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ORGE CONTRERAS\proyecto_plan_produccion\"/>
    </mc:Choice>
  </mc:AlternateContent>
  <xr:revisionPtr revIDLastSave="0" documentId="13_ncr:1_{35007885-D002-4486-B322-9DC4F6106196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baseDatos" sheetId="1" r:id="rId1"/>
    <sheet name="Hoja2" sheetId="6" r:id="rId2"/>
    <sheet name="Hoja1" sheetId="2" r:id="rId3"/>
    <sheet name="Hoja7" sheetId="4" r:id="rId4"/>
    <sheet name="CAPACIDAD PLANTA" sheetId="3" r:id="rId5"/>
    <sheet name="items" sheetId="5" r:id="rId6"/>
  </sheets>
  <definedNames>
    <definedName name="_xlnm._FilterDatabase" localSheetId="0" hidden="1">baseDatos!$A$1:$AH$9396</definedName>
    <definedName name="SegmentaciónDeDatos_estado_crm">#N/A</definedName>
    <definedName name="SegmentaciónDeDatos_estado_crm1">#N/A</definedName>
    <definedName name="SegmentaciónDeDatos_estado_crm2">#N/A</definedName>
    <definedName name="SegmentaciónDeDatos_FAMILIA">#N/A</definedName>
    <definedName name="SegmentaciónDeDatos_FAMILIA1">#N/A</definedName>
    <definedName name="SegmentaciónDeDatos_FAMILIA2">#N/A</definedName>
    <definedName name="SegmentaciónDeDatos_LINEA">#N/A</definedName>
    <definedName name="SegmentaciónDeDatos_LINEA1">#N/A</definedName>
    <definedName name="SegmentaciónDeDatos_LINEA2">#N/A</definedName>
    <definedName name="SegmentaciónDeDatos_Mes_Entrega">#N/A</definedName>
    <definedName name="SegmentaciónDeDatos_Mes_Entrega1">#N/A</definedName>
    <definedName name="SegmentaciónDeDatos_Mes_Entrega2">#N/A</definedName>
    <definedName name="SegmentaciónDeDatos_oportunidad">#N/A</definedName>
    <definedName name="SegmentaciónDeDatos_oportunidad1">#N/A</definedName>
    <definedName name="SegmentaciónDeDatos_regional">#N/A</definedName>
  </definedNames>
  <calcPr calcId="191029"/>
  <pivotCaches>
    <pivotCache cacheId="84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5" i="3" l="1"/>
  <c r="H72" i="3" l="1"/>
  <c r="H75" i="3" s="1"/>
  <c r="H76" i="3" s="1"/>
  <c r="H53" i="3"/>
  <c r="H54" i="3" s="1"/>
  <c r="H55" i="3" s="1"/>
  <c r="H60" i="3"/>
  <c r="H61" i="3"/>
  <c r="H59" i="3"/>
  <c r="H62" i="3" s="1"/>
  <c r="H63" i="3" s="1"/>
  <c r="H36" i="3"/>
  <c r="H35" i="3"/>
  <c r="H34" i="3"/>
  <c r="H18" i="3"/>
  <c r="H11" i="3"/>
  <c r="H12" i="3"/>
  <c r="H13" i="3"/>
  <c r="H10" i="3"/>
  <c r="AD9394" i="1"/>
  <c r="AE9394" i="1"/>
  <c r="AF9394" i="1"/>
  <c r="AD9395" i="1"/>
  <c r="AE9395" i="1"/>
  <c r="AF9395" i="1"/>
  <c r="AD9396" i="1"/>
  <c r="AE9396" i="1"/>
  <c r="AF9396" i="1"/>
  <c r="F3" i="3"/>
  <c r="J82" i="3"/>
  <c r="J83" i="3" s="1"/>
  <c r="J84" i="3" s="1"/>
  <c r="K76" i="3"/>
  <c r="G75" i="3"/>
  <c r="G76" i="3" s="1"/>
  <c r="I75" i="3"/>
  <c r="I76" i="3" s="1"/>
  <c r="J75" i="3"/>
  <c r="K75" i="3"/>
  <c r="F75" i="3"/>
  <c r="F76" i="3" s="1"/>
  <c r="J76" i="3"/>
  <c r="G54" i="3"/>
  <c r="J54" i="3"/>
  <c r="J55" i="3" s="1"/>
  <c r="J62" i="3"/>
  <c r="J63" i="3" s="1"/>
  <c r="I61" i="3"/>
  <c r="I62" i="3" s="1"/>
  <c r="I63" i="3" s="1"/>
  <c r="I60" i="3"/>
  <c r="I59" i="3"/>
  <c r="G61" i="3"/>
  <c r="G60" i="3"/>
  <c r="G59" i="3"/>
  <c r="G62" i="3" s="1"/>
  <c r="G63" i="3" s="1"/>
  <c r="F61" i="3"/>
  <c r="F60" i="3"/>
  <c r="F59" i="3"/>
  <c r="F62" i="3" s="1"/>
  <c r="F63" i="3" s="1"/>
  <c r="K61" i="3"/>
  <c r="K60" i="3"/>
  <c r="K59" i="3"/>
  <c r="K62" i="3" s="1"/>
  <c r="J53" i="3"/>
  <c r="I53" i="3"/>
  <c r="I54" i="3" s="1"/>
  <c r="G53" i="3"/>
  <c r="F53" i="3"/>
  <c r="F54" i="3" s="1"/>
  <c r="J37" i="3"/>
  <c r="J38" i="3" s="1"/>
  <c r="H37" i="3"/>
  <c r="H38" i="3" s="1"/>
  <c r="K36" i="3"/>
  <c r="I36" i="3"/>
  <c r="G36" i="3"/>
  <c r="F36" i="3"/>
  <c r="K35" i="3"/>
  <c r="K37" i="3" s="1"/>
  <c r="K38" i="3" s="1"/>
  <c r="I35" i="3"/>
  <c r="G35" i="3"/>
  <c r="F35" i="3"/>
  <c r="K34" i="3"/>
  <c r="I34" i="3"/>
  <c r="I37" i="3" s="1"/>
  <c r="I38" i="3" s="1"/>
  <c r="G34" i="3"/>
  <c r="F34" i="3"/>
  <c r="I27" i="3"/>
  <c r="H27" i="3"/>
  <c r="G27" i="3"/>
  <c r="F27" i="3"/>
  <c r="I19" i="3"/>
  <c r="H19" i="3"/>
  <c r="G19" i="3"/>
  <c r="F19" i="3"/>
  <c r="I14" i="3"/>
  <c r="I15" i="3" s="1"/>
  <c r="J12" i="3"/>
  <c r="I12" i="3"/>
  <c r="G12" i="3"/>
  <c r="G14" i="3" s="1"/>
  <c r="F12" i="3"/>
  <c r="J10" i="3"/>
  <c r="J14" i="3" s="1"/>
  <c r="I10" i="3"/>
  <c r="G10" i="3"/>
  <c r="F10" i="3"/>
  <c r="B3" i="3"/>
  <c r="B4" i="3" s="1"/>
  <c r="AF9393" i="1"/>
  <c r="AE9393" i="1"/>
  <c r="AD9393" i="1"/>
  <c r="AF9392" i="1"/>
  <c r="AE9392" i="1"/>
  <c r="AD9392" i="1"/>
  <c r="AF9391" i="1"/>
  <c r="AE9391" i="1"/>
  <c r="AD9391" i="1"/>
  <c r="AF9390" i="1"/>
  <c r="AE9390" i="1"/>
  <c r="AD9390" i="1"/>
  <c r="AF9389" i="1"/>
  <c r="AE9389" i="1"/>
  <c r="AD9389" i="1"/>
  <c r="AF9388" i="1"/>
  <c r="AE9388" i="1"/>
  <c r="AD9388" i="1"/>
  <c r="AF9387" i="1"/>
  <c r="AE9387" i="1"/>
  <c r="AD9387" i="1"/>
  <c r="AF9386" i="1"/>
  <c r="AE9386" i="1"/>
  <c r="AD9386" i="1"/>
  <c r="AF9385" i="1"/>
  <c r="AE9385" i="1"/>
  <c r="AD9385" i="1"/>
  <c r="AF9384" i="1"/>
  <c r="AE9384" i="1"/>
  <c r="AD9384" i="1"/>
  <c r="AF9383" i="1"/>
  <c r="AE9383" i="1"/>
  <c r="AD9383" i="1"/>
  <c r="AF9382" i="1"/>
  <c r="AE9382" i="1"/>
  <c r="AD9382" i="1"/>
  <c r="AF9381" i="1"/>
  <c r="AE9381" i="1"/>
  <c r="AD9381" i="1"/>
  <c r="AF9380" i="1"/>
  <c r="AE9380" i="1"/>
  <c r="AD9380" i="1"/>
  <c r="AF9379" i="1"/>
  <c r="AE9379" i="1"/>
  <c r="AD9379" i="1"/>
  <c r="AF9378" i="1"/>
  <c r="AE9378" i="1"/>
  <c r="AD9378" i="1"/>
  <c r="AF9377" i="1"/>
  <c r="AE9377" i="1"/>
  <c r="AD9377" i="1"/>
  <c r="AF9376" i="1"/>
  <c r="AE9376" i="1"/>
  <c r="AD9376" i="1"/>
  <c r="AF9375" i="1"/>
  <c r="AE9375" i="1"/>
  <c r="AD9375" i="1"/>
  <c r="AF9374" i="1"/>
  <c r="AE9374" i="1"/>
  <c r="AD9374" i="1"/>
  <c r="AF9373" i="1"/>
  <c r="AE9373" i="1"/>
  <c r="AD9373" i="1"/>
  <c r="AF9372" i="1"/>
  <c r="AE9372" i="1"/>
  <c r="AD9372" i="1"/>
  <c r="AF9371" i="1"/>
  <c r="AE9371" i="1"/>
  <c r="AD9371" i="1"/>
  <c r="AF9370" i="1"/>
  <c r="AE9370" i="1"/>
  <c r="AD9370" i="1"/>
  <c r="AF9369" i="1"/>
  <c r="AE9369" i="1"/>
  <c r="AD9369" i="1"/>
  <c r="AF9368" i="1"/>
  <c r="AE9368" i="1"/>
  <c r="AD9368" i="1"/>
  <c r="AF9367" i="1"/>
  <c r="AE9367" i="1"/>
  <c r="AD9367" i="1"/>
  <c r="AF9366" i="1"/>
  <c r="AE9366" i="1"/>
  <c r="AD9366" i="1"/>
  <c r="AF9365" i="1"/>
  <c r="AE9365" i="1"/>
  <c r="AD9365" i="1"/>
  <c r="AF9364" i="1"/>
  <c r="AE9364" i="1"/>
  <c r="AD9364" i="1"/>
  <c r="AF9363" i="1"/>
  <c r="AE9363" i="1"/>
  <c r="AD9363" i="1"/>
  <c r="AF9362" i="1"/>
  <c r="AE9362" i="1"/>
  <c r="AD9362" i="1"/>
  <c r="AF9361" i="1"/>
  <c r="AE9361" i="1"/>
  <c r="AD9361" i="1"/>
  <c r="AF9360" i="1"/>
  <c r="AE9360" i="1"/>
  <c r="AD9360" i="1"/>
  <c r="AF9359" i="1"/>
  <c r="AE9359" i="1"/>
  <c r="AD9359" i="1"/>
  <c r="AF9358" i="1"/>
  <c r="AE9358" i="1"/>
  <c r="AD9358" i="1"/>
  <c r="AF9357" i="1"/>
  <c r="AE9357" i="1"/>
  <c r="AD9357" i="1"/>
  <c r="AF9356" i="1"/>
  <c r="AE9356" i="1"/>
  <c r="AD9356" i="1"/>
  <c r="AF9355" i="1"/>
  <c r="AE9355" i="1"/>
  <c r="AD9355" i="1"/>
  <c r="AF9354" i="1"/>
  <c r="AE9354" i="1"/>
  <c r="AD9354" i="1"/>
  <c r="AF9353" i="1"/>
  <c r="AE9353" i="1"/>
  <c r="AD9353" i="1"/>
  <c r="AF9352" i="1"/>
  <c r="AE9352" i="1"/>
  <c r="AD9352" i="1"/>
  <c r="AF9351" i="1"/>
  <c r="AE9351" i="1"/>
  <c r="AD9351" i="1"/>
  <c r="AF9350" i="1"/>
  <c r="AE9350" i="1"/>
  <c r="AD9350" i="1"/>
  <c r="AF9349" i="1"/>
  <c r="AE9349" i="1"/>
  <c r="AD9349" i="1"/>
  <c r="AF9348" i="1"/>
  <c r="AE9348" i="1"/>
  <c r="AD9348" i="1"/>
  <c r="AF9347" i="1"/>
  <c r="AE9347" i="1"/>
  <c r="AD9347" i="1"/>
  <c r="AF9346" i="1"/>
  <c r="AE9346" i="1"/>
  <c r="AD9346" i="1"/>
  <c r="AF9345" i="1"/>
  <c r="AE9345" i="1"/>
  <c r="AD9345" i="1"/>
  <c r="AF9344" i="1"/>
  <c r="AE9344" i="1"/>
  <c r="AD9344" i="1"/>
  <c r="AF9343" i="1"/>
  <c r="AE9343" i="1"/>
  <c r="AD9343" i="1"/>
  <c r="AF9342" i="1"/>
  <c r="AE9342" i="1"/>
  <c r="AD9342" i="1"/>
  <c r="AF9341" i="1"/>
  <c r="AE9341" i="1"/>
  <c r="AD9341" i="1"/>
  <c r="AF9340" i="1"/>
  <c r="AE9340" i="1"/>
  <c r="AD9340" i="1"/>
  <c r="AF9339" i="1"/>
  <c r="AE9339" i="1"/>
  <c r="AD9339" i="1"/>
  <c r="AF9338" i="1"/>
  <c r="AE9338" i="1"/>
  <c r="AD9338" i="1"/>
  <c r="AF9337" i="1"/>
  <c r="AE9337" i="1"/>
  <c r="AD9337" i="1"/>
  <c r="AF9336" i="1"/>
  <c r="AE9336" i="1"/>
  <c r="AD9336" i="1"/>
  <c r="AF9335" i="1"/>
  <c r="AE9335" i="1"/>
  <c r="AD9335" i="1"/>
  <c r="AF9334" i="1"/>
  <c r="AE9334" i="1"/>
  <c r="AD9334" i="1"/>
  <c r="AF9333" i="1"/>
  <c r="AE9333" i="1"/>
  <c r="AD9333" i="1"/>
  <c r="AF9332" i="1"/>
  <c r="AE9332" i="1"/>
  <c r="AD9332" i="1"/>
  <c r="AF9331" i="1"/>
  <c r="AE9331" i="1"/>
  <c r="AD9331" i="1"/>
  <c r="AF9330" i="1"/>
  <c r="AE9330" i="1"/>
  <c r="AD9330" i="1"/>
  <c r="AF9329" i="1"/>
  <c r="AE9329" i="1"/>
  <c r="AD9329" i="1"/>
  <c r="AF9328" i="1"/>
  <c r="AE9328" i="1"/>
  <c r="AD9328" i="1"/>
  <c r="AF9327" i="1"/>
  <c r="AE9327" i="1"/>
  <c r="AD9327" i="1"/>
  <c r="AF9326" i="1"/>
  <c r="AE9326" i="1"/>
  <c r="AD9326" i="1"/>
  <c r="AF9325" i="1"/>
  <c r="AE9325" i="1"/>
  <c r="AD9325" i="1"/>
  <c r="AF9324" i="1"/>
  <c r="AE9324" i="1"/>
  <c r="AD9324" i="1"/>
  <c r="AF9323" i="1"/>
  <c r="AE9323" i="1"/>
  <c r="AD9323" i="1"/>
  <c r="AF9322" i="1"/>
  <c r="AE9322" i="1"/>
  <c r="AD9322" i="1"/>
  <c r="AF9321" i="1"/>
  <c r="AE9321" i="1"/>
  <c r="AD9321" i="1"/>
  <c r="AF9320" i="1"/>
  <c r="AE9320" i="1"/>
  <c r="AD9320" i="1"/>
  <c r="AF9319" i="1"/>
  <c r="AE9319" i="1"/>
  <c r="AD9319" i="1"/>
  <c r="AF9318" i="1"/>
  <c r="AE9318" i="1"/>
  <c r="AD9318" i="1"/>
  <c r="AF9317" i="1"/>
  <c r="AE9317" i="1"/>
  <c r="AD9317" i="1"/>
  <c r="AF9316" i="1"/>
  <c r="AE9316" i="1"/>
  <c r="AD9316" i="1"/>
  <c r="AF9315" i="1"/>
  <c r="AE9315" i="1"/>
  <c r="AD9315" i="1"/>
  <c r="AF9314" i="1"/>
  <c r="AE9314" i="1"/>
  <c r="AD9314" i="1"/>
  <c r="AF9313" i="1"/>
  <c r="AE9313" i="1"/>
  <c r="AD9313" i="1"/>
  <c r="AF9312" i="1"/>
  <c r="AE9312" i="1"/>
  <c r="AD9312" i="1"/>
  <c r="AF9311" i="1"/>
  <c r="AE9311" i="1"/>
  <c r="AD9311" i="1"/>
  <c r="AF9310" i="1"/>
  <c r="AE9310" i="1"/>
  <c r="AD9310" i="1"/>
  <c r="AF9309" i="1"/>
  <c r="AE9309" i="1"/>
  <c r="AD9309" i="1"/>
  <c r="AF9308" i="1"/>
  <c r="AE9308" i="1"/>
  <c r="AD9308" i="1"/>
  <c r="AF9307" i="1"/>
  <c r="AE9307" i="1"/>
  <c r="AD9307" i="1"/>
  <c r="AF9306" i="1"/>
  <c r="AE9306" i="1"/>
  <c r="AD9306" i="1"/>
  <c r="AF9305" i="1"/>
  <c r="AE9305" i="1"/>
  <c r="AD9305" i="1"/>
  <c r="AF9304" i="1"/>
  <c r="AE9304" i="1"/>
  <c r="AD9304" i="1"/>
  <c r="AF9303" i="1"/>
  <c r="AE9303" i="1"/>
  <c r="AD9303" i="1"/>
  <c r="AF9302" i="1"/>
  <c r="AE9302" i="1"/>
  <c r="AD9302" i="1"/>
  <c r="AF9301" i="1"/>
  <c r="AE9301" i="1"/>
  <c r="AD9301" i="1"/>
  <c r="AF9300" i="1"/>
  <c r="AE9300" i="1"/>
  <c r="AD9300" i="1"/>
  <c r="AF9299" i="1"/>
  <c r="AE9299" i="1"/>
  <c r="AD9299" i="1"/>
  <c r="AF9298" i="1"/>
  <c r="AE9298" i="1"/>
  <c r="AD9298" i="1"/>
  <c r="AF9297" i="1"/>
  <c r="AE9297" i="1"/>
  <c r="AD9297" i="1"/>
  <c r="AF9296" i="1"/>
  <c r="AE9296" i="1"/>
  <c r="AD9296" i="1"/>
  <c r="AF9295" i="1"/>
  <c r="AE9295" i="1"/>
  <c r="AD9295" i="1"/>
  <c r="AF9294" i="1"/>
  <c r="AE9294" i="1"/>
  <c r="AD9294" i="1"/>
  <c r="AF9293" i="1"/>
  <c r="AE9293" i="1"/>
  <c r="AD9293" i="1"/>
  <c r="AF9292" i="1"/>
  <c r="AE9292" i="1"/>
  <c r="AD9292" i="1"/>
  <c r="AF9291" i="1"/>
  <c r="AE9291" i="1"/>
  <c r="AD9291" i="1"/>
  <c r="AF9290" i="1"/>
  <c r="AE9290" i="1"/>
  <c r="AD9290" i="1"/>
  <c r="AF9289" i="1"/>
  <c r="AE9289" i="1"/>
  <c r="AD9289" i="1"/>
  <c r="AF9288" i="1"/>
  <c r="AE9288" i="1"/>
  <c r="AD9288" i="1"/>
  <c r="AF9287" i="1"/>
  <c r="AE9287" i="1"/>
  <c r="AD9287" i="1"/>
  <c r="AF9286" i="1"/>
  <c r="AE9286" i="1"/>
  <c r="AD9286" i="1"/>
  <c r="AF9285" i="1"/>
  <c r="AE9285" i="1"/>
  <c r="AD9285" i="1"/>
  <c r="AF9284" i="1"/>
  <c r="AE9284" i="1"/>
  <c r="AD9284" i="1"/>
  <c r="AF9283" i="1"/>
  <c r="AE9283" i="1"/>
  <c r="AD9283" i="1"/>
  <c r="AF9282" i="1"/>
  <c r="AE9282" i="1"/>
  <c r="AD9282" i="1"/>
  <c r="AF9281" i="1"/>
  <c r="AE9281" i="1"/>
  <c r="AD9281" i="1"/>
  <c r="AF9280" i="1"/>
  <c r="AE9280" i="1"/>
  <c r="AD9280" i="1"/>
  <c r="AF9279" i="1"/>
  <c r="AE9279" i="1"/>
  <c r="AD9279" i="1"/>
  <c r="AF9278" i="1"/>
  <c r="AE9278" i="1"/>
  <c r="AD9278" i="1"/>
  <c r="AF9277" i="1"/>
  <c r="AE9277" i="1"/>
  <c r="AD9277" i="1"/>
  <c r="AF9276" i="1"/>
  <c r="AE9276" i="1"/>
  <c r="AD9276" i="1"/>
  <c r="AF9275" i="1"/>
  <c r="AE9275" i="1"/>
  <c r="AD9275" i="1"/>
  <c r="AF9274" i="1"/>
  <c r="AE9274" i="1"/>
  <c r="AD9274" i="1"/>
  <c r="AF9273" i="1"/>
  <c r="AE9273" i="1"/>
  <c r="AD9273" i="1"/>
  <c r="AF9272" i="1"/>
  <c r="AE9272" i="1"/>
  <c r="AD9272" i="1"/>
  <c r="AF9271" i="1"/>
  <c r="AE9271" i="1"/>
  <c r="AD9271" i="1"/>
  <c r="AF9270" i="1"/>
  <c r="AE9270" i="1"/>
  <c r="AD9270" i="1"/>
  <c r="AF9269" i="1"/>
  <c r="AE9269" i="1"/>
  <c r="AD9269" i="1"/>
  <c r="AF9268" i="1"/>
  <c r="AE9268" i="1"/>
  <c r="AD9268" i="1"/>
  <c r="AF9267" i="1"/>
  <c r="AE9267" i="1"/>
  <c r="AD9267" i="1"/>
  <c r="AF9266" i="1"/>
  <c r="AE9266" i="1"/>
  <c r="AD9266" i="1"/>
  <c r="AF9265" i="1"/>
  <c r="AE9265" i="1"/>
  <c r="AD9265" i="1"/>
  <c r="AF9264" i="1"/>
  <c r="AE9264" i="1"/>
  <c r="AD9264" i="1"/>
  <c r="AF9263" i="1"/>
  <c r="AE9263" i="1"/>
  <c r="AD9263" i="1"/>
  <c r="AF9262" i="1"/>
  <c r="AE9262" i="1"/>
  <c r="AD9262" i="1"/>
  <c r="AF9261" i="1"/>
  <c r="AE9261" i="1"/>
  <c r="AD9261" i="1"/>
  <c r="AF9260" i="1"/>
  <c r="AE9260" i="1"/>
  <c r="AD9260" i="1"/>
  <c r="AF9259" i="1"/>
  <c r="AE9259" i="1"/>
  <c r="AD9259" i="1"/>
  <c r="AF9258" i="1"/>
  <c r="AE9258" i="1"/>
  <c r="AD9258" i="1"/>
  <c r="AF9257" i="1"/>
  <c r="AE9257" i="1"/>
  <c r="AD9257" i="1"/>
  <c r="AF9256" i="1"/>
  <c r="AE9256" i="1"/>
  <c r="AD9256" i="1"/>
  <c r="AF9255" i="1"/>
  <c r="AE9255" i="1"/>
  <c r="AD9255" i="1"/>
  <c r="AF9254" i="1"/>
  <c r="AE9254" i="1"/>
  <c r="AD9254" i="1"/>
  <c r="AF9253" i="1"/>
  <c r="AE9253" i="1"/>
  <c r="AD9253" i="1"/>
  <c r="AF9252" i="1"/>
  <c r="AE9252" i="1"/>
  <c r="AD9252" i="1"/>
  <c r="AF9251" i="1"/>
  <c r="AE9251" i="1"/>
  <c r="AD9251" i="1"/>
  <c r="AF9250" i="1"/>
  <c r="AE9250" i="1"/>
  <c r="AD9250" i="1"/>
  <c r="AF9249" i="1"/>
  <c r="AE9249" i="1"/>
  <c r="AD9249" i="1"/>
  <c r="AF9248" i="1"/>
  <c r="AE9248" i="1"/>
  <c r="AD9248" i="1"/>
  <c r="AF9247" i="1"/>
  <c r="AE9247" i="1"/>
  <c r="AD9247" i="1"/>
  <c r="AF9246" i="1"/>
  <c r="AE9246" i="1"/>
  <c r="AD9246" i="1"/>
  <c r="AF9245" i="1"/>
  <c r="AE9245" i="1"/>
  <c r="AD9245" i="1"/>
  <c r="AF9244" i="1"/>
  <c r="AE9244" i="1"/>
  <c r="AD9244" i="1"/>
  <c r="AF9243" i="1"/>
  <c r="AE9243" i="1"/>
  <c r="AD9243" i="1"/>
  <c r="AF9242" i="1"/>
  <c r="AE9242" i="1"/>
  <c r="AD9242" i="1"/>
  <c r="AF9241" i="1"/>
  <c r="AE9241" i="1"/>
  <c r="AD9241" i="1"/>
  <c r="AF9240" i="1"/>
  <c r="AE9240" i="1"/>
  <c r="AD9240" i="1"/>
  <c r="AF9239" i="1"/>
  <c r="AE9239" i="1"/>
  <c r="AD9239" i="1"/>
  <c r="AF9238" i="1"/>
  <c r="AE9238" i="1"/>
  <c r="AD9238" i="1"/>
  <c r="AF9237" i="1"/>
  <c r="AE9237" i="1"/>
  <c r="AD9237" i="1"/>
  <c r="AF9236" i="1"/>
  <c r="AE9236" i="1"/>
  <c r="AD9236" i="1"/>
  <c r="AF9235" i="1"/>
  <c r="AE9235" i="1"/>
  <c r="AD9235" i="1"/>
  <c r="AF9234" i="1"/>
  <c r="AE9234" i="1"/>
  <c r="AD9234" i="1"/>
  <c r="AF9233" i="1"/>
  <c r="AE9233" i="1"/>
  <c r="AD9233" i="1"/>
  <c r="AF9232" i="1"/>
  <c r="AE9232" i="1"/>
  <c r="AD9232" i="1"/>
  <c r="AF9231" i="1"/>
  <c r="AE9231" i="1"/>
  <c r="AD9231" i="1"/>
  <c r="AF9230" i="1"/>
  <c r="AE9230" i="1"/>
  <c r="AD9230" i="1"/>
  <c r="AF9229" i="1"/>
  <c r="AE9229" i="1"/>
  <c r="AD9229" i="1"/>
  <c r="AF9228" i="1"/>
  <c r="AE9228" i="1"/>
  <c r="AD9228" i="1"/>
  <c r="AF9227" i="1"/>
  <c r="AE9227" i="1"/>
  <c r="AD9227" i="1"/>
  <c r="AF9226" i="1"/>
  <c r="AE9226" i="1"/>
  <c r="AD9226" i="1"/>
  <c r="AF9225" i="1"/>
  <c r="AE9225" i="1"/>
  <c r="AD9225" i="1"/>
  <c r="AF9224" i="1"/>
  <c r="AE9224" i="1"/>
  <c r="AD9224" i="1"/>
  <c r="AF9223" i="1"/>
  <c r="AE9223" i="1"/>
  <c r="AD9223" i="1"/>
  <c r="AF9222" i="1"/>
  <c r="AE9222" i="1"/>
  <c r="AD9222" i="1"/>
  <c r="AF9221" i="1"/>
  <c r="AE9221" i="1"/>
  <c r="AD9221" i="1"/>
  <c r="AF9220" i="1"/>
  <c r="AE9220" i="1"/>
  <c r="AD9220" i="1"/>
  <c r="AF9219" i="1"/>
  <c r="AE9219" i="1"/>
  <c r="AD9219" i="1"/>
  <c r="AF9218" i="1"/>
  <c r="AE9218" i="1"/>
  <c r="AD9218" i="1"/>
  <c r="AF9217" i="1"/>
  <c r="AE9217" i="1"/>
  <c r="AD9217" i="1"/>
  <c r="AF9216" i="1"/>
  <c r="AE9216" i="1"/>
  <c r="AD9216" i="1"/>
  <c r="AF9215" i="1"/>
  <c r="AE9215" i="1"/>
  <c r="AD9215" i="1"/>
  <c r="AF9214" i="1"/>
  <c r="AE9214" i="1"/>
  <c r="AD9214" i="1"/>
  <c r="AF9213" i="1"/>
  <c r="AE9213" i="1"/>
  <c r="AD9213" i="1"/>
  <c r="AF9212" i="1"/>
  <c r="AE9212" i="1"/>
  <c r="AD9212" i="1"/>
  <c r="AF9211" i="1"/>
  <c r="AE9211" i="1"/>
  <c r="AD9211" i="1"/>
  <c r="AF9210" i="1"/>
  <c r="AE9210" i="1"/>
  <c r="AD9210" i="1"/>
  <c r="AF9209" i="1"/>
  <c r="AE9209" i="1"/>
  <c r="AD9209" i="1"/>
  <c r="AF9208" i="1"/>
  <c r="AE9208" i="1"/>
  <c r="AD9208" i="1"/>
  <c r="AF9207" i="1"/>
  <c r="AE9207" i="1"/>
  <c r="AD9207" i="1"/>
  <c r="AF9206" i="1"/>
  <c r="AE9206" i="1"/>
  <c r="AD9206" i="1"/>
  <c r="AF9205" i="1"/>
  <c r="AE9205" i="1"/>
  <c r="AD9205" i="1"/>
  <c r="AF9204" i="1"/>
  <c r="AE9204" i="1"/>
  <c r="AD9204" i="1"/>
  <c r="AF9203" i="1"/>
  <c r="AE9203" i="1"/>
  <c r="AD9203" i="1"/>
  <c r="AF9202" i="1"/>
  <c r="AE9202" i="1"/>
  <c r="AD9202" i="1"/>
  <c r="AF9201" i="1"/>
  <c r="AE9201" i="1"/>
  <c r="AD9201" i="1"/>
  <c r="AF9200" i="1"/>
  <c r="AE9200" i="1"/>
  <c r="AD9200" i="1"/>
  <c r="AF9199" i="1"/>
  <c r="AE9199" i="1"/>
  <c r="AD9199" i="1"/>
  <c r="AF9198" i="1"/>
  <c r="AE9198" i="1"/>
  <c r="AD9198" i="1"/>
  <c r="AF9197" i="1"/>
  <c r="AE9197" i="1"/>
  <c r="AD9197" i="1"/>
  <c r="AF9196" i="1"/>
  <c r="AE9196" i="1"/>
  <c r="AD9196" i="1"/>
  <c r="AF9195" i="1"/>
  <c r="AE9195" i="1"/>
  <c r="AD9195" i="1"/>
  <c r="AF9194" i="1"/>
  <c r="AE9194" i="1"/>
  <c r="AD9194" i="1"/>
  <c r="AF9193" i="1"/>
  <c r="AE9193" i="1"/>
  <c r="AD9193" i="1"/>
  <c r="AF9192" i="1"/>
  <c r="AE9192" i="1"/>
  <c r="AD9192" i="1"/>
  <c r="AF9191" i="1"/>
  <c r="AE9191" i="1"/>
  <c r="AD9191" i="1"/>
  <c r="AF9190" i="1"/>
  <c r="AE9190" i="1"/>
  <c r="AD9190" i="1"/>
  <c r="AF9189" i="1"/>
  <c r="AE9189" i="1"/>
  <c r="AD9189" i="1"/>
  <c r="AF9188" i="1"/>
  <c r="AE9188" i="1"/>
  <c r="AD9188" i="1"/>
  <c r="AF9187" i="1"/>
  <c r="AE9187" i="1"/>
  <c r="AD9187" i="1"/>
  <c r="AF9186" i="1"/>
  <c r="AE9186" i="1"/>
  <c r="AD9186" i="1"/>
  <c r="AF9185" i="1"/>
  <c r="AE9185" i="1"/>
  <c r="AD9185" i="1"/>
  <c r="AF9184" i="1"/>
  <c r="AE9184" i="1"/>
  <c r="AD9184" i="1"/>
  <c r="AF9183" i="1"/>
  <c r="AE9183" i="1"/>
  <c r="AD9183" i="1"/>
  <c r="AF9182" i="1"/>
  <c r="AE9182" i="1"/>
  <c r="AD9182" i="1"/>
  <c r="AF9181" i="1"/>
  <c r="AE9181" i="1"/>
  <c r="AD9181" i="1"/>
  <c r="AF9180" i="1"/>
  <c r="AE9180" i="1"/>
  <c r="AD9180" i="1"/>
  <c r="AF9179" i="1"/>
  <c r="AE9179" i="1"/>
  <c r="AD9179" i="1"/>
  <c r="AF9178" i="1"/>
  <c r="AE9178" i="1"/>
  <c r="AD9178" i="1"/>
  <c r="AF9177" i="1"/>
  <c r="AE9177" i="1"/>
  <c r="AD9177" i="1"/>
  <c r="AF9176" i="1"/>
  <c r="AE9176" i="1"/>
  <c r="AD9176" i="1"/>
  <c r="AF9175" i="1"/>
  <c r="AE9175" i="1"/>
  <c r="AD9175" i="1"/>
  <c r="AF9174" i="1"/>
  <c r="AE9174" i="1"/>
  <c r="AD9174" i="1"/>
  <c r="AF9173" i="1"/>
  <c r="AE9173" i="1"/>
  <c r="AD9173" i="1"/>
  <c r="AF9172" i="1"/>
  <c r="AE9172" i="1"/>
  <c r="AD9172" i="1"/>
  <c r="AF9171" i="1"/>
  <c r="AE9171" i="1"/>
  <c r="AD9171" i="1"/>
  <c r="AF9170" i="1"/>
  <c r="AE9170" i="1"/>
  <c r="AD9170" i="1"/>
  <c r="AF9169" i="1"/>
  <c r="AE9169" i="1"/>
  <c r="AD9169" i="1"/>
  <c r="AF9168" i="1"/>
  <c r="AE9168" i="1"/>
  <c r="AD9168" i="1"/>
  <c r="AF9167" i="1"/>
  <c r="AE9167" i="1"/>
  <c r="AD9167" i="1"/>
  <c r="AF9166" i="1"/>
  <c r="AE9166" i="1"/>
  <c r="AD9166" i="1"/>
  <c r="AF9165" i="1"/>
  <c r="AE9165" i="1"/>
  <c r="AD9165" i="1"/>
  <c r="AF9164" i="1"/>
  <c r="AE9164" i="1"/>
  <c r="AD9164" i="1"/>
  <c r="AF9163" i="1"/>
  <c r="AE9163" i="1"/>
  <c r="AD9163" i="1"/>
  <c r="AF9162" i="1"/>
  <c r="AE9162" i="1"/>
  <c r="AD9162" i="1"/>
  <c r="AF9161" i="1"/>
  <c r="AE9161" i="1"/>
  <c r="AD9161" i="1"/>
  <c r="AF9160" i="1"/>
  <c r="AE9160" i="1"/>
  <c r="AD9160" i="1"/>
  <c r="AF9159" i="1"/>
  <c r="AE9159" i="1"/>
  <c r="AD9159" i="1"/>
  <c r="AF9158" i="1"/>
  <c r="AE9158" i="1"/>
  <c r="AD9158" i="1"/>
  <c r="AF9157" i="1"/>
  <c r="AE9157" i="1"/>
  <c r="AD9157" i="1"/>
  <c r="AF9156" i="1"/>
  <c r="AE9156" i="1"/>
  <c r="AD9156" i="1"/>
  <c r="AF9155" i="1"/>
  <c r="AE9155" i="1"/>
  <c r="AD9155" i="1"/>
  <c r="AF9154" i="1"/>
  <c r="AE9154" i="1"/>
  <c r="AD9154" i="1"/>
  <c r="AF9153" i="1"/>
  <c r="AE9153" i="1"/>
  <c r="AD9153" i="1"/>
  <c r="AF9152" i="1"/>
  <c r="AE9152" i="1"/>
  <c r="AD9152" i="1"/>
  <c r="AF9151" i="1"/>
  <c r="AE9151" i="1"/>
  <c r="AD9151" i="1"/>
  <c r="AF9150" i="1"/>
  <c r="AE9150" i="1"/>
  <c r="AD9150" i="1"/>
  <c r="AF9149" i="1"/>
  <c r="AE9149" i="1"/>
  <c r="AD9149" i="1"/>
  <c r="AF9148" i="1"/>
  <c r="AE9148" i="1"/>
  <c r="AD9148" i="1"/>
  <c r="AF9147" i="1"/>
  <c r="AE9147" i="1"/>
  <c r="AD9147" i="1"/>
  <c r="AF9146" i="1"/>
  <c r="AE9146" i="1"/>
  <c r="AD9146" i="1"/>
  <c r="AF9145" i="1"/>
  <c r="AE9145" i="1"/>
  <c r="AD9145" i="1"/>
  <c r="AF9144" i="1"/>
  <c r="AE9144" i="1"/>
  <c r="AD9144" i="1"/>
  <c r="AF9143" i="1"/>
  <c r="AE9143" i="1"/>
  <c r="AD9143" i="1"/>
  <c r="AF9142" i="1"/>
  <c r="AE9142" i="1"/>
  <c r="AD9142" i="1"/>
  <c r="AF9141" i="1"/>
  <c r="AE9141" i="1"/>
  <c r="AD9141" i="1"/>
  <c r="AF9140" i="1"/>
  <c r="AE9140" i="1"/>
  <c r="AD9140" i="1"/>
  <c r="AF9139" i="1"/>
  <c r="AE9139" i="1"/>
  <c r="AD9139" i="1"/>
  <c r="AF9138" i="1"/>
  <c r="AE9138" i="1"/>
  <c r="AD9138" i="1"/>
  <c r="AF9137" i="1"/>
  <c r="AE9137" i="1"/>
  <c r="AD9137" i="1"/>
  <c r="AF9136" i="1"/>
  <c r="AE9136" i="1"/>
  <c r="AD9136" i="1"/>
  <c r="AF9135" i="1"/>
  <c r="AE9135" i="1"/>
  <c r="AD9135" i="1"/>
  <c r="AF9134" i="1"/>
  <c r="AE9134" i="1"/>
  <c r="AD9134" i="1"/>
  <c r="AF9133" i="1"/>
  <c r="AE9133" i="1"/>
  <c r="AD9133" i="1"/>
  <c r="AF9132" i="1"/>
  <c r="AE9132" i="1"/>
  <c r="AD9132" i="1"/>
  <c r="AF9131" i="1"/>
  <c r="AE9131" i="1"/>
  <c r="AD9131" i="1"/>
  <c r="AF9130" i="1"/>
  <c r="AE9130" i="1"/>
  <c r="AD9130" i="1"/>
  <c r="AF9129" i="1"/>
  <c r="AE9129" i="1"/>
  <c r="AD9129" i="1"/>
  <c r="AF9128" i="1"/>
  <c r="AE9128" i="1"/>
  <c r="AD9128" i="1"/>
  <c r="AF9127" i="1"/>
  <c r="AE9127" i="1"/>
  <c r="AD9127" i="1"/>
  <c r="AF9126" i="1"/>
  <c r="AE9126" i="1"/>
  <c r="AD9126" i="1"/>
  <c r="AF9125" i="1"/>
  <c r="AE9125" i="1"/>
  <c r="AD9125" i="1"/>
  <c r="AF9124" i="1"/>
  <c r="AE9124" i="1"/>
  <c r="AD9124" i="1"/>
  <c r="AF9123" i="1"/>
  <c r="AE9123" i="1"/>
  <c r="AD9123" i="1"/>
  <c r="AF9122" i="1"/>
  <c r="AE9122" i="1"/>
  <c r="AD9122" i="1"/>
  <c r="AF9121" i="1"/>
  <c r="AE9121" i="1"/>
  <c r="AD9121" i="1"/>
  <c r="AF9120" i="1"/>
  <c r="AE9120" i="1"/>
  <c r="AD9120" i="1"/>
  <c r="AF9119" i="1"/>
  <c r="AE9119" i="1"/>
  <c r="AD9119" i="1"/>
  <c r="AF9118" i="1"/>
  <c r="AE9118" i="1"/>
  <c r="AD9118" i="1"/>
  <c r="AF9117" i="1"/>
  <c r="AE9117" i="1"/>
  <c r="AD9117" i="1"/>
  <c r="AF9116" i="1"/>
  <c r="AE9116" i="1"/>
  <c r="AD9116" i="1"/>
  <c r="AF9115" i="1"/>
  <c r="AE9115" i="1"/>
  <c r="AD9115" i="1"/>
  <c r="AF9114" i="1"/>
  <c r="AE9114" i="1"/>
  <c r="AD9114" i="1"/>
  <c r="AF9113" i="1"/>
  <c r="AE9113" i="1"/>
  <c r="AD9113" i="1"/>
  <c r="AF9112" i="1"/>
  <c r="AE9112" i="1"/>
  <c r="AD9112" i="1"/>
  <c r="AF9111" i="1"/>
  <c r="AE9111" i="1"/>
  <c r="AD9111" i="1"/>
  <c r="AF9110" i="1"/>
  <c r="AE9110" i="1"/>
  <c r="AD9110" i="1"/>
  <c r="AF9109" i="1"/>
  <c r="AE9109" i="1"/>
  <c r="AD9109" i="1"/>
  <c r="AF9108" i="1"/>
  <c r="AE9108" i="1"/>
  <c r="AD9108" i="1"/>
  <c r="AF9107" i="1"/>
  <c r="AE9107" i="1"/>
  <c r="AD9107" i="1"/>
  <c r="AF9106" i="1"/>
  <c r="AE9106" i="1"/>
  <c r="AD9106" i="1"/>
  <c r="AF9105" i="1"/>
  <c r="AE9105" i="1"/>
  <c r="AD9105" i="1"/>
  <c r="AF9104" i="1"/>
  <c r="AE9104" i="1"/>
  <c r="AD9104" i="1"/>
  <c r="AF9103" i="1"/>
  <c r="AE9103" i="1"/>
  <c r="AD9103" i="1"/>
  <c r="AF9102" i="1"/>
  <c r="AE9102" i="1"/>
  <c r="AD9102" i="1"/>
  <c r="AF9101" i="1"/>
  <c r="AE9101" i="1"/>
  <c r="AD9101" i="1"/>
  <c r="AF9100" i="1"/>
  <c r="AE9100" i="1"/>
  <c r="AD9100" i="1"/>
  <c r="AF9099" i="1"/>
  <c r="AE9099" i="1"/>
  <c r="AD9099" i="1"/>
  <c r="AF9098" i="1"/>
  <c r="AE9098" i="1"/>
  <c r="AD9098" i="1"/>
  <c r="AF9097" i="1"/>
  <c r="AE9097" i="1"/>
  <c r="AD9097" i="1"/>
  <c r="AF9096" i="1"/>
  <c r="AE9096" i="1"/>
  <c r="AD9096" i="1"/>
  <c r="AF9095" i="1"/>
  <c r="AE9095" i="1"/>
  <c r="AD9095" i="1"/>
  <c r="AF9094" i="1"/>
  <c r="AE9094" i="1"/>
  <c r="AD9094" i="1"/>
  <c r="AF9093" i="1"/>
  <c r="AE9093" i="1"/>
  <c r="AD9093" i="1"/>
  <c r="AF9092" i="1"/>
  <c r="AE9092" i="1"/>
  <c r="AD9092" i="1"/>
  <c r="AF9091" i="1"/>
  <c r="AE9091" i="1"/>
  <c r="AD9091" i="1"/>
  <c r="AF9090" i="1"/>
  <c r="AE9090" i="1"/>
  <c r="AD9090" i="1"/>
  <c r="AF9089" i="1"/>
  <c r="AE9089" i="1"/>
  <c r="AD9089" i="1"/>
  <c r="AF9088" i="1"/>
  <c r="AE9088" i="1"/>
  <c r="AD9088" i="1"/>
  <c r="AF9087" i="1"/>
  <c r="AE9087" i="1"/>
  <c r="AD9087" i="1"/>
  <c r="AF9086" i="1"/>
  <c r="AE9086" i="1"/>
  <c r="AD9086" i="1"/>
  <c r="AF9085" i="1"/>
  <c r="AE9085" i="1"/>
  <c r="AD9085" i="1"/>
  <c r="AF9084" i="1"/>
  <c r="AE9084" i="1"/>
  <c r="AD9084" i="1"/>
  <c r="AF9083" i="1"/>
  <c r="AE9083" i="1"/>
  <c r="AD9083" i="1"/>
  <c r="AF9082" i="1"/>
  <c r="AE9082" i="1"/>
  <c r="AD9082" i="1"/>
  <c r="AF9081" i="1"/>
  <c r="AE9081" i="1"/>
  <c r="AD9081" i="1"/>
  <c r="AF9080" i="1"/>
  <c r="AE9080" i="1"/>
  <c r="AD9080" i="1"/>
  <c r="AF9079" i="1"/>
  <c r="AE9079" i="1"/>
  <c r="AD9079" i="1"/>
  <c r="AF9078" i="1"/>
  <c r="AE9078" i="1"/>
  <c r="AD9078" i="1"/>
  <c r="AF9077" i="1"/>
  <c r="AE9077" i="1"/>
  <c r="AD9077" i="1"/>
  <c r="AF9076" i="1"/>
  <c r="AE9076" i="1"/>
  <c r="AD9076" i="1"/>
  <c r="AF9075" i="1"/>
  <c r="AE9075" i="1"/>
  <c r="AD9075" i="1"/>
  <c r="AF9074" i="1"/>
  <c r="AE9074" i="1"/>
  <c r="AD9074" i="1"/>
  <c r="AF9073" i="1"/>
  <c r="AE9073" i="1"/>
  <c r="AD9073" i="1"/>
  <c r="AF9072" i="1"/>
  <c r="AE9072" i="1"/>
  <c r="AD9072" i="1"/>
  <c r="AF9071" i="1"/>
  <c r="AE9071" i="1"/>
  <c r="AD9071" i="1"/>
  <c r="AF9070" i="1"/>
  <c r="AE9070" i="1"/>
  <c r="AD9070" i="1"/>
  <c r="AF9069" i="1"/>
  <c r="AE9069" i="1"/>
  <c r="AD9069" i="1"/>
  <c r="AF9068" i="1"/>
  <c r="AE9068" i="1"/>
  <c r="AD9068" i="1"/>
  <c r="AF9067" i="1"/>
  <c r="AE9067" i="1"/>
  <c r="AD9067" i="1"/>
  <c r="AF9066" i="1"/>
  <c r="AE9066" i="1"/>
  <c r="AD9066" i="1"/>
  <c r="AF9065" i="1"/>
  <c r="AE9065" i="1"/>
  <c r="AD9065" i="1"/>
  <c r="AF9064" i="1"/>
  <c r="AE9064" i="1"/>
  <c r="AD9064" i="1"/>
  <c r="AF9063" i="1"/>
  <c r="AE9063" i="1"/>
  <c r="AD9063" i="1"/>
  <c r="AF9062" i="1"/>
  <c r="AE9062" i="1"/>
  <c r="AD9062" i="1"/>
  <c r="AF9061" i="1"/>
  <c r="AE9061" i="1"/>
  <c r="AD9061" i="1"/>
  <c r="AF9060" i="1"/>
  <c r="AE9060" i="1"/>
  <c r="AD9060" i="1"/>
  <c r="AF9059" i="1"/>
  <c r="AE9059" i="1"/>
  <c r="AD9059" i="1"/>
  <c r="AF9058" i="1"/>
  <c r="AE9058" i="1"/>
  <c r="AD9058" i="1"/>
  <c r="AF9057" i="1"/>
  <c r="AE9057" i="1"/>
  <c r="AD9057" i="1"/>
  <c r="AF9056" i="1"/>
  <c r="AE9056" i="1"/>
  <c r="AD9056" i="1"/>
  <c r="AF9055" i="1"/>
  <c r="AE9055" i="1"/>
  <c r="AD9055" i="1"/>
  <c r="AF9054" i="1"/>
  <c r="AE9054" i="1"/>
  <c r="AD9054" i="1"/>
  <c r="AF9053" i="1"/>
  <c r="AE9053" i="1"/>
  <c r="AD9053" i="1"/>
  <c r="AF9052" i="1"/>
  <c r="AE9052" i="1"/>
  <c r="AD9052" i="1"/>
  <c r="AF9051" i="1"/>
  <c r="AE9051" i="1"/>
  <c r="AD9051" i="1"/>
  <c r="AF9050" i="1"/>
  <c r="AE9050" i="1"/>
  <c r="AD9050" i="1"/>
  <c r="AF9049" i="1"/>
  <c r="AE9049" i="1"/>
  <c r="AD9049" i="1"/>
  <c r="AF9048" i="1"/>
  <c r="AE9048" i="1"/>
  <c r="AD9048" i="1"/>
  <c r="AF9047" i="1"/>
  <c r="AE9047" i="1"/>
  <c r="AD9047" i="1"/>
  <c r="AF9046" i="1"/>
  <c r="AE9046" i="1"/>
  <c r="AD9046" i="1"/>
  <c r="AF9045" i="1"/>
  <c r="AE9045" i="1"/>
  <c r="AD9045" i="1"/>
  <c r="AF9044" i="1"/>
  <c r="AE9044" i="1"/>
  <c r="AD9044" i="1"/>
  <c r="AF9043" i="1"/>
  <c r="AE9043" i="1"/>
  <c r="AD9043" i="1"/>
  <c r="AF9042" i="1"/>
  <c r="AE9042" i="1"/>
  <c r="AD9042" i="1"/>
  <c r="AF9041" i="1"/>
  <c r="AE9041" i="1"/>
  <c r="AD9041" i="1"/>
  <c r="AF9040" i="1"/>
  <c r="AE9040" i="1"/>
  <c r="AD9040" i="1"/>
  <c r="AF9039" i="1"/>
  <c r="AE9039" i="1"/>
  <c r="AD9039" i="1"/>
  <c r="AF9038" i="1"/>
  <c r="AE9038" i="1"/>
  <c r="AD9038" i="1"/>
  <c r="AF9037" i="1"/>
  <c r="AE9037" i="1"/>
  <c r="AD9037" i="1"/>
  <c r="AF9036" i="1"/>
  <c r="AE9036" i="1"/>
  <c r="AD9036" i="1"/>
  <c r="AF9035" i="1"/>
  <c r="AE9035" i="1"/>
  <c r="AD9035" i="1"/>
  <c r="AF9034" i="1"/>
  <c r="AE9034" i="1"/>
  <c r="AD9034" i="1"/>
  <c r="AF9033" i="1"/>
  <c r="AE9033" i="1"/>
  <c r="AD9033" i="1"/>
  <c r="AF9032" i="1"/>
  <c r="AE9032" i="1"/>
  <c r="AD9032" i="1"/>
  <c r="AF9031" i="1"/>
  <c r="AE9031" i="1"/>
  <c r="AD9031" i="1"/>
  <c r="AF9030" i="1"/>
  <c r="AE9030" i="1"/>
  <c r="AD9030" i="1"/>
  <c r="AF9029" i="1"/>
  <c r="AE9029" i="1"/>
  <c r="AD9029" i="1"/>
  <c r="AF9028" i="1"/>
  <c r="AE9028" i="1"/>
  <c r="AD9028" i="1"/>
  <c r="AF9027" i="1"/>
  <c r="AE9027" i="1"/>
  <c r="AD9027" i="1"/>
  <c r="AF9026" i="1"/>
  <c r="AE9026" i="1"/>
  <c r="AD9026" i="1"/>
  <c r="AF9025" i="1"/>
  <c r="AE9025" i="1"/>
  <c r="AD9025" i="1"/>
  <c r="AF9024" i="1"/>
  <c r="AE9024" i="1"/>
  <c r="AD9024" i="1"/>
  <c r="AF9023" i="1"/>
  <c r="AE9023" i="1"/>
  <c r="AD9023" i="1"/>
  <c r="AF9022" i="1"/>
  <c r="AE9022" i="1"/>
  <c r="AD9022" i="1"/>
  <c r="AF9021" i="1"/>
  <c r="AE9021" i="1"/>
  <c r="AD9021" i="1"/>
  <c r="AF9020" i="1"/>
  <c r="AE9020" i="1"/>
  <c r="AD9020" i="1"/>
  <c r="AF9019" i="1"/>
  <c r="AE9019" i="1"/>
  <c r="AD9019" i="1"/>
  <c r="AF9018" i="1"/>
  <c r="AE9018" i="1"/>
  <c r="AD9018" i="1"/>
  <c r="AF9017" i="1"/>
  <c r="AE9017" i="1"/>
  <c r="AD9017" i="1"/>
  <c r="AF9016" i="1"/>
  <c r="AE9016" i="1"/>
  <c r="AD9016" i="1"/>
  <c r="AF9015" i="1"/>
  <c r="AE9015" i="1"/>
  <c r="AD9015" i="1"/>
  <c r="AF9014" i="1"/>
  <c r="AE9014" i="1"/>
  <c r="AD9014" i="1"/>
  <c r="AF9013" i="1"/>
  <c r="AE9013" i="1"/>
  <c r="AD9013" i="1"/>
  <c r="AF9012" i="1"/>
  <c r="AE9012" i="1"/>
  <c r="AD9012" i="1"/>
  <c r="AF9011" i="1"/>
  <c r="AE9011" i="1"/>
  <c r="AD9011" i="1"/>
  <c r="AF9010" i="1"/>
  <c r="AE9010" i="1"/>
  <c r="AD9010" i="1"/>
  <c r="AF9009" i="1"/>
  <c r="AE9009" i="1"/>
  <c r="AD9009" i="1"/>
  <c r="AF9008" i="1"/>
  <c r="AE9008" i="1"/>
  <c r="AD9008" i="1"/>
  <c r="AF9007" i="1"/>
  <c r="AE9007" i="1"/>
  <c r="AD9007" i="1"/>
  <c r="AF9006" i="1"/>
  <c r="AE9006" i="1"/>
  <c r="AD9006" i="1"/>
  <c r="AF9005" i="1"/>
  <c r="AE9005" i="1"/>
  <c r="AD9005" i="1"/>
  <c r="AF9004" i="1"/>
  <c r="AE9004" i="1"/>
  <c r="AD9004" i="1"/>
  <c r="AF9003" i="1"/>
  <c r="AE9003" i="1"/>
  <c r="AD9003" i="1"/>
  <c r="AF9002" i="1"/>
  <c r="AE9002" i="1"/>
  <c r="AD9002" i="1"/>
  <c r="AF9001" i="1"/>
  <c r="AE9001" i="1"/>
  <c r="AD9001" i="1"/>
  <c r="AF9000" i="1"/>
  <c r="AE9000" i="1"/>
  <c r="AD9000" i="1"/>
  <c r="AF8999" i="1"/>
  <c r="AE8999" i="1"/>
  <c r="AD8999" i="1"/>
  <c r="AF8998" i="1"/>
  <c r="AE8998" i="1"/>
  <c r="AD8998" i="1"/>
  <c r="AF8997" i="1"/>
  <c r="AE8997" i="1"/>
  <c r="AD8997" i="1"/>
  <c r="AF8996" i="1"/>
  <c r="AE8996" i="1"/>
  <c r="AD8996" i="1"/>
  <c r="AF8995" i="1"/>
  <c r="AE8995" i="1"/>
  <c r="AD8995" i="1"/>
  <c r="AF8994" i="1"/>
  <c r="AE8994" i="1"/>
  <c r="AD8994" i="1"/>
  <c r="AF8993" i="1"/>
  <c r="AE8993" i="1"/>
  <c r="AD8993" i="1"/>
  <c r="AF8992" i="1"/>
  <c r="AE8992" i="1"/>
  <c r="AD8992" i="1"/>
  <c r="AF8991" i="1"/>
  <c r="AE8991" i="1"/>
  <c r="AD8991" i="1"/>
  <c r="AF8990" i="1"/>
  <c r="AE8990" i="1"/>
  <c r="AD8990" i="1"/>
  <c r="AF8989" i="1"/>
  <c r="AE8989" i="1"/>
  <c r="AD8989" i="1"/>
  <c r="AF8988" i="1"/>
  <c r="AE8988" i="1"/>
  <c r="AD8988" i="1"/>
  <c r="AF8987" i="1"/>
  <c r="AE8987" i="1"/>
  <c r="AD8987" i="1"/>
  <c r="AF8986" i="1"/>
  <c r="AE8986" i="1"/>
  <c r="AD8986" i="1"/>
  <c r="AF8985" i="1"/>
  <c r="AE8985" i="1"/>
  <c r="AD8985" i="1"/>
  <c r="AF8984" i="1"/>
  <c r="AE8984" i="1"/>
  <c r="AD8984" i="1"/>
  <c r="AF8983" i="1"/>
  <c r="AE8983" i="1"/>
  <c r="AD8983" i="1"/>
  <c r="AF8982" i="1"/>
  <c r="AE8982" i="1"/>
  <c r="AD8982" i="1"/>
  <c r="AF8981" i="1"/>
  <c r="AE8981" i="1"/>
  <c r="AD8981" i="1"/>
  <c r="AF8980" i="1"/>
  <c r="AE8980" i="1"/>
  <c r="AD8980" i="1"/>
  <c r="AF8979" i="1"/>
  <c r="AE8979" i="1"/>
  <c r="AD8979" i="1"/>
  <c r="AF8978" i="1"/>
  <c r="AE8978" i="1"/>
  <c r="AD8978" i="1"/>
  <c r="AF8977" i="1"/>
  <c r="AE8977" i="1"/>
  <c r="AD8977" i="1"/>
  <c r="AF8976" i="1"/>
  <c r="AE8976" i="1"/>
  <c r="AD8976" i="1"/>
  <c r="AF8975" i="1"/>
  <c r="AE8975" i="1"/>
  <c r="AD8975" i="1"/>
  <c r="AF8974" i="1"/>
  <c r="AE8974" i="1"/>
  <c r="AD8974" i="1"/>
  <c r="AF8973" i="1"/>
  <c r="AE8973" i="1"/>
  <c r="AD8973" i="1"/>
  <c r="AF8972" i="1"/>
  <c r="AE8972" i="1"/>
  <c r="AD8972" i="1"/>
  <c r="AF8971" i="1"/>
  <c r="AE8971" i="1"/>
  <c r="AD8971" i="1"/>
  <c r="AF8970" i="1"/>
  <c r="AE8970" i="1"/>
  <c r="AD8970" i="1"/>
  <c r="AF8969" i="1"/>
  <c r="AE8969" i="1"/>
  <c r="AD8969" i="1"/>
  <c r="AF8968" i="1"/>
  <c r="AE8968" i="1"/>
  <c r="AD8968" i="1"/>
  <c r="AF8967" i="1"/>
  <c r="AE8967" i="1"/>
  <c r="AD8967" i="1"/>
  <c r="AF8966" i="1"/>
  <c r="AE8966" i="1"/>
  <c r="AD8966" i="1"/>
  <c r="AF8965" i="1"/>
  <c r="AE8965" i="1"/>
  <c r="AD8965" i="1"/>
  <c r="AF8964" i="1"/>
  <c r="AE8964" i="1"/>
  <c r="AD8964" i="1"/>
  <c r="AF8963" i="1"/>
  <c r="AE8963" i="1"/>
  <c r="AD8963" i="1"/>
  <c r="AF8962" i="1"/>
  <c r="AE8962" i="1"/>
  <c r="AD8962" i="1"/>
  <c r="AF8961" i="1"/>
  <c r="AE8961" i="1"/>
  <c r="AD8961" i="1"/>
  <c r="AF8960" i="1"/>
  <c r="AE8960" i="1"/>
  <c r="AD8960" i="1"/>
  <c r="AF8959" i="1"/>
  <c r="AE8959" i="1"/>
  <c r="AD8959" i="1"/>
  <c r="AF8958" i="1"/>
  <c r="AE8958" i="1"/>
  <c r="AD8958" i="1"/>
  <c r="AF8957" i="1"/>
  <c r="AE8957" i="1"/>
  <c r="AD8957" i="1"/>
  <c r="AF8956" i="1"/>
  <c r="AE8956" i="1"/>
  <c r="AD8956" i="1"/>
  <c r="AF8955" i="1"/>
  <c r="AE8955" i="1"/>
  <c r="AD8955" i="1"/>
  <c r="AF8954" i="1"/>
  <c r="AE8954" i="1"/>
  <c r="AD8954" i="1"/>
  <c r="AF8953" i="1"/>
  <c r="AE8953" i="1"/>
  <c r="AD8953" i="1"/>
  <c r="AF8952" i="1"/>
  <c r="AE8952" i="1"/>
  <c r="AD8952" i="1"/>
  <c r="AF8951" i="1"/>
  <c r="AE8951" i="1"/>
  <c r="AD8951" i="1"/>
  <c r="AF8950" i="1"/>
  <c r="AE8950" i="1"/>
  <c r="AD8950" i="1"/>
  <c r="AF8949" i="1"/>
  <c r="AE8949" i="1"/>
  <c r="AD8949" i="1"/>
  <c r="AF8948" i="1"/>
  <c r="AE8948" i="1"/>
  <c r="AD8948" i="1"/>
  <c r="AF8947" i="1"/>
  <c r="AE8947" i="1"/>
  <c r="AD8947" i="1"/>
  <c r="AF8946" i="1"/>
  <c r="AE8946" i="1"/>
  <c r="AD8946" i="1"/>
  <c r="AF8945" i="1"/>
  <c r="AE8945" i="1"/>
  <c r="AD8945" i="1"/>
  <c r="AF8944" i="1"/>
  <c r="AE8944" i="1"/>
  <c r="AD8944" i="1"/>
  <c r="AF8943" i="1"/>
  <c r="AE8943" i="1"/>
  <c r="AD8943" i="1"/>
  <c r="AF8942" i="1"/>
  <c r="AE8942" i="1"/>
  <c r="AD8942" i="1"/>
  <c r="AF8941" i="1"/>
  <c r="AE8941" i="1"/>
  <c r="AD8941" i="1"/>
  <c r="AF8940" i="1"/>
  <c r="AE8940" i="1"/>
  <c r="AD8940" i="1"/>
  <c r="AF8939" i="1"/>
  <c r="AE8939" i="1"/>
  <c r="AD8939" i="1"/>
  <c r="AF8938" i="1"/>
  <c r="AE8938" i="1"/>
  <c r="AD8938" i="1"/>
  <c r="AF8937" i="1"/>
  <c r="AE8937" i="1"/>
  <c r="AD8937" i="1"/>
  <c r="AF8936" i="1"/>
  <c r="AE8936" i="1"/>
  <c r="AD8936" i="1"/>
  <c r="AF8935" i="1"/>
  <c r="AE8935" i="1"/>
  <c r="AD8935" i="1"/>
  <c r="AF8934" i="1"/>
  <c r="AE8934" i="1"/>
  <c r="AD8934" i="1"/>
  <c r="AF8933" i="1"/>
  <c r="AE8933" i="1"/>
  <c r="AD8933" i="1"/>
  <c r="AF8932" i="1"/>
  <c r="AE8932" i="1"/>
  <c r="AD8932" i="1"/>
  <c r="AF8931" i="1"/>
  <c r="AE8931" i="1"/>
  <c r="AD8931" i="1"/>
  <c r="AF8930" i="1"/>
  <c r="AE8930" i="1"/>
  <c r="AD8930" i="1"/>
  <c r="AF8929" i="1"/>
  <c r="AE8929" i="1"/>
  <c r="AD8929" i="1"/>
  <c r="AF8928" i="1"/>
  <c r="AE8928" i="1"/>
  <c r="AD8928" i="1"/>
  <c r="AF8927" i="1"/>
  <c r="AE8927" i="1"/>
  <c r="AD8927" i="1"/>
  <c r="AF8926" i="1"/>
  <c r="AE8926" i="1"/>
  <c r="AD8926" i="1"/>
  <c r="AF8925" i="1"/>
  <c r="AE8925" i="1"/>
  <c r="AD8925" i="1"/>
  <c r="AF8924" i="1"/>
  <c r="AE8924" i="1"/>
  <c r="AD8924" i="1"/>
  <c r="AF8923" i="1"/>
  <c r="AE8923" i="1"/>
  <c r="AD8923" i="1"/>
  <c r="AF8922" i="1"/>
  <c r="AE8922" i="1"/>
  <c r="AD8922" i="1"/>
  <c r="AF8921" i="1"/>
  <c r="AE8921" i="1"/>
  <c r="AD8921" i="1"/>
  <c r="AF8920" i="1"/>
  <c r="AE8920" i="1"/>
  <c r="AD8920" i="1"/>
  <c r="AF8919" i="1"/>
  <c r="AE8919" i="1"/>
  <c r="AD8919" i="1"/>
  <c r="AF8918" i="1"/>
  <c r="AE8918" i="1"/>
  <c r="AD8918" i="1"/>
  <c r="AF8917" i="1"/>
  <c r="AE8917" i="1"/>
  <c r="AD8917" i="1"/>
  <c r="AF8916" i="1"/>
  <c r="AE8916" i="1"/>
  <c r="AD8916" i="1"/>
  <c r="AF8915" i="1"/>
  <c r="AE8915" i="1"/>
  <c r="AD8915" i="1"/>
  <c r="AF8914" i="1"/>
  <c r="AE8914" i="1"/>
  <c r="AD8914" i="1"/>
  <c r="AF8913" i="1"/>
  <c r="AE8913" i="1"/>
  <c r="AD8913" i="1"/>
  <c r="AF8912" i="1"/>
  <c r="AE8912" i="1"/>
  <c r="AD8912" i="1"/>
  <c r="AF8911" i="1"/>
  <c r="AE8911" i="1"/>
  <c r="AD8911" i="1"/>
  <c r="AF8910" i="1"/>
  <c r="AE8910" i="1"/>
  <c r="AD8910" i="1"/>
  <c r="AF8909" i="1"/>
  <c r="AE8909" i="1"/>
  <c r="AD8909" i="1"/>
  <c r="AF8908" i="1"/>
  <c r="AE8908" i="1"/>
  <c r="AD8908" i="1"/>
  <c r="AF8907" i="1"/>
  <c r="AE8907" i="1"/>
  <c r="AD8907" i="1"/>
  <c r="AF8906" i="1"/>
  <c r="AE8906" i="1"/>
  <c r="AD8906" i="1"/>
  <c r="AF8905" i="1"/>
  <c r="AE8905" i="1"/>
  <c r="AD8905" i="1"/>
  <c r="AF8904" i="1"/>
  <c r="AE8904" i="1"/>
  <c r="AD8904" i="1"/>
  <c r="AF8903" i="1"/>
  <c r="AE8903" i="1"/>
  <c r="AD8903" i="1"/>
  <c r="AF8902" i="1"/>
  <c r="AE8902" i="1"/>
  <c r="AD8902" i="1"/>
  <c r="AF8901" i="1"/>
  <c r="AE8901" i="1"/>
  <c r="AD8901" i="1"/>
  <c r="AF8900" i="1"/>
  <c r="AE8900" i="1"/>
  <c r="AD8900" i="1"/>
  <c r="AF8899" i="1"/>
  <c r="AE8899" i="1"/>
  <c r="AD8899" i="1"/>
  <c r="AF8898" i="1"/>
  <c r="AE8898" i="1"/>
  <c r="AD8898" i="1"/>
  <c r="AF8897" i="1"/>
  <c r="AE8897" i="1"/>
  <c r="AD8897" i="1"/>
  <c r="AF8896" i="1"/>
  <c r="AE8896" i="1"/>
  <c r="AD8896" i="1"/>
  <c r="AF8895" i="1"/>
  <c r="AE8895" i="1"/>
  <c r="AD8895" i="1"/>
  <c r="AF8894" i="1"/>
  <c r="AE8894" i="1"/>
  <c r="AD8894" i="1"/>
  <c r="AF8893" i="1"/>
  <c r="AE8893" i="1"/>
  <c r="AD8893" i="1"/>
  <c r="AF8892" i="1"/>
  <c r="AE8892" i="1"/>
  <c r="AD8892" i="1"/>
  <c r="AF8891" i="1"/>
  <c r="AE8891" i="1"/>
  <c r="AD8891" i="1"/>
  <c r="AF8890" i="1"/>
  <c r="AE8890" i="1"/>
  <c r="AD8890" i="1"/>
  <c r="AF8889" i="1"/>
  <c r="AE8889" i="1"/>
  <c r="AD8889" i="1"/>
  <c r="AF8888" i="1"/>
  <c r="AE8888" i="1"/>
  <c r="AD8888" i="1"/>
  <c r="AF8887" i="1"/>
  <c r="AE8887" i="1"/>
  <c r="AD8887" i="1"/>
  <c r="AF8886" i="1"/>
  <c r="AE8886" i="1"/>
  <c r="AD8886" i="1"/>
  <c r="AF8885" i="1"/>
  <c r="AE8885" i="1"/>
  <c r="AD8885" i="1"/>
  <c r="AF8884" i="1"/>
  <c r="AE8884" i="1"/>
  <c r="AD8884" i="1"/>
  <c r="AF8883" i="1"/>
  <c r="AE8883" i="1"/>
  <c r="AD8883" i="1"/>
  <c r="AF8882" i="1"/>
  <c r="AE8882" i="1"/>
  <c r="AD8882" i="1"/>
  <c r="AF8881" i="1"/>
  <c r="AE8881" i="1"/>
  <c r="AD8881" i="1"/>
  <c r="AF8880" i="1"/>
  <c r="AE8880" i="1"/>
  <c r="AD8880" i="1"/>
  <c r="AF8879" i="1"/>
  <c r="AE8879" i="1"/>
  <c r="AD8879" i="1"/>
  <c r="AF8878" i="1"/>
  <c r="AE8878" i="1"/>
  <c r="AD8878" i="1"/>
  <c r="AF8877" i="1"/>
  <c r="AE8877" i="1"/>
  <c r="AD8877" i="1"/>
  <c r="AF8876" i="1"/>
  <c r="AE8876" i="1"/>
  <c r="AD8876" i="1"/>
  <c r="AF8875" i="1"/>
  <c r="AE8875" i="1"/>
  <c r="AD8875" i="1"/>
  <c r="AF8874" i="1"/>
  <c r="AE8874" i="1"/>
  <c r="AD8874" i="1"/>
  <c r="AF8873" i="1"/>
  <c r="AE8873" i="1"/>
  <c r="AD8873" i="1"/>
  <c r="AF8872" i="1"/>
  <c r="AE8872" i="1"/>
  <c r="AD8872" i="1"/>
  <c r="AF8871" i="1"/>
  <c r="AE8871" i="1"/>
  <c r="AD8871" i="1"/>
  <c r="AF8870" i="1"/>
  <c r="AE8870" i="1"/>
  <c r="AD8870" i="1"/>
  <c r="AF8869" i="1"/>
  <c r="AE8869" i="1"/>
  <c r="AD8869" i="1"/>
  <c r="AF8868" i="1"/>
  <c r="AE8868" i="1"/>
  <c r="AD8868" i="1"/>
  <c r="AF8867" i="1"/>
  <c r="AE8867" i="1"/>
  <c r="AD8867" i="1"/>
  <c r="AF8866" i="1"/>
  <c r="AE8866" i="1"/>
  <c r="AD8866" i="1"/>
  <c r="AF8865" i="1"/>
  <c r="AE8865" i="1"/>
  <c r="AD8865" i="1"/>
  <c r="AF8864" i="1"/>
  <c r="AE8864" i="1"/>
  <c r="AD8864" i="1"/>
  <c r="AF8863" i="1"/>
  <c r="AE8863" i="1"/>
  <c r="AD8863" i="1"/>
  <c r="AF8862" i="1"/>
  <c r="AE8862" i="1"/>
  <c r="AD8862" i="1"/>
  <c r="AF8861" i="1"/>
  <c r="AE8861" i="1"/>
  <c r="AD8861" i="1"/>
  <c r="AF8860" i="1"/>
  <c r="AE8860" i="1"/>
  <c r="AD8860" i="1"/>
  <c r="AF8859" i="1"/>
  <c r="AE8859" i="1"/>
  <c r="AD8859" i="1"/>
  <c r="AF8858" i="1"/>
  <c r="AE8858" i="1"/>
  <c r="AD8858" i="1"/>
  <c r="AF8857" i="1"/>
  <c r="AE8857" i="1"/>
  <c r="AD8857" i="1"/>
  <c r="AF8856" i="1"/>
  <c r="AE8856" i="1"/>
  <c r="AD8856" i="1"/>
  <c r="AF8855" i="1"/>
  <c r="AE8855" i="1"/>
  <c r="AD8855" i="1"/>
  <c r="AF8854" i="1"/>
  <c r="AE8854" i="1"/>
  <c r="AD8854" i="1"/>
  <c r="AF8853" i="1"/>
  <c r="AE8853" i="1"/>
  <c r="AD8853" i="1"/>
  <c r="AF8852" i="1"/>
  <c r="AE8852" i="1"/>
  <c r="AD8852" i="1"/>
  <c r="AF8851" i="1"/>
  <c r="AE8851" i="1"/>
  <c r="AD8851" i="1"/>
  <c r="AF8850" i="1"/>
  <c r="AE8850" i="1"/>
  <c r="AD8850" i="1"/>
  <c r="AF8849" i="1"/>
  <c r="AE8849" i="1"/>
  <c r="AD8849" i="1"/>
  <c r="AF8848" i="1"/>
  <c r="AE8848" i="1"/>
  <c r="AD8848" i="1"/>
  <c r="AF8847" i="1"/>
  <c r="AE8847" i="1"/>
  <c r="AD8847" i="1"/>
  <c r="AF8846" i="1"/>
  <c r="AE8846" i="1"/>
  <c r="AD8846" i="1"/>
  <c r="AF8845" i="1"/>
  <c r="AE8845" i="1"/>
  <c r="AD8845" i="1"/>
  <c r="AF8844" i="1"/>
  <c r="AE8844" i="1"/>
  <c r="AD8844" i="1"/>
  <c r="AF8843" i="1"/>
  <c r="AE8843" i="1"/>
  <c r="AD8843" i="1"/>
  <c r="AF8842" i="1"/>
  <c r="AE8842" i="1"/>
  <c r="AD8842" i="1"/>
  <c r="AF8841" i="1"/>
  <c r="AE8841" i="1"/>
  <c r="AD8841" i="1"/>
  <c r="AF8840" i="1"/>
  <c r="AE8840" i="1"/>
  <c r="AD8840" i="1"/>
  <c r="AF8839" i="1"/>
  <c r="AE8839" i="1"/>
  <c r="AD8839" i="1"/>
  <c r="AF8838" i="1"/>
  <c r="AE8838" i="1"/>
  <c r="AD8838" i="1"/>
  <c r="AF8837" i="1"/>
  <c r="AE8837" i="1"/>
  <c r="AD8837" i="1"/>
  <c r="AF8836" i="1"/>
  <c r="AE8836" i="1"/>
  <c r="AD8836" i="1"/>
  <c r="AF8835" i="1"/>
  <c r="AE8835" i="1"/>
  <c r="AD8835" i="1"/>
  <c r="AF8834" i="1"/>
  <c r="AE8834" i="1"/>
  <c r="AD8834" i="1"/>
  <c r="AF8833" i="1"/>
  <c r="AE8833" i="1"/>
  <c r="AD8833" i="1"/>
  <c r="AF8832" i="1"/>
  <c r="AE8832" i="1"/>
  <c r="AD8832" i="1"/>
  <c r="AF8831" i="1"/>
  <c r="AE8831" i="1"/>
  <c r="AD8831" i="1"/>
  <c r="AF8830" i="1"/>
  <c r="AE8830" i="1"/>
  <c r="AD8830" i="1"/>
  <c r="AF8829" i="1"/>
  <c r="AE8829" i="1"/>
  <c r="AD8829" i="1"/>
  <c r="AF8828" i="1"/>
  <c r="AE8828" i="1"/>
  <c r="AD8828" i="1"/>
  <c r="AF8827" i="1"/>
  <c r="AE8827" i="1"/>
  <c r="AD8827" i="1"/>
  <c r="AF8826" i="1"/>
  <c r="AE8826" i="1"/>
  <c r="AD8826" i="1"/>
  <c r="AF8825" i="1"/>
  <c r="AE8825" i="1"/>
  <c r="AD8825" i="1"/>
  <c r="AF8824" i="1"/>
  <c r="AE8824" i="1"/>
  <c r="AD8824" i="1"/>
  <c r="AF8823" i="1"/>
  <c r="AE8823" i="1"/>
  <c r="AD8823" i="1"/>
  <c r="AF8822" i="1"/>
  <c r="AE8822" i="1"/>
  <c r="AD8822" i="1"/>
  <c r="AF8821" i="1"/>
  <c r="AE8821" i="1"/>
  <c r="AD8821" i="1"/>
  <c r="AF8820" i="1"/>
  <c r="AE8820" i="1"/>
  <c r="AD8820" i="1"/>
  <c r="AF8819" i="1"/>
  <c r="AE8819" i="1"/>
  <c r="AD8819" i="1"/>
  <c r="AF8818" i="1"/>
  <c r="AE8818" i="1"/>
  <c r="AD8818" i="1"/>
  <c r="AF8817" i="1"/>
  <c r="AE8817" i="1"/>
  <c r="AD8817" i="1"/>
  <c r="AF8816" i="1"/>
  <c r="AE8816" i="1"/>
  <c r="AD8816" i="1"/>
  <c r="AF8815" i="1"/>
  <c r="AE8815" i="1"/>
  <c r="AD8815" i="1"/>
  <c r="AF8814" i="1"/>
  <c r="AE8814" i="1"/>
  <c r="AD8814" i="1"/>
  <c r="AF8813" i="1"/>
  <c r="AE8813" i="1"/>
  <c r="AD8813" i="1"/>
  <c r="AF8812" i="1"/>
  <c r="AE8812" i="1"/>
  <c r="AD8812" i="1"/>
  <c r="AF8811" i="1"/>
  <c r="AE8811" i="1"/>
  <c r="AD8811" i="1"/>
  <c r="AF8810" i="1"/>
  <c r="AE8810" i="1"/>
  <c r="AD8810" i="1"/>
  <c r="AF8809" i="1"/>
  <c r="AE8809" i="1"/>
  <c r="AD8809" i="1"/>
  <c r="AF8808" i="1"/>
  <c r="AE8808" i="1"/>
  <c r="AD8808" i="1"/>
  <c r="AF8807" i="1"/>
  <c r="AE8807" i="1"/>
  <c r="AD8807" i="1"/>
  <c r="AF8806" i="1"/>
  <c r="AE8806" i="1"/>
  <c r="AD8806" i="1"/>
  <c r="AF8805" i="1"/>
  <c r="AE8805" i="1"/>
  <c r="AD8805" i="1"/>
  <c r="AF8804" i="1"/>
  <c r="AE8804" i="1"/>
  <c r="AD8804" i="1"/>
  <c r="AF8803" i="1"/>
  <c r="AE8803" i="1"/>
  <c r="AD8803" i="1"/>
  <c r="AF8802" i="1"/>
  <c r="AE8802" i="1"/>
  <c r="AD8802" i="1"/>
  <c r="AF8801" i="1"/>
  <c r="AE8801" i="1"/>
  <c r="AD8801" i="1"/>
  <c r="AF8800" i="1"/>
  <c r="AE8800" i="1"/>
  <c r="AD8800" i="1"/>
  <c r="AF8799" i="1"/>
  <c r="AE8799" i="1"/>
  <c r="AD8799" i="1"/>
  <c r="AF8798" i="1"/>
  <c r="AE8798" i="1"/>
  <c r="AD8798" i="1"/>
  <c r="AF8797" i="1"/>
  <c r="AE8797" i="1"/>
  <c r="AD8797" i="1"/>
  <c r="AF8796" i="1"/>
  <c r="AE8796" i="1"/>
  <c r="AD8796" i="1"/>
  <c r="AF8795" i="1"/>
  <c r="AE8795" i="1"/>
  <c r="AD8795" i="1"/>
  <c r="AF8794" i="1"/>
  <c r="AE8794" i="1"/>
  <c r="AD8794" i="1"/>
  <c r="AF8793" i="1"/>
  <c r="AE8793" i="1"/>
  <c r="AD8793" i="1"/>
  <c r="AF8792" i="1"/>
  <c r="AE8792" i="1"/>
  <c r="AD8792" i="1"/>
  <c r="AF8791" i="1"/>
  <c r="AE8791" i="1"/>
  <c r="AD8791" i="1"/>
  <c r="AF8790" i="1"/>
  <c r="AE8790" i="1"/>
  <c r="AD8790" i="1"/>
  <c r="AF8789" i="1"/>
  <c r="AE8789" i="1"/>
  <c r="AD8789" i="1"/>
  <c r="AF8788" i="1"/>
  <c r="AE8788" i="1"/>
  <c r="AD8788" i="1"/>
  <c r="AF8787" i="1"/>
  <c r="AE8787" i="1"/>
  <c r="AD8787" i="1"/>
  <c r="AF8786" i="1"/>
  <c r="AE8786" i="1"/>
  <c r="AD8786" i="1"/>
  <c r="AF8785" i="1"/>
  <c r="AE8785" i="1"/>
  <c r="AD8785" i="1"/>
  <c r="AF8784" i="1"/>
  <c r="AE8784" i="1"/>
  <c r="AD8784" i="1"/>
  <c r="AF8783" i="1"/>
  <c r="AE8783" i="1"/>
  <c r="AD8783" i="1"/>
  <c r="AF8782" i="1"/>
  <c r="AE8782" i="1"/>
  <c r="AD8782" i="1"/>
  <c r="AF8781" i="1"/>
  <c r="AE8781" i="1"/>
  <c r="AD8781" i="1"/>
  <c r="AF8780" i="1"/>
  <c r="AE8780" i="1"/>
  <c r="AD8780" i="1"/>
  <c r="AF8779" i="1"/>
  <c r="AE8779" i="1"/>
  <c r="AD8779" i="1"/>
  <c r="AF8778" i="1"/>
  <c r="AE8778" i="1"/>
  <c r="AD8778" i="1"/>
  <c r="AF8777" i="1"/>
  <c r="AE8777" i="1"/>
  <c r="AD8777" i="1"/>
  <c r="AF8776" i="1"/>
  <c r="AE8776" i="1"/>
  <c r="AD8776" i="1"/>
  <c r="AF8775" i="1"/>
  <c r="AE8775" i="1"/>
  <c r="AD8775" i="1"/>
  <c r="AF8774" i="1"/>
  <c r="AE8774" i="1"/>
  <c r="AD8774" i="1"/>
  <c r="AF8773" i="1"/>
  <c r="AE8773" i="1"/>
  <c r="AD8773" i="1"/>
  <c r="AF8772" i="1"/>
  <c r="AE8772" i="1"/>
  <c r="AD8772" i="1"/>
  <c r="AF8771" i="1"/>
  <c r="AE8771" i="1"/>
  <c r="AD8771" i="1"/>
  <c r="AF8770" i="1"/>
  <c r="AE8770" i="1"/>
  <c r="AD8770" i="1"/>
  <c r="AF8769" i="1"/>
  <c r="AE8769" i="1"/>
  <c r="AD8769" i="1"/>
  <c r="AF8768" i="1"/>
  <c r="AE8768" i="1"/>
  <c r="AD8768" i="1"/>
  <c r="AF8767" i="1"/>
  <c r="AE8767" i="1"/>
  <c r="AD8767" i="1"/>
  <c r="AF8766" i="1"/>
  <c r="AE8766" i="1"/>
  <c r="AD8766" i="1"/>
  <c r="AF8765" i="1"/>
  <c r="AE8765" i="1"/>
  <c r="AD8765" i="1"/>
  <c r="AF8764" i="1"/>
  <c r="AE8764" i="1"/>
  <c r="AD8764" i="1"/>
  <c r="AF8763" i="1"/>
  <c r="AE8763" i="1"/>
  <c r="AD8763" i="1"/>
  <c r="AF8762" i="1"/>
  <c r="AE8762" i="1"/>
  <c r="AD8762" i="1"/>
  <c r="AF8761" i="1"/>
  <c r="AE8761" i="1"/>
  <c r="AD8761" i="1"/>
  <c r="AF8760" i="1"/>
  <c r="AE8760" i="1"/>
  <c r="AD8760" i="1"/>
  <c r="AF8759" i="1"/>
  <c r="AE8759" i="1"/>
  <c r="AD8759" i="1"/>
  <c r="AF8758" i="1"/>
  <c r="AE8758" i="1"/>
  <c r="AD8758" i="1"/>
  <c r="AF8757" i="1"/>
  <c r="AE8757" i="1"/>
  <c r="AD8757" i="1"/>
  <c r="AF8756" i="1"/>
  <c r="AE8756" i="1"/>
  <c r="AD8756" i="1"/>
  <c r="AF8755" i="1"/>
  <c r="AE8755" i="1"/>
  <c r="AD8755" i="1"/>
  <c r="AF8754" i="1"/>
  <c r="AE8754" i="1"/>
  <c r="AD8754" i="1"/>
  <c r="AF8753" i="1"/>
  <c r="AE8753" i="1"/>
  <c r="AD8753" i="1"/>
  <c r="AF8752" i="1"/>
  <c r="AE8752" i="1"/>
  <c r="AD8752" i="1"/>
  <c r="AF8751" i="1"/>
  <c r="AE8751" i="1"/>
  <c r="AD8751" i="1"/>
  <c r="AF8750" i="1"/>
  <c r="AE8750" i="1"/>
  <c r="AD8750" i="1"/>
  <c r="AF8749" i="1"/>
  <c r="AE8749" i="1"/>
  <c r="AD8749" i="1"/>
  <c r="AF8748" i="1"/>
  <c r="AE8748" i="1"/>
  <c r="AD8748" i="1"/>
  <c r="AF8747" i="1"/>
  <c r="AE8747" i="1"/>
  <c r="AD8747" i="1"/>
  <c r="AF8746" i="1"/>
  <c r="AE8746" i="1"/>
  <c r="AD8746" i="1"/>
  <c r="AF8745" i="1"/>
  <c r="AE8745" i="1"/>
  <c r="AD8745" i="1"/>
  <c r="AF8744" i="1"/>
  <c r="AE8744" i="1"/>
  <c r="AD8744" i="1"/>
  <c r="AF8743" i="1"/>
  <c r="AE8743" i="1"/>
  <c r="AD8743" i="1"/>
  <c r="AF8742" i="1"/>
  <c r="AE8742" i="1"/>
  <c r="AD8742" i="1"/>
  <c r="AF8741" i="1"/>
  <c r="AE8741" i="1"/>
  <c r="AD8741" i="1"/>
  <c r="AF8740" i="1"/>
  <c r="AE8740" i="1"/>
  <c r="AD8740" i="1"/>
  <c r="AF8739" i="1"/>
  <c r="AE8739" i="1"/>
  <c r="AD8739" i="1"/>
  <c r="AF8738" i="1"/>
  <c r="AE8738" i="1"/>
  <c r="AD8738" i="1"/>
  <c r="AF8737" i="1"/>
  <c r="AE8737" i="1"/>
  <c r="AD8737" i="1"/>
  <c r="AF8736" i="1"/>
  <c r="AE8736" i="1"/>
  <c r="AD8736" i="1"/>
  <c r="AF8735" i="1"/>
  <c r="AE8735" i="1"/>
  <c r="AD8735" i="1"/>
  <c r="AF8734" i="1"/>
  <c r="AE8734" i="1"/>
  <c r="AD8734" i="1"/>
  <c r="AF8733" i="1"/>
  <c r="AE8733" i="1"/>
  <c r="AD8733" i="1"/>
  <c r="AF8732" i="1"/>
  <c r="AE8732" i="1"/>
  <c r="AD8732" i="1"/>
  <c r="AF8731" i="1"/>
  <c r="AE8731" i="1"/>
  <c r="AD8731" i="1"/>
  <c r="AF8730" i="1"/>
  <c r="AE8730" i="1"/>
  <c r="AD8730" i="1"/>
  <c r="AF8729" i="1"/>
  <c r="AE8729" i="1"/>
  <c r="AD8729" i="1"/>
  <c r="AF8728" i="1"/>
  <c r="AE8728" i="1"/>
  <c r="AD8728" i="1"/>
  <c r="AF8727" i="1"/>
  <c r="AE8727" i="1"/>
  <c r="AD8727" i="1"/>
  <c r="AF8726" i="1"/>
  <c r="AE8726" i="1"/>
  <c r="AD8726" i="1"/>
  <c r="AF8725" i="1"/>
  <c r="AE8725" i="1"/>
  <c r="AD8725" i="1"/>
  <c r="AF8724" i="1"/>
  <c r="AE8724" i="1"/>
  <c r="AD8724" i="1"/>
  <c r="AF8723" i="1"/>
  <c r="AE8723" i="1"/>
  <c r="AD8723" i="1"/>
  <c r="AF8722" i="1"/>
  <c r="AE8722" i="1"/>
  <c r="AD8722" i="1"/>
  <c r="AF8721" i="1"/>
  <c r="AE8721" i="1"/>
  <c r="AD8721" i="1"/>
  <c r="AF8720" i="1"/>
  <c r="AE8720" i="1"/>
  <c r="AD8720" i="1"/>
  <c r="AF8719" i="1"/>
  <c r="AE8719" i="1"/>
  <c r="AD8719" i="1"/>
  <c r="AF8718" i="1"/>
  <c r="AE8718" i="1"/>
  <c r="AD8718" i="1"/>
  <c r="AF8717" i="1"/>
  <c r="AE8717" i="1"/>
  <c r="AD8717" i="1"/>
  <c r="AF8716" i="1"/>
  <c r="AE8716" i="1"/>
  <c r="AD8716" i="1"/>
  <c r="AF8715" i="1"/>
  <c r="AE8715" i="1"/>
  <c r="AD8715" i="1"/>
  <c r="AF8714" i="1"/>
  <c r="AE8714" i="1"/>
  <c r="AD8714" i="1"/>
  <c r="AF8713" i="1"/>
  <c r="AE8713" i="1"/>
  <c r="AD8713" i="1"/>
  <c r="AF8712" i="1"/>
  <c r="AE8712" i="1"/>
  <c r="AD8712" i="1"/>
  <c r="AF8711" i="1"/>
  <c r="AE8711" i="1"/>
  <c r="AD8711" i="1"/>
  <c r="AF8710" i="1"/>
  <c r="AE8710" i="1"/>
  <c r="AD8710" i="1"/>
  <c r="AF8709" i="1"/>
  <c r="AE8709" i="1"/>
  <c r="AD8709" i="1"/>
  <c r="AF8708" i="1"/>
  <c r="AE8708" i="1"/>
  <c r="AD8708" i="1"/>
  <c r="AF8707" i="1"/>
  <c r="AE8707" i="1"/>
  <c r="AD8707" i="1"/>
  <c r="AF8706" i="1"/>
  <c r="AE8706" i="1"/>
  <c r="AD8706" i="1"/>
  <c r="AF8705" i="1"/>
  <c r="AE8705" i="1"/>
  <c r="AD8705" i="1"/>
  <c r="AF8704" i="1"/>
  <c r="AE8704" i="1"/>
  <c r="AD8704" i="1"/>
  <c r="AF8703" i="1"/>
  <c r="AE8703" i="1"/>
  <c r="AD8703" i="1"/>
  <c r="AF8702" i="1"/>
  <c r="AE8702" i="1"/>
  <c r="AD8702" i="1"/>
  <c r="AF8701" i="1"/>
  <c r="AE8701" i="1"/>
  <c r="AD8701" i="1"/>
  <c r="AF8700" i="1"/>
  <c r="AE8700" i="1"/>
  <c r="AD8700" i="1"/>
  <c r="AF8699" i="1"/>
  <c r="AE8699" i="1"/>
  <c r="AD8699" i="1"/>
  <c r="AF8698" i="1"/>
  <c r="AE8698" i="1"/>
  <c r="AD8698" i="1"/>
  <c r="AF8697" i="1"/>
  <c r="AE8697" i="1"/>
  <c r="AD8697" i="1"/>
  <c r="AF8696" i="1"/>
  <c r="AE8696" i="1"/>
  <c r="AD8696" i="1"/>
  <c r="AF8695" i="1"/>
  <c r="AE8695" i="1"/>
  <c r="AD8695" i="1"/>
  <c r="AF8694" i="1"/>
  <c r="AE8694" i="1"/>
  <c r="AD8694" i="1"/>
  <c r="AF8693" i="1"/>
  <c r="AE8693" i="1"/>
  <c r="AD8693" i="1"/>
  <c r="AF8692" i="1"/>
  <c r="AE8692" i="1"/>
  <c r="AD8692" i="1"/>
  <c r="AF8691" i="1"/>
  <c r="AE8691" i="1"/>
  <c r="AD8691" i="1"/>
  <c r="AF8690" i="1"/>
  <c r="AE8690" i="1"/>
  <c r="AD8690" i="1"/>
  <c r="AF8689" i="1"/>
  <c r="AE8689" i="1"/>
  <c r="AD8689" i="1"/>
  <c r="AF8688" i="1"/>
  <c r="AE8688" i="1"/>
  <c r="AD8688" i="1"/>
  <c r="AF8687" i="1"/>
  <c r="AE8687" i="1"/>
  <c r="AD8687" i="1"/>
  <c r="AF8686" i="1"/>
  <c r="AE8686" i="1"/>
  <c r="AD8686" i="1"/>
  <c r="AF8685" i="1"/>
  <c r="AE8685" i="1"/>
  <c r="AD8685" i="1"/>
  <c r="AF8684" i="1"/>
  <c r="AE8684" i="1"/>
  <c r="AD8684" i="1"/>
  <c r="AF8683" i="1"/>
  <c r="AE8683" i="1"/>
  <c r="AD8683" i="1"/>
  <c r="AF8682" i="1"/>
  <c r="AE8682" i="1"/>
  <c r="AD8682" i="1"/>
  <c r="AF8681" i="1"/>
  <c r="AE8681" i="1"/>
  <c r="AD8681" i="1"/>
  <c r="AF8680" i="1"/>
  <c r="AE8680" i="1"/>
  <c r="AD8680" i="1"/>
  <c r="AF8679" i="1"/>
  <c r="AE8679" i="1"/>
  <c r="AD8679" i="1"/>
  <c r="AF8678" i="1"/>
  <c r="AE8678" i="1"/>
  <c r="AD8678" i="1"/>
  <c r="AF8677" i="1"/>
  <c r="AE8677" i="1"/>
  <c r="AD8677" i="1"/>
  <c r="AF8676" i="1"/>
  <c r="AE8676" i="1"/>
  <c r="AD8676" i="1"/>
  <c r="AF8675" i="1"/>
  <c r="AE8675" i="1"/>
  <c r="AD8675" i="1"/>
  <c r="AF8674" i="1"/>
  <c r="AE8674" i="1"/>
  <c r="AD8674" i="1"/>
  <c r="AF8673" i="1"/>
  <c r="AE8673" i="1"/>
  <c r="AD8673" i="1"/>
  <c r="AF8672" i="1"/>
  <c r="AE8672" i="1"/>
  <c r="AD8672" i="1"/>
  <c r="AF8671" i="1"/>
  <c r="AE8671" i="1"/>
  <c r="AD8671" i="1"/>
  <c r="AF8670" i="1"/>
  <c r="AE8670" i="1"/>
  <c r="AD8670" i="1"/>
  <c r="AF8669" i="1"/>
  <c r="AE8669" i="1"/>
  <c r="AD8669" i="1"/>
  <c r="AF8668" i="1"/>
  <c r="AE8668" i="1"/>
  <c r="AD8668" i="1"/>
  <c r="AF8667" i="1"/>
  <c r="AE8667" i="1"/>
  <c r="AD8667" i="1"/>
  <c r="AF8666" i="1"/>
  <c r="AE8666" i="1"/>
  <c r="AD8666" i="1"/>
  <c r="AF8665" i="1"/>
  <c r="AE8665" i="1"/>
  <c r="AD8665" i="1"/>
  <c r="AF8664" i="1"/>
  <c r="AE8664" i="1"/>
  <c r="AD8664" i="1"/>
  <c r="AF8663" i="1"/>
  <c r="AE8663" i="1"/>
  <c r="AD8663" i="1"/>
  <c r="AF8662" i="1"/>
  <c r="AE8662" i="1"/>
  <c r="AD8662" i="1"/>
  <c r="AF8661" i="1"/>
  <c r="AE8661" i="1"/>
  <c r="AD8661" i="1"/>
  <c r="AF8660" i="1"/>
  <c r="AE8660" i="1"/>
  <c r="AD8660" i="1"/>
  <c r="AF8659" i="1"/>
  <c r="AE8659" i="1"/>
  <c r="AD8659" i="1"/>
  <c r="AF8658" i="1"/>
  <c r="AE8658" i="1"/>
  <c r="AD8658" i="1"/>
  <c r="AF8657" i="1"/>
  <c r="AE8657" i="1"/>
  <c r="AD8657" i="1"/>
  <c r="AF8656" i="1"/>
  <c r="AE8656" i="1"/>
  <c r="AD8656" i="1"/>
  <c r="AF8655" i="1"/>
  <c r="AE8655" i="1"/>
  <c r="AD8655" i="1"/>
  <c r="AF8654" i="1"/>
  <c r="AE8654" i="1"/>
  <c r="AD8654" i="1"/>
  <c r="AF8653" i="1"/>
  <c r="AE8653" i="1"/>
  <c r="AD8653" i="1"/>
  <c r="AF8652" i="1"/>
  <c r="AE8652" i="1"/>
  <c r="AD8652" i="1"/>
  <c r="AF8651" i="1"/>
  <c r="AE8651" i="1"/>
  <c r="AD8651" i="1"/>
  <c r="AF8650" i="1"/>
  <c r="AE8650" i="1"/>
  <c r="AD8650" i="1"/>
  <c r="AF8649" i="1"/>
  <c r="AE8649" i="1"/>
  <c r="AD8649" i="1"/>
  <c r="AF8648" i="1"/>
  <c r="AE8648" i="1"/>
  <c r="AD8648" i="1"/>
  <c r="AF8647" i="1"/>
  <c r="AE8647" i="1"/>
  <c r="AD8647" i="1"/>
  <c r="AF8646" i="1"/>
  <c r="AE8646" i="1"/>
  <c r="AD8646" i="1"/>
  <c r="AF8645" i="1"/>
  <c r="AE8645" i="1"/>
  <c r="AD8645" i="1"/>
  <c r="AF8644" i="1"/>
  <c r="AE8644" i="1"/>
  <c r="AD8644" i="1"/>
  <c r="AF8643" i="1"/>
  <c r="AE8643" i="1"/>
  <c r="AD8643" i="1"/>
  <c r="AF8642" i="1"/>
  <c r="AE8642" i="1"/>
  <c r="AD8642" i="1"/>
  <c r="AF8641" i="1"/>
  <c r="AE8641" i="1"/>
  <c r="AD8641" i="1"/>
  <c r="AF8640" i="1"/>
  <c r="AE8640" i="1"/>
  <c r="AD8640" i="1"/>
  <c r="AF8639" i="1"/>
  <c r="AE8639" i="1"/>
  <c r="AD8639" i="1"/>
  <c r="AF8638" i="1"/>
  <c r="AE8638" i="1"/>
  <c r="AD8638" i="1"/>
  <c r="AF8637" i="1"/>
  <c r="AE8637" i="1"/>
  <c r="AD8637" i="1"/>
  <c r="AF8636" i="1"/>
  <c r="AE8636" i="1"/>
  <c r="AD8636" i="1"/>
  <c r="AF8635" i="1"/>
  <c r="AE8635" i="1"/>
  <c r="AD8635" i="1"/>
  <c r="AF8634" i="1"/>
  <c r="AE8634" i="1"/>
  <c r="AD8634" i="1"/>
  <c r="AF8633" i="1"/>
  <c r="AE8633" i="1"/>
  <c r="AD8633" i="1"/>
  <c r="AF8632" i="1"/>
  <c r="AE8632" i="1"/>
  <c r="AD8632" i="1"/>
  <c r="AF8631" i="1"/>
  <c r="AE8631" i="1"/>
  <c r="AD8631" i="1"/>
  <c r="AF8630" i="1"/>
  <c r="AE8630" i="1"/>
  <c r="AD8630" i="1"/>
  <c r="AF8629" i="1"/>
  <c r="AE8629" i="1"/>
  <c r="AD8629" i="1"/>
  <c r="AF8628" i="1"/>
  <c r="AE8628" i="1"/>
  <c r="AD8628" i="1"/>
  <c r="AF8627" i="1"/>
  <c r="AE8627" i="1"/>
  <c r="AD8627" i="1"/>
  <c r="AF8626" i="1"/>
  <c r="AE8626" i="1"/>
  <c r="AD8626" i="1"/>
  <c r="AF8625" i="1"/>
  <c r="AE8625" i="1"/>
  <c r="AD8625" i="1"/>
  <c r="AF8624" i="1"/>
  <c r="AE8624" i="1"/>
  <c r="AD8624" i="1"/>
  <c r="AF8623" i="1"/>
  <c r="AE8623" i="1"/>
  <c r="AD8623" i="1"/>
  <c r="AF8622" i="1"/>
  <c r="AE8622" i="1"/>
  <c r="AD8622" i="1"/>
  <c r="AF8621" i="1"/>
  <c r="AE8621" i="1"/>
  <c r="AD8621" i="1"/>
  <c r="AF8620" i="1"/>
  <c r="AE8620" i="1"/>
  <c r="AD8620" i="1"/>
  <c r="AF8619" i="1"/>
  <c r="AE8619" i="1"/>
  <c r="AD8619" i="1"/>
  <c r="AF8618" i="1"/>
  <c r="AE8618" i="1"/>
  <c r="AD8618" i="1"/>
  <c r="AF8617" i="1"/>
  <c r="AE8617" i="1"/>
  <c r="AD8617" i="1"/>
  <c r="AF8616" i="1"/>
  <c r="AE8616" i="1"/>
  <c r="AD8616" i="1"/>
  <c r="AF8615" i="1"/>
  <c r="AE8615" i="1"/>
  <c r="AD8615" i="1"/>
  <c r="AF8614" i="1"/>
  <c r="AE8614" i="1"/>
  <c r="AD8614" i="1"/>
  <c r="AF8613" i="1"/>
  <c r="AE8613" i="1"/>
  <c r="AD8613" i="1"/>
  <c r="AF8612" i="1"/>
  <c r="AE8612" i="1"/>
  <c r="AD8612" i="1"/>
  <c r="AF8611" i="1"/>
  <c r="AE8611" i="1"/>
  <c r="AD8611" i="1"/>
  <c r="AF8610" i="1"/>
  <c r="AE8610" i="1"/>
  <c r="AD8610" i="1"/>
  <c r="AF8609" i="1"/>
  <c r="AE8609" i="1"/>
  <c r="AD8609" i="1"/>
  <c r="AF8608" i="1"/>
  <c r="AE8608" i="1"/>
  <c r="AD8608" i="1"/>
  <c r="AF8607" i="1"/>
  <c r="AE8607" i="1"/>
  <c r="AD8607" i="1"/>
  <c r="AF8606" i="1"/>
  <c r="AE8606" i="1"/>
  <c r="AD8606" i="1"/>
  <c r="AF8605" i="1"/>
  <c r="AE8605" i="1"/>
  <c r="AD8605" i="1"/>
  <c r="AF8604" i="1"/>
  <c r="AE8604" i="1"/>
  <c r="AD8604" i="1"/>
  <c r="AF8603" i="1"/>
  <c r="AE8603" i="1"/>
  <c r="AD8603" i="1"/>
  <c r="AF8602" i="1"/>
  <c r="AE8602" i="1"/>
  <c r="AD8602" i="1"/>
  <c r="AF8601" i="1"/>
  <c r="AE8601" i="1"/>
  <c r="AD8601" i="1"/>
  <c r="AF8600" i="1"/>
  <c r="AE8600" i="1"/>
  <c r="AD8600" i="1"/>
  <c r="AF8599" i="1"/>
  <c r="AE8599" i="1"/>
  <c r="AD8599" i="1"/>
  <c r="AF8598" i="1"/>
  <c r="AE8598" i="1"/>
  <c r="AD8598" i="1"/>
  <c r="AF8597" i="1"/>
  <c r="AE8597" i="1"/>
  <c r="AD8597" i="1"/>
  <c r="AF8596" i="1"/>
  <c r="AE8596" i="1"/>
  <c r="AD8596" i="1"/>
  <c r="AF8595" i="1"/>
  <c r="AE8595" i="1"/>
  <c r="AD8595" i="1"/>
  <c r="AF8594" i="1"/>
  <c r="AE8594" i="1"/>
  <c r="AD8594" i="1"/>
  <c r="AF8593" i="1"/>
  <c r="AE8593" i="1"/>
  <c r="AD8593" i="1"/>
  <c r="AF8592" i="1"/>
  <c r="AE8592" i="1"/>
  <c r="AD8592" i="1"/>
  <c r="AF8591" i="1"/>
  <c r="AE8591" i="1"/>
  <c r="AD8591" i="1"/>
  <c r="AF8590" i="1"/>
  <c r="AE8590" i="1"/>
  <c r="AD8590" i="1"/>
  <c r="AF8589" i="1"/>
  <c r="AE8589" i="1"/>
  <c r="AD8589" i="1"/>
  <c r="AF8588" i="1"/>
  <c r="AE8588" i="1"/>
  <c r="AD8588" i="1"/>
  <c r="AF8587" i="1"/>
  <c r="AE8587" i="1"/>
  <c r="AD8587" i="1"/>
  <c r="AF8586" i="1"/>
  <c r="AE8586" i="1"/>
  <c r="AD8586" i="1"/>
  <c r="AF8585" i="1"/>
  <c r="AE8585" i="1"/>
  <c r="AD8585" i="1"/>
  <c r="AF8584" i="1"/>
  <c r="AE8584" i="1"/>
  <c r="AD8584" i="1"/>
  <c r="AF8583" i="1"/>
  <c r="AE8583" i="1"/>
  <c r="AD8583" i="1"/>
  <c r="AF8582" i="1"/>
  <c r="AE8582" i="1"/>
  <c r="AD8582" i="1"/>
  <c r="AF8581" i="1"/>
  <c r="AE8581" i="1"/>
  <c r="AD8581" i="1"/>
  <c r="AF8580" i="1"/>
  <c r="AE8580" i="1"/>
  <c r="AD8580" i="1"/>
  <c r="AF8579" i="1"/>
  <c r="AE8579" i="1"/>
  <c r="AD8579" i="1"/>
  <c r="AF8578" i="1"/>
  <c r="AE8578" i="1"/>
  <c r="AD8578" i="1"/>
  <c r="AF8577" i="1"/>
  <c r="AE8577" i="1"/>
  <c r="AD8577" i="1"/>
  <c r="AF8576" i="1"/>
  <c r="AE8576" i="1"/>
  <c r="AD8576" i="1"/>
  <c r="AF8575" i="1"/>
  <c r="AE8575" i="1"/>
  <c r="AD8575" i="1"/>
  <c r="AF8574" i="1"/>
  <c r="AE8574" i="1"/>
  <c r="AD8574" i="1"/>
  <c r="AF8573" i="1"/>
  <c r="AE8573" i="1"/>
  <c r="AD8573" i="1"/>
  <c r="AF8572" i="1"/>
  <c r="AE8572" i="1"/>
  <c r="AD8572" i="1"/>
  <c r="AF8571" i="1"/>
  <c r="AE8571" i="1"/>
  <c r="AD8571" i="1"/>
  <c r="AF8570" i="1"/>
  <c r="AE8570" i="1"/>
  <c r="AD8570" i="1"/>
  <c r="AF8569" i="1"/>
  <c r="AE8569" i="1"/>
  <c r="AD8569" i="1"/>
  <c r="AF8568" i="1"/>
  <c r="AE8568" i="1"/>
  <c r="AD8568" i="1"/>
  <c r="AF8567" i="1"/>
  <c r="AE8567" i="1"/>
  <c r="AD8567" i="1"/>
  <c r="AF8566" i="1"/>
  <c r="AE8566" i="1"/>
  <c r="AD8566" i="1"/>
  <c r="AF8565" i="1"/>
  <c r="AE8565" i="1"/>
  <c r="AD8565" i="1"/>
  <c r="AF8564" i="1"/>
  <c r="AE8564" i="1"/>
  <c r="AD8564" i="1"/>
  <c r="AF8563" i="1"/>
  <c r="AE8563" i="1"/>
  <c r="AD8563" i="1"/>
  <c r="AF8562" i="1"/>
  <c r="AE8562" i="1"/>
  <c r="AD8562" i="1"/>
  <c r="AF8561" i="1"/>
  <c r="AE8561" i="1"/>
  <c r="AD8561" i="1"/>
  <c r="AF8560" i="1"/>
  <c r="AE8560" i="1"/>
  <c r="AD8560" i="1"/>
  <c r="AF8559" i="1"/>
  <c r="AE8559" i="1"/>
  <c r="AD8559" i="1"/>
  <c r="AF8558" i="1"/>
  <c r="AE8558" i="1"/>
  <c r="AD8558" i="1"/>
  <c r="AF8557" i="1"/>
  <c r="AE8557" i="1"/>
  <c r="AD8557" i="1"/>
  <c r="AF8556" i="1"/>
  <c r="AE8556" i="1"/>
  <c r="AD8556" i="1"/>
  <c r="AF8555" i="1"/>
  <c r="AE8555" i="1"/>
  <c r="AD8555" i="1"/>
  <c r="AF8554" i="1"/>
  <c r="AE8554" i="1"/>
  <c r="AD8554" i="1"/>
  <c r="AF8553" i="1"/>
  <c r="AE8553" i="1"/>
  <c r="AD8553" i="1"/>
  <c r="AF8552" i="1"/>
  <c r="AE8552" i="1"/>
  <c r="AD8552" i="1"/>
  <c r="AF8551" i="1"/>
  <c r="AE8551" i="1"/>
  <c r="AD8551" i="1"/>
  <c r="AF8550" i="1"/>
  <c r="AE8550" i="1"/>
  <c r="AD8550" i="1"/>
  <c r="AF8549" i="1"/>
  <c r="AE8549" i="1"/>
  <c r="AD8549" i="1"/>
  <c r="AF8548" i="1"/>
  <c r="AE8548" i="1"/>
  <c r="AD8548" i="1"/>
  <c r="AF8547" i="1"/>
  <c r="AE8547" i="1"/>
  <c r="AD8547" i="1"/>
  <c r="AF8546" i="1"/>
  <c r="AE8546" i="1"/>
  <c r="AD8546" i="1"/>
  <c r="AF8545" i="1"/>
  <c r="AE8545" i="1"/>
  <c r="AD8545" i="1"/>
  <c r="AF8544" i="1"/>
  <c r="AE8544" i="1"/>
  <c r="AD8544" i="1"/>
  <c r="AF8543" i="1"/>
  <c r="AE8543" i="1"/>
  <c r="AD8543" i="1"/>
  <c r="AF8542" i="1"/>
  <c r="AE8542" i="1"/>
  <c r="AD8542" i="1"/>
  <c r="AF8541" i="1"/>
  <c r="AE8541" i="1"/>
  <c r="AD8541" i="1"/>
  <c r="AF8540" i="1"/>
  <c r="AE8540" i="1"/>
  <c r="AD8540" i="1"/>
  <c r="AF8539" i="1"/>
  <c r="AE8539" i="1"/>
  <c r="AD8539" i="1"/>
  <c r="AF8538" i="1"/>
  <c r="AE8538" i="1"/>
  <c r="AD8538" i="1"/>
  <c r="AF8537" i="1"/>
  <c r="AE8537" i="1"/>
  <c r="AD8537" i="1"/>
  <c r="AF8536" i="1"/>
  <c r="AE8536" i="1"/>
  <c r="AD8536" i="1"/>
  <c r="AF8535" i="1"/>
  <c r="AE8535" i="1"/>
  <c r="AD8535" i="1"/>
  <c r="AF8534" i="1"/>
  <c r="AE8534" i="1"/>
  <c r="AD8534" i="1"/>
  <c r="AF8533" i="1"/>
  <c r="AE8533" i="1"/>
  <c r="AD8533" i="1"/>
  <c r="AF8532" i="1"/>
  <c r="AE8532" i="1"/>
  <c r="AD8532" i="1"/>
  <c r="AF8531" i="1"/>
  <c r="AE8531" i="1"/>
  <c r="AD8531" i="1"/>
  <c r="AF8530" i="1"/>
  <c r="AE8530" i="1"/>
  <c r="AD8530" i="1"/>
  <c r="AF8529" i="1"/>
  <c r="AE8529" i="1"/>
  <c r="AD8529" i="1"/>
  <c r="AF8528" i="1"/>
  <c r="AE8528" i="1"/>
  <c r="AD8528" i="1"/>
  <c r="AF8527" i="1"/>
  <c r="AE8527" i="1"/>
  <c r="AD8527" i="1"/>
  <c r="AF8526" i="1"/>
  <c r="AE8526" i="1"/>
  <c r="AD8526" i="1"/>
  <c r="AF8525" i="1"/>
  <c r="AE8525" i="1"/>
  <c r="AD8525" i="1"/>
  <c r="AF8524" i="1"/>
  <c r="AE8524" i="1"/>
  <c r="AD8524" i="1"/>
  <c r="AF8523" i="1"/>
  <c r="AE8523" i="1"/>
  <c r="AD8523" i="1"/>
  <c r="AF8522" i="1"/>
  <c r="AE8522" i="1"/>
  <c r="AD8522" i="1"/>
  <c r="AF8521" i="1"/>
  <c r="AE8521" i="1"/>
  <c r="AD8521" i="1"/>
  <c r="AF8520" i="1"/>
  <c r="AE8520" i="1"/>
  <c r="AD8520" i="1"/>
  <c r="AF8519" i="1"/>
  <c r="AE8519" i="1"/>
  <c r="AD8519" i="1"/>
  <c r="AF8518" i="1"/>
  <c r="AE8518" i="1"/>
  <c r="AD8518" i="1"/>
  <c r="AF8517" i="1"/>
  <c r="AE8517" i="1"/>
  <c r="AD8517" i="1"/>
  <c r="AF8516" i="1"/>
  <c r="AE8516" i="1"/>
  <c r="AD8516" i="1"/>
  <c r="AF8515" i="1"/>
  <c r="AE8515" i="1"/>
  <c r="AD8515" i="1"/>
  <c r="AF8514" i="1"/>
  <c r="AE8514" i="1"/>
  <c r="AD8514" i="1"/>
  <c r="AF8513" i="1"/>
  <c r="AE8513" i="1"/>
  <c r="AD8513" i="1"/>
  <c r="AF8512" i="1"/>
  <c r="AE8512" i="1"/>
  <c r="AD8512" i="1"/>
  <c r="AF8511" i="1"/>
  <c r="AE8511" i="1"/>
  <c r="AD8511" i="1"/>
  <c r="AF8510" i="1"/>
  <c r="AE8510" i="1"/>
  <c r="AD8510" i="1"/>
  <c r="AF8509" i="1"/>
  <c r="AE8509" i="1"/>
  <c r="AD8509" i="1"/>
  <c r="AF8508" i="1"/>
  <c r="AE8508" i="1"/>
  <c r="AD8508" i="1"/>
  <c r="AF8507" i="1"/>
  <c r="AE8507" i="1"/>
  <c r="AD8507" i="1"/>
  <c r="AF8506" i="1"/>
  <c r="AE8506" i="1"/>
  <c r="AD8506" i="1"/>
  <c r="AF8505" i="1"/>
  <c r="AE8505" i="1"/>
  <c r="AD8505" i="1"/>
  <c r="AF8504" i="1"/>
  <c r="AE8504" i="1"/>
  <c r="AD8504" i="1"/>
  <c r="AF8503" i="1"/>
  <c r="AE8503" i="1"/>
  <c r="AD8503" i="1"/>
  <c r="AF8502" i="1"/>
  <c r="AE8502" i="1"/>
  <c r="AD8502" i="1"/>
  <c r="AF8501" i="1"/>
  <c r="AE8501" i="1"/>
  <c r="AD8501" i="1"/>
  <c r="AF8500" i="1"/>
  <c r="AE8500" i="1"/>
  <c r="AD8500" i="1"/>
  <c r="AF8499" i="1"/>
  <c r="AE8499" i="1"/>
  <c r="AD8499" i="1"/>
  <c r="AF8498" i="1"/>
  <c r="AE8498" i="1"/>
  <c r="AD8498" i="1"/>
  <c r="AF8497" i="1"/>
  <c r="AE8497" i="1"/>
  <c r="AD8497" i="1"/>
  <c r="AF8496" i="1"/>
  <c r="AE8496" i="1"/>
  <c r="AD8496" i="1"/>
  <c r="AF8495" i="1"/>
  <c r="AE8495" i="1"/>
  <c r="AD8495" i="1"/>
  <c r="AF8494" i="1"/>
  <c r="AE8494" i="1"/>
  <c r="AD8494" i="1"/>
  <c r="AF8493" i="1"/>
  <c r="AE8493" i="1"/>
  <c r="AD8493" i="1"/>
  <c r="AF8492" i="1"/>
  <c r="AE8492" i="1"/>
  <c r="AD8492" i="1"/>
  <c r="AF8491" i="1"/>
  <c r="AE8491" i="1"/>
  <c r="AD8491" i="1"/>
  <c r="AF8490" i="1"/>
  <c r="AE8490" i="1"/>
  <c r="AD8490" i="1"/>
  <c r="AF8489" i="1"/>
  <c r="AE8489" i="1"/>
  <c r="AD8489" i="1"/>
  <c r="AF8488" i="1"/>
  <c r="AE8488" i="1"/>
  <c r="AD8488" i="1"/>
  <c r="AF8487" i="1"/>
  <c r="AE8487" i="1"/>
  <c r="AD8487" i="1"/>
  <c r="AF8486" i="1"/>
  <c r="AE8486" i="1"/>
  <c r="AD8486" i="1"/>
  <c r="AF8485" i="1"/>
  <c r="AE8485" i="1"/>
  <c r="AD8485" i="1"/>
  <c r="AF8484" i="1"/>
  <c r="AE8484" i="1"/>
  <c r="AD8484" i="1"/>
  <c r="AF8483" i="1"/>
  <c r="AE8483" i="1"/>
  <c r="AD8483" i="1"/>
  <c r="AF8482" i="1"/>
  <c r="AE8482" i="1"/>
  <c r="AD8482" i="1"/>
  <c r="AF8481" i="1"/>
  <c r="AE8481" i="1"/>
  <c r="AD8481" i="1"/>
  <c r="AF8480" i="1"/>
  <c r="AE8480" i="1"/>
  <c r="AD8480" i="1"/>
  <c r="AF8479" i="1"/>
  <c r="AE8479" i="1"/>
  <c r="AD8479" i="1"/>
  <c r="AF8478" i="1"/>
  <c r="AE8478" i="1"/>
  <c r="AD8478" i="1"/>
  <c r="AF8477" i="1"/>
  <c r="AE8477" i="1"/>
  <c r="AD8477" i="1"/>
  <c r="AF8476" i="1"/>
  <c r="AE8476" i="1"/>
  <c r="AD8476" i="1"/>
  <c r="AF8475" i="1"/>
  <c r="AE8475" i="1"/>
  <c r="AD8475" i="1"/>
  <c r="AF8474" i="1"/>
  <c r="AE8474" i="1"/>
  <c r="AD8474" i="1"/>
  <c r="AF8473" i="1"/>
  <c r="AE8473" i="1"/>
  <c r="AD8473" i="1"/>
  <c r="AF8472" i="1"/>
  <c r="AE8472" i="1"/>
  <c r="AD8472" i="1"/>
  <c r="AF8471" i="1"/>
  <c r="AE8471" i="1"/>
  <c r="AD8471" i="1"/>
  <c r="AF8470" i="1"/>
  <c r="AE8470" i="1"/>
  <c r="AD8470" i="1"/>
  <c r="AF8469" i="1"/>
  <c r="AE8469" i="1"/>
  <c r="AD8469" i="1"/>
  <c r="AF8468" i="1"/>
  <c r="AE8468" i="1"/>
  <c r="AD8468" i="1"/>
  <c r="AF8467" i="1"/>
  <c r="AE8467" i="1"/>
  <c r="AD8467" i="1"/>
  <c r="AF8466" i="1"/>
  <c r="AE8466" i="1"/>
  <c r="AD8466" i="1"/>
  <c r="AF8465" i="1"/>
  <c r="AE8465" i="1"/>
  <c r="AD8465" i="1"/>
  <c r="AF8464" i="1"/>
  <c r="AE8464" i="1"/>
  <c r="AD8464" i="1"/>
  <c r="AF8463" i="1"/>
  <c r="AE8463" i="1"/>
  <c r="AD8463" i="1"/>
  <c r="AF8462" i="1"/>
  <c r="AE8462" i="1"/>
  <c r="AD8462" i="1"/>
  <c r="AF8461" i="1"/>
  <c r="AE8461" i="1"/>
  <c r="AD8461" i="1"/>
  <c r="AF8460" i="1"/>
  <c r="AE8460" i="1"/>
  <c r="AD8460" i="1"/>
  <c r="AF8459" i="1"/>
  <c r="AE8459" i="1"/>
  <c r="AD8459" i="1"/>
  <c r="AF8458" i="1"/>
  <c r="AE8458" i="1"/>
  <c r="AD8458" i="1"/>
  <c r="AF8457" i="1"/>
  <c r="AE8457" i="1"/>
  <c r="AD8457" i="1"/>
  <c r="AF8456" i="1"/>
  <c r="AE8456" i="1"/>
  <c r="AD8456" i="1"/>
  <c r="AF8455" i="1"/>
  <c r="AE8455" i="1"/>
  <c r="AD8455" i="1"/>
  <c r="AF8454" i="1"/>
  <c r="AE8454" i="1"/>
  <c r="AD8454" i="1"/>
  <c r="AF8453" i="1"/>
  <c r="AE8453" i="1"/>
  <c r="AD8453" i="1"/>
  <c r="AF8452" i="1"/>
  <c r="AE8452" i="1"/>
  <c r="AD8452" i="1"/>
  <c r="AF8451" i="1"/>
  <c r="AE8451" i="1"/>
  <c r="AD8451" i="1"/>
  <c r="AF8450" i="1"/>
  <c r="AE8450" i="1"/>
  <c r="AD8450" i="1"/>
  <c r="AF8449" i="1"/>
  <c r="AE8449" i="1"/>
  <c r="AD8449" i="1"/>
  <c r="AF8448" i="1"/>
  <c r="AE8448" i="1"/>
  <c r="AD8448" i="1"/>
  <c r="AF8447" i="1"/>
  <c r="AE8447" i="1"/>
  <c r="AD8447" i="1"/>
  <c r="AF8446" i="1"/>
  <c r="AE8446" i="1"/>
  <c r="AD8446" i="1"/>
  <c r="AF8445" i="1"/>
  <c r="AE8445" i="1"/>
  <c r="AD8445" i="1"/>
  <c r="AF8444" i="1"/>
  <c r="AE8444" i="1"/>
  <c r="AD8444" i="1"/>
  <c r="AF8443" i="1"/>
  <c r="AE8443" i="1"/>
  <c r="AD8443" i="1"/>
  <c r="AF8442" i="1"/>
  <c r="AE8442" i="1"/>
  <c r="AD8442" i="1"/>
  <c r="AF8441" i="1"/>
  <c r="AE8441" i="1"/>
  <c r="AD8441" i="1"/>
  <c r="AF8440" i="1"/>
  <c r="AE8440" i="1"/>
  <c r="AD8440" i="1"/>
  <c r="AF8439" i="1"/>
  <c r="AE8439" i="1"/>
  <c r="AD8439" i="1"/>
  <c r="AF8438" i="1"/>
  <c r="AE8438" i="1"/>
  <c r="AD8438" i="1"/>
  <c r="AF8437" i="1"/>
  <c r="AE8437" i="1"/>
  <c r="AD8437" i="1"/>
  <c r="AF8436" i="1"/>
  <c r="AE8436" i="1"/>
  <c r="AD8436" i="1"/>
  <c r="AF8435" i="1"/>
  <c r="AE8435" i="1"/>
  <c r="AD8435" i="1"/>
  <c r="AF8434" i="1"/>
  <c r="AE8434" i="1"/>
  <c r="AD8434" i="1"/>
  <c r="AF8433" i="1"/>
  <c r="AE8433" i="1"/>
  <c r="AD8433" i="1"/>
  <c r="AF8432" i="1"/>
  <c r="AE8432" i="1"/>
  <c r="AD8432" i="1"/>
  <c r="AF8431" i="1"/>
  <c r="AE8431" i="1"/>
  <c r="AD8431" i="1"/>
  <c r="AF8430" i="1"/>
  <c r="AE8430" i="1"/>
  <c r="AD8430" i="1"/>
  <c r="AF8429" i="1"/>
  <c r="AE8429" i="1"/>
  <c r="AD8429" i="1"/>
  <c r="AF8428" i="1"/>
  <c r="AE8428" i="1"/>
  <c r="AD8428" i="1"/>
  <c r="AF8427" i="1"/>
  <c r="AE8427" i="1"/>
  <c r="AD8427" i="1"/>
  <c r="AF8426" i="1"/>
  <c r="AE8426" i="1"/>
  <c r="AD8426" i="1"/>
  <c r="AF8425" i="1"/>
  <c r="AE8425" i="1"/>
  <c r="AD8425" i="1"/>
  <c r="AF8424" i="1"/>
  <c r="AE8424" i="1"/>
  <c r="AD8424" i="1"/>
  <c r="AF8423" i="1"/>
  <c r="AE8423" i="1"/>
  <c r="AD8423" i="1"/>
  <c r="AF8422" i="1"/>
  <c r="AE8422" i="1"/>
  <c r="AD8422" i="1"/>
  <c r="AF8421" i="1"/>
  <c r="AE8421" i="1"/>
  <c r="AD8421" i="1"/>
  <c r="AF8420" i="1"/>
  <c r="AE8420" i="1"/>
  <c r="AD8420" i="1"/>
  <c r="AF8419" i="1"/>
  <c r="AE8419" i="1"/>
  <c r="AD8419" i="1"/>
  <c r="AF8418" i="1"/>
  <c r="AE8418" i="1"/>
  <c r="AD8418" i="1"/>
  <c r="AF8417" i="1"/>
  <c r="AE8417" i="1"/>
  <c r="AD8417" i="1"/>
  <c r="AF8416" i="1"/>
  <c r="AE8416" i="1"/>
  <c r="AD8416" i="1"/>
  <c r="AF8415" i="1"/>
  <c r="AE8415" i="1"/>
  <c r="AD8415" i="1"/>
  <c r="AF8414" i="1"/>
  <c r="AE8414" i="1"/>
  <c r="AD8414" i="1"/>
  <c r="AF8413" i="1"/>
  <c r="AE8413" i="1"/>
  <c r="AD8413" i="1"/>
  <c r="AF8412" i="1"/>
  <c r="AE8412" i="1"/>
  <c r="AD8412" i="1"/>
  <c r="AF8411" i="1"/>
  <c r="AE8411" i="1"/>
  <c r="AD8411" i="1"/>
  <c r="AF8410" i="1"/>
  <c r="AE8410" i="1"/>
  <c r="AD8410" i="1"/>
  <c r="AF8409" i="1"/>
  <c r="AE8409" i="1"/>
  <c r="AD8409" i="1"/>
  <c r="AF8408" i="1"/>
  <c r="AE8408" i="1"/>
  <c r="AD8408" i="1"/>
  <c r="AF8407" i="1"/>
  <c r="AE8407" i="1"/>
  <c r="AD8407" i="1"/>
  <c r="AF8406" i="1"/>
  <c r="AE8406" i="1"/>
  <c r="AD8406" i="1"/>
  <c r="AF8405" i="1"/>
  <c r="AE8405" i="1"/>
  <c r="AD8405" i="1"/>
  <c r="AF8404" i="1"/>
  <c r="AE8404" i="1"/>
  <c r="AD8404" i="1"/>
  <c r="AF8403" i="1"/>
  <c r="AE8403" i="1"/>
  <c r="AD8403" i="1"/>
  <c r="AF8402" i="1"/>
  <c r="AE8402" i="1"/>
  <c r="AD8402" i="1"/>
  <c r="AF8401" i="1"/>
  <c r="AE8401" i="1"/>
  <c r="AD8401" i="1"/>
  <c r="AF8400" i="1"/>
  <c r="AE8400" i="1"/>
  <c r="AD8400" i="1"/>
  <c r="AF8399" i="1"/>
  <c r="AE8399" i="1"/>
  <c r="AD8399" i="1"/>
  <c r="AF8398" i="1"/>
  <c r="AE8398" i="1"/>
  <c r="AD8398" i="1"/>
  <c r="AF8397" i="1"/>
  <c r="AE8397" i="1"/>
  <c r="AD8397" i="1"/>
  <c r="AF8396" i="1"/>
  <c r="AE8396" i="1"/>
  <c r="AD8396" i="1"/>
  <c r="AF8395" i="1"/>
  <c r="AE8395" i="1"/>
  <c r="AD8395" i="1"/>
  <c r="AF8394" i="1"/>
  <c r="AE8394" i="1"/>
  <c r="AD8394" i="1"/>
  <c r="AF8393" i="1"/>
  <c r="AE8393" i="1"/>
  <c r="AD8393" i="1"/>
  <c r="AF8392" i="1"/>
  <c r="AE8392" i="1"/>
  <c r="AD8392" i="1"/>
  <c r="AF8391" i="1"/>
  <c r="AE8391" i="1"/>
  <c r="AD8391" i="1"/>
  <c r="AF8390" i="1"/>
  <c r="AE8390" i="1"/>
  <c r="AD8390" i="1"/>
  <c r="AF8389" i="1"/>
  <c r="AE8389" i="1"/>
  <c r="AD8389" i="1"/>
  <c r="AF8388" i="1"/>
  <c r="AE8388" i="1"/>
  <c r="AD8388" i="1"/>
  <c r="AF8387" i="1"/>
  <c r="AE8387" i="1"/>
  <c r="AD8387" i="1"/>
  <c r="AF8386" i="1"/>
  <c r="AE8386" i="1"/>
  <c r="AD8386" i="1"/>
  <c r="AF8385" i="1"/>
  <c r="AE8385" i="1"/>
  <c r="AD8385" i="1"/>
  <c r="AF8384" i="1"/>
  <c r="AE8384" i="1"/>
  <c r="AD8384" i="1"/>
  <c r="AF8383" i="1"/>
  <c r="AE8383" i="1"/>
  <c r="AD8383" i="1"/>
  <c r="AF8382" i="1"/>
  <c r="AE8382" i="1"/>
  <c r="AD8382" i="1"/>
  <c r="AF8381" i="1"/>
  <c r="AE8381" i="1"/>
  <c r="AD8381" i="1"/>
  <c r="AF8380" i="1"/>
  <c r="AE8380" i="1"/>
  <c r="AD8380" i="1"/>
  <c r="AF8379" i="1"/>
  <c r="AE8379" i="1"/>
  <c r="AD8379" i="1"/>
  <c r="AF8378" i="1"/>
  <c r="AE8378" i="1"/>
  <c r="AD8378" i="1"/>
  <c r="AF8377" i="1"/>
  <c r="AE8377" i="1"/>
  <c r="AD8377" i="1"/>
  <c r="AF8376" i="1"/>
  <c r="AE8376" i="1"/>
  <c r="AD8376" i="1"/>
  <c r="AF8375" i="1"/>
  <c r="AE8375" i="1"/>
  <c r="AD8375" i="1"/>
  <c r="AF8374" i="1"/>
  <c r="AE8374" i="1"/>
  <c r="AD8374" i="1"/>
  <c r="AF8373" i="1"/>
  <c r="AE8373" i="1"/>
  <c r="AD8373" i="1"/>
  <c r="AF8372" i="1"/>
  <c r="AE8372" i="1"/>
  <c r="AD8372" i="1"/>
  <c r="AF8371" i="1"/>
  <c r="AE8371" i="1"/>
  <c r="AD8371" i="1"/>
  <c r="AF8370" i="1"/>
  <c r="AE8370" i="1"/>
  <c r="AD8370" i="1"/>
  <c r="AF8369" i="1"/>
  <c r="AE8369" i="1"/>
  <c r="AD8369" i="1"/>
  <c r="AF8368" i="1"/>
  <c r="AE8368" i="1"/>
  <c r="AD8368" i="1"/>
  <c r="AF8367" i="1"/>
  <c r="AE8367" i="1"/>
  <c r="AD8367" i="1"/>
  <c r="AF8366" i="1"/>
  <c r="AE8366" i="1"/>
  <c r="AD8366" i="1"/>
  <c r="AF8365" i="1"/>
  <c r="AE8365" i="1"/>
  <c r="AD8365" i="1"/>
  <c r="AF8364" i="1"/>
  <c r="AE8364" i="1"/>
  <c r="AD8364" i="1"/>
  <c r="AF8363" i="1"/>
  <c r="AE8363" i="1"/>
  <c r="AD8363" i="1"/>
  <c r="AF8362" i="1"/>
  <c r="AE8362" i="1"/>
  <c r="AD8362" i="1"/>
  <c r="AF8361" i="1"/>
  <c r="AE8361" i="1"/>
  <c r="AD8361" i="1"/>
  <c r="AF8360" i="1"/>
  <c r="AE8360" i="1"/>
  <c r="AD8360" i="1"/>
  <c r="AF8359" i="1"/>
  <c r="AE8359" i="1"/>
  <c r="AD8359" i="1"/>
  <c r="AF8358" i="1"/>
  <c r="AE8358" i="1"/>
  <c r="AD8358" i="1"/>
  <c r="AF8357" i="1"/>
  <c r="AE8357" i="1"/>
  <c r="AD8357" i="1"/>
  <c r="AF8356" i="1"/>
  <c r="AE8356" i="1"/>
  <c r="AD8356" i="1"/>
  <c r="AF8355" i="1"/>
  <c r="AE8355" i="1"/>
  <c r="AD8355" i="1"/>
  <c r="AF8354" i="1"/>
  <c r="AE8354" i="1"/>
  <c r="AD8354" i="1"/>
  <c r="AF8353" i="1"/>
  <c r="AE8353" i="1"/>
  <c r="AD8353" i="1"/>
  <c r="AF8352" i="1"/>
  <c r="AE8352" i="1"/>
  <c r="AD8352" i="1"/>
  <c r="AF8351" i="1"/>
  <c r="AE8351" i="1"/>
  <c r="AD8351" i="1"/>
  <c r="AF8350" i="1"/>
  <c r="AE8350" i="1"/>
  <c r="AD8350" i="1"/>
  <c r="AF8349" i="1"/>
  <c r="AE8349" i="1"/>
  <c r="AD8349" i="1"/>
  <c r="AF8348" i="1"/>
  <c r="AE8348" i="1"/>
  <c r="AD8348" i="1"/>
  <c r="AF8347" i="1"/>
  <c r="AE8347" i="1"/>
  <c r="AD8347" i="1"/>
  <c r="AF8346" i="1"/>
  <c r="AE8346" i="1"/>
  <c r="AD8346" i="1"/>
  <c r="AF8345" i="1"/>
  <c r="AE8345" i="1"/>
  <c r="AD8345" i="1"/>
  <c r="AF8344" i="1"/>
  <c r="AE8344" i="1"/>
  <c r="AD8344" i="1"/>
  <c r="AF8343" i="1"/>
  <c r="AE8343" i="1"/>
  <c r="AD8343" i="1"/>
  <c r="AF8342" i="1"/>
  <c r="AE8342" i="1"/>
  <c r="AD8342" i="1"/>
  <c r="AF8341" i="1"/>
  <c r="AE8341" i="1"/>
  <c r="AD8341" i="1"/>
  <c r="AF8340" i="1"/>
  <c r="AE8340" i="1"/>
  <c r="AD8340" i="1"/>
  <c r="AF8339" i="1"/>
  <c r="AE8339" i="1"/>
  <c r="AD8339" i="1"/>
  <c r="AF8338" i="1"/>
  <c r="AE8338" i="1"/>
  <c r="AD8338" i="1"/>
  <c r="AF8337" i="1"/>
  <c r="AE8337" i="1"/>
  <c r="AD8337" i="1"/>
  <c r="AF8336" i="1"/>
  <c r="AE8336" i="1"/>
  <c r="AD8336" i="1"/>
  <c r="AF8335" i="1"/>
  <c r="AE8335" i="1"/>
  <c r="AD8335" i="1"/>
  <c r="AF8334" i="1"/>
  <c r="AE8334" i="1"/>
  <c r="AD8334" i="1"/>
  <c r="AF8333" i="1"/>
  <c r="AE8333" i="1"/>
  <c r="AD8333" i="1"/>
  <c r="AF8332" i="1"/>
  <c r="AE8332" i="1"/>
  <c r="AD8332" i="1"/>
  <c r="AF8331" i="1"/>
  <c r="AE8331" i="1"/>
  <c r="AD8331" i="1"/>
  <c r="AF8330" i="1"/>
  <c r="AE8330" i="1"/>
  <c r="AD8330" i="1"/>
  <c r="AF8329" i="1"/>
  <c r="AE8329" i="1"/>
  <c r="AD8329" i="1"/>
  <c r="AF8328" i="1"/>
  <c r="AE8328" i="1"/>
  <c r="AD8328" i="1"/>
  <c r="AF8327" i="1"/>
  <c r="AE8327" i="1"/>
  <c r="AD8327" i="1"/>
  <c r="AF8326" i="1"/>
  <c r="AE8326" i="1"/>
  <c r="AD8326" i="1"/>
  <c r="AF8325" i="1"/>
  <c r="AE8325" i="1"/>
  <c r="AD8325" i="1"/>
  <c r="AF8324" i="1"/>
  <c r="AE8324" i="1"/>
  <c r="AD8324" i="1"/>
  <c r="AF8323" i="1"/>
  <c r="AE8323" i="1"/>
  <c r="AD8323" i="1"/>
  <c r="AF8322" i="1"/>
  <c r="AE8322" i="1"/>
  <c r="AD8322" i="1"/>
  <c r="AF8321" i="1"/>
  <c r="AE8321" i="1"/>
  <c r="AD8321" i="1"/>
  <c r="AF8320" i="1"/>
  <c r="AE8320" i="1"/>
  <c r="AD8320" i="1"/>
  <c r="AF8319" i="1"/>
  <c r="AE8319" i="1"/>
  <c r="AD8319" i="1"/>
  <c r="AF8318" i="1"/>
  <c r="AE8318" i="1"/>
  <c r="AD8318" i="1"/>
  <c r="AF8317" i="1"/>
  <c r="AE8317" i="1"/>
  <c r="AD8317" i="1"/>
  <c r="AF8316" i="1"/>
  <c r="AE8316" i="1"/>
  <c r="AD8316" i="1"/>
  <c r="AF8315" i="1"/>
  <c r="AE8315" i="1"/>
  <c r="AD8315" i="1"/>
  <c r="AF8314" i="1"/>
  <c r="AE8314" i="1"/>
  <c r="AD8314" i="1"/>
  <c r="AF8313" i="1"/>
  <c r="AE8313" i="1"/>
  <c r="AD8313" i="1"/>
  <c r="AF8312" i="1"/>
  <c r="AE8312" i="1"/>
  <c r="AD8312" i="1"/>
  <c r="AF8311" i="1"/>
  <c r="AE8311" i="1"/>
  <c r="AD8311" i="1"/>
  <c r="AF8310" i="1"/>
  <c r="AE8310" i="1"/>
  <c r="AD8310" i="1"/>
  <c r="AF8309" i="1"/>
  <c r="AE8309" i="1"/>
  <c r="AD8309" i="1"/>
  <c r="AF8308" i="1"/>
  <c r="AE8308" i="1"/>
  <c r="AD8308" i="1"/>
  <c r="AF8307" i="1"/>
  <c r="AE8307" i="1"/>
  <c r="AD8307" i="1"/>
  <c r="AF8306" i="1"/>
  <c r="AE8306" i="1"/>
  <c r="AD8306" i="1"/>
  <c r="AF8305" i="1"/>
  <c r="AE8305" i="1"/>
  <c r="AD8305" i="1"/>
  <c r="AF8304" i="1"/>
  <c r="AE8304" i="1"/>
  <c r="AD8304" i="1"/>
  <c r="AF8303" i="1"/>
  <c r="AE8303" i="1"/>
  <c r="AD8303" i="1"/>
  <c r="AF8302" i="1"/>
  <c r="AE8302" i="1"/>
  <c r="AD8302" i="1"/>
  <c r="AF8301" i="1"/>
  <c r="AE8301" i="1"/>
  <c r="AD8301" i="1"/>
  <c r="AF8300" i="1"/>
  <c r="AE8300" i="1"/>
  <c r="AD8300" i="1"/>
  <c r="AF8299" i="1"/>
  <c r="AE8299" i="1"/>
  <c r="AD8299" i="1"/>
  <c r="AF8298" i="1"/>
  <c r="AE8298" i="1"/>
  <c r="AD8298" i="1"/>
  <c r="AF8297" i="1"/>
  <c r="AE8297" i="1"/>
  <c r="AD8297" i="1"/>
  <c r="AF8296" i="1"/>
  <c r="AE8296" i="1"/>
  <c r="AD8296" i="1"/>
  <c r="AF8295" i="1"/>
  <c r="AE8295" i="1"/>
  <c r="AD8295" i="1"/>
  <c r="AF8294" i="1"/>
  <c r="AE8294" i="1"/>
  <c r="AD8294" i="1"/>
  <c r="AF8293" i="1"/>
  <c r="AE8293" i="1"/>
  <c r="AD8293" i="1"/>
  <c r="AF8292" i="1"/>
  <c r="AE8292" i="1"/>
  <c r="AD8292" i="1"/>
  <c r="AF8291" i="1"/>
  <c r="AE8291" i="1"/>
  <c r="AD8291" i="1"/>
  <c r="AF8290" i="1"/>
  <c r="AE8290" i="1"/>
  <c r="AD8290" i="1"/>
  <c r="AF8289" i="1"/>
  <c r="AE8289" i="1"/>
  <c r="AD8289" i="1"/>
  <c r="AF8288" i="1"/>
  <c r="AE8288" i="1"/>
  <c r="AD8288" i="1"/>
  <c r="AF8287" i="1"/>
  <c r="AE8287" i="1"/>
  <c r="AD8287" i="1"/>
  <c r="AF8286" i="1"/>
  <c r="AE8286" i="1"/>
  <c r="AD8286" i="1"/>
  <c r="AF8285" i="1"/>
  <c r="AE8285" i="1"/>
  <c r="AD8285" i="1"/>
  <c r="AF8284" i="1"/>
  <c r="AE8284" i="1"/>
  <c r="AD8284" i="1"/>
  <c r="AF8283" i="1"/>
  <c r="AE8283" i="1"/>
  <c r="AD8283" i="1"/>
  <c r="AF8282" i="1"/>
  <c r="AE8282" i="1"/>
  <c r="AD8282" i="1"/>
  <c r="AF8281" i="1"/>
  <c r="AE8281" i="1"/>
  <c r="AD8281" i="1"/>
  <c r="AF8280" i="1"/>
  <c r="AE8280" i="1"/>
  <c r="AD8280" i="1"/>
  <c r="AF8279" i="1"/>
  <c r="AE8279" i="1"/>
  <c r="AD8279" i="1"/>
  <c r="AF8278" i="1"/>
  <c r="AE8278" i="1"/>
  <c r="AD8278" i="1"/>
  <c r="AF8277" i="1"/>
  <c r="AE8277" i="1"/>
  <c r="AD8277" i="1"/>
  <c r="AF8276" i="1"/>
  <c r="AE8276" i="1"/>
  <c r="AD8276" i="1"/>
  <c r="AF8275" i="1"/>
  <c r="AE8275" i="1"/>
  <c r="AD8275" i="1"/>
  <c r="AF8274" i="1"/>
  <c r="AE8274" i="1"/>
  <c r="AD8274" i="1"/>
  <c r="AF8273" i="1"/>
  <c r="AE8273" i="1"/>
  <c r="AD8273" i="1"/>
  <c r="AF8272" i="1"/>
  <c r="AE8272" i="1"/>
  <c r="AD8272" i="1"/>
  <c r="AF8271" i="1"/>
  <c r="AE8271" i="1"/>
  <c r="AD8271" i="1"/>
  <c r="AF8270" i="1"/>
  <c r="AE8270" i="1"/>
  <c r="AD8270" i="1"/>
  <c r="AF8269" i="1"/>
  <c r="AE8269" i="1"/>
  <c r="AD8269" i="1"/>
  <c r="AF8268" i="1"/>
  <c r="AE8268" i="1"/>
  <c r="AD8268" i="1"/>
  <c r="AF8267" i="1"/>
  <c r="AE8267" i="1"/>
  <c r="AD8267" i="1"/>
  <c r="AF8266" i="1"/>
  <c r="AE8266" i="1"/>
  <c r="AD8266" i="1"/>
  <c r="AF8265" i="1"/>
  <c r="AE8265" i="1"/>
  <c r="AD8265" i="1"/>
  <c r="AF8264" i="1"/>
  <c r="AE8264" i="1"/>
  <c r="AD8264" i="1"/>
  <c r="AF8263" i="1"/>
  <c r="AE8263" i="1"/>
  <c r="AD8263" i="1"/>
  <c r="AF8262" i="1"/>
  <c r="AE8262" i="1"/>
  <c r="AD8262" i="1"/>
  <c r="AF8261" i="1"/>
  <c r="AE8261" i="1"/>
  <c r="AD8261" i="1"/>
  <c r="AF8260" i="1"/>
  <c r="AE8260" i="1"/>
  <c r="AD8260" i="1"/>
  <c r="AF8259" i="1"/>
  <c r="AE8259" i="1"/>
  <c r="AD8259" i="1"/>
  <c r="AF8258" i="1"/>
  <c r="AE8258" i="1"/>
  <c r="AD8258" i="1"/>
  <c r="AF8257" i="1"/>
  <c r="AE8257" i="1"/>
  <c r="AD8257" i="1"/>
  <c r="AF8256" i="1"/>
  <c r="AE8256" i="1"/>
  <c r="AD8256" i="1"/>
  <c r="AF8255" i="1"/>
  <c r="AE8255" i="1"/>
  <c r="AD8255" i="1"/>
  <c r="AF8254" i="1"/>
  <c r="AE8254" i="1"/>
  <c r="AD8254" i="1"/>
  <c r="AF8253" i="1"/>
  <c r="AE8253" i="1"/>
  <c r="AD8253" i="1"/>
  <c r="AF8252" i="1"/>
  <c r="AE8252" i="1"/>
  <c r="AD8252" i="1"/>
  <c r="AF8251" i="1"/>
  <c r="AE8251" i="1"/>
  <c r="AD8251" i="1"/>
  <c r="AF8250" i="1"/>
  <c r="AE8250" i="1"/>
  <c r="AD8250" i="1"/>
  <c r="AF8249" i="1"/>
  <c r="AE8249" i="1"/>
  <c r="AD8249" i="1"/>
  <c r="AF8248" i="1"/>
  <c r="AE8248" i="1"/>
  <c r="AD8248" i="1"/>
  <c r="AF8247" i="1"/>
  <c r="AE8247" i="1"/>
  <c r="AD8247" i="1"/>
  <c r="AF8246" i="1"/>
  <c r="AE8246" i="1"/>
  <c r="AD8246" i="1"/>
  <c r="AF8245" i="1"/>
  <c r="AE8245" i="1"/>
  <c r="AD8245" i="1"/>
  <c r="AF8244" i="1"/>
  <c r="AE8244" i="1"/>
  <c r="AD8244" i="1"/>
  <c r="AF8243" i="1"/>
  <c r="AE8243" i="1"/>
  <c r="AD8243" i="1"/>
  <c r="AF8242" i="1"/>
  <c r="AE8242" i="1"/>
  <c r="AD8242" i="1"/>
  <c r="AF8241" i="1"/>
  <c r="AE8241" i="1"/>
  <c r="AD8241" i="1"/>
  <c r="AF8240" i="1"/>
  <c r="AE8240" i="1"/>
  <c r="AD8240" i="1"/>
  <c r="AF8239" i="1"/>
  <c r="AE8239" i="1"/>
  <c r="AD8239" i="1"/>
  <c r="AF8238" i="1"/>
  <c r="AE8238" i="1"/>
  <c r="AD8238" i="1"/>
  <c r="AF8237" i="1"/>
  <c r="AE8237" i="1"/>
  <c r="AD8237" i="1"/>
  <c r="AF8236" i="1"/>
  <c r="AE8236" i="1"/>
  <c r="AD8236" i="1"/>
  <c r="AF8235" i="1"/>
  <c r="AE8235" i="1"/>
  <c r="AD8235" i="1"/>
  <c r="AF8234" i="1"/>
  <c r="AE8234" i="1"/>
  <c r="AD8234" i="1"/>
  <c r="AF8233" i="1"/>
  <c r="AE8233" i="1"/>
  <c r="AD8233" i="1"/>
  <c r="AF8232" i="1"/>
  <c r="AE8232" i="1"/>
  <c r="AD8232" i="1"/>
  <c r="AF8231" i="1"/>
  <c r="AE8231" i="1"/>
  <c r="AD8231" i="1"/>
  <c r="AF8230" i="1"/>
  <c r="AE8230" i="1"/>
  <c r="AD8230" i="1"/>
  <c r="AF8229" i="1"/>
  <c r="AE8229" i="1"/>
  <c r="AD8229" i="1"/>
  <c r="AF8228" i="1"/>
  <c r="AE8228" i="1"/>
  <c r="AD8228" i="1"/>
  <c r="AF8227" i="1"/>
  <c r="AE8227" i="1"/>
  <c r="AD8227" i="1"/>
  <c r="AF8226" i="1"/>
  <c r="AE8226" i="1"/>
  <c r="AD8226" i="1"/>
  <c r="AF8225" i="1"/>
  <c r="AE8225" i="1"/>
  <c r="AD8225" i="1"/>
  <c r="AF8224" i="1"/>
  <c r="AE8224" i="1"/>
  <c r="AD8224" i="1"/>
  <c r="AF8223" i="1"/>
  <c r="AE8223" i="1"/>
  <c r="AD8223" i="1"/>
  <c r="AF8222" i="1"/>
  <c r="AE8222" i="1"/>
  <c r="AD8222" i="1"/>
  <c r="AF8221" i="1"/>
  <c r="AE8221" i="1"/>
  <c r="AD8221" i="1"/>
  <c r="AF8220" i="1"/>
  <c r="AE8220" i="1"/>
  <c r="AD8220" i="1"/>
  <c r="AF8219" i="1"/>
  <c r="AE8219" i="1"/>
  <c r="AD8219" i="1"/>
  <c r="AF8218" i="1"/>
  <c r="AE8218" i="1"/>
  <c r="AD8218" i="1"/>
  <c r="AF8217" i="1"/>
  <c r="AE8217" i="1"/>
  <c r="AD8217" i="1"/>
  <c r="AF8216" i="1"/>
  <c r="AE8216" i="1"/>
  <c r="AD8216" i="1"/>
  <c r="AF8215" i="1"/>
  <c r="AE8215" i="1"/>
  <c r="AD8215" i="1"/>
  <c r="AF8214" i="1"/>
  <c r="AE8214" i="1"/>
  <c r="AD8214" i="1"/>
  <c r="AF8213" i="1"/>
  <c r="AE8213" i="1"/>
  <c r="AD8213" i="1"/>
  <c r="AF8212" i="1"/>
  <c r="AE8212" i="1"/>
  <c r="AD8212" i="1"/>
  <c r="AF8211" i="1"/>
  <c r="AE8211" i="1"/>
  <c r="AD8211" i="1"/>
  <c r="AF8210" i="1"/>
  <c r="AE8210" i="1"/>
  <c r="AD8210" i="1"/>
  <c r="AF8209" i="1"/>
  <c r="AE8209" i="1"/>
  <c r="AD8209" i="1"/>
  <c r="AF8208" i="1"/>
  <c r="AE8208" i="1"/>
  <c r="AD8208" i="1"/>
  <c r="AF8207" i="1"/>
  <c r="AE8207" i="1"/>
  <c r="AD8207" i="1"/>
  <c r="AF8206" i="1"/>
  <c r="AE8206" i="1"/>
  <c r="AD8206" i="1"/>
  <c r="AF8205" i="1"/>
  <c r="AE8205" i="1"/>
  <c r="AD8205" i="1"/>
  <c r="AF8204" i="1"/>
  <c r="AE8204" i="1"/>
  <c r="AD8204" i="1"/>
  <c r="AF8203" i="1"/>
  <c r="AE8203" i="1"/>
  <c r="AD8203" i="1"/>
  <c r="AF8202" i="1"/>
  <c r="AE8202" i="1"/>
  <c r="AD8202" i="1"/>
  <c r="AF8201" i="1"/>
  <c r="AE8201" i="1"/>
  <c r="AD8201" i="1"/>
  <c r="AF8200" i="1"/>
  <c r="AE8200" i="1"/>
  <c r="AD8200" i="1"/>
  <c r="AF8199" i="1"/>
  <c r="AE8199" i="1"/>
  <c r="AD8199" i="1"/>
  <c r="AF8198" i="1"/>
  <c r="AE8198" i="1"/>
  <c r="AD8198" i="1"/>
  <c r="AF8197" i="1"/>
  <c r="AE8197" i="1"/>
  <c r="AD8197" i="1"/>
  <c r="AF8196" i="1"/>
  <c r="AE8196" i="1"/>
  <c r="AD8196" i="1"/>
  <c r="AF8195" i="1"/>
  <c r="AE8195" i="1"/>
  <c r="AD8195" i="1"/>
  <c r="AF8194" i="1"/>
  <c r="AE8194" i="1"/>
  <c r="AD8194" i="1"/>
  <c r="AF8193" i="1"/>
  <c r="AE8193" i="1"/>
  <c r="AD8193" i="1"/>
  <c r="AF8192" i="1"/>
  <c r="AE8192" i="1"/>
  <c r="AD8192" i="1"/>
  <c r="AF8191" i="1"/>
  <c r="AE8191" i="1"/>
  <c r="AD8191" i="1"/>
  <c r="AF8190" i="1"/>
  <c r="AE8190" i="1"/>
  <c r="AD8190" i="1"/>
  <c r="AF8189" i="1"/>
  <c r="AE8189" i="1"/>
  <c r="AD8189" i="1"/>
  <c r="AF8188" i="1"/>
  <c r="AE8188" i="1"/>
  <c r="AD8188" i="1"/>
  <c r="AF8187" i="1"/>
  <c r="AE8187" i="1"/>
  <c r="AD8187" i="1"/>
  <c r="AF8186" i="1"/>
  <c r="AE8186" i="1"/>
  <c r="AD8186" i="1"/>
  <c r="AF8185" i="1"/>
  <c r="AE8185" i="1"/>
  <c r="AD8185" i="1"/>
  <c r="AF8184" i="1"/>
  <c r="AE8184" i="1"/>
  <c r="AD8184" i="1"/>
  <c r="AF8183" i="1"/>
  <c r="AE8183" i="1"/>
  <c r="AD8183" i="1"/>
  <c r="AF8182" i="1"/>
  <c r="AE8182" i="1"/>
  <c r="AD8182" i="1"/>
  <c r="AF8181" i="1"/>
  <c r="AE8181" i="1"/>
  <c r="AD8181" i="1"/>
  <c r="AF8180" i="1"/>
  <c r="AE8180" i="1"/>
  <c r="AD8180" i="1"/>
  <c r="AF8179" i="1"/>
  <c r="AE8179" i="1"/>
  <c r="AD8179" i="1"/>
  <c r="AF8178" i="1"/>
  <c r="AE8178" i="1"/>
  <c r="AD8178" i="1"/>
  <c r="AF8177" i="1"/>
  <c r="AE8177" i="1"/>
  <c r="AD8177" i="1"/>
  <c r="AF8176" i="1"/>
  <c r="AE8176" i="1"/>
  <c r="AD8176" i="1"/>
  <c r="AF8175" i="1"/>
  <c r="AE8175" i="1"/>
  <c r="AD8175" i="1"/>
  <c r="AF8174" i="1"/>
  <c r="AE8174" i="1"/>
  <c r="AD8174" i="1"/>
  <c r="AF8173" i="1"/>
  <c r="AE8173" i="1"/>
  <c r="AD8173" i="1"/>
  <c r="AF8172" i="1"/>
  <c r="AE8172" i="1"/>
  <c r="AD8172" i="1"/>
  <c r="AF8171" i="1"/>
  <c r="AE8171" i="1"/>
  <c r="AD8171" i="1"/>
  <c r="AF8170" i="1"/>
  <c r="AE8170" i="1"/>
  <c r="AD8170" i="1"/>
  <c r="AF8169" i="1"/>
  <c r="AE8169" i="1"/>
  <c r="AD8169" i="1"/>
  <c r="AF8168" i="1"/>
  <c r="AE8168" i="1"/>
  <c r="AD8168" i="1"/>
  <c r="AF8167" i="1"/>
  <c r="AE8167" i="1"/>
  <c r="AD8167" i="1"/>
  <c r="AF8166" i="1"/>
  <c r="AE8166" i="1"/>
  <c r="AD8166" i="1"/>
  <c r="AF8165" i="1"/>
  <c r="AE8165" i="1"/>
  <c r="AD8165" i="1"/>
  <c r="AF8164" i="1"/>
  <c r="AE8164" i="1"/>
  <c r="AD8164" i="1"/>
  <c r="AF8163" i="1"/>
  <c r="AE8163" i="1"/>
  <c r="AD8163" i="1"/>
  <c r="AF8162" i="1"/>
  <c r="AE8162" i="1"/>
  <c r="AD8162" i="1"/>
  <c r="AF8161" i="1"/>
  <c r="AE8161" i="1"/>
  <c r="AD8161" i="1"/>
  <c r="AF8160" i="1"/>
  <c r="AE8160" i="1"/>
  <c r="AD8160" i="1"/>
  <c r="AF8159" i="1"/>
  <c r="AE8159" i="1"/>
  <c r="AD8159" i="1"/>
  <c r="AF8158" i="1"/>
  <c r="AE8158" i="1"/>
  <c r="AD8158" i="1"/>
  <c r="AF8157" i="1"/>
  <c r="AE8157" i="1"/>
  <c r="AD8157" i="1"/>
  <c r="AF8156" i="1"/>
  <c r="AE8156" i="1"/>
  <c r="AD8156" i="1"/>
  <c r="AF8155" i="1"/>
  <c r="AE8155" i="1"/>
  <c r="AD8155" i="1"/>
  <c r="AF8154" i="1"/>
  <c r="AE8154" i="1"/>
  <c r="AD8154" i="1"/>
  <c r="AF8153" i="1"/>
  <c r="AE8153" i="1"/>
  <c r="AD8153" i="1"/>
  <c r="AF8152" i="1"/>
  <c r="AE8152" i="1"/>
  <c r="AD8152" i="1"/>
  <c r="AF8151" i="1"/>
  <c r="AE8151" i="1"/>
  <c r="AD8151" i="1"/>
  <c r="AF8150" i="1"/>
  <c r="AE8150" i="1"/>
  <c r="AD8150" i="1"/>
  <c r="AF8149" i="1"/>
  <c r="AE8149" i="1"/>
  <c r="AD8149" i="1"/>
  <c r="AF8148" i="1"/>
  <c r="AE8148" i="1"/>
  <c r="AD8148" i="1"/>
  <c r="AF8147" i="1"/>
  <c r="AE8147" i="1"/>
  <c r="AD8147" i="1"/>
  <c r="AF8146" i="1"/>
  <c r="AE8146" i="1"/>
  <c r="AD8146" i="1"/>
  <c r="AF8145" i="1"/>
  <c r="AE8145" i="1"/>
  <c r="AD8145" i="1"/>
  <c r="AF8144" i="1"/>
  <c r="AE8144" i="1"/>
  <c r="AD8144" i="1"/>
  <c r="AF8143" i="1"/>
  <c r="AE8143" i="1"/>
  <c r="AD8143" i="1"/>
  <c r="AF8142" i="1"/>
  <c r="AE8142" i="1"/>
  <c r="AD8142" i="1"/>
  <c r="AF8141" i="1"/>
  <c r="AE8141" i="1"/>
  <c r="AD8141" i="1"/>
  <c r="AF8140" i="1"/>
  <c r="AE8140" i="1"/>
  <c r="AD8140" i="1"/>
  <c r="AF8139" i="1"/>
  <c r="AE8139" i="1"/>
  <c r="AD8139" i="1"/>
  <c r="AF8138" i="1"/>
  <c r="AE8138" i="1"/>
  <c r="AD8138" i="1"/>
  <c r="AF8137" i="1"/>
  <c r="AE8137" i="1"/>
  <c r="AD8137" i="1"/>
  <c r="AF8136" i="1"/>
  <c r="AE8136" i="1"/>
  <c r="AD8136" i="1"/>
  <c r="AF8135" i="1"/>
  <c r="AE8135" i="1"/>
  <c r="AD8135" i="1"/>
  <c r="AF8134" i="1"/>
  <c r="AE8134" i="1"/>
  <c r="AD8134" i="1"/>
  <c r="AF8133" i="1"/>
  <c r="AE8133" i="1"/>
  <c r="AD8133" i="1"/>
  <c r="AF8132" i="1"/>
  <c r="AE8132" i="1"/>
  <c r="AD8132" i="1"/>
  <c r="AF8131" i="1"/>
  <c r="AE8131" i="1"/>
  <c r="AD8131" i="1"/>
  <c r="AF8130" i="1"/>
  <c r="AE8130" i="1"/>
  <c r="AD8130" i="1"/>
  <c r="AF8129" i="1"/>
  <c r="AE8129" i="1"/>
  <c r="AD8129" i="1"/>
  <c r="AF8128" i="1"/>
  <c r="AE8128" i="1"/>
  <c r="AD8128" i="1"/>
  <c r="AF8127" i="1"/>
  <c r="AE8127" i="1"/>
  <c r="AD8127" i="1"/>
  <c r="AF8126" i="1"/>
  <c r="AE8126" i="1"/>
  <c r="AD8126" i="1"/>
  <c r="AF8125" i="1"/>
  <c r="AE8125" i="1"/>
  <c r="AD8125" i="1"/>
  <c r="AF8124" i="1"/>
  <c r="AE8124" i="1"/>
  <c r="AD8124" i="1"/>
  <c r="AF8123" i="1"/>
  <c r="AE8123" i="1"/>
  <c r="AD8123" i="1"/>
  <c r="AF8122" i="1"/>
  <c r="AE8122" i="1"/>
  <c r="AD8122" i="1"/>
  <c r="AF8121" i="1"/>
  <c r="AE8121" i="1"/>
  <c r="AD8121" i="1"/>
  <c r="AF8120" i="1"/>
  <c r="AE8120" i="1"/>
  <c r="AD8120" i="1"/>
  <c r="AF8119" i="1"/>
  <c r="AE8119" i="1"/>
  <c r="AD8119" i="1"/>
  <c r="AF8118" i="1"/>
  <c r="AE8118" i="1"/>
  <c r="AD8118" i="1"/>
  <c r="AF8117" i="1"/>
  <c r="AE8117" i="1"/>
  <c r="AD8117" i="1"/>
  <c r="AF8116" i="1"/>
  <c r="AE8116" i="1"/>
  <c r="AD8116" i="1"/>
  <c r="AF8115" i="1"/>
  <c r="AE8115" i="1"/>
  <c r="AD8115" i="1"/>
  <c r="AF8114" i="1"/>
  <c r="AE8114" i="1"/>
  <c r="AD8114" i="1"/>
  <c r="AF8113" i="1"/>
  <c r="AE8113" i="1"/>
  <c r="AD8113" i="1"/>
  <c r="AF8112" i="1"/>
  <c r="AE8112" i="1"/>
  <c r="AD8112" i="1"/>
  <c r="AF8111" i="1"/>
  <c r="AE8111" i="1"/>
  <c r="AD8111" i="1"/>
  <c r="AF8110" i="1"/>
  <c r="AE8110" i="1"/>
  <c r="AD8110" i="1"/>
  <c r="AF8109" i="1"/>
  <c r="AE8109" i="1"/>
  <c r="AD8109" i="1"/>
  <c r="AF8108" i="1"/>
  <c r="AE8108" i="1"/>
  <c r="AD8108" i="1"/>
  <c r="AF8107" i="1"/>
  <c r="AE8107" i="1"/>
  <c r="AD8107" i="1"/>
  <c r="AF8106" i="1"/>
  <c r="AE8106" i="1"/>
  <c r="AD8106" i="1"/>
  <c r="AF8105" i="1"/>
  <c r="AE8105" i="1"/>
  <c r="AD8105" i="1"/>
  <c r="AF8104" i="1"/>
  <c r="AE8104" i="1"/>
  <c r="AD8104" i="1"/>
  <c r="AF8103" i="1"/>
  <c r="AE8103" i="1"/>
  <c r="AD8103" i="1"/>
  <c r="AF8102" i="1"/>
  <c r="AE8102" i="1"/>
  <c r="AD8102" i="1"/>
  <c r="AF8101" i="1"/>
  <c r="AE8101" i="1"/>
  <c r="AD8101" i="1"/>
  <c r="AF8100" i="1"/>
  <c r="AE8100" i="1"/>
  <c r="AD8100" i="1"/>
  <c r="AF8099" i="1"/>
  <c r="AE8099" i="1"/>
  <c r="AD8099" i="1"/>
  <c r="AF8098" i="1"/>
  <c r="AE8098" i="1"/>
  <c r="AD8098" i="1"/>
  <c r="AF8097" i="1"/>
  <c r="AE8097" i="1"/>
  <c r="AD8097" i="1"/>
  <c r="AF8096" i="1"/>
  <c r="AE8096" i="1"/>
  <c r="AD8096" i="1"/>
  <c r="AF8095" i="1"/>
  <c r="AE8095" i="1"/>
  <c r="AD8095" i="1"/>
  <c r="AF8094" i="1"/>
  <c r="AE8094" i="1"/>
  <c r="AD8094" i="1"/>
  <c r="AF8093" i="1"/>
  <c r="AE8093" i="1"/>
  <c r="AD8093" i="1"/>
  <c r="AF8092" i="1"/>
  <c r="AE8092" i="1"/>
  <c r="AD8092" i="1"/>
  <c r="AF8091" i="1"/>
  <c r="AE8091" i="1"/>
  <c r="AD8091" i="1"/>
  <c r="AF8090" i="1"/>
  <c r="AE8090" i="1"/>
  <c r="AD8090" i="1"/>
  <c r="AF8089" i="1"/>
  <c r="AE8089" i="1"/>
  <c r="AD8089" i="1"/>
  <c r="AF8088" i="1"/>
  <c r="AE8088" i="1"/>
  <c r="AD8088" i="1"/>
  <c r="AF8087" i="1"/>
  <c r="AE8087" i="1"/>
  <c r="AD8087" i="1"/>
  <c r="AF8086" i="1"/>
  <c r="AE8086" i="1"/>
  <c r="AD8086" i="1"/>
  <c r="AF8085" i="1"/>
  <c r="AE8085" i="1"/>
  <c r="AD8085" i="1"/>
  <c r="AF8084" i="1"/>
  <c r="AE8084" i="1"/>
  <c r="AD8084" i="1"/>
  <c r="AF8083" i="1"/>
  <c r="AE8083" i="1"/>
  <c r="AD8083" i="1"/>
  <c r="AF8082" i="1"/>
  <c r="AE8082" i="1"/>
  <c r="AD8082" i="1"/>
  <c r="AF8081" i="1"/>
  <c r="AE8081" i="1"/>
  <c r="AD8081" i="1"/>
  <c r="AF8080" i="1"/>
  <c r="AE8080" i="1"/>
  <c r="AD8080" i="1"/>
  <c r="AF8079" i="1"/>
  <c r="AE8079" i="1"/>
  <c r="AD8079" i="1"/>
  <c r="AF8078" i="1"/>
  <c r="AE8078" i="1"/>
  <c r="AD8078" i="1"/>
  <c r="AF8077" i="1"/>
  <c r="AE8077" i="1"/>
  <c r="AD8077" i="1"/>
  <c r="AF8076" i="1"/>
  <c r="AE8076" i="1"/>
  <c r="AD8076" i="1"/>
  <c r="AF8075" i="1"/>
  <c r="AE8075" i="1"/>
  <c r="AD8075" i="1"/>
  <c r="AF8074" i="1"/>
  <c r="AE8074" i="1"/>
  <c r="AD8074" i="1"/>
  <c r="AF8073" i="1"/>
  <c r="AE8073" i="1"/>
  <c r="AD8073" i="1"/>
  <c r="AF8072" i="1"/>
  <c r="AE8072" i="1"/>
  <c r="AD8072" i="1"/>
  <c r="AF8071" i="1"/>
  <c r="AE8071" i="1"/>
  <c r="AD8071" i="1"/>
  <c r="AF8070" i="1"/>
  <c r="AE8070" i="1"/>
  <c r="AD8070" i="1"/>
  <c r="AF8069" i="1"/>
  <c r="AE8069" i="1"/>
  <c r="AD8069" i="1"/>
  <c r="AF8068" i="1"/>
  <c r="AE8068" i="1"/>
  <c r="AD8068" i="1"/>
  <c r="AF8067" i="1"/>
  <c r="AE8067" i="1"/>
  <c r="AD8067" i="1"/>
  <c r="AF8066" i="1"/>
  <c r="AE8066" i="1"/>
  <c r="AD8066" i="1"/>
  <c r="AF8065" i="1"/>
  <c r="AE8065" i="1"/>
  <c r="AD8065" i="1"/>
  <c r="AF8064" i="1"/>
  <c r="AE8064" i="1"/>
  <c r="AD8064" i="1"/>
  <c r="AF8063" i="1"/>
  <c r="AE8063" i="1"/>
  <c r="AD8063" i="1"/>
  <c r="AF8062" i="1"/>
  <c r="AE8062" i="1"/>
  <c r="AD8062" i="1"/>
  <c r="AF8061" i="1"/>
  <c r="AE8061" i="1"/>
  <c r="AD8061" i="1"/>
  <c r="AF8060" i="1"/>
  <c r="AE8060" i="1"/>
  <c r="AD8060" i="1"/>
  <c r="AF8059" i="1"/>
  <c r="AE8059" i="1"/>
  <c r="AD8059" i="1"/>
  <c r="AF8058" i="1"/>
  <c r="AE8058" i="1"/>
  <c r="AD8058" i="1"/>
  <c r="AF8057" i="1"/>
  <c r="AE8057" i="1"/>
  <c r="AD8057" i="1"/>
  <c r="AF8056" i="1"/>
  <c r="AE8056" i="1"/>
  <c r="AD8056" i="1"/>
  <c r="AF8055" i="1"/>
  <c r="AE8055" i="1"/>
  <c r="AD8055" i="1"/>
  <c r="AF8054" i="1"/>
  <c r="AE8054" i="1"/>
  <c r="AD8054" i="1"/>
  <c r="AF8053" i="1"/>
  <c r="AE8053" i="1"/>
  <c r="AD8053" i="1"/>
  <c r="AF8052" i="1"/>
  <c r="AE8052" i="1"/>
  <c r="AD8052" i="1"/>
  <c r="AF8051" i="1"/>
  <c r="AE8051" i="1"/>
  <c r="AD8051" i="1"/>
  <c r="AF8050" i="1"/>
  <c r="AE8050" i="1"/>
  <c r="AD8050" i="1"/>
  <c r="AF8049" i="1"/>
  <c r="AE8049" i="1"/>
  <c r="AD8049" i="1"/>
  <c r="AF8048" i="1"/>
  <c r="AE8048" i="1"/>
  <c r="AD8048" i="1"/>
  <c r="AF8047" i="1"/>
  <c r="AE8047" i="1"/>
  <c r="AD8047" i="1"/>
  <c r="AF8046" i="1"/>
  <c r="AE8046" i="1"/>
  <c r="AD8046" i="1"/>
  <c r="AF8045" i="1"/>
  <c r="AE8045" i="1"/>
  <c r="AD8045" i="1"/>
  <c r="AF8044" i="1"/>
  <c r="AE8044" i="1"/>
  <c r="AD8044" i="1"/>
  <c r="AF8043" i="1"/>
  <c r="AE8043" i="1"/>
  <c r="AD8043" i="1"/>
  <c r="AF8042" i="1"/>
  <c r="AE8042" i="1"/>
  <c r="AD8042" i="1"/>
  <c r="AF8041" i="1"/>
  <c r="AE8041" i="1"/>
  <c r="AD8041" i="1"/>
  <c r="AF8040" i="1"/>
  <c r="AE8040" i="1"/>
  <c r="AD8040" i="1"/>
  <c r="AF8039" i="1"/>
  <c r="AE8039" i="1"/>
  <c r="AD8039" i="1"/>
  <c r="AF8038" i="1"/>
  <c r="AE8038" i="1"/>
  <c r="AD8038" i="1"/>
  <c r="AF8037" i="1"/>
  <c r="AE8037" i="1"/>
  <c r="AD8037" i="1"/>
  <c r="AF8036" i="1"/>
  <c r="AE8036" i="1"/>
  <c r="AD8036" i="1"/>
  <c r="AF8035" i="1"/>
  <c r="AE8035" i="1"/>
  <c r="AD8035" i="1"/>
  <c r="AF8034" i="1"/>
  <c r="AE8034" i="1"/>
  <c r="AD8034" i="1"/>
  <c r="AF8033" i="1"/>
  <c r="AE8033" i="1"/>
  <c r="AD8033" i="1"/>
  <c r="AF8032" i="1"/>
  <c r="AE8032" i="1"/>
  <c r="AD8032" i="1"/>
  <c r="AF8031" i="1"/>
  <c r="AE8031" i="1"/>
  <c r="AD8031" i="1"/>
  <c r="AF8030" i="1"/>
  <c r="AE8030" i="1"/>
  <c r="AD8030" i="1"/>
  <c r="AF8029" i="1"/>
  <c r="AE8029" i="1"/>
  <c r="AD8029" i="1"/>
  <c r="AF8028" i="1"/>
  <c r="AE8028" i="1"/>
  <c r="AD8028" i="1"/>
  <c r="AF8027" i="1"/>
  <c r="AE8027" i="1"/>
  <c r="AD8027" i="1"/>
  <c r="AF8026" i="1"/>
  <c r="AE8026" i="1"/>
  <c r="AD8026" i="1"/>
  <c r="AF8025" i="1"/>
  <c r="AE8025" i="1"/>
  <c r="AD8025" i="1"/>
  <c r="AF8024" i="1"/>
  <c r="AE8024" i="1"/>
  <c r="AD8024" i="1"/>
  <c r="AF8023" i="1"/>
  <c r="AE8023" i="1"/>
  <c r="AD8023" i="1"/>
  <c r="AF8022" i="1"/>
  <c r="AE8022" i="1"/>
  <c r="AD8022" i="1"/>
  <c r="AF8021" i="1"/>
  <c r="AE8021" i="1"/>
  <c r="AD8021" i="1"/>
  <c r="AF8020" i="1"/>
  <c r="AE8020" i="1"/>
  <c r="AD8020" i="1"/>
  <c r="AF8019" i="1"/>
  <c r="AE8019" i="1"/>
  <c r="AD8019" i="1"/>
  <c r="AF8018" i="1"/>
  <c r="AE8018" i="1"/>
  <c r="AD8018" i="1"/>
  <c r="AF8017" i="1"/>
  <c r="AE8017" i="1"/>
  <c r="AD8017" i="1"/>
  <c r="AF8016" i="1"/>
  <c r="AE8016" i="1"/>
  <c r="AD8016" i="1"/>
  <c r="AF8015" i="1"/>
  <c r="AE8015" i="1"/>
  <c r="AD8015" i="1"/>
  <c r="AF8014" i="1"/>
  <c r="AE8014" i="1"/>
  <c r="AD8014" i="1"/>
  <c r="AF8013" i="1"/>
  <c r="AE8013" i="1"/>
  <c r="AD8013" i="1"/>
  <c r="AF8012" i="1"/>
  <c r="AE8012" i="1"/>
  <c r="AD8012" i="1"/>
  <c r="AF8011" i="1"/>
  <c r="AE8011" i="1"/>
  <c r="AD8011" i="1"/>
  <c r="AF8010" i="1"/>
  <c r="AE8010" i="1"/>
  <c r="AD8010" i="1"/>
  <c r="AF8009" i="1"/>
  <c r="AE8009" i="1"/>
  <c r="AD8009" i="1"/>
  <c r="AF8008" i="1"/>
  <c r="AE8008" i="1"/>
  <c r="AD8008" i="1"/>
  <c r="AF8007" i="1"/>
  <c r="AE8007" i="1"/>
  <c r="AD8007" i="1"/>
  <c r="AF8006" i="1"/>
  <c r="AE8006" i="1"/>
  <c r="AD8006" i="1"/>
  <c r="AF8005" i="1"/>
  <c r="AE8005" i="1"/>
  <c r="AD8005" i="1"/>
  <c r="AF8004" i="1"/>
  <c r="AE8004" i="1"/>
  <c r="AD8004" i="1"/>
  <c r="AF8003" i="1"/>
  <c r="AE8003" i="1"/>
  <c r="AD8003" i="1"/>
  <c r="AF8002" i="1"/>
  <c r="AE8002" i="1"/>
  <c r="AD8002" i="1"/>
  <c r="AF8001" i="1"/>
  <c r="AE8001" i="1"/>
  <c r="AD8001" i="1"/>
  <c r="AF8000" i="1"/>
  <c r="AE8000" i="1"/>
  <c r="AD8000" i="1"/>
  <c r="AF7999" i="1"/>
  <c r="AE7999" i="1"/>
  <c r="AD7999" i="1"/>
  <c r="AF7998" i="1"/>
  <c r="AE7998" i="1"/>
  <c r="AD7998" i="1"/>
  <c r="AF7997" i="1"/>
  <c r="AE7997" i="1"/>
  <c r="AD7997" i="1"/>
  <c r="AF7996" i="1"/>
  <c r="AE7996" i="1"/>
  <c r="AD7996" i="1"/>
  <c r="AF7995" i="1"/>
  <c r="AE7995" i="1"/>
  <c r="AD7995" i="1"/>
  <c r="AF7994" i="1"/>
  <c r="AE7994" i="1"/>
  <c r="AD7994" i="1"/>
  <c r="AF7993" i="1"/>
  <c r="AE7993" i="1"/>
  <c r="AD7993" i="1"/>
  <c r="AF7992" i="1"/>
  <c r="AE7992" i="1"/>
  <c r="AD7992" i="1"/>
  <c r="AF7991" i="1"/>
  <c r="AE7991" i="1"/>
  <c r="AD7991" i="1"/>
  <c r="AF7990" i="1"/>
  <c r="AE7990" i="1"/>
  <c r="AD7990" i="1"/>
  <c r="AF7989" i="1"/>
  <c r="AE7989" i="1"/>
  <c r="AD7989" i="1"/>
  <c r="AF7988" i="1"/>
  <c r="AE7988" i="1"/>
  <c r="AD7988" i="1"/>
  <c r="AF7987" i="1"/>
  <c r="AE7987" i="1"/>
  <c r="AD7987" i="1"/>
  <c r="AF7986" i="1"/>
  <c r="AE7986" i="1"/>
  <c r="AD7986" i="1"/>
  <c r="AF7985" i="1"/>
  <c r="AE7985" i="1"/>
  <c r="AD7985" i="1"/>
  <c r="AF7984" i="1"/>
  <c r="AE7984" i="1"/>
  <c r="AD7984" i="1"/>
  <c r="AF7983" i="1"/>
  <c r="AE7983" i="1"/>
  <c r="AD7983" i="1"/>
  <c r="AF7982" i="1"/>
  <c r="AE7982" i="1"/>
  <c r="AD7982" i="1"/>
  <c r="AF7981" i="1"/>
  <c r="AE7981" i="1"/>
  <c r="AD7981" i="1"/>
  <c r="AF7980" i="1"/>
  <c r="AE7980" i="1"/>
  <c r="AD7980" i="1"/>
  <c r="AF7979" i="1"/>
  <c r="AE7979" i="1"/>
  <c r="AD7979" i="1"/>
  <c r="AF7978" i="1"/>
  <c r="AE7978" i="1"/>
  <c r="AD7978" i="1"/>
  <c r="AF7977" i="1"/>
  <c r="AE7977" i="1"/>
  <c r="AD7977" i="1"/>
  <c r="AF7976" i="1"/>
  <c r="AE7976" i="1"/>
  <c r="AD7976" i="1"/>
  <c r="AF7975" i="1"/>
  <c r="AE7975" i="1"/>
  <c r="AD7975" i="1"/>
  <c r="AF7974" i="1"/>
  <c r="AE7974" i="1"/>
  <c r="AD7974" i="1"/>
  <c r="AF7973" i="1"/>
  <c r="AE7973" i="1"/>
  <c r="AD7973" i="1"/>
  <c r="AF7972" i="1"/>
  <c r="AE7972" i="1"/>
  <c r="AD7972" i="1"/>
  <c r="AF7971" i="1"/>
  <c r="AE7971" i="1"/>
  <c r="AD7971" i="1"/>
  <c r="AF7970" i="1"/>
  <c r="AE7970" i="1"/>
  <c r="AD7970" i="1"/>
  <c r="AF7969" i="1"/>
  <c r="AE7969" i="1"/>
  <c r="AD7969" i="1"/>
  <c r="AF7968" i="1"/>
  <c r="AE7968" i="1"/>
  <c r="AD7968" i="1"/>
  <c r="AF7967" i="1"/>
  <c r="AE7967" i="1"/>
  <c r="AD7967" i="1"/>
  <c r="AF7966" i="1"/>
  <c r="AE7966" i="1"/>
  <c r="AD7966" i="1"/>
  <c r="AF7965" i="1"/>
  <c r="AE7965" i="1"/>
  <c r="AD7965" i="1"/>
  <c r="AF7964" i="1"/>
  <c r="AE7964" i="1"/>
  <c r="AD7964" i="1"/>
  <c r="AF7963" i="1"/>
  <c r="AE7963" i="1"/>
  <c r="AD7963" i="1"/>
  <c r="AF7962" i="1"/>
  <c r="AE7962" i="1"/>
  <c r="AD7962" i="1"/>
  <c r="AF7961" i="1"/>
  <c r="AE7961" i="1"/>
  <c r="AD7961" i="1"/>
  <c r="AF7960" i="1"/>
  <c r="AE7960" i="1"/>
  <c r="AD7960" i="1"/>
  <c r="AF7959" i="1"/>
  <c r="AE7959" i="1"/>
  <c r="AD7959" i="1"/>
  <c r="AF7958" i="1"/>
  <c r="AE7958" i="1"/>
  <c r="AD7958" i="1"/>
  <c r="AF7957" i="1"/>
  <c r="AE7957" i="1"/>
  <c r="AD7957" i="1"/>
  <c r="AF7956" i="1"/>
  <c r="AE7956" i="1"/>
  <c r="AD7956" i="1"/>
  <c r="AF7955" i="1"/>
  <c r="AE7955" i="1"/>
  <c r="AD7955" i="1"/>
  <c r="AF7954" i="1"/>
  <c r="AE7954" i="1"/>
  <c r="AD7954" i="1"/>
  <c r="AF7953" i="1"/>
  <c r="AE7953" i="1"/>
  <c r="AD7953" i="1"/>
  <c r="AF7952" i="1"/>
  <c r="AE7952" i="1"/>
  <c r="AD7952" i="1"/>
  <c r="AF7951" i="1"/>
  <c r="AE7951" i="1"/>
  <c r="AD7951" i="1"/>
  <c r="AF7950" i="1"/>
  <c r="AE7950" i="1"/>
  <c r="AD7950" i="1"/>
  <c r="AF7949" i="1"/>
  <c r="AE7949" i="1"/>
  <c r="AD7949" i="1"/>
  <c r="AF7948" i="1"/>
  <c r="AE7948" i="1"/>
  <c r="AD7948" i="1"/>
  <c r="AF7947" i="1"/>
  <c r="AE7947" i="1"/>
  <c r="AD7947" i="1"/>
  <c r="AF7946" i="1"/>
  <c r="AE7946" i="1"/>
  <c r="AD7946" i="1"/>
  <c r="AF7945" i="1"/>
  <c r="AE7945" i="1"/>
  <c r="AD7945" i="1"/>
  <c r="AF7944" i="1"/>
  <c r="AE7944" i="1"/>
  <c r="AD7944" i="1"/>
  <c r="AF7943" i="1"/>
  <c r="AE7943" i="1"/>
  <c r="AD7943" i="1"/>
  <c r="AF7942" i="1"/>
  <c r="AE7942" i="1"/>
  <c r="AD7942" i="1"/>
  <c r="AF7941" i="1"/>
  <c r="AE7941" i="1"/>
  <c r="AD7941" i="1"/>
  <c r="AF7940" i="1"/>
  <c r="AE7940" i="1"/>
  <c r="AD7940" i="1"/>
  <c r="AF7939" i="1"/>
  <c r="AE7939" i="1"/>
  <c r="AD7939" i="1"/>
  <c r="AF7938" i="1"/>
  <c r="AE7938" i="1"/>
  <c r="AD7938" i="1"/>
  <c r="AF7937" i="1"/>
  <c r="AE7937" i="1"/>
  <c r="AD7937" i="1"/>
  <c r="AF7936" i="1"/>
  <c r="AE7936" i="1"/>
  <c r="AD7936" i="1"/>
  <c r="AF7935" i="1"/>
  <c r="AE7935" i="1"/>
  <c r="AD7935" i="1"/>
  <c r="AF7934" i="1"/>
  <c r="AE7934" i="1"/>
  <c r="AD7934" i="1"/>
  <c r="AF7933" i="1"/>
  <c r="AE7933" i="1"/>
  <c r="AD7933" i="1"/>
  <c r="AF7932" i="1"/>
  <c r="AE7932" i="1"/>
  <c r="AD7932" i="1"/>
  <c r="AF7931" i="1"/>
  <c r="AE7931" i="1"/>
  <c r="AD7931" i="1"/>
  <c r="AF7930" i="1"/>
  <c r="AE7930" i="1"/>
  <c r="AD7930" i="1"/>
  <c r="AF7929" i="1"/>
  <c r="AE7929" i="1"/>
  <c r="AD7929" i="1"/>
  <c r="AF7928" i="1"/>
  <c r="AE7928" i="1"/>
  <c r="AD7928" i="1"/>
  <c r="AF7927" i="1"/>
  <c r="AE7927" i="1"/>
  <c r="AD7927" i="1"/>
  <c r="AF7926" i="1"/>
  <c r="AE7926" i="1"/>
  <c r="AD7926" i="1"/>
  <c r="AF7925" i="1"/>
  <c r="AE7925" i="1"/>
  <c r="AD7925" i="1"/>
  <c r="AF7924" i="1"/>
  <c r="AE7924" i="1"/>
  <c r="AD7924" i="1"/>
  <c r="AF7923" i="1"/>
  <c r="AE7923" i="1"/>
  <c r="AD7923" i="1"/>
  <c r="AF7922" i="1"/>
  <c r="AE7922" i="1"/>
  <c r="AD7922" i="1"/>
  <c r="AF7921" i="1"/>
  <c r="AE7921" i="1"/>
  <c r="AD7921" i="1"/>
  <c r="AF7920" i="1"/>
  <c r="AE7920" i="1"/>
  <c r="AD7920" i="1"/>
  <c r="AF7919" i="1"/>
  <c r="AE7919" i="1"/>
  <c r="AD7919" i="1"/>
  <c r="AF7918" i="1"/>
  <c r="AE7918" i="1"/>
  <c r="AD7918" i="1"/>
  <c r="AF7917" i="1"/>
  <c r="AE7917" i="1"/>
  <c r="AD7917" i="1"/>
  <c r="AF7916" i="1"/>
  <c r="AE7916" i="1"/>
  <c r="AD7916" i="1"/>
  <c r="AF7915" i="1"/>
  <c r="AE7915" i="1"/>
  <c r="AD7915" i="1"/>
  <c r="AF7914" i="1"/>
  <c r="AE7914" i="1"/>
  <c r="AD7914" i="1"/>
  <c r="AF7913" i="1"/>
  <c r="AE7913" i="1"/>
  <c r="AD7913" i="1"/>
  <c r="AF7912" i="1"/>
  <c r="AE7912" i="1"/>
  <c r="AD7912" i="1"/>
  <c r="AF7911" i="1"/>
  <c r="AE7911" i="1"/>
  <c r="AD7911" i="1"/>
  <c r="AF7910" i="1"/>
  <c r="AE7910" i="1"/>
  <c r="AD7910" i="1"/>
  <c r="AF7909" i="1"/>
  <c r="AE7909" i="1"/>
  <c r="AD7909" i="1"/>
  <c r="AF7908" i="1"/>
  <c r="AE7908" i="1"/>
  <c r="AD7908" i="1"/>
  <c r="AF7907" i="1"/>
  <c r="AE7907" i="1"/>
  <c r="AD7907" i="1"/>
  <c r="AF7906" i="1"/>
  <c r="AE7906" i="1"/>
  <c r="AD7906" i="1"/>
  <c r="AF7905" i="1"/>
  <c r="AE7905" i="1"/>
  <c r="AD7905" i="1"/>
  <c r="AF7904" i="1"/>
  <c r="AE7904" i="1"/>
  <c r="AD7904" i="1"/>
  <c r="AF7903" i="1"/>
  <c r="AE7903" i="1"/>
  <c r="AD7903" i="1"/>
  <c r="AF7902" i="1"/>
  <c r="AE7902" i="1"/>
  <c r="AD7902" i="1"/>
  <c r="AF7901" i="1"/>
  <c r="AE7901" i="1"/>
  <c r="AD7901" i="1"/>
  <c r="AF7900" i="1"/>
  <c r="AE7900" i="1"/>
  <c r="AD7900" i="1"/>
  <c r="AF7899" i="1"/>
  <c r="AE7899" i="1"/>
  <c r="AD7899" i="1"/>
  <c r="AF7898" i="1"/>
  <c r="AE7898" i="1"/>
  <c r="AD7898" i="1"/>
  <c r="AF7897" i="1"/>
  <c r="AE7897" i="1"/>
  <c r="AD7897" i="1"/>
  <c r="AF7896" i="1"/>
  <c r="AE7896" i="1"/>
  <c r="AD7896" i="1"/>
  <c r="AF7895" i="1"/>
  <c r="AE7895" i="1"/>
  <c r="AD7895" i="1"/>
  <c r="AF7894" i="1"/>
  <c r="AE7894" i="1"/>
  <c r="AD7894" i="1"/>
  <c r="AF7893" i="1"/>
  <c r="AE7893" i="1"/>
  <c r="AD7893" i="1"/>
  <c r="AF7892" i="1"/>
  <c r="AE7892" i="1"/>
  <c r="AD7892" i="1"/>
  <c r="AF7891" i="1"/>
  <c r="AE7891" i="1"/>
  <c r="AD7891" i="1"/>
  <c r="AF7890" i="1"/>
  <c r="AE7890" i="1"/>
  <c r="AD7890" i="1"/>
  <c r="AF7889" i="1"/>
  <c r="AE7889" i="1"/>
  <c r="AD7889" i="1"/>
  <c r="AF7888" i="1"/>
  <c r="AE7888" i="1"/>
  <c r="AD7888" i="1"/>
  <c r="AF7887" i="1"/>
  <c r="AE7887" i="1"/>
  <c r="AD7887" i="1"/>
  <c r="AF7886" i="1"/>
  <c r="AE7886" i="1"/>
  <c r="AD7886" i="1"/>
  <c r="AF7885" i="1"/>
  <c r="AE7885" i="1"/>
  <c r="AD7885" i="1"/>
  <c r="AF7884" i="1"/>
  <c r="AE7884" i="1"/>
  <c r="AD7884" i="1"/>
  <c r="AF7883" i="1"/>
  <c r="AE7883" i="1"/>
  <c r="AD7883" i="1"/>
  <c r="AF7882" i="1"/>
  <c r="AE7882" i="1"/>
  <c r="AD7882" i="1"/>
  <c r="AF7881" i="1"/>
  <c r="AE7881" i="1"/>
  <c r="AD7881" i="1"/>
  <c r="AF7880" i="1"/>
  <c r="AE7880" i="1"/>
  <c r="AD7880" i="1"/>
  <c r="AF7879" i="1"/>
  <c r="AE7879" i="1"/>
  <c r="AD7879" i="1"/>
  <c r="AF7878" i="1"/>
  <c r="AE7878" i="1"/>
  <c r="AD7878" i="1"/>
  <c r="AF7877" i="1"/>
  <c r="AE7877" i="1"/>
  <c r="AD7877" i="1"/>
  <c r="AF7876" i="1"/>
  <c r="AE7876" i="1"/>
  <c r="AD7876" i="1"/>
  <c r="AF7875" i="1"/>
  <c r="AE7875" i="1"/>
  <c r="AD7875" i="1"/>
  <c r="AF7874" i="1"/>
  <c r="AE7874" i="1"/>
  <c r="AD7874" i="1"/>
  <c r="AF7873" i="1"/>
  <c r="AE7873" i="1"/>
  <c r="AD7873" i="1"/>
  <c r="AF7872" i="1"/>
  <c r="AE7872" i="1"/>
  <c r="AD7872" i="1"/>
  <c r="AF7871" i="1"/>
  <c r="AE7871" i="1"/>
  <c r="AD7871" i="1"/>
  <c r="AF7870" i="1"/>
  <c r="AE7870" i="1"/>
  <c r="AD7870" i="1"/>
  <c r="AF7869" i="1"/>
  <c r="AE7869" i="1"/>
  <c r="AD7869" i="1"/>
  <c r="AF7868" i="1"/>
  <c r="AE7868" i="1"/>
  <c r="AD7868" i="1"/>
  <c r="AF7867" i="1"/>
  <c r="AE7867" i="1"/>
  <c r="AD7867" i="1"/>
  <c r="AF7866" i="1"/>
  <c r="AE7866" i="1"/>
  <c r="AD7866" i="1"/>
  <c r="AF7865" i="1"/>
  <c r="AE7865" i="1"/>
  <c r="AD7865" i="1"/>
  <c r="AF7864" i="1"/>
  <c r="AE7864" i="1"/>
  <c r="AD7864" i="1"/>
  <c r="AF7863" i="1"/>
  <c r="AE7863" i="1"/>
  <c r="AD7863" i="1"/>
  <c r="AF7862" i="1"/>
  <c r="AE7862" i="1"/>
  <c r="AD7862" i="1"/>
  <c r="AF7861" i="1"/>
  <c r="AE7861" i="1"/>
  <c r="AD7861" i="1"/>
  <c r="AF7860" i="1"/>
  <c r="AE7860" i="1"/>
  <c r="AD7860" i="1"/>
  <c r="AF7859" i="1"/>
  <c r="AE7859" i="1"/>
  <c r="AD7859" i="1"/>
  <c r="AF7858" i="1"/>
  <c r="AE7858" i="1"/>
  <c r="AD7858" i="1"/>
  <c r="AF7857" i="1"/>
  <c r="AE7857" i="1"/>
  <c r="AD7857" i="1"/>
  <c r="AF7856" i="1"/>
  <c r="AE7856" i="1"/>
  <c r="AD7856" i="1"/>
  <c r="AF7855" i="1"/>
  <c r="AE7855" i="1"/>
  <c r="AD7855" i="1"/>
  <c r="AF7854" i="1"/>
  <c r="AE7854" i="1"/>
  <c r="AD7854" i="1"/>
  <c r="AF7853" i="1"/>
  <c r="AE7853" i="1"/>
  <c r="AD7853" i="1"/>
  <c r="AF7852" i="1"/>
  <c r="AE7852" i="1"/>
  <c r="AD7852" i="1"/>
  <c r="AF7851" i="1"/>
  <c r="AE7851" i="1"/>
  <c r="AD7851" i="1"/>
  <c r="AF7850" i="1"/>
  <c r="AE7850" i="1"/>
  <c r="AD7850" i="1"/>
  <c r="AF7849" i="1"/>
  <c r="AE7849" i="1"/>
  <c r="AD7849" i="1"/>
  <c r="AF7848" i="1"/>
  <c r="AE7848" i="1"/>
  <c r="AD7848" i="1"/>
  <c r="AF7847" i="1"/>
  <c r="AE7847" i="1"/>
  <c r="AD7847" i="1"/>
  <c r="AF7846" i="1"/>
  <c r="AE7846" i="1"/>
  <c r="AD7846" i="1"/>
  <c r="AF7845" i="1"/>
  <c r="AE7845" i="1"/>
  <c r="AD7845" i="1"/>
  <c r="AF7844" i="1"/>
  <c r="AE7844" i="1"/>
  <c r="AD7844" i="1"/>
  <c r="AF7843" i="1"/>
  <c r="AE7843" i="1"/>
  <c r="AD7843" i="1"/>
  <c r="AF7842" i="1"/>
  <c r="AE7842" i="1"/>
  <c r="AD7842" i="1"/>
  <c r="AF7841" i="1"/>
  <c r="AE7841" i="1"/>
  <c r="AD7841" i="1"/>
  <c r="AF7840" i="1"/>
  <c r="AE7840" i="1"/>
  <c r="AD7840" i="1"/>
  <c r="AF7839" i="1"/>
  <c r="AE7839" i="1"/>
  <c r="AD7839" i="1"/>
  <c r="AF7838" i="1"/>
  <c r="AE7838" i="1"/>
  <c r="AD7838" i="1"/>
  <c r="AF7837" i="1"/>
  <c r="AE7837" i="1"/>
  <c r="AD7837" i="1"/>
  <c r="AF7836" i="1"/>
  <c r="AE7836" i="1"/>
  <c r="AD7836" i="1"/>
  <c r="AF7835" i="1"/>
  <c r="AE7835" i="1"/>
  <c r="AD7835" i="1"/>
  <c r="AF7834" i="1"/>
  <c r="AE7834" i="1"/>
  <c r="AD7834" i="1"/>
  <c r="AF7833" i="1"/>
  <c r="AE7833" i="1"/>
  <c r="AD7833" i="1"/>
  <c r="AF7832" i="1"/>
  <c r="AE7832" i="1"/>
  <c r="AD7832" i="1"/>
  <c r="AF7831" i="1"/>
  <c r="AE7831" i="1"/>
  <c r="AD7831" i="1"/>
  <c r="AF7830" i="1"/>
  <c r="AE7830" i="1"/>
  <c r="AD7830" i="1"/>
  <c r="AF7829" i="1"/>
  <c r="AE7829" i="1"/>
  <c r="AD7829" i="1"/>
  <c r="AF7828" i="1"/>
  <c r="AE7828" i="1"/>
  <c r="AD7828" i="1"/>
  <c r="AF7827" i="1"/>
  <c r="AE7827" i="1"/>
  <c r="AD7827" i="1"/>
  <c r="AF7826" i="1"/>
  <c r="AE7826" i="1"/>
  <c r="AD7826" i="1"/>
  <c r="AF7825" i="1"/>
  <c r="AE7825" i="1"/>
  <c r="AD7825" i="1"/>
  <c r="AF7824" i="1"/>
  <c r="AE7824" i="1"/>
  <c r="AD7824" i="1"/>
  <c r="AF7823" i="1"/>
  <c r="AE7823" i="1"/>
  <c r="AD7823" i="1"/>
  <c r="AF7822" i="1"/>
  <c r="AE7822" i="1"/>
  <c r="AD7822" i="1"/>
  <c r="AF7821" i="1"/>
  <c r="AE7821" i="1"/>
  <c r="AD7821" i="1"/>
  <c r="AF7820" i="1"/>
  <c r="AE7820" i="1"/>
  <c r="AD7820" i="1"/>
  <c r="AF7819" i="1"/>
  <c r="AE7819" i="1"/>
  <c r="AD7819" i="1"/>
  <c r="AF7818" i="1"/>
  <c r="AE7818" i="1"/>
  <c r="AD7818" i="1"/>
  <c r="AF7817" i="1"/>
  <c r="AE7817" i="1"/>
  <c r="AD7817" i="1"/>
  <c r="AF7816" i="1"/>
  <c r="AE7816" i="1"/>
  <c r="AD7816" i="1"/>
  <c r="AF7815" i="1"/>
  <c r="AE7815" i="1"/>
  <c r="AD7815" i="1"/>
  <c r="AF7814" i="1"/>
  <c r="AE7814" i="1"/>
  <c r="AD7814" i="1"/>
  <c r="AF7813" i="1"/>
  <c r="AE7813" i="1"/>
  <c r="AD7813" i="1"/>
  <c r="AF7812" i="1"/>
  <c r="AE7812" i="1"/>
  <c r="AD7812" i="1"/>
  <c r="AF7811" i="1"/>
  <c r="AE7811" i="1"/>
  <c r="AD7811" i="1"/>
  <c r="AF7810" i="1"/>
  <c r="AE7810" i="1"/>
  <c r="AD7810" i="1"/>
  <c r="AF7809" i="1"/>
  <c r="AE7809" i="1"/>
  <c r="AD7809" i="1"/>
  <c r="AF7808" i="1"/>
  <c r="AE7808" i="1"/>
  <c r="AD7808" i="1"/>
  <c r="AF7807" i="1"/>
  <c r="AE7807" i="1"/>
  <c r="AD7807" i="1"/>
  <c r="AF7806" i="1"/>
  <c r="AE7806" i="1"/>
  <c r="AD7806" i="1"/>
  <c r="AF7805" i="1"/>
  <c r="AE7805" i="1"/>
  <c r="AD7805" i="1"/>
  <c r="AF7804" i="1"/>
  <c r="AE7804" i="1"/>
  <c r="AD7804" i="1"/>
  <c r="AF7803" i="1"/>
  <c r="AE7803" i="1"/>
  <c r="AD7803" i="1"/>
  <c r="AF7802" i="1"/>
  <c r="AE7802" i="1"/>
  <c r="AD7802" i="1"/>
  <c r="AF7801" i="1"/>
  <c r="AE7801" i="1"/>
  <c r="AD7801" i="1"/>
  <c r="AF7800" i="1"/>
  <c r="AE7800" i="1"/>
  <c r="AD7800" i="1"/>
  <c r="AF7799" i="1"/>
  <c r="AE7799" i="1"/>
  <c r="AD7799" i="1"/>
  <c r="AF7798" i="1"/>
  <c r="AE7798" i="1"/>
  <c r="AD7798" i="1"/>
  <c r="AF7797" i="1"/>
  <c r="AE7797" i="1"/>
  <c r="AD7797" i="1"/>
  <c r="AF7796" i="1"/>
  <c r="AE7796" i="1"/>
  <c r="AD7796" i="1"/>
  <c r="AF7795" i="1"/>
  <c r="AE7795" i="1"/>
  <c r="AD7795" i="1"/>
  <c r="AF7794" i="1"/>
  <c r="AE7794" i="1"/>
  <c r="AD7794" i="1"/>
  <c r="AF7793" i="1"/>
  <c r="AE7793" i="1"/>
  <c r="AD7793" i="1"/>
  <c r="AF7792" i="1"/>
  <c r="AE7792" i="1"/>
  <c r="AD7792" i="1"/>
  <c r="AF7791" i="1"/>
  <c r="AE7791" i="1"/>
  <c r="AD7791" i="1"/>
  <c r="AF7790" i="1"/>
  <c r="AE7790" i="1"/>
  <c r="AD7790" i="1"/>
  <c r="AF7789" i="1"/>
  <c r="AE7789" i="1"/>
  <c r="AD7789" i="1"/>
  <c r="AF7788" i="1"/>
  <c r="AE7788" i="1"/>
  <c r="AD7788" i="1"/>
  <c r="AF7787" i="1"/>
  <c r="AE7787" i="1"/>
  <c r="AD7787" i="1"/>
  <c r="AF7786" i="1"/>
  <c r="AE7786" i="1"/>
  <c r="AD7786" i="1"/>
  <c r="AF7785" i="1"/>
  <c r="AE7785" i="1"/>
  <c r="AD7785" i="1"/>
  <c r="AF7784" i="1"/>
  <c r="AE7784" i="1"/>
  <c r="AD7784" i="1"/>
  <c r="AF7783" i="1"/>
  <c r="AE7783" i="1"/>
  <c r="AD7783" i="1"/>
  <c r="AF7782" i="1"/>
  <c r="AE7782" i="1"/>
  <c r="AD7782" i="1"/>
  <c r="AF7781" i="1"/>
  <c r="AE7781" i="1"/>
  <c r="AD7781" i="1"/>
  <c r="AF7780" i="1"/>
  <c r="AE7780" i="1"/>
  <c r="AD7780" i="1"/>
  <c r="AF7779" i="1"/>
  <c r="AE7779" i="1"/>
  <c r="AD7779" i="1"/>
  <c r="AF7778" i="1"/>
  <c r="AE7778" i="1"/>
  <c r="AD7778" i="1"/>
  <c r="AF7777" i="1"/>
  <c r="AE7777" i="1"/>
  <c r="AD7777" i="1"/>
  <c r="AF7776" i="1"/>
  <c r="AE7776" i="1"/>
  <c r="AD7776" i="1"/>
  <c r="AF7775" i="1"/>
  <c r="AE7775" i="1"/>
  <c r="AD7775" i="1"/>
  <c r="AF7774" i="1"/>
  <c r="AE7774" i="1"/>
  <c r="AD7774" i="1"/>
  <c r="AF7773" i="1"/>
  <c r="AE7773" i="1"/>
  <c r="AD7773" i="1"/>
  <c r="AF7772" i="1"/>
  <c r="AE7772" i="1"/>
  <c r="AD7772" i="1"/>
  <c r="AF7771" i="1"/>
  <c r="AE7771" i="1"/>
  <c r="AD7771" i="1"/>
  <c r="AF7770" i="1"/>
  <c r="AE7770" i="1"/>
  <c r="AD7770" i="1"/>
  <c r="AF7769" i="1"/>
  <c r="AE7769" i="1"/>
  <c r="AD7769" i="1"/>
  <c r="AF7768" i="1"/>
  <c r="AE7768" i="1"/>
  <c r="AD7768" i="1"/>
  <c r="AF7767" i="1"/>
  <c r="AE7767" i="1"/>
  <c r="AD7767" i="1"/>
  <c r="AF7766" i="1"/>
  <c r="AE7766" i="1"/>
  <c r="AD7766" i="1"/>
  <c r="AF7765" i="1"/>
  <c r="AE7765" i="1"/>
  <c r="AD7765" i="1"/>
  <c r="AF7764" i="1"/>
  <c r="AE7764" i="1"/>
  <c r="AD7764" i="1"/>
  <c r="AF7763" i="1"/>
  <c r="AE7763" i="1"/>
  <c r="AD7763" i="1"/>
  <c r="AF7762" i="1"/>
  <c r="AE7762" i="1"/>
  <c r="AD7762" i="1"/>
  <c r="AF7761" i="1"/>
  <c r="AE7761" i="1"/>
  <c r="AD7761" i="1"/>
  <c r="AF7760" i="1"/>
  <c r="AE7760" i="1"/>
  <c r="AD7760" i="1"/>
  <c r="AF7759" i="1"/>
  <c r="AE7759" i="1"/>
  <c r="AD7759" i="1"/>
  <c r="AF7758" i="1"/>
  <c r="AE7758" i="1"/>
  <c r="AD7758" i="1"/>
  <c r="AF7757" i="1"/>
  <c r="AE7757" i="1"/>
  <c r="AD7757" i="1"/>
  <c r="AF7756" i="1"/>
  <c r="AE7756" i="1"/>
  <c r="AD7756" i="1"/>
  <c r="AF7755" i="1"/>
  <c r="AE7755" i="1"/>
  <c r="AD7755" i="1"/>
  <c r="AF7754" i="1"/>
  <c r="AE7754" i="1"/>
  <c r="AD7754" i="1"/>
  <c r="AF7753" i="1"/>
  <c r="AE7753" i="1"/>
  <c r="AD7753" i="1"/>
  <c r="AF7752" i="1"/>
  <c r="AE7752" i="1"/>
  <c r="AD7752" i="1"/>
  <c r="AF7751" i="1"/>
  <c r="AE7751" i="1"/>
  <c r="AD7751" i="1"/>
  <c r="AF7750" i="1"/>
  <c r="AE7750" i="1"/>
  <c r="AD7750" i="1"/>
  <c r="AF7749" i="1"/>
  <c r="AE7749" i="1"/>
  <c r="AD7749" i="1"/>
  <c r="AF7748" i="1"/>
  <c r="AE7748" i="1"/>
  <c r="AD7748" i="1"/>
  <c r="AF7747" i="1"/>
  <c r="AE7747" i="1"/>
  <c r="AD7747" i="1"/>
  <c r="AF7746" i="1"/>
  <c r="AE7746" i="1"/>
  <c r="AD7746" i="1"/>
  <c r="AF7745" i="1"/>
  <c r="AE7745" i="1"/>
  <c r="AD7745" i="1"/>
  <c r="AF7744" i="1"/>
  <c r="AE7744" i="1"/>
  <c r="AD7744" i="1"/>
  <c r="AF7743" i="1"/>
  <c r="AE7743" i="1"/>
  <c r="AD7743" i="1"/>
  <c r="AF7742" i="1"/>
  <c r="AE7742" i="1"/>
  <c r="AD7742" i="1"/>
  <c r="AF7741" i="1"/>
  <c r="AE7741" i="1"/>
  <c r="AD7741" i="1"/>
  <c r="AF7740" i="1"/>
  <c r="AE7740" i="1"/>
  <c r="AD7740" i="1"/>
  <c r="AF7739" i="1"/>
  <c r="AE7739" i="1"/>
  <c r="AD7739" i="1"/>
  <c r="AF7738" i="1"/>
  <c r="AE7738" i="1"/>
  <c r="AD7738" i="1"/>
  <c r="AF7737" i="1"/>
  <c r="AE7737" i="1"/>
  <c r="AD7737" i="1"/>
  <c r="AF7736" i="1"/>
  <c r="AE7736" i="1"/>
  <c r="AD7736" i="1"/>
  <c r="AF7735" i="1"/>
  <c r="AE7735" i="1"/>
  <c r="AD7735" i="1"/>
  <c r="AF7734" i="1"/>
  <c r="AE7734" i="1"/>
  <c r="AD7734" i="1"/>
  <c r="AF7733" i="1"/>
  <c r="AE7733" i="1"/>
  <c r="AD7733" i="1"/>
  <c r="AF7732" i="1"/>
  <c r="AE7732" i="1"/>
  <c r="AD7732" i="1"/>
  <c r="AF7731" i="1"/>
  <c r="AE7731" i="1"/>
  <c r="AD7731" i="1"/>
  <c r="AF7730" i="1"/>
  <c r="AE7730" i="1"/>
  <c r="AD7730" i="1"/>
  <c r="AF7729" i="1"/>
  <c r="AE7729" i="1"/>
  <c r="AD7729" i="1"/>
  <c r="AF7728" i="1"/>
  <c r="AE7728" i="1"/>
  <c r="AD7728" i="1"/>
  <c r="AF7727" i="1"/>
  <c r="AE7727" i="1"/>
  <c r="AD7727" i="1"/>
  <c r="AF7726" i="1"/>
  <c r="AE7726" i="1"/>
  <c r="AD7726" i="1"/>
  <c r="AF7725" i="1"/>
  <c r="AE7725" i="1"/>
  <c r="AD7725" i="1"/>
  <c r="AF7724" i="1"/>
  <c r="AE7724" i="1"/>
  <c r="AD7724" i="1"/>
  <c r="AF7723" i="1"/>
  <c r="AE7723" i="1"/>
  <c r="AD7723" i="1"/>
  <c r="AF7722" i="1"/>
  <c r="AE7722" i="1"/>
  <c r="AD7722" i="1"/>
  <c r="AF7721" i="1"/>
  <c r="AE7721" i="1"/>
  <c r="AD7721" i="1"/>
  <c r="AF7720" i="1"/>
  <c r="AE7720" i="1"/>
  <c r="AD7720" i="1"/>
  <c r="AF7719" i="1"/>
  <c r="AE7719" i="1"/>
  <c r="AD7719" i="1"/>
  <c r="AF7718" i="1"/>
  <c r="AE7718" i="1"/>
  <c r="AD7718" i="1"/>
  <c r="AF7717" i="1"/>
  <c r="AE7717" i="1"/>
  <c r="AD7717" i="1"/>
  <c r="AF7716" i="1"/>
  <c r="AE7716" i="1"/>
  <c r="AD7716" i="1"/>
  <c r="AF7715" i="1"/>
  <c r="AE7715" i="1"/>
  <c r="AD7715" i="1"/>
  <c r="AF7714" i="1"/>
  <c r="AE7714" i="1"/>
  <c r="AD7714" i="1"/>
  <c r="AF7713" i="1"/>
  <c r="AE7713" i="1"/>
  <c r="AD7713" i="1"/>
  <c r="AF7712" i="1"/>
  <c r="AE7712" i="1"/>
  <c r="AD7712" i="1"/>
  <c r="AF7711" i="1"/>
  <c r="AE7711" i="1"/>
  <c r="AD7711" i="1"/>
  <c r="AF7710" i="1"/>
  <c r="AE7710" i="1"/>
  <c r="AD7710" i="1"/>
  <c r="AF7709" i="1"/>
  <c r="AE7709" i="1"/>
  <c r="AD7709" i="1"/>
  <c r="AF7708" i="1"/>
  <c r="AE7708" i="1"/>
  <c r="AD7708" i="1"/>
  <c r="AF7707" i="1"/>
  <c r="AE7707" i="1"/>
  <c r="AD7707" i="1"/>
  <c r="AF7706" i="1"/>
  <c r="AE7706" i="1"/>
  <c r="AD7706" i="1"/>
  <c r="AF7705" i="1"/>
  <c r="AE7705" i="1"/>
  <c r="AD7705" i="1"/>
  <c r="AF7704" i="1"/>
  <c r="AE7704" i="1"/>
  <c r="AD7704" i="1"/>
  <c r="AF7703" i="1"/>
  <c r="AE7703" i="1"/>
  <c r="AD7703" i="1"/>
  <c r="AF7702" i="1"/>
  <c r="AE7702" i="1"/>
  <c r="AD7702" i="1"/>
  <c r="AF7701" i="1"/>
  <c r="AE7701" i="1"/>
  <c r="AD7701" i="1"/>
  <c r="AF7700" i="1"/>
  <c r="AE7700" i="1"/>
  <c r="AD7700" i="1"/>
  <c r="AF7699" i="1"/>
  <c r="AE7699" i="1"/>
  <c r="AD7699" i="1"/>
  <c r="AF7698" i="1"/>
  <c r="AE7698" i="1"/>
  <c r="AD7698" i="1"/>
  <c r="AF7697" i="1"/>
  <c r="AE7697" i="1"/>
  <c r="AD7697" i="1"/>
  <c r="AF7696" i="1"/>
  <c r="AE7696" i="1"/>
  <c r="AD7696" i="1"/>
  <c r="AF7695" i="1"/>
  <c r="AE7695" i="1"/>
  <c r="AD7695" i="1"/>
  <c r="AF7694" i="1"/>
  <c r="AE7694" i="1"/>
  <c r="AD7694" i="1"/>
  <c r="AF7693" i="1"/>
  <c r="AE7693" i="1"/>
  <c r="AD7693" i="1"/>
  <c r="AF7692" i="1"/>
  <c r="AE7692" i="1"/>
  <c r="AD7692" i="1"/>
  <c r="AF7691" i="1"/>
  <c r="AE7691" i="1"/>
  <c r="AD7691" i="1"/>
  <c r="AF7690" i="1"/>
  <c r="AE7690" i="1"/>
  <c r="AD7690" i="1"/>
  <c r="AF7689" i="1"/>
  <c r="AE7689" i="1"/>
  <c r="AD7689" i="1"/>
  <c r="AF7688" i="1"/>
  <c r="AE7688" i="1"/>
  <c r="AD7688" i="1"/>
  <c r="AF7687" i="1"/>
  <c r="AE7687" i="1"/>
  <c r="AD7687" i="1"/>
  <c r="AF7686" i="1"/>
  <c r="AE7686" i="1"/>
  <c r="AD7686" i="1"/>
  <c r="AF7685" i="1"/>
  <c r="AE7685" i="1"/>
  <c r="AD7685" i="1"/>
  <c r="AF7684" i="1"/>
  <c r="AE7684" i="1"/>
  <c r="AD7684" i="1"/>
  <c r="AF7683" i="1"/>
  <c r="AE7683" i="1"/>
  <c r="AD7683" i="1"/>
  <c r="AF7682" i="1"/>
  <c r="AE7682" i="1"/>
  <c r="AD7682" i="1"/>
  <c r="AF7681" i="1"/>
  <c r="AE7681" i="1"/>
  <c r="AD7681" i="1"/>
  <c r="AF7680" i="1"/>
  <c r="AE7680" i="1"/>
  <c r="AD7680" i="1"/>
  <c r="AF7679" i="1"/>
  <c r="AE7679" i="1"/>
  <c r="AD7679" i="1"/>
  <c r="AF7678" i="1"/>
  <c r="AE7678" i="1"/>
  <c r="AD7678" i="1"/>
  <c r="AF7677" i="1"/>
  <c r="AE7677" i="1"/>
  <c r="AD7677" i="1"/>
  <c r="AF7676" i="1"/>
  <c r="AE7676" i="1"/>
  <c r="AD7676" i="1"/>
  <c r="AF7675" i="1"/>
  <c r="AE7675" i="1"/>
  <c r="AD7675" i="1"/>
  <c r="AF7674" i="1"/>
  <c r="AE7674" i="1"/>
  <c r="AD7674" i="1"/>
  <c r="AF7673" i="1"/>
  <c r="AE7673" i="1"/>
  <c r="AD7673" i="1"/>
  <c r="AF7672" i="1"/>
  <c r="AE7672" i="1"/>
  <c r="AD7672" i="1"/>
  <c r="AF7671" i="1"/>
  <c r="AE7671" i="1"/>
  <c r="AD7671" i="1"/>
  <c r="AF7670" i="1"/>
  <c r="AE7670" i="1"/>
  <c r="AD7670" i="1"/>
  <c r="AF7669" i="1"/>
  <c r="AE7669" i="1"/>
  <c r="AD7669" i="1"/>
  <c r="AF7668" i="1"/>
  <c r="AE7668" i="1"/>
  <c r="AD7668" i="1"/>
  <c r="AF7667" i="1"/>
  <c r="AE7667" i="1"/>
  <c r="AD7667" i="1"/>
  <c r="AF7666" i="1"/>
  <c r="AE7666" i="1"/>
  <c r="AD7666" i="1"/>
  <c r="AF7665" i="1"/>
  <c r="AE7665" i="1"/>
  <c r="AD7665" i="1"/>
  <c r="AF7664" i="1"/>
  <c r="AE7664" i="1"/>
  <c r="AD7664" i="1"/>
  <c r="AF7663" i="1"/>
  <c r="AE7663" i="1"/>
  <c r="AD7663" i="1"/>
  <c r="AF7662" i="1"/>
  <c r="AE7662" i="1"/>
  <c r="AD7662" i="1"/>
  <c r="AF7661" i="1"/>
  <c r="AE7661" i="1"/>
  <c r="AD7661" i="1"/>
  <c r="AF7660" i="1"/>
  <c r="AE7660" i="1"/>
  <c r="AD7660" i="1"/>
  <c r="AF7659" i="1"/>
  <c r="AE7659" i="1"/>
  <c r="AD7659" i="1"/>
  <c r="AF7658" i="1"/>
  <c r="AE7658" i="1"/>
  <c r="AD7658" i="1"/>
  <c r="AF7657" i="1"/>
  <c r="AE7657" i="1"/>
  <c r="AD7657" i="1"/>
  <c r="AF7656" i="1"/>
  <c r="AE7656" i="1"/>
  <c r="AD7656" i="1"/>
  <c r="AF7655" i="1"/>
  <c r="AE7655" i="1"/>
  <c r="AD7655" i="1"/>
  <c r="AF7654" i="1"/>
  <c r="AE7654" i="1"/>
  <c r="AD7654" i="1"/>
  <c r="AF7653" i="1"/>
  <c r="AE7653" i="1"/>
  <c r="AD7653" i="1"/>
  <c r="AF7652" i="1"/>
  <c r="AE7652" i="1"/>
  <c r="AD7652" i="1"/>
  <c r="AF7651" i="1"/>
  <c r="AE7651" i="1"/>
  <c r="AD7651" i="1"/>
  <c r="AF7650" i="1"/>
  <c r="AE7650" i="1"/>
  <c r="AD7650" i="1"/>
  <c r="AF7649" i="1"/>
  <c r="AE7649" i="1"/>
  <c r="AD7649" i="1"/>
  <c r="AF7648" i="1"/>
  <c r="AE7648" i="1"/>
  <c r="AD7648" i="1"/>
  <c r="AF7647" i="1"/>
  <c r="AE7647" i="1"/>
  <c r="AD7647" i="1"/>
  <c r="AF7646" i="1"/>
  <c r="AE7646" i="1"/>
  <c r="AD7646" i="1"/>
  <c r="AF7645" i="1"/>
  <c r="AE7645" i="1"/>
  <c r="AD7645" i="1"/>
  <c r="AF7644" i="1"/>
  <c r="AE7644" i="1"/>
  <c r="AD7644" i="1"/>
  <c r="AF7643" i="1"/>
  <c r="AE7643" i="1"/>
  <c r="AD7643" i="1"/>
  <c r="AF7642" i="1"/>
  <c r="AE7642" i="1"/>
  <c r="AD7642" i="1"/>
  <c r="AF7641" i="1"/>
  <c r="AE7641" i="1"/>
  <c r="AD7641" i="1"/>
  <c r="AF7640" i="1"/>
  <c r="AE7640" i="1"/>
  <c r="AD7640" i="1"/>
  <c r="AF7639" i="1"/>
  <c r="AE7639" i="1"/>
  <c r="AD7639" i="1"/>
  <c r="AF7638" i="1"/>
  <c r="AE7638" i="1"/>
  <c r="AD7638" i="1"/>
  <c r="AF7637" i="1"/>
  <c r="AE7637" i="1"/>
  <c r="AD7637" i="1"/>
  <c r="AF7636" i="1"/>
  <c r="AE7636" i="1"/>
  <c r="AD7636" i="1"/>
  <c r="AF7635" i="1"/>
  <c r="AE7635" i="1"/>
  <c r="AD7635" i="1"/>
  <c r="AF7634" i="1"/>
  <c r="AE7634" i="1"/>
  <c r="AD7634" i="1"/>
  <c r="AF7633" i="1"/>
  <c r="AE7633" i="1"/>
  <c r="AD7633" i="1"/>
  <c r="AF7632" i="1"/>
  <c r="AE7632" i="1"/>
  <c r="AD7632" i="1"/>
  <c r="AF7631" i="1"/>
  <c r="AE7631" i="1"/>
  <c r="AD7631" i="1"/>
  <c r="AF7630" i="1"/>
  <c r="AE7630" i="1"/>
  <c r="AD7630" i="1"/>
  <c r="AF7629" i="1"/>
  <c r="AE7629" i="1"/>
  <c r="AD7629" i="1"/>
  <c r="AF7628" i="1"/>
  <c r="AE7628" i="1"/>
  <c r="AD7628" i="1"/>
  <c r="AF7627" i="1"/>
  <c r="AE7627" i="1"/>
  <c r="AD7627" i="1"/>
  <c r="AF7626" i="1"/>
  <c r="AE7626" i="1"/>
  <c r="AD7626" i="1"/>
  <c r="AF7625" i="1"/>
  <c r="AE7625" i="1"/>
  <c r="AD7625" i="1"/>
  <c r="AF7624" i="1"/>
  <c r="AE7624" i="1"/>
  <c r="AD7624" i="1"/>
  <c r="AF7623" i="1"/>
  <c r="AE7623" i="1"/>
  <c r="AD7623" i="1"/>
  <c r="AF7622" i="1"/>
  <c r="AE7622" i="1"/>
  <c r="AD7622" i="1"/>
  <c r="AF7621" i="1"/>
  <c r="AE7621" i="1"/>
  <c r="AD7621" i="1"/>
  <c r="AF7620" i="1"/>
  <c r="AE7620" i="1"/>
  <c r="AD7620" i="1"/>
  <c r="AF7619" i="1"/>
  <c r="AE7619" i="1"/>
  <c r="AD7619" i="1"/>
  <c r="AF7618" i="1"/>
  <c r="AE7618" i="1"/>
  <c r="AD7618" i="1"/>
  <c r="AF7617" i="1"/>
  <c r="AE7617" i="1"/>
  <c r="AD7617" i="1"/>
  <c r="AF7616" i="1"/>
  <c r="AE7616" i="1"/>
  <c r="AD7616" i="1"/>
  <c r="AF7615" i="1"/>
  <c r="AE7615" i="1"/>
  <c r="AD7615" i="1"/>
  <c r="AF7614" i="1"/>
  <c r="AE7614" i="1"/>
  <c r="AD7614" i="1"/>
  <c r="AF7613" i="1"/>
  <c r="AE7613" i="1"/>
  <c r="AD7613" i="1"/>
  <c r="AF7612" i="1"/>
  <c r="AE7612" i="1"/>
  <c r="AD7612" i="1"/>
  <c r="AF7611" i="1"/>
  <c r="AE7611" i="1"/>
  <c r="AD7611" i="1"/>
  <c r="AF7610" i="1"/>
  <c r="AE7610" i="1"/>
  <c r="AD7610" i="1"/>
  <c r="AF7609" i="1"/>
  <c r="AE7609" i="1"/>
  <c r="AD7609" i="1"/>
  <c r="AF7608" i="1"/>
  <c r="AE7608" i="1"/>
  <c r="AD7608" i="1"/>
  <c r="AF7607" i="1"/>
  <c r="AE7607" i="1"/>
  <c r="AD7607" i="1"/>
  <c r="AF7606" i="1"/>
  <c r="AE7606" i="1"/>
  <c r="AD7606" i="1"/>
  <c r="AF7605" i="1"/>
  <c r="AE7605" i="1"/>
  <c r="AD7605" i="1"/>
  <c r="AF7604" i="1"/>
  <c r="AE7604" i="1"/>
  <c r="AD7604" i="1"/>
  <c r="AF7603" i="1"/>
  <c r="AE7603" i="1"/>
  <c r="AD7603" i="1"/>
  <c r="AF7602" i="1"/>
  <c r="AE7602" i="1"/>
  <c r="AD7602" i="1"/>
  <c r="AF7601" i="1"/>
  <c r="AE7601" i="1"/>
  <c r="AD7601" i="1"/>
  <c r="AF7600" i="1"/>
  <c r="AE7600" i="1"/>
  <c r="AD7600" i="1"/>
  <c r="AF7599" i="1"/>
  <c r="AE7599" i="1"/>
  <c r="AD7599" i="1"/>
  <c r="AF7598" i="1"/>
  <c r="AE7598" i="1"/>
  <c r="AD7598" i="1"/>
  <c r="AF7597" i="1"/>
  <c r="AE7597" i="1"/>
  <c r="AD7597" i="1"/>
  <c r="AF7596" i="1"/>
  <c r="AE7596" i="1"/>
  <c r="AD7596" i="1"/>
  <c r="AF7595" i="1"/>
  <c r="AE7595" i="1"/>
  <c r="AD7595" i="1"/>
  <c r="AF7594" i="1"/>
  <c r="AE7594" i="1"/>
  <c r="AD7594" i="1"/>
  <c r="AF7593" i="1"/>
  <c r="AE7593" i="1"/>
  <c r="AD7593" i="1"/>
  <c r="AF7592" i="1"/>
  <c r="AE7592" i="1"/>
  <c r="AD7592" i="1"/>
  <c r="AF7591" i="1"/>
  <c r="AE7591" i="1"/>
  <c r="AD7591" i="1"/>
  <c r="AF7590" i="1"/>
  <c r="AE7590" i="1"/>
  <c r="AD7590" i="1"/>
  <c r="AF7589" i="1"/>
  <c r="AE7589" i="1"/>
  <c r="AD7589" i="1"/>
  <c r="AF7588" i="1"/>
  <c r="AE7588" i="1"/>
  <c r="AD7588" i="1"/>
  <c r="AF7587" i="1"/>
  <c r="AE7587" i="1"/>
  <c r="AD7587" i="1"/>
  <c r="AF7586" i="1"/>
  <c r="AE7586" i="1"/>
  <c r="AD7586" i="1"/>
  <c r="AF7585" i="1"/>
  <c r="AE7585" i="1"/>
  <c r="AD7585" i="1"/>
  <c r="AF7584" i="1"/>
  <c r="AE7584" i="1"/>
  <c r="AD7584" i="1"/>
  <c r="AF7583" i="1"/>
  <c r="AE7583" i="1"/>
  <c r="AD7583" i="1"/>
  <c r="AF7582" i="1"/>
  <c r="AE7582" i="1"/>
  <c r="AD7582" i="1"/>
  <c r="AF7581" i="1"/>
  <c r="AE7581" i="1"/>
  <c r="AD7581" i="1"/>
  <c r="AF7580" i="1"/>
  <c r="AE7580" i="1"/>
  <c r="AD7580" i="1"/>
  <c r="AF7579" i="1"/>
  <c r="AE7579" i="1"/>
  <c r="AD7579" i="1"/>
  <c r="AF7578" i="1"/>
  <c r="AE7578" i="1"/>
  <c r="AD7578" i="1"/>
  <c r="AF7577" i="1"/>
  <c r="AE7577" i="1"/>
  <c r="AD7577" i="1"/>
  <c r="AF7576" i="1"/>
  <c r="AE7576" i="1"/>
  <c r="AD7576" i="1"/>
  <c r="AF7575" i="1"/>
  <c r="AE7575" i="1"/>
  <c r="AD7575" i="1"/>
  <c r="AF7574" i="1"/>
  <c r="AE7574" i="1"/>
  <c r="AD7574" i="1"/>
  <c r="AF7573" i="1"/>
  <c r="AE7573" i="1"/>
  <c r="AD7573" i="1"/>
  <c r="AF7572" i="1"/>
  <c r="AE7572" i="1"/>
  <c r="AD7572" i="1"/>
  <c r="AF7571" i="1"/>
  <c r="AE7571" i="1"/>
  <c r="AD7571" i="1"/>
  <c r="AF7570" i="1"/>
  <c r="AE7570" i="1"/>
  <c r="AD7570" i="1"/>
  <c r="AF7569" i="1"/>
  <c r="AE7569" i="1"/>
  <c r="AD7569" i="1"/>
  <c r="AF7568" i="1"/>
  <c r="AE7568" i="1"/>
  <c r="AD7568" i="1"/>
  <c r="AF7567" i="1"/>
  <c r="AE7567" i="1"/>
  <c r="AD7567" i="1"/>
  <c r="AF7566" i="1"/>
  <c r="AE7566" i="1"/>
  <c r="AD7566" i="1"/>
  <c r="AF7565" i="1"/>
  <c r="AE7565" i="1"/>
  <c r="AD7565" i="1"/>
  <c r="AF7564" i="1"/>
  <c r="AE7564" i="1"/>
  <c r="AD7564" i="1"/>
  <c r="AF7563" i="1"/>
  <c r="AE7563" i="1"/>
  <c r="AD7563" i="1"/>
  <c r="AF7562" i="1"/>
  <c r="AE7562" i="1"/>
  <c r="AD7562" i="1"/>
  <c r="AF7561" i="1"/>
  <c r="AE7561" i="1"/>
  <c r="AD7561" i="1"/>
  <c r="AF7560" i="1"/>
  <c r="AE7560" i="1"/>
  <c r="AD7560" i="1"/>
  <c r="AF7559" i="1"/>
  <c r="AE7559" i="1"/>
  <c r="AD7559" i="1"/>
  <c r="AF7558" i="1"/>
  <c r="AE7558" i="1"/>
  <c r="AD7558" i="1"/>
  <c r="AF7557" i="1"/>
  <c r="AE7557" i="1"/>
  <c r="AD7557" i="1"/>
  <c r="AF7556" i="1"/>
  <c r="AE7556" i="1"/>
  <c r="AD7556" i="1"/>
  <c r="AF7555" i="1"/>
  <c r="AE7555" i="1"/>
  <c r="AD7555" i="1"/>
  <c r="AF7554" i="1"/>
  <c r="AE7554" i="1"/>
  <c r="AD7554" i="1"/>
  <c r="AF7553" i="1"/>
  <c r="AE7553" i="1"/>
  <c r="AD7553" i="1"/>
  <c r="AF7552" i="1"/>
  <c r="AE7552" i="1"/>
  <c r="AD7552" i="1"/>
  <c r="AF7551" i="1"/>
  <c r="AE7551" i="1"/>
  <c r="AD7551" i="1"/>
  <c r="AF7550" i="1"/>
  <c r="AE7550" i="1"/>
  <c r="AD7550" i="1"/>
  <c r="AF7549" i="1"/>
  <c r="AE7549" i="1"/>
  <c r="AD7549" i="1"/>
  <c r="AF7548" i="1"/>
  <c r="AE7548" i="1"/>
  <c r="AD7548" i="1"/>
  <c r="AF7547" i="1"/>
  <c r="AE7547" i="1"/>
  <c r="AD7547" i="1"/>
  <c r="AF7546" i="1"/>
  <c r="AE7546" i="1"/>
  <c r="AD7546" i="1"/>
  <c r="AF7545" i="1"/>
  <c r="AE7545" i="1"/>
  <c r="AD7545" i="1"/>
  <c r="AF7544" i="1"/>
  <c r="AE7544" i="1"/>
  <c r="AD7544" i="1"/>
  <c r="AF7543" i="1"/>
  <c r="AE7543" i="1"/>
  <c r="AD7543" i="1"/>
  <c r="AF7542" i="1"/>
  <c r="AE7542" i="1"/>
  <c r="AD7542" i="1"/>
  <c r="AF7541" i="1"/>
  <c r="AE7541" i="1"/>
  <c r="AD7541" i="1"/>
  <c r="AF7540" i="1"/>
  <c r="AE7540" i="1"/>
  <c r="AD7540" i="1"/>
  <c r="AF7539" i="1"/>
  <c r="AE7539" i="1"/>
  <c r="AD7539" i="1"/>
  <c r="AF7538" i="1"/>
  <c r="AE7538" i="1"/>
  <c r="AD7538" i="1"/>
  <c r="AF7537" i="1"/>
  <c r="AE7537" i="1"/>
  <c r="AD7537" i="1"/>
  <c r="AF7536" i="1"/>
  <c r="AE7536" i="1"/>
  <c r="AD7536" i="1"/>
  <c r="AF7535" i="1"/>
  <c r="AE7535" i="1"/>
  <c r="AD7535" i="1"/>
  <c r="AF7534" i="1"/>
  <c r="AE7534" i="1"/>
  <c r="AD7534" i="1"/>
  <c r="AF7533" i="1"/>
  <c r="AE7533" i="1"/>
  <c r="AD7533" i="1"/>
  <c r="AF7532" i="1"/>
  <c r="AE7532" i="1"/>
  <c r="AD7532" i="1"/>
  <c r="AF7531" i="1"/>
  <c r="AE7531" i="1"/>
  <c r="AD7531" i="1"/>
  <c r="AF7530" i="1"/>
  <c r="AE7530" i="1"/>
  <c r="AD7530" i="1"/>
  <c r="AF7529" i="1"/>
  <c r="AE7529" i="1"/>
  <c r="AD7529" i="1"/>
  <c r="AF7528" i="1"/>
  <c r="AE7528" i="1"/>
  <c r="AD7528" i="1"/>
  <c r="AF7527" i="1"/>
  <c r="AE7527" i="1"/>
  <c r="AD7527" i="1"/>
  <c r="AF7526" i="1"/>
  <c r="AE7526" i="1"/>
  <c r="AD7526" i="1"/>
  <c r="AF7525" i="1"/>
  <c r="AE7525" i="1"/>
  <c r="AD7525" i="1"/>
  <c r="AF7524" i="1"/>
  <c r="AE7524" i="1"/>
  <c r="AD7524" i="1"/>
  <c r="AF7523" i="1"/>
  <c r="AE7523" i="1"/>
  <c r="AD7523" i="1"/>
  <c r="AF7522" i="1"/>
  <c r="AE7522" i="1"/>
  <c r="AD7522" i="1"/>
  <c r="AF7521" i="1"/>
  <c r="AE7521" i="1"/>
  <c r="AD7521" i="1"/>
  <c r="AF7520" i="1"/>
  <c r="AE7520" i="1"/>
  <c r="AD7520" i="1"/>
  <c r="AF7519" i="1"/>
  <c r="AE7519" i="1"/>
  <c r="AD7519" i="1"/>
  <c r="AF7518" i="1"/>
  <c r="AE7518" i="1"/>
  <c r="AD7518" i="1"/>
  <c r="AF7517" i="1"/>
  <c r="AE7517" i="1"/>
  <c r="AD7517" i="1"/>
  <c r="AF7516" i="1"/>
  <c r="AE7516" i="1"/>
  <c r="AD7516" i="1"/>
  <c r="AF7515" i="1"/>
  <c r="AE7515" i="1"/>
  <c r="AD7515" i="1"/>
  <c r="AF7514" i="1"/>
  <c r="AE7514" i="1"/>
  <c r="AD7514" i="1"/>
  <c r="AF7513" i="1"/>
  <c r="AE7513" i="1"/>
  <c r="AD7513" i="1"/>
  <c r="AF7512" i="1"/>
  <c r="AE7512" i="1"/>
  <c r="AD7512" i="1"/>
  <c r="AF7511" i="1"/>
  <c r="AE7511" i="1"/>
  <c r="AD7511" i="1"/>
  <c r="AF7510" i="1"/>
  <c r="AE7510" i="1"/>
  <c r="AD7510" i="1"/>
  <c r="AF7509" i="1"/>
  <c r="AE7509" i="1"/>
  <c r="AD7509" i="1"/>
  <c r="AF7508" i="1"/>
  <c r="AE7508" i="1"/>
  <c r="AD7508" i="1"/>
  <c r="AF7507" i="1"/>
  <c r="AE7507" i="1"/>
  <c r="AD7507" i="1"/>
  <c r="AF7506" i="1"/>
  <c r="AE7506" i="1"/>
  <c r="AD7506" i="1"/>
  <c r="AF7505" i="1"/>
  <c r="AE7505" i="1"/>
  <c r="AD7505" i="1"/>
  <c r="AF7504" i="1"/>
  <c r="AE7504" i="1"/>
  <c r="AD7504" i="1"/>
  <c r="AF7503" i="1"/>
  <c r="AE7503" i="1"/>
  <c r="AD7503" i="1"/>
  <c r="AF7502" i="1"/>
  <c r="AE7502" i="1"/>
  <c r="AD7502" i="1"/>
  <c r="AF7501" i="1"/>
  <c r="AE7501" i="1"/>
  <c r="AD7501" i="1"/>
  <c r="AF7500" i="1"/>
  <c r="AE7500" i="1"/>
  <c r="AD7500" i="1"/>
  <c r="AF7499" i="1"/>
  <c r="AE7499" i="1"/>
  <c r="AD7499" i="1"/>
  <c r="AF7498" i="1"/>
  <c r="AE7498" i="1"/>
  <c r="AD7498" i="1"/>
  <c r="AF7497" i="1"/>
  <c r="AE7497" i="1"/>
  <c r="AD7497" i="1"/>
  <c r="AF7496" i="1"/>
  <c r="AE7496" i="1"/>
  <c r="AD7496" i="1"/>
  <c r="AF7495" i="1"/>
  <c r="AE7495" i="1"/>
  <c r="AD7495" i="1"/>
  <c r="AF7494" i="1"/>
  <c r="AE7494" i="1"/>
  <c r="AD7494" i="1"/>
  <c r="AF7493" i="1"/>
  <c r="AE7493" i="1"/>
  <c r="AD7493" i="1"/>
  <c r="AF7492" i="1"/>
  <c r="AE7492" i="1"/>
  <c r="AD7492" i="1"/>
  <c r="AF7491" i="1"/>
  <c r="AE7491" i="1"/>
  <c r="AD7491" i="1"/>
  <c r="AF7490" i="1"/>
  <c r="AE7490" i="1"/>
  <c r="AD7490" i="1"/>
  <c r="AF7489" i="1"/>
  <c r="AE7489" i="1"/>
  <c r="AD7489" i="1"/>
  <c r="AF7488" i="1"/>
  <c r="AE7488" i="1"/>
  <c r="AD7488" i="1"/>
  <c r="AF7487" i="1"/>
  <c r="AE7487" i="1"/>
  <c r="AD7487" i="1"/>
  <c r="AF7486" i="1"/>
  <c r="AE7486" i="1"/>
  <c r="AD7486" i="1"/>
  <c r="AF7485" i="1"/>
  <c r="AE7485" i="1"/>
  <c r="AD7485" i="1"/>
  <c r="AF7484" i="1"/>
  <c r="AE7484" i="1"/>
  <c r="AD7484" i="1"/>
  <c r="AF7483" i="1"/>
  <c r="AE7483" i="1"/>
  <c r="AD7483" i="1"/>
  <c r="AF7482" i="1"/>
  <c r="AE7482" i="1"/>
  <c r="AD7482" i="1"/>
  <c r="AF7481" i="1"/>
  <c r="AE7481" i="1"/>
  <c r="AD7481" i="1"/>
  <c r="AF7480" i="1"/>
  <c r="AE7480" i="1"/>
  <c r="AD7480" i="1"/>
  <c r="AF7479" i="1"/>
  <c r="AE7479" i="1"/>
  <c r="AD7479" i="1"/>
  <c r="AF7478" i="1"/>
  <c r="AE7478" i="1"/>
  <c r="AD7478" i="1"/>
  <c r="AF7477" i="1"/>
  <c r="AE7477" i="1"/>
  <c r="AD7477" i="1"/>
  <c r="AF7476" i="1"/>
  <c r="AE7476" i="1"/>
  <c r="AD7476" i="1"/>
  <c r="AF7475" i="1"/>
  <c r="AE7475" i="1"/>
  <c r="AD7475" i="1"/>
  <c r="AF7474" i="1"/>
  <c r="AE7474" i="1"/>
  <c r="AD7474" i="1"/>
  <c r="AF7473" i="1"/>
  <c r="AE7473" i="1"/>
  <c r="AD7473" i="1"/>
  <c r="AF7472" i="1"/>
  <c r="AE7472" i="1"/>
  <c r="AD7472" i="1"/>
  <c r="AF7471" i="1"/>
  <c r="AE7471" i="1"/>
  <c r="AD7471" i="1"/>
  <c r="AF7470" i="1"/>
  <c r="AE7470" i="1"/>
  <c r="AD7470" i="1"/>
  <c r="AF7469" i="1"/>
  <c r="AE7469" i="1"/>
  <c r="AD7469" i="1"/>
  <c r="AF7468" i="1"/>
  <c r="AE7468" i="1"/>
  <c r="AD7468" i="1"/>
  <c r="AF7467" i="1"/>
  <c r="AE7467" i="1"/>
  <c r="AD7467" i="1"/>
  <c r="AF7466" i="1"/>
  <c r="AE7466" i="1"/>
  <c r="AD7466" i="1"/>
  <c r="AF7465" i="1"/>
  <c r="AE7465" i="1"/>
  <c r="AD7465" i="1"/>
  <c r="AF7464" i="1"/>
  <c r="AE7464" i="1"/>
  <c r="AD7464" i="1"/>
  <c r="AF7463" i="1"/>
  <c r="AE7463" i="1"/>
  <c r="AD7463" i="1"/>
  <c r="AF7462" i="1"/>
  <c r="AE7462" i="1"/>
  <c r="AD7462" i="1"/>
  <c r="AF7461" i="1"/>
  <c r="AE7461" i="1"/>
  <c r="AD7461" i="1"/>
  <c r="AF7460" i="1"/>
  <c r="AE7460" i="1"/>
  <c r="AD7460" i="1"/>
  <c r="AF7459" i="1"/>
  <c r="AE7459" i="1"/>
  <c r="AD7459" i="1"/>
  <c r="AF7458" i="1"/>
  <c r="AE7458" i="1"/>
  <c r="AD7458" i="1"/>
  <c r="AF7457" i="1"/>
  <c r="AE7457" i="1"/>
  <c r="AD7457" i="1"/>
  <c r="AF7456" i="1"/>
  <c r="AE7456" i="1"/>
  <c r="AD7456" i="1"/>
  <c r="AF7455" i="1"/>
  <c r="AE7455" i="1"/>
  <c r="AD7455" i="1"/>
  <c r="AF7454" i="1"/>
  <c r="AE7454" i="1"/>
  <c r="AD7454" i="1"/>
  <c r="AF7453" i="1"/>
  <c r="AE7453" i="1"/>
  <c r="AD7453" i="1"/>
  <c r="AF7452" i="1"/>
  <c r="AE7452" i="1"/>
  <c r="AD7452" i="1"/>
  <c r="AF7451" i="1"/>
  <c r="AE7451" i="1"/>
  <c r="AD7451" i="1"/>
  <c r="AF7450" i="1"/>
  <c r="AE7450" i="1"/>
  <c r="AD7450" i="1"/>
  <c r="AF7449" i="1"/>
  <c r="AE7449" i="1"/>
  <c r="AD7449" i="1"/>
  <c r="AF7448" i="1"/>
  <c r="AE7448" i="1"/>
  <c r="AD7448" i="1"/>
  <c r="AF7447" i="1"/>
  <c r="AE7447" i="1"/>
  <c r="AD7447" i="1"/>
  <c r="AF7446" i="1"/>
  <c r="AE7446" i="1"/>
  <c r="AD7446" i="1"/>
  <c r="AF7445" i="1"/>
  <c r="AE7445" i="1"/>
  <c r="AD7445" i="1"/>
  <c r="AF7444" i="1"/>
  <c r="AE7444" i="1"/>
  <c r="AD7444" i="1"/>
  <c r="AF7443" i="1"/>
  <c r="AE7443" i="1"/>
  <c r="AD7443" i="1"/>
  <c r="AF7442" i="1"/>
  <c r="AE7442" i="1"/>
  <c r="AD7442" i="1"/>
  <c r="AF7441" i="1"/>
  <c r="AE7441" i="1"/>
  <c r="AD7441" i="1"/>
  <c r="AF7440" i="1"/>
  <c r="AE7440" i="1"/>
  <c r="AD7440" i="1"/>
  <c r="AF7439" i="1"/>
  <c r="AE7439" i="1"/>
  <c r="AD7439" i="1"/>
  <c r="AF7438" i="1"/>
  <c r="AE7438" i="1"/>
  <c r="AD7438" i="1"/>
  <c r="AF7437" i="1"/>
  <c r="AE7437" i="1"/>
  <c r="AD7437" i="1"/>
  <c r="AF7436" i="1"/>
  <c r="AE7436" i="1"/>
  <c r="AD7436" i="1"/>
  <c r="AF7435" i="1"/>
  <c r="AE7435" i="1"/>
  <c r="AD7435" i="1"/>
  <c r="AF7434" i="1"/>
  <c r="AE7434" i="1"/>
  <c r="AD7434" i="1"/>
  <c r="AF7433" i="1"/>
  <c r="AE7433" i="1"/>
  <c r="AD7433" i="1"/>
  <c r="AF7432" i="1"/>
  <c r="AE7432" i="1"/>
  <c r="AD7432" i="1"/>
  <c r="AF7431" i="1"/>
  <c r="AE7431" i="1"/>
  <c r="AD7431" i="1"/>
  <c r="AF7430" i="1"/>
  <c r="AE7430" i="1"/>
  <c r="AD7430" i="1"/>
  <c r="AF7429" i="1"/>
  <c r="AE7429" i="1"/>
  <c r="AD7429" i="1"/>
  <c r="AF7428" i="1"/>
  <c r="AE7428" i="1"/>
  <c r="AD7428" i="1"/>
  <c r="AF7427" i="1"/>
  <c r="AE7427" i="1"/>
  <c r="AD7427" i="1"/>
  <c r="AF7426" i="1"/>
  <c r="AE7426" i="1"/>
  <c r="AD7426" i="1"/>
  <c r="AF7425" i="1"/>
  <c r="AE7425" i="1"/>
  <c r="AD7425" i="1"/>
  <c r="AF7424" i="1"/>
  <c r="AE7424" i="1"/>
  <c r="AD7424" i="1"/>
  <c r="AF7423" i="1"/>
  <c r="AE7423" i="1"/>
  <c r="AD7423" i="1"/>
  <c r="AF7422" i="1"/>
  <c r="AE7422" i="1"/>
  <c r="AD7422" i="1"/>
  <c r="AF7421" i="1"/>
  <c r="AE7421" i="1"/>
  <c r="AD7421" i="1"/>
  <c r="AF7420" i="1"/>
  <c r="AE7420" i="1"/>
  <c r="AD7420" i="1"/>
  <c r="AF7419" i="1"/>
  <c r="AE7419" i="1"/>
  <c r="AD7419" i="1"/>
  <c r="AF7418" i="1"/>
  <c r="AE7418" i="1"/>
  <c r="AD7418" i="1"/>
  <c r="AF7417" i="1"/>
  <c r="AE7417" i="1"/>
  <c r="AD7417" i="1"/>
  <c r="AF7416" i="1"/>
  <c r="AE7416" i="1"/>
  <c r="AD7416" i="1"/>
  <c r="AF7415" i="1"/>
  <c r="AE7415" i="1"/>
  <c r="AD7415" i="1"/>
  <c r="AF7414" i="1"/>
  <c r="AE7414" i="1"/>
  <c r="AD7414" i="1"/>
  <c r="AF7413" i="1"/>
  <c r="AE7413" i="1"/>
  <c r="AD7413" i="1"/>
  <c r="AF7412" i="1"/>
  <c r="AE7412" i="1"/>
  <c r="AD7412" i="1"/>
  <c r="AF7411" i="1"/>
  <c r="AE7411" i="1"/>
  <c r="AD7411" i="1"/>
  <c r="AF7410" i="1"/>
  <c r="AE7410" i="1"/>
  <c r="AD7410" i="1"/>
  <c r="AF7409" i="1"/>
  <c r="AE7409" i="1"/>
  <c r="AD7409" i="1"/>
  <c r="AF7408" i="1"/>
  <c r="AE7408" i="1"/>
  <c r="AD7408" i="1"/>
  <c r="AF7407" i="1"/>
  <c r="AE7407" i="1"/>
  <c r="AD7407" i="1"/>
  <c r="AF7406" i="1"/>
  <c r="AE7406" i="1"/>
  <c r="AD7406" i="1"/>
  <c r="AF7405" i="1"/>
  <c r="AE7405" i="1"/>
  <c r="AD7405" i="1"/>
  <c r="AF7404" i="1"/>
  <c r="AE7404" i="1"/>
  <c r="AD7404" i="1"/>
  <c r="AF7403" i="1"/>
  <c r="AE7403" i="1"/>
  <c r="AD7403" i="1"/>
  <c r="AF7402" i="1"/>
  <c r="AE7402" i="1"/>
  <c r="AD7402" i="1"/>
  <c r="AF7401" i="1"/>
  <c r="AE7401" i="1"/>
  <c r="AD7401" i="1"/>
  <c r="AF7400" i="1"/>
  <c r="AE7400" i="1"/>
  <c r="AD7400" i="1"/>
  <c r="AF7399" i="1"/>
  <c r="AE7399" i="1"/>
  <c r="AD7399" i="1"/>
  <c r="AF7398" i="1"/>
  <c r="AE7398" i="1"/>
  <c r="AD7398" i="1"/>
  <c r="AF7397" i="1"/>
  <c r="AE7397" i="1"/>
  <c r="AD7397" i="1"/>
  <c r="AF7396" i="1"/>
  <c r="AE7396" i="1"/>
  <c r="AD7396" i="1"/>
  <c r="AF7395" i="1"/>
  <c r="AE7395" i="1"/>
  <c r="AD7395" i="1"/>
  <c r="AF7394" i="1"/>
  <c r="AE7394" i="1"/>
  <c r="AD7394" i="1"/>
  <c r="AF7393" i="1"/>
  <c r="AE7393" i="1"/>
  <c r="AD7393" i="1"/>
  <c r="AF7392" i="1"/>
  <c r="AE7392" i="1"/>
  <c r="AD7392" i="1"/>
  <c r="AF7391" i="1"/>
  <c r="AE7391" i="1"/>
  <c r="AD7391" i="1"/>
  <c r="AF7390" i="1"/>
  <c r="AE7390" i="1"/>
  <c r="AD7390" i="1"/>
  <c r="AF7389" i="1"/>
  <c r="AE7389" i="1"/>
  <c r="AD7389" i="1"/>
  <c r="AF7388" i="1"/>
  <c r="AE7388" i="1"/>
  <c r="AD7388" i="1"/>
  <c r="AF7387" i="1"/>
  <c r="AE7387" i="1"/>
  <c r="AD7387" i="1"/>
  <c r="AF7386" i="1"/>
  <c r="AE7386" i="1"/>
  <c r="AD7386" i="1"/>
  <c r="AF7385" i="1"/>
  <c r="AE7385" i="1"/>
  <c r="AD7385" i="1"/>
  <c r="AF7384" i="1"/>
  <c r="AE7384" i="1"/>
  <c r="AD7384" i="1"/>
  <c r="AF7383" i="1"/>
  <c r="AE7383" i="1"/>
  <c r="AD7383" i="1"/>
  <c r="AF7382" i="1"/>
  <c r="AE7382" i="1"/>
  <c r="AD7382" i="1"/>
  <c r="AF7381" i="1"/>
  <c r="AE7381" i="1"/>
  <c r="AD7381" i="1"/>
  <c r="AF7380" i="1"/>
  <c r="AE7380" i="1"/>
  <c r="AD7380" i="1"/>
  <c r="AF7379" i="1"/>
  <c r="AE7379" i="1"/>
  <c r="AD7379" i="1"/>
  <c r="AF7378" i="1"/>
  <c r="AE7378" i="1"/>
  <c r="AD7378" i="1"/>
  <c r="AF7377" i="1"/>
  <c r="AE7377" i="1"/>
  <c r="AD7377" i="1"/>
  <c r="AF7376" i="1"/>
  <c r="AE7376" i="1"/>
  <c r="AD7376" i="1"/>
  <c r="AF7375" i="1"/>
  <c r="AE7375" i="1"/>
  <c r="AD7375" i="1"/>
  <c r="AF7374" i="1"/>
  <c r="AE7374" i="1"/>
  <c r="AD7374" i="1"/>
  <c r="AF7373" i="1"/>
  <c r="AE7373" i="1"/>
  <c r="AD7373" i="1"/>
  <c r="AF7372" i="1"/>
  <c r="AE7372" i="1"/>
  <c r="AD7372" i="1"/>
  <c r="AF7371" i="1"/>
  <c r="AE7371" i="1"/>
  <c r="AD7371" i="1"/>
  <c r="AF7370" i="1"/>
  <c r="AE7370" i="1"/>
  <c r="AD7370" i="1"/>
  <c r="AF7369" i="1"/>
  <c r="AE7369" i="1"/>
  <c r="AD7369" i="1"/>
  <c r="AF7368" i="1"/>
  <c r="AE7368" i="1"/>
  <c r="AD7368" i="1"/>
  <c r="AF7367" i="1"/>
  <c r="AE7367" i="1"/>
  <c r="AD7367" i="1"/>
  <c r="AF7366" i="1"/>
  <c r="AE7366" i="1"/>
  <c r="AD7366" i="1"/>
  <c r="AF7365" i="1"/>
  <c r="AE7365" i="1"/>
  <c r="AD7365" i="1"/>
  <c r="AF7364" i="1"/>
  <c r="AE7364" i="1"/>
  <c r="AD7364" i="1"/>
  <c r="AF7363" i="1"/>
  <c r="AE7363" i="1"/>
  <c r="AD7363" i="1"/>
  <c r="AF7362" i="1"/>
  <c r="AE7362" i="1"/>
  <c r="AD7362" i="1"/>
  <c r="AF7361" i="1"/>
  <c r="AE7361" i="1"/>
  <c r="AD7361" i="1"/>
  <c r="AF7360" i="1"/>
  <c r="AE7360" i="1"/>
  <c r="AD7360" i="1"/>
  <c r="AF7359" i="1"/>
  <c r="AE7359" i="1"/>
  <c r="AD7359" i="1"/>
  <c r="AF7358" i="1"/>
  <c r="AE7358" i="1"/>
  <c r="AD7358" i="1"/>
  <c r="AF7357" i="1"/>
  <c r="AE7357" i="1"/>
  <c r="AD7357" i="1"/>
  <c r="AF7356" i="1"/>
  <c r="AE7356" i="1"/>
  <c r="AD7356" i="1"/>
  <c r="AF7355" i="1"/>
  <c r="AE7355" i="1"/>
  <c r="AD7355" i="1"/>
  <c r="AF7354" i="1"/>
  <c r="AE7354" i="1"/>
  <c r="AD7354" i="1"/>
  <c r="AF7353" i="1"/>
  <c r="AE7353" i="1"/>
  <c r="AD7353" i="1"/>
  <c r="AF7352" i="1"/>
  <c r="AE7352" i="1"/>
  <c r="AD7352" i="1"/>
  <c r="AF7351" i="1"/>
  <c r="AE7351" i="1"/>
  <c r="AD7351" i="1"/>
  <c r="AF7350" i="1"/>
  <c r="AE7350" i="1"/>
  <c r="AD7350" i="1"/>
  <c r="AF7349" i="1"/>
  <c r="AE7349" i="1"/>
  <c r="AD7349" i="1"/>
  <c r="AF7348" i="1"/>
  <c r="AE7348" i="1"/>
  <c r="AD7348" i="1"/>
  <c r="AF7347" i="1"/>
  <c r="AE7347" i="1"/>
  <c r="AD7347" i="1"/>
  <c r="AF7346" i="1"/>
  <c r="AE7346" i="1"/>
  <c r="AD7346" i="1"/>
  <c r="AF7345" i="1"/>
  <c r="AE7345" i="1"/>
  <c r="AD7345" i="1"/>
  <c r="AF7344" i="1"/>
  <c r="AE7344" i="1"/>
  <c r="AD7344" i="1"/>
  <c r="AF7343" i="1"/>
  <c r="AE7343" i="1"/>
  <c r="AD7343" i="1"/>
  <c r="AF7342" i="1"/>
  <c r="AE7342" i="1"/>
  <c r="AD7342" i="1"/>
  <c r="AF7341" i="1"/>
  <c r="AE7341" i="1"/>
  <c r="AD7341" i="1"/>
  <c r="AF7340" i="1"/>
  <c r="AE7340" i="1"/>
  <c r="AD7340" i="1"/>
  <c r="AF7339" i="1"/>
  <c r="AE7339" i="1"/>
  <c r="AD7339" i="1"/>
  <c r="AF7338" i="1"/>
  <c r="AE7338" i="1"/>
  <c r="AD7338" i="1"/>
  <c r="AF7337" i="1"/>
  <c r="AE7337" i="1"/>
  <c r="AD7337" i="1"/>
  <c r="AF7336" i="1"/>
  <c r="AE7336" i="1"/>
  <c r="AD7336" i="1"/>
  <c r="AF7335" i="1"/>
  <c r="AE7335" i="1"/>
  <c r="AD7335" i="1"/>
  <c r="AF7334" i="1"/>
  <c r="AE7334" i="1"/>
  <c r="AD7334" i="1"/>
  <c r="AF7333" i="1"/>
  <c r="AE7333" i="1"/>
  <c r="AD7333" i="1"/>
  <c r="AF7332" i="1"/>
  <c r="AE7332" i="1"/>
  <c r="AD7332" i="1"/>
  <c r="AF7331" i="1"/>
  <c r="AE7331" i="1"/>
  <c r="AD7331" i="1"/>
  <c r="AF7330" i="1"/>
  <c r="AE7330" i="1"/>
  <c r="AD7330" i="1"/>
  <c r="AF7329" i="1"/>
  <c r="AE7329" i="1"/>
  <c r="AD7329" i="1"/>
  <c r="AF7328" i="1"/>
  <c r="AE7328" i="1"/>
  <c r="AD7328" i="1"/>
  <c r="AF7327" i="1"/>
  <c r="AE7327" i="1"/>
  <c r="AD7327" i="1"/>
  <c r="AF7326" i="1"/>
  <c r="AE7326" i="1"/>
  <c r="AD7326" i="1"/>
  <c r="AF7325" i="1"/>
  <c r="AE7325" i="1"/>
  <c r="AD7325" i="1"/>
  <c r="AF7324" i="1"/>
  <c r="AE7324" i="1"/>
  <c r="AD7324" i="1"/>
  <c r="AF7323" i="1"/>
  <c r="AE7323" i="1"/>
  <c r="AD7323" i="1"/>
  <c r="AF7322" i="1"/>
  <c r="AE7322" i="1"/>
  <c r="AD7322" i="1"/>
  <c r="AF7321" i="1"/>
  <c r="AE7321" i="1"/>
  <c r="AD7321" i="1"/>
  <c r="AF7320" i="1"/>
  <c r="AE7320" i="1"/>
  <c r="AD7320" i="1"/>
  <c r="AF7319" i="1"/>
  <c r="AE7319" i="1"/>
  <c r="AD7319" i="1"/>
  <c r="AF7318" i="1"/>
  <c r="AE7318" i="1"/>
  <c r="AD7318" i="1"/>
  <c r="AF7317" i="1"/>
  <c r="AE7317" i="1"/>
  <c r="AD7317" i="1"/>
  <c r="AF7316" i="1"/>
  <c r="AE7316" i="1"/>
  <c r="AD7316" i="1"/>
  <c r="AF7315" i="1"/>
  <c r="AE7315" i="1"/>
  <c r="AD7315" i="1"/>
  <c r="AF7314" i="1"/>
  <c r="AE7314" i="1"/>
  <c r="AD7314" i="1"/>
  <c r="AF7313" i="1"/>
  <c r="AE7313" i="1"/>
  <c r="AD7313" i="1"/>
  <c r="AF7312" i="1"/>
  <c r="AE7312" i="1"/>
  <c r="AD7312" i="1"/>
  <c r="AF7311" i="1"/>
  <c r="AE7311" i="1"/>
  <c r="AD7311" i="1"/>
  <c r="AF7310" i="1"/>
  <c r="AE7310" i="1"/>
  <c r="AD7310" i="1"/>
  <c r="AF7309" i="1"/>
  <c r="AE7309" i="1"/>
  <c r="AD7309" i="1"/>
  <c r="AF7308" i="1"/>
  <c r="AE7308" i="1"/>
  <c r="AD7308" i="1"/>
  <c r="AF7307" i="1"/>
  <c r="AE7307" i="1"/>
  <c r="AD7307" i="1"/>
  <c r="AF7306" i="1"/>
  <c r="AE7306" i="1"/>
  <c r="AD7306" i="1"/>
  <c r="AF7305" i="1"/>
  <c r="AE7305" i="1"/>
  <c r="AD7305" i="1"/>
  <c r="AF7304" i="1"/>
  <c r="AE7304" i="1"/>
  <c r="AD7304" i="1"/>
  <c r="AF7303" i="1"/>
  <c r="AE7303" i="1"/>
  <c r="AD7303" i="1"/>
  <c r="AF7302" i="1"/>
  <c r="AE7302" i="1"/>
  <c r="AD7302" i="1"/>
  <c r="AF7301" i="1"/>
  <c r="AE7301" i="1"/>
  <c r="AD7301" i="1"/>
  <c r="AF7300" i="1"/>
  <c r="AE7300" i="1"/>
  <c r="AD7300" i="1"/>
  <c r="AF7299" i="1"/>
  <c r="AE7299" i="1"/>
  <c r="AD7299" i="1"/>
  <c r="AF7298" i="1"/>
  <c r="AE7298" i="1"/>
  <c r="AD7298" i="1"/>
  <c r="AF7297" i="1"/>
  <c r="AE7297" i="1"/>
  <c r="AD7297" i="1"/>
  <c r="AF7296" i="1"/>
  <c r="AE7296" i="1"/>
  <c r="AD7296" i="1"/>
  <c r="AF7295" i="1"/>
  <c r="AE7295" i="1"/>
  <c r="AD7295" i="1"/>
  <c r="AF7294" i="1"/>
  <c r="AE7294" i="1"/>
  <c r="AD7294" i="1"/>
  <c r="AF7293" i="1"/>
  <c r="AE7293" i="1"/>
  <c r="AD7293" i="1"/>
  <c r="AF7292" i="1"/>
  <c r="AE7292" i="1"/>
  <c r="AD7292" i="1"/>
  <c r="AF7291" i="1"/>
  <c r="AE7291" i="1"/>
  <c r="AD7291" i="1"/>
  <c r="AF7290" i="1"/>
  <c r="AE7290" i="1"/>
  <c r="AD7290" i="1"/>
  <c r="AF7289" i="1"/>
  <c r="AE7289" i="1"/>
  <c r="AD7289" i="1"/>
  <c r="AF7288" i="1"/>
  <c r="AE7288" i="1"/>
  <c r="AD7288" i="1"/>
  <c r="AF7287" i="1"/>
  <c r="AE7287" i="1"/>
  <c r="AD7287" i="1"/>
  <c r="AF7286" i="1"/>
  <c r="AE7286" i="1"/>
  <c r="AD7286" i="1"/>
  <c r="AF7285" i="1"/>
  <c r="AE7285" i="1"/>
  <c r="AD7285" i="1"/>
  <c r="AF7284" i="1"/>
  <c r="AE7284" i="1"/>
  <c r="AD7284" i="1"/>
  <c r="AF7283" i="1"/>
  <c r="AE7283" i="1"/>
  <c r="AD7283" i="1"/>
  <c r="AF7282" i="1"/>
  <c r="AE7282" i="1"/>
  <c r="AD7282" i="1"/>
  <c r="AF7281" i="1"/>
  <c r="AE7281" i="1"/>
  <c r="AD7281" i="1"/>
  <c r="AF7280" i="1"/>
  <c r="AE7280" i="1"/>
  <c r="AD7280" i="1"/>
  <c r="AF7279" i="1"/>
  <c r="AE7279" i="1"/>
  <c r="AD7279" i="1"/>
  <c r="AF7278" i="1"/>
  <c r="AE7278" i="1"/>
  <c r="AD7278" i="1"/>
  <c r="AF7277" i="1"/>
  <c r="AE7277" i="1"/>
  <c r="AD7277" i="1"/>
  <c r="AF7276" i="1"/>
  <c r="AE7276" i="1"/>
  <c r="AD7276" i="1"/>
  <c r="AF7275" i="1"/>
  <c r="AE7275" i="1"/>
  <c r="AD7275" i="1"/>
  <c r="AF7274" i="1"/>
  <c r="AE7274" i="1"/>
  <c r="AD7274" i="1"/>
  <c r="AF7273" i="1"/>
  <c r="AE7273" i="1"/>
  <c r="AD7273" i="1"/>
  <c r="AF7272" i="1"/>
  <c r="AE7272" i="1"/>
  <c r="AD7272" i="1"/>
  <c r="AF7271" i="1"/>
  <c r="AE7271" i="1"/>
  <c r="AD7271" i="1"/>
  <c r="AF7270" i="1"/>
  <c r="AE7270" i="1"/>
  <c r="AD7270" i="1"/>
  <c r="AF7269" i="1"/>
  <c r="AE7269" i="1"/>
  <c r="AD7269" i="1"/>
  <c r="AF7268" i="1"/>
  <c r="AE7268" i="1"/>
  <c r="AD7268" i="1"/>
  <c r="AF7267" i="1"/>
  <c r="AE7267" i="1"/>
  <c r="AD7267" i="1"/>
  <c r="AF7266" i="1"/>
  <c r="AE7266" i="1"/>
  <c r="AD7266" i="1"/>
  <c r="AF7265" i="1"/>
  <c r="AE7265" i="1"/>
  <c r="AD7265" i="1"/>
  <c r="AF7264" i="1"/>
  <c r="AE7264" i="1"/>
  <c r="AD7264" i="1"/>
  <c r="AF7263" i="1"/>
  <c r="AE7263" i="1"/>
  <c r="AD7263" i="1"/>
  <c r="AF7262" i="1"/>
  <c r="AE7262" i="1"/>
  <c r="AD7262" i="1"/>
  <c r="AF7261" i="1"/>
  <c r="AE7261" i="1"/>
  <c r="AD7261" i="1"/>
  <c r="AF7260" i="1"/>
  <c r="AE7260" i="1"/>
  <c r="AD7260" i="1"/>
  <c r="AF7259" i="1"/>
  <c r="AE7259" i="1"/>
  <c r="AD7259" i="1"/>
  <c r="AF7258" i="1"/>
  <c r="AE7258" i="1"/>
  <c r="AD7258" i="1"/>
  <c r="AF7257" i="1"/>
  <c r="AE7257" i="1"/>
  <c r="AD7257" i="1"/>
  <c r="AF7256" i="1"/>
  <c r="AE7256" i="1"/>
  <c r="AD7256" i="1"/>
  <c r="AF7255" i="1"/>
  <c r="AE7255" i="1"/>
  <c r="AD7255" i="1"/>
  <c r="AF7254" i="1"/>
  <c r="AE7254" i="1"/>
  <c r="AD7254" i="1"/>
  <c r="AF7253" i="1"/>
  <c r="AE7253" i="1"/>
  <c r="AD7253" i="1"/>
  <c r="AF7252" i="1"/>
  <c r="AE7252" i="1"/>
  <c r="AD7252" i="1"/>
  <c r="AF7251" i="1"/>
  <c r="AE7251" i="1"/>
  <c r="AD7251" i="1"/>
  <c r="AF7250" i="1"/>
  <c r="AE7250" i="1"/>
  <c r="AD7250" i="1"/>
  <c r="AF7249" i="1"/>
  <c r="AE7249" i="1"/>
  <c r="AD7249" i="1"/>
  <c r="AF7248" i="1"/>
  <c r="AE7248" i="1"/>
  <c r="AD7248" i="1"/>
  <c r="AF7247" i="1"/>
  <c r="AE7247" i="1"/>
  <c r="AD7247" i="1"/>
  <c r="AF7246" i="1"/>
  <c r="AE7246" i="1"/>
  <c r="AD7246" i="1"/>
  <c r="AF7245" i="1"/>
  <c r="AE7245" i="1"/>
  <c r="AD7245" i="1"/>
  <c r="AF7244" i="1"/>
  <c r="AE7244" i="1"/>
  <c r="AD7244" i="1"/>
  <c r="AF7243" i="1"/>
  <c r="AE7243" i="1"/>
  <c r="AD7243" i="1"/>
  <c r="AF7242" i="1"/>
  <c r="AE7242" i="1"/>
  <c r="AD7242" i="1"/>
  <c r="AF7241" i="1"/>
  <c r="AE7241" i="1"/>
  <c r="AD7241" i="1"/>
  <c r="AF7240" i="1"/>
  <c r="AE7240" i="1"/>
  <c r="AD7240" i="1"/>
  <c r="AF7239" i="1"/>
  <c r="AE7239" i="1"/>
  <c r="AD7239" i="1"/>
  <c r="AF7238" i="1"/>
  <c r="AE7238" i="1"/>
  <c r="AD7238" i="1"/>
  <c r="AF7237" i="1"/>
  <c r="AE7237" i="1"/>
  <c r="AD7237" i="1"/>
  <c r="AF7236" i="1"/>
  <c r="AE7236" i="1"/>
  <c r="AD7236" i="1"/>
  <c r="AF7235" i="1"/>
  <c r="AE7235" i="1"/>
  <c r="AD7235" i="1"/>
  <c r="AF7234" i="1"/>
  <c r="AE7234" i="1"/>
  <c r="AD7234" i="1"/>
  <c r="AF7233" i="1"/>
  <c r="AE7233" i="1"/>
  <c r="AD7233" i="1"/>
  <c r="AF7232" i="1"/>
  <c r="AE7232" i="1"/>
  <c r="AD7232" i="1"/>
  <c r="AF7231" i="1"/>
  <c r="AE7231" i="1"/>
  <c r="AD7231" i="1"/>
  <c r="AF7230" i="1"/>
  <c r="AE7230" i="1"/>
  <c r="AD7230" i="1"/>
  <c r="AF7229" i="1"/>
  <c r="AE7229" i="1"/>
  <c r="AD7229" i="1"/>
  <c r="AF7228" i="1"/>
  <c r="AE7228" i="1"/>
  <c r="AD7228" i="1"/>
  <c r="AF7227" i="1"/>
  <c r="AE7227" i="1"/>
  <c r="AD7227" i="1"/>
  <c r="AF7226" i="1"/>
  <c r="AE7226" i="1"/>
  <c r="AD7226" i="1"/>
  <c r="AF7225" i="1"/>
  <c r="AE7225" i="1"/>
  <c r="AD7225" i="1"/>
  <c r="AF7224" i="1"/>
  <c r="AE7224" i="1"/>
  <c r="AD7224" i="1"/>
  <c r="AF7223" i="1"/>
  <c r="AE7223" i="1"/>
  <c r="AD7223" i="1"/>
  <c r="AF7222" i="1"/>
  <c r="AE7222" i="1"/>
  <c r="AD7222" i="1"/>
  <c r="AF7221" i="1"/>
  <c r="AE7221" i="1"/>
  <c r="AD7221" i="1"/>
  <c r="AF7220" i="1"/>
  <c r="AE7220" i="1"/>
  <c r="AD7220" i="1"/>
  <c r="AF7219" i="1"/>
  <c r="AE7219" i="1"/>
  <c r="AD7219" i="1"/>
  <c r="AF7218" i="1"/>
  <c r="AE7218" i="1"/>
  <c r="AD7218" i="1"/>
  <c r="AF7217" i="1"/>
  <c r="AE7217" i="1"/>
  <c r="AD7217" i="1"/>
  <c r="AF7216" i="1"/>
  <c r="AE7216" i="1"/>
  <c r="AD7216" i="1"/>
  <c r="AF7215" i="1"/>
  <c r="AE7215" i="1"/>
  <c r="AD7215" i="1"/>
  <c r="AF7214" i="1"/>
  <c r="AE7214" i="1"/>
  <c r="AD7214" i="1"/>
  <c r="AF7213" i="1"/>
  <c r="AE7213" i="1"/>
  <c r="AD7213" i="1"/>
  <c r="AF7212" i="1"/>
  <c r="AE7212" i="1"/>
  <c r="AD7212" i="1"/>
  <c r="AF7211" i="1"/>
  <c r="AE7211" i="1"/>
  <c r="AD7211" i="1"/>
  <c r="AF7210" i="1"/>
  <c r="AE7210" i="1"/>
  <c r="AD7210" i="1"/>
  <c r="AF7209" i="1"/>
  <c r="AE7209" i="1"/>
  <c r="AD7209" i="1"/>
  <c r="AF7208" i="1"/>
  <c r="AE7208" i="1"/>
  <c r="AD7208" i="1"/>
  <c r="AF7207" i="1"/>
  <c r="AE7207" i="1"/>
  <c r="AD7207" i="1"/>
  <c r="AF7206" i="1"/>
  <c r="AE7206" i="1"/>
  <c r="AD7206" i="1"/>
  <c r="AF7205" i="1"/>
  <c r="AE7205" i="1"/>
  <c r="AD7205" i="1"/>
  <c r="AF7204" i="1"/>
  <c r="AE7204" i="1"/>
  <c r="AD7204" i="1"/>
  <c r="AF7203" i="1"/>
  <c r="AE7203" i="1"/>
  <c r="AD7203" i="1"/>
  <c r="AF7202" i="1"/>
  <c r="AE7202" i="1"/>
  <c r="AD7202" i="1"/>
  <c r="AF7201" i="1"/>
  <c r="AE7201" i="1"/>
  <c r="AD7201" i="1"/>
  <c r="AF7200" i="1"/>
  <c r="AE7200" i="1"/>
  <c r="AD7200" i="1"/>
  <c r="AF7199" i="1"/>
  <c r="AE7199" i="1"/>
  <c r="AD7199" i="1"/>
  <c r="AF7198" i="1"/>
  <c r="AE7198" i="1"/>
  <c r="AD7198" i="1"/>
  <c r="AF7197" i="1"/>
  <c r="AE7197" i="1"/>
  <c r="AD7197" i="1"/>
  <c r="AF7196" i="1"/>
  <c r="AE7196" i="1"/>
  <c r="AD7196" i="1"/>
  <c r="AF7195" i="1"/>
  <c r="AE7195" i="1"/>
  <c r="AD7195" i="1"/>
  <c r="AF7194" i="1"/>
  <c r="AE7194" i="1"/>
  <c r="AD7194" i="1"/>
  <c r="AF7193" i="1"/>
  <c r="AE7193" i="1"/>
  <c r="AD7193" i="1"/>
  <c r="AF7192" i="1"/>
  <c r="AE7192" i="1"/>
  <c r="AD7192" i="1"/>
  <c r="AF7191" i="1"/>
  <c r="AE7191" i="1"/>
  <c r="AD7191" i="1"/>
  <c r="AF7190" i="1"/>
  <c r="AE7190" i="1"/>
  <c r="AD7190" i="1"/>
  <c r="AF7189" i="1"/>
  <c r="AE7189" i="1"/>
  <c r="AD7189" i="1"/>
  <c r="AF7188" i="1"/>
  <c r="AE7188" i="1"/>
  <c r="AD7188" i="1"/>
  <c r="AF7187" i="1"/>
  <c r="AE7187" i="1"/>
  <c r="AD7187" i="1"/>
  <c r="AF7186" i="1"/>
  <c r="AE7186" i="1"/>
  <c r="AD7186" i="1"/>
  <c r="AF7185" i="1"/>
  <c r="AE7185" i="1"/>
  <c r="AD7185" i="1"/>
  <c r="AF7184" i="1"/>
  <c r="AE7184" i="1"/>
  <c r="AD7184" i="1"/>
  <c r="AF7183" i="1"/>
  <c r="AE7183" i="1"/>
  <c r="AD7183" i="1"/>
  <c r="AF7182" i="1"/>
  <c r="AE7182" i="1"/>
  <c r="AD7182" i="1"/>
  <c r="AF7181" i="1"/>
  <c r="AE7181" i="1"/>
  <c r="AD7181" i="1"/>
  <c r="AF7180" i="1"/>
  <c r="AE7180" i="1"/>
  <c r="AD7180" i="1"/>
  <c r="AF7179" i="1"/>
  <c r="AE7179" i="1"/>
  <c r="AD7179" i="1"/>
  <c r="AF7178" i="1"/>
  <c r="AE7178" i="1"/>
  <c r="AD7178" i="1"/>
  <c r="AF7177" i="1"/>
  <c r="AE7177" i="1"/>
  <c r="AD7177" i="1"/>
  <c r="AF7176" i="1"/>
  <c r="AE7176" i="1"/>
  <c r="AD7176" i="1"/>
  <c r="AF7175" i="1"/>
  <c r="AE7175" i="1"/>
  <c r="AD7175" i="1"/>
  <c r="AF7174" i="1"/>
  <c r="AE7174" i="1"/>
  <c r="AD7174" i="1"/>
  <c r="AF7173" i="1"/>
  <c r="AE7173" i="1"/>
  <c r="AD7173" i="1"/>
  <c r="AF7172" i="1"/>
  <c r="AE7172" i="1"/>
  <c r="AD7172" i="1"/>
  <c r="AF7171" i="1"/>
  <c r="AE7171" i="1"/>
  <c r="AD7171" i="1"/>
  <c r="AF7170" i="1"/>
  <c r="AE7170" i="1"/>
  <c r="AD7170" i="1"/>
  <c r="AF7169" i="1"/>
  <c r="AE7169" i="1"/>
  <c r="AD7169" i="1"/>
  <c r="AF7168" i="1"/>
  <c r="AE7168" i="1"/>
  <c r="AD7168" i="1"/>
  <c r="AF7167" i="1"/>
  <c r="AE7167" i="1"/>
  <c r="AD7167" i="1"/>
  <c r="AF7166" i="1"/>
  <c r="AE7166" i="1"/>
  <c r="AD7166" i="1"/>
  <c r="AF7165" i="1"/>
  <c r="AE7165" i="1"/>
  <c r="AD7165" i="1"/>
  <c r="AF7164" i="1"/>
  <c r="AE7164" i="1"/>
  <c r="AD7164" i="1"/>
  <c r="AF7163" i="1"/>
  <c r="AE7163" i="1"/>
  <c r="AD7163" i="1"/>
  <c r="AF7162" i="1"/>
  <c r="AE7162" i="1"/>
  <c r="AD7162" i="1"/>
  <c r="AF7161" i="1"/>
  <c r="AE7161" i="1"/>
  <c r="AD7161" i="1"/>
  <c r="AF7160" i="1"/>
  <c r="AE7160" i="1"/>
  <c r="AD7160" i="1"/>
  <c r="AF7159" i="1"/>
  <c r="AE7159" i="1"/>
  <c r="AD7159" i="1"/>
  <c r="AF7158" i="1"/>
  <c r="AE7158" i="1"/>
  <c r="AD7158" i="1"/>
  <c r="AF7157" i="1"/>
  <c r="AE7157" i="1"/>
  <c r="AD7157" i="1"/>
  <c r="AF7156" i="1"/>
  <c r="AE7156" i="1"/>
  <c r="AD7156" i="1"/>
  <c r="AF7155" i="1"/>
  <c r="AE7155" i="1"/>
  <c r="AD7155" i="1"/>
  <c r="AF7154" i="1"/>
  <c r="AE7154" i="1"/>
  <c r="AD7154" i="1"/>
  <c r="AF7153" i="1"/>
  <c r="AE7153" i="1"/>
  <c r="AD7153" i="1"/>
  <c r="AF7152" i="1"/>
  <c r="AE7152" i="1"/>
  <c r="AD7152" i="1"/>
  <c r="AF7151" i="1"/>
  <c r="AE7151" i="1"/>
  <c r="AD7151" i="1"/>
  <c r="AF7150" i="1"/>
  <c r="AE7150" i="1"/>
  <c r="AD7150" i="1"/>
  <c r="AF7149" i="1"/>
  <c r="AE7149" i="1"/>
  <c r="AD7149" i="1"/>
  <c r="AF7148" i="1"/>
  <c r="AE7148" i="1"/>
  <c r="AD7148" i="1"/>
  <c r="AF7147" i="1"/>
  <c r="AE7147" i="1"/>
  <c r="AD7147" i="1"/>
  <c r="AF7146" i="1"/>
  <c r="AE7146" i="1"/>
  <c r="AD7146" i="1"/>
  <c r="AF7145" i="1"/>
  <c r="AE7145" i="1"/>
  <c r="AD7145" i="1"/>
  <c r="AF7144" i="1"/>
  <c r="AE7144" i="1"/>
  <c r="AD7144" i="1"/>
  <c r="AF7143" i="1"/>
  <c r="AE7143" i="1"/>
  <c r="AD7143" i="1"/>
  <c r="AF7142" i="1"/>
  <c r="AE7142" i="1"/>
  <c r="AD7142" i="1"/>
  <c r="AF7141" i="1"/>
  <c r="AE7141" i="1"/>
  <c r="AD7141" i="1"/>
  <c r="AF7140" i="1"/>
  <c r="AE7140" i="1"/>
  <c r="AD7140" i="1"/>
  <c r="AF7139" i="1"/>
  <c r="AE7139" i="1"/>
  <c r="AD7139" i="1"/>
  <c r="AF7138" i="1"/>
  <c r="AE7138" i="1"/>
  <c r="AD7138" i="1"/>
  <c r="AF7137" i="1"/>
  <c r="AE7137" i="1"/>
  <c r="AD7137" i="1"/>
  <c r="AF7136" i="1"/>
  <c r="AE7136" i="1"/>
  <c r="AD7136" i="1"/>
  <c r="AF7135" i="1"/>
  <c r="AE7135" i="1"/>
  <c r="AD7135" i="1"/>
  <c r="AF7134" i="1"/>
  <c r="AE7134" i="1"/>
  <c r="AD7134" i="1"/>
  <c r="AF7133" i="1"/>
  <c r="AE7133" i="1"/>
  <c r="AD7133" i="1"/>
  <c r="AF7132" i="1"/>
  <c r="AE7132" i="1"/>
  <c r="AD7132" i="1"/>
  <c r="AF7131" i="1"/>
  <c r="AE7131" i="1"/>
  <c r="AD7131" i="1"/>
  <c r="AF7130" i="1"/>
  <c r="AE7130" i="1"/>
  <c r="AD7130" i="1"/>
  <c r="AF7129" i="1"/>
  <c r="AE7129" i="1"/>
  <c r="AD7129" i="1"/>
  <c r="AF7128" i="1"/>
  <c r="AE7128" i="1"/>
  <c r="AD7128" i="1"/>
  <c r="AF7127" i="1"/>
  <c r="AE7127" i="1"/>
  <c r="AD7127" i="1"/>
  <c r="AF7126" i="1"/>
  <c r="AE7126" i="1"/>
  <c r="AD7126" i="1"/>
  <c r="AF7125" i="1"/>
  <c r="AE7125" i="1"/>
  <c r="AD7125" i="1"/>
  <c r="AF7124" i="1"/>
  <c r="AE7124" i="1"/>
  <c r="AD7124" i="1"/>
  <c r="AF7123" i="1"/>
  <c r="AE7123" i="1"/>
  <c r="AD7123" i="1"/>
  <c r="AF7122" i="1"/>
  <c r="AE7122" i="1"/>
  <c r="AD7122" i="1"/>
  <c r="AF7121" i="1"/>
  <c r="AE7121" i="1"/>
  <c r="AD7121" i="1"/>
  <c r="AF7120" i="1"/>
  <c r="AE7120" i="1"/>
  <c r="AD7120" i="1"/>
  <c r="AF7119" i="1"/>
  <c r="AE7119" i="1"/>
  <c r="AD7119" i="1"/>
  <c r="AF7118" i="1"/>
  <c r="AE7118" i="1"/>
  <c r="AD7118" i="1"/>
  <c r="AF7117" i="1"/>
  <c r="AE7117" i="1"/>
  <c r="AD7117" i="1"/>
  <c r="AF7116" i="1"/>
  <c r="AE7116" i="1"/>
  <c r="AD7116" i="1"/>
  <c r="AF7115" i="1"/>
  <c r="AE7115" i="1"/>
  <c r="AD7115" i="1"/>
  <c r="AF7114" i="1"/>
  <c r="AE7114" i="1"/>
  <c r="AD7114" i="1"/>
  <c r="AF7113" i="1"/>
  <c r="AE7113" i="1"/>
  <c r="AD7113" i="1"/>
  <c r="AF7112" i="1"/>
  <c r="AE7112" i="1"/>
  <c r="AD7112" i="1"/>
  <c r="AF7111" i="1"/>
  <c r="AE7111" i="1"/>
  <c r="AD7111" i="1"/>
  <c r="AF7110" i="1"/>
  <c r="AE7110" i="1"/>
  <c r="AD7110" i="1"/>
  <c r="AF7109" i="1"/>
  <c r="AE7109" i="1"/>
  <c r="AD7109" i="1"/>
  <c r="AF7108" i="1"/>
  <c r="AE7108" i="1"/>
  <c r="AD7108" i="1"/>
  <c r="AF7107" i="1"/>
  <c r="AE7107" i="1"/>
  <c r="AD7107" i="1"/>
  <c r="AF7106" i="1"/>
  <c r="AE7106" i="1"/>
  <c r="AD7106" i="1"/>
  <c r="AF7105" i="1"/>
  <c r="AE7105" i="1"/>
  <c r="AD7105" i="1"/>
  <c r="AF7104" i="1"/>
  <c r="AE7104" i="1"/>
  <c r="AD7104" i="1"/>
  <c r="AF7103" i="1"/>
  <c r="AE7103" i="1"/>
  <c r="AD7103" i="1"/>
  <c r="AF7102" i="1"/>
  <c r="AE7102" i="1"/>
  <c r="AD7102" i="1"/>
  <c r="AF7101" i="1"/>
  <c r="AE7101" i="1"/>
  <c r="AD7101" i="1"/>
  <c r="AF7100" i="1"/>
  <c r="AE7100" i="1"/>
  <c r="AD7100" i="1"/>
  <c r="AF7099" i="1"/>
  <c r="AE7099" i="1"/>
  <c r="AD7099" i="1"/>
  <c r="AF7098" i="1"/>
  <c r="AE7098" i="1"/>
  <c r="AD7098" i="1"/>
  <c r="AF7097" i="1"/>
  <c r="AE7097" i="1"/>
  <c r="AD7097" i="1"/>
  <c r="AF7096" i="1"/>
  <c r="AE7096" i="1"/>
  <c r="AD7096" i="1"/>
  <c r="AF7095" i="1"/>
  <c r="AE7095" i="1"/>
  <c r="AD7095" i="1"/>
  <c r="AF7094" i="1"/>
  <c r="AE7094" i="1"/>
  <c r="AD7094" i="1"/>
  <c r="AF7093" i="1"/>
  <c r="AE7093" i="1"/>
  <c r="AD7093" i="1"/>
  <c r="AF7092" i="1"/>
  <c r="AE7092" i="1"/>
  <c r="AD7092" i="1"/>
  <c r="AF7091" i="1"/>
  <c r="AE7091" i="1"/>
  <c r="AD7091" i="1"/>
  <c r="AF7090" i="1"/>
  <c r="AE7090" i="1"/>
  <c r="AD7090" i="1"/>
  <c r="AF7089" i="1"/>
  <c r="AE7089" i="1"/>
  <c r="AD7089" i="1"/>
  <c r="AF7088" i="1"/>
  <c r="AE7088" i="1"/>
  <c r="AD7088" i="1"/>
  <c r="AF7087" i="1"/>
  <c r="AE7087" i="1"/>
  <c r="AD7087" i="1"/>
  <c r="AF7086" i="1"/>
  <c r="AE7086" i="1"/>
  <c r="AD7086" i="1"/>
  <c r="AF7085" i="1"/>
  <c r="AE7085" i="1"/>
  <c r="AD7085" i="1"/>
  <c r="AF7084" i="1"/>
  <c r="AE7084" i="1"/>
  <c r="AD7084" i="1"/>
  <c r="AF7083" i="1"/>
  <c r="AE7083" i="1"/>
  <c r="AD7083" i="1"/>
  <c r="AF7082" i="1"/>
  <c r="AE7082" i="1"/>
  <c r="AD7082" i="1"/>
  <c r="AF7081" i="1"/>
  <c r="AE7081" i="1"/>
  <c r="AD7081" i="1"/>
  <c r="AF7080" i="1"/>
  <c r="AE7080" i="1"/>
  <c r="AD7080" i="1"/>
  <c r="AF7079" i="1"/>
  <c r="AE7079" i="1"/>
  <c r="AD7079" i="1"/>
  <c r="AF7078" i="1"/>
  <c r="AE7078" i="1"/>
  <c r="AD7078" i="1"/>
  <c r="AF7077" i="1"/>
  <c r="AE7077" i="1"/>
  <c r="AD7077" i="1"/>
  <c r="AF7076" i="1"/>
  <c r="AE7076" i="1"/>
  <c r="AD7076" i="1"/>
  <c r="AF7075" i="1"/>
  <c r="AE7075" i="1"/>
  <c r="AD7075" i="1"/>
  <c r="AF7074" i="1"/>
  <c r="AE7074" i="1"/>
  <c r="AD7074" i="1"/>
  <c r="AF7073" i="1"/>
  <c r="AE7073" i="1"/>
  <c r="AD7073" i="1"/>
  <c r="AF7072" i="1"/>
  <c r="AE7072" i="1"/>
  <c r="AD7072" i="1"/>
  <c r="AF7071" i="1"/>
  <c r="AE7071" i="1"/>
  <c r="AD7071" i="1"/>
  <c r="AF7070" i="1"/>
  <c r="AE7070" i="1"/>
  <c r="AD7070" i="1"/>
  <c r="AF7069" i="1"/>
  <c r="AE7069" i="1"/>
  <c r="AD7069" i="1"/>
  <c r="AF7068" i="1"/>
  <c r="AE7068" i="1"/>
  <c r="AD7068" i="1"/>
  <c r="AF7067" i="1"/>
  <c r="AE7067" i="1"/>
  <c r="AD7067" i="1"/>
  <c r="AF7066" i="1"/>
  <c r="AE7066" i="1"/>
  <c r="AD7066" i="1"/>
  <c r="AF7065" i="1"/>
  <c r="AE7065" i="1"/>
  <c r="AD7065" i="1"/>
  <c r="AF7064" i="1"/>
  <c r="AE7064" i="1"/>
  <c r="AD7064" i="1"/>
  <c r="AF7063" i="1"/>
  <c r="AE7063" i="1"/>
  <c r="AD7063" i="1"/>
  <c r="AF7062" i="1"/>
  <c r="AE7062" i="1"/>
  <c r="AD7062" i="1"/>
  <c r="AF7061" i="1"/>
  <c r="AE7061" i="1"/>
  <c r="AD7061" i="1"/>
  <c r="AF7060" i="1"/>
  <c r="AE7060" i="1"/>
  <c r="AD7060" i="1"/>
  <c r="AF7059" i="1"/>
  <c r="AE7059" i="1"/>
  <c r="AD7059" i="1"/>
  <c r="AF7058" i="1"/>
  <c r="AE7058" i="1"/>
  <c r="AD7058" i="1"/>
  <c r="AF7057" i="1"/>
  <c r="AE7057" i="1"/>
  <c r="AD7057" i="1"/>
  <c r="AF7056" i="1"/>
  <c r="AE7056" i="1"/>
  <c r="AD7056" i="1"/>
  <c r="AF7055" i="1"/>
  <c r="AE7055" i="1"/>
  <c r="AD7055" i="1"/>
  <c r="AF7054" i="1"/>
  <c r="AE7054" i="1"/>
  <c r="AD7054" i="1"/>
  <c r="AF7053" i="1"/>
  <c r="AE7053" i="1"/>
  <c r="AD7053" i="1"/>
  <c r="AF7052" i="1"/>
  <c r="AE7052" i="1"/>
  <c r="AD7052" i="1"/>
  <c r="AF7051" i="1"/>
  <c r="AE7051" i="1"/>
  <c r="AD7051" i="1"/>
  <c r="AF7050" i="1"/>
  <c r="AE7050" i="1"/>
  <c r="AD7050" i="1"/>
  <c r="AF7049" i="1"/>
  <c r="AE7049" i="1"/>
  <c r="AD7049" i="1"/>
  <c r="AF7048" i="1"/>
  <c r="AE7048" i="1"/>
  <c r="AD7048" i="1"/>
  <c r="AF7047" i="1"/>
  <c r="AE7047" i="1"/>
  <c r="AD7047" i="1"/>
  <c r="AF7046" i="1"/>
  <c r="AE7046" i="1"/>
  <c r="AD7046" i="1"/>
  <c r="AF7045" i="1"/>
  <c r="AE7045" i="1"/>
  <c r="AD7045" i="1"/>
  <c r="AF7044" i="1"/>
  <c r="AE7044" i="1"/>
  <c r="AD7044" i="1"/>
  <c r="AF7043" i="1"/>
  <c r="AE7043" i="1"/>
  <c r="AD7043" i="1"/>
  <c r="AF7042" i="1"/>
  <c r="AE7042" i="1"/>
  <c r="AD7042" i="1"/>
  <c r="AF7041" i="1"/>
  <c r="AE7041" i="1"/>
  <c r="AD7041" i="1"/>
  <c r="AF7040" i="1"/>
  <c r="AE7040" i="1"/>
  <c r="AD7040" i="1"/>
  <c r="AF7039" i="1"/>
  <c r="AE7039" i="1"/>
  <c r="AD7039" i="1"/>
  <c r="AF7038" i="1"/>
  <c r="AE7038" i="1"/>
  <c r="AD7038" i="1"/>
  <c r="AF7037" i="1"/>
  <c r="AE7037" i="1"/>
  <c r="AD7037" i="1"/>
  <c r="AF7036" i="1"/>
  <c r="AE7036" i="1"/>
  <c r="AD7036" i="1"/>
  <c r="AF7035" i="1"/>
  <c r="AE7035" i="1"/>
  <c r="AD7035" i="1"/>
  <c r="AF7034" i="1"/>
  <c r="AE7034" i="1"/>
  <c r="AD7034" i="1"/>
  <c r="AF7033" i="1"/>
  <c r="AE7033" i="1"/>
  <c r="AD7033" i="1"/>
  <c r="AF7032" i="1"/>
  <c r="AE7032" i="1"/>
  <c r="AD7032" i="1"/>
  <c r="AF7031" i="1"/>
  <c r="AE7031" i="1"/>
  <c r="AD7031" i="1"/>
  <c r="AF7030" i="1"/>
  <c r="AE7030" i="1"/>
  <c r="AD7030" i="1"/>
  <c r="AF7029" i="1"/>
  <c r="AE7029" i="1"/>
  <c r="AD7029" i="1"/>
  <c r="AF7028" i="1"/>
  <c r="AE7028" i="1"/>
  <c r="AD7028" i="1"/>
  <c r="AF7027" i="1"/>
  <c r="AE7027" i="1"/>
  <c r="AD7027" i="1"/>
  <c r="AF7026" i="1"/>
  <c r="AE7026" i="1"/>
  <c r="AD7026" i="1"/>
  <c r="AF7025" i="1"/>
  <c r="AE7025" i="1"/>
  <c r="AD7025" i="1"/>
  <c r="AF7024" i="1"/>
  <c r="AE7024" i="1"/>
  <c r="AD7024" i="1"/>
  <c r="AF7023" i="1"/>
  <c r="AE7023" i="1"/>
  <c r="AD7023" i="1"/>
  <c r="AF7022" i="1"/>
  <c r="AE7022" i="1"/>
  <c r="AD7022" i="1"/>
  <c r="AF7021" i="1"/>
  <c r="AE7021" i="1"/>
  <c r="AD7021" i="1"/>
  <c r="AF7020" i="1"/>
  <c r="AE7020" i="1"/>
  <c r="AD7020" i="1"/>
  <c r="AF7019" i="1"/>
  <c r="AE7019" i="1"/>
  <c r="AD7019" i="1"/>
  <c r="AF7018" i="1"/>
  <c r="AE7018" i="1"/>
  <c r="AD7018" i="1"/>
  <c r="AF7017" i="1"/>
  <c r="AE7017" i="1"/>
  <c r="AD7017" i="1"/>
  <c r="AF7016" i="1"/>
  <c r="AE7016" i="1"/>
  <c r="AD7016" i="1"/>
  <c r="AF7015" i="1"/>
  <c r="AE7015" i="1"/>
  <c r="AD7015" i="1"/>
  <c r="AF7014" i="1"/>
  <c r="AE7014" i="1"/>
  <c r="AD7014" i="1"/>
  <c r="AF7013" i="1"/>
  <c r="AE7013" i="1"/>
  <c r="AD7013" i="1"/>
  <c r="AF7012" i="1"/>
  <c r="AE7012" i="1"/>
  <c r="AD7012" i="1"/>
  <c r="AF7011" i="1"/>
  <c r="AE7011" i="1"/>
  <c r="AD7011" i="1"/>
  <c r="AF7010" i="1"/>
  <c r="AE7010" i="1"/>
  <c r="AD7010" i="1"/>
  <c r="AF7009" i="1"/>
  <c r="AE7009" i="1"/>
  <c r="AD7009" i="1"/>
  <c r="AF7008" i="1"/>
  <c r="AE7008" i="1"/>
  <c r="AD7008" i="1"/>
  <c r="AF7007" i="1"/>
  <c r="AE7007" i="1"/>
  <c r="AD7007" i="1"/>
  <c r="AF7006" i="1"/>
  <c r="AE7006" i="1"/>
  <c r="AD7006" i="1"/>
  <c r="AF7005" i="1"/>
  <c r="AE7005" i="1"/>
  <c r="AD7005" i="1"/>
  <c r="AF7004" i="1"/>
  <c r="AE7004" i="1"/>
  <c r="AD7004" i="1"/>
  <c r="AF7003" i="1"/>
  <c r="AE7003" i="1"/>
  <c r="AD7003" i="1"/>
  <c r="AF7002" i="1"/>
  <c r="AE7002" i="1"/>
  <c r="AD7002" i="1"/>
  <c r="AF7001" i="1"/>
  <c r="AE7001" i="1"/>
  <c r="AD7001" i="1"/>
  <c r="AF7000" i="1"/>
  <c r="AE7000" i="1"/>
  <c r="AD7000" i="1"/>
  <c r="AF6999" i="1"/>
  <c r="AE6999" i="1"/>
  <c r="AD6999" i="1"/>
  <c r="AF6998" i="1"/>
  <c r="AE6998" i="1"/>
  <c r="AD6998" i="1"/>
  <c r="AF6997" i="1"/>
  <c r="AE6997" i="1"/>
  <c r="AD6997" i="1"/>
  <c r="AF6996" i="1"/>
  <c r="AE6996" i="1"/>
  <c r="AD6996" i="1"/>
  <c r="AF6995" i="1"/>
  <c r="AE6995" i="1"/>
  <c r="AD6995" i="1"/>
  <c r="AF6994" i="1"/>
  <c r="AE6994" i="1"/>
  <c r="AD6994" i="1"/>
  <c r="AF6993" i="1"/>
  <c r="AE6993" i="1"/>
  <c r="AD6993" i="1"/>
  <c r="AF6992" i="1"/>
  <c r="AE6992" i="1"/>
  <c r="AD6992" i="1"/>
  <c r="AF6991" i="1"/>
  <c r="AE6991" i="1"/>
  <c r="AD6991" i="1"/>
  <c r="AF6990" i="1"/>
  <c r="AE6990" i="1"/>
  <c r="AD6990" i="1"/>
  <c r="AF6989" i="1"/>
  <c r="AE6989" i="1"/>
  <c r="AD6989" i="1"/>
  <c r="AF6988" i="1"/>
  <c r="AE6988" i="1"/>
  <c r="AD6988" i="1"/>
  <c r="AF6987" i="1"/>
  <c r="AE6987" i="1"/>
  <c r="AD6987" i="1"/>
  <c r="AF6986" i="1"/>
  <c r="AE6986" i="1"/>
  <c r="AD6986" i="1"/>
  <c r="AF6985" i="1"/>
  <c r="AE6985" i="1"/>
  <c r="AD6985" i="1"/>
  <c r="AF6984" i="1"/>
  <c r="AE6984" i="1"/>
  <c r="AD6984" i="1"/>
  <c r="AF6983" i="1"/>
  <c r="AE6983" i="1"/>
  <c r="AD6983" i="1"/>
  <c r="AF6982" i="1"/>
  <c r="AE6982" i="1"/>
  <c r="AD6982" i="1"/>
  <c r="AF6981" i="1"/>
  <c r="AE6981" i="1"/>
  <c r="AD6981" i="1"/>
  <c r="AF6980" i="1"/>
  <c r="AE6980" i="1"/>
  <c r="AD6980" i="1"/>
  <c r="AF6979" i="1"/>
  <c r="AE6979" i="1"/>
  <c r="AD6979" i="1"/>
  <c r="AF6978" i="1"/>
  <c r="AE6978" i="1"/>
  <c r="AD6978" i="1"/>
  <c r="AF6977" i="1"/>
  <c r="AE6977" i="1"/>
  <c r="AD6977" i="1"/>
  <c r="AF6976" i="1"/>
  <c r="AE6976" i="1"/>
  <c r="AD6976" i="1"/>
  <c r="AF6975" i="1"/>
  <c r="AE6975" i="1"/>
  <c r="AD6975" i="1"/>
  <c r="AF6974" i="1"/>
  <c r="AE6974" i="1"/>
  <c r="AD6974" i="1"/>
  <c r="AF6973" i="1"/>
  <c r="AE6973" i="1"/>
  <c r="AD6973" i="1"/>
  <c r="AF6972" i="1"/>
  <c r="AE6972" i="1"/>
  <c r="AD6972" i="1"/>
  <c r="AF6971" i="1"/>
  <c r="AE6971" i="1"/>
  <c r="AD6971" i="1"/>
  <c r="AF6970" i="1"/>
  <c r="AE6970" i="1"/>
  <c r="AD6970" i="1"/>
  <c r="AF6969" i="1"/>
  <c r="AE6969" i="1"/>
  <c r="AD6969" i="1"/>
  <c r="AF6968" i="1"/>
  <c r="AE6968" i="1"/>
  <c r="AD6968" i="1"/>
  <c r="AF6967" i="1"/>
  <c r="AE6967" i="1"/>
  <c r="AD6967" i="1"/>
  <c r="AF6966" i="1"/>
  <c r="AE6966" i="1"/>
  <c r="AD6966" i="1"/>
  <c r="AF6965" i="1"/>
  <c r="AE6965" i="1"/>
  <c r="AD6965" i="1"/>
  <c r="AF6964" i="1"/>
  <c r="AE6964" i="1"/>
  <c r="AD6964" i="1"/>
  <c r="AF6963" i="1"/>
  <c r="AE6963" i="1"/>
  <c r="AD6963" i="1"/>
  <c r="AF6962" i="1"/>
  <c r="AE6962" i="1"/>
  <c r="AD6962" i="1"/>
  <c r="AF6961" i="1"/>
  <c r="AE6961" i="1"/>
  <c r="AD6961" i="1"/>
  <c r="AF6960" i="1"/>
  <c r="AE6960" i="1"/>
  <c r="AD6960" i="1"/>
  <c r="AF6959" i="1"/>
  <c r="AE6959" i="1"/>
  <c r="AD6959" i="1"/>
  <c r="AF6958" i="1"/>
  <c r="AE6958" i="1"/>
  <c r="AD6958" i="1"/>
  <c r="AF6957" i="1"/>
  <c r="AE6957" i="1"/>
  <c r="AD6957" i="1"/>
  <c r="AF6956" i="1"/>
  <c r="AE6956" i="1"/>
  <c r="AD6956" i="1"/>
  <c r="AF6955" i="1"/>
  <c r="AE6955" i="1"/>
  <c r="AD6955" i="1"/>
  <c r="AF6954" i="1"/>
  <c r="AE6954" i="1"/>
  <c r="AD6954" i="1"/>
  <c r="AF6953" i="1"/>
  <c r="AE6953" i="1"/>
  <c r="AD6953" i="1"/>
  <c r="AF6952" i="1"/>
  <c r="AE6952" i="1"/>
  <c r="AD6952" i="1"/>
  <c r="AF6951" i="1"/>
  <c r="AE6951" i="1"/>
  <c r="AD6951" i="1"/>
  <c r="AF6950" i="1"/>
  <c r="AE6950" i="1"/>
  <c r="AD6950" i="1"/>
  <c r="AF6949" i="1"/>
  <c r="AE6949" i="1"/>
  <c r="AD6949" i="1"/>
  <c r="AF6948" i="1"/>
  <c r="AE6948" i="1"/>
  <c r="AD6948" i="1"/>
  <c r="AF6947" i="1"/>
  <c r="AE6947" i="1"/>
  <c r="AD6947" i="1"/>
  <c r="AF6946" i="1"/>
  <c r="AE6946" i="1"/>
  <c r="AD6946" i="1"/>
  <c r="AF6945" i="1"/>
  <c r="AE6945" i="1"/>
  <c r="AD6945" i="1"/>
  <c r="AF6944" i="1"/>
  <c r="AE6944" i="1"/>
  <c r="AD6944" i="1"/>
  <c r="AF6943" i="1"/>
  <c r="AE6943" i="1"/>
  <c r="AD6943" i="1"/>
  <c r="AF6942" i="1"/>
  <c r="AE6942" i="1"/>
  <c r="AD6942" i="1"/>
  <c r="AF6941" i="1"/>
  <c r="AE6941" i="1"/>
  <c r="AD6941" i="1"/>
  <c r="AF6940" i="1"/>
  <c r="AE6940" i="1"/>
  <c r="AD6940" i="1"/>
  <c r="AF6939" i="1"/>
  <c r="AE6939" i="1"/>
  <c r="AD6939" i="1"/>
  <c r="AF6938" i="1"/>
  <c r="AE6938" i="1"/>
  <c r="AD6938" i="1"/>
  <c r="AF6937" i="1"/>
  <c r="AE6937" i="1"/>
  <c r="AD6937" i="1"/>
  <c r="AF6936" i="1"/>
  <c r="AE6936" i="1"/>
  <c r="AD6936" i="1"/>
  <c r="AF6935" i="1"/>
  <c r="AE6935" i="1"/>
  <c r="AD6935" i="1"/>
  <c r="AF6934" i="1"/>
  <c r="AE6934" i="1"/>
  <c r="AD6934" i="1"/>
  <c r="AF6933" i="1"/>
  <c r="AE6933" i="1"/>
  <c r="AD6933" i="1"/>
  <c r="AF6932" i="1"/>
  <c r="AE6932" i="1"/>
  <c r="AD6932" i="1"/>
  <c r="AF6931" i="1"/>
  <c r="AE6931" i="1"/>
  <c r="AD6931" i="1"/>
  <c r="AF6930" i="1"/>
  <c r="AE6930" i="1"/>
  <c r="AD6930" i="1"/>
  <c r="AF6929" i="1"/>
  <c r="AE6929" i="1"/>
  <c r="AD6929" i="1"/>
  <c r="AF6928" i="1"/>
  <c r="AE6928" i="1"/>
  <c r="AD6928" i="1"/>
  <c r="AF6927" i="1"/>
  <c r="AE6927" i="1"/>
  <c r="AD6927" i="1"/>
  <c r="AF6926" i="1"/>
  <c r="AE6926" i="1"/>
  <c r="AD6926" i="1"/>
  <c r="AF6925" i="1"/>
  <c r="AE6925" i="1"/>
  <c r="AD6925" i="1"/>
  <c r="AF6924" i="1"/>
  <c r="AE6924" i="1"/>
  <c r="AD6924" i="1"/>
  <c r="AF6923" i="1"/>
  <c r="AE6923" i="1"/>
  <c r="AD6923" i="1"/>
  <c r="AF6922" i="1"/>
  <c r="AE6922" i="1"/>
  <c r="AD6922" i="1"/>
  <c r="AF6921" i="1"/>
  <c r="AE6921" i="1"/>
  <c r="AD6921" i="1"/>
  <c r="AF6920" i="1"/>
  <c r="AE6920" i="1"/>
  <c r="AD6920" i="1"/>
  <c r="AF6919" i="1"/>
  <c r="AE6919" i="1"/>
  <c r="AD6919" i="1"/>
  <c r="AF6918" i="1"/>
  <c r="AE6918" i="1"/>
  <c r="AD6918" i="1"/>
  <c r="AF6917" i="1"/>
  <c r="AE6917" i="1"/>
  <c r="AD6917" i="1"/>
  <c r="AF6916" i="1"/>
  <c r="AE6916" i="1"/>
  <c r="AD6916" i="1"/>
  <c r="AF6915" i="1"/>
  <c r="AE6915" i="1"/>
  <c r="AD6915" i="1"/>
  <c r="AF6914" i="1"/>
  <c r="AE6914" i="1"/>
  <c r="AD6914" i="1"/>
  <c r="AF6913" i="1"/>
  <c r="AE6913" i="1"/>
  <c r="AD6913" i="1"/>
  <c r="AF6912" i="1"/>
  <c r="AE6912" i="1"/>
  <c r="AD6912" i="1"/>
  <c r="AF6911" i="1"/>
  <c r="AE6911" i="1"/>
  <c r="AD6911" i="1"/>
  <c r="AF6910" i="1"/>
  <c r="AE6910" i="1"/>
  <c r="AD6910" i="1"/>
  <c r="AF6909" i="1"/>
  <c r="AE6909" i="1"/>
  <c r="AD6909" i="1"/>
  <c r="AF6908" i="1"/>
  <c r="AE6908" i="1"/>
  <c r="AD6908" i="1"/>
  <c r="AF6907" i="1"/>
  <c r="AE6907" i="1"/>
  <c r="AD6907" i="1"/>
  <c r="AF6906" i="1"/>
  <c r="AE6906" i="1"/>
  <c r="AD6906" i="1"/>
  <c r="AF6905" i="1"/>
  <c r="AE6905" i="1"/>
  <c r="AD6905" i="1"/>
  <c r="AF6904" i="1"/>
  <c r="AE6904" i="1"/>
  <c r="AD6904" i="1"/>
  <c r="AF6903" i="1"/>
  <c r="AE6903" i="1"/>
  <c r="AD6903" i="1"/>
  <c r="AF6902" i="1"/>
  <c r="AE6902" i="1"/>
  <c r="AD6902" i="1"/>
  <c r="AF6901" i="1"/>
  <c r="AE6901" i="1"/>
  <c r="AD6901" i="1"/>
  <c r="AF6900" i="1"/>
  <c r="AE6900" i="1"/>
  <c r="AD6900" i="1"/>
  <c r="AF6899" i="1"/>
  <c r="AE6899" i="1"/>
  <c r="AD6899" i="1"/>
  <c r="AF6898" i="1"/>
  <c r="AE6898" i="1"/>
  <c r="AD6898" i="1"/>
  <c r="AF6897" i="1"/>
  <c r="AE6897" i="1"/>
  <c r="AD6897" i="1"/>
  <c r="AF6896" i="1"/>
  <c r="AE6896" i="1"/>
  <c r="AD6896" i="1"/>
  <c r="AF6895" i="1"/>
  <c r="AE6895" i="1"/>
  <c r="AD6895" i="1"/>
  <c r="AF6894" i="1"/>
  <c r="AE6894" i="1"/>
  <c r="AD6894" i="1"/>
  <c r="AF6893" i="1"/>
  <c r="AE6893" i="1"/>
  <c r="AD6893" i="1"/>
  <c r="AF6892" i="1"/>
  <c r="AE6892" i="1"/>
  <c r="AD6892" i="1"/>
  <c r="AF6891" i="1"/>
  <c r="AE6891" i="1"/>
  <c r="AD6891" i="1"/>
  <c r="AF6890" i="1"/>
  <c r="AE6890" i="1"/>
  <c r="AD6890" i="1"/>
  <c r="AF6889" i="1"/>
  <c r="AE6889" i="1"/>
  <c r="AD6889" i="1"/>
  <c r="AF6888" i="1"/>
  <c r="AE6888" i="1"/>
  <c r="AD6888" i="1"/>
  <c r="AF6887" i="1"/>
  <c r="AE6887" i="1"/>
  <c r="AD6887" i="1"/>
  <c r="AF6886" i="1"/>
  <c r="AE6886" i="1"/>
  <c r="AD6886" i="1"/>
  <c r="AF6885" i="1"/>
  <c r="AE6885" i="1"/>
  <c r="AD6885" i="1"/>
  <c r="AF6884" i="1"/>
  <c r="AE6884" i="1"/>
  <c r="AD6884" i="1"/>
  <c r="AF6883" i="1"/>
  <c r="AE6883" i="1"/>
  <c r="AD6883" i="1"/>
  <c r="AF6882" i="1"/>
  <c r="AE6882" i="1"/>
  <c r="AD6882" i="1"/>
  <c r="AF6881" i="1"/>
  <c r="AE6881" i="1"/>
  <c r="AD6881" i="1"/>
  <c r="AF6880" i="1"/>
  <c r="AE6880" i="1"/>
  <c r="AD6880" i="1"/>
  <c r="AF6879" i="1"/>
  <c r="AE6879" i="1"/>
  <c r="AD6879" i="1"/>
  <c r="AF6878" i="1"/>
  <c r="AE6878" i="1"/>
  <c r="AD6878" i="1"/>
  <c r="AF6877" i="1"/>
  <c r="AE6877" i="1"/>
  <c r="AD6877" i="1"/>
  <c r="AF6876" i="1"/>
  <c r="AE6876" i="1"/>
  <c r="AD6876" i="1"/>
  <c r="AF6875" i="1"/>
  <c r="AE6875" i="1"/>
  <c r="AD6875" i="1"/>
  <c r="AF6874" i="1"/>
  <c r="AE6874" i="1"/>
  <c r="AD6874" i="1"/>
  <c r="AF6873" i="1"/>
  <c r="AE6873" i="1"/>
  <c r="AD6873" i="1"/>
  <c r="AF6872" i="1"/>
  <c r="AE6872" i="1"/>
  <c r="AD6872" i="1"/>
  <c r="AF6871" i="1"/>
  <c r="AE6871" i="1"/>
  <c r="AD6871" i="1"/>
  <c r="AF6870" i="1"/>
  <c r="AE6870" i="1"/>
  <c r="AD6870" i="1"/>
  <c r="AF6869" i="1"/>
  <c r="AE6869" i="1"/>
  <c r="AD6869" i="1"/>
  <c r="AF6868" i="1"/>
  <c r="AE6868" i="1"/>
  <c r="AD6868" i="1"/>
  <c r="AF6867" i="1"/>
  <c r="AE6867" i="1"/>
  <c r="AD6867" i="1"/>
  <c r="AF6866" i="1"/>
  <c r="AE6866" i="1"/>
  <c r="AD6866" i="1"/>
  <c r="AF6865" i="1"/>
  <c r="AE6865" i="1"/>
  <c r="AD6865" i="1"/>
  <c r="AF6864" i="1"/>
  <c r="AE6864" i="1"/>
  <c r="AD6864" i="1"/>
  <c r="AF6863" i="1"/>
  <c r="AE6863" i="1"/>
  <c r="AD6863" i="1"/>
  <c r="AF6862" i="1"/>
  <c r="AE6862" i="1"/>
  <c r="AD6862" i="1"/>
  <c r="AF6861" i="1"/>
  <c r="AE6861" i="1"/>
  <c r="AD6861" i="1"/>
  <c r="AF6860" i="1"/>
  <c r="AE6860" i="1"/>
  <c r="AD6860" i="1"/>
  <c r="AF6859" i="1"/>
  <c r="AE6859" i="1"/>
  <c r="AD6859" i="1"/>
  <c r="AF6858" i="1"/>
  <c r="AE6858" i="1"/>
  <c r="AD6858" i="1"/>
  <c r="AF6857" i="1"/>
  <c r="AE6857" i="1"/>
  <c r="AD6857" i="1"/>
  <c r="AF6856" i="1"/>
  <c r="AE6856" i="1"/>
  <c r="AD6856" i="1"/>
  <c r="AF6855" i="1"/>
  <c r="AE6855" i="1"/>
  <c r="AD6855" i="1"/>
  <c r="AF6854" i="1"/>
  <c r="AE6854" i="1"/>
  <c r="AD6854" i="1"/>
  <c r="AF6853" i="1"/>
  <c r="AE6853" i="1"/>
  <c r="AD6853" i="1"/>
  <c r="AF6852" i="1"/>
  <c r="AE6852" i="1"/>
  <c r="AD6852" i="1"/>
  <c r="AF6851" i="1"/>
  <c r="AE6851" i="1"/>
  <c r="AD6851" i="1"/>
  <c r="AF6850" i="1"/>
  <c r="AE6850" i="1"/>
  <c r="AD6850" i="1"/>
  <c r="AF6849" i="1"/>
  <c r="AE6849" i="1"/>
  <c r="AD6849" i="1"/>
  <c r="AF6848" i="1"/>
  <c r="AE6848" i="1"/>
  <c r="AD6848" i="1"/>
  <c r="AF6847" i="1"/>
  <c r="AE6847" i="1"/>
  <c r="AD6847" i="1"/>
  <c r="AF6846" i="1"/>
  <c r="AE6846" i="1"/>
  <c r="AD6846" i="1"/>
  <c r="AF6845" i="1"/>
  <c r="AE6845" i="1"/>
  <c r="AD6845" i="1"/>
  <c r="AF6844" i="1"/>
  <c r="AE6844" i="1"/>
  <c r="AD6844" i="1"/>
  <c r="AF6843" i="1"/>
  <c r="AE6843" i="1"/>
  <c r="AD6843" i="1"/>
  <c r="AF6842" i="1"/>
  <c r="AE6842" i="1"/>
  <c r="AD6842" i="1"/>
  <c r="AF6841" i="1"/>
  <c r="AE6841" i="1"/>
  <c r="AD6841" i="1"/>
  <c r="AF6840" i="1"/>
  <c r="AE6840" i="1"/>
  <c r="AD6840" i="1"/>
  <c r="AF6839" i="1"/>
  <c r="AE6839" i="1"/>
  <c r="AD6839" i="1"/>
  <c r="AF6838" i="1"/>
  <c r="AE6838" i="1"/>
  <c r="AD6838" i="1"/>
  <c r="AF6837" i="1"/>
  <c r="AE6837" i="1"/>
  <c r="AD6837" i="1"/>
  <c r="AF6836" i="1"/>
  <c r="AE6836" i="1"/>
  <c r="AD6836" i="1"/>
  <c r="AF6835" i="1"/>
  <c r="AE6835" i="1"/>
  <c r="AD6835" i="1"/>
  <c r="AF6834" i="1"/>
  <c r="AE6834" i="1"/>
  <c r="AD6834" i="1"/>
  <c r="AF6833" i="1"/>
  <c r="AE6833" i="1"/>
  <c r="AD6833" i="1"/>
  <c r="AF6832" i="1"/>
  <c r="AE6832" i="1"/>
  <c r="AD6832" i="1"/>
  <c r="AF6831" i="1"/>
  <c r="AE6831" i="1"/>
  <c r="AD6831" i="1"/>
  <c r="AF6830" i="1"/>
  <c r="AE6830" i="1"/>
  <c r="AD6830" i="1"/>
  <c r="AF6829" i="1"/>
  <c r="AE6829" i="1"/>
  <c r="AD6829" i="1"/>
  <c r="AF6828" i="1"/>
  <c r="AE6828" i="1"/>
  <c r="AD6828" i="1"/>
  <c r="AF6827" i="1"/>
  <c r="AE6827" i="1"/>
  <c r="AD6827" i="1"/>
  <c r="AF6826" i="1"/>
  <c r="AE6826" i="1"/>
  <c r="AD6826" i="1"/>
  <c r="AF6825" i="1"/>
  <c r="AE6825" i="1"/>
  <c r="AD6825" i="1"/>
  <c r="AF6824" i="1"/>
  <c r="AE6824" i="1"/>
  <c r="AD6824" i="1"/>
  <c r="AF6823" i="1"/>
  <c r="AE6823" i="1"/>
  <c r="AD6823" i="1"/>
  <c r="AF6822" i="1"/>
  <c r="AE6822" i="1"/>
  <c r="AD6822" i="1"/>
  <c r="AF6821" i="1"/>
  <c r="AE6821" i="1"/>
  <c r="AD6821" i="1"/>
  <c r="AF6820" i="1"/>
  <c r="AE6820" i="1"/>
  <c r="AD6820" i="1"/>
  <c r="AF6819" i="1"/>
  <c r="AE6819" i="1"/>
  <c r="AD6819" i="1"/>
  <c r="AF6818" i="1"/>
  <c r="AE6818" i="1"/>
  <c r="AD6818" i="1"/>
  <c r="AF6817" i="1"/>
  <c r="AE6817" i="1"/>
  <c r="AD6817" i="1"/>
  <c r="AF6816" i="1"/>
  <c r="AE6816" i="1"/>
  <c r="AD6816" i="1"/>
  <c r="AF6815" i="1"/>
  <c r="AE6815" i="1"/>
  <c r="AD6815" i="1"/>
  <c r="AF6814" i="1"/>
  <c r="AE6814" i="1"/>
  <c r="AD6814" i="1"/>
  <c r="AF6813" i="1"/>
  <c r="AE6813" i="1"/>
  <c r="AD6813" i="1"/>
  <c r="AF6812" i="1"/>
  <c r="AE6812" i="1"/>
  <c r="AD6812" i="1"/>
  <c r="AF6811" i="1"/>
  <c r="AE6811" i="1"/>
  <c r="AD6811" i="1"/>
  <c r="AF6810" i="1"/>
  <c r="AE6810" i="1"/>
  <c r="AD6810" i="1"/>
  <c r="AF6809" i="1"/>
  <c r="AE6809" i="1"/>
  <c r="AD6809" i="1"/>
  <c r="AF6808" i="1"/>
  <c r="AE6808" i="1"/>
  <c r="AD6808" i="1"/>
  <c r="AF6807" i="1"/>
  <c r="AE6807" i="1"/>
  <c r="AD6807" i="1"/>
  <c r="AF6806" i="1"/>
  <c r="AE6806" i="1"/>
  <c r="AD6806" i="1"/>
  <c r="AF6805" i="1"/>
  <c r="AE6805" i="1"/>
  <c r="AD6805" i="1"/>
  <c r="AF6804" i="1"/>
  <c r="AE6804" i="1"/>
  <c r="AD6804" i="1"/>
  <c r="AF6803" i="1"/>
  <c r="AE6803" i="1"/>
  <c r="AD6803" i="1"/>
  <c r="AF6802" i="1"/>
  <c r="AE6802" i="1"/>
  <c r="AD6802" i="1"/>
  <c r="AF6801" i="1"/>
  <c r="AE6801" i="1"/>
  <c r="AD6801" i="1"/>
  <c r="AF6800" i="1"/>
  <c r="AE6800" i="1"/>
  <c r="AD6800" i="1"/>
  <c r="AF6799" i="1"/>
  <c r="AE6799" i="1"/>
  <c r="AD6799" i="1"/>
  <c r="AF6798" i="1"/>
  <c r="AE6798" i="1"/>
  <c r="AD6798" i="1"/>
  <c r="AF6797" i="1"/>
  <c r="AE6797" i="1"/>
  <c r="AD6797" i="1"/>
  <c r="AF6796" i="1"/>
  <c r="AE6796" i="1"/>
  <c r="AD6796" i="1"/>
  <c r="AF6795" i="1"/>
  <c r="AE6795" i="1"/>
  <c r="AD6795" i="1"/>
  <c r="AF6794" i="1"/>
  <c r="AE6794" i="1"/>
  <c r="AD6794" i="1"/>
  <c r="AF6793" i="1"/>
  <c r="AE6793" i="1"/>
  <c r="AD6793" i="1"/>
  <c r="AF6792" i="1"/>
  <c r="AE6792" i="1"/>
  <c r="AD6792" i="1"/>
  <c r="AF6791" i="1"/>
  <c r="AE6791" i="1"/>
  <c r="AD6791" i="1"/>
  <c r="AF6790" i="1"/>
  <c r="AE6790" i="1"/>
  <c r="AD6790" i="1"/>
  <c r="AF6789" i="1"/>
  <c r="AE6789" i="1"/>
  <c r="AD6789" i="1"/>
  <c r="AF6788" i="1"/>
  <c r="AE6788" i="1"/>
  <c r="AD6788" i="1"/>
  <c r="AF6787" i="1"/>
  <c r="AE6787" i="1"/>
  <c r="AD6787" i="1"/>
  <c r="AF6786" i="1"/>
  <c r="AE6786" i="1"/>
  <c r="AD6786" i="1"/>
  <c r="AF6785" i="1"/>
  <c r="AE6785" i="1"/>
  <c r="AD6785" i="1"/>
  <c r="AF6784" i="1"/>
  <c r="AE6784" i="1"/>
  <c r="AD6784" i="1"/>
  <c r="AF6783" i="1"/>
  <c r="AE6783" i="1"/>
  <c r="AD6783" i="1"/>
  <c r="AF6782" i="1"/>
  <c r="AE6782" i="1"/>
  <c r="AD6782" i="1"/>
  <c r="AF6781" i="1"/>
  <c r="AE6781" i="1"/>
  <c r="AD6781" i="1"/>
  <c r="AF6780" i="1"/>
  <c r="AE6780" i="1"/>
  <c r="AD6780" i="1"/>
  <c r="AF6779" i="1"/>
  <c r="AE6779" i="1"/>
  <c r="AD6779" i="1"/>
  <c r="AF6778" i="1"/>
  <c r="AE6778" i="1"/>
  <c r="AD6778" i="1"/>
  <c r="AF6777" i="1"/>
  <c r="AE6777" i="1"/>
  <c r="AD6777" i="1"/>
  <c r="AF6776" i="1"/>
  <c r="AE6776" i="1"/>
  <c r="AD6776" i="1"/>
  <c r="AF6775" i="1"/>
  <c r="AE6775" i="1"/>
  <c r="AD6775" i="1"/>
  <c r="AF6774" i="1"/>
  <c r="AE6774" i="1"/>
  <c r="AD6774" i="1"/>
  <c r="AF6773" i="1"/>
  <c r="AE6773" i="1"/>
  <c r="AD6773" i="1"/>
  <c r="AF6772" i="1"/>
  <c r="AE6772" i="1"/>
  <c r="AD6772" i="1"/>
  <c r="AF6771" i="1"/>
  <c r="AE6771" i="1"/>
  <c r="AD6771" i="1"/>
  <c r="AF6770" i="1"/>
  <c r="AE6770" i="1"/>
  <c r="AD6770" i="1"/>
  <c r="AF6769" i="1"/>
  <c r="AE6769" i="1"/>
  <c r="AD6769" i="1"/>
  <c r="AF6768" i="1"/>
  <c r="AE6768" i="1"/>
  <c r="AD6768" i="1"/>
  <c r="AF6767" i="1"/>
  <c r="AE6767" i="1"/>
  <c r="AD6767" i="1"/>
  <c r="AF6766" i="1"/>
  <c r="AE6766" i="1"/>
  <c r="AD6766" i="1"/>
  <c r="AF6765" i="1"/>
  <c r="AE6765" i="1"/>
  <c r="AD6765" i="1"/>
  <c r="AF6764" i="1"/>
  <c r="AE6764" i="1"/>
  <c r="AD6764" i="1"/>
  <c r="AF6763" i="1"/>
  <c r="AE6763" i="1"/>
  <c r="AD6763" i="1"/>
  <c r="AF6762" i="1"/>
  <c r="AE6762" i="1"/>
  <c r="AD6762" i="1"/>
  <c r="AF6761" i="1"/>
  <c r="AE6761" i="1"/>
  <c r="AD6761" i="1"/>
  <c r="AF6760" i="1"/>
  <c r="AE6760" i="1"/>
  <c r="AD6760" i="1"/>
  <c r="AF6759" i="1"/>
  <c r="AE6759" i="1"/>
  <c r="AD6759" i="1"/>
  <c r="AF6758" i="1"/>
  <c r="AE6758" i="1"/>
  <c r="AD6758" i="1"/>
  <c r="AF6757" i="1"/>
  <c r="AE6757" i="1"/>
  <c r="AD6757" i="1"/>
  <c r="AF6756" i="1"/>
  <c r="AE6756" i="1"/>
  <c r="AD6756" i="1"/>
  <c r="AF6755" i="1"/>
  <c r="AE6755" i="1"/>
  <c r="AD6755" i="1"/>
  <c r="AF6754" i="1"/>
  <c r="AE6754" i="1"/>
  <c r="AD6754" i="1"/>
  <c r="AF6753" i="1"/>
  <c r="AE6753" i="1"/>
  <c r="AD6753" i="1"/>
  <c r="AF6752" i="1"/>
  <c r="AE6752" i="1"/>
  <c r="AD6752" i="1"/>
  <c r="AF6751" i="1"/>
  <c r="AE6751" i="1"/>
  <c r="AD6751" i="1"/>
  <c r="AF6750" i="1"/>
  <c r="AE6750" i="1"/>
  <c r="AD6750" i="1"/>
  <c r="AF6749" i="1"/>
  <c r="AE6749" i="1"/>
  <c r="AD6749" i="1"/>
  <c r="AF6748" i="1"/>
  <c r="AE6748" i="1"/>
  <c r="AD6748" i="1"/>
  <c r="AF6747" i="1"/>
  <c r="AE6747" i="1"/>
  <c r="AD6747" i="1"/>
  <c r="AF6746" i="1"/>
  <c r="AE6746" i="1"/>
  <c r="AD6746" i="1"/>
  <c r="AF6745" i="1"/>
  <c r="AE6745" i="1"/>
  <c r="AD6745" i="1"/>
  <c r="AF6744" i="1"/>
  <c r="AE6744" i="1"/>
  <c r="AD6744" i="1"/>
  <c r="AF6743" i="1"/>
  <c r="AE6743" i="1"/>
  <c r="AD6743" i="1"/>
  <c r="AF6742" i="1"/>
  <c r="AE6742" i="1"/>
  <c r="AD6742" i="1"/>
  <c r="AF6741" i="1"/>
  <c r="AE6741" i="1"/>
  <c r="AD6741" i="1"/>
  <c r="AF6740" i="1"/>
  <c r="AE6740" i="1"/>
  <c r="AD6740" i="1"/>
  <c r="AF6739" i="1"/>
  <c r="AE6739" i="1"/>
  <c r="AD6739" i="1"/>
  <c r="AF6738" i="1"/>
  <c r="AE6738" i="1"/>
  <c r="AD6738" i="1"/>
  <c r="AF6737" i="1"/>
  <c r="AE6737" i="1"/>
  <c r="AD6737" i="1"/>
  <c r="AF6736" i="1"/>
  <c r="AE6736" i="1"/>
  <c r="AD6736" i="1"/>
  <c r="AF6735" i="1"/>
  <c r="AE6735" i="1"/>
  <c r="AD6735" i="1"/>
  <c r="AF6734" i="1"/>
  <c r="AE6734" i="1"/>
  <c r="AD6734" i="1"/>
  <c r="AF6733" i="1"/>
  <c r="AE6733" i="1"/>
  <c r="AD6733" i="1"/>
  <c r="AF6732" i="1"/>
  <c r="AE6732" i="1"/>
  <c r="AD6732" i="1"/>
  <c r="AF6731" i="1"/>
  <c r="AE6731" i="1"/>
  <c r="AD6731" i="1"/>
  <c r="AF6730" i="1"/>
  <c r="AE6730" i="1"/>
  <c r="AD6730" i="1"/>
  <c r="AF6729" i="1"/>
  <c r="AE6729" i="1"/>
  <c r="AD6729" i="1"/>
  <c r="AF6728" i="1"/>
  <c r="AE6728" i="1"/>
  <c r="AD6728" i="1"/>
  <c r="AF6727" i="1"/>
  <c r="AE6727" i="1"/>
  <c r="AD6727" i="1"/>
  <c r="AF6726" i="1"/>
  <c r="AE6726" i="1"/>
  <c r="AD6726" i="1"/>
  <c r="AF6725" i="1"/>
  <c r="AE6725" i="1"/>
  <c r="AD6725" i="1"/>
  <c r="AF6724" i="1"/>
  <c r="AE6724" i="1"/>
  <c r="AD6724" i="1"/>
  <c r="AF6723" i="1"/>
  <c r="AE6723" i="1"/>
  <c r="AD6723" i="1"/>
  <c r="AF6722" i="1"/>
  <c r="AE6722" i="1"/>
  <c r="AD6722" i="1"/>
  <c r="AF6721" i="1"/>
  <c r="AE6721" i="1"/>
  <c r="AD6721" i="1"/>
  <c r="AF6720" i="1"/>
  <c r="AE6720" i="1"/>
  <c r="AD6720" i="1"/>
  <c r="AF6719" i="1"/>
  <c r="AE6719" i="1"/>
  <c r="AD6719" i="1"/>
  <c r="AF6718" i="1"/>
  <c r="AE6718" i="1"/>
  <c r="AD6718" i="1"/>
  <c r="AF6717" i="1"/>
  <c r="AE6717" i="1"/>
  <c r="AD6717" i="1"/>
  <c r="AF6716" i="1"/>
  <c r="AE6716" i="1"/>
  <c r="AD6716" i="1"/>
  <c r="AF6715" i="1"/>
  <c r="AE6715" i="1"/>
  <c r="AD6715" i="1"/>
  <c r="AF6714" i="1"/>
  <c r="AE6714" i="1"/>
  <c r="AD6714" i="1"/>
  <c r="AF6713" i="1"/>
  <c r="AE6713" i="1"/>
  <c r="AD6713" i="1"/>
  <c r="AF6712" i="1"/>
  <c r="AE6712" i="1"/>
  <c r="AD6712" i="1"/>
  <c r="AF6711" i="1"/>
  <c r="AE6711" i="1"/>
  <c r="AD6711" i="1"/>
  <c r="AF6710" i="1"/>
  <c r="AE6710" i="1"/>
  <c r="AD6710" i="1"/>
  <c r="AF6709" i="1"/>
  <c r="AE6709" i="1"/>
  <c r="AD6709" i="1"/>
  <c r="AF6708" i="1"/>
  <c r="AE6708" i="1"/>
  <c r="AD6708" i="1"/>
  <c r="AF6707" i="1"/>
  <c r="AE6707" i="1"/>
  <c r="AD6707" i="1"/>
  <c r="AF6706" i="1"/>
  <c r="AE6706" i="1"/>
  <c r="AD6706" i="1"/>
  <c r="AF6705" i="1"/>
  <c r="AE6705" i="1"/>
  <c r="AD6705" i="1"/>
  <c r="AF6704" i="1"/>
  <c r="AE6704" i="1"/>
  <c r="AD6704" i="1"/>
  <c r="AF6703" i="1"/>
  <c r="AE6703" i="1"/>
  <c r="AD6703" i="1"/>
  <c r="AF6702" i="1"/>
  <c r="AE6702" i="1"/>
  <c r="AD6702" i="1"/>
  <c r="AF6701" i="1"/>
  <c r="AE6701" i="1"/>
  <c r="AD6701" i="1"/>
  <c r="AF6700" i="1"/>
  <c r="AE6700" i="1"/>
  <c r="AD6700" i="1"/>
  <c r="AF6699" i="1"/>
  <c r="AE6699" i="1"/>
  <c r="AD6699" i="1"/>
  <c r="AF6698" i="1"/>
  <c r="AE6698" i="1"/>
  <c r="AD6698" i="1"/>
  <c r="AF6697" i="1"/>
  <c r="AE6697" i="1"/>
  <c r="AD6697" i="1"/>
  <c r="AF6696" i="1"/>
  <c r="AE6696" i="1"/>
  <c r="AD6696" i="1"/>
  <c r="AF6695" i="1"/>
  <c r="AE6695" i="1"/>
  <c r="AD6695" i="1"/>
  <c r="AF6694" i="1"/>
  <c r="AE6694" i="1"/>
  <c r="AD6694" i="1"/>
  <c r="AF6693" i="1"/>
  <c r="AE6693" i="1"/>
  <c r="AD6693" i="1"/>
  <c r="AF6692" i="1"/>
  <c r="AE6692" i="1"/>
  <c r="AD6692" i="1"/>
  <c r="AF6691" i="1"/>
  <c r="AE6691" i="1"/>
  <c r="AD6691" i="1"/>
  <c r="AF6690" i="1"/>
  <c r="AE6690" i="1"/>
  <c r="AD6690" i="1"/>
  <c r="AF6689" i="1"/>
  <c r="AE6689" i="1"/>
  <c r="AD6689" i="1"/>
  <c r="AF6688" i="1"/>
  <c r="AE6688" i="1"/>
  <c r="AD6688" i="1"/>
  <c r="AF6687" i="1"/>
  <c r="AE6687" i="1"/>
  <c r="AD6687" i="1"/>
  <c r="AF6686" i="1"/>
  <c r="AE6686" i="1"/>
  <c r="AD6686" i="1"/>
  <c r="AF6685" i="1"/>
  <c r="AE6685" i="1"/>
  <c r="AD6685" i="1"/>
  <c r="AF6684" i="1"/>
  <c r="AE6684" i="1"/>
  <c r="AD6684" i="1"/>
  <c r="AF6683" i="1"/>
  <c r="AE6683" i="1"/>
  <c r="AD6683" i="1"/>
  <c r="AF6682" i="1"/>
  <c r="AE6682" i="1"/>
  <c r="AD6682" i="1"/>
  <c r="AF6681" i="1"/>
  <c r="AE6681" i="1"/>
  <c r="AD6681" i="1"/>
  <c r="AF6680" i="1"/>
  <c r="AE6680" i="1"/>
  <c r="AD6680" i="1"/>
  <c r="AF6679" i="1"/>
  <c r="AE6679" i="1"/>
  <c r="AD6679" i="1"/>
  <c r="AF6678" i="1"/>
  <c r="AE6678" i="1"/>
  <c r="AD6678" i="1"/>
  <c r="AF6677" i="1"/>
  <c r="AE6677" i="1"/>
  <c r="AD6677" i="1"/>
  <c r="AF6676" i="1"/>
  <c r="AE6676" i="1"/>
  <c r="AD6676" i="1"/>
  <c r="AF6675" i="1"/>
  <c r="AE6675" i="1"/>
  <c r="AD6675" i="1"/>
  <c r="AF6674" i="1"/>
  <c r="AE6674" i="1"/>
  <c r="AD6674" i="1"/>
  <c r="AF6673" i="1"/>
  <c r="AE6673" i="1"/>
  <c r="AD6673" i="1"/>
  <c r="AF6672" i="1"/>
  <c r="AE6672" i="1"/>
  <c r="AD6672" i="1"/>
  <c r="AF6671" i="1"/>
  <c r="AE6671" i="1"/>
  <c r="AD6671" i="1"/>
  <c r="AF6670" i="1"/>
  <c r="AE6670" i="1"/>
  <c r="AD6670" i="1"/>
  <c r="AF6669" i="1"/>
  <c r="AE6669" i="1"/>
  <c r="AD6669" i="1"/>
  <c r="AF6668" i="1"/>
  <c r="AE6668" i="1"/>
  <c r="AD6668" i="1"/>
  <c r="AF6667" i="1"/>
  <c r="AE6667" i="1"/>
  <c r="AD6667" i="1"/>
  <c r="AF6666" i="1"/>
  <c r="AE6666" i="1"/>
  <c r="AD6666" i="1"/>
  <c r="AF6665" i="1"/>
  <c r="AE6665" i="1"/>
  <c r="AD6665" i="1"/>
  <c r="AF6664" i="1"/>
  <c r="AE6664" i="1"/>
  <c r="AD6664" i="1"/>
  <c r="AF6663" i="1"/>
  <c r="AE6663" i="1"/>
  <c r="AD6663" i="1"/>
  <c r="AF6662" i="1"/>
  <c r="AE6662" i="1"/>
  <c r="AD6662" i="1"/>
  <c r="AF6661" i="1"/>
  <c r="AE6661" i="1"/>
  <c r="AD6661" i="1"/>
  <c r="AF6660" i="1"/>
  <c r="AE6660" i="1"/>
  <c r="AD6660" i="1"/>
  <c r="AF6659" i="1"/>
  <c r="AE6659" i="1"/>
  <c r="AD6659" i="1"/>
  <c r="AF6658" i="1"/>
  <c r="AE6658" i="1"/>
  <c r="AD6658" i="1"/>
  <c r="AF6657" i="1"/>
  <c r="AE6657" i="1"/>
  <c r="AD6657" i="1"/>
  <c r="AF6656" i="1"/>
  <c r="AE6656" i="1"/>
  <c r="AD6656" i="1"/>
  <c r="AF6655" i="1"/>
  <c r="AE6655" i="1"/>
  <c r="AD6655" i="1"/>
  <c r="AF6654" i="1"/>
  <c r="AE6654" i="1"/>
  <c r="AD6654" i="1"/>
  <c r="AF6653" i="1"/>
  <c r="AE6653" i="1"/>
  <c r="AD6653" i="1"/>
  <c r="AF6652" i="1"/>
  <c r="AE6652" i="1"/>
  <c r="AD6652" i="1"/>
  <c r="AF6651" i="1"/>
  <c r="AE6651" i="1"/>
  <c r="AD6651" i="1"/>
  <c r="AF6650" i="1"/>
  <c r="AE6650" i="1"/>
  <c r="AD6650" i="1"/>
  <c r="AF6649" i="1"/>
  <c r="AE6649" i="1"/>
  <c r="AD6649" i="1"/>
  <c r="AF6648" i="1"/>
  <c r="AE6648" i="1"/>
  <c r="AD6648" i="1"/>
  <c r="AF6647" i="1"/>
  <c r="AE6647" i="1"/>
  <c r="AD6647" i="1"/>
  <c r="AF6646" i="1"/>
  <c r="AE6646" i="1"/>
  <c r="AD6646" i="1"/>
  <c r="AF6645" i="1"/>
  <c r="AE6645" i="1"/>
  <c r="AD6645" i="1"/>
  <c r="AF6644" i="1"/>
  <c r="AE6644" i="1"/>
  <c r="AD6644" i="1"/>
  <c r="AF6643" i="1"/>
  <c r="AE6643" i="1"/>
  <c r="AD6643" i="1"/>
  <c r="AF6642" i="1"/>
  <c r="AE6642" i="1"/>
  <c r="AD6642" i="1"/>
  <c r="AF6641" i="1"/>
  <c r="AE6641" i="1"/>
  <c r="AD6641" i="1"/>
  <c r="AF6640" i="1"/>
  <c r="AE6640" i="1"/>
  <c r="AD6640" i="1"/>
  <c r="AF6639" i="1"/>
  <c r="AE6639" i="1"/>
  <c r="AD6639" i="1"/>
  <c r="AF6638" i="1"/>
  <c r="AE6638" i="1"/>
  <c r="AD6638" i="1"/>
  <c r="AF6637" i="1"/>
  <c r="AE6637" i="1"/>
  <c r="AD6637" i="1"/>
  <c r="AF6636" i="1"/>
  <c r="AE6636" i="1"/>
  <c r="AD6636" i="1"/>
  <c r="AF6635" i="1"/>
  <c r="AE6635" i="1"/>
  <c r="AD6635" i="1"/>
  <c r="AF6634" i="1"/>
  <c r="AE6634" i="1"/>
  <c r="AD6634" i="1"/>
  <c r="AF6633" i="1"/>
  <c r="AE6633" i="1"/>
  <c r="AD6633" i="1"/>
  <c r="AF6632" i="1"/>
  <c r="AE6632" i="1"/>
  <c r="AD6632" i="1"/>
  <c r="AF6631" i="1"/>
  <c r="AE6631" i="1"/>
  <c r="AD6631" i="1"/>
  <c r="AF6630" i="1"/>
  <c r="AE6630" i="1"/>
  <c r="AD6630" i="1"/>
  <c r="AF6629" i="1"/>
  <c r="AE6629" i="1"/>
  <c r="AD6629" i="1"/>
  <c r="AF6628" i="1"/>
  <c r="AE6628" i="1"/>
  <c r="AD6628" i="1"/>
  <c r="AF6627" i="1"/>
  <c r="AE6627" i="1"/>
  <c r="AD6627" i="1"/>
  <c r="AF6626" i="1"/>
  <c r="AE6626" i="1"/>
  <c r="AD6626" i="1"/>
  <c r="AF6625" i="1"/>
  <c r="AE6625" i="1"/>
  <c r="AD6625" i="1"/>
  <c r="AF6624" i="1"/>
  <c r="AE6624" i="1"/>
  <c r="AD6624" i="1"/>
  <c r="AF6623" i="1"/>
  <c r="AE6623" i="1"/>
  <c r="AD6623" i="1"/>
  <c r="AF6622" i="1"/>
  <c r="AE6622" i="1"/>
  <c r="AD6622" i="1"/>
  <c r="AF6621" i="1"/>
  <c r="AE6621" i="1"/>
  <c r="AD6621" i="1"/>
  <c r="AF6620" i="1"/>
  <c r="AE6620" i="1"/>
  <c r="AD6620" i="1"/>
  <c r="AF6619" i="1"/>
  <c r="AE6619" i="1"/>
  <c r="AD6619" i="1"/>
  <c r="AF6618" i="1"/>
  <c r="AE6618" i="1"/>
  <c r="AD6618" i="1"/>
  <c r="AF6617" i="1"/>
  <c r="AE6617" i="1"/>
  <c r="AD6617" i="1"/>
  <c r="AF6616" i="1"/>
  <c r="AE6616" i="1"/>
  <c r="AD6616" i="1"/>
  <c r="AF6615" i="1"/>
  <c r="AE6615" i="1"/>
  <c r="AD6615" i="1"/>
  <c r="AF6614" i="1"/>
  <c r="AE6614" i="1"/>
  <c r="AD6614" i="1"/>
  <c r="AF6613" i="1"/>
  <c r="AE6613" i="1"/>
  <c r="AD6613" i="1"/>
  <c r="AF6612" i="1"/>
  <c r="AE6612" i="1"/>
  <c r="AD6612" i="1"/>
  <c r="AF6611" i="1"/>
  <c r="AE6611" i="1"/>
  <c r="AD6611" i="1"/>
  <c r="AF6610" i="1"/>
  <c r="AE6610" i="1"/>
  <c r="AD6610" i="1"/>
  <c r="AF6609" i="1"/>
  <c r="AE6609" i="1"/>
  <c r="AD6609" i="1"/>
  <c r="AF6608" i="1"/>
  <c r="AE6608" i="1"/>
  <c r="AD6608" i="1"/>
  <c r="AF6607" i="1"/>
  <c r="AE6607" i="1"/>
  <c r="AD6607" i="1"/>
  <c r="AF6606" i="1"/>
  <c r="AE6606" i="1"/>
  <c r="AD6606" i="1"/>
  <c r="AF6605" i="1"/>
  <c r="AE6605" i="1"/>
  <c r="AD6605" i="1"/>
  <c r="AF6604" i="1"/>
  <c r="AE6604" i="1"/>
  <c r="AD6604" i="1"/>
  <c r="AF6603" i="1"/>
  <c r="AE6603" i="1"/>
  <c r="AD6603" i="1"/>
  <c r="AF6602" i="1"/>
  <c r="AE6602" i="1"/>
  <c r="AD6602" i="1"/>
  <c r="AF6601" i="1"/>
  <c r="AE6601" i="1"/>
  <c r="AD6601" i="1"/>
  <c r="AF6600" i="1"/>
  <c r="AE6600" i="1"/>
  <c r="AD6600" i="1"/>
  <c r="AF6599" i="1"/>
  <c r="AE6599" i="1"/>
  <c r="AD6599" i="1"/>
  <c r="AF6598" i="1"/>
  <c r="AE6598" i="1"/>
  <c r="AD6598" i="1"/>
  <c r="AF6597" i="1"/>
  <c r="AE6597" i="1"/>
  <c r="AD6597" i="1"/>
  <c r="AF6596" i="1"/>
  <c r="AE6596" i="1"/>
  <c r="AD6596" i="1"/>
  <c r="AF6595" i="1"/>
  <c r="AE6595" i="1"/>
  <c r="AD6595" i="1"/>
  <c r="AF6594" i="1"/>
  <c r="AE6594" i="1"/>
  <c r="AD6594" i="1"/>
  <c r="AF6593" i="1"/>
  <c r="AE6593" i="1"/>
  <c r="AD6593" i="1"/>
  <c r="AF6592" i="1"/>
  <c r="AE6592" i="1"/>
  <c r="AD6592" i="1"/>
  <c r="AF6591" i="1"/>
  <c r="AE6591" i="1"/>
  <c r="AD6591" i="1"/>
  <c r="AF6590" i="1"/>
  <c r="AE6590" i="1"/>
  <c r="AD6590" i="1"/>
  <c r="AF6589" i="1"/>
  <c r="AE6589" i="1"/>
  <c r="AD6589" i="1"/>
  <c r="AF6588" i="1"/>
  <c r="AE6588" i="1"/>
  <c r="AD6588" i="1"/>
  <c r="AF6587" i="1"/>
  <c r="AE6587" i="1"/>
  <c r="AD6587" i="1"/>
  <c r="AF6586" i="1"/>
  <c r="AE6586" i="1"/>
  <c r="AD6586" i="1"/>
  <c r="AF6585" i="1"/>
  <c r="AE6585" i="1"/>
  <c r="AD6585" i="1"/>
  <c r="AF6584" i="1"/>
  <c r="AE6584" i="1"/>
  <c r="AD6584" i="1"/>
  <c r="AF6583" i="1"/>
  <c r="AE6583" i="1"/>
  <c r="AD6583" i="1"/>
  <c r="AF6582" i="1"/>
  <c r="AE6582" i="1"/>
  <c r="AD6582" i="1"/>
  <c r="AF6581" i="1"/>
  <c r="AE6581" i="1"/>
  <c r="AD6581" i="1"/>
  <c r="AF6580" i="1"/>
  <c r="AE6580" i="1"/>
  <c r="AD6580" i="1"/>
  <c r="AF6579" i="1"/>
  <c r="AE6579" i="1"/>
  <c r="AD6579" i="1"/>
  <c r="AF6578" i="1"/>
  <c r="AE6578" i="1"/>
  <c r="AD6578" i="1"/>
  <c r="AF6577" i="1"/>
  <c r="AE6577" i="1"/>
  <c r="AD6577" i="1"/>
  <c r="AF6576" i="1"/>
  <c r="AE6576" i="1"/>
  <c r="AD6576" i="1"/>
  <c r="AF6575" i="1"/>
  <c r="AE6575" i="1"/>
  <c r="AD6575" i="1"/>
  <c r="AF6574" i="1"/>
  <c r="AE6574" i="1"/>
  <c r="AD6574" i="1"/>
  <c r="AF6573" i="1"/>
  <c r="AE6573" i="1"/>
  <c r="AD6573" i="1"/>
  <c r="AF6572" i="1"/>
  <c r="AE6572" i="1"/>
  <c r="AD6572" i="1"/>
  <c r="AF6571" i="1"/>
  <c r="AE6571" i="1"/>
  <c r="AD6571" i="1"/>
  <c r="AF6570" i="1"/>
  <c r="AE6570" i="1"/>
  <c r="AD6570" i="1"/>
  <c r="AF6569" i="1"/>
  <c r="AE6569" i="1"/>
  <c r="AD6569" i="1"/>
  <c r="AF6568" i="1"/>
  <c r="AE6568" i="1"/>
  <c r="AD6568" i="1"/>
  <c r="AF6567" i="1"/>
  <c r="AE6567" i="1"/>
  <c r="AD6567" i="1"/>
  <c r="AF6566" i="1"/>
  <c r="AE6566" i="1"/>
  <c r="AD6566" i="1"/>
  <c r="AF6565" i="1"/>
  <c r="AE6565" i="1"/>
  <c r="AD6565" i="1"/>
  <c r="AF6564" i="1"/>
  <c r="AE6564" i="1"/>
  <c r="AD6564" i="1"/>
  <c r="AF6563" i="1"/>
  <c r="AE6563" i="1"/>
  <c r="AD6563" i="1"/>
  <c r="AF6562" i="1"/>
  <c r="AE6562" i="1"/>
  <c r="AD6562" i="1"/>
  <c r="AF6561" i="1"/>
  <c r="AE6561" i="1"/>
  <c r="AD6561" i="1"/>
  <c r="AF6560" i="1"/>
  <c r="AE6560" i="1"/>
  <c r="AD6560" i="1"/>
  <c r="AF6559" i="1"/>
  <c r="AE6559" i="1"/>
  <c r="AD6559" i="1"/>
  <c r="AF6558" i="1"/>
  <c r="AE6558" i="1"/>
  <c r="AD6558" i="1"/>
  <c r="AF6557" i="1"/>
  <c r="AE6557" i="1"/>
  <c r="AD6557" i="1"/>
  <c r="AF6556" i="1"/>
  <c r="AE6556" i="1"/>
  <c r="AD6556" i="1"/>
  <c r="AF6555" i="1"/>
  <c r="AE6555" i="1"/>
  <c r="AD6555" i="1"/>
  <c r="AF6554" i="1"/>
  <c r="AE6554" i="1"/>
  <c r="AD6554" i="1"/>
  <c r="AF6553" i="1"/>
  <c r="AE6553" i="1"/>
  <c r="AD6553" i="1"/>
  <c r="AF6552" i="1"/>
  <c r="AE6552" i="1"/>
  <c r="AD6552" i="1"/>
  <c r="AF6551" i="1"/>
  <c r="AE6551" i="1"/>
  <c r="AD6551" i="1"/>
  <c r="AF6550" i="1"/>
  <c r="AE6550" i="1"/>
  <c r="AD6550" i="1"/>
  <c r="AF6549" i="1"/>
  <c r="AE6549" i="1"/>
  <c r="AD6549" i="1"/>
  <c r="AF6548" i="1"/>
  <c r="AE6548" i="1"/>
  <c r="AD6548" i="1"/>
  <c r="AF6547" i="1"/>
  <c r="AE6547" i="1"/>
  <c r="AD6547" i="1"/>
  <c r="AF6546" i="1"/>
  <c r="AE6546" i="1"/>
  <c r="AD6546" i="1"/>
  <c r="AF6545" i="1"/>
  <c r="AE6545" i="1"/>
  <c r="AD6545" i="1"/>
  <c r="AF6544" i="1"/>
  <c r="AE6544" i="1"/>
  <c r="AD6544" i="1"/>
  <c r="AF6543" i="1"/>
  <c r="AE6543" i="1"/>
  <c r="AD6543" i="1"/>
  <c r="AF6542" i="1"/>
  <c r="AE6542" i="1"/>
  <c r="AD6542" i="1"/>
  <c r="AF6541" i="1"/>
  <c r="AE6541" i="1"/>
  <c r="AD6541" i="1"/>
  <c r="AF6540" i="1"/>
  <c r="AE6540" i="1"/>
  <c r="AD6540" i="1"/>
  <c r="AF6539" i="1"/>
  <c r="AE6539" i="1"/>
  <c r="AD6539" i="1"/>
  <c r="AF6538" i="1"/>
  <c r="AE6538" i="1"/>
  <c r="AD6538" i="1"/>
  <c r="AF6537" i="1"/>
  <c r="AE6537" i="1"/>
  <c r="AD6537" i="1"/>
  <c r="AF6536" i="1"/>
  <c r="AE6536" i="1"/>
  <c r="AD6536" i="1"/>
  <c r="AF6535" i="1"/>
  <c r="AE6535" i="1"/>
  <c r="AD6535" i="1"/>
  <c r="AF6534" i="1"/>
  <c r="AE6534" i="1"/>
  <c r="AD6534" i="1"/>
  <c r="AF6533" i="1"/>
  <c r="AE6533" i="1"/>
  <c r="AD6533" i="1"/>
  <c r="AF6532" i="1"/>
  <c r="AE6532" i="1"/>
  <c r="AD6532" i="1"/>
  <c r="AF6531" i="1"/>
  <c r="AE6531" i="1"/>
  <c r="AD6531" i="1"/>
  <c r="AF6530" i="1"/>
  <c r="AE6530" i="1"/>
  <c r="AD6530" i="1"/>
  <c r="AF6529" i="1"/>
  <c r="AE6529" i="1"/>
  <c r="AD6529" i="1"/>
  <c r="AF6528" i="1"/>
  <c r="AE6528" i="1"/>
  <c r="AD6528" i="1"/>
  <c r="AF6527" i="1"/>
  <c r="AE6527" i="1"/>
  <c r="AD6527" i="1"/>
  <c r="AF6526" i="1"/>
  <c r="AE6526" i="1"/>
  <c r="AD6526" i="1"/>
  <c r="AF6525" i="1"/>
  <c r="AE6525" i="1"/>
  <c r="AD6525" i="1"/>
  <c r="AF6524" i="1"/>
  <c r="AE6524" i="1"/>
  <c r="AD6524" i="1"/>
  <c r="AF6523" i="1"/>
  <c r="AE6523" i="1"/>
  <c r="AD6523" i="1"/>
  <c r="AF6522" i="1"/>
  <c r="AE6522" i="1"/>
  <c r="AD6522" i="1"/>
  <c r="AF6521" i="1"/>
  <c r="AE6521" i="1"/>
  <c r="AD6521" i="1"/>
  <c r="AF6520" i="1"/>
  <c r="AE6520" i="1"/>
  <c r="AD6520" i="1"/>
  <c r="AF6519" i="1"/>
  <c r="AE6519" i="1"/>
  <c r="AD6519" i="1"/>
  <c r="AF6518" i="1"/>
  <c r="AE6518" i="1"/>
  <c r="AD6518" i="1"/>
  <c r="AF6517" i="1"/>
  <c r="AE6517" i="1"/>
  <c r="AD6517" i="1"/>
  <c r="AF6516" i="1"/>
  <c r="AE6516" i="1"/>
  <c r="AD6516" i="1"/>
  <c r="AF6515" i="1"/>
  <c r="AE6515" i="1"/>
  <c r="AD6515" i="1"/>
  <c r="AF6514" i="1"/>
  <c r="AE6514" i="1"/>
  <c r="AD6514" i="1"/>
  <c r="AF6513" i="1"/>
  <c r="AE6513" i="1"/>
  <c r="AD6513" i="1"/>
  <c r="AF6512" i="1"/>
  <c r="AE6512" i="1"/>
  <c r="AD6512" i="1"/>
  <c r="AF6511" i="1"/>
  <c r="AE6511" i="1"/>
  <c r="AD6511" i="1"/>
  <c r="AF6510" i="1"/>
  <c r="AE6510" i="1"/>
  <c r="AD6510" i="1"/>
  <c r="AF6509" i="1"/>
  <c r="AE6509" i="1"/>
  <c r="AD6509" i="1"/>
  <c r="AF6508" i="1"/>
  <c r="AE6508" i="1"/>
  <c r="AD6508" i="1"/>
  <c r="AF6507" i="1"/>
  <c r="AE6507" i="1"/>
  <c r="AD6507" i="1"/>
  <c r="AF6506" i="1"/>
  <c r="AE6506" i="1"/>
  <c r="AD6506" i="1"/>
  <c r="AF6505" i="1"/>
  <c r="AE6505" i="1"/>
  <c r="AD6505" i="1"/>
  <c r="AF6504" i="1"/>
  <c r="AE6504" i="1"/>
  <c r="AD6504" i="1"/>
  <c r="AF6503" i="1"/>
  <c r="AE6503" i="1"/>
  <c r="AD6503" i="1"/>
  <c r="AF6502" i="1"/>
  <c r="AE6502" i="1"/>
  <c r="AD6502" i="1"/>
  <c r="AF6501" i="1"/>
  <c r="AE6501" i="1"/>
  <c r="AD6501" i="1"/>
  <c r="AF6500" i="1"/>
  <c r="AE6500" i="1"/>
  <c r="AD6500" i="1"/>
  <c r="AF6499" i="1"/>
  <c r="AE6499" i="1"/>
  <c r="AD6499" i="1"/>
  <c r="AF6498" i="1"/>
  <c r="AE6498" i="1"/>
  <c r="AD6498" i="1"/>
  <c r="AF6497" i="1"/>
  <c r="AE6497" i="1"/>
  <c r="AD6497" i="1"/>
  <c r="AF6496" i="1"/>
  <c r="AE6496" i="1"/>
  <c r="AD6496" i="1"/>
  <c r="AF6495" i="1"/>
  <c r="AE6495" i="1"/>
  <c r="AD6495" i="1"/>
  <c r="AF6494" i="1"/>
  <c r="AE6494" i="1"/>
  <c r="AD6494" i="1"/>
  <c r="AF6493" i="1"/>
  <c r="AE6493" i="1"/>
  <c r="AD6493" i="1"/>
  <c r="AF6492" i="1"/>
  <c r="AE6492" i="1"/>
  <c r="AD6492" i="1"/>
  <c r="AF6491" i="1"/>
  <c r="AE6491" i="1"/>
  <c r="AD6491" i="1"/>
  <c r="AF6490" i="1"/>
  <c r="AE6490" i="1"/>
  <c r="AD6490" i="1"/>
  <c r="AF6489" i="1"/>
  <c r="AE6489" i="1"/>
  <c r="AD6489" i="1"/>
  <c r="AF6488" i="1"/>
  <c r="AE6488" i="1"/>
  <c r="AD6488" i="1"/>
  <c r="AF6487" i="1"/>
  <c r="AE6487" i="1"/>
  <c r="AD6487" i="1"/>
  <c r="AF6486" i="1"/>
  <c r="AE6486" i="1"/>
  <c r="AD6486" i="1"/>
  <c r="AF6485" i="1"/>
  <c r="AE6485" i="1"/>
  <c r="AD6485" i="1"/>
  <c r="AF6484" i="1"/>
  <c r="AE6484" i="1"/>
  <c r="AD6484" i="1"/>
  <c r="AF6483" i="1"/>
  <c r="AE6483" i="1"/>
  <c r="AD6483" i="1"/>
  <c r="AF6482" i="1"/>
  <c r="AE6482" i="1"/>
  <c r="AD6482" i="1"/>
  <c r="AF6481" i="1"/>
  <c r="AE6481" i="1"/>
  <c r="AD6481" i="1"/>
  <c r="AF6480" i="1"/>
  <c r="AE6480" i="1"/>
  <c r="AD6480" i="1"/>
  <c r="AF6479" i="1"/>
  <c r="AE6479" i="1"/>
  <c r="AD6479" i="1"/>
  <c r="AF6478" i="1"/>
  <c r="AE6478" i="1"/>
  <c r="AD6478" i="1"/>
  <c r="AF6477" i="1"/>
  <c r="AE6477" i="1"/>
  <c r="AD6477" i="1"/>
  <c r="AF6476" i="1"/>
  <c r="AE6476" i="1"/>
  <c r="AD6476" i="1"/>
  <c r="AF6475" i="1"/>
  <c r="AE6475" i="1"/>
  <c r="AD6475" i="1"/>
  <c r="AF6474" i="1"/>
  <c r="AE6474" i="1"/>
  <c r="AD6474" i="1"/>
  <c r="AF6473" i="1"/>
  <c r="AE6473" i="1"/>
  <c r="AD6473" i="1"/>
  <c r="AF6472" i="1"/>
  <c r="AE6472" i="1"/>
  <c r="AD6472" i="1"/>
  <c r="AF6471" i="1"/>
  <c r="AE6471" i="1"/>
  <c r="AD6471" i="1"/>
  <c r="AF6470" i="1"/>
  <c r="AE6470" i="1"/>
  <c r="AD6470" i="1"/>
  <c r="AF6469" i="1"/>
  <c r="AE6469" i="1"/>
  <c r="AD6469" i="1"/>
  <c r="AF6468" i="1"/>
  <c r="AE6468" i="1"/>
  <c r="AD6468" i="1"/>
  <c r="AF6467" i="1"/>
  <c r="AE6467" i="1"/>
  <c r="AD6467" i="1"/>
  <c r="AF6466" i="1"/>
  <c r="AE6466" i="1"/>
  <c r="AD6466" i="1"/>
  <c r="AF6465" i="1"/>
  <c r="AE6465" i="1"/>
  <c r="AD6465" i="1"/>
  <c r="AF6464" i="1"/>
  <c r="AE6464" i="1"/>
  <c r="AD6464" i="1"/>
  <c r="AF6463" i="1"/>
  <c r="AE6463" i="1"/>
  <c r="AD6463" i="1"/>
  <c r="AF6462" i="1"/>
  <c r="AE6462" i="1"/>
  <c r="AD6462" i="1"/>
  <c r="AF6461" i="1"/>
  <c r="AE6461" i="1"/>
  <c r="AD6461" i="1"/>
  <c r="AF6460" i="1"/>
  <c r="AE6460" i="1"/>
  <c r="AD6460" i="1"/>
  <c r="AF6459" i="1"/>
  <c r="AE6459" i="1"/>
  <c r="AD6459" i="1"/>
  <c r="AF6458" i="1"/>
  <c r="AE6458" i="1"/>
  <c r="AD6458" i="1"/>
  <c r="AF6457" i="1"/>
  <c r="AE6457" i="1"/>
  <c r="AD6457" i="1"/>
  <c r="AF6456" i="1"/>
  <c r="AE6456" i="1"/>
  <c r="AD6456" i="1"/>
  <c r="AF6455" i="1"/>
  <c r="AE6455" i="1"/>
  <c r="AD6455" i="1"/>
  <c r="AF6454" i="1"/>
  <c r="AE6454" i="1"/>
  <c r="AD6454" i="1"/>
  <c r="AF6453" i="1"/>
  <c r="AE6453" i="1"/>
  <c r="AD6453" i="1"/>
  <c r="AF6452" i="1"/>
  <c r="AE6452" i="1"/>
  <c r="AD6452" i="1"/>
  <c r="AF6451" i="1"/>
  <c r="AE6451" i="1"/>
  <c r="AD6451" i="1"/>
  <c r="AF6450" i="1"/>
  <c r="AE6450" i="1"/>
  <c r="AD6450" i="1"/>
  <c r="AF6449" i="1"/>
  <c r="AE6449" i="1"/>
  <c r="AD6449" i="1"/>
  <c r="AF6448" i="1"/>
  <c r="AE6448" i="1"/>
  <c r="AD6448" i="1"/>
  <c r="AF6447" i="1"/>
  <c r="AE6447" i="1"/>
  <c r="AD6447" i="1"/>
  <c r="AF6446" i="1"/>
  <c r="AE6446" i="1"/>
  <c r="AD6446" i="1"/>
  <c r="AF6445" i="1"/>
  <c r="AE6445" i="1"/>
  <c r="AD6445" i="1"/>
  <c r="AF6444" i="1"/>
  <c r="AE6444" i="1"/>
  <c r="AD6444" i="1"/>
  <c r="AF6443" i="1"/>
  <c r="AE6443" i="1"/>
  <c r="AD6443" i="1"/>
  <c r="AF6442" i="1"/>
  <c r="AE6442" i="1"/>
  <c r="AD6442" i="1"/>
  <c r="AF6441" i="1"/>
  <c r="AE6441" i="1"/>
  <c r="AD6441" i="1"/>
  <c r="AF6440" i="1"/>
  <c r="AE6440" i="1"/>
  <c r="AD6440" i="1"/>
  <c r="AF6439" i="1"/>
  <c r="AE6439" i="1"/>
  <c r="AD6439" i="1"/>
  <c r="AF6438" i="1"/>
  <c r="AE6438" i="1"/>
  <c r="AD6438" i="1"/>
  <c r="AF6437" i="1"/>
  <c r="AE6437" i="1"/>
  <c r="AD6437" i="1"/>
  <c r="AF6436" i="1"/>
  <c r="AE6436" i="1"/>
  <c r="AD6436" i="1"/>
  <c r="AF6435" i="1"/>
  <c r="AE6435" i="1"/>
  <c r="AD6435" i="1"/>
  <c r="AF6434" i="1"/>
  <c r="AE6434" i="1"/>
  <c r="AD6434" i="1"/>
  <c r="AF6433" i="1"/>
  <c r="AE6433" i="1"/>
  <c r="AD6433" i="1"/>
  <c r="AF6432" i="1"/>
  <c r="AE6432" i="1"/>
  <c r="AD6432" i="1"/>
  <c r="AF6431" i="1"/>
  <c r="AE6431" i="1"/>
  <c r="AD6431" i="1"/>
  <c r="AF6430" i="1"/>
  <c r="AE6430" i="1"/>
  <c r="AD6430" i="1"/>
  <c r="AF6429" i="1"/>
  <c r="AE6429" i="1"/>
  <c r="AD6429" i="1"/>
  <c r="AF6428" i="1"/>
  <c r="AE6428" i="1"/>
  <c r="AD6428" i="1"/>
  <c r="AF6427" i="1"/>
  <c r="AE6427" i="1"/>
  <c r="AD6427" i="1"/>
  <c r="AF6426" i="1"/>
  <c r="AE6426" i="1"/>
  <c r="AD6426" i="1"/>
  <c r="AF6425" i="1"/>
  <c r="AE6425" i="1"/>
  <c r="AD6425" i="1"/>
  <c r="AF6424" i="1"/>
  <c r="AE6424" i="1"/>
  <c r="AD6424" i="1"/>
  <c r="AF6423" i="1"/>
  <c r="AE6423" i="1"/>
  <c r="AD6423" i="1"/>
  <c r="AF6422" i="1"/>
  <c r="AE6422" i="1"/>
  <c r="AD6422" i="1"/>
  <c r="AF6421" i="1"/>
  <c r="AE6421" i="1"/>
  <c r="AD6421" i="1"/>
  <c r="AF6420" i="1"/>
  <c r="AE6420" i="1"/>
  <c r="AD6420" i="1"/>
  <c r="AF6419" i="1"/>
  <c r="AE6419" i="1"/>
  <c r="AD6419" i="1"/>
  <c r="AF6418" i="1"/>
  <c r="AE6418" i="1"/>
  <c r="AD6418" i="1"/>
  <c r="AF6417" i="1"/>
  <c r="AE6417" i="1"/>
  <c r="AD6417" i="1"/>
  <c r="AF6416" i="1"/>
  <c r="AE6416" i="1"/>
  <c r="AD6416" i="1"/>
  <c r="AF6415" i="1"/>
  <c r="AE6415" i="1"/>
  <c r="AD6415" i="1"/>
  <c r="AF6414" i="1"/>
  <c r="AE6414" i="1"/>
  <c r="AD6414" i="1"/>
  <c r="AF6413" i="1"/>
  <c r="AE6413" i="1"/>
  <c r="AD6413" i="1"/>
  <c r="AF6412" i="1"/>
  <c r="AE6412" i="1"/>
  <c r="AD6412" i="1"/>
  <c r="AF6411" i="1"/>
  <c r="AE6411" i="1"/>
  <c r="AD6411" i="1"/>
  <c r="AF6410" i="1"/>
  <c r="AE6410" i="1"/>
  <c r="AD6410" i="1"/>
  <c r="AF6409" i="1"/>
  <c r="AE6409" i="1"/>
  <c r="AD6409" i="1"/>
  <c r="AF6408" i="1"/>
  <c r="AE6408" i="1"/>
  <c r="AD6408" i="1"/>
  <c r="AF6407" i="1"/>
  <c r="AE6407" i="1"/>
  <c r="AD6407" i="1"/>
  <c r="AF6406" i="1"/>
  <c r="AE6406" i="1"/>
  <c r="AD6406" i="1"/>
  <c r="AF6405" i="1"/>
  <c r="AE6405" i="1"/>
  <c r="AD6405" i="1"/>
  <c r="AF6404" i="1"/>
  <c r="AE6404" i="1"/>
  <c r="AD6404" i="1"/>
  <c r="AF6403" i="1"/>
  <c r="AE6403" i="1"/>
  <c r="AD6403" i="1"/>
  <c r="AF6402" i="1"/>
  <c r="AE6402" i="1"/>
  <c r="AD6402" i="1"/>
  <c r="AF6401" i="1"/>
  <c r="AE6401" i="1"/>
  <c r="AD6401" i="1"/>
  <c r="AF6400" i="1"/>
  <c r="AE6400" i="1"/>
  <c r="AD6400" i="1"/>
  <c r="AF6399" i="1"/>
  <c r="AE6399" i="1"/>
  <c r="AD6399" i="1"/>
  <c r="AF6398" i="1"/>
  <c r="AE6398" i="1"/>
  <c r="AD6398" i="1"/>
  <c r="AF6397" i="1"/>
  <c r="AE6397" i="1"/>
  <c r="AD6397" i="1"/>
  <c r="AF6396" i="1"/>
  <c r="AE6396" i="1"/>
  <c r="AD6396" i="1"/>
  <c r="AF6395" i="1"/>
  <c r="AE6395" i="1"/>
  <c r="AD6395" i="1"/>
  <c r="AF6394" i="1"/>
  <c r="AE6394" i="1"/>
  <c r="AD6394" i="1"/>
  <c r="AF6393" i="1"/>
  <c r="AE6393" i="1"/>
  <c r="AD6393" i="1"/>
  <c r="AF6392" i="1"/>
  <c r="AE6392" i="1"/>
  <c r="AD6392" i="1"/>
  <c r="AF6391" i="1"/>
  <c r="AE6391" i="1"/>
  <c r="AD6391" i="1"/>
  <c r="AF6390" i="1"/>
  <c r="AE6390" i="1"/>
  <c r="AD6390" i="1"/>
  <c r="AF6389" i="1"/>
  <c r="AE6389" i="1"/>
  <c r="AD6389" i="1"/>
  <c r="AF6388" i="1"/>
  <c r="AE6388" i="1"/>
  <c r="AD6388" i="1"/>
  <c r="AF6387" i="1"/>
  <c r="AE6387" i="1"/>
  <c r="AD6387" i="1"/>
  <c r="AF6386" i="1"/>
  <c r="AE6386" i="1"/>
  <c r="AD6386" i="1"/>
  <c r="AF6385" i="1"/>
  <c r="AE6385" i="1"/>
  <c r="AD6385" i="1"/>
  <c r="AF6384" i="1"/>
  <c r="AE6384" i="1"/>
  <c r="AD6384" i="1"/>
  <c r="AF6383" i="1"/>
  <c r="AE6383" i="1"/>
  <c r="AD6383" i="1"/>
  <c r="AF6382" i="1"/>
  <c r="AE6382" i="1"/>
  <c r="AD6382" i="1"/>
  <c r="AF6381" i="1"/>
  <c r="AE6381" i="1"/>
  <c r="AD6381" i="1"/>
  <c r="AF6380" i="1"/>
  <c r="AE6380" i="1"/>
  <c r="AD6380" i="1"/>
  <c r="AF6379" i="1"/>
  <c r="AE6379" i="1"/>
  <c r="AD6379" i="1"/>
  <c r="AF6378" i="1"/>
  <c r="AE6378" i="1"/>
  <c r="AD6378" i="1"/>
  <c r="AF6377" i="1"/>
  <c r="AE6377" i="1"/>
  <c r="AD6377" i="1"/>
  <c r="AF6376" i="1"/>
  <c r="AE6376" i="1"/>
  <c r="AD6376" i="1"/>
  <c r="AF6375" i="1"/>
  <c r="AE6375" i="1"/>
  <c r="AD6375" i="1"/>
  <c r="AF6374" i="1"/>
  <c r="AE6374" i="1"/>
  <c r="AD6374" i="1"/>
  <c r="AF6373" i="1"/>
  <c r="AE6373" i="1"/>
  <c r="AD6373" i="1"/>
  <c r="AF6372" i="1"/>
  <c r="AE6372" i="1"/>
  <c r="AD6372" i="1"/>
  <c r="AF6371" i="1"/>
  <c r="AE6371" i="1"/>
  <c r="AD6371" i="1"/>
  <c r="AF6370" i="1"/>
  <c r="AE6370" i="1"/>
  <c r="AD6370" i="1"/>
  <c r="AF6369" i="1"/>
  <c r="AE6369" i="1"/>
  <c r="AD6369" i="1"/>
  <c r="AF6368" i="1"/>
  <c r="AE6368" i="1"/>
  <c r="AD6368" i="1"/>
  <c r="AF6367" i="1"/>
  <c r="AE6367" i="1"/>
  <c r="AD6367" i="1"/>
  <c r="AF6366" i="1"/>
  <c r="AE6366" i="1"/>
  <c r="AD6366" i="1"/>
  <c r="AF6365" i="1"/>
  <c r="AE6365" i="1"/>
  <c r="AD6365" i="1"/>
  <c r="AF6364" i="1"/>
  <c r="AE6364" i="1"/>
  <c r="AD6364" i="1"/>
  <c r="AF6363" i="1"/>
  <c r="AE6363" i="1"/>
  <c r="AD6363" i="1"/>
  <c r="AF6362" i="1"/>
  <c r="AE6362" i="1"/>
  <c r="AD6362" i="1"/>
  <c r="AF6361" i="1"/>
  <c r="AE6361" i="1"/>
  <c r="AD6361" i="1"/>
  <c r="AF6360" i="1"/>
  <c r="AE6360" i="1"/>
  <c r="AD6360" i="1"/>
  <c r="AF6359" i="1"/>
  <c r="AE6359" i="1"/>
  <c r="AD6359" i="1"/>
  <c r="AF6358" i="1"/>
  <c r="AE6358" i="1"/>
  <c r="AD6358" i="1"/>
  <c r="AF6357" i="1"/>
  <c r="AE6357" i="1"/>
  <c r="AD6357" i="1"/>
  <c r="AF6356" i="1"/>
  <c r="AE6356" i="1"/>
  <c r="AD6356" i="1"/>
  <c r="AF6355" i="1"/>
  <c r="AE6355" i="1"/>
  <c r="AD6355" i="1"/>
  <c r="AF6354" i="1"/>
  <c r="AE6354" i="1"/>
  <c r="AD6354" i="1"/>
  <c r="AF6353" i="1"/>
  <c r="AE6353" i="1"/>
  <c r="AD6353" i="1"/>
  <c r="AF6352" i="1"/>
  <c r="AE6352" i="1"/>
  <c r="AD6352" i="1"/>
  <c r="AF6351" i="1"/>
  <c r="AE6351" i="1"/>
  <c r="AD6351" i="1"/>
  <c r="AF6350" i="1"/>
  <c r="AE6350" i="1"/>
  <c r="AD6350" i="1"/>
  <c r="AF6349" i="1"/>
  <c r="AE6349" i="1"/>
  <c r="AD6349" i="1"/>
  <c r="AF6348" i="1"/>
  <c r="AE6348" i="1"/>
  <c r="AD6348" i="1"/>
  <c r="AF6347" i="1"/>
  <c r="AE6347" i="1"/>
  <c r="AD6347" i="1"/>
  <c r="AF6346" i="1"/>
  <c r="AE6346" i="1"/>
  <c r="AD6346" i="1"/>
  <c r="AF6345" i="1"/>
  <c r="AE6345" i="1"/>
  <c r="AD6345" i="1"/>
  <c r="AF6344" i="1"/>
  <c r="AE6344" i="1"/>
  <c r="AD6344" i="1"/>
  <c r="AF6343" i="1"/>
  <c r="AE6343" i="1"/>
  <c r="AD6343" i="1"/>
  <c r="AF6342" i="1"/>
  <c r="AE6342" i="1"/>
  <c r="AD6342" i="1"/>
  <c r="AF6341" i="1"/>
  <c r="AE6341" i="1"/>
  <c r="AD6341" i="1"/>
  <c r="AF6340" i="1"/>
  <c r="AE6340" i="1"/>
  <c r="AD6340" i="1"/>
  <c r="AF6339" i="1"/>
  <c r="AE6339" i="1"/>
  <c r="AD6339" i="1"/>
  <c r="AF6338" i="1"/>
  <c r="AE6338" i="1"/>
  <c r="AD6338" i="1"/>
  <c r="AF6337" i="1"/>
  <c r="AE6337" i="1"/>
  <c r="AD6337" i="1"/>
  <c r="AF6336" i="1"/>
  <c r="AE6336" i="1"/>
  <c r="AD6336" i="1"/>
  <c r="AF6335" i="1"/>
  <c r="AE6335" i="1"/>
  <c r="AD6335" i="1"/>
  <c r="AF6334" i="1"/>
  <c r="AE6334" i="1"/>
  <c r="AD6334" i="1"/>
  <c r="AF6333" i="1"/>
  <c r="AE6333" i="1"/>
  <c r="AD6333" i="1"/>
  <c r="AF6332" i="1"/>
  <c r="AE6332" i="1"/>
  <c r="AD6332" i="1"/>
  <c r="AF6331" i="1"/>
  <c r="AE6331" i="1"/>
  <c r="AD6331" i="1"/>
  <c r="AF6330" i="1"/>
  <c r="AE6330" i="1"/>
  <c r="AD6330" i="1"/>
  <c r="AF6329" i="1"/>
  <c r="AE6329" i="1"/>
  <c r="AD6329" i="1"/>
  <c r="AF6328" i="1"/>
  <c r="AE6328" i="1"/>
  <c r="AD6328" i="1"/>
  <c r="AF6327" i="1"/>
  <c r="AE6327" i="1"/>
  <c r="AD6327" i="1"/>
  <c r="AF6326" i="1"/>
  <c r="AE6326" i="1"/>
  <c r="AD6326" i="1"/>
  <c r="AF6325" i="1"/>
  <c r="AE6325" i="1"/>
  <c r="AD6325" i="1"/>
  <c r="AF6324" i="1"/>
  <c r="AE6324" i="1"/>
  <c r="AD6324" i="1"/>
  <c r="AF6323" i="1"/>
  <c r="AE6323" i="1"/>
  <c r="AD6323" i="1"/>
  <c r="AF6322" i="1"/>
  <c r="AE6322" i="1"/>
  <c r="AD6322" i="1"/>
  <c r="AF6321" i="1"/>
  <c r="AE6321" i="1"/>
  <c r="AD6321" i="1"/>
  <c r="AF6320" i="1"/>
  <c r="AE6320" i="1"/>
  <c r="AD6320" i="1"/>
  <c r="AF6319" i="1"/>
  <c r="AE6319" i="1"/>
  <c r="AD6319" i="1"/>
  <c r="AF6318" i="1"/>
  <c r="AE6318" i="1"/>
  <c r="AD6318" i="1"/>
  <c r="AF6317" i="1"/>
  <c r="AE6317" i="1"/>
  <c r="AD6317" i="1"/>
  <c r="AF6316" i="1"/>
  <c r="AE6316" i="1"/>
  <c r="AD6316" i="1"/>
  <c r="AF6315" i="1"/>
  <c r="AE6315" i="1"/>
  <c r="AD6315" i="1"/>
  <c r="AF6314" i="1"/>
  <c r="AE6314" i="1"/>
  <c r="AD6314" i="1"/>
  <c r="AF6313" i="1"/>
  <c r="AE6313" i="1"/>
  <c r="AD6313" i="1"/>
  <c r="AF6312" i="1"/>
  <c r="AE6312" i="1"/>
  <c r="AD6312" i="1"/>
  <c r="AF6311" i="1"/>
  <c r="AE6311" i="1"/>
  <c r="AD6311" i="1"/>
  <c r="AF6310" i="1"/>
  <c r="AE6310" i="1"/>
  <c r="AD6310" i="1"/>
  <c r="AF6309" i="1"/>
  <c r="AE6309" i="1"/>
  <c r="AD6309" i="1"/>
  <c r="AF6308" i="1"/>
  <c r="AE6308" i="1"/>
  <c r="AD6308" i="1"/>
  <c r="AF6307" i="1"/>
  <c r="AE6307" i="1"/>
  <c r="AD6307" i="1"/>
  <c r="AF6306" i="1"/>
  <c r="AE6306" i="1"/>
  <c r="AD6306" i="1"/>
  <c r="AF6305" i="1"/>
  <c r="AE6305" i="1"/>
  <c r="AD6305" i="1"/>
  <c r="AF6304" i="1"/>
  <c r="AE6304" i="1"/>
  <c r="AD6304" i="1"/>
  <c r="AF6303" i="1"/>
  <c r="AE6303" i="1"/>
  <c r="AD6303" i="1"/>
  <c r="AF6302" i="1"/>
  <c r="AE6302" i="1"/>
  <c r="AD6302" i="1"/>
  <c r="AF6301" i="1"/>
  <c r="AE6301" i="1"/>
  <c r="AD6301" i="1"/>
  <c r="AF6300" i="1"/>
  <c r="AE6300" i="1"/>
  <c r="AD6300" i="1"/>
  <c r="AF6299" i="1"/>
  <c r="AE6299" i="1"/>
  <c r="AD6299" i="1"/>
  <c r="AF6298" i="1"/>
  <c r="AE6298" i="1"/>
  <c r="AD6298" i="1"/>
  <c r="AF6297" i="1"/>
  <c r="AE6297" i="1"/>
  <c r="AD6297" i="1"/>
  <c r="AF6296" i="1"/>
  <c r="AE6296" i="1"/>
  <c r="AD6296" i="1"/>
  <c r="AF6295" i="1"/>
  <c r="AE6295" i="1"/>
  <c r="AD6295" i="1"/>
  <c r="AF6294" i="1"/>
  <c r="AE6294" i="1"/>
  <c r="AD6294" i="1"/>
  <c r="AF6293" i="1"/>
  <c r="AE6293" i="1"/>
  <c r="AD6293" i="1"/>
  <c r="AF6292" i="1"/>
  <c r="AE6292" i="1"/>
  <c r="AD6292" i="1"/>
  <c r="AF6291" i="1"/>
  <c r="AE6291" i="1"/>
  <c r="AD6291" i="1"/>
  <c r="AF6290" i="1"/>
  <c r="AE6290" i="1"/>
  <c r="AD6290" i="1"/>
  <c r="AF6289" i="1"/>
  <c r="AE6289" i="1"/>
  <c r="AD6289" i="1"/>
  <c r="AF6288" i="1"/>
  <c r="AE6288" i="1"/>
  <c r="AD6288" i="1"/>
  <c r="AF6287" i="1"/>
  <c r="AE6287" i="1"/>
  <c r="AD6287" i="1"/>
  <c r="AF6286" i="1"/>
  <c r="AE6286" i="1"/>
  <c r="AD6286" i="1"/>
  <c r="AF6285" i="1"/>
  <c r="AE6285" i="1"/>
  <c r="AD6285" i="1"/>
  <c r="AF6284" i="1"/>
  <c r="AE6284" i="1"/>
  <c r="AD6284" i="1"/>
  <c r="AF6283" i="1"/>
  <c r="AE6283" i="1"/>
  <c r="AD6283" i="1"/>
  <c r="AF6282" i="1"/>
  <c r="AE6282" i="1"/>
  <c r="AD6282" i="1"/>
  <c r="AF6281" i="1"/>
  <c r="AE6281" i="1"/>
  <c r="AD6281" i="1"/>
  <c r="AF6280" i="1"/>
  <c r="AE6280" i="1"/>
  <c r="AD6280" i="1"/>
  <c r="AF6279" i="1"/>
  <c r="AE6279" i="1"/>
  <c r="AD6279" i="1"/>
  <c r="AF6278" i="1"/>
  <c r="AE6278" i="1"/>
  <c r="AD6278" i="1"/>
  <c r="AF6277" i="1"/>
  <c r="AE6277" i="1"/>
  <c r="AD6277" i="1"/>
  <c r="AF6276" i="1"/>
  <c r="AE6276" i="1"/>
  <c r="AD6276" i="1"/>
  <c r="AF6275" i="1"/>
  <c r="AE6275" i="1"/>
  <c r="AD6275" i="1"/>
  <c r="AF6274" i="1"/>
  <c r="AE6274" i="1"/>
  <c r="AD6274" i="1"/>
  <c r="AF6273" i="1"/>
  <c r="AE6273" i="1"/>
  <c r="AD6273" i="1"/>
  <c r="AF6272" i="1"/>
  <c r="AE6272" i="1"/>
  <c r="AD6272" i="1"/>
  <c r="AF6271" i="1"/>
  <c r="AE6271" i="1"/>
  <c r="AD6271" i="1"/>
  <c r="AF6270" i="1"/>
  <c r="AE6270" i="1"/>
  <c r="AD6270" i="1"/>
  <c r="AF6269" i="1"/>
  <c r="AE6269" i="1"/>
  <c r="AD6269" i="1"/>
  <c r="AF6268" i="1"/>
  <c r="AE6268" i="1"/>
  <c r="AD6268" i="1"/>
  <c r="AF6267" i="1"/>
  <c r="AE6267" i="1"/>
  <c r="AD6267" i="1"/>
  <c r="AF6266" i="1"/>
  <c r="AE6266" i="1"/>
  <c r="AD6266" i="1"/>
  <c r="AF6265" i="1"/>
  <c r="AE6265" i="1"/>
  <c r="AD6265" i="1"/>
  <c r="AF6264" i="1"/>
  <c r="AE6264" i="1"/>
  <c r="AD6264" i="1"/>
  <c r="AF6263" i="1"/>
  <c r="AE6263" i="1"/>
  <c r="AD6263" i="1"/>
  <c r="AF6262" i="1"/>
  <c r="AE6262" i="1"/>
  <c r="AD6262" i="1"/>
  <c r="AF6261" i="1"/>
  <c r="AE6261" i="1"/>
  <c r="AD6261" i="1"/>
  <c r="AF6260" i="1"/>
  <c r="AE6260" i="1"/>
  <c r="AD6260" i="1"/>
  <c r="AF6259" i="1"/>
  <c r="AE6259" i="1"/>
  <c r="AD6259" i="1"/>
  <c r="AF6258" i="1"/>
  <c r="AE6258" i="1"/>
  <c r="AD6258" i="1"/>
  <c r="AF6257" i="1"/>
  <c r="AE6257" i="1"/>
  <c r="AD6257" i="1"/>
  <c r="AF6256" i="1"/>
  <c r="AE6256" i="1"/>
  <c r="AD6256" i="1"/>
  <c r="AF6255" i="1"/>
  <c r="AE6255" i="1"/>
  <c r="AD6255" i="1"/>
  <c r="AF6254" i="1"/>
  <c r="AE6254" i="1"/>
  <c r="AD6254" i="1"/>
  <c r="AF6253" i="1"/>
  <c r="AE6253" i="1"/>
  <c r="AD6253" i="1"/>
  <c r="AF6252" i="1"/>
  <c r="AE6252" i="1"/>
  <c r="AD6252" i="1"/>
  <c r="AF6251" i="1"/>
  <c r="AE6251" i="1"/>
  <c r="AD6251" i="1"/>
  <c r="AF6250" i="1"/>
  <c r="AE6250" i="1"/>
  <c r="AD6250" i="1"/>
  <c r="AF6249" i="1"/>
  <c r="AE6249" i="1"/>
  <c r="AD6249" i="1"/>
  <c r="AF6248" i="1"/>
  <c r="AE6248" i="1"/>
  <c r="AD6248" i="1"/>
  <c r="AF6247" i="1"/>
  <c r="AE6247" i="1"/>
  <c r="AD6247" i="1"/>
  <c r="AF6246" i="1"/>
  <c r="AE6246" i="1"/>
  <c r="AD6246" i="1"/>
  <c r="AF6245" i="1"/>
  <c r="AE6245" i="1"/>
  <c r="AD6245" i="1"/>
  <c r="AF6244" i="1"/>
  <c r="AE6244" i="1"/>
  <c r="AD6244" i="1"/>
  <c r="AF6243" i="1"/>
  <c r="AE6243" i="1"/>
  <c r="AD6243" i="1"/>
  <c r="AF6242" i="1"/>
  <c r="AE6242" i="1"/>
  <c r="AD6242" i="1"/>
  <c r="AF6241" i="1"/>
  <c r="AE6241" i="1"/>
  <c r="AD6241" i="1"/>
  <c r="AF6240" i="1"/>
  <c r="AE6240" i="1"/>
  <c r="AD6240" i="1"/>
  <c r="AF6239" i="1"/>
  <c r="AE6239" i="1"/>
  <c r="AD6239" i="1"/>
  <c r="AF6238" i="1"/>
  <c r="AE6238" i="1"/>
  <c r="AD6238" i="1"/>
  <c r="AF6237" i="1"/>
  <c r="AE6237" i="1"/>
  <c r="AD6237" i="1"/>
  <c r="AF6236" i="1"/>
  <c r="AE6236" i="1"/>
  <c r="AD6236" i="1"/>
  <c r="AF6235" i="1"/>
  <c r="AE6235" i="1"/>
  <c r="AD6235" i="1"/>
  <c r="AF6234" i="1"/>
  <c r="AE6234" i="1"/>
  <c r="AD6234" i="1"/>
  <c r="AF6233" i="1"/>
  <c r="AE6233" i="1"/>
  <c r="AD6233" i="1"/>
  <c r="AF6232" i="1"/>
  <c r="AE6232" i="1"/>
  <c r="AD6232" i="1"/>
  <c r="AF6231" i="1"/>
  <c r="AE6231" i="1"/>
  <c r="AD6231" i="1"/>
  <c r="AF6230" i="1"/>
  <c r="AE6230" i="1"/>
  <c r="AD6230" i="1"/>
  <c r="AF6229" i="1"/>
  <c r="AE6229" i="1"/>
  <c r="AD6229" i="1"/>
  <c r="AF6228" i="1"/>
  <c r="AE6228" i="1"/>
  <c r="AD6228" i="1"/>
  <c r="AF6227" i="1"/>
  <c r="AE6227" i="1"/>
  <c r="AD6227" i="1"/>
  <c r="AF6226" i="1"/>
  <c r="AE6226" i="1"/>
  <c r="AD6226" i="1"/>
  <c r="AF6225" i="1"/>
  <c r="AE6225" i="1"/>
  <c r="AD6225" i="1"/>
  <c r="AF6224" i="1"/>
  <c r="AE6224" i="1"/>
  <c r="AD6224" i="1"/>
  <c r="AF6223" i="1"/>
  <c r="AE6223" i="1"/>
  <c r="AD6223" i="1"/>
  <c r="AF6222" i="1"/>
  <c r="AE6222" i="1"/>
  <c r="AD6222" i="1"/>
  <c r="AF6221" i="1"/>
  <c r="AE6221" i="1"/>
  <c r="AD6221" i="1"/>
  <c r="AF6220" i="1"/>
  <c r="AE6220" i="1"/>
  <c r="AD6220" i="1"/>
  <c r="AF6219" i="1"/>
  <c r="AE6219" i="1"/>
  <c r="AD6219" i="1"/>
  <c r="AF6218" i="1"/>
  <c r="AE6218" i="1"/>
  <c r="AD6218" i="1"/>
  <c r="AF6217" i="1"/>
  <c r="AE6217" i="1"/>
  <c r="AD6217" i="1"/>
  <c r="AF6216" i="1"/>
  <c r="AE6216" i="1"/>
  <c r="AD6216" i="1"/>
  <c r="AF6215" i="1"/>
  <c r="AE6215" i="1"/>
  <c r="AD6215" i="1"/>
  <c r="AF6214" i="1"/>
  <c r="AE6214" i="1"/>
  <c r="AD6214" i="1"/>
  <c r="AF6213" i="1"/>
  <c r="AE6213" i="1"/>
  <c r="AD6213" i="1"/>
  <c r="AF6212" i="1"/>
  <c r="AE6212" i="1"/>
  <c r="AD6212" i="1"/>
  <c r="AF6211" i="1"/>
  <c r="AE6211" i="1"/>
  <c r="AD6211" i="1"/>
  <c r="AF6210" i="1"/>
  <c r="AE6210" i="1"/>
  <c r="AD6210" i="1"/>
  <c r="AF6209" i="1"/>
  <c r="AE6209" i="1"/>
  <c r="AD6209" i="1"/>
  <c r="AF6208" i="1"/>
  <c r="AE6208" i="1"/>
  <c r="AD6208" i="1"/>
  <c r="AF6207" i="1"/>
  <c r="AE6207" i="1"/>
  <c r="AD6207" i="1"/>
  <c r="AF6206" i="1"/>
  <c r="AE6206" i="1"/>
  <c r="AD6206" i="1"/>
  <c r="AF6205" i="1"/>
  <c r="AE6205" i="1"/>
  <c r="AD6205" i="1"/>
  <c r="AF6204" i="1"/>
  <c r="AE6204" i="1"/>
  <c r="AD6204" i="1"/>
  <c r="AF6203" i="1"/>
  <c r="AE6203" i="1"/>
  <c r="AD6203" i="1"/>
  <c r="AF6202" i="1"/>
  <c r="AE6202" i="1"/>
  <c r="AD6202" i="1"/>
  <c r="AF6201" i="1"/>
  <c r="AE6201" i="1"/>
  <c r="AD6201" i="1"/>
  <c r="AF6200" i="1"/>
  <c r="AE6200" i="1"/>
  <c r="AD6200" i="1"/>
  <c r="AF6199" i="1"/>
  <c r="AE6199" i="1"/>
  <c r="AD6199" i="1"/>
  <c r="AF6198" i="1"/>
  <c r="AE6198" i="1"/>
  <c r="AD6198" i="1"/>
  <c r="AF6197" i="1"/>
  <c r="AE6197" i="1"/>
  <c r="AD6197" i="1"/>
  <c r="AF6196" i="1"/>
  <c r="AE6196" i="1"/>
  <c r="AD6196" i="1"/>
  <c r="AF6195" i="1"/>
  <c r="AE6195" i="1"/>
  <c r="AD6195" i="1"/>
  <c r="AF6194" i="1"/>
  <c r="AE6194" i="1"/>
  <c r="AD6194" i="1"/>
  <c r="AF6193" i="1"/>
  <c r="AE6193" i="1"/>
  <c r="AD6193" i="1"/>
  <c r="AF6192" i="1"/>
  <c r="AE6192" i="1"/>
  <c r="AD6192" i="1"/>
  <c r="AF6191" i="1"/>
  <c r="AE6191" i="1"/>
  <c r="AD6191" i="1"/>
  <c r="AF6190" i="1"/>
  <c r="AE6190" i="1"/>
  <c r="AD6190" i="1"/>
  <c r="AF6189" i="1"/>
  <c r="AE6189" i="1"/>
  <c r="AD6189" i="1"/>
  <c r="AF6188" i="1"/>
  <c r="AE6188" i="1"/>
  <c r="AD6188" i="1"/>
  <c r="AF6187" i="1"/>
  <c r="AE6187" i="1"/>
  <c r="AD6187" i="1"/>
  <c r="AF6186" i="1"/>
  <c r="AE6186" i="1"/>
  <c r="AD6186" i="1"/>
  <c r="AF6185" i="1"/>
  <c r="AE6185" i="1"/>
  <c r="AD6185" i="1"/>
  <c r="AF6184" i="1"/>
  <c r="AE6184" i="1"/>
  <c r="AD6184" i="1"/>
  <c r="AF6183" i="1"/>
  <c r="AE6183" i="1"/>
  <c r="AD6183" i="1"/>
  <c r="AF6182" i="1"/>
  <c r="AE6182" i="1"/>
  <c r="AD6182" i="1"/>
  <c r="AF6181" i="1"/>
  <c r="AE6181" i="1"/>
  <c r="AD6181" i="1"/>
  <c r="AF6180" i="1"/>
  <c r="AE6180" i="1"/>
  <c r="AD6180" i="1"/>
  <c r="AF6179" i="1"/>
  <c r="AE6179" i="1"/>
  <c r="AD6179" i="1"/>
  <c r="AF6178" i="1"/>
  <c r="AE6178" i="1"/>
  <c r="AD6178" i="1"/>
  <c r="AF6177" i="1"/>
  <c r="AE6177" i="1"/>
  <c r="AD6177" i="1"/>
  <c r="AF6176" i="1"/>
  <c r="AE6176" i="1"/>
  <c r="AD6176" i="1"/>
  <c r="AF6175" i="1"/>
  <c r="AE6175" i="1"/>
  <c r="AD6175" i="1"/>
  <c r="AF6174" i="1"/>
  <c r="AE6174" i="1"/>
  <c r="AD6174" i="1"/>
  <c r="AF6173" i="1"/>
  <c r="AE6173" i="1"/>
  <c r="AD6173" i="1"/>
  <c r="AF6172" i="1"/>
  <c r="AE6172" i="1"/>
  <c r="AD6172" i="1"/>
  <c r="AF6171" i="1"/>
  <c r="AE6171" i="1"/>
  <c r="AD6171" i="1"/>
  <c r="AF6170" i="1"/>
  <c r="AE6170" i="1"/>
  <c r="AD6170" i="1"/>
  <c r="AF6169" i="1"/>
  <c r="AE6169" i="1"/>
  <c r="AD6169" i="1"/>
  <c r="AF6168" i="1"/>
  <c r="AE6168" i="1"/>
  <c r="AD6168" i="1"/>
  <c r="AF6167" i="1"/>
  <c r="AE6167" i="1"/>
  <c r="AD6167" i="1"/>
  <c r="AF6166" i="1"/>
  <c r="AE6166" i="1"/>
  <c r="AD6166" i="1"/>
  <c r="AF6165" i="1"/>
  <c r="AE6165" i="1"/>
  <c r="AD6165" i="1"/>
  <c r="AF6164" i="1"/>
  <c r="AE6164" i="1"/>
  <c r="AD6164" i="1"/>
  <c r="AF6163" i="1"/>
  <c r="AE6163" i="1"/>
  <c r="AD6163" i="1"/>
  <c r="AF6162" i="1"/>
  <c r="AE6162" i="1"/>
  <c r="AD6162" i="1"/>
  <c r="AF6161" i="1"/>
  <c r="AE6161" i="1"/>
  <c r="AD6161" i="1"/>
  <c r="AF6160" i="1"/>
  <c r="AE6160" i="1"/>
  <c r="AD6160" i="1"/>
  <c r="AF6159" i="1"/>
  <c r="AE6159" i="1"/>
  <c r="AD6159" i="1"/>
  <c r="AF6158" i="1"/>
  <c r="AE6158" i="1"/>
  <c r="AD6158" i="1"/>
  <c r="AF6157" i="1"/>
  <c r="AE6157" i="1"/>
  <c r="AD6157" i="1"/>
  <c r="AF6156" i="1"/>
  <c r="AE6156" i="1"/>
  <c r="AD6156" i="1"/>
  <c r="AF6155" i="1"/>
  <c r="AE6155" i="1"/>
  <c r="AD6155" i="1"/>
  <c r="AF6154" i="1"/>
  <c r="AE6154" i="1"/>
  <c r="AD6154" i="1"/>
  <c r="AF6153" i="1"/>
  <c r="AE6153" i="1"/>
  <c r="AD6153" i="1"/>
  <c r="AF6152" i="1"/>
  <c r="AE6152" i="1"/>
  <c r="AD6152" i="1"/>
  <c r="AF6151" i="1"/>
  <c r="AE6151" i="1"/>
  <c r="AD6151" i="1"/>
  <c r="AF6150" i="1"/>
  <c r="AE6150" i="1"/>
  <c r="AD6150" i="1"/>
  <c r="AF6149" i="1"/>
  <c r="AE6149" i="1"/>
  <c r="AD6149" i="1"/>
  <c r="AF6148" i="1"/>
  <c r="AE6148" i="1"/>
  <c r="AD6148" i="1"/>
  <c r="AF6147" i="1"/>
  <c r="AE6147" i="1"/>
  <c r="AD6147" i="1"/>
  <c r="AF6146" i="1"/>
  <c r="AE6146" i="1"/>
  <c r="AD6146" i="1"/>
  <c r="AF6145" i="1"/>
  <c r="AE6145" i="1"/>
  <c r="AD6145" i="1"/>
  <c r="AF6144" i="1"/>
  <c r="AE6144" i="1"/>
  <c r="AD6144" i="1"/>
  <c r="AF6143" i="1"/>
  <c r="AE6143" i="1"/>
  <c r="AD6143" i="1"/>
  <c r="AF6142" i="1"/>
  <c r="AE6142" i="1"/>
  <c r="AD6142" i="1"/>
  <c r="AF6141" i="1"/>
  <c r="AE6141" i="1"/>
  <c r="AD6141" i="1"/>
  <c r="AF6140" i="1"/>
  <c r="AE6140" i="1"/>
  <c r="AD6140" i="1"/>
  <c r="AF6139" i="1"/>
  <c r="AE6139" i="1"/>
  <c r="AD6139" i="1"/>
  <c r="AF6138" i="1"/>
  <c r="AE6138" i="1"/>
  <c r="AD6138" i="1"/>
  <c r="AF6137" i="1"/>
  <c r="AE6137" i="1"/>
  <c r="AD6137" i="1"/>
  <c r="AF6136" i="1"/>
  <c r="AE6136" i="1"/>
  <c r="AD6136" i="1"/>
  <c r="AF6135" i="1"/>
  <c r="AE6135" i="1"/>
  <c r="AD6135" i="1"/>
  <c r="AF6134" i="1"/>
  <c r="AE6134" i="1"/>
  <c r="AD6134" i="1"/>
  <c r="AF6133" i="1"/>
  <c r="AE6133" i="1"/>
  <c r="AD6133" i="1"/>
  <c r="AF6132" i="1"/>
  <c r="AE6132" i="1"/>
  <c r="AD6132" i="1"/>
  <c r="AF6131" i="1"/>
  <c r="AE6131" i="1"/>
  <c r="AD6131" i="1"/>
  <c r="AF6130" i="1"/>
  <c r="AE6130" i="1"/>
  <c r="AD6130" i="1"/>
  <c r="AF6129" i="1"/>
  <c r="AE6129" i="1"/>
  <c r="AD6129" i="1"/>
  <c r="AF6128" i="1"/>
  <c r="AE6128" i="1"/>
  <c r="AD6128" i="1"/>
  <c r="AF6127" i="1"/>
  <c r="AE6127" i="1"/>
  <c r="AD6127" i="1"/>
  <c r="AF6126" i="1"/>
  <c r="AE6126" i="1"/>
  <c r="AD6126" i="1"/>
  <c r="AF6125" i="1"/>
  <c r="AE6125" i="1"/>
  <c r="AD6125" i="1"/>
  <c r="AF6124" i="1"/>
  <c r="AE6124" i="1"/>
  <c r="AD6124" i="1"/>
  <c r="AF6123" i="1"/>
  <c r="AE6123" i="1"/>
  <c r="AD6123" i="1"/>
  <c r="AF6122" i="1"/>
  <c r="AE6122" i="1"/>
  <c r="AD6122" i="1"/>
  <c r="AF6121" i="1"/>
  <c r="AE6121" i="1"/>
  <c r="AD6121" i="1"/>
  <c r="AF6120" i="1"/>
  <c r="AE6120" i="1"/>
  <c r="AD6120" i="1"/>
  <c r="AF6119" i="1"/>
  <c r="AE6119" i="1"/>
  <c r="AD6119" i="1"/>
  <c r="AF6118" i="1"/>
  <c r="AE6118" i="1"/>
  <c r="AD6118" i="1"/>
  <c r="AF6117" i="1"/>
  <c r="AE6117" i="1"/>
  <c r="AD6117" i="1"/>
  <c r="AF6116" i="1"/>
  <c r="AE6116" i="1"/>
  <c r="AD6116" i="1"/>
  <c r="AF6115" i="1"/>
  <c r="AE6115" i="1"/>
  <c r="AD6115" i="1"/>
  <c r="AF6114" i="1"/>
  <c r="AE6114" i="1"/>
  <c r="AD6114" i="1"/>
  <c r="AF6113" i="1"/>
  <c r="AE6113" i="1"/>
  <c r="AD6113" i="1"/>
  <c r="AF6112" i="1"/>
  <c r="AE6112" i="1"/>
  <c r="AD6112" i="1"/>
  <c r="AF6111" i="1"/>
  <c r="AE6111" i="1"/>
  <c r="AD6111" i="1"/>
  <c r="AF6110" i="1"/>
  <c r="AE6110" i="1"/>
  <c r="AD6110" i="1"/>
  <c r="AF6109" i="1"/>
  <c r="AE6109" i="1"/>
  <c r="AD6109" i="1"/>
  <c r="AF6108" i="1"/>
  <c r="AE6108" i="1"/>
  <c r="AD6108" i="1"/>
  <c r="AF6107" i="1"/>
  <c r="AE6107" i="1"/>
  <c r="AD6107" i="1"/>
  <c r="AF6106" i="1"/>
  <c r="AE6106" i="1"/>
  <c r="AD6106" i="1"/>
  <c r="AF6105" i="1"/>
  <c r="AE6105" i="1"/>
  <c r="AD6105" i="1"/>
  <c r="AF6104" i="1"/>
  <c r="AE6104" i="1"/>
  <c r="AD6104" i="1"/>
  <c r="AF6103" i="1"/>
  <c r="AE6103" i="1"/>
  <c r="AD6103" i="1"/>
  <c r="AF6102" i="1"/>
  <c r="AE6102" i="1"/>
  <c r="AD6102" i="1"/>
  <c r="AF6101" i="1"/>
  <c r="AE6101" i="1"/>
  <c r="AD6101" i="1"/>
  <c r="AF6100" i="1"/>
  <c r="AE6100" i="1"/>
  <c r="AD6100" i="1"/>
  <c r="AF6099" i="1"/>
  <c r="AE6099" i="1"/>
  <c r="AD6099" i="1"/>
  <c r="AF6098" i="1"/>
  <c r="AE6098" i="1"/>
  <c r="AD6098" i="1"/>
  <c r="AF6097" i="1"/>
  <c r="AE6097" i="1"/>
  <c r="AD6097" i="1"/>
  <c r="AF6096" i="1"/>
  <c r="AE6096" i="1"/>
  <c r="AD6096" i="1"/>
  <c r="AF6095" i="1"/>
  <c r="AE6095" i="1"/>
  <c r="AD6095" i="1"/>
  <c r="AF6094" i="1"/>
  <c r="AE6094" i="1"/>
  <c r="AD6094" i="1"/>
  <c r="AF6093" i="1"/>
  <c r="AE6093" i="1"/>
  <c r="AD6093" i="1"/>
  <c r="AF6092" i="1"/>
  <c r="AE6092" i="1"/>
  <c r="AD6092" i="1"/>
  <c r="AF6091" i="1"/>
  <c r="AE6091" i="1"/>
  <c r="AD6091" i="1"/>
  <c r="AF6090" i="1"/>
  <c r="AE6090" i="1"/>
  <c r="AD6090" i="1"/>
  <c r="AF6089" i="1"/>
  <c r="AE6089" i="1"/>
  <c r="AD6089" i="1"/>
  <c r="AF6088" i="1"/>
  <c r="AE6088" i="1"/>
  <c r="AD6088" i="1"/>
  <c r="AF6087" i="1"/>
  <c r="AE6087" i="1"/>
  <c r="AD6087" i="1"/>
  <c r="AF6086" i="1"/>
  <c r="AE6086" i="1"/>
  <c r="AD6086" i="1"/>
  <c r="AF6085" i="1"/>
  <c r="AE6085" i="1"/>
  <c r="AD6085" i="1"/>
  <c r="AF6084" i="1"/>
  <c r="AE6084" i="1"/>
  <c r="AD6084" i="1"/>
  <c r="AF6083" i="1"/>
  <c r="AE6083" i="1"/>
  <c r="AD6083" i="1"/>
  <c r="AF6082" i="1"/>
  <c r="AE6082" i="1"/>
  <c r="AD6082" i="1"/>
  <c r="AF6081" i="1"/>
  <c r="AE6081" i="1"/>
  <c r="AD6081" i="1"/>
  <c r="AF6080" i="1"/>
  <c r="AE6080" i="1"/>
  <c r="AD6080" i="1"/>
  <c r="AF6079" i="1"/>
  <c r="AE6079" i="1"/>
  <c r="AD6079" i="1"/>
  <c r="AF6078" i="1"/>
  <c r="AE6078" i="1"/>
  <c r="AD6078" i="1"/>
  <c r="AF6077" i="1"/>
  <c r="AE6077" i="1"/>
  <c r="AD6077" i="1"/>
  <c r="AF6076" i="1"/>
  <c r="AE6076" i="1"/>
  <c r="AD6076" i="1"/>
  <c r="AF6075" i="1"/>
  <c r="AE6075" i="1"/>
  <c r="AD6075" i="1"/>
  <c r="AF6074" i="1"/>
  <c r="AE6074" i="1"/>
  <c r="AD6074" i="1"/>
  <c r="AF6073" i="1"/>
  <c r="AE6073" i="1"/>
  <c r="AD6073" i="1"/>
  <c r="AF6072" i="1"/>
  <c r="AE6072" i="1"/>
  <c r="AD6072" i="1"/>
  <c r="AF6071" i="1"/>
  <c r="AE6071" i="1"/>
  <c r="AD6071" i="1"/>
  <c r="AF6070" i="1"/>
  <c r="AE6070" i="1"/>
  <c r="AD6070" i="1"/>
  <c r="AF6069" i="1"/>
  <c r="AE6069" i="1"/>
  <c r="AD6069" i="1"/>
  <c r="AF6068" i="1"/>
  <c r="AE6068" i="1"/>
  <c r="AD6068" i="1"/>
  <c r="AF6067" i="1"/>
  <c r="AE6067" i="1"/>
  <c r="AD6067" i="1"/>
  <c r="AF6066" i="1"/>
  <c r="AE6066" i="1"/>
  <c r="AD6066" i="1"/>
  <c r="AF6065" i="1"/>
  <c r="AE6065" i="1"/>
  <c r="AD6065" i="1"/>
  <c r="AF6064" i="1"/>
  <c r="AE6064" i="1"/>
  <c r="AD6064" i="1"/>
  <c r="AF6063" i="1"/>
  <c r="AE6063" i="1"/>
  <c r="AD6063" i="1"/>
  <c r="AF6062" i="1"/>
  <c r="AE6062" i="1"/>
  <c r="AD6062" i="1"/>
  <c r="AF6061" i="1"/>
  <c r="AE6061" i="1"/>
  <c r="AD6061" i="1"/>
  <c r="AF6060" i="1"/>
  <c r="AE6060" i="1"/>
  <c r="AD6060" i="1"/>
  <c r="AF6059" i="1"/>
  <c r="AE6059" i="1"/>
  <c r="AD6059" i="1"/>
  <c r="AF6058" i="1"/>
  <c r="AE6058" i="1"/>
  <c r="AD6058" i="1"/>
  <c r="AF6057" i="1"/>
  <c r="AE6057" i="1"/>
  <c r="AD6057" i="1"/>
  <c r="AF6056" i="1"/>
  <c r="AE6056" i="1"/>
  <c r="AD6056" i="1"/>
  <c r="AF6055" i="1"/>
  <c r="AE6055" i="1"/>
  <c r="AD6055" i="1"/>
  <c r="AF6054" i="1"/>
  <c r="AE6054" i="1"/>
  <c r="AD6054" i="1"/>
  <c r="AF6053" i="1"/>
  <c r="AE6053" i="1"/>
  <c r="AD6053" i="1"/>
  <c r="AF6052" i="1"/>
  <c r="AE6052" i="1"/>
  <c r="AD6052" i="1"/>
  <c r="AF6051" i="1"/>
  <c r="AE6051" i="1"/>
  <c r="AD6051" i="1"/>
  <c r="AF6050" i="1"/>
  <c r="AE6050" i="1"/>
  <c r="AD6050" i="1"/>
  <c r="AF6049" i="1"/>
  <c r="AE6049" i="1"/>
  <c r="AD6049" i="1"/>
  <c r="AF6048" i="1"/>
  <c r="AE6048" i="1"/>
  <c r="AD6048" i="1"/>
  <c r="AF6047" i="1"/>
  <c r="AE6047" i="1"/>
  <c r="AD6047" i="1"/>
  <c r="AF6046" i="1"/>
  <c r="AE6046" i="1"/>
  <c r="AD6046" i="1"/>
  <c r="AF6045" i="1"/>
  <c r="AE6045" i="1"/>
  <c r="AD6045" i="1"/>
  <c r="AF6044" i="1"/>
  <c r="AE6044" i="1"/>
  <c r="AD6044" i="1"/>
  <c r="AF6043" i="1"/>
  <c r="AE6043" i="1"/>
  <c r="AD6043" i="1"/>
  <c r="AF6042" i="1"/>
  <c r="AE6042" i="1"/>
  <c r="AD6042" i="1"/>
  <c r="AF6041" i="1"/>
  <c r="AE6041" i="1"/>
  <c r="AD6041" i="1"/>
  <c r="AF6040" i="1"/>
  <c r="AE6040" i="1"/>
  <c r="AD6040" i="1"/>
  <c r="AF6039" i="1"/>
  <c r="AE6039" i="1"/>
  <c r="AD6039" i="1"/>
  <c r="AF6038" i="1"/>
  <c r="AE6038" i="1"/>
  <c r="AD6038" i="1"/>
  <c r="AF6037" i="1"/>
  <c r="AE6037" i="1"/>
  <c r="AD6037" i="1"/>
  <c r="AF6036" i="1"/>
  <c r="AE6036" i="1"/>
  <c r="AD6036" i="1"/>
  <c r="AF6035" i="1"/>
  <c r="AE6035" i="1"/>
  <c r="AD6035" i="1"/>
  <c r="AF6034" i="1"/>
  <c r="AE6034" i="1"/>
  <c r="AD6034" i="1"/>
  <c r="AF6033" i="1"/>
  <c r="AE6033" i="1"/>
  <c r="AD6033" i="1"/>
  <c r="AF6032" i="1"/>
  <c r="AE6032" i="1"/>
  <c r="AD6032" i="1"/>
  <c r="AF6031" i="1"/>
  <c r="AE6031" i="1"/>
  <c r="AD6031" i="1"/>
  <c r="AF6030" i="1"/>
  <c r="AE6030" i="1"/>
  <c r="AD6030" i="1"/>
  <c r="AF6029" i="1"/>
  <c r="AE6029" i="1"/>
  <c r="AD6029" i="1"/>
  <c r="AF6028" i="1"/>
  <c r="AE6028" i="1"/>
  <c r="AD6028" i="1"/>
  <c r="AF6027" i="1"/>
  <c r="AE6027" i="1"/>
  <c r="AD6027" i="1"/>
  <c r="AF6026" i="1"/>
  <c r="AE6026" i="1"/>
  <c r="AD6026" i="1"/>
  <c r="AF6025" i="1"/>
  <c r="AE6025" i="1"/>
  <c r="AD6025" i="1"/>
  <c r="AF6024" i="1"/>
  <c r="AE6024" i="1"/>
  <c r="AD6024" i="1"/>
  <c r="AF6023" i="1"/>
  <c r="AE6023" i="1"/>
  <c r="AD6023" i="1"/>
  <c r="AF6022" i="1"/>
  <c r="AE6022" i="1"/>
  <c r="AD6022" i="1"/>
  <c r="AF6021" i="1"/>
  <c r="AE6021" i="1"/>
  <c r="AD6021" i="1"/>
  <c r="AF6020" i="1"/>
  <c r="AE6020" i="1"/>
  <c r="AD6020" i="1"/>
  <c r="AF6019" i="1"/>
  <c r="AE6019" i="1"/>
  <c r="AD6019" i="1"/>
  <c r="AF6018" i="1"/>
  <c r="AE6018" i="1"/>
  <c r="AD6018" i="1"/>
  <c r="AF6017" i="1"/>
  <c r="AE6017" i="1"/>
  <c r="AD6017" i="1"/>
  <c r="AF6016" i="1"/>
  <c r="AE6016" i="1"/>
  <c r="AD6016" i="1"/>
  <c r="AF6015" i="1"/>
  <c r="AE6015" i="1"/>
  <c r="AD6015" i="1"/>
  <c r="AF6014" i="1"/>
  <c r="AE6014" i="1"/>
  <c r="AD6014" i="1"/>
  <c r="AF6013" i="1"/>
  <c r="AE6013" i="1"/>
  <c r="AD6013" i="1"/>
  <c r="AF6012" i="1"/>
  <c r="AE6012" i="1"/>
  <c r="AD6012" i="1"/>
  <c r="AF6011" i="1"/>
  <c r="AE6011" i="1"/>
  <c r="AD6011" i="1"/>
  <c r="AF6010" i="1"/>
  <c r="AE6010" i="1"/>
  <c r="AD6010" i="1"/>
  <c r="AF6009" i="1"/>
  <c r="AE6009" i="1"/>
  <c r="AD6009" i="1"/>
  <c r="AF6008" i="1"/>
  <c r="AE6008" i="1"/>
  <c r="AD6008" i="1"/>
  <c r="AF6007" i="1"/>
  <c r="AE6007" i="1"/>
  <c r="AD6007" i="1"/>
  <c r="AF6006" i="1"/>
  <c r="AE6006" i="1"/>
  <c r="AD6006" i="1"/>
  <c r="AF6005" i="1"/>
  <c r="AE6005" i="1"/>
  <c r="AD6005" i="1"/>
  <c r="AF6004" i="1"/>
  <c r="AE6004" i="1"/>
  <c r="AD6004" i="1"/>
  <c r="AF6003" i="1"/>
  <c r="AE6003" i="1"/>
  <c r="AD6003" i="1"/>
  <c r="AF6002" i="1"/>
  <c r="AE6002" i="1"/>
  <c r="AD6002" i="1"/>
  <c r="AF6001" i="1"/>
  <c r="AE6001" i="1"/>
  <c r="AD6001" i="1"/>
  <c r="AF6000" i="1"/>
  <c r="AE6000" i="1"/>
  <c r="AD6000" i="1"/>
  <c r="AF5999" i="1"/>
  <c r="AE5999" i="1"/>
  <c r="AD5999" i="1"/>
  <c r="AF5998" i="1"/>
  <c r="AE5998" i="1"/>
  <c r="AD5998" i="1"/>
  <c r="AF5997" i="1"/>
  <c r="AE5997" i="1"/>
  <c r="AD5997" i="1"/>
  <c r="AF5996" i="1"/>
  <c r="AE5996" i="1"/>
  <c r="AD5996" i="1"/>
  <c r="AF5995" i="1"/>
  <c r="AE5995" i="1"/>
  <c r="AD5995" i="1"/>
  <c r="AF5994" i="1"/>
  <c r="AE5994" i="1"/>
  <c r="AD5994" i="1"/>
  <c r="AF5993" i="1"/>
  <c r="AE5993" i="1"/>
  <c r="AD5993" i="1"/>
  <c r="AF5992" i="1"/>
  <c r="AE5992" i="1"/>
  <c r="AD5992" i="1"/>
  <c r="AF5991" i="1"/>
  <c r="AE5991" i="1"/>
  <c r="AD5991" i="1"/>
  <c r="AF5990" i="1"/>
  <c r="AE5990" i="1"/>
  <c r="AD5990" i="1"/>
  <c r="AF5989" i="1"/>
  <c r="AE5989" i="1"/>
  <c r="AD5989" i="1"/>
  <c r="AF5988" i="1"/>
  <c r="AE5988" i="1"/>
  <c r="AD5988" i="1"/>
  <c r="AF5987" i="1"/>
  <c r="AE5987" i="1"/>
  <c r="AD5987" i="1"/>
  <c r="AF5986" i="1"/>
  <c r="AE5986" i="1"/>
  <c r="AD5986" i="1"/>
  <c r="AF5985" i="1"/>
  <c r="AE5985" i="1"/>
  <c r="AD5985" i="1"/>
  <c r="AF5984" i="1"/>
  <c r="AE5984" i="1"/>
  <c r="AD5984" i="1"/>
  <c r="AF5983" i="1"/>
  <c r="AE5983" i="1"/>
  <c r="AD5983" i="1"/>
  <c r="AF5982" i="1"/>
  <c r="AE5982" i="1"/>
  <c r="AD5982" i="1"/>
  <c r="AF5981" i="1"/>
  <c r="AE5981" i="1"/>
  <c r="AD5981" i="1"/>
  <c r="AF5980" i="1"/>
  <c r="AE5980" i="1"/>
  <c r="AD5980" i="1"/>
  <c r="AF5979" i="1"/>
  <c r="AE5979" i="1"/>
  <c r="AD5979" i="1"/>
  <c r="AF5978" i="1"/>
  <c r="AE5978" i="1"/>
  <c r="AD5978" i="1"/>
  <c r="AF5977" i="1"/>
  <c r="AE5977" i="1"/>
  <c r="AD5977" i="1"/>
  <c r="AF5976" i="1"/>
  <c r="AE5976" i="1"/>
  <c r="AD5976" i="1"/>
  <c r="AF5975" i="1"/>
  <c r="AE5975" i="1"/>
  <c r="AD5975" i="1"/>
  <c r="AF5974" i="1"/>
  <c r="AE5974" i="1"/>
  <c r="AD5974" i="1"/>
  <c r="AF5973" i="1"/>
  <c r="AE5973" i="1"/>
  <c r="AD5973" i="1"/>
  <c r="AF5972" i="1"/>
  <c r="AE5972" i="1"/>
  <c r="AD5972" i="1"/>
  <c r="AF5971" i="1"/>
  <c r="AE5971" i="1"/>
  <c r="AD5971" i="1"/>
  <c r="AF5970" i="1"/>
  <c r="AE5970" i="1"/>
  <c r="AD5970" i="1"/>
  <c r="AF5969" i="1"/>
  <c r="AE5969" i="1"/>
  <c r="AD5969" i="1"/>
  <c r="AF5968" i="1"/>
  <c r="AE5968" i="1"/>
  <c r="AD5968" i="1"/>
  <c r="AF5967" i="1"/>
  <c r="AE5967" i="1"/>
  <c r="AD5967" i="1"/>
  <c r="AF5966" i="1"/>
  <c r="AE5966" i="1"/>
  <c r="AD5966" i="1"/>
  <c r="AF5965" i="1"/>
  <c r="AE5965" i="1"/>
  <c r="AD5965" i="1"/>
  <c r="AF5964" i="1"/>
  <c r="AE5964" i="1"/>
  <c r="AD5964" i="1"/>
  <c r="AF5963" i="1"/>
  <c r="AE5963" i="1"/>
  <c r="AD5963" i="1"/>
  <c r="AF5962" i="1"/>
  <c r="AE5962" i="1"/>
  <c r="AD5962" i="1"/>
  <c r="AF5961" i="1"/>
  <c r="AE5961" i="1"/>
  <c r="AD5961" i="1"/>
  <c r="AF5960" i="1"/>
  <c r="AE5960" i="1"/>
  <c r="AD5960" i="1"/>
  <c r="AF5959" i="1"/>
  <c r="AE5959" i="1"/>
  <c r="AD5959" i="1"/>
  <c r="AF5958" i="1"/>
  <c r="AE5958" i="1"/>
  <c r="AD5958" i="1"/>
  <c r="AF5957" i="1"/>
  <c r="AE5957" i="1"/>
  <c r="AD5957" i="1"/>
  <c r="AF5956" i="1"/>
  <c r="AE5956" i="1"/>
  <c r="AD5956" i="1"/>
  <c r="AF5955" i="1"/>
  <c r="AE5955" i="1"/>
  <c r="AD5955" i="1"/>
  <c r="AF5954" i="1"/>
  <c r="AE5954" i="1"/>
  <c r="AD5954" i="1"/>
  <c r="AF5953" i="1"/>
  <c r="AE5953" i="1"/>
  <c r="AD5953" i="1"/>
  <c r="AF5952" i="1"/>
  <c r="AE5952" i="1"/>
  <c r="AD5952" i="1"/>
  <c r="AF5951" i="1"/>
  <c r="AE5951" i="1"/>
  <c r="AD5951" i="1"/>
  <c r="AF5950" i="1"/>
  <c r="AE5950" i="1"/>
  <c r="AD5950" i="1"/>
  <c r="AF5949" i="1"/>
  <c r="AE5949" i="1"/>
  <c r="AD5949" i="1"/>
  <c r="AF5948" i="1"/>
  <c r="AE5948" i="1"/>
  <c r="AD5948" i="1"/>
  <c r="AF5947" i="1"/>
  <c r="AE5947" i="1"/>
  <c r="AD5947" i="1"/>
  <c r="AF5946" i="1"/>
  <c r="AE5946" i="1"/>
  <c r="AD5946" i="1"/>
  <c r="AF5945" i="1"/>
  <c r="AE5945" i="1"/>
  <c r="AD5945" i="1"/>
  <c r="AF5944" i="1"/>
  <c r="AE5944" i="1"/>
  <c r="AD5944" i="1"/>
  <c r="AF5943" i="1"/>
  <c r="AE5943" i="1"/>
  <c r="AD5943" i="1"/>
  <c r="AF5942" i="1"/>
  <c r="AE5942" i="1"/>
  <c r="AD5942" i="1"/>
  <c r="AF5941" i="1"/>
  <c r="AE5941" i="1"/>
  <c r="AD5941" i="1"/>
  <c r="AF5940" i="1"/>
  <c r="AE5940" i="1"/>
  <c r="AD5940" i="1"/>
  <c r="AF5939" i="1"/>
  <c r="AE5939" i="1"/>
  <c r="AD5939" i="1"/>
  <c r="AF5938" i="1"/>
  <c r="AE5938" i="1"/>
  <c r="AD5938" i="1"/>
  <c r="AF5937" i="1"/>
  <c r="AE5937" i="1"/>
  <c r="AD5937" i="1"/>
  <c r="AF5936" i="1"/>
  <c r="AE5936" i="1"/>
  <c r="AD5936" i="1"/>
  <c r="AF5935" i="1"/>
  <c r="AE5935" i="1"/>
  <c r="AD5935" i="1"/>
  <c r="AF5934" i="1"/>
  <c r="AE5934" i="1"/>
  <c r="AD5934" i="1"/>
  <c r="AF5933" i="1"/>
  <c r="AE5933" i="1"/>
  <c r="AD5933" i="1"/>
  <c r="AF5932" i="1"/>
  <c r="AE5932" i="1"/>
  <c r="AD5932" i="1"/>
  <c r="AF5931" i="1"/>
  <c r="AE5931" i="1"/>
  <c r="AD5931" i="1"/>
  <c r="AF5930" i="1"/>
  <c r="AE5930" i="1"/>
  <c r="AD5930" i="1"/>
  <c r="AF5929" i="1"/>
  <c r="AE5929" i="1"/>
  <c r="AD5929" i="1"/>
  <c r="AF5928" i="1"/>
  <c r="AE5928" i="1"/>
  <c r="AD5928" i="1"/>
  <c r="AF5927" i="1"/>
  <c r="AE5927" i="1"/>
  <c r="AD5927" i="1"/>
  <c r="AF5926" i="1"/>
  <c r="AE5926" i="1"/>
  <c r="AD5926" i="1"/>
  <c r="AF5925" i="1"/>
  <c r="AE5925" i="1"/>
  <c r="AD5925" i="1"/>
  <c r="AF5924" i="1"/>
  <c r="AE5924" i="1"/>
  <c r="AD5924" i="1"/>
  <c r="AF5923" i="1"/>
  <c r="AE5923" i="1"/>
  <c r="AD5923" i="1"/>
  <c r="AF5922" i="1"/>
  <c r="AE5922" i="1"/>
  <c r="AD5922" i="1"/>
  <c r="AF5921" i="1"/>
  <c r="AE5921" i="1"/>
  <c r="AD5921" i="1"/>
  <c r="AF5920" i="1"/>
  <c r="AE5920" i="1"/>
  <c r="AD5920" i="1"/>
  <c r="AF5919" i="1"/>
  <c r="AE5919" i="1"/>
  <c r="AD5919" i="1"/>
  <c r="AF5918" i="1"/>
  <c r="AE5918" i="1"/>
  <c r="AD5918" i="1"/>
  <c r="AF5917" i="1"/>
  <c r="AE5917" i="1"/>
  <c r="AD5917" i="1"/>
  <c r="AF5916" i="1"/>
  <c r="AE5916" i="1"/>
  <c r="AD5916" i="1"/>
  <c r="AF5915" i="1"/>
  <c r="AE5915" i="1"/>
  <c r="AD5915" i="1"/>
  <c r="AF5914" i="1"/>
  <c r="AE5914" i="1"/>
  <c r="AD5914" i="1"/>
  <c r="AF5913" i="1"/>
  <c r="AE5913" i="1"/>
  <c r="AD5913" i="1"/>
  <c r="AF5912" i="1"/>
  <c r="AE5912" i="1"/>
  <c r="AD5912" i="1"/>
  <c r="AF5911" i="1"/>
  <c r="AE5911" i="1"/>
  <c r="AD5911" i="1"/>
  <c r="AF5910" i="1"/>
  <c r="AE5910" i="1"/>
  <c r="AD5910" i="1"/>
  <c r="AF5909" i="1"/>
  <c r="AE5909" i="1"/>
  <c r="AD5909" i="1"/>
  <c r="AF5908" i="1"/>
  <c r="AE5908" i="1"/>
  <c r="AD5908" i="1"/>
  <c r="AF5907" i="1"/>
  <c r="AE5907" i="1"/>
  <c r="AD5907" i="1"/>
  <c r="AF5906" i="1"/>
  <c r="AE5906" i="1"/>
  <c r="AD5906" i="1"/>
  <c r="AF5905" i="1"/>
  <c r="AE5905" i="1"/>
  <c r="AD5905" i="1"/>
  <c r="AF5904" i="1"/>
  <c r="AE5904" i="1"/>
  <c r="AD5904" i="1"/>
  <c r="AF5903" i="1"/>
  <c r="AE5903" i="1"/>
  <c r="AD5903" i="1"/>
  <c r="AF5902" i="1"/>
  <c r="AE5902" i="1"/>
  <c r="AD5902" i="1"/>
  <c r="AF5901" i="1"/>
  <c r="AE5901" i="1"/>
  <c r="AD5901" i="1"/>
  <c r="AF5900" i="1"/>
  <c r="AE5900" i="1"/>
  <c r="AD5900" i="1"/>
  <c r="AF5899" i="1"/>
  <c r="AE5899" i="1"/>
  <c r="AD5899" i="1"/>
  <c r="AF5898" i="1"/>
  <c r="AE5898" i="1"/>
  <c r="AD5898" i="1"/>
  <c r="AF5897" i="1"/>
  <c r="AE5897" i="1"/>
  <c r="AD5897" i="1"/>
  <c r="AF5896" i="1"/>
  <c r="AE5896" i="1"/>
  <c r="AD5896" i="1"/>
  <c r="AF5895" i="1"/>
  <c r="AE5895" i="1"/>
  <c r="AD5895" i="1"/>
  <c r="AF5894" i="1"/>
  <c r="AE5894" i="1"/>
  <c r="AD5894" i="1"/>
  <c r="AF5893" i="1"/>
  <c r="AE5893" i="1"/>
  <c r="AD5893" i="1"/>
  <c r="AF5892" i="1"/>
  <c r="AE5892" i="1"/>
  <c r="AD5892" i="1"/>
  <c r="AF5891" i="1"/>
  <c r="AE5891" i="1"/>
  <c r="AD5891" i="1"/>
  <c r="AF5890" i="1"/>
  <c r="AE5890" i="1"/>
  <c r="AD5890" i="1"/>
  <c r="AF5889" i="1"/>
  <c r="AE5889" i="1"/>
  <c r="AD5889" i="1"/>
  <c r="AF5888" i="1"/>
  <c r="AE5888" i="1"/>
  <c r="AD5888" i="1"/>
  <c r="AF5887" i="1"/>
  <c r="AE5887" i="1"/>
  <c r="AD5887" i="1"/>
  <c r="AF5886" i="1"/>
  <c r="AE5886" i="1"/>
  <c r="AD5886" i="1"/>
  <c r="AF5885" i="1"/>
  <c r="AE5885" i="1"/>
  <c r="AD5885" i="1"/>
  <c r="AF5884" i="1"/>
  <c r="AE5884" i="1"/>
  <c r="AD5884" i="1"/>
  <c r="AF5883" i="1"/>
  <c r="AE5883" i="1"/>
  <c r="AD5883" i="1"/>
  <c r="AF5882" i="1"/>
  <c r="AE5882" i="1"/>
  <c r="AD5882" i="1"/>
  <c r="AF5881" i="1"/>
  <c r="AE5881" i="1"/>
  <c r="AD5881" i="1"/>
  <c r="AF5880" i="1"/>
  <c r="AE5880" i="1"/>
  <c r="AD5880" i="1"/>
  <c r="AF5879" i="1"/>
  <c r="AE5879" i="1"/>
  <c r="AD5879" i="1"/>
  <c r="AF5878" i="1"/>
  <c r="AE5878" i="1"/>
  <c r="AD5878" i="1"/>
  <c r="AF5877" i="1"/>
  <c r="AE5877" i="1"/>
  <c r="AD5877" i="1"/>
  <c r="AF5876" i="1"/>
  <c r="AE5876" i="1"/>
  <c r="AD5876" i="1"/>
  <c r="AF5875" i="1"/>
  <c r="AE5875" i="1"/>
  <c r="AD5875" i="1"/>
  <c r="AF5874" i="1"/>
  <c r="AE5874" i="1"/>
  <c r="AD5874" i="1"/>
  <c r="AF5873" i="1"/>
  <c r="AE5873" i="1"/>
  <c r="AD5873" i="1"/>
  <c r="AF5872" i="1"/>
  <c r="AE5872" i="1"/>
  <c r="AD5872" i="1"/>
  <c r="AF5871" i="1"/>
  <c r="AE5871" i="1"/>
  <c r="AD5871" i="1"/>
  <c r="AF5870" i="1"/>
  <c r="AE5870" i="1"/>
  <c r="AD5870" i="1"/>
  <c r="AF5869" i="1"/>
  <c r="AE5869" i="1"/>
  <c r="AD5869" i="1"/>
  <c r="AF5868" i="1"/>
  <c r="AE5868" i="1"/>
  <c r="AD5868" i="1"/>
  <c r="AF5867" i="1"/>
  <c r="AE5867" i="1"/>
  <c r="AD5867" i="1"/>
  <c r="AF5866" i="1"/>
  <c r="AE5866" i="1"/>
  <c r="AD5866" i="1"/>
  <c r="AF5865" i="1"/>
  <c r="AE5865" i="1"/>
  <c r="AD5865" i="1"/>
  <c r="AF5864" i="1"/>
  <c r="AE5864" i="1"/>
  <c r="AD5864" i="1"/>
  <c r="AF5863" i="1"/>
  <c r="AE5863" i="1"/>
  <c r="AD5863" i="1"/>
  <c r="AF5862" i="1"/>
  <c r="AE5862" i="1"/>
  <c r="AD5862" i="1"/>
  <c r="AF5861" i="1"/>
  <c r="AE5861" i="1"/>
  <c r="AD5861" i="1"/>
  <c r="AF5860" i="1"/>
  <c r="AE5860" i="1"/>
  <c r="AD5860" i="1"/>
  <c r="AF5859" i="1"/>
  <c r="AE5859" i="1"/>
  <c r="AD5859" i="1"/>
  <c r="AF5858" i="1"/>
  <c r="AE5858" i="1"/>
  <c r="AD5858" i="1"/>
  <c r="AF5857" i="1"/>
  <c r="AE5857" i="1"/>
  <c r="AD5857" i="1"/>
  <c r="AF5856" i="1"/>
  <c r="AE5856" i="1"/>
  <c r="AD5856" i="1"/>
  <c r="AF5855" i="1"/>
  <c r="AE5855" i="1"/>
  <c r="AD5855" i="1"/>
  <c r="AF5854" i="1"/>
  <c r="AE5854" i="1"/>
  <c r="AD5854" i="1"/>
  <c r="AF5853" i="1"/>
  <c r="AE5853" i="1"/>
  <c r="AD5853" i="1"/>
  <c r="AF5852" i="1"/>
  <c r="AE5852" i="1"/>
  <c r="AD5852" i="1"/>
  <c r="AF5851" i="1"/>
  <c r="AE5851" i="1"/>
  <c r="AD5851" i="1"/>
  <c r="AF5850" i="1"/>
  <c r="AE5850" i="1"/>
  <c r="AD5850" i="1"/>
  <c r="AF5849" i="1"/>
  <c r="AE5849" i="1"/>
  <c r="AD5849" i="1"/>
  <c r="AF5848" i="1"/>
  <c r="AE5848" i="1"/>
  <c r="AD5848" i="1"/>
  <c r="AF5847" i="1"/>
  <c r="AE5847" i="1"/>
  <c r="AD5847" i="1"/>
  <c r="AF5846" i="1"/>
  <c r="AE5846" i="1"/>
  <c r="AD5846" i="1"/>
  <c r="AF5845" i="1"/>
  <c r="AE5845" i="1"/>
  <c r="AD5845" i="1"/>
  <c r="AF5844" i="1"/>
  <c r="AE5844" i="1"/>
  <c r="AD5844" i="1"/>
  <c r="AF5843" i="1"/>
  <c r="AE5843" i="1"/>
  <c r="AD5843" i="1"/>
  <c r="AF5842" i="1"/>
  <c r="AE5842" i="1"/>
  <c r="AD5842" i="1"/>
  <c r="AF5841" i="1"/>
  <c r="AE5841" i="1"/>
  <c r="AD5841" i="1"/>
  <c r="AF5840" i="1"/>
  <c r="AE5840" i="1"/>
  <c r="AD5840" i="1"/>
  <c r="AF5839" i="1"/>
  <c r="AE5839" i="1"/>
  <c r="AD5839" i="1"/>
  <c r="AF5838" i="1"/>
  <c r="AE5838" i="1"/>
  <c r="AD5838" i="1"/>
  <c r="AF5837" i="1"/>
  <c r="AE5837" i="1"/>
  <c r="AD5837" i="1"/>
  <c r="AF5836" i="1"/>
  <c r="AE5836" i="1"/>
  <c r="AD5836" i="1"/>
  <c r="AF5835" i="1"/>
  <c r="AE5835" i="1"/>
  <c r="AD5835" i="1"/>
  <c r="AF5834" i="1"/>
  <c r="AE5834" i="1"/>
  <c r="AD5834" i="1"/>
  <c r="AF5833" i="1"/>
  <c r="AE5833" i="1"/>
  <c r="AD5833" i="1"/>
  <c r="AF5832" i="1"/>
  <c r="AE5832" i="1"/>
  <c r="AD5832" i="1"/>
  <c r="AF5831" i="1"/>
  <c r="AE5831" i="1"/>
  <c r="AD5831" i="1"/>
  <c r="AF5830" i="1"/>
  <c r="AE5830" i="1"/>
  <c r="AD5830" i="1"/>
  <c r="AF5829" i="1"/>
  <c r="AE5829" i="1"/>
  <c r="AD5829" i="1"/>
  <c r="AF5828" i="1"/>
  <c r="AE5828" i="1"/>
  <c r="AD5828" i="1"/>
  <c r="AF5827" i="1"/>
  <c r="AE5827" i="1"/>
  <c r="AD5827" i="1"/>
  <c r="AF5826" i="1"/>
  <c r="AE5826" i="1"/>
  <c r="AD5826" i="1"/>
  <c r="AF5825" i="1"/>
  <c r="AE5825" i="1"/>
  <c r="AD5825" i="1"/>
  <c r="AF5824" i="1"/>
  <c r="AE5824" i="1"/>
  <c r="AD5824" i="1"/>
  <c r="AF5823" i="1"/>
  <c r="AE5823" i="1"/>
  <c r="AD5823" i="1"/>
  <c r="AF5822" i="1"/>
  <c r="AE5822" i="1"/>
  <c r="AD5822" i="1"/>
  <c r="AF5821" i="1"/>
  <c r="AE5821" i="1"/>
  <c r="AD5821" i="1"/>
  <c r="AF5820" i="1"/>
  <c r="AE5820" i="1"/>
  <c r="AD5820" i="1"/>
  <c r="AF5819" i="1"/>
  <c r="AE5819" i="1"/>
  <c r="AD5819" i="1"/>
  <c r="AF5818" i="1"/>
  <c r="AE5818" i="1"/>
  <c r="AD5818" i="1"/>
  <c r="AF5817" i="1"/>
  <c r="AE5817" i="1"/>
  <c r="AD5817" i="1"/>
  <c r="AF5816" i="1"/>
  <c r="AE5816" i="1"/>
  <c r="AD5816" i="1"/>
  <c r="AF5815" i="1"/>
  <c r="AE5815" i="1"/>
  <c r="AD5815" i="1"/>
  <c r="AF5814" i="1"/>
  <c r="AE5814" i="1"/>
  <c r="AD5814" i="1"/>
  <c r="AF5813" i="1"/>
  <c r="AE5813" i="1"/>
  <c r="AD5813" i="1"/>
  <c r="AF5812" i="1"/>
  <c r="AE5812" i="1"/>
  <c r="AD5812" i="1"/>
  <c r="AF5811" i="1"/>
  <c r="AE5811" i="1"/>
  <c r="AD5811" i="1"/>
  <c r="AF5810" i="1"/>
  <c r="AE5810" i="1"/>
  <c r="AD5810" i="1"/>
  <c r="AF5809" i="1"/>
  <c r="AE5809" i="1"/>
  <c r="AD5809" i="1"/>
  <c r="AF5808" i="1"/>
  <c r="AE5808" i="1"/>
  <c r="AD5808" i="1"/>
  <c r="AF5807" i="1"/>
  <c r="AE5807" i="1"/>
  <c r="AD5807" i="1"/>
  <c r="AF5806" i="1"/>
  <c r="AE5806" i="1"/>
  <c r="AD5806" i="1"/>
  <c r="AF5805" i="1"/>
  <c r="AE5805" i="1"/>
  <c r="AD5805" i="1"/>
  <c r="AF5804" i="1"/>
  <c r="AE5804" i="1"/>
  <c r="AD5804" i="1"/>
  <c r="AF5803" i="1"/>
  <c r="AE5803" i="1"/>
  <c r="AD5803" i="1"/>
  <c r="AF5802" i="1"/>
  <c r="AE5802" i="1"/>
  <c r="AD5802" i="1"/>
  <c r="AF5801" i="1"/>
  <c r="AE5801" i="1"/>
  <c r="AD5801" i="1"/>
  <c r="AF5800" i="1"/>
  <c r="AE5800" i="1"/>
  <c r="AD5800" i="1"/>
  <c r="AF5799" i="1"/>
  <c r="AE5799" i="1"/>
  <c r="AD5799" i="1"/>
  <c r="AF5798" i="1"/>
  <c r="AE5798" i="1"/>
  <c r="AD5798" i="1"/>
  <c r="AF5797" i="1"/>
  <c r="AE5797" i="1"/>
  <c r="AD5797" i="1"/>
  <c r="AF5796" i="1"/>
  <c r="AE5796" i="1"/>
  <c r="AD5796" i="1"/>
  <c r="AF5795" i="1"/>
  <c r="AE5795" i="1"/>
  <c r="AD5795" i="1"/>
  <c r="AF5794" i="1"/>
  <c r="AE5794" i="1"/>
  <c r="AD5794" i="1"/>
  <c r="AF5793" i="1"/>
  <c r="AE5793" i="1"/>
  <c r="AD5793" i="1"/>
  <c r="AF5792" i="1"/>
  <c r="AE5792" i="1"/>
  <c r="AD5792" i="1"/>
  <c r="AF5791" i="1"/>
  <c r="AE5791" i="1"/>
  <c r="AD5791" i="1"/>
  <c r="AF5790" i="1"/>
  <c r="AE5790" i="1"/>
  <c r="AD5790" i="1"/>
  <c r="AF5789" i="1"/>
  <c r="AE5789" i="1"/>
  <c r="AD5789" i="1"/>
  <c r="AF5788" i="1"/>
  <c r="AE5788" i="1"/>
  <c r="AD5788" i="1"/>
  <c r="AF5787" i="1"/>
  <c r="AE5787" i="1"/>
  <c r="AD5787" i="1"/>
  <c r="AF5786" i="1"/>
  <c r="AE5786" i="1"/>
  <c r="AD5786" i="1"/>
  <c r="AF5785" i="1"/>
  <c r="AE5785" i="1"/>
  <c r="AD5785" i="1"/>
  <c r="AF5784" i="1"/>
  <c r="AE5784" i="1"/>
  <c r="AD5784" i="1"/>
  <c r="AF5783" i="1"/>
  <c r="AE5783" i="1"/>
  <c r="AD5783" i="1"/>
  <c r="AF5782" i="1"/>
  <c r="AE5782" i="1"/>
  <c r="AD5782" i="1"/>
  <c r="AF5781" i="1"/>
  <c r="AE5781" i="1"/>
  <c r="AD5781" i="1"/>
  <c r="AF5780" i="1"/>
  <c r="AE5780" i="1"/>
  <c r="AD5780" i="1"/>
  <c r="AF5779" i="1"/>
  <c r="AE5779" i="1"/>
  <c r="AD5779" i="1"/>
  <c r="AF5778" i="1"/>
  <c r="AE5778" i="1"/>
  <c r="AD5778" i="1"/>
  <c r="AF5777" i="1"/>
  <c r="AE5777" i="1"/>
  <c r="AD5777" i="1"/>
  <c r="AF5776" i="1"/>
  <c r="AE5776" i="1"/>
  <c r="AD5776" i="1"/>
  <c r="AF5775" i="1"/>
  <c r="AE5775" i="1"/>
  <c r="AD5775" i="1"/>
  <c r="AF5774" i="1"/>
  <c r="AE5774" i="1"/>
  <c r="AD5774" i="1"/>
  <c r="AF5773" i="1"/>
  <c r="AE5773" i="1"/>
  <c r="AD5773" i="1"/>
  <c r="AF5772" i="1"/>
  <c r="AE5772" i="1"/>
  <c r="AD5772" i="1"/>
  <c r="AF5771" i="1"/>
  <c r="AE5771" i="1"/>
  <c r="AD5771" i="1"/>
  <c r="AF5770" i="1"/>
  <c r="AE5770" i="1"/>
  <c r="AD5770" i="1"/>
  <c r="AF5769" i="1"/>
  <c r="AE5769" i="1"/>
  <c r="AD5769" i="1"/>
  <c r="AF5768" i="1"/>
  <c r="AE5768" i="1"/>
  <c r="AD5768" i="1"/>
  <c r="AF5767" i="1"/>
  <c r="AE5767" i="1"/>
  <c r="AD5767" i="1"/>
  <c r="AF5766" i="1"/>
  <c r="AE5766" i="1"/>
  <c r="AD5766" i="1"/>
  <c r="AF5765" i="1"/>
  <c r="AE5765" i="1"/>
  <c r="AD5765" i="1"/>
  <c r="AF5764" i="1"/>
  <c r="AE5764" i="1"/>
  <c r="AD5764" i="1"/>
  <c r="AF5763" i="1"/>
  <c r="AE5763" i="1"/>
  <c r="AD5763" i="1"/>
  <c r="AF5762" i="1"/>
  <c r="AE5762" i="1"/>
  <c r="AD5762" i="1"/>
  <c r="AF5761" i="1"/>
  <c r="AE5761" i="1"/>
  <c r="AD5761" i="1"/>
  <c r="AF5760" i="1"/>
  <c r="AE5760" i="1"/>
  <c r="AD5760" i="1"/>
  <c r="AF5759" i="1"/>
  <c r="AE5759" i="1"/>
  <c r="AD5759" i="1"/>
  <c r="AF5758" i="1"/>
  <c r="AE5758" i="1"/>
  <c r="AD5758" i="1"/>
  <c r="AF5757" i="1"/>
  <c r="AE5757" i="1"/>
  <c r="AD5757" i="1"/>
  <c r="AF5756" i="1"/>
  <c r="AE5756" i="1"/>
  <c r="AD5756" i="1"/>
  <c r="AF5755" i="1"/>
  <c r="AE5755" i="1"/>
  <c r="AD5755" i="1"/>
  <c r="AF5754" i="1"/>
  <c r="AE5754" i="1"/>
  <c r="AD5754" i="1"/>
  <c r="AF5753" i="1"/>
  <c r="AE5753" i="1"/>
  <c r="AD5753" i="1"/>
  <c r="AF5752" i="1"/>
  <c r="AE5752" i="1"/>
  <c r="AD5752" i="1"/>
  <c r="AF5751" i="1"/>
  <c r="AE5751" i="1"/>
  <c r="AD5751" i="1"/>
  <c r="AF5750" i="1"/>
  <c r="AE5750" i="1"/>
  <c r="AD5750" i="1"/>
  <c r="AF5749" i="1"/>
  <c r="AE5749" i="1"/>
  <c r="AD5749" i="1"/>
  <c r="AF5748" i="1"/>
  <c r="AE5748" i="1"/>
  <c r="AD5748" i="1"/>
  <c r="AF5747" i="1"/>
  <c r="AE5747" i="1"/>
  <c r="AD5747" i="1"/>
  <c r="AF5746" i="1"/>
  <c r="AE5746" i="1"/>
  <c r="AD5746" i="1"/>
  <c r="AF5745" i="1"/>
  <c r="AE5745" i="1"/>
  <c r="AD5745" i="1"/>
  <c r="AF5744" i="1"/>
  <c r="AE5744" i="1"/>
  <c r="AD5744" i="1"/>
  <c r="AF5743" i="1"/>
  <c r="AE5743" i="1"/>
  <c r="AD5743" i="1"/>
  <c r="AF5742" i="1"/>
  <c r="AE5742" i="1"/>
  <c r="AD5742" i="1"/>
  <c r="AF5741" i="1"/>
  <c r="AE5741" i="1"/>
  <c r="AD5741" i="1"/>
  <c r="AF5740" i="1"/>
  <c r="AE5740" i="1"/>
  <c r="AD5740" i="1"/>
  <c r="AF5739" i="1"/>
  <c r="AE5739" i="1"/>
  <c r="AD5739" i="1"/>
  <c r="AF5738" i="1"/>
  <c r="AE5738" i="1"/>
  <c r="AD5738" i="1"/>
  <c r="AF5737" i="1"/>
  <c r="AE5737" i="1"/>
  <c r="AD5737" i="1"/>
  <c r="AF5736" i="1"/>
  <c r="AE5736" i="1"/>
  <c r="AD5736" i="1"/>
  <c r="AF5735" i="1"/>
  <c r="AE5735" i="1"/>
  <c r="AD5735" i="1"/>
  <c r="AF5734" i="1"/>
  <c r="AE5734" i="1"/>
  <c r="AD5734" i="1"/>
  <c r="AF5733" i="1"/>
  <c r="AE5733" i="1"/>
  <c r="AD5733" i="1"/>
  <c r="AF5732" i="1"/>
  <c r="AE5732" i="1"/>
  <c r="AD5732" i="1"/>
  <c r="AF5731" i="1"/>
  <c r="AE5731" i="1"/>
  <c r="AD5731" i="1"/>
  <c r="AF5730" i="1"/>
  <c r="AE5730" i="1"/>
  <c r="AD5730" i="1"/>
  <c r="AF5729" i="1"/>
  <c r="AE5729" i="1"/>
  <c r="AD5729" i="1"/>
  <c r="AF5728" i="1"/>
  <c r="AE5728" i="1"/>
  <c r="AD5728" i="1"/>
  <c r="AF5727" i="1"/>
  <c r="AE5727" i="1"/>
  <c r="AD5727" i="1"/>
  <c r="AF5726" i="1"/>
  <c r="AE5726" i="1"/>
  <c r="AD5726" i="1"/>
  <c r="AF5725" i="1"/>
  <c r="AE5725" i="1"/>
  <c r="AD5725" i="1"/>
  <c r="AF5724" i="1"/>
  <c r="AE5724" i="1"/>
  <c r="AD5724" i="1"/>
  <c r="AF5723" i="1"/>
  <c r="AE5723" i="1"/>
  <c r="AD5723" i="1"/>
  <c r="AF5722" i="1"/>
  <c r="AE5722" i="1"/>
  <c r="AD5722" i="1"/>
  <c r="AF5721" i="1"/>
  <c r="AE5721" i="1"/>
  <c r="AD5721" i="1"/>
  <c r="AF5720" i="1"/>
  <c r="AE5720" i="1"/>
  <c r="AD5720" i="1"/>
  <c r="AF5719" i="1"/>
  <c r="AE5719" i="1"/>
  <c r="AD5719" i="1"/>
  <c r="AF5718" i="1"/>
  <c r="AE5718" i="1"/>
  <c r="AD5718" i="1"/>
  <c r="AF5717" i="1"/>
  <c r="AE5717" i="1"/>
  <c r="AD5717" i="1"/>
  <c r="AF5716" i="1"/>
  <c r="AE5716" i="1"/>
  <c r="AD5716" i="1"/>
  <c r="AF5715" i="1"/>
  <c r="AE5715" i="1"/>
  <c r="AD5715" i="1"/>
  <c r="AF5714" i="1"/>
  <c r="AE5714" i="1"/>
  <c r="AD5714" i="1"/>
  <c r="AF5713" i="1"/>
  <c r="AE5713" i="1"/>
  <c r="AD5713" i="1"/>
  <c r="AF5712" i="1"/>
  <c r="AE5712" i="1"/>
  <c r="AD5712" i="1"/>
  <c r="AF5711" i="1"/>
  <c r="AE5711" i="1"/>
  <c r="AD5711" i="1"/>
  <c r="AF5710" i="1"/>
  <c r="AE5710" i="1"/>
  <c r="AD5710" i="1"/>
  <c r="AF5709" i="1"/>
  <c r="AE5709" i="1"/>
  <c r="AD5709" i="1"/>
  <c r="AF5708" i="1"/>
  <c r="AE5708" i="1"/>
  <c r="AD5708" i="1"/>
  <c r="AF5707" i="1"/>
  <c r="AE5707" i="1"/>
  <c r="AD5707" i="1"/>
  <c r="AF5706" i="1"/>
  <c r="AE5706" i="1"/>
  <c r="AD5706" i="1"/>
  <c r="AF5705" i="1"/>
  <c r="AE5705" i="1"/>
  <c r="AD5705" i="1"/>
  <c r="AF5704" i="1"/>
  <c r="AE5704" i="1"/>
  <c r="AD5704" i="1"/>
  <c r="AF5703" i="1"/>
  <c r="AE5703" i="1"/>
  <c r="AD5703" i="1"/>
  <c r="AF5702" i="1"/>
  <c r="AE5702" i="1"/>
  <c r="AD5702" i="1"/>
  <c r="AF5701" i="1"/>
  <c r="AE5701" i="1"/>
  <c r="AD5701" i="1"/>
  <c r="AF5700" i="1"/>
  <c r="AE5700" i="1"/>
  <c r="AD5700" i="1"/>
  <c r="AF5699" i="1"/>
  <c r="AE5699" i="1"/>
  <c r="AD5699" i="1"/>
  <c r="AF5698" i="1"/>
  <c r="AE5698" i="1"/>
  <c r="AD5698" i="1"/>
  <c r="AF5697" i="1"/>
  <c r="AE5697" i="1"/>
  <c r="AD5697" i="1"/>
  <c r="AF5696" i="1"/>
  <c r="AE5696" i="1"/>
  <c r="AD5696" i="1"/>
  <c r="AF5695" i="1"/>
  <c r="AE5695" i="1"/>
  <c r="AD5695" i="1"/>
  <c r="AF5694" i="1"/>
  <c r="AE5694" i="1"/>
  <c r="AD5694" i="1"/>
  <c r="AF5693" i="1"/>
  <c r="AE5693" i="1"/>
  <c r="AD5693" i="1"/>
  <c r="AF5692" i="1"/>
  <c r="AE5692" i="1"/>
  <c r="AD5692" i="1"/>
  <c r="AF5691" i="1"/>
  <c r="AE5691" i="1"/>
  <c r="AD5691" i="1"/>
  <c r="AF5690" i="1"/>
  <c r="AE5690" i="1"/>
  <c r="AD5690" i="1"/>
  <c r="AF5689" i="1"/>
  <c r="AE5689" i="1"/>
  <c r="AD5689" i="1"/>
  <c r="AF5688" i="1"/>
  <c r="AE5688" i="1"/>
  <c r="AD5688" i="1"/>
  <c r="AF5687" i="1"/>
  <c r="AE5687" i="1"/>
  <c r="AD5687" i="1"/>
  <c r="AF5686" i="1"/>
  <c r="AE5686" i="1"/>
  <c r="AD5686" i="1"/>
  <c r="AF5685" i="1"/>
  <c r="AE5685" i="1"/>
  <c r="AD5685" i="1"/>
  <c r="AF5684" i="1"/>
  <c r="AE5684" i="1"/>
  <c r="AD5684" i="1"/>
  <c r="AF5683" i="1"/>
  <c r="AE5683" i="1"/>
  <c r="AD5683" i="1"/>
  <c r="AF5682" i="1"/>
  <c r="AE5682" i="1"/>
  <c r="AD5682" i="1"/>
  <c r="AF5681" i="1"/>
  <c r="AE5681" i="1"/>
  <c r="AD5681" i="1"/>
  <c r="AF5680" i="1"/>
  <c r="AE5680" i="1"/>
  <c r="AD5680" i="1"/>
  <c r="AF5679" i="1"/>
  <c r="AE5679" i="1"/>
  <c r="AD5679" i="1"/>
  <c r="AF5678" i="1"/>
  <c r="AE5678" i="1"/>
  <c r="AD5678" i="1"/>
  <c r="AF5677" i="1"/>
  <c r="AE5677" i="1"/>
  <c r="AD5677" i="1"/>
  <c r="AF5676" i="1"/>
  <c r="AE5676" i="1"/>
  <c r="AD5676" i="1"/>
  <c r="AF5675" i="1"/>
  <c r="AE5675" i="1"/>
  <c r="AD5675" i="1"/>
  <c r="AF5674" i="1"/>
  <c r="AE5674" i="1"/>
  <c r="AD5674" i="1"/>
  <c r="AF5673" i="1"/>
  <c r="AE5673" i="1"/>
  <c r="AD5673" i="1"/>
  <c r="AF5672" i="1"/>
  <c r="AE5672" i="1"/>
  <c r="AD5672" i="1"/>
  <c r="AF5671" i="1"/>
  <c r="AE5671" i="1"/>
  <c r="AD5671" i="1"/>
  <c r="AF5670" i="1"/>
  <c r="AE5670" i="1"/>
  <c r="AD5670" i="1"/>
  <c r="AF5669" i="1"/>
  <c r="AE5669" i="1"/>
  <c r="AD5669" i="1"/>
  <c r="AF5668" i="1"/>
  <c r="AE5668" i="1"/>
  <c r="AD5668" i="1"/>
  <c r="AF5667" i="1"/>
  <c r="AE5667" i="1"/>
  <c r="AD5667" i="1"/>
  <c r="AF5666" i="1"/>
  <c r="AE5666" i="1"/>
  <c r="AD5666" i="1"/>
  <c r="AF5665" i="1"/>
  <c r="AE5665" i="1"/>
  <c r="AD5665" i="1"/>
  <c r="AF5664" i="1"/>
  <c r="AE5664" i="1"/>
  <c r="AD5664" i="1"/>
  <c r="AF5663" i="1"/>
  <c r="AE5663" i="1"/>
  <c r="AD5663" i="1"/>
  <c r="AF5662" i="1"/>
  <c r="AE5662" i="1"/>
  <c r="AD5662" i="1"/>
  <c r="AF5661" i="1"/>
  <c r="AE5661" i="1"/>
  <c r="AD5661" i="1"/>
  <c r="AF5660" i="1"/>
  <c r="AE5660" i="1"/>
  <c r="AD5660" i="1"/>
  <c r="AF5659" i="1"/>
  <c r="AE5659" i="1"/>
  <c r="AD5659" i="1"/>
  <c r="AF5658" i="1"/>
  <c r="AE5658" i="1"/>
  <c r="AD5658" i="1"/>
  <c r="AF5657" i="1"/>
  <c r="AE5657" i="1"/>
  <c r="AD5657" i="1"/>
  <c r="AF5656" i="1"/>
  <c r="AE5656" i="1"/>
  <c r="AD5656" i="1"/>
  <c r="AF5655" i="1"/>
  <c r="AE5655" i="1"/>
  <c r="AD5655" i="1"/>
  <c r="AF5654" i="1"/>
  <c r="AE5654" i="1"/>
  <c r="AD5654" i="1"/>
  <c r="AF5653" i="1"/>
  <c r="AE5653" i="1"/>
  <c r="AD5653" i="1"/>
  <c r="AF5652" i="1"/>
  <c r="AE5652" i="1"/>
  <c r="AD5652" i="1"/>
  <c r="AF5651" i="1"/>
  <c r="AE5651" i="1"/>
  <c r="AD5651" i="1"/>
  <c r="AF5650" i="1"/>
  <c r="AE5650" i="1"/>
  <c r="AD5650" i="1"/>
  <c r="AF5649" i="1"/>
  <c r="AE5649" i="1"/>
  <c r="AD5649" i="1"/>
  <c r="AF5648" i="1"/>
  <c r="AE5648" i="1"/>
  <c r="AD5648" i="1"/>
  <c r="AF5647" i="1"/>
  <c r="AE5647" i="1"/>
  <c r="AD5647" i="1"/>
  <c r="AF5646" i="1"/>
  <c r="AE5646" i="1"/>
  <c r="AD5646" i="1"/>
  <c r="AF5645" i="1"/>
  <c r="AE5645" i="1"/>
  <c r="AD5645" i="1"/>
  <c r="AF5644" i="1"/>
  <c r="AE5644" i="1"/>
  <c r="AD5644" i="1"/>
  <c r="AF5643" i="1"/>
  <c r="AE5643" i="1"/>
  <c r="AD5643" i="1"/>
  <c r="AF5642" i="1"/>
  <c r="AE5642" i="1"/>
  <c r="AD5642" i="1"/>
  <c r="AF5641" i="1"/>
  <c r="AE5641" i="1"/>
  <c r="AD5641" i="1"/>
  <c r="AF5640" i="1"/>
  <c r="AE5640" i="1"/>
  <c r="AD5640" i="1"/>
  <c r="AF5639" i="1"/>
  <c r="AE5639" i="1"/>
  <c r="AD5639" i="1"/>
  <c r="AF5638" i="1"/>
  <c r="AE5638" i="1"/>
  <c r="AD5638" i="1"/>
  <c r="AF5637" i="1"/>
  <c r="AE5637" i="1"/>
  <c r="AD5637" i="1"/>
  <c r="AF5636" i="1"/>
  <c r="AE5636" i="1"/>
  <c r="AD5636" i="1"/>
  <c r="AF5635" i="1"/>
  <c r="AE5635" i="1"/>
  <c r="AD5635" i="1"/>
  <c r="AF5634" i="1"/>
  <c r="AE5634" i="1"/>
  <c r="AD5634" i="1"/>
  <c r="AF5633" i="1"/>
  <c r="AE5633" i="1"/>
  <c r="AD5633" i="1"/>
  <c r="AF5632" i="1"/>
  <c r="AE5632" i="1"/>
  <c r="AD5632" i="1"/>
  <c r="AF5631" i="1"/>
  <c r="AE5631" i="1"/>
  <c r="AD5631" i="1"/>
  <c r="AF5630" i="1"/>
  <c r="AE5630" i="1"/>
  <c r="AD5630" i="1"/>
  <c r="AF5629" i="1"/>
  <c r="AE5629" i="1"/>
  <c r="AD5629" i="1"/>
  <c r="AF5628" i="1"/>
  <c r="AE5628" i="1"/>
  <c r="AD5628" i="1"/>
  <c r="AF5627" i="1"/>
  <c r="AE5627" i="1"/>
  <c r="AD5627" i="1"/>
  <c r="AF5626" i="1"/>
  <c r="AE5626" i="1"/>
  <c r="AD5626" i="1"/>
  <c r="AF5625" i="1"/>
  <c r="AE5625" i="1"/>
  <c r="AD5625" i="1"/>
  <c r="AF5624" i="1"/>
  <c r="AE5624" i="1"/>
  <c r="AD5624" i="1"/>
  <c r="AF5623" i="1"/>
  <c r="AE5623" i="1"/>
  <c r="AD5623" i="1"/>
  <c r="AF5622" i="1"/>
  <c r="AE5622" i="1"/>
  <c r="AD5622" i="1"/>
  <c r="AF5621" i="1"/>
  <c r="AE5621" i="1"/>
  <c r="AD5621" i="1"/>
  <c r="AF5620" i="1"/>
  <c r="AE5620" i="1"/>
  <c r="AD5620" i="1"/>
  <c r="AF5619" i="1"/>
  <c r="AE5619" i="1"/>
  <c r="AD5619" i="1"/>
  <c r="AF5618" i="1"/>
  <c r="AE5618" i="1"/>
  <c r="AD5618" i="1"/>
  <c r="AF5617" i="1"/>
  <c r="AE5617" i="1"/>
  <c r="AD5617" i="1"/>
  <c r="AF5616" i="1"/>
  <c r="AE5616" i="1"/>
  <c r="AD5616" i="1"/>
  <c r="AF5615" i="1"/>
  <c r="AE5615" i="1"/>
  <c r="AD5615" i="1"/>
  <c r="AF5614" i="1"/>
  <c r="AE5614" i="1"/>
  <c r="AD5614" i="1"/>
  <c r="AF5613" i="1"/>
  <c r="AE5613" i="1"/>
  <c r="AD5613" i="1"/>
  <c r="AF5612" i="1"/>
  <c r="AE5612" i="1"/>
  <c r="AD5612" i="1"/>
  <c r="AF5611" i="1"/>
  <c r="AE5611" i="1"/>
  <c r="AD5611" i="1"/>
  <c r="AF5610" i="1"/>
  <c r="AE5610" i="1"/>
  <c r="AD5610" i="1"/>
  <c r="AF5609" i="1"/>
  <c r="AE5609" i="1"/>
  <c r="AD5609" i="1"/>
  <c r="AF5608" i="1"/>
  <c r="AE5608" i="1"/>
  <c r="AD5608" i="1"/>
  <c r="AF5607" i="1"/>
  <c r="AE5607" i="1"/>
  <c r="AD5607" i="1"/>
  <c r="AF5606" i="1"/>
  <c r="AE5606" i="1"/>
  <c r="AD5606" i="1"/>
  <c r="AF5605" i="1"/>
  <c r="AE5605" i="1"/>
  <c r="AD5605" i="1"/>
  <c r="AF5604" i="1"/>
  <c r="AE5604" i="1"/>
  <c r="AD5604" i="1"/>
  <c r="AF5603" i="1"/>
  <c r="AE5603" i="1"/>
  <c r="AD5603" i="1"/>
  <c r="AF5602" i="1"/>
  <c r="AE5602" i="1"/>
  <c r="AD5602" i="1"/>
  <c r="AF5601" i="1"/>
  <c r="AE5601" i="1"/>
  <c r="AD5601" i="1"/>
  <c r="AF5600" i="1"/>
  <c r="AE5600" i="1"/>
  <c r="AD5600" i="1"/>
  <c r="AF5599" i="1"/>
  <c r="AE5599" i="1"/>
  <c r="AD5599" i="1"/>
  <c r="AF5598" i="1"/>
  <c r="AE5598" i="1"/>
  <c r="AD5598" i="1"/>
  <c r="AF5597" i="1"/>
  <c r="AE5597" i="1"/>
  <c r="AD5597" i="1"/>
  <c r="AF5596" i="1"/>
  <c r="AE5596" i="1"/>
  <c r="AD5596" i="1"/>
  <c r="AF5595" i="1"/>
  <c r="AE5595" i="1"/>
  <c r="AD5595" i="1"/>
  <c r="AF5594" i="1"/>
  <c r="AE5594" i="1"/>
  <c r="AD5594" i="1"/>
  <c r="AF5593" i="1"/>
  <c r="AE5593" i="1"/>
  <c r="AD5593" i="1"/>
  <c r="AF5592" i="1"/>
  <c r="AE5592" i="1"/>
  <c r="AD5592" i="1"/>
  <c r="AF5591" i="1"/>
  <c r="AE5591" i="1"/>
  <c r="AD5591" i="1"/>
  <c r="AF5590" i="1"/>
  <c r="AE5590" i="1"/>
  <c r="AD5590" i="1"/>
  <c r="AF5589" i="1"/>
  <c r="AE5589" i="1"/>
  <c r="AD5589" i="1"/>
  <c r="AF5588" i="1"/>
  <c r="AE5588" i="1"/>
  <c r="AD5588" i="1"/>
  <c r="AF5587" i="1"/>
  <c r="AE5587" i="1"/>
  <c r="AD5587" i="1"/>
  <c r="AF5586" i="1"/>
  <c r="AE5586" i="1"/>
  <c r="AD5586" i="1"/>
  <c r="AF5585" i="1"/>
  <c r="AE5585" i="1"/>
  <c r="AD5585" i="1"/>
  <c r="AF5584" i="1"/>
  <c r="AE5584" i="1"/>
  <c r="AD5584" i="1"/>
  <c r="AF5583" i="1"/>
  <c r="AE5583" i="1"/>
  <c r="AD5583" i="1"/>
  <c r="AF5582" i="1"/>
  <c r="AE5582" i="1"/>
  <c r="AD5582" i="1"/>
  <c r="AF5581" i="1"/>
  <c r="AE5581" i="1"/>
  <c r="AD5581" i="1"/>
  <c r="AF5580" i="1"/>
  <c r="AE5580" i="1"/>
  <c r="AD5580" i="1"/>
  <c r="AF5579" i="1"/>
  <c r="AE5579" i="1"/>
  <c r="AD5579" i="1"/>
  <c r="AF5578" i="1"/>
  <c r="AE5578" i="1"/>
  <c r="AD5578" i="1"/>
  <c r="AF5577" i="1"/>
  <c r="AE5577" i="1"/>
  <c r="AD5577" i="1"/>
  <c r="AF5576" i="1"/>
  <c r="AE5576" i="1"/>
  <c r="AD5576" i="1"/>
  <c r="AF5575" i="1"/>
  <c r="AE5575" i="1"/>
  <c r="AD5575" i="1"/>
  <c r="AF5574" i="1"/>
  <c r="AE5574" i="1"/>
  <c r="AD5574" i="1"/>
  <c r="AF5573" i="1"/>
  <c r="AE5573" i="1"/>
  <c r="AD5573" i="1"/>
  <c r="AF5572" i="1"/>
  <c r="AE5572" i="1"/>
  <c r="AD5572" i="1"/>
  <c r="AF5571" i="1"/>
  <c r="AE5571" i="1"/>
  <c r="AD5571" i="1"/>
  <c r="AF5570" i="1"/>
  <c r="AE5570" i="1"/>
  <c r="AD5570" i="1"/>
  <c r="AF5569" i="1"/>
  <c r="AE5569" i="1"/>
  <c r="AD5569" i="1"/>
  <c r="AF5568" i="1"/>
  <c r="AE5568" i="1"/>
  <c r="AD5568" i="1"/>
  <c r="AF5567" i="1"/>
  <c r="AE5567" i="1"/>
  <c r="AD5567" i="1"/>
  <c r="AF5566" i="1"/>
  <c r="AE5566" i="1"/>
  <c r="AD5566" i="1"/>
  <c r="AF5565" i="1"/>
  <c r="AE5565" i="1"/>
  <c r="AD5565" i="1"/>
  <c r="AF5564" i="1"/>
  <c r="AE5564" i="1"/>
  <c r="AD5564" i="1"/>
  <c r="AF5563" i="1"/>
  <c r="AE5563" i="1"/>
  <c r="AD5563" i="1"/>
  <c r="AF5562" i="1"/>
  <c r="AE5562" i="1"/>
  <c r="AD5562" i="1"/>
  <c r="AF5561" i="1"/>
  <c r="AE5561" i="1"/>
  <c r="AD5561" i="1"/>
  <c r="AF5560" i="1"/>
  <c r="AE5560" i="1"/>
  <c r="AD5560" i="1"/>
  <c r="AF5559" i="1"/>
  <c r="AE5559" i="1"/>
  <c r="AD5559" i="1"/>
  <c r="AF5558" i="1"/>
  <c r="AE5558" i="1"/>
  <c r="AD5558" i="1"/>
  <c r="AF5557" i="1"/>
  <c r="AE5557" i="1"/>
  <c r="AD5557" i="1"/>
  <c r="AF5556" i="1"/>
  <c r="AE5556" i="1"/>
  <c r="AD5556" i="1"/>
  <c r="AF5555" i="1"/>
  <c r="AE5555" i="1"/>
  <c r="AD5555" i="1"/>
  <c r="AF5554" i="1"/>
  <c r="AE5554" i="1"/>
  <c r="AD5554" i="1"/>
  <c r="AF5553" i="1"/>
  <c r="AE5553" i="1"/>
  <c r="AD5553" i="1"/>
  <c r="AF5552" i="1"/>
  <c r="AE5552" i="1"/>
  <c r="AD5552" i="1"/>
  <c r="AF5551" i="1"/>
  <c r="AE5551" i="1"/>
  <c r="AD5551" i="1"/>
  <c r="AF5550" i="1"/>
  <c r="AE5550" i="1"/>
  <c r="AD5550" i="1"/>
  <c r="AF5549" i="1"/>
  <c r="AE5549" i="1"/>
  <c r="AD5549" i="1"/>
  <c r="AF5548" i="1"/>
  <c r="AE5548" i="1"/>
  <c r="AD5548" i="1"/>
  <c r="AF5547" i="1"/>
  <c r="AE5547" i="1"/>
  <c r="AD5547" i="1"/>
  <c r="AF5546" i="1"/>
  <c r="AE5546" i="1"/>
  <c r="AD5546" i="1"/>
  <c r="AF5545" i="1"/>
  <c r="AE5545" i="1"/>
  <c r="AD5545" i="1"/>
  <c r="AF5544" i="1"/>
  <c r="AE5544" i="1"/>
  <c r="AD5544" i="1"/>
  <c r="AF5543" i="1"/>
  <c r="AE5543" i="1"/>
  <c r="AD5543" i="1"/>
  <c r="AF5542" i="1"/>
  <c r="AE5542" i="1"/>
  <c r="AD5542" i="1"/>
  <c r="AF5541" i="1"/>
  <c r="AE5541" i="1"/>
  <c r="AD5541" i="1"/>
  <c r="AF5540" i="1"/>
  <c r="AE5540" i="1"/>
  <c r="AD5540" i="1"/>
  <c r="AF5539" i="1"/>
  <c r="AE5539" i="1"/>
  <c r="AD5539" i="1"/>
  <c r="AF5538" i="1"/>
  <c r="AE5538" i="1"/>
  <c r="AD5538" i="1"/>
  <c r="AF5537" i="1"/>
  <c r="AE5537" i="1"/>
  <c r="AD5537" i="1"/>
  <c r="AF5536" i="1"/>
  <c r="AE5536" i="1"/>
  <c r="AD5536" i="1"/>
  <c r="AF5535" i="1"/>
  <c r="AE5535" i="1"/>
  <c r="AD5535" i="1"/>
  <c r="AF5534" i="1"/>
  <c r="AE5534" i="1"/>
  <c r="AD5534" i="1"/>
  <c r="AF5533" i="1"/>
  <c r="AE5533" i="1"/>
  <c r="AD5533" i="1"/>
  <c r="AF5532" i="1"/>
  <c r="AE5532" i="1"/>
  <c r="AD5532" i="1"/>
  <c r="AF5531" i="1"/>
  <c r="AE5531" i="1"/>
  <c r="AD5531" i="1"/>
  <c r="AF5530" i="1"/>
  <c r="AE5530" i="1"/>
  <c r="AD5530" i="1"/>
  <c r="AF5529" i="1"/>
  <c r="AE5529" i="1"/>
  <c r="AD5529" i="1"/>
  <c r="AF5528" i="1"/>
  <c r="AE5528" i="1"/>
  <c r="AD5528" i="1"/>
  <c r="AF5527" i="1"/>
  <c r="AE5527" i="1"/>
  <c r="AD5527" i="1"/>
  <c r="AF5526" i="1"/>
  <c r="AE5526" i="1"/>
  <c r="AD5526" i="1"/>
  <c r="AF5525" i="1"/>
  <c r="AE5525" i="1"/>
  <c r="AD5525" i="1"/>
  <c r="AF5524" i="1"/>
  <c r="AE5524" i="1"/>
  <c r="AD5524" i="1"/>
  <c r="AF5523" i="1"/>
  <c r="AE5523" i="1"/>
  <c r="AD5523" i="1"/>
  <c r="AF5522" i="1"/>
  <c r="AE5522" i="1"/>
  <c r="AD5522" i="1"/>
  <c r="AF5521" i="1"/>
  <c r="AE5521" i="1"/>
  <c r="AD5521" i="1"/>
  <c r="AF5520" i="1"/>
  <c r="AE5520" i="1"/>
  <c r="AD5520" i="1"/>
  <c r="AF5519" i="1"/>
  <c r="AE5519" i="1"/>
  <c r="AD5519" i="1"/>
  <c r="AF5518" i="1"/>
  <c r="AE5518" i="1"/>
  <c r="AD5518" i="1"/>
  <c r="AF5517" i="1"/>
  <c r="AE5517" i="1"/>
  <c r="AD5517" i="1"/>
  <c r="AF5516" i="1"/>
  <c r="AE5516" i="1"/>
  <c r="AD5516" i="1"/>
  <c r="AF5515" i="1"/>
  <c r="AE5515" i="1"/>
  <c r="AD5515" i="1"/>
  <c r="AF5514" i="1"/>
  <c r="AE5514" i="1"/>
  <c r="AD5514" i="1"/>
  <c r="AF5513" i="1"/>
  <c r="AE5513" i="1"/>
  <c r="AD5513" i="1"/>
  <c r="AF5512" i="1"/>
  <c r="AE5512" i="1"/>
  <c r="AD5512" i="1"/>
  <c r="AF5511" i="1"/>
  <c r="AE5511" i="1"/>
  <c r="AD5511" i="1"/>
  <c r="AF5510" i="1"/>
  <c r="AE5510" i="1"/>
  <c r="AD5510" i="1"/>
  <c r="AF5509" i="1"/>
  <c r="AE5509" i="1"/>
  <c r="AD5509" i="1"/>
  <c r="AF5508" i="1"/>
  <c r="AE5508" i="1"/>
  <c r="AD5508" i="1"/>
  <c r="AF5507" i="1"/>
  <c r="AE5507" i="1"/>
  <c r="AD5507" i="1"/>
  <c r="AF5506" i="1"/>
  <c r="AE5506" i="1"/>
  <c r="AD5506" i="1"/>
  <c r="AF5505" i="1"/>
  <c r="AE5505" i="1"/>
  <c r="AD5505" i="1"/>
  <c r="AF5504" i="1"/>
  <c r="AE5504" i="1"/>
  <c r="AD5504" i="1"/>
  <c r="AF5503" i="1"/>
  <c r="AE5503" i="1"/>
  <c r="AD5503" i="1"/>
  <c r="AF5502" i="1"/>
  <c r="AE5502" i="1"/>
  <c r="AD5502" i="1"/>
  <c r="AF5501" i="1"/>
  <c r="AE5501" i="1"/>
  <c r="AD5501" i="1"/>
  <c r="AF5500" i="1"/>
  <c r="AE5500" i="1"/>
  <c r="AD5500" i="1"/>
  <c r="AF5499" i="1"/>
  <c r="AE5499" i="1"/>
  <c r="AD5499" i="1"/>
  <c r="AF5498" i="1"/>
  <c r="AE5498" i="1"/>
  <c r="AD5498" i="1"/>
  <c r="AF5497" i="1"/>
  <c r="AE5497" i="1"/>
  <c r="AD5497" i="1"/>
  <c r="AF5496" i="1"/>
  <c r="AE5496" i="1"/>
  <c r="AD5496" i="1"/>
  <c r="AF5495" i="1"/>
  <c r="AE5495" i="1"/>
  <c r="AD5495" i="1"/>
  <c r="AF5494" i="1"/>
  <c r="AE5494" i="1"/>
  <c r="AD5494" i="1"/>
  <c r="AF5493" i="1"/>
  <c r="AE5493" i="1"/>
  <c r="AD5493" i="1"/>
  <c r="AF5492" i="1"/>
  <c r="AE5492" i="1"/>
  <c r="AD5492" i="1"/>
  <c r="AF5491" i="1"/>
  <c r="AE5491" i="1"/>
  <c r="AD5491" i="1"/>
  <c r="AF5490" i="1"/>
  <c r="AE5490" i="1"/>
  <c r="AD5490" i="1"/>
  <c r="AF5489" i="1"/>
  <c r="AE5489" i="1"/>
  <c r="AD5489" i="1"/>
  <c r="AF5488" i="1"/>
  <c r="AE5488" i="1"/>
  <c r="AD5488" i="1"/>
  <c r="AF5487" i="1"/>
  <c r="AE5487" i="1"/>
  <c r="AD5487" i="1"/>
  <c r="AF5486" i="1"/>
  <c r="AE5486" i="1"/>
  <c r="AD5486" i="1"/>
  <c r="AF5485" i="1"/>
  <c r="AE5485" i="1"/>
  <c r="AD5485" i="1"/>
  <c r="AF5484" i="1"/>
  <c r="AE5484" i="1"/>
  <c r="AD5484" i="1"/>
  <c r="AF5483" i="1"/>
  <c r="AE5483" i="1"/>
  <c r="AD5483" i="1"/>
  <c r="AF5482" i="1"/>
  <c r="AE5482" i="1"/>
  <c r="AD5482" i="1"/>
  <c r="AF5481" i="1"/>
  <c r="AE5481" i="1"/>
  <c r="AD5481" i="1"/>
  <c r="AF5480" i="1"/>
  <c r="AE5480" i="1"/>
  <c r="AD5480" i="1"/>
  <c r="AF5479" i="1"/>
  <c r="AE5479" i="1"/>
  <c r="AD5479" i="1"/>
  <c r="AF5478" i="1"/>
  <c r="AE5478" i="1"/>
  <c r="AD5478" i="1"/>
  <c r="AF5477" i="1"/>
  <c r="AE5477" i="1"/>
  <c r="AD5477" i="1"/>
  <c r="AF5476" i="1"/>
  <c r="AE5476" i="1"/>
  <c r="AD5476" i="1"/>
  <c r="AF5475" i="1"/>
  <c r="AE5475" i="1"/>
  <c r="AD5475" i="1"/>
  <c r="AF5474" i="1"/>
  <c r="AE5474" i="1"/>
  <c r="AD5474" i="1"/>
  <c r="AF5473" i="1"/>
  <c r="AE5473" i="1"/>
  <c r="AD5473" i="1"/>
  <c r="AF5472" i="1"/>
  <c r="AE5472" i="1"/>
  <c r="AD5472" i="1"/>
  <c r="AF5471" i="1"/>
  <c r="AE5471" i="1"/>
  <c r="AD5471" i="1"/>
  <c r="AF5470" i="1"/>
  <c r="AE5470" i="1"/>
  <c r="AD5470" i="1"/>
  <c r="AF5469" i="1"/>
  <c r="AE5469" i="1"/>
  <c r="AD5469" i="1"/>
  <c r="AF5468" i="1"/>
  <c r="AE5468" i="1"/>
  <c r="AD5468" i="1"/>
  <c r="AF5467" i="1"/>
  <c r="AE5467" i="1"/>
  <c r="AD5467" i="1"/>
  <c r="AF5466" i="1"/>
  <c r="AE5466" i="1"/>
  <c r="AD5466" i="1"/>
  <c r="AF5465" i="1"/>
  <c r="AE5465" i="1"/>
  <c r="AD5465" i="1"/>
  <c r="AF5464" i="1"/>
  <c r="AE5464" i="1"/>
  <c r="AD5464" i="1"/>
  <c r="AF5463" i="1"/>
  <c r="AE5463" i="1"/>
  <c r="AD5463" i="1"/>
  <c r="AF5462" i="1"/>
  <c r="AE5462" i="1"/>
  <c r="AD5462" i="1"/>
  <c r="AF5461" i="1"/>
  <c r="AE5461" i="1"/>
  <c r="AD5461" i="1"/>
  <c r="AF5460" i="1"/>
  <c r="AE5460" i="1"/>
  <c r="AD5460" i="1"/>
  <c r="AF5459" i="1"/>
  <c r="AE5459" i="1"/>
  <c r="AD5459" i="1"/>
  <c r="AF5458" i="1"/>
  <c r="AE5458" i="1"/>
  <c r="AD5458" i="1"/>
  <c r="AF5457" i="1"/>
  <c r="AE5457" i="1"/>
  <c r="AD5457" i="1"/>
  <c r="AF5456" i="1"/>
  <c r="AE5456" i="1"/>
  <c r="AD5456" i="1"/>
  <c r="AF5455" i="1"/>
  <c r="AE5455" i="1"/>
  <c r="AD5455" i="1"/>
  <c r="AF5454" i="1"/>
  <c r="AE5454" i="1"/>
  <c r="AD5454" i="1"/>
  <c r="AF5453" i="1"/>
  <c r="AE5453" i="1"/>
  <c r="AD5453" i="1"/>
  <c r="AF5452" i="1"/>
  <c r="AE5452" i="1"/>
  <c r="AD5452" i="1"/>
  <c r="AF5451" i="1"/>
  <c r="AE5451" i="1"/>
  <c r="AD5451" i="1"/>
  <c r="AF5450" i="1"/>
  <c r="AE5450" i="1"/>
  <c r="AD5450" i="1"/>
  <c r="AF5449" i="1"/>
  <c r="AE5449" i="1"/>
  <c r="AD5449" i="1"/>
  <c r="AF5448" i="1"/>
  <c r="AE5448" i="1"/>
  <c r="AD5448" i="1"/>
  <c r="AF5447" i="1"/>
  <c r="AE5447" i="1"/>
  <c r="AD5447" i="1"/>
  <c r="AF5446" i="1"/>
  <c r="AE5446" i="1"/>
  <c r="AD5446" i="1"/>
  <c r="AF5445" i="1"/>
  <c r="AE5445" i="1"/>
  <c r="AD5445" i="1"/>
  <c r="AF5444" i="1"/>
  <c r="AE5444" i="1"/>
  <c r="AD5444" i="1"/>
  <c r="AF5443" i="1"/>
  <c r="AE5443" i="1"/>
  <c r="AD5443" i="1"/>
  <c r="AF5442" i="1"/>
  <c r="AE5442" i="1"/>
  <c r="AD5442" i="1"/>
  <c r="AF5441" i="1"/>
  <c r="AE5441" i="1"/>
  <c r="AD5441" i="1"/>
  <c r="AF5440" i="1"/>
  <c r="AE5440" i="1"/>
  <c r="AD5440" i="1"/>
  <c r="AF5439" i="1"/>
  <c r="AE5439" i="1"/>
  <c r="AD5439" i="1"/>
  <c r="AF5438" i="1"/>
  <c r="AE5438" i="1"/>
  <c r="AD5438" i="1"/>
  <c r="AF5437" i="1"/>
  <c r="AE5437" i="1"/>
  <c r="AD5437" i="1"/>
  <c r="AF5436" i="1"/>
  <c r="AE5436" i="1"/>
  <c r="AD5436" i="1"/>
  <c r="AF5435" i="1"/>
  <c r="AE5435" i="1"/>
  <c r="AD5435" i="1"/>
  <c r="AF5434" i="1"/>
  <c r="AE5434" i="1"/>
  <c r="AD5434" i="1"/>
  <c r="AF5433" i="1"/>
  <c r="AE5433" i="1"/>
  <c r="AD5433" i="1"/>
  <c r="AF5432" i="1"/>
  <c r="AE5432" i="1"/>
  <c r="AD5432" i="1"/>
  <c r="AF5431" i="1"/>
  <c r="AE5431" i="1"/>
  <c r="AD5431" i="1"/>
  <c r="AF5430" i="1"/>
  <c r="AE5430" i="1"/>
  <c r="AD5430" i="1"/>
  <c r="AF5429" i="1"/>
  <c r="AE5429" i="1"/>
  <c r="AD5429" i="1"/>
  <c r="AF5428" i="1"/>
  <c r="AE5428" i="1"/>
  <c r="AD5428" i="1"/>
  <c r="AF5427" i="1"/>
  <c r="AE5427" i="1"/>
  <c r="AD5427" i="1"/>
  <c r="AF5426" i="1"/>
  <c r="AE5426" i="1"/>
  <c r="AD5426" i="1"/>
  <c r="AF5425" i="1"/>
  <c r="AE5425" i="1"/>
  <c r="AD5425" i="1"/>
  <c r="AF5424" i="1"/>
  <c r="AE5424" i="1"/>
  <c r="AD5424" i="1"/>
  <c r="AF5423" i="1"/>
  <c r="AE5423" i="1"/>
  <c r="AD5423" i="1"/>
  <c r="AF5422" i="1"/>
  <c r="AE5422" i="1"/>
  <c r="AD5422" i="1"/>
  <c r="AF5421" i="1"/>
  <c r="AE5421" i="1"/>
  <c r="AD5421" i="1"/>
  <c r="AF5420" i="1"/>
  <c r="AE5420" i="1"/>
  <c r="AD5420" i="1"/>
  <c r="AF5419" i="1"/>
  <c r="AE5419" i="1"/>
  <c r="AD5419" i="1"/>
  <c r="AF5418" i="1"/>
  <c r="AE5418" i="1"/>
  <c r="AD5418" i="1"/>
  <c r="AF5417" i="1"/>
  <c r="AE5417" i="1"/>
  <c r="AD5417" i="1"/>
  <c r="AF5416" i="1"/>
  <c r="AE5416" i="1"/>
  <c r="AD5416" i="1"/>
  <c r="AF5415" i="1"/>
  <c r="AE5415" i="1"/>
  <c r="AD5415" i="1"/>
  <c r="AF5414" i="1"/>
  <c r="AE5414" i="1"/>
  <c r="AD5414" i="1"/>
  <c r="AF5413" i="1"/>
  <c r="AE5413" i="1"/>
  <c r="AD5413" i="1"/>
  <c r="AF5412" i="1"/>
  <c r="AE5412" i="1"/>
  <c r="AD5412" i="1"/>
  <c r="AF5411" i="1"/>
  <c r="AE5411" i="1"/>
  <c r="AD5411" i="1"/>
  <c r="AF5410" i="1"/>
  <c r="AE5410" i="1"/>
  <c r="AD5410" i="1"/>
  <c r="AF5409" i="1"/>
  <c r="AE5409" i="1"/>
  <c r="AD5409" i="1"/>
  <c r="AF5408" i="1"/>
  <c r="AE5408" i="1"/>
  <c r="AD5408" i="1"/>
  <c r="AF5407" i="1"/>
  <c r="AE5407" i="1"/>
  <c r="AD5407" i="1"/>
  <c r="AF5406" i="1"/>
  <c r="AE5406" i="1"/>
  <c r="AD5406" i="1"/>
  <c r="AF5405" i="1"/>
  <c r="AE5405" i="1"/>
  <c r="AD5405" i="1"/>
  <c r="AF5404" i="1"/>
  <c r="AE5404" i="1"/>
  <c r="AD5404" i="1"/>
  <c r="AF5403" i="1"/>
  <c r="AE5403" i="1"/>
  <c r="AD5403" i="1"/>
  <c r="AF5402" i="1"/>
  <c r="AE5402" i="1"/>
  <c r="AD5402" i="1"/>
  <c r="AF5401" i="1"/>
  <c r="AE5401" i="1"/>
  <c r="AD5401" i="1"/>
  <c r="AF5400" i="1"/>
  <c r="AE5400" i="1"/>
  <c r="AD5400" i="1"/>
  <c r="AF5399" i="1"/>
  <c r="AE5399" i="1"/>
  <c r="AD5399" i="1"/>
  <c r="AF5398" i="1"/>
  <c r="AE5398" i="1"/>
  <c r="AD5398" i="1"/>
  <c r="AF5397" i="1"/>
  <c r="AE5397" i="1"/>
  <c r="AD5397" i="1"/>
  <c r="AF5396" i="1"/>
  <c r="AE5396" i="1"/>
  <c r="AD5396" i="1"/>
  <c r="AF5395" i="1"/>
  <c r="AE5395" i="1"/>
  <c r="AD5395" i="1"/>
  <c r="AF5394" i="1"/>
  <c r="AE5394" i="1"/>
  <c r="AD5394" i="1"/>
  <c r="AF5393" i="1"/>
  <c r="AE5393" i="1"/>
  <c r="AD5393" i="1"/>
  <c r="AF5392" i="1"/>
  <c r="AE5392" i="1"/>
  <c r="AD5392" i="1"/>
  <c r="AF5391" i="1"/>
  <c r="AE5391" i="1"/>
  <c r="AD5391" i="1"/>
  <c r="AF5390" i="1"/>
  <c r="AE5390" i="1"/>
  <c r="AD5390" i="1"/>
  <c r="AF5389" i="1"/>
  <c r="AE5389" i="1"/>
  <c r="AD5389" i="1"/>
  <c r="AF5388" i="1"/>
  <c r="AE5388" i="1"/>
  <c r="AD5388" i="1"/>
  <c r="AF5387" i="1"/>
  <c r="AE5387" i="1"/>
  <c r="AD5387" i="1"/>
  <c r="AF5386" i="1"/>
  <c r="AE5386" i="1"/>
  <c r="AD5386" i="1"/>
  <c r="AF5385" i="1"/>
  <c r="AE5385" i="1"/>
  <c r="AD5385" i="1"/>
  <c r="AF5384" i="1"/>
  <c r="AE5384" i="1"/>
  <c r="AD5384" i="1"/>
  <c r="AF5383" i="1"/>
  <c r="AE5383" i="1"/>
  <c r="AD5383" i="1"/>
  <c r="AF5382" i="1"/>
  <c r="AE5382" i="1"/>
  <c r="AD5382" i="1"/>
  <c r="AF5381" i="1"/>
  <c r="AE5381" i="1"/>
  <c r="AD5381" i="1"/>
  <c r="AF5380" i="1"/>
  <c r="AE5380" i="1"/>
  <c r="AD5380" i="1"/>
  <c r="AF5379" i="1"/>
  <c r="AE5379" i="1"/>
  <c r="AD5379" i="1"/>
  <c r="AF5378" i="1"/>
  <c r="AE5378" i="1"/>
  <c r="AD5378" i="1"/>
  <c r="AF5377" i="1"/>
  <c r="AE5377" i="1"/>
  <c r="AD5377" i="1"/>
  <c r="AF5376" i="1"/>
  <c r="AE5376" i="1"/>
  <c r="AD5376" i="1"/>
  <c r="AF5375" i="1"/>
  <c r="AE5375" i="1"/>
  <c r="AD5375" i="1"/>
  <c r="AF5374" i="1"/>
  <c r="AE5374" i="1"/>
  <c r="AD5374" i="1"/>
  <c r="AF5373" i="1"/>
  <c r="AE5373" i="1"/>
  <c r="AD5373" i="1"/>
  <c r="AF5372" i="1"/>
  <c r="AE5372" i="1"/>
  <c r="AD5372" i="1"/>
  <c r="AF5371" i="1"/>
  <c r="AE5371" i="1"/>
  <c r="AD5371" i="1"/>
  <c r="AF5370" i="1"/>
  <c r="AE5370" i="1"/>
  <c r="AD5370" i="1"/>
  <c r="AF5369" i="1"/>
  <c r="AE5369" i="1"/>
  <c r="AD5369" i="1"/>
  <c r="AF5368" i="1"/>
  <c r="AE5368" i="1"/>
  <c r="AD5368" i="1"/>
  <c r="AF5367" i="1"/>
  <c r="AE5367" i="1"/>
  <c r="AD5367" i="1"/>
  <c r="AF5366" i="1"/>
  <c r="AE5366" i="1"/>
  <c r="AD5366" i="1"/>
  <c r="AF5365" i="1"/>
  <c r="AE5365" i="1"/>
  <c r="AD5365" i="1"/>
  <c r="AF5364" i="1"/>
  <c r="AE5364" i="1"/>
  <c r="AD5364" i="1"/>
  <c r="AF5363" i="1"/>
  <c r="AE5363" i="1"/>
  <c r="AD5363" i="1"/>
  <c r="AF5362" i="1"/>
  <c r="AE5362" i="1"/>
  <c r="AD5362" i="1"/>
  <c r="AF5361" i="1"/>
  <c r="AE5361" i="1"/>
  <c r="AD5361" i="1"/>
  <c r="AF5360" i="1"/>
  <c r="AE5360" i="1"/>
  <c r="AD5360" i="1"/>
  <c r="AF5359" i="1"/>
  <c r="AE5359" i="1"/>
  <c r="AD5359" i="1"/>
  <c r="AF5358" i="1"/>
  <c r="AE5358" i="1"/>
  <c r="AD5358" i="1"/>
  <c r="AF5357" i="1"/>
  <c r="AE5357" i="1"/>
  <c r="AD5357" i="1"/>
  <c r="AF5356" i="1"/>
  <c r="AE5356" i="1"/>
  <c r="AD5356" i="1"/>
  <c r="AF5355" i="1"/>
  <c r="AE5355" i="1"/>
  <c r="AD5355" i="1"/>
  <c r="AF5354" i="1"/>
  <c r="AE5354" i="1"/>
  <c r="AD5354" i="1"/>
  <c r="AF5353" i="1"/>
  <c r="AE5353" i="1"/>
  <c r="AD5353" i="1"/>
  <c r="AF5352" i="1"/>
  <c r="AE5352" i="1"/>
  <c r="AD5352" i="1"/>
  <c r="AF5351" i="1"/>
  <c r="AE5351" i="1"/>
  <c r="AD5351" i="1"/>
  <c r="AF5350" i="1"/>
  <c r="AE5350" i="1"/>
  <c r="AD5350" i="1"/>
  <c r="AF5349" i="1"/>
  <c r="AE5349" i="1"/>
  <c r="AD5349" i="1"/>
  <c r="AF5348" i="1"/>
  <c r="AE5348" i="1"/>
  <c r="AD5348" i="1"/>
  <c r="AF5347" i="1"/>
  <c r="AE5347" i="1"/>
  <c r="AD5347" i="1"/>
  <c r="AF5346" i="1"/>
  <c r="AE5346" i="1"/>
  <c r="AD5346" i="1"/>
  <c r="AF5345" i="1"/>
  <c r="AE5345" i="1"/>
  <c r="AD5345" i="1"/>
  <c r="AF5344" i="1"/>
  <c r="AE5344" i="1"/>
  <c r="AD5344" i="1"/>
  <c r="AF5343" i="1"/>
  <c r="AE5343" i="1"/>
  <c r="AD5343" i="1"/>
  <c r="AF5342" i="1"/>
  <c r="AE5342" i="1"/>
  <c r="AD5342" i="1"/>
  <c r="AF5341" i="1"/>
  <c r="AE5341" i="1"/>
  <c r="AD5341" i="1"/>
  <c r="AF5340" i="1"/>
  <c r="AE5340" i="1"/>
  <c r="AD5340" i="1"/>
  <c r="AF5339" i="1"/>
  <c r="AE5339" i="1"/>
  <c r="AD5339" i="1"/>
  <c r="AF5338" i="1"/>
  <c r="AE5338" i="1"/>
  <c r="AD5338" i="1"/>
  <c r="AF5337" i="1"/>
  <c r="AE5337" i="1"/>
  <c r="AD5337" i="1"/>
  <c r="AF5336" i="1"/>
  <c r="AE5336" i="1"/>
  <c r="AD5336" i="1"/>
  <c r="AF5335" i="1"/>
  <c r="AE5335" i="1"/>
  <c r="AD5335" i="1"/>
  <c r="AF5334" i="1"/>
  <c r="AE5334" i="1"/>
  <c r="AD5334" i="1"/>
  <c r="AF5333" i="1"/>
  <c r="AE5333" i="1"/>
  <c r="AD5333" i="1"/>
  <c r="AF5332" i="1"/>
  <c r="AE5332" i="1"/>
  <c r="AD5332" i="1"/>
  <c r="AF5331" i="1"/>
  <c r="AE5331" i="1"/>
  <c r="AD5331" i="1"/>
  <c r="AF5330" i="1"/>
  <c r="AE5330" i="1"/>
  <c r="AD5330" i="1"/>
  <c r="AF5329" i="1"/>
  <c r="AE5329" i="1"/>
  <c r="AD5329" i="1"/>
  <c r="AF5328" i="1"/>
  <c r="AE5328" i="1"/>
  <c r="AD5328" i="1"/>
  <c r="AF5327" i="1"/>
  <c r="AE5327" i="1"/>
  <c r="AD5327" i="1"/>
  <c r="AF5326" i="1"/>
  <c r="AE5326" i="1"/>
  <c r="AD5326" i="1"/>
  <c r="AF5325" i="1"/>
  <c r="AE5325" i="1"/>
  <c r="AD5325" i="1"/>
  <c r="AF5324" i="1"/>
  <c r="AE5324" i="1"/>
  <c r="AD5324" i="1"/>
  <c r="AF5323" i="1"/>
  <c r="AE5323" i="1"/>
  <c r="AD5323" i="1"/>
  <c r="AF5322" i="1"/>
  <c r="AE5322" i="1"/>
  <c r="AD5322" i="1"/>
  <c r="AF5321" i="1"/>
  <c r="AE5321" i="1"/>
  <c r="AD5321" i="1"/>
  <c r="AF5320" i="1"/>
  <c r="AE5320" i="1"/>
  <c r="AD5320" i="1"/>
  <c r="AF5319" i="1"/>
  <c r="AE5319" i="1"/>
  <c r="AD5319" i="1"/>
  <c r="AF5318" i="1"/>
  <c r="AE5318" i="1"/>
  <c r="AD5318" i="1"/>
  <c r="AF5317" i="1"/>
  <c r="AE5317" i="1"/>
  <c r="AD5317" i="1"/>
  <c r="AF5316" i="1"/>
  <c r="AE5316" i="1"/>
  <c r="AD5316" i="1"/>
  <c r="AF5315" i="1"/>
  <c r="AE5315" i="1"/>
  <c r="AD5315" i="1"/>
  <c r="AF5314" i="1"/>
  <c r="AE5314" i="1"/>
  <c r="AD5314" i="1"/>
  <c r="AF5313" i="1"/>
  <c r="AE5313" i="1"/>
  <c r="AD5313" i="1"/>
  <c r="AF5312" i="1"/>
  <c r="AE5312" i="1"/>
  <c r="AD5312" i="1"/>
  <c r="AF5311" i="1"/>
  <c r="AE5311" i="1"/>
  <c r="AD5311" i="1"/>
  <c r="AF5310" i="1"/>
  <c r="AE5310" i="1"/>
  <c r="AD5310" i="1"/>
  <c r="AF5309" i="1"/>
  <c r="AE5309" i="1"/>
  <c r="AD5309" i="1"/>
  <c r="AF5308" i="1"/>
  <c r="AE5308" i="1"/>
  <c r="AD5308" i="1"/>
  <c r="AF5307" i="1"/>
  <c r="AE5307" i="1"/>
  <c r="AD5307" i="1"/>
  <c r="AF5306" i="1"/>
  <c r="AE5306" i="1"/>
  <c r="AD5306" i="1"/>
  <c r="AF5305" i="1"/>
  <c r="AE5305" i="1"/>
  <c r="AD5305" i="1"/>
  <c r="AF5304" i="1"/>
  <c r="AE5304" i="1"/>
  <c r="AD5304" i="1"/>
  <c r="AF5303" i="1"/>
  <c r="AE5303" i="1"/>
  <c r="AD5303" i="1"/>
  <c r="AF5302" i="1"/>
  <c r="AE5302" i="1"/>
  <c r="AD5302" i="1"/>
  <c r="AF5301" i="1"/>
  <c r="AE5301" i="1"/>
  <c r="AD5301" i="1"/>
  <c r="AF5300" i="1"/>
  <c r="AE5300" i="1"/>
  <c r="AD5300" i="1"/>
  <c r="AF5299" i="1"/>
  <c r="AE5299" i="1"/>
  <c r="AD5299" i="1"/>
  <c r="AF5298" i="1"/>
  <c r="AE5298" i="1"/>
  <c r="AD5298" i="1"/>
  <c r="AF5297" i="1"/>
  <c r="AE5297" i="1"/>
  <c r="AD5297" i="1"/>
  <c r="AF5296" i="1"/>
  <c r="AE5296" i="1"/>
  <c r="AD5296" i="1"/>
  <c r="AF5295" i="1"/>
  <c r="AE5295" i="1"/>
  <c r="AD5295" i="1"/>
  <c r="AF5294" i="1"/>
  <c r="AE5294" i="1"/>
  <c r="AD5294" i="1"/>
  <c r="AF5293" i="1"/>
  <c r="AE5293" i="1"/>
  <c r="AD5293" i="1"/>
  <c r="AF5292" i="1"/>
  <c r="AE5292" i="1"/>
  <c r="AD5292" i="1"/>
  <c r="AF5291" i="1"/>
  <c r="AE5291" i="1"/>
  <c r="AD5291" i="1"/>
  <c r="AF5290" i="1"/>
  <c r="AE5290" i="1"/>
  <c r="AD5290" i="1"/>
  <c r="AF5289" i="1"/>
  <c r="AE5289" i="1"/>
  <c r="AD5289" i="1"/>
  <c r="AF5288" i="1"/>
  <c r="AE5288" i="1"/>
  <c r="AD5288" i="1"/>
  <c r="AF5287" i="1"/>
  <c r="AE5287" i="1"/>
  <c r="AD5287" i="1"/>
  <c r="AF5286" i="1"/>
  <c r="AE5286" i="1"/>
  <c r="AD5286" i="1"/>
  <c r="AF5285" i="1"/>
  <c r="AE5285" i="1"/>
  <c r="AD5285" i="1"/>
  <c r="AF5284" i="1"/>
  <c r="AE5284" i="1"/>
  <c r="AD5284" i="1"/>
  <c r="AF5283" i="1"/>
  <c r="AE5283" i="1"/>
  <c r="AD5283" i="1"/>
  <c r="AF5282" i="1"/>
  <c r="AE5282" i="1"/>
  <c r="AD5282" i="1"/>
  <c r="AF5281" i="1"/>
  <c r="AE5281" i="1"/>
  <c r="AD5281" i="1"/>
  <c r="AF5280" i="1"/>
  <c r="AE5280" i="1"/>
  <c r="AD5280" i="1"/>
  <c r="AF5279" i="1"/>
  <c r="AE5279" i="1"/>
  <c r="AD5279" i="1"/>
  <c r="AF5278" i="1"/>
  <c r="AE5278" i="1"/>
  <c r="AD5278" i="1"/>
  <c r="AF5277" i="1"/>
  <c r="AE5277" i="1"/>
  <c r="AD5277" i="1"/>
  <c r="AF5276" i="1"/>
  <c r="AE5276" i="1"/>
  <c r="AD5276" i="1"/>
  <c r="AF5275" i="1"/>
  <c r="AE5275" i="1"/>
  <c r="AD5275" i="1"/>
  <c r="AF5274" i="1"/>
  <c r="AE5274" i="1"/>
  <c r="AD5274" i="1"/>
  <c r="AF5273" i="1"/>
  <c r="AE5273" i="1"/>
  <c r="AD5273" i="1"/>
  <c r="AF5272" i="1"/>
  <c r="AE5272" i="1"/>
  <c r="AD5272" i="1"/>
  <c r="AF5271" i="1"/>
  <c r="AE5271" i="1"/>
  <c r="AD5271" i="1"/>
  <c r="AF5270" i="1"/>
  <c r="AE5270" i="1"/>
  <c r="AD5270" i="1"/>
  <c r="AF5269" i="1"/>
  <c r="AE5269" i="1"/>
  <c r="AD5269" i="1"/>
  <c r="AF5268" i="1"/>
  <c r="AE5268" i="1"/>
  <c r="AD5268" i="1"/>
  <c r="AF5267" i="1"/>
  <c r="AE5267" i="1"/>
  <c r="AD5267" i="1"/>
  <c r="AF5266" i="1"/>
  <c r="AE5266" i="1"/>
  <c r="AD5266" i="1"/>
  <c r="AF5265" i="1"/>
  <c r="AE5265" i="1"/>
  <c r="AD5265" i="1"/>
  <c r="AF5264" i="1"/>
  <c r="AE5264" i="1"/>
  <c r="AD5264" i="1"/>
  <c r="AF5263" i="1"/>
  <c r="AE5263" i="1"/>
  <c r="AD5263" i="1"/>
  <c r="AF5262" i="1"/>
  <c r="AE5262" i="1"/>
  <c r="AD5262" i="1"/>
  <c r="AF5261" i="1"/>
  <c r="AE5261" i="1"/>
  <c r="AD5261" i="1"/>
  <c r="AF5260" i="1"/>
  <c r="AE5260" i="1"/>
  <c r="AD5260" i="1"/>
  <c r="AF5259" i="1"/>
  <c r="AE5259" i="1"/>
  <c r="AD5259" i="1"/>
  <c r="AF5258" i="1"/>
  <c r="AE5258" i="1"/>
  <c r="AD5258" i="1"/>
  <c r="AF5257" i="1"/>
  <c r="AE5257" i="1"/>
  <c r="AD5257" i="1"/>
  <c r="AF5256" i="1"/>
  <c r="AE5256" i="1"/>
  <c r="AD5256" i="1"/>
  <c r="AF5255" i="1"/>
  <c r="AE5255" i="1"/>
  <c r="AD5255" i="1"/>
  <c r="AF5254" i="1"/>
  <c r="AE5254" i="1"/>
  <c r="AD5254" i="1"/>
  <c r="AF5253" i="1"/>
  <c r="AE5253" i="1"/>
  <c r="AD5253" i="1"/>
  <c r="AF5252" i="1"/>
  <c r="AE5252" i="1"/>
  <c r="AD5252" i="1"/>
  <c r="AF5251" i="1"/>
  <c r="AE5251" i="1"/>
  <c r="AD5251" i="1"/>
  <c r="AF5250" i="1"/>
  <c r="AE5250" i="1"/>
  <c r="AD5250" i="1"/>
  <c r="AF5249" i="1"/>
  <c r="AE5249" i="1"/>
  <c r="AD5249" i="1"/>
  <c r="AF5248" i="1"/>
  <c r="AE5248" i="1"/>
  <c r="AD5248" i="1"/>
  <c r="AF5247" i="1"/>
  <c r="AE5247" i="1"/>
  <c r="AD5247" i="1"/>
  <c r="AF5246" i="1"/>
  <c r="AE5246" i="1"/>
  <c r="AD5246" i="1"/>
  <c r="AF5245" i="1"/>
  <c r="AE5245" i="1"/>
  <c r="AD5245" i="1"/>
  <c r="AF5244" i="1"/>
  <c r="AE5244" i="1"/>
  <c r="AD5244" i="1"/>
  <c r="AF5243" i="1"/>
  <c r="AE5243" i="1"/>
  <c r="AD5243" i="1"/>
  <c r="AF5242" i="1"/>
  <c r="AE5242" i="1"/>
  <c r="AD5242" i="1"/>
  <c r="AF5241" i="1"/>
  <c r="AE5241" i="1"/>
  <c r="AD5241" i="1"/>
  <c r="AF5240" i="1"/>
  <c r="AE5240" i="1"/>
  <c r="AD5240" i="1"/>
  <c r="AF5239" i="1"/>
  <c r="AE5239" i="1"/>
  <c r="AD5239" i="1"/>
  <c r="AF5238" i="1"/>
  <c r="AE5238" i="1"/>
  <c r="AD5238" i="1"/>
  <c r="AF5237" i="1"/>
  <c r="AE5237" i="1"/>
  <c r="AD5237" i="1"/>
  <c r="AF5236" i="1"/>
  <c r="AE5236" i="1"/>
  <c r="AD5236" i="1"/>
  <c r="AF5235" i="1"/>
  <c r="AE5235" i="1"/>
  <c r="AD5235" i="1"/>
  <c r="AF5234" i="1"/>
  <c r="AE5234" i="1"/>
  <c r="AD5234" i="1"/>
  <c r="AF5233" i="1"/>
  <c r="AE5233" i="1"/>
  <c r="AD5233" i="1"/>
  <c r="AF5232" i="1"/>
  <c r="AE5232" i="1"/>
  <c r="AD5232" i="1"/>
  <c r="AF5231" i="1"/>
  <c r="AE5231" i="1"/>
  <c r="AD5231" i="1"/>
  <c r="AF5230" i="1"/>
  <c r="AE5230" i="1"/>
  <c r="AD5230" i="1"/>
  <c r="AF5229" i="1"/>
  <c r="AE5229" i="1"/>
  <c r="AD5229" i="1"/>
  <c r="AF5228" i="1"/>
  <c r="AE5228" i="1"/>
  <c r="AD5228" i="1"/>
  <c r="AF5227" i="1"/>
  <c r="AE5227" i="1"/>
  <c r="AD5227" i="1"/>
  <c r="AF5226" i="1"/>
  <c r="AE5226" i="1"/>
  <c r="AD5226" i="1"/>
  <c r="AF5225" i="1"/>
  <c r="AE5225" i="1"/>
  <c r="AD5225" i="1"/>
  <c r="AF5224" i="1"/>
  <c r="AE5224" i="1"/>
  <c r="AD5224" i="1"/>
  <c r="AF5223" i="1"/>
  <c r="AE5223" i="1"/>
  <c r="AD5223" i="1"/>
  <c r="AF5222" i="1"/>
  <c r="AE5222" i="1"/>
  <c r="AD5222" i="1"/>
  <c r="AF5221" i="1"/>
  <c r="AE5221" i="1"/>
  <c r="AD5221" i="1"/>
  <c r="AF5220" i="1"/>
  <c r="AE5220" i="1"/>
  <c r="AD5220" i="1"/>
  <c r="AF5219" i="1"/>
  <c r="AE5219" i="1"/>
  <c r="AD5219" i="1"/>
  <c r="AF5218" i="1"/>
  <c r="AE5218" i="1"/>
  <c r="AD5218" i="1"/>
  <c r="AF5217" i="1"/>
  <c r="AE5217" i="1"/>
  <c r="AD5217" i="1"/>
  <c r="AF5216" i="1"/>
  <c r="AE5216" i="1"/>
  <c r="AD5216" i="1"/>
  <c r="AF5215" i="1"/>
  <c r="AE5215" i="1"/>
  <c r="AD5215" i="1"/>
  <c r="AF5214" i="1"/>
  <c r="AE5214" i="1"/>
  <c r="AD5214" i="1"/>
  <c r="AF5213" i="1"/>
  <c r="AE5213" i="1"/>
  <c r="AD5213" i="1"/>
  <c r="AF5212" i="1"/>
  <c r="AE5212" i="1"/>
  <c r="AD5212" i="1"/>
  <c r="AF5211" i="1"/>
  <c r="AE5211" i="1"/>
  <c r="AD5211" i="1"/>
  <c r="AF5210" i="1"/>
  <c r="AE5210" i="1"/>
  <c r="AD5210" i="1"/>
  <c r="AF5209" i="1"/>
  <c r="AE5209" i="1"/>
  <c r="AD5209" i="1"/>
  <c r="AF5208" i="1"/>
  <c r="AE5208" i="1"/>
  <c r="AD5208" i="1"/>
  <c r="AF5207" i="1"/>
  <c r="AE5207" i="1"/>
  <c r="AD5207" i="1"/>
  <c r="AF5206" i="1"/>
  <c r="AE5206" i="1"/>
  <c r="AD5206" i="1"/>
  <c r="AF5205" i="1"/>
  <c r="AE5205" i="1"/>
  <c r="AD5205" i="1"/>
  <c r="AF5204" i="1"/>
  <c r="AE5204" i="1"/>
  <c r="AD5204" i="1"/>
  <c r="AF5203" i="1"/>
  <c r="AE5203" i="1"/>
  <c r="AD5203" i="1"/>
  <c r="AF5202" i="1"/>
  <c r="AE5202" i="1"/>
  <c r="AD5202" i="1"/>
  <c r="AF5201" i="1"/>
  <c r="AE5201" i="1"/>
  <c r="AD5201" i="1"/>
  <c r="AF5200" i="1"/>
  <c r="AE5200" i="1"/>
  <c r="AD5200" i="1"/>
  <c r="AF5199" i="1"/>
  <c r="AE5199" i="1"/>
  <c r="AD5199" i="1"/>
  <c r="AF5198" i="1"/>
  <c r="AE5198" i="1"/>
  <c r="AD5198" i="1"/>
  <c r="AF5197" i="1"/>
  <c r="AE5197" i="1"/>
  <c r="AD5197" i="1"/>
  <c r="AF5196" i="1"/>
  <c r="AE5196" i="1"/>
  <c r="AD5196" i="1"/>
  <c r="AF5195" i="1"/>
  <c r="AE5195" i="1"/>
  <c r="AD5195" i="1"/>
  <c r="AF5194" i="1"/>
  <c r="AE5194" i="1"/>
  <c r="AD5194" i="1"/>
  <c r="AF5193" i="1"/>
  <c r="AE5193" i="1"/>
  <c r="AD5193" i="1"/>
  <c r="AF5192" i="1"/>
  <c r="AE5192" i="1"/>
  <c r="AD5192" i="1"/>
  <c r="AF5191" i="1"/>
  <c r="AE5191" i="1"/>
  <c r="AD5191" i="1"/>
  <c r="AF5190" i="1"/>
  <c r="AE5190" i="1"/>
  <c r="AD5190" i="1"/>
  <c r="AF5189" i="1"/>
  <c r="AE5189" i="1"/>
  <c r="AD5189" i="1"/>
  <c r="AF5188" i="1"/>
  <c r="AE5188" i="1"/>
  <c r="AD5188" i="1"/>
  <c r="AF5187" i="1"/>
  <c r="AE5187" i="1"/>
  <c r="AD5187" i="1"/>
  <c r="AF5186" i="1"/>
  <c r="AE5186" i="1"/>
  <c r="AD5186" i="1"/>
  <c r="AF5185" i="1"/>
  <c r="AE5185" i="1"/>
  <c r="AD5185" i="1"/>
  <c r="AF5184" i="1"/>
  <c r="AE5184" i="1"/>
  <c r="AD5184" i="1"/>
  <c r="AF5183" i="1"/>
  <c r="AE5183" i="1"/>
  <c r="AD5183" i="1"/>
  <c r="AF5182" i="1"/>
  <c r="AE5182" i="1"/>
  <c r="AD5182" i="1"/>
  <c r="AF5181" i="1"/>
  <c r="AE5181" i="1"/>
  <c r="AD5181" i="1"/>
  <c r="AF5180" i="1"/>
  <c r="AE5180" i="1"/>
  <c r="AD5180" i="1"/>
  <c r="AF5179" i="1"/>
  <c r="AE5179" i="1"/>
  <c r="AD5179" i="1"/>
  <c r="AF5178" i="1"/>
  <c r="AE5178" i="1"/>
  <c r="AD5178" i="1"/>
  <c r="AF5177" i="1"/>
  <c r="AE5177" i="1"/>
  <c r="AD5177" i="1"/>
  <c r="AF5176" i="1"/>
  <c r="AE5176" i="1"/>
  <c r="AD5176" i="1"/>
  <c r="AF5175" i="1"/>
  <c r="AE5175" i="1"/>
  <c r="AD5175" i="1"/>
  <c r="AF5174" i="1"/>
  <c r="AE5174" i="1"/>
  <c r="AD5174" i="1"/>
  <c r="AF5173" i="1"/>
  <c r="AE5173" i="1"/>
  <c r="AD5173" i="1"/>
  <c r="AF5172" i="1"/>
  <c r="AE5172" i="1"/>
  <c r="AD5172" i="1"/>
  <c r="AF5171" i="1"/>
  <c r="AE5171" i="1"/>
  <c r="AD5171" i="1"/>
  <c r="AF5170" i="1"/>
  <c r="AE5170" i="1"/>
  <c r="AD5170" i="1"/>
  <c r="AF5169" i="1"/>
  <c r="AE5169" i="1"/>
  <c r="AD5169" i="1"/>
  <c r="AF5168" i="1"/>
  <c r="AE5168" i="1"/>
  <c r="AD5168" i="1"/>
  <c r="AF5167" i="1"/>
  <c r="AE5167" i="1"/>
  <c r="AD5167" i="1"/>
  <c r="AF5166" i="1"/>
  <c r="AE5166" i="1"/>
  <c r="AD5166" i="1"/>
  <c r="AF5165" i="1"/>
  <c r="AE5165" i="1"/>
  <c r="AD5165" i="1"/>
  <c r="AF5164" i="1"/>
  <c r="AE5164" i="1"/>
  <c r="AD5164" i="1"/>
  <c r="AF5163" i="1"/>
  <c r="AE5163" i="1"/>
  <c r="AD5163" i="1"/>
  <c r="AF5162" i="1"/>
  <c r="AE5162" i="1"/>
  <c r="AD5162" i="1"/>
  <c r="AF5161" i="1"/>
  <c r="AE5161" i="1"/>
  <c r="AD5161" i="1"/>
  <c r="AF5160" i="1"/>
  <c r="AE5160" i="1"/>
  <c r="AD5160" i="1"/>
  <c r="AF5159" i="1"/>
  <c r="AE5159" i="1"/>
  <c r="AD5159" i="1"/>
  <c r="AF5158" i="1"/>
  <c r="AE5158" i="1"/>
  <c r="AD5158" i="1"/>
  <c r="AF5157" i="1"/>
  <c r="AE5157" i="1"/>
  <c r="AD5157" i="1"/>
  <c r="AF5156" i="1"/>
  <c r="AE5156" i="1"/>
  <c r="AD5156" i="1"/>
  <c r="AF5155" i="1"/>
  <c r="AE5155" i="1"/>
  <c r="AD5155" i="1"/>
  <c r="AF5154" i="1"/>
  <c r="AE5154" i="1"/>
  <c r="AD5154" i="1"/>
  <c r="AF5153" i="1"/>
  <c r="AE5153" i="1"/>
  <c r="AD5153" i="1"/>
  <c r="AF5152" i="1"/>
  <c r="AE5152" i="1"/>
  <c r="AD5152" i="1"/>
  <c r="AF5151" i="1"/>
  <c r="AE5151" i="1"/>
  <c r="AD5151" i="1"/>
  <c r="AF5150" i="1"/>
  <c r="AE5150" i="1"/>
  <c r="AD5150" i="1"/>
  <c r="AF5149" i="1"/>
  <c r="AE5149" i="1"/>
  <c r="AD5149" i="1"/>
  <c r="AF5148" i="1"/>
  <c r="AE5148" i="1"/>
  <c r="AD5148" i="1"/>
  <c r="AF5147" i="1"/>
  <c r="AE5147" i="1"/>
  <c r="AD5147" i="1"/>
  <c r="AF5146" i="1"/>
  <c r="AE5146" i="1"/>
  <c r="AD5146" i="1"/>
  <c r="AF5145" i="1"/>
  <c r="AE5145" i="1"/>
  <c r="AD5145" i="1"/>
  <c r="AF5144" i="1"/>
  <c r="AE5144" i="1"/>
  <c r="AD5144" i="1"/>
  <c r="AF5143" i="1"/>
  <c r="AE5143" i="1"/>
  <c r="AD5143" i="1"/>
  <c r="AF5142" i="1"/>
  <c r="AE5142" i="1"/>
  <c r="AD5142" i="1"/>
  <c r="AF5141" i="1"/>
  <c r="AE5141" i="1"/>
  <c r="AD5141" i="1"/>
  <c r="AF5140" i="1"/>
  <c r="AE5140" i="1"/>
  <c r="AD5140" i="1"/>
  <c r="AF5139" i="1"/>
  <c r="AE5139" i="1"/>
  <c r="AD5139" i="1"/>
  <c r="AF5138" i="1"/>
  <c r="AE5138" i="1"/>
  <c r="AD5138" i="1"/>
  <c r="AF5137" i="1"/>
  <c r="AE5137" i="1"/>
  <c r="AD5137" i="1"/>
  <c r="AF5136" i="1"/>
  <c r="AE5136" i="1"/>
  <c r="AD5136" i="1"/>
  <c r="AF5135" i="1"/>
  <c r="AE5135" i="1"/>
  <c r="AD5135" i="1"/>
  <c r="AF5134" i="1"/>
  <c r="AE5134" i="1"/>
  <c r="AD5134" i="1"/>
  <c r="AF5133" i="1"/>
  <c r="AE5133" i="1"/>
  <c r="AD5133" i="1"/>
  <c r="AF5132" i="1"/>
  <c r="AE5132" i="1"/>
  <c r="AD5132" i="1"/>
  <c r="AF5131" i="1"/>
  <c r="AE5131" i="1"/>
  <c r="AD5131" i="1"/>
  <c r="AF5130" i="1"/>
  <c r="AE5130" i="1"/>
  <c r="AD5130" i="1"/>
  <c r="AF5129" i="1"/>
  <c r="AE5129" i="1"/>
  <c r="AD5129" i="1"/>
  <c r="AF5128" i="1"/>
  <c r="AE5128" i="1"/>
  <c r="AD5128" i="1"/>
  <c r="AF5127" i="1"/>
  <c r="AE5127" i="1"/>
  <c r="AD5127" i="1"/>
  <c r="AF5126" i="1"/>
  <c r="AE5126" i="1"/>
  <c r="AD5126" i="1"/>
  <c r="AF5125" i="1"/>
  <c r="AE5125" i="1"/>
  <c r="AD5125" i="1"/>
  <c r="AF5124" i="1"/>
  <c r="AE5124" i="1"/>
  <c r="AD5124" i="1"/>
  <c r="AF5123" i="1"/>
  <c r="AE5123" i="1"/>
  <c r="AD5123" i="1"/>
  <c r="AF5122" i="1"/>
  <c r="AE5122" i="1"/>
  <c r="AD5122" i="1"/>
  <c r="AF5121" i="1"/>
  <c r="AE5121" i="1"/>
  <c r="AD5121" i="1"/>
  <c r="AF5120" i="1"/>
  <c r="AE5120" i="1"/>
  <c r="AD5120" i="1"/>
  <c r="AF5119" i="1"/>
  <c r="AE5119" i="1"/>
  <c r="AD5119" i="1"/>
  <c r="AF5118" i="1"/>
  <c r="AE5118" i="1"/>
  <c r="AD5118" i="1"/>
  <c r="AF5117" i="1"/>
  <c r="AE5117" i="1"/>
  <c r="AD5117" i="1"/>
  <c r="AF5116" i="1"/>
  <c r="AE5116" i="1"/>
  <c r="AD5116" i="1"/>
  <c r="AF5115" i="1"/>
  <c r="AE5115" i="1"/>
  <c r="AD5115" i="1"/>
  <c r="AF5114" i="1"/>
  <c r="AE5114" i="1"/>
  <c r="AD5114" i="1"/>
  <c r="AF5113" i="1"/>
  <c r="AE5113" i="1"/>
  <c r="AD5113" i="1"/>
  <c r="AF5112" i="1"/>
  <c r="AE5112" i="1"/>
  <c r="AD5112" i="1"/>
  <c r="AF5111" i="1"/>
  <c r="AE5111" i="1"/>
  <c r="AD5111" i="1"/>
  <c r="AF5110" i="1"/>
  <c r="AE5110" i="1"/>
  <c r="AD5110" i="1"/>
  <c r="AF5109" i="1"/>
  <c r="AE5109" i="1"/>
  <c r="AD5109" i="1"/>
  <c r="AF5108" i="1"/>
  <c r="AE5108" i="1"/>
  <c r="AD5108" i="1"/>
  <c r="AF5107" i="1"/>
  <c r="AE5107" i="1"/>
  <c r="AD5107" i="1"/>
  <c r="AF5106" i="1"/>
  <c r="AE5106" i="1"/>
  <c r="AD5106" i="1"/>
  <c r="AF5105" i="1"/>
  <c r="AE5105" i="1"/>
  <c r="AD5105" i="1"/>
  <c r="AF5104" i="1"/>
  <c r="AE5104" i="1"/>
  <c r="AD5104" i="1"/>
  <c r="AF5103" i="1"/>
  <c r="AE5103" i="1"/>
  <c r="AD5103" i="1"/>
  <c r="AF5102" i="1"/>
  <c r="AE5102" i="1"/>
  <c r="AD5102" i="1"/>
  <c r="AF5101" i="1"/>
  <c r="AE5101" i="1"/>
  <c r="AD5101" i="1"/>
  <c r="AF5100" i="1"/>
  <c r="AE5100" i="1"/>
  <c r="AD5100" i="1"/>
  <c r="AF5099" i="1"/>
  <c r="AE5099" i="1"/>
  <c r="AD5099" i="1"/>
  <c r="AF5098" i="1"/>
  <c r="AE5098" i="1"/>
  <c r="AD5098" i="1"/>
  <c r="AF5097" i="1"/>
  <c r="AE5097" i="1"/>
  <c r="AD5097" i="1"/>
  <c r="AF5096" i="1"/>
  <c r="AE5096" i="1"/>
  <c r="AD5096" i="1"/>
  <c r="AF5095" i="1"/>
  <c r="AE5095" i="1"/>
  <c r="AD5095" i="1"/>
  <c r="AF5094" i="1"/>
  <c r="AE5094" i="1"/>
  <c r="AD5094" i="1"/>
  <c r="AF5093" i="1"/>
  <c r="AE5093" i="1"/>
  <c r="AD5093" i="1"/>
  <c r="AF5092" i="1"/>
  <c r="AE5092" i="1"/>
  <c r="AD5092" i="1"/>
  <c r="AF5091" i="1"/>
  <c r="AE5091" i="1"/>
  <c r="AD5091" i="1"/>
  <c r="AF5090" i="1"/>
  <c r="AE5090" i="1"/>
  <c r="AD5090" i="1"/>
  <c r="AF5089" i="1"/>
  <c r="AE5089" i="1"/>
  <c r="AD5089" i="1"/>
  <c r="AF5088" i="1"/>
  <c r="AE5088" i="1"/>
  <c r="AD5088" i="1"/>
  <c r="AF5087" i="1"/>
  <c r="AE5087" i="1"/>
  <c r="AD5087" i="1"/>
  <c r="AF5086" i="1"/>
  <c r="AE5086" i="1"/>
  <c r="AD5086" i="1"/>
  <c r="AF5085" i="1"/>
  <c r="AE5085" i="1"/>
  <c r="AD5085" i="1"/>
  <c r="AF5084" i="1"/>
  <c r="AE5084" i="1"/>
  <c r="AD5084" i="1"/>
  <c r="AF5083" i="1"/>
  <c r="AE5083" i="1"/>
  <c r="AD5083" i="1"/>
  <c r="AF5082" i="1"/>
  <c r="AE5082" i="1"/>
  <c r="AD5082" i="1"/>
  <c r="AF5081" i="1"/>
  <c r="AE5081" i="1"/>
  <c r="AD5081" i="1"/>
  <c r="AF5080" i="1"/>
  <c r="AE5080" i="1"/>
  <c r="AD5080" i="1"/>
  <c r="AF5079" i="1"/>
  <c r="AE5079" i="1"/>
  <c r="AD5079" i="1"/>
  <c r="AF5078" i="1"/>
  <c r="AE5078" i="1"/>
  <c r="AD5078" i="1"/>
  <c r="AF5077" i="1"/>
  <c r="AE5077" i="1"/>
  <c r="AD5077" i="1"/>
  <c r="AF5076" i="1"/>
  <c r="AE5076" i="1"/>
  <c r="AD5076" i="1"/>
  <c r="AF5075" i="1"/>
  <c r="AE5075" i="1"/>
  <c r="AD5075" i="1"/>
  <c r="AF5074" i="1"/>
  <c r="AE5074" i="1"/>
  <c r="AD5074" i="1"/>
  <c r="AF5073" i="1"/>
  <c r="AE5073" i="1"/>
  <c r="AD5073" i="1"/>
  <c r="AF5072" i="1"/>
  <c r="AE5072" i="1"/>
  <c r="AD5072" i="1"/>
  <c r="AF5071" i="1"/>
  <c r="AE5071" i="1"/>
  <c r="AD5071" i="1"/>
  <c r="AF5070" i="1"/>
  <c r="AE5070" i="1"/>
  <c r="AD5070" i="1"/>
  <c r="AF5069" i="1"/>
  <c r="AE5069" i="1"/>
  <c r="AD5069" i="1"/>
  <c r="AF5068" i="1"/>
  <c r="AE5068" i="1"/>
  <c r="AD5068" i="1"/>
  <c r="AF5067" i="1"/>
  <c r="AE5067" i="1"/>
  <c r="AD5067" i="1"/>
  <c r="AF5066" i="1"/>
  <c r="AE5066" i="1"/>
  <c r="AD5066" i="1"/>
  <c r="AF5065" i="1"/>
  <c r="AE5065" i="1"/>
  <c r="AD5065" i="1"/>
  <c r="AF5064" i="1"/>
  <c r="AE5064" i="1"/>
  <c r="AD5064" i="1"/>
  <c r="AF5063" i="1"/>
  <c r="AE5063" i="1"/>
  <c r="AD5063" i="1"/>
  <c r="AF5062" i="1"/>
  <c r="AE5062" i="1"/>
  <c r="AD5062" i="1"/>
  <c r="AF5061" i="1"/>
  <c r="AE5061" i="1"/>
  <c r="AD5061" i="1"/>
  <c r="AF5060" i="1"/>
  <c r="AE5060" i="1"/>
  <c r="AD5060" i="1"/>
  <c r="AF5059" i="1"/>
  <c r="AE5059" i="1"/>
  <c r="AD5059" i="1"/>
  <c r="AF5058" i="1"/>
  <c r="AE5058" i="1"/>
  <c r="AD5058" i="1"/>
  <c r="AF5057" i="1"/>
  <c r="AE5057" i="1"/>
  <c r="AD5057" i="1"/>
  <c r="AF5056" i="1"/>
  <c r="AE5056" i="1"/>
  <c r="AD5056" i="1"/>
  <c r="AF5055" i="1"/>
  <c r="AE5055" i="1"/>
  <c r="AD5055" i="1"/>
  <c r="AF5054" i="1"/>
  <c r="AE5054" i="1"/>
  <c r="AD5054" i="1"/>
  <c r="AF5053" i="1"/>
  <c r="AE5053" i="1"/>
  <c r="AD5053" i="1"/>
  <c r="AF5052" i="1"/>
  <c r="AE5052" i="1"/>
  <c r="AD5052" i="1"/>
  <c r="AF5051" i="1"/>
  <c r="AE5051" i="1"/>
  <c r="AD5051" i="1"/>
  <c r="AF5050" i="1"/>
  <c r="AE5050" i="1"/>
  <c r="AD5050" i="1"/>
  <c r="AF5049" i="1"/>
  <c r="AE5049" i="1"/>
  <c r="AD5049" i="1"/>
  <c r="AF5048" i="1"/>
  <c r="AE5048" i="1"/>
  <c r="AD5048" i="1"/>
  <c r="AF5047" i="1"/>
  <c r="AE5047" i="1"/>
  <c r="AD5047" i="1"/>
  <c r="AF5046" i="1"/>
  <c r="AE5046" i="1"/>
  <c r="AD5046" i="1"/>
  <c r="AF5045" i="1"/>
  <c r="AE5045" i="1"/>
  <c r="AD5045" i="1"/>
  <c r="AF5044" i="1"/>
  <c r="AE5044" i="1"/>
  <c r="AD5044" i="1"/>
  <c r="AF5043" i="1"/>
  <c r="AE5043" i="1"/>
  <c r="AD5043" i="1"/>
  <c r="AF5042" i="1"/>
  <c r="AE5042" i="1"/>
  <c r="AD5042" i="1"/>
  <c r="AF5041" i="1"/>
  <c r="AE5041" i="1"/>
  <c r="AD5041" i="1"/>
  <c r="AF5040" i="1"/>
  <c r="AE5040" i="1"/>
  <c r="AD5040" i="1"/>
  <c r="AF5039" i="1"/>
  <c r="AE5039" i="1"/>
  <c r="AD5039" i="1"/>
  <c r="AF5038" i="1"/>
  <c r="AE5038" i="1"/>
  <c r="AD5038" i="1"/>
  <c r="AF5037" i="1"/>
  <c r="AE5037" i="1"/>
  <c r="AD5037" i="1"/>
  <c r="AF5036" i="1"/>
  <c r="AE5036" i="1"/>
  <c r="AD5036" i="1"/>
  <c r="AF5035" i="1"/>
  <c r="AE5035" i="1"/>
  <c r="AD5035" i="1"/>
  <c r="AF5034" i="1"/>
  <c r="AE5034" i="1"/>
  <c r="AD5034" i="1"/>
  <c r="AF5033" i="1"/>
  <c r="AE5033" i="1"/>
  <c r="AD5033" i="1"/>
  <c r="AF5032" i="1"/>
  <c r="AE5032" i="1"/>
  <c r="AD5032" i="1"/>
  <c r="AF5031" i="1"/>
  <c r="AE5031" i="1"/>
  <c r="AD5031" i="1"/>
  <c r="AF5030" i="1"/>
  <c r="AE5030" i="1"/>
  <c r="AD5030" i="1"/>
  <c r="AF5029" i="1"/>
  <c r="AE5029" i="1"/>
  <c r="AD5029" i="1"/>
  <c r="AF5028" i="1"/>
  <c r="AE5028" i="1"/>
  <c r="AD5028" i="1"/>
  <c r="AF5027" i="1"/>
  <c r="AE5027" i="1"/>
  <c r="AD5027" i="1"/>
  <c r="AF5026" i="1"/>
  <c r="AE5026" i="1"/>
  <c r="AD5026" i="1"/>
  <c r="AF5025" i="1"/>
  <c r="AE5025" i="1"/>
  <c r="AD5025" i="1"/>
  <c r="AF5024" i="1"/>
  <c r="AE5024" i="1"/>
  <c r="AD5024" i="1"/>
  <c r="AF5023" i="1"/>
  <c r="AE5023" i="1"/>
  <c r="AD5023" i="1"/>
  <c r="AF5022" i="1"/>
  <c r="AE5022" i="1"/>
  <c r="AD5022" i="1"/>
  <c r="AF5021" i="1"/>
  <c r="AE5021" i="1"/>
  <c r="AD5021" i="1"/>
  <c r="AF5020" i="1"/>
  <c r="AE5020" i="1"/>
  <c r="AD5020" i="1"/>
  <c r="AF5019" i="1"/>
  <c r="AE5019" i="1"/>
  <c r="AD5019" i="1"/>
  <c r="AF5018" i="1"/>
  <c r="AE5018" i="1"/>
  <c r="AD5018" i="1"/>
  <c r="AF5017" i="1"/>
  <c r="AE5017" i="1"/>
  <c r="AD5017" i="1"/>
  <c r="AF5016" i="1"/>
  <c r="AE5016" i="1"/>
  <c r="AD5016" i="1"/>
  <c r="AF5015" i="1"/>
  <c r="AE5015" i="1"/>
  <c r="AD5015" i="1"/>
  <c r="AF5014" i="1"/>
  <c r="AE5014" i="1"/>
  <c r="AD5014" i="1"/>
  <c r="AF5013" i="1"/>
  <c r="AE5013" i="1"/>
  <c r="AD5013" i="1"/>
  <c r="AF5012" i="1"/>
  <c r="AE5012" i="1"/>
  <c r="AD5012" i="1"/>
  <c r="AF5011" i="1"/>
  <c r="AE5011" i="1"/>
  <c r="AD5011" i="1"/>
  <c r="AF5010" i="1"/>
  <c r="AE5010" i="1"/>
  <c r="AD5010" i="1"/>
  <c r="AF5009" i="1"/>
  <c r="AE5009" i="1"/>
  <c r="AD5009" i="1"/>
  <c r="AF5008" i="1"/>
  <c r="AE5008" i="1"/>
  <c r="AD5008" i="1"/>
  <c r="AF5007" i="1"/>
  <c r="AE5007" i="1"/>
  <c r="AD5007" i="1"/>
  <c r="AF5006" i="1"/>
  <c r="AE5006" i="1"/>
  <c r="AD5006" i="1"/>
  <c r="AF5005" i="1"/>
  <c r="AE5005" i="1"/>
  <c r="AD5005" i="1"/>
  <c r="AF5004" i="1"/>
  <c r="AE5004" i="1"/>
  <c r="AD5004" i="1"/>
  <c r="AF5003" i="1"/>
  <c r="AE5003" i="1"/>
  <c r="AD5003" i="1"/>
  <c r="AF5002" i="1"/>
  <c r="AE5002" i="1"/>
  <c r="AD5002" i="1"/>
  <c r="AF5001" i="1"/>
  <c r="AE5001" i="1"/>
  <c r="AD5001" i="1"/>
  <c r="AF5000" i="1"/>
  <c r="AE5000" i="1"/>
  <c r="AD5000" i="1"/>
  <c r="AF4999" i="1"/>
  <c r="AE4999" i="1"/>
  <c r="AD4999" i="1"/>
  <c r="AF4998" i="1"/>
  <c r="AE4998" i="1"/>
  <c r="AD4998" i="1"/>
  <c r="AF4997" i="1"/>
  <c r="AE4997" i="1"/>
  <c r="AD4997" i="1"/>
  <c r="AF4996" i="1"/>
  <c r="AE4996" i="1"/>
  <c r="AD4996" i="1"/>
  <c r="AF4995" i="1"/>
  <c r="AE4995" i="1"/>
  <c r="AD4995" i="1"/>
  <c r="AF4994" i="1"/>
  <c r="AE4994" i="1"/>
  <c r="AD4994" i="1"/>
  <c r="AF4993" i="1"/>
  <c r="AE4993" i="1"/>
  <c r="AD4993" i="1"/>
  <c r="AF4992" i="1"/>
  <c r="AE4992" i="1"/>
  <c r="AD4992" i="1"/>
  <c r="AF4991" i="1"/>
  <c r="AE4991" i="1"/>
  <c r="AD4991" i="1"/>
  <c r="AF4990" i="1"/>
  <c r="AE4990" i="1"/>
  <c r="AD4990" i="1"/>
  <c r="AF4989" i="1"/>
  <c r="AE4989" i="1"/>
  <c r="AD4989" i="1"/>
  <c r="AF4988" i="1"/>
  <c r="AE4988" i="1"/>
  <c r="AD4988" i="1"/>
  <c r="AF4987" i="1"/>
  <c r="AE4987" i="1"/>
  <c r="AD4987" i="1"/>
  <c r="AF4986" i="1"/>
  <c r="AE4986" i="1"/>
  <c r="AD4986" i="1"/>
  <c r="AF4985" i="1"/>
  <c r="AE4985" i="1"/>
  <c r="AD4985" i="1"/>
  <c r="AF4984" i="1"/>
  <c r="AE4984" i="1"/>
  <c r="AD4984" i="1"/>
  <c r="AF4983" i="1"/>
  <c r="AE4983" i="1"/>
  <c r="AD4983" i="1"/>
  <c r="AF4982" i="1"/>
  <c r="AE4982" i="1"/>
  <c r="AD4982" i="1"/>
  <c r="AF4981" i="1"/>
  <c r="AE4981" i="1"/>
  <c r="AD4981" i="1"/>
  <c r="AF4980" i="1"/>
  <c r="AE4980" i="1"/>
  <c r="AD4980" i="1"/>
  <c r="AF4979" i="1"/>
  <c r="AE4979" i="1"/>
  <c r="AD4979" i="1"/>
  <c r="AF4978" i="1"/>
  <c r="AE4978" i="1"/>
  <c r="AD4978" i="1"/>
  <c r="AF4977" i="1"/>
  <c r="AE4977" i="1"/>
  <c r="AD4977" i="1"/>
  <c r="AF4976" i="1"/>
  <c r="AE4976" i="1"/>
  <c r="AD4976" i="1"/>
  <c r="AF4975" i="1"/>
  <c r="AE4975" i="1"/>
  <c r="AD4975" i="1"/>
  <c r="AF4974" i="1"/>
  <c r="AE4974" i="1"/>
  <c r="AD4974" i="1"/>
  <c r="AF4973" i="1"/>
  <c r="AE4973" i="1"/>
  <c r="AD4973" i="1"/>
  <c r="AF4972" i="1"/>
  <c r="AE4972" i="1"/>
  <c r="AD4972" i="1"/>
  <c r="AF4971" i="1"/>
  <c r="AE4971" i="1"/>
  <c r="AD4971" i="1"/>
  <c r="AF4970" i="1"/>
  <c r="AE4970" i="1"/>
  <c r="AD4970" i="1"/>
  <c r="AF4969" i="1"/>
  <c r="AE4969" i="1"/>
  <c r="AD4969" i="1"/>
  <c r="AF4968" i="1"/>
  <c r="AE4968" i="1"/>
  <c r="AD4968" i="1"/>
  <c r="AF4967" i="1"/>
  <c r="AE4967" i="1"/>
  <c r="AD4967" i="1"/>
  <c r="AF4966" i="1"/>
  <c r="AE4966" i="1"/>
  <c r="AD4966" i="1"/>
  <c r="AF4965" i="1"/>
  <c r="AE4965" i="1"/>
  <c r="AD4965" i="1"/>
  <c r="AF4964" i="1"/>
  <c r="AE4964" i="1"/>
  <c r="AD4964" i="1"/>
  <c r="AF4963" i="1"/>
  <c r="AE4963" i="1"/>
  <c r="AD4963" i="1"/>
  <c r="AF4962" i="1"/>
  <c r="AE4962" i="1"/>
  <c r="AD4962" i="1"/>
  <c r="AF4961" i="1"/>
  <c r="AE4961" i="1"/>
  <c r="AD4961" i="1"/>
  <c r="AF4960" i="1"/>
  <c r="AE4960" i="1"/>
  <c r="AD4960" i="1"/>
  <c r="AF4959" i="1"/>
  <c r="AE4959" i="1"/>
  <c r="AD4959" i="1"/>
  <c r="AF4958" i="1"/>
  <c r="AE4958" i="1"/>
  <c r="AD4958" i="1"/>
  <c r="AF4957" i="1"/>
  <c r="AE4957" i="1"/>
  <c r="AD4957" i="1"/>
  <c r="AF4956" i="1"/>
  <c r="AE4956" i="1"/>
  <c r="AD4956" i="1"/>
  <c r="AF4955" i="1"/>
  <c r="AE4955" i="1"/>
  <c r="AD4955" i="1"/>
  <c r="AF4954" i="1"/>
  <c r="AE4954" i="1"/>
  <c r="AD4954" i="1"/>
  <c r="AF4953" i="1"/>
  <c r="AE4953" i="1"/>
  <c r="AD4953" i="1"/>
  <c r="AF4952" i="1"/>
  <c r="AE4952" i="1"/>
  <c r="AD4952" i="1"/>
  <c r="AF4951" i="1"/>
  <c r="AE4951" i="1"/>
  <c r="AD4951" i="1"/>
  <c r="AF4950" i="1"/>
  <c r="AE4950" i="1"/>
  <c r="AD4950" i="1"/>
  <c r="AF4949" i="1"/>
  <c r="AE4949" i="1"/>
  <c r="AD4949" i="1"/>
  <c r="AF4948" i="1"/>
  <c r="AE4948" i="1"/>
  <c r="AD4948" i="1"/>
  <c r="AF4947" i="1"/>
  <c r="AE4947" i="1"/>
  <c r="AD4947" i="1"/>
  <c r="AF4946" i="1"/>
  <c r="AE4946" i="1"/>
  <c r="AD4946" i="1"/>
  <c r="AF4945" i="1"/>
  <c r="AE4945" i="1"/>
  <c r="AD4945" i="1"/>
  <c r="AF4944" i="1"/>
  <c r="AE4944" i="1"/>
  <c r="AD4944" i="1"/>
  <c r="AF4943" i="1"/>
  <c r="AE4943" i="1"/>
  <c r="AD4943" i="1"/>
  <c r="AF4942" i="1"/>
  <c r="AE4942" i="1"/>
  <c r="AD4942" i="1"/>
  <c r="AF4941" i="1"/>
  <c r="AE4941" i="1"/>
  <c r="AD4941" i="1"/>
  <c r="AF4940" i="1"/>
  <c r="AE4940" i="1"/>
  <c r="AD4940" i="1"/>
  <c r="AF4939" i="1"/>
  <c r="AE4939" i="1"/>
  <c r="AD4939" i="1"/>
  <c r="AF4938" i="1"/>
  <c r="AE4938" i="1"/>
  <c r="AD4938" i="1"/>
  <c r="AF4937" i="1"/>
  <c r="AE4937" i="1"/>
  <c r="AD4937" i="1"/>
  <c r="AF4936" i="1"/>
  <c r="AE4936" i="1"/>
  <c r="AD4936" i="1"/>
  <c r="AF4935" i="1"/>
  <c r="AE4935" i="1"/>
  <c r="AD4935" i="1"/>
  <c r="AF4934" i="1"/>
  <c r="AE4934" i="1"/>
  <c r="AD4934" i="1"/>
  <c r="AF4933" i="1"/>
  <c r="AE4933" i="1"/>
  <c r="AD4933" i="1"/>
  <c r="AF4932" i="1"/>
  <c r="AE4932" i="1"/>
  <c r="AD4932" i="1"/>
  <c r="AF4931" i="1"/>
  <c r="AE4931" i="1"/>
  <c r="AD4931" i="1"/>
  <c r="AF4930" i="1"/>
  <c r="AE4930" i="1"/>
  <c r="AD4930" i="1"/>
  <c r="AF4929" i="1"/>
  <c r="AE4929" i="1"/>
  <c r="AD4929" i="1"/>
  <c r="AF4928" i="1"/>
  <c r="AE4928" i="1"/>
  <c r="AD4928" i="1"/>
  <c r="AF4927" i="1"/>
  <c r="AE4927" i="1"/>
  <c r="AD4927" i="1"/>
  <c r="AF4926" i="1"/>
  <c r="AE4926" i="1"/>
  <c r="AD4926" i="1"/>
  <c r="AF4925" i="1"/>
  <c r="AE4925" i="1"/>
  <c r="AD4925" i="1"/>
  <c r="AF4924" i="1"/>
  <c r="AE4924" i="1"/>
  <c r="AD4924" i="1"/>
  <c r="AF4923" i="1"/>
  <c r="AE4923" i="1"/>
  <c r="AD4923" i="1"/>
  <c r="AF4922" i="1"/>
  <c r="AE4922" i="1"/>
  <c r="AD4922" i="1"/>
  <c r="AF4921" i="1"/>
  <c r="AE4921" i="1"/>
  <c r="AD4921" i="1"/>
  <c r="AF4920" i="1"/>
  <c r="AE4920" i="1"/>
  <c r="AD4920" i="1"/>
  <c r="AF4919" i="1"/>
  <c r="AE4919" i="1"/>
  <c r="AD4919" i="1"/>
  <c r="AF4918" i="1"/>
  <c r="AE4918" i="1"/>
  <c r="AD4918" i="1"/>
  <c r="AF4917" i="1"/>
  <c r="AE4917" i="1"/>
  <c r="AD4917" i="1"/>
  <c r="AF4916" i="1"/>
  <c r="AE4916" i="1"/>
  <c r="AD4916" i="1"/>
  <c r="AF4915" i="1"/>
  <c r="AE4915" i="1"/>
  <c r="AD4915" i="1"/>
  <c r="AF4914" i="1"/>
  <c r="AE4914" i="1"/>
  <c r="AD4914" i="1"/>
  <c r="AF4913" i="1"/>
  <c r="AE4913" i="1"/>
  <c r="AD4913" i="1"/>
  <c r="AF4912" i="1"/>
  <c r="AE4912" i="1"/>
  <c r="AD4912" i="1"/>
  <c r="AF4911" i="1"/>
  <c r="AE4911" i="1"/>
  <c r="AD4911" i="1"/>
  <c r="AF4910" i="1"/>
  <c r="AE4910" i="1"/>
  <c r="AD4910" i="1"/>
  <c r="AF4909" i="1"/>
  <c r="AE4909" i="1"/>
  <c r="AD4909" i="1"/>
  <c r="AF4908" i="1"/>
  <c r="AE4908" i="1"/>
  <c r="AD4908" i="1"/>
  <c r="AF4907" i="1"/>
  <c r="AE4907" i="1"/>
  <c r="AD4907" i="1"/>
  <c r="AF4906" i="1"/>
  <c r="AE4906" i="1"/>
  <c r="AD4906" i="1"/>
  <c r="AF4905" i="1"/>
  <c r="AE4905" i="1"/>
  <c r="AD4905" i="1"/>
  <c r="AF4904" i="1"/>
  <c r="AE4904" i="1"/>
  <c r="AD4904" i="1"/>
  <c r="AF4903" i="1"/>
  <c r="AE4903" i="1"/>
  <c r="AD4903" i="1"/>
  <c r="AF4902" i="1"/>
  <c r="AE4902" i="1"/>
  <c r="AD4902" i="1"/>
  <c r="AF4901" i="1"/>
  <c r="AE4901" i="1"/>
  <c r="AD4901" i="1"/>
  <c r="AF4900" i="1"/>
  <c r="AE4900" i="1"/>
  <c r="AD4900" i="1"/>
  <c r="AF4899" i="1"/>
  <c r="AE4899" i="1"/>
  <c r="AD4899" i="1"/>
  <c r="AF4898" i="1"/>
  <c r="AE4898" i="1"/>
  <c r="AD4898" i="1"/>
  <c r="AF4897" i="1"/>
  <c r="AE4897" i="1"/>
  <c r="AD4897" i="1"/>
  <c r="AF4896" i="1"/>
  <c r="AE4896" i="1"/>
  <c r="AD4896" i="1"/>
  <c r="AF4895" i="1"/>
  <c r="AE4895" i="1"/>
  <c r="AD4895" i="1"/>
  <c r="AF4894" i="1"/>
  <c r="AE4894" i="1"/>
  <c r="AD4894" i="1"/>
  <c r="AF4893" i="1"/>
  <c r="AE4893" i="1"/>
  <c r="AD4893" i="1"/>
  <c r="AF4892" i="1"/>
  <c r="AE4892" i="1"/>
  <c r="AD4892" i="1"/>
  <c r="AF4891" i="1"/>
  <c r="AE4891" i="1"/>
  <c r="AD4891" i="1"/>
  <c r="AF4890" i="1"/>
  <c r="AE4890" i="1"/>
  <c r="AD4890" i="1"/>
  <c r="AF4889" i="1"/>
  <c r="AE4889" i="1"/>
  <c r="AD4889" i="1"/>
  <c r="AF4888" i="1"/>
  <c r="AE4888" i="1"/>
  <c r="AD4888" i="1"/>
  <c r="AF4887" i="1"/>
  <c r="AE4887" i="1"/>
  <c r="AD4887" i="1"/>
  <c r="AF4886" i="1"/>
  <c r="AE4886" i="1"/>
  <c r="AD4886" i="1"/>
  <c r="AF4885" i="1"/>
  <c r="AE4885" i="1"/>
  <c r="AD4885" i="1"/>
  <c r="AF4884" i="1"/>
  <c r="AE4884" i="1"/>
  <c r="AD4884" i="1"/>
  <c r="AF4883" i="1"/>
  <c r="AE4883" i="1"/>
  <c r="AD4883" i="1"/>
  <c r="AF4882" i="1"/>
  <c r="AE4882" i="1"/>
  <c r="AD4882" i="1"/>
  <c r="AF4881" i="1"/>
  <c r="AE4881" i="1"/>
  <c r="AD4881" i="1"/>
  <c r="AF4880" i="1"/>
  <c r="AE4880" i="1"/>
  <c r="AD4880" i="1"/>
  <c r="AF4879" i="1"/>
  <c r="AE4879" i="1"/>
  <c r="AD4879" i="1"/>
  <c r="AF4878" i="1"/>
  <c r="AE4878" i="1"/>
  <c r="AD4878" i="1"/>
  <c r="AF4877" i="1"/>
  <c r="AE4877" i="1"/>
  <c r="AD4877" i="1"/>
  <c r="AF4876" i="1"/>
  <c r="AE4876" i="1"/>
  <c r="AD4876" i="1"/>
  <c r="AF4875" i="1"/>
  <c r="AE4875" i="1"/>
  <c r="AD4875" i="1"/>
  <c r="AF4874" i="1"/>
  <c r="AE4874" i="1"/>
  <c r="AD4874" i="1"/>
  <c r="AF4873" i="1"/>
  <c r="AE4873" i="1"/>
  <c r="AD4873" i="1"/>
  <c r="AF4872" i="1"/>
  <c r="AE4872" i="1"/>
  <c r="AD4872" i="1"/>
  <c r="AF4871" i="1"/>
  <c r="AE4871" i="1"/>
  <c r="AD4871" i="1"/>
  <c r="AF4870" i="1"/>
  <c r="AE4870" i="1"/>
  <c r="AD4870" i="1"/>
  <c r="AF4869" i="1"/>
  <c r="AE4869" i="1"/>
  <c r="AD4869" i="1"/>
  <c r="AF4868" i="1"/>
  <c r="AE4868" i="1"/>
  <c r="AD4868" i="1"/>
  <c r="AF4867" i="1"/>
  <c r="AE4867" i="1"/>
  <c r="AD4867" i="1"/>
  <c r="AF4866" i="1"/>
  <c r="AE4866" i="1"/>
  <c r="AD4866" i="1"/>
  <c r="AF4865" i="1"/>
  <c r="AE4865" i="1"/>
  <c r="AD4865" i="1"/>
  <c r="AF4864" i="1"/>
  <c r="AE4864" i="1"/>
  <c r="AD4864" i="1"/>
  <c r="AF4863" i="1"/>
  <c r="AE4863" i="1"/>
  <c r="AD4863" i="1"/>
  <c r="AF4862" i="1"/>
  <c r="AE4862" i="1"/>
  <c r="AD4862" i="1"/>
  <c r="AF4861" i="1"/>
  <c r="AE4861" i="1"/>
  <c r="AD4861" i="1"/>
  <c r="AF4860" i="1"/>
  <c r="AE4860" i="1"/>
  <c r="AD4860" i="1"/>
  <c r="AF4859" i="1"/>
  <c r="AE4859" i="1"/>
  <c r="AD4859" i="1"/>
  <c r="AF4858" i="1"/>
  <c r="AE4858" i="1"/>
  <c r="AD4858" i="1"/>
  <c r="AF4857" i="1"/>
  <c r="AE4857" i="1"/>
  <c r="AD4857" i="1"/>
  <c r="AF4856" i="1"/>
  <c r="AE4856" i="1"/>
  <c r="AD4856" i="1"/>
  <c r="AF4855" i="1"/>
  <c r="AE4855" i="1"/>
  <c r="AD4855" i="1"/>
  <c r="AF4854" i="1"/>
  <c r="AE4854" i="1"/>
  <c r="AD4854" i="1"/>
  <c r="AF4853" i="1"/>
  <c r="AE4853" i="1"/>
  <c r="AD4853" i="1"/>
  <c r="AF4852" i="1"/>
  <c r="AE4852" i="1"/>
  <c r="AD4852" i="1"/>
  <c r="AF4851" i="1"/>
  <c r="AE4851" i="1"/>
  <c r="AD4851" i="1"/>
  <c r="AF4850" i="1"/>
  <c r="AE4850" i="1"/>
  <c r="AD4850" i="1"/>
  <c r="AF4849" i="1"/>
  <c r="AE4849" i="1"/>
  <c r="AD4849" i="1"/>
  <c r="AF4848" i="1"/>
  <c r="AE4848" i="1"/>
  <c r="AD4848" i="1"/>
  <c r="AF4847" i="1"/>
  <c r="AE4847" i="1"/>
  <c r="AD4847" i="1"/>
  <c r="AF4846" i="1"/>
  <c r="AE4846" i="1"/>
  <c r="AD4846" i="1"/>
  <c r="AF4845" i="1"/>
  <c r="AE4845" i="1"/>
  <c r="AD4845" i="1"/>
  <c r="AF4844" i="1"/>
  <c r="AE4844" i="1"/>
  <c r="AD4844" i="1"/>
  <c r="AF4843" i="1"/>
  <c r="AE4843" i="1"/>
  <c r="AD4843" i="1"/>
  <c r="AF4842" i="1"/>
  <c r="AE4842" i="1"/>
  <c r="AD4842" i="1"/>
  <c r="AF4841" i="1"/>
  <c r="AE4841" i="1"/>
  <c r="AD4841" i="1"/>
  <c r="AF4840" i="1"/>
  <c r="AE4840" i="1"/>
  <c r="AD4840" i="1"/>
  <c r="AF4839" i="1"/>
  <c r="AE4839" i="1"/>
  <c r="AD4839" i="1"/>
  <c r="AF4838" i="1"/>
  <c r="AE4838" i="1"/>
  <c r="AD4838" i="1"/>
  <c r="AF4837" i="1"/>
  <c r="AE4837" i="1"/>
  <c r="AD4837" i="1"/>
  <c r="AF4836" i="1"/>
  <c r="AE4836" i="1"/>
  <c r="AD4836" i="1"/>
  <c r="AF4835" i="1"/>
  <c r="AE4835" i="1"/>
  <c r="AD4835" i="1"/>
  <c r="AF4834" i="1"/>
  <c r="AE4834" i="1"/>
  <c r="AD4834" i="1"/>
  <c r="AF4833" i="1"/>
  <c r="AE4833" i="1"/>
  <c r="AD4833" i="1"/>
  <c r="AF4832" i="1"/>
  <c r="AE4832" i="1"/>
  <c r="AD4832" i="1"/>
  <c r="AF4831" i="1"/>
  <c r="AE4831" i="1"/>
  <c r="AD4831" i="1"/>
  <c r="AF4830" i="1"/>
  <c r="AE4830" i="1"/>
  <c r="AD4830" i="1"/>
  <c r="AF4829" i="1"/>
  <c r="AE4829" i="1"/>
  <c r="AD4829" i="1"/>
  <c r="AF4828" i="1"/>
  <c r="AE4828" i="1"/>
  <c r="AD4828" i="1"/>
  <c r="AF4827" i="1"/>
  <c r="AE4827" i="1"/>
  <c r="AD4827" i="1"/>
  <c r="AF4826" i="1"/>
  <c r="AE4826" i="1"/>
  <c r="AD4826" i="1"/>
  <c r="AF4825" i="1"/>
  <c r="AE4825" i="1"/>
  <c r="AD4825" i="1"/>
  <c r="AF4824" i="1"/>
  <c r="AE4824" i="1"/>
  <c r="AD4824" i="1"/>
  <c r="AF4823" i="1"/>
  <c r="AE4823" i="1"/>
  <c r="AD4823" i="1"/>
  <c r="AF4822" i="1"/>
  <c r="AE4822" i="1"/>
  <c r="AD4822" i="1"/>
  <c r="AF4821" i="1"/>
  <c r="AE4821" i="1"/>
  <c r="AD4821" i="1"/>
  <c r="AF4820" i="1"/>
  <c r="AE4820" i="1"/>
  <c r="AD4820" i="1"/>
  <c r="AF4819" i="1"/>
  <c r="AE4819" i="1"/>
  <c r="AD4819" i="1"/>
  <c r="AF4818" i="1"/>
  <c r="AE4818" i="1"/>
  <c r="AD4818" i="1"/>
  <c r="AF4817" i="1"/>
  <c r="AE4817" i="1"/>
  <c r="AD4817" i="1"/>
  <c r="AF4816" i="1"/>
  <c r="AE4816" i="1"/>
  <c r="AD4816" i="1"/>
  <c r="AF4815" i="1"/>
  <c r="AE4815" i="1"/>
  <c r="AD4815" i="1"/>
  <c r="AF4814" i="1"/>
  <c r="AE4814" i="1"/>
  <c r="AD4814" i="1"/>
  <c r="AF4813" i="1"/>
  <c r="AE4813" i="1"/>
  <c r="AD4813" i="1"/>
  <c r="AF4812" i="1"/>
  <c r="AE4812" i="1"/>
  <c r="AD4812" i="1"/>
  <c r="AF4811" i="1"/>
  <c r="AE4811" i="1"/>
  <c r="AD4811" i="1"/>
  <c r="AF4810" i="1"/>
  <c r="AE4810" i="1"/>
  <c r="AD4810" i="1"/>
  <c r="AF4809" i="1"/>
  <c r="AE4809" i="1"/>
  <c r="AD4809" i="1"/>
  <c r="AF4808" i="1"/>
  <c r="AE4808" i="1"/>
  <c r="AD4808" i="1"/>
  <c r="AF4807" i="1"/>
  <c r="AE4807" i="1"/>
  <c r="AD4807" i="1"/>
  <c r="AF4806" i="1"/>
  <c r="AE4806" i="1"/>
  <c r="AD4806" i="1"/>
  <c r="AF4805" i="1"/>
  <c r="AE4805" i="1"/>
  <c r="AD4805" i="1"/>
  <c r="AF4804" i="1"/>
  <c r="AE4804" i="1"/>
  <c r="AD4804" i="1"/>
  <c r="AF4803" i="1"/>
  <c r="AE4803" i="1"/>
  <c r="AD4803" i="1"/>
  <c r="AF4802" i="1"/>
  <c r="AE4802" i="1"/>
  <c r="AD4802" i="1"/>
  <c r="AF4801" i="1"/>
  <c r="AE4801" i="1"/>
  <c r="AD4801" i="1"/>
  <c r="AF4800" i="1"/>
  <c r="AE4800" i="1"/>
  <c r="AD4800" i="1"/>
  <c r="AF4799" i="1"/>
  <c r="AE4799" i="1"/>
  <c r="AD4799" i="1"/>
  <c r="AF4798" i="1"/>
  <c r="AE4798" i="1"/>
  <c r="AD4798" i="1"/>
  <c r="AF4797" i="1"/>
  <c r="AE4797" i="1"/>
  <c r="AD4797" i="1"/>
  <c r="AF4796" i="1"/>
  <c r="AE4796" i="1"/>
  <c r="AD4796" i="1"/>
  <c r="AF4795" i="1"/>
  <c r="AE4795" i="1"/>
  <c r="AD4795" i="1"/>
  <c r="AF4794" i="1"/>
  <c r="AE4794" i="1"/>
  <c r="AD4794" i="1"/>
  <c r="AF4793" i="1"/>
  <c r="AE4793" i="1"/>
  <c r="AD4793" i="1"/>
  <c r="AF4792" i="1"/>
  <c r="AE4792" i="1"/>
  <c r="AD4792" i="1"/>
  <c r="AF4791" i="1"/>
  <c r="AE4791" i="1"/>
  <c r="AD4791" i="1"/>
  <c r="AF4790" i="1"/>
  <c r="AE4790" i="1"/>
  <c r="AD4790" i="1"/>
  <c r="AF4789" i="1"/>
  <c r="AE4789" i="1"/>
  <c r="AD4789" i="1"/>
  <c r="AF4788" i="1"/>
  <c r="AE4788" i="1"/>
  <c r="AD4788" i="1"/>
  <c r="AF4787" i="1"/>
  <c r="AE4787" i="1"/>
  <c r="AD4787" i="1"/>
  <c r="AF4786" i="1"/>
  <c r="AE4786" i="1"/>
  <c r="AD4786" i="1"/>
  <c r="AF4785" i="1"/>
  <c r="AE4785" i="1"/>
  <c r="AD4785" i="1"/>
  <c r="AF4784" i="1"/>
  <c r="AE4784" i="1"/>
  <c r="AD4784" i="1"/>
  <c r="AF4783" i="1"/>
  <c r="AE4783" i="1"/>
  <c r="AD4783" i="1"/>
  <c r="AF4782" i="1"/>
  <c r="AE4782" i="1"/>
  <c r="AD4782" i="1"/>
  <c r="AF4781" i="1"/>
  <c r="AE4781" i="1"/>
  <c r="AD4781" i="1"/>
  <c r="AF4780" i="1"/>
  <c r="AE4780" i="1"/>
  <c r="AD4780" i="1"/>
  <c r="AF4779" i="1"/>
  <c r="AE4779" i="1"/>
  <c r="AD4779" i="1"/>
  <c r="AF4778" i="1"/>
  <c r="AE4778" i="1"/>
  <c r="AD4778" i="1"/>
  <c r="AF4777" i="1"/>
  <c r="AE4777" i="1"/>
  <c r="AD4777" i="1"/>
  <c r="AF4776" i="1"/>
  <c r="AE4776" i="1"/>
  <c r="AD4776" i="1"/>
  <c r="AF4775" i="1"/>
  <c r="AE4775" i="1"/>
  <c r="AD4775" i="1"/>
  <c r="AF4774" i="1"/>
  <c r="AE4774" i="1"/>
  <c r="AD4774" i="1"/>
  <c r="AF4773" i="1"/>
  <c r="AE4773" i="1"/>
  <c r="AD4773" i="1"/>
  <c r="AF4772" i="1"/>
  <c r="AE4772" i="1"/>
  <c r="AD4772" i="1"/>
  <c r="AF4771" i="1"/>
  <c r="AE4771" i="1"/>
  <c r="AD4771" i="1"/>
  <c r="AF4770" i="1"/>
  <c r="AE4770" i="1"/>
  <c r="AD4770" i="1"/>
  <c r="AF4769" i="1"/>
  <c r="AE4769" i="1"/>
  <c r="AD4769" i="1"/>
  <c r="AF4768" i="1"/>
  <c r="AE4768" i="1"/>
  <c r="AD4768" i="1"/>
  <c r="AF4767" i="1"/>
  <c r="AE4767" i="1"/>
  <c r="AD4767" i="1"/>
  <c r="AF4766" i="1"/>
  <c r="AE4766" i="1"/>
  <c r="AD4766" i="1"/>
  <c r="AF4765" i="1"/>
  <c r="AE4765" i="1"/>
  <c r="AD4765" i="1"/>
  <c r="AF4764" i="1"/>
  <c r="AE4764" i="1"/>
  <c r="AD4764" i="1"/>
  <c r="AF4763" i="1"/>
  <c r="AE4763" i="1"/>
  <c r="AD4763" i="1"/>
  <c r="AF4762" i="1"/>
  <c r="AE4762" i="1"/>
  <c r="AD4762" i="1"/>
  <c r="AF4761" i="1"/>
  <c r="AE4761" i="1"/>
  <c r="AD4761" i="1"/>
  <c r="AF4760" i="1"/>
  <c r="AE4760" i="1"/>
  <c r="AD4760" i="1"/>
  <c r="AF4759" i="1"/>
  <c r="AE4759" i="1"/>
  <c r="AD4759" i="1"/>
  <c r="AF4758" i="1"/>
  <c r="AE4758" i="1"/>
  <c r="AD4758" i="1"/>
  <c r="AF4757" i="1"/>
  <c r="AE4757" i="1"/>
  <c r="AD4757" i="1"/>
  <c r="AF4756" i="1"/>
  <c r="AE4756" i="1"/>
  <c r="AD4756" i="1"/>
  <c r="AF4755" i="1"/>
  <c r="AE4755" i="1"/>
  <c r="AD4755" i="1"/>
  <c r="AF4754" i="1"/>
  <c r="AE4754" i="1"/>
  <c r="AD4754" i="1"/>
  <c r="AF4753" i="1"/>
  <c r="AE4753" i="1"/>
  <c r="AD4753" i="1"/>
  <c r="AF4752" i="1"/>
  <c r="AE4752" i="1"/>
  <c r="AD4752" i="1"/>
  <c r="AF4751" i="1"/>
  <c r="AE4751" i="1"/>
  <c r="AD4751" i="1"/>
  <c r="AF4750" i="1"/>
  <c r="AE4750" i="1"/>
  <c r="AD4750" i="1"/>
  <c r="AF4749" i="1"/>
  <c r="AE4749" i="1"/>
  <c r="AD4749" i="1"/>
  <c r="AF4748" i="1"/>
  <c r="AE4748" i="1"/>
  <c r="AD4748" i="1"/>
  <c r="AF4747" i="1"/>
  <c r="AE4747" i="1"/>
  <c r="AD4747" i="1"/>
  <c r="AF4746" i="1"/>
  <c r="AE4746" i="1"/>
  <c r="AD4746" i="1"/>
  <c r="AF4745" i="1"/>
  <c r="AE4745" i="1"/>
  <c r="AD4745" i="1"/>
  <c r="AF4744" i="1"/>
  <c r="AE4744" i="1"/>
  <c r="AD4744" i="1"/>
  <c r="AF4743" i="1"/>
  <c r="AE4743" i="1"/>
  <c r="AD4743" i="1"/>
  <c r="AF4742" i="1"/>
  <c r="AE4742" i="1"/>
  <c r="AD4742" i="1"/>
  <c r="AF4741" i="1"/>
  <c r="AE4741" i="1"/>
  <c r="AD4741" i="1"/>
  <c r="AF4740" i="1"/>
  <c r="AE4740" i="1"/>
  <c r="AD4740" i="1"/>
  <c r="AF4739" i="1"/>
  <c r="AE4739" i="1"/>
  <c r="AD4739" i="1"/>
  <c r="AF4738" i="1"/>
  <c r="AE4738" i="1"/>
  <c r="AD4738" i="1"/>
  <c r="AF4737" i="1"/>
  <c r="AE4737" i="1"/>
  <c r="AD4737" i="1"/>
  <c r="AF4736" i="1"/>
  <c r="AE4736" i="1"/>
  <c r="AD4736" i="1"/>
  <c r="AF4735" i="1"/>
  <c r="AE4735" i="1"/>
  <c r="AD4735" i="1"/>
  <c r="AF4734" i="1"/>
  <c r="AE4734" i="1"/>
  <c r="AD4734" i="1"/>
  <c r="AF4733" i="1"/>
  <c r="AE4733" i="1"/>
  <c r="AD4733" i="1"/>
  <c r="AF4732" i="1"/>
  <c r="AE4732" i="1"/>
  <c r="AD4732" i="1"/>
  <c r="AF4731" i="1"/>
  <c r="AE4731" i="1"/>
  <c r="AD4731" i="1"/>
  <c r="AF4730" i="1"/>
  <c r="AE4730" i="1"/>
  <c r="AD4730" i="1"/>
  <c r="AF4729" i="1"/>
  <c r="AE4729" i="1"/>
  <c r="AD4729" i="1"/>
  <c r="AF4728" i="1"/>
  <c r="AE4728" i="1"/>
  <c r="AD4728" i="1"/>
  <c r="AF4727" i="1"/>
  <c r="AE4727" i="1"/>
  <c r="AD4727" i="1"/>
  <c r="AF4726" i="1"/>
  <c r="AE4726" i="1"/>
  <c r="AD4726" i="1"/>
  <c r="AF4725" i="1"/>
  <c r="AE4725" i="1"/>
  <c r="AD4725" i="1"/>
  <c r="AF4724" i="1"/>
  <c r="AE4724" i="1"/>
  <c r="AD4724" i="1"/>
  <c r="AF4723" i="1"/>
  <c r="AE4723" i="1"/>
  <c r="AD4723" i="1"/>
  <c r="AF4722" i="1"/>
  <c r="AE4722" i="1"/>
  <c r="AD4722" i="1"/>
  <c r="AF4721" i="1"/>
  <c r="AE4721" i="1"/>
  <c r="AD4721" i="1"/>
  <c r="AF4720" i="1"/>
  <c r="AE4720" i="1"/>
  <c r="AD4720" i="1"/>
  <c r="AF4719" i="1"/>
  <c r="AE4719" i="1"/>
  <c r="AD4719" i="1"/>
  <c r="AF4718" i="1"/>
  <c r="AE4718" i="1"/>
  <c r="AD4718" i="1"/>
  <c r="AF4717" i="1"/>
  <c r="AE4717" i="1"/>
  <c r="AD4717" i="1"/>
  <c r="AF4716" i="1"/>
  <c r="AE4716" i="1"/>
  <c r="AD4716" i="1"/>
  <c r="AF4715" i="1"/>
  <c r="AE4715" i="1"/>
  <c r="AD4715" i="1"/>
  <c r="AF4714" i="1"/>
  <c r="AE4714" i="1"/>
  <c r="AD4714" i="1"/>
  <c r="AF4713" i="1"/>
  <c r="AE4713" i="1"/>
  <c r="AD4713" i="1"/>
  <c r="AF4712" i="1"/>
  <c r="AE4712" i="1"/>
  <c r="AD4712" i="1"/>
  <c r="AF4711" i="1"/>
  <c r="AE4711" i="1"/>
  <c r="AD4711" i="1"/>
  <c r="AF4710" i="1"/>
  <c r="AE4710" i="1"/>
  <c r="AD4710" i="1"/>
  <c r="AF4709" i="1"/>
  <c r="AE4709" i="1"/>
  <c r="AD4709" i="1"/>
  <c r="AF4708" i="1"/>
  <c r="AE4708" i="1"/>
  <c r="AD4708" i="1"/>
  <c r="AF4707" i="1"/>
  <c r="AE4707" i="1"/>
  <c r="AD4707" i="1"/>
  <c r="AF4706" i="1"/>
  <c r="AE4706" i="1"/>
  <c r="AD4706" i="1"/>
  <c r="AF4705" i="1"/>
  <c r="AE4705" i="1"/>
  <c r="AD4705" i="1"/>
  <c r="AF4704" i="1"/>
  <c r="AE4704" i="1"/>
  <c r="AD4704" i="1"/>
  <c r="AF4703" i="1"/>
  <c r="AE4703" i="1"/>
  <c r="AD4703" i="1"/>
  <c r="AF4702" i="1"/>
  <c r="AE4702" i="1"/>
  <c r="AD4702" i="1"/>
  <c r="AF4701" i="1"/>
  <c r="AE4701" i="1"/>
  <c r="AD4701" i="1"/>
  <c r="AF4700" i="1"/>
  <c r="AE4700" i="1"/>
  <c r="AD4700" i="1"/>
  <c r="AF4699" i="1"/>
  <c r="AE4699" i="1"/>
  <c r="AD4699" i="1"/>
  <c r="AF4698" i="1"/>
  <c r="AE4698" i="1"/>
  <c r="AD4698" i="1"/>
  <c r="AF4697" i="1"/>
  <c r="AE4697" i="1"/>
  <c r="AD4697" i="1"/>
  <c r="AF4696" i="1"/>
  <c r="AE4696" i="1"/>
  <c r="AD4696" i="1"/>
  <c r="AF4695" i="1"/>
  <c r="AE4695" i="1"/>
  <c r="AD4695" i="1"/>
  <c r="AF4694" i="1"/>
  <c r="AE4694" i="1"/>
  <c r="AD4694" i="1"/>
  <c r="AF4693" i="1"/>
  <c r="AE4693" i="1"/>
  <c r="AD4693" i="1"/>
  <c r="AF4692" i="1"/>
  <c r="AE4692" i="1"/>
  <c r="AD4692" i="1"/>
  <c r="AF4691" i="1"/>
  <c r="AE4691" i="1"/>
  <c r="AD4691" i="1"/>
  <c r="AF4690" i="1"/>
  <c r="AE4690" i="1"/>
  <c r="AD4690" i="1"/>
  <c r="AF4689" i="1"/>
  <c r="AE4689" i="1"/>
  <c r="AD4689" i="1"/>
  <c r="AF4688" i="1"/>
  <c r="AE4688" i="1"/>
  <c r="AD4688" i="1"/>
  <c r="AF4687" i="1"/>
  <c r="AE4687" i="1"/>
  <c r="AD4687" i="1"/>
  <c r="AF4686" i="1"/>
  <c r="AE4686" i="1"/>
  <c r="AD4686" i="1"/>
  <c r="AF4685" i="1"/>
  <c r="AE4685" i="1"/>
  <c r="AD4685" i="1"/>
  <c r="AF4684" i="1"/>
  <c r="AE4684" i="1"/>
  <c r="AD4684" i="1"/>
  <c r="AF4683" i="1"/>
  <c r="AE4683" i="1"/>
  <c r="AD4683" i="1"/>
  <c r="AF4682" i="1"/>
  <c r="AE4682" i="1"/>
  <c r="AD4682" i="1"/>
  <c r="AF4681" i="1"/>
  <c r="AE4681" i="1"/>
  <c r="AD4681" i="1"/>
  <c r="AF4680" i="1"/>
  <c r="AE4680" i="1"/>
  <c r="AD4680" i="1"/>
  <c r="AF4679" i="1"/>
  <c r="AE4679" i="1"/>
  <c r="AD4679" i="1"/>
  <c r="AF4678" i="1"/>
  <c r="AE4678" i="1"/>
  <c r="AD4678" i="1"/>
  <c r="AF4677" i="1"/>
  <c r="AE4677" i="1"/>
  <c r="AD4677" i="1"/>
  <c r="AF4676" i="1"/>
  <c r="AE4676" i="1"/>
  <c r="AD4676" i="1"/>
  <c r="AF4675" i="1"/>
  <c r="AE4675" i="1"/>
  <c r="AD4675" i="1"/>
  <c r="AF4674" i="1"/>
  <c r="AE4674" i="1"/>
  <c r="AD4674" i="1"/>
  <c r="AF4673" i="1"/>
  <c r="AE4673" i="1"/>
  <c r="AD4673" i="1"/>
  <c r="AF4672" i="1"/>
  <c r="AE4672" i="1"/>
  <c r="AD4672" i="1"/>
  <c r="AF4671" i="1"/>
  <c r="AE4671" i="1"/>
  <c r="AD4671" i="1"/>
  <c r="AF4670" i="1"/>
  <c r="AE4670" i="1"/>
  <c r="AD4670" i="1"/>
  <c r="AF4669" i="1"/>
  <c r="AE4669" i="1"/>
  <c r="AD4669" i="1"/>
  <c r="AF4668" i="1"/>
  <c r="AE4668" i="1"/>
  <c r="AD4668" i="1"/>
  <c r="AF4667" i="1"/>
  <c r="AE4667" i="1"/>
  <c r="AD4667" i="1"/>
  <c r="AF4666" i="1"/>
  <c r="AE4666" i="1"/>
  <c r="AD4666" i="1"/>
  <c r="AF4665" i="1"/>
  <c r="AE4665" i="1"/>
  <c r="AD4665" i="1"/>
  <c r="AF4664" i="1"/>
  <c r="AE4664" i="1"/>
  <c r="AD4664" i="1"/>
  <c r="AF4663" i="1"/>
  <c r="AE4663" i="1"/>
  <c r="AD4663" i="1"/>
  <c r="AF4662" i="1"/>
  <c r="AE4662" i="1"/>
  <c r="AD4662" i="1"/>
  <c r="AF4661" i="1"/>
  <c r="AE4661" i="1"/>
  <c r="AD4661" i="1"/>
  <c r="AF4660" i="1"/>
  <c r="AE4660" i="1"/>
  <c r="AD4660" i="1"/>
  <c r="AF4659" i="1"/>
  <c r="AE4659" i="1"/>
  <c r="AD4659" i="1"/>
  <c r="AF4658" i="1"/>
  <c r="AE4658" i="1"/>
  <c r="AD4658" i="1"/>
  <c r="AF4657" i="1"/>
  <c r="AE4657" i="1"/>
  <c r="AD4657" i="1"/>
  <c r="AF4656" i="1"/>
  <c r="AE4656" i="1"/>
  <c r="AD4656" i="1"/>
  <c r="AF4655" i="1"/>
  <c r="AE4655" i="1"/>
  <c r="AD4655" i="1"/>
  <c r="AF4654" i="1"/>
  <c r="AE4654" i="1"/>
  <c r="AD4654" i="1"/>
  <c r="AF4653" i="1"/>
  <c r="AE4653" i="1"/>
  <c r="AD4653" i="1"/>
  <c r="AF4652" i="1"/>
  <c r="AE4652" i="1"/>
  <c r="AD4652" i="1"/>
  <c r="AF4651" i="1"/>
  <c r="AE4651" i="1"/>
  <c r="AD4651" i="1"/>
  <c r="AF4650" i="1"/>
  <c r="AE4650" i="1"/>
  <c r="AD4650" i="1"/>
  <c r="AF4649" i="1"/>
  <c r="AE4649" i="1"/>
  <c r="AD4649" i="1"/>
  <c r="AF4648" i="1"/>
  <c r="AE4648" i="1"/>
  <c r="AD4648" i="1"/>
  <c r="AF4647" i="1"/>
  <c r="AE4647" i="1"/>
  <c r="AD4647" i="1"/>
  <c r="AF4646" i="1"/>
  <c r="AE4646" i="1"/>
  <c r="AD4646" i="1"/>
  <c r="AF4645" i="1"/>
  <c r="AE4645" i="1"/>
  <c r="AD4645" i="1"/>
  <c r="AF4644" i="1"/>
  <c r="AE4644" i="1"/>
  <c r="AD4644" i="1"/>
  <c r="AF4643" i="1"/>
  <c r="AE4643" i="1"/>
  <c r="AD4643" i="1"/>
  <c r="AF4642" i="1"/>
  <c r="AE4642" i="1"/>
  <c r="AD4642" i="1"/>
  <c r="AF4641" i="1"/>
  <c r="AE4641" i="1"/>
  <c r="AD4641" i="1"/>
  <c r="AF4640" i="1"/>
  <c r="AE4640" i="1"/>
  <c r="AD4640" i="1"/>
  <c r="AF4639" i="1"/>
  <c r="AE4639" i="1"/>
  <c r="AD4639" i="1"/>
  <c r="AF4638" i="1"/>
  <c r="AE4638" i="1"/>
  <c r="AD4638" i="1"/>
  <c r="AF4637" i="1"/>
  <c r="AE4637" i="1"/>
  <c r="AD4637" i="1"/>
  <c r="AF4636" i="1"/>
  <c r="AE4636" i="1"/>
  <c r="AD4636" i="1"/>
  <c r="AF4635" i="1"/>
  <c r="AE4635" i="1"/>
  <c r="AD4635" i="1"/>
  <c r="AF4634" i="1"/>
  <c r="AE4634" i="1"/>
  <c r="AD4634" i="1"/>
  <c r="AF4633" i="1"/>
  <c r="AE4633" i="1"/>
  <c r="AD4633" i="1"/>
  <c r="AF4632" i="1"/>
  <c r="AE4632" i="1"/>
  <c r="AD4632" i="1"/>
  <c r="AF4631" i="1"/>
  <c r="AE4631" i="1"/>
  <c r="AD4631" i="1"/>
  <c r="AF4630" i="1"/>
  <c r="AE4630" i="1"/>
  <c r="AD4630" i="1"/>
  <c r="AF4629" i="1"/>
  <c r="AE4629" i="1"/>
  <c r="AD4629" i="1"/>
  <c r="AF4628" i="1"/>
  <c r="AE4628" i="1"/>
  <c r="AD4628" i="1"/>
  <c r="AF4627" i="1"/>
  <c r="AE4627" i="1"/>
  <c r="AD4627" i="1"/>
  <c r="AF4626" i="1"/>
  <c r="AE4626" i="1"/>
  <c r="AD4626" i="1"/>
  <c r="AF4625" i="1"/>
  <c r="AE4625" i="1"/>
  <c r="AD4625" i="1"/>
  <c r="AF4624" i="1"/>
  <c r="AE4624" i="1"/>
  <c r="AD4624" i="1"/>
  <c r="AF4623" i="1"/>
  <c r="AE4623" i="1"/>
  <c r="AD4623" i="1"/>
  <c r="AF4622" i="1"/>
  <c r="AE4622" i="1"/>
  <c r="AD4622" i="1"/>
  <c r="AF4621" i="1"/>
  <c r="AE4621" i="1"/>
  <c r="AD4621" i="1"/>
  <c r="AF4620" i="1"/>
  <c r="AE4620" i="1"/>
  <c r="AD4620" i="1"/>
  <c r="AF4619" i="1"/>
  <c r="AE4619" i="1"/>
  <c r="AD4619" i="1"/>
  <c r="AF4618" i="1"/>
  <c r="AE4618" i="1"/>
  <c r="AD4618" i="1"/>
  <c r="AF4617" i="1"/>
  <c r="AE4617" i="1"/>
  <c r="AD4617" i="1"/>
  <c r="AF4616" i="1"/>
  <c r="AE4616" i="1"/>
  <c r="AD4616" i="1"/>
  <c r="AF4615" i="1"/>
  <c r="AE4615" i="1"/>
  <c r="AD4615" i="1"/>
  <c r="AF4614" i="1"/>
  <c r="AE4614" i="1"/>
  <c r="AD4614" i="1"/>
  <c r="AF4613" i="1"/>
  <c r="AE4613" i="1"/>
  <c r="AD4613" i="1"/>
  <c r="AF4612" i="1"/>
  <c r="AE4612" i="1"/>
  <c r="AD4612" i="1"/>
  <c r="AF4611" i="1"/>
  <c r="AE4611" i="1"/>
  <c r="AD4611" i="1"/>
  <c r="AF4610" i="1"/>
  <c r="AE4610" i="1"/>
  <c r="AD4610" i="1"/>
  <c r="AF4609" i="1"/>
  <c r="AE4609" i="1"/>
  <c r="AD4609" i="1"/>
  <c r="AF4608" i="1"/>
  <c r="AE4608" i="1"/>
  <c r="AD4608" i="1"/>
  <c r="AF4607" i="1"/>
  <c r="AE4607" i="1"/>
  <c r="AD4607" i="1"/>
  <c r="AF4606" i="1"/>
  <c r="AE4606" i="1"/>
  <c r="AD4606" i="1"/>
  <c r="AF4605" i="1"/>
  <c r="AE4605" i="1"/>
  <c r="AD4605" i="1"/>
  <c r="AF4604" i="1"/>
  <c r="AE4604" i="1"/>
  <c r="AD4604" i="1"/>
  <c r="AF4603" i="1"/>
  <c r="AE4603" i="1"/>
  <c r="AD4603" i="1"/>
  <c r="AF4602" i="1"/>
  <c r="AE4602" i="1"/>
  <c r="AD4602" i="1"/>
  <c r="AF4601" i="1"/>
  <c r="AE4601" i="1"/>
  <c r="AD4601" i="1"/>
  <c r="AF4600" i="1"/>
  <c r="AE4600" i="1"/>
  <c r="AD4600" i="1"/>
  <c r="AF4599" i="1"/>
  <c r="AE4599" i="1"/>
  <c r="AD4599" i="1"/>
  <c r="AF4598" i="1"/>
  <c r="AE4598" i="1"/>
  <c r="AD4598" i="1"/>
  <c r="AF4597" i="1"/>
  <c r="AE4597" i="1"/>
  <c r="AD4597" i="1"/>
  <c r="AF4596" i="1"/>
  <c r="AE4596" i="1"/>
  <c r="AD4596" i="1"/>
  <c r="AF4595" i="1"/>
  <c r="AE4595" i="1"/>
  <c r="AD4595" i="1"/>
  <c r="AF4594" i="1"/>
  <c r="AE4594" i="1"/>
  <c r="AD4594" i="1"/>
  <c r="AF4593" i="1"/>
  <c r="AE4593" i="1"/>
  <c r="AD4593" i="1"/>
  <c r="AF4592" i="1"/>
  <c r="AE4592" i="1"/>
  <c r="AD4592" i="1"/>
  <c r="AF4591" i="1"/>
  <c r="AE4591" i="1"/>
  <c r="AD4591" i="1"/>
  <c r="AF4590" i="1"/>
  <c r="AE4590" i="1"/>
  <c r="AD4590" i="1"/>
  <c r="AF4589" i="1"/>
  <c r="AE4589" i="1"/>
  <c r="AD4589" i="1"/>
  <c r="AF4588" i="1"/>
  <c r="AE4588" i="1"/>
  <c r="AD4588" i="1"/>
  <c r="AF4587" i="1"/>
  <c r="AE4587" i="1"/>
  <c r="AD4587" i="1"/>
  <c r="AF4586" i="1"/>
  <c r="AE4586" i="1"/>
  <c r="AD4586" i="1"/>
  <c r="AF4585" i="1"/>
  <c r="AE4585" i="1"/>
  <c r="AD4585" i="1"/>
  <c r="AF4584" i="1"/>
  <c r="AE4584" i="1"/>
  <c r="AD4584" i="1"/>
  <c r="AF4583" i="1"/>
  <c r="AE4583" i="1"/>
  <c r="AD4583" i="1"/>
  <c r="AF4582" i="1"/>
  <c r="AE4582" i="1"/>
  <c r="AD4582" i="1"/>
  <c r="AF4581" i="1"/>
  <c r="AE4581" i="1"/>
  <c r="AD4581" i="1"/>
  <c r="AF4580" i="1"/>
  <c r="AE4580" i="1"/>
  <c r="AD4580" i="1"/>
  <c r="AF4579" i="1"/>
  <c r="AE4579" i="1"/>
  <c r="AD4579" i="1"/>
  <c r="AF4578" i="1"/>
  <c r="AE4578" i="1"/>
  <c r="AD4578" i="1"/>
  <c r="AF4577" i="1"/>
  <c r="AE4577" i="1"/>
  <c r="AD4577" i="1"/>
  <c r="AF4576" i="1"/>
  <c r="AE4576" i="1"/>
  <c r="AD4576" i="1"/>
  <c r="AF4575" i="1"/>
  <c r="AE4575" i="1"/>
  <c r="AD4575" i="1"/>
  <c r="AF4574" i="1"/>
  <c r="AE4574" i="1"/>
  <c r="AD4574" i="1"/>
  <c r="AF4573" i="1"/>
  <c r="AE4573" i="1"/>
  <c r="AD4573" i="1"/>
  <c r="AF4572" i="1"/>
  <c r="AE4572" i="1"/>
  <c r="AD4572" i="1"/>
  <c r="AF4571" i="1"/>
  <c r="AE4571" i="1"/>
  <c r="AD4571" i="1"/>
  <c r="AF4570" i="1"/>
  <c r="AE4570" i="1"/>
  <c r="AD4570" i="1"/>
  <c r="AF4569" i="1"/>
  <c r="AE4569" i="1"/>
  <c r="AD4569" i="1"/>
  <c r="AF4568" i="1"/>
  <c r="AE4568" i="1"/>
  <c r="AD4568" i="1"/>
  <c r="AF4567" i="1"/>
  <c r="AE4567" i="1"/>
  <c r="AD4567" i="1"/>
  <c r="AF4566" i="1"/>
  <c r="AE4566" i="1"/>
  <c r="AD4566" i="1"/>
  <c r="AF4565" i="1"/>
  <c r="AE4565" i="1"/>
  <c r="AD4565" i="1"/>
  <c r="AF4564" i="1"/>
  <c r="AE4564" i="1"/>
  <c r="AD4564" i="1"/>
  <c r="AF4563" i="1"/>
  <c r="AE4563" i="1"/>
  <c r="AD4563" i="1"/>
  <c r="AF4562" i="1"/>
  <c r="AE4562" i="1"/>
  <c r="AD4562" i="1"/>
  <c r="AF4561" i="1"/>
  <c r="AE4561" i="1"/>
  <c r="AD4561" i="1"/>
  <c r="AF4560" i="1"/>
  <c r="AE4560" i="1"/>
  <c r="AD4560" i="1"/>
  <c r="AF4559" i="1"/>
  <c r="AE4559" i="1"/>
  <c r="AD4559" i="1"/>
  <c r="AF4558" i="1"/>
  <c r="AE4558" i="1"/>
  <c r="AD4558" i="1"/>
  <c r="AF4557" i="1"/>
  <c r="AE4557" i="1"/>
  <c r="AD4557" i="1"/>
  <c r="AF4556" i="1"/>
  <c r="AE4556" i="1"/>
  <c r="AD4556" i="1"/>
  <c r="AF4555" i="1"/>
  <c r="AE4555" i="1"/>
  <c r="AD4555" i="1"/>
  <c r="AF4554" i="1"/>
  <c r="AE4554" i="1"/>
  <c r="AD4554" i="1"/>
  <c r="AF4553" i="1"/>
  <c r="AE4553" i="1"/>
  <c r="AD4553" i="1"/>
  <c r="AF4552" i="1"/>
  <c r="AE4552" i="1"/>
  <c r="AD4552" i="1"/>
  <c r="AF4551" i="1"/>
  <c r="AE4551" i="1"/>
  <c r="AD4551" i="1"/>
  <c r="AF4550" i="1"/>
  <c r="AE4550" i="1"/>
  <c r="AD4550" i="1"/>
  <c r="AF4549" i="1"/>
  <c r="AE4549" i="1"/>
  <c r="AD4549" i="1"/>
  <c r="AF4548" i="1"/>
  <c r="AE4548" i="1"/>
  <c r="AD4548" i="1"/>
  <c r="AF4547" i="1"/>
  <c r="AE4547" i="1"/>
  <c r="AD4547" i="1"/>
  <c r="AF4546" i="1"/>
  <c r="AE4546" i="1"/>
  <c r="AD4546" i="1"/>
  <c r="AF4545" i="1"/>
  <c r="AE4545" i="1"/>
  <c r="AD4545" i="1"/>
  <c r="AF4544" i="1"/>
  <c r="AE4544" i="1"/>
  <c r="AD4544" i="1"/>
  <c r="AF4543" i="1"/>
  <c r="AE4543" i="1"/>
  <c r="AD4543" i="1"/>
  <c r="AF4542" i="1"/>
  <c r="AE4542" i="1"/>
  <c r="AD4542" i="1"/>
  <c r="AF4541" i="1"/>
  <c r="AE4541" i="1"/>
  <c r="AD4541" i="1"/>
  <c r="AF4540" i="1"/>
  <c r="AE4540" i="1"/>
  <c r="AD4540" i="1"/>
  <c r="AF4539" i="1"/>
  <c r="AE4539" i="1"/>
  <c r="AD4539" i="1"/>
  <c r="AF4538" i="1"/>
  <c r="AE4538" i="1"/>
  <c r="AD4538" i="1"/>
  <c r="AF4537" i="1"/>
  <c r="AE4537" i="1"/>
  <c r="AD4537" i="1"/>
  <c r="AF4536" i="1"/>
  <c r="AE4536" i="1"/>
  <c r="AD4536" i="1"/>
  <c r="AF4535" i="1"/>
  <c r="AE4535" i="1"/>
  <c r="AD4535" i="1"/>
  <c r="AF4534" i="1"/>
  <c r="AE4534" i="1"/>
  <c r="AD4534" i="1"/>
  <c r="AF4533" i="1"/>
  <c r="AE4533" i="1"/>
  <c r="AD4533" i="1"/>
  <c r="AF4532" i="1"/>
  <c r="AE4532" i="1"/>
  <c r="AD4532" i="1"/>
  <c r="AF4531" i="1"/>
  <c r="AE4531" i="1"/>
  <c r="AD4531" i="1"/>
  <c r="AF4530" i="1"/>
  <c r="AE4530" i="1"/>
  <c r="AD4530" i="1"/>
  <c r="AF4529" i="1"/>
  <c r="AE4529" i="1"/>
  <c r="AD4529" i="1"/>
  <c r="AF4528" i="1"/>
  <c r="AE4528" i="1"/>
  <c r="AD4528" i="1"/>
  <c r="AF4527" i="1"/>
  <c r="AE4527" i="1"/>
  <c r="AD4527" i="1"/>
  <c r="AF4526" i="1"/>
  <c r="AE4526" i="1"/>
  <c r="AD4526" i="1"/>
  <c r="AF4525" i="1"/>
  <c r="AE4525" i="1"/>
  <c r="AD4525" i="1"/>
  <c r="AF4524" i="1"/>
  <c r="AE4524" i="1"/>
  <c r="AD4524" i="1"/>
  <c r="AF4523" i="1"/>
  <c r="AE4523" i="1"/>
  <c r="AD4523" i="1"/>
  <c r="AF4522" i="1"/>
  <c r="AE4522" i="1"/>
  <c r="AD4522" i="1"/>
  <c r="AF4521" i="1"/>
  <c r="AE4521" i="1"/>
  <c r="AD4521" i="1"/>
  <c r="AF4520" i="1"/>
  <c r="AE4520" i="1"/>
  <c r="AD4520" i="1"/>
  <c r="AF4519" i="1"/>
  <c r="AE4519" i="1"/>
  <c r="AD4519" i="1"/>
  <c r="AF4518" i="1"/>
  <c r="AE4518" i="1"/>
  <c r="AD4518" i="1"/>
  <c r="AF4517" i="1"/>
  <c r="AE4517" i="1"/>
  <c r="AD4517" i="1"/>
  <c r="AF4516" i="1"/>
  <c r="AE4516" i="1"/>
  <c r="AD4516" i="1"/>
  <c r="AF4515" i="1"/>
  <c r="AE4515" i="1"/>
  <c r="AD4515" i="1"/>
  <c r="AF4514" i="1"/>
  <c r="AE4514" i="1"/>
  <c r="AD4514" i="1"/>
  <c r="AF4513" i="1"/>
  <c r="AE4513" i="1"/>
  <c r="AD4513" i="1"/>
  <c r="AF4512" i="1"/>
  <c r="AE4512" i="1"/>
  <c r="AD4512" i="1"/>
  <c r="AF4511" i="1"/>
  <c r="AE4511" i="1"/>
  <c r="AD4511" i="1"/>
  <c r="AF4510" i="1"/>
  <c r="AE4510" i="1"/>
  <c r="AD4510" i="1"/>
  <c r="AF4509" i="1"/>
  <c r="AE4509" i="1"/>
  <c r="AD4509" i="1"/>
  <c r="AF4508" i="1"/>
  <c r="AE4508" i="1"/>
  <c r="AD4508" i="1"/>
  <c r="AF4507" i="1"/>
  <c r="AE4507" i="1"/>
  <c r="AD4507" i="1"/>
  <c r="AF4506" i="1"/>
  <c r="AE4506" i="1"/>
  <c r="AD4506" i="1"/>
  <c r="AF4505" i="1"/>
  <c r="AE4505" i="1"/>
  <c r="AD4505" i="1"/>
  <c r="AF4504" i="1"/>
  <c r="AE4504" i="1"/>
  <c r="AD4504" i="1"/>
  <c r="AF4503" i="1"/>
  <c r="AE4503" i="1"/>
  <c r="AD4503" i="1"/>
  <c r="AF4502" i="1"/>
  <c r="AE4502" i="1"/>
  <c r="AD4502" i="1"/>
  <c r="AF4501" i="1"/>
  <c r="AE4501" i="1"/>
  <c r="AD4501" i="1"/>
  <c r="AF4500" i="1"/>
  <c r="AE4500" i="1"/>
  <c r="AD4500" i="1"/>
  <c r="AF4499" i="1"/>
  <c r="AE4499" i="1"/>
  <c r="AD4499" i="1"/>
  <c r="AF4498" i="1"/>
  <c r="AE4498" i="1"/>
  <c r="AD4498" i="1"/>
  <c r="AF4497" i="1"/>
  <c r="AE4497" i="1"/>
  <c r="AD4497" i="1"/>
  <c r="AF4496" i="1"/>
  <c r="AE4496" i="1"/>
  <c r="AD4496" i="1"/>
  <c r="AF4495" i="1"/>
  <c r="AE4495" i="1"/>
  <c r="AD4495" i="1"/>
  <c r="AF4494" i="1"/>
  <c r="AE4494" i="1"/>
  <c r="AD4494" i="1"/>
  <c r="AF4493" i="1"/>
  <c r="AE4493" i="1"/>
  <c r="AD4493" i="1"/>
  <c r="AF4492" i="1"/>
  <c r="AE4492" i="1"/>
  <c r="AD4492" i="1"/>
  <c r="AF4491" i="1"/>
  <c r="AE4491" i="1"/>
  <c r="AD4491" i="1"/>
  <c r="AF4490" i="1"/>
  <c r="AE4490" i="1"/>
  <c r="AD4490" i="1"/>
  <c r="AF4489" i="1"/>
  <c r="AE4489" i="1"/>
  <c r="AD4489" i="1"/>
  <c r="AF4488" i="1"/>
  <c r="AE4488" i="1"/>
  <c r="AD4488" i="1"/>
  <c r="AF4487" i="1"/>
  <c r="AE4487" i="1"/>
  <c r="AD4487" i="1"/>
  <c r="AF4486" i="1"/>
  <c r="AE4486" i="1"/>
  <c r="AD4486" i="1"/>
  <c r="AF4485" i="1"/>
  <c r="AE4485" i="1"/>
  <c r="AD4485" i="1"/>
  <c r="AF4484" i="1"/>
  <c r="AE4484" i="1"/>
  <c r="AD4484" i="1"/>
  <c r="AF4483" i="1"/>
  <c r="AE4483" i="1"/>
  <c r="AD4483" i="1"/>
  <c r="AF4482" i="1"/>
  <c r="AE4482" i="1"/>
  <c r="AD4482" i="1"/>
  <c r="AF4481" i="1"/>
  <c r="AE4481" i="1"/>
  <c r="AD4481" i="1"/>
  <c r="AF4480" i="1"/>
  <c r="AE4480" i="1"/>
  <c r="AD4480" i="1"/>
  <c r="AF4479" i="1"/>
  <c r="AE4479" i="1"/>
  <c r="AD4479" i="1"/>
  <c r="AF4478" i="1"/>
  <c r="AE4478" i="1"/>
  <c r="AD4478" i="1"/>
  <c r="AF4477" i="1"/>
  <c r="AE4477" i="1"/>
  <c r="AD4477" i="1"/>
  <c r="AF4476" i="1"/>
  <c r="AE4476" i="1"/>
  <c r="AD4476" i="1"/>
  <c r="AF4475" i="1"/>
  <c r="AE4475" i="1"/>
  <c r="AD4475" i="1"/>
  <c r="AF4474" i="1"/>
  <c r="AE4474" i="1"/>
  <c r="AD4474" i="1"/>
  <c r="AF4473" i="1"/>
  <c r="AE4473" i="1"/>
  <c r="AD4473" i="1"/>
  <c r="AF4472" i="1"/>
  <c r="AE4472" i="1"/>
  <c r="AD4472" i="1"/>
  <c r="AF4471" i="1"/>
  <c r="AE4471" i="1"/>
  <c r="AD4471" i="1"/>
  <c r="AF4470" i="1"/>
  <c r="AE4470" i="1"/>
  <c r="AD4470" i="1"/>
  <c r="AF4469" i="1"/>
  <c r="AE4469" i="1"/>
  <c r="AD4469" i="1"/>
  <c r="AF4468" i="1"/>
  <c r="AE4468" i="1"/>
  <c r="AD4468" i="1"/>
  <c r="AF4467" i="1"/>
  <c r="AE4467" i="1"/>
  <c r="AD4467" i="1"/>
  <c r="AF4466" i="1"/>
  <c r="AE4466" i="1"/>
  <c r="AD4466" i="1"/>
  <c r="AF4465" i="1"/>
  <c r="AE4465" i="1"/>
  <c r="AD4465" i="1"/>
  <c r="AF4464" i="1"/>
  <c r="AE4464" i="1"/>
  <c r="AD4464" i="1"/>
  <c r="AF4463" i="1"/>
  <c r="AE4463" i="1"/>
  <c r="AD4463" i="1"/>
  <c r="AF4462" i="1"/>
  <c r="AE4462" i="1"/>
  <c r="AD4462" i="1"/>
  <c r="AF4461" i="1"/>
  <c r="AE4461" i="1"/>
  <c r="AD4461" i="1"/>
  <c r="AF4460" i="1"/>
  <c r="AE4460" i="1"/>
  <c r="AD4460" i="1"/>
  <c r="AF4459" i="1"/>
  <c r="AE4459" i="1"/>
  <c r="AD4459" i="1"/>
  <c r="AF4458" i="1"/>
  <c r="AE4458" i="1"/>
  <c r="AD4458" i="1"/>
  <c r="AF4457" i="1"/>
  <c r="AE4457" i="1"/>
  <c r="AD4457" i="1"/>
  <c r="AF4456" i="1"/>
  <c r="AE4456" i="1"/>
  <c r="AD4456" i="1"/>
  <c r="AF4455" i="1"/>
  <c r="AE4455" i="1"/>
  <c r="AD4455" i="1"/>
  <c r="AF4454" i="1"/>
  <c r="AE4454" i="1"/>
  <c r="AD4454" i="1"/>
  <c r="AF4453" i="1"/>
  <c r="AE4453" i="1"/>
  <c r="AD4453" i="1"/>
  <c r="AF4452" i="1"/>
  <c r="AE4452" i="1"/>
  <c r="AD4452" i="1"/>
  <c r="AF4451" i="1"/>
  <c r="AE4451" i="1"/>
  <c r="AD4451" i="1"/>
  <c r="AF4450" i="1"/>
  <c r="AE4450" i="1"/>
  <c r="AD4450" i="1"/>
  <c r="AF4449" i="1"/>
  <c r="AE4449" i="1"/>
  <c r="AD4449" i="1"/>
  <c r="AF4448" i="1"/>
  <c r="AE4448" i="1"/>
  <c r="AD4448" i="1"/>
  <c r="AF4447" i="1"/>
  <c r="AE4447" i="1"/>
  <c r="AD4447" i="1"/>
  <c r="AF4446" i="1"/>
  <c r="AE4446" i="1"/>
  <c r="AD4446" i="1"/>
  <c r="AF4445" i="1"/>
  <c r="AE4445" i="1"/>
  <c r="AD4445" i="1"/>
  <c r="AF4444" i="1"/>
  <c r="AE4444" i="1"/>
  <c r="AD4444" i="1"/>
  <c r="AF4443" i="1"/>
  <c r="AE4443" i="1"/>
  <c r="AD4443" i="1"/>
  <c r="AF4442" i="1"/>
  <c r="AE4442" i="1"/>
  <c r="AD4442" i="1"/>
  <c r="AF4441" i="1"/>
  <c r="AE4441" i="1"/>
  <c r="AD4441" i="1"/>
  <c r="AF4440" i="1"/>
  <c r="AE4440" i="1"/>
  <c r="AD4440" i="1"/>
  <c r="AF4439" i="1"/>
  <c r="AE4439" i="1"/>
  <c r="AD4439" i="1"/>
  <c r="AF4438" i="1"/>
  <c r="AE4438" i="1"/>
  <c r="AD4438" i="1"/>
  <c r="AF4437" i="1"/>
  <c r="AE4437" i="1"/>
  <c r="AD4437" i="1"/>
  <c r="AF4436" i="1"/>
  <c r="AE4436" i="1"/>
  <c r="AD4436" i="1"/>
  <c r="AF4435" i="1"/>
  <c r="AE4435" i="1"/>
  <c r="AD4435" i="1"/>
  <c r="AF4434" i="1"/>
  <c r="AE4434" i="1"/>
  <c r="AD4434" i="1"/>
  <c r="AF4433" i="1"/>
  <c r="AE4433" i="1"/>
  <c r="AD4433" i="1"/>
  <c r="AF4432" i="1"/>
  <c r="AE4432" i="1"/>
  <c r="AD4432" i="1"/>
  <c r="AF4431" i="1"/>
  <c r="AE4431" i="1"/>
  <c r="AD4431" i="1"/>
  <c r="AF4430" i="1"/>
  <c r="AE4430" i="1"/>
  <c r="AD4430" i="1"/>
  <c r="AF4429" i="1"/>
  <c r="AE4429" i="1"/>
  <c r="AD4429" i="1"/>
  <c r="AF4428" i="1"/>
  <c r="AE4428" i="1"/>
  <c r="AD4428" i="1"/>
  <c r="AF4427" i="1"/>
  <c r="AE4427" i="1"/>
  <c r="AD4427" i="1"/>
  <c r="AF4426" i="1"/>
  <c r="AE4426" i="1"/>
  <c r="AD4426" i="1"/>
  <c r="AF4425" i="1"/>
  <c r="AE4425" i="1"/>
  <c r="AD4425" i="1"/>
  <c r="AF4424" i="1"/>
  <c r="AE4424" i="1"/>
  <c r="AD4424" i="1"/>
  <c r="AF4423" i="1"/>
  <c r="AE4423" i="1"/>
  <c r="AD4423" i="1"/>
  <c r="AF4422" i="1"/>
  <c r="AE4422" i="1"/>
  <c r="AD4422" i="1"/>
  <c r="AF4421" i="1"/>
  <c r="AE4421" i="1"/>
  <c r="AD4421" i="1"/>
  <c r="AF4420" i="1"/>
  <c r="AE4420" i="1"/>
  <c r="AD4420" i="1"/>
  <c r="AF4419" i="1"/>
  <c r="AE4419" i="1"/>
  <c r="AD4419" i="1"/>
  <c r="AF4418" i="1"/>
  <c r="AE4418" i="1"/>
  <c r="AD4418" i="1"/>
  <c r="AF4417" i="1"/>
  <c r="AE4417" i="1"/>
  <c r="AD4417" i="1"/>
  <c r="AF4416" i="1"/>
  <c r="AE4416" i="1"/>
  <c r="AD4416" i="1"/>
  <c r="AF4415" i="1"/>
  <c r="AE4415" i="1"/>
  <c r="AD4415" i="1"/>
  <c r="AF4414" i="1"/>
  <c r="AE4414" i="1"/>
  <c r="AD4414" i="1"/>
  <c r="AF4413" i="1"/>
  <c r="AE4413" i="1"/>
  <c r="AD4413" i="1"/>
  <c r="AF4412" i="1"/>
  <c r="AE4412" i="1"/>
  <c r="AD4412" i="1"/>
  <c r="AF4411" i="1"/>
  <c r="AE4411" i="1"/>
  <c r="AD4411" i="1"/>
  <c r="AF4410" i="1"/>
  <c r="AE4410" i="1"/>
  <c r="AD4410" i="1"/>
  <c r="AF4409" i="1"/>
  <c r="AE4409" i="1"/>
  <c r="AD4409" i="1"/>
  <c r="AF4408" i="1"/>
  <c r="AE4408" i="1"/>
  <c r="AD4408" i="1"/>
  <c r="AF4407" i="1"/>
  <c r="AE4407" i="1"/>
  <c r="AD4407" i="1"/>
  <c r="AF4406" i="1"/>
  <c r="AE4406" i="1"/>
  <c r="AD4406" i="1"/>
  <c r="AF4405" i="1"/>
  <c r="AE4405" i="1"/>
  <c r="AD4405" i="1"/>
  <c r="AF4404" i="1"/>
  <c r="AE4404" i="1"/>
  <c r="AD4404" i="1"/>
  <c r="AF4403" i="1"/>
  <c r="AE4403" i="1"/>
  <c r="AD4403" i="1"/>
  <c r="AF4402" i="1"/>
  <c r="AE4402" i="1"/>
  <c r="AD4402" i="1"/>
  <c r="AF4401" i="1"/>
  <c r="AE4401" i="1"/>
  <c r="AD4401" i="1"/>
  <c r="AF4400" i="1"/>
  <c r="AE4400" i="1"/>
  <c r="AD4400" i="1"/>
  <c r="AF4399" i="1"/>
  <c r="AE4399" i="1"/>
  <c r="AD4399" i="1"/>
  <c r="AF4398" i="1"/>
  <c r="AE4398" i="1"/>
  <c r="AD4398" i="1"/>
  <c r="AF4397" i="1"/>
  <c r="AE4397" i="1"/>
  <c r="AD4397" i="1"/>
  <c r="AF4396" i="1"/>
  <c r="AE4396" i="1"/>
  <c r="AD4396" i="1"/>
  <c r="AF4395" i="1"/>
  <c r="AE4395" i="1"/>
  <c r="AD4395" i="1"/>
  <c r="AF4394" i="1"/>
  <c r="AE4394" i="1"/>
  <c r="AD4394" i="1"/>
  <c r="AF4393" i="1"/>
  <c r="AE4393" i="1"/>
  <c r="AD4393" i="1"/>
  <c r="AF4392" i="1"/>
  <c r="AE4392" i="1"/>
  <c r="AD4392" i="1"/>
  <c r="AF4391" i="1"/>
  <c r="AE4391" i="1"/>
  <c r="AD4391" i="1"/>
  <c r="AF4390" i="1"/>
  <c r="AE4390" i="1"/>
  <c r="AD4390" i="1"/>
  <c r="AF4389" i="1"/>
  <c r="AE4389" i="1"/>
  <c r="AD4389" i="1"/>
  <c r="AF4388" i="1"/>
  <c r="AE4388" i="1"/>
  <c r="AD4388" i="1"/>
  <c r="AF4387" i="1"/>
  <c r="AE4387" i="1"/>
  <c r="AD4387" i="1"/>
  <c r="AF4386" i="1"/>
  <c r="AE4386" i="1"/>
  <c r="AD4386" i="1"/>
  <c r="AF4385" i="1"/>
  <c r="AE4385" i="1"/>
  <c r="AD4385" i="1"/>
  <c r="AF4384" i="1"/>
  <c r="AE4384" i="1"/>
  <c r="AD4384" i="1"/>
  <c r="AF4383" i="1"/>
  <c r="AE4383" i="1"/>
  <c r="AD4383" i="1"/>
  <c r="AF4382" i="1"/>
  <c r="AE4382" i="1"/>
  <c r="AD4382" i="1"/>
  <c r="AF4381" i="1"/>
  <c r="AE4381" i="1"/>
  <c r="AD4381" i="1"/>
  <c r="AF4380" i="1"/>
  <c r="AE4380" i="1"/>
  <c r="AD4380" i="1"/>
  <c r="AF4379" i="1"/>
  <c r="AE4379" i="1"/>
  <c r="AD4379" i="1"/>
  <c r="AF4378" i="1"/>
  <c r="AE4378" i="1"/>
  <c r="AD4378" i="1"/>
  <c r="AF4377" i="1"/>
  <c r="AE4377" i="1"/>
  <c r="AD4377" i="1"/>
  <c r="AF4376" i="1"/>
  <c r="AE4376" i="1"/>
  <c r="AD4376" i="1"/>
  <c r="AF4375" i="1"/>
  <c r="AE4375" i="1"/>
  <c r="AD4375" i="1"/>
  <c r="AF4374" i="1"/>
  <c r="AE4374" i="1"/>
  <c r="AD4374" i="1"/>
  <c r="AF4373" i="1"/>
  <c r="AE4373" i="1"/>
  <c r="AD4373" i="1"/>
  <c r="AF4372" i="1"/>
  <c r="AE4372" i="1"/>
  <c r="AD4372" i="1"/>
  <c r="AF4371" i="1"/>
  <c r="AE4371" i="1"/>
  <c r="AD4371" i="1"/>
  <c r="AF4370" i="1"/>
  <c r="AE4370" i="1"/>
  <c r="AD4370" i="1"/>
  <c r="AF4369" i="1"/>
  <c r="AE4369" i="1"/>
  <c r="AD4369" i="1"/>
  <c r="AF4368" i="1"/>
  <c r="AE4368" i="1"/>
  <c r="AD4368" i="1"/>
  <c r="AF4367" i="1"/>
  <c r="AE4367" i="1"/>
  <c r="AD4367" i="1"/>
  <c r="AF4366" i="1"/>
  <c r="AE4366" i="1"/>
  <c r="AD4366" i="1"/>
  <c r="AF4365" i="1"/>
  <c r="AE4365" i="1"/>
  <c r="AD4365" i="1"/>
  <c r="AF4364" i="1"/>
  <c r="AE4364" i="1"/>
  <c r="AD4364" i="1"/>
  <c r="AF4363" i="1"/>
  <c r="AE4363" i="1"/>
  <c r="AD4363" i="1"/>
  <c r="AF4362" i="1"/>
  <c r="AE4362" i="1"/>
  <c r="AD4362" i="1"/>
  <c r="AF4361" i="1"/>
  <c r="AE4361" i="1"/>
  <c r="AD4361" i="1"/>
  <c r="AF4360" i="1"/>
  <c r="AE4360" i="1"/>
  <c r="AD4360" i="1"/>
  <c r="AF4359" i="1"/>
  <c r="AE4359" i="1"/>
  <c r="AD4359" i="1"/>
  <c r="AF4358" i="1"/>
  <c r="AE4358" i="1"/>
  <c r="AD4358" i="1"/>
  <c r="AF4357" i="1"/>
  <c r="AE4357" i="1"/>
  <c r="AD4357" i="1"/>
  <c r="AF4356" i="1"/>
  <c r="AE4356" i="1"/>
  <c r="AD4356" i="1"/>
  <c r="AF4355" i="1"/>
  <c r="AE4355" i="1"/>
  <c r="AD4355" i="1"/>
  <c r="AF4354" i="1"/>
  <c r="AE4354" i="1"/>
  <c r="AD4354" i="1"/>
  <c r="AF4353" i="1"/>
  <c r="AE4353" i="1"/>
  <c r="AD4353" i="1"/>
  <c r="AF4352" i="1"/>
  <c r="AE4352" i="1"/>
  <c r="AD4352" i="1"/>
  <c r="AF4351" i="1"/>
  <c r="AE4351" i="1"/>
  <c r="AD4351" i="1"/>
  <c r="AF4350" i="1"/>
  <c r="AE4350" i="1"/>
  <c r="AD4350" i="1"/>
  <c r="AF4349" i="1"/>
  <c r="AE4349" i="1"/>
  <c r="AD4349" i="1"/>
  <c r="AF4348" i="1"/>
  <c r="AE4348" i="1"/>
  <c r="AD4348" i="1"/>
  <c r="AF4347" i="1"/>
  <c r="AE4347" i="1"/>
  <c r="AD4347" i="1"/>
  <c r="AF4346" i="1"/>
  <c r="AE4346" i="1"/>
  <c r="AD4346" i="1"/>
  <c r="AF4345" i="1"/>
  <c r="AE4345" i="1"/>
  <c r="AD4345" i="1"/>
  <c r="AF4344" i="1"/>
  <c r="AE4344" i="1"/>
  <c r="AD4344" i="1"/>
  <c r="AF4343" i="1"/>
  <c r="AE4343" i="1"/>
  <c r="AD4343" i="1"/>
  <c r="AF4342" i="1"/>
  <c r="AE4342" i="1"/>
  <c r="AD4342" i="1"/>
  <c r="AF4341" i="1"/>
  <c r="AE4341" i="1"/>
  <c r="AD4341" i="1"/>
  <c r="AF4340" i="1"/>
  <c r="AE4340" i="1"/>
  <c r="AD4340" i="1"/>
  <c r="AF4339" i="1"/>
  <c r="AE4339" i="1"/>
  <c r="AD4339" i="1"/>
  <c r="AF4338" i="1"/>
  <c r="AE4338" i="1"/>
  <c r="AD4338" i="1"/>
  <c r="AF4337" i="1"/>
  <c r="AE4337" i="1"/>
  <c r="AD4337" i="1"/>
  <c r="AF4336" i="1"/>
  <c r="AE4336" i="1"/>
  <c r="AD4336" i="1"/>
  <c r="AF4335" i="1"/>
  <c r="AE4335" i="1"/>
  <c r="AD4335" i="1"/>
  <c r="AF4334" i="1"/>
  <c r="AE4334" i="1"/>
  <c r="AD4334" i="1"/>
  <c r="AF4333" i="1"/>
  <c r="AE4333" i="1"/>
  <c r="AD4333" i="1"/>
  <c r="AF4332" i="1"/>
  <c r="AE4332" i="1"/>
  <c r="AD4332" i="1"/>
  <c r="AF4331" i="1"/>
  <c r="AE4331" i="1"/>
  <c r="AD4331" i="1"/>
  <c r="AF4330" i="1"/>
  <c r="AE4330" i="1"/>
  <c r="AD4330" i="1"/>
  <c r="AF4329" i="1"/>
  <c r="AE4329" i="1"/>
  <c r="AD4329" i="1"/>
  <c r="AF4328" i="1"/>
  <c r="AE4328" i="1"/>
  <c r="AD4328" i="1"/>
  <c r="AF4327" i="1"/>
  <c r="AE4327" i="1"/>
  <c r="AD4327" i="1"/>
  <c r="AF4326" i="1"/>
  <c r="AE4326" i="1"/>
  <c r="AD4326" i="1"/>
  <c r="AF4325" i="1"/>
  <c r="AE4325" i="1"/>
  <c r="AD4325" i="1"/>
  <c r="AF4324" i="1"/>
  <c r="AE4324" i="1"/>
  <c r="AD4324" i="1"/>
  <c r="AF4323" i="1"/>
  <c r="AE4323" i="1"/>
  <c r="AD4323" i="1"/>
  <c r="AF4322" i="1"/>
  <c r="AE4322" i="1"/>
  <c r="AD4322" i="1"/>
  <c r="AF4321" i="1"/>
  <c r="AE4321" i="1"/>
  <c r="AD4321" i="1"/>
  <c r="AF4320" i="1"/>
  <c r="AE4320" i="1"/>
  <c r="AD4320" i="1"/>
  <c r="AF4319" i="1"/>
  <c r="AE4319" i="1"/>
  <c r="AD4319" i="1"/>
  <c r="AF4318" i="1"/>
  <c r="AE4318" i="1"/>
  <c r="AD4318" i="1"/>
  <c r="AF4317" i="1"/>
  <c r="AE4317" i="1"/>
  <c r="AD4317" i="1"/>
  <c r="AF4316" i="1"/>
  <c r="AE4316" i="1"/>
  <c r="AD4316" i="1"/>
  <c r="AF4315" i="1"/>
  <c r="AE4315" i="1"/>
  <c r="AD4315" i="1"/>
  <c r="AF4314" i="1"/>
  <c r="AE4314" i="1"/>
  <c r="AD4314" i="1"/>
  <c r="AF4313" i="1"/>
  <c r="AE4313" i="1"/>
  <c r="AD4313" i="1"/>
  <c r="AF4312" i="1"/>
  <c r="AE4312" i="1"/>
  <c r="AD4312" i="1"/>
  <c r="AF4311" i="1"/>
  <c r="AE4311" i="1"/>
  <c r="AD4311" i="1"/>
  <c r="AF4310" i="1"/>
  <c r="AE4310" i="1"/>
  <c r="AD4310" i="1"/>
  <c r="AF4309" i="1"/>
  <c r="AE4309" i="1"/>
  <c r="AD4309" i="1"/>
  <c r="AF4308" i="1"/>
  <c r="AE4308" i="1"/>
  <c r="AD4308" i="1"/>
  <c r="AF4307" i="1"/>
  <c r="AE4307" i="1"/>
  <c r="AD4307" i="1"/>
  <c r="AF4306" i="1"/>
  <c r="AE4306" i="1"/>
  <c r="AD4306" i="1"/>
  <c r="AF4305" i="1"/>
  <c r="AE4305" i="1"/>
  <c r="AD4305" i="1"/>
  <c r="AF4304" i="1"/>
  <c r="AE4304" i="1"/>
  <c r="AD4304" i="1"/>
  <c r="AF4303" i="1"/>
  <c r="AE4303" i="1"/>
  <c r="AD4303" i="1"/>
  <c r="AF4302" i="1"/>
  <c r="AE4302" i="1"/>
  <c r="AD4302" i="1"/>
  <c r="AF4301" i="1"/>
  <c r="AE4301" i="1"/>
  <c r="AD4301" i="1"/>
  <c r="AF4300" i="1"/>
  <c r="AE4300" i="1"/>
  <c r="AD4300" i="1"/>
  <c r="AF4299" i="1"/>
  <c r="AE4299" i="1"/>
  <c r="AD4299" i="1"/>
  <c r="AF4298" i="1"/>
  <c r="AE4298" i="1"/>
  <c r="AD4298" i="1"/>
  <c r="AF4297" i="1"/>
  <c r="AE4297" i="1"/>
  <c r="AD4297" i="1"/>
  <c r="AF4296" i="1"/>
  <c r="AE4296" i="1"/>
  <c r="AD4296" i="1"/>
  <c r="AF4295" i="1"/>
  <c r="AE4295" i="1"/>
  <c r="AD4295" i="1"/>
  <c r="AF4294" i="1"/>
  <c r="AE4294" i="1"/>
  <c r="AD4294" i="1"/>
  <c r="AF4293" i="1"/>
  <c r="AE4293" i="1"/>
  <c r="AD4293" i="1"/>
  <c r="AF4292" i="1"/>
  <c r="AE4292" i="1"/>
  <c r="AD4292" i="1"/>
  <c r="AF4291" i="1"/>
  <c r="AE4291" i="1"/>
  <c r="AD4291" i="1"/>
  <c r="AF4290" i="1"/>
  <c r="AE4290" i="1"/>
  <c r="AD4290" i="1"/>
  <c r="AF4289" i="1"/>
  <c r="AE4289" i="1"/>
  <c r="AD4289" i="1"/>
  <c r="AF4288" i="1"/>
  <c r="AE4288" i="1"/>
  <c r="AD4288" i="1"/>
  <c r="AF4287" i="1"/>
  <c r="AE4287" i="1"/>
  <c r="AD4287" i="1"/>
  <c r="AF4286" i="1"/>
  <c r="AE4286" i="1"/>
  <c r="AD4286" i="1"/>
  <c r="AF4285" i="1"/>
  <c r="AE4285" i="1"/>
  <c r="AD4285" i="1"/>
  <c r="AF4284" i="1"/>
  <c r="AE4284" i="1"/>
  <c r="AD4284" i="1"/>
  <c r="AF4283" i="1"/>
  <c r="AE4283" i="1"/>
  <c r="AD4283" i="1"/>
  <c r="AF4282" i="1"/>
  <c r="AE4282" i="1"/>
  <c r="AD4282" i="1"/>
  <c r="AF4281" i="1"/>
  <c r="AE4281" i="1"/>
  <c r="AD4281" i="1"/>
  <c r="AF4280" i="1"/>
  <c r="AE4280" i="1"/>
  <c r="AD4280" i="1"/>
  <c r="AF4279" i="1"/>
  <c r="AE4279" i="1"/>
  <c r="AD4279" i="1"/>
  <c r="AF4278" i="1"/>
  <c r="AE4278" i="1"/>
  <c r="AD4278" i="1"/>
  <c r="AF4277" i="1"/>
  <c r="AE4277" i="1"/>
  <c r="AD4277" i="1"/>
  <c r="AF4276" i="1"/>
  <c r="AE4276" i="1"/>
  <c r="AD4276" i="1"/>
  <c r="AF4275" i="1"/>
  <c r="AE4275" i="1"/>
  <c r="AD4275" i="1"/>
  <c r="AF4274" i="1"/>
  <c r="AE4274" i="1"/>
  <c r="AD4274" i="1"/>
  <c r="AF4273" i="1"/>
  <c r="AE4273" i="1"/>
  <c r="AD4273" i="1"/>
  <c r="AF4272" i="1"/>
  <c r="AE4272" i="1"/>
  <c r="AD4272" i="1"/>
  <c r="AF4271" i="1"/>
  <c r="AE4271" i="1"/>
  <c r="AD4271" i="1"/>
  <c r="AF4270" i="1"/>
  <c r="AE4270" i="1"/>
  <c r="AD4270" i="1"/>
  <c r="AF4269" i="1"/>
  <c r="AE4269" i="1"/>
  <c r="AD4269" i="1"/>
  <c r="AF4268" i="1"/>
  <c r="AE4268" i="1"/>
  <c r="AD4268" i="1"/>
  <c r="AF4267" i="1"/>
  <c r="AE4267" i="1"/>
  <c r="AD4267" i="1"/>
  <c r="AF4266" i="1"/>
  <c r="AE4266" i="1"/>
  <c r="AD4266" i="1"/>
  <c r="AF4265" i="1"/>
  <c r="AE4265" i="1"/>
  <c r="AD4265" i="1"/>
  <c r="AF4264" i="1"/>
  <c r="AE4264" i="1"/>
  <c r="AD4264" i="1"/>
  <c r="AF4263" i="1"/>
  <c r="AE4263" i="1"/>
  <c r="AD4263" i="1"/>
  <c r="AF4262" i="1"/>
  <c r="AE4262" i="1"/>
  <c r="AD4262" i="1"/>
  <c r="AF4261" i="1"/>
  <c r="AE4261" i="1"/>
  <c r="AD4261" i="1"/>
  <c r="AF4260" i="1"/>
  <c r="AE4260" i="1"/>
  <c r="AD4260" i="1"/>
  <c r="AF4259" i="1"/>
  <c r="AE4259" i="1"/>
  <c r="AD4259" i="1"/>
  <c r="AF4258" i="1"/>
  <c r="AE4258" i="1"/>
  <c r="AD4258" i="1"/>
  <c r="AF4257" i="1"/>
  <c r="AE4257" i="1"/>
  <c r="AD4257" i="1"/>
  <c r="AF4256" i="1"/>
  <c r="AE4256" i="1"/>
  <c r="AD4256" i="1"/>
  <c r="AF4255" i="1"/>
  <c r="AE4255" i="1"/>
  <c r="AD4255" i="1"/>
  <c r="AF4254" i="1"/>
  <c r="AE4254" i="1"/>
  <c r="AD4254" i="1"/>
  <c r="AF4253" i="1"/>
  <c r="AE4253" i="1"/>
  <c r="AD4253" i="1"/>
  <c r="AF4252" i="1"/>
  <c r="AE4252" i="1"/>
  <c r="AD4252" i="1"/>
  <c r="AF4251" i="1"/>
  <c r="AE4251" i="1"/>
  <c r="AD4251" i="1"/>
  <c r="AF4250" i="1"/>
  <c r="AE4250" i="1"/>
  <c r="AD4250" i="1"/>
  <c r="AF4249" i="1"/>
  <c r="AE4249" i="1"/>
  <c r="AD4249" i="1"/>
  <c r="AF4248" i="1"/>
  <c r="AE4248" i="1"/>
  <c r="AD4248" i="1"/>
  <c r="AF4247" i="1"/>
  <c r="AE4247" i="1"/>
  <c r="AD4247" i="1"/>
  <c r="AF4246" i="1"/>
  <c r="AE4246" i="1"/>
  <c r="AD4246" i="1"/>
  <c r="AF4245" i="1"/>
  <c r="AE4245" i="1"/>
  <c r="AD4245" i="1"/>
  <c r="AF4244" i="1"/>
  <c r="AE4244" i="1"/>
  <c r="AD4244" i="1"/>
  <c r="AF4243" i="1"/>
  <c r="AE4243" i="1"/>
  <c r="AD4243" i="1"/>
  <c r="AF4242" i="1"/>
  <c r="AE4242" i="1"/>
  <c r="AD4242" i="1"/>
  <c r="AF4241" i="1"/>
  <c r="AE4241" i="1"/>
  <c r="AD4241" i="1"/>
  <c r="AF4240" i="1"/>
  <c r="AE4240" i="1"/>
  <c r="AD4240" i="1"/>
  <c r="AF4239" i="1"/>
  <c r="AE4239" i="1"/>
  <c r="AD4239" i="1"/>
  <c r="AF4238" i="1"/>
  <c r="AE4238" i="1"/>
  <c r="AD4238" i="1"/>
  <c r="AF4237" i="1"/>
  <c r="AE4237" i="1"/>
  <c r="AD4237" i="1"/>
  <c r="AF4236" i="1"/>
  <c r="AE4236" i="1"/>
  <c r="AD4236" i="1"/>
  <c r="AF4235" i="1"/>
  <c r="AE4235" i="1"/>
  <c r="AD4235" i="1"/>
  <c r="AF4234" i="1"/>
  <c r="AE4234" i="1"/>
  <c r="AD4234" i="1"/>
  <c r="AF4233" i="1"/>
  <c r="AE4233" i="1"/>
  <c r="AD4233" i="1"/>
  <c r="AF4232" i="1"/>
  <c r="AE4232" i="1"/>
  <c r="AD4232" i="1"/>
  <c r="AF4231" i="1"/>
  <c r="AE4231" i="1"/>
  <c r="AD4231" i="1"/>
  <c r="AF4230" i="1"/>
  <c r="AE4230" i="1"/>
  <c r="AD4230" i="1"/>
  <c r="AF4229" i="1"/>
  <c r="AE4229" i="1"/>
  <c r="AD4229" i="1"/>
  <c r="AF4228" i="1"/>
  <c r="AE4228" i="1"/>
  <c r="AD4228" i="1"/>
  <c r="AF4227" i="1"/>
  <c r="AE4227" i="1"/>
  <c r="AD4227" i="1"/>
  <c r="AF4226" i="1"/>
  <c r="AE4226" i="1"/>
  <c r="AD4226" i="1"/>
  <c r="AF4225" i="1"/>
  <c r="AE4225" i="1"/>
  <c r="AD4225" i="1"/>
  <c r="AF4224" i="1"/>
  <c r="AE4224" i="1"/>
  <c r="AD4224" i="1"/>
  <c r="AF4223" i="1"/>
  <c r="AE4223" i="1"/>
  <c r="AD4223" i="1"/>
  <c r="AF4222" i="1"/>
  <c r="AE4222" i="1"/>
  <c r="AD4222" i="1"/>
  <c r="AF4221" i="1"/>
  <c r="AE4221" i="1"/>
  <c r="AD4221" i="1"/>
  <c r="AF4220" i="1"/>
  <c r="AE4220" i="1"/>
  <c r="AD4220" i="1"/>
  <c r="AF4219" i="1"/>
  <c r="AE4219" i="1"/>
  <c r="AD4219" i="1"/>
  <c r="AF4218" i="1"/>
  <c r="AE4218" i="1"/>
  <c r="AD4218" i="1"/>
  <c r="AF4217" i="1"/>
  <c r="AE4217" i="1"/>
  <c r="AD4217" i="1"/>
  <c r="AF4216" i="1"/>
  <c r="AE4216" i="1"/>
  <c r="AD4216" i="1"/>
  <c r="AF4215" i="1"/>
  <c r="AE4215" i="1"/>
  <c r="AD4215" i="1"/>
  <c r="AF4214" i="1"/>
  <c r="AE4214" i="1"/>
  <c r="AD4214" i="1"/>
  <c r="AF4213" i="1"/>
  <c r="AE4213" i="1"/>
  <c r="AD4213" i="1"/>
  <c r="AF4212" i="1"/>
  <c r="AE4212" i="1"/>
  <c r="AD4212" i="1"/>
  <c r="AF4211" i="1"/>
  <c r="AE4211" i="1"/>
  <c r="AD4211" i="1"/>
  <c r="AF4210" i="1"/>
  <c r="AE4210" i="1"/>
  <c r="AD4210" i="1"/>
  <c r="AF4209" i="1"/>
  <c r="AE4209" i="1"/>
  <c r="AD4209" i="1"/>
  <c r="AF4208" i="1"/>
  <c r="AE4208" i="1"/>
  <c r="AD4208" i="1"/>
  <c r="AF4207" i="1"/>
  <c r="AE4207" i="1"/>
  <c r="AD4207" i="1"/>
  <c r="AF4206" i="1"/>
  <c r="AE4206" i="1"/>
  <c r="AD4206" i="1"/>
  <c r="AF4205" i="1"/>
  <c r="AE4205" i="1"/>
  <c r="AD4205" i="1"/>
  <c r="AF4204" i="1"/>
  <c r="AE4204" i="1"/>
  <c r="AD4204" i="1"/>
  <c r="AF4203" i="1"/>
  <c r="AE4203" i="1"/>
  <c r="AD4203" i="1"/>
  <c r="AF4202" i="1"/>
  <c r="AE4202" i="1"/>
  <c r="AD4202" i="1"/>
  <c r="AF4201" i="1"/>
  <c r="AE4201" i="1"/>
  <c r="AD4201" i="1"/>
  <c r="AF4200" i="1"/>
  <c r="AE4200" i="1"/>
  <c r="AD4200" i="1"/>
  <c r="AF4199" i="1"/>
  <c r="AE4199" i="1"/>
  <c r="AD4199" i="1"/>
  <c r="AF4198" i="1"/>
  <c r="AE4198" i="1"/>
  <c r="AD4198" i="1"/>
  <c r="AF4197" i="1"/>
  <c r="AE4197" i="1"/>
  <c r="AD4197" i="1"/>
  <c r="AF4196" i="1"/>
  <c r="AE4196" i="1"/>
  <c r="AD4196" i="1"/>
  <c r="AF4195" i="1"/>
  <c r="AE4195" i="1"/>
  <c r="AD4195" i="1"/>
  <c r="AF4194" i="1"/>
  <c r="AE4194" i="1"/>
  <c r="AD4194" i="1"/>
  <c r="AF4193" i="1"/>
  <c r="AE4193" i="1"/>
  <c r="AD4193" i="1"/>
  <c r="AF4192" i="1"/>
  <c r="AE4192" i="1"/>
  <c r="AD4192" i="1"/>
  <c r="AF4191" i="1"/>
  <c r="AE4191" i="1"/>
  <c r="AD4191" i="1"/>
  <c r="AF4190" i="1"/>
  <c r="AE4190" i="1"/>
  <c r="AD4190" i="1"/>
  <c r="AF4189" i="1"/>
  <c r="AE4189" i="1"/>
  <c r="AD4189" i="1"/>
  <c r="AF4188" i="1"/>
  <c r="AE4188" i="1"/>
  <c r="AD4188" i="1"/>
  <c r="AF4187" i="1"/>
  <c r="AE4187" i="1"/>
  <c r="AD4187" i="1"/>
  <c r="AF4186" i="1"/>
  <c r="AE4186" i="1"/>
  <c r="AD4186" i="1"/>
  <c r="AF4185" i="1"/>
  <c r="AE4185" i="1"/>
  <c r="AD4185" i="1"/>
  <c r="AF4184" i="1"/>
  <c r="AE4184" i="1"/>
  <c r="AD4184" i="1"/>
  <c r="AF4183" i="1"/>
  <c r="AE4183" i="1"/>
  <c r="AD4183" i="1"/>
  <c r="AF4182" i="1"/>
  <c r="AE4182" i="1"/>
  <c r="AD4182" i="1"/>
  <c r="AF4181" i="1"/>
  <c r="AE4181" i="1"/>
  <c r="AD4181" i="1"/>
  <c r="AF4180" i="1"/>
  <c r="AE4180" i="1"/>
  <c r="AD4180" i="1"/>
  <c r="AF4179" i="1"/>
  <c r="AE4179" i="1"/>
  <c r="AD4179" i="1"/>
  <c r="AF4178" i="1"/>
  <c r="AE4178" i="1"/>
  <c r="AD4178" i="1"/>
  <c r="AF4177" i="1"/>
  <c r="AE4177" i="1"/>
  <c r="AD4177" i="1"/>
  <c r="AF4176" i="1"/>
  <c r="AE4176" i="1"/>
  <c r="AD4176" i="1"/>
  <c r="AF4175" i="1"/>
  <c r="AE4175" i="1"/>
  <c r="AD4175" i="1"/>
  <c r="AF4174" i="1"/>
  <c r="AE4174" i="1"/>
  <c r="AD4174" i="1"/>
  <c r="AF4173" i="1"/>
  <c r="AE4173" i="1"/>
  <c r="AD4173" i="1"/>
  <c r="AF4172" i="1"/>
  <c r="AE4172" i="1"/>
  <c r="AD4172" i="1"/>
  <c r="AF4171" i="1"/>
  <c r="AE4171" i="1"/>
  <c r="AD4171" i="1"/>
  <c r="AF4170" i="1"/>
  <c r="AE4170" i="1"/>
  <c r="AD4170" i="1"/>
  <c r="AF4169" i="1"/>
  <c r="AE4169" i="1"/>
  <c r="AD4169" i="1"/>
  <c r="AF4168" i="1"/>
  <c r="AE4168" i="1"/>
  <c r="AD4168" i="1"/>
  <c r="AF4167" i="1"/>
  <c r="AE4167" i="1"/>
  <c r="AD4167" i="1"/>
  <c r="AF4166" i="1"/>
  <c r="AE4166" i="1"/>
  <c r="AD4166" i="1"/>
  <c r="AF4165" i="1"/>
  <c r="AE4165" i="1"/>
  <c r="AD4165" i="1"/>
  <c r="AF4164" i="1"/>
  <c r="AE4164" i="1"/>
  <c r="AD4164" i="1"/>
  <c r="AF4163" i="1"/>
  <c r="AE4163" i="1"/>
  <c r="AD4163" i="1"/>
  <c r="AF4162" i="1"/>
  <c r="AE4162" i="1"/>
  <c r="AD4162" i="1"/>
  <c r="AF4161" i="1"/>
  <c r="AE4161" i="1"/>
  <c r="AD4161" i="1"/>
  <c r="AF4160" i="1"/>
  <c r="AE4160" i="1"/>
  <c r="AD4160" i="1"/>
  <c r="AF4159" i="1"/>
  <c r="AE4159" i="1"/>
  <c r="AD4159" i="1"/>
  <c r="AF4158" i="1"/>
  <c r="AE4158" i="1"/>
  <c r="AD4158" i="1"/>
  <c r="AF4157" i="1"/>
  <c r="AE4157" i="1"/>
  <c r="AD4157" i="1"/>
  <c r="AF4156" i="1"/>
  <c r="AE4156" i="1"/>
  <c r="AD4156" i="1"/>
  <c r="AF4155" i="1"/>
  <c r="AE4155" i="1"/>
  <c r="AD4155" i="1"/>
  <c r="AF4154" i="1"/>
  <c r="AE4154" i="1"/>
  <c r="AD4154" i="1"/>
  <c r="AF4153" i="1"/>
  <c r="AE4153" i="1"/>
  <c r="AD4153" i="1"/>
  <c r="AF4152" i="1"/>
  <c r="AE4152" i="1"/>
  <c r="AD4152" i="1"/>
  <c r="AF4151" i="1"/>
  <c r="AE4151" i="1"/>
  <c r="AD4151" i="1"/>
  <c r="AF4150" i="1"/>
  <c r="AE4150" i="1"/>
  <c r="AD4150" i="1"/>
  <c r="AF4149" i="1"/>
  <c r="AE4149" i="1"/>
  <c r="AD4149" i="1"/>
  <c r="AF4148" i="1"/>
  <c r="AE4148" i="1"/>
  <c r="AD4148" i="1"/>
  <c r="AF4147" i="1"/>
  <c r="AE4147" i="1"/>
  <c r="AD4147" i="1"/>
  <c r="AF4146" i="1"/>
  <c r="AE4146" i="1"/>
  <c r="AD4146" i="1"/>
  <c r="AF4145" i="1"/>
  <c r="AE4145" i="1"/>
  <c r="AD4145" i="1"/>
  <c r="AF4144" i="1"/>
  <c r="AE4144" i="1"/>
  <c r="AD4144" i="1"/>
  <c r="AF4143" i="1"/>
  <c r="AE4143" i="1"/>
  <c r="AD4143" i="1"/>
  <c r="AF4142" i="1"/>
  <c r="AE4142" i="1"/>
  <c r="AD4142" i="1"/>
  <c r="AF4141" i="1"/>
  <c r="AE4141" i="1"/>
  <c r="AD4141" i="1"/>
  <c r="AF4140" i="1"/>
  <c r="AE4140" i="1"/>
  <c r="AD4140" i="1"/>
  <c r="AF4139" i="1"/>
  <c r="AE4139" i="1"/>
  <c r="AD4139" i="1"/>
  <c r="AF4138" i="1"/>
  <c r="AE4138" i="1"/>
  <c r="AD4138" i="1"/>
  <c r="AF4137" i="1"/>
  <c r="AE4137" i="1"/>
  <c r="AD4137" i="1"/>
  <c r="AF4136" i="1"/>
  <c r="AE4136" i="1"/>
  <c r="AD4136" i="1"/>
  <c r="AF4135" i="1"/>
  <c r="AE4135" i="1"/>
  <c r="AD4135" i="1"/>
  <c r="AF4134" i="1"/>
  <c r="AE4134" i="1"/>
  <c r="AD4134" i="1"/>
  <c r="AF4133" i="1"/>
  <c r="AE4133" i="1"/>
  <c r="AD4133" i="1"/>
  <c r="AF4132" i="1"/>
  <c r="AE4132" i="1"/>
  <c r="AD4132" i="1"/>
  <c r="AF4131" i="1"/>
  <c r="AE4131" i="1"/>
  <c r="AD4131" i="1"/>
  <c r="AF4130" i="1"/>
  <c r="AE4130" i="1"/>
  <c r="AD4130" i="1"/>
  <c r="AF4129" i="1"/>
  <c r="AE4129" i="1"/>
  <c r="AD4129" i="1"/>
  <c r="AF4128" i="1"/>
  <c r="AE4128" i="1"/>
  <c r="AD4128" i="1"/>
  <c r="AF4127" i="1"/>
  <c r="AE4127" i="1"/>
  <c r="AD4127" i="1"/>
  <c r="AF4126" i="1"/>
  <c r="AE4126" i="1"/>
  <c r="AD4126" i="1"/>
  <c r="AF4125" i="1"/>
  <c r="AE4125" i="1"/>
  <c r="AD4125" i="1"/>
  <c r="AF4124" i="1"/>
  <c r="AE4124" i="1"/>
  <c r="AD4124" i="1"/>
  <c r="AF4123" i="1"/>
  <c r="AE4123" i="1"/>
  <c r="AD4123" i="1"/>
  <c r="AF4122" i="1"/>
  <c r="AE4122" i="1"/>
  <c r="AD4122" i="1"/>
  <c r="AF4121" i="1"/>
  <c r="AE4121" i="1"/>
  <c r="AD4121" i="1"/>
  <c r="AF4120" i="1"/>
  <c r="AE4120" i="1"/>
  <c r="AD4120" i="1"/>
  <c r="AF4119" i="1"/>
  <c r="AE4119" i="1"/>
  <c r="AD4119" i="1"/>
  <c r="AF4118" i="1"/>
  <c r="AE4118" i="1"/>
  <c r="AD4118" i="1"/>
  <c r="AF4117" i="1"/>
  <c r="AE4117" i="1"/>
  <c r="AD4117" i="1"/>
  <c r="AF4116" i="1"/>
  <c r="AE4116" i="1"/>
  <c r="AD4116" i="1"/>
  <c r="AF4115" i="1"/>
  <c r="AE4115" i="1"/>
  <c r="AD4115" i="1"/>
  <c r="AF4114" i="1"/>
  <c r="AE4114" i="1"/>
  <c r="AD4114" i="1"/>
  <c r="AF4113" i="1"/>
  <c r="AE4113" i="1"/>
  <c r="AD4113" i="1"/>
  <c r="AF4112" i="1"/>
  <c r="AE4112" i="1"/>
  <c r="AD4112" i="1"/>
  <c r="AF4111" i="1"/>
  <c r="AE4111" i="1"/>
  <c r="AD4111" i="1"/>
  <c r="AF4110" i="1"/>
  <c r="AE4110" i="1"/>
  <c r="AD4110" i="1"/>
  <c r="AF4109" i="1"/>
  <c r="AE4109" i="1"/>
  <c r="AD4109" i="1"/>
  <c r="AF4108" i="1"/>
  <c r="AE4108" i="1"/>
  <c r="AD4108" i="1"/>
  <c r="AF4107" i="1"/>
  <c r="AE4107" i="1"/>
  <c r="AD4107" i="1"/>
  <c r="AF4106" i="1"/>
  <c r="AE4106" i="1"/>
  <c r="AD4106" i="1"/>
  <c r="AF4105" i="1"/>
  <c r="AE4105" i="1"/>
  <c r="AD4105" i="1"/>
  <c r="AF4104" i="1"/>
  <c r="AE4104" i="1"/>
  <c r="AD4104" i="1"/>
  <c r="AF4103" i="1"/>
  <c r="AE4103" i="1"/>
  <c r="AD4103" i="1"/>
  <c r="AF4102" i="1"/>
  <c r="AE4102" i="1"/>
  <c r="AD4102" i="1"/>
  <c r="AF4101" i="1"/>
  <c r="AE4101" i="1"/>
  <c r="AD4101" i="1"/>
  <c r="AF4100" i="1"/>
  <c r="AE4100" i="1"/>
  <c r="AD4100" i="1"/>
  <c r="AF4099" i="1"/>
  <c r="AE4099" i="1"/>
  <c r="AD4099" i="1"/>
  <c r="AF4098" i="1"/>
  <c r="AE4098" i="1"/>
  <c r="AD4098" i="1"/>
  <c r="AF4097" i="1"/>
  <c r="AE4097" i="1"/>
  <c r="AD4097" i="1"/>
  <c r="AF4096" i="1"/>
  <c r="AE4096" i="1"/>
  <c r="AD4096" i="1"/>
  <c r="AF4095" i="1"/>
  <c r="AE4095" i="1"/>
  <c r="AD4095" i="1"/>
  <c r="AF4094" i="1"/>
  <c r="AE4094" i="1"/>
  <c r="AD4094" i="1"/>
  <c r="AF4093" i="1"/>
  <c r="AE4093" i="1"/>
  <c r="AD4093" i="1"/>
  <c r="AF4092" i="1"/>
  <c r="AE4092" i="1"/>
  <c r="AD4092" i="1"/>
  <c r="AF4091" i="1"/>
  <c r="AE4091" i="1"/>
  <c r="AD4091" i="1"/>
  <c r="AF4090" i="1"/>
  <c r="AE4090" i="1"/>
  <c r="AD4090" i="1"/>
  <c r="AF4089" i="1"/>
  <c r="AE4089" i="1"/>
  <c r="AD4089" i="1"/>
  <c r="AF4088" i="1"/>
  <c r="AE4088" i="1"/>
  <c r="AD4088" i="1"/>
  <c r="AF4087" i="1"/>
  <c r="AE4087" i="1"/>
  <c r="AD4087" i="1"/>
  <c r="AF4086" i="1"/>
  <c r="AE4086" i="1"/>
  <c r="AD4086" i="1"/>
  <c r="AF4085" i="1"/>
  <c r="AE4085" i="1"/>
  <c r="AD4085" i="1"/>
  <c r="AF4084" i="1"/>
  <c r="AE4084" i="1"/>
  <c r="AD4084" i="1"/>
  <c r="AF4083" i="1"/>
  <c r="AE4083" i="1"/>
  <c r="AD4083" i="1"/>
  <c r="AF4082" i="1"/>
  <c r="AE4082" i="1"/>
  <c r="AD4082" i="1"/>
  <c r="AF4081" i="1"/>
  <c r="AE4081" i="1"/>
  <c r="AD4081" i="1"/>
  <c r="AF4080" i="1"/>
  <c r="AE4080" i="1"/>
  <c r="AD4080" i="1"/>
  <c r="AF4079" i="1"/>
  <c r="AE4079" i="1"/>
  <c r="AD4079" i="1"/>
  <c r="AF4078" i="1"/>
  <c r="AE4078" i="1"/>
  <c r="AD4078" i="1"/>
  <c r="AF4077" i="1"/>
  <c r="AE4077" i="1"/>
  <c r="AD4077" i="1"/>
  <c r="AF4076" i="1"/>
  <c r="AE4076" i="1"/>
  <c r="AD4076" i="1"/>
  <c r="AF4075" i="1"/>
  <c r="AE4075" i="1"/>
  <c r="AD4075" i="1"/>
  <c r="AF4074" i="1"/>
  <c r="AE4074" i="1"/>
  <c r="AD4074" i="1"/>
  <c r="AF4073" i="1"/>
  <c r="AE4073" i="1"/>
  <c r="AD4073" i="1"/>
  <c r="AF4072" i="1"/>
  <c r="AE4072" i="1"/>
  <c r="AD4072" i="1"/>
  <c r="AF4071" i="1"/>
  <c r="AE4071" i="1"/>
  <c r="AD4071" i="1"/>
  <c r="AF4070" i="1"/>
  <c r="AE4070" i="1"/>
  <c r="AD4070" i="1"/>
  <c r="AF4069" i="1"/>
  <c r="AE4069" i="1"/>
  <c r="AD4069" i="1"/>
  <c r="AF4068" i="1"/>
  <c r="AE4068" i="1"/>
  <c r="AD4068" i="1"/>
  <c r="AF4067" i="1"/>
  <c r="AE4067" i="1"/>
  <c r="AD4067" i="1"/>
  <c r="AF4066" i="1"/>
  <c r="AE4066" i="1"/>
  <c r="AD4066" i="1"/>
  <c r="AF4065" i="1"/>
  <c r="AE4065" i="1"/>
  <c r="AD4065" i="1"/>
  <c r="AF4064" i="1"/>
  <c r="AE4064" i="1"/>
  <c r="AD4064" i="1"/>
  <c r="AF4063" i="1"/>
  <c r="AE4063" i="1"/>
  <c r="AD4063" i="1"/>
  <c r="AF4062" i="1"/>
  <c r="AE4062" i="1"/>
  <c r="AD4062" i="1"/>
  <c r="AF4061" i="1"/>
  <c r="AE4061" i="1"/>
  <c r="AD4061" i="1"/>
  <c r="AF4060" i="1"/>
  <c r="AE4060" i="1"/>
  <c r="AD4060" i="1"/>
  <c r="AF4059" i="1"/>
  <c r="AE4059" i="1"/>
  <c r="AD4059" i="1"/>
  <c r="AF4058" i="1"/>
  <c r="AE4058" i="1"/>
  <c r="AD4058" i="1"/>
  <c r="AF4057" i="1"/>
  <c r="AE4057" i="1"/>
  <c r="AD4057" i="1"/>
  <c r="AF4056" i="1"/>
  <c r="AE4056" i="1"/>
  <c r="AD4056" i="1"/>
  <c r="AF4055" i="1"/>
  <c r="AE4055" i="1"/>
  <c r="AD4055" i="1"/>
  <c r="AF4054" i="1"/>
  <c r="AE4054" i="1"/>
  <c r="AD4054" i="1"/>
  <c r="AF4053" i="1"/>
  <c r="AE4053" i="1"/>
  <c r="AD4053" i="1"/>
  <c r="AF4052" i="1"/>
  <c r="AE4052" i="1"/>
  <c r="AD4052" i="1"/>
  <c r="AF4051" i="1"/>
  <c r="AE4051" i="1"/>
  <c r="AD4051" i="1"/>
  <c r="AF4050" i="1"/>
  <c r="AE4050" i="1"/>
  <c r="AD4050" i="1"/>
  <c r="AF4049" i="1"/>
  <c r="AE4049" i="1"/>
  <c r="AD4049" i="1"/>
  <c r="AF4048" i="1"/>
  <c r="AE4048" i="1"/>
  <c r="AD4048" i="1"/>
  <c r="AF4047" i="1"/>
  <c r="AE4047" i="1"/>
  <c r="AD4047" i="1"/>
  <c r="AF4046" i="1"/>
  <c r="AE4046" i="1"/>
  <c r="AD4046" i="1"/>
  <c r="AF4045" i="1"/>
  <c r="AE4045" i="1"/>
  <c r="AD4045" i="1"/>
  <c r="AF4044" i="1"/>
  <c r="AE4044" i="1"/>
  <c r="AD4044" i="1"/>
  <c r="AF4043" i="1"/>
  <c r="AE4043" i="1"/>
  <c r="AD4043" i="1"/>
  <c r="AF4042" i="1"/>
  <c r="AE4042" i="1"/>
  <c r="AD4042" i="1"/>
  <c r="AF4041" i="1"/>
  <c r="AE4041" i="1"/>
  <c r="AD4041" i="1"/>
  <c r="AF4040" i="1"/>
  <c r="AE4040" i="1"/>
  <c r="AD4040" i="1"/>
  <c r="AF4039" i="1"/>
  <c r="AE4039" i="1"/>
  <c r="AD4039" i="1"/>
  <c r="AF4038" i="1"/>
  <c r="AE4038" i="1"/>
  <c r="AD4038" i="1"/>
  <c r="AF4037" i="1"/>
  <c r="AE4037" i="1"/>
  <c r="AD4037" i="1"/>
  <c r="AF4036" i="1"/>
  <c r="AE4036" i="1"/>
  <c r="AD4036" i="1"/>
  <c r="AF4035" i="1"/>
  <c r="AE4035" i="1"/>
  <c r="AD4035" i="1"/>
  <c r="AF4034" i="1"/>
  <c r="AE4034" i="1"/>
  <c r="AD4034" i="1"/>
  <c r="AF4033" i="1"/>
  <c r="AE4033" i="1"/>
  <c r="AD4033" i="1"/>
  <c r="AF4032" i="1"/>
  <c r="AE4032" i="1"/>
  <c r="AD4032" i="1"/>
  <c r="AF4031" i="1"/>
  <c r="AE4031" i="1"/>
  <c r="AD4031" i="1"/>
  <c r="AF4030" i="1"/>
  <c r="AE4030" i="1"/>
  <c r="AD4030" i="1"/>
  <c r="AF4029" i="1"/>
  <c r="AE4029" i="1"/>
  <c r="AD4029" i="1"/>
  <c r="AF4028" i="1"/>
  <c r="AE4028" i="1"/>
  <c r="AD4028" i="1"/>
  <c r="AF4027" i="1"/>
  <c r="AE4027" i="1"/>
  <c r="AD4027" i="1"/>
  <c r="AF4026" i="1"/>
  <c r="AE4026" i="1"/>
  <c r="AD4026" i="1"/>
  <c r="AF4025" i="1"/>
  <c r="AE4025" i="1"/>
  <c r="AD4025" i="1"/>
  <c r="AF4024" i="1"/>
  <c r="AE4024" i="1"/>
  <c r="AD4024" i="1"/>
  <c r="AF4023" i="1"/>
  <c r="AE4023" i="1"/>
  <c r="AD4023" i="1"/>
  <c r="AF4022" i="1"/>
  <c r="AE4022" i="1"/>
  <c r="AD4022" i="1"/>
  <c r="AF4021" i="1"/>
  <c r="AE4021" i="1"/>
  <c r="AD4021" i="1"/>
  <c r="AF4020" i="1"/>
  <c r="AE4020" i="1"/>
  <c r="AD4020" i="1"/>
  <c r="AF4019" i="1"/>
  <c r="AE4019" i="1"/>
  <c r="AD4019" i="1"/>
  <c r="AF4018" i="1"/>
  <c r="AE4018" i="1"/>
  <c r="AD4018" i="1"/>
  <c r="AF4017" i="1"/>
  <c r="AE4017" i="1"/>
  <c r="AD4017" i="1"/>
  <c r="AF4016" i="1"/>
  <c r="AE4016" i="1"/>
  <c r="AD4016" i="1"/>
  <c r="AF4015" i="1"/>
  <c r="AE4015" i="1"/>
  <c r="AD4015" i="1"/>
  <c r="AF4014" i="1"/>
  <c r="AE4014" i="1"/>
  <c r="AD4014" i="1"/>
  <c r="AF4013" i="1"/>
  <c r="AE4013" i="1"/>
  <c r="AD4013" i="1"/>
  <c r="AF4012" i="1"/>
  <c r="AE4012" i="1"/>
  <c r="AD4012" i="1"/>
  <c r="AF4011" i="1"/>
  <c r="AE4011" i="1"/>
  <c r="AD4011" i="1"/>
  <c r="AF4010" i="1"/>
  <c r="AE4010" i="1"/>
  <c r="AD4010" i="1"/>
  <c r="AF4009" i="1"/>
  <c r="AE4009" i="1"/>
  <c r="AD4009" i="1"/>
  <c r="AF4008" i="1"/>
  <c r="AE4008" i="1"/>
  <c r="AD4008" i="1"/>
  <c r="AF4007" i="1"/>
  <c r="AE4007" i="1"/>
  <c r="AD4007" i="1"/>
  <c r="AF4006" i="1"/>
  <c r="AE4006" i="1"/>
  <c r="AD4006" i="1"/>
  <c r="AF4005" i="1"/>
  <c r="AE4005" i="1"/>
  <c r="AD4005" i="1"/>
  <c r="AF4004" i="1"/>
  <c r="AE4004" i="1"/>
  <c r="AD4004" i="1"/>
  <c r="AF4003" i="1"/>
  <c r="AE4003" i="1"/>
  <c r="AD4003" i="1"/>
  <c r="AF4002" i="1"/>
  <c r="AE4002" i="1"/>
  <c r="AD4002" i="1"/>
  <c r="AF4001" i="1"/>
  <c r="AE4001" i="1"/>
  <c r="AD4001" i="1"/>
  <c r="AF4000" i="1"/>
  <c r="AE4000" i="1"/>
  <c r="AD4000" i="1"/>
  <c r="AF3999" i="1"/>
  <c r="AE3999" i="1"/>
  <c r="AD3999" i="1"/>
  <c r="AF3998" i="1"/>
  <c r="AE3998" i="1"/>
  <c r="AD3998" i="1"/>
  <c r="AF3997" i="1"/>
  <c r="AE3997" i="1"/>
  <c r="AD3997" i="1"/>
  <c r="AF3996" i="1"/>
  <c r="AE3996" i="1"/>
  <c r="AD3996" i="1"/>
  <c r="AF3995" i="1"/>
  <c r="AE3995" i="1"/>
  <c r="AD3995" i="1"/>
  <c r="AF3994" i="1"/>
  <c r="AE3994" i="1"/>
  <c r="AD3994" i="1"/>
  <c r="AF3993" i="1"/>
  <c r="AE3993" i="1"/>
  <c r="AD3993" i="1"/>
  <c r="AF3992" i="1"/>
  <c r="AE3992" i="1"/>
  <c r="AD3992" i="1"/>
  <c r="AF3991" i="1"/>
  <c r="AE3991" i="1"/>
  <c r="AD3991" i="1"/>
  <c r="AF3990" i="1"/>
  <c r="AE3990" i="1"/>
  <c r="AD3990" i="1"/>
  <c r="AF3989" i="1"/>
  <c r="AE3989" i="1"/>
  <c r="AD3989" i="1"/>
  <c r="AF3988" i="1"/>
  <c r="AE3988" i="1"/>
  <c r="AD3988" i="1"/>
  <c r="AF3987" i="1"/>
  <c r="AE3987" i="1"/>
  <c r="AD3987" i="1"/>
  <c r="AF3986" i="1"/>
  <c r="AE3986" i="1"/>
  <c r="AD3986" i="1"/>
  <c r="AF3985" i="1"/>
  <c r="AE3985" i="1"/>
  <c r="AD3985" i="1"/>
  <c r="AF3984" i="1"/>
  <c r="AE3984" i="1"/>
  <c r="AD3984" i="1"/>
  <c r="AF3983" i="1"/>
  <c r="AE3983" i="1"/>
  <c r="AD3983" i="1"/>
  <c r="AF3982" i="1"/>
  <c r="AE3982" i="1"/>
  <c r="AD3982" i="1"/>
  <c r="AF3981" i="1"/>
  <c r="AE3981" i="1"/>
  <c r="AD3981" i="1"/>
  <c r="AF3980" i="1"/>
  <c r="AE3980" i="1"/>
  <c r="AD3980" i="1"/>
  <c r="AF3979" i="1"/>
  <c r="AE3979" i="1"/>
  <c r="AD3979" i="1"/>
  <c r="AF3978" i="1"/>
  <c r="AE3978" i="1"/>
  <c r="AD3978" i="1"/>
  <c r="AF3977" i="1"/>
  <c r="AE3977" i="1"/>
  <c r="AD3977" i="1"/>
  <c r="AF3976" i="1"/>
  <c r="AE3976" i="1"/>
  <c r="AD3976" i="1"/>
  <c r="AF3975" i="1"/>
  <c r="AE3975" i="1"/>
  <c r="AD3975" i="1"/>
  <c r="AF3974" i="1"/>
  <c r="AE3974" i="1"/>
  <c r="AD3974" i="1"/>
  <c r="AF3973" i="1"/>
  <c r="AE3973" i="1"/>
  <c r="AD3973" i="1"/>
  <c r="AF3972" i="1"/>
  <c r="AE3972" i="1"/>
  <c r="AD3972" i="1"/>
  <c r="AF3971" i="1"/>
  <c r="AE3971" i="1"/>
  <c r="AD3971" i="1"/>
  <c r="AF3970" i="1"/>
  <c r="AE3970" i="1"/>
  <c r="AD3970" i="1"/>
  <c r="AF3969" i="1"/>
  <c r="AE3969" i="1"/>
  <c r="AD3969" i="1"/>
  <c r="AF3968" i="1"/>
  <c r="AE3968" i="1"/>
  <c r="AD3968" i="1"/>
  <c r="AF3967" i="1"/>
  <c r="AE3967" i="1"/>
  <c r="AD3967" i="1"/>
  <c r="AF3966" i="1"/>
  <c r="AE3966" i="1"/>
  <c r="AD3966" i="1"/>
  <c r="AF3965" i="1"/>
  <c r="AE3965" i="1"/>
  <c r="AD3965" i="1"/>
  <c r="AF3964" i="1"/>
  <c r="AE3964" i="1"/>
  <c r="AD3964" i="1"/>
  <c r="AF3963" i="1"/>
  <c r="AE3963" i="1"/>
  <c r="AD3963" i="1"/>
  <c r="AF3962" i="1"/>
  <c r="AE3962" i="1"/>
  <c r="AD3962" i="1"/>
  <c r="AF3961" i="1"/>
  <c r="AE3961" i="1"/>
  <c r="AD3961" i="1"/>
  <c r="AF3960" i="1"/>
  <c r="AE3960" i="1"/>
  <c r="AD3960" i="1"/>
  <c r="AF3959" i="1"/>
  <c r="AE3959" i="1"/>
  <c r="AD3959" i="1"/>
  <c r="AF3958" i="1"/>
  <c r="AE3958" i="1"/>
  <c r="AD3958" i="1"/>
  <c r="AF3957" i="1"/>
  <c r="AE3957" i="1"/>
  <c r="AD3957" i="1"/>
  <c r="AF3956" i="1"/>
  <c r="AE3956" i="1"/>
  <c r="AD3956" i="1"/>
  <c r="AF3955" i="1"/>
  <c r="AE3955" i="1"/>
  <c r="AD3955" i="1"/>
  <c r="AF3954" i="1"/>
  <c r="AE3954" i="1"/>
  <c r="AD3954" i="1"/>
  <c r="AF3953" i="1"/>
  <c r="AE3953" i="1"/>
  <c r="AD3953" i="1"/>
  <c r="AF3952" i="1"/>
  <c r="AE3952" i="1"/>
  <c r="AD3952" i="1"/>
  <c r="AF3951" i="1"/>
  <c r="AE3951" i="1"/>
  <c r="AD3951" i="1"/>
  <c r="AF3950" i="1"/>
  <c r="AE3950" i="1"/>
  <c r="AD3950" i="1"/>
  <c r="AF3949" i="1"/>
  <c r="AE3949" i="1"/>
  <c r="AD3949" i="1"/>
  <c r="AF3948" i="1"/>
  <c r="AE3948" i="1"/>
  <c r="AD3948" i="1"/>
  <c r="AF3947" i="1"/>
  <c r="AE3947" i="1"/>
  <c r="AD3947" i="1"/>
  <c r="AF3946" i="1"/>
  <c r="AE3946" i="1"/>
  <c r="AD3946" i="1"/>
  <c r="AF3945" i="1"/>
  <c r="AE3945" i="1"/>
  <c r="AD3945" i="1"/>
  <c r="AF3944" i="1"/>
  <c r="AE3944" i="1"/>
  <c r="AD3944" i="1"/>
  <c r="AF3943" i="1"/>
  <c r="AE3943" i="1"/>
  <c r="AD3943" i="1"/>
  <c r="AF3942" i="1"/>
  <c r="AE3942" i="1"/>
  <c r="AD3942" i="1"/>
  <c r="AF3941" i="1"/>
  <c r="AE3941" i="1"/>
  <c r="AD3941" i="1"/>
  <c r="AF3940" i="1"/>
  <c r="AE3940" i="1"/>
  <c r="AD3940" i="1"/>
  <c r="AF3939" i="1"/>
  <c r="AE3939" i="1"/>
  <c r="AD3939" i="1"/>
  <c r="AF3938" i="1"/>
  <c r="AE3938" i="1"/>
  <c r="AD3938" i="1"/>
  <c r="AF3937" i="1"/>
  <c r="AE3937" i="1"/>
  <c r="AD3937" i="1"/>
  <c r="AF3936" i="1"/>
  <c r="AE3936" i="1"/>
  <c r="AD3936" i="1"/>
  <c r="AF3935" i="1"/>
  <c r="AE3935" i="1"/>
  <c r="AD3935" i="1"/>
  <c r="AF3934" i="1"/>
  <c r="AE3934" i="1"/>
  <c r="AD3934" i="1"/>
  <c r="AF3933" i="1"/>
  <c r="AE3933" i="1"/>
  <c r="AD3933" i="1"/>
  <c r="AF3932" i="1"/>
  <c r="AE3932" i="1"/>
  <c r="AD3932" i="1"/>
  <c r="AF3931" i="1"/>
  <c r="AE3931" i="1"/>
  <c r="AD3931" i="1"/>
  <c r="AF3930" i="1"/>
  <c r="AE3930" i="1"/>
  <c r="AD3930" i="1"/>
  <c r="AF3929" i="1"/>
  <c r="AE3929" i="1"/>
  <c r="AD3929" i="1"/>
  <c r="AF3928" i="1"/>
  <c r="AE3928" i="1"/>
  <c r="AD3928" i="1"/>
  <c r="AF3927" i="1"/>
  <c r="AE3927" i="1"/>
  <c r="AD3927" i="1"/>
  <c r="AF3926" i="1"/>
  <c r="AE3926" i="1"/>
  <c r="AD3926" i="1"/>
  <c r="AF3925" i="1"/>
  <c r="AE3925" i="1"/>
  <c r="AD3925" i="1"/>
  <c r="AF3924" i="1"/>
  <c r="AE3924" i="1"/>
  <c r="AD3924" i="1"/>
  <c r="AF3923" i="1"/>
  <c r="AE3923" i="1"/>
  <c r="AD3923" i="1"/>
  <c r="AF3922" i="1"/>
  <c r="AE3922" i="1"/>
  <c r="AD3922" i="1"/>
  <c r="AF3921" i="1"/>
  <c r="AE3921" i="1"/>
  <c r="AD3921" i="1"/>
  <c r="AF3920" i="1"/>
  <c r="AE3920" i="1"/>
  <c r="AD3920" i="1"/>
  <c r="AF3919" i="1"/>
  <c r="AE3919" i="1"/>
  <c r="AD3919" i="1"/>
  <c r="AF3918" i="1"/>
  <c r="AE3918" i="1"/>
  <c r="AD3918" i="1"/>
  <c r="AF3917" i="1"/>
  <c r="AE3917" i="1"/>
  <c r="AD3917" i="1"/>
  <c r="AF3916" i="1"/>
  <c r="AE3916" i="1"/>
  <c r="AD3916" i="1"/>
  <c r="AF3915" i="1"/>
  <c r="AE3915" i="1"/>
  <c r="AD3915" i="1"/>
  <c r="AF3914" i="1"/>
  <c r="AE3914" i="1"/>
  <c r="AD3914" i="1"/>
  <c r="AF3913" i="1"/>
  <c r="AE3913" i="1"/>
  <c r="AD3913" i="1"/>
  <c r="AF3912" i="1"/>
  <c r="AE3912" i="1"/>
  <c r="AD3912" i="1"/>
  <c r="AF3911" i="1"/>
  <c r="AE3911" i="1"/>
  <c r="AD3911" i="1"/>
  <c r="AF3910" i="1"/>
  <c r="AE3910" i="1"/>
  <c r="AD3910" i="1"/>
  <c r="AF3909" i="1"/>
  <c r="AE3909" i="1"/>
  <c r="AD3909" i="1"/>
  <c r="AF3908" i="1"/>
  <c r="AE3908" i="1"/>
  <c r="AD3908" i="1"/>
  <c r="AF3907" i="1"/>
  <c r="AE3907" i="1"/>
  <c r="AD3907" i="1"/>
  <c r="AF3906" i="1"/>
  <c r="AE3906" i="1"/>
  <c r="AD3906" i="1"/>
  <c r="AF3905" i="1"/>
  <c r="AE3905" i="1"/>
  <c r="AD3905" i="1"/>
  <c r="AF3904" i="1"/>
  <c r="AE3904" i="1"/>
  <c r="AD3904" i="1"/>
  <c r="AF3903" i="1"/>
  <c r="AE3903" i="1"/>
  <c r="AD3903" i="1"/>
  <c r="AF3902" i="1"/>
  <c r="AE3902" i="1"/>
  <c r="AD3902" i="1"/>
  <c r="AF3901" i="1"/>
  <c r="AE3901" i="1"/>
  <c r="AD3901" i="1"/>
  <c r="AF3900" i="1"/>
  <c r="AE3900" i="1"/>
  <c r="AD3900" i="1"/>
  <c r="AF3899" i="1"/>
  <c r="AE3899" i="1"/>
  <c r="AD3899" i="1"/>
  <c r="AF3898" i="1"/>
  <c r="AE3898" i="1"/>
  <c r="AD3898" i="1"/>
  <c r="AF3897" i="1"/>
  <c r="AE3897" i="1"/>
  <c r="AD3897" i="1"/>
  <c r="AF3896" i="1"/>
  <c r="AE3896" i="1"/>
  <c r="AD3896" i="1"/>
  <c r="AF3895" i="1"/>
  <c r="AE3895" i="1"/>
  <c r="AD3895" i="1"/>
  <c r="AF3894" i="1"/>
  <c r="AE3894" i="1"/>
  <c r="AD3894" i="1"/>
  <c r="AF3893" i="1"/>
  <c r="AE3893" i="1"/>
  <c r="AD3893" i="1"/>
  <c r="AF3892" i="1"/>
  <c r="AE3892" i="1"/>
  <c r="AD3892" i="1"/>
  <c r="AF3891" i="1"/>
  <c r="AE3891" i="1"/>
  <c r="AD3891" i="1"/>
  <c r="AF3890" i="1"/>
  <c r="AE3890" i="1"/>
  <c r="AD3890" i="1"/>
  <c r="AF3889" i="1"/>
  <c r="AE3889" i="1"/>
  <c r="AD3889" i="1"/>
  <c r="AF3888" i="1"/>
  <c r="AE3888" i="1"/>
  <c r="AD3888" i="1"/>
  <c r="AF3887" i="1"/>
  <c r="AE3887" i="1"/>
  <c r="AD3887" i="1"/>
  <c r="AF3886" i="1"/>
  <c r="AE3886" i="1"/>
  <c r="AD3886" i="1"/>
  <c r="AF3885" i="1"/>
  <c r="AE3885" i="1"/>
  <c r="AD3885" i="1"/>
  <c r="AF3884" i="1"/>
  <c r="AE3884" i="1"/>
  <c r="AD3884" i="1"/>
  <c r="AF3883" i="1"/>
  <c r="AE3883" i="1"/>
  <c r="AD3883" i="1"/>
  <c r="AF3882" i="1"/>
  <c r="AE3882" i="1"/>
  <c r="AD3882" i="1"/>
  <c r="AF3881" i="1"/>
  <c r="AE3881" i="1"/>
  <c r="AD3881" i="1"/>
  <c r="AF3880" i="1"/>
  <c r="AE3880" i="1"/>
  <c r="AD3880" i="1"/>
  <c r="AF3879" i="1"/>
  <c r="AE3879" i="1"/>
  <c r="AD3879" i="1"/>
  <c r="AF3878" i="1"/>
  <c r="AE3878" i="1"/>
  <c r="AD3878" i="1"/>
  <c r="AF3877" i="1"/>
  <c r="AE3877" i="1"/>
  <c r="AD3877" i="1"/>
  <c r="AF3876" i="1"/>
  <c r="AE3876" i="1"/>
  <c r="AD3876" i="1"/>
  <c r="AF3875" i="1"/>
  <c r="AE3875" i="1"/>
  <c r="AD3875" i="1"/>
  <c r="AF3874" i="1"/>
  <c r="AE3874" i="1"/>
  <c r="AD3874" i="1"/>
  <c r="AF3873" i="1"/>
  <c r="AE3873" i="1"/>
  <c r="AD3873" i="1"/>
  <c r="AF3872" i="1"/>
  <c r="AE3872" i="1"/>
  <c r="AD3872" i="1"/>
  <c r="AF3871" i="1"/>
  <c r="AE3871" i="1"/>
  <c r="AD3871" i="1"/>
  <c r="AF3870" i="1"/>
  <c r="AE3870" i="1"/>
  <c r="AD3870" i="1"/>
  <c r="AF3869" i="1"/>
  <c r="AE3869" i="1"/>
  <c r="AD3869" i="1"/>
  <c r="AF3868" i="1"/>
  <c r="AE3868" i="1"/>
  <c r="AD3868" i="1"/>
  <c r="AF3867" i="1"/>
  <c r="AE3867" i="1"/>
  <c r="AD3867" i="1"/>
  <c r="AF3866" i="1"/>
  <c r="AE3866" i="1"/>
  <c r="AD3866" i="1"/>
  <c r="AF3865" i="1"/>
  <c r="AE3865" i="1"/>
  <c r="AD3865" i="1"/>
  <c r="AF3864" i="1"/>
  <c r="AE3864" i="1"/>
  <c r="AD3864" i="1"/>
  <c r="AF3863" i="1"/>
  <c r="AE3863" i="1"/>
  <c r="AD3863" i="1"/>
  <c r="AF3862" i="1"/>
  <c r="AE3862" i="1"/>
  <c r="AD3862" i="1"/>
  <c r="AF3861" i="1"/>
  <c r="AE3861" i="1"/>
  <c r="AD3861" i="1"/>
  <c r="AF3860" i="1"/>
  <c r="AE3860" i="1"/>
  <c r="AD3860" i="1"/>
  <c r="AF3859" i="1"/>
  <c r="AE3859" i="1"/>
  <c r="AD3859" i="1"/>
  <c r="AF3858" i="1"/>
  <c r="AE3858" i="1"/>
  <c r="AD3858" i="1"/>
  <c r="AF3857" i="1"/>
  <c r="AE3857" i="1"/>
  <c r="AD3857" i="1"/>
  <c r="AF3856" i="1"/>
  <c r="AE3856" i="1"/>
  <c r="AD3856" i="1"/>
  <c r="AF3855" i="1"/>
  <c r="AE3855" i="1"/>
  <c r="AD3855" i="1"/>
  <c r="AF3854" i="1"/>
  <c r="AE3854" i="1"/>
  <c r="AD3854" i="1"/>
  <c r="AF3853" i="1"/>
  <c r="AE3853" i="1"/>
  <c r="AD3853" i="1"/>
  <c r="AF3852" i="1"/>
  <c r="AE3852" i="1"/>
  <c r="AD3852" i="1"/>
  <c r="AF3851" i="1"/>
  <c r="AE3851" i="1"/>
  <c r="AD3851" i="1"/>
  <c r="AF3850" i="1"/>
  <c r="AE3850" i="1"/>
  <c r="AD3850" i="1"/>
  <c r="AF3849" i="1"/>
  <c r="AE3849" i="1"/>
  <c r="AD3849" i="1"/>
  <c r="AF3848" i="1"/>
  <c r="AE3848" i="1"/>
  <c r="AD3848" i="1"/>
  <c r="AF3847" i="1"/>
  <c r="AE3847" i="1"/>
  <c r="AD3847" i="1"/>
  <c r="AF3846" i="1"/>
  <c r="AE3846" i="1"/>
  <c r="AD3846" i="1"/>
  <c r="AF3845" i="1"/>
  <c r="AE3845" i="1"/>
  <c r="AD3845" i="1"/>
  <c r="AF3844" i="1"/>
  <c r="AE3844" i="1"/>
  <c r="AD3844" i="1"/>
  <c r="AF3843" i="1"/>
  <c r="AE3843" i="1"/>
  <c r="AD3843" i="1"/>
  <c r="AF3842" i="1"/>
  <c r="AE3842" i="1"/>
  <c r="AD3842" i="1"/>
  <c r="AF3841" i="1"/>
  <c r="AE3841" i="1"/>
  <c r="AD3841" i="1"/>
  <c r="AF3840" i="1"/>
  <c r="AE3840" i="1"/>
  <c r="AD3840" i="1"/>
  <c r="AF3839" i="1"/>
  <c r="AE3839" i="1"/>
  <c r="AD3839" i="1"/>
  <c r="AF3838" i="1"/>
  <c r="AE3838" i="1"/>
  <c r="AD3838" i="1"/>
  <c r="AF3837" i="1"/>
  <c r="AE3837" i="1"/>
  <c r="AD3837" i="1"/>
  <c r="AF3836" i="1"/>
  <c r="AE3836" i="1"/>
  <c r="AD3836" i="1"/>
  <c r="AF3835" i="1"/>
  <c r="AE3835" i="1"/>
  <c r="AD3835" i="1"/>
  <c r="AF3834" i="1"/>
  <c r="AE3834" i="1"/>
  <c r="AD3834" i="1"/>
  <c r="AF3833" i="1"/>
  <c r="AE3833" i="1"/>
  <c r="AD3833" i="1"/>
  <c r="AF3832" i="1"/>
  <c r="AE3832" i="1"/>
  <c r="AD3832" i="1"/>
  <c r="AF3831" i="1"/>
  <c r="AE3831" i="1"/>
  <c r="AD3831" i="1"/>
  <c r="AF3830" i="1"/>
  <c r="AE3830" i="1"/>
  <c r="AD3830" i="1"/>
  <c r="AF3829" i="1"/>
  <c r="AE3829" i="1"/>
  <c r="AD3829" i="1"/>
  <c r="AF3828" i="1"/>
  <c r="AE3828" i="1"/>
  <c r="AD3828" i="1"/>
  <c r="AF3827" i="1"/>
  <c r="AE3827" i="1"/>
  <c r="AD3827" i="1"/>
  <c r="AF3826" i="1"/>
  <c r="AE3826" i="1"/>
  <c r="AD3826" i="1"/>
  <c r="AF3825" i="1"/>
  <c r="AE3825" i="1"/>
  <c r="AD3825" i="1"/>
  <c r="AF3824" i="1"/>
  <c r="AE3824" i="1"/>
  <c r="AD3824" i="1"/>
  <c r="AF3823" i="1"/>
  <c r="AE3823" i="1"/>
  <c r="AD3823" i="1"/>
  <c r="AF3822" i="1"/>
  <c r="AE3822" i="1"/>
  <c r="AD3822" i="1"/>
  <c r="AF3821" i="1"/>
  <c r="AE3821" i="1"/>
  <c r="AD3821" i="1"/>
  <c r="AF3820" i="1"/>
  <c r="AE3820" i="1"/>
  <c r="AD3820" i="1"/>
  <c r="AF3819" i="1"/>
  <c r="AE3819" i="1"/>
  <c r="AD3819" i="1"/>
  <c r="AF3818" i="1"/>
  <c r="AE3818" i="1"/>
  <c r="AD3818" i="1"/>
  <c r="AF3817" i="1"/>
  <c r="AE3817" i="1"/>
  <c r="AD3817" i="1"/>
  <c r="AF3816" i="1"/>
  <c r="AE3816" i="1"/>
  <c r="AD3816" i="1"/>
  <c r="AF3815" i="1"/>
  <c r="AE3815" i="1"/>
  <c r="AD3815" i="1"/>
  <c r="AF3814" i="1"/>
  <c r="AE3814" i="1"/>
  <c r="AD3814" i="1"/>
  <c r="AF3813" i="1"/>
  <c r="AE3813" i="1"/>
  <c r="AD3813" i="1"/>
  <c r="AF3812" i="1"/>
  <c r="AE3812" i="1"/>
  <c r="AD3812" i="1"/>
  <c r="AF3811" i="1"/>
  <c r="AE3811" i="1"/>
  <c r="AD3811" i="1"/>
  <c r="AF3810" i="1"/>
  <c r="AE3810" i="1"/>
  <c r="AD3810" i="1"/>
  <c r="AF3809" i="1"/>
  <c r="AE3809" i="1"/>
  <c r="AD3809" i="1"/>
  <c r="AF3808" i="1"/>
  <c r="AE3808" i="1"/>
  <c r="AD3808" i="1"/>
  <c r="AF3807" i="1"/>
  <c r="AE3807" i="1"/>
  <c r="AD3807" i="1"/>
  <c r="AF3806" i="1"/>
  <c r="AE3806" i="1"/>
  <c r="AD3806" i="1"/>
  <c r="AF3805" i="1"/>
  <c r="AE3805" i="1"/>
  <c r="AD3805" i="1"/>
  <c r="AF3804" i="1"/>
  <c r="AE3804" i="1"/>
  <c r="AD3804" i="1"/>
  <c r="AF3803" i="1"/>
  <c r="AE3803" i="1"/>
  <c r="AD3803" i="1"/>
  <c r="AF3802" i="1"/>
  <c r="AE3802" i="1"/>
  <c r="AD3802" i="1"/>
  <c r="AF3801" i="1"/>
  <c r="AE3801" i="1"/>
  <c r="AD3801" i="1"/>
  <c r="AF3800" i="1"/>
  <c r="AE3800" i="1"/>
  <c r="AD3800" i="1"/>
  <c r="AF3799" i="1"/>
  <c r="AE3799" i="1"/>
  <c r="AD3799" i="1"/>
  <c r="AF3798" i="1"/>
  <c r="AE3798" i="1"/>
  <c r="AD3798" i="1"/>
  <c r="AF3797" i="1"/>
  <c r="AE3797" i="1"/>
  <c r="AD3797" i="1"/>
  <c r="AF3796" i="1"/>
  <c r="AE3796" i="1"/>
  <c r="AD3796" i="1"/>
  <c r="AF3795" i="1"/>
  <c r="AE3795" i="1"/>
  <c r="AD3795" i="1"/>
  <c r="AF3794" i="1"/>
  <c r="AE3794" i="1"/>
  <c r="AD3794" i="1"/>
  <c r="AF3793" i="1"/>
  <c r="AE3793" i="1"/>
  <c r="AD3793" i="1"/>
  <c r="AF3792" i="1"/>
  <c r="AE3792" i="1"/>
  <c r="AD3792" i="1"/>
  <c r="AF3791" i="1"/>
  <c r="AE3791" i="1"/>
  <c r="AD3791" i="1"/>
  <c r="AF3790" i="1"/>
  <c r="AE3790" i="1"/>
  <c r="AD3790" i="1"/>
  <c r="AF3789" i="1"/>
  <c r="AE3789" i="1"/>
  <c r="AD3789" i="1"/>
  <c r="AF3788" i="1"/>
  <c r="AE3788" i="1"/>
  <c r="AD3788" i="1"/>
  <c r="AF3787" i="1"/>
  <c r="AE3787" i="1"/>
  <c r="AD3787" i="1"/>
  <c r="AF3786" i="1"/>
  <c r="AE3786" i="1"/>
  <c r="AD3786" i="1"/>
  <c r="AF3785" i="1"/>
  <c r="AE3785" i="1"/>
  <c r="AD3785" i="1"/>
  <c r="AF3784" i="1"/>
  <c r="AE3784" i="1"/>
  <c r="AD3784" i="1"/>
  <c r="AF3783" i="1"/>
  <c r="AE3783" i="1"/>
  <c r="AD3783" i="1"/>
  <c r="AF3782" i="1"/>
  <c r="AE3782" i="1"/>
  <c r="AD3782" i="1"/>
  <c r="AF3781" i="1"/>
  <c r="AE3781" i="1"/>
  <c r="AD3781" i="1"/>
  <c r="AF3780" i="1"/>
  <c r="AE3780" i="1"/>
  <c r="AD3780" i="1"/>
  <c r="AF3779" i="1"/>
  <c r="AE3779" i="1"/>
  <c r="AD3779" i="1"/>
  <c r="AF3778" i="1"/>
  <c r="AE3778" i="1"/>
  <c r="AD3778" i="1"/>
  <c r="AF3777" i="1"/>
  <c r="AE3777" i="1"/>
  <c r="AD3777" i="1"/>
  <c r="AF3776" i="1"/>
  <c r="AE3776" i="1"/>
  <c r="AD3776" i="1"/>
  <c r="AF3775" i="1"/>
  <c r="AE3775" i="1"/>
  <c r="AD3775" i="1"/>
  <c r="AF3774" i="1"/>
  <c r="AE3774" i="1"/>
  <c r="AD3774" i="1"/>
  <c r="AF3773" i="1"/>
  <c r="AE3773" i="1"/>
  <c r="AD3773" i="1"/>
  <c r="AF3772" i="1"/>
  <c r="AE3772" i="1"/>
  <c r="AD3772" i="1"/>
  <c r="AF3771" i="1"/>
  <c r="AE3771" i="1"/>
  <c r="AD3771" i="1"/>
  <c r="AF3770" i="1"/>
  <c r="AE3770" i="1"/>
  <c r="AD3770" i="1"/>
  <c r="AF3769" i="1"/>
  <c r="AE3769" i="1"/>
  <c r="AD3769" i="1"/>
  <c r="AF3768" i="1"/>
  <c r="AE3768" i="1"/>
  <c r="AD3768" i="1"/>
  <c r="AF3767" i="1"/>
  <c r="AE3767" i="1"/>
  <c r="AD3767" i="1"/>
  <c r="AF3766" i="1"/>
  <c r="AE3766" i="1"/>
  <c r="AD3766" i="1"/>
  <c r="AF3765" i="1"/>
  <c r="AE3765" i="1"/>
  <c r="AD3765" i="1"/>
  <c r="AF3764" i="1"/>
  <c r="AE3764" i="1"/>
  <c r="AD3764" i="1"/>
  <c r="AF3763" i="1"/>
  <c r="AE3763" i="1"/>
  <c r="AD3763" i="1"/>
  <c r="AF3762" i="1"/>
  <c r="AE3762" i="1"/>
  <c r="AD3762" i="1"/>
  <c r="AF3761" i="1"/>
  <c r="AE3761" i="1"/>
  <c r="AD3761" i="1"/>
  <c r="AF3760" i="1"/>
  <c r="AE3760" i="1"/>
  <c r="AD3760" i="1"/>
  <c r="AF3759" i="1"/>
  <c r="AE3759" i="1"/>
  <c r="AD3759" i="1"/>
  <c r="AF3758" i="1"/>
  <c r="AE3758" i="1"/>
  <c r="AD3758" i="1"/>
  <c r="AF3757" i="1"/>
  <c r="AE3757" i="1"/>
  <c r="AD3757" i="1"/>
  <c r="AF3756" i="1"/>
  <c r="AE3756" i="1"/>
  <c r="AD3756" i="1"/>
  <c r="AF3755" i="1"/>
  <c r="AE3755" i="1"/>
  <c r="AD3755" i="1"/>
  <c r="AF3754" i="1"/>
  <c r="AE3754" i="1"/>
  <c r="AD3754" i="1"/>
  <c r="AF3753" i="1"/>
  <c r="AE3753" i="1"/>
  <c r="AD3753" i="1"/>
  <c r="AF3752" i="1"/>
  <c r="AE3752" i="1"/>
  <c r="AD3752" i="1"/>
  <c r="AF3751" i="1"/>
  <c r="AE3751" i="1"/>
  <c r="AD3751" i="1"/>
  <c r="AF3750" i="1"/>
  <c r="AE3750" i="1"/>
  <c r="AD3750" i="1"/>
  <c r="AF3749" i="1"/>
  <c r="AE3749" i="1"/>
  <c r="AD3749" i="1"/>
  <c r="AF3748" i="1"/>
  <c r="AE3748" i="1"/>
  <c r="AD3748" i="1"/>
  <c r="AF3747" i="1"/>
  <c r="AE3747" i="1"/>
  <c r="AD3747" i="1"/>
  <c r="AF3746" i="1"/>
  <c r="AE3746" i="1"/>
  <c r="AD3746" i="1"/>
  <c r="AF3745" i="1"/>
  <c r="AE3745" i="1"/>
  <c r="AD3745" i="1"/>
  <c r="AF3744" i="1"/>
  <c r="AE3744" i="1"/>
  <c r="AD3744" i="1"/>
  <c r="AF3743" i="1"/>
  <c r="AE3743" i="1"/>
  <c r="AD3743" i="1"/>
  <c r="AF3742" i="1"/>
  <c r="AE3742" i="1"/>
  <c r="AD3742" i="1"/>
  <c r="AF3741" i="1"/>
  <c r="AE3741" i="1"/>
  <c r="AD3741" i="1"/>
  <c r="AF3740" i="1"/>
  <c r="AE3740" i="1"/>
  <c r="AD3740" i="1"/>
  <c r="AF3739" i="1"/>
  <c r="AE3739" i="1"/>
  <c r="AD3739" i="1"/>
  <c r="AF3738" i="1"/>
  <c r="AE3738" i="1"/>
  <c r="AD3738" i="1"/>
  <c r="AF3737" i="1"/>
  <c r="AE3737" i="1"/>
  <c r="AD3737" i="1"/>
  <c r="AF3736" i="1"/>
  <c r="AE3736" i="1"/>
  <c r="AD3736" i="1"/>
  <c r="AF3735" i="1"/>
  <c r="AE3735" i="1"/>
  <c r="AD3735" i="1"/>
  <c r="AF3734" i="1"/>
  <c r="AE3734" i="1"/>
  <c r="AD3734" i="1"/>
  <c r="AF3733" i="1"/>
  <c r="AE3733" i="1"/>
  <c r="AD3733" i="1"/>
  <c r="AF3732" i="1"/>
  <c r="AE3732" i="1"/>
  <c r="AD3732" i="1"/>
  <c r="AF3731" i="1"/>
  <c r="AE3731" i="1"/>
  <c r="AD3731" i="1"/>
  <c r="AF3730" i="1"/>
  <c r="AE3730" i="1"/>
  <c r="AD3730" i="1"/>
  <c r="AF3729" i="1"/>
  <c r="AE3729" i="1"/>
  <c r="AD3729" i="1"/>
  <c r="AF3728" i="1"/>
  <c r="AE3728" i="1"/>
  <c r="AD3728" i="1"/>
  <c r="AF3727" i="1"/>
  <c r="AE3727" i="1"/>
  <c r="AD3727" i="1"/>
  <c r="AF3726" i="1"/>
  <c r="AE3726" i="1"/>
  <c r="AD3726" i="1"/>
  <c r="AF3725" i="1"/>
  <c r="AE3725" i="1"/>
  <c r="AD3725" i="1"/>
  <c r="AF3724" i="1"/>
  <c r="AE3724" i="1"/>
  <c r="AD3724" i="1"/>
  <c r="AF3723" i="1"/>
  <c r="AE3723" i="1"/>
  <c r="AD3723" i="1"/>
  <c r="AF3722" i="1"/>
  <c r="AE3722" i="1"/>
  <c r="AD3722" i="1"/>
  <c r="AF3721" i="1"/>
  <c r="AE3721" i="1"/>
  <c r="AD3721" i="1"/>
  <c r="AF3720" i="1"/>
  <c r="AE3720" i="1"/>
  <c r="AD3720" i="1"/>
  <c r="AF3719" i="1"/>
  <c r="AE3719" i="1"/>
  <c r="AD3719" i="1"/>
  <c r="AF3718" i="1"/>
  <c r="AE3718" i="1"/>
  <c r="AD3718" i="1"/>
  <c r="AF3717" i="1"/>
  <c r="AE3717" i="1"/>
  <c r="AD3717" i="1"/>
  <c r="AF3716" i="1"/>
  <c r="AE3716" i="1"/>
  <c r="AD3716" i="1"/>
  <c r="AF3715" i="1"/>
  <c r="AE3715" i="1"/>
  <c r="AD3715" i="1"/>
  <c r="AF3714" i="1"/>
  <c r="AE3714" i="1"/>
  <c r="AD3714" i="1"/>
  <c r="AF3713" i="1"/>
  <c r="AE3713" i="1"/>
  <c r="AD3713" i="1"/>
  <c r="AF3712" i="1"/>
  <c r="AE3712" i="1"/>
  <c r="AD3712" i="1"/>
  <c r="AF3711" i="1"/>
  <c r="AE3711" i="1"/>
  <c r="AD3711" i="1"/>
  <c r="AF3710" i="1"/>
  <c r="AE3710" i="1"/>
  <c r="AD3710" i="1"/>
  <c r="AF3709" i="1"/>
  <c r="AE3709" i="1"/>
  <c r="AD3709" i="1"/>
  <c r="AF3708" i="1"/>
  <c r="AE3708" i="1"/>
  <c r="AD3708" i="1"/>
  <c r="AF3707" i="1"/>
  <c r="AE3707" i="1"/>
  <c r="AD3707" i="1"/>
  <c r="AF3706" i="1"/>
  <c r="AE3706" i="1"/>
  <c r="AD3706" i="1"/>
  <c r="AF3705" i="1"/>
  <c r="AE3705" i="1"/>
  <c r="AD3705" i="1"/>
  <c r="AF3704" i="1"/>
  <c r="AE3704" i="1"/>
  <c r="AD3704" i="1"/>
  <c r="AF3703" i="1"/>
  <c r="AE3703" i="1"/>
  <c r="AD3703" i="1"/>
  <c r="AF3702" i="1"/>
  <c r="AE3702" i="1"/>
  <c r="AD3702" i="1"/>
  <c r="AF3701" i="1"/>
  <c r="AE3701" i="1"/>
  <c r="AD3701" i="1"/>
  <c r="AF3700" i="1"/>
  <c r="AE3700" i="1"/>
  <c r="AD3700" i="1"/>
  <c r="AF3699" i="1"/>
  <c r="AE3699" i="1"/>
  <c r="AD3699" i="1"/>
  <c r="AF3698" i="1"/>
  <c r="AE3698" i="1"/>
  <c r="AD3698" i="1"/>
  <c r="AF3697" i="1"/>
  <c r="AE3697" i="1"/>
  <c r="AD3697" i="1"/>
  <c r="AF3696" i="1"/>
  <c r="AE3696" i="1"/>
  <c r="AD3696" i="1"/>
  <c r="AF3695" i="1"/>
  <c r="AE3695" i="1"/>
  <c r="AD3695" i="1"/>
  <c r="AF3694" i="1"/>
  <c r="AE3694" i="1"/>
  <c r="AD3694" i="1"/>
  <c r="AF3693" i="1"/>
  <c r="AE3693" i="1"/>
  <c r="AD3693" i="1"/>
  <c r="AF3692" i="1"/>
  <c r="AE3692" i="1"/>
  <c r="AD3692" i="1"/>
  <c r="AF3691" i="1"/>
  <c r="AE3691" i="1"/>
  <c r="AD3691" i="1"/>
  <c r="AF3690" i="1"/>
  <c r="AE3690" i="1"/>
  <c r="AD3690" i="1"/>
  <c r="AF3689" i="1"/>
  <c r="AE3689" i="1"/>
  <c r="AD3689" i="1"/>
  <c r="AF3688" i="1"/>
  <c r="AE3688" i="1"/>
  <c r="AD3688" i="1"/>
  <c r="AF3687" i="1"/>
  <c r="AE3687" i="1"/>
  <c r="AD3687" i="1"/>
  <c r="AF3686" i="1"/>
  <c r="AE3686" i="1"/>
  <c r="AD3686" i="1"/>
  <c r="AF3685" i="1"/>
  <c r="AE3685" i="1"/>
  <c r="AD3685" i="1"/>
  <c r="AF3684" i="1"/>
  <c r="AE3684" i="1"/>
  <c r="AD3684" i="1"/>
  <c r="AF3683" i="1"/>
  <c r="AE3683" i="1"/>
  <c r="AD3683" i="1"/>
  <c r="AF3682" i="1"/>
  <c r="AE3682" i="1"/>
  <c r="AD3682" i="1"/>
  <c r="AF3681" i="1"/>
  <c r="AE3681" i="1"/>
  <c r="AD3681" i="1"/>
  <c r="AF3680" i="1"/>
  <c r="AE3680" i="1"/>
  <c r="AD3680" i="1"/>
  <c r="AF3679" i="1"/>
  <c r="AE3679" i="1"/>
  <c r="AD3679" i="1"/>
  <c r="AF3678" i="1"/>
  <c r="AE3678" i="1"/>
  <c r="AD3678" i="1"/>
  <c r="AF3677" i="1"/>
  <c r="AE3677" i="1"/>
  <c r="AD3677" i="1"/>
  <c r="AF3676" i="1"/>
  <c r="AE3676" i="1"/>
  <c r="AD3676" i="1"/>
  <c r="AF3675" i="1"/>
  <c r="AE3675" i="1"/>
  <c r="AD3675" i="1"/>
  <c r="AF3674" i="1"/>
  <c r="AE3674" i="1"/>
  <c r="AD3674" i="1"/>
  <c r="AF3673" i="1"/>
  <c r="AE3673" i="1"/>
  <c r="AD3673" i="1"/>
  <c r="AF3672" i="1"/>
  <c r="AE3672" i="1"/>
  <c r="AD3672" i="1"/>
  <c r="AF3671" i="1"/>
  <c r="AE3671" i="1"/>
  <c r="AD3671" i="1"/>
  <c r="AF3670" i="1"/>
  <c r="AE3670" i="1"/>
  <c r="AD3670" i="1"/>
  <c r="AF3669" i="1"/>
  <c r="AE3669" i="1"/>
  <c r="AD3669" i="1"/>
  <c r="AF3668" i="1"/>
  <c r="AE3668" i="1"/>
  <c r="AD3668" i="1"/>
  <c r="AF3667" i="1"/>
  <c r="AE3667" i="1"/>
  <c r="AD3667" i="1"/>
  <c r="AF3666" i="1"/>
  <c r="AE3666" i="1"/>
  <c r="AD3666" i="1"/>
  <c r="AF3665" i="1"/>
  <c r="AE3665" i="1"/>
  <c r="AD3665" i="1"/>
  <c r="AF3664" i="1"/>
  <c r="AE3664" i="1"/>
  <c r="AD3664" i="1"/>
  <c r="AF3663" i="1"/>
  <c r="AE3663" i="1"/>
  <c r="AD3663" i="1"/>
  <c r="AF3662" i="1"/>
  <c r="AE3662" i="1"/>
  <c r="AD3662" i="1"/>
  <c r="AF3661" i="1"/>
  <c r="AE3661" i="1"/>
  <c r="AD3661" i="1"/>
  <c r="AF3660" i="1"/>
  <c r="AE3660" i="1"/>
  <c r="AD3660" i="1"/>
  <c r="AF3659" i="1"/>
  <c r="AE3659" i="1"/>
  <c r="AD3659" i="1"/>
  <c r="AF3658" i="1"/>
  <c r="AE3658" i="1"/>
  <c r="AD3658" i="1"/>
  <c r="AF3657" i="1"/>
  <c r="AE3657" i="1"/>
  <c r="AD3657" i="1"/>
  <c r="AF3656" i="1"/>
  <c r="AE3656" i="1"/>
  <c r="AD3656" i="1"/>
  <c r="AF3655" i="1"/>
  <c r="AE3655" i="1"/>
  <c r="AD3655" i="1"/>
  <c r="AF3654" i="1"/>
  <c r="AE3654" i="1"/>
  <c r="AD3654" i="1"/>
  <c r="AF3653" i="1"/>
  <c r="AE3653" i="1"/>
  <c r="AD3653" i="1"/>
  <c r="AF3652" i="1"/>
  <c r="AE3652" i="1"/>
  <c r="AD3652" i="1"/>
  <c r="AF3651" i="1"/>
  <c r="AE3651" i="1"/>
  <c r="AD3651" i="1"/>
  <c r="AF3650" i="1"/>
  <c r="AE3650" i="1"/>
  <c r="AD3650" i="1"/>
  <c r="AF3649" i="1"/>
  <c r="AE3649" i="1"/>
  <c r="AD3649" i="1"/>
  <c r="AF3648" i="1"/>
  <c r="AE3648" i="1"/>
  <c r="AD3648" i="1"/>
  <c r="AF3647" i="1"/>
  <c r="AE3647" i="1"/>
  <c r="AD3647" i="1"/>
  <c r="AF3646" i="1"/>
  <c r="AE3646" i="1"/>
  <c r="AD3646" i="1"/>
  <c r="AF3645" i="1"/>
  <c r="AE3645" i="1"/>
  <c r="AD3645" i="1"/>
  <c r="AF3644" i="1"/>
  <c r="AE3644" i="1"/>
  <c r="AD3644" i="1"/>
  <c r="AF3643" i="1"/>
  <c r="AE3643" i="1"/>
  <c r="AD3643" i="1"/>
  <c r="AF3642" i="1"/>
  <c r="AE3642" i="1"/>
  <c r="AD3642" i="1"/>
  <c r="AF3641" i="1"/>
  <c r="AE3641" i="1"/>
  <c r="AD3641" i="1"/>
  <c r="AF3640" i="1"/>
  <c r="AE3640" i="1"/>
  <c r="AD3640" i="1"/>
  <c r="AF3639" i="1"/>
  <c r="AE3639" i="1"/>
  <c r="AD3639" i="1"/>
  <c r="AF3638" i="1"/>
  <c r="AE3638" i="1"/>
  <c r="AD3638" i="1"/>
  <c r="AF3637" i="1"/>
  <c r="AE3637" i="1"/>
  <c r="AD3637" i="1"/>
  <c r="AF3636" i="1"/>
  <c r="AE3636" i="1"/>
  <c r="AD3636" i="1"/>
  <c r="AF3635" i="1"/>
  <c r="AE3635" i="1"/>
  <c r="AD3635" i="1"/>
  <c r="AF3634" i="1"/>
  <c r="AE3634" i="1"/>
  <c r="AD3634" i="1"/>
  <c r="AF3633" i="1"/>
  <c r="AE3633" i="1"/>
  <c r="AD3633" i="1"/>
  <c r="AF3632" i="1"/>
  <c r="AE3632" i="1"/>
  <c r="AD3632" i="1"/>
  <c r="AF3631" i="1"/>
  <c r="AE3631" i="1"/>
  <c r="AD3631" i="1"/>
  <c r="AF3630" i="1"/>
  <c r="AE3630" i="1"/>
  <c r="AD3630" i="1"/>
  <c r="AF3629" i="1"/>
  <c r="AE3629" i="1"/>
  <c r="AD3629" i="1"/>
  <c r="AF3628" i="1"/>
  <c r="AE3628" i="1"/>
  <c r="AD3628" i="1"/>
  <c r="AF3627" i="1"/>
  <c r="AE3627" i="1"/>
  <c r="AD3627" i="1"/>
  <c r="AF3626" i="1"/>
  <c r="AE3626" i="1"/>
  <c r="AD3626" i="1"/>
  <c r="AF3625" i="1"/>
  <c r="AE3625" i="1"/>
  <c r="AD3625" i="1"/>
  <c r="AF3624" i="1"/>
  <c r="AE3624" i="1"/>
  <c r="AD3624" i="1"/>
  <c r="AF3623" i="1"/>
  <c r="AE3623" i="1"/>
  <c r="AD3623" i="1"/>
  <c r="AF3622" i="1"/>
  <c r="AE3622" i="1"/>
  <c r="AD3622" i="1"/>
  <c r="AF3621" i="1"/>
  <c r="AE3621" i="1"/>
  <c r="AD3621" i="1"/>
  <c r="AF3620" i="1"/>
  <c r="AE3620" i="1"/>
  <c r="AD3620" i="1"/>
  <c r="AF3619" i="1"/>
  <c r="AE3619" i="1"/>
  <c r="AD3619" i="1"/>
  <c r="AF3618" i="1"/>
  <c r="AE3618" i="1"/>
  <c r="AD3618" i="1"/>
  <c r="AF3617" i="1"/>
  <c r="AE3617" i="1"/>
  <c r="AD3617" i="1"/>
  <c r="AF3616" i="1"/>
  <c r="AE3616" i="1"/>
  <c r="AD3616" i="1"/>
  <c r="AF3615" i="1"/>
  <c r="AE3615" i="1"/>
  <c r="AD3615" i="1"/>
  <c r="AF3614" i="1"/>
  <c r="AE3614" i="1"/>
  <c r="AD3614" i="1"/>
  <c r="AF3613" i="1"/>
  <c r="AE3613" i="1"/>
  <c r="AD3613" i="1"/>
  <c r="AF3612" i="1"/>
  <c r="AE3612" i="1"/>
  <c r="AD3612" i="1"/>
  <c r="AF3611" i="1"/>
  <c r="AE3611" i="1"/>
  <c r="AD3611" i="1"/>
  <c r="AF3610" i="1"/>
  <c r="AE3610" i="1"/>
  <c r="AD3610" i="1"/>
  <c r="AF3609" i="1"/>
  <c r="AE3609" i="1"/>
  <c r="AD3609" i="1"/>
  <c r="AF3608" i="1"/>
  <c r="AE3608" i="1"/>
  <c r="AD3608" i="1"/>
  <c r="AF3607" i="1"/>
  <c r="AE3607" i="1"/>
  <c r="AD3607" i="1"/>
  <c r="AF3606" i="1"/>
  <c r="AE3606" i="1"/>
  <c r="AD3606" i="1"/>
  <c r="AF3605" i="1"/>
  <c r="AE3605" i="1"/>
  <c r="AD3605" i="1"/>
  <c r="AF3604" i="1"/>
  <c r="AE3604" i="1"/>
  <c r="AD3604" i="1"/>
  <c r="AF3603" i="1"/>
  <c r="AE3603" i="1"/>
  <c r="AD3603" i="1"/>
  <c r="AF3602" i="1"/>
  <c r="AE3602" i="1"/>
  <c r="AD3602" i="1"/>
  <c r="AF3601" i="1"/>
  <c r="AE3601" i="1"/>
  <c r="AD3601" i="1"/>
  <c r="AF3600" i="1"/>
  <c r="AE3600" i="1"/>
  <c r="AD3600" i="1"/>
  <c r="AF3599" i="1"/>
  <c r="AE3599" i="1"/>
  <c r="AD3599" i="1"/>
  <c r="AF3598" i="1"/>
  <c r="AE3598" i="1"/>
  <c r="AD3598" i="1"/>
  <c r="AF3597" i="1"/>
  <c r="AE3597" i="1"/>
  <c r="AD3597" i="1"/>
  <c r="AF3596" i="1"/>
  <c r="AE3596" i="1"/>
  <c r="AD3596" i="1"/>
  <c r="AF3595" i="1"/>
  <c r="AE3595" i="1"/>
  <c r="AD3595" i="1"/>
  <c r="AF3594" i="1"/>
  <c r="AE3594" i="1"/>
  <c r="AD3594" i="1"/>
  <c r="AF3593" i="1"/>
  <c r="AE3593" i="1"/>
  <c r="AD3593" i="1"/>
  <c r="AF3592" i="1"/>
  <c r="AE3592" i="1"/>
  <c r="AD3592" i="1"/>
  <c r="AF3591" i="1"/>
  <c r="AE3591" i="1"/>
  <c r="AD3591" i="1"/>
  <c r="AF3590" i="1"/>
  <c r="AE3590" i="1"/>
  <c r="AD3590" i="1"/>
  <c r="AF3589" i="1"/>
  <c r="AE3589" i="1"/>
  <c r="AD3589" i="1"/>
  <c r="AF3588" i="1"/>
  <c r="AE3588" i="1"/>
  <c r="AD3588" i="1"/>
  <c r="AF3587" i="1"/>
  <c r="AE3587" i="1"/>
  <c r="AD3587" i="1"/>
  <c r="AF3586" i="1"/>
  <c r="AE3586" i="1"/>
  <c r="AD3586" i="1"/>
  <c r="AF3585" i="1"/>
  <c r="AE3585" i="1"/>
  <c r="AD3585" i="1"/>
  <c r="AF3584" i="1"/>
  <c r="AE3584" i="1"/>
  <c r="AD3584" i="1"/>
  <c r="AF3583" i="1"/>
  <c r="AE3583" i="1"/>
  <c r="AD3583" i="1"/>
  <c r="AF3582" i="1"/>
  <c r="AE3582" i="1"/>
  <c r="AD3582" i="1"/>
  <c r="AF3581" i="1"/>
  <c r="AE3581" i="1"/>
  <c r="AD3581" i="1"/>
  <c r="AF3580" i="1"/>
  <c r="AE3580" i="1"/>
  <c r="AD3580" i="1"/>
  <c r="AF3579" i="1"/>
  <c r="AE3579" i="1"/>
  <c r="AD3579" i="1"/>
  <c r="AF3578" i="1"/>
  <c r="AE3578" i="1"/>
  <c r="AD3578" i="1"/>
  <c r="AF3577" i="1"/>
  <c r="AE3577" i="1"/>
  <c r="AD3577" i="1"/>
  <c r="AF3576" i="1"/>
  <c r="AE3576" i="1"/>
  <c r="AD3576" i="1"/>
  <c r="AF3575" i="1"/>
  <c r="AE3575" i="1"/>
  <c r="AD3575" i="1"/>
  <c r="AF3574" i="1"/>
  <c r="AE3574" i="1"/>
  <c r="AD3574" i="1"/>
  <c r="AF3573" i="1"/>
  <c r="AE3573" i="1"/>
  <c r="AD3573" i="1"/>
  <c r="AF3572" i="1"/>
  <c r="AE3572" i="1"/>
  <c r="AD3572" i="1"/>
  <c r="AF3571" i="1"/>
  <c r="AE3571" i="1"/>
  <c r="AD3571" i="1"/>
  <c r="AF3570" i="1"/>
  <c r="AE3570" i="1"/>
  <c r="AD3570" i="1"/>
  <c r="AF3569" i="1"/>
  <c r="AE3569" i="1"/>
  <c r="AD3569" i="1"/>
  <c r="AF3568" i="1"/>
  <c r="AE3568" i="1"/>
  <c r="AD3568" i="1"/>
  <c r="AF3567" i="1"/>
  <c r="AE3567" i="1"/>
  <c r="AD3567" i="1"/>
  <c r="AF3566" i="1"/>
  <c r="AE3566" i="1"/>
  <c r="AD3566" i="1"/>
  <c r="AF3565" i="1"/>
  <c r="AE3565" i="1"/>
  <c r="AD3565" i="1"/>
  <c r="AF3564" i="1"/>
  <c r="AE3564" i="1"/>
  <c r="AD3564" i="1"/>
  <c r="AF3563" i="1"/>
  <c r="AE3563" i="1"/>
  <c r="AD3563" i="1"/>
  <c r="AF3562" i="1"/>
  <c r="AE3562" i="1"/>
  <c r="AD3562" i="1"/>
  <c r="AF3561" i="1"/>
  <c r="AE3561" i="1"/>
  <c r="AD3561" i="1"/>
  <c r="AF3560" i="1"/>
  <c r="AE3560" i="1"/>
  <c r="AD3560" i="1"/>
  <c r="AF3559" i="1"/>
  <c r="AE3559" i="1"/>
  <c r="AD3559" i="1"/>
  <c r="AF3558" i="1"/>
  <c r="AE3558" i="1"/>
  <c r="AD3558" i="1"/>
  <c r="AF3557" i="1"/>
  <c r="AE3557" i="1"/>
  <c r="AD3557" i="1"/>
  <c r="AF3556" i="1"/>
  <c r="AE3556" i="1"/>
  <c r="AD3556" i="1"/>
  <c r="AF3555" i="1"/>
  <c r="AE3555" i="1"/>
  <c r="AD3555" i="1"/>
  <c r="AF3554" i="1"/>
  <c r="AE3554" i="1"/>
  <c r="AD3554" i="1"/>
  <c r="AF3553" i="1"/>
  <c r="AE3553" i="1"/>
  <c r="AD3553" i="1"/>
  <c r="AF3552" i="1"/>
  <c r="AE3552" i="1"/>
  <c r="AD3552" i="1"/>
  <c r="AF3551" i="1"/>
  <c r="AE3551" i="1"/>
  <c r="AD3551" i="1"/>
  <c r="AF3550" i="1"/>
  <c r="AE3550" i="1"/>
  <c r="AD3550" i="1"/>
  <c r="AF3549" i="1"/>
  <c r="AE3549" i="1"/>
  <c r="AD3549" i="1"/>
  <c r="AF3548" i="1"/>
  <c r="AE3548" i="1"/>
  <c r="AD3548" i="1"/>
  <c r="AF3547" i="1"/>
  <c r="AE3547" i="1"/>
  <c r="AD3547" i="1"/>
  <c r="AF3546" i="1"/>
  <c r="AE3546" i="1"/>
  <c r="AD3546" i="1"/>
  <c r="AF3545" i="1"/>
  <c r="AE3545" i="1"/>
  <c r="AD3545" i="1"/>
  <c r="AF3544" i="1"/>
  <c r="AE3544" i="1"/>
  <c r="AD3544" i="1"/>
  <c r="AF3543" i="1"/>
  <c r="AE3543" i="1"/>
  <c r="AD3543" i="1"/>
  <c r="AF3542" i="1"/>
  <c r="AE3542" i="1"/>
  <c r="AD3542" i="1"/>
  <c r="AF3541" i="1"/>
  <c r="AE3541" i="1"/>
  <c r="AD3541" i="1"/>
  <c r="AF3540" i="1"/>
  <c r="AE3540" i="1"/>
  <c r="AD3540" i="1"/>
  <c r="AF3539" i="1"/>
  <c r="AE3539" i="1"/>
  <c r="AD3539" i="1"/>
  <c r="AF3538" i="1"/>
  <c r="AE3538" i="1"/>
  <c r="AD3538" i="1"/>
  <c r="AF3537" i="1"/>
  <c r="AE3537" i="1"/>
  <c r="AD3537" i="1"/>
  <c r="AF3536" i="1"/>
  <c r="AE3536" i="1"/>
  <c r="AD3536" i="1"/>
  <c r="AF3535" i="1"/>
  <c r="AE3535" i="1"/>
  <c r="AD3535" i="1"/>
  <c r="AF3534" i="1"/>
  <c r="AE3534" i="1"/>
  <c r="AD3534" i="1"/>
  <c r="AF3533" i="1"/>
  <c r="AE3533" i="1"/>
  <c r="AD3533" i="1"/>
  <c r="AF3532" i="1"/>
  <c r="AE3532" i="1"/>
  <c r="AD3532" i="1"/>
  <c r="AF3531" i="1"/>
  <c r="AE3531" i="1"/>
  <c r="AD3531" i="1"/>
  <c r="AF3530" i="1"/>
  <c r="AE3530" i="1"/>
  <c r="AD3530" i="1"/>
  <c r="AF3529" i="1"/>
  <c r="AE3529" i="1"/>
  <c r="AD3529" i="1"/>
  <c r="AF3528" i="1"/>
  <c r="AE3528" i="1"/>
  <c r="AD3528" i="1"/>
  <c r="AF3527" i="1"/>
  <c r="AE3527" i="1"/>
  <c r="AD3527" i="1"/>
  <c r="AF3526" i="1"/>
  <c r="AE3526" i="1"/>
  <c r="AD3526" i="1"/>
  <c r="AF3525" i="1"/>
  <c r="AE3525" i="1"/>
  <c r="AD3525" i="1"/>
  <c r="AF3524" i="1"/>
  <c r="AE3524" i="1"/>
  <c r="AD3524" i="1"/>
  <c r="AF3523" i="1"/>
  <c r="AE3523" i="1"/>
  <c r="AD3523" i="1"/>
  <c r="AF3522" i="1"/>
  <c r="AE3522" i="1"/>
  <c r="AD3522" i="1"/>
  <c r="AF3521" i="1"/>
  <c r="AE3521" i="1"/>
  <c r="AD3521" i="1"/>
  <c r="AF3520" i="1"/>
  <c r="AE3520" i="1"/>
  <c r="AD3520" i="1"/>
  <c r="AF3519" i="1"/>
  <c r="AE3519" i="1"/>
  <c r="AD3519" i="1"/>
  <c r="AF3518" i="1"/>
  <c r="AE3518" i="1"/>
  <c r="AD3518" i="1"/>
  <c r="AF3517" i="1"/>
  <c r="AE3517" i="1"/>
  <c r="AD3517" i="1"/>
  <c r="AF3516" i="1"/>
  <c r="AE3516" i="1"/>
  <c r="AD3516" i="1"/>
  <c r="AF3515" i="1"/>
  <c r="AE3515" i="1"/>
  <c r="AD3515" i="1"/>
  <c r="AF3514" i="1"/>
  <c r="AE3514" i="1"/>
  <c r="AD3514" i="1"/>
  <c r="AF3513" i="1"/>
  <c r="AE3513" i="1"/>
  <c r="AD3513" i="1"/>
  <c r="AF3512" i="1"/>
  <c r="AE3512" i="1"/>
  <c r="AD3512" i="1"/>
  <c r="AF3511" i="1"/>
  <c r="AE3511" i="1"/>
  <c r="AD3511" i="1"/>
  <c r="AF3510" i="1"/>
  <c r="AE3510" i="1"/>
  <c r="AD3510" i="1"/>
  <c r="AF3509" i="1"/>
  <c r="AE3509" i="1"/>
  <c r="AD3509" i="1"/>
  <c r="AF3508" i="1"/>
  <c r="AE3508" i="1"/>
  <c r="AD3508" i="1"/>
  <c r="AF3507" i="1"/>
  <c r="AE3507" i="1"/>
  <c r="AD3507" i="1"/>
  <c r="AF3506" i="1"/>
  <c r="AE3506" i="1"/>
  <c r="AD3506" i="1"/>
  <c r="AF3505" i="1"/>
  <c r="AE3505" i="1"/>
  <c r="AD3505" i="1"/>
  <c r="AF3504" i="1"/>
  <c r="AE3504" i="1"/>
  <c r="AD3504" i="1"/>
  <c r="AF3503" i="1"/>
  <c r="AE3503" i="1"/>
  <c r="AD3503" i="1"/>
  <c r="AF3502" i="1"/>
  <c r="AE3502" i="1"/>
  <c r="AD3502" i="1"/>
  <c r="AF3501" i="1"/>
  <c r="AE3501" i="1"/>
  <c r="AD3501" i="1"/>
  <c r="AF3500" i="1"/>
  <c r="AE3500" i="1"/>
  <c r="AD3500" i="1"/>
  <c r="AF3499" i="1"/>
  <c r="AE3499" i="1"/>
  <c r="AD3499" i="1"/>
  <c r="AF3498" i="1"/>
  <c r="AE3498" i="1"/>
  <c r="AD3498" i="1"/>
  <c r="AF3497" i="1"/>
  <c r="AE3497" i="1"/>
  <c r="AD3497" i="1"/>
  <c r="AF3496" i="1"/>
  <c r="AE3496" i="1"/>
  <c r="AD3496" i="1"/>
  <c r="AF3495" i="1"/>
  <c r="AE3495" i="1"/>
  <c r="AD3495" i="1"/>
  <c r="AF3494" i="1"/>
  <c r="AE3494" i="1"/>
  <c r="AD3494" i="1"/>
  <c r="AF3493" i="1"/>
  <c r="AE3493" i="1"/>
  <c r="AD3493" i="1"/>
  <c r="AF3492" i="1"/>
  <c r="AE3492" i="1"/>
  <c r="AD3492" i="1"/>
  <c r="AF3491" i="1"/>
  <c r="AE3491" i="1"/>
  <c r="AD3491" i="1"/>
  <c r="AF3490" i="1"/>
  <c r="AE3490" i="1"/>
  <c r="AD3490" i="1"/>
  <c r="AF3489" i="1"/>
  <c r="AE3489" i="1"/>
  <c r="AD3489" i="1"/>
  <c r="AF3488" i="1"/>
  <c r="AE3488" i="1"/>
  <c r="AD3488" i="1"/>
  <c r="AF3487" i="1"/>
  <c r="AE3487" i="1"/>
  <c r="AD3487" i="1"/>
  <c r="AF3486" i="1"/>
  <c r="AE3486" i="1"/>
  <c r="AD3486" i="1"/>
  <c r="AF3485" i="1"/>
  <c r="AE3485" i="1"/>
  <c r="AD3485" i="1"/>
  <c r="AF3484" i="1"/>
  <c r="AE3484" i="1"/>
  <c r="AD3484" i="1"/>
  <c r="AF3483" i="1"/>
  <c r="AE3483" i="1"/>
  <c r="AD3483" i="1"/>
  <c r="AF3482" i="1"/>
  <c r="AE3482" i="1"/>
  <c r="AD3482" i="1"/>
  <c r="AF3481" i="1"/>
  <c r="AE3481" i="1"/>
  <c r="AD3481" i="1"/>
  <c r="AF3480" i="1"/>
  <c r="AE3480" i="1"/>
  <c r="AD3480" i="1"/>
  <c r="AF3479" i="1"/>
  <c r="AE3479" i="1"/>
  <c r="AD3479" i="1"/>
  <c r="AF3478" i="1"/>
  <c r="AE3478" i="1"/>
  <c r="AD3478" i="1"/>
  <c r="AF3477" i="1"/>
  <c r="AE3477" i="1"/>
  <c r="AD3477" i="1"/>
  <c r="AF3476" i="1"/>
  <c r="AE3476" i="1"/>
  <c r="AD3476" i="1"/>
  <c r="AF3475" i="1"/>
  <c r="AE3475" i="1"/>
  <c r="AD3475" i="1"/>
  <c r="AF3474" i="1"/>
  <c r="AE3474" i="1"/>
  <c r="AD3474" i="1"/>
  <c r="AF3473" i="1"/>
  <c r="AE3473" i="1"/>
  <c r="AD3473" i="1"/>
  <c r="AF3472" i="1"/>
  <c r="AE3472" i="1"/>
  <c r="AD3472" i="1"/>
  <c r="AF3471" i="1"/>
  <c r="AE3471" i="1"/>
  <c r="AD3471" i="1"/>
  <c r="AF3470" i="1"/>
  <c r="AE3470" i="1"/>
  <c r="AD3470" i="1"/>
  <c r="AF3469" i="1"/>
  <c r="AE3469" i="1"/>
  <c r="AD3469" i="1"/>
  <c r="AF3468" i="1"/>
  <c r="AE3468" i="1"/>
  <c r="AD3468" i="1"/>
  <c r="AF3467" i="1"/>
  <c r="AE3467" i="1"/>
  <c r="AD3467" i="1"/>
  <c r="AF3466" i="1"/>
  <c r="AE3466" i="1"/>
  <c r="AD3466" i="1"/>
  <c r="AF3465" i="1"/>
  <c r="AE3465" i="1"/>
  <c r="AD3465" i="1"/>
  <c r="AF3464" i="1"/>
  <c r="AE3464" i="1"/>
  <c r="AD3464" i="1"/>
  <c r="AF3463" i="1"/>
  <c r="AE3463" i="1"/>
  <c r="AD3463" i="1"/>
  <c r="AF3462" i="1"/>
  <c r="AE3462" i="1"/>
  <c r="AD3462" i="1"/>
  <c r="AF3461" i="1"/>
  <c r="AE3461" i="1"/>
  <c r="AD3461" i="1"/>
  <c r="AF3460" i="1"/>
  <c r="AE3460" i="1"/>
  <c r="AD3460" i="1"/>
  <c r="AF3459" i="1"/>
  <c r="AE3459" i="1"/>
  <c r="AD3459" i="1"/>
  <c r="AF3458" i="1"/>
  <c r="AE3458" i="1"/>
  <c r="AD3458" i="1"/>
  <c r="AF3457" i="1"/>
  <c r="AE3457" i="1"/>
  <c r="AD3457" i="1"/>
  <c r="AF3456" i="1"/>
  <c r="AE3456" i="1"/>
  <c r="AD3456" i="1"/>
  <c r="AF3455" i="1"/>
  <c r="AE3455" i="1"/>
  <c r="AD3455" i="1"/>
  <c r="AF3454" i="1"/>
  <c r="AE3454" i="1"/>
  <c r="AD3454" i="1"/>
  <c r="AF3453" i="1"/>
  <c r="AE3453" i="1"/>
  <c r="AD3453" i="1"/>
  <c r="AF3452" i="1"/>
  <c r="AE3452" i="1"/>
  <c r="AD3452" i="1"/>
  <c r="AF3451" i="1"/>
  <c r="AE3451" i="1"/>
  <c r="AD3451" i="1"/>
  <c r="AF3450" i="1"/>
  <c r="AE3450" i="1"/>
  <c r="AD3450" i="1"/>
  <c r="AF3449" i="1"/>
  <c r="AE3449" i="1"/>
  <c r="AD3449" i="1"/>
  <c r="AF3448" i="1"/>
  <c r="AE3448" i="1"/>
  <c r="AD3448" i="1"/>
  <c r="AF3447" i="1"/>
  <c r="AE3447" i="1"/>
  <c r="AD3447" i="1"/>
  <c r="AF3446" i="1"/>
  <c r="AE3446" i="1"/>
  <c r="AD3446" i="1"/>
  <c r="AF3445" i="1"/>
  <c r="AE3445" i="1"/>
  <c r="AD3445" i="1"/>
  <c r="AF3444" i="1"/>
  <c r="AE3444" i="1"/>
  <c r="AD3444" i="1"/>
  <c r="AF3443" i="1"/>
  <c r="AE3443" i="1"/>
  <c r="AD3443" i="1"/>
  <c r="AF3442" i="1"/>
  <c r="AE3442" i="1"/>
  <c r="AD3442" i="1"/>
  <c r="AF3441" i="1"/>
  <c r="AE3441" i="1"/>
  <c r="AD3441" i="1"/>
  <c r="AF3440" i="1"/>
  <c r="AE3440" i="1"/>
  <c r="AD3440" i="1"/>
  <c r="AF3439" i="1"/>
  <c r="AE3439" i="1"/>
  <c r="AD3439" i="1"/>
  <c r="AF3438" i="1"/>
  <c r="AE3438" i="1"/>
  <c r="AD3438" i="1"/>
  <c r="AF3437" i="1"/>
  <c r="AE3437" i="1"/>
  <c r="AD3437" i="1"/>
  <c r="AF3436" i="1"/>
  <c r="AE3436" i="1"/>
  <c r="AD3436" i="1"/>
  <c r="AF3435" i="1"/>
  <c r="AE3435" i="1"/>
  <c r="AD3435" i="1"/>
  <c r="AF3434" i="1"/>
  <c r="AE3434" i="1"/>
  <c r="AD3434" i="1"/>
  <c r="AF3433" i="1"/>
  <c r="AE3433" i="1"/>
  <c r="AD3433" i="1"/>
  <c r="AF3432" i="1"/>
  <c r="AE3432" i="1"/>
  <c r="AD3432" i="1"/>
  <c r="AF3431" i="1"/>
  <c r="AE3431" i="1"/>
  <c r="AD3431" i="1"/>
  <c r="AF3430" i="1"/>
  <c r="AE3430" i="1"/>
  <c r="AD3430" i="1"/>
  <c r="AF3429" i="1"/>
  <c r="AE3429" i="1"/>
  <c r="AD3429" i="1"/>
  <c r="AF3428" i="1"/>
  <c r="AE3428" i="1"/>
  <c r="AD3428" i="1"/>
  <c r="AF3427" i="1"/>
  <c r="AE3427" i="1"/>
  <c r="AD3427" i="1"/>
  <c r="AF3426" i="1"/>
  <c r="AE3426" i="1"/>
  <c r="AD3426" i="1"/>
  <c r="AF3425" i="1"/>
  <c r="AE3425" i="1"/>
  <c r="AD3425" i="1"/>
  <c r="AF3424" i="1"/>
  <c r="AE3424" i="1"/>
  <c r="AD3424" i="1"/>
  <c r="AF3423" i="1"/>
  <c r="AE3423" i="1"/>
  <c r="AD3423" i="1"/>
  <c r="AF3422" i="1"/>
  <c r="AE3422" i="1"/>
  <c r="AD3422" i="1"/>
  <c r="AF3421" i="1"/>
  <c r="AE3421" i="1"/>
  <c r="AD3421" i="1"/>
  <c r="AF3420" i="1"/>
  <c r="AE3420" i="1"/>
  <c r="AD3420" i="1"/>
  <c r="AF3419" i="1"/>
  <c r="AE3419" i="1"/>
  <c r="AD3419" i="1"/>
  <c r="AF3418" i="1"/>
  <c r="AE3418" i="1"/>
  <c r="AD3418" i="1"/>
  <c r="AF3417" i="1"/>
  <c r="AE3417" i="1"/>
  <c r="AD3417" i="1"/>
  <c r="AF3416" i="1"/>
  <c r="AE3416" i="1"/>
  <c r="AD3416" i="1"/>
  <c r="AF3415" i="1"/>
  <c r="AE3415" i="1"/>
  <c r="AD3415" i="1"/>
  <c r="AF3414" i="1"/>
  <c r="AE3414" i="1"/>
  <c r="AD3414" i="1"/>
  <c r="AF3413" i="1"/>
  <c r="AE3413" i="1"/>
  <c r="AD3413" i="1"/>
  <c r="AF3412" i="1"/>
  <c r="AE3412" i="1"/>
  <c r="AD3412" i="1"/>
  <c r="AF3411" i="1"/>
  <c r="AE3411" i="1"/>
  <c r="AD3411" i="1"/>
  <c r="AF3410" i="1"/>
  <c r="AE3410" i="1"/>
  <c r="AD3410" i="1"/>
  <c r="AF3409" i="1"/>
  <c r="AE3409" i="1"/>
  <c r="AD3409" i="1"/>
  <c r="AF3408" i="1"/>
  <c r="AE3408" i="1"/>
  <c r="AD3408" i="1"/>
  <c r="AF3407" i="1"/>
  <c r="AE3407" i="1"/>
  <c r="AD3407" i="1"/>
  <c r="AF3406" i="1"/>
  <c r="AE3406" i="1"/>
  <c r="AD3406" i="1"/>
  <c r="AF3405" i="1"/>
  <c r="AE3405" i="1"/>
  <c r="AD3405" i="1"/>
  <c r="AF3404" i="1"/>
  <c r="AE3404" i="1"/>
  <c r="AD3404" i="1"/>
  <c r="AF3403" i="1"/>
  <c r="AE3403" i="1"/>
  <c r="AD3403" i="1"/>
  <c r="AF3402" i="1"/>
  <c r="AE3402" i="1"/>
  <c r="AD3402" i="1"/>
  <c r="AF3401" i="1"/>
  <c r="AE3401" i="1"/>
  <c r="AD3401" i="1"/>
  <c r="AF3400" i="1"/>
  <c r="AE3400" i="1"/>
  <c r="AD3400" i="1"/>
  <c r="AF3399" i="1"/>
  <c r="AE3399" i="1"/>
  <c r="AD3399" i="1"/>
  <c r="AF3398" i="1"/>
  <c r="AE3398" i="1"/>
  <c r="AD3398" i="1"/>
  <c r="AF3397" i="1"/>
  <c r="AE3397" i="1"/>
  <c r="AD3397" i="1"/>
  <c r="AF3396" i="1"/>
  <c r="AE3396" i="1"/>
  <c r="AD3396" i="1"/>
  <c r="AF3395" i="1"/>
  <c r="AE3395" i="1"/>
  <c r="AD3395" i="1"/>
  <c r="AF3394" i="1"/>
  <c r="AE3394" i="1"/>
  <c r="AD3394" i="1"/>
  <c r="AF3393" i="1"/>
  <c r="AE3393" i="1"/>
  <c r="AD3393" i="1"/>
  <c r="AF3392" i="1"/>
  <c r="AE3392" i="1"/>
  <c r="AD3392" i="1"/>
  <c r="AF3391" i="1"/>
  <c r="AE3391" i="1"/>
  <c r="AD3391" i="1"/>
  <c r="AF3390" i="1"/>
  <c r="AE3390" i="1"/>
  <c r="AD3390" i="1"/>
  <c r="AF3389" i="1"/>
  <c r="AE3389" i="1"/>
  <c r="AD3389" i="1"/>
  <c r="AF3388" i="1"/>
  <c r="AE3388" i="1"/>
  <c r="AD3388" i="1"/>
  <c r="AF3387" i="1"/>
  <c r="AE3387" i="1"/>
  <c r="AD3387" i="1"/>
  <c r="AF3386" i="1"/>
  <c r="AE3386" i="1"/>
  <c r="AD3386" i="1"/>
  <c r="AF3385" i="1"/>
  <c r="AE3385" i="1"/>
  <c r="AD3385" i="1"/>
  <c r="AF3384" i="1"/>
  <c r="AE3384" i="1"/>
  <c r="AD3384" i="1"/>
  <c r="AF3383" i="1"/>
  <c r="AE3383" i="1"/>
  <c r="AD3383" i="1"/>
  <c r="AF3382" i="1"/>
  <c r="AE3382" i="1"/>
  <c r="AD3382" i="1"/>
  <c r="AF3381" i="1"/>
  <c r="AE3381" i="1"/>
  <c r="AD3381" i="1"/>
  <c r="AF3380" i="1"/>
  <c r="AE3380" i="1"/>
  <c r="AD3380" i="1"/>
  <c r="AF3379" i="1"/>
  <c r="AE3379" i="1"/>
  <c r="AD3379" i="1"/>
  <c r="AF3378" i="1"/>
  <c r="AE3378" i="1"/>
  <c r="AD3378" i="1"/>
  <c r="AF3377" i="1"/>
  <c r="AE3377" i="1"/>
  <c r="AD3377" i="1"/>
  <c r="AF3376" i="1"/>
  <c r="AE3376" i="1"/>
  <c r="AD3376" i="1"/>
  <c r="AF3375" i="1"/>
  <c r="AE3375" i="1"/>
  <c r="AD3375" i="1"/>
  <c r="AF3374" i="1"/>
  <c r="AE3374" i="1"/>
  <c r="AD3374" i="1"/>
  <c r="AF3373" i="1"/>
  <c r="AE3373" i="1"/>
  <c r="AD3373" i="1"/>
  <c r="AF3372" i="1"/>
  <c r="AE3372" i="1"/>
  <c r="AD3372" i="1"/>
  <c r="AF3371" i="1"/>
  <c r="AE3371" i="1"/>
  <c r="AD3371" i="1"/>
  <c r="AF3370" i="1"/>
  <c r="AE3370" i="1"/>
  <c r="AD3370" i="1"/>
  <c r="AF3369" i="1"/>
  <c r="AE3369" i="1"/>
  <c r="AD3369" i="1"/>
  <c r="AF3368" i="1"/>
  <c r="AE3368" i="1"/>
  <c r="AD3368" i="1"/>
  <c r="AF3367" i="1"/>
  <c r="AE3367" i="1"/>
  <c r="AD3367" i="1"/>
  <c r="AF3366" i="1"/>
  <c r="AE3366" i="1"/>
  <c r="AD3366" i="1"/>
  <c r="AF3365" i="1"/>
  <c r="AE3365" i="1"/>
  <c r="AD3365" i="1"/>
  <c r="AF3364" i="1"/>
  <c r="AE3364" i="1"/>
  <c r="AD3364" i="1"/>
  <c r="AF3363" i="1"/>
  <c r="AE3363" i="1"/>
  <c r="AD3363" i="1"/>
  <c r="AF3362" i="1"/>
  <c r="AE3362" i="1"/>
  <c r="AD3362" i="1"/>
  <c r="AF3361" i="1"/>
  <c r="AE3361" i="1"/>
  <c r="AD3361" i="1"/>
  <c r="AF3360" i="1"/>
  <c r="AE3360" i="1"/>
  <c r="AD3360" i="1"/>
  <c r="AF3359" i="1"/>
  <c r="AE3359" i="1"/>
  <c r="AD3359" i="1"/>
  <c r="AF3358" i="1"/>
  <c r="AE3358" i="1"/>
  <c r="AD3358" i="1"/>
  <c r="AF3357" i="1"/>
  <c r="AE3357" i="1"/>
  <c r="AD3357" i="1"/>
  <c r="AF3356" i="1"/>
  <c r="AE3356" i="1"/>
  <c r="AD3356" i="1"/>
  <c r="AF3355" i="1"/>
  <c r="AE3355" i="1"/>
  <c r="AD3355" i="1"/>
  <c r="AF3354" i="1"/>
  <c r="AE3354" i="1"/>
  <c r="AD3354" i="1"/>
  <c r="AF3353" i="1"/>
  <c r="AE3353" i="1"/>
  <c r="AD3353" i="1"/>
  <c r="AF3352" i="1"/>
  <c r="AE3352" i="1"/>
  <c r="AD3352" i="1"/>
  <c r="AF3351" i="1"/>
  <c r="AE3351" i="1"/>
  <c r="AD3351" i="1"/>
  <c r="AF3350" i="1"/>
  <c r="AE3350" i="1"/>
  <c r="AD3350" i="1"/>
  <c r="AF3349" i="1"/>
  <c r="AE3349" i="1"/>
  <c r="AD3349" i="1"/>
  <c r="AF3348" i="1"/>
  <c r="AE3348" i="1"/>
  <c r="AD3348" i="1"/>
  <c r="AF3347" i="1"/>
  <c r="AE3347" i="1"/>
  <c r="AD3347" i="1"/>
  <c r="AF3346" i="1"/>
  <c r="AE3346" i="1"/>
  <c r="AD3346" i="1"/>
  <c r="AF3345" i="1"/>
  <c r="AE3345" i="1"/>
  <c r="AD3345" i="1"/>
  <c r="AF3344" i="1"/>
  <c r="AE3344" i="1"/>
  <c r="AD3344" i="1"/>
  <c r="AF3343" i="1"/>
  <c r="AE3343" i="1"/>
  <c r="AD3343" i="1"/>
  <c r="AF3342" i="1"/>
  <c r="AE3342" i="1"/>
  <c r="AD3342" i="1"/>
  <c r="AF3341" i="1"/>
  <c r="AE3341" i="1"/>
  <c r="AD3341" i="1"/>
  <c r="AF3340" i="1"/>
  <c r="AE3340" i="1"/>
  <c r="AD3340" i="1"/>
  <c r="AF3339" i="1"/>
  <c r="AE3339" i="1"/>
  <c r="AD3339" i="1"/>
  <c r="AF3338" i="1"/>
  <c r="AE3338" i="1"/>
  <c r="AD3338" i="1"/>
  <c r="AF3337" i="1"/>
  <c r="AE3337" i="1"/>
  <c r="AD3337" i="1"/>
  <c r="AF3336" i="1"/>
  <c r="AE3336" i="1"/>
  <c r="AD3336" i="1"/>
  <c r="AF3335" i="1"/>
  <c r="AE3335" i="1"/>
  <c r="AD3335" i="1"/>
  <c r="AF3334" i="1"/>
  <c r="AE3334" i="1"/>
  <c r="AD3334" i="1"/>
  <c r="AF3333" i="1"/>
  <c r="AE3333" i="1"/>
  <c r="AD3333" i="1"/>
  <c r="AF3332" i="1"/>
  <c r="AE3332" i="1"/>
  <c r="AD3332" i="1"/>
  <c r="AF3331" i="1"/>
  <c r="AE3331" i="1"/>
  <c r="AD3331" i="1"/>
  <c r="AF3330" i="1"/>
  <c r="AE3330" i="1"/>
  <c r="AD3330" i="1"/>
  <c r="AF3329" i="1"/>
  <c r="AE3329" i="1"/>
  <c r="AD3329" i="1"/>
  <c r="AF3328" i="1"/>
  <c r="AE3328" i="1"/>
  <c r="AD3328" i="1"/>
  <c r="AF3327" i="1"/>
  <c r="AE3327" i="1"/>
  <c r="AD3327" i="1"/>
  <c r="AF3326" i="1"/>
  <c r="AE3326" i="1"/>
  <c r="AD3326" i="1"/>
  <c r="AF3325" i="1"/>
  <c r="AE3325" i="1"/>
  <c r="AD3325" i="1"/>
  <c r="AF3324" i="1"/>
  <c r="AE3324" i="1"/>
  <c r="AD3324" i="1"/>
  <c r="AF3323" i="1"/>
  <c r="AE3323" i="1"/>
  <c r="AD3323" i="1"/>
  <c r="AF3322" i="1"/>
  <c r="AE3322" i="1"/>
  <c r="AD3322" i="1"/>
  <c r="AF3321" i="1"/>
  <c r="AE3321" i="1"/>
  <c r="AD3321" i="1"/>
  <c r="AF3320" i="1"/>
  <c r="AE3320" i="1"/>
  <c r="AD3320" i="1"/>
  <c r="AF3319" i="1"/>
  <c r="AE3319" i="1"/>
  <c r="AD3319" i="1"/>
  <c r="AF3318" i="1"/>
  <c r="AE3318" i="1"/>
  <c r="AD3318" i="1"/>
  <c r="AF3317" i="1"/>
  <c r="AE3317" i="1"/>
  <c r="AD3317" i="1"/>
  <c r="AF3316" i="1"/>
  <c r="AE3316" i="1"/>
  <c r="AD3316" i="1"/>
  <c r="AF3315" i="1"/>
  <c r="AE3315" i="1"/>
  <c r="AD3315" i="1"/>
  <c r="AF3314" i="1"/>
  <c r="AE3314" i="1"/>
  <c r="AD3314" i="1"/>
  <c r="AF3313" i="1"/>
  <c r="AE3313" i="1"/>
  <c r="AD3313" i="1"/>
  <c r="AF3312" i="1"/>
  <c r="AE3312" i="1"/>
  <c r="AD3312" i="1"/>
  <c r="AF3311" i="1"/>
  <c r="AE3311" i="1"/>
  <c r="AD3311" i="1"/>
  <c r="AF3310" i="1"/>
  <c r="AE3310" i="1"/>
  <c r="AD3310" i="1"/>
  <c r="AF3309" i="1"/>
  <c r="AE3309" i="1"/>
  <c r="AD3309" i="1"/>
  <c r="AF3308" i="1"/>
  <c r="AE3308" i="1"/>
  <c r="AD3308" i="1"/>
  <c r="AF3307" i="1"/>
  <c r="AE3307" i="1"/>
  <c r="AD3307" i="1"/>
  <c r="AF3306" i="1"/>
  <c r="AE3306" i="1"/>
  <c r="AD3306" i="1"/>
  <c r="AF3305" i="1"/>
  <c r="AE3305" i="1"/>
  <c r="AD3305" i="1"/>
  <c r="AF3304" i="1"/>
  <c r="AE3304" i="1"/>
  <c r="AD3304" i="1"/>
  <c r="AF3303" i="1"/>
  <c r="AE3303" i="1"/>
  <c r="AD3303" i="1"/>
  <c r="AF3302" i="1"/>
  <c r="AE3302" i="1"/>
  <c r="AD3302" i="1"/>
  <c r="AF3301" i="1"/>
  <c r="AE3301" i="1"/>
  <c r="AD3301" i="1"/>
  <c r="AF3300" i="1"/>
  <c r="AE3300" i="1"/>
  <c r="AD3300" i="1"/>
  <c r="AF3299" i="1"/>
  <c r="AE3299" i="1"/>
  <c r="AD3299" i="1"/>
  <c r="AF3298" i="1"/>
  <c r="AE3298" i="1"/>
  <c r="AD3298" i="1"/>
  <c r="AF3297" i="1"/>
  <c r="AE3297" i="1"/>
  <c r="AD3297" i="1"/>
  <c r="AF3296" i="1"/>
  <c r="AE3296" i="1"/>
  <c r="AD3296" i="1"/>
  <c r="AF3295" i="1"/>
  <c r="AE3295" i="1"/>
  <c r="AD3295" i="1"/>
  <c r="AF3294" i="1"/>
  <c r="AE3294" i="1"/>
  <c r="AD3294" i="1"/>
  <c r="AF3293" i="1"/>
  <c r="AE3293" i="1"/>
  <c r="AD3293" i="1"/>
  <c r="AF3292" i="1"/>
  <c r="AE3292" i="1"/>
  <c r="AD3292" i="1"/>
  <c r="AF3291" i="1"/>
  <c r="AE3291" i="1"/>
  <c r="AD3291" i="1"/>
  <c r="AF3290" i="1"/>
  <c r="AE3290" i="1"/>
  <c r="AD3290" i="1"/>
  <c r="AF3289" i="1"/>
  <c r="AE3289" i="1"/>
  <c r="AD3289" i="1"/>
  <c r="AF3288" i="1"/>
  <c r="AE3288" i="1"/>
  <c r="AD3288" i="1"/>
  <c r="AF3287" i="1"/>
  <c r="AE3287" i="1"/>
  <c r="AD3287" i="1"/>
  <c r="AF3286" i="1"/>
  <c r="AE3286" i="1"/>
  <c r="AD3286" i="1"/>
  <c r="AF3285" i="1"/>
  <c r="AE3285" i="1"/>
  <c r="AD3285" i="1"/>
  <c r="AF3284" i="1"/>
  <c r="AE3284" i="1"/>
  <c r="AD3284" i="1"/>
  <c r="AF3283" i="1"/>
  <c r="AE3283" i="1"/>
  <c r="AD3283" i="1"/>
  <c r="AF3282" i="1"/>
  <c r="AE3282" i="1"/>
  <c r="AD3282" i="1"/>
  <c r="AF3281" i="1"/>
  <c r="AE3281" i="1"/>
  <c r="AD3281" i="1"/>
  <c r="AF3280" i="1"/>
  <c r="AE3280" i="1"/>
  <c r="AD3280" i="1"/>
  <c r="AF3279" i="1"/>
  <c r="AE3279" i="1"/>
  <c r="AD3279" i="1"/>
  <c r="AF3278" i="1"/>
  <c r="AE3278" i="1"/>
  <c r="AD3278" i="1"/>
  <c r="AF3277" i="1"/>
  <c r="AE3277" i="1"/>
  <c r="AD3277" i="1"/>
  <c r="AF3276" i="1"/>
  <c r="AE3276" i="1"/>
  <c r="AD3276" i="1"/>
  <c r="AF3275" i="1"/>
  <c r="AE3275" i="1"/>
  <c r="AD3275" i="1"/>
  <c r="AF3274" i="1"/>
  <c r="AE3274" i="1"/>
  <c r="AD3274" i="1"/>
  <c r="AF3273" i="1"/>
  <c r="AE3273" i="1"/>
  <c r="AD3273" i="1"/>
  <c r="AF3272" i="1"/>
  <c r="AE3272" i="1"/>
  <c r="AD3272" i="1"/>
  <c r="AF3271" i="1"/>
  <c r="AE3271" i="1"/>
  <c r="AD3271" i="1"/>
  <c r="AF3270" i="1"/>
  <c r="AE3270" i="1"/>
  <c r="AD3270" i="1"/>
  <c r="AF3269" i="1"/>
  <c r="AE3269" i="1"/>
  <c r="AD3269" i="1"/>
  <c r="AF3268" i="1"/>
  <c r="AE3268" i="1"/>
  <c r="AD3268" i="1"/>
  <c r="AF3267" i="1"/>
  <c r="AE3267" i="1"/>
  <c r="AD3267" i="1"/>
  <c r="AF3266" i="1"/>
  <c r="AE3266" i="1"/>
  <c r="AD3266" i="1"/>
  <c r="AF3265" i="1"/>
  <c r="AE3265" i="1"/>
  <c r="AD3265" i="1"/>
  <c r="AF3264" i="1"/>
  <c r="AE3264" i="1"/>
  <c r="AD3264" i="1"/>
  <c r="AF3263" i="1"/>
  <c r="AE3263" i="1"/>
  <c r="AD3263" i="1"/>
  <c r="AF3262" i="1"/>
  <c r="AE3262" i="1"/>
  <c r="AD3262" i="1"/>
  <c r="AF3261" i="1"/>
  <c r="AE3261" i="1"/>
  <c r="AD3261" i="1"/>
  <c r="AF3260" i="1"/>
  <c r="AE3260" i="1"/>
  <c r="AD3260" i="1"/>
  <c r="AF3259" i="1"/>
  <c r="AE3259" i="1"/>
  <c r="AD3259" i="1"/>
  <c r="AF3258" i="1"/>
  <c r="AE3258" i="1"/>
  <c r="AD3258" i="1"/>
  <c r="AF3257" i="1"/>
  <c r="AE3257" i="1"/>
  <c r="AD3257" i="1"/>
  <c r="AF3256" i="1"/>
  <c r="AE3256" i="1"/>
  <c r="AD3256" i="1"/>
  <c r="AF3255" i="1"/>
  <c r="AE3255" i="1"/>
  <c r="AD3255" i="1"/>
  <c r="AF3254" i="1"/>
  <c r="AE3254" i="1"/>
  <c r="AD3254" i="1"/>
  <c r="AF3253" i="1"/>
  <c r="AE3253" i="1"/>
  <c r="AD3253" i="1"/>
  <c r="AF3252" i="1"/>
  <c r="AE3252" i="1"/>
  <c r="AD3252" i="1"/>
  <c r="AF3251" i="1"/>
  <c r="AE3251" i="1"/>
  <c r="AD3251" i="1"/>
  <c r="AF3250" i="1"/>
  <c r="AE3250" i="1"/>
  <c r="AD3250" i="1"/>
  <c r="AF3249" i="1"/>
  <c r="AE3249" i="1"/>
  <c r="AD3249" i="1"/>
  <c r="AF3248" i="1"/>
  <c r="AE3248" i="1"/>
  <c r="AD3248" i="1"/>
  <c r="AF3247" i="1"/>
  <c r="AE3247" i="1"/>
  <c r="AD3247" i="1"/>
  <c r="AF3246" i="1"/>
  <c r="AE3246" i="1"/>
  <c r="AD3246" i="1"/>
  <c r="AF3245" i="1"/>
  <c r="AE3245" i="1"/>
  <c r="AD3245" i="1"/>
  <c r="AF3244" i="1"/>
  <c r="AE3244" i="1"/>
  <c r="AD3244" i="1"/>
  <c r="AF3243" i="1"/>
  <c r="AE3243" i="1"/>
  <c r="AD3243" i="1"/>
  <c r="AF3242" i="1"/>
  <c r="AE3242" i="1"/>
  <c r="AD3242" i="1"/>
  <c r="AF3241" i="1"/>
  <c r="AE3241" i="1"/>
  <c r="AD3241" i="1"/>
  <c r="AF3240" i="1"/>
  <c r="AE3240" i="1"/>
  <c r="AD3240" i="1"/>
  <c r="AF3239" i="1"/>
  <c r="AE3239" i="1"/>
  <c r="AD3239" i="1"/>
  <c r="AF3238" i="1"/>
  <c r="AE3238" i="1"/>
  <c r="AD3238" i="1"/>
  <c r="AF3237" i="1"/>
  <c r="AE3237" i="1"/>
  <c r="AD3237" i="1"/>
  <c r="AF3236" i="1"/>
  <c r="AE3236" i="1"/>
  <c r="AD3236" i="1"/>
  <c r="AF3235" i="1"/>
  <c r="AE3235" i="1"/>
  <c r="AD3235" i="1"/>
  <c r="AF3234" i="1"/>
  <c r="AE3234" i="1"/>
  <c r="AD3234" i="1"/>
  <c r="AF3233" i="1"/>
  <c r="AE3233" i="1"/>
  <c r="AD3233" i="1"/>
  <c r="AF3232" i="1"/>
  <c r="AE3232" i="1"/>
  <c r="AD3232" i="1"/>
  <c r="AF3231" i="1"/>
  <c r="AE3231" i="1"/>
  <c r="AD3231" i="1"/>
  <c r="AF3230" i="1"/>
  <c r="AE3230" i="1"/>
  <c r="AD3230" i="1"/>
  <c r="AF3229" i="1"/>
  <c r="AE3229" i="1"/>
  <c r="AD3229" i="1"/>
  <c r="AF3228" i="1"/>
  <c r="AE3228" i="1"/>
  <c r="AD3228" i="1"/>
  <c r="AF3227" i="1"/>
  <c r="AE3227" i="1"/>
  <c r="AD3227" i="1"/>
  <c r="AF3226" i="1"/>
  <c r="AE3226" i="1"/>
  <c r="AD3226" i="1"/>
  <c r="AF3225" i="1"/>
  <c r="AE3225" i="1"/>
  <c r="AD3225" i="1"/>
  <c r="AF3224" i="1"/>
  <c r="AE3224" i="1"/>
  <c r="AD3224" i="1"/>
  <c r="AF3223" i="1"/>
  <c r="AE3223" i="1"/>
  <c r="AD3223" i="1"/>
  <c r="AF3222" i="1"/>
  <c r="AE3222" i="1"/>
  <c r="AD3222" i="1"/>
  <c r="AF3221" i="1"/>
  <c r="AE3221" i="1"/>
  <c r="AD3221" i="1"/>
  <c r="AF3220" i="1"/>
  <c r="AE3220" i="1"/>
  <c r="AD3220" i="1"/>
  <c r="AF3219" i="1"/>
  <c r="AE3219" i="1"/>
  <c r="AD3219" i="1"/>
  <c r="AF3218" i="1"/>
  <c r="AE3218" i="1"/>
  <c r="AD3218" i="1"/>
  <c r="AF3217" i="1"/>
  <c r="AE3217" i="1"/>
  <c r="AD3217" i="1"/>
  <c r="AF3216" i="1"/>
  <c r="AE3216" i="1"/>
  <c r="AD3216" i="1"/>
  <c r="AF3215" i="1"/>
  <c r="AE3215" i="1"/>
  <c r="AD3215" i="1"/>
  <c r="AF3214" i="1"/>
  <c r="AE3214" i="1"/>
  <c r="AD3214" i="1"/>
  <c r="AF3213" i="1"/>
  <c r="AE3213" i="1"/>
  <c r="AD3213" i="1"/>
  <c r="AF3212" i="1"/>
  <c r="AE3212" i="1"/>
  <c r="AD3212" i="1"/>
  <c r="AF3211" i="1"/>
  <c r="AE3211" i="1"/>
  <c r="AD3211" i="1"/>
  <c r="AF3210" i="1"/>
  <c r="AE3210" i="1"/>
  <c r="AD3210" i="1"/>
  <c r="AF3209" i="1"/>
  <c r="AE3209" i="1"/>
  <c r="AD3209" i="1"/>
  <c r="AF3208" i="1"/>
  <c r="AE3208" i="1"/>
  <c r="AD3208" i="1"/>
  <c r="AF3207" i="1"/>
  <c r="AE3207" i="1"/>
  <c r="AD3207" i="1"/>
  <c r="AF3206" i="1"/>
  <c r="AE3206" i="1"/>
  <c r="AD3206" i="1"/>
  <c r="AF3205" i="1"/>
  <c r="AE3205" i="1"/>
  <c r="AD3205" i="1"/>
  <c r="AF3204" i="1"/>
  <c r="AE3204" i="1"/>
  <c r="AD3204" i="1"/>
  <c r="AF3203" i="1"/>
  <c r="AE3203" i="1"/>
  <c r="AD3203" i="1"/>
  <c r="AF3202" i="1"/>
  <c r="AE3202" i="1"/>
  <c r="AD3202" i="1"/>
  <c r="AF3201" i="1"/>
  <c r="AE3201" i="1"/>
  <c r="AD3201" i="1"/>
  <c r="AF3200" i="1"/>
  <c r="AE3200" i="1"/>
  <c r="AD3200" i="1"/>
  <c r="AF3199" i="1"/>
  <c r="AE3199" i="1"/>
  <c r="AD3199" i="1"/>
  <c r="AF3198" i="1"/>
  <c r="AE3198" i="1"/>
  <c r="AD3198" i="1"/>
  <c r="AF3197" i="1"/>
  <c r="AE3197" i="1"/>
  <c r="AD3197" i="1"/>
  <c r="AF3196" i="1"/>
  <c r="AE3196" i="1"/>
  <c r="AD3196" i="1"/>
  <c r="AF3195" i="1"/>
  <c r="AE3195" i="1"/>
  <c r="AD3195" i="1"/>
  <c r="AF3194" i="1"/>
  <c r="AE3194" i="1"/>
  <c r="AD3194" i="1"/>
  <c r="AF3193" i="1"/>
  <c r="AE3193" i="1"/>
  <c r="AD3193" i="1"/>
  <c r="AF3192" i="1"/>
  <c r="AE3192" i="1"/>
  <c r="AD3192" i="1"/>
  <c r="AF3191" i="1"/>
  <c r="AE3191" i="1"/>
  <c r="AD3191" i="1"/>
  <c r="AF3190" i="1"/>
  <c r="AE3190" i="1"/>
  <c r="AD3190" i="1"/>
  <c r="AF3189" i="1"/>
  <c r="AE3189" i="1"/>
  <c r="AD3189" i="1"/>
  <c r="AF3188" i="1"/>
  <c r="AE3188" i="1"/>
  <c r="AD3188" i="1"/>
  <c r="AF3187" i="1"/>
  <c r="AE3187" i="1"/>
  <c r="AD3187" i="1"/>
  <c r="AF3186" i="1"/>
  <c r="AE3186" i="1"/>
  <c r="AD3186" i="1"/>
  <c r="AF3185" i="1"/>
  <c r="AE3185" i="1"/>
  <c r="AD3185" i="1"/>
  <c r="AF3184" i="1"/>
  <c r="AE3184" i="1"/>
  <c r="AD3184" i="1"/>
  <c r="AF3183" i="1"/>
  <c r="AE3183" i="1"/>
  <c r="AD3183" i="1"/>
  <c r="AF3182" i="1"/>
  <c r="AE3182" i="1"/>
  <c r="AD3182" i="1"/>
  <c r="AF3181" i="1"/>
  <c r="AE3181" i="1"/>
  <c r="AD3181" i="1"/>
  <c r="AF3180" i="1"/>
  <c r="AE3180" i="1"/>
  <c r="AD3180" i="1"/>
  <c r="AF3179" i="1"/>
  <c r="AE3179" i="1"/>
  <c r="AD3179" i="1"/>
  <c r="AF3178" i="1"/>
  <c r="AE3178" i="1"/>
  <c r="AD3178" i="1"/>
  <c r="AF3177" i="1"/>
  <c r="AE3177" i="1"/>
  <c r="AD3177" i="1"/>
  <c r="AF3176" i="1"/>
  <c r="AE3176" i="1"/>
  <c r="AD3176" i="1"/>
  <c r="AF3175" i="1"/>
  <c r="AE3175" i="1"/>
  <c r="AD3175" i="1"/>
  <c r="AF3174" i="1"/>
  <c r="AE3174" i="1"/>
  <c r="AD3174" i="1"/>
  <c r="AF3173" i="1"/>
  <c r="AE3173" i="1"/>
  <c r="AD3173" i="1"/>
  <c r="AF3172" i="1"/>
  <c r="AE3172" i="1"/>
  <c r="AD3172" i="1"/>
  <c r="AF3171" i="1"/>
  <c r="AE3171" i="1"/>
  <c r="AD3171" i="1"/>
  <c r="AF3170" i="1"/>
  <c r="AE3170" i="1"/>
  <c r="AD3170" i="1"/>
  <c r="AF3169" i="1"/>
  <c r="AE3169" i="1"/>
  <c r="AD3169" i="1"/>
  <c r="AF3168" i="1"/>
  <c r="AE3168" i="1"/>
  <c r="AD3168" i="1"/>
  <c r="AF3167" i="1"/>
  <c r="AE3167" i="1"/>
  <c r="AD3167" i="1"/>
  <c r="AF3166" i="1"/>
  <c r="AE3166" i="1"/>
  <c r="AD3166" i="1"/>
  <c r="AF3165" i="1"/>
  <c r="AE3165" i="1"/>
  <c r="AD3165" i="1"/>
  <c r="AF3164" i="1"/>
  <c r="AE3164" i="1"/>
  <c r="AD3164" i="1"/>
  <c r="AF3163" i="1"/>
  <c r="AE3163" i="1"/>
  <c r="AD3163" i="1"/>
  <c r="AF3162" i="1"/>
  <c r="AE3162" i="1"/>
  <c r="AD3162" i="1"/>
  <c r="AF3161" i="1"/>
  <c r="AE3161" i="1"/>
  <c r="AD3161" i="1"/>
  <c r="AF3160" i="1"/>
  <c r="AE3160" i="1"/>
  <c r="AD3160" i="1"/>
  <c r="AF3159" i="1"/>
  <c r="AE3159" i="1"/>
  <c r="AD3159" i="1"/>
  <c r="AF3158" i="1"/>
  <c r="AE3158" i="1"/>
  <c r="AD3158" i="1"/>
  <c r="AF3157" i="1"/>
  <c r="AE3157" i="1"/>
  <c r="AD3157" i="1"/>
  <c r="AF3156" i="1"/>
  <c r="AE3156" i="1"/>
  <c r="AD3156" i="1"/>
  <c r="AF3155" i="1"/>
  <c r="AE3155" i="1"/>
  <c r="AD3155" i="1"/>
  <c r="AF3154" i="1"/>
  <c r="AE3154" i="1"/>
  <c r="AD3154" i="1"/>
  <c r="AF3153" i="1"/>
  <c r="AE3153" i="1"/>
  <c r="AD3153" i="1"/>
  <c r="AF3152" i="1"/>
  <c r="AE3152" i="1"/>
  <c r="AD3152" i="1"/>
  <c r="AF3151" i="1"/>
  <c r="AE3151" i="1"/>
  <c r="AD3151" i="1"/>
  <c r="AF3150" i="1"/>
  <c r="AE3150" i="1"/>
  <c r="AD3150" i="1"/>
  <c r="AF3149" i="1"/>
  <c r="AE3149" i="1"/>
  <c r="AD3149" i="1"/>
  <c r="AF3148" i="1"/>
  <c r="AE3148" i="1"/>
  <c r="AD3148" i="1"/>
  <c r="AF3147" i="1"/>
  <c r="AE3147" i="1"/>
  <c r="AD3147" i="1"/>
  <c r="AF3146" i="1"/>
  <c r="AE3146" i="1"/>
  <c r="AD3146" i="1"/>
  <c r="AF3145" i="1"/>
  <c r="AE3145" i="1"/>
  <c r="AD3145" i="1"/>
  <c r="AF3144" i="1"/>
  <c r="AE3144" i="1"/>
  <c r="AD3144" i="1"/>
  <c r="AF3143" i="1"/>
  <c r="AE3143" i="1"/>
  <c r="AD3143" i="1"/>
  <c r="AF3142" i="1"/>
  <c r="AE3142" i="1"/>
  <c r="AD3142" i="1"/>
  <c r="AF3141" i="1"/>
  <c r="AE3141" i="1"/>
  <c r="AD3141" i="1"/>
  <c r="AF3140" i="1"/>
  <c r="AE3140" i="1"/>
  <c r="AD3140" i="1"/>
  <c r="AF3139" i="1"/>
  <c r="AE3139" i="1"/>
  <c r="AD3139" i="1"/>
  <c r="AF3138" i="1"/>
  <c r="AE3138" i="1"/>
  <c r="AD3138" i="1"/>
  <c r="AF3137" i="1"/>
  <c r="AE3137" i="1"/>
  <c r="AD3137" i="1"/>
  <c r="AF3136" i="1"/>
  <c r="AE3136" i="1"/>
  <c r="AD3136" i="1"/>
  <c r="AF3135" i="1"/>
  <c r="AE3135" i="1"/>
  <c r="AD3135" i="1"/>
  <c r="AF3134" i="1"/>
  <c r="AE3134" i="1"/>
  <c r="AD3134" i="1"/>
  <c r="AF3133" i="1"/>
  <c r="AE3133" i="1"/>
  <c r="AD3133" i="1"/>
  <c r="AF3132" i="1"/>
  <c r="AE3132" i="1"/>
  <c r="AD3132" i="1"/>
  <c r="AF3131" i="1"/>
  <c r="AE3131" i="1"/>
  <c r="AD3131" i="1"/>
  <c r="AF3130" i="1"/>
  <c r="AE3130" i="1"/>
  <c r="AD3130" i="1"/>
  <c r="AF3129" i="1"/>
  <c r="AE3129" i="1"/>
  <c r="AD3129" i="1"/>
  <c r="AF3128" i="1"/>
  <c r="AE3128" i="1"/>
  <c r="AD3128" i="1"/>
  <c r="AF3127" i="1"/>
  <c r="AE3127" i="1"/>
  <c r="AD3127" i="1"/>
  <c r="AF3126" i="1"/>
  <c r="AE3126" i="1"/>
  <c r="AD3126" i="1"/>
  <c r="AF3125" i="1"/>
  <c r="AE3125" i="1"/>
  <c r="AD3125" i="1"/>
  <c r="AF3124" i="1"/>
  <c r="AE3124" i="1"/>
  <c r="AD3124" i="1"/>
  <c r="AF3123" i="1"/>
  <c r="AE3123" i="1"/>
  <c r="AD3123" i="1"/>
  <c r="AF3122" i="1"/>
  <c r="AE3122" i="1"/>
  <c r="AD3122" i="1"/>
  <c r="AF3121" i="1"/>
  <c r="AE3121" i="1"/>
  <c r="AD3121" i="1"/>
  <c r="AF3120" i="1"/>
  <c r="AE3120" i="1"/>
  <c r="AD3120" i="1"/>
  <c r="AF3119" i="1"/>
  <c r="AE3119" i="1"/>
  <c r="AD3119" i="1"/>
  <c r="AF3118" i="1"/>
  <c r="AE3118" i="1"/>
  <c r="AD3118" i="1"/>
  <c r="AF3117" i="1"/>
  <c r="AE3117" i="1"/>
  <c r="AD3117" i="1"/>
  <c r="AF3116" i="1"/>
  <c r="AE3116" i="1"/>
  <c r="AD3116" i="1"/>
  <c r="AF3115" i="1"/>
  <c r="AE3115" i="1"/>
  <c r="AD3115" i="1"/>
  <c r="AF3114" i="1"/>
  <c r="AE3114" i="1"/>
  <c r="AD3114" i="1"/>
  <c r="AF3113" i="1"/>
  <c r="AE3113" i="1"/>
  <c r="AD3113" i="1"/>
  <c r="AF3112" i="1"/>
  <c r="AE3112" i="1"/>
  <c r="AD3112" i="1"/>
  <c r="AF3111" i="1"/>
  <c r="AE3111" i="1"/>
  <c r="AD3111" i="1"/>
  <c r="AF3110" i="1"/>
  <c r="AE3110" i="1"/>
  <c r="AD3110" i="1"/>
  <c r="AF3109" i="1"/>
  <c r="AE3109" i="1"/>
  <c r="AD3109" i="1"/>
  <c r="AF3108" i="1"/>
  <c r="AE3108" i="1"/>
  <c r="AD3108" i="1"/>
  <c r="AF3107" i="1"/>
  <c r="AE3107" i="1"/>
  <c r="AD3107" i="1"/>
  <c r="AF3106" i="1"/>
  <c r="AE3106" i="1"/>
  <c r="AD3106" i="1"/>
  <c r="AF3105" i="1"/>
  <c r="AE3105" i="1"/>
  <c r="AD3105" i="1"/>
  <c r="AF3104" i="1"/>
  <c r="AE3104" i="1"/>
  <c r="AD3104" i="1"/>
  <c r="AF3103" i="1"/>
  <c r="AE3103" i="1"/>
  <c r="AD3103" i="1"/>
  <c r="AF3102" i="1"/>
  <c r="AE3102" i="1"/>
  <c r="AD3102" i="1"/>
  <c r="AF3101" i="1"/>
  <c r="AE3101" i="1"/>
  <c r="AD3101" i="1"/>
  <c r="AF3100" i="1"/>
  <c r="AE3100" i="1"/>
  <c r="AD3100" i="1"/>
  <c r="AF3099" i="1"/>
  <c r="AE3099" i="1"/>
  <c r="AD3099" i="1"/>
  <c r="AF3098" i="1"/>
  <c r="AE3098" i="1"/>
  <c r="AD3098" i="1"/>
  <c r="AF3097" i="1"/>
  <c r="AE3097" i="1"/>
  <c r="AD3097" i="1"/>
  <c r="AF3096" i="1"/>
  <c r="AE3096" i="1"/>
  <c r="AD3096" i="1"/>
  <c r="AF3095" i="1"/>
  <c r="AE3095" i="1"/>
  <c r="AD3095" i="1"/>
  <c r="AF3094" i="1"/>
  <c r="AE3094" i="1"/>
  <c r="AD3094" i="1"/>
  <c r="AF3093" i="1"/>
  <c r="AE3093" i="1"/>
  <c r="AD3093" i="1"/>
  <c r="AF3092" i="1"/>
  <c r="AE3092" i="1"/>
  <c r="AD3092" i="1"/>
  <c r="AF3091" i="1"/>
  <c r="AE3091" i="1"/>
  <c r="AD3091" i="1"/>
  <c r="AF3090" i="1"/>
  <c r="AE3090" i="1"/>
  <c r="AD3090" i="1"/>
  <c r="AF3089" i="1"/>
  <c r="AE3089" i="1"/>
  <c r="AD3089" i="1"/>
  <c r="AF3088" i="1"/>
  <c r="AE3088" i="1"/>
  <c r="AD3088" i="1"/>
  <c r="AF3087" i="1"/>
  <c r="AE3087" i="1"/>
  <c r="AD3087" i="1"/>
  <c r="AF3086" i="1"/>
  <c r="AE3086" i="1"/>
  <c r="AD3086" i="1"/>
  <c r="AF3085" i="1"/>
  <c r="AE3085" i="1"/>
  <c r="AD3085" i="1"/>
  <c r="AF3084" i="1"/>
  <c r="AE3084" i="1"/>
  <c r="AD3084" i="1"/>
  <c r="AF3083" i="1"/>
  <c r="AE3083" i="1"/>
  <c r="AD3083" i="1"/>
  <c r="AF3082" i="1"/>
  <c r="AE3082" i="1"/>
  <c r="AD3082" i="1"/>
  <c r="AF3081" i="1"/>
  <c r="AE3081" i="1"/>
  <c r="AD3081" i="1"/>
  <c r="AF3080" i="1"/>
  <c r="AE3080" i="1"/>
  <c r="AD3080" i="1"/>
  <c r="AF3079" i="1"/>
  <c r="AE3079" i="1"/>
  <c r="AD3079" i="1"/>
  <c r="AF3078" i="1"/>
  <c r="AE3078" i="1"/>
  <c r="AD3078" i="1"/>
  <c r="AF3077" i="1"/>
  <c r="AE3077" i="1"/>
  <c r="AD3077" i="1"/>
  <c r="AF3076" i="1"/>
  <c r="AE3076" i="1"/>
  <c r="AD3076" i="1"/>
  <c r="AF3075" i="1"/>
  <c r="AE3075" i="1"/>
  <c r="AD3075" i="1"/>
  <c r="AF3074" i="1"/>
  <c r="AE3074" i="1"/>
  <c r="AD3074" i="1"/>
  <c r="AF3073" i="1"/>
  <c r="AE3073" i="1"/>
  <c r="AD3073" i="1"/>
  <c r="AF3072" i="1"/>
  <c r="AE3072" i="1"/>
  <c r="AD3072" i="1"/>
  <c r="AF3071" i="1"/>
  <c r="AE3071" i="1"/>
  <c r="AD3071" i="1"/>
  <c r="AF3070" i="1"/>
  <c r="AE3070" i="1"/>
  <c r="AD3070" i="1"/>
  <c r="AF3069" i="1"/>
  <c r="AE3069" i="1"/>
  <c r="AD3069" i="1"/>
  <c r="AF3068" i="1"/>
  <c r="AE3068" i="1"/>
  <c r="AD3068" i="1"/>
  <c r="AF3067" i="1"/>
  <c r="AE3067" i="1"/>
  <c r="AD3067" i="1"/>
  <c r="AF3066" i="1"/>
  <c r="AE3066" i="1"/>
  <c r="AD3066" i="1"/>
  <c r="AF3065" i="1"/>
  <c r="AE3065" i="1"/>
  <c r="AD3065" i="1"/>
  <c r="AF3064" i="1"/>
  <c r="AE3064" i="1"/>
  <c r="AD3064" i="1"/>
  <c r="AF3063" i="1"/>
  <c r="AE3063" i="1"/>
  <c r="AD3063" i="1"/>
  <c r="AF3062" i="1"/>
  <c r="AE3062" i="1"/>
  <c r="AD3062" i="1"/>
  <c r="AF3061" i="1"/>
  <c r="AE3061" i="1"/>
  <c r="AD3061" i="1"/>
  <c r="AF3060" i="1"/>
  <c r="AE3060" i="1"/>
  <c r="AD3060" i="1"/>
  <c r="AF3059" i="1"/>
  <c r="AE3059" i="1"/>
  <c r="AD3059" i="1"/>
  <c r="AF3058" i="1"/>
  <c r="AE3058" i="1"/>
  <c r="AD3058" i="1"/>
  <c r="AF3057" i="1"/>
  <c r="AE3057" i="1"/>
  <c r="AD3057" i="1"/>
  <c r="AF3056" i="1"/>
  <c r="AE3056" i="1"/>
  <c r="AD3056" i="1"/>
  <c r="AF3055" i="1"/>
  <c r="AE3055" i="1"/>
  <c r="AD3055" i="1"/>
  <c r="AF3054" i="1"/>
  <c r="AE3054" i="1"/>
  <c r="AD3054" i="1"/>
  <c r="AF3053" i="1"/>
  <c r="AE3053" i="1"/>
  <c r="AD3053" i="1"/>
  <c r="AF3052" i="1"/>
  <c r="AE3052" i="1"/>
  <c r="AD3052" i="1"/>
  <c r="AF3051" i="1"/>
  <c r="AE3051" i="1"/>
  <c r="AD3051" i="1"/>
  <c r="AF3050" i="1"/>
  <c r="AE3050" i="1"/>
  <c r="AD3050" i="1"/>
  <c r="AF3049" i="1"/>
  <c r="AE3049" i="1"/>
  <c r="AD3049" i="1"/>
  <c r="AF3048" i="1"/>
  <c r="AE3048" i="1"/>
  <c r="AD3048" i="1"/>
  <c r="AF3047" i="1"/>
  <c r="AE3047" i="1"/>
  <c r="AD3047" i="1"/>
  <c r="AF3046" i="1"/>
  <c r="AE3046" i="1"/>
  <c r="AD3046" i="1"/>
  <c r="AF3045" i="1"/>
  <c r="AE3045" i="1"/>
  <c r="AD3045" i="1"/>
  <c r="AF3044" i="1"/>
  <c r="AE3044" i="1"/>
  <c r="AD3044" i="1"/>
  <c r="AF3043" i="1"/>
  <c r="AE3043" i="1"/>
  <c r="AD3043" i="1"/>
  <c r="AF3042" i="1"/>
  <c r="AE3042" i="1"/>
  <c r="AD3042" i="1"/>
  <c r="AF3041" i="1"/>
  <c r="AE3041" i="1"/>
  <c r="AD3041" i="1"/>
  <c r="AF3040" i="1"/>
  <c r="AE3040" i="1"/>
  <c r="AD3040" i="1"/>
  <c r="AF3039" i="1"/>
  <c r="AE3039" i="1"/>
  <c r="AD3039" i="1"/>
  <c r="AF3038" i="1"/>
  <c r="AE3038" i="1"/>
  <c r="AD3038" i="1"/>
  <c r="AF3037" i="1"/>
  <c r="AE3037" i="1"/>
  <c r="AD3037" i="1"/>
  <c r="AF3036" i="1"/>
  <c r="AE3036" i="1"/>
  <c r="AD3036" i="1"/>
  <c r="AF3035" i="1"/>
  <c r="AE3035" i="1"/>
  <c r="AD3035" i="1"/>
  <c r="AF3034" i="1"/>
  <c r="AE3034" i="1"/>
  <c r="AD3034" i="1"/>
  <c r="AF3033" i="1"/>
  <c r="AE3033" i="1"/>
  <c r="AD3033" i="1"/>
  <c r="AF3032" i="1"/>
  <c r="AE3032" i="1"/>
  <c r="AD3032" i="1"/>
  <c r="AF3031" i="1"/>
  <c r="AE3031" i="1"/>
  <c r="AD3031" i="1"/>
  <c r="AF3030" i="1"/>
  <c r="AE3030" i="1"/>
  <c r="AD3030" i="1"/>
  <c r="AF3029" i="1"/>
  <c r="AE3029" i="1"/>
  <c r="AD3029" i="1"/>
  <c r="AF3028" i="1"/>
  <c r="AE3028" i="1"/>
  <c r="AD3028" i="1"/>
  <c r="AF3027" i="1"/>
  <c r="AE3027" i="1"/>
  <c r="AD3027" i="1"/>
  <c r="AF3026" i="1"/>
  <c r="AE3026" i="1"/>
  <c r="AD3026" i="1"/>
  <c r="AF3025" i="1"/>
  <c r="AE3025" i="1"/>
  <c r="AD3025" i="1"/>
  <c r="AF3024" i="1"/>
  <c r="AE3024" i="1"/>
  <c r="AD3024" i="1"/>
  <c r="AF3023" i="1"/>
  <c r="AE3023" i="1"/>
  <c r="AD3023" i="1"/>
  <c r="AF3022" i="1"/>
  <c r="AE3022" i="1"/>
  <c r="AD3022" i="1"/>
  <c r="AF3021" i="1"/>
  <c r="AE3021" i="1"/>
  <c r="AD3021" i="1"/>
  <c r="AF3020" i="1"/>
  <c r="AE3020" i="1"/>
  <c r="AD3020" i="1"/>
  <c r="AF3019" i="1"/>
  <c r="AE3019" i="1"/>
  <c r="AD3019" i="1"/>
  <c r="AF3018" i="1"/>
  <c r="AE3018" i="1"/>
  <c r="AD3018" i="1"/>
  <c r="AF3017" i="1"/>
  <c r="AE3017" i="1"/>
  <c r="AD3017" i="1"/>
  <c r="AF3016" i="1"/>
  <c r="AE3016" i="1"/>
  <c r="AD3016" i="1"/>
  <c r="AF3015" i="1"/>
  <c r="AE3015" i="1"/>
  <c r="AD3015" i="1"/>
  <c r="AF3014" i="1"/>
  <c r="AE3014" i="1"/>
  <c r="AD3014" i="1"/>
  <c r="AF3013" i="1"/>
  <c r="AE3013" i="1"/>
  <c r="AD3013" i="1"/>
  <c r="AF3012" i="1"/>
  <c r="AE3012" i="1"/>
  <c r="AD3012" i="1"/>
  <c r="AF3011" i="1"/>
  <c r="AE3011" i="1"/>
  <c r="AD3011" i="1"/>
  <c r="AF3010" i="1"/>
  <c r="AE3010" i="1"/>
  <c r="AD3010" i="1"/>
  <c r="AF3009" i="1"/>
  <c r="AE3009" i="1"/>
  <c r="AD3009" i="1"/>
  <c r="AF3008" i="1"/>
  <c r="AE3008" i="1"/>
  <c r="AD3008" i="1"/>
  <c r="AF3007" i="1"/>
  <c r="AE3007" i="1"/>
  <c r="AD3007" i="1"/>
  <c r="AF3006" i="1"/>
  <c r="AE3006" i="1"/>
  <c r="AD3006" i="1"/>
  <c r="AF3005" i="1"/>
  <c r="AE3005" i="1"/>
  <c r="AD3005" i="1"/>
  <c r="AF3004" i="1"/>
  <c r="AE3004" i="1"/>
  <c r="AD3004" i="1"/>
  <c r="AF3003" i="1"/>
  <c r="AE3003" i="1"/>
  <c r="AD3003" i="1"/>
  <c r="AF3002" i="1"/>
  <c r="AE3002" i="1"/>
  <c r="AD3002" i="1"/>
  <c r="AF3001" i="1"/>
  <c r="AE3001" i="1"/>
  <c r="AD3001" i="1"/>
  <c r="AF3000" i="1"/>
  <c r="AE3000" i="1"/>
  <c r="AD3000" i="1"/>
  <c r="AF2999" i="1"/>
  <c r="AE2999" i="1"/>
  <c r="AD2999" i="1"/>
  <c r="AF2998" i="1"/>
  <c r="AE2998" i="1"/>
  <c r="AD2998" i="1"/>
  <c r="AF2997" i="1"/>
  <c r="AE2997" i="1"/>
  <c r="AD2997" i="1"/>
  <c r="AF2996" i="1"/>
  <c r="AE2996" i="1"/>
  <c r="AD2996" i="1"/>
  <c r="AF2995" i="1"/>
  <c r="AE2995" i="1"/>
  <c r="AD2995" i="1"/>
  <c r="AF2994" i="1"/>
  <c r="AE2994" i="1"/>
  <c r="AD2994" i="1"/>
  <c r="AF2993" i="1"/>
  <c r="AE2993" i="1"/>
  <c r="AD2993" i="1"/>
  <c r="AF2992" i="1"/>
  <c r="AE2992" i="1"/>
  <c r="AD2992" i="1"/>
  <c r="AF2991" i="1"/>
  <c r="AE2991" i="1"/>
  <c r="AD2991" i="1"/>
  <c r="AF2990" i="1"/>
  <c r="AE2990" i="1"/>
  <c r="AD2990" i="1"/>
  <c r="AF2989" i="1"/>
  <c r="AE2989" i="1"/>
  <c r="AD2989" i="1"/>
  <c r="AF2988" i="1"/>
  <c r="AE2988" i="1"/>
  <c r="AD2988" i="1"/>
  <c r="AF2987" i="1"/>
  <c r="AE2987" i="1"/>
  <c r="AD2987" i="1"/>
  <c r="AF2986" i="1"/>
  <c r="AE2986" i="1"/>
  <c r="AD2986" i="1"/>
  <c r="AF2985" i="1"/>
  <c r="AE2985" i="1"/>
  <c r="AD2985" i="1"/>
  <c r="AF2984" i="1"/>
  <c r="AE2984" i="1"/>
  <c r="AD2984" i="1"/>
  <c r="AF2983" i="1"/>
  <c r="AE2983" i="1"/>
  <c r="AD2983" i="1"/>
  <c r="AF2982" i="1"/>
  <c r="AE2982" i="1"/>
  <c r="AD2982" i="1"/>
  <c r="AF2981" i="1"/>
  <c r="AE2981" i="1"/>
  <c r="AD2981" i="1"/>
  <c r="AF2980" i="1"/>
  <c r="AE2980" i="1"/>
  <c r="AD2980" i="1"/>
  <c r="AF2979" i="1"/>
  <c r="AE2979" i="1"/>
  <c r="AD2979" i="1"/>
  <c r="AF2978" i="1"/>
  <c r="AE2978" i="1"/>
  <c r="AD2978" i="1"/>
  <c r="AF2977" i="1"/>
  <c r="AE2977" i="1"/>
  <c r="AD2977" i="1"/>
  <c r="AF2976" i="1"/>
  <c r="AE2976" i="1"/>
  <c r="AD2976" i="1"/>
  <c r="AF2975" i="1"/>
  <c r="AE2975" i="1"/>
  <c r="AD2975" i="1"/>
  <c r="AF2974" i="1"/>
  <c r="AE2974" i="1"/>
  <c r="AD2974" i="1"/>
  <c r="AF2973" i="1"/>
  <c r="AE2973" i="1"/>
  <c r="AD2973" i="1"/>
  <c r="AF2972" i="1"/>
  <c r="AE2972" i="1"/>
  <c r="AD2972" i="1"/>
  <c r="AF2971" i="1"/>
  <c r="AE2971" i="1"/>
  <c r="AD2971" i="1"/>
  <c r="AF2970" i="1"/>
  <c r="AE2970" i="1"/>
  <c r="AD2970" i="1"/>
  <c r="AF2969" i="1"/>
  <c r="AE2969" i="1"/>
  <c r="AD2969" i="1"/>
  <c r="AF2968" i="1"/>
  <c r="AE2968" i="1"/>
  <c r="AD2968" i="1"/>
  <c r="AF2967" i="1"/>
  <c r="AE2967" i="1"/>
  <c r="AD2967" i="1"/>
  <c r="AF2966" i="1"/>
  <c r="AE2966" i="1"/>
  <c r="AD2966" i="1"/>
  <c r="AF2965" i="1"/>
  <c r="AE2965" i="1"/>
  <c r="AD2965" i="1"/>
  <c r="AF2964" i="1"/>
  <c r="AE2964" i="1"/>
  <c r="AD2964" i="1"/>
  <c r="AF2963" i="1"/>
  <c r="AE2963" i="1"/>
  <c r="AD2963" i="1"/>
  <c r="AF2962" i="1"/>
  <c r="AE2962" i="1"/>
  <c r="AD2962" i="1"/>
  <c r="AF2961" i="1"/>
  <c r="AE2961" i="1"/>
  <c r="AD2961" i="1"/>
  <c r="AF2960" i="1"/>
  <c r="AE2960" i="1"/>
  <c r="AD2960" i="1"/>
  <c r="AF2959" i="1"/>
  <c r="AE2959" i="1"/>
  <c r="AD2959" i="1"/>
  <c r="AF2958" i="1"/>
  <c r="AE2958" i="1"/>
  <c r="AD2958" i="1"/>
  <c r="AF2957" i="1"/>
  <c r="AE2957" i="1"/>
  <c r="AD2957" i="1"/>
  <c r="AF2956" i="1"/>
  <c r="AE2956" i="1"/>
  <c r="AD2956" i="1"/>
  <c r="AF2955" i="1"/>
  <c r="AE2955" i="1"/>
  <c r="AD2955" i="1"/>
  <c r="AF2954" i="1"/>
  <c r="AE2954" i="1"/>
  <c r="AD2954" i="1"/>
  <c r="AF2953" i="1"/>
  <c r="AE2953" i="1"/>
  <c r="AD2953" i="1"/>
  <c r="AF2952" i="1"/>
  <c r="AE2952" i="1"/>
  <c r="AD2952" i="1"/>
  <c r="AF2951" i="1"/>
  <c r="AE2951" i="1"/>
  <c r="AD2951" i="1"/>
  <c r="AF2950" i="1"/>
  <c r="AE2950" i="1"/>
  <c r="AD2950" i="1"/>
  <c r="AF2949" i="1"/>
  <c r="AE2949" i="1"/>
  <c r="AD2949" i="1"/>
  <c r="AF2948" i="1"/>
  <c r="AE2948" i="1"/>
  <c r="AD2948" i="1"/>
  <c r="AF2947" i="1"/>
  <c r="AE2947" i="1"/>
  <c r="AD2947" i="1"/>
  <c r="AF2946" i="1"/>
  <c r="AE2946" i="1"/>
  <c r="AD2946" i="1"/>
  <c r="AF2945" i="1"/>
  <c r="AE2945" i="1"/>
  <c r="AD2945" i="1"/>
  <c r="AF2944" i="1"/>
  <c r="AE2944" i="1"/>
  <c r="AD2944" i="1"/>
  <c r="AF2943" i="1"/>
  <c r="AE2943" i="1"/>
  <c r="AD2943" i="1"/>
  <c r="AF2942" i="1"/>
  <c r="AE2942" i="1"/>
  <c r="AD2942" i="1"/>
  <c r="AF2941" i="1"/>
  <c r="AE2941" i="1"/>
  <c r="AD2941" i="1"/>
  <c r="AF2940" i="1"/>
  <c r="AE2940" i="1"/>
  <c r="AD2940" i="1"/>
  <c r="AF2939" i="1"/>
  <c r="AE2939" i="1"/>
  <c r="AD2939" i="1"/>
  <c r="AF2938" i="1"/>
  <c r="AE2938" i="1"/>
  <c r="AD2938" i="1"/>
  <c r="AF2937" i="1"/>
  <c r="AE2937" i="1"/>
  <c r="AD2937" i="1"/>
  <c r="AF2936" i="1"/>
  <c r="AE2936" i="1"/>
  <c r="AD2936" i="1"/>
  <c r="AF2935" i="1"/>
  <c r="AE2935" i="1"/>
  <c r="AD2935" i="1"/>
  <c r="AF2934" i="1"/>
  <c r="AE2934" i="1"/>
  <c r="AD2934" i="1"/>
  <c r="AF2933" i="1"/>
  <c r="AE2933" i="1"/>
  <c r="AD2933" i="1"/>
  <c r="AF2932" i="1"/>
  <c r="AE2932" i="1"/>
  <c r="AD2932" i="1"/>
  <c r="AF2931" i="1"/>
  <c r="AE2931" i="1"/>
  <c r="AD2931" i="1"/>
  <c r="AF2930" i="1"/>
  <c r="AE2930" i="1"/>
  <c r="AD2930" i="1"/>
  <c r="AF2929" i="1"/>
  <c r="AE2929" i="1"/>
  <c r="AD2929" i="1"/>
  <c r="AF2928" i="1"/>
  <c r="AE2928" i="1"/>
  <c r="AD2928" i="1"/>
  <c r="AF2927" i="1"/>
  <c r="AE2927" i="1"/>
  <c r="AD2927" i="1"/>
  <c r="AF2926" i="1"/>
  <c r="AE2926" i="1"/>
  <c r="AD2926" i="1"/>
  <c r="AF2925" i="1"/>
  <c r="AE2925" i="1"/>
  <c r="AD2925" i="1"/>
  <c r="AF2924" i="1"/>
  <c r="AE2924" i="1"/>
  <c r="AD2924" i="1"/>
  <c r="AF2923" i="1"/>
  <c r="AE2923" i="1"/>
  <c r="AD2923" i="1"/>
  <c r="AF2922" i="1"/>
  <c r="AE2922" i="1"/>
  <c r="AD2922" i="1"/>
  <c r="AF2921" i="1"/>
  <c r="AE2921" i="1"/>
  <c r="AD2921" i="1"/>
  <c r="AF2920" i="1"/>
  <c r="AE2920" i="1"/>
  <c r="AD2920" i="1"/>
  <c r="AF2919" i="1"/>
  <c r="AE2919" i="1"/>
  <c r="AD2919" i="1"/>
  <c r="AF2918" i="1"/>
  <c r="AE2918" i="1"/>
  <c r="AD2918" i="1"/>
  <c r="AF2917" i="1"/>
  <c r="AE2917" i="1"/>
  <c r="AD2917" i="1"/>
  <c r="AF2916" i="1"/>
  <c r="AE2916" i="1"/>
  <c r="AD2916" i="1"/>
  <c r="AF2915" i="1"/>
  <c r="AE2915" i="1"/>
  <c r="AD2915" i="1"/>
  <c r="AF2914" i="1"/>
  <c r="AE2914" i="1"/>
  <c r="AD2914" i="1"/>
  <c r="AF2913" i="1"/>
  <c r="AE2913" i="1"/>
  <c r="AD2913" i="1"/>
  <c r="AF2912" i="1"/>
  <c r="AE2912" i="1"/>
  <c r="AD2912" i="1"/>
  <c r="AF2911" i="1"/>
  <c r="AE2911" i="1"/>
  <c r="AD2911" i="1"/>
  <c r="AF2910" i="1"/>
  <c r="AE2910" i="1"/>
  <c r="AD2910" i="1"/>
  <c r="AF2909" i="1"/>
  <c r="AE2909" i="1"/>
  <c r="AD2909" i="1"/>
  <c r="AF2908" i="1"/>
  <c r="AE2908" i="1"/>
  <c r="AD2908" i="1"/>
  <c r="AF2907" i="1"/>
  <c r="AE2907" i="1"/>
  <c r="AD2907" i="1"/>
  <c r="AF2906" i="1"/>
  <c r="AE2906" i="1"/>
  <c r="AD2906" i="1"/>
  <c r="AF2905" i="1"/>
  <c r="AE2905" i="1"/>
  <c r="AD2905" i="1"/>
  <c r="AF2904" i="1"/>
  <c r="AE2904" i="1"/>
  <c r="AD2904" i="1"/>
  <c r="AF2903" i="1"/>
  <c r="AE2903" i="1"/>
  <c r="AD2903" i="1"/>
  <c r="AF2902" i="1"/>
  <c r="AE2902" i="1"/>
  <c r="AD2902" i="1"/>
  <c r="AF2901" i="1"/>
  <c r="AE2901" i="1"/>
  <c r="AD2901" i="1"/>
  <c r="AF2900" i="1"/>
  <c r="AE2900" i="1"/>
  <c r="AD2900" i="1"/>
  <c r="AF2899" i="1"/>
  <c r="AE2899" i="1"/>
  <c r="AD2899" i="1"/>
  <c r="AF2898" i="1"/>
  <c r="AE2898" i="1"/>
  <c r="AD2898" i="1"/>
  <c r="AF2897" i="1"/>
  <c r="AE2897" i="1"/>
  <c r="AD2897" i="1"/>
  <c r="AF2896" i="1"/>
  <c r="AE2896" i="1"/>
  <c r="AD2896" i="1"/>
  <c r="AF2895" i="1"/>
  <c r="AE2895" i="1"/>
  <c r="AD2895" i="1"/>
  <c r="AF2894" i="1"/>
  <c r="AE2894" i="1"/>
  <c r="AD2894" i="1"/>
  <c r="AF2893" i="1"/>
  <c r="AE2893" i="1"/>
  <c r="AD2893" i="1"/>
  <c r="AF2892" i="1"/>
  <c r="AE2892" i="1"/>
  <c r="AD2892" i="1"/>
  <c r="AF2891" i="1"/>
  <c r="AE2891" i="1"/>
  <c r="AD2891" i="1"/>
  <c r="AF2890" i="1"/>
  <c r="AE2890" i="1"/>
  <c r="AD2890" i="1"/>
  <c r="AF2889" i="1"/>
  <c r="AE2889" i="1"/>
  <c r="AD2889" i="1"/>
  <c r="AF2888" i="1"/>
  <c r="AE2888" i="1"/>
  <c r="AD2888" i="1"/>
  <c r="AF2887" i="1"/>
  <c r="AE2887" i="1"/>
  <c r="AD2887" i="1"/>
  <c r="AF2886" i="1"/>
  <c r="AE2886" i="1"/>
  <c r="AD2886" i="1"/>
  <c r="AF2885" i="1"/>
  <c r="AE2885" i="1"/>
  <c r="AD2885" i="1"/>
  <c r="AF2884" i="1"/>
  <c r="AE2884" i="1"/>
  <c r="AD2884" i="1"/>
  <c r="AF2883" i="1"/>
  <c r="AE2883" i="1"/>
  <c r="AD2883" i="1"/>
  <c r="AF2882" i="1"/>
  <c r="AE2882" i="1"/>
  <c r="AD2882" i="1"/>
  <c r="AF2881" i="1"/>
  <c r="AE2881" i="1"/>
  <c r="AD2881" i="1"/>
  <c r="AF2880" i="1"/>
  <c r="AE2880" i="1"/>
  <c r="AD2880" i="1"/>
  <c r="AF2879" i="1"/>
  <c r="AE2879" i="1"/>
  <c r="AD2879" i="1"/>
  <c r="AF2878" i="1"/>
  <c r="AE2878" i="1"/>
  <c r="AD2878" i="1"/>
  <c r="AF2877" i="1"/>
  <c r="AE2877" i="1"/>
  <c r="AD2877" i="1"/>
  <c r="AF2876" i="1"/>
  <c r="AE2876" i="1"/>
  <c r="AD2876" i="1"/>
  <c r="AF2875" i="1"/>
  <c r="AE2875" i="1"/>
  <c r="AD2875" i="1"/>
  <c r="AF2874" i="1"/>
  <c r="AE2874" i="1"/>
  <c r="AD2874" i="1"/>
  <c r="AF2873" i="1"/>
  <c r="AE2873" i="1"/>
  <c r="AD2873" i="1"/>
  <c r="AF2872" i="1"/>
  <c r="AE2872" i="1"/>
  <c r="AD2872" i="1"/>
  <c r="AF2871" i="1"/>
  <c r="AE2871" i="1"/>
  <c r="AD2871" i="1"/>
  <c r="AF2870" i="1"/>
  <c r="AE2870" i="1"/>
  <c r="AD2870" i="1"/>
  <c r="AF2869" i="1"/>
  <c r="AE2869" i="1"/>
  <c r="AD2869" i="1"/>
  <c r="AF2868" i="1"/>
  <c r="AE2868" i="1"/>
  <c r="AD2868" i="1"/>
  <c r="AF2867" i="1"/>
  <c r="AE2867" i="1"/>
  <c r="AD2867" i="1"/>
  <c r="AF2866" i="1"/>
  <c r="AE2866" i="1"/>
  <c r="AD2866" i="1"/>
  <c r="AF2865" i="1"/>
  <c r="AE2865" i="1"/>
  <c r="AD2865" i="1"/>
  <c r="AF2864" i="1"/>
  <c r="AE2864" i="1"/>
  <c r="AD2864" i="1"/>
  <c r="AF2863" i="1"/>
  <c r="AE2863" i="1"/>
  <c r="AD2863" i="1"/>
  <c r="AF2862" i="1"/>
  <c r="AE2862" i="1"/>
  <c r="AD2862" i="1"/>
  <c r="AF2861" i="1"/>
  <c r="AE2861" i="1"/>
  <c r="AD2861" i="1"/>
  <c r="AF2860" i="1"/>
  <c r="AE2860" i="1"/>
  <c r="AD2860" i="1"/>
  <c r="AF2859" i="1"/>
  <c r="AE2859" i="1"/>
  <c r="AD2859" i="1"/>
  <c r="AF2858" i="1"/>
  <c r="AE2858" i="1"/>
  <c r="AD2858" i="1"/>
  <c r="AF2857" i="1"/>
  <c r="AE2857" i="1"/>
  <c r="AD2857" i="1"/>
  <c r="AF2856" i="1"/>
  <c r="AE2856" i="1"/>
  <c r="AD2856" i="1"/>
  <c r="AF2855" i="1"/>
  <c r="AE2855" i="1"/>
  <c r="AD2855" i="1"/>
  <c r="AF2854" i="1"/>
  <c r="AE2854" i="1"/>
  <c r="AD2854" i="1"/>
  <c r="AF2853" i="1"/>
  <c r="AE2853" i="1"/>
  <c r="AD2853" i="1"/>
  <c r="AF2852" i="1"/>
  <c r="AE2852" i="1"/>
  <c r="AD2852" i="1"/>
  <c r="AF2851" i="1"/>
  <c r="AE2851" i="1"/>
  <c r="AD2851" i="1"/>
  <c r="AF2850" i="1"/>
  <c r="AE2850" i="1"/>
  <c r="AD2850" i="1"/>
  <c r="AF2849" i="1"/>
  <c r="AE2849" i="1"/>
  <c r="AD2849" i="1"/>
  <c r="AF2848" i="1"/>
  <c r="AE2848" i="1"/>
  <c r="AD2848" i="1"/>
  <c r="AF2847" i="1"/>
  <c r="AE2847" i="1"/>
  <c r="AD2847" i="1"/>
  <c r="AF2846" i="1"/>
  <c r="AE2846" i="1"/>
  <c r="AD2846" i="1"/>
  <c r="AF2845" i="1"/>
  <c r="AE2845" i="1"/>
  <c r="AD2845" i="1"/>
  <c r="AF2844" i="1"/>
  <c r="AE2844" i="1"/>
  <c r="AD2844" i="1"/>
  <c r="AF2843" i="1"/>
  <c r="AE2843" i="1"/>
  <c r="AD2843" i="1"/>
  <c r="AF2842" i="1"/>
  <c r="AE2842" i="1"/>
  <c r="AD2842" i="1"/>
  <c r="AF2841" i="1"/>
  <c r="AE2841" i="1"/>
  <c r="AD2841" i="1"/>
  <c r="AF2840" i="1"/>
  <c r="AE2840" i="1"/>
  <c r="AD2840" i="1"/>
  <c r="AF2839" i="1"/>
  <c r="AE2839" i="1"/>
  <c r="AD2839" i="1"/>
  <c r="AF2838" i="1"/>
  <c r="AE2838" i="1"/>
  <c r="AD2838" i="1"/>
  <c r="AF2837" i="1"/>
  <c r="AE2837" i="1"/>
  <c r="AD2837" i="1"/>
  <c r="AF2836" i="1"/>
  <c r="AE2836" i="1"/>
  <c r="AD2836" i="1"/>
  <c r="AF2835" i="1"/>
  <c r="AE2835" i="1"/>
  <c r="AD2835" i="1"/>
  <c r="AF2834" i="1"/>
  <c r="AE2834" i="1"/>
  <c r="AD2834" i="1"/>
  <c r="AF2833" i="1"/>
  <c r="AE2833" i="1"/>
  <c r="AD2833" i="1"/>
  <c r="AF2832" i="1"/>
  <c r="AE2832" i="1"/>
  <c r="AD2832" i="1"/>
  <c r="AF2831" i="1"/>
  <c r="AE2831" i="1"/>
  <c r="AD2831" i="1"/>
  <c r="AF2830" i="1"/>
  <c r="AE2830" i="1"/>
  <c r="AD2830" i="1"/>
  <c r="AF2829" i="1"/>
  <c r="AE2829" i="1"/>
  <c r="AD2829" i="1"/>
  <c r="AF2828" i="1"/>
  <c r="AE2828" i="1"/>
  <c r="AD2828" i="1"/>
  <c r="AF2827" i="1"/>
  <c r="AE2827" i="1"/>
  <c r="AD2827" i="1"/>
  <c r="AF2826" i="1"/>
  <c r="AE2826" i="1"/>
  <c r="AD2826" i="1"/>
  <c r="AF2825" i="1"/>
  <c r="AE2825" i="1"/>
  <c r="AD2825" i="1"/>
  <c r="AF2824" i="1"/>
  <c r="AE2824" i="1"/>
  <c r="AD2824" i="1"/>
  <c r="AF2823" i="1"/>
  <c r="AE2823" i="1"/>
  <c r="AD2823" i="1"/>
  <c r="AF2822" i="1"/>
  <c r="AE2822" i="1"/>
  <c r="AD2822" i="1"/>
  <c r="AF2821" i="1"/>
  <c r="AE2821" i="1"/>
  <c r="AD2821" i="1"/>
  <c r="AF2820" i="1"/>
  <c r="AE2820" i="1"/>
  <c r="AD2820" i="1"/>
  <c r="AF2819" i="1"/>
  <c r="AE2819" i="1"/>
  <c r="AD2819" i="1"/>
  <c r="AF2818" i="1"/>
  <c r="AE2818" i="1"/>
  <c r="AD2818" i="1"/>
  <c r="AF2817" i="1"/>
  <c r="AE2817" i="1"/>
  <c r="AD2817" i="1"/>
  <c r="AF2816" i="1"/>
  <c r="AE2816" i="1"/>
  <c r="AD2816" i="1"/>
  <c r="AF2815" i="1"/>
  <c r="AE2815" i="1"/>
  <c r="AD2815" i="1"/>
  <c r="AF2814" i="1"/>
  <c r="AE2814" i="1"/>
  <c r="AD2814" i="1"/>
  <c r="AF2813" i="1"/>
  <c r="AE2813" i="1"/>
  <c r="AD2813" i="1"/>
  <c r="AF2812" i="1"/>
  <c r="AE2812" i="1"/>
  <c r="AD2812" i="1"/>
  <c r="AF2811" i="1"/>
  <c r="AE2811" i="1"/>
  <c r="AD2811" i="1"/>
  <c r="AF2810" i="1"/>
  <c r="AE2810" i="1"/>
  <c r="AD2810" i="1"/>
  <c r="AF2809" i="1"/>
  <c r="AE2809" i="1"/>
  <c r="AD2809" i="1"/>
  <c r="AF2808" i="1"/>
  <c r="AE2808" i="1"/>
  <c r="AD2808" i="1"/>
  <c r="AF2807" i="1"/>
  <c r="AE2807" i="1"/>
  <c r="AD2807" i="1"/>
  <c r="AF2806" i="1"/>
  <c r="AE2806" i="1"/>
  <c r="AD2806" i="1"/>
  <c r="AF2805" i="1"/>
  <c r="AE2805" i="1"/>
  <c r="AD2805" i="1"/>
  <c r="AF2804" i="1"/>
  <c r="AE2804" i="1"/>
  <c r="AD2804" i="1"/>
  <c r="AF2803" i="1"/>
  <c r="AE2803" i="1"/>
  <c r="AD2803" i="1"/>
  <c r="AF2802" i="1"/>
  <c r="AE2802" i="1"/>
  <c r="AD2802" i="1"/>
  <c r="AF2801" i="1"/>
  <c r="AE2801" i="1"/>
  <c r="AD2801" i="1"/>
  <c r="AF2800" i="1"/>
  <c r="AE2800" i="1"/>
  <c r="AD2800" i="1"/>
  <c r="AF2799" i="1"/>
  <c r="AE2799" i="1"/>
  <c r="AD2799" i="1"/>
  <c r="AF2798" i="1"/>
  <c r="AE2798" i="1"/>
  <c r="AD2798" i="1"/>
  <c r="AF2797" i="1"/>
  <c r="AE2797" i="1"/>
  <c r="AD2797" i="1"/>
  <c r="AF2796" i="1"/>
  <c r="AE2796" i="1"/>
  <c r="AD2796" i="1"/>
  <c r="AF2795" i="1"/>
  <c r="AE2795" i="1"/>
  <c r="AD2795" i="1"/>
  <c r="AF2794" i="1"/>
  <c r="AE2794" i="1"/>
  <c r="AD2794" i="1"/>
  <c r="AF2793" i="1"/>
  <c r="AE2793" i="1"/>
  <c r="AD2793" i="1"/>
  <c r="AF2792" i="1"/>
  <c r="AE2792" i="1"/>
  <c r="AD2792" i="1"/>
  <c r="AF2791" i="1"/>
  <c r="AE2791" i="1"/>
  <c r="AD2791" i="1"/>
  <c r="AF2790" i="1"/>
  <c r="AE2790" i="1"/>
  <c r="AD2790" i="1"/>
  <c r="AF2789" i="1"/>
  <c r="AE2789" i="1"/>
  <c r="AD2789" i="1"/>
  <c r="AF2788" i="1"/>
  <c r="AE2788" i="1"/>
  <c r="AD2788" i="1"/>
  <c r="AF2787" i="1"/>
  <c r="AE2787" i="1"/>
  <c r="AD2787" i="1"/>
  <c r="AF2786" i="1"/>
  <c r="AE2786" i="1"/>
  <c r="AD2786" i="1"/>
  <c r="AF2785" i="1"/>
  <c r="AE2785" i="1"/>
  <c r="AD2785" i="1"/>
  <c r="AF2784" i="1"/>
  <c r="AE2784" i="1"/>
  <c r="AD2784" i="1"/>
  <c r="AF2783" i="1"/>
  <c r="AE2783" i="1"/>
  <c r="AD2783" i="1"/>
  <c r="AF2782" i="1"/>
  <c r="AE2782" i="1"/>
  <c r="AD2782" i="1"/>
  <c r="AF2781" i="1"/>
  <c r="AE2781" i="1"/>
  <c r="AD2781" i="1"/>
  <c r="AF2780" i="1"/>
  <c r="AE2780" i="1"/>
  <c r="AD2780" i="1"/>
  <c r="AF2779" i="1"/>
  <c r="AE2779" i="1"/>
  <c r="AD2779" i="1"/>
  <c r="AF2778" i="1"/>
  <c r="AE2778" i="1"/>
  <c r="AD2778" i="1"/>
  <c r="AF2777" i="1"/>
  <c r="AE2777" i="1"/>
  <c r="AD2777" i="1"/>
  <c r="AF2776" i="1"/>
  <c r="AE2776" i="1"/>
  <c r="AD2776" i="1"/>
  <c r="AF2775" i="1"/>
  <c r="AE2775" i="1"/>
  <c r="AD2775" i="1"/>
  <c r="AF2774" i="1"/>
  <c r="AE2774" i="1"/>
  <c r="AD2774" i="1"/>
  <c r="AF2773" i="1"/>
  <c r="AE2773" i="1"/>
  <c r="AD2773" i="1"/>
  <c r="AF2772" i="1"/>
  <c r="AE2772" i="1"/>
  <c r="AD2772" i="1"/>
  <c r="AF2771" i="1"/>
  <c r="AE2771" i="1"/>
  <c r="AD2771" i="1"/>
  <c r="AF2770" i="1"/>
  <c r="AE2770" i="1"/>
  <c r="AD2770" i="1"/>
  <c r="AF2769" i="1"/>
  <c r="AE2769" i="1"/>
  <c r="AD2769" i="1"/>
  <c r="AF2768" i="1"/>
  <c r="AE2768" i="1"/>
  <c r="AD2768" i="1"/>
  <c r="AF2767" i="1"/>
  <c r="AE2767" i="1"/>
  <c r="AD2767" i="1"/>
  <c r="AF2766" i="1"/>
  <c r="AE2766" i="1"/>
  <c r="AD2766" i="1"/>
  <c r="AF2765" i="1"/>
  <c r="AE2765" i="1"/>
  <c r="AD2765" i="1"/>
  <c r="AF2764" i="1"/>
  <c r="AE2764" i="1"/>
  <c r="AD2764" i="1"/>
  <c r="AF2763" i="1"/>
  <c r="AE2763" i="1"/>
  <c r="AD2763" i="1"/>
  <c r="AF2762" i="1"/>
  <c r="AE2762" i="1"/>
  <c r="AD2762" i="1"/>
  <c r="AF2761" i="1"/>
  <c r="AE2761" i="1"/>
  <c r="AD2761" i="1"/>
  <c r="AF2760" i="1"/>
  <c r="AE2760" i="1"/>
  <c r="AD2760" i="1"/>
  <c r="AF2759" i="1"/>
  <c r="AE2759" i="1"/>
  <c r="AD2759" i="1"/>
  <c r="AF2758" i="1"/>
  <c r="AE2758" i="1"/>
  <c r="AD2758" i="1"/>
  <c r="AF2757" i="1"/>
  <c r="AE2757" i="1"/>
  <c r="AD2757" i="1"/>
  <c r="AF2756" i="1"/>
  <c r="AE2756" i="1"/>
  <c r="AD2756" i="1"/>
  <c r="AF2755" i="1"/>
  <c r="AE2755" i="1"/>
  <c r="AD2755" i="1"/>
  <c r="AF2754" i="1"/>
  <c r="AE2754" i="1"/>
  <c r="AD2754" i="1"/>
  <c r="AF2753" i="1"/>
  <c r="AE2753" i="1"/>
  <c r="AD2753" i="1"/>
  <c r="AF2752" i="1"/>
  <c r="AE2752" i="1"/>
  <c r="AD2752" i="1"/>
  <c r="AF2751" i="1"/>
  <c r="AE2751" i="1"/>
  <c r="AD2751" i="1"/>
  <c r="AF2750" i="1"/>
  <c r="AE2750" i="1"/>
  <c r="AD2750" i="1"/>
  <c r="AF2749" i="1"/>
  <c r="AE2749" i="1"/>
  <c r="AD2749" i="1"/>
  <c r="AF2748" i="1"/>
  <c r="AE2748" i="1"/>
  <c r="AD2748" i="1"/>
  <c r="AF2747" i="1"/>
  <c r="AE2747" i="1"/>
  <c r="AD2747" i="1"/>
  <c r="AF2746" i="1"/>
  <c r="AE2746" i="1"/>
  <c r="AD2746" i="1"/>
  <c r="AF2745" i="1"/>
  <c r="AE2745" i="1"/>
  <c r="AD2745" i="1"/>
  <c r="AF2744" i="1"/>
  <c r="AE2744" i="1"/>
  <c r="AD2744" i="1"/>
  <c r="AF2743" i="1"/>
  <c r="AE2743" i="1"/>
  <c r="AD2743" i="1"/>
  <c r="AF2742" i="1"/>
  <c r="AE2742" i="1"/>
  <c r="AD2742" i="1"/>
  <c r="AF2741" i="1"/>
  <c r="AE2741" i="1"/>
  <c r="AD2741" i="1"/>
  <c r="AF2740" i="1"/>
  <c r="AE2740" i="1"/>
  <c r="AD2740" i="1"/>
  <c r="AF2739" i="1"/>
  <c r="AE2739" i="1"/>
  <c r="AD2739" i="1"/>
  <c r="AF2738" i="1"/>
  <c r="AE2738" i="1"/>
  <c r="AD2738" i="1"/>
  <c r="AF2737" i="1"/>
  <c r="AE2737" i="1"/>
  <c r="AD2737" i="1"/>
  <c r="AF2736" i="1"/>
  <c r="AE2736" i="1"/>
  <c r="AD2736" i="1"/>
  <c r="AF2735" i="1"/>
  <c r="AE2735" i="1"/>
  <c r="AD2735" i="1"/>
  <c r="AF2734" i="1"/>
  <c r="AE2734" i="1"/>
  <c r="AD2734" i="1"/>
  <c r="AF2733" i="1"/>
  <c r="AE2733" i="1"/>
  <c r="AD2733" i="1"/>
  <c r="AF2732" i="1"/>
  <c r="AE2732" i="1"/>
  <c r="AD2732" i="1"/>
  <c r="AF2731" i="1"/>
  <c r="AE2731" i="1"/>
  <c r="AD2731" i="1"/>
  <c r="AF2730" i="1"/>
  <c r="AE2730" i="1"/>
  <c r="AD2730" i="1"/>
  <c r="AF2729" i="1"/>
  <c r="AE2729" i="1"/>
  <c r="AD2729" i="1"/>
  <c r="AF2728" i="1"/>
  <c r="AE2728" i="1"/>
  <c r="AD2728" i="1"/>
  <c r="AF2727" i="1"/>
  <c r="AE2727" i="1"/>
  <c r="AD2727" i="1"/>
  <c r="AF2726" i="1"/>
  <c r="AE2726" i="1"/>
  <c r="AD2726" i="1"/>
  <c r="AF2725" i="1"/>
  <c r="AE2725" i="1"/>
  <c r="AD2725" i="1"/>
  <c r="AF2724" i="1"/>
  <c r="AE2724" i="1"/>
  <c r="AD2724" i="1"/>
  <c r="AF2723" i="1"/>
  <c r="AE2723" i="1"/>
  <c r="AD2723" i="1"/>
  <c r="AF2722" i="1"/>
  <c r="AE2722" i="1"/>
  <c r="AD2722" i="1"/>
  <c r="AF2721" i="1"/>
  <c r="AE2721" i="1"/>
  <c r="AD2721" i="1"/>
  <c r="AF2720" i="1"/>
  <c r="AE2720" i="1"/>
  <c r="AD2720" i="1"/>
  <c r="AF2719" i="1"/>
  <c r="AE2719" i="1"/>
  <c r="AD2719" i="1"/>
  <c r="AF2718" i="1"/>
  <c r="AE2718" i="1"/>
  <c r="AD2718" i="1"/>
  <c r="AF2717" i="1"/>
  <c r="AE2717" i="1"/>
  <c r="AD2717" i="1"/>
  <c r="AF2716" i="1"/>
  <c r="AE2716" i="1"/>
  <c r="AD2716" i="1"/>
  <c r="AF2715" i="1"/>
  <c r="AE2715" i="1"/>
  <c r="AD2715" i="1"/>
  <c r="AF2714" i="1"/>
  <c r="AE2714" i="1"/>
  <c r="AD2714" i="1"/>
  <c r="AF2713" i="1"/>
  <c r="AE2713" i="1"/>
  <c r="AD2713" i="1"/>
  <c r="AF2712" i="1"/>
  <c r="AE2712" i="1"/>
  <c r="AD2712" i="1"/>
  <c r="AF2711" i="1"/>
  <c r="AE2711" i="1"/>
  <c r="AD2711" i="1"/>
  <c r="AF2710" i="1"/>
  <c r="AE2710" i="1"/>
  <c r="AD2710" i="1"/>
  <c r="AF2709" i="1"/>
  <c r="AE2709" i="1"/>
  <c r="AD2709" i="1"/>
  <c r="AF2708" i="1"/>
  <c r="AE2708" i="1"/>
  <c r="AD2708" i="1"/>
  <c r="AF2707" i="1"/>
  <c r="AE2707" i="1"/>
  <c r="AD2707" i="1"/>
  <c r="AF2706" i="1"/>
  <c r="AE2706" i="1"/>
  <c r="AD2706" i="1"/>
  <c r="AF2705" i="1"/>
  <c r="AE2705" i="1"/>
  <c r="AD2705" i="1"/>
  <c r="AF2704" i="1"/>
  <c r="AE2704" i="1"/>
  <c r="AD2704" i="1"/>
  <c r="AF2703" i="1"/>
  <c r="AE2703" i="1"/>
  <c r="AD2703" i="1"/>
  <c r="AF2702" i="1"/>
  <c r="AE2702" i="1"/>
  <c r="AD2702" i="1"/>
  <c r="AF2701" i="1"/>
  <c r="AE2701" i="1"/>
  <c r="AD2701" i="1"/>
  <c r="AF2700" i="1"/>
  <c r="AE2700" i="1"/>
  <c r="AD2700" i="1"/>
  <c r="AF2699" i="1"/>
  <c r="AE2699" i="1"/>
  <c r="AD2699" i="1"/>
  <c r="AF2698" i="1"/>
  <c r="AE2698" i="1"/>
  <c r="AD2698" i="1"/>
  <c r="AF2697" i="1"/>
  <c r="AE2697" i="1"/>
  <c r="AD2697" i="1"/>
  <c r="AF2696" i="1"/>
  <c r="AE2696" i="1"/>
  <c r="AD2696" i="1"/>
  <c r="AF2695" i="1"/>
  <c r="AE2695" i="1"/>
  <c r="AD2695" i="1"/>
  <c r="AF2694" i="1"/>
  <c r="AE2694" i="1"/>
  <c r="AD2694" i="1"/>
  <c r="AF2693" i="1"/>
  <c r="AE2693" i="1"/>
  <c r="AD2693" i="1"/>
  <c r="AF2692" i="1"/>
  <c r="AE2692" i="1"/>
  <c r="AD2692" i="1"/>
  <c r="AF2691" i="1"/>
  <c r="AE2691" i="1"/>
  <c r="AD2691" i="1"/>
  <c r="AF2690" i="1"/>
  <c r="AE2690" i="1"/>
  <c r="AD2690" i="1"/>
  <c r="AF2689" i="1"/>
  <c r="AE2689" i="1"/>
  <c r="AD2689" i="1"/>
  <c r="AF2688" i="1"/>
  <c r="AE2688" i="1"/>
  <c r="AD2688" i="1"/>
  <c r="AF2687" i="1"/>
  <c r="AE2687" i="1"/>
  <c r="AD2687" i="1"/>
  <c r="AF2686" i="1"/>
  <c r="AE2686" i="1"/>
  <c r="AD2686" i="1"/>
  <c r="AF2685" i="1"/>
  <c r="AE2685" i="1"/>
  <c r="AD2685" i="1"/>
  <c r="AF2684" i="1"/>
  <c r="AE2684" i="1"/>
  <c r="AD2684" i="1"/>
  <c r="AF2683" i="1"/>
  <c r="AE2683" i="1"/>
  <c r="AD2683" i="1"/>
  <c r="AF2682" i="1"/>
  <c r="AE2682" i="1"/>
  <c r="AD2682" i="1"/>
  <c r="AF2681" i="1"/>
  <c r="AE2681" i="1"/>
  <c r="AD2681" i="1"/>
  <c r="AF2680" i="1"/>
  <c r="AE2680" i="1"/>
  <c r="AD2680" i="1"/>
  <c r="AF2679" i="1"/>
  <c r="AE2679" i="1"/>
  <c r="AD2679" i="1"/>
  <c r="AF2678" i="1"/>
  <c r="AE2678" i="1"/>
  <c r="AD2678" i="1"/>
  <c r="AF2677" i="1"/>
  <c r="AE2677" i="1"/>
  <c r="AD2677" i="1"/>
  <c r="AF2676" i="1"/>
  <c r="AE2676" i="1"/>
  <c r="AD2676" i="1"/>
  <c r="AF2675" i="1"/>
  <c r="AE2675" i="1"/>
  <c r="AD2675" i="1"/>
  <c r="AF2674" i="1"/>
  <c r="AE2674" i="1"/>
  <c r="AD2674" i="1"/>
  <c r="AF2673" i="1"/>
  <c r="AE2673" i="1"/>
  <c r="AD2673" i="1"/>
  <c r="AF2672" i="1"/>
  <c r="AE2672" i="1"/>
  <c r="AD2672" i="1"/>
  <c r="AF2671" i="1"/>
  <c r="AE2671" i="1"/>
  <c r="AD2671" i="1"/>
  <c r="AF2670" i="1"/>
  <c r="AE2670" i="1"/>
  <c r="AD2670" i="1"/>
  <c r="AF2669" i="1"/>
  <c r="AE2669" i="1"/>
  <c r="AD2669" i="1"/>
  <c r="AF2668" i="1"/>
  <c r="AE2668" i="1"/>
  <c r="AD2668" i="1"/>
  <c r="AF2667" i="1"/>
  <c r="AE2667" i="1"/>
  <c r="AD2667" i="1"/>
  <c r="AF2666" i="1"/>
  <c r="AE2666" i="1"/>
  <c r="AD2666" i="1"/>
  <c r="AF2665" i="1"/>
  <c r="AE2665" i="1"/>
  <c r="AD2665" i="1"/>
  <c r="AF2664" i="1"/>
  <c r="AE2664" i="1"/>
  <c r="AD2664" i="1"/>
  <c r="AF2663" i="1"/>
  <c r="AE2663" i="1"/>
  <c r="AD2663" i="1"/>
  <c r="AF2662" i="1"/>
  <c r="AE2662" i="1"/>
  <c r="AD2662" i="1"/>
  <c r="AF2661" i="1"/>
  <c r="AE2661" i="1"/>
  <c r="AD2661" i="1"/>
  <c r="AF2660" i="1"/>
  <c r="AE2660" i="1"/>
  <c r="AD2660" i="1"/>
  <c r="AF2659" i="1"/>
  <c r="AE2659" i="1"/>
  <c r="AD2659" i="1"/>
  <c r="AF2658" i="1"/>
  <c r="AE2658" i="1"/>
  <c r="AD2658" i="1"/>
  <c r="AF2657" i="1"/>
  <c r="AE2657" i="1"/>
  <c r="AD2657" i="1"/>
  <c r="AF2656" i="1"/>
  <c r="AE2656" i="1"/>
  <c r="AD2656" i="1"/>
  <c r="AF2655" i="1"/>
  <c r="AE2655" i="1"/>
  <c r="AD2655" i="1"/>
  <c r="AF2654" i="1"/>
  <c r="AE2654" i="1"/>
  <c r="AD2654" i="1"/>
  <c r="AF2653" i="1"/>
  <c r="AE2653" i="1"/>
  <c r="AD2653" i="1"/>
  <c r="AF2652" i="1"/>
  <c r="AE2652" i="1"/>
  <c r="AD2652" i="1"/>
  <c r="AF2651" i="1"/>
  <c r="AE2651" i="1"/>
  <c r="AD2651" i="1"/>
  <c r="AF2650" i="1"/>
  <c r="AE2650" i="1"/>
  <c r="AD2650" i="1"/>
  <c r="AF2649" i="1"/>
  <c r="AE2649" i="1"/>
  <c r="AD2649" i="1"/>
  <c r="AF2648" i="1"/>
  <c r="AE2648" i="1"/>
  <c r="AD2648" i="1"/>
  <c r="AF2647" i="1"/>
  <c r="AE2647" i="1"/>
  <c r="AD2647" i="1"/>
  <c r="AF2646" i="1"/>
  <c r="AE2646" i="1"/>
  <c r="AD2646" i="1"/>
  <c r="AF2645" i="1"/>
  <c r="AE2645" i="1"/>
  <c r="AD2645" i="1"/>
  <c r="AF2644" i="1"/>
  <c r="AE2644" i="1"/>
  <c r="AD2644" i="1"/>
  <c r="AF2643" i="1"/>
  <c r="AE2643" i="1"/>
  <c r="AD2643" i="1"/>
  <c r="AF2642" i="1"/>
  <c r="AE2642" i="1"/>
  <c r="AD2642" i="1"/>
  <c r="AF2641" i="1"/>
  <c r="AE2641" i="1"/>
  <c r="AD2641" i="1"/>
  <c r="AF2640" i="1"/>
  <c r="AE2640" i="1"/>
  <c r="AD2640" i="1"/>
  <c r="AF2639" i="1"/>
  <c r="AE2639" i="1"/>
  <c r="AD2639" i="1"/>
  <c r="AF2638" i="1"/>
  <c r="AE2638" i="1"/>
  <c r="AD2638" i="1"/>
  <c r="AF2637" i="1"/>
  <c r="AE2637" i="1"/>
  <c r="AD2637" i="1"/>
  <c r="AF2636" i="1"/>
  <c r="AE2636" i="1"/>
  <c r="AD2636" i="1"/>
  <c r="AF2635" i="1"/>
  <c r="AE2635" i="1"/>
  <c r="AD2635" i="1"/>
  <c r="AF2634" i="1"/>
  <c r="AE2634" i="1"/>
  <c r="AD2634" i="1"/>
  <c r="AF2633" i="1"/>
  <c r="AE2633" i="1"/>
  <c r="AD2633" i="1"/>
  <c r="AF2632" i="1"/>
  <c r="AE2632" i="1"/>
  <c r="AD2632" i="1"/>
  <c r="AF2631" i="1"/>
  <c r="AE2631" i="1"/>
  <c r="AD2631" i="1"/>
  <c r="AF2630" i="1"/>
  <c r="AE2630" i="1"/>
  <c r="AD2630" i="1"/>
  <c r="AF2629" i="1"/>
  <c r="AE2629" i="1"/>
  <c r="AD2629" i="1"/>
  <c r="AF2628" i="1"/>
  <c r="AE2628" i="1"/>
  <c r="AD2628" i="1"/>
  <c r="AF2627" i="1"/>
  <c r="AE2627" i="1"/>
  <c r="AD2627" i="1"/>
  <c r="AF2626" i="1"/>
  <c r="AE2626" i="1"/>
  <c r="AD2626" i="1"/>
  <c r="AF2625" i="1"/>
  <c r="AE2625" i="1"/>
  <c r="AD2625" i="1"/>
  <c r="AF2624" i="1"/>
  <c r="AE2624" i="1"/>
  <c r="AD2624" i="1"/>
  <c r="AF2623" i="1"/>
  <c r="AE2623" i="1"/>
  <c r="AD2623" i="1"/>
  <c r="AF2622" i="1"/>
  <c r="AE2622" i="1"/>
  <c r="AD2622" i="1"/>
  <c r="AF2621" i="1"/>
  <c r="AE2621" i="1"/>
  <c r="AD2621" i="1"/>
  <c r="AF2620" i="1"/>
  <c r="AE2620" i="1"/>
  <c r="AD2620" i="1"/>
  <c r="AF2619" i="1"/>
  <c r="AE2619" i="1"/>
  <c r="AD2619" i="1"/>
  <c r="AF2618" i="1"/>
  <c r="AE2618" i="1"/>
  <c r="AD2618" i="1"/>
  <c r="AF2617" i="1"/>
  <c r="AE2617" i="1"/>
  <c r="AD2617" i="1"/>
  <c r="AF2616" i="1"/>
  <c r="AE2616" i="1"/>
  <c r="AD2616" i="1"/>
  <c r="AF2615" i="1"/>
  <c r="AE2615" i="1"/>
  <c r="AD2615" i="1"/>
  <c r="AF2614" i="1"/>
  <c r="AE2614" i="1"/>
  <c r="AD2614" i="1"/>
  <c r="AF2613" i="1"/>
  <c r="AE2613" i="1"/>
  <c r="AD2613" i="1"/>
  <c r="AF2612" i="1"/>
  <c r="AE2612" i="1"/>
  <c r="AD2612" i="1"/>
  <c r="AF2611" i="1"/>
  <c r="AE2611" i="1"/>
  <c r="AD2611" i="1"/>
  <c r="AF2610" i="1"/>
  <c r="AE2610" i="1"/>
  <c r="AD2610" i="1"/>
  <c r="AF2609" i="1"/>
  <c r="AE2609" i="1"/>
  <c r="AD2609" i="1"/>
  <c r="AF2608" i="1"/>
  <c r="AE2608" i="1"/>
  <c r="AD2608" i="1"/>
  <c r="AF2607" i="1"/>
  <c r="AE2607" i="1"/>
  <c r="AD2607" i="1"/>
  <c r="AF2606" i="1"/>
  <c r="AE2606" i="1"/>
  <c r="AD2606" i="1"/>
  <c r="AF2605" i="1"/>
  <c r="AE2605" i="1"/>
  <c r="AD2605" i="1"/>
  <c r="AF2604" i="1"/>
  <c r="AE2604" i="1"/>
  <c r="AD2604" i="1"/>
  <c r="AF2603" i="1"/>
  <c r="AE2603" i="1"/>
  <c r="AD2603" i="1"/>
  <c r="AF2602" i="1"/>
  <c r="AE2602" i="1"/>
  <c r="AD2602" i="1"/>
  <c r="AF2601" i="1"/>
  <c r="AE2601" i="1"/>
  <c r="AD2601" i="1"/>
  <c r="AF2600" i="1"/>
  <c r="AE2600" i="1"/>
  <c r="AD2600" i="1"/>
  <c r="AF2599" i="1"/>
  <c r="AE2599" i="1"/>
  <c r="AD2599" i="1"/>
  <c r="AF2598" i="1"/>
  <c r="AE2598" i="1"/>
  <c r="AD2598" i="1"/>
  <c r="AF2597" i="1"/>
  <c r="AE2597" i="1"/>
  <c r="AD2597" i="1"/>
  <c r="AF2596" i="1"/>
  <c r="AE2596" i="1"/>
  <c r="AD2596" i="1"/>
  <c r="AF2595" i="1"/>
  <c r="AE2595" i="1"/>
  <c r="AD2595" i="1"/>
  <c r="AF2594" i="1"/>
  <c r="AE2594" i="1"/>
  <c r="AD2594" i="1"/>
  <c r="AF2593" i="1"/>
  <c r="AE2593" i="1"/>
  <c r="AD2593" i="1"/>
  <c r="AF2592" i="1"/>
  <c r="AE2592" i="1"/>
  <c r="AD2592" i="1"/>
  <c r="AF2591" i="1"/>
  <c r="AE2591" i="1"/>
  <c r="AD2591" i="1"/>
  <c r="AF2590" i="1"/>
  <c r="AE2590" i="1"/>
  <c r="AD2590" i="1"/>
  <c r="AF2589" i="1"/>
  <c r="AE2589" i="1"/>
  <c r="AD2589" i="1"/>
  <c r="AF2588" i="1"/>
  <c r="AE2588" i="1"/>
  <c r="AD2588" i="1"/>
  <c r="AF2587" i="1"/>
  <c r="AE2587" i="1"/>
  <c r="AD2587" i="1"/>
  <c r="AF2586" i="1"/>
  <c r="AE2586" i="1"/>
  <c r="AD2586" i="1"/>
  <c r="AF2585" i="1"/>
  <c r="AE2585" i="1"/>
  <c r="AD2585" i="1"/>
  <c r="AF2584" i="1"/>
  <c r="AE2584" i="1"/>
  <c r="AD2584" i="1"/>
  <c r="AF2583" i="1"/>
  <c r="AE2583" i="1"/>
  <c r="AD2583" i="1"/>
  <c r="AF2582" i="1"/>
  <c r="AE2582" i="1"/>
  <c r="AD2582" i="1"/>
  <c r="AF2581" i="1"/>
  <c r="AE2581" i="1"/>
  <c r="AD2581" i="1"/>
  <c r="AF2580" i="1"/>
  <c r="AE2580" i="1"/>
  <c r="AD2580" i="1"/>
  <c r="AF2579" i="1"/>
  <c r="AE2579" i="1"/>
  <c r="AD2579" i="1"/>
  <c r="AF2578" i="1"/>
  <c r="AE2578" i="1"/>
  <c r="AD2578" i="1"/>
  <c r="AF2577" i="1"/>
  <c r="AE2577" i="1"/>
  <c r="AD2577" i="1"/>
  <c r="AF2576" i="1"/>
  <c r="AE2576" i="1"/>
  <c r="AD2576" i="1"/>
  <c r="AF2575" i="1"/>
  <c r="AE2575" i="1"/>
  <c r="AD2575" i="1"/>
  <c r="AF2574" i="1"/>
  <c r="AE2574" i="1"/>
  <c r="AD2574" i="1"/>
  <c r="AF2573" i="1"/>
  <c r="AE2573" i="1"/>
  <c r="AD2573" i="1"/>
  <c r="AF2572" i="1"/>
  <c r="AE2572" i="1"/>
  <c r="AD2572" i="1"/>
  <c r="AF2571" i="1"/>
  <c r="AE2571" i="1"/>
  <c r="AD2571" i="1"/>
  <c r="AF2570" i="1"/>
  <c r="AE2570" i="1"/>
  <c r="AD2570" i="1"/>
  <c r="AF2569" i="1"/>
  <c r="AE2569" i="1"/>
  <c r="AD2569" i="1"/>
  <c r="AF2568" i="1"/>
  <c r="AE2568" i="1"/>
  <c r="AD2568" i="1"/>
  <c r="AF2567" i="1"/>
  <c r="AE2567" i="1"/>
  <c r="AD2567" i="1"/>
  <c r="AF2566" i="1"/>
  <c r="AE2566" i="1"/>
  <c r="AD2566" i="1"/>
  <c r="AF2565" i="1"/>
  <c r="AE2565" i="1"/>
  <c r="AD2565" i="1"/>
  <c r="AF2564" i="1"/>
  <c r="AE2564" i="1"/>
  <c r="AD2564" i="1"/>
  <c r="AF2563" i="1"/>
  <c r="AE2563" i="1"/>
  <c r="AD2563" i="1"/>
  <c r="AF2562" i="1"/>
  <c r="AE2562" i="1"/>
  <c r="AD2562" i="1"/>
  <c r="AF2561" i="1"/>
  <c r="AE2561" i="1"/>
  <c r="AD2561" i="1"/>
  <c r="AF2560" i="1"/>
  <c r="AE2560" i="1"/>
  <c r="AD2560" i="1"/>
  <c r="AF2559" i="1"/>
  <c r="AE2559" i="1"/>
  <c r="AD2559" i="1"/>
  <c r="AF2558" i="1"/>
  <c r="AE2558" i="1"/>
  <c r="AD2558" i="1"/>
  <c r="AF2557" i="1"/>
  <c r="AE2557" i="1"/>
  <c r="AD2557" i="1"/>
  <c r="AF2556" i="1"/>
  <c r="AE2556" i="1"/>
  <c r="AD2556" i="1"/>
  <c r="AF2555" i="1"/>
  <c r="AE2555" i="1"/>
  <c r="AD2555" i="1"/>
  <c r="AF2554" i="1"/>
  <c r="AE2554" i="1"/>
  <c r="AD2554" i="1"/>
  <c r="AF2553" i="1"/>
  <c r="AE2553" i="1"/>
  <c r="AD2553" i="1"/>
  <c r="AF2552" i="1"/>
  <c r="AE2552" i="1"/>
  <c r="AD2552" i="1"/>
  <c r="AF2551" i="1"/>
  <c r="AE2551" i="1"/>
  <c r="AD2551" i="1"/>
  <c r="AF2550" i="1"/>
  <c r="AE2550" i="1"/>
  <c r="AD2550" i="1"/>
  <c r="AF2549" i="1"/>
  <c r="AE2549" i="1"/>
  <c r="AD2549" i="1"/>
  <c r="AF2548" i="1"/>
  <c r="AE2548" i="1"/>
  <c r="AD2548" i="1"/>
  <c r="AF2547" i="1"/>
  <c r="AE2547" i="1"/>
  <c r="AD2547" i="1"/>
  <c r="AF2546" i="1"/>
  <c r="AE2546" i="1"/>
  <c r="AD2546" i="1"/>
  <c r="AF2545" i="1"/>
  <c r="AE2545" i="1"/>
  <c r="AD2545" i="1"/>
  <c r="AF2544" i="1"/>
  <c r="AE2544" i="1"/>
  <c r="AD2544" i="1"/>
  <c r="AF2543" i="1"/>
  <c r="AE2543" i="1"/>
  <c r="AD2543" i="1"/>
  <c r="AF2542" i="1"/>
  <c r="AE2542" i="1"/>
  <c r="AD2542" i="1"/>
  <c r="AF2541" i="1"/>
  <c r="AE2541" i="1"/>
  <c r="AD2541" i="1"/>
  <c r="AF2540" i="1"/>
  <c r="AE2540" i="1"/>
  <c r="AD2540" i="1"/>
  <c r="AF2539" i="1"/>
  <c r="AE2539" i="1"/>
  <c r="AD2539" i="1"/>
  <c r="AF2538" i="1"/>
  <c r="AE2538" i="1"/>
  <c r="AD2538" i="1"/>
  <c r="AF2537" i="1"/>
  <c r="AE2537" i="1"/>
  <c r="AD2537" i="1"/>
  <c r="AF2536" i="1"/>
  <c r="AE2536" i="1"/>
  <c r="AD2536" i="1"/>
  <c r="AF2535" i="1"/>
  <c r="AE2535" i="1"/>
  <c r="AD2535" i="1"/>
  <c r="AF2534" i="1"/>
  <c r="AE2534" i="1"/>
  <c r="AD2534" i="1"/>
  <c r="AF2533" i="1"/>
  <c r="AE2533" i="1"/>
  <c r="AD2533" i="1"/>
  <c r="AF2532" i="1"/>
  <c r="AE2532" i="1"/>
  <c r="AD2532" i="1"/>
  <c r="AF2531" i="1"/>
  <c r="AE2531" i="1"/>
  <c r="AD2531" i="1"/>
  <c r="AF2530" i="1"/>
  <c r="AE2530" i="1"/>
  <c r="AD2530" i="1"/>
  <c r="AF2529" i="1"/>
  <c r="AE2529" i="1"/>
  <c r="AD2529" i="1"/>
  <c r="AF2528" i="1"/>
  <c r="AE2528" i="1"/>
  <c r="AD2528" i="1"/>
  <c r="AF2527" i="1"/>
  <c r="AE2527" i="1"/>
  <c r="AD2527" i="1"/>
  <c r="AF2526" i="1"/>
  <c r="AE2526" i="1"/>
  <c r="AD2526" i="1"/>
  <c r="AF2525" i="1"/>
  <c r="AE2525" i="1"/>
  <c r="AD2525" i="1"/>
  <c r="AF2524" i="1"/>
  <c r="AE2524" i="1"/>
  <c r="AD2524" i="1"/>
  <c r="AF2523" i="1"/>
  <c r="AE2523" i="1"/>
  <c r="AD2523" i="1"/>
  <c r="AF2522" i="1"/>
  <c r="AE2522" i="1"/>
  <c r="AD2522" i="1"/>
  <c r="AF2521" i="1"/>
  <c r="AE2521" i="1"/>
  <c r="AD2521" i="1"/>
  <c r="AF2520" i="1"/>
  <c r="AE2520" i="1"/>
  <c r="AD2520" i="1"/>
  <c r="AF2519" i="1"/>
  <c r="AE2519" i="1"/>
  <c r="AD2519" i="1"/>
  <c r="AF2518" i="1"/>
  <c r="AE2518" i="1"/>
  <c r="AD2518" i="1"/>
  <c r="AF2517" i="1"/>
  <c r="AE2517" i="1"/>
  <c r="AD2517" i="1"/>
  <c r="AF2516" i="1"/>
  <c r="AE2516" i="1"/>
  <c r="AD2516" i="1"/>
  <c r="AF2515" i="1"/>
  <c r="AE2515" i="1"/>
  <c r="AD2515" i="1"/>
  <c r="AF2514" i="1"/>
  <c r="AE2514" i="1"/>
  <c r="AD2514" i="1"/>
  <c r="AF2513" i="1"/>
  <c r="AE2513" i="1"/>
  <c r="AD2513" i="1"/>
  <c r="AF2512" i="1"/>
  <c r="AE2512" i="1"/>
  <c r="AD2512" i="1"/>
  <c r="AF2511" i="1"/>
  <c r="AE2511" i="1"/>
  <c r="AD2511" i="1"/>
  <c r="AF2510" i="1"/>
  <c r="AE2510" i="1"/>
  <c r="AD2510" i="1"/>
  <c r="AF2509" i="1"/>
  <c r="AE2509" i="1"/>
  <c r="AD2509" i="1"/>
  <c r="AF2508" i="1"/>
  <c r="AE2508" i="1"/>
  <c r="AD2508" i="1"/>
  <c r="AF2507" i="1"/>
  <c r="AE2507" i="1"/>
  <c r="AD2507" i="1"/>
  <c r="AF2506" i="1"/>
  <c r="AE2506" i="1"/>
  <c r="AD2506" i="1"/>
  <c r="AF2505" i="1"/>
  <c r="AE2505" i="1"/>
  <c r="AD2505" i="1"/>
  <c r="AF2504" i="1"/>
  <c r="AE2504" i="1"/>
  <c r="AD2504" i="1"/>
  <c r="AF2503" i="1"/>
  <c r="AE2503" i="1"/>
  <c r="AD2503" i="1"/>
  <c r="AF2502" i="1"/>
  <c r="AE2502" i="1"/>
  <c r="AD2502" i="1"/>
  <c r="AF2501" i="1"/>
  <c r="AE2501" i="1"/>
  <c r="AD2501" i="1"/>
  <c r="AF2500" i="1"/>
  <c r="AE2500" i="1"/>
  <c r="AD2500" i="1"/>
  <c r="AF2499" i="1"/>
  <c r="AE2499" i="1"/>
  <c r="AD2499" i="1"/>
  <c r="AF2498" i="1"/>
  <c r="AE2498" i="1"/>
  <c r="AD2498" i="1"/>
  <c r="AF2497" i="1"/>
  <c r="AE2497" i="1"/>
  <c r="AD2497" i="1"/>
  <c r="AF2496" i="1"/>
  <c r="AE2496" i="1"/>
  <c r="AD2496" i="1"/>
  <c r="AF2495" i="1"/>
  <c r="AE2495" i="1"/>
  <c r="AD2495" i="1"/>
  <c r="AF2494" i="1"/>
  <c r="AE2494" i="1"/>
  <c r="AD2494" i="1"/>
  <c r="AF2493" i="1"/>
  <c r="AE2493" i="1"/>
  <c r="AD2493" i="1"/>
  <c r="AF2492" i="1"/>
  <c r="AE2492" i="1"/>
  <c r="AD2492" i="1"/>
  <c r="AF2491" i="1"/>
  <c r="AE2491" i="1"/>
  <c r="AD2491" i="1"/>
  <c r="AF2490" i="1"/>
  <c r="AE2490" i="1"/>
  <c r="AD2490" i="1"/>
  <c r="AF2489" i="1"/>
  <c r="AE2489" i="1"/>
  <c r="AD2489" i="1"/>
  <c r="AF2488" i="1"/>
  <c r="AE2488" i="1"/>
  <c r="AD2488" i="1"/>
  <c r="AF2487" i="1"/>
  <c r="AE2487" i="1"/>
  <c r="AD2487" i="1"/>
  <c r="AF2486" i="1"/>
  <c r="AE2486" i="1"/>
  <c r="AD2486" i="1"/>
  <c r="AF2485" i="1"/>
  <c r="AE2485" i="1"/>
  <c r="AD2485" i="1"/>
  <c r="AF2484" i="1"/>
  <c r="AE2484" i="1"/>
  <c r="AD2484" i="1"/>
  <c r="AF2483" i="1"/>
  <c r="AE2483" i="1"/>
  <c r="AD2483" i="1"/>
  <c r="AF2482" i="1"/>
  <c r="AE2482" i="1"/>
  <c r="AD2482" i="1"/>
  <c r="AF2481" i="1"/>
  <c r="AE2481" i="1"/>
  <c r="AD2481" i="1"/>
  <c r="AF2480" i="1"/>
  <c r="AE2480" i="1"/>
  <c r="AD2480" i="1"/>
  <c r="AF2479" i="1"/>
  <c r="AE2479" i="1"/>
  <c r="AD2479" i="1"/>
  <c r="AF2478" i="1"/>
  <c r="AE2478" i="1"/>
  <c r="AD2478" i="1"/>
  <c r="AF2477" i="1"/>
  <c r="AE2477" i="1"/>
  <c r="AD2477" i="1"/>
  <c r="AF2476" i="1"/>
  <c r="AE2476" i="1"/>
  <c r="AD2476" i="1"/>
  <c r="AF2475" i="1"/>
  <c r="AE2475" i="1"/>
  <c r="AD2475" i="1"/>
  <c r="AF2474" i="1"/>
  <c r="AE2474" i="1"/>
  <c r="AD2474" i="1"/>
  <c r="AF2473" i="1"/>
  <c r="AE2473" i="1"/>
  <c r="AD2473" i="1"/>
  <c r="AF2472" i="1"/>
  <c r="AE2472" i="1"/>
  <c r="AD2472" i="1"/>
  <c r="AF2471" i="1"/>
  <c r="AE2471" i="1"/>
  <c r="AD2471" i="1"/>
  <c r="AF2470" i="1"/>
  <c r="AE2470" i="1"/>
  <c r="AD2470" i="1"/>
  <c r="AF2469" i="1"/>
  <c r="AE2469" i="1"/>
  <c r="AD2469" i="1"/>
  <c r="AF2468" i="1"/>
  <c r="AE2468" i="1"/>
  <c r="AD2468" i="1"/>
  <c r="AF2467" i="1"/>
  <c r="AE2467" i="1"/>
  <c r="AD2467" i="1"/>
  <c r="AF2466" i="1"/>
  <c r="AE2466" i="1"/>
  <c r="AD2466" i="1"/>
  <c r="AF2465" i="1"/>
  <c r="AE2465" i="1"/>
  <c r="AD2465" i="1"/>
  <c r="AF2464" i="1"/>
  <c r="AE2464" i="1"/>
  <c r="AD2464" i="1"/>
  <c r="AF2463" i="1"/>
  <c r="AE2463" i="1"/>
  <c r="AD2463" i="1"/>
  <c r="AF2462" i="1"/>
  <c r="AE2462" i="1"/>
  <c r="AD2462" i="1"/>
  <c r="AF2461" i="1"/>
  <c r="AE2461" i="1"/>
  <c r="AD2461" i="1"/>
  <c r="AF2460" i="1"/>
  <c r="AE2460" i="1"/>
  <c r="AD2460" i="1"/>
  <c r="AF2459" i="1"/>
  <c r="AE2459" i="1"/>
  <c r="AD2459" i="1"/>
  <c r="AF2458" i="1"/>
  <c r="AE2458" i="1"/>
  <c r="AD2458" i="1"/>
  <c r="AF2457" i="1"/>
  <c r="AE2457" i="1"/>
  <c r="AD2457" i="1"/>
  <c r="AF2456" i="1"/>
  <c r="AE2456" i="1"/>
  <c r="AD2456" i="1"/>
  <c r="AF2455" i="1"/>
  <c r="AE2455" i="1"/>
  <c r="AD2455" i="1"/>
  <c r="AF2454" i="1"/>
  <c r="AE2454" i="1"/>
  <c r="AD2454" i="1"/>
  <c r="AF2453" i="1"/>
  <c r="AE2453" i="1"/>
  <c r="AD2453" i="1"/>
  <c r="AF2452" i="1"/>
  <c r="AE2452" i="1"/>
  <c r="AD2452" i="1"/>
  <c r="AF2451" i="1"/>
  <c r="AE2451" i="1"/>
  <c r="AD2451" i="1"/>
  <c r="AF2450" i="1"/>
  <c r="AE2450" i="1"/>
  <c r="AD2450" i="1"/>
  <c r="AF2449" i="1"/>
  <c r="AE2449" i="1"/>
  <c r="AD2449" i="1"/>
  <c r="AF2448" i="1"/>
  <c r="AE2448" i="1"/>
  <c r="AD2448" i="1"/>
  <c r="AF2447" i="1"/>
  <c r="AE2447" i="1"/>
  <c r="AD2447" i="1"/>
  <c r="AF2446" i="1"/>
  <c r="AE2446" i="1"/>
  <c r="AD2446" i="1"/>
  <c r="AF2445" i="1"/>
  <c r="AE2445" i="1"/>
  <c r="AD2445" i="1"/>
  <c r="AF2444" i="1"/>
  <c r="AE2444" i="1"/>
  <c r="AD2444" i="1"/>
  <c r="AF2443" i="1"/>
  <c r="AE2443" i="1"/>
  <c r="AD2443" i="1"/>
  <c r="AF2442" i="1"/>
  <c r="AE2442" i="1"/>
  <c r="AD2442" i="1"/>
  <c r="AF2441" i="1"/>
  <c r="AE2441" i="1"/>
  <c r="AD2441" i="1"/>
  <c r="AF2440" i="1"/>
  <c r="AE2440" i="1"/>
  <c r="AD2440" i="1"/>
  <c r="AF2439" i="1"/>
  <c r="AE2439" i="1"/>
  <c r="AD2439" i="1"/>
  <c r="AF2438" i="1"/>
  <c r="AE2438" i="1"/>
  <c r="AD2438" i="1"/>
  <c r="AF2437" i="1"/>
  <c r="AE2437" i="1"/>
  <c r="AD2437" i="1"/>
  <c r="AF2436" i="1"/>
  <c r="AE2436" i="1"/>
  <c r="AD2436" i="1"/>
  <c r="AF2435" i="1"/>
  <c r="AE2435" i="1"/>
  <c r="AD2435" i="1"/>
  <c r="AF2434" i="1"/>
  <c r="AE2434" i="1"/>
  <c r="AD2434" i="1"/>
  <c r="AF2433" i="1"/>
  <c r="AE2433" i="1"/>
  <c r="AD2433" i="1"/>
  <c r="AF2432" i="1"/>
  <c r="AE2432" i="1"/>
  <c r="AD2432" i="1"/>
  <c r="AF2431" i="1"/>
  <c r="AE2431" i="1"/>
  <c r="AD2431" i="1"/>
  <c r="AF2430" i="1"/>
  <c r="AE2430" i="1"/>
  <c r="AD2430" i="1"/>
  <c r="AF2429" i="1"/>
  <c r="AE2429" i="1"/>
  <c r="AD2429" i="1"/>
  <c r="AF2428" i="1"/>
  <c r="AE2428" i="1"/>
  <c r="AD2428" i="1"/>
  <c r="AF2427" i="1"/>
  <c r="AE2427" i="1"/>
  <c r="AD2427" i="1"/>
  <c r="AF2426" i="1"/>
  <c r="AE2426" i="1"/>
  <c r="AD2426" i="1"/>
  <c r="AF2425" i="1"/>
  <c r="AE2425" i="1"/>
  <c r="AD2425" i="1"/>
  <c r="AF2424" i="1"/>
  <c r="AE2424" i="1"/>
  <c r="AD2424" i="1"/>
  <c r="AF2423" i="1"/>
  <c r="AE2423" i="1"/>
  <c r="AD2423" i="1"/>
  <c r="AF2422" i="1"/>
  <c r="AE2422" i="1"/>
  <c r="AD2422" i="1"/>
  <c r="AF2421" i="1"/>
  <c r="AE2421" i="1"/>
  <c r="AD2421" i="1"/>
  <c r="AF2420" i="1"/>
  <c r="AE2420" i="1"/>
  <c r="AD2420" i="1"/>
  <c r="AF2419" i="1"/>
  <c r="AE2419" i="1"/>
  <c r="AD2419" i="1"/>
  <c r="AF2418" i="1"/>
  <c r="AE2418" i="1"/>
  <c r="AD2418" i="1"/>
  <c r="AF2417" i="1"/>
  <c r="AE2417" i="1"/>
  <c r="AD2417" i="1"/>
  <c r="AF2416" i="1"/>
  <c r="AE2416" i="1"/>
  <c r="AD2416" i="1"/>
  <c r="AF2415" i="1"/>
  <c r="AE2415" i="1"/>
  <c r="AD2415" i="1"/>
  <c r="AF2414" i="1"/>
  <c r="AE2414" i="1"/>
  <c r="AD2414" i="1"/>
  <c r="AF2413" i="1"/>
  <c r="AE2413" i="1"/>
  <c r="AD2413" i="1"/>
  <c r="AF2412" i="1"/>
  <c r="AE2412" i="1"/>
  <c r="AD2412" i="1"/>
  <c r="AF2411" i="1"/>
  <c r="AE2411" i="1"/>
  <c r="AD2411" i="1"/>
  <c r="AF2410" i="1"/>
  <c r="AE2410" i="1"/>
  <c r="AD2410" i="1"/>
  <c r="AF2409" i="1"/>
  <c r="AE2409" i="1"/>
  <c r="AD2409" i="1"/>
  <c r="AF2408" i="1"/>
  <c r="AE2408" i="1"/>
  <c r="AD2408" i="1"/>
  <c r="AF2407" i="1"/>
  <c r="AE2407" i="1"/>
  <c r="AD2407" i="1"/>
  <c r="AF2406" i="1"/>
  <c r="AE2406" i="1"/>
  <c r="AD2406" i="1"/>
  <c r="AF2405" i="1"/>
  <c r="AE2405" i="1"/>
  <c r="AD2405" i="1"/>
  <c r="AF2404" i="1"/>
  <c r="AE2404" i="1"/>
  <c r="AD2404" i="1"/>
  <c r="AF2403" i="1"/>
  <c r="AE2403" i="1"/>
  <c r="AD2403" i="1"/>
  <c r="AF2402" i="1"/>
  <c r="AE2402" i="1"/>
  <c r="AD2402" i="1"/>
  <c r="AF2401" i="1"/>
  <c r="AE2401" i="1"/>
  <c r="AD2401" i="1"/>
  <c r="AF2400" i="1"/>
  <c r="AE2400" i="1"/>
  <c r="AD2400" i="1"/>
  <c r="AF2399" i="1"/>
  <c r="AE2399" i="1"/>
  <c r="AD2399" i="1"/>
  <c r="AF2398" i="1"/>
  <c r="AE2398" i="1"/>
  <c r="AD2398" i="1"/>
  <c r="AF2397" i="1"/>
  <c r="AE2397" i="1"/>
  <c r="AD2397" i="1"/>
  <c r="AF2396" i="1"/>
  <c r="AE2396" i="1"/>
  <c r="AD2396" i="1"/>
  <c r="AF2395" i="1"/>
  <c r="AE2395" i="1"/>
  <c r="AD2395" i="1"/>
  <c r="AF2394" i="1"/>
  <c r="AE2394" i="1"/>
  <c r="AD2394" i="1"/>
  <c r="AF2393" i="1"/>
  <c r="AE2393" i="1"/>
  <c r="AD2393" i="1"/>
  <c r="AF2392" i="1"/>
  <c r="AE2392" i="1"/>
  <c r="AD2392" i="1"/>
  <c r="AF2391" i="1"/>
  <c r="AE2391" i="1"/>
  <c r="AD2391" i="1"/>
  <c r="AF2390" i="1"/>
  <c r="AE2390" i="1"/>
  <c r="AD2390" i="1"/>
  <c r="AF2389" i="1"/>
  <c r="AE2389" i="1"/>
  <c r="AD2389" i="1"/>
  <c r="AF2388" i="1"/>
  <c r="AE2388" i="1"/>
  <c r="AD2388" i="1"/>
  <c r="AF2387" i="1"/>
  <c r="AE2387" i="1"/>
  <c r="AD2387" i="1"/>
  <c r="AF2386" i="1"/>
  <c r="AE2386" i="1"/>
  <c r="AD2386" i="1"/>
  <c r="AF2385" i="1"/>
  <c r="AE2385" i="1"/>
  <c r="AD2385" i="1"/>
  <c r="AF2384" i="1"/>
  <c r="AE2384" i="1"/>
  <c r="AD2384" i="1"/>
  <c r="AF2383" i="1"/>
  <c r="AE2383" i="1"/>
  <c r="AD2383" i="1"/>
  <c r="AF2382" i="1"/>
  <c r="AE2382" i="1"/>
  <c r="AD2382" i="1"/>
  <c r="AF2381" i="1"/>
  <c r="AE2381" i="1"/>
  <c r="AD2381" i="1"/>
  <c r="AF2380" i="1"/>
  <c r="AE2380" i="1"/>
  <c r="AD2380" i="1"/>
  <c r="AF2379" i="1"/>
  <c r="AE2379" i="1"/>
  <c r="AD2379" i="1"/>
  <c r="AF2378" i="1"/>
  <c r="AE2378" i="1"/>
  <c r="AD2378" i="1"/>
  <c r="AF2377" i="1"/>
  <c r="AE2377" i="1"/>
  <c r="AD2377" i="1"/>
  <c r="AF2376" i="1"/>
  <c r="AE2376" i="1"/>
  <c r="AD2376" i="1"/>
  <c r="AF2375" i="1"/>
  <c r="AE2375" i="1"/>
  <c r="AD2375" i="1"/>
  <c r="AF2374" i="1"/>
  <c r="AE2374" i="1"/>
  <c r="AD2374" i="1"/>
  <c r="AF2373" i="1"/>
  <c r="AE2373" i="1"/>
  <c r="AD2373" i="1"/>
  <c r="AF2372" i="1"/>
  <c r="AE2372" i="1"/>
  <c r="AD2372" i="1"/>
  <c r="AF2371" i="1"/>
  <c r="AE2371" i="1"/>
  <c r="AD2371" i="1"/>
  <c r="AF2370" i="1"/>
  <c r="AE2370" i="1"/>
  <c r="AD2370" i="1"/>
  <c r="AF2369" i="1"/>
  <c r="AE2369" i="1"/>
  <c r="AD2369" i="1"/>
  <c r="AF2368" i="1"/>
  <c r="AE2368" i="1"/>
  <c r="AD2368" i="1"/>
  <c r="AF2367" i="1"/>
  <c r="AE2367" i="1"/>
  <c r="AD2367" i="1"/>
  <c r="AF2366" i="1"/>
  <c r="AE2366" i="1"/>
  <c r="AD2366" i="1"/>
  <c r="AF2365" i="1"/>
  <c r="AE2365" i="1"/>
  <c r="AD2365" i="1"/>
  <c r="AF2364" i="1"/>
  <c r="AE2364" i="1"/>
  <c r="AD2364" i="1"/>
  <c r="AF2363" i="1"/>
  <c r="AE2363" i="1"/>
  <c r="AD2363" i="1"/>
  <c r="AF2362" i="1"/>
  <c r="AE2362" i="1"/>
  <c r="AD2362" i="1"/>
  <c r="AF2361" i="1"/>
  <c r="AE2361" i="1"/>
  <c r="AD2361" i="1"/>
  <c r="AF2360" i="1"/>
  <c r="AE2360" i="1"/>
  <c r="AD2360" i="1"/>
  <c r="AF2359" i="1"/>
  <c r="AE2359" i="1"/>
  <c r="AD2359" i="1"/>
  <c r="AF2358" i="1"/>
  <c r="AE2358" i="1"/>
  <c r="AD2358" i="1"/>
  <c r="AF2357" i="1"/>
  <c r="AE2357" i="1"/>
  <c r="AD2357" i="1"/>
  <c r="AF2356" i="1"/>
  <c r="AE2356" i="1"/>
  <c r="AD2356" i="1"/>
  <c r="AF2355" i="1"/>
  <c r="AE2355" i="1"/>
  <c r="AD2355" i="1"/>
  <c r="AF2354" i="1"/>
  <c r="AE2354" i="1"/>
  <c r="AD2354" i="1"/>
  <c r="AF2353" i="1"/>
  <c r="AE2353" i="1"/>
  <c r="AD2353" i="1"/>
  <c r="AF2352" i="1"/>
  <c r="AE2352" i="1"/>
  <c r="AD2352" i="1"/>
  <c r="AF2351" i="1"/>
  <c r="AE2351" i="1"/>
  <c r="AD2351" i="1"/>
  <c r="AF2350" i="1"/>
  <c r="AE2350" i="1"/>
  <c r="AD2350" i="1"/>
  <c r="AF2349" i="1"/>
  <c r="AE2349" i="1"/>
  <c r="AD2349" i="1"/>
  <c r="AF2348" i="1"/>
  <c r="AE2348" i="1"/>
  <c r="AD2348" i="1"/>
  <c r="AF2347" i="1"/>
  <c r="AE2347" i="1"/>
  <c r="AD2347" i="1"/>
  <c r="AF2346" i="1"/>
  <c r="AE2346" i="1"/>
  <c r="AD2346" i="1"/>
  <c r="AF2345" i="1"/>
  <c r="AE2345" i="1"/>
  <c r="AD2345" i="1"/>
  <c r="AF2344" i="1"/>
  <c r="AE2344" i="1"/>
  <c r="AD2344" i="1"/>
  <c r="AF2343" i="1"/>
  <c r="AE2343" i="1"/>
  <c r="AD2343" i="1"/>
  <c r="AF2342" i="1"/>
  <c r="AE2342" i="1"/>
  <c r="AD2342" i="1"/>
  <c r="AF2341" i="1"/>
  <c r="AE2341" i="1"/>
  <c r="AD2341" i="1"/>
  <c r="AF2340" i="1"/>
  <c r="AE2340" i="1"/>
  <c r="AD2340" i="1"/>
  <c r="AF2339" i="1"/>
  <c r="AE2339" i="1"/>
  <c r="AD2339" i="1"/>
  <c r="AF2338" i="1"/>
  <c r="AE2338" i="1"/>
  <c r="AD2338" i="1"/>
  <c r="AF2337" i="1"/>
  <c r="AE2337" i="1"/>
  <c r="AD2337" i="1"/>
  <c r="AF2336" i="1"/>
  <c r="AE2336" i="1"/>
  <c r="AD2336" i="1"/>
  <c r="AF2335" i="1"/>
  <c r="AE2335" i="1"/>
  <c r="AD2335" i="1"/>
  <c r="AF2334" i="1"/>
  <c r="AE2334" i="1"/>
  <c r="AD2334" i="1"/>
  <c r="AF2333" i="1"/>
  <c r="AE2333" i="1"/>
  <c r="AD2333" i="1"/>
  <c r="AF2332" i="1"/>
  <c r="AE2332" i="1"/>
  <c r="AD2332" i="1"/>
  <c r="AF2331" i="1"/>
  <c r="AE2331" i="1"/>
  <c r="AD2331" i="1"/>
  <c r="AF2330" i="1"/>
  <c r="AE2330" i="1"/>
  <c r="AD2330" i="1"/>
  <c r="AF2329" i="1"/>
  <c r="AE2329" i="1"/>
  <c r="AD2329" i="1"/>
  <c r="AF2328" i="1"/>
  <c r="AE2328" i="1"/>
  <c r="AD2328" i="1"/>
  <c r="AF2327" i="1"/>
  <c r="AE2327" i="1"/>
  <c r="AD2327" i="1"/>
  <c r="AF2326" i="1"/>
  <c r="AE2326" i="1"/>
  <c r="AD2326" i="1"/>
  <c r="AF2325" i="1"/>
  <c r="AE2325" i="1"/>
  <c r="AD2325" i="1"/>
  <c r="AF2324" i="1"/>
  <c r="AE2324" i="1"/>
  <c r="AD2324" i="1"/>
  <c r="AF2323" i="1"/>
  <c r="AE2323" i="1"/>
  <c r="AD2323" i="1"/>
  <c r="AF2322" i="1"/>
  <c r="AE2322" i="1"/>
  <c r="AD2322" i="1"/>
  <c r="AF2321" i="1"/>
  <c r="AE2321" i="1"/>
  <c r="AD2321" i="1"/>
  <c r="AF2320" i="1"/>
  <c r="AE2320" i="1"/>
  <c r="AD2320" i="1"/>
  <c r="AF2319" i="1"/>
  <c r="AE2319" i="1"/>
  <c r="AD2319" i="1"/>
  <c r="AF2318" i="1"/>
  <c r="AE2318" i="1"/>
  <c r="AD2318" i="1"/>
  <c r="AF2317" i="1"/>
  <c r="AE2317" i="1"/>
  <c r="AD2317" i="1"/>
  <c r="AF2316" i="1"/>
  <c r="AE2316" i="1"/>
  <c r="AD2316" i="1"/>
  <c r="AF2315" i="1"/>
  <c r="AE2315" i="1"/>
  <c r="AD2315" i="1"/>
  <c r="AF2314" i="1"/>
  <c r="AE2314" i="1"/>
  <c r="AD2314" i="1"/>
  <c r="AF2313" i="1"/>
  <c r="AE2313" i="1"/>
  <c r="AD2313" i="1"/>
  <c r="AF2312" i="1"/>
  <c r="AE2312" i="1"/>
  <c r="AD2312" i="1"/>
  <c r="AF2311" i="1"/>
  <c r="AE2311" i="1"/>
  <c r="AD2311" i="1"/>
  <c r="AF2310" i="1"/>
  <c r="AE2310" i="1"/>
  <c r="AD2310" i="1"/>
  <c r="AF2309" i="1"/>
  <c r="AE2309" i="1"/>
  <c r="AD2309" i="1"/>
  <c r="AF2308" i="1"/>
  <c r="AE2308" i="1"/>
  <c r="AD2308" i="1"/>
  <c r="AF2307" i="1"/>
  <c r="AE2307" i="1"/>
  <c r="AD2307" i="1"/>
  <c r="AF2306" i="1"/>
  <c r="AE2306" i="1"/>
  <c r="AD2306" i="1"/>
  <c r="AF2305" i="1"/>
  <c r="AE2305" i="1"/>
  <c r="AD2305" i="1"/>
  <c r="AF2304" i="1"/>
  <c r="AE2304" i="1"/>
  <c r="AD2304" i="1"/>
  <c r="AF2303" i="1"/>
  <c r="AE2303" i="1"/>
  <c r="AD2303" i="1"/>
  <c r="AF2302" i="1"/>
  <c r="AE2302" i="1"/>
  <c r="AD2302" i="1"/>
  <c r="AF2301" i="1"/>
  <c r="AE2301" i="1"/>
  <c r="AD2301" i="1"/>
  <c r="AF2300" i="1"/>
  <c r="AE2300" i="1"/>
  <c r="AD2300" i="1"/>
  <c r="AF2299" i="1"/>
  <c r="AE2299" i="1"/>
  <c r="AD2299" i="1"/>
  <c r="AF2298" i="1"/>
  <c r="AE2298" i="1"/>
  <c r="AD2298" i="1"/>
  <c r="AF2297" i="1"/>
  <c r="AE2297" i="1"/>
  <c r="AD2297" i="1"/>
  <c r="AF2296" i="1"/>
  <c r="AE2296" i="1"/>
  <c r="AD2296" i="1"/>
  <c r="AF2295" i="1"/>
  <c r="AE2295" i="1"/>
  <c r="AD2295" i="1"/>
  <c r="AF2294" i="1"/>
  <c r="AE2294" i="1"/>
  <c r="AD2294" i="1"/>
  <c r="AF2293" i="1"/>
  <c r="AE2293" i="1"/>
  <c r="AD2293" i="1"/>
  <c r="AF2292" i="1"/>
  <c r="AE2292" i="1"/>
  <c r="AD2292" i="1"/>
  <c r="AF2291" i="1"/>
  <c r="AE2291" i="1"/>
  <c r="AD2291" i="1"/>
  <c r="AF2290" i="1"/>
  <c r="AE2290" i="1"/>
  <c r="AD2290" i="1"/>
  <c r="AF2289" i="1"/>
  <c r="AE2289" i="1"/>
  <c r="AD2289" i="1"/>
  <c r="AF2288" i="1"/>
  <c r="AE2288" i="1"/>
  <c r="AD2288" i="1"/>
  <c r="AF2287" i="1"/>
  <c r="AE2287" i="1"/>
  <c r="AD2287" i="1"/>
  <c r="AF2286" i="1"/>
  <c r="AE2286" i="1"/>
  <c r="AD2286" i="1"/>
  <c r="AF2285" i="1"/>
  <c r="AE2285" i="1"/>
  <c r="AD2285" i="1"/>
  <c r="AF2284" i="1"/>
  <c r="AE2284" i="1"/>
  <c r="AD2284" i="1"/>
  <c r="AF2283" i="1"/>
  <c r="AE2283" i="1"/>
  <c r="AD2283" i="1"/>
  <c r="AF2282" i="1"/>
  <c r="AE2282" i="1"/>
  <c r="AD2282" i="1"/>
  <c r="AF2281" i="1"/>
  <c r="AE2281" i="1"/>
  <c r="AD2281" i="1"/>
  <c r="AF2280" i="1"/>
  <c r="AE2280" i="1"/>
  <c r="AD2280" i="1"/>
  <c r="AF2279" i="1"/>
  <c r="AE2279" i="1"/>
  <c r="AD2279" i="1"/>
  <c r="AF2278" i="1"/>
  <c r="AE2278" i="1"/>
  <c r="AD2278" i="1"/>
  <c r="AF2277" i="1"/>
  <c r="AE2277" i="1"/>
  <c r="AD2277" i="1"/>
  <c r="AF2276" i="1"/>
  <c r="AE2276" i="1"/>
  <c r="AD2276" i="1"/>
  <c r="AF2275" i="1"/>
  <c r="AE2275" i="1"/>
  <c r="AD2275" i="1"/>
  <c r="AF2274" i="1"/>
  <c r="AE2274" i="1"/>
  <c r="AD2274" i="1"/>
  <c r="AF2273" i="1"/>
  <c r="AE2273" i="1"/>
  <c r="AD2273" i="1"/>
  <c r="AF2272" i="1"/>
  <c r="AE2272" i="1"/>
  <c r="AD2272" i="1"/>
  <c r="AF2271" i="1"/>
  <c r="AE2271" i="1"/>
  <c r="AD2271" i="1"/>
  <c r="AF2270" i="1"/>
  <c r="AE2270" i="1"/>
  <c r="AD2270" i="1"/>
  <c r="AF2269" i="1"/>
  <c r="AE2269" i="1"/>
  <c r="AD2269" i="1"/>
  <c r="AF2268" i="1"/>
  <c r="AE2268" i="1"/>
  <c r="AD2268" i="1"/>
  <c r="AF2267" i="1"/>
  <c r="AE2267" i="1"/>
  <c r="AD2267" i="1"/>
  <c r="AF2266" i="1"/>
  <c r="AE2266" i="1"/>
  <c r="AD2266" i="1"/>
  <c r="AF2265" i="1"/>
  <c r="AE2265" i="1"/>
  <c r="AD2265" i="1"/>
  <c r="AF2264" i="1"/>
  <c r="AE2264" i="1"/>
  <c r="AD2264" i="1"/>
  <c r="AF2263" i="1"/>
  <c r="AE2263" i="1"/>
  <c r="AD2263" i="1"/>
  <c r="AF2262" i="1"/>
  <c r="AE2262" i="1"/>
  <c r="AD2262" i="1"/>
  <c r="AF2261" i="1"/>
  <c r="AE2261" i="1"/>
  <c r="AD2261" i="1"/>
  <c r="AF2260" i="1"/>
  <c r="AE2260" i="1"/>
  <c r="AD2260" i="1"/>
  <c r="AF2259" i="1"/>
  <c r="AE2259" i="1"/>
  <c r="AD2259" i="1"/>
  <c r="AF2258" i="1"/>
  <c r="AE2258" i="1"/>
  <c r="AD2258" i="1"/>
  <c r="AF2257" i="1"/>
  <c r="AE2257" i="1"/>
  <c r="AD2257" i="1"/>
  <c r="AF2256" i="1"/>
  <c r="AE2256" i="1"/>
  <c r="AD2256" i="1"/>
  <c r="AF2255" i="1"/>
  <c r="AE2255" i="1"/>
  <c r="AD2255" i="1"/>
  <c r="AF2254" i="1"/>
  <c r="AE2254" i="1"/>
  <c r="AD2254" i="1"/>
  <c r="AF2253" i="1"/>
  <c r="AE2253" i="1"/>
  <c r="AD2253" i="1"/>
  <c r="AF2252" i="1"/>
  <c r="AE2252" i="1"/>
  <c r="AD2252" i="1"/>
  <c r="AF2251" i="1"/>
  <c r="AE2251" i="1"/>
  <c r="AD2251" i="1"/>
  <c r="AF2250" i="1"/>
  <c r="AE2250" i="1"/>
  <c r="AD2250" i="1"/>
  <c r="AF2249" i="1"/>
  <c r="AE2249" i="1"/>
  <c r="AD2249" i="1"/>
  <c r="AF2248" i="1"/>
  <c r="AE2248" i="1"/>
  <c r="AD2248" i="1"/>
  <c r="AF2247" i="1"/>
  <c r="AE2247" i="1"/>
  <c r="AD2247" i="1"/>
  <c r="AF2246" i="1"/>
  <c r="AE2246" i="1"/>
  <c r="AD2246" i="1"/>
  <c r="AF2245" i="1"/>
  <c r="AE2245" i="1"/>
  <c r="AD2245" i="1"/>
  <c r="AF2244" i="1"/>
  <c r="AE2244" i="1"/>
  <c r="AD2244" i="1"/>
  <c r="AF2243" i="1"/>
  <c r="AE2243" i="1"/>
  <c r="AD2243" i="1"/>
  <c r="AF2242" i="1"/>
  <c r="AE2242" i="1"/>
  <c r="AD2242" i="1"/>
  <c r="AF2241" i="1"/>
  <c r="AE2241" i="1"/>
  <c r="AD2241" i="1"/>
  <c r="AF2240" i="1"/>
  <c r="AE2240" i="1"/>
  <c r="AD2240" i="1"/>
  <c r="AF2239" i="1"/>
  <c r="AE2239" i="1"/>
  <c r="AD2239" i="1"/>
  <c r="AF2238" i="1"/>
  <c r="AE2238" i="1"/>
  <c r="AD2238" i="1"/>
  <c r="AF2237" i="1"/>
  <c r="AE2237" i="1"/>
  <c r="AD2237" i="1"/>
  <c r="AF2236" i="1"/>
  <c r="AE2236" i="1"/>
  <c r="AD2236" i="1"/>
  <c r="AF2235" i="1"/>
  <c r="AE2235" i="1"/>
  <c r="AD2235" i="1"/>
  <c r="AF2234" i="1"/>
  <c r="AE2234" i="1"/>
  <c r="AD2234" i="1"/>
  <c r="AF2233" i="1"/>
  <c r="AE2233" i="1"/>
  <c r="AD2233" i="1"/>
  <c r="AF2232" i="1"/>
  <c r="AE2232" i="1"/>
  <c r="AD2232" i="1"/>
  <c r="AF2231" i="1"/>
  <c r="AE2231" i="1"/>
  <c r="AD2231" i="1"/>
  <c r="AF2230" i="1"/>
  <c r="AE2230" i="1"/>
  <c r="AD2230" i="1"/>
  <c r="AF2229" i="1"/>
  <c r="AE2229" i="1"/>
  <c r="AD2229" i="1"/>
  <c r="AF2228" i="1"/>
  <c r="AE2228" i="1"/>
  <c r="AD2228" i="1"/>
  <c r="AF2227" i="1"/>
  <c r="AE2227" i="1"/>
  <c r="AD2227" i="1"/>
  <c r="AF2226" i="1"/>
  <c r="AE2226" i="1"/>
  <c r="AD2226" i="1"/>
  <c r="AF2225" i="1"/>
  <c r="AE2225" i="1"/>
  <c r="AD2225" i="1"/>
  <c r="AF2224" i="1"/>
  <c r="AE2224" i="1"/>
  <c r="AD2224" i="1"/>
  <c r="AF2223" i="1"/>
  <c r="AE2223" i="1"/>
  <c r="AD2223" i="1"/>
  <c r="AF2222" i="1"/>
  <c r="AE2222" i="1"/>
  <c r="AD2222" i="1"/>
  <c r="AF2221" i="1"/>
  <c r="AE2221" i="1"/>
  <c r="AD2221" i="1"/>
  <c r="AF2220" i="1"/>
  <c r="AE2220" i="1"/>
  <c r="AD2220" i="1"/>
  <c r="AF2219" i="1"/>
  <c r="AE2219" i="1"/>
  <c r="AD2219" i="1"/>
  <c r="AF2218" i="1"/>
  <c r="AE2218" i="1"/>
  <c r="AD2218" i="1"/>
  <c r="AF2217" i="1"/>
  <c r="AE2217" i="1"/>
  <c r="AD2217" i="1"/>
  <c r="AF2216" i="1"/>
  <c r="AE2216" i="1"/>
  <c r="AD2216" i="1"/>
  <c r="AF2215" i="1"/>
  <c r="AE2215" i="1"/>
  <c r="AD2215" i="1"/>
  <c r="AF2214" i="1"/>
  <c r="AE2214" i="1"/>
  <c r="AD2214" i="1"/>
  <c r="AF2213" i="1"/>
  <c r="AE2213" i="1"/>
  <c r="AD2213" i="1"/>
  <c r="AF2212" i="1"/>
  <c r="AE2212" i="1"/>
  <c r="AD2212" i="1"/>
  <c r="AF2211" i="1"/>
  <c r="AE2211" i="1"/>
  <c r="AD2211" i="1"/>
  <c r="AF2210" i="1"/>
  <c r="AE2210" i="1"/>
  <c r="AD2210" i="1"/>
  <c r="AF2209" i="1"/>
  <c r="AE2209" i="1"/>
  <c r="AD2209" i="1"/>
  <c r="AF2208" i="1"/>
  <c r="AE2208" i="1"/>
  <c r="AD2208" i="1"/>
  <c r="AF2207" i="1"/>
  <c r="AE2207" i="1"/>
  <c r="AD2207" i="1"/>
  <c r="AF2206" i="1"/>
  <c r="AE2206" i="1"/>
  <c r="AD2206" i="1"/>
  <c r="AF2205" i="1"/>
  <c r="AE2205" i="1"/>
  <c r="AD2205" i="1"/>
  <c r="AF2204" i="1"/>
  <c r="AE2204" i="1"/>
  <c r="AD2204" i="1"/>
  <c r="AF2203" i="1"/>
  <c r="AE2203" i="1"/>
  <c r="AD2203" i="1"/>
  <c r="AF2202" i="1"/>
  <c r="AE2202" i="1"/>
  <c r="AD2202" i="1"/>
  <c r="AF2201" i="1"/>
  <c r="AE2201" i="1"/>
  <c r="AD2201" i="1"/>
  <c r="AF2200" i="1"/>
  <c r="AE2200" i="1"/>
  <c r="AD2200" i="1"/>
  <c r="AF2199" i="1"/>
  <c r="AE2199" i="1"/>
  <c r="AD2199" i="1"/>
  <c r="AF2198" i="1"/>
  <c r="AE2198" i="1"/>
  <c r="AD2198" i="1"/>
  <c r="AF2197" i="1"/>
  <c r="AE2197" i="1"/>
  <c r="AD2197" i="1"/>
  <c r="AF2196" i="1"/>
  <c r="AE2196" i="1"/>
  <c r="AD2196" i="1"/>
  <c r="AF2195" i="1"/>
  <c r="AE2195" i="1"/>
  <c r="AD2195" i="1"/>
  <c r="AF2194" i="1"/>
  <c r="AE2194" i="1"/>
  <c r="AD2194" i="1"/>
  <c r="AF2193" i="1"/>
  <c r="AE2193" i="1"/>
  <c r="AD2193" i="1"/>
  <c r="AF2192" i="1"/>
  <c r="AE2192" i="1"/>
  <c r="AD2192" i="1"/>
  <c r="AF2191" i="1"/>
  <c r="AE2191" i="1"/>
  <c r="AD2191" i="1"/>
  <c r="AF2190" i="1"/>
  <c r="AE2190" i="1"/>
  <c r="AD2190" i="1"/>
  <c r="AF2189" i="1"/>
  <c r="AE2189" i="1"/>
  <c r="AD2189" i="1"/>
  <c r="AF2188" i="1"/>
  <c r="AE2188" i="1"/>
  <c r="AD2188" i="1"/>
  <c r="AF2187" i="1"/>
  <c r="AE2187" i="1"/>
  <c r="AD2187" i="1"/>
  <c r="AF2186" i="1"/>
  <c r="AE2186" i="1"/>
  <c r="AD2186" i="1"/>
  <c r="AF2185" i="1"/>
  <c r="AE2185" i="1"/>
  <c r="AD2185" i="1"/>
  <c r="AF2184" i="1"/>
  <c r="AE2184" i="1"/>
  <c r="AD2184" i="1"/>
  <c r="AF2183" i="1"/>
  <c r="AE2183" i="1"/>
  <c r="AD2183" i="1"/>
  <c r="AF2182" i="1"/>
  <c r="AE2182" i="1"/>
  <c r="AD2182" i="1"/>
  <c r="AF2181" i="1"/>
  <c r="AE2181" i="1"/>
  <c r="AD2181" i="1"/>
  <c r="AF2180" i="1"/>
  <c r="AE2180" i="1"/>
  <c r="AD2180" i="1"/>
  <c r="AF2179" i="1"/>
  <c r="AE2179" i="1"/>
  <c r="AD2179" i="1"/>
  <c r="AF2178" i="1"/>
  <c r="AE2178" i="1"/>
  <c r="AD2178" i="1"/>
  <c r="AF2177" i="1"/>
  <c r="AE2177" i="1"/>
  <c r="AD2177" i="1"/>
  <c r="AF2176" i="1"/>
  <c r="AE2176" i="1"/>
  <c r="AD2176" i="1"/>
  <c r="AF2175" i="1"/>
  <c r="AE2175" i="1"/>
  <c r="AD2175" i="1"/>
  <c r="AF2174" i="1"/>
  <c r="AE2174" i="1"/>
  <c r="AD2174" i="1"/>
  <c r="AF2173" i="1"/>
  <c r="AE2173" i="1"/>
  <c r="AD2173" i="1"/>
  <c r="AF2172" i="1"/>
  <c r="AE2172" i="1"/>
  <c r="AD2172" i="1"/>
  <c r="AF2171" i="1"/>
  <c r="AE2171" i="1"/>
  <c r="AD2171" i="1"/>
  <c r="AF2170" i="1"/>
  <c r="AE2170" i="1"/>
  <c r="AD2170" i="1"/>
  <c r="AF2169" i="1"/>
  <c r="AE2169" i="1"/>
  <c r="AD2169" i="1"/>
  <c r="AF2168" i="1"/>
  <c r="AE2168" i="1"/>
  <c r="AD2168" i="1"/>
  <c r="AF2167" i="1"/>
  <c r="AE2167" i="1"/>
  <c r="AD2167" i="1"/>
  <c r="AF2166" i="1"/>
  <c r="AE2166" i="1"/>
  <c r="AD2166" i="1"/>
  <c r="AF2165" i="1"/>
  <c r="AE2165" i="1"/>
  <c r="AD2165" i="1"/>
  <c r="AF2164" i="1"/>
  <c r="AE2164" i="1"/>
  <c r="AD2164" i="1"/>
  <c r="AF2163" i="1"/>
  <c r="AE2163" i="1"/>
  <c r="AD2163" i="1"/>
  <c r="AF2162" i="1"/>
  <c r="AE2162" i="1"/>
  <c r="AD2162" i="1"/>
  <c r="AF2161" i="1"/>
  <c r="AE2161" i="1"/>
  <c r="AD2161" i="1"/>
  <c r="AF2160" i="1"/>
  <c r="AE2160" i="1"/>
  <c r="AD2160" i="1"/>
  <c r="AF2159" i="1"/>
  <c r="AE2159" i="1"/>
  <c r="AD2159" i="1"/>
  <c r="AF2158" i="1"/>
  <c r="AE2158" i="1"/>
  <c r="AD2158" i="1"/>
  <c r="AF2157" i="1"/>
  <c r="AE2157" i="1"/>
  <c r="AD2157" i="1"/>
  <c r="AF2156" i="1"/>
  <c r="AE2156" i="1"/>
  <c r="AD2156" i="1"/>
  <c r="AF2155" i="1"/>
  <c r="AE2155" i="1"/>
  <c r="AD2155" i="1"/>
  <c r="AF2154" i="1"/>
  <c r="AE2154" i="1"/>
  <c r="AD2154" i="1"/>
  <c r="AF2153" i="1"/>
  <c r="AE2153" i="1"/>
  <c r="AD2153" i="1"/>
  <c r="AF2152" i="1"/>
  <c r="AE2152" i="1"/>
  <c r="AD2152" i="1"/>
  <c r="AF2151" i="1"/>
  <c r="AE2151" i="1"/>
  <c r="AD2151" i="1"/>
  <c r="AF2150" i="1"/>
  <c r="AE2150" i="1"/>
  <c r="AD2150" i="1"/>
  <c r="AF2149" i="1"/>
  <c r="AE2149" i="1"/>
  <c r="AD2149" i="1"/>
  <c r="AF2148" i="1"/>
  <c r="AE2148" i="1"/>
  <c r="AD2148" i="1"/>
  <c r="AF2147" i="1"/>
  <c r="AE2147" i="1"/>
  <c r="AD2147" i="1"/>
  <c r="AF2146" i="1"/>
  <c r="AE2146" i="1"/>
  <c r="AD2146" i="1"/>
  <c r="AF2145" i="1"/>
  <c r="AE2145" i="1"/>
  <c r="AD2145" i="1"/>
  <c r="AF2144" i="1"/>
  <c r="AE2144" i="1"/>
  <c r="AD2144" i="1"/>
  <c r="AF2143" i="1"/>
  <c r="AE2143" i="1"/>
  <c r="AD2143" i="1"/>
  <c r="AF2142" i="1"/>
  <c r="AE2142" i="1"/>
  <c r="AD2142" i="1"/>
  <c r="AF2141" i="1"/>
  <c r="AE2141" i="1"/>
  <c r="AD2141" i="1"/>
  <c r="AF2140" i="1"/>
  <c r="AE2140" i="1"/>
  <c r="AD2140" i="1"/>
  <c r="AF2139" i="1"/>
  <c r="AE2139" i="1"/>
  <c r="AD2139" i="1"/>
  <c r="AF2138" i="1"/>
  <c r="AE2138" i="1"/>
  <c r="AD2138" i="1"/>
  <c r="AF2137" i="1"/>
  <c r="AE2137" i="1"/>
  <c r="AD2137" i="1"/>
  <c r="AF2136" i="1"/>
  <c r="AE2136" i="1"/>
  <c r="AD2136" i="1"/>
  <c r="AF2135" i="1"/>
  <c r="AE2135" i="1"/>
  <c r="AD2135" i="1"/>
  <c r="AF2134" i="1"/>
  <c r="AE2134" i="1"/>
  <c r="AD2134" i="1"/>
  <c r="AF2133" i="1"/>
  <c r="AE2133" i="1"/>
  <c r="AD2133" i="1"/>
  <c r="AF2132" i="1"/>
  <c r="AE2132" i="1"/>
  <c r="AD2132" i="1"/>
  <c r="AF2131" i="1"/>
  <c r="AE2131" i="1"/>
  <c r="AD2131" i="1"/>
  <c r="AF2130" i="1"/>
  <c r="AE2130" i="1"/>
  <c r="AD2130" i="1"/>
  <c r="AF2129" i="1"/>
  <c r="AE2129" i="1"/>
  <c r="AD2129" i="1"/>
  <c r="AF2128" i="1"/>
  <c r="AE2128" i="1"/>
  <c r="AD2128" i="1"/>
  <c r="AF2127" i="1"/>
  <c r="AE2127" i="1"/>
  <c r="AD2127" i="1"/>
  <c r="AF2126" i="1"/>
  <c r="AE2126" i="1"/>
  <c r="AD2126" i="1"/>
  <c r="AF2125" i="1"/>
  <c r="AE2125" i="1"/>
  <c r="AD2125" i="1"/>
  <c r="AF2124" i="1"/>
  <c r="AE2124" i="1"/>
  <c r="AD2124" i="1"/>
  <c r="AF2123" i="1"/>
  <c r="AE2123" i="1"/>
  <c r="AD2123" i="1"/>
  <c r="AF2122" i="1"/>
  <c r="AE2122" i="1"/>
  <c r="AD2122" i="1"/>
  <c r="AF2121" i="1"/>
  <c r="AE2121" i="1"/>
  <c r="AD2121" i="1"/>
  <c r="AF2120" i="1"/>
  <c r="AE2120" i="1"/>
  <c r="AD2120" i="1"/>
  <c r="AF2119" i="1"/>
  <c r="AE2119" i="1"/>
  <c r="AD2119" i="1"/>
  <c r="AF2118" i="1"/>
  <c r="AE2118" i="1"/>
  <c r="AD2118" i="1"/>
  <c r="AF2117" i="1"/>
  <c r="AE2117" i="1"/>
  <c r="AD2117" i="1"/>
  <c r="AF2116" i="1"/>
  <c r="AE2116" i="1"/>
  <c r="AD2116" i="1"/>
  <c r="AF2115" i="1"/>
  <c r="AE2115" i="1"/>
  <c r="AD2115" i="1"/>
  <c r="AF2114" i="1"/>
  <c r="AE2114" i="1"/>
  <c r="AD2114" i="1"/>
  <c r="AF2113" i="1"/>
  <c r="AE2113" i="1"/>
  <c r="AD2113" i="1"/>
  <c r="AF2112" i="1"/>
  <c r="AE2112" i="1"/>
  <c r="AD2112" i="1"/>
  <c r="AF2111" i="1"/>
  <c r="AE2111" i="1"/>
  <c r="AD2111" i="1"/>
  <c r="AF2110" i="1"/>
  <c r="AE2110" i="1"/>
  <c r="AD2110" i="1"/>
  <c r="AF2109" i="1"/>
  <c r="AE2109" i="1"/>
  <c r="AD2109" i="1"/>
  <c r="AF2108" i="1"/>
  <c r="AE2108" i="1"/>
  <c r="AD2108" i="1"/>
  <c r="AF2107" i="1"/>
  <c r="AE2107" i="1"/>
  <c r="AD2107" i="1"/>
  <c r="AF2106" i="1"/>
  <c r="AE2106" i="1"/>
  <c r="AD2106" i="1"/>
  <c r="AF2105" i="1"/>
  <c r="AE2105" i="1"/>
  <c r="AD2105" i="1"/>
  <c r="AF2104" i="1"/>
  <c r="AE2104" i="1"/>
  <c r="AD2104" i="1"/>
  <c r="AF2103" i="1"/>
  <c r="AE2103" i="1"/>
  <c r="AD2103" i="1"/>
  <c r="AF2102" i="1"/>
  <c r="AE2102" i="1"/>
  <c r="AD2102" i="1"/>
  <c r="AF2101" i="1"/>
  <c r="AE2101" i="1"/>
  <c r="AD2101" i="1"/>
  <c r="AF2100" i="1"/>
  <c r="AE2100" i="1"/>
  <c r="AD2100" i="1"/>
  <c r="AF2099" i="1"/>
  <c r="AE2099" i="1"/>
  <c r="AD2099" i="1"/>
  <c r="AF2098" i="1"/>
  <c r="AE2098" i="1"/>
  <c r="AD2098" i="1"/>
  <c r="AF2097" i="1"/>
  <c r="AE2097" i="1"/>
  <c r="AD2097" i="1"/>
  <c r="AF2096" i="1"/>
  <c r="AE2096" i="1"/>
  <c r="AD2096" i="1"/>
  <c r="AF2095" i="1"/>
  <c r="AE2095" i="1"/>
  <c r="AD2095" i="1"/>
  <c r="AF2094" i="1"/>
  <c r="AE2094" i="1"/>
  <c r="AD2094" i="1"/>
  <c r="AF2093" i="1"/>
  <c r="AE2093" i="1"/>
  <c r="AD2093" i="1"/>
  <c r="AF2092" i="1"/>
  <c r="AE2092" i="1"/>
  <c r="AD2092" i="1"/>
  <c r="AF2091" i="1"/>
  <c r="AE2091" i="1"/>
  <c r="AD2091" i="1"/>
  <c r="AF2090" i="1"/>
  <c r="AE2090" i="1"/>
  <c r="AD2090" i="1"/>
  <c r="AF2089" i="1"/>
  <c r="AE2089" i="1"/>
  <c r="AD2089" i="1"/>
  <c r="AF2088" i="1"/>
  <c r="AE2088" i="1"/>
  <c r="AD2088" i="1"/>
  <c r="AF2087" i="1"/>
  <c r="AE2087" i="1"/>
  <c r="AD2087" i="1"/>
  <c r="AF2086" i="1"/>
  <c r="AE2086" i="1"/>
  <c r="AD2086" i="1"/>
  <c r="AF2085" i="1"/>
  <c r="AE2085" i="1"/>
  <c r="AD2085" i="1"/>
  <c r="AF2084" i="1"/>
  <c r="AE2084" i="1"/>
  <c r="AD2084" i="1"/>
  <c r="AF2083" i="1"/>
  <c r="AE2083" i="1"/>
  <c r="AD2083" i="1"/>
  <c r="AF2082" i="1"/>
  <c r="AE2082" i="1"/>
  <c r="AD2082" i="1"/>
  <c r="AF2081" i="1"/>
  <c r="AE2081" i="1"/>
  <c r="AD2081" i="1"/>
  <c r="AF2080" i="1"/>
  <c r="AE2080" i="1"/>
  <c r="AD2080" i="1"/>
  <c r="AF2079" i="1"/>
  <c r="AE2079" i="1"/>
  <c r="AD2079" i="1"/>
  <c r="AF2078" i="1"/>
  <c r="AE2078" i="1"/>
  <c r="AD2078" i="1"/>
  <c r="AF2077" i="1"/>
  <c r="AE2077" i="1"/>
  <c r="AD2077" i="1"/>
  <c r="AF2076" i="1"/>
  <c r="AE2076" i="1"/>
  <c r="AD2076" i="1"/>
  <c r="AF2075" i="1"/>
  <c r="AE2075" i="1"/>
  <c r="AD2075" i="1"/>
  <c r="AF2074" i="1"/>
  <c r="AE2074" i="1"/>
  <c r="AD2074" i="1"/>
  <c r="AF2073" i="1"/>
  <c r="AE2073" i="1"/>
  <c r="AD2073" i="1"/>
  <c r="AF2072" i="1"/>
  <c r="AE2072" i="1"/>
  <c r="AD2072" i="1"/>
  <c r="AF2071" i="1"/>
  <c r="AE2071" i="1"/>
  <c r="AD2071" i="1"/>
  <c r="AF2070" i="1"/>
  <c r="AE2070" i="1"/>
  <c r="AD2070" i="1"/>
  <c r="AF2069" i="1"/>
  <c r="AE2069" i="1"/>
  <c r="AD2069" i="1"/>
  <c r="AF2068" i="1"/>
  <c r="AE2068" i="1"/>
  <c r="AD2068" i="1"/>
  <c r="AF2067" i="1"/>
  <c r="AE2067" i="1"/>
  <c r="AD2067" i="1"/>
  <c r="AF2066" i="1"/>
  <c r="AE2066" i="1"/>
  <c r="AD2066" i="1"/>
  <c r="AF2065" i="1"/>
  <c r="AE2065" i="1"/>
  <c r="AD2065" i="1"/>
  <c r="AF2064" i="1"/>
  <c r="AE2064" i="1"/>
  <c r="AD2064" i="1"/>
  <c r="AF2063" i="1"/>
  <c r="AE2063" i="1"/>
  <c r="AD2063" i="1"/>
  <c r="AF2062" i="1"/>
  <c r="AE2062" i="1"/>
  <c r="AD2062" i="1"/>
  <c r="AF2061" i="1"/>
  <c r="AE2061" i="1"/>
  <c r="AD2061" i="1"/>
  <c r="AF2060" i="1"/>
  <c r="AE2060" i="1"/>
  <c r="AD2060" i="1"/>
  <c r="AF2059" i="1"/>
  <c r="AE2059" i="1"/>
  <c r="AD2059" i="1"/>
  <c r="AF2058" i="1"/>
  <c r="AE2058" i="1"/>
  <c r="AD2058" i="1"/>
  <c r="AF2057" i="1"/>
  <c r="AE2057" i="1"/>
  <c r="AD2057" i="1"/>
  <c r="AF2056" i="1"/>
  <c r="AE2056" i="1"/>
  <c r="AD2056" i="1"/>
  <c r="AF2055" i="1"/>
  <c r="AE2055" i="1"/>
  <c r="AD2055" i="1"/>
  <c r="AF2054" i="1"/>
  <c r="AE2054" i="1"/>
  <c r="AD2054" i="1"/>
  <c r="AF2053" i="1"/>
  <c r="AE2053" i="1"/>
  <c r="AD2053" i="1"/>
  <c r="AF2052" i="1"/>
  <c r="AE2052" i="1"/>
  <c r="AD2052" i="1"/>
  <c r="AF2051" i="1"/>
  <c r="AE2051" i="1"/>
  <c r="AD2051" i="1"/>
  <c r="AF2050" i="1"/>
  <c r="AE2050" i="1"/>
  <c r="AD2050" i="1"/>
  <c r="AF2049" i="1"/>
  <c r="AE2049" i="1"/>
  <c r="AD2049" i="1"/>
  <c r="AF2048" i="1"/>
  <c r="AE2048" i="1"/>
  <c r="AD2048" i="1"/>
  <c r="AF2047" i="1"/>
  <c r="AE2047" i="1"/>
  <c r="AD2047" i="1"/>
  <c r="AF2046" i="1"/>
  <c r="AE2046" i="1"/>
  <c r="AD2046" i="1"/>
  <c r="AF2045" i="1"/>
  <c r="AE2045" i="1"/>
  <c r="AD2045" i="1"/>
  <c r="AF2044" i="1"/>
  <c r="AE2044" i="1"/>
  <c r="AD2044" i="1"/>
  <c r="AF2043" i="1"/>
  <c r="AE2043" i="1"/>
  <c r="AD2043" i="1"/>
  <c r="AF2042" i="1"/>
  <c r="AE2042" i="1"/>
  <c r="AD2042" i="1"/>
  <c r="AF2041" i="1"/>
  <c r="AE2041" i="1"/>
  <c r="AD2041" i="1"/>
  <c r="AF2040" i="1"/>
  <c r="AE2040" i="1"/>
  <c r="AD2040" i="1"/>
  <c r="AF2039" i="1"/>
  <c r="AE2039" i="1"/>
  <c r="AD2039" i="1"/>
  <c r="AF2038" i="1"/>
  <c r="AE2038" i="1"/>
  <c r="AD2038" i="1"/>
  <c r="AF2037" i="1"/>
  <c r="AE2037" i="1"/>
  <c r="AD2037" i="1"/>
  <c r="AF2036" i="1"/>
  <c r="AE2036" i="1"/>
  <c r="AD2036" i="1"/>
  <c r="AF2035" i="1"/>
  <c r="AE2035" i="1"/>
  <c r="AD2035" i="1"/>
  <c r="AF2034" i="1"/>
  <c r="AE2034" i="1"/>
  <c r="AD2034" i="1"/>
  <c r="AF2033" i="1"/>
  <c r="AE2033" i="1"/>
  <c r="AD2033" i="1"/>
  <c r="AF2032" i="1"/>
  <c r="AE2032" i="1"/>
  <c r="AD2032" i="1"/>
  <c r="AF2031" i="1"/>
  <c r="AE2031" i="1"/>
  <c r="AD2031" i="1"/>
  <c r="AF2030" i="1"/>
  <c r="AE2030" i="1"/>
  <c r="AD2030" i="1"/>
  <c r="AF2029" i="1"/>
  <c r="AE2029" i="1"/>
  <c r="AD2029" i="1"/>
  <c r="AF2028" i="1"/>
  <c r="AE2028" i="1"/>
  <c r="AD2028" i="1"/>
  <c r="AF2027" i="1"/>
  <c r="AE2027" i="1"/>
  <c r="AD2027" i="1"/>
  <c r="AF2026" i="1"/>
  <c r="AE2026" i="1"/>
  <c r="AD2026" i="1"/>
  <c r="AF2025" i="1"/>
  <c r="AE2025" i="1"/>
  <c r="AD2025" i="1"/>
  <c r="AF2024" i="1"/>
  <c r="AE2024" i="1"/>
  <c r="AD2024" i="1"/>
  <c r="AF2023" i="1"/>
  <c r="AE2023" i="1"/>
  <c r="AD2023" i="1"/>
  <c r="AF2022" i="1"/>
  <c r="AE2022" i="1"/>
  <c r="AD2022" i="1"/>
  <c r="AF2021" i="1"/>
  <c r="AE2021" i="1"/>
  <c r="AD2021" i="1"/>
  <c r="AF2020" i="1"/>
  <c r="AE2020" i="1"/>
  <c r="AD2020" i="1"/>
  <c r="AF2019" i="1"/>
  <c r="AE2019" i="1"/>
  <c r="AD2019" i="1"/>
  <c r="AF2018" i="1"/>
  <c r="AE2018" i="1"/>
  <c r="AD2018" i="1"/>
  <c r="AF2017" i="1"/>
  <c r="AE2017" i="1"/>
  <c r="AD2017" i="1"/>
  <c r="AF2016" i="1"/>
  <c r="AE2016" i="1"/>
  <c r="AD2016" i="1"/>
  <c r="AF2015" i="1"/>
  <c r="AE2015" i="1"/>
  <c r="AD2015" i="1"/>
  <c r="AF2014" i="1"/>
  <c r="AE2014" i="1"/>
  <c r="AD2014" i="1"/>
  <c r="AF2013" i="1"/>
  <c r="AE2013" i="1"/>
  <c r="AD2013" i="1"/>
  <c r="AF2012" i="1"/>
  <c r="AE2012" i="1"/>
  <c r="AD2012" i="1"/>
  <c r="AF2011" i="1"/>
  <c r="AE2011" i="1"/>
  <c r="AD2011" i="1"/>
  <c r="AF2010" i="1"/>
  <c r="AE2010" i="1"/>
  <c r="AD2010" i="1"/>
  <c r="AF2009" i="1"/>
  <c r="AE2009" i="1"/>
  <c r="AD2009" i="1"/>
  <c r="AF2008" i="1"/>
  <c r="AE2008" i="1"/>
  <c r="AD2008" i="1"/>
  <c r="AF2007" i="1"/>
  <c r="AE2007" i="1"/>
  <c r="AD2007" i="1"/>
  <c r="AF2006" i="1"/>
  <c r="AE2006" i="1"/>
  <c r="AD2006" i="1"/>
  <c r="AF2005" i="1"/>
  <c r="AE2005" i="1"/>
  <c r="AD2005" i="1"/>
  <c r="AF2004" i="1"/>
  <c r="AE2004" i="1"/>
  <c r="AD2004" i="1"/>
  <c r="AF2003" i="1"/>
  <c r="AE2003" i="1"/>
  <c r="AD2003" i="1"/>
  <c r="AF2002" i="1"/>
  <c r="AE2002" i="1"/>
  <c r="AD2002" i="1"/>
  <c r="AF2001" i="1"/>
  <c r="AE2001" i="1"/>
  <c r="AD2001" i="1"/>
  <c r="AF2000" i="1"/>
  <c r="AE2000" i="1"/>
  <c r="AD2000" i="1"/>
  <c r="AF1999" i="1"/>
  <c r="AE1999" i="1"/>
  <c r="AD1999" i="1"/>
  <c r="AF1998" i="1"/>
  <c r="AE1998" i="1"/>
  <c r="AD1998" i="1"/>
  <c r="AF1997" i="1"/>
  <c r="AE1997" i="1"/>
  <c r="AD1997" i="1"/>
  <c r="AF1996" i="1"/>
  <c r="AE1996" i="1"/>
  <c r="AD1996" i="1"/>
  <c r="AF1995" i="1"/>
  <c r="AE1995" i="1"/>
  <c r="AD1995" i="1"/>
  <c r="AF1994" i="1"/>
  <c r="AE1994" i="1"/>
  <c r="AD1994" i="1"/>
  <c r="AF1993" i="1"/>
  <c r="AE1993" i="1"/>
  <c r="AD1993" i="1"/>
  <c r="AF1992" i="1"/>
  <c r="AE1992" i="1"/>
  <c r="AD1992" i="1"/>
  <c r="AF1991" i="1"/>
  <c r="AE1991" i="1"/>
  <c r="AD1991" i="1"/>
  <c r="AF1990" i="1"/>
  <c r="AE1990" i="1"/>
  <c r="AD1990" i="1"/>
  <c r="AF1989" i="1"/>
  <c r="AE1989" i="1"/>
  <c r="AD1989" i="1"/>
  <c r="AF1988" i="1"/>
  <c r="AE1988" i="1"/>
  <c r="AD1988" i="1"/>
  <c r="AF1987" i="1"/>
  <c r="AE1987" i="1"/>
  <c r="AD1987" i="1"/>
  <c r="AF1986" i="1"/>
  <c r="AE1986" i="1"/>
  <c r="AD1986" i="1"/>
  <c r="AF1985" i="1"/>
  <c r="AE1985" i="1"/>
  <c r="AD1985" i="1"/>
  <c r="AF1984" i="1"/>
  <c r="AE1984" i="1"/>
  <c r="AD1984" i="1"/>
  <c r="AF1983" i="1"/>
  <c r="AE1983" i="1"/>
  <c r="AD1983" i="1"/>
  <c r="AF1982" i="1"/>
  <c r="AE1982" i="1"/>
  <c r="AD1982" i="1"/>
  <c r="AF1981" i="1"/>
  <c r="AE1981" i="1"/>
  <c r="AD1981" i="1"/>
  <c r="AF1980" i="1"/>
  <c r="AE1980" i="1"/>
  <c r="AD1980" i="1"/>
  <c r="AF1979" i="1"/>
  <c r="AE1979" i="1"/>
  <c r="AD1979" i="1"/>
  <c r="AF1978" i="1"/>
  <c r="AE1978" i="1"/>
  <c r="AD1978" i="1"/>
  <c r="AF1977" i="1"/>
  <c r="AE1977" i="1"/>
  <c r="AD1977" i="1"/>
  <c r="AF1976" i="1"/>
  <c r="AE1976" i="1"/>
  <c r="AD1976" i="1"/>
  <c r="AF1975" i="1"/>
  <c r="AE1975" i="1"/>
  <c r="AD1975" i="1"/>
  <c r="AF1974" i="1"/>
  <c r="AE1974" i="1"/>
  <c r="AD1974" i="1"/>
  <c r="AF1973" i="1"/>
  <c r="AE1973" i="1"/>
  <c r="AD1973" i="1"/>
  <c r="AF1972" i="1"/>
  <c r="AE1972" i="1"/>
  <c r="AD1972" i="1"/>
  <c r="AF1971" i="1"/>
  <c r="AE1971" i="1"/>
  <c r="AD1971" i="1"/>
  <c r="AF1970" i="1"/>
  <c r="AE1970" i="1"/>
  <c r="AD1970" i="1"/>
  <c r="AF1969" i="1"/>
  <c r="AE1969" i="1"/>
  <c r="AD1969" i="1"/>
  <c r="AF1968" i="1"/>
  <c r="AE1968" i="1"/>
  <c r="AD1968" i="1"/>
  <c r="AF1967" i="1"/>
  <c r="AE1967" i="1"/>
  <c r="AD1967" i="1"/>
  <c r="AF1966" i="1"/>
  <c r="AE1966" i="1"/>
  <c r="AD1966" i="1"/>
  <c r="AF1965" i="1"/>
  <c r="AE1965" i="1"/>
  <c r="AD1965" i="1"/>
  <c r="AF1964" i="1"/>
  <c r="AE1964" i="1"/>
  <c r="AD1964" i="1"/>
  <c r="AF1963" i="1"/>
  <c r="AE1963" i="1"/>
  <c r="AD1963" i="1"/>
  <c r="AF1962" i="1"/>
  <c r="AE1962" i="1"/>
  <c r="AD1962" i="1"/>
  <c r="AF1961" i="1"/>
  <c r="AE1961" i="1"/>
  <c r="AD1961" i="1"/>
  <c r="AF1960" i="1"/>
  <c r="AE1960" i="1"/>
  <c r="AD1960" i="1"/>
  <c r="AF1959" i="1"/>
  <c r="AE1959" i="1"/>
  <c r="AD1959" i="1"/>
  <c r="AF1958" i="1"/>
  <c r="AE1958" i="1"/>
  <c r="AD1958" i="1"/>
  <c r="AF1957" i="1"/>
  <c r="AE1957" i="1"/>
  <c r="AD1957" i="1"/>
  <c r="AF1956" i="1"/>
  <c r="AE1956" i="1"/>
  <c r="AD1956" i="1"/>
  <c r="AF1955" i="1"/>
  <c r="AE1955" i="1"/>
  <c r="AD1955" i="1"/>
  <c r="AF1954" i="1"/>
  <c r="AE1954" i="1"/>
  <c r="AD1954" i="1"/>
  <c r="AF1953" i="1"/>
  <c r="AE1953" i="1"/>
  <c r="AD1953" i="1"/>
  <c r="AF1952" i="1"/>
  <c r="AE1952" i="1"/>
  <c r="AD1952" i="1"/>
  <c r="AF1951" i="1"/>
  <c r="AE1951" i="1"/>
  <c r="AD1951" i="1"/>
  <c r="AF1950" i="1"/>
  <c r="AE1950" i="1"/>
  <c r="AD1950" i="1"/>
  <c r="AF1949" i="1"/>
  <c r="AE1949" i="1"/>
  <c r="AD1949" i="1"/>
  <c r="AF1948" i="1"/>
  <c r="AE1948" i="1"/>
  <c r="AD1948" i="1"/>
  <c r="AF1947" i="1"/>
  <c r="AE1947" i="1"/>
  <c r="AD1947" i="1"/>
  <c r="AF1946" i="1"/>
  <c r="AE1946" i="1"/>
  <c r="AD1946" i="1"/>
  <c r="AF1945" i="1"/>
  <c r="AE1945" i="1"/>
  <c r="AD1945" i="1"/>
  <c r="AF1944" i="1"/>
  <c r="AE1944" i="1"/>
  <c r="AD1944" i="1"/>
  <c r="AF1943" i="1"/>
  <c r="AE1943" i="1"/>
  <c r="AD1943" i="1"/>
  <c r="AF1942" i="1"/>
  <c r="AE1942" i="1"/>
  <c r="AD1942" i="1"/>
  <c r="AF1941" i="1"/>
  <c r="AE1941" i="1"/>
  <c r="AD1941" i="1"/>
  <c r="AF1940" i="1"/>
  <c r="AE1940" i="1"/>
  <c r="AD1940" i="1"/>
  <c r="AF1939" i="1"/>
  <c r="AE1939" i="1"/>
  <c r="AD1939" i="1"/>
  <c r="AF1938" i="1"/>
  <c r="AE1938" i="1"/>
  <c r="AD1938" i="1"/>
  <c r="AF1937" i="1"/>
  <c r="AE1937" i="1"/>
  <c r="AD1937" i="1"/>
  <c r="AF1936" i="1"/>
  <c r="AE1936" i="1"/>
  <c r="AD1936" i="1"/>
  <c r="AF1935" i="1"/>
  <c r="AE1935" i="1"/>
  <c r="AD1935" i="1"/>
  <c r="AF1934" i="1"/>
  <c r="AE1934" i="1"/>
  <c r="AD1934" i="1"/>
  <c r="AF1933" i="1"/>
  <c r="AE1933" i="1"/>
  <c r="AD1933" i="1"/>
  <c r="AF1932" i="1"/>
  <c r="AE1932" i="1"/>
  <c r="AD1932" i="1"/>
  <c r="AF1931" i="1"/>
  <c r="AE1931" i="1"/>
  <c r="AD1931" i="1"/>
  <c r="AF1930" i="1"/>
  <c r="AE1930" i="1"/>
  <c r="AD1930" i="1"/>
  <c r="AF1929" i="1"/>
  <c r="AE1929" i="1"/>
  <c r="AD1929" i="1"/>
  <c r="AF1928" i="1"/>
  <c r="AE1928" i="1"/>
  <c r="AD1928" i="1"/>
  <c r="AF1927" i="1"/>
  <c r="AE1927" i="1"/>
  <c r="AD1927" i="1"/>
  <c r="AF1926" i="1"/>
  <c r="AE1926" i="1"/>
  <c r="AD1926" i="1"/>
  <c r="AF1925" i="1"/>
  <c r="AE1925" i="1"/>
  <c r="AD1925" i="1"/>
  <c r="AF1924" i="1"/>
  <c r="AE1924" i="1"/>
  <c r="AD1924" i="1"/>
  <c r="AF1923" i="1"/>
  <c r="AE1923" i="1"/>
  <c r="AD1923" i="1"/>
  <c r="AF1922" i="1"/>
  <c r="AE1922" i="1"/>
  <c r="AD1922" i="1"/>
  <c r="AF1921" i="1"/>
  <c r="AE1921" i="1"/>
  <c r="AD1921" i="1"/>
  <c r="AF1920" i="1"/>
  <c r="AE1920" i="1"/>
  <c r="AD1920" i="1"/>
  <c r="AF1919" i="1"/>
  <c r="AE1919" i="1"/>
  <c r="AD1919" i="1"/>
  <c r="AF1918" i="1"/>
  <c r="AE1918" i="1"/>
  <c r="AD1918" i="1"/>
  <c r="AF1917" i="1"/>
  <c r="AE1917" i="1"/>
  <c r="AD1917" i="1"/>
  <c r="AF1916" i="1"/>
  <c r="AE1916" i="1"/>
  <c r="AD1916" i="1"/>
  <c r="AF1915" i="1"/>
  <c r="AE1915" i="1"/>
  <c r="AD1915" i="1"/>
  <c r="AF1914" i="1"/>
  <c r="AE1914" i="1"/>
  <c r="AD1914" i="1"/>
  <c r="AF1913" i="1"/>
  <c r="AE1913" i="1"/>
  <c r="AD1913" i="1"/>
  <c r="AF1912" i="1"/>
  <c r="AE1912" i="1"/>
  <c r="AD1912" i="1"/>
  <c r="AF1911" i="1"/>
  <c r="AE1911" i="1"/>
  <c r="AD1911" i="1"/>
  <c r="AF1910" i="1"/>
  <c r="AE1910" i="1"/>
  <c r="AD1910" i="1"/>
  <c r="AF1909" i="1"/>
  <c r="AE1909" i="1"/>
  <c r="AD1909" i="1"/>
  <c r="AF1908" i="1"/>
  <c r="AE1908" i="1"/>
  <c r="AD1908" i="1"/>
  <c r="AF1907" i="1"/>
  <c r="AE1907" i="1"/>
  <c r="AD1907" i="1"/>
  <c r="AF1906" i="1"/>
  <c r="AE1906" i="1"/>
  <c r="AD1906" i="1"/>
  <c r="AF1905" i="1"/>
  <c r="AE1905" i="1"/>
  <c r="AD1905" i="1"/>
  <c r="AF1904" i="1"/>
  <c r="AE1904" i="1"/>
  <c r="AD1904" i="1"/>
  <c r="AF1903" i="1"/>
  <c r="AE1903" i="1"/>
  <c r="AD1903" i="1"/>
  <c r="AF1902" i="1"/>
  <c r="AE1902" i="1"/>
  <c r="AD1902" i="1"/>
  <c r="AF1901" i="1"/>
  <c r="AE1901" i="1"/>
  <c r="AD1901" i="1"/>
  <c r="AF1900" i="1"/>
  <c r="AE1900" i="1"/>
  <c r="AD1900" i="1"/>
  <c r="AF1899" i="1"/>
  <c r="AE1899" i="1"/>
  <c r="AD1899" i="1"/>
  <c r="AF1898" i="1"/>
  <c r="AE1898" i="1"/>
  <c r="AD1898" i="1"/>
  <c r="AF1897" i="1"/>
  <c r="AE1897" i="1"/>
  <c r="AD1897" i="1"/>
  <c r="AF1896" i="1"/>
  <c r="AE1896" i="1"/>
  <c r="AD1896" i="1"/>
  <c r="AF1895" i="1"/>
  <c r="AE1895" i="1"/>
  <c r="AD1895" i="1"/>
  <c r="AF1894" i="1"/>
  <c r="AE1894" i="1"/>
  <c r="AD1894" i="1"/>
  <c r="AF1893" i="1"/>
  <c r="AE1893" i="1"/>
  <c r="AD1893" i="1"/>
  <c r="AF1892" i="1"/>
  <c r="AE1892" i="1"/>
  <c r="AD1892" i="1"/>
  <c r="AF1891" i="1"/>
  <c r="AE1891" i="1"/>
  <c r="AD1891" i="1"/>
  <c r="AF1890" i="1"/>
  <c r="AE1890" i="1"/>
  <c r="AD1890" i="1"/>
  <c r="AF1889" i="1"/>
  <c r="AE1889" i="1"/>
  <c r="AD1889" i="1"/>
  <c r="AF1888" i="1"/>
  <c r="AE1888" i="1"/>
  <c r="AD1888" i="1"/>
  <c r="AF1887" i="1"/>
  <c r="AE1887" i="1"/>
  <c r="AD1887" i="1"/>
  <c r="AF1886" i="1"/>
  <c r="AE1886" i="1"/>
  <c r="AD1886" i="1"/>
  <c r="AF1885" i="1"/>
  <c r="AE1885" i="1"/>
  <c r="AD1885" i="1"/>
  <c r="AF1884" i="1"/>
  <c r="AE1884" i="1"/>
  <c r="AD1884" i="1"/>
  <c r="AF1883" i="1"/>
  <c r="AE1883" i="1"/>
  <c r="AD1883" i="1"/>
  <c r="AF1882" i="1"/>
  <c r="AE1882" i="1"/>
  <c r="AD1882" i="1"/>
  <c r="AF1881" i="1"/>
  <c r="AE1881" i="1"/>
  <c r="AD1881" i="1"/>
  <c r="AF1880" i="1"/>
  <c r="AE1880" i="1"/>
  <c r="AD1880" i="1"/>
  <c r="AF1879" i="1"/>
  <c r="AE1879" i="1"/>
  <c r="AD1879" i="1"/>
  <c r="AF1878" i="1"/>
  <c r="AE1878" i="1"/>
  <c r="AD1878" i="1"/>
  <c r="AF1877" i="1"/>
  <c r="AE1877" i="1"/>
  <c r="AD1877" i="1"/>
  <c r="AF1876" i="1"/>
  <c r="AE1876" i="1"/>
  <c r="AD1876" i="1"/>
  <c r="AF1875" i="1"/>
  <c r="AE1875" i="1"/>
  <c r="AD1875" i="1"/>
  <c r="AF1874" i="1"/>
  <c r="AE1874" i="1"/>
  <c r="AD1874" i="1"/>
  <c r="AF1873" i="1"/>
  <c r="AE1873" i="1"/>
  <c r="AD1873" i="1"/>
  <c r="AF1872" i="1"/>
  <c r="AE1872" i="1"/>
  <c r="AD1872" i="1"/>
  <c r="AF1871" i="1"/>
  <c r="AE1871" i="1"/>
  <c r="AD1871" i="1"/>
  <c r="AF1870" i="1"/>
  <c r="AE1870" i="1"/>
  <c r="AD1870" i="1"/>
  <c r="AF1869" i="1"/>
  <c r="AE1869" i="1"/>
  <c r="AD1869" i="1"/>
  <c r="AF1868" i="1"/>
  <c r="AE1868" i="1"/>
  <c r="AD1868" i="1"/>
  <c r="AF1867" i="1"/>
  <c r="AE1867" i="1"/>
  <c r="AD1867" i="1"/>
  <c r="AF1866" i="1"/>
  <c r="AE1866" i="1"/>
  <c r="AD1866" i="1"/>
  <c r="AF1865" i="1"/>
  <c r="AE1865" i="1"/>
  <c r="AD1865" i="1"/>
  <c r="AF1864" i="1"/>
  <c r="AE1864" i="1"/>
  <c r="AD1864" i="1"/>
  <c r="AF1863" i="1"/>
  <c r="AE1863" i="1"/>
  <c r="AD1863" i="1"/>
  <c r="AF1862" i="1"/>
  <c r="AE1862" i="1"/>
  <c r="AD1862" i="1"/>
  <c r="AF1861" i="1"/>
  <c r="AE1861" i="1"/>
  <c r="AD1861" i="1"/>
  <c r="AF1860" i="1"/>
  <c r="AE1860" i="1"/>
  <c r="AD1860" i="1"/>
  <c r="AF1859" i="1"/>
  <c r="AE1859" i="1"/>
  <c r="AD1859" i="1"/>
  <c r="AF1858" i="1"/>
  <c r="AE1858" i="1"/>
  <c r="AD1858" i="1"/>
  <c r="AF1857" i="1"/>
  <c r="AE1857" i="1"/>
  <c r="AD1857" i="1"/>
  <c r="AF1856" i="1"/>
  <c r="AE1856" i="1"/>
  <c r="AD1856" i="1"/>
  <c r="AF1855" i="1"/>
  <c r="AE1855" i="1"/>
  <c r="AD1855" i="1"/>
  <c r="AF1854" i="1"/>
  <c r="AE1854" i="1"/>
  <c r="AD1854" i="1"/>
  <c r="AF1853" i="1"/>
  <c r="AE1853" i="1"/>
  <c r="AD1853" i="1"/>
  <c r="AF1852" i="1"/>
  <c r="AE1852" i="1"/>
  <c r="AD1852" i="1"/>
  <c r="AF1851" i="1"/>
  <c r="AE1851" i="1"/>
  <c r="AD1851" i="1"/>
  <c r="AF1850" i="1"/>
  <c r="AE1850" i="1"/>
  <c r="AD1850" i="1"/>
  <c r="AF1849" i="1"/>
  <c r="AE1849" i="1"/>
  <c r="AD1849" i="1"/>
  <c r="AF1848" i="1"/>
  <c r="AE1848" i="1"/>
  <c r="AD1848" i="1"/>
  <c r="AF1847" i="1"/>
  <c r="AE1847" i="1"/>
  <c r="AD1847" i="1"/>
  <c r="AF1846" i="1"/>
  <c r="AE1846" i="1"/>
  <c r="AD1846" i="1"/>
  <c r="AF1845" i="1"/>
  <c r="AE1845" i="1"/>
  <c r="AD1845" i="1"/>
  <c r="AF1844" i="1"/>
  <c r="AE1844" i="1"/>
  <c r="AD1844" i="1"/>
  <c r="AF1843" i="1"/>
  <c r="AE1843" i="1"/>
  <c r="AD1843" i="1"/>
  <c r="AF1842" i="1"/>
  <c r="AE1842" i="1"/>
  <c r="AD1842" i="1"/>
  <c r="AF1841" i="1"/>
  <c r="AE1841" i="1"/>
  <c r="AD1841" i="1"/>
  <c r="AF1840" i="1"/>
  <c r="AE1840" i="1"/>
  <c r="AD1840" i="1"/>
  <c r="AF1839" i="1"/>
  <c r="AE1839" i="1"/>
  <c r="AD1839" i="1"/>
  <c r="AF1838" i="1"/>
  <c r="AE1838" i="1"/>
  <c r="AD1838" i="1"/>
  <c r="AF1837" i="1"/>
  <c r="AE1837" i="1"/>
  <c r="AD1837" i="1"/>
  <c r="AF1836" i="1"/>
  <c r="AE1836" i="1"/>
  <c r="AD1836" i="1"/>
  <c r="AF1835" i="1"/>
  <c r="AE1835" i="1"/>
  <c r="AD1835" i="1"/>
  <c r="AF1834" i="1"/>
  <c r="AE1834" i="1"/>
  <c r="AD1834" i="1"/>
  <c r="AF1833" i="1"/>
  <c r="AE1833" i="1"/>
  <c r="AD1833" i="1"/>
  <c r="AF1832" i="1"/>
  <c r="AE1832" i="1"/>
  <c r="AD1832" i="1"/>
  <c r="AF1831" i="1"/>
  <c r="AE1831" i="1"/>
  <c r="AD1831" i="1"/>
  <c r="AF1830" i="1"/>
  <c r="AE1830" i="1"/>
  <c r="AD1830" i="1"/>
  <c r="AF1829" i="1"/>
  <c r="AE1829" i="1"/>
  <c r="AD1829" i="1"/>
  <c r="AF1828" i="1"/>
  <c r="AE1828" i="1"/>
  <c r="AD1828" i="1"/>
  <c r="AF1827" i="1"/>
  <c r="AE1827" i="1"/>
  <c r="AD1827" i="1"/>
  <c r="AF1826" i="1"/>
  <c r="AE1826" i="1"/>
  <c r="AD1826" i="1"/>
  <c r="AF1825" i="1"/>
  <c r="AE1825" i="1"/>
  <c r="AD1825" i="1"/>
  <c r="AF1824" i="1"/>
  <c r="AE1824" i="1"/>
  <c r="AD1824" i="1"/>
  <c r="AF1823" i="1"/>
  <c r="AE1823" i="1"/>
  <c r="AD1823" i="1"/>
  <c r="AF1822" i="1"/>
  <c r="AE1822" i="1"/>
  <c r="AD1822" i="1"/>
  <c r="AF1821" i="1"/>
  <c r="AE1821" i="1"/>
  <c r="AD1821" i="1"/>
  <c r="AF1820" i="1"/>
  <c r="AE1820" i="1"/>
  <c r="AD1820" i="1"/>
  <c r="AF1819" i="1"/>
  <c r="AE1819" i="1"/>
  <c r="AD1819" i="1"/>
  <c r="AF1818" i="1"/>
  <c r="AE1818" i="1"/>
  <c r="AD1818" i="1"/>
  <c r="AF1817" i="1"/>
  <c r="AE1817" i="1"/>
  <c r="AD1817" i="1"/>
  <c r="AF1816" i="1"/>
  <c r="AE1816" i="1"/>
  <c r="AD1816" i="1"/>
  <c r="AF1815" i="1"/>
  <c r="AE1815" i="1"/>
  <c r="AD1815" i="1"/>
  <c r="AF1814" i="1"/>
  <c r="AE1814" i="1"/>
  <c r="AD1814" i="1"/>
  <c r="AF1813" i="1"/>
  <c r="AE1813" i="1"/>
  <c r="AD1813" i="1"/>
  <c r="AF1812" i="1"/>
  <c r="AE1812" i="1"/>
  <c r="AD1812" i="1"/>
  <c r="AF1811" i="1"/>
  <c r="AE1811" i="1"/>
  <c r="AD1811" i="1"/>
  <c r="AF1810" i="1"/>
  <c r="AE1810" i="1"/>
  <c r="AD1810" i="1"/>
  <c r="AF1809" i="1"/>
  <c r="AE1809" i="1"/>
  <c r="AD1809" i="1"/>
  <c r="AF1808" i="1"/>
  <c r="AE1808" i="1"/>
  <c r="AD1808" i="1"/>
  <c r="AF1807" i="1"/>
  <c r="AE1807" i="1"/>
  <c r="AD1807" i="1"/>
  <c r="AF1806" i="1"/>
  <c r="AE1806" i="1"/>
  <c r="AD1806" i="1"/>
  <c r="AF1805" i="1"/>
  <c r="AE1805" i="1"/>
  <c r="AD1805" i="1"/>
  <c r="AF1804" i="1"/>
  <c r="AE1804" i="1"/>
  <c r="AD1804" i="1"/>
  <c r="AF1803" i="1"/>
  <c r="AE1803" i="1"/>
  <c r="AD1803" i="1"/>
  <c r="AF1802" i="1"/>
  <c r="AE1802" i="1"/>
  <c r="AD1802" i="1"/>
  <c r="AF1801" i="1"/>
  <c r="AE1801" i="1"/>
  <c r="AD1801" i="1"/>
  <c r="AF1800" i="1"/>
  <c r="AE1800" i="1"/>
  <c r="AD1800" i="1"/>
  <c r="AF1799" i="1"/>
  <c r="AE1799" i="1"/>
  <c r="AD1799" i="1"/>
  <c r="AF1798" i="1"/>
  <c r="AE1798" i="1"/>
  <c r="AD1798" i="1"/>
  <c r="AF1797" i="1"/>
  <c r="AE1797" i="1"/>
  <c r="AD1797" i="1"/>
  <c r="AF1796" i="1"/>
  <c r="AE1796" i="1"/>
  <c r="AD1796" i="1"/>
  <c r="AF1795" i="1"/>
  <c r="AE1795" i="1"/>
  <c r="AD1795" i="1"/>
  <c r="AF1794" i="1"/>
  <c r="AE1794" i="1"/>
  <c r="AD1794" i="1"/>
  <c r="AF1793" i="1"/>
  <c r="AE1793" i="1"/>
  <c r="AD1793" i="1"/>
  <c r="AF1792" i="1"/>
  <c r="AE1792" i="1"/>
  <c r="AD1792" i="1"/>
  <c r="AF1791" i="1"/>
  <c r="AE1791" i="1"/>
  <c r="AD1791" i="1"/>
  <c r="AF1790" i="1"/>
  <c r="AE1790" i="1"/>
  <c r="AD1790" i="1"/>
  <c r="AF1789" i="1"/>
  <c r="AE1789" i="1"/>
  <c r="AD1789" i="1"/>
  <c r="AF1788" i="1"/>
  <c r="AE1788" i="1"/>
  <c r="AD1788" i="1"/>
  <c r="AF1787" i="1"/>
  <c r="AE1787" i="1"/>
  <c r="AD1787" i="1"/>
  <c r="AF1786" i="1"/>
  <c r="AE1786" i="1"/>
  <c r="AD1786" i="1"/>
  <c r="AF1785" i="1"/>
  <c r="AE1785" i="1"/>
  <c r="AD1785" i="1"/>
  <c r="AF1784" i="1"/>
  <c r="AE1784" i="1"/>
  <c r="AD1784" i="1"/>
  <c r="AF1783" i="1"/>
  <c r="AE1783" i="1"/>
  <c r="AD1783" i="1"/>
  <c r="AF1782" i="1"/>
  <c r="AE1782" i="1"/>
  <c r="AD1782" i="1"/>
  <c r="AF1781" i="1"/>
  <c r="AE1781" i="1"/>
  <c r="AD1781" i="1"/>
  <c r="AF1780" i="1"/>
  <c r="AE1780" i="1"/>
  <c r="AD1780" i="1"/>
  <c r="AF1779" i="1"/>
  <c r="AE1779" i="1"/>
  <c r="AD1779" i="1"/>
  <c r="AF1778" i="1"/>
  <c r="AE1778" i="1"/>
  <c r="AD1778" i="1"/>
  <c r="AF1777" i="1"/>
  <c r="AE1777" i="1"/>
  <c r="AD1777" i="1"/>
  <c r="AF1776" i="1"/>
  <c r="AE1776" i="1"/>
  <c r="AD1776" i="1"/>
  <c r="AF1775" i="1"/>
  <c r="AE1775" i="1"/>
  <c r="AD1775" i="1"/>
  <c r="AF1774" i="1"/>
  <c r="AE1774" i="1"/>
  <c r="AD1774" i="1"/>
  <c r="AF1773" i="1"/>
  <c r="AE1773" i="1"/>
  <c r="AD1773" i="1"/>
  <c r="AF1772" i="1"/>
  <c r="AE1772" i="1"/>
  <c r="AD1772" i="1"/>
  <c r="AF1771" i="1"/>
  <c r="AE1771" i="1"/>
  <c r="AD1771" i="1"/>
  <c r="AF1770" i="1"/>
  <c r="AE1770" i="1"/>
  <c r="AD1770" i="1"/>
  <c r="AF1769" i="1"/>
  <c r="AE1769" i="1"/>
  <c r="AD1769" i="1"/>
  <c r="AF1768" i="1"/>
  <c r="AE1768" i="1"/>
  <c r="AD1768" i="1"/>
  <c r="AF1767" i="1"/>
  <c r="AE1767" i="1"/>
  <c r="AD1767" i="1"/>
  <c r="AF1766" i="1"/>
  <c r="AE1766" i="1"/>
  <c r="AD1766" i="1"/>
  <c r="AF1765" i="1"/>
  <c r="AE1765" i="1"/>
  <c r="AD1765" i="1"/>
  <c r="AF1764" i="1"/>
  <c r="AE1764" i="1"/>
  <c r="AD1764" i="1"/>
  <c r="AF1763" i="1"/>
  <c r="AE1763" i="1"/>
  <c r="AD1763" i="1"/>
  <c r="AF1762" i="1"/>
  <c r="AE1762" i="1"/>
  <c r="AD1762" i="1"/>
  <c r="AF1761" i="1"/>
  <c r="AE1761" i="1"/>
  <c r="AD1761" i="1"/>
  <c r="AF1760" i="1"/>
  <c r="AE1760" i="1"/>
  <c r="AD1760" i="1"/>
  <c r="AF1759" i="1"/>
  <c r="AE1759" i="1"/>
  <c r="AD1759" i="1"/>
  <c r="AF1758" i="1"/>
  <c r="AE1758" i="1"/>
  <c r="AD1758" i="1"/>
  <c r="AF1757" i="1"/>
  <c r="AE1757" i="1"/>
  <c r="AD1757" i="1"/>
  <c r="AF1756" i="1"/>
  <c r="AE1756" i="1"/>
  <c r="AD1756" i="1"/>
  <c r="AF1755" i="1"/>
  <c r="AE1755" i="1"/>
  <c r="AD1755" i="1"/>
  <c r="AF1754" i="1"/>
  <c r="AE1754" i="1"/>
  <c r="AD1754" i="1"/>
  <c r="AF1753" i="1"/>
  <c r="AE1753" i="1"/>
  <c r="AD1753" i="1"/>
  <c r="AF1752" i="1"/>
  <c r="AE1752" i="1"/>
  <c r="AD1752" i="1"/>
  <c r="AF1751" i="1"/>
  <c r="AE1751" i="1"/>
  <c r="AD1751" i="1"/>
  <c r="AF1750" i="1"/>
  <c r="AE1750" i="1"/>
  <c r="AD1750" i="1"/>
  <c r="AF1749" i="1"/>
  <c r="AE1749" i="1"/>
  <c r="AD1749" i="1"/>
  <c r="AF1748" i="1"/>
  <c r="AE1748" i="1"/>
  <c r="AD1748" i="1"/>
  <c r="AF1747" i="1"/>
  <c r="AE1747" i="1"/>
  <c r="AD1747" i="1"/>
  <c r="AF1746" i="1"/>
  <c r="AE1746" i="1"/>
  <c r="AD1746" i="1"/>
  <c r="AF1745" i="1"/>
  <c r="AE1745" i="1"/>
  <c r="AD1745" i="1"/>
  <c r="AF1744" i="1"/>
  <c r="AE1744" i="1"/>
  <c r="AD1744" i="1"/>
  <c r="AF1743" i="1"/>
  <c r="AE1743" i="1"/>
  <c r="AD1743" i="1"/>
  <c r="AF1742" i="1"/>
  <c r="AE1742" i="1"/>
  <c r="AD1742" i="1"/>
  <c r="AF1741" i="1"/>
  <c r="AE1741" i="1"/>
  <c r="AD1741" i="1"/>
  <c r="AF1740" i="1"/>
  <c r="AE1740" i="1"/>
  <c r="AD1740" i="1"/>
  <c r="AF1739" i="1"/>
  <c r="AE1739" i="1"/>
  <c r="AD1739" i="1"/>
  <c r="AF1738" i="1"/>
  <c r="AE1738" i="1"/>
  <c r="AD1738" i="1"/>
  <c r="AF1737" i="1"/>
  <c r="AE1737" i="1"/>
  <c r="AD1737" i="1"/>
  <c r="AF1736" i="1"/>
  <c r="AE1736" i="1"/>
  <c r="AD1736" i="1"/>
  <c r="AF1735" i="1"/>
  <c r="AE1735" i="1"/>
  <c r="AD1735" i="1"/>
  <c r="AF1734" i="1"/>
  <c r="AE1734" i="1"/>
  <c r="AD1734" i="1"/>
  <c r="AF1733" i="1"/>
  <c r="AE1733" i="1"/>
  <c r="AD1733" i="1"/>
  <c r="AF1732" i="1"/>
  <c r="AE1732" i="1"/>
  <c r="AD1732" i="1"/>
  <c r="AF1731" i="1"/>
  <c r="AE1731" i="1"/>
  <c r="AD1731" i="1"/>
  <c r="AF1730" i="1"/>
  <c r="AE1730" i="1"/>
  <c r="AD1730" i="1"/>
  <c r="AF1729" i="1"/>
  <c r="AE1729" i="1"/>
  <c r="AD1729" i="1"/>
  <c r="AF1728" i="1"/>
  <c r="AE1728" i="1"/>
  <c r="AD1728" i="1"/>
  <c r="AF1727" i="1"/>
  <c r="AE1727" i="1"/>
  <c r="AD1727" i="1"/>
  <c r="AF1726" i="1"/>
  <c r="AE1726" i="1"/>
  <c r="AD1726" i="1"/>
  <c r="AF1725" i="1"/>
  <c r="AE1725" i="1"/>
  <c r="AD1725" i="1"/>
  <c r="AF1724" i="1"/>
  <c r="AE1724" i="1"/>
  <c r="AD1724" i="1"/>
  <c r="AF1723" i="1"/>
  <c r="AE1723" i="1"/>
  <c r="AD1723" i="1"/>
  <c r="AF1722" i="1"/>
  <c r="AE1722" i="1"/>
  <c r="AD1722" i="1"/>
  <c r="AF1721" i="1"/>
  <c r="AE1721" i="1"/>
  <c r="AD1721" i="1"/>
  <c r="AF1720" i="1"/>
  <c r="AE1720" i="1"/>
  <c r="AD1720" i="1"/>
  <c r="AF1719" i="1"/>
  <c r="AE1719" i="1"/>
  <c r="AD1719" i="1"/>
  <c r="AF1718" i="1"/>
  <c r="AE1718" i="1"/>
  <c r="AD1718" i="1"/>
  <c r="AF1717" i="1"/>
  <c r="AE1717" i="1"/>
  <c r="AD1717" i="1"/>
  <c r="AF1716" i="1"/>
  <c r="AE1716" i="1"/>
  <c r="AD1716" i="1"/>
  <c r="AF1715" i="1"/>
  <c r="AE1715" i="1"/>
  <c r="AD1715" i="1"/>
  <c r="AF1714" i="1"/>
  <c r="AE1714" i="1"/>
  <c r="AD1714" i="1"/>
  <c r="AF1713" i="1"/>
  <c r="AE1713" i="1"/>
  <c r="AD1713" i="1"/>
  <c r="AF1712" i="1"/>
  <c r="AE1712" i="1"/>
  <c r="AD1712" i="1"/>
  <c r="AF1711" i="1"/>
  <c r="AE1711" i="1"/>
  <c r="AD1711" i="1"/>
  <c r="AF1710" i="1"/>
  <c r="AE1710" i="1"/>
  <c r="AD1710" i="1"/>
  <c r="AF1709" i="1"/>
  <c r="AE1709" i="1"/>
  <c r="AD1709" i="1"/>
  <c r="AF1708" i="1"/>
  <c r="AE1708" i="1"/>
  <c r="AD1708" i="1"/>
  <c r="AF1707" i="1"/>
  <c r="AE1707" i="1"/>
  <c r="AD1707" i="1"/>
  <c r="AF1706" i="1"/>
  <c r="AE1706" i="1"/>
  <c r="AD1706" i="1"/>
  <c r="AF1705" i="1"/>
  <c r="AE1705" i="1"/>
  <c r="AD1705" i="1"/>
  <c r="AF1704" i="1"/>
  <c r="AE1704" i="1"/>
  <c r="AD1704" i="1"/>
  <c r="AF1703" i="1"/>
  <c r="AE1703" i="1"/>
  <c r="AD1703" i="1"/>
  <c r="AF1702" i="1"/>
  <c r="AE1702" i="1"/>
  <c r="AD1702" i="1"/>
  <c r="AF1701" i="1"/>
  <c r="AE1701" i="1"/>
  <c r="AD1701" i="1"/>
  <c r="AF1700" i="1"/>
  <c r="AE1700" i="1"/>
  <c r="AD1700" i="1"/>
  <c r="AF1699" i="1"/>
  <c r="AE1699" i="1"/>
  <c r="AD1699" i="1"/>
  <c r="AF1698" i="1"/>
  <c r="AE1698" i="1"/>
  <c r="AD1698" i="1"/>
  <c r="AF1697" i="1"/>
  <c r="AE1697" i="1"/>
  <c r="AD1697" i="1"/>
  <c r="AF1696" i="1"/>
  <c r="AE1696" i="1"/>
  <c r="AD1696" i="1"/>
  <c r="AF1695" i="1"/>
  <c r="AE1695" i="1"/>
  <c r="AD1695" i="1"/>
  <c r="AF1694" i="1"/>
  <c r="AE1694" i="1"/>
  <c r="AD1694" i="1"/>
  <c r="AF1693" i="1"/>
  <c r="AE1693" i="1"/>
  <c r="AD1693" i="1"/>
  <c r="AF1692" i="1"/>
  <c r="AE1692" i="1"/>
  <c r="AD1692" i="1"/>
  <c r="AF1691" i="1"/>
  <c r="AE1691" i="1"/>
  <c r="AD1691" i="1"/>
  <c r="AF1690" i="1"/>
  <c r="AE1690" i="1"/>
  <c r="AD1690" i="1"/>
  <c r="AF1689" i="1"/>
  <c r="AE1689" i="1"/>
  <c r="AD1689" i="1"/>
  <c r="AF1688" i="1"/>
  <c r="AE1688" i="1"/>
  <c r="AD1688" i="1"/>
  <c r="AF1687" i="1"/>
  <c r="AE1687" i="1"/>
  <c r="AD1687" i="1"/>
  <c r="AF1686" i="1"/>
  <c r="AE1686" i="1"/>
  <c r="AD1686" i="1"/>
  <c r="AF1685" i="1"/>
  <c r="AE1685" i="1"/>
  <c r="AD1685" i="1"/>
  <c r="AF1684" i="1"/>
  <c r="AE1684" i="1"/>
  <c r="AD1684" i="1"/>
  <c r="AF1683" i="1"/>
  <c r="AE1683" i="1"/>
  <c r="AD1683" i="1"/>
  <c r="AF1682" i="1"/>
  <c r="AE1682" i="1"/>
  <c r="AD1682" i="1"/>
  <c r="AF1681" i="1"/>
  <c r="AE1681" i="1"/>
  <c r="AD1681" i="1"/>
  <c r="AF1680" i="1"/>
  <c r="AE1680" i="1"/>
  <c r="AD1680" i="1"/>
  <c r="AF1679" i="1"/>
  <c r="AE1679" i="1"/>
  <c r="AD1679" i="1"/>
  <c r="AF1678" i="1"/>
  <c r="AE1678" i="1"/>
  <c r="AD1678" i="1"/>
  <c r="AF1677" i="1"/>
  <c r="AE1677" i="1"/>
  <c r="AD1677" i="1"/>
  <c r="AF1676" i="1"/>
  <c r="AE1676" i="1"/>
  <c r="AD1676" i="1"/>
  <c r="AF1675" i="1"/>
  <c r="AE1675" i="1"/>
  <c r="AD1675" i="1"/>
  <c r="AF1674" i="1"/>
  <c r="AE1674" i="1"/>
  <c r="AD1674" i="1"/>
  <c r="AF1673" i="1"/>
  <c r="AE1673" i="1"/>
  <c r="AD1673" i="1"/>
  <c r="AF1672" i="1"/>
  <c r="AE1672" i="1"/>
  <c r="AD1672" i="1"/>
  <c r="AF1671" i="1"/>
  <c r="AE1671" i="1"/>
  <c r="AD1671" i="1"/>
  <c r="AF1670" i="1"/>
  <c r="AE1670" i="1"/>
  <c r="AD1670" i="1"/>
  <c r="AF1669" i="1"/>
  <c r="AE1669" i="1"/>
  <c r="AD1669" i="1"/>
  <c r="AF1668" i="1"/>
  <c r="AE1668" i="1"/>
  <c r="AD1668" i="1"/>
  <c r="AF1667" i="1"/>
  <c r="AE1667" i="1"/>
  <c r="AD1667" i="1"/>
  <c r="AF1666" i="1"/>
  <c r="AE1666" i="1"/>
  <c r="AD1666" i="1"/>
  <c r="AF1665" i="1"/>
  <c r="AE1665" i="1"/>
  <c r="AD1665" i="1"/>
  <c r="AF1664" i="1"/>
  <c r="AE1664" i="1"/>
  <c r="AD1664" i="1"/>
  <c r="AF1663" i="1"/>
  <c r="AE1663" i="1"/>
  <c r="AD1663" i="1"/>
  <c r="AF1662" i="1"/>
  <c r="AE1662" i="1"/>
  <c r="AD1662" i="1"/>
  <c r="AF1661" i="1"/>
  <c r="AE1661" i="1"/>
  <c r="AD1661" i="1"/>
  <c r="AF1660" i="1"/>
  <c r="AE1660" i="1"/>
  <c r="AD1660" i="1"/>
  <c r="AF1659" i="1"/>
  <c r="AE1659" i="1"/>
  <c r="AD1659" i="1"/>
  <c r="AF1658" i="1"/>
  <c r="AE1658" i="1"/>
  <c r="AD1658" i="1"/>
  <c r="AF1657" i="1"/>
  <c r="AE1657" i="1"/>
  <c r="AD1657" i="1"/>
  <c r="AF1656" i="1"/>
  <c r="AE1656" i="1"/>
  <c r="AD1656" i="1"/>
  <c r="AF1655" i="1"/>
  <c r="AE1655" i="1"/>
  <c r="AD1655" i="1"/>
  <c r="AF1654" i="1"/>
  <c r="AE1654" i="1"/>
  <c r="AD1654" i="1"/>
  <c r="AF1653" i="1"/>
  <c r="AE1653" i="1"/>
  <c r="AD1653" i="1"/>
  <c r="AF1652" i="1"/>
  <c r="AE1652" i="1"/>
  <c r="AD1652" i="1"/>
  <c r="AF1651" i="1"/>
  <c r="AE1651" i="1"/>
  <c r="AD1651" i="1"/>
  <c r="AF1650" i="1"/>
  <c r="AE1650" i="1"/>
  <c r="AD1650" i="1"/>
  <c r="AF1649" i="1"/>
  <c r="AE1649" i="1"/>
  <c r="AD1649" i="1"/>
  <c r="AF1648" i="1"/>
  <c r="AE1648" i="1"/>
  <c r="AD1648" i="1"/>
  <c r="AF1647" i="1"/>
  <c r="AE1647" i="1"/>
  <c r="AD1647" i="1"/>
  <c r="AF1646" i="1"/>
  <c r="AE1646" i="1"/>
  <c r="AD1646" i="1"/>
  <c r="AF1645" i="1"/>
  <c r="AE1645" i="1"/>
  <c r="AD1645" i="1"/>
  <c r="AF1644" i="1"/>
  <c r="AE1644" i="1"/>
  <c r="AD1644" i="1"/>
  <c r="AF1643" i="1"/>
  <c r="AE1643" i="1"/>
  <c r="AD1643" i="1"/>
  <c r="AF1642" i="1"/>
  <c r="AE1642" i="1"/>
  <c r="AD1642" i="1"/>
  <c r="AF1641" i="1"/>
  <c r="AE1641" i="1"/>
  <c r="AD1641" i="1"/>
  <c r="AF1640" i="1"/>
  <c r="AE1640" i="1"/>
  <c r="AD1640" i="1"/>
  <c r="AF1639" i="1"/>
  <c r="AE1639" i="1"/>
  <c r="AD1639" i="1"/>
  <c r="AF1638" i="1"/>
  <c r="AE1638" i="1"/>
  <c r="AD1638" i="1"/>
  <c r="AF1637" i="1"/>
  <c r="AE1637" i="1"/>
  <c r="AD1637" i="1"/>
  <c r="AF1636" i="1"/>
  <c r="AE1636" i="1"/>
  <c r="AD1636" i="1"/>
  <c r="AF1635" i="1"/>
  <c r="AE1635" i="1"/>
  <c r="AD1635" i="1"/>
  <c r="AF1634" i="1"/>
  <c r="AE1634" i="1"/>
  <c r="AD1634" i="1"/>
  <c r="AF1633" i="1"/>
  <c r="AE1633" i="1"/>
  <c r="AD1633" i="1"/>
  <c r="AF1632" i="1"/>
  <c r="AE1632" i="1"/>
  <c r="AD1632" i="1"/>
  <c r="AF1631" i="1"/>
  <c r="AE1631" i="1"/>
  <c r="AD1631" i="1"/>
  <c r="AF1630" i="1"/>
  <c r="AE1630" i="1"/>
  <c r="AD1630" i="1"/>
  <c r="AF1629" i="1"/>
  <c r="AE1629" i="1"/>
  <c r="AD1629" i="1"/>
  <c r="AF1628" i="1"/>
  <c r="AE1628" i="1"/>
  <c r="AD1628" i="1"/>
  <c r="AF1627" i="1"/>
  <c r="AE1627" i="1"/>
  <c r="AD1627" i="1"/>
  <c r="AF1626" i="1"/>
  <c r="AE1626" i="1"/>
  <c r="AD1626" i="1"/>
  <c r="AF1625" i="1"/>
  <c r="AE1625" i="1"/>
  <c r="AD1625" i="1"/>
  <c r="AF1624" i="1"/>
  <c r="AE1624" i="1"/>
  <c r="AD1624" i="1"/>
  <c r="AF1623" i="1"/>
  <c r="AE1623" i="1"/>
  <c r="AD1623" i="1"/>
  <c r="AF1622" i="1"/>
  <c r="AE1622" i="1"/>
  <c r="AD1622" i="1"/>
  <c r="AF1621" i="1"/>
  <c r="AE1621" i="1"/>
  <c r="AD1621" i="1"/>
  <c r="AF1620" i="1"/>
  <c r="AE1620" i="1"/>
  <c r="AD1620" i="1"/>
  <c r="AF1619" i="1"/>
  <c r="AE1619" i="1"/>
  <c r="AD1619" i="1"/>
  <c r="AF1618" i="1"/>
  <c r="AE1618" i="1"/>
  <c r="AD1618" i="1"/>
  <c r="AF1617" i="1"/>
  <c r="AE1617" i="1"/>
  <c r="AD1617" i="1"/>
  <c r="AF1616" i="1"/>
  <c r="AE1616" i="1"/>
  <c r="AD1616" i="1"/>
  <c r="AF1615" i="1"/>
  <c r="AE1615" i="1"/>
  <c r="AD1615" i="1"/>
  <c r="AF1614" i="1"/>
  <c r="AE1614" i="1"/>
  <c r="AD1614" i="1"/>
  <c r="AF1613" i="1"/>
  <c r="AE1613" i="1"/>
  <c r="AD1613" i="1"/>
  <c r="AF1612" i="1"/>
  <c r="AE1612" i="1"/>
  <c r="AD1612" i="1"/>
  <c r="AF1611" i="1"/>
  <c r="AE1611" i="1"/>
  <c r="AD1611" i="1"/>
  <c r="AF1610" i="1"/>
  <c r="AE1610" i="1"/>
  <c r="AD1610" i="1"/>
  <c r="AF1609" i="1"/>
  <c r="AE1609" i="1"/>
  <c r="AD1609" i="1"/>
  <c r="AF1608" i="1"/>
  <c r="AE1608" i="1"/>
  <c r="AD1608" i="1"/>
  <c r="AF1607" i="1"/>
  <c r="AE1607" i="1"/>
  <c r="AD1607" i="1"/>
  <c r="AF1606" i="1"/>
  <c r="AE1606" i="1"/>
  <c r="AD1606" i="1"/>
  <c r="AF1605" i="1"/>
  <c r="AE1605" i="1"/>
  <c r="AD1605" i="1"/>
  <c r="AF1604" i="1"/>
  <c r="AE1604" i="1"/>
  <c r="AD1604" i="1"/>
  <c r="AF1603" i="1"/>
  <c r="AE1603" i="1"/>
  <c r="AD1603" i="1"/>
  <c r="AF1602" i="1"/>
  <c r="AE1602" i="1"/>
  <c r="AD1602" i="1"/>
  <c r="AF1601" i="1"/>
  <c r="AE1601" i="1"/>
  <c r="AD1601" i="1"/>
  <c r="AF1600" i="1"/>
  <c r="AE1600" i="1"/>
  <c r="AD1600" i="1"/>
  <c r="AF1599" i="1"/>
  <c r="AE1599" i="1"/>
  <c r="AD1599" i="1"/>
  <c r="AF1598" i="1"/>
  <c r="AE1598" i="1"/>
  <c r="AD1598" i="1"/>
  <c r="AF1597" i="1"/>
  <c r="AE1597" i="1"/>
  <c r="AD1597" i="1"/>
  <c r="AF1596" i="1"/>
  <c r="AE1596" i="1"/>
  <c r="AD1596" i="1"/>
  <c r="AF1595" i="1"/>
  <c r="AE1595" i="1"/>
  <c r="AD1595" i="1"/>
  <c r="AF1594" i="1"/>
  <c r="AE1594" i="1"/>
  <c r="AD1594" i="1"/>
  <c r="AF1593" i="1"/>
  <c r="AE1593" i="1"/>
  <c r="AD1593" i="1"/>
  <c r="AF1592" i="1"/>
  <c r="AE1592" i="1"/>
  <c r="AD1592" i="1"/>
  <c r="AF1591" i="1"/>
  <c r="AE1591" i="1"/>
  <c r="AD1591" i="1"/>
  <c r="AF1590" i="1"/>
  <c r="AE1590" i="1"/>
  <c r="AD1590" i="1"/>
  <c r="AF1589" i="1"/>
  <c r="AE1589" i="1"/>
  <c r="AD1589" i="1"/>
  <c r="AF1588" i="1"/>
  <c r="AE1588" i="1"/>
  <c r="AD1588" i="1"/>
  <c r="AF1587" i="1"/>
  <c r="AE1587" i="1"/>
  <c r="AD1587" i="1"/>
  <c r="AF1586" i="1"/>
  <c r="AE1586" i="1"/>
  <c r="AD1586" i="1"/>
  <c r="AF1585" i="1"/>
  <c r="AE1585" i="1"/>
  <c r="AD1585" i="1"/>
  <c r="AF1584" i="1"/>
  <c r="AE1584" i="1"/>
  <c r="AD1584" i="1"/>
  <c r="AF1583" i="1"/>
  <c r="AE1583" i="1"/>
  <c r="AD1583" i="1"/>
  <c r="AF1582" i="1"/>
  <c r="AE1582" i="1"/>
  <c r="AD1582" i="1"/>
  <c r="AF1581" i="1"/>
  <c r="AE1581" i="1"/>
  <c r="AD1581" i="1"/>
  <c r="AF1580" i="1"/>
  <c r="AE1580" i="1"/>
  <c r="AD1580" i="1"/>
  <c r="AF1579" i="1"/>
  <c r="AE1579" i="1"/>
  <c r="AD1579" i="1"/>
  <c r="AF1578" i="1"/>
  <c r="AE1578" i="1"/>
  <c r="AD1578" i="1"/>
  <c r="AF1577" i="1"/>
  <c r="AE1577" i="1"/>
  <c r="AD1577" i="1"/>
  <c r="AF1576" i="1"/>
  <c r="AE1576" i="1"/>
  <c r="AD1576" i="1"/>
  <c r="AF1575" i="1"/>
  <c r="AE1575" i="1"/>
  <c r="AD1575" i="1"/>
  <c r="AF1574" i="1"/>
  <c r="AE1574" i="1"/>
  <c r="AD1574" i="1"/>
  <c r="AF1573" i="1"/>
  <c r="AE1573" i="1"/>
  <c r="AD1573" i="1"/>
  <c r="AF1572" i="1"/>
  <c r="AE1572" i="1"/>
  <c r="AD1572" i="1"/>
  <c r="AF1571" i="1"/>
  <c r="AE1571" i="1"/>
  <c r="AD1571" i="1"/>
  <c r="AF1570" i="1"/>
  <c r="AE1570" i="1"/>
  <c r="AD1570" i="1"/>
  <c r="AF1569" i="1"/>
  <c r="AE1569" i="1"/>
  <c r="AD1569" i="1"/>
  <c r="AF1568" i="1"/>
  <c r="AE1568" i="1"/>
  <c r="AD1568" i="1"/>
  <c r="AF1567" i="1"/>
  <c r="AE1567" i="1"/>
  <c r="AD1567" i="1"/>
  <c r="AF1566" i="1"/>
  <c r="AE1566" i="1"/>
  <c r="AD1566" i="1"/>
  <c r="AF1565" i="1"/>
  <c r="AE1565" i="1"/>
  <c r="AD1565" i="1"/>
  <c r="AF1564" i="1"/>
  <c r="AE1564" i="1"/>
  <c r="AD1564" i="1"/>
  <c r="AF1563" i="1"/>
  <c r="AE1563" i="1"/>
  <c r="AD1563" i="1"/>
  <c r="AF1562" i="1"/>
  <c r="AE1562" i="1"/>
  <c r="AD1562" i="1"/>
  <c r="AF1561" i="1"/>
  <c r="AE1561" i="1"/>
  <c r="AD1561" i="1"/>
  <c r="AF1560" i="1"/>
  <c r="AE1560" i="1"/>
  <c r="AD1560" i="1"/>
  <c r="AF1559" i="1"/>
  <c r="AE1559" i="1"/>
  <c r="AD1559" i="1"/>
  <c r="AF1558" i="1"/>
  <c r="AE1558" i="1"/>
  <c r="AD1558" i="1"/>
  <c r="AF1557" i="1"/>
  <c r="AE1557" i="1"/>
  <c r="AD1557" i="1"/>
  <c r="AF1556" i="1"/>
  <c r="AE1556" i="1"/>
  <c r="AD1556" i="1"/>
  <c r="AF1555" i="1"/>
  <c r="AE1555" i="1"/>
  <c r="AD1555" i="1"/>
  <c r="AF1554" i="1"/>
  <c r="AE1554" i="1"/>
  <c r="AD1554" i="1"/>
  <c r="AF1553" i="1"/>
  <c r="AE1553" i="1"/>
  <c r="AD1553" i="1"/>
  <c r="AF1552" i="1"/>
  <c r="AE1552" i="1"/>
  <c r="AD1552" i="1"/>
  <c r="AF1551" i="1"/>
  <c r="AE1551" i="1"/>
  <c r="AD1551" i="1"/>
  <c r="AF1550" i="1"/>
  <c r="AE1550" i="1"/>
  <c r="AD1550" i="1"/>
  <c r="AF1549" i="1"/>
  <c r="AE1549" i="1"/>
  <c r="AD1549" i="1"/>
  <c r="AF1548" i="1"/>
  <c r="AE1548" i="1"/>
  <c r="AD1548" i="1"/>
  <c r="AF1547" i="1"/>
  <c r="AE1547" i="1"/>
  <c r="AD1547" i="1"/>
  <c r="AF1546" i="1"/>
  <c r="AE1546" i="1"/>
  <c r="AD1546" i="1"/>
  <c r="AF1545" i="1"/>
  <c r="AE1545" i="1"/>
  <c r="AD1545" i="1"/>
  <c r="AF1544" i="1"/>
  <c r="AE1544" i="1"/>
  <c r="AD1544" i="1"/>
  <c r="AF1543" i="1"/>
  <c r="AE1543" i="1"/>
  <c r="AD1543" i="1"/>
  <c r="AF1542" i="1"/>
  <c r="AE1542" i="1"/>
  <c r="AD1542" i="1"/>
  <c r="AF1541" i="1"/>
  <c r="AE1541" i="1"/>
  <c r="AD1541" i="1"/>
  <c r="AF1540" i="1"/>
  <c r="AE1540" i="1"/>
  <c r="AD1540" i="1"/>
  <c r="AF1539" i="1"/>
  <c r="AE1539" i="1"/>
  <c r="AD1539" i="1"/>
  <c r="AF1538" i="1"/>
  <c r="AE1538" i="1"/>
  <c r="AD1538" i="1"/>
  <c r="AF1537" i="1"/>
  <c r="AE1537" i="1"/>
  <c r="AD1537" i="1"/>
  <c r="AF1536" i="1"/>
  <c r="AE1536" i="1"/>
  <c r="AD1536" i="1"/>
  <c r="AF1535" i="1"/>
  <c r="AE1535" i="1"/>
  <c r="AD1535" i="1"/>
  <c r="AF1534" i="1"/>
  <c r="AE1534" i="1"/>
  <c r="AD1534" i="1"/>
  <c r="AF1533" i="1"/>
  <c r="AE1533" i="1"/>
  <c r="AD1533" i="1"/>
  <c r="AF1532" i="1"/>
  <c r="AE1532" i="1"/>
  <c r="AD1532" i="1"/>
  <c r="AF1531" i="1"/>
  <c r="AE1531" i="1"/>
  <c r="AD1531" i="1"/>
  <c r="AF1530" i="1"/>
  <c r="AE1530" i="1"/>
  <c r="AD1530" i="1"/>
  <c r="AF1529" i="1"/>
  <c r="AE1529" i="1"/>
  <c r="AD1529" i="1"/>
  <c r="AF1528" i="1"/>
  <c r="AE1528" i="1"/>
  <c r="AD1528" i="1"/>
  <c r="AF1527" i="1"/>
  <c r="AE1527" i="1"/>
  <c r="AD1527" i="1"/>
  <c r="AF1526" i="1"/>
  <c r="AE1526" i="1"/>
  <c r="AD1526" i="1"/>
  <c r="AF1525" i="1"/>
  <c r="AE1525" i="1"/>
  <c r="AD1525" i="1"/>
  <c r="AF1524" i="1"/>
  <c r="AE1524" i="1"/>
  <c r="AD1524" i="1"/>
  <c r="AF1523" i="1"/>
  <c r="AE1523" i="1"/>
  <c r="AD1523" i="1"/>
  <c r="AF1522" i="1"/>
  <c r="AE1522" i="1"/>
  <c r="AD1522" i="1"/>
  <c r="AF1521" i="1"/>
  <c r="AE1521" i="1"/>
  <c r="AD1521" i="1"/>
  <c r="AF1520" i="1"/>
  <c r="AE1520" i="1"/>
  <c r="AD1520" i="1"/>
  <c r="AF1519" i="1"/>
  <c r="AE1519" i="1"/>
  <c r="AD1519" i="1"/>
  <c r="AF1518" i="1"/>
  <c r="AE1518" i="1"/>
  <c r="AD1518" i="1"/>
  <c r="AF1517" i="1"/>
  <c r="AE1517" i="1"/>
  <c r="AD1517" i="1"/>
  <c r="AF1516" i="1"/>
  <c r="AE1516" i="1"/>
  <c r="AD1516" i="1"/>
  <c r="AF1515" i="1"/>
  <c r="AE1515" i="1"/>
  <c r="AD1515" i="1"/>
  <c r="AF1514" i="1"/>
  <c r="AE1514" i="1"/>
  <c r="AD1514" i="1"/>
  <c r="AF1513" i="1"/>
  <c r="AE1513" i="1"/>
  <c r="AD1513" i="1"/>
  <c r="AF1512" i="1"/>
  <c r="AE1512" i="1"/>
  <c r="AD1512" i="1"/>
  <c r="AF1511" i="1"/>
  <c r="AE1511" i="1"/>
  <c r="AD1511" i="1"/>
  <c r="AF1510" i="1"/>
  <c r="AE1510" i="1"/>
  <c r="AD1510" i="1"/>
  <c r="AF1509" i="1"/>
  <c r="AE1509" i="1"/>
  <c r="AD1509" i="1"/>
  <c r="AF1508" i="1"/>
  <c r="AE1508" i="1"/>
  <c r="AD1508" i="1"/>
  <c r="AF1507" i="1"/>
  <c r="AE1507" i="1"/>
  <c r="AD1507" i="1"/>
  <c r="AF1506" i="1"/>
  <c r="AE1506" i="1"/>
  <c r="AD1506" i="1"/>
  <c r="AF1505" i="1"/>
  <c r="AE1505" i="1"/>
  <c r="AD1505" i="1"/>
  <c r="AF1504" i="1"/>
  <c r="AE1504" i="1"/>
  <c r="AD1504" i="1"/>
  <c r="AF1503" i="1"/>
  <c r="AE1503" i="1"/>
  <c r="AD1503" i="1"/>
  <c r="AF1502" i="1"/>
  <c r="AE1502" i="1"/>
  <c r="AD1502" i="1"/>
  <c r="AF1501" i="1"/>
  <c r="AE1501" i="1"/>
  <c r="AD1501" i="1"/>
  <c r="AF1500" i="1"/>
  <c r="AE1500" i="1"/>
  <c r="AD1500" i="1"/>
  <c r="AF1499" i="1"/>
  <c r="AE1499" i="1"/>
  <c r="AD1499" i="1"/>
  <c r="AF1498" i="1"/>
  <c r="AE1498" i="1"/>
  <c r="AD1498" i="1"/>
  <c r="AF1497" i="1"/>
  <c r="AE1497" i="1"/>
  <c r="AD1497" i="1"/>
  <c r="AF1496" i="1"/>
  <c r="AE1496" i="1"/>
  <c r="AD1496" i="1"/>
  <c r="AF1495" i="1"/>
  <c r="AE1495" i="1"/>
  <c r="AD1495" i="1"/>
  <c r="AF1494" i="1"/>
  <c r="AE1494" i="1"/>
  <c r="AD1494" i="1"/>
  <c r="AF1493" i="1"/>
  <c r="AE1493" i="1"/>
  <c r="AD1493" i="1"/>
  <c r="AF1492" i="1"/>
  <c r="AE1492" i="1"/>
  <c r="AD1492" i="1"/>
  <c r="AF1491" i="1"/>
  <c r="AE1491" i="1"/>
  <c r="AD1491" i="1"/>
  <c r="AF1490" i="1"/>
  <c r="AE1490" i="1"/>
  <c r="AD1490" i="1"/>
  <c r="AF1489" i="1"/>
  <c r="AE1489" i="1"/>
  <c r="AD1489" i="1"/>
  <c r="AF1488" i="1"/>
  <c r="AE1488" i="1"/>
  <c r="AD1488" i="1"/>
  <c r="AF1487" i="1"/>
  <c r="AE1487" i="1"/>
  <c r="AD1487" i="1"/>
  <c r="AF1486" i="1"/>
  <c r="AE1486" i="1"/>
  <c r="AD1486" i="1"/>
  <c r="AF1485" i="1"/>
  <c r="AE1485" i="1"/>
  <c r="AD1485" i="1"/>
  <c r="AF1484" i="1"/>
  <c r="AE1484" i="1"/>
  <c r="AD1484" i="1"/>
  <c r="AF1483" i="1"/>
  <c r="AE1483" i="1"/>
  <c r="AD1483" i="1"/>
  <c r="AF1482" i="1"/>
  <c r="AE1482" i="1"/>
  <c r="AD1482" i="1"/>
  <c r="AF1481" i="1"/>
  <c r="AE1481" i="1"/>
  <c r="AD1481" i="1"/>
  <c r="AF1480" i="1"/>
  <c r="AE1480" i="1"/>
  <c r="AD1480" i="1"/>
  <c r="AF1479" i="1"/>
  <c r="AE1479" i="1"/>
  <c r="AD1479" i="1"/>
  <c r="AF1478" i="1"/>
  <c r="AE1478" i="1"/>
  <c r="AD1478" i="1"/>
  <c r="AF1477" i="1"/>
  <c r="AE1477" i="1"/>
  <c r="AD1477" i="1"/>
  <c r="AF1476" i="1"/>
  <c r="AE1476" i="1"/>
  <c r="AD1476" i="1"/>
  <c r="AF1475" i="1"/>
  <c r="AE1475" i="1"/>
  <c r="AD1475" i="1"/>
  <c r="AF1474" i="1"/>
  <c r="AE1474" i="1"/>
  <c r="AD1474" i="1"/>
  <c r="AF1473" i="1"/>
  <c r="AE1473" i="1"/>
  <c r="AD1473" i="1"/>
  <c r="AF1472" i="1"/>
  <c r="AE1472" i="1"/>
  <c r="AD1472" i="1"/>
  <c r="AF1471" i="1"/>
  <c r="AE1471" i="1"/>
  <c r="AD1471" i="1"/>
  <c r="AF1470" i="1"/>
  <c r="AE1470" i="1"/>
  <c r="AD1470" i="1"/>
  <c r="AF1469" i="1"/>
  <c r="AE1469" i="1"/>
  <c r="AD1469" i="1"/>
  <c r="AF1468" i="1"/>
  <c r="AE1468" i="1"/>
  <c r="AD1468" i="1"/>
  <c r="AF1467" i="1"/>
  <c r="AE1467" i="1"/>
  <c r="AD1467" i="1"/>
  <c r="AF1466" i="1"/>
  <c r="AE1466" i="1"/>
  <c r="AD1466" i="1"/>
  <c r="AF1465" i="1"/>
  <c r="AE1465" i="1"/>
  <c r="AD1465" i="1"/>
  <c r="AF1464" i="1"/>
  <c r="AE1464" i="1"/>
  <c r="AD1464" i="1"/>
  <c r="AF1463" i="1"/>
  <c r="AE1463" i="1"/>
  <c r="AD1463" i="1"/>
  <c r="AF1462" i="1"/>
  <c r="AE1462" i="1"/>
  <c r="AD1462" i="1"/>
  <c r="AF1461" i="1"/>
  <c r="AE1461" i="1"/>
  <c r="AD1461" i="1"/>
  <c r="AF1460" i="1"/>
  <c r="AE1460" i="1"/>
  <c r="AD1460" i="1"/>
  <c r="AF1459" i="1"/>
  <c r="AE1459" i="1"/>
  <c r="AD1459" i="1"/>
  <c r="AF1458" i="1"/>
  <c r="AE1458" i="1"/>
  <c r="AD1458" i="1"/>
  <c r="AF1457" i="1"/>
  <c r="AE1457" i="1"/>
  <c r="AD1457" i="1"/>
  <c r="AF1456" i="1"/>
  <c r="AE1456" i="1"/>
  <c r="AD1456" i="1"/>
  <c r="AF1455" i="1"/>
  <c r="AE1455" i="1"/>
  <c r="AD1455" i="1"/>
  <c r="AF1454" i="1"/>
  <c r="AE1454" i="1"/>
  <c r="AD1454" i="1"/>
  <c r="AF1453" i="1"/>
  <c r="AE1453" i="1"/>
  <c r="AD1453" i="1"/>
  <c r="AF1452" i="1"/>
  <c r="AE1452" i="1"/>
  <c r="AD1452" i="1"/>
  <c r="AF1451" i="1"/>
  <c r="AE1451" i="1"/>
  <c r="AD1451" i="1"/>
  <c r="AF1450" i="1"/>
  <c r="AE1450" i="1"/>
  <c r="AD1450" i="1"/>
  <c r="AF1449" i="1"/>
  <c r="AE1449" i="1"/>
  <c r="AD1449" i="1"/>
  <c r="AF1448" i="1"/>
  <c r="AE1448" i="1"/>
  <c r="AD1448" i="1"/>
  <c r="AF1447" i="1"/>
  <c r="AE1447" i="1"/>
  <c r="AD1447" i="1"/>
  <c r="AF1446" i="1"/>
  <c r="AE1446" i="1"/>
  <c r="AD1446" i="1"/>
  <c r="AF1445" i="1"/>
  <c r="AE1445" i="1"/>
  <c r="AD1445" i="1"/>
  <c r="AF1444" i="1"/>
  <c r="AE1444" i="1"/>
  <c r="AD1444" i="1"/>
  <c r="AF1443" i="1"/>
  <c r="AE1443" i="1"/>
  <c r="AD1443" i="1"/>
  <c r="AF1442" i="1"/>
  <c r="AE1442" i="1"/>
  <c r="AD1442" i="1"/>
  <c r="AF1441" i="1"/>
  <c r="AE1441" i="1"/>
  <c r="AD1441" i="1"/>
  <c r="AF1440" i="1"/>
  <c r="AE1440" i="1"/>
  <c r="AD1440" i="1"/>
  <c r="AF1439" i="1"/>
  <c r="AE1439" i="1"/>
  <c r="AD1439" i="1"/>
  <c r="AF1438" i="1"/>
  <c r="AE1438" i="1"/>
  <c r="AD1438" i="1"/>
  <c r="AF1437" i="1"/>
  <c r="AE1437" i="1"/>
  <c r="AD1437" i="1"/>
  <c r="AF1436" i="1"/>
  <c r="AE1436" i="1"/>
  <c r="AD1436" i="1"/>
  <c r="AF1435" i="1"/>
  <c r="AE1435" i="1"/>
  <c r="AD1435" i="1"/>
  <c r="AF1434" i="1"/>
  <c r="AE1434" i="1"/>
  <c r="AD1434" i="1"/>
  <c r="AF1433" i="1"/>
  <c r="AE1433" i="1"/>
  <c r="AD1433" i="1"/>
  <c r="AF1432" i="1"/>
  <c r="AE1432" i="1"/>
  <c r="AD1432" i="1"/>
  <c r="AF1431" i="1"/>
  <c r="AE1431" i="1"/>
  <c r="AD1431" i="1"/>
  <c r="AF1430" i="1"/>
  <c r="AE1430" i="1"/>
  <c r="AD1430" i="1"/>
  <c r="AF1429" i="1"/>
  <c r="AE1429" i="1"/>
  <c r="AD1429" i="1"/>
  <c r="AF1428" i="1"/>
  <c r="AE1428" i="1"/>
  <c r="AD1428" i="1"/>
  <c r="AF1427" i="1"/>
  <c r="AE1427" i="1"/>
  <c r="AD1427" i="1"/>
  <c r="AF1426" i="1"/>
  <c r="AE1426" i="1"/>
  <c r="AD1426" i="1"/>
  <c r="AF1425" i="1"/>
  <c r="AE1425" i="1"/>
  <c r="AD1425" i="1"/>
  <c r="AF1424" i="1"/>
  <c r="AE1424" i="1"/>
  <c r="AD1424" i="1"/>
  <c r="AF1423" i="1"/>
  <c r="AE1423" i="1"/>
  <c r="AD1423" i="1"/>
  <c r="AF1422" i="1"/>
  <c r="AE1422" i="1"/>
  <c r="AD1422" i="1"/>
  <c r="AF1421" i="1"/>
  <c r="AE1421" i="1"/>
  <c r="AD1421" i="1"/>
  <c r="AF1420" i="1"/>
  <c r="AE1420" i="1"/>
  <c r="AD1420" i="1"/>
  <c r="AF1419" i="1"/>
  <c r="AE1419" i="1"/>
  <c r="AD1419" i="1"/>
  <c r="AF1418" i="1"/>
  <c r="AE1418" i="1"/>
  <c r="AD1418" i="1"/>
  <c r="AF1417" i="1"/>
  <c r="AE1417" i="1"/>
  <c r="AD1417" i="1"/>
  <c r="AF1416" i="1"/>
  <c r="AE1416" i="1"/>
  <c r="AD1416" i="1"/>
  <c r="AF1415" i="1"/>
  <c r="AE1415" i="1"/>
  <c r="AD1415" i="1"/>
  <c r="AF1414" i="1"/>
  <c r="AE1414" i="1"/>
  <c r="AD1414" i="1"/>
  <c r="AF1413" i="1"/>
  <c r="AE1413" i="1"/>
  <c r="AD1413" i="1"/>
  <c r="AF1412" i="1"/>
  <c r="AE1412" i="1"/>
  <c r="AD1412" i="1"/>
  <c r="AF1411" i="1"/>
  <c r="AE1411" i="1"/>
  <c r="AD1411" i="1"/>
  <c r="AF1410" i="1"/>
  <c r="AE1410" i="1"/>
  <c r="AD1410" i="1"/>
  <c r="AF1409" i="1"/>
  <c r="AE1409" i="1"/>
  <c r="AD1409" i="1"/>
  <c r="AF1408" i="1"/>
  <c r="AE1408" i="1"/>
  <c r="AD1408" i="1"/>
  <c r="AF1407" i="1"/>
  <c r="AE1407" i="1"/>
  <c r="AD1407" i="1"/>
  <c r="AF1406" i="1"/>
  <c r="AE1406" i="1"/>
  <c r="AD1406" i="1"/>
  <c r="AF1405" i="1"/>
  <c r="AE1405" i="1"/>
  <c r="AD1405" i="1"/>
  <c r="AF1404" i="1"/>
  <c r="AE1404" i="1"/>
  <c r="AD1404" i="1"/>
  <c r="AF1403" i="1"/>
  <c r="AE1403" i="1"/>
  <c r="AD1403" i="1"/>
  <c r="AF1402" i="1"/>
  <c r="AE1402" i="1"/>
  <c r="AD1402" i="1"/>
  <c r="AF1401" i="1"/>
  <c r="AE1401" i="1"/>
  <c r="AD1401" i="1"/>
  <c r="AF1400" i="1"/>
  <c r="AE1400" i="1"/>
  <c r="AD1400" i="1"/>
  <c r="AF1399" i="1"/>
  <c r="AE1399" i="1"/>
  <c r="AD1399" i="1"/>
  <c r="AF1398" i="1"/>
  <c r="AE1398" i="1"/>
  <c r="AD1398" i="1"/>
  <c r="AF1397" i="1"/>
  <c r="AE1397" i="1"/>
  <c r="AD1397" i="1"/>
  <c r="AF1396" i="1"/>
  <c r="AE1396" i="1"/>
  <c r="AD1396" i="1"/>
  <c r="AF1395" i="1"/>
  <c r="AE1395" i="1"/>
  <c r="AD1395" i="1"/>
  <c r="AF1394" i="1"/>
  <c r="AE1394" i="1"/>
  <c r="AD1394" i="1"/>
  <c r="AF1393" i="1"/>
  <c r="AE1393" i="1"/>
  <c r="AD1393" i="1"/>
  <c r="AF1392" i="1"/>
  <c r="AE1392" i="1"/>
  <c r="AD1392" i="1"/>
  <c r="AF1391" i="1"/>
  <c r="AE1391" i="1"/>
  <c r="AD1391" i="1"/>
  <c r="AF1390" i="1"/>
  <c r="AE1390" i="1"/>
  <c r="AD1390" i="1"/>
  <c r="AF1389" i="1"/>
  <c r="AE1389" i="1"/>
  <c r="AD1389" i="1"/>
  <c r="AF1388" i="1"/>
  <c r="AE1388" i="1"/>
  <c r="AD1388" i="1"/>
  <c r="AF1387" i="1"/>
  <c r="AE1387" i="1"/>
  <c r="AD1387" i="1"/>
  <c r="AF1386" i="1"/>
  <c r="AE1386" i="1"/>
  <c r="AD1386" i="1"/>
  <c r="AF1385" i="1"/>
  <c r="AE1385" i="1"/>
  <c r="AD1385" i="1"/>
  <c r="AF1384" i="1"/>
  <c r="AE1384" i="1"/>
  <c r="AD1384" i="1"/>
  <c r="AF1383" i="1"/>
  <c r="AE1383" i="1"/>
  <c r="AD1383" i="1"/>
  <c r="AF1382" i="1"/>
  <c r="AE1382" i="1"/>
  <c r="AD1382" i="1"/>
  <c r="AF1381" i="1"/>
  <c r="AE1381" i="1"/>
  <c r="AD1381" i="1"/>
  <c r="AF1380" i="1"/>
  <c r="AE1380" i="1"/>
  <c r="AD1380" i="1"/>
  <c r="AF1379" i="1"/>
  <c r="AE1379" i="1"/>
  <c r="AD1379" i="1"/>
  <c r="AF1378" i="1"/>
  <c r="AE1378" i="1"/>
  <c r="AD1378" i="1"/>
  <c r="AF1377" i="1"/>
  <c r="AE1377" i="1"/>
  <c r="AD1377" i="1"/>
  <c r="AF1376" i="1"/>
  <c r="AE1376" i="1"/>
  <c r="AD1376" i="1"/>
  <c r="AF1375" i="1"/>
  <c r="AE1375" i="1"/>
  <c r="AD1375" i="1"/>
  <c r="AF1374" i="1"/>
  <c r="AE1374" i="1"/>
  <c r="AD1374" i="1"/>
  <c r="AF1373" i="1"/>
  <c r="AE1373" i="1"/>
  <c r="AD1373" i="1"/>
  <c r="AF1372" i="1"/>
  <c r="AE1372" i="1"/>
  <c r="AD1372" i="1"/>
  <c r="AF1371" i="1"/>
  <c r="AE1371" i="1"/>
  <c r="AD1371" i="1"/>
  <c r="AF1370" i="1"/>
  <c r="AE1370" i="1"/>
  <c r="AD1370" i="1"/>
  <c r="AF1369" i="1"/>
  <c r="AE1369" i="1"/>
  <c r="AD1369" i="1"/>
  <c r="AF1368" i="1"/>
  <c r="AE1368" i="1"/>
  <c r="AD1368" i="1"/>
  <c r="AF1367" i="1"/>
  <c r="AE1367" i="1"/>
  <c r="AD1367" i="1"/>
  <c r="AF1366" i="1"/>
  <c r="AE1366" i="1"/>
  <c r="AD1366" i="1"/>
  <c r="AF1365" i="1"/>
  <c r="AE1365" i="1"/>
  <c r="AD1365" i="1"/>
  <c r="AF1364" i="1"/>
  <c r="AE1364" i="1"/>
  <c r="AD1364" i="1"/>
  <c r="AF1363" i="1"/>
  <c r="AE1363" i="1"/>
  <c r="AD1363" i="1"/>
  <c r="AF1362" i="1"/>
  <c r="AE1362" i="1"/>
  <c r="AD1362" i="1"/>
  <c r="AF1361" i="1"/>
  <c r="AE1361" i="1"/>
  <c r="AD1361" i="1"/>
  <c r="AF1360" i="1"/>
  <c r="AE1360" i="1"/>
  <c r="AD1360" i="1"/>
  <c r="AF1359" i="1"/>
  <c r="AE1359" i="1"/>
  <c r="AD1359" i="1"/>
  <c r="AF1358" i="1"/>
  <c r="AE1358" i="1"/>
  <c r="AD1358" i="1"/>
  <c r="AF1357" i="1"/>
  <c r="AE1357" i="1"/>
  <c r="AD1357" i="1"/>
  <c r="AF1356" i="1"/>
  <c r="AE1356" i="1"/>
  <c r="AD1356" i="1"/>
  <c r="AF1355" i="1"/>
  <c r="AE1355" i="1"/>
  <c r="AD1355" i="1"/>
  <c r="AF1354" i="1"/>
  <c r="AE1354" i="1"/>
  <c r="AD1354" i="1"/>
  <c r="AF1353" i="1"/>
  <c r="AE1353" i="1"/>
  <c r="AD1353" i="1"/>
  <c r="AF1352" i="1"/>
  <c r="AE1352" i="1"/>
  <c r="AD1352" i="1"/>
  <c r="AF1351" i="1"/>
  <c r="AE1351" i="1"/>
  <c r="AD1351" i="1"/>
  <c r="AF1350" i="1"/>
  <c r="AE1350" i="1"/>
  <c r="AD1350" i="1"/>
  <c r="AF1349" i="1"/>
  <c r="AE1349" i="1"/>
  <c r="AD1349" i="1"/>
  <c r="AF1348" i="1"/>
  <c r="AE1348" i="1"/>
  <c r="AD1348" i="1"/>
  <c r="AF1347" i="1"/>
  <c r="AE1347" i="1"/>
  <c r="AD1347" i="1"/>
  <c r="AF1346" i="1"/>
  <c r="AE1346" i="1"/>
  <c r="AD1346" i="1"/>
  <c r="AF1345" i="1"/>
  <c r="AE1345" i="1"/>
  <c r="AD1345" i="1"/>
  <c r="AF1344" i="1"/>
  <c r="AE1344" i="1"/>
  <c r="AD1344" i="1"/>
  <c r="AF1343" i="1"/>
  <c r="AE1343" i="1"/>
  <c r="AD1343" i="1"/>
  <c r="AF1342" i="1"/>
  <c r="AE1342" i="1"/>
  <c r="AD1342" i="1"/>
  <c r="AF1341" i="1"/>
  <c r="AE1341" i="1"/>
  <c r="AD1341" i="1"/>
  <c r="AF1340" i="1"/>
  <c r="AE1340" i="1"/>
  <c r="AD1340" i="1"/>
  <c r="AF1339" i="1"/>
  <c r="AE1339" i="1"/>
  <c r="AD1339" i="1"/>
  <c r="AF1338" i="1"/>
  <c r="AE1338" i="1"/>
  <c r="AD1338" i="1"/>
  <c r="AF1337" i="1"/>
  <c r="AE1337" i="1"/>
  <c r="AD1337" i="1"/>
  <c r="AF1336" i="1"/>
  <c r="AE1336" i="1"/>
  <c r="AD1336" i="1"/>
  <c r="AF1335" i="1"/>
  <c r="AE1335" i="1"/>
  <c r="AD1335" i="1"/>
  <c r="AF1334" i="1"/>
  <c r="AE1334" i="1"/>
  <c r="AD1334" i="1"/>
  <c r="AF1333" i="1"/>
  <c r="AE1333" i="1"/>
  <c r="AD1333" i="1"/>
  <c r="AF1332" i="1"/>
  <c r="AE1332" i="1"/>
  <c r="AD1332" i="1"/>
  <c r="AF1331" i="1"/>
  <c r="AE1331" i="1"/>
  <c r="AD1331" i="1"/>
  <c r="AF1330" i="1"/>
  <c r="AE1330" i="1"/>
  <c r="AD1330" i="1"/>
  <c r="AF1329" i="1"/>
  <c r="AE1329" i="1"/>
  <c r="AD1329" i="1"/>
  <c r="AF1328" i="1"/>
  <c r="AE1328" i="1"/>
  <c r="AD1328" i="1"/>
  <c r="AF1327" i="1"/>
  <c r="AE1327" i="1"/>
  <c r="AD1327" i="1"/>
  <c r="AF1326" i="1"/>
  <c r="AE1326" i="1"/>
  <c r="AD1326" i="1"/>
  <c r="AF1325" i="1"/>
  <c r="AE1325" i="1"/>
  <c r="AD1325" i="1"/>
  <c r="AF1324" i="1"/>
  <c r="AE1324" i="1"/>
  <c r="AD1324" i="1"/>
  <c r="AF1323" i="1"/>
  <c r="AE1323" i="1"/>
  <c r="AD1323" i="1"/>
  <c r="AF1322" i="1"/>
  <c r="AE1322" i="1"/>
  <c r="AD1322" i="1"/>
  <c r="AF1321" i="1"/>
  <c r="AE1321" i="1"/>
  <c r="AD1321" i="1"/>
  <c r="AF1320" i="1"/>
  <c r="AE1320" i="1"/>
  <c r="AD1320" i="1"/>
  <c r="AF1319" i="1"/>
  <c r="AE1319" i="1"/>
  <c r="AD1319" i="1"/>
  <c r="AF1318" i="1"/>
  <c r="AE1318" i="1"/>
  <c r="AD1318" i="1"/>
  <c r="AF1317" i="1"/>
  <c r="AE1317" i="1"/>
  <c r="AD1317" i="1"/>
  <c r="AF1316" i="1"/>
  <c r="AE1316" i="1"/>
  <c r="AD1316" i="1"/>
  <c r="AF1315" i="1"/>
  <c r="AE1315" i="1"/>
  <c r="AD1315" i="1"/>
  <c r="AF1314" i="1"/>
  <c r="AE1314" i="1"/>
  <c r="AD1314" i="1"/>
  <c r="AF1313" i="1"/>
  <c r="AE1313" i="1"/>
  <c r="AD1313" i="1"/>
  <c r="AF1312" i="1"/>
  <c r="AE1312" i="1"/>
  <c r="AD1312" i="1"/>
  <c r="AF1311" i="1"/>
  <c r="AE1311" i="1"/>
  <c r="AD1311" i="1"/>
  <c r="AF1310" i="1"/>
  <c r="AE1310" i="1"/>
  <c r="AD1310" i="1"/>
  <c r="AF1309" i="1"/>
  <c r="AE1309" i="1"/>
  <c r="AD1309" i="1"/>
  <c r="AF1308" i="1"/>
  <c r="AE1308" i="1"/>
  <c r="AD1308" i="1"/>
  <c r="AF1307" i="1"/>
  <c r="AE1307" i="1"/>
  <c r="AD1307" i="1"/>
  <c r="AF1306" i="1"/>
  <c r="AE1306" i="1"/>
  <c r="AD1306" i="1"/>
  <c r="AF1305" i="1"/>
  <c r="AE1305" i="1"/>
  <c r="AD1305" i="1"/>
  <c r="AF1304" i="1"/>
  <c r="AE1304" i="1"/>
  <c r="AD1304" i="1"/>
  <c r="AF1303" i="1"/>
  <c r="AE1303" i="1"/>
  <c r="AD1303" i="1"/>
  <c r="AF1302" i="1"/>
  <c r="AE1302" i="1"/>
  <c r="AD1302" i="1"/>
  <c r="AF1301" i="1"/>
  <c r="AE1301" i="1"/>
  <c r="AD1301" i="1"/>
  <c r="AF1300" i="1"/>
  <c r="AE1300" i="1"/>
  <c r="AD1300" i="1"/>
  <c r="AF1299" i="1"/>
  <c r="AE1299" i="1"/>
  <c r="AD1299" i="1"/>
  <c r="AF1298" i="1"/>
  <c r="AE1298" i="1"/>
  <c r="AD1298" i="1"/>
  <c r="AF1297" i="1"/>
  <c r="AE1297" i="1"/>
  <c r="AD1297" i="1"/>
  <c r="AF1296" i="1"/>
  <c r="AE1296" i="1"/>
  <c r="AD1296" i="1"/>
  <c r="AF1295" i="1"/>
  <c r="AE1295" i="1"/>
  <c r="AD1295" i="1"/>
  <c r="AF1294" i="1"/>
  <c r="AE1294" i="1"/>
  <c r="AD1294" i="1"/>
  <c r="AF1293" i="1"/>
  <c r="AE1293" i="1"/>
  <c r="AD1293" i="1"/>
  <c r="AF1292" i="1"/>
  <c r="AE1292" i="1"/>
  <c r="AD1292" i="1"/>
  <c r="AF1291" i="1"/>
  <c r="AE1291" i="1"/>
  <c r="AD1291" i="1"/>
  <c r="AF1290" i="1"/>
  <c r="AE1290" i="1"/>
  <c r="AD1290" i="1"/>
  <c r="AF1289" i="1"/>
  <c r="AE1289" i="1"/>
  <c r="AD1289" i="1"/>
  <c r="AF1288" i="1"/>
  <c r="AE1288" i="1"/>
  <c r="AD1288" i="1"/>
  <c r="AF1287" i="1"/>
  <c r="AE1287" i="1"/>
  <c r="AD1287" i="1"/>
  <c r="AF1286" i="1"/>
  <c r="AE1286" i="1"/>
  <c r="AD1286" i="1"/>
  <c r="AF1285" i="1"/>
  <c r="AE1285" i="1"/>
  <c r="AD1285" i="1"/>
  <c r="AF1284" i="1"/>
  <c r="AE1284" i="1"/>
  <c r="AD1284" i="1"/>
  <c r="AF1283" i="1"/>
  <c r="AE1283" i="1"/>
  <c r="AD1283" i="1"/>
  <c r="AF1282" i="1"/>
  <c r="AE1282" i="1"/>
  <c r="AD1282" i="1"/>
  <c r="AF1281" i="1"/>
  <c r="AE1281" i="1"/>
  <c r="AD1281" i="1"/>
  <c r="AF1280" i="1"/>
  <c r="AE1280" i="1"/>
  <c r="AD1280" i="1"/>
  <c r="AF1279" i="1"/>
  <c r="AE1279" i="1"/>
  <c r="AD1279" i="1"/>
  <c r="AF1278" i="1"/>
  <c r="AE1278" i="1"/>
  <c r="AD1278" i="1"/>
  <c r="AF1277" i="1"/>
  <c r="AE1277" i="1"/>
  <c r="AD1277" i="1"/>
  <c r="AF1276" i="1"/>
  <c r="AE1276" i="1"/>
  <c r="AD1276" i="1"/>
  <c r="AF1275" i="1"/>
  <c r="AE1275" i="1"/>
  <c r="AD1275" i="1"/>
  <c r="AF1274" i="1"/>
  <c r="AE1274" i="1"/>
  <c r="AD1274" i="1"/>
  <c r="AF1273" i="1"/>
  <c r="AE1273" i="1"/>
  <c r="AD1273" i="1"/>
  <c r="AF1272" i="1"/>
  <c r="AE1272" i="1"/>
  <c r="AD1272" i="1"/>
  <c r="AF1271" i="1"/>
  <c r="AE1271" i="1"/>
  <c r="AD1271" i="1"/>
  <c r="AF1270" i="1"/>
  <c r="AE1270" i="1"/>
  <c r="AD1270" i="1"/>
  <c r="AF1269" i="1"/>
  <c r="AE1269" i="1"/>
  <c r="AD1269" i="1"/>
  <c r="AF1268" i="1"/>
  <c r="AE1268" i="1"/>
  <c r="AD1268" i="1"/>
  <c r="AF1267" i="1"/>
  <c r="AE1267" i="1"/>
  <c r="AD1267" i="1"/>
  <c r="AF1266" i="1"/>
  <c r="AE1266" i="1"/>
  <c r="AD1266" i="1"/>
  <c r="AF1265" i="1"/>
  <c r="AE1265" i="1"/>
  <c r="AD1265" i="1"/>
  <c r="AF1264" i="1"/>
  <c r="AE1264" i="1"/>
  <c r="AD1264" i="1"/>
  <c r="AF1263" i="1"/>
  <c r="AE1263" i="1"/>
  <c r="AD1263" i="1"/>
  <c r="AF1262" i="1"/>
  <c r="AE1262" i="1"/>
  <c r="AD1262" i="1"/>
  <c r="AF1261" i="1"/>
  <c r="AE1261" i="1"/>
  <c r="AD1261" i="1"/>
  <c r="AF1260" i="1"/>
  <c r="AE1260" i="1"/>
  <c r="AD1260" i="1"/>
  <c r="AF1259" i="1"/>
  <c r="AE1259" i="1"/>
  <c r="AD1259" i="1"/>
  <c r="AF1258" i="1"/>
  <c r="AE1258" i="1"/>
  <c r="AD1258" i="1"/>
  <c r="AF1257" i="1"/>
  <c r="AE1257" i="1"/>
  <c r="AD1257" i="1"/>
  <c r="AF1256" i="1"/>
  <c r="AE1256" i="1"/>
  <c r="AD1256" i="1"/>
  <c r="AF1255" i="1"/>
  <c r="AE1255" i="1"/>
  <c r="AD1255" i="1"/>
  <c r="AF1254" i="1"/>
  <c r="AE1254" i="1"/>
  <c r="AD1254" i="1"/>
  <c r="AF1253" i="1"/>
  <c r="AE1253" i="1"/>
  <c r="AD1253" i="1"/>
  <c r="AF1252" i="1"/>
  <c r="AE1252" i="1"/>
  <c r="AD1252" i="1"/>
  <c r="AF1251" i="1"/>
  <c r="AE1251" i="1"/>
  <c r="AD1251" i="1"/>
  <c r="AF1250" i="1"/>
  <c r="AE1250" i="1"/>
  <c r="AD1250" i="1"/>
  <c r="AF1249" i="1"/>
  <c r="AE1249" i="1"/>
  <c r="AD1249" i="1"/>
  <c r="AF1248" i="1"/>
  <c r="AE1248" i="1"/>
  <c r="AD1248" i="1"/>
  <c r="AF1247" i="1"/>
  <c r="AE1247" i="1"/>
  <c r="AD1247" i="1"/>
  <c r="AF1246" i="1"/>
  <c r="AE1246" i="1"/>
  <c r="AD1246" i="1"/>
  <c r="AF1245" i="1"/>
  <c r="AE1245" i="1"/>
  <c r="AD1245" i="1"/>
  <c r="AF1244" i="1"/>
  <c r="AE1244" i="1"/>
  <c r="AD1244" i="1"/>
  <c r="AF1243" i="1"/>
  <c r="AE1243" i="1"/>
  <c r="AD1243" i="1"/>
  <c r="AF1242" i="1"/>
  <c r="AE1242" i="1"/>
  <c r="AD1242" i="1"/>
  <c r="AF1241" i="1"/>
  <c r="AE1241" i="1"/>
  <c r="AD1241" i="1"/>
  <c r="AF1240" i="1"/>
  <c r="AE1240" i="1"/>
  <c r="AD1240" i="1"/>
  <c r="AF1239" i="1"/>
  <c r="AE1239" i="1"/>
  <c r="AD1239" i="1"/>
  <c r="AF1238" i="1"/>
  <c r="AE1238" i="1"/>
  <c r="AD1238" i="1"/>
  <c r="AF1237" i="1"/>
  <c r="AE1237" i="1"/>
  <c r="AD1237" i="1"/>
  <c r="AF1236" i="1"/>
  <c r="AE1236" i="1"/>
  <c r="AD1236" i="1"/>
  <c r="AF1235" i="1"/>
  <c r="AE1235" i="1"/>
  <c r="AD1235" i="1"/>
  <c r="AF1234" i="1"/>
  <c r="AE1234" i="1"/>
  <c r="AD1234" i="1"/>
  <c r="AF1233" i="1"/>
  <c r="AE1233" i="1"/>
  <c r="AD1233" i="1"/>
  <c r="AF1232" i="1"/>
  <c r="AE1232" i="1"/>
  <c r="AD1232" i="1"/>
  <c r="AF1231" i="1"/>
  <c r="AE1231" i="1"/>
  <c r="AD1231" i="1"/>
  <c r="AF1230" i="1"/>
  <c r="AE1230" i="1"/>
  <c r="AD1230" i="1"/>
  <c r="AF1229" i="1"/>
  <c r="AE1229" i="1"/>
  <c r="AD1229" i="1"/>
  <c r="AF1228" i="1"/>
  <c r="AE1228" i="1"/>
  <c r="AD1228" i="1"/>
  <c r="AF1227" i="1"/>
  <c r="AE1227" i="1"/>
  <c r="AD1227" i="1"/>
  <c r="AF1226" i="1"/>
  <c r="AE1226" i="1"/>
  <c r="AD1226" i="1"/>
  <c r="AF1225" i="1"/>
  <c r="AE1225" i="1"/>
  <c r="AD1225" i="1"/>
  <c r="AF1224" i="1"/>
  <c r="AE1224" i="1"/>
  <c r="AD1224" i="1"/>
  <c r="AF1223" i="1"/>
  <c r="AE1223" i="1"/>
  <c r="AD1223" i="1"/>
  <c r="AF1222" i="1"/>
  <c r="AE1222" i="1"/>
  <c r="AD1222" i="1"/>
  <c r="AF1221" i="1"/>
  <c r="AE1221" i="1"/>
  <c r="AD1221" i="1"/>
  <c r="AF1220" i="1"/>
  <c r="AE1220" i="1"/>
  <c r="AD1220" i="1"/>
  <c r="AF1219" i="1"/>
  <c r="AE1219" i="1"/>
  <c r="AD1219" i="1"/>
  <c r="AF1218" i="1"/>
  <c r="AE1218" i="1"/>
  <c r="AD1218" i="1"/>
  <c r="AF1217" i="1"/>
  <c r="AE1217" i="1"/>
  <c r="AD1217" i="1"/>
  <c r="AF1216" i="1"/>
  <c r="AE1216" i="1"/>
  <c r="AD1216" i="1"/>
  <c r="AF1215" i="1"/>
  <c r="AE1215" i="1"/>
  <c r="AD1215" i="1"/>
  <c r="AF1214" i="1"/>
  <c r="AE1214" i="1"/>
  <c r="AD1214" i="1"/>
  <c r="AF1213" i="1"/>
  <c r="AE1213" i="1"/>
  <c r="AD1213" i="1"/>
  <c r="AF1212" i="1"/>
  <c r="AE1212" i="1"/>
  <c r="AD1212" i="1"/>
  <c r="AF1211" i="1"/>
  <c r="AE1211" i="1"/>
  <c r="AD1211" i="1"/>
  <c r="AF1210" i="1"/>
  <c r="AE1210" i="1"/>
  <c r="AD1210" i="1"/>
  <c r="AF1209" i="1"/>
  <c r="AE1209" i="1"/>
  <c r="AD1209" i="1"/>
  <c r="AF1208" i="1"/>
  <c r="AE1208" i="1"/>
  <c r="AD1208" i="1"/>
  <c r="AF1207" i="1"/>
  <c r="AE1207" i="1"/>
  <c r="AD1207" i="1"/>
  <c r="AF1206" i="1"/>
  <c r="AE1206" i="1"/>
  <c r="AD1206" i="1"/>
  <c r="AF1205" i="1"/>
  <c r="AE1205" i="1"/>
  <c r="AD1205" i="1"/>
  <c r="AF1204" i="1"/>
  <c r="AE1204" i="1"/>
  <c r="AD1204" i="1"/>
  <c r="AF1203" i="1"/>
  <c r="AE1203" i="1"/>
  <c r="AD1203" i="1"/>
  <c r="AF1202" i="1"/>
  <c r="AE1202" i="1"/>
  <c r="AD1202" i="1"/>
  <c r="AF1201" i="1"/>
  <c r="AE1201" i="1"/>
  <c r="AD1201" i="1"/>
  <c r="AF1200" i="1"/>
  <c r="AE1200" i="1"/>
  <c r="AD1200" i="1"/>
  <c r="AF1199" i="1"/>
  <c r="AE1199" i="1"/>
  <c r="AD1199" i="1"/>
  <c r="AF1198" i="1"/>
  <c r="AE1198" i="1"/>
  <c r="AD1198" i="1"/>
  <c r="AF1197" i="1"/>
  <c r="AE1197" i="1"/>
  <c r="AD1197" i="1"/>
  <c r="AF1196" i="1"/>
  <c r="AE1196" i="1"/>
  <c r="AD1196" i="1"/>
  <c r="AF1195" i="1"/>
  <c r="AE1195" i="1"/>
  <c r="AD1195" i="1"/>
  <c r="AF1194" i="1"/>
  <c r="AE1194" i="1"/>
  <c r="AD1194" i="1"/>
  <c r="AF1193" i="1"/>
  <c r="AE1193" i="1"/>
  <c r="AD1193" i="1"/>
  <c r="AF1192" i="1"/>
  <c r="AE1192" i="1"/>
  <c r="AD1192" i="1"/>
  <c r="AF1191" i="1"/>
  <c r="AE1191" i="1"/>
  <c r="AD1191" i="1"/>
  <c r="AF1190" i="1"/>
  <c r="AE1190" i="1"/>
  <c r="AD1190" i="1"/>
  <c r="AF1189" i="1"/>
  <c r="AE1189" i="1"/>
  <c r="AD1189" i="1"/>
  <c r="AF1188" i="1"/>
  <c r="AE1188" i="1"/>
  <c r="AD1188" i="1"/>
  <c r="AF1187" i="1"/>
  <c r="AE1187" i="1"/>
  <c r="AD1187" i="1"/>
  <c r="AF1186" i="1"/>
  <c r="AE1186" i="1"/>
  <c r="AD1186" i="1"/>
  <c r="AF1185" i="1"/>
  <c r="AE1185" i="1"/>
  <c r="AD1185" i="1"/>
  <c r="AF1184" i="1"/>
  <c r="AE1184" i="1"/>
  <c r="AD1184" i="1"/>
  <c r="AF1183" i="1"/>
  <c r="AE1183" i="1"/>
  <c r="AD1183" i="1"/>
  <c r="AF1182" i="1"/>
  <c r="AE1182" i="1"/>
  <c r="AD1182" i="1"/>
  <c r="AF1181" i="1"/>
  <c r="AE1181" i="1"/>
  <c r="AD1181" i="1"/>
  <c r="AF1180" i="1"/>
  <c r="AE1180" i="1"/>
  <c r="AD1180" i="1"/>
  <c r="AF1179" i="1"/>
  <c r="AE1179" i="1"/>
  <c r="AD1179" i="1"/>
  <c r="AF1178" i="1"/>
  <c r="AE1178" i="1"/>
  <c r="AD1178" i="1"/>
  <c r="AF1177" i="1"/>
  <c r="AE1177" i="1"/>
  <c r="AD1177" i="1"/>
  <c r="AF1176" i="1"/>
  <c r="AE1176" i="1"/>
  <c r="AD1176" i="1"/>
  <c r="AF1175" i="1"/>
  <c r="AE1175" i="1"/>
  <c r="AD1175" i="1"/>
  <c r="AF1174" i="1"/>
  <c r="AE1174" i="1"/>
  <c r="AD1174" i="1"/>
  <c r="AF1173" i="1"/>
  <c r="AE1173" i="1"/>
  <c r="AD1173" i="1"/>
  <c r="AF1172" i="1"/>
  <c r="AE1172" i="1"/>
  <c r="AD1172" i="1"/>
  <c r="AF1171" i="1"/>
  <c r="AE1171" i="1"/>
  <c r="AD1171" i="1"/>
  <c r="AF1170" i="1"/>
  <c r="AE1170" i="1"/>
  <c r="AD1170" i="1"/>
  <c r="AF1169" i="1"/>
  <c r="AE1169" i="1"/>
  <c r="AD1169" i="1"/>
  <c r="AF1168" i="1"/>
  <c r="AE1168" i="1"/>
  <c r="AD1168" i="1"/>
  <c r="AF1167" i="1"/>
  <c r="AE1167" i="1"/>
  <c r="AD1167" i="1"/>
  <c r="AF1166" i="1"/>
  <c r="AE1166" i="1"/>
  <c r="AD1166" i="1"/>
  <c r="AF1165" i="1"/>
  <c r="AE1165" i="1"/>
  <c r="AD1165" i="1"/>
  <c r="AF1164" i="1"/>
  <c r="AE1164" i="1"/>
  <c r="AD1164" i="1"/>
  <c r="AF1163" i="1"/>
  <c r="AE1163" i="1"/>
  <c r="AD1163" i="1"/>
  <c r="AF1162" i="1"/>
  <c r="AE1162" i="1"/>
  <c r="AD1162" i="1"/>
  <c r="AF1161" i="1"/>
  <c r="AE1161" i="1"/>
  <c r="AD1161" i="1"/>
  <c r="AF1160" i="1"/>
  <c r="AE1160" i="1"/>
  <c r="AD1160" i="1"/>
  <c r="AF1159" i="1"/>
  <c r="AE1159" i="1"/>
  <c r="AD1159" i="1"/>
  <c r="AF1158" i="1"/>
  <c r="AE1158" i="1"/>
  <c r="AD1158" i="1"/>
  <c r="AF1157" i="1"/>
  <c r="AE1157" i="1"/>
  <c r="AD1157" i="1"/>
  <c r="AF1156" i="1"/>
  <c r="AE1156" i="1"/>
  <c r="AD1156" i="1"/>
  <c r="AF1155" i="1"/>
  <c r="AE1155" i="1"/>
  <c r="AD1155" i="1"/>
  <c r="AF1154" i="1"/>
  <c r="AE1154" i="1"/>
  <c r="AD1154" i="1"/>
  <c r="AF1153" i="1"/>
  <c r="AE1153" i="1"/>
  <c r="AD1153" i="1"/>
  <c r="AF1152" i="1"/>
  <c r="AE1152" i="1"/>
  <c r="AD1152" i="1"/>
  <c r="AF1151" i="1"/>
  <c r="AE1151" i="1"/>
  <c r="AD1151" i="1"/>
  <c r="AF1150" i="1"/>
  <c r="AE1150" i="1"/>
  <c r="AD1150" i="1"/>
  <c r="AF1149" i="1"/>
  <c r="AE1149" i="1"/>
  <c r="AD1149" i="1"/>
  <c r="AF1148" i="1"/>
  <c r="AE1148" i="1"/>
  <c r="AD1148" i="1"/>
  <c r="AF1147" i="1"/>
  <c r="AE1147" i="1"/>
  <c r="AD1147" i="1"/>
  <c r="AF1146" i="1"/>
  <c r="AE1146" i="1"/>
  <c r="AD1146" i="1"/>
  <c r="AF1145" i="1"/>
  <c r="AE1145" i="1"/>
  <c r="AD1145" i="1"/>
  <c r="AF1144" i="1"/>
  <c r="AE1144" i="1"/>
  <c r="AD1144" i="1"/>
  <c r="AF1143" i="1"/>
  <c r="AE1143" i="1"/>
  <c r="AD1143" i="1"/>
  <c r="AF1142" i="1"/>
  <c r="AE1142" i="1"/>
  <c r="AD1142" i="1"/>
  <c r="AF1141" i="1"/>
  <c r="AE1141" i="1"/>
  <c r="AD1141" i="1"/>
  <c r="AF1140" i="1"/>
  <c r="AE1140" i="1"/>
  <c r="AD1140" i="1"/>
  <c r="AF1139" i="1"/>
  <c r="AE1139" i="1"/>
  <c r="AD1139" i="1"/>
  <c r="AF1138" i="1"/>
  <c r="AE1138" i="1"/>
  <c r="AD1138" i="1"/>
  <c r="AF1137" i="1"/>
  <c r="AE1137" i="1"/>
  <c r="AD1137" i="1"/>
  <c r="AF1136" i="1"/>
  <c r="AE1136" i="1"/>
  <c r="AD1136" i="1"/>
  <c r="AF1135" i="1"/>
  <c r="AE1135" i="1"/>
  <c r="AD1135" i="1"/>
  <c r="AF1134" i="1"/>
  <c r="AE1134" i="1"/>
  <c r="AD1134" i="1"/>
  <c r="AF1133" i="1"/>
  <c r="AE1133" i="1"/>
  <c r="AD1133" i="1"/>
  <c r="AF1132" i="1"/>
  <c r="AE1132" i="1"/>
  <c r="AD1132" i="1"/>
  <c r="AF1131" i="1"/>
  <c r="AE1131" i="1"/>
  <c r="AD1131" i="1"/>
  <c r="AF1130" i="1"/>
  <c r="AE1130" i="1"/>
  <c r="AD1130" i="1"/>
  <c r="AF1129" i="1"/>
  <c r="AE1129" i="1"/>
  <c r="AD1129" i="1"/>
  <c r="AF1128" i="1"/>
  <c r="AE1128" i="1"/>
  <c r="AD1128" i="1"/>
  <c r="AF1127" i="1"/>
  <c r="AE1127" i="1"/>
  <c r="AD1127" i="1"/>
  <c r="AF1126" i="1"/>
  <c r="AE1126" i="1"/>
  <c r="AD1126" i="1"/>
  <c r="AF1125" i="1"/>
  <c r="AE1125" i="1"/>
  <c r="AD1125" i="1"/>
  <c r="AF1124" i="1"/>
  <c r="AE1124" i="1"/>
  <c r="AD1124" i="1"/>
  <c r="AF1123" i="1"/>
  <c r="AE1123" i="1"/>
  <c r="AD1123" i="1"/>
  <c r="AF1122" i="1"/>
  <c r="AE1122" i="1"/>
  <c r="AD1122" i="1"/>
  <c r="AF1121" i="1"/>
  <c r="AE1121" i="1"/>
  <c r="AD1121" i="1"/>
  <c r="AF1120" i="1"/>
  <c r="AE1120" i="1"/>
  <c r="AD1120" i="1"/>
  <c r="AF1119" i="1"/>
  <c r="AE1119" i="1"/>
  <c r="AD1119" i="1"/>
  <c r="AF1118" i="1"/>
  <c r="AE1118" i="1"/>
  <c r="AD1118" i="1"/>
  <c r="AF1117" i="1"/>
  <c r="AE1117" i="1"/>
  <c r="AD1117" i="1"/>
  <c r="AF1116" i="1"/>
  <c r="AE1116" i="1"/>
  <c r="AD1116" i="1"/>
  <c r="AF1115" i="1"/>
  <c r="AE1115" i="1"/>
  <c r="AD1115" i="1"/>
  <c r="AF1114" i="1"/>
  <c r="AE1114" i="1"/>
  <c r="AD1114" i="1"/>
  <c r="AF1113" i="1"/>
  <c r="AE1113" i="1"/>
  <c r="AD1113" i="1"/>
  <c r="AF1112" i="1"/>
  <c r="AE1112" i="1"/>
  <c r="AD1112" i="1"/>
  <c r="AF1111" i="1"/>
  <c r="AE1111" i="1"/>
  <c r="AD1111" i="1"/>
  <c r="AF1110" i="1"/>
  <c r="AE1110" i="1"/>
  <c r="AD1110" i="1"/>
  <c r="AF1109" i="1"/>
  <c r="AE1109" i="1"/>
  <c r="AD1109" i="1"/>
  <c r="AF1108" i="1"/>
  <c r="AE1108" i="1"/>
  <c r="AD1108" i="1"/>
  <c r="AF1107" i="1"/>
  <c r="AE1107" i="1"/>
  <c r="AD1107" i="1"/>
  <c r="AF1106" i="1"/>
  <c r="AE1106" i="1"/>
  <c r="AD1106" i="1"/>
  <c r="AF1105" i="1"/>
  <c r="AE1105" i="1"/>
  <c r="AD1105" i="1"/>
  <c r="AF1104" i="1"/>
  <c r="AE1104" i="1"/>
  <c r="AD1104" i="1"/>
  <c r="AF1103" i="1"/>
  <c r="AE1103" i="1"/>
  <c r="AD1103" i="1"/>
  <c r="AF1102" i="1"/>
  <c r="AE1102" i="1"/>
  <c r="AD1102" i="1"/>
  <c r="AF1101" i="1"/>
  <c r="AE1101" i="1"/>
  <c r="AD1101" i="1"/>
  <c r="AF1100" i="1"/>
  <c r="AE1100" i="1"/>
  <c r="AD1100" i="1"/>
  <c r="AF1099" i="1"/>
  <c r="AE1099" i="1"/>
  <c r="AD1099" i="1"/>
  <c r="AF1098" i="1"/>
  <c r="AE1098" i="1"/>
  <c r="AD1098" i="1"/>
  <c r="AF1097" i="1"/>
  <c r="AE1097" i="1"/>
  <c r="AD1097" i="1"/>
  <c r="AF1096" i="1"/>
  <c r="AE1096" i="1"/>
  <c r="AD1096" i="1"/>
  <c r="AF1095" i="1"/>
  <c r="AE1095" i="1"/>
  <c r="AD1095" i="1"/>
  <c r="AF1094" i="1"/>
  <c r="AE1094" i="1"/>
  <c r="AD1094" i="1"/>
  <c r="AF1093" i="1"/>
  <c r="AE1093" i="1"/>
  <c r="AD1093" i="1"/>
  <c r="AF1092" i="1"/>
  <c r="AE1092" i="1"/>
  <c r="AD1092" i="1"/>
  <c r="AF1091" i="1"/>
  <c r="AE1091" i="1"/>
  <c r="AD1091" i="1"/>
  <c r="AF1090" i="1"/>
  <c r="AE1090" i="1"/>
  <c r="AD1090" i="1"/>
  <c r="AF1089" i="1"/>
  <c r="AE1089" i="1"/>
  <c r="AD1089" i="1"/>
  <c r="AF1088" i="1"/>
  <c r="AE1088" i="1"/>
  <c r="AD1088" i="1"/>
  <c r="AF1087" i="1"/>
  <c r="AE1087" i="1"/>
  <c r="AD1087" i="1"/>
  <c r="AF1086" i="1"/>
  <c r="AE1086" i="1"/>
  <c r="AD1086" i="1"/>
  <c r="AF1085" i="1"/>
  <c r="AE1085" i="1"/>
  <c r="AD1085" i="1"/>
  <c r="AF1084" i="1"/>
  <c r="AE1084" i="1"/>
  <c r="AD1084" i="1"/>
  <c r="AF1083" i="1"/>
  <c r="AE1083" i="1"/>
  <c r="AD1083" i="1"/>
  <c r="AF1082" i="1"/>
  <c r="AE1082" i="1"/>
  <c r="AD1082" i="1"/>
  <c r="AF1081" i="1"/>
  <c r="AE1081" i="1"/>
  <c r="AD1081" i="1"/>
  <c r="AF1080" i="1"/>
  <c r="AE1080" i="1"/>
  <c r="AD1080" i="1"/>
  <c r="AF1079" i="1"/>
  <c r="AE1079" i="1"/>
  <c r="AD1079" i="1"/>
  <c r="AF1078" i="1"/>
  <c r="AE1078" i="1"/>
  <c r="AD1078" i="1"/>
  <c r="AF1077" i="1"/>
  <c r="AE1077" i="1"/>
  <c r="AD1077" i="1"/>
  <c r="AF1076" i="1"/>
  <c r="AE1076" i="1"/>
  <c r="AD1076" i="1"/>
  <c r="AF1075" i="1"/>
  <c r="AE1075" i="1"/>
  <c r="AD1075" i="1"/>
  <c r="AF1074" i="1"/>
  <c r="AE1074" i="1"/>
  <c r="AD1074" i="1"/>
  <c r="AF1073" i="1"/>
  <c r="AE1073" i="1"/>
  <c r="AD1073" i="1"/>
  <c r="AF1072" i="1"/>
  <c r="AE1072" i="1"/>
  <c r="AD1072" i="1"/>
  <c r="AF1071" i="1"/>
  <c r="AE1071" i="1"/>
  <c r="AD1071" i="1"/>
  <c r="AF1070" i="1"/>
  <c r="AE1070" i="1"/>
  <c r="AD1070" i="1"/>
  <c r="AF1069" i="1"/>
  <c r="AE1069" i="1"/>
  <c r="AD1069" i="1"/>
  <c r="AF1068" i="1"/>
  <c r="AE1068" i="1"/>
  <c r="AD1068" i="1"/>
  <c r="AF1067" i="1"/>
  <c r="AE1067" i="1"/>
  <c r="AD1067" i="1"/>
  <c r="AF1066" i="1"/>
  <c r="AE1066" i="1"/>
  <c r="AD1066" i="1"/>
  <c r="AF1065" i="1"/>
  <c r="AE1065" i="1"/>
  <c r="AD1065" i="1"/>
  <c r="AF1064" i="1"/>
  <c r="AE1064" i="1"/>
  <c r="AD1064" i="1"/>
  <c r="AF1063" i="1"/>
  <c r="AE1063" i="1"/>
  <c r="AD1063" i="1"/>
  <c r="AF1062" i="1"/>
  <c r="AE1062" i="1"/>
  <c r="AD1062" i="1"/>
  <c r="AF1061" i="1"/>
  <c r="AE1061" i="1"/>
  <c r="AD1061" i="1"/>
  <c r="AF1060" i="1"/>
  <c r="AE1060" i="1"/>
  <c r="AD1060" i="1"/>
  <c r="AF1059" i="1"/>
  <c r="AE1059" i="1"/>
  <c r="AD1059" i="1"/>
  <c r="AF1058" i="1"/>
  <c r="AE1058" i="1"/>
  <c r="AD1058" i="1"/>
  <c r="AF1057" i="1"/>
  <c r="AE1057" i="1"/>
  <c r="AD1057" i="1"/>
  <c r="AF1056" i="1"/>
  <c r="AE1056" i="1"/>
  <c r="AD1056" i="1"/>
  <c r="AF1055" i="1"/>
  <c r="AE1055" i="1"/>
  <c r="AD1055" i="1"/>
  <c r="AF1054" i="1"/>
  <c r="AE1054" i="1"/>
  <c r="AD1054" i="1"/>
  <c r="AF1053" i="1"/>
  <c r="AE1053" i="1"/>
  <c r="AD1053" i="1"/>
  <c r="AF1052" i="1"/>
  <c r="AE1052" i="1"/>
  <c r="AD1052" i="1"/>
  <c r="AF1051" i="1"/>
  <c r="AE1051" i="1"/>
  <c r="AD1051" i="1"/>
  <c r="AF1050" i="1"/>
  <c r="AE1050" i="1"/>
  <c r="AD1050" i="1"/>
  <c r="AF1049" i="1"/>
  <c r="AE1049" i="1"/>
  <c r="AD1049" i="1"/>
  <c r="AF1048" i="1"/>
  <c r="AE1048" i="1"/>
  <c r="AD1048" i="1"/>
  <c r="AF1047" i="1"/>
  <c r="AE1047" i="1"/>
  <c r="AD1047" i="1"/>
  <c r="AF1046" i="1"/>
  <c r="AE1046" i="1"/>
  <c r="AD1046" i="1"/>
  <c r="AF1045" i="1"/>
  <c r="AE1045" i="1"/>
  <c r="AD1045" i="1"/>
  <c r="AF1044" i="1"/>
  <c r="AE1044" i="1"/>
  <c r="AD1044" i="1"/>
  <c r="AF1043" i="1"/>
  <c r="AE1043" i="1"/>
  <c r="AD1043" i="1"/>
  <c r="AF1042" i="1"/>
  <c r="AE1042" i="1"/>
  <c r="AD1042" i="1"/>
  <c r="AF1041" i="1"/>
  <c r="AE1041" i="1"/>
  <c r="AD1041" i="1"/>
  <c r="AF1040" i="1"/>
  <c r="AE1040" i="1"/>
  <c r="AD1040" i="1"/>
  <c r="AF1039" i="1"/>
  <c r="AE1039" i="1"/>
  <c r="AD1039" i="1"/>
  <c r="AF1038" i="1"/>
  <c r="AE1038" i="1"/>
  <c r="AD1038" i="1"/>
  <c r="AF1037" i="1"/>
  <c r="AE1037" i="1"/>
  <c r="AD1037" i="1"/>
  <c r="AF1036" i="1"/>
  <c r="AE1036" i="1"/>
  <c r="AD1036" i="1"/>
  <c r="AF1035" i="1"/>
  <c r="AE1035" i="1"/>
  <c r="AD1035" i="1"/>
  <c r="AF1034" i="1"/>
  <c r="AE1034" i="1"/>
  <c r="AD1034" i="1"/>
  <c r="AF1033" i="1"/>
  <c r="AE1033" i="1"/>
  <c r="AD1033" i="1"/>
  <c r="AF1032" i="1"/>
  <c r="AE1032" i="1"/>
  <c r="AD1032" i="1"/>
  <c r="AF1031" i="1"/>
  <c r="AE1031" i="1"/>
  <c r="AD1031" i="1"/>
  <c r="AF1030" i="1"/>
  <c r="AE1030" i="1"/>
  <c r="AD1030" i="1"/>
  <c r="AF1029" i="1"/>
  <c r="AE1029" i="1"/>
  <c r="AD1029" i="1"/>
  <c r="AF1028" i="1"/>
  <c r="AE1028" i="1"/>
  <c r="AD1028" i="1"/>
  <c r="AF1027" i="1"/>
  <c r="AE1027" i="1"/>
  <c r="AD1027" i="1"/>
  <c r="AF1026" i="1"/>
  <c r="AE1026" i="1"/>
  <c r="AD1026" i="1"/>
  <c r="AF1025" i="1"/>
  <c r="AE1025" i="1"/>
  <c r="AD1025" i="1"/>
  <c r="AF1024" i="1"/>
  <c r="AE1024" i="1"/>
  <c r="AD1024" i="1"/>
  <c r="AF1023" i="1"/>
  <c r="AE1023" i="1"/>
  <c r="AD1023" i="1"/>
  <c r="AF1022" i="1"/>
  <c r="AE1022" i="1"/>
  <c r="AD1022" i="1"/>
  <c r="AF1021" i="1"/>
  <c r="AE1021" i="1"/>
  <c r="AD1021" i="1"/>
  <c r="AF1020" i="1"/>
  <c r="AE1020" i="1"/>
  <c r="AD1020" i="1"/>
  <c r="AF1019" i="1"/>
  <c r="AE1019" i="1"/>
  <c r="AD1019" i="1"/>
  <c r="AF1018" i="1"/>
  <c r="AE1018" i="1"/>
  <c r="AD1018" i="1"/>
  <c r="AF1017" i="1"/>
  <c r="AE1017" i="1"/>
  <c r="AD1017" i="1"/>
  <c r="AF1016" i="1"/>
  <c r="AE1016" i="1"/>
  <c r="AD1016" i="1"/>
  <c r="AF1015" i="1"/>
  <c r="AE1015" i="1"/>
  <c r="AD1015" i="1"/>
  <c r="AF1014" i="1"/>
  <c r="AE1014" i="1"/>
  <c r="AD1014" i="1"/>
  <c r="AF1013" i="1"/>
  <c r="AE1013" i="1"/>
  <c r="AD1013" i="1"/>
  <c r="AF1012" i="1"/>
  <c r="AE1012" i="1"/>
  <c r="AD1012" i="1"/>
  <c r="AF1011" i="1"/>
  <c r="AE1011" i="1"/>
  <c r="AD1011" i="1"/>
  <c r="AF1010" i="1"/>
  <c r="AE1010" i="1"/>
  <c r="AD1010" i="1"/>
  <c r="AF1009" i="1"/>
  <c r="AE1009" i="1"/>
  <c r="AD1009" i="1"/>
  <c r="AF1008" i="1"/>
  <c r="AE1008" i="1"/>
  <c r="AD1008" i="1"/>
  <c r="AF1007" i="1"/>
  <c r="AE1007" i="1"/>
  <c r="AD1007" i="1"/>
  <c r="AF1006" i="1"/>
  <c r="AE1006" i="1"/>
  <c r="AD1006" i="1"/>
  <c r="AF1005" i="1"/>
  <c r="AE1005" i="1"/>
  <c r="AD1005" i="1"/>
  <c r="AF1004" i="1"/>
  <c r="AE1004" i="1"/>
  <c r="AD1004" i="1"/>
  <c r="AF1003" i="1"/>
  <c r="AE1003" i="1"/>
  <c r="AD1003" i="1"/>
  <c r="AF1002" i="1"/>
  <c r="AE1002" i="1"/>
  <c r="AD1002" i="1"/>
  <c r="AF1001" i="1"/>
  <c r="AE1001" i="1"/>
  <c r="AD1001" i="1"/>
  <c r="AF1000" i="1"/>
  <c r="AE1000" i="1"/>
  <c r="AD1000" i="1"/>
  <c r="AF999" i="1"/>
  <c r="AE999" i="1"/>
  <c r="AD999" i="1"/>
  <c r="AF998" i="1"/>
  <c r="AE998" i="1"/>
  <c r="AD998" i="1"/>
  <c r="AF997" i="1"/>
  <c r="AE997" i="1"/>
  <c r="AD997" i="1"/>
  <c r="AF996" i="1"/>
  <c r="AE996" i="1"/>
  <c r="AD996" i="1"/>
  <c r="AF995" i="1"/>
  <c r="AE995" i="1"/>
  <c r="AD995" i="1"/>
  <c r="AF994" i="1"/>
  <c r="AE994" i="1"/>
  <c r="AD994" i="1"/>
  <c r="AF993" i="1"/>
  <c r="AE993" i="1"/>
  <c r="AD993" i="1"/>
  <c r="AF992" i="1"/>
  <c r="AE992" i="1"/>
  <c r="AD992" i="1"/>
  <c r="AF991" i="1"/>
  <c r="AE991" i="1"/>
  <c r="AD991" i="1"/>
  <c r="AF990" i="1"/>
  <c r="AE990" i="1"/>
  <c r="AD990" i="1"/>
  <c r="AF989" i="1"/>
  <c r="AE989" i="1"/>
  <c r="AD989" i="1"/>
  <c r="AF988" i="1"/>
  <c r="AE988" i="1"/>
  <c r="AD988" i="1"/>
  <c r="AF987" i="1"/>
  <c r="AE987" i="1"/>
  <c r="AD987" i="1"/>
  <c r="AF986" i="1"/>
  <c r="AE986" i="1"/>
  <c r="AD986" i="1"/>
  <c r="AF985" i="1"/>
  <c r="AE985" i="1"/>
  <c r="AD985" i="1"/>
  <c r="AF984" i="1"/>
  <c r="AE984" i="1"/>
  <c r="AD984" i="1"/>
  <c r="AF983" i="1"/>
  <c r="AE983" i="1"/>
  <c r="AD983" i="1"/>
  <c r="AF982" i="1"/>
  <c r="AE982" i="1"/>
  <c r="AD982" i="1"/>
  <c r="AF981" i="1"/>
  <c r="AE981" i="1"/>
  <c r="AD981" i="1"/>
  <c r="AF980" i="1"/>
  <c r="AE980" i="1"/>
  <c r="AD980" i="1"/>
  <c r="AF979" i="1"/>
  <c r="AE979" i="1"/>
  <c r="AD979" i="1"/>
  <c r="AF978" i="1"/>
  <c r="AE978" i="1"/>
  <c r="AD978" i="1"/>
  <c r="AF977" i="1"/>
  <c r="AE977" i="1"/>
  <c r="AD977" i="1"/>
  <c r="AF976" i="1"/>
  <c r="AE976" i="1"/>
  <c r="AD976" i="1"/>
  <c r="AF975" i="1"/>
  <c r="AE975" i="1"/>
  <c r="AD975" i="1"/>
  <c r="AF974" i="1"/>
  <c r="AE974" i="1"/>
  <c r="AD974" i="1"/>
  <c r="AF973" i="1"/>
  <c r="AE973" i="1"/>
  <c r="AD973" i="1"/>
  <c r="AF972" i="1"/>
  <c r="AE972" i="1"/>
  <c r="AD972" i="1"/>
  <c r="AF971" i="1"/>
  <c r="AE971" i="1"/>
  <c r="AD971" i="1"/>
  <c r="AF970" i="1"/>
  <c r="AE970" i="1"/>
  <c r="AD970" i="1"/>
  <c r="AF969" i="1"/>
  <c r="AE969" i="1"/>
  <c r="AD969" i="1"/>
  <c r="AF968" i="1"/>
  <c r="AE968" i="1"/>
  <c r="AD968" i="1"/>
  <c r="AF967" i="1"/>
  <c r="AE967" i="1"/>
  <c r="AD967" i="1"/>
  <c r="AF966" i="1"/>
  <c r="AE966" i="1"/>
  <c r="AD966" i="1"/>
  <c r="AF965" i="1"/>
  <c r="AE965" i="1"/>
  <c r="AD965" i="1"/>
  <c r="AF964" i="1"/>
  <c r="AE964" i="1"/>
  <c r="AD964" i="1"/>
  <c r="AF963" i="1"/>
  <c r="AE963" i="1"/>
  <c r="AD963" i="1"/>
  <c r="AF962" i="1"/>
  <c r="AE962" i="1"/>
  <c r="AD962" i="1"/>
  <c r="AF961" i="1"/>
  <c r="AE961" i="1"/>
  <c r="AD961" i="1"/>
  <c r="AF960" i="1"/>
  <c r="AE960" i="1"/>
  <c r="AD960" i="1"/>
  <c r="AF959" i="1"/>
  <c r="AE959" i="1"/>
  <c r="AD959" i="1"/>
  <c r="AF958" i="1"/>
  <c r="AE958" i="1"/>
  <c r="AD958" i="1"/>
  <c r="AF957" i="1"/>
  <c r="AE957" i="1"/>
  <c r="AD957" i="1"/>
  <c r="AF956" i="1"/>
  <c r="AE956" i="1"/>
  <c r="AD956" i="1"/>
  <c r="AF955" i="1"/>
  <c r="AE955" i="1"/>
  <c r="AD955" i="1"/>
  <c r="AF954" i="1"/>
  <c r="AE954" i="1"/>
  <c r="AD954" i="1"/>
  <c r="AF953" i="1"/>
  <c r="AE953" i="1"/>
  <c r="AD953" i="1"/>
  <c r="AF952" i="1"/>
  <c r="AE952" i="1"/>
  <c r="AD952" i="1"/>
  <c r="AF951" i="1"/>
  <c r="AE951" i="1"/>
  <c r="AD951" i="1"/>
  <c r="AF950" i="1"/>
  <c r="AE950" i="1"/>
  <c r="AD950" i="1"/>
  <c r="AF949" i="1"/>
  <c r="AE949" i="1"/>
  <c r="AD949" i="1"/>
  <c r="AF948" i="1"/>
  <c r="AE948" i="1"/>
  <c r="AD948" i="1"/>
  <c r="AF947" i="1"/>
  <c r="AE947" i="1"/>
  <c r="AD947" i="1"/>
  <c r="AF946" i="1"/>
  <c r="AE946" i="1"/>
  <c r="AD946" i="1"/>
  <c r="AF945" i="1"/>
  <c r="AE945" i="1"/>
  <c r="AD945" i="1"/>
  <c r="AF944" i="1"/>
  <c r="AE944" i="1"/>
  <c r="AD944" i="1"/>
  <c r="AF943" i="1"/>
  <c r="AE943" i="1"/>
  <c r="AD943" i="1"/>
  <c r="AF942" i="1"/>
  <c r="AE942" i="1"/>
  <c r="AD942" i="1"/>
  <c r="AF941" i="1"/>
  <c r="AE941" i="1"/>
  <c r="AD941" i="1"/>
  <c r="AF940" i="1"/>
  <c r="AE940" i="1"/>
  <c r="AD940" i="1"/>
  <c r="AF939" i="1"/>
  <c r="AE939" i="1"/>
  <c r="AD939" i="1"/>
  <c r="AF938" i="1"/>
  <c r="AE938" i="1"/>
  <c r="AD938" i="1"/>
  <c r="AF937" i="1"/>
  <c r="AE937" i="1"/>
  <c r="AD937" i="1"/>
  <c r="AF936" i="1"/>
  <c r="AE936" i="1"/>
  <c r="AD936" i="1"/>
  <c r="AF935" i="1"/>
  <c r="AE935" i="1"/>
  <c r="AD935" i="1"/>
  <c r="AF934" i="1"/>
  <c r="AE934" i="1"/>
  <c r="AD934" i="1"/>
  <c r="AF933" i="1"/>
  <c r="AE933" i="1"/>
  <c r="AD933" i="1"/>
  <c r="AF932" i="1"/>
  <c r="AE932" i="1"/>
  <c r="AD932" i="1"/>
  <c r="AF931" i="1"/>
  <c r="AE931" i="1"/>
  <c r="AD931" i="1"/>
  <c r="AF930" i="1"/>
  <c r="AE930" i="1"/>
  <c r="AD930" i="1"/>
  <c r="AF929" i="1"/>
  <c r="AE929" i="1"/>
  <c r="AD929" i="1"/>
  <c r="AF928" i="1"/>
  <c r="AE928" i="1"/>
  <c r="AD928" i="1"/>
  <c r="AF927" i="1"/>
  <c r="AE927" i="1"/>
  <c r="AD927" i="1"/>
  <c r="AF926" i="1"/>
  <c r="AE926" i="1"/>
  <c r="AD926" i="1"/>
  <c r="AF925" i="1"/>
  <c r="AE925" i="1"/>
  <c r="AD925" i="1"/>
  <c r="AF924" i="1"/>
  <c r="AE924" i="1"/>
  <c r="AD924" i="1"/>
  <c r="AF923" i="1"/>
  <c r="AE923" i="1"/>
  <c r="AD923" i="1"/>
  <c r="AF922" i="1"/>
  <c r="AE922" i="1"/>
  <c r="AD922" i="1"/>
  <c r="AF921" i="1"/>
  <c r="AE921" i="1"/>
  <c r="AD921" i="1"/>
  <c r="AF920" i="1"/>
  <c r="AE920" i="1"/>
  <c r="AD920" i="1"/>
  <c r="AF919" i="1"/>
  <c r="AE919" i="1"/>
  <c r="AD919" i="1"/>
  <c r="AF918" i="1"/>
  <c r="AE918" i="1"/>
  <c r="AD918" i="1"/>
  <c r="AF917" i="1"/>
  <c r="AE917" i="1"/>
  <c r="AD917" i="1"/>
  <c r="AF916" i="1"/>
  <c r="AE916" i="1"/>
  <c r="AD916" i="1"/>
  <c r="AF915" i="1"/>
  <c r="AE915" i="1"/>
  <c r="AD915" i="1"/>
  <c r="AF914" i="1"/>
  <c r="AE914" i="1"/>
  <c r="AD914" i="1"/>
  <c r="AF913" i="1"/>
  <c r="AE913" i="1"/>
  <c r="AD913" i="1"/>
  <c r="AF912" i="1"/>
  <c r="AE912" i="1"/>
  <c r="AD912" i="1"/>
  <c r="AF911" i="1"/>
  <c r="AE911" i="1"/>
  <c r="AD911" i="1"/>
  <c r="AF910" i="1"/>
  <c r="AE910" i="1"/>
  <c r="AD910" i="1"/>
  <c r="AF909" i="1"/>
  <c r="AE909" i="1"/>
  <c r="AD909" i="1"/>
  <c r="AF908" i="1"/>
  <c r="AE908" i="1"/>
  <c r="AD908" i="1"/>
  <c r="AF907" i="1"/>
  <c r="AE907" i="1"/>
  <c r="AD907" i="1"/>
  <c r="AF906" i="1"/>
  <c r="AE906" i="1"/>
  <c r="AD906" i="1"/>
  <c r="AF905" i="1"/>
  <c r="AE905" i="1"/>
  <c r="AD905" i="1"/>
  <c r="AF904" i="1"/>
  <c r="AE904" i="1"/>
  <c r="AD904" i="1"/>
  <c r="AF903" i="1"/>
  <c r="AE903" i="1"/>
  <c r="AD903" i="1"/>
  <c r="AF902" i="1"/>
  <c r="AE902" i="1"/>
  <c r="AD902" i="1"/>
  <c r="AF901" i="1"/>
  <c r="AE901" i="1"/>
  <c r="AD901" i="1"/>
  <c r="AF900" i="1"/>
  <c r="AE900" i="1"/>
  <c r="AD900" i="1"/>
  <c r="AF899" i="1"/>
  <c r="AE899" i="1"/>
  <c r="AD899" i="1"/>
  <c r="AF898" i="1"/>
  <c r="AE898" i="1"/>
  <c r="AD898" i="1"/>
  <c r="AF897" i="1"/>
  <c r="AE897" i="1"/>
  <c r="AD897" i="1"/>
  <c r="AF896" i="1"/>
  <c r="AE896" i="1"/>
  <c r="AD896" i="1"/>
  <c r="AF895" i="1"/>
  <c r="AE895" i="1"/>
  <c r="AD895" i="1"/>
  <c r="AF894" i="1"/>
  <c r="AE894" i="1"/>
  <c r="AD894" i="1"/>
  <c r="AF893" i="1"/>
  <c r="AE893" i="1"/>
  <c r="AD893" i="1"/>
  <c r="AF892" i="1"/>
  <c r="AE892" i="1"/>
  <c r="AD892" i="1"/>
  <c r="AF891" i="1"/>
  <c r="AE891" i="1"/>
  <c r="AD891" i="1"/>
  <c r="AF890" i="1"/>
  <c r="AE890" i="1"/>
  <c r="AD890" i="1"/>
  <c r="AF889" i="1"/>
  <c r="AE889" i="1"/>
  <c r="AD889" i="1"/>
  <c r="AF888" i="1"/>
  <c r="AE888" i="1"/>
  <c r="AD888" i="1"/>
  <c r="AF887" i="1"/>
  <c r="AE887" i="1"/>
  <c r="AD887" i="1"/>
  <c r="AF886" i="1"/>
  <c r="AE886" i="1"/>
  <c r="AD886" i="1"/>
  <c r="AF885" i="1"/>
  <c r="AE885" i="1"/>
  <c r="AD885" i="1"/>
  <c r="AF884" i="1"/>
  <c r="AE884" i="1"/>
  <c r="AD884" i="1"/>
  <c r="AF883" i="1"/>
  <c r="AE883" i="1"/>
  <c r="AD883" i="1"/>
  <c r="AF882" i="1"/>
  <c r="AE882" i="1"/>
  <c r="AD882" i="1"/>
  <c r="AF881" i="1"/>
  <c r="AE881" i="1"/>
  <c r="AD881" i="1"/>
  <c r="AF880" i="1"/>
  <c r="AE880" i="1"/>
  <c r="AD880" i="1"/>
  <c r="AF879" i="1"/>
  <c r="AE879" i="1"/>
  <c r="AD879" i="1"/>
  <c r="AF878" i="1"/>
  <c r="AE878" i="1"/>
  <c r="AD878" i="1"/>
  <c r="AF877" i="1"/>
  <c r="AE877" i="1"/>
  <c r="AD877" i="1"/>
  <c r="AF876" i="1"/>
  <c r="AE876" i="1"/>
  <c r="AD876" i="1"/>
  <c r="AF875" i="1"/>
  <c r="AE875" i="1"/>
  <c r="AD875" i="1"/>
  <c r="AF874" i="1"/>
  <c r="AE874" i="1"/>
  <c r="AD874" i="1"/>
  <c r="AF873" i="1"/>
  <c r="AE873" i="1"/>
  <c r="AD873" i="1"/>
  <c r="AF872" i="1"/>
  <c r="AE872" i="1"/>
  <c r="AD872" i="1"/>
  <c r="AF871" i="1"/>
  <c r="AE871" i="1"/>
  <c r="AD871" i="1"/>
  <c r="AF870" i="1"/>
  <c r="AE870" i="1"/>
  <c r="AD870" i="1"/>
  <c r="AF869" i="1"/>
  <c r="AE869" i="1"/>
  <c r="AD869" i="1"/>
  <c r="AF868" i="1"/>
  <c r="AE868" i="1"/>
  <c r="AD868" i="1"/>
  <c r="AF867" i="1"/>
  <c r="AE867" i="1"/>
  <c r="AD867" i="1"/>
  <c r="AF866" i="1"/>
  <c r="AE866" i="1"/>
  <c r="AD866" i="1"/>
  <c r="AF865" i="1"/>
  <c r="AE865" i="1"/>
  <c r="AD865" i="1"/>
  <c r="AF864" i="1"/>
  <c r="AE864" i="1"/>
  <c r="AD864" i="1"/>
  <c r="AF863" i="1"/>
  <c r="AE863" i="1"/>
  <c r="AD863" i="1"/>
  <c r="AF862" i="1"/>
  <c r="AE862" i="1"/>
  <c r="AD862" i="1"/>
  <c r="AF861" i="1"/>
  <c r="AE861" i="1"/>
  <c r="AD861" i="1"/>
  <c r="AF860" i="1"/>
  <c r="AE860" i="1"/>
  <c r="AD860" i="1"/>
  <c r="AF859" i="1"/>
  <c r="AE859" i="1"/>
  <c r="AD859" i="1"/>
  <c r="AF858" i="1"/>
  <c r="AE858" i="1"/>
  <c r="AD858" i="1"/>
  <c r="AF857" i="1"/>
  <c r="AE857" i="1"/>
  <c r="AD857" i="1"/>
  <c r="AF856" i="1"/>
  <c r="AE856" i="1"/>
  <c r="AD856" i="1"/>
  <c r="AF855" i="1"/>
  <c r="AE855" i="1"/>
  <c r="AD855" i="1"/>
  <c r="AF854" i="1"/>
  <c r="AE854" i="1"/>
  <c r="AD854" i="1"/>
  <c r="AF853" i="1"/>
  <c r="AE853" i="1"/>
  <c r="AD853" i="1"/>
  <c r="AF852" i="1"/>
  <c r="AE852" i="1"/>
  <c r="AD852" i="1"/>
  <c r="AF851" i="1"/>
  <c r="AE851" i="1"/>
  <c r="AD851" i="1"/>
  <c r="AF850" i="1"/>
  <c r="AE850" i="1"/>
  <c r="AD850" i="1"/>
  <c r="AF849" i="1"/>
  <c r="AE849" i="1"/>
  <c r="AD849" i="1"/>
  <c r="AF848" i="1"/>
  <c r="AE848" i="1"/>
  <c r="AD848" i="1"/>
  <c r="AF847" i="1"/>
  <c r="AE847" i="1"/>
  <c r="AD847" i="1"/>
  <c r="AF846" i="1"/>
  <c r="AE846" i="1"/>
  <c r="AD846" i="1"/>
  <c r="AF845" i="1"/>
  <c r="AE845" i="1"/>
  <c r="AD845" i="1"/>
  <c r="AF844" i="1"/>
  <c r="AE844" i="1"/>
  <c r="AD844" i="1"/>
  <c r="AF843" i="1"/>
  <c r="AE843" i="1"/>
  <c r="AD843" i="1"/>
  <c r="AF842" i="1"/>
  <c r="AE842" i="1"/>
  <c r="AD842" i="1"/>
  <c r="AF841" i="1"/>
  <c r="AE841" i="1"/>
  <c r="AD841" i="1"/>
  <c r="AF840" i="1"/>
  <c r="AE840" i="1"/>
  <c r="AD840" i="1"/>
  <c r="AF839" i="1"/>
  <c r="AE839" i="1"/>
  <c r="AD839" i="1"/>
  <c r="AF838" i="1"/>
  <c r="AE838" i="1"/>
  <c r="AD838" i="1"/>
  <c r="AF837" i="1"/>
  <c r="AE837" i="1"/>
  <c r="AD837" i="1"/>
  <c r="AF836" i="1"/>
  <c r="AE836" i="1"/>
  <c r="AD836" i="1"/>
  <c r="AF835" i="1"/>
  <c r="AE835" i="1"/>
  <c r="AD835" i="1"/>
  <c r="AF834" i="1"/>
  <c r="AE834" i="1"/>
  <c r="AD834" i="1"/>
  <c r="AF833" i="1"/>
  <c r="AE833" i="1"/>
  <c r="AD833" i="1"/>
  <c r="AF832" i="1"/>
  <c r="AE832" i="1"/>
  <c r="AD832" i="1"/>
  <c r="AF831" i="1"/>
  <c r="AE831" i="1"/>
  <c r="AD831" i="1"/>
  <c r="AF830" i="1"/>
  <c r="AE830" i="1"/>
  <c r="AD830" i="1"/>
  <c r="AF829" i="1"/>
  <c r="AE829" i="1"/>
  <c r="AD829" i="1"/>
  <c r="AF828" i="1"/>
  <c r="AE828" i="1"/>
  <c r="AD828" i="1"/>
  <c r="AF827" i="1"/>
  <c r="AE827" i="1"/>
  <c r="AD827" i="1"/>
  <c r="AF826" i="1"/>
  <c r="AE826" i="1"/>
  <c r="AD826" i="1"/>
  <c r="AF825" i="1"/>
  <c r="AE825" i="1"/>
  <c r="AD825" i="1"/>
  <c r="AF824" i="1"/>
  <c r="AE824" i="1"/>
  <c r="AD824" i="1"/>
  <c r="AF823" i="1"/>
  <c r="AE823" i="1"/>
  <c r="AD823" i="1"/>
  <c r="AF822" i="1"/>
  <c r="AE822" i="1"/>
  <c r="AD822" i="1"/>
  <c r="AF821" i="1"/>
  <c r="AE821" i="1"/>
  <c r="AD821" i="1"/>
  <c r="AF820" i="1"/>
  <c r="AE820" i="1"/>
  <c r="AD820" i="1"/>
  <c r="AF819" i="1"/>
  <c r="AE819" i="1"/>
  <c r="AD819" i="1"/>
  <c r="AF818" i="1"/>
  <c r="AE818" i="1"/>
  <c r="AD818" i="1"/>
  <c r="AF817" i="1"/>
  <c r="AE817" i="1"/>
  <c r="AD817" i="1"/>
  <c r="AF816" i="1"/>
  <c r="AE816" i="1"/>
  <c r="AD816" i="1"/>
  <c r="AF815" i="1"/>
  <c r="AE815" i="1"/>
  <c r="AD815" i="1"/>
  <c r="AF814" i="1"/>
  <c r="AE814" i="1"/>
  <c r="AD814" i="1"/>
  <c r="AF813" i="1"/>
  <c r="AE813" i="1"/>
  <c r="AD813" i="1"/>
  <c r="AF812" i="1"/>
  <c r="AE812" i="1"/>
  <c r="AD812" i="1"/>
  <c r="AF811" i="1"/>
  <c r="AE811" i="1"/>
  <c r="AD811" i="1"/>
  <c r="AF810" i="1"/>
  <c r="AE810" i="1"/>
  <c r="AD810" i="1"/>
  <c r="AF809" i="1"/>
  <c r="AE809" i="1"/>
  <c r="AD809" i="1"/>
  <c r="AF808" i="1"/>
  <c r="AE808" i="1"/>
  <c r="AD808" i="1"/>
  <c r="AF807" i="1"/>
  <c r="AE807" i="1"/>
  <c r="AD807" i="1"/>
  <c r="AF806" i="1"/>
  <c r="AE806" i="1"/>
  <c r="AD806" i="1"/>
  <c r="AF805" i="1"/>
  <c r="AE805" i="1"/>
  <c r="AD805" i="1"/>
  <c r="AF804" i="1"/>
  <c r="AE804" i="1"/>
  <c r="AD804" i="1"/>
  <c r="AF803" i="1"/>
  <c r="AE803" i="1"/>
  <c r="AD803" i="1"/>
  <c r="AF802" i="1"/>
  <c r="AE802" i="1"/>
  <c r="AD802" i="1"/>
  <c r="AF801" i="1"/>
  <c r="AE801" i="1"/>
  <c r="AD801" i="1"/>
  <c r="AF800" i="1"/>
  <c r="AE800" i="1"/>
  <c r="AD800" i="1"/>
  <c r="AF799" i="1"/>
  <c r="AE799" i="1"/>
  <c r="AD799" i="1"/>
  <c r="AF798" i="1"/>
  <c r="AE798" i="1"/>
  <c r="AD798" i="1"/>
  <c r="AF797" i="1"/>
  <c r="AE797" i="1"/>
  <c r="AD797" i="1"/>
  <c r="AF796" i="1"/>
  <c r="AE796" i="1"/>
  <c r="AD796" i="1"/>
  <c r="AF795" i="1"/>
  <c r="AE795" i="1"/>
  <c r="AD795" i="1"/>
  <c r="AF794" i="1"/>
  <c r="AE794" i="1"/>
  <c r="AD794" i="1"/>
  <c r="AF793" i="1"/>
  <c r="AE793" i="1"/>
  <c r="AD793" i="1"/>
  <c r="AF792" i="1"/>
  <c r="AE792" i="1"/>
  <c r="AD792" i="1"/>
  <c r="AF791" i="1"/>
  <c r="AE791" i="1"/>
  <c r="AD791" i="1"/>
  <c r="AF790" i="1"/>
  <c r="AE790" i="1"/>
  <c r="AD790" i="1"/>
  <c r="AF789" i="1"/>
  <c r="AE789" i="1"/>
  <c r="AD789" i="1"/>
  <c r="AF788" i="1"/>
  <c r="AE788" i="1"/>
  <c r="AD788" i="1"/>
  <c r="AF787" i="1"/>
  <c r="AE787" i="1"/>
  <c r="AD787" i="1"/>
  <c r="AF786" i="1"/>
  <c r="AE786" i="1"/>
  <c r="AD786" i="1"/>
  <c r="AF785" i="1"/>
  <c r="AE785" i="1"/>
  <c r="AD785" i="1"/>
  <c r="AF784" i="1"/>
  <c r="AE784" i="1"/>
  <c r="AD784" i="1"/>
  <c r="AF783" i="1"/>
  <c r="AE783" i="1"/>
  <c r="AD783" i="1"/>
  <c r="AF782" i="1"/>
  <c r="AE782" i="1"/>
  <c r="AD782" i="1"/>
  <c r="AF781" i="1"/>
  <c r="AE781" i="1"/>
  <c r="AD781" i="1"/>
  <c r="AF780" i="1"/>
  <c r="AE780" i="1"/>
  <c r="AD780" i="1"/>
  <c r="AF779" i="1"/>
  <c r="AE779" i="1"/>
  <c r="AD779" i="1"/>
  <c r="AF778" i="1"/>
  <c r="AE778" i="1"/>
  <c r="AD778" i="1"/>
  <c r="AF777" i="1"/>
  <c r="AE777" i="1"/>
  <c r="AD777" i="1"/>
  <c r="AF776" i="1"/>
  <c r="AE776" i="1"/>
  <c r="AD776" i="1"/>
  <c r="AF775" i="1"/>
  <c r="AE775" i="1"/>
  <c r="AD775" i="1"/>
  <c r="AF774" i="1"/>
  <c r="AE774" i="1"/>
  <c r="AD774" i="1"/>
  <c r="AF773" i="1"/>
  <c r="AE773" i="1"/>
  <c r="AD773" i="1"/>
  <c r="AF772" i="1"/>
  <c r="AE772" i="1"/>
  <c r="AD772" i="1"/>
  <c r="AF771" i="1"/>
  <c r="AE771" i="1"/>
  <c r="AD771" i="1"/>
  <c r="AF770" i="1"/>
  <c r="AE770" i="1"/>
  <c r="AD770" i="1"/>
  <c r="AF769" i="1"/>
  <c r="AE769" i="1"/>
  <c r="AD769" i="1"/>
  <c r="AF768" i="1"/>
  <c r="AE768" i="1"/>
  <c r="AD768" i="1"/>
  <c r="AF767" i="1"/>
  <c r="AE767" i="1"/>
  <c r="AD767" i="1"/>
  <c r="AF766" i="1"/>
  <c r="AE766" i="1"/>
  <c r="AD766" i="1"/>
  <c r="AF765" i="1"/>
  <c r="AE765" i="1"/>
  <c r="AD765" i="1"/>
  <c r="AF764" i="1"/>
  <c r="AE764" i="1"/>
  <c r="AD764" i="1"/>
  <c r="AF763" i="1"/>
  <c r="AE763" i="1"/>
  <c r="AD763" i="1"/>
  <c r="AF762" i="1"/>
  <c r="AE762" i="1"/>
  <c r="AD762" i="1"/>
  <c r="AF761" i="1"/>
  <c r="AE761" i="1"/>
  <c r="AD761" i="1"/>
  <c r="AF760" i="1"/>
  <c r="AE760" i="1"/>
  <c r="AD760" i="1"/>
  <c r="AF759" i="1"/>
  <c r="AE759" i="1"/>
  <c r="AD759" i="1"/>
  <c r="AF758" i="1"/>
  <c r="AE758" i="1"/>
  <c r="AD758" i="1"/>
  <c r="AF757" i="1"/>
  <c r="AE757" i="1"/>
  <c r="AD757" i="1"/>
  <c r="AF756" i="1"/>
  <c r="AE756" i="1"/>
  <c r="AD756" i="1"/>
  <c r="AF755" i="1"/>
  <c r="AE755" i="1"/>
  <c r="AD755" i="1"/>
  <c r="AF754" i="1"/>
  <c r="AE754" i="1"/>
  <c r="AD754" i="1"/>
  <c r="AF753" i="1"/>
  <c r="AE753" i="1"/>
  <c r="AD753" i="1"/>
  <c r="AF752" i="1"/>
  <c r="AE752" i="1"/>
  <c r="AD752" i="1"/>
  <c r="AF751" i="1"/>
  <c r="AE751" i="1"/>
  <c r="AD751" i="1"/>
  <c r="AF750" i="1"/>
  <c r="AE750" i="1"/>
  <c r="AD750" i="1"/>
  <c r="AF749" i="1"/>
  <c r="AE749" i="1"/>
  <c r="AD749" i="1"/>
  <c r="AF748" i="1"/>
  <c r="AE748" i="1"/>
  <c r="AD748" i="1"/>
  <c r="AF747" i="1"/>
  <c r="AE747" i="1"/>
  <c r="AD747" i="1"/>
  <c r="AF746" i="1"/>
  <c r="AE746" i="1"/>
  <c r="AD746" i="1"/>
  <c r="AF745" i="1"/>
  <c r="AE745" i="1"/>
  <c r="AD745" i="1"/>
  <c r="AF744" i="1"/>
  <c r="AE744" i="1"/>
  <c r="AD744" i="1"/>
  <c r="AF743" i="1"/>
  <c r="AE743" i="1"/>
  <c r="AD743" i="1"/>
  <c r="AF742" i="1"/>
  <c r="AE742" i="1"/>
  <c r="AD742" i="1"/>
  <c r="AF741" i="1"/>
  <c r="AE741" i="1"/>
  <c r="AD741" i="1"/>
  <c r="AF740" i="1"/>
  <c r="AE740" i="1"/>
  <c r="AD740" i="1"/>
  <c r="AF739" i="1"/>
  <c r="AE739" i="1"/>
  <c r="AD739" i="1"/>
  <c r="AF738" i="1"/>
  <c r="AE738" i="1"/>
  <c r="AD738" i="1"/>
  <c r="AF737" i="1"/>
  <c r="AE737" i="1"/>
  <c r="AD737" i="1"/>
  <c r="AF736" i="1"/>
  <c r="AE736" i="1"/>
  <c r="AD736" i="1"/>
  <c r="AF735" i="1"/>
  <c r="AE735" i="1"/>
  <c r="AD735" i="1"/>
  <c r="AF734" i="1"/>
  <c r="AE734" i="1"/>
  <c r="AD734" i="1"/>
  <c r="AF733" i="1"/>
  <c r="AE733" i="1"/>
  <c r="AD733" i="1"/>
  <c r="AF732" i="1"/>
  <c r="AE732" i="1"/>
  <c r="AD732" i="1"/>
  <c r="AF731" i="1"/>
  <c r="AE731" i="1"/>
  <c r="AD731" i="1"/>
  <c r="AF730" i="1"/>
  <c r="AE730" i="1"/>
  <c r="AD730" i="1"/>
  <c r="AF729" i="1"/>
  <c r="AE729" i="1"/>
  <c r="AD729" i="1"/>
  <c r="AF728" i="1"/>
  <c r="AE728" i="1"/>
  <c r="AD728" i="1"/>
  <c r="AF727" i="1"/>
  <c r="AE727" i="1"/>
  <c r="AD727" i="1"/>
  <c r="AF726" i="1"/>
  <c r="AE726" i="1"/>
  <c r="AD726" i="1"/>
  <c r="AF725" i="1"/>
  <c r="AE725" i="1"/>
  <c r="AD725" i="1"/>
  <c r="AF724" i="1"/>
  <c r="AE724" i="1"/>
  <c r="AD724" i="1"/>
  <c r="AF723" i="1"/>
  <c r="AE723" i="1"/>
  <c r="AD723" i="1"/>
  <c r="AF722" i="1"/>
  <c r="AE722" i="1"/>
  <c r="AD722" i="1"/>
  <c r="AF721" i="1"/>
  <c r="AE721" i="1"/>
  <c r="AD721" i="1"/>
  <c r="AF720" i="1"/>
  <c r="AE720" i="1"/>
  <c r="AD720" i="1"/>
  <c r="AF719" i="1"/>
  <c r="AE719" i="1"/>
  <c r="AD719" i="1"/>
  <c r="AF718" i="1"/>
  <c r="AE718" i="1"/>
  <c r="AD718" i="1"/>
  <c r="AF717" i="1"/>
  <c r="AE717" i="1"/>
  <c r="AD717" i="1"/>
  <c r="AF716" i="1"/>
  <c r="AE716" i="1"/>
  <c r="AD716" i="1"/>
  <c r="AF715" i="1"/>
  <c r="AE715" i="1"/>
  <c r="AD715" i="1"/>
  <c r="AF714" i="1"/>
  <c r="AE714" i="1"/>
  <c r="AD714" i="1"/>
  <c r="AF713" i="1"/>
  <c r="AE713" i="1"/>
  <c r="AD713" i="1"/>
  <c r="AF712" i="1"/>
  <c r="AE712" i="1"/>
  <c r="AD712" i="1"/>
  <c r="AF711" i="1"/>
  <c r="AE711" i="1"/>
  <c r="AD711" i="1"/>
  <c r="AF710" i="1"/>
  <c r="AE710" i="1"/>
  <c r="AD710" i="1"/>
  <c r="AF709" i="1"/>
  <c r="AE709" i="1"/>
  <c r="AD709" i="1"/>
  <c r="AF708" i="1"/>
  <c r="AE708" i="1"/>
  <c r="AD708" i="1"/>
  <c r="AF707" i="1"/>
  <c r="AE707" i="1"/>
  <c r="AD707" i="1"/>
  <c r="AF706" i="1"/>
  <c r="AE706" i="1"/>
  <c r="AD706" i="1"/>
  <c r="AF705" i="1"/>
  <c r="AE705" i="1"/>
  <c r="AD705" i="1"/>
  <c r="AF704" i="1"/>
  <c r="AE704" i="1"/>
  <c r="AD704" i="1"/>
  <c r="AF703" i="1"/>
  <c r="AE703" i="1"/>
  <c r="AD703" i="1"/>
  <c r="AF702" i="1"/>
  <c r="AE702" i="1"/>
  <c r="AD702" i="1"/>
  <c r="AF701" i="1"/>
  <c r="AE701" i="1"/>
  <c r="AD701" i="1"/>
  <c r="AF700" i="1"/>
  <c r="AE700" i="1"/>
  <c r="AD700" i="1"/>
  <c r="AF699" i="1"/>
  <c r="AE699" i="1"/>
  <c r="AD699" i="1"/>
  <c r="AF698" i="1"/>
  <c r="AE698" i="1"/>
  <c r="AD698" i="1"/>
  <c r="AF697" i="1"/>
  <c r="AE697" i="1"/>
  <c r="AD697" i="1"/>
  <c r="AF696" i="1"/>
  <c r="AE696" i="1"/>
  <c r="AD696" i="1"/>
  <c r="AF695" i="1"/>
  <c r="AE695" i="1"/>
  <c r="AD695" i="1"/>
  <c r="AF694" i="1"/>
  <c r="AE694" i="1"/>
  <c r="AD694" i="1"/>
  <c r="AF693" i="1"/>
  <c r="AE693" i="1"/>
  <c r="AD693" i="1"/>
  <c r="AF692" i="1"/>
  <c r="AE692" i="1"/>
  <c r="AD692" i="1"/>
  <c r="AF691" i="1"/>
  <c r="AE691" i="1"/>
  <c r="AD691" i="1"/>
  <c r="AF690" i="1"/>
  <c r="AE690" i="1"/>
  <c r="AD690" i="1"/>
  <c r="AF689" i="1"/>
  <c r="AE689" i="1"/>
  <c r="AD689" i="1"/>
  <c r="AF688" i="1"/>
  <c r="AE688" i="1"/>
  <c r="AD688" i="1"/>
  <c r="AF687" i="1"/>
  <c r="AE687" i="1"/>
  <c r="AD687" i="1"/>
  <c r="AF686" i="1"/>
  <c r="AE686" i="1"/>
  <c r="AD686" i="1"/>
  <c r="AF685" i="1"/>
  <c r="AE685" i="1"/>
  <c r="AD685" i="1"/>
  <c r="AF684" i="1"/>
  <c r="AE684" i="1"/>
  <c r="AD684" i="1"/>
  <c r="AF683" i="1"/>
  <c r="AE683" i="1"/>
  <c r="AD683" i="1"/>
  <c r="AF682" i="1"/>
  <c r="AE682" i="1"/>
  <c r="AD682" i="1"/>
  <c r="AF681" i="1"/>
  <c r="AE681" i="1"/>
  <c r="AD681" i="1"/>
  <c r="AF680" i="1"/>
  <c r="AE680" i="1"/>
  <c r="AD680" i="1"/>
  <c r="AF679" i="1"/>
  <c r="AE679" i="1"/>
  <c r="AD679" i="1"/>
  <c r="AF678" i="1"/>
  <c r="AE678" i="1"/>
  <c r="AD678" i="1"/>
  <c r="AF677" i="1"/>
  <c r="AE677" i="1"/>
  <c r="AD677" i="1"/>
  <c r="AF676" i="1"/>
  <c r="AE676" i="1"/>
  <c r="AD676" i="1"/>
  <c r="AF675" i="1"/>
  <c r="AE675" i="1"/>
  <c r="AD675" i="1"/>
  <c r="AF674" i="1"/>
  <c r="AE674" i="1"/>
  <c r="AD674" i="1"/>
  <c r="AF673" i="1"/>
  <c r="AE673" i="1"/>
  <c r="AD673" i="1"/>
  <c r="AF672" i="1"/>
  <c r="AE672" i="1"/>
  <c r="AD672" i="1"/>
  <c r="AF671" i="1"/>
  <c r="AE671" i="1"/>
  <c r="AD671" i="1"/>
  <c r="AF670" i="1"/>
  <c r="AE670" i="1"/>
  <c r="AD670" i="1"/>
  <c r="AF669" i="1"/>
  <c r="AE669" i="1"/>
  <c r="AD669" i="1"/>
  <c r="AF668" i="1"/>
  <c r="AE668" i="1"/>
  <c r="AD668" i="1"/>
  <c r="AF667" i="1"/>
  <c r="AE667" i="1"/>
  <c r="AD667" i="1"/>
  <c r="AF666" i="1"/>
  <c r="AE666" i="1"/>
  <c r="AD666" i="1"/>
  <c r="AF665" i="1"/>
  <c r="AE665" i="1"/>
  <c r="AD665" i="1"/>
  <c r="AF664" i="1"/>
  <c r="AE664" i="1"/>
  <c r="AD664" i="1"/>
  <c r="AF663" i="1"/>
  <c r="AE663" i="1"/>
  <c r="AD663" i="1"/>
  <c r="AF662" i="1"/>
  <c r="AE662" i="1"/>
  <c r="AD662" i="1"/>
  <c r="AF661" i="1"/>
  <c r="AE661" i="1"/>
  <c r="AD661" i="1"/>
  <c r="AF660" i="1"/>
  <c r="AE660" i="1"/>
  <c r="AD660" i="1"/>
  <c r="AF659" i="1"/>
  <c r="AE659" i="1"/>
  <c r="AD659" i="1"/>
  <c r="AF658" i="1"/>
  <c r="AE658" i="1"/>
  <c r="AD658" i="1"/>
  <c r="AF657" i="1"/>
  <c r="AE657" i="1"/>
  <c r="AD657" i="1"/>
  <c r="AF656" i="1"/>
  <c r="AE656" i="1"/>
  <c r="AD656" i="1"/>
  <c r="AF655" i="1"/>
  <c r="AE655" i="1"/>
  <c r="AD655" i="1"/>
  <c r="AF654" i="1"/>
  <c r="AE654" i="1"/>
  <c r="AD654" i="1"/>
  <c r="AF653" i="1"/>
  <c r="AE653" i="1"/>
  <c r="AD653" i="1"/>
  <c r="AF652" i="1"/>
  <c r="AE652" i="1"/>
  <c r="AD652" i="1"/>
  <c r="AF651" i="1"/>
  <c r="AE651" i="1"/>
  <c r="AD651" i="1"/>
  <c r="AF650" i="1"/>
  <c r="AE650" i="1"/>
  <c r="AD650" i="1"/>
  <c r="AF649" i="1"/>
  <c r="AE649" i="1"/>
  <c r="AD649" i="1"/>
  <c r="AF648" i="1"/>
  <c r="AE648" i="1"/>
  <c r="AD648" i="1"/>
  <c r="AF647" i="1"/>
  <c r="AE647" i="1"/>
  <c r="AD647" i="1"/>
  <c r="AF646" i="1"/>
  <c r="AE646" i="1"/>
  <c r="AD646" i="1"/>
  <c r="AF645" i="1"/>
  <c r="AE645" i="1"/>
  <c r="AD645" i="1"/>
  <c r="AF644" i="1"/>
  <c r="AE644" i="1"/>
  <c r="AD644" i="1"/>
  <c r="AF643" i="1"/>
  <c r="AE643" i="1"/>
  <c r="AD643" i="1"/>
  <c r="AF642" i="1"/>
  <c r="AE642" i="1"/>
  <c r="AD642" i="1"/>
  <c r="AF641" i="1"/>
  <c r="AE641" i="1"/>
  <c r="AD641" i="1"/>
  <c r="AF640" i="1"/>
  <c r="AE640" i="1"/>
  <c r="AD640" i="1"/>
  <c r="AF639" i="1"/>
  <c r="AE639" i="1"/>
  <c r="AD639" i="1"/>
  <c r="AF638" i="1"/>
  <c r="AE638" i="1"/>
  <c r="AD638" i="1"/>
  <c r="AF637" i="1"/>
  <c r="AE637" i="1"/>
  <c r="AD637" i="1"/>
  <c r="AF636" i="1"/>
  <c r="AE636" i="1"/>
  <c r="AD636" i="1"/>
  <c r="AF635" i="1"/>
  <c r="AE635" i="1"/>
  <c r="AD635" i="1"/>
  <c r="AF634" i="1"/>
  <c r="AE634" i="1"/>
  <c r="AD634" i="1"/>
  <c r="AF633" i="1"/>
  <c r="AE633" i="1"/>
  <c r="AD633" i="1"/>
  <c r="AF632" i="1"/>
  <c r="AE632" i="1"/>
  <c r="AD632" i="1"/>
  <c r="AF631" i="1"/>
  <c r="AE631" i="1"/>
  <c r="AD631" i="1"/>
  <c r="AF630" i="1"/>
  <c r="AE630" i="1"/>
  <c r="AD630" i="1"/>
  <c r="AF629" i="1"/>
  <c r="AE629" i="1"/>
  <c r="AD629" i="1"/>
  <c r="AF628" i="1"/>
  <c r="AE628" i="1"/>
  <c r="AD628" i="1"/>
  <c r="AF627" i="1"/>
  <c r="AE627" i="1"/>
  <c r="AD627" i="1"/>
  <c r="AF626" i="1"/>
  <c r="AE626" i="1"/>
  <c r="AD626" i="1"/>
  <c r="AF625" i="1"/>
  <c r="AE625" i="1"/>
  <c r="AD625" i="1"/>
  <c r="AF624" i="1"/>
  <c r="AE624" i="1"/>
  <c r="AD624" i="1"/>
  <c r="AF623" i="1"/>
  <c r="AE623" i="1"/>
  <c r="AD623" i="1"/>
  <c r="AF622" i="1"/>
  <c r="AE622" i="1"/>
  <c r="AD622" i="1"/>
  <c r="AF621" i="1"/>
  <c r="AE621" i="1"/>
  <c r="AD621" i="1"/>
  <c r="AF620" i="1"/>
  <c r="AE620" i="1"/>
  <c r="AD620" i="1"/>
  <c r="AF619" i="1"/>
  <c r="AE619" i="1"/>
  <c r="AD619" i="1"/>
  <c r="AF618" i="1"/>
  <c r="AE618" i="1"/>
  <c r="AD618" i="1"/>
  <c r="AF617" i="1"/>
  <c r="AE617" i="1"/>
  <c r="AD617" i="1"/>
  <c r="AF616" i="1"/>
  <c r="AE616" i="1"/>
  <c r="AD616" i="1"/>
  <c r="AF615" i="1"/>
  <c r="AE615" i="1"/>
  <c r="AD615" i="1"/>
  <c r="AF614" i="1"/>
  <c r="AE614" i="1"/>
  <c r="AD614" i="1"/>
  <c r="AF613" i="1"/>
  <c r="AE613" i="1"/>
  <c r="AD613" i="1"/>
  <c r="AF612" i="1"/>
  <c r="AE612" i="1"/>
  <c r="AD612" i="1"/>
  <c r="AF611" i="1"/>
  <c r="AE611" i="1"/>
  <c r="AD611" i="1"/>
  <c r="AF610" i="1"/>
  <c r="AE610" i="1"/>
  <c r="AD610" i="1"/>
  <c r="AF609" i="1"/>
  <c r="AE609" i="1"/>
  <c r="AD609" i="1"/>
  <c r="AF608" i="1"/>
  <c r="AE608" i="1"/>
  <c r="AD608" i="1"/>
  <c r="AF607" i="1"/>
  <c r="AE607" i="1"/>
  <c r="AD607" i="1"/>
  <c r="AF606" i="1"/>
  <c r="AE606" i="1"/>
  <c r="AD606" i="1"/>
  <c r="AF605" i="1"/>
  <c r="AE605" i="1"/>
  <c r="AD605" i="1"/>
  <c r="AF604" i="1"/>
  <c r="AE604" i="1"/>
  <c r="AD604" i="1"/>
  <c r="AF603" i="1"/>
  <c r="AE603" i="1"/>
  <c r="AD603" i="1"/>
  <c r="AF602" i="1"/>
  <c r="AE602" i="1"/>
  <c r="AD602" i="1"/>
  <c r="AF601" i="1"/>
  <c r="AE601" i="1"/>
  <c r="AD601" i="1"/>
  <c r="AF600" i="1"/>
  <c r="AE600" i="1"/>
  <c r="AD600" i="1"/>
  <c r="AF599" i="1"/>
  <c r="AE599" i="1"/>
  <c r="AD599" i="1"/>
  <c r="AF598" i="1"/>
  <c r="AE598" i="1"/>
  <c r="AD598" i="1"/>
  <c r="AF597" i="1"/>
  <c r="AE597" i="1"/>
  <c r="AD597" i="1"/>
  <c r="AF596" i="1"/>
  <c r="AE596" i="1"/>
  <c r="AD596" i="1"/>
  <c r="AF595" i="1"/>
  <c r="AE595" i="1"/>
  <c r="AD595" i="1"/>
  <c r="AF594" i="1"/>
  <c r="AE594" i="1"/>
  <c r="AD594" i="1"/>
  <c r="AF593" i="1"/>
  <c r="AE593" i="1"/>
  <c r="AD593" i="1"/>
  <c r="AF592" i="1"/>
  <c r="AE592" i="1"/>
  <c r="AD592" i="1"/>
  <c r="AF591" i="1"/>
  <c r="AE591" i="1"/>
  <c r="AD591" i="1"/>
  <c r="AF590" i="1"/>
  <c r="AE590" i="1"/>
  <c r="AD590" i="1"/>
  <c r="AF589" i="1"/>
  <c r="AE589" i="1"/>
  <c r="AD589" i="1"/>
  <c r="AF588" i="1"/>
  <c r="AE588" i="1"/>
  <c r="AD588" i="1"/>
  <c r="AF587" i="1"/>
  <c r="AE587" i="1"/>
  <c r="AD587" i="1"/>
  <c r="AF586" i="1"/>
  <c r="AE586" i="1"/>
  <c r="AD586" i="1"/>
  <c r="AF585" i="1"/>
  <c r="AE585" i="1"/>
  <c r="AD585" i="1"/>
  <c r="AF584" i="1"/>
  <c r="AE584" i="1"/>
  <c r="AD584" i="1"/>
  <c r="AF583" i="1"/>
  <c r="AE583" i="1"/>
  <c r="AD583" i="1"/>
  <c r="AF582" i="1"/>
  <c r="AE582" i="1"/>
  <c r="AD582" i="1"/>
  <c r="AF581" i="1"/>
  <c r="AE581" i="1"/>
  <c r="AD581" i="1"/>
  <c r="AF580" i="1"/>
  <c r="AE580" i="1"/>
  <c r="AD580" i="1"/>
  <c r="AF579" i="1"/>
  <c r="AE579" i="1"/>
  <c r="AD579" i="1"/>
  <c r="AF578" i="1"/>
  <c r="AE578" i="1"/>
  <c r="AD578" i="1"/>
  <c r="AF577" i="1"/>
  <c r="AE577" i="1"/>
  <c r="AD577" i="1"/>
  <c r="AF576" i="1"/>
  <c r="AE576" i="1"/>
  <c r="AD576" i="1"/>
  <c r="AF575" i="1"/>
  <c r="AE575" i="1"/>
  <c r="AD575" i="1"/>
  <c r="AF574" i="1"/>
  <c r="AE574" i="1"/>
  <c r="AD574" i="1"/>
  <c r="AF573" i="1"/>
  <c r="AE573" i="1"/>
  <c r="AD573" i="1"/>
  <c r="AF572" i="1"/>
  <c r="AE572" i="1"/>
  <c r="AD572" i="1"/>
  <c r="AF571" i="1"/>
  <c r="AE571" i="1"/>
  <c r="AD571" i="1"/>
  <c r="AF570" i="1"/>
  <c r="AE570" i="1"/>
  <c r="AD570" i="1"/>
  <c r="AF569" i="1"/>
  <c r="AE569" i="1"/>
  <c r="AD569" i="1"/>
  <c r="AF568" i="1"/>
  <c r="AE568" i="1"/>
  <c r="AD568" i="1"/>
  <c r="AF567" i="1"/>
  <c r="AE567" i="1"/>
  <c r="AD567" i="1"/>
  <c r="AF566" i="1"/>
  <c r="AE566" i="1"/>
  <c r="AD566" i="1"/>
  <c r="AF565" i="1"/>
  <c r="AE565" i="1"/>
  <c r="AD565" i="1"/>
  <c r="AF564" i="1"/>
  <c r="AE564" i="1"/>
  <c r="AD564" i="1"/>
  <c r="AF563" i="1"/>
  <c r="AE563" i="1"/>
  <c r="AD563" i="1"/>
  <c r="AF562" i="1"/>
  <c r="AE562" i="1"/>
  <c r="AD562" i="1"/>
  <c r="AF561" i="1"/>
  <c r="AE561" i="1"/>
  <c r="AD561" i="1"/>
  <c r="AF560" i="1"/>
  <c r="AE560" i="1"/>
  <c r="AD560" i="1"/>
  <c r="AF559" i="1"/>
  <c r="AE559" i="1"/>
  <c r="AD559" i="1"/>
  <c r="AF558" i="1"/>
  <c r="AE558" i="1"/>
  <c r="AD558" i="1"/>
  <c r="AF557" i="1"/>
  <c r="AE557" i="1"/>
  <c r="AD557" i="1"/>
  <c r="AF556" i="1"/>
  <c r="AE556" i="1"/>
  <c r="AD556" i="1"/>
  <c r="AF555" i="1"/>
  <c r="AE555" i="1"/>
  <c r="AD555" i="1"/>
  <c r="AF554" i="1"/>
  <c r="AE554" i="1"/>
  <c r="AD554" i="1"/>
  <c r="AF553" i="1"/>
  <c r="AE553" i="1"/>
  <c r="AD553" i="1"/>
  <c r="AF552" i="1"/>
  <c r="AE552" i="1"/>
  <c r="AD552" i="1"/>
  <c r="AF551" i="1"/>
  <c r="AE551" i="1"/>
  <c r="AD551" i="1"/>
  <c r="AF550" i="1"/>
  <c r="AE550" i="1"/>
  <c r="AD550" i="1"/>
  <c r="AF549" i="1"/>
  <c r="AE549" i="1"/>
  <c r="AD549" i="1"/>
  <c r="AF548" i="1"/>
  <c r="AE548" i="1"/>
  <c r="AD548" i="1"/>
  <c r="AF547" i="1"/>
  <c r="AE547" i="1"/>
  <c r="AD547" i="1"/>
  <c r="AF546" i="1"/>
  <c r="AE546" i="1"/>
  <c r="AD546" i="1"/>
  <c r="AF545" i="1"/>
  <c r="AE545" i="1"/>
  <c r="AD545" i="1"/>
  <c r="AF544" i="1"/>
  <c r="AE544" i="1"/>
  <c r="AD544" i="1"/>
  <c r="AF543" i="1"/>
  <c r="AE543" i="1"/>
  <c r="AD543" i="1"/>
  <c r="AF542" i="1"/>
  <c r="AE542" i="1"/>
  <c r="AD542" i="1"/>
  <c r="AF541" i="1"/>
  <c r="AE541" i="1"/>
  <c r="AD541" i="1"/>
  <c r="AF540" i="1"/>
  <c r="AE540" i="1"/>
  <c r="AD540" i="1"/>
  <c r="AF539" i="1"/>
  <c r="AE539" i="1"/>
  <c r="AD539" i="1"/>
  <c r="AF538" i="1"/>
  <c r="AE538" i="1"/>
  <c r="AD538" i="1"/>
  <c r="AF537" i="1"/>
  <c r="AE537" i="1"/>
  <c r="AD537" i="1"/>
  <c r="AF536" i="1"/>
  <c r="AE536" i="1"/>
  <c r="AD536" i="1"/>
  <c r="AF535" i="1"/>
  <c r="AE535" i="1"/>
  <c r="AD535" i="1"/>
  <c r="AF534" i="1"/>
  <c r="AE534" i="1"/>
  <c r="AD534" i="1"/>
  <c r="AF533" i="1"/>
  <c r="AE533" i="1"/>
  <c r="AD533" i="1"/>
  <c r="AF532" i="1"/>
  <c r="AE532" i="1"/>
  <c r="AD532" i="1"/>
  <c r="AF531" i="1"/>
  <c r="AE531" i="1"/>
  <c r="AD531" i="1"/>
  <c r="AF530" i="1"/>
  <c r="AE530" i="1"/>
  <c r="AD530" i="1"/>
  <c r="AF529" i="1"/>
  <c r="AE529" i="1"/>
  <c r="AD529" i="1"/>
  <c r="AF528" i="1"/>
  <c r="AE528" i="1"/>
  <c r="AD528" i="1"/>
  <c r="AF527" i="1"/>
  <c r="AE527" i="1"/>
  <c r="AD527" i="1"/>
  <c r="AF526" i="1"/>
  <c r="AE526" i="1"/>
  <c r="AD526" i="1"/>
  <c r="AF525" i="1"/>
  <c r="AE525" i="1"/>
  <c r="AD525" i="1"/>
  <c r="AF524" i="1"/>
  <c r="AE524" i="1"/>
  <c r="AD524" i="1"/>
  <c r="AF523" i="1"/>
  <c r="AE523" i="1"/>
  <c r="AD523" i="1"/>
  <c r="AF522" i="1"/>
  <c r="AE522" i="1"/>
  <c r="AD522" i="1"/>
  <c r="AF521" i="1"/>
  <c r="AE521" i="1"/>
  <c r="AD521" i="1"/>
  <c r="AF520" i="1"/>
  <c r="AE520" i="1"/>
  <c r="AD520" i="1"/>
  <c r="AF519" i="1"/>
  <c r="AE519" i="1"/>
  <c r="AD519" i="1"/>
  <c r="AF518" i="1"/>
  <c r="AE518" i="1"/>
  <c r="AD518" i="1"/>
  <c r="AF517" i="1"/>
  <c r="AE517" i="1"/>
  <c r="AD517" i="1"/>
  <c r="AF516" i="1"/>
  <c r="AE516" i="1"/>
  <c r="AD516" i="1"/>
  <c r="AF515" i="1"/>
  <c r="AE515" i="1"/>
  <c r="AD515" i="1"/>
  <c r="AF514" i="1"/>
  <c r="AE514" i="1"/>
  <c r="AD514" i="1"/>
  <c r="AF513" i="1"/>
  <c r="AE513" i="1"/>
  <c r="AD513" i="1"/>
  <c r="AF512" i="1"/>
  <c r="AE512" i="1"/>
  <c r="AD512" i="1"/>
  <c r="AF511" i="1"/>
  <c r="AE511" i="1"/>
  <c r="AD511" i="1"/>
  <c r="AF510" i="1"/>
  <c r="AE510" i="1"/>
  <c r="AD510" i="1"/>
  <c r="AF509" i="1"/>
  <c r="AE509" i="1"/>
  <c r="AD509" i="1"/>
  <c r="AF508" i="1"/>
  <c r="AE508" i="1"/>
  <c r="AD508" i="1"/>
  <c r="AF507" i="1"/>
  <c r="AE507" i="1"/>
  <c r="AD507" i="1"/>
  <c r="AF506" i="1"/>
  <c r="AE506" i="1"/>
  <c r="AD506" i="1"/>
  <c r="AF505" i="1"/>
  <c r="AE505" i="1"/>
  <c r="AD505" i="1"/>
  <c r="AF504" i="1"/>
  <c r="AE504" i="1"/>
  <c r="AD504" i="1"/>
  <c r="AF503" i="1"/>
  <c r="AE503" i="1"/>
  <c r="AD503" i="1"/>
  <c r="AF502" i="1"/>
  <c r="AE502" i="1"/>
  <c r="AD502" i="1"/>
  <c r="AF501" i="1"/>
  <c r="AE501" i="1"/>
  <c r="AD501" i="1"/>
  <c r="AF500" i="1"/>
  <c r="AE500" i="1"/>
  <c r="AD500" i="1"/>
  <c r="AF499" i="1"/>
  <c r="AE499" i="1"/>
  <c r="AD499" i="1"/>
  <c r="AF498" i="1"/>
  <c r="AE498" i="1"/>
  <c r="AD498" i="1"/>
  <c r="AF497" i="1"/>
  <c r="AE497" i="1"/>
  <c r="AD497" i="1"/>
  <c r="AF496" i="1"/>
  <c r="AE496" i="1"/>
  <c r="AD496" i="1"/>
  <c r="AF495" i="1"/>
  <c r="AE495" i="1"/>
  <c r="AD495" i="1"/>
  <c r="AF494" i="1"/>
  <c r="AE494" i="1"/>
  <c r="AD494" i="1"/>
  <c r="AF493" i="1"/>
  <c r="AE493" i="1"/>
  <c r="AD493" i="1"/>
  <c r="AF492" i="1"/>
  <c r="AE492" i="1"/>
  <c r="AD492" i="1"/>
  <c r="AF491" i="1"/>
  <c r="AE491" i="1"/>
  <c r="AD491" i="1"/>
  <c r="AF490" i="1"/>
  <c r="AE490" i="1"/>
  <c r="AD490" i="1"/>
  <c r="AF489" i="1"/>
  <c r="AE489" i="1"/>
  <c r="AD489" i="1"/>
  <c r="AF488" i="1"/>
  <c r="AE488" i="1"/>
  <c r="AD488" i="1"/>
  <c r="AF487" i="1"/>
  <c r="AE487" i="1"/>
  <c r="AD487" i="1"/>
  <c r="AF486" i="1"/>
  <c r="AE486" i="1"/>
  <c r="AD486" i="1"/>
  <c r="AF485" i="1"/>
  <c r="AE485" i="1"/>
  <c r="AD485" i="1"/>
  <c r="AF484" i="1"/>
  <c r="AE484" i="1"/>
  <c r="AD484" i="1"/>
  <c r="AF483" i="1"/>
  <c r="AE483" i="1"/>
  <c r="AD483" i="1"/>
  <c r="AF482" i="1"/>
  <c r="AE482" i="1"/>
  <c r="AD482" i="1"/>
  <c r="AF481" i="1"/>
  <c r="AE481" i="1"/>
  <c r="AD481" i="1"/>
  <c r="AF480" i="1"/>
  <c r="AE480" i="1"/>
  <c r="AD480" i="1"/>
  <c r="AF479" i="1"/>
  <c r="AE479" i="1"/>
  <c r="AD479" i="1"/>
  <c r="AF478" i="1"/>
  <c r="AE478" i="1"/>
  <c r="AD478" i="1"/>
  <c r="AF477" i="1"/>
  <c r="AE477" i="1"/>
  <c r="AD477" i="1"/>
  <c r="AF476" i="1"/>
  <c r="AE476" i="1"/>
  <c r="AD476" i="1"/>
  <c r="AF475" i="1"/>
  <c r="AE475" i="1"/>
  <c r="AD475" i="1"/>
  <c r="AF474" i="1"/>
  <c r="AE474" i="1"/>
  <c r="AD474" i="1"/>
  <c r="AF473" i="1"/>
  <c r="AE473" i="1"/>
  <c r="AD473" i="1"/>
  <c r="AF472" i="1"/>
  <c r="AE472" i="1"/>
  <c r="AD472" i="1"/>
  <c r="AF471" i="1"/>
  <c r="AE471" i="1"/>
  <c r="AD471" i="1"/>
  <c r="AF470" i="1"/>
  <c r="AE470" i="1"/>
  <c r="AD470" i="1"/>
  <c r="AF469" i="1"/>
  <c r="AE469" i="1"/>
  <c r="AD469" i="1"/>
  <c r="AF468" i="1"/>
  <c r="AE468" i="1"/>
  <c r="AD468" i="1"/>
  <c r="AF467" i="1"/>
  <c r="AE467" i="1"/>
  <c r="AD467" i="1"/>
  <c r="AF466" i="1"/>
  <c r="AE466" i="1"/>
  <c r="AD466" i="1"/>
  <c r="AF465" i="1"/>
  <c r="AE465" i="1"/>
  <c r="AD465" i="1"/>
  <c r="AF464" i="1"/>
  <c r="AE464" i="1"/>
  <c r="AD464" i="1"/>
  <c r="AF463" i="1"/>
  <c r="AE463" i="1"/>
  <c r="AD463" i="1"/>
  <c r="AF462" i="1"/>
  <c r="AE462" i="1"/>
  <c r="AD462" i="1"/>
  <c r="AF461" i="1"/>
  <c r="AE461" i="1"/>
  <c r="AD461" i="1"/>
  <c r="AF460" i="1"/>
  <c r="AE460" i="1"/>
  <c r="AD460" i="1"/>
  <c r="AF459" i="1"/>
  <c r="AE459" i="1"/>
  <c r="AD459" i="1"/>
  <c r="AF458" i="1"/>
  <c r="AE458" i="1"/>
  <c r="AD458" i="1"/>
  <c r="AF457" i="1"/>
  <c r="AE457" i="1"/>
  <c r="AD457" i="1"/>
  <c r="AF456" i="1"/>
  <c r="AE456" i="1"/>
  <c r="AD456" i="1"/>
  <c r="AF455" i="1"/>
  <c r="AE455" i="1"/>
  <c r="AD455" i="1"/>
  <c r="AF454" i="1"/>
  <c r="AE454" i="1"/>
  <c r="AD454" i="1"/>
  <c r="AF453" i="1"/>
  <c r="AE453" i="1"/>
  <c r="AD453" i="1"/>
  <c r="AF452" i="1"/>
  <c r="AE452" i="1"/>
  <c r="AD452" i="1"/>
  <c r="AF451" i="1"/>
  <c r="AE451" i="1"/>
  <c r="AD451" i="1"/>
  <c r="AF450" i="1"/>
  <c r="AE450" i="1"/>
  <c r="AD450" i="1"/>
  <c r="AF449" i="1"/>
  <c r="AE449" i="1"/>
  <c r="AD449" i="1"/>
  <c r="AF448" i="1"/>
  <c r="AE448" i="1"/>
  <c r="AD448" i="1"/>
  <c r="AF447" i="1"/>
  <c r="AE447" i="1"/>
  <c r="AD447" i="1"/>
  <c r="AF446" i="1"/>
  <c r="AE446" i="1"/>
  <c r="AD446" i="1"/>
  <c r="AF445" i="1"/>
  <c r="AE445" i="1"/>
  <c r="AD445" i="1"/>
  <c r="AF444" i="1"/>
  <c r="AE444" i="1"/>
  <c r="AD444" i="1"/>
  <c r="AF443" i="1"/>
  <c r="AE443" i="1"/>
  <c r="AD443" i="1"/>
  <c r="AF442" i="1"/>
  <c r="AE442" i="1"/>
  <c r="AD442" i="1"/>
  <c r="AF441" i="1"/>
  <c r="AE441" i="1"/>
  <c r="AD441" i="1"/>
  <c r="AF440" i="1"/>
  <c r="AE440" i="1"/>
  <c r="AD440" i="1"/>
  <c r="AF439" i="1"/>
  <c r="AE439" i="1"/>
  <c r="AD439" i="1"/>
  <c r="AF438" i="1"/>
  <c r="AE438" i="1"/>
  <c r="AD438" i="1"/>
  <c r="AF437" i="1"/>
  <c r="AE437" i="1"/>
  <c r="AD437" i="1"/>
  <c r="AF436" i="1"/>
  <c r="AE436" i="1"/>
  <c r="AD436" i="1"/>
  <c r="AF435" i="1"/>
  <c r="AE435" i="1"/>
  <c r="AD435" i="1"/>
  <c r="AF434" i="1"/>
  <c r="AE434" i="1"/>
  <c r="AD434" i="1"/>
  <c r="AF433" i="1"/>
  <c r="AE433" i="1"/>
  <c r="AD433" i="1"/>
  <c r="AF432" i="1"/>
  <c r="AE432" i="1"/>
  <c r="AD432" i="1"/>
  <c r="AF431" i="1"/>
  <c r="AE431" i="1"/>
  <c r="AD431" i="1"/>
  <c r="AF430" i="1"/>
  <c r="AE430" i="1"/>
  <c r="AD430" i="1"/>
  <c r="AF429" i="1"/>
  <c r="AE429" i="1"/>
  <c r="AD429" i="1"/>
  <c r="AF428" i="1"/>
  <c r="AE428" i="1"/>
  <c r="AD428" i="1"/>
  <c r="AF427" i="1"/>
  <c r="AE427" i="1"/>
  <c r="AD427" i="1"/>
  <c r="AF426" i="1"/>
  <c r="AE426" i="1"/>
  <c r="AD426" i="1"/>
  <c r="AF425" i="1"/>
  <c r="AE425" i="1"/>
  <c r="AD425" i="1"/>
  <c r="AF424" i="1"/>
  <c r="AE424" i="1"/>
  <c r="AD424" i="1"/>
  <c r="AF423" i="1"/>
  <c r="AE423" i="1"/>
  <c r="AD423" i="1"/>
  <c r="AF422" i="1"/>
  <c r="AE422" i="1"/>
  <c r="AD422" i="1"/>
  <c r="AF421" i="1"/>
  <c r="AE421" i="1"/>
  <c r="AD421" i="1"/>
  <c r="AF420" i="1"/>
  <c r="AE420" i="1"/>
  <c r="AD420" i="1"/>
  <c r="AF419" i="1"/>
  <c r="AE419" i="1"/>
  <c r="AD419" i="1"/>
  <c r="AF418" i="1"/>
  <c r="AE418" i="1"/>
  <c r="AD418" i="1"/>
  <c r="AF417" i="1"/>
  <c r="AE417" i="1"/>
  <c r="AD417" i="1"/>
  <c r="AF416" i="1"/>
  <c r="AE416" i="1"/>
  <c r="AD416" i="1"/>
  <c r="AF415" i="1"/>
  <c r="AE415" i="1"/>
  <c r="AD415" i="1"/>
  <c r="AF414" i="1"/>
  <c r="AE414" i="1"/>
  <c r="AD414" i="1"/>
  <c r="AF413" i="1"/>
  <c r="AE413" i="1"/>
  <c r="AD413" i="1"/>
  <c r="AF412" i="1"/>
  <c r="AE412" i="1"/>
  <c r="AD412" i="1"/>
  <c r="AF411" i="1"/>
  <c r="AE411" i="1"/>
  <c r="AD411" i="1"/>
  <c r="AF410" i="1"/>
  <c r="AE410" i="1"/>
  <c r="AD410" i="1"/>
  <c r="AF409" i="1"/>
  <c r="AE409" i="1"/>
  <c r="AD409" i="1"/>
  <c r="AF408" i="1"/>
  <c r="AE408" i="1"/>
  <c r="AD408" i="1"/>
  <c r="AF407" i="1"/>
  <c r="AE407" i="1"/>
  <c r="AD407" i="1"/>
  <c r="AF406" i="1"/>
  <c r="AE406" i="1"/>
  <c r="AD406" i="1"/>
  <c r="AF405" i="1"/>
  <c r="AE405" i="1"/>
  <c r="AD405" i="1"/>
  <c r="AF404" i="1"/>
  <c r="AE404" i="1"/>
  <c r="AD404" i="1"/>
  <c r="AF403" i="1"/>
  <c r="AE403" i="1"/>
  <c r="AD403" i="1"/>
  <c r="AF402" i="1"/>
  <c r="AE402" i="1"/>
  <c r="AD402" i="1"/>
  <c r="AF401" i="1"/>
  <c r="AE401" i="1"/>
  <c r="AD401" i="1"/>
  <c r="AF400" i="1"/>
  <c r="AE400" i="1"/>
  <c r="AD400" i="1"/>
  <c r="AF399" i="1"/>
  <c r="AE399" i="1"/>
  <c r="AD399" i="1"/>
  <c r="AF398" i="1"/>
  <c r="AE398" i="1"/>
  <c r="AD398" i="1"/>
  <c r="AF397" i="1"/>
  <c r="AE397" i="1"/>
  <c r="AD397" i="1"/>
  <c r="AF396" i="1"/>
  <c r="AE396" i="1"/>
  <c r="AD396" i="1"/>
  <c r="AF395" i="1"/>
  <c r="AE395" i="1"/>
  <c r="AD395" i="1"/>
  <c r="AF394" i="1"/>
  <c r="AE394" i="1"/>
  <c r="AD394" i="1"/>
  <c r="AF393" i="1"/>
  <c r="AE393" i="1"/>
  <c r="AD393" i="1"/>
  <c r="AF392" i="1"/>
  <c r="AE392" i="1"/>
  <c r="AD392" i="1"/>
  <c r="AF391" i="1"/>
  <c r="AE391" i="1"/>
  <c r="AD391" i="1"/>
  <c r="AF390" i="1"/>
  <c r="AE390" i="1"/>
  <c r="AD390" i="1"/>
  <c r="AF389" i="1"/>
  <c r="AE389" i="1"/>
  <c r="AD389" i="1"/>
  <c r="AF388" i="1"/>
  <c r="AE388" i="1"/>
  <c r="AD388" i="1"/>
  <c r="AF387" i="1"/>
  <c r="AE387" i="1"/>
  <c r="AD387" i="1"/>
  <c r="AF386" i="1"/>
  <c r="AE386" i="1"/>
  <c r="AD386" i="1"/>
  <c r="AF385" i="1"/>
  <c r="AE385" i="1"/>
  <c r="AD385" i="1"/>
  <c r="AF384" i="1"/>
  <c r="AE384" i="1"/>
  <c r="AD384" i="1"/>
  <c r="AF383" i="1"/>
  <c r="AE383" i="1"/>
  <c r="AD383" i="1"/>
  <c r="AF382" i="1"/>
  <c r="AE382" i="1"/>
  <c r="AD382" i="1"/>
  <c r="AF381" i="1"/>
  <c r="AE381" i="1"/>
  <c r="AD381" i="1"/>
  <c r="AF380" i="1"/>
  <c r="AE380" i="1"/>
  <c r="AD380" i="1"/>
  <c r="AF379" i="1"/>
  <c r="AE379" i="1"/>
  <c r="AD379" i="1"/>
  <c r="AF378" i="1"/>
  <c r="AE378" i="1"/>
  <c r="AD378" i="1"/>
  <c r="AF377" i="1"/>
  <c r="AE377" i="1"/>
  <c r="AD377" i="1"/>
  <c r="AF376" i="1"/>
  <c r="AE376" i="1"/>
  <c r="AD376" i="1"/>
  <c r="AF375" i="1"/>
  <c r="AE375" i="1"/>
  <c r="AD375" i="1"/>
  <c r="AF374" i="1"/>
  <c r="AE374" i="1"/>
  <c r="AD374" i="1"/>
  <c r="AF373" i="1"/>
  <c r="AE373" i="1"/>
  <c r="AD373" i="1"/>
  <c r="AF372" i="1"/>
  <c r="AE372" i="1"/>
  <c r="AD372" i="1"/>
  <c r="AF371" i="1"/>
  <c r="AE371" i="1"/>
  <c r="AD371" i="1"/>
  <c r="AF370" i="1"/>
  <c r="AE370" i="1"/>
  <c r="AD370" i="1"/>
  <c r="AF369" i="1"/>
  <c r="AE369" i="1"/>
  <c r="AD369" i="1"/>
  <c r="AF368" i="1"/>
  <c r="AE368" i="1"/>
  <c r="AD368" i="1"/>
  <c r="AF367" i="1"/>
  <c r="AE367" i="1"/>
  <c r="AD367" i="1"/>
  <c r="AF366" i="1"/>
  <c r="AE366" i="1"/>
  <c r="AD366" i="1"/>
  <c r="AF365" i="1"/>
  <c r="AE365" i="1"/>
  <c r="AD365" i="1"/>
  <c r="AF364" i="1"/>
  <c r="AE364" i="1"/>
  <c r="AD364" i="1"/>
  <c r="AF363" i="1"/>
  <c r="AE363" i="1"/>
  <c r="AD363" i="1"/>
  <c r="AF362" i="1"/>
  <c r="AE362" i="1"/>
  <c r="AD362" i="1"/>
  <c r="AF361" i="1"/>
  <c r="AE361" i="1"/>
  <c r="AD361" i="1"/>
  <c r="AF360" i="1"/>
  <c r="AE360" i="1"/>
  <c r="AD360" i="1"/>
  <c r="AF359" i="1"/>
  <c r="AE359" i="1"/>
  <c r="AD359" i="1"/>
  <c r="AF358" i="1"/>
  <c r="AE358" i="1"/>
  <c r="AD358" i="1"/>
  <c r="AF357" i="1"/>
  <c r="AE357" i="1"/>
  <c r="AD357" i="1"/>
  <c r="AF356" i="1"/>
  <c r="AE356" i="1"/>
  <c r="AD356" i="1"/>
  <c r="AF355" i="1"/>
  <c r="AE355" i="1"/>
  <c r="AD355" i="1"/>
  <c r="AF354" i="1"/>
  <c r="AE354" i="1"/>
  <c r="AD354" i="1"/>
  <c r="AF353" i="1"/>
  <c r="AE353" i="1"/>
  <c r="AD353" i="1"/>
  <c r="AF352" i="1"/>
  <c r="AE352" i="1"/>
  <c r="AD352" i="1"/>
  <c r="AF351" i="1"/>
  <c r="AE351" i="1"/>
  <c r="AD351" i="1"/>
  <c r="AF350" i="1"/>
  <c r="AE350" i="1"/>
  <c r="AD350" i="1"/>
  <c r="AF349" i="1"/>
  <c r="AE349" i="1"/>
  <c r="AD349" i="1"/>
  <c r="AF348" i="1"/>
  <c r="AE348" i="1"/>
  <c r="AD348" i="1"/>
  <c r="AF347" i="1"/>
  <c r="AE347" i="1"/>
  <c r="AD347" i="1"/>
  <c r="AF346" i="1"/>
  <c r="AE346" i="1"/>
  <c r="AD346" i="1"/>
  <c r="AF345" i="1"/>
  <c r="AE345" i="1"/>
  <c r="AD345" i="1"/>
  <c r="AF344" i="1"/>
  <c r="AE344" i="1"/>
  <c r="AD344" i="1"/>
  <c r="AF343" i="1"/>
  <c r="AE343" i="1"/>
  <c r="AD343" i="1"/>
  <c r="AF342" i="1"/>
  <c r="AE342" i="1"/>
  <c r="AD342" i="1"/>
  <c r="AF341" i="1"/>
  <c r="AE341" i="1"/>
  <c r="AD341" i="1"/>
  <c r="AF340" i="1"/>
  <c r="AE340" i="1"/>
  <c r="AD340" i="1"/>
  <c r="AF339" i="1"/>
  <c r="AE339" i="1"/>
  <c r="AD339" i="1"/>
  <c r="AF338" i="1"/>
  <c r="AE338" i="1"/>
  <c r="AD338" i="1"/>
  <c r="AF337" i="1"/>
  <c r="AE337" i="1"/>
  <c r="AD337" i="1"/>
  <c r="AF336" i="1"/>
  <c r="AE336" i="1"/>
  <c r="AD336" i="1"/>
  <c r="AF335" i="1"/>
  <c r="AE335" i="1"/>
  <c r="AD335" i="1"/>
  <c r="AF334" i="1"/>
  <c r="AE334" i="1"/>
  <c r="AD334" i="1"/>
  <c r="AF333" i="1"/>
  <c r="AE333" i="1"/>
  <c r="AD333" i="1"/>
  <c r="AF332" i="1"/>
  <c r="AE332" i="1"/>
  <c r="AD332" i="1"/>
  <c r="AF331" i="1"/>
  <c r="AE331" i="1"/>
  <c r="AD331" i="1"/>
  <c r="AF330" i="1"/>
  <c r="AE330" i="1"/>
  <c r="AD330" i="1"/>
  <c r="AF329" i="1"/>
  <c r="AE329" i="1"/>
  <c r="AD329" i="1"/>
  <c r="AF328" i="1"/>
  <c r="AE328" i="1"/>
  <c r="AD328" i="1"/>
  <c r="AF327" i="1"/>
  <c r="AE327" i="1"/>
  <c r="AD327" i="1"/>
  <c r="AF326" i="1"/>
  <c r="AE326" i="1"/>
  <c r="AD326" i="1"/>
  <c r="AF325" i="1"/>
  <c r="AE325" i="1"/>
  <c r="AD325" i="1"/>
  <c r="AF324" i="1"/>
  <c r="AE324" i="1"/>
  <c r="AD324" i="1"/>
  <c r="AF323" i="1"/>
  <c r="AE323" i="1"/>
  <c r="AD323" i="1"/>
  <c r="AF322" i="1"/>
  <c r="AE322" i="1"/>
  <c r="AD322" i="1"/>
  <c r="AF321" i="1"/>
  <c r="AE321" i="1"/>
  <c r="AD321" i="1"/>
  <c r="AF320" i="1"/>
  <c r="AE320" i="1"/>
  <c r="AD320" i="1"/>
  <c r="AF319" i="1"/>
  <c r="AE319" i="1"/>
  <c r="AD319" i="1"/>
  <c r="AF318" i="1"/>
  <c r="AE318" i="1"/>
  <c r="AD318" i="1"/>
  <c r="AF317" i="1"/>
  <c r="AE317" i="1"/>
  <c r="AD317" i="1"/>
  <c r="AF316" i="1"/>
  <c r="AE316" i="1"/>
  <c r="AD316" i="1"/>
  <c r="AF315" i="1"/>
  <c r="AE315" i="1"/>
  <c r="AD315" i="1"/>
  <c r="AF314" i="1"/>
  <c r="AE314" i="1"/>
  <c r="AD314" i="1"/>
  <c r="AF313" i="1"/>
  <c r="AE313" i="1"/>
  <c r="AD313" i="1"/>
  <c r="AF312" i="1"/>
  <c r="AE312" i="1"/>
  <c r="AD312" i="1"/>
  <c r="AF311" i="1"/>
  <c r="AE311" i="1"/>
  <c r="AD311" i="1"/>
  <c r="AF310" i="1"/>
  <c r="AE310" i="1"/>
  <c r="AD310" i="1"/>
  <c r="AF309" i="1"/>
  <c r="AE309" i="1"/>
  <c r="AD309" i="1"/>
  <c r="AF308" i="1"/>
  <c r="AE308" i="1"/>
  <c r="AD308" i="1"/>
  <c r="AF307" i="1"/>
  <c r="AE307" i="1"/>
  <c r="AD307" i="1"/>
  <c r="AF306" i="1"/>
  <c r="AE306" i="1"/>
  <c r="AD306" i="1"/>
  <c r="AF305" i="1"/>
  <c r="AE305" i="1"/>
  <c r="AD305" i="1"/>
  <c r="AF304" i="1"/>
  <c r="AE304" i="1"/>
  <c r="AD304" i="1"/>
  <c r="AF303" i="1"/>
  <c r="AE303" i="1"/>
  <c r="AD303" i="1"/>
  <c r="AF302" i="1"/>
  <c r="AE302" i="1"/>
  <c r="AD302" i="1"/>
  <c r="AF301" i="1"/>
  <c r="AE301" i="1"/>
  <c r="AD301" i="1"/>
  <c r="AF300" i="1"/>
  <c r="AE300" i="1"/>
  <c r="AD300" i="1"/>
  <c r="AF299" i="1"/>
  <c r="AE299" i="1"/>
  <c r="AD299" i="1"/>
  <c r="AF298" i="1"/>
  <c r="AE298" i="1"/>
  <c r="AD298" i="1"/>
  <c r="AF297" i="1"/>
  <c r="AE297" i="1"/>
  <c r="AD297" i="1"/>
  <c r="AF296" i="1"/>
  <c r="AE296" i="1"/>
  <c r="AD296" i="1"/>
  <c r="AF295" i="1"/>
  <c r="AE295" i="1"/>
  <c r="AD295" i="1"/>
  <c r="AF294" i="1"/>
  <c r="AE294" i="1"/>
  <c r="AD294" i="1"/>
  <c r="AF293" i="1"/>
  <c r="AE293" i="1"/>
  <c r="AD293" i="1"/>
  <c r="AF292" i="1"/>
  <c r="AE292" i="1"/>
  <c r="AD292" i="1"/>
  <c r="AF291" i="1"/>
  <c r="AE291" i="1"/>
  <c r="AD291" i="1"/>
  <c r="AF290" i="1"/>
  <c r="AE290" i="1"/>
  <c r="AD290" i="1"/>
  <c r="AF289" i="1"/>
  <c r="AE289" i="1"/>
  <c r="AD289" i="1"/>
  <c r="AF288" i="1"/>
  <c r="AE288" i="1"/>
  <c r="AD288" i="1"/>
  <c r="AF287" i="1"/>
  <c r="AE287" i="1"/>
  <c r="AD287" i="1"/>
  <c r="AF286" i="1"/>
  <c r="AE286" i="1"/>
  <c r="AD286" i="1"/>
  <c r="AF285" i="1"/>
  <c r="AE285" i="1"/>
  <c r="AD285" i="1"/>
  <c r="AF284" i="1"/>
  <c r="AE284" i="1"/>
  <c r="AD284" i="1"/>
  <c r="AF283" i="1"/>
  <c r="AE283" i="1"/>
  <c r="AD283" i="1"/>
  <c r="AF282" i="1"/>
  <c r="AE282" i="1"/>
  <c r="AD282" i="1"/>
  <c r="AF281" i="1"/>
  <c r="AE281" i="1"/>
  <c r="AD281" i="1"/>
  <c r="AF280" i="1"/>
  <c r="AE280" i="1"/>
  <c r="AD280" i="1"/>
  <c r="AF279" i="1"/>
  <c r="AE279" i="1"/>
  <c r="AD279" i="1"/>
  <c r="AF278" i="1"/>
  <c r="AE278" i="1"/>
  <c r="AD278" i="1"/>
  <c r="AF277" i="1"/>
  <c r="AE277" i="1"/>
  <c r="AD277" i="1"/>
  <c r="AF276" i="1"/>
  <c r="AE276" i="1"/>
  <c r="AD276" i="1"/>
  <c r="AF275" i="1"/>
  <c r="AE275" i="1"/>
  <c r="AD275" i="1"/>
  <c r="AF274" i="1"/>
  <c r="AE274" i="1"/>
  <c r="AD274" i="1"/>
  <c r="AF273" i="1"/>
  <c r="AE273" i="1"/>
  <c r="AD273" i="1"/>
  <c r="AF272" i="1"/>
  <c r="AE272" i="1"/>
  <c r="AD272" i="1"/>
  <c r="AF271" i="1"/>
  <c r="AE271" i="1"/>
  <c r="AD271" i="1"/>
  <c r="AF270" i="1"/>
  <c r="AE270" i="1"/>
  <c r="AD270" i="1"/>
  <c r="AF269" i="1"/>
  <c r="AE269" i="1"/>
  <c r="AD269" i="1"/>
  <c r="AF268" i="1"/>
  <c r="AE268" i="1"/>
  <c r="AD268" i="1"/>
  <c r="AF267" i="1"/>
  <c r="AE267" i="1"/>
  <c r="AD267" i="1"/>
  <c r="AF266" i="1"/>
  <c r="AE266" i="1"/>
  <c r="AD266" i="1"/>
  <c r="AF265" i="1"/>
  <c r="AE265" i="1"/>
  <c r="AD265" i="1"/>
  <c r="AF264" i="1"/>
  <c r="AE264" i="1"/>
  <c r="AD264" i="1"/>
  <c r="AF263" i="1"/>
  <c r="AE263" i="1"/>
  <c r="AD263" i="1"/>
  <c r="AF262" i="1"/>
  <c r="AE262" i="1"/>
  <c r="AD262" i="1"/>
  <c r="AF261" i="1"/>
  <c r="AE261" i="1"/>
  <c r="AD261" i="1"/>
  <c r="AF260" i="1"/>
  <c r="AE260" i="1"/>
  <c r="AD260" i="1"/>
  <c r="AF259" i="1"/>
  <c r="AE259" i="1"/>
  <c r="AD259" i="1"/>
  <c r="AF258" i="1"/>
  <c r="AE258" i="1"/>
  <c r="AD258" i="1"/>
  <c r="AF257" i="1"/>
  <c r="AE257" i="1"/>
  <c r="AD257" i="1"/>
  <c r="AF256" i="1"/>
  <c r="AE256" i="1"/>
  <c r="AD256" i="1"/>
  <c r="AF255" i="1"/>
  <c r="AE255" i="1"/>
  <c r="AD255" i="1"/>
  <c r="AF254" i="1"/>
  <c r="AE254" i="1"/>
  <c r="AD254" i="1"/>
  <c r="AF253" i="1"/>
  <c r="AE253" i="1"/>
  <c r="AD253" i="1"/>
  <c r="AF252" i="1"/>
  <c r="AE252" i="1"/>
  <c r="AD252" i="1"/>
  <c r="AF251" i="1"/>
  <c r="AE251" i="1"/>
  <c r="AD251" i="1"/>
  <c r="AF250" i="1"/>
  <c r="AE250" i="1"/>
  <c r="AD250" i="1"/>
  <c r="AF249" i="1"/>
  <c r="AE249" i="1"/>
  <c r="AD249" i="1"/>
  <c r="AF248" i="1"/>
  <c r="AE248" i="1"/>
  <c r="AD248" i="1"/>
  <c r="AF247" i="1"/>
  <c r="AE247" i="1"/>
  <c r="AD247" i="1"/>
  <c r="AF246" i="1"/>
  <c r="AE246" i="1"/>
  <c r="AD246" i="1"/>
  <c r="AF245" i="1"/>
  <c r="AE245" i="1"/>
  <c r="AD245" i="1"/>
  <c r="AF244" i="1"/>
  <c r="AE244" i="1"/>
  <c r="AD244" i="1"/>
  <c r="AF243" i="1"/>
  <c r="AE243" i="1"/>
  <c r="AD243" i="1"/>
  <c r="AF242" i="1"/>
  <c r="AE242" i="1"/>
  <c r="AD242" i="1"/>
  <c r="AF241" i="1"/>
  <c r="AE241" i="1"/>
  <c r="AD241" i="1"/>
  <c r="AF240" i="1"/>
  <c r="AE240" i="1"/>
  <c r="AD240" i="1"/>
  <c r="AF239" i="1"/>
  <c r="AE239" i="1"/>
  <c r="AD239" i="1"/>
  <c r="AF238" i="1"/>
  <c r="AE238" i="1"/>
  <c r="AD238" i="1"/>
  <c r="AF237" i="1"/>
  <c r="AE237" i="1"/>
  <c r="AD237" i="1"/>
  <c r="AF236" i="1"/>
  <c r="AE236" i="1"/>
  <c r="AD236" i="1"/>
  <c r="AF235" i="1"/>
  <c r="AE235" i="1"/>
  <c r="AD235" i="1"/>
  <c r="AF234" i="1"/>
  <c r="AE234" i="1"/>
  <c r="AD234" i="1"/>
  <c r="AF233" i="1"/>
  <c r="AE233" i="1"/>
  <c r="AD233" i="1"/>
  <c r="AF232" i="1"/>
  <c r="AE232" i="1"/>
  <c r="AD232" i="1"/>
  <c r="AF231" i="1"/>
  <c r="AE231" i="1"/>
  <c r="AD231" i="1"/>
  <c r="AF230" i="1"/>
  <c r="AE230" i="1"/>
  <c r="AD230" i="1"/>
  <c r="AF229" i="1"/>
  <c r="AE229" i="1"/>
  <c r="AD229" i="1"/>
  <c r="AF228" i="1"/>
  <c r="AE228" i="1"/>
  <c r="AD228" i="1"/>
  <c r="AF227" i="1"/>
  <c r="AE227" i="1"/>
  <c r="AD227" i="1"/>
  <c r="AF226" i="1"/>
  <c r="AE226" i="1"/>
  <c r="AD226" i="1"/>
  <c r="AF225" i="1"/>
  <c r="AE225" i="1"/>
  <c r="AD225" i="1"/>
  <c r="AF224" i="1"/>
  <c r="AE224" i="1"/>
  <c r="AD224" i="1"/>
  <c r="AF223" i="1"/>
  <c r="AE223" i="1"/>
  <c r="AD223" i="1"/>
  <c r="AF222" i="1"/>
  <c r="AE222" i="1"/>
  <c r="AD222" i="1"/>
  <c r="AF221" i="1"/>
  <c r="AE221" i="1"/>
  <c r="AD221" i="1"/>
  <c r="AF220" i="1"/>
  <c r="AE220" i="1"/>
  <c r="AD220" i="1"/>
  <c r="AF219" i="1"/>
  <c r="AE219" i="1"/>
  <c r="AD219" i="1"/>
  <c r="AF218" i="1"/>
  <c r="AE218" i="1"/>
  <c r="AD218" i="1"/>
  <c r="AF217" i="1"/>
  <c r="AE217" i="1"/>
  <c r="AD217" i="1"/>
  <c r="AF216" i="1"/>
  <c r="AE216" i="1"/>
  <c r="AD216" i="1"/>
  <c r="AF215" i="1"/>
  <c r="AE215" i="1"/>
  <c r="AD215" i="1"/>
  <c r="AF214" i="1"/>
  <c r="AE214" i="1"/>
  <c r="AD214" i="1"/>
  <c r="AF213" i="1"/>
  <c r="AE213" i="1"/>
  <c r="AD213" i="1"/>
  <c r="AF212" i="1"/>
  <c r="AE212" i="1"/>
  <c r="AD212" i="1"/>
  <c r="AF211" i="1"/>
  <c r="AE211" i="1"/>
  <c r="AD211" i="1"/>
  <c r="AF210" i="1"/>
  <c r="AE210" i="1"/>
  <c r="AD210" i="1"/>
  <c r="AF209" i="1"/>
  <c r="AE209" i="1"/>
  <c r="AD209" i="1"/>
  <c r="AF208" i="1"/>
  <c r="AE208" i="1"/>
  <c r="AD208" i="1"/>
  <c r="AF207" i="1"/>
  <c r="AE207" i="1"/>
  <c r="AD207" i="1"/>
  <c r="AF206" i="1"/>
  <c r="AE206" i="1"/>
  <c r="AD206" i="1"/>
  <c r="AF205" i="1"/>
  <c r="AE205" i="1"/>
  <c r="AD205" i="1"/>
  <c r="AF204" i="1"/>
  <c r="AE204" i="1"/>
  <c r="AD204" i="1"/>
  <c r="AF203" i="1"/>
  <c r="AE203" i="1"/>
  <c r="AD203" i="1"/>
  <c r="AF202" i="1"/>
  <c r="AE202" i="1"/>
  <c r="AD202" i="1"/>
  <c r="AF201" i="1"/>
  <c r="AE201" i="1"/>
  <c r="AD201" i="1"/>
  <c r="AF200" i="1"/>
  <c r="AE200" i="1"/>
  <c r="AD200" i="1"/>
  <c r="AF199" i="1"/>
  <c r="AE199" i="1"/>
  <c r="AD199" i="1"/>
  <c r="AF198" i="1"/>
  <c r="AE198" i="1"/>
  <c r="AD198" i="1"/>
  <c r="AF197" i="1"/>
  <c r="AE197" i="1"/>
  <c r="AD197" i="1"/>
  <c r="AF196" i="1"/>
  <c r="AE196" i="1"/>
  <c r="AD196" i="1"/>
  <c r="AF195" i="1"/>
  <c r="AE195" i="1"/>
  <c r="AD195" i="1"/>
  <c r="AF194" i="1"/>
  <c r="AE194" i="1"/>
  <c r="AD194" i="1"/>
  <c r="AF193" i="1"/>
  <c r="AE193" i="1"/>
  <c r="AD193" i="1"/>
  <c r="AF192" i="1"/>
  <c r="AE192" i="1"/>
  <c r="AD192" i="1"/>
  <c r="AF191" i="1"/>
  <c r="AE191" i="1"/>
  <c r="AD191" i="1"/>
  <c r="AF190" i="1"/>
  <c r="AE190" i="1"/>
  <c r="AD190" i="1"/>
  <c r="AF189" i="1"/>
  <c r="AE189" i="1"/>
  <c r="AD189" i="1"/>
  <c r="AF188" i="1"/>
  <c r="AE188" i="1"/>
  <c r="AD188" i="1"/>
  <c r="AF187" i="1"/>
  <c r="AE187" i="1"/>
  <c r="AD187" i="1"/>
  <c r="AF186" i="1"/>
  <c r="AE186" i="1"/>
  <c r="AD186" i="1"/>
  <c r="AF185" i="1"/>
  <c r="AE185" i="1"/>
  <c r="AD185" i="1"/>
  <c r="AF184" i="1"/>
  <c r="AE184" i="1"/>
  <c r="AD184" i="1"/>
  <c r="AF183" i="1"/>
  <c r="AE183" i="1"/>
  <c r="AD183" i="1"/>
  <c r="AF182" i="1"/>
  <c r="AE182" i="1"/>
  <c r="AD182" i="1"/>
  <c r="AF181" i="1"/>
  <c r="AE181" i="1"/>
  <c r="AD181" i="1"/>
  <c r="AF180" i="1"/>
  <c r="AE180" i="1"/>
  <c r="AD180" i="1"/>
  <c r="AF179" i="1"/>
  <c r="AE179" i="1"/>
  <c r="AD179" i="1"/>
  <c r="AF178" i="1"/>
  <c r="AE178" i="1"/>
  <c r="AD178" i="1"/>
  <c r="AF177" i="1"/>
  <c r="AE177" i="1"/>
  <c r="AD177" i="1"/>
  <c r="AF176" i="1"/>
  <c r="AE176" i="1"/>
  <c r="AD176" i="1"/>
  <c r="AF175" i="1"/>
  <c r="AE175" i="1"/>
  <c r="AD175" i="1"/>
  <c r="AF174" i="1"/>
  <c r="AE174" i="1"/>
  <c r="AD174" i="1"/>
  <c r="AF173" i="1"/>
  <c r="AE173" i="1"/>
  <c r="AD173" i="1"/>
  <c r="AF172" i="1"/>
  <c r="AE172" i="1"/>
  <c r="AD172" i="1"/>
  <c r="AF171" i="1"/>
  <c r="AE171" i="1"/>
  <c r="AD171" i="1"/>
  <c r="AF170" i="1"/>
  <c r="AE170" i="1"/>
  <c r="AD170" i="1"/>
  <c r="AF169" i="1"/>
  <c r="AE169" i="1"/>
  <c r="AD169" i="1"/>
  <c r="AF168" i="1"/>
  <c r="AE168" i="1"/>
  <c r="AD168" i="1"/>
  <c r="AF167" i="1"/>
  <c r="AE167" i="1"/>
  <c r="AD167" i="1"/>
  <c r="AF166" i="1"/>
  <c r="AE166" i="1"/>
  <c r="AD166" i="1"/>
  <c r="AF165" i="1"/>
  <c r="AE165" i="1"/>
  <c r="AD165" i="1"/>
  <c r="AF164" i="1"/>
  <c r="AE164" i="1"/>
  <c r="AD164" i="1"/>
  <c r="AF163" i="1"/>
  <c r="AE163" i="1"/>
  <c r="AD163" i="1"/>
  <c r="AF162" i="1"/>
  <c r="AE162" i="1"/>
  <c r="AD162" i="1"/>
  <c r="AF161" i="1"/>
  <c r="AE161" i="1"/>
  <c r="AD161" i="1"/>
  <c r="AF160" i="1"/>
  <c r="AE160" i="1"/>
  <c r="AD160" i="1"/>
  <c r="AF159" i="1"/>
  <c r="AE159" i="1"/>
  <c r="AD159" i="1"/>
  <c r="AF158" i="1"/>
  <c r="AE158" i="1"/>
  <c r="AD158" i="1"/>
  <c r="AF157" i="1"/>
  <c r="AE157" i="1"/>
  <c r="AD157" i="1"/>
  <c r="AF156" i="1"/>
  <c r="AE156" i="1"/>
  <c r="AD156" i="1"/>
  <c r="AF155" i="1"/>
  <c r="AE155" i="1"/>
  <c r="AD155" i="1"/>
  <c r="AF154" i="1"/>
  <c r="AE154" i="1"/>
  <c r="AD154" i="1"/>
  <c r="AF153" i="1"/>
  <c r="AE153" i="1"/>
  <c r="AD153" i="1"/>
  <c r="AF152" i="1"/>
  <c r="AE152" i="1"/>
  <c r="AD152" i="1"/>
  <c r="AF151" i="1"/>
  <c r="AE151" i="1"/>
  <c r="AD151" i="1"/>
  <c r="AF150" i="1"/>
  <c r="AE150" i="1"/>
  <c r="AD150" i="1"/>
  <c r="AF149" i="1"/>
  <c r="AE149" i="1"/>
  <c r="AD149" i="1"/>
  <c r="AF148" i="1"/>
  <c r="AE148" i="1"/>
  <c r="AD148" i="1"/>
  <c r="AF147" i="1"/>
  <c r="AE147" i="1"/>
  <c r="AD147" i="1"/>
  <c r="AF146" i="1"/>
  <c r="AE146" i="1"/>
  <c r="AD146" i="1"/>
  <c r="AF145" i="1"/>
  <c r="AE145" i="1"/>
  <c r="AD145" i="1"/>
  <c r="AF144" i="1"/>
  <c r="AE144" i="1"/>
  <c r="AD144" i="1"/>
  <c r="AF143" i="1"/>
  <c r="AE143" i="1"/>
  <c r="AD143" i="1"/>
  <c r="AF142" i="1"/>
  <c r="AE142" i="1"/>
  <c r="AD142" i="1"/>
  <c r="AF141" i="1"/>
  <c r="AE141" i="1"/>
  <c r="AD141" i="1"/>
  <c r="AF140" i="1"/>
  <c r="AE140" i="1"/>
  <c r="AD140" i="1"/>
  <c r="AF139" i="1"/>
  <c r="AE139" i="1"/>
  <c r="AD139" i="1"/>
  <c r="AF138" i="1"/>
  <c r="AE138" i="1"/>
  <c r="AD138" i="1"/>
  <c r="AF137" i="1"/>
  <c r="AE137" i="1"/>
  <c r="AD137" i="1"/>
  <c r="AF136" i="1"/>
  <c r="AE136" i="1"/>
  <c r="AD136" i="1"/>
  <c r="AF135" i="1"/>
  <c r="AE135" i="1"/>
  <c r="AD135" i="1"/>
  <c r="AF134" i="1"/>
  <c r="AE134" i="1"/>
  <c r="AD134" i="1"/>
  <c r="AF133" i="1"/>
  <c r="AE133" i="1"/>
  <c r="AD133" i="1"/>
  <c r="AF132" i="1"/>
  <c r="AE132" i="1"/>
  <c r="AD132" i="1"/>
  <c r="AF131" i="1"/>
  <c r="AE131" i="1"/>
  <c r="AD131" i="1"/>
  <c r="AF130" i="1"/>
  <c r="AE130" i="1"/>
  <c r="AD130" i="1"/>
  <c r="AF129" i="1"/>
  <c r="AE129" i="1"/>
  <c r="AD129" i="1"/>
  <c r="AF128" i="1"/>
  <c r="AE128" i="1"/>
  <c r="AD128" i="1"/>
  <c r="AF127" i="1"/>
  <c r="AE127" i="1"/>
  <c r="AD127" i="1"/>
  <c r="AF126" i="1"/>
  <c r="AE126" i="1"/>
  <c r="AD126" i="1"/>
  <c r="AF125" i="1"/>
  <c r="AE125" i="1"/>
  <c r="AD125" i="1"/>
  <c r="AF124" i="1"/>
  <c r="AE124" i="1"/>
  <c r="AD124" i="1"/>
  <c r="AF123" i="1"/>
  <c r="AE123" i="1"/>
  <c r="AD123" i="1"/>
  <c r="AF122" i="1"/>
  <c r="AE122" i="1"/>
  <c r="AD122" i="1"/>
  <c r="AF121" i="1"/>
  <c r="AE121" i="1"/>
  <c r="AD121" i="1"/>
  <c r="AF120" i="1"/>
  <c r="AE120" i="1"/>
  <c r="AD120" i="1"/>
  <c r="AF119" i="1"/>
  <c r="AE119" i="1"/>
  <c r="AD119" i="1"/>
  <c r="AF118" i="1"/>
  <c r="AE118" i="1"/>
  <c r="AD118" i="1"/>
  <c r="AF117" i="1"/>
  <c r="AE117" i="1"/>
  <c r="AD117" i="1"/>
  <c r="AF116" i="1"/>
  <c r="AE116" i="1"/>
  <c r="AD116" i="1"/>
  <c r="AF115" i="1"/>
  <c r="AE115" i="1"/>
  <c r="AD115" i="1"/>
  <c r="AF114" i="1"/>
  <c r="AE114" i="1"/>
  <c r="AD114" i="1"/>
  <c r="AF113" i="1"/>
  <c r="AE113" i="1"/>
  <c r="AD113" i="1"/>
  <c r="AF112" i="1"/>
  <c r="AE112" i="1"/>
  <c r="AD112" i="1"/>
  <c r="AF111" i="1"/>
  <c r="AE111" i="1"/>
  <c r="AD111" i="1"/>
  <c r="AF110" i="1"/>
  <c r="AE110" i="1"/>
  <c r="AD110" i="1"/>
  <c r="AF109" i="1"/>
  <c r="AE109" i="1"/>
  <c r="AD109" i="1"/>
  <c r="AF108" i="1"/>
  <c r="AE108" i="1"/>
  <c r="AD108" i="1"/>
  <c r="AF107" i="1"/>
  <c r="AE107" i="1"/>
  <c r="AD107" i="1"/>
  <c r="AF106" i="1"/>
  <c r="AE106" i="1"/>
  <c r="AD106" i="1"/>
  <c r="AF105" i="1"/>
  <c r="AE105" i="1"/>
  <c r="AD105" i="1"/>
  <c r="AF104" i="1"/>
  <c r="AE104" i="1"/>
  <c r="AD104" i="1"/>
  <c r="AF103" i="1"/>
  <c r="AE103" i="1"/>
  <c r="AD103" i="1"/>
  <c r="AF102" i="1"/>
  <c r="AE102" i="1"/>
  <c r="AD102" i="1"/>
  <c r="AF101" i="1"/>
  <c r="AE101" i="1"/>
  <c r="AD101" i="1"/>
  <c r="AF100" i="1"/>
  <c r="AE100" i="1"/>
  <c r="AD100" i="1"/>
  <c r="AF99" i="1"/>
  <c r="AE99" i="1"/>
  <c r="AD99" i="1"/>
  <c r="AF98" i="1"/>
  <c r="AE98" i="1"/>
  <c r="AD98" i="1"/>
  <c r="AF97" i="1"/>
  <c r="AE97" i="1"/>
  <c r="AD97" i="1"/>
  <c r="AF96" i="1"/>
  <c r="AE96" i="1"/>
  <c r="AD96" i="1"/>
  <c r="AF95" i="1"/>
  <c r="AE95" i="1"/>
  <c r="AD95" i="1"/>
  <c r="AF94" i="1"/>
  <c r="AE94" i="1"/>
  <c r="AD94" i="1"/>
  <c r="AF93" i="1"/>
  <c r="AE93" i="1"/>
  <c r="AD93" i="1"/>
  <c r="AF92" i="1"/>
  <c r="AE92" i="1"/>
  <c r="AD92" i="1"/>
  <c r="AF91" i="1"/>
  <c r="AE91" i="1"/>
  <c r="AD91" i="1"/>
  <c r="AF90" i="1"/>
  <c r="AE90" i="1"/>
  <c r="AD90" i="1"/>
  <c r="AF89" i="1"/>
  <c r="AE89" i="1"/>
  <c r="AD89" i="1"/>
  <c r="AF88" i="1"/>
  <c r="AE88" i="1"/>
  <c r="AD88" i="1"/>
  <c r="AF87" i="1"/>
  <c r="AE87" i="1"/>
  <c r="AD87" i="1"/>
  <c r="AF86" i="1"/>
  <c r="AE86" i="1"/>
  <c r="AD86" i="1"/>
  <c r="AF85" i="1"/>
  <c r="AE85" i="1"/>
  <c r="AD85" i="1"/>
  <c r="AF84" i="1"/>
  <c r="AE84" i="1"/>
  <c r="AD84" i="1"/>
  <c r="AF83" i="1"/>
  <c r="AE83" i="1"/>
  <c r="AD83" i="1"/>
  <c r="AF82" i="1"/>
  <c r="AE82" i="1"/>
  <c r="AD82" i="1"/>
  <c r="AF81" i="1"/>
  <c r="AE81" i="1"/>
  <c r="AD81" i="1"/>
  <c r="AF80" i="1"/>
  <c r="AE80" i="1"/>
  <c r="AD80" i="1"/>
  <c r="AF79" i="1"/>
  <c r="AE79" i="1"/>
  <c r="AD79" i="1"/>
  <c r="AF78" i="1"/>
  <c r="AE78" i="1"/>
  <c r="AD78" i="1"/>
  <c r="AF77" i="1"/>
  <c r="AE77" i="1"/>
  <c r="AD77" i="1"/>
  <c r="AF76" i="1"/>
  <c r="AE76" i="1"/>
  <c r="AD76" i="1"/>
  <c r="AF75" i="1"/>
  <c r="AE75" i="1"/>
  <c r="AD75" i="1"/>
  <c r="AF74" i="1"/>
  <c r="AE74" i="1"/>
  <c r="AD74" i="1"/>
  <c r="AF73" i="1"/>
  <c r="AE73" i="1"/>
  <c r="AD73" i="1"/>
  <c r="AF72" i="1"/>
  <c r="AE72" i="1"/>
  <c r="AD72" i="1"/>
  <c r="AF71" i="1"/>
  <c r="AE71" i="1"/>
  <c r="AD71" i="1"/>
  <c r="AF70" i="1"/>
  <c r="AE70" i="1"/>
  <c r="AD70" i="1"/>
  <c r="AF69" i="1"/>
  <c r="AE69" i="1"/>
  <c r="AD69" i="1"/>
  <c r="AF68" i="1"/>
  <c r="AE68" i="1"/>
  <c r="AD68" i="1"/>
  <c r="AF67" i="1"/>
  <c r="AE67" i="1"/>
  <c r="AD67" i="1"/>
  <c r="AF66" i="1"/>
  <c r="AE66" i="1"/>
  <c r="AD66" i="1"/>
  <c r="AF65" i="1"/>
  <c r="AE65" i="1"/>
  <c r="AD65" i="1"/>
  <c r="AF64" i="1"/>
  <c r="AE64" i="1"/>
  <c r="AD64" i="1"/>
  <c r="AF63" i="1"/>
  <c r="AE63" i="1"/>
  <c r="AD63" i="1"/>
  <c r="AF62" i="1"/>
  <c r="AE62" i="1"/>
  <c r="AD62" i="1"/>
  <c r="AF61" i="1"/>
  <c r="AE61" i="1"/>
  <c r="AD61" i="1"/>
  <c r="AF60" i="1"/>
  <c r="AE60" i="1"/>
  <c r="AD60" i="1"/>
  <c r="AF59" i="1"/>
  <c r="AE59" i="1"/>
  <c r="AD59" i="1"/>
  <c r="AF58" i="1"/>
  <c r="AE58" i="1"/>
  <c r="AD58" i="1"/>
  <c r="AF57" i="1"/>
  <c r="AE57" i="1"/>
  <c r="AD57" i="1"/>
  <c r="AF56" i="1"/>
  <c r="AE56" i="1"/>
  <c r="AD56" i="1"/>
  <c r="AF55" i="1"/>
  <c r="AE55" i="1"/>
  <c r="AD55" i="1"/>
  <c r="AF54" i="1"/>
  <c r="AE54" i="1"/>
  <c r="AD54" i="1"/>
  <c r="AF53" i="1"/>
  <c r="AE53" i="1"/>
  <c r="AD53" i="1"/>
  <c r="AF52" i="1"/>
  <c r="AE52" i="1"/>
  <c r="AD52" i="1"/>
  <c r="AF51" i="1"/>
  <c r="AE51" i="1"/>
  <c r="AD51" i="1"/>
  <c r="AF50" i="1"/>
  <c r="AE50" i="1"/>
  <c r="AD50" i="1"/>
  <c r="AF49" i="1"/>
  <c r="AE49" i="1"/>
  <c r="AD49" i="1"/>
  <c r="AF48" i="1"/>
  <c r="AE48" i="1"/>
  <c r="AD48" i="1"/>
  <c r="AF47" i="1"/>
  <c r="AE47" i="1"/>
  <c r="AD47" i="1"/>
  <c r="AF46" i="1"/>
  <c r="AE46" i="1"/>
  <c r="AD46" i="1"/>
  <c r="AF45" i="1"/>
  <c r="AE45" i="1"/>
  <c r="AD45" i="1"/>
  <c r="AF44" i="1"/>
  <c r="AE44" i="1"/>
  <c r="AD44" i="1"/>
  <c r="AF43" i="1"/>
  <c r="AE43" i="1"/>
  <c r="AD43" i="1"/>
  <c r="AF42" i="1"/>
  <c r="AE42" i="1"/>
  <c r="AD42" i="1"/>
  <c r="AF41" i="1"/>
  <c r="AE41" i="1"/>
  <c r="AD41" i="1"/>
  <c r="AF40" i="1"/>
  <c r="AE40" i="1"/>
  <c r="AD40" i="1"/>
  <c r="AF39" i="1"/>
  <c r="AE39" i="1"/>
  <c r="AD39" i="1"/>
  <c r="AF38" i="1"/>
  <c r="AE38" i="1"/>
  <c r="AD38" i="1"/>
  <c r="AF37" i="1"/>
  <c r="AE37" i="1"/>
  <c r="AD37" i="1"/>
  <c r="AF36" i="1"/>
  <c r="AE36" i="1"/>
  <c r="AD36" i="1"/>
  <c r="AF35" i="1"/>
  <c r="AE35" i="1"/>
  <c r="AD35" i="1"/>
  <c r="AF34" i="1"/>
  <c r="AE34" i="1"/>
  <c r="AD34" i="1"/>
  <c r="AF33" i="1"/>
  <c r="AE33" i="1"/>
  <c r="AD33" i="1"/>
  <c r="AF32" i="1"/>
  <c r="AE32" i="1"/>
  <c r="AD32" i="1"/>
  <c r="AF31" i="1"/>
  <c r="AE31" i="1"/>
  <c r="AD31" i="1"/>
  <c r="AF30" i="1"/>
  <c r="AE30" i="1"/>
  <c r="AD30" i="1"/>
  <c r="AF29" i="1"/>
  <c r="AE29" i="1"/>
  <c r="AD29" i="1"/>
  <c r="AF28" i="1"/>
  <c r="AE28" i="1"/>
  <c r="AD28" i="1"/>
  <c r="AF27" i="1"/>
  <c r="AE27" i="1"/>
  <c r="AD27" i="1"/>
  <c r="AF26" i="1"/>
  <c r="AE26" i="1"/>
  <c r="AD26" i="1"/>
  <c r="AF25" i="1"/>
  <c r="AE25" i="1"/>
  <c r="AD25" i="1"/>
  <c r="AF24" i="1"/>
  <c r="AE24" i="1"/>
  <c r="AD24" i="1"/>
  <c r="AF23" i="1"/>
  <c r="AE23" i="1"/>
  <c r="AD23" i="1"/>
  <c r="AF22" i="1"/>
  <c r="AE22" i="1"/>
  <c r="AD22" i="1"/>
  <c r="AF21" i="1"/>
  <c r="AE21" i="1"/>
  <c r="AD21" i="1"/>
  <c r="AF20" i="1"/>
  <c r="AE20" i="1"/>
  <c r="AD20" i="1"/>
  <c r="AF19" i="1"/>
  <c r="AE19" i="1"/>
  <c r="AD19" i="1"/>
  <c r="AF18" i="1"/>
  <c r="AE18" i="1"/>
  <c r="AD18" i="1"/>
  <c r="AF17" i="1"/>
  <c r="AE17" i="1"/>
  <c r="AD17" i="1"/>
  <c r="AF16" i="1"/>
  <c r="AE16" i="1"/>
  <c r="AD16" i="1"/>
  <c r="AF15" i="1"/>
  <c r="AE15" i="1"/>
  <c r="AD15" i="1"/>
  <c r="AF14" i="1"/>
  <c r="AE14" i="1"/>
  <c r="AD14" i="1"/>
  <c r="AF13" i="1"/>
  <c r="AE13" i="1"/>
  <c r="AD13" i="1"/>
  <c r="AF12" i="1"/>
  <c r="AE12" i="1"/>
  <c r="AD12" i="1"/>
  <c r="AF11" i="1"/>
  <c r="AE11" i="1"/>
  <c r="AD11" i="1"/>
  <c r="AF10" i="1"/>
  <c r="AE10" i="1"/>
  <c r="AD10" i="1"/>
  <c r="AF9" i="1"/>
  <c r="AE9" i="1"/>
  <c r="AD9" i="1"/>
  <c r="AF8" i="1"/>
  <c r="AE8" i="1"/>
  <c r="AD8" i="1"/>
  <c r="AF7" i="1"/>
  <c r="AE7" i="1"/>
  <c r="AD7" i="1"/>
  <c r="AF6" i="1"/>
  <c r="AE6" i="1"/>
  <c r="AD6" i="1"/>
  <c r="AF5" i="1"/>
  <c r="AE5" i="1"/>
  <c r="AD5" i="1"/>
  <c r="AF4" i="1"/>
  <c r="AE4" i="1"/>
  <c r="AD4" i="1"/>
  <c r="AF3" i="1"/>
  <c r="AE3" i="1"/>
  <c r="AD3" i="1"/>
  <c r="AF2" i="1"/>
  <c r="AE2" i="1"/>
  <c r="AD2" i="1"/>
  <c r="I82" i="3" l="1"/>
  <c r="I55" i="3"/>
  <c r="G82" i="3"/>
  <c r="K82" i="3"/>
  <c r="K63" i="3"/>
  <c r="F82" i="3"/>
  <c r="F55" i="3"/>
  <c r="G55" i="3"/>
  <c r="J86" i="3"/>
  <c r="J87" i="3" s="1"/>
  <c r="F14" i="3"/>
  <c r="H82" i="3"/>
  <c r="H86" i="3" s="1"/>
  <c r="H14" i="3"/>
  <c r="H41" i="3" s="1"/>
  <c r="H45" i="3" s="1"/>
  <c r="C3" i="3"/>
  <c r="F37" i="3"/>
  <c r="F38" i="3" s="1"/>
  <c r="G37" i="3"/>
  <c r="G38" i="3" s="1"/>
  <c r="G15" i="3"/>
  <c r="F15" i="3"/>
  <c r="J15" i="3"/>
  <c r="J41" i="3"/>
  <c r="I41" i="3"/>
  <c r="K41" i="3"/>
  <c r="K42" i="3" l="1"/>
  <c r="K43" i="3" s="1"/>
  <c r="K94" i="3"/>
  <c r="K45" i="3"/>
  <c r="K46" i="3" s="1"/>
  <c r="I42" i="3"/>
  <c r="I43" i="3" s="1"/>
  <c r="I45" i="3"/>
  <c r="I46" i="3" s="1"/>
  <c r="F86" i="3"/>
  <c r="F87" i="3" s="1"/>
  <c r="F83" i="3"/>
  <c r="F84" i="3" s="1"/>
  <c r="J42" i="3"/>
  <c r="J43" i="3" s="1"/>
  <c r="J45" i="3"/>
  <c r="J46" i="3" s="1"/>
  <c r="J94" i="3"/>
  <c r="K86" i="3"/>
  <c r="K87" i="3" s="1"/>
  <c r="K83" i="3"/>
  <c r="K84" i="3" s="1"/>
  <c r="G83" i="3"/>
  <c r="G84" i="3" s="1"/>
  <c r="G86" i="3"/>
  <c r="G87" i="3" s="1"/>
  <c r="J88" i="3"/>
  <c r="J90" i="3"/>
  <c r="I83" i="3"/>
  <c r="I84" i="3" s="1"/>
  <c r="I86" i="3"/>
  <c r="I87" i="3" s="1"/>
  <c r="H83" i="3"/>
  <c r="H84" i="3" s="1"/>
  <c r="H87" i="3"/>
  <c r="H15" i="3"/>
  <c r="H42" i="3"/>
  <c r="H43" i="3" s="1"/>
  <c r="F41" i="3"/>
  <c r="G41" i="3"/>
  <c r="F42" i="3" l="1"/>
  <c r="F43" i="3" s="1"/>
  <c r="G94" i="3"/>
  <c r="F45" i="3"/>
  <c r="F46" i="3" s="1"/>
  <c r="G88" i="3"/>
  <c r="G90" i="3"/>
  <c r="I49" i="3"/>
  <c r="I47" i="3"/>
  <c r="I98" i="3"/>
  <c r="I99" i="3" s="1"/>
  <c r="I96" i="3"/>
  <c r="F88" i="3"/>
  <c r="F90" i="3"/>
  <c r="K88" i="3"/>
  <c r="K90" i="3"/>
  <c r="I88" i="3"/>
  <c r="I90" i="3"/>
  <c r="J95" i="3"/>
  <c r="J96" i="3" s="1"/>
  <c r="J98" i="3"/>
  <c r="J99" i="3" s="1"/>
  <c r="K47" i="3"/>
  <c r="K49" i="3"/>
  <c r="J49" i="3"/>
  <c r="J47" i="3"/>
  <c r="K98" i="3"/>
  <c r="K99" i="3" s="1"/>
  <c r="K95" i="3"/>
  <c r="K96" i="3" s="1"/>
  <c r="G42" i="3"/>
  <c r="G43" i="3" s="1"/>
  <c r="G45" i="3"/>
  <c r="G46" i="3" s="1"/>
  <c r="H88" i="3"/>
  <c r="H90" i="3"/>
  <c r="H46" i="3"/>
  <c r="H47" i="3" s="1"/>
  <c r="H94" i="3"/>
  <c r="H98" i="3" s="1"/>
  <c r="H99" i="3" s="1"/>
  <c r="K100" i="3" l="1"/>
  <c r="K103" i="3"/>
  <c r="I100" i="3"/>
  <c r="I103" i="3"/>
  <c r="F49" i="3"/>
  <c r="F47" i="3"/>
  <c r="G47" i="3"/>
  <c r="G49" i="3"/>
  <c r="G95" i="3"/>
  <c r="G96" i="3" s="1"/>
  <c r="G98" i="3"/>
  <c r="G99" i="3" s="1"/>
  <c r="J100" i="3"/>
  <c r="J103" i="3"/>
  <c r="H49" i="3"/>
  <c r="H95" i="3"/>
  <c r="H96" i="3" s="1"/>
  <c r="H100" i="3"/>
  <c r="H103" i="3"/>
  <c r="G100" i="3" l="1"/>
  <c r="G103" i="3"/>
</calcChain>
</file>

<file path=xl/sharedStrings.xml><?xml version="1.0" encoding="utf-8"?>
<sst xmlns="http://schemas.openxmlformats.org/spreadsheetml/2006/main" count="186160" uniqueCount="15686">
  <si>
    <t>pedido</t>
  </si>
  <si>
    <t>cliente</t>
  </si>
  <si>
    <t>tipo_producto</t>
  </si>
  <si>
    <t>oportunidad</t>
  </si>
  <si>
    <t>razon_anulacion</t>
  </si>
  <si>
    <t>f_cotizacion</t>
  </si>
  <si>
    <t>f_pedido</t>
  </si>
  <si>
    <t>f_comercial</t>
  </si>
  <si>
    <t>f_diseno</t>
  </si>
  <si>
    <t>f_produccion</t>
  </si>
  <si>
    <t>f_despachos</t>
  </si>
  <si>
    <t>f_instalacion</t>
  </si>
  <si>
    <t>fe_comercial</t>
  </si>
  <si>
    <t>fe_diseno</t>
  </si>
  <si>
    <t>fe_produccion</t>
  </si>
  <si>
    <t>fe_despachos</t>
  </si>
  <si>
    <t>fe_instalacion</t>
  </si>
  <si>
    <t>estado</t>
  </si>
  <si>
    <t>regional</t>
  </si>
  <si>
    <t>id_producto</t>
  </si>
  <si>
    <t>producto</t>
  </si>
  <si>
    <t>color</t>
  </si>
  <si>
    <t>color_estructura</t>
  </si>
  <si>
    <t>cantidad</t>
  </si>
  <si>
    <t>largo</t>
  </si>
  <si>
    <t>alto</t>
  </si>
  <si>
    <t>proyeccion</t>
  </si>
  <si>
    <t>valor_total</t>
  </si>
  <si>
    <t>estado_crm</t>
  </si>
  <si>
    <t>FAMILIA</t>
  </si>
  <si>
    <t>LINEA</t>
  </si>
  <si>
    <t>Mes Entrega</t>
  </si>
  <si>
    <t>ENRIQUE AMOROCHO CORTEZ</t>
  </si>
  <si>
    <t>MUEBLES CC CUBRIMIENTOS</t>
  </si>
  <si>
    <t>2024-09-25</t>
  </si>
  <si>
    <t>2024-10-05</t>
  </si>
  <si>
    <t>2024-10-08 09:54:52</t>
  </si>
  <si>
    <t>0000-00-00 00:00:00</t>
  </si>
  <si>
    <t>2024-10-15 00:04:14</t>
  </si>
  <si>
    <t>2024-10-15 14:12:21</t>
  </si>
  <si>
    <t>2024-10-08</t>
  </si>
  <si>
    <t>2024-10-10</t>
  </si>
  <si>
    <t>2024-10-11</t>
  </si>
  <si>
    <t>Aprobado Despachos</t>
  </si>
  <si>
    <t>Bogota</t>
  </si>
  <si>
    <t>98731</t>
  </si>
  <si>
    <t>ACOPLE DESPL. SUP. MASTIL. SOMBR. ROMA.</t>
  </si>
  <si>
    <t>FINALIZADO</t>
  </si>
  <si>
    <t>REP045</t>
  </si>
  <si>
    <t>REPARACION SOMBRILLA MANO OBRA</t>
  </si>
  <si>
    <t>SERV08</t>
  </si>
  <si>
    <t>SERVICIO VIATICOSINSTALACION MUEBLES</t>
  </si>
  <si>
    <t>JORGE VASQUEZ</t>
  </si>
  <si>
    <t>2025-06-04</t>
  </si>
  <si>
    <t>2020-07-06 09:16:22</t>
  </si>
  <si>
    <t>2020-08-03 10:09:35</t>
  </si>
  <si>
    <t>2020-08-03 10:10:06</t>
  </si>
  <si>
    <t>2020-11-13 11:37:46</t>
  </si>
  <si>
    <t>2020-07-03</t>
  </si>
  <si>
    <t>2020-07-07</t>
  </si>
  <si>
    <t>2020-07-30</t>
  </si>
  <si>
    <t>2020-08-04</t>
  </si>
  <si>
    <t>2020-08-06</t>
  </si>
  <si>
    <t>Aprobado Instalación</t>
  </si>
  <si>
    <t>Medellin</t>
  </si>
  <si>
    <t>15477</t>
  </si>
  <si>
    <t>MESA DE CENTRO JAPON ALUTECA 1*1(TA)</t>
  </si>
  <si>
    <t>No Aplica</t>
  </si>
  <si>
    <t>15479</t>
  </si>
  <si>
    <t>SOFA JAPON ALUTECA TRES PUESTOS C/C</t>
  </si>
  <si>
    <t>15481</t>
  </si>
  <si>
    <t>POLTRONA JAPON ALUTECA C/C</t>
  </si>
  <si>
    <t>17</t>
  </si>
  <si>
    <t>FLETES</t>
  </si>
  <si>
    <t>PLAZA LA SERREZUELA SAS</t>
  </si>
  <si>
    <t>CUBRIMIENTO</t>
  </si>
  <si>
    <t>2025-01-17</t>
  </si>
  <si>
    <t>2025-02-26</t>
  </si>
  <si>
    <t>2025-03-21 14:00:31</t>
  </si>
  <si>
    <t>2025-04-12 07:35:14</t>
  </si>
  <si>
    <t>2025-04-24 11:45:42</t>
  </si>
  <si>
    <t>2025-04-28 08:23:55</t>
  </si>
  <si>
    <t>2025-08-20 09:23:51</t>
  </si>
  <si>
    <t>2025-03-05</t>
  </si>
  <si>
    <t>2025-04-10</t>
  </si>
  <si>
    <t>2025-04-24</t>
  </si>
  <si>
    <t>2025-04-30</t>
  </si>
  <si>
    <t>2025-05-10</t>
  </si>
  <si>
    <t>Barranquilla</t>
  </si>
  <si>
    <t>19353</t>
  </si>
  <si>
    <t>PASADOR PUERTA CONICO P/FLEXIGLASS</t>
  </si>
  <si>
    <t>FGLASS01</t>
  </si>
  <si>
    <t>FLEXIGLASS 10 mm</t>
  </si>
  <si>
    <t>Blanco Señal - RAL 9003</t>
  </si>
  <si>
    <t>SERV03</t>
  </si>
  <si>
    <t>SERVICIO VIATICOSINSTALACION CUBRIMIENT</t>
  </si>
  <si>
    <t>JOSE PRUEBA MALDONADO PRUEBA</t>
  </si>
  <si>
    <t>2025-07-16</t>
  </si>
  <si>
    <t>2025-03-04</t>
  </si>
  <si>
    <t>2025-04-29 10:34:59</t>
  </si>
  <si>
    <t>2025-04-29 11:05:19</t>
  </si>
  <si>
    <t>2025-04-30 15:57:46</t>
  </si>
  <si>
    <t>2025-04-29 13:34:55</t>
  </si>
  <si>
    <t>2025-04-29 13:35:01</t>
  </si>
  <si>
    <t>2025-03-13</t>
  </si>
  <si>
    <t>2025-04-08</t>
  </si>
  <si>
    <t>2025-04-18</t>
  </si>
  <si>
    <t>COTIZADO</t>
  </si>
  <si>
    <t>Cali</t>
  </si>
  <si>
    <t>2043</t>
  </si>
  <si>
    <t>MESA BISTRO 0.70*0.70 C/BM  (TL)</t>
  </si>
  <si>
    <t>Color Aluminio Anodizado - RAL 9006</t>
  </si>
  <si>
    <t>PFAT07</t>
  </si>
  <si>
    <t>PERGOLA FIJA ACEROTECA GRANDE</t>
  </si>
  <si>
    <t>Negro Señales - RAL 9004</t>
  </si>
  <si>
    <t>PLAM05</t>
  </si>
  <si>
    <t>MAXI PERGOLAM CON POSTES</t>
  </si>
  <si>
    <t>Aluminio Anodizado</t>
  </si>
  <si>
    <t xml:space="preserve">hotel casablanca  san andres sas </t>
  </si>
  <si>
    <t>2024-11-14</t>
  </si>
  <si>
    <t>2024-11-15</t>
  </si>
  <si>
    <t>2024-11-15 16:36:57</t>
  </si>
  <si>
    <t>2024-11-16 12:15:56</t>
  </si>
  <si>
    <t>2024-11-16 12:16:30</t>
  </si>
  <si>
    <t>2024-11-19</t>
  </si>
  <si>
    <t>2024-11-21</t>
  </si>
  <si>
    <t>2024-11-22</t>
  </si>
  <si>
    <t>Aprobado Facturacion</t>
  </si>
  <si>
    <t>Virtual</t>
  </si>
  <si>
    <t>18013</t>
  </si>
  <si>
    <t>TORN PRIS 8mmX8 DIAM P/FLEXIGLASS PLUS</t>
  </si>
  <si>
    <t>18447</t>
  </si>
  <si>
    <t>FG+STACION SUPERIOR PUERTA (DAP1720)</t>
  </si>
  <si>
    <t>18448</t>
  </si>
  <si>
    <t>FG+ESTACION INFERIOR PUERTA (DAP1721)</t>
  </si>
  <si>
    <t>18451</t>
  </si>
  <si>
    <t>FG+TAPA IZQUIERDA BLANCA (DAP1724)</t>
  </si>
  <si>
    <t>18452</t>
  </si>
  <si>
    <t>FG+TAPA DERECHA BLANCA (DAP1725)</t>
  </si>
  <si>
    <t>18453</t>
  </si>
  <si>
    <t>FG+CUADRANTE (DAP1726)</t>
  </si>
  <si>
    <t>18455</t>
  </si>
  <si>
    <t>FG+ESTACION SUPERIOR (DAP1709)</t>
  </si>
  <si>
    <t>18456</t>
  </si>
  <si>
    <t>RETENEDOR ESTACIONAM INF PUERTA(DAP1705)</t>
  </si>
  <si>
    <t>18457</t>
  </si>
  <si>
    <t>FG+BUJE SUPERIOR (DAP1728)</t>
  </si>
  <si>
    <t>18458</t>
  </si>
  <si>
    <t>FG+BUJE INFERIOR (DAP1729)</t>
  </si>
  <si>
    <t>19544</t>
  </si>
  <si>
    <t>FG+BISAGRA PUERTA ZAMAK</t>
  </si>
  <si>
    <t>19545</t>
  </si>
  <si>
    <t>FG+BISAGRA SUPERIOR ZAMAK</t>
  </si>
  <si>
    <t>19546</t>
  </si>
  <si>
    <t>FG+BISAGRA INFERIOR ZAMAK</t>
  </si>
  <si>
    <t>ALUFG16</t>
  </si>
  <si>
    <t>PERFIL VIDRIO FGLASSPLUS(DA1705)5.8mBLAN</t>
  </si>
  <si>
    <t>Iveth Suarez</t>
  </si>
  <si>
    <t>2024-09-20</t>
  </si>
  <si>
    <t>2024-09-23 13:29:15</t>
  </si>
  <si>
    <t>2024-09-23 13:29:20</t>
  </si>
  <si>
    <t>2024-09-25 09:39:40</t>
  </si>
  <si>
    <t>2024-09-23</t>
  </si>
  <si>
    <t>2024-09-26</t>
  </si>
  <si>
    <t>Toscany</t>
  </si>
  <si>
    <t>26</t>
  </si>
  <si>
    <t>LONA DICKSON AZUL FONDO ENTERO REF:0017</t>
  </si>
  <si>
    <t>644041</t>
  </si>
  <si>
    <t>FURNISCREEN GRIS  2M EB4027W G8 625GR</t>
  </si>
  <si>
    <t xml:space="preserve">SERGIO DAZA </t>
  </si>
  <si>
    <t>2022-01-29</t>
  </si>
  <si>
    <t>2025-10-16</t>
  </si>
  <si>
    <t>2025-10-23 13:52:43</t>
  </si>
  <si>
    <t>2025-10-17</t>
  </si>
  <si>
    <t>2025-11-12</t>
  </si>
  <si>
    <t>0000-00-00</t>
  </si>
  <si>
    <t>2025-11-18</t>
  </si>
  <si>
    <t>Aprobado Comercial</t>
  </si>
  <si>
    <t>DISEÑO</t>
  </si>
  <si>
    <t>D L K    S.A.S.</t>
  </si>
  <si>
    <t>2023-11-28</t>
  </si>
  <si>
    <t>2024-11-27 10:39:54</t>
  </si>
  <si>
    <t>2024-11-30 15:09:29</t>
  </si>
  <si>
    <t>2025-02-16 19:07:50</t>
  </si>
  <si>
    <t>2025-02-25 08:19:00</t>
  </si>
  <si>
    <t>2025-04-23 11:08:04</t>
  </si>
  <si>
    <t>2024-11-27</t>
  </si>
  <si>
    <t>2024-12-07</t>
  </si>
  <si>
    <t>2025-02-23</t>
  </si>
  <si>
    <t>2025-04-22</t>
  </si>
  <si>
    <t>18076</t>
  </si>
  <si>
    <t>SPOT ANTIGUO BLANCO / 3000K / 110V / 3W</t>
  </si>
  <si>
    <t>CAMBIO LONA 02</t>
  </si>
  <si>
    <t>CAMBIO LONA PVC TOLDO FIJO</t>
  </si>
  <si>
    <t>LONA PERGOTEX TRASLUCIDA BLANCA 3M</t>
  </si>
  <si>
    <t>LONA PERGOTEK ESPECIAL02</t>
  </si>
  <si>
    <t>LONA  ESPECIAL PERGOTEK L13500 P5800</t>
  </si>
  <si>
    <t>SERVICIO VIATICOS-INSTALACION CUBRIMIENT</t>
  </si>
  <si>
    <t>LLANO DOMINGUEZ LTDA AGENCIA DE SEGUROS</t>
  </si>
  <si>
    <t>2022-08-01</t>
  </si>
  <si>
    <t>2024-05-16</t>
  </si>
  <si>
    <t>2024-05-20 11:04:29</t>
  </si>
  <si>
    <t>2024-06-12 16:56:31</t>
  </si>
  <si>
    <t>2024-06-13 15:39:50</t>
  </si>
  <si>
    <t>2024-07-18 13:22:19</t>
  </si>
  <si>
    <t>2024-05-20</t>
  </si>
  <si>
    <t>2024-06-13</t>
  </si>
  <si>
    <t>2024-06-18</t>
  </si>
  <si>
    <t>2024-06-20</t>
  </si>
  <si>
    <t>5325</t>
  </si>
  <si>
    <t>BASE METALI SOMBRILLA 400*400EN3/16"M38</t>
  </si>
  <si>
    <t>Chocolate - RAL 8017</t>
  </si>
  <si>
    <t>8867</t>
  </si>
  <si>
    <t>LONA SOMBRILLA TROPICAL 2.7 6P S/FLE</t>
  </si>
  <si>
    <t>LONA DICKSON ROJO VINOTINTO REF:3914</t>
  </si>
  <si>
    <t>REP023</t>
  </si>
  <si>
    <t>REPARACION ESTRUCT SOMBRILLA MAT PRIMA</t>
  </si>
  <si>
    <t>REP031</t>
  </si>
  <si>
    <t>REPARACION MESA MAT PRIMA</t>
  </si>
  <si>
    <t>REP040</t>
  </si>
  <si>
    <t>REPARACION SILLA MAT PRIMA</t>
  </si>
  <si>
    <t>Tikkal Etapa I - Propiedad Horizontal</t>
  </si>
  <si>
    <t>2022-10-04</t>
  </si>
  <si>
    <t>2024-06-17</t>
  </si>
  <si>
    <t>2024-06-17 12:04:58</t>
  </si>
  <si>
    <t>2024-07-06 16:14:21</t>
  </si>
  <si>
    <t>2024-07-09 13:26:13</t>
  </si>
  <si>
    <t>2024-06-25</t>
  </si>
  <si>
    <t>2024-07-01</t>
  </si>
  <si>
    <t>11487</t>
  </si>
  <si>
    <t>MALLA ASOLEADORA SAKAI</t>
  </si>
  <si>
    <t>FURNISCREEN AZUL PT  2M EB4027W G8 625GR</t>
  </si>
  <si>
    <t>DECOSMART</t>
  </si>
  <si>
    <t>2022-10-14</t>
  </si>
  <si>
    <t>2025-08-04</t>
  </si>
  <si>
    <t>2025-08-05 15:49:41</t>
  </si>
  <si>
    <t>2025-08-08 16:32:26</t>
  </si>
  <si>
    <t>2025-08-08 16:33:03</t>
  </si>
  <si>
    <t>2025-09-16 13:51:10</t>
  </si>
  <si>
    <t>2025-08-05</t>
  </si>
  <si>
    <t>2025-08-07</t>
  </si>
  <si>
    <t>2025-08-11</t>
  </si>
  <si>
    <t>2025-08-13</t>
  </si>
  <si>
    <t>6277</t>
  </si>
  <si>
    <t>LONA PERGOTEX BLACKOUT BLANCA 3 M</t>
  </si>
  <si>
    <t>D6 SEGUROS LTDA</t>
  </si>
  <si>
    <t>2023-05-08</t>
  </si>
  <si>
    <t>2024-07-31</t>
  </si>
  <si>
    <t>2024-08-02 10:29:51</t>
  </si>
  <si>
    <t>2024-08-21 08:12:32</t>
  </si>
  <si>
    <t>2024-08-21 08:13:03</t>
  </si>
  <si>
    <t>2024-09-03 10:07:57</t>
  </si>
  <si>
    <t>2024-08-02</t>
  </si>
  <si>
    <t>2024-09-09</t>
  </si>
  <si>
    <t>2024-09-13</t>
  </si>
  <si>
    <t>2024-09-17</t>
  </si>
  <si>
    <t>medellin</t>
  </si>
  <si>
    <t>6752</t>
  </si>
  <si>
    <t>FUNDA SOMBRILLA ROMA 3.0 X 3.0M</t>
  </si>
  <si>
    <t>LONAFLEX</t>
  </si>
  <si>
    <t>Arte Patio NEW QUOTE: SERENO RESD. RETRACTABLES</t>
  </si>
  <si>
    <t>2023-06-02</t>
  </si>
  <si>
    <t>2025-02-17</t>
  </si>
  <si>
    <t>2025-02-18 11:01:56</t>
  </si>
  <si>
    <t>2025-03-10 17:02:09</t>
  </si>
  <si>
    <t>2025-03-13 09:20:27</t>
  </si>
  <si>
    <t>2025-03-28 09:09:05</t>
  </si>
  <si>
    <t>2025-04-09 17:08:05</t>
  </si>
  <si>
    <t>2025-02-19</t>
  </si>
  <si>
    <t>2025-03-03</t>
  </si>
  <si>
    <t>2025-03-17</t>
  </si>
  <si>
    <t>2025-03-27</t>
  </si>
  <si>
    <t>Toscana</t>
  </si>
  <si>
    <t>PTEKROM12</t>
  </si>
  <si>
    <t>PERGOTEK ROMANO MINI  MUROS</t>
  </si>
  <si>
    <t>LEONARDO MANRIQUE GOMEZ</t>
  </si>
  <si>
    <t>2023-08-02</t>
  </si>
  <si>
    <t>2025-10-31</t>
  </si>
  <si>
    <t>2025-11-03</t>
  </si>
  <si>
    <t>2025-11-17</t>
  </si>
  <si>
    <t>2025-11-19</t>
  </si>
  <si>
    <t>2025-11-21</t>
  </si>
  <si>
    <t>Detenido Comercial</t>
  </si>
  <si>
    <t>SERV06</t>
  </si>
  <si>
    <t>SERVICIO MTTO/REPARACION MUEBLES</t>
  </si>
  <si>
    <t>COMERCIAL</t>
  </si>
  <si>
    <t xml:space="preserve">PETRONIO  PéREZ ÁLVAREZ </t>
  </si>
  <si>
    <t>2023-08-15</t>
  </si>
  <si>
    <t>2024-05-23</t>
  </si>
  <si>
    <t>2024-05-24 09:27:31</t>
  </si>
  <si>
    <t>2024-05-26 23:35:29</t>
  </si>
  <si>
    <t>2024-05-27 16:13:26</t>
  </si>
  <si>
    <t>2024-05-27</t>
  </si>
  <si>
    <t>2024-05-28</t>
  </si>
  <si>
    <t>2024-05-31</t>
  </si>
  <si>
    <t>180331</t>
  </si>
  <si>
    <t>CINTA ALUMINIO 25mmX33mts</t>
  </si>
  <si>
    <t>25769</t>
  </si>
  <si>
    <t>SELLADOR ADHESIVO PU 50 BLANCO 600 ML SA</t>
  </si>
  <si>
    <t>REP035</t>
  </si>
  <si>
    <t>REPARACION PERGOLA MAT PRIMA</t>
  </si>
  <si>
    <t xml:space="preserve">PALVAL 33 DC SAS </t>
  </si>
  <si>
    <t>2023-08-18</t>
  </si>
  <si>
    <t>2025-01-29</t>
  </si>
  <si>
    <t>2025-01-30 11:09:55</t>
  </si>
  <si>
    <t>2025-02-16 20:31:22</t>
  </si>
  <si>
    <t>2025-02-18 14:18:38</t>
  </si>
  <si>
    <t>2025-04-23 08:16:22</t>
  </si>
  <si>
    <t>2025-01-31</t>
  </si>
  <si>
    <t>2025-02-24</t>
  </si>
  <si>
    <t>2025-02-28</t>
  </si>
  <si>
    <t>13672</t>
  </si>
  <si>
    <t>ASOLEADORA VICHADA (TA)</t>
  </si>
  <si>
    <t>FURNISCREEN BEIGE  2M EB4027W G8 625GR</t>
  </si>
  <si>
    <t>TRANSP07</t>
  </si>
  <si>
    <t>TRANSPORTE FUERA DE CALI MUEBLES</t>
  </si>
  <si>
    <t>UNIVERSIDAD DEL NORTE</t>
  </si>
  <si>
    <t>2023-09-22</t>
  </si>
  <si>
    <t>2024-05-21 13:26:42</t>
  </si>
  <si>
    <t>2024-05-27 16:56:49</t>
  </si>
  <si>
    <t>2024-06-26 09:46:26</t>
  </si>
  <si>
    <t>2024-07-02 08:39:04</t>
  </si>
  <si>
    <t>2024-12-03 10:45:04</t>
  </si>
  <si>
    <t>2024-05-22</t>
  </si>
  <si>
    <t>2024-06-27</t>
  </si>
  <si>
    <t>2024-07-17</t>
  </si>
  <si>
    <t>2024-12-18</t>
  </si>
  <si>
    <t>REP029</t>
  </si>
  <si>
    <t>REPARACION MEMBRANA MANO OBRA</t>
  </si>
  <si>
    <t>REP030</t>
  </si>
  <si>
    <t>REPARACION MEMBRANA MAT PRIMA</t>
  </si>
  <si>
    <t>SERV04</t>
  </si>
  <si>
    <t>SERVICIO SISO</t>
  </si>
  <si>
    <t>club colombia</t>
  </si>
  <si>
    <t>2023-09-29</t>
  </si>
  <si>
    <t>2024-10-31</t>
  </si>
  <si>
    <t>2024-11-27 10:53:47</t>
  </si>
  <si>
    <t>2024-12-12 18:36:47</t>
  </si>
  <si>
    <t>2024-12-26 13:43:17</t>
  </si>
  <si>
    <t>2024-12-26 15:32:36</t>
  </si>
  <si>
    <t>2025-01-28 13:28:43</t>
  </si>
  <si>
    <t>2024-12-10</t>
  </si>
  <si>
    <t>2024-12-22</t>
  </si>
  <si>
    <t>2024-12-24</t>
  </si>
  <si>
    <t>2025-01-05</t>
  </si>
  <si>
    <t xml:space="preserve"> Facturacion</t>
  </si>
  <si>
    <t>Gerencia</t>
  </si>
  <si>
    <t>FLANCHE01</t>
  </si>
  <si>
    <t>FLANCHE NACIONAL GALVANIZADO</t>
  </si>
  <si>
    <t>PLT45</t>
  </si>
  <si>
    <t>PLATINA ANCLAJE POSTEMURO PERF.127x127</t>
  </si>
  <si>
    <t>PTEKROM02</t>
  </si>
  <si>
    <t>PERGOTEK ROMANO MEGA  MUROS</t>
  </si>
  <si>
    <t>SPOT30</t>
  </si>
  <si>
    <t>SISTEMA ELECTRICO  30 SPOT PARA PERGOLA</t>
  </si>
  <si>
    <t>Arte Patio</t>
  </si>
  <si>
    <t>2023-10-02</t>
  </si>
  <si>
    <t>2024-06-14</t>
  </si>
  <si>
    <t>2024-07-19 16:30:54</t>
  </si>
  <si>
    <t>2024-07-19 16:30:59</t>
  </si>
  <si>
    <t>2024-07-19 16:31:04</t>
  </si>
  <si>
    <t>2024-08-02 17:53:26</t>
  </si>
  <si>
    <t>2024-10-16 07:12:00</t>
  </si>
  <si>
    <t>2024-06-28</t>
  </si>
  <si>
    <t>2024-07-12</t>
  </si>
  <si>
    <t>2024-07-16</t>
  </si>
  <si>
    <t>2024-07-25</t>
  </si>
  <si>
    <t>PLAM08</t>
  </si>
  <si>
    <t>MAXI PERGOLAM GAZEBO</t>
  </si>
  <si>
    <t>Maria Cristina Ruiz</t>
  </si>
  <si>
    <t>2023-10-06</t>
  </si>
  <si>
    <t>2025-10-02</t>
  </si>
  <si>
    <t>2025-10-14 14:29:55</t>
  </si>
  <si>
    <t>2025-11-03 21:00:03</t>
  </si>
  <si>
    <t>2025-11-04 08:10:06</t>
  </si>
  <si>
    <t>2025-10-14</t>
  </si>
  <si>
    <t>2025-11-22</t>
  </si>
  <si>
    <t>9683</t>
  </si>
  <si>
    <t>MALLA SILLA VENUS</t>
  </si>
  <si>
    <t>BLUE DOORS YORK LUXURY SUITES S.A.S</t>
  </si>
  <si>
    <t>2023-12-19</t>
  </si>
  <si>
    <t>2024-11-30</t>
  </si>
  <si>
    <t>2024-12-10 11:43:30</t>
  </si>
  <si>
    <t>2024-12-16 07:51:33</t>
  </si>
  <si>
    <t>2024-12-16 07:52:18</t>
  </si>
  <si>
    <t>2025-01-22 13:21:06</t>
  </si>
  <si>
    <t>2024-12-12</t>
  </si>
  <si>
    <t>2024-12-20</t>
  </si>
  <si>
    <t>3151</t>
  </si>
  <si>
    <t>CORREA DENTADA 19mm PERGOLAS RETRACTILES</t>
  </si>
  <si>
    <t>SERVLAV04</t>
  </si>
  <si>
    <t>SERVICIO MTTO LAVADO PERGOTEK</t>
  </si>
  <si>
    <t>TRANSP06</t>
  </si>
  <si>
    <t>SERVICIO TRANSPORTE CUBRIMIENTOS</t>
  </si>
  <si>
    <t>AMORE GROUP</t>
  </si>
  <si>
    <t>2024-01-12</t>
  </si>
  <si>
    <t>2024-05-27 10:36:41</t>
  </si>
  <si>
    <t>2024-05-31 10:55:57</t>
  </si>
  <si>
    <t>2024-06-11 11:19:29</t>
  </si>
  <si>
    <t>2024-06-10</t>
  </si>
  <si>
    <t>2024-06-15</t>
  </si>
  <si>
    <t>REP007</t>
  </si>
  <si>
    <t>REPARACION BANETA GUILLO MAT PRIMA</t>
  </si>
  <si>
    <t xml:space="preserve">DANIEL  CALERO </t>
  </si>
  <si>
    <t>2024-01-15</t>
  </si>
  <si>
    <t>2024-07-16 13:53:13</t>
  </si>
  <si>
    <t>2024-08-01 08:29:24</t>
  </si>
  <si>
    <t>2024-08-01 08:41:29</t>
  </si>
  <si>
    <t>2024-07-18</t>
  </si>
  <si>
    <t>2024-08-01</t>
  </si>
  <si>
    <t>2024-08-06</t>
  </si>
  <si>
    <t>Aprobado Despacho Muebles</t>
  </si>
  <si>
    <t>27313</t>
  </si>
  <si>
    <t>CAJA GUAYA 100KG CHINA</t>
  </si>
  <si>
    <t>REP027</t>
  </si>
  <si>
    <t>REPARACION LONA MAT PRIMA</t>
  </si>
  <si>
    <t>A&amp;C INMOBILIARIOS SAS</t>
  </si>
  <si>
    <t>2024-08-08</t>
  </si>
  <si>
    <t>2024-08-13 17:10:01</t>
  </si>
  <si>
    <t>2024-10-08 10:10:42</t>
  </si>
  <si>
    <t>2024-10-25 14:37:34</t>
  </si>
  <si>
    <t>2024-12-19 18:39:01</t>
  </si>
  <si>
    <t>2025-09-17 09:44:03</t>
  </si>
  <si>
    <t>2024-08-16</t>
  </si>
  <si>
    <t>2024-10-28</t>
  </si>
  <si>
    <t>2024-11-12</t>
  </si>
  <si>
    <t>2024-12-02</t>
  </si>
  <si>
    <t>22752</t>
  </si>
  <si>
    <t>SIKAFLEX 545 BLANCA</t>
  </si>
  <si>
    <t>27249</t>
  </si>
  <si>
    <t>ANCLAJE EPOX CA1400 SOUDAL 280ML</t>
  </si>
  <si>
    <t>CANAL GALVANIZ PTEK</t>
  </si>
  <si>
    <t>CANAL GALVANIZADA PERGOTEK</t>
  </si>
  <si>
    <t>CUBT03</t>
  </si>
  <si>
    <t>CUBIERTA EN POLICARBONATO</t>
  </si>
  <si>
    <t>PFLT05</t>
  </si>
  <si>
    <t>PERGOLA FIJA ALUTECA GRANDE</t>
  </si>
  <si>
    <t>PTAC03</t>
  </si>
  <si>
    <t>POSTE ACERO 120x120</t>
  </si>
  <si>
    <t>SOLAPA01</t>
  </si>
  <si>
    <t>PERFIL SOLAPA</t>
  </si>
  <si>
    <t>SPOT26</t>
  </si>
  <si>
    <t>SISTEMA ELECTRICO  26 SPOT PARA PERGOLA</t>
  </si>
  <si>
    <t>PATRIMONIOS AUTONOMOS FIDUCIARIA COOMEVA S.A</t>
  </si>
  <si>
    <t>2024-01-24</t>
  </si>
  <si>
    <t>2024-11-28</t>
  </si>
  <si>
    <t>2024-12-02 10:34:15</t>
  </si>
  <si>
    <t>2024-12-03 14:36:03</t>
  </si>
  <si>
    <t>2025-01-08 07:32:54</t>
  </si>
  <si>
    <t>2024-12-03</t>
  </si>
  <si>
    <t>2024-12-23</t>
  </si>
  <si>
    <t>2024-12-28</t>
  </si>
  <si>
    <t>FRISBY S.A. BIC FRISBY S.A. BIC</t>
  </si>
  <si>
    <t>2024-01-29</t>
  </si>
  <si>
    <t>2024-05-29</t>
  </si>
  <si>
    <t>2024-06-11 13:57:42</t>
  </si>
  <si>
    <t>2024-06-19 17:39:36</t>
  </si>
  <si>
    <t>2024-07-06 16:12:27</t>
  </si>
  <si>
    <t>2024-07-10 10:33:59</t>
  </si>
  <si>
    <t>2024-07-26 03:34:35</t>
  </si>
  <si>
    <t>2024-06-11</t>
  </si>
  <si>
    <t>2024-06-19</t>
  </si>
  <si>
    <t>2024-07-06</t>
  </si>
  <si>
    <t>2024-07-10</t>
  </si>
  <si>
    <t>2024-07-20</t>
  </si>
  <si>
    <t>Gris Antracita - RAL 7016</t>
  </si>
  <si>
    <t>SOMB01</t>
  </si>
  <si>
    <t>SOMBRALINA ELECTRICA</t>
  </si>
  <si>
    <t>LONA DICKSON CARBONE REF:U-171</t>
  </si>
  <si>
    <t>ATEMPO INVERSIONES S.A.S.</t>
  </si>
  <si>
    <t>2024-06-08</t>
  </si>
  <si>
    <t>2024-06-11 13:46:57</t>
  </si>
  <si>
    <t>2024-06-13 07:27:05</t>
  </si>
  <si>
    <t>2024-06-13 07:27:40</t>
  </si>
  <si>
    <t>REP036</t>
  </si>
  <si>
    <t>REPARACION PERGOLA MANO OBRA</t>
  </si>
  <si>
    <t>SERVLAV10</t>
  </si>
  <si>
    <t>SERVICIO MTTOLAVADO PERGOLA FIJA</t>
  </si>
  <si>
    <t>MICHEL CAMILO GALLEGO HENAO</t>
  </si>
  <si>
    <t>2024-08-15</t>
  </si>
  <si>
    <t>2024-08-23 09:22:23</t>
  </si>
  <si>
    <t>2024-09-30 16:44:30</t>
  </si>
  <si>
    <t>2024-11-01 08:13:54</t>
  </si>
  <si>
    <t>2024-11-14 08:00:48</t>
  </si>
  <si>
    <t>2024-11-21 20:13:58</t>
  </si>
  <si>
    <t>2024-08-24</t>
  </si>
  <si>
    <t>2024-10-01</t>
  </si>
  <si>
    <t>2024-10-13</t>
  </si>
  <si>
    <t>2024-10-15</t>
  </si>
  <si>
    <t>2024-10-27</t>
  </si>
  <si>
    <t>PLT08</t>
  </si>
  <si>
    <t>SOPORTE A PARED PERGOTEK MINI</t>
  </si>
  <si>
    <t>LONA PERGOTEX BLACKOUT GRIS 3M</t>
  </si>
  <si>
    <t>SPOT10</t>
  </si>
  <si>
    <t>SISTEMA ELECTRICO  10 SPOT PARA PERGOLA</t>
  </si>
  <si>
    <t>EMPRESA DE TRANSPORTE RIO CALI S.A.</t>
  </si>
  <si>
    <t>2024-01-30</t>
  </si>
  <si>
    <t>2024-06-04 16:56:01</t>
  </si>
  <si>
    <t>2024-09-17 13:48:52</t>
  </si>
  <si>
    <t>2024-11-15 07:36:50</t>
  </si>
  <si>
    <t>2024-12-02 11:06:01</t>
  </si>
  <si>
    <t>2025-03-07 08:26:08</t>
  </si>
  <si>
    <t>2024-06-05</t>
  </si>
  <si>
    <t>2024-09-18</t>
  </si>
  <si>
    <t>2024-11-18</t>
  </si>
  <si>
    <t>CUBT02</t>
  </si>
  <si>
    <t>CUBIERTA LONA PVC</t>
  </si>
  <si>
    <t>PTEKROM21</t>
  </si>
  <si>
    <t>PERGOTEK ROMANO BASIC  MUROS</t>
  </si>
  <si>
    <t>SPOT22</t>
  </si>
  <si>
    <t>SISTEMA ELECTRICO  22 SPOT PARA PERGOLA</t>
  </si>
  <si>
    <t>PARASOLES INVERSOL</t>
  </si>
  <si>
    <t>2025-05-21</t>
  </si>
  <si>
    <t>2025-05-23 09:13:34</t>
  </si>
  <si>
    <t>2025-05-23 17:01:07</t>
  </si>
  <si>
    <t>2025-05-23 17:01:52</t>
  </si>
  <si>
    <t>2025-05-22</t>
  </si>
  <si>
    <t>2025-05-26</t>
  </si>
  <si>
    <t>2025-05-28</t>
  </si>
  <si>
    <t>2025-05-29</t>
  </si>
  <si>
    <t>IMPORTACIONES PH SA DE CV</t>
  </si>
  <si>
    <t>2024-02-05</t>
  </si>
  <si>
    <t>2024-05-28 14:02:44</t>
  </si>
  <si>
    <t>2024-07-12 13:38:46</t>
  </si>
  <si>
    <t>2024-07-18 08:52:55</t>
  </si>
  <si>
    <t>2024-10-16 07:11:49</t>
  </si>
  <si>
    <t>2024-05-30</t>
  </si>
  <si>
    <t>100231</t>
  </si>
  <si>
    <t>POLTRONA MONTECARLO C/COJIN. (TA)</t>
  </si>
  <si>
    <t>LONA DICKSON BLANCO REF:0001</t>
  </si>
  <si>
    <t>100233</t>
  </si>
  <si>
    <t>SOFA MONTECARLO 3 PUESTOS  C/COJIN. (TA)</t>
  </si>
  <si>
    <t>100260</t>
  </si>
  <si>
    <t>ASOLEADORA NORMANDIA C/COJIN. (TA)</t>
  </si>
  <si>
    <t>110122</t>
  </si>
  <si>
    <t>MESA DE CENTRO MONTEC TBLI 120x120  (TA)</t>
  </si>
  <si>
    <t>14784</t>
  </si>
  <si>
    <t>SILLA APILABLE BRETANA C/BRAZO (TA)</t>
  </si>
  <si>
    <t>14785</t>
  </si>
  <si>
    <t>SILLA APILABLE SENCILLA BRETAÃ?A (TA)</t>
  </si>
  <si>
    <t>15537</t>
  </si>
  <si>
    <t>SOMBRILLA ALSACIA 3.5*3.5 MADERA (T)</t>
  </si>
  <si>
    <t>15841</t>
  </si>
  <si>
    <t>SILLA BAR MADERA BRETAÃ?A (TA)</t>
  </si>
  <si>
    <t>27646</t>
  </si>
  <si>
    <t>MESA ALPES DESAR 1.40*1.40(TA)</t>
  </si>
  <si>
    <t>27647</t>
  </si>
  <si>
    <t>MESA EXT ALPES DESAR 110X240 EXT 120(TA)</t>
  </si>
  <si>
    <t>27649</t>
  </si>
  <si>
    <t>MESA BAR MONTECARLO DESAR 1.80*100 (TA)</t>
  </si>
  <si>
    <t>5326</t>
  </si>
  <si>
    <t>BASE METAL SOMBRILLA 600*600 EN 3/16"M58</t>
  </si>
  <si>
    <t>9511</t>
  </si>
  <si>
    <t>MESA AUXILIAR  MONTECA 60*60 T/ABL  (TA)</t>
  </si>
  <si>
    <t>9561</t>
  </si>
  <si>
    <t>BAR MONTECARLO (TA)</t>
  </si>
  <si>
    <t>9591</t>
  </si>
  <si>
    <t>CARRO BAR BRETAÃ?A (TA)</t>
  </si>
  <si>
    <t>9678</t>
  </si>
  <si>
    <t>MESA CIRCULAR ALPES 1.60 (TA)</t>
  </si>
  <si>
    <t>9712</t>
  </si>
  <si>
    <t>SOMBRILLA ALPES 3.0*3.0 S/F 8P (TA)</t>
  </si>
  <si>
    <t>9715</t>
  </si>
  <si>
    <t>SOMBRILLA ALPES 3.00 8P  (TA)</t>
  </si>
  <si>
    <t>SUSANA DUQUE BERRIO</t>
  </si>
  <si>
    <t>2024-08-23</t>
  </si>
  <si>
    <t>2024-08-27 12:17:26</t>
  </si>
  <si>
    <t>2024-09-02 13:03:01</t>
  </si>
  <si>
    <t>2024-11-13 15:05:09</t>
  </si>
  <si>
    <t>2024-11-21 18:25:24</t>
  </si>
  <si>
    <t>2024-11-25 15:44:07</t>
  </si>
  <si>
    <t>2024-08-27</t>
  </si>
  <si>
    <t>2024-08-29</t>
  </si>
  <si>
    <t>2024-09-10</t>
  </si>
  <si>
    <t>FLANCHE02</t>
  </si>
  <si>
    <t>FLANCHE SOMBRALINA ALUMINIO</t>
  </si>
  <si>
    <t>PLT01</t>
  </si>
  <si>
    <t>SOPORTE ESP FIJACION SOMBRALINA 130X64</t>
  </si>
  <si>
    <t>LONA DICKSON NEGRO FONDO ENT REF:6028</t>
  </si>
  <si>
    <t>CUMMINS DE LOS ANDES S.A</t>
  </si>
  <si>
    <t>2024-02-12</t>
  </si>
  <si>
    <t>2024-06-12</t>
  </si>
  <si>
    <t>2024-06-13 16:42:54</t>
  </si>
  <si>
    <t>2024-06-17 14:50:45</t>
  </si>
  <si>
    <t>2024-06-15 13:20:55</t>
  </si>
  <si>
    <t>2024-06-27 09:56:31</t>
  </si>
  <si>
    <t>2024-08-01 14:10:24</t>
  </si>
  <si>
    <t>2024-06-24</t>
  </si>
  <si>
    <t>JUAN GUILLERMO  MARTINEZ</t>
  </si>
  <si>
    <t>2024-02-13</t>
  </si>
  <si>
    <t>2024-05-08</t>
  </si>
  <si>
    <t>2024-05-11 14:56:22</t>
  </si>
  <si>
    <t>2024-05-16 12:17:34</t>
  </si>
  <si>
    <t>2024-05-20 09:21:31</t>
  </si>
  <si>
    <t>2024-05-20 10:39:48</t>
  </si>
  <si>
    <t>2024-05-10</t>
  </si>
  <si>
    <t>2024-05-13</t>
  </si>
  <si>
    <t>2024-05-15</t>
  </si>
  <si>
    <t>2024-05-17</t>
  </si>
  <si>
    <t>SERVLAV01</t>
  </si>
  <si>
    <t>SERVICIO MTTO-LAVADO DE SOMBRALINA</t>
  </si>
  <si>
    <t>MARGARITAS RESTO BAR SAS</t>
  </si>
  <si>
    <t>2024-02-17</t>
  </si>
  <si>
    <t>2025-01-13 14:44:00</t>
  </si>
  <si>
    <t>2025-01-31 14:44:02</t>
  </si>
  <si>
    <t>2025-02-10 12:01:10</t>
  </si>
  <si>
    <t>2025-03-17 09:24:07</t>
  </si>
  <si>
    <t>2025-04-04 09:31:52</t>
  </si>
  <si>
    <t>2025-01-14</t>
  </si>
  <si>
    <t>2025-02-01</t>
  </si>
  <si>
    <t>2025-02-12</t>
  </si>
  <si>
    <t>2025-02-14</t>
  </si>
  <si>
    <t>2025-02-22</t>
  </si>
  <si>
    <t>PLITE14</t>
  </si>
  <si>
    <t>PERGOLITE MAN LONA  ACRILICA MUROS</t>
  </si>
  <si>
    <t>PERGOSCREEN NEGRO 3M EB4841 G6-7 430GR</t>
  </si>
  <si>
    <t>PLT09</t>
  </si>
  <si>
    <t>SOPORTE EXTENSION  PERGOTEK MINI</t>
  </si>
  <si>
    <t>TRANSP01</t>
  </si>
  <si>
    <t>TRANSPORTE FUERA DE CALI CUBRIMIENTOS</t>
  </si>
  <si>
    <t>EUROVENTURE BUSINESS INC. - SUCURSAL COLOMBIA</t>
  </si>
  <si>
    <t>2024-02-20</t>
  </si>
  <si>
    <t>2024-12-09 14:20:26</t>
  </si>
  <si>
    <t>2024-12-18 11:37:27</t>
  </si>
  <si>
    <t>2024-12-18 15:01:46</t>
  </si>
  <si>
    <t>2025-04-22 08:29:06</t>
  </si>
  <si>
    <t>2024-12-06</t>
  </si>
  <si>
    <t>101747</t>
  </si>
  <si>
    <t>TORN AVELLAN BRISTOL MM 6*16 INOX 304</t>
  </si>
  <si>
    <t>101829</t>
  </si>
  <si>
    <t>EMPAQUE SILICONA CARRO DOBLE PERGOTEK</t>
  </si>
  <si>
    <t>18644</t>
  </si>
  <si>
    <t>SOLAPA ANTILLUVIA PERGOTEK BASIC 4.0MTS</t>
  </si>
  <si>
    <t>24853</t>
  </si>
  <si>
    <t>CONTROL REMOTO DOMOTICA DC1662E 15 CHANE</t>
  </si>
  <si>
    <t>3688</t>
  </si>
  <si>
    <t>SUJETADOR CORREA 20MM</t>
  </si>
  <si>
    <t>3713</t>
  </si>
  <si>
    <t>SUJETADOR CORREA 20MM COMPLEMENTO</t>
  </si>
  <si>
    <t>3724</t>
  </si>
  <si>
    <t>TAPA HUECO RIEL BASIC INFERIOR</t>
  </si>
  <si>
    <t>3729</t>
  </si>
  <si>
    <t>TAPA HUECO RIEL  BASIC SUPERIOR</t>
  </si>
  <si>
    <t>ENRIQUE  MILLAN</t>
  </si>
  <si>
    <t>2024-02-21</t>
  </si>
  <si>
    <t>2024-07-30</t>
  </si>
  <si>
    <t>2024-07-31 11:06:15</t>
  </si>
  <si>
    <t>2024-08-11 21:35:44</t>
  </si>
  <si>
    <t>2024-08-13 10:58:35</t>
  </si>
  <si>
    <t>2024-08-19</t>
  </si>
  <si>
    <t>ISAGEN S.A. E.S.P.</t>
  </si>
  <si>
    <t>2024-02-22</t>
  </si>
  <si>
    <t>2024-06-12 15:21:49</t>
  </si>
  <si>
    <t>2024-06-28 10:43:37</t>
  </si>
  <si>
    <t>2024-06-29 12:48:52</t>
  </si>
  <si>
    <t>2024-07-02 15:10:48</t>
  </si>
  <si>
    <t>2024-06-04</t>
  </si>
  <si>
    <t>2024-07-02</t>
  </si>
  <si>
    <t>2024-07-04</t>
  </si>
  <si>
    <t>12714</t>
  </si>
  <si>
    <t>EST SOMBRILLA LA GREAT 6.0 S/F</t>
  </si>
  <si>
    <t>12741</t>
  </si>
  <si>
    <t>LONA SOMBRILLA LA GREAT 6.00 MT S/F</t>
  </si>
  <si>
    <t>ROMA - ART S.A.S</t>
  </si>
  <si>
    <t>2024-08-13</t>
  </si>
  <si>
    <t>2024-08-13 14:33:23</t>
  </si>
  <si>
    <t>2024-08-28 07:09:55</t>
  </si>
  <si>
    <t>2024-08-28 07:13:26</t>
  </si>
  <si>
    <t>101983</t>
  </si>
  <si>
    <t>CONTROL REMOTO DC1702 15 CANALES</t>
  </si>
  <si>
    <t>26961</t>
  </si>
  <si>
    <t>SIKASIL IA 300 ML NEGRO</t>
  </si>
  <si>
    <t>FRISBY S.A BIC</t>
  </si>
  <si>
    <t>2024-02-26</t>
  </si>
  <si>
    <t>2024-09-30</t>
  </si>
  <si>
    <t>2024-10-01 13:09:33</t>
  </si>
  <si>
    <t>2024-10-17 11:27:31</t>
  </si>
  <si>
    <t>2024-10-31 14:32:22</t>
  </si>
  <si>
    <t>2024-10-31 14:32:29</t>
  </si>
  <si>
    <t>2024-11-21 08:23:28</t>
  </si>
  <si>
    <t>2024-10-02</t>
  </si>
  <si>
    <t>2024-10-30</t>
  </si>
  <si>
    <t>2024-11-05</t>
  </si>
  <si>
    <t>2024-11-26</t>
  </si>
  <si>
    <t>10066</t>
  </si>
  <si>
    <t>BASE METALI SOMBRILLA 400*400 EN 5/8"M38</t>
  </si>
  <si>
    <t>8829</t>
  </si>
  <si>
    <t>SOMBRILLA ALPES 2.0*2.0 4P TECALUM S/F</t>
  </si>
  <si>
    <t>LONA DICKSON CAFE FONDO ENTERO REF:U224</t>
  </si>
  <si>
    <t>PUBL01</t>
  </si>
  <si>
    <t>PUBLICIDAD MONOCROMATICA 1 TINTA</t>
  </si>
  <si>
    <t>TRANSP12</t>
  </si>
  <si>
    <t>SERVICIO TRANSPORTE MUEBLES</t>
  </si>
  <si>
    <t>CONSTRUCTORA AGA SAS</t>
  </si>
  <si>
    <t>2024-05-28 17:13:18</t>
  </si>
  <si>
    <t>2024-08-12 15:58:41</t>
  </si>
  <si>
    <t>2024-08-23 14:37:45</t>
  </si>
  <si>
    <t>2024-07-11</t>
  </si>
  <si>
    <t>27832</t>
  </si>
  <si>
    <t>BASE METALI SOMBRILLA 250*250 EN 3/8</t>
  </si>
  <si>
    <t>9719</t>
  </si>
  <si>
    <t>SOMBRILLA ALPES 4.0  8P (TA)</t>
  </si>
  <si>
    <t>LONA DICKSON MOKA VETEADO U410</t>
  </si>
  <si>
    <t>HGC ARQUITECTOS LTDA</t>
  </si>
  <si>
    <t>2024-02-28</t>
  </si>
  <si>
    <t>2024-05-24</t>
  </si>
  <si>
    <t>2024-05-28 15:16:31</t>
  </si>
  <si>
    <t>2024-07-23 11:08:56</t>
  </si>
  <si>
    <t>2024-09-13 09:07:09</t>
  </si>
  <si>
    <t>2024-12-03 09:29:43</t>
  </si>
  <si>
    <t>2024-12-03 09:29:58</t>
  </si>
  <si>
    <t>2024-07-23</t>
  </si>
  <si>
    <t>2024-08-26</t>
  </si>
  <si>
    <t>12473</t>
  </si>
  <si>
    <t>ANCLAJE EPOXICO HY MM</t>
  </si>
  <si>
    <t>15692</t>
  </si>
  <si>
    <t>PERFIL ALUM T 007 ANODI 2" x 11/2 CL1003</t>
  </si>
  <si>
    <t>6543</t>
  </si>
  <si>
    <t>SIKASIL IA TRANSPARENTE</t>
  </si>
  <si>
    <t>ALER01</t>
  </si>
  <si>
    <t>ALERO CURVO 42 mm</t>
  </si>
  <si>
    <t>CORR04</t>
  </si>
  <si>
    <t>CORREA TUBERIA CUADRADA 50*50 2mm</t>
  </si>
  <si>
    <t>PFAC04</t>
  </si>
  <si>
    <t>PFAC04 PERGOLA FIJA ACERO PEQUEÃ?A</t>
  </si>
  <si>
    <t>PLT15</t>
  </si>
  <si>
    <t>SOPORTE EXTENSION PARED PERGOTEK MEGA</t>
  </si>
  <si>
    <t>PLT16-1</t>
  </si>
  <si>
    <t>PLAT ANCLAJE FACHADA CENTRADA TUB. 75*75</t>
  </si>
  <si>
    <t>PLT39</t>
  </si>
  <si>
    <t>TAPA POSTE CUADRADO ACERO 120x120</t>
  </si>
  <si>
    <t>PLT43</t>
  </si>
  <si>
    <t>PLATINA ANCLAJE POSTEMURO PERF.76x76</t>
  </si>
  <si>
    <t>PTAL01</t>
  </si>
  <si>
    <t>POSTE ALUMINIO 76x76</t>
  </si>
  <si>
    <t>PTAL02</t>
  </si>
  <si>
    <t>POSTE ALUMINIO 101X101</t>
  </si>
  <si>
    <t>PTEK01</t>
  </si>
  <si>
    <t>PERGOTEK MEGA CLASSIC POSTES</t>
  </si>
  <si>
    <t>PTEK04</t>
  </si>
  <si>
    <t>PERGOTEK MEGA CLASSIC GAZEBO</t>
  </si>
  <si>
    <t>PTEK11</t>
  </si>
  <si>
    <t>PERGOTEK MINI CLASSIC POSTES</t>
  </si>
  <si>
    <t>PTEK20</t>
  </si>
  <si>
    <t>PERGOTEK BASIC CLASSIC CON POSTES</t>
  </si>
  <si>
    <t>SERV14</t>
  </si>
  <si>
    <t>ANDAMIOS (INVENTARIO)</t>
  </si>
  <si>
    <t>SPOT25</t>
  </si>
  <si>
    <t>SISTEMA ELECTRICO  25 SPOT PARA PERGOLA</t>
  </si>
  <si>
    <t>TENS02</t>
  </si>
  <si>
    <t>TENSOR PERGOLA FIJA TUBERIA CUADRADA</t>
  </si>
  <si>
    <t>VIGAAC05</t>
  </si>
  <si>
    <t>VIGA EN ACERO 250x100 CAL 5mm 8M</t>
  </si>
  <si>
    <t>GRUPO ZÉLEBRE SAS</t>
  </si>
  <si>
    <t>2024-03-06</t>
  </si>
  <si>
    <t>2025-03-17 12:03:06</t>
  </si>
  <si>
    <t>2025-03-17 18:32:14</t>
  </si>
  <si>
    <t>2025-04-04 13:49:30</t>
  </si>
  <si>
    <t>2025-08-22 17:06:08</t>
  </si>
  <si>
    <t>2025-03-11</t>
  </si>
  <si>
    <t>2025-03-12</t>
  </si>
  <si>
    <t>2025-04-01</t>
  </si>
  <si>
    <t>2025-04-06</t>
  </si>
  <si>
    <t>2025-04-12</t>
  </si>
  <si>
    <t>Detenido Instalación</t>
  </si>
  <si>
    <t>1010114</t>
  </si>
  <si>
    <t>CASQUILLO SIN EJE CUADRADO 0.70 MM ALUM</t>
  </si>
  <si>
    <t>101795</t>
  </si>
  <si>
    <t>UNION PALILLA PEQUENA PERGOTEK (DAP44)</t>
  </si>
  <si>
    <t>101798</t>
  </si>
  <si>
    <t>TAPA PALILLA PEQUENA PERGOTEK (DAP47)</t>
  </si>
  <si>
    <t>17921</t>
  </si>
  <si>
    <t>EJE DOBLE 13*276 MM MAXI</t>
  </si>
  <si>
    <t>17925</t>
  </si>
  <si>
    <t>EJE SENCILLO 13*155MM MAXI</t>
  </si>
  <si>
    <t>267</t>
  </si>
  <si>
    <t>REMACHE POP 3/16 66</t>
  </si>
  <si>
    <t>ALUPT21</t>
  </si>
  <si>
    <t>PALILLA P SPOT STAR 4,5M GLB173 GRIS9006</t>
  </si>
  <si>
    <t>LONA PDOMESP04</t>
  </si>
  <si>
    <t>LONA PERGODOM ESP L. 13271 X P. 7260</t>
  </si>
  <si>
    <t>LONA PERGOTEX BLACKOUT BEIGE</t>
  </si>
  <si>
    <t>HOTEL ESTELAR S.A</t>
  </si>
  <si>
    <t>2024-03-07</t>
  </si>
  <si>
    <t>2024-05-21</t>
  </si>
  <si>
    <t>2024-05-23 13:40:04</t>
  </si>
  <si>
    <t>2024-05-26 22:15:06</t>
  </si>
  <si>
    <t>2024-05-27 10:11:14</t>
  </si>
  <si>
    <t>THOMAS GARCIA ARQUITECTURA &amp; CONSTRUCCION SAS</t>
  </si>
  <si>
    <t>2024-04-04 16:54:08</t>
  </si>
  <si>
    <t>2024-04-04 18:10:09</t>
  </si>
  <si>
    <t>2024-04-08 14:04:21</t>
  </si>
  <si>
    <t>2024-04-05</t>
  </si>
  <si>
    <t>2024-04-06</t>
  </si>
  <si>
    <t>2024-04-10</t>
  </si>
  <si>
    <t>SERVLAV03</t>
  </si>
  <si>
    <t>SERVICIO MTTOLAVADO DE SOMBRILLAS</t>
  </si>
  <si>
    <t>TRANSP10</t>
  </si>
  <si>
    <t>TRANSPORTE FUERA BOGOTA MUEBLES</t>
  </si>
  <si>
    <t>Tyme SAS</t>
  </si>
  <si>
    <t>2024-03-11</t>
  </si>
  <si>
    <t>2024-06-28 16:24:13</t>
  </si>
  <si>
    <t>2024-07-26 13:26:39</t>
  </si>
  <si>
    <t>2024-07-26 13:27:00</t>
  </si>
  <si>
    <t>2024-08-01 15:54:58</t>
  </si>
  <si>
    <t>2024-08-12</t>
  </si>
  <si>
    <t>GUBA SAS</t>
  </si>
  <si>
    <t>2024-03-12</t>
  </si>
  <si>
    <t>2024-05-02</t>
  </si>
  <si>
    <t>2024-05-06 16:49:57</t>
  </si>
  <si>
    <t>2024-05-07 17:46:08</t>
  </si>
  <si>
    <t>2024-05-21 08:25:29</t>
  </si>
  <si>
    <t>2024-05-21 08:28:19</t>
  </si>
  <si>
    <t>2024-05-31 17:21:58</t>
  </si>
  <si>
    <t>2024-05-06</t>
  </si>
  <si>
    <t>2024-05-07</t>
  </si>
  <si>
    <t>1011439</t>
  </si>
  <si>
    <t>LYRASOPORTE APOYO TOLDO +CORREA</t>
  </si>
  <si>
    <t>18236</t>
  </si>
  <si>
    <t>CASQUILLO ALUM 80mm L/OPUESTO TOSCANY</t>
  </si>
  <si>
    <t>6799</t>
  </si>
  <si>
    <t>BUJE HR 27 mm C/ROSCA 3/16 P/TORNINERNA</t>
  </si>
  <si>
    <t>6808</t>
  </si>
  <si>
    <t>TORN INOX  3/16*3/8 CAB REDONDA COMB</t>
  </si>
  <si>
    <t>LONA RODILLO ESPC01</t>
  </si>
  <si>
    <t>CAMBIO DE LONA RODILLO P.2600</t>
  </si>
  <si>
    <t>SOMB0101**</t>
  </si>
  <si>
    <t>LON SOMBRALINA ELECT</t>
  </si>
  <si>
    <t>LONA DICKSON TAUPE REF:7559</t>
  </si>
  <si>
    <t>COLGATE PALMOLIVE CIA</t>
  </si>
  <si>
    <t>2024-03-21</t>
  </si>
  <si>
    <t>2024-06-20 17:09:45</t>
  </si>
  <si>
    <t>2024-06-26 10:41:19</t>
  </si>
  <si>
    <t>2024-07-06 18:03:15</t>
  </si>
  <si>
    <t>2024-07-22 09:04:43</t>
  </si>
  <si>
    <t>2024-06-21</t>
  </si>
  <si>
    <t>2024-07-03</t>
  </si>
  <si>
    <t>2024-07-14</t>
  </si>
  <si>
    <t>2024-07-21</t>
  </si>
  <si>
    <t>CAMBIO LONA 01</t>
  </si>
  <si>
    <t>CAMBIO LONA ACRILICA TOLDO FIJO</t>
  </si>
  <si>
    <t>REP047</t>
  </si>
  <si>
    <t>REPARACION TOLDO FIJO MAT PRIMA</t>
  </si>
  <si>
    <t>CARLOS ANDRES ARIZMENDI</t>
  </si>
  <si>
    <t>2024-03-16</t>
  </si>
  <si>
    <t>2024-05-08 16:00:05</t>
  </si>
  <si>
    <t>2024-05-22 16:25:09</t>
  </si>
  <si>
    <t>2024-06-03 21:20:42</t>
  </si>
  <si>
    <t>2024-06-07 12:12:43</t>
  </si>
  <si>
    <t>2024-06-15 07:53:29</t>
  </si>
  <si>
    <t>2024-05-09</t>
  </si>
  <si>
    <t>2024-06-02</t>
  </si>
  <si>
    <t>2024-06-06</t>
  </si>
  <si>
    <t>10013202</t>
  </si>
  <si>
    <t>SIKASIL N PLUS 295 ML</t>
  </si>
  <si>
    <t>PLT55</t>
  </si>
  <si>
    <t>SOPORTE FIJACION SOMBRALINA(fuert vient)</t>
  </si>
  <si>
    <t>SOMB03</t>
  </si>
  <si>
    <t>SOMBRALINA MANUAL</t>
  </si>
  <si>
    <t>LONA DICKSON GRIS VETEADO (U406) 1.20M</t>
  </si>
  <si>
    <t>AYD SAS</t>
  </si>
  <si>
    <t>2024-03-18</t>
  </si>
  <si>
    <t>2024-06-07</t>
  </si>
  <si>
    <t>2024-06-14 15:41:05</t>
  </si>
  <si>
    <t>2024-07-23 17:25:58</t>
  </si>
  <si>
    <t>2024-07-23 17:26:04</t>
  </si>
  <si>
    <t>2024-07-08</t>
  </si>
  <si>
    <t>LONA DICKSON CRUDO REF:6020</t>
  </si>
  <si>
    <t>100236</t>
  </si>
  <si>
    <t>SOFA MONTECARLO BRAZO IZQ C/COJIN. (TA)</t>
  </si>
  <si>
    <t>100238</t>
  </si>
  <si>
    <t>POUF MONTECARLO C/COJIN. (TA)</t>
  </si>
  <si>
    <t>14780</t>
  </si>
  <si>
    <t>MESA DE CENTRO MONTECARLO 123*63 POR(TA)</t>
  </si>
  <si>
    <t>5443</t>
  </si>
  <si>
    <t>MESA AUXILIAR  MONTECARLO ALUT 60*60(TA)</t>
  </si>
  <si>
    <t>9312</t>
  </si>
  <si>
    <t>BANCA NORMANDIA 1.20X40 S/C (TA)</t>
  </si>
  <si>
    <t>9498</t>
  </si>
  <si>
    <t>MESA DE CENT MONT TABLIL 1.23*1.23  (TA)</t>
  </si>
  <si>
    <t>9702</t>
  </si>
  <si>
    <t>MESA ALPES 1.60*1.60 (TA)</t>
  </si>
  <si>
    <t>9709</t>
  </si>
  <si>
    <t>SOMBRILLA ALPES 2.30*2.30 8P S/F 58M(TA)</t>
  </si>
  <si>
    <t>LONA DICKSON VERDE FORESTA REF:6687</t>
  </si>
  <si>
    <t>9827</t>
  </si>
  <si>
    <t>MESA ALPES 1.00*1.00 (TA)</t>
  </si>
  <si>
    <t>METALICAS JEP S.A.S</t>
  </si>
  <si>
    <t>2024-03-19</t>
  </si>
  <si>
    <t>2024-05-23 10:28:37</t>
  </si>
  <si>
    <t>2024-06-29 09:47:27</t>
  </si>
  <si>
    <t>2024-06-29 13:48:13</t>
  </si>
  <si>
    <t>2024-07-02 08:29:41</t>
  </si>
  <si>
    <t>2024-07-05</t>
  </si>
  <si>
    <t>9611</t>
  </si>
  <si>
    <t>FORRO COJIN SOFA MONTECARLO 3 PTOS</t>
  </si>
  <si>
    <t>MARVERI S.A.S</t>
  </si>
  <si>
    <t>2024-03-20</t>
  </si>
  <si>
    <t>2024-09-16</t>
  </si>
  <si>
    <t>2024-09-17 11:36:27</t>
  </si>
  <si>
    <t>2024-10-01 08:25:09</t>
  </si>
  <si>
    <t>2024-10-02 13:08:50</t>
  </si>
  <si>
    <t>2024-10-30 12:18:57</t>
  </si>
  <si>
    <t>2024-10-04</t>
  </si>
  <si>
    <t>2024-10-06</t>
  </si>
  <si>
    <t>11434</t>
  </si>
  <si>
    <t>BRAZO DE 3.50MT TOSCANY</t>
  </si>
  <si>
    <t>SERVICIO MTTOLAVADO DE SOMBRALINA</t>
  </si>
  <si>
    <t>MERAKI ESTUDIO SAS</t>
  </si>
  <si>
    <t>2024-07-19</t>
  </si>
  <si>
    <t>2024-07-23 11:10:43</t>
  </si>
  <si>
    <t>2024-07-31 17:06:10</t>
  </si>
  <si>
    <t>2024-08-14 08:09:35</t>
  </si>
  <si>
    <t>2024-08-24 14:21:19</t>
  </si>
  <si>
    <t>2024-10-07 18:08:31</t>
  </si>
  <si>
    <t>2024-07-29</t>
  </si>
  <si>
    <t>2024-08-14</t>
  </si>
  <si>
    <t>2024-10-07</t>
  </si>
  <si>
    <t>PLT02</t>
  </si>
  <si>
    <t>SOPORTE EXTENSION SOMBRALINA</t>
  </si>
  <si>
    <t>FERNANDO BOHORQUES Y CIA SAS</t>
  </si>
  <si>
    <t>2024-03-22</t>
  </si>
  <si>
    <t>2024-06-07 12:49:01</t>
  </si>
  <si>
    <t>2024-06-14 17:40:34</t>
  </si>
  <si>
    <t>2024-06-14 17:41:00</t>
  </si>
  <si>
    <t>CONDOMINIO CABO TORTUGA</t>
  </si>
  <si>
    <t>2024-03-26</t>
  </si>
  <si>
    <t>2024-05-03</t>
  </si>
  <si>
    <t>2024-05-07 13:29:40</t>
  </si>
  <si>
    <t>2024-06-28 10:39:31</t>
  </si>
  <si>
    <t>2024-06-28 15:46:14</t>
  </si>
  <si>
    <t>2024-07-19 07:04:01</t>
  </si>
  <si>
    <t>1739</t>
  </si>
  <si>
    <t>SOMBRILLA TAYRONA 2.5 S/F (TA)M38</t>
  </si>
  <si>
    <t>25847</t>
  </si>
  <si>
    <t>BASE SOMBRILLA ESPECIAL PARA ARENA</t>
  </si>
  <si>
    <t>TRANSP11</t>
  </si>
  <si>
    <t>TRANSPORTE FUERA BARRANQUILLA MUEBLES</t>
  </si>
  <si>
    <t>PEDRO  SARAVIA</t>
  </si>
  <si>
    <t>2024-03-27</t>
  </si>
  <si>
    <t>2024-05-14 09:51:32</t>
  </si>
  <si>
    <t>2024-05-17 07:58:39</t>
  </si>
  <si>
    <t>2024-05-17 11:08:16</t>
  </si>
  <si>
    <t>2024-05-17 11:22:10</t>
  </si>
  <si>
    <t>2024-05-14</t>
  </si>
  <si>
    <t>EDIFICIO ANCON PROPIEDAD HORIZONTAL</t>
  </si>
  <si>
    <t>2024-03-30</t>
  </si>
  <si>
    <t>2024-06-05 15:05:23</t>
  </si>
  <si>
    <t>2024-07-04 09:46:03</t>
  </si>
  <si>
    <t>2024-07-08 07:51:24</t>
  </si>
  <si>
    <t>2024-08-20 08:24:13</t>
  </si>
  <si>
    <t>15357</t>
  </si>
  <si>
    <t>POLTRONA MONTECARLOS S/ ALUMINIO  C/C</t>
  </si>
  <si>
    <t>PENDIENTE DEFINIR CLIENTE</t>
  </si>
  <si>
    <t>15362</t>
  </si>
  <si>
    <t>SOFA MONTECA 3 P S/ALUMINIO C/C</t>
  </si>
  <si>
    <t>5440</t>
  </si>
  <si>
    <t>MESA DE CENTRO MONT-ALUTECA 1.0*1.0 (TA)</t>
  </si>
  <si>
    <t>LONA DICKSON ARENA VETEADO U337</t>
  </si>
  <si>
    <t xml:space="preserve">ANA PATRICIA GIRALDO MORENO </t>
  </si>
  <si>
    <t>2024-04-02</t>
  </si>
  <si>
    <t>2024-06-24 15:03:57</t>
  </si>
  <si>
    <t>2024-07-11 08:03:02</t>
  </si>
  <si>
    <t>2024-07-11 08:03:42</t>
  </si>
  <si>
    <t>2024-08-06 10:15:15</t>
  </si>
  <si>
    <t>2024-08-05</t>
  </si>
  <si>
    <t>8725</t>
  </si>
  <si>
    <t>FUNDA SOMBRILLA 2.3*2.3</t>
  </si>
  <si>
    <t>INVERSIONES POSADA SAN SEBASTIAN S.A.S.</t>
  </si>
  <si>
    <t>2025-03-25</t>
  </si>
  <si>
    <t>2025-04-22 15:26:51</t>
  </si>
  <si>
    <t>2025-05-12 13:31:45</t>
  </si>
  <si>
    <t>2025-05-12 17:08:32</t>
  </si>
  <si>
    <t>2025-05-17 12:06:55</t>
  </si>
  <si>
    <t>2025-05-18</t>
  </si>
  <si>
    <t>2025-05-20</t>
  </si>
  <si>
    <t>FRISBY S.A. BIC</t>
  </si>
  <si>
    <t>2024-06-18 13:50:45</t>
  </si>
  <si>
    <t>2024-09-04 13:22:42</t>
  </si>
  <si>
    <t>2024-09-23 11:15:20</t>
  </si>
  <si>
    <t>2024-09-27 08:32:49</t>
  </si>
  <si>
    <t>2024-10-28 19:35:46</t>
  </si>
  <si>
    <t>2024-09-05</t>
  </si>
  <si>
    <t>2024-09-24</t>
  </si>
  <si>
    <t>2024-09-29</t>
  </si>
  <si>
    <t>2024-10-22</t>
  </si>
  <si>
    <t>BANE13</t>
  </si>
  <si>
    <t>BANETA GUILLOT GUAYA MANUAL ACRILICA</t>
  </si>
  <si>
    <t>WINCAP SERIE 40 NEGRO/CAFE OSCURO DN910</t>
  </si>
  <si>
    <t>PLT03</t>
  </si>
  <si>
    <t>SOPORTE ESP OREJA BANETA</t>
  </si>
  <si>
    <t>PLT04</t>
  </si>
  <si>
    <t>SOPORTE EXTENSION OREJA BANETA</t>
  </si>
  <si>
    <t>PLT07</t>
  </si>
  <si>
    <t>SOPORTE ANCLAJE PISO BANETA GUILLO</t>
  </si>
  <si>
    <t>CAFE DE SANTA BARBARA S.A.S.</t>
  </si>
  <si>
    <t>2024-04-04</t>
  </si>
  <si>
    <t>2024-05-21 12:34:38</t>
  </si>
  <si>
    <t>2024-05-23 09:34:09</t>
  </si>
  <si>
    <t>2024-05-23 17:45:54</t>
  </si>
  <si>
    <t>2024-06-27 08:26:15</t>
  </si>
  <si>
    <t>SERVLAV05</t>
  </si>
  <si>
    <t>SERVICIO MTTOLAVADO PERGOFLEX</t>
  </si>
  <si>
    <t>DAMIS SAS</t>
  </si>
  <si>
    <t>2024-06-05 14:33:50</t>
  </si>
  <si>
    <t>2024-07-24 07:56:27</t>
  </si>
  <si>
    <t>2024-07-24 07:57:06</t>
  </si>
  <si>
    <t>2024-07-27 09:29:23</t>
  </si>
  <si>
    <t>2024-07-15</t>
  </si>
  <si>
    <t>27858</t>
  </si>
  <si>
    <t>FUNDA ASOLEADORA SAKAI C/RUEDAS</t>
  </si>
  <si>
    <t>INES  ACOSTA</t>
  </si>
  <si>
    <t>2024-04-09</t>
  </si>
  <si>
    <t>2024-05-08 15:51:38</t>
  </si>
  <si>
    <t>2024-05-09 17:22:04</t>
  </si>
  <si>
    <t>2024-05-15 14:31:40</t>
  </si>
  <si>
    <t>2024-06-04 09:40:05</t>
  </si>
  <si>
    <t>2024-09-13 17:51:47</t>
  </si>
  <si>
    <t>2024-06-01</t>
  </si>
  <si>
    <t>2024-09-19</t>
  </si>
  <si>
    <t>REP043</t>
  </si>
  <si>
    <t>REPARACION SOMBRALINA MANO OBRA</t>
  </si>
  <si>
    <t>SOMB0301**</t>
  </si>
  <si>
    <t>LON SOMBRALINA MANUAL</t>
  </si>
  <si>
    <t>LONA DICKSON AZUL MARINO REF:6022</t>
  </si>
  <si>
    <t>2024-05-07 13:30:56</t>
  </si>
  <si>
    <t>2024-05-23 17:54:42</t>
  </si>
  <si>
    <t>2024-05-30 07:59:49</t>
  </si>
  <si>
    <t>2024-09-09 07:15:10</t>
  </si>
  <si>
    <t>2024-09-13 17:50:25</t>
  </si>
  <si>
    <t>2024-09-14</t>
  </si>
  <si>
    <t>2024-10-09</t>
  </si>
  <si>
    <t>FWIND02</t>
  </si>
  <si>
    <t>FLEXIWIND CON BASE PARA MATERA</t>
  </si>
  <si>
    <t>OPERACIÓN &amp; HOTELERIA S.A.S</t>
  </si>
  <si>
    <t>2024-07-22 12:10:26</t>
  </si>
  <si>
    <t>2024-08-11 20:40:27</t>
  </si>
  <si>
    <t>2024-08-13 07:26:45</t>
  </si>
  <si>
    <t>2024-07-26</t>
  </si>
  <si>
    <t>14277</t>
  </si>
  <si>
    <t>MALLA ASOLEADORA VICHADA</t>
  </si>
  <si>
    <t>MARCELA JIMENEZ FAJARDO</t>
  </si>
  <si>
    <t>2024-04-11</t>
  </si>
  <si>
    <t>2024-04-22 14:36:28</t>
  </si>
  <si>
    <t>2024-04-25 00:00:00</t>
  </si>
  <si>
    <t>2024-04-25 13:12:33</t>
  </si>
  <si>
    <t>2024-04-26 07:31:32</t>
  </si>
  <si>
    <t>2024-04-30 00:00:00</t>
  </si>
  <si>
    <t>2024-04-23</t>
  </si>
  <si>
    <t>2024-04-25</t>
  </si>
  <si>
    <t>2024-04-30</t>
  </si>
  <si>
    <t>18299</t>
  </si>
  <si>
    <t>MANOFACTURAS MUÑOS MUMA</t>
  </si>
  <si>
    <t>2024-04-15</t>
  </si>
  <si>
    <t>2024-06-04 16:13:44</t>
  </si>
  <si>
    <t>2024-06-21 09:19:01</t>
  </si>
  <si>
    <t>2024-06-21 17:59:11</t>
  </si>
  <si>
    <t>2024-06-03</t>
  </si>
  <si>
    <t>8795</t>
  </si>
  <si>
    <t>TAPA BISTRO 0.70*0.70 (TA)</t>
  </si>
  <si>
    <t>9007</t>
  </si>
  <si>
    <t>BASE METALICA MESA BISTRO</t>
  </si>
  <si>
    <t>9708</t>
  </si>
  <si>
    <t>SOMBRILLA ALPES 2.0*2.0 4P S/F (TA)</t>
  </si>
  <si>
    <t>FUNDACION UNIVERSITARIA NAVARRA - UNINAVARRA</t>
  </si>
  <si>
    <t>MUEBLES</t>
  </si>
  <si>
    <t>2024-06-19 10:45:50</t>
  </si>
  <si>
    <t>2024-06-26 16:52:28</t>
  </si>
  <si>
    <t>2024-07-17 14:07:53</t>
  </si>
  <si>
    <t>8110</t>
  </si>
  <si>
    <t>MESA CIRCULAR ALPES ALUTECA 1.40 (TA)</t>
  </si>
  <si>
    <t>CENTRO COMERCIAL SANTAFÉ MEDELLÍN P.H</t>
  </si>
  <si>
    <t>2024-08-30</t>
  </si>
  <si>
    <t>2024-09-09 14:54:10</t>
  </si>
  <si>
    <t>2024-10-01 09:24:44</t>
  </si>
  <si>
    <t>2024-10-01 10:15:14</t>
  </si>
  <si>
    <t>2024-10-24 14:52:02</t>
  </si>
  <si>
    <t>HOTELES CALLE 94 SOCIEDAD POR ACCIONES SIMPLIFICADA</t>
  </si>
  <si>
    <t>2024-04-16</t>
  </si>
  <si>
    <t>2024-06-04 15:57:03</t>
  </si>
  <si>
    <t>2024-06-04 16:34:57</t>
  </si>
  <si>
    <t>2024-06-06 14:40:33</t>
  </si>
  <si>
    <t>VAL ROSE INVESTMENTS GROUP LLC</t>
  </si>
  <si>
    <t>2024-05-09 13:02:45</t>
  </si>
  <si>
    <t>2024-06-20 15:01:47</t>
  </si>
  <si>
    <t>2024-07-22 12:14:25</t>
  </si>
  <si>
    <t>PTEK02</t>
  </si>
  <si>
    <t>PERGOTEK MEGA CLASSIC MUROS</t>
  </si>
  <si>
    <t>Polvo Especial</t>
  </si>
  <si>
    <t>Servicios y equipos SAS</t>
  </si>
  <si>
    <t>2024-05-14 13:55:40</t>
  </si>
  <si>
    <t>2024-05-20 17:47:17</t>
  </si>
  <si>
    <t>2024-05-22 12:17:03</t>
  </si>
  <si>
    <t>2024-06-25 17:51:33</t>
  </si>
  <si>
    <t>2024-07-31 14:32:49</t>
  </si>
  <si>
    <t>Blanco Estandar - RAL 9003</t>
  </si>
  <si>
    <t>TRANSP05</t>
  </si>
  <si>
    <t>TRANSPORTE FUERA BARRANQUILLA CUBRIMIENT</t>
  </si>
  <si>
    <t>FUNDACION LICEO INGLES PEREIRA</t>
  </si>
  <si>
    <t>2024-04-17</t>
  </si>
  <si>
    <t>2024-06-25 12:19:37</t>
  </si>
  <si>
    <t>2024-08-12 11:30:23</t>
  </si>
  <si>
    <t>2024-12-24 09:31:40</t>
  </si>
  <si>
    <t>2025-01-08 07:39:32</t>
  </si>
  <si>
    <t>2025-02-24 11:28:45</t>
  </si>
  <si>
    <t>2024-11-04</t>
  </si>
  <si>
    <t>2024-12-05</t>
  </si>
  <si>
    <t>PTEK22</t>
  </si>
  <si>
    <t>PERGOTEK BASIC CLASSIC GAZEBO</t>
  </si>
  <si>
    <t>SPOT28</t>
  </si>
  <si>
    <t>SISTEMA ELECTRICO  28 SPOT PARA PERGOLA</t>
  </si>
  <si>
    <t>TAPLP04</t>
  </si>
  <si>
    <t>TAPA LATERAL PTEK PVC</t>
  </si>
  <si>
    <t>LOMNE SAS</t>
  </si>
  <si>
    <t>2024-05-24 16:37:03</t>
  </si>
  <si>
    <t>2024-05-27 08:12:40</t>
  </si>
  <si>
    <t>2024-05-30 11:19:30</t>
  </si>
  <si>
    <t>10087</t>
  </si>
  <si>
    <t>CORREA LIRA LC/NP6224 443 *45MM</t>
  </si>
  <si>
    <t>19303</t>
  </si>
  <si>
    <t>CONTROL REMOTO MONOCANAL TUBE SCE R1 GU</t>
  </si>
  <si>
    <t>PANORAMA  SAS</t>
  </si>
  <si>
    <t>2024-04-18</t>
  </si>
  <si>
    <t>2024-05-03 14:58:00</t>
  </si>
  <si>
    <t>2024-05-03 14:58:13</t>
  </si>
  <si>
    <t>2024-05-14 17:14:27</t>
  </si>
  <si>
    <t>11441</t>
  </si>
  <si>
    <t>MANIVELA DE 1.50 MT TOSCANY</t>
  </si>
  <si>
    <t>MUMA S.A.S</t>
  </si>
  <si>
    <t>2024-04-19</t>
  </si>
  <si>
    <t>2024-05-20 09:58:33</t>
  </si>
  <si>
    <t>2024-05-31 14:35:21</t>
  </si>
  <si>
    <t>2024-05-31 14:36:27</t>
  </si>
  <si>
    <t>9327</t>
  </si>
  <si>
    <t>SOMBRILLA ALPES 3.0*3.0 8P TECALUM S/F</t>
  </si>
  <si>
    <t>carmen Irene Padilla Velarde</t>
  </si>
  <si>
    <t>2024-10-18</t>
  </si>
  <si>
    <t>2024-10-22 14:44:05</t>
  </si>
  <si>
    <t>2024-10-23 16:01:09</t>
  </si>
  <si>
    <t>2024-12-02 00:04:28</t>
  </si>
  <si>
    <t>2024-12-04 17:17:59</t>
  </si>
  <si>
    <t>2025-01-21 10:28:27</t>
  </si>
  <si>
    <t>2024-10-23</t>
  </si>
  <si>
    <t>2024-10-24</t>
  </si>
  <si>
    <t>2024-12-21</t>
  </si>
  <si>
    <t>REP044</t>
  </si>
  <si>
    <t>REPARACION SOMBRALINA MAT PRIMA</t>
  </si>
  <si>
    <t>LONA DICKSON GRIS FONDO ENTERO REF:6088</t>
  </si>
  <si>
    <t>2024-04-22</t>
  </si>
  <si>
    <t>2025-03-31</t>
  </si>
  <si>
    <t>2025-04-01 15:10:40</t>
  </si>
  <si>
    <t>2025-04-29 13:50:18</t>
  </si>
  <si>
    <t>2025-04-29 13:50:23</t>
  </si>
  <si>
    <t>2025-04-29 13:50:30</t>
  </si>
  <si>
    <t>2025-04-29 13:50:35</t>
  </si>
  <si>
    <t>2025-11-06</t>
  </si>
  <si>
    <t>2025-12-19</t>
  </si>
  <si>
    <t>En Proceso Diseño</t>
  </si>
  <si>
    <t>26502x</t>
  </si>
  <si>
    <t>ESTACION METEREOLOGICA</t>
  </si>
  <si>
    <t>26503</t>
  </si>
  <si>
    <t>SENSOR DE LLUVIA</t>
  </si>
  <si>
    <t xml:space="preserve">RIKDOM COFFE </t>
  </si>
  <si>
    <t>2024-05-07 10:29:15</t>
  </si>
  <si>
    <t>2024-05-20 11:17:15</t>
  </si>
  <si>
    <t>2024-06-12 16:47:40</t>
  </si>
  <si>
    <t>2024-06-12 16:48:02</t>
  </si>
  <si>
    <t>2024-07-17 14:06:18</t>
  </si>
  <si>
    <t>LONA DICKSON BEIGE *1.20 REF:0681</t>
  </si>
  <si>
    <t>PUBL02</t>
  </si>
  <si>
    <t>PUBLICIDAD POLICROMIA 2 TINTAS</t>
  </si>
  <si>
    <t>THAIS APONTE</t>
  </si>
  <si>
    <t>2024-06-07 16:59:34</t>
  </si>
  <si>
    <t>2024-06-17 13:53:23</t>
  </si>
  <si>
    <t>2024-06-18 07:51:12</t>
  </si>
  <si>
    <t>24253</t>
  </si>
  <si>
    <t>SPOT 4.5W / 60Âº ANGULO / 3000K / BLANCO</t>
  </si>
  <si>
    <t>DECOTOLDOS COLOMBIA LTDA</t>
  </si>
  <si>
    <t>2024-05-02 11:38:06</t>
  </si>
  <si>
    <t>2024-05-02 11:38:41</t>
  </si>
  <si>
    <t>2024-05-02 16:04:12</t>
  </si>
  <si>
    <t>3567</t>
  </si>
  <si>
    <t>LONA DICKSON VERDE FONDO ENTERO REF:0003</t>
  </si>
  <si>
    <t>maquite s.a</t>
  </si>
  <si>
    <t>2024-09-12 13:30:00</t>
  </si>
  <si>
    <t>2024-10-10 16:20:00</t>
  </si>
  <si>
    <t>2024-10-15 08:20:27</t>
  </si>
  <si>
    <t>2025-03-03 19:38:22</t>
  </si>
  <si>
    <t>2024-09-27</t>
  </si>
  <si>
    <t>2024-04-24</t>
  </si>
  <si>
    <t>2024-05-16 09:11:51</t>
  </si>
  <si>
    <t>2024-05-28 13:48:32</t>
  </si>
  <si>
    <t>2024-05-28 13:48:42</t>
  </si>
  <si>
    <t>2024-06-04 15:13:43</t>
  </si>
  <si>
    <t>1547510</t>
  </si>
  <si>
    <t>ESTR POUF JAPON ALU 80*80 (TA)</t>
  </si>
  <si>
    <t>15478</t>
  </si>
  <si>
    <t>SOFA JAPON ALUTECA  DOS PUESTOS C/C</t>
  </si>
  <si>
    <t>GF INGENIEROS S.A.S</t>
  </si>
  <si>
    <t>2024-06-05 09:35:01</t>
  </si>
  <si>
    <t>2024-08-05 04:00:35</t>
  </si>
  <si>
    <t>2024-09-04 10:48:02</t>
  </si>
  <si>
    <t>2024-09-09 07:36:51</t>
  </si>
  <si>
    <t>2024-10-25 11:00:02</t>
  </si>
  <si>
    <t>2024-07-22</t>
  </si>
  <si>
    <t>27846</t>
  </si>
  <si>
    <t>MEMBRANA ARQUITEC ESPC PARED 31UND</t>
  </si>
  <si>
    <t>JARAMILLO MORA CONSTRUCTORA</t>
  </si>
  <si>
    <t>2024-09-19 09:21:58</t>
  </si>
  <si>
    <t>2024-11-05 13:01:45</t>
  </si>
  <si>
    <t>2024-12-13 07:50:31</t>
  </si>
  <si>
    <t>2024-12-16 11:13:08</t>
  </si>
  <si>
    <t>2025-02-26 07:51:32</t>
  </si>
  <si>
    <t>2024-11-25</t>
  </si>
  <si>
    <t>2024-11-29</t>
  </si>
  <si>
    <t>2024-12-08</t>
  </si>
  <si>
    <t>MEMBRANA ESPC05</t>
  </si>
  <si>
    <t>MEMBRANA ESPECIAL TENSADA 78 M2</t>
  </si>
  <si>
    <t>MEMBRANA ESPC06</t>
  </si>
  <si>
    <t>MEMBRANA ESPECIAL TENSADA 135 M2</t>
  </si>
  <si>
    <t>ANGELA  EASTMAN DE LA CUESTA</t>
  </si>
  <si>
    <t>2024-04-26</t>
  </si>
  <si>
    <t>2024-05-14 10:32:43</t>
  </si>
  <si>
    <t>2024-05-30 14:51:23</t>
  </si>
  <si>
    <t>2024-05-30 15:00:38</t>
  </si>
  <si>
    <t>2024-06-24 21:20:32</t>
  </si>
  <si>
    <t>100235</t>
  </si>
  <si>
    <t>SOFA MONTECARLO BRAZO DER  C/COJIN. (TA)</t>
  </si>
  <si>
    <t>Hotel Casa San Agustín</t>
  </si>
  <si>
    <t>2024-04-29</t>
  </si>
  <si>
    <t>2024-05-11 15:41:29</t>
  </si>
  <si>
    <t>2024-05-30 17:02:28</t>
  </si>
  <si>
    <t>100196</t>
  </si>
  <si>
    <t>ACEITE EN TECA X 1 LITRO</t>
  </si>
  <si>
    <t>CAPUCOL SAS</t>
  </si>
  <si>
    <t>2024-05-02 11:40:06</t>
  </si>
  <si>
    <t>2024-05-02 16:56:12</t>
  </si>
  <si>
    <t>2024-05-06 14:54:21</t>
  </si>
  <si>
    <t>2024-05-06 17:46:04</t>
  </si>
  <si>
    <t>PAULA ANDREA  GOMEZ GUTIERREZ</t>
  </si>
  <si>
    <t>2024-05-23 11:05:11</t>
  </si>
  <si>
    <t>2024-06-09 17:23:09</t>
  </si>
  <si>
    <t>2024-06-11 10:49:33</t>
  </si>
  <si>
    <t>Pereira</t>
  </si>
  <si>
    <t>2024-08-03 11:17:04</t>
  </si>
  <si>
    <t>2024-12-13 08:01:35</t>
  </si>
  <si>
    <t>2025-03-25 16:06:00</t>
  </si>
  <si>
    <t>2025-03-25 16:06:09</t>
  </si>
  <si>
    <t>2025-03-25 17:05:45</t>
  </si>
  <si>
    <t>2025-05-30</t>
  </si>
  <si>
    <t>2025-09-12</t>
  </si>
  <si>
    <t>28023</t>
  </si>
  <si>
    <t>TOSCANA STRUCTURE PUERTO RICO 10.6*5.4</t>
  </si>
  <si>
    <t>PLAM06</t>
  </si>
  <si>
    <t>MAXI PERGOLAM ENTRE MUROS</t>
  </si>
  <si>
    <t>OLGA LUZ POSADA CALLE</t>
  </si>
  <si>
    <t>2024-06-29 13:53:23</t>
  </si>
  <si>
    <t>2024-07-10 18:02:44</t>
  </si>
  <si>
    <t>2024-07-24 10:02:57</t>
  </si>
  <si>
    <t>2024-09-03 09:39:04</t>
  </si>
  <si>
    <t>2025-05-05 08:23:25</t>
  </si>
  <si>
    <t>2024-07-09</t>
  </si>
  <si>
    <t>2025-03-29</t>
  </si>
  <si>
    <t>2025-11-23</t>
  </si>
  <si>
    <t>BANE08</t>
  </si>
  <si>
    <t>BANETA 180 GRADOS ELECTRICA</t>
  </si>
  <si>
    <t>BANE14</t>
  </si>
  <si>
    <t>BANETA GUILLOT GUAYA ELECTRICA ACRILICA</t>
  </si>
  <si>
    <t>PERGOSCREEN BEIGE 3M EB4841 G6-7 430GR</t>
  </si>
  <si>
    <t>BANE1401**</t>
  </si>
  <si>
    <t>LON  BANT GUILLOT GUAYA ELECT</t>
  </si>
  <si>
    <t>FLANCHE03</t>
  </si>
  <si>
    <t>FANCHE  BANETA ALUMINIO</t>
  </si>
  <si>
    <t>VIGAAL03</t>
  </si>
  <si>
    <t>VIGA EN ALUMINIO 127X127</t>
  </si>
  <si>
    <t xml:space="preserve">LUZ HERNANDEZ </t>
  </si>
  <si>
    <t>2024-05-08 09:39:22</t>
  </si>
  <si>
    <t>2024-05-10 07:51:57</t>
  </si>
  <si>
    <t>2024-05-10 07:52:07</t>
  </si>
  <si>
    <t>2024-05-23 15:16:07</t>
  </si>
  <si>
    <t>18461</t>
  </si>
  <si>
    <t>TORNILLO NIVELADOR P/FLEXIGLASS PLUSS</t>
  </si>
  <si>
    <t>18462</t>
  </si>
  <si>
    <t>PERFIL SILICONA CON CINTA 3M</t>
  </si>
  <si>
    <t>REP049</t>
  </si>
  <si>
    <t>REPARACION FLEXIGLASS MAT PRIMA</t>
  </si>
  <si>
    <t>TORRES MARIA DEL</t>
  </si>
  <si>
    <t>2024-05-02 11:35:48</t>
  </si>
  <si>
    <t>2024-05-02 11:35:55</t>
  </si>
  <si>
    <t>2024-05-02 11:36:00</t>
  </si>
  <si>
    <t>11435</t>
  </si>
  <si>
    <t>MAQUINA DE 1/7 TOSCANY</t>
  </si>
  <si>
    <t>ANGELA  JARAMILLO</t>
  </si>
  <si>
    <t>2024-05-16 11:14:19</t>
  </si>
  <si>
    <t>2024-07-02 16:57:09</t>
  </si>
  <si>
    <t>2024-05-19</t>
  </si>
  <si>
    <t>2024-06-30</t>
  </si>
  <si>
    <t>7274</t>
  </si>
  <si>
    <t>MALLA ASOLEADORA JUPITER</t>
  </si>
  <si>
    <t xml:space="preserve">A. A. PROYECTOS Y MANTENIMIENTOS SAS </t>
  </si>
  <si>
    <t>2024-05-03 14:59:58</t>
  </si>
  <si>
    <t>2024-05-03 15:00:04</t>
  </si>
  <si>
    <t>2024-05-06 10:33:24</t>
  </si>
  <si>
    <t>82</t>
  </si>
  <si>
    <t>LONA DICKSON ROJO FONDO ENTERO REF:0020</t>
  </si>
  <si>
    <t>HERRERA USMAN JOSE EDUARDO</t>
  </si>
  <si>
    <t>2024-05-02 10:35:20</t>
  </si>
  <si>
    <t>2024-05-02 10:35:25</t>
  </si>
  <si>
    <t>2024-05-14 17:13:28</t>
  </si>
  <si>
    <t>11455</t>
  </si>
  <si>
    <t>CASQUILLO LADO ACCION 0.70 MM PLAS TOSCA</t>
  </si>
  <si>
    <t>Estructuras Carpas y Papeles.</t>
  </si>
  <si>
    <t>2024-05-03 15:57:26</t>
  </si>
  <si>
    <t>2024-05-03 15:57:33</t>
  </si>
  <si>
    <t>2024-05-06 17:41:17</t>
  </si>
  <si>
    <t>47</t>
  </si>
  <si>
    <t>ISABEL CRISTINA VARGAS GOMEZ</t>
  </si>
  <si>
    <t>2024-05-07 09:23:57</t>
  </si>
  <si>
    <t>2024-05-07 10:55:41</t>
  </si>
  <si>
    <t>2024-05-09 16:41:12</t>
  </si>
  <si>
    <t>2024-05-15 08:12:43</t>
  </si>
  <si>
    <t>SOLICITUD DE PEDIDO NO FACTURABLE DAMIS SAS CORTINAS BLACKOUT CASAS CALIMA</t>
  </si>
  <si>
    <t>2024-05-03 09:59:09</t>
  </si>
  <si>
    <t>2024-05-03 10:21:57</t>
  </si>
  <si>
    <t>2025-04-23 13:48:59</t>
  </si>
  <si>
    <t>2025-04-23 13:49:05</t>
  </si>
  <si>
    <t>2025-04-23 13:49:12</t>
  </si>
  <si>
    <t>95971</t>
  </si>
  <si>
    <t>CORTINA ENROLLABLE</t>
  </si>
  <si>
    <t xml:space="preserve">CLUB CAMPESTRE CALI </t>
  </si>
  <si>
    <t>2024-07-19 11:37:34</t>
  </si>
  <si>
    <t>2024-08-14 08:26:29</t>
  </si>
  <si>
    <t>2024-08-14 09:53:11</t>
  </si>
  <si>
    <t>2024-08-27 10:22:05</t>
  </si>
  <si>
    <t>2024-08-20</t>
  </si>
  <si>
    <t>9552</t>
  </si>
  <si>
    <t>LONA SOMBRILLA LAGREAT  7X7MT</t>
  </si>
  <si>
    <t>RAFAEL IGNACIO RESTREPO VÉLEZ</t>
  </si>
  <si>
    <t>2024-06-07 11:43:17</t>
  </si>
  <si>
    <t>2024-06-11 17:42:54</t>
  </si>
  <si>
    <t>2024-06-13 13:27:54</t>
  </si>
  <si>
    <t>2024-07-09 17:01:42</t>
  </si>
  <si>
    <t>2024-08-20 09:22:56</t>
  </si>
  <si>
    <t>2024-05-16 09:11:11</t>
  </si>
  <si>
    <t>2024-06-23 20:23:01</t>
  </si>
  <si>
    <t>2024-06-25 11:41:05</t>
  </si>
  <si>
    <t>2024-07-09 00:31:20</t>
  </si>
  <si>
    <t>100245</t>
  </si>
  <si>
    <t>SOFA MONT 2 PUESTOS TECALUM C/COJIN(TA)</t>
  </si>
  <si>
    <t>LONA DICKSON BEIGE VETEADO REF:8904</t>
  </si>
  <si>
    <t>100248</t>
  </si>
  <si>
    <t>POLTRONA MONTECARLO ALUTECA C/COJIN(TA)</t>
  </si>
  <si>
    <t>5445</t>
  </si>
  <si>
    <t>COJIN DECORATIVO MONTECARLO 43CM*43CM</t>
  </si>
  <si>
    <t>5448</t>
  </si>
  <si>
    <t>ESTRUC POUF MONTECARLO ALUMI 90* 80 (TA)</t>
  </si>
  <si>
    <t>5537</t>
  </si>
  <si>
    <t>COJIN DECORATIVO MONTECARLO 50CM*50CM</t>
  </si>
  <si>
    <t>LONA DICKSON AZUL VETEADO REF:U391</t>
  </si>
  <si>
    <t xml:space="preserve">SUR SALUD E-HEALTH SAS </t>
  </si>
  <si>
    <t>2024-05-14 09:47:54</t>
  </si>
  <si>
    <t>2024-05-16 17:31:06</t>
  </si>
  <si>
    <t>2024-05-23 08:24:25</t>
  </si>
  <si>
    <t>2024-07-17 09:32:02</t>
  </si>
  <si>
    <t>2024-08-08 16:01:35</t>
  </si>
  <si>
    <t>LONA DICKSON VERDE OLIVA VETEADO REF:0853</t>
  </si>
  <si>
    <t>LIPEZ CAMPOS ROLANDO</t>
  </si>
  <si>
    <t>2024-05-03 13:26:25</t>
  </si>
  <si>
    <t>2024-05-03 13:26:31</t>
  </si>
  <si>
    <t>2024-05-06 11:38:41</t>
  </si>
  <si>
    <t>12664</t>
  </si>
  <si>
    <t>BRAZO DE 1.50 MT TOSCANY</t>
  </si>
  <si>
    <t>2024-05-06 13:34:51</t>
  </si>
  <si>
    <t>2024-05-06 13:34:57</t>
  </si>
  <si>
    <t>2024-05-06 17:45:18</t>
  </si>
  <si>
    <t>11432</t>
  </si>
  <si>
    <t>BRAZO DE 2.50 MT TOSCANY</t>
  </si>
  <si>
    <t xml:space="preserve">OCHOA ZULUAGA DEISY VIVIANA </t>
  </si>
  <si>
    <t>2024-05-06 11:01:19</t>
  </si>
  <si>
    <t>2024-05-06 11:01:23</t>
  </si>
  <si>
    <t>2024-05-06 17:44:36</t>
  </si>
  <si>
    <t>11431</t>
  </si>
  <si>
    <t>BRAZO DE 2 MT TOSCANY</t>
  </si>
  <si>
    <t>11440</t>
  </si>
  <si>
    <t>SOPORTE DE FIJACION FRONTAL TOSCANY</t>
  </si>
  <si>
    <t xml:space="preserve">EMIR  PENAGOS </t>
  </si>
  <si>
    <t>2024-05-06 17:00:51</t>
  </si>
  <si>
    <t>2024-06-09 17:28:59</t>
  </si>
  <si>
    <t>2024-06-11 10:56:01</t>
  </si>
  <si>
    <t>2024-06-13 12:07:05</t>
  </si>
  <si>
    <t>12192</t>
  </si>
  <si>
    <t>FUNDA ASOLEADORA SAKAI</t>
  </si>
  <si>
    <t>9621</t>
  </si>
  <si>
    <t>FUNDA MESA AUXILIAR SAKATA</t>
  </si>
  <si>
    <t xml:space="preserve">evilla  inversiones s a s </t>
  </si>
  <si>
    <t>2024-05-03 13:25:10</t>
  </si>
  <si>
    <t>2024-05-03 13:25:18</t>
  </si>
  <si>
    <t>2024-05-06 10:31:49</t>
  </si>
  <si>
    <t>36</t>
  </si>
  <si>
    <t>HENRY  MALDONADO GUTIERREZ</t>
  </si>
  <si>
    <t>2024-05-14 12:07:50</t>
  </si>
  <si>
    <t>2024-05-14 12:07:55</t>
  </si>
  <si>
    <t>2024-05-14 17:19:28</t>
  </si>
  <si>
    <t>URIBE CALOS</t>
  </si>
  <si>
    <t>2024-05-03 14:59:11</t>
  </si>
  <si>
    <t>2024-05-03 14:59:16</t>
  </si>
  <si>
    <t>2024-05-06 10:30:07</t>
  </si>
  <si>
    <t>EDUWIN NEIRA VELA</t>
  </si>
  <si>
    <t>2024-05-10 11:39:27</t>
  </si>
  <si>
    <t>2024-05-10 11:39:33</t>
  </si>
  <si>
    <t>2024-05-14 07:29:24</t>
  </si>
  <si>
    <t>40</t>
  </si>
  <si>
    <t>CARLOS ALBERTO GIRALDO LOPEZ</t>
  </si>
  <si>
    <t>2024-05-06 11:05:45</t>
  </si>
  <si>
    <t>2024-05-06 11:05:50</t>
  </si>
  <si>
    <t>2024-05-06 17:43:52</t>
  </si>
  <si>
    <t>GRUPO PI PROYECTOS DE INGENIERIA S.A.S.</t>
  </si>
  <si>
    <t>2024-05-14 09:11:50</t>
  </si>
  <si>
    <t>2024-05-21 15:39:39</t>
  </si>
  <si>
    <t>2024-05-29 07:31:24</t>
  </si>
  <si>
    <t>2024-05-31 08:00:47</t>
  </si>
  <si>
    <t>2024-06-01 12:48:51</t>
  </si>
  <si>
    <t>CARPAS FLASH DISENOS ESPECIALES LTDA</t>
  </si>
  <si>
    <t>2024-05-08 09:36:05</t>
  </si>
  <si>
    <t>2024-05-08 09:36:27</t>
  </si>
  <si>
    <t>2024-05-08 17:27:07</t>
  </si>
  <si>
    <t>107</t>
  </si>
  <si>
    <t>LONA DICKSON VINOTINTO F. ENTE REF:8206</t>
  </si>
  <si>
    <t>CARLOS  PALACIO</t>
  </si>
  <si>
    <t>2024-05-07 13:38:29</t>
  </si>
  <si>
    <t>2024-05-20 17:42:30</t>
  </si>
  <si>
    <t>2024-05-26 22:16:37</t>
  </si>
  <si>
    <t>2024-05-28 08:16:14</t>
  </si>
  <si>
    <t>2024-08-27 13:20:48</t>
  </si>
  <si>
    <t>Blanco Perla - RAL 1013</t>
  </si>
  <si>
    <t>2024-05-08 09:27:07</t>
  </si>
  <si>
    <t>2024-05-08 11:42:01</t>
  </si>
  <si>
    <t>2024-05-14 07:30:39</t>
  </si>
  <si>
    <t>5574</t>
  </si>
  <si>
    <t>MAQUINA 1/16 TOSCANY(LONG MAYORES 4MT)</t>
  </si>
  <si>
    <t>DIANA PATIÑO</t>
  </si>
  <si>
    <t>2024-05-07 13:53:55</t>
  </si>
  <si>
    <t>2024-05-21 14:12:24</t>
  </si>
  <si>
    <t>2024-06-06 15:14:40</t>
  </si>
  <si>
    <t>2024-06-11 08:09:58</t>
  </si>
  <si>
    <t>2025-04-28 15:59:15</t>
  </si>
  <si>
    <t>2025-05-11</t>
  </si>
  <si>
    <t>KMPLITE</t>
  </si>
  <si>
    <t>KIT MOTOR PERGOLITE 30N</t>
  </si>
  <si>
    <t>PLITE09</t>
  </si>
  <si>
    <t>PERGOLITE MAN LON VINI POSTES</t>
  </si>
  <si>
    <t>PLT44</t>
  </si>
  <si>
    <t>PLATINA ANCLAJE POSTEMURO PERF.101x101</t>
  </si>
  <si>
    <t xml:space="preserve">ANDRES DOMINGUES  </t>
  </si>
  <si>
    <t>2024-05-06 11:58:05</t>
  </si>
  <si>
    <t>2024-05-07 14:33:30</t>
  </si>
  <si>
    <t>2024-05-07 14:50:59</t>
  </si>
  <si>
    <t>100358</t>
  </si>
  <si>
    <t>MESA MAGIC HEXAGONAL 1.60*1.05 (TA)</t>
  </si>
  <si>
    <t>5121</t>
  </si>
  <si>
    <t>SILLA MAGIC S/BRAZO S/C (TA)NAL</t>
  </si>
  <si>
    <t>ARTURO ZAPATA FERNANDO</t>
  </si>
  <si>
    <t>2024-05-06 11:00:26</t>
  </si>
  <si>
    <t>2024-05-06 11:00:31</t>
  </si>
  <si>
    <t>2024-05-06 17:40:44</t>
  </si>
  <si>
    <t>ANDRES HURTADO</t>
  </si>
  <si>
    <t>2024-05-06 11:35:09</t>
  </si>
  <si>
    <t>2024-05-06 11:35:14</t>
  </si>
  <si>
    <t>2024-05-06 17:40:12</t>
  </si>
  <si>
    <t>55</t>
  </si>
  <si>
    <t>SANTANA SALAZAR COMPANY S.A.S.</t>
  </si>
  <si>
    <t>2024-05-28 13:18:41</t>
  </si>
  <si>
    <t>2024-06-07 18:18:46</t>
  </si>
  <si>
    <t>2024-06-11 07:34:51</t>
  </si>
  <si>
    <t>2024-06-24 21:34:39</t>
  </si>
  <si>
    <t>Sociedad Portuaria Regional de Cartagena</t>
  </si>
  <si>
    <t>2024-05-14 13:50:25</t>
  </si>
  <si>
    <t>2024-05-31 08:18:25</t>
  </si>
  <si>
    <t>2024-06-04 14:15:45</t>
  </si>
  <si>
    <t>2024-06-21 10:54:05</t>
  </si>
  <si>
    <t>13012</t>
  </si>
  <si>
    <t>BASE METALI SOMBRILLA 600*600 EN 1/2"M58</t>
  </si>
  <si>
    <t>2024-05-14 14:04:00</t>
  </si>
  <si>
    <t>2024-05-20 15:40:00</t>
  </si>
  <si>
    <t>2024-05-27 16:07:56</t>
  </si>
  <si>
    <t>2024-05-27 16:08:04</t>
  </si>
  <si>
    <t>2024-06-01 12:25:38</t>
  </si>
  <si>
    <t>LUIS HERNANDO PARRA NIETO</t>
  </si>
  <si>
    <t>2024-05-23 17:22:05</t>
  </si>
  <si>
    <t>2024-06-06 15:59:43</t>
  </si>
  <si>
    <t>2024-06-20 11:36:07</t>
  </si>
  <si>
    <t>2024-06-21 17:43:17</t>
  </si>
  <si>
    <t>2024-09-05 11:20:14</t>
  </si>
  <si>
    <t>FZIPP02</t>
  </si>
  <si>
    <t>FLEXIZIPP 127 X 127</t>
  </si>
  <si>
    <t>PLASTICO CLEAR TRANSPARENTE REF:3838</t>
  </si>
  <si>
    <t>2024-05-10 15:31:22</t>
  </si>
  <si>
    <t>2024-05-14 16:23:57</t>
  </si>
  <si>
    <t>2024-05-17 08:12:28</t>
  </si>
  <si>
    <t>2024-05-17 09:27:36</t>
  </si>
  <si>
    <t>SOMB0302**</t>
  </si>
  <si>
    <t>ESTRU SOMBRALINA MANUAL</t>
  </si>
  <si>
    <t>CAPOTE SARRIA MEDARDO</t>
  </si>
  <si>
    <t>2024-05-07 09:30:35</t>
  </si>
  <si>
    <t>2024-05-07 09:30:41</t>
  </si>
  <si>
    <t>2024-05-14 17:14:42</t>
  </si>
  <si>
    <t>21307</t>
  </si>
  <si>
    <t xml:space="preserve">BLANCA  DONADO </t>
  </si>
  <si>
    <t>2024-05-11 15:00:14</t>
  </si>
  <si>
    <t>2024-05-31 14:57:58</t>
  </si>
  <si>
    <t>2024-06-21 07:50:37</t>
  </si>
  <si>
    <t>2024-06-25 17:53:28</t>
  </si>
  <si>
    <t>2024-11-12 10:13:53</t>
  </si>
  <si>
    <t>2024-05-11</t>
  </si>
  <si>
    <t>2024-06-26</t>
  </si>
  <si>
    <t>27778</t>
  </si>
  <si>
    <t>CANAL PERGOTEK ESPECIAL 01</t>
  </si>
  <si>
    <t>CORB01</t>
  </si>
  <si>
    <t>CORBELLA TRIANGULAR</t>
  </si>
  <si>
    <t>PLITE10</t>
  </si>
  <si>
    <t>PERGOLITE MAN LON VINI MUROS</t>
  </si>
  <si>
    <t xml:space="preserve">MARTHA MEZA BARROS  </t>
  </si>
  <si>
    <t>2024-05-31 08:12:15</t>
  </si>
  <si>
    <t>2024-05-31 09:48:12</t>
  </si>
  <si>
    <t>2024-06-20 07:25:08</t>
  </si>
  <si>
    <t>TUNALI TEC</t>
  </si>
  <si>
    <t>2024-05-08 15:44:57</t>
  </si>
  <si>
    <t>2024-05-08 15:49:26</t>
  </si>
  <si>
    <t>2024-05-10 07:56:46</t>
  </si>
  <si>
    <t>101601</t>
  </si>
  <si>
    <t>CARRO DOBLE PERGOTEK</t>
  </si>
  <si>
    <t>Tornillo Avellanado 6 x 16 mm</t>
  </si>
  <si>
    <t>17804</t>
  </si>
  <si>
    <t>TORNILLO BRISTOL C/C ALLEN 8 X 30 INOX</t>
  </si>
  <si>
    <t>18664</t>
  </si>
  <si>
    <t>TUERCA REMACHABLE HEX M8(caja x 750 und)</t>
  </si>
  <si>
    <t>3647</t>
  </si>
  <si>
    <t>CAJA CONTROL DC1410 PERGOTEK 110V/60HZ</t>
  </si>
  <si>
    <t>PZAC014</t>
  </si>
  <si>
    <t>PLATINA TENSOR EN U(CZ)</t>
  </si>
  <si>
    <t>PZAC048</t>
  </si>
  <si>
    <t>PLATINA CARRO FANTASMAPTK (CSZ)</t>
  </si>
  <si>
    <t>PZAI182</t>
  </si>
  <si>
    <t>TAPA HUECO SIMETRICA BASIC MAXI MEGA INF</t>
  </si>
  <si>
    <t>DIANA PAOLA CARDONA ZAPATA</t>
  </si>
  <si>
    <t>2024-05-09 12:53:42</t>
  </si>
  <si>
    <t>2024-05-20 15:28:04</t>
  </si>
  <si>
    <t>2024-06-15 13:16:23</t>
  </si>
  <si>
    <t>2024-06-19 08:02:57</t>
  </si>
  <si>
    <t>2024-06-24 13:24:20</t>
  </si>
  <si>
    <t>PUBL04</t>
  </si>
  <si>
    <t>PUBLICIDAD POLICROMIA 4 TINTAS</t>
  </si>
  <si>
    <t>LONA DICKSON CORN REF:6318</t>
  </si>
  <si>
    <t>MARTINEZ SALAZAR CARLOS FELIPE</t>
  </si>
  <si>
    <t>2024-05-24 12:22:10</t>
  </si>
  <si>
    <t>2024-05-24 12:22:17</t>
  </si>
  <si>
    <t>2024-05-27 07:29:32</t>
  </si>
  <si>
    <t>1010104</t>
  </si>
  <si>
    <t>OREJA BANETA MULTIFUNCION TOSCANY</t>
  </si>
  <si>
    <t>11454</t>
  </si>
  <si>
    <t>CASQUILLO LADO OPUESTO 0.7MM PLAS TOSC</t>
  </si>
  <si>
    <t xml:space="preserve">CONSTRUCTORA DISLON S.A.S </t>
  </si>
  <si>
    <t>2024-05-11 15:38:48</t>
  </si>
  <si>
    <t>2024-05-24 15:32:45</t>
  </si>
  <si>
    <t>2024-06-06 15:11:56</t>
  </si>
  <si>
    <t>2024-06-11 08:13:38</t>
  </si>
  <si>
    <t>2024-10-10 08:58:04</t>
  </si>
  <si>
    <t>PLT24</t>
  </si>
  <si>
    <t>PLATINA FIJACION PERGOFLEX</t>
  </si>
  <si>
    <t>lennier toldos y parasoles</t>
  </si>
  <si>
    <t>2024-05-16 08:59:22</t>
  </si>
  <si>
    <t>2024-05-16 08:59:31</t>
  </si>
  <si>
    <t>2024-05-17 09:35:46</t>
  </si>
  <si>
    <t>11439</t>
  </si>
  <si>
    <t>SOPORTE DE APOYO TOLDO C/RODILLOS</t>
  </si>
  <si>
    <t>55012</t>
  </si>
  <si>
    <t>LONA DICKSON CAFE VETEADO U235 1.20M</t>
  </si>
  <si>
    <t>MARIA ISABEL ARISTIZABAL VALENCIA</t>
  </si>
  <si>
    <t>2024-06-28 16:32:28</t>
  </si>
  <si>
    <t>2024-07-02 15:05:46</t>
  </si>
  <si>
    <t>2024-07-10 09:51:39</t>
  </si>
  <si>
    <t>REP046</t>
  </si>
  <si>
    <t>REPARACION SOMBRILLA MAT PRIMA</t>
  </si>
  <si>
    <t xml:space="preserve">JAVIER FAJARDO </t>
  </si>
  <si>
    <t>2024-05-25</t>
  </si>
  <si>
    <t>2024-05-28 11:48:53</t>
  </si>
  <si>
    <t>2024-05-30 07:50:00</t>
  </si>
  <si>
    <t>2024-06-04 14:58:13</t>
  </si>
  <si>
    <t>2024-07-16 11:54:14</t>
  </si>
  <si>
    <t>COMERCIALIZADORA LUIS A GOMEZ &amp; CIA S EN C S</t>
  </si>
  <si>
    <t>2024-06-04 15:04:17</t>
  </si>
  <si>
    <t>2024-06-20 08:26:10</t>
  </si>
  <si>
    <t>2024-07-06 16:19:14</t>
  </si>
  <si>
    <t>2024-07-11 14:04:24</t>
  </si>
  <si>
    <t>2024-07-29 22:16:43</t>
  </si>
  <si>
    <t>PTEK21</t>
  </si>
  <si>
    <t>PERGOTEK BASIC CLASSIC ENTRE MUROS</t>
  </si>
  <si>
    <t>2024-05-09 12:09:53</t>
  </si>
  <si>
    <t>2024-05-09 12:09:58</t>
  </si>
  <si>
    <t>2024-05-09 16:21:41</t>
  </si>
  <si>
    <t>ESTEFANIA FERNANDEZ CHIQUITO</t>
  </si>
  <si>
    <t>2024-05-09 12:09:05</t>
  </si>
  <si>
    <t>2024-05-09 12:09:10</t>
  </si>
  <si>
    <t>2024-05-10 07:55:24</t>
  </si>
  <si>
    <t>DIANA  VELA</t>
  </si>
  <si>
    <t>2024-05-10 11:11:50</t>
  </si>
  <si>
    <t>2024-05-10 11:12:00</t>
  </si>
  <si>
    <t>2024-05-14 07:28:15</t>
  </si>
  <si>
    <t>29</t>
  </si>
  <si>
    <t>LONA DICKSON AZUL OCEANO REF:7264</t>
  </si>
  <si>
    <t>Sandra Paola Reyes Forero</t>
  </si>
  <si>
    <t>2024-05-27 10:43:20</t>
  </si>
  <si>
    <t>2024-05-27 17:48:04</t>
  </si>
  <si>
    <t>2024-06-06 15:15:42</t>
  </si>
  <si>
    <t>2024-06-14 17:34:45</t>
  </si>
  <si>
    <t>2024-07-31 14:30:42</t>
  </si>
  <si>
    <t>PLT22D</t>
  </si>
  <si>
    <t>SOPORTE BRAZO BANETA DERECHA</t>
  </si>
  <si>
    <t>PLT22I</t>
  </si>
  <si>
    <t>SOPORTE BRAZO BANETA IZQUIERDA</t>
  </si>
  <si>
    <t>QSTARS SAS</t>
  </si>
  <si>
    <t>2024-05-09 12:02:35</t>
  </si>
  <si>
    <t>2024-05-09 12:15:30</t>
  </si>
  <si>
    <t>2024-05-09 16:19:43</t>
  </si>
  <si>
    <t>12119</t>
  </si>
  <si>
    <t>CRIMINAL CAMPESTRE S.A.S.</t>
  </si>
  <si>
    <t>2024-05-14 09:56:45</t>
  </si>
  <si>
    <t>2024-05-24 13:44:06</t>
  </si>
  <si>
    <t>2024-06-07 11:38:14</t>
  </si>
  <si>
    <t>2024-06-11 09:21:46</t>
  </si>
  <si>
    <t>2024-06-05 09:31:51</t>
  </si>
  <si>
    <t>2024-07-19 11:47:03</t>
  </si>
  <si>
    <t>2024-08-24 08:26:46</t>
  </si>
  <si>
    <t>2024-10-24 13:40:36</t>
  </si>
  <si>
    <t>2024-10-25 10:59:05</t>
  </si>
  <si>
    <t>27847</t>
  </si>
  <si>
    <t>MEMBRANA ARQUITEC ESPC PARED 2UND</t>
  </si>
  <si>
    <t>27848</t>
  </si>
  <si>
    <t>MEMBRANA ARQUITEC ESPC PARED 190m2</t>
  </si>
  <si>
    <t xml:space="preserve">ARQUITECTURA Y CUBRIMIENTOS  SAS </t>
  </si>
  <si>
    <t>2024-05-10 11:09:15</t>
  </si>
  <si>
    <t>2024-05-10 11:09:25</t>
  </si>
  <si>
    <t>2024-05-15 16:40:34</t>
  </si>
  <si>
    <t>53</t>
  </si>
  <si>
    <t>LONA DICKSON MARLON REF:6172</t>
  </si>
  <si>
    <t>Cecilia Mercado Noguera</t>
  </si>
  <si>
    <t>2024-08-21</t>
  </si>
  <si>
    <t>2024-08-27 14:47:23</t>
  </si>
  <si>
    <t>2024-08-29 18:04:08</t>
  </si>
  <si>
    <t>2024-09-09 11:06:40</t>
  </si>
  <si>
    <t>2024-09-10 09:32:22</t>
  </si>
  <si>
    <t>2024-10-17 14:17:25</t>
  </si>
  <si>
    <t>2024-05-14 13:34:00</t>
  </si>
  <si>
    <t>2024-06-12 07:51:33</t>
  </si>
  <si>
    <t>2024-06-19 12:02:24</t>
  </si>
  <si>
    <t>2024-06-21 17:55:19</t>
  </si>
  <si>
    <t>2024-06-28 11:27:24</t>
  </si>
  <si>
    <t>CORR01</t>
  </si>
  <si>
    <t>CORREA TUBERIA REDONDA 42 mm</t>
  </si>
  <si>
    <t>CUBT01</t>
  </si>
  <si>
    <t>CUBIERTA LONA ACRILICA</t>
  </si>
  <si>
    <t>TAPLV01</t>
  </si>
  <si>
    <t>TAPA LATERAL VELUM ACRILICA</t>
  </si>
  <si>
    <t xml:space="preserve">MAURICIO  LóPEZ </t>
  </si>
  <si>
    <t>2024-07-15 08:06:28</t>
  </si>
  <si>
    <t>2024-07-15 08:06:37</t>
  </si>
  <si>
    <t>2024-07-15 08:06:43</t>
  </si>
  <si>
    <t>2024-07-15 08:06:49</t>
  </si>
  <si>
    <t>2024-07-15 08:07:02</t>
  </si>
  <si>
    <t>MOLINA PACHECO ARTURO</t>
  </si>
  <si>
    <t>2024-06-12 16:36:43</t>
  </si>
  <si>
    <t>2024-06-14 08:42:56</t>
  </si>
  <si>
    <t>2024-06-18 08:23:17</t>
  </si>
  <si>
    <t>2024-06-18 08:24:38</t>
  </si>
  <si>
    <t>LILIANA ARIAS</t>
  </si>
  <si>
    <t>2024-09-24 12:05:55</t>
  </si>
  <si>
    <t>2024-10-04 13:55:24</t>
  </si>
  <si>
    <t>2024-10-04 13:55:44</t>
  </si>
  <si>
    <t>2024-10-24 15:37:42</t>
  </si>
  <si>
    <t>2024-10-16</t>
  </si>
  <si>
    <t>OMAR  SALAZAR</t>
  </si>
  <si>
    <t>2024-05-14 10:21:54</t>
  </si>
  <si>
    <t>2024-05-14 13:14:47</t>
  </si>
  <si>
    <t>2024-05-14 13:14:52</t>
  </si>
  <si>
    <t>2024-05-15 21:10:54</t>
  </si>
  <si>
    <t>1967</t>
  </si>
  <si>
    <t>SILLA PIRINEOS  (TA)</t>
  </si>
  <si>
    <t>LONA DICKSON AZUL PETROLEO REF:U-320</t>
  </si>
  <si>
    <t>8530</t>
  </si>
  <si>
    <t>MESA NUKAK *60 BASE METALICA (TA)</t>
  </si>
  <si>
    <t>ossaba lm sas</t>
  </si>
  <si>
    <t>2024-05-10 16:49:45</t>
  </si>
  <si>
    <t>2024-05-10 16:49:55</t>
  </si>
  <si>
    <t>2024-05-14 17:16:26</t>
  </si>
  <si>
    <t>35</t>
  </si>
  <si>
    <t>CARPAS MIAMI SAS</t>
  </si>
  <si>
    <t>2024-05-14 13:32:44</t>
  </si>
  <si>
    <t>2024-05-14 13:32:53</t>
  </si>
  <si>
    <t>2024-05-14 17:17:03</t>
  </si>
  <si>
    <t>JORGE MEJIA LEMA</t>
  </si>
  <si>
    <t>2024-05-14 10:28:32</t>
  </si>
  <si>
    <t>2024-05-30 14:20:02</t>
  </si>
  <si>
    <t>2024-05-30 15:00:19</t>
  </si>
  <si>
    <t>2024-06-24 21:19:59</t>
  </si>
  <si>
    <t>100232</t>
  </si>
  <si>
    <t>POLTRONA ESQUINERA MONTECARC/COJIN. (TA)</t>
  </si>
  <si>
    <t>COMPAÑIA DE ALIMENTOS CALCO S.A.</t>
  </si>
  <si>
    <t>2024-05-28 11:50:27</t>
  </si>
  <si>
    <t>2024-07-26 10:12:32</t>
  </si>
  <si>
    <t>2024-07-29 07:18:47</t>
  </si>
  <si>
    <t>2024-08-27 13:28:25</t>
  </si>
  <si>
    <t>12742</t>
  </si>
  <si>
    <t>LONA SOMBRILLA ROMA 3*3 S/F</t>
  </si>
  <si>
    <t>2024-05-10 16:50:56</t>
  </si>
  <si>
    <t>2024-05-10 16:51:03</t>
  </si>
  <si>
    <t>2024-05-14 11:44:48</t>
  </si>
  <si>
    <t xml:space="preserve"> SB ACUARIO SAS</t>
  </si>
  <si>
    <t>2024-06-11 12:10:33</t>
  </si>
  <si>
    <t>2024-07-22 17:51:04</t>
  </si>
  <si>
    <t>2024-08-09 11:11:34</t>
  </si>
  <si>
    <t>2024-09-03 09:38:04</t>
  </si>
  <si>
    <t>2024-11-20 11:44:22</t>
  </si>
  <si>
    <t>2024-06-29</t>
  </si>
  <si>
    <t>PTEK12</t>
  </si>
  <si>
    <t>PERGOTEK MINI CLASSIC ENTRE MUROS</t>
  </si>
  <si>
    <t>SPOT14</t>
  </si>
  <si>
    <t>SISTEMA ELECTRICO  14 SPOT PARA PERGOLA</t>
  </si>
  <si>
    <t>ARQUINT</t>
  </si>
  <si>
    <t>2024-09-03 12:05:50</t>
  </si>
  <si>
    <t>2024-10-15 12:19:25</t>
  </si>
  <si>
    <t>2024-10-19 13:02:05</t>
  </si>
  <si>
    <t>2024-09-03</t>
  </si>
  <si>
    <t>2024-09-15</t>
  </si>
  <si>
    <t>REP022</t>
  </si>
  <si>
    <t>REPARACION CORBELLA MANO OBRA</t>
  </si>
  <si>
    <t>2024-05-16 09:12:43</t>
  </si>
  <si>
    <t>2024-06-09 17:18:35</t>
  </si>
  <si>
    <t>2024-06-11 07:37:22</t>
  </si>
  <si>
    <t>2024-06-17 15:41:35</t>
  </si>
  <si>
    <t>LONA DICKSON ROJO CARMIN (U411)</t>
  </si>
  <si>
    <t>JUAN CARLOS  RUIZ</t>
  </si>
  <si>
    <t>2024-05-16 09:13:40</t>
  </si>
  <si>
    <t>2024-05-31 07:50:35</t>
  </si>
  <si>
    <t>2024-05-31 07:51:28</t>
  </si>
  <si>
    <t>2024-06-08 08:05:29</t>
  </si>
  <si>
    <t>15868</t>
  </si>
  <si>
    <t>FUNDA MESA EXTENSION OSAKA 1.00 x 1.70</t>
  </si>
  <si>
    <t>Vitelsa</t>
  </si>
  <si>
    <t>2024-05-17 15:43:14</t>
  </si>
  <si>
    <t>2024-05-20 12:00:17</t>
  </si>
  <si>
    <t>2024-05-20 12:00:52</t>
  </si>
  <si>
    <t>ALUFG08</t>
  </si>
  <si>
    <t>PERFIL BASE U FGLASSPLUS(DA1703)5,8MCRUD</t>
  </si>
  <si>
    <t>2024-05-14 08:59:16</t>
  </si>
  <si>
    <t>2024-05-14 08:59:23</t>
  </si>
  <si>
    <t>2024-05-14 17:18:52</t>
  </si>
  <si>
    <t>RAMIRO AGUDELO</t>
  </si>
  <si>
    <t>2024-05-20 14:18:52</t>
  </si>
  <si>
    <t>2024-06-21 16:01:43</t>
  </si>
  <si>
    <t>2024-07-03 16:58:14</t>
  </si>
  <si>
    <t>15543</t>
  </si>
  <si>
    <t>SOMBRILLA ROMA 3*3 ESTRUC ALUMINIO</t>
  </si>
  <si>
    <t>CREAR PUBLICIDAD EXTERIOR S.A.S. EN REORGANIZACION</t>
  </si>
  <si>
    <t>2024-05-16 15:04:16</t>
  </si>
  <si>
    <t>2024-05-23 16:29:09</t>
  </si>
  <si>
    <t>2024-05-23 17:48:27</t>
  </si>
  <si>
    <t>2024-06-05 21:00:58</t>
  </si>
  <si>
    <t>P VERGARA S A S</t>
  </si>
  <si>
    <t>2024-05-23 15:33:17</t>
  </si>
  <si>
    <t>2024-06-19 17:00:45</t>
  </si>
  <si>
    <t>2024-06-26 19:15:46</t>
  </si>
  <si>
    <t>5185</t>
  </si>
  <si>
    <t>SOMBRILLA TAYRONA 4.3 S/F (TA)M58</t>
  </si>
  <si>
    <t>MARIA PAULA MONTOYA</t>
  </si>
  <si>
    <t>2024-05-20 10:44:45</t>
  </si>
  <si>
    <t>2024-05-30 16:59:24</t>
  </si>
  <si>
    <t>2024-06-11 09:33:53</t>
  </si>
  <si>
    <t>ACCORHOTELS COLOMBIA S.A</t>
  </si>
  <si>
    <t>2024-06-25 11:36:37</t>
  </si>
  <si>
    <t>2024-07-08 10:53:36</t>
  </si>
  <si>
    <t>2024-07-11 17:11:45</t>
  </si>
  <si>
    <t>2024-08-31 08:06:39</t>
  </si>
  <si>
    <t>NINO MESA CLARA PATRICIA</t>
  </si>
  <si>
    <t>2024-05-29 08:39:01</t>
  </si>
  <si>
    <t>2024-06-06 16:56:45</t>
  </si>
  <si>
    <t>2024-06-07 13:15:50</t>
  </si>
  <si>
    <t>2475</t>
  </si>
  <si>
    <t>LONA SOMBRILLA TAYRONA 3.0 S/FLECO</t>
  </si>
  <si>
    <t xml:space="preserve"> DYCO SAS</t>
  </si>
  <si>
    <t>2024-05-31 08:07:12</t>
  </si>
  <si>
    <t>2024-06-17 09:40:10</t>
  </si>
  <si>
    <t>2024-06-17 10:25:27</t>
  </si>
  <si>
    <t>15430</t>
  </si>
  <si>
    <t>MOTOR TUBULAR DM59 RM80/14 ELECMAN C/C</t>
  </si>
  <si>
    <t>2024-05-23 10:02:25</t>
  </si>
  <si>
    <t>2024-05-29 18:06:41</t>
  </si>
  <si>
    <t>2024-09-04 11:45:04</t>
  </si>
  <si>
    <t>2024-09-10 09:10:53</t>
  </si>
  <si>
    <t>2024-12-26 15:34:31</t>
  </si>
  <si>
    <t>26706</t>
  </si>
  <si>
    <t>FUENTE DE PODER MNTPOWER300W</t>
  </si>
  <si>
    <t>BANETA VERTICAL CON GUAYA MANUAL</t>
  </si>
  <si>
    <t>FURNISCREEN GRIS  2M EB4027W G8 625GR</t>
  </si>
  <si>
    <t>PLITE13</t>
  </si>
  <si>
    <t>PERGOLITE MANUAL LONA ACRILICA CON POSTES</t>
  </si>
  <si>
    <t>SILU03</t>
  </si>
  <si>
    <t>SIST. ILUMIN LITE/FL (W)CINTA LED 3000K</t>
  </si>
  <si>
    <t>EDIFICIO SAN MARINO</t>
  </si>
  <si>
    <t>2024-07-02 10:34:03</t>
  </si>
  <si>
    <t>2024-08-01 12:12:21</t>
  </si>
  <si>
    <t>2024-08-02 15:09:56</t>
  </si>
  <si>
    <t>2024-10-02 11:36:35</t>
  </si>
  <si>
    <t>2024-08-09</t>
  </si>
  <si>
    <t>100234</t>
  </si>
  <si>
    <t>SOFA MONTECARLO 2 PUESTOS  C/COJIN. (TA)</t>
  </si>
  <si>
    <t>11973</t>
  </si>
  <si>
    <t>MESA AUXILIAR SAKATA 50*50 (TA)</t>
  </si>
  <si>
    <t>13616</t>
  </si>
  <si>
    <t>SILLA APILABLE ORINOCO C/B C/M (TA)</t>
  </si>
  <si>
    <t>MESA DE CENTRO MONTECARLO PORCELANATO 1,23*0,63 (TA)</t>
  </si>
  <si>
    <t>8797</t>
  </si>
  <si>
    <t>TAPA BISTRO 0.80*0.80 (TA)</t>
  </si>
  <si>
    <t>9391</t>
  </si>
  <si>
    <t>BASE MADERA MESA BISTRO (TA)</t>
  </si>
  <si>
    <t>TORRES BORJE LUZ MARINA</t>
  </si>
  <si>
    <t>2024-05-16 12:17:49</t>
  </si>
  <si>
    <t>2024-05-17 14:45:04</t>
  </si>
  <si>
    <t>2024-05-20 17:01:30</t>
  </si>
  <si>
    <t>2024-05-23 08:40:11</t>
  </si>
  <si>
    <t>ELVER HUMBERTO ESCOBAR HILES</t>
  </si>
  <si>
    <t>2024-05-15 14:42:47</t>
  </si>
  <si>
    <t>2024-05-15 14:42:52</t>
  </si>
  <si>
    <t>2024-05-15 16:42:24</t>
  </si>
  <si>
    <t>PARASOLES MAYA SAS</t>
  </si>
  <si>
    <t>2024-05-16 10:36:36</t>
  </si>
  <si>
    <t>2024-05-21 10:01:18</t>
  </si>
  <si>
    <t>2024-05-27 10:15:01</t>
  </si>
  <si>
    <t>2024-05-27 10:15:41</t>
  </si>
  <si>
    <t>BANE04</t>
  </si>
  <si>
    <t>BANETA 135 GRAD0S MANUAL</t>
  </si>
  <si>
    <t>CARPAS DEL VALLE SAS</t>
  </si>
  <si>
    <t>2024-05-16 10:11:35</t>
  </si>
  <si>
    <t>2024-05-16 10:11:50</t>
  </si>
  <si>
    <t>2024-05-17 09:24:41</t>
  </si>
  <si>
    <t>24</t>
  </si>
  <si>
    <t>LONA DICKSON AMARILLO Y BLANCO REF:8553</t>
  </si>
  <si>
    <t>DAMIS SASCAMBIO PERFILERIA VITELSA</t>
  </si>
  <si>
    <t>2024-05-17 08:38:26</t>
  </si>
  <si>
    <t>2024-05-17 17:44:01</t>
  </si>
  <si>
    <t>2024-05-20 11:56:40</t>
  </si>
  <si>
    <t>2024-05-20 14:39:11</t>
  </si>
  <si>
    <t>2024-05-20 15:27:26</t>
  </si>
  <si>
    <t>2024-05-23 08:21:21</t>
  </si>
  <si>
    <t>100549</t>
  </si>
  <si>
    <t>MOTOR M1 ELEC NR1/5014R PA COMPLETO</t>
  </si>
  <si>
    <t>52188</t>
  </si>
  <si>
    <t>CLAVIJA CON POLO A TIERRA</t>
  </si>
  <si>
    <t>6320</t>
  </si>
  <si>
    <t>TORN AUTOPER HEX 10*11/2 ZN</t>
  </si>
  <si>
    <t>6626</t>
  </si>
  <si>
    <t>ARANDELA CAUCHO PARA POLICARBONATO</t>
  </si>
  <si>
    <t>2024-05-20 10:41:22</t>
  </si>
  <si>
    <t>2024-05-29 08:02:27</t>
  </si>
  <si>
    <t>2024-05-30 10:56:36</t>
  </si>
  <si>
    <t>2024-06-24 21:21:12</t>
  </si>
  <si>
    <t>11456</t>
  </si>
  <si>
    <t>SILLA APILABLE TOKIO (TA)</t>
  </si>
  <si>
    <t>WINCAP SERIE 30 BLANCO/BEIGE DN002</t>
  </si>
  <si>
    <t>FABIAN  JOSE DIAZ HERNADEZ</t>
  </si>
  <si>
    <t>2024-05-16 12:24:33</t>
  </si>
  <si>
    <t>2024-05-16 12:24:39</t>
  </si>
  <si>
    <t>2024-05-17 09:29:06</t>
  </si>
  <si>
    <t>DAMIS SA</t>
  </si>
  <si>
    <t>2024-05-18</t>
  </si>
  <si>
    <t>2024-05-20 12:22:50</t>
  </si>
  <si>
    <t>2024-05-22 16:14:23</t>
  </si>
  <si>
    <t>2024-06-11 07:36:42</t>
  </si>
  <si>
    <t>2024-07-02 11:33:21</t>
  </si>
  <si>
    <t>1795</t>
  </si>
  <si>
    <t>SILLA MECEDORA MUISCA C/C (TA)</t>
  </si>
  <si>
    <t>8165</t>
  </si>
  <si>
    <t>MESA EXT OSAKA 1.70*2.40*1.0 ALUTE  (TA)</t>
  </si>
  <si>
    <t>UNICARPAS</t>
  </si>
  <si>
    <t>2024-05-16 12:23:12</t>
  </si>
  <si>
    <t>2024-05-16 12:23:16</t>
  </si>
  <si>
    <t>2024-05-17 09:36:50</t>
  </si>
  <si>
    <t>MIGUEL MATEUS CARTAGENA</t>
  </si>
  <si>
    <t>2024-05-21 13:30:08</t>
  </si>
  <si>
    <t>2024-05-22 17:49:05</t>
  </si>
  <si>
    <t>2024-05-26 22:54:25</t>
  </si>
  <si>
    <t>2024-05-27 08:11:12</t>
  </si>
  <si>
    <t>DAMIS S.A</t>
  </si>
  <si>
    <t>2024-05-21 12:14:34</t>
  </si>
  <si>
    <t>2024-05-24 16:27:39</t>
  </si>
  <si>
    <t>2024-07-31 14:37:48</t>
  </si>
  <si>
    <t>100037</t>
  </si>
  <si>
    <t>VARILLA CORTA 0.02X0.03X1.12(T)</t>
  </si>
  <si>
    <t>2024-05-22 11:37:43</t>
  </si>
  <si>
    <t>2024-05-22 11:38:00</t>
  </si>
  <si>
    <t>2024-05-23 08:45:11</t>
  </si>
  <si>
    <t>18006</t>
  </si>
  <si>
    <t>LONA DICKSON CARBONE REF:U171</t>
  </si>
  <si>
    <t>2024-05-27 10:46:49</t>
  </si>
  <si>
    <t>2024-06-11 16:20:58</t>
  </si>
  <si>
    <t>2024-06-24 12:14:59</t>
  </si>
  <si>
    <t>2024-07-22 16:43:42</t>
  </si>
  <si>
    <t>2024-10-16 07:11:30</t>
  </si>
  <si>
    <t>MALLA BLANCA 3M EB4027W G8 625GR</t>
  </si>
  <si>
    <t>PTAL04</t>
  </si>
  <si>
    <t>POSTE ALUMINIO PLAM 150X150 ANTIGUO</t>
  </si>
  <si>
    <t>VATIA S.A E.S.P</t>
  </si>
  <si>
    <t>2024-05-27 14:25:30</t>
  </si>
  <si>
    <t>2024-06-23 20:30:22</t>
  </si>
  <si>
    <t>2024-06-25 17:46:57</t>
  </si>
  <si>
    <t>2024-08-10 09:18:52</t>
  </si>
  <si>
    <t>11459</t>
  </si>
  <si>
    <t>SILLA PLEGABLE KIOTO (TA)</t>
  </si>
  <si>
    <t>9688</t>
  </si>
  <si>
    <t>MESA EXTENSIO ALPES 110X240 EXT 120 (TA)</t>
  </si>
  <si>
    <t>BEVERLY DEL SOCORRO  HERNANDEZ</t>
  </si>
  <si>
    <t>2024-05-20 13:33:35</t>
  </si>
  <si>
    <t>2024-05-30 17:01:00</t>
  </si>
  <si>
    <t>REP001</t>
  </si>
  <si>
    <t>REPARACION ASOLEADORA MAT PRIMA</t>
  </si>
  <si>
    <t>Sebastian Rodriguez</t>
  </si>
  <si>
    <t>2024-07-24 11:11:18</t>
  </si>
  <si>
    <t>2024-09-04 15:56:25</t>
  </si>
  <si>
    <t>2024-10-22 07:37:33</t>
  </si>
  <si>
    <t>2024-10-22 07:37:58</t>
  </si>
  <si>
    <t>2025-02-04 08:59:41</t>
  </si>
  <si>
    <t>2024-07-24</t>
  </si>
  <si>
    <t>2024-09-04</t>
  </si>
  <si>
    <t>KRIEL ESPC PLITE05</t>
  </si>
  <si>
    <t>KIT RIEL CENTRAL PERGOLITE ESPC P7000</t>
  </si>
  <si>
    <t>SPORTCAC02</t>
  </si>
  <si>
    <t>SEMIPORTICO EN ACERO 100X100 (EXT L4500- P3000)</t>
  </si>
  <si>
    <t>2024-05-28 13:34:38</t>
  </si>
  <si>
    <t>2024-06-24 12:14:29</t>
  </si>
  <si>
    <t>2024-06-29 12:56:56</t>
  </si>
  <si>
    <t>19326</t>
  </si>
  <si>
    <t>PERFIL PVC GRIS FLEXIZIPP 5 m</t>
  </si>
  <si>
    <t>ALUFZ05</t>
  </si>
  <si>
    <t>DSC PERF LATERAL FZIPP GRAN(DA008) 5.85M</t>
  </si>
  <si>
    <t>ALUFZ10</t>
  </si>
  <si>
    <t>DSC PERFIL LATERAL FZIPP PEQ (DA009)5.85</t>
  </si>
  <si>
    <t>ALUPL54</t>
  </si>
  <si>
    <t>PERFIL TAPA LUZ LED (GLB171) 3,5M-BLANCA</t>
  </si>
  <si>
    <t>2024-07-05 12:05:53</t>
  </si>
  <si>
    <t>2025-04-04 13:47:17</t>
  </si>
  <si>
    <t>2025-04-09 17:09:12</t>
  </si>
  <si>
    <t>ALUPT132</t>
  </si>
  <si>
    <t>PERFIL ALMAPOST LUZ101X101GLB247 CRUDO6M</t>
  </si>
  <si>
    <t>CARDONA YEPES OSCAR ENRIQUE</t>
  </si>
  <si>
    <t>2024-05-20 11:21:22</t>
  </si>
  <si>
    <t>2024-05-21 14:11:01</t>
  </si>
  <si>
    <t>2024-05-23 17:32:15</t>
  </si>
  <si>
    <t>2024-05-23 17:32:39</t>
  </si>
  <si>
    <t>2024-05-20 11:19:55</t>
  </si>
  <si>
    <t>2024-05-21 10:03:32</t>
  </si>
  <si>
    <t>2024-05-26 22:55:10</t>
  </si>
  <si>
    <t>2024-05-27 08:13:16</t>
  </si>
  <si>
    <t>SOLARTE MORALES JUAN CARDENIO</t>
  </si>
  <si>
    <t>2024-05-21 13:23:10</t>
  </si>
  <si>
    <t>2024-05-21 13:24:16</t>
  </si>
  <si>
    <t>2024-05-23 08:40:56</t>
  </si>
  <si>
    <t>15740</t>
  </si>
  <si>
    <t>PERGOSCREEN  BLANCA 3M EB4841 G67 430GR</t>
  </si>
  <si>
    <t>DIAMETRO,DISEÑO Y CONSTRUCCION SAS</t>
  </si>
  <si>
    <t>2024-11-19 14:31:26</t>
  </si>
  <si>
    <t>2024-12-27 17:50:06</t>
  </si>
  <si>
    <t>2025-01-27 14:27:36</t>
  </si>
  <si>
    <t>2025-01-28 08:54:13</t>
  </si>
  <si>
    <t>2025-04-07 13:01:17</t>
  </si>
  <si>
    <t>2024-12-30</t>
  </si>
  <si>
    <t>2025-01-16</t>
  </si>
  <si>
    <t>2025-01-19</t>
  </si>
  <si>
    <t>12681</t>
  </si>
  <si>
    <t>ANCLAJE EPOXICO HILTI HY150 * 500ML</t>
  </si>
  <si>
    <t>PLT11</t>
  </si>
  <si>
    <t>SOPORTE EXTENSION PARED PERGOTEK BASIC</t>
  </si>
  <si>
    <t>PLT54-1</t>
  </si>
  <si>
    <t>ANCLAJE  SUP FIJACIÃ?N CAJA BASICMAXI</t>
  </si>
  <si>
    <t>PLT54-2</t>
  </si>
  <si>
    <t>ANCLAJE  INFERIOR CAJA RIEL BASIC - MAXI</t>
  </si>
  <si>
    <t>CORPORACION LICEO FRANCES PAUL VALERY</t>
  </si>
  <si>
    <t>2024-06-24 14:57:29</t>
  </si>
  <si>
    <t>2024-06-24 15:42:13</t>
  </si>
  <si>
    <t>2024-08-21 11:22:05</t>
  </si>
  <si>
    <t>2024-08-21 17:07:53</t>
  </si>
  <si>
    <t>2024-08-21 18:37:14</t>
  </si>
  <si>
    <t>EDITH ANDREA ALZATE HERNANDEZ</t>
  </si>
  <si>
    <t>2024-07-03 14:33:36</t>
  </si>
  <si>
    <t>2024-07-05 07:07:09</t>
  </si>
  <si>
    <t>2024-07-05 07:07:41</t>
  </si>
  <si>
    <t>JOSE LUIS MERINO</t>
  </si>
  <si>
    <t>2024-05-21 12:20:53</t>
  </si>
  <si>
    <t>2024-06-07 11:51:38</t>
  </si>
  <si>
    <t>2024-06-11 08:11:28</t>
  </si>
  <si>
    <t>2024-06-18 07:32:28</t>
  </si>
  <si>
    <t>12743</t>
  </si>
  <si>
    <t>LONA SOMBRILLA ROMA 3.5 S/F</t>
  </si>
  <si>
    <t xml:space="preserve">CARMEN EMILIA HOYOS GOMEZ </t>
  </si>
  <si>
    <t>2024-05-20 16:54:14</t>
  </si>
  <si>
    <t>2024-06-19 12:03:16</t>
  </si>
  <si>
    <t>2024-06-19 12:15:44</t>
  </si>
  <si>
    <t>2024-06-26 07:49:17</t>
  </si>
  <si>
    <t>8974</t>
  </si>
  <si>
    <t>SOMBRILLA TROPICAL ALUM 2.7 8P C/F(B)M38</t>
  </si>
  <si>
    <t>ANDRES  NOVOA</t>
  </si>
  <si>
    <t>2024-05-20 14:58:26</t>
  </si>
  <si>
    <t>2024-05-29 08:05:32</t>
  </si>
  <si>
    <t>2024-05-30 11:04:24</t>
  </si>
  <si>
    <t>2024-06-18 12:07:38</t>
  </si>
  <si>
    <t>FURNISCREEN BLANCA 2M EB4027W G8 625GR</t>
  </si>
  <si>
    <t>15476</t>
  </si>
  <si>
    <t>MESA AUXILIAR JAPON ALUTECA 60*60 (TA)</t>
  </si>
  <si>
    <t>7596</t>
  </si>
  <si>
    <t>MESA ALPES ALUTECA 1.00*1.00 (TA)</t>
  </si>
  <si>
    <t>7894</t>
  </si>
  <si>
    <t>ASOLEADORA SAKAI  C/RUEDA ALUTECA (TA)</t>
  </si>
  <si>
    <t>FRANCISCO JAVIER GOMEZ GOMEZ</t>
  </si>
  <si>
    <t>2024-05-29 10:55:47</t>
  </si>
  <si>
    <t>2024-06-13 18:32:09</t>
  </si>
  <si>
    <t>2024-06-21 07:52:29</t>
  </si>
  <si>
    <t>2024-06-24 17:24:17</t>
  </si>
  <si>
    <t>2024-06-26 18:13:29</t>
  </si>
  <si>
    <t>SEMIPORTICO EN ACERO 100X100</t>
  </si>
  <si>
    <t>2024-05-22 11:41:16</t>
  </si>
  <si>
    <t>2024-05-22 11:41:36</t>
  </si>
  <si>
    <t>2024-05-23 08:27:33</t>
  </si>
  <si>
    <t>ISSAC  CASTRO ESCOCIA</t>
  </si>
  <si>
    <t>2024-05-21 13:17:59</t>
  </si>
  <si>
    <t>2024-05-21 13:18:19</t>
  </si>
  <si>
    <t>2024-05-23 08:41:43</t>
  </si>
  <si>
    <t>DAMIS SAS MALLA FALTANTE</t>
  </si>
  <si>
    <t>2024-05-20 12:25:38</t>
  </si>
  <si>
    <t>2024-05-20 17:49:03</t>
  </si>
  <si>
    <t>2024-05-26 22:23:14</t>
  </si>
  <si>
    <t>2024-05-27 08:23:21</t>
  </si>
  <si>
    <t>2024-06-20 17:15:10</t>
  </si>
  <si>
    <t>LONA SOMBRALINA ELECTRICA</t>
  </si>
  <si>
    <t>FURNISCREEN NEGRO 2M EB4027W G8 625GR</t>
  </si>
  <si>
    <t>PAULA ANDREA  COMEZ GUTIERREZ</t>
  </si>
  <si>
    <t>2024-05-23 11:03:43</t>
  </si>
  <si>
    <t>2024-05-23 12:33:32</t>
  </si>
  <si>
    <t>2024-05-27 16:14:11</t>
  </si>
  <si>
    <t>11029</t>
  </si>
  <si>
    <t>RODACHIN PARA BASE SOMBRILLA ROMA</t>
  </si>
  <si>
    <t>INVERACTIVA S.A</t>
  </si>
  <si>
    <t>2024-05-27 10:39:18</t>
  </si>
  <si>
    <t>2024-05-29 07:58:10</t>
  </si>
  <si>
    <t>2024-05-30 10:29:32</t>
  </si>
  <si>
    <t>2024-08-02 08:49:52</t>
  </si>
  <si>
    <t>499</t>
  </si>
  <si>
    <t>PERFIL ESSO 07 BLANCO CL1013</t>
  </si>
  <si>
    <t>5244</t>
  </si>
  <si>
    <t>VARILLA ROSCADA 3/8 GALVANIZADA</t>
  </si>
  <si>
    <t>67421</t>
  </si>
  <si>
    <t>CAUCHO EN T (8.5mm) BLANCO</t>
  </si>
  <si>
    <t>2024-05-21 13:21:46</t>
  </si>
  <si>
    <t>2024-05-21 13:22:03</t>
  </si>
  <si>
    <t>2024-05-23 09:23:42</t>
  </si>
  <si>
    <t>KRONOS INVERSIONES</t>
  </si>
  <si>
    <t>2024-05-29 16:17:39</t>
  </si>
  <si>
    <t>2024-06-18 10:17:29</t>
  </si>
  <si>
    <t>2024-06-18 10:17:56</t>
  </si>
  <si>
    <t>2024-07-05 12:28:08</t>
  </si>
  <si>
    <t>8167</t>
  </si>
  <si>
    <t>SILLA PLEGABLE KIOTO ALUTECA /MALL  (TA)</t>
  </si>
  <si>
    <t>9225</t>
  </si>
  <si>
    <t>SOMBRILLA ALPES TECALUM 3m  8P (TA)M58</t>
  </si>
  <si>
    <t>MARTHA CONUELO TORRES</t>
  </si>
  <si>
    <t>2024-05-21 09:20:25</t>
  </si>
  <si>
    <t>2024-05-23 16:28:33</t>
  </si>
  <si>
    <t>2024-05-23 17:46:55</t>
  </si>
  <si>
    <t>2024-05-24 11:25:57</t>
  </si>
  <si>
    <t>20001</t>
  </si>
  <si>
    <t>FLEXIGLASS KIT PANEL VIDRIO (ANTIGUO)</t>
  </si>
  <si>
    <t>2024-05-21 12:31:33</t>
  </si>
  <si>
    <t>2024-06-13 15:52:36</t>
  </si>
  <si>
    <t>2024-06-18 12:05:29</t>
  </si>
  <si>
    <t>2024-06-18 14:30:16</t>
  </si>
  <si>
    <t>2024-10-24 10:29:10</t>
  </si>
  <si>
    <t>2025-01-13 15:02:05</t>
  </si>
  <si>
    <t>2025-04-09 15:32:09</t>
  </si>
  <si>
    <t>2024-10-26</t>
  </si>
  <si>
    <t>2025-09-27</t>
  </si>
  <si>
    <t>FUENTE DE PODER MNT-POWER-300W</t>
  </si>
  <si>
    <t>PERGOSCREEN BL/GRIS 3M EB4841 G6-7 430GR</t>
  </si>
  <si>
    <t>27673</t>
  </si>
  <si>
    <t>FUENTE DE PODER XLG 150 24 A NACIONAL</t>
  </si>
  <si>
    <t>FZIPP01</t>
  </si>
  <si>
    <t>FLEXIZIPP 101 X 101</t>
  </si>
  <si>
    <t>LONA PTEK ESPC09</t>
  </si>
  <si>
    <t>LONA ESPECIAL PERGOTEL L. 3891 X P. 9390</t>
  </si>
  <si>
    <t>PLT25</t>
  </si>
  <si>
    <t>SOPORTE DE EXTENSION PERGOFLEX</t>
  </si>
  <si>
    <t>PORTCAC02</t>
  </si>
  <si>
    <t>PORTICO EN ACERO 100X100</t>
  </si>
  <si>
    <t>PTEK23</t>
  </si>
  <si>
    <t>PERGOTEK BASIC PLUS CON POSTES</t>
  </si>
  <si>
    <t>PTEKROM27</t>
  </si>
  <si>
    <t>PERGOTEK ROMANO MAXI  MUROS</t>
  </si>
  <si>
    <t>SOMB02</t>
  </si>
  <si>
    <t>SOMBRALINA ELECTRICA MANUAL</t>
  </si>
  <si>
    <t>SPOT08</t>
  </si>
  <si>
    <t>SISTEMA ELECTRICO  8 SPOT PARA PERGOLA</t>
  </si>
  <si>
    <t>SPOT18</t>
  </si>
  <si>
    <t>SISTEMA ELECTRICO  18 SPOT PARA PERGOLA</t>
  </si>
  <si>
    <t>2024-05-21 13:32:42</t>
  </si>
  <si>
    <t>2024-05-22 17:47:20</t>
  </si>
  <si>
    <t>2024-05-28 18:09:10</t>
  </si>
  <si>
    <t>2024-06-17 07:36:18</t>
  </si>
  <si>
    <t>4976</t>
  </si>
  <si>
    <t>SOPORTE SUPLEMENTO P/TECHO  144503</t>
  </si>
  <si>
    <t>CONSTRUCTORA SERRANIA S.A.S.</t>
  </si>
  <si>
    <t>2024-05-23 14:14:40</t>
  </si>
  <si>
    <t>2024-06-14 14:11:53</t>
  </si>
  <si>
    <t>2024-07-05 07:09:34</t>
  </si>
  <si>
    <t>2024-07-30 08:17:22</t>
  </si>
  <si>
    <t>2024-05-21 13:39:27</t>
  </si>
  <si>
    <t>2024-05-21 13:39:43</t>
  </si>
  <si>
    <t>2024-05-23 08:42:10</t>
  </si>
  <si>
    <t>ESTRELLA ANDINA SAS</t>
  </si>
  <si>
    <t>2024-10-21 13:26:34</t>
  </si>
  <si>
    <t>2024-10-22 10:46:24</t>
  </si>
  <si>
    <t>2024-11-13 15:19:12</t>
  </si>
  <si>
    <t>2024-11-21 17:48:42</t>
  </si>
  <si>
    <t>2024-12-04 07:48:30</t>
  </si>
  <si>
    <t>2024-10-21</t>
  </si>
  <si>
    <t>2024-10-25</t>
  </si>
  <si>
    <t>METALES Y COLORES S.A.S</t>
  </si>
  <si>
    <t>2024-06-06 15:15:14</t>
  </si>
  <si>
    <t>2024-06-06 15:15:41</t>
  </si>
  <si>
    <t>2024-06-11 07:33:17</t>
  </si>
  <si>
    <t>12569</t>
  </si>
  <si>
    <t>PEDRO JOSé  GIRALDO  MAZUERA</t>
  </si>
  <si>
    <t>2024-05-28 11:27:00</t>
  </si>
  <si>
    <t>2024-05-29 18:03:47</t>
  </si>
  <si>
    <t>2024-06-05 16:12:51</t>
  </si>
  <si>
    <t>2024-06-05 16:13:14</t>
  </si>
  <si>
    <t>2024-06-07 15:21:57</t>
  </si>
  <si>
    <t>11443</t>
  </si>
  <si>
    <t>TAPON BARRA DE CARGA TOSCANY</t>
  </si>
  <si>
    <t>LONA SOMBRALINA MANUAL</t>
  </si>
  <si>
    <t>INVERSIONES ALLEGRO SAS</t>
  </si>
  <si>
    <t>2024-06-27 10:49:52</t>
  </si>
  <si>
    <t>2024-09-24 17:37:48</t>
  </si>
  <si>
    <t>2024-09-24 17:37:56</t>
  </si>
  <si>
    <t>18499</t>
  </si>
  <si>
    <t>MOTOR ELECTRICO M3 100 NM P/TUBO 85MM</t>
  </si>
  <si>
    <t>Eclipse Deco SAS</t>
  </si>
  <si>
    <t>2024-05-30 13:47:43</t>
  </si>
  <si>
    <t>2024-06-04 08:20:20</t>
  </si>
  <si>
    <t>2024-06-06 16:59:52</t>
  </si>
  <si>
    <t>2024-06-13 15:36:30</t>
  </si>
  <si>
    <t>SOCIEDAD DE CIRUGIA OCULAR SOCIEDAD ANONIMA</t>
  </si>
  <si>
    <t>2024-05-29 10:49:41</t>
  </si>
  <si>
    <t>2024-05-30 17:36:26</t>
  </si>
  <si>
    <t>2024-06-06 14:44:13</t>
  </si>
  <si>
    <t>19181</t>
  </si>
  <si>
    <t>FIJACION A RIEL PERGOFLEX MINI IZQUIERDA</t>
  </si>
  <si>
    <t>19183</t>
  </si>
  <si>
    <t>FIJACION A MURO MINI</t>
  </si>
  <si>
    <t>19498</t>
  </si>
  <si>
    <t>MOTOR TUBE E/M NM2/10014RN PA COMPLETO</t>
  </si>
  <si>
    <t>PAOLA PEREZ</t>
  </si>
  <si>
    <t>2024-06-13 17:31:42</t>
  </si>
  <si>
    <t>2024-07-18 16:52:43</t>
  </si>
  <si>
    <t>2024-07-18 16:53:22</t>
  </si>
  <si>
    <t>2024-09-03 10:01:17</t>
  </si>
  <si>
    <t>11391</t>
  </si>
  <si>
    <t>BASE METALICA SOMBRILLA EN 1" 60X60M58</t>
  </si>
  <si>
    <t>2024-05-24 09:59:08</t>
  </si>
  <si>
    <t>2024-05-24 09:59:19</t>
  </si>
  <si>
    <t>2024-05-27 07:33:07</t>
  </si>
  <si>
    <t>1010107</t>
  </si>
  <si>
    <t>SOPORTE MANO BARRA CARGA TOSCANY</t>
  </si>
  <si>
    <t>11433</t>
  </si>
  <si>
    <t>BRAZO 3.0 MTR TOSCANY</t>
  </si>
  <si>
    <t>923</t>
  </si>
  <si>
    <t>MANO SOMBRALINA</t>
  </si>
  <si>
    <t>NO FACTURABLE DAMIS SAS PEDIDO regalo don michel</t>
  </si>
  <si>
    <t>2024-05-22 14:38:37</t>
  </si>
  <si>
    <t>2024-05-22 14:53:33</t>
  </si>
  <si>
    <t>2024-05-22 16:15:27</t>
  </si>
  <si>
    <t>Fundación Santa Isabel</t>
  </si>
  <si>
    <t>2024-07-02 14:08:54</t>
  </si>
  <si>
    <t>2024-07-29 08:04:49</t>
  </si>
  <si>
    <t>2024-08-17 10:32:49</t>
  </si>
  <si>
    <t>2024-09-21 10:57:33</t>
  </si>
  <si>
    <t>2024-09-25 11:38:06</t>
  </si>
  <si>
    <t>2024-08-31</t>
  </si>
  <si>
    <t>PTEKROM26</t>
  </si>
  <si>
    <t>PERGOTEK ROMANO MAXI  POSTES</t>
  </si>
  <si>
    <t>AGROPROYECTOS COMERCIALES LA BRASILIA S.A.S</t>
  </si>
  <si>
    <t>2024-06-04 15:29:01</t>
  </si>
  <si>
    <t>2024-06-20 17:54:01</t>
  </si>
  <si>
    <t>2024-06-26 18:42:54</t>
  </si>
  <si>
    <t>2024-07-16 08:41:44</t>
  </si>
  <si>
    <t>2024-08-02 08:16:10</t>
  </si>
  <si>
    <t>2024-07-27</t>
  </si>
  <si>
    <t>2024-08-04</t>
  </si>
  <si>
    <t>INVERSIONES BATTLE NAVARRO S. EN C.</t>
  </si>
  <si>
    <t>2024-06-05 15:12:31</t>
  </si>
  <si>
    <t>2024-07-05 15:15:43</t>
  </si>
  <si>
    <t>2024-07-08 09:49:05</t>
  </si>
  <si>
    <t>2024-07-19 16:30:55</t>
  </si>
  <si>
    <t>DIEGO FERNANDO  RAMíREZ SáNCHEZ</t>
  </si>
  <si>
    <t>2024-06-08 11:00:51</t>
  </si>
  <si>
    <t>2024-06-25 12:03:15</t>
  </si>
  <si>
    <t>2024-06-26 08:58:32</t>
  </si>
  <si>
    <t>REP005</t>
  </si>
  <si>
    <t>REPARACION BANETA MAT PRIMA</t>
  </si>
  <si>
    <t>Canvas Parasoles</t>
  </si>
  <si>
    <t>2024-05-29 14:23:20</t>
  </si>
  <si>
    <t>2024-05-31 10:49:17</t>
  </si>
  <si>
    <t>2024-06-05 15:25:48</t>
  </si>
  <si>
    <t>2024-07-22 16:42:49</t>
  </si>
  <si>
    <t>VERGARA BERRIO FREDY CARMELO</t>
  </si>
  <si>
    <t>2024-05-24 09:00:24</t>
  </si>
  <si>
    <t>2024-05-24 09:00:32</t>
  </si>
  <si>
    <t>2024-05-27 07:35:02</t>
  </si>
  <si>
    <t>SHARA UNIDAD DE NEGOCIOS SAS</t>
  </si>
  <si>
    <t>2024-05-24 16:02:12</t>
  </si>
  <si>
    <t>2024-05-24 16:02:25</t>
  </si>
  <si>
    <t>2024-05-27 07:39:02</t>
  </si>
  <si>
    <t>MIKONSTRUCCIONES SAS</t>
  </si>
  <si>
    <t>2024-05-30 13:19:10</t>
  </si>
  <si>
    <t>2024-05-31 08:56:24</t>
  </si>
  <si>
    <t>2024-06-11 13:44:17</t>
  </si>
  <si>
    <t>2024-08-22 14:19:53</t>
  </si>
  <si>
    <t>2024-08-29 07:04:53</t>
  </si>
  <si>
    <t>2024-09-03 09:36:01</t>
  </si>
  <si>
    <t>2024-10-25 12:33:30</t>
  </si>
  <si>
    <t>2024-08-28</t>
  </si>
  <si>
    <t>13241</t>
  </si>
  <si>
    <t>COJIN DECORATIVO 50*50 KIOSKO BALI</t>
  </si>
  <si>
    <t>14540</t>
  </si>
  <si>
    <t>COJIN DECORATIVO BALI 67*27</t>
  </si>
  <si>
    <t>LONA DICKSON ROJO OMOUME REF 0799</t>
  </si>
  <si>
    <t>LONA DICKSON VERDE MANZANA REF:7244</t>
  </si>
  <si>
    <t>LONA DICKSON AZUL PAON REF 8901</t>
  </si>
  <si>
    <t>LONA DICKSON VERDE CELADON REF 0794</t>
  </si>
  <si>
    <t>GRUPO ZELANDA S.A.S.</t>
  </si>
  <si>
    <t>2024-06-04 15:44:56</t>
  </si>
  <si>
    <t>2024-06-14 16:14:45</t>
  </si>
  <si>
    <t>2024-06-20 16:25:45</t>
  </si>
  <si>
    <t>2024-12-09 14:18:11</t>
  </si>
  <si>
    <t>2024-12-11 08:12:23</t>
  </si>
  <si>
    <t>2024-12-16 11:04:51</t>
  </si>
  <si>
    <t>2025-08-23 10:35:11</t>
  </si>
  <si>
    <t>2024-12-09</t>
  </si>
  <si>
    <t>2024-12-11</t>
  </si>
  <si>
    <t>2024-12-13</t>
  </si>
  <si>
    <t>2024-12-17</t>
  </si>
  <si>
    <t>2024-05-24 09:38:34</t>
  </si>
  <si>
    <t>2024-05-24 09:46:38</t>
  </si>
  <si>
    <t>2024-05-27 07:25:41</t>
  </si>
  <si>
    <t>MILTON  BAEZ</t>
  </si>
  <si>
    <t>2024-05-27 10:51:21</t>
  </si>
  <si>
    <t>2024-05-30 07:47:49</t>
  </si>
  <si>
    <t>2024-06-04 14:58:47</t>
  </si>
  <si>
    <t>2024-06-04 16:53:50</t>
  </si>
  <si>
    <t>CTOF S.A.S.</t>
  </si>
  <si>
    <t>2024-06-18 13:38:11</t>
  </si>
  <si>
    <t>2024-07-05 18:39:08</t>
  </si>
  <si>
    <t>2024-08-01 16:09:37</t>
  </si>
  <si>
    <t>2024-08-06 13:14:34</t>
  </si>
  <si>
    <t>2024-09-27 14:02:26</t>
  </si>
  <si>
    <t>2024-08-07</t>
  </si>
  <si>
    <t>2024-05-28 15:57:06</t>
  </si>
  <si>
    <t>2024-05-28 15:57:13</t>
  </si>
  <si>
    <t>2024-05-29 07:36:40</t>
  </si>
  <si>
    <t>18005</t>
  </si>
  <si>
    <t xml:space="preserve">ALVARO  MUñOZ </t>
  </si>
  <si>
    <t>2024-06-07 12:26:02</t>
  </si>
  <si>
    <t>2024-07-08 11:21:18</t>
  </si>
  <si>
    <t>2024-08-17 10:17:01</t>
  </si>
  <si>
    <t>2024-09-20 10:19:28</t>
  </si>
  <si>
    <t>2024-09-25 14:57:20</t>
  </si>
  <si>
    <t>2024-08-17</t>
  </si>
  <si>
    <t>PLITE MAN LON ACRIL POSTES</t>
  </si>
  <si>
    <t xml:space="preserve">ALFONSO  IBARRA CASTILLO </t>
  </si>
  <si>
    <t>2024-06-04 16:17:17</t>
  </si>
  <si>
    <t>2024-06-25 16:14:22</t>
  </si>
  <si>
    <t>2024-06-25 16:14:37</t>
  </si>
  <si>
    <t>2024-07-17 15:09:15</t>
  </si>
  <si>
    <t>5520</t>
  </si>
  <si>
    <t>SOMBRILLA ALSACIA 3.0*3.0 MADERA (T)</t>
  </si>
  <si>
    <t>CONJUNTO ACUARELAS DE LA UMBRIA</t>
  </si>
  <si>
    <t>2024-06-19 10:09:33</t>
  </si>
  <si>
    <t>2024-08-09 09:35:43</t>
  </si>
  <si>
    <t>BLENDFOUR INVESTMENT SAS</t>
  </si>
  <si>
    <t>2024-06-07 16:58:49</t>
  </si>
  <si>
    <t>2024-06-18 17:21:13</t>
  </si>
  <si>
    <t>2024-06-26 18:44:03</t>
  </si>
  <si>
    <t>2024-07-08 07:59:40</t>
  </si>
  <si>
    <t>2024-07-12 10:15:29</t>
  </si>
  <si>
    <t>2024-05-27 16:15:48</t>
  </si>
  <si>
    <t>2024-05-27 16:16:19</t>
  </si>
  <si>
    <t>2024-05-29 07:54:14</t>
  </si>
  <si>
    <t>2024-05-29 09:23:19</t>
  </si>
  <si>
    <t>2024-05-29 09:23:25</t>
  </si>
  <si>
    <t>2024-05-30 12:03:43</t>
  </si>
  <si>
    <t>CASA DEL GOBERNADOR S.A.S</t>
  </si>
  <si>
    <t>2024-06-25 13:30:28</t>
  </si>
  <si>
    <t>2024-07-26 14:36:08</t>
  </si>
  <si>
    <t>2024-07-26 14:36:31</t>
  </si>
  <si>
    <t>2024-08-14 17:26:03</t>
  </si>
  <si>
    <t>CORPORACIÓN CLUB LOS LAGARTOS</t>
  </si>
  <si>
    <t>2024-06-24 15:30:54</t>
  </si>
  <si>
    <t>2024-07-22 14:52:12</t>
  </si>
  <si>
    <t>2024-07-22 15:45:24</t>
  </si>
  <si>
    <t>2024-08-13 08:32:14</t>
  </si>
  <si>
    <t>2469</t>
  </si>
  <si>
    <t>LONA SOMBRILLA TAYRONA 3.0*3.0 S/FLECO</t>
  </si>
  <si>
    <t xml:space="preserve">ESTHER FARFAN </t>
  </si>
  <si>
    <t>2024-06-05 15:35:18</t>
  </si>
  <si>
    <t>2024-06-26 18:45:53</t>
  </si>
  <si>
    <t>2024-06-29 13:12:25</t>
  </si>
  <si>
    <t>2024-08-14 10:01:04</t>
  </si>
  <si>
    <t>5205</t>
  </si>
  <si>
    <t>SOMBRILLA TROPICAL 2*2 4P S/F  (TA)M38</t>
  </si>
  <si>
    <t>GUILLERMO MIRANDA</t>
  </si>
  <si>
    <t>2024-06-18 14:21:41</t>
  </si>
  <si>
    <t>2024-06-20 17:55:09</t>
  </si>
  <si>
    <t>2024-06-28 10:44:44</t>
  </si>
  <si>
    <t>2024-07-03 08:50:12</t>
  </si>
  <si>
    <t>2024-07-19 07:10:15</t>
  </si>
  <si>
    <t xml:space="preserve">Maria Claudia Gomez G </t>
  </si>
  <si>
    <t>2024-06-17 11:38:08</t>
  </si>
  <si>
    <t>2024-06-18 15:45:05</t>
  </si>
  <si>
    <t>2024-06-24 15:30:17</t>
  </si>
  <si>
    <t>2024-06-25 17:58:19</t>
  </si>
  <si>
    <t>2024-07-04 19:50:56</t>
  </si>
  <si>
    <t>268</t>
  </si>
  <si>
    <t>AEROSOL LACA BLANCO REF 7519</t>
  </si>
  <si>
    <t>BRICKS S A S</t>
  </si>
  <si>
    <t>2024-06-05 09:46:18</t>
  </si>
  <si>
    <t>2024-07-12 13:55:00</t>
  </si>
  <si>
    <t>2024-07-22 14:30:44</t>
  </si>
  <si>
    <t>2024-08-23 10:15:10</t>
  </si>
  <si>
    <t>101251</t>
  </si>
  <si>
    <t>EST SOMBRILL CALIF 3*3M CON BASE PLASTIC</t>
  </si>
  <si>
    <t>645010</t>
  </si>
  <si>
    <t>LONA SOMBRILLA CALIFORNIA 3*3</t>
  </si>
  <si>
    <t>2024-05-29 11:48:06</t>
  </si>
  <si>
    <t>2024-05-29 11:56:21</t>
  </si>
  <si>
    <t>2024-05-30 11:14:31</t>
  </si>
  <si>
    <t>INDUSTRIA DE CUBRIMIENTOS DE LEON</t>
  </si>
  <si>
    <t>2024-05-28 15:55:08</t>
  </si>
  <si>
    <t>2024-05-28 15:55:14</t>
  </si>
  <si>
    <t>2024-05-29 07:41:50</t>
  </si>
  <si>
    <t>13155</t>
  </si>
  <si>
    <t>BRAZO DE 4.0 MT TOSCANY</t>
  </si>
  <si>
    <t>COORDINADORA MERCANTIL S.A.</t>
  </si>
  <si>
    <t>2024-07-09 13:51:33</t>
  </si>
  <si>
    <t>2024-07-17 17:14:58</t>
  </si>
  <si>
    <t>2024-07-24 10:03:26</t>
  </si>
  <si>
    <t>2024-08-08 17:55:27</t>
  </si>
  <si>
    <t>2024-10-21 09:39:49</t>
  </si>
  <si>
    <t>2024-07-02 13:52:59</t>
  </si>
  <si>
    <t>2024-07-30 13:05:43</t>
  </si>
  <si>
    <t>2024-08-21 11:21:11</t>
  </si>
  <si>
    <t>2024-09-20 09:59:49</t>
  </si>
  <si>
    <t>2024-10-25 04:26:40</t>
  </si>
  <si>
    <t>CORR03</t>
  </si>
  <si>
    <t>CORREA TUBERIA CUADRADA 50*50 3mm</t>
  </si>
  <si>
    <t>PTAC01</t>
  </si>
  <si>
    <t>POSTE ACERO 100 x 100</t>
  </si>
  <si>
    <t>SPORTCAC03</t>
  </si>
  <si>
    <t>SEMIPORTICO EN ACERO 120X120</t>
  </si>
  <si>
    <t>FEDERACION NACIONAL DE CAFETEROS DE COLOMBIA</t>
  </si>
  <si>
    <t>2024-06-05 09:10:09</t>
  </si>
  <si>
    <t>2024-06-25 12:03:47</t>
  </si>
  <si>
    <t>2024-06-25 16:13:44</t>
  </si>
  <si>
    <t>2024-07-12 08:34:02</t>
  </si>
  <si>
    <t>MESA CUADRADA ALPES (TA) 1*1 MT</t>
  </si>
  <si>
    <t>BANCO DE LA REPUBLICA</t>
  </si>
  <si>
    <t>2024-06-11 16:17:53</t>
  </si>
  <si>
    <t>2024-06-13 18:30:53</t>
  </si>
  <si>
    <t>2024-06-24 17:25:54</t>
  </si>
  <si>
    <t>2024-06-24 17:26:07</t>
  </si>
  <si>
    <t>2024-06-28 16:20:44</t>
  </si>
  <si>
    <t>248</t>
  </si>
  <si>
    <t>CHAZO PLASTICO 3/8</t>
  </si>
  <si>
    <t>CONSORCIO DISEÑAR</t>
  </si>
  <si>
    <t>2024-07-09 14:10:28</t>
  </si>
  <si>
    <t>2024-07-09 14:50:57</t>
  </si>
  <si>
    <t>2024-07-10 10:31:59</t>
  </si>
  <si>
    <t>2024-10-25 15:56:03</t>
  </si>
  <si>
    <t>AVEDYC S.A.S.</t>
  </si>
  <si>
    <t>2024-06-04 15:34:12</t>
  </si>
  <si>
    <t>2024-06-12 17:48:33</t>
  </si>
  <si>
    <t>2024-06-19 12:02:55</t>
  </si>
  <si>
    <t>2024-07-16 08:29:03</t>
  </si>
  <si>
    <t>2024-10-10 08:23:54</t>
  </si>
  <si>
    <t>2024-05-30 11:36:30</t>
  </si>
  <si>
    <t>2024-06-26 10:49:35</t>
  </si>
  <si>
    <t>2024-06-03 21:32:04</t>
  </si>
  <si>
    <t>2024-06-11 10:09:21</t>
  </si>
  <si>
    <t>Aprobado Revision Tecnica</t>
  </si>
  <si>
    <t>SERV10</t>
  </si>
  <si>
    <t>SERVICIO  DISEÃ?O</t>
  </si>
  <si>
    <t>2024-05-30 16:51:02</t>
  </si>
  <si>
    <t>2024-05-30 16:51:07</t>
  </si>
  <si>
    <t>2024-06-05 08:27:00</t>
  </si>
  <si>
    <t>RUBEN  ARIZMEND</t>
  </si>
  <si>
    <t>2024-06-04 15:40:38</t>
  </si>
  <si>
    <t>2024-06-04 16:20:35</t>
  </si>
  <si>
    <t>2024-06-06 14:33:39</t>
  </si>
  <si>
    <t>2024-07-03 12:20:23</t>
  </si>
  <si>
    <t>2024-05-29 16:31:46</t>
  </si>
  <si>
    <t>2024-05-29 16:31:52</t>
  </si>
  <si>
    <t>2024-05-31 08:05:29</t>
  </si>
  <si>
    <t>2024-06-06 15:14:32</t>
  </si>
  <si>
    <t>2024-06-06 16:56:07</t>
  </si>
  <si>
    <t>2024-06-07 12:21:34</t>
  </si>
  <si>
    <t>FONDO DE EMPLEADOS ALMACENES EXITO</t>
  </si>
  <si>
    <t>2024-06-27 09:14:13</t>
  </si>
  <si>
    <t>2024-08-01 15:47:37</t>
  </si>
  <si>
    <t>2024-08-05 17:12:56</t>
  </si>
  <si>
    <t>2024-09-30 16:45:26</t>
  </si>
  <si>
    <t>LUZ ANGELA  DE LINCE</t>
  </si>
  <si>
    <t>2024-06-13 14:43:53</t>
  </si>
  <si>
    <t>2024-06-28 10:42:59</t>
  </si>
  <si>
    <t>2024-07-02 11:54:52</t>
  </si>
  <si>
    <t>2024-05-30 16:40:32</t>
  </si>
  <si>
    <t>2024-05-30 16:40:36</t>
  </si>
  <si>
    <t>2024-06-05 08:20:20</t>
  </si>
  <si>
    <t>TUBSM01</t>
  </si>
  <si>
    <t>TUBO RANURADO 70mm 5.85m (66015) TOSCANY</t>
  </si>
  <si>
    <t>2024-05-30 16:45:28</t>
  </si>
  <si>
    <t>2024-05-30 16:45:37</t>
  </si>
  <si>
    <t>2024-05-31 11:21:31</t>
  </si>
  <si>
    <t>CARPAS FULL SAS</t>
  </si>
  <si>
    <t>2024-05-30 16:32:58</t>
  </si>
  <si>
    <t>2024-05-30 16:33:02</t>
  </si>
  <si>
    <t>2024-05-31 07:36:57</t>
  </si>
  <si>
    <t xml:space="preserve">DAMIS SASCAMBIO DE BRAZO AUTORIZA DANIEL </t>
  </si>
  <si>
    <t>2024-06-04 09:38:43</t>
  </si>
  <si>
    <t>2024-06-05 16:13:43</t>
  </si>
  <si>
    <t>2024-06-05 16:13:53</t>
  </si>
  <si>
    <t>ORDONEZ HERNANDEZ MARTIN</t>
  </si>
  <si>
    <t>2024-05-31 14:16:36</t>
  </si>
  <si>
    <t>2024-05-31 14:16:41</t>
  </si>
  <si>
    <t>2024-06-05 08:07:32</t>
  </si>
  <si>
    <t>2024-06-04 15:23:57</t>
  </si>
  <si>
    <t>2024-06-04 16:16:47</t>
  </si>
  <si>
    <t>2024-06-06 14:38:39</t>
  </si>
  <si>
    <t>DYVAL SA</t>
  </si>
  <si>
    <t>2024-06-26 16:16:40</t>
  </si>
  <si>
    <t>2024-07-08 17:34:01</t>
  </si>
  <si>
    <t>2024-08-21 08:13:27</t>
  </si>
  <si>
    <t>2024-08-21 08:13:55</t>
  </si>
  <si>
    <t>2024-08-23 18:53:49</t>
  </si>
  <si>
    <t>8909</t>
  </si>
  <si>
    <t>LONA SOMBRILLA TROPICAL 3*3 8P S/FLE</t>
  </si>
  <si>
    <t xml:space="preserve">CARLOS  ZULETA BECHARA  </t>
  </si>
  <si>
    <t>2024-05-31 13:51:05</t>
  </si>
  <si>
    <t>2024-06-06 14:11:35</t>
  </si>
  <si>
    <t>2024-06-13 13:22:22</t>
  </si>
  <si>
    <t>2024-06-20 07:30:31</t>
  </si>
  <si>
    <t>2024-07-02 14:02:08</t>
  </si>
  <si>
    <t>COHOUSING S.A.S.</t>
  </si>
  <si>
    <t>2024-06-18 14:32:03</t>
  </si>
  <si>
    <t>2024-07-03 15:35:14</t>
  </si>
  <si>
    <t>2024-07-23 10:43:14</t>
  </si>
  <si>
    <t>2024-07-23 18:03:45</t>
  </si>
  <si>
    <t>2024-08-06 10:13:19</t>
  </si>
  <si>
    <t>PLT53</t>
  </si>
  <si>
    <t>OREJA ARTICULACION TENSOR  ESTRUCTURA</t>
  </si>
  <si>
    <t>VIGAAC04</t>
  </si>
  <si>
    <t>VIGA EN ACERO 100X50</t>
  </si>
  <si>
    <t>2024-07-09 13:26:35</t>
  </si>
  <si>
    <t>2024-07-09 13:26:43</t>
  </si>
  <si>
    <t>2024-07-13 13:19:49</t>
  </si>
  <si>
    <t>2024-07-22 12:18:53</t>
  </si>
  <si>
    <t>2024-07-26 03:34:13</t>
  </si>
  <si>
    <t>EFRAIN  GUZMAN OJEDA</t>
  </si>
  <si>
    <t>2024-06-05 15:03:26</t>
  </si>
  <si>
    <t>2024-06-05 15:36:22</t>
  </si>
  <si>
    <t>2024-06-06 16:34:11</t>
  </si>
  <si>
    <t>2024-06-25 09:09:36</t>
  </si>
  <si>
    <t>2024-05-31 15:06:49</t>
  </si>
  <si>
    <t>2024-05-31 15:06:55</t>
  </si>
  <si>
    <t>2024-06-05 08:21:50</t>
  </si>
  <si>
    <t>GUILLERMO MOSSIG</t>
  </si>
  <si>
    <t>2024-10-01 09:19:12</t>
  </si>
  <si>
    <t>2024-10-07 09:51:54</t>
  </si>
  <si>
    <t>2024-10-16 07:13:58</t>
  </si>
  <si>
    <t>2024-10-29</t>
  </si>
  <si>
    <t>5453</t>
  </si>
  <si>
    <t>SILLA APILABLE BRETANA S/BR ALUTECA (TA)</t>
  </si>
  <si>
    <t>2024-06-04 10:55:26</t>
  </si>
  <si>
    <t>2024-06-04 10:55:32</t>
  </si>
  <si>
    <t>2025-10-21 05:16:48</t>
  </si>
  <si>
    <t>COMPAÑIA DE INGENIERIA Y CONSULTORIAS CIC SAS</t>
  </si>
  <si>
    <t>2024-06-11 10:55:18</t>
  </si>
  <si>
    <t>2024-07-26 18:23:54</t>
  </si>
  <si>
    <t>2024-08-17 09:47:40</t>
  </si>
  <si>
    <t>2024-08-23 11:29:21</t>
  </si>
  <si>
    <t>2024-08-18</t>
  </si>
  <si>
    <t>26705</t>
  </si>
  <si>
    <t>FUENTE DE PODER MNTPOWER150W</t>
  </si>
  <si>
    <t>Gris Guijarro - RAL 7032</t>
  </si>
  <si>
    <t>SAID BARGUIL SA</t>
  </si>
  <si>
    <t>2024-06-22</t>
  </si>
  <si>
    <t>2024-06-25 13:38:25</t>
  </si>
  <si>
    <t>2024-07-25 06:44:23</t>
  </si>
  <si>
    <t>2024-07-30 06:29:58</t>
  </si>
  <si>
    <t>9290</t>
  </si>
  <si>
    <t>MESA DE CENTRO MONTALUM 1.2*1.2  (TA)</t>
  </si>
  <si>
    <t>TOMESA S.A.S.</t>
  </si>
  <si>
    <t>2024-09-03 16:01:34</t>
  </si>
  <si>
    <t>2024-09-19 10:57:49</t>
  </si>
  <si>
    <t>2024-10-15 00:43:24</t>
  </si>
  <si>
    <t>2024-10-16 10:43:00</t>
  </si>
  <si>
    <t>2024-10-29 09:05:10</t>
  </si>
  <si>
    <t>2024-09-11</t>
  </si>
  <si>
    <t>2024-09-21</t>
  </si>
  <si>
    <t>LONA PERGOTEX TRASLUCIDA BLANCA 2.5M</t>
  </si>
  <si>
    <t>Marrón Tierra - RAL 8028</t>
  </si>
  <si>
    <t>Líquida Especial</t>
  </si>
  <si>
    <t>MENUISERIES SOCOMI</t>
  </si>
  <si>
    <t>2024-07-15 17:24:49</t>
  </si>
  <si>
    <t>2024-07-16 07:52:00</t>
  </si>
  <si>
    <t>2024-07-18 13:26:45</t>
  </si>
  <si>
    <t>25230</t>
  </si>
  <si>
    <t>FLETES ESPECIAL CUBRIMIENTOS</t>
  </si>
  <si>
    <t>CARO VILLA ARMANDO</t>
  </si>
  <si>
    <t>2024-06-12 09:01:57</t>
  </si>
  <si>
    <t>2024-06-12 09:02:02</t>
  </si>
  <si>
    <t>2024-06-13 07:24:14</t>
  </si>
  <si>
    <t>BIOCLIMÁTICA CONSTRUCCIONES S.A.S.</t>
  </si>
  <si>
    <t>2024-07-18 10:18:23</t>
  </si>
  <si>
    <t>2024-07-30 13:07:08</t>
  </si>
  <si>
    <t>2024-09-02 12:10:07</t>
  </si>
  <si>
    <t>2024-09-03 09:37:08</t>
  </si>
  <si>
    <t>2024-10-25 20:21:49</t>
  </si>
  <si>
    <t>PORTCAC03</t>
  </si>
  <si>
    <t>PORTICO EN ACERO 120X120</t>
  </si>
  <si>
    <t>2024-07-18 10:09:11</t>
  </si>
  <si>
    <t>2024-07-29 10:02:35</t>
  </si>
  <si>
    <t>2024-08-13 16:19:03</t>
  </si>
  <si>
    <t>2024-08-21 08:12:13</t>
  </si>
  <si>
    <t>2024-10-25 20:25:35</t>
  </si>
  <si>
    <t>PLITE12</t>
  </si>
  <si>
    <t>PLITE MAN LON VINI GAZEBO</t>
  </si>
  <si>
    <t>DIEZ HOTEL SAS</t>
  </si>
  <si>
    <t>2024-07-03 14:14:32</t>
  </si>
  <si>
    <t>2024-07-08 07:40:30</t>
  </si>
  <si>
    <t>2024-07-08 07:41:09</t>
  </si>
  <si>
    <t>2024-07-11 16:53:38</t>
  </si>
  <si>
    <t>TUBSM03</t>
  </si>
  <si>
    <t>TUBO RANURADO 70mm 4m (66015) TOSCANY</t>
  </si>
  <si>
    <t>DAMIS SAS SILLA MECEDORA</t>
  </si>
  <si>
    <t>2024-06-04 16:24:49</t>
  </si>
  <si>
    <t>2024-06-04 16:47:27</t>
  </si>
  <si>
    <t>2024-06-05 10:37:38</t>
  </si>
  <si>
    <t>Eclipse Deco</t>
  </si>
  <si>
    <t>2024-06-14 09:31:37</t>
  </si>
  <si>
    <t>2024-06-14 09:31:49</t>
  </si>
  <si>
    <t>2024-06-14 17:43:25</t>
  </si>
  <si>
    <t>1010106</t>
  </si>
  <si>
    <t>MANO BARRA DE CARGA BANETA TOSCANY</t>
  </si>
  <si>
    <t>11700</t>
  </si>
  <si>
    <t>ACOPLE PARA TUBO 42MM ROSCADO</t>
  </si>
  <si>
    <t>JONATHAN CASTAÑO</t>
  </si>
  <si>
    <t>2024-06-05 10:12:27</t>
  </si>
  <si>
    <t>2024-06-05 10:12:33</t>
  </si>
  <si>
    <t>2024-06-05 15:21:34</t>
  </si>
  <si>
    <t xml:space="preserve">DAMIS SAS NO FACTURABLE ENVIO  CALIMA </t>
  </si>
  <si>
    <t>2024-06-05 10:21:36</t>
  </si>
  <si>
    <t>2024-06-05 10:23:46</t>
  </si>
  <si>
    <t>2024-06-05 13:44:58</t>
  </si>
  <si>
    <t>18077</t>
  </si>
  <si>
    <t>SPOT 4.5W / 60Âº ANGULO / 3000K / GRIS</t>
  </si>
  <si>
    <t>2024-06-20 09:27:18</t>
  </si>
  <si>
    <t>2024-06-20 10:25:13</t>
  </si>
  <si>
    <t>2024-06-21 07:32:36</t>
  </si>
  <si>
    <t>2024-06-06 10:39:40</t>
  </si>
  <si>
    <t>2024-06-07 15:14:55</t>
  </si>
  <si>
    <t>2024-06-12 14:47:11</t>
  </si>
  <si>
    <t>2024-06-12 14:47:49</t>
  </si>
  <si>
    <t>2024-06-05 10:11:11</t>
  </si>
  <si>
    <t>2024-06-05 10:11:24</t>
  </si>
  <si>
    <t>2024-06-05 15:25:15</t>
  </si>
  <si>
    <t>ELVIA DE URREA JIMENEZ</t>
  </si>
  <si>
    <t>2024-06-18 14:23:22</t>
  </si>
  <si>
    <t>2024-07-02 10:21:08</t>
  </si>
  <si>
    <t>PEREZ JAMES ARCECIO</t>
  </si>
  <si>
    <t>2024-06-05 12:17:52</t>
  </si>
  <si>
    <t>2024-06-05 12:17:57</t>
  </si>
  <si>
    <t>2024-06-05 13:52:00</t>
  </si>
  <si>
    <t>CONJUNTO RESIDENCIAL VILLAS DE LA CANDELARIA PROPIEDAD HORIZONTAL</t>
  </si>
  <si>
    <t>2024-06-08 11:15:39</t>
  </si>
  <si>
    <t>2024-06-17 06:52:16</t>
  </si>
  <si>
    <t>5467</t>
  </si>
  <si>
    <t>TUBO ALUM TC032  1  1/2*2.77 NAT. 38 mm</t>
  </si>
  <si>
    <t>HOTELES  DE GETSE SAS</t>
  </si>
  <si>
    <t>2024-07-02 17:07:47</t>
  </si>
  <si>
    <t>2024-09-06 16:35:01</t>
  </si>
  <si>
    <t>2024-10-25 12:22:29</t>
  </si>
  <si>
    <t>26900</t>
  </si>
  <si>
    <t>BASE METAL  SOMBR C/NIVEL EN 1" 40*40M38</t>
  </si>
  <si>
    <t>JAIRO GOMEZ</t>
  </si>
  <si>
    <t>2025-01-23</t>
  </si>
  <si>
    <t>2025-02-04 09:52:59</t>
  </si>
  <si>
    <t>2025-02-19 06:54:34</t>
  </si>
  <si>
    <t>2025-01-24</t>
  </si>
  <si>
    <t>2025-02-07</t>
  </si>
  <si>
    <t>REP032</t>
  </si>
  <si>
    <t>REPARACION MESA MANO OBRA</t>
  </si>
  <si>
    <t>MOLANO SEGURA DIEGO ANDRES</t>
  </si>
  <si>
    <t>2024-06-06 10:37:39</t>
  </si>
  <si>
    <t>2024-06-06 10:37:52</t>
  </si>
  <si>
    <t>2024-06-11 07:28:30</t>
  </si>
  <si>
    <t xml:space="preserve">DAMIS SAS PEDIDO SILLAS MECEDORAS SRA ESMERALDA </t>
  </si>
  <si>
    <t>2024-06-07 12:42:01</t>
  </si>
  <si>
    <t>2024-06-07 13:04:46</t>
  </si>
  <si>
    <t>2024-06-07 13:04:54</t>
  </si>
  <si>
    <t>LAUREANO HURTADO</t>
  </si>
  <si>
    <t>2024-06-11 10:44:19</t>
  </si>
  <si>
    <t>2024-07-19 09:42:08</t>
  </si>
  <si>
    <t>2024-07-22 07:59:20</t>
  </si>
  <si>
    <t>2024-07-23 09:01:22</t>
  </si>
  <si>
    <t>2024-08-10</t>
  </si>
  <si>
    <t>100599</t>
  </si>
  <si>
    <t>ESTRUCTURA SOFA MAGIC (TA)</t>
  </si>
  <si>
    <t>8825</t>
  </si>
  <si>
    <t>COJIN SOFA MAGIC</t>
  </si>
  <si>
    <t xml:space="preserve">bochalema entretenimiento sas </t>
  </si>
  <si>
    <t>2024-09-16 10:59:00</t>
  </si>
  <si>
    <t>2024-09-26 11:57:23</t>
  </si>
  <si>
    <t>2024-10-01 09:03:43</t>
  </si>
  <si>
    <t>2024-10-04 07:57:00</t>
  </si>
  <si>
    <t>2024-10-21 17:20:17</t>
  </si>
  <si>
    <t>2024-10-14</t>
  </si>
  <si>
    <t>KRIEL PLITE</t>
  </si>
  <si>
    <t>KIT RIEL PERGOLITE</t>
  </si>
  <si>
    <t>LONA DICKSON GRIS RATON CHINE(8396)</t>
  </si>
  <si>
    <t>GUILLERMO ORTIZ</t>
  </si>
  <si>
    <t>2024-06-07 07:51:14</t>
  </si>
  <si>
    <t>2024-06-11 07:06:14</t>
  </si>
  <si>
    <t>2024-06-11 12:22:13</t>
  </si>
  <si>
    <t>PARRA TORO JIMMY ANDRES</t>
  </si>
  <si>
    <t>2024-06-06 15:13:28</t>
  </si>
  <si>
    <t>2024-06-06 15:13:42</t>
  </si>
  <si>
    <t>2024-06-07 13:26:18</t>
  </si>
  <si>
    <t>2024-06-13 15:38:38</t>
  </si>
  <si>
    <t>2024-06-28 12:08:52</t>
  </si>
  <si>
    <t>2024-06-28 12:09:45</t>
  </si>
  <si>
    <t>2024-08-12 12:26:10</t>
  </si>
  <si>
    <t>8814</t>
  </si>
  <si>
    <t>MESA BISTRO 1.00 BASE METAL  (TA)</t>
  </si>
  <si>
    <t>2024-06-06 15:27:17</t>
  </si>
  <si>
    <t>2024-06-06 15:27:30</t>
  </si>
  <si>
    <t>2024-06-07 13:20:56</t>
  </si>
  <si>
    <t>23</t>
  </si>
  <si>
    <t>LONA DICKSON AMARILLO  F  E  REF 6316</t>
  </si>
  <si>
    <t>54</t>
  </si>
  <si>
    <t>LONA DICKSON NARANJA F ENTERO REF:0018</t>
  </si>
  <si>
    <t>MAICO COLLAZOS RAMIREZ</t>
  </si>
  <si>
    <t>2024-06-06 15:26:47</t>
  </si>
  <si>
    <t>2024-06-06 16:38:06</t>
  </si>
  <si>
    <t>2024-06-07 10:42:22</t>
  </si>
  <si>
    <t>2024-09-03 10:04:52</t>
  </si>
  <si>
    <t>2024-09-03 16:18:27</t>
  </si>
  <si>
    <t>2024-09-21 10:11:05</t>
  </si>
  <si>
    <t>2024-12-28 12:00:32</t>
  </si>
  <si>
    <t>18459</t>
  </si>
  <si>
    <t>FG+RECIBIDOR (DAP1730)</t>
  </si>
  <si>
    <t>18467</t>
  </si>
  <si>
    <t>FG+TAPA IZQUIERDA NEGRA (DAP1724)</t>
  </si>
  <si>
    <t>18468</t>
  </si>
  <si>
    <t>FG+TAPA DERECHA NEGRA (DAP1725)</t>
  </si>
  <si>
    <t>18561</t>
  </si>
  <si>
    <t>TEFLON RIEL FLEXIGLAS PLUS (PERFIL HMW)</t>
  </si>
  <si>
    <t>REP050</t>
  </si>
  <si>
    <t>REPARACION FLEXIGLASS MANO OBRA</t>
  </si>
  <si>
    <t>CABAL VASQUEZ Y CIA S.A.S</t>
  </si>
  <si>
    <t>2024-07-29 14:33:59</t>
  </si>
  <si>
    <t>2024-08-08 17:19:21</t>
  </si>
  <si>
    <t>2024-08-23 07:58:45</t>
  </si>
  <si>
    <t>2024-08-26 16:47:07</t>
  </si>
  <si>
    <t>2024-11-18 13:34:22</t>
  </si>
  <si>
    <t>2024-09-06</t>
  </si>
  <si>
    <t>CORPORACION COUNTRY CLUB EJECUTIVOS</t>
  </si>
  <si>
    <t>2024-12-03 10:22:22</t>
  </si>
  <si>
    <t>2024-12-10 12:26:16</t>
  </si>
  <si>
    <t>2024-12-18 11:41:19</t>
  </si>
  <si>
    <t>2024-12-19 10:41:20</t>
  </si>
  <si>
    <t>2025-01-02 14:26:54</t>
  </si>
  <si>
    <t>LONA PFLEX ESPC09</t>
  </si>
  <si>
    <t>LONA PFLEX VINILICA ESPC09 L5050*P4400</t>
  </si>
  <si>
    <t>HOTELES DE GETSE SAS</t>
  </si>
  <si>
    <t>2024-07-04 10:16:46</t>
  </si>
  <si>
    <t>2024-09-16 16:31:25</t>
  </si>
  <si>
    <t>2024-10-25 12:23:26</t>
  </si>
  <si>
    <t>LAO KAO SA</t>
  </si>
  <si>
    <t>2024-06-17 14:06:06</t>
  </si>
  <si>
    <t>2024-07-22 14:53:27</t>
  </si>
  <si>
    <t>2024-07-23 15:10:54</t>
  </si>
  <si>
    <t>2024-07-30 10:29:32</t>
  </si>
  <si>
    <t>100144</t>
  </si>
  <si>
    <t>SOMBRILLA ALSACIA 2.30*2.30 MADERA (T)</t>
  </si>
  <si>
    <t>A Y R ARQUITECTURA &amp; RENDER SAS</t>
  </si>
  <si>
    <t>2024-07-22 14:31:13</t>
  </si>
  <si>
    <t>2024-08-02 08:26:48</t>
  </si>
  <si>
    <t>2024-08-24 09:46:37</t>
  </si>
  <si>
    <t>2024-08-27 12:26:05</t>
  </si>
  <si>
    <t>2024-08-27 16:56:42</t>
  </si>
  <si>
    <t>CARPAS &amp; ESTRUCTURAS S.A.S</t>
  </si>
  <si>
    <t>2024-06-07 15:01:28</t>
  </si>
  <si>
    <t>2024-06-07 15:01:34</t>
  </si>
  <si>
    <t>2024-06-11 07:34:02</t>
  </si>
  <si>
    <t>104</t>
  </si>
  <si>
    <t>LONA DICKSON VERDE Y BLANCO REF:8402</t>
  </si>
  <si>
    <t>2024-07-05 08:13:32</t>
  </si>
  <si>
    <t>2024-07-05 08:13:45</t>
  </si>
  <si>
    <t>2024-07-08 07:38:24</t>
  </si>
  <si>
    <t>CONSTRUCTORA CONACERO SAS</t>
  </si>
  <si>
    <t>2024-06-11 13:39:38</t>
  </si>
  <si>
    <t>2024-06-11 14:36:26</t>
  </si>
  <si>
    <t>2024-06-11 14:36:31</t>
  </si>
  <si>
    <t>2024-06-17 15:07:35</t>
  </si>
  <si>
    <t xml:space="preserve">CONSTRUCTURA CONACERO  </t>
  </si>
  <si>
    <t>2024-06-11 13:38:12</t>
  </si>
  <si>
    <t>2024-06-12 07:30:58</t>
  </si>
  <si>
    <t>2024-06-17 15:03:10</t>
  </si>
  <si>
    <t>100284</t>
  </si>
  <si>
    <t>MESA MAGIC 1.20 x 1.20 (TA)</t>
  </si>
  <si>
    <t>2024-06-11 13:37:17</t>
  </si>
  <si>
    <t>2024-06-12 07:29:27</t>
  </si>
  <si>
    <t>2024-06-17 14:53:48</t>
  </si>
  <si>
    <t>MANTTRA SAS</t>
  </si>
  <si>
    <t>2024-06-11 13:56:38</t>
  </si>
  <si>
    <t>2024-06-21 09:18:35</t>
  </si>
  <si>
    <t>2024-06-21 10:10:01</t>
  </si>
  <si>
    <t>2024-07-19 08:59:16</t>
  </si>
  <si>
    <t>9685</t>
  </si>
  <si>
    <t>MESA ALPES MADERA SIN EXT 1.10 X 2,40 TA</t>
  </si>
  <si>
    <t>2024-06-11 13:54:58</t>
  </si>
  <si>
    <t>2024-06-12 09:03:44</t>
  </si>
  <si>
    <t>PARASOLES CARLOS MONTAGUT SAS</t>
  </si>
  <si>
    <t>2024-06-26 08:33:20</t>
  </si>
  <si>
    <t>2024-06-27 11:23:57</t>
  </si>
  <si>
    <t>2024-07-03 07:19:21</t>
  </si>
  <si>
    <t>2024-07-03 07:20:03</t>
  </si>
  <si>
    <t>BIENES Y SERVICIOS SOHI S.A.S</t>
  </si>
  <si>
    <t>2024-06-17 10:19:32</t>
  </si>
  <si>
    <t>2024-06-19 16:47:33</t>
  </si>
  <si>
    <t>2024-07-04 10:39:54</t>
  </si>
  <si>
    <t>REP048</t>
  </si>
  <si>
    <t>REPARACION TOLDO FIJO MANO OBRA</t>
  </si>
  <si>
    <t>2024-06-11 17:26:09</t>
  </si>
  <si>
    <t>2024-06-12 12:02:33</t>
  </si>
  <si>
    <t>2024-06-14 07:29:02</t>
  </si>
  <si>
    <t>2024-06-12 09:03:07</t>
  </si>
  <si>
    <t>2024-06-24 12:11:34</t>
  </si>
  <si>
    <t>2024-07-22 16:35:04</t>
  </si>
  <si>
    <t>ANITA VILLEGAS RESTREPO</t>
  </si>
  <si>
    <t>2024-06-27 14:00:59</t>
  </si>
  <si>
    <t>2024-07-04 13:36:41</t>
  </si>
  <si>
    <t>2024-08-01 07:49:58</t>
  </si>
  <si>
    <t>2024-08-01 07:50:18</t>
  </si>
  <si>
    <t>2024-08-20 09:23:12</t>
  </si>
  <si>
    <t>MANCILLA MARENCO ANTONIO DOLORES</t>
  </si>
  <si>
    <t>2024-06-12 15:42:11</t>
  </si>
  <si>
    <t>2024-06-12 15:42:19</t>
  </si>
  <si>
    <t>2024-06-13 07:22:44</t>
  </si>
  <si>
    <t>JUAN CARLOS YELA</t>
  </si>
  <si>
    <t>2024-06-13 16:16:12</t>
  </si>
  <si>
    <t>2024-06-13 16:16:24</t>
  </si>
  <si>
    <t>2024-06-14 17:37:33</t>
  </si>
  <si>
    <t>2024-07-02 14:52:12</t>
  </si>
  <si>
    <t>2024-08-15 09:28:20</t>
  </si>
  <si>
    <t>2024-08-16 09:54:00</t>
  </si>
  <si>
    <t>2024-08-27 12:13:28</t>
  </si>
  <si>
    <t>2024-07-02 14:57:49</t>
  </si>
  <si>
    <t>2024-08-15 06:41:59</t>
  </si>
  <si>
    <t>2024-08-23 12:24:23</t>
  </si>
  <si>
    <t>1547810</t>
  </si>
  <si>
    <t>ESTR SOFA JAPON ALUTECA 2  P (T)</t>
  </si>
  <si>
    <t>7106</t>
  </si>
  <si>
    <t>MESA CARRO BAR BRETAÃ?A TECALUM (TA)</t>
  </si>
  <si>
    <t>7111</t>
  </si>
  <si>
    <t>BANCA NORMANDIA 140X40 TECALUM S/C (TA)</t>
  </si>
  <si>
    <t>9221</t>
  </si>
  <si>
    <t>MESA CIRCULAR ALPES ALUTECA 1.20 (TA)</t>
  </si>
  <si>
    <t>9257</t>
  </si>
  <si>
    <t>MESA ALPES 110X240 ALUTECA SIN EXT  (TA</t>
  </si>
  <si>
    <t>967110</t>
  </si>
  <si>
    <t>MESA CENTRO MONTECARLO 1*1 (TA)</t>
  </si>
  <si>
    <t>CONSTRUCTORA AGA S.A.S</t>
  </si>
  <si>
    <t>2024-08-13 12:00:04</t>
  </si>
  <si>
    <t>2024-09-02 13:43:53</t>
  </si>
  <si>
    <t>2024-09-02 13:44:04</t>
  </si>
  <si>
    <t>2024-09-12 15:38:56</t>
  </si>
  <si>
    <t>2025-02-18</t>
  </si>
  <si>
    <t>2025-02-20</t>
  </si>
  <si>
    <t>1122</t>
  </si>
  <si>
    <t>TUERCA HEX G5 GALVANIZADA 3/8"</t>
  </si>
  <si>
    <t>953</t>
  </si>
  <si>
    <t>ARANDELA 3/8 GALVANIZADA</t>
  </si>
  <si>
    <t>MARTIN ORDONEZ HERNANDEZ</t>
  </si>
  <si>
    <t>2024-06-14 11:45:37</t>
  </si>
  <si>
    <t>2024-06-14 11:45:42</t>
  </si>
  <si>
    <t>2024-06-14 17:38:05</t>
  </si>
  <si>
    <t>INGECOM INGENIERIA LTDA</t>
  </si>
  <si>
    <t>2024-07-05 11:52:36</t>
  </si>
  <si>
    <t>2024-07-10 08:39:24</t>
  </si>
  <si>
    <t>2024-07-12 13:36:47</t>
  </si>
  <si>
    <t>2024-07-22 16:39:13</t>
  </si>
  <si>
    <t>BANE10</t>
  </si>
  <si>
    <t>BANETA GUILLOT GANCHO MANUAL ACRILICA</t>
  </si>
  <si>
    <t>MARIO LONDOÑO</t>
  </si>
  <si>
    <t>2024-06-14 16:22:18</t>
  </si>
  <si>
    <t>2024-06-17 12:12:15</t>
  </si>
  <si>
    <t>INVERSIONES ANALEJA S.C.A</t>
  </si>
  <si>
    <t>2024-06-18 14:27:09</t>
  </si>
  <si>
    <t>2024-06-19 11:14:56</t>
  </si>
  <si>
    <t>2024-10-16 12:16:39</t>
  </si>
  <si>
    <t>9681</t>
  </si>
  <si>
    <t>MESA ALPES MADERA  SIN EXT 1.10X1,80 TA</t>
  </si>
  <si>
    <t>ANDREA  MELO</t>
  </si>
  <si>
    <t>2024-06-14 11:24:22</t>
  </si>
  <si>
    <t>2024-06-17 17:41:59</t>
  </si>
  <si>
    <t>2024-06-24 15:25:00</t>
  </si>
  <si>
    <t>2024-06-24 15:25:11</t>
  </si>
  <si>
    <t>2024-07-12 20:29:57</t>
  </si>
  <si>
    <t>Institucion de educacion superior INTEP</t>
  </si>
  <si>
    <t>2024-08-06 16:53:59</t>
  </si>
  <si>
    <t>2024-08-11 21:55:42</t>
  </si>
  <si>
    <t>2024-08-20 11:13:40</t>
  </si>
  <si>
    <t>2024-08-21 15:38:06</t>
  </si>
  <si>
    <t>7136</t>
  </si>
  <si>
    <t>SERVICIO DE ASESORIA TECNICA</t>
  </si>
  <si>
    <t>2024-08-06 16:58:07</t>
  </si>
  <si>
    <t>2024-08-12 14:08:53</t>
  </si>
  <si>
    <t>2024-08-12 14:09:21</t>
  </si>
  <si>
    <t>CARTAGENA HENAO CAMILO ANDRES</t>
  </si>
  <si>
    <t>2024-06-14 11:46:27</t>
  </si>
  <si>
    <t>2024-06-14 11:46:32</t>
  </si>
  <si>
    <t>2024-06-14 17:41:52</t>
  </si>
  <si>
    <t>ALBERTO  LOPEZ</t>
  </si>
  <si>
    <t>2024-06-14 10:48:34</t>
  </si>
  <si>
    <t>2024-07-09 17:20:33</t>
  </si>
  <si>
    <t>2024-07-10 09:52:46</t>
  </si>
  <si>
    <t>25796</t>
  </si>
  <si>
    <t>TARJETA DYNAMIC PRO</t>
  </si>
  <si>
    <t>25798</t>
  </si>
  <si>
    <t>ANTENA RF DYNAMIC</t>
  </si>
  <si>
    <t>27674</t>
  </si>
  <si>
    <t>FUENTE DE PODER XLG 200 24 A NACIONAL</t>
  </si>
  <si>
    <t>3579</t>
  </si>
  <si>
    <t>SUJETADOR PLATINA U TENSOR</t>
  </si>
  <si>
    <t>6869</t>
  </si>
  <si>
    <t>POLEA DENTADA CON BALINERA PERGOTEK</t>
  </si>
  <si>
    <t>PZAC052</t>
  </si>
  <si>
    <t>ANILLO SINCRONIZADT RANURADO PZA A(CSZ)</t>
  </si>
  <si>
    <t>PZAC053</t>
  </si>
  <si>
    <t>ANILLO SINCRONIZADT RANURADO PZA B(CSZ)</t>
  </si>
  <si>
    <t>PZAC075</t>
  </si>
  <si>
    <t>SOP. MOTOR PERG. MAXI MEGA DERECHO(CZ)</t>
  </si>
  <si>
    <t>PZAC076</t>
  </si>
  <si>
    <t>SOP. MOTOR PERG. MAXI MEGA IZQUIERDO(CZ)</t>
  </si>
  <si>
    <t>PZCH019</t>
  </si>
  <si>
    <t>CONDENS TOSCDYNAM CBB65 250VAC70UF30X100</t>
  </si>
  <si>
    <t>GAM CONSTRUCCIONES S.A.S</t>
  </si>
  <si>
    <t>2024-06-29 12:03:25</t>
  </si>
  <si>
    <t>2024-09-04 11:41:29</t>
  </si>
  <si>
    <t>2024-09-05 07:11:59</t>
  </si>
  <si>
    <t>2024-09-19 09:54:13</t>
  </si>
  <si>
    <t>11460</t>
  </si>
  <si>
    <t>ASOLEADORA SAKAI S/R C/M  (TA)</t>
  </si>
  <si>
    <t>JEAN CARLO DIAZ</t>
  </si>
  <si>
    <t>2024-06-28 15:41:16</t>
  </si>
  <si>
    <t>2024-07-10 18:04:31</t>
  </si>
  <si>
    <t>2024-08-01 14:48:26</t>
  </si>
  <si>
    <t>2024-08-02 18:24:33</t>
  </si>
  <si>
    <t>2024-10-29 08:01:07</t>
  </si>
  <si>
    <t>PLITE16</t>
  </si>
  <si>
    <t>PERGOLITE MAN LON ACRIL GAZEBO</t>
  </si>
  <si>
    <t>ANGULO JOSE DEL</t>
  </si>
  <si>
    <t>2024-06-14 13:46:27</t>
  </si>
  <si>
    <t>2024-06-14 13:46:34</t>
  </si>
  <si>
    <t>2024-06-14 17:39:59</t>
  </si>
  <si>
    <t>FUNDACION COLOMBIANA DE CANCEROLOGIA CLINICA VIDA</t>
  </si>
  <si>
    <t>2024-09-03 12:35:01</t>
  </si>
  <si>
    <t>2024-09-13 15:17:18</t>
  </si>
  <si>
    <t>2024-09-26 08:40:23</t>
  </si>
  <si>
    <t>2024-10-21 19:12:11</t>
  </si>
  <si>
    <t>2024-09-02</t>
  </si>
  <si>
    <t>2024-09-12</t>
  </si>
  <si>
    <t>10078</t>
  </si>
  <si>
    <t>LONA SOMBRILLA PARIS 4.0 6P S/FLE</t>
  </si>
  <si>
    <t>9887</t>
  </si>
  <si>
    <t>EST SOMBRILLA PARIS 4,00 POLEA D 4.0 6P</t>
  </si>
  <si>
    <t>2024-06-18 10:41:57</t>
  </si>
  <si>
    <t>2024-06-19 10:03:27</t>
  </si>
  <si>
    <t>2024-06-24 12:11:14</t>
  </si>
  <si>
    <t>2024-07-17 09:35:31</t>
  </si>
  <si>
    <t>2024-06-19 13:34:59</t>
  </si>
  <si>
    <t>2024-06-19 13:35:05</t>
  </si>
  <si>
    <t>2024-06-20 07:14:28</t>
  </si>
  <si>
    <t>21308</t>
  </si>
  <si>
    <t>WALTER LOZANO SAS</t>
  </si>
  <si>
    <t>2024-06-14 16:10:23</t>
  </si>
  <si>
    <t>2024-06-14 16:10:28</t>
  </si>
  <si>
    <t>2024-06-14 17:42:40</t>
  </si>
  <si>
    <t>CENTRO COMERCIAL PORTAL DEL QUINDIO</t>
  </si>
  <si>
    <t>2024-07-09 10:06:16</t>
  </si>
  <si>
    <t>2024-07-09 14:45:31</t>
  </si>
  <si>
    <t>2024-07-09 17:19:10</t>
  </si>
  <si>
    <t>2024-07-25 07:41:19</t>
  </si>
  <si>
    <t>2024-07-28</t>
  </si>
  <si>
    <t>LUIS FERNANDO  LOPEZ</t>
  </si>
  <si>
    <t>2024-06-17 14:03:53</t>
  </si>
  <si>
    <t>2024-06-17 16:29:31</t>
  </si>
  <si>
    <t xml:space="preserve">ERNESTO  BERNAL </t>
  </si>
  <si>
    <t>2024-06-24 15:11:50</t>
  </si>
  <si>
    <t>2024-06-26 18:57:04</t>
  </si>
  <si>
    <t>2024-06-27 08:39:23</t>
  </si>
  <si>
    <t>DIEGO MARTINEZ VILLALBA</t>
  </si>
  <si>
    <t>2024-06-17 14:02:26</t>
  </si>
  <si>
    <t>2024-07-23 15:12:15</t>
  </si>
  <si>
    <t>2024-07-23 15:12:31</t>
  </si>
  <si>
    <t>2024-08-13 08:17:34</t>
  </si>
  <si>
    <t xml:space="preserve">HARISSA FOODS S.A.S </t>
  </si>
  <si>
    <t>2024-07-02 13:44:49</t>
  </si>
  <si>
    <t>2024-07-06 19:02:54</t>
  </si>
  <si>
    <t>2024-07-09 13:29:57</t>
  </si>
  <si>
    <t>ABA CARPAS.</t>
  </si>
  <si>
    <t>2024-06-18 14:40:22</t>
  </si>
  <si>
    <t>2024-06-19 10:33:13</t>
  </si>
  <si>
    <t>2024-06-21 07:31:46</t>
  </si>
  <si>
    <t>OLAYA RODRIGUEZ OSMAN ALBERTO</t>
  </si>
  <si>
    <t>2024-06-17 15:19:07</t>
  </si>
  <si>
    <t>2024-06-17 15:19:13</t>
  </si>
  <si>
    <t>2024-07-22 16:35:30</t>
  </si>
  <si>
    <t>2024-06-20 10:27:46</t>
  </si>
  <si>
    <t>2024-07-19 11:14:26</t>
  </si>
  <si>
    <t>2024-07-24 07:04:24</t>
  </si>
  <si>
    <t>2024-07-24 07:45:40</t>
  </si>
  <si>
    <t>ALBERTO  CONSUEGRA</t>
  </si>
  <si>
    <t>2024-06-26 16:45:03</t>
  </si>
  <si>
    <t>2024-08-16 09:34:53</t>
  </si>
  <si>
    <t>2024-08-16 09:35:55</t>
  </si>
  <si>
    <t>2024-09-03 20:27:50</t>
  </si>
  <si>
    <t>Guillermo Alberto Sandoval</t>
  </si>
  <si>
    <t>2024-06-25 13:16:20</t>
  </si>
  <si>
    <t>2024-07-18 09:55:35</t>
  </si>
  <si>
    <t>2024-07-31 12:02:47</t>
  </si>
  <si>
    <t>2024-08-21 08:14:46</t>
  </si>
  <si>
    <t>2024-08-28 16:08:59</t>
  </si>
  <si>
    <t>PTEK13</t>
  </si>
  <si>
    <t>PERGOTEK MINI CLASSIC CON TENSORES</t>
  </si>
  <si>
    <t>SPOT12</t>
  </si>
  <si>
    <t>SISTEMA ELECTRICO  12 SPOT PARA PERGOLA</t>
  </si>
  <si>
    <t>JHON FREDDY LOPEZ PEREZ</t>
  </si>
  <si>
    <t>2024-06-20 10:15:53</t>
  </si>
  <si>
    <t>2024-07-24 10:07:07</t>
  </si>
  <si>
    <t>2024-07-25 11:24:54</t>
  </si>
  <si>
    <t>2024-08-08 09:30:58</t>
  </si>
  <si>
    <t>2024-06-20 10:12:11</t>
  </si>
  <si>
    <t>2024-07-24 10:04:08</t>
  </si>
  <si>
    <t>2024-07-25 11:24:15</t>
  </si>
  <si>
    <t>2024-08-27 08:01:51</t>
  </si>
  <si>
    <t>2024-06-20 09:15:48</t>
  </si>
  <si>
    <t>2024-12-14 13:49:58</t>
  </si>
  <si>
    <t>2025-03-28 16:45:36</t>
  </si>
  <si>
    <t>2025-05-23 17:32:49</t>
  </si>
  <si>
    <t>2025-05-29 10:50:25</t>
  </si>
  <si>
    <t>27901</t>
  </si>
  <si>
    <t>COJINES BANCA CASAS CALIMA</t>
  </si>
  <si>
    <t>JAIRO TABORDA MONTOYA</t>
  </si>
  <si>
    <t>2024-06-18 13:55:23</t>
  </si>
  <si>
    <t>2024-06-18 13:55:28</t>
  </si>
  <si>
    <t>2024-07-22 16:36:17</t>
  </si>
  <si>
    <t>2024-06-18 14:16:58</t>
  </si>
  <si>
    <t>2024-06-18 14:17:03</t>
  </si>
  <si>
    <t>2024-07-22 16:35:53</t>
  </si>
  <si>
    <t>BALLEN HERNANDEZ JESUS ARTURO</t>
  </si>
  <si>
    <t>2024-06-19 14:36:37</t>
  </si>
  <si>
    <t>2024-06-19 14:36:45</t>
  </si>
  <si>
    <t>2024-06-20 07:13:10</t>
  </si>
  <si>
    <t>39</t>
  </si>
  <si>
    <t>2024-06-19 13:34:11</t>
  </si>
  <si>
    <t>2024-06-19 13:34:17</t>
  </si>
  <si>
    <t>2024-06-20 07:13:48</t>
  </si>
  <si>
    <t xml:space="preserve">TAMETCO S.A.S </t>
  </si>
  <si>
    <t>2024-06-21 11:26:49</t>
  </si>
  <si>
    <t>2024-06-21 12:25:05</t>
  </si>
  <si>
    <t>2024-06-21 18:06:10</t>
  </si>
  <si>
    <t>2024-06-27 12:35:52</t>
  </si>
  <si>
    <t>13353</t>
  </si>
  <si>
    <t>ASOLEADORA SAKAI C/RUEDAS C/M (TA)</t>
  </si>
  <si>
    <t>ANA MARIA MEJIA</t>
  </si>
  <si>
    <t>2024-06-28 16:21:38</t>
  </si>
  <si>
    <t>2024-08-02 11:52:38</t>
  </si>
  <si>
    <t>2024-08-05 17:14:51</t>
  </si>
  <si>
    <t>2024-09-03 10:03:50</t>
  </si>
  <si>
    <t>2024-08-03</t>
  </si>
  <si>
    <t>8188</t>
  </si>
  <si>
    <t>FUNDA SOMBRILLA 3.0*3.0 IMPORTADA</t>
  </si>
  <si>
    <t>2024-06-19 14:35:41</t>
  </si>
  <si>
    <t>2024-06-19 14:35:47</t>
  </si>
  <si>
    <t>2024-06-20 07:12:07</t>
  </si>
  <si>
    <t>2024-07-19 12:14:44</t>
  </si>
  <si>
    <t>2024-09-06 07:42:06</t>
  </si>
  <si>
    <t>2024-09-30 13:55:29</t>
  </si>
  <si>
    <t>2024-10-11 10:43:33</t>
  </si>
  <si>
    <t>2024-10-16 07:13:01</t>
  </si>
  <si>
    <t>PTEKROM28</t>
  </si>
  <si>
    <t>PERGOTEK ROMANO MAXI  GAZEBO</t>
  </si>
  <si>
    <t>MAURICIO   SALAZAR CORRALES</t>
  </si>
  <si>
    <t>2024-06-20 09:58:50</t>
  </si>
  <si>
    <t>2024-06-21 07:18:46</t>
  </si>
  <si>
    <t>2024-06-21 10:20:42</t>
  </si>
  <si>
    <t>2024-06-27 12:08:18</t>
  </si>
  <si>
    <t>2024-07-03 15:50:52</t>
  </si>
  <si>
    <t>2024-07-03 15:50:59</t>
  </si>
  <si>
    <t>2024-07-05 07:16:37</t>
  </si>
  <si>
    <t>ALUTT01</t>
  </si>
  <si>
    <t>BARRA DE CARGA TT 5.8 m (CL1044)</t>
  </si>
  <si>
    <t>GERARDO  VANEGAS</t>
  </si>
  <si>
    <t>2024-06-27 13:38:07</t>
  </si>
  <si>
    <t>2024-07-19 16:54:51</t>
  </si>
  <si>
    <t>2024-07-23 15:32:17</t>
  </si>
  <si>
    <t>5452</t>
  </si>
  <si>
    <t>SILLA APILABLE BRETANA C/BR ALUTECA(TA)</t>
  </si>
  <si>
    <t>2024-06-19 14:34:58</t>
  </si>
  <si>
    <t>2024-06-24 12:11:57</t>
  </si>
  <si>
    <t>2024-07-22 16:36:41</t>
  </si>
  <si>
    <t xml:space="preserve"> VICTORIA SUSANA GALLARDO DE GIRON</t>
  </si>
  <si>
    <t>2024-08-02 09:37:12</t>
  </si>
  <si>
    <t>2024-08-05 03:54:46</t>
  </si>
  <si>
    <t>2024-08-20 12:23:20</t>
  </si>
  <si>
    <t>2024-08-24 16:57:05</t>
  </si>
  <si>
    <t>2024-09-24 21:39:55</t>
  </si>
  <si>
    <t>2024-08-22</t>
  </si>
  <si>
    <t>BANE0801**</t>
  </si>
  <si>
    <t>LON BANETA 180 GRADOS ELECT</t>
  </si>
  <si>
    <t>2024-06-24 15:08:24</t>
  </si>
  <si>
    <t>2024-08-29 07:07:02</t>
  </si>
  <si>
    <t>2024-08-29 07:17:13</t>
  </si>
  <si>
    <t>HERRERA OVIEDO PABLO</t>
  </si>
  <si>
    <t>2024-06-20 16:08:07</t>
  </si>
  <si>
    <t>2024-06-20 16:08:18</t>
  </si>
  <si>
    <t>2024-06-21 17:58:21</t>
  </si>
  <si>
    <t>2024-06-24 10:10:50</t>
  </si>
  <si>
    <t>2024-06-24 10:10:58</t>
  </si>
  <si>
    <t>2024-06-24 17:24:52</t>
  </si>
  <si>
    <t>2024-07-03 13:57:50</t>
  </si>
  <si>
    <t>2024-08-02 17:16:14</t>
  </si>
  <si>
    <t>2024-08-23 08:01:46</t>
  </si>
  <si>
    <t>2024-09-10 08:59:49</t>
  </si>
  <si>
    <t>2025-01-21 08:30:06</t>
  </si>
  <si>
    <t>PLT05D</t>
  </si>
  <si>
    <t>SOPORTE BRAZO BANETA EN APLIQUE DERECHO</t>
  </si>
  <si>
    <t>PLT05I</t>
  </si>
  <si>
    <t>SOPORTE BRAZO BANETA EN APLIQUE IZQ</t>
  </si>
  <si>
    <t>PUBLICARP CARPAS Y PUBLICIDAD</t>
  </si>
  <si>
    <t>2024-06-21 15:55:55</t>
  </si>
  <si>
    <t>2024-06-21 15:59:04</t>
  </si>
  <si>
    <t>2024-06-21 15:59:11</t>
  </si>
  <si>
    <t>7021</t>
  </si>
  <si>
    <t>MANIVELA 2000 M REF TOSCANY</t>
  </si>
  <si>
    <t>ISABELLA ECHEVERRY</t>
  </si>
  <si>
    <t>2024-06-20 14:36:22</t>
  </si>
  <si>
    <t>2024-07-12 13:56:02</t>
  </si>
  <si>
    <t>2024-07-15 07:53:44</t>
  </si>
  <si>
    <t>2024-07-15 15:49:45</t>
  </si>
  <si>
    <t>CRIADERO LA ILUSION COLOMBIA SAS</t>
  </si>
  <si>
    <t>2024-06-27 09:13:05</t>
  </si>
  <si>
    <t>2024-06-28 16:40:23</t>
  </si>
  <si>
    <t>2024-06-28 16:40:28</t>
  </si>
  <si>
    <t>2024-07-05 08:04:58</t>
  </si>
  <si>
    <t>SOFA JAPON ALUTECA TRES  PUESTOS C/C</t>
  </si>
  <si>
    <t>POLTRONA JAPON ALUTECA  C/C</t>
  </si>
  <si>
    <t>710720</t>
  </si>
  <si>
    <t>SILLA BAR BRETAÃ?A TECALUM  ALT 60 (TA)</t>
  </si>
  <si>
    <t>7113</t>
  </si>
  <si>
    <t>MUEBLE BAR MONTECARLO ALUTECA (TA)</t>
  </si>
  <si>
    <t>JUAN CARLOS MIGUEL URIBE MORENO</t>
  </si>
  <si>
    <t>2024-06-24 15:00:01</t>
  </si>
  <si>
    <t>2024-07-06 19:00:18</t>
  </si>
  <si>
    <t>2024-07-10 09:33:45</t>
  </si>
  <si>
    <t>2024-07-03 14:18:46</t>
  </si>
  <si>
    <t>2024-07-10 09:15:37</t>
  </si>
  <si>
    <t>2024-07-12 13:22:25</t>
  </si>
  <si>
    <t>2024-09-10 08:59:03</t>
  </si>
  <si>
    <t>2025-05-05 08:17:48</t>
  </si>
  <si>
    <t>2025-05-16</t>
  </si>
  <si>
    <t>25799</t>
  </si>
  <si>
    <t>TOSCANA DYNAMIC PRO</t>
  </si>
  <si>
    <t>PZAI089</t>
  </si>
  <si>
    <t>SOPORTE MOTOR NEW PERGOLAM(CS)</t>
  </si>
  <si>
    <t>PZAI196</t>
  </si>
  <si>
    <t>PALANCA TRASNMISION PERGOLAM NL</t>
  </si>
  <si>
    <t>PZCH013</t>
  </si>
  <si>
    <t>MOTOR NEW PERGOLAM TIMOTION</t>
  </si>
  <si>
    <t>SILU01</t>
  </si>
  <si>
    <t>SIST. ILUMIN TEK/LAM (W)CINTA LED 3000K</t>
  </si>
  <si>
    <t>DAMIS SAS PEDIDO NO FACTURABLE DE TARJETA PARA ARTEPATIO</t>
  </si>
  <si>
    <t>2024-06-21 11:18:37</t>
  </si>
  <si>
    <t>2024-06-21 18:00:15</t>
  </si>
  <si>
    <t>2024-06-21 18:00:34</t>
  </si>
  <si>
    <t>101793</t>
  </si>
  <si>
    <t>TAPA UNION GRANDE PERGOTEK (DAP42)</t>
  </si>
  <si>
    <t>101797</t>
  </si>
  <si>
    <t>TAPA DE TAPA GRANDE PERGOTEK (DAP45)</t>
  </si>
  <si>
    <t>101799</t>
  </si>
  <si>
    <t>TAPA DE TAPA PEQUENA PERGOTEK (DAP48)</t>
  </si>
  <si>
    <t>19515</t>
  </si>
  <si>
    <t>TAPA UNION PEQUE PERGOTEK SPOT (DAP1733)</t>
  </si>
  <si>
    <t>PROMOTORA ROBLES S.A.S</t>
  </si>
  <si>
    <t>2024-06-21 15:40:25</t>
  </si>
  <si>
    <t>2024-06-21 16:07:23</t>
  </si>
  <si>
    <t>2024-06-21 18:02:03</t>
  </si>
  <si>
    <t>PZAL036</t>
  </si>
  <si>
    <t>EJE SENCILLO EN ALUMINIO MINI(M19005852)</t>
  </si>
  <si>
    <t>PZAL040</t>
  </si>
  <si>
    <t>EJE DOBLE EN ALUMINIO MINI (M19005852)</t>
  </si>
  <si>
    <t>PZCH072</t>
  </si>
  <si>
    <t>ABRAZADERA DE NYLON</t>
  </si>
  <si>
    <t>2024-07-02 10:24:25</t>
  </si>
  <si>
    <t>2024-07-02 10:53:52</t>
  </si>
  <si>
    <t>2024-08-15 07:29:56</t>
  </si>
  <si>
    <t>2024-08-20 06:48:32</t>
  </si>
  <si>
    <t>2024-10-25 12:24:33</t>
  </si>
  <si>
    <t>11457</t>
  </si>
  <si>
    <t>MESA EXTENSION OSAKA 1.70*2.40*1.0 (TA)</t>
  </si>
  <si>
    <t>13615</t>
  </si>
  <si>
    <t>SILLA APILABLE ORINOCO C/B TAB ANCH (TA)</t>
  </si>
  <si>
    <t>13669</t>
  </si>
  <si>
    <t>BASE MESA PUTUMAYO (TA)</t>
  </si>
  <si>
    <t>13671</t>
  </si>
  <si>
    <t>TAPA MESA PUTUMAYO 0.90 (TA)</t>
  </si>
  <si>
    <t>14781</t>
  </si>
  <si>
    <t>MESA AUXILIAR MONTECARLO 63*63 PIZAR(TA)</t>
  </si>
  <si>
    <t>1547520</t>
  </si>
  <si>
    <t>COJIN  POUF JAPON ALU 80*80 (TA)</t>
  </si>
  <si>
    <t>1547820</t>
  </si>
  <si>
    <t>COJIN SOFA JAPON ALUTECA 2 P</t>
  </si>
  <si>
    <t>1548110</t>
  </si>
  <si>
    <t>ESTR POLTRONA JAPON ALU 1 P (T)</t>
  </si>
  <si>
    <t>1548120</t>
  </si>
  <si>
    <t>COJIN  POLTRONA JAPON ALUTECA 1P</t>
  </si>
  <si>
    <t>15554</t>
  </si>
  <si>
    <t>ESTRSOMBRILLA ALSACIA 3.5*3.5 MADERA (T)</t>
  </si>
  <si>
    <t>LONA DICKSON GRIS TWEED REF 0190</t>
  </si>
  <si>
    <t>5160</t>
  </si>
  <si>
    <t>LONA SOMBRI ALSACIA 3.5*3.5 S/F MADERA</t>
  </si>
  <si>
    <t>9671</t>
  </si>
  <si>
    <t>MESA CENTRO MONT PORCELAN 1.23x1.23 (TA)</t>
  </si>
  <si>
    <t>971211</t>
  </si>
  <si>
    <t>ESTRUCTURA SOMBRILLA ALPES  2*2 (TA)</t>
  </si>
  <si>
    <t>2024-06-25 13:36:21</t>
  </si>
  <si>
    <t>2024-07-04 09:45:46</t>
  </si>
  <si>
    <t>2024-07-09 12:06:58</t>
  </si>
  <si>
    <t>18235</t>
  </si>
  <si>
    <t>TUBO RANURADO 80mm DIAM 5,85MT (66015)TO</t>
  </si>
  <si>
    <t>ALFONSO GOMEZ</t>
  </si>
  <si>
    <t>2024-07-09 16:57:51</t>
  </si>
  <si>
    <t>2024-07-12 07:54:16</t>
  </si>
  <si>
    <t>2024-07-19 16:14:05</t>
  </si>
  <si>
    <t>2024-07-29 07:42:35</t>
  </si>
  <si>
    <t>PLT51</t>
  </si>
  <si>
    <t>ANCLAJE ARTICULACION RIEL MEGA</t>
  </si>
  <si>
    <t>DAMIS SAS FALTANTE DE PEDIDO DE MEXICO</t>
  </si>
  <si>
    <t>2024-06-21 14:24:25</t>
  </si>
  <si>
    <t>2024-06-21 14:30:22</t>
  </si>
  <si>
    <t>2024-06-21 18:11:01</t>
  </si>
  <si>
    <t>2025-01-08</t>
  </si>
  <si>
    <t>6741</t>
  </si>
  <si>
    <t>PESTANA SENCILLA PERGOTEK</t>
  </si>
  <si>
    <t>LUXE CONSTRUCCIONES SOCIEDAD POR ACCIONES SIMPLIFICADA</t>
  </si>
  <si>
    <t>2024-07-30 15:14:21</t>
  </si>
  <si>
    <t>2024-08-14 15:15:42</t>
  </si>
  <si>
    <t>2024-08-23 07:52:36</t>
  </si>
  <si>
    <t>2024-08-23 11:27:41</t>
  </si>
  <si>
    <t>2024-11-13 18:13:16</t>
  </si>
  <si>
    <t>2024-09-22</t>
  </si>
  <si>
    <t>BANE0101**</t>
  </si>
  <si>
    <t>LONA BANETA 90 GRADOS MANUAL</t>
  </si>
  <si>
    <t>REP021</t>
  </si>
  <si>
    <t>REPARACION CORBELLA MAT PRIMA</t>
  </si>
  <si>
    <t>2024-07-13</t>
  </si>
  <si>
    <t>2024-08-13 11:33:38</t>
  </si>
  <si>
    <t>2024-08-13 13:35:59</t>
  </si>
  <si>
    <t>2024-08-21 11:22:30</t>
  </si>
  <si>
    <t>2024-08-21 17:07:23</t>
  </si>
  <si>
    <t xml:space="preserve">Omar Ballejo </t>
  </si>
  <si>
    <t>2024-06-27 13:40:27</t>
  </si>
  <si>
    <t>2024-06-29 09:47:58</t>
  </si>
  <si>
    <t>2024-07-03 08:52:44</t>
  </si>
  <si>
    <t>2872</t>
  </si>
  <si>
    <t>CUERDA BLANCA POLI 5MM</t>
  </si>
  <si>
    <t>FABIO MIGUEL ALPALA TARAPUES</t>
  </si>
  <si>
    <t>2024-06-24 10:29:14</t>
  </si>
  <si>
    <t>2024-06-24 10:29:21</t>
  </si>
  <si>
    <t>2024-06-24 17:25:25</t>
  </si>
  <si>
    <t>DAMIS SA - SALA DE EXH SUR</t>
  </si>
  <si>
    <t>2024-06-21 17:05:23</t>
  </si>
  <si>
    <t>2024-07-29 16:50:13</t>
  </si>
  <si>
    <t>2024-09-04 11:07:59</t>
  </si>
  <si>
    <t>2024-09-18 11:19:52</t>
  </si>
  <si>
    <t>UNIVERSIDAD DEL VALLE</t>
  </si>
  <si>
    <t>2024-07-16 09:22:21</t>
  </si>
  <si>
    <t>2024-07-19 10:41:41</t>
  </si>
  <si>
    <t>2024-07-24 11:25:52</t>
  </si>
  <si>
    <t>94111</t>
  </si>
  <si>
    <t>VARILLA ESQ L25*15.4*1*2060MM SOMB ROMA</t>
  </si>
  <si>
    <t>ROBERTO BUSTAMANTE</t>
  </si>
  <si>
    <t>2024-07-15 17:31:07</t>
  </si>
  <si>
    <t>2024-08-08 17:55:51</t>
  </si>
  <si>
    <t>2024-08-08 17:56:23</t>
  </si>
  <si>
    <t>2024-09-09 23:46:51</t>
  </si>
  <si>
    <t>DALYS SILGADO</t>
  </si>
  <si>
    <t>2024-06-25 12:30:21</t>
  </si>
  <si>
    <t>2024-07-05 12:29:02</t>
  </si>
  <si>
    <t>2024-07-09 13:25:54</t>
  </si>
  <si>
    <t>5077</t>
  </si>
  <si>
    <t>LONA SILLA DIRECTOR</t>
  </si>
  <si>
    <t>7183</t>
  </si>
  <si>
    <t>CORDON MACIZO SEMIRIGIDO 8 mm CRUDO</t>
  </si>
  <si>
    <t>2024-06-25 12:07:57</t>
  </si>
  <si>
    <t>2024-07-08 12:22:36</t>
  </si>
  <si>
    <t>2024-07-19 16:12:38</t>
  </si>
  <si>
    <t>2024-08-02 18:12:15</t>
  </si>
  <si>
    <t>CARLOS MARIO TAPASCO MONTES</t>
  </si>
  <si>
    <t>2024-06-25 16:51:52</t>
  </si>
  <si>
    <t>2024-06-28 12:00:39</t>
  </si>
  <si>
    <t>2024-06-28 12:01:41</t>
  </si>
  <si>
    <t>30</t>
  </si>
  <si>
    <t>LONA DICKSON AZUL Y BLANCO REF:8910</t>
  </si>
  <si>
    <t>DAMIS SAS ASADOR ESPECIAL</t>
  </si>
  <si>
    <t>2024-06-25 12:23:55</t>
  </si>
  <si>
    <t>2024-08-06 15:39:21</t>
  </si>
  <si>
    <t>2024-08-06 15:39:43</t>
  </si>
  <si>
    <t>2024-08-06 15:39:51</t>
  </si>
  <si>
    <t>27918</t>
  </si>
  <si>
    <t>ESTRUCTURA ASADOR PIVOTANTE</t>
  </si>
  <si>
    <t>2024-06-25 08:38:28</t>
  </si>
  <si>
    <t>2024-06-25 08:38:35</t>
  </si>
  <si>
    <t>2024-06-25 17:47:53</t>
  </si>
  <si>
    <t>INVERSIONES ETER S.A.S</t>
  </si>
  <si>
    <t>2024-07-02 10:32:07</t>
  </si>
  <si>
    <t>2024-07-03 17:34:02</t>
  </si>
  <si>
    <t>2024-07-03 17:34:40</t>
  </si>
  <si>
    <t>2024-06-25 13:18:33</t>
  </si>
  <si>
    <t>2024-07-12 10:03:05</t>
  </si>
  <si>
    <t>2024-07-12 10:03:31</t>
  </si>
  <si>
    <t>2024-07-30 08:23:00</t>
  </si>
  <si>
    <t>2024-07-19 11:50:25</t>
  </si>
  <si>
    <t>2024-08-16 11:23:33</t>
  </si>
  <si>
    <t>2024-08-20 10:43:06</t>
  </si>
  <si>
    <t>INVERSIONES PROGREZZO S.A.S SHANGHAI</t>
  </si>
  <si>
    <t>2024-07-02 10:26:12</t>
  </si>
  <si>
    <t>2024-07-26 07:25:03</t>
  </si>
  <si>
    <t>2024-07-26 07:25:11</t>
  </si>
  <si>
    <t>2024-07-26 16:55:30</t>
  </si>
  <si>
    <t>6418</t>
  </si>
  <si>
    <t>CASQUILLO 80 LADO OPUESTO PIN REDON PLAS</t>
  </si>
  <si>
    <t>TUBSM07</t>
  </si>
  <si>
    <t>TUBO RANURADO 80mm 5.8 Mts (66015)TOSCN</t>
  </si>
  <si>
    <t>ALEJANDRO MUñOZ</t>
  </si>
  <si>
    <t>2024-07-04 10:14:32</t>
  </si>
  <si>
    <t>2024-07-07 00:00:00</t>
  </si>
  <si>
    <t>2024-07-07 09:48:24</t>
  </si>
  <si>
    <t>2024-07-07 13:50:34</t>
  </si>
  <si>
    <t>Aprobado Instalacion</t>
  </si>
  <si>
    <t>CONTROL REMOTO MONOCANAL TUBE SCE- R1 GU</t>
  </si>
  <si>
    <t>2024-06-26 08:32:09</t>
  </si>
  <si>
    <t>2024-06-26 08:32:17</t>
  </si>
  <si>
    <t>2024-07-22 16:41:18</t>
  </si>
  <si>
    <t>55015</t>
  </si>
  <si>
    <t>LONA DICKSON BRUYERE CHINE 8779 1.20M</t>
  </si>
  <si>
    <t>2024-06-25 13:19:26</t>
  </si>
  <si>
    <t>2024-07-02 16:55:13</t>
  </si>
  <si>
    <t>2024-06-26 08:30:46</t>
  </si>
  <si>
    <t>2024-06-26 08:30:57</t>
  </si>
  <si>
    <t>2024-06-27 08:36:49</t>
  </si>
  <si>
    <t>12240</t>
  </si>
  <si>
    <t>LONA DICKSON VERDE OLIVAVETEADO REF:U814</t>
  </si>
  <si>
    <t>PAREJA TELLEZ DIEGO FERNANDO</t>
  </si>
  <si>
    <t>2024-06-27 14:49:48</t>
  </si>
  <si>
    <t>2024-07-02 17:48:36</t>
  </si>
  <si>
    <t>2024-07-05 07:20:20</t>
  </si>
  <si>
    <t>2024-07-05 07:20:51</t>
  </si>
  <si>
    <t xml:space="preserve">ROSA CECILIA MONSALVE </t>
  </si>
  <si>
    <t>2024-07-16 13:35:18</t>
  </si>
  <si>
    <t>2024-07-19 16:06:34</t>
  </si>
  <si>
    <t>2024-07-23 17:59:30</t>
  </si>
  <si>
    <t>19514</t>
  </si>
  <si>
    <t>TAPA PP PERGOFLEX GRANDE (DAP1734)</t>
  </si>
  <si>
    <t>2024-06-26 14:43:26</t>
  </si>
  <si>
    <t>2024-06-26 14:43:34</t>
  </si>
  <si>
    <t>2024-06-27 08:33:35</t>
  </si>
  <si>
    <t>2024-06-26 14:41:24</t>
  </si>
  <si>
    <t>2024-06-26 14:41:37</t>
  </si>
  <si>
    <t>2024-06-27 08:32:55</t>
  </si>
  <si>
    <t>DAMIS SAS estructura platón casa calima</t>
  </si>
  <si>
    <t>2024-06-27 10:22:41</t>
  </si>
  <si>
    <t>2024-06-29 09:46:11</t>
  </si>
  <si>
    <t>2024-06-29 13:02:05</t>
  </si>
  <si>
    <t>2024-07-02 09:47:57</t>
  </si>
  <si>
    <t>27921</t>
  </si>
  <si>
    <t>ESTRUCTURA PATAS PLATON</t>
  </si>
  <si>
    <t>PETROCASINOS S.A</t>
  </si>
  <si>
    <t>2024-06-29 11:43:18</t>
  </si>
  <si>
    <t>2024-09-04 10:04:50</t>
  </si>
  <si>
    <t>2024-09-12 16:29:58</t>
  </si>
  <si>
    <t>2000012</t>
  </si>
  <si>
    <t>BANCA NORMANDIA 2.0 *0.40 EN TECA</t>
  </si>
  <si>
    <t>9689</t>
  </si>
  <si>
    <t>MESA EXTENSIO ALPES 140X240 EXT 120 (TA)</t>
  </si>
  <si>
    <t>2024-07-08 10:12:02</t>
  </si>
  <si>
    <t>2024-07-09 10:38:31</t>
  </si>
  <si>
    <t>2024-07-12 07:55:19</t>
  </si>
  <si>
    <t>2024-07-12 07:57:51</t>
  </si>
  <si>
    <t>INNOVAMOS ESPACIOS SAS</t>
  </si>
  <si>
    <t>2024-06-26 14:42:34</t>
  </si>
  <si>
    <t>2024-06-26 14:42:39</t>
  </si>
  <si>
    <t>2024-07-22 16:37:04</t>
  </si>
  <si>
    <t>Sara Maria Molina Cabal</t>
  </si>
  <si>
    <t>2024-07-09 14:02:06</t>
  </si>
  <si>
    <t>2024-08-13 15:23:38</t>
  </si>
  <si>
    <t>2024-08-23 07:57:24</t>
  </si>
  <si>
    <t>2024-08-24 13:00:38</t>
  </si>
  <si>
    <t>2024-08-27 16:23:02</t>
  </si>
  <si>
    <t>15425</t>
  </si>
  <si>
    <t>FUNDA SET MESA ALPES Y 8 SILLAS BRETAÃ?A</t>
  </si>
  <si>
    <t>5023</t>
  </si>
  <si>
    <t>FUNDA SOMBRILLA 3.0*2.0 TROPICAL</t>
  </si>
  <si>
    <t>56223</t>
  </si>
  <si>
    <t>FUNDA MESA AUX JAPON DE 60 X 60</t>
  </si>
  <si>
    <t>CRISTIAN  TAMAYO VEGA</t>
  </si>
  <si>
    <t>2024-06-27 13:54:48</t>
  </si>
  <si>
    <t>2024-07-02 10:19:54</t>
  </si>
  <si>
    <t>2024-08-06 10:15:55</t>
  </si>
  <si>
    <t>COLOMBIANA DE TRASPLANTES S A S</t>
  </si>
  <si>
    <t>2024-07-09 11:29:49</t>
  </si>
  <si>
    <t>2024-07-09 11:35:08</t>
  </si>
  <si>
    <t>2024-07-09 17:13:27</t>
  </si>
  <si>
    <t>THE CUT SAS</t>
  </si>
  <si>
    <t>2025-07-09 15:00:10</t>
  </si>
  <si>
    <t>2025-09-04 14:07:39</t>
  </si>
  <si>
    <t>2025-10-11 14:32:16</t>
  </si>
  <si>
    <t>2025-07-09</t>
  </si>
  <si>
    <t>2025-09-08</t>
  </si>
  <si>
    <t>2025-10-10</t>
  </si>
  <si>
    <t>2025-10-15</t>
  </si>
  <si>
    <t>2025-10-27</t>
  </si>
  <si>
    <t>Detenido Despachos</t>
  </si>
  <si>
    <t>28009</t>
  </si>
  <si>
    <t>PLATINA ESPECIAL MEMBRANA</t>
  </si>
  <si>
    <t>PERGOTEK ROMANO BASIC  ENTRE MUROS</t>
  </si>
  <si>
    <t>COMBO GROUP S.A.S</t>
  </si>
  <si>
    <t>2024-07-19 11:11:51</t>
  </si>
  <si>
    <t>2024-08-20 14:58:45</t>
  </si>
  <si>
    <t>2024-08-29 08:59:08</t>
  </si>
  <si>
    <t>2024-08-29 08:59:24</t>
  </si>
  <si>
    <t>2024-09-05 16:26:48</t>
  </si>
  <si>
    <t xml:space="preserve">MARIA EUGENIA CRUZ </t>
  </si>
  <si>
    <t>2024-11-05 10:45:27</t>
  </si>
  <si>
    <t>2024-11-08 09:14:17</t>
  </si>
  <si>
    <t>2024-11-13 10:32:32</t>
  </si>
  <si>
    <t>2024-11-14 11:13:11</t>
  </si>
  <si>
    <t>2025-02-13 17:22:43</t>
  </si>
  <si>
    <t>2024-11-08</t>
  </si>
  <si>
    <t>2024-12-29</t>
  </si>
  <si>
    <t xml:space="preserve">DAMIS SAS </t>
  </si>
  <si>
    <t>2024-06-26 16:57:32</t>
  </si>
  <si>
    <t>2024-06-26 17:06:04</t>
  </si>
  <si>
    <t>2024-07-05 07:19:58</t>
  </si>
  <si>
    <t>PZCH061</t>
  </si>
  <si>
    <t>CINTA LED AHDESIVA (MNT-FL4.7W-W) 3000K</t>
  </si>
  <si>
    <t>PZCH063</t>
  </si>
  <si>
    <t>CONECTOR CINTA LED (MNT-CONNECTOR-W)</t>
  </si>
  <si>
    <t>PZCH067</t>
  </si>
  <si>
    <t>CABLE CINTA LED W (MNT-WIRE-W)</t>
  </si>
  <si>
    <t>2024-06-27 12:17:28</t>
  </si>
  <si>
    <t>2024-06-27 12:17:36</t>
  </si>
  <si>
    <t>2024-06-28 11:51:44</t>
  </si>
  <si>
    <t>INGENIERIA URBANA CONSTRUCTORA S.A.S</t>
  </si>
  <si>
    <t>CLIENTE NOS COMPRO - ALTERNATIVA PERDIDA</t>
  </si>
  <si>
    <t>2025-10-03</t>
  </si>
  <si>
    <t>2024-07-31 09:27:41</t>
  </si>
  <si>
    <t>2024-06-27 14:39:12</t>
  </si>
  <si>
    <t>2024-06-27 14:39:21</t>
  </si>
  <si>
    <t>2024-06-28 11:49:59</t>
  </si>
  <si>
    <t>GRUPO EL ZARZO  S.A.S.</t>
  </si>
  <si>
    <t>2024-08-22 14:47:29</t>
  </si>
  <si>
    <t>2024-08-24 10:27:51</t>
  </si>
  <si>
    <t>2024-08-24 16:39:15</t>
  </si>
  <si>
    <t>2024-09-03 10:07:06</t>
  </si>
  <si>
    <t>PERSEIDES SAS</t>
  </si>
  <si>
    <t>2024-07-18 09:30:31</t>
  </si>
  <si>
    <t>2024-07-25 11:05:31</t>
  </si>
  <si>
    <t>2024-07-29 07:39:14</t>
  </si>
  <si>
    <t>2024-08-10 10:51:29</t>
  </si>
  <si>
    <t>UNICENTRO PALMIRA</t>
  </si>
  <si>
    <t>2024-07-30 14:58:13</t>
  </si>
  <si>
    <t>2024-08-01 16:04:51</t>
  </si>
  <si>
    <t>2024-08-01 16:33:16</t>
  </si>
  <si>
    <t>2024-08-02 17:54:17</t>
  </si>
  <si>
    <t>2024-08-05 11:41:59</t>
  </si>
  <si>
    <t>SPOT05</t>
  </si>
  <si>
    <t>SISTEMA ELECTRICO  5 SPOT PARA PERGOLA</t>
  </si>
  <si>
    <t>OCAMPO HOYOS DANIELA</t>
  </si>
  <si>
    <t>2024-07-25 09:28:31</t>
  </si>
  <si>
    <t>2024-09-05 15:19:28</t>
  </si>
  <si>
    <t>2024-09-05 15:19:58</t>
  </si>
  <si>
    <t>2024-12-10 16:26:06</t>
  </si>
  <si>
    <t>9226</t>
  </si>
  <si>
    <t>SOMBRILLA ALPES 3.50 TECALUM (TA)</t>
  </si>
  <si>
    <t>AGENCIA DE ADUANAS AGECOLDEX S.A. NIVEL 1</t>
  </si>
  <si>
    <t>2024-09-03 16:49:05</t>
  </si>
  <si>
    <t>2024-09-09 18:06:38</t>
  </si>
  <si>
    <t>2024-09-18 11:34:36</t>
  </si>
  <si>
    <t>2024-09-24 07:55:29</t>
  </si>
  <si>
    <t>2024-10-21 11:55:16</t>
  </si>
  <si>
    <t>2024-10-03</t>
  </si>
  <si>
    <t>JARAMILLO MORA CONSTRUCTORA S.A</t>
  </si>
  <si>
    <t>2024-07-09 15:00:03</t>
  </si>
  <si>
    <t>2024-07-27 13:40:12</t>
  </si>
  <si>
    <t>2024-07-30 17:19:32</t>
  </si>
  <si>
    <t>LUIS PATERNINA</t>
  </si>
  <si>
    <t>2024-07-09 09:34:59</t>
  </si>
  <si>
    <t>2024-07-31 17:37:20</t>
  </si>
  <si>
    <t>2024-08-15 07:56:29</t>
  </si>
  <si>
    <t>2024-08-15 07:57:21</t>
  </si>
  <si>
    <t>2024-10-29 09:20:56</t>
  </si>
  <si>
    <t>HOTELES MS SAS</t>
  </si>
  <si>
    <t>2024-07-17 15:21:33</t>
  </si>
  <si>
    <t>2024-07-22 09:50:31</t>
  </si>
  <si>
    <t>2024-08-08 17:52:20</t>
  </si>
  <si>
    <t>2024-08-12 16:09:53</t>
  </si>
  <si>
    <t>2024-08-13 17:55:39</t>
  </si>
  <si>
    <t>2024-07-02 14:51:43</t>
  </si>
  <si>
    <t>2024-07-03 09:38:12</t>
  </si>
  <si>
    <t>2024-07-03 09:44:31</t>
  </si>
  <si>
    <t>2024-08-20 09:32:58</t>
  </si>
  <si>
    <t>CARLOS BONILLA</t>
  </si>
  <si>
    <t>2024-09-25 12:44:15</t>
  </si>
  <si>
    <t>2024-10-17 16:22:17</t>
  </si>
  <si>
    <t>2024-10-18 10:09:14</t>
  </si>
  <si>
    <t>2024-10-28 07:43:03</t>
  </si>
  <si>
    <t>2046</t>
  </si>
  <si>
    <t>MESA NUKAK 0.70*0.70 C/BM  (TA)</t>
  </si>
  <si>
    <t>2024-07-25 09:46:40</t>
  </si>
  <si>
    <t>2024-08-13 09:23:24</t>
  </si>
  <si>
    <t>2024-08-13 09:23:44</t>
  </si>
  <si>
    <t>2024-11-19 17:00:41</t>
  </si>
  <si>
    <t>87898</t>
  </si>
  <si>
    <t>MESA NUKAK *1.0 BASE MADERA (TA)</t>
  </si>
  <si>
    <t>JUAN CARLOS  ALFARO LOZANO</t>
  </si>
  <si>
    <t>2024-07-23 14:48:01</t>
  </si>
  <si>
    <t>2024-08-05 18:06:19</t>
  </si>
  <si>
    <t>2024-08-21 11:21:37</t>
  </si>
  <si>
    <t>2024-09-03 10:09:40</t>
  </si>
  <si>
    <t>2024-09-12 16:26:37</t>
  </si>
  <si>
    <t>INDUSTRIA DE ALUMINION DE COLOMBIA SAS</t>
  </si>
  <si>
    <t>2024-07-03 13:14:04</t>
  </si>
  <si>
    <t>2024-07-03 13:14:10</t>
  </si>
  <si>
    <t>2024-07-04 07:26:11</t>
  </si>
  <si>
    <t>PEREZ REQUENEZ ALDEMAR</t>
  </si>
  <si>
    <t>2024-07-02 14:04:27</t>
  </si>
  <si>
    <t>2024-07-02 14:04:34</t>
  </si>
  <si>
    <t>2024-07-03 08:50:59</t>
  </si>
  <si>
    <t>WILMAR MONCADA</t>
  </si>
  <si>
    <t>2024-07-16 14:07:25</t>
  </si>
  <si>
    <t>2024-07-19 10:40:28</t>
  </si>
  <si>
    <t>2024-07-22 16:01:29</t>
  </si>
  <si>
    <t>2024-10-10 08:29:59</t>
  </si>
  <si>
    <t>TEJIDOS DE FELICIDAD S.A.S.</t>
  </si>
  <si>
    <t>2024-07-09 13:37:25</t>
  </si>
  <si>
    <t>2024-07-09 16:12:50</t>
  </si>
  <si>
    <t>2024-07-10 09:44:32</t>
  </si>
  <si>
    <t>2024-12-03 08:28:05</t>
  </si>
  <si>
    <t>2024-07-02 16:50:17</t>
  </si>
  <si>
    <t>2024-07-02 16:50:28</t>
  </si>
  <si>
    <t>2024-07-04 07:24:59</t>
  </si>
  <si>
    <t>11442</t>
  </si>
  <si>
    <t>CONJUNTO SOPORTE ENROLLAMIENTO  TOSCANY</t>
  </si>
  <si>
    <t>ANDRES FELIPE SIERRA AVILA</t>
  </si>
  <si>
    <t>2024-07-03 15:47:08</t>
  </si>
  <si>
    <t>2024-07-03 15:47:13</t>
  </si>
  <si>
    <t>2024-07-04 07:25:34</t>
  </si>
  <si>
    <t>2024-07-02 14:48:11</t>
  </si>
  <si>
    <t>2024-07-02 14:48:15</t>
  </si>
  <si>
    <t>2024-07-03 08:51:44</t>
  </si>
  <si>
    <t>2024-07-03 13:12:05</t>
  </si>
  <si>
    <t>2024-07-03 13:12:14</t>
  </si>
  <si>
    <t>2024-07-04 07:24:20</t>
  </si>
  <si>
    <t>2024-07-03 13:13:17</t>
  </si>
  <si>
    <t>2024-07-03 13:13:25</t>
  </si>
  <si>
    <t>2024-07-08 07:46:04</t>
  </si>
  <si>
    <t>2024-07-05 08:19:22</t>
  </si>
  <si>
    <t>2024-07-05 08:19:28</t>
  </si>
  <si>
    <t>2024-07-08 07:39:05</t>
  </si>
  <si>
    <t>2024-07-03 15:48:04</t>
  </si>
  <si>
    <t>2024-07-05 18:36:56</t>
  </si>
  <si>
    <t>2024-07-25 14:02:34</t>
  </si>
  <si>
    <t>2024-08-29 08:50:58</t>
  </si>
  <si>
    <t>100111</t>
  </si>
  <si>
    <t>CONJUNTO SOPORTE BRAZO BANETA 1.20 MT TY</t>
  </si>
  <si>
    <t>94011</t>
  </si>
  <si>
    <t>PERFIL BRAZO BANETA TOSCANY BCO CL1033</t>
  </si>
  <si>
    <t>2024-07-04 10:13:41</t>
  </si>
  <si>
    <t>2024-07-05 07:08:03</t>
  </si>
  <si>
    <t>2024-07-05 07:08:36</t>
  </si>
  <si>
    <t>2024-07-05 09:58:50</t>
  </si>
  <si>
    <t>2024-07-31 12:03:07</t>
  </si>
  <si>
    <t>2024-08-02 14:57:51</t>
  </si>
  <si>
    <t>2024-08-09 07:54:18</t>
  </si>
  <si>
    <t>9228</t>
  </si>
  <si>
    <t>CONSOLA MONTECARLO 140X60 TECALUM</t>
  </si>
  <si>
    <t>LUZ ADRIANA HOYOS MONTES</t>
  </si>
  <si>
    <t>2024-07-09 15:45:21</t>
  </si>
  <si>
    <t>2024-07-30 14:48:49</t>
  </si>
  <si>
    <t>2024-08-01 08:28:04</t>
  </si>
  <si>
    <t>XIMENA BARBERENA</t>
  </si>
  <si>
    <t>2024-09-30 14:33:45</t>
  </si>
  <si>
    <t>2024-10-17 18:45:54</t>
  </si>
  <si>
    <t>2024-10-25 14:35:36</t>
  </si>
  <si>
    <t>2024-11-21 12:48:38</t>
  </si>
  <si>
    <t>2024-12-24 08:45:39</t>
  </si>
  <si>
    <t>2024-10-17</t>
  </si>
  <si>
    <t>BANE15</t>
  </si>
  <si>
    <t>BANETA GUILLOT GUAYA ELECTMANUAL ACRILI</t>
  </si>
  <si>
    <t>2024-07-03 15:49:43</t>
  </si>
  <si>
    <t>2024-07-03 15:49:52</t>
  </si>
  <si>
    <t>2024-07-04 07:26:49</t>
  </si>
  <si>
    <t>PARASOLES MONTAGUT</t>
  </si>
  <si>
    <t>2024-07-08 09:59:00</t>
  </si>
  <si>
    <t>2024-07-09 10:38:20</t>
  </si>
  <si>
    <t>2024-07-12 07:59:17</t>
  </si>
  <si>
    <t>2024-07-12 08:00:35</t>
  </si>
  <si>
    <t xml:space="preserve">DAMIS SAS PARA SALA DE EXIBICION  NORTE </t>
  </si>
  <si>
    <t>2024-07-09 10:15:02</t>
  </si>
  <si>
    <t>2024-07-23 14:38:35</t>
  </si>
  <si>
    <t>2025-02-21 13:33:43</t>
  </si>
  <si>
    <t>2025-04-28</t>
  </si>
  <si>
    <t>2025-05-07</t>
  </si>
  <si>
    <t>Detenido Producción</t>
  </si>
  <si>
    <t>FZIP01</t>
  </si>
  <si>
    <t>FLEXIZIP ELECTRICO</t>
  </si>
  <si>
    <t>PRODUCCION</t>
  </si>
  <si>
    <t>SNERMED  SAS</t>
  </si>
  <si>
    <t>2024-07-08 10:06:01</t>
  </si>
  <si>
    <t>2024-07-08 10:06:10</t>
  </si>
  <si>
    <t>2024-07-10 09:19:49</t>
  </si>
  <si>
    <t>13618</t>
  </si>
  <si>
    <t>LONA DICKSON CHICAGO REF 7466</t>
  </si>
  <si>
    <t>60</t>
  </si>
  <si>
    <t>2024-07-04 15:16:41</t>
  </si>
  <si>
    <t>2024-07-04 15:16:46</t>
  </si>
  <si>
    <t>2024-07-05 07:19:15</t>
  </si>
  <si>
    <t>2024-07-05 10:39:36</t>
  </si>
  <si>
    <t>2024-07-05 10:44:23</t>
  </si>
  <si>
    <t>2024-07-22 16:45:12</t>
  </si>
  <si>
    <t>Luis Ignacio Borrego Malaver</t>
  </si>
  <si>
    <t>2024-07-09 13:32:29</t>
  </si>
  <si>
    <t>2024-07-09 15:23:11</t>
  </si>
  <si>
    <t>2024-08-13 07:34:58</t>
  </si>
  <si>
    <t>7213</t>
  </si>
  <si>
    <t>TUERCA BUJE BRONCE 1/2*16 mm C/AL RI 1/4</t>
  </si>
  <si>
    <t>FUEGOS ABIERTOS S.A.S.</t>
  </si>
  <si>
    <t>2024-07-31 09:50:07</t>
  </si>
  <si>
    <t>2024-08-21 16:22:20</t>
  </si>
  <si>
    <t>2024-08-23 18:54:53</t>
  </si>
  <si>
    <t xml:space="preserve">Carmen Elisa Giraldo de González </t>
  </si>
  <si>
    <t>2024-07-09 14:23:02</t>
  </si>
  <si>
    <t>2024-07-30 15:53:09</t>
  </si>
  <si>
    <t>2024-07-30 15:53:19</t>
  </si>
  <si>
    <t>2024-09-03 13:05:52</t>
  </si>
  <si>
    <t>EMBAJADA DEL REUNIDO DE GRAN BRETAÑA E IRLANDA DEL NORTE</t>
  </si>
  <si>
    <t>2024-07-09 13:49:12</t>
  </si>
  <si>
    <t>2024-07-09 14:44:29</t>
  </si>
  <si>
    <t>2024-07-10 09:41:32</t>
  </si>
  <si>
    <t>2024-07-16 09:44:46</t>
  </si>
  <si>
    <t>MUNDOACTIVOS SAS</t>
  </si>
  <si>
    <t>2024-08-29 13:38:22</t>
  </si>
  <si>
    <t>2024-09-23 16:11:23</t>
  </si>
  <si>
    <t>2024-10-02 15:29:58</t>
  </si>
  <si>
    <t>9330</t>
  </si>
  <si>
    <t>BANCA NORMANDIA 1.20X40 TECALUM S/C (TA)</t>
  </si>
  <si>
    <t>GARCIA RAMOS JORGE HUMBERTO</t>
  </si>
  <si>
    <t>2024-07-05 15:45:34</t>
  </si>
  <si>
    <t>2024-07-05 15:45:41</t>
  </si>
  <si>
    <t>2024-07-08 07:47:15</t>
  </si>
  <si>
    <t xml:space="preserve"> Omar Hernan Restrepo Forero</t>
  </si>
  <si>
    <t>2024-07-13 12:19:35</t>
  </si>
  <si>
    <t>2024-08-08 17:24:29</t>
  </si>
  <si>
    <t>2024-08-19 19:59:16</t>
  </si>
  <si>
    <t>2024-08-20 10:49:48</t>
  </si>
  <si>
    <t>2024-10-07 08:28:00</t>
  </si>
  <si>
    <t>industrias cattan sa</t>
  </si>
  <si>
    <t>2024-07-31 13:47:28</t>
  </si>
  <si>
    <t>2024-08-16 14:02:42</t>
  </si>
  <si>
    <t>2024-10-08 09:00:06</t>
  </si>
  <si>
    <t>2024-11-05 17:32:01</t>
  </si>
  <si>
    <t>2024-12-03 14:16:58</t>
  </si>
  <si>
    <t>BARON PATARROYO JAVIER ARMANDO</t>
  </si>
  <si>
    <t>2024-07-08 10:38:30</t>
  </si>
  <si>
    <t>2024-07-08 10:38:38</t>
  </si>
  <si>
    <t>2024-07-08 11:11:39</t>
  </si>
  <si>
    <t>2024-07-19 13:51:51</t>
  </si>
  <si>
    <t>2024-07-26 16:06:46</t>
  </si>
  <si>
    <t>2024-07-26 16:06:54</t>
  </si>
  <si>
    <t>2024-07-09 14:34:29</t>
  </si>
  <si>
    <t>2024-07-09 14:34:35</t>
  </si>
  <si>
    <t>2024-07-11 08:13:33</t>
  </si>
  <si>
    <t xml:space="preserve">RICARDO  LOPEZ </t>
  </si>
  <si>
    <t>2024-07-09 14:08:16</t>
  </si>
  <si>
    <t>2024-07-09 15:31:12</t>
  </si>
  <si>
    <t>2024-07-11 08:02:38</t>
  </si>
  <si>
    <t>GRISELDA GONZALEZ</t>
  </si>
  <si>
    <t>2024-07-16 11:38:12</t>
  </si>
  <si>
    <t>2024-08-08 11:42:47</t>
  </si>
  <si>
    <t>2024-08-23 11:28:21</t>
  </si>
  <si>
    <t>6556</t>
  </si>
  <si>
    <t>ARAÃ?A INFESUPER SOMBRILLA ROMA PAREJA</t>
  </si>
  <si>
    <t>6557</t>
  </si>
  <si>
    <t>ARAÃ?A SUPERIORINFE SOM.ROMA PAR</t>
  </si>
  <si>
    <t>6559</t>
  </si>
  <si>
    <t>CHAPOLA PARA SOMBRILLA IMPORTADA</t>
  </si>
  <si>
    <t>94121</t>
  </si>
  <si>
    <t>VARILLA ESQ CO25*15.4*1*690MM SOMB ROMA</t>
  </si>
  <si>
    <t>CREPES CARTAGENA S.A.</t>
  </si>
  <si>
    <t>2024-08-05 11:52:58</t>
  </si>
  <si>
    <t>2024-08-12 19:42:49</t>
  </si>
  <si>
    <t>2024-08-13 07:30:44</t>
  </si>
  <si>
    <t>2024-10-25 12:27:32</t>
  </si>
  <si>
    <t>2024-09-08</t>
  </si>
  <si>
    <t>DANIELA  ZULUAGA</t>
  </si>
  <si>
    <t>2024-07-16 09:27:00</t>
  </si>
  <si>
    <t>2024-07-19 10:41:10</t>
  </si>
  <si>
    <t>2024-07-23 17:58:47</t>
  </si>
  <si>
    <t xml:space="preserve">ELIZA VILLEGAS </t>
  </si>
  <si>
    <t>2024-07-11 14:01:19</t>
  </si>
  <si>
    <t>2024-07-27 14:22:10</t>
  </si>
  <si>
    <t>2024-07-29 07:37:32</t>
  </si>
  <si>
    <t>2024-11-12 08:26:19</t>
  </si>
  <si>
    <t>IVAN MIRANDA VASQUEZ</t>
  </si>
  <si>
    <t>2024-07-17 15:51:44</t>
  </si>
  <si>
    <t>2024-07-22 17:49:53</t>
  </si>
  <si>
    <t>2024-07-29 16:51:16</t>
  </si>
  <si>
    <t>2024-08-05 17:11:43</t>
  </si>
  <si>
    <t>2024-12-17 11:32:34</t>
  </si>
  <si>
    <t>SERVICARPAS</t>
  </si>
  <si>
    <t>2024-07-09 12:11:10</t>
  </si>
  <si>
    <t>2024-07-09 12:11:21</t>
  </si>
  <si>
    <t>2024-07-10 08:40:04</t>
  </si>
  <si>
    <t>ZURITA ESPITIA MIGUEL ANGEL</t>
  </si>
  <si>
    <t>2024-07-18 16:48:29</t>
  </si>
  <si>
    <t>2024-07-18 16:48:55</t>
  </si>
  <si>
    <t>2024-07-22 16:03:33</t>
  </si>
  <si>
    <t>2027-03-08</t>
  </si>
  <si>
    <t>2028-06-29</t>
  </si>
  <si>
    <t>11367</t>
  </si>
  <si>
    <t>97</t>
  </si>
  <si>
    <t>ERIC MIGUEL VARGAS FERNANDEZ</t>
  </si>
  <si>
    <t>2024-07-30 13:24:30</t>
  </si>
  <si>
    <t>2024-08-09 18:39:50</t>
  </si>
  <si>
    <t>2024-08-23 07:54:36</t>
  </si>
  <si>
    <t>2024-09-05 07:06:56</t>
  </si>
  <si>
    <t>2024-10-25 12:26:27</t>
  </si>
  <si>
    <t>2024-09-07</t>
  </si>
  <si>
    <t>5594</t>
  </si>
  <si>
    <t>FLECO TOLDO</t>
  </si>
  <si>
    <t>BANF02</t>
  </si>
  <si>
    <t>BANETA FIJA ALUMINIO</t>
  </si>
  <si>
    <t>PARRA TORO ANGELO MAURICIO</t>
  </si>
  <si>
    <t>2024-07-09 12:24:59</t>
  </si>
  <si>
    <t>2024-07-09 12:25:10</t>
  </si>
  <si>
    <t>2024-07-10 09:18:50</t>
  </si>
  <si>
    <t>2024-07-09 12:30:04</t>
  </si>
  <si>
    <t>2024-07-09 12:30:09</t>
  </si>
  <si>
    <t>2024-07-10 09:18:13</t>
  </si>
  <si>
    <t>Beatriz Gómez Tirado</t>
  </si>
  <si>
    <t>2024-08-05 11:50:02</t>
  </si>
  <si>
    <t>2024-08-12 19:42:33</t>
  </si>
  <si>
    <t>2024-08-13 07:24:05</t>
  </si>
  <si>
    <t>18582</t>
  </si>
  <si>
    <t>SILICONA TRANSPARENTE TOXEMENT 200</t>
  </si>
  <si>
    <t>2024-07-09 16:52:20</t>
  </si>
  <si>
    <t>2024-07-10 07:20:48</t>
  </si>
  <si>
    <t>2024-07-11 13:24:27</t>
  </si>
  <si>
    <t>CINTA LED AHDESIVA (MNTFL4.7WW) 3000K</t>
  </si>
  <si>
    <t>CONTRASTE DISEÑOS SAS</t>
  </si>
  <si>
    <t>2024-07-10 14:21:50</t>
  </si>
  <si>
    <t>2024-07-10 15:17:57</t>
  </si>
  <si>
    <t>2024-07-11 17:12:35</t>
  </si>
  <si>
    <t>2024-08-01 15:15:05</t>
  </si>
  <si>
    <t>27974</t>
  </si>
  <si>
    <t>POSTE PERGOLA STEAK HOUSE</t>
  </si>
  <si>
    <t>LOZADA QUINTERO ANDRES EDUARDO</t>
  </si>
  <si>
    <t>2024-07-10 12:13:44</t>
  </si>
  <si>
    <t>2024-07-10 12:13:49</t>
  </si>
  <si>
    <t>2024-07-11 08:14:27</t>
  </si>
  <si>
    <t xml:space="preserve">REVERPLACE SAS </t>
  </si>
  <si>
    <t>2024-07-23 14:24:36</t>
  </si>
  <si>
    <t>2024-08-06 15:07:25</t>
  </si>
  <si>
    <t>2024-08-06 15:07:47</t>
  </si>
  <si>
    <t>2024-08-15 14:25:13</t>
  </si>
  <si>
    <t>Arrigui y asociados abogados consultores SAS</t>
  </si>
  <si>
    <t>2024-07-12 08:49:58</t>
  </si>
  <si>
    <t>2024-07-19 16:13:18</t>
  </si>
  <si>
    <t>2024-08-01 07:46:39</t>
  </si>
  <si>
    <t>2024-09-25 07:49:23</t>
  </si>
  <si>
    <t>BEUN S.A.S.</t>
  </si>
  <si>
    <t>2024-07-16 16:39:26</t>
  </si>
  <si>
    <t>2024-08-14 08:06:03</t>
  </si>
  <si>
    <t>2024-08-14 09:42:07</t>
  </si>
  <si>
    <t>11486</t>
  </si>
  <si>
    <t>MALLA SILLA PLEGABLE KIOTO</t>
  </si>
  <si>
    <t>COOPERATIVA MEDICA DEL VALLE Y DE PROFESIONALES DE COLOMBIA COOMEVA</t>
  </si>
  <si>
    <t>2024-08-22 12:01:45</t>
  </si>
  <si>
    <t>2024-08-23 07:57:09</t>
  </si>
  <si>
    <t>2024-08-24 13:18:30</t>
  </si>
  <si>
    <t>2024-08-02 11:25:37</t>
  </si>
  <si>
    <t>2024-08-02 16:16:18</t>
  </si>
  <si>
    <t>2024-08-24 10:24:20</t>
  </si>
  <si>
    <t>2024-09-02 10:54:10</t>
  </si>
  <si>
    <t>2024-07-17 11:41:50</t>
  </si>
  <si>
    <t>2024-07-19 13:25:12</t>
  </si>
  <si>
    <t>2024-07-29 10:52:08</t>
  </si>
  <si>
    <t>2024-08-08 08:58:21</t>
  </si>
  <si>
    <t>ASIX PUBLICIDAD</t>
  </si>
  <si>
    <t>2024-07-10 14:21:45</t>
  </si>
  <si>
    <t>2024-07-10 14:21:56</t>
  </si>
  <si>
    <t>2024-07-12 08:02:04</t>
  </si>
  <si>
    <t>ANAYS CECILIA LOPEZ HERNANDEZ</t>
  </si>
  <si>
    <t>2024-07-10 14:45:55</t>
  </si>
  <si>
    <t>2024-07-10 14:46:02</t>
  </si>
  <si>
    <t>2024-07-12 07:48:34</t>
  </si>
  <si>
    <t>2024-07-10 14:20:19</t>
  </si>
  <si>
    <t>2024-07-10 14:20:25</t>
  </si>
  <si>
    <t>2024-07-22 16:37:31</t>
  </si>
  <si>
    <t>LONA DICKSON VERDE OLIVA VETEADO REF:0814</t>
  </si>
  <si>
    <t>2024-07-18 15:50:38</t>
  </si>
  <si>
    <t>2024-07-18 15:50:45</t>
  </si>
  <si>
    <t>2024-07-22 16:08:22</t>
  </si>
  <si>
    <t>2024-07-17 15:56:14</t>
  </si>
  <si>
    <t>2024-07-19 16:08:49</t>
  </si>
  <si>
    <t>2024-07-22 15:59:47</t>
  </si>
  <si>
    <t>URIBE CARLOS</t>
  </si>
  <si>
    <t>2024-07-11 11:50:06</t>
  </si>
  <si>
    <t>2024-07-11 11:50:15</t>
  </si>
  <si>
    <t>2024-07-12 07:55:02</t>
  </si>
  <si>
    <t>ARROYO CAPITAL SAS</t>
  </si>
  <si>
    <t>2024-07-22 10:43:05</t>
  </si>
  <si>
    <t>2024-07-24 16:42:55</t>
  </si>
  <si>
    <t>2024-07-27 11:07:49</t>
  </si>
  <si>
    <t>2024-08-14 07:17:24</t>
  </si>
  <si>
    <t>2024-10-29 10:23:21</t>
  </si>
  <si>
    <t>BANE1001**</t>
  </si>
  <si>
    <t>LON  BANT GUILLOT  GANCH MAN</t>
  </si>
  <si>
    <t>2024-07-12 07:52:03</t>
  </si>
  <si>
    <t>2024-07-12 07:52:12</t>
  </si>
  <si>
    <t>2024-08-06 15:06:55</t>
  </si>
  <si>
    <t>2024-10-16 07:13:10</t>
  </si>
  <si>
    <t>2024-07-12 13:16:43</t>
  </si>
  <si>
    <t>2024-07-12 13:16:51</t>
  </si>
  <si>
    <t>2024-07-15 11:12:31</t>
  </si>
  <si>
    <t>27508</t>
  </si>
  <si>
    <t>LONA DICKSON AZUL PAON REF:8901</t>
  </si>
  <si>
    <t>2024-07-16 16:29:31</t>
  </si>
  <si>
    <t>2024-07-16 16:29:39</t>
  </si>
  <si>
    <t>2024-07-18 12:08:12</t>
  </si>
  <si>
    <t>1010103</t>
  </si>
  <si>
    <t>TAPA PLASTICA OREJA BANETA TOSCANY</t>
  </si>
  <si>
    <t>1010124</t>
  </si>
  <si>
    <t>GUIA GUAYA ANCLAJE PISO BANETA GUILLOTIN</t>
  </si>
  <si>
    <t>1010125</t>
  </si>
  <si>
    <t>GUIA GUAYA EJE REDONDO BANETA TOSCANY</t>
  </si>
  <si>
    <t>1010131</t>
  </si>
  <si>
    <t>RODAMIENTO INTERNO OREJA BANETA</t>
  </si>
  <si>
    <t>3627</t>
  </si>
  <si>
    <t>GUAYA 1/4 ACERO GALV YUTE</t>
  </si>
  <si>
    <t>JOSE LUIS  OTERO</t>
  </si>
  <si>
    <t>2024-08-22 13:20:59</t>
  </si>
  <si>
    <t>2024-08-24 12:56:03</t>
  </si>
  <si>
    <t>2024-08-24 12:57:44</t>
  </si>
  <si>
    <t>18645</t>
  </si>
  <si>
    <t>SOLAPA ANTILLUVIA PERGOTEK BASIC 5.0MTS</t>
  </si>
  <si>
    <t xml:space="preserve">ICOEXPANDIDOS S.A.S. </t>
  </si>
  <si>
    <t>2024-08-30 17:29:57</t>
  </si>
  <si>
    <t>2024-11-12 12:29:41</t>
  </si>
  <si>
    <t>2024-11-23 13:45:16</t>
  </si>
  <si>
    <t>2024-11-29 11:38:23</t>
  </si>
  <si>
    <t>2025-06-18 10:29:33</t>
  </si>
  <si>
    <t>2025-04-14</t>
  </si>
  <si>
    <t>2025-05-08</t>
  </si>
  <si>
    <t>PZCH022</t>
  </si>
  <si>
    <t>CHAPA TOP INOX GRANDE SA8600A13A</t>
  </si>
  <si>
    <t>PZCH026</t>
  </si>
  <si>
    <t>CHAPA TOP ALUMINIO GRANDE AL8600A13B</t>
  </si>
  <si>
    <t>SGLASS02</t>
  </si>
  <si>
    <t>SLIDINGGLASS 10mm UNA PUERTA 3P</t>
  </si>
  <si>
    <t>Negro - RAL 9005</t>
  </si>
  <si>
    <t>UNION TEMPORAL CAMY GD  EMPRESA</t>
  </si>
  <si>
    <t>2024-07-22 11:58:59</t>
  </si>
  <si>
    <t>2024-08-02 14:52:48</t>
  </si>
  <si>
    <t>2024-08-23 07:57:59</t>
  </si>
  <si>
    <t>2024-09-12 17:46:13</t>
  </si>
  <si>
    <t>2024-09-18 11:18:09</t>
  </si>
  <si>
    <t>2024-10-19 13:59:28</t>
  </si>
  <si>
    <t>2024-10-24 09:53:08</t>
  </si>
  <si>
    <t>2024-11-23 12:40:14</t>
  </si>
  <si>
    <t>2024-12-16 07:35:31</t>
  </si>
  <si>
    <t>2025-02-27 18:01:15</t>
  </si>
  <si>
    <t>2024-11-13</t>
  </si>
  <si>
    <t>2024-07-31 13:56:09</t>
  </si>
  <si>
    <t>2024-08-15 17:52:42</t>
  </si>
  <si>
    <t>2024-10-08 08:55:56</t>
  </si>
  <si>
    <t>2024-11-05 17:32:45</t>
  </si>
  <si>
    <t>2024-12-03 14:17:33</t>
  </si>
  <si>
    <t>2024-07-31 13:32:31</t>
  </si>
  <si>
    <t>2024-08-08 15:29:26</t>
  </si>
  <si>
    <t>2024-10-08 08:56:41</t>
  </si>
  <si>
    <t>2024-11-05 17:31:23</t>
  </si>
  <si>
    <t>2024-12-03 14:17:14</t>
  </si>
  <si>
    <t>2024-07-12 15:11:50</t>
  </si>
  <si>
    <t>2024-07-12 15:11:58</t>
  </si>
  <si>
    <t>2024-07-15 10:42:01</t>
  </si>
  <si>
    <t>GLORIA  CAYSEDO MOLANO</t>
  </si>
  <si>
    <t>2024-07-18 10:24:20</t>
  </si>
  <si>
    <t>2024-07-22 10:14:19</t>
  </si>
  <si>
    <t>2024-07-22 11:51:38</t>
  </si>
  <si>
    <t>ARQUITENSO SAS</t>
  </si>
  <si>
    <t>2024-07-12 16:21:42</t>
  </si>
  <si>
    <t>2024-07-12 16:21:50</t>
  </si>
  <si>
    <t>2024-07-15 10:50:23</t>
  </si>
  <si>
    <t xml:space="preserve">DAMIS SAS PEDIDO DE CORTESIA ARREGLO DE SILLA VENUS </t>
  </si>
  <si>
    <t>2024-07-19 12:19:42</t>
  </si>
  <si>
    <t>2024-07-26 10:34:17</t>
  </si>
  <si>
    <t>2024-07-26 10:34:25</t>
  </si>
  <si>
    <t>NEVOX FARMA SAS</t>
  </si>
  <si>
    <t>2024-08-06 11:43:23</t>
  </si>
  <si>
    <t>2024-09-11 10:18:43</t>
  </si>
  <si>
    <t>2024-09-12 09:44:23</t>
  </si>
  <si>
    <t>2024-09-25 08:42:49</t>
  </si>
  <si>
    <t>11458</t>
  </si>
  <si>
    <t>MESA SAPPAI 1.0*1.0 (TA)</t>
  </si>
  <si>
    <t xml:space="preserve">LOS EUGENIOS SAS </t>
  </si>
  <si>
    <t>2024-07-16 08:54:50</t>
  </si>
  <si>
    <t>2024-07-16 09:05:00</t>
  </si>
  <si>
    <t>2024-07-22 14:20:56</t>
  </si>
  <si>
    <t>2024-10-29 10:23:59</t>
  </si>
  <si>
    <t>109301</t>
  </si>
  <si>
    <t>MANIJA SOMBRILLA ROMA</t>
  </si>
  <si>
    <t xml:space="preserve">NELSON  LEON </t>
  </si>
  <si>
    <t>2024-07-15 13:30:12</t>
  </si>
  <si>
    <t>2024-08-05 17:33:40</t>
  </si>
  <si>
    <t>2024-08-05 17:33:55</t>
  </si>
  <si>
    <t>2024-08-25 21:06:13</t>
  </si>
  <si>
    <t>8163</t>
  </si>
  <si>
    <t>SILLA APILABLE TOKIO ALUTECA (TA)</t>
  </si>
  <si>
    <t>2024-07-15 16:01:38</t>
  </si>
  <si>
    <t>2024-07-15 16:01:45</t>
  </si>
  <si>
    <t>2024-07-17 09:41:52</t>
  </si>
  <si>
    <t xml:space="preserve">Zoraida Barbetti Tascon </t>
  </si>
  <si>
    <t>2024-07-30 11:02:18</t>
  </si>
  <si>
    <t>2024-08-22 10:40:38</t>
  </si>
  <si>
    <t>2024-08-27 10:44:14</t>
  </si>
  <si>
    <t>2024-08-27 10:44:28</t>
  </si>
  <si>
    <t>2024-10-19 08:28:45</t>
  </si>
  <si>
    <t>LON BANETA 90 GRADOS MAN</t>
  </si>
  <si>
    <t>JUAN CARLOS  OCHOA BOTERO</t>
  </si>
  <si>
    <t>2024-08-05 12:07:49</t>
  </si>
  <si>
    <t>2024-08-27 14:59:45</t>
  </si>
  <si>
    <t>2024-11-13 14:57:28</t>
  </si>
  <si>
    <t>2024-11-21 18:30:46</t>
  </si>
  <si>
    <t>2024-12-21 09:34:13</t>
  </si>
  <si>
    <t>2024-11-23</t>
  </si>
  <si>
    <t>CARPAS PATIÑO</t>
  </si>
  <si>
    <t>2024-07-16 11:48:59</t>
  </si>
  <si>
    <t>2024-07-16 11:49:23</t>
  </si>
  <si>
    <t>2024-07-17 09:42:47</t>
  </si>
  <si>
    <t>2024-07-23 12:23:55</t>
  </si>
  <si>
    <t>2024-07-24 11:55:44</t>
  </si>
  <si>
    <t>2024-08-11 20:44:39</t>
  </si>
  <si>
    <t>2024-08-29 09:00:20</t>
  </si>
  <si>
    <t>2024-10-16 07:12:32</t>
  </si>
  <si>
    <t>ESTRUCTURA SOMBRALINA MANUAL</t>
  </si>
  <si>
    <t>2024-09-10 11:44:22</t>
  </si>
  <si>
    <t>2024-12-13 08:00:57</t>
  </si>
  <si>
    <t>2025-03-19 17:09:31</t>
  </si>
  <si>
    <t>2025-03-25 16:07:29</t>
  </si>
  <si>
    <t>2025-03-25 17:04:20</t>
  </si>
  <si>
    <t>PERGOTEK ROMANO MEGA  ENTRE MUROS</t>
  </si>
  <si>
    <t>Omar el zoghbi mustapha</t>
  </si>
  <si>
    <t>2024-07-19 12:04:30</t>
  </si>
  <si>
    <t>2024-08-20 09:32:26</t>
  </si>
  <si>
    <t>2024-09-09 10:24:48</t>
  </si>
  <si>
    <t>2024-09-10 09:01:36</t>
  </si>
  <si>
    <t>2024-10-25 12:40:05</t>
  </si>
  <si>
    <t>2024-07-17 16:11:04</t>
  </si>
  <si>
    <t>2024-07-17 16:11:09</t>
  </si>
  <si>
    <t>2024-07-18 11:59:32</t>
  </si>
  <si>
    <t>2024-07-17 16:05:59</t>
  </si>
  <si>
    <t>2024-07-17 16:06:25</t>
  </si>
  <si>
    <t>2024-07-18 11:55:30</t>
  </si>
  <si>
    <t>2024-07-23 13:33:59</t>
  </si>
  <si>
    <t>2024-07-24 16:16:30</t>
  </si>
  <si>
    <t xml:space="preserve">PH RIOVERDE LIVING SUITES </t>
  </si>
  <si>
    <t>2024-09-28</t>
  </si>
  <si>
    <t>2024-10-22 15:11:43</t>
  </si>
  <si>
    <t>2024-10-30 15:19:51</t>
  </si>
  <si>
    <t>2024-10-30 15:19:59</t>
  </si>
  <si>
    <t>2024-11-07</t>
  </si>
  <si>
    <t>LUISA MELENDEZ</t>
  </si>
  <si>
    <t>2024-07-18 09:34:27</t>
  </si>
  <si>
    <t>2024-07-19 16:56:54</t>
  </si>
  <si>
    <t>JULIANA  ROJAS</t>
  </si>
  <si>
    <t>2024-08-27 12:05:13</t>
  </si>
  <si>
    <t>2024-08-29 18:05:20</t>
  </si>
  <si>
    <t>2024-09-05 07:15:04</t>
  </si>
  <si>
    <t>2024-09-13 18:25:28</t>
  </si>
  <si>
    <t>2024-09-18 20:46:15</t>
  </si>
  <si>
    <t>ESFÉRICA SOCIEDAD POR ACCIONES SIMPLIFICADA</t>
  </si>
  <si>
    <t>2024-11-18 14:33:37</t>
  </si>
  <si>
    <t>2025-01-14 10:15:30</t>
  </si>
  <si>
    <t>2025-01-27 07:16:33</t>
  </si>
  <si>
    <t>2025-01-27 07:17:06</t>
  </si>
  <si>
    <t>2025-03-22 12:55:32</t>
  </si>
  <si>
    <t>2025-01-26</t>
  </si>
  <si>
    <t>2025-01-28</t>
  </si>
  <si>
    <t>PERGOTEK ROMANOESP03</t>
  </si>
  <si>
    <t>PERGOTEK ROMANO ESPC EM L11.6*P12</t>
  </si>
  <si>
    <t>PLT14</t>
  </si>
  <si>
    <t>SOPORTE A PARED PERGOTEK MEGA</t>
  </si>
  <si>
    <t>SERV02</t>
  </si>
  <si>
    <t>SERVICIO ELEVACION DE MATERIAL X FACHADA</t>
  </si>
  <si>
    <t>SPOT23</t>
  </si>
  <si>
    <t>SISTEMA ELECTRICO  23 SPOT PARA PERGOLA</t>
  </si>
  <si>
    <t>LIBRERIA  NACIONAL SAS</t>
  </si>
  <si>
    <t>2024-07-18 09:55:39</t>
  </si>
  <si>
    <t>2024-07-18 11:31:48</t>
  </si>
  <si>
    <t>2024-08-13 13:50:04</t>
  </si>
  <si>
    <t>2024-09-02 13:56:53</t>
  </si>
  <si>
    <t>2024-09-13 08:56:19</t>
  </si>
  <si>
    <t>2024-09-13 18:27:55</t>
  </si>
  <si>
    <t>FRISBY SA BIC</t>
  </si>
  <si>
    <t>2023-10-10</t>
  </si>
  <si>
    <t>2024-08-05 11:43:30</t>
  </si>
  <si>
    <t>2024-08-12 19:42:16</t>
  </si>
  <si>
    <t>2024-08-13 07:32:56</t>
  </si>
  <si>
    <t>2024-08-26 09:24:13</t>
  </si>
  <si>
    <t>2024-07-18 15:51:35</t>
  </si>
  <si>
    <t>2024-07-18 15:51:44</t>
  </si>
  <si>
    <t>2024-07-22 14:22:53</t>
  </si>
  <si>
    <t>TATIANA  PAOLA  MORENO AGUDELO</t>
  </si>
  <si>
    <t>2024-07-25 08:54:24</t>
  </si>
  <si>
    <t>2024-08-23 08:55:06</t>
  </si>
  <si>
    <t>2024-08-28 13:26:15</t>
  </si>
  <si>
    <t>MARTINEZ EDGAR</t>
  </si>
  <si>
    <t>2024-07-18 15:49:49</t>
  </si>
  <si>
    <t>2024-07-18 15:49:53</t>
  </si>
  <si>
    <t>2024-07-22 16:02:52</t>
  </si>
  <si>
    <t>9520</t>
  </si>
  <si>
    <t>HILO EPIC C2700CRUDO 6020T120</t>
  </si>
  <si>
    <t>CASA TROPICAL</t>
  </si>
  <si>
    <t>2024-07-19 14:07:12</t>
  </si>
  <si>
    <t>2024-07-19 14:07:36</t>
  </si>
  <si>
    <t>2024-07-22 16:04:20</t>
  </si>
  <si>
    <t>Kronos Impresioes sas</t>
  </si>
  <si>
    <t>2024-07-18 14:38:05</t>
  </si>
  <si>
    <t>2024-07-19 07:01:49</t>
  </si>
  <si>
    <t xml:space="preserve">VICKY JOHANNA  PEREZ </t>
  </si>
  <si>
    <t>2024-08-22 14:34:59</t>
  </si>
  <si>
    <t>2024-08-23 07:54:06</t>
  </si>
  <si>
    <t>2024-08-26 17:16:44</t>
  </si>
  <si>
    <t>TUBSM02</t>
  </si>
  <si>
    <t>TUBO RANURADO 70mm 5m (66015) TOSCANY</t>
  </si>
  <si>
    <t>TEXDORAL SAS</t>
  </si>
  <si>
    <t>2024-07-30 09:54:42</t>
  </si>
  <si>
    <t>2024-08-11 21:48:31</t>
  </si>
  <si>
    <t>2024-08-13 11:08:16</t>
  </si>
  <si>
    <t>GALO VEINTEMILLA</t>
  </si>
  <si>
    <t>2024-07-25 09:32:03</t>
  </si>
  <si>
    <t>2024-07-27 13:41:16</t>
  </si>
  <si>
    <t>2024-07-30 16:58:32</t>
  </si>
  <si>
    <t>MOTOR M2 ELEC NR1/5014R PA COMPLETO</t>
  </si>
  <si>
    <t>SERVLAV07</t>
  </si>
  <si>
    <t>SERVICIO MTTOLAVADO BANETA PROYECT</t>
  </si>
  <si>
    <t>2024-07-31 13:36:52</t>
  </si>
  <si>
    <t>2024-08-14 13:26:00</t>
  </si>
  <si>
    <t>2024-09-11 07:32:46</t>
  </si>
  <si>
    <t>2024-09-11 07:46:36</t>
  </si>
  <si>
    <t>2024-10-16 07:13:26</t>
  </si>
  <si>
    <t>Isabella Ovalle Mulford</t>
  </si>
  <si>
    <t>2024-07-29 11:31:16</t>
  </si>
  <si>
    <t>2024-07-29 11:37:13</t>
  </si>
  <si>
    <t>2024-08-08 18:04:56</t>
  </si>
  <si>
    <t>2024-08-08 18:05:30</t>
  </si>
  <si>
    <t>2024-12-11 12:22:44</t>
  </si>
  <si>
    <t>CORR05</t>
  </si>
  <si>
    <t>CORREA TUBERIA CUADRADA 40*40 2mm</t>
  </si>
  <si>
    <t>EDIFICIO TWINS P.H.</t>
  </si>
  <si>
    <t>2024-07-30 11:03:41</t>
  </si>
  <si>
    <t>2024-09-02 10:06:19</t>
  </si>
  <si>
    <t>2024-09-06 12:17:17</t>
  </si>
  <si>
    <t>2024-10-10 08:36:03</t>
  </si>
  <si>
    <t>110173</t>
  </si>
  <si>
    <t>SOMBRILLA TAYRONA 2.0 S/F (TA)</t>
  </si>
  <si>
    <t xml:space="preserve">JORGE ARMANDO CATOLICO </t>
  </si>
  <si>
    <t>2024-09-10 09:55:25</t>
  </si>
  <si>
    <t>2024-09-11 07:04:26</t>
  </si>
  <si>
    <t>2024-09-11 18:50:40</t>
  </si>
  <si>
    <t>2024-08-02 10:26:10</t>
  </si>
  <si>
    <t>2024-08-06 10:22:57</t>
  </si>
  <si>
    <t>2024-08-06 13:18:07</t>
  </si>
  <si>
    <t>11551</t>
  </si>
  <si>
    <t>PATA/LARSILLA TK C/M 0,04*0,035*1,05 (T</t>
  </si>
  <si>
    <t>CASA RAPÚBLICA SAS</t>
  </si>
  <si>
    <t>2024-08-02 12:26:11</t>
  </si>
  <si>
    <t>2024-09-11 13:16:26</t>
  </si>
  <si>
    <t>2024-09-11 13:16:45</t>
  </si>
  <si>
    <t>2024-09-28 10:49:43</t>
  </si>
  <si>
    <t>1966</t>
  </si>
  <si>
    <t>SOMBRILLA TAYRONA 4.0*4.0 8P S/F (TA)M70</t>
  </si>
  <si>
    <t>9713</t>
  </si>
  <si>
    <t>SOMBRILLA ALPES 3.50*3.50 S/F 8P (TA)</t>
  </si>
  <si>
    <t>CLUB DE PESCA DE CARTAGENA</t>
  </si>
  <si>
    <t>2024-07-23 13:41:07</t>
  </si>
  <si>
    <t>2024-07-23 14:31:12</t>
  </si>
  <si>
    <t>2024-08-01 08:14:53</t>
  </si>
  <si>
    <t>2024-08-01 08:15:13</t>
  </si>
  <si>
    <t>2024-08-23 09:35:03</t>
  </si>
  <si>
    <t>2024-07-23 10:50:19</t>
  </si>
  <si>
    <t>2024-07-26 16:40:08</t>
  </si>
  <si>
    <t>2024-07-29 10:00:12</t>
  </si>
  <si>
    <t>INVERSA LTDA</t>
  </si>
  <si>
    <t>2024-07-23 11:07:32</t>
  </si>
  <si>
    <t>2024-07-23 13:34:47</t>
  </si>
  <si>
    <t>2024-07-23 17:30:34</t>
  </si>
  <si>
    <t>MAICOL ANDRES COLLAZOS RAMIREZ</t>
  </si>
  <si>
    <t>2024-07-23 08:08:04</t>
  </si>
  <si>
    <t>2024-07-23 08:08:14</t>
  </si>
  <si>
    <t>2024-07-23 18:01:30</t>
  </si>
  <si>
    <t>Hoteles de Getse SAS</t>
  </si>
  <si>
    <t>2024-08-05 11:10:36</t>
  </si>
  <si>
    <t>2024-08-27 10:02:56</t>
  </si>
  <si>
    <t>2024-09-13 08:49:50</t>
  </si>
  <si>
    <t>2024-09-24 07:22:51</t>
  </si>
  <si>
    <t>2024-12-17 10:06:50</t>
  </si>
  <si>
    <t>SERV09</t>
  </si>
  <si>
    <t>SERVICIO COSTURA CUBRIMIENTOS</t>
  </si>
  <si>
    <t xml:space="preserve">Colombiana de Trasplantes </t>
  </si>
  <si>
    <t>2024-08-12 11:07:57</t>
  </si>
  <si>
    <t>2024-08-14 07:14:55</t>
  </si>
  <si>
    <t>2024-08-14 07:16:29</t>
  </si>
  <si>
    <t xml:space="preserve">INMUEBLES Y TIERRAS SAS </t>
  </si>
  <si>
    <t>2024-08-27 12:01:26</t>
  </si>
  <si>
    <t>2024-09-10 16:03:41</t>
  </si>
  <si>
    <t>2024-09-11 15:41:37</t>
  </si>
  <si>
    <t>2024-10-29 09:46:31</t>
  </si>
  <si>
    <t xml:space="preserve">CASA VERANO COLOMBIA S.A.S. </t>
  </si>
  <si>
    <t>2024-07-25 10:39:58</t>
  </si>
  <si>
    <t>2024-09-06 16:56:15</t>
  </si>
  <si>
    <t>2024-09-30 15:39:34</t>
  </si>
  <si>
    <t>12312</t>
  </si>
  <si>
    <t>BASE METALICA SOMBRILLA EN 1" 40*40M38</t>
  </si>
  <si>
    <t>2024-07-23 08:09:29</t>
  </si>
  <si>
    <t>2024-07-23 08:09:35</t>
  </si>
  <si>
    <t>2024-07-23 17:56:12</t>
  </si>
  <si>
    <t>2024-07-24 08:05:44</t>
  </si>
  <si>
    <t>2024-07-24 08:05:55</t>
  </si>
  <si>
    <t>2024-07-24 17:11:01</t>
  </si>
  <si>
    <t>12788</t>
  </si>
  <si>
    <t>JHON  ALEXANDER TAPIERO ZAPATA</t>
  </si>
  <si>
    <t>2024-07-23 11:12:39</t>
  </si>
  <si>
    <t>2024-07-23 17:49:41</t>
  </si>
  <si>
    <t>2024-07-25 14:03:01</t>
  </si>
  <si>
    <t>2024-08-29 08:51:43</t>
  </si>
  <si>
    <t>1010168</t>
  </si>
  <si>
    <t>PIEZA CONJUNTO SOPORTE ENRROLLAMIENTO</t>
  </si>
  <si>
    <t>9897</t>
  </si>
  <si>
    <t>TAPON BARRA DE CARGA ANTIGUA DER Y IZQ</t>
  </si>
  <si>
    <t xml:space="preserve">LAURA VICTORIA  APONTE GOMEZ </t>
  </si>
  <si>
    <t>2024-07-23 13:26:18</t>
  </si>
  <si>
    <t>2024-08-20 06:46:29</t>
  </si>
  <si>
    <t>2024-08-20 08:46:58</t>
  </si>
  <si>
    <t>SERVICIO DE MANTENIMIENTO PREDICTIVO E INGENIERIA SEMAPI S.A.S</t>
  </si>
  <si>
    <t>2024-09-03 14:00:46</t>
  </si>
  <si>
    <t>2024-09-16 18:43:27</t>
  </si>
  <si>
    <t>2024-09-23 06:53:37</t>
  </si>
  <si>
    <t>2024-10-18 10:45:15</t>
  </si>
  <si>
    <t>2024-11-13 18:13:49</t>
  </si>
  <si>
    <t xml:space="preserve">LAURA  APONTE </t>
  </si>
  <si>
    <t>2024-08-22 14:43:00</t>
  </si>
  <si>
    <t>2024-08-24 09:54:15</t>
  </si>
  <si>
    <t>2024-08-24 16:27:42</t>
  </si>
  <si>
    <t>2024-09-05 10:38:55</t>
  </si>
  <si>
    <t>IASO</t>
  </si>
  <si>
    <t>2024-08-01 08:35:34</t>
  </si>
  <si>
    <t>2024-08-02 17:49:28</t>
  </si>
  <si>
    <t>2024-08-02 17:49:54</t>
  </si>
  <si>
    <t>24854</t>
  </si>
  <si>
    <t>CAJA PLASTICA DYNAMIC GRIS DAP2104</t>
  </si>
  <si>
    <t>PZCH016</t>
  </si>
  <si>
    <t>CAJA MINI PLASTICA DYNAMIC GRIS DAP2201</t>
  </si>
  <si>
    <t>2024-07-23 14:00:12</t>
  </si>
  <si>
    <t>2024-07-23 14:27:44</t>
  </si>
  <si>
    <t>2024-07-26 07:44:26</t>
  </si>
  <si>
    <t>2024-07-26 07:45:08</t>
  </si>
  <si>
    <t>ADRIANA MEJIA ORTEGA</t>
  </si>
  <si>
    <t>2024-07-23 14:43:32</t>
  </si>
  <si>
    <t>2024-07-24 16:50:49</t>
  </si>
  <si>
    <t>LUISA  ERAZO</t>
  </si>
  <si>
    <t>2024-07-30 10:45:10</t>
  </si>
  <si>
    <t>2024-08-01 08:45:23</t>
  </si>
  <si>
    <t>2024-08-01 08:45:50</t>
  </si>
  <si>
    <t>CARLOS DE ZUBIRIA</t>
  </si>
  <si>
    <t>2024-07-30 11:13:47</t>
  </si>
  <si>
    <t>2024-08-01 16:26:41</t>
  </si>
  <si>
    <t>2024-08-11 20:48:24</t>
  </si>
  <si>
    <t>2024-08-16 09:30:25</t>
  </si>
  <si>
    <t>2024-11-19 09:53:28</t>
  </si>
  <si>
    <t>2024-08-11</t>
  </si>
  <si>
    <t>1346</t>
  </si>
  <si>
    <t>CABLE DUPLEX No 2 X 14</t>
  </si>
  <si>
    <t>25557</t>
  </si>
  <si>
    <t>PRENSA ESTOPA PLASTICA PG11</t>
  </si>
  <si>
    <t>26707</t>
  </si>
  <si>
    <t>MINI FUENTE DE PODER MNTPOWER300MA /4W</t>
  </si>
  <si>
    <t>26798</t>
  </si>
  <si>
    <t>PRENSA ESTOPA PLASTICA PG9 5/16</t>
  </si>
  <si>
    <t>27608</t>
  </si>
  <si>
    <t>TOSCANA DYNAMIC CONDENSER</t>
  </si>
  <si>
    <t>CARLOS ALBERTO MARIN AYALA</t>
  </si>
  <si>
    <t>2024-07-25 09:02:15</t>
  </si>
  <si>
    <t>2024-07-27 13:34:03</t>
  </si>
  <si>
    <t>2024-08-06 15:22:41</t>
  </si>
  <si>
    <t>2024-08-09 11:17:45</t>
  </si>
  <si>
    <t xml:space="preserve">OLIVA MERA DE VALENCIA </t>
  </si>
  <si>
    <t>2024-07-29 11:12:58</t>
  </si>
  <si>
    <t>2024-08-29 07:08:30</t>
  </si>
  <si>
    <t>2024-08-29 08:08:46</t>
  </si>
  <si>
    <t>2024-10-29 08:30:08</t>
  </si>
  <si>
    <t>BAENA CAMPO WILLIAM ADOLFO</t>
  </si>
  <si>
    <t>2024-07-23 16:03:51</t>
  </si>
  <si>
    <t>2024-07-23 16:04:12</t>
  </si>
  <si>
    <t>2024-07-23 18:00:58</t>
  </si>
  <si>
    <t>2024-07-24 08:07:58</t>
  </si>
  <si>
    <t>2024-07-24 08:08:14</t>
  </si>
  <si>
    <t>2024-07-24 17:11:47</t>
  </si>
  <si>
    <t>ANTONIO JOSE  PINZON PAEZ</t>
  </si>
  <si>
    <t>2024-07-24 11:17:57</t>
  </si>
  <si>
    <t>2024-07-24 11:18:03</t>
  </si>
  <si>
    <t>2024-07-24 17:09:31</t>
  </si>
  <si>
    <t>5414</t>
  </si>
  <si>
    <t>LILLY  MERCADO</t>
  </si>
  <si>
    <t>2024-07-29 16:44:53</t>
  </si>
  <si>
    <t>2024-08-14 09:41:09</t>
  </si>
  <si>
    <t>2024-08-14 09:41:26</t>
  </si>
  <si>
    <t>2488</t>
  </si>
  <si>
    <t>COJIN SILLA MECEDORA MUISCA</t>
  </si>
  <si>
    <t>PAUTAME SAS</t>
  </si>
  <si>
    <t>2024-09-02 11:38:38</t>
  </si>
  <si>
    <t>2024-09-18 15:37:51</t>
  </si>
  <si>
    <t>2024-09-23 11:05:57</t>
  </si>
  <si>
    <t>14788</t>
  </si>
  <si>
    <t>MESA CIRCULAR ALPES 1.20 (TA)</t>
  </si>
  <si>
    <t>MANAGEMENT SUPPLIES S.A.S</t>
  </si>
  <si>
    <t>2024-07-30 13:19:58</t>
  </si>
  <si>
    <t>2024-08-10 12:18:03</t>
  </si>
  <si>
    <t>2024-08-15 08:03:04</t>
  </si>
  <si>
    <t>EMPF20</t>
  </si>
  <si>
    <t>EMPAQUE EN H POLI FGLASS 3.0MTS</t>
  </si>
  <si>
    <t>ARCAS INMOBILIARIA S.A.S</t>
  </si>
  <si>
    <t>2024-08-06 11:04:22</t>
  </si>
  <si>
    <t>2024-08-12 17:35:23</t>
  </si>
  <si>
    <t>2024-08-21 11:17:56</t>
  </si>
  <si>
    <t>2024-08-28 07:09:35</t>
  </si>
  <si>
    <t>2024-10-16 12:21:37</t>
  </si>
  <si>
    <t>2024-08-08 17:08:24</t>
  </si>
  <si>
    <t>2024-08-11 21:53:50</t>
  </si>
  <si>
    <t>2024-08-14 09:56:07</t>
  </si>
  <si>
    <t>MOTOR TUBE E/M NM3/10014RN PA COMPLETO</t>
  </si>
  <si>
    <t>2024-08-27 11:09:02</t>
  </si>
  <si>
    <t>2024-09-02 14:26:11</t>
  </si>
  <si>
    <t>COLOMBIANA DE MECATO S.A.S</t>
  </si>
  <si>
    <t>2024-07-25 09:41:09</t>
  </si>
  <si>
    <t>2024-08-09 09:42:02</t>
  </si>
  <si>
    <t>2024-08-09 09:42:09</t>
  </si>
  <si>
    <t>LONA DICKSON SALMON REF:6689</t>
  </si>
  <si>
    <t>REP020</t>
  </si>
  <si>
    <t>REPARACION COJIN MAT PRIMA</t>
  </si>
  <si>
    <t>2024-07-24 12:08:49</t>
  </si>
  <si>
    <t>2024-07-24 12:09:34</t>
  </si>
  <si>
    <t>2024-07-24 17:08:34</t>
  </si>
  <si>
    <t>EDIFICIO BAHIA CONCHA</t>
  </si>
  <si>
    <t>2024-08-16 08:35:45</t>
  </si>
  <si>
    <t>2024-09-03 09:42:58</t>
  </si>
  <si>
    <t>2024-09-11 06:47:44</t>
  </si>
  <si>
    <t>2024-10-25 12:26:56</t>
  </si>
  <si>
    <t>2024-07-24 15:12:02</t>
  </si>
  <si>
    <t>2024-07-24 15:12:08</t>
  </si>
  <si>
    <t>2024-08-29 08:51:20</t>
  </si>
  <si>
    <t>MARTA ISABEL VILLA LÓPEZ</t>
  </si>
  <si>
    <t>2021-06-03</t>
  </si>
  <si>
    <t>2024-07-29 11:09:56</t>
  </si>
  <si>
    <t>2024-08-01 12:11:27</t>
  </si>
  <si>
    <t>2024-08-05 17:13:50</t>
  </si>
  <si>
    <t>2024-08-20 09:29:58</t>
  </si>
  <si>
    <t>1010135</t>
  </si>
  <si>
    <t>ARGOLLA SUJECION BANETA GUILLOTINA</t>
  </si>
  <si>
    <t>SERVLAV02</t>
  </si>
  <si>
    <t>SERVICIO MTTOLAVADO BANETA GUILLOTINA</t>
  </si>
  <si>
    <t>TATIANA TABORY</t>
  </si>
  <si>
    <t>2024-07-25 15:34:37</t>
  </si>
  <si>
    <t>2024-07-27 14:19:43</t>
  </si>
  <si>
    <t>2024-08-01 07:43:29</t>
  </si>
  <si>
    <t>2024-08-02 13:45:06</t>
  </si>
  <si>
    <t>7300</t>
  </si>
  <si>
    <t>TAPA SOPORTE ENROLLAMIENTO</t>
  </si>
  <si>
    <t>PETROLEUM SERVICES LOGISTIC PSL SAS</t>
  </si>
  <si>
    <t>2024-07-26 08:58:13</t>
  </si>
  <si>
    <t>2024-08-15 16:55:59</t>
  </si>
  <si>
    <t>2024-10-29 10:14:49</t>
  </si>
  <si>
    <t>5575</t>
  </si>
  <si>
    <t>TAPON PLASTICO T-48-U2BK 1.1/2 * 1.1/2</t>
  </si>
  <si>
    <t xml:space="preserve">LEONARDO FABIO  AYALA GARAY </t>
  </si>
  <si>
    <t>2024-07-29 14:50:45</t>
  </si>
  <si>
    <t>2024-07-30 15:01:14</t>
  </si>
  <si>
    <t>2024-08-02 17:12:25</t>
  </si>
  <si>
    <t>EDIFICIO PARKE 475</t>
  </si>
  <si>
    <t>2024-08-05 11:05:22</t>
  </si>
  <si>
    <t>2024-08-06 16:49:02</t>
  </si>
  <si>
    <t>Jairo Montaño Arango</t>
  </si>
  <si>
    <t>2024-07-30 10:18:00</t>
  </si>
  <si>
    <t>2025-01-08 15:23:46</t>
  </si>
  <si>
    <t>2025-02-04 08:31:49</t>
  </si>
  <si>
    <t>TIEMPOS Y ESPACIOS S.A.S.</t>
  </si>
  <si>
    <t>2024-10-02 15:24:23</t>
  </si>
  <si>
    <t>2024-10-03 13:13:31</t>
  </si>
  <si>
    <t>SOLINOFF CORPORATION S.A.S.</t>
  </si>
  <si>
    <t>2024-09-23 13:37:40</t>
  </si>
  <si>
    <t>2024-10-10 14:30:02</t>
  </si>
  <si>
    <t>2024-10-10 14:30:07</t>
  </si>
  <si>
    <t>2024-10-22 17:35:40</t>
  </si>
  <si>
    <t>2024-10-20</t>
  </si>
  <si>
    <t>PANAMERICANA LIBRERIA Y PAPELERIA SA</t>
  </si>
  <si>
    <t>2024-11-09 13:42:49</t>
  </si>
  <si>
    <t>2024-11-12 18:32:07</t>
  </si>
  <si>
    <t>2024-11-21 17:15:04</t>
  </si>
  <si>
    <t>2024-11-21 17:15:23</t>
  </si>
  <si>
    <t>2025-01-17 16:40:09</t>
  </si>
  <si>
    <t>2024-11-09</t>
  </si>
  <si>
    <t>2024-11-10</t>
  </si>
  <si>
    <t>2024-11-24</t>
  </si>
  <si>
    <t>2024-12-15</t>
  </si>
  <si>
    <t>SOMB0201**</t>
  </si>
  <si>
    <t>LON SOMBRALINA ELECT MAN</t>
  </si>
  <si>
    <t>GRUPO ZAMBRANO S.A.S</t>
  </si>
  <si>
    <t>2024-08-05 11:50:58</t>
  </si>
  <si>
    <t>2024-08-13 07:29:16</t>
  </si>
  <si>
    <t>19200</t>
  </si>
  <si>
    <t>ESPARRAGO 3/8" X 5.5 CM</t>
  </si>
  <si>
    <t>7103</t>
  </si>
  <si>
    <t>BUJE BRONCE 1/2 X 38 mm  ROSCA INT 3/8</t>
  </si>
  <si>
    <t>8245</t>
  </si>
  <si>
    <t>TUERCA BUJE C/ALLEN 3/4*1/2 RI 3/8 BRONC</t>
  </si>
  <si>
    <t>9382</t>
  </si>
  <si>
    <t>ESPARRAGO 1/4X 8 CM</t>
  </si>
  <si>
    <t>974</t>
  </si>
  <si>
    <t>TORN AVE PHILLPS 10X2 ZN</t>
  </si>
  <si>
    <t>2024-07-29 11:52:42</t>
  </si>
  <si>
    <t>2024-07-29 11:52:47</t>
  </si>
  <si>
    <t>2024-07-30 09:21:28</t>
  </si>
  <si>
    <t>2024-07-29 14:56:36</t>
  </si>
  <si>
    <t>2024-07-29 14:56:41</t>
  </si>
  <si>
    <t>2024-07-30 09:16:21</t>
  </si>
  <si>
    <t xml:space="preserve">JUAN ANDRES  ARIAS </t>
  </si>
  <si>
    <t>2024-09-03 13:15:42</t>
  </si>
  <si>
    <t>2024-09-20 09:12:12</t>
  </si>
  <si>
    <t>2024-09-21 11:26:10</t>
  </si>
  <si>
    <t>2024-10-01 15:16:18</t>
  </si>
  <si>
    <t>ROCIO  SANCHEZ</t>
  </si>
  <si>
    <t>2024-07-29 12:24:23</t>
  </si>
  <si>
    <t>2024-07-30 16:42:52</t>
  </si>
  <si>
    <t>2024-08-02 16:17:55</t>
  </si>
  <si>
    <t>2024-07-29 12:19:05</t>
  </si>
  <si>
    <t>2024-09-04 09:50:19</t>
  </si>
  <si>
    <t>2024-09-10 13:13:22</t>
  </si>
  <si>
    <t>FLORIBEL  BOHORGUEZ CABALLERO</t>
  </si>
  <si>
    <t>2024-07-30 10:21:25</t>
  </si>
  <si>
    <t>2024-08-22 08:36:41</t>
  </si>
  <si>
    <t>2024-09-02 10:04:36</t>
  </si>
  <si>
    <t>2024-09-12 17:18:02</t>
  </si>
  <si>
    <t>INVERSIONES LUXURY ACCESORIES SAS</t>
  </si>
  <si>
    <t>2024-07-31 10:28:49</t>
  </si>
  <si>
    <t>2024-09-20 07:02:09</t>
  </si>
  <si>
    <t>2024-10-10 08:37:09</t>
  </si>
  <si>
    <t>11475</t>
  </si>
  <si>
    <t>MESA SAPPAI 1.0*1.40 MTS ALUTEKA</t>
  </si>
  <si>
    <t>BAS DISEÑO Y ARQUITECTURA SAS</t>
  </si>
  <si>
    <t>2024-08-14 17:27:02</t>
  </si>
  <si>
    <t>2024-10-16 16:15:40</t>
  </si>
  <si>
    <t>2024-12-08 15:38:28</t>
  </si>
  <si>
    <t>2024-12-11 09:00:59</t>
  </si>
  <si>
    <t>2025-02-28 08:33:55</t>
  </si>
  <si>
    <t>LOPEZ VALENCIA JUAN DAVID</t>
  </si>
  <si>
    <t>2024-07-29 14:55:44</t>
  </si>
  <si>
    <t>2024-07-29 14:55:50</t>
  </si>
  <si>
    <t>2024-07-31 09:08:21</t>
  </si>
  <si>
    <t>2024-08-01 09:55:29</t>
  </si>
  <si>
    <t>2024-08-02 16:10:35</t>
  </si>
  <si>
    <t>2024-08-02 17:11:14</t>
  </si>
  <si>
    <t>2024-08-08 15:31:01</t>
  </si>
  <si>
    <t>2025-01-10</t>
  </si>
  <si>
    <t>2025-01-27</t>
  </si>
  <si>
    <t>15441</t>
  </si>
  <si>
    <t>MOTOR DV64E 110V PERGOTEK</t>
  </si>
  <si>
    <t>17828</t>
  </si>
  <si>
    <t>MOTOR TUBE M1 NR1/3018R PA</t>
  </si>
  <si>
    <t>19559</t>
  </si>
  <si>
    <t>CABLE DUPLEX 2X18 BLANCO</t>
  </si>
  <si>
    <t>CONECTOR CINTA LED (MNTCONNECTORW)</t>
  </si>
  <si>
    <t>PZCH064</t>
  </si>
  <si>
    <t>CONECTOR CINTA LED (MNTCONNECTORRGB)</t>
  </si>
  <si>
    <t xml:space="preserve">STELLA PEñA </t>
  </si>
  <si>
    <t>2024-08-06 11:00:34</t>
  </si>
  <si>
    <t>2024-08-12 13:50:44</t>
  </si>
  <si>
    <t>2024-08-29 07:05:22</t>
  </si>
  <si>
    <t>2024-08-29 07:15:07</t>
  </si>
  <si>
    <t>2024-09-18 21:13:40</t>
  </si>
  <si>
    <t>100112</t>
  </si>
  <si>
    <t>CONJUNTO SOPORTE BRAZO BANETA 1.40 MT TY</t>
  </si>
  <si>
    <t>1010108</t>
  </si>
  <si>
    <t>TAPA BARRA CARGA BANETA ENRROLLABLE</t>
  </si>
  <si>
    <t>26960</t>
  </si>
  <si>
    <t>SIKASIL IA 300 ML BLANCO</t>
  </si>
  <si>
    <t>ALUPF11</t>
  </si>
  <si>
    <t>FLANCHE BANETA ANODIZADA 4,0 M (CL1035)</t>
  </si>
  <si>
    <t>PLT06</t>
  </si>
  <si>
    <t>SOPORTE EXTENSION BRAZO BANETA</t>
  </si>
  <si>
    <t>REP006</t>
  </si>
  <si>
    <t>REPARACION BANETA MANO OBRA</t>
  </si>
  <si>
    <t>MONICA  DELGADO</t>
  </si>
  <si>
    <t>2024-07-31 10:18:18</t>
  </si>
  <si>
    <t>2024-08-21 12:18:07</t>
  </si>
  <si>
    <t>2024-08-22 07:13:37</t>
  </si>
  <si>
    <t>2024-09-05 09:29:02</t>
  </si>
  <si>
    <t>8553</t>
  </si>
  <si>
    <t>MESA NUKAK 100X100 BASE METAL  (TA)</t>
  </si>
  <si>
    <t xml:space="preserve">MARIA CLARA GARCES </t>
  </si>
  <si>
    <t>2024-08-01 08:49:55</t>
  </si>
  <si>
    <t>2024-08-30 15:20:34</t>
  </si>
  <si>
    <t>2024-08-30 15:20:55</t>
  </si>
  <si>
    <t>2024-09-06 14:32:21</t>
  </si>
  <si>
    <t>EDWAR YAZO MORALES</t>
  </si>
  <si>
    <t>2024-07-29 13:43:54</t>
  </si>
  <si>
    <t>2024-07-29 13:43:59</t>
  </si>
  <si>
    <t>2024-07-30 09:25:40</t>
  </si>
  <si>
    <t>2024-08-05 13:23:57</t>
  </si>
  <si>
    <t>2024-08-06 15:31:23</t>
  </si>
  <si>
    <t>2024-08-10 09:47:39</t>
  </si>
  <si>
    <t>2024-08-10 09:48:07</t>
  </si>
  <si>
    <t>Casa de la Playa</t>
  </si>
  <si>
    <t>2024-08-27 12:31:12</t>
  </si>
  <si>
    <t>2024-09-06 16:54:40</t>
  </si>
  <si>
    <t>ALVARO ANILLO PAJARO</t>
  </si>
  <si>
    <t>2024-08-13 11:44:53</t>
  </si>
  <si>
    <t>2024-08-15 09:12:37</t>
  </si>
  <si>
    <t>2024-08-16 09:28:37</t>
  </si>
  <si>
    <t>1010164</t>
  </si>
  <si>
    <t>CASQUILLO LADO OPUESTO 0.70 MM ALUM</t>
  </si>
  <si>
    <t>MERKAORGANICO NATURAL S.A.S.</t>
  </si>
  <si>
    <t>2023-04-20</t>
  </si>
  <si>
    <t>2024-09-09 12:41:45</t>
  </si>
  <si>
    <t>2024-09-21 10:11:40</t>
  </si>
  <si>
    <t>2024-09-21 10:13:16</t>
  </si>
  <si>
    <t>2024-10-30 10:24:57</t>
  </si>
  <si>
    <t>PAOLA ANDREA GARCIA</t>
  </si>
  <si>
    <t>2024-09-19 12:08:36</t>
  </si>
  <si>
    <t>2024-09-20 15:48:18</t>
  </si>
  <si>
    <t>2024-09-25 15:12:17</t>
  </si>
  <si>
    <t>2024-09-27 08:36:49</t>
  </si>
  <si>
    <t>2024-12-06 21:21:43</t>
  </si>
  <si>
    <t>2024-11-01</t>
  </si>
  <si>
    <t>2024-07-30 15:04:32</t>
  </si>
  <si>
    <t>2024-07-30 15:04:38</t>
  </si>
  <si>
    <t>2024-07-30 17:00:32</t>
  </si>
  <si>
    <t>6440</t>
  </si>
  <si>
    <t>PERGOSCREEN S/40 NEGRO/CAFE OSCURO DN910</t>
  </si>
  <si>
    <t>VILLABONA RICO ISIS TAMARA</t>
  </si>
  <si>
    <t>2024-07-30 14:57:54</t>
  </si>
  <si>
    <t>2024-07-30 14:58:34</t>
  </si>
  <si>
    <t>2024-07-30 17:01:25</t>
  </si>
  <si>
    <t>CARLOS GABRIEL QUIñONEZ</t>
  </si>
  <si>
    <t>2024-08-02 10:09:09</t>
  </si>
  <si>
    <t>2024-09-02 10:05:29</t>
  </si>
  <si>
    <t>2024-09-02 10:05:47</t>
  </si>
  <si>
    <t>2024-09-09 12:52:47</t>
  </si>
  <si>
    <t>12370</t>
  </si>
  <si>
    <t>MESA AUXILIAR SAKATA 50*50 (TL)</t>
  </si>
  <si>
    <t>1794</t>
  </si>
  <si>
    <t>SILLA MECEDORA MUISCA C/C (TL)</t>
  </si>
  <si>
    <t>CENTRO COMERCIAL GRAN ESTACION</t>
  </si>
  <si>
    <t>2024-08-21 13:50:51</t>
  </si>
  <si>
    <t>2024-10-15 14:08:13</t>
  </si>
  <si>
    <t>2025-01-15 09:50:50</t>
  </si>
  <si>
    <t>2025-01-20 17:12:19</t>
  </si>
  <si>
    <t>2025-03-31 18:25:57</t>
  </si>
  <si>
    <t>2025-01-15</t>
  </si>
  <si>
    <t>VELUM ESPC08</t>
  </si>
  <si>
    <t>VELUM ESPECIAL 831 M2 GRAN EST.</t>
  </si>
  <si>
    <t>VELUM ESPC09</t>
  </si>
  <si>
    <t>CERRAMIENTO PERIMETRAL MAMPARAS GRAN EST</t>
  </si>
  <si>
    <t>MONDONGOS COLOMBIA S.A.S.</t>
  </si>
  <si>
    <t>2024-08-06 11:47:18</t>
  </si>
  <si>
    <t>2024-08-08 11:40:48</t>
  </si>
  <si>
    <t>2024-08-10 10:04:33</t>
  </si>
  <si>
    <t>2024-10-29 08:03:33</t>
  </si>
  <si>
    <t>INVERSIONES AXEL Y COMPAÑIA S EN CS</t>
  </si>
  <si>
    <t>2024-08-06 12:47:26</t>
  </si>
  <si>
    <t>2024-09-02 11:08:42</t>
  </si>
  <si>
    <t>2024-09-06 14:14:31</t>
  </si>
  <si>
    <t>2024-09-11 13:29:04</t>
  </si>
  <si>
    <t>2024-07-31 14:26:52</t>
  </si>
  <si>
    <t>2024-07-31 14:26:59</t>
  </si>
  <si>
    <t>2024-08-02 17:45:46</t>
  </si>
  <si>
    <t>2024-08-05 12:17:49</t>
  </si>
  <si>
    <t>2024-08-06 17:08:57</t>
  </si>
  <si>
    <t>5058</t>
  </si>
  <si>
    <t>ALAMBRE IRIZADO No 10</t>
  </si>
  <si>
    <t>REP016</t>
  </si>
  <si>
    <t>REPARACION BUTACO MAT PRIMA</t>
  </si>
  <si>
    <t xml:space="preserve">ESTRELLA ANDINA S.A.S. </t>
  </si>
  <si>
    <t>2024-08-05 12:15:54</t>
  </si>
  <si>
    <t>2024-08-09 18:43:03</t>
  </si>
  <si>
    <t>2024-08-20 12:22:52</t>
  </si>
  <si>
    <t>2024-08-24 13:58:06</t>
  </si>
  <si>
    <t>2024-12-13 13:13:49</t>
  </si>
  <si>
    <t>2024-07-31 14:28:34</t>
  </si>
  <si>
    <t>2024-07-31 14:28:42</t>
  </si>
  <si>
    <t>2024-08-02 17:46:44</t>
  </si>
  <si>
    <t>2024-07-31 13:50:24</t>
  </si>
  <si>
    <t>2024-08-14 15:13:20</t>
  </si>
  <si>
    <t>2024-10-08 08:56:54</t>
  </si>
  <si>
    <t>2024-11-05 17:28:00</t>
  </si>
  <si>
    <t>2024-12-03 14:16:41</t>
  </si>
  <si>
    <t>JAIME  AGUIRRE S.A.S</t>
  </si>
  <si>
    <t>2024-08-02 09:02:18</t>
  </si>
  <si>
    <t>2024-08-02 09:02:24</t>
  </si>
  <si>
    <t>2024-08-06 13:17:24</t>
  </si>
  <si>
    <t>OSORIO ROSALES FREDY MANUEL</t>
  </si>
  <si>
    <t>2024-07-31 14:29:41</t>
  </si>
  <si>
    <t>2024-07-31 14:29:46</t>
  </si>
  <si>
    <t>2024-08-02 17:47:37</t>
  </si>
  <si>
    <t>TOLDER S.A</t>
  </si>
  <si>
    <t>2024-08-01 09:59:44</t>
  </si>
  <si>
    <t>2024-08-01 10:37:01</t>
  </si>
  <si>
    <t>2024-08-05 09:11:12</t>
  </si>
  <si>
    <t>Paola Andrea Garcia</t>
  </si>
  <si>
    <t>2024-09-04 10:47:07</t>
  </si>
  <si>
    <t>2024-10-03 16:19:13</t>
  </si>
  <si>
    <t>2024-11-19 11:55:16</t>
  </si>
  <si>
    <t>2024-12-03 14:12:33</t>
  </si>
  <si>
    <t>2024-12-06 21:20:47</t>
  </si>
  <si>
    <t>2024-08-01 09:28:21</t>
  </si>
  <si>
    <t>2024-08-01 09:28:27</t>
  </si>
  <si>
    <t>2024-08-02 17:12:56</t>
  </si>
  <si>
    <t>2024-08-01 15:50:36</t>
  </si>
  <si>
    <t>2024-08-01 15:50:41</t>
  </si>
  <si>
    <t>2024-08-05 17:26:27</t>
  </si>
  <si>
    <t xml:space="preserve">RODRIGO MUNAR </t>
  </si>
  <si>
    <t>2024-08-16 17:10:05</t>
  </si>
  <si>
    <t>2024-08-19 19:49:09</t>
  </si>
  <si>
    <t>2024-08-20 11:04:21</t>
  </si>
  <si>
    <t>2024-08-20 12:13:04</t>
  </si>
  <si>
    <t>JUAN CARLOS  ORDóñEZ</t>
  </si>
  <si>
    <t>2024-08-06 11:18:57</t>
  </si>
  <si>
    <t>2024-08-11 21:54:38</t>
  </si>
  <si>
    <t>2024-08-12 14:10:16</t>
  </si>
  <si>
    <t>RICARDO  GIL</t>
  </si>
  <si>
    <t>2024-08-02 12:28:23</t>
  </si>
  <si>
    <t>2024-08-05 11:27:27</t>
  </si>
  <si>
    <t>2024-08-09 16:55:44</t>
  </si>
  <si>
    <t>12934</t>
  </si>
  <si>
    <t>Banca Tukan Madera (Teca Aceitada)</t>
  </si>
  <si>
    <t>6098</t>
  </si>
  <si>
    <t>SILLA PARIS C/BRAZO S/C (TA)</t>
  </si>
  <si>
    <t>MANUEL  QUINETRO FRANCO</t>
  </si>
  <si>
    <t>2024-08-12 11:55:47</t>
  </si>
  <si>
    <t>2024-08-13 12:20:20</t>
  </si>
  <si>
    <t>2024-08-24 09:14:24</t>
  </si>
  <si>
    <t>2024-08-24 14:11:02</t>
  </si>
  <si>
    <t>2024-09-17 14:08:00</t>
  </si>
  <si>
    <t>LONA SOMBRALINA ELECTRICA MANUAL</t>
  </si>
  <si>
    <t>2024-08-06 13:49:46</t>
  </si>
  <si>
    <t>2024-08-08 14:11:52</t>
  </si>
  <si>
    <t>2024-08-21 11:19:21</t>
  </si>
  <si>
    <t>2024-09-20 10:23:43</t>
  </si>
  <si>
    <t>2024-12-19 07:55:29</t>
  </si>
  <si>
    <t>2024-12-26</t>
  </si>
  <si>
    <t>SPOT16</t>
  </si>
  <si>
    <t>SISTEMA ELECTRICO  16 SPOT PARA PERGOLA</t>
  </si>
  <si>
    <t>ROBERTO  MONCADA</t>
  </si>
  <si>
    <t>2024-08-13 11:45:37</t>
  </si>
  <si>
    <t>2024-08-16 09:30:53</t>
  </si>
  <si>
    <t>2024-08-16 09:31:32</t>
  </si>
  <si>
    <t xml:space="preserve">IVAN  RAMIREZ GRANADA </t>
  </si>
  <si>
    <t>2024-08-06 16:47:53</t>
  </si>
  <si>
    <t>2024-08-29 15:34:08</t>
  </si>
  <si>
    <t>2024-09-04 11:44:36</t>
  </si>
  <si>
    <t>2024-09-18 13:11:31</t>
  </si>
  <si>
    <t>2024-10-10 08:35:23</t>
  </si>
  <si>
    <t>PEDRO TORO CORTES</t>
  </si>
  <si>
    <t>2024-08-28 11:41:35</t>
  </si>
  <si>
    <t>2024-08-29 07:06:27</t>
  </si>
  <si>
    <t>2024-08-29 08:20:34</t>
  </si>
  <si>
    <t>2024-08-29 15:18:36</t>
  </si>
  <si>
    <t>PROVINCIA SANTO DOMINGO DE GUZMAN</t>
  </si>
  <si>
    <t>2024-09-03 10:34:58</t>
  </si>
  <si>
    <t>2024-09-25 15:11:42</t>
  </si>
  <si>
    <t>2024-10-03 14:52:00</t>
  </si>
  <si>
    <t>2024-10-19 08:40:58</t>
  </si>
  <si>
    <t>2473</t>
  </si>
  <si>
    <t>LONA SOMBRILLA TAYRONA 2.5 S/FLECO</t>
  </si>
  <si>
    <t>2024-08-22 14:20:48</t>
  </si>
  <si>
    <t>2024-09-20 08:27:05</t>
  </si>
  <si>
    <t>2024-09-26 07:44:49</t>
  </si>
  <si>
    <t>2024-10-09 10:39:20</t>
  </si>
  <si>
    <t>ASESORÍAS Y TRANSPORTES S.A.S.</t>
  </si>
  <si>
    <t>2024-08-23 10:56:39</t>
  </si>
  <si>
    <t>2024-09-12 17:34:38</t>
  </si>
  <si>
    <t>2024-09-12 17:34:58</t>
  </si>
  <si>
    <t xml:space="preserve">CARLOS TAPASCO </t>
  </si>
  <si>
    <t>2024-08-09 08:54:18</t>
  </si>
  <si>
    <t>2024-08-13 07:25:04</t>
  </si>
  <si>
    <t>2024-08-13 07:25:31</t>
  </si>
  <si>
    <t>2024-08-06 10:14:17</t>
  </si>
  <si>
    <t>2024-08-06 10:14:25</t>
  </si>
  <si>
    <t>2024-08-08 08:27:15</t>
  </si>
  <si>
    <t>Distribuidora Industrial sas</t>
  </si>
  <si>
    <t>2024-08-09 15:54:13</t>
  </si>
  <si>
    <t>2024-08-09 15:54:21</t>
  </si>
  <si>
    <t>2024-08-13 08:07:55</t>
  </si>
  <si>
    <t>2024-09-03 14:15:53</t>
  </si>
  <si>
    <t>2024-09-12 15:23:25</t>
  </si>
  <si>
    <t>2024-09-25 10:44:59</t>
  </si>
  <si>
    <t>BANCA TUCAN 1.20 (TA)</t>
  </si>
  <si>
    <t>ESPINOSA SALGUERO JOSE EDINSON</t>
  </si>
  <si>
    <t>2024-08-06 10:10:47</t>
  </si>
  <si>
    <t>2024-08-06 10:10:53</t>
  </si>
  <si>
    <t>2024-08-08 08:56:08</t>
  </si>
  <si>
    <t>101274</t>
  </si>
  <si>
    <t>SOLAPA ANTILLUVIA EPDM+UV NEGRA 28MM</t>
  </si>
  <si>
    <t>LLILIANA JOHANA MONTENEGRO TORREJANO</t>
  </si>
  <si>
    <t>2024-08-09 13:30:18</t>
  </si>
  <si>
    <t>2024-08-09 13:30:23</t>
  </si>
  <si>
    <t>2024-08-10 09:47:12</t>
  </si>
  <si>
    <t>Mónica Lasso Navarrete</t>
  </si>
  <si>
    <t>2024-10-01 13:08:50</t>
  </si>
  <si>
    <t>2024-10-18 11:07:53</t>
  </si>
  <si>
    <t>2024-11-05 15:59:36</t>
  </si>
  <si>
    <t>2024-11-15 16:01:15</t>
  </si>
  <si>
    <t>2024-11-25 12:30:51</t>
  </si>
  <si>
    <t>2024-10-19</t>
  </si>
  <si>
    <t>2024-11-06</t>
  </si>
  <si>
    <t>PLT52-2</t>
  </si>
  <si>
    <t>ANCLAJE  INFERIOR CAJA RIEL MINI</t>
  </si>
  <si>
    <t>VIGAAC02</t>
  </si>
  <si>
    <t>VIGA EN ACERO 100X100</t>
  </si>
  <si>
    <t>2024-09-13 12:01:49</t>
  </si>
  <si>
    <t>2024-09-24 18:00:26</t>
  </si>
  <si>
    <t>2024-10-21 09:34:54</t>
  </si>
  <si>
    <t>2024-11-05 17:33:17</t>
  </si>
  <si>
    <t>2024-12-03 14:19:08</t>
  </si>
  <si>
    <t>2024-11-11</t>
  </si>
  <si>
    <t>2024-08-28 16:37:42</t>
  </si>
  <si>
    <t>2024-09-04 13:17:04</t>
  </si>
  <si>
    <t>2024-10-08 08:58:32</t>
  </si>
  <si>
    <t>2024-11-05 17:30:04</t>
  </si>
  <si>
    <t>2024-12-03 14:18:09</t>
  </si>
  <si>
    <t>EDIFICIO ORANGE SUIT PH</t>
  </si>
  <si>
    <t>2024-08-12 13:14:40</t>
  </si>
  <si>
    <t>2024-09-18 16:18:53</t>
  </si>
  <si>
    <t>ADRIANA  CAICEDO</t>
  </si>
  <si>
    <t>2024-08-22 14:24:33</t>
  </si>
  <si>
    <t>2024-08-23 07:56:22</t>
  </si>
  <si>
    <t>2024-08-24 16:45:55</t>
  </si>
  <si>
    <t>2025-04-09 09:45:17</t>
  </si>
  <si>
    <t>2024-10-01 10:20:29</t>
  </si>
  <si>
    <t>2024-10-22 11:56:14</t>
  </si>
  <si>
    <t>2024-10-22 11:56:21</t>
  </si>
  <si>
    <t>2024-10-24 15:44:51</t>
  </si>
  <si>
    <t>2024-08-08 14:01:20</t>
  </si>
  <si>
    <t>2024-08-08 14:01:28</t>
  </si>
  <si>
    <t>2024-08-08 17:53:44</t>
  </si>
  <si>
    <t>2024-08-08 13:59:46</t>
  </si>
  <si>
    <t>2024-08-08 14:00:02</t>
  </si>
  <si>
    <t>2024-08-08 18:06:05</t>
  </si>
  <si>
    <t>2024-08-13 10:24:30</t>
  </si>
  <si>
    <t>2024-08-13 10:24:37</t>
  </si>
  <si>
    <t>2024-08-14 07:13:53</t>
  </si>
  <si>
    <t>2024-09-10 15:02:27</t>
  </si>
  <si>
    <t>2024-09-25 07:02:56</t>
  </si>
  <si>
    <t>2024-11-08 07:01:03</t>
  </si>
  <si>
    <t>2025-02-27 12:33:43</t>
  </si>
  <si>
    <t>2024-11-17</t>
  </si>
  <si>
    <t>101792</t>
  </si>
  <si>
    <t>UNION PALILLA GRANDE PERGOTEK (DAP41)</t>
  </si>
  <si>
    <t>2024-08-26 11:52:10</t>
  </si>
  <si>
    <t>2024-09-12 18:02:45</t>
  </si>
  <si>
    <t>2024-09-13 07:19:37</t>
  </si>
  <si>
    <t>2024-09-19 10:24:05</t>
  </si>
  <si>
    <t>8724</t>
  </si>
  <si>
    <t>FUNDA SOMBRILLA 2*2</t>
  </si>
  <si>
    <t>DOLORES LEON GONZALEZ</t>
  </si>
  <si>
    <t>2024-08-13 11:41:09</t>
  </si>
  <si>
    <t>2024-08-19 20:22:31</t>
  </si>
  <si>
    <t>2024-08-20 11:09:24</t>
  </si>
  <si>
    <t>SIERRA GERMAN</t>
  </si>
  <si>
    <t>2024-08-09 12:12:15</t>
  </si>
  <si>
    <t>2024-08-09 12:12:21</t>
  </si>
  <si>
    <t>2024-08-10 09:44:26</t>
  </si>
  <si>
    <t>MADIAUTOS SAS</t>
  </si>
  <si>
    <t>2024-08-12 11:04:40</t>
  </si>
  <si>
    <t>2024-08-12 15:17:57</t>
  </si>
  <si>
    <t>EXOTIC WOODS J.E S.A.S</t>
  </si>
  <si>
    <t>2024-08-23 15:59:14</t>
  </si>
  <si>
    <t>2024-09-17 09:32:57</t>
  </si>
  <si>
    <t>2024-09-25 15:14:03</t>
  </si>
  <si>
    <t>2024-09-26 08:09:29</t>
  </si>
  <si>
    <t>2024-10-31 14:59:35</t>
  </si>
  <si>
    <t>ALUPF25</t>
  </si>
  <si>
    <t>PERFIL LISO ALUM (FG100x50) - 6M CRUDO</t>
  </si>
  <si>
    <t>2024-08-13 09:43:17</t>
  </si>
  <si>
    <t>2024-08-13 09:43:23</t>
  </si>
  <si>
    <t>2024-08-14 07:11:46</t>
  </si>
  <si>
    <t>DAVILA Y MEJIA S.A.S.</t>
  </si>
  <si>
    <t>2024-08-22 14:38:44</t>
  </si>
  <si>
    <t>2024-09-02 08:26:58</t>
  </si>
  <si>
    <t>2024-09-09 11:46:20</t>
  </si>
  <si>
    <t>2024-09-20 10:03:02</t>
  </si>
  <si>
    <t>2024-11-13 14:13:39</t>
  </si>
  <si>
    <t>2024-08-12 10:39:19</t>
  </si>
  <si>
    <t>2024-08-12 10:39:24</t>
  </si>
  <si>
    <t>2024-08-13 07:58:21</t>
  </si>
  <si>
    <t>2024-08-13 10:09:36</t>
  </si>
  <si>
    <t>2024-08-13 10:09:42</t>
  </si>
  <si>
    <t>2024-08-29 08:52:05</t>
  </si>
  <si>
    <t>CARMEN IMBETT DE MANZUR</t>
  </si>
  <si>
    <t>2024-10-01 09:28:35</t>
  </si>
  <si>
    <t>2024-10-01 09:39:05</t>
  </si>
  <si>
    <t>2024-10-04 07:57:51</t>
  </si>
  <si>
    <t>2024-10-12</t>
  </si>
  <si>
    <t>CARLOS MARIO SALDARRIAGA MEJIA</t>
  </si>
  <si>
    <t>2024-09-05 11:43:29</t>
  </si>
  <si>
    <t>2024-09-20 15:33:27</t>
  </si>
  <si>
    <t>2024-10-03 16:31:55</t>
  </si>
  <si>
    <t>2024-11-05 17:41:41</t>
  </si>
  <si>
    <t>2024-11-26 12:12:29</t>
  </si>
  <si>
    <t>2024-08-27 11:38:44</t>
  </si>
  <si>
    <t>2024-09-03 16:58:37</t>
  </si>
  <si>
    <t>2024-09-05 07:11:02</t>
  </si>
  <si>
    <t>10281</t>
  </si>
  <si>
    <t>TABLILLA CURVA SILLA  0,42*0,07*0,01(T)</t>
  </si>
  <si>
    <t>10591</t>
  </si>
  <si>
    <t>BOLILLO 1" 0,03*0,03*0,44 (T)</t>
  </si>
  <si>
    <t>10781</t>
  </si>
  <si>
    <t>PATA LAR.DER.SREC6PTY/0,09*0,02*1,15(T)</t>
  </si>
  <si>
    <t>10785</t>
  </si>
  <si>
    <t>PATA CORTDERSREC6PTY 0,085*0,025*0.60T</t>
  </si>
  <si>
    <t>10793</t>
  </si>
  <si>
    <t>ANTE.SILLA TAY 6 POS.0,06*0,025*0,31(T)</t>
  </si>
  <si>
    <t>1612</t>
  </si>
  <si>
    <t>TIRA COLITE NEGRO  100 CM X 2.5</t>
  </si>
  <si>
    <t>3850</t>
  </si>
  <si>
    <t>RESORTE ASOLEADORA DERECHO</t>
  </si>
  <si>
    <t>3851</t>
  </si>
  <si>
    <t>RESORTE ASOLEADORA IZQUIERDO</t>
  </si>
  <si>
    <t>820</t>
  </si>
  <si>
    <t>SERRUCHO S. RECLINABLE DERECHO</t>
  </si>
  <si>
    <t>822</t>
  </si>
  <si>
    <t>SERRUCHO S.RECLINABLE IZQUIERDO</t>
  </si>
  <si>
    <t>2024-08-12 10:27:18</t>
  </si>
  <si>
    <t>2024-08-12 10:27:23</t>
  </si>
  <si>
    <t>2024-08-13 08:02:10</t>
  </si>
  <si>
    <t>2024-11-07 11:07:59</t>
  </si>
  <si>
    <t>2024-12-16 09:34:54</t>
  </si>
  <si>
    <t>2024-08-26 14:10:12</t>
  </si>
  <si>
    <t>2024-08-29 08:50:39</t>
  </si>
  <si>
    <t>1969-12-31</t>
  </si>
  <si>
    <t>2024-08-13 11:49:13</t>
  </si>
  <si>
    <t>2024-08-26 17:15:11</t>
  </si>
  <si>
    <t>2024-08-26 17:15:37</t>
  </si>
  <si>
    <t>2024-08-28 15:27:24</t>
  </si>
  <si>
    <t>DAMIS SAS finca del Lago Calima y se toma de stock carpintería con autorización del Sr. Michel  D. H</t>
  </si>
  <si>
    <t>2024-08-23 09:32:23</t>
  </si>
  <si>
    <t>2024-09-11 10:56:47</t>
  </si>
  <si>
    <t>2024-09-11 10:56:55</t>
  </si>
  <si>
    <t>2024-09-17 09:11:21</t>
  </si>
  <si>
    <t>8164</t>
  </si>
  <si>
    <t>MESA SAPPAI 1.0*1.0 ALUTECA (TA)</t>
  </si>
  <si>
    <t>CUCUTA SUITES SAS</t>
  </si>
  <si>
    <t>2024-11-06 16:02:18</t>
  </si>
  <si>
    <t>2025-01-14 16:22:49</t>
  </si>
  <si>
    <t>7053</t>
  </si>
  <si>
    <t>REPARACION MALLA ASOLEADORA</t>
  </si>
  <si>
    <t>2024-08-13 10:37:11</t>
  </si>
  <si>
    <t>2024-08-13 10:37:18</t>
  </si>
  <si>
    <t>2024-08-14 07:12:57</t>
  </si>
  <si>
    <t>COMERCIALIZADORA TORREALTA S.A.S.</t>
  </si>
  <si>
    <t>2024-08-26 12:42:43</t>
  </si>
  <si>
    <t>2024-09-11 09:21:56</t>
  </si>
  <si>
    <t>2024-09-25 15:31:42</t>
  </si>
  <si>
    <t>2024-09-30 17:02:49</t>
  </si>
  <si>
    <t>2024-11-30 10:23:27</t>
  </si>
  <si>
    <t>1011822</t>
  </si>
  <si>
    <t>FUENTE DE PODER MNTPOWER200W 35 SPOTS</t>
  </si>
  <si>
    <t>2024-11-26 13:33:14</t>
  </si>
  <si>
    <t>2024-12-03 07:04:51</t>
  </si>
  <si>
    <t>2024-12-03 07:04:59</t>
  </si>
  <si>
    <t>2025-05-06 15:57:39</t>
  </si>
  <si>
    <t>2025-06-24</t>
  </si>
  <si>
    <t>6141</t>
  </si>
  <si>
    <t>CABLE ENCAUCHETADO  3 X 14</t>
  </si>
  <si>
    <t>PEDRO  JOSE SEGURO  BERMUDEZ</t>
  </si>
  <si>
    <t>2024-08-13 14:41:31</t>
  </si>
  <si>
    <t>2024-08-13 14:41:39</t>
  </si>
  <si>
    <t>2024-08-26 17:14:28</t>
  </si>
  <si>
    <t>SEBASTIAN  RODRIGUEZ</t>
  </si>
  <si>
    <t>2024-09-10 10:05:59</t>
  </si>
  <si>
    <t>2024-09-26 19:20:31</t>
  </si>
  <si>
    <t>2024-10-07 14:48:54</t>
  </si>
  <si>
    <t>2024-10-08 07:35:15</t>
  </si>
  <si>
    <t>2025-02-04 08:56:35</t>
  </si>
  <si>
    <t>PLT23</t>
  </si>
  <si>
    <t>ANCLAJE A FACHADA DE 200 X 64 BANETA</t>
  </si>
  <si>
    <t>2024-08-16 15:27:17</t>
  </si>
  <si>
    <t>2024-08-16 15:27:22</t>
  </si>
  <si>
    <t>2024-08-21 08:20:41</t>
  </si>
  <si>
    <t>ALEXANDER MUEBLES LTDA</t>
  </si>
  <si>
    <t>2024-09-04 12:10:42</t>
  </si>
  <si>
    <t>2024-09-04 12:10:56</t>
  </si>
  <si>
    <t>2024-09-10 11:50:19</t>
  </si>
  <si>
    <t>LUJOS ARQUITECTURA</t>
  </si>
  <si>
    <t>2024-08-14 12:24:23</t>
  </si>
  <si>
    <t>2024-08-14 17:17:40</t>
  </si>
  <si>
    <t>2024-08-17 09:43:13</t>
  </si>
  <si>
    <t>2024-08-26 16:18:15</t>
  </si>
  <si>
    <t>13935</t>
  </si>
  <si>
    <t>TAPON TUBO CUADRADO 40*40 TOSCANY</t>
  </si>
  <si>
    <t>2024-09-03 10:15:01</t>
  </si>
  <si>
    <t>2024-09-18 16:26:11</t>
  </si>
  <si>
    <t>2025-01-08 07:38:12</t>
  </si>
  <si>
    <t>2025-02-18 12:14:00</t>
  </si>
  <si>
    <t>101787</t>
  </si>
  <si>
    <t>TAPA TROPIZIPP IZQUIERDA (DAP06)</t>
  </si>
  <si>
    <t>101788</t>
  </si>
  <si>
    <t>TAPA TROPIZIPP DERECHA(DAP07)</t>
  </si>
  <si>
    <t>2024-08-16 14:56:38</t>
  </si>
  <si>
    <t>2024-08-17 09:42:34</t>
  </si>
  <si>
    <t>2024-08-21 08:24:48</t>
  </si>
  <si>
    <t>FANNOR ANTONIO MILLAN</t>
  </si>
  <si>
    <t>2024-09-10 09:43:01</t>
  </si>
  <si>
    <t>2024-11-14 08:34:52</t>
  </si>
  <si>
    <t>2024-11-14 08:35:02</t>
  </si>
  <si>
    <t>2025-01-20 14:37:58</t>
  </si>
  <si>
    <t>2024-11-03</t>
  </si>
  <si>
    <t>2024-08-16 08:57:32</t>
  </si>
  <si>
    <t>2024-08-19 20:28:40</t>
  </si>
  <si>
    <t>2024-08-20 11:08:19</t>
  </si>
  <si>
    <t>CUBRIMOS EYA SAS</t>
  </si>
  <si>
    <t>2024-08-15 09:41:31</t>
  </si>
  <si>
    <t>2024-08-15 09:41:36</t>
  </si>
  <si>
    <t>2024-08-16 09:55:29</t>
  </si>
  <si>
    <t>15620</t>
  </si>
  <si>
    <t>CORTADORA TERMICA DE LONA PEQUEÃ?A</t>
  </si>
  <si>
    <t>2024-08-28 17:28:04</t>
  </si>
  <si>
    <t>2025-04-04 13:46:32</t>
  </si>
  <si>
    <t>2025-04-04 13:55:33</t>
  </si>
  <si>
    <t>2025-04-09 17:07:23</t>
  </si>
  <si>
    <t>2024-10-01 12:09:51</t>
  </si>
  <si>
    <t>2024-10-03 12:14:55</t>
  </si>
  <si>
    <t>2024-10-03 12:15:00</t>
  </si>
  <si>
    <t>2024-11-05 08:47:10</t>
  </si>
  <si>
    <t>INVERSIONES LUXURY ACCESORIOS SAS</t>
  </si>
  <si>
    <t>2024-08-17 10:34:59</t>
  </si>
  <si>
    <t>2024-08-21 06:46:45</t>
  </si>
  <si>
    <t>ASOCIACION PRESBITERIO DE LA COSTA NORTE DE COLOMBIA</t>
  </si>
  <si>
    <t>2024-08-22 14:13:01</t>
  </si>
  <si>
    <t>2024-08-27 17:55:16</t>
  </si>
  <si>
    <t>2024-09-02 09:05:29</t>
  </si>
  <si>
    <t>2024-09-05 07:03:41</t>
  </si>
  <si>
    <t>2024-10-16 12:31:36</t>
  </si>
  <si>
    <t xml:space="preserve">DAMIS SA - SALA DE EXH YUMBO </t>
  </si>
  <si>
    <t>2024-08-15 14:04:45</t>
  </si>
  <si>
    <t>2024-08-15 14:42:18</t>
  </si>
  <si>
    <t>2024-08-20 11:05:53</t>
  </si>
  <si>
    <t>5407</t>
  </si>
  <si>
    <t>ANCLAJE CAMISA 3/8" X 3" ACERO</t>
  </si>
  <si>
    <t>JULIANA  HURTADO</t>
  </si>
  <si>
    <t>2024-08-16 08:56:00</t>
  </si>
  <si>
    <t>2024-09-02 12:14:43</t>
  </si>
  <si>
    <t>2024-09-02 12:14:51</t>
  </si>
  <si>
    <t>2024-09-04 14:30:33</t>
  </si>
  <si>
    <t xml:space="preserve">BUENCAFE LIOFILIZADO DE COLOMBIA </t>
  </si>
  <si>
    <t>2024-10-29 13:55:03</t>
  </si>
  <si>
    <t>2024-11-15 13:13:44</t>
  </si>
  <si>
    <t>2024-12-12 11:52:31</t>
  </si>
  <si>
    <t>2024-12-12 11:52:59</t>
  </si>
  <si>
    <t>2025-01-21 10:35:43</t>
  </si>
  <si>
    <t>2024-11-16</t>
  </si>
  <si>
    <t>2024-12-14</t>
  </si>
  <si>
    <t>2024-12-16</t>
  </si>
  <si>
    <t>DIEGO FERNANDO PAZ</t>
  </si>
  <si>
    <t>2024-08-21 14:28:58</t>
  </si>
  <si>
    <t>2024-09-10 17:05:01</t>
  </si>
  <si>
    <t>2024-09-10 17:05:08</t>
  </si>
  <si>
    <t>LUCORP S.A.S</t>
  </si>
  <si>
    <t>2024-08-27 14:56:13</t>
  </si>
  <si>
    <t>2024-09-10 14:16:03</t>
  </si>
  <si>
    <t>2024-11-13 15:01:55</t>
  </si>
  <si>
    <t>2024-11-21 12:52:00</t>
  </si>
  <si>
    <t>2025-01-18 12:20:50</t>
  </si>
  <si>
    <t>27245</t>
  </si>
  <si>
    <t>POMPOM ALUMINIO BANETA PARA TUBO 3/4</t>
  </si>
  <si>
    <t>9459</t>
  </si>
  <si>
    <t>TUBO GALVANIZADO 3/4"</t>
  </si>
  <si>
    <t>INMOBILIER SAS</t>
  </si>
  <si>
    <t>2024-08-27 09:40:44</t>
  </si>
  <si>
    <t>2024-08-30 15:44:57</t>
  </si>
  <si>
    <t>2024-11-13 14:48:37</t>
  </si>
  <si>
    <t>2024-11-30 15:45:58</t>
  </si>
  <si>
    <t>2024-12-24 08:48:15</t>
  </si>
  <si>
    <t>2024-12-01</t>
  </si>
  <si>
    <t xml:space="preserve">JEFFREY GARDNER </t>
  </si>
  <si>
    <t>2024-08-21 14:05:56</t>
  </si>
  <si>
    <t>2024-08-21 14:07:17</t>
  </si>
  <si>
    <t>2024-08-21 14:07:42</t>
  </si>
  <si>
    <t>2024-08-21 18:33:37</t>
  </si>
  <si>
    <t>SOLICITUD DE CREACIÓN DE PEDIDO NO FACTURABLE DAMIS FERIA DE DISEÑO</t>
  </si>
  <si>
    <t>2024-09-10 15:15:53</t>
  </si>
  <si>
    <t>2024-09-13 07:49:50</t>
  </si>
  <si>
    <t>2024-09-17 14:45:18</t>
  </si>
  <si>
    <t>2024-09-21 11:13:56</t>
  </si>
  <si>
    <t>2024-09-23 11:08:13</t>
  </si>
  <si>
    <t>ESTRUC ACERO ESP02</t>
  </si>
  <si>
    <t>ESTRUC. ESPECIAL PERSI. ACERO MAD VERT</t>
  </si>
  <si>
    <t>PTEKROM04</t>
  </si>
  <si>
    <t>PERGOTEK ROMANO MEGA  GAZEBO</t>
  </si>
  <si>
    <t>SPOT27</t>
  </si>
  <si>
    <t>SISTEMA ELECTRICO  27 SPOT PARA PERGOLA</t>
  </si>
  <si>
    <t>2024-08-16 14:45:27</t>
  </si>
  <si>
    <t>2024-08-16 14:45:43</t>
  </si>
  <si>
    <t>2024-08-21 08:21:26</t>
  </si>
  <si>
    <t>JJULIO CESAR VELEZ ORTIZ</t>
  </si>
  <si>
    <t>2024-08-20 11:42:26</t>
  </si>
  <si>
    <t>2024-08-20 11:42:31</t>
  </si>
  <si>
    <t>2024-08-21 17:02:16</t>
  </si>
  <si>
    <t>CONDOMINIO RESIDENCIAL RESERVA CAMPESTRE</t>
  </si>
  <si>
    <t>2024-08-23 11:25:34</t>
  </si>
  <si>
    <t>2024-09-04 11:43:16</t>
  </si>
  <si>
    <t>2024-09-10 17:49:14</t>
  </si>
  <si>
    <t>LUIS CARLOS LOPEZ ORTEGA</t>
  </si>
  <si>
    <t>2024-08-16 13:13:32</t>
  </si>
  <si>
    <t>2024-08-16 13:13:49</t>
  </si>
  <si>
    <t>2024-08-29 08:52:25</t>
  </si>
  <si>
    <t>INVERSIONES MARINA TURISTICA S.A</t>
  </si>
  <si>
    <t>2024-10-15 14:36:46</t>
  </si>
  <si>
    <t>2024-10-31 11:57:13</t>
  </si>
  <si>
    <t>2024-11-01 14:57:25</t>
  </si>
  <si>
    <t>2024-12-17 10:40:47</t>
  </si>
  <si>
    <t xml:space="preserve">MARKETING HOUSE MH SAS </t>
  </si>
  <si>
    <t>2024-12-10 11:46:39</t>
  </si>
  <si>
    <t>2025-01-28 07:19:38</t>
  </si>
  <si>
    <t>2025-01-28 10:21:28</t>
  </si>
  <si>
    <t>2025-02-13 16:50:13</t>
  </si>
  <si>
    <t>2025-01-02</t>
  </si>
  <si>
    <t>2025-01-06</t>
  </si>
  <si>
    <t>2025-01-11</t>
  </si>
  <si>
    <t>SEBASTIAN  SIERRA</t>
  </si>
  <si>
    <t>2024-08-23 09:36:50</t>
  </si>
  <si>
    <t>2024-08-23 11:43:15</t>
  </si>
  <si>
    <t>2024-08-23 11:44:33</t>
  </si>
  <si>
    <t>2024-08-23 18:54:23</t>
  </si>
  <si>
    <t>100263</t>
  </si>
  <si>
    <t>BANCA NORMANDIA ALUTECA 1,40*0,40 C/C</t>
  </si>
  <si>
    <t>2024-08-16 16:39:38</t>
  </si>
  <si>
    <t>2024-08-16 16:39:45</t>
  </si>
  <si>
    <t>2024-08-21 08:21:59</t>
  </si>
  <si>
    <t>108171</t>
  </si>
  <si>
    <t>MANIVELA DE 2.50 MT TOSCANY</t>
  </si>
  <si>
    <t>MAURICIO  MARULANDA</t>
  </si>
  <si>
    <t>2024-08-22 12:09:40</t>
  </si>
  <si>
    <t>2024-08-23 09:19:49</t>
  </si>
  <si>
    <t>2024-08-29 13:44:24</t>
  </si>
  <si>
    <t>12929</t>
  </si>
  <si>
    <t>MESA TUCAN 1.75*1.75 (TA)</t>
  </si>
  <si>
    <t>2024-08-22 12:06:32</t>
  </si>
  <si>
    <t>2024-09-11 06:45:58</t>
  </si>
  <si>
    <t>2024-09-19 09:56:15</t>
  </si>
  <si>
    <t>LILIANA ROJAS HENAO</t>
  </si>
  <si>
    <t>2024-08-23 09:16:40</t>
  </si>
  <si>
    <t>2024-11-07 17:07:17</t>
  </si>
  <si>
    <t>2024-11-07 17:07:39</t>
  </si>
  <si>
    <t>2024-11-29 11:00:46</t>
  </si>
  <si>
    <t>ANDRES   RESTREPO</t>
  </si>
  <si>
    <t>2024-08-22 11:56:04</t>
  </si>
  <si>
    <t>2024-08-23 09:35:28</t>
  </si>
  <si>
    <t>2024-08-29 08:50:28</t>
  </si>
  <si>
    <t>2024-09-10 15:59:03</t>
  </si>
  <si>
    <t>2024-09-23 10:56:40</t>
  </si>
  <si>
    <t>2024-10-21 09:39:06</t>
  </si>
  <si>
    <t>2024-09-01</t>
  </si>
  <si>
    <t>REP008</t>
  </si>
  <si>
    <t>REPARACION BANETA GUILLO MANO OBRA</t>
  </si>
  <si>
    <t>2024-08-21 12:13:40</t>
  </si>
  <si>
    <t>2024-08-21 12:13:46</t>
  </si>
  <si>
    <t>2024-08-21 17:01:36</t>
  </si>
  <si>
    <t>27</t>
  </si>
  <si>
    <t>DIANA PATRICIA FRANCO OQUENDO</t>
  </si>
  <si>
    <t>2024-09-19 09:11:38</t>
  </si>
  <si>
    <t>2024-09-27 16:39:30</t>
  </si>
  <si>
    <t>2024-10-01 09:44:03</t>
  </si>
  <si>
    <t>2024-10-24 13:11:48</t>
  </si>
  <si>
    <t>2024-10-28 09:17:39</t>
  </si>
  <si>
    <t>SERVI SOFT S.A</t>
  </si>
  <si>
    <t>2024-08-27 09:21:31</t>
  </si>
  <si>
    <t>2024-08-29 11:15:56</t>
  </si>
  <si>
    <t>2024-08-29 11:16:21</t>
  </si>
  <si>
    <t>2024-09-03 12:12:28</t>
  </si>
  <si>
    <t>2024-09-09 11:12:37</t>
  </si>
  <si>
    <t>2024-09-12 07:22:57</t>
  </si>
  <si>
    <t>2024-10-16 12:48:30</t>
  </si>
  <si>
    <t>ANDRES RESTREPO</t>
  </si>
  <si>
    <t>2024-09-04 09:34:52</t>
  </si>
  <si>
    <t>2024-09-18 08:53:05</t>
  </si>
  <si>
    <t>2024-09-18 08:57:12</t>
  </si>
  <si>
    <t>2024-10-10 08:05:19</t>
  </si>
  <si>
    <t>MYRIAM INES MORALES VASQUEZ</t>
  </si>
  <si>
    <t>2024-08-26 11:26:38</t>
  </si>
  <si>
    <t>2024-09-09 11:18:31</t>
  </si>
  <si>
    <t>2024-09-10 09:34:25</t>
  </si>
  <si>
    <t>2024-09-19 09:52:52</t>
  </si>
  <si>
    <t>LONA DICKSON TERRACOTA REF:8207</t>
  </si>
  <si>
    <t xml:space="preserve">Andrés Felipe Guzmán Bohorquez </t>
  </si>
  <si>
    <t>2024-08-26 12:14:11</t>
  </si>
  <si>
    <t>2024-09-11 18:51:19</t>
  </si>
  <si>
    <t>2024-09-11 18:51:25</t>
  </si>
  <si>
    <t>ITAU FIDUCIARIA PATRIMONIOS AUTONOMOS</t>
  </si>
  <si>
    <t>2024-10-08 11:59:23</t>
  </si>
  <si>
    <t>2024-10-30 17:15:08</t>
  </si>
  <si>
    <t>2024-11-12 00:13:05</t>
  </si>
  <si>
    <t>2024-11-14 08:03:48</t>
  </si>
  <si>
    <t>2025-02-01 08:17:15</t>
  </si>
  <si>
    <t>CORR06</t>
  </si>
  <si>
    <t>CORREA TUBERIA CUADRADA 30*30 2mm</t>
  </si>
  <si>
    <t>DARLY ESCORCIA</t>
  </si>
  <si>
    <t>2024-08-23 09:49:55</t>
  </si>
  <si>
    <t>2024-08-27 15:32:57</t>
  </si>
  <si>
    <t>2024-08-28 08:51:21</t>
  </si>
  <si>
    <t>2024-08-28 15:43:08</t>
  </si>
  <si>
    <t>VIA GROUP S.A.S</t>
  </si>
  <si>
    <t>2024-09-24 11:21:35</t>
  </si>
  <si>
    <t>2024-10-21 08:03:13</t>
  </si>
  <si>
    <t>2024-11-25 14:00:34</t>
  </si>
  <si>
    <t>SURTICAMPO SAS</t>
  </si>
  <si>
    <t>2024-08-27 15:40:52</t>
  </si>
  <si>
    <t>2024-09-04 11:42:42</t>
  </si>
  <si>
    <t>2024-09-09 08:27:04</t>
  </si>
  <si>
    <t>2024-08-22 15:20:15</t>
  </si>
  <si>
    <t>2024-08-24 09:59:23</t>
  </si>
  <si>
    <t>2024-08-24 16:42:55</t>
  </si>
  <si>
    <t>2025-02-17 06:53:05</t>
  </si>
  <si>
    <t>SAMUR OCAMPO CIA LTDA ASESORES DE SEGUROS</t>
  </si>
  <si>
    <t>2024-09-03 13:32:25</t>
  </si>
  <si>
    <t>2024-09-17 10:41:14</t>
  </si>
  <si>
    <t>2024-10-03 13:50:46</t>
  </si>
  <si>
    <t>2025-04-11 14:25:21</t>
  </si>
  <si>
    <t>2024-09-03 13:27:24</t>
  </si>
  <si>
    <t>2024-09-13 09:00:19</t>
  </si>
  <si>
    <t>2024-10-03 13:59:09</t>
  </si>
  <si>
    <t>2025-04-11 14:26:17</t>
  </si>
  <si>
    <t>JUAN CARLOS MORA</t>
  </si>
  <si>
    <t>2024-08-27 09:29:14</t>
  </si>
  <si>
    <t>2024-09-05 07:29:19</t>
  </si>
  <si>
    <t>2024-09-05 07:29:25</t>
  </si>
  <si>
    <t>2024-10-10 08:40:37</t>
  </si>
  <si>
    <t xml:space="preserve">santiago jaramillo de lineamientos </t>
  </si>
  <si>
    <t>2024-10-02 15:28:32</t>
  </si>
  <si>
    <t>2024-10-03 07:42:40</t>
  </si>
  <si>
    <t>2024-10-22 11:56:57</t>
  </si>
  <si>
    <t>2024-10-22 11:57:04</t>
  </si>
  <si>
    <t>2024-10-23 09:12:32</t>
  </si>
  <si>
    <t>13670</t>
  </si>
  <si>
    <t>TAPA MESA PUTUMAYO 0.90*0.90 (TA)</t>
  </si>
  <si>
    <t>5114</t>
  </si>
  <si>
    <t>COJIN SILLA PARIS</t>
  </si>
  <si>
    <t>2024-08-27 12:09:36</t>
  </si>
  <si>
    <t>2024-09-13 10:52:43</t>
  </si>
  <si>
    <t>2024-09-15 07:38:32</t>
  </si>
  <si>
    <t>2024-09-18 11:36:07</t>
  </si>
  <si>
    <t>2024-09-27 14:16:48</t>
  </si>
  <si>
    <t>Leonardo Valderrama Martínez</t>
  </si>
  <si>
    <t>2024-08-27 11:18:26</t>
  </si>
  <si>
    <t>2024-09-05 15:21:58</t>
  </si>
  <si>
    <t>2024-09-05 15:22:37</t>
  </si>
  <si>
    <t>2024-11-13 18:14:37</t>
  </si>
  <si>
    <t>MARIA FERNANDA LOPEZ</t>
  </si>
  <si>
    <t>2024-08-22 10:46:55</t>
  </si>
  <si>
    <t>2024-08-23 15:15:29</t>
  </si>
  <si>
    <t>2024-08-23 15:15:36</t>
  </si>
  <si>
    <t>2024-08-26 11:53:48</t>
  </si>
  <si>
    <t>PROMOTORA PINARES S.A</t>
  </si>
  <si>
    <t>2024-09-10 15:37:55</t>
  </si>
  <si>
    <t>2024-09-24 17:28:45</t>
  </si>
  <si>
    <t>2024-10-02 13:11:03</t>
  </si>
  <si>
    <t>2024-11-14 07:59:40</t>
  </si>
  <si>
    <t>2024-11-16 21:13:21</t>
  </si>
  <si>
    <t>HUGO VÉLEZ RESTREPO</t>
  </si>
  <si>
    <t>2024-08-27 11:07:19</t>
  </si>
  <si>
    <t>2024-09-15 10:26:27</t>
  </si>
  <si>
    <t>2024-09-16 14:33:43</t>
  </si>
  <si>
    <t>2024-10-10 08:43:00</t>
  </si>
  <si>
    <t>2024-08-23 07:38:27</t>
  </si>
  <si>
    <t>2024-08-23 07:38:37</t>
  </si>
  <si>
    <t>2024-08-24 13:03:10</t>
  </si>
  <si>
    <t>CGT CONSTRUCCIONES S.A.S</t>
  </si>
  <si>
    <t>2024-09-03 13:30:34</t>
  </si>
  <si>
    <t>2024-09-13 09:02:52</t>
  </si>
  <si>
    <t>2024-11-21 13:01:14</t>
  </si>
  <si>
    <t>COMFENALCO VALLE DELAGENTE</t>
  </si>
  <si>
    <t>2024-09-03 10:59:26</t>
  </si>
  <si>
    <t>2024-09-18 16:26:46</t>
  </si>
  <si>
    <t>2024-09-19 11:53:15</t>
  </si>
  <si>
    <t>2024-09-27 13:51:15</t>
  </si>
  <si>
    <t>2051</t>
  </si>
  <si>
    <t>MESA NUKAK 80 * 80 BASE METALICA(TA)</t>
  </si>
  <si>
    <t>REDCOL HOLDINGS S.A.S</t>
  </si>
  <si>
    <t>2024-09-24 14:44:27</t>
  </si>
  <si>
    <t>2024-10-07 14:00:51</t>
  </si>
  <si>
    <t>2024-10-31 12:19:57</t>
  </si>
  <si>
    <t>2024-11-23 16:05:12</t>
  </si>
  <si>
    <t>2024-12-06 21:22:46</t>
  </si>
  <si>
    <t>Duberney Preciado Rodríguez</t>
  </si>
  <si>
    <t>2024-10-12 10:55:16</t>
  </si>
  <si>
    <t>2024-10-15 15:16:48</t>
  </si>
  <si>
    <t>2024-10-15 15:16:58</t>
  </si>
  <si>
    <t>2024-12-16 14:35:43</t>
  </si>
  <si>
    <t>101946</t>
  </si>
  <si>
    <t>TORN PRISIONERO ALLEN 8X50MM INOX</t>
  </si>
  <si>
    <t>17924</t>
  </si>
  <si>
    <t>EJE SENCILLO 13*168MM MEGA</t>
  </si>
  <si>
    <t>AYOLA GUZMAN FRANKLIN</t>
  </si>
  <si>
    <t>2024-08-23 17:19:52</t>
  </si>
  <si>
    <t>2024-08-27 10:04:13</t>
  </si>
  <si>
    <t>2024-08-30 17:28:29</t>
  </si>
  <si>
    <t>2024-09-10 11:50:52</t>
  </si>
  <si>
    <t>PERGOSCREEN BLANCA 3M EB4841 G6-7 430GR</t>
  </si>
  <si>
    <t>2024-08-23 07:39:37</t>
  </si>
  <si>
    <t>2024-08-23 07:39:45</t>
  </si>
  <si>
    <t>2024-08-24 13:02:33</t>
  </si>
  <si>
    <t>2024-08-23 14:08:35</t>
  </si>
  <si>
    <t>2024-08-23 14:08:42</t>
  </si>
  <si>
    <t>2024-08-24 13:06:19</t>
  </si>
  <si>
    <t>ADOLFO MARIÑO LOZANO</t>
  </si>
  <si>
    <t>2024-09-03 10:49:03</t>
  </si>
  <si>
    <t>2024-09-16 07:43:47</t>
  </si>
  <si>
    <t>2024-09-16 07:43:59</t>
  </si>
  <si>
    <t>2024-08-28 17:30:37</t>
  </si>
  <si>
    <t>2024-09-18 07:29:31</t>
  </si>
  <si>
    <t>2024-11-05 17:30:35</t>
  </si>
  <si>
    <t>2024-11-05 17:30:49</t>
  </si>
  <si>
    <t>2024-12-03 14:18:44</t>
  </si>
  <si>
    <t>LUCIA GALVIS</t>
  </si>
  <si>
    <t>2024-08-27 10:50:49</t>
  </si>
  <si>
    <t>2024-09-03 12:00:53</t>
  </si>
  <si>
    <t>LEONARDO  VALDERRAMA MARTíNEZ</t>
  </si>
  <si>
    <t>2024-08-27 11:55:44</t>
  </si>
  <si>
    <t>2024-09-03 16:03:46</t>
  </si>
  <si>
    <t>2024-09-26 07:41:55</t>
  </si>
  <si>
    <t>2024-11-08 09:36:15</t>
  </si>
  <si>
    <t>100154</t>
  </si>
  <si>
    <t>FUNDA SOFA MONTECARLO 2 PUESTOS</t>
  </si>
  <si>
    <t>5144</t>
  </si>
  <si>
    <t>FUNDA POLTRONA MONTECARLO</t>
  </si>
  <si>
    <t>5145</t>
  </si>
  <si>
    <t>FUNDA MESA CENTRO MONTECARLO 0.60X1.23</t>
  </si>
  <si>
    <t>9558</t>
  </si>
  <si>
    <t>FUNDA CARRO BAR BRETANA</t>
  </si>
  <si>
    <t>INMOBILIARIA MARTOR SAS</t>
  </si>
  <si>
    <t>2024-08-25 15:20:15</t>
  </si>
  <si>
    <t>2024-09-26 06:44:04</t>
  </si>
  <si>
    <t>2024-10-10 15:02:41</t>
  </si>
  <si>
    <t>2024-09-03 16:17:04</t>
  </si>
  <si>
    <t>2024-09-23 11:14:35</t>
  </si>
  <si>
    <t>2024-10-01 12:09:15</t>
  </si>
  <si>
    <t>2024-10-10 08:12:34</t>
  </si>
  <si>
    <t>64501001</t>
  </si>
  <si>
    <t>FUNDA SOMBRILLA CALIFORNIA SICI 3*3</t>
  </si>
  <si>
    <t>2024-08-23 17:20:51</t>
  </si>
  <si>
    <t>2024-08-23 17:20:57</t>
  </si>
  <si>
    <t>2024-08-28 15:17:17</t>
  </si>
  <si>
    <t>2024-08-28 15:17:51</t>
  </si>
  <si>
    <t>2024-08-29 07:14:34</t>
  </si>
  <si>
    <t>2024-08-27 12:29:49</t>
  </si>
  <si>
    <t>2024-09-10 16:04:53</t>
  </si>
  <si>
    <t>2024-09-11 14:13:15</t>
  </si>
  <si>
    <t>2024-10-28 12:39:45</t>
  </si>
  <si>
    <t xml:space="preserve">JAIME  LOMBANA  BUITRAGO </t>
  </si>
  <si>
    <t>2024-09-03 13:36:01</t>
  </si>
  <si>
    <t>2024-09-11 13:15:18</t>
  </si>
  <si>
    <t>2024-09-11 13:15:44</t>
  </si>
  <si>
    <t>2024-09-20 11:39:49</t>
  </si>
  <si>
    <t>CAVIR</t>
  </si>
  <si>
    <t>2025-01-17 14:25:20</t>
  </si>
  <si>
    <t>2025-01-21 07:41:08</t>
  </si>
  <si>
    <t>2025-01-21 07:41:13</t>
  </si>
  <si>
    <t>2025-01-20</t>
  </si>
  <si>
    <t>2025-02-04</t>
  </si>
  <si>
    <t>10433</t>
  </si>
  <si>
    <t>VARILLA LARGA 0,02*0,03*1,41 (T)</t>
  </si>
  <si>
    <t>10435</t>
  </si>
  <si>
    <t>VARILLA CORTA 0,02*0,03*0,67 (T)</t>
  </si>
  <si>
    <t>REP024</t>
  </si>
  <si>
    <t>REPARACION ESTRUCT SOMBRILLA MANO OBRA</t>
  </si>
  <si>
    <t>LUNA LUNA MARIA ELSY</t>
  </si>
  <si>
    <t>2024-08-27 10:17:51</t>
  </si>
  <si>
    <t>2024-08-29 13:30:23</t>
  </si>
  <si>
    <t>2024-09-18 07:00:37</t>
  </si>
  <si>
    <t>2024-09-19 07:42:21</t>
  </si>
  <si>
    <t>SUPER AGRO INVERSIONES S.A.S.</t>
  </si>
  <si>
    <t>2025-01-10 17:26:09</t>
  </si>
  <si>
    <t>2025-01-13 13:12:47</t>
  </si>
  <si>
    <t>2025-01-21 10:48:19</t>
  </si>
  <si>
    <t>2025-01-21 10:48:42</t>
  </si>
  <si>
    <t>2025-03-01 12:31:52</t>
  </si>
  <si>
    <t>2025-01-12</t>
  </si>
  <si>
    <t>2025-01-25</t>
  </si>
  <si>
    <t>2024-10-01 14:01:42</t>
  </si>
  <si>
    <t>2024-10-01 16:31:39</t>
  </si>
  <si>
    <t>2024-10-04 10:35:38</t>
  </si>
  <si>
    <t>2024-09-03 13:37:12</t>
  </si>
  <si>
    <t>2024-09-12 11:07:52</t>
  </si>
  <si>
    <t>2024-09-25 15:11:00</t>
  </si>
  <si>
    <t>2024-10-01 09:36:55</t>
  </si>
  <si>
    <t>2024-12-12 15:33:12</t>
  </si>
  <si>
    <t>2024-09-19 16:15:12</t>
  </si>
  <si>
    <t>2024-09-19 16:15:19</t>
  </si>
  <si>
    <t>2024-10-01 08:46:03</t>
  </si>
  <si>
    <t>2024-08-27 10:09:24</t>
  </si>
  <si>
    <t>2024-08-28 07:08:26</t>
  </si>
  <si>
    <t>2024-08-26 14:08:57</t>
  </si>
  <si>
    <t>2024-08-26 14:09:04</t>
  </si>
  <si>
    <t>2024-08-26 17:13:11</t>
  </si>
  <si>
    <t>CUADROS MELO LUIS ALBERTO</t>
  </si>
  <si>
    <t>2024-08-26 14:07:29</t>
  </si>
  <si>
    <t>2024-08-26 14:07:41</t>
  </si>
  <si>
    <t>2024-08-28 14:30:43</t>
  </si>
  <si>
    <t>GRUPO INGERLIN SAS</t>
  </si>
  <si>
    <t>2024-10-31 16:28:12</t>
  </si>
  <si>
    <t>2024-11-14 07:38:46</t>
  </si>
  <si>
    <t>2024-11-14 07:38:53</t>
  </si>
  <si>
    <t>2024-11-20</t>
  </si>
  <si>
    <t>22554</t>
  </si>
  <si>
    <t>CUERDA POLI 4 MM</t>
  </si>
  <si>
    <t>2024-08-26 13:56:43</t>
  </si>
  <si>
    <t>2024-08-26 13:56:51</t>
  </si>
  <si>
    <t>2024-08-26 17:13:51</t>
  </si>
  <si>
    <t>76</t>
  </si>
  <si>
    <t>JUAN CAMILO ZAPATA</t>
  </si>
  <si>
    <t>2024-08-27 10:07:33</t>
  </si>
  <si>
    <t>2024-08-27 10:07:39</t>
  </si>
  <si>
    <t>2024-08-28 07:06:16</t>
  </si>
  <si>
    <t>SOFIA ESPINOZA</t>
  </si>
  <si>
    <t>2024-09-03 14:50:03</t>
  </si>
  <si>
    <t>2024-09-17 09:31:47</t>
  </si>
  <si>
    <t>2024-09-23 06:50:17</t>
  </si>
  <si>
    <t>2024-10-09 09:50:04</t>
  </si>
  <si>
    <t>2024-12-24 08:38:05</t>
  </si>
  <si>
    <t>SUMIMAS S.A.S.</t>
  </si>
  <si>
    <t>2024-09-03 12:15:53</t>
  </si>
  <si>
    <t>2024-09-15 08:10:09</t>
  </si>
  <si>
    <t>2024-09-16 14:33:28</t>
  </si>
  <si>
    <t>2024-10-10 08:43:38</t>
  </si>
  <si>
    <t xml:space="preserve">CARMEN ELISA CASTILLLO </t>
  </si>
  <si>
    <t>2024-11-13 12:09:09</t>
  </si>
  <si>
    <t>2024-12-24 14:19:04</t>
  </si>
  <si>
    <t>2024-12-24 14:19:19</t>
  </si>
  <si>
    <t>Maria Fernanda Merino Juarez</t>
  </si>
  <si>
    <t>2024-09-03 13:22:00</t>
  </si>
  <si>
    <t>2024-09-19 11:30:46</t>
  </si>
  <si>
    <t>2024-09-21 10:58:37</t>
  </si>
  <si>
    <t>2024-11-13 18:10:31</t>
  </si>
  <si>
    <t>14783</t>
  </si>
  <si>
    <t>ASOLEADORA NORMANDIA S/C (TA)</t>
  </si>
  <si>
    <t>5148</t>
  </si>
  <si>
    <t>COJIN ASOLEADORA NORMANDIA</t>
  </si>
  <si>
    <t>2024-08-29 08:52:43</t>
  </si>
  <si>
    <t>2024-09-02 10:18:23</t>
  </si>
  <si>
    <t>2024-09-02 10:18:47</t>
  </si>
  <si>
    <t>2024-10-21 19:43:30</t>
  </si>
  <si>
    <t>JOSE VELASQUEZ QUINTERO</t>
  </si>
  <si>
    <t>2024-08-29 08:39:46</t>
  </si>
  <si>
    <t>2024-09-03 16:34:50</t>
  </si>
  <si>
    <t xml:space="preserve">CONGREGACIÓN DE HERMANAS FRANCISCANAS MISIONERAS DE MARÍA AUXILIADORA, REGIÓN MISIONERA SANTA MARÍA </t>
  </si>
  <si>
    <t>2024-10-03 13:57:09</t>
  </si>
  <si>
    <t>2024-10-10 12:21:12</t>
  </si>
  <si>
    <t>2024-10-15 10:08:52</t>
  </si>
  <si>
    <t>2024-10-28 11:22:31</t>
  </si>
  <si>
    <t>2024-08-28 11:55:46</t>
  </si>
  <si>
    <t>2024-08-28 11:55:51</t>
  </si>
  <si>
    <t>2024-08-29 07:12:41</t>
  </si>
  <si>
    <t>2024-08-28 15:19:41</t>
  </si>
  <si>
    <t>2024-08-28 15:19:49</t>
  </si>
  <si>
    <t>2024-08-29 08:53:06</t>
  </si>
  <si>
    <t>2024-08-27 14:29:22</t>
  </si>
  <si>
    <t>2024-08-28 07:07:19</t>
  </si>
  <si>
    <t>INVERSIONES INGRID S.A.S</t>
  </si>
  <si>
    <t>2024-09-28 15:00:50</t>
  </si>
  <si>
    <t>2024-10-01 16:46:16</t>
  </si>
  <si>
    <t>2024-10-14 23:46:52</t>
  </si>
  <si>
    <t>2024-10-15 14:48:22</t>
  </si>
  <si>
    <t>2024-12-24 08:39:12</t>
  </si>
  <si>
    <t>2024-12-25</t>
  </si>
  <si>
    <t>1010163</t>
  </si>
  <si>
    <t>CASQUILLO LADO ACCION 0.70 MM  ALUM</t>
  </si>
  <si>
    <t>2024-09-04 09:53:57</t>
  </si>
  <si>
    <t>2024-09-10 13:49:20</t>
  </si>
  <si>
    <t>2024-09-11 18:54:04</t>
  </si>
  <si>
    <t>PFX001</t>
  </si>
  <si>
    <t>PP. CARRO SENCILLO 30MM PERGOFLEX</t>
  </si>
  <si>
    <t>2024-09-03 15:40:16</t>
  </si>
  <si>
    <t>2024-09-24 14:32:29</t>
  </si>
  <si>
    <t>2024-10-15 00:45:37</t>
  </si>
  <si>
    <t>2024-10-15 07:19:44</t>
  </si>
  <si>
    <t>2024-10-28 12:40:45</t>
  </si>
  <si>
    <t>LONA PTEK ESPC16</t>
  </si>
  <si>
    <t>LONA ESPECIAL DECO PTEK</t>
  </si>
  <si>
    <t>LONA PTEK ESPC17</t>
  </si>
  <si>
    <t>PERGOTEK ROMANOESP02</t>
  </si>
  <si>
    <t>PERGOTEK ROMANO ESPC/TENSORES L14*P2.5</t>
  </si>
  <si>
    <t>PTEKROM13</t>
  </si>
  <si>
    <t>PERGOTEK ROMANO MINI  TENSORES</t>
  </si>
  <si>
    <t>2024-09-28 11:06:05</t>
  </si>
  <si>
    <t>2024-10-01 08:31:02</t>
  </si>
  <si>
    <t>2024-10-03 15:46:49</t>
  </si>
  <si>
    <t>2024-11-01 07:06:46</t>
  </si>
  <si>
    <t>2024-12-24 08:35:09</t>
  </si>
  <si>
    <t>2024-08-28 11:50:38</t>
  </si>
  <si>
    <t>2024-08-28 11:50:44</t>
  </si>
  <si>
    <t>2024-08-29 07:14:00</t>
  </si>
  <si>
    <t>TROPICARPAS DE COLOMBIA SA</t>
  </si>
  <si>
    <t>2024-08-28 11:49:41</t>
  </si>
  <si>
    <t>2024-08-28 11:49:46</t>
  </si>
  <si>
    <t>2024-08-29 07:11:55</t>
  </si>
  <si>
    <t>TAKAMI S.A</t>
  </si>
  <si>
    <t>2024-10-01 12:28:46</t>
  </si>
  <si>
    <t>2024-10-10 10:41:07</t>
  </si>
  <si>
    <t>2024-10-16 13:08:00</t>
  </si>
  <si>
    <t>2024-10-19 12:32:04</t>
  </si>
  <si>
    <t>2024-10-28 12:23:21</t>
  </si>
  <si>
    <t>PLT17-2</t>
  </si>
  <si>
    <t>PLAT ANCLAJE FACHADA ESQUINERATUB100*100</t>
  </si>
  <si>
    <t>PTAC02</t>
  </si>
  <si>
    <t>POSTE ACERO 75 x 75</t>
  </si>
  <si>
    <t>INVERSIONES MAFEPA S.A.S.</t>
  </si>
  <si>
    <t>2024-09-03 16:02:58</t>
  </si>
  <si>
    <t>2024-11-15 08:15:22</t>
  </si>
  <si>
    <t>2024-11-19 08:48:16</t>
  </si>
  <si>
    <t>2024-11-27 18:03:43</t>
  </si>
  <si>
    <t>ALEXANDRA   LóPEZ</t>
  </si>
  <si>
    <t>2024-09-28 13:37:04</t>
  </si>
  <si>
    <t>2024-10-07 07:50:43</t>
  </si>
  <si>
    <t>2024-10-07 07:51:03</t>
  </si>
  <si>
    <t>2024-10-07 16:19:12</t>
  </si>
  <si>
    <t>26328</t>
  </si>
  <si>
    <t>TOSCANA DYNAMIC LITE</t>
  </si>
  <si>
    <t>ANDRES FELIPE GOMEZ SALAZAR</t>
  </si>
  <si>
    <t>2024-09-03 13:20:33</t>
  </si>
  <si>
    <t>2024-09-15 08:59:56</t>
  </si>
  <si>
    <t>2024-09-23 10:57:31</t>
  </si>
  <si>
    <t>2024-10-21 18:47:17</t>
  </si>
  <si>
    <t>MARTINEZ NEIRA INVERSIONES S.A - EN LIQUIDACION</t>
  </si>
  <si>
    <t>2024-09-03 12:13:57</t>
  </si>
  <si>
    <t>2024-09-03 13:19:14</t>
  </si>
  <si>
    <t>2024-09-05 10:05:03</t>
  </si>
  <si>
    <t xml:space="preserve">MARTINEZ NEIRA INVERSIONES LIMITADA </t>
  </si>
  <si>
    <t>2024-09-03 14:09:41</t>
  </si>
  <si>
    <t>2024-09-06 14:16:24</t>
  </si>
  <si>
    <t>2024-09-09 07:18:16</t>
  </si>
  <si>
    <t>2024-08-28 15:15:41</t>
  </si>
  <si>
    <t>2024-08-28 15:15:47</t>
  </si>
  <si>
    <t>2024-08-29 07:13:27</t>
  </si>
  <si>
    <t>2024-08-29 12:13:48</t>
  </si>
  <si>
    <t>2024-08-29 12:14:00</t>
  </si>
  <si>
    <t>2024-08-30 17:34:21</t>
  </si>
  <si>
    <t>CRISTIAN ANDRES TAMAYO VEGA</t>
  </si>
  <si>
    <t>2024-09-03 12:21:21</t>
  </si>
  <si>
    <t>2024-09-11 10:00:06</t>
  </si>
  <si>
    <t>2024-09-12 17:38:59</t>
  </si>
  <si>
    <t>2024-10-21 18:50:43</t>
  </si>
  <si>
    <t>100240</t>
  </si>
  <si>
    <t>SOFA MONTECARLO IZQ ALUTECA C/COJIN(TA)</t>
  </si>
  <si>
    <t>takami</t>
  </si>
  <si>
    <t>2024-09-11 11:58:04</t>
  </si>
  <si>
    <t>2024-09-11 13:23:28</t>
  </si>
  <si>
    <t>2024-09-11 18:52:26</t>
  </si>
  <si>
    <t>2024-09-11 18:53:04</t>
  </si>
  <si>
    <t>LONA PTEK ESPC13</t>
  </si>
  <si>
    <t>2024-09-03 14:31:29</t>
  </si>
  <si>
    <t>2024-10-04 10:16:27</t>
  </si>
  <si>
    <t>2024-10-04 11:03:22</t>
  </si>
  <si>
    <t>2024-11-19 17:01:12</t>
  </si>
  <si>
    <t>10076</t>
  </si>
  <si>
    <t>LONA SOMBRILLA PARIS 3.0 6P S/FLE</t>
  </si>
  <si>
    <t>98791</t>
  </si>
  <si>
    <t>EST SOMBRILLA PARIS 300 SIN BASE</t>
  </si>
  <si>
    <t xml:space="preserve">DAMIS SAS EFE CERO5 </t>
  </si>
  <si>
    <t>2024-09-03 17:08:56</t>
  </si>
  <si>
    <t>2024-09-27 08:57:07</t>
  </si>
  <si>
    <t>2024-11-14 07:50:48</t>
  </si>
  <si>
    <t>2024-11-14 07:58:17</t>
  </si>
  <si>
    <t>2024-11-26 18:30:50</t>
  </si>
  <si>
    <t>GIRALDO MONSALVE EDUARDO</t>
  </si>
  <si>
    <t>2024-08-29 09:43:11</t>
  </si>
  <si>
    <t>2024-08-29 09:43:16</t>
  </si>
  <si>
    <t>2024-08-29 14:24:19</t>
  </si>
  <si>
    <t>2024-08-29 17:11:51</t>
  </si>
  <si>
    <t>2024-09-24 15:18:36</t>
  </si>
  <si>
    <t>2024-09-26 10:23:52</t>
  </si>
  <si>
    <t>2024-10-07 08:29:21</t>
  </si>
  <si>
    <t>2024-09-16 11:18:08</t>
  </si>
  <si>
    <t>2024-09-25 15:12:58</t>
  </si>
  <si>
    <t>2024-10-01 08:50:37</t>
  </si>
  <si>
    <t>2024-09-02 15:49:40</t>
  </si>
  <si>
    <t>2024-09-02 15:49:48</t>
  </si>
  <si>
    <t>2024-09-03 09:42:15</t>
  </si>
  <si>
    <t>DAMIS S.A.</t>
  </si>
  <si>
    <t>2024-09-04 08:48:16</t>
  </si>
  <si>
    <t>2024-09-13 14:52:08</t>
  </si>
  <si>
    <t>2024-09-18 07:56:11</t>
  </si>
  <si>
    <t>2024-09-18 07:56:57</t>
  </si>
  <si>
    <t>2024-10-28 12:23:43</t>
  </si>
  <si>
    <t xml:space="preserve">Condominio Hatogrande Reservado </t>
  </si>
  <si>
    <t>2024-09-16 11:55:43</t>
  </si>
  <si>
    <t>2024-09-27 08:09:40</t>
  </si>
  <si>
    <t>2024-09-27 08:10:11</t>
  </si>
  <si>
    <t>2024-10-15 12:07:22</t>
  </si>
  <si>
    <t>DAMIS SAS Juliana del éxito obsequio</t>
  </si>
  <si>
    <t>2024-09-04 08:41:59</t>
  </si>
  <si>
    <t>2024-09-17 14:33:20</t>
  </si>
  <si>
    <t>2024-09-17 14:48:52</t>
  </si>
  <si>
    <t>2024-10-07 09:35:56</t>
  </si>
  <si>
    <t>JORGE ALBERTO JURI CAMACHO</t>
  </si>
  <si>
    <t>2024-09-03 11:13:42</t>
  </si>
  <si>
    <t>2024-11-21 13:19:15</t>
  </si>
  <si>
    <t>2024-11-21 13:19:25</t>
  </si>
  <si>
    <t>2024-11-29 11:03:01</t>
  </si>
  <si>
    <t>9191</t>
  </si>
  <si>
    <t>MESA AUXILIAR  MONTALUMIN 80*80  (TA)</t>
  </si>
  <si>
    <t>COLEGIO MAYOR DE NUESTRA SEÑORA DEL ROSARIO</t>
  </si>
  <si>
    <t>2024-09-16 12:20:37</t>
  </si>
  <si>
    <t>2024-10-10 12:21:55</t>
  </si>
  <si>
    <t>2024-10-15 07:58:27</t>
  </si>
  <si>
    <t>23445</t>
  </si>
  <si>
    <t>REPUESTO LED SPOT LIGHT BLANCO CALIDO 3W</t>
  </si>
  <si>
    <t xml:space="preserve">Agora Integradores </t>
  </si>
  <si>
    <t>2024-09-12 15:39:50</t>
  </si>
  <si>
    <t>2024-09-19 09:19:50</t>
  </si>
  <si>
    <t>2024-09-30 10:57:21</t>
  </si>
  <si>
    <t>2024-09-30 10:57:52</t>
  </si>
  <si>
    <t>2024-10-02 14:56:31</t>
  </si>
  <si>
    <t>2024-09-16 13:29:28</t>
  </si>
  <si>
    <t>2024-11-21 17:45:46</t>
  </si>
  <si>
    <t>2024-11-21 17:46:15</t>
  </si>
  <si>
    <t>2024-11-28 17:06:25</t>
  </si>
  <si>
    <t>CHARBER OMAR ELJACH PACHECO</t>
  </si>
  <si>
    <t>2024-09-03 12:36:44</t>
  </si>
  <si>
    <t>2024-09-04 11:40:08</t>
  </si>
  <si>
    <t>2024-09-05 07:04:47</t>
  </si>
  <si>
    <t>2024-09-04 08:50:15</t>
  </si>
  <si>
    <t>2024-09-13 09:08:44</t>
  </si>
  <si>
    <t>2024-09-17 10:48:51</t>
  </si>
  <si>
    <t>2024-09-25 12:40:05</t>
  </si>
  <si>
    <t>BANCA NORMAND.140X40 TECALUM C/COJIN(TA)</t>
  </si>
  <si>
    <t>2024-09-02 10:35:25</t>
  </si>
  <si>
    <t>2024-09-02 10:35:31</t>
  </si>
  <si>
    <t>2024-09-04 08:25:08</t>
  </si>
  <si>
    <t>2024-09-03 14:13:02</t>
  </si>
  <si>
    <t>2024-09-03 16:19:58</t>
  </si>
  <si>
    <t>2024-09-05 16:43:24</t>
  </si>
  <si>
    <t>2024-10-02 14:50:55</t>
  </si>
  <si>
    <t>8168</t>
  </si>
  <si>
    <t>SILLA PLEGABLE KIOTO ALUTECA /TABL  (TA)</t>
  </si>
  <si>
    <t>2024-08-30 10:00:50</t>
  </si>
  <si>
    <t>2024-08-30 10:00:55</t>
  </si>
  <si>
    <t>2024-08-30 17:39:17</t>
  </si>
  <si>
    <t>2024-08-30 14:47:11</t>
  </si>
  <si>
    <t>2024-08-30 14:47:19</t>
  </si>
  <si>
    <t>2024-08-30 17:46:55</t>
  </si>
  <si>
    <t>2024-08-30 11:06:50</t>
  </si>
  <si>
    <t>2024-08-30 11:06:55</t>
  </si>
  <si>
    <t>2024-08-30 17:42:54</t>
  </si>
  <si>
    <t>2024-09-04 09:22:24</t>
  </si>
  <si>
    <t>2024-09-23 07:03:03</t>
  </si>
  <si>
    <t>2024-09-23 10:58:06</t>
  </si>
  <si>
    <t>2024-09-30 14:03:07</t>
  </si>
  <si>
    <t>SUMAK SAS</t>
  </si>
  <si>
    <t>2024-09-03 12:23:12</t>
  </si>
  <si>
    <t>2024-09-04 11:03:04</t>
  </si>
  <si>
    <t>2024-09-05 10:39:32</t>
  </si>
  <si>
    <t>2024-09-02 15:45:15</t>
  </si>
  <si>
    <t>2024-09-02 15:45:28</t>
  </si>
  <si>
    <t>2024-09-03 09:41:28</t>
  </si>
  <si>
    <t>2024-09-03 14:33:20</t>
  </si>
  <si>
    <t>2024-10-14 23:44:29</t>
  </si>
  <si>
    <t>2024-10-15 14:06:05</t>
  </si>
  <si>
    <t>2024-10-25 12:35:54</t>
  </si>
  <si>
    <t>JAIME LOZADA</t>
  </si>
  <si>
    <t>2024-09-09 14:18:35</t>
  </si>
  <si>
    <t>2024-09-11 09:40:19</t>
  </si>
  <si>
    <t>2024-09-17 11:27:50</t>
  </si>
  <si>
    <t xml:space="preserve">DIANA MARTINEZ </t>
  </si>
  <si>
    <t>2024-09-04 09:33:06</t>
  </si>
  <si>
    <t>2024-09-09 15:30:03</t>
  </si>
  <si>
    <t>2024-09-09 15:30:18</t>
  </si>
  <si>
    <t>2024-10-22 15:02:22</t>
  </si>
  <si>
    <t>2024-10-22 15:26:35</t>
  </si>
  <si>
    <t>2024-12-06 09:22:27</t>
  </si>
  <si>
    <t>2025-03-25 16:07:53</t>
  </si>
  <si>
    <t>2025-03-25 17:06:54</t>
  </si>
  <si>
    <t>27927</t>
  </si>
  <si>
    <t>LONA PERGOTEX BLACKOUT GRIS 2.5 M</t>
  </si>
  <si>
    <t>2024-09-04 12:14:15</t>
  </si>
  <si>
    <t>2024-09-04 12:14:26</t>
  </si>
  <si>
    <t>2024-09-05 15:26:59</t>
  </si>
  <si>
    <t>2024-09-20 11:54:50</t>
  </si>
  <si>
    <t>2024-09-20 11:54:58</t>
  </si>
  <si>
    <t>2024-09-21 10:39:43</t>
  </si>
  <si>
    <t>2024-09-04 12:12:22</t>
  </si>
  <si>
    <t>2024-09-04 12:12:36</t>
  </si>
  <si>
    <t>2024-09-05 15:25:48</t>
  </si>
  <si>
    <t>2024-09-16 12:35:25</t>
  </si>
  <si>
    <t>2024-09-17 08:15:05</t>
  </si>
  <si>
    <t>2024-09-17 10:58:11</t>
  </si>
  <si>
    <t>2024-12-05 08:16:18</t>
  </si>
  <si>
    <t>PROYECTAR Q180 S. A. S</t>
  </si>
  <si>
    <t>2024-09-17 10:01:01</t>
  </si>
  <si>
    <t>2024-09-27 11:41:03</t>
  </si>
  <si>
    <t>2024-11-15 09:56:37</t>
  </si>
  <si>
    <t>2024-11-20 07:39:44</t>
  </si>
  <si>
    <t>2024-12-16 14:34:21</t>
  </si>
  <si>
    <t>2024-12-04</t>
  </si>
  <si>
    <t>2024-09-05 09:01:53</t>
  </si>
  <si>
    <t>2024-09-30 17:18:00</t>
  </si>
  <si>
    <t>2024-10-01 09:53:40</t>
  </si>
  <si>
    <t>2024-10-04 07:33:06</t>
  </si>
  <si>
    <t>2024-10-11 14:57:56</t>
  </si>
  <si>
    <t>PSTARDE04</t>
  </si>
  <si>
    <t>PERGOSTAR DESIGN GAZEBO</t>
  </si>
  <si>
    <t>2024-09-03 14:15:16</t>
  </si>
  <si>
    <t>2024-09-04 07:20:27</t>
  </si>
  <si>
    <t>2024-09-04 08:28:05</t>
  </si>
  <si>
    <t>2024-09-10 11:52:40</t>
  </si>
  <si>
    <t xml:space="preserve">FRANCISCO  SáNCHEZ </t>
  </si>
  <si>
    <t>2024-09-05 09:02:55</t>
  </si>
  <si>
    <t>2024-09-09 11:56:28</t>
  </si>
  <si>
    <t>2024-09-10 09:22:18</t>
  </si>
  <si>
    <t>2024-09-16 08:58:51</t>
  </si>
  <si>
    <t xml:space="preserve">MARIA ESNEDA LOPEZ </t>
  </si>
  <si>
    <t>2024-09-10 13:18:24</t>
  </si>
  <si>
    <t>2024-09-10 15:49:28</t>
  </si>
  <si>
    <t>2024-10-29 09:50:08</t>
  </si>
  <si>
    <t>1481</t>
  </si>
  <si>
    <t>MESA DE CENTRO MONTE TB1.20*60(TA)</t>
  </si>
  <si>
    <t>2024-09-04 12:23:20</t>
  </si>
  <si>
    <t>2024-09-04 12:23:27</t>
  </si>
  <si>
    <t>2024-09-05 15:00:26</t>
  </si>
  <si>
    <t>HOTEL SPORT BARU S.A.S</t>
  </si>
  <si>
    <t>2024-10-05 14:02:16</t>
  </si>
  <si>
    <t>2024-11-06 16:18:14</t>
  </si>
  <si>
    <t>2024-12-10 16:29:10</t>
  </si>
  <si>
    <t>5216</t>
  </si>
  <si>
    <t>SOMBRILLA TROPICAL 2.4 6P (TA)M38 S/F</t>
  </si>
  <si>
    <t>5326-1</t>
  </si>
  <si>
    <t>BASE METAL SOMB 600*600 3/16"M58SIN PL</t>
  </si>
  <si>
    <t>CONNECTA S.A.S.</t>
  </si>
  <si>
    <t>2024-09-12 15:48:59</t>
  </si>
  <si>
    <t>2024-09-24 09:48:35</t>
  </si>
  <si>
    <t>2024-10-03 07:19:17</t>
  </si>
  <si>
    <t>2024-10-03 07:23:43</t>
  </si>
  <si>
    <t>2025-01-23 12:55:55</t>
  </si>
  <si>
    <t>ROMERO Y SARRIA SAS</t>
  </si>
  <si>
    <t>2024-09-10 08:53:03</t>
  </si>
  <si>
    <t>2024-09-21 10:41:48</t>
  </si>
  <si>
    <t>2024-09-21 10:42:06</t>
  </si>
  <si>
    <t>2024-11-18 08:01:31</t>
  </si>
  <si>
    <t>UMAMI GROUP</t>
  </si>
  <si>
    <t>2025-01-30</t>
  </si>
  <si>
    <t>2025-03-10 13:48:49</t>
  </si>
  <si>
    <t>2025-03-25 12:17:01</t>
  </si>
  <si>
    <t>2025-04-25 17:27:53</t>
  </si>
  <si>
    <t>2025-04-28 08:33:45</t>
  </si>
  <si>
    <t>2025-04-30 22:23:03</t>
  </si>
  <si>
    <t>2025-03-10</t>
  </si>
  <si>
    <t>2025-04-25</t>
  </si>
  <si>
    <t>2025-04-29</t>
  </si>
  <si>
    <t>2025-05-05</t>
  </si>
  <si>
    <t>2024-10-04 09:40:46</t>
  </si>
  <si>
    <t>2024-10-18 13:33:18</t>
  </si>
  <si>
    <t>2024-10-25 14:38:29</t>
  </si>
  <si>
    <t>2024-10-28 07:04:15</t>
  </si>
  <si>
    <t>2024-10-31 09:26:35</t>
  </si>
  <si>
    <t>YESITH    HARKIN MORENO BELTRAN</t>
  </si>
  <si>
    <t>2024-09-10 07:43:16</t>
  </si>
  <si>
    <t>2024-09-10 07:43:30</t>
  </si>
  <si>
    <t>2024-10-01 08:45:14</t>
  </si>
  <si>
    <t>2024-09-10 07:30:26</t>
  </si>
  <si>
    <t>2024-09-10 07:30:36</t>
  </si>
  <si>
    <t>2024-09-11 08:08:50</t>
  </si>
  <si>
    <t>1010129</t>
  </si>
  <si>
    <t>SISTEMA GANCHO SUJECION PISO BANETA</t>
  </si>
  <si>
    <t>1010134</t>
  </si>
  <si>
    <t>TAPA BARRA DE CARGA BANETA GUILLOTINA</t>
  </si>
  <si>
    <t>6812</t>
  </si>
  <si>
    <t>CORDON SEMI RIGIDO 6 mm</t>
  </si>
  <si>
    <t>9399</t>
  </si>
  <si>
    <t>PERFIL BARRA DE CARGA GUILLOTINA CL1031</t>
  </si>
  <si>
    <t>RAJ PRAKASH</t>
  </si>
  <si>
    <t>2025-01-21 11:23:41</t>
  </si>
  <si>
    <t>2025-02-18 11:52:52</t>
  </si>
  <si>
    <t>2025-03-19 17:04:43</t>
  </si>
  <si>
    <t>2025-04-15 10:37:46</t>
  </si>
  <si>
    <t>2025-04-23 15:30:52</t>
  </si>
  <si>
    <t>2025-01-22</t>
  </si>
  <si>
    <t>2025-02-03</t>
  </si>
  <si>
    <t>ESTRUC ALUM ESPC03</t>
  </si>
  <si>
    <t>ESTRUCT ESPECIAL PERSIANA ALUM VERT03</t>
  </si>
  <si>
    <t>Autos Inmobiliaria S.A.S</t>
  </si>
  <si>
    <t>2024-09-19 08:58:02</t>
  </si>
  <si>
    <t>2024-09-20 15:46:49</t>
  </si>
  <si>
    <t>2024-09-23 11:21:21</t>
  </si>
  <si>
    <t>2024-09-26 07:51:30</t>
  </si>
  <si>
    <t>2024-10-21 19:29:28</t>
  </si>
  <si>
    <t xml:space="preserve">Edificio Pascal propiedad Horizontal </t>
  </si>
  <si>
    <t>2024-11-28 09:11:26</t>
  </si>
  <si>
    <t>2024-11-28 10:19:18</t>
  </si>
  <si>
    <t>2024-12-27 09:26:08</t>
  </si>
  <si>
    <t>2024-12-27 09:44:07</t>
  </si>
  <si>
    <t>2025-02-04 08:21:58</t>
  </si>
  <si>
    <t>2024-12-31</t>
  </si>
  <si>
    <t xml:space="preserve">CLAUDIA  DEL CASTILLO,  </t>
  </si>
  <si>
    <t>2024-09-05 09:05:36</t>
  </si>
  <si>
    <t>2024-09-05 13:19:08</t>
  </si>
  <si>
    <t xml:space="preserve">Fernando salas legacy sas </t>
  </si>
  <si>
    <t>2024-09-11 08:57:31</t>
  </si>
  <si>
    <t>2024-09-13 06:59:14</t>
  </si>
  <si>
    <t>2024-09-13 18:27:12</t>
  </si>
  <si>
    <t>2024-09-05 09:32:48</t>
  </si>
  <si>
    <t>2024-09-05 09:32:56</t>
  </si>
  <si>
    <t>2024-09-09 07:18:59</t>
  </si>
  <si>
    <t>2024-09-06 15:16:10</t>
  </si>
  <si>
    <t>2024-09-06 15:16:17</t>
  </si>
  <si>
    <t>2024-09-09 08:32:52</t>
  </si>
  <si>
    <t>JUAN CARLOS  POSADA</t>
  </si>
  <si>
    <t>2024-09-10 07:12:19</t>
  </si>
  <si>
    <t>2024-09-10 07:12:25</t>
  </si>
  <si>
    <t>2024-09-11 07:54:31</t>
  </si>
  <si>
    <t xml:space="preserve">Luz Marina Arcila </t>
  </si>
  <si>
    <t>2024-09-12 16:48:25</t>
  </si>
  <si>
    <t>2024-09-30 16:56:34</t>
  </si>
  <si>
    <t>2024-10-01 07:17:13</t>
  </si>
  <si>
    <t>2024-10-17 09:34:59</t>
  </si>
  <si>
    <t>5220</t>
  </si>
  <si>
    <t>SOMBRILLA TROPICAL 2.70 8P S/F  ( TA)M38</t>
  </si>
  <si>
    <t>SCATOLA FOOD GROUP S.A.S.</t>
  </si>
  <si>
    <t>2024-10-01 09:36:30</t>
  </si>
  <si>
    <t>2024-10-03 12:15:37</t>
  </si>
  <si>
    <t>2024-10-03 12:19:01</t>
  </si>
  <si>
    <t>TUBSM04</t>
  </si>
  <si>
    <t>TUBO CUADRADO 40X40mm 5.85m (66016)TOSCA</t>
  </si>
  <si>
    <t>BOOCA SAS</t>
  </si>
  <si>
    <t>2024-10-04 09:29:52</t>
  </si>
  <si>
    <t>2024-10-14 23:48:32</t>
  </si>
  <si>
    <t>2024-10-15 15:27:26</t>
  </si>
  <si>
    <t>CARMIÑA  VILLEGAS</t>
  </si>
  <si>
    <t>2024-10-28 13:43:34</t>
  </si>
  <si>
    <t>2024-11-21 17:19:28</t>
  </si>
  <si>
    <t>2024-11-21 17:59:52</t>
  </si>
  <si>
    <t>2025-05-21 11:52:23</t>
  </si>
  <si>
    <t>100262</t>
  </si>
  <si>
    <t>BANCA NORMAND.120X40 TECALUM C/COJIN(TA)</t>
  </si>
  <si>
    <t>15371</t>
  </si>
  <si>
    <t>MESA CENTRO MONTE SOLO ALUMINIO 1*1</t>
  </si>
  <si>
    <t>15374</t>
  </si>
  <si>
    <t>MESA AUX MONTE SOLO ALUMINIO 60*60</t>
  </si>
  <si>
    <t>9260</t>
  </si>
  <si>
    <t>MESA EXTEN ALPES 110X240 EXT 120 AL (TA)</t>
  </si>
  <si>
    <t>IVAN ENRIQUE ARENAS SUAREZ</t>
  </si>
  <si>
    <t>2024-09-17 12:02:48</t>
  </si>
  <si>
    <t>2024-09-30 13:17:50</t>
  </si>
  <si>
    <t>2024-10-01 12:07:30</t>
  </si>
  <si>
    <t>2024-11-13 18:14:58</t>
  </si>
  <si>
    <t>2024-10-07 13:53:51</t>
  </si>
  <si>
    <t>2024-10-30 17:12:47</t>
  </si>
  <si>
    <t>2024-11-28 12:02:40</t>
  </si>
  <si>
    <t>2024-12-02 17:50:45</t>
  </si>
  <si>
    <t>2024-12-19 11:24:26</t>
  </si>
  <si>
    <t>2024-09-10 07:10:20</t>
  </si>
  <si>
    <t>2024-09-10 07:10:29</t>
  </si>
  <si>
    <t>2024-09-10 11:54:23</t>
  </si>
  <si>
    <t>2024-09-17 09:13:03</t>
  </si>
  <si>
    <t>2024-09-19 15:22:25</t>
  </si>
  <si>
    <t>2024-09-25 07:01:27</t>
  </si>
  <si>
    <t>2024-09-26 09:32:28</t>
  </si>
  <si>
    <t>2024-11-20 11:43:38</t>
  </si>
  <si>
    <t>FLANCHE ESPC01</t>
  </si>
  <si>
    <t>FLANCHE ESPECIAL EN ALUMINIO 01</t>
  </si>
  <si>
    <t>FLANCHE ESPC02</t>
  </si>
  <si>
    <t>FLANCHE ESPECIAL EN ALUMINIO 02</t>
  </si>
  <si>
    <t>2024-09-06 16:22:26</t>
  </si>
  <si>
    <t>2024-09-06 16:23:08</t>
  </si>
  <si>
    <t>2024-09-10 09:00:40</t>
  </si>
  <si>
    <t>2024-09-10 11:33:42</t>
  </si>
  <si>
    <t>2024-09-11 07:04:06</t>
  </si>
  <si>
    <t>2024-09-13 07:22:00</t>
  </si>
  <si>
    <t>MAURICIO PIÑEROS</t>
  </si>
  <si>
    <t>2024-09-10 12:17:41</t>
  </si>
  <si>
    <t>2024-09-21 10:42:53</t>
  </si>
  <si>
    <t>2024-09-21 10:44:52</t>
  </si>
  <si>
    <t>2024-10-29 14:29:22</t>
  </si>
  <si>
    <t>PCE CONSULTORES SAS</t>
  </si>
  <si>
    <t>2024-09-10 13:20:29</t>
  </si>
  <si>
    <t>2024-09-27 08:13:08</t>
  </si>
  <si>
    <t>2024-10-02 16:55:44</t>
  </si>
  <si>
    <t>2025-03-20</t>
  </si>
  <si>
    <t>2025-03-21 11:38:57</t>
  </si>
  <si>
    <t>2025-04-04 13:46:01</t>
  </si>
  <si>
    <t>2025-04-04 13:55:15</t>
  </si>
  <si>
    <t>2025-04-09 17:08:00</t>
  </si>
  <si>
    <t>2025-03-21</t>
  </si>
  <si>
    <t>2025-03-24</t>
  </si>
  <si>
    <t>2025-03-26</t>
  </si>
  <si>
    <t>ALUPL254</t>
  </si>
  <si>
    <t>VIGA CANAL SEC INF PLAM(GLB265) 5M BLAN</t>
  </si>
  <si>
    <t>ALUPL260</t>
  </si>
  <si>
    <t>VIGA CANAL SECC SUP PLAM GLB263 5M BLANC</t>
  </si>
  <si>
    <t>MESA BRAVO LIBARDO</t>
  </si>
  <si>
    <t>2024-09-10 07:11:21</t>
  </si>
  <si>
    <t>2024-09-10 07:11:27</t>
  </si>
  <si>
    <t>2024-09-10 11:49:24</t>
  </si>
  <si>
    <t>LUZ  FLOREZ</t>
  </si>
  <si>
    <t>2024-10-22 11:51:56</t>
  </si>
  <si>
    <t>2024-11-06 15:11:43</t>
  </si>
  <si>
    <t>2024-11-06 15:11:50</t>
  </si>
  <si>
    <t>REP011</t>
  </si>
  <si>
    <t>REPARACION BASE METAL MAT PRIMA</t>
  </si>
  <si>
    <t>2024-09-10 07:13:25</t>
  </si>
  <si>
    <t>2024-09-10 07:13:32</t>
  </si>
  <si>
    <t>2024-09-12 17:43:20</t>
  </si>
  <si>
    <t>2024-09-10 07:08:43</t>
  </si>
  <si>
    <t>2024-09-10 07:08:49</t>
  </si>
  <si>
    <t>2024-09-11 08:31:23</t>
  </si>
  <si>
    <t>11366</t>
  </si>
  <si>
    <t>Comercializadora Cima Group SAS</t>
  </si>
  <si>
    <t>2024-09-20 10:25:06</t>
  </si>
  <si>
    <t>2024-09-30 16:59:34</t>
  </si>
  <si>
    <t>2024-09-30 17:00:14</t>
  </si>
  <si>
    <t>2024-12-03 14:19:26</t>
  </si>
  <si>
    <t xml:space="preserve">CRISTINA  ZAPATA ARANGO </t>
  </si>
  <si>
    <t>2024-09-12 15:51:09</t>
  </si>
  <si>
    <t>2024-09-13 09:09:17</t>
  </si>
  <si>
    <t>2024-09-21 11:05:10</t>
  </si>
  <si>
    <t>2024-09-26 12:03:21</t>
  </si>
  <si>
    <t>MOBRICK SAS</t>
  </si>
  <si>
    <t>2024-10-17 10:26:19</t>
  </si>
  <si>
    <t>2024-10-22 14:43:15</t>
  </si>
  <si>
    <t>2024-11-15 10:03:52</t>
  </si>
  <si>
    <t>2024-11-21 18:22:16</t>
  </si>
  <si>
    <t>2024-11-27 11:54:26</t>
  </si>
  <si>
    <t>2024-11-02</t>
  </si>
  <si>
    <t>AROLDO RAMIREZ CASTRO</t>
  </si>
  <si>
    <t>2024-09-12 11:28:45</t>
  </si>
  <si>
    <t>2024-09-12 11:28:52</t>
  </si>
  <si>
    <t>2024-09-13 09:24:12</t>
  </si>
  <si>
    <t>2024-09-27 09:09:26</t>
  </si>
  <si>
    <t>2024-10-24 13:07:00</t>
  </si>
  <si>
    <t>2024-10-24 15:43:36</t>
  </si>
  <si>
    <t>REP004</t>
  </si>
  <si>
    <t>REPARACION BANCA  MANO OBRA</t>
  </si>
  <si>
    <t>2024-09-10 14:47:27</t>
  </si>
  <si>
    <t>2024-09-10 14:57:33</t>
  </si>
  <si>
    <t>2024-09-12 07:22:33</t>
  </si>
  <si>
    <t>MAS QUE IMPRESOS S.A.S.</t>
  </si>
  <si>
    <t>2024-10-29 15:05:58</t>
  </si>
  <si>
    <t>2024-12-04 09:40:47</t>
  </si>
  <si>
    <t>2024-12-11 17:48:40</t>
  </si>
  <si>
    <t>2024-12-16 07:59:29</t>
  </si>
  <si>
    <t>2024-12-16 09:30:05</t>
  </si>
  <si>
    <t>SPOT20</t>
  </si>
  <si>
    <t>SISTEMA ELECTRICO  20 SPOT PARA PERGOLA</t>
  </si>
  <si>
    <t>JORGE  BUENO</t>
  </si>
  <si>
    <t>2024-09-12 15:57:39</t>
  </si>
  <si>
    <t>2024-10-08 16:34:10</t>
  </si>
  <si>
    <t>2024-11-01 13:49:16</t>
  </si>
  <si>
    <t>MARIO PUBLICIDAD</t>
  </si>
  <si>
    <t>2024-09-11 16:59:22</t>
  </si>
  <si>
    <t>2024-09-11 16:59:30</t>
  </si>
  <si>
    <t>2024-09-13 09:22:00</t>
  </si>
  <si>
    <t xml:space="preserve">PROCIME S A S </t>
  </si>
  <si>
    <t>2024-09-13 15:27:04</t>
  </si>
  <si>
    <t>2024-09-13 15:27:10</t>
  </si>
  <si>
    <t>2024-09-13 18:28:32</t>
  </si>
  <si>
    <t>55013</t>
  </si>
  <si>
    <t>2024-09-13 08:19:00</t>
  </si>
  <si>
    <t>2024-09-13 12:02:54</t>
  </si>
  <si>
    <t>JUAN  RAMIREZ</t>
  </si>
  <si>
    <t>2024-09-28 14:46:26</t>
  </si>
  <si>
    <t>2024-10-15 00:16:27</t>
  </si>
  <si>
    <t>2024-10-15 14:39:56</t>
  </si>
  <si>
    <t>BALLENA AZUL S.A.S.</t>
  </si>
  <si>
    <t>2024-09-21 12:06:34</t>
  </si>
  <si>
    <t>2024-11-21 13:18:43</t>
  </si>
  <si>
    <t>2024-11-21 13:18:50</t>
  </si>
  <si>
    <t>2024-12-02 08:14:11</t>
  </si>
  <si>
    <t>9499</t>
  </si>
  <si>
    <t>BANCA NORMANDIA 140X40 TECA S/C (TA)</t>
  </si>
  <si>
    <t>9595</t>
  </si>
  <si>
    <t>BANCA NORMANDIA 60X40 S/C (TA)</t>
  </si>
  <si>
    <t>INVERSIONES CORREA RAMIREZ E HIJOS SAS</t>
  </si>
  <si>
    <t>2024-10-22 15:22:59</t>
  </si>
  <si>
    <t>2024-11-05 14:04:18</t>
  </si>
  <si>
    <t>2024-11-21 12:51:02</t>
  </si>
  <si>
    <t>101748</t>
  </si>
  <si>
    <t>TORN AVELLAN BRISTOL MM 6*20 INOX 304</t>
  </si>
  <si>
    <t>101761</t>
  </si>
  <si>
    <t>TORNILLO BRIS C/BOTON M10X35MM INOX304</t>
  </si>
  <si>
    <t>10803</t>
  </si>
  <si>
    <t>TORN HEX INOX 8 x 20 MM</t>
  </si>
  <si>
    <t>10804</t>
  </si>
  <si>
    <t>TORN BRIS C/BOTON INOX 8X20MM</t>
  </si>
  <si>
    <t>10814</t>
  </si>
  <si>
    <t>TORN BRIS C/BOTON INOX 8X50MM</t>
  </si>
  <si>
    <t>11007</t>
  </si>
  <si>
    <t>ARANDELA  INOX 1/4</t>
  </si>
  <si>
    <t>310</t>
  </si>
  <si>
    <t>CUERDA NYLON 6 MM</t>
  </si>
  <si>
    <t>5577</t>
  </si>
  <si>
    <t>TORNILLO CUADRADO AINOX 8*3/4</t>
  </si>
  <si>
    <t>6601</t>
  </si>
  <si>
    <t>TORN DRYWALL GALV 10"X 21/2"</t>
  </si>
  <si>
    <t>7848</t>
  </si>
  <si>
    <t>TORNILLO HEX INOX 6x16mm</t>
  </si>
  <si>
    <t>PFX007</t>
  </si>
  <si>
    <t>PP. POLEA DOBLE HORIZONTAL PERGOFLEX</t>
  </si>
  <si>
    <t>PFX008</t>
  </si>
  <si>
    <t>PP. POLEA DOBLE VERTICAL PERGOFLEX</t>
  </si>
  <si>
    <t>PFX009</t>
  </si>
  <si>
    <t>PP. POLEA SENCILLA PERGOFLEX</t>
  </si>
  <si>
    <t xml:space="preserve">MANUELA  VERGARA FERNáNDEZ </t>
  </si>
  <si>
    <t>2024-09-17 11:38:23</t>
  </si>
  <si>
    <t>2024-09-17 16:44:50</t>
  </si>
  <si>
    <t>2024-09-17 16:45:00</t>
  </si>
  <si>
    <t>2024-10-10 08:42:14</t>
  </si>
  <si>
    <t>Unión Temporal Bellavista</t>
  </si>
  <si>
    <t>2024-09-21 12:02:10</t>
  </si>
  <si>
    <t>2024-09-30 16:57:49</t>
  </si>
  <si>
    <t>2024-09-30 16:58:16</t>
  </si>
  <si>
    <t>2024-10-29 10:26:42</t>
  </si>
  <si>
    <t>9177</t>
  </si>
  <si>
    <t>MESA AUXILIAR SAKATA 60*60 ALUTECA (TA)</t>
  </si>
  <si>
    <t>2024-09-24 15:04:12</t>
  </si>
  <si>
    <t>2024-09-30 10:09:17</t>
  </si>
  <si>
    <t>2024-10-04 11:02:43</t>
  </si>
  <si>
    <t>2024-10-04 11:04:25</t>
  </si>
  <si>
    <t>2024-11-20 11:44:06</t>
  </si>
  <si>
    <t>LUIS EDUARDO  JARAMILLO</t>
  </si>
  <si>
    <t>2024-09-12 11:18:10</t>
  </si>
  <si>
    <t>2024-09-12 11:18:17</t>
  </si>
  <si>
    <t>2024-09-12 17:44:19</t>
  </si>
  <si>
    <t>VERGARA DELGADO WILIAM LEONARDO</t>
  </si>
  <si>
    <t>2024-09-13 09:05:06</t>
  </si>
  <si>
    <t>2024-09-13 09:05:13</t>
  </si>
  <si>
    <t>2024-09-13 09:42:02</t>
  </si>
  <si>
    <t>INVERGUT SAS</t>
  </si>
  <si>
    <t>2025-01-25 14:18:04</t>
  </si>
  <si>
    <t>2025-01-28 14:32:43</t>
  </si>
  <si>
    <t>2025-03-06 07:43:29</t>
  </si>
  <si>
    <t>2025-03-06 08:44:49</t>
  </si>
  <si>
    <t>SERVICIO MTTO-LAVADO LONA PLAS PERGOLITE</t>
  </si>
  <si>
    <t>2024-09-13 15:30:41</t>
  </si>
  <si>
    <t>2024-09-19 10:47:55</t>
  </si>
  <si>
    <t>2024-10-24 13:23:34</t>
  </si>
  <si>
    <t>2025-04-02 17:24:49</t>
  </si>
  <si>
    <t>INVERSIONES TORO MOLANO</t>
  </si>
  <si>
    <t>2024-09-28 14:44:42</t>
  </si>
  <si>
    <t>2024-10-15 14:28:50</t>
  </si>
  <si>
    <t>2024-10-31 12:14:57</t>
  </si>
  <si>
    <t>2024-11-21 17:45:00</t>
  </si>
  <si>
    <t>2024-12-10 08:28:47</t>
  </si>
  <si>
    <t>27814</t>
  </si>
  <si>
    <t>CONTROL REMOTO DD1800H SENCILLO</t>
  </si>
  <si>
    <t>28170</t>
  </si>
  <si>
    <t>KIT PALILLAS ESPC PERGOFLEX</t>
  </si>
  <si>
    <t>LONA PTEK ESPC14</t>
  </si>
  <si>
    <t>LONA ESPECIAL PERGOTEK L7650*P9000</t>
  </si>
  <si>
    <t>LONA PTEK ESPC15</t>
  </si>
  <si>
    <t>LONA ESPECIAL PERGOTEK L7650*P12000</t>
  </si>
  <si>
    <t>MTOS05</t>
  </si>
  <si>
    <t>MOTOR TOSCANA ME1  DM45ED/S30N  70</t>
  </si>
  <si>
    <t>CENTRO MEDICO COGNITIVO E INVESTIGACION SAS</t>
  </si>
  <si>
    <t>2024-11-12 10:45:05</t>
  </si>
  <si>
    <t>2024-12-04 03:48:41</t>
  </si>
  <si>
    <t>2024-12-05 16:10:46</t>
  </si>
  <si>
    <t>2024-12-06 16:50:48</t>
  </si>
  <si>
    <t>2025-01-29 10:45:40</t>
  </si>
  <si>
    <t>2024-10-22 14:49:37</t>
  </si>
  <si>
    <t>2024-11-15 07:34:40</t>
  </si>
  <si>
    <t>2024-11-21 12:34:48</t>
  </si>
  <si>
    <t>3640</t>
  </si>
  <si>
    <t>CONTROL REMOTO DC1770</t>
  </si>
  <si>
    <t>2024-09-13 12:01:11</t>
  </si>
  <si>
    <t>2024-10-02 11:56:59</t>
  </si>
  <si>
    <t>2024-10-02 12:00:27</t>
  </si>
  <si>
    <t>2024-10-11 10:00:41</t>
  </si>
  <si>
    <t>Viñedo Ain Karin S.A.</t>
  </si>
  <si>
    <t>2024-09-18 14:19:29</t>
  </si>
  <si>
    <t>2024-09-25 17:40:16</t>
  </si>
  <si>
    <t>2024-10-23 10:44:07</t>
  </si>
  <si>
    <t>2024-10-23 10:44:14</t>
  </si>
  <si>
    <t>2024-11-06 08:06:46</t>
  </si>
  <si>
    <t>FLETES ESPECIAL MUEBLES</t>
  </si>
  <si>
    <t>5349</t>
  </si>
  <si>
    <t>SILLA APILABLE S/B BRETAÃ?A (TL)</t>
  </si>
  <si>
    <t>9325</t>
  </si>
  <si>
    <t>SOMBRILLA TROPICAL 2.3*2.3 8P TECALUM SF</t>
  </si>
  <si>
    <t>ROJAS GARCIA JESUS ABUNDIO</t>
  </si>
  <si>
    <t>2024-09-16 14:43:50</t>
  </si>
  <si>
    <t>2024-09-16 14:43:55</t>
  </si>
  <si>
    <t>2024-09-17 11:25:01</t>
  </si>
  <si>
    <t>2024-09-16 14:44:54</t>
  </si>
  <si>
    <t>2024-09-16 14:45:00</t>
  </si>
  <si>
    <t>2024-10-01 08:44:50</t>
  </si>
  <si>
    <t>CRISTIAN ANDRES CHU SALGADO</t>
  </si>
  <si>
    <t>2024-10-01 10:17:27</t>
  </si>
  <si>
    <t>2024-11-22 16:51:25</t>
  </si>
  <si>
    <t>2024-12-02 11:11:05</t>
  </si>
  <si>
    <t>2024-12-02 11:11:31</t>
  </si>
  <si>
    <t>2025-03-26 17:47:30</t>
  </si>
  <si>
    <t>2025-02-10</t>
  </si>
  <si>
    <t>PZCH024</t>
  </si>
  <si>
    <t>CHAPA TOP GRANDE MURO SA8600A13C</t>
  </si>
  <si>
    <t>PZCH025</t>
  </si>
  <si>
    <t>CHAPA TOP ALUMINIO GRANDE AL8600A-13A</t>
  </si>
  <si>
    <t>SGLASS03</t>
  </si>
  <si>
    <t>SLIDINGGLASS 10mm UNA PUERTA 4P</t>
  </si>
  <si>
    <t>TRES TRIGOS SAS</t>
  </si>
  <si>
    <t>2024-09-27 13:39:32</t>
  </si>
  <si>
    <t>2024-10-11 10:12:58</t>
  </si>
  <si>
    <t>2024-10-11 10:13:20</t>
  </si>
  <si>
    <t>2024-10-28 09:07:52</t>
  </si>
  <si>
    <t>6119</t>
  </si>
  <si>
    <t>LONA SOMBRILLA TROP 1.65*1.65 4P S/FLE</t>
  </si>
  <si>
    <t>8827</t>
  </si>
  <si>
    <t>ESTRUC SOMBRILLA TROPICAL 1.65*1.65 (TA)</t>
  </si>
  <si>
    <t>2025-02-18 10:51:46</t>
  </si>
  <si>
    <t>2025-05-09 09:56:53</t>
  </si>
  <si>
    <t>2025-07-31 06:50:15</t>
  </si>
  <si>
    <t>2025-09-15 07:50:23</t>
  </si>
  <si>
    <t>2025-09-21 15:29:31</t>
  </si>
  <si>
    <t>2025-07-26</t>
  </si>
  <si>
    <t>2025-07-30</t>
  </si>
  <si>
    <t>PSTARDE01</t>
  </si>
  <si>
    <t>PERGOSTAR DESIGN CON POSTES</t>
  </si>
  <si>
    <t xml:space="preserve"> ABOUT LEATHER SAS</t>
  </si>
  <si>
    <t>2024-09-16 13:27:57</t>
  </si>
  <si>
    <t>2024-09-27 08:14:55</t>
  </si>
  <si>
    <t>2024-09-27 10:34:32</t>
  </si>
  <si>
    <t>5527</t>
  </si>
  <si>
    <t>MESA ALPES ALUTECA 1.40*1.40 (TA)</t>
  </si>
  <si>
    <t>INVERSIONES URICA S.A.S</t>
  </si>
  <si>
    <t>2024-10-15 09:17:03</t>
  </si>
  <si>
    <t>2024-10-31 16:01:23</t>
  </si>
  <si>
    <t>2024-11-11 18:38:52</t>
  </si>
  <si>
    <t>2024-11-13 18:05:17</t>
  </si>
  <si>
    <t>2025-02-19 08:12:25</t>
  </si>
  <si>
    <t>2024-09-21 11:41:54</t>
  </si>
  <si>
    <t>2024-11-16 09:57:21</t>
  </si>
  <si>
    <t>2024-11-23 09:17:33</t>
  </si>
  <si>
    <t>2024-12-10 08:31:51</t>
  </si>
  <si>
    <t>Distribuidora de Carnes ET Los Monos SAS</t>
  </si>
  <si>
    <t>2024-09-24 13:49:12</t>
  </si>
  <si>
    <t>2024-09-30 17:21:34</t>
  </si>
  <si>
    <t>2024-10-07 14:32:47</t>
  </si>
  <si>
    <t>2024-10-08 11:44:46</t>
  </si>
  <si>
    <t>2024-10-28 08:05:08</t>
  </si>
  <si>
    <t>LONA DICKSON ROJO Y BLANCO REF:8557</t>
  </si>
  <si>
    <t>SER RIESGOS INTEGRALES S.A.S</t>
  </si>
  <si>
    <t>2024-09-17 14:56:08</t>
  </si>
  <si>
    <t>2024-09-27 16:00:22</t>
  </si>
  <si>
    <t>2024-09-27 16:00:27</t>
  </si>
  <si>
    <t xml:space="preserve">ECO PRODUCTOS SAS </t>
  </si>
  <si>
    <t>2024-10-22 09:13:09</t>
  </si>
  <si>
    <t>2024-10-22 12:14:22</t>
  </si>
  <si>
    <t>2024-11-11 23:45:37</t>
  </si>
  <si>
    <t>2024-11-30 15:50:19</t>
  </si>
  <si>
    <t>11617</t>
  </si>
  <si>
    <t>VIDRIO TEMPLADO 10 mm CALIDAD MUEBLE</t>
  </si>
  <si>
    <t>17949</t>
  </si>
  <si>
    <t>SIKAFLEX 552AT X600ML SALCHI FLEXIGLASS</t>
  </si>
  <si>
    <t>18590</t>
  </si>
  <si>
    <t>CHAPA FLEXIGLASS GRANDE 59*74mm</t>
  </si>
  <si>
    <t>ALUFG15</t>
  </si>
  <si>
    <t>PERFIL VIDRIO FGLASSPLUS(DA1705)5.8mANOD</t>
  </si>
  <si>
    <t>2024-09-17 16:16:51</t>
  </si>
  <si>
    <t>2024-09-17 16:16:57</t>
  </si>
  <si>
    <t>2024-09-19 07:35:49</t>
  </si>
  <si>
    <t>2024-09-17 16:15:17</t>
  </si>
  <si>
    <t>2024-09-17 16:15:33</t>
  </si>
  <si>
    <t>2024-09-19 07:38:09</t>
  </si>
  <si>
    <t>CARPAS SOL Y SOMBRA SAS</t>
  </si>
  <si>
    <t>2024-09-18 14:31:24</t>
  </si>
  <si>
    <t>2024-09-18 14:31:32</t>
  </si>
  <si>
    <t>2024-09-19 09:14:33</t>
  </si>
  <si>
    <t>2024-09-20 11:53:05</t>
  </si>
  <si>
    <t>2024-09-20 11:53:22</t>
  </si>
  <si>
    <t>2024-11-16 12:21:51</t>
  </si>
  <si>
    <t>2024-09-18 14:30:01</t>
  </si>
  <si>
    <t>2024-09-18 14:30:09</t>
  </si>
  <si>
    <t>2024-10-01 08:44:26</t>
  </si>
  <si>
    <t xml:space="preserve">ROBERTO  GARCIA </t>
  </si>
  <si>
    <t>2024-09-19 09:43:09</t>
  </si>
  <si>
    <t>2024-09-21 10:38:42</t>
  </si>
  <si>
    <t>2024-09-21 10:39:06</t>
  </si>
  <si>
    <t>CASA HOTEL DON LUIS S.A.S</t>
  </si>
  <si>
    <t>2024-02-16</t>
  </si>
  <si>
    <t>2025-03-21 15:42:28</t>
  </si>
  <si>
    <t>2025-03-28 16:43:54</t>
  </si>
  <si>
    <t>2025-04-11 16:32:24</t>
  </si>
  <si>
    <t>2025-05-27 10:40:53</t>
  </si>
  <si>
    <t>2025-03-28</t>
  </si>
  <si>
    <t>2025-04-11</t>
  </si>
  <si>
    <t>2025-05-19</t>
  </si>
  <si>
    <t>MANT001</t>
  </si>
  <si>
    <t>MANTENIEMIENTO PERGOTEK</t>
  </si>
  <si>
    <t>SERVICIO MTTO LAVADO LONA PERGOTEK</t>
  </si>
  <si>
    <t>Cocipar</t>
  </si>
  <si>
    <t>2024-09-17 16:09:19</t>
  </si>
  <si>
    <t>2024-09-17 16:09:24</t>
  </si>
  <si>
    <t>2024-09-19 10:29:36</t>
  </si>
  <si>
    <t xml:space="preserve"> INGENIERIA Y RIESGOS SAS </t>
  </si>
  <si>
    <t>2024-09-21 11:32:58</t>
  </si>
  <si>
    <t>2024-09-23 11:13:20</t>
  </si>
  <si>
    <t>2024-09-24 12:15:24</t>
  </si>
  <si>
    <t>2024-09-25 17:43:05</t>
  </si>
  <si>
    <t>2024-09-18 16:11:27</t>
  </si>
  <si>
    <t>2024-09-18 16:11:34</t>
  </si>
  <si>
    <t>2024-10-01 08:44:04</t>
  </si>
  <si>
    <t>2024-09-24 12:25:55</t>
  </si>
  <si>
    <t>2024-10-01 15:15:09</t>
  </si>
  <si>
    <t>2024-10-01 15:15:16</t>
  </si>
  <si>
    <t>ASOCIACION COLOMBIANA DE AGENCIAS DE VIAJES Y TURISMO ANATO</t>
  </si>
  <si>
    <t>2024-10-26 10:54:25</t>
  </si>
  <si>
    <t>2024-10-28 18:58:55</t>
  </si>
  <si>
    <t>2024-10-29 13:19:25</t>
  </si>
  <si>
    <t>2024-11-07 10:11:41</t>
  </si>
  <si>
    <t>2024-09-23 11:40:50</t>
  </si>
  <si>
    <t>2024-09-24 15:42:32</t>
  </si>
  <si>
    <t>2024-10-01 07:55:23</t>
  </si>
  <si>
    <t>10411</t>
  </si>
  <si>
    <t>VARILLA LARGA 0.02*0.03*1.30 (T)</t>
  </si>
  <si>
    <t>REP013</t>
  </si>
  <si>
    <t>REPARACION BASE SOMBRILLA MANO OBRA</t>
  </si>
  <si>
    <t>ANDRES URIBE CRANE</t>
  </si>
  <si>
    <t>2024-10-01 12:25:46</t>
  </si>
  <si>
    <t>2024-11-07 15:06:46</t>
  </si>
  <si>
    <t>2024-11-07 15:06:52</t>
  </si>
  <si>
    <t>2024-12-05 15:15:59</t>
  </si>
  <si>
    <t>8883</t>
  </si>
  <si>
    <t>LONA SOMBRILLA TROPICAL 3.0 6P S/FLE</t>
  </si>
  <si>
    <t>GILMAR FERNANDO RIVERA</t>
  </si>
  <si>
    <t>2024-09-20 11:52:01</t>
  </si>
  <si>
    <t>2024-09-20 11:52:06</t>
  </si>
  <si>
    <t>2024-09-21 10:36:23</t>
  </si>
  <si>
    <t>INVERSIONES TORO MOLANO S.A.S</t>
  </si>
  <si>
    <t>2024-09-28 14:55:57</t>
  </si>
  <si>
    <t>2024-10-01 08:26:04</t>
  </si>
  <si>
    <t>2024-10-02 13:10:06</t>
  </si>
  <si>
    <t>2024-11-21 07:21:05</t>
  </si>
  <si>
    <t>SANTIAGO   RIBERO</t>
  </si>
  <si>
    <t>2024-09-23 13:39:08</t>
  </si>
  <si>
    <t>2024-09-25 15:08:54</t>
  </si>
  <si>
    <t>2024-10-01 09:51:25</t>
  </si>
  <si>
    <t>DAMIS SAS CORTINAS DEL SR MICHEL DELCOURTH HERNANDEZ</t>
  </si>
  <si>
    <t>2024-09-19 12:21:33</t>
  </si>
  <si>
    <t>2024-09-27 07:53:00</t>
  </si>
  <si>
    <t>2024-10-29 17:39:29</t>
  </si>
  <si>
    <t>2024-11-14 08:09:55</t>
  </si>
  <si>
    <t>2024-11-27 08:30:24</t>
  </si>
  <si>
    <t>13862</t>
  </si>
  <si>
    <t>ROLLERSHADE  EST MOTOR BLACKOUT 2.44M</t>
  </si>
  <si>
    <t>CONSTRUCTORA SAN FRANCISCO SOCIEDAD POR ACCIONES SIMPLIFICADA</t>
  </si>
  <si>
    <t>2024-10-04 09:31:13</t>
  </si>
  <si>
    <t>2024-10-15 07:42:20</t>
  </si>
  <si>
    <t>2024-10-18 10:11:10</t>
  </si>
  <si>
    <t>2025-03-31 07:36:22</t>
  </si>
  <si>
    <t>36891</t>
  </si>
  <si>
    <t>GUIAPOLEAPIÃ?ONDELRIN10MMPERGOTEKDAP 603</t>
  </si>
  <si>
    <t>VISTA NORTE SAS</t>
  </si>
  <si>
    <t>2024-10-07 12:54:46</t>
  </si>
  <si>
    <t>2024-10-15 16:18:17</t>
  </si>
  <si>
    <t>2024-10-21 09:13:13</t>
  </si>
  <si>
    <t>2024-10-23 17:26:49</t>
  </si>
  <si>
    <t>2024-11-05 14:36:46</t>
  </si>
  <si>
    <t>2024-10-11 07:49:15</t>
  </si>
  <si>
    <t>2024-10-24 14:34:40</t>
  </si>
  <si>
    <t>2024-10-29 13:29:00</t>
  </si>
  <si>
    <t>2024-11-14 18:25:11</t>
  </si>
  <si>
    <t>2024-09-24 13:54:14</t>
  </si>
  <si>
    <t>2024-10-15 00:49:20</t>
  </si>
  <si>
    <t>2024-10-15 15:11:11</t>
  </si>
  <si>
    <t>2025-03-11 08:38:21</t>
  </si>
  <si>
    <t>SOMBRILLA ALPES 2.3*2.3 8P TECALUM S/F</t>
  </si>
  <si>
    <t>SOMBRILLA TROPICAL 2.0*2.0 4P S/F 38M</t>
  </si>
  <si>
    <t xml:space="preserve">PORCICOLA PRADERA SA </t>
  </si>
  <si>
    <t>2024-09-25 14:10:03</t>
  </si>
  <si>
    <t>2024-10-25 12:14:49</t>
  </si>
  <si>
    <t>2024-10-28 07:47:09</t>
  </si>
  <si>
    <t>DISLICORES</t>
  </si>
  <si>
    <t>2024-10-31 16:50:43</t>
  </si>
  <si>
    <t>2024-11-05 12:14:08</t>
  </si>
  <si>
    <t>2024-11-19 11:51:48</t>
  </si>
  <si>
    <t>2024-11-21 12:46:52</t>
  </si>
  <si>
    <t>2024-12-18 22:43:55</t>
  </si>
  <si>
    <t>2024-09-23 11:18:06</t>
  </si>
  <si>
    <t>2024-09-24 14:22:00</t>
  </si>
  <si>
    <t>2024-11-07 14:29:32</t>
  </si>
  <si>
    <t>2024-12-11 19:08:26</t>
  </si>
  <si>
    <t>2024-12-26 13:42:51</t>
  </si>
  <si>
    <t>2024-12-26 15:31:13</t>
  </si>
  <si>
    <t>2025-01-07 10:12:50</t>
  </si>
  <si>
    <t>2024-12-27</t>
  </si>
  <si>
    <t>SÖRING CLINICA DE HERIDAS Y MEDICINAS INTEGRATIVAS SAS</t>
  </si>
  <si>
    <t>2024-09-23 14:32:45</t>
  </si>
  <si>
    <t>2024-09-23 15:58:14</t>
  </si>
  <si>
    <t>2024-09-23 16:00:14</t>
  </si>
  <si>
    <t>2024-09-26 12:03:53</t>
  </si>
  <si>
    <t>110016</t>
  </si>
  <si>
    <t>SOMBRILLA CALIFORNIA 3*3</t>
  </si>
  <si>
    <t>LOB &amp; ADMINISTRADORA  DE SEGUROS LTDA</t>
  </si>
  <si>
    <t>2024-10-01 13:59:10</t>
  </si>
  <si>
    <t>2024-10-15 08:05:15</t>
  </si>
  <si>
    <t>2024-10-15 15:20:47</t>
  </si>
  <si>
    <t>2024-10-25 15:16:46</t>
  </si>
  <si>
    <t>2024-09-24 14:45:49</t>
  </si>
  <si>
    <t>2024-10-07 15:15:24</t>
  </si>
  <si>
    <t>2024-10-07 15:15:29</t>
  </si>
  <si>
    <t>2024-10-21 16:40:16</t>
  </si>
  <si>
    <t>2024-09-26 12:39:15</t>
  </si>
  <si>
    <t>2024-09-30 11:33:07</t>
  </si>
  <si>
    <t>2024-10-04 10:49:17</t>
  </si>
  <si>
    <t>1176</t>
  </si>
  <si>
    <t>VARILLA ACERO CALIBRADO 5/16"</t>
  </si>
  <si>
    <t>630</t>
  </si>
  <si>
    <t>CADENA NIQUELADA  REF 721</t>
  </si>
  <si>
    <t>2024-09-26 13:25:04</t>
  </si>
  <si>
    <t>2024-11-07 17:09:47</t>
  </si>
  <si>
    <t>2024-10-01 08:46:57</t>
  </si>
  <si>
    <t>2024-10-01 10:03:35</t>
  </si>
  <si>
    <t>2024-12-20 07:25:05</t>
  </si>
  <si>
    <t>CRISTINA ECHAVARRIA  GONZALEZ</t>
  </si>
  <si>
    <t>2024-09-23 13:48:49</t>
  </si>
  <si>
    <t>2024-09-23 13:48:54</t>
  </si>
  <si>
    <t>2024-09-23 16:53:44</t>
  </si>
  <si>
    <t>2024-09-24 10:09:37</t>
  </si>
  <si>
    <t>2024-09-24 10:09:44</t>
  </si>
  <si>
    <t>2024-09-25 09:40:21</t>
  </si>
  <si>
    <t>ANA ROSA CONSUEGRA</t>
  </si>
  <si>
    <t>2024-10-01 09:38:59</t>
  </si>
  <si>
    <t>2024-10-04 13:33:52</t>
  </si>
  <si>
    <t>2024-10-14 23:54:40</t>
  </si>
  <si>
    <t>2024-10-30 08:33:49</t>
  </si>
  <si>
    <t>2024-11-22 00:24:24</t>
  </si>
  <si>
    <t>2024-09-24 12:00:28</t>
  </si>
  <si>
    <t>2024-09-24 12:00:46</t>
  </si>
  <si>
    <t>2024-09-26 08:46:15</t>
  </si>
  <si>
    <t>2024-09-26 16:10:09</t>
  </si>
  <si>
    <t>2024-09-26 16:10:15</t>
  </si>
  <si>
    <t>2024-09-27 10:02:04</t>
  </si>
  <si>
    <t>2024-09-26 14:08:05</t>
  </si>
  <si>
    <t>2024-09-26 14:08:15</t>
  </si>
  <si>
    <t>2024-10-01 08:33:51</t>
  </si>
  <si>
    <t>lebristol sociedad sociedad por acciones simplificadas</t>
  </si>
  <si>
    <t>2024-09-28 12:34:26</t>
  </si>
  <si>
    <t>2024-10-01 10:17:24</t>
  </si>
  <si>
    <t>2024-10-01 12:03:11</t>
  </si>
  <si>
    <t>2024-10-29 10:16:58</t>
  </si>
  <si>
    <t>3645</t>
  </si>
  <si>
    <t>CONTROL REMOTO DC1662F PEGOTEK</t>
  </si>
  <si>
    <t xml:space="preserve">JORGE  CASTAñO </t>
  </si>
  <si>
    <t>2024-09-28 14:29:46</t>
  </si>
  <si>
    <t>2024-10-01 07:17:09</t>
  </si>
  <si>
    <t>2024-10-01 07:17:14</t>
  </si>
  <si>
    <t>2024-10-02 16:36:55</t>
  </si>
  <si>
    <t xml:space="preserve">TAMARA IMAGENES </t>
  </si>
  <si>
    <t>2024-10-15 14:10:04</t>
  </si>
  <si>
    <t>2024-10-15 17:46:13</t>
  </si>
  <si>
    <t>2024-10-19 12:53:47</t>
  </si>
  <si>
    <t>2024-10-19 12:54:29</t>
  </si>
  <si>
    <t>2024-12-24 08:40:36</t>
  </si>
  <si>
    <t>GOMEZ RAMOS JEISON ARLEY</t>
  </si>
  <si>
    <t>2024-09-25 15:18:45</t>
  </si>
  <si>
    <t>2024-09-25 15:18:51</t>
  </si>
  <si>
    <t>2024-10-01 08:42:03</t>
  </si>
  <si>
    <t>2024-09-26 10:11:33</t>
  </si>
  <si>
    <t>2024-09-26 14:33:03</t>
  </si>
  <si>
    <t>2024-10-02 12:06:08</t>
  </si>
  <si>
    <t>2024-10-02 12:07:01</t>
  </si>
  <si>
    <t>2024-10-01 10:27:47</t>
  </si>
  <si>
    <t>2024-10-03 08:09:29</t>
  </si>
  <si>
    <t>2024-10-08 11:57:40</t>
  </si>
  <si>
    <t>2024-10-09 08:58:20</t>
  </si>
  <si>
    <t>2024-11-19 10:00:50</t>
  </si>
  <si>
    <t>2024-09-26 14:05:54</t>
  </si>
  <si>
    <t>2024-09-26 14:06:28</t>
  </si>
  <si>
    <t>2024-10-01 08:32:54</t>
  </si>
  <si>
    <t>2024-10-11 16:57:48</t>
  </si>
  <si>
    <t>2024-10-17 10:02:07</t>
  </si>
  <si>
    <t>2024-10-24 12:14:11</t>
  </si>
  <si>
    <t>2024-10-24 12:14:36</t>
  </si>
  <si>
    <t>2024-10-29 10:17:11</t>
  </si>
  <si>
    <t>2024-10-11 17:00:30</t>
  </si>
  <si>
    <t>2024-10-18 17:28:29</t>
  </si>
  <si>
    <t>2024-10-24 12:15:01</t>
  </si>
  <si>
    <t>2024-10-24 12:15:19</t>
  </si>
  <si>
    <t>2024-10-29 10:17:20</t>
  </si>
  <si>
    <t xml:space="preserve">DIANA  RAMIREZ </t>
  </si>
  <si>
    <t>2024-09-30 14:53:28</t>
  </si>
  <si>
    <t>2024-10-21 17:53:22</t>
  </si>
  <si>
    <t>2024-11-08 08:07:46</t>
  </si>
  <si>
    <t>2024-12-10 11:21:46</t>
  </si>
  <si>
    <t>2025-03-10 10:21:19</t>
  </si>
  <si>
    <t>PLATINA ANCLAJE POSTE-MURO PERF.101x101</t>
  </si>
  <si>
    <t>DISPROMED M K SAS</t>
  </si>
  <si>
    <t>2024-09-28 14:48:46</t>
  </si>
  <si>
    <t>2024-10-01 08:37:10</t>
  </si>
  <si>
    <t>2024-10-02 13:11:45</t>
  </si>
  <si>
    <t>2024-10-15 15:09:07</t>
  </si>
  <si>
    <t>José Guerra de la Espriella</t>
  </si>
  <si>
    <t>2024-10-08 14:12:49</t>
  </si>
  <si>
    <t>2024-10-15 14:14:33</t>
  </si>
  <si>
    <t>2024-10-21 09:10:31</t>
  </si>
  <si>
    <t>2024-10-31 07:17:20</t>
  </si>
  <si>
    <t>2024-11-26 17:58:01</t>
  </si>
  <si>
    <t xml:space="preserve">FERNANDO  SARRIA CLIMENT </t>
  </si>
  <si>
    <t>2024-09-28 14:33:04</t>
  </si>
  <si>
    <t>2024-10-22 07:33:54</t>
  </si>
  <si>
    <t>2024-10-25 15:52:05</t>
  </si>
  <si>
    <t>2024-09-27 14:06:28</t>
  </si>
  <si>
    <t>2024-09-27 14:06:42</t>
  </si>
  <si>
    <t>2024-09-30 13:04:26</t>
  </si>
  <si>
    <t>YANETH RAMIREZ</t>
  </si>
  <si>
    <t>2024-09-30 07:58:32</t>
  </si>
  <si>
    <t>2024-10-01 13:56:50</t>
  </si>
  <si>
    <t>LUZ PIEDAD PATIÑO</t>
  </si>
  <si>
    <t>2024-10-16 10:38:23</t>
  </si>
  <si>
    <t>2024-10-17 15:13:08</t>
  </si>
  <si>
    <t>2024-10-19 13:07:28</t>
  </si>
  <si>
    <t>2024-10-01 15:11:30</t>
  </si>
  <si>
    <t>2024-10-01 15:11:36</t>
  </si>
  <si>
    <t>2024-10-02 12:05:12</t>
  </si>
  <si>
    <t xml:space="preserve">Asem Alsaadi </t>
  </si>
  <si>
    <t>2024-09-28 15:08:57</t>
  </si>
  <si>
    <t>2024-10-03 08:36:33</t>
  </si>
  <si>
    <t>2024-10-16 14:40:43</t>
  </si>
  <si>
    <t>2024-10-16 14:41:44</t>
  </si>
  <si>
    <t>2024-11-01 12:59:58</t>
  </si>
  <si>
    <t>2024-10-15 13:55:00</t>
  </si>
  <si>
    <t>2024-10-15 15:56:22</t>
  </si>
  <si>
    <t>2024-11-05 10:12:29</t>
  </si>
  <si>
    <t>2024-12-13 06:43:58</t>
  </si>
  <si>
    <t>CARLOS  ARAGON</t>
  </si>
  <si>
    <t>2024-09-28 15:14:00</t>
  </si>
  <si>
    <t>2024-09-30 11:18:13</t>
  </si>
  <si>
    <t>2024-09-30 11:18:57</t>
  </si>
  <si>
    <t>2024-10-10 12:14:52</t>
  </si>
  <si>
    <t>ISABELLA  OVALLE</t>
  </si>
  <si>
    <t>2024-09-30 14:08:17</t>
  </si>
  <si>
    <t>2024-10-01 09:45:08</t>
  </si>
  <si>
    <t>2024-10-04 08:35:19</t>
  </si>
  <si>
    <t>2024-12-11 12:28:09</t>
  </si>
  <si>
    <t>ALUTD03</t>
  </si>
  <si>
    <t>BARRA DE CARGA DAMIS 5.8M(CL1040)BLANCA</t>
  </si>
  <si>
    <t>EDGAR  GARCIA</t>
  </si>
  <si>
    <t>2024-09-28 14:31:08</t>
  </si>
  <si>
    <t>2024-10-01 09:30:02</t>
  </si>
  <si>
    <t>2024-10-08 11:32:56</t>
  </si>
  <si>
    <t>PARASOLES CONFORT SAS</t>
  </si>
  <si>
    <t>2024-09-30 10:49:31</t>
  </si>
  <si>
    <t>2024-09-30 10:49:37</t>
  </si>
  <si>
    <t>2024-09-30 11:29:01</t>
  </si>
  <si>
    <t>AIDA PATRICIA  HERNANDEZ SILVA</t>
  </si>
  <si>
    <t>2024-10-01 10:15:49</t>
  </si>
  <si>
    <t>2024-10-11 11:14:29</t>
  </si>
  <si>
    <t>2024-10-11 11:14:36</t>
  </si>
  <si>
    <t>SAN LUCAS RESIDENCE SAS</t>
  </si>
  <si>
    <t>2024-11-07 17:02:24</t>
  </si>
  <si>
    <t>2024-12-17 13:11:28</t>
  </si>
  <si>
    <t>2025-01-16 14:02:01</t>
  </si>
  <si>
    <t>2025-01-16 14:04:44</t>
  </si>
  <si>
    <t>2025-02-25 18:15:30</t>
  </si>
  <si>
    <t>PTEKROM20</t>
  </si>
  <si>
    <t>PERGOTEK ROMANO BASIC  POSTES</t>
  </si>
  <si>
    <t>EDIFICIO L´ANGOLO</t>
  </si>
  <si>
    <t>2024-10-01 12:05:23</t>
  </si>
  <si>
    <t>2024-10-02 13:30:49</t>
  </si>
  <si>
    <t>2024-11-05 14:31:59</t>
  </si>
  <si>
    <t>2024-11-12 10:01:45</t>
  </si>
  <si>
    <t>2025-01-31 15:00:08</t>
  </si>
  <si>
    <t>2024-11-05 12:34:30</t>
  </si>
  <si>
    <t>2024-11-19 18:27:59</t>
  </si>
  <si>
    <t>2024-11-29 12:04:46</t>
  </si>
  <si>
    <t>2024-11-29 12:05:34</t>
  </si>
  <si>
    <t>2025-05-05 08:20:13</t>
  </si>
  <si>
    <t>2024-09-30 11:55:18</t>
  </si>
  <si>
    <t>2024-09-30 11:55:23</t>
  </si>
  <si>
    <t>2024-09-30 17:01:14</t>
  </si>
  <si>
    <t>TABARES FARIETA GERMAN</t>
  </si>
  <si>
    <t>2024-10-09 14:59:22</t>
  </si>
  <si>
    <t>2024-10-09 14:59:27</t>
  </si>
  <si>
    <t>2024-10-16 07:13:46</t>
  </si>
  <si>
    <t>CARPAS DUNI</t>
  </si>
  <si>
    <t>2024-10-01 09:03:30</t>
  </si>
  <si>
    <t>2024-10-01 09:03:37</t>
  </si>
  <si>
    <t>2024-10-02 13:03:25</t>
  </si>
  <si>
    <t>2024-09-30 13:10:48</t>
  </si>
  <si>
    <t>2024-09-30 13:14:35</t>
  </si>
  <si>
    <t>2024-10-02 13:06:18</t>
  </si>
  <si>
    <t>2024-10-11 09:55:59</t>
  </si>
  <si>
    <t>2024-10-01 09:04:38</t>
  </si>
  <si>
    <t>2024-10-02 13:02:17</t>
  </si>
  <si>
    <t>2024-10-03 13:19:43</t>
  </si>
  <si>
    <t>VILLA PLAYA TAYRONA SAS</t>
  </si>
  <si>
    <t>2024-10-01 15:04:38</t>
  </si>
  <si>
    <t>2024-10-15 15:35:27</t>
  </si>
  <si>
    <t>2025-04-02 17:27:03</t>
  </si>
  <si>
    <t>8875</t>
  </si>
  <si>
    <t>LONA SOMBRILLA TROPICAL 2.7 8P S/FLE</t>
  </si>
  <si>
    <t>2024-10-03 14:20:18</t>
  </si>
  <si>
    <t>2024-10-07 11:31:35</t>
  </si>
  <si>
    <t>2024-10-16 13:31:59</t>
  </si>
  <si>
    <t>2024-11-23 10:03:31</t>
  </si>
  <si>
    <t>2024-12-06 21:22:09</t>
  </si>
  <si>
    <t>VIGAAC03</t>
  </si>
  <si>
    <t>VIGA EN ACERO 150X100</t>
  </si>
  <si>
    <t>2024-10-01 08:48:37</t>
  </si>
  <si>
    <t>2024-10-01 08:48:42</t>
  </si>
  <si>
    <t>2025-04-02 17:25:02</t>
  </si>
  <si>
    <t xml:space="preserve">AVICOLA LOS CAMBULOS SAS </t>
  </si>
  <si>
    <t>2024-10-01 12:02:10</t>
  </si>
  <si>
    <t>2024-11-08 16:57:47</t>
  </si>
  <si>
    <t>2024-11-13 13:28:46</t>
  </si>
  <si>
    <t>ANGELES SPORT GYM S.A.S</t>
  </si>
  <si>
    <t>2024-10-08 12:40:51</t>
  </si>
  <si>
    <t>2024-10-15 00:37:27</t>
  </si>
  <si>
    <t>2024-10-15 15:06:04</t>
  </si>
  <si>
    <t>2025-02-20 10:27:05</t>
  </si>
  <si>
    <t>2024-10-05 13:57:54</t>
  </si>
  <si>
    <t>2024-11-25 10:48:52</t>
  </si>
  <si>
    <t>2024-11-25 10:48:58</t>
  </si>
  <si>
    <t>2024-12-24 08:38:33</t>
  </si>
  <si>
    <t>JANETH ALVAREZ OSORIO</t>
  </si>
  <si>
    <t>2024-10-01 11:52:31</t>
  </si>
  <si>
    <t>2024-10-01 14:58:32</t>
  </si>
  <si>
    <t>2024-12-10 07:35:40</t>
  </si>
  <si>
    <t>2024-12-12 09:01:22</t>
  </si>
  <si>
    <t>2024-12-16 10:41:16</t>
  </si>
  <si>
    <t>2024-12-16 12:22:00</t>
  </si>
  <si>
    <t>2024-10-02 11:17:46</t>
  </si>
  <si>
    <t>2024-10-02 11:17:52</t>
  </si>
  <si>
    <t>2024-10-03 15:15:14</t>
  </si>
  <si>
    <t>2024-10-02 16:53:41</t>
  </si>
  <si>
    <t>2024-10-02 16:53:47</t>
  </si>
  <si>
    <t>2025-04-02 17:32:28</t>
  </si>
  <si>
    <t>PALMACAOBA CONDOMINIO PROPIEDAD HORIZONTAL</t>
  </si>
  <si>
    <t>2025-09-23</t>
  </si>
  <si>
    <t>2025-09-24 12:40:59</t>
  </si>
  <si>
    <t>2025-10-30 11:35:47</t>
  </si>
  <si>
    <t>2025-10-30 11:35:54</t>
  </si>
  <si>
    <t>2025-09-24</t>
  </si>
  <si>
    <t>2025-10-20</t>
  </si>
  <si>
    <t>2025-10-22</t>
  </si>
  <si>
    <t>2025-10-24</t>
  </si>
  <si>
    <t>Aprobado Muebles</t>
  </si>
  <si>
    <t>UMAMI GROUP UMAMI GROUP</t>
  </si>
  <si>
    <t>2024-10-03 10:26:48</t>
  </si>
  <si>
    <t>2024-10-03 16:55:58</t>
  </si>
  <si>
    <t>11357</t>
  </si>
  <si>
    <t>MESA TAPA CUAD 80*80*18 P/ALUM C/HUEC</t>
  </si>
  <si>
    <t>2024-10-02 11:03:12</t>
  </si>
  <si>
    <t>2024-10-02 11:03:21</t>
  </si>
  <si>
    <t>2024-10-03 13:52:31</t>
  </si>
  <si>
    <t>11369</t>
  </si>
  <si>
    <t>TORNILLO ALLEN INOX  6*60 MM</t>
  </si>
  <si>
    <t>12871</t>
  </si>
  <si>
    <t>TUERCA HEX INOX 6MM</t>
  </si>
  <si>
    <t>CARMEN CECILIA  MANZANO DE BURBANO</t>
  </si>
  <si>
    <t>2024-11-05 12:14:32</t>
  </si>
  <si>
    <t>2024-11-06 08:51:46</t>
  </si>
  <si>
    <t>2024-11-07 14:12:02</t>
  </si>
  <si>
    <t>2024-11-07 17:28:57</t>
  </si>
  <si>
    <t>MARIA DEL CARMEN VELEZ</t>
  </si>
  <si>
    <t>2024-10-16 09:52:08</t>
  </si>
  <si>
    <t>2024-10-18 07:44:31</t>
  </si>
  <si>
    <t>2024-11-11 23:44:07</t>
  </si>
  <si>
    <t>2024-11-23 09:49:18</t>
  </si>
  <si>
    <t>2024-11-27 08:43:49</t>
  </si>
  <si>
    <t>2024-10-17 11:24:35</t>
  </si>
  <si>
    <t>2024-10-17 11:24:41</t>
  </si>
  <si>
    <t>2024-10-19 13:07:58</t>
  </si>
  <si>
    <t>MARIA DEL CARMEN VELZ Y CI SAS</t>
  </si>
  <si>
    <t>2024-10-12 10:41:31</t>
  </si>
  <si>
    <t>2024-11-19 12:17:05</t>
  </si>
  <si>
    <t>2024-11-19 12:17:19</t>
  </si>
  <si>
    <t xml:space="preserve">ELENID  ORTIZ MORA  </t>
  </si>
  <si>
    <t>2024-10-07 12:11:39</t>
  </si>
  <si>
    <t>2024-10-08 12:14:15</t>
  </si>
  <si>
    <t>2024-10-08 12:14:20</t>
  </si>
  <si>
    <t>2024-10-08 12:14:29</t>
  </si>
  <si>
    <t>2024-10-03 15:30:09</t>
  </si>
  <si>
    <t>2024-10-03 15:30:51</t>
  </si>
  <si>
    <t>2024-10-04 10:48:37</t>
  </si>
  <si>
    <t>2024-10-07 10:55:50</t>
  </si>
  <si>
    <t>2024-10-09 12:00:30</t>
  </si>
  <si>
    <t>2024-10-15 14:30:51</t>
  </si>
  <si>
    <t>2024-10-04 09:45:13</t>
  </si>
  <si>
    <t>2024-10-17 16:03:39</t>
  </si>
  <si>
    <t>2024-10-17 16:04:02</t>
  </si>
  <si>
    <t>REP003</t>
  </si>
  <si>
    <t>REPARACION BANCA MAT PRIMA</t>
  </si>
  <si>
    <t>REP041</t>
  </si>
  <si>
    <t>REPARACION SOFA MAT PRIMA</t>
  </si>
  <si>
    <t>OCAMPO JARAMILLO JULIANA</t>
  </si>
  <si>
    <t>2024-10-11 08:57:07</t>
  </si>
  <si>
    <t>2024-11-09 10:05:18</t>
  </si>
  <si>
    <t>2024-11-09 10:05:38</t>
  </si>
  <si>
    <t>2024-11-12 09:31:44</t>
  </si>
  <si>
    <t>BEATRIZ OROZCO</t>
  </si>
  <si>
    <t>2024-11-12 14:17:50</t>
  </si>
  <si>
    <t>2024-12-03 16:51:18</t>
  </si>
  <si>
    <t>2024-12-11 17:47:11</t>
  </si>
  <si>
    <t>2024-12-27 10:42:08</t>
  </si>
  <si>
    <t>2025-02-28 08:15:51</t>
  </si>
  <si>
    <t>PLT52</t>
  </si>
  <si>
    <t>ANCLAJE LATERAL RIEL /MUROPFLEXMINI</t>
  </si>
  <si>
    <t>2024-10-08 12:34:14</t>
  </si>
  <si>
    <t>2024-11-08 14:11:51</t>
  </si>
  <si>
    <t>2024-11-08 14:11:59</t>
  </si>
  <si>
    <t>2024-11-19 15:59:15</t>
  </si>
  <si>
    <t>JUAN MIGUEL JARAMILLO</t>
  </si>
  <si>
    <t>2023-09-25</t>
  </si>
  <si>
    <t>2024-10-09 16:13:58</t>
  </si>
  <si>
    <t>2024-10-23 07:38:34</t>
  </si>
  <si>
    <t>2024-10-23 07:39:52</t>
  </si>
  <si>
    <t>2024-10-04 15:39:42</t>
  </si>
  <si>
    <t>2024-10-08 08:52:39</t>
  </si>
  <si>
    <t>2024-10-11 10:01:21</t>
  </si>
  <si>
    <t>2024-10-11 10:01:48</t>
  </si>
  <si>
    <t>2024-10-07 16:05:43</t>
  </si>
  <si>
    <t>2024-10-08 17:30:09</t>
  </si>
  <si>
    <t>2024-10-10 08:16:57</t>
  </si>
  <si>
    <t>2024-10-10 08:17:22</t>
  </si>
  <si>
    <t>CHRISTIAN  URCUQUI APTO 209 T3 NOVA CLUB</t>
  </si>
  <si>
    <t>2024-10-07 11:33:05</t>
  </si>
  <si>
    <t>2024-12-19 18:38:52</t>
  </si>
  <si>
    <t>2024-12-27 09:09:04</t>
  </si>
  <si>
    <t>2025-02-24 16:10:00</t>
  </si>
  <si>
    <t>2025-03-22 11:44:39</t>
  </si>
  <si>
    <t>2025-01-09</t>
  </si>
  <si>
    <t>CUBT01 CUBIERTA LONA ACRILICA</t>
  </si>
  <si>
    <t>JOSé FERNANDO  HOLGUIN GUERRERO</t>
  </si>
  <si>
    <t>2024-10-26 11:10:29</t>
  </si>
  <si>
    <t>2024-11-05 08:21:03</t>
  </si>
  <si>
    <t>2024-11-05 08:21:11</t>
  </si>
  <si>
    <t>2024-10-08 09:55:55</t>
  </si>
  <si>
    <t>2024-10-08 16:56:44</t>
  </si>
  <si>
    <t>JUAN DAVID ESTRADA VELEZ</t>
  </si>
  <si>
    <t>2024-10-11 08:24:36</t>
  </si>
  <si>
    <t>2024-10-15 00:46:57</t>
  </si>
  <si>
    <t>2024-10-15 14:24:22</t>
  </si>
  <si>
    <t>2024-10-31 13:18:29</t>
  </si>
  <si>
    <t>2024-10-04 14:07:20</t>
  </si>
  <si>
    <t>2024-10-04 14:07:26</t>
  </si>
  <si>
    <t>2024-10-07 07:49:55</t>
  </si>
  <si>
    <t>2024-10-04 14:05:42</t>
  </si>
  <si>
    <t>2024-10-04 14:06:40</t>
  </si>
  <si>
    <t>2024-10-07 07:49:01</t>
  </si>
  <si>
    <t xml:space="preserve"> INTERGRAFIC DE OCCIDENTE</t>
  </si>
  <si>
    <t>2024-10-24 10:16:10</t>
  </si>
  <si>
    <t>2024-12-04 17:16:53</t>
  </si>
  <si>
    <t>2024-12-04 17:17:01</t>
  </si>
  <si>
    <t>2024-12-24 10:46:50</t>
  </si>
  <si>
    <t>MODECA GROUP S.A.S</t>
  </si>
  <si>
    <t>2024-10-07 11:56:52</t>
  </si>
  <si>
    <t>2024-10-08 09:12:15</t>
  </si>
  <si>
    <t>2024-10-18 08:01:11</t>
  </si>
  <si>
    <t>2024-10-24 14:36:10</t>
  </si>
  <si>
    <t xml:space="preserve">WILSON CHAWEZ </t>
  </si>
  <si>
    <t>2024-10-08 12:09:10</t>
  </si>
  <si>
    <t>2024-10-08 16:47:26</t>
  </si>
  <si>
    <t>POLYAGRO SAS</t>
  </si>
  <si>
    <t>2024-10-23 10:26:27</t>
  </si>
  <si>
    <t>2024-11-08 15:16:28</t>
  </si>
  <si>
    <t>2024-11-08 17:18:19</t>
  </si>
  <si>
    <t>2024-12-05 08:15:25</t>
  </si>
  <si>
    <t>INTERGROUP SAS</t>
  </si>
  <si>
    <t>2024-10-17 10:28:51</t>
  </si>
  <si>
    <t>2024-10-30 15:20:32</t>
  </si>
  <si>
    <t>2024-10-30 15:20:41</t>
  </si>
  <si>
    <t>2024-10-15 09:28:36</t>
  </si>
  <si>
    <t>2024-11-12 08:42:34</t>
  </si>
  <si>
    <t>2024-11-12 08:42:44</t>
  </si>
  <si>
    <t>2025-02-04 08:23:58</t>
  </si>
  <si>
    <t>XAVIER ERNESTO  BERMEO MENESES</t>
  </si>
  <si>
    <t>2024-10-31 11:07:37</t>
  </si>
  <si>
    <t>2024-11-16 09:47:22</t>
  </si>
  <si>
    <t>2024-11-19 12:15:41</t>
  </si>
  <si>
    <t>2024-12-16 14:44:51</t>
  </si>
  <si>
    <t>2024-10-31 15:42:58</t>
  </si>
  <si>
    <t>2024-11-05 12:14:51</t>
  </si>
  <si>
    <t>2024-11-19 12:16:00</t>
  </si>
  <si>
    <t>2024-11-19 12:16:08</t>
  </si>
  <si>
    <t>2024-12-16 14:46:24</t>
  </si>
  <si>
    <t>2024-10-08 10:19:27</t>
  </si>
  <si>
    <t>2024-10-08 10:19:32</t>
  </si>
  <si>
    <t>2024-10-09 10:02:12</t>
  </si>
  <si>
    <t xml:space="preserve">LUIS AUGUSTO PUENTES </t>
  </si>
  <si>
    <t>2024-10-19 13:36:06</t>
  </si>
  <si>
    <t>2024-10-31 09:23:20</t>
  </si>
  <si>
    <t>2024-11-14 12:05:03</t>
  </si>
  <si>
    <t>2024-10-07 16:24:27</t>
  </si>
  <si>
    <t>2024-10-07 16:24:38</t>
  </si>
  <si>
    <t>2024-10-09 10:04:58</t>
  </si>
  <si>
    <t>2024-10-08 10:36:41</t>
  </si>
  <si>
    <t>2024-10-08 10:37:41</t>
  </si>
  <si>
    <t>2024-10-09 10:04:07</t>
  </si>
  <si>
    <t>6417</t>
  </si>
  <si>
    <t>CASQUILLO 80 LADO ACCION PIN CUADR PLAS</t>
  </si>
  <si>
    <t>6439</t>
  </si>
  <si>
    <t>PERGOSCREEN SERIE 30 BLANCO/BEIGE DN002</t>
  </si>
  <si>
    <t>CDA TECNIPLUS SAS</t>
  </si>
  <si>
    <t>2024-10-11 08:47:01</t>
  </si>
  <si>
    <t>2024-10-24 14:35:31</t>
  </si>
  <si>
    <t>2024-10-28 08:16:59</t>
  </si>
  <si>
    <t>2024-11-02 10:38:53</t>
  </si>
  <si>
    <t>Arte Patio NO FACTURABLE</t>
  </si>
  <si>
    <t>2024-10-08 12:21:44</t>
  </si>
  <si>
    <t>2024-12-02 00:08:00</t>
  </si>
  <si>
    <t>2024-12-02 16:39:50</t>
  </si>
  <si>
    <t>2024-12-24 08:40:09</t>
  </si>
  <si>
    <t>EL GRAN LANGOSTINO SAS</t>
  </si>
  <si>
    <t>2024-12-05 10:13:58</t>
  </si>
  <si>
    <t>2025-03-05 12:13:42</t>
  </si>
  <si>
    <t>2025-04-01 15:29:38</t>
  </si>
  <si>
    <t>2025-04-09 07:37:37</t>
  </si>
  <si>
    <t>2025-07-07 16:07:16</t>
  </si>
  <si>
    <t>2025-04-05</t>
  </si>
  <si>
    <t>CRITIAN  ANDRES PINEDA SALCEDO</t>
  </si>
  <si>
    <t>2024-10-08 11:49:11</t>
  </si>
  <si>
    <t>2024-10-08 11:49:17</t>
  </si>
  <si>
    <t>2024-10-11 07:25:46</t>
  </si>
  <si>
    <t>2024-10-09 09:33:31</t>
  </si>
  <si>
    <t>2024-10-09 09:33:36</t>
  </si>
  <si>
    <t>2025-04-02 17:25:15</t>
  </si>
  <si>
    <t xml:space="preserve">SERTEMU S. A. S </t>
  </si>
  <si>
    <t>2024-10-09 10:35:03</t>
  </si>
  <si>
    <t>2024-10-09 10:35:09</t>
  </si>
  <si>
    <t>2024-10-11 07:32:08</t>
  </si>
  <si>
    <t>27812</t>
  </si>
  <si>
    <t>CONTROL REMOTO DD3000H SENCILLO</t>
  </si>
  <si>
    <t>MTOS03</t>
  </si>
  <si>
    <t>MOTOR TOSCANA ME2  DM45ED/S50N</t>
  </si>
  <si>
    <t>2024-10-08 15:02:31</t>
  </si>
  <si>
    <t>2024-10-08 15:02:36</t>
  </si>
  <si>
    <t>2024-10-10 08:16:41</t>
  </si>
  <si>
    <t>2024-10-10 12:18:31</t>
  </si>
  <si>
    <t>2024-10-23 10:43:13</t>
  </si>
  <si>
    <t>2024-10-23 10:43:20</t>
  </si>
  <si>
    <t>2024-11-02 10:38:31</t>
  </si>
  <si>
    <t>CARPAS Y PARASOLES CANVAS ART</t>
  </si>
  <si>
    <t>2024-10-17 11:25:22</t>
  </si>
  <si>
    <t>2024-10-17 11:25:38</t>
  </si>
  <si>
    <t>2024-10-18 10:13:22</t>
  </si>
  <si>
    <t>4948</t>
  </si>
  <si>
    <t>HILO EPIC 6020T120 NEGRO</t>
  </si>
  <si>
    <t xml:space="preserve">FERNEY CASTAÑO </t>
  </si>
  <si>
    <t>2024-10-09 16:06:58</t>
  </si>
  <si>
    <t>2024-10-15 00:38:31</t>
  </si>
  <si>
    <t>2024-10-15 10:13:01</t>
  </si>
  <si>
    <t>2024-12-16 14:47:32</t>
  </si>
  <si>
    <t>Malla Batyline Gris</t>
  </si>
  <si>
    <t>francisco posada</t>
  </si>
  <si>
    <t>2024-10-11 09:53:46</t>
  </si>
  <si>
    <t>2024-10-23 17:36:53</t>
  </si>
  <si>
    <t>2024-10-23 17:37:06</t>
  </si>
  <si>
    <t>2024-10-28 07:55:35</t>
  </si>
  <si>
    <t>Edificio Cortezza Calle 93 Propiedad Horizontal</t>
  </si>
  <si>
    <t>2022-08-04</t>
  </si>
  <si>
    <t>2024-10-17 17:23:21</t>
  </si>
  <si>
    <t>2024-10-22 14:18:57</t>
  </si>
  <si>
    <t>2024-10-22 14:19:06</t>
  </si>
  <si>
    <t>2024-11-14 12:01:06</t>
  </si>
  <si>
    <t>2024-10-09 07:03:38</t>
  </si>
  <si>
    <t>2024-10-10 16:25:17</t>
  </si>
  <si>
    <t>2024-10-22 07:35:17</t>
  </si>
  <si>
    <t>Juan Antonio Lovera</t>
  </si>
  <si>
    <t>2024-10-17 11:10:52</t>
  </si>
  <si>
    <t>2024-10-21 17:00:43</t>
  </si>
  <si>
    <t>2024-10-29 13:17:02</t>
  </si>
  <si>
    <t>284</t>
  </si>
  <si>
    <t>CADENA CONTINUA No 4 EKA BLANCO</t>
  </si>
  <si>
    <t>2024-10-09 15:31:42</t>
  </si>
  <si>
    <t>2024-10-09 15:31:49</t>
  </si>
  <si>
    <t>2024-10-11 07:31:13</t>
  </si>
  <si>
    <t>2024-10-09 14:58:26</t>
  </si>
  <si>
    <t>2024-10-09 14:58:35</t>
  </si>
  <si>
    <t>2024-10-11 07:33:55</t>
  </si>
  <si>
    <t>DESARROLLADORA CC FONTANAR SAS</t>
  </si>
  <si>
    <t>2025-01-23 10:19:03</t>
  </si>
  <si>
    <t>2025-05-15 15:35:40</t>
  </si>
  <si>
    <t>2025-05-16 17:42:29</t>
  </si>
  <si>
    <t>2025-05-22 14:07:13</t>
  </si>
  <si>
    <t>2024-10-11 09:33:35</t>
  </si>
  <si>
    <t>2024-10-24 13:07:22</t>
  </si>
  <si>
    <t>2024-10-28 08:08:50</t>
  </si>
  <si>
    <t>28278</t>
  </si>
  <si>
    <t>BARRA EN MADERA ESP  PARA ASADOR CALIMA</t>
  </si>
  <si>
    <t>SAF CONSULTORES EN RETAIL SAS</t>
  </si>
  <si>
    <t>2024-10-11 07:56:00</t>
  </si>
  <si>
    <t>2024-10-11 10:22:49</t>
  </si>
  <si>
    <t>2024-10-10 15:34:01</t>
  </si>
  <si>
    <t>2024-10-10 15:34:25</t>
  </si>
  <si>
    <t>2024-10-15 07:24:46</t>
  </si>
  <si>
    <t>IMPRESOS TRAFFIC PUBLICIDAD SAS</t>
  </si>
  <si>
    <t>2024-10-09 16:11:31</t>
  </si>
  <si>
    <t>2024-10-09 16:11:37</t>
  </si>
  <si>
    <t>2024-10-11 07:35:31</t>
  </si>
  <si>
    <t>2024-10-24 10:33:47</t>
  </si>
  <si>
    <t>2024-10-29 11:14:23</t>
  </si>
  <si>
    <t>2024-11-07 07:25:54</t>
  </si>
  <si>
    <t>2024-11-07 07:26:29</t>
  </si>
  <si>
    <t>2024-12-11 13:08:36</t>
  </si>
  <si>
    <t>BANE11</t>
  </si>
  <si>
    <t>BANETA GUILLOT GANCHO ELECTRICA ACRILICA</t>
  </si>
  <si>
    <t>PABLO DONADO</t>
  </si>
  <si>
    <t>2024-10-11 09:59:11</t>
  </si>
  <si>
    <t>2024-10-11 11:24:34</t>
  </si>
  <si>
    <t>2024-10-11 11:37:39</t>
  </si>
  <si>
    <t>2024-10-15 14:50:31</t>
  </si>
  <si>
    <t>2024-10-22 14:39:23</t>
  </si>
  <si>
    <t>27490</t>
  </si>
  <si>
    <t>TOSCANA DYNAMIC MICRO PLUS</t>
  </si>
  <si>
    <t>WINNGLAS SAS</t>
  </si>
  <si>
    <t>2024-10-21 12:07:42</t>
  </si>
  <si>
    <t>2024-11-26 13:28:41</t>
  </si>
  <si>
    <t>2024-12-08 15:53:13</t>
  </si>
  <si>
    <t>2024-12-16 07:55:34</t>
  </si>
  <si>
    <t>2025-01-17 16:51:36</t>
  </si>
  <si>
    <t>PZCH023</t>
  </si>
  <si>
    <t>CHAPA TOP INOX GRANDE SA8600A13B</t>
  </si>
  <si>
    <t>SGLASS05</t>
  </si>
  <si>
    <t>SLIDINGGLASS 10mm UNA PUERTA 6P</t>
  </si>
  <si>
    <t>Blanco - RAL 9010</t>
  </si>
  <si>
    <t>Bernardo Antonio Ochoa Lozano</t>
  </si>
  <si>
    <t>2024-10-22 11:39:44</t>
  </si>
  <si>
    <t>2024-12-09 11:48:04</t>
  </si>
  <si>
    <t>2024-12-16 11:28:10</t>
  </si>
  <si>
    <t>2024-12-19</t>
  </si>
  <si>
    <t>CONJUNTO DE USO MIXTO ROBLE DE NOVATERRA PROPIEDAD HORIZONTAL POR ETAPAS, ETAPA 1</t>
  </si>
  <si>
    <t>2024-10-24 09:16:56</t>
  </si>
  <si>
    <t>2024-10-29 13:23:12</t>
  </si>
  <si>
    <t>2024-10-29 13:23:25</t>
  </si>
  <si>
    <t>2024-11-11 21:17:03</t>
  </si>
  <si>
    <t>2024-10-11 15:48:25</t>
  </si>
  <si>
    <t>2024-10-11 15:48:36</t>
  </si>
  <si>
    <t>2024-10-16 07:14:17</t>
  </si>
  <si>
    <t>2024-10-11 13:55:11</t>
  </si>
  <si>
    <t>2024-10-11 13:55:19</t>
  </si>
  <si>
    <t>2024-10-15 07:37:15</t>
  </si>
  <si>
    <t>EDIFICION SPIRALE COMPLEX</t>
  </si>
  <si>
    <t>2024-11-01 08:26:23</t>
  </si>
  <si>
    <t>2024-11-08 17:31:29</t>
  </si>
  <si>
    <t>2024-11-08 17:31:48</t>
  </si>
  <si>
    <t>2024-11-29 11:02:27</t>
  </si>
  <si>
    <t>2024-10-24 16:22:46</t>
  </si>
  <si>
    <t>2024-10-30 08:36:23</t>
  </si>
  <si>
    <t>2024-10-30 08:37:48</t>
  </si>
  <si>
    <t>2024-11-13 16:02:43</t>
  </si>
  <si>
    <t>2024-10-28 09:13:55</t>
  </si>
  <si>
    <t>2024-10-29 15:15:19</t>
  </si>
  <si>
    <t>2024-10-29 17:30:07</t>
  </si>
  <si>
    <t>2024-11-07 09:00:20</t>
  </si>
  <si>
    <t>2024-10-17 14:12:17</t>
  </si>
  <si>
    <t>2024-10-17 14:12:25</t>
  </si>
  <si>
    <t>2024-10-18 08:42:34</t>
  </si>
  <si>
    <t>2024-10-16 11:26:47</t>
  </si>
  <si>
    <t>2024-10-16 11:26:53</t>
  </si>
  <si>
    <t>2025-04-02 17:26:42</t>
  </si>
  <si>
    <t>Ana Milena Arias Alfaro</t>
  </si>
  <si>
    <t>2024-10-22 14:22:15</t>
  </si>
  <si>
    <t>2024-10-31 15:11:49</t>
  </si>
  <si>
    <t>2024-10-31 15:11:55</t>
  </si>
  <si>
    <t>2024-12-17 11:31:40</t>
  </si>
  <si>
    <t>Iván Felipe Sierra Figueroa</t>
  </si>
  <si>
    <t>2024-10-31 16:45:54</t>
  </si>
  <si>
    <t>2024-11-12 18:30:48</t>
  </si>
  <si>
    <t>2024-11-19 11:50:27</t>
  </si>
  <si>
    <t>2024-11-21 12:56:42</t>
  </si>
  <si>
    <t>2024-12-16 17:20:54</t>
  </si>
  <si>
    <t>2024-10-19 13:52:00</t>
  </si>
  <si>
    <t>2024-10-24 17:54:30</t>
  </si>
  <si>
    <t>2024-12-06 09:20:52</t>
  </si>
  <si>
    <t>2024-12-23 11:07:28</t>
  </si>
  <si>
    <t>2025-02-27 18:01:01</t>
  </si>
  <si>
    <t>AVICOLA LOS CAMBULOS SA</t>
  </si>
  <si>
    <t>2024-10-19 13:32:21</t>
  </si>
  <si>
    <t>2024-10-23 12:10:03</t>
  </si>
  <si>
    <t>2024-10-24 13:13:08</t>
  </si>
  <si>
    <t>CARMEN EMILIA BRAND DIAZ</t>
  </si>
  <si>
    <t>2024-11-19 15:19:48</t>
  </si>
  <si>
    <t>2024-12-18 12:21:53</t>
  </si>
  <si>
    <t>2025-01-08 11:31:03</t>
  </si>
  <si>
    <t>2025-01-28 10:59:08</t>
  </si>
  <si>
    <t>2025-06-06 12:11:24</t>
  </si>
  <si>
    <t>2024-10-16 13:32:48</t>
  </si>
  <si>
    <t>2024-11-05 15:04:39</t>
  </si>
  <si>
    <t>2024-11-05 17:42:30</t>
  </si>
  <si>
    <t>2024-10-15 16:56:42</t>
  </si>
  <si>
    <t>2024-10-15 16:57:03</t>
  </si>
  <si>
    <t>2025-04-02 17:25:45</t>
  </si>
  <si>
    <t>ANA ISABEL   LONDOñO BOTERO</t>
  </si>
  <si>
    <t>2024-10-21 15:13:30</t>
  </si>
  <si>
    <t>2024-11-14 06:58:02</t>
  </si>
  <si>
    <t>2025-01-09 11:25:51</t>
  </si>
  <si>
    <t>MARIA LUCIA OLAYA</t>
  </si>
  <si>
    <t>2024-10-17 10:49:27</t>
  </si>
  <si>
    <t>2024-11-06 13:45:53</t>
  </si>
  <si>
    <t>2024-11-06 13:46:10</t>
  </si>
  <si>
    <t>2024-11-13 14:12:05</t>
  </si>
  <si>
    <t>2024-10-16 15:39:06</t>
  </si>
  <si>
    <t>2024-10-16 15:39:13</t>
  </si>
  <si>
    <t>2024-10-18 10:18:09</t>
  </si>
  <si>
    <t>2024-10-16 09:42:42</t>
  </si>
  <si>
    <t>2024-10-21 10:16:52</t>
  </si>
  <si>
    <t>2024-10-21 10:17:00</t>
  </si>
  <si>
    <t>2024-11-01 12:08:51</t>
  </si>
  <si>
    <t>2024-11-01 12:08:59</t>
  </si>
  <si>
    <t>2024-11-05 17:34:53</t>
  </si>
  <si>
    <t>2024-10-16 10:03:33</t>
  </si>
  <si>
    <t>2024-10-16 10:03:41</t>
  </si>
  <si>
    <t>2025-04-02 17:25:32</t>
  </si>
  <si>
    <t>2024-10-16 09:46:03</t>
  </si>
  <si>
    <t>2024-10-23 10:43:44</t>
  </si>
  <si>
    <t>2024-10-23 10:43:50</t>
  </si>
  <si>
    <t>2024-10-24 15:46:21</t>
  </si>
  <si>
    <t>Alleata Group SAS</t>
  </si>
  <si>
    <t>2024-10-19 13:40:35</t>
  </si>
  <si>
    <t>2024-11-05 07:35:28</t>
  </si>
  <si>
    <t>2025-01-14 10:55:01</t>
  </si>
  <si>
    <t>2024-11-01 12:09:39</t>
  </si>
  <si>
    <t>2024-11-01 12:09:45</t>
  </si>
  <si>
    <t>2024-11-05 17:39:04</t>
  </si>
  <si>
    <t>ARAUJO SARASTY GERMAN RICARDO</t>
  </si>
  <si>
    <t>2024-10-16 11:34:22</t>
  </si>
  <si>
    <t>2024-10-16 11:34:42</t>
  </si>
  <si>
    <t>2024-10-17 08:59:26</t>
  </si>
  <si>
    <t>2024-10-16 16:16:19</t>
  </si>
  <si>
    <t>2024-10-16 16:16:24</t>
  </si>
  <si>
    <t>2024-10-18 10:22:58</t>
  </si>
  <si>
    <t>2024-10-24 10:05:52</t>
  </si>
  <si>
    <t>2024-10-24 14:30:59</t>
  </si>
  <si>
    <t>2024-10-28 07:11:14</t>
  </si>
  <si>
    <t>2024-10-16 14:34:08</t>
  </si>
  <si>
    <t>2024-10-16 14:34:13</t>
  </si>
  <si>
    <t>2025-04-02 17:25:56</t>
  </si>
  <si>
    <t>AMPARO GUZMAN</t>
  </si>
  <si>
    <t>2024-10-17 10:47:57</t>
  </si>
  <si>
    <t>2024-10-22 08:22:43</t>
  </si>
  <si>
    <t>PUERTO 125 SAS PUERTO 125 SAS</t>
  </si>
  <si>
    <t>2024-10-26 12:38:30</t>
  </si>
  <si>
    <t>2024-11-08 18:23:28</t>
  </si>
  <si>
    <t>2024-12-01 23:50:44</t>
  </si>
  <si>
    <t>2024-12-02 17:06:26</t>
  </si>
  <si>
    <t>2024-12-12 15:35:20</t>
  </si>
  <si>
    <t>VCR INVERSIONES SAS</t>
  </si>
  <si>
    <t>2024-12-03 09:52:10</t>
  </si>
  <si>
    <t>2024-12-09 16:51:25</t>
  </si>
  <si>
    <t>2024-12-23 11:09:08</t>
  </si>
  <si>
    <t>2024-12-23 11:09:26</t>
  </si>
  <si>
    <t>PARASOLARES SAS</t>
  </si>
  <si>
    <t>2024-10-21 14:19:04</t>
  </si>
  <si>
    <t>2024-10-22 13:19:03</t>
  </si>
  <si>
    <t>2024-11-13 15:15:25</t>
  </si>
  <si>
    <t>2024-11-16 12:13:31</t>
  </si>
  <si>
    <t>CARTAGENA PROPERTY MANAGEMENT S.A.S</t>
  </si>
  <si>
    <t>2024-10-31 16:43:23</t>
  </si>
  <si>
    <t>2024-11-13 16:49:43</t>
  </si>
  <si>
    <t>2024-11-13 16:49:49</t>
  </si>
  <si>
    <t>2024-12-24 08:42:55</t>
  </si>
  <si>
    <t>2025-01-13</t>
  </si>
  <si>
    <t>2024-10-18 14:50:12</t>
  </si>
  <si>
    <t>2024-10-18 14:50:30</t>
  </si>
  <si>
    <t>2024-10-22 07:20:39</t>
  </si>
  <si>
    <t>2024-10-21 14:13:50</t>
  </si>
  <si>
    <t>2024-10-21 14:14:02</t>
  </si>
  <si>
    <t>2024-10-22 07:18:25</t>
  </si>
  <si>
    <t>JOHNNY  LEYTON</t>
  </si>
  <si>
    <t>2024-11-05 12:19:25</t>
  </si>
  <si>
    <t>2024-10-31 11:39:14</t>
  </si>
  <si>
    <t>2024-11-06 09:50:41</t>
  </si>
  <si>
    <t>2024-10-19 14:19:18</t>
  </si>
  <si>
    <t>2024-11-01 16:18:21</t>
  </si>
  <si>
    <t>2024-11-21 17:24:02</t>
  </si>
  <si>
    <t>2024-11-21 18:52:35</t>
  </si>
  <si>
    <t>2024-11-27 08:36:26</t>
  </si>
  <si>
    <t>28282</t>
  </si>
  <si>
    <t>FUNDA ESPC ASADOR CON BARRA MADERA CALIM</t>
  </si>
  <si>
    <t>8624-01</t>
  </si>
  <si>
    <t>SILLA PLEGABLE VENUS S/BR (TA)</t>
  </si>
  <si>
    <t>2024-10-21 13:56:38</t>
  </si>
  <si>
    <t>2024-10-21 13:56:49</t>
  </si>
  <si>
    <t>2024-10-22 07:22:46</t>
  </si>
  <si>
    <t>CONSTRUCTORA BOLIVAR</t>
  </si>
  <si>
    <t>2024-11-02 14:19:53</t>
  </si>
  <si>
    <t>2024-11-28 12:02:05</t>
  </si>
  <si>
    <t>2024-11-28 12:05:43</t>
  </si>
  <si>
    <t>2024-12-06 21:23:36</t>
  </si>
  <si>
    <t>J &amp; P ASOCIADOS LTDA</t>
  </si>
  <si>
    <t>2024-10-29 13:20:32</t>
  </si>
  <si>
    <t>2024-11-01 18:02:50</t>
  </si>
  <si>
    <t>2024-11-19 16:28:37</t>
  </si>
  <si>
    <t>2024-11-21 18:28:32</t>
  </si>
  <si>
    <t>2024-11-27 08:51:32</t>
  </si>
  <si>
    <t>ALMACENES SUPERMIO SAS</t>
  </si>
  <si>
    <t>2024-10-22 14:45:12</t>
  </si>
  <si>
    <t>2024-10-22 14:45:30</t>
  </si>
  <si>
    <t>2024-10-24 13:01:59</t>
  </si>
  <si>
    <t>4947</t>
  </si>
  <si>
    <t>HILO EPIC T120C5968VERDEREF6020</t>
  </si>
  <si>
    <t>CRISTIAN ANDRES  CHU SALGADO</t>
  </si>
  <si>
    <t>2024-11-06 12:01:20</t>
  </si>
  <si>
    <t>2024-11-15 16:29:52</t>
  </si>
  <si>
    <t>2024-11-21 17:19:54</t>
  </si>
  <si>
    <t>2024-12-03 07:19:38</t>
  </si>
  <si>
    <t>2025-03-26 17:45:19</t>
  </si>
  <si>
    <t>2025-02-16</t>
  </si>
  <si>
    <t>ZONAMERICA USUARIO OPERADOR DE ZONA FRANCA SAS</t>
  </si>
  <si>
    <t>2024-11-12 14:00:42</t>
  </si>
  <si>
    <t>2025-01-27 11:08:30</t>
  </si>
  <si>
    <t>970810</t>
  </si>
  <si>
    <t>LONA SOMBRILLA ALPES 2*2 4P S/F</t>
  </si>
  <si>
    <t>Andrea González Cano</t>
  </si>
  <si>
    <t>2024-10-24 16:45:57</t>
  </si>
  <si>
    <t>2024-11-07 18:41:24</t>
  </si>
  <si>
    <t>2024-11-19 15:25:29</t>
  </si>
  <si>
    <t>2024-11-21 18:19:34</t>
  </si>
  <si>
    <t>2024-12-03 17:33:46</t>
  </si>
  <si>
    <t>GRUPO GIRALDO MEJIA S.A.S</t>
  </si>
  <si>
    <t>2024-11-05 14:28:54</t>
  </si>
  <si>
    <t>2024-12-02 12:00:06</t>
  </si>
  <si>
    <t>2024-12-08 16:19:57</t>
  </si>
  <si>
    <t>2024-12-19 07:37:27</t>
  </si>
  <si>
    <t>2025-01-30 17:45:06</t>
  </si>
  <si>
    <t>PFLT06</t>
  </si>
  <si>
    <t>PERGOLA FIJA ALUTECA PEQUEÃ?A</t>
  </si>
  <si>
    <t>2024-10-22 14:47:05</t>
  </si>
  <si>
    <t>2024-10-22 14:47:11</t>
  </si>
  <si>
    <t>2024-10-24 13:08:42</t>
  </si>
  <si>
    <t>2024-10-23 11:24:03</t>
  </si>
  <si>
    <t>2024-10-24 13:24:12</t>
  </si>
  <si>
    <t>2025-04-02 17:27:16</t>
  </si>
  <si>
    <t>2024-11-26 12:29:31</t>
  </si>
  <si>
    <t>2025-02-24 16:28:05</t>
  </si>
  <si>
    <t>2025-07-09 07:53:45</t>
  </si>
  <si>
    <t>2025-07-31 14:49:54</t>
  </si>
  <si>
    <t>2025-01-21</t>
  </si>
  <si>
    <t>12713</t>
  </si>
  <si>
    <t>EST SOMBRILLA LA GREAT 5.0 CON CRUCETA</t>
  </si>
  <si>
    <t>12740</t>
  </si>
  <si>
    <t>LONA SOMBRILLA LA GREAT 5.0mt S/F</t>
  </si>
  <si>
    <t>9452</t>
  </si>
  <si>
    <t>EST SOMBRILLA 8M LAGREAT SIN BASE</t>
  </si>
  <si>
    <t>9554</t>
  </si>
  <si>
    <t>LONA SOMBRILLA LAGREAT  8MT DIAMETRO</t>
  </si>
  <si>
    <t>SOMBRILLA TROPICAL 3.5*3.5 8P S/F 58M</t>
  </si>
  <si>
    <t>9759</t>
  </si>
  <si>
    <t>BASE METALICA SOMBRILLA EN 1"  1.00X1.00</t>
  </si>
  <si>
    <t>UNIVERSIDAD NACIONAL DE COLOMBIA</t>
  </si>
  <si>
    <t>2024-11-05 13:55:06</t>
  </si>
  <si>
    <t>2024-12-26 08:22:01</t>
  </si>
  <si>
    <t>2024-12-26 08:22:29</t>
  </si>
  <si>
    <t>2025-01-15 12:43:14</t>
  </si>
  <si>
    <t>26902</t>
  </si>
  <si>
    <t>BASE METAL SOMB C/NIVEL EN 1" 1.00*1.00</t>
  </si>
  <si>
    <t>SOMBRILLA TROPICAL TECALUM 3.5m M58 S/F</t>
  </si>
  <si>
    <t>2024-10-28 12:19:49</t>
  </si>
  <si>
    <t>2025-09-18 18:36:51</t>
  </si>
  <si>
    <t>2024-10-29 15:02:40</t>
  </si>
  <si>
    <t>2024-11-08 17:32:20</t>
  </si>
  <si>
    <t>2024-12-03 14:19:53</t>
  </si>
  <si>
    <t>2024-10-22 15:56:35</t>
  </si>
  <si>
    <t>2024-10-22 15:56:51</t>
  </si>
  <si>
    <t>2024-10-24 13:07:20</t>
  </si>
  <si>
    <t>COLOMBIANA DE MOLDEADOS S.A.S COMOLSA</t>
  </si>
  <si>
    <t>2024-11-14 12:41:16</t>
  </si>
  <si>
    <t>2024-12-01 23:24:14</t>
  </si>
  <si>
    <t>2024-12-23 07:13:30</t>
  </si>
  <si>
    <t>2024-12-24 10:40:19</t>
  </si>
  <si>
    <t>28293</t>
  </si>
  <si>
    <t>SOMBRILLA ALSACIA 2.50*2.50 MADERA (T)</t>
  </si>
  <si>
    <t>EDIFICIO CORTEZZA CALLE 93 PROPIEDAD HORIZONTAL</t>
  </si>
  <si>
    <t>2024-10-26 10:57:03</t>
  </si>
  <si>
    <t>2024-10-31 12:14:22</t>
  </si>
  <si>
    <t>2024-11-21 17:41:35</t>
  </si>
  <si>
    <t>17523</t>
  </si>
  <si>
    <t>CADENA CONTINUA POLIESTER 6 CINTA ANCHA</t>
  </si>
  <si>
    <t xml:space="preserve">JOAQUIN BELTRAN BECERRA </t>
  </si>
  <si>
    <t>2024-10-23 10:04:43</t>
  </si>
  <si>
    <t>2024-10-24 16:44:16</t>
  </si>
  <si>
    <t>NACIRA  TURBAY</t>
  </si>
  <si>
    <t>2024-10-24 09:59:16</t>
  </si>
  <si>
    <t>2024-10-25 09:38:09</t>
  </si>
  <si>
    <t>EDIFICIO MULTIFAMILIAR BAMBU CONDOMINIO</t>
  </si>
  <si>
    <t>2024-11-14 14:13:34</t>
  </si>
  <si>
    <t>2024-11-29 12:21:37</t>
  </si>
  <si>
    <t>2024-11-29 12:22:00</t>
  </si>
  <si>
    <t>2024-12-11 13:06:03</t>
  </si>
  <si>
    <t>2025-01-03</t>
  </si>
  <si>
    <t>2025-01-07</t>
  </si>
  <si>
    <t>808810</t>
  </si>
  <si>
    <t>FORRO COJIN SOFA MONTECARLO 2PTOS</t>
  </si>
  <si>
    <t>9612</t>
  </si>
  <si>
    <t>FORRO COJIN POUF</t>
  </si>
  <si>
    <t>2024-10-24 10:20:01</t>
  </si>
  <si>
    <t>2024-10-31 10:24:01</t>
  </si>
  <si>
    <t>2024-10-31 10:24:08</t>
  </si>
  <si>
    <t>2024-10-23 15:54:31</t>
  </si>
  <si>
    <t>2024-10-23 15:54:36</t>
  </si>
  <si>
    <t>2024-10-24 13:08:15</t>
  </si>
  <si>
    <t>INVERSIONES JUANFA S.A.S</t>
  </si>
  <si>
    <t>2024-10-31 16:48:53</t>
  </si>
  <si>
    <t>2024-11-05 09:19:09</t>
  </si>
  <si>
    <t>2024-11-07 07:23:19</t>
  </si>
  <si>
    <t>2025-01-31 17:55:15</t>
  </si>
  <si>
    <t>tecnielectric  limitada</t>
  </si>
  <si>
    <t>2024-10-25 10:41:54</t>
  </si>
  <si>
    <t>2024-10-25 10:42:00</t>
  </si>
  <si>
    <t>2024-10-28 07:22:55</t>
  </si>
  <si>
    <t>AQUA &amp; TERRA CONSULTORES ASOCIADOS S.A.S.</t>
  </si>
  <si>
    <t>2024-11-12 14:05:48</t>
  </si>
  <si>
    <t>2024-11-26 14:26:48</t>
  </si>
  <si>
    <t>2024-11-26 14:27:10</t>
  </si>
  <si>
    <t>2024-12-10 16:35:07</t>
  </si>
  <si>
    <t>WILDER  RENE  ORTIZ  GONZALEZ</t>
  </si>
  <si>
    <t>2024-10-24 11:20:30</t>
  </si>
  <si>
    <t>2024-10-24 11:20:39</t>
  </si>
  <si>
    <t>2024-10-24 12:17:18</t>
  </si>
  <si>
    <t>ADRIANA MALDONADO GONZALEZ</t>
  </si>
  <si>
    <t>2024-10-30 15:06:56</t>
  </si>
  <si>
    <t>2024-11-15 16:23:41</t>
  </si>
  <si>
    <t>2024-11-21 22:08:40</t>
  </si>
  <si>
    <t>100432</t>
  </si>
  <si>
    <t>MESA MAGIC OCTOGONAL 2.0*1.05 (TA)</t>
  </si>
  <si>
    <t>2024-10-24 16:17:41</t>
  </si>
  <si>
    <t>2024-10-24 16:17:46</t>
  </si>
  <si>
    <t>2025-04-02 17:27:27</t>
  </si>
  <si>
    <t>PEDRAZA PINEROS CESAR AUGUSTO</t>
  </si>
  <si>
    <t>2024-11-05 16:50:14</t>
  </si>
  <si>
    <t>2024-11-05 16:50:25</t>
  </si>
  <si>
    <t>2024-11-13 17:53:12</t>
  </si>
  <si>
    <t>2024-11-13 09:24:18</t>
  </si>
  <si>
    <t>2024-11-13 16:48:41</t>
  </si>
  <si>
    <t>OFFICE BURGER FAMILY S.A.S</t>
  </si>
  <si>
    <t>2024-11-12 11:37:28</t>
  </si>
  <si>
    <t>2025-01-13 14:52:20</t>
  </si>
  <si>
    <t>2025-02-12 06:59:53</t>
  </si>
  <si>
    <t>2025-02-12 07:00:28</t>
  </si>
  <si>
    <t>2025-06-14 08:46:55</t>
  </si>
  <si>
    <t>SPOT15</t>
  </si>
  <si>
    <t>SISTEMA ELECTRICO  15 SPOT PARA PERGOLA</t>
  </si>
  <si>
    <t>2024-10-30 09:31:55</t>
  </si>
  <si>
    <t>2024-11-05 15:05:09</t>
  </si>
  <si>
    <t>2024-11-05 17:43:04</t>
  </si>
  <si>
    <t xml:space="preserve"> FIDEICOMISOS SOCIEDAD FIDUCIARIA DE OCCIDENTE S.A</t>
  </si>
  <si>
    <t>2024-10-28 13:46:20</t>
  </si>
  <si>
    <t>2024-11-05 14:51:54</t>
  </si>
  <si>
    <t>2024-11-05 17:38:17</t>
  </si>
  <si>
    <t>UNIDAD MEDICA INTEGRAL  SAN RAFAEL SAS</t>
  </si>
  <si>
    <t>2024-11-05 16:55:56</t>
  </si>
  <si>
    <t>2024-11-14 18:07:10</t>
  </si>
  <si>
    <t>2024-11-21 17:22:30</t>
  </si>
  <si>
    <t>2024-11-29 12:06:56</t>
  </si>
  <si>
    <t>2025-01-21 08:43:33</t>
  </si>
  <si>
    <t>GUILLERMO MATEUS GARCIA</t>
  </si>
  <si>
    <t>2024-10-28 16:25:44</t>
  </si>
  <si>
    <t>2024-10-28 16:25:50</t>
  </si>
  <si>
    <t>2024-10-30 08:44:16</t>
  </si>
  <si>
    <t>2024-10-28 14:31:34</t>
  </si>
  <si>
    <t>2024-10-28 14:31:39</t>
  </si>
  <si>
    <t>2024-10-30 08:08:57</t>
  </si>
  <si>
    <t>FRANCO VASQUEZ GILBERTO</t>
  </si>
  <si>
    <t>2024-10-30 14:42:17</t>
  </si>
  <si>
    <t>2024-10-31 12:16:34</t>
  </si>
  <si>
    <t>2024-11-23 14:43:23</t>
  </si>
  <si>
    <t>2024-11-27 16:17:33</t>
  </si>
  <si>
    <t>DISTRICARPAS LA 17</t>
  </si>
  <si>
    <t>2024-10-28 14:32:41</t>
  </si>
  <si>
    <t>2024-10-29 10:06:49</t>
  </si>
  <si>
    <t>2024-10-31 15:10:38</t>
  </si>
  <si>
    <t>2024-11-01 07:19:41</t>
  </si>
  <si>
    <t>NORA ESMERALDA ESTRELLA  JARAMILLO</t>
  </si>
  <si>
    <t>2024-10-29 14:16:57</t>
  </si>
  <si>
    <t>2024-10-29 14:17:02</t>
  </si>
  <si>
    <t>2024-10-30 09:10:57</t>
  </si>
  <si>
    <t>2024-10-29 11:58:24</t>
  </si>
  <si>
    <t>2024-10-29 11:58:31</t>
  </si>
  <si>
    <t>2024-10-30 08:27:48</t>
  </si>
  <si>
    <t>2024-10-29 11:57:20</t>
  </si>
  <si>
    <t>2024-10-29 11:57:27</t>
  </si>
  <si>
    <t>2024-10-30 08:25:38</t>
  </si>
  <si>
    <t>2024-10-28 13:44:58</t>
  </si>
  <si>
    <t>2024-11-05 07:52:40</t>
  </si>
  <si>
    <t>2024-10-29 15:33:41</t>
  </si>
  <si>
    <t>2024-11-18 14:17:08</t>
  </si>
  <si>
    <t>2024-12-01 23:43:40</t>
  </si>
  <si>
    <t>2024-12-06 17:03:12</t>
  </si>
  <si>
    <t>2025-02-27 18:01:34</t>
  </si>
  <si>
    <t>BANE02</t>
  </si>
  <si>
    <t>BANETA 90 GRAD0S ELECTRICA</t>
  </si>
  <si>
    <t>PTEKROM01</t>
  </si>
  <si>
    <t>PERGOTEK ROMANO MEGA  POSTES</t>
  </si>
  <si>
    <t>LOURDES UCROS OSPINO</t>
  </si>
  <si>
    <t>2024-11-05 11:52:13</t>
  </si>
  <si>
    <t>2024-11-26 14:25:28</t>
  </si>
  <si>
    <t>2024-11-26 14:25:59</t>
  </si>
  <si>
    <t>2025-01-15 12:45:28</t>
  </si>
  <si>
    <t>100241</t>
  </si>
  <si>
    <t>SOFA MONTECARLO DER ALUTECA C/COJIN(TA)</t>
  </si>
  <si>
    <t>MESA AUXILIAR  MONT-ALUMIN 80*80  (TA)</t>
  </si>
  <si>
    <t>2025-04-01 11:34:41</t>
  </si>
  <si>
    <t>2025-04-02 11:01:49</t>
  </si>
  <si>
    <t>2025-04-02 11:01:57</t>
  </si>
  <si>
    <t>2025-04-15</t>
  </si>
  <si>
    <t>2025-04-17</t>
  </si>
  <si>
    <t>PORTAFOLIO JM2 S.A.S</t>
  </si>
  <si>
    <t>2024-11-20 11:47:01</t>
  </si>
  <si>
    <t>2024-11-26 18:29:58</t>
  </si>
  <si>
    <t>2024-11-26 18:30:28</t>
  </si>
  <si>
    <t>2024-12-24 10:52:34</t>
  </si>
  <si>
    <t>125061</t>
  </si>
  <si>
    <t>LONA SOMBRILLA ALPES 3*3 8P S/F</t>
  </si>
  <si>
    <t>2024-10-29 14:22:00</t>
  </si>
  <si>
    <t>2024-10-30 17:24:54</t>
  </si>
  <si>
    <t>2024-10-31 15:09:46</t>
  </si>
  <si>
    <t>2025-04-02 17:27:41</t>
  </si>
  <si>
    <t xml:space="preserve">CARMEN EMILIA  HOYOS GOMEZ </t>
  </si>
  <si>
    <t>2024-12-03 11:25:22</t>
  </si>
  <si>
    <t>2025-02-21 06:48:33</t>
  </si>
  <si>
    <t>2025-03-06 08:43:44</t>
  </si>
  <si>
    <t xml:space="preserve">MARíA  LONDOñO </t>
  </si>
  <si>
    <t>2024-10-31 17:08:15</t>
  </si>
  <si>
    <t>2024-11-05 14:30:09</t>
  </si>
  <si>
    <t>2024-11-05 14:30:38</t>
  </si>
  <si>
    <t>2024-11-05 14:30:45</t>
  </si>
  <si>
    <t xml:space="preserve"> MARIA FERNANDA GONZALEZ</t>
  </si>
  <si>
    <t>2024-11-06 16:13:52</t>
  </si>
  <si>
    <t>2024-11-21 17:55:11</t>
  </si>
  <si>
    <t>2024-12-01 23:20:49</t>
  </si>
  <si>
    <t>2024-12-03 07:44:10</t>
  </si>
  <si>
    <t>2025-01-25 12:59:43</t>
  </si>
  <si>
    <t>BANF01</t>
  </si>
  <si>
    <t>BANETA FIJA ACERO</t>
  </si>
  <si>
    <t>2024-10-30 14:57:20</t>
  </si>
  <si>
    <t>2024-11-05 17:35:32</t>
  </si>
  <si>
    <t>2024-11-16 12:13:58</t>
  </si>
  <si>
    <t>2024-11-16 12:14:20</t>
  </si>
  <si>
    <t>MARLENY  PENAGOS</t>
  </si>
  <si>
    <t>2024-10-29 09:08:46</t>
  </si>
  <si>
    <t>2024-11-13 07:41:56</t>
  </si>
  <si>
    <t>2024-11-13 07:42:00</t>
  </si>
  <si>
    <t>2024-11-21 22:09:09</t>
  </si>
  <si>
    <t>OLGA LUCIA BAENA DE GUZMAN</t>
  </si>
  <si>
    <t>2025-02-25 10:51:16</t>
  </si>
  <si>
    <t>2025-03-20 18:04:11</t>
  </si>
  <si>
    <t>2025-04-02 12:17:49</t>
  </si>
  <si>
    <t>2025-04-23 08:05:25</t>
  </si>
  <si>
    <t>2025-04-30 09:23:18</t>
  </si>
  <si>
    <t>2025-02-25</t>
  </si>
  <si>
    <t>2025-04-02</t>
  </si>
  <si>
    <t>2025-04-09</t>
  </si>
  <si>
    <t>2024-10-30 14:31:21</t>
  </si>
  <si>
    <t>2024-10-30 15:00:00</t>
  </si>
  <si>
    <t>2024-11-08 17:32:38</t>
  </si>
  <si>
    <t>2024-11-08 17:32:54</t>
  </si>
  <si>
    <t>PFR01</t>
  </si>
  <si>
    <t>PLANTILLA MECANIZADO RIEL 127 BASIC</t>
  </si>
  <si>
    <t>2024-10-28 15:29:56</t>
  </si>
  <si>
    <t>2024-10-28 15:30:03</t>
  </si>
  <si>
    <t>2025-04-02 17:27:53</t>
  </si>
  <si>
    <t>2024-10-28 14:18:05</t>
  </si>
  <si>
    <t>2024-10-30 08:58:46</t>
  </si>
  <si>
    <t>2024-10-30 09:09:48</t>
  </si>
  <si>
    <t>2024-10-29 14:26:12</t>
  </si>
  <si>
    <t>2024-10-29 14:26:19</t>
  </si>
  <si>
    <t>2024-11-01 07:09:15</t>
  </si>
  <si>
    <t>2024-10-29 14:22:50</t>
  </si>
  <si>
    <t>2024-10-29 14:23:04</t>
  </si>
  <si>
    <t>2024-10-30 08:24:42</t>
  </si>
  <si>
    <t>532</t>
  </si>
  <si>
    <t>LONA DICKSON AMARILLO MONTECAR REF:6676</t>
  </si>
  <si>
    <t>PONTIFICA UNIVERSIDAD JAVERIANA</t>
  </si>
  <si>
    <t>2024-11-06 15:52:45</t>
  </si>
  <si>
    <t>2024-11-28 12:00:20</t>
  </si>
  <si>
    <t>2024-11-28 12:05:07</t>
  </si>
  <si>
    <t>2025-01-09 16:33:48</t>
  </si>
  <si>
    <t>9223</t>
  </si>
  <si>
    <t>SOMBRILLA TROPICAL TECALUM 4.0m M58 S/F</t>
  </si>
  <si>
    <t>AMPARO RIVILLAS</t>
  </si>
  <si>
    <t>2024-10-29 09:33:57</t>
  </si>
  <si>
    <t>2024-10-29 09:34:02</t>
  </si>
  <si>
    <t>2024-10-29 13:23:56</t>
  </si>
  <si>
    <t>2024-10-29 12:04:39</t>
  </si>
  <si>
    <t>2024-10-29 12:04:49</t>
  </si>
  <si>
    <t>2024-10-30 08:52:52</t>
  </si>
  <si>
    <t>INGENIERIA DISEÑO Y CONSTRUCCION S.A.S</t>
  </si>
  <si>
    <t>2024-11-06 16:16:41</t>
  </si>
  <si>
    <t>2024-12-06 17:18:14</t>
  </si>
  <si>
    <t>2024-12-15 07:33:13</t>
  </si>
  <si>
    <t>2024-12-19 18:43:12</t>
  </si>
  <si>
    <t>2025-08-20 16:52:11</t>
  </si>
  <si>
    <t>2024-11-01 13:19:40</t>
  </si>
  <si>
    <t>2024-11-01 13:19:45</t>
  </si>
  <si>
    <t>2024-11-06 13:40:47</t>
  </si>
  <si>
    <t>MERCANTIL  CASTRO S A S</t>
  </si>
  <si>
    <t>2024-11-16 10:57:58</t>
  </si>
  <si>
    <t>2024-11-21 08:53:16</t>
  </si>
  <si>
    <t>2024-11-21 08:53:23</t>
  </si>
  <si>
    <t>INVERSIONES MONTOLIVO SAS</t>
  </si>
  <si>
    <t>2024-11-05 13:28:57</t>
  </si>
  <si>
    <t>2025-02-03 18:11:45</t>
  </si>
  <si>
    <t>2025-02-19 13:15:57</t>
  </si>
  <si>
    <t>2025-02-26 13:53:58</t>
  </si>
  <si>
    <t>2025-03-01 13:14:26</t>
  </si>
  <si>
    <t>2024-10-30 15:04:28</t>
  </si>
  <si>
    <t>2024-10-30 15:04:34</t>
  </si>
  <si>
    <t>2024-11-01 07:10:38</t>
  </si>
  <si>
    <t>2024-10-31 13:36:40</t>
  </si>
  <si>
    <t>2024-10-31 13:36:45</t>
  </si>
  <si>
    <t>2024-11-01 07:07:31</t>
  </si>
  <si>
    <t>2024-10-31 11:57:52</t>
  </si>
  <si>
    <t>2024-10-31 11:57:58</t>
  </si>
  <si>
    <t>2024-11-01 07:11:40</t>
  </si>
  <si>
    <t>EDIFICIO QUARTIER - PROPIEDAD HORIZONTAL</t>
  </si>
  <si>
    <t>2024-11-06 16:07:12</t>
  </si>
  <si>
    <t>2024-11-21 17:23:11</t>
  </si>
  <si>
    <t>2024-12-03 08:04:55</t>
  </si>
  <si>
    <t>2024-12-16 09:30:51</t>
  </si>
  <si>
    <t>BANCA NORMANDIA ALUTECA 1,40*0,40 S/C</t>
  </si>
  <si>
    <t xml:space="preserve">LUCY  AZUERO </t>
  </si>
  <si>
    <t>2024-10-31 17:09:36</t>
  </si>
  <si>
    <t>2024-11-07 14:06:25</t>
  </si>
  <si>
    <t>2024-11-07 14:06:35</t>
  </si>
  <si>
    <t>2024-11-21 07:22:44</t>
  </si>
  <si>
    <t>SERVICIOS INTEGRADOS NP S.A.S.</t>
  </si>
  <si>
    <t>2024-12-10 10:29:37</t>
  </si>
  <si>
    <t>2025-01-24 17:12:50</t>
  </si>
  <si>
    <t>2025-02-12 14:51:46</t>
  </si>
  <si>
    <t>2025-02-18 14:12:33</t>
  </si>
  <si>
    <t>2025-04-29 11:03:44</t>
  </si>
  <si>
    <t>2025-02-27</t>
  </si>
  <si>
    <t>PFLT06 PERGOLA FIJA ALUTECA PEQUEÃ?A</t>
  </si>
  <si>
    <t xml:space="preserve">CLEMENCIA JIMENEZ DE MICHAELIS </t>
  </si>
  <si>
    <t>2024-12-05 15:26:39</t>
  </si>
  <si>
    <t>2024-12-10 17:39:32</t>
  </si>
  <si>
    <t>2024-12-20 15:30:49</t>
  </si>
  <si>
    <t>2024-12-26 15:33:21</t>
  </si>
  <si>
    <t>2025-04-23 00:09:12</t>
  </si>
  <si>
    <t>321</t>
  </si>
  <si>
    <t>CAUCHO ADORNO BLANCO</t>
  </si>
  <si>
    <t>2024-11-01 11:39:08</t>
  </si>
  <si>
    <t>2024-11-21 13:11:25</t>
  </si>
  <si>
    <t>2024-11-21 13:11:41</t>
  </si>
  <si>
    <t>2024-12-16 09:34:07</t>
  </si>
  <si>
    <t>SOFA MONTECARLO DOS PUESTOS ALUTECA</t>
  </si>
  <si>
    <t>15799</t>
  </si>
  <si>
    <t>MESA DE CENTRO JAPON ALUTECA 1.0 * 0.60</t>
  </si>
  <si>
    <t>2024-10-31 10:30:37</t>
  </si>
  <si>
    <t>2024-10-31 10:30:45</t>
  </si>
  <si>
    <t>2025-04-02 17:28:06</t>
  </si>
  <si>
    <t>FLOREZ ANTOLINEZ PABLO ANTONIO</t>
  </si>
  <si>
    <t>2024-11-01 12:12:30</t>
  </si>
  <si>
    <t>2024-11-01 12:12:35</t>
  </si>
  <si>
    <t>2024-11-06 13:39:53</t>
  </si>
  <si>
    <t>inversiones y servicios vazquez y vazquez S.A.S</t>
  </si>
  <si>
    <t>2024-11-05 11:22:07</t>
  </si>
  <si>
    <t>2024-11-16 12:19:45</t>
  </si>
  <si>
    <t>2024-11-16 12:20:02</t>
  </si>
  <si>
    <t>2024-11-27 18:05:08</t>
  </si>
  <si>
    <t>2024-10-31 13:38:37</t>
  </si>
  <si>
    <t>2024-10-31 13:38:42</t>
  </si>
  <si>
    <t>2024-11-05 17:39:58</t>
  </si>
  <si>
    <t>2024-11-13 12:03:12</t>
  </si>
  <si>
    <t>2024-11-14 10:11:13</t>
  </si>
  <si>
    <t>2024-11-21 17:51:58</t>
  </si>
  <si>
    <t xml:space="preserve"> COLEGIO MAYOR DE NUESTRA SEÑORA DEL ROSARIO</t>
  </si>
  <si>
    <t>2024-11-12 11:31:45</t>
  </si>
  <si>
    <t>2024-11-13 10:33:10</t>
  </si>
  <si>
    <t>2024-11-14 07:33:34</t>
  </si>
  <si>
    <t>MOTOR TOSCANA ZE2  DM45ED/S50N</t>
  </si>
  <si>
    <t>2024-11-05 13:50:24</t>
  </si>
  <si>
    <t>2024-11-26 15:09:58</t>
  </si>
  <si>
    <t>2024-12-01 23:40:03</t>
  </si>
  <si>
    <t>2024-12-23 11:07:57</t>
  </si>
  <si>
    <t>2025-02-27 18:01:24</t>
  </si>
  <si>
    <t>Promotora Nivel S.A.S</t>
  </si>
  <si>
    <t>2025-01-13 11:01:08</t>
  </si>
  <si>
    <t>2025-02-07 17:39:02</t>
  </si>
  <si>
    <t>2025-03-03 10:48:26</t>
  </si>
  <si>
    <t>2025-03-19 08:16:03</t>
  </si>
  <si>
    <t>2025-05-06 09:43:04</t>
  </si>
  <si>
    <t>2025-02-15</t>
  </si>
  <si>
    <t>2025-03-01</t>
  </si>
  <si>
    <t>MAL DE OJO SAS</t>
  </si>
  <si>
    <t>2024-11-25 12:05:00</t>
  </si>
  <si>
    <t>2025-01-17 13:51:40</t>
  </si>
  <si>
    <t>2025-02-10 12:16:48</t>
  </si>
  <si>
    <t>2025-02-25 08:28:55</t>
  </si>
  <si>
    <t>2025-04-22 17:07:39</t>
  </si>
  <si>
    <t>2024-11-05 07:05:45</t>
  </si>
  <si>
    <t>2024-11-05 07:06:06</t>
  </si>
  <si>
    <t>2024-11-06 13:44:50</t>
  </si>
  <si>
    <t>2024-11-01 12:10:41</t>
  </si>
  <si>
    <t>2024-11-01 12:10:46</t>
  </si>
  <si>
    <t>2024-11-05 17:40:41</t>
  </si>
  <si>
    <t>11437</t>
  </si>
  <si>
    <t>SOPORTE DE BRAZO PEQUEÃ?O  TOSCANY</t>
  </si>
  <si>
    <t>EDISON SANCHEZ</t>
  </si>
  <si>
    <t>2024-11-05 10:39:03</t>
  </si>
  <si>
    <t>2024-11-05 10:39:13</t>
  </si>
  <si>
    <t>2024-11-06 13:45:25</t>
  </si>
  <si>
    <t>NILTO  MEJIA RAMOS</t>
  </si>
  <si>
    <t>2024-11-06 16:47:05</t>
  </si>
  <si>
    <t>2024-11-06 16:47:11</t>
  </si>
  <si>
    <t>2024-11-16 12:17:29</t>
  </si>
  <si>
    <t>9876</t>
  </si>
  <si>
    <t>MASTIL SOMB. ROMA 350 DE 1755MM</t>
  </si>
  <si>
    <t>2024-11-05 16:51:28</t>
  </si>
  <si>
    <t>2024-11-06 10:37:13</t>
  </si>
  <si>
    <t>2024-11-06 10:37:19</t>
  </si>
  <si>
    <t>2024-11-15 12:04:04</t>
  </si>
  <si>
    <t>2024-12-23 17:29:39</t>
  </si>
  <si>
    <t>2025-01-02 14:16:29</t>
  </si>
  <si>
    <t>INVERSIONES PIEDRAHITA OSPINA S.A.S</t>
  </si>
  <si>
    <t>2024-11-06 16:05:18</t>
  </si>
  <si>
    <t>2024-11-08 07:19:01</t>
  </si>
  <si>
    <t>2024-11-08 07:19:28</t>
  </si>
  <si>
    <t>2024-11-16 21:12:16</t>
  </si>
  <si>
    <t>Windward Long Bay</t>
  </si>
  <si>
    <t>2024-11-12 09:59:53</t>
  </si>
  <si>
    <t>2024-11-18 15:39:04</t>
  </si>
  <si>
    <t>2024-11-18 15:39:13</t>
  </si>
  <si>
    <t>2024-12-24 09:06:08</t>
  </si>
  <si>
    <t>2024-11-05 15:44:07</t>
  </si>
  <si>
    <t>2024-11-12 00:05:38</t>
  </si>
  <si>
    <t>2024-12-02 17:49:32</t>
  </si>
  <si>
    <t>2024-11-07 11:43:59</t>
  </si>
  <si>
    <t>2024-11-13 17:59:59</t>
  </si>
  <si>
    <t>2024-11-22 09:28:20</t>
  </si>
  <si>
    <t>2024-11-23 09:39:15</t>
  </si>
  <si>
    <t>MARIA SOCORRO LONDOÑO GIRALDO</t>
  </si>
  <si>
    <t>2024-11-15 14:12:32</t>
  </si>
  <si>
    <t>2024-12-06 13:11:54</t>
  </si>
  <si>
    <t>2024-12-19 18:30:47</t>
  </si>
  <si>
    <t>2024-12-19 18:31:12</t>
  </si>
  <si>
    <t>2025-02-17 15:42:52</t>
  </si>
  <si>
    <t>PTEK14</t>
  </si>
  <si>
    <t>PERGOTEK MINI CLASSIC GAZEBO</t>
  </si>
  <si>
    <t>2024-11-25 13:31:42</t>
  </si>
  <si>
    <t>2024-12-02 00:07:04</t>
  </si>
  <si>
    <t>2024-12-02 16:28:05</t>
  </si>
  <si>
    <t>2025-01-13 17:56:22</t>
  </si>
  <si>
    <t>2024-11-18 14:25:16</t>
  </si>
  <si>
    <t>2024-11-19 14:29:26</t>
  </si>
  <si>
    <t>2024-11-27 07:28:49</t>
  </si>
  <si>
    <t>2024-11-05 16:40:45</t>
  </si>
  <si>
    <t>2024-11-05 16:40:53</t>
  </si>
  <si>
    <t>2024-11-13 17:54:31</t>
  </si>
  <si>
    <t xml:space="preserve">Gilberto Franco </t>
  </si>
  <si>
    <t>2024-11-08 16:15:17</t>
  </si>
  <si>
    <t>2024-11-21 18:17:04</t>
  </si>
  <si>
    <t>2024-11-27 15:28:39</t>
  </si>
  <si>
    <t>2024-11-29 12:15:03</t>
  </si>
  <si>
    <t>2024-12-19 07:49:36</t>
  </si>
  <si>
    <t>VIGAAC01</t>
  </si>
  <si>
    <t>VIGA EN ACERO 75X75</t>
  </si>
  <si>
    <t>CATALINA  BARRIETOS</t>
  </si>
  <si>
    <t>2024-11-06 11:59:28</t>
  </si>
  <si>
    <t>2024-11-21 17:24:23</t>
  </si>
  <si>
    <t>2024-11-22 15:08:43</t>
  </si>
  <si>
    <t>2025-01-08 16:08:02</t>
  </si>
  <si>
    <t>3699</t>
  </si>
  <si>
    <t>CORDON SOMBRILLA ROMA  PIOLA NYLON No 4</t>
  </si>
  <si>
    <t>JUAN MANUEL HERNANDEZ CASTRO</t>
  </si>
  <si>
    <t>2024-12-21 09:20:40</t>
  </si>
  <si>
    <t>2024-12-24 13:12:04</t>
  </si>
  <si>
    <t>2025-01-28 10:25:57</t>
  </si>
  <si>
    <t>ARRENDAMINETO DE EQUIPOS Y COSNTRUCCION S.A.S</t>
  </si>
  <si>
    <t>2024-11-12 12:29:46</t>
  </si>
  <si>
    <t>2024-11-25 16:52:13</t>
  </si>
  <si>
    <t>2024-11-29 10:55:21</t>
  </si>
  <si>
    <t>2024-12-03 15:20:13</t>
  </si>
  <si>
    <t>2025-01-10 16:22:38</t>
  </si>
  <si>
    <t>2024-12-04 12:21:26</t>
  </si>
  <si>
    <t>2025-03-25 10:30:02</t>
  </si>
  <si>
    <t>2025-04-16 08:57:57</t>
  </si>
  <si>
    <t>2025-05-02 11:15:06</t>
  </si>
  <si>
    <t>2025-05-13 14:34:24</t>
  </si>
  <si>
    <t>2025-04-19</t>
  </si>
  <si>
    <t>2025-05-01</t>
  </si>
  <si>
    <t>FUSION DE ARTE Y DECORACION SAS</t>
  </si>
  <si>
    <t>2024-11-08 16:53:40</t>
  </si>
  <si>
    <t>2024-11-08 16:53:46</t>
  </si>
  <si>
    <t>2024-11-13 08:53:26</t>
  </si>
  <si>
    <t>2024-11-14 07:56:42</t>
  </si>
  <si>
    <t>2024-11-14 15:41:45</t>
  </si>
  <si>
    <t>2024-11-21 18:07:55</t>
  </si>
  <si>
    <t>2024-11-21 18:08:30</t>
  </si>
  <si>
    <t>PANIFICADORA LA FINA E.U</t>
  </si>
  <si>
    <t>2024-11-15 13:52:49</t>
  </si>
  <si>
    <t>2025-01-27 07:34:42</t>
  </si>
  <si>
    <t>2025-01-27 07:35:34</t>
  </si>
  <si>
    <t>2025-01-30 13:54:52</t>
  </si>
  <si>
    <t>dylser NV - NO FACTURABLE</t>
  </si>
  <si>
    <t>2024-11-06 13:29:14</t>
  </si>
  <si>
    <t>2024-12-06 09:24:36</t>
  </si>
  <si>
    <t>2025-03-25 16:11:35</t>
  </si>
  <si>
    <t>2025-03-25 17:06:22</t>
  </si>
  <si>
    <t>2025-01-01</t>
  </si>
  <si>
    <t>2024-11-06 16:38:53</t>
  </si>
  <si>
    <t>2024-11-06 16:38:59</t>
  </si>
  <si>
    <t>2024-11-08 07:21:48</t>
  </si>
  <si>
    <t>PADOVA SAS</t>
  </si>
  <si>
    <t>2024-11-26 10:02:09</t>
  </si>
  <si>
    <t>2024-12-06 15:39:40</t>
  </si>
  <si>
    <t>2024-12-18 10:21:32</t>
  </si>
  <si>
    <t>2024-12-26 15:33:42</t>
  </si>
  <si>
    <t>2025-02-28 17:23:23</t>
  </si>
  <si>
    <t>BANE01</t>
  </si>
  <si>
    <t>BANETA 90 GRADOS MANUAL</t>
  </si>
  <si>
    <t>BANE0701**</t>
  </si>
  <si>
    <t>LON BANETA 180 GRADOS MAN</t>
  </si>
  <si>
    <t>2024-11-07 12:04:01</t>
  </si>
  <si>
    <t>2024-12-19 14:47:41</t>
  </si>
  <si>
    <t>2024-12-19 14:48:16</t>
  </si>
  <si>
    <t>2025-02-27 18:01:48</t>
  </si>
  <si>
    <t>SOMBRILLA TROPICAL 3.0 8P (TA)M58 S/F</t>
  </si>
  <si>
    <t>INVERSIONES DAON SAS</t>
  </si>
  <si>
    <t>2024-11-08 14:03:28</t>
  </si>
  <si>
    <t>2024-11-23 12:05:02</t>
  </si>
  <si>
    <t>2024-12-03 08:11:39</t>
  </si>
  <si>
    <t>2024-12-10 08:37:45</t>
  </si>
  <si>
    <t>9679</t>
  </si>
  <si>
    <t>MESA CIRCULAR ALPES 1.80 (TA)</t>
  </si>
  <si>
    <t>JJORGE ARMANDO LAZADA LARA</t>
  </si>
  <si>
    <t>2024-11-06 15:43:31</t>
  </si>
  <si>
    <t>2024-11-06 15:43:37</t>
  </si>
  <si>
    <t>2024-11-07 07:21:17</t>
  </si>
  <si>
    <t>JUAN ANTONIO LOVERA</t>
  </si>
  <si>
    <t>2024-11-12 13:49:23</t>
  </si>
  <si>
    <t>2024-12-26 13:38:46</t>
  </si>
  <si>
    <t>2025-01-08 07:30:49</t>
  </si>
  <si>
    <t>1017131</t>
  </si>
  <si>
    <t>PERF PVC C/GUIA TROPIZIPP RIGIDO GRIS3MT</t>
  </si>
  <si>
    <t>dylser NV</t>
  </si>
  <si>
    <t>2024-11-07 11:40:17</t>
  </si>
  <si>
    <t>2024-12-06 09:21:34</t>
  </si>
  <si>
    <t>2025-03-25 16:08:25</t>
  </si>
  <si>
    <t>ARQUITECTURA ANGULAR SAS</t>
  </si>
  <si>
    <t>2024-11-16 10:57:13</t>
  </si>
  <si>
    <t>2024-12-05 12:13:58</t>
  </si>
  <si>
    <t>2024-12-18 10:17:16</t>
  </si>
  <si>
    <t>2024-12-23 11:46:36</t>
  </si>
  <si>
    <t>2025-01-15 12:48:25</t>
  </si>
  <si>
    <t xml:space="preserve">Negocios el correo </t>
  </si>
  <si>
    <t>2024-11-26 10:20:00</t>
  </si>
  <si>
    <t>2024-12-05 16:07:19</t>
  </si>
  <si>
    <t>2024-12-16 07:32:55</t>
  </si>
  <si>
    <t>2024-12-16 07:33:23</t>
  </si>
  <si>
    <t>2025-01-07 11:53:12</t>
  </si>
  <si>
    <t>A&amp;C MANILA S.A.S.</t>
  </si>
  <si>
    <t>2024-11-22 17:15:30</t>
  </si>
  <si>
    <t>2025-01-17 09:51:57</t>
  </si>
  <si>
    <t>2025-02-16 18:56:27</t>
  </si>
  <si>
    <t>2025-02-17 08:03:13</t>
  </si>
  <si>
    <t>2025-02-27 20:26:18</t>
  </si>
  <si>
    <t>2025-01-18</t>
  </si>
  <si>
    <t>SEMIPORTICO EN ACERO 120X120 (EXT L5800 P5000)</t>
  </si>
  <si>
    <t>2024-11-14 07:58:29</t>
  </si>
  <si>
    <t>2024-12-06 09:10:41</t>
  </si>
  <si>
    <t>2025-04-02 17:31:06</t>
  </si>
  <si>
    <t>2024-11-12 11:39:18</t>
  </si>
  <si>
    <t>2024-12-11 09:49:38</t>
  </si>
  <si>
    <t>2024-12-11 09:49:44</t>
  </si>
  <si>
    <t>2024-12-17 14:48:49</t>
  </si>
  <si>
    <t>COLEGIO DE ESTUDIOS SUPERIORES DE ADMINISTRACION - CESA</t>
  </si>
  <si>
    <t>2024-11-20 10:01:22</t>
  </si>
  <si>
    <t>2024-12-03 07:05:35</t>
  </si>
  <si>
    <t>2024-12-03 18:23:33</t>
  </si>
  <si>
    <t>2025-01-09 08:03:24</t>
  </si>
  <si>
    <t>10351</t>
  </si>
  <si>
    <t>PUNTA DE LANZA PEQ, 0,08*0,08*0,21(T)</t>
  </si>
  <si>
    <t>RICARDO LAMIR</t>
  </si>
  <si>
    <t>2024-11-08 16:11:22</t>
  </si>
  <si>
    <t>2024-11-12 08:07:04</t>
  </si>
  <si>
    <t>2024-11-12 18:39:14</t>
  </si>
  <si>
    <t>ANDRÉS  TORRES</t>
  </si>
  <si>
    <t>2024-11-29 10:05:24</t>
  </si>
  <si>
    <t>2024-12-18 16:05:38</t>
  </si>
  <si>
    <t>2024-12-23 10:49:21</t>
  </si>
  <si>
    <t>2024-12-26 15:34:23</t>
  </si>
  <si>
    <t>SPORTCAL01</t>
  </si>
  <si>
    <t>SEMIPORTICO EN ALUMINIO 76X76</t>
  </si>
  <si>
    <t>Viviana López Uribe</t>
  </si>
  <si>
    <t>2024-11-25 13:57:12</t>
  </si>
  <si>
    <t>2024-12-16 15:22:30</t>
  </si>
  <si>
    <t>2025-01-14 15:23:37</t>
  </si>
  <si>
    <t>2025-01-14 15:23:45</t>
  </si>
  <si>
    <t>2025-02-25 18:13:55</t>
  </si>
  <si>
    <t>2024-11-08 16:54:31</t>
  </si>
  <si>
    <t>2024-11-08 16:54:35</t>
  </si>
  <si>
    <t>2024-11-13 08:52:50</t>
  </si>
  <si>
    <t>GRUPO EMPRESARIAL KIRLANO S.A.S</t>
  </si>
  <si>
    <t>2024-11-08 10:37:47</t>
  </si>
  <si>
    <t>2024-12-06 17:33:50</t>
  </si>
  <si>
    <t>2024-12-06 17:34:12</t>
  </si>
  <si>
    <t>2024-12-24 09:05:26</t>
  </si>
  <si>
    <t>9167</t>
  </si>
  <si>
    <t>ASOLEADORA SAKAI C/RUEDA ALUTECA(TL)</t>
  </si>
  <si>
    <t>MESA AUXILIAR MONTECARLO ALUTECA 80*80 CM (TA)</t>
  </si>
  <si>
    <t>CMD GROUP</t>
  </si>
  <si>
    <t>2024-12-13 08:58:48</t>
  </si>
  <si>
    <t>2024-12-17 08:31:33</t>
  </si>
  <si>
    <t>2025-04-01 15:04:57</t>
  </si>
  <si>
    <t>2025-04-01 15:05:08</t>
  </si>
  <si>
    <t>2025-04-09 17:07:49</t>
  </si>
  <si>
    <t>PLAM12</t>
  </si>
  <si>
    <t>PERGOLAM LITE GAZEBO</t>
  </si>
  <si>
    <t>JOSE GUSTABO TABARES MARTINEZ</t>
  </si>
  <si>
    <t>2024-11-08 10:03:26</t>
  </si>
  <si>
    <t>2024-11-08 10:03:32</t>
  </si>
  <si>
    <t>2025-04-02 17:28:20</t>
  </si>
  <si>
    <t>2024-11-19 08:59:03</t>
  </si>
  <si>
    <t>2024-11-19 08:59:08</t>
  </si>
  <si>
    <t>2025-04-02 17:28:55</t>
  </si>
  <si>
    <t>2024-11-12 12:06:36</t>
  </si>
  <si>
    <t>2025-01-21 13:09:22</t>
  </si>
  <si>
    <t>2025-03-19 17:01:33</t>
  </si>
  <si>
    <t>2025-03-31 07:15:20</t>
  </si>
  <si>
    <t>2024-11-08 10:46:04</t>
  </si>
  <si>
    <t>2024-11-08 10:46:11</t>
  </si>
  <si>
    <t>2025-04-02 17:28:37</t>
  </si>
  <si>
    <t>2024-11-08 12:15:35</t>
  </si>
  <si>
    <t>2024-11-08 12:15:40</t>
  </si>
  <si>
    <t>2024-11-13 08:52:09</t>
  </si>
  <si>
    <t>2024-11-30 11:30:28</t>
  </si>
  <si>
    <t>2025-02-04 06:53:11</t>
  </si>
  <si>
    <t>2025-02-11 12:59:00</t>
  </si>
  <si>
    <t>2025-02-11</t>
  </si>
  <si>
    <t>2024-11-15 10:38:46</t>
  </si>
  <si>
    <t>2024-11-15 10:38:51</t>
  </si>
  <si>
    <t>2024-11-21 18:01:42</t>
  </si>
  <si>
    <t>HUGO MADRIGAL ALZATE</t>
  </si>
  <si>
    <t>2024-11-12 13:35:13</t>
  </si>
  <si>
    <t>2024-11-14 08:06:33</t>
  </si>
  <si>
    <t>2024-11-13 17:23:42</t>
  </si>
  <si>
    <t>2024-11-21 17:21:40</t>
  </si>
  <si>
    <t>2024-12-02 17:25:55</t>
  </si>
  <si>
    <t>2024-11-29 10:14:10</t>
  </si>
  <si>
    <t>2024-12-23 10:24:41</t>
  </si>
  <si>
    <t>2024-12-23 10:24:50</t>
  </si>
  <si>
    <t>2025-01-29 11:36:53</t>
  </si>
  <si>
    <t xml:space="preserve">FONBETA SAS </t>
  </si>
  <si>
    <t>2024-11-14 14:11:41</t>
  </si>
  <si>
    <t>2024-11-29 12:32:46</t>
  </si>
  <si>
    <t>2024-11-29 12:33:25</t>
  </si>
  <si>
    <t>2024-12-17 10:20:34</t>
  </si>
  <si>
    <t>100246</t>
  </si>
  <si>
    <t>SOFA MONT 3 PUES ALUTECA C/COJIN(TA)</t>
  </si>
  <si>
    <t>100249</t>
  </si>
  <si>
    <t>POUF MONTECARLO ALUM C/COJIN(TA)</t>
  </si>
  <si>
    <t>MESA DE CENTRO MONTALUTECA 1.0*1.0 (TA)</t>
  </si>
  <si>
    <t xml:space="preserve">MARIA MARGARITA PEREZ  </t>
  </si>
  <si>
    <t>2024-11-16 10:59:51</t>
  </si>
  <si>
    <t>2024-12-01 23:18:15</t>
  </si>
  <si>
    <t>2024-12-03 09:14:54</t>
  </si>
  <si>
    <t>2024-12-24 08:35:42</t>
  </si>
  <si>
    <t>ANDRES  CANO</t>
  </si>
  <si>
    <t>2024-11-14 13:44:49</t>
  </si>
  <si>
    <t>2024-12-05 17:29:51</t>
  </si>
  <si>
    <t>2024-12-06 17:28:38</t>
  </si>
  <si>
    <t>2024-12-24 08:49:03</t>
  </si>
  <si>
    <t>1960</t>
  </si>
  <si>
    <t>SOMBRILLA TAYRONA 3.0*3.0 8P S/F (TA) 58</t>
  </si>
  <si>
    <t xml:space="preserve">MARGARITA DEL SOCORRO GIRALDO ARANGO </t>
  </si>
  <si>
    <t>2024-11-19 09:23:07</t>
  </si>
  <si>
    <t>2024-12-21 13:08:30</t>
  </si>
  <si>
    <t>2025-01-08 11:34:39</t>
  </si>
  <si>
    <t>2025-03-11 17:18:09</t>
  </si>
  <si>
    <t>2025-06-24 08:31:14</t>
  </si>
  <si>
    <t xml:space="preserve">GLORIA INES ANGEL DE LOSADA </t>
  </si>
  <si>
    <t>2024-11-26 11:38:42</t>
  </si>
  <si>
    <t>2024-12-12 18:20:33</t>
  </si>
  <si>
    <t>2024-12-23 11:25:06</t>
  </si>
  <si>
    <t>2024-12-27 10:46:11</t>
  </si>
  <si>
    <t>2025-01-30 00:05:38</t>
  </si>
  <si>
    <t>ALER02</t>
  </si>
  <si>
    <t>ALERO CURVO 60 mm</t>
  </si>
  <si>
    <t>CORR02</t>
  </si>
  <si>
    <t>CORREA TUBERIA REDONDA 60 mm</t>
  </si>
  <si>
    <t>2024-11-13 15:16:11</t>
  </si>
  <si>
    <t>2024-11-13 15:16:17</t>
  </si>
  <si>
    <t>2024-11-16 12:22:27</t>
  </si>
  <si>
    <t>2024-11-12 16:32:36</t>
  </si>
  <si>
    <t>2024-11-12 16:32:42</t>
  </si>
  <si>
    <t>2025-04-02 17:30:57</t>
  </si>
  <si>
    <t>2024-11-13 15:09:22</t>
  </si>
  <si>
    <t>2024-11-13 15:09:28</t>
  </si>
  <si>
    <t>2024-11-16 12:20:55</t>
  </si>
  <si>
    <t>2024-11-12 15:48:27</t>
  </si>
  <si>
    <t>2024-11-14 07:34:03</t>
  </si>
  <si>
    <t>2024-11-14 07:34:39</t>
  </si>
  <si>
    <t>26327</t>
  </si>
  <si>
    <t>TARJETA DYNAMIC LITE</t>
  </si>
  <si>
    <t>27675</t>
  </si>
  <si>
    <t>FUENTE DE PODER HLG 320H 24A NACIONAL</t>
  </si>
  <si>
    <t>2024-11-20 15:27:08</t>
  </si>
  <si>
    <t>2024-11-20 15:27:31</t>
  </si>
  <si>
    <t>2024-11-23 09:56:46</t>
  </si>
  <si>
    <t xml:space="preserve">SOLINOFF </t>
  </si>
  <si>
    <t>2024-11-19 14:30:22</t>
  </si>
  <si>
    <t>2024-11-19 18:44:49</t>
  </si>
  <si>
    <t>2024-12-01 23:34:17</t>
  </si>
  <si>
    <t>2024-12-03 09:19:21</t>
  </si>
  <si>
    <t>2025-01-08 10:29:44</t>
  </si>
  <si>
    <t>SIXCO SAS</t>
  </si>
  <si>
    <t>2025-03-13 16:19:53</t>
  </si>
  <si>
    <t>2025-03-28 14:37:22</t>
  </si>
  <si>
    <t>2025-04-01 10:26:53</t>
  </si>
  <si>
    <t>2025-04-08 17:07:51</t>
  </si>
  <si>
    <t>2025-03-14</t>
  </si>
  <si>
    <t>MUEBLES JAMAR S.S</t>
  </si>
  <si>
    <t>2025-01-09 15:43:47</t>
  </si>
  <si>
    <t>2025-01-13 17:30:01</t>
  </si>
  <si>
    <t>2025-01-21 10:43:07</t>
  </si>
  <si>
    <t>2025-01-21 10:43:33</t>
  </si>
  <si>
    <t>2025-02-08 08:55:54</t>
  </si>
  <si>
    <t>MARIA DEL CARMEN RUIZ  RAMIREZ</t>
  </si>
  <si>
    <t>2024-11-14 13:33:04</t>
  </si>
  <si>
    <t>2024-11-25 10:15:20</t>
  </si>
  <si>
    <t>2024-11-25 10:15:32</t>
  </si>
  <si>
    <t>2024-12-03 17:42:20</t>
  </si>
  <si>
    <t>2025-03-06 09:37:39</t>
  </si>
  <si>
    <t>2025-03-28 15:38:40</t>
  </si>
  <si>
    <t>2025-04-11 16:14:11</t>
  </si>
  <si>
    <t>2025-04-15 06:46:10</t>
  </si>
  <si>
    <t>2025-07-01 14:08:27</t>
  </si>
  <si>
    <t>2025-03-19</t>
  </si>
  <si>
    <t>2024-11-14 09:32:16</t>
  </si>
  <si>
    <t>2024-11-14 09:32:27</t>
  </si>
  <si>
    <t>2025-04-02 17:31:16</t>
  </si>
  <si>
    <t>EFIMEROS DISEÑO S.A.S</t>
  </si>
  <si>
    <t>2024-11-15 14:10:37</t>
  </si>
  <si>
    <t>2024-11-20 17:00:19</t>
  </si>
  <si>
    <t>2024-11-15 13:38:56</t>
  </si>
  <si>
    <t>2024-11-15 13:39:02</t>
  </si>
  <si>
    <t>2024-11-16 12:12:58</t>
  </si>
  <si>
    <t>ESTER BENAVIDES DE CHAVARRIAGA</t>
  </si>
  <si>
    <t>2024-11-16 11:01:29</t>
  </si>
  <si>
    <t>2024-11-18 16:02:55</t>
  </si>
  <si>
    <t>2024-11-26 14:40:35</t>
  </si>
  <si>
    <t>2024-12-09 07:17:16</t>
  </si>
  <si>
    <t>2024-12-03 16:33:34</t>
  </si>
  <si>
    <t>2024-12-04 11:45:23</t>
  </si>
  <si>
    <t xml:space="preserve">CARMEN PADILLA </t>
  </si>
  <si>
    <t>2024-11-19 10:14:03</t>
  </si>
  <si>
    <t>2024-11-20 07:41:48</t>
  </si>
  <si>
    <t>2024-11-20 07:41:55</t>
  </si>
  <si>
    <t>2025-01-20 18:24:19</t>
  </si>
  <si>
    <t>2025-03-29 13:42:03</t>
  </si>
  <si>
    <t>2025-04-03 12:16:36</t>
  </si>
  <si>
    <t>2025-04-03 12:17:23</t>
  </si>
  <si>
    <t>2025-04-24 15:48:45</t>
  </si>
  <si>
    <t>28523</t>
  </si>
  <si>
    <t>SILICONA NEUTRA BASICA TRANSP 280ML</t>
  </si>
  <si>
    <t>SERVANDAM</t>
  </si>
  <si>
    <t>SERVICIO ALQUILER DE ANDAMIOS</t>
  </si>
  <si>
    <t>2024-11-22 11:37:58</t>
  </si>
  <si>
    <t>2025-01-13 15:41:35</t>
  </si>
  <si>
    <t>2025-01-21 11:58:46</t>
  </si>
  <si>
    <t>2025-01-21 12:05:23</t>
  </si>
  <si>
    <t>11694</t>
  </si>
  <si>
    <t>FUNDA MESA MAGIC 6 SILLAS PARIS CERRADAS</t>
  </si>
  <si>
    <t>14534</t>
  </si>
  <si>
    <t>FUNDA BANCA TUCAN  1.20</t>
  </si>
  <si>
    <t>2024-11-25 12:19:10</t>
  </si>
  <si>
    <t>2024-11-26 15:01:08</t>
  </si>
  <si>
    <t>2024-11-26 15:01:47</t>
  </si>
  <si>
    <t>2024-11-26 15:02:05</t>
  </si>
  <si>
    <t>DAMIS SAS - NO FACTURABLE</t>
  </si>
  <si>
    <t>2024-11-15 10:45:37</t>
  </si>
  <si>
    <t>2025-06-26 11:37:46</t>
  </si>
  <si>
    <t>2025-06-26 11:40:57</t>
  </si>
  <si>
    <t>2025-06-26 11:41:06</t>
  </si>
  <si>
    <t>2025-06-26 11:41:11</t>
  </si>
  <si>
    <t>2024-12-04 12:34:36</t>
  </si>
  <si>
    <t>2024-12-23 07:42:59</t>
  </si>
  <si>
    <t>2025-01-13 15:22:04</t>
  </si>
  <si>
    <t>2025-05-13 17:06:53</t>
  </si>
  <si>
    <t>2025-05-29 07:41:32</t>
  </si>
  <si>
    <t>2024-11-20 15:29:43</t>
  </si>
  <si>
    <t>2024-11-25 17:44:18</t>
  </si>
  <si>
    <t>2024-12-01 23:40:43</t>
  </si>
  <si>
    <t>2024-12-04 17:52:29</t>
  </si>
  <si>
    <t>2024-11-18 15:41:09</t>
  </si>
  <si>
    <t>2024-11-19 18:29:50</t>
  </si>
  <si>
    <t>2024-11-20 13:31:41</t>
  </si>
  <si>
    <t>2024-11-21 18:06:35</t>
  </si>
  <si>
    <t>2024-11-20 15:25:42</t>
  </si>
  <si>
    <t>2024-11-20 15:25:47</t>
  </si>
  <si>
    <t>2024-11-21 18:04:26</t>
  </si>
  <si>
    <t xml:space="preserve">B Y G CONSULTORES &amp; COMPAÑIA LIMITADA </t>
  </si>
  <si>
    <t>2024-12-07 11:10:49</t>
  </si>
  <si>
    <t>2024-12-09 09:09:52</t>
  </si>
  <si>
    <t>2024-12-12 10:19:17</t>
  </si>
  <si>
    <t>2024-12-13 13:11:57</t>
  </si>
  <si>
    <t>2024-11-15 16:36:11</t>
  </si>
  <si>
    <t>2024-11-15 16:36:16</t>
  </si>
  <si>
    <t>2024-11-16 12:15:37</t>
  </si>
  <si>
    <t>EDIFICIO RONDA DEL RIO CENTRO COMERCIAL - PROPIEDAD HORIZONTAL</t>
  </si>
  <si>
    <t>2024-12-19 11:58:04</t>
  </si>
  <si>
    <t>2024-12-23 10:33:31</t>
  </si>
  <si>
    <t>2025-01-08 07:17:56</t>
  </si>
  <si>
    <t>2025-01-10 13:35:10</t>
  </si>
  <si>
    <t xml:space="preserve">ZARGI SAS </t>
  </si>
  <si>
    <t>2024-11-22 11:39:06</t>
  </si>
  <si>
    <t>2024-12-09 17:47:37</t>
  </si>
  <si>
    <t>2024-12-09 17:48:03</t>
  </si>
  <si>
    <t>2025-01-07 10:29:21</t>
  </si>
  <si>
    <t>TATIANA ROLDAN</t>
  </si>
  <si>
    <t>2024-11-20 10:20:07</t>
  </si>
  <si>
    <t>2024-11-20 12:10:22</t>
  </si>
  <si>
    <t>2024-11-20 12:10:31</t>
  </si>
  <si>
    <t>2024-12-24 08:55:51</t>
  </si>
  <si>
    <t>9261</t>
  </si>
  <si>
    <t>MESA EXTEN ALPES 140X240 EXT 120 AL (TA)</t>
  </si>
  <si>
    <t>2024-11-22 11:35:06</t>
  </si>
  <si>
    <t>2025-01-09 13:32:50</t>
  </si>
  <si>
    <t>2025-01-09 13:33:11</t>
  </si>
  <si>
    <t>2025-04-08 11:51:56</t>
  </si>
  <si>
    <t>10353</t>
  </si>
  <si>
    <t>PASADOR SOMBRILLA 0,025*0,025*0,16(T)</t>
  </si>
  <si>
    <t>110022</t>
  </si>
  <si>
    <t>LONA SOMBRILLA TROPICAL (ALP) TA 3.5 S/F</t>
  </si>
  <si>
    <t>LONA SOMBRILLA TROPI (ALP)3*3 8P S/F</t>
  </si>
  <si>
    <t>5552</t>
  </si>
  <si>
    <t>PASADOR ALUM 1/4 DOBLADO 90o EXPORT</t>
  </si>
  <si>
    <t>MARTA  HELENA SARRIA</t>
  </si>
  <si>
    <t>2024-11-30 14:51:08</t>
  </si>
  <si>
    <t>2024-12-04 18:03:23</t>
  </si>
  <si>
    <t>2024-12-04 18:04:02</t>
  </si>
  <si>
    <t>11488</t>
  </si>
  <si>
    <t>MALLA SILLA APILABLE TOKIO</t>
  </si>
  <si>
    <t>REP039</t>
  </si>
  <si>
    <t>REPARACION SILLA MANO OBRA</t>
  </si>
  <si>
    <t>2024-11-18 12:08:19</t>
  </si>
  <si>
    <t>2024-11-18 12:08:25</t>
  </si>
  <si>
    <t>2025-04-02 17:24:12</t>
  </si>
  <si>
    <t>2024-11-18 15:38:25</t>
  </si>
  <si>
    <t>2024-11-18 15:38:35</t>
  </si>
  <si>
    <t>2025-04-02 17:29:18</t>
  </si>
  <si>
    <t>2024-11-18 15:37:30</t>
  </si>
  <si>
    <t>2024-11-18 15:37:37</t>
  </si>
  <si>
    <t>2025-04-02 17:29:07</t>
  </si>
  <si>
    <t>ESTEBAN  REY  SANDOVAL</t>
  </si>
  <si>
    <t>2024-11-18 15:56:00</t>
  </si>
  <si>
    <t>2024-11-18 15:56:12</t>
  </si>
  <si>
    <t>2024-12-03 16:38:41</t>
  </si>
  <si>
    <t>2024-11-21 16:42:26</t>
  </si>
  <si>
    <t>2024-11-21 16:42:34</t>
  </si>
  <si>
    <t>2024-11-23 09:23:43</t>
  </si>
  <si>
    <t>JOEL VILELA</t>
  </si>
  <si>
    <t>2025-01-08 13:41:24</t>
  </si>
  <si>
    <t>2025-01-28 07:20:32</t>
  </si>
  <si>
    <t>2025-01-28 09:30:52</t>
  </si>
  <si>
    <t>LEONARDO GUTIERREZ SOLANO</t>
  </si>
  <si>
    <t>2024-11-26 14:16:50</t>
  </si>
  <si>
    <t>2024-12-21 17:00:30</t>
  </si>
  <si>
    <t>2025-01-13 14:30:23</t>
  </si>
  <si>
    <t>2025-01-21 12:00:53</t>
  </si>
  <si>
    <t>2025-02-05 11:47:19</t>
  </si>
  <si>
    <t>2024-11-18 15:53:34</t>
  </si>
  <si>
    <t>2024-11-19 18:28:57</t>
  </si>
  <si>
    <t>2024-11-21 18:10:03</t>
  </si>
  <si>
    <t>2024-11-21 18:10:55</t>
  </si>
  <si>
    <t>2024-11-19 11:05:53</t>
  </si>
  <si>
    <t>2024-12-05 15:01:12</t>
  </si>
  <si>
    <t>2024-12-06 14:45:58</t>
  </si>
  <si>
    <t>2024-11-19 09:31:05</t>
  </si>
  <si>
    <t>2024-11-20 14:45:51</t>
  </si>
  <si>
    <t>2024-11-21 17:24:55</t>
  </si>
  <si>
    <t>2024-11-23 10:01:07</t>
  </si>
  <si>
    <t>2024-12-03 09:41:51</t>
  </si>
  <si>
    <t>24254</t>
  </si>
  <si>
    <t>SPOT 4.5W / 60Âº ANGULO / 3000K / NEGRO</t>
  </si>
  <si>
    <t xml:space="preserve">MARIA BARDOSSY </t>
  </si>
  <si>
    <t>2024-11-20 15:17:45</t>
  </si>
  <si>
    <t>2024-11-21 17:20:25</t>
  </si>
  <si>
    <t>2024-11-26 18:34:04</t>
  </si>
  <si>
    <t>2024-11-20 10:27:07</t>
  </si>
  <si>
    <t>2024-12-17 12:07:51</t>
  </si>
  <si>
    <t>2024-12-24 08:55:32</t>
  </si>
  <si>
    <t>2024-12-02 07:56:43</t>
  </si>
  <si>
    <t>2024-12-16 08:52:58</t>
  </si>
  <si>
    <t>2024-12-16 14:40:19</t>
  </si>
  <si>
    <t>1735</t>
  </si>
  <si>
    <t>SOMBRILLA TAYRONA 2.5 C/F (TA)M38</t>
  </si>
  <si>
    <t>INTERGRAFIC DE OCCIDENTE SAS</t>
  </si>
  <si>
    <t>2024-12-20 08:55:24</t>
  </si>
  <si>
    <t>2024-12-26 15:25:13</t>
  </si>
  <si>
    <t>2024-12-26 15:25:20</t>
  </si>
  <si>
    <t>2024-11-22 16:08:10</t>
  </si>
  <si>
    <t>2024-11-26 16:02:25</t>
  </si>
  <si>
    <t>2024-12-03 06:59:30</t>
  </si>
  <si>
    <t>2024-11-19 11:16:50</t>
  </si>
  <si>
    <t>2024-11-19 11:16:56</t>
  </si>
  <si>
    <t>2025-04-02 17:24:00</t>
  </si>
  <si>
    <t>Nicole Marín</t>
  </si>
  <si>
    <t>2024-11-25 13:51:57</t>
  </si>
  <si>
    <t>2024-12-12 16:56:53</t>
  </si>
  <si>
    <t>2024-12-12 16:57:03</t>
  </si>
  <si>
    <t>2025-01-09 11:29:07</t>
  </si>
  <si>
    <t>2024-11-22 11:52:10</t>
  </si>
  <si>
    <t>2024-12-16 09:40:06</t>
  </si>
  <si>
    <t>10908</t>
  </si>
  <si>
    <t>BOLILLO SERRUCHO ASOLE 0,04*0,04*0,65(T)</t>
  </si>
  <si>
    <t>11544</t>
  </si>
  <si>
    <t>LAT.SERRUCH.ASOL.TOK.0,045*0,03*0,44(T)</t>
  </si>
  <si>
    <t>11659</t>
  </si>
  <si>
    <t>BASE MALLA ESPASOL  0,04*0,05*0,90 (T)</t>
  </si>
  <si>
    <t>11660</t>
  </si>
  <si>
    <t>BASE MALLA SENT. ASOL 0,04*0,05*1,18 (T)</t>
  </si>
  <si>
    <t>11901</t>
  </si>
  <si>
    <t>TRAVE. SERR. ASOL SAKA 0.05*0.04*0.48(T)</t>
  </si>
  <si>
    <t>2024-12-02 11:00:43</t>
  </si>
  <si>
    <t>2024-12-02 11:00:47</t>
  </si>
  <si>
    <t>2024-12-04 17:41:24</t>
  </si>
  <si>
    <t>2024-11-20 09:05:44</t>
  </si>
  <si>
    <t>2024-11-20 09:05:50</t>
  </si>
  <si>
    <t>2025-04-02 17:29:30</t>
  </si>
  <si>
    <t>2024-11-21 09:47:58</t>
  </si>
  <si>
    <t>2024-11-21 13:02:21</t>
  </si>
  <si>
    <t>2024-11-21 13:02:29</t>
  </si>
  <si>
    <t>PZCH125</t>
  </si>
  <si>
    <t>Â PERFIL EN SILICONA SELLE LAMA PERGOLAM</t>
  </si>
  <si>
    <t>2024-11-20 15:19:09</t>
  </si>
  <si>
    <t>2024-11-20 15:19:17</t>
  </si>
  <si>
    <t>2024-11-21 12:30:35</t>
  </si>
  <si>
    <t xml:space="preserve">CCV TALLER Y DISEÑO </t>
  </si>
  <si>
    <t>2024-12-03 14:44:58</t>
  </si>
  <si>
    <t>2024-12-27 08:53:12</t>
  </si>
  <si>
    <t>2024-12-27 16:20:47</t>
  </si>
  <si>
    <t>2025-01-14 15:44:51</t>
  </si>
  <si>
    <t>2024-11-20 09:42:30</t>
  </si>
  <si>
    <t>2024-11-20 09:42:36</t>
  </si>
  <si>
    <t>2024-11-21 12:32:31</t>
  </si>
  <si>
    <t>MOTOR TUBE E/M NM3/100-14-RN PA COMPLETO</t>
  </si>
  <si>
    <t>2024-11-21 09:03:23</t>
  </si>
  <si>
    <t>2024-11-22 09:18:19</t>
  </si>
  <si>
    <t>2024-11-20 10:38:00</t>
  </si>
  <si>
    <t>2024-11-20 11:59:00</t>
  </si>
  <si>
    <t>2024-11-28 14:03:55</t>
  </si>
  <si>
    <t>2024-12-03 09:10:25</t>
  </si>
  <si>
    <t>2024-12-03 09:42:08</t>
  </si>
  <si>
    <t>VIVIANA LÓPEZ URIBE</t>
  </si>
  <si>
    <t>2024-12-10 11:15:49</t>
  </si>
  <si>
    <t>2024-12-23 20:52:48</t>
  </si>
  <si>
    <t>2025-01-14 15:26:38</t>
  </si>
  <si>
    <t>2025-01-14 15:26:43</t>
  </si>
  <si>
    <t>2025-02-25 18:11:46</t>
  </si>
  <si>
    <t>2024-11-30 13:59:41</t>
  </si>
  <si>
    <t>2024-11-30 15:10:54</t>
  </si>
  <si>
    <t>2024-12-18 10:19:53</t>
  </si>
  <si>
    <t>2024-12-19 18:55:32</t>
  </si>
  <si>
    <t>2025-01-12 10:45:01</t>
  </si>
  <si>
    <t>IVAN  ALFONSO DELGADO ARANGO</t>
  </si>
  <si>
    <t>2024-12-03 09:12:20</t>
  </si>
  <si>
    <t>2024-12-05 16:09:01</t>
  </si>
  <si>
    <t>2024-12-09 14:50:00</t>
  </si>
  <si>
    <t>2024-12-09 14:50:10</t>
  </si>
  <si>
    <t>2024-11-20 15:23:26</t>
  </si>
  <si>
    <t>2024-11-20 15:23:41</t>
  </si>
  <si>
    <t>2024-11-21 12:33:21</t>
  </si>
  <si>
    <t>COLCONSTRUC S.A.S</t>
  </si>
  <si>
    <t>2024-11-26 09:19:48</t>
  </si>
  <si>
    <t>2024-12-20 14:02:45</t>
  </si>
  <si>
    <t>2025-01-13 14:57:55</t>
  </si>
  <si>
    <t>2025-01-27 11:14:25</t>
  </si>
  <si>
    <t>2025-02-19 11:51:53</t>
  </si>
  <si>
    <t>2024-11-25 13:36:39</t>
  </si>
  <si>
    <t>2024-11-25 13:36:51</t>
  </si>
  <si>
    <t>2024-11-26 18:59:22</t>
  </si>
  <si>
    <t>GEOAMBIENTAL SAS</t>
  </si>
  <si>
    <t>2024-11-22 11:36:35</t>
  </si>
  <si>
    <t>2024-11-22 14:19:03</t>
  </si>
  <si>
    <t>COMERCIAL DOMINGUEZ  LIMITADA</t>
  </si>
  <si>
    <t>2024-12-20 13:25:54</t>
  </si>
  <si>
    <t>2025-03-19 17:05:08</t>
  </si>
  <si>
    <t>2025-03-25 16:10:10</t>
  </si>
  <si>
    <t>2024-11-25 13:35:46</t>
  </si>
  <si>
    <t>2024-11-25 13:35:52</t>
  </si>
  <si>
    <t>2024-11-26 18:56:49</t>
  </si>
  <si>
    <t>2024-11-21 15:17:14</t>
  </si>
  <si>
    <t>2024-11-21 15:17:20</t>
  </si>
  <si>
    <t>2024-11-21 18:03:13</t>
  </si>
  <si>
    <t>2024-11-21 16:43:20</t>
  </si>
  <si>
    <t>2024-11-21 16:43:26</t>
  </si>
  <si>
    <t>2024-11-23 09:59:13</t>
  </si>
  <si>
    <t>JIMENEZ TABORDA JORGE HUMBERTO</t>
  </si>
  <si>
    <t>2024-11-22 10:45:39</t>
  </si>
  <si>
    <t>2024-11-22 10:45:49</t>
  </si>
  <si>
    <t>2024-11-26 18:56:15</t>
  </si>
  <si>
    <t>2024-11-28 08:02:44</t>
  </si>
  <si>
    <t>2024-11-30 15:04:41</t>
  </si>
  <si>
    <t>2024-12-03 15:20:30</t>
  </si>
  <si>
    <t>2024-12-03 15:20:36</t>
  </si>
  <si>
    <t>DANIEL FRANCISCO  BURITICA CORDOBA</t>
  </si>
  <si>
    <t>2024-11-26 09:14:29</t>
  </si>
  <si>
    <t>2024-12-04 18:01:40</t>
  </si>
  <si>
    <t>2024-12-04 18:02:02</t>
  </si>
  <si>
    <t>2024-12-30 09:17:27</t>
  </si>
  <si>
    <t>2024-11-22 10:30:10</t>
  </si>
  <si>
    <t>2024-11-22 10:30:15</t>
  </si>
  <si>
    <t>2024-11-23 09:48:38</t>
  </si>
  <si>
    <t>DASH ESTETIC S.A.S</t>
  </si>
  <si>
    <t>2024-11-25 12:21:12</t>
  </si>
  <si>
    <t>2024-12-21 15:20:08</t>
  </si>
  <si>
    <t>2025-01-28 07:32:17</t>
  </si>
  <si>
    <t>2025-01-28 08:57:05</t>
  </si>
  <si>
    <t>2025-03-21 11:55:11</t>
  </si>
  <si>
    <t>2025-02-06</t>
  </si>
  <si>
    <t>Gris Claro Perlado - RAL 9022</t>
  </si>
  <si>
    <t>SPORTCAC01</t>
  </si>
  <si>
    <t>SEMIPORTICO EN ACERO 75X75 (EXT L4500- P3000)</t>
  </si>
  <si>
    <t>2024-12-03 12:15:26</t>
  </si>
  <si>
    <t>2024-12-03 16:03:10</t>
  </si>
  <si>
    <t>2024-12-04 17:19:55</t>
  </si>
  <si>
    <t>2024-12-10 18:00:48</t>
  </si>
  <si>
    <t>HOTEL COUNTRY INTERNACIONAL</t>
  </si>
  <si>
    <t>2024-11-27 12:54:09</t>
  </si>
  <si>
    <t>2024-11-27 12:54:19</t>
  </si>
  <si>
    <t>2024-11-29 12:20:38</t>
  </si>
  <si>
    <t>19527</t>
  </si>
  <si>
    <t>LONA ACRILICA NEW KOBLENZ GRIS/BLANCA</t>
  </si>
  <si>
    <t>2024-11-22 11:30:37</t>
  </si>
  <si>
    <t>2024-11-27 18:10:33</t>
  </si>
  <si>
    <t>2025-05-03</t>
  </si>
  <si>
    <t>13828</t>
  </si>
  <si>
    <t>ROLLERSHADE  ESTANDAR 38 SCREEN 2.55M</t>
  </si>
  <si>
    <t>13864</t>
  </si>
  <si>
    <t>ROLLERSHADE  EST  MOTOR 40 LONA 2.4</t>
  </si>
  <si>
    <t>2024-11-27 12:22:24</t>
  </si>
  <si>
    <t>2024-11-30 15:07:26</t>
  </si>
  <si>
    <t>2024-12-06 09:19:11</t>
  </si>
  <si>
    <t>2024-12-06 17:15:40</t>
  </si>
  <si>
    <t>ALUPF24</t>
  </si>
  <si>
    <t>PERFIL LISO ALUM (FG100x50) 7M  CRUDO</t>
  </si>
  <si>
    <t>2025-01-15 12:24:37</t>
  </si>
  <si>
    <t>2025-01-16 17:24:59</t>
  </si>
  <si>
    <t>2025-01-16 17:25:31</t>
  </si>
  <si>
    <t>27823</t>
  </si>
  <si>
    <t>CONTROL RMTO DD1600HE SENCILLO DM45RS/SF</t>
  </si>
  <si>
    <t>MTOS01</t>
  </si>
  <si>
    <t>MOTOR TOSCANA ZE3  DM59E/S-120N</t>
  </si>
  <si>
    <t>ARTEXTIL SAS</t>
  </si>
  <si>
    <t>2024-12-03 12:21:40</t>
  </si>
  <si>
    <t>2024-12-09 17:00:45</t>
  </si>
  <si>
    <t>2024-12-16 07:57:52</t>
  </si>
  <si>
    <t>2024-12-16 07:58:33</t>
  </si>
  <si>
    <t>2024-12-21 09:32:17</t>
  </si>
  <si>
    <t>inversiones Botero L .</t>
  </si>
  <si>
    <t>2024-11-26 10:12:47</t>
  </si>
  <si>
    <t>2024-12-24 14:28:11</t>
  </si>
  <si>
    <t>2024-12-24 14:29:44</t>
  </si>
  <si>
    <t>2025-01-07 10:13:16</t>
  </si>
  <si>
    <t>24352</t>
  </si>
  <si>
    <t>FUNDA MESA AUX. MONTECARLO 60*60CM</t>
  </si>
  <si>
    <t>5140</t>
  </si>
  <si>
    <t>FUNDA ASOLEADORA NORMANDIA</t>
  </si>
  <si>
    <t>INVERSIONES ELIAS BUSTILLO SAS</t>
  </si>
  <si>
    <t>2024-11-26 09:10:45</t>
  </si>
  <si>
    <t>2024-12-12 14:01:22</t>
  </si>
  <si>
    <t>2024-12-16 11:48:05</t>
  </si>
  <si>
    <t>2025-01-08 10:33:49</t>
  </si>
  <si>
    <t>2024-12-26 15:13:18</t>
  </si>
  <si>
    <t>2025-01-10 08:05:17</t>
  </si>
  <si>
    <t>2025-02-14 15:46:20</t>
  </si>
  <si>
    <t>2025-02-17 07:33:12</t>
  </si>
  <si>
    <t>2025-02-28 10:02:06</t>
  </si>
  <si>
    <t>2025-03-02</t>
  </si>
  <si>
    <t>2024-11-26 09:09:15</t>
  </si>
  <si>
    <t>2024-12-16 10:22:26</t>
  </si>
  <si>
    <t>2024-12-16 12:18:32</t>
  </si>
  <si>
    <t>2025-02-11 11:32:27</t>
  </si>
  <si>
    <t>INVERSIONES ELIAS BUSTILLO</t>
  </si>
  <si>
    <t>2024-11-26 09:12:30</t>
  </si>
  <si>
    <t>2024-12-09 17:48:28</t>
  </si>
  <si>
    <t>2024-12-09 17:49:08</t>
  </si>
  <si>
    <t>2025-01-08 10:25:50</t>
  </si>
  <si>
    <t>CRISTINA CLAROS</t>
  </si>
  <si>
    <t>2024-11-26 09:06:28</t>
  </si>
  <si>
    <t>2024-12-02 13:13:53</t>
  </si>
  <si>
    <t>LILIANA  FIGUEROA GALLEGO</t>
  </si>
  <si>
    <t>2024-11-27 10:50:52</t>
  </si>
  <si>
    <t>2024-12-26 13:41:15</t>
  </si>
  <si>
    <t>2024-12-30 07:22:32</t>
  </si>
  <si>
    <t>2025-01-28 10:25:11</t>
  </si>
  <si>
    <t>2024-12-03 14:03:02</t>
  </si>
  <si>
    <t>2024-12-09 13:11:38</t>
  </si>
  <si>
    <t>2024-12-10 07:45:29</t>
  </si>
  <si>
    <t>2024-12-16 14:40:43</t>
  </si>
  <si>
    <t>SOFA MONTECARLO TRES PUESTOS ALUTECA</t>
  </si>
  <si>
    <t>2024-11-28 08:30:48</t>
  </si>
  <si>
    <t>2024-11-28 08:30:52</t>
  </si>
  <si>
    <t>2024-11-29 12:16:46</t>
  </si>
  <si>
    <t>2024-11-29 10:07:05</t>
  </si>
  <si>
    <t>2024-12-03 07:11:44</t>
  </si>
  <si>
    <t>2024-11-26 11:46:42</t>
  </si>
  <si>
    <t>2024-12-08 15:28:47</t>
  </si>
  <si>
    <t>2024-12-16 07:54:41</t>
  </si>
  <si>
    <t>2024-12-04 12:31:51</t>
  </si>
  <si>
    <t>2024-12-20 17:11:59</t>
  </si>
  <si>
    <t>2025-01-23 15:08:50</t>
  </si>
  <si>
    <t>2025-03-25 16:10:40</t>
  </si>
  <si>
    <t>2025-03-25 17:06:39</t>
  </si>
  <si>
    <t>COTUA FUENTES LILIANA</t>
  </si>
  <si>
    <t>2024-11-27 07:16:42</t>
  </si>
  <si>
    <t>2024-11-27 07:16:48</t>
  </si>
  <si>
    <t>2024-11-27 07:19:47</t>
  </si>
  <si>
    <t>2024-11-27 12:21:07</t>
  </si>
  <si>
    <t>2024-11-27 12:21:13</t>
  </si>
  <si>
    <t>2024-11-29 12:21:17</t>
  </si>
  <si>
    <t>2024-11-27 11:31:49</t>
  </si>
  <si>
    <t>2024-11-27 11:31:55</t>
  </si>
  <si>
    <t>2024-11-29 12:32:13</t>
  </si>
  <si>
    <t>ADL CENTENARIO S.A.S.</t>
  </si>
  <si>
    <t>2024-12-07 10:29:35</t>
  </si>
  <si>
    <t>2025-01-13 10:29:46</t>
  </si>
  <si>
    <t>2025-01-13 10:30:16</t>
  </si>
  <si>
    <t>Detenido Despacho Muebles</t>
  </si>
  <si>
    <t>2024-11-28 11:13:06</t>
  </si>
  <si>
    <t>2024-11-28 11:13:14</t>
  </si>
  <si>
    <t>2024-11-29 12:16:15</t>
  </si>
  <si>
    <t>2024-12-04 15:50:21</t>
  </si>
  <si>
    <t>2024-12-20 17:13:19</t>
  </si>
  <si>
    <t>2025-01-13 15:22:33</t>
  </si>
  <si>
    <t>2025-03-25 16:11:15</t>
  </si>
  <si>
    <t>2025-03-25 17:06:30</t>
  </si>
  <si>
    <t>PERGOFLEX ESPECIAL10</t>
  </si>
  <si>
    <t>PERGOFLEX ESP.10 ELEC L7825XP9345</t>
  </si>
  <si>
    <t>2024-11-28 08:00:58</t>
  </si>
  <si>
    <t>2024-11-28 08:02:02</t>
  </si>
  <si>
    <t>2024-11-29 12:17:40</t>
  </si>
  <si>
    <t>CONSTRUCCION Y DISEÑO S.A.S.</t>
  </si>
  <si>
    <t>2024-12-05 11:29:58</t>
  </si>
  <si>
    <t>2024-12-19 14:49:16</t>
  </si>
  <si>
    <t>2024-12-19 14:49:21</t>
  </si>
  <si>
    <t>2024-12-24 10:55:53</t>
  </si>
  <si>
    <t>GRAN ESTACION CENTRO COMERCIAL- PROPIEDAD HORIZONTAL</t>
  </si>
  <si>
    <t>2025-04-03 09:20:34</t>
  </si>
  <si>
    <t>2025-04-30 13:42:12</t>
  </si>
  <si>
    <t>2025-05-21 07:24:05</t>
  </si>
  <si>
    <t>2025-08-13 08:24:18</t>
  </si>
  <si>
    <t>2025-04-03</t>
  </si>
  <si>
    <t>2024-11-27 12:52:59</t>
  </si>
  <si>
    <t>2024-11-27 12:53:03</t>
  </si>
  <si>
    <t>2025-04-02 17:23:48</t>
  </si>
  <si>
    <t>2024-11-27 12:12:19</t>
  </si>
  <si>
    <t>2024-11-27 12:12:24</t>
  </si>
  <si>
    <t>2025-04-02 17:23:37</t>
  </si>
  <si>
    <t>55014</t>
  </si>
  <si>
    <t xml:space="preserve">SGS COLOMBIA HOLDING S.A.S. </t>
  </si>
  <si>
    <t>2025-03-13 15:36:06</t>
  </si>
  <si>
    <t>2025-04-10 17:55:03</t>
  </si>
  <si>
    <t>2025-05-06 10:47:35</t>
  </si>
  <si>
    <t>2025-06-03 09:32:51</t>
  </si>
  <si>
    <t>2025-06-25 17:17:10</t>
  </si>
  <si>
    <t>2025-05-02</t>
  </si>
  <si>
    <t>518077</t>
  </si>
  <si>
    <t>LED SPOT CALIDA MNTM270 3W C/CABLE</t>
  </si>
  <si>
    <t>CONSTRUCORP DISENO, GERENCIA Y CONSTRUCCION SAS</t>
  </si>
  <si>
    <t>2024-12-03 15:28:41</t>
  </si>
  <si>
    <t>2024-12-27 09:09:28</t>
  </si>
  <si>
    <t>2025-01-08 07:30:40</t>
  </si>
  <si>
    <t>2025-01-18 09:33:59</t>
  </si>
  <si>
    <t>2025-01-04</t>
  </si>
  <si>
    <t>2024-12-02 11:06:42</t>
  </si>
  <si>
    <t>2024-12-02 11:06:46</t>
  </si>
  <si>
    <t>2024-12-04 17:43:02</t>
  </si>
  <si>
    <t>2024-12-04 11:55:43</t>
  </si>
  <si>
    <t>2024-12-06 18:01:06</t>
  </si>
  <si>
    <t>2024-12-06 18:01:32</t>
  </si>
  <si>
    <t>2024-11-28 11:12:01</t>
  </si>
  <si>
    <t>2024-11-28 11:12:05</t>
  </si>
  <si>
    <t>2024-12-04 17:53:59</t>
  </si>
  <si>
    <t>NATHALIA VALENTINA  LUNA CASTELLANOS</t>
  </si>
  <si>
    <t>2024-11-28 14:38:47</t>
  </si>
  <si>
    <t>2024-11-29 12:18:59</t>
  </si>
  <si>
    <t>2024-11-29 12:19:18</t>
  </si>
  <si>
    <t>3342</t>
  </si>
  <si>
    <t>LONA DICKSON AZUL CLARO</t>
  </si>
  <si>
    <t>LABORATORIOS COSMETICOS Y QUIMICOS COSQUIM S.A.S.</t>
  </si>
  <si>
    <t>2024-12-09 14:26:59</t>
  </si>
  <si>
    <t>2024-12-17 10:05:48</t>
  </si>
  <si>
    <t>2024-12-23 14:56:00</t>
  </si>
  <si>
    <t>2025-01-27 11:10:45</t>
  </si>
  <si>
    <t>2025-02-08 09:23:53</t>
  </si>
  <si>
    <t>2025-02-05</t>
  </si>
  <si>
    <t>2024-11-29 11:55:59</t>
  </si>
  <si>
    <t>2024-12-03 07:00:09</t>
  </si>
  <si>
    <t>2024-12-03 16:39:15</t>
  </si>
  <si>
    <t>2024-11-30 13:10:05</t>
  </si>
  <si>
    <t>2024-12-23 10:53:51</t>
  </si>
  <si>
    <t>2024-12-23 10:56:04</t>
  </si>
  <si>
    <t xml:space="preserve">INVERSIONES SKALION SAS </t>
  </si>
  <si>
    <t>2024-11-30 13:54:32</t>
  </si>
  <si>
    <t>2024-12-18 10:19:06</t>
  </si>
  <si>
    <t>2024-12-19 18:50:33</t>
  </si>
  <si>
    <t>2025-01-23 11:06:29</t>
  </si>
  <si>
    <t>B Y G CONSULTORES &amp; COMPAÑIA LIMITADA</t>
  </si>
  <si>
    <t>2024-12-18 09:29:39</t>
  </si>
  <si>
    <t>2024-12-20 17:50:55</t>
  </si>
  <si>
    <t>2025-01-08 07:04:55</t>
  </si>
  <si>
    <t>2025-01-13 08:06:00</t>
  </si>
  <si>
    <t>2025-01-23 12:55:35</t>
  </si>
  <si>
    <t>1182</t>
  </si>
  <si>
    <t>VARILLA ROSCADA 1/2" GALVANIZADA</t>
  </si>
  <si>
    <t>2024-12-02 11:17:32</t>
  </si>
  <si>
    <t>2024-12-04 17:39:23</t>
  </si>
  <si>
    <t>2024-12-16 10:40:04</t>
  </si>
  <si>
    <t>2025-04-02 17:23:24</t>
  </si>
  <si>
    <t>2024-12-02 10:47:23</t>
  </si>
  <si>
    <t>2024-12-02 10:47:35</t>
  </si>
  <si>
    <t>2024-12-03 17:00:47</t>
  </si>
  <si>
    <t>2024-11-28 16:27:52</t>
  </si>
  <si>
    <t>2024-12-03 14:37:05</t>
  </si>
  <si>
    <t>2024-12-04 17:21:16</t>
  </si>
  <si>
    <t>2024-12-06 21:26:37</t>
  </si>
  <si>
    <t xml:space="preserve">GENETICA DE LA LLANURA </t>
  </si>
  <si>
    <t>2024-12-03 10:00:35</t>
  </si>
  <si>
    <t>2024-12-27 09:00:26</t>
  </si>
  <si>
    <t>2024-12-27 15:30:34</t>
  </si>
  <si>
    <t>2025-01-16 13:53:25</t>
  </si>
  <si>
    <t>5025</t>
  </si>
  <si>
    <t>FUNDA SOMBRILLA ROMA 3.50</t>
  </si>
  <si>
    <t>2024-12-03 10:10:07</t>
  </si>
  <si>
    <t>2024-12-03 10:10:32</t>
  </si>
  <si>
    <t>2024-12-03 16:27:46</t>
  </si>
  <si>
    <t>2024-12-09 14:24:26</t>
  </si>
  <si>
    <t>2025-01-10 14:54:34</t>
  </si>
  <si>
    <t>2025-01-10 14:54:42</t>
  </si>
  <si>
    <t>2025-02-08 09:19:29</t>
  </si>
  <si>
    <t>2024-12-16 11:15:48</t>
  </si>
  <si>
    <t>2024-12-23 11:10:26</t>
  </si>
  <si>
    <t>2024-12-23 11:10:50</t>
  </si>
  <si>
    <t>2025-01-08 11:01:59</t>
  </si>
  <si>
    <t>FANNY ESCOBAR</t>
  </si>
  <si>
    <t>2024-12-24 11:29:42</t>
  </si>
  <si>
    <t>2025-01-10 08:17:53</t>
  </si>
  <si>
    <t>2025-01-17 10:30:01</t>
  </si>
  <si>
    <t>2025-01-17 10:30:09</t>
  </si>
  <si>
    <t>2025-02-01 10:25:09</t>
  </si>
  <si>
    <t>VALENTINA GONZALEZ DE SANCHEZ</t>
  </si>
  <si>
    <t>2024-12-03 11:17:35</t>
  </si>
  <si>
    <t>2024-12-04 17:55:03</t>
  </si>
  <si>
    <t>2024-12-04 17:55:24</t>
  </si>
  <si>
    <t xml:space="preserve"> JOSE GOMEZ DAZA  </t>
  </si>
  <si>
    <t>2024-12-03 10:24:48</t>
  </si>
  <si>
    <t>2024-12-16 11:33:23</t>
  </si>
  <si>
    <t>2025-01-09 12:47:28</t>
  </si>
  <si>
    <t xml:space="preserve">JENARO BETANCUR MC EWEN </t>
  </si>
  <si>
    <t>2025-01-17 13:23:52</t>
  </si>
  <si>
    <t>2025-02-18 09:41:52</t>
  </si>
  <si>
    <t>2025-03-05 15:55:14</t>
  </si>
  <si>
    <t>2025-03-13 17:10:07</t>
  </si>
  <si>
    <t>2025-03-20 20:59:41</t>
  </si>
  <si>
    <t>2025-02-08</t>
  </si>
  <si>
    <t>2024-12-03 08:48:12</t>
  </si>
  <si>
    <t>2024-12-05 16:08:08</t>
  </si>
  <si>
    <t>2024-12-09 16:39:30</t>
  </si>
  <si>
    <t>2024-12-09 16:40:35</t>
  </si>
  <si>
    <t>2024-12-02 15:18:18</t>
  </si>
  <si>
    <t>2024-12-02 15:18:24</t>
  </si>
  <si>
    <t>2024-12-03 16:53:34</t>
  </si>
  <si>
    <t>CLAUDIA  ARRAZOLA BUSTILLO</t>
  </si>
  <si>
    <t>2024-12-03 11:13:12</t>
  </si>
  <si>
    <t>2024-12-05 07:30:30</t>
  </si>
  <si>
    <t>2024-12-23 11:12:03</t>
  </si>
  <si>
    <t>2024-12-03 12:04:59</t>
  </si>
  <si>
    <t>2024-12-19 18:51:49</t>
  </si>
  <si>
    <t>2024-12-19 18:52:07</t>
  </si>
  <si>
    <t>2025-01-07 10:53:36</t>
  </si>
  <si>
    <t>ANDRES SANTIAGO DUQUE CAICEDO</t>
  </si>
  <si>
    <t>2025-02-13 13:04:04</t>
  </si>
  <si>
    <t>2025-02-13 13:04:10</t>
  </si>
  <si>
    <t>2025-02-18 16:46:43</t>
  </si>
  <si>
    <t>2025-02-13</t>
  </si>
  <si>
    <t>2024-12-03 12:37:41</t>
  </si>
  <si>
    <t>2024-12-03 13:14:04</t>
  </si>
  <si>
    <t>2024-12-06 11:44:34</t>
  </si>
  <si>
    <t>2024-12-19 07:51:18</t>
  </si>
  <si>
    <t>2024-12-03 10:29:06</t>
  </si>
  <si>
    <t>2024-12-09 11:50:30</t>
  </si>
  <si>
    <t>2024-12-10 10:19:20</t>
  </si>
  <si>
    <t>2024-12-10 13:58:36</t>
  </si>
  <si>
    <t>2024-12-26 10:41:18</t>
  </si>
  <si>
    <t>2024-12-26 10:41:55</t>
  </si>
  <si>
    <t>2025-03-06 16:40:35</t>
  </si>
  <si>
    <t>9738</t>
  </si>
  <si>
    <t>MESA SAPPAI 1.2*1.2 ALUTECA (TA)</t>
  </si>
  <si>
    <t>CENTRO NEUROLOGICO DEL NORTE SAS</t>
  </si>
  <si>
    <t>2024-12-10 10:54:37</t>
  </si>
  <si>
    <t>2024-12-11 14:38:24</t>
  </si>
  <si>
    <t>2024-12-16 07:42:08</t>
  </si>
  <si>
    <t>2024-12-16 07:42:51</t>
  </si>
  <si>
    <t>2024-12-24 08:50:18</t>
  </si>
  <si>
    <t>2024-12-09 11:44:26</t>
  </si>
  <si>
    <t>2024-12-09 11:44:35</t>
  </si>
  <si>
    <t>2024-12-09 16:41:12</t>
  </si>
  <si>
    <t>COLIN  COLOMBIA INVEST SAS</t>
  </si>
  <si>
    <t>2024-12-10 13:35:40</t>
  </si>
  <si>
    <t>2024-12-16 10:23:06</t>
  </si>
  <si>
    <t>2025-01-07 10:38:03</t>
  </si>
  <si>
    <t>2024-12-03 14:44:54</t>
  </si>
  <si>
    <t>2024-12-09 11:49:40</t>
  </si>
  <si>
    <t>2024-12-16 07:45:05</t>
  </si>
  <si>
    <t>ALUFG25</t>
  </si>
  <si>
    <t>PERFIL VIDRIO FGLASSPLUS(DA1705)5.8mBL M</t>
  </si>
  <si>
    <t>2024-12-03 11:31:20</t>
  </si>
  <si>
    <t>2024-12-03 11:31:30</t>
  </si>
  <si>
    <t>2024-12-04 17:32:56</t>
  </si>
  <si>
    <t>2024-12-12 11:29:18</t>
  </si>
  <si>
    <t>2024-12-12 18:11:42</t>
  </si>
  <si>
    <t>2024-12-16 10:41:38</t>
  </si>
  <si>
    <t>2024-12-17 09:23:20</t>
  </si>
  <si>
    <t>2024-12-03 15:00:12</t>
  </si>
  <si>
    <t>2024-12-03 15:21:44</t>
  </si>
  <si>
    <t>2024-12-03 18:07:48</t>
  </si>
  <si>
    <t>2024-12-03 15:43:20</t>
  </si>
  <si>
    <t>2024-12-04 16:00:50</t>
  </si>
  <si>
    <t>2024-12-05 14:08:30</t>
  </si>
  <si>
    <t>2024-12-06 17:23:36</t>
  </si>
  <si>
    <t>2025-02-24 13:41:46</t>
  </si>
  <si>
    <t>SGLASS25</t>
  </si>
  <si>
    <t>SLIDINGGLASS 8 mm DOBLE PUER 4P</t>
  </si>
  <si>
    <t>CARPASY CUBRIMIENTOS INDUSTRIAL FAGOZA SAS</t>
  </si>
  <si>
    <t>2024-12-03 15:31:58</t>
  </si>
  <si>
    <t>2024-12-04 12:07:37</t>
  </si>
  <si>
    <t>2024-12-05 12:04:18</t>
  </si>
  <si>
    <t>2024-12-06 16:54:08</t>
  </si>
  <si>
    <t>BEATRIZ  PEREZ GONZALEZ</t>
  </si>
  <si>
    <t>2024-12-09 12:13:26</t>
  </si>
  <si>
    <t>2025-01-14 11:46:40</t>
  </si>
  <si>
    <t>2025-01-14 11:47:14</t>
  </si>
  <si>
    <t>2025-01-18 09:41:34</t>
  </si>
  <si>
    <t>5026</t>
  </si>
  <si>
    <t>FUNDA SOMBRILLA 3.0*3.0 NACIONAL</t>
  </si>
  <si>
    <t>DIEZ MEDELLIN S.A.S</t>
  </si>
  <si>
    <t>2024-12-10 11:17:30</t>
  </si>
  <si>
    <t>2024-12-16 07:57:03</t>
  </si>
  <si>
    <t>2024-12-16 07:57:23</t>
  </si>
  <si>
    <t>MAGDALENA  BOTERO GIRALDO</t>
  </si>
  <si>
    <t>2024-12-10 10:07:29</t>
  </si>
  <si>
    <t>2024-12-23 17:33:04</t>
  </si>
  <si>
    <t>2025-01-09 10:49:38</t>
  </si>
  <si>
    <t>2024-12-04 13:21:20</t>
  </si>
  <si>
    <t>2024-12-04 13:21:43</t>
  </si>
  <si>
    <t>2024-12-04 17:57:47</t>
  </si>
  <si>
    <t>2024-12-10 08:44:47</t>
  </si>
  <si>
    <t>2024-12-12 12:18:21</t>
  </si>
  <si>
    <t>2024-12-16 10:40:21</t>
  </si>
  <si>
    <t>2024-12-16 12:16:00</t>
  </si>
  <si>
    <t>LONA DICKSON AMARILLO F E REF 6316</t>
  </si>
  <si>
    <t>2024-12-06 08:03:46</t>
  </si>
  <si>
    <t>2024-12-10 08:42:03</t>
  </si>
  <si>
    <t>2024-12-12 14:23:12</t>
  </si>
  <si>
    <t>2024-12-18 08:48:39</t>
  </si>
  <si>
    <t>AGUA DE LEON S.A.S</t>
  </si>
  <si>
    <t>2024-12-10 10:19:56</t>
  </si>
  <si>
    <t>2024-12-10 13:30:25</t>
  </si>
  <si>
    <t>2024-12-11 16:55:07</t>
  </si>
  <si>
    <t>2024-12-16 07:49:58</t>
  </si>
  <si>
    <t>2025-01-09 12:48:45</t>
  </si>
  <si>
    <t>HOTEL CASABLANCA SAN ANDRES  SAS</t>
  </si>
  <si>
    <t>2024-12-07 11:27:08</t>
  </si>
  <si>
    <t>2024-12-10 09:38:07</t>
  </si>
  <si>
    <t>2024-12-16 07:44:02</t>
  </si>
  <si>
    <t>20005</t>
  </si>
  <si>
    <t>FLEXIGLASS ESCOBILLA</t>
  </si>
  <si>
    <t>2024-12-04 11:10:21</t>
  </si>
  <si>
    <t>2024-12-09 08:37:05</t>
  </si>
  <si>
    <t>2024-12-12 15:38:01</t>
  </si>
  <si>
    <t>MORANO S.A.S.</t>
  </si>
  <si>
    <t>2024-12-16 11:54:08</t>
  </si>
  <si>
    <t>2025-01-09 13:26:59</t>
  </si>
  <si>
    <t>2025-01-09 13:27:18</t>
  </si>
  <si>
    <t>2025-01-31 16:45:18</t>
  </si>
  <si>
    <t>2024-12-06 08:17:24</t>
  </si>
  <si>
    <t>2024-12-06 08:17:33</t>
  </si>
  <si>
    <t>2024-12-10 11:58:55</t>
  </si>
  <si>
    <t>2024-12-06 13:30:47</t>
  </si>
  <si>
    <t>2024-12-06 13:30:54</t>
  </si>
  <si>
    <t>2024-12-10 12:13:47</t>
  </si>
  <si>
    <t>2024-12-13 08:54:03</t>
  </si>
  <si>
    <t>2024-12-17 08:17:38</t>
  </si>
  <si>
    <t>2024-12-23 12:17:27</t>
  </si>
  <si>
    <t>2025-01-27 07:11:43</t>
  </si>
  <si>
    <t>2025-03-25 17:06:03</t>
  </si>
  <si>
    <t>PERGOFLEX ESPECIAL11</t>
  </si>
  <si>
    <t>PERGOFLEX ESP.11 ELEC L4775 * P3651</t>
  </si>
  <si>
    <t>2024-12-04 15:33:01</t>
  </si>
  <si>
    <t>2024-12-04 15:33:11</t>
  </si>
  <si>
    <t>2024-12-04 17:59:31</t>
  </si>
  <si>
    <t>5276</t>
  </si>
  <si>
    <t>LAMINA POLICARBONATO 5,8*2,1M COL GRIS</t>
  </si>
  <si>
    <t>ALUPT28</t>
  </si>
  <si>
    <t>PERFIL U8 ALUMINIO 5.8M (GLB280) ANODI</t>
  </si>
  <si>
    <t>ALUPT66</t>
  </si>
  <si>
    <t>PERFIL H8 ALUMINIO 5.8M (GLB279) ANODI</t>
  </si>
  <si>
    <t>PZCH122</t>
  </si>
  <si>
    <t>ARANDELA POLI INOX</t>
  </si>
  <si>
    <t xml:space="preserve"> leyby viviana Mera Obregon</t>
  </si>
  <si>
    <t>2024-01-26</t>
  </si>
  <si>
    <t>2024-12-09 11:21:14</t>
  </si>
  <si>
    <t>2024-12-26 13:40:38</t>
  </si>
  <si>
    <t>2024-12-26 15:33:57</t>
  </si>
  <si>
    <t>100554</t>
  </si>
  <si>
    <t>CONTROL REMOTO TUBE MONOCANAL SCER1 GU</t>
  </si>
  <si>
    <t>2024-12-05 16:54:53</t>
  </si>
  <si>
    <t>2024-12-05 16:55:08</t>
  </si>
  <si>
    <t>2024-12-06 18:04:32</t>
  </si>
  <si>
    <t>MAURICIO  JARAMILLO GALLO</t>
  </si>
  <si>
    <t>2024-12-05 15:11:17</t>
  </si>
  <si>
    <t>2024-12-27 16:32:22</t>
  </si>
  <si>
    <t>2024-12-27 16:32:48</t>
  </si>
  <si>
    <t>2025-01-09 08:24:14</t>
  </si>
  <si>
    <t>2024-12-05 12:11:57</t>
  </si>
  <si>
    <t>2024-12-16 11:34:34</t>
  </si>
  <si>
    <t>TAPON PLASTICO T48U2BK 1.1/2 * 1.1/2</t>
  </si>
  <si>
    <t>SOLAR WING SAS</t>
  </si>
  <si>
    <t>2024-12-05 14:13:10</t>
  </si>
  <si>
    <t>2024-12-05 14:13:17</t>
  </si>
  <si>
    <t>2024-12-06 17:34:42</t>
  </si>
  <si>
    <t>2024-12-06 13:05:47</t>
  </si>
  <si>
    <t>2024-12-06 13:06:00</t>
  </si>
  <si>
    <t>2024-12-06 17:54:55</t>
  </si>
  <si>
    <t>2024-12-06 11:24:22</t>
  </si>
  <si>
    <t>2024-12-06 11:24:31</t>
  </si>
  <si>
    <t>2024-12-06 18:06:26</t>
  </si>
  <si>
    <t>2024-12-10 08:45:17</t>
  </si>
  <si>
    <t>2024-12-12 08:57:34</t>
  </si>
  <si>
    <t>2024-12-16 10:40:43</t>
  </si>
  <si>
    <t>2024-12-18 08:45:39</t>
  </si>
  <si>
    <t>2024-12-10 08:45:36</t>
  </si>
  <si>
    <t>2024-12-10 08:45:58</t>
  </si>
  <si>
    <t>2024-12-10 12:00:31</t>
  </si>
  <si>
    <t>2024-12-06 14:02:58</t>
  </si>
  <si>
    <t>2024-12-23 20:53:07</t>
  </si>
  <si>
    <t>2025-01-08 07:22:39</t>
  </si>
  <si>
    <t>2025-01-08 07:23:07</t>
  </si>
  <si>
    <t>2025-05-05 08:16:32</t>
  </si>
  <si>
    <t>TAPIDEMA LTDA</t>
  </si>
  <si>
    <t>2024-12-13 16:30:07</t>
  </si>
  <si>
    <t>2024-12-16 14:54:17</t>
  </si>
  <si>
    <t>2024-12-17 09:24:28</t>
  </si>
  <si>
    <t>2025-01-22 09:59:28</t>
  </si>
  <si>
    <t>2025-01-28 10:18:07</t>
  </si>
  <si>
    <t>2025-02-16 18:59:21</t>
  </si>
  <si>
    <t>2025-02-17 15:32:15</t>
  </si>
  <si>
    <t>2025-03-02 21:07:28</t>
  </si>
  <si>
    <t>LONA PFLEX ESP12</t>
  </si>
  <si>
    <t>LONA PFLEX VINILICA ESPC12</t>
  </si>
  <si>
    <t>DANIEL  BURITICA</t>
  </si>
  <si>
    <t>2024-12-10 14:00:11</t>
  </si>
  <si>
    <t>2024-12-21 15:08:04</t>
  </si>
  <si>
    <t>2025-01-17 16:08:12</t>
  </si>
  <si>
    <t>2025-01-28 08:51:10</t>
  </si>
  <si>
    <t>2025-02-01 08:14:26</t>
  </si>
  <si>
    <t>2024-12-11 09:42:05</t>
  </si>
  <si>
    <t>2024-12-20 09:36:29</t>
  </si>
  <si>
    <t>2024-12-24 10:53:35</t>
  </si>
  <si>
    <t>MARIO GUTIERREZ</t>
  </si>
  <si>
    <t>2024-12-10 09:18:04</t>
  </si>
  <si>
    <t>2024-12-12 09:30:37</t>
  </si>
  <si>
    <t>2024-12-12 09:30:55</t>
  </si>
  <si>
    <t>2024-12-21 08:24:41</t>
  </si>
  <si>
    <t>IVAN ALFONSO DELGADO ARANGO</t>
  </si>
  <si>
    <t>2024-12-20 07:27:26</t>
  </si>
  <si>
    <t>2024-12-20 07:27:36</t>
  </si>
  <si>
    <t>2025-04-02 17:22:45</t>
  </si>
  <si>
    <t>2025-01-17 12:20:12</t>
  </si>
  <si>
    <t>2025-01-31 09:45:06</t>
  </si>
  <si>
    <t>2025-02-11 11:21:27</t>
  </si>
  <si>
    <t>GONZALO  LONDOñO</t>
  </si>
  <si>
    <t>2024-12-20 09:20:43</t>
  </si>
  <si>
    <t>2025-03-18 14:21:13</t>
  </si>
  <si>
    <t>2025-08-20 11:35:46</t>
  </si>
  <si>
    <t>2025-08-25</t>
  </si>
  <si>
    <t>9692</t>
  </si>
  <si>
    <t>MESA EXTENSIBLE ALPES (TA) 1,40*3,60 MTS  EXT 1,20  1216 PUESTOS</t>
  </si>
  <si>
    <t xml:space="preserve">MARIA RUIZ  </t>
  </si>
  <si>
    <t>2024-12-10 11:41:55</t>
  </si>
  <si>
    <t>2025-01-28 08:32:28</t>
  </si>
  <si>
    <t>2025-01-28 09:31:37</t>
  </si>
  <si>
    <t>2025-01-31 09:30:48</t>
  </si>
  <si>
    <t>5155</t>
  </si>
  <si>
    <t>FUNDA ASOLEADORA VICHADA</t>
  </si>
  <si>
    <t>2024-12-09 13:16:49</t>
  </si>
  <si>
    <t>2024-12-09 13:17:14</t>
  </si>
  <si>
    <t>2024-12-09 16:41:42</t>
  </si>
  <si>
    <t>2024-12-12 17:13:58</t>
  </si>
  <si>
    <t>2024-12-18 10:14:56</t>
  </si>
  <si>
    <t>2024-12-27 17:19:47</t>
  </si>
  <si>
    <t>ROSALES BOLANOS ANTIDIO</t>
  </si>
  <si>
    <t>2024-12-10 08:12:21</t>
  </si>
  <si>
    <t>2024-12-10 08:12:30</t>
  </si>
  <si>
    <t>2024-12-16 07:21:21</t>
  </si>
  <si>
    <t>MARIA EUNICE TRUJILLO  TARAZONA</t>
  </si>
  <si>
    <t>2024-12-10 15:08:25</t>
  </si>
  <si>
    <t>2024-12-10 15:08:32</t>
  </si>
  <si>
    <t>2024-12-16 07:22:00</t>
  </si>
  <si>
    <t>LIDERTEK SAS</t>
  </si>
  <si>
    <t>2024-12-11 09:03:39</t>
  </si>
  <si>
    <t>2024-12-11 09:03:48</t>
  </si>
  <si>
    <t>2024-12-16 07:10:50</t>
  </si>
  <si>
    <t>2024-12-10 12:01:25</t>
  </si>
  <si>
    <t>2024-12-10 13:56:58</t>
  </si>
  <si>
    <t>2024-12-16 07:20:06</t>
  </si>
  <si>
    <t>2024-12-10 13:57:50</t>
  </si>
  <si>
    <t>2024-12-10 13:58:02</t>
  </si>
  <si>
    <t>2024-12-16 07:18:49</t>
  </si>
  <si>
    <t>2025-01-08 13:43:46</t>
  </si>
  <si>
    <t>2025-02-11 11:52:07</t>
  </si>
  <si>
    <t>2025-02-11 11:52:18</t>
  </si>
  <si>
    <t>2025-02-27 10:44:19</t>
  </si>
  <si>
    <t>100247</t>
  </si>
  <si>
    <t>POLTRONA ESQUINERA MONT ALUT C/COJIN(TA)</t>
  </si>
  <si>
    <t>26770</t>
  </si>
  <si>
    <t>ESTR SOMBRILLA ALSACIA 3*3 MADERA (T)</t>
  </si>
  <si>
    <t>ALUA INVERSIONES SAS</t>
  </si>
  <si>
    <t>2025-01-21 16:09:18</t>
  </si>
  <si>
    <t>2025-02-06 15:44:42</t>
  </si>
  <si>
    <t>INNOVATION MEGA SAS</t>
  </si>
  <si>
    <t>2025-01-28 12:20:17</t>
  </si>
  <si>
    <t>2025-02-18 14:24:48</t>
  </si>
  <si>
    <t>2025-02-21 08:43:35</t>
  </si>
  <si>
    <t>2025-03-14 08:32:43</t>
  </si>
  <si>
    <t>2025-05-16 17:46:53</t>
  </si>
  <si>
    <t>2025-02-09</t>
  </si>
  <si>
    <t>2025-03-09</t>
  </si>
  <si>
    <t>DOMINGUEZ PIEDRAHITA JAIME ALBERTO</t>
  </si>
  <si>
    <t>2024-12-10 16:12:40</t>
  </si>
  <si>
    <t>2024-12-10 16:12:48</t>
  </si>
  <si>
    <t>2024-12-16 07:20:48</t>
  </si>
  <si>
    <t>INMOBILIARIA BEAGON S.A.S</t>
  </si>
  <si>
    <t>2025-03-08</t>
  </si>
  <si>
    <t>2025-03-11 13:39:57</t>
  </si>
  <si>
    <t>2025-04-04 18:06:13</t>
  </si>
  <si>
    <t>2025-04-16 15:21:25</t>
  </si>
  <si>
    <t>2025-04-30 18:18:37</t>
  </si>
  <si>
    <t>2025-05-26 08:08:42</t>
  </si>
  <si>
    <t>2025-04-04</t>
  </si>
  <si>
    <t>SERVICIOS HIDRAULICOS MAQUINAS Y REPUESTOS INDUSTRIALES SAS</t>
  </si>
  <si>
    <t>2024-12-23 14:11:12</t>
  </si>
  <si>
    <t>2024-12-23 14:11:17</t>
  </si>
  <si>
    <t>2024-12-24 13:27:38</t>
  </si>
  <si>
    <t>2024-12-13 07:08:21</t>
  </si>
  <si>
    <t>2024-12-13 07:10:11</t>
  </si>
  <si>
    <t>2024-12-16 07:08:36</t>
  </si>
  <si>
    <t>2024-12-17 11:09:43</t>
  </si>
  <si>
    <t>2024-12-17 11:09:52</t>
  </si>
  <si>
    <t>2024-12-18 07:17:12</t>
  </si>
  <si>
    <t>2024-12-12 11:09:10</t>
  </si>
  <si>
    <t>2024-12-12 11:09:15</t>
  </si>
  <si>
    <t>2024-12-16 07:11:34</t>
  </si>
  <si>
    <t>CARPAS Y CUBRIMIENTOS</t>
  </si>
  <si>
    <t>2024-12-13 14:51:38</t>
  </si>
  <si>
    <t>2024-12-13 14:51:49</t>
  </si>
  <si>
    <t>2024-12-16 07:06:52</t>
  </si>
  <si>
    <t>2024-12-12 10:58:33</t>
  </si>
  <si>
    <t>2024-12-12 10:58:39</t>
  </si>
  <si>
    <t>2024-12-16 07:09:18</t>
  </si>
  <si>
    <t>2024-12-12 11:20:37</t>
  </si>
  <si>
    <t>2024-12-12 11:20:44</t>
  </si>
  <si>
    <t>2024-12-12 11:47:17</t>
  </si>
  <si>
    <t>2024-12-16 11:34:50</t>
  </si>
  <si>
    <t>2024-12-18 07:39:58</t>
  </si>
  <si>
    <t>2024-12-19 14:22:17</t>
  </si>
  <si>
    <t>2024-12-24 13:16:19</t>
  </si>
  <si>
    <t>2025-01-08 06:46:58</t>
  </si>
  <si>
    <t>2025-01-13 07:49:56</t>
  </si>
  <si>
    <t>2025-01-13 07:50:16</t>
  </si>
  <si>
    <t>2025-02-27 18:01:58</t>
  </si>
  <si>
    <t>2024-12-16 17:11:11</t>
  </si>
  <si>
    <t>2025-01-10 13:02:45</t>
  </si>
  <si>
    <t>2025-01-10 13:02:53</t>
  </si>
  <si>
    <t>2025-01-15 16:03:44</t>
  </si>
  <si>
    <t>HOTELES GETSE SOCIEDAD POR ACCIONES SIMPLIFICADA</t>
  </si>
  <si>
    <t>2024-12-18 16:35:27</t>
  </si>
  <si>
    <t>2025-01-13 15:32:49</t>
  </si>
  <si>
    <t>2025-01-29 09:06:18</t>
  </si>
  <si>
    <t>2025-02-26 15:11:24</t>
  </si>
  <si>
    <t>8831</t>
  </si>
  <si>
    <t>LONA SOMBRI TROPICAL Y ALPES 2*2 4P S/F</t>
  </si>
  <si>
    <t xml:space="preserve"> CINDY  PAOLA GARCIA VERA</t>
  </si>
  <si>
    <t>2024-12-16 09:23:36</t>
  </si>
  <si>
    <t>2024-12-16 09:23:45</t>
  </si>
  <si>
    <t>2024-12-17 09:23:51</t>
  </si>
  <si>
    <t>2024-12-13 11:46:05</t>
  </si>
  <si>
    <t>2024-12-13 11:46:12</t>
  </si>
  <si>
    <t>2024-12-16 07:07:44</t>
  </si>
  <si>
    <t>2024-12-19 09:33:21</t>
  </si>
  <si>
    <t>2024-12-20 17:54:57</t>
  </si>
  <si>
    <t>2024-12-24 14:31:02</t>
  </si>
  <si>
    <t>2024-12-24 14:31:27</t>
  </si>
  <si>
    <t>FELIPE</t>
  </si>
  <si>
    <t>2024-12-16 11:45:26</t>
  </si>
  <si>
    <t>2024-12-16 12:00:23</t>
  </si>
  <si>
    <t>2024-12-16 12:00:30</t>
  </si>
  <si>
    <t xml:space="preserve">INVERSIONES TAC SAS </t>
  </si>
  <si>
    <t>2024-12-20 09:00:46</t>
  </si>
  <si>
    <t>2025-01-14 15:27:50</t>
  </si>
  <si>
    <t>2025-01-14 15:28:15</t>
  </si>
  <si>
    <t>2025-01-27 13:40:43</t>
  </si>
  <si>
    <t>DAMIS</t>
  </si>
  <si>
    <t>2024-12-17 09:41:07</t>
  </si>
  <si>
    <t>2024-12-17 13:48:13</t>
  </si>
  <si>
    <t>2024-12-17 13:48:17</t>
  </si>
  <si>
    <t>JAVIER ALONSO PEREZ VELEZ</t>
  </si>
  <si>
    <t>2024-12-30 17:45:02</t>
  </si>
  <si>
    <t>2025-01-08 06:44:40</t>
  </si>
  <si>
    <t>2025-01-13 08:07:13</t>
  </si>
  <si>
    <t>2025-01-13 08:07:35</t>
  </si>
  <si>
    <t>2025-01-25 17:01:28</t>
  </si>
  <si>
    <t>2024-12-16 09:32:39</t>
  </si>
  <si>
    <t>2024-12-16 09:32:51</t>
  </si>
  <si>
    <t>2024-12-17 09:19:12</t>
  </si>
  <si>
    <t>2025-03-30</t>
  </si>
  <si>
    <t>2025-03-31 16:33:11</t>
  </si>
  <si>
    <t>2025-04-01 14:53:10</t>
  </si>
  <si>
    <t>2025-04-04 11:55:50</t>
  </si>
  <si>
    <t>2025-04-07 09:40:10</t>
  </si>
  <si>
    <t>2024-12-18 15:16:45</t>
  </si>
  <si>
    <t>2024-12-19 18:37:49</t>
  </si>
  <si>
    <t>2024-12-24 08:31:18</t>
  </si>
  <si>
    <t>2024-12-24 08:31:44</t>
  </si>
  <si>
    <t xml:space="preserve">ARME SAS </t>
  </si>
  <si>
    <t>2024-12-18 11:06:00</t>
  </si>
  <si>
    <t>2024-12-27 16:28:07</t>
  </si>
  <si>
    <t>2024-12-27 16:34:36</t>
  </si>
  <si>
    <t>2025-01-24 08:04:51</t>
  </si>
  <si>
    <t>14837</t>
  </si>
  <si>
    <t>COJINES POLTRONA MONTECARLO</t>
  </si>
  <si>
    <t>5449</t>
  </si>
  <si>
    <t>COJIN POUF MONTECARLO 90 * 80</t>
  </si>
  <si>
    <t>5477</t>
  </si>
  <si>
    <t>COJINES SOFA MONTECARLO 3 P ALUTECA (TA)</t>
  </si>
  <si>
    <t>8088</t>
  </si>
  <si>
    <t>COJINES SOFA MONTECARLO 2 P ALUTECA</t>
  </si>
  <si>
    <t>GRUPO ASIX PUBLICIDAD</t>
  </si>
  <si>
    <t>2024-12-17 10:58:37</t>
  </si>
  <si>
    <t>2024-12-17 10:58:51</t>
  </si>
  <si>
    <t>2024-12-18 07:18:27</t>
  </si>
  <si>
    <t>CAMILO  ARANGUREN</t>
  </si>
  <si>
    <t>2024-12-16 09:57:36</t>
  </si>
  <si>
    <t>2024-12-24 13:10:07</t>
  </si>
  <si>
    <t>2025-01-16 13:29:27</t>
  </si>
  <si>
    <t>2024-12-16 11:50:40</t>
  </si>
  <si>
    <t>2025-07-11 15:43:20</t>
  </si>
  <si>
    <t>2025-05-12</t>
  </si>
  <si>
    <t>2025-05-17</t>
  </si>
  <si>
    <t>CONDOMINIO CAMPESTRE RESERVA DEL OESTE ETAPA I</t>
  </si>
  <si>
    <t>2024-12-17 10:18:04</t>
  </si>
  <si>
    <t>2025-01-31 09:44:15</t>
  </si>
  <si>
    <t>2025-02-05 08:20:54</t>
  </si>
  <si>
    <t>2025-02-21 12:24:43</t>
  </si>
  <si>
    <t>2024-12-17 11:24:23</t>
  </si>
  <si>
    <t>2024-12-17 11:24:32</t>
  </si>
  <si>
    <t>2024-12-18 07:25:55</t>
  </si>
  <si>
    <t>2024-12-20 13:24:51</t>
  </si>
  <si>
    <t>2024-12-20 13:25:02</t>
  </si>
  <si>
    <t>2024-12-23 11:43:08</t>
  </si>
  <si>
    <t>ELKIN PAREDES RONDERO</t>
  </si>
  <si>
    <t>2024-12-18 15:37:00</t>
  </si>
  <si>
    <t>2024-12-18 15:37:07</t>
  </si>
  <si>
    <t>2024-12-19 18:29:20</t>
  </si>
  <si>
    <t xml:space="preserve">GRUPO DOSS ARQ - JORGE GOMEZ </t>
  </si>
  <si>
    <t>2025-01-29 11:45:01</t>
  </si>
  <si>
    <t>2025-03-20 11:13:00</t>
  </si>
  <si>
    <t>2025-04-08 11:06:05</t>
  </si>
  <si>
    <t>2025-04-10 07:52:52</t>
  </si>
  <si>
    <t>2025-04-23 16:37:33</t>
  </si>
  <si>
    <t>2025-03-18</t>
  </si>
  <si>
    <t>2024-12-17 09:39:00</t>
  </si>
  <si>
    <t>2024-12-18 11:42:45</t>
  </si>
  <si>
    <t>2024-12-19 07:35:32</t>
  </si>
  <si>
    <t>2024-12-17 09:34:58</t>
  </si>
  <si>
    <t>2024-12-19 16:15:01</t>
  </si>
  <si>
    <t>2024-12-19 17:42:15</t>
  </si>
  <si>
    <t>COMERCIALIZADORA SIMA GROUP S.A.S.</t>
  </si>
  <si>
    <t>2024-12-24 11:23:58</t>
  </si>
  <si>
    <t>2025-03-08 11:10:15</t>
  </si>
  <si>
    <t>2025-03-10 12:16:18</t>
  </si>
  <si>
    <t>2025-05-29 10:49:31</t>
  </si>
  <si>
    <t>2024-12-23 11:15:53</t>
  </si>
  <si>
    <t>2024-12-23 11:15:58</t>
  </si>
  <si>
    <t>2024-12-24 08:34:36</t>
  </si>
  <si>
    <t>CAFE DEVOTION LTDA</t>
  </si>
  <si>
    <t>2025-01-02 10:29:21</t>
  </si>
  <si>
    <t>2025-01-23 18:23:25</t>
  </si>
  <si>
    <t>2025-01-29 14:07:58</t>
  </si>
  <si>
    <t>2025-02-18 15:17:42</t>
  </si>
  <si>
    <t>2025-02-21 19:54:09</t>
  </si>
  <si>
    <t>2024-12-18 14:55:16</t>
  </si>
  <si>
    <t>2024-12-18 14:55:48</t>
  </si>
  <si>
    <t>2025-04-02 17:22:58</t>
  </si>
  <si>
    <t>2024-12-20 16:00:29</t>
  </si>
  <si>
    <t>2025-03-11 19:20:10</t>
  </si>
  <si>
    <t>2025-03-13 08:20:13</t>
  </si>
  <si>
    <t>2025-03-20 18:26:10</t>
  </si>
  <si>
    <t>100400</t>
  </si>
  <si>
    <t>LONA SOMBRILLA TROPI (ALP) 2*3 6P S/F</t>
  </si>
  <si>
    <t>SOLER CRUZ JULIAN ALBERTO</t>
  </si>
  <si>
    <t>2024-12-23 11:21:32</t>
  </si>
  <si>
    <t>2025-01-29 17:48:32</t>
  </si>
  <si>
    <t>2025-01-30 09:52:58</t>
  </si>
  <si>
    <t>2025-04-02 17:22:32</t>
  </si>
  <si>
    <t>ARBOREA</t>
  </si>
  <si>
    <t>2024-12-18 16:24:21</t>
  </si>
  <si>
    <t>2024-12-20 06:55:19</t>
  </si>
  <si>
    <t>2024-12-18 10:09:55</t>
  </si>
  <si>
    <t>2024-12-19 16:15:49</t>
  </si>
  <si>
    <t>2024-12-19 17:41:36</t>
  </si>
  <si>
    <t>2024-12-18 15:23:24</t>
  </si>
  <si>
    <t>2024-12-18 15:23:32</t>
  </si>
  <si>
    <t>2024-12-19 18:28:38</t>
  </si>
  <si>
    <t xml:space="preserve">CLUB LA PRADERA DE POTOSI </t>
  </si>
  <si>
    <t>2025-01-21 16:56:09</t>
  </si>
  <si>
    <t>2025-02-12 07:03:58</t>
  </si>
  <si>
    <t>2025-02-17 16:02:51</t>
  </si>
  <si>
    <t>2025-07-09 15:12:21</t>
  </si>
  <si>
    <t>2025-07-31</t>
  </si>
  <si>
    <t>2025-08-12</t>
  </si>
  <si>
    <t>2025-08-14</t>
  </si>
  <si>
    <t>2025-08-26</t>
  </si>
  <si>
    <t>Detenido Diseño</t>
  </si>
  <si>
    <t>SPOT24</t>
  </si>
  <si>
    <t>SISTEMA ELECTRICO  24 SPOT PARA PERGOLA</t>
  </si>
  <si>
    <t>TEJIDOS TEXTILTEX</t>
  </si>
  <si>
    <t>2025-01-02 10:27:24</t>
  </si>
  <si>
    <t>2025-01-15 14:32:26</t>
  </si>
  <si>
    <t>2025-01-15 14:32:33</t>
  </si>
  <si>
    <t>2025-01-21 15:11:53</t>
  </si>
  <si>
    <t>2025-02-03 15:00:23</t>
  </si>
  <si>
    <t>2025-02-04 15:04:58</t>
  </si>
  <si>
    <t>2025-02-12 14:56:34</t>
  </si>
  <si>
    <t>2025-03-04 11:44:43</t>
  </si>
  <si>
    <t>2025-09-24 16:33:33</t>
  </si>
  <si>
    <t>28387</t>
  </si>
  <si>
    <t>SOPORTE ESPEJO EN ACERO</t>
  </si>
  <si>
    <t>SOLUCIONES FOURGEN SAS</t>
  </si>
  <si>
    <t>2025-01-21 09:03:45</t>
  </si>
  <si>
    <t>2025-01-21 17:25:39</t>
  </si>
  <si>
    <t>2025-01-29 08:16:00</t>
  </si>
  <si>
    <t>2025-01-29 08:16:37</t>
  </si>
  <si>
    <t>2025-02-11 08:39:19</t>
  </si>
  <si>
    <t>CLARA MARíA  SANíN POSADA</t>
  </si>
  <si>
    <t>2024-12-20 13:57:31</t>
  </si>
  <si>
    <t>2024-12-20 16:40:16</t>
  </si>
  <si>
    <t>2024-12-20 16:46:32</t>
  </si>
  <si>
    <t>2025-01-16 13:32:57</t>
  </si>
  <si>
    <t>2024-12-19 14:22:49</t>
  </si>
  <si>
    <t>2025-01-08 10:48:01</t>
  </si>
  <si>
    <t>2025-01-09 10:17:11</t>
  </si>
  <si>
    <t>ANGELA  MARIA  TREJOS</t>
  </si>
  <si>
    <t>2024-12-23 10:56:12</t>
  </si>
  <si>
    <t>2024-12-23 10:56:18</t>
  </si>
  <si>
    <t>2024-12-24 14:14:06</t>
  </si>
  <si>
    <t>Soraya Gomez</t>
  </si>
  <si>
    <t>2024-12-20 11:37:47</t>
  </si>
  <si>
    <t>2024-12-24 14:26:21</t>
  </si>
  <si>
    <t>801722</t>
  </si>
  <si>
    <t>SERVICIO DE ALQUILER MUEBLES Y OTROS</t>
  </si>
  <si>
    <t>2024-12-24 09:09:38</t>
  </si>
  <si>
    <t>2025-01-10 08:18:02</t>
  </si>
  <si>
    <t>2025-01-13 08:10:57</t>
  </si>
  <si>
    <t>2025-01-13 08:11:42</t>
  </si>
  <si>
    <t>CAROLINA. BORDA .</t>
  </si>
  <si>
    <t>2024-12-26 14:57:15</t>
  </si>
  <si>
    <t>2025-01-08 07:15:22</t>
  </si>
  <si>
    <t>2025-01-08 07:15:55</t>
  </si>
  <si>
    <t xml:space="preserve">ANDRES FELIPE  GALLO </t>
  </si>
  <si>
    <t>2024-12-24 14:39:57</t>
  </si>
  <si>
    <t>2025-01-13 14:36:52</t>
  </si>
  <si>
    <t>2025-01-21 15:52:13</t>
  </si>
  <si>
    <t>2025-01-23 09:14:01</t>
  </si>
  <si>
    <t>2025-02-26 12:23:18</t>
  </si>
  <si>
    <t>2024-12-24 11:38:13</t>
  </si>
  <si>
    <t>2025-02-05 07:29:38</t>
  </si>
  <si>
    <t>2025-02-05 07:30:20</t>
  </si>
  <si>
    <t>2025-02-28 07:38:10</t>
  </si>
  <si>
    <t>2024-12-23 10:49:19</t>
  </si>
  <si>
    <t>2024-12-23 10:49:28</t>
  </si>
  <si>
    <t>2024-12-24 08:35:56</t>
  </si>
  <si>
    <t>2025-01-08 15:10:18</t>
  </si>
  <si>
    <t>2025-01-08 15:10:25</t>
  </si>
  <si>
    <t>2025-01-13 08:08:20</t>
  </si>
  <si>
    <t>2024-12-20 15:51:31</t>
  </si>
  <si>
    <t>2024-12-20 16:17:16</t>
  </si>
  <si>
    <t>2024-12-23 11:42:01</t>
  </si>
  <si>
    <t>JORGE  JIMENEZ MENDIETA</t>
  </si>
  <si>
    <t>2024-12-20 16:37:56</t>
  </si>
  <si>
    <t>2024-12-20 16:38:04</t>
  </si>
  <si>
    <t>2024-12-23 11:43:41</t>
  </si>
  <si>
    <t>ACOSTA PEREZ EDMUNDO ENRIQUE</t>
  </si>
  <si>
    <t>2024-12-24 09:00:33</t>
  </si>
  <si>
    <t>2024-12-24 09:00:50</t>
  </si>
  <si>
    <t>2024-12-24 14:38:32</t>
  </si>
  <si>
    <t xml:space="preserve">Gloria adriana Lopez  </t>
  </si>
  <si>
    <t>2024-12-23 14:45:06</t>
  </si>
  <si>
    <t>2024-12-24 14:26:29</t>
  </si>
  <si>
    <t>INVERSIONES FELCAM SAS</t>
  </si>
  <si>
    <t>2025-01-21 17:03:07</t>
  </si>
  <si>
    <t>2025-01-28 09:07:47</t>
  </si>
  <si>
    <t>2025-03-06 07:42:37</t>
  </si>
  <si>
    <t>2025-03-06 08:45:40</t>
  </si>
  <si>
    <t>MANT004</t>
  </si>
  <si>
    <t>MANTENIMIENTO SOMBRALINA</t>
  </si>
  <si>
    <t>2024-12-24 09:56:35</t>
  </si>
  <si>
    <t>2024-12-24 14:31:53</t>
  </si>
  <si>
    <t>2024-12-24 14:37:02</t>
  </si>
  <si>
    <t>MATEO AYALA</t>
  </si>
  <si>
    <t>2025-01-17 17:07:43</t>
  </si>
  <si>
    <t>2025-01-27 11:15:43</t>
  </si>
  <si>
    <t>2025-02-10 12:00:24</t>
  </si>
  <si>
    <t>2025-03-06 16:30:38</t>
  </si>
  <si>
    <t>2025-03-13 08:44:21</t>
  </si>
  <si>
    <t xml:space="preserve">ALCE NEGRO HOSPITALITY S.A.S. </t>
  </si>
  <si>
    <t>COMERCIACIALIZADORA SAMJO</t>
  </si>
  <si>
    <t>2025-01-21 11:10:49</t>
  </si>
  <si>
    <t>2025-01-21 11:14:50</t>
  </si>
  <si>
    <t>2025-04-02 17:21:39</t>
  </si>
  <si>
    <t>1010126</t>
  </si>
  <si>
    <t>GUIA GUAYA SUPERIOR TOSCANY</t>
  </si>
  <si>
    <t>1010128</t>
  </si>
  <si>
    <t>BUJE INFERIOR BANETA GUILLOTINA TOSCANY</t>
  </si>
  <si>
    <t>2025-01-21 11:41:43</t>
  </si>
  <si>
    <t>2025-01-21 11:41:49</t>
  </si>
  <si>
    <t>2025-04-02 17:21:21</t>
  </si>
  <si>
    <t>MTOS04</t>
  </si>
  <si>
    <t>MOTOR TOSCANA ZME2  DM45RD/SF50N</t>
  </si>
  <si>
    <t>2025-01-16 16:02:03</t>
  </si>
  <si>
    <t>2025-01-16 12:20:10</t>
  </si>
  <si>
    <t>2025-01-16 12:25:15</t>
  </si>
  <si>
    <t>2025-01-20 17:12:51</t>
  </si>
  <si>
    <t>2025-01-27 12:23:37</t>
  </si>
  <si>
    <t>2025-01-21 10:02:04</t>
  </si>
  <si>
    <t>2025-02-11 09:26:56</t>
  </si>
  <si>
    <t>2025-02-11 13:07:03</t>
  </si>
  <si>
    <t>27817</t>
  </si>
  <si>
    <t>MOTOR TUBULAR DM 45SED/S50/13</t>
  </si>
  <si>
    <t>DAMIS SAS NO FACTURABLE</t>
  </si>
  <si>
    <t>2025-01-15 12:29:24</t>
  </si>
  <si>
    <t>2025-01-28 09:13:41</t>
  </si>
  <si>
    <t>2025-03-03 10:40:02</t>
  </si>
  <si>
    <t>2025-03-07</t>
  </si>
  <si>
    <t>28374</t>
  </si>
  <si>
    <t>PROTOTIPO PERGOSLIDE</t>
  </si>
  <si>
    <t xml:space="preserve">ACADEMYCA S.A.S </t>
  </si>
  <si>
    <t>2025-03-13 09:36:48</t>
  </si>
  <si>
    <t>2025-08-22 15:24:27</t>
  </si>
  <si>
    <t>2025-09-23 14:38:16</t>
  </si>
  <si>
    <t>2025-09-26</t>
  </si>
  <si>
    <t>2025-10-08</t>
  </si>
  <si>
    <t>PORTICO ESPECIAL03</t>
  </si>
  <si>
    <t>PORTICO ACERO ESP +BAJANTE P15*15 V20*10</t>
  </si>
  <si>
    <t>VIGAAC ESP03</t>
  </si>
  <si>
    <t>VIGA EN ACERO 200x100 CAL 4mm * 6.13m</t>
  </si>
  <si>
    <t xml:space="preserve">ANDRES  VASCO </t>
  </si>
  <si>
    <t>2025-05-05 15:47:50</t>
  </si>
  <si>
    <t>2025-05-06 08:47:03</t>
  </si>
  <si>
    <t>2025-05-08 09:41:07</t>
  </si>
  <si>
    <t>2025-05-13 16:57:37</t>
  </si>
  <si>
    <t>2025-05-23 14:28:08</t>
  </si>
  <si>
    <t>2025-05-09</t>
  </si>
  <si>
    <t>2025-05-13</t>
  </si>
  <si>
    <t>2025-05-15</t>
  </si>
  <si>
    <t>MANTENIEMIENTO SOMBRALINA</t>
  </si>
  <si>
    <t>CARPAS Y CUBRIMIENTOS MAZAL SAS</t>
  </si>
  <si>
    <t>2024-12-27 10:46:53</t>
  </si>
  <si>
    <t>2024-12-27 10:47:22</t>
  </si>
  <si>
    <t>2024-12-30 07:48:15</t>
  </si>
  <si>
    <t>MUBLES Y PARASOLES CASANI SAS</t>
  </si>
  <si>
    <t>2024-12-27 10:38:25</t>
  </si>
  <si>
    <t>2024-12-27 10:38:37</t>
  </si>
  <si>
    <t>2024-12-27 16:40:10</t>
  </si>
  <si>
    <t>HUGO SUAREZ  VANEGAS</t>
  </si>
  <si>
    <t>2024-12-30 16:31:02</t>
  </si>
  <si>
    <t>2025-01-14 16:25:11</t>
  </si>
  <si>
    <t>2025-01-07 14:34:06</t>
  </si>
  <si>
    <t>2025-01-07 14:34:14</t>
  </si>
  <si>
    <t>2025-01-08 07:13:52</t>
  </si>
  <si>
    <t>MERCEDES  TOVAR GARCIA</t>
  </si>
  <si>
    <t>2025-01-02 10:24:12</t>
  </si>
  <si>
    <t>2025-01-22 10:30:09</t>
  </si>
  <si>
    <t>2025-01-22 10:30:23</t>
  </si>
  <si>
    <t>CLARA LUCIA  RUDAS RUIZ</t>
  </si>
  <si>
    <t>2025-01-14 12:39:03</t>
  </si>
  <si>
    <t>2025-01-21 17:24:07</t>
  </si>
  <si>
    <t>2025-01-29 08:05:04</t>
  </si>
  <si>
    <t>2025-01-29 08:05:36</t>
  </si>
  <si>
    <t>2025-02-06 07:53:46</t>
  </si>
  <si>
    <t>2025-01-08 18:03:38</t>
  </si>
  <si>
    <t>2025-01-13 09:18:41</t>
  </si>
  <si>
    <t>2025-01-13 09:18:46</t>
  </si>
  <si>
    <t>2025-01-31 17:54:18</t>
  </si>
  <si>
    <t>SANCHEZ BELTRAN YEHISON ALBEIRO</t>
  </si>
  <si>
    <t>2025-01-07 11:15:03</t>
  </si>
  <si>
    <t>2025-01-07 11:15:12</t>
  </si>
  <si>
    <t>2025-01-08 07:12:55</t>
  </si>
  <si>
    <t>2025-01-07 11:27:52</t>
  </si>
  <si>
    <t>2025-01-07 11:28:05</t>
  </si>
  <si>
    <t>2025-01-08 07:14:31</t>
  </si>
  <si>
    <t>2025-01-20 11:13:00</t>
  </si>
  <si>
    <t>2025-01-28 15:10:55</t>
  </si>
  <si>
    <t>2025-01-28 15:12:16</t>
  </si>
  <si>
    <t>2025-01-28 15:12:22</t>
  </si>
  <si>
    <t>2025-01-10 10:04:31</t>
  </si>
  <si>
    <t>2025-01-24 07:59:26</t>
  </si>
  <si>
    <t>2025-01-27 12:22:27</t>
  </si>
  <si>
    <t>DILIA  ROYS</t>
  </si>
  <si>
    <t>2025-01-21 09:21:38</t>
  </si>
  <si>
    <t>2025-01-27 07:12:07</t>
  </si>
  <si>
    <t>2025-01-27 07:15:26</t>
  </si>
  <si>
    <t>2025-03-01 12:14:28</t>
  </si>
  <si>
    <t>2025-03-16</t>
  </si>
  <si>
    <t>9607</t>
  </si>
  <si>
    <t>FORRO COJIN SOFA MONTECARLO B/IZQ</t>
  </si>
  <si>
    <t>9609</t>
  </si>
  <si>
    <t>FORRO COJIN POLTRONA MONTECARLO</t>
  </si>
  <si>
    <t xml:space="preserve">MARGARITA MESA </t>
  </si>
  <si>
    <t>2025-01-09 15:34:37</t>
  </si>
  <si>
    <t>2025-01-13 11:56:37</t>
  </si>
  <si>
    <t>2025-01-13 14:19:37</t>
  </si>
  <si>
    <t>2025-02-17 15:35:57</t>
  </si>
  <si>
    <t xml:space="preserve">CAMILO  PINZON </t>
  </si>
  <si>
    <t>2025-01-08 18:02:33</t>
  </si>
  <si>
    <t>2025-01-13 08:45:36</t>
  </si>
  <si>
    <t>SERVICIOS HEMATOLÓGICOS S.A.S</t>
  </si>
  <si>
    <t>2025-01-10 17:29:49</t>
  </si>
  <si>
    <t>2025-01-21 11:19:38</t>
  </si>
  <si>
    <t>2025-01-21 11:19:59</t>
  </si>
  <si>
    <t>2025-02-01 13:40:36</t>
  </si>
  <si>
    <t>2025-03-06</t>
  </si>
  <si>
    <t>GRUPO BUENA VIDA S.A.S</t>
  </si>
  <si>
    <t>2025-05-07 11:11:54</t>
  </si>
  <si>
    <t>2025-07-02 15:58:24</t>
  </si>
  <si>
    <t>2025-07-02 15:59:09</t>
  </si>
  <si>
    <t>2025-07-02 15:59:15</t>
  </si>
  <si>
    <t>2025-05-27</t>
  </si>
  <si>
    <t>2025-01-10 17:26:59</t>
  </si>
  <si>
    <t>2025-01-14 15:32:50</t>
  </si>
  <si>
    <t>2025-01-22 17:18:38</t>
  </si>
  <si>
    <t>OPERACIÓN &amp; HOTELERIA SAS</t>
  </si>
  <si>
    <t>2025-03-11 13:48:53</t>
  </si>
  <si>
    <t>2025-03-19 17:02:20</t>
  </si>
  <si>
    <t>2025-03-25 16:26:35</t>
  </si>
  <si>
    <t>2025-01-10 17:27:52</t>
  </si>
  <si>
    <t>2025-01-28 08:54:04</t>
  </si>
  <si>
    <t>2025-01-28 09:51:33</t>
  </si>
  <si>
    <t>2025-02-17 15:34:26</t>
  </si>
  <si>
    <t>5200</t>
  </si>
  <si>
    <t>FUNDA SOFA JAPON 3 PUESTOS</t>
  </si>
  <si>
    <t>2025-01-09 12:16:32</t>
  </si>
  <si>
    <t>2025-01-09 12:16:39</t>
  </si>
  <si>
    <t>2025-01-13 07:52:38</t>
  </si>
  <si>
    <t>2025-01-29 12:18:36</t>
  </si>
  <si>
    <t>2025-02-06 17:21:50</t>
  </si>
  <si>
    <t>2025-02-14 11:33:36</t>
  </si>
  <si>
    <t>2025-02-18 13:56:44</t>
  </si>
  <si>
    <t>2025-03-19 15:16:19</t>
  </si>
  <si>
    <t>2025-01-17 14:52:59</t>
  </si>
  <si>
    <t>2025-01-22 10:09:49</t>
  </si>
  <si>
    <t>2025-01-22 10:10:13</t>
  </si>
  <si>
    <t>Hotel Mercure</t>
  </si>
  <si>
    <t>2025-02-04 14:00:42</t>
  </si>
  <si>
    <t>2025-02-06 16:43:55</t>
  </si>
  <si>
    <t>2025-02-10 09:29:30</t>
  </si>
  <si>
    <t>2025-02-10 09:30:00</t>
  </si>
  <si>
    <t>2025-02-17 18:30:29</t>
  </si>
  <si>
    <t>2025-01-10 08:56:55</t>
  </si>
  <si>
    <t>2025-01-10 08:57:10</t>
  </si>
  <si>
    <t>2025-01-13 08:09:11</t>
  </si>
  <si>
    <t>INVERSIONES MEGACOR SAS</t>
  </si>
  <si>
    <t>2025-01-10 08:46:50</t>
  </si>
  <si>
    <t>2025-01-10 08:47:04</t>
  </si>
  <si>
    <t>2025-01-13 08:10:25</t>
  </si>
  <si>
    <t>2025-01-13 15:15:36</t>
  </si>
  <si>
    <t>2025-01-13 15:15:46</t>
  </si>
  <si>
    <t>2025-01-14 17:02:14</t>
  </si>
  <si>
    <t>HOTEL BLUEDOORS LUXURY SUITES</t>
  </si>
  <si>
    <t>2025-01-28 11:44:49</t>
  </si>
  <si>
    <t>2025-01-31 08:55:57</t>
  </si>
  <si>
    <t>2025-02-05 08:03:06</t>
  </si>
  <si>
    <t>GIOVANNI LOMBARDI</t>
  </si>
  <si>
    <t>2025-03-25 13:40:34</t>
  </si>
  <si>
    <t>2025-06-10 09:44:02</t>
  </si>
  <si>
    <t>2025-06-20 15:24:10</t>
  </si>
  <si>
    <t>2025-08-14 12:17:30</t>
  </si>
  <si>
    <t>2025-06-30</t>
  </si>
  <si>
    <t>2025-07-03</t>
  </si>
  <si>
    <t>2025-07-13</t>
  </si>
  <si>
    <t>PLT46</t>
  </si>
  <si>
    <t>PLATINA FIJACION LATERAL 2 HUECOS MINI</t>
  </si>
  <si>
    <t>2025-01-15 11:33:38</t>
  </si>
  <si>
    <t>2025-02-10 12:09:19</t>
  </si>
  <si>
    <t>2025-02-11 13:19:25</t>
  </si>
  <si>
    <t>2025-02-13 17:16:50</t>
  </si>
  <si>
    <t>CECILIA QUIROZ VELEZ</t>
  </si>
  <si>
    <t>2025-01-13 15:36:27</t>
  </si>
  <si>
    <t>2025-01-22 10:27:59</t>
  </si>
  <si>
    <t>2025-01-31 06:56:49</t>
  </si>
  <si>
    <t>2025-02-14 07:45:41</t>
  </si>
  <si>
    <t>2025-01-10 16:04:07</t>
  </si>
  <si>
    <t>2025-01-10 16:04:15</t>
  </si>
  <si>
    <t>2025-01-14 17:20:52</t>
  </si>
  <si>
    <t>PROYECTOS Y ESTRUCTURAS S.A.S.</t>
  </si>
  <si>
    <t>2025-02-05 10:14:56</t>
  </si>
  <si>
    <t>2025-02-07 17:47:37</t>
  </si>
  <si>
    <t>2025-02-12 14:56:01</t>
  </si>
  <si>
    <t>2025-02-18 16:32:01</t>
  </si>
  <si>
    <t>2025-03-01 08:40:50</t>
  </si>
  <si>
    <t>CVATSE SAS</t>
  </si>
  <si>
    <t>2025-01-21 10:39:16</t>
  </si>
  <si>
    <t>2025-01-23 10:29:10</t>
  </si>
  <si>
    <t>2025-01-29 14:04:52</t>
  </si>
  <si>
    <t>2025-02-12 06:57:15</t>
  </si>
  <si>
    <t>2025-02-28 08:49:12</t>
  </si>
  <si>
    <t>RUA ZAPATA MIGUEL ANGEL</t>
  </si>
  <si>
    <t>2025-01-13 11:20:41</t>
  </si>
  <si>
    <t>2025-01-13 11:20:48</t>
  </si>
  <si>
    <t>2025-01-14 11:44:56</t>
  </si>
  <si>
    <t>C.I. CARBOMAZ S.A.S.</t>
  </si>
  <si>
    <t>2025-01-20 11:46:22</t>
  </si>
  <si>
    <t>2025-04-01 14:30:07</t>
  </si>
  <si>
    <t>2025-04-29 13:39:54</t>
  </si>
  <si>
    <t>2025-04-30 18:17:17</t>
  </si>
  <si>
    <t>31801</t>
  </si>
  <si>
    <t>PZCH043</t>
  </si>
  <si>
    <t>RECIBIDOR CHAPA ACERO INOX  MANIJA FG</t>
  </si>
  <si>
    <t>PZCH044</t>
  </si>
  <si>
    <t>CHAPA ACERO INOX MANIJA FG</t>
  </si>
  <si>
    <t>TR HIJOS SAS</t>
  </si>
  <si>
    <t>2025-01-20 11:52:08</t>
  </si>
  <si>
    <t>2025-01-20 17:38:12</t>
  </si>
  <si>
    <t>2025-01-22 17:16:36</t>
  </si>
  <si>
    <t>2025-01-22 17:17:07</t>
  </si>
  <si>
    <t>2025-02-01 14:11:42</t>
  </si>
  <si>
    <t>FELIPE RUIZ</t>
  </si>
  <si>
    <t>2025-02-20 14:08:58</t>
  </si>
  <si>
    <t>2025-02-25 15:35:01</t>
  </si>
  <si>
    <t>2025-03-08 11:00:51</t>
  </si>
  <si>
    <t>2025-03-10 11:28:53</t>
  </si>
  <si>
    <t>2025-05-06 15:31:19</t>
  </si>
  <si>
    <t>MEGACOR SAS</t>
  </si>
  <si>
    <t>2025-01-14 11:10:05</t>
  </si>
  <si>
    <t>2025-01-14 11:11:10</t>
  </si>
  <si>
    <t>2025-01-14 16:33:50</t>
  </si>
  <si>
    <t>2025-01-21 11:08:10</t>
  </si>
  <si>
    <t>2025-01-22 10:46:50</t>
  </si>
  <si>
    <t>2025-01-29 08:09:05</t>
  </si>
  <si>
    <t>6926</t>
  </si>
  <si>
    <t>CAJA CONTROL DC1410 PERGOTEK 230V/50HZ</t>
  </si>
  <si>
    <t>ARMANDO CORTES   ALVAREZ</t>
  </si>
  <si>
    <t>2025-01-14 16:12:54</t>
  </si>
  <si>
    <t>2025-01-14 16:13:33</t>
  </si>
  <si>
    <t>2025-04-02 17:22:12</t>
  </si>
  <si>
    <t>2025-01-17 14:00:59</t>
  </si>
  <si>
    <t>2025-01-22 17:04:12</t>
  </si>
  <si>
    <t>2025-01-22 17:04:29</t>
  </si>
  <si>
    <t>EL CORTE DEL SUR PELUQUERIA SAS</t>
  </si>
  <si>
    <t>2025-01-17 14:52:09</t>
  </si>
  <si>
    <t>2025-01-17 16:48:56</t>
  </si>
  <si>
    <t>2025-01-18 09:59:05</t>
  </si>
  <si>
    <t>EDIFICIO CORTEZZA CALLE 93</t>
  </si>
  <si>
    <t>2025-01-20 12:17:03</t>
  </si>
  <si>
    <t>2025-01-22 10:13:24</t>
  </si>
  <si>
    <t>2025-01-22 10:15:26</t>
  </si>
  <si>
    <t>2025-02-20 11:43:18</t>
  </si>
  <si>
    <t>2025-01-16 14:13:53</t>
  </si>
  <si>
    <t>2025-01-17 15:24:38</t>
  </si>
  <si>
    <t>2025-01-21 09:50:15</t>
  </si>
  <si>
    <t>2025-01-21 09:50:29</t>
  </si>
  <si>
    <t>2025-01-15 10:34:51</t>
  </si>
  <si>
    <t>2025-01-15 10:35:14</t>
  </si>
  <si>
    <t>2025-04-02 17:29:42</t>
  </si>
  <si>
    <t>Shay A. Berman</t>
  </si>
  <si>
    <t>2025-04-23 14:16:35</t>
  </si>
  <si>
    <t>2025-04-30 13:44:27</t>
  </si>
  <si>
    <t>2025-05-02 14:45:34</t>
  </si>
  <si>
    <t>2025-05-02 14:50:29</t>
  </si>
  <si>
    <t>2025-04-23</t>
  </si>
  <si>
    <t>2025-01-22 11:04:48</t>
  </si>
  <si>
    <t>2025-01-31 09:19:42</t>
  </si>
  <si>
    <t>2025-02-04 08:31:11</t>
  </si>
  <si>
    <t>GIRALDO MAZUERA PEDRO JOSE</t>
  </si>
  <si>
    <t>2025-01-20 11:58:01</t>
  </si>
  <si>
    <t>2025-01-22 17:03:06</t>
  </si>
  <si>
    <t>2025-01-22 17:03:36</t>
  </si>
  <si>
    <t>2025-03-04 12:14:47</t>
  </si>
  <si>
    <t>INVERSIONES BIBAR SAS</t>
  </si>
  <si>
    <t>2025-03-13 10:29:52</t>
  </si>
  <si>
    <t>2025-03-14 16:20:06</t>
  </si>
  <si>
    <t xml:space="preserve">JUAN CARLOS  PINZON </t>
  </si>
  <si>
    <t>2025-01-23 09:40:52</t>
  </si>
  <si>
    <t>2025-01-23 17:11:03</t>
  </si>
  <si>
    <t>2025-01-27 14:30:37</t>
  </si>
  <si>
    <t>2025-01-28 09:37:29</t>
  </si>
  <si>
    <t>2025-02-20 16:27:39</t>
  </si>
  <si>
    <t>Samuel Barragan</t>
  </si>
  <si>
    <t>2025-01-15 14:25:56</t>
  </si>
  <si>
    <t>2025-01-15 16:55:22</t>
  </si>
  <si>
    <t>MANUEL INOCENCIO VEGA MEZA</t>
  </si>
  <si>
    <t>2025-01-17 12:10:10</t>
  </si>
  <si>
    <t>2025-01-20 16:14:25</t>
  </si>
  <si>
    <t>2025-01-22 17:05:16</t>
  </si>
  <si>
    <t>2025-04-02 17:32:02</t>
  </si>
  <si>
    <t>FIANNA DANZA S.A.S</t>
  </si>
  <si>
    <t>2025-02-04 11:29:53</t>
  </si>
  <si>
    <t>2025-02-04 15:29:14</t>
  </si>
  <si>
    <t>2025-02-17 15:39:03</t>
  </si>
  <si>
    <t>2025-02-21 19:55:30</t>
  </si>
  <si>
    <t>2025-02-21</t>
  </si>
  <si>
    <t>PLANEADOS SAS</t>
  </si>
  <si>
    <t>2025-01-21 10:40:01</t>
  </si>
  <si>
    <t xml:space="preserve">MAURICIO LALINDE </t>
  </si>
  <si>
    <t>2025-01-28 17:24:25</t>
  </si>
  <si>
    <t>2025-01-31 09:26:15</t>
  </si>
  <si>
    <t>2025-02-05 08:21:47</t>
  </si>
  <si>
    <t>2025-02-11 09:44:32</t>
  </si>
  <si>
    <t>MARCELA  AYERBE</t>
  </si>
  <si>
    <t>2025-02-07 10:05:38</t>
  </si>
  <si>
    <t>2025-02-20 17:35:13</t>
  </si>
  <si>
    <t>2025-03-18 14:40:57</t>
  </si>
  <si>
    <t>2025-03-25 17:50:54</t>
  </si>
  <si>
    <t>2025-04-07 11:02:38</t>
  </si>
  <si>
    <t>2025-01-16 14:22:38</t>
  </si>
  <si>
    <t>2025-01-16 14:22:57</t>
  </si>
  <si>
    <t>2025-01-16 17:30:53</t>
  </si>
  <si>
    <t>ZOLANGEL SIERRA TORRES</t>
  </si>
  <si>
    <t>2025-01-17 11:54:41</t>
  </si>
  <si>
    <t>2025-01-23 07:44:11</t>
  </si>
  <si>
    <t>2025-01-23 07:44:19</t>
  </si>
  <si>
    <t>2025-01-30 00:08:04</t>
  </si>
  <si>
    <t>2025-01-28 07:15:03</t>
  </si>
  <si>
    <t>2025-01-28 07:15:14</t>
  </si>
  <si>
    <t>2025-02-12 07:09:45</t>
  </si>
  <si>
    <t>PFX002</t>
  </si>
  <si>
    <t>PP. CARRO SENCILLO 60MM PERGOFLEX</t>
  </si>
  <si>
    <t>SILVIO PLAZA</t>
  </si>
  <si>
    <t>2025-01-17 14:02:27</t>
  </si>
  <si>
    <t>2025-01-21 13:34:14</t>
  </si>
  <si>
    <t>HOTELES DE LA ANTIGUA SOCIEDAD POR ACCIONES SIMPLIFICADA</t>
  </si>
  <si>
    <t>2025-02-04 10:34:55</t>
  </si>
  <si>
    <t>2025-02-24 11:46:16</t>
  </si>
  <si>
    <t>2025-02-24 11:46:23</t>
  </si>
  <si>
    <t>2025-03-31 09:02:23</t>
  </si>
  <si>
    <t>100360</t>
  </si>
  <si>
    <t>LONA SOMBRILLA ALPES 2.3*2.3 8Palos</t>
  </si>
  <si>
    <t>2025-01-17 13:31:46</t>
  </si>
  <si>
    <t>2025-01-17 13:31:52</t>
  </si>
  <si>
    <t>2025-04-02 17:31:30</t>
  </si>
  <si>
    <t>FABIAN  VALLEJO OBANDO</t>
  </si>
  <si>
    <t>2025-01-20 11:32:38</t>
  </si>
  <si>
    <t>2025-02-20 06:51:57</t>
  </si>
  <si>
    <t>2025-03-03 12:47:54</t>
  </si>
  <si>
    <t>CARLOS  ABADIA</t>
  </si>
  <si>
    <t>2025-01-28 14:54:52</t>
  </si>
  <si>
    <t>2025-01-31 09:25:34</t>
  </si>
  <si>
    <t>2025-02-11 14:09:57</t>
  </si>
  <si>
    <t>10365</t>
  </si>
  <si>
    <t>BOLA FIJA MEDIANA/0,17*0,17*0,18(T)</t>
  </si>
  <si>
    <t>10369</t>
  </si>
  <si>
    <t>PUNTA DE LANZA GRANDE 0,10*0,10* 0,21(T)</t>
  </si>
  <si>
    <t>10399</t>
  </si>
  <si>
    <t>VARILLA LARGA 0.02*0.03*1.57 MT (T)</t>
  </si>
  <si>
    <t>2025-01-16 19:25:40</t>
  </si>
  <si>
    <t>2025-01-21 15:51:23</t>
  </si>
  <si>
    <t>2025-01-21 15:51:29</t>
  </si>
  <si>
    <t>18237</t>
  </si>
  <si>
    <t>CASQUILLO ALUMINIO LADO ACCION 0.80 MM</t>
  </si>
  <si>
    <t xml:space="preserve">CARMEN ALICIA  OSPINA DE RINCÓN </t>
  </si>
  <si>
    <t>2025-01-21 10:29:54</t>
  </si>
  <si>
    <t>2025-01-28 14:27:21</t>
  </si>
  <si>
    <t>2025-01-28 14:27:30</t>
  </si>
  <si>
    <t>2025-02-01 08:14:48</t>
  </si>
  <si>
    <t>TECNOGRANJAS COLOMBIA S.A.S.</t>
  </si>
  <si>
    <t>2025-01-22 13:43:19</t>
  </si>
  <si>
    <t>2025-01-27 11:30:52</t>
  </si>
  <si>
    <t>2025-02-17 16:04:15</t>
  </si>
  <si>
    <t>2025-02-28 08:43:37</t>
  </si>
  <si>
    <t>MANT002</t>
  </si>
  <si>
    <t>MANTENIEMIENTO PERGOLITE</t>
  </si>
  <si>
    <t>SERVICIO MTTOLAVADO LONA PLAS PERGOLITE</t>
  </si>
  <si>
    <t>EMBAJADA DE LOS ESTADOS UNIDOS DE AMERICA</t>
  </si>
  <si>
    <t>2025-02-11 14:20:06</t>
  </si>
  <si>
    <t>2025-02-18 15:03:56</t>
  </si>
  <si>
    <t>2025-03-04 08:55:40</t>
  </si>
  <si>
    <t>2025-03-05 12:55:53</t>
  </si>
  <si>
    <t>2025-04-15 09:29:18</t>
  </si>
  <si>
    <t>2025-04-22 14:22:36</t>
  </si>
  <si>
    <t>2025-04-24 09:01:02</t>
  </si>
  <si>
    <t>2025-04-29 10:56:23</t>
  </si>
  <si>
    <t>2025-05-06 16:15:35</t>
  </si>
  <si>
    <t>OLD TOWN SA.S</t>
  </si>
  <si>
    <t>2025-01-28 14:21:19</t>
  </si>
  <si>
    <t>2025-02-03 18:21:09</t>
  </si>
  <si>
    <t>2025-02-10 09:07:06</t>
  </si>
  <si>
    <t>2025-03-04 11:48:27</t>
  </si>
  <si>
    <t>2025-03-07 12:18:00</t>
  </si>
  <si>
    <t>PEDESTAL CONSTRUCTORA S.A.S.</t>
  </si>
  <si>
    <t>2025-02-18 13:46:29</t>
  </si>
  <si>
    <t>2025-03-03 10:36:54</t>
  </si>
  <si>
    <t>2025-03-10 15:59:10</t>
  </si>
  <si>
    <t>2025-03-17 16:46:52</t>
  </si>
  <si>
    <t>GROVEPEAK SAS</t>
  </si>
  <si>
    <t>2025-02-07 13:35:52</t>
  </si>
  <si>
    <t>2025-03-01 10:10:35</t>
  </si>
  <si>
    <t>2025-03-14 15:09:12</t>
  </si>
  <si>
    <t>2025-03-19 07:19:47</t>
  </si>
  <si>
    <t>2025-04-05 08:12:30</t>
  </si>
  <si>
    <t>2025-02-04 14:45:37</t>
  </si>
  <si>
    <t>2025-02-10 09:32:01</t>
  </si>
  <si>
    <t>2025-02-10 09:35:29</t>
  </si>
  <si>
    <t>13925</t>
  </si>
  <si>
    <t>PEGANTE MAXON RAPIDO  PVC</t>
  </si>
  <si>
    <t>2025-01-21 14:53:28</t>
  </si>
  <si>
    <t>2025-01-21 14:53:36</t>
  </si>
  <si>
    <t>2025-01-22 10:17:07</t>
  </si>
  <si>
    <t>CONJUNTO RESIDENCIAL REMANSO DE LA COLINA</t>
  </si>
  <si>
    <t>2025-01-24 14:37:35</t>
  </si>
  <si>
    <t>2025-02-10 12:10:20</t>
  </si>
  <si>
    <t>2025-02-11 13:29:15</t>
  </si>
  <si>
    <t>CONSORCIO CONSTRUCTOR SANTA MARINA</t>
  </si>
  <si>
    <t>2025-01-27 15:51:32</t>
  </si>
  <si>
    <t>2025-02-20 13:46:03</t>
  </si>
  <si>
    <t>2025-02-26 13:54:39</t>
  </si>
  <si>
    <t>2025-07-01 11:34:21</t>
  </si>
  <si>
    <t>2025-01-29 12:21:22</t>
  </si>
  <si>
    <t>2025-02-06 17:00:56</t>
  </si>
  <si>
    <t>2025-02-06 17:01:08</t>
  </si>
  <si>
    <t>CARLOS EDUARDO PARRA GARNICA</t>
  </si>
  <si>
    <t>2025-01-20 12:05:59</t>
  </si>
  <si>
    <t>2025-02-11 11:04:58</t>
  </si>
  <si>
    <t>2025-02-11 11:05:13</t>
  </si>
  <si>
    <t>2025-02-21 12:55:03</t>
  </si>
  <si>
    <t>CH&amp;ASOCIADOS CONSTRUCTORES S.A.S ZOMAC</t>
  </si>
  <si>
    <t>2025-07-31 12:42:26</t>
  </si>
  <si>
    <t>2025-08-06 08:15:57</t>
  </si>
  <si>
    <t>2025-08-08 10:27:29</t>
  </si>
  <si>
    <t>2025-08-12 17:53:17</t>
  </si>
  <si>
    <t>2025-08-06</t>
  </si>
  <si>
    <t>2025-08-08</t>
  </si>
  <si>
    <t>2025-01-22 13:16:07</t>
  </si>
  <si>
    <t>2025-01-22 13:16:38</t>
  </si>
  <si>
    <t>2025-01-22 17:07:23</t>
  </si>
  <si>
    <t>2025-01-20 15:26:28</t>
  </si>
  <si>
    <t>2025-01-20 15:26:37</t>
  </si>
  <si>
    <t>2025-01-21 10:38:45</t>
  </si>
  <si>
    <t>OPERADORA SAN AGUSTIN</t>
  </si>
  <si>
    <t>2025-02-27 09:02:19</t>
  </si>
  <si>
    <t>2025-03-11 14:15:40</t>
  </si>
  <si>
    <t>2025-03-11 14:15:45</t>
  </si>
  <si>
    <t>2025-03-17 11:52:41</t>
  </si>
  <si>
    <t>SERRANO SIERRA SERGIO</t>
  </si>
  <si>
    <t>2025-01-21 15:35:39</t>
  </si>
  <si>
    <t>2025-01-21 15:35:46</t>
  </si>
  <si>
    <t>2025-01-22 10:23:01</t>
  </si>
  <si>
    <t>MEGOL S.A.S</t>
  </si>
  <si>
    <t>2025-03-11 15:22:50</t>
  </si>
  <si>
    <t>2025-03-20 19:18:17</t>
  </si>
  <si>
    <t>2025-03-31 15:04:57</t>
  </si>
  <si>
    <t>2025-04-07 15:46:09</t>
  </si>
  <si>
    <t>2025-05-08 18:53:56</t>
  </si>
  <si>
    <t>2025-04-16</t>
  </si>
  <si>
    <t>PLT17</t>
  </si>
  <si>
    <t>PLATINA ANCLAJEPISO  200*200</t>
  </si>
  <si>
    <t>2025-01-21 15:25:44</t>
  </si>
  <si>
    <t>2025-01-21 15:25:51</t>
  </si>
  <si>
    <t>2025-01-21 16:38:15</t>
  </si>
  <si>
    <t>2025-01-21 13:38:07</t>
  </si>
  <si>
    <t>2025-01-21 13:38:21</t>
  </si>
  <si>
    <t>2025-01-22 10:12:35</t>
  </si>
  <si>
    <t>2025-01-22 10:54:39</t>
  </si>
  <si>
    <t>2025-02-11 15:39:56</t>
  </si>
  <si>
    <t>2025-02-11 15:40:01</t>
  </si>
  <si>
    <t>2025-01-24 15:07:41</t>
  </si>
  <si>
    <t>2025-01-28 13:46:21</t>
  </si>
  <si>
    <t>2025-01-29 08:04:41</t>
  </si>
  <si>
    <t>2025-02-05 16:14:27</t>
  </si>
  <si>
    <t>SERVICIO DE ALQUILER DE ANDAMIOS</t>
  </si>
  <si>
    <t>2025-02-04 15:02:28</t>
  </si>
  <si>
    <t>2025-05-06 11:41:54</t>
  </si>
  <si>
    <t>2025-05-06 11:42:09</t>
  </si>
  <si>
    <t>2025-05-10 08:30:19</t>
  </si>
  <si>
    <t>2025-01-28 11:05:40</t>
  </si>
  <si>
    <t>2025-02-11 07:11:10</t>
  </si>
  <si>
    <t>IRIS RIVERA  MORALES</t>
  </si>
  <si>
    <t>2025-01-31 11:00:52</t>
  </si>
  <si>
    <t>2025-01-31 11:01:07</t>
  </si>
  <si>
    <t>2025-02-05 07:56:45</t>
  </si>
  <si>
    <t>2025-01-23 11:23:58</t>
  </si>
  <si>
    <t>2025-01-23 11:24:05</t>
  </si>
  <si>
    <t>2025-04-02 17:22:00</t>
  </si>
  <si>
    <t>2025-02-18 12:25:41</t>
  </si>
  <si>
    <t>2025-03-06 11:36:42</t>
  </si>
  <si>
    <t>2025-03-06 16:25:36</t>
  </si>
  <si>
    <t>2025-05-22 14:31:46</t>
  </si>
  <si>
    <t>REP053</t>
  </si>
  <si>
    <t>REP MATERIA PRIMA PTEK CLASSIC 10 HOTEL</t>
  </si>
  <si>
    <t>MENSULA SAS</t>
  </si>
  <si>
    <t>2025-01-30 09:09:32</t>
  </si>
  <si>
    <t>2025-02-04 15:30:04</t>
  </si>
  <si>
    <t>2025-02-17 15:37:22</t>
  </si>
  <si>
    <t>2025-02-20 15:58:03</t>
  </si>
  <si>
    <t>NESTOR  VILLARRAGA</t>
  </si>
  <si>
    <t>2025-01-28 11:12:04</t>
  </si>
  <si>
    <t>2025-01-29 09:50:29</t>
  </si>
  <si>
    <t>2025-01-29 09:50:39</t>
  </si>
  <si>
    <t>2025-02-04 11:01:37</t>
  </si>
  <si>
    <t>casa alpin exterires sas</t>
  </si>
  <si>
    <t>2025-01-28 13:50:02</t>
  </si>
  <si>
    <t>2025-01-28 13:50:13</t>
  </si>
  <si>
    <t>2025-01-29 08:10:13</t>
  </si>
  <si>
    <t>JGR PROYECTOS SAS</t>
  </si>
  <si>
    <t>2025-02-25 10:11:55</t>
  </si>
  <si>
    <t>2025-03-19 11:41:04</t>
  </si>
  <si>
    <t>2025-03-21 14:55:13</t>
  </si>
  <si>
    <t>2025-04-03 11:49:27</t>
  </si>
  <si>
    <t>2025-04-26</t>
  </si>
  <si>
    <t>LONA SOMBRILLA TROPICAL (ALP) 3*3 8P S/F</t>
  </si>
  <si>
    <t>2025-02-15 10:33:28</t>
  </si>
  <si>
    <t>2025-02-19 07:04:55</t>
  </si>
  <si>
    <t xml:space="preserve">MANUELA VARGAS </t>
  </si>
  <si>
    <t>2025-02-25 10:45:07</t>
  </si>
  <si>
    <t>2025-03-08 11:04:19</t>
  </si>
  <si>
    <t>2025-03-10 10:13:31</t>
  </si>
  <si>
    <t>2025-03-25 11:46:27</t>
  </si>
  <si>
    <t>ABBI GLOBAL S.A.S</t>
  </si>
  <si>
    <t>2025-03-04 12:14:17</t>
  </si>
  <si>
    <t>2025-03-05 10:42:40</t>
  </si>
  <si>
    <t>2025-03-06 08:01:11</t>
  </si>
  <si>
    <t>2025-04-02 17:13:08</t>
  </si>
  <si>
    <t>2025-05-12 10:45:58</t>
  </si>
  <si>
    <t>LONA BANE ESP03</t>
  </si>
  <si>
    <t>LONA BANETA GUILLOTINA  ESP03</t>
  </si>
  <si>
    <t>COLEGIO DE ESTUDIOS SUPERIORES DE ADMINISTRACION CESA</t>
  </si>
  <si>
    <t>2025-04-23 08:44:36</t>
  </si>
  <si>
    <t>2025-06-03 16:35:28</t>
  </si>
  <si>
    <t>2025-06-04 15:33:41</t>
  </si>
  <si>
    <t>2025-06-02</t>
  </si>
  <si>
    <t>Paralellum group sas</t>
  </si>
  <si>
    <t>2025-03-04 14:10:40</t>
  </si>
  <si>
    <t>2025-03-12 18:16:45</t>
  </si>
  <si>
    <t>2025-03-21 15:56:01</t>
  </si>
  <si>
    <t>2025-04-22 15:22:22</t>
  </si>
  <si>
    <t>2025-05-10 07:02:15</t>
  </si>
  <si>
    <t>2025-02-10 15:25:44</t>
  </si>
  <si>
    <t>2025-02-10 15:25:50</t>
  </si>
  <si>
    <t>2025-02-12 07:58:54</t>
  </si>
  <si>
    <t>CARMEN LUCIA CANAL</t>
  </si>
  <si>
    <t>2025-01-28 14:03:08</t>
  </si>
  <si>
    <t>2025-02-21 08:14:08</t>
  </si>
  <si>
    <t>2025-02-24 09:43:35</t>
  </si>
  <si>
    <t>2025-03-04 11:30:57</t>
  </si>
  <si>
    <t>2025-02-05 10:34:06</t>
  </si>
  <si>
    <t>2025-03-14 08:16:47</t>
  </si>
  <si>
    <t>23418</t>
  </si>
  <si>
    <t>BOLA FI. SOM.TRO.6P 38C 0.14*0.14*0.15(T</t>
  </si>
  <si>
    <t>23419</t>
  </si>
  <si>
    <t>BOLA PA. SOM.TRO.6P 38C 0.14*0.14*0.22(T</t>
  </si>
  <si>
    <t>PROMOTORA NIVEL S.A.S</t>
  </si>
  <si>
    <t>2025-03-01 14:31:13</t>
  </si>
  <si>
    <t>2025-03-21 10:41:22</t>
  </si>
  <si>
    <t>2025-03-21 10:41:33</t>
  </si>
  <si>
    <t>2025-03-27 20:13:43</t>
  </si>
  <si>
    <t>2025-01-30 15:36:11</t>
  </si>
  <si>
    <t>2025-02-04 14:27:41</t>
  </si>
  <si>
    <t>2025-02-04 14:51:03</t>
  </si>
  <si>
    <t>2025-02-04 14:51:11</t>
  </si>
  <si>
    <t>GLADYS DEL SOCORRO RAMIREZ RESTREPO</t>
  </si>
  <si>
    <t>2025-02-04 13:57:06</t>
  </si>
  <si>
    <t>2025-02-06 17:19:08</t>
  </si>
  <si>
    <t>2025-02-10 08:28:20</t>
  </si>
  <si>
    <t>2025-02-25 07:39:03</t>
  </si>
  <si>
    <t>2025-02-27 20:08:17</t>
  </si>
  <si>
    <t>2025-01-28 12:31:07</t>
  </si>
  <si>
    <t>2025-01-28 15:43:31</t>
  </si>
  <si>
    <t>2025-02-05 08:34:41</t>
  </si>
  <si>
    <t>2025-02-05 08:34:57</t>
  </si>
  <si>
    <t>2025-02-28 08:16:51</t>
  </si>
  <si>
    <t>MIGUEL ANGEL CARMONA</t>
  </si>
  <si>
    <t>2025-02-01 11:12:55</t>
  </si>
  <si>
    <t>2025-02-18 11:23:17</t>
  </si>
  <si>
    <t>2025-02-18 11:23:40</t>
  </si>
  <si>
    <t>2025-02-28 08:31:43</t>
  </si>
  <si>
    <t>2025-01-27 15:00:42</t>
  </si>
  <si>
    <t>2025-02-03 11:58:46</t>
  </si>
  <si>
    <t>ARGEMIRO TELLO  ORTEGA</t>
  </si>
  <si>
    <t>2025-01-27 16:14:21</t>
  </si>
  <si>
    <t>2025-01-27 16:14:26</t>
  </si>
  <si>
    <t>2025-01-28 08:39:28</t>
  </si>
  <si>
    <t>2025-01-28 13:14:58</t>
  </si>
  <si>
    <t>2025-01-29 08:14:01</t>
  </si>
  <si>
    <t>2025-01-29 08:15:26</t>
  </si>
  <si>
    <t>HOTELES ESTELAR SA</t>
  </si>
  <si>
    <t>2025-09-01</t>
  </si>
  <si>
    <t>2025-09-03 08:02:40</t>
  </si>
  <si>
    <t>2025-09-11 12:05:00</t>
  </si>
  <si>
    <t>2025-10-09 07:37:09</t>
  </si>
  <si>
    <t>2025-10-17 11:28:19</t>
  </si>
  <si>
    <t>2025-09-03</t>
  </si>
  <si>
    <t>2025-09-11</t>
  </si>
  <si>
    <t>2025-09-16</t>
  </si>
  <si>
    <t>2025-09-18</t>
  </si>
  <si>
    <t>Promotora Giraldo Gonzalez y Cia SCA</t>
  </si>
  <si>
    <t>2025-02-07 09:15:02</t>
  </si>
  <si>
    <t>2025-02-13 16:25:38</t>
  </si>
  <si>
    <t>2025-02-13 16:26:33</t>
  </si>
  <si>
    <t>2025-03-17 17:38:18</t>
  </si>
  <si>
    <t>18460</t>
  </si>
  <si>
    <t>TUERCA NIVELADORA PFLEXIGLASS PLUSS</t>
  </si>
  <si>
    <t>TORNILLO NIVELADOR PFLEXIGLASS PLUSS</t>
  </si>
  <si>
    <t>MANT007</t>
  </si>
  <si>
    <t>MANTENIEMIENTO FLEXIGLASS</t>
  </si>
  <si>
    <t>2025-02-10 15:10:15</t>
  </si>
  <si>
    <t>2025-02-12 09:45:59</t>
  </si>
  <si>
    <t>2025-02-26 15:47:52</t>
  </si>
  <si>
    <t>2025-03-04 08:16:10</t>
  </si>
  <si>
    <t>2025-03-13 08:45:20</t>
  </si>
  <si>
    <t>SEMIPORTICO EN ACERO 100X100 (EXT L4500 P3000)</t>
  </si>
  <si>
    <t>2025-01-28 10:55:21</t>
  </si>
  <si>
    <t>2025-01-28 10:55:29</t>
  </si>
  <si>
    <t>2025-01-29 08:11:36</t>
  </si>
  <si>
    <t>JUNTA DE ACCION COMUNAL BARRIO EL ALTO</t>
  </si>
  <si>
    <t>2025-01-31 11:37:03</t>
  </si>
  <si>
    <t>2025-02-16 20:35:57</t>
  </si>
  <si>
    <t>2025-02-18 14:00:18</t>
  </si>
  <si>
    <t>2025-03-03 08:58:20</t>
  </si>
  <si>
    <t>2025-02-17 11:25:32</t>
  </si>
  <si>
    <t>2025-02-18 09:56:24</t>
  </si>
  <si>
    <t>2025-02-18 09:56:32</t>
  </si>
  <si>
    <t>2025-03-25 12:36:21</t>
  </si>
  <si>
    <t>WILLIAM SANCHEZ S.A.S.</t>
  </si>
  <si>
    <t>2025-02-11 10:17:40</t>
  </si>
  <si>
    <t>2025-02-20 18:33:08</t>
  </si>
  <si>
    <t>2025-03-08 09:15:26</t>
  </si>
  <si>
    <t>2025-03-11 17:17:01</t>
  </si>
  <si>
    <t>2025-04-03 09:36:21</t>
  </si>
  <si>
    <t>BANETA VERTICAL CON GUAYA ELECTRICA</t>
  </si>
  <si>
    <t>2025-01-30 08:26:55</t>
  </si>
  <si>
    <t>2025-01-31 17:02:54</t>
  </si>
  <si>
    <t>2025-02-05 07:37:27</t>
  </si>
  <si>
    <t>2025-02-05 07:40:30</t>
  </si>
  <si>
    <t>2025-01-30 12:22:29</t>
  </si>
  <si>
    <t>2025-01-30 12:22:38</t>
  </si>
  <si>
    <t>2025-02-05 08:04:38</t>
  </si>
  <si>
    <t>JAIME AGUIRE SAS</t>
  </si>
  <si>
    <t>2025-02-01 11:27:51</t>
  </si>
  <si>
    <t>2025-02-04 08:30:59</t>
  </si>
  <si>
    <t>2025-02-11 16:05:51</t>
  </si>
  <si>
    <t>2025-02-12 07:30:07</t>
  </si>
  <si>
    <t>2025-02-24 16:13:10</t>
  </si>
  <si>
    <t>2025-03-13 12:22:08</t>
  </si>
  <si>
    <t>2025-04-10 18:43:44</t>
  </si>
  <si>
    <t>2025-04-30 13:47:46</t>
  </si>
  <si>
    <t>2025-04-30 18:15:46</t>
  </si>
  <si>
    <t>2025-02-14 16:24:00</t>
  </si>
  <si>
    <t>2025-02-21 19:26:05</t>
  </si>
  <si>
    <t>2025-03-07 16:05:28</t>
  </si>
  <si>
    <t>2025-03-11 17:10:55</t>
  </si>
  <si>
    <t>2025-03-31 16:11:17</t>
  </si>
  <si>
    <t>ABRIENDO PUERTAS S.A.S</t>
  </si>
  <si>
    <t>2025-02-11 10:07:29</t>
  </si>
  <si>
    <t>2025-04-12 07:32:15</t>
  </si>
  <si>
    <t>2025-05-08 11:53:27</t>
  </si>
  <si>
    <t>2025-05-14 15:09:20</t>
  </si>
  <si>
    <t>2025-05-14</t>
  </si>
  <si>
    <t>5691</t>
  </si>
  <si>
    <t>TORN LAM PAN PHILLIPS 14*11/2"</t>
  </si>
  <si>
    <t xml:space="preserve">MARTA CABRERA </t>
  </si>
  <si>
    <t>2025-02-04 10:52:05</t>
  </si>
  <si>
    <t>2025-02-14 11:49:24</t>
  </si>
  <si>
    <t>2025-03-06 16:27:01</t>
  </si>
  <si>
    <t>2025-04-28 13:55:41</t>
  </si>
  <si>
    <t>ABARROTES LA LIBERTARIA S.A.S.</t>
  </si>
  <si>
    <t>2025-04-09 09:39:29</t>
  </si>
  <si>
    <t>2025-04-30 18:04:46</t>
  </si>
  <si>
    <t>2025-05-23 15:59:59</t>
  </si>
  <si>
    <t>2025-07-24 09:23:49</t>
  </si>
  <si>
    <t>2025-06-05</t>
  </si>
  <si>
    <t>PTEKROM11</t>
  </si>
  <si>
    <t>PERGOTEK ROMANO MINI  POSTES</t>
  </si>
  <si>
    <t>2025-01-31 10:53:15</t>
  </si>
  <si>
    <t>2025-01-31 10:54:55</t>
  </si>
  <si>
    <t>2025-02-05 08:24:36</t>
  </si>
  <si>
    <t>2025-01-31 10:43:17</t>
  </si>
  <si>
    <t>2025-01-31 10:43:26</t>
  </si>
  <si>
    <t>2025-04-02 17:29:54</t>
  </si>
  <si>
    <t>2025-02-11 14:18:44</t>
  </si>
  <si>
    <t>2025-02-12 14:51:29</t>
  </si>
  <si>
    <t>2025-02-17 07:36:36</t>
  </si>
  <si>
    <t>7226</t>
  </si>
  <si>
    <t>RESORTE 10CM CAL 2.5 mm Inox</t>
  </si>
  <si>
    <t>PFX003</t>
  </si>
  <si>
    <t>PP. CARRO SENCILLO 90MM PERGOFLEX</t>
  </si>
  <si>
    <t>MAURICIO  GUTIERREZ ARANGO</t>
  </si>
  <si>
    <t>2025-01-30 16:03:16</t>
  </si>
  <si>
    <t>2025-01-30 16:03:22</t>
  </si>
  <si>
    <t>2025-04-02 17:30:06</t>
  </si>
  <si>
    <t>MOHAMED ABOU EL</t>
  </si>
  <si>
    <t>2025-01-31 15:15:01</t>
  </si>
  <si>
    <t>2025-01-31 15:15:08</t>
  </si>
  <si>
    <t>2025-02-05 08:22:46</t>
  </si>
  <si>
    <t>POLLO RUSTIK S.A.S</t>
  </si>
  <si>
    <t>2025-03-20 09:53:17</t>
  </si>
  <si>
    <t>2025-03-28 17:41:14</t>
  </si>
  <si>
    <t>2025-04-04 14:46:59</t>
  </si>
  <si>
    <t>2025-04-14 09:10:05</t>
  </si>
  <si>
    <t>2025-04-30 16:50:35</t>
  </si>
  <si>
    <t>E&amp;D CAFES S.A.S.</t>
  </si>
  <si>
    <t>2025-02-04 11:17:18</t>
  </si>
  <si>
    <t>2025-02-04 17:20:10</t>
  </si>
  <si>
    <t>2025-02-10 08:27:55</t>
  </si>
  <si>
    <t>2025-02-17 15:37:48</t>
  </si>
  <si>
    <t>2025-02-20 14:03:53</t>
  </si>
  <si>
    <t>2025-01-31 11:45:00</t>
  </si>
  <si>
    <t>2025-01-31 11:45:14</t>
  </si>
  <si>
    <t>2025-02-05 08:06:41</t>
  </si>
  <si>
    <t>EXCURSIONES AMISTAD S.A.S. Y/O ADESCUBRIR TRAVEL &amp; ADVENTURE S.A.S</t>
  </si>
  <si>
    <t>2025-02-06 12:07:53</t>
  </si>
  <si>
    <t>2025-02-20 13:51:16</t>
  </si>
  <si>
    <t>2025-03-03 16:11:13</t>
  </si>
  <si>
    <t>2025-03-03 19:38:59</t>
  </si>
  <si>
    <t>JUAN DAVID  PEREZ</t>
  </si>
  <si>
    <t>2025-03-07 12:12:29</t>
  </si>
  <si>
    <t>2025-04-04 18:25:50</t>
  </si>
  <si>
    <t>2025-04-20 12:18:12</t>
  </si>
  <si>
    <t>2025-04-25 07:20:18</t>
  </si>
  <si>
    <t>2025-05-26 14:00:30</t>
  </si>
  <si>
    <t>2025-04-07</t>
  </si>
  <si>
    <t>ANGELA PONCE DE LEON CORONADO</t>
  </si>
  <si>
    <t>2025-03-27 16:19:05</t>
  </si>
  <si>
    <t>2025-05-16 13:26:41</t>
  </si>
  <si>
    <t>2025-05-23 16:15:50</t>
  </si>
  <si>
    <t>2025-07-05 11:11:30</t>
  </si>
  <si>
    <t>2025-07-30 13:56:27</t>
  </si>
  <si>
    <t>2025-05-23</t>
  </si>
  <si>
    <t>2025-05-25</t>
  </si>
  <si>
    <t>2025-06-01</t>
  </si>
  <si>
    <t>ANCLAJE EPOXICO HILTI HY-150 * 500ML</t>
  </si>
  <si>
    <t xml:space="preserve">ISABEL CRISTINA GARCIA </t>
  </si>
  <si>
    <t>2025-02-13 11:00:34</t>
  </si>
  <si>
    <t>2025-02-18 09:26:43</t>
  </si>
  <si>
    <t>2025-03-03 10:14:26</t>
  </si>
  <si>
    <t>2025-03-04 08:50:49</t>
  </si>
  <si>
    <t>2025-03-31 09:09:59</t>
  </si>
  <si>
    <t>I R C C S.A.S INDUSTRIA DE RESTAURANTES CASUALES S.A.S</t>
  </si>
  <si>
    <t>2025-02-10 15:15:32</t>
  </si>
  <si>
    <t>2025-02-14 17:12:57</t>
  </si>
  <si>
    <t>2025-03-04 08:56:14</t>
  </si>
  <si>
    <t>2025-03-04 08:56:22</t>
  </si>
  <si>
    <t>2025-03-04 09:22:34</t>
  </si>
  <si>
    <t>BANE1301**</t>
  </si>
  <si>
    <t>LON  BANT GUILLOT GUAYA MAN</t>
  </si>
  <si>
    <t>MANT005</t>
  </si>
  <si>
    <t>MANTENIEMIENTO BANETAS</t>
  </si>
  <si>
    <t>AIDA  HENAO</t>
  </si>
  <si>
    <t>2025-02-04 11:27:09</t>
  </si>
  <si>
    <t>2025-02-18 16:30:48</t>
  </si>
  <si>
    <t>2025-02-18 16:31:05</t>
  </si>
  <si>
    <t>JARVIN AVENDAÑO NIÑO</t>
  </si>
  <si>
    <t>2025-02-03 15:37:04</t>
  </si>
  <si>
    <t>2025-02-05 14:15:36</t>
  </si>
  <si>
    <t>2025-02-08 10:29:32</t>
  </si>
  <si>
    <t>9723</t>
  </si>
  <si>
    <t>CONSOLA MONTECARLO 160X60 (TA)</t>
  </si>
  <si>
    <t>FRANKLYN VASQUEZ CESAR YOVANY</t>
  </si>
  <si>
    <t>2025-02-04 12:02:52</t>
  </si>
  <si>
    <t>2025-02-05 07:51:20</t>
  </si>
  <si>
    <t>2025-02-05 07:51:39</t>
  </si>
  <si>
    <t>ASOMBRAR CONSTRUCCIONES SAS</t>
  </si>
  <si>
    <t>2025-02-03 13:41:10</t>
  </si>
  <si>
    <t>2025-02-03 13:41:21</t>
  </si>
  <si>
    <t>2025-02-05 07:29:11</t>
  </si>
  <si>
    <t>2025-02-11 11:45:40</t>
  </si>
  <si>
    <t>2025-02-11 11:45:48</t>
  </si>
  <si>
    <t>2025-02-12 07:06:43</t>
  </si>
  <si>
    <t>ESCOBAR FLORENCIO</t>
  </si>
  <si>
    <t>2025-02-04 11:52:00</t>
  </si>
  <si>
    <t>2025-02-04 11:52:07</t>
  </si>
  <si>
    <t>2025-02-05 07:48:59</t>
  </si>
  <si>
    <t>2025-02-11 14:42:55</t>
  </si>
  <si>
    <t>2025-02-11 14:43:02</t>
  </si>
  <si>
    <t>2025-02-12 07:11:53</t>
  </si>
  <si>
    <t>Distribuciones Eléctricas AC SAS</t>
  </si>
  <si>
    <t>2025-03-05 11:36:31</t>
  </si>
  <si>
    <t>2025-03-20 13:14:12</t>
  </si>
  <si>
    <t>2025-04-02 12:19:09</t>
  </si>
  <si>
    <t>2025-05-16 11:02:34</t>
  </si>
  <si>
    <t>2025-05-30 17:31:50</t>
  </si>
  <si>
    <t>Angel Llerena Rojas</t>
  </si>
  <si>
    <t>2025-02-18 11:55:44</t>
  </si>
  <si>
    <t>2025-02-25 17:21:57</t>
  </si>
  <si>
    <t>2025-03-10 18:30:27</t>
  </si>
  <si>
    <t>2025-03-11 17:09:18</t>
  </si>
  <si>
    <t>2025-03-31 07:35:11</t>
  </si>
  <si>
    <t>BANE20</t>
  </si>
  <si>
    <t>BANETA VERTICAL CON GUAYA ELECT MALLA</t>
  </si>
  <si>
    <t>2025-02-04 12:06:12</t>
  </si>
  <si>
    <t>2025-02-04 12:06:17</t>
  </si>
  <si>
    <t>2025-04-02 17:21:00</t>
  </si>
  <si>
    <t>2025-02-04 14:48:25</t>
  </si>
  <si>
    <t>2025-02-04 14:48:48</t>
  </si>
  <si>
    <t>2025-02-05 07:53:56</t>
  </si>
  <si>
    <t xml:space="preserve">MATILDE  VALDERRAMA DE CAMACHO  </t>
  </si>
  <si>
    <t>2025-02-04 17:16:26</t>
  </si>
  <si>
    <t>2025-02-17 15:40:21</t>
  </si>
  <si>
    <t>2025-02-17 15:40:36</t>
  </si>
  <si>
    <t>2025-03-03 10:23:29</t>
  </si>
  <si>
    <t>MONICA  CHARRIS</t>
  </si>
  <si>
    <t>2025-02-06 09:42:14</t>
  </si>
  <si>
    <t>2025-02-12 07:01:26</t>
  </si>
  <si>
    <t>2025-02-18 10:35:19</t>
  </si>
  <si>
    <t>2025-04-29 17:34:57</t>
  </si>
  <si>
    <t>2025-05-29 14:52:00</t>
  </si>
  <si>
    <t>2025-06-09 10:19:55</t>
  </si>
  <si>
    <t>2025-06-09 10:20:01</t>
  </si>
  <si>
    <t>2025-06-03</t>
  </si>
  <si>
    <t>2025-06-08</t>
  </si>
  <si>
    <t>2025-06-12</t>
  </si>
  <si>
    <t>Beatrice flye de mitchell s en c</t>
  </si>
  <si>
    <t>2025-02-18 11:28:32</t>
  </si>
  <si>
    <t>2025-02-25 07:50:16</t>
  </si>
  <si>
    <t>2025-02-25 07:50:49</t>
  </si>
  <si>
    <t>2025-03-10 07:25:28</t>
  </si>
  <si>
    <t>EDIFICIO COMERCIAL ELITE PROP HORIZONTAL</t>
  </si>
  <si>
    <t>2025-05-19 08:38:38</t>
  </si>
  <si>
    <t>2025-05-19 08:38:47</t>
  </si>
  <si>
    <t>2025-05-20 17:25:30</t>
  </si>
  <si>
    <t>2025-06-04 08:27:09</t>
  </si>
  <si>
    <t>2025-02-04 15:11:46</t>
  </si>
  <si>
    <t>2025-02-04 15:11:54</t>
  </si>
  <si>
    <t>2025-02-05 07:42:38</t>
  </si>
  <si>
    <t>MTOS02</t>
  </si>
  <si>
    <t>MOTOR TOSCANA ZME3  DM59M100N</t>
  </si>
  <si>
    <t>Hotel Sofitel Calablanca Barú</t>
  </si>
  <si>
    <t>2025-05-26 09:53:09</t>
  </si>
  <si>
    <t>2025-05-27 06:59:45</t>
  </si>
  <si>
    <t>2025-08-08 17:22:49</t>
  </si>
  <si>
    <t>2025-06-27</t>
  </si>
  <si>
    <t>2025-07-07</t>
  </si>
  <si>
    <t>Accor Luxury Colombia S.A.S.</t>
  </si>
  <si>
    <t>2025-02-06 11:09:14</t>
  </si>
  <si>
    <t>2025-02-20 16:25:02</t>
  </si>
  <si>
    <t>2025-02-20 16:25:07</t>
  </si>
  <si>
    <t>2025-07-31 14:52:48</t>
  </si>
  <si>
    <t>2025-02-06 09:30:27</t>
  </si>
  <si>
    <t>2025-02-21 13:41:11</t>
  </si>
  <si>
    <t>2025-02-24 11:22:41</t>
  </si>
  <si>
    <t>2025-02-14 09:29:17</t>
  </si>
  <si>
    <t>2025-02-14 09:29:28</t>
  </si>
  <si>
    <t>2025-02-17 07:53:12</t>
  </si>
  <si>
    <t>2025-02-11 14:58:51</t>
  </si>
  <si>
    <t>2025-02-13 12:14:21</t>
  </si>
  <si>
    <t>2025-03-10 16:18:02</t>
  </si>
  <si>
    <t>2025-03-11 17:22:51</t>
  </si>
  <si>
    <t>2025-03-19 11:50:34</t>
  </si>
  <si>
    <t>28409</t>
  </si>
  <si>
    <t>SET PALILLAS PERGOFLEX 22 UND*4M</t>
  </si>
  <si>
    <t>PFX004</t>
  </si>
  <si>
    <t>PP. CARRO SENCILLO 120MM PERGOFLEX</t>
  </si>
  <si>
    <t>2025-02-14 09:48:37</t>
  </si>
  <si>
    <t>2025-02-14 09:49:03</t>
  </si>
  <si>
    <t>2025-02-17 07:49:59</t>
  </si>
  <si>
    <t>1010123</t>
  </si>
  <si>
    <t>MANO GUIA BANETA GUILLOTINA TOSCANY</t>
  </si>
  <si>
    <t>2025-02-05 16:13:06</t>
  </si>
  <si>
    <t>2025-02-05 16:13:17</t>
  </si>
  <si>
    <t>2025-02-25 07:52:54</t>
  </si>
  <si>
    <t>2025-02-11 13:28:12</t>
  </si>
  <si>
    <t>2025-02-17 07:27:36</t>
  </si>
  <si>
    <t>2025-02-17 15:33:56</t>
  </si>
  <si>
    <t>2025-03-06 08:41:17</t>
  </si>
  <si>
    <t>2025-02-13 10:15:40</t>
  </si>
  <si>
    <t>2025-02-14 17:11:38</t>
  </si>
  <si>
    <t>2025-02-20 11:10:48</t>
  </si>
  <si>
    <t>2025-02-25 08:23:16</t>
  </si>
  <si>
    <t>2025-03-03 11:24:45</t>
  </si>
  <si>
    <t>FUNDACION ZOOLOGICA DE CALI</t>
  </si>
  <si>
    <t>2025-05-19 11:33:08</t>
  </si>
  <si>
    <t>2025-06-04 16:37:03</t>
  </si>
  <si>
    <t>2025-06-04 16:37:23</t>
  </si>
  <si>
    <t>2025-06-16 17:30:58</t>
  </si>
  <si>
    <t>2025-06-13</t>
  </si>
  <si>
    <t>2025-06-17</t>
  </si>
  <si>
    <t>2025-06-19</t>
  </si>
  <si>
    <t>GRUPO ARQUINOVA S.A.S</t>
  </si>
  <si>
    <t>2025-02-25 11:15:49</t>
  </si>
  <si>
    <t>2025-04-04 12:08:36</t>
  </si>
  <si>
    <t>2025-04-20 12:26:31</t>
  </si>
  <si>
    <t>2025-05-16 11:01:33</t>
  </si>
  <si>
    <t>2025-08-01 15:56:23</t>
  </si>
  <si>
    <t>2025-04-21</t>
  </si>
  <si>
    <t>FUENTE DE PODER MNT-POWER-200W 35 SPOTS</t>
  </si>
  <si>
    <t>2025-02-06 14:10:57</t>
  </si>
  <si>
    <t>2025-02-12 18:04:24</t>
  </si>
  <si>
    <t>2025-03-19 17:02:03</t>
  </si>
  <si>
    <t>2025-03-21 17:26:11</t>
  </si>
  <si>
    <t>2025-03-22 11:45:21</t>
  </si>
  <si>
    <t>27048</t>
  </si>
  <si>
    <t>CORDON BLANCO CORDEX # 4</t>
  </si>
  <si>
    <t>28407</t>
  </si>
  <si>
    <t>LONA ESPECIAL CANCHA PADEL</t>
  </si>
  <si>
    <t>GERARDO VANEGAS</t>
  </si>
  <si>
    <t>2025-02-07 12:29:44</t>
  </si>
  <si>
    <t>2025-02-18 11:24:07</t>
  </si>
  <si>
    <t>2025-02-18 11:24:27</t>
  </si>
  <si>
    <t>2025-03-12 08:02:12</t>
  </si>
  <si>
    <t>100243</t>
  </si>
  <si>
    <t>ASOLEADORA NORM ALUTECA C/COJIN Y RUEDA</t>
  </si>
  <si>
    <t>2025-07-01 15:00:19</t>
  </si>
  <si>
    <t>2025-08-13 17:53:26</t>
  </si>
  <si>
    <t>2025-08-20 15:10:26</t>
  </si>
  <si>
    <t>2025-08-26 12:47:17</t>
  </si>
  <si>
    <t>12739</t>
  </si>
  <si>
    <t>LONA SOMBRILLA LA GREAT 5*5 S/F</t>
  </si>
  <si>
    <t>HOTEL MEDELLIN RODADERO</t>
  </si>
  <si>
    <t>2025-03-31 10:42:09</t>
  </si>
  <si>
    <t>2025-05-19 07:50:28</t>
  </si>
  <si>
    <t>2025-05-22 14:51:21</t>
  </si>
  <si>
    <t>2025-05-28 16:12:46</t>
  </si>
  <si>
    <t>2025-06-13 11:12:31</t>
  </si>
  <si>
    <t>2025-02-06 16:14:54</t>
  </si>
  <si>
    <t>2025-02-06 16:15:02</t>
  </si>
  <si>
    <t>2025-02-07 09:27:24</t>
  </si>
  <si>
    <t>TATIANA RAMóN</t>
  </si>
  <si>
    <t>2025-02-17 11:18:28</t>
  </si>
  <si>
    <t>2025-02-26 15:18:32</t>
  </si>
  <si>
    <t>2025-03-04 08:56:46</t>
  </si>
  <si>
    <t>2025-03-04 11:32:06</t>
  </si>
  <si>
    <t>CONJUNTO RESIDENCIAL URBANIZACIÓN AGATA PROPIEDAD HORIZONTAL</t>
  </si>
  <si>
    <t>2025-02-11 15:16:13</t>
  </si>
  <si>
    <t>2025-02-25 07:32:00</t>
  </si>
  <si>
    <t>2025-02-27 08:25:52</t>
  </si>
  <si>
    <t>2025-03-21 12:09:31</t>
  </si>
  <si>
    <t>2025-02-06 16:31:22</t>
  </si>
  <si>
    <t>2025-02-06 16:31:28</t>
  </si>
  <si>
    <t>2025-02-10 09:31:12</t>
  </si>
  <si>
    <t>RRM INGENIERIA Y CONSTRUCCION SAS</t>
  </si>
  <si>
    <t>2025-02-28 14:14:08</t>
  </si>
  <si>
    <t>2025-03-10 09:47:50</t>
  </si>
  <si>
    <t>2025-03-17 11:14:29</t>
  </si>
  <si>
    <t>2025-03-28 13:24:29</t>
  </si>
  <si>
    <t>2025-04-09 09:34:58</t>
  </si>
  <si>
    <t>JAIME AGUIRRE SAS</t>
  </si>
  <si>
    <t>2025-02-07 10:04:41</t>
  </si>
  <si>
    <t>2025-02-12 16:11:31</t>
  </si>
  <si>
    <t>2025-02-14 11:49:44</t>
  </si>
  <si>
    <t>2025-02-18 11:53:38</t>
  </si>
  <si>
    <t>2025-02-18 14:29:10</t>
  </si>
  <si>
    <t>SIMA CONSTRUCCION &amp; CONSULTORIA S.A.S.</t>
  </si>
  <si>
    <t>2025-02-28 17:00:08</t>
  </si>
  <si>
    <t>2025-03-10 09:50:50</t>
  </si>
  <si>
    <t>2025-03-18 15:46:27</t>
  </si>
  <si>
    <t>2025-03-28 16:59:11</t>
  </si>
  <si>
    <t>2025-04-04 14:24:47</t>
  </si>
  <si>
    <t xml:space="preserve">JAVIER LOZADA  </t>
  </si>
  <si>
    <t>2025-02-11 14:30:29</t>
  </si>
  <si>
    <t>2025-02-11 15:53:48</t>
  </si>
  <si>
    <t>2025-02-18 14:08:14</t>
  </si>
  <si>
    <t xml:space="preserve">MALEK  TURKI </t>
  </si>
  <si>
    <t>2025-02-10 07:44:31</t>
  </si>
  <si>
    <t>2025-02-10 12:14:50</t>
  </si>
  <si>
    <t>2025-03-06 07:45:16</t>
  </si>
  <si>
    <t>SERV15</t>
  </si>
  <si>
    <t>SERVICIO VISITA TECNICA</t>
  </si>
  <si>
    <t>2025-02-07 10:09:18</t>
  </si>
  <si>
    <t>2025-02-07 10:09:25</t>
  </si>
  <si>
    <t>2025-02-10 09:31:42</t>
  </si>
  <si>
    <t>BATISTA SALCEDO GERMAN</t>
  </si>
  <si>
    <t>2025-02-10 12:10:42</t>
  </si>
  <si>
    <t>2025-02-12 07:58:06</t>
  </si>
  <si>
    <t>2025-02-14 06:58:24</t>
  </si>
  <si>
    <t>2025-02-14 06:58:45</t>
  </si>
  <si>
    <t>2025-05-31</t>
  </si>
  <si>
    <t>2025-06-03 08:23:35</t>
  </si>
  <si>
    <t>2025-06-06 17:09:23</t>
  </si>
  <si>
    <t>2025-06-10 14:53:53</t>
  </si>
  <si>
    <t>2025-07-09 07:08:55</t>
  </si>
  <si>
    <t>2025-07-22 12:15:54</t>
  </si>
  <si>
    <t>2025-04-09 13:53:16</t>
  </si>
  <si>
    <t>2025-08-04 15:10:33</t>
  </si>
  <si>
    <t>2025-08-29 11:11:49</t>
  </si>
  <si>
    <t>2025-09-01 09:37:46</t>
  </si>
  <si>
    <t>2025-08-28</t>
  </si>
  <si>
    <t>MEMBRANA ESP07</t>
  </si>
  <si>
    <t>MEMBRANA ESPECIAL TENSADA 131 M2</t>
  </si>
  <si>
    <t xml:space="preserve">CAMELLIA S.A.S </t>
  </si>
  <si>
    <t>2025-02-10 14:39:44</t>
  </si>
  <si>
    <t>2025-02-14 11:54:13</t>
  </si>
  <si>
    <t>2025-03-05 10:07:44</t>
  </si>
  <si>
    <t>2025-03-06 18:04:49</t>
  </si>
  <si>
    <t>2025-02-10 11:44:30</t>
  </si>
  <si>
    <t>2025-02-10 12:12:00</t>
  </si>
  <si>
    <t>2025-02-11 13:38:31</t>
  </si>
  <si>
    <t>2025-03-03 11:54:04</t>
  </si>
  <si>
    <t>2025-03-05 11:50:48</t>
  </si>
  <si>
    <t>2025-03-06 08:30:45</t>
  </si>
  <si>
    <t>2025-03-07 18:12:32</t>
  </si>
  <si>
    <t>2025-03-11 07:16:53</t>
  </si>
  <si>
    <t>2025-03-13 17:20:34</t>
  </si>
  <si>
    <t>FABIO VALENCIA</t>
  </si>
  <si>
    <t>2025-02-17 19:34:59</t>
  </si>
  <si>
    <t>2025-02-19 13:21:55</t>
  </si>
  <si>
    <t>2025-03-08 10:52:03</t>
  </si>
  <si>
    <t>2025-03-12 16:28:51</t>
  </si>
  <si>
    <t>2025-04-11 07:52:44</t>
  </si>
  <si>
    <t>HERNANDO ARANZAZU</t>
  </si>
  <si>
    <t>2025-02-10 13:55:19</t>
  </si>
  <si>
    <t>2025-02-28 09:54:04</t>
  </si>
  <si>
    <t>2025-02-28 09:54:11</t>
  </si>
  <si>
    <t>2025-03-28 09:32:11</t>
  </si>
  <si>
    <t>2025-02-10 14:40:55</t>
  </si>
  <si>
    <t>2025-02-11 14:16:45</t>
  </si>
  <si>
    <t>2025-02-11 14:27:57</t>
  </si>
  <si>
    <t>GRUPO LA AZOTEA S.A.S.</t>
  </si>
  <si>
    <t>2025-05-06 09:48:37</t>
  </si>
  <si>
    <t>2025-05-12 14:04:06</t>
  </si>
  <si>
    <t>2025-05-20 13:12:19</t>
  </si>
  <si>
    <t>2025-06-13 15:42:23</t>
  </si>
  <si>
    <t>LIVING ESPACIOS SAS</t>
  </si>
  <si>
    <t>2025-02-10 14:07:50</t>
  </si>
  <si>
    <t>2025-02-10 14:07:55</t>
  </si>
  <si>
    <t>2025-02-12 07:40:05</t>
  </si>
  <si>
    <t>2025-02-10 13:18:26</t>
  </si>
  <si>
    <t>2025-02-12 13:27:10</t>
  </si>
  <si>
    <t>2025-02-13 07:07:52</t>
  </si>
  <si>
    <t>2025-02-18 16:46:12</t>
  </si>
  <si>
    <t>2025-02-11 10:49:57</t>
  </si>
  <si>
    <t>2025-02-14 11:53:31</t>
  </si>
  <si>
    <t>2025-02-17 16:05:58</t>
  </si>
  <si>
    <t>10427</t>
  </si>
  <si>
    <t>PERA EN MADERA 0,08*0,08*0,11(T)</t>
  </si>
  <si>
    <t>RICARDO BASIL</t>
  </si>
  <si>
    <t>2025-02-10 14:42:33</t>
  </si>
  <si>
    <t>2025-02-18 09:20:27</t>
  </si>
  <si>
    <t>2025-02-26 09:06:47</t>
  </si>
  <si>
    <t>2025-04-11 16:24:27</t>
  </si>
  <si>
    <t>2025-05-12 13:54:07</t>
  </si>
  <si>
    <t>2025-06-04 12:03:02</t>
  </si>
  <si>
    <t>2025-06-17 14:16:58</t>
  </si>
  <si>
    <t>2025-06-06</t>
  </si>
  <si>
    <t>2025-06-25</t>
  </si>
  <si>
    <t>PLT54</t>
  </si>
  <si>
    <t>ANCLAJE LATERAL RIEL /MUROBASICMAXI</t>
  </si>
  <si>
    <t>PORTCAL03</t>
  </si>
  <si>
    <t>PORTICO EN ALUMINIO 127X127</t>
  </si>
  <si>
    <t>2025-02-11 11:27:47</t>
  </si>
  <si>
    <t>2025-02-11 11:27:52</t>
  </si>
  <si>
    <t>2025-02-12 07:08:55</t>
  </si>
  <si>
    <t>JUAN CAMILO SILVA RODRIGUEZ</t>
  </si>
  <si>
    <t>2025-02-11 10:47:37</t>
  </si>
  <si>
    <t>2025-02-11 11:19:55</t>
  </si>
  <si>
    <t>2025-02-11 11:20:05</t>
  </si>
  <si>
    <t>2025-03-25 08:52:42</t>
  </si>
  <si>
    <t>2025-02-11 14:07:21</t>
  </si>
  <si>
    <t>2025-03-03 09:58:24</t>
  </si>
  <si>
    <t>2025-03-06 07:44:38</t>
  </si>
  <si>
    <t>2025-03-06 18:09:53</t>
  </si>
  <si>
    <t>LUIS FERNANDO GUARIN VANEGAS</t>
  </si>
  <si>
    <t>2025-02-26 14:07:05</t>
  </si>
  <si>
    <t>2025-02-27 16:21:54</t>
  </si>
  <si>
    <t>2025-03-06 16:26:00</t>
  </si>
  <si>
    <t>2025-03-06 16:26:24</t>
  </si>
  <si>
    <t>2025-03-26 15:03:32</t>
  </si>
  <si>
    <t>2025-02-11 11:46:55</t>
  </si>
  <si>
    <t>2025-02-11 11:47:02</t>
  </si>
  <si>
    <t>2025-02-12 08:41:43</t>
  </si>
  <si>
    <t>56</t>
  </si>
  <si>
    <t>LONA DICKSON ORLANDO  AMARILLO REF:6292</t>
  </si>
  <si>
    <t>2025-02-11 16:34:53</t>
  </si>
  <si>
    <t>2025-02-11 16:34:59</t>
  </si>
  <si>
    <t>2025-02-13 09:01:25</t>
  </si>
  <si>
    <t>HAROLD ARISTIZABAL LORA</t>
  </si>
  <si>
    <t>2025-03-01 12:18:08</t>
  </si>
  <si>
    <t>2025-03-26 08:24:49</t>
  </si>
  <si>
    <t>2025-03-26 08:24:57</t>
  </si>
  <si>
    <t>2025-03-31 16:06:39</t>
  </si>
  <si>
    <t>2025-02-13 14:29:06</t>
  </si>
  <si>
    <t>2025-02-13 14:29:12</t>
  </si>
  <si>
    <t>2025-02-14 06:56:43</t>
  </si>
  <si>
    <t>2025-02-11 14:41:51</t>
  </si>
  <si>
    <t>2025-02-11 14:41:56</t>
  </si>
  <si>
    <t>2025-02-12 07:11:14</t>
  </si>
  <si>
    <t>2025-02-12 09:38:43</t>
  </si>
  <si>
    <t>2025-03-18 13:58:17</t>
  </si>
  <si>
    <t>2025-03-26 17:15:59</t>
  </si>
  <si>
    <t>2025-03-28 07:25:16</t>
  </si>
  <si>
    <t>PZCH027</t>
  </si>
  <si>
    <t>CERRO MAN PARA PUERT CON PASAD SA7123D</t>
  </si>
  <si>
    <t>DEYSI  PEREZ</t>
  </si>
  <si>
    <t>2025-02-25 17:22:37</t>
  </si>
  <si>
    <t>2025-03-08 09:44:01</t>
  </si>
  <si>
    <t>2025-03-21 07:23:38</t>
  </si>
  <si>
    <t>2025-03-31 18:18:14</t>
  </si>
  <si>
    <t>SERVICIO MTTOLAVADO LONA BANETA PROYECT</t>
  </si>
  <si>
    <t>SERVLAV13</t>
  </si>
  <si>
    <t>SERVICIO MTTOLAVADO LON BANETA PLAS VER</t>
  </si>
  <si>
    <t>M3 Design Studio Corp</t>
  </si>
  <si>
    <t>2025-03-17 12:11:00</t>
  </si>
  <si>
    <t>2025-04-10 17:59:03</t>
  </si>
  <si>
    <t>2025-05-09 18:55:50</t>
  </si>
  <si>
    <t>2025-06-09 10:27:19</t>
  </si>
  <si>
    <t>2025-06-09 10:27:24</t>
  </si>
  <si>
    <t>DEIRO ALVAREZ BASTIDAS</t>
  </si>
  <si>
    <t>2025-02-12 13:27:31</t>
  </si>
  <si>
    <t>2025-03-03 09:55:09</t>
  </si>
  <si>
    <t>2025-04-10 17:38:12</t>
  </si>
  <si>
    <t>2025-06-03 13:15:39</t>
  </si>
  <si>
    <t>2025-02-13 09:42:04</t>
  </si>
  <si>
    <t>2025-03-10 09:58:22</t>
  </si>
  <si>
    <t>2025-03-10 09:58:35</t>
  </si>
  <si>
    <t>2025-06-03 13:17:54</t>
  </si>
  <si>
    <t>2492</t>
  </si>
  <si>
    <t>COJIN SILLA SENCILLA ARAWAK</t>
  </si>
  <si>
    <t xml:space="preserve">PABLO  GUTIéRREZ </t>
  </si>
  <si>
    <t>2025-02-17 10:54:28</t>
  </si>
  <si>
    <t>2025-03-10 18:14:04</t>
  </si>
  <si>
    <t>2025-03-11 16:28:30</t>
  </si>
  <si>
    <t>2025-04-09 07:58:22</t>
  </si>
  <si>
    <t>1054</t>
  </si>
  <si>
    <t>TORNILLO HEX 1/4X 2  ZN</t>
  </si>
  <si>
    <t>1121</t>
  </si>
  <si>
    <t>TUERCA HEXAGONAL 1/4" GALVA</t>
  </si>
  <si>
    <t>MULTICARPAS Y ESTRUCTURAS COLOMBIA SAS</t>
  </si>
  <si>
    <t>2025-02-14 13:33:48</t>
  </si>
  <si>
    <t>2025-02-14 13:33:53</t>
  </si>
  <si>
    <t>2025-02-17 07:52:35</t>
  </si>
  <si>
    <t>2025-03-07 08:50:18</t>
  </si>
  <si>
    <t>2025-03-25 15:51:01</t>
  </si>
  <si>
    <t>2025-03-31 11:22:01</t>
  </si>
  <si>
    <t>2025-04-04 09:34:14</t>
  </si>
  <si>
    <t>22498</t>
  </si>
  <si>
    <t>FUNDA SOMBRILLA ALSACIA MADERA 3.0 X 3.0</t>
  </si>
  <si>
    <t>2025-02-14 14:44:55</t>
  </si>
  <si>
    <t>2025-02-14 15:22:17</t>
  </si>
  <si>
    <t>2025-02-17 07:50:42</t>
  </si>
  <si>
    <t xml:space="preserve">Jaime Alonso Restrepo Vélez </t>
  </si>
  <si>
    <t>2025-02-14 16:34:45</t>
  </si>
  <si>
    <t>2025-02-20 07:49:44</t>
  </si>
  <si>
    <t>2025-02-20 07:50:16</t>
  </si>
  <si>
    <t>2025-02-17 10:11:35</t>
  </si>
  <si>
    <t>2025-02-17 16:22:46</t>
  </si>
  <si>
    <t>1085</t>
  </si>
  <si>
    <t>TORNILLO HEX 5/16X4 ZN</t>
  </si>
  <si>
    <t>1123</t>
  </si>
  <si>
    <t>TUERCA HEX 5/16" GALV</t>
  </si>
  <si>
    <t>954</t>
  </si>
  <si>
    <t>ARANDELA 5/16 GALVANIZADA</t>
  </si>
  <si>
    <t>AMANECER MEDICO SAS</t>
  </si>
  <si>
    <t>2023-03-24</t>
  </si>
  <si>
    <t>2025-02-24 14:05:19</t>
  </si>
  <si>
    <t>2025-03-10 18:09:32</t>
  </si>
  <si>
    <t>2025-03-13 17:32:24</t>
  </si>
  <si>
    <t>2025-02-13 14:35:25</t>
  </si>
  <si>
    <t>2025-02-13 14:35:40</t>
  </si>
  <si>
    <t>2025-02-14 06:59:42</t>
  </si>
  <si>
    <t>2025-02-14 12:15:07</t>
  </si>
  <si>
    <t>2025-02-14 14:33:47</t>
  </si>
  <si>
    <t>2025-02-14 15:47:01</t>
  </si>
  <si>
    <t>2025-02-17 07:34:12</t>
  </si>
  <si>
    <t>2025-02-21 16:09:28</t>
  </si>
  <si>
    <t>2025-02-25 17:11:10</t>
  </si>
  <si>
    <t>2025-02-26 11:52:28</t>
  </si>
  <si>
    <t>10372</t>
  </si>
  <si>
    <t>VARILLA LARGA 0.02*0.035*2.18 (T)</t>
  </si>
  <si>
    <t>CASTOR MUEBLES Y ACCESORIOS SAS</t>
  </si>
  <si>
    <t>2025-02-18 14:30:42</t>
  </si>
  <si>
    <t>2025-02-18 15:52:44</t>
  </si>
  <si>
    <t>2025-02-18 15:52:48</t>
  </si>
  <si>
    <t>2025-02-27 11:17:25</t>
  </si>
  <si>
    <t>2025-02-14 14:08:17</t>
  </si>
  <si>
    <t>2025-02-14 14:08:23</t>
  </si>
  <si>
    <t>2025-02-17 07:48:59</t>
  </si>
  <si>
    <t>2025-02-14 07:43:05</t>
  </si>
  <si>
    <t>2025-03-20 15:07:37</t>
  </si>
  <si>
    <t>2025-03-20 15:07:50</t>
  </si>
  <si>
    <t>2025-03-31 18:35:28</t>
  </si>
  <si>
    <t>INVERSIONES CAMLON Y CIA S. EN C. A.</t>
  </si>
  <si>
    <t>2025-02-20 14:24:39</t>
  </si>
  <si>
    <t>2025-03-28 17:22:10</t>
  </si>
  <si>
    <t>2025-04-20 22:38:14</t>
  </si>
  <si>
    <t>2025-05-05 11:06:21</t>
  </si>
  <si>
    <t>2025-08-22 16:46:17</t>
  </si>
  <si>
    <t>2025-04-20</t>
  </si>
  <si>
    <t>PLT56</t>
  </si>
  <si>
    <t>ANCLAJE LATERAL RIEL / MURO  MEGA</t>
  </si>
  <si>
    <t>2025-02-18 13:19:46</t>
  </si>
  <si>
    <t>2025-02-18 13:20:11</t>
  </si>
  <si>
    <t>2025-02-18 16:38:49</t>
  </si>
  <si>
    <t>2025-03-15 10:01:12</t>
  </si>
  <si>
    <t>2025-04-03 08:59:42</t>
  </si>
  <si>
    <t>2025-04-03 16:46:46</t>
  </si>
  <si>
    <t>2025-04-14 10:27:57</t>
  </si>
  <si>
    <t>2025-02-17 10:48:54</t>
  </si>
  <si>
    <t>2025-02-18 15:02:19</t>
  </si>
  <si>
    <t>2025-02-18 15:09:35</t>
  </si>
  <si>
    <t>2025-02-20 11:48:12</t>
  </si>
  <si>
    <t>2025-02-14 13:53:41</t>
  </si>
  <si>
    <t>2025-02-14 13:53:48</t>
  </si>
  <si>
    <t>2025-02-17 07:49:24</t>
  </si>
  <si>
    <t>INVERCASGO S.A.S.</t>
  </si>
  <si>
    <t>2025-03-04 16:39:34</t>
  </si>
  <si>
    <t>2025-03-08 09:34:03</t>
  </si>
  <si>
    <t>2025-03-10 11:40:40</t>
  </si>
  <si>
    <t>2025-03-31 15:49:12</t>
  </si>
  <si>
    <t xml:space="preserve"> DOSÉ SKY LOUNGE S.A.S.</t>
  </si>
  <si>
    <t>2025-03-04 12:34:52</t>
  </si>
  <si>
    <t>2025-03-11 13:25:27</t>
  </si>
  <si>
    <t>2025-03-21 15:22:07</t>
  </si>
  <si>
    <t>2025-03-28 13:24:04</t>
  </si>
  <si>
    <t>2025-04-14 16:40:27</t>
  </si>
  <si>
    <t>2025-02-14 17:13:20</t>
  </si>
  <si>
    <t>2025-02-20 13:49:44</t>
  </si>
  <si>
    <t>2025-03-03 17:22:18</t>
  </si>
  <si>
    <t>PZCH070</t>
  </si>
  <si>
    <t>EJE LAMA MAXI PLAM ANTISI HUECO Ã?12mm</t>
  </si>
  <si>
    <t>SUPER TIENDAS Y DROGUERIAS OLIMPICA SA</t>
  </si>
  <si>
    <t>2025-10-17 11:44:51</t>
  </si>
  <si>
    <t>2025-10-22 16:55:39</t>
  </si>
  <si>
    <t>2025-10-31 14:44:30</t>
  </si>
  <si>
    <t>2025-10-31 15:21:35</t>
  </si>
  <si>
    <t>2025-10-29</t>
  </si>
  <si>
    <t>SILICONA NEUTRA BASICA TRANSP 300ML</t>
  </si>
  <si>
    <t>ASISTENCIA TECNICA</t>
  </si>
  <si>
    <t>2025-02-20 09:10:18</t>
  </si>
  <si>
    <t>2025-02-20 13:27:50</t>
  </si>
  <si>
    <t>2025-02-20 13:27:56</t>
  </si>
  <si>
    <t>2025-04-10 16:47:49</t>
  </si>
  <si>
    <t>UNIVERSIDAD EL ROSARIO</t>
  </si>
  <si>
    <t>2025-04-30 09:21:11</t>
  </si>
  <si>
    <t>2025-05-02 08:12:50</t>
  </si>
  <si>
    <t>2025-05-02 10:51:23</t>
  </si>
  <si>
    <t>2025-06-03 08:10:56</t>
  </si>
  <si>
    <t xml:space="preserve">GILBERTO  FRANCO </t>
  </si>
  <si>
    <t>2025-02-17 19:39:21</t>
  </si>
  <si>
    <t>2025-02-21 19:32:10</t>
  </si>
  <si>
    <t>2025-03-10 18:07:05</t>
  </si>
  <si>
    <t>2025-03-18 14:27:57</t>
  </si>
  <si>
    <t>2025-04-11 08:24:44</t>
  </si>
  <si>
    <t>BANE16</t>
  </si>
  <si>
    <t>BANETA GUILLOT GANCHO MANUAL MALLA</t>
  </si>
  <si>
    <t>2025-02-18 11:58:50</t>
  </si>
  <si>
    <t>2025-02-24 16:44:33</t>
  </si>
  <si>
    <t>2025-03-03 17:26:18</t>
  </si>
  <si>
    <t>2025-05-14 12:30:16</t>
  </si>
  <si>
    <t>2025-05-15 07:20:05</t>
  </si>
  <si>
    <t>2025-06-05 10:20:58</t>
  </si>
  <si>
    <t>2025-06-08 19:29:44</t>
  </si>
  <si>
    <t>2025-02-18 10:10:41</t>
  </si>
  <si>
    <t>2025-02-18 10:10:50</t>
  </si>
  <si>
    <t>2025-02-18 11:22:02</t>
  </si>
  <si>
    <t>2025-03-04 11:42:33</t>
  </si>
  <si>
    <t>2025-03-04 11:26:54</t>
  </si>
  <si>
    <t>2025-03-18 13:31:22</t>
  </si>
  <si>
    <t>2025-03-19 14:27:18</t>
  </si>
  <si>
    <t>2025-02-20 13:39:14</t>
  </si>
  <si>
    <t>2025-02-20 13:39:22</t>
  </si>
  <si>
    <t>2025-02-25 08:12:41</t>
  </si>
  <si>
    <t>2025-02-18 12:03:51</t>
  </si>
  <si>
    <t>2025-02-24 16:45:18</t>
  </si>
  <si>
    <t>2025-02-25 08:06:46</t>
  </si>
  <si>
    <t>302</t>
  </si>
  <si>
    <t>VELCRO BLANCO 2"</t>
  </si>
  <si>
    <t>2025-02-18 12:12:59</t>
  </si>
  <si>
    <t>2025-02-18 12:13:06</t>
  </si>
  <si>
    <t>2025-04-02 17:20:39</t>
  </si>
  <si>
    <t>2025-02-20 14:31:36</t>
  </si>
  <si>
    <t>2025-02-20 14:31:46</t>
  </si>
  <si>
    <t>2025-04-02 17:19:50</t>
  </si>
  <si>
    <t>TECS  SAS</t>
  </si>
  <si>
    <t>2025-02-18 15:37:04</t>
  </si>
  <si>
    <t>2025-02-18 15:37:11</t>
  </si>
  <si>
    <t>2025-04-02 17:20:21</t>
  </si>
  <si>
    <t>2025-03-07 12:03:10</t>
  </si>
  <si>
    <t>2025-03-31 13:48:31</t>
  </si>
  <si>
    <t>2025-04-01 10:10:23</t>
  </si>
  <si>
    <t>2025-04-07 13:03:01</t>
  </si>
  <si>
    <t>2025-02-20 13:29:36</t>
  </si>
  <si>
    <t>2025-02-21 13:13:52</t>
  </si>
  <si>
    <t>2025-02-24 14:15:13</t>
  </si>
  <si>
    <t>2025-02-25 07:56:45</t>
  </si>
  <si>
    <t>2025-04-09 12:30:09</t>
  </si>
  <si>
    <t>2025-04-24 18:17:09</t>
  </si>
  <si>
    <t>2025-05-22 10:53:32</t>
  </si>
  <si>
    <t>2025-05-22 10:54:12</t>
  </si>
  <si>
    <t>2025-07-01 16:49:47</t>
  </si>
  <si>
    <t>2025-02-21 08:58:20</t>
  </si>
  <si>
    <t>2025-03-08 11:05:07</t>
  </si>
  <si>
    <t>2025-03-10 08:46:48</t>
  </si>
  <si>
    <t xml:space="preserve">DISTRIBUCIONES ELECTRICAS AC SAS </t>
  </si>
  <si>
    <t>2025-03-04 14:24:14</t>
  </si>
  <si>
    <t>2025-03-10 18:02:37</t>
  </si>
  <si>
    <t>2025-03-17 14:04:12</t>
  </si>
  <si>
    <t>2025-03-25 13:23:25</t>
  </si>
  <si>
    <t>2025-02-21 08:37:54</t>
  </si>
  <si>
    <t>2025-04-15 18:15:00</t>
  </si>
  <si>
    <t>2025-04-27</t>
  </si>
  <si>
    <t>27202</t>
  </si>
  <si>
    <t>COJINES SOFA AZTECA 2 P ALUTECA</t>
  </si>
  <si>
    <t>28428</t>
  </si>
  <si>
    <t>COJINES SOFÃ AZTECA 3 P ALUTECA</t>
  </si>
  <si>
    <t>28429</t>
  </si>
  <si>
    <t>COJINES POLTRONA AZTECA ALUTECA</t>
  </si>
  <si>
    <t>JUANA DEL SOL SAS</t>
  </si>
  <si>
    <t>2025-03-05 13:59:18</t>
  </si>
  <si>
    <t>2025-03-12 10:50:20</t>
  </si>
  <si>
    <t>2025-03-12 10:50:28</t>
  </si>
  <si>
    <t>2025-03-17 15:57:46</t>
  </si>
  <si>
    <t>P.I.O. S.A.S. PUERTOS, INVERSIONES Y OBRAS S.A.S.</t>
  </si>
  <si>
    <t>2025-02-28 09:07:23</t>
  </si>
  <si>
    <t>2025-03-19 17:50:22</t>
  </si>
  <si>
    <t>2025-03-27 10:53:50</t>
  </si>
  <si>
    <t>2025-04-01 10:18:17</t>
  </si>
  <si>
    <t>2025-04-16 14:18:50</t>
  </si>
  <si>
    <t>2025-02-20 13:25:51</t>
  </si>
  <si>
    <t>2025-02-20 13:26:01</t>
  </si>
  <si>
    <t>2025-02-25 07:54:28</t>
  </si>
  <si>
    <t>LUIS ARLEY SANCHEZ SUAREZ</t>
  </si>
  <si>
    <t>2025-02-24 12:13:41</t>
  </si>
  <si>
    <t>2025-03-12 13:30:19</t>
  </si>
  <si>
    <t>2025-03-19 16:54:26</t>
  </si>
  <si>
    <t>2025-03-27 09:21:57</t>
  </si>
  <si>
    <t>2025-04-21 16:24:30</t>
  </si>
  <si>
    <t>OSCAR IVAN RODRIGUEZ MORALES</t>
  </si>
  <si>
    <t>2025-03-05 11:17:18</t>
  </si>
  <si>
    <t>2025-03-21 15:59:11</t>
  </si>
  <si>
    <t>2025-04-04 09:29:16</t>
  </si>
  <si>
    <t>2025-04-11 12:32:19</t>
  </si>
  <si>
    <t>2025-05-27 14:10:59</t>
  </si>
  <si>
    <t>2025-03-22</t>
  </si>
  <si>
    <t>MABEL  GóMEZ</t>
  </si>
  <si>
    <t>2025-02-21 08:52:42</t>
  </si>
  <si>
    <t>2025-02-24 09:54:27</t>
  </si>
  <si>
    <t xml:space="preserve">JUANBE S.A   </t>
  </si>
  <si>
    <t>2025-02-21 16:16:12</t>
  </si>
  <si>
    <t>2025-03-19 15:43:22</t>
  </si>
  <si>
    <t>2025-03-20 16:28:13</t>
  </si>
  <si>
    <t>2025-04-07 14:45:21</t>
  </si>
  <si>
    <t>ROBERTO  JANIOT</t>
  </si>
  <si>
    <t>2025-03-31 13:48:42</t>
  </si>
  <si>
    <t>2025-04-08 18:05:10</t>
  </si>
  <si>
    <t>2025-04-25 17:26:59</t>
  </si>
  <si>
    <t>2025-05-09 18:00:20</t>
  </si>
  <si>
    <t>2025-05-30 08:18:36</t>
  </si>
  <si>
    <t>2025-02-21 13:13:37</t>
  </si>
  <si>
    <t>2025-02-21 13:13:43</t>
  </si>
  <si>
    <t>2025-02-25 08:14:49</t>
  </si>
  <si>
    <t>2025-02-24 14:37:56</t>
  </si>
  <si>
    <t>2025-02-25 11:38:10</t>
  </si>
  <si>
    <t>2025-02-28 10:11:55</t>
  </si>
  <si>
    <t>2025-02-28 10:12:03</t>
  </si>
  <si>
    <t>2025-02-28 10:53:20</t>
  </si>
  <si>
    <t>JARALEZ S.A.S.</t>
  </si>
  <si>
    <t>2025-03-11 16:18:09</t>
  </si>
  <si>
    <t>2025-03-25 08:27:43</t>
  </si>
  <si>
    <t>2025-04-02 08:27:27</t>
  </si>
  <si>
    <t>2025-04-07 14:02:28</t>
  </si>
  <si>
    <t>2025-04-30 14:34:36</t>
  </si>
  <si>
    <t>BANE19</t>
  </si>
  <si>
    <t>BANETA VERTICAL CON GUAYA MANUAL MALLA</t>
  </si>
  <si>
    <t>INGRID GIOMAR AREVALO GARCIA</t>
  </si>
  <si>
    <t>2025-04-04 10:03:34</t>
  </si>
  <si>
    <t>2025-04-10 06:45:41</t>
  </si>
  <si>
    <t>2025-04-14 18:38:04</t>
  </si>
  <si>
    <t>2025-02-21 16:13:23</t>
  </si>
  <si>
    <t>2025-02-21 16:16:21</t>
  </si>
  <si>
    <t>2025-02-25 07:35:06</t>
  </si>
  <si>
    <t>2025-03-05 13:59:04</t>
  </si>
  <si>
    <t>2025-03-05 13:59:09</t>
  </si>
  <si>
    <t>2025-03-06 16:17:43</t>
  </si>
  <si>
    <t>2025-02-25 17:13:45</t>
  </si>
  <si>
    <t>2025-03-19 11:40:39</t>
  </si>
  <si>
    <t>2025-03-25 17:52:57</t>
  </si>
  <si>
    <t>2025-04-15 17:18:55</t>
  </si>
  <si>
    <t>2025-04-01 14:58:39</t>
  </si>
  <si>
    <t>2025-04-01 17:23:44</t>
  </si>
  <si>
    <t>2025-04-01 17:24:05</t>
  </si>
  <si>
    <t>CAL DIAKONIA SAS</t>
  </si>
  <si>
    <t>2025-03-01 12:47:44</t>
  </si>
  <si>
    <t>2025-03-13 08:21:04</t>
  </si>
  <si>
    <t>2025-03-13 08:21:20</t>
  </si>
  <si>
    <t>GRUPO MARBE SAS</t>
  </si>
  <si>
    <t>2025-02-25 10:48:10</t>
  </si>
  <si>
    <t>2025-03-28 15:58:59</t>
  </si>
  <si>
    <t>2025-03-31 10:47:44</t>
  </si>
  <si>
    <t>2025-06-19 17:14:49</t>
  </si>
  <si>
    <t>2025-05-24</t>
  </si>
  <si>
    <t>23494</t>
  </si>
  <si>
    <t>SOFA MAGIC</t>
  </si>
  <si>
    <t>LONA DICKSON VERDE OLIVA VETEADO REF:U814</t>
  </si>
  <si>
    <t>MARTIN DULCEY</t>
  </si>
  <si>
    <t>2025-02-24 14:45:09</t>
  </si>
  <si>
    <t>2025-03-26 17:28:20</t>
  </si>
  <si>
    <t>2025-03-28 07:23:37</t>
  </si>
  <si>
    <t>2025-07-07 08:53:26</t>
  </si>
  <si>
    <t>SOCIEDAD FLUVIAL Y T DE COMBUSTIBLES SAS</t>
  </si>
  <si>
    <t>2025-04-04 13:32:25</t>
  </si>
  <si>
    <t>2025-05-02 16:10:12</t>
  </si>
  <si>
    <t>2025-05-19 11:15:35</t>
  </si>
  <si>
    <t>2025-05-29 14:45:10</t>
  </si>
  <si>
    <t>2025-06-12 12:08:20</t>
  </si>
  <si>
    <t>FUENTE DE PODER MNT-POWER-150W</t>
  </si>
  <si>
    <t>HABIB NAAR MACKENZIE</t>
  </si>
  <si>
    <t>2025-02-25 17:03:44</t>
  </si>
  <si>
    <t>2025-03-17 16:04:34</t>
  </si>
  <si>
    <t>2025-03-27 10:40:47</t>
  </si>
  <si>
    <t>2025-04-08 16:55:06</t>
  </si>
  <si>
    <t>2025-04-09 17:10:55</t>
  </si>
  <si>
    <t>MARTIN  DULCEY</t>
  </si>
  <si>
    <t>2025-02-28 10:14:43</t>
  </si>
  <si>
    <t>2025-03-10 11:35:13</t>
  </si>
  <si>
    <t>2025-03-10 11:44:33</t>
  </si>
  <si>
    <t>RG FACTURA SAS</t>
  </si>
  <si>
    <t>2025-03-04 13:55:20</t>
  </si>
  <si>
    <t>2025-03-19 16:53:42</t>
  </si>
  <si>
    <t>2025-03-26 17:18:40</t>
  </si>
  <si>
    <t>2025-04-01 10:14:27</t>
  </si>
  <si>
    <t>2025-04-04 09:33:06</t>
  </si>
  <si>
    <t>2025-03-11 13:59:50</t>
  </si>
  <si>
    <t>2025-04-09 14:22:00</t>
  </si>
  <si>
    <t>2025-04-25 17:28:24</t>
  </si>
  <si>
    <t>2025-05-06 16:21:25</t>
  </si>
  <si>
    <t>2025-08-08 11:48:22</t>
  </si>
  <si>
    <t>MARIA CRSITINA PEDRAZA MORALES</t>
  </si>
  <si>
    <t>2025-03-21 11:11:52</t>
  </si>
  <si>
    <t>2025-03-28 14:02:24</t>
  </si>
  <si>
    <t>2025-04-02 11:02:12</t>
  </si>
  <si>
    <t>2025-04-07 11:10:37</t>
  </si>
  <si>
    <t>MANTENIMIENTO BANETA</t>
  </si>
  <si>
    <t>GRUPO DOSS ARQ SAS</t>
  </si>
  <si>
    <t>2025-03-31 10:45:21</t>
  </si>
  <si>
    <t>2025-04-04 08:26:05</t>
  </si>
  <si>
    <t>2025-04-10 08:07:47</t>
  </si>
  <si>
    <t>LA COMITIVA SAS</t>
  </si>
  <si>
    <t>2025-02-25 13:52:00</t>
  </si>
  <si>
    <t>2025-02-26 15:43:59</t>
  </si>
  <si>
    <t>2025-02-28 11:07:27</t>
  </si>
  <si>
    <t>2025-02-26 15:41:28</t>
  </si>
  <si>
    <t>2025-03-08 11:08:06</t>
  </si>
  <si>
    <t>2025-04-25 11:51:20</t>
  </si>
  <si>
    <t>641</t>
  </si>
  <si>
    <t>TUBO ESTRUCTURAL 100*100*3 mm</t>
  </si>
  <si>
    <t>ORIGEN COLOMBIA MARKETING S.A.S.</t>
  </si>
  <si>
    <t>2025-03-03 14:14:01</t>
  </si>
  <si>
    <t>2025-03-04 08:03:41</t>
  </si>
  <si>
    <t>2025-03-06 07:44:05</t>
  </si>
  <si>
    <t>LUCíA  RESTREPO</t>
  </si>
  <si>
    <t>2025-03-05 14:13:07</t>
  </si>
  <si>
    <t>2025-03-10 16:23:17</t>
  </si>
  <si>
    <t>2025-03-19 16:56:03</t>
  </si>
  <si>
    <t>2025-04-01 15:49:41</t>
  </si>
  <si>
    <t>2025-04-05 11:52:52</t>
  </si>
  <si>
    <t>2025-03-05 13:58:44</t>
  </si>
  <si>
    <t>2025-03-05 13:58:50</t>
  </si>
  <si>
    <t>2025-03-06 16:23:14</t>
  </si>
  <si>
    <t>ANIBAL JOSE JANNA RAAD</t>
  </si>
  <si>
    <t>2025-03-01 11:27:55</t>
  </si>
  <si>
    <t>2025-03-11 16:23:44</t>
  </si>
  <si>
    <t>2025-03-18 15:28:04</t>
  </si>
  <si>
    <t>REP028</t>
  </si>
  <si>
    <t>REPARACION LONA MANO OBRA</t>
  </si>
  <si>
    <t xml:space="preserve">MARIA  ANGELICA SOLANO MILLAN </t>
  </si>
  <si>
    <t>2025-05-26 17:11:36</t>
  </si>
  <si>
    <t>2025-06-12 07:02:08</t>
  </si>
  <si>
    <t>2025-06-12 07:02:34</t>
  </si>
  <si>
    <t>2025-06-16 17:27:31</t>
  </si>
  <si>
    <t>2025-06-20</t>
  </si>
  <si>
    <t>2025-06-26</t>
  </si>
  <si>
    <t>5214</t>
  </si>
  <si>
    <t>SOMBRILLA TROPICAL 3*4 8P S/F M58 (TA)</t>
  </si>
  <si>
    <t>2025-03-05 12:15:26</t>
  </si>
  <si>
    <t>2025-03-05 15:28:49</t>
  </si>
  <si>
    <t>2025-03-06 16:18:36</t>
  </si>
  <si>
    <t>2025-03-06 16:18:52</t>
  </si>
  <si>
    <t>2025-03-06 09:58:48</t>
  </si>
  <si>
    <t>2025-03-19 08:09:20</t>
  </si>
  <si>
    <t>2025-03-25 16:13:35</t>
  </si>
  <si>
    <t>SGLASS10</t>
  </si>
  <si>
    <t>SLIDINGGLASS 10 mm DOBLE PUER 4P</t>
  </si>
  <si>
    <t>Ombra Outdoor</t>
  </si>
  <si>
    <t>2025-04-22 15:33:40</t>
  </si>
  <si>
    <t>2025-05-09 10:52:46</t>
  </si>
  <si>
    <t>2025-05-23 11:17:33</t>
  </si>
  <si>
    <t>2025-07-17 13:58:11</t>
  </si>
  <si>
    <t>2025-06-07</t>
  </si>
  <si>
    <t>TECH DESIGN SAS</t>
  </si>
  <si>
    <t>2025-05-21 14:08:20</t>
  </si>
  <si>
    <t>2025-05-30 17:03:30</t>
  </si>
  <si>
    <t>2025-06-12 06:57:53</t>
  </si>
  <si>
    <t>2025-06-18 16:58:44</t>
  </si>
  <si>
    <t>2025-06-26 17:03:39</t>
  </si>
  <si>
    <t>CERRAJERIA, CONSTRUCCIONES Y SUMINISTROS CALICHE S.A.S</t>
  </si>
  <si>
    <t>2025-09-06</t>
  </si>
  <si>
    <t>2025-09-16 12:39:35</t>
  </si>
  <si>
    <t>2025-09-26 12:20:38</t>
  </si>
  <si>
    <t>2025-10-03 15:16:42</t>
  </si>
  <si>
    <t>2025-10-09 06:42:23</t>
  </si>
  <si>
    <t>2025-10-09 06:43:06</t>
  </si>
  <si>
    <t>2025-10-04</t>
  </si>
  <si>
    <t>2025-10-09</t>
  </si>
  <si>
    <t>HOMETECH EL HOGAR DIGITAL SAS</t>
  </si>
  <si>
    <t>2025-06-15</t>
  </si>
  <si>
    <t>2025-06-16 14:01:15</t>
  </si>
  <si>
    <t>2025-06-24 09:19:07</t>
  </si>
  <si>
    <t>2025-07-09 07:25:24</t>
  </si>
  <si>
    <t>2025-07-10 08:15:24</t>
  </si>
  <si>
    <t>2025-06-16</t>
  </si>
  <si>
    <t>19302</t>
  </si>
  <si>
    <t>MOTOR M3 TUBE NR2/10014 RN COMPLETO</t>
  </si>
  <si>
    <t>MILTON  MENESES</t>
  </si>
  <si>
    <t>2025-05-31 11:37:28</t>
  </si>
  <si>
    <t>2025-06-06 11:46:36</t>
  </si>
  <si>
    <t>2025-07-12 11:18:44</t>
  </si>
  <si>
    <t>2025-09-19 22:29:11</t>
  </si>
  <si>
    <t>2025-06-09</t>
  </si>
  <si>
    <t>TUERCA NIVELADORA P/FLEXIGLASS PLUSS</t>
  </si>
  <si>
    <t>CORPORACION CLUB CAMPESTRE</t>
  </si>
  <si>
    <t>2025-04-02 10:02:29</t>
  </si>
  <si>
    <t>2025-04-30 16:37:43</t>
  </si>
  <si>
    <t>2025-05-31 13:14:23</t>
  </si>
  <si>
    <t>2025-07-01 07:30:20</t>
  </si>
  <si>
    <t>CONDOMINIO CAMPESTRE RESERVA DE PANCE</t>
  </si>
  <si>
    <t>2025-03-01 14:46:59</t>
  </si>
  <si>
    <t>2025-03-01 15:47:47</t>
  </si>
  <si>
    <t>2025-03-28 17:12:51</t>
  </si>
  <si>
    <t>2025-03-28 17:13:03</t>
  </si>
  <si>
    <t>2025-04-04 11:43:42</t>
  </si>
  <si>
    <t>2025-03-01 11:53:08</t>
  </si>
  <si>
    <t>2025-03-04 16:06:41</t>
  </si>
  <si>
    <t>2025-03-13 09:46:25</t>
  </si>
  <si>
    <t>2025-03-13 17:24:50</t>
  </si>
  <si>
    <t>2025-03-17 08:28:38</t>
  </si>
  <si>
    <t>2025-03-06 07:36:49</t>
  </si>
  <si>
    <t>2025-03-07 14:51:31</t>
  </si>
  <si>
    <t>2025-03-13 15:38:19</t>
  </si>
  <si>
    <t>2025-03-14 07:07:03</t>
  </si>
  <si>
    <t xml:space="preserve">MARIA FERNANDA PLATA </t>
  </si>
  <si>
    <t>2025-03-08 11:08:05</t>
  </si>
  <si>
    <t>2025-03-11 19:19:26</t>
  </si>
  <si>
    <t>2025-03-18 15:28:38</t>
  </si>
  <si>
    <t>2025-04-07 18:12:53</t>
  </si>
  <si>
    <t>2025-03-05 13:59:28</t>
  </si>
  <si>
    <t>2025-03-05 13:59:40</t>
  </si>
  <si>
    <t>2025-03-06 16:01:33</t>
  </si>
  <si>
    <t>Jesus Jairo uchima saldarriaga</t>
  </si>
  <si>
    <t>2025-03-05 14:07:04</t>
  </si>
  <si>
    <t>2025-03-21 18:13:45</t>
  </si>
  <si>
    <t>2025-04-04 14:36:07</t>
  </si>
  <si>
    <t>2025-04-23 15:54:29</t>
  </si>
  <si>
    <t>2025-05-12 12:11:10</t>
  </si>
  <si>
    <t>2025-03-01 12:00:33</t>
  </si>
  <si>
    <t>2025-03-14 08:51:19</t>
  </si>
  <si>
    <t>2025-03-14 08:51:39</t>
  </si>
  <si>
    <t>2025-03-21 14:34:46</t>
  </si>
  <si>
    <t>INVERSIONES PINZON LEON SAS</t>
  </si>
  <si>
    <t>2025-03-04 10:24:05</t>
  </si>
  <si>
    <t>2025-03-05 10:35:37</t>
  </si>
  <si>
    <t>2025-03-05 10:35:41</t>
  </si>
  <si>
    <t>2025-03-01 11:58:33</t>
  </si>
  <si>
    <t>2025-03-19 15:50:25</t>
  </si>
  <si>
    <t>2025-03-19 15:50:35</t>
  </si>
  <si>
    <t>2025-03-21 14:33:55</t>
  </si>
  <si>
    <t>UNIVERSIDAD DE LA SABANA</t>
  </si>
  <si>
    <t>2025-07-04 16:42:49</t>
  </si>
  <si>
    <t>2025-07-07 16:28:28</t>
  </si>
  <si>
    <t>2025-07-07 16:35:28</t>
  </si>
  <si>
    <t>2025-07-07 17:33:51</t>
  </si>
  <si>
    <t>2025-07-08</t>
  </si>
  <si>
    <t>2025-07-11</t>
  </si>
  <si>
    <t>2025-07-15</t>
  </si>
  <si>
    <t>2025-03-03 15:46:59</t>
  </si>
  <si>
    <t>2025-03-03 17:42:12</t>
  </si>
  <si>
    <t>CORPORACION CLUB CAMPESTRE DE IBAGUE</t>
  </si>
  <si>
    <t>2025-03-21 15:14:36</t>
  </si>
  <si>
    <t>2025-04-20 13:02:21</t>
  </si>
  <si>
    <t>2025-05-05 17:19:19</t>
  </si>
  <si>
    <t>2025-08-26 14:57:53</t>
  </si>
  <si>
    <t>ESTRUCTURA SOMBRILLA PARIS 4.00 MT 6 P S/F</t>
  </si>
  <si>
    <t>TORTOSA LLC</t>
  </si>
  <si>
    <t>2025-03-12 14:12:45</t>
  </si>
  <si>
    <t>2025-04-23 15:14:15</t>
  </si>
  <si>
    <t>2025-04-23 15:14:23</t>
  </si>
  <si>
    <t>2025-04-23 15:14:30</t>
  </si>
  <si>
    <t>2025-04-23 15:14:42</t>
  </si>
  <si>
    <t>SILU02</t>
  </si>
  <si>
    <t>SIST. ILUMIN TEK/LAM (RGB) CINTA LED</t>
  </si>
  <si>
    <t xml:space="preserve">MAL DE OJO SAS </t>
  </si>
  <si>
    <t>2025-03-10 11:06:06</t>
  </si>
  <si>
    <t>2025-03-11 15:43:03</t>
  </si>
  <si>
    <t>2025-03-18 14:43:58</t>
  </si>
  <si>
    <t>SERV05</t>
  </si>
  <si>
    <t>POLIZAS</t>
  </si>
  <si>
    <t>DISTRILICORES DEL TOLIMASAS</t>
  </si>
  <si>
    <t>2025-03-04 11:10:53</t>
  </si>
  <si>
    <t>2025-03-06 09:33:42</t>
  </si>
  <si>
    <t>2025-03-06 09:33:48</t>
  </si>
  <si>
    <t>2025-03-14 12:32:28</t>
  </si>
  <si>
    <t>2025-03-11 16:19:14</t>
  </si>
  <si>
    <t>2025-03-11 16:19:34</t>
  </si>
  <si>
    <t>2025-03-12 16:58:01</t>
  </si>
  <si>
    <t>107721</t>
  </si>
  <si>
    <t>BARRA DE CARGA ANTIGUA</t>
  </si>
  <si>
    <t>2025-03-06 07:54:14</t>
  </si>
  <si>
    <t>2025-03-06 07:54:24</t>
  </si>
  <si>
    <t>2025-03-06 16:02:54</t>
  </si>
  <si>
    <t>2025-03-05 14:12:00</t>
  </si>
  <si>
    <t>2025-03-05 14:12:06</t>
  </si>
  <si>
    <t>2025-03-06 16:19:28</t>
  </si>
  <si>
    <t>2025-03-04 09:05:16</t>
  </si>
  <si>
    <t>2025-03-14 17:09:15</t>
  </si>
  <si>
    <t>2025-03-31 07:20:34</t>
  </si>
  <si>
    <t>CARLOS NOVOA</t>
  </si>
  <si>
    <t>2025-03-04 12:09:37</t>
  </si>
  <si>
    <t>2025-03-19 17:02:47</t>
  </si>
  <si>
    <t>2025-03-21 07:35:23</t>
  </si>
  <si>
    <t>2025-04-23 08:19:18</t>
  </si>
  <si>
    <t>2025-03-05 15:02:42</t>
  </si>
  <si>
    <t>2025-03-05 15:02:56</t>
  </si>
  <si>
    <t>2025-03-06 16:23:51</t>
  </si>
  <si>
    <t>2025-03-06 08:27:49</t>
  </si>
  <si>
    <t>2025-03-06 16:16:00</t>
  </si>
  <si>
    <t>2025-03-06 16:16:20</t>
  </si>
  <si>
    <t>2025-03-06 08:01:19</t>
  </si>
  <si>
    <t>2025-03-06 08:01:26</t>
  </si>
  <si>
    <t>2025-03-06 16:16:58</t>
  </si>
  <si>
    <t>2025-03-05 14:29:01</t>
  </si>
  <si>
    <t>2025-03-05 14:29:07</t>
  </si>
  <si>
    <t>2025-03-06 16:18:12</t>
  </si>
  <si>
    <t xml:space="preserve">CENTRO COMERCIAL CHIPICHAPE </t>
  </si>
  <si>
    <t>2025-03-21 14:37:43</t>
  </si>
  <si>
    <t>2025-04-28 08:08:10</t>
  </si>
  <si>
    <t>2025-05-06 15:32:14</t>
  </si>
  <si>
    <t>2025-05-14 07:13:49</t>
  </si>
  <si>
    <t>14888</t>
  </si>
  <si>
    <t>PERRO 5/16 -GLP-</t>
  </si>
  <si>
    <t>395</t>
  </si>
  <si>
    <t>MANGUERA TRANSPARENTE 3/8 cal 20</t>
  </si>
  <si>
    <t>8676</t>
  </si>
  <si>
    <t>FERRULA DE PRESION 5/16 -GLP-</t>
  </si>
  <si>
    <t>94001</t>
  </si>
  <si>
    <t>ALMA BARRA CARGA BAN GUIL TY CL1034  5.8</t>
  </si>
  <si>
    <t>99040</t>
  </si>
  <si>
    <t>GUAYA 5/16 ACERO GALV ALAM ACERO</t>
  </si>
  <si>
    <t>2025-03-06 11:33:24</t>
  </si>
  <si>
    <t>2025-03-06 11:33:31</t>
  </si>
  <si>
    <t>2025-03-06 15:58:44</t>
  </si>
  <si>
    <t>2025-03-06 08:12:23</t>
  </si>
  <si>
    <t>2025-03-06 08:12:34</t>
  </si>
  <si>
    <t>2025-03-06 16:02:19</t>
  </si>
  <si>
    <t>2025-03-21 07:28:27</t>
  </si>
  <si>
    <t>2025-03-21 07:28:34</t>
  </si>
  <si>
    <t>2025-03-21 17:43:24</t>
  </si>
  <si>
    <t>LITOPLAS SA</t>
  </si>
  <si>
    <t>2025-03-07 14:07:55</t>
  </si>
  <si>
    <t>2025-03-10 10:16:48</t>
  </si>
  <si>
    <t>2025-03-10 11:45:00</t>
  </si>
  <si>
    <t>2025-03-20 08:10:40</t>
  </si>
  <si>
    <t>2025-03-07 08:00:17</t>
  </si>
  <si>
    <t>2025-03-07 08:31:05</t>
  </si>
  <si>
    <t>2025-08-22 11:07:47</t>
  </si>
  <si>
    <t>2025-09-01 11:34:05</t>
  </si>
  <si>
    <t>2025-09-09 10:13:32</t>
  </si>
  <si>
    <t>2025-08-27</t>
  </si>
  <si>
    <t>2025-08-29</t>
  </si>
  <si>
    <t>2025-08-30</t>
  </si>
  <si>
    <t>SANTANDER &amp; VELEZ SAS</t>
  </si>
  <si>
    <t>2025-06-11 08:58:26</t>
  </si>
  <si>
    <t>2025-06-26 13:21:54</t>
  </si>
  <si>
    <t>2025-07-17 09:48:45</t>
  </si>
  <si>
    <t>2025-07-17 13:46:43</t>
  </si>
  <si>
    <t>2025-08-20 09:21:19</t>
  </si>
  <si>
    <t>2025-06-11</t>
  </si>
  <si>
    <t>2025-07-22</t>
  </si>
  <si>
    <t>PERGOLITE MANUAL LONA VINILICA GAZEBO</t>
  </si>
  <si>
    <t>NATALIA  MORA</t>
  </si>
  <si>
    <t>2025-04-29 12:16:50</t>
  </si>
  <si>
    <t>2025-05-12 14:57:36</t>
  </si>
  <si>
    <t>2025-05-28 14:36:34</t>
  </si>
  <si>
    <t>2025-07-25 09:27:22</t>
  </si>
  <si>
    <t>2025-03-07 11:44:30</t>
  </si>
  <si>
    <t>2025-03-07 11:44:37</t>
  </si>
  <si>
    <t>2025-03-10 11:39:44</t>
  </si>
  <si>
    <t>INVER CAPITALP.G</t>
  </si>
  <si>
    <t>2025-04-22 11:11:04</t>
  </si>
  <si>
    <t>2025-04-24 11:47:13</t>
  </si>
  <si>
    <t>2025-04-28 08:32:03</t>
  </si>
  <si>
    <t>2025-05-03 12:02:49</t>
  </si>
  <si>
    <t>6420</t>
  </si>
  <si>
    <t>TUBO RANURADO 80mm TOSCANY 4MTS</t>
  </si>
  <si>
    <t>GRUPO TRES RIOS S.A.S</t>
  </si>
  <si>
    <t>2025-04-21 08:32:40</t>
  </si>
  <si>
    <t>2025-05-09 17:21:48</t>
  </si>
  <si>
    <t>2025-05-31 13:13:17</t>
  </si>
  <si>
    <t>2025-06-12 06:50:24</t>
  </si>
  <si>
    <t>2025-06-20 09:43:37</t>
  </si>
  <si>
    <t>PLT56-2</t>
  </si>
  <si>
    <t>ANCLAJE  INFERIOR CAJA RIEL BASIC  MEGA</t>
  </si>
  <si>
    <t xml:space="preserve">GUILLERMO ALBERTO CHAUX </t>
  </si>
  <si>
    <t>2025-03-20 09:08:36</t>
  </si>
  <si>
    <t>2025-03-21 14:18:50</t>
  </si>
  <si>
    <t>2025-03-25 13:38:19</t>
  </si>
  <si>
    <t>2025-03-17 12:16:57</t>
  </si>
  <si>
    <t>2025-04-21 14:07:36</t>
  </si>
  <si>
    <t>2025-04-24 08:31:36</t>
  </si>
  <si>
    <t>26103</t>
  </si>
  <si>
    <t>SOMBRILLA ALSACIA 3.5*3.5 MADERA (T)EXP.</t>
  </si>
  <si>
    <t>2025-03-14 09:58:43</t>
  </si>
  <si>
    <t>2025-03-14 10:00:26</t>
  </si>
  <si>
    <t>2025-04-11 13:32:13</t>
  </si>
  <si>
    <t>2025-04-14 09:35:50</t>
  </si>
  <si>
    <t>2025-04-15 18:03:30</t>
  </si>
  <si>
    <t>101734</t>
  </si>
  <si>
    <t>GRAPA GALVANIZADA 80/10 mm X 10.000 UND</t>
  </si>
  <si>
    <t>2025-03-06 14:20:02</t>
  </si>
  <si>
    <t>2025-04-04 08:55:02</t>
  </si>
  <si>
    <t>2025-04-15 06:45:34</t>
  </si>
  <si>
    <t>SAN LUCAS RESIDENCE</t>
  </si>
  <si>
    <t>2025-03-19 09:12:43</t>
  </si>
  <si>
    <t>2025-03-25 07:57:43</t>
  </si>
  <si>
    <t>2025-04-01 17:19:39</t>
  </si>
  <si>
    <t>2025-04-01 17:20:09</t>
  </si>
  <si>
    <t>2025-04-07 16:32:44</t>
  </si>
  <si>
    <t>2025-03-07 08:45:17</t>
  </si>
  <si>
    <t>2025-03-10 17:01:05</t>
  </si>
  <si>
    <t>2025-03-14 17:53:51</t>
  </si>
  <si>
    <t>2025-03-28 17:24:24</t>
  </si>
  <si>
    <t>2025-04-07 16:33:18</t>
  </si>
  <si>
    <t>2025-03-06 14:39:28</t>
  </si>
  <si>
    <t>2025-03-06 14:39:35</t>
  </si>
  <si>
    <t>2025-03-06 15:59:13</t>
  </si>
  <si>
    <t>TELECENTER PANAMERICANA LTDA</t>
  </si>
  <si>
    <t>2025-03-11 13:51:17</t>
  </si>
  <si>
    <t>2025-04-01 15:30:12</t>
  </si>
  <si>
    <t>2025-04-01 16:15:22</t>
  </si>
  <si>
    <t>2025-03-07 08:48:46</t>
  </si>
  <si>
    <t>2025-03-28 10:24:26</t>
  </si>
  <si>
    <t>2025-03-31 09:11:06</t>
  </si>
  <si>
    <t xml:space="preserve">INVERSIONES PINZON LEON </t>
  </si>
  <si>
    <t>2025-03-15</t>
  </si>
  <si>
    <t>2025-03-17 17:05:49</t>
  </si>
  <si>
    <t>2025-04-10 07:11:52</t>
  </si>
  <si>
    <t>2025-04-10 07:12:07</t>
  </si>
  <si>
    <t>2025-04-15 13:26:27</t>
  </si>
  <si>
    <t>9676</t>
  </si>
  <si>
    <t>MESA CIRCULAR ALPES 1.40 (TA)</t>
  </si>
  <si>
    <t>SOMBRILLA TROPICAL 4.0 8P (TA)M58 S/F</t>
  </si>
  <si>
    <t xml:space="preserve">Luisa Camila Moran Garzon </t>
  </si>
  <si>
    <t>2025-03-25 13:34:12</t>
  </si>
  <si>
    <t>2025-04-12 07:36:18</t>
  </si>
  <si>
    <t>2025-04-26 12:03:11</t>
  </si>
  <si>
    <t>2025-05-02 16:16:01</t>
  </si>
  <si>
    <t>2025-05-19 14:37:20</t>
  </si>
  <si>
    <t>2025-03-07 11:52:48</t>
  </si>
  <si>
    <t>2025-03-07 11:52:53</t>
  </si>
  <si>
    <t>2025-03-10 11:39:14</t>
  </si>
  <si>
    <t>2025-03-07 12:04:10</t>
  </si>
  <si>
    <t>2025-03-07 12:04:21</t>
  </si>
  <si>
    <t>2025-03-10 11:38:17</t>
  </si>
  <si>
    <t>2025-03-07 11:48:31</t>
  </si>
  <si>
    <t>2025-03-07 11:48:38</t>
  </si>
  <si>
    <t>2025-03-10 11:38:45</t>
  </si>
  <si>
    <t>ALIANZA FIDUCIARIA SA FIDEICOMISOS</t>
  </si>
  <si>
    <t>2025-03-12 09:49:00</t>
  </si>
  <si>
    <t>2025-03-14 17:18:41</t>
  </si>
  <si>
    <t>2025-03-18 15:13:53</t>
  </si>
  <si>
    <t>2025-03-14 09:51:28</t>
  </si>
  <si>
    <t>2025-04-04 09:02:27</t>
  </si>
  <si>
    <t>2025-04-15 06:45:02</t>
  </si>
  <si>
    <t xml:space="preserve">HUGO CASAS </t>
  </si>
  <si>
    <t>2025-03-08 10:58:23</t>
  </si>
  <si>
    <t>2025-03-10 07:27:09</t>
  </si>
  <si>
    <t>2025-03-10 07:27:13</t>
  </si>
  <si>
    <t>2025-04-14 10:25:57</t>
  </si>
  <si>
    <t>2025-03-10 13:15:51</t>
  </si>
  <si>
    <t>2025-04-01 15:17:23</t>
  </si>
  <si>
    <t>2025-04-01 17:26:12</t>
  </si>
  <si>
    <t>2025-04-14 10:24:54</t>
  </si>
  <si>
    <t>EQUIPOS DE PROTECCION INDIVIDUAL S.A.S.</t>
  </si>
  <si>
    <t>2025-03-08 10:39:09</t>
  </si>
  <si>
    <t>2025-03-10 07:29:37</t>
  </si>
  <si>
    <t>2025-03-10 07:29:43</t>
  </si>
  <si>
    <t>2025-03-13 09:02:07</t>
  </si>
  <si>
    <t>28450</t>
  </si>
  <si>
    <t>CHIMENEA PORTATIL DECO + COSTAL LEÃ?A</t>
  </si>
  <si>
    <t>2025-06-09 10:57:13</t>
  </si>
  <si>
    <t>2025-06-10 16:09:39</t>
  </si>
  <si>
    <t>2025-06-10</t>
  </si>
  <si>
    <t>2025-12-09</t>
  </si>
  <si>
    <t>2025-12-13</t>
  </si>
  <si>
    <t>2025-12-15</t>
  </si>
  <si>
    <t>Detenido Muebles</t>
  </si>
  <si>
    <t>26493</t>
  </si>
  <si>
    <t>POLTRONA AZTECA ALUTECA</t>
  </si>
  <si>
    <t>26862</t>
  </si>
  <si>
    <t>MESA DE CENTRO RECT AZTECA ALUT</t>
  </si>
  <si>
    <t>26863</t>
  </si>
  <si>
    <t>MESA AUXILIAR AZTECA ALUTECA</t>
  </si>
  <si>
    <t>26864</t>
  </si>
  <si>
    <t>SOFA AZTECA 2 PUESTOS ALUTECA</t>
  </si>
  <si>
    <t>28427</t>
  </si>
  <si>
    <t>PUERTA NICHO SALA SUR EN MADERA TECA</t>
  </si>
  <si>
    <t>2025-03-17 13:35:06</t>
  </si>
  <si>
    <t>2025-03-17 13:35:36</t>
  </si>
  <si>
    <t>2025-03-18 07:07:26</t>
  </si>
  <si>
    <t>2025-03-14 12:07:08</t>
  </si>
  <si>
    <t>2025-03-17 07:14:28</t>
  </si>
  <si>
    <t>2025-03-17 07:14:40</t>
  </si>
  <si>
    <t>COOPERATIVA COLANTA</t>
  </si>
  <si>
    <t>2025-08-05 15:56:31</t>
  </si>
  <si>
    <t>2025-09-06 11:00:10</t>
  </si>
  <si>
    <t>2025-09-10 14:21:58</t>
  </si>
  <si>
    <t>2025-09-23 16:52:37</t>
  </si>
  <si>
    <t>2025-09-05</t>
  </si>
  <si>
    <t>2025-09-07</t>
  </si>
  <si>
    <t xml:space="preserve">ATELIER DB LLC </t>
  </si>
  <si>
    <t>2025-03-25 17:14:18</t>
  </si>
  <si>
    <t>2025-04-08 07:38:12</t>
  </si>
  <si>
    <t>2025-05-13 14:24:51</t>
  </si>
  <si>
    <t>2025-05-19 07:43:55</t>
  </si>
  <si>
    <t>2025-05-29 07:41:44</t>
  </si>
  <si>
    <t>2025-03-11 16:40:48</t>
  </si>
  <si>
    <t>2025-03-11 16:40:58</t>
  </si>
  <si>
    <t>2025-03-12 16:41:54</t>
  </si>
  <si>
    <t>ASOCIACION SINDICAL DE TRABAJADORES DEL SECTOR SALUD Y DE APOYO A KA GESTION ASOSINDISALUD</t>
  </si>
  <si>
    <t>2025-04-01 13:54:58</t>
  </si>
  <si>
    <t>2025-04-23 17:54:56</t>
  </si>
  <si>
    <t>2025-05-02 16:10:11</t>
  </si>
  <si>
    <t>2025-05-08 14:52:12</t>
  </si>
  <si>
    <t>2025-05-19 10:54:55</t>
  </si>
  <si>
    <t>2025-05-06</t>
  </si>
  <si>
    <t>2025-03-12 11:08:49</t>
  </si>
  <si>
    <t>2025-03-12 11:09:09</t>
  </si>
  <si>
    <t>2025-03-12 16:39:55</t>
  </si>
  <si>
    <t>DELIPAVO SAS</t>
  </si>
  <si>
    <t>2025-03-26 12:28:53</t>
  </si>
  <si>
    <t>2025-04-16 15:26:39</t>
  </si>
  <si>
    <t>2025-05-05 17:20:27</t>
  </si>
  <si>
    <t>LONA SOMBRILLA TROPICAL (ALP) 2*2 4P S/F</t>
  </si>
  <si>
    <t xml:space="preserve">CAMINOS CREATIVOS MARKETING Y PUBLICIDAD SAS </t>
  </si>
  <si>
    <t>2025-03-11 17:02:00</t>
  </si>
  <si>
    <t>2025-03-13 07:43:50</t>
  </si>
  <si>
    <t>2025-03-13 07:44:50</t>
  </si>
  <si>
    <t>2025-03-19 15:01:54</t>
  </si>
  <si>
    <t>LONA ESPECIAL</t>
  </si>
  <si>
    <t>HENAO PUGLIESE S.A.S</t>
  </si>
  <si>
    <t>2025-03-14 15:00:42</t>
  </si>
  <si>
    <t>2025-03-20 17:37:22</t>
  </si>
  <si>
    <t>2025-03-21 16:03:15</t>
  </si>
  <si>
    <t>2025-03-21 18:17:16</t>
  </si>
  <si>
    <t>2025-04-22 17:37:47</t>
  </si>
  <si>
    <t>2025-03-14 15:10:51</t>
  </si>
  <si>
    <t>2025-03-19 16:41:04</t>
  </si>
  <si>
    <t>2025-03-25 17:54:20</t>
  </si>
  <si>
    <t>18168</t>
  </si>
  <si>
    <t>MOTOR TUB E/M M2 NM2/5014R PA COMPLETO</t>
  </si>
  <si>
    <t xml:space="preserve">Varela Plaza sas </t>
  </si>
  <si>
    <t>2025-04-04 09:19:58</t>
  </si>
  <si>
    <t>2025-04-11 13:48:27</t>
  </si>
  <si>
    <t>2025-04-14 09:44:34</t>
  </si>
  <si>
    <t>2025-04-16 11:48:56</t>
  </si>
  <si>
    <t>5341</t>
  </si>
  <si>
    <t>VARILLA LARGA 2,46*0,035*0,02 (T)</t>
  </si>
  <si>
    <t>2025-03-17 11:45:54</t>
  </si>
  <si>
    <t>2025-03-25 12:33:35</t>
  </si>
  <si>
    <t>2025-03-28 14:52:53</t>
  </si>
  <si>
    <t>2025-05-05 11:13:53</t>
  </si>
  <si>
    <t>2025-08-22 16:49:51</t>
  </si>
  <si>
    <t>2025-03-25 09:36:05</t>
  </si>
  <si>
    <t>2025-04-02 15:47:22</t>
  </si>
  <si>
    <t>2025-06-03 13:16:08</t>
  </si>
  <si>
    <t>10401</t>
  </si>
  <si>
    <t>VARILLA CORTA 0.03*0.03*0.66 (T)</t>
  </si>
  <si>
    <t>7157</t>
  </si>
  <si>
    <t>BOLA PASA SOMBALPES 58mm0.17x0.17x0.24(T</t>
  </si>
  <si>
    <t>2025-03-18 11:33:02</t>
  </si>
  <si>
    <t>2025-03-19 07:34:24</t>
  </si>
  <si>
    <t>2025-03-19 08:04:16</t>
  </si>
  <si>
    <t>2025-03-12 15:38:24</t>
  </si>
  <si>
    <t>2025-03-12 15:38:39</t>
  </si>
  <si>
    <t>2025-03-12 16:29:39</t>
  </si>
  <si>
    <t>2025-03-12 11:18:47</t>
  </si>
  <si>
    <t>2025-03-12 11:18:52</t>
  </si>
  <si>
    <t>2025-03-12 16:52:54</t>
  </si>
  <si>
    <t xml:space="preserve">Servicios Industriales Cattan </t>
  </si>
  <si>
    <t>2025-03-25 16:24:27</t>
  </si>
  <si>
    <t>2025-03-28 07:37:25</t>
  </si>
  <si>
    <t>2025-03-28 07:38:05</t>
  </si>
  <si>
    <t>2025-03-17 11:36:06</t>
  </si>
  <si>
    <t>2025-03-19 17:00:45</t>
  </si>
  <si>
    <t>2025-03-20 07:15:41</t>
  </si>
  <si>
    <t>2025-03-27 08:15:57</t>
  </si>
  <si>
    <t>LYRA-SOPORTE APOYO TOLDO +CORREA</t>
  </si>
  <si>
    <t>DANIEL    ARAUJO     GUERRERO</t>
  </si>
  <si>
    <t>2025-03-12 15:09:27</t>
  </si>
  <si>
    <t>2025-03-12 15:09:35</t>
  </si>
  <si>
    <t>2025-03-14 07:12:15</t>
  </si>
  <si>
    <t>ARTHUR  RODRIGUEZ</t>
  </si>
  <si>
    <t>2025-06-28</t>
  </si>
  <si>
    <t>2025-07-04 08:28:39</t>
  </si>
  <si>
    <t>2025-07-08 14:06:28</t>
  </si>
  <si>
    <t>2025-07-16 06:50:10</t>
  </si>
  <si>
    <t>2025-07-22 06:36:29</t>
  </si>
  <si>
    <t>2025-07-10</t>
  </si>
  <si>
    <t>2025-07-18</t>
  </si>
  <si>
    <t>2025-07-23</t>
  </si>
  <si>
    <t>1050</t>
  </si>
  <si>
    <t>TORNILLO HEX 1/4"X11/2" ZN</t>
  </si>
  <si>
    <t>14132</t>
  </si>
  <si>
    <t>CASQUILLO LADO ACCION  0.85 MM</t>
  </si>
  <si>
    <t>ANDINA BROKERS COLOMBIA ANDINA BROKERS CO S. A. S</t>
  </si>
  <si>
    <t>2025-03-14 14:36:35</t>
  </si>
  <si>
    <t>2025-04-01 16:47:02</t>
  </si>
  <si>
    <t>2025-04-05 07:56:16</t>
  </si>
  <si>
    <t>Marron Tierra - RAL 8028</t>
  </si>
  <si>
    <t>2025-04-01 12:09:57</t>
  </si>
  <si>
    <t>2025-04-02 09:34:59</t>
  </si>
  <si>
    <t>2025-04-02 09:35:06</t>
  </si>
  <si>
    <t>2025-03-13 16:01:28</t>
  </si>
  <si>
    <t>2025-03-13 16:02:11</t>
  </si>
  <si>
    <t>2025-03-14 07:10:16</t>
  </si>
  <si>
    <t>2025-03-13 15:38:43</t>
  </si>
  <si>
    <t>2025-03-13 15:38:54</t>
  </si>
  <si>
    <t>2025-03-17 07:20:14</t>
  </si>
  <si>
    <t>ENFRAGEN TERMOVALLE S.A.S. EMPRESA DE SERVICIOS PUBLICOS</t>
  </si>
  <si>
    <t>2025-05-09 11:00:15</t>
  </si>
  <si>
    <t>2025-05-22 14:37:41</t>
  </si>
  <si>
    <t>2025-05-31 12:09:38</t>
  </si>
  <si>
    <t>2025-06-18 15:22:25</t>
  </si>
  <si>
    <t>2025-07-07 12:34:46</t>
  </si>
  <si>
    <t>2025-03-25 17:02:24</t>
  </si>
  <si>
    <t>2025-04-21 08:32:14</t>
  </si>
  <si>
    <t>2025-05-13 14:23:26</t>
  </si>
  <si>
    <t>2025-05-19 07:45:14</t>
  </si>
  <si>
    <t>2025-05-29 07:41:52</t>
  </si>
  <si>
    <t>2025-03-14 13:51:00</t>
  </si>
  <si>
    <t>2025-04-04 08:55:33</t>
  </si>
  <si>
    <t>2025-04-15 06:45:16</t>
  </si>
  <si>
    <t>INNOVAZION TECHNOLOGY GREUP EU</t>
  </si>
  <si>
    <t>2025-03-14 08:58:22</t>
  </si>
  <si>
    <t>2025-03-18 07:08:03</t>
  </si>
  <si>
    <t>2025-03-18 07:08:33</t>
  </si>
  <si>
    <t>2025-05-05 14:43:55</t>
  </si>
  <si>
    <t>2025-05-05 14:44:15</t>
  </si>
  <si>
    <t>2025-05-05 17:17:06</t>
  </si>
  <si>
    <t>PARQUE COMERCIAL EL TESORO PH</t>
  </si>
  <si>
    <t>2025-05-05 10:01:02</t>
  </si>
  <si>
    <t>2025-05-22 08:18:34</t>
  </si>
  <si>
    <t>2025-05-22 08:19:01</t>
  </si>
  <si>
    <t>2025-06-14 08:42:00</t>
  </si>
  <si>
    <t>2025-03-26 12:07:29</t>
  </si>
  <si>
    <t>2025-04-16 15:26:29</t>
  </si>
  <si>
    <t>2025-04-16 15:26:37</t>
  </si>
  <si>
    <t>2025-05-03 09:07:30</t>
  </si>
  <si>
    <t>2025-05-04</t>
  </si>
  <si>
    <t>28248</t>
  </si>
  <si>
    <t>LONA SOMBRILLA TROPICAL (ALP) 2.7 8P C/F</t>
  </si>
  <si>
    <t>88741</t>
  </si>
  <si>
    <t>ESTRUC SOMBRILLA TROPICAL 2.70 8P (TA)</t>
  </si>
  <si>
    <t>2025-06-03 08:02:54</t>
  </si>
  <si>
    <t>2025-06-06 17:11:41</t>
  </si>
  <si>
    <t>2025-06-13 16:05:58</t>
  </si>
  <si>
    <t>2025-06-18 16:54:27</t>
  </si>
  <si>
    <t>2025-07-01 14:01:37</t>
  </si>
  <si>
    <t>BANE07</t>
  </si>
  <si>
    <t>BANETA 180 GRADOS MANUAL</t>
  </si>
  <si>
    <t>2025-03-14 13:58:19</t>
  </si>
  <si>
    <t>2025-03-14 13:58:28</t>
  </si>
  <si>
    <t>2025-03-17 07:25:51</t>
  </si>
  <si>
    <t>2025-03-14 14:29:51</t>
  </si>
  <si>
    <t>2025-03-14 14:30:14</t>
  </si>
  <si>
    <t>2025-03-17 07:15:55</t>
  </si>
  <si>
    <t>2025-06-09 13:44:09</t>
  </si>
  <si>
    <t>2025-06-26 15:24:45</t>
  </si>
  <si>
    <t>2025-07-30 13:28:15</t>
  </si>
  <si>
    <t>2025-09-24 09:22:59</t>
  </si>
  <si>
    <t>2025-07-04</t>
  </si>
  <si>
    <t>15361</t>
  </si>
  <si>
    <t>SOFA MONTECA 3P S/ALUMINIO C/C B/DERECHO</t>
  </si>
  <si>
    <t>15367</t>
  </si>
  <si>
    <t>POLTRONA  ESQUINERA MONT S/ ALUMINIO C/C</t>
  </si>
  <si>
    <t>SERVLAV09</t>
  </si>
  <si>
    <t>SERVICIO MTTOLAVADO COJINERIA</t>
  </si>
  <si>
    <t>2025-03-14 14:22:22</t>
  </si>
  <si>
    <t>2025-03-14 14:22:33</t>
  </si>
  <si>
    <t>2025-03-17 07:18:09</t>
  </si>
  <si>
    <t>2025-03-17 11:33:31</t>
  </si>
  <si>
    <t>2025-04-02 17:16:06</t>
  </si>
  <si>
    <t>2025-04-02 17:16:28</t>
  </si>
  <si>
    <t>2025-04-16 10:48:33</t>
  </si>
  <si>
    <t>2025-03-17 13:38:36</t>
  </si>
  <si>
    <t>2025-03-17 13:38:48</t>
  </si>
  <si>
    <t>2025-03-18 07:06:44</t>
  </si>
  <si>
    <t>2025-03-25 16:13:13</t>
  </si>
  <si>
    <t>2025-04-10 17:58:38</t>
  </si>
  <si>
    <t>2025-05-09 18:55:23</t>
  </si>
  <si>
    <t>2025-06-09 10:26:22</t>
  </si>
  <si>
    <t>2025-06-09 10:26:28</t>
  </si>
  <si>
    <t>BEATRICE FLYE DE MITCHELL S. EN C.</t>
  </si>
  <si>
    <t>2025-05-20 10:41:51</t>
  </si>
  <si>
    <t>2025-05-22 11:35:08</t>
  </si>
  <si>
    <t>2025-05-23 17:02:39</t>
  </si>
  <si>
    <t>2025-05-23 17:04:03</t>
  </si>
  <si>
    <t>2025-06-06 10:47:51</t>
  </si>
  <si>
    <t>12164</t>
  </si>
  <si>
    <t>TUERCA MM HEX 10 P1.5 ZN</t>
  </si>
  <si>
    <t>22936</t>
  </si>
  <si>
    <t>TORNILLO PERA 5/16 x 1</t>
  </si>
  <si>
    <t>4954</t>
  </si>
  <si>
    <t>PRISIONERO ALLEN 3/16 X 1/4 RO</t>
  </si>
  <si>
    <t>6171</t>
  </si>
  <si>
    <t>BUJE ALUMINIO 10 MM</t>
  </si>
  <si>
    <t>TRANSPORTE FUERA DE BARRANQUILLA CUBRIMIENTOS</t>
  </si>
  <si>
    <t>HOTELES Y TURISMO H.T. S.A.S.</t>
  </si>
  <si>
    <t>2025-04-01 16:13:45</t>
  </si>
  <si>
    <t>2025-04-04 15:37:19</t>
  </si>
  <si>
    <t>2025-04-22 07:39:55</t>
  </si>
  <si>
    <t>2025-05-02 07:45:43</t>
  </si>
  <si>
    <t>HGC ARQUITECTOS SAS</t>
  </si>
  <si>
    <t>2025-08-06 08:39:56</t>
  </si>
  <si>
    <t>2025-08-19 17:17:11</t>
  </si>
  <si>
    <t>2025-08-22 17:32:49</t>
  </si>
  <si>
    <t>2025-08-28 06:47:57</t>
  </si>
  <si>
    <t>2025-09-24 08:51:21</t>
  </si>
  <si>
    <t>2025-08-20</t>
  </si>
  <si>
    <t>2025-08-24</t>
  </si>
  <si>
    <t>VELUM ESPC10</t>
  </si>
  <si>
    <t>ESTRUCTURA VELUM  LONG 13.5 X PROY 3.0</t>
  </si>
  <si>
    <t>2025-03-18 10:17:45</t>
  </si>
  <si>
    <t>2025-04-09 16:04:00</t>
  </si>
  <si>
    <t>2025-04-09 16:04:08</t>
  </si>
  <si>
    <t>2025-04-14 10:24:09</t>
  </si>
  <si>
    <t>2490</t>
  </si>
  <si>
    <t>COJIN SILLA RECLINABLE 6 POS</t>
  </si>
  <si>
    <t>2025-04-09 09:46:33</t>
  </si>
  <si>
    <t>2025-04-09 11:37:22</t>
  </si>
  <si>
    <t>2025-03-18 11:19:51</t>
  </si>
  <si>
    <t>2025-03-18 11:19:57</t>
  </si>
  <si>
    <t>2025-03-19 08:06:36</t>
  </si>
  <si>
    <t>2025-03-18 11:32:01</t>
  </si>
  <si>
    <t>2025-03-19 16:19:13</t>
  </si>
  <si>
    <t>2025-03-21 17:47:53</t>
  </si>
  <si>
    <t>2025-03-21 17:48:05</t>
  </si>
  <si>
    <t>2025-06-03 17:11:02</t>
  </si>
  <si>
    <t>2025-07-03 16:52:26</t>
  </si>
  <si>
    <t>2025-07-04 09:24:54</t>
  </si>
  <si>
    <t>2025-07-06 22:12:50</t>
  </si>
  <si>
    <t>2025-07-02</t>
  </si>
  <si>
    <t>2025-03-18 10:21:50</t>
  </si>
  <si>
    <t>2025-03-18 10:22:24</t>
  </si>
  <si>
    <t>2025-03-19 07:33:35</t>
  </si>
  <si>
    <t xml:space="preserve">CATALINA HERNANDEZ VELEZ </t>
  </si>
  <si>
    <t>2025-04-10 14:36:06</t>
  </si>
  <si>
    <t>2025-04-16 17:50:53</t>
  </si>
  <si>
    <t>2025-04-25 16:54:28</t>
  </si>
  <si>
    <t>2025-05-05 13:11:34</t>
  </si>
  <si>
    <t>2025-05-14 19:03:45</t>
  </si>
  <si>
    <t>2025-03-19 12:24:00</t>
  </si>
  <si>
    <t>2025-03-19 12:24:07</t>
  </si>
  <si>
    <t>2025-03-20 07:14:02</t>
  </si>
  <si>
    <t>2025-03-19 12:28:40</t>
  </si>
  <si>
    <t>2025-03-19 12:28:54</t>
  </si>
  <si>
    <t>2025-03-20 07:14:48</t>
  </si>
  <si>
    <t>AYGPHARMA SAS</t>
  </si>
  <si>
    <t>2025-03-18 13:46:29</t>
  </si>
  <si>
    <t>2025-03-18 14:46:12</t>
  </si>
  <si>
    <t>2025-04-08 15:32:03</t>
  </si>
  <si>
    <t>2025-04-11 10:21:59</t>
  </si>
  <si>
    <t>2025-05-02 14:33:18</t>
  </si>
  <si>
    <t>2025-05-02 14:33:33</t>
  </si>
  <si>
    <t>2025-05-07 09:47:14</t>
  </si>
  <si>
    <t>7105</t>
  </si>
  <si>
    <t>SOMBRILLA ALPES 3.5*3.5 8P TECALUM S/F</t>
  </si>
  <si>
    <t>HENRY  RUIZ BETANCOURT</t>
  </si>
  <si>
    <t>2025-04-22 13:59:33</t>
  </si>
  <si>
    <t>2025-04-25 16:42:55</t>
  </si>
  <si>
    <t>2025-05-12 12:07:27</t>
  </si>
  <si>
    <t>2025-05-16 10:59:39</t>
  </si>
  <si>
    <t>2025-06-19 18:14:31</t>
  </si>
  <si>
    <t>337</t>
  </si>
  <si>
    <t>CAUCHO ADORNO VERDE FORESTA</t>
  </si>
  <si>
    <t>CRUCERO DAPA SAS</t>
  </si>
  <si>
    <t>2025-06-19 13:46:10</t>
  </si>
  <si>
    <t>2025-06-26 11:52:55</t>
  </si>
  <si>
    <t>2025-06-28 10:07:25</t>
  </si>
  <si>
    <t>2025-07-02 07:29:36</t>
  </si>
  <si>
    <t>2025-07-11 12:38:42</t>
  </si>
  <si>
    <t>2025-07-14</t>
  </si>
  <si>
    <t>2025-03-19 16:09:36</t>
  </si>
  <si>
    <t>2025-03-25 13:27:58</t>
  </si>
  <si>
    <t>2025-04-04 14:22:13</t>
  </si>
  <si>
    <t>2025-04-10 08:09:58</t>
  </si>
  <si>
    <t>2025-04-14 15:56:04</t>
  </si>
  <si>
    <t>13822</t>
  </si>
  <si>
    <t>ROMANSHADES C/CADENA BLACKOUT 2.44</t>
  </si>
  <si>
    <t>2025-05-26 09:37:38</t>
  </si>
  <si>
    <t>2025-10-01 10:55:39</t>
  </si>
  <si>
    <t>2025-10-03 06:45:44</t>
  </si>
  <si>
    <t>2025-10-03 06:46:34</t>
  </si>
  <si>
    <t>2025-10-01</t>
  </si>
  <si>
    <t>28581</t>
  </si>
  <si>
    <t>LISTONES EN TECA PARA FLEXIGLAS-MURO</t>
  </si>
  <si>
    <t>J.M.L LOGISTICAS INTEGRAL S.A.S.</t>
  </si>
  <si>
    <t>2021-05-24</t>
  </si>
  <si>
    <t>2025-03-27 13:33:34</t>
  </si>
  <si>
    <t>2025-04-08 13:49:44</t>
  </si>
  <si>
    <t>2025-04-08 13:50:19</t>
  </si>
  <si>
    <t>2025-04-11 09:36:36</t>
  </si>
  <si>
    <t>ESTEBAN BUSTAMANTE ESTRADA</t>
  </si>
  <si>
    <t>2025-04-07 16:46:53</t>
  </si>
  <si>
    <t>2025-05-12 11:40:27</t>
  </si>
  <si>
    <t>2025-05-12 17:04:07</t>
  </si>
  <si>
    <t>2025-05-13 10:33:41</t>
  </si>
  <si>
    <t>2025-03-21 14:39:00</t>
  </si>
  <si>
    <t>2025-04-14 10:40:05</t>
  </si>
  <si>
    <t>2025-04-25 13:57:13</t>
  </si>
  <si>
    <t>2025-05-02 11:24:12</t>
  </si>
  <si>
    <t>2025-05-02 12:38:39</t>
  </si>
  <si>
    <t>2025-03-20 15:20:27</t>
  </si>
  <si>
    <t>2025-03-20 15:20:59</t>
  </si>
  <si>
    <t>2025-03-21 07:40:35</t>
  </si>
  <si>
    <t>2025-03-20 15:21:27</t>
  </si>
  <si>
    <t>2025-03-20 15:21:37</t>
  </si>
  <si>
    <t>2025-03-21 07:18:22</t>
  </si>
  <si>
    <t>2025-03-20 11:31:13</t>
  </si>
  <si>
    <t>2025-03-21 17:21:58</t>
  </si>
  <si>
    <t>2025-03-21 17:22:12</t>
  </si>
  <si>
    <t>MINI FUENTE DE PODER MNT-POWER-300MA /4W</t>
  </si>
  <si>
    <t>27707</t>
  </si>
  <si>
    <t>TORNILLO DRYWALL NG  6 X 11/4</t>
  </si>
  <si>
    <t>28408</t>
  </si>
  <si>
    <t>CABLE ENCAUCHETADO 3 X 18</t>
  </si>
  <si>
    <t>5460</t>
  </si>
  <si>
    <t>TORN HEX AUTOPE 10*3/4 C5/16 ZN</t>
  </si>
  <si>
    <t>COLMARCAS SAS</t>
  </si>
  <si>
    <t>2025-04-21 10:15:59</t>
  </si>
  <si>
    <t>2025-05-15 07:18:00</t>
  </si>
  <si>
    <t>2025-05-15 07:39:57</t>
  </si>
  <si>
    <t>2025-05-29 16:30:05</t>
  </si>
  <si>
    <t>REP002</t>
  </si>
  <si>
    <t>REPARACION ASOLEADORA MANO OBRA</t>
  </si>
  <si>
    <t>JUAN CARLOS VALENCIA</t>
  </si>
  <si>
    <t>2025-05-09 16:13:31</t>
  </si>
  <si>
    <t>2025-05-12 07:36:02</t>
  </si>
  <si>
    <t>2025-06-18</t>
  </si>
  <si>
    <t>THE FURNITURE BOUTIQUE INC</t>
  </si>
  <si>
    <t>2025-10-06</t>
  </si>
  <si>
    <t>2025-10-09 17:04:22</t>
  </si>
  <si>
    <t>2025-11-07</t>
  </si>
  <si>
    <t>2025-11-11</t>
  </si>
  <si>
    <t>2025-11-20</t>
  </si>
  <si>
    <t>CENTRO COMERCIAL ARRECIFE</t>
  </si>
  <si>
    <t>2025-06-24 14:37:56</t>
  </si>
  <si>
    <t>2025-07-04 11:24:23</t>
  </si>
  <si>
    <t>2025-07-22 17:56:25</t>
  </si>
  <si>
    <t>2025-10-16 09:26:01</t>
  </si>
  <si>
    <t>2025-10-23 16:36:10</t>
  </si>
  <si>
    <t>2025-07-17</t>
  </si>
  <si>
    <t>LONA MEMBRANA ESP05</t>
  </si>
  <si>
    <t>LONA MEMBRANA ARQUIT ESPC05-169 MT2</t>
  </si>
  <si>
    <t>2025-03-31 10:13:12</t>
  </si>
  <si>
    <t>2025-04-01 17:41:14</t>
  </si>
  <si>
    <t>2025-04-03 16:47:47</t>
  </si>
  <si>
    <t>2025-04-03 16:48:15</t>
  </si>
  <si>
    <t>2025-08-05 11:58:08</t>
  </si>
  <si>
    <t>2025-08-11 16:37:46</t>
  </si>
  <si>
    <t>2025-09-30 08:21:09</t>
  </si>
  <si>
    <t>2025-10-25 14:53:33</t>
  </si>
  <si>
    <t>TRANSP04</t>
  </si>
  <si>
    <t>TRANSPORTE FUERA BOGOTA CUBRIMIENTOS</t>
  </si>
  <si>
    <t>NNT LAB SAS</t>
  </si>
  <si>
    <t>2025-03-28 16:30:15</t>
  </si>
  <si>
    <t>2025-04-07 11:13:56</t>
  </si>
  <si>
    <t>2025-04-15 17:33:17</t>
  </si>
  <si>
    <t>2025-04-21 11:45:46</t>
  </si>
  <si>
    <t>2025-04-22 17:32:16</t>
  </si>
  <si>
    <t>2025-03-25 09:45:09</t>
  </si>
  <si>
    <t>2025-03-28 07:16:23</t>
  </si>
  <si>
    <t>2025-03-28 07:16:51</t>
  </si>
  <si>
    <t>2025-04-28 13:55:14</t>
  </si>
  <si>
    <t>2025-03-21 11:42:13</t>
  </si>
  <si>
    <t>2025-03-21 11:42:20</t>
  </si>
  <si>
    <t>2025-03-21 17:31:51</t>
  </si>
  <si>
    <t>SUSANA DURAN GUZMAN</t>
  </si>
  <si>
    <t>2025-04-03 09:01:01</t>
  </si>
  <si>
    <t>2025-04-08 10:51:50</t>
  </si>
  <si>
    <t>2025-04-09 07:29:31</t>
  </si>
  <si>
    <t>2025-04-15 17:13:52</t>
  </si>
  <si>
    <t>IPS CENTRO CIENTÍFICO ASISTENCIAL</t>
  </si>
  <si>
    <t>2025-03-28 14:32:40</t>
  </si>
  <si>
    <t>2025-04-01 17:17:37</t>
  </si>
  <si>
    <t>2025-04-01 17:17:59</t>
  </si>
  <si>
    <t>2025-04-10 17:57:12</t>
  </si>
  <si>
    <t>PALAM COLOMBIA S A S</t>
  </si>
  <si>
    <t>2025-04-01 14:19:36</t>
  </si>
  <si>
    <t>2025-05-12 07:18:05</t>
  </si>
  <si>
    <t>2025-06-14 11:23:55</t>
  </si>
  <si>
    <t>9335</t>
  </si>
  <si>
    <t>MESA EXTEN ALPES 140X300 EXT 120 TE (TA)</t>
  </si>
  <si>
    <t>2025-03-26 15:10:56</t>
  </si>
  <si>
    <t>2025-03-28 07:35:47</t>
  </si>
  <si>
    <t>2025-03-28 07:36:22</t>
  </si>
  <si>
    <t>JAIME QUIÑONES CASILIMAS</t>
  </si>
  <si>
    <t>2025-03-26 07:17:19</t>
  </si>
  <si>
    <t>2025-03-26 07:17:27</t>
  </si>
  <si>
    <t>2025-03-31 11:20:35</t>
  </si>
  <si>
    <t>2025-03-27 07:41:13</t>
  </si>
  <si>
    <t>2025-03-27 07:41:19</t>
  </si>
  <si>
    <t>2025-03-28 07:30:37</t>
  </si>
  <si>
    <t>D L K SAS</t>
  </si>
  <si>
    <t>2025-04-30 15:14:35</t>
  </si>
  <si>
    <t>2025-05-31 11:56:10</t>
  </si>
  <si>
    <t>2025-06-09 14:46:39</t>
  </si>
  <si>
    <t>2025-06-11 10:50:14</t>
  </si>
  <si>
    <t>LIPANDRE S.A.S</t>
  </si>
  <si>
    <t>2025-04-11 09:05:29</t>
  </si>
  <si>
    <t>2025-04-14 11:35:24</t>
  </si>
  <si>
    <t>2025-04-16 14:27:54</t>
  </si>
  <si>
    <t>CAMILO  COCHA</t>
  </si>
  <si>
    <t>2025-03-31 14:34:40</t>
  </si>
  <si>
    <t>2025-04-08 17:07:57</t>
  </si>
  <si>
    <t>2025-04-08 17:08:14</t>
  </si>
  <si>
    <t>2025-08-27 08:23:20</t>
  </si>
  <si>
    <t>Amelia Montoya de recaman</t>
  </si>
  <si>
    <t>2025-04-10 13:56:18</t>
  </si>
  <si>
    <t>2025-04-11 14:38:37</t>
  </si>
  <si>
    <t>2025-04-16 15:18:18</t>
  </si>
  <si>
    <t>2025-04-16 17:58:17</t>
  </si>
  <si>
    <t>2025-04-28 13:54:36</t>
  </si>
  <si>
    <t>2025-03-26 15:15:37</t>
  </si>
  <si>
    <t>2025-03-26 15:15:47</t>
  </si>
  <si>
    <t>2025-03-26 15:25:51</t>
  </si>
  <si>
    <t>2025-03-27 07:34:04</t>
  </si>
  <si>
    <t>2025-03-27 07:34:11</t>
  </si>
  <si>
    <t>2025-03-27 07:34:23</t>
  </si>
  <si>
    <t>18021</t>
  </si>
  <si>
    <t>LONA A RAYAS GRIS/BLANCO REF NEWKOBLENZ</t>
  </si>
  <si>
    <t>COMERCIALIZADORA  LUIS GOMEZ CIA EN CS</t>
  </si>
  <si>
    <t>2025-03-28 14:14:15</t>
  </si>
  <si>
    <t>2025-03-31 13:06:10</t>
  </si>
  <si>
    <t>2025-03-31 13:06:30</t>
  </si>
  <si>
    <t>Javier Oswaldo Pieschacon Navarro</t>
  </si>
  <si>
    <t>2025-04-07 11:02:05</t>
  </si>
  <si>
    <t>2025-04-10 13:19:57</t>
  </si>
  <si>
    <t>2025-04-23 15:09:09</t>
  </si>
  <si>
    <t>2025-05-13 14:34:17</t>
  </si>
  <si>
    <t>SOMOS MASA SAS</t>
  </si>
  <si>
    <t>2025-04-25 15:14:12</t>
  </si>
  <si>
    <t>2025-05-16 17:12:07</t>
  </si>
  <si>
    <t>2025-05-16 17:13:08</t>
  </si>
  <si>
    <t>2025-05-21 09:34:34</t>
  </si>
  <si>
    <t>8936</t>
  </si>
  <si>
    <t>LONA SOMBRILLA TROPICAL 3,5*3,5 8P S/F</t>
  </si>
  <si>
    <t>2025-03-28 14:45:55</t>
  </si>
  <si>
    <t>2025-03-28 17:06:14</t>
  </si>
  <si>
    <t>2025-03-28 17:06:35</t>
  </si>
  <si>
    <t>25692</t>
  </si>
  <si>
    <t>TUERCA HEX M5 6.6 ZN</t>
  </si>
  <si>
    <t>25797</t>
  </si>
  <si>
    <t>ORIN SILICONA ESPUMADA DIA. 3mm</t>
  </si>
  <si>
    <t>27607</t>
  </si>
  <si>
    <t>TORNILLO AVE M5 70 mm INOX</t>
  </si>
  <si>
    <t>28290</t>
  </si>
  <si>
    <t>TARJETA DYNAMIC MINI</t>
  </si>
  <si>
    <t>2025-03-28 15:27:58</t>
  </si>
  <si>
    <t>2025-04-01 15:07:17</t>
  </si>
  <si>
    <t>2025-04-01 15:07:23</t>
  </si>
  <si>
    <t>AVISOS PARASOLES ANY</t>
  </si>
  <si>
    <t>2025-03-28 11:52:09</t>
  </si>
  <si>
    <t>2025-03-28 15:42:08</t>
  </si>
  <si>
    <t>2025-03-28 17:22:52</t>
  </si>
  <si>
    <t>2025-03-28 17:23:34</t>
  </si>
  <si>
    <t>2025-03-31 07:32:19</t>
  </si>
  <si>
    <t>2025-04-01 11:06:16</t>
  </si>
  <si>
    <t>2025-04-04 09:02:42</t>
  </si>
  <si>
    <t>2025-04-04 13:17:11</t>
  </si>
  <si>
    <t>CARLOS ANDRES HERRERA HERNANDEZ</t>
  </si>
  <si>
    <t>2025-04-10 16:32:07</t>
  </si>
  <si>
    <t>2025-04-10 16:32:15</t>
  </si>
  <si>
    <t>2025-04-10 17:26:56</t>
  </si>
  <si>
    <t>2025-06-28 14:30:40</t>
  </si>
  <si>
    <t>2025-07-21 10:32:31</t>
  </si>
  <si>
    <t>2025-09-20 13:10:05</t>
  </si>
  <si>
    <t>2025-10-03 07:10:41</t>
  </si>
  <si>
    <t>2025-10-23 16:34:09</t>
  </si>
  <si>
    <t>2025-07-21</t>
  </si>
  <si>
    <t>2025-07-28</t>
  </si>
  <si>
    <t>2025-04-01 11:49:11</t>
  </si>
  <si>
    <t>2025-04-30 13:08:25</t>
  </si>
  <si>
    <t>2025-04-30 13:08:35</t>
  </si>
  <si>
    <t>2025-07-31 14:48:41</t>
  </si>
  <si>
    <t>2025-04-09 10:07:58</t>
  </si>
  <si>
    <t>2025-04-16 15:45:07</t>
  </si>
  <si>
    <t>2025-04-21 11:56:39</t>
  </si>
  <si>
    <t>2025-04-13</t>
  </si>
  <si>
    <t>CONSULTORES Y CONSTRUCTORES DE DESARROLLO Y EXCELENCIA EN PROYECTOS DE INGENIERÍA S.A.S</t>
  </si>
  <si>
    <t>2025-05-13 10:35:23</t>
  </si>
  <si>
    <t>2025-05-22 14:52:32</t>
  </si>
  <si>
    <t>2025-05-23 07:08:00</t>
  </si>
  <si>
    <t>RETIRO HOME SA S</t>
  </si>
  <si>
    <t>2025-03-31 10:47:08</t>
  </si>
  <si>
    <t>2025-04-21 14:05:38</t>
  </si>
  <si>
    <t>2025-04-22 12:04:31</t>
  </si>
  <si>
    <t>2025-09-22 16:58:17</t>
  </si>
  <si>
    <t>5212</t>
  </si>
  <si>
    <t>SOMBRILLA TROPICAL 3.0*3.0 8P S/F 58M</t>
  </si>
  <si>
    <t xml:space="preserve">SANDRA QUINTERO </t>
  </si>
  <si>
    <t>2025-07-17 15:55:35</t>
  </si>
  <si>
    <t>2025-07-29 16:42:32</t>
  </si>
  <si>
    <t>2025-08-04 11:36:33</t>
  </si>
  <si>
    <t>2025-08-28 13:46:46</t>
  </si>
  <si>
    <t>2025-08-28 14:35:19</t>
  </si>
  <si>
    <t>2025-08-10</t>
  </si>
  <si>
    <t>2025-04-04 10:04:52</t>
  </si>
  <si>
    <t>2025-04-10 15:48:38</t>
  </si>
  <si>
    <t>2025-04-15 13:26:47</t>
  </si>
  <si>
    <t xml:space="preserve">Promociones lf mejia sas </t>
  </si>
  <si>
    <t>2025-04-28 17:17:55</t>
  </si>
  <si>
    <t>2025-05-06 10:44:38</t>
  </si>
  <si>
    <t>2025-05-09 18:02:02</t>
  </si>
  <si>
    <t>2025-06-09 07:51:36</t>
  </si>
  <si>
    <t>101782</t>
  </si>
  <si>
    <t>TAPA PP PERGOFLEX GRANDE (DAP01)</t>
  </si>
  <si>
    <t>2025-04-01 13:28:37</t>
  </si>
  <si>
    <t>2025-04-04 14:06:04</t>
  </si>
  <si>
    <t>2025-04-07 11:10:28</t>
  </si>
  <si>
    <t>ALUSG04</t>
  </si>
  <si>
    <t>PERFIL SUPERI TRI 5.8M CRUDO  (GLB209)</t>
  </si>
  <si>
    <t>ALUSG32</t>
  </si>
  <si>
    <t>PERFIL PISO TRIPLE 5.8 M CRUDO (GLB212)</t>
  </si>
  <si>
    <t xml:space="preserve">PROYECTOS E INVERSIONES BIT BUSINESS S.A.S </t>
  </si>
  <si>
    <t>2025-04-03 09:29:02</t>
  </si>
  <si>
    <t>2025-04-04 14:04:12</t>
  </si>
  <si>
    <t>2025-04-07 11:12:57</t>
  </si>
  <si>
    <t>2025-04-04 08:50:01</t>
  </si>
  <si>
    <t>2025-04-08 11:34:41</t>
  </si>
  <si>
    <t>2025-04-10 07:56:19</t>
  </si>
  <si>
    <t>2025-04-11 16:02:21</t>
  </si>
  <si>
    <t>2025-03-31 16:50:49</t>
  </si>
  <si>
    <t>2025-03-31 16:50:55</t>
  </si>
  <si>
    <t>2025-04-01 17:23:16</t>
  </si>
  <si>
    <t>2025-03-31 17:03:18</t>
  </si>
  <si>
    <t>2025-03-31 17:03:37</t>
  </si>
  <si>
    <t>2025-04-01 17:22:24</t>
  </si>
  <si>
    <t>2025-04-01 13:25:07</t>
  </si>
  <si>
    <t>2025-04-02 16:59:47</t>
  </si>
  <si>
    <t>2025-04-14 11:36:46</t>
  </si>
  <si>
    <t>2025-04-15 08:00:50</t>
  </si>
  <si>
    <t>2025-04-22 18:03:04</t>
  </si>
  <si>
    <t>17682</t>
  </si>
  <si>
    <t>GUAYA 1/4" GALV. ALMA ACERO</t>
  </si>
  <si>
    <t>5176</t>
  </si>
  <si>
    <t>PERRO 1/4 TIPO PESADO  CH</t>
  </si>
  <si>
    <t>FUNDACION UNIVERSITARIA KONRAD LORENZ</t>
  </si>
  <si>
    <t>2025-05-21 09:57:30</t>
  </si>
  <si>
    <t>2025-06-04 16:42:46</t>
  </si>
  <si>
    <t>2025-06-04 16:43:19</t>
  </si>
  <si>
    <t>2025-08-12 07:37:25</t>
  </si>
  <si>
    <t>Tapa Flexizipp izquierda DAP07)</t>
  </si>
  <si>
    <t>15160</t>
  </si>
  <si>
    <t>TORN LAM C/AVELL INOX 8*1</t>
  </si>
  <si>
    <t>92713</t>
  </si>
  <si>
    <t>TORN AVE PHILL 6 * 3/4 " INOX</t>
  </si>
  <si>
    <t>ALUFZ04</t>
  </si>
  <si>
    <t>DSC PERFI LATERAL FZIPP GRAN(DA008) 4.5M</t>
  </si>
  <si>
    <t>2025-04-03 10:15:20</t>
  </si>
  <si>
    <t>2025-04-03 10:15:29</t>
  </si>
  <si>
    <t>2025-04-03 16:45:41</t>
  </si>
  <si>
    <t>JOHANNY  GOMEZ  GUIRALDO</t>
  </si>
  <si>
    <t>2025-03-31 16:35:25</t>
  </si>
  <si>
    <t>2025-03-31 16:35:43</t>
  </si>
  <si>
    <t>2025-04-01 07:47:50</t>
  </si>
  <si>
    <t>2025-04-04 09:19:10</t>
  </si>
  <si>
    <t>2025-04-08 11:05:31</t>
  </si>
  <si>
    <t>2025-04-09 06:57:53</t>
  </si>
  <si>
    <t>2025-04-15 07:29:19</t>
  </si>
  <si>
    <t>2025-05-14 14:23:29</t>
  </si>
  <si>
    <t>2025-05-14 16:46:20</t>
  </si>
  <si>
    <t>2025-05-20 13:08:56</t>
  </si>
  <si>
    <t>2025-05-21 18:07:19</t>
  </si>
  <si>
    <t>2025-04-02 12:17:53</t>
  </si>
  <si>
    <t>2025-04-02 12:18:00</t>
  </si>
  <si>
    <t>2025-04-02 17:09:07</t>
  </si>
  <si>
    <t>2025-04-03 10:55:40</t>
  </si>
  <si>
    <t>2025-04-03 10:55:46</t>
  </si>
  <si>
    <t>2025-04-03 15:03:13</t>
  </si>
  <si>
    <t>JORGE  IVAN CUELLAR  PULGARIN</t>
  </si>
  <si>
    <t>2025-04-01 14:28:24</t>
  </si>
  <si>
    <t>2025-04-01 14:28:38</t>
  </si>
  <si>
    <t>2025-04-02 17:18:53</t>
  </si>
  <si>
    <t>2025-04-03 10:22:37</t>
  </si>
  <si>
    <t>2025-04-20 13:00:30</t>
  </si>
  <si>
    <t>2025-04-22 07:43:55</t>
  </si>
  <si>
    <t>2025-05-06 15:33:07</t>
  </si>
  <si>
    <t>SGLASS0101**</t>
  </si>
  <si>
    <t>VIDRIO SLIDINGGLASS 10 mm UNA PUERTA 2P</t>
  </si>
  <si>
    <t>2025-04-02 12:26:15</t>
  </si>
  <si>
    <t>2025-04-02 17:10:20</t>
  </si>
  <si>
    <t>2025-04-02 17:11:02</t>
  </si>
  <si>
    <t>2025-04-01 13:39:31</t>
  </si>
  <si>
    <t>2025-04-01 13:39:39</t>
  </si>
  <si>
    <t>2025-04-01 17:25:11</t>
  </si>
  <si>
    <t>2025-04-03 10:53:54</t>
  </si>
  <si>
    <t>2025-04-03 10:54:02</t>
  </si>
  <si>
    <t>2025-04-03 15:08:38</t>
  </si>
  <si>
    <t>2025-04-03 10:52:50</t>
  </si>
  <si>
    <t>2025-04-03 10:52:58</t>
  </si>
  <si>
    <t>2025-04-03 15:06:09</t>
  </si>
  <si>
    <t>BALEN TORRES CASTAÑEDA</t>
  </si>
  <si>
    <t>2025-04-04 13:51:02</t>
  </si>
  <si>
    <t>2025-04-08 17:18:36</t>
  </si>
  <si>
    <t>2025-04-08 17:19:02</t>
  </si>
  <si>
    <t>26871</t>
  </si>
  <si>
    <t>2025-04-02 12:23:18</t>
  </si>
  <si>
    <t>2025-04-04 13:51:19</t>
  </si>
  <si>
    <t>2025-04-07 10:59:53</t>
  </si>
  <si>
    <t>18667</t>
  </si>
  <si>
    <t>OJALETE 1/2" INOX</t>
  </si>
  <si>
    <t>2025-04-02 12:09:08</t>
  </si>
  <si>
    <t>2025-04-02 12:09:17</t>
  </si>
  <si>
    <t>2025-04-02 17:05:15</t>
  </si>
  <si>
    <t>2025-04-03 09:34:39</t>
  </si>
  <si>
    <t>2025-04-03 14:56:12</t>
  </si>
  <si>
    <t>SARL SOC CONSTR MENUIS INDUST</t>
  </si>
  <si>
    <t>2025-04-11 14:43:02</t>
  </si>
  <si>
    <t>2025-04-15 08:04:39</t>
  </si>
  <si>
    <t>2025-04-15 08:05:32</t>
  </si>
  <si>
    <t>2025-04-23 15:31:06</t>
  </si>
  <si>
    <t>2025-04-09 09:47:31</t>
  </si>
  <si>
    <t>2025-04-11 18:29:51</t>
  </si>
  <si>
    <t>2025-04-14 11:51:19</t>
  </si>
  <si>
    <t>2025-04-15 07:29:09</t>
  </si>
  <si>
    <t>2025-05-06 16:18:26</t>
  </si>
  <si>
    <t>2025-04-09 09:55:25</t>
  </si>
  <si>
    <t>2025-04-15 13:51:20</t>
  </si>
  <si>
    <t>2025-04-15 13:56:20</t>
  </si>
  <si>
    <t>REP038</t>
  </si>
  <si>
    <t>REPARACION POUF MANO OBRA</t>
  </si>
  <si>
    <t>REP042</t>
  </si>
  <si>
    <t>REPARACION SOFA MANO OBRA</t>
  </si>
  <si>
    <t>2025-04-16 10:45:58</t>
  </si>
  <si>
    <t>2025-04-16 10:48:57</t>
  </si>
  <si>
    <t>2025-04-16 14:30:48</t>
  </si>
  <si>
    <t>2025-04-16 14:30:54</t>
  </si>
  <si>
    <t>2025-04-21 19:28:39</t>
  </si>
  <si>
    <t>13291</t>
  </si>
  <si>
    <t>MALLA ESPECIAL ASOLEADORA</t>
  </si>
  <si>
    <t>MARGARITA  ROSA RAMIRES HERRERA</t>
  </si>
  <si>
    <t>2025-04-03 15:48:32</t>
  </si>
  <si>
    <t>2025-04-03 15:48:50</t>
  </si>
  <si>
    <t>2025-04-03 16:47:25</t>
  </si>
  <si>
    <t>EDUARDO LAUTIERI</t>
  </si>
  <si>
    <t>2025-04-07 17:06:33</t>
  </si>
  <si>
    <t>2025-04-08 10:40:01</t>
  </si>
  <si>
    <t>2025-04-08 10:40:15</t>
  </si>
  <si>
    <t>2025-04-09 17:12:20</t>
  </si>
  <si>
    <t>2025-04-09 10:28:58</t>
  </si>
  <si>
    <t>2025-04-10 17:34:09</t>
  </si>
  <si>
    <t>2025-04-10 17:34:41</t>
  </si>
  <si>
    <t>We Got You Covered Outdoor</t>
  </si>
  <si>
    <t>2025-04-22 13:54:32</t>
  </si>
  <si>
    <t>2025-06-17 15:01:34</t>
  </si>
  <si>
    <t>2025-06-17 17:23:52</t>
  </si>
  <si>
    <t>2025-06-18 07:42:48</t>
  </si>
  <si>
    <t>PTEK06</t>
  </si>
  <si>
    <t>PERGOTEK MEGA PLUS POSTES</t>
  </si>
  <si>
    <t>Chocolate Brown - RAL 8017</t>
  </si>
  <si>
    <t>2025-04-10 11:17:38</t>
  </si>
  <si>
    <t>2025-04-10 18:30:14</t>
  </si>
  <si>
    <t>2025-04-15 17:27:45</t>
  </si>
  <si>
    <t>2025-04-15 17:28:11</t>
  </si>
  <si>
    <t>KERKAPORTA SAS</t>
  </si>
  <si>
    <t>2025-04-11 09:35:55</t>
  </si>
  <si>
    <t>2025-04-14 17:25:12</t>
  </si>
  <si>
    <t>2025-04-20 13:06:09</t>
  </si>
  <si>
    <t>2025-04-22 07:38:10</t>
  </si>
  <si>
    <t>2025-04-30 16:01:07</t>
  </si>
  <si>
    <t>2025-04-14 15:03:42</t>
  </si>
  <si>
    <t>2025-04-22 13:35:48</t>
  </si>
  <si>
    <t>2025-04-26 12:02:09</t>
  </si>
  <si>
    <t>2025-04-28 18:41:44</t>
  </si>
  <si>
    <t>MARIA FERNANDA  MOSQUERA PIEDRAHITA</t>
  </si>
  <si>
    <t>2025-04-09 09:32:17</t>
  </si>
  <si>
    <t>2025-04-15 07:29:32</t>
  </si>
  <si>
    <t>2025-04-15 07:29:57</t>
  </si>
  <si>
    <t>2025-05-02 17:33:23</t>
  </si>
  <si>
    <t>2025-04-07 10:13:09</t>
  </si>
  <si>
    <t>2025-04-07 10:13:17</t>
  </si>
  <si>
    <t>2025-04-09 07:26:56</t>
  </si>
  <si>
    <t>2025-04-07 15:03:22</t>
  </si>
  <si>
    <t>2025-04-07 15:03:31</t>
  </si>
  <si>
    <t>2025-04-09 07:00:47</t>
  </si>
  <si>
    <t>2025-04-11 10:07:38</t>
  </si>
  <si>
    <t>2025-04-25 14:32:42</t>
  </si>
  <si>
    <t>2025-05-09 08:24:53</t>
  </si>
  <si>
    <t>2025-06-12 07:20:39</t>
  </si>
  <si>
    <t>2025-07-18 12:08:11</t>
  </si>
  <si>
    <t>2025-04-09 10:00:45</t>
  </si>
  <si>
    <t>2025-07-01 10:00:42</t>
  </si>
  <si>
    <t>28547</t>
  </si>
  <si>
    <t>ASOLEADORA MORROS (TA)</t>
  </si>
  <si>
    <t>AC PROYECTOS DE INGENIERIA SAS</t>
  </si>
  <si>
    <t>2025-04-15 09:54:08</t>
  </si>
  <si>
    <t>2025-05-05 10:47:37</t>
  </si>
  <si>
    <t>2025-05-06 09:22:55</t>
  </si>
  <si>
    <t>2025-04-07 12:12:44</t>
  </si>
  <si>
    <t>2025-04-07 13:04:26</t>
  </si>
  <si>
    <t>2025-04-15 06:44:46</t>
  </si>
  <si>
    <t>2025-04-07 16:18:07</t>
  </si>
  <si>
    <t>2025-04-09 08:05:54</t>
  </si>
  <si>
    <t>2025-04-09 08:06:20</t>
  </si>
  <si>
    <t>Anchor Industries, Inc</t>
  </si>
  <si>
    <t>2025-04-15 09:59:32</t>
  </si>
  <si>
    <t>2025-04-16 07:48:25</t>
  </si>
  <si>
    <t>2025-04-16 08:54:48</t>
  </si>
  <si>
    <t>28549</t>
  </si>
  <si>
    <t>KIT REPARACIÃ?N LONA PERGOTEK</t>
  </si>
  <si>
    <t>5877</t>
  </si>
  <si>
    <t>CAMBIO DE LONA PERGOTEK</t>
  </si>
  <si>
    <t>2025-04-11 14:01:48</t>
  </si>
  <si>
    <t>2025-05-07 09:02:45</t>
  </si>
  <si>
    <t>2025-05-31 12:54:55</t>
  </si>
  <si>
    <t>2025-06-16 15:03:18</t>
  </si>
  <si>
    <t>2025-06-18 07:43:23</t>
  </si>
  <si>
    <t>2025-04-22 10:58:54</t>
  </si>
  <si>
    <t>2025-04-22 10:58:59</t>
  </si>
  <si>
    <t>2025-04-23 07:54:27</t>
  </si>
  <si>
    <t>EDIFICIO HOTEL URBAN SUITES - PROPIEDAD HORIZONTAL</t>
  </si>
  <si>
    <t>2025-04-22 10:57:43</t>
  </si>
  <si>
    <t>2025-05-07 13:33:22</t>
  </si>
  <si>
    <t>2025-05-07 13:33:31</t>
  </si>
  <si>
    <t>2025-05-23 12:01:10</t>
  </si>
  <si>
    <t>2025-05-07 11:09:21</t>
  </si>
  <si>
    <t>2025-08-08 16:35:50</t>
  </si>
  <si>
    <t>2025-08-27 07:30:30</t>
  </si>
  <si>
    <t>2025-09-01 09:39:24</t>
  </si>
  <si>
    <t>2025-09-02</t>
  </si>
  <si>
    <t>2025-09-10</t>
  </si>
  <si>
    <t>28591</t>
  </si>
  <si>
    <t>ELEMENTOS ILUMINACION ARCOS MEMBRANA</t>
  </si>
  <si>
    <t>UNIDADES RESIDENCIALES MODERNAS SA</t>
  </si>
  <si>
    <t>2025-05-20 14:17:14</t>
  </si>
  <si>
    <t>2025-05-20 14:17:21</t>
  </si>
  <si>
    <t>2025-05-23 07:41:15</t>
  </si>
  <si>
    <t>2025-04-09 08:42:35</t>
  </si>
  <si>
    <t>2025-04-09 08:42:45</t>
  </si>
  <si>
    <t>2025-04-10 07:57:59</t>
  </si>
  <si>
    <t>ARJUFEMA SAS</t>
  </si>
  <si>
    <t>2025-04-09 09:44:11</t>
  </si>
  <si>
    <t>2025-04-09 10:43:31</t>
  </si>
  <si>
    <t>2025-04-08 09:26:57</t>
  </si>
  <si>
    <t>2025-06-05 09:12:25</t>
  </si>
  <si>
    <t>2025-08-08 16:37:36</t>
  </si>
  <si>
    <t>2025-08-08 16:38:12</t>
  </si>
  <si>
    <t>2025-08-11 09:01:32</t>
  </si>
  <si>
    <t>28516</t>
  </si>
  <si>
    <t>COJINES BANCA CANCHA PADEL CALIMA</t>
  </si>
  <si>
    <t xml:space="preserve">GENESIS  CORREA  </t>
  </si>
  <si>
    <t>2025-04-15 10:36:33</t>
  </si>
  <si>
    <t>2025-04-21 11:20:47</t>
  </si>
  <si>
    <t>2025-04-28 14:18:44</t>
  </si>
  <si>
    <t>2025-04-28 18:34:59</t>
  </si>
  <si>
    <t>2025-05-12 19:12:59</t>
  </si>
  <si>
    <t>LINA PAOLA SANCHEZ GARAY</t>
  </si>
  <si>
    <t>2025-04-09 10:15:36</t>
  </si>
  <si>
    <t>2025-04-09 11:22:42</t>
  </si>
  <si>
    <t>2025-04-09 11:22:47</t>
  </si>
  <si>
    <t>2025-04-14 15:47:16</t>
  </si>
  <si>
    <t>2025-04-10 14:11:44</t>
  </si>
  <si>
    <t>2025-06-21 09:44:27</t>
  </si>
  <si>
    <t>2025-06-24 13:43:43</t>
  </si>
  <si>
    <t>2025-06-24 13:44:06</t>
  </si>
  <si>
    <t>2025-06-24 13:44:19</t>
  </si>
  <si>
    <t>2025-06-21</t>
  </si>
  <si>
    <t>2025-04-08 14:54:26</t>
  </si>
  <si>
    <t>2025-04-08 17:14:00</t>
  </si>
  <si>
    <t>2025-04-08 17:15:03</t>
  </si>
  <si>
    <t>2025-04-23 08:45:17</t>
  </si>
  <si>
    <t>2025-05-22 08:05:15</t>
  </si>
  <si>
    <t>2025-05-27 06:59:00</t>
  </si>
  <si>
    <t>ALBERT  STERLING NARANJO</t>
  </si>
  <si>
    <t>2025-05-15 09:18:11</t>
  </si>
  <si>
    <t>2025-07-10 10:54:18</t>
  </si>
  <si>
    <t>2025-07-10 10:54:25</t>
  </si>
  <si>
    <t>2025-08-27 08:23:34</t>
  </si>
  <si>
    <t>1000146</t>
  </si>
  <si>
    <t>SOMBRILLA ALSACIA 2.*2 MADERA (T)</t>
  </si>
  <si>
    <t>28597</t>
  </si>
  <si>
    <t>FUNDA SET MESA NUKAK C/SOMBRILLA DE 2*2</t>
  </si>
  <si>
    <t>2025-04-15 10:06:05</t>
  </si>
  <si>
    <t>2025-04-15 10:06:13</t>
  </si>
  <si>
    <t>2025-04-15 17:31:10</t>
  </si>
  <si>
    <t>2025-04-22 13:51:47</t>
  </si>
  <si>
    <t>2025-04-30 11:49:35</t>
  </si>
  <si>
    <t>2025-05-29 14:54:37</t>
  </si>
  <si>
    <t>2025-06-16 15:35:28</t>
  </si>
  <si>
    <t>2025-06-16 15:35:38</t>
  </si>
  <si>
    <t>2025-04-10 11:19:44</t>
  </si>
  <si>
    <t>2025-04-10 11:19:58</t>
  </si>
  <si>
    <t>2025-04-10 17:33:23</t>
  </si>
  <si>
    <t>2025-05-15 09:25:06</t>
  </si>
  <si>
    <t>2025-05-16 16:54:24</t>
  </si>
  <si>
    <t>2025-06-04 12:03:25</t>
  </si>
  <si>
    <t>2025-07-05 11:12:31</t>
  </si>
  <si>
    <t>2025-07-30 13:55:44</t>
  </si>
  <si>
    <t>2025-05-05 08:44:25</t>
  </si>
  <si>
    <t>2025-05-06 10:48:20</t>
  </si>
  <si>
    <t>2025-05-06 14:32:33</t>
  </si>
  <si>
    <t>2025-05-14 13:29:09</t>
  </si>
  <si>
    <t>2025-04-10 11:54:07</t>
  </si>
  <si>
    <t>2025-04-10 11:54:17</t>
  </si>
  <si>
    <t>2025-04-10 17:19:33</t>
  </si>
  <si>
    <t>CONSORCIO HOUSINN AYACUCHO</t>
  </si>
  <si>
    <t>2025-05-05 14:56:14</t>
  </si>
  <si>
    <t>2025-05-22 17:34:09</t>
  </si>
  <si>
    <t>2025-06-10 11:47:39</t>
  </si>
  <si>
    <t>2025-07-05 11:14:14</t>
  </si>
  <si>
    <t>2025-07-23 12:55:26</t>
  </si>
  <si>
    <t>BRILLADORA EL DIAMANTE S.A.</t>
  </si>
  <si>
    <t>2025-05-07 10:17:50</t>
  </si>
  <si>
    <t>2025-05-14 14:48:30</t>
  </si>
  <si>
    <t>2025-05-28 14:38:31</t>
  </si>
  <si>
    <t>2025-06-09 13:28:11</t>
  </si>
  <si>
    <t>2025-06-20 17:12:10</t>
  </si>
  <si>
    <t xml:space="preserve">CORNELIA STREET SAS  </t>
  </si>
  <si>
    <t>2025-07-09 08:59:48</t>
  </si>
  <si>
    <t>2025-07-28 17:29:50</t>
  </si>
  <si>
    <t>2025-08-05 12:14:00</t>
  </si>
  <si>
    <t>2025-08-12 08:09:00</t>
  </si>
  <si>
    <t>2025-09-23 16:30:16</t>
  </si>
  <si>
    <t>2025-07-27</t>
  </si>
  <si>
    <t>2025-08-22</t>
  </si>
  <si>
    <t>2025-04-11 09:54:04</t>
  </si>
  <si>
    <t>2025-05-17 09:57:54</t>
  </si>
  <si>
    <t>2025-05-23 08:23:12</t>
  </si>
  <si>
    <t>AGROINDUSTRIALES DEL OESTE S.A.S</t>
  </si>
  <si>
    <t>2025-04-11 10:01:28</t>
  </si>
  <si>
    <t>2025-04-11 11:47:36</t>
  </si>
  <si>
    <t>2025-04-14 10:01:36</t>
  </si>
  <si>
    <t>MORA DIGITAL PUBLICIDAD  LTDA</t>
  </si>
  <si>
    <t>2025-04-11 11:01:27</t>
  </si>
  <si>
    <t>2025-04-11 11:01:44</t>
  </si>
  <si>
    <t>2025-04-14 10:02:37</t>
  </si>
  <si>
    <t>2025-04-11 13:16:13</t>
  </si>
  <si>
    <t>2025-04-11 13:16:23</t>
  </si>
  <si>
    <t>2025-04-14 10:05:08</t>
  </si>
  <si>
    <t>2025-04-11 15:02:59</t>
  </si>
  <si>
    <t>2025-04-20 13:15:38</t>
  </si>
  <si>
    <t>2025-04-22 08:00:03</t>
  </si>
  <si>
    <t>6642</t>
  </si>
  <si>
    <t>CABLE ENCAUCHETADO 2 X 18</t>
  </si>
  <si>
    <t>ORGANIZACION AXON360 S.A.S.</t>
  </si>
  <si>
    <t>2025-04-15 09:26:52</t>
  </si>
  <si>
    <t>2025-04-15 13:10:45</t>
  </si>
  <si>
    <t>2025-04-15 13:10:50</t>
  </si>
  <si>
    <t>2025-04-15 17:34:51</t>
  </si>
  <si>
    <t>2025-04-11 14:37:05</t>
  </si>
  <si>
    <t>2025-04-15 08:31:52</t>
  </si>
  <si>
    <t>2025-04-16 14:29:43</t>
  </si>
  <si>
    <t>2025-04-22 08:34:34</t>
  </si>
  <si>
    <t>11322</t>
  </si>
  <si>
    <t>LUBRICANTE SPRAY REF: 336</t>
  </si>
  <si>
    <t>1253</t>
  </si>
  <si>
    <t>BROCA TUNGSTENO 3/8</t>
  </si>
  <si>
    <t>19647</t>
  </si>
  <si>
    <t>CORDON SEMI RIGIDO DE 6.5 MM</t>
  </si>
  <si>
    <t>227930</t>
  </si>
  <si>
    <t>MOTOR SOMFY 406 LSN RTS 433 6/33</t>
  </si>
  <si>
    <t>347</t>
  </si>
  <si>
    <t>MECHAS WAIPE CARPETAS DELGADAS12 U</t>
  </si>
  <si>
    <t>2025-04-14 13:13:06</t>
  </si>
  <si>
    <t>2025-04-14 13:13:13</t>
  </si>
  <si>
    <t>2025-04-15 06:44:11</t>
  </si>
  <si>
    <t xml:space="preserve">DAMIS SAS - DANIEL DELCOURT </t>
  </si>
  <si>
    <t>2025-04-14 07:56:41</t>
  </si>
  <si>
    <t>2025-04-14 10:00:23</t>
  </si>
  <si>
    <t>2025-04-14 10:00:29</t>
  </si>
  <si>
    <t xml:space="preserve">MARTHA DE MATAMOROS </t>
  </si>
  <si>
    <t>2025-04-14 11:28:32</t>
  </si>
  <si>
    <t>2025-04-16 15:20:14</t>
  </si>
  <si>
    <t>2025-04-16 17:50:10</t>
  </si>
  <si>
    <t>2025-04-14 14:58:03</t>
  </si>
  <si>
    <t>2025-04-14 14:58:27</t>
  </si>
  <si>
    <t>2025-04-15 06:47:12</t>
  </si>
  <si>
    <t>2025-05-05 13:29:43</t>
  </si>
  <si>
    <t>2025-05-06 16:35:46</t>
  </si>
  <si>
    <t>2025-05-29 14:53:14</t>
  </si>
  <si>
    <t>2025-06-16 09:37:44</t>
  </si>
  <si>
    <t>PLITE ESPC02</t>
  </si>
  <si>
    <t>PERGOLITE ESPECIAL02 5000*11645</t>
  </si>
  <si>
    <t>2025-04-23 16:05:50</t>
  </si>
  <si>
    <t>2025-04-23 21:09:51</t>
  </si>
  <si>
    <t>2025-04-23 15:11:05</t>
  </si>
  <si>
    <t>2025-04-23 15:11:11</t>
  </si>
  <si>
    <t>2025-04-15 11:20:47</t>
  </si>
  <si>
    <t>2025-04-15 11:21:20</t>
  </si>
  <si>
    <t>2025-04-15 17:32:02</t>
  </si>
  <si>
    <t>MARCO ANTONIO CARDONA ESPINOSA</t>
  </si>
  <si>
    <t>2025-04-22 11:20:17</t>
  </si>
  <si>
    <t>2025-04-24 11:46:41</t>
  </si>
  <si>
    <t>2025-05-02 07:34:41</t>
  </si>
  <si>
    <t>2025-04-15 13:56:01</t>
  </si>
  <si>
    <t>2025-04-15 13:56:09</t>
  </si>
  <si>
    <t>2025-04-15 17:30:10</t>
  </si>
  <si>
    <t>LA MIGUERIA SAS</t>
  </si>
  <si>
    <t>2025-06-22</t>
  </si>
  <si>
    <t>2025-06-27 15:44:42</t>
  </si>
  <si>
    <t>2025-07-16 15:08:39</t>
  </si>
  <si>
    <t>2025-07-30 11:10:12</t>
  </si>
  <si>
    <t>2025-07-31 07:01:45</t>
  </si>
  <si>
    <t>2025-08-22 16:22:23</t>
  </si>
  <si>
    <t>2025-06-29</t>
  </si>
  <si>
    <t>2025-08-03</t>
  </si>
  <si>
    <t>VELUM LONA ACRILICA ESP01</t>
  </si>
  <si>
    <t>VELUM EN LONA ACRILICA LONG 5.2 PROY 2.1</t>
  </si>
  <si>
    <t>2025-04-15 13:50:08</t>
  </si>
  <si>
    <t>2025-04-15 13:50:14</t>
  </si>
  <si>
    <t>2025-04-16 08:56:43</t>
  </si>
  <si>
    <t>LA MIGUERIA S.A.S.</t>
  </si>
  <si>
    <t>2025-06-16 14:56:33</t>
  </si>
  <si>
    <t>2025-07-10 10:34:23</t>
  </si>
  <si>
    <t>2025-07-21 07:07:01</t>
  </si>
  <si>
    <t>2025-08-22 16:20:36</t>
  </si>
  <si>
    <t>9556</t>
  </si>
  <si>
    <t>LONA SOMBRILLA LAGREAT  6X6MT</t>
  </si>
  <si>
    <t>2025-04-25 15:19:11</t>
  </si>
  <si>
    <t>2025-04-30 13:57:04</t>
  </si>
  <si>
    <t>2025-05-02 10:45:15</t>
  </si>
  <si>
    <t>2025-05-02 14:08:55</t>
  </si>
  <si>
    <t>2025-04-16 10:30:15</t>
  </si>
  <si>
    <t>2025-04-16 11:31:30</t>
  </si>
  <si>
    <t>MORROS KAI SAS</t>
  </si>
  <si>
    <t>2025-04-30 14:04:32</t>
  </si>
  <si>
    <t>2025-08-04 06:54:02</t>
  </si>
  <si>
    <t>2025-08-04 09:33:58</t>
  </si>
  <si>
    <t>2025-08-05 09:34:08</t>
  </si>
  <si>
    <t>2025-07-29</t>
  </si>
  <si>
    <t>14094</t>
  </si>
  <si>
    <t>ASOLEADORA SAKAI C/TAB C/BAN S/C (TA)</t>
  </si>
  <si>
    <t>26901</t>
  </si>
  <si>
    <t>BASE METAL SOMBR C/NIVEL EN 1" 60*60M58</t>
  </si>
  <si>
    <t>28453</t>
  </si>
  <si>
    <t>POLTRONA MORROS (TA)</t>
  </si>
  <si>
    <t>28454</t>
  </si>
  <si>
    <t>SOFA MORROS 2 PUESTOS (TA)</t>
  </si>
  <si>
    <t>28533</t>
  </si>
  <si>
    <t>MESA DE CENTRO MORROS 1.0*1.0 (TA)</t>
  </si>
  <si>
    <t>5203</t>
  </si>
  <si>
    <t>SOMBRILLA TROPI 1.65*1.65 4PS/F  (TA)M38</t>
  </si>
  <si>
    <t>7859</t>
  </si>
  <si>
    <t>COJIN ASOLEADORA SAKAI</t>
  </si>
  <si>
    <t>2025-04-15 15:03:02</t>
  </si>
  <si>
    <t>2025-04-15 15:03:11</t>
  </si>
  <si>
    <t>2025-04-15 17:29:18</t>
  </si>
  <si>
    <t>2025-04-16 15:29:43</t>
  </si>
  <si>
    <t>2025-04-16 15:29:51</t>
  </si>
  <si>
    <t>2025-04-16 17:45:33</t>
  </si>
  <si>
    <t>2025-05-14 11:12:39</t>
  </si>
  <si>
    <t>2025-05-19 14:30:03</t>
  </si>
  <si>
    <t>2025-05-22 14:38:28</t>
  </si>
  <si>
    <t>2025-06-03 09:52:04</t>
  </si>
  <si>
    <t>JULIANA  HERRERA DELGADO</t>
  </si>
  <si>
    <t>2025-04-21 12:09:19</t>
  </si>
  <si>
    <t>2025-05-14 08:36:37</t>
  </si>
  <si>
    <t>2025-05-15 06:54:46</t>
  </si>
  <si>
    <t>2025-09-23 20:51:29</t>
  </si>
  <si>
    <t>9686</t>
  </si>
  <si>
    <t>MESA ALPES MADERA SIN EXT 1,40X1,80 TA</t>
  </si>
  <si>
    <t>GLORIA ABADIA DEL CAMPO</t>
  </si>
  <si>
    <t>2025-04-15 16:20:02</t>
  </si>
  <si>
    <t>2025-04-15 16:23:16</t>
  </si>
  <si>
    <t>2025-04-15 17:32:48</t>
  </si>
  <si>
    <t>COMERCIALIZADORA LUIS A GOMEZ  CIA S EN C S</t>
  </si>
  <si>
    <t>2025-04-22 13:37:46</t>
  </si>
  <si>
    <t>2025-04-22 14:32:21</t>
  </si>
  <si>
    <t>2025-04-23 16:01:28</t>
  </si>
  <si>
    <t>2025-04-25 13:03:41</t>
  </si>
  <si>
    <t>971510</t>
  </si>
  <si>
    <t>VARILLA LARGA 0.02*0.03*1.554(T)</t>
  </si>
  <si>
    <t>TECNOCARPAS SAS</t>
  </si>
  <si>
    <t>2025-04-21 11:26:41</t>
  </si>
  <si>
    <t>2025-04-21 11:26:50</t>
  </si>
  <si>
    <t>2025-04-22 07:35:56</t>
  </si>
  <si>
    <t>2025-04-16 14:58:31</t>
  </si>
  <si>
    <t>2025-04-20 13:06:42</t>
  </si>
  <si>
    <t>2025-04-22 07:59:15</t>
  </si>
  <si>
    <t>2025-04-22 08:35:17</t>
  </si>
  <si>
    <t>PZCH050</t>
  </si>
  <si>
    <t>SOPORTE LAMA POM NEGRO DAP215 DAP216</t>
  </si>
  <si>
    <t>MARIA JOSE ESPINAL VACCA</t>
  </si>
  <si>
    <t>2025-07-01 13:56:43</t>
  </si>
  <si>
    <t>2025-07-08 08:19:04</t>
  </si>
  <si>
    <t>2025-07-12 10:15:03</t>
  </si>
  <si>
    <t>2025-09-03 17:04:17</t>
  </si>
  <si>
    <t>PIZZAIOLO COLOMBIA SAS</t>
  </si>
  <si>
    <t>2025-04-29 13:11:28</t>
  </si>
  <si>
    <t>2025-04-30 17:46:09</t>
  </si>
  <si>
    <t>2025-05-09 17:00:57</t>
  </si>
  <si>
    <t>2025-05-13 16:54:59</t>
  </si>
  <si>
    <t>2025-05-17 08:18:46</t>
  </si>
  <si>
    <t>2025-04-21 08:55:12</t>
  </si>
  <si>
    <t>2025-04-22 14:12:11</t>
  </si>
  <si>
    <t>2025-04-23 08:11:11</t>
  </si>
  <si>
    <t>2025-05-16 15:29:25</t>
  </si>
  <si>
    <t>2025-04-28 14:19:17</t>
  </si>
  <si>
    <t>2025-05-08 13:33:50</t>
  </si>
  <si>
    <t>2025-05-16 13:21:56</t>
  </si>
  <si>
    <t>2025-06-04 10:14:17</t>
  </si>
  <si>
    <t>2025-04-22 13:37:27</t>
  </si>
  <si>
    <t>2025-04-25 07:18:43</t>
  </si>
  <si>
    <t>2025-04-25 07:19:06</t>
  </si>
  <si>
    <t>97-1</t>
  </si>
  <si>
    <t>RTAL-LONA DICKSON VERDE FORESTA REF 6687</t>
  </si>
  <si>
    <t>TERRANUM DESARROLLO S.A.S.</t>
  </si>
  <si>
    <t>2025-08-06 14:02:28</t>
  </si>
  <si>
    <t>2025-08-25 15:50:36</t>
  </si>
  <si>
    <t>2025-08-25 15:51:21</t>
  </si>
  <si>
    <t>2025-07-24 13:25:59</t>
  </si>
  <si>
    <t>2025-08-25 16:18:53</t>
  </si>
  <si>
    <t>2025-08-25 16:19:02</t>
  </si>
  <si>
    <t>2025-07-24</t>
  </si>
  <si>
    <t>MANT003</t>
  </si>
  <si>
    <t>MANTENIEMIENTO PERGOLAM</t>
  </si>
  <si>
    <t>2025-04-23 12:00:50</t>
  </si>
  <si>
    <t>2025-04-23 12:00:56</t>
  </si>
  <si>
    <t>2025-04-23 17:11:16</t>
  </si>
  <si>
    <t>2025-04-28 14:32:42</t>
  </si>
  <si>
    <t>2025-04-28 14:32:50</t>
  </si>
  <si>
    <t>2025-05-23 07:50:12</t>
  </si>
  <si>
    <t>2025-04-21 15:40:54</t>
  </si>
  <si>
    <t>2025-04-21 15:41:00</t>
  </si>
  <si>
    <t>2025-04-22 07:34:50</t>
  </si>
  <si>
    <t>2025-04-22 11:05:01</t>
  </si>
  <si>
    <t>2025-05-15 07:35:13</t>
  </si>
  <si>
    <t>2025-05-15 07:43:06</t>
  </si>
  <si>
    <t>2025-06-03 08:14:09</t>
  </si>
  <si>
    <t>2025-04-22 14:31:04</t>
  </si>
  <si>
    <t>2025-04-22 14:31:13</t>
  </si>
  <si>
    <t>2025-04-24 07:23:18</t>
  </si>
  <si>
    <t>2025-04-22 09:54:30</t>
  </si>
  <si>
    <t>2025-04-22 12:03:59</t>
  </si>
  <si>
    <t>2025-04-23 07:56:55</t>
  </si>
  <si>
    <t>2025-04-22 14:47:12</t>
  </si>
  <si>
    <t>2025-04-22 14:47:22</t>
  </si>
  <si>
    <t>2025-04-23 17:12:21</t>
  </si>
  <si>
    <t>2025-04-22 14:50:11</t>
  </si>
  <si>
    <t>2025-04-22 14:50:53</t>
  </si>
  <si>
    <t>2025-04-23 07:58:33</t>
  </si>
  <si>
    <t>2025-05-05 12:25:57</t>
  </si>
  <si>
    <t>2025-05-06 14:47:40</t>
  </si>
  <si>
    <t>2025-05-09 16:51:00</t>
  </si>
  <si>
    <t>2025-05-27 15:26:54</t>
  </si>
  <si>
    <t>2025-05-31 11:27:55</t>
  </si>
  <si>
    <t>2025-04-23 12:14:48</t>
  </si>
  <si>
    <t>2025-04-23 12:14:54</t>
  </si>
  <si>
    <t>2025-04-23 17:11:48</t>
  </si>
  <si>
    <t>URBANIZACION LA CAMPIÑA DE LINARES (ETAPA 2) P.H</t>
  </si>
  <si>
    <t>2025-05-15 09:45:38</t>
  </si>
  <si>
    <t>2025-05-22 15:29:29</t>
  </si>
  <si>
    <t>2025-05-22 15:30:02</t>
  </si>
  <si>
    <t>2025-06-04 08:36:34</t>
  </si>
  <si>
    <t>UMAMI GROUP SAS</t>
  </si>
  <si>
    <t>2025-04-24 11:46:27</t>
  </si>
  <si>
    <t>2025-06-13 10:20:55</t>
  </si>
  <si>
    <t>2025-06-13 10:21:04</t>
  </si>
  <si>
    <t>2025-06-17 09:59:02</t>
  </si>
  <si>
    <t>2025-04-24 13:08:23</t>
  </si>
  <si>
    <t>2025-04-24 13:08:30</t>
  </si>
  <si>
    <t>2025-04-25 07:34:18</t>
  </si>
  <si>
    <t>2025-05-22 15:55:14</t>
  </si>
  <si>
    <t>2025-05-23 15:15:09</t>
  </si>
  <si>
    <t>2025-05-26 13:43:19</t>
  </si>
  <si>
    <t>2025-05-27 08:57:39</t>
  </si>
  <si>
    <t>LCLS GROUP LLC</t>
  </si>
  <si>
    <t>2025-10-21 14:21:51</t>
  </si>
  <si>
    <t>2025-11-05</t>
  </si>
  <si>
    <t>ALUPL32</t>
  </si>
  <si>
    <t>POSTE 150 X 150 NEW PERGOLAM GLB180) 6 MTS</t>
  </si>
  <si>
    <t>LIA ESPINAL</t>
  </si>
  <si>
    <t>2025-04-28 17:15:59</t>
  </si>
  <si>
    <t>2025-04-30 13:41:56</t>
  </si>
  <si>
    <t>2025-05-02 10:52:38</t>
  </si>
  <si>
    <t>2025-05-26 13:23:59</t>
  </si>
  <si>
    <t>AZURITA SAS</t>
  </si>
  <si>
    <t>2021-07-13</t>
  </si>
  <si>
    <t>2025-04-29 12:29:41</t>
  </si>
  <si>
    <t>2025-05-08 11:59:27</t>
  </si>
  <si>
    <t>2025-05-09 14:46:59</t>
  </si>
  <si>
    <t>2025-05-20 18:09:04</t>
  </si>
  <si>
    <t>LABORATORIOS GOTHAPLAST LTDA</t>
  </si>
  <si>
    <t>2025-04-25 15:41:21</t>
  </si>
  <si>
    <t>2025-05-19 14:56:42</t>
  </si>
  <si>
    <t>2025-05-20 07:06:33</t>
  </si>
  <si>
    <t>2025-05-23 11:07:30</t>
  </si>
  <si>
    <t>CENTRO COMERCIAL UNICENTRO</t>
  </si>
  <si>
    <t>2025-05-03 11:07:20</t>
  </si>
  <si>
    <t>2025-05-09 09:29:12</t>
  </si>
  <si>
    <t>2025-05-14 15:50:46</t>
  </si>
  <si>
    <t>2025-05-22 10:32:33</t>
  </si>
  <si>
    <t>2025-07-10 14:30:26</t>
  </si>
  <si>
    <t>2025-05-15 09:53:19</t>
  </si>
  <si>
    <t>2025-05-20 15:03:18</t>
  </si>
  <si>
    <t>2025-05-21 07:30:25</t>
  </si>
  <si>
    <t>2025-06-06 16:10:40</t>
  </si>
  <si>
    <t>MENSULA S.A.S.</t>
  </si>
  <si>
    <t>2025-10-27 14:10:47</t>
  </si>
  <si>
    <t>2025-11-15</t>
  </si>
  <si>
    <t>2025-11-24</t>
  </si>
  <si>
    <t>Management Supplies SAS</t>
  </si>
  <si>
    <t>2025-04-29 12:35:51</t>
  </si>
  <si>
    <t>2025-05-06 13:44:44</t>
  </si>
  <si>
    <t>2025-05-09 16:48:50</t>
  </si>
  <si>
    <t>2025-05-13 16:54:02</t>
  </si>
  <si>
    <t>2025-05-24 09:14:09</t>
  </si>
  <si>
    <t>BANE05</t>
  </si>
  <si>
    <t>BANETA 135 GRAD0S ELECTRICA</t>
  </si>
  <si>
    <t>ARRENDAMIENTOS DE EQUIPOS Y CONSTRUCIONES SAS</t>
  </si>
  <si>
    <t>2025-04-28 16:05:23</t>
  </si>
  <si>
    <t>2025-04-28 16:05:31</t>
  </si>
  <si>
    <t>2025-05-19 09:30:33</t>
  </si>
  <si>
    <t>SUDAOS S.A.S.</t>
  </si>
  <si>
    <t>2025-05-05 09:17:19</t>
  </si>
  <si>
    <t>2025-05-23 18:26:41</t>
  </si>
  <si>
    <t>2025-06-10 11:49:05</t>
  </si>
  <si>
    <t>2025-06-12 15:34:18</t>
  </si>
  <si>
    <t>PLT17-1</t>
  </si>
  <si>
    <t>PLAT ANCLAJE FACHADA CANTRADA TUB100*100</t>
  </si>
  <si>
    <t>2025-04-25 15:17:49</t>
  </si>
  <si>
    <t>2025-04-25 15:17:55</t>
  </si>
  <si>
    <t>2025-04-28 08:39:58</t>
  </si>
  <si>
    <t>GODECO</t>
  </si>
  <si>
    <t>2025-05-07 10:45:22</t>
  </si>
  <si>
    <t>2025-09-05 13:43:48</t>
  </si>
  <si>
    <t>2025-10-31 13:37:30</t>
  </si>
  <si>
    <t>2025-11-02</t>
  </si>
  <si>
    <t>Aprobado Producción</t>
  </si>
  <si>
    <t>ALUPL70</t>
  </si>
  <si>
    <t>PERFIL LISO 150X150 SINLUZ(GLB180)6M-ANT</t>
  </si>
  <si>
    <t>CELOSIA ESPECIAL03</t>
  </si>
  <si>
    <t>CELOSIA ESPECIAL ALUM ZONA PISCINA</t>
  </si>
  <si>
    <t>CELOSIA ESPECIAL04</t>
  </si>
  <si>
    <t>CELOSIA ESPECIAL ALUM ZONA GAZEBO</t>
  </si>
  <si>
    <t>CELOSIA ESPECIAL05</t>
  </si>
  <si>
    <t>CELOSIA ESPECIAL ALUM ZONA PERG EM</t>
  </si>
  <si>
    <t>ESTRUC ALUM ESPC04</t>
  </si>
  <si>
    <t>ESTRUCT ESPECIAL SHANNON</t>
  </si>
  <si>
    <t>PACTIA S.A.S</t>
  </si>
  <si>
    <t>2025-05-13 12:34:51</t>
  </si>
  <si>
    <t>2025-05-14 16:35:28</t>
  </si>
  <si>
    <t>2025-06-25 10:35:48</t>
  </si>
  <si>
    <t>2025-06-25 16:46:17</t>
  </si>
  <si>
    <t>11016</t>
  </si>
  <si>
    <t>TUERCA SEGURIDAD INOX 6MM</t>
  </si>
  <si>
    <t>17625</t>
  </si>
  <si>
    <t>TORN BRIS C/BOTON INOX 6X16MM</t>
  </si>
  <si>
    <t>18654</t>
  </si>
  <si>
    <t>SOPORTE CAJA DE CONTROL PTEK</t>
  </si>
  <si>
    <t>18734</t>
  </si>
  <si>
    <t>TORN BRISTOL CAB BOTON MM 4*15 INOX 304</t>
  </si>
  <si>
    <t>18735</t>
  </si>
  <si>
    <t>TUERCA SEGURIDAD INOX 4MM</t>
  </si>
  <si>
    <t>19432</t>
  </si>
  <si>
    <t>TUERCA DE SEGURIDAD 8MM INOX</t>
  </si>
  <si>
    <t>26282</t>
  </si>
  <si>
    <t>TORNILLO PHI. AVE. M4,2X19MM /A2 70</t>
  </si>
  <si>
    <t>LONA PTEK ESPC11</t>
  </si>
  <si>
    <t>LONA ESPECIAL PERGOTEK L8850XP8590</t>
  </si>
  <si>
    <t>GUSTAVO ZAPATA AYALA</t>
  </si>
  <si>
    <t>2025-05-02 10:12:22</t>
  </si>
  <si>
    <t>2025-05-02 17:12:01</t>
  </si>
  <si>
    <t>2025-05-14 14:04:29</t>
  </si>
  <si>
    <t>2025-05-14 14:04:34</t>
  </si>
  <si>
    <t>2025-04-25 12:07:32</t>
  </si>
  <si>
    <t>2025-04-25 12:07:38</t>
  </si>
  <si>
    <t>2025-04-28 08:36:21</t>
  </si>
  <si>
    <t>2025-04-26 12:18:32</t>
  </si>
  <si>
    <t>2025-04-29 13:36:56</t>
  </si>
  <si>
    <t>2025-05-02 17:20:58</t>
  </si>
  <si>
    <t>2025-05-02 17:35:03</t>
  </si>
  <si>
    <t>MOTOR TOSCANA ZE3  DM59E/S120N</t>
  </si>
  <si>
    <t>2025-04-25 14:39:33</t>
  </si>
  <si>
    <t>2025-04-25 14:39:40</t>
  </si>
  <si>
    <t>2025-04-28 08:38:45</t>
  </si>
  <si>
    <t>CONJUNTO RESIDENCIAL BANYO</t>
  </si>
  <si>
    <t>2025-05-20 15:41:12</t>
  </si>
  <si>
    <t>2025-05-30 17:20:05</t>
  </si>
  <si>
    <t>2025-06-12 07:01:04</t>
  </si>
  <si>
    <t>2025-07-18 14:05:21</t>
  </si>
  <si>
    <t>2025-07-30 18:43:14</t>
  </si>
  <si>
    <t>2025-04-28 14:40:52</t>
  </si>
  <si>
    <t>2025-04-28 14:41:34</t>
  </si>
  <si>
    <t>2025-05-23 07:49:48</t>
  </si>
  <si>
    <t>2025-05-06 12:10:53</t>
  </si>
  <si>
    <t>2025-05-08 10:11:41</t>
  </si>
  <si>
    <t>2025-05-09 18:01:15</t>
  </si>
  <si>
    <t>2025-05-22 10:10:09</t>
  </si>
  <si>
    <t>2025-04-28 09:32:13</t>
  </si>
  <si>
    <t>2025-05-02 10:15:31</t>
  </si>
  <si>
    <t>CAMILA  VILLAR</t>
  </si>
  <si>
    <t>2025-04-28 09:45:46</t>
  </si>
  <si>
    <t>2025-05-12 07:16:47</t>
  </si>
  <si>
    <t>2025-05-22 14:06:38</t>
  </si>
  <si>
    <t>14223</t>
  </si>
  <si>
    <t>SILLA BAR AMAZONAS (TA)</t>
  </si>
  <si>
    <t>2025-04-29 12:21:02</t>
  </si>
  <si>
    <t>2025-05-15 12:15:49</t>
  </si>
  <si>
    <t>2025-05-26 11:57:26</t>
  </si>
  <si>
    <t>2025-06-12 15:35:11</t>
  </si>
  <si>
    <t>2025-07-25 09:27:42</t>
  </si>
  <si>
    <t>ACEVEDO VARGAS ASESORIAS JURIDICAS</t>
  </si>
  <si>
    <t>2025-04-29 12:45:15</t>
  </si>
  <si>
    <t>2025-06-19 11:11:23</t>
  </si>
  <si>
    <t>2025-06-19 11:11:32</t>
  </si>
  <si>
    <t>2025-06-20 17:13:07</t>
  </si>
  <si>
    <t>GEOSOLUCIONES DE INGENIERIA SAS</t>
  </si>
  <si>
    <t>2025-05-05 13:46:48</t>
  </si>
  <si>
    <t>2025-05-20 16:14:16</t>
  </si>
  <si>
    <t>2025-05-20 16:16:14</t>
  </si>
  <si>
    <t>2025-05-28 12:50:17</t>
  </si>
  <si>
    <t>8946</t>
  </si>
  <si>
    <t>LONA SOMBRILLA TROPICAL 4.0 8P S/LECO</t>
  </si>
  <si>
    <t>CLARA  CIFUENTES</t>
  </si>
  <si>
    <t>2025-05-05 08:55:34</t>
  </si>
  <si>
    <t>2025-06-24 13:34:19</t>
  </si>
  <si>
    <t>2025-06-24 16:59:27</t>
  </si>
  <si>
    <t>2025-07-12 10:44:32</t>
  </si>
  <si>
    <t>100483</t>
  </si>
  <si>
    <t>MESA AUXILIAR MONTECARLO 80*80 (TA)</t>
  </si>
  <si>
    <t>ALVARO RICARDO MUNEVAR</t>
  </si>
  <si>
    <t>2025-04-29 11:31:55</t>
  </si>
  <si>
    <t>2025-05-23 07:39:13</t>
  </si>
  <si>
    <t>2025-05-23 07:39:22</t>
  </si>
  <si>
    <t>2025-05-28 10:10:42</t>
  </si>
  <si>
    <t>2025-04-28 14:50:31</t>
  </si>
  <si>
    <t>2025-04-28 14:50:45</t>
  </si>
  <si>
    <t>2025-05-23 07:49:23</t>
  </si>
  <si>
    <t>2025-05-07 10:50:05</t>
  </si>
  <si>
    <t>2025-06-24 11:18:36</t>
  </si>
  <si>
    <t>2025-06-24 11:18:43</t>
  </si>
  <si>
    <t>2025-06-24 11:18:51</t>
  </si>
  <si>
    <t>28576</t>
  </si>
  <si>
    <t>BASE TIERRA METALICA SOMBRILLA 60X60 M58</t>
  </si>
  <si>
    <t>28577</t>
  </si>
  <si>
    <t>BASE TIERRA METALICA SOMBRI 3/3.5 M58</t>
  </si>
  <si>
    <t xml:space="preserve"> JAIME HERNA LLANO PANESSO</t>
  </si>
  <si>
    <t>2025-04-28 14:58:47</t>
  </si>
  <si>
    <t>2025-04-28 14:58:54</t>
  </si>
  <si>
    <t>2025-05-23 08:22:41</t>
  </si>
  <si>
    <t xml:space="preserve">ATENEA ENTERPRISE SAS </t>
  </si>
  <si>
    <t>2025-05-05 09:00:12</t>
  </si>
  <si>
    <t>2025-05-27 11:10:00</t>
  </si>
  <si>
    <t>2025-05-30 15:14:36</t>
  </si>
  <si>
    <t>2025-06-09 15:24:12</t>
  </si>
  <si>
    <t>5227</t>
  </si>
  <si>
    <t>SOMBRILLA TROPICAL 4.0 8P  S/F(TA)M58</t>
  </si>
  <si>
    <t xml:space="preserve">ALBERTO CORREA GONZALES </t>
  </si>
  <si>
    <t>2025-05-03 11:41:39</t>
  </si>
  <si>
    <t>2025-05-20 16:24:19</t>
  </si>
  <si>
    <t>2025-05-21 07:36:59</t>
  </si>
  <si>
    <t>2025-05-23 21:13:48</t>
  </si>
  <si>
    <t>8830</t>
  </si>
  <si>
    <t>LONA SOMBRILLA TROPICAL 2.3*2.3 8P S/FLE</t>
  </si>
  <si>
    <t>2025-07-30 10:05:32</t>
  </si>
  <si>
    <t>2025-08-01 10:01:09</t>
  </si>
  <si>
    <t>2025-08-05 06:47:02</t>
  </si>
  <si>
    <t>2025-08-29 07:29:28</t>
  </si>
  <si>
    <t>2025-08-01</t>
  </si>
  <si>
    <t>2025-04-29 14:02:54</t>
  </si>
  <si>
    <t>2025-05-08 13:07:12</t>
  </si>
  <si>
    <t>2025-05-08 13:07:22</t>
  </si>
  <si>
    <t>2025-04-29 17:31:37</t>
  </si>
  <si>
    <t>2025-04-30 11:27:43</t>
  </si>
  <si>
    <t>2025-05-08 11:52:49</t>
  </si>
  <si>
    <t>2025-05-08 13:09:08</t>
  </si>
  <si>
    <t>2025-05-08 18:52:13</t>
  </si>
  <si>
    <t>LONDOÑO OCHOA Y CIA S. EN C.</t>
  </si>
  <si>
    <t>2025-05-07 10:51:48</t>
  </si>
  <si>
    <t>2025-05-09 15:06:42</t>
  </si>
  <si>
    <t>2025-05-09 18:15:21</t>
  </si>
  <si>
    <t>SERVICIO MTTOLAVADO SOMBRILLAS</t>
  </si>
  <si>
    <t>2025-05-14 11:06:39</t>
  </si>
  <si>
    <t>2025-05-14 11:06:46</t>
  </si>
  <si>
    <t>2025-05-14 18:01:18</t>
  </si>
  <si>
    <t>2025-04-29 11:48:47</t>
  </si>
  <si>
    <t>2025-04-29 11:48:55</t>
  </si>
  <si>
    <t>2025-05-23 07:56:08</t>
  </si>
  <si>
    <t>2025-04-29 11:36:04</t>
  </si>
  <si>
    <t>2025-04-29 11:36:12</t>
  </si>
  <si>
    <t>2025-05-23 07:57:46</t>
  </si>
  <si>
    <t>MARIA PAULA WITTICH</t>
  </si>
  <si>
    <t>2025-04-30 09:52:37</t>
  </si>
  <si>
    <t>2025-05-05 17:24:26</t>
  </si>
  <si>
    <t>2025-05-14 15:49:26</t>
  </si>
  <si>
    <t>2025-06-17 08:04:41</t>
  </si>
  <si>
    <t>2025-07-18 12:07:17</t>
  </si>
  <si>
    <t>ANA MARIA PAYARES TENORIO</t>
  </si>
  <si>
    <t>2025-05-03 13:23:50</t>
  </si>
  <si>
    <t>2025-05-26 14:05:31</t>
  </si>
  <si>
    <t>2025-05-26 14:06:06</t>
  </si>
  <si>
    <t>2025-05-30 15:29:11</t>
  </si>
  <si>
    <t>28521</t>
  </si>
  <si>
    <t>FORRO COJINES SOFA BALI 3 PTOS</t>
  </si>
  <si>
    <t>COMERCIAL DE SERVICIOS E INSUMOS S.A.S</t>
  </si>
  <si>
    <t>2025-05-03 11:33:35</t>
  </si>
  <si>
    <t>2025-05-05 06:49:28</t>
  </si>
  <si>
    <t>2025-05-12 16:37:30</t>
  </si>
  <si>
    <t>RADIO CADENA NACIONAL S A S</t>
  </si>
  <si>
    <t>2025-05-30 13:30:18</t>
  </si>
  <si>
    <t>2025-08-12 14:51:59</t>
  </si>
  <si>
    <t>2025-08-14 15:28:22</t>
  </si>
  <si>
    <t>FERRO AGRO DEL PACIFICO SAS FERRO AGRO DEL PACIFICO SAS</t>
  </si>
  <si>
    <t>2025-05-14 14:12:14</t>
  </si>
  <si>
    <t>2025-05-16 14:17:28</t>
  </si>
  <si>
    <t>2025-05-16 14:17:54</t>
  </si>
  <si>
    <t>2025-06-07 11:44:57</t>
  </si>
  <si>
    <t>2025-06-24 17:28:06</t>
  </si>
  <si>
    <t>2025-05-02 12:25:52</t>
  </si>
  <si>
    <t>2025-05-02 12:26:00</t>
  </si>
  <si>
    <t>2025-05-02 17:33:52</t>
  </si>
  <si>
    <t>MARTHA  HERRERA</t>
  </si>
  <si>
    <t>2025-04-30 15:01:11</t>
  </si>
  <si>
    <t>2025-05-12 07:14:11</t>
  </si>
  <si>
    <t>2025-05-22 14:08:19</t>
  </si>
  <si>
    <t>6983</t>
  </si>
  <si>
    <t>FUNDA MESA ALPES 1.80 x 110</t>
  </si>
  <si>
    <t>9256</t>
  </si>
  <si>
    <t>MESA ALPES ALU SIN EXT 1.10*1.80 (TA)REC</t>
  </si>
  <si>
    <t>MARGARETH SAAVEDRA CASTRO</t>
  </si>
  <si>
    <t>2025-06-17 13:26:50</t>
  </si>
  <si>
    <t>2025-07-08 18:24:21</t>
  </si>
  <si>
    <t>2025-07-22 17:46:02</t>
  </si>
  <si>
    <t>2025-08-05 06:39:02</t>
  </si>
  <si>
    <t>2025-08-12 11:15:13</t>
  </si>
  <si>
    <t>2025-05-02 12:03:02</t>
  </si>
  <si>
    <t>2025-05-02 12:03:14</t>
  </si>
  <si>
    <t>2025-05-02 17:37:03</t>
  </si>
  <si>
    <t>GRUPALCO S.A.S.</t>
  </si>
  <si>
    <t>2025-06-03 15:09:29</t>
  </si>
  <si>
    <t>2025-06-06 12:15:00</t>
  </si>
  <si>
    <t>2025-06-07 11:34:30</t>
  </si>
  <si>
    <t>18585</t>
  </si>
  <si>
    <t>PESTAÃ?A SENCILLA PERGOLAM EPDM + UV</t>
  </si>
  <si>
    <t xml:space="preserve">FATIMA  DAHER KARFAN </t>
  </si>
  <si>
    <t>2025-05-13 14:05:18</t>
  </si>
  <si>
    <t>2025-06-04 16:41:28</t>
  </si>
  <si>
    <t>2025-06-04 16:42:14</t>
  </si>
  <si>
    <t>2025-07-01 14:35:54</t>
  </si>
  <si>
    <t>DIAZ ESPINOZA RAFAEL</t>
  </si>
  <si>
    <t>2025-04-30 11:56:05</t>
  </si>
  <si>
    <t>2025-04-30 11:56:15</t>
  </si>
  <si>
    <t>2025-05-02 11:07:06</t>
  </si>
  <si>
    <t>2025-05-02 13:06:40</t>
  </si>
  <si>
    <t>2025-05-02 13:06:54</t>
  </si>
  <si>
    <t>2025-05-02 17:34:51</t>
  </si>
  <si>
    <t>ANGELA ZEA</t>
  </si>
  <si>
    <t>2025-05-05 08:41:49</t>
  </si>
  <si>
    <t>2025-05-07 16:46:54</t>
  </si>
  <si>
    <t>13912</t>
  </si>
  <si>
    <t>BISAGRA INVISIBLE 60mm STAVP</t>
  </si>
  <si>
    <t>PLACIDO GROUP S.A.S</t>
  </si>
  <si>
    <t>2025-05-23 07:52:31</t>
  </si>
  <si>
    <t>2025-05-27 14:52:37</t>
  </si>
  <si>
    <t>2025-06-06 11:37:39</t>
  </si>
  <si>
    <t>2025-06-12 06:48:43</t>
  </si>
  <si>
    <t>2025-06-14 08:31:41</t>
  </si>
  <si>
    <t>LA LUCERNA SAS</t>
  </si>
  <si>
    <t>2025-05-30 11:09:10</t>
  </si>
  <si>
    <t>2025-06-06 17:46:05</t>
  </si>
  <si>
    <t>2025-06-13 14:48:09</t>
  </si>
  <si>
    <t>2025-06-13 15:24:23</t>
  </si>
  <si>
    <t>2025-06-19 10:13:46</t>
  </si>
  <si>
    <t>ALVARO MUñOZ</t>
  </si>
  <si>
    <t>2025-07-23 13:49:31</t>
  </si>
  <si>
    <t>2025-07-23 16:18:46</t>
  </si>
  <si>
    <t>2025-07-28 11:58:13</t>
  </si>
  <si>
    <t>2025-07-29 14:47:41</t>
  </si>
  <si>
    <t>2025-08-20 17:55:06</t>
  </si>
  <si>
    <t>2025-05-07 11:10:13</t>
  </si>
  <si>
    <t>2025-05-09 18:58:11</t>
  </si>
  <si>
    <t>2025-05-12 17:03:12</t>
  </si>
  <si>
    <t>2025-05-12 17:04:34</t>
  </si>
  <si>
    <t>2025-05-02 12:26:31</t>
  </si>
  <si>
    <t>2025-05-02 12:26:38</t>
  </si>
  <si>
    <t>2025-05-02 17:29:20</t>
  </si>
  <si>
    <t>CONDOMINIO HATO GRANDE RESERVADO PROPIEDAD HORIZONTAL</t>
  </si>
  <si>
    <t>2025-06-03 10:21:35</t>
  </si>
  <si>
    <t>2025-06-20 16:40:09</t>
  </si>
  <si>
    <t>2025-08-29 11:09:37</t>
  </si>
  <si>
    <t>MARK  BINGLE</t>
  </si>
  <si>
    <t>2025-05-22 10:35:54</t>
  </si>
  <si>
    <t>2025-07-16 06:48:20</t>
  </si>
  <si>
    <t>2025-07-23 09:19:15</t>
  </si>
  <si>
    <t>2025-07-26 07:34:29</t>
  </si>
  <si>
    <t>2025-07-19</t>
  </si>
  <si>
    <t>2025-05-13 09:40:19</t>
  </si>
  <si>
    <t>2025-05-14 14:47:06</t>
  </si>
  <si>
    <t>2025-05-16 15:31:11</t>
  </si>
  <si>
    <t>2025-05-28 15:12:19</t>
  </si>
  <si>
    <t>2025-05-05 13:36:13</t>
  </si>
  <si>
    <t>2025-05-05 14:48:57</t>
  </si>
  <si>
    <t>2025-05-09 16:20:28</t>
  </si>
  <si>
    <t>2025-05-09 18:07:47</t>
  </si>
  <si>
    <t>2025-05-10 13:38:01</t>
  </si>
  <si>
    <t>LA PRADERA DE POTOSI CLUB RESIDENCIAL</t>
  </si>
  <si>
    <t>2025-05-23 08:10:07</t>
  </si>
  <si>
    <t>2025-06-06 08:24:31</t>
  </si>
  <si>
    <t>2025-06-07 11:31:58</t>
  </si>
  <si>
    <t>2025-07-01 09:08:43</t>
  </si>
  <si>
    <t xml:space="preserve">EULER  JáCOME </t>
  </si>
  <si>
    <t>2025-05-27 09:14:55</t>
  </si>
  <si>
    <t>2025-05-28 07:38:46</t>
  </si>
  <si>
    <t>2025-06-03 08:59:13</t>
  </si>
  <si>
    <t>2025-06-04 16:21:25</t>
  </si>
  <si>
    <t>2025-07-28 15:33:32</t>
  </si>
  <si>
    <t>2025-09-16 15:43:33</t>
  </si>
  <si>
    <t>2025-10-07 16:59:23</t>
  </si>
  <si>
    <t>2025-09-15</t>
  </si>
  <si>
    <t>Aprobado Diseño</t>
  </si>
  <si>
    <t>2025-07-04 09:32:44</t>
  </si>
  <si>
    <t>2025-07-22 17:09:47</t>
  </si>
  <si>
    <t>2025-07-29 13:37:20</t>
  </si>
  <si>
    <t>2025-08-14 15:29:21</t>
  </si>
  <si>
    <t>2025-09-26 14:26:35</t>
  </si>
  <si>
    <t>LONA PLITE ESPC13</t>
  </si>
  <si>
    <t>LONA PLITE ACRILICA ESP13</t>
  </si>
  <si>
    <t>2025-05-06 13:03:04</t>
  </si>
  <si>
    <t>2025-05-06 16:17:58</t>
  </si>
  <si>
    <t>2025-05-06 16:18:21</t>
  </si>
  <si>
    <t>2025-05-06 09:27:22</t>
  </si>
  <si>
    <t>2025-05-08 10:48:26</t>
  </si>
  <si>
    <t>2025-05-08 18:52:43</t>
  </si>
  <si>
    <t>23420</t>
  </si>
  <si>
    <t>MESA BAR AMAZONAS 80 cm MADERA (TA)</t>
  </si>
  <si>
    <t>TRAVIS HAMEL OLSEN</t>
  </si>
  <si>
    <t>2025-06-09 12:30:33</t>
  </si>
  <si>
    <t>2025-06-20 08:16:33</t>
  </si>
  <si>
    <t>2025-06-27 13:56:36</t>
  </si>
  <si>
    <t>2025-07-01 07:26:56</t>
  </si>
  <si>
    <t>2025-08-08 10:42:23</t>
  </si>
  <si>
    <t>2025-07-06</t>
  </si>
  <si>
    <t>2025-05-07 10:56:48</t>
  </si>
  <si>
    <t>2025-05-07 10:56:59</t>
  </si>
  <si>
    <t>2025-05-23 07:43:49</t>
  </si>
  <si>
    <t>1010105</t>
  </si>
  <si>
    <t>CONJUNTO SOPORTE BRAZO BANETA 1MT TOSCAN</t>
  </si>
  <si>
    <t>GRUPO GUADALUPE S.A.S.</t>
  </si>
  <si>
    <t>2025-05-07 11:02:54</t>
  </si>
  <si>
    <t>2025-05-09 10:18:28</t>
  </si>
  <si>
    <t>PROMOCIONALES Y TECNOLOGICOS MEDELLIN S.A.S</t>
  </si>
  <si>
    <t>2025-05-16 17:16:14</t>
  </si>
  <si>
    <t>2025-05-22 11:49:49</t>
  </si>
  <si>
    <t>2025-05-31 13:13:58</t>
  </si>
  <si>
    <t>2025-06-17 17:19:42</t>
  </si>
  <si>
    <t>2025-07-01 12:12:42</t>
  </si>
  <si>
    <t>2025-05-07 10:53:31</t>
  </si>
  <si>
    <t>2025-05-07 10:54:02</t>
  </si>
  <si>
    <t>2025-05-23 07:48:55</t>
  </si>
  <si>
    <t>KINTSUGI DESARROLLOS S.A.S.</t>
  </si>
  <si>
    <t>2025-06-05 14:05:00</t>
  </si>
  <si>
    <t>2025-06-24 15:59:49</t>
  </si>
  <si>
    <t>2025-07-01 11:19:38</t>
  </si>
  <si>
    <t>2025-07-23 10:38:25</t>
  </si>
  <si>
    <t>2025-07-23 13:11:58</t>
  </si>
  <si>
    <t>2025-07-05</t>
  </si>
  <si>
    <t>2025-07-12</t>
  </si>
  <si>
    <t>2025-05-07 11:13:46</t>
  </si>
  <si>
    <t>2025-05-07 11:13:57</t>
  </si>
  <si>
    <t>2025-05-23 07:42:06</t>
  </si>
  <si>
    <t>2025-05-07 10:58:26</t>
  </si>
  <si>
    <t>2025-05-07 10:58:35</t>
  </si>
  <si>
    <t>2025-05-23 07:46:24</t>
  </si>
  <si>
    <t xml:space="preserve">FERNANDO CLAROS </t>
  </si>
  <si>
    <t>2025-05-13 12:09:03</t>
  </si>
  <si>
    <t>2025-06-09 10:05:33</t>
  </si>
  <si>
    <t>2025-06-20 15:35:05</t>
  </si>
  <si>
    <t>2025-06-24 07:20:27</t>
  </si>
  <si>
    <t>2025-07-18 16:33:14</t>
  </si>
  <si>
    <t xml:space="preserve"> IRMA  CALDERON ZULUAGA</t>
  </si>
  <si>
    <t>2025-05-15 09:39:50</t>
  </si>
  <si>
    <t>2025-05-29 15:10:49</t>
  </si>
  <si>
    <t>2025-06-03 11:54:18</t>
  </si>
  <si>
    <t>2025-06-13 13:35:20</t>
  </si>
  <si>
    <t>FABIAN  VEGA ACUÑA</t>
  </si>
  <si>
    <t>2025-08-09 10:47:17</t>
  </si>
  <si>
    <t>2025-08-21 11:13:06</t>
  </si>
  <si>
    <t>2025-08-25 15:54:06</t>
  </si>
  <si>
    <t>2025-08-26 18:09:18</t>
  </si>
  <si>
    <t>2025-08-19</t>
  </si>
  <si>
    <t>2025-05-21 10:51:13</t>
  </si>
  <si>
    <t>2025-05-22 09:53:21</t>
  </si>
  <si>
    <t>2025-06-16 08:49:04</t>
  </si>
  <si>
    <t>2025-05-13 15:01:06</t>
  </si>
  <si>
    <t>2025-05-13 15:01:12</t>
  </si>
  <si>
    <t>2025-05-13 16:11:06</t>
  </si>
  <si>
    <t xml:space="preserve">Gustavo Otalvaro </t>
  </si>
  <si>
    <t>2025-06-14 12:05:47</t>
  </si>
  <si>
    <t>2025-06-18 10:51:29</t>
  </si>
  <si>
    <t>2025-06-18 10:51:41</t>
  </si>
  <si>
    <t>2025-06-20 15:54:16</t>
  </si>
  <si>
    <t>2025-05-21 09:59:08</t>
  </si>
  <si>
    <t>2025-07-31 14:45:52</t>
  </si>
  <si>
    <t>LUIS ALBERTO PERZ</t>
  </si>
  <si>
    <t>2025-05-12 14:55:19</t>
  </si>
  <si>
    <t>2025-05-13 18:17:49</t>
  </si>
  <si>
    <t>2025-05-16 15:38:10</t>
  </si>
  <si>
    <t>2025-05-16 17:46:02</t>
  </si>
  <si>
    <t>2025-05-08 14:43:32</t>
  </si>
  <si>
    <t>2025-05-08 14:43:41</t>
  </si>
  <si>
    <t>2025-05-23 07:43:13</t>
  </si>
  <si>
    <t>2025-05-16 09:07:55</t>
  </si>
  <si>
    <t>2025-05-16 17:17:29</t>
  </si>
  <si>
    <t>2025-05-29 14:59:59</t>
  </si>
  <si>
    <t>2025-06-06 15:49:22</t>
  </si>
  <si>
    <t>2025-06-06 15:57:29</t>
  </si>
  <si>
    <t>2025-06-14</t>
  </si>
  <si>
    <t>LONA PFLEX ESPC13</t>
  </si>
  <si>
    <t>LONA PFLEX PVC ESXP13  L3000 X P5000</t>
  </si>
  <si>
    <t>SOLUCIONES INDUSTRIALES  SAS</t>
  </si>
  <si>
    <t>2025-05-09 13:22:45</t>
  </si>
  <si>
    <t>2025-05-09 13:22:53</t>
  </si>
  <si>
    <t>2025-05-12 17:09:09</t>
  </si>
  <si>
    <t>RECUPERACIONES NARANJO RECICLYNG</t>
  </si>
  <si>
    <t>2025-05-09 11:07:42</t>
  </si>
  <si>
    <t>2025-05-09 14:22:11</t>
  </si>
  <si>
    <t>2025-05-12 16:02:25</t>
  </si>
  <si>
    <t>2025-06-03 10:03:33</t>
  </si>
  <si>
    <t>2025-05-12 08:08:04</t>
  </si>
  <si>
    <t>2025-05-14 17:43:51</t>
  </si>
  <si>
    <t>2025-05-22 14:34:52</t>
  </si>
  <si>
    <t>2025-05-23 07:59:04</t>
  </si>
  <si>
    <t>26848</t>
  </si>
  <si>
    <t>LONA PERGOTEX BLACKOUT GRIS 3 M</t>
  </si>
  <si>
    <t>BUILD IT RIGHT</t>
  </si>
  <si>
    <t>2025-06-04 10:01:52</t>
  </si>
  <si>
    <t>2025-06-17 17:30:02</t>
  </si>
  <si>
    <t>2025-06-28 09:52:07</t>
  </si>
  <si>
    <t>2025-07-17 13:55:13</t>
  </si>
  <si>
    <t>COMERCIALIZADORA ALUTGLASS SAS</t>
  </si>
  <si>
    <t>2025-05-17 14:33:52</t>
  </si>
  <si>
    <t>2025-05-20 14:02:02</t>
  </si>
  <si>
    <t>2025-05-30 07:18:58</t>
  </si>
  <si>
    <t>2025-06-13 13:34:20</t>
  </si>
  <si>
    <t>2025-05-12 08:19:54</t>
  </si>
  <si>
    <t>2025-05-13 12:26:18</t>
  </si>
  <si>
    <t>2025-05-13 17:15:54</t>
  </si>
  <si>
    <t>2025-05-20 17:30:09</t>
  </si>
  <si>
    <t>PRIETO ASOCIADOS ASESORES DE SEGUROS LTDA</t>
  </si>
  <si>
    <t>2025-06-03 15:40:38</t>
  </si>
  <si>
    <t>2025-06-13 14:20:58</t>
  </si>
  <si>
    <t>2025-06-18 07:22:29</t>
  </si>
  <si>
    <t>2025-08-29 11:08:39</t>
  </si>
  <si>
    <t>REP014</t>
  </si>
  <si>
    <t>REPARACION BASE SOMBRILLA MAT PRIMA</t>
  </si>
  <si>
    <t>MAXMEL ASOCIADOS S.A.S.</t>
  </si>
  <si>
    <t>2025-05-13 13:23:40</t>
  </si>
  <si>
    <t>2025-06-03 17:05:38</t>
  </si>
  <si>
    <t>2025-06-13 14:42:52</t>
  </si>
  <si>
    <t>2025-07-02 07:13:34</t>
  </si>
  <si>
    <t>2025-06-23</t>
  </si>
  <si>
    <t>PFAL02</t>
  </si>
  <si>
    <t>PFALT02 PERGOLA FIJA ALUMINIO PEQUEÃ?A</t>
  </si>
  <si>
    <t>PLT16</t>
  </si>
  <si>
    <t>PLATINA ANCLAJEPISO TUB75*75 Perf Ã?9/16</t>
  </si>
  <si>
    <t>2025-05-09 12:21:29</t>
  </si>
  <si>
    <t>2025-05-09 12:21:37</t>
  </si>
  <si>
    <t>2025-05-09 16:36:26</t>
  </si>
  <si>
    <t>2025-05-14 11:02:34</t>
  </si>
  <si>
    <t>2025-05-14 11:02:50</t>
  </si>
  <si>
    <t>2025-05-14 17:58:14</t>
  </si>
  <si>
    <t>2025-06-04 08:37:25</t>
  </si>
  <si>
    <t>980</t>
  </si>
  <si>
    <t>TORN AVE PHILLIPS 6X3/4 ZN</t>
  </si>
  <si>
    <t>2025-05-12 11:33:29</t>
  </si>
  <si>
    <t>2025-05-12 11:33:36</t>
  </si>
  <si>
    <t>2025-05-12 17:09:38</t>
  </si>
  <si>
    <t>CASA VERANO  COLOMBIA  SAS</t>
  </si>
  <si>
    <t>2025-05-12 11:34:39</t>
  </si>
  <si>
    <t>2025-05-12 11:34:49</t>
  </si>
  <si>
    <t>2025-05-12 17:12:06</t>
  </si>
  <si>
    <t>EL GRAN LANGOSTINO S.A.S</t>
  </si>
  <si>
    <t>2025-05-29 11:07:15</t>
  </si>
  <si>
    <t>2025-05-30 17:02:19</t>
  </si>
  <si>
    <t>2025-07-18 14:56:50</t>
  </si>
  <si>
    <t>2025-07-18 14:56:59</t>
  </si>
  <si>
    <t>2025-07-31 14:51:59</t>
  </si>
  <si>
    <t>PORTCAL02</t>
  </si>
  <si>
    <t>PORTICO EN ALUMINIO 101X101</t>
  </si>
  <si>
    <t>2025-05-13 15:04:13</t>
  </si>
  <si>
    <t>2025-05-15 12:08:01</t>
  </si>
  <si>
    <t>2025-05-17 10:00:38</t>
  </si>
  <si>
    <t>2025-05-23 07:41:44</t>
  </si>
  <si>
    <t>UNION TEMPORAL GUAI 2023</t>
  </si>
  <si>
    <t>2025-05-27 08:50:48</t>
  </si>
  <si>
    <t>2025-06-19 17:50:51</t>
  </si>
  <si>
    <t>2025-07-08 14:55:05</t>
  </si>
  <si>
    <t>2025-07-09 07:53:03</t>
  </si>
  <si>
    <t>2025-08-28 10:23:39</t>
  </si>
  <si>
    <t>MEMBRANA ESPC07</t>
  </si>
  <si>
    <t>MEMBRANA ESP CONCHA ACUSTICA 136 MTR2</t>
  </si>
  <si>
    <t>ANDREA PIEDRAHITA</t>
  </si>
  <si>
    <t>2025-05-31 14:16:45</t>
  </si>
  <si>
    <t>2025-06-16 12:10:22</t>
  </si>
  <si>
    <t>2025-06-16 13:45:25</t>
  </si>
  <si>
    <t>2025-06-24 10:03:18</t>
  </si>
  <si>
    <t>Deco Abrusci International llc</t>
  </si>
  <si>
    <t>2025-06-09 16:32:03</t>
  </si>
  <si>
    <t>2025-09-09 16:48:42</t>
  </si>
  <si>
    <t>2025-06-16 15:36:11</t>
  </si>
  <si>
    <t>2025-06-16 15:36:17</t>
  </si>
  <si>
    <t>2025-06-18 07:42:57</t>
  </si>
  <si>
    <t>2025-05-14 10:59:27</t>
  </si>
  <si>
    <t>2025-05-14 10:59:46</t>
  </si>
  <si>
    <t>2025-05-15 07:34:26</t>
  </si>
  <si>
    <t>2025-05-23 11:13:15</t>
  </si>
  <si>
    <t>2025-05-23 17:25:34</t>
  </si>
  <si>
    <t>2025-05-23 17:26:05</t>
  </si>
  <si>
    <t>HONGDA LIAN SHAO COLOMBIA SAS</t>
  </si>
  <si>
    <t>2025-06-04 09:54:27</t>
  </si>
  <si>
    <t>2025-06-06 17:10:07</t>
  </si>
  <si>
    <t>2025-06-10 12:05:57</t>
  </si>
  <si>
    <t>2025-06-16 10:14:26</t>
  </si>
  <si>
    <t>14236</t>
  </si>
  <si>
    <t>RODILLO AUTOMATICO SOMBRALINA P 4.0</t>
  </si>
  <si>
    <t>27813</t>
  </si>
  <si>
    <t>CONTROL REMOTO DD3001H 5 CANALES</t>
  </si>
  <si>
    <t>2025-05-15 11:16:05</t>
  </si>
  <si>
    <t>2025-05-15 11:16:15</t>
  </si>
  <si>
    <t>2025-05-19 10:02:59</t>
  </si>
  <si>
    <t>2025-06-04 08:34:40</t>
  </si>
  <si>
    <t>2025-05-16 11:28:23</t>
  </si>
  <si>
    <t>2025-05-16 11:28:33</t>
  </si>
  <si>
    <t>2025-05-16 17:36:53</t>
  </si>
  <si>
    <t>2025-06-04 08:33:49</t>
  </si>
  <si>
    <t>2025-05-26 12:09:23</t>
  </si>
  <si>
    <t>2025-05-26 12:09:29</t>
  </si>
  <si>
    <t>2025-05-27 08:49:40</t>
  </si>
  <si>
    <t>JOSE MALDONADO</t>
  </si>
  <si>
    <t>2025-05-14 11:19:59</t>
  </si>
  <si>
    <t>2025-05-31 11:57:03</t>
  </si>
  <si>
    <t>2025-06-04 09:11:31</t>
  </si>
  <si>
    <t>2025-05-16 12:16:03</t>
  </si>
  <si>
    <t>2025-05-16 12:16:11</t>
  </si>
  <si>
    <t>2025-05-23 08:26:15</t>
  </si>
  <si>
    <t>2025-05-29 07:42:00</t>
  </si>
  <si>
    <t>JUAN CARLOS CASTRO</t>
  </si>
  <si>
    <t>2025-05-14 12:05:28</t>
  </si>
  <si>
    <t>2025-05-14 12:05:37</t>
  </si>
  <si>
    <t>2025-05-15 07:31:04</t>
  </si>
  <si>
    <t>2025-06-04 08:37:47</t>
  </si>
  <si>
    <t>Hector Raul Rendon Echeverri</t>
  </si>
  <si>
    <t>2025-05-17 14:41:53</t>
  </si>
  <si>
    <t>2025-06-03 09:22:03</t>
  </si>
  <si>
    <t>2025-06-03 09:22:27</t>
  </si>
  <si>
    <t>2025-06-26 10:11:48</t>
  </si>
  <si>
    <t>JONH JAIRO VALENCIA</t>
  </si>
  <si>
    <t>2025-05-14 13:47:22</t>
  </si>
  <si>
    <t>2025-05-14 13:47:33</t>
  </si>
  <si>
    <t>2025-05-15 07:37:11</t>
  </si>
  <si>
    <t>2025-06-04 08:06:30</t>
  </si>
  <si>
    <t>2025-05-15 15:51:57</t>
  </si>
  <si>
    <t>2025-05-15 15:52:04</t>
  </si>
  <si>
    <t>2025-05-19 09:37:12</t>
  </si>
  <si>
    <t>2025-06-04 08:34:12</t>
  </si>
  <si>
    <t>2025-05-15 11:12:46</t>
  </si>
  <si>
    <t>2025-05-15 11:12:56</t>
  </si>
  <si>
    <t>2025-05-19 10:15:02</t>
  </si>
  <si>
    <t>2025-06-04 08:35:07</t>
  </si>
  <si>
    <t>2025-05-15 11:41:49</t>
  </si>
  <si>
    <t>2025-05-15 11:42:00</t>
  </si>
  <si>
    <t>2025-05-19 10:28:46</t>
  </si>
  <si>
    <t>2025-06-04 08:35:55</t>
  </si>
  <si>
    <t>INVERSIONES ETER SAS</t>
  </si>
  <si>
    <t>2025-07-02 09:35:29</t>
  </si>
  <si>
    <t>2025-07-04 13:50:23</t>
  </si>
  <si>
    <t>2025-07-12 10:59:29</t>
  </si>
  <si>
    <t>2025-07-01</t>
  </si>
  <si>
    <t>26797</t>
  </si>
  <si>
    <t>PRENSA ESTOPA PLASTICA PG7 1/4</t>
  </si>
  <si>
    <t>ATELIER DB LLC</t>
  </si>
  <si>
    <t>2025-05-16 10:29:07</t>
  </si>
  <si>
    <t>2025-10-23 16:19:25</t>
  </si>
  <si>
    <t>2025-05-27 11:26:42</t>
  </si>
  <si>
    <t>2025-05-27 11:26:51</t>
  </si>
  <si>
    <t>2025-05-27 11:26:59</t>
  </si>
  <si>
    <t>BYGMEDICAL S.A.S.</t>
  </si>
  <si>
    <t>2025-06-03 14:56:01</t>
  </si>
  <si>
    <t>2025-06-05 10:28:39</t>
  </si>
  <si>
    <t>2025-06-28 09:58:46</t>
  </si>
  <si>
    <t>2025-07-02 07:14:35</t>
  </si>
  <si>
    <t>2025-07-22 11:50:10</t>
  </si>
  <si>
    <t>KIT TRANSM ESP PLITE</t>
  </si>
  <si>
    <t>KIT TRANSMISION ESP PERGOLITE</t>
  </si>
  <si>
    <t>DARWIN VALENCIA</t>
  </si>
  <si>
    <t>2025-05-15 10:24:52</t>
  </si>
  <si>
    <t>2025-05-15 10:29:48</t>
  </si>
  <si>
    <t>2025-05-19 10:18:06</t>
  </si>
  <si>
    <t>2025-06-04 08:35:34</t>
  </si>
  <si>
    <t>28265</t>
  </si>
  <si>
    <t>SENSOR DD50H 110230V</t>
  </si>
  <si>
    <t>MARIA NIBIA CASTANO GIRALDO</t>
  </si>
  <si>
    <t>2025-05-19 16:08:30</t>
  </si>
  <si>
    <t>2025-06-04 09:40:32</t>
  </si>
  <si>
    <t>2025-06-04 14:39:37</t>
  </si>
  <si>
    <t>2025-06-05 14:08:15</t>
  </si>
  <si>
    <t>LONA DICKSON VERDE FOUGERE REF 8201</t>
  </si>
  <si>
    <t>2025-05-20 10:37:10</t>
  </si>
  <si>
    <t>2025-05-22 14:40:35</t>
  </si>
  <si>
    <t>2025-05-31 11:47:19</t>
  </si>
  <si>
    <t>2025-06-10 12:04:21</t>
  </si>
  <si>
    <t>2025-07-07 12:35:18</t>
  </si>
  <si>
    <t>SCHALLER ROSSI &amp; PARTNERS S.A.S.</t>
  </si>
  <si>
    <t>2025-07-07 09:49:06</t>
  </si>
  <si>
    <t>2025-08-25 16:22:53</t>
  </si>
  <si>
    <t>2025-09-30 11:05:59</t>
  </si>
  <si>
    <t>2025-09-30 11:06:10</t>
  </si>
  <si>
    <t>2025-10-30 14:23:04</t>
  </si>
  <si>
    <t>2025-08-21</t>
  </si>
  <si>
    <t>CUBT03 ESPC01</t>
  </si>
  <si>
    <t>CUBIERTA EN POLICARBONATO MACIZO</t>
  </si>
  <si>
    <t>PFLT05 ESPC01</t>
  </si>
  <si>
    <t>PERGOLA FIJA ALUTECA GRANDE ESPECIAL</t>
  </si>
  <si>
    <t>2025-05-19 14:21:04</t>
  </si>
  <si>
    <t>2025-05-20 09:44:50</t>
  </si>
  <si>
    <t>2025-05-22 14:38:49</t>
  </si>
  <si>
    <t>2025-05-23 17:27:05</t>
  </si>
  <si>
    <t>2025-05-16 10:32:39</t>
  </si>
  <si>
    <t>2025-06-17 13:57:23</t>
  </si>
  <si>
    <t>2025-06-17 13:57:36</t>
  </si>
  <si>
    <t>2025-06-18 16:15:13</t>
  </si>
  <si>
    <t>HOTEL YORK</t>
  </si>
  <si>
    <t>2025-06-09 15:20:13</t>
  </si>
  <si>
    <t>2025-06-10 07:18:16</t>
  </si>
  <si>
    <t>2025-06-12 06:51:51</t>
  </si>
  <si>
    <t>2025-05-16 08:33:17</t>
  </si>
  <si>
    <t>2025-05-19 09:59:19</t>
  </si>
  <si>
    <t>2025-05-19 10:02:11</t>
  </si>
  <si>
    <t>ESTEBAN  ESPINOSA</t>
  </si>
  <si>
    <t>2025-05-20 14:01:48</t>
  </si>
  <si>
    <t>2025-06-13 15:01:16</t>
  </si>
  <si>
    <t>2025-06-19 11:56:03</t>
  </si>
  <si>
    <t>2025-08-26 14:55:50</t>
  </si>
  <si>
    <t>14789</t>
  </si>
  <si>
    <t>MESA DE CENT MONT EN TECA 1,23*0,63 (TA)</t>
  </si>
  <si>
    <t>ISABELINA  DE ROJAS</t>
  </si>
  <si>
    <t>2025-05-23 08:19:13</t>
  </si>
  <si>
    <t>2025-05-26 11:40:02</t>
  </si>
  <si>
    <t>2025-05-30 09:44:03</t>
  </si>
  <si>
    <t>2025-06-18 09:42:58</t>
  </si>
  <si>
    <t>LUIS ERNESTO ARTETA DE LA HOZ</t>
  </si>
  <si>
    <t>2025-06-06 09:32:30</t>
  </si>
  <si>
    <t>2025-06-19 18:49:48</t>
  </si>
  <si>
    <t>2025-07-05 10:01:51</t>
  </si>
  <si>
    <t>2025-07-17 13:45:09</t>
  </si>
  <si>
    <t>2025-08-08 08:16:12</t>
  </si>
  <si>
    <t>PLT18</t>
  </si>
  <si>
    <t>PLATINA ANCLAJEPISO TUB. 120*120</t>
  </si>
  <si>
    <t>SOCIEDAD INMOBILIARIA DE LA SABANA SAS</t>
  </si>
  <si>
    <t>2025-05-17 11:04:36</t>
  </si>
  <si>
    <t>2025-05-20 07:23:41</t>
  </si>
  <si>
    <t>LILIANA  ARCE</t>
  </si>
  <si>
    <t>2025-05-29 11:21:14</t>
  </si>
  <si>
    <t>2025-06-06 11:15:01</t>
  </si>
  <si>
    <t>2025-06-17 14:18:42</t>
  </si>
  <si>
    <t>2025-06-24 13:29:13</t>
  </si>
  <si>
    <t>INACAR S.A.</t>
  </si>
  <si>
    <t>2025-05-30 11:58:15</t>
  </si>
  <si>
    <t>2025-06-17 15:32:38</t>
  </si>
  <si>
    <t>2025-06-24 08:44:42</t>
  </si>
  <si>
    <t>2025-07-02 12:10:38</t>
  </si>
  <si>
    <t>2025-07-28 15:48:21</t>
  </si>
  <si>
    <t>2025-05-19 07:38:43</t>
  </si>
  <si>
    <t>2025-05-19 07:39:32</t>
  </si>
  <si>
    <t>2025-05-19 16:59:49</t>
  </si>
  <si>
    <t>CARPAS Y CUBIERTAS INDUSTRIALES SAS</t>
  </si>
  <si>
    <t>2025-05-16 14:36:54</t>
  </si>
  <si>
    <t>2025-05-16 14:37:02</t>
  </si>
  <si>
    <t>2025-05-19 09:34:56</t>
  </si>
  <si>
    <t>2025-06-04 08:33:22</t>
  </si>
  <si>
    <t>ESPERANZA ZQUIERDO</t>
  </si>
  <si>
    <t>2025-05-16 17:02:14</t>
  </si>
  <si>
    <t>2025-05-19 10:23:50</t>
  </si>
  <si>
    <t>2025-05-19 10:26:11</t>
  </si>
  <si>
    <t>2025-05-19 12:21:51</t>
  </si>
  <si>
    <t>LIPANDRE SAS</t>
  </si>
  <si>
    <t>2025-05-20 14:13:45</t>
  </si>
  <si>
    <t>2025-06-06 11:15:51</t>
  </si>
  <si>
    <t>2025-06-07 11:33:29</t>
  </si>
  <si>
    <t>2025-06-24 13:56:22</t>
  </si>
  <si>
    <t>2025-05-20 17:17:49</t>
  </si>
  <si>
    <t>2025-05-22 14:57:18</t>
  </si>
  <si>
    <t>2025-05-31 12:08:19</t>
  </si>
  <si>
    <t>2025-06-12 06:54:05</t>
  </si>
  <si>
    <t>2025-09-04 12:07:37</t>
  </si>
  <si>
    <t>2025-09-15 15:37:54</t>
  </si>
  <si>
    <t>2025-10-29 01:15:10</t>
  </si>
  <si>
    <t>2025-10-29 01:15:41</t>
  </si>
  <si>
    <t>2025-09-04</t>
  </si>
  <si>
    <t>ADMINISTRAMOS LU SAS</t>
  </si>
  <si>
    <t>2025-06-04 10:07:51</t>
  </si>
  <si>
    <t>2025-07-09 09:00:47</t>
  </si>
  <si>
    <t>2025-07-21 06:35:59</t>
  </si>
  <si>
    <t>2025-07-28 08:45:42</t>
  </si>
  <si>
    <t>2025-08-19 07:41:51</t>
  </si>
  <si>
    <t>2025-07-25</t>
  </si>
  <si>
    <t>2025-05-26 09:38:34</t>
  </si>
  <si>
    <t>2025-06-06 11:23:41</t>
  </si>
  <si>
    <t>2025-06-07 11:03:46</t>
  </si>
  <si>
    <t>2025-07-10 09:35:22</t>
  </si>
  <si>
    <t>07SERVLAV**</t>
  </si>
  <si>
    <t>SERMO MTTOLAVADO LONA BANETA PROYECT</t>
  </si>
  <si>
    <t>WILSON  CHAWEZ</t>
  </si>
  <si>
    <t>2025-05-19 11:19:01</t>
  </si>
  <si>
    <t>2025-05-20 07:43:50</t>
  </si>
  <si>
    <t>2025-05-19 14:38:37</t>
  </si>
  <si>
    <t>2025-05-19 17:02:05</t>
  </si>
  <si>
    <t>2025-05-19 17:02:28</t>
  </si>
  <si>
    <t>LUZ BIBIANA LOPEZ RUIZ</t>
  </si>
  <si>
    <t>2025-05-19 17:00:49</t>
  </si>
  <si>
    <t>2025-05-23 07:38:48</t>
  </si>
  <si>
    <t>2025-05-23 07:39:11</t>
  </si>
  <si>
    <t>2025-05-29 10:00:57</t>
  </si>
  <si>
    <t>17807</t>
  </si>
  <si>
    <t>TAPON PLAST RECT T48 11/2"X3"</t>
  </si>
  <si>
    <t>2025-06-13 15:48:10</t>
  </si>
  <si>
    <t>2025-08-15 07:39:40</t>
  </si>
  <si>
    <t>2025-08-15 07:45:13</t>
  </si>
  <si>
    <t>INVERSIONES LAMIGAJA S.A.S</t>
  </si>
  <si>
    <t>2025-05-31 11:49:26</t>
  </si>
  <si>
    <t>2025-07-01 07:34:04</t>
  </si>
  <si>
    <t>2025-07-07 07:28:19</t>
  </si>
  <si>
    <t>2025-08-11 09:54:41</t>
  </si>
  <si>
    <t xml:space="preserve">LUIS ERNESTO  ARTETA DE LA HOZ </t>
  </si>
  <si>
    <t>2025-06-06 09:22:04</t>
  </si>
  <si>
    <t>2025-06-16 18:24:47</t>
  </si>
  <si>
    <t>2025-06-24 13:52:02</t>
  </si>
  <si>
    <t>2025-07-24 08:04:07</t>
  </si>
  <si>
    <t>2025-08-08 08:14:36</t>
  </si>
  <si>
    <t>MAURICIO ROJAS</t>
  </si>
  <si>
    <t>2025-05-27 16:27:38</t>
  </si>
  <si>
    <t>2025-05-27 16:27:46</t>
  </si>
  <si>
    <t>2025-06-04 08:17:48</t>
  </si>
  <si>
    <t>2025-07-01 13:43:48</t>
  </si>
  <si>
    <t>2025-08-19 16:13:10</t>
  </si>
  <si>
    <t>2025-09-04 14:57:14</t>
  </si>
  <si>
    <t xml:space="preserve">BOOCA SAS </t>
  </si>
  <si>
    <t>2025-05-31 14:14:20</t>
  </si>
  <si>
    <t>2025-06-17 07:28:09</t>
  </si>
  <si>
    <t>2025-06-18 09:12:25</t>
  </si>
  <si>
    <t>ALVAREZ LOZANO MIGUEL</t>
  </si>
  <si>
    <t>2025-05-21 11:56:21</t>
  </si>
  <si>
    <t>2025-05-21 11:56:30</t>
  </si>
  <si>
    <t>2025-05-22 07:18:41</t>
  </si>
  <si>
    <t>9822</t>
  </si>
  <si>
    <t>PERFIL BARRA DE CARGA BANETA ENROLL 5.8M</t>
  </si>
  <si>
    <t>2025-05-20 14:43:23</t>
  </si>
  <si>
    <t>2025-05-21 08:04:16</t>
  </si>
  <si>
    <t>2025-05-21 08:04:34</t>
  </si>
  <si>
    <t>2025-05-21 12:02:13</t>
  </si>
  <si>
    <t>2025-05-21 12:02:22</t>
  </si>
  <si>
    <t>2025-05-22 07:17:50</t>
  </si>
  <si>
    <t>2025-05-21 10:35:30</t>
  </si>
  <si>
    <t>2025-05-22 08:22:41</t>
  </si>
  <si>
    <t>EDIFICIO BAVARIA 13.60</t>
  </si>
  <si>
    <t>2025-05-29 14:13:20</t>
  </si>
  <si>
    <t>2025-06-12 07:16:12</t>
  </si>
  <si>
    <t>2025-06-12 07:16:24</t>
  </si>
  <si>
    <t>2025-06-27 11:42:14</t>
  </si>
  <si>
    <t>ORGANIZACION MERCANTIL DE COLOMBIA ZOMAC SAS</t>
  </si>
  <si>
    <t>2025-05-23 14:23:23</t>
  </si>
  <si>
    <t>2025-05-23 14:23:33</t>
  </si>
  <si>
    <t>2025-05-23 17:10:07</t>
  </si>
  <si>
    <t>2025-05-21 11:55:16</t>
  </si>
  <si>
    <t>2025-05-21 11:55:26</t>
  </si>
  <si>
    <t>2025-05-22 08:20:54</t>
  </si>
  <si>
    <t>2025-05-22 14:45:13</t>
  </si>
  <si>
    <t>2025-05-22 14:45:24</t>
  </si>
  <si>
    <t>2025-05-23 07:35:45</t>
  </si>
  <si>
    <t>2025-05-28 14:00:09</t>
  </si>
  <si>
    <t>2025-05-28 14:00:22</t>
  </si>
  <si>
    <t>2025-06-04 08:21:47</t>
  </si>
  <si>
    <t>2025-06-10 09:31:30</t>
  </si>
  <si>
    <t>2025-06-16 14:54:52</t>
  </si>
  <si>
    <t>2025-06-17 08:42:45</t>
  </si>
  <si>
    <t>2025-05-29 14:22:23</t>
  </si>
  <si>
    <t>2025-05-31 12:55:20</t>
  </si>
  <si>
    <t>2025-06-07 10:25:07</t>
  </si>
  <si>
    <t>2025-06-09 08:45:39</t>
  </si>
  <si>
    <t>19266</t>
  </si>
  <si>
    <t>ESTIBA</t>
  </si>
  <si>
    <t>2025-05-27 08:43:49</t>
  </si>
  <si>
    <t>2025-05-27 08:43:59</t>
  </si>
  <si>
    <t>2025-05-28 15:58:31</t>
  </si>
  <si>
    <t>2025-05-29 10:02:38</t>
  </si>
  <si>
    <t>2025-06-13 14:20:00</t>
  </si>
  <si>
    <t>2025-06-17 08:05:18</t>
  </si>
  <si>
    <t>2025-06-18 11:24:23</t>
  </si>
  <si>
    <t>OA + M S.A.S</t>
  </si>
  <si>
    <t>2025-10-07</t>
  </si>
  <si>
    <t>2025-10-20 15:30:10</t>
  </si>
  <si>
    <t>2025-12-03</t>
  </si>
  <si>
    <t>ALUPT145</t>
  </si>
  <si>
    <t>PERFIL ILUM. 101X101 6M (GLB254) CR</t>
  </si>
  <si>
    <t>PTEKROM22</t>
  </si>
  <si>
    <t>PERGOTEK ROMANO BASIC  GAZEBO</t>
  </si>
  <si>
    <t>SERVICIO DE INSTALACION</t>
  </si>
  <si>
    <t>JACQUELINE GARRIDO DE PEREZ</t>
  </si>
  <si>
    <t>2025-06-10 12:24:41</t>
  </si>
  <si>
    <t>2025-06-11 17:02:18</t>
  </si>
  <si>
    <t>2025-06-16 14:08:15</t>
  </si>
  <si>
    <t>2025-07-12 10:59:06</t>
  </si>
  <si>
    <t>2025-07-14 16:20:12</t>
  </si>
  <si>
    <t>MAQUITE SA</t>
  </si>
  <si>
    <t>2025-08-27 12:20:33</t>
  </si>
  <si>
    <t>2025-09-24 13:14:20</t>
  </si>
  <si>
    <t>2025-09-24 13:14:28</t>
  </si>
  <si>
    <t>101860</t>
  </si>
  <si>
    <t>POLEA GRANDE DERLIN (DAP21) PERGOTEK</t>
  </si>
  <si>
    <t>19512</t>
  </si>
  <si>
    <t>POLEA DENTADA TUBO 70mm (DAP1732) NYLON</t>
  </si>
  <si>
    <t>733</t>
  </si>
  <si>
    <t>SEGURO EN E 12MM AC FOSFATADO</t>
  </si>
  <si>
    <t>EDIFICIO OCEANIA PROPIEDAD HORIZONTAL</t>
  </si>
  <si>
    <t>2025-05-30 12:01:28</t>
  </si>
  <si>
    <t>2025-06-18 09:39:42</t>
  </si>
  <si>
    <t>2025-06-18 14:25:46</t>
  </si>
  <si>
    <t>2025-08-01 12:05:38</t>
  </si>
  <si>
    <t xml:space="preserve">HECTOR LUIS  ANILLO PEREIRA  </t>
  </si>
  <si>
    <t>2025-06-12 16:19:18</t>
  </si>
  <si>
    <t>2025-06-18 14:25:17</t>
  </si>
  <si>
    <t>2025-06-20 06:54:17</t>
  </si>
  <si>
    <t xml:space="preserve">ALEJANDRA  OSPINA LONDONO </t>
  </si>
  <si>
    <t>2025-05-30 13:49:10</t>
  </si>
  <si>
    <t>2025-06-24 14:26:56</t>
  </si>
  <si>
    <t>2025-06-24 17:00:28</t>
  </si>
  <si>
    <t>2025-07-14 13:02:30</t>
  </si>
  <si>
    <t>2025-05-27 15:01:00</t>
  </si>
  <si>
    <t>2025-05-29 07:54:32</t>
  </si>
  <si>
    <t>2025-06-16 08:41:30</t>
  </si>
  <si>
    <t>2025-05-26 07:41:57</t>
  </si>
  <si>
    <t>2025-05-26 07:42:07</t>
  </si>
  <si>
    <t>2025-05-27 08:58:27</t>
  </si>
  <si>
    <t>2025-06-04 08:22:45</t>
  </si>
  <si>
    <t>OLDCUBAN GROUP S.A.S</t>
  </si>
  <si>
    <t>2025-07-04 11:23:01</t>
  </si>
  <si>
    <t>2025-07-17 17:04:03</t>
  </si>
  <si>
    <t>2025-07-24 09:44:42</t>
  </si>
  <si>
    <t>2025-07-28 11:50:39</t>
  </si>
  <si>
    <t>2025-08-12 11:10:34</t>
  </si>
  <si>
    <t>P J COL S A S</t>
  </si>
  <si>
    <t>2025-07-16 12:29:20</t>
  </si>
  <si>
    <t>2025-08-21 10:09:00</t>
  </si>
  <si>
    <t>2025-08-22 11:32:24</t>
  </si>
  <si>
    <t>2025-09-04 10:43:30</t>
  </si>
  <si>
    <t>2025-08-23</t>
  </si>
  <si>
    <t>8985</t>
  </si>
  <si>
    <t>SOMBRILLA TROPICAL ALUM 3*3 8P C/F(P)M58</t>
  </si>
  <si>
    <t>2025-07-16 12:29:55</t>
  </si>
  <si>
    <t>2025-08-21 10:09:21</t>
  </si>
  <si>
    <t>2025-08-22 11:32:53</t>
  </si>
  <si>
    <t>2025-10-17 21:58:32</t>
  </si>
  <si>
    <t>2025-05-27 11:44:59</t>
  </si>
  <si>
    <t>2025-05-27 11:45:22</t>
  </si>
  <si>
    <t>2025-05-28 16:03:38</t>
  </si>
  <si>
    <t>INVERSIONES Y SERVICIOS VASQUEZ Y VASQUEZ S.A.S.</t>
  </si>
  <si>
    <t>2025-05-28 14:27:10</t>
  </si>
  <si>
    <t>2025-05-29 14:14:59</t>
  </si>
  <si>
    <t>2025-05-23 11:43:48</t>
  </si>
  <si>
    <t>2025-05-23 11:43:55</t>
  </si>
  <si>
    <t>2025-05-23 17:33:44</t>
  </si>
  <si>
    <t>ACUATICA VALLE S.A.S</t>
  </si>
  <si>
    <t>2025-07-30 08:47:56</t>
  </si>
  <si>
    <t>2025-09-05 07:56:15</t>
  </si>
  <si>
    <t>2025-09-11 13:43:41</t>
  </si>
  <si>
    <t>2025-09-11 15:21:02</t>
  </si>
  <si>
    <t>2025-09-09</t>
  </si>
  <si>
    <t>9653</t>
  </si>
  <si>
    <t>BASE METALICA SOMBRILLA EN 1"  1.20X1.00</t>
  </si>
  <si>
    <t>FLORENCIA  DELGADO</t>
  </si>
  <si>
    <t>2025-05-26 09:54:05</t>
  </si>
  <si>
    <t>2025-06-17 14:04:23</t>
  </si>
  <si>
    <t>2025-06-17 14:04:53</t>
  </si>
  <si>
    <t>2025-07-04 09:22:43</t>
  </si>
  <si>
    <t>SEGIRIDAD SUPERIOR LTDA</t>
  </si>
  <si>
    <t>2025-05-26 10:02:05</t>
  </si>
  <si>
    <t>2025-05-26 14:54:24</t>
  </si>
  <si>
    <t>2025-05-26 14:55:12</t>
  </si>
  <si>
    <t>2025-06-04 09:16:34</t>
  </si>
  <si>
    <t xml:space="preserve">DIANA MARCELA  HERNáNDEZ </t>
  </si>
  <si>
    <t>2025-05-30 10:45:09</t>
  </si>
  <si>
    <t>2025-06-03 11:55:39</t>
  </si>
  <si>
    <t>2025-06-04 07:45:20</t>
  </si>
  <si>
    <t>2025-06-04 17:35:50</t>
  </si>
  <si>
    <t>332</t>
  </si>
  <si>
    <t>CAUCHO ADORNO NEGRO</t>
  </si>
  <si>
    <t>MANT006</t>
  </si>
  <si>
    <t>MANTENIMIENTO Y LAVADO LONA CORBELLA</t>
  </si>
  <si>
    <t>2025-05-27 11:42:20</t>
  </si>
  <si>
    <t>2025-05-28 15:55:25</t>
  </si>
  <si>
    <t>2025-05-28 15:56:01</t>
  </si>
  <si>
    <t>2025-05-27 11:48:05</t>
  </si>
  <si>
    <t>2025-05-27 11:48:15</t>
  </si>
  <si>
    <t>2025-05-28 16:01:23</t>
  </si>
  <si>
    <t>2025-07-04 11:17:17</t>
  </si>
  <si>
    <t>2025-08-19 08:59:01</t>
  </si>
  <si>
    <t>2025-05-27 11:07:59</t>
  </si>
  <si>
    <t>2025-05-27 11:08:06</t>
  </si>
  <si>
    <t>2025-05-27 11:08:18</t>
  </si>
  <si>
    <t>LASSO TACHA E HIJOS Y CIA S. EN C.</t>
  </si>
  <si>
    <t>2025-07-17 17:23:51</t>
  </si>
  <si>
    <t>2025-07-21 16:06:46</t>
  </si>
  <si>
    <t>2025-08-05 12:01:17</t>
  </si>
  <si>
    <t>2025-08-29 12:17:45</t>
  </si>
  <si>
    <t>2025-09-10 10:13:18</t>
  </si>
  <si>
    <t>2025-06-03 08:26:13</t>
  </si>
  <si>
    <t>2025-06-03 09:06:45</t>
  </si>
  <si>
    <t>2025-06-16 16:08:00</t>
  </si>
  <si>
    <t>2025-06-19 10:14:54</t>
  </si>
  <si>
    <t>2025-06-03 08:26:38</t>
  </si>
  <si>
    <t>2025-06-06 07:57:32</t>
  </si>
  <si>
    <t>2025-06-06 07:57:42</t>
  </si>
  <si>
    <t>2025-06-18 14:12:31</t>
  </si>
  <si>
    <t>VAHERA SAS</t>
  </si>
  <si>
    <t>2025-06-12 10:29:26</t>
  </si>
  <si>
    <t>2025-06-20 09:58:39</t>
  </si>
  <si>
    <t>2025-06-20 09:58:47</t>
  </si>
  <si>
    <t>2025-06-20 10:08:43</t>
  </si>
  <si>
    <t>ANDRES SANTIAGO  DUQUE CAICEDO</t>
  </si>
  <si>
    <t>2025-06-09 10:09:00</t>
  </si>
  <si>
    <t>2025-06-10 14:41:01</t>
  </si>
  <si>
    <t>2025-06-12 06:54:56</t>
  </si>
  <si>
    <t>2025-06-12 06:57:38</t>
  </si>
  <si>
    <t>2025-05-29 08:29:34</t>
  </si>
  <si>
    <t>2025-05-29 08:29:43</t>
  </si>
  <si>
    <t>2025-05-30 07:15:18</t>
  </si>
  <si>
    <t>MUNCHIES BRUNCH</t>
  </si>
  <si>
    <t>2025-07-01 12:49:07</t>
  </si>
  <si>
    <t>2025-07-04 13:50:59</t>
  </si>
  <si>
    <t>2025-07-12 10:06:15</t>
  </si>
  <si>
    <t>2025-08-13 09:58:31</t>
  </si>
  <si>
    <t>2025-05-28 09:55:40</t>
  </si>
  <si>
    <t>2025-05-28 09:55:47</t>
  </si>
  <si>
    <t>2025-06-04 08:20:52</t>
  </si>
  <si>
    <t>2025-05-28 13:41:44</t>
  </si>
  <si>
    <t>2025-05-28 13:41:56</t>
  </si>
  <si>
    <t>2025-06-04 08:19:23</t>
  </si>
  <si>
    <t>2025-06-10 13:18:12</t>
  </si>
  <si>
    <t>2025-06-17 15:02:13</t>
  </si>
  <si>
    <t>2025-06-19 08:12:49</t>
  </si>
  <si>
    <t>DONADO ARCE &amp; CIA S.A.S</t>
  </si>
  <si>
    <t>2025-06-03 14:53:02</t>
  </si>
  <si>
    <t>2025-06-07 11:48:05</t>
  </si>
  <si>
    <t>2025-07-01 07:40:17</t>
  </si>
  <si>
    <t>2025-08-02 10:07:08</t>
  </si>
  <si>
    <t>2025-05-28 13:51:58</t>
  </si>
  <si>
    <t>2025-05-28 13:52:06</t>
  </si>
  <si>
    <t>2025-06-04 10:09:22</t>
  </si>
  <si>
    <t>2025-06-04 10:09:39</t>
  </si>
  <si>
    <t>2025-05-29 11:54:55</t>
  </si>
  <si>
    <t>2025-05-29 11:56:16</t>
  </si>
  <si>
    <t>2025-06-04 10:09:58</t>
  </si>
  <si>
    <t>2025-05-29 11:58:25</t>
  </si>
  <si>
    <t>2025-06-12 08:18:43</t>
  </si>
  <si>
    <t>2025-06-17 08:27:55</t>
  </si>
  <si>
    <t>2025-06-11 12:00:18</t>
  </si>
  <si>
    <t>2025-06-25 08:58:53</t>
  </si>
  <si>
    <t>2025-07-05 12:06:43</t>
  </si>
  <si>
    <t>2025-07-10 17:27:42</t>
  </si>
  <si>
    <t>2025-07-02 08:39:49</t>
  </si>
  <si>
    <t>2025-07-04 13:49:23</t>
  </si>
  <si>
    <t>2025-07-09 07:24:44</t>
  </si>
  <si>
    <t>2025-07-17 16:06:28</t>
  </si>
  <si>
    <t>2025-05-30 11:22:06</t>
  </si>
  <si>
    <t>2025-05-30 11:22:13</t>
  </si>
  <si>
    <t>2025-06-04 10:11:00</t>
  </si>
  <si>
    <t>DOLMEN SA</t>
  </si>
  <si>
    <t>2025-06-11 09:00:45</t>
  </si>
  <si>
    <t>2025-06-13 17:07:14</t>
  </si>
  <si>
    <t>2025-06-18 10:07:03</t>
  </si>
  <si>
    <t>2025-06-18 16:59:30</t>
  </si>
  <si>
    <t>2025-07-04 13:48:35</t>
  </si>
  <si>
    <t>Juan Jairo Zuluaga</t>
  </si>
  <si>
    <t>2025-06-11 08:36:48</t>
  </si>
  <si>
    <t>2025-06-11 08:36:54</t>
  </si>
  <si>
    <t>2025-06-11 08:37:02</t>
  </si>
  <si>
    <t>PFX005</t>
  </si>
  <si>
    <t>PP. CARRO SENCILLO 150MM PERGOFLEX</t>
  </si>
  <si>
    <t>CARPAS Y HANGARES SAS</t>
  </si>
  <si>
    <t>2025-06-24 17:20:26</t>
  </si>
  <si>
    <t>2025-06-27 08:29:22</t>
  </si>
  <si>
    <t>2025-06-28 10:51:22</t>
  </si>
  <si>
    <t>2025-07-17 14:04:38</t>
  </si>
  <si>
    <t>ANDRES  BONILLA  TORRES</t>
  </si>
  <si>
    <t>2025-06-14 11:46:00</t>
  </si>
  <si>
    <t>2025-06-17 13:54:12</t>
  </si>
  <si>
    <t>2025-06-24 17:00:51</t>
  </si>
  <si>
    <t>2025-06-24 17:02:11</t>
  </si>
  <si>
    <t>2025-06-26 14:23:53</t>
  </si>
  <si>
    <t>HUGO MOLINA</t>
  </si>
  <si>
    <t>2025-06-04 10:20:11</t>
  </si>
  <si>
    <t>2025-06-13 17:55:17</t>
  </si>
  <si>
    <t>2025-06-21 08:44:01</t>
  </si>
  <si>
    <t>2025-07-29 14:02:37</t>
  </si>
  <si>
    <t>2025-08-08 19:03:24</t>
  </si>
  <si>
    <t>INDUSTRIA DE ALIMENTOS AYMARA S.A.S</t>
  </si>
  <si>
    <t>2025-06-12 09:23:10</t>
  </si>
  <si>
    <t>2025-06-18 17:16:53</t>
  </si>
  <si>
    <t>2025-06-26 15:18:43</t>
  </si>
  <si>
    <t>2025-07-01 08:52:58</t>
  </si>
  <si>
    <t>2025-07-04 13:23:31</t>
  </si>
  <si>
    <t>2025-06-17 13:53:57</t>
  </si>
  <si>
    <t>2025-07-24 11:54:09</t>
  </si>
  <si>
    <t>2025-07-24 14:36:07</t>
  </si>
  <si>
    <t>1805</t>
  </si>
  <si>
    <t>CARRO BAR MUZO (M)</t>
  </si>
  <si>
    <t>2025-05-30 11:46:22</t>
  </si>
  <si>
    <t>2025-05-30 11:46:32</t>
  </si>
  <si>
    <t>2025-06-04 10:10:40</t>
  </si>
  <si>
    <t>2025-05-30 11:28:19</t>
  </si>
  <si>
    <t>2025-06-03 10:12:43</t>
  </si>
  <si>
    <t>2025-06-04 10:11:44</t>
  </si>
  <si>
    <t>2025-06-04 10:12:01</t>
  </si>
  <si>
    <t>2025-06-09 15:38:31</t>
  </si>
  <si>
    <t>2025-06-12 08:21:19</t>
  </si>
  <si>
    <t>2025-06-12 08:21:28</t>
  </si>
  <si>
    <t xml:space="preserve">LA PRADERA INVERSIONES AGROPECUARIAS SAS </t>
  </si>
  <si>
    <t>2025-06-12 10:31:22</t>
  </si>
  <si>
    <t>2025-06-12 17:29:43</t>
  </si>
  <si>
    <t>2025-06-17 07:30:42</t>
  </si>
  <si>
    <t>2025-06-24 07:14:11</t>
  </si>
  <si>
    <t>2025-07-12 09:05:25</t>
  </si>
  <si>
    <t>JULAJE CONSULTORIA E INVERSIONES S.A.S.</t>
  </si>
  <si>
    <t>2025-06-05 15:47:56</t>
  </si>
  <si>
    <t>2025-06-12 08:18:05</t>
  </si>
  <si>
    <t>2025-06-12 17:34:24</t>
  </si>
  <si>
    <t>2025-07-15 13:31:14</t>
  </si>
  <si>
    <t>24155</t>
  </si>
  <si>
    <t>CINTA TAPA GOTERAS ASFAL.  1.1MM 10 CM</t>
  </si>
  <si>
    <t>CAMILO RUSSY</t>
  </si>
  <si>
    <t>2025-06-03 15:03:58</t>
  </si>
  <si>
    <t>2025-06-27 07:07:18</t>
  </si>
  <si>
    <t>2025-07-07 07:29:09</t>
  </si>
  <si>
    <t>2025-07-24 12:36:13</t>
  </si>
  <si>
    <t>CABAL VASQUEZ &amp; CIA S.A.S.</t>
  </si>
  <si>
    <t>2025-06-13 09:31:33</t>
  </si>
  <si>
    <t>2025-06-20 11:59:27</t>
  </si>
  <si>
    <t>2025-06-25 08:55:36</t>
  </si>
  <si>
    <t>2025-08-20 17:44:34</t>
  </si>
  <si>
    <t>2025-06-03 15:01:25</t>
  </si>
  <si>
    <t>2025-06-12 17:28:35</t>
  </si>
  <si>
    <t>2025-06-12 17:29:00</t>
  </si>
  <si>
    <t>2025-07-24 12:35:26</t>
  </si>
  <si>
    <t>2025-06-12 16:20:19</t>
  </si>
  <si>
    <t>2025-06-12 17:26:02</t>
  </si>
  <si>
    <t>2025-06-17 17:09:39</t>
  </si>
  <si>
    <t>2025-06-17 17:09:53</t>
  </si>
  <si>
    <t>2025-06-19 10:12:55</t>
  </si>
  <si>
    <t>2025-06-04 11:51:26</t>
  </si>
  <si>
    <t>2025-06-04 11:51:39</t>
  </si>
  <si>
    <t>2025-06-04 16:26:45</t>
  </si>
  <si>
    <t>2025-06-03 11:05:24</t>
  </si>
  <si>
    <t>2025-06-03 11:05:38</t>
  </si>
  <si>
    <t>2025-06-03 13:19:11</t>
  </si>
  <si>
    <t>2025-06-03 11:37:47</t>
  </si>
  <si>
    <t>2025-06-03 11:38:04</t>
  </si>
  <si>
    <t>2025-06-03 13:18:28</t>
  </si>
  <si>
    <t>2025-06-10 13:21:03</t>
  </si>
  <si>
    <t>2025-06-26 15:47:50</t>
  </si>
  <si>
    <t>2025-07-16 06:57:29</t>
  </si>
  <si>
    <t>2025-07-17 14:06:06</t>
  </si>
  <si>
    <t>PLAM09</t>
  </si>
  <si>
    <t>PERGOLAM LITE CON POSTES</t>
  </si>
  <si>
    <t>2025-06-04 11:55:24</t>
  </si>
  <si>
    <t>2025-06-04 11:56:18</t>
  </si>
  <si>
    <t>2025-06-07 11:00:37</t>
  </si>
  <si>
    <t>2025-06-06 14:34:26</t>
  </si>
  <si>
    <t>2025-06-06 14:34:41</t>
  </si>
  <si>
    <t>2025-06-06 14:34:47</t>
  </si>
  <si>
    <t>2025-06-18 09:35:11</t>
  </si>
  <si>
    <t>2025-06-18 09:54:20</t>
  </si>
  <si>
    <t>2025-06-25 16:44:50</t>
  </si>
  <si>
    <t>2025-06-25 16:45:24</t>
  </si>
  <si>
    <t>ZULLY  ROMAN</t>
  </si>
  <si>
    <t>2025-06-06 09:19:25</t>
  </si>
  <si>
    <t>2025-06-06 11:26:57</t>
  </si>
  <si>
    <t>2025-06-07 11:37:03</t>
  </si>
  <si>
    <t>DOMAS GROUP SAS</t>
  </si>
  <si>
    <t>2025-06-07 10:42:38</t>
  </si>
  <si>
    <t>2025-06-13 10:24:13</t>
  </si>
  <si>
    <t>2025-06-13 10:24:21</t>
  </si>
  <si>
    <t>2025-06-18 10:24:58</t>
  </si>
  <si>
    <t>2025-06-04 10:24:51</t>
  </si>
  <si>
    <t>2025-06-06 07:58:14</t>
  </si>
  <si>
    <t>2025-06-06 07:58:20</t>
  </si>
  <si>
    <t>2025-06-09 09:38:51</t>
  </si>
  <si>
    <t>2025-06-04 11:57:40</t>
  </si>
  <si>
    <t>2025-06-04 12:07:12</t>
  </si>
  <si>
    <t>2025-06-04 16:36:26</t>
  </si>
  <si>
    <t>2025-06-09 13:15:03</t>
  </si>
  <si>
    <t>2025-06-10 12:07:00</t>
  </si>
  <si>
    <t>2025-07-03 11:17:13</t>
  </si>
  <si>
    <t>2025-06-06 14:30:13</t>
  </si>
  <si>
    <t>2025-06-06 14:30:22</t>
  </si>
  <si>
    <t>2025-06-16 10:11:11</t>
  </si>
  <si>
    <t>2025-08-06 10:58:39</t>
  </si>
  <si>
    <t>2025-08-29 17:25:15</t>
  </si>
  <si>
    <t>2025-09-17 08:25:56</t>
  </si>
  <si>
    <t>2025-09-24 11:51:40</t>
  </si>
  <si>
    <t>2025-10-02 10:07:31</t>
  </si>
  <si>
    <t>2025-09-22</t>
  </si>
  <si>
    <t>2025-09-29</t>
  </si>
  <si>
    <t>POSTE EN ACERO 100X100 (EXT 3500-4000)</t>
  </si>
  <si>
    <t>EDIFICIO MIRADOR DEL OESTE - PROPIEDAD HORIZONTAL</t>
  </si>
  <si>
    <t>2025-09-30</t>
  </si>
  <si>
    <t>2025-10-02 16:18:48</t>
  </si>
  <si>
    <t>2025-10-16 07:59:19</t>
  </si>
  <si>
    <t>2025-10-16 07:59:41</t>
  </si>
  <si>
    <t>2025-11-09</t>
  </si>
  <si>
    <t>2025-06-05 13:16:33</t>
  </si>
  <si>
    <t>2025-06-05 13:16:45</t>
  </si>
  <si>
    <t>2025-06-07 11:39:50</t>
  </si>
  <si>
    <t>MARIA GABRIELA GOMEZ DE GOMEZ</t>
  </si>
  <si>
    <t>2025-07-01 16:35:31</t>
  </si>
  <si>
    <t>2025-09-18 07:28:08</t>
  </si>
  <si>
    <t>2025-09-18 08:48:59</t>
  </si>
  <si>
    <t>2025-06-05 13:41:16</t>
  </si>
  <si>
    <t>2025-06-09 08:08:07</t>
  </si>
  <si>
    <t>2025-06-10 12:08:15</t>
  </si>
  <si>
    <t>2025-06-16 22:11:31</t>
  </si>
  <si>
    <t>JSG ALTERNATIVAS MÉDICAS S.A.S</t>
  </si>
  <si>
    <t>2025-06-17 13:23:36</t>
  </si>
  <si>
    <t>2025-07-03 09:22:22</t>
  </si>
  <si>
    <t>2025-07-03 09:22:41</t>
  </si>
  <si>
    <t>2025-08-22 11:06:54</t>
  </si>
  <si>
    <t>2025-07-20</t>
  </si>
  <si>
    <t>9002</t>
  </si>
  <si>
    <t>LONA SOMBRILLA TROPICAL 4.30 8P S/LECO</t>
  </si>
  <si>
    <t>ESPERANZA 				  IZQUIERDO</t>
  </si>
  <si>
    <t>2025-06-20 14:38:21</t>
  </si>
  <si>
    <t>2025-06-24 13:28:23</t>
  </si>
  <si>
    <t>2025-07-09 09:04:05</t>
  </si>
  <si>
    <t>2025-07-14 11:43:31</t>
  </si>
  <si>
    <t>2025-07-22 08:31:48</t>
  </si>
  <si>
    <t>LA HACIENDA SAS</t>
  </si>
  <si>
    <t>2025-06-07 10:32:30</t>
  </si>
  <si>
    <t>2025-06-10 11:51:47</t>
  </si>
  <si>
    <t>2025-06-16 09:39:39</t>
  </si>
  <si>
    <t>2025-06-05 13:12:12</t>
  </si>
  <si>
    <t>2025-06-05 13:12:26</t>
  </si>
  <si>
    <t>2025-06-07 10:59:58</t>
  </si>
  <si>
    <t>2025-06-06 14:39:50</t>
  </si>
  <si>
    <t>2025-06-10 13:44:21</t>
  </si>
  <si>
    <t>2025-06-12 06:57:05</t>
  </si>
  <si>
    <t>2025-06-12 06:58:16</t>
  </si>
  <si>
    <t>EDGAR  BAQUERO</t>
  </si>
  <si>
    <t>2025-06-06 09:34:20</t>
  </si>
  <si>
    <t>2025-06-18 08:23:45</t>
  </si>
  <si>
    <t>2025-06-24 16:32:00</t>
  </si>
  <si>
    <t>2025-06-26 13:18:42</t>
  </si>
  <si>
    <t>2025-06-05 15:19:16</t>
  </si>
  <si>
    <t>2025-06-18 10:19:40</t>
  </si>
  <si>
    <t>2025-06-09 13:12:52</t>
  </si>
  <si>
    <t>2025-06-09 13:13:31</t>
  </si>
  <si>
    <t>Delcy Yurley Perez Holguin</t>
  </si>
  <si>
    <t>2025-06-12 16:51:16</t>
  </si>
  <si>
    <t>2025-07-03 08:30:01</t>
  </si>
  <si>
    <t>2025-07-09 07:29:31</t>
  </si>
  <si>
    <t>2025-06-06 10:45:21</t>
  </si>
  <si>
    <t>2025-06-06 10:45:30</t>
  </si>
  <si>
    <t>2025-06-07 11:29:55</t>
  </si>
  <si>
    <t>FERNANDO DOMINGUEZ</t>
  </si>
  <si>
    <t>2025-06-19 13:53:04</t>
  </si>
  <si>
    <t>2025-06-20 15:39:09</t>
  </si>
  <si>
    <t>2025-06-25 08:06:08</t>
  </si>
  <si>
    <t>2025-06-09 13:21:46</t>
  </si>
  <si>
    <t>2025-06-09 13:21:58</t>
  </si>
  <si>
    <t>2025-06-13 09:45:41</t>
  </si>
  <si>
    <t>2025-06-26 15:04:26</t>
  </si>
  <si>
    <t>2025-06-27 13:32:16</t>
  </si>
  <si>
    <t>2025-07-16 14:33:09</t>
  </si>
  <si>
    <t>2025-06-09 13:27:01</t>
  </si>
  <si>
    <t>2025-06-09 13:27:09</t>
  </si>
  <si>
    <t>2025-06-06 13:29:46</t>
  </si>
  <si>
    <t>2025-06-06 13:29:54</t>
  </si>
  <si>
    <t>2025-06-07 11:40:32</t>
  </si>
  <si>
    <t>LEON RUEDA YESENIA</t>
  </si>
  <si>
    <t>2025-06-14 10:34:15</t>
  </si>
  <si>
    <t>2025-06-17 08:30:54</t>
  </si>
  <si>
    <t>2025-06-18 09:13:44</t>
  </si>
  <si>
    <t>2025-07-08 15:59:48</t>
  </si>
  <si>
    <t>2025-06-17 13:36:27</t>
  </si>
  <si>
    <t>2025-06-18 07:20:40</t>
  </si>
  <si>
    <t>2025-06-12 17:17:25</t>
  </si>
  <si>
    <t>2025-06-18 12:12:32</t>
  </si>
  <si>
    <t>2025-06-18 12:12:44</t>
  </si>
  <si>
    <t>2025-06-20 15:10:42</t>
  </si>
  <si>
    <t>7299</t>
  </si>
  <si>
    <t>GANCHO CORBELLA</t>
  </si>
  <si>
    <t>2025-06-18 07:58:34</t>
  </si>
  <si>
    <t>2025-07-02 07:49:13</t>
  </si>
  <si>
    <t>2025-07-11 17:23:38</t>
  </si>
  <si>
    <t>2025-10-09 07:06:03</t>
  </si>
  <si>
    <t>VALLE MILLAN WILLIAN FELIPE</t>
  </si>
  <si>
    <t>2025-06-09 14:15:31</t>
  </si>
  <si>
    <t>2025-06-09 14:15:55</t>
  </si>
  <si>
    <t>DISTRIBUIDORA DE PESCADOS Y MARISCOS DE LA SABANA SAS</t>
  </si>
  <si>
    <t>2025-06-20 10:41:07</t>
  </si>
  <si>
    <t>2025-07-07 10:25:33</t>
  </si>
  <si>
    <t>2025-07-18 13:04:12</t>
  </si>
  <si>
    <t>2025-07-28 08:29:31</t>
  </si>
  <si>
    <t>2025-08-11 10:39:34</t>
  </si>
  <si>
    <t>12</t>
  </si>
  <si>
    <t>ANGULO HIERRO 3/16 X 1</t>
  </si>
  <si>
    <t>2025-06-18 12:12:05</t>
  </si>
  <si>
    <t>2025-06-18 12:12:16</t>
  </si>
  <si>
    <t>2025-06-19 17:20:22</t>
  </si>
  <si>
    <t>2025-06-10 12:13:31</t>
  </si>
  <si>
    <t>2025-06-10 12:13:38</t>
  </si>
  <si>
    <t>2025-06-16 09:59:47</t>
  </si>
  <si>
    <t>9846</t>
  </si>
  <si>
    <t>CANAL SOMBRALINA CL1037</t>
  </si>
  <si>
    <t>PZCH046</t>
  </si>
  <si>
    <t>PERFIL DIFUSOR LUZ 4M</t>
  </si>
  <si>
    <t>TRANSP03</t>
  </si>
  <si>
    <t>TRANSPORTE FUERA MEDELLIN CUBRIMIENTOS</t>
  </si>
  <si>
    <t>TANIA SUAZA BANDERA</t>
  </si>
  <si>
    <t>2025-06-16 12:49:20</t>
  </si>
  <si>
    <t>2025-07-01 17:50:51</t>
  </si>
  <si>
    <t>2025-07-10 08:53:43</t>
  </si>
  <si>
    <t>2025-07-11 07:23:55</t>
  </si>
  <si>
    <t>2025-07-23 06:09:22</t>
  </si>
  <si>
    <t>2025-06-09 14:16:02</t>
  </si>
  <si>
    <t>2025-06-09 14:16:11</t>
  </si>
  <si>
    <t>JSG ALTERNATIVAS MEDICAS SAS</t>
  </si>
  <si>
    <t>2025-07-28 12:30:51</t>
  </si>
  <si>
    <t>2487</t>
  </si>
  <si>
    <t>COJIN ASOLEADORA MANUAL TAYRONA</t>
  </si>
  <si>
    <t>POLLO RUSTIK S.A.S.</t>
  </si>
  <si>
    <t>2025-06-14 12:19:30</t>
  </si>
  <si>
    <t>2025-06-17 07:42:24</t>
  </si>
  <si>
    <t>2025-06-24 17:04:18</t>
  </si>
  <si>
    <t>2025-06-25 13:38:06</t>
  </si>
  <si>
    <t>2025-07-29 12:41:30</t>
  </si>
  <si>
    <t>2025-09-04 19:52:05</t>
  </si>
  <si>
    <t>2025-07-31 06:52:45</t>
  </si>
  <si>
    <t>2025-07-31 08:23:18</t>
  </si>
  <si>
    <t>2025-07-31 08:23:33</t>
  </si>
  <si>
    <t>27989</t>
  </si>
  <si>
    <t>PERNO CON CABEZA ISO 2341 / 12MM X 45MM</t>
  </si>
  <si>
    <t>PZCH012</t>
  </si>
  <si>
    <t>CLIP NEW PERGOLAMINOX</t>
  </si>
  <si>
    <t>2025-06-10 13:43:35</t>
  </si>
  <si>
    <t>2025-06-10 13:43:42</t>
  </si>
  <si>
    <t>2025-06-20 14:28:25</t>
  </si>
  <si>
    <t>2025-06-20 14:28:33</t>
  </si>
  <si>
    <t>2025-06-24 07:15:53</t>
  </si>
  <si>
    <t>Promociones lf mejia sas</t>
  </si>
  <si>
    <t>2025-06-13 09:49:41</t>
  </si>
  <si>
    <t>2025-06-17 07:38:15</t>
  </si>
  <si>
    <t>2025-06-18 16:53:34</t>
  </si>
  <si>
    <t>2025-06-12 16:43:50</t>
  </si>
  <si>
    <t>2025-06-13 14:50:26</t>
  </si>
  <si>
    <t>2025-06-13 14:50:32</t>
  </si>
  <si>
    <t>2025-06-13 15:43:43</t>
  </si>
  <si>
    <t>CARPAS FERRARI SAS</t>
  </si>
  <si>
    <t>2025-06-10 15:03:55</t>
  </si>
  <si>
    <t>2025-06-12 06:56:19</t>
  </si>
  <si>
    <t>2025-06-12 06:57:01</t>
  </si>
  <si>
    <t>2025-06-11 09:30:44</t>
  </si>
  <si>
    <t>2025-06-12 17:33:33</t>
  </si>
  <si>
    <t>2025-06-12 17:33:52</t>
  </si>
  <si>
    <t>2025-06-10 14:25:04</t>
  </si>
  <si>
    <t>2025-06-12 06:55:39</t>
  </si>
  <si>
    <t>José Mario Bolaño sanchez</t>
  </si>
  <si>
    <t>2025-06-20 13:47:50</t>
  </si>
  <si>
    <t>2025-07-01 17:50:17</t>
  </si>
  <si>
    <t>2025-07-05 09:44:29</t>
  </si>
  <si>
    <t>2025-07-11 07:49:34</t>
  </si>
  <si>
    <t>2025-08-06 11:40:52</t>
  </si>
  <si>
    <t>2025-07-09 10:35:40</t>
  </si>
  <si>
    <t>2025-07-12 09:44:19</t>
  </si>
  <si>
    <t>2025-07-12 09:44:49</t>
  </si>
  <si>
    <t>2025-08-29 11:10:27</t>
  </si>
  <si>
    <t>2025-06-18 07:55:58</t>
  </si>
  <si>
    <t>2025-06-19 08:11:59</t>
  </si>
  <si>
    <t>2025-06-19 08:12:06</t>
  </si>
  <si>
    <t>TRISON SAS</t>
  </si>
  <si>
    <t>2025-08-14 13:30:24</t>
  </si>
  <si>
    <t>2025-09-17 10:33:12</t>
  </si>
  <si>
    <t>2025-10-31 10:39:52</t>
  </si>
  <si>
    <t>2025-09-25</t>
  </si>
  <si>
    <t>HECTOR FABIO ARISTIZABAL GRISALES</t>
  </si>
  <si>
    <t>2025-06-13 15:07:20</t>
  </si>
  <si>
    <t>2025-07-15 10:59:47</t>
  </si>
  <si>
    <t>2025-07-16 11:47:19</t>
  </si>
  <si>
    <t>2025-07-18 12:45:44</t>
  </si>
  <si>
    <t>CORPORACION CULTURAL ALEXANDER VON HUMBOLDT DEUTSCHER SCHULVEREIN</t>
  </si>
  <si>
    <t>2025-07-22 09:52:53</t>
  </si>
  <si>
    <t>2025-08-04 17:24:41</t>
  </si>
  <si>
    <t>2025-08-12 09:04:33</t>
  </si>
  <si>
    <t>2025-08-22 17:02:59</t>
  </si>
  <si>
    <t>2025-09-03 12:15:43</t>
  </si>
  <si>
    <t>2025-08-16</t>
  </si>
  <si>
    <t>14237</t>
  </si>
  <si>
    <t>RODILLO AUTOMATICO SOMBRALINA P 3.0</t>
  </si>
  <si>
    <t>SERVICIO SISO x DIA</t>
  </si>
  <si>
    <t xml:space="preserve">ERIKA LOPEZ </t>
  </si>
  <si>
    <t>2025-09-02 14:45:37</t>
  </si>
  <si>
    <t>2025-10-06 11:54:46</t>
  </si>
  <si>
    <t>2025-10-10 06:50:08</t>
  </si>
  <si>
    <t>2025-10-20 19:45:16</t>
  </si>
  <si>
    <t>2025-10-12</t>
  </si>
  <si>
    <t>LUZ  BOTERO ARANGO</t>
  </si>
  <si>
    <t>2025-07-08 16:12:08</t>
  </si>
  <si>
    <t>2025-07-17 07:42:26</t>
  </si>
  <si>
    <t>2025-07-18 16:21:27</t>
  </si>
  <si>
    <t>2025-07-29 14:52:35</t>
  </si>
  <si>
    <t>2025-08-01 21:17:31</t>
  </si>
  <si>
    <t>Hotel Marriott Cali</t>
  </si>
  <si>
    <t>2025-07-12 12:04:39</t>
  </si>
  <si>
    <t>2025-07-21 10:33:48</t>
  </si>
  <si>
    <t>2025-07-23 09:07:54</t>
  </si>
  <si>
    <t>2025-08-23 10:34:20</t>
  </si>
  <si>
    <t>2025-06-14 12:12:14</t>
  </si>
  <si>
    <t>2025-06-16 17:55:50</t>
  </si>
  <si>
    <t>2025-07-07 11:26:13</t>
  </si>
  <si>
    <t>2025-07-07 11:36:48</t>
  </si>
  <si>
    <t>2025-07-09 11:35:26</t>
  </si>
  <si>
    <t>WILLIAN DE LIMA</t>
  </si>
  <si>
    <t>2025-06-13 15:10:40</t>
  </si>
  <si>
    <t>2025-06-17 07:38:57</t>
  </si>
  <si>
    <t>2025-06-18 16:55:07</t>
  </si>
  <si>
    <t>2025-07-01 08:58:28</t>
  </si>
  <si>
    <t>2025-06-12 14:59:37</t>
  </si>
  <si>
    <t>2025-06-12 14:59:45</t>
  </si>
  <si>
    <t>2025-06-12 17:30:14</t>
  </si>
  <si>
    <t>2025-06-12 15:06:23</t>
  </si>
  <si>
    <t>2025-06-12 15:06:31</t>
  </si>
  <si>
    <t>2025-06-16 22:03:31</t>
  </si>
  <si>
    <t>2025-06-18 16:21:23</t>
  </si>
  <si>
    <t>2025-06-18 16:21:36</t>
  </si>
  <si>
    <t>2025-06-19 17:25:26</t>
  </si>
  <si>
    <t>2025-06-12 15:13:53</t>
  </si>
  <si>
    <t>2025-06-12 15:14:00</t>
  </si>
  <si>
    <t>2025-06-12 17:32:00</t>
  </si>
  <si>
    <t>2025-06-16 14:22:01</t>
  </si>
  <si>
    <t>2025-06-19 08:28:49</t>
  </si>
  <si>
    <t xml:space="preserve">NICOLAS  GRANADOS </t>
  </si>
  <si>
    <t>2025-06-14 12:22:51</t>
  </si>
  <si>
    <t>2025-06-16 15:13:50</t>
  </si>
  <si>
    <t>2025-07-17 17:08:04</t>
  </si>
  <si>
    <t>2025-08-12 18:04:32</t>
  </si>
  <si>
    <t>2025-08-22 17:34:09</t>
  </si>
  <si>
    <t>2025-09-24 14:57:36</t>
  </si>
  <si>
    <t>LONA PTEK ESPC18</t>
  </si>
  <si>
    <t>LONA ESPECIAL DECORATIVA PTEK</t>
  </si>
  <si>
    <t>2025-06-13 15:13:44</t>
  </si>
  <si>
    <t>2025-06-13 15:13:52</t>
  </si>
  <si>
    <t>2025-06-16 22:17:21</t>
  </si>
  <si>
    <t>ARMANDO                          GOMEZ</t>
  </si>
  <si>
    <t>2025-10-24 16:11:08</t>
  </si>
  <si>
    <t>2025-11-10</t>
  </si>
  <si>
    <t>2025-07-18 14:53:31</t>
  </si>
  <si>
    <t>2025-08-14 14:25:29</t>
  </si>
  <si>
    <t>2025-09-16 09:07:00</t>
  </si>
  <si>
    <t>2025-09-17 09:49:47</t>
  </si>
  <si>
    <t>2025-09-17</t>
  </si>
  <si>
    <t>2025-09-19</t>
  </si>
  <si>
    <t>LONA PTEK ESPC19</t>
  </si>
  <si>
    <t xml:space="preserve">DANIELA  GALVIS VILLARREAL  </t>
  </si>
  <si>
    <t>2025-07-01 16:57:52</t>
  </si>
  <si>
    <t>2025-07-03 07:15:43</t>
  </si>
  <si>
    <t>2025-07-03 14:14:25</t>
  </si>
  <si>
    <t>CARLOS  BARONA</t>
  </si>
  <si>
    <t>2025-07-09 14:36:30</t>
  </si>
  <si>
    <t>2025-07-15 07:57:06</t>
  </si>
  <si>
    <t>2025-07-23 14:58:02</t>
  </si>
  <si>
    <t>2025-07-23 15:29:58</t>
  </si>
  <si>
    <t>2025-06-16 10:33:06</t>
  </si>
  <si>
    <t>2025-06-16 10:33:22</t>
  </si>
  <si>
    <t>2025-06-16 22:21:47</t>
  </si>
  <si>
    <t>WILLIAM  JUBIZ HAZBUM</t>
  </si>
  <si>
    <t>2025-06-16 17:07:43</t>
  </si>
  <si>
    <t>2025-06-17 07:40:53</t>
  </si>
  <si>
    <t>2025-06-18 09:11:34</t>
  </si>
  <si>
    <t>2025-06-17 13:59:34</t>
  </si>
  <si>
    <t>2025-06-19 15:40:43</t>
  </si>
  <si>
    <t>2025-06-20 06:45:34</t>
  </si>
  <si>
    <t>PZAC080</t>
  </si>
  <si>
    <t>TAPA TERMINAL DISTANCIAD IZQ SLIDIN(CSZ)</t>
  </si>
  <si>
    <t>PZAC081</t>
  </si>
  <si>
    <t>TAPA TERMINAL DISTANCIAD DER SLIDIN(CSZ)</t>
  </si>
  <si>
    <t>2025-07-10 12:11:29</t>
  </si>
  <si>
    <t>2025-07-16 06:51:29</t>
  </si>
  <si>
    <t>2025-07-16 07:30:51</t>
  </si>
  <si>
    <t xml:space="preserve">Oscar Fernando Tovar Ortiz  </t>
  </si>
  <si>
    <t>2025-07-01 17:16:11</t>
  </si>
  <si>
    <t>2025-07-11 14:27:33</t>
  </si>
  <si>
    <t>2025-07-12 10:25:27</t>
  </si>
  <si>
    <t>2025-08-15 11:32:37</t>
  </si>
  <si>
    <t>SERVICIO MTTOLAVADO LON BANETA VERTIC</t>
  </si>
  <si>
    <t>2025-06-17 14:59:05</t>
  </si>
  <si>
    <t>2025-06-17 14:59:13</t>
  </si>
  <si>
    <t>2025-06-17 17:18:23</t>
  </si>
  <si>
    <t>LESVIA MANCERA</t>
  </si>
  <si>
    <t>2025-06-16 13:59:45</t>
  </si>
  <si>
    <t>2025-06-16 15:19:52</t>
  </si>
  <si>
    <t>2025-08-05 15:04:31</t>
  </si>
  <si>
    <t>2025-08-08 10:24:34</t>
  </si>
  <si>
    <t>2025-08-14 09:40:56</t>
  </si>
  <si>
    <t>2025-09-21 15:24:52</t>
  </si>
  <si>
    <t>2025-06-18 12:13:46</t>
  </si>
  <si>
    <t>2025-06-18 12:13:53</t>
  </si>
  <si>
    <t>2025-06-18 17:00:38</t>
  </si>
  <si>
    <t>DOS GARDENIAS PARA TI SAS</t>
  </si>
  <si>
    <t>2025-10-23</t>
  </si>
  <si>
    <t>2025-11-13</t>
  </si>
  <si>
    <t>Aprobado Pedido</t>
  </si>
  <si>
    <t>2025-06-17 13:42:35</t>
  </si>
  <si>
    <t>2025-06-17 13:42:49</t>
  </si>
  <si>
    <t>2025-06-17 17:18:51</t>
  </si>
  <si>
    <t>2025-07-02 08:07:01</t>
  </si>
  <si>
    <t>2025-07-04 13:49:50</t>
  </si>
  <si>
    <t>2025-07-05 10:43:55</t>
  </si>
  <si>
    <t>CLUB COLOMBIA</t>
  </si>
  <si>
    <t>2025-08-01 15:32:58</t>
  </si>
  <si>
    <t>2025-10-06 07:26:12</t>
  </si>
  <si>
    <t>2025-10-06 07:26:52</t>
  </si>
  <si>
    <t>2025-10-08 09:31:42</t>
  </si>
  <si>
    <t>2025-08-02</t>
  </si>
  <si>
    <t>2025-06-18 08:02:47</t>
  </si>
  <si>
    <t>2025-06-24 08:45:46</t>
  </si>
  <si>
    <t>2025-06-24 10:43:28</t>
  </si>
  <si>
    <t>2025-07-22 09:37:16</t>
  </si>
  <si>
    <t>MOTOR TOSCANA ZE1  DM45ED/S30N  70</t>
  </si>
  <si>
    <t>2025-06-18 08:03:13</t>
  </si>
  <si>
    <t>2025-06-24 08:46:29</t>
  </si>
  <si>
    <t>2025-06-24 10:40:51</t>
  </si>
  <si>
    <t>2025-08-11 14:01:33</t>
  </si>
  <si>
    <t>2025-06-18 08:10:01</t>
  </si>
  <si>
    <t>2025-06-24 08:47:03</t>
  </si>
  <si>
    <t>2025-06-24 10:39:44</t>
  </si>
  <si>
    <t>2025-08-12 11:14:42</t>
  </si>
  <si>
    <t xml:space="preserve">LAURA ISABEL  POTES CRUZ </t>
  </si>
  <si>
    <t>2025-07-02 13:42:06</t>
  </si>
  <si>
    <t>2025-08-04 15:54:21</t>
  </si>
  <si>
    <t>2025-08-04 16:02:08</t>
  </si>
  <si>
    <t>2025-08-08 13:08:17</t>
  </si>
  <si>
    <t>HITOS URBANOS S.A.S</t>
  </si>
  <si>
    <t>2025-07-09 09:31:33</t>
  </si>
  <si>
    <t>2025-07-25 16:34:30</t>
  </si>
  <si>
    <t>2025-08-05 12:15:22</t>
  </si>
  <si>
    <t>2025-08-19 08:52:02</t>
  </si>
  <si>
    <t>2025-09-12 13:07:54</t>
  </si>
  <si>
    <t>ANDRES FELIPE MACIA CELIS</t>
  </si>
  <si>
    <t>2025-06-27 10:32:05</t>
  </si>
  <si>
    <t>2025-07-03 14:29:19</t>
  </si>
  <si>
    <t>2025-07-03 14:29:36</t>
  </si>
  <si>
    <t>2025-07-11 14:57:41</t>
  </si>
  <si>
    <t>2025-07-26 11:03:07</t>
  </si>
  <si>
    <t>2025-08-05 11:16:53</t>
  </si>
  <si>
    <t>2025-08-05 11:18:01</t>
  </si>
  <si>
    <t>2025-08-08 13:07:17</t>
  </si>
  <si>
    <t>2025-08-09</t>
  </si>
  <si>
    <t>2025-06-26 07:22:24</t>
  </si>
  <si>
    <t>2025-06-26 07:22:32</t>
  </si>
  <si>
    <t>2025-06-18 11:56:53</t>
  </si>
  <si>
    <t>2025-06-18 11:57:01</t>
  </si>
  <si>
    <t>2025-06-19 07:22:01</t>
  </si>
  <si>
    <t>2025-06-18 16:19:46</t>
  </si>
  <si>
    <t>2025-06-18 16:19:56</t>
  </si>
  <si>
    <t>2025-06-18 17:01:24</t>
  </si>
  <si>
    <t>2025-06-18 12:04:55</t>
  </si>
  <si>
    <t>2025-06-18 12:05:03</t>
  </si>
  <si>
    <t>2025-06-19 07:20:21</t>
  </si>
  <si>
    <t>2025-06-19 13:15:19</t>
  </si>
  <si>
    <t>2025-06-19 13:15:51</t>
  </si>
  <si>
    <t>2025-06-19 17:23:40</t>
  </si>
  <si>
    <t>MARIA DEL PILAR JARAMILLO</t>
  </si>
  <si>
    <t>2025-07-01 17:23:23</t>
  </si>
  <si>
    <t>2025-07-08 10:46:35</t>
  </si>
  <si>
    <t>2025-07-08 10:46:44</t>
  </si>
  <si>
    <t>2025-09-22 17:06:52</t>
  </si>
  <si>
    <t>2025-07-21 11:59:24</t>
  </si>
  <si>
    <t>2025-07-22 15:30:53</t>
  </si>
  <si>
    <t>2025-07-22 15:31:10</t>
  </si>
  <si>
    <t>2025-06-19 14:05:18</t>
  </si>
  <si>
    <t>2025-06-20 11:46:28</t>
  </si>
  <si>
    <t>2025-06-24 07:11:59</t>
  </si>
  <si>
    <t>2025-06-18 16:24:00</t>
  </si>
  <si>
    <t>2025-06-18 16:24:07</t>
  </si>
  <si>
    <t>2025-06-19 17:26:16</t>
  </si>
  <si>
    <t xml:space="preserve">ORLANDO  ANDUQUIA GALLO  </t>
  </si>
  <si>
    <t>2025-06-27 10:32:24</t>
  </si>
  <si>
    <t>2025-06-28 10:45:28</t>
  </si>
  <si>
    <t>2025-07-01 07:35:52</t>
  </si>
  <si>
    <t>VAL Y ARUZO S.A.S.</t>
  </si>
  <si>
    <t>2025-07-18 13:36:23</t>
  </si>
  <si>
    <t>2025-07-22 15:56:03</t>
  </si>
  <si>
    <t>2025-07-29 14:54:08</t>
  </si>
  <si>
    <t>2025-07-29 14:54:37</t>
  </si>
  <si>
    <t>2025-08-08 09:12:59</t>
  </si>
  <si>
    <t>Bog hotel operadora sas</t>
  </si>
  <si>
    <t>2025-08-06 10:39:34</t>
  </si>
  <si>
    <t>2025-08-12 08:19:00</t>
  </si>
  <si>
    <t>2025-08-20 14:55:55</t>
  </si>
  <si>
    <t>2025-08-26 14:42:52</t>
  </si>
  <si>
    <t>2025-06-20 13:50:05</t>
  </si>
  <si>
    <t>2025-06-20 13:50:21</t>
  </si>
  <si>
    <t>2025-06-24 07:15:23</t>
  </si>
  <si>
    <t>G FIVE CO SOCIEDAD DE RESPONSABILIDAD LIMITADA</t>
  </si>
  <si>
    <t>2025-06-28 12:05:26</t>
  </si>
  <si>
    <t>2025-07-02 07:30:45</t>
  </si>
  <si>
    <t>2025-07-02 07:34:44</t>
  </si>
  <si>
    <t>DANIEL IVAN RODRIGUEZ</t>
  </si>
  <si>
    <t>2025-06-19 16:41:15</t>
  </si>
  <si>
    <t>2025-06-19 16:47:08</t>
  </si>
  <si>
    <t>2025-06-19 17:13:11</t>
  </si>
  <si>
    <t>MAPFRE SEGUROS GENERALES DE COLOMBIA SA</t>
  </si>
  <si>
    <t>2025-10-07 15:26:05</t>
  </si>
  <si>
    <t>2025-10-16 11:40:01</t>
  </si>
  <si>
    <t>2025-06-27 16:06:31</t>
  </si>
  <si>
    <t>2025-10-09 07:32:45</t>
  </si>
  <si>
    <t>2025-10-31 11:43:12</t>
  </si>
  <si>
    <t>2025-10-30</t>
  </si>
  <si>
    <t>2025-11-01</t>
  </si>
  <si>
    <t>13281</t>
  </si>
  <si>
    <t>LONA TECHO KIOSKO BALI  4*4</t>
  </si>
  <si>
    <t>13764</t>
  </si>
  <si>
    <t>TORN AUTOP. 14 X 1/12 HEX ZN</t>
  </si>
  <si>
    <t>15857</t>
  </si>
  <si>
    <t>SENSOR DE VIENTO Y SOL PARA SOMBRALINAS</t>
  </si>
  <si>
    <t>3481</t>
  </si>
  <si>
    <t>CANAL ALUMINIO U  74 25CM LG</t>
  </si>
  <si>
    <t>BANE1501**</t>
  </si>
  <si>
    <t>LON  BANT GUILLOT GUAYA ELECTMAN</t>
  </si>
  <si>
    <t>BLACK OUT VINILO PANTAFLEX VEGETAL</t>
  </si>
  <si>
    <t>LON  BANT GUILLOT GUAYA ELECT-MAN</t>
  </si>
  <si>
    <t>LONA MEMB LOS ANDES</t>
  </si>
  <si>
    <t>CAMBIO DE LONA MEMBRANA 49 MTR2</t>
  </si>
  <si>
    <t>2025-06-28 14:38:41</t>
  </si>
  <si>
    <t>2025-07-01 10:58:54</t>
  </si>
  <si>
    <t>2025-06-24 15:52:29</t>
  </si>
  <si>
    <t>2025-06-24 15:53:22</t>
  </si>
  <si>
    <t>2025-06-24 15:53:32</t>
  </si>
  <si>
    <t>2025-06-20 14:17:59</t>
  </si>
  <si>
    <t>2025-06-20 14:59:35</t>
  </si>
  <si>
    <t>2025-06-24 07:14:47</t>
  </si>
  <si>
    <t>2025-06-20 14:12:25</t>
  </si>
  <si>
    <t>2025-06-20 14:12:35</t>
  </si>
  <si>
    <t>2025-06-20 14:18:49</t>
  </si>
  <si>
    <t>2025-07-02 08:56:22</t>
  </si>
  <si>
    <t>2025-07-02 08:56:29</t>
  </si>
  <si>
    <t>2025-07-02 16:35:49</t>
  </si>
  <si>
    <t>URIEL DE JESUS ORTIZ MARIN</t>
  </si>
  <si>
    <t>2025-06-26 13:31:14</t>
  </si>
  <si>
    <t>2025-06-26 13:31:38</t>
  </si>
  <si>
    <t>2025-08-13 09:00:55</t>
  </si>
  <si>
    <t>2025-08-15 06:26:26</t>
  </si>
  <si>
    <t>2025-08-25 15:53:03</t>
  </si>
  <si>
    <t>2025-08-18</t>
  </si>
  <si>
    <t xml:space="preserve">FELJA    S . A . S . </t>
  </si>
  <si>
    <t>2025-10-07 15:33:34</t>
  </si>
  <si>
    <t>2025-11-14</t>
  </si>
  <si>
    <t>2025-11-16</t>
  </si>
  <si>
    <t>AQUANAUTAS SAS</t>
  </si>
  <si>
    <t>2025-06-26 07:14:34</t>
  </si>
  <si>
    <t>2025-06-26 07:14:56</t>
  </si>
  <si>
    <t>2025-06-26 14:52:57</t>
  </si>
  <si>
    <t>2025-06-24 15:47:30</t>
  </si>
  <si>
    <t>2025-06-24 15:47:39</t>
  </si>
  <si>
    <t>2025-06-25 16:28:26</t>
  </si>
  <si>
    <t>2025-07-01 17:24:36</t>
  </si>
  <si>
    <t>2025-07-04 13:51:33</t>
  </si>
  <si>
    <t>2025-07-12 09:50:08</t>
  </si>
  <si>
    <t>2025-08-11 16:30:47</t>
  </si>
  <si>
    <t>2025-07-21 11:54:43</t>
  </si>
  <si>
    <t>2025-07-25 06:33:13</t>
  </si>
  <si>
    <t>2025-07-02 11:42:49</t>
  </si>
  <si>
    <t>2025-07-02 11:43:57</t>
  </si>
  <si>
    <t>2025-07-02 17:02:25</t>
  </si>
  <si>
    <t>2025-09-04 12:02:05</t>
  </si>
  <si>
    <t>2025-09-09 06:57:47</t>
  </si>
  <si>
    <t>2025-09-09 06:58:18</t>
  </si>
  <si>
    <t>2025-07-22 11:26:51</t>
  </si>
  <si>
    <t>2025-07-22 17:59:13</t>
  </si>
  <si>
    <t>MEDICAL UNICORNS INC SAS</t>
  </si>
  <si>
    <t>2025-07-16 16:37:38</t>
  </si>
  <si>
    <t>2025-07-23 10:00:21</t>
  </si>
  <si>
    <t>2025-07-24 07:06:55</t>
  </si>
  <si>
    <t>2025-07-31 09:37:17</t>
  </si>
  <si>
    <t>INMOBILIARIA ASOCIADOS S.A.S</t>
  </si>
  <si>
    <t>2025-07-24 10:11:15</t>
  </si>
  <si>
    <t>2025-08-04 16:44:38</t>
  </si>
  <si>
    <t>2025-08-09 12:20:18</t>
  </si>
  <si>
    <t>2025-08-20 14:55:39</t>
  </si>
  <si>
    <t>2025-09-24 16:03:31</t>
  </si>
  <si>
    <t>2025-06-27 16:10:55</t>
  </si>
  <si>
    <t>2025-07-04 13:56:27</t>
  </si>
  <si>
    <t>2025-07-12 10:26:10</t>
  </si>
  <si>
    <t>2025-07-14 15:07:53</t>
  </si>
  <si>
    <t>2025-06-26 15:42:36</t>
  </si>
  <si>
    <t>2025-06-26 15:42:45</t>
  </si>
  <si>
    <t>2025-07-01 07:35:06</t>
  </si>
  <si>
    <t>2025-07-21 15:22:10</t>
  </si>
  <si>
    <t>2025-09-05 07:43:02</t>
  </si>
  <si>
    <t>2025-09-05 15:18:58</t>
  </si>
  <si>
    <t>2025-09-18 08:51:50</t>
  </si>
  <si>
    <t>9569</t>
  </si>
  <si>
    <t>MASTIL SOMBRILLA ALSCIA 3.5X3.5</t>
  </si>
  <si>
    <t>SERMO MTTOLAVADO LONA SOMBRILLAS</t>
  </si>
  <si>
    <t xml:space="preserve">GODECO </t>
  </si>
  <si>
    <t>2025-08-15 09:15:11</t>
  </si>
  <si>
    <t>2025-09-22 17:30:56</t>
  </si>
  <si>
    <t>2025-10-15 11:04:30</t>
  </si>
  <si>
    <t>2025-10-29 01:17:06</t>
  </si>
  <si>
    <t>INVERSIONES MARINA TURISTICA S. A</t>
  </si>
  <si>
    <t>2025-07-09 15:42:58</t>
  </si>
  <si>
    <t>2025-08-15 08:54:29</t>
  </si>
  <si>
    <t>2025-08-15 08:54:47</t>
  </si>
  <si>
    <t>2025-08-29 12:22:00</t>
  </si>
  <si>
    <t>JORGE  VELILLA</t>
  </si>
  <si>
    <t>2025-07-02 09:54:46</t>
  </si>
  <si>
    <t>2025-07-23 07:02:44</t>
  </si>
  <si>
    <t>2025-07-23 07:03:04</t>
  </si>
  <si>
    <t>NUBIA TENORIO</t>
  </si>
  <si>
    <t>2025-07-10 10:44:19</t>
  </si>
  <si>
    <t>2025-07-11 15:26:55</t>
  </si>
  <si>
    <t>2025-07-23 09:09:09</t>
  </si>
  <si>
    <t>2025-07-01 13:18:13</t>
  </si>
  <si>
    <t>2025-07-01 13:18:21</t>
  </si>
  <si>
    <t>2025-07-02 07:11:10</t>
  </si>
  <si>
    <t>2025-07-07 10:00:12</t>
  </si>
  <si>
    <t>2025-07-11 15:28:25</t>
  </si>
  <si>
    <t>2025-07-12 10:20:14</t>
  </si>
  <si>
    <t>2025-07-15 15:19:27</t>
  </si>
  <si>
    <t>MANTENIMIENTO PERGOLITE</t>
  </si>
  <si>
    <t>2025-07-09 08:08:15</t>
  </si>
  <si>
    <t>2025-08-06 18:35:17</t>
  </si>
  <si>
    <t>2025-08-08 16:30:25</t>
  </si>
  <si>
    <t>2025-08-16 08:24:55</t>
  </si>
  <si>
    <t>2477</t>
  </si>
  <si>
    <t>LONA SOMBRILLA TAYRONA 4.3 S/FLECO</t>
  </si>
  <si>
    <t>2025-07-17 15:24:49</t>
  </si>
  <si>
    <t>2025-07-21 10:33:00</t>
  </si>
  <si>
    <t>2025-07-21 12:18:01</t>
  </si>
  <si>
    <t>2025-07-23 14:40:15</t>
  </si>
  <si>
    <t>2025-07-01 11:17:39</t>
  </si>
  <si>
    <t>2025-07-01 11:17:49</t>
  </si>
  <si>
    <t>2025-07-02 07:10:22</t>
  </si>
  <si>
    <t xml:space="preserve">FRANCISCO  CORTES AVELLA  </t>
  </si>
  <si>
    <t>2025-07-09 08:05:25</t>
  </si>
  <si>
    <t>2025-08-21 17:35:49</t>
  </si>
  <si>
    <t>2025-09-02 11:52:05</t>
  </si>
  <si>
    <t>2025-09-23 07:54:43</t>
  </si>
  <si>
    <t xml:space="preserve">PERIE THIERRY </t>
  </si>
  <si>
    <t>2025-07-31 10:39:57</t>
  </si>
  <si>
    <t>2025-10-06 11:46:58</t>
  </si>
  <si>
    <t>2025-10-31 11:41:33</t>
  </si>
  <si>
    <t>2025-11-04 07:00:31</t>
  </si>
  <si>
    <t>PERFIL LISO 150X150 SINLUZ(GLB180)6MANT</t>
  </si>
  <si>
    <t>PSTARDE03</t>
  </si>
  <si>
    <t>PERGOSTAR DESIGN CON TENSORES</t>
  </si>
  <si>
    <t>MCS CONSTRUCCIONES SAS</t>
  </si>
  <si>
    <t>2025-07-03 12:04:39</t>
  </si>
  <si>
    <t>2025-08-22 10:05:39</t>
  </si>
  <si>
    <t>2025-08-22 10:06:06</t>
  </si>
  <si>
    <t>2025-09-24 14:01:21</t>
  </si>
  <si>
    <t>5589</t>
  </si>
  <si>
    <t>FUNDA SOMBRILLA ALSACIA MADERA 3.5*3.5</t>
  </si>
  <si>
    <t>2025-07-01 13:22:01</t>
  </si>
  <si>
    <t>2025-07-01 13:22:15</t>
  </si>
  <si>
    <t>2025-07-02 16:36:47</t>
  </si>
  <si>
    <t>2025-07-01 11:35:56</t>
  </si>
  <si>
    <t>2025-07-01 11:37:07</t>
  </si>
  <si>
    <t>2025-07-02 07:07:28</t>
  </si>
  <si>
    <t>2025-07-02 11:55:49</t>
  </si>
  <si>
    <t>2025-07-07 16:08:00</t>
  </si>
  <si>
    <t>2025-07-23 06:55:01</t>
  </si>
  <si>
    <t>2025-07-22 10:20:24</t>
  </si>
  <si>
    <t>2025-07-22 18:03:25</t>
  </si>
  <si>
    <t>2025-07-23 07:02:18</t>
  </si>
  <si>
    <t>2025-07-01 13:28:30</t>
  </si>
  <si>
    <t>2025-07-01 13:28:54</t>
  </si>
  <si>
    <t>2025-07-02 07:11:52</t>
  </si>
  <si>
    <t>2025-07-07 09:43:14</t>
  </si>
  <si>
    <t>2025-07-07 13:23:10</t>
  </si>
  <si>
    <t>2025-07-09 07:40:24</t>
  </si>
  <si>
    <t>2025-07-18 12:08:37</t>
  </si>
  <si>
    <t xml:space="preserve">Ruiz Corporation </t>
  </si>
  <si>
    <t>2025-07-02 11:51:14</t>
  </si>
  <si>
    <t>2025-07-07 16:06:34</t>
  </si>
  <si>
    <t>2025-08-18 11:55:29</t>
  </si>
  <si>
    <t>2025-07-02 12:09:34</t>
  </si>
  <si>
    <t>2025-07-02 12:09:44</t>
  </si>
  <si>
    <t>2025-07-02 17:03:07</t>
  </si>
  <si>
    <t>LA TAPICERIA SAS</t>
  </si>
  <si>
    <t>2025-07-02 11:41:53</t>
  </si>
  <si>
    <t>2025-07-02 11:41:59</t>
  </si>
  <si>
    <t>2025-07-02 17:05:32</t>
  </si>
  <si>
    <t>FERRO AGRO DEL PACIFICO SAS</t>
  </si>
  <si>
    <t>2025-07-11 08:53:39</t>
  </si>
  <si>
    <t>2025-07-12 10:27:19</t>
  </si>
  <si>
    <t>2025-07-12 10:27:52</t>
  </si>
  <si>
    <t>2025-07-17 13:36:51</t>
  </si>
  <si>
    <t>2025-07-14 11:12:12</t>
  </si>
  <si>
    <t>2025-07-18 16:18:48</t>
  </si>
  <si>
    <t>2025-07-25 07:55:42</t>
  </si>
  <si>
    <t>2025-07-29 14:49:45</t>
  </si>
  <si>
    <t>2025-08-05 16:43:01</t>
  </si>
  <si>
    <t xml:space="preserve">Grupo CAT </t>
  </si>
  <si>
    <t>2025-07-28 16:28:53</t>
  </si>
  <si>
    <t>2025-07-29 18:01:18</t>
  </si>
  <si>
    <t>2025-07-31 16:22:13</t>
  </si>
  <si>
    <t>2025-08-05 06:42:50</t>
  </si>
  <si>
    <t>2025-10-03 11:38:15</t>
  </si>
  <si>
    <t>EDGAR BERMEO MOTATO</t>
  </si>
  <si>
    <t>2025-07-03 08:40:13</t>
  </si>
  <si>
    <t>2025-07-03 08:40:39</t>
  </si>
  <si>
    <t>RUIZ TENORIO Y CIA S EN C.S.</t>
  </si>
  <si>
    <t>2025-07-17 17:17:45</t>
  </si>
  <si>
    <t>2025-07-18 16:32:38</t>
  </si>
  <si>
    <t>2025-08-01 10:29:16</t>
  </si>
  <si>
    <t>2025-08-05 06:51:22</t>
  </si>
  <si>
    <t>2025-08-30 11:55:16</t>
  </si>
  <si>
    <t>2025-07-04 07:16:48</t>
  </si>
  <si>
    <t>2025-07-08 18:23:00</t>
  </si>
  <si>
    <t>2025-07-10 10:40:35</t>
  </si>
  <si>
    <t>2025-07-10 17:42:30</t>
  </si>
  <si>
    <t>2025-07-22 11:27:42</t>
  </si>
  <si>
    <t>2025-07-22 17:58:56</t>
  </si>
  <si>
    <t>2025-08-06 09:51:18</t>
  </si>
  <si>
    <t>2025-08-12 08:20:41</t>
  </si>
  <si>
    <t>2025-08-20 15:16:15</t>
  </si>
  <si>
    <t>2025-08-22 13:15:48</t>
  </si>
  <si>
    <t>2025-07-03 17:01:55</t>
  </si>
  <si>
    <t>2025-07-03 17:02:02</t>
  </si>
  <si>
    <t>GUILLERMO  RENDON</t>
  </si>
  <si>
    <t>2025-07-15 12:58:59</t>
  </si>
  <si>
    <t>2025-07-21 17:07:39</t>
  </si>
  <si>
    <t>2025-07-24 09:54:00</t>
  </si>
  <si>
    <t>2025-07-29 06:49:44</t>
  </si>
  <si>
    <t>2025-08-11 09:51:49</t>
  </si>
  <si>
    <t>AGRICOLAS CAPITAL GROUP COLOMBIA SAS</t>
  </si>
  <si>
    <t>2025-08-25 17:21:37</t>
  </si>
  <si>
    <t>2025-09-02 10:15:14</t>
  </si>
  <si>
    <t>2025-09-08 15:55:07</t>
  </si>
  <si>
    <t>2025-09-11 14:53:21</t>
  </si>
  <si>
    <t>GRUPO OJOS AZULES S.A.S.</t>
  </si>
  <si>
    <t>2025-07-04 16:34:08</t>
  </si>
  <si>
    <t>2025-07-07 14:53:16</t>
  </si>
  <si>
    <t>2025-07-12 10:24:24</t>
  </si>
  <si>
    <t>2025-07-03 17:02:42</t>
  </si>
  <si>
    <t>2025-07-03 17:02:56</t>
  </si>
  <si>
    <t>2025-07-05 09:50:03</t>
  </si>
  <si>
    <t>SUMAS COCINAS SAS</t>
  </si>
  <si>
    <t>2025-09-03 11:28:37</t>
  </si>
  <si>
    <t>2025-11-05 17:39:44</t>
  </si>
  <si>
    <t>DISEÑO CONCUERDA SAS</t>
  </si>
  <si>
    <t>2025-10-09 16:51:26</t>
  </si>
  <si>
    <t>2025-11-04 17:00:10</t>
  </si>
  <si>
    <t>2025-11-06 07:09:26</t>
  </si>
  <si>
    <t>8818</t>
  </si>
  <si>
    <t>MESA NUKAK *80 BASE METALICA (T)</t>
  </si>
  <si>
    <t>2025-07-04 13:13:33</t>
  </si>
  <si>
    <t>2025-07-04 13:13:41</t>
  </si>
  <si>
    <t>2025-07-05 09:41:27</t>
  </si>
  <si>
    <t>2025-07-08 15:43:25</t>
  </si>
  <si>
    <t>2025-09-17 16:00:54</t>
  </si>
  <si>
    <t>2025-07-16 06:59:04</t>
  </si>
  <si>
    <t>2025-07-17 14:03:51</t>
  </si>
  <si>
    <t>101216</t>
  </si>
  <si>
    <t>PERFIL UNION PFLEX 5800mm (DA010)</t>
  </si>
  <si>
    <t>18349</t>
  </si>
  <si>
    <t>CORNAMUSA PARA PERGOFLEX</t>
  </si>
  <si>
    <t>23152</t>
  </si>
  <si>
    <t>PLATINA SUJECION CUERDA 120 MM</t>
  </si>
  <si>
    <t>PZAC148</t>
  </si>
  <si>
    <t>ANCLAJE MURO DERECH PERGOLITE (CSZ)</t>
  </si>
  <si>
    <t>PZAC149</t>
  </si>
  <si>
    <t>ANCLAJE MURO IZQUI PERGOLITE (CSZ)</t>
  </si>
  <si>
    <t>PZAC194</t>
  </si>
  <si>
    <t>PLATINA SUJECION CUERDA 30 MM</t>
  </si>
  <si>
    <t>PZCH088</t>
  </si>
  <si>
    <t>TAPA PALILLA LED PERGOFLEX WHITE DAP1029</t>
  </si>
  <si>
    <t>PZCH091</t>
  </si>
  <si>
    <t>TAPA PALILLA PERGOLITE (DAP2205)</t>
  </si>
  <si>
    <t>2025-07-04 14:47:36</t>
  </si>
  <si>
    <t>2025-07-04 14:47:42</t>
  </si>
  <si>
    <t>2025-07-05 09:40:11</t>
  </si>
  <si>
    <t>2025-07-04 14:37:22</t>
  </si>
  <si>
    <t>2025-07-04 14:37:36</t>
  </si>
  <si>
    <t>2025-07-05 09:42:06</t>
  </si>
  <si>
    <t>DUMIAN MEDICALS</t>
  </si>
  <si>
    <t>2025-08-05 11:44:02</t>
  </si>
  <si>
    <t>2025-08-20 14:30:04</t>
  </si>
  <si>
    <t>2025-08-20 14:30:19</t>
  </si>
  <si>
    <t>2025-08-20 16:39:58</t>
  </si>
  <si>
    <t>2025-08-15</t>
  </si>
  <si>
    <t>2025-08-17</t>
  </si>
  <si>
    <t>SERVLAV12</t>
  </si>
  <si>
    <t>SERVICIO MTTOLAVADO LONA ACRI PERGOLITE</t>
  </si>
  <si>
    <t>2025-07-22 09:18:25</t>
  </si>
  <si>
    <t>2025-07-22 10:56:29</t>
  </si>
  <si>
    <t>2025-08-20 09:28:35</t>
  </si>
  <si>
    <t>2025-08-21 13:05:30</t>
  </si>
  <si>
    <t>2025-09-10 12:12:22</t>
  </si>
  <si>
    <t>2025-07-21 13:49:51</t>
  </si>
  <si>
    <t>2025-07-22 18:00:06</t>
  </si>
  <si>
    <t>2025-07-23 06:58:42</t>
  </si>
  <si>
    <t>Ángela García</t>
  </si>
  <si>
    <t>2025-07-24 11:24:16</t>
  </si>
  <si>
    <t>2025-07-29 15:50:09</t>
  </si>
  <si>
    <t>2025-08-12 10:23:02</t>
  </si>
  <si>
    <t>2025-08-27 06:55:30</t>
  </si>
  <si>
    <t>2025-09-05 13:13:19</t>
  </si>
  <si>
    <t>2025-07-07 10:22:46</t>
  </si>
  <si>
    <t>2025-07-07 14:51:47</t>
  </si>
  <si>
    <t>2025-07-08 16:24:07</t>
  </si>
  <si>
    <t>2025-07-08 18:03:21</t>
  </si>
  <si>
    <t>2025-07-07 13:39:53</t>
  </si>
  <si>
    <t>2025-07-07 13:40:04</t>
  </si>
  <si>
    <t>2025-07-22 09:59:05</t>
  </si>
  <si>
    <t>2025-07-22 18:00:41</t>
  </si>
  <si>
    <t>2025-07-22 18:05:41</t>
  </si>
  <si>
    <t>2025-09-04 14:02:31</t>
  </si>
  <si>
    <t>CARPAS DE LOS ANDES SAS</t>
  </si>
  <si>
    <t>2025-07-08 10:57:07</t>
  </si>
  <si>
    <t>2025-07-08 10:58:00</t>
  </si>
  <si>
    <t>2025-07-09 07:50:30</t>
  </si>
  <si>
    <t>CARLOS TORRES BORJA</t>
  </si>
  <si>
    <t>2025-07-11 13:23:38</t>
  </si>
  <si>
    <t>2025-07-11 13:23:44</t>
  </si>
  <si>
    <t>2025-07-12 09:46:22</t>
  </si>
  <si>
    <t>CONSORCIO CONSERVACION COSTERA</t>
  </si>
  <si>
    <t>2025-09-22 13:19:10</t>
  </si>
  <si>
    <t>2025-09-29 09:59:54</t>
  </si>
  <si>
    <t>2025-10-03 16:34:31</t>
  </si>
  <si>
    <t>2025-10-09 06:45:42</t>
  </si>
  <si>
    <t>LONA CUBIERTA ESPEC</t>
  </si>
  <si>
    <t>ACRILICA</t>
  </si>
  <si>
    <t>2025-07-08 16:23:36</t>
  </si>
  <si>
    <t>2025-07-08 16:23:40</t>
  </si>
  <si>
    <t>2025-07-09 07:46:25</t>
  </si>
  <si>
    <t>Virginia Vilchez</t>
  </si>
  <si>
    <t>2025-07-17 15:23:05</t>
  </si>
  <si>
    <t>2025-07-21 17:15:54</t>
  </si>
  <si>
    <t>2025-07-24 09:59:14</t>
  </si>
  <si>
    <t>2025-08-04 10:41:59</t>
  </si>
  <si>
    <t>2025-08-05 15:15:57</t>
  </si>
  <si>
    <t>2025-07-17 16:26:01</t>
  </si>
  <si>
    <t>2025-08-01 14:17:43</t>
  </si>
  <si>
    <t>2025-08-04 06:56:03</t>
  </si>
  <si>
    <t>2025-08-05 15:18:14</t>
  </si>
  <si>
    <t>SOFA MONTECARLO BRAZO IZQUIERDO ALUTECA</t>
  </si>
  <si>
    <t>2025-07-17 15:31:37</t>
  </si>
  <si>
    <t>2025-07-22 16:52:46</t>
  </si>
  <si>
    <t>2025-07-24 10:02:33</t>
  </si>
  <si>
    <t>2025-07-29 14:58:26</t>
  </si>
  <si>
    <t>2025-08-20 18:28:11</t>
  </si>
  <si>
    <t>2025-07-14 12:32:11</t>
  </si>
  <si>
    <t>2025-09-04 14:03:18</t>
  </si>
  <si>
    <t>2025-07-16 06:58:14</t>
  </si>
  <si>
    <t>2025-07-11 14:40:10</t>
  </si>
  <si>
    <t>2025-08-14 11:42:44</t>
  </si>
  <si>
    <t>2025-08-25 15:12:51</t>
  </si>
  <si>
    <t>MESA DE CENTRO MONTECARLO TABLILLA 1,23*1,23 (TA)</t>
  </si>
  <si>
    <t>2025-07-10 08:35:29</t>
  </si>
  <si>
    <t>2025-07-10 08:35:36</t>
  </si>
  <si>
    <t>2025-07-10 17:41:25</t>
  </si>
  <si>
    <t>2025-08-05 12:38:35</t>
  </si>
  <si>
    <t>2025-09-05 15:23:24</t>
  </si>
  <si>
    <t>2025-09-23 14:38:53</t>
  </si>
  <si>
    <t>2025-09-25 10:40:57</t>
  </si>
  <si>
    <t>2025-09-28</t>
  </si>
  <si>
    <t>2025-10-13</t>
  </si>
  <si>
    <t>VELUM ESPEC08</t>
  </si>
  <si>
    <t>VELUM EN LONA PVC CON POSTES</t>
  </si>
  <si>
    <t>2025-07-10 13:34:00</t>
  </si>
  <si>
    <t>2025-07-10 13:34:06</t>
  </si>
  <si>
    <t>2025-07-10 17:41:55</t>
  </si>
  <si>
    <t>2025-07-09 12:10:21</t>
  </si>
  <si>
    <t>2025-07-09 12:10:32</t>
  </si>
  <si>
    <t>2025-07-10 17:44:28</t>
  </si>
  <si>
    <t>2025-07-09 12:09:44</t>
  </si>
  <si>
    <t>2025-07-09 12:09:49</t>
  </si>
  <si>
    <t>2025-07-10 17:16:33</t>
  </si>
  <si>
    <t>2025-08-05 16:00:48</t>
  </si>
  <si>
    <t>2025-09-19 11:01:54</t>
  </si>
  <si>
    <t>2025-09-19 11:02:01</t>
  </si>
  <si>
    <t>2025-07-11 08:37:34</t>
  </si>
  <si>
    <t>2025-09-10 09:30:44</t>
  </si>
  <si>
    <t>2025-09-10 10:16:50</t>
  </si>
  <si>
    <t>6610</t>
  </si>
  <si>
    <t>MESA TEJIYAKI 1.41X0.83X0.91 ALUTECA</t>
  </si>
  <si>
    <t>2025-07-10 12:07:05</t>
  </si>
  <si>
    <t>2025-07-22 17:37:25</t>
  </si>
  <si>
    <t>2025-07-23 09:48:16</t>
  </si>
  <si>
    <t>2025-07-29 16:39:04</t>
  </si>
  <si>
    <t>PHILIPPI PRIETOCARRIOSA FERRERO DU &amp; URIA SAS</t>
  </si>
  <si>
    <t>2025-07-30 11:36:22</t>
  </si>
  <si>
    <t>2025-08-25 08:55:09</t>
  </si>
  <si>
    <t>2025-08-25 15:56:54</t>
  </si>
  <si>
    <t>2025-08-29 14:42:04</t>
  </si>
  <si>
    <t xml:space="preserve">INVERSIONES H Y M SAS </t>
  </si>
  <si>
    <t>2025-07-10 17:38:06</t>
  </si>
  <si>
    <t>2025-07-11 15:18:17</t>
  </si>
  <si>
    <t>2025-07-12 10:46:34</t>
  </si>
  <si>
    <t>2025-07-10 14:20:25</t>
  </si>
  <si>
    <t>2025-07-10 14:20:35</t>
  </si>
  <si>
    <t>2025-07-10 17:40:50</t>
  </si>
  <si>
    <t>LOKILLO ENTRETENIMIENTOS SAS</t>
  </si>
  <si>
    <t>2025-08-26 12:11:41</t>
  </si>
  <si>
    <t>2025-09-15 13:27:08</t>
  </si>
  <si>
    <t>2025-09-17 07:06:40</t>
  </si>
  <si>
    <t>GRUPO CAUDAL S.A.S.</t>
  </si>
  <si>
    <t>2025-07-24 12:19:17</t>
  </si>
  <si>
    <t>2025-09-03 12:04:09</t>
  </si>
  <si>
    <t>2025-09-04 06:56:21</t>
  </si>
  <si>
    <t>2025-09-08 13:48:09</t>
  </si>
  <si>
    <t>12716</t>
  </si>
  <si>
    <t>EST SOMBRILLA ROMA 3.5 CON BASE S/F</t>
  </si>
  <si>
    <t>TRANSP09</t>
  </si>
  <si>
    <t>TRANSPORTE FUERA MEDELLIN MUEBLES</t>
  </si>
  <si>
    <t>EDIFICIO MAKAIRA CASA DE PLAYA ETAPA I</t>
  </si>
  <si>
    <t>2025-07-23 15:36:44</t>
  </si>
  <si>
    <t>2025-08-27 12:20:58</t>
  </si>
  <si>
    <t>2025-08-29 09:12:14</t>
  </si>
  <si>
    <t>2025-09-19 10:50:47</t>
  </si>
  <si>
    <t>2025-07-10 10:51:55</t>
  </si>
  <si>
    <t>2025-07-10 10:52:02</t>
  </si>
  <si>
    <t>2025-07-10 17:43:20</t>
  </si>
  <si>
    <t>2025-07-10 13:47:48</t>
  </si>
  <si>
    <t>2025-07-10 13:47:54</t>
  </si>
  <si>
    <t>2025-07-10 17:43:51</t>
  </si>
  <si>
    <t>2025-08-31</t>
  </si>
  <si>
    <t>2025-09-02 14:49:51</t>
  </si>
  <si>
    <t>2025-09-04 07:37:49</t>
  </si>
  <si>
    <t>2025-09-16 06:53:17</t>
  </si>
  <si>
    <t>2025-09-26 14:27:46</t>
  </si>
  <si>
    <t>2025-07-10 13:52:47</t>
  </si>
  <si>
    <t>2025-07-10 13:52:51</t>
  </si>
  <si>
    <t>2025-07-12 09:57:43</t>
  </si>
  <si>
    <t>2025-07-10 14:25:21</t>
  </si>
  <si>
    <t>2025-07-11 08:11:24</t>
  </si>
  <si>
    <t>2025-07-11 17:22:38</t>
  </si>
  <si>
    <t>2025-07-14 16:44:39</t>
  </si>
  <si>
    <t>2025-07-11 15:44:49</t>
  </si>
  <si>
    <t>2025-07-11 15:44:54</t>
  </si>
  <si>
    <t>2025-07-12 09:45:21</t>
  </si>
  <si>
    <t>2025-07-11 15:46:04</t>
  </si>
  <si>
    <t>2025-07-11 15:46:11</t>
  </si>
  <si>
    <t>2025-07-12 09:57:12</t>
  </si>
  <si>
    <t>2025-07-11 15:42:59</t>
  </si>
  <si>
    <t>2025-07-11 15:43:06</t>
  </si>
  <si>
    <t>2025-07-12 09:56:45</t>
  </si>
  <si>
    <t>2025-07-11 15:53:19</t>
  </si>
  <si>
    <t>2025-07-11 15:53:25</t>
  </si>
  <si>
    <t>2025-07-12 09:56:16</t>
  </si>
  <si>
    <t>2025-08-19 14:14:52</t>
  </si>
  <si>
    <t>2025-09-13 13:10:00</t>
  </si>
  <si>
    <t>2025-09-19 14:59:13</t>
  </si>
  <si>
    <t>2025-09-22 11:14:22</t>
  </si>
  <si>
    <t>2025-09-20</t>
  </si>
  <si>
    <t>2025-07-17 12:11:03</t>
  </si>
  <si>
    <t>2025-07-24 07:09:05</t>
  </si>
  <si>
    <t>2025-07-24 07:09:34</t>
  </si>
  <si>
    <t>983</t>
  </si>
  <si>
    <t>TORN AVE PHILLIPS 8X3/4 ZN</t>
  </si>
  <si>
    <t>ALUFG07</t>
  </si>
  <si>
    <t>PERFIL RIEL FGLASS PLUS(DA1801)5,8M CRUD</t>
  </si>
  <si>
    <t>ALUFG09</t>
  </si>
  <si>
    <t>PERFIL SOLAPA FGLASSPLUS(DA1704)5,8MCRUD</t>
  </si>
  <si>
    <t>CONJUNTO SANTANGELLO APARTAMENTOS CLUB PH</t>
  </si>
  <si>
    <t>2025-07-16 07:54:18</t>
  </si>
  <si>
    <t>2025-07-18 15:47:01</t>
  </si>
  <si>
    <t>2025-07-21 08:57:33</t>
  </si>
  <si>
    <t>2025-07-26 08:11:36</t>
  </si>
  <si>
    <t>2025-07-30 09:56:34</t>
  </si>
  <si>
    <t>2025-08-19 15:58:27</t>
  </si>
  <si>
    <t>2025-09-03 14:12:25</t>
  </si>
  <si>
    <t>INVERSIONES LELYSKY S.A.S</t>
  </si>
  <si>
    <t>2025-07-16 07:59:03</t>
  </si>
  <si>
    <t>2025-07-31 14:22:23</t>
  </si>
  <si>
    <t>2025-08-04 10:44:49</t>
  </si>
  <si>
    <t>2025-09-25 17:47:59</t>
  </si>
  <si>
    <t>6928</t>
  </si>
  <si>
    <t>KIT CARRETO, MANIVELA Y EJE SOMB CALIFOR</t>
  </si>
  <si>
    <t>INZA PRODUCCIONES SAS</t>
  </si>
  <si>
    <t>2025-07-22 16:38:08</t>
  </si>
  <si>
    <t>2025-08-13 17:54:29</t>
  </si>
  <si>
    <t>2025-08-14 14:15:15</t>
  </si>
  <si>
    <t>CARLOS  VELEZ</t>
  </si>
  <si>
    <t>2025-07-30 10:41:43</t>
  </si>
  <si>
    <t>2025-09-02 11:46:13</t>
  </si>
  <si>
    <t>2025-09-03 08:18:41</t>
  </si>
  <si>
    <t>2025-10-08 17:26:12</t>
  </si>
  <si>
    <t>561001</t>
  </si>
  <si>
    <t>LONA SOMBRILLA ALSACIA 3*3 S/F MADER</t>
  </si>
  <si>
    <t>CONTRASTE HOME SAS</t>
  </si>
  <si>
    <t>2025-07-17 12:11:37</t>
  </si>
  <si>
    <t>2025-08-06 12:18:14</t>
  </si>
  <si>
    <t>2025-08-15 10:49:49</t>
  </si>
  <si>
    <t>2025-09-22 17:04:45</t>
  </si>
  <si>
    <t>28608</t>
  </si>
  <si>
    <t>LONA DICKSON CHICAGO VERT D310 120</t>
  </si>
  <si>
    <t>BUZCA SOLUCIONES DE INGENIERIA S.A.</t>
  </si>
  <si>
    <t>2025-07-23 08:42:09</t>
  </si>
  <si>
    <t>2025-08-06 07:37:51</t>
  </si>
  <si>
    <t>2025-08-15 06:33:39</t>
  </si>
  <si>
    <t>2025-09-04 06:57:14</t>
  </si>
  <si>
    <t>2025-09-15 11:49:21</t>
  </si>
  <si>
    <t>CREPES Y WAFFLES SA</t>
  </si>
  <si>
    <t>2025-07-30 10:12:34</t>
  </si>
  <si>
    <t>2025-08-25 17:18:26</t>
  </si>
  <si>
    <t>2025-09-06 10:49:35</t>
  </si>
  <si>
    <t>2025-09-19 06:52:55</t>
  </si>
  <si>
    <t>2025-09-29 10:54:24</t>
  </si>
  <si>
    <t>SPOT09</t>
  </si>
  <si>
    <t>SISTEMA ELECTRICO  9 SPOT PARA PERGOLA</t>
  </si>
  <si>
    <t>2025-10-27 17:26:02</t>
  </si>
  <si>
    <t>2025-11-25</t>
  </si>
  <si>
    <t>LA RIVERITA LLC</t>
  </si>
  <si>
    <t>2025-07-17 12:29:06</t>
  </si>
  <si>
    <t>2025-07-22 12:12:58</t>
  </si>
  <si>
    <t>2025-07-22 12:13:05</t>
  </si>
  <si>
    <t>2025-08-28 15:09:57</t>
  </si>
  <si>
    <t>JOHN JAIRO GARCIA VILLADA</t>
  </si>
  <si>
    <t>2025-07-28 15:19:23</t>
  </si>
  <si>
    <t>2025-08-06 11:22:31</t>
  </si>
  <si>
    <t>2025-08-13 17:52:40</t>
  </si>
  <si>
    <t>2025-08-14 15:28:15</t>
  </si>
  <si>
    <t>2025-08-22 16:30:31</t>
  </si>
  <si>
    <t>2025-07-22 11:26:24</t>
  </si>
  <si>
    <t>2025-07-22 18:01:08</t>
  </si>
  <si>
    <t>2025-07-25 12:17:17</t>
  </si>
  <si>
    <t>2025-08-22 11:31:37</t>
  </si>
  <si>
    <t>2025-08-22 11:32:00</t>
  </si>
  <si>
    <t>2025-09-25 17:41:00</t>
  </si>
  <si>
    <t>CLUB DE LEONES DE CALI LA MERCED</t>
  </si>
  <si>
    <t>2023-06-27</t>
  </si>
  <si>
    <t>2025-07-18 10:00:20</t>
  </si>
  <si>
    <t>2025-07-21 10:38:47</t>
  </si>
  <si>
    <t>2025-07-23 09:28:05</t>
  </si>
  <si>
    <t>2025-07-25 11:17:16</t>
  </si>
  <si>
    <t>LINA MARIA  VARGAS ARIAS</t>
  </si>
  <si>
    <t>2025-08-19 14:02:54</t>
  </si>
  <si>
    <t>2025-08-21 15:26:49</t>
  </si>
  <si>
    <t>2025-08-27 07:25:55</t>
  </si>
  <si>
    <t>2025-08-28 07:24:51</t>
  </si>
  <si>
    <t>2025-09-03 20:05:56</t>
  </si>
  <si>
    <t>2025-08-15 09:07:49</t>
  </si>
  <si>
    <t>2025-09-05 15:18:31</t>
  </si>
  <si>
    <t>2025-10-29 01:20:40</t>
  </si>
  <si>
    <t>ESTRUC ALUM ESPC05</t>
  </si>
  <si>
    <t>ESTRUCTURA PERFILES VERTICALES ESP</t>
  </si>
  <si>
    <t>2025-07-21 13:38:18</t>
  </si>
  <si>
    <t>2025-07-22 17:59:42</t>
  </si>
  <si>
    <t>2025-09-02 11:06:15</t>
  </si>
  <si>
    <t>2025-10-07 16:31:52</t>
  </si>
  <si>
    <t>2025-10-25 14:50:20</t>
  </si>
  <si>
    <t>2025-10-25 14:50:50</t>
  </si>
  <si>
    <t>2025-10-28</t>
  </si>
  <si>
    <t>2025-11-08</t>
  </si>
  <si>
    <t>SPORTCAL02</t>
  </si>
  <si>
    <t>SEMIPORTICO EN ALUMINIO 101X101</t>
  </si>
  <si>
    <t>2025-07-22 09:25:28</t>
  </si>
  <si>
    <t>2025-08-05 07:42:15</t>
  </si>
  <si>
    <t>2025-08-05 08:39:31</t>
  </si>
  <si>
    <t>2025-08-11 08:57:40</t>
  </si>
  <si>
    <t>ALFARO MARTIN  GARCIA MEJIA</t>
  </si>
  <si>
    <t>2025-07-17 16:05:31</t>
  </si>
  <si>
    <t>2025-07-22 12:04:00</t>
  </si>
  <si>
    <t>2025-07-22 12:04:09</t>
  </si>
  <si>
    <t>2025-07-28 11:17:40</t>
  </si>
  <si>
    <t>2025-07-28 15:18:38</t>
  </si>
  <si>
    <t>2025-10-02 16:22:41</t>
  </si>
  <si>
    <t>2025-07-31 06:51:20</t>
  </si>
  <si>
    <t>AMA MAGDALENA SAS</t>
  </si>
  <si>
    <t>2025-08-01 09:49:01</t>
  </si>
  <si>
    <t>2025-09-27 11:39:59</t>
  </si>
  <si>
    <t>2025-09-29 14:49:58</t>
  </si>
  <si>
    <t>2025-10-24 17:02:33</t>
  </si>
  <si>
    <t>100582</t>
  </si>
  <si>
    <t>ASOLEADORA SAKAI S/RUEDAS CON COJIN (TA)</t>
  </si>
  <si>
    <t>EDITH CHAVEZ CORTES</t>
  </si>
  <si>
    <t>2025-07-17 14:30:29</t>
  </si>
  <si>
    <t>2025-08-27 12:22:17</t>
  </si>
  <si>
    <t>2025-09-22 17:11:11</t>
  </si>
  <si>
    <t>GRUPO ADL S.A.S</t>
  </si>
  <si>
    <t>2025-07-17 12:31:26</t>
  </si>
  <si>
    <t>2025-08-19 09:02:21</t>
  </si>
  <si>
    <t>2025-08-21 14:50:50</t>
  </si>
  <si>
    <t>28715</t>
  </si>
  <si>
    <t>SOMBRILLA ALSACIA 2.50*2.50 BASE ACERO</t>
  </si>
  <si>
    <t>2025-07-22 09:14:00</t>
  </si>
  <si>
    <t>2025-07-30 10:53:16</t>
  </si>
  <si>
    <t>2025-08-04 07:19:13</t>
  </si>
  <si>
    <t>2025-08-08 15:22:50</t>
  </si>
  <si>
    <t>2025-09-15 11:11:54</t>
  </si>
  <si>
    <t>BANDERILLA ESPEC01</t>
  </si>
  <si>
    <t>BANDERILLA RECTANGULAR ESPECIAL01</t>
  </si>
  <si>
    <t>AVICOLA SAN MARTIN S.A.</t>
  </si>
  <si>
    <t>2025-08-20 13:13:47</t>
  </si>
  <si>
    <t>2025-10-17 17:16:46</t>
  </si>
  <si>
    <t>VIGAAL02</t>
  </si>
  <si>
    <t>VIGA EN ALUMINIO 101X101</t>
  </si>
  <si>
    <t>2025-07-21 14:32:29</t>
  </si>
  <si>
    <t>2025-07-22 10:57:22</t>
  </si>
  <si>
    <t>2025-08-27 11:16:21</t>
  </si>
  <si>
    <t>2025-09-16 13:44:57</t>
  </si>
  <si>
    <t>2025-07-21 14:15:28</t>
  </si>
  <si>
    <t>2025-07-22 18:00:32</t>
  </si>
  <si>
    <t>2025-07-23 06:58:02</t>
  </si>
  <si>
    <t>2025-07-22 11:27:53</t>
  </si>
  <si>
    <t>2025-07-22 18:01:27</t>
  </si>
  <si>
    <t>UNIVERSIDAD INDUSTRIAL DE SANTANDER UIS</t>
  </si>
  <si>
    <t>2025-08-15 11:19:11</t>
  </si>
  <si>
    <t>2025-09-08 16:01:00</t>
  </si>
  <si>
    <t>2025-09-09 15:53:44</t>
  </si>
  <si>
    <t>CAMILO ANDRES MARTINEZ GOMEZ</t>
  </si>
  <si>
    <t>2025-07-22 09:02:54</t>
  </si>
  <si>
    <t>2025-07-24 13:43:35</t>
  </si>
  <si>
    <t>2025-07-28 07:28:52</t>
  </si>
  <si>
    <t>fundacion Universitaria Esumer</t>
  </si>
  <si>
    <t>2025-08-25 16:52:21</t>
  </si>
  <si>
    <t>2025-10-21 08:32:17</t>
  </si>
  <si>
    <t>2025-10-21 15:11:26</t>
  </si>
  <si>
    <t>2025-10-25</t>
  </si>
  <si>
    <t>2025-07-21 14:44:43</t>
  </si>
  <si>
    <t>2025-07-22 18:01:47</t>
  </si>
  <si>
    <t>2025-07-22 09:50:46</t>
  </si>
  <si>
    <t>2025-07-22 18:02:52</t>
  </si>
  <si>
    <t>2025-07-23 06:59:23</t>
  </si>
  <si>
    <t>2025-07-23 06:53:47</t>
  </si>
  <si>
    <t>2025-07-24 15:50:45</t>
  </si>
  <si>
    <t>2025-07-28 08:50:00</t>
  </si>
  <si>
    <t>2025-07-28 08:50:27</t>
  </si>
  <si>
    <t>MIRYAM  BONILLA</t>
  </si>
  <si>
    <t>2025-07-18 11:57:24</t>
  </si>
  <si>
    <t>2025-07-25 06:27:10</t>
  </si>
  <si>
    <t>NATALIA  DUQUE</t>
  </si>
  <si>
    <t>2025-07-21 12:15:33</t>
  </si>
  <si>
    <t>2025-07-22 17:36:17</t>
  </si>
  <si>
    <t>2025-07-23 09:47:19</t>
  </si>
  <si>
    <t>2025-08-06 08:49:34</t>
  </si>
  <si>
    <t>2025-09-08 17:45:23</t>
  </si>
  <si>
    <t>2025-09-13 13:04:29</t>
  </si>
  <si>
    <t>2025-10-25 15:08:56</t>
  </si>
  <si>
    <t>CLAUDIA  MOLANO GIRALDO</t>
  </si>
  <si>
    <t>2025-07-21 12:03:33</t>
  </si>
  <si>
    <t>2025-08-29 06:19:57</t>
  </si>
  <si>
    <t>2025-10-08 15:00:57</t>
  </si>
  <si>
    <t>ALEJANDRO HERNANDEZ OTERO</t>
  </si>
  <si>
    <t>2025-08-27 17:07:32</t>
  </si>
  <si>
    <t>2025-09-15 07:41:51</t>
  </si>
  <si>
    <t>2025-09-30 08:15:50</t>
  </si>
  <si>
    <t>2025-10-03 07:49:16</t>
  </si>
  <si>
    <t>2025-10-04 11:38:04</t>
  </si>
  <si>
    <t>2025-07-28 15:39:53</t>
  </si>
  <si>
    <t>2025-09-02 11:03:29</t>
  </si>
  <si>
    <t>2025-09-03 10:38:16</t>
  </si>
  <si>
    <t>2025-09-13 10:32:17</t>
  </si>
  <si>
    <t>NAYIBE FERIZ LONDOÑO NEIVA</t>
  </si>
  <si>
    <t>2025-08-01 12:14:19</t>
  </si>
  <si>
    <t>2025-08-01 14:18:31</t>
  </si>
  <si>
    <t>2025-08-05 06:58:12</t>
  </si>
  <si>
    <t>2025-07-22 10:08:12</t>
  </si>
  <si>
    <t>2025-07-22 18:02:14</t>
  </si>
  <si>
    <t>2025-07-23 07:02:08</t>
  </si>
  <si>
    <t>2025-08-13 10:51:40</t>
  </si>
  <si>
    <t>2025-08-26 11:31:23</t>
  </si>
  <si>
    <t>2025-08-26 11:31:34</t>
  </si>
  <si>
    <t>2025-08-26 14:43:34</t>
  </si>
  <si>
    <t>2025-07-22 11:25:23</t>
  </si>
  <si>
    <t>2025-07-22 18:03:51</t>
  </si>
  <si>
    <t>2025-07-23 12:37:21</t>
  </si>
  <si>
    <t>2025-07-23 15:27:50</t>
  </si>
  <si>
    <t>2025-08-05 12:13:34</t>
  </si>
  <si>
    <t>2025-08-25 16:13:18</t>
  </si>
  <si>
    <t>FREDY  VALDERRUTEN FERNANDEZ</t>
  </si>
  <si>
    <t>2025-10-21</t>
  </si>
  <si>
    <t>2025-11-26</t>
  </si>
  <si>
    <t>MARíA JOSé  ESPINAL VACCA</t>
  </si>
  <si>
    <t>2025-08-25 17:43:02</t>
  </si>
  <si>
    <t>2025-08-27 14:57:50</t>
  </si>
  <si>
    <t>2025-09-01 12:05:57</t>
  </si>
  <si>
    <t>2025-09-02 16:41:23</t>
  </si>
  <si>
    <t>REMACHE POP 3/16 -6-6</t>
  </si>
  <si>
    <t>7116</t>
  </si>
  <si>
    <t>TUERCA DE SEGURIDAD DE 3/8</t>
  </si>
  <si>
    <t>2025-07-23 07:15:10</t>
  </si>
  <si>
    <t>2025-07-28 07:26:35</t>
  </si>
  <si>
    <t>2025-07-28 07:27:01</t>
  </si>
  <si>
    <t>LUIS FERNANDO OCAMPO AMAYA</t>
  </si>
  <si>
    <t>2025-07-31 16:52:38</t>
  </si>
  <si>
    <t>2025-08-27 12:21:32</t>
  </si>
  <si>
    <t>2025-08-28 06:58:18</t>
  </si>
  <si>
    <t>2025-09-05 09:29:05</t>
  </si>
  <si>
    <t>13879</t>
  </si>
  <si>
    <t>ASOLEADORA VICHADA (TL)</t>
  </si>
  <si>
    <t>2025-10-09 16:40:54</t>
  </si>
  <si>
    <t>2025-11-28</t>
  </si>
  <si>
    <t>2025-12-08</t>
  </si>
  <si>
    <t>2025-07-22 14:24:12</t>
  </si>
  <si>
    <t>2025-07-22 17:40:22</t>
  </si>
  <si>
    <t>2025-07-25 15:50:47</t>
  </si>
  <si>
    <t>2025-07-31 14:51:23</t>
  </si>
  <si>
    <t>2025-08-05 12:10:39</t>
  </si>
  <si>
    <t>2025-09-16 19:02:35</t>
  </si>
  <si>
    <t>2025-10-24 07:22:54</t>
  </si>
  <si>
    <t>2025-10-25 14:57:53</t>
  </si>
  <si>
    <t>2025-07-29 14:19:31</t>
  </si>
  <si>
    <t>2025-07-30 06:52:32</t>
  </si>
  <si>
    <t>2025-07-30 06:53:05</t>
  </si>
  <si>
    <t>27504</t>
  </si>
  <si>
    <t>LONA DICKSON GRIS TWEED REF:U190</t>
  </si>
  <si>
    <t>UNIVERSIDAD INDUSTRIAL DE SANTANDER</t>
  </si>
  <si>
    <t>2025-08-15 11:20:05</t>
  </si>
  <si>
    <t>2025-09-13 12:19:48</t>
  </si>
  <si>
    <t>2025-09-17 07:02:40</t>
  </si>
  <si>
    <t>2025-09-30 16:14:33</t>
  </si>
  <si>
    <t>100016</t>
  </si>
  <si>
    <t>SOMBRILLA TELESCOPIO 4.0 X 4.0</t>
  </si>
  <si>
    <t>12737</t>
  </si>
  <si>
    <t>LONA SOMBRILLA LA GREAT 4*4 S/F</t>
  </si>
  <si>
    <t>2025-07-24 13:46:26</t>
  </si>
  <si>
    <t>2025-07-28 07:27:27</t>
  </si>
  <si>
    <t>2025-07-28 07:27:55</t>
  </si>
  <si>
    <t>Gloria Patricia Vergara Solano</t>
  </si>
  <si>
    <t>2025-07-30 10:31:50</t>
  </si>
  <si>
    <t>2025-08-21 12:14:48</t>
  </si>
  <si>
    <t>2025-08-21 12:14:54</t>
  </si>
  <si>
    <t>En Proceso Instalación</t>
  </si>
  <si>
    <t>2025-07-24 14:58:16</t>
  </si>
  <si>
    <t>2025-09-11 13:59:34</t>
  </si>
  <si>
    <t>2025-09-16 08:22:53</t>
  </si>
  <si>
    <t>2025-08-01 12:17:30</t>
  </si>
  <si>
    <t>2025-08-04 13:02:10</t>
  </si>
  <si>
    <t>2025-08-05 15:30:33</t>
  </si>
  <si>
    <t>2025-08-06 09:37:33</t>
  </si>
  <si>
    <t>2025-07-31 11:07:01</t>
  </si>
  <si>
    <t>2025-08-14 11:51:06</t>
  </si>
  <si>
    <t>2025-08-20 15:23:42</t>
  </si>
  <si>
    <t>2025-08-28 11:11:15</t>
  </si>
  <si>
    <t>2025-07-24 13:36:42</t>
  </si>
  <si>
    <t>2025-07-28 07:33:21</t>
  </si>
  <si>
    <t>2025-07-28 07:33:48</t>
  </si>
  <si>
    <t>EDUAR RYSER SEQUERA</t>
  </si>
  <si>
    <t>2025-08-12 14:44:24</t>
  </si>
  <si>
    <t>2025-09-21</t>
  </si>
  <si>
    <t>210</t>
  </si>
  <si>
    <t>ANGULO ALUMINIO 1/8*11/2"</t>
  </si>
  <si>
    <t>2025-07-30 08:29:47</t>
  </si>
  <si>
    <t>2025-07-30 09:47:40</t>
  </si>
  <si>
    <t>SUMMAR PROCESOS S.A.S</t>
  </si>
  <si>
    <t>2025-08-25 17:48:16</t>
  </si>
  <si>
    <t>2025-08-26 08:09:06</t>
  </si>
  <si>
    <t>2025-09-13 12:58:41</t>
  </si>
  <si>
    <t>2025-09-16 08:25:39</t>
  </si>
  <si>
    <t>2025-10-01 09:12:58</t>
  </si>
  <si>
    <t>2025-07-24 14:08:40</t>
  </si>
  <si>
    <t>2025-07-28 08:50:56</t>
  </si>
  <si>
    <t>2025-07-28 08:51:27</t>
  </si>
  <si>
    <t>REDCOL HOLDINGS S.A.</t>
  </si>
  <si>
    <t>2025-10-23 14:12:17</t>
  </si>
  <si>
    <t>2025-12-04</t>
  </si>
  <si>
    <t>2025-12-06</t>
  </si>
  <si>
    <t>Negro SeÃ±ales - RAL 9004</t>
  </si>
  <si>
    <t xml:space="preserve">AMA MAGDALENA S.A.S </t>
  </si>
  <si>
    <t>2025-07-28 15:44:18</t>
  </si>
  <si>
    <t>2025-07-30 17:35:47</t>
  </si>
  <si>
    <t>2025-08-13 17:57:56</t>
  </si>
  <si>
    <t>2025-08-14 15:27:18</t>
  </si>
  <si>
    <t>2025-09-08 07:36:00</t>
  </si>
  <si>
    <t xml:space="preserve">GRUPO BOTERO MEJIA SAS </t>
  </si>
  <si>
    <t>2025-09-09 15:50:52</t>
  </si>
  <si>
    <t>2025-09-09 17:14:57</t>
  </si>
  <si>
    <t>2025-09-13 13:17:34</t>
  </si>
  <si>
    <t>2025-09-16 08:17:28</t>
  </si>
  <si>
    <t>2025-10-02 15:25:45</t>
  </si>
  <si>
    <t>2025-08-01 15:34:45</t>
  </si>
  <si>
    <t>2025-08-25 15:21:21</t>
  </si>
  <si>
    <t>2025-08-28 16:18:22</t>
  </si>
  <si>
    <t>2025-08-28 16:30:55</t>
  </si>
  <si>
    <t>2025-08-08 09:41:46</t>
  </si>
  <si>
    <t>2025-08-13 17:51:53</t>
  </si>
  <si>
    <t>2025-08-20 15:16:47</t>
  </si>
  <si>
    <t>2025-08-27 16:27:49</t>
  </si>
  <si>
    <t>PERFIL LATERAL FZIPP GRANDE(DA008) 4.5M</t>
  </si>
  <si>
    <t xml:space="preserve">MONICA HENAO NARVAEZ </t>
  </si>
  <si>
    <t>2025-07-28 09:08:39</t>
  </si>
  <si>
    <t>2025-07-28 12:18:56</t>
  </si>
  <si>
    <t>2025-07-30 07:43:05</t>
  </si>
  <si>
    <t>2025-07-30 07:43:13</t>
  </si>
  <si>
    <t>2025-08-04 11:32:11</t>
  </si>
  <si>
    <t>2025-07-28 09:07:19</t>
  </si>
  <si>
    <t>2025-08-27 07:38:52</t>
  </si>
  <si>
    <t>2025-07-29 14:00:19</t>
  </si>
  <si>
    <t>2025-07-30 06:55:50</t>
  </si>
  <si>
    <t>2025-07-30 06:56:26</t>
  </si>
  <si>
    <t>FABIAN  ANDRES CAICEDO  ROJAS</t>
  </si>
  <si>
    <t>2025-07-29 07:08:44</t>
  </si>
  <si>
    <t>2025-07-29 15:52:37</t>
  </si>
  <si>
    <t>2025-07-31 14:26:21</t>
  </si>
  <si>
    <t>AMA ARQUITECTURA SAS</t>
  </si>
  <si>
    <t>2025-08-05 15:37:24</t>
  </si>
  <si>
    <t>2025-08-20 11:33:18</t>
  </si>
  <si>
    <t>2025-09-25 13:55:09</t>
  </si>
  <si>
    <t>2025-09-03 07:58:15</t>
  </si>
  <si>
    <t>2025-09-08 11:16:10</t>
  </si>
  <si>
    <t>2025-09-08 11:16:26</t>
  </si>
  <si>
    <t>EXECUTIVE S A S</t>
  </si>
  <si>
    <t>2025-10-02 16:33:43</t>
  </si>
  <si>
    <t>2025-11-04 08:03:40</t>
  </si>
  <si>
    <t>2025-11-04 08:04:08</t>
  </si>
  <si>
    <t>2025-07-29 07:23:50</t>
  </si>
  <si>
    <t>2025-07-30 06:48:27</t>
  </si>
  <si>
    <t>2025-07-30 06:49:32</t>
  </si>
  <si>
    <t>2025-09-24 11:58:11</t>
  </si>
  <si>
    <t>2025-09-26 15:07:47</t>
  </si>
  <si>
    <t>27641</t>
  </si>
  <si>
    <t>PORCELANATO SMOKE GRAFITO MATE 60 * 60</t>
  </si>
  <si>
    <t>2025-07-30 14:47:27</t>
  </si>
  <si>
    <t>2025-07-31 06:59:37</t>
  </si>
  <si>
    <t>2025-07-31 06:59:58</t>
  </si>
  <si>
    <t>2025-07-31 07:18:47</t>
  </si>
  <si>
    <t>2025-08-06 18:11:27</t>
  </si>
  <si>
    <t>2025-08-12 11:01:30</t>
  </si>
  <si>
    <t>2025-08-28 06:41:41</t>
  </si>
  <si>
    <t>INVERSIONES MORDAZ SAS</t>
  </si>
  <si>
    <t>2025-08-06 13:51:19</t>
  </si>
  <si>
    <t>2025-08-13 11:26:19</t>
  </si>
  <si>
    <t>2025-08-22 16:55:47</t>
  </si>
  <si>
    <t>2025-08-22 16:56:13</t>
  </si>
  <si>
    <t>2025-09-05 12:59:54</t>
  </si>
  <si>
    <t>OSCAR ORLANDO  BEDOYA OSPINA</t>
  </si>
  <si>
    <t>2025-07-30 10:56:31</t>
  </si>
  <si>
    <t>2025-09-06 10:52:02</t>
  </si>
  <si>
    <t>2025-09-23 06:40:24</t>
  </si>
  <si>
    <t>2025-09-25 15:10:15</t>
  </si>
  <si>
    <t>2025-08-05 17:35:09</t>
  </si>
  <si>
    <t>2025-08-15 10:03:45</t>
  </si>
  <si>
    <t>2025-08-15 10:03:54</t>
  </si>
  <si>
    <t>100022</t>
  </si>
  <si>
    <t>TAPON ESPECIAL EN MADERA</t>
  </si>
  <si>
    <t>2025-07-29 13:40:03</t>
  </si>
  <si>
    <t>2025-07-30 06:54:24</t>
  </si>
  <si>
    <t>2025-07-30 06:54:59</t>
  </si>
  <si>
    <t>2025-08-13 11:14:18</t>
  </si>
  <si>
    <t>2025-08-20 09:11:48</t>
  </si>
  <si>
    <t>2025-08-22 16:54:45</t>
  </si>
  <si>
    <t>2025-08-29 09:40:32</t>
  </si>
  <si>
    <t>2025-07-30 09:50:07</t>
  </si>
  <si>
    <t>2025-08-04 11:41:03</t>
  </si>
  <si>
    <t>2025-08-04 11:41:12</t>
  </si>
  <si>
    <t>2025-08-13 09:08:49</t>
  </si>
  <si>
    <t>10835</t>
  </si>
  <si>
    <t>TORN BRISTOL C/AVELL INOX 8X30MM</t>
  </si>
  <si>
    <t>2025-07-29 15:42:01</t>
  </si>
  <si>
    <t>2025-09-05 17:08:53</t>
  </si>
  <si>
    <t>2025-07-31 06:51:55</t>
  </si>
  <si>
    <t>2025-07-31 08:27:26</t>
  </si>
  <si>
    <t>BETAGUT SAS</t>
  </si>
  <si>
    <t>2025-08-05 15:30:20</t>
  </si>
  <si>
    <t>2025-08-06 14:41:31</t>
  </si>
  <si>
    <t>2025-08-14 15:25:17</t>
  </si>
  <si>
    <t>2025-08-14 15:25:49</t>
  </si>
  <si>
    <t>2025-08-21 19:14:42</t>
  </si>
  <si>
    <t>CONSTRUCCIONES Y ACABADOS SALDARRIAGA S.A.S.</t>
  </si>
  <si>
    <t>2025-08-22 08:51:27</t>
  </si>
  <si>
    <t>2025-09-05 10:07:18</t>
  </si>
  <si>
    <t>2025-09-13 12:37:17</t>
  </si>
  <si>
    <t>2025-10-03 07:16:52</t>
  </si>
  <si>
    <t>2025-10-08 14:59:17</t>
  </si>
  <si>
    <t>REINALDO  ZULUAGA</t>
  </si>
  <si>
    <t>2025-08-05 14:27:43</t>
  </si>
  <si>
    <t>2025-08-06 11:23:34</t>
  </si>
  <si>
    <t>OLAYA OSCAR</t>
  </si>
  <si>
    <t>2025-07-29 15:37:27</t>
  </si>
  <si>
    <t>2025-07-30 06:53:31</t>
  </si>
  <si>
    <t>2025-07-30 06:53:53</t>
  </si>
  <si>
    <t xml:space="preserve">MARIA JULIANA  RUIZ </t>
  </si>
  <si>
    <t>2025-08-23 13:11:02</t>
  </si>
  <si>
    <t>2025-09-09 15:27:13</t>
  </si>
  <si>
    <t>2025-09-15 07:25:59</t>
  </si>
  <si>
    <t>FIXAMED SAS</t>
  </si>
  <si>
    <t>2025-08-01 12:04:52</t>
  </si>
  <si>
    <t>2025-10-22 10:15:21</t>
  </si>
  <si>
    <t>2025-09-03 10:39:31</t>
  </si>
  <si>
    <t>2025-10-31 14:22:04</t>
  </si>
  <si>
    <t>2025-07-31 15:16:17</t>
  </si>
  <si>
    <t>2025-08-27 10:47:44</t>
  </si>
  <si>
    <t>2025-08-01 10:49:27</t>
  </si>
  <si>
    <t>2025-08-08 16:38:37</t>
  </si>
  <si>
    <t>2025-08-08 16:38:55</t>
  </si>
  <si>
    <t>2025-08-29 12:21:37</t>
  </si>
  <si>
    <t>900005</t>
  </si>
  <si>
    <t>LAVADO DE LONA</t>
  </si>
  <si>
    <t>MARITZA  NOLASCO</t>
  </si>
  <si>
    <t>2025-08-14 13:23:56</t>
  </si>
  <si>
    <t>2025-08-14 17:20:04</t>
  </si>
  <si>
    <t>2025-08-22 09:55:47</t>
  </si>
  <si>
    <t>2025-08-22 09:56:28</t>
  </si>
  <si>
    <t>2025-09-02 12:59:58</t>
  </si>
  <si>
    <t>MUMA SAS</t>
  </si>
  <si>
    <t>2025-09-09 08:52:26</t>
  </si>
  <si>
    <t>2025-09-30 07:40:19</t>
  </si>
  <si>
    <t>2025-09-30 07:40:26</t>
  </si>
  <si>
    <t>2025-10-07 10:20:44</t>
  </si>
  <si>
    <t>9590</t>
  </si>
  <si>
    <t>BUTACA BAR NORMANDIA 40X40 (TA)</t>
  </si>
  <si>
    <t>BUSINESS PROCESS &amp; TECHNOLOGIES INTEGRATION S.A.S</t>
  </si>
  <si>
    <t>2025-08-15 11:39:59</t>
  </si>
  <si>
    <t>2025-08-22 10:00:27</t>
  </si>
  <si>
    <t>2025-08-22 10:00:54</t>
  </si>
  <si>
    <t>2025-08-28 14:54:24</t>
  </si>
  <si>
    <t>2025-08-05 12:43:43</t>
  </si>
  <si>
    <t>2025-09-02 10:05:12</t>
  </si>
  <si>
    <t>2025-09-03 14:40:02</t>
  </si>
  <si>
    <t>2025-09-13 10:30:40</t>
  </si>
  <si>
    <t>2025-09-04 12:31:15</t>
  </si>
  <si>
    <t>2025-09-10 08:30:56</t>
  </si>
  <si>
    <t>2025-09-11 16:53:45</t>
  </si>
  <si>
    <t>2025-09-15 15:54:56</t>
  </si>
  <si>
    <t>SERVICIO MTTO- LAVADO LONA PERGOTEK</t>
  </si>
  <si>
    <t>CREDITOS MAGUIBAL J&amp;L SAS</t>
  </si>
  <si>
    <t>2025-08-20 12:23:37</t>
  </si>
  <si>
    <t>2025-10-16 11:28:22</t>
  </si>
  <si>
    <t>2025-10-21 09:04:31</t>
  </si>
  <si>
    <t>2025-07-31 15:34:02</t>
  </si>
  <si>
    <t>2025-08-27 10:49:56</t>
  </si>
  <si>
    <t>2025-08-11 16:19:50</t>
  </si>
  <si>
    <t>2025-09-05 07:43:47</t>
  </si>
  <si>
    <t>2025-09-08 12:01:54</t>
  </si>
  <si>
    <t>2025-07-31 15:29:55</t>
  </si>
  <si>
    <t>2025-08-27 10:46:27</t>
  </si>
  <si>
    <t>PLAZOLETA CENTRAL SAS</t>
  </si>
  <si>
    <t>2025-10-23 14:12:46</t>
  </si>
  <si>
    <t>2025-10-24 13:31:03</t>
  </si>
  <si>
    <t>2025-10-31 11:42:36</t>
  </si>
  <si>
    <t>LONA PFLEX15</t>
  </si>
  <si>
    <t>LONA PFLEX PVC LONF 4.40 X PROY 9.0</t>
  </si>
  <si>
    <t>AGROPECUARIA CORCEGA SAS</t>
  </si>
  <si>
    <t>2025-08-05 16:40:23</t>
  </si>
  <si>
    <t>2025-09-06 11:10:49</t>
  </si>
  <si>
    <t>2025-09-16 09:29:34</t>
  </si>
  <si>
    <t>2025-09-18 10:09:21</t>
  </si>
  <si>
    <t>2025-08-05 15:16:35</t>
  </si>
  <si>
    <t>KUBIK LAB SAS</t>
  </si>
  <si>
    <t>2025-09-16 15:10:33</t>
  </si>
  <si>
    <t>2025-10-14 15:23:37</t>
  </si>
  <si>
    <t>2025-10-31 11:40:56</t>
  </si>
  <si>
    <t>2025-09-15 17:12:31</t>
  </si>
  <si>
    <t>2025-10-20 09:49:56</t>
  </si>
  <si>
    <t>2025-10-20 12:14:58</t>
  </si>
  <si>
    <t>2025-10-19</t>
  </si>
  <si>
    <t>DIEGO EDUARDO RAMIREZ HERRERA</t>
  </si>
  <si>
    <t>2025-09-24 11:21:18</t>
  </si>
  <si>
    <t>2025-10-11 14:35:28</t>
  </si>
  <si>
    <t>2025-10-15 08:05:13</t>
  </si>
  <si>
    <t>2025-10-15 16:30:52</t>
  </si>
  <si>
    <t xml:space="preserve">HILDA MARIA LEMUS </t>
  </si>
  <si>
    <t>2025-08-15 10:06:59</t>
  </si>
  <si>
    <t>2025-08-22 16:50:40</t>
  </si>
  <si>
    <t>2025-08-22 16:51:31</t>
  </si>
  <si>
    <t>2025-09-04 14:50:56</t>
  </si>
  <si>
    <t>2025-09-30 09:03:59</t>
  </si>
  <si>
    <t>2025-10-14 15:45:44</t>
  </si>
  <si>
    <t>2025-10-22 17:08:39</t>
  </si>
  <si>
    <t>2025-10-25 15:15:57</t>
  </si>
  <si>
    <t>2025-10-18</t>
  </si>
  <si>
    <t>MARIA INES CALERO DE ARANGO</t>
  </si>
  <si>
    <t>2025-08-02 09:47:58</t>
  </si>
  <si>
    <t>2025-09-24 08:37:32</t>
  </si>
  <si>
    <t>2025-08-01 15:09:59</t>
  </si>
  <si>
    <t>2025-08-04 10:43:09</t>
  </si>
  <si>
    <t>2025-08-04 10:43:24</t>
  </si>
  <si>
    <t>EL FARO INVERSIONES Y PROYECTOS S.A.S</t>
  </si>
  <si>
    <t>2025-08-19 12:12:37</t>
  </si>
  <si>
    <t>2025-08-21 10:11:51</t>
  </si>
  <si>
    <t>2025-08-22 09:57:46</t>
  </si>
  <si>
    <t>2025-08-26 14:32:53</t>
  </si>
  <si>
    <t>ALUPF30</t>
  </si>
  <si>
    <t>PALILLA PERGOLITE (GLB323) 6M - CRUDO</t>
  </si>
  <si>
    <t>2025-08-05 17:37:27</t>
  </si>
  <si>
    <t>2025-08-08 16:30:46</t>
  </si>
  <si>
    <t>2025-08-08 16:31:18</t>
  </si>
  <si>
    <t>2025-09-11 13:20:46</t>
  </si>
  <si>
    <t>CAROLINA SALAZAR</t>
  </si>
  <si>
    <t>2025-08-13 10:01:10</t>
  </si>
  <si>
    <t>2025-08-14 06:26:15</t>
  </si>
  <si>
    <t>2025-09-04 12:17:34</t>
  </si>
  <si>
    <t>2025-09-19 16:27:53</t>
  </si>
  <si>
    <t>2025-08-06 06:53:28</t>
  </si>
  <si>
    <t>2025-08-06 17:36:23</t>
  </si>
  <si>
    <t>2025-08-09 11:48:51</t>
  </si>
  <si>
    <t>2025-08-12 07:47:04</t>
  </si>
  <si>
    <t>KLINER WILLIAM VIAFARA</t>
  </si>
  <si>
    <t>2025-08-08 12:11:35</t>
  </si>
  <si>
    <t>2025-08-08 16:40:01</t>
  </si>
  <si>
    <t>2025-08-08 16:40:16</t>
  </si>
  <si>
    <t>2025-08-04 14:17:15</t>
  </si>
  <si>
    <t>2025-08-05 06:40:36</t>
  </si>
  <si>
    <t>2025-08-05 06:41:08</t>
  </si>
  <si>
    <t>2025-08-11 14:22:13</t>
  </si>
  <si>
    <t>2025-08-20 14:47:58</t>
  </si>
  <si>
    <t>2025-08-20 14:48:05</t>
  </si>
  <si>
    <t>2025-08-08 15:08:11</t>
  </si>
  <si>
    <t>2025-09-11 22:16:41</t>
  </si>
  <si>
    <t>2025-08-08 16:40:40</t>
  </si>
  <si>
    <t>2025-08-08 16:41:09</t>
  </si>
  <si>
    <t>2025-08-15 11:36:36</t>
  </si>
  <si>
    <t>2025-08-19 16:14:20</t>
  </si>
  <si>
    <t>2025-08-22 09:59:43</t>
  </si>
  <si>
    <t>2025-09-19 11:41:56</t>
  </si>
  <si>
    <t>DILIA  GONZALEZ</t>
  </si>
  <si>
    <t>2025-08-13 11:42:20</t>
  </si>
  <si>
    <t>2025-08-27 10:47:32</t>
  </si>
  <si>
    <t>26873</t>
  </si>
  <si>
    <t>2025-08-05 11:14:36</t>
  </si>
  <si>
    <t>2025-08-05 14:15:26</t>
  </si>
  <si>
    <t>2025-08-05 14:15:56</t>
  </si>
  <si>
    <t>2025-08-06 09:04:32</t>
  </si>
  <si>
    <t>2025-08-06 18:34:28</t>
  </si>
  <si>
    <t>2025-08-15 12:00:21</t>
  </si>
  <si>
    <t>2025-08-15 16:22:28</t>
  </si>
  <si>
    <t>BRENT  SCHROEDER</t>
  </si>
  <si>
    <t>2025-10-18 14:14:47</t>
  </si>
  <si>
    <t>2025-11-04</t>
  </si>
  <si>
    <t>AYARZA ESTUDIO DE ARQUITECTURA SAS</t>
  </si>
  <si>
    <t>2025-08-06 13:58:07</t>
  </si>
  <si>
    <t>2025-08-22 13:26:01</t>
  </si>
  <si>
    <t>2025-08-26 15:22:45</t>
  </si>
  <si>
    <t>2025-09-05 20:49:34</t>
  </si>
  <si>
    <t xml:space="preserve">MACONDO LLC </t>
  </si>
  <si>
    <t>2025-10-07 17:42:00</t>
  </si>
  <si>
    <t>CELOSIA ESPECIAL07</t>
  </si>
  <si>
    <t>CELOSIA ESPECIAL ALUMINIO L3658*A3000</t>
  </si>
  <si>
    <t>2025-08-06 11:58:01</t>
  </si>
  <si>
    <t>2025-08-08 06:50:37</t>
  </si>
  <si>
    <t>2025-08-08 06:50:48</t>
  </si>
  <si>
    <t>2025-08-06 13:53:04</t>
  </si>
  <si>
    <t>2025-09-06 13:57:44</t>
  </si>
  <si>
    <t>2025-09-15 09:55:20</t>
  </si>
  <si>
    <t>2025-09-25 15:12:51</t>
  </si>
  <si>
    <t>2025-09-14</t>
  </si>
  <si>
    <t>2025-08-08 09:46:39</t>
  </si>
  <si>
    <t>2025-08-12 09:48:09</t>
  </si>
  <si>
    <t>2025-08-20 15:59:16</t>
  </si>
  <si>
    <t>2025-09-24 12:00:55</t>
  </si>
  <si>
    <t>2025-08-06 12:09:18</t>
  </si>
  <si>
    <t>2025-08-08 06:51:41</t>
  </si>
  <si>
    <t>2025-08-08 06:52:06</t>
  </si>
  <si>
    <t>JOSE MILLER  ROMERO</t>
  </si>
  <si>
    <t>2025-08-06 09:20:14</t>
  </si>
  <si>
    <t>2025-08-06 10:38:39</t>
  </si>
  <si>
    <t>2025-08-06 12:04:21</t>
  </si>
  <si>
    <t>2025-08-08 19:05:03</t>
  </si>
  <si>
    <t>CONSTRUALMANZA SAS</t>
  </si>
  <si>
    <t>2025-08-06 10:45:56</t>
  </si>
  <si>
    <t>2025-08-25 14:42:31</t>
  </si>
  <si>
    <t>2025-08-25 14:42:39</t>
  </si>
  <si>
    <t>2025-08-29 11:52:19</t>
  </si>
  <si>
    <t>BLANCA LILIA HERRERA</t>
  </si>
  <si>
    <t>2025-08-06 12:17:31</t>
  </si>
  <si>
    <t>2025-08-08 06:49:03</t>
  </si>
  <si>
    <t>2025-08-08 06:49:33</t>
  </si>
  <si>
    <t>2025-08-06 14:11:41</t>
  </si>
  <si>
    <t>2025-08-08 06:52:35</t>
  </si>
  <si>
    <t>2025-08-08 06:52:59</t>
  </si>
  <si>
    <t>EQUANIME SAS</t>
  </si>
  <si>
    <t>2025-08-23 10:38:34</t>
  </si>
  <si>
    <t>2025-08-25 11:39:36</t>
  </si>
  <si>
    <t>2025-08-25 11:39:41</t>
  </si>
  <si>
    <t>2025-10-09 13:43:22</t>
  </si>
  <si>
    <t>15356</t>
  </si>
  <si>
    <t>SOFA MONTECARLO SOLO  ALUMINIO 2P C/C</t>
  </si>
  <si>
    <t>2025-08-06 14:17:36</t>
  </si>
  <si>
    <t>2025-08-08 06:47:43</t>
  </si>
  <si>
    <t>2025-08-08 06:48:18</t>
  </si>
  <si>
    <t>Oscar Salazar Jimenez</t>
  </si>
  <si>
    <t>2025-09-04 13:27:23</t>
  </si>
  <si>
    <t>2025-09-19 16:38:15</t>
  </si>
  <si>
    <t>2025-09-27 09:41:59</t>
  </si>
  <si>
    <t>2025-08-20 15:28:46</t>
  </si>
  <si>
    <t>2025-10-08 14:03:46</t>
  </si>
  <si>
    <t>2025-10-31 12:08:02</t>
  </si>
  <si>
    <t>2025-11-05 09:18:13</t>
  </si>
  <si>
    <t>2025-08-15 09:41:52</t>
  </si>
  <si>
    <t>2025-08-15 15:09:23</t>
  </si>
  <si>
    <t>2025-08-15 15:09:30</t>
  </si>
  <si>
    <t>2025-08-20 13:44:42</t>
  </si>
  <si>
    <t>2025-10-14 14:30:44</t>
  </si>
  <si>
    <t>2025-10-20 17:15:42</t>
  </si>
  <si>
    <t>2025-10-26</t>
  </si>
  <si>
    <t>ESTRU ACER ESPC03</t>
  </si>
  <si>
    <t>ESTRUCTURA ESPECIAL CUBIERTA</t>
  </si>
  <si>
    <t>2025-08-08 14:11:50</t>
  </si>
  <si>
    <t>2025-08-08 16:39:15</t>
  </si>
  <si>
    <t>2025-08-08 16:39:31</t>
  </si>
  <si>
    <t>PARASOLES,CARPAS Y ALQUILER LEON SAS</t>
  </si>
  <si>
    <t>2025-08-11 13:04:40</t>
  </si>
  <si>
    <t>2025-08-12 07:54:23</t>
  </si>
  <si>
    <t>2025-08-12 07:54:47</t>
  </si>
  <si>
    <t>2025-08-11 11:52:25</t>
  </si>
  <si>
    <t>2025-08-27 10:47:49</t>
  </si>
  <si>
    <t>KEITH  CHAIPCHEI</t>
  </si>
  <si>
    <t>2025-08-13 09:41:34</t>
  </si>
  <si>
    <t>2025-08-14 06:24:49</t>
  </si>
  <si>
    <t>2025-08-08 15:02:06</t>
  </si>
  <si>
    <t>2025-08-25 07:51:30</t>
  </si>
  <si>
    <t>2025-08-25 07:51:39</t>
  </si>
  <si>
    <t>2025-08-26 09:33:03</t>
  </si>
  <si>
    <t>REP019</t>
  </si>
  <si>
    <t>REPARACION COJIN MANO OBRA</t>
  </si>
  <si>
    <t>2025-10-02 16:49:27</t>
  </si>
  <si>
    <t>2025-10-02 17:39:29</t>
  </si>
  <si>
    <t>2025-11-27</t>
  </si>
  <si>
    <t>GYLDA S.A.S</t>
  </si>
  <si>
    <t>2025-08-25 16:56:55</t>
  </si>
  <si>
    <t>2025-09-02 10:10:11</t>
  </si>
  <si>
    <t>2025-09-08 16:03:42</t>
  </si>
  <si>
    <t>2025-09-25 13:08:43</t>
  </si>
  <si>
    <t>ACUATICA VALLE S.A.S.</t>
  </si>
  <si>
    <t>2025-09-09 15:27:36</t>
  </si>
  <si>
    <t>2025-09-19 07:36:48</t>
  </si>
  <si>
    <t>MEMBRANA ESPC08</t>
  </si>
  <si>
    <t>MEMBRANA AUPOR TIPO PANUELO DE 423 MTR2</t>
  </si>
  <si>
    <t>SERVICIO  DISEÃÂO</t>
  </si>
  <si>
    <t>MENESES NORIEGA MILTON REINALDO</t>
  </si>
  <si>
    <t>2025-08-26 08:55:21</t>
  </si>
  <si>
    <t>2025-08-27 14:58:53</t>
  </si>
  <si>
    <t>2025-09-09 07:05:36</t>
  </si>
  <si>
    <t>2025-08-20 16:23:37</t>
  </si>
  <si>
    <t>2025-10-15 10:17:16</t>
  </si>
  <si>
    <t>2025-10-15 14:27:15</t>
  </si>
  <si>
    <t>ISALUNA SAS</t>
  </si>
  <si>
    <t>2025-08-13 09:35:25</t>
  </si>
  <si>
    <t>2025-09-08 07:17:12</t>
  </si>
  <si>
    <t>2025-09-05 09:36:16</t>
  </si>
  <si>
    <t>CAROLINA  LOPEZ ORDOñEZ</t>
  </si>
  <si>
    <t>2025-08-11 11:10:55</t>
  </si>
  <si>
    <t>2025-08-12 14:50:48</t>
  </si>
  <si>
    <t>2025-08-20 11:37:10</t>
  </si>
  <si>
    <t>2025-09-23 08:06:24</t>
  </si>
  <si>
    <t>2025-10-09 07:01:56</t>
  </si>
  <si>
    <t>2025-10-09 07:03:01</t>
  </si>
  <si>
    <t>2025-08-27 17:25:09</t>
  </si>
  <si>
    <t>2025-09-03 10:16:41</t>
  </si>
  <si>
    <t>2025-09-09 06:47:21</t>
  </si>
  <si>
    <t>2025-09-17 17:19:53</t>
  </si>
  <si>
    <t>2025-08-27 17:24:18</t>
  </si>
  <si>
    <t>2025-09-04 13:34:08</t>
  </si>
  <si>
    <t>2025-09-09 06:55:51</t>
  </si>
  <si>
    <t>2025-09-19 22:00:22</t>
  </si>
  <si>
    <t xml:space="preserve">ANTOINE  SAUZE </t>
  </si>
  <si>
    <t>2025-08-25 17:45:02</t>
  </si>
  <si>
    <t>2025-10-01 10:24:21</t>
  </si>
  <si>
    <t>2025-10-06 07:32:03</t>
  </si>
  <si>
    <t>2025-10-06 07:53:46</t>
  </si>
  <si>
    <t>2025-08-13 11:30:16</t>
  </si>
  <si>
    <t>2025-08-27 10:47:38</t>
  </si>
  <si>
    <t>2025-08-19 14:11:45</t>
  </si>
  <si>
    <t>2025-08-21 15:25:35</t>
  </si>
  <si>
    <t>2025-08-22 15:44:56</t>
  </si>
  <si>
    <t>2025-08-25 16:04:06</t>
  </si>
  <si>
    <t>2025-09-05 15:51:52</t>
  </si>
  <si>
    <t>BANE0601**</t>
  </si>
  <si>
    <t>LON BANETA 135 GRADOS ELECTMAN</t>
  </si>
  <si>
    <t>2025-09-02 12:28:46</t>
  </si>
  <si>
    <t>2025-09-08 10:20:01</t>
  </si>
  <si>
    <t>2025-09-13 12:30:16</t>
  </si>
  <si>
    <t>2025-09-15 08:54:09</t>
  </si>
  <si>
    <t>2025-09-15 13:03:28</t>
  </si>
  <si>
    <t>SSCREAN ESP01</t>
  </si>
  <si>
    <t>SLIDING SCREAN ESPECIAL 01</t>
  </si>
  <si>
    <t>SSCREAN ESP02</t>
  </si>
  <si>
    <t>SLIDING SCREAN ESPECIAL 02</t>
  </si>
  <si>
    <t>LEXI LUCERO LOPEZ  IMBACCHI</t>
  </si>
  <si>
    <t>2025-08-12 07:55:49</t>
  </si>
  <si>
    <t>2025-08-27 10:47:41</t>
  </si>
  <si>
    <t>2025-08-12 16:42:22</t>
  </si>
  <si>
    <t>2025-08-13 08:30:22</t>
  </si>
  <si>
    <t>2025-09-12 06:57:54</t>
  </si>
  <si>
    <t>2025-09-15 08:47:11</t>
  </si>
  <si>
    <t>28776</t>
  </si>
  <si>
    <t>ESTRUCTURA ESPECIAL VERTICAL TECA</t>
  </si>
  <si>
    <t>CLAUDIA  VéLEZ</t>
  </si>
  <si>
    <t>2025-09-01 12:39:04</t>
  </si>
  <si>
    <t>2025-09-15 17:34:29</t>
  </si>
  <si>
    <t>2025-09-24 07:26:10</t>
  </si>
  <si>
    <t>2025-09-29 16:17:35</t>
  </si>
  <si>
    <t>2025-10-20 08:02:51</t>
  </si>
  <si>
    <t>2025-08-12 14:19:02</t>
  </si>
  <si>
    <t>2025-09-11 13:58:58</t>
  </si>
  <si>
    <t>2025-09-12 06:58:18</t>
  </si>
  <si>
    <t>2025-09-15 08:48:35</t>
  </si>
  <si>
    <t>28452</t>
  </si>
  <si>
    <t>MESA AUXILIAR  60*60 MORROS (TA)</t>
  </si>
  <si>
    <t>2025-08-13 11:22:20</t>
  </si>
  <si>
    <t>2025-08-27 10:46:03</t>
  </si>
  <si>
    <t>2025-08-27 10:46:14</t>
  </si>
  <si>
    <t>2025-08-15 08:32:40</t>
  </si>
  <si>
    <t>2025-09-22 06:38:04</t>
  </si>
  <si>
    <t>2025-08-20 11:33:49</t>
  </si>
  <si>
    <t>2025-10-14 15:48:08</t>
  </si>
  <si>
    <t>2025-08-12 16:23:31</t>
  </si>
  <si>
    <t>2025-08-12 16:23:39</t>
  </si>
  <si>
    <t>DISEÑOS MILANELO SAS</t>
  </si>
  <si>
    <t>2025-10-29 16:57:04</t>
  </si>
  <si>
    <t>2025-11-05 18:04:07</t>
  </si>
  <si>
    <t>ARIZUL DEL CARIBE SAS</t>
  </si>
  <si>
    <t>2025-08-20 15:04:07</t>
  </si>
  <si>
    <t>2025-08-21 17:07:35</t>
  </si>
  <si>
    <t>2025-08-27 10:45:02</t>
  </si>
  <si>
    <t>2025-09-01 09:30:04</t>
  </si>
  <si>
    <t>2025-08-14 08:57:33</t>
  </si>
  <si>
    <t>2025-08-27 10:47:28</t>
  </si>
  <si>
    <t>2025-08-14 09:17:42</t>
  </si>
  <si>
    <t>2025-08-27 10:45:48</t>
  </si>
  <si>
    <t>2025-08-20 07:13:33</t>
  </si>
  <si>
    <t>2025-08-21 17:07:07</t>
  </si>
  <si>
    <t>2025-08-25 14:54:07</t>
  </si>
  <si>
    <t>2025-08-25 16:21:34</t>
  </si>
  <si>
    <t>2025-08-15 09:27:10</t>
  </si>
  <si>
    <t>2025-08-19 08:53:38</t>
  </si>
  <si>
    <t>2025-08-19 08:54:07</t>
  </si>
  <si>
    <t>2025-09-22 13:57:44</t>
  </si>
  <si>
    <t>2025-10-06 17:36:54</t>
  </si>
  <si>
    <t>2025-10-11 14:42:24</t>
  </si>
  <si>
    <t>CHAPA TOP ALUMINIO GRANDE AL8600A13A</t>
  </si>
  <si>
    <t>2025-11-05 09:16:42</t>
  </si>
  <si>
    <t>2025-12-01</t>
  </si>
  <si>
    <t>2025-12-11</t>
  </si>
  <si>
    <t>2025-08-15 09:34:13</t>
  </si>
  <si>
    <t>2025-08-19 09:03:07</t>
  </si>
  <si>
    <t>2025-08-19 09:03:37</t>
  </si>
  <si>
    <t>SUPERTIENDAS Y DROGUERIAS OLIMPICA SA</t>
  </si>
  <si>
    <t>LONA MEMB ESPC09</t>
  </si>
  <si>
    <t>LONA MEMBRANA AUTOPORTANTE 71 MT2</t>
  </si>
  <si>
    <t>OPERACION &amp; HOTELERIA SAS</t>
  </si>
  <si>
    <t>2025-08-28 08:46:54</t>
  </si>
  <si>
    <t>12093</t>
  </si>
  <si>
    <t>PERFIL ALN5322 CANAL PARASOLES CRUDO</t>
  </si>
  <si>
    <t>12183</t>
  </si>
  <si>
    <t>TORN AVE PH 4*3/4 ZN</t>
  </si>
  <si>
    <t>2025-08-20 15:34:14</t>
  </si>
  <si>
    <t>2025-08-20 15:38:21</t>
  </si>
  <si>
    <t>2025-08-20 15:52:54</t>
  </si>
  <si>
    <t>2025-08-20 16:48:34</t>
  </si>
  <si>
    <t>14834</t>
  </si>
  <si>
    <t>COJINES SOFA MONTECARLO IZQ/DER</t>
  </si>
  <si>
    <t>14838</t>
  </si>
  <si>
    <t>COJINES POLTRONA ESQUINERA MONTECARLO</t>
  </si>
  <si>
    <t>JORGE HUMBERTO ROJAS PALACIOS</t>
  </si>
  <si>
    <t>2025-09-01 17:19:53</t>
  </si>
  <si>
    <t>2025-09-02 11:21:46</t>
  </si>
  <si>
    <t>2025-09-09 08:08:59</t>
  </si>
  <si>
    <t>2025-09-12 11:58:01</t>
  </si>
  <si>
    <t>2025-09-15 17:32:57</t>
  </si>
  <si>
    <t>2025-09-20 11:17:20</t>
  </si>
  <si>
    <t>2025-10-09 06:39:58</t>
  </si>
  <si>
    <t>IVAN ANDRES PAEZ CELIS</t>
  </si>
  <si>
    <t>2025-08-19 13:27:34</t>
  </si>
  <si>
    <t>2025-08-21 09:25:57</t>
  </si>
  <si>
    <t>JAVIER  CARDONA RAMIREZ</t>
  </si>
  <si>
    <t>2025-08-26 11:56:19</t>
  </si>
  <si>
    <t>2025-09-17 08:27:15</t>
  </si>
  <si>
    <t>2025-10-09 08:54:36</t>
  </si>
  <si>
    <t>2025-10-27 10:33:47</t>
  </si>
  <si>
    <t>2025-08-20 10:06:16</t>
  </si>
  <si>
    <t>2025-08-21 15:53:57</t>
  </si>
  <si>
    <t>2025-08-21 15:54:17</t>
  </si>
  <si>
    <t>INN SOLUTION 360 SAS</t>
  </si>
  <si>
    <t>2025-10-02 16:22:48</t>
  </si>
  <si>
    <t>2025-12-05</t>
  </si>
  <si>
    <t>CARPAS Y PARASOLES ER S.A.S</t>
  </si>
  <si>
    <t>2025-08-20 15:14:11</t>
  </si>
  <si>
    <t>2025-08-22 09:49:05</t>
  </si>
  <si>
    <t>2025-08-22 09:50:01</t>
  </si>
  <si>
    <t>2025-08-20 11:44:22</t>
  </si>
  <si>
    <t>2025-08-27 07:18:39</t>
  </si>
  <si>
    <t>2025-09-01 11:35:22</t>
  </si>
  <si>
    <t>2025-08-20 14:45:03</t>
  </si>
  <si>
    <t>2025-08-22 09:52:40</t>
  </si>
  <si>
    <t>2025-08-22 09:53:04</t>
  </si>
  <si>
    <t>MARTINEZ ARIZA EDGAR ARCADIO</t>
  </si>
  <si>
    <t>2025-08-20 14:58:31</t>
  </si>
  <si>
    <t>2025-08-22 09:50:39</t>
  </si>
  <si>
    <t>2025-08-22 09:51:04</t>
  </si>
  <si>
    <t>2025-08-27 17:16:23</t>
  </si>
  <si>
    <t>2025-10-04 09:25:08</t>
  </si>
  <si>
    <t>2025-10-04 09:25:15</t>
  </si>
  <si>
    <t>289</t>
  </si>
  <si>
    <t>FAYA BLANCA 38525 (HILADILLA)</t>
  </si>
  <si>
    <t>SERV07</t>
  </si>
  <si>
    <t>SERVICIO COSTURA MUEBLES</t>
  </si>
  <si>
    <t>2025-08-28 09:37:41</t>
  </si>
  <si>
    <t>2025-10-02 08:03:13</t>
  </si>
  <si>
    <t>2025-08-28 09:37:06</t>
  </si>
  <si>
    <t>2025-10-02 08:01:53</t>
  </si>
  <si>
    <t>2025-10-20 16:30:39</t>
  </si>
  <si>
    <t>2025-10-27 13:44:22</t>
  </si>
  <si>
    <t>2025-09-04 13:32:29</t>
  </si>
  <si>
    <t>2025-09-15 17:36:31</t>
  </si>
  <si>
    <t>2025-09-27 09:35:04</t>
  </si>
  <si>
    <t>2025-10-09 07:49:05</t>
  </si>
  <si>
    <t>2025-09-04 12:14:20</t>
  </si>
  <si>
    <t>2025-09-04 13:58:45</t>
  </si>
  <si>
    <t>2025-09-02 12:36:50</t>
  </si>
  <si>
    <t>2025-09-02 15:48:58</t>
  </si>
  <si>
    <t>2025-09-09 08:09:33</t>
  </si>
  <si>
    <t>2025-09-10 07:36:06</t>
  </si>
  <si>
    <t>2025-08-20 15:23:39</t>
  </si>
  <si>
    <t>2025-08-22 09:53:37</t>
  </si>
  <si>
    <t>2025-08-22 09:53:59</t>
  </si>
  <si>
    <t>2025-09-23 14:50:01</t>
  </si>
  <si>
    <t>2025-10-07 16:40:28</t>
  </si>
  <si>
    <t>2025-11-04 17:01:52</t>
  </si>
  <si>
    <t>PATRICIA  FRANCO</t>
  </si>
  <si>
    <t>2025-08-28 08:35:09</t>
  </si>
  <si>
    <t>2025-09-25 10:37:50</t>
  </si>
  <si>
    <t>2025-10-06 06:36:14</t>
  </si>
  <si>
    <t>SILLA APILABLE SENCILLA BRETAÃÆÃâA (TA)</t>
  </si>
  <si>
    <t>9687</t>
  </si>
  <si>
    <t>MESA ALPES MADERA SIN EXT 1,40X2,40 TA</t>
  </si>
  <si>
    <t>2025-08-21 13:20:56</t>
  </si>
  <si>
    <t>2025-08-22 09:54:47</t>
  </si>
  <si>
    <t>2025-08-22 09:55:18</t>
  </si>
  <si>
    <t>JIMENEZ CONSTRUCTORES S.A.S</t>
  </si>
  <si>
    <t>2025-10-14 17:29:05</t>
  </si>
  <si>
    <t>2025-10-24 07:23:55</t>
  </si>
  <si>
    <t>2025-10-11</t>
  </si>
  <si>
    <t xml:space="preserve"> La Sabana Centro Comercial </t>
  </si>
  <si>
    <t>2025-09-04 11:20:09</t>
  </si>
  <si>
    <t>2025-09-24 11:07:16</t>
  </si>
  <si>
    <t>2025-09-24 11:08:04</t>
  </si>
  <si>
    <t>2025-10-04 09:53:48</t>
  </si>
  <si>
    <t>6268</t>
  </si>
  <si>
    <t>SOMBRILLA TROPICAL ALUM 2.7 8P S/F(P)M38</t>
  </si>
  <si>
    <t>2025-08-22 09:12:24</t>
  </si>
  <si>
    <t>2025-08-27 10:45:34</t>
  </si>
  <si>
    <t>2025-12-02</t>
  </si>
  <si>
    <t>DANIELA OCAMPO HOYOS</t>
  </si>
  <si>
    <t>2025-08-22 15:01:08</t>
  </si>
  <si>
    <t>2025-08-27 10:44:18</t>
  </si>
  <si>
    <t>2025-09-08 07:06:41</t>
  </si>
  <si>
    <t>MULTI OFICINAS DE COLOMBIA S. A. S.</t>
  </si>
  <si>
    <t>2025-08-30 13:49:37</t>
  </si>
  <si>
    <t>2025-09-06 10:28:49</t>
  </si>
  <si>
    <t>2025-09-08 16:08:17</t>
  </si>
  <si>
    <t>2025-09-11 11:27:13</t>
  </si>
  <si>
    <t>SURAGAS S.A.S. E.S.P</t>
  </si>
  <si>
    <t>2025-09-01 17:14:15</t>
  </si>
  <si>
    <t>2025-10-01 12:34:07</t>
  </si>
  <si>
    <t>2025-10-09 07:41:56</t>
  </si>
  <si>
    <t>2025-10-21 15:51:32</t>
  </si>
  <si>
    <t>2025-09-02 12:11:08</t>
  </si>
  <si>
    <t>2025-09-05 07:43:24</t>
  </si>
  <si>
    <t>2025-09-09 07:02:49</t>
  </si>
  <si>
    <t>2025-10-08 11:22:39</t>
  </si>
  <si>
    <t>2025-08-26 10:19:26</t>
  </si>
  <si>
    <t>2025-08-28 14:12:12</t>
  </si>
  <si>
    <t>2025-08-29 13:32:40</t>
  </si>
  <si>
    <t>2025-09-01 09:30:39</t>
  </si>
  <si>
    <t>2025-08-25 09:26:39</t>
  </si>
  <si>
    <t>2025-08-25 15:57:57</t>
  </si>
  <si>
    <t>2025-08-25 15:58:03</t>
  </si>
  <si>
    <t>2025-09-05 11:33:24</t>
  </si>
  <si>
    <t>2025-09-10 10:24:47</t>
  </si>
  <si>
    <t>2025-09-18 16:22:20</t>
  </si>
  <si>
    <t>2025-09-18 16:23:21</t>
  </si>
  <si>
    <t>PEDRO  LEMUS</t>
  </si>
  <si>
    <t>2025-08-27 17:26:15</t>
  </si>
  <si>
    <t>2025-09-24 11:34:25</t>
  </si>
  <si>
    <t>2025-09-26 13:56:46</t>
  </si>
  <si>
    <t>2025-09-27 08:02:51</t>
  </si>
  <si>
    <t>11461</t>
  </si>
  <si>
    <t>ASOLEADORA SAKAI S/R C/M ALUTECA</t>
  </si>
  <si>
    <t>CONJUNTO RESIDENCIAL Y COMERCIAL PODIUM</t>
  </si>
  <si>
    <t>2025-08-29 17:03:39</t>
  </si>
  <si>
    <t>2025-09-20 12:38:32</t>
  </si>
  <si>
    <t>2025-09-24 11:24:04</t>
  </si>
  <si>
    <t>2025-10-20 10:28:38</t>
  </si>
  <si>
    <t>CENTRO DE DIAGNOSTICO Y TRATAMIENTO CENDIT SAS</t>
  </si>
  <si>
    <t>2025-09-01 13:47:49</t>
  </si>
  <si>
    <t>2025-09-18 16:02:37</t>
  </si>
  <si>
    <t>2025-09-22 06:55:48</t>
  </si>
  <si>
    <t>2025-10-02 07:57:17</t>
  </si>
  <si>
    <t>2025-08-26 10:30:48</t>
  </si>
  <si>
    <t>2025-08-27 06:57:03</t>
  </si>
  <si>
    <t>2025-08-27 06:57:25</t>
  </si>
  <si>
    <t>2025-08-26 14:54:39</t>
  </si>
  <si>
    <t>2025-08-27 06:43:37</t>
  </si>
  <si>
    <t>2025-08-27 06:44:02</t>
  </si>
  <si>
    <t>2025-08-26 13:51:25</t>
  </si>
  <si>
    <t>2025-08-27 06:44:35</t>
  </si>
  <si>
    <t>2025-08-27 06:45:04</t>
  </si>
  <si>
    <t>2025-09-04 07:18:39</t>
  </si>
  <si>
    <t>2025-09-12 11:36:33</t>
  </si>
  <si>
    <t>2025-09-30 21:31:33</t>
  </si>
  <si>
    <t>2025-09-30 21:32:04</t>
  </si>
  <si>
    <t>2025-09-11 11:01:03</t>
  </si>
  <si>
    <t>2025-09-11 11:34:04</t>
  </si>
  <si>
    <t>2025-09-11 16:17:32</t>
  </si>
  <si>
    <t>2025-09-16 13:40:08</t>
  </si>
  <si>
    <t>2025-09-16 17:06:02</t>
  </si>
  <si>
    <t>2025-10-17 13:47:02</t>
  </si>
  <si>
    <t>2025-11-06 06:40:31</t>
  </si>
  <si>
    <t>MATIER S.A.S.</t>
  </si>
  <si>
    <t>2025-09-01 17:05:26</t>
  </si>
  <si>
    <t>2025-10-20 15:04:54</t>
  </si>
  <si>
    <t>2025-10-25 14:01:35</t>
  </si>
  <si>
    <t>2025-10-25 14:01:41</t>
  </si>
  <si>
    <t>INSTITUTO SOCIAL DE VIVIENDA Y HABITAT DE MEDELLIN</t>
  </si>
  <si>
    <t>2025-10-27 17:20:43</t>
  </si>
  <si>
    <t>2025-10-27 17:38:39</t>
  </si>
  <si>
    <t>CAMPOS BARCENAS ELIAS ALBERTO</t>
  </si>
  <si>
    <t>2025-08-26 14:54:16</t>
  </si>
  <si>
    <t>2025-08-27 06:42:27</t>
  </si>
  <si>
    <t>2025-08-27 06:43:05</t>
  </si>
  <si>
    <t>2025-09-09 16:25:35</t>
  </si>
  <si>
    <t>2025-09-11 11:35:30</t>
  </si>
  <si>
    <t>2025-09-16 07:28:45</t>
  </si>
  <si>
    <t>2025-09-24 08:17:55</t>
  </si>
  <si>
    <t xml:space="preserve">JESSICA ALEJANDRA SALAS HERRERA </t>
  </si>
  <si>
    <t>2025-09-12 11:37:28</t>
  </si>
  <si>
    <t>2025-10-14 15:41:03</t>
  </si>
  <si>
    <t>LONA PTEK ESPC20</t>
  </si>
  <si>
    <t>2025-08-26 15:28:11</t>
  </si>
  <si>
    <t>2025-08-28 06:42:58</t>
  </si>
  <si>
    <t>2025-08-28 06:43:52</t>
  </si>
  <si>
    <t>2025-09-24 12:31:09</t>
  </si>
  <si>
    <t>LEOPARDI SANDRO KEMAL</t>
  </si>
  <si>
    <t>2025-09-02 12:04:32</t>
  </si>
  <si>
    <t>2025-09-11 11:47:34</t>
  </si>
  <si>
    <t>2025-09-16 07:22:48</t>
  </si>
  <si>
    <t>2025-09-26 09:22:32</t>
  </si>
  <si>
    <t>2025-08-28 15:09:17</t>
  </si>
  <si>
    <t>2025-08-28 15:32:04</t>
  </si>
  <si>
    <t>2025-09-01 09:34:02</t>
  </si>
  <si>
    <t>COLOMBIA HELADOS S.A.S.</t>
  </si>
  <si>
    <t>2025-09-06 10:10:01</t>
  </si>
  <si>
    <t>2025-09-08 14:47:24</t>
  </si>
  <si>
    <t>2025-09-19 07:15:11</t>
  </si>
  <si>
    <t>2025-09-19 07:15:26</t>
  </si>
  <si>
    <t>2025-08-28 08:40:27</t>
  </si>
  <si>
    <t>2025-09-30 08:21:55</t>
  </si>
  <si>
    <t>2025-10-09 08:41:09</t>
  </si>
  <si>
    <t>2025-10-09 11:01:50</t>
  </si>
  <si>
    <t>15165</t>
  </si>
  <si>
    <t>FUNDA SILLA APILA BRETA S/B (HASTA4UN )</t>
  </si>
  <si>
    <t>28801</t>
  </si>
  <si>
    <t>FUNDA MESA ALPES 1.20 * 2.40</t>
  </si>
  <si>
    <t>2025-08-27 10:41:49</t>
  </si>
  <si>
    <t>2025-08-27 10:42:08</t>
  </si>
  <si>
    <t>2025-08-28 06:53:47</t>
  </si>
  <si>
    <t>GIRALDO ALVAREZ CLAUDIA JANETH</t>
  </si>
  <si>
    <t>2025-09-01 17:11:04</t>
  </si>
  <si>
    <t>2025-09-02 11:28:36</t>
  </si>
  <si>
    <t>2025-09-11 16:27:13</t>
  </si>
  <si>
    <t>2025-09-02 09:51:57</t>
  </si>
  <si>
    <t>2025-09-04 07:40:11</t>
  </si>
  <si>
    <t>2025-09-04 14:24:31</t>
  </si>
  <si>
    <t>2025-09-16 13:49:17</t>
  </si>
  <si>
    <t>2025-08-28 11:16:58</t>
  </si>
  <si>
    <t>2025-09-01 07:14:02</t>
  </si>
  <si>
    <t xml:space="preserve">EDIFICIO CENTRO COMERCIAL ATLANTIS - PROPIEDAD HORIZONTAL </t>
  </si>
  <si>
    <t>2025-08-29 16:47:32</t>
  </si>
  <si>
    <t>2025-09-08 16:54:07</t>
  </si>
  <si>
    <t>2025-09-18 12:08:23</t>
  </si>
  <si>
    <t>2025-09-24 16:07:11</t>
  </si>
  <si>
    <t>2025-09-24 16:20:16</t>
  </si>
  <si>
    <t>2025-08-28 14:53:30</t>
  </si>
  <si>
    <t>2025-08-28 14:53:35</t>
  </si>
  <si>
    <t>2025-09-01 09:32:48</t>
  </si>
  <si>
    <t>2025-09-02 12:06:26</t>
  </si>
  <si>
    <t>2025-09-24 07:38:54</t>
  </si>
  <si>
    <t>2025-10-17 07:08:34</t>
  </si>
  <si>
    <t>INVERSIONES MONTALBO SAS</t>
  </si>
  <si>
    <t>2025-09-01 17:04:12</t>
  </si>
  <si>
    <t>2025-09-02 11:51:02</t>
  </si>
  <si>
    <t>2025-09-09 08:09:59</t>
  </si>
  <si>
    <t>2025-10-17 11:56:14</t>
  </si>
  <si>
    <t>2025-10-22 17:18:55</t>
  </si>
  <si>
    <t>2025-11-04 07:23:00</t>
  </si>
  <si>
    <t>2025-09-03 08:10:58</t>
  </si>
  <si>
    <t>2025-09-09 15:59:40</t>
  </si>
  <si>
    <t>2025-09-27 09:46:24</t>
  </si>
  <si>
    <t>2025-10-03 11:43:45</t>
  </si>
  <si>
    <t>2025-09-04 11:09:07</t>
  </si>
  <si>
    <t>2025-09-09 06:58:50</t>
  </si>
  <si>
    <t>2025-09-09 06:59:13</t>
  </si>
  <si>
    <t>2025-09-03 09:26:18</t>
  </si>
  <si>
    <t>2025-09-03 09:51:33</t>
  </si>
  <si>
    <t>2025-09-09 07:24:53</t>
  </si>
  <si>
    <t>2025-09-24 08:52:11</t>
  </si>
  <si>
    <t>2025-09-16 15:36:47</t>
  </si>
  <si>
    <t>2025-10-10 15:49:42</t>
  </si>
  <si>
    <t>CELOSIA ESPECIAL06</t>
  </si>
  <si>
    <t>CELOSIA ESPECIAL ALUMINIO L4272*A3000</t>
  </si>
  <si>
    <t>CATALINA  HOYOS</t>
  </si>
  <si>
    <t>2025-09-16 12:56:03</t>
  </si>
  <si>
    <t>2025-10-03 13:09:15</t>
  </si>
  <si>
    <t>2025-10-06 10:41:16</t>
  </si>
  <si>
    <t>2025-10-28 15:22:51</t>
  </si>
  <si>
    <t>2025-08-29 18:01:30</t>
  </si>
  <si>
    <t>2025-09-03 07:27:12</t>
  </si>
  <si>
    <t>2025-09-03 07:27:30</t>
  </si>
  <si>
    <t>2025-09-02 10:55:41</t>
  </si>
  <si>
    <t>2025-09-03 07:24:59</t>
  </si>
  <si>
    <t>2025-09-03 07:25:19</t>
  </si>
  <si>
    <t>LIGIA  PINTO</t>
  </si>
  <si>
    <t>2025-09-02 12:14:04</t>
  </si>
  <si>
    <t>2025-10-09 08:23:31</t>
  </si>
  <si>
    <t>2025-10-20 06:30:46</t>
  </si>
  <si>
    <t>2025-10-25 14:19:44</t>
  </si>
  <si>
    <t>JOSE BARRIENTOS</t>
  </si>
  <si>
    <t>2025-09-02 11:26:32</t>
  </si>
  <si>
    <t>2025-09-13 12:18:56</t>
  </si>
  <si>
    <t>2025-10-04 08:11:33</t>
  </si>
  <si>
    <t>2025-10-04 08:12:02</t>
  </si>
  <si>
    <t>8978</t>
  </si>
  <si>
    <t>LONA SOMBRILLA TROPICAL 3.0 8P S/FLE</t>
  </si>
  <si>
    <t>2025-10-01 14:34:03</t>
  </si>
  <si>
    <t>2025-10-07 14:41:10</t>
  </si>
  <si>
    <t>2025-10-10 14:59:30</t>
  </si>
  <si>
    <t>2025-10-17 09:09:28</t>
  </si>
  <si>
    <t>SOMB0102**</t>
  </si>
  <si>
    <t>ESTRU SOMBRALINA ELECT</t>
  </si>
  <si>
    <t>COLOMBIA HELADOS SAS</t>
  </si>
  <si>
    <t>2025-09-04 14:27:22</t>
  </si>
  <si>
    <t>2025-09-04 14:30:34</t>
  </si>
  <si>
    <t>2025-09-11 11:35:04</t>
  </si>
  <si>
    <t>2025-09-19 15:52:54</t>
  </si>
  <si>
    <t>2025-09-19 21:49:44</t>
  </si>
  <si>
    <t>MARIA  INES CALERO DE ARANGO</t>
  </si>
  <si>
    <t>2025-10-01 10:49:06</t>
  </si>
  <si>
    <t>2025-10-02 17:26:43</t>
  </si>
  <si>
    <t>2025-10-07 15:40:23</t>
  </si>
  <si>
    <t>2025-10-17 07:39:43</t>
  </si>
  <si>
    <t>2025-11-04 15:59:05</t>
  </si>
  <si>
    <t>2025-09-04 13:33:47</t>
  </si>
  <si>
    <t>2025-09-05 11:39:55</t>
  </si>
  <si>
    <t>2025-09-04 14:21:17</t>
  </si>
  <si>
    <t>2025-09-04 18:18:24</t>
  </si>
  <si>
    <t>2025-09-12 11:28:46</t>
  </si>
  <si>
    <t>2025-09-02 11:02:34</t>
  </si>
  <si>
    <t>2025-09-03 07:25:42</t>
  </si>
  <si>
    <t>2025-09-03 07:26:03</t>
  </si>
  <si>
    <t>DORIS  ENID ESTRADA DE CANO</t>
  </si>
  <si>
    <t>2025-09-16 13:26:46</t>
  </si>
  <si>
    <t>2025-09-23 15:13:53</t>
  </si>
  <si>
    <t>2025-10-01 11:44:40</t>
  </si>
  <si>
    <t>2025-10-09 14:07:28</t>
  </si>
  <si>
    <t>ROMAN RESTAURANTE S.A.S</t>
  </si>
  <si>
    <t>2025-09-09 16:44:48</t>
  </si>
  <si>
    <t>2025-09-15 13:57:59</t>
  </si>
  <si>
    <t>2025-10-15 10:18:06</t>
  </si>
  <si>
    <t>2025-10-16 08:31:41</t>
  </si>
  <si>
    <t>2025-09-04 11:47:39</t>
  </si>
  <si>
    <t>2025-09-08 07:48:39</t>
  </si>
  <si>
    <t>2025-09-13 12:24:32</t>
  </si>
  <si>
    <t>2025-09-15 07:33:54</t>
  </si>
  <si>
    <t>2025-09-23 16:50:59</t>
  </si>
  <si>
    <t xml:space="preserve">OZôNIO OUT DOOR LIVING </t>
  </si>
  <si>
    <t>2025-10-06 17:24:37</t>
  </si>
  <si>
    <t>PSTARDE02</t>
  </si>
  <si>
    <t>PERGOSTAR DESIGN ENTRE MUROS</t>
  </si>
  <si>
    <t>2025-09-03 08:43:41</t>
  </si>
  <si>
    <t>2025-09-03 08:43:47</t>
  </si>
  <si>
    <t>2025-09-04 06:51:21</t>
  </si>
  <si>
    <t>3605</t>
  </si>
  <si>
    <t>TAPA BIELA PERGOLAM DERECHA</t>
  </si>
  <si>
    <t>PZCH099</t>
  </si>
  <si>
    <t>TORNILLO DE TRANSMISIÃ?N PERGOLAM LITE</t>
  </si>
  <si>
    <t>PZCH111</t>
  </si>
  <si>
    <t>ARANDELA DERLIN (DAP25)</t>
  </si>
  <si>
    <t>CASA ROMAN CARTAGENA S.A.S.</t>
  </si>
  <si>
    <t>2025-09-20 10:25:31</t>
  </si>
  <si>
    <t>2025-09-24 18:09:56</t>
  </si>
  <si>
    <t>2025-09-29 16:09:39</t>
  </si>
  <si>
    <t>2025-10-17 07:38:50</t>
  </si>
  <si>
    <t>2025-10-23 16:18:27</t>
  </si>
  <si>
    <t>2025-09-03 08:33:21</t>
  </si>
  <si>
    <t>2025-09-03 08:33:29</t>
  </si>
  <si>
    <t>2025-09-03 14:41:50</t>
  </si>
  <si>
    <t>2025-09-04 12:02:39</t>
  </si>
  <si>
    <t>2025-09-08 13:43:54</t>
  </si>
  <si>
    <t>2025-09-09 06:57:28</t>
  </si>
  <si>
    <t>2025-10-21 14:23:59</t>
  </si>
  <si>
    <t xml:space="preserve">Juan Manuel Ospina Montoya </t>
  </si>
  <si>
    <t>QUESOS LA FLORIDA SAS</t>
  </si>
  <si>
    <t>2025-09-20 10:57:36</t>
  </si>
  <si>
    <t>2025-09-29 09:28:33</t>
  </si>
  <si>
    <t>2025-10-03 16:34:51</t>
  </si>
  <si>
    <t>2025-10-09 08:11:44</t>
  </si>
  <si>
    <t>2025-10-10 16:18:46</t>
  </si>
  <si>
    <t>GRUPO POSSO SAS</t>
  </si>
  <si>
    <t>2025-09-09 16:32:44</t>
  </si>
  <si>
    <t>2025-09-10 07:29:16</t>
  </si>
  <si>
    <t>2025-09-16 07:05:43</t>
  </si>
  <si>
    <t>2025-09-13</t>
  </si>
  <si>
    <t>2025-09-03 14:16:09</t>
  </si>
  <si>
    <t>2025-09-03 14:17:18</t>
  </si>
  <si>
    <t>2025-09-20 11:06:40</t>
  </si>
  <si>
    <t>2025-10-11 14:33:19</t>
  </si>
  <si>
    <t>2025-10-22 14:05:21</t>
  </si>
  <si>
    <t>2025-10-29 14:27:10</t>
  </si>
  <si>
    <t>VILLAPALMA MV SAS</t>
  </si>
  <si>
    <t>2025-09-09 15:09:09</t>
  </si>
  <si>
    <t>2025-10-01 10:22:25</t>
  </si>
  <si>
    <t>2025-10-09 07:17:54</t>
  </si>
  <si>
    <t>2025-10-27 17:57:06</t>
  </si>
  <si>
    <t>2025-09-05 08:11:43</t>
  </si>
  <si>
    <t>2025-09-05 08:31:36</t>
  </si>
  <si>
    <t>2025-09-04 12:11:04</t>
  </si>
  <si>
    <t>2025-10-15 07:28:09</t>
  </si>
  <si>
    <t>2025-10-15 07:28:20</t>
  </si>
  <si>
    <t>FLENDA  SARRIA</t>
  </si>
  <si>
    <t>2022-09-22</t>
  </si>
  <si>
    <t>2025-09-17 14:36:57</t>
  </si>
  <si>
    <t>2025-09-18 11:55:48</t>
  </si>
  <si>
    <t>2025-09-23 14:44:29</t>
  </si>
  <si>
    <t>2025-09-26 10:08:22</t>
  </si>
  <si>
    <t>2025-10-08 11:43:10</t>
  </si>
  <si>
    <t>2025-09-09 17:01:34</t>
  </si>
  <si>
    <t>2025-09-11 11:48:41</t>
  </si>
  <si>
    <t>2025-09-11 16:28:23</t>
  </si>
  <si>
    <t>JOHANA  GONZALEZ</t>
  </si>
  <si>
    <t>2025-09-10 10:41:58</t>
  </si>
  <si>
    <t>2025-09-23 14:54:44</t>
  </si>
  <si>
    <t>2025-09-24 11:42:03</t>
  </si>
  <si>
    <t xml:space="preserve">AMALIA RINCON DE GARCíA </t>
  </si>
  <si>
    <t>2025-09-16 15:06:34</t>
  </si>
  <si>
    <t>2025-09-24 08:26:52</t>
  </si>
  <si>
    <t>2025-09-24 09:04:30</t>
  </si>
  <si>
    <t>2025-10-10 15:34:20</t>
  </si>
  <si>
    <t>2025-09-08 14:38:08</t>
  </si>
  <si>
    <t>2025-09-08 17:13:08</t>
  </si>
  <si>
    <t>2025-09-08 15:28:00</t>
  </si>
  <si>
    <t>2025-09-12 11:29:13</t>
  </si>
  <si>
    <t>47-1</t>
  </si>
  <si>
    <t>RETAL LONA DICKSON GRIS FNDO ENTRO REF</t>
  </si>
  <si>
    <t>2025-09-11 08:50:31</t>
  </si>
  <si>
    <t>2025-09-15 07:51:37</t>
  </si>
  <si>
    <t>2025-09-15 07:52:13</t>
  </si>
  <si>
    <t>2025-09-21 15:31:31</t>
  </si>
  <si>
    <t>28514</t>
  </si>
  <si>
    <t>CONECTOR MACHO HEMBRA 2 PINES CBL18</t>
  </si>
  <si>
    <t>3734</t>
  </si>
  <si>
    <t>TAPA CANAL PLUS</t>
  </si>
  <si>
    <t xml:space="preserve">Stefanía Agudelo Salazar </t>
  </si>
  <si>
    <t>2025-09-09 16:40:49</t>
  </si>
  <si>
    <t>2025-10-27 06:32:05</t>
  </si>
  <si>
    <t xml:space="preserve">MANUELA TRIANA </t>
  </si>
  <si>
    <t>2025-09-09 17:11:53</t>
  </si>
  <si>
    <t>2025-09-20 13:20:50</t>
  </si>
  <si>
    <t>2025-09-25 10:50:44</t>
  </si>
  <si>
    <t>2025-09-29 14:38:21</t>
  </si>
  <si>
    <t>2025-09-09 16:34:39</t>
  </si>
  <si>
    <t>2025-09-29 16:16:17</t>
  </si>
  <si>
    <t>2025-09-29 16:16:40</t>
  </si>
  <si>
    <t>HECTOR FABIO MARIN</t>
  </si>
  <si>
    <t>2025-09-18 14:54:52</t>
  </si>
  <si>
    <t>2025-10-11 14:34:13</t>
  </si>
  <si>
    <t>2025-10-15 07:33:09</t>
  </si>
  <si>
    <t>2025-10-27 10:00:11</t>
  </si>
  <si>
    <t>2025-09-09 17:06:34</t>
  </si>
  <si>
    <t>2025-09-11 12:04:01</t>
  </si>
  <si>
    <t>2025-09-16 07:29:23</t>
  </si>
  <si>
    <t>2025-09-25 14:54:13</t>
  </si>
  <si>
    <t>2025-09-05 14:40:43</t>
  </si>
  <si>
    <t>2025-09-12 11:39:51</t>
  </si>
  <si>
    <t>2025-09-15 12:09:57</t>
  </si>
  <si>
    <t>2025-09-15 13:23:22</t>
  </si>
  <si>
    <t>2025-09-16 08:37:04</t>
  </si>
  <si>
    <t>2025-09-05 14:45:10</t>
  </si>
  <si>
    <t>2025-09-05 19:47:35</t>
  </si>
  <si>
    <t>PZCH100</t>
  </si>
  <si>
    <t>TORNILLO TRANSMISION MOTOR PERGOLAM LITE</t>
  </si>
  <si>
    <t>ARTE METALICO Y ARQUITECTURA SAS</t>
  </si>
  <si>
    <t>2025-09-08 15:22:48</t>
  </si>
  <si>
    <t>2025-09-12 11:30:22</t>
  </si>
  <si>
    <t>2025-09-22 13:07:00</t>
  </si>
  <si>
    <t>2025-09-08 07:06:11</t>
  </si>
  <si>
    <t>2025-09-09 13:45:51</t>
  </si>
  <si>
    <t>2025-09-12 11:32:54</t>
  </si>
  <si>
    <t>2025-09-16 13:49:59</t>
  </si>
  <si>
    <t>2025-09-08 14:53:03</t>
  </si>
  <si>
    <t>2025-09-12 11:30:42</t>
  </si>
  <si>
    <t>2025-09-28 19:40:59</t>
  </si>
  <si>
    <t>2025-09-28 19:41:27</t>
  </si>
  <si>
    <t xml:space="preserve">MAURICIO CHAVARRIAGA </t>
  </si>
  <si>
    <t>2025-10-04 13:57:38</t>
  </si>
  <si>
    <t>4051-10-15</t>
  </si>
  <si>
    <t>LINEAS DE INVERSION SALDARRIAGA AGUIRRE - LINSA SAS</t>
  </si>
  <si>
    <t>2025-10-14 14:47:34</t>
  </si>
  <si>
    <t>2025-10-14 15:44:31</t>
  </si>
  <si>
    <t>7273</t>
  </si>
  <si>
    <t>MALLA SILLA COMEDOR LUNA</t>
  </si>
  <si>
    <t>2025-09-08 14:19:23</t>
  </si>
  <si>
    <t>2025-09-09 15:30:57</t>
  </si>
  <si>
    <t>2025-09-11 14:20:10</t>
  </si>
  <si>
    <t>2025-09-11 16:18:26</t>
  </si>
  <si>
    <t>Gerardo Martin Mogollon Lyons</t>
  </si>
  <si>
    <t>2025-09-11 08:35:39</t>
  </si>
  <si>
    <t>En Proceso Producción</t>
  </si>
  <si>
    <t>9010</t>
  </si>
  <si>
    <t>TAPA MESA BISTRO D(80) CMS (Aceitada)</t>
  </si>
  <si>
    <t>TALLER DE ENSAMBLE SAS</t>
  </si>
  <si>
    <t>2025-10-09 15:56:37</t>
  </si>
  <si>
    <t>2025-10-27 18:17:58</t>
  </si>
  <si>
    <t>PTEKROM14</t>
  </si>
  <si>
    <t>PERGOTEK ROMANO MINI  GAZEBO</t>
  </si>
  <si>
    <t>COOPERATIVA AGROPECUARIA DE GIRARDOTA</t>
  </si>
  <si>
    <t>2025-09-10 10:07:08</t>
  </si>
  <si>
    <t>2025-09-12 11:06:49</t>
  </si>
  <si>
    <t>2025-10-09 06:36:43</t>
  </si>
  <si>
    <t>2025-10-09 06:38:55</t>
  </si>
  <si>
    <t>2025-10-24 16:34:14</t>
  </si>
  <si>
    <t>PLITE15</t>
  </si>
  <si>
    <t>PERGOLITE MAN LON ACRIL TENSORES</t>
  </si>
  <si>
    <t>2025-09-09 12:14:25</t>
  </si>
  <si>
    <t>2025-09-12 11:39:33</t>
  </si>
  <si>
    <t>ANAYA HERRERA ESTERLING RAFAEL</t>
  </si>
  <si>
    <t>2025-09-10 11:59:28</t>
  </si>
  <si>
    <t>2025-09-12 11:32:09</t>
  </si>
  <si>
    <t>2025-09-16 14:16:47</t>
  </si>
  <si>
    <t>2025-09-27 10:54:35</t>
  </si>
  <si>
    <t>2025-09-29 16:13:10</t>
  </si>
  <si>
    <t>2025-10-23 17:45:59</t>
  </si>
  <si>
    <t>INVERSIONES PROMONOVA SA</t>
  </si>
  <si>
    <t>2025-09-16 14:04:50</t>
  </si>
  <si>
    <t>2025-09-09 10:17:44</t>
  </si>
  <si>
    <t>2025-09-12 11:31:00</t>
  </si>
  <si>
    <t>2025-09-09 11:48:25</t>
  </si>
  <si>
    <t>2025-09-09 11:56:37</t>
  </si>
  <si>
    <t>DISTRIBUCIONES ELECTRICAS AC SAS</t>
  </si>
  <si>
    <t>2025-09-29 12:19:23</t>
  </si>
  <si>
    <t>2025-10-06 18:19:33</t>
  </si>
  <si>
    <t>2025-10-21 09:06:30</t>
  </si>
  <si>
    <t>2025-09-11 14:22:12</t>
  </si>
  <si>
    <t>2025-09-12 11:27:56</t>
  </si>
  <si>
    <t>2025-09-15 07:28:42</t>
  </si>
  <si>
    <t>JOSE  ALDUBAR LUJAN</t>
  </si>
  <si>
    <t>2025-09-09 11:56:19</t>
  </si>
  <si>
    <t>2025-09-09 11:56:30</t>
  </si>
  <si>
    <t>INVERSIONES G&amp;L SAS</t>
  </si>
  <si>
    <t>2025-10-09 16:37:21</t>
  </si>
  <si>
    <t>Pintura Electrostática en Polvo - RAL 1013</t>
  </si>
  <si>
    <t xml:space="preserve">CATALINA URIBE </t>
  </si>
  <si>
    <t>2025-10-16 12:12:45</t>
  </si>
  <si>
    <t>2025-10-30 11:44:17</t>
  </si>
  <si>
    <t>CHAPA TOP GRANDE MURO SA8600A-13C</t>
  </si>
  <si>
    <t>2025-09-10 12:10:30</t>
  </si>
  <si>
    <t>2025-09-12 11:31:21</t>
  </si>
  <si>
    <t>2025-09-10 12:05:36</t>
  </si>
  <si>
    <t>2025-09-12 11:31:49</t>
  </si>
  <si>
    <t>ALUPF42</t>
  </si>
  <si>
    <t>PALILLA PERGOLITE (GLB323) 6M  GRIS</t>
  </si>
  <si>
    <t>CONSTRUCTORA E INMOBILIARIA LOS CAMBULOS S.A.S</t>
  </si>
  <si>
    <t>2025-09-26 09:14:43</t>
  </si>
  <si>
    <t>2025-09-29 11:13:28</t>
  </si>
  <si>
    <t>2025-10-06 11:32:59</t>
  </si>
  <si>
    <t>2025-10-07 16:55:21</t>
  </si>
  <si>
    <t>2025-10-07 17:55:29</t>
  </si>
  <si>
    <t>LONA PLITE ESPC14</t>
  </si>
  <si>
    <t>LONA PLITE ACRILICA LONG 6.0 X PROY 6.0</t>
  </si>
  <si>
    <t>2025-09-10 11:17:16</t>
  </si>
  <si>
    <t>2025-09-11 16:21:21</t>
  </si>
  <si>
    <t>2025-09-11 08:53:52</t>
  </si>
  <si>
    <t>2025-09-11 14:07:46</t>
  </si>
  <si>
    <t>2025-09-17 08:22:07</t>
  </si>
  <si>
    <t>2025-10-01 15:16:13</t>
  </si>
  <si>
    <t>2025-09-11 11:17:47</t>
  </si>
  <si>
    <t>2025-09-11 11:33:35</t>
  </si>
  <si>
    <t>2025-09-11 16:19:52</t>
  </si>
  <si>
    <t>2025-10-09 09:40:14</t>
  </si>
  <si>
    <t>2025-10-22 06:24:48</t>
  </si>
  <si>
    <t>ANDRES  BOTTO RODRIGUEZ</t>
  </si>
  <si>
    <t>2025-09-12 13:42:23</t>
  </si>
  <si>
    <t>2025-09-13 12:17:56</t>
  </si>
  <si>
    <t>2025-09-16 08:36:34</t>
  </si>
  <si>
    <t>2025-09-11 10:19:28</t>
  </si>
  <si>
    <t>2025-09-11 16:16:33</t>
  </si>
  <si>
    <t>2025-09-11 16:16:59</t>
  </si>
  <si>
    <t xml:space="preserve">CENTRO COMERCIAL SANTA BARBARA </t>
  </si>
  <si>
    <t>2025-09-17 08:32:42</t>
  </si>
  <si>
    <t>ALUPP05</t>
  </si>
  <si>
    <t>DSC CANAL PLUS 8 M (DA1612)</t>
  </si>
  <si>
    <t>SPOT11</t>
  </si>
  <si>
    <t>SISTEMA ELECTRICO  11 SPOT PARA PERGOLA</t>
  </si>
  <si>
    <t>2025-09-22 11:56:04</t>
  </si>
  <si>
    <t>2025-09-25 07:42:04</t>
  </si>
  <si>
    <t>2025-09-26 10:10:28</t>
  </si>
  <si>
    <t>2025-10-08 15:45:59</t>
  </si>
  <si>
    <t>2025-09-11 15:25:41</t>
  </si>
  <si>
    <t>2025-09-11 15:25:51</t>
  </si>
  <si>
    <t>2025-09-11 16:20:45</t>
  </si>
  <si>
    <t>100</t>
  </si>
  <si>
    <t>LONA DICKSON VERDE MEZCLADO REF:7</t>
  </si>
  <si>
    <t>2025-09-12 14:06:54</t>
  </si>
  <si>
    <t>2025-09-13 12:17:08</t>
  </si>
  <si>
    <t>2025-09-16 08:37:32</t>
  </si>
  <si>
    <t>Niko parrilla SAS</t>
  </si>
  <si>
    <t>2025-09-15 17:18:02</t>
  </si>
  <si>
    <t>2025-09-17 15:35:19</t>
  </si>
  <si>
    <t>Adiela Triana ocampo</t>
  </si>
  <si>
    <t>2025-10-07 08:56:00</t>
  </si>
  <si>
    <t>2025-10-21 15:42:04</t>
  </si>
  <si>
    <t>2025-09-22 15:36:34</t>
  </si>
  <si>
    <t>2025-09-29 16:14:57</t>
  </si>
  <si>
    <t>2025-09-29 16:15:27</t>
  </si>
  <si>
    <t>2025-09-30 15:37:58</t>
  </si>
  <si>
    <t>2025-09-12 13:24:46</t>
  </si>
  <si>
    <t>2025-09-13 12:18:33</t>
  </si>
  <si>
    <t>2025-09-15 07:33:08</t>
  </si>
  <si>
    <t>2025-09-12 14:14:02</t>
  </si>
  <si>
    <t>2025-09-13 12:17:31</t>
  </si>
  <si>
    <t>2025-09-15 07:45:18</t>
  </si>
  <si>
    <t>2025-09-18 13:54:40</t>
  </si>
  <si>
    <t>2025-09-19 11:52:35</t>
  </si>
  <si>
    <t>2025-09-22 06:59:44</t>
  </si>
  <si>
    <t>9526</t>
  </si>
  <si>
    <t>CONTERA SIN EJE CUADRADA 80 mm ALUMINIO</t>
  </si>
  <si>
    <t>2025-09-12 13:32:16</t>
  </si>
  <si>
    <t>2025-09-13 12:18:15</t>
  </si>
  <si>
    <t>2025-09-23 17:22:59</t>
  </si>
  <si>
    <t>2025-09-15 14:00:56</t>
  </si>
  <si>
    <t>2025-09-15 14:01:12</t>
  </si>
  <si>
    <t>2025-09-17 06:59:00</t>
  </si>
  <si>
    <t xml:space="preserve">OPERACI?ON WLLMM S.A.S. </t>
  </si>
  <si>
    <t>2025-10-10 12:11:19</t>
  </si>
  <si>
    <t>2025-10-18 10:21:23</t>
  </si>
  <si>
    <t>2025-10-29 01:12:06</t>
  </si>
  <si>
    <t>PZAL007</t>
  </si>
  <si>
    <t>CASQUILLO HEMBRA TOSCANA (19005804 )</t>
  </si>
  <si>
    <t>LUIS FERNANDO   OCAMPO AMAYA</t>
  </si>
  <si>
    <t>2025-09-16 16:59:14</t>
  </si>
  <si>
    <t>2025-10-08 08:31:31</t>
  </si>
  <si>
    <t>2025-10-09 07:20:10</t>
  </si>
  <si>
    <t>11580</t>
  </si>
  <si>
    <t>SILLA APILABLE TOKIO (TL)</t>
  </si>
  <si>
    <t>2025-09-15 09:54:51</t>
  </si>
  <si>
    <t>2025-09-15 09:54:58</t>
  </si>
  <si>
    <t>2025-09-16 14:01:10</t>
  </si>
  <si>
    <t>2025-09-25 10:31:07</t>
  </si>
  <si>
    <t>2025-09-25 10:39:50</t>
  </si>
  <si>
    <t>2025-09-30 08:12:42</t>
  </si>
  <si>
    <t>2025-10-04 08:43:24</t>
  </si>
  <si>
    <t>2025-10-01 15:11:51</t>
  </si>
  <si>
    <t>2025-10-15 13:14:21</t>
  </si>
  <si>
    <t>2025-11-03 20:41:13</t>
  </si>
  <si>
    <t>2025-11-04 08:19:54</t>
  </si>
  <si>
    <t>1537730</t>
  </si>
  <si>
    <t>FUNDA POLTRONA  ESQUIN MONT ESPECIAL MON</t>
  </si>
  <si>
    <t>15823</t>
  </si>
  <si>
    <t>FUNDA MESA AUX MONTECARLO 0.63X0.63</t>
  </si>
  <si>
    <t>5142</t>
  </si>
  <si>
    <t>FUNDA SOFA MONTECARLO DERECHO/IZQUIERDO</t>
  </si>
  <si>
    <t>5143</t>
  </si>
  <si>
    <t>FUNDA POLTRONA ESQUINERA</t>
  </si>
  <si>
    <t>5146</t>
  </si>
  <si>
    <t>FUNDA MESA CENTRO MONTE PORCEL 0.63X1.23</t>
  </si>
  <si>
    <t>7341</t>
  </si>
  <si>
    <t>REPARACION POLTRONA</t>
  </si>
  <si>
    <t>2025-09-15 11:54:27</t>
  </si>
  <si>
    <t>2025-09-15 11:54:45</t>
  </si>
  <si>
    <t>2025-10-04 08:09:37</t>
  </si>
  <si>
    <t>13988</t>
  </si>
  <si>
    <t>RETAL TUBO RANURADO  70 MM TOSCANY</t>
  </si>
  <si>
    <t>21171</t>
  </si>
  <si>
    <t>RETAL BARRA DE CARGA DAMIS</t>
  </si>
  <si>
    <t>ANDRES FELIPE TAFUR GUERRERO</t>
  </si>
  <si>
    <t>2025-09-24 12:18:52</t>
  </si>
  <si>
    <t>2025-11-05 13:31:07</t>
  </si>
  <si>
    <t>2025-11-05 13:31:14</t>
  </si>
  <si>
    <t>2025-10-16 17:50:17</t>
  </si>
  <si>
    <t>2470</t>
  </si>
  <si>
    <t>LONA SOMBRILLA 4*4 S/FLECO TAYRONA</t>
  </si>
  <si>
    <t>2025-09-23 14:36:28</t>
  </si>
  <si>
    <t>2025-09-29 14:58:23</t>
  </si>
  <si>
    <t>2025-10-09 08:43:45</t>
  </si>
  <si>
    <t>2025-09-25 12:02:05</t>
  </si>
  <si>
    <t>2025-09-25 16:33:22</t>
  </si>
  <si>
    <t>2025-09-26 09:40:18</t>
  </si>
  <si>
    <t xml:space="preserve">GUILLERMO LEON PEREZ </t>
  </si>
  <si>
    <t>2025-10-28 13:50:44</t>
  </si>
  <si>
    <t>2025-10-28 14:28:34</t>
  </si>
  <si>
    <t>5463</t>
  </si>
  <si>
    <t>CAPUCHA SOMBRILLA</t>
  </si>
  <si>
    <t>2025-09-16 13:58:30</t>
  </si>
  <si>
    <t>2025-09-16 13:58:35</t>
  </si>
  <si>
    <t>2025-09-17 15:30:05</t>
  </si>
  <si>
    <t>2025-09-26 14:53:50</t>
  </si>
  <si>
    <t>2025-09-26 14:54:37</t>
  </si>
  <si>
    <t>2025-09-26 16:18:16</t>
  </si>
  <si>
    <t>2025-09-18 14:01:18</t>
  </si>
  <si>
    <t>2025-09-19 06:51:43</t>
  </si>
  <si>
    <t>2025-09-19 06:52:00</t>
  </si>
  <si>
    <t>2025-10-28 14:27:51</t>
  </si>
  <si>
    <t>2025-10-31 13:49:02</t>
  </si>
  <si>
    <t>2025-11-04 08:11:01</t>
  </si>
  <si>
    <t>2025-11-05 16:07:23</t>
  </si>
  <si>
    <t xml:space="preserve">JUAN CAMILO MARQUEZ </t>
  </si>
  <si>
    <t>2025-09-23 14:59:32</t>
  </si>
  <si>
    <t>2025-10-23 17:36:20</t>
  </si>
  <si>
    <t>2025-09-17 11:36:47</t>
  </si>
  <si>
    <t>2025-09-17 16:54:05</t>
  </si>
  <si>
    <t>2025-09-24 10:12:08</t>
  </si>
  <si>
    <t>2025-10-16 08:01:05</t>
  </si>
  <si>
    <t>2025-10-16 08:01:33</t>
  </si>
  <si>
    <t>2025-10-02 16:43:38</t>
  </si>
  <si>
    <t>2025-10-08 14:05:01</t>
  </si>
  <si>
    <t>2025-10-24 07:21:55</t>
  </si>
  <si>
    <t>2025-11-05 09:17:35</t>
  </si>
  <si>
    <t>Asesores Juridicos y Consultores Empresariales SAS</t>
  </si>
  <si>
    <t>2025-09-23 12:21:16</t>
  </si>
  <si>
    <t>2025-09-25 07:57:07</t>
  </si>
  <si>
    <t xml:space="preserve"> ANDRES FELIPE GUTIERREZGUTIERREZ </t>
  </si>
  <si>
    <t>2025-09-17 10:53:59</t>
  </si>
  <si>
    <t>2025-09-18 07:09:53</t>
  </si>
  <si>
    <t>2025-09-19 10:10:59</t>
  </si>
  <si>
    <t>2025-09-29 16:02:09</t>
  </si>
  <si>
    <t>SMILE BOGOTÁ SAS</t>
  </si>
  <si>
    <t>2025-10-01 08:57:33</t>
  </si>
  <si>
    <t>2025-10-21 15:25:05</t>
  </si>
  <si>
    <t>10447</t>
  </si>
  <si>
    <t>VARILLA LARGA 0,02*0,03*2,15(T)</t>
  </si>
  <si>
    <t>2025-09-17 11:32:48</t>
  </si>
  <si>
    <t>2025-09-18 07:08:41</t>
  </si>
  <si>
    <t>2025-09-24 09:15:13</t>
  </si>
  <si>
    <t>2025-09-24 09:15:22</t>
  </si>
  <si>
    <t>10015</t>
  </si>
  <si>
    <t>TORNILLO AVE PHILLIPS 8*3/4 ACERO</t>
  </si>
  <si>
    <t>15117</t>
  </si>
  <si>
    <t>TORN LAM C/AVELL ZN 8*1</t>
  </si>
  <si>
    <t>PZCH042</t>
  </si>
  <si>
    <t>SEGURO ANTISISMICO SLIDINGLASS (DAP1736)</t>
  </si>
  <si>
    <t>2025-09-23 12:04:11</t>
  </si>
  <si>
    <t>2025-09-24 12:59:54</t>
  </si>
  <si>
    <t>MARASA PLACES SAS</t>
  </si>
  <si>
    <t>2025-10-20 17:07:14</t>
  </si>
  <si>
    <t>2025-09-18 13:47:39</t>
  </si>
  <si>
    <t>2025-09-19 06:50:59</t>
  </si>
  <si>
    <t>2025-09-19 06:51:19</t>
  </si>
  <si>
    <t>2025-09-22 12:04:36</t>
  </si>
  <si>
    <t>2025-09-23 11:37:33</t>
  </si>
  <si>
    <t>2025-09-24 17:30:24</t>
  </si>
  <si>
    <t>2025-09-26 08:59:11</t>
  </si>
  <si>
    <t>1128</t>
  </si>
  <si>
    <t>TUBO ALUM  REDONDO 1/2 LISO</t>
  </si>
  <si>
    <t>2025-09-18 14:30:23</t>
  </si>
  <si>
    <t>2025-09-18 14:31:08</t>
  </si>
  <si>
    <t>2025-09-24 09:37:26</t>
  </si>
  <si>
    <t>2025-10-07 17:39:47</t>
  </si>
  <si>
    <t>2025-10-29 16:55:13</t>
  </si>
  <si>
    <t>2025-09-19 11:51:30</t>
  </si>
  <si>
    <t>2025-09-20 13:01:16</t>
  </si>
  <si>
    <t>2025-09-22 07:00:22</t>
  </si>
  <si>
    <t>PLASTIRED S.A.S.</t>
  </si>
  <si>
    <t>2025-10-03 13:32:08</t>
  </si>
  <si>
    <t>2025-10-26 11:12:02</t>
  </si>
  <si>
    <t>2025-10-26 11:12:27</t>
  </si>
  <si>
    <t>2025-09-23 15:09:55</t>
  </si>
  <si>
    <t>2025-09-24 12:05:25</t>
  </si>
  <si>
    <t>2025-10-03 16:35:32</t>
  </si>
  <si>
    <t>2025-10-09 08:46:10</t>
  </si>
  <si>
    <t xml:space="preserve">IBETH ANDREA SUAREZ </t>
  </si>
  <si>
    <t>2025-09-30 08:52:59</t>
  </si>
  <si>
    <t>28574</t>
  </si>
  <si>
    <t>SOFA MORROS 3 PTOS</t>
  </si>
  <si>
    <t>M S L DISTRIBUCIONES &amp; CIA S.A.S</t>
  </si>
  <si>
    <t>2025-10-30 11:42:11</t>
  </si>
  <si>
    <t>2025-09-19 14:18:48</t>
  </si>
  <si>
    <t>2025-09-20 13:25:21</t>
  </si>
  <si>
    <t>2025-09-22 06:58:07</t>
  </si>
  <si>
    <t xml:space="preserve">UNIVERSIDAD CES </t>
  </si>
  <si>
    <t>2025-09-22 13:58:57</t>
  </si>
  <si>
    <t>2025-10-03 18:22:08</t>
  </si>
  <si>
    <t>2025-10-29 07:52:53</t>
  </si>
  <si>
    <t>2025-11-04 06:55:24</t>
  </si>
  <si>
    <t>2025-09-23 12:09:15</t>
  </si>
  <si>
    <t>2025-09-24 11:49:38</t>
  </si>
  <si>
    <t>2025-09-24 11:49:59</t>
  </si>
  <si>
    <t>ESTRADA OLMOS EIDER ALFONSO</t>
  </si>
  <si>
    <t>2025-09-22 11:52:05</t>
  </si>
  <si>
    <t>2025-09-23 08:52:13</t>
  </si>
  <si>
    <t>2025-09-24 11:25:11</t>
  </si>
  <si>
    <t>2025-09-22 16:23:24</t>
  </si>
  <si>
    <t>2025-09-23 14:53:04</t>
  </si>
  <si>
    <t>2025-10-01 09:23:40</t>
  </si>
  <si>
    <t>2025-09-20 11:10:32</t>
  </si>
  <si>
    <t>2025-09-22 13:36:38</t>
  </si>
  <si>
    <t>2025-09-23 15:35:56</t>
  </si>
  <si>
    <t>2025-09-23 13:49:03</t>
  </si>
  <si>
    <t>2025-09-23 13:49:13</t>
  </si>
  <si>
    <t>2025-10-04 09:34:04</t>
  </si>
  <si>
    <t>PAUL  CHAVARRIAGA</t>
  </si>
  <si>
    <t>2025-09-22 15:15:25</t>
  </si>
  <si>
    <t>2025-09-23 09:20:59</t>
  </si>
  <si>
    <t>2025-09-23 09:21:05</t>
  </si>
  <si>
    <t>2025-09-23 12:32:56</t>
  </si>
  <si>
    <t>100285</t>
  </si>
  <si>
    <t>SOMBRILLA TROPICAL 2*3 6P S/F M38(TA)</t>
  </si>
  <si>
    <t>Carmen Patricia Zamorano de Ortega</t>
  </si>
  <si>
    <t>2025-10-07 17:25:46</t>
  </si>
  <si>
    <t>2025-10-31 07:29:31</t>
  </si>
  <si>
    <t>2025-10-31 08:24:36</t>
  </si>
  <si>
    <t>REPARACION ESTRUC SOBRILLA MAT PRIMA</t>
  </si>
  <si>
    <t>2025-09-26 12:38:21</t>
  </si>
  <si>
    <t>2025-09-29 09:18:46</t>
  </si>
  <si>
    <t>2025-11-03 20:38:24</t>
  </si>
  <si>
    <t>GIOVANNY FLOREZ</t>
  </si>
  <si>
    <t>2025-09-23 16:15:42</t>
  </si>
  <si>
    <t>2025-09-25 10:30:00</t>
  </si>
  <si>
    <t>2025-09-26 09:19:03</t>
  </si>
  <si>
    <t>2025-10-04 08:44:02</t>
  </si>
  <si>
    <t>2025-09-24 11:13:08</t>
  </si>
  <si>
    <t>2025-09-26 10:09:02</t>
  </si>
  <si>
    <t>2025-09-27 09:49:39</t>
  </si>
  <si>
    <t>2025-10-09 08:53:36</t>
  </si>
  <si>
    <t>2025-10-20 16:43:30</t>
  </si>
  <si>
    <t>2025-10-21 09:05:32</t>
  </si>
  <si>
    <t>2025-10-21 09:05:40</t>
  </si>
  <si>
    <t>DAVID CASTRO</t>
  </si>
  <si>
    <t>2025-10-07 17:33:13</t>
  </si>
  <si>
    <t>2025-11-04 07:53:06</t>
  </si>
  <si>
    <t>2025-11-04 07:53:40</t>
  </si>
  <si>
    <t>2025-10-27 17:35:43</t>
  </si>
  <si>
    <t>BEATRIZ  OROZCO</t>
  </si>
  <si>
    <t>2025-09-24 11:39:53</t>
  </si>
  <si>
    <t>2025-10-01 11:54:06</t>
  </si>
  <si>
    <t>2025-10-01 11:54:38</t>
  </si>
  <si>
    <t>2025-09-29 11:14:08</t>
  </si>
  <si>
    <t>2025-09-29 11:14:15</t>
  </si>
  <si>
    <t>2025-10-04 09:32:02</t>
  </si>
  <si>
    <t>GOMEZ PIEDRAHITA SAS</t>
  </si>
  <si>
    <t>2025-10-06 14:51:30</t>
  </si>
  <si>
    <t>2025-10-31 11:10:38</t>
  </si>
  <si>
    <t>MARIA PILAR VELEZ  CASTILLO</t>
  </si>
  <si>
    <t>2025-09-23 10:51:28</t>
  </si>
  <si>
    <t>2025-09-23 10:51:32</t>
  </si>
  <si>
    <t>2025-09-24 11:18:45</t>
  </si>
  <si>
    <t>DISTRIBUIDORES AGRICOLAS  DE COLOMBIA SAS</t>
  </si>
  <si>
    <t>2025-09-26 09:58:41</t>
  </si>
  <si>
    <t>2025-09-26 10:10:38</t>
  </si>
  <si>
    <t>2025-09-26 16:19:36</t>
  </si>
  <si>
    <t>2025-09-24 11:57:18</t>
  </si>
  <si>
    <t>2025-09-25 15:45:06</t>
  </si>
  <si>
    <t>2025-09-26 08:49:26</t>
  </si>
  <si>
    <t>2025-10-01 11:52:11</t>
  </si>
  <si>
    <t>2025-09-23 13:10:52</t>
  </si>
  <si>
    <t>2025-09-23 13:13:19</t>
  </si>
  <si>
    <t>2025-10-04 08:46:02</t>
  </si>
  <si>
    <t>2025-09-24 12:27:16</t>
  </si>
  <si>
    <t>2025-09-25 10:29:25</t>
  </si>
  <si>
    <t>2025-09-26 09:18:02</t>
  </si>
  <si>
    <t>2025-09-23 15:06:14</t>
  </si>
  <si>
    <t>2025-10-16 13:13:37</t>
  </si>
  <si>
    <t>2025-10-06 10:40:35</t>
  </si>
  <si>
    <t>2025-10-06 10:40:41</t>
  </si>
  <si>
    <t>2025-11-05 08:16:01</t>
  </si>
  <si>
    <t>7171</t>
  </si>
  <si>
    <t>FUNDA ESPECIAL</t>
  </si>
  <si>
    <t>2025-09-29 13:16:31</t>
  </si>
  <si>
    <t>2025-09-29 13:16:36</t>
  </si>
  <si>
    <t>2025-10-04 09:28:19</t>
  </si>
  <si>
    <t>PRADOMAR HOTEL SAS</t>
  </si>
  <si>
    <t>2025-10-17 11:58:38</t>
  </si>
  <si>
    <t>2025-10-24 09:55:37</t>
  </si>
  <si>
    <t>2025-09-29 13:13:14</t>
  </si>
  <si>
    <t>2025-09-29 13:13:20</t>
  </si>
  <si>
    <t>JOHN JAIRO  GARCIA VILLADA</t>
  </si>
  <si>
    <t>2025-10-04 14:15:44</t>
  </si>
  <si>
    <t>2025-10-31 11:09:42</t>
  </si>
  <si>
    <t>2025-11-06 06:54:38</t>
  </si>
  <si>
    <t xml:space="preserve">EDIFICIO BAHIA LINDA </t>
  </si>
  <si>
    <t>2025-09-29 11:22:06</t>
  </si>
  <si>
    <t>2025-09-25 12:07:47</t>
  </si>
  <si>
    <t>2025-09-25 16:33:38</t>
  </si>
  <si>
    <t>OSCAR JULIÁN VILLEGAS GOMEZ</t>
  </si>
  <si>
    <t>2025-09-29 13:52:45</t>
  </si>
  <si>
    <t>2025-10-09 11:58:28</t>
  </si>
  <si>
    <t>2025-10-29 07:52:30</t>
  </si>
  <si>
    <t>2025-11-04 08:05:19</t>
  </si>
  <si>
    <t>2025-09-25 09:03:54</t>
  </si>
  <si>
    <t>2025-09-25 09:15:58</t>
  </si>
  <si>
    <t>2025-09-25 10:31:39</t>
  </si>
  <si>
    <t>2025-09-26 12:03:25</t>
  </si>
  <si>
    <t>2025-10-06 16:14:54</t>
  </si>
  <si>
    <t>2025-10-06 22:03:55</t>
  </si>
  <si>
    <t>2025-09-26 09:53:52</t>
  </si>
  <si>
    <t>2025-09-26 10:10:32</t>
  </si>
  <si>
    <t>2025-09-26 16:21:37</t>
  </si>
  <si>
    <t>2025-09-26 10:09:19</t>
  </si>
  <si>
    <t>2025-09-26 10:10:42</t>
  </si>
  <si>
    <t>2025-09-26 16:21:09</t>
  </si>
  <si>
    <t>2025-09-29 10:48:13</t>
  </si>
  <si>
    <t>2025-09-29 16:09:06</t>
  </si>
  <si>
    <t>2025-10-11 14:36:28</t>
  </si>
  <si>
    <t>2025-10-16 09:39:47</t>
  </si>
  <si>
    <t>ELENA HULE</t>
  </si>
  <si>
    <t>2025-09-29 14:00:58</t>
  </si>
  <si>
    <t>2025-10-02 17:11:55</t>
  </si>
  <si>
    <t>2025-10-04 09:39:05</t>
  </si>
  <si>
    <t>2025-10-04 09:39:27</t>
  </si>
  <si>
    <t>88051</t>
  </si>
  <si>
    <t>MESA BAR NUKAK 60*60 BASE METALICA (TA)</t>
  </si>
  <si>
    <t>CONSORCIO MORENO TAFURT SA</t>
  </si>
  <si>
    <t>2025-10-01 15:19:27</t>
  </si>
  <si>
    <t>2025-10-31 11:40:17</t>
  </si>
  <si>
    <t>6113</t>
  </si>
  <si>
    <t>MESA BAR NUKAK *80 BASE METALICA (TA)</t>
  </si>
  <si>
    <t>CURADOR CLUB SOCIAL S.A.S</t>
  </si>
  <si>
    <t>2025-09-30 17:39:21</t>
  </si>
  <si>
    <t>2025-10-10 17:11:13</t>
  </si>
  <si>
    <t>2025-10-27 09:08:16</t>
  </si>
  <si>
    <t>CORB04</t>
  </si>
  <si>
    <t>CORBELLA REDONDA CASCOS VERTICALES</t>
  </si>
  <si>
    <t>INDUSTRIAS ALIMENTICIAS EL TREBOL S.A.S.</t>
  </si>
  <si>
    <t>especial</t>
  </si>
  <si>
    <t>Proyecto Especial</t>
  </si>
  <si>
    <t>2025-10-14 12:10:42</t>
  </si>
  <si>
    <t>2025-09-26 10:23:04</t>
  </si>
  <si>
    <t>2025-09-29 11:16:07</t>
  </si>
  <si>
    <t>2025-09-29 16:48:15</t>
  </si>
  <si>
    <t>2025-09-29 16:48:44</t>
  </si>
  <si>
    <t>2025-10-23 11:39:59</t>
  </si>
  <si>
    <t>OIVER CHARA GONGORA</t>
  </si>
  <si>
    <t>2025-10-07 16:43:44</t>
  </si>
  <si>
    <t>2025-10-15 08:57:01</t>
  </si>
  <si>
    <t>2025-10-15 13:46:38</t>
  </si>
  <si>
    <t>2025-10-15 14:45:28</t>
  </si>
  <si>
    <t>101781</t>
  </si>
  <si>
    <t>TAPA PP CANAL GRANDE (DAP30) IZQUIERDA</t>
  </si>
  <si>
    <t>101903</t>
  </si>
  <si>
    <t>TAPA PP CANAL GRANDE (DAP30) DERECHA</t>
  </si>
  <si>
    <t>SKALA  INVERSIONES SAS</t>
  </si>
  <si>
    <t>2025-09-29 14:05:51</t>
  </si>
  <si>
    <t>2025-10-07 16:47:59</t>
  </si>
  <si>
    <t>2025-10-09 15:02:32</t>
  </si>
  <si>
    <t>2025-10-16 09:47:06</t>
  </si>
  <si>
    <t>2025-10-17 11:41:25</t>
  </si>
  <si>
    <t xml:space="preserve">PASH SAS </t>
  </si>
  <si>
    <t>2025-11-04 16:26:21</t>
  </si>
  <si>
    <t>INVERSIONES BG FAMILY SAS</t>
  </si>
  <si>
    <t>2025-10-01 14:28:47</t>
  </si>
  <si>
    <t>2025-10-06 17:18:56</t>
  </si>
  <si>
    <t>2025-10-17 13:30:31</t>
  </si>
  <si>
    <t>2025-10-21 07:25:19</t>
  </si>
  <si>
    <t>DISEÑO Y ESTRUCTURA M&amp;G GRID SAS</t>
  </si>
  <si>
    <t>2025-10-01 14:24:42</t>
  </si>
  <si>
    <t>2025-10-01 14:25:50</t>
  </si>
  <si>
    <t>2025-10-03 07:04:33</t>
  </si>
  <si>
    <t>2025-09-30 11:29:13</t>
  </si>
  <si>
    <t>2025-09-30 11:29:36</t>
  </si>
  <si>
    <t>2025-09-30 21:35:13</t>
  </si>
  <si>
    <t>REDCOL HOLDINGS S.A. - COLEGIO ARBOLEDA</t>
  </si>
  <si>
    <t>2025-10-29 13:53:52</t>
  </si>
  <si>
    <t>2025-12-18</t>
  </si>
  <si>
    <t>2025-10-06 10:59:32</t>
  </si>
  <si>
    <t>2025-10-06 11:02:52</t>
  </si>
  <si>
    <t>2025-10-08 15:34:36</t>
  </si>
  <si>
    <t>2025-10-06 17:19:37</t>
  </si>
  <si>
    <t>2025-10-09 07:13:10</t>
  </si>
  <si>
    <t>2025-10-09 07:14:13</t>
  </si>
  <si>
    <t>TYME S.A.S</t>
  </si>
  <si>
    <t>2025-10-30 14:05:31</t>
  </si>
  <si>
    <t>2025-10-02 10:02:42</t>
  </si>
  <si>
    <t>2025-10-02 14:36:53</t>
  </si>
  <si>
    <t>2025-10-07 07:05:11</t>
  </si>
  <si>
    <t>CARPINTERIA T DISEÑO MZ</t>
  </si>
  <si>
    <t>2025-10-02 13:46:08</t>
  </si>
  <si>
    <t>2025-10-02 13:46:18</t>
  </si>
  <si>
    <t>2025-10-03 07:02:01</t>
  </si>
  <si>
    <t>2025-10-08 15:16:50</t>
  </si>
  <si>
    <t xml:space="preserve">Elvira Ruiz </t>
  </si>
  <si>
    <t>2025-10-14 15:37:17</t>
  </si>
  <si>
    <t>2025-11-03 20:36:58</t>
  </si>
  <si>
    <t>2025-11-04 06:57:28</t>
  </si>
  <si>
    <t>MARIA CLARA  NARANJO PALAU</t>
  </si>
  <si>
    <t>2025-10-03 13:28:27</t>
  </si>
  <si>
    <t>2025-10-20 12:13:52</t>
  </si>
  <si>
    <t>2025-10-25 16:35:31</t>
  </si>
  <si>
    <t>100256</t>
  </si>
  <si>
    <t>BANCA NORMANDIA 1.20X40 C/COJIN (TA)</t>
  </si>
  <si>
    <t>551027</t>
  </si>
  <si>
    <t>MESA ALPES ALUTECA 1.00*1.40 (TA)</t>
  </si>
  <si>
    <t>JESUS  MOSQUERA</t>
  </si>
  <si>
    <t>2025-10-07 15:32:46</t>
  </si>
  <si>
    <t>2025-10-16 13:24:54</t>
  </si>
  <si>
    <t>2025-10-31 12:06:09</t>
  </si>
  <si>
    <t>2025-10-02 13:36:17</t>
  </si>
  <si>
    <t>2025-10-02 14:36:57</t>
  </si>
  <si>
    <t>2025-10-03 07:03:49</t>
  </si>
  <si>
    <t>2025-10-02 13:34:15</t>
  </si>
  <si>
    <t>2025-10-02 13:36:13</t>
  </si>
  <si>
    <t>2025-10-03 07:03:00</t>
  </si>
  <si>
    <t>2025-10-23 13:39:56</t>
  </si>
  <si>
    <t>2025-10-20 16:45:22</t>
  </si>
  <si>
    <t>2025-10-21 09:15:13</t>
  </si>
  <si>
    <t>2025-10-25 16:06:30</t>
  </si>
  <si>
    <t>Miriam otilia hernandez González</t>
  </si>
  <si>
    <t>2025-10-07 17:15:09</t>
  </si>
  <si>
    <t>2025-10-31 11:42:09</t>
  </si>
  <si>
    <t>UNIVERSIDAD SIMON BOLIVAR</t>
  </si>
  <si>
    <t>2025-12-24</t>
  </si>
  <si>
    <t>2026-01-05</t>
  </si>
  <si>
    <t>27930</t>
  </si>
  <si>
    <t>ADHESIVO EPOXICO ANCHORFIX4</t>
  </si>
  <si>
    <t>PFAT08</t>
  </si>
  <si>
    <t>PFAT08 PERGOLA FIJA ACERO TECA PEQUEÃ?A</t>
  </si>
  <si>
    <t>2025-10-07 14:48:37</t>
  </si>
  <si>
    <t>2025-10-15 09:13:02</t>
  </si>
  <si>
    <t>2025-10-20 18:32:49</t>
  </si>
  <si>
    <t>2025-10-21 07:34:11</t>
  </si>
  <si>
    <t xml:space="preserve">CADAVID ARQUITECTOS SAS </t>
  </si>
  <si>
    <t>2025-10-30 10:43:02</t>
  </si>
  <si>
    <t>2025-10-06 11:02:41</t>
  </si>
  <si>
    <t>2025-10-06 11:02:48</t>
  </si>
  <si>
    <t>2025-10-08 15:39:49</t>
  </si>
  <si>
    <t>Edgar cubillos</t>
  </si>
  <si>
    <t>2025-10-07 12:24:48</t>
  </si>
  <si>
    <t>2025-10-08 08:18:44</t>
  </si>
  <si>
    <t>2025-10-08 08:18:51</t>
  </si>
  <si>
    <t>2025-10-09 11:03:36</t>
  </si>
  <si>
    <t>KOI CONSTRUCTORA S.A.S.</t>
  </si>
  <si>
    <t>2025-10-17 13:46:53</t>
  </si>
  <si>
    <t>2025-11-06 06:48:16</t>
  </si>
  <si>
    <t>2025-11-06 06:48:47</t>
  </si>
  <si>
    <t>DIOBALDO CESAR HEREDIA GUTIERREZ</t>
  </si>
  <si>
    <t>2025-10-07 15:35:46</t>
  </si>
  <si>
    <t>2025-10-08 11:43:32</t>
  </si>
  <si>
    <t>2025-10-09 06:44:28</t>
  </si>
  <si>
    <t>MARGARITA  GOMEZ</t>
  </si>
  <si>
    <t>2025-10-14 13:53:30</t>
  </si>
  <si>
    <t>2025-10-16 13:42:49</t>
  </si>
  <si>
    <t>28917</t>
  </si>
  <si>
    <t>SOMBRILLA TAYRONA 2.0 C/F (TA)</t>
  </si>
  <si>
    <t>PROYECTAR ADC SAS</t>
  </si>
  <si>
    <t>2025-10-30 09:28:59</t>
  </si>
  <si>
    <t>VIGAAL01</t>
  </si>
  <si>
    <t>VIGA EN ALUMINIO 76X76</t>
  </si>
  <si>
    <t>Angela Lozada</t>
  </si>
  <si>
    <t>2025-10-16 17:31:04</t>
  </si>
  <si>
    <t>2025-10-20 13:31:31</t>
  </si>
  <si>
    <t>2025-10-23 10:04:50</t>
  </si>
  <si>
    <t>ARIEL  GARAY QUEBEDO</t>
  </si>
  <si>
    <t>2025-10-08 10:56:13</t>
  </si>
  <si>
    <t>2025-10-08 10:58:03</t>
  </si>
  <si>
    <t>2025-10-10 06:34:12</t>
  </si>
  <si>
    <t>2025-10-07 10:01:00</t>
  </si>
  <si>
    <t>2025-10-07 10:01:06</t>
  </si>
  <si>
    <t>2025-10-09 07:17:00</t>
  </si>
  <si>
    <t>2025-10-20 16:42:16</t>
  </si>
  <si>
    <t>Magic Products &amp; Decor</t>
  </si>
  <si>
    <t>2025-10-27 10:55:36</t>
  </si>
  <si>
    <t>2025-10-27 17:15:29</t>
  </si>
  <si>
    <t>2025-11-05 09:24:01</t>
  </si>
  <si>
    <t>2025-11-05 15:53:44</t>
  </si>
  <si>
    <t>2025-11-05 15:53:50</t>
  </si>
  <si>
    <t>AG MULTISERVICIOS COLOMBIA SAS</t>
  </si>
  <si>
    <t>2025-10-27 14:13:33</t>
  </si>
  <si>
    <t>BLADIMIR ROJAS</t>
  </si>
  <si>
    <t>2025-10-08 09:18:25</t>
  </si>
  <si>
    <t>2025-10-20 06:29:42</t>
  </si>
  <si>
    <t>2025-10-08 08:45:49</t>
  </si>
  <si>
    <t>2025-10-11 14:37:42</t>
  </si>
  <si>
    <t>2025-10-14 13:23:01</t>
  </si>
  <si>
    <t>2025-10-14 19:25:49</t>
  </si>
  <si>
    <t>SOCIEDAD PORTUARIA RIOMAR S.A.</t>
  </si>
  <si>
    <t>2025-10-14 13:30:05</t>
  </si>
  <si>
    <t>2025-10-14 13:30:12</t>
  </si>
  <si>
    <t>2025-10-15 07:22:44</t>
  </si>
  <si>
    <t>2025-10-07 17:43:18</t>
  </si>
  <si>
    <t>2025-10-27 10:40:46</t>
  </si>
  <si>
    <t>28722</t>
  </si>
  <si>
    <t>ESPUMA GRIS DEN 40 x 37.5CM 57.5 X 5CM</t>
  </si>
  <si>
    <t>28723</t>
  </si>
  <si>
    <t>ESPUMA GRIS DEN 40 x 37.5CM 57.5 X 1CM</t>
  </si>
  <si>
    <t>FUNDAEQUIPOS SAS</t>
  </si>
  <si>
    <t>2025-10-20 15:42:51</t>
  </si>
  <si>
    <t>ANDRES GAITAN</t>
  </si>
  <si>
    <t>2025-10-14 15:35:07</t>
  </si>
  <si>
    <t>2025-10-16 06:38:48</t>
  </si>
  <si>
    <t>2025-10-16 09:50:55</t>
  </si>
  <si>
    <t>2025-10-25 13:39:35</t>
  </si>
  <si>
    <t>2025-10-28 14:38:19</t>
  </si>
  <si>
    <t>2025-10-28 15:24:45</t>
  </si>
  <si>
    <t>26860</t>
  </si>
  <si>
    <t>ASOLEADORA AZTECA ALUTECA</t>
  </si>
  <si>
    <t>27203</t>
  </si>
  <si>
    <t>COJINES POLTRONA AZTECA</t>
  </si>
  <si>
    <t>28901</t>
  </si>
  <si>
    <t>SILLA AZTEKA S/B ALUTECA</t>
  </si>
  <si>
    <t>54189</t>
  </si>
  <si>
    <t>SILLA AZTEKA C/B ALUTECA</t>
  </si>
  <si>
    <t>GALINDEZ &amp; ROA SAS</t>
  </si>
  <si>
    <t>2025-10-16 13:44:51</t>
  </si>
  <si>
    <t>2025-10-22 10:49:21</t>
  </si>
  <si>
    <t>MANTENIMIENTO PERGOTEK</t>
  </si>
  <si>
    <t>LUIS ALBERTO PEREZ PARRA</t>
  </si>
  <si>
    <t>2025-10-16 11:23:13</t>
  </si>
  <si>
    <t>2025-10-16 11:23:17</t>
  </si>
  <si>
    <t>2025-10-17 09:20:46</t>
  </si>
  <si>
    <t>POLO RODRIGUEZ YAIMI PAOLA</t>
  </si>
  <si>
    <t>2025-10-09 11:23:37</t>
  </si>
  <si>
    <t>2025-10-09 11:23:51</t>
  </si>
  <si>
    <t>2025-10-10 06:33:23</t>
  </si>
  <si>
    <t>2025-10-10 14:58:13</t>
  </si>
  <si>
    <t>2025-10-10 14:58:20</t>
  </si>
  <si>
    <t>2025-10-14 08:30:44</t>
  </si>
  <si>
    <t xml:space="preserve">MARIA CECILIA ACOSTA MORENO </t>
  </si>
  <si>
    <t>2025-12-16</t>
  </si>
  <si>
    <t>2025-10-09 11:27:34</t>
  </si>
  <si>
    <t>2025-10-09 11:27:48</t>
  </si>
  <si>
    <t>2025-10-10 06:35:09</t>
  </si>
  <si>
    <t>HOTELES DECAMERON COLOMBIA S.A.S. SIGLA HODECOL S.A.S</t>
  </si>
  <si>
    <t>2025-11-05 16:45:12</t>
  </si>
  <si>
    <t>2025-12-26</t>
  </si>
  <si>
    <t>PTAL03</t>
  </si>
  <si>
    <t>POSTE ALUMINIO 127X127</t>
  </si>
  <si>
    <t>SPORTCAL03</t>
  </si>
  <si>
    <t>SEMIPORTICO EN ALUMINIO 127X127</t>
  </si>
  <si>
    <t>SEBASTIAN ESCAF</t>
  </si>
  <si>
    <t>2025-10-14 15:39:57</t>
  </si>
  <si>
    <t>2025-10-24 07:22:27</t>
  </si>
  <si>
    <t>2025-11-04 07:23:43</t>
  </si>
  <si>
    <t>2025-11-04 14:41:53</t>
  </si>
  <si>
    <t>2025-10-10 13:23:34</t>
  </si>
  <si>
    <t>2025-10-14 08:31:41</t>
  </si>
  <si>
    <t>2025-10-14 08:32:03</t>
  </si>
  <si>
    <t>MARIO  MUÑOZ CARDENAS</t>
  </si>
  <si>
    <t>2025-10-15 10:06:54</t>
  </si>
  <si>
    <t>2025-10-16 14:42:28</t>
  </si>
  <si>
    <t>2025-10-19 22:36:53</t>
  </si>
  <si>
    <t>2025-10-21 07:28:54</t>
  </si>
  <si>
    <t>Piedad Puentes Mendez</t>
  </si>
  <si>
    <t>2025-10-14 12:14:27</t>
  </si>
  <si>
    <t>2025-10-15 08:18:59</t>
  </si>
  <si>
    <t>EDIFICIO EMPRESARIAL CORTEZZA 9</t>
  </si>
  <si>
    <t>2025-10-21 17:12:08</t>
  </si>
  <si>
    <t>2025-10-29 01:12:36</t>
  </si>
  <si>
    <t>2025-10-29 01:13:13</t>
  </si>
  <si>
    <t>2025-11-05 15:38:49</t>
  </si>
  <si>
    <t>SERVICIO MTTO-LAVADO LON BANETA PLAS VER</t>
  </si>
  <si>
    <t>GONZALO HERRERA NIETO</t>
  </si>
  <si>
    <t>2025-11-04 13:46:56</t>
  </si>
  <si>
    <t>2025-12-10</t>
  </si>
  <si>
    <t>2025-12-12</t>
  </si>
  <si>
    <t>10025530</t>
  </si>
  <si>
    <t>FUNDA BANCA NORMANDIA CON COJIN</t>
  </si>
  <si>
    <t>100269</t>
  </si>
  <si>
    <t>FUNDA MESA CENTRO MONTECARLO 1*1</t>
  </si>
  <si>
    <t>2397</t>
  </si>
  <si>
    <t>FUNDA MESA ALPES DE 1.40</t>
  </si>
  <si>
    <t>5154</t>
  </si>
  <si>
    <t>FUNDA SILLA APILABLE BRETANA 3UND</t>
  </si>
  <si>
    <t>9551</t>
  </si>
  <si>
    <t>FUNDA POUF MONTECARLO 90X80</t>
  </si>
  <si>
    <t>2025-10-23 10:59:55</t>
  </si>
  <si>
    <t>2025-10-28 08:54:05</t>
  </si>
  <si>
    <t>2025-11-03 20:13:24</t>
  </si>
  <si>
    <t>RICARDO DIAZ ROMERO</t>
  </si>
  <si>
    <t>2025-10-16 13:52:05</t>
  </si>
  <si>
    <t>2025-10-20 17:22:25</t>
  </si>
  <si>
    <t xml:space="preserve">LUZ PEREZ </t>
  </si>
  <si>
    <t>2025-10-17 13:43:12</t>
  </si>
  <si>
    <t>2025-10-14 13:21:37</t>
  </si>
  <si>
    <t>2025-10-14 13:21:49</t>
  </si>
  <si>
    <t>2025-10-15 07:23:37</t>
  </si>
  <si>
    <t>2025-10-20 17:11:30</t>
  </si>
  <si>
    <t>2025-10-10 14:57:22</t>
  </si>
  <si>
    <t>2025-10-10 14:58:17</t>
  </si>
  <si>
    <t>2025-10-14 08:31:18</t>
  </si>
  <si>
    <t>MARIAVI S.A.S</t>
  </si>
  <si>
    <t>2025-11-05 16:40:56</t>
  </si>
  <si>
    <t>FRANCO LABRADOR GILBERTO</t>
  </si>
  <si>
    <t>2025-10-15 10:04:04</t>
  </si>
  <si>
    <t>2025-10-15 10:07:03</t>
  </si>
  <si>
    <t>2025-10-20 17:14:29</t>
  </si>
  <si>
    <t>2025-10-17 12:10:10</t>
  </si>
  <si>
    <t>2025-10-20 07:59:18</t>
  </si>
  <si>
    <t>2025-10-29 09:37:12</t>
  </si>
  <si>
    <t>2025-10-23 11:03:18</t>
  </si>
  <si>
    <t>2025-10-28 08:55:27</t>
  </si>
  <si>
    <t>2025-11-03 20:14:26</t>
  </si>
  <si>
    <t>GIOVANA HERNANDEZ</t>
  </si>
  <si>
    <t>2025-10-31 14:57:46</t>
  </si>
  <si>
    <t>13723</t>
  </si>
  <si>
    <t>CARRETO DE ARRASTRE C/TORNILLO</t>
  </si>
  <si>
    <t>900086</t>
  </si>
  <si>
    <t>REPARACION KIOSKO BALI</t>
  </si>
  <si>
    <t>MOTOR TOSCANA ZE2  DM45ED/S50N 70</t>
  </si>
  <si>
    <t>Inversiones y negocios RC SAS</t>
  </si>
  <si>
    <t>2025-10-27 14:50:27</t>
  </si>
  <si>
    <t>2025-10-28 17:20:12</t>
  </si>
  <si>
    <t>MARIA GABRIELA  GOMEZ DE GOMEZ</t>
  </si>
  <si>
    <t>2025-10-17 12:29:38</t>
  </si>
  <si>
    <t>2025-10-20 08:00:14</t>
  </si>
  <si>
    <t>2025-10-25 16:04:09</t>
  </si>
  <si>
    <t>2025-10-23 11:12:28</t>
  </si>
  <si>
    <t>2025-10-23 11:12:37</t>
  </si>
  <si>
    <t>2025-10-26 11:08:19</t>
  </si>
  <si>
    <t>2025-10-15 16:57:56</t>
  </si>
  <si>
    <t>2025-10-17 13:15:36</t>
  </si>
  <si>
    <t>2025-10-17 13:15:52</t>
  </si>
  <si>
    <t>2025-10-17 15:55:54</t>
  </si>
  <si>
    <t>2025-10-17 13:28:15</t>
  </si>
  <si>
    <t>2025-10-17 13:28:40</t>
  </si>
  <si>
    <t>2025-10-20 17:44:38</t>
  </si>
  <si>
    <t>SUPERTIENDAS Y DROGUERIAS OLIMPICA SAS</t>
  </si>
  <si>
    <t>2025-11-04 10:59:34</t>
  </si>
  <si>
    <t>JORGE ENRIQUE VARGAS FALLA</t>
  </si>
  <si>
    <t>2025-10-27 15:22:19</t>
  </si>
  <si>
    <t>2025-10-17 13:26:22</t>
  </si>
  <si>
    <t>2025-10-22 13:55:25</t>
  </si>
  <si>
    <t>2025-10-22 15:34:47</t>
  </si>
  <si>
    <t>2025-10-26 11:09:47</t>
  </si>
  <si>
    <t>2025-10-20 12:46:30</t>
  </si>
  <si>
    <t>2025-10-28 13:43:04</t>
  </si>
  <si>
    <t>2025-10-28 13:43:24</t>
  </si>
  <si>
    <t>2025-10-28 14:18:45</t>
  </si>
  <si>
    <t>PARASOLES DE COLOMBIA</t>
  </si>
  <si>
    <t>2025-10-16 10:21:59</t>
  </si>
  <si>
    <t>2025-10-16 10:22:12</t>
  </si>
  <si>
    <t>2025-10-20 17:33:43</t>
  </si>
  <si>
    <t>2025-10-20 17:34:05</t>
  </si>
  <si>
    <t>FABIAN   ANDRES CAICEDO  ROJAS</t>
  </si>
  <si>
    <t>2025-10-16 14:47:56</t>
  </si>
  <si>
    <t>2025-10-17 13:29:49</t>
  </si>
  <si>
    <t>2025-10-20 17:37:10</t>
  </si>
  <si>
    <t>LEYDI RODRIGUEZ</t>
  </si>
  <si>
    <t>2025-10-20 17:13:51</t>
  </si>
  <si>
    <t>2025-10-16 11:16:53</t>
  </si>
  <si>
    <t>2025-10-16 11:17:01</t>
  </si>
  <si>
    <t>2025-10-28 17:48:37</t>
  </si>
  <si>
    <t>6567</t>
  </si>
  <si>
    <t>EXTENSION DE VARILLA SOMBRILLA GREAT</t>
  </si>
  <si>
    <t>2025-10-27 15:00:49</t>
  </si>
  <si>
    <t>2025-10-30 16:18:33</t>
  </si>
  <si>
    <t>2025-10-30 16:18:40</t>
  </si>
  <si>
    <t>2025-10-31 07:19:52</t>
  </si>
  <si>
    <t>JANETH  BOLAñOS</t>
  </si>
  <si>
    <t>2025-10-17 12:13:33</t>
  </si>
  <si>
    <t>2025-10-20 08:39:04</t>
  </si>
  <si>
    <t>2025-10-21 07:23:16</t>
  </si>
  <si>
    <t>2025-10-21 12:15:07</t>
  </si>
  <si>
    <t>2025-10-27 16:57:18</t>
  </si>
  <si>
    <t>2025-10-31 18:37:57</t>
  </si>
  <si>
    <t>2025-10-22 11:30:33</t>
  </si>
  <si>
    <t>2025-10-22 11:30:44</t>
  </si>
  <si>
    <t>2025-10-30 17:18:12</t>
  </si>
  <si>
    <t>2025-10-22 11:57:13</t>
  </si>
  <si>
    <t>2025-10-22 11:57:26</t>
  </si>
  <si>
    <t>2025-10-30 15:23:02</t>
  </si>
  <si>
    <t>2025-10-30 15:23:22</t>
  </si>
  <si>
    <t>Cesar deaza</t>
  </si>
  <si>
    <t>2025-10-17 12:04:38</t>
  </si>
  <si>
    <t>2025-10-20 07:38:29</t>
  </si>
  <si>
    <t>2025-10-20 17:02:03</t>
  </si>
  <si>
    <t>2025-10-21 06:53:35</t>
  </si>
  <si>
    <t>2025-10-25 16:10:59</t>
  </si>
  <si>
    <t>RED PINE SAS</t>
  </si>
  <si>
    <t>2025-10-28 17:02:02</t>
  </si>
  <si>
    <t>2025-11-04 16:50:52</t>
  </si>
  <si>
    <t>PANQUESUDO SAS</t>
  </si>
  <si>
    <t>2025-10-21 14:32:06</t>
  </si>
  <si>
    <t>2025-10-24 10:32:43</t>
  </si>
  <si>
    <t>2025-10-24 10:41:31</t>
  </si>
  <si>
    <t>2025-10-17 11:11:47</t>
  </si>
  <si>
    <t>2025-10-17 11:12:11</t>
  </si>
  <si>
    <t>2025-10-20 17:47:32</t>
  </si>
  <si>
    <t>2025-10-27 12:11:03</t>
  </si>
  <si>
    <t>2025-10-28 16:08:41</t>
  </si>
  <si>
    <t>2025-11-05 09:22:32</t>
  </si>
  <si>
    <t xml:space="preserve">MARTHA CONSUELO TORRES </t>
  </si>
  <si>
    <t>2025-10-28 14:43:30</t>
  </si>
  <si>
    <t>2025-10-24 07:42:05</t>
  </si>
  <si>
    <t>2025-10-27 11:04:34</t>
  </si>
  <si>
    <t>2025-10-30 08:32:01</t>
  </si>
  <si>
    <t>2025-10-31 22:52:42</t>
  </si>
  <si>
    <t>2025-10-27 16:59:39</t>
  </si>
  <si>
    <t>2025-10-31 18:38:39</t>
  </si>
  <si>
    <t xml:space="preserve">MAURICIO RANGEL </t>
  </si>
  <si>
    <t>2025-10-20 16:57:37</t>
  </si>
  <si>
    <t>2025-10-21 14:30:59</t>
  </si>
  <si>
    <t>2025-10-24 06:25:37</t>
  </si>
  <si>
    <t>2025-10-31 11:39:59</t>
  </si>
  <si>
    <t>2025-11-04 08:12:02</t>
  </si>
  <si>
    <t>AVANZA SAS</t>
  </si>
  <si>
    <t>2025-10-27 14:37:28</t>
  </si>
  <si>
    <t>2025-10-20 16:19:11</t>
  </si>
  <si>
    <t>2025-10-20 16:19:43</t>
  </si>
  <si>
    <t>2025-10-20 16:19:51</t>
  </si>
  <si>
    <t>2025-10-21 11:25:46</t>
  </si>
  <si>
    <t>ELAURA S.A.S.</t>
  </si>
  <si>
    <t>PROMOTORA DE INVERSIONES TRIPLE A SAS</t>
  </si>
  <si>
    <t>2025-10-23 11:35:10</t>
  </si>
  <si>
    <t>2025-10-20 17:11:32</t>
  </si>
  <si>
    <t>2025-10-28 13:18:53</t>
  </si>
  <si>
    <t>REJAS ESPECIALES</t>
  </si>
  <si>
    <t>REJA ESPECIAL CASA LAGO CALIMA</t>
  </si>
  <si>
    <t>2025-10-22 16:13:49</t>
  </si>
  <si>
    <t>2025-10-30 13:16:10</t>
  </si>
  <si>
    <t>2025-10-30 13:16:31</t>
  </si>
  <si>
    <t>2025-10-30 15:46:21</t>
  </si>
  <si>
    <t>2025-10-21 13:57:54</t>
  </si>
  <si>
    <t>2025-10-21 13:58:22</t>
  </si>
  <si>
    <t>2025-10-30 17:12:32</t>
  </si>
  <si>
    <t>ENSAMBLE LIRICO COLOMBIA SAS</t>
  </si>
  <si>
    <t>2025-10-28 16:47:21</t>
  </si>
  <si>
    <t>2025-10-21 13:42:12</t>
  </si>
  <si>
    <t>2025-10-21 13:42:18</t>
  </si>
  <si>
    <t>2025-10-22 07:36:17</t>
  </si>
  <si>
    <t>2025-10-27 14:46:48</t>
  </si>
  <si>
    <t>2025-10-29 07:53:10</t>
  </si>
  <si>
    <t>2025-10-22 11:24:17</t>
  </si>
  <si>
    <t>2025-10-22 11:24:26</t>
  </si>
  <si>
    <t>2025-10-30 17:21:59</t>
  </si>
  <si>
    <t>DIEGO ANDRES GIRALDO ARBOLEDA</t>
  </si>
  <si>
    <t>2025-10-30 11:12:39</t>
  </si>
  <si>
    <t>PFALT02 PERGOLA FIJA ALUMINIO PEQUEÃÂA</t>
  </si>
  <si>
    <t>SPOT06</t>
  </si>
  <si>
    <t>SISTEMA ELECTRICO  6 SPOT PARA PERGOLA</t>
  </si>
  <si>
    <t>2025-10-22 12:06:46</t>
  </si>
  <si>
    <t>2025-10-22 16:24:05</t>
  </si>
  <si>
    <t>2025-11-05 09:22:17</t>
  </si>
  <si>
    <t>2025-11-05 09:20:05</t>
  </si>
  <si>
    <t>2025-11-05 14:08:55</t>
  </si>
  <si>
    <t>DUBIS RIZO PINTO</t>
  </si>
  <si>
    <t>2025-10-23 11:02:38</t>
  </si>
  <si>
    <t>2025-10-23 11:02:51</t>
  </si>
  <si>
    <t>2025-10-26 11:07:28</t>
  </si>
  <si>
    <t>2025-10-30 17:05:45</t>
  </si>
  <si>
    <t>2025-10-22 11:52:20</t>
  </si>
  <si>
    <t>2025-10-22 11:52:39</t>
  </si>
  <si>
    <t>2025-10-26 11:10:59</t>
  </si>
  <si>
    <t>2025-10-22 11:45:35</t>
  </si>
  <si>
    <t>2025-10-22 11:46:10</t>
  </si>
  <si>
    <t>2025-10-26 11:10:23</t>
  </si>
  <si>
    <t>CORREA Y VALLECILLA &amp; CIA S C A</t>
  </si>
  <si>
    <t>2025-10-27 17:30:21</t>
  </si>
  <si>
    <t>Natura Oceanic.</t>
  </si>
  <si>
    <t>2025-11-04 17:14:42</t>
  </si>
  <si>
    <t>2025-10-24 07:36:15</t>
  </si>
  <si>
    <t>2025-10-24 07:36:23</t>
  </si>
  <si>
    <t>2025-10-25 14:47:55</t>
  </si>
  <si>
    <t>Sandra Carreño</t>
  </si>
  <si>
    <t>2025-10-28 15:14:08</t>
  </si>
  <si>
    <t>2025-10-29 11:02:33</t>
  </si>
  <si>
    <t>2025-10-23 13:43:15</t>
  </si>
  <si>
    <t>2025-10-24 15:40:50</t>
  </si>
  <si>
    <t>INVERSIONES DERANGO S.A.S</t>
  </si>
  <si>
    <t>2025-10-30 11:33:22</t>
  </si>
  <si>
    <t>2025-10-30 12:06:04</t>
  </si>
  <si>
    <t>SEMI-PORTICO EN ACERO 100X100</t>
  </si>
  <si>
    <t>2025-10-27 11:58:05</t>
  </si>
  <si>
    <t>2025-10-27 11:58:12</t>
  </si>
  <si>
    <t>2025-10-29 01:14:11</t>
  </si>
  <si>
    <t>2025-10-30 16:30:45</t>
  </si>
  <si>
    <t>LA RECETA Y CIA S.A.S</t>
  </si>
  <si>
    <t>Blanco SeÃ±al - RAL 9003</t>
  </si>
  <si>
    <t xml:space="preserve">PROYECTOS Y SOLUCIONES EN INGENIERIA SAS. </t>
  </si>
  <si>
    <t>2025-12-17</t>
  </si>
  <si>
    <t>2025-12-22</t>
  </si>
  <si>
    <t>2026-01-01</t>
  </si>
  <si>
    <t>15822</t>
  </si>
  <si>
    <t>FUNDA POUF BALI 90*90</t>
  </si>
  <si>
    <t>15863</t>
  </si>
  <si>
    <t>FUNDA SOFA BALI 3 PUESTOS</t>
  </si>
  <si>
    <t>15864</t>
  </si>
  <si>
    <t>FUNDA SOFA BALI 2 PUESTOS</t>
  </si>
  <si>
    <t>2025-10-28 07:42:49</t>
  </si>
  <si>
    <t>2025-10-28 07:42:57</t>
  </si>
  <si>
    <t>2025-10-30 16:11:56</t>
  </si>
  <si>
    <t>Facultad de ciencias agrarias- Universidad nacional de colombia</t>
  </si>
  <si>
    <t>LDS CARIBE SAS</t>
  </si>
  <si>
    <t>2025-10-28 12:18:19</t>
  </si>
  <si>
    <t xml:space="preserve">RAMIRO GARCIA  </t>
  </si>
  <si>
    <t>2025-10-29 09:27:34</t>
  </si>
  <si>
    <t>2025-11-04 13:14:40</t>
  </si>
  <si>
    <t>2025-11-05 11:38:19</t>
  </si>
  <si>
    <t>28915</t>
  </si>
  <si>
    <t>ESTRUCTURA ESPECIAL 02</t>
  </si>
  <si>
    <t>FORMAPLAX SAS</t>
  </si>
  <si>
    <t>2025-10-30 13:53:44</t>
  </si>
  <si>
    <t>2025-10-29 11:09:36</t>
  </si>
  <si>
    <t>2025-10-29 11:09:44</t>
  </si>
  <si>
    <t>2025-10-31 23:06:03</t>
  </si>
  <si>
    <t>2025-10-28 11:14:48</t>
  </si>
  <si>
    <t>2025-10-28 11:14:55</t>
  </si>
  <si>
    <t>2025-10-29 01:09:27</t>
  </si>
  <si>
    <t>BIOCLIMÁTICA CO.</t>
  </si>
  <si>
    <t>VIGAAC05 ESP02</t>
  </si>
  <si>
    <t>VIGA EN ACERO 250x100 CAL 5mm 5.7M</t>
  </si>
  <si>
    <t>2025-11-04 14:05:07</t>
  </si>
  <si>
    <t>9338</t>
  </si>
  <si>
    <t>MESA EXT ALPES ALUT140X420 2EXT 120 (TA)</t>
  </si>
  <si>
    <t>2025-10-28 11:51:32</t>
  </si>
  <si>
    <t>2025-10-28 11:51:56</t>
  </si>
  <si>
    <t>2025-10-30 16:06:46</t>
  </si>
  <si>
    <t>2025-10-30 14:08:50</t>
  </si>
  <si>
    <t>2025-10-30 14:09:06</t>
  </si>
  <si>
    <t>2025-10-31 22:50:04</t>
  </si>
  <si>
    <t>2025-10-29 17:17:01</t>
  </si>
  <si>
    <t>2025-11-06 07:26:46</t>
  </si>
  <si>
    <t>BODY N HEALTH SAS</t>
  </si>
  <si>
    <t>2025-11-04 12:30:45</t>
  </si>
  <si>
    <t>2025-10-29 11:55:30</t>
  </si>
  <si>
    <t>2025-10-29 11:55:43</t>
  </si>
  <si>
    <t>2025-10-30 15:51:06</t>
  </si>
  <si>
    <t>2025-11-04 17:07:40</t>
  </si>
  <si>
    <t>2025-11-06 07:10:34</t>
  </si>
  <si>
    <t>2025-11-06 07:11:02</t>
  </si>
  <si>
    <t>MIGUEL  CAMARGO NIETO</t>
  </si>
  <si>
    <t>2025-11-04 14:03:30</t>
  </si>
  <si>
    <t>12163</t>
  </si>
  <si>
    <t>TORN MILIM HEX INOX 8*10</t>
  </si>
  <si>
    <t>2025-10-30 13:29:09</t>
  </si>
  <si>
    <t>2025-10-30 13:29:17</t>
  </si>
  <si>
    <t>2025-10-31 22:41:33</t>
  </si>
  <si>
    <t>2025-10-30 13:36:13</t>
  </si>
  <si>
    <t>2025-10-31 22:43:23</t>
  </si>
  <si>
    <t>2025-10-31 22:43:36</t>
  </si>
  <si>
    <t>2025-10-30 13:47:38</t>
  </si>
  <si>
    <t>7107</t>
  </si>
  <si>
    <t>SILLA BAR BRETAÃ?A TECALUM (TA)</t>
  </si>
  <si>
    <t>2025-10-30 13:40:37</t>
  </si>
  <si>
    <t>2025-11-06 07:26:57</t>
  </si>
  <si>
    <t>ALMA CARIBE INVERSIONES S.A.S</t>
  </si>
  <si>
    <t xml:space="preserve">JORGE ISAZA </t>
  </si>
  <si>
    <t>101060</t>
  </si>
  <si>
    <t>LONA SOMBRILLA ALPES 3.5*3.5 8P S/F</t>
  </si>
  <si>
    <t>MARÍA ADELAIDA CARDENAS LONDOÑO</t>
  </si>
  <si>
    <t>En Proceso Comercial</t>
  </si>
  <si>
    <t>2025-11-04 13:58:29</t>
  </si>
  <si>
    <t>2025-11-05 09:23:12</t>
  </si>
  <si>
    <t xml:space="preserve">STEFANíA AGUDELO SALAZAR  </t>
  </si>
  <si>
    <t>TRANSFORMADORES Y MANTENIMIENTO ELECTRICO S.A.S.</t>
  </si>
  <si>
    <t>ALUPF27</t>
  </si>
  <si>
    <t>RIEL PERGOLITE 100x50 (GLB322) 6M CRUDO</t>
  </si>
  <si>
    <t>2025-10-31 15:00:03</t>
  </si>
  <si>
    <t>3689</t>
  </si>
  <si>
    <t>PLATINA GUIA POLEA PINON</t>
  </si>
  <si>
    <t>PZCH011</t>
  </si>
  <si>
    <t>EJE DE TRANSMISION NEW PERGOLAMINOX</t>
  </si>
  <si>
    <t>PZCH060</t>
  </si>
  <si>
    <t>EJE LAMA MAXI PLAM ANTISI LLENO Ã?12mm</t>
  </si>
  <si>
    <t xml:space="preserve">CRISTINA ECHAVARRIA  </t>
  </si>
  <si>
    <t>2025-11-04 14:51:17</t>
  </si>
  <si>
    <t>2025-11-04 13:58:38</t>
  </si>
  <si>
    <t>2025-11-04 13:58:53</t>
  </si>
  <si>
    <t>2025-11-05 09:10:33</t>
  </si>
  <si>
    <t>2025-11-04 11:07:20</t>
  </si>
  <si>
    <t>2025-11-04 11:56:01</t>
  </si>
  <si>
    <t>2025-11-05 09:11:41</t>
  </si>
  <si>
    <t>2025-11-05 10:33:56</t>
  </si>
  <si>
    <t>ALUPT228</t>
  </si>
  <si>
    <t>PERF ALMAPOS LUZ 127X127GLB248 6M CR UND</t>
  </si>
  <si>
    <t>2025-11-05 12:06:39</t>
  </si>
  <si>
    <t>APROBADO CLIENTE</t>
  </si>
  <si>
    <t>Suma de cantidad</t>
  </si>
  <si>
    <t>Total</t>
  </si>
  <si>
    <t>(en blanco)</t>
  </si>
  <si>
    <t>Total general</t>
  </si>
  <si>
    <t>centros de trabajo x persona</t>
  </si>
  <si>
    <t>dias habiles operación</t>
  </si>
  <si>
    <t>Horas disponibles Mes</t>
  </si>
  <si>
    <t>Minutos disponibles Mes</t>
  </si>
  <si>
    <t>minutos x turno</t>
  </si>
  <si>
    <t>Corte</t>
  </si>
  <si>
    <t>Mecanizado</t>
  </si>
  <si>
    <t>Pintura **</t>
  </si>
  <si>
    <t>Ensamble</t>
  </si>
  <si>
    <t>Costura</t>
  </si>
  <si>
    <t>Electromecanica</t>
  </si>
  <si>
    <t>Total (min)</t>
  </si>
  <si>
    <t>Total (horas)</t>
  </si>
  <si>
    <t>Total Horas Necesarias</t>
  </si>
  <si>
    <t>Total (dias)</t>
  </si>
  <si>
    <t>DICIEMBRE</t>
  </si>
  <si>
    <t>riel pergoli</t>
  </si>
  <si>
    <t>CORTE</t>
  </si>
  <si>
    <t>ENSAMBLE</t>
  </si>
  <si>
    <t>CLASIFICACION</t>
  </si>
  <si>
    <t>PRODUCTO TERMINADO</t>
  </si>
  <si>
    <t>FLEXIGLASS</t>
  </si>
  <si>
    <t>PERGOLA</t>
  </si>
  <si>
    <t>PERGOLA FIJA</t>
  </si>
  <si>
    <t>MAXI PERGOLAM</t>
  </si>
  <si>
    <t>FUNDA</t>
  </si>
  <si>
    <t>PERGOTEK ROMANO</t>
  </si>
  <si>
    <t>SOMBRALINA</t>
  </si>
  <si>
    <t>ELECTRICA</t>
  </si>
  <si>
    <t>PERGOLITE</t>
  </si>
  <si>
    <t>ALERO</t>
  </si>
  <si>
    <t>CLASSIC</t>
  </si>
  <si>
    <t>MANUAL</t>
  </si>
  <si>
    <t>FORRO</t>
  </si>
  <si>
    <t>BANETA</t>
  </si>
  <si>
    <t>GUILLOTINA</t>
  </si>
  <si>
    <t>FLEXIWIND</t>
  </si>
  <si>
    <t>MEMBRANA</t>
  </si>
  <si>
    <t>PROYECTANTE</t>
  </si>
  <si>
    <t>COJIN</t>
  </si>
  <si>
    <t>FLEXIZIPP</t>
  </si>
  <si>
    <t>ESTRUCTURA-SOMBRALINA</t>
  </si>
  <si>
    <t>PLUS</t>
  </si>
  <si>
    <t>ELECTRICA-MANUAL</t>
  </si>
  <si>
    <t>SLINDINGGLASS</t>
  </si>
  <si>
    <t>PERGOLAM LITE</t>
  </si>
  <si>
    <t>COJINES</t>
  </si>
  <si>
    <t>VERTICAL-GUAYA</t>
  </si>
  <si>
    <t>SOMBRILLA</t>
  </si>
  <si>
    <t>VELUM</t>
  </si>
  <si>
    <t>CELOSIA</t>
  </si>
  <si>
    <t>CUBIERTA</t>
  </si>
  <si>
    <t>PERGOSTAR DESIGN</t>
  </si>
  <si>
    <t>CORBELLA</t>
  </si>
  <si>
    <t>ESTRUCTURA</t>
  </si>
  <si>
    <t>general</t>
  </si>
  <si>
    <t>Operarios</t>
  </si>
  <si>
    <t>Total (dias-habiles)</t>
  </si>
  <si>
    <t>Nota: comunicado a comercial</t>
  </si>
  <si>
    <t>Suma de valor_total</t>
  </si>
  <si>
    <t>Mecanizado-Ensamble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</si>
</sst>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8" formatCode="&quot;$&quot;\ #,##0.00;[Red]\-&quot;$&quot;\ #,##0.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2" borderId="4" xfId="0" applyFont="1" applyFill="1" applyBorder="1"/>
    <xf numFmtId="0" fontId="3" fillId="2" borderId="5" xfId="0" applyFont="1" applyFill="1" applyBorder="1"/>
    <xf numFmtId="1" fontId="0" fillId="0" borderId="0" xfId="0" applyNumberFormat="1"/>
    <xf numFmtId="0" fontId="0" fillId="0" borderId="0" xfId="0" applyAlignment="1">
      <alignment wrapText="1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 applyAlignment="1">
      <alignment horizontal="center" wrapText="1"/>
    </xf>
    <xf numFmtId="0" fontId="0" fillId="0" borderId="0" xfId="0" applyAlignment="1">
      <alignment horizontal="center" vertical="center" wrapText="1"/>
    </xf>
    <xf numFmtId="8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NumberFormat="1"/>
  </cellXfs>
  <cellStyles count="1">
    <cellStyle name="Normal" xfId="0" builtinId="0"/>
  </cellStyles>
  <dxfs count="17">
    <dxf>
      <alignment wrapText="1"/>
    </dxf>
    <dxf>
      <alignment wrapText="1"/>
    </dxf>
    <dxf>
      <alignment wrapText="1"/>
    </dxf>
    <dxf>
      <numFmt numFmtId="12" formatCode="&quot;$&quot;\ #,##0.00;[Red]\-&quot;$&quot;\ #,##0.00"/>
    </dxf>
    <dxf>
      <alignment wrapText="1"/>
    </dxf>
    <dxf>
      <alignment wrapText="1"/>
    </dxf>
    <dxf>
      <alignment wrapText="1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  <dxf>
      <numFmt numFmtId="12" formatCode="&quot;$&quot;\ #,##0.00;[Red]\-&quot;$&quot;\ #,##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1" defaultTableStyle="TableStyleMedium9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07/relationships/slicerCache" Target="slicerCaches/slicerCache5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O"/>
              <a:t>NOV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'CAPACIDAD PLANTA'!$E$42</c:f>
              <c:strCache>
                <c:ptCount val="1"/>
                <c:pt idx="0">
                  <c:v>Total (horas)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'CAPACIDAD PLANTA'!$F$40:$K$40</c:f>
              <c:strCache>
                <c:ptCount val="6"/>
                <c:pt idx="0">
                  <c:v>Corte</c:v>
                </c:pt>
                <c:pt idx="1">
                  <c:v>Mecanizado</c:v>
                </c:pt>
                <c:pt idx="2">
                  <c:v>Pintura **</c:v>
                </c:pt>
                <c:pt idx="3">
                  <c:v>Ensamble</c:v>
                </c:pt>
                <c:pt idx="4">
                  <c:v>Costura</c:v>
                </c:pt>
                <c:pt idx="5">
                  <c:v>Electromecanica</c:v>
                </c:pt>
              </c:strCache>
            </c:strRef>
          </c:cat>
          <c:val>
            <c:numRef>
              <c:f>'CAPACIDAD PLANTA'!$F$42:$K$42</c:f>
              <c:numCache>
                <c:formatCode>0</c:formatCode>
                <c:ptCount val="6"/>
                <c:pt idx="0">
                  <c:v>172.06166666666667</c:v>
                </c:pt>
                <c:pt idx="1">
                  <c:v>98.318333333333328</c:v>
                </c:pt>
                <c:pt idx="2">
                  <c:v>337.69143333333335</c:v>
                </c:pt>
                <c:pt idx="3">
                  <c:v>482.46666666666664</c:v>
                </c:pt>
                <c:pt idx="4">
                  <c:v>15.225</c:v>
                </c:pt>
                <c:pt idx="5">
                  <c:v>462.93333333333334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5D-42C9-A634-6432E78205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768976"/>
        <c:axId val="1056772336"/>
      </c:barChart>
      <c:lineChart>
        <c:grouping val="standard"/>
        <c:varyColors val="0"/>
        <c:ser>
          <c:idx val="1"/>
          <c:order val="1"/>
          <c:tx>
            <c:strRef>
              <c:f>'CAPACIDAD PLANTA'!$E$43</c:f>
              <c:strCache>
                <c:ptCount val="1"/>
                <c:pt idx="0">
                  <c:v>Total (dias)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'CAPACIDAD PLANTA'!$F$40:$K$40</c:f>
              <c:strCache>
                <c:ptCount val="6"/>
                <c:pt idx="0">
                  <c:v>Corte</c:v>
                </c:pt>
                <c:pt idx="1">
                  <c:v>Mecanizado</c:v>
                </c:pt>
                <c:pt idx="2">
                  <c:v>Pintura **</c:v>
                </c:pt>
                <c:pt idx="3">
                  <c:v>Ensamble</c:v>
                </c:pt>
                <c:pt idx="4">
                  <c:v>Costura</c:v>
                </c:pt>
                <c:pt idx="5">
                  <c:v>Electromecanica</c:v>
                </c:pt>
              </c:strCache>
            </c:strRef>
          </c:cat>
          <c:val>
            <c:numRef>
              <c:f>'CAPACIDAD PLANTA'!$F$43:$K$43</c:f>
              <c:numCache>
                <c:formatCode>0</c:formatCode>
                <c:ptCount val="6"/>
                <c:pt idx="0">
                  <c:v>19.914544753086417</c:v>
                </c:pt>
                <c:pt idx="1">
                  <c:v>11.37943672839506</c:v>
                </c:pt>
                <c:pt idx="2">
                  <c:v>39.084656635802467</c:v>
                </c:pt>
                <c:pt idx="3">
                  <c:v>55.841049382716044</c:v>
                </c:pt>
                <c:pt idx="4">
                  <c:v>1.7621527777777777</c:v>
                </c:pt>
                <c:pt idx="5">
                  <c:v>53.580246913580247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5D-42C9-A634-6432E78205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465152"/>
        <c:axId val="31463712"/>
      </c:lineChart>
      <c:catAx>
        <c:axId val="105676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56772336"/>
        <c:crosses val="autoZero"/>
        <c:auto val="1"/>
        <c:lblAlgn val="ctr"/>
        <c:lblOffset val="100"/>
        <c:noMultiLvlLbl val="0"/>
      </c:catAx>
      <c:valAx>
        <c:axId val="105677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56768976"/>
        <c:crosses val="autoZero"/>
        <c:crossBetween val="between"/>
      </c:valAx>
      <c:catAx>
        <c:axId val="314651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463712"/>
        <c:crosses val="autoZero"/>
        <c:auto val="1"/>
        <c:lblAlgn val="ctr"/>
        <c:lblOffset val="100"/>
        <c:noMultiLvlLbl val="0"/>
      </c:catAx>
      <c:valAx>
        <c:axId val="31463712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1465152"/>
        <c:crosses val="max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dic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'CAPACIDAD PLANTA'!$E$83</c:f>
              <c:strCache>
                <c:ptCount val="1"/>
                <c:pt idx="0">
                  <c:v>Total (horas)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'CAPACIDAD PLANTA'!$F$81:$K$81</c:f>
              <c:strCache>
                <c:ptCount val="6"/>
                <c:pt idx="0">
                  <c:v>Corte</c:v>
                </c:pt>
                <c:pt idx="1">
                  <c:v>Mecanizado</c:v>
                </c:pt>
                <c:pt idx="2">
                  <c:v>Pintura **</c:v>
                </c:pt>
                <c:pt idx="3">
                  <c:v>Ensamble</c:v>
                </c:pt>
                <c:pt idx="4">
                  <c:v>Costura</c:v>
                </c:pt>
                <c:pt idx="5">
                  <c:v>Electromecanica</c:v>
                </c:pt>
              </c:strCache>
            </c:strRef>
          </c:cat>
          <c:val>
            <c:numRef>
              <c:f>'CAPACIDAD PLANTA'!$F$83:$K$83</c:f>
              <c:numCache>
                <c:formatCode>0</c:formatCode>
                <c:ptCount val="6"/>
                <c:pt idx="0">
                  <c:v>85.813333333333333</c:v>
                </c:pt>
                <c:pt idx="1">
                  <c:v>46.284999999999997</c:v>
                </c:pt>
                <c:pt idx="2">
                  <c:v>169.17016666666669</c:v>
                </c:pt>
                <c:pt idx="3">
                  <c:v>241.89166666666668</c:v>
                </c:pt>
                <c:pt idx="4">
                  <c:v>7.875</c:v>
                </c:pt>
                <c:pt idx="5">
                  <c:v>236.68333333333334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B5-4A32-980D-AF562CFCF9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768976"/>
        <c:axId val="1056772336"/>
      </c:barChart>
      <c:lineChart>
        <c:grouping val="standard"/>
        <c:varyColors val="0"/>
        <c:ser>
          <c:idx val="1"/>
          <c:order val="1"/>
          <c:tx>
            <c:strRef>
              <c:f>'CAPACIDAD PLANTA'!$E$84</c:f>
              <c:strCache>
                <c:ptCount val="1"/>
                <c:pt idx="0">
                  <c:v>Total (dias)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'CAPACIDAD PLANTA'!$F$81:$K$81</c:f>
              <c:strCache>
                <c:ptCount val="6"/>
                <c:pt idx="0">
                  <c:v>Corte</c:v>
                </c:pt>
                <c:pt idx="1">
                  <c:v>Mecanizado</c:v>
                </c:pt>
                <c:pt idx="2">
                  <c:v>Pintura **</c:v>
                </c:pt>
                <c:pt idx="3">
                  <c:v>Ensamble</c:v>
                </c:pt>
                <c:pt idx="4">
                  <c:v>Costura</c:v>
                </c:pt>
                <c:pt idx="5">
                  <c:v>Electromecanica</c:v>
                </c:pt>
              </c:strCache>
            </c:strRef>
          </c:cat>
          <c:val>
            <c:numRef>
              <c:f>'CAPACIDAD PLANTA'!$F$84:$K$84</c:f>
              <c:numCache>
                <c:formatCode>0</c:formatCode>
                <c:ptCount val="6"/>
                <c:pt idx="0">
                  <c:v>9.932098765432098</c:v>
                </c:pt>
                <c:pt idx="1">
                  <c:v>5.3570601851851842</c:v>
                </c:pt>
                <c:pt idx="2">
                  <c:v>19.579880401234568</c:v>
                </c:pt>
                <c:pt idx="3">
                  <c:v>27.996720679012345</c:v>
                </c:pt>
                <c:pt idx="4">
                  <c:v>0.91145833333333326</c:v>
                </c:pt>
                <c:pt idx="5">
                  <c:v>27.393904320987652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B5-4A32-980D-AF562CFCF9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465152"/>
        <c:axId val="31463712"/>
      </c:lineChart>
      <c:catAx>
        <c:axId val="105676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56772336"/>
        <c:crosses val="autoZero"/>
        <c:auto val="1"/>
        <c:lblAlgn val="ctr"/>
        <c:lblOffset val="100"/>
        <c:noMultiLvlLbl val="0"/>
      </c:catAx>
      <c:valAx>
        <c:axId val="105677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56768976"/>
        <c:crosses val="autoZero"/>
        <c:crossBetween val="between"/>
      </c:valAx>
      <c:catAx>
        <c:axId val="314651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463712"/>
        <c:crosses val="autoZero"/>
        <c:auto val="1"/>
        <c:lblAlgn val="ctr"/>
        <c:lblOffset val="100"/>
        <c:noMultiLvlLbl val="0"/>
      </c:catAx>
      <c:valAx>
        <c:axId val="31463712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1465152"/>
        <c:crosses val="max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nov-dic</a:t>
            </a:r>
            <a:r>
              <a:rPr lang="es-CO" baseline="0"/>
              <a:t> </a:t>
            </a:r>
            <a:endParaRPr lang="es-CO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'CAPACIDAD PLANTA'!$F$95</c:f>
              <c:strCache>
                <c:ptCount val="1"/>
                <c:pt idx="0">
                  <c:v>Total (horas)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'CAPACIDAD PLANTA'!$G$93:$K$93</c:f>
              <c:strCache>
                <c:ptCount val="5"/>
                <c:pt idx="0">
                  <c:v>Corte</c:v>
                </c:pt>
                <c:pt idx="1">
                  <c:v>Pintura **</c:v>
                </c:pt>
                <c:pt idx="2">
                  <c:v>Mecanizado-Ensamble</c:v>
                </c:pt>
                <c:pt idx="3">
                  <c:v>Costura</c:v>
                </c:pt>
                <c:pt idx="4">
                  <c:v>Electromecanica</c:v>
                </c:pt>
              </c:strCache>
            </c:strRef>
          </c:cat>
          <c:val>
            <c:numRef>
              <c:f>'CAPACIDAD PLANTA'!$G$95:$K$95</c:f>
              <c:numCache>
                <c:formatCode>0</c:formatCode>
                <c:ptCount val="5"/>
                <c:pt idx="0">
                  <c:v>257.875</c:v>
                </c:pt>
                <c:pt idx="1">
                  <c:v>506.86160000000007</c:v>
                </c:pt>
                <c:pt idx="2">
                  <c:v>868.96166666666659</c:v>
                </c:pt>
                <c:pt idx="3">
                  <c:v>23.1</c:v>
                </c:pt>
                <c:pt idx="4">
                  <c:v>699.61666666666667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E1-4761-81C7-DED9384FFB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768976"/>
        <c:axId val="1056772336"/>
      </c:barChart>
      <c:lineChart>
        <c:grouping val="standard"/>
        <c:varyColors val="0"/>
        <c:ser>
          <c:idx val="1"/>
          <c:order val="1"/>
          <c:tx>
            <c:strRef>
              <c:f>'CAPACIDAD PLANTA'!$F$96</c:f>
              <c:strCache>
                <c:ptCount val="1"/>
                <c:pt idx="0">
                  <c:v>Total (dias)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'CAPACIDAD PLANTA'!$G$93:$K$93</c:f>
              <c:strCache>
                <c:ptCount val="5"/>
                <c:pt idx="0">
                  <c:v>Corte</c:v>
                </c:pt>
                <c:pt idx="1">
                  <c:v>Pintura **</c:v>
                </c:pt>
                <c:pt idx="2">
                  <c:v>Mecanizado-Ensamble</c:v>
                </c:pt>
                <c:pt idx="3">
                  <c:v>Costura</c:v>
                </c:pt>
                <c:pt idx="4">
                  <c:v>Electromecanica</c:v>
                </c:pt>
              </c:strCache>
            </c:strRef>
          </c:cat>
          <c:val>
            <c:numRef>
              <c:f>'CAPACIDAD PLANTA'!$G$96:$K$96</c:f>
              <c:numCache>
                <c:formatCode>0</c:formatCode>
                <c:ptCount val="5"/>
                <c:pt idx="0">
                  <c:v>29.846643518518515</c:v>
                </c:pt>
                <c:pt idx="1">
                  <c:v>58.664537037037043</c:v>
                </c:pt>
                <c:pt idx="2">
                  <c:v>100.57426697530863</c:v>
                </c:pt>
                <c:pt idx="3">
                  <c:v>2.6736111111111112</c:v>
                </c:pt>
                <c:pt idx="4">
                  <c:v>80.974151234567898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E1-4761-81C7-DED9384FFB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465152"/>
        <c:axId val="31463712"/>
      </c:lineChart>
      <c:catAx>
        <c:axId val="105676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56772336"/>
        <c:crosses val="autoZero"/>
        <c:auto val="1"/>
        <c:lblAlgn val="ctr"/>
        <c:lblOffset val="100"/>
        <c:noMultiLvlLbl val="0"/>
      </c:catAx>
      <c:valAx>
        <c:axId val="105677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56768976"/>
        <c:crosses val="autoZero"/>
        <c:crossBetween val="between"/>
      </c:valAx>
      <c:catAx>
        <c:axId val="314651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463712"/>
        <c:crosses val="autoZero"/>
        <c:auto val="1"/>
        <c:lblAlgn val="ctr"/>
        <c:lblOffset val="100"/>
        <c:noMultiLvlLbl val="0"/>
      </c:catAx>
      <c:valAx>
        <c:axId val="31463712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1465152"/>
        <c:crosses val="max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nov-dic</a:t>
            </a:r>
            <a:r>
              <a:rPr lang="es-CO" baseline="0"/>
              <a:t> </a:t>
            </a:r>
            <a:endParaRPr lang="es-CO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'CAPACIDAD PLANTA'!$F$99</c:f>
              <c:strCache>
                <c:ptCount val="1"/>
                <c:pt idx="0">
                  <c:v>Total (horas)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'CAPACIDAD PLANTA'!$G$93:$K$93</c:f>
              <c:strCache>
                <c:ptCount val="5"/>
                <c:pt idx="0">
                  <c:v>Corte</c:v>
                </c:pt>
                <c:pt idx="1">
                  <c:v>Pintura **</c:v>
                </c:pt>
                <c:pt idx="2">
                  <c:v>Mecanizado-Ensamble</c:v>
                </c:pt>
                <c:pt idx="3">
                  <c:v>Costura</c:v>
                </c:pt>
                <c:pt idx="4">
                  <c:v>Electromecanica</c:v>
                </c:pt>
              </c:strCache>
            </c:strRef>
          </c:cat>
          <c:val>
            <c:numRef>
              <c:f>'CAPACIDAD PLANTA'!$G$99:$K$99</c:f>
              <c:numCache>
                <c:formatCode>General</c:formatCode>
                <c:ptCount val="5"/>
                <c:pt idx="0">
                  <c:v>257.875</c:v>
                </c:pt>
                <c:pt idx="1">
                  <c:v>506.86160000000007</c:v>
                </c:pt>
                <c:pt idx="2">
                  <c:v>434.48083333333329</c:v>
                </c:pt>
                <c:pt idx="3">
                  <c:v>4.62</c:v>
                </c:pt>
                <c:pt idx="4">
                  <c:v>699.61666666666667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E1-4AEC-AE60-20AFD20D60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768976"/>
        <c:axId val="1056772336"/>
      </c:barChart>
      <c:lineChart>
        <c:grouping val="standard"/>
        <c:varyColors val="0"/>
        <c:ser>
          <c:idx val="1"/>
          <c:order val="1"/>
          <c:tx>
            <c:strRef>
              <c:f>'CAPACIDAD PLANTA'!$F$100</c:f>
              <c:strCache>
                <c:ptCount val="1"/>
                <c:pt idx="0">
                  <c:v>Total (dias)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'CAPACIDAD PLANTA'!$G$93:$K$93</c:f>
              <c:strCache>
                <c:ptCount val="5"/>
                <c:pt idx="0">
                  <c:v>Corte</c:v>
                </c:pt>
                <c:pt idx="1">
                  <c:v>Pintura **</c:v>
                </c:pt>
                <c:pt idx="2">
                  <c:v>Mecanizado-Ensamble</c:v>
                </c:pt>
                <c:pt idx="3">
                  <c:v>Costura</c:v>
                </c:pt>
                <c:pt idx="4">
                  <c:v>Electromecanica</c:v>
                </c:pt>
              </c:strCache>
            </c:strRef>
          </c:cat>
          <c:val>
            <c:numRef>
              <c:f>'CAPACIDAD PLANTA'!$G$100:$K$100</c:f>
              <c:numCache>
                <c:formatCode>0</c:formatCode>
                <c:ptCount val="5"/>
                <c:pt idx="0">
                  <c:v>29.846643518518515</c:v>
                </c:pt>
                <c:pt idx="1">
                  <c:v>58.664537037037043</c:v>
                </c:pt>
                <c:pt idx="2">
                  <c:v>50.287133487654316</c:v>
                </c:pt>
                <c:pt idx="3">
                  <c:v>0.53472222222222221</c:v>
                </c:pt>
                <c:pt idx="4">
                  <c:v>80.974151234567898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E1-4AEC-AE60-20AFD20D6017}"/>
            </c:ext>
          </c:extLst>
        </c:ser>
        <c:ser>
          <c:idx val="2"/>
          <c:order val="2"/>
          <c:tx>
            <c:strRef>
              <c:f>'CAPACIDAD PLANTA'!$F$101</c:f>
              <c:strCache>
                <c:ptCount val="1"/>
                <c:pt idx="0">
                  <c:v>Total (dias-habiles)</c:v>
                </c:pt>
              </c:strCache>
            </c:strRef>
          </c:tx>
          <c:marker>
            <c:symbol val="none"/>
          </c:marker>
          <c:cat>
            <c:strRef>
              <c:f>'CAPACIDAD PLANTA'!$G$93:$K$93</c:f>
              <c:strCache>
                <c:ptCount val="5"/>
                <c:pt idx="0">
                  <c:v>Corte</c:v>
                </c:pt>
                <c:pt idx="1">
                  <c:v>Pintura **</c:v>
                </c:pt>
                <c:pt idx="2">
                  <c:v>Mecanizado-Ensamble</c:v>
                </c:pt>
                <c:pt idx="3">
                  <c:v>Costura</c:v>
                </c:pt>
                <c:pt idx="4">
                  <c:v>Electromecanica</c:v>
                </c:pt>
              </c:strCache>
            </c:strRef>
          </c:cat>
          <c:val>
            <c:numRef>
              <c:f>'CAPACIDAD PLANTA'!$G$101:$K$101</c:f>
              <c:numCache>
                <c:formatCode>0</c:formatCode>
                <c:ptCount val="5"/>
                <c:pt idx="0">
                  <c:v>36.5</c:v>
                </c:pt>
                <c:pt idx="1">
                  <c:v>36.5</c:v>
                </c:pt>
                <c:pt idx="2">
                  <c:v>36.5</c:v>
                </c:pt>
                <c:pt idx="3">
                  <c:v>36.5</c:v>
                </c:pt>
                <c:pt idx="4">
                  <c:v>36.5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E1-4AEC-AE60-20AFD20D60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465152"/>
        <c:axId val="31463712"/>
      </c:lineChart>
      <c:catAx>
        <c:axId val="105676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56772336"/>
        <c:crosses val="autoZero"/>
        <c:auto val="1"/>
        <c:lblAlgn val="ctr"/>
        <c:lblOffset val="100"/>
        <c:noMultiLvlLbl val="0"/>
      </c:catAx>
      <c:valAx>
        <c:axId val="105677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56768976"/>
        <c:crosses val="autoZero"/>
        <c:crossBetween val="between"/>
      </c:valAx>
      <c:catAx>
        <c:axId val="314651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463712"/>
        <c:crosses val="autoZero"/>
        <c:auto val="1"/>
        <c:lblAlgn val="ctr"/>
        <c:lblOffset val="100"/>
        <c:noMultiLvlLbl val="0"/>
      </c:catAx>
      <c:valAx>
        <c:axId val="31463712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1465152"/>
        <c:crosses val="max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dic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'CAPACIDAD PLANTA'!$E$87</c:f>
              <c:strCache>
                <c:ptCount val="1"/>
                <c:pt idx="0">
                  <c:v>Total (horas)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'CAPACIDAD PLANTA'!$F$81:$K$81</c:f>
              <c:strCache>
                <c:ptCount val="6"/>
                <c:pt idx="0">
                  <c:v>Corte</c:v>
                </c:pt>
                <c:pt idx="1">
                  <c:v>Mecanizado</c:v>
                </c:pt>
                <c:pt idx="2">
                  <c:v>Pintura **</c:v>
                </c:pt>
                <c:pt idx="3">
                  <c:v>Ensamble</c:v>
                </c:pt>
                <c:pt idx="4">
                  <c:v>Costura</c:v>
                </c:pt>
                <c:pt idx="5">
                  <c:v>Electromecanica</c:v>
                </c:pt>
              </c:strCache>
            </c:strRef>
          </c:cat>
          <c:val>
            <c:numRef>
              <c:f>'CAPACIDAD PLANTA'!$F$87:$K$87</c:f>
              <c:numCache>
                <c:formatCode>General</c:formatCode>
                <c:ptCount val="6"/>
                <c:pt idx="0">
                  <c:v>85.813333333333333</c:v>
                </c:pt>
                <c:pt idx="1">
                  <c:v>46.284999999999997</c:v>
                </c:pt>
                <c:pt idx="2">
                  <c:v>169.17016666666669</c:v>
                </c:pt>
                <c:pt idx="3">
                  <c:v>60.47291666666667</c:v>
                </c:pt>
                <c:pt idx="4">
                  <c:v>1.575</c:v>
                </c:pt>
                <c:pt idx="5">
                  <c:v>236.68333333333334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EA-4B06-8B05-70FC40428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768976"/>
        <c:axId val="1056772336"/>
      </c:barChart>
      <c:lineChart>
        <c:grouping val="standard"/>
        <c:varyColors val="0"/>
        <c:ser>
          <c:idx val="1"/>
          <c:order val="1"/>
          <c:tx>
            <c:strRef>
              <c:f>'CAPACIDAD PLANTA'!$E$88</c:f>
              <c:strCache>
                <c:ptCount val="1"/>
                <c:pt idx="0">
                  <c:v>Total (dias)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'CAPACIDAD PLANTA'!$F$81:$K$81</c:f>
              <c:strCache>
                <c:ptCount val="6"/>
                <c:pt idx="0">
                  <c:v>Corte</c:v>
                </c:pt>
                <c:pt idx="1">
                  <c:v>Mecanizado</c:v>
                </c:pt>
                <c:pt idx="2">
                  <c:v>Pintura **</c:v>
                </c:pt>
                <c:pt idx="3">
                  <c:v>Ensamble</c:v>
                </c:pt>
                <c:pt idx="4">
                  <c:v>Costura</c:v>
                </c:pt>
                <c:pt idx="5">
                  <c:v>Electromecanica</c:v>
                </c:pt>
              </c:strCache>
            </c:strRef>
          </c:cat>
          <c:val>
            <c:numRef>
              <c:f>'CAPACIDAD PLANTA'!$F$88:$K$88</c:f>
              <c:numCache>
                <c:formatCode>0</c:formatCode>
                <c:ptCount val="6"/>
                <c:pt idx="0">
                  <c:v>9.932098765432098</c:v>
                </c:pt>
                <c:pt idx="1">
                  <c:v>5.3570601851851842</c:v>
                </c:pt>
                <c:pt idx="2">
                  <c:v>19.579880401234568</c:v>
                </c:pt>
                <c:pt idx="3">
                  <c:v>6.9991801697530862</c:v>
                </c:pt>
                <c:pt idx="4">
                  <c:v>0.18229166666666666</c:v>
                </c:pt>
                <c:pt idx="5">
                  <c:v>27.393904320987652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EA-4B06-8B05-70FC40428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465152"/>
        <c:axId val="31463712"/>
      </c:lineChart>
      <c:catAx>
        <c:axId val="105676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56772336"/>
        <c:crosses val="autoZero"/>
        <c:auto val="1"/>
        <c:lblAlgn val="ctr"/>
        <c:lblOffset val="100"/>
        <c:noMultiLvlLbl val="0"/>
      </c:catAx>
      <c:valAx>
        <c:axId val="105677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56768976"/>
        <c:crosses val="autoZero"/>
        <c:crossBetween val="between"/>
      </c:valAx>
      <c:catAx>
        <c:axId val="314651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463712"/>
        <c:crosses val="autoZero"/>
        <c:auto val="1"/>
        <c:lblAlgn val="ctr"/>
        <c:lblOffset val="100"/>
        <c:noMultiLvlLbl val="0"/>
      </c:catAx>
      <c:valAx>
        <c:axId val="31463712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1465152"/>
        <c:crosses val="max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NOV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'CAPACIDAD PLANTA'!$E$46</c:f>
              <c:strCache>
                <c:ptCount val="1"/>
                <c:pt idx="0">
                  <c:v>Total (horas)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'CAPACIDAD PLANTA'!$F$40:$K$40</c:f>
              <c:strCache>
                <c:ptCount val="6"/>
                <c:pt idx="0">
                  <c:v>Corte</c:v>
                </c:pt>
                <c:pt idx="1">
                  <c:v>Mecanizado</c:v>
                </c:pt>
                <c:pt idx="2">
                  <c:v>Pintura **</c:v>
                </c:pt>
                <c:pt idx="3">
                  <c:v>Ensamble</c:v>
                </c:pt>
                <c:pt idx="4">
                  <c:v>Costura</c:v>
                </c:pt>
                <c:pt idx="5">
                  <c:v>Electromecanica</c:v>
                </c:pt>
              </c:strCache>
            </c:strRef>
          </c:cat>
          <c:val>
            <c:numRef>
              <c:f>'CAPACIDAD PLANTA'!$F$46:$K$46</c:f>
              <c:numCache>
                <c:formatCode>General</c:formatCode>
                <c:ptCount val="6"/>
                <c:pt idx="0">
                  <c:v>172.06166666666667</c:v>
                </c:pt>
                <c:pt idx="1">
                  <c:v>98.318333333333328</c:v>
                </c:pt>
                <c:pt idx="2">
                  <c:v>337.69143333333335</c:v>
                </c:pt>
                <c:pt idx="3">
                  <c:v>120.61666666666666</c:v>
                </c:pt>
                <c:pt idx="4">
                  <c:v>3.0449999999999999</c:v>
                </c:pt>
                <c:pt idx="5">
                  <c:v>462.93333333333334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EB-47E1-B047-8C42D27B3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768976"/>
        <c:axId val="1056772336"/>
      </c:barChart>
      <c:lineChart>
        <c:grouping val="standard"/>
        <c:varyColors val="0"/>
        <c:ser>
          <c:idx val="1"/>
          <c:order val="1"/>
          <c:tx>
            <c:strRef>
              <c:f>'CAPACIDAD PLANTA'!$E$47</c:f>
              <c:strCache>
                <c:ptCount val="1"/>
                <c:pt idx="0">
                  <c:v>Total (dias)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'CAPACIDAD PLANTA'!$F$40:$K$40</c:f>
              <c:strCache>
                <c:ptCount val="6"/>
                <c:pt idx="0">
                  <c:v>Corte</c:v>
                </c:pt>
                <c:pt idx="1">
                  <c:v>Mecanizado</c:v>
                </c:pt>
                <c:pt idx="2">
                  <c:v>Pintura **</c:v>
                </c:pt>
                <c:pt idx="3">
                  <c:v>Ensamble</c:v>
                </c:pt>
                <c:pt idx="4">
                  <c:v>Costura</c:v>
                </c:pt>
                <c:pt idx="5">
                  <c:v>Electromecanica</c:v>
                </c:pt>
              </c:strCache>
            </c:strRef>
          </c:cat>
          <c:val>
            <c:numRef>
              <c:f>'CAPACIDAD PLANTA'!$F$47:$K$47</c:f>
              <c:numCache>
                <c:formatCode>0</c:formatCode>
                <c:ptCount val="6"/>
                <c:pt idx="0">
                  <c:v>19.914544753086417</c:v>
                </c:pt>
                <c:pt idx="1">
                  <c:v>11.37943672839506</c:v>
                </c:pt>
                <c:pt idx="2">
                  <c:v>39.084656635802467</c:v>
                </c:pt>
                <c:pt idx="3">
                  <c:v>13.960262345679011</c:v>
                </c:pt>
                <c:pt idx="4">
                  <c:v>0.35243055555555552</c:v>
                </c:pt>
                <c:pt idx="5">
                  <c:v>53.580246913580247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EB-47E1-B047-8C42D27B3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465152"/>
        <c:axId val="31463712"/>
      </c:lineChart>
      <c:catAx>
        <c:axId val="105676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56772336"/>
        <c:crosses val="autoZero"/>
        <c:auto val="1"/>
        <c:lblAlgn val="ctr"/>
        <c:lblOffset val="100"/>
        <c:noMultiLvlLbl val="0"/>
      </c:catAx>
      <c:valAx>
        <c:axId val="105677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56768976"/>
        <c:crosses val="autoZero"/>
        <c:crossBetween val="between"/>
      </c:valAx>
      <c:catAx>
        <c:axId val="314651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463712"/>
        <c:crosses val="autoZero"/>
        <c:auto val="1"/>
        <c:lblAlgn val="ctr"/>
        <c:lblOffset val="100"/>
        <c:noMultiLvlLbl val="0"/>
      </c:catAx>
      <c:valAx>
        <c:axId val="31463712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1465152"/>
        <c:crosses val="max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47625</xdr:rowOff>
    </xdr:from>
    <xdr:to>
      <xdr:col>0</xdr:col>
      <xdr:colOff>2066925</xdr:colOff>
      <xdr:row>13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oportunidad">
              <a:extLst>
                <a:ext uri="{FF2B5EF4-FFF2-40B4-BE49-F238E27FC236}">
                  <a16:creationId xmlns:a16="http://schemas.microsoft.com/office/drawing/2014/main" id="{2B9F54E6-668A-7004-A153-CEE8EEC4D88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portuni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8125" y="476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2371725</xdr:colOff>
      <xdr:row>0</xdr:row>
      <xdr:rowOff>9525</xdr:rowOff>
    </xdr:from>
    <xdr:to>
      <xdr:col>2</xdr:col>
      <xdr:colOff>771525</xdr:colOff>
      <xdr:row>13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estado_crm">
              <a:extLst>
                <a:ext uri="{FF2B5EF4-FFF2-40B4-BE49-F238E27FC236}">
                  <a16:creationId xmlns:a16="http://schemas.microsoft.com/office/drawing/2014/main" id="{239FC713-0407-A4AC-C384-31156158CE3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ado_crm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71725" y="95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657225</xdr:colOff>
      <xdr:row>0</xdr:row>
      <xdr:rowOff>19050</xdr:rowOff>
    </xdr:from>
    <xdr:to>
      <xdr:col>4</xdr:col>
      <xdr:colOff>57150</xdr:colOff>
      <xdr:row>13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FAMILIA">
              <a:extLst>
                <a:ext uri="{FF2B5EF4-FFF2-40B4-BE49-F238E27FC236}">
                  <a16:creationId xmlns:a16="http://schemas.microsoft.com/office/drawing/2014/main" id="{5E33A32B-5844-8A43-4163-74FD7FE377C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AMIL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14850" y="1905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485775</xdr:colOff>
      <xdr:row>0</xdr:row>
      <xdr:rowOff>0</xdr:rowOff>
    </xdr:from>
    <xdr:to>
      <xdr:col>6</xdr:col>
      <xdr:colOff>419100</xdr:colOff>
      <xdr:row>13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LINEA">
              <a:extLst>
                <a:ext uri="{FF2B5EF4-FFF2-40B4-BE49-F238E27FC236}">
                  <a16:creationId xmlns:a16="http://schemas.microsoft.com/office/drawing/2014/main" id="{34808191-9341-2087-F26E-D455B5D996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INE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57950" y="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361950</xdr:colOff>
      <xdr:row>0</xdr:row>
      <xdr:rowOff>0</xdr:rowOff>
    </xdr:from>
    <xdr:to>
      <xdr:col>9</xdr:col>
      <xdr:colOff>276225</xdr:colOff>
      <xdr:row>13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Mes Entrega">
              <a:extLst>
                <a:ext uri="{FF2B5EF4-FFF2-40B4-BE49-F238E27FC236}">
                  <a16:creationId xmlns:a16="http://schemas.microsoft.com/office/drawing/2014/main" id="{AA8F7E4F-60E4-BE78-2F89-19F5A62351A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 Entreg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05950" y="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9525</xdr:colOff>
      <xdr:row>16</xdr:row>
      <xdr:rowOff>147637</xdr:rowOff>
    </xdr:from>
    <xdr:to>
      <xdr:col>18</xdr:col>
      <xdr:colOff>9525</xdr:colOff>
      <xdr:row>34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571500</xdr:colOff>
      <xdr:row>69</xdr:row>
      <xdr:rowOff>28575</xdr:rowOff>
    </xdr:from>
    <xdr:to>
      <xdr:col>18</xdr:col>
      <xdr:colOff>571500</xdr:colOff>
      <xdr:row>86</xdr:row>
      <xdr:rowOff>100013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D21E6730-38B6-4F3D-AE85-C70124516C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276225</xdr:colOff>
      <xdr:row>87</xdr:row>
      <xdr:rowOff>104775</xdr:rowOff>
    </xdr:from>
    <xdr:to>
      <xdr:col>18</xdr:col>
      <xdr:colOff>276225</xdr:colOff>
      <xdr:row>105</xdr:row>
      <xdr:rowOff>176213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31486B40-EE2C-4EC6-9BFC-F753851A11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733425</xdr:colOff>
      <xdr:row>87</xdr:row>
      <xdr:rowOff>142875</xdr:rowOff>
    </xdr:from>
    <xdr:to>
      <xdr:col>24</xdr:col>
      <xdr:colOff>733425</xdr:colOff>
      <xdr:row>106</xdr:row>
      <xdr:rowOff>23813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854F672F-F4FD-4532-9404-A371D3D119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714375</xdr:colOff>
      <xdr:row>69</xdr:row>
      <xdr:rowOff>66675</xdr:rowOff>
    </xdr:from>
    <xdr:to>
      <xdr:col>24</xdr:col>
      <xdr:colOff>714375</xdr:colOff>
      <xdr:row>86</xdr:row>
      <xdr:rowOff>138113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A1E28444-BDD8-488A-8DAE-4F4412F431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180975</xdr:colOff>
      <xdr:row>16</xdr:row>
      <xdr:rowOff>76200</xdr:rowOff>
    </xdr:from>
    <xdr:to>
      <xdr:col>24</xdr:col>
      <xdr:colOff>180975</xdr:colOff>
      <xdr:row>33</xdr:row>
      <xdr:rowOff>147638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43813ABA-3C05-4F78-9BD1-A7935F0521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RGE CONTRERAS" refreshedDate="45967.522615856484" createdVersion="8" refreshedVersion="8" minRefreshableVersion="3" recordCount="9278" xr:uid="{00000000-000A-0000-FFFF-FFFF01000000}">
  <cacheSource type="worksheet">
    <worksheetSource ref="A1:AF9279" sheet="baseDatos"/>
  </cacheSource>
  <cacheFields count="32">
    <cacheField name="pedido" numFmtId="0">
      <sharedItems containsSemiMixedTypes="0" containsString="0" containsNumber="1" containsInteger="1" minValue="13209" maxValue="109674" count="3026">
        <n v="13209"/>
        <n v="52365"/>
        <n v="53753"/>
        <n v="59320"/>
        <n v="63598"/>
        <n v="64066"/>
        <n v="68739"/>
        <n v="73280"/>
        <n v="73517"/>
        <n v="75473"/>
        <n v="75785"/>
        <n v="81831"/>
        <n v="82760"/>
        <n v="84537"/>
        <n v="84660"/>
        <n v="85170"/>
        <n v="86569"/>
        <n v="86834"/>
        <n v="86862"/>
        <n v="87114"/>
        <n v="89387"/>
        <n v="89837"/>
        <n v="89871"/>
        <n v="89976"/>
        <n v="90224"/>
        <n v="90349"/>
        <n v="90354"/>
        <n v="90364"/>
        <n v="90385"/>
        <n v="90418"/>
        <n v="90550"/>
        <n v="90619"/>
        <n v="90810"/>
        <n v="90829"/>
        <n v="91002"/>
        <n v="91049"/>
        <n v="91095"/>
        <n v="91147"/>
        <n v="91163"/>
        <n v="91263"/>
        <n v="91296"/>
        <n v="91405"/>
        <n v="91601"/>
        <n v="91648"/>
        <n v="91660"/>
        <n v="91753"/>
        <n v="91784"/>
        <n v="91922"/>
        <n v="91983"/>
        <n v="92037"/>
        <n v="92054"/>
        <n v="92111"/>
        <n v="92121"/>
        <n v="92215"/>
        <n v="92236"/>
        <n v="92309"/>
        <n v="92323"/>
        <n v="92354"/>
        <n v="92389"/>
        <n v="92397"/>
        <n v="92465"/>
        <n v="92520"/>
        <n v="92595"/>
        <n v="92599"/>
        <n v="92641"/>
        <n v="92687"/>
        <n v="92775"/>
        <n v="92792"/>
        <n v="92793"/>
        <n v="92800"/>
        <n v="92803"/>
        <n v="92823"/>
        <n v="92852"/>
        <n v="92856"/>
        <n v="92873"/>
        <n v="92917"/>
        <n v="92935"/>
        <n v="92975"/>
        <n v="92977"/>
        <n v="92996"/>
        <n v="92997"/>
        <n v="93033"/>
        <n v="93039"/>
        <n v="93040"/>
        <n v="93105"/>
        <n v="93157"/>
        <n v="93214"/>
        <n v="93219"/>
        <n v="93225"/>
        <n v="93232"/>
        <n v="93246"/>
        <n v="93253"/>
        <n v="93255"/>
        <n v="93256"/>
        <n v="93260"/>
        <n v="93261"/>
        <n v="93266"/>
        <n v="93273"/>
        <n v="93275"/>
        <n v="93280"/>
        <n v="93281"/>
        <n v="93287"/>
        <n v="93292"/>
        <n v="93296"/>
        <n v="93299"/>
        <n v="93304"/>
        <n v="93306"/>
        <n v="93307"/>
        <n v="93308"/>
        <n v="93310"/>
        <n v="93315"/>
        <n v="93316"/>
        <n v="93318"/>
        <n v="93320"/>
        <n v="93321"/>
        <n v="93323"/>
        <n v="93326"/>
        <n v="93360"/>
        <n v="93363"/>
        <n v="93367"/>
        <n v="93376"/>
        <n v="93377"/>
        <n v="93390"/>
        <n v="93391"/>
        <n v="93400"/>
        <n v="93401"/>
        <n v="93404"/>
        <n v="93405"/>
        <n v="93407"/>
        <n v="93408"/>
        <n v="93412"/>
        <n v="93417"/>
        <n v="93432"/>
        <n v="93433"/>
        <n v="93435"/>
        <n v="93446"/>
        <n v="93449"/>
        <n v="93455"/>
        <n v="93457"/>
        <n v="93466"/>
        <n v="93471"/>
        <n v="93472"/>
        <n v="93475"/>
        <n v="93485"/>
        <n v="93493"/>
        <n v="93503"/>
        <n v="93507"/>
        <n v="93509"/>
        <n v="93518"/>
        <n v="93520"/>
        <n v="93521"/>
        <n v="93523"/>
        <n v="93525"/>
        <n v="93527"/>
        <n v="93529"/>
        <n v="93544"/>
        <n v="93549"/>
        <n v="93556"/>
        <n v="93561"/>
        <n v="93563"/>
        <n v="93566"/>
        <n v="93571"/>
        <n v="93581"/>
        <n v="93584"/>
        <n v="93596"/>
        <n v="93609"/>
        <n v="93610"/>
        <n v="93611"/>
        <n v="93614"/>
        <n v="93622"/>
        <n v="93623"/>
        <n v="93630"/>
        <n v="93631"/>
        <n v="93637"/>
        <n v="93647"/>
        <n v="93648"/>
        <n v="93652"/>
        <n v="93653"/>
        <n v="93655"/>
        <n v="93658"/>
        <n v="93664"/>
        <n v="93669"/>
        <n v="93672"/>
        <n v="93679"/>
        <n v="93680"/>
        <n v="93697"/>
        <n v="93698"/>
        <n v="93699"/>
        <n v="93703"/>
        <n v="93704"/>
        <n v="93706"/>
        <n v="93718"/>
        <n v="93720"/>
        <n v="93729"/>
        <n v="93739"/>
        <n v="93740"/>
        <n v="93741"/>
        <n v="93745"/>
        <n v="93750"/>
        <n v="93751"/>
        <n v="93757"/>
        <n v="93758"/>
        <n v="93759"/>
        <n v="93764"/>
        <n v="93768"/>
        <n v="93772"/>
        <n v="93791"/>
        <n v="93796"/>
        <n v="93799"/>
        <n v="93802"/>
        <n v="93803"/>
        <n v="93806"/>
        <n v="93807"/>
        <n v="93813"/>
        <n v="93815"/>
        <n v="93825"/>
        <n v="93827"/>
        <n v="93832"/>
        <n v="93836"/>
        <n v="93845"/>
        <n v="93852"/>
        <n v="93853"/>
        <n v="93863"/>
        <n v="93867"/>
        <n v="93877"/>
        <n v="93879"/>
        <n v="93884"/>
        <n v="93885"/>
        <n v="93896"/>
        <n v="93899"/>
        <n v="93900"/>
        <n v="93902"/>
        <n v="93904"/>
        <n v="93907"/>
        <n v="93919"/>
        <n v="93920"/>
        <n v="93922"/>
        <n v="93937"/>
        <n v="93938"/>
        <n v="93947"/>
        <n v="93958"/>
        <n v="93959"/>
        <n v="93961"/>
        <n v="93964"/>
        <n v="93980"/>
        <n v="93981"/>
        <n v="93996"/>
        <n v="94000"/>
        <n v="94001"/>
        <n v="94006"/>
        <n v="94012"/>
        <n v="94014"/>
        <n v="94020"/>
        <n v="94025"/>
        <n v="94032"/>
        <n v="94036"/>
        <n v="94045"/>
        <n v="94057"/>
        <n v="94060"/>
        <n v="94063"/>
        <n v="94067"/>
        <n v="94076"/>
        <n v="94077"/>
        <n v="94085"/>
        <n v="94095"/>
        <n v="94096"/>
        <n v="94097"/>
        <n v="94098"/>
        <n v="94101"/>
        <n v="94110"/>
        <n v="94120"/>
        <n v="94124"/>
        <n v="94129"/>
        <n v="94136"/>
        <n v="94137"/>
        <n v="94139"/>
        <n v="94143"/>
        <n v="94148"/>
        <n v="94155"/>
        <n v="94156"/>
        <n v="94165"/>
        <n v="94166"/>
        <n v="94170"/>
        <n v="94174"/>
        <n v="94175"/>
        <n v="94178"/>
        <n v="94179"/>
        <n v="94181"/>
        <n v="94186"/>
        <n v="94191"/>
        <n v="94193"/>
        <n v="94194"/>
        <n v="94201"/>
        <n v="94205"/>
        <n v="94210"/>
        <n v="94212"/>
        <n v="94214"/>
        <n v="94215"/>
        <n v="94218"/>
        <n v="94236"/>
        <n v="94240"/>
        <n v="94243"/>
        <n v="94247"/>
        <n v="94248"/>
        <n v="94257"/>
        <n v="94261"/>
        <n v="94269"/>
        <n v="94273"/>
        <n v="94279"/>
        <n v="94280"/>
        <n v="94281"/>
        <n v="94283"/>
        <n v="94292"/>
        <n v="94297"/>
        <n v="94312"/>
        <n v="94314"/>
        <n v="94316"/>
        <n v="94323"/>
        <n v="94325"/>
        <n v="94338"/>
        <n v="94342"/>
        <n v="94347"/>
        <n v="94354"/>
        <n v="94359"/>
        <n v="94381"/>
        <n v="94386"/>
        <n v="94388"/>
        <n v="94400"/>
        <n v="94401"/>
        <n v="94406"/>
        <n v="94409"/>
        <n v="94412"/>
        <n v="94417"/>
        <n v="94423"/>
        <n v="94426"/>
        <n v="94427"/>
        <n v="94429"/>
        <n v="94430"/>
        <n v="94434"/>
        <n v="94439"/>
        <n v="94443"/>
        <n v="94446"/>
        <n v="94447"/>
        <n v="94452"/>
        <n v="94454"/>
        <n v="94465"/>
        <n v="94466"/>
        <n v="94468"/>
        <n v="94469"/>
        <n v="94484"/>
        <n v="94489"/>
        <n v="94493"/>
        <n v="94504"/>
        <n v="94513"/>
        <n v="94516"/>
        <n v="94531"/>
        <n v="94532"/>
        <n v="94533"/>
        <n v="94534"/>
        <n v="94535"/>
        <n v="94537"/>
        <n v="94539"/>
        <n v="94542"/>
        <n v="94543"/>
        <n v="94557"/>
        <n v="94558"/>
        <n v="94563"/>
        <n v="94565"/>
        <n v="94568"/>
        <n v="94570"/>
        <n v="94575"/>
        <n v="94580"/>
        <n v="94596"/>
        <n v="94601"/>
        <n v="94604"/>
        <n v="94605"/>
        <n v="94606"/>
        <n v="94613"/>
        <n v="94621"/>
        <n v="94629"/>
        <n v="94634"/>
        <n v="94637"/>
        <n v="94638"/>
        <n v="94639"/>
        <n v="94642"/>
        <n v="94644"/>
        <n v="94645"/>
        <n v="94649"/>
        <n v="94653"/>
        <n v="94656"/>
        <n v="94657"/>
        <n v="94673"/>
        <n v="94675"/>
        <n v="94684"/>
        <n v="94689"/>
        <n v="94695"/>
        <n v="94697"/>
        <n v="94698"/>
        <n v="94706"/>
        <n v="94707"/>
        <n v="94717"/>
        <n v="94718"/>
        <n v="94721"/>
        <n v="94723"/>
        <n v="94725"/>
        <n v="94726"/>
        <n v="94729"/>
        <n v="94730"/>
        <n v="94735"/>
        <n v="94738"/>
        <n v="94744"/>
        <n v="94748"/>
        <n v="94757"/>
        <n v="94760"/>
        <n v="94765"/>
        <n v="94766"/>
        <n v="94767"/>
        <n v="94770"/>
        <n v="94772"/>
        <n v="94774"/>
        <n v="94784"/>
        <n v="94794"/>
        <n v="94796"/>
        <n v="94801"/>
        <n v="94825"/>
        <n v="94827"/>
        <n v="94829"/>
        <n v="94833"/>
        <n v="94838"/>
        <n v="94845"/>
        <n v="94851"/>
        <n v="94853"/>
        <n v="94856"/>
        <n v="94862"/>
        <n v="94864"/>
        <n v="94869"/>
        <n v="94872"/>
        <n v="94880"/>
        <n v="94881"/>
        <n v="94884"/>
        <n v="94887"/>
        <n v="94888"/>
        <n v="94889"/>
        <n v="94891"/>
        <n v="94896"/>
        <n v="94897"/>
        <n v="94902"/>
        <n v="94921"/>
        <n v="94924"/>
        <n v="94930"/>
        <n v="94932"/>
        <n v="94934"/>
        <n v="94940"/>
        <n v="94946"/>
        <n v="94950"/>
        <n v="94973"/>
        <n v="94982"/>
        <n v="94989"/>
        <n v="94993"/>
        <n v="95005"/>
        <n v="95016"/>
        <n v="95021"/>
        <n v="95022"/>
        <n v="95026"/>
        <n v="95029"/>
        <n v="95030"/>
        <n v="95036"/>
        <n v="95051"/>
        <n v="95059"/>
        <n v="95063"/>
        <n v="95068"/>
        <n v="95078"/>
        <n v="95081"/>
        <n v="95083"/>
        <n v="95088"/>
        <n v="95091"/>
        <n v="95092"/>
        <n v="95094"/>
        <n v="95101"/>
        <n v="95102"/>
        <n v="95106"/>
        <n v="95111"/>
        <n v="95112"/>
        <n v="95113"/>
        <n v="95115"/>
        <n v="95119"/>
        <n v="95132"/>
        <n v="95133"/>
        <n v="95136"/>
        <n v="95143"/>
        <n v="95147"/>
        <n v="95151"/>
        <n v="95153"/>
        <n v="95160"/>
        <n v="95161"/>
        <n v="95162"/>
        <n v="95177"/>
        <n v="95179"/>
        <n v="95182"/>
        <n v="95183"/>
        <n v="95184"/>
        <n v="95195"/>
        <n v="95208"/>
        <n v="95212"/>
        <n v="95217"/>
        <n v="95219"/>
        <n v="95225"/>
        <n v="95227"/>
        <n v="95240"/>
        <n v="95242"/>
        <n v="95246"/>
        <n v="95253"/>
        <n v="95263"/>
        <n v="95280"/>
        <n v="95292"/>
        <n v="95293"/>
        <n v="95294"/>
        <n v="95301"/>
        <n v="95309"/>
        <n v="95318"/>
        <n v="95326"/>
        <n v="95333"/>
        <n v="95341"/>
        <n v="95345"/>
        <n v="95348"/>
        <n v="95354"/>
        <n v="95356"/>
        <n v="95363"/>
        <n v="95377"/>
        <n v="95378"/>
        <n v="95379"/>
        <n v="95380"/>
        <n v="95381"/>
        <n v="95382"/>
        <n v="95385"/>
        <n v="95394"/>
        <n v="95397"/>
        <n v="95399"/>
        <n v="95402"/>
        <n v="95404"/>
        <n v="95411"/>
        <n v="95413"/>
        <n v="95421"/>
        <n v="95426"/>
        <n v="95430"/>
        <n v="95432"/>
        <n v="95440"/>
        <n v="95441"/>
        <n v="95451"/>
        <n v="95452"/>
        <n v="95455"/>
        <n v="95457"/>
        <n v="95458"/>
        <n v="95469"/>
        <n v="95478"/>
        <n v="95479"/>
        <n v="95482"/>
        <n v="95483"/>
        <n v="95490"/>
        <n v="95495"/>
        <n v="95497"/>
        <n v="95500"/>
        <n v="95502"/>
        <n v="95504"/>
        <n v="95505"/>
        <n v="95509"/>
        <n v="95510"/>
        <n v="95512"/>
        <n v="95513"/>
        <n v="95514"/>
        <n v="95516"/>
        <n v="95518"/>
        <n v="95521"/>
        <n v="95522"/>
        <n v="95538"/>
        <n v="95541"/>
        <n v="95546"/>
        <n v="95561"/>
        <n v="95581"/>
        <n v="95583"/>
        <n v="95584"/>
        <n v="95586"/>
        <n v="95588"/>
        <n v="95599"/>
        <n v="95608"/>
        <n v="95610"/>
        <n v="95621"/>
        <n v="95631"/>
        <n v="95632"/>
        <n v="95633"/>
        <n v="95646"/>
        <n v="95651"/>
        <n v="95652"/>
        <n v="95654"/>
        <n v="95655"/>
        <n v="95659"/>
        <n v="95660"/>
        <n v="95661"/>
        <n v="95666"/>
        <n v="95667"/>
        <n v="95669"/>
        <n v="95675"/>
        <n v="95677"/>
        <n v="95683"/>
        <n v="95688"/>
        <n v="95696"/>
        <n v="95702"/>
        <n v="95709"/>
        <n v="95715"/>
        <n v="95717"/>
        <n v="95721"/>
        <n v="95725"/>
        <n v="95727"/>
        <n v="95732"/>
        <n v="95733"/>
        <n v="95734"/>
        <n v="95741"/>
        <n v="95747"/>
        <n v="95750"/>
        <n v="95751"/>
        <n v="95763"/>
        <n v="95773"/>
        <n v="95775"/>
        <n v="95776"/>
        <n v="95778"/>
        <n v="95783"/>
        <n v="95788"/>
        <n v="95810"/>
        <n v="95820"/>
        <n v="95840"/>
        <n v="95843"/>
        <n v="95849"/>
        <n v="95861"/>
        <n v="95866"/>
        <n v="95870"/>
        <n v="95875"/>
        <n v="95879"/>
        <n v="95883"/>
        <n v="95886"/>
        <n v="95895"/>
        <n v="95903"/>
        <n v="95905"/>
        <n v="95918"/>
        <n v="95923"/>
        <n v="95924"/>
        <n v="95932"/>
        <n v="95940"/>
        <n v="95946"/>
        <n v="95947"/>
        <n v="95955"/>
        <n v="95960"/>
        <n v="95962"/>
        <n v="95965"/>
        <n v="95966"/>
        <n v="95970"/>
        <n v="95975"/>
        <n v="95981"/>
        <n v="95983"/>
        <n v="95984"/>
        <n v="95988"/>
        <n v="96005"/>
        <n v="96012"/>
        <n v="96015"/>
        <n v="96020"/>
        <n v="96024"/>
        <n v="96028"/>
        <n v="96032"/>
        <n v="96037"/>
        <n v="96041"/>
        <n v="96058"/>
        <n v="96059"/>
        <n v="96061"/>
        <n v="96064"/>
        <n v="96065"/>
        <n v="96074"/>
        <n v="96079"/>
        <n v="96081"/>
        <n v="96082"/>
        <n v="96084"/>
        <n v="96088"/>
        <n v="96090"/>
        <n v="96096"/>
        <n v="96103"/>
        <n v="96114"/>
        <n v="96115"/>
        <n v="96118"/>
        <n v="96119"/>
        <n v="96120"/>
        <n v="96121"/>
        <n v="96123"/>
        <n v="96124"/>
        <n v="96137"/>
        <n v="96146"/>
        <n v="96148"/>
        <n v="96151"/>
        <n v="96155"/>
        <n v="96156"/>
        <n v="96158"/>
        <n v="96166"/>
        <n v="96176"/>
        <n v="96180"/>
        <n v="96181"/>
        <n v="96183"/>
        <n v="96185"/>
        <n v="96199"/>
        <n v="96208"/>
        <n v="96211"/>
        <n v="96214"/>
        <n v="96215"/>
        <n v="96227"/>
        <n v="96231"/>
        <n v="96232"/>
        <n v="96233"/>
        <n v="96236"/>
        <n v="96237"/>
        <n v="96240"/>
        <n v="96244"/>
        <n v="96246"/>
        <n v="96248"/>
        <n v="96249"/>
        <n v="96250"/>
        <n v="96254"/>
        <n v="96256"/>
        <n v="96269"/>
        <n v="96271"/>
        <n v="96308"/>
        <n v="96309"/>
        <n v="96311"/>
        <n v="96313"/>
        <n v="96315"/>
        <n v="96330"/>
        <n v="96331"/>
        <n v="96332"/>
        <n v="96339"/>
        <n v="96340"/>
        <n v="96341"/>
        <n v="96346"/>
        <n v="96349"/>
        <n v="96350"/>
        <n v="96355"/>
        <n v="96358"/>
        <n v="96368"/>
        <n v="96370"/>
        <n v="96371"/>
        <n v="96372"/>
        <n v="96378"/>
        <n v="96381"/>
        <n v="96382"/>
        <n v="96390"/>
        <n v="96395"/>
        <n v="96399"/>
        <n v="96428"/>
        <n v="96432"/>
        <n v="96434"/>
        <n v="96435"/>
        <n v="96440"/>
        <n v="96442"/>
        <n v="96445"/>
        <n v="96447"/>
        <n v="96449"/>
        <n v="96452"/>
        <n v="96457"/>
        <n v="96464"/>
        <n v="96476"/>
        <n v="96481"/>
        <n v="96482"/>
        <n v="96487"/>
        <n v="96490"/>
        <n v="96498"/>
        <n v="96509"/>
        <n v="96511"/>
        <n v="96523"/>
        <n v="96535"/>
        <n v="96536"/>
        <n v="96539"/>
        <n v="96543"/>
        <n v="96551"/>
        <n v="96554"/>
        <n v="96555"/>
        <n v="96558"/>
        <n v="96560"/>
        <n v="96561"/>
        <n v="96564"/>
        <n v="96570"/>
        <n v="96571"/>
        <n v="96583"/>
        <n v="96584"/>
        <n v="96594"/>
        <n v="96604"/>
        <n v="96608"/>
        <n v="96620"/>
        <n v="96622"/>
        <n v="96625"/>
        <n v="96628"/>
        <n v="96631"/>
        <n v="96632"/>
        <n v="96636"/>
        <n v="96637"/>
        <n v="96640"/>
        <n v="96643"/>
        <n v="96644"/>
        <n v="96647"/>
        <n v="96654"/>
        <n v="96655"/>
        <n v="96662"/>
        <n v="96664"/>
        <n v="96665"/>
        <n v="96683"/>
        <n v="96697"/>
        <n v="96699"/>
        <n v="96705"/>
        <n v="96709"/>
        <n v="96713"/>
        <n v="96724"/>
        <n v="96728"/>
        <n v="96729"/>
        <n v="96741"/>
        <n v="96750"/>
        <n v="96755"/>
        <n v="96769"/>
        <n v="96781"/>
        <n v="96786"/>
        <n v="96789"/>
        <n v="96793"/>
        <n v="96800"/>
        <n v="96801"/>
        <n v="96802"/>
        <n v="96804"/>
        <n v="96808"/>
        <n v="96809"/>
        <n v="96813"/>
        <n v="96817"/>
        <n v="96823"/>
        <n v="96824"/>
        <n v="96826"/>
        <n v="96838"/>
        <n v="96853"/>
        <n v="96854"/>
        <n v="96860"/>
        <n v="96861"/>
        <n v="96862"/>
        <n v="96866"/>
        <n v="96874"/>
        <n v="96884"/>
        <n v="96890"/>
        <n v="96894"/>
        <n v="96904"/>
        <n v="96905"/>
        <n v="96913"/>
        <n v="96919"/>
        <n v="96921"/>
        <n v="96925"/>
        <n v="96928"/>
        <n v="96941"/>
        <n v="96949"/>
        <n v="96950"/>
        <n v="96951"/>
        <n v="96954"/>
        <n v="96956"/>
        <n v="96960"/>
        <n v="96966"/>
        <n v="96988"/>
        <n v="96990"/>
        <n v="96991"/>
        <n v="96992"/>
        <n v="97007"/>
        <n v="97026"/>
        <n v="97037"/>
        <n v="97038"/>
        <n v="97040"/>
        <n v="97045"/>
        <n v="97055"/>
        <n v="97056"/>
        <n v="97057"/>
        <n v="97063"/>
        <n v="97071"/>
        <n v="97078"/>
        <n v="97087"/>
        <n v="97097"/>
        <n v="97099"/>
        <n v="97100"/>
        <n v="97102"/>
        <n v="97103"/>
        <n v="97116"/>
        <n v="97121"/>
        <n v="97125"/>
        <n v="97133"/>
        <n v="97140"/>
        <n v="97159"/>
        <n v="97162"/>
        <n v="97172"/>
        <n v="97175"/>
        <n v="97176"/>
        <n v="97177"/>
        <n v="97179"/>
        <n v="97187"/>
        <n v="97192"/>
        <n v="97196"/>
        <n v="97200"/>
        <n v="97203"/>
        <n v="97206"/>
        <n v="97211"/>
        <n v="97225"/>
        <n v="97238"/>
        <n v="97247"/>
        <n v="97251"/>
        <n v="97252"/>
        <n v="97256"/>
        <n v="97275"/>
        <n v="97278"/>
        <n v="97279"/>
        <n v="97283"/>
        <n v="97287"/>
        <n v="97292"/>
        <n v="97293"/>
        <n v="97300"/>
        <n v="97309"/>
        <n v="97317"/>
        <n v="97323"/>
        <n v="97324"/>
        <n v="97330"/>
        <n v="97337"/>
        <n v="97365"/>
        <n v="97369"/>
        <n v="97387"/>
        <n v="97388"/>
        <n v="97404"/>
        <n v="97408"/>
        <n v="97428"/>
        <n v="97430"/>
        <n v="97432"/>
        <n v="97451"/>
        <n v="97467"/>
        <n v="97470"/>
        <n v="97477"/>
        <n v="97478"/>
        <n v="97480"/>
        <n v="97486"/>
        <n v="97490"/>
        <n v="97496"/>
        <n v="97504"/>
        <n v="97508"/>
        <n v="97524"/>
        <n v="97536"/>
        <n v="97540"/>
        <n v="97547"/>
        <n v="97552"/>
        <n v="97563"/>
        <n v="97564"/>
        <n v="97575"/>
        <n v="97599"/>
        <n v="97601"/>
        <n v="97602"/>
        <n v="97609"/>
        <n v="97621"/>
        <n v="97622"/>
        <n v="97624"/>
        <n v="97626"/>
        <n v="97628"/>
        <n v="97635"/>
        <n v="97640"/>
        <n v="97642"/>
        <n v="97663"/>
        <n v="97664"/>
        <n v="97677"/>
        <n v="97686"/>
        <n v="97689"/>
        <n v="97698"/>
        <n v="97702"/>
        <n v="97705"/>
        <n v="97716"/>
        <n v="97717"/>
        <n v="97724"/>
        <n v="97731"/>
        <n v="97734"/>
        <n v="97740"/>
        <n v="97744"/>
        <n v="97758"/>
        <n v="97770"/>
        <n v="97771"/>
        <n v="97775"/>
        <n v="97776"/>
        <n v="97777"/>
        <n v="97780"/>
        <n v="97793"/>
        <n v="97794"/>
        <n v="97796"/>
        <n v="97798"/>
        <n v="97808"/>
        <n v="97809"/>
        <n v="97813"/>
        <n v="97815"/>
        <n v="97823"/>
        <n v="97826"/>
        <n v="97827"/>
        <n v="97828"/>
        <n v="97836"/>
        <n v="97845"/>
        <n v="97864"/>
        <n v="97867"/>
        <n v="97882"/>
        <n v="97887"/>
        <n v="97892"/>
        <n v="97896"/>
        <n v="97900"/>
        <n v="97903"/>
        <n v="97912"/>
        <n v="97914"/>
        <n v="97918"/>
        <n v="97922"/>
        <n v="97935"/>
        <n v="97937"/>
        <n v="97941"/>
        <n v="97947"/>
        <n v="97948"/>
        <n v="97958"/>
        <n v="97964"/>
        <n v="97968"/>
        <n v="97971"/>
        <n v="97972"/>
        <n v="97984"/>
        <n v="97987"/>
        <n v="97989"/>
        <n v="97993"/>
        <n v="97997"/>
        <n v="98001"/>
        <n v="98002"/>
        <n v="98009"/>
        <n v="98018"/>
        <n v="98029"/>
        <n v="98036"/>
        <n v="98039"/>
        <n v="98040"/>
        <n v="98054"/>
        <n v="98056"/>
        <n v="98058"/>
        <n v="98063"/>
        <n v="98080"/>
        <n v="98088"/>
        <n v="98090"/>
        <n v="98094"/>
        <n v="98097"/>
        <n v="98113"/>
        <n v="98114"/>
        <n v="98117"/>
        <n v="98118"/>
        <n v="98120"/>
        <n v="98126"/>
        <n v="98127"/>
        <n v="98148"/>
        <n v="98158"/>
        <n v="98165"/>
        <n v="98174"/>
        <n v="98205"/>
        <n v="98209"/>
        <n v="98212"/>
        <n v="98213"/>
        <n v="98216"/>
        <n v="98217"/>
        <n v="98253"/>
        <n v="98259"/>
        <n v="98260"/>
        <n v="98281"/>
        <n v="98296"/>
        <n v="98297"/>
        <n v="98299"/>
        <n v="98328"/>
        <n v="98355"/>
        <n v="98359"/>
        <n v="98363"/>
        <n v="98369"/>
        <n v="98370"/>
        <n v="98377"/>
        <n v="98380"/>
        <n v="98381"/>
        <n v="98387"/>
        <n v="98389"/>
        <n v="98394"/>
        <n v="98396"/>
        <n v="98399"/>
        <n v="98402"/>
        <n v="98404"/>
        <n v="98409"/>
        <n v="98423"/>
        <n v="98427"/>
        <n v="98428"/>
        <n v="98433"/>
        <n v="98439"/>
        <n v="98443"/>
        <n v="98444"/>
        <n v="98457"/>
        <n v="98458"/>
        <n v="98466"/>
        <n v="98470"/>
        <n v="98474"/>
        <n v="98485"/>
        <n v="98502"/>
        <n v="98503"/>
        <n v="98504"/>
        <n v="98509"/>
        <n v="98514"/>
        <n v="98517"/>
        <n v="98519"/>
        <n v="98521"/>
        <n v="98532"/>
        <n v="98536"/>
        <n v="98544"/>
        <n v="98546"/>
        <n v="98555"/>
        <n v="98556"/>
        <n v="98558"/>
        <n v="98566"/>
        <n v="98569"/>
        <n v="98570"/>
        <n v="98575"/>
        <n v="98579"/>
        <n v="98581"/>
        <n v="98584"/>
        <n v="98588"/>
        <n v="98589"/>
        <n v="98591"/>
        <n v="98593"/>
        <n v="98595"/>
        <n v="98601"/>
        <n v="98610"/>
        <n v="98612"/>
        <n v="98620"/>
        <n v="98627"/>
        <n v="98649"/>
        <n v="98652"/>
        <n v="98660"/>
        <n v="98674"/>
        <n v="98675"/>
        <n v="98678"/>
        <n v="98683"/>
        <n v="98685"/>
        <n v="98694"/>
        <n v="98695"/>
        <n v="98697"/>
        <n v="98708"/>
        <n v="98709"/>
        <n v="98717"/>
        <n v="98723"/>
        <n v="98725"/>
        <n v="98730"/>
        <n v="98736"/>
        <n v="98742"/>
        <n v="98752"/>
        <n v="98758"/>
        <n v="98766"/>
        <n v="98774"/>
        <n v="98778"/>
        <n v="98782"/>
        <n v="98785"/>
        <n v="98795"/>
        <n v="98798"/>
        <n v="98806"/>
        <n v="98808"/>
        <n v="98809"/>
        <n v="98811"/>
        <n v="98812"/>
        <n v="98819"/>
        <n v="98838"/>
        <n v="98843"/>
        <n v="98858"/>
        <n v="98859"/>
        <n v="98865"/>
        <n v="98867"/>
        <n v="98868"/>
        <n v="98869"/>
        <n v="98871"/>
        <n v="98877"/>
        <n v="98879"/>
        <n v="98891"/>
        <n v="98892"/>
        <n v="98896"/>
        <n v="98899"/>
        <n v="98900"/>
        <n v="98914"/>
        <n v="98916"/>
        <n v="98929"/>
        <n v="98937"/>
        <n v="98938"/>
        <n v="98941"/>
        <n v="98942"/>
        <n v="98947"/>
        <n v="98948"/>
        <n v="98950"/>
        <n v="98953"/>
        <n v="98958"/>
        <n v="98960"/>
        <n v="98961"/>
        <n v="98962"/>
        <n v="98964"/>
        <n v="98969"/>
        <n v="98971"/>
        <n v="98981"/>
        <n v="98997"/>
        <n v="98998"/>
        <n v="99002"/>
        <n v="99004"/>
        <n v="99005"/>
        <n v="99013"/>
        <n v="99021"/>
        <n v="99039"/>
        <n v="99040"/>
        <n v="99043"/>
        <n v="99046"/>
        <n v="99047"/>
        <n v="99048"/>
        <n v="99059"/>
        <n v="99060"/>
        <n v="99068"/>
        <n v="99079"/>
        <n v="99094"/>
        <n v="99095"/>
        <n v="99106"/>
        <n v="99107"/>
        <n v="99124"/>
        <n v="99128"/>
        <n v="99131"/>
        <n v="99132"/>
        <n v="99134"/>
        <n v="99136"/>
        <n v="99140"/>
        <n v="99141"/>
        <n v="99151"/>
        <n v="99152"/>
        <n v="99160"/>
        <n v="99161"/>
        <n v="99162"/>
        <n v="99172"/>
        <n v="99176"/>
        <n v="99178"/>
        <n v="99179"/>
        <n v="99188"/>
        <n v="99192"/>
        <n v="99193"/>
        <n v="99195"/>
        <n v="99198"/>
        <n v="99201"/>
        <n v="99203"/>
        <n v="99208"/>
        <n v="99209"/>
        <n v="99213"/>
        <n v="99214"/>
        <n v="99218"/>
        <n v="99220"/>
        <n v="99225"/>
        <n v="99229"/>
        <n v="99238"/>
        <n v="99248"/>
        <n v="99252"/>
        <n v="99257"/>
        <n v="99261"/>
        <n v="99263"/>
        <n v="99272"/>
        <n v="99274"/>
        <n v="99276"/>
        <n v="99288"/>
        <n v="99294"/>
        <n v="99296"/>
        <n v="99299"/>
        <n v="99308"/>
        <n v="99310"/>
        <n v="99314"/>
        <n v="99323"/>
        <n v="99328"/>
        <n v="99340"/>
        <n v="99345"/>
        <n v="99347"/>
        <n v="99353"/>
        <n v="99358"/>
        <n v="99361"/>
        <n v="99372"/>
        <n v="99377"/>
        <n v="99379"/>
        <n v="99380"/>
        <n v="99381"/>
        <n v="99382"/>
        <n v="99388"/>
        <n v="99389"/>
        <n v="99409"/>
        <n v="99410"/>
        <n v="99411"/>
        <n v="99417"/>
        <n v="99418"/>
        <n v="99420"/>
        <n v="99424"/>
        <n v="99429"/>
        <n v="99437"/>
        <n v="99447"/>
        <n v="99450"/>
        <n v="99453"/>
        <n v="99457"/>
        <n v="99467"/>
        <n v="99471"/>
        <n v="99478"/>
        <n v="99480"/>
        <n v="99489"/>
        <n v="99490"/>
        <n v="99493"/>
        <n v="99495"/>
        <n v="99496"/>
        <n v="99499"/>
        <n v="99505"/>
        <n v="99510"/>
        <n v="99521"/>
        <n v="99524"/>
        <n v="99527"/>
        <n v="99534"/>
        <n v="99535"/>
        <n v="99536"/>
        <n v="99539"/>
        <n v="99543"/>
        <n v="99553"/>
        <n v="99559"/>
        <n v="99561"/>
        <n v="99568"/>
        <n v="99570"/>
        <n v="99574"/>
        <n v="99581"/>
        <n v="99585"/>
        <n v="99592"/>
        <n v="99599"/>
        <n v="99605"/>
        <n v="99612"/>
        <n v="99613"/>
        <n v="99620"/>
        <n v="99621"/>
        <n v="99628"/>
        <n v="99634"/>
        <n v="99636"/>
        <n v="99642"/>
        <n v="99643"/>
        <n v="99644"/>
        <n v="99645"/>
        <n v="99651"/>
        <n v="99661"/>
        <n v="99662"/>
        <n v="99668"/>
        <n v="99670"/>
        <n v="99671"/>
        <n v="99674"/>
        <n v="99677"/>
        <n v="99678"/>
        <n v="99679"/>
        <n v="99690"/>
        <n v="99695"/>
        <n v="99696"/>
        <n v="99701"/>
        <n v="99702"/>
        <n v="99706"/>
        <n v="99707"/>
        <n v="99708"/>
        <n v="99709"/>
        <n v="99719"/>
        <n v="99723"/>
        <n v="99724"/>
        <n v="99725"/>
        <n v="99731"/>
        <n v="99736"/>
        <n v="99741"/>
        <n v="99744"/>
        <n v="99752"/>
        <n v="99762"/>
        <n v="99769"/>
        <n v="99770"/>
        <n v="99779"/>
        <n v="99780"/>
        <n v="99791"/>
        <n v="99792"/>
        <n v="99798"/>
        <n v="99799"/>
        <n v="99808"/>
        <n v="99814"/>
        <n v="99830"/>
        <n v="99831"/>
        <n v="99846"/>
        <n v="99855"/>
        <n v="99863"/>
        <n v="99872"/>
        <n v="99875"/>
        <n v="99883"/>
        <n v="99885"/>
        <n v="99887"/>
        <n v="99903"/>
        <n v="99909"/>
        <n v="99913"/>
        <n v="99930"/>
        <n v="99932"/>
        <n v="99933"/>
        <n v="99935"/>
        <n v="99954"/>
        <n v="99956"/>
        <n v="99957"/>
        <n v="99959"/>
        <n v="99960"/>
        <n v="99963"/>
        <n v="99979"/>
        <n v="99984"/>
        <n v="99986"/>
        <n v="99995"/>
        <n v="99997"/>
        <n v="100004"/>
        <n v="100005"/>
        <n v="100006"/>
        <n v="100009"/>
        <n v="100010"/>
        <n v="100015"/>
        <n v="100032"/>
        <n v="100035"/>
        <n v="100036"/>
        <n v="100042"/>
        <n v="100045"/>
        <n v="100046"/>
        <n v="100050"/>
        <n v="100057"/>
        <n v="100058"/>
        <n v="100059"/>
        <n v="100060"/>
        <n v="100075"/>
        <n v="100078"/>
        <n v="100082"/>
        <n v="100089"/>
        <n v="100091"/>
        <n v="100093"/>
        <n v="100094"/>
        <n v="100129"/>
        <n v="100132"/>
        <n v="100133"/>
        <n v="100140"/>
        <n v="100150"/>
        <n v="100159"/>
        <n v="100160"/>
        <n v="100162"/>
        <n v="100164"/>
        <n v="100165"/>
        <n v="100172"/>
        <n v="100181"/>
        <n v="100188"/>
        <n v="100190"/>
        <n v="100191"/>
        <n v="100202"/>
        <n v="100203"/>
        <n v="100205"/>
        <n v="100207"/>
        <n v="100211"/>
        <n v="100212"/>
        <n v="100222"/>
        <n v="100224"/>
        <n v="100230"/>
        <n v="100233"/>
        <n v="100234"/>
        <n v="100239"/>
        <n v="100241"/>
        <n v="100245"/>
        <n v="100246"/>
        <n v="100247"/>
        <n v="100249"/>
        <n v="100268"/>
        <n v="100270"/>
        <n v="100271"/>
        <n v="100273"/>
        <n v="100277"/>
        <n v="100279"/>
        <n v="100288"/>
        <n v="100290"/>
        <n v="100297"/>
        <n v="100298"/>
        <n v="100304"/>
        <n v="100306"/>
        <n v="100307"/>
        <n v="100314"/>
        <n v="100316"/>
        <n v="100320"/>
        <n v="100322"/>
        <n v="100323"/>
        <n v="100331"/>
        <n v="100332"/>
        <n v="100340"/>
        <n v="100345"/>
        <n v="100355"/>
        <n v="100358"/>
        <n v="100360"/>
        <n v="100364"/>
        <n v="100366"/>
        <n v="100369"/>
        <n v="100371"/>
        <n v="100379"/>
        <n v="100391"/>
        <n v="100392"/>
        <n v="100401"/>
        <n v="100414"/>
        <n v="100424"/>
        <n v="100432"/>
        <n v="100442"/>
        <n v="100456"/>
        <n v="100459"/>
        <n v="100466"/>
        <n v="100471"/>
        <n v="100477"/>
        <n v="100486"/>
        <n v="100487"/>
        <n v="100500"/>
        <n v="100501"/>
        <n v="100508"/>
        <n v="100509"/>
        <n v="100513"/>
        <n v="100514"/>
        <n v="100517"/>
        <n v="100521"/>
        <n v="100523"/>
        <n v="100529"/>
        <n v="100532"/>
        <n v="100534"/>
        <n v="100542"/>
        <n v="100544"/>
        <n v="100548"/>
        <n v="100549"/>
        <n v="100553"/>
        <n v="100561"/>
        <n v="100563"/>
        <n v="100565"/>
        <n v="100568"/>
        <n v="100569"/>
        <n v="100570"/>
        <n v="100571"/>
        <n v="100576"/>
        <n v="100581"/>
        <n v="100588"/>
        <n v="100589"/>
        <n v="100595"/>
        <n v="100605"/>
        <n v="100612"/>
        <n v="100625"/>
        <n v="100631"/>
        <n v="100634"/>
        <n v="100635"/>
        <n v="100656"/>
        <n v="100660"/>
        <n v="100664"/>
        <n v="100665"/>
        <n v="100675"/>
        <n v="100678"/>
        <n v="100690"/>
        <n v="100696"/>
        <n v="100703"/>
        <n v="100704"/>
        <n v="100707"/>
        <n v="100711"/>
        <n v="100720"/>
        <n v="100721"/>
        <n v="100733"/>
        <n v="100752"/>
        <n v="100755"/>
        <n v="100766"/>
        <n v="100768"/>
        <n v="100770"/>
        <n v="100772"/>
        <n v="100780"/>
        <n v="100790"/>
        <n v="100795"/>
        <n v="100809"/>
        <n v="100823"/>
        <n v="100824"/>
        <n v="100835"/>
        <n v="100838"/>
        <n v="100842"/>
        <n v="100858"/>
        <n v="100862"/>
        <n v="100865"/>
        <n v="100877"/>
        <n v="100881"/>
        <n v="100883"/>
        <n v="100891"/>
        <n v="100901"/>
        <n v="100902"/>
        <n v="100911"/>
        <n v="100920"/>
        <n v="100923"/>
        <n v="100931"/>
        <n v="100937"/>
        <n v="100941"/>
        <n v="100943"/>
        <n v="100952"/>
        <n v="100961"/>
        <n v="100985"/>
        <n v="100997"/>
        <n v="100999"/>
        <n v="101000"/>
        <n v="101006"/>
        <n v="101007"/>
        <n v="101010"/>
        <n v="101017"/>
        <n v="101019"/>
        <n v="101023"/>
        <n v="101036"/>
        <n v="101043"/>
        <n v="101045"/>
        <n v="101058"/>
        <n v="101060"/>
        <n v="101078"/>
        <n v="101081"/>
        <n v="101085"/>
        <n v="101090"/>
        <n v="101091"/>
        <n v="101092"/>
        <n v="101096"/>
        <n v="101100"/>
        <n v="101101"/>
        <n v="101102"/>
        <n v="101109"/>
        <n v="101116"/>
        <n v="101121"/>
        <n v="101134"/>
        <n v="101135"/>
        <n v="101140"/>
        <n v="101147"/>
        <n v="101158"/>
        <n v="101160"/>
        <n v="101162"/>
        <n v="101172"/>
        <n v="101175"/>
        <n v="101176"/>
        <n v="101182"/>
        <n v="101183"/>
        <n v="101184"/>
        <n v="101188"/>
        <n v="101198"/>
        <n v="101207"/>
        <n v="101209"/>
        <n v="101215"/>
        <n v="101217"/>
        <n v="101222"/>
        <n v="101223"/>
        <n v="101227"/>
        <n v="101232"/>
        <n v="101236"/>
        <n v="101240"/>
        <n v="101242"/>
        <n v="101245"/>
        <n v="101246"/>
        <n v="101254"/>
        <n v="101258"/>
        <n v="101259"/>
        <n v="101262"/>
        <n v="101267"/>
        <n v="101270"/>
        <n v="101274"/>
        <n v="101298"/>
        <n v="101299"/>
        <n v="101301"/>
        <n v="101302"/>
        <n v="101308"/>
        <n v="101312"/>
        <n v="101313"/>
        <n v="101314"/>
        <n v="101317"/>
        <n v="101320"/>
        <n v="101330"/>
        <n v="101331"/>
        <n v="101349"/>
        <n v="101356"/>
        <n v="101358"/>
        <n v="101359"/>
        <n v="101362"/>
        <n v="101363"/>
        <n v="101366"/>
        <n v="101377"/>
        <n v="101384"/>
        <n v="101387"/>
        <n v="101388"/>
        <n v="101400"/>
        <n v="101407"/>
        <n v="101411"/>
        <n v="101416"/>
        <n v="101436"/>
        <n v="101437"/>
        <n v="101438"/>
        <n v="101441"/>
        <n v="101443"/>
        <n v="101447"/>
        <n v="101448"/>
        <n v="101451"/>
        <n v="101452"/>
        <n v="101460"/>
        <n v="101461"/>
        <n v="101465"/>
        <n v="101469"/>
        <n v="101470"/>
        <n v="101473"/>
        <n v="101483"/>
        <n v="101487"/>
        <n v="101490"/>
        <n v="101505"/>
        <n v="101514"/>
        <n v="101533"/>
        <n v="101536"/>
        <n v="101548"/>
        <n v="101549"/>
        <n v="101550"/>
        <n v="101552"/>
        <n v="101557"/>
        <n v="101561"/>
        <n v="101563"/>
        <n v="101568"/>
        <n v="101585"/>
        <n v="101600"/>
        <n v="101605"/>
        <n v="101615"/>
        <n v="101620"/>
        <n v="101625"/>
        <n v="101628"/>
        <n v="101634"/>
        <n v="101635"/>
        <n v="101650"/>
        <n v="101653"/>
        <n v="101655"/>
        <n v="101661"/>
        <n v="101664"/>
        <n v="101669"/>
        <n v="101682"/>
        <n v="101685"/>
        <n v="101692"/>
        <n v="101695"/>
        <n v="101700"/>
        <n v="101704"/>
        <n v="101706"/>
        <n v="101726"/>
        <n v="101730"/>
        <n v="101735"/>
        <n v="101736"/>
        <n v="101739"/>
        <n v="101747"/>
        <n v="101748"/>
        <n v="101763"/>
        <n v="101765"/>
        <n v="101785"/>
        <n v="101787"/>
        <n v="101790"/>
        <n v="101795"/>
        <n v="101798"/>
        <n v="101807"/>
        <n v="101826"/>
        <n v="101829"/>
        <n v="101858"/>
        <n v="101863"/>
        <n v="101870"/>
        <n v="101872"/>
        <n v="101873"/>
        <n v="101879"/>
        <n v="101880"/>
        <n v="101897"/>
        <n v="101898"/>
        <n v="101901"/>
        <n v="101906"/>
        <n v="101908"/>
        <n v="101909"/>
        <n v="101919"/>
        <n v="101930"/>
        <n v="101934"/>
        <n v="101936"/>
        <n v="101943"/>
        <n v="101964"/>
        <n v="101965"/>
        <n v="101974"/>
        <n v="101976"/>
        <n v="101982"/>
        <n v="101985"/>
        <n v="101988"/>
        <n v="101991"/>
        <n v="102003"/>
        <n v="102004"/>
        <n v="102016"/>
        <n v="102017"/>
        <n v="102020"/>
        <n v="102021"/>
        <n v="102029"/>
        <n v="102037"/>
        <n v="102039"/>
        <n v="102040"/>
        <n v="102045"/>
        <n v="102050"/>
        <n v="102067"/>
        <n v="102071"/>
        <n v="102076"/>
        <n v="102077"/>
        <n v="102079"/>
        <n v="102082"/>
        <n v="102083"/>
        <n v="102090"/>
        <n v="102092"/>
        <n v="102100"/>
        <n v="102108"/>
        <n v="102109"/>
        <n v="102111"/>
        <n v="102116"/>
        <n v="102121"/>
        <n v="102122"/>
        <n v="102126"/>
        <n v="102129"/>
        <n v="102133"/>
        <n v="102143"/>
        <n v="102145"/>
        <n v="102146"/>
        <n v="102149"/>
        <n v="102151"/>
        <n v="102160"/>
        <n v="102199"/>
        <n v="102217"/>
        <n v="102218"/>
        <n v="102225"/>
        <n v="102230"/>
        <n v="102231"/>
        <n v="102232"/>
        <n v="102237"/>
        <n v="102239"/>
        <n v="102242"/>
        <n v="102248"/>
        <n v="102250"/>
        <n v="102254"/>
        <n v="102260"/>
        <n v="102268"/>
        <n v="102273"/>
        <n v="102274"/>
        <n v="102279"/>
        <n v="102280"/>
        <n v="102281"/>
        <n v="102288"/>
        <n v="102297"/>
        <n v="102299"/>
        <n v="102314"/>
        <n v="102317"/>
        <n v="102321"/>
        <n v="102328"/>
        <n v="102338"/>
        <n v="102340"/>
        <n v="102345"/>
        <n v="102348"/>
        <n v="102350"/>
        <n v="102353"/>
        <n v="102369"/>
        <n v="102377"/>
        <n v="102378"/>
        <n v="102380"/>
        <n v="102385"/>
        <n v="102386"/>
        <n v="102390"/>
        <n v="102429"/>
        <n v="102432"/>
        <n v="102445"/>
        <n v="102446"/>
        <n v="102447"/>
        <n v="102448"/>
        <n v="102450"/>
        <n v="102453"/>
        <n v="102456"/>
        <n v="102461"/>
        <n v="102481"/>
        <n v="102484"/>
        <n v="102487"/>
        <n v="102489"/>
        <n v="102497"/>
        <n v="102499"/>
        <n v="102518"/>
        <n v="102523"/>
        <n v="102524"/>
        <n v="102529"/>
        <n v="102548"/>
        <n v="102553"/>
        <n v="102555"/>
        <n v="102561"/>
        <n v="102567"/>
        <n v="102575"/>
        <n v="102581"/>
        <n v="102582"/>
        <n v="102598"/>
        <n v="102599"/>
        <n v="102606"/>
        <n v="102607"/>
        <n v="102609"/>
        <n v="102630"/>
        <n v="102639"/>
        <n v="102657"/>
        <n v="102660"/>
        <n v="102663"/>
        <n v="102664"/>
        <n v="102673"/>
        <n v="102683"/>
        <n v="102691"/>
        <n v="102701"/>
        <n v="102707"/>
        <n v="102711"/>
        <n v="102716"/>
        <n v="102724"/>
        <n v="102733"/>
        <n v="102741"/>
        <n v="102757"/>
        <n v="102760"/>
        <n v="102764"/>
        <n v="102765"/>
        <n v="102777"/>
        <n v="102780"/>
        <n v="102787"/>
        <n v="102790"/>
        <n v="102793"/>
        <n v="102801"/>
        <n v="102816"/>
        <n v="102836"/>
        <n v="102847"/>
        <n v="102849"/>
        <n v="102851"/>
        <n v="102865"/>
        <n v="102866"/>
        <n v="102867"/>
        <n v="102870"/>
        <n v="102873"/>
        <n v="102875"/>
        <n v="102877"/>
        <n v="102880"/>
        <n v="102886"/>
        <n v="102893"/>
        <n v="102898"/>
        <n v="102902"/>
        <n v="102903"/>
        <n v="102909"/>
        <n v="102918"/>
        <n v="102922"/>
        <n v="102924"/>
        <n v="102930"/>
        <n v="102942"/>
        <n v="102945"/>
        <n v="102964"/>
        <n v="102977"/>
        <n v="102985"/>
        <n v="102986"/>
        <n v="102987"/>
        <n v="102999"/>
        <n v="103004"/>
        <n v="103016"/>
        <n v="103027"/>
        <n v="103033"/>
        <n v="103045"/>
        <n v="103053"/>
        <n v="103054"/>
        <n v="103056"/>
        <n v="103064"/>
        <n v="103078"/>
        <n v="103082"/>
        <n v="103083"/>
        <n v="103084"/>
        <n v="103085"/>
        <n v="103086"/>
        <n v="103087"/>
        <n v="103090"/>
        <n v="103091"/>
        <n v="103096"/>
        <n v="103102"/>
        <n v="103105"/>
        <n v="103108"/>
        <n v="103110"/>
        <n v="103114"/>
        <n v="103118"/>
        <n v="103119"/>
        <n v="103146"/>
        <n v="103154"/>
        <n v="103158"/>
        <n v="103172"/>
        <n v="103173"/>
        <n v="103181"/>
        <n v="103204"/>
        <n v="103207"/>
        <n v="103209"/>
        <n v="103210"/>
        <n v="103213"/>
        <n v="103219"/>
        <n v="103244"/>
        <n v="103245"/>
        <n v="103246"/>
        <n v="103247"/>
        <n v="103250"/>
        <n v="103254"/>
        <n v="103255"/>
        <n v="103257"/>
        <n v="103259"/>
        <n v="103267"/>
        <n v="103271"/>
        <n v="103283"/>
        <n v="103314"/>
        <n v="103320"/>
        <n v="103323"/>
        <n v="103328"/>
        <n v="103331"/>
        <n v="103332"/>
        <n v="103335"/>
        <n v="103343"/>
        <n v="103345"/>
        <n v="103358"/>
        <n v="103362"/>
        <n v="103377"/>
        <n v="103380"/>
        <n v="103382"/>
        <n v="103385"/>
        <n v="103390"/>
        <n v="103391"/>
        <n v="103397"/>
        <n v="103398"/>
        <n v="103405"/>
        <n v="103406"/>
        <n v="103408"/>
        <n v="103418"/>
        <n v="103419"/>
        <n v="103431"/>
        <n v="103437"/>
        <n v="103448"/>
        <n v="103451"/>
        <n v="103461"/>
        <n v="103466"/>
        <n v="103471"/>
        <n v="103472"/>
        <n v="103473"/>
        <n v="103491"/>
        <n v="103497"/>
        <n v="103506"/>
        <n v="103516"/>
        <n v="103519"/>
        <n v="103523"/>
        <n v="103527"/>
        <n v="103541"/>
        <n v="103544"/>
        <n v="103548"/>
        <n v="103549"/>
        <n v="103554"/>
        <n v="103556"/>
        <n v="103557"/>
        <n v="103560"/>
        <n v="103561"/>
        <n v="103566"/>
        <n v="103571"/>
        <n v="103588"/>
        <n v="103593"/>
        <n v="103596"/>
        <n v="103606"/>
        <n v="103608"/>
        <n v="103610"/>
        <n v="103611"/>
        <n v="103613"/>
        <n v="103620"/>
        <n v="103637"/>
        <n v="103638"/>
        <n v="103642"/>
        <n v="103647"/>
        <n v="103655"/>
        <n v="103671"/>
        <n v="103674"/>
        <n v="103675"/>
        <n v="103681"/>
        <n v="103687"/>
        <n v="103703"/>
        <n v="103706"/>
        <n v="103708"/>
        <n v="103713"/>
        <n v="103714"/>
        <n v="103715"/>
        <n v="103730"/>
        <n v="103731"/>
        <n v="103738"/>
        <n v="103739"/>
        <n v="103741"/>
        <n v="103744"/>
        <n v="103745"/>
        <n v="103753"/>
        <n v="103757"/>
        <n v="103761"/>
        <n v="103765"/>
        <n v="103766"/>
        <n v="103768"/>
        <n v="103778"/>
        <n v="103783"/>
        <n v="103784"/>
        <n v="103792"/>
        <n v="103806"/>
        <n v="103811"/>
        <n v="103815"/>
        <n v="103825"/>
        <n v="103841"/>
        <n v="103844"/>
        <n v="103845"/>
        <n v="103848"/>
        <n v="103862"/>
        <n v="103872"/>
        <n v="103874"/>
        <n v="103886"/>
        <n v="103894"/>
        <n v="103922"/>
        <n v="103934"/>
        <n v="103938"/>
        <n v="103942"/>
        <n v="103943"/>
        <n v="103950"/>
        <n v="103954"/>
        <n v="103955"/>
        <n v="103960"/>
        <n v="103966"/>
        <n v="103971"/>
        <n v="103972"/>
        <n v="103973"/>
        <n v="103977"/>
        <n v="103993"/>
        <n v="103994"/>
        <n v="103995"/>
        <n v="103997"/>
        <n v="104012"/>
        <n v="104014"/>
        <n v="104015"/>
        <n v="104021"/>
        <n v="104024"/>
        <n v="104030"/>
        <n v="104035"/>
        <n v="104037"/>
        <n v="104041"/>
        <n v="104042"/>
        <n v="104043"/>
        <n v="104060"/>
        <n v="104088"/>
        <n v="104111"/>
        <n v="104113"/>
        <n v="104114"/>
        <n v="104118"/>
        <n v="104131"/>
        <n v="104134"/>
        <n v="104135"/>
        <n v="104144"/>
        <n v="104147"/>
        <n v="104174"/>
        <n v="104176"/>
        <n v="104185"/>
        <n v="104191"/>
        <n v="104192"/>
        <n v="104196"/>
        <n v="104207"/>
        <n v="104218"/>
        <n v="104219"/>
        <n v="104228"/>
        <n v="104229"/>
        <n v="104231"/>
        <n v="104235"/>
        <n v="104238"/>
        <n v="104252"/>
        <n v="104253"/>
        <n v="104312"/>
        <n v="104313"/>
        <n v="104316"/>
        <n v="104319"/>
        <n v="104322"/>
        <n v="104329"/>
        <n v="104336"/>
        <n v="104341"/>
        <n v="104342"/>
        <n v="104346"/>
        <n v="104347"/>
        <n v="104348"/>
        <n v="104354"/>
        <n v="104358"/>
        <n v="104361"/>
        <n v="104364"/>
        <n v="104366"/>
        <n v="104377"/>
        <n v="104382"/>
        <n v="104386"/>
        <n v="104391"/>
        <n v="104403"/>
        <n v="104405"/>
        <n v="104412"/>
        <n v="104413"/>
        <n v="104417"/>
        <n v="104433"/>
        <n v="104434"/>
        <n v="104449"/>
        <n v="104451"/>
        <n v="104454"/>
        <n v="104458"/>
        <n v="104473"/>
        <n v="104476"/>
        <n v="104481"/>
        <n v="104483"/>
        <n v="104485"/>
        <n v="104486"/>
        <n v="104488"/>
        <n v="104489"/>
        <n v="104497"/>
        <n v="104498"/>
        <n v="104499"/>
        <n v="104514"/>
        <n v="104528"/>
        <n v="104529"/>
        <n v="104544"/>
        <n v="104545"/>
        <n v="104547"/>
        <n v="104548"/>
        <n v="104549"/>
        <n v="104553"/>
        <n v="104554"/>
        <n v="104557"/>
        <n v="104560"/>
        <n v="104580"/>
        <n v="104594"/>
        <n v="104607"/>
        <n v="104611"/>
        <n v="104612"/>
        <n v="104613"/>
        <n v="104616"/>
        <n v="104622"/>
        <n v="104629"/>
        <n v="104633"/>
        <n v="104634"/>
        <n v="104636"/>
        <n v="104639"/>
        <n v="104654"/>
        <n v="104656"/>
        <n v="104658"/>
        <n v="104659"/>
        <n v="104663"/>
        <n v="104668"/>
        <n v="104673"/>
        <n v="104674"/>
        <n v="104690"/>
        <n v="104698"/>
        <n v="104704"/>
        <n v="104706"/>
        <n v="104710"/>
        <n v="104726"/>
        <n v="104727"/>
        <n v="104731"/>
        <n v="104738"/>
        <n v="104746"/>
        <n v="104747"/>
        <n v="104748"/>
        <n v="104752"/>
        <n v="104755"/>
        <n v="104756"/>
        <n v="104760"/>
        <n v="104761"/>
        <n v="104764"/>
        <n v="104794"/>
        <n v="104799"/>
        <n v="104800"/>
        <n v="104804"/>
        <n v="104810"/>
        <n v="104812"/>
        <n v="104815"/>
        <n v="104817"/>
        <n v="104819"/>
        <n v="104821"/>
        <n v="104822"/>
        <n v="104825"/>
        <n v="104826"/>
        <n v="104828"/>
        <n v="104830"/>
        <n v="104831"/>
        <n v="104848"/>
        <n v="104864"/>
        <n v="104878"/>
        <n v="104882"/>
        <n v="104885"/>
        <n v="104888"/>
        <n v="104892"/>
        <n v="104894"/>
        <n v="104895"/>
        <n v="104905"/>
        <n v="104910"/>
        <n v="104911"/>
        <n v="104916"/>
        <n v="104921"/>
        <n v="104926"/>
        <n v="104933"/>
        <n v="104946"/>
        <n v="104949"/>
        <n v="104953"/>
        <n v="104954"/>
        <n v="104959"/>
        <n v="104966"/>
        <n v="104977"/>
        <n v="104988"/>
        <n v="105012"/>
        <n v="105015"/>
        <n v="105017"/>
        <n v="105020"/>
        <n v="105027"/>
        <n v="105030"/>
        <n v="105032"/>
        <n v="105035"/>
        <n v="105047"/>
        <n v="105052"/>
        <n v="105053"/>
        <n v="105054"/>
        <n v="105055"/>
        <n v="105059"/>
        <n v="105062"/>
        <n v="105064"/>
        <n v="105066"/>
        <n v="105069"/>
        <n v="105074"/>
        <n v="105093"/>
        <n v="105101"/>
        <n v="105108"/>
        <n v="105124"/>
        <n v="105130"/>
        <n v="105140"/>
        <n v="105141"/>
        <n v="105143"/>
        <n v="105146"/>
        <n v="105149"/>
        <n v="105155"/>
        <n v="105169"/>
        <n v="105171"/>
        <n v="105182"/>
        <n v="105186"/>
        <n v="105189"/>
        <n v="105191"/>
        <n v="105192"/>
        <n v="105201"/>
        <n v="105202"/>
        <n v="105203"/>
        <n v="105204"/>
        <n v="105207"/>
        <n v="105211"/>
        <n v="105218"/>
        <n v="105237"/>
        <n v="105242"/>
        <n v="105247"/>
        <n v="105250"/>
        <n v="105265"/>
        <n v="105268"/>
        <n v="105272"/>
        <n v="105273"/>
        <n v="105274"/>
        <n v="105291"/>
        <n v="105295"/>
        <n v="105299"/>
        <n v="105305"/>
        <n v="105312"/>
        <n v="105313"/>
        <n v="105314"/>
        <n v="105322"/>
        <n v="105331"/>
        <n v="105332"/>
        <n v="105334"/>
        <n v="105335"/>
        <n v="105340"/>
        <n v="105342"/>
        <n v="105357"/>
        <n v="105364"/>
        <n v="105382"/>
        <n v="105384"/>
        <n v="105388"/>
        <n v="105392"/>
        <n v="105398"/>
        <n v="105431"/>
        <n v="105432"/>
        <n v="105435"/>
        <n v="105437"/>
        <n v="105438"/>
        <n v="105439"/>
        <n v="105465"/>
        <n v="105466"/>
        <n v="105486"/>
        <n v="105488"/>
        <n v="105511"/>
        <n v="105515"/>
        <n v="105527"/>
        <n v="105534"/>
        <n v="105538"/>
        <n v="105549"/>
        <n v="105552"/>
        <n v="105557"/>
        <n v="105560"/>
        <n v="105583"/>
        <n v="105589"/>
        <n v="105606"/>
        <n v="105630"/>
        <n v="105641"/>
        <n v="105647"/>
        <n v="105653"/>
        <n v="105659"/>
        <n v="105662"/>
        <n v="105667"/>
        <n v="105671"/>
        <n v="105672"/>
        <n v="105677"/>
        <n v="105681"/>
        <n v="105684"/>
        <n v="105685"/>
        <n v="105686"/>
        <n v="105694"/>
        <n v="105698"/>
        <n v="105700"/>
        <n v="105708"/>
        <n v="105709"/>
        <n v="105713"/>
        <n v="105721"/>
        <n v="105728"/>
        <n v="105739"/>
        <n v="105741"/>
        <n v="105744"/>
        <n v="105754"/>
        <n v="105755"/>
        <n v="105766"/>
        <n v="105775"/>
        <n v="105777"/>
        <n v="105781"/>
        <n v="105788"/>
        <n v="105789"/>
        <n v="105791"/>
        <n v="105803"/>
        <n v="105809"/>
        <n v="105810"/>
        <n v="105812"/>
        <n v="105814"/>
        <n v="105821"/>
        <n v="105822"/>
        <n v="105836"/>
        <n v="105837"/>
        <n v="105842"/>
        <n v="105844"/>
        <n v="105848"/>
        <n v="105851"/>
        <n v="105868"/>
        <n v="105870"/>
        <n v="105872"/>
        <n v="105876"/>
        <n v="105880"/>
        <n v="105893"/>
        <n v="105895"/>
        <n v="105897"/>
        <n v="105899"/>
        <n v="105902"/>
        <n v="105904"/>
        <n v="105905"/>
        <n v="105906"/>
        <n v="105911"/>
        <n v="105913"/>
        <n v="105920"/>
        <n v="105943"/>
        <n v="105945"/>
        <n v="105948"/>
        <n v="105955"/>
        <n v="105959"/>
        <n v="105960"/>
        <n v="105961"/>
        <n v="105962"/>
        <n v="105969"/>
        <n v="105971"/>
        <n v="105999"/>
        <n v="106000"/>
        <n v="106006"/>
        <n v="106008"/>
        <n v="106011"/>
        <n v="106019"/>
        <n v="106037"/>
        <n v="106039"/>
        <n v="106047"/>
        <n v="106048"/>
        <n v="106069"/>
        <n v="106088"/>
        <n v="106094"/>
        <n v="106103"/>
        <n v="106104"/>
        <n v="106113"/>
        <n v="106114"/>
        <n v="106115"/>
        <n v="106116"/>
        <n v="106119"/>
        <n v="106120"/>
        <n v="106128"/>
        <n v="106132"/>
        <n v="106139"/>
        <n v="106140"/>
        <n v="106150"/>
        <n v="106151"/>
        <n v="106153"/>
        <n v="106156"/>
        <n v="106171"/>
        <n v="106183"/>
        <n v="106187"/>
        <n v="106188"/>
        <n v="106194"/>
        <n v="106204"/>
        <n v="106206"/>
        <n v="106211"/>
        <n v="106217"/>
        <n v="106222"/>
        <n v="106228"/>
        <n v="106234"/>
        <n v="106237"/>
        <n v="106241"/>
        <n v="106244"/>
        <n v="106249"/>
        <n v="106251"/>
        <n v="106253"/>
        <n v="106259"/>
        <n v="106281"/>
        <n v="106292"/>
        <n v="106293"/>
        <n v="106304"/>
        <n v="106311"/>
        <n v="106314"/>
        <n v="106319"/>
        <n v="106320"/>
        <n v="106326"/>
        <n v="106333"/>
        <n v="106335"/>
        <n v="106336"/>
        <n v="106339"/>
        <n v="106341"/>
        <n v="106362"/>
        <n v="106363"/>
        <n v="106371"/>
        <n v="106384"/>
        <n v="106391"/>
        <n v="106395"/>
        <n v="106401"/>
        <n v="106404"/>
        <n v="106414"/>
        <n v="106419"/>
        <n v="106423"/>
        <n v="106426"/>
        <n v="106430"/>
        <n v="106433"/>
        <n v="106434"/>
        <n v="106447"/>
        <n v="106457"/>
        <n v="106459"/>
        <n v="106460"/>
        <n v="106475"/>
        <n v="106476"/>
        <n v="106484"/>
        <n v="106498"/>
        <n v="106504"/>
        <n v="106508"/>
        <n v="106511"/>
        <n v="106516"/>
        <n v="106523"/>
        <n v="106524"/>
        <n v="106532"/>
        <n v="106534"/>
        <n v="106535"/>
        <n v="106542"/>
        <n v="106558"/>
        <n v="106560"/>
        <n v="106562"/>
        <n v="106565"/>
        <n v="106573"/>
        <n v="106580"/>
        <n v="106584"/>
        <n v="106588"/>
        <n v="106593"/>
        <n v="106597"/>
        <n v="106608"/>
        <n v="106615"/>
        <n v="106624"/>
        <n v="106625"/>
        <n v="106630"/>
        <n v="106633"/>
        <n v="106635"/>
        <n v="106641"/>
        <n v="106664"/>
        <n v="106670"/>
        <n v="106671"/>
        <n v="106672"/>
        <n v="106686"/>
        <n v="106695"/>
        <n v="106699"/>
        <n v="106701"/>
        <n v="106704"/>
        <n v="106705"/>
        <n v="106717"/>
        <n v="106736"/>
        <n v="106739"/>
        <n v="106750"/>
        <n v="106752"/>
        <n v="106758"/>
        <n v="106767"/>
        <n v="106769"/>
        <n v="106774"/>
        <n v="106776"/>
        <n v="106777"/>
        <n v="106801"/>
        <n v="106814"/>
        <n v="106823"/>
        <n v="106826"/>
        <n v="106827"/>
        <n v="106830"/>
        <n v="106832"/>
        <n v="106836"/>
        <n v="106850"/>
        <n v="106863"/>
        <n v="106866"/>
        <n v="106867"/>
        <n v="106870"/>
        <n v="106872"/>
        <n v="106876"/>
        <n v="106883"/>
        <n v="106898"/>
        <n v="106907"/>
        <n v="106911"/>
        <n v="106921"/>
        <n v="106925"/>
        <n v="106932"/>
        <n v="106936"/>
        <n v="106941"/>
        <n v="106954"/>
        <n v="106959"/>
        <n v="106960"/>
        <n v="106964"/>
        <n v="106976"/>
        <n v="106980"/>
        <n v="106984"/>
        <n v="106988"/>
        <n v="106991"/>
        <n v="106994"/>
        <n v="106999"/>
        <n v="107001"/>
        <n v="107002"/>
        <n v="107008"/>
        <n v="107018"/>
        <n v="107024"/>
        <n v="107026"/>
        <n v="107045"/>
        <n v="107047"/>
        <n v="107049"/>
        <n v="107070"/>
        <n v="107078"/>
        <n v="107083"/>
        <n v="107100"/>
        <n v="107101"/>
        <n v="107107"/>
        <n v="107108"/>
        <n v="107109"/>
        <n v="107128"/>
        <n v="107135"/>
        <n v="107161"/>
        <n v="107167"/>
        <n v="107172"/>
        <n v="107173"/>
        <n v="107182"/>
        <n v="107201"/>
        <n v="107221"/>
        <n v="107223"/>
        <n v="107228"/>
        <n v="107231"/>
        <n v="107232"/>
        <n v="107233"/>
        <n v="107238"/>
        <n v="107242"/>
        <n v="107243"/>
        <n v="107245"/>
        <n v="107250"/>
        <n v="107253"/>
        <n v="107263"/>
        <n v="107266"/>
        <n v="107274"/>
        <n v="107276"/>
        <n v="107288"/>
        <n v="107293"/>
        <n v="107299"/>
        <n v="107307"/>
        <n v="107326"/>
        <n v="107333"/>
        <n v="107334"/>
        <n v="107351"/>
        <n v="107359"/>
        <n v="107361"/>
        <n v="107369"/>
        <n v="107371"/>
        <n v="107374"/>
        <n v="107378"/>
        <n v="107387"/>
        <n v="107389"/>
        <n v="107408"/>
        <n v="107412"/>
        <n v="107413"/>
        <n v="107414"/>
        <n v="107415"/>
        <n v="107432"/>
        <n v="107439"/>
        <n v="107443"/>
        <n v="107448"/>
        <n v="107449"/>
        <n v="107454"/>
        <n v="107456"/>
        <n v="107464"/>
        <n v="107465"/>
        <n v="107472"/>
        <n v="107483"/>
        <n v="107485"/>
        <n v="107489"/>
        <n v="107511"/>
        <n v="107523"/>
        <n v="107540"/>
        <n v="107555"/>
        <n v="107575"/>
        <n v="107576"/>
        <n v="107583"/>
        <n v="107585"/>
        <n v="107598"/>
        <n v="107602"/>
        <n v="107609"/>
        <n v="107616"/>
        <n v="107624"/>
        <n v="107628"/>
        <n v="107630"/>
        <n v="107631"/>
        <n v="107632"/>
        <n v="107633"/>
        <n v="107634"/>
        <n v="107640"/>
        <n v="107659"/>
        <n v="107660"/>
        <n v="107661"/>
        <n v="107676"/>
        <n v="107704"/>
        <n v="107706"/>
        <n v="107711"/>
        <n v="107720"/>
        <n v="107721"/>
        <n v="107724"/>
        <n v="107726"/>
        <n v="107742"/>
        <n v="107751"/>
        <n v="107753"/>
        <n v="107760"/>
        <n v="107775"/>
        <n v="107776"/>
        <n v="107782"/>
        <n v="107790"/>
        <n v="107791"/>
        <n v="107799"/>
        <n v="107808"/>
        <n v="107827"/>
        <n v="107830"/>
        <n v="107833"/>
        <n v="107844"/>
        <n v="107858"/>
        <n v="107864"/>
        <n v="107866"/>
        <n v="107867"/>
        <n v="107874"/>
        <n v="107876"/>
        <n v="107877"/>
        <n v="107889"/>
        <n v="107890"/>
        <n v="107891"/>
        <n v="107892"/>
        <n v="107893"/>
        <n v="107909"/>
        <n v="107913"/>
        <n v="107919"/>
        <n v="107920"/>
        <n v="107925"/>
        <n v="107928"/>
        <n v="107941"/>
        <n v="107945"/>
        <n v="107946"/>
        <n v="107947"/>
        <n v="107950"/>
        <n v="107960"/>
        <n v="107966"/>
        <n v="107969"/>
        <n v="107972"/>
        <n v="107973"/>
        <n v="107988"/>
        <n v="108009"/>
        <n v="108010"/>
        <n v="108014"/>
        <n v="108015"/>
        <n v="108020"/>
        <n v="108023"/>
        <n v="108025"/>
        <n v="108026"/>
        <n v="108028"/>
        <n v="108031"/>
        <n v="108034"/>
        <n v="108042"/>
        <n v="108056"/>
        <n v="108058"/>
        <n v="108064"/>
        <n v="108066"/>
        <n v="108071"/>
        <n v="108074"/>
        <n v="108081"/>
        <n v="108089"/>
        <n v="108093"/>
        <n v="108096"/>
        <n v="108101"/>
        <n v="108113"/>
        <n v="108127"/>
        <n v="108133"/>
        <n v="108141"/>
        <n v="108148"/>
        <n v="108154"/>
        <n v="108156"/>
        <n v="108157"/>
        <n v="108167"/>
        <n v="108176"/>
        <n v="108180"/>
        <n v="108183"/>
        <n v="108188"/>
        <n v="108199"/>
        <n v="108201"/>
        <n v="108202"/>
        <n v="108207"/>
        <n v="108208"/>
        <n v="108209"/>
        <n v="108211"/>
        <n v="108213"/>
        <n v="108215"/>
        <n v="108218"/>
        <n v="108228"/>
        <n v="108249"/>
        <n v="108257"/>
        <n v="108260"/>
        <n v="108276"/>
        <n v="108278"/>
        <n v="108279"/>
        <n v="108283"/>
        <n v="108284"/>
        <n v="108290"/>
        <n v="108291"/>
        <n v="108293"/>
        <n v="108297"/>
        <n v="108301"/>
        <n v="108303"/>
        <n v="108307"/>
        <n v="108321"/>
        <n v="108323"/>
        <n v="108324"/>
        <n v="108327"/>
        <n v="108330"/>
        <n v="108333"/>
        <n v="108336"/>
        <n v="108340"/>
        <n v="108346"/>
        <n v="108349"/>
        <n v="108350"/>
        <n v="108360"/>
        <n v="108366"/>
        <n v="108367"/>
        <n v="108371"/>
        <n v="108376"/>
        <n v="108379"/>
        <n v="108384"/>
        <n v="108394"/>
        <n v="108399"/>
        <n v="108404"/>
        <n v="108413"/>
        <n v="108419"/>
        <n v="108434"/>
        <n v="108451"/>
        <n v="108479"/>
        <n v="108480"/>
        <n v="108486"/>
        <n v="108490"/>
        <n v="108492"/>
        <n v="108495"/>
        <n v="108497"/>
        <n v="108498"/>
        <n v="108505"/>
        <n v="108506"/>
        <n v="108515"/>
        <n v="108550"/>
        <n v="108559"/>
        <n v="108571"/>
        <n v="108576"/>
        <n v="108587"/>
        <n v="108590"/>
        <n v="108600"/>
        <n v="108605"/>
        <n v="108608"/>
        <n v="108626"/>
        <n v="108628"/>
        <n v="108641"/>
        <n v="108657"/>
        <n v="108677"/>
        <n v="108685"/>
        <n v="108690"/>
        <n v="108700"/>
        <n v="108701"/>
        <n v="108703"/>
        <n v="108706"/>
        <n v="108711"/>
        <n v="108724"/>
        <n v="108729"/>
        <n v="108735"/>
        <n v="108742"/>
        <n v="108743"/>
        <n v="108744"/>
        <n v="108749"/>
        <n v="108753"/>
        <n v="108789"/>
        <n v="108793"/>
        <n v="108810"/>
        <n v="108821"/>
        <n v="108825"/>
        <n v="108833"/>
        <n v="108875"/>
        <n v="108885"/>
        <n v="108898"/>
        <n v="108902"/>
        <n v="108903"/>
        <n v="108904"/>
        <n v="108910"/>
        <n v="108912"/>
        <n v="108929"/>
        <n v="108949"/>
        <n v="108962"/>
        <n v="108964"/>
        <n v="108966"/>
        <n v="108970"/>
        <n v="108971"/>
        <n v="108975"/>
        <n v="108979"/>
        <n v="108991"/>
        <n v="109006"/>
        <n v="109010"/>
        <n v="109014"/>
        <n v="109021"/>
        <n v="109022"/>
        <n v="109058"/>
        <n v="109064"/>
        <n v="109074"/>
        <n v="109078"/>
        <n v="109079"/>
        <n v="109084"/>
        <n v="109085"/>
        <n v="109088"/>
        <n v="109090"/>
        <n v="109100"/>
        <n v="109111"/>
        <n v="109123"/>
        <n v="109125"/>
        <n v="109130"/>
        <n v="109133"/>
        <n v="109163"/>
        <n v="109166"/>
        <n v="109168"/>
        <n v="109177"/>
        <n v="109180"/>
        <n v="109181"/>
        <n v="109186"/>
        <n v="109198"/>
        <n v="109199"/>
        <n v="109200"/>
        <n v="109212"/>
        <n v="109214"/>
        <n v="109222"/>
        <n v="109226"/>
        <n v="109227"/>
        <n v="109229"/>
        <n v="109230"/>
        <n v="109233"/>
        <n v="109236"/>
        <n v="109239"/>
        <n v="109241"/>
        <n v="109248"/>
        <n v="109263"/>
        <n v="109267"/>
        <n v="109274"/>
        <n v="109275"/>
        <n v="109282"/>
        <n v="109291"/>
        <n v="109305"/>
        <n v="109310"/>
        <n v="109318"/>
        <n v="109327"/>
        <n v="109339"/>
        <n v="109340"/>
        <n v="109350"/>
        <n v="109355"/>
        <n v="109366"/>
        <n v="109369"/>
        <n v="109371"/>
        <n v="109374"/>
        <n v="109390"/>
        <n v="109392"/>
        <n v="109407"/>
        <n v="109412"/>
        <n v="109431"/>
        <n v="109433"/>
        <n v="109436"/>
        <n v="109447"/>
        <n v="109453"/>
        <n v="109456"/>
        <n v="109459"/>
        <n v="109462"/>
        <n v="109490"/>
        <n v="109491"/>
        <n v="109500"/>
        <n v="109504"/>
        <n v="109507"/>
        <n v="109513"/>
        <n v="109531"/>
        <n v="109533"/>
        <n v="109535"/>
        <n v="109538"/>
        <n v="109545"/>
        <n v="109554"/>
        <n v="109667" u="1"/>
        <n v="109674" u="1"/>
        <n v="109560" u="1"/>
        <n v="109562" u="1"/>
        <n v="109563" u="1"/>
        <n v="109568" u="1"/>
        <n v="109570" u="1"/>
        <n v="109581" u="1"/>
        <n v="109591" u="1"/>
        <n v="109593" u="1"/>
        <n v="109604" u="1"/>
        <n v="109606" u="1"/>
        <n v="109610" u="1"/>
        <n v="109618" u="1"/>
        <n v="109622" u="1"/>
        <n v="109634" u="1"/>
        <n v="109635" u="1"/>
        <n v="105865" u="1"/>
      </sharedItems>
    </cacheField>
    <cacheField name="cliente" numFmtId="0">
      <sharedItems containsBlank="1" count="1631">
        <s v="ENRIQUE AMOROCHO CORTEZ"/>
        <s v="JORGE VASQUEZ"/>
        <s v="PLAZA LA SERREZUELA SAS"/>
        <s v="JOSE PRUEBA MALDONADO PRUEBA"/>
        <s v="hotel casablanca  san andres sas "/>
        <s v="Iveth Suarez"/>
        <s v="SERGIO DAZA "/>
        <s v="D L K    S.A.S."/>
        <s v="LLANO DOMINGUEZ LTDA AGENCIA DE SEGUROS"/>
        <s v="Tikkal Etapa I - Propiedad Horizontal"/>
        <s v="DECOSMART"/>
        <s v="D6 SEGUROS LTDA"/>
        <s v="Arte Patio NEW QUOTE: SERENO RESD. RETRACTABLES"/>
        <s v="LEONARDO MANRIQUE GOMEZ"/>
        <s v="PETRONIO  PéREZ ÁLVAREZ "/>
        <s v="PALVAL 33 DC SAS "/>
        <s v="UNIVERSIDAD DEL NORTE"/>
        <s v="club colombia"/>
        <s v="Arte Patio"/>
        <s v="Maria Cristina Ruiz"/>
        <s v="BLUE DOORS YORK LUXURY SUITES S.A.S"/>
        <s v="AMORE GROUP"/>
        <s v="DANIEL  CALERO "/>
        <s v="A&amp;C INMOBILIARIOS SAS"/>
        <s v="PATRIMONIOS AUTONOMOS FIDUCIARIA COOMEVA S.A"/>
        <s v="FRISBY S.A. BIC FRISBY S.A. BIC"/>
        <s v="ATEMPO INVERSIONES S.A.S."/>
        <s v="MICHEL CAMILO GALLEGO HENAO"/>
        <s v="EMPRESA DE TRANSPORTE RIO CALI S.A."/>
        <s v="PARASOLES INVERSOL"/>
        <s v="IMPORTACIONES PH SA DE CV"/>
        <s v="SUSANA DUQUE BERRIO"/>
        <s v="CUMMINS DE LOS ANDES S.A"/>
        <s v="JUAN GUILLERMO  MARTINEZ"/>
        <s v="MARGARITAS RESTO BAR SAS"/>
        <s v="EUROVENTURE BUSINESS INC. - SUCURSAL COLOMBIA"/>
        <s v="ENRIQUE  MILLAN"/>
        <s v="ISAGEN S.A. E.S.P."/>
        <s v="ROMA - ART S.A.S"/>
        <s v="FRISBY S.A BIC"/>
        <s v="CONSTRUCTORA AGA SAS"/>
        <s v="HGC ARQUITECTOS LTDA"/>
        <s v="GRUPO ZÉLEBRE SAS"/>
        <s v="HOTEL ESTELAR S.A"/>
        <s v="THOMAS GARCIA ARQUITECTURA &amp; CONSTRUCCION SAS"/>
        <s v="Tyme SAS"/>
        <s v="GUBA SAS"/>
        <s v="COLGATE PALMOLIVE CIA"/>
        <s v="CARLOS ANDRES ARIZMENDI"/>
        <s v="AYD SAS"/>
        <s v="METALICAS JEP S.A.S"/>
        <s v="MARVERI S.A.S"/>
        <s v="MERAKI ESTUDIO SAS"/>
        <s v="FERNANDO BOHORQUES Y CIA SAS"/>
        <s v="CONDOMINIO CABO TORTUGA"/>
        <s v="PEDRO  SARAVIA"/>
        <s v="EDIFICIO ANCON PROPIEDAD HORIZONTAL"/>
        <s v="ANA PATRICIA GIRALDO MORENO "/>
        <s v="INVERSIONES POSADA SAN SEBASTIAN S.A.S."/>
        <s v="FRISBY S.A. BIC"/>
        <s v="CAFE DE SANTA BARBARA S.A.S."/>
        <s v="DAMIS SAS"/>
        <s v="INES  ACOSTA"/>
        <s v="OPERACIÓN &amp; HOTELERIA S.A.S"/>
        <s v="MARCELA JIMENEZ FAJARDO"/>
        <s v="MANOFACTURAS MUÑOS MUMA"/>
        <s v="FUNDACION UNIVERSITARIA NAVARRA - UNINAVARRA"/>
        <s v="CENTRO COMERCIAL SANTAFÉ MEDELLÍN P.H"/>
        <s v="HOTELES CALLE 94 SOCIEDAD POR ACCIONES SIMPLIFICADA"/>
        <s v="VAL ROSE INVESTMENTS GROUP LLC"/>
        <s v="Servicios y equipos SAS"/>
        <s v="FUNDACION LICEO INGLES PEREIRA"/>
        <s v="LOMNE SAS"/>
        <s v="PANORAMA  SAS"/>
        <s v="MUMA S.A.S"/>
        <s v="carmen Irene Padilla Velarde"/>
        <s v="RIKDOM COFFE "/>
        <s v="THAIS APONTE"/>
        <s v="DECOTOLDOS COLOMBIA LTDA"/>
        <s v="maquite s.a"/>
        <s v="GF INGENIEROS S.A.S"/>
        <s v="JARAMILLO MORA CONSTRUCTORA"/>
        <s v="ANGELA  EASTMAN DE LA CUESTA"/>
        <s v="Hotel Casa San Agustín"/>
        <s v="CAPUCOL SAS"/>
        <s v="PAULA ANDREA  GOMEZ GUTIERREZ"/>
        <s v="OLGA LUZ POSADA CALLE"/>
        <s v="LUZ HERNANDEZ "/>
        <s v="TORRES MARIA DEL"/>
        <s v="ANGELA  JARAMILLO"/>
        <s v="A. A. PROYECTOS Y MANTENIMIENTOS SAS "/>
        <s v="HERRERA USMAN JOSE EDUARDO"/>
        <s v="Estructuras Carpas y Papeles."/>
        <s v="ISABEL CRISTINA VARGAS GOMEZ"/>
        <s v="SOLICITUD DE PEDIDO NO FACTURABLE DAMIS SAS CORTINAS BLACKOUT CASAS CALIMA"/>
        <s v="CLUB CAMPESTRE CALI "/>
        <s v="RAFAEL IGNACIO RESTREPO VÉLEZ"/>
        <s v="SUR SALUD E-HEALTH SAS "/>
        <s v="LIPEZ CAMPOS ROLANDO"/>
        <s v="OCHOA ZULUAGA DEISY VIVIANA "/>
        <s v="EMIR  PENAGOS "/>
        <s v="evilla  inversiones s a s "/>
        <s v="HENRY  MALDONADO GUTIERREZ"/>
        <s v="URIBE CALOS"/>
        <s v="EDUWIN NEIRA VELA"/>
        <s v="CARLOS ALBERTO GIRALDO LOPEZ"/>
        <s v="GRUPO PI PROYECTOS DE INGENIERIA S.A.S."/>
        <s v="CARPAS FLASH DISENOS ESPECIALES LTDA"/>
        <s v="CARLOS  PALACIO"/>
        <s v="DIANA PATIÑO"/>
        <s v="ANDRES DOMINGUES  "/>
        <s v="ARTURO ZAPATA FERNANDO"/>
        <s v="ANDRES HURTADO"/>
        <s v="SANTANA SALAZAR COMPANY S.A.S."/>
        <s v="Sociedad Portuaria Regional de Cartagena"/>
        <s v="LUIS HERNANDO PARRA NIETO"/>
        <s v="CAPOTE SARRIA MEDARDO"/>
        <s v="BLANCA  DONADO "/>
        <s v="MARTHA MEZA BARROS  "/>
        <s v="TUNALI TEC"/>
        <s v="DIANA PAOLA CARDONA ZAPATA"/>
        <s v="MARTINEZ SALAZAR CARLOS FELIPE"/>
        <s v="CONSTRUCTORA DISLON S.A.S "/>
        <s v="lennier toldos y parasoles"/>
        <s v="MARIA ISABEL ARISTIZABAL VALENCIA"/>
        <s v="JAVIER FAJARDO "/>
        <s v="COMERCIALIZADORA LUIS A GOMEZ &amp; CIA S EN C S"/>
        <s v="ESTEFANIA FERNANDEZ CHIQUITO"/>
        <s v="DIANA  VELA"/>
        <s v="Sandra Paola Reyes Forero"/>
        <s v="QSTARS SAS"/>
        <s v="CRIMINAL CAMPESTRE S.A.S."/>
        <s v="ARQUITECTURA Y CUBRIMIENTOS  SAS "/>
        <s v="Cecilia Mercado Noguera"/>
        <s v="MAURICIO  LóPEZ "/>
        <s v="MOLINA PACHECO ARTURO"/>
        <s v="LILIANA ARIAS"/>
        <s v="OMAR  SALAZAR"/>
        <s v="ossaba lm sas"/>
        <s v="CARPAS MIAMI SAS"/>
        <s v="JORGE MEJIA LEMA"/>
        <s v="COMPAÑIA DE ALIMENTOS CALCO S.A."/>
        <s v=" SB ACUARIO SAS"/>
        <s v="ARQUINT"/>
        <s v="JUAN CARLOS  RUIZ"/>
        <s v="Vitelsa"/>
        <s v="RAMIRO AGUDELO"/>
        <s v="CREAR PUBLICIDAD EXTERIOR S.A.S. EN REORGANIZACION"/>
        <s v="P VERGARA S A S"/>
        <s v="MARIA PAULA MONTOYA"/>
        <s v="ACCORHOTELS COLOMBIA S.A"/>
        <s v="NINO MESA CLARA PATRICIA"/>
        <s v=" DYCO SAS"/>
        <s v="EDIFICIO SAN MARINO"/>
        <s v="TORRES BORJE LUZ MARINA"/>
        <s v="ELVER HUMBERTO ESCOBAR HILES"/>
        <s v="PARASOLES MAYA SAS"/>
        <s v="CARPAS DEL VALLE SAS"/>
        <s v="DAMIS SASCAMBIO PERFILERIA VITELSA"/>
        <s v="FABIAN  JOSE DIAZ HERNADEZ"/>
        <s v="DAMIS SA"/>
        <s v="UNICARPAS"/>
        <s v="MIGUEL MATEUS CARTAGENA"/>
        <s v="DAMIS S.A"/>
        <s v="VATIA S.A E.S.P"/>
        <s v="BEVERLY DEL SOCORRO  HERNANDEZ"/>
        <s v="Sebastian Rodriguez"/>
        <s v="CARDONA YEPES OSCAR ENRIQUE"/>
        <s v="SOLARTE MORALES JUAN CARDENIO"/>
        <s v="DIAMETRO,DISEÑO Y CONSTRUCCION SAS"/>
        <s v="CORPORACION LICEO FRANCES PAUL VALERY"/>
        <s v="EDITH ANDREA ALZATE HERNANDEZ"/>
        <s v="JOSE LUIS MERINO"/>
        <s v="CARMEN EMILIA HOYOS GOMEZ "/>
        <s v="ANDRES  NOVOA"/>
        <s v="FRANCISCO JAVIER GOMEZ GOMEZ"/>
        <s v="ISSAC  CASTRO ESCOCIA"/>
        <s v="DAMIS SAS MALLA FALTANTE"/>
        <s v="PAULA ANDREA  COMEZ GUTIERREZ"/>
        <s v="INVERACTIVA S.A"/>
        <s v="KRONOS INVERSIONES"/>
        <s v="MARTHA CONUELO TORRES"/>
        <s v="CONSTRUCTORA SERRANIA S.A.S."/>
        <s v="ESTRELLA ANDINA SAS"/>
        <s v="METALES Y COLORES S.A.S"/>
        <s v="PEDRO JOSé  GIRALDO  MAZUERA"/>
        <s v="INVERSIONES ALLEGRO SAS"/>
        <s v="Eclipse Deco SAS"/>
        <s v="SOCIEDAD DE CIRUGIA OCULAR SOCIEDAD ANONIMA"/>
        <s v="PAOLA PEREZ"/>
        <s v="NO FACTURABLE DAMIS SAS PEDIDO regalo don michel"/>
        <s v="Fundación Santa Isabel"/>
        <s v="AGROPROYECTOS COMERCIALES LA BRASILIA S.A.S"/>
        <s v="INVERSIONES BATTLE NAVARRO S. EN C."/>
        <s v="DIEGO FERNANDO  RAMíREZ SáNCHEZ"/>
        <s v="Canvas Parasoles"/>
        <s v="VERGARA BERRIO FREDY CARMELO"/>
        <s v="SHARA UNIDAD DE NEGOCIOS SAS"/>
        <s v="MIKONSTRUCCIONES SAS"/>
        <s v="GRUPO ZELANDA S.A.S."/>
        <s v="MILTON  BAEZ"/>
        <s v="CTOF S.A.S."/>
        <s v="ALVARO  MUñOZ "/>
        <s v="ALFONSO  IBARRA CASTILLO "/>
        <s v="CONJUNTO ACUARELAS DE LA UMBRIA"/>
        <s v="BLENDFOUR INVESTMENT SAS"/>
        <s v="CASA DEL GOBERNADOR S.A.S"/>
        <s v="CORPORACIÓN CLUB LOS LAGARTOS"/>
        <s v="ESTHER FARFAN "/>
        <s v="GUILLERMO MIRANDA"/>
        <s v="Maria Claudia Gomez G "/>
        <s v="BRICKS S A S"/>
        <s v="INDUSTRIA DE CUBRIMIENTOS DE LEON"/>
        <s v="COORDINADORA MERCANTIL S.A."/>
        <s v="FEDERACION NACIONAL DE CAFETEROS DE COLOMBIA"/>
        <s v="BANCO DE LA REPUBLICA"/>
        <s v="CONSORCIO DISEÑAR"/>
        <s v="AVEDYC S.A.S."/>
        <s v="RUBEN  ARIZMEND"/>
        <s v="FONDO DE EMPLEADOS ALMACENES EXITO"/>
        <s v="LUZ ANGELA  DE LINCE"/>
        <s v="CARPAS FULL SAS"/>
        <s v="DAMIS SASCAMBIO DE BRAZO AUTORIZA DANIEL "/>
        <s v="ORDONEZ HERNANDEZ MARTIN"/>
        <s v="DYVAL SA"/>
        <s v="CARLOS  ZULETA BECHARA  "/>
        <s v="COHOUSING S.A.S."/>
        <s v="EFRAIN  GUZMAN OJEDA"/>
        <s v="GUILLERMO MOSSIG"/>
        <s v="COMPAÑIA DE INGENIERIA Y CONSULTORIAS CIC SAS"/>
        <s v="SAID BARGUIL SA"/>
        <s v="TOMESA S.A.S."/>
        <s v="MENUISERIES SOCOMI"/>
        <s v="CARO VILLA ARMANDO"/>
        <s v="BIOCLIMÁTICA CONSTRUCCIONES S.A.S."/>
        <s v="DIEZ HOTEL SAS"/>
        <s v="DAMIS SAS SILLA MECEDORA"/>
        <s v="Eclipse Deco"/>
        <s v="JONATHAN CASTAÑO"/>
        <s v="DAMIS SAS NO FACTURABLE ENVIO  CALIMA "/>
        <s v="ELVIA DE URREA JIMENEZ"/>
        <s v="PEREZ JAMES ARCECIO"/>
        <s v="CONJUNTO RESIDENCIAL VILLAS DE LA CANDELARIA PROPIEDAD HORIZONTAL"/>
        <s v="HOTELES  DE GETSE SAS"/>
        <s v="JAIRO GOMEZ"/>
        <s v="MOLANO SEGURA DIEGO ANDRES"/>
        <s v="DAMIS SAS PEDIDO SILLAS MECEDORAS SRA ESMERALDA "/>
        <s v="LAUREANO HURTADO"/>
        <s v="bochalema entretenimiento sas "/>
        <s v="GUILLERMO ORTIZ"/>
        <s v="PARRA TORO JIMMY ANDRES"/>
        <s v="MAICO COLLAZOS RAMIREZ"/>
        <s v="CABAL VASQUEZ Y CIA S.A.S"/>
        <s v="CORPORACION COUNTRY CLUB EJECUTIVOS"/>
        <s v="HOTELES DE GETSE SAS"/>
        <s v="LAO KAO SA"/>
        <s v="A Y R ARQUITECTURA &amp; RENDER SAS"/>
        <s v="CARPAS &amp; ESTRUCTURAS S.A.S"/>
        <s v="CONSTRUCTORA CONACERO SAS"/>
        <s v="CONSTRUCTURA CONACERO  "/>
        <s v="MANTTRA SAS"/>
        <s v="PARASOLES CARLOS MONTAGUT SAS"/>
        <s v="BIENES Y SERVICIOS SOHI S.A.S"/>
        <s v="ANITA VILLEGAS RESTREPO"/>
        <s v="MANCILLA MARENCO ANTONIO DOLORES"/>
        <s v="JUAN CARLOS YELA"/>
        <s v="CONSTRUCTORA AGA S.A.S"/>
        <s v="MARTIN ORDONEZ HERNANDEZ"/>
        <s v="INGECOM INGENIERIA LTDA"/>
        <s v="MARIO LONDOÑO"/>
        <s v="INVERSIONES ANALEJA S.C.A"/>
        <s v="ANDREA  MELO"/>
        <s v="Institucion de educacion superior INTEP"/>
        <s v="CARTAGENA HENAO CAMILO ANDRES"/>
        <s v="ALBERTO  LOPEZ"/>
        <s v="GAM CONSTRUCCIONES S.A.S"/>
        <s v="JEAN CARLO DIAZ"/>
        <s v="ANGULO JOSE DEL"/>
        <s v="FUNDACION COLOMBIANA DE CANCEROLOGIA CLINICA VIDA"/>
        <s v="WALTER LOZANO SAS"/>
        <s v="CENTRO COMERCIAL PORTAL DEL QUINDIO"/>
        <s v="LUIS FERNANDO  LOPEZ"/>
        <s v="ERNESTO  BERNAL "/>
        <s v="DIEGO MARTINEZ VILLALBA"/>
        <s v="HARISSA FOODS S.A.S "/>
        <s v="ABA CARPAS."/>
        <s v="OLAYA RODRIGUEZ OSMAN ALBERTO"/>
        <s v="ALBERTO  CONSUEGRA"/>
        <s v="Guillermo Alberto Sandoval"/>
        <s v="JHON FREDDY LOPEZ PEREZ"/>
        <s v="JAIRO TABORDA MONTOYA"/>
        <s v="BALLEN HERNANDEZ JESUS ARTURO"/>
        <s v="TAMETCO S.A.S "/>
        <s v="ANA MARIA MEJIA"/>
        <s v="MAURICIO   SALAZAR CORRALES"/>
        <s v="GERARDO  VANEGAS"/>
        <s v=" VICTORIA SUSANA GALLARDO DE GIRON"/>
        <s v="HERRERA OVIEDO PABLO"/>
        <s v="PUBLICARP CARPAS Y PUBLICIDAD"/>
        <s v="ISABELLA ECHEVERRY"/>
        <s v="CRIADERO LA ILUSION COLOMBIA SAS"/>
        <s v="JUAN CARLOS MIGUEL URIBE MORENO"/>
        <s v="DAMIS SAS PEDIDO NO FACTURABLE DE TARJETA PARA ARTEPATIO"/>
        <s v="PROMOTORA ROBLES S.A.S"/>
        <s v="ALFONSO GOMEZ"/>
        <s v="DAMIS SAS FALTANTE DE PEDIDO DE MEXICO"/>
        <s v="LUXE CONSTRUCCIONES SOCIEDAD POR ACCIONES SIMPLIFICADA"/>
        <s v="Omar Ballejo "/>
        <s v="FABIO MIGUEL ALPALA TARAPUES"/>
        <s v="DAMIS SA - SALA DE EXH SUR"/>
        <s v="UNIVERSIDAD DEL VALLE"/>
        <s v="ROBERTO BUSTAMANTE"/>
        <s v="DALYS SILGADO"/>
        <s v="CARLOS MARIO TAPASCO MONTES"/>
        <s v="DAMIS SAS ASADOR ESPECIAL"/>
        <s v="INVERSIONES ETER S.A.S"/>
        <s v="INVERSIONES PROGREZZO S.A.S SHANGHAI"/>
        <s v="ALEJANDRO MUñOZ"/>
        <s v="PAREJA TELLEZ DIEGO FERNANDO"/>
        <s v="ROSA CECILIA MONSALVE "/>
        <s v="DAMIS SAS estructura platón casa calima"/>
        <s v="PETROCASINOS S.A"/>
        <s v="INNOVAMOS ESPACIOS SAS"/>
        <s v="Sara Maria Molina Cabal"/>
        <s v="CRISTIAN  TAMAYO VEGA"/>
        <s v="COLOMBIANA DE TRASPLANTES S A S"/>
        <s v="THE CUT SAS"/>
        <s v="COMBO GROUP S.A.S"/>
        <s v="MARIA EUGENIA CRUZ "/>
        <s v="DAMIS SAS "/>
        <s v="INGENIERIA URBANA CONSTRUCTORA S.A.S"/>
        <s v="GRUPO EL ZARZO  S.A.S."/>
        <s v="PERSEIDES SAS"/>
        <s v="UNICENTRO PALMIRA"/>
        <s v="OCAMPO HOYOS DANIELA"/>
        <s v="AGENCIA DE ADUANAS AGECOLDEX S.A. NIVEL 1"/>
        <s v="JARAMILLO MORA CONSTRUCTORA S.A"/>
        <s v="LUIS PATERNINA"/>
        <s v="HOTELES MS SAS"/>
        <s v="CARLOS BONILLA"/>
        <s v="JUAN CARLOS  ALFARO LOZANO"/>
        <s v="INDUSTRIA DE ALUMINION DE COLOMBIA SAS"/>
        <s v="PEREZ REQUENEZ ALDEMAR"/>
        <s v="WILMAR MONCADA"/>
        <s v="TEJIDOS DE FELICIDAD S.A.S."/>
        <s v="ANDRES FELIPE SIERRA AVILA"/>
        <s v="LUZ ADRIANA HOYOS MONTES"/>
        <s v="XIMENA BARBERENA"/>
        <s v="PARASOLES MONTAGUT"/>
        <s v="DAMIS SAS PARA SALA DE EXIBICION  NORTE "/>
        <s v="SNERMED  SAS"/>
        <s v="Luis Ignacio Borrego Malaver"/>
        <s v="FUEGOS ABIERTOS S.A.S."/>
        <s v="Carmen Elisa Giraldo de González "/>
        <s v="EMBAJADA DEL REUNIDO DE GRAN BRETAÑA E IRLANDA DEL NORTE"/>
        <s v="MUNDOACTIVOS SAS"/>
        <s v="GARCIA RAMOS JORGE HUMBERTO"/>
        <s v=" Omar Hernan Restrepo Forero"/>
        <s v="industrias cattan sa"/>
        <s v="BARON PATARROYO JAVIER ARMANDO"/>
        <s v="RICARDO  LOPEZ "/>
        <s v="GRISELDA GONZALEZ"/>
        <s v="CREPES CARTAGENA S.A."/>
        <s v="DANIELA  ZULUAGA"/>
        <s v="ELIZA VILLEGAS "/>
        <s v="IVAN MIRANDA VASQUEZ"/>
        <s v="SERVICARPAS"/>
        <s v="ZURITA ESPITIA MIGUEL ANGEL"/>
        <s v="ERIC MIGUEL VARGAS FERNANDEZ"/>
        <s v="PARRA TORO ANGELO MAURICIO"/>
        <s v="Beatriz Gómez Tirado"/>
        <s v="CONTRASTE DISEÑOS SAS"/>
        <s v="LOZADA QUINTERO ANDRES EDUARDO"/>
        <s v="REVERPLACE SAS "/>
        <s v="Arrigui y asociados abogados consultores SAS"/>
        <s v="BEUN S.A.S."/>
        <s v="COOPERATIVA MEDICA DEL VALLE Y DE PROFESIONALES DE COLOMBIA COOMEVA"/>
        <s v="ASIX PUBLICIDAD"/>
        <s v="ANAYS CECILIA LOPEZ HERNANDEZ"/>
        <s v="URIBE CARLOS"/>
        <s v="ARROYO CAPITAL SAS"/>
        <s v="JOSE LUIS  OTERO"/>
        <s v="ICOEXPANDIDOS S.A.S. "/>
        <s v="UNION TEMPORAL CAMY GD  EMPRESA"/>
        <s v="GLORIA  CAYSEDO MOLANO"/>
        <s v="ARQUITENSO SAS"/>
        <s v="DAMIS SAS PEDIDO DE CORTESIA ARREGLO DE SILLA VENUS "/>
        <s v="NEVOX FARMA SAS"/>
        <s v="LOS EUGENIOS SAS "/>
        <s v="NELSON  LEON "/>
        <s v="Zoraida Barbetti Tascon "/>
        <s v="JUAN CARLOS  OCHOA BOTERO"/>
        <s v="CARPAS PATIÑO"/>
        <s v="Omar el zoghbi mustapha"/>
        <s v="PH RIOVERDE LIVING SUITES "/>
        <s v="LUISA MELENDEZ"/>
        <s v="JULIANA  ROJAS"/>
        <s v="ESFÉRICA SOCIEDAD POR ACCIONES SIMPLIFICADA"/>
        <s v="LIBRERIA  NACIONAL SAS"/>
        <s v="FRISBY SA BIC"/>
        <s v="TATIANA  PAOLA  MORENO AGUDELO"/>
        <s v="MARTINEZ EDGAR"/>
        <s v="CASA TROPICAL"/>
        <s v="Kronos Impresioes sas"/>
        <s v="VICKY JOHANNA  PEREZ "/>
        <s v="TEXDORAL SAS"/>
        <s v="GALO VEINTEMILLA"/>
        <s v="Isabella Ovalle Mulford"/>
        <s v="EDIFICIO TWINS P.H."/>
        <s v="JORGE ARMANDO CATOLICO "/>
        <s v="CASA RAPÚBLICA SAS"/>
        <s v="CLUB DE PESCA DE CARTAGENA"/>
        <s v="INVERSA LTDA"/>
        <s v="MAICOL ANDRES COLLAZOS RAMIREZ"/>
        <s v="Hoteles de Getse SAS"/>
        <s v="Colombiana de Trasplantes "/>
        <s v="INMUEBLES Y TIERRAS SAS "/>
        <s v="CASA VERANO COLOMBIA S.A.S. "/>
        <s v="JHON  ALEXANDER TAPIERO ZAPATA"/>
        <s v="LAURA VICTORIA  APONTE GOMEZ "/>
        <s v="SERVICIO DE MANTENIMIENTO PREDICTIVO E INGENIERIA SEMAPI S.A.S"/>
        <s v="LAURA  APONTE "/>
        <s v="IASO"/>
        <s v="ADRIANA MEJIA ORTEGA"/>
        <s v="LUISA  ERAZO"/>
        <s v="CARLOS DE ZUBIRIA"/>
        <s v="CARLOS ALBERTO MARIN AYALA"/>
        <s v="OLIVA MERA DE VALENCIA "/>
        <s v="BAENA CAMPO WILLIAM ADOLFO"/>
        <s v="ANTONIO JOSE  PINZON PAEZ"/>
        <s v="LILLY  MERCADO"/>
        <s v="PAUTAME SAS"/>
        <s v="MANAGEMENT SUPPLIES S.A.S"/>
        <s v="ARCAS INMOBILIARIA S.A.S"/>
        <s v="COLOMBIANA DE MECATO S.A.S"/>
        <s v="EDIFICIO BAHIA CONCHA"/>
        <s v="MARTA ISABEL VILLA LÓPEZ"/>
        <s v="TATIANA TABORY"/>
        <s v="PETROLEUM SERVICES LOGISTIC PSL SAS"/>
        <s v="LEONARDO FABIO  AYALA GARAY "/>
        <s v="EDIFICIO PARKE 475"/>
        <s v="Jairo Montaño Arango"/>
        <s v="TIEMPOS Y ESPACIOS S.A.S."/>
        <s v="SOLINOFF CORPORATION S.A.S."/>
        <s v="PANAMERICANA LIBRERIA Y PAPELERIA SA"/>
        <s v="GRUPO ZAMBRANO S.A.S"/>
        <s v="JUAN ANDRES  ARIAS "/>
        <s v="ROCIO  SANCHEZ"/>
        <s v="FLORIBEL  BOHORGUEZ CABALLERO"/>
        <s v="INVERSIONES LUXURY ACCESORIES SAS"/>
        <s v="BAS DISEÑO Y ARQUITECTURA SAS"/>
        <s v="LOPEZ VALENCIA JUAN DAVID"/>
        <s v="STELLA PEñA "/>
        <s v="MONICA  DELGADO"/>
        <s v="MARIA CLARA GARCES "/>
        <s v="EDWAR YAZO MORALES"/>
        <s v="Casa de la Playa"/>
        <s v="ALVARO ANILLO PAJARO"/>
        <s v="MERKAORGANICO NATURAL S.A.S."/>
        <s v="PAOLA ANDREA GARCIA"/>
        <s v="VILLABONA RICO ISIS TAMARA"/>
        <s v="CARLOS GABRIEL QUIñONEZ"/>
        <s v="CENTRO COMERCIAL GRAN ESTACION"/>
        <s v="MONDONGOS COLOMBIA S.A.S."/>
        <s v="INVERSIONES AXEL Y COMPAÑIA S EN CS"/>
        <s v="ESTRELLA ANDINA S.A.S. "/>
        <s v="JAIME  AGUIRRE S.A.S"/>
        <s v="OSORIO ROSALES FREDY MANUEL"/>
        <s v="TOLDER S.A"/>
        <s v="RODRIGO MUNAR "/>
        <s v="JUAN CARLOS  ORDóñEZ"/>
        <s v="RICARDO  GIL"/>
        <s v="MANUEL  QUINETRO FRANCO"/>
        <s v="ROBERTO  MONCADA"/>
        <s v="IVAN  RAMIREZ GRANADA "/>
        <s v="PEDRO TORO CORTES"/>
        <s v="PROVINCIA SANTO DOMINGO DE GUZMAN"/>
        <s v="ASESORÍAS Y TRANSPORTES S.A.S."/>
        <s v="CARLOS TAPASCO "/>
        <s v="Distribuidora Industrial sas"/>
        <s v="ESPINOSA SALGUERO JOSE EDINSON"/>
        <s v="LLILIANA JOHANA MONTENEGRO TORREJANO"/>
        <s v="Mónica Lasso Navarrete"/>
        <s v="EDIFICIO ORANGE SUIT PH"/>
        <s v="ADRIANA  CAICEDO"/>
        <s v="DOLORES LEON GONZALEZ"/>
        <s v="SIERRA GERMAN"/>
        <s v="MADIAUTOS SAS"/>
        <s v="EXOTIC WOODS J.E S.A.S"/>
        <s v="DAVILA Y MEJIA S.A.S."/>
        <s v="CARMEN IMBETT DE MANZUR"/>
        <s v="CARLOS MARIO SALDARRIAGA MEJIA"/>
        <s v="DAMIS SAS finca del Lago Calima y se toma de stock carpintería con autorización del Sr. Michel  D. H"/>
        <s v="CUCUTA SUITES SAS"/>
        <s v="COMERCIALIZADORA TORREALTA S.A.S."/>
        <s v="PEDRO  JOSE SEGURO  BERMUDEZ"/>
        <s v="SEBASTIAN  RODRIGUEZ"/>
        <s v="ALEXANDER MUEBLES LTDA"/>
        <s v="LUJOS ARQUITECTURA"/>
        <s v="FANNOR ANTONIO MILLAN"/>
        <s v="CUBRIMOS EYA SAS"/>
        <s v="INVERSIONES LUXURY ACCESORIOS SAS"/>
        <s v="ASOCIACION PRESBITERIO DE LA COSTA NORTE DE COLOMBIA"/>
        <s v="DAMIS SA - SALA DE EXH YUMBO "/>
        <s v="JULIANA  HURTADO"/>
        <s v="BUENCAFE LIOFILIZADO DE COLOMBIA "/>
        <s v="DIEGO FERNANDO PAZ"/>
        <s v="LUCORP S.A.S"/>
        <s v="INMOBILIER SAS"/>
        <s v="JEFFREY GARDNER "/>
        <s v="SOLICITUD DE CREACIÓN DE PEDIDO NO FACTURABLE DAMIS FERIA DE DISEÑO"/>
        <s v="JJULIO CESAR VELEZ ORTIZ"/>
        <s v="CONDOMINIO RESIDENCIAL RESERVA CAMPESTRE"/>
        <s v="LUIS CARLOS LOPEZ ORTEGA"/>
        <s v="INVERSIONES MARINA TURISTICA S.A"/>
        <s v="MARKETING HOUSE MH SAS "/>
        <s v="SEBASTIAN  SIERRA"/>
        <s v="MAURICIO  MARULANDA"/>
        <s v="LILIANA ROJAS HENAO"/>
        <s v="ANDRES   RESTREPO"/>
        <s v="DIANA PATRICIA FRANCO OQUENDO"/>
        <s v="SERVI SOFT S.A"/>
        <s v="ANDRES RESTREPO"/>
        <s v="MYRIAM INES MORALES VASQUEZ"/>
        <s v="Andrés Felipe Guzmán Bohorquez "/>
        <s v="ITAU FIDUCIARIA PATRIMONIOS AUTONOMOS"/>
        <s v="DARLY ESCORCIA"/>
        <s v="VIA GROUP S.A.S"/>
        <s v="SURTICAMPO SAS"/>
        <s v="SAMUR OCAMPO CIA LTDA ASESORES DE SEGUROS"/>
        <s v="JUAN CARLOS MORA"/>
        <s v="santiago jaramillo de lineamientos "/>
        <s v="Leonardo Valderrama Martínez"/>
        <s v="MARIA FERNANDA LOPEZ"/>
        <s v="PROMOTORA PINARES S.A"/>
        <s v="HUGO VÉLEZ RESTREPO"/>
        <s v="CGT CONSTRUCCIONES S.A.S"/>
        <s v="COMFENALCO VALLE DELAGENTE"/>
        <s v="REDCOL HOLDINGS S.A.S"/>
        <s v="Duberney Preciado Rodríguez"/>
        <s v="AYOLA GUZMAN FRANKLIN"/>
        <s v="ADOLFO MARIÑO LOZANO"/>
        <s v="LUCIA GALVIS"/>
        <s v="LEONARDO  VALDERRAMA MARTíNEZ"/>
        <s v="INMOBILIARIA MARTOR SAS"/>
        <s v="JAIME  LOMBANA  BUITRAGO "/>
        <s v="CAVIR"/>
        <s v="LUNA LUNA MARIA ELSY"/>
        <s v="SUPER AGRO INVERSIONES S.A.S."/>
        <s v="CUADROS MELO LUIS ALBERTO"/>
        <s v="GRUPO INGERLIN SAS"/>
        <s v="JUAN CAMILO ZAPATA"/>
        <s v="SOFIA ESPINOZA"/>
        <s v="SUMIMAS S.A.S."/>
        <s v="CARMEN ELISA CASTILLLO "/>
        <s v="Maria Fernanda Merino Juarez"/>
        <s v="JOSE VELASQUEZ QUINTERO"/>
        <s v="CONGREGACIÓN DE HERMANAS FRANCISCANAS MISIONERAS DE MARÍA AUXILIADORA, REGIÓN MISIONERA SANTA MARÍA "/>
        <s v="INVERSIONES INGRID S.A.S"/>
        <s v="TROPICARPAS DE COLOMBIA SA"/>
        <s v="TAKAMI S.A"/>
        <s v="INVERSIONES MAFEPA S.A.S."/>
        <s v="ALEXANDRA   LóPEZ"/>
        <s v="ANDRES FELIPE GOMEZ SALAZAR"/>
        <s v="MARTINEZ NEIRA INVERSIONES S.A - EN LIQUIDACION"/>
        <s v="MARTINEZ NEIRA INVERSIONES LIMITADA "/>
        <s v="CRISTIAN ANDRES TAMAYO VEGA"/>
        <s v="takami"/>
        <s v="DAMIS SAS EFE CERO5 "/>
        <s v="GIRALDO MONSALVE EDUARDO"/>
        <s v="DAMIS S.A."/>
        <s v="Condominio Hatogrande Reservado "/>
        <s v="DAMIS SAS Juliana del éxito obsequio"/>
        <s v="JORGE ALBERTO JURI CAMACHO"/>
        <s v="COLEGIO MAYOR DE NUESTRA SEÑORA DEL ROSARIO"/>
        <s v="Agora Integradores "/>
        <s v="CHARBER OMAR ELJACH PACHECO"/>
        <s v="SUMAK SAS"/>
        <s v="JAIME LOZADA"/>
        <s v="DIANA MARTINEZ "/>
        <s v="PROYECTAR Q180 S. A. S"/>
        <s v="FRANCISCO  SáNCHEZ "/>
        <s v="MARIA ESNEDA LOPEZ "/>
        <s v="HOTEL SPORT BARU S.A.S"/>
        <s v="CONNECTA S.A.S."/>
        <s v="ROMERO Y SARRIA SAS"/>
        <s v="UMAMI GROUP"/>
        <s v="YESITH    HARKIN MORENO BELTRAN"/>
        <s v="RAJ PRAKASH"/>
        <s v="Autos Inmobiliaria S.A.S"/>
        <s v="Edificio Pascal propiedad Horizontal "/>
        <s v="CLAUDIA  DEL CASTILLO,  "/>
        <s v="Fernando salas legacy sas "/>
        <s v="JUAN CARLOS  POSADA"/>
        <s v="Luz Marina Arcila "/>
        <s v="SCATOLA FOOD GROUP S.A.S."/>
        <s v="BOOCA SAS"/>
        <s v="CARMIÑA  VILLEGAS"/>
        <s v="IVAN ENRIQUE ARENAS SUAREZ"/>
        <s v="MAURICIO PIÑEROS"/>
        <s v="PCE CONSULTORES SAS"/>
        <s v="MESA BRAVO LIBARDO"/>
        <s v="LUZ  FLOREZ"/>
        <s v="Comercializadora Cima Group SAS"/>
        <s v="CRISTINA  ZAPATA ARANGO "/>
        <s v="MOBRICK SAS"/>
        <s v="AROLDO RAMIREZ CASTRO"/>
        <s v="MAS QUE IMPRESOS S.A.S."/>
        <s v="JORGE  BUENO"/>
        <s v="MARIO PUBLICIDAD"/>
        <s v="PROCIME S A S "/>
        <s v="JUAN  RAMIREZ"/>
        <s v="BALLENA AZUL S.A.S."/>
        <s v="INVERSIONES CORREA RAMIREZ E HIJOS SAS"/>
        <s v="MANUELA  VERGARA FERNáNDEZ "/>
        <s v="Unión Temporal Bellavista"/>
        <s v="LUIS EDUARDO  JARAMILLO"/>
        <s v="VERGARA DELGADO WILIAM LEONARDO"/>
        <s v="INVERGUT SAS"/>
        <s v="INVERSIONES TORO MOLANO"/>
        <s v="CENTRO MEDICO COGNITIVO E INVESTIGACION SAS"/>
        <s v="Viñedo Ain Karin S.A."/>
        <s v="ROJAS GARCIA JESUS ABUNDIO"/>
        <s v="CRISTIAN ANDRES CHU SALGADO"/>
        <s v="TRES TRIGOS SAS"/>
        <s v=" ABOUT LEATHER SAS"/>
        <s v="INVERSIONES URICA S.A.S"/>
        <s v="Distribuidora de Carnes ET Los Monos SAS"/>
        <s v="SER RIESGOS INTEGRALES S.A.S"/>
        <s v="ECO PRODUCTOS SAS "/>
        <s v="CARPAS SOL Y SOMBRA SAS"/>
        <s v="ROBERTO  GARCIA "/>
        <s v="CASA HOTEL DON LUIS S.A.S"/>
        <s v="Cocipar"/>
        <s v=" INGENIERIA Y RIESGOS SAS "/>
        <s v="ASOCIACION COLOMBIANA DE AGENCIAS DE VIAJES Y TURISMO ANATO"/>
        <s v="ANDRES URIBE CRANE"/>
        <s v="GILMAR FERNANDO RIVERA"/>
        <s v="INVERSIONES TORO MOLANO S.A.S"/>
        <s v="SANTIAGO   RIBERO"/>
        <s v="DAMIS SAS CORTINAS DEL SR MICHEL DELCOURTH HERNANDEZ"/>
        <s v="CONSTRUCTORA SAN FRANCISCO SOCIEDAD POR ACCIONES SIMPLIFICADA"/>
        <s v="VISTA NORTE SAS"/>
        <s v="PORCICOLA PRADERA SA "/>
        <s v="DISLICORES"/>
        <s v="SÖRING CLINICA DE HERIDAS Y MEDICINAS INTEGRATIVAS SAS"/>
        <s v="LOB &amp; ADMINISTRADORA  DE SEGUROS LTDA"/>
        <s v="CRISTINA ECHAVARRIA  GONZALEZ"/>
        <s v="ANA ROSA CONSUEGRA"/>
        <s v="lebristol sociedad sociedad por acciones simplificadas"/>
        <s v="JORGE  CASTAñO "/>
        <s v="TAMARA IMAGENES "/>
        <s v="GOMEZ RAMOS JEISON ARLEY"/>
        <s v="DIANA  RAMIREZ "/>
        <s v="DISPROMED M K SAS"/>
        <s v="José Guerra de la Espriella"/>
        <s v="FERNANDO  SARRIA CLIMENT "/>
        <s v="YANETH RAMIREZ"/>
        <s v="LUZ PIEDAD PATIÑO"/>
        <s v="Asem Alsaadi "/>
        <s v="CARLOS  ARAGON"/>
        <s v="ISABELLA  OVALLE"/>
        <s v="EDGAR  GARCIA"/>
        <s v="PARASOLES CONFORT SAS"/>
        <s v="AIDA PATRICIA  HERNANDEZ SILVA"/>
        <s v="SAN LUCAS RESIDENCE SAS"/>
        <s v="EDIFICIO L´ANGOLO"/>
        <s v="TABARES FARIETA GERMAN"/>
        <s v="CARPAS DUNI"/>
        <s v="VILLA PLAYA TAYRONA SAS"/>
        <s v="AVICOLA LOS CAMBULOS SAS "/>
        <s v="ANGELES SPORT GYM S.A.S"/>
        <s v="JANETH ALVAREZ OSORIO"/>
        <s v="PALMACAOBA CONDOMINIO PROPIEDAD HORIZONTAL"/>
        <s v="UMAMI GROUP UMAMI GROUP"/>
        <s v="CARMEN CECILIA  MANZANO DE BURBANO"/>
        <s v="MARIA DEL CARMEN VELEZ"/>
        <s v="MARIA DEL CARMEN VELZ Y CI SAS"/>
        <s v="ELENID  ORTIZ MORA  "/>
        <s v="OCAMPO JARAMILLO JULIANA"/>
        <s v="BEATRIZ OROZCO"/>
        <s v="JUAN MIGUEL JARAMILLO"/>
        <s v="CHRISTIAN  URCUQUI APTO 209 T3 NOVA CLUB"/>
        <s v="JOSé FERNANDO  HOLGUIN GUERRERO"/>
        <s v="JUAN DAVID ESTRADA VELEZ"/>
        <s v=" INTERGRAFIC DE OCCIDENTE"/>
        <s v="MODECA GROUP S.A.S"/>
        <s v="WILSON CHAWEZ "/>
        <s v="POLYAGRO SAS"/>
        <s v="INTERGROUP SAS"/>
        <s v="XAVIER ERNESTO  BERMEO MENESES"/>
        <s v="LUIS AUGUSTO PUENTES "/>
        <s v="CDA TECNIPLUS SAS"/>
        <s v="Arte Patio NO FACTURABLE"/>
        <s v="EL GRAN LANGOSTINO SAS"/>
        <s v="CRITIAN  ANDRES PINEDA SALCEDO"/>
        <s v="SERTEMU S. A. S "/>
        <s v="CARPAS Y PARASOLES CANVAS ART"/>
        <s v="FERNEY CASTAÑO "/>
        <s v="francisco posada"/>
        <s v="Edificio Cortezza Calle 93 Propiedad Horizontal"/>
        <m/>
        <s v="Juan Antonio Lovera"/>
        <s v="DESARROLLADORA CC FONTANAR SAS"/>
        <s v="SAF CONSULTORES EN RETAIL SAS"/>
        <s v="IMPRESOS TRAFFIC PUBLICIDAD SAS"/>
        <s v="PABLO DONADO"/>
        <s v="WINNGLAS SAS"/>
        <s v="Bernardo Antonio Ochoa Lozano"/>
        <s v="CONJUNTO DE USO MIXTO ROBLE DE NOVATERRA PROPIEDAD HORIZONTAL POR ETAPAS, ETAPA 1"/>
        <s v="EDIFICION SPIRALE COMPLEX"/>
        <s v="Ana Milena Arias Alfaro"/>
        <s v="Iván Felipe Sierra Figueroa"/>
        <s v="AVICOLA LOS CAMBULOS SA"/>
        <s v="CARMEN EMILIA BRAND DIAZ"/>
        <s v="ANA ISABEL   LONDOñO BOTERO"/>
        <s v="MARIA LUCIA OLAYA"/>
        <s v="Alleata Group SAS"/>
        <s v="ARAUJO SARASTY GERMAN RICARDO"/>
        <s v="AMPARO GUZMAN"/>
        <s v="PUERTO 125 SAS PUERTO 125 SAS"/>
        <s v="VCR INVERSIONES SAS"/>
        <s v="PARASOLARES SAS"/>
        <s v="CARTAGENA PROPERTY MANAGEMENT S.A.S"/>
        <s v="JOHNNY  LEYTON"/>
        <s v="CONSTRUCTORA BOLIVAR"/>
        <s v="J &amp; P ASOCIADOS LTDA"/>
        <s v="ALMACENES SUPERMIO SAS"/>
        <s v="CRISTIAN ANDRES  CHU SALGADO"/>
        <s v="ZONAMERICA USUARIO OPERADOR DE ZONA FRANCA SAS"/>
        <s v="Andrea González Cano"/>
        <s v="GRUPO GIRALDO MEJIA S.A.S"/>
        <s v="UNIVERSIDAD NACIONAL DE COLOMBIA"/>
        <s v="COLOMBIANA DE MOLDEADOS S.A.S COMOLSA"/>
        <s v="JOAQUIN BELTRAN BECERRA "/>
        <s v="NACIRA  TURBAY"/>
        <s v="EDIFICIO MULTIFAMILIAR BAMBU CONDOMINIO"/>
        <s v="INVERSIONES JUANFA S.A.S"/>
        <s v="tecnielectric  limitada"/>
        <s v="AQUA &amp; TERRA CONSULTORES ASOCIADOS S.A.S."/>
        <s v="WILDER  RENE  ORTIZ  GONZALEZ"/>
        <s v="ADRIANA MALDONADO GONZALEZ"/>
        <s v="PEDRAZA PINEROS CESAR AUGUSTO"/>
        <s v="OFFICE BURGER FAMILY S.A.S"/>
        <s v=" FIDEICOMISOS SOCIEDAD FIDUCIARIA DE OCCIDENTE S.A"/>
        <s v="UNIDAD MEDICA INTEGRAL  SAN RAFAEL SAS"/>
        <s v="GUILLERMO MATEUS GARCIA"/>
        <s v="FRANCO VASQUEZ GILBERTO"/>
        <s v="DISTRICARPAS LA 17"/>
        <s v="NORA ESMERALDA ESTRELLA  JARAMILLO"/>
        <s v="LOURDES UCROS OSPINO"/>
        <s v="PORTAFOLIO JM2 S.A.S"/>
        <s v="CARMEN EMILIA  HOYOS GOMEZ "/>
        <s v="MARíA  LONDOñO "/>
        <s v=" MARIA FERNANDA GONZALEZ"/>
        <s v="MARLENY  PENAGOS"/>
        <s v="OLGA LUCIA BAENA DE GUZMAN"/>
        <s v="PONTIFICA UNIVERSIDAD JAVERIANA"/>
        <s v="AMPARO RIVILLAS"/>
        <s v="INGENIERIA DISEÑO Y CONSTRUCCION S.A.S"/>
        <s v="MERCANTIL  CASTRO S A S"/>
        <s v="INVERSIONES MONTOLIVO SAS"/>
        <s v="EDIFICIO QUARTIER - PROPIEDAD HORIZONTAL"/>
        <s v="LUCY  AZUERO "/>
        <s v="SERVICIOS INTEGRADOS NP S.A.S."/>
        <s v="CLEMENCIA JIMENEZ DE MICHAELIS "/>
        <s v="FLOREZ ANTOLINEZ PABLO ANTONIO"/>
        <s v="inversiones y servicios vazquez y vazquez S.A.S"/>
        <s v=" COLEGIO MAYOR DE NUESTRA SEÑORA DEL ROSARIO"/>
        <s v="Promotora Nivel S.A.S"/>
        <s v="MAL DE OJO SAS"/>
        <s v="EDISON SANCHEZ"/>
        <s v="NILTO  MEJIA RAMOS"/>
        <s v="INVERSIONES PIEDRAHITA OSPINA S.A.S"/>
        <s v="Windward Long Bay"/>
        <s v="MARIA SOCORRO LONDOÑO GIRALDO"/>
        <s v="Gilberto Franco "/>
        <s v="CATALINA  BARRIETOS"/>
        <s v="JUAN MANUEL HERNANDEZ CASTRO"/>
        <s v="ARRENDAMINETO DE EQUIPOS Y COSNTRUCCION S.A.S"/>
        <s v="FUSION DE ARTE Y DECORACION SAS"/>
        <s v="PANIFICADORA LA FINA E.U"/>
        <s v="dylser NV - NO FACTURABLE"/>
        <s v="PADOVA SAS"/>
        <s v="INVERSIONES DAON SAS"/>
        <s v="JJORGE ARMANDO LAZADA LARA"/>
        <s v="dylser NV"/>
        <s v="ARQUITECTURA ANGULAR SAS"/>
        <s v="Negocios el correo "/>
        <s v="A&amp;C MANILA S.A.S."/>
        <s v="COLEGIO DE ESTUDIOS SUPERIORES DE ADMINISTRACION - CESA"/>
        <s v="RICARDO LAMIR"/>
        <s v="ANDRÉS  TORRES"/>
        <s v="Viviana López Uribe"/>
        <s v="GRUPO EMPRESARIAL KIRLANO S.A.S"/>
        <s v="CMD GROUP"/>
        <s v="JOSE GUSTABO TABARES MARTINEZ"/>
        <s v="HUGO MADRIGAL ALZATE"/>
        <s v="FONBETA SAS "/>
        <s v="MARIA MARGARITA PEREZ  "/>
        <s v="ANDRES  CANO"/>
        <s v="MARGARITA DEL SOCORRO GIRALDO ARANGO "/>
        <s v="GLORIA INES ANGEL DE LOSADA "/>
        <s v="SOLINOFF "/>
        <s v="SIXCO SAS"/>
        <s v="MUEBLES JAMAR S.S"/>
        <s v="MARIA DEL CARMEN RUIZ  RAMIREZ"/>
        <s v="EFIMEROS DISEÑO S.A.S"/>
        <s v="ESTER BENAVIDES DE CHAVARRIAGA"/>
        <s v="CARMEN PADILLA "/>
        <s v="DAMIS SAS - NO FACTURABLE"/>
        <s v="B Y G CONSULTORES &amp; COMPAÑIA LIMITADA "/>
        <s v="EDIFICIO RONDA DEL RIO CENTRO COMERCIAL - PROPIEDAD HORIZONTAL"/>
        <s v="ZARGI SAS "/>
        <s v="TATIANA ROLDAN"/>
        <s v="MARTA  HELENA SARRIA"/>
        <s v="ESTEBAN  REY  SANDOVAL"/>
        <s v="JOEL VILELA"/>
        <s v="LEONARDO GUTIERREZ SOLANO"/>
        <s v="MARIA BARDOSSY "/>
        <s v="INTERGRAFIC DE OCCIDENTE SAS"/>
        <s v="Nicole Marín"/>
        <s v="CCV TALLER Y DISEÑO "/>
        <s v="IVAN  ALFONSO DELGADO ARANGO"/>
        <s v="COLCONSTRUC S.A.S"/>
        <s v="GEOAMBIENTAL SAS"/>
        <s v="COMERCIAL DOMINGUEZ  LIMITADA"/>
        <s v="JIMENEZ TABORDA JORGE HUMBERTO"/>
        <s v="DANIEL FRANCISCO  BURITICA CORDOBA"/>
        <s v="DASH ESTETIC S.A.S"/>
        <s v="HOTEL COUNTRY INTERNACIONAL"/>
        <s v="ARTEXTIL SAS"/>
        <s v="inversiones Botero L ."/>
        <s v="INVERSIONES ELIAS BUSTILLO SAS"/>
        <s v="INVERSIONES ELIAS BUSTILLO"/>
        <s v="CRISTINA CLAROS"/>
        <s v="LILIANA  FIGUEROA GALLEGO"/>
        <s v="COTUA FUENTES LILIANA"/>
        <s v="ADL CENTENARIO S.A.S."/>
        <s v="CONSTRUCCION Y DISEÑO S.A.S."/>
        <s v="GRAN ESTACION CENTRO COMERCIAL- PROPIEDAD HORIZONTAL"/>
        <s v="SGS COLOMBIA HOLDING S.A.S. "/>
        <s v="CONSTRUCORP DISENO, GERENCIA Y CONSTRUCCION SAS"/>
        <s v="NATHALIA VALENTINA  LUNA CASTELLANOS"/>
        <s v="LABORATORIOS COSMETICOS Y QUIMICOS COSQUIM S.A.S."/>
        <s v="INVERSIONES SKALION SAS "/>
        <s v="B Y G CONSULTORES &amp; COMPAÑIA LIMITADA"/>
        <s v="GENETICA DE LA LLANURA "/>
        <s v="FANNY ESCOBAR"/>
        <s v="VALENTINA GONZALEZ DE SANCHEZ"/>
        <s v=" JOSE GOMEZ DAZA  "/>
        <s v="JENARO BETANCUR MC EWEN "/>
        <s v="CLAUDIA  ARRAZOLA BUSTILLO"/>
        <s v="ANDRES SANTIAGO DUQUE CAICEDO"/>
        <s v="CENTRO NEUROLOGICO DEL NORTE SAS"/>
        <s v="COLIN  COLOMBIA INVEST SAS"/>
        <s v="CARPASY CUBRIMIENTOS INDUSTRIAL FAGOZA SAS"/>
        <s v="BEATRIZ  PEREZ GONZALEZ"/>
        <s v="DIEZ MEDELLIN S.A.S"/>
        <s v="MAGDALENA  BOTERO GIRALDO"/>
        <s v="AGUA DE LEON S.A.S"/>
        <s v="HOTEL CASABLANCA SAN ANDRES  SAS"/>
        <s v="MORANO S.A.S."/>
        <s v=" leyby viviana Mera Obregon"/>
        <s v="MAURICIO  JARAMILLO GALLO"/>
        <s v="SOLAR WING SAS"/>
        <s v="TAPIDEMA LTDA"/>
        <s v="DANIEL  BURITICA"/>
        <s v="MARIO GUTIERREZ"/>
        <s v="IVAN ALFONSO DELGADO ARANGO"/>
        <s v="GONZALO  LONDOñO"/>
        <s v="MARIA RUIZ  "/>
        <s v="ROSALES BOLANOS ANTIDIO"/>
        <s v="MARIA EUNICE TRUJILLO  TARAZONA"/>
        <s v="LIDERTEK SAS"/>
        <s v="ALUA INVERSIONES SAS"/>
        <s v="INNOVATION MEGA SAS"/>
        <s v="DOMINGUEZ PIEDRAHITA JAIME ALBERTO"/>
        <s v="INMOBILIARIA BEAGON S.A.S"/>
        <s v="SERVICIOS HIDRAULICOS MAQUINAS Y REPUESTOS INDUSTRIALES SAS"/>
        <s v="CARPAS Y CUBRIMIENTOS"/>
        <s v="HOTELES GETSE SOCIEDAD POR ACCIONES SIMPLIFICADA"/>
        <s v=" CINDY  PAOLA GARCIA VERA"/>
        <s v="FELIPE"/>
        <s v="INVERSIONES TAC SAS "/>
        <s v="DAMIS"/>
        <s v="JAVIER ALONSO PEREZ VELEZ"/>
        <s v="ARME SAS "/>
        <s v="GRUPO ASIX PUBLICIDAD"/>
        <s v="CAMILO  ARANGUREN"/>
        <s v="CONDOMINIO CAMPESTRE RESERVA DEL OESTE ETAPA I"/>
        <s v="ELKIN PAREDES RONDERO"/>
        <s v="GRUPO DOSS ARQ - JORGE GOMEZ "/>
        <s v="COMERCIALIZADORA SIMA GROUP S.A.S."/>
        <s v="CAFE DEVOTION LTDA"/>
        <s v="SOLER CRUZ JULIAN ALBERTO"/>
        <s v="ARBOREA"/>
        <s v="CLUB LA PRADERA DE POTOSI "/>
        <s v="TEJIDOS TEXTILTEX"/>
        <s v="SOLUCIONES FOURGEN SAS"/>
        <s v="CLARA MARíA  SANíN POSADA"/>
        <s v="ANGELA  MARIA  TREJOS"/>
        <s v="Soraya Gomez"/>
        <s v="CAROLINA. BORDA ."/>
        <s v="ANDRES FELIPE  GALLO "/>
        <s v="JORGE  JIMENEZ MENDIETA"/>
        <s v="ACOSTA PEREZ EDMUNDO ENRIQUE"/>
        <s v="Gloria adriana Lopez  "/>
        <s v="INVERSIONES FELCAM SAS"/>
        <s v="MATEO AYALA"/>
        <s v="ALCE NEGRO HOSPITALITY S.A.S. "/>
        <s v="COMERCIACIALIZADORA SAMJO"/>
        <s v="DAMIS SAS NO FACTURABLE"/>
        <s v="ACADEMYCA S.A.S "/>
        <s v="ANDRES  VASCO "/>
        <s v="CARPAS Y CUBRIMIENTOS MAZAL SAS"/>
        <s v="MUBLES Y PARASOLES CASANI SAS"/>
        <s v="HUGO SUAREZ  VANEGAS"/>
        <s v="MERCEDES  TOVAR GARCIA"/>
        <s v="CLARA LUCIA  RUDAS RUIZ"/>
        <s v="SANCHEZ BELTRAN YEHISON ALBEIRO"/>
        <s v="DILIA  ROYS"/>
        <s v="MARGARITA MESA "/>
        <s v="CAMILO  PINZON "/>
        <s v="SERVICIOS HEMATOLÓGICOS S.A.S"/>
        <s v="GRUPO BUENA VIDA S.A.S"/>
        <s v="OPERACIÓN &amp; HOTELERIA SAS"/>
        <s v="Hotel Mercure"/>
        <s v="INVERSIONES MEGACOR SAS"/>
        <s v="HOTEL BLUEDOORS LUXURY SUITES"/>
        <s v="GIOVANNI LOMBARDI"/>
        <s v="CECILIA QUIROZ VELEZ"/>
        <s v="PROYECTOS Y ESTRUCTURAS S.A.S."/>
        <s v="CVATSE SAS"/>
        <s v="RUA ZAPATA MIGUEL ANGEL"/>
        <s v="C.I. CARBOMAZ S.A.S."/>
        <s v="TR HIJOS SAS"/>
        <s v="FELIPE RUIZ"/>
        <s v="MEGACOR SAS"/>
        <s v="ARMANDO CORTES   ALVAREZ"/>
        <s v="EL CORTE DEL SUR PELUQUERIA SAS"/>
        <s v="EDIFICIO CORTEZZA CALLE 93"/>
        <s v="Shay A. Berman"/>
        <s v="GIRALDO MAZUERA PEDRO JOSE"/>
        <s v="INVERSIONES BIBAR SAS"/>
        <s v="JUAN CARLOS  PINZON "/>
        <s v="Samuel Barragan"/>
        <s v="MANUEL INOCENCIO VEGA MEZA"/>
        <s v="FIANNA DANZA S.A.S"/>
        <s v="PLANEADOS SAS"/>
        <s v="MAURICIO LALINDE "/>
        <s v="MARCELA  AYERBE"/>
        <s v="ZOLANGEL SIERRA TORRES"/>
        <s v="SILVIO PLAZA"/>
        <s v="HOTELES DE LA ANTIGUA SOCIEDAD POR ACCIONES SIMPLIFICADA"/>
        <s v="FABIAN  VALLEJO OBANDO"/>
        <s v="CARLOS  ABADIA"/>
        <s v="CARMEN ALICIA  OSPINA DE RINCÓN "/>
        <s v="TECNOGRANJAS COLOMBIA S.A.S."/>
        <s v="EMBAJADA DE LOS ESTADOS UNIDOS DE AMERICA"/>
        <s v="OLD TOWN SA.S"/>
        <s v="PEDESTAL CONSTRUCTORA S.A.S."/>
        <s v="GROVEPEAK SAS"/>
        <s v="CONJUNTO RESIDENCIAL REMANSO DE LA COLINA"/>
        <s v="CONSORCIO CONSTRUCTOR SANTA MARINA"/>
        <s v="CARLOS EDUARDO PARRA GARNICA"/>
        <s v="CH&amp;ASOCIADOS CONSTRUCTORES S.A.S ZOMAC"/>
        <s v="OPERADORA SAN AGUSTIN"/>
        <s v="SERRANO SIERRA SERGIO"/>
        <s v="MEGOL S.A.S"/>
        <s v="IRIS RIVERA  MORALES"/>
        <s v="MENSULA SAS"/>
        <s v="NESTOR  VILLARRAGA"/>
        <s v="casa alpin exterires sas"/>
        <s v="JGR PROYECTOS SAS"/>
        <s v="MANUELA VARGAS "/>
        <s v="ABBI GLOBAL S.A.S"/>
        <s v="COLEGIO DE ESTUDIOS SUPERIORES DE ADMINISTRACION CESA"/>
        <s v="Paralellum group sas"/>
        <s v="CARMEN LUCIA CANAL"/>
        <s v="GLADYS DEL SOCORRO RAMIREZ RESTREPO"/>
        <s v="MIGUEL ANGEL CARMONA"/>
        <s v="ARGEMIRO TELLO  ORTEGA"/>
        <s v="HOTELES ESTELAR SA"/>
        <s v="Promotora Giraldo Gonzalez y Cia SCA"/>
        <s v="JUNTA DE ACCION COMUNAL BARRIO EL ALTO"/>
        <s v="WILLIAM SANCHEZ S.A.S."/>
        <s v="JAIME AGUIRE SAS"/>
        <s v="ABRIENDO PUERTAS S.A.S"/>
        <s v="MARTA CABRERA "/>
        <s v="ABARROTES LA LIBERTARIA S.A.S."/>
        <s v="MAURICIO  GUTIERREZ ARANGO"/>
        <s v="MOHAMED ABOU EL"/>
        <s v="POLLO RUSTIK S.A.S"/>
        <s v="E&amp;D CAFES S.A.S."/>
        <s v="EXCURSIONES AMISTAD S.A.S. Y/O ADESCUBRIR TRAVEL &amp; ADVENTURE S.A.S"/>
        <s v="JUAN DAVID  PEREZ"/>
        <s v="ANGELA PONCE DE LEON CORONADO"/>
        <s v="ISABEL CRISTINA GARCIA "/>
        <s v="I R C C S.A.S INDUSTRIA DE RESTAURANTES CASUALES S.A.S"/>
        <s v="AIDA  HENAO"/>
        <s v="JARVIN AVENDAÑO NIÑO"/>
        <s v="FRANKLYN VASQUEZ CESAR YOVANY"/>
        <s v="ASOMBRAR CONSTRUCCIONES SAS"/>
        <s v="ESCOBAR FLORENCIO"/>
        <s v="Distribuciones Eléctricas AC SAS"/>
        <s v="Angel Llerena Rojas"/>
        <s v="MATILDE  VALDERRAMA DE CAMACHO  "/>
        <s v="MONICA  CHARRIS"/>
        <s v="Beatrice flye de mitchell s en c"/>
        <s v="EDIFICIO COMERCIAL ELITE PROP HORIZONTAL"/>
        <s v="Hotel Sofitel Calablanca Barú"/>
        <s v="Accor Luxury Colombia S.A.S."/>
        <s v="FUNDACION ZOOLOGICA DE CALI"/>
        <s v="GRUPO ARQUINOVA S.A.S"/>
        <s v="GERARDO VANEGAS"/>
        <s v="HOTEL MEDELLIN RODADERO"/>
        <s v="TATIANA RAMóN"/>
        <s v="CONJUNTO RESIDENCIAL URBANIZACIÓN AGATA PROPIEDAD HORIZONTAL"/>
        <s v="RRM INGENIERIA Y CONSTRUCCION SAS"/>
        <s v="JAIME AGUIRRE SAS"/>
        <s v="SIMA CONSTRUCCION &amp; CONSULTORIA S.A.S."/>
        <s v="JAVIER LOZADA  "/>
        <s v="MALEK  TURKI "/>
        <s v="BATISTA SALCEDO GERMAN"/>
        <s v="CAMELLIA S.A.S "/>
        <s v="FABIO VALENCIA"/>
        <s v="HERNANDO ARANZAZU"/>
        <s v="GRUPO LA AZOTEA S.A.S."/>
        <s v="LIVING ESPACIOS SAS"/>
        <s v="RICARDO BASIL"/>
        <s v="JUAN CAMILO SILVA RODRIGUEZ"/>
        <s v="LUIS FERNANDO GUARIN VANEGAS"/>
        <s v="HAROLD ARISTIZABAL LORA"/>
        <s v="DEYSI  PEREZ"/>
        <s v="M3 Design Studio Corp"/>
        <s v="DEIRO ALVAREZ BASTIDAS"/>
        <s v="PABLO  GUTIéRREZ "/>
        <s v="MULTICARPAS Y ESTRUCTURAS COLOMBIA SAS"/>
        <s v="Jaime Alonso Restrepo Vélez "/>
        <s v="AMANECER MEDICO SAS"/>
        <s v="CASTOR MUEBLES Y ACCESORIOS SAS"/>
        <s v="INVERSIONES CAMLON Y CIA S. EN C. A."/>
        <s v="INVERCASGO S.A.S."/>
        <s v=" DOSÉ SKY LOUNGE S.A.S."/>
        <s v="SUPER TIENDAS Y DROGUERIAS OLIMPICA SA"/>
        <s v="UNIVERSIDAD EL ROSARIO"/>
        <s v="GILBERTO  FRANCO "/>
        <s v="TECS  SAS"/>
        <s v="DISTRIBUCIONES ELECTRICAS AC SAS "/>
        <s v="JUANA DEL SOL SAS"/>
        <s v="P.I.O. S.A.S. PUERTOS, INVERSIONES Y OBRAS S.A.S."/>
        <s v="LUIS ARLEY SANCHEZ SUAREZ"/>
        <s v="OSCAR IVAN RODRIGUEZ MORALES"/>
        <s v="MABEL  GóMEZ"/>
        <s v="JUANBE S.A   "/>
        <s v="ROBERTO  JANIOT"/>
        <s v="JARALEZ S.A.S."/>
        <s v="INGRID GIOMAR AREVALO GARCIA"/>
        <s v="CAL DIAKONIA SAS"/>
        <s v="GRUPO MARBE SAS"/>
        <s v="MARTIN DULCEY"/>
        <s v="SOCIEDAD FLUVIAL Y T DE COMBUSTIBLES SAS"/>
        <s v="HABIB NAAR MACKENZIE"/>
        <s v="MARTIN  DULCEY"/>
        <s v="RG FACTURA SAS"/>
        <s v="MARIA CRSITINA PEDRAZA MORALES"/>
        <s v="GRUPO DOSS ARQ SAS"/>
        <s v="LA COMITIVA SAS"/>
        <s v="ORIGEN COLOMBIA MARKETING S.A.S."/>
        <s v="LUCíA  RESTREPO"/>
        <s v="ANIBAL JOSE JANNA RAAD"/>
        <s v="MARIA  ANGELICA SOLANO MILLAN "/>
        <s v="Ombra Outdoor"/>
        <s v="TECH DESIGN SAS"/>
        <s v="CERRAJERIA, CONSTRUCCIONES Y SUMINISTROS CALICHE S.A.S"/>
        <s v="HOMETECH EL HOGAR DIGITAL SAS"/>
        <s v="MILTON  MENESES"/>
        <s v="CORPORACION CLUB CAMPESTRE"/>
        <s v="CONDOMINIO CAMPESTRE RESERVA DE PANCE"/>
        <s v="MARIA FERNANDA PLATA "/>
        <s v="Jesus Jairo uchima saldarriaga"/>
        <s v="INVERSIONES PINZON LEON SAS"/>
        <s v="UNIVERSIDAD DE LA SABANA"/>
        <s v="CORPORACION CLUB CAMPESTRE DE IBAGUE"/>
        <s v="TORTOSA LLC"/>
        <s v="MAL DE OJO SAS "/>
        <s v="DISTRILICORES DEL TOLIMASAS"/>
        <s v="CARLOS NOVOA"/>
        <s v="CENTRO COMERCIAL CHIPICHAPE "/>
        <s v="LITOPLAS SA"/>
        <s v="SANTANDER &amp; VELEZ SAS"/>
        <s v="NATALIA  MORA"/>
        <s v="INVER CAPITALP.G"/>
        <s v="GRUPO TRES RIOS S.A.S"/>
        <s v="GUILLERMO ALBERTO CHAUX "/>
        <s v="SAN LUCAS RESIDENCE"/>
        <s v="TELECENTER PANAMERICANA LTDA"/>
        <s v="INVERSIONES PINZON LEON "/>
        <s v="Luisa Camila Moran Garzon "/>
        <s v="ALIANZA FIDUCIARIA SA FIDEICOMISOS"/>
        <s v="HUGO CASAS "/>
        <s v="EQUIPOS DE PROTECCION INDIVIDUAL S.A.S."/>
        <s v="COOPERATIVA COLANTA"/>
        <s v="ATELIER DB LLC "/>
        <s v="ASOCIACION SINDICAL DE TRABAJADORES DEL SECTOR SALUD Y DE APOYO A KA GESTION ASOSINDISALUD"/>
        <s v="DELIPAVO SAS"/>
        <s v="CAMINOS CREATIVOS MARKETING Y PUBLICIDAD SAS "/>
        <s v="HENAO PUGLIESE S.A.S"/>
        <s v="Varela Plaza sas "/>
        <s v="Servicios Industriales Cattan "/>
        <s v="DANIEL    ARAUJO     GUERRERO"/>
        <s v="ARTHUR  RODRIGUEZ"/>
        <s v="ANDINA BROKERS COLOMBIA ANDINA BROKERS CO S. A. S"/>
        <s v="ENFRAGEN TERMOVALLE S.A.S. EMPRESA DE SERVICIOS PUBLICOS"/>
        <s v="INNOVAZION TECHNOLOGY GREUP EU"/>
        <s v="PARQUE COMERCIAL EL TESORO PH"/>
        <s v="BEATRICE FLYE DE MITCHELL S. EN C."/>
        <s v="HOTELES Y TURISMO H.T. S.A.S."/>
        <s v="HGC ARQUITECTOS SAS"/>
        <s v="CATALINA HERNANDEZ VELEZ "/>
        <s v="AYGPHARMA SAS"/>
        <s v="HENRY  RUIZ BETANCOURT"/>
        <s v="CRUCERO DAPA SAS"/>
        <s v="J.M.L LOGISTICAS INTEGRAL S.A.S."/>
        <s v="ESTEBAN BUSTAMANTE ESTRADA"/>
        <s v="COLMARCAS SAS"/>
        <s v="JUAN CARLOS VALENCIA"/>
        <s v="THE FURNITURE BOUTIQUE INC"/>
        <s v="CENTRO COMERCIAL ARRECIFE"/>
        <s v="NNT LAB SAS"/>
        <s v="SUSANA DURAN GUZMAN"/>
        <s v="IPS CENTRO CIENTÍFICO ASISTENCIAL"/>
        <s v="PALAM COLOMBIA S A S"/>
        <s v="JAIME QUIÑONES CASILIMAS"/>
        <s v="D L K SAS"/>
        <s v="LIPANDRE S.A.S"/>
        <s v="CAMILO  COCHA"/>
        <s v="Amelia Montoya de recaman"/>
        <s v="COMERCIALIZADORA  LUIS GOMEZ CIA EN CS"/>
        <s v="Javier Oswaldo Pieschacon Navarro"/>
        <s v="SOMOS MASA SAS"/>
        <s v="AVISOS PARASOLES ANY"/>
        <s v="CARLOS ANDRES HERRERA HERNANDEZ"/>
        <s v="CONSULTORES Y CONSTRUCTORES DE DESARROLLO Y EXCELENCIA EN PROYECTOS DE INGENIERÍA S.A.S"/>
        <s v="RETIRO HOME SA S"/>
        <s v="SANDRA QUINTERO "/>
        <s v="Promociones lf mejia sas "/>
        <s v="PROYECTOS E INVERSIONES BIT BUSINESS S.A.S "/>
        <s v="FUNDACION UNIVERSITARIA KONRAD LORENZ"/>
        <s v="JOHANNY  GOMEZ  GUIRALDO"/>
        <s v="JORGE  IVAN CUELLAR  PULGARIN"/>
        <s v="BALEN TORRES CASTAÑEDA"/>
        <s v="SARL SOC CONSTR MENUIS INDUST"/>
        <s v="MARGARITA  ROSA RAMIRES HERRERA"/>
        <s v="EDUARDO LAUTIERI"/>
        <s v="We Got You Covered Outdoor"/>
        <s v="KERKAPORTA SAS"/>
        <s v="MARIA FERNANDA  MOSQUERA PIEDRAHITA"/>
        <s v="AC PROYECTOS DE INGENIERIA SAS"/>
        <s v="Anchor Industries, Inc"/>
        <s v="EDIFICIO HOTEL URBAN SUITES - PROPIEDAD HORIZONTAL"/>
        <s v="UNIDADES RESIDENCIALES MODERNAS SA"/>
        <s v="ARJUFEMA SAS"/>
        <s v="GENESIS  CORREA  "/>
        <s v="LINA PAOLA SANCHEZ GARAY"/>
        <s v="ALBERT  STERLING NARANJO"/>
        <s v="CONSORCIO HOUSINN AYACUCHO"/>
        <s v="BRILLADORA EL DIAMANTE S.A."/>
        <s v="CORNELIA STREET SAS  "/>
        <s v="AGROINDUSTRIALES DEL OESTE S.A.S"/>
        <s v="MORA DIGITAL PUBLICIDAD  LTDA"/>
        <s v="ORGANIZACION AXON360 S.A.S."/>
        <s v="DAMIS SAS - DANIEL DELCOURT "/>
        <s v="MARTHA DE MATAMOROS "/>
        <s v="MARCO ANTONIO CARDONA ESPINOSA"/>
        <s v="LA MIGUERIA SAS"/>
        <s v="LA MIGUERIA S.A.S."/>
        <s v="MORROS KAI SAS"/>
        <s v="JULIANA  HERRERA DELGADO"/>
        <s v="GLORIA ABADIA DEL CAMPO"/>
        <s v="COMERCIALIZADORA LUIS A GOMEZ  CIA S EN C S"/>
        <s v="TECNOCARPAS SAS"/>
        <s v="MARIA JOSE ESPINAL VACCA"/>
        <s v="PIZZAIOLO COLOMBIA SAS"/>
        <s v="TERRANUM DESARROLLO S.A.S."/>
        <s v="URBANIZACION LA CAMPIÑA DE LINARES (ETAPA 2) P.H"/>
        <s v="UMAMI GROUP SAS"/>
        <s v="LCLS GROUP LLC"/>
        <s v="LIA ESPINAL"/>
        <s v="AZURITA SAS"/>
        <s v="LABORATORIOS GOTHAPLAST LTDA"/>
        <s v="CENTRO COMERCIAL UNICENTRO"/>
        <s v="MENSULA S.A.S."/>
        <s v="Management Supplies SAS"/>
        <s v="ARRENDAMIENTOS DE EQUIPOS Y CONSTRUCIONES SAS"/>
        <s v="SUDAOS S.A.S."/>
        <s v="GODECO"/>
        <s v="PACTIA S.A.S"/>
        <s v="GUSTAVO ZAPATA AYALA"/>
        <s v="CONJUNTO RESIDENCIAL BANYO"/>
        <s v="CAMILA  VILLAR"/>
        <s v="ACEVEDO VARGAS ASESORIAS JURIDICAS"/>
        <s v="GEOSOLUCIONES DE INGENIERIA SAS"/>
        <s v="CLARA  CIFUENTES"/>
        <s v="ALVARO RICARDO MUNEVAR"/>
        <s v=" JAIME HERNA LLANO PANESSO"/>
        <s v="ATENEA ENTERPRISE SAS "/>
        <s v="ALBERTO CORREA GONZALES "/>
        <s v="LONDOÑO OCHOA Y CIA S. EN C."/>
        <s v="MARIA PAULA WITTICH"/>
        <s v="ANA MARIA PAYARES TENORIO"/>
        <s v="COMERCIAL DE SERVICIOS E INSUMOS S.A.S"/>
        <s v="RADIO CADENA NACIONAL S A S"/>
        <s v="FERRO AGRO DEL PACIFICO SAS FERRO AGRO DEL PACIFICO SAS"/>
        <s v="MARTHA  HERRERA"/>
        <s v="MARGARETH SAAVEDRA CASTRO"/>
        <s v="GRUPALCO S.A.S."/>
        <s v="FATIMA  DAHER KARFAN "/>
        <s v="DIAZ ESPINOZA RAFAEL"/>
        <s v="ANGELA ZEA"/>
        <s v="PLACIDO GROUP S.A.S"/>
        <s v="LA LUCERNA SAS"/>
        <s v="ALVARO MUñOZ"/>
        <s v="CONDOMINIO HATO GRANDE RESERVADO PROPIEDAD HORIZONTAL"/>
        <s v="MARK  BINGLE"/>
        <s v="LA PRADERA DE POTOSI CLUB RESIDENCIAL"/>
        <s v="EULER  JáCOME "/>
        <s v="TRAVIS HAMEL OLSEN"/>
        <s v="GRUPO GUADALUPE S.A.S."/>
        <s v="PROMOCIONALES Y TECNOLOGICOS MEDELLIN S.A.S"/>
        <s v="KINTSUGI DESARROLLOS S.A.S."/>
        <s v="FERNANDO CLAROS "/>
        <s v=" IRMA  CALDERON ZULUAGA"/>
        <s v="FABIAN  VEGA ACUÑA"/>
        <s v="Gustavo Otalvaro "/>
        <s v="LUIS ALBERTO PERZ"/>
        <s v="SOLUCIONES INDUSTRIALES  SAS"/>
        <s v="RECUPERACIONES NARANJO RECICLYNG"/>
        <s v="BUILD IT RIGHT"/>
        <s v="COMERCIALIZADORA ALUTGLASS SAS"/>
        <s v="PRIETO ASOCIADOS ASESORES DE SEGUROS LTDA"/>
        <s v="MAXMEL ASOCIADOS S.A.S."/>
        <s v="CASA VERANO  COLOMBIA  SAS"/>
        <s v="EL GRAN LANGOSTINO S.A.S"/>
        <s v="UNION TEMPORAL GUAI 2023"/>
        <s v="ANDREA PIEDRAHITA"/>
        <s v="Deco Abrusci International llc"/>
        <s v="HONGDA LIAN SHAO COLOMBIA SAS"/>
        <s v="JOSE MALDONADO"/>
        <s v="JUAN CARLOS CASTRO"/>
        <s v="Hector Raul Rendon Echeverri"/>
        <s v="JONH JAIRO VALENCIA"/>
        <s v="INVERSIONES ETER SAS"/>
        <s v="ATELIER DB LLC"/>
        <s v="BYGMEDICAL S.A.S."/>
        <s v="DARWIN VALENCIA"/>
        <s v="MARIA NIBIA CASTANO GIRALDO"/>
        <s v="SCHALLER ROSSI &amp; PARTNERS S.A.S."/>
        <s v="HOTEL YORK"/>
        <s v="ESTEBAN  ESPINOSA"/>
        <s v="ISABELINA  DE ROJAS"/>
        <s v="LUIS ERNESTO ARTETA DE LA HOZ"/>
        <s v="SOCIEDAD INMOBILIARIA DE LA SABANA SAS"/>
        <s v="LILIANA  ARCE"/>
        <s v="INACAR S.A."/>
        <s v="CARPAS Y CUBIERTAS INDUSTRIALES SAS"/>
        <s v="ESPERANZA ZQUIERDO"/>
        <s v="LIPANDRE SAS"/>
        <s v="ADMINISTRAMOS LU SAS"/>
        <s v="WILSON  CHAWEZ"/>
        <s v="LUZ BIBIANA LOPEZ RUIZ"/>
        <s v="INVERSIONES LAMIGAJA S.A.S"/>
        <s v="LUIS ERNESTO  ARTETA DE LA HOZ "/>
        <s v="MAURICIO ROJAS"/>
        <s v="BOOCA SAS "/>
        <s v="ALVAREZ LOZANO MIGUEL"/>
        <s v="EDIFICIO BAVARIA 13.60"/>
        <s v="ORGANIZACION MERCANTIL DE COLOMBIA ZOMAC SAS"/>
        <s v="OA + M S.A.S"/>
        <s v="JACQUELINE GARRIDO DE PEREZ"/>
        <s v="MAQUITE SA"/>
        <s v="EDIFICIO OCEANIA PROPIEDAD HORIZONTAL"/>
        <s v="HECTOR LUIS  ANILLO PEREIRA  "/>
        <s v="ALEJANDRA  OSPINA LONDONO "/>
        <s v="OLDCUBAN GROUP S.A.S"/>
        <s v="P J COL S A S"/>
        <s v="INVERSIONES Y SERVICIOS VASQUEZ Y VASQUEZ S.A.S."/>
        <s v="ACUATICA VALLE S.A.S"/>
        <s v="FLORENCIA  DELGADO"/>
        <s v="SEGIRIDAD SUPERIOR LTDA"/>
        <s v="DIANA MARCELA  HERNáNDEZ "/>
        <s v="LASSO TACHA E HIJOS Y CIA S. EN C."/>
        <s v="VAHERA SAS"/>
        <s v="ANDRES SANTIAGO  DUQUE CAICEDO"/>
        <s v="MUNCHIES BRUNCH"/>
        <s v="DONADO ARCE &amp; CIA S.A.S"/>
        <s v="DOLMEN SA"/>
        <s v="Juan Jairo Zuluaga"/>
        <s v="CARPAS Y HANGARES SAS"/>
        <s v="ANDRES  BONILLA  TORRES"/>
        <s v="HUGO MOLINA"/>
        <s v="INDUSTRIA DE ALIMENTOS AYMARA S.A.S"/>
        <s v="LA PRADERA INVERSIONES AGROPECUARIAS SAS "/>
        <s v="JULAJE CONSULTORIA E INVERSIONES S.A.S."/>
        <s v="CAMILO RUSSY"/>
        <s v="CABAL VASQUEZ &amp; CIA S.A.S."/>
        <s v="ZULLY  ROMAN"/>
        <s v="DOMAS GROUP SAS"/>
        <s v="EDIFICIO MIRADOR DEL OESTE - PROPIEDAD HORIZONTAL"/>
        <s v="MARIA GABRIELA GOMEZ DE GOMEZ"/>
        <s v="JSG ALTERNATIVAS MÉDICAS S.A.S"/>
        <s v="ESPERANZA _x0009__x0009__x0009__x0009_  IZQUIERDO"/>
        <s v="LA HACIENDA SAS"/>
        <s v="EDGAR  BAQUERO"/>
        <s v="Delcy Yurley Perez Holguin"/>
        <s v="FERNANDO DOMINGUEZ"/>
        <s v="LEON RUEDA YESENIA"/>
        <s v="VALLE MILLAN WILLIAN FELIPE"/>
        <s v="DISTRIBUIDORA DE PESCADOS Y MARISCOS DE LA SABANA SAS"/>
        <s v="TANIA SUAZA BANDERA"/>
        <s v="JSG ALTERNATIVAS MEDICAS SAS"/>
        <s v="POLLO RUSTIK S.A.S."/>
        <s v="Promociones lf mejia sas"/>
        <s v="CARPAS FERRARI SAS"/>
        <s v="José Mario Bolaño sanchez"/>
        <s v="TRISON SAS"/>
        <s v="HECTOR FABIO ARISTIZABAL GRISALES"/>
        <s v="CORPORACION CULTURAL ALEXANDER VON HUMBOLDT DEUTSCHER SCHULVEREIN"/>
        <s v="ERIKA LOPEZ "/>
        <s v="LUZ  BOTERO ARANGO"/>
        <s v="Hotel Marriott Cali"/>
        <s v="WILLIAN DE LIMA"/>
        <s v="NICOLAS  GRANADOS "/>
        <s v="ARMANDO                          GOMEZ"/>
        <s v="DANIELA  GALVIS VILLARREAL  "/>
        <s v="CARLOS  BARONA"/>
        <s v="WILLIAM  JUBIZ HAZBUM"/>
        <s v="Oscar Fernando Tovar Ortiz  "/>
        <s v="LESVIA MANCERA"/>
        <s v="DOS GARDENIAS PARA TI SAS"/>
        <s v="LAURA ISABEL  POTES CRUZ "/>
        <s v="HITOS URBANOS S.A.S"/>
        <s v="ANDRES FELIPE MACIA CELIS"/>
        <s v="MARIA DEL PILAR JARAMILLO"/>
        <s v="ORLANDO  ANDUQUIA GALLO  "/>
        <s v="VAL Y ARUZO S.A.S."/>
        <s v="Bog hotel operadora sas"/>
        <s v="G FIVE CO SOCIEDAD DE RESPONSABILIDAD LIMITADA"/>
        <s v="DANIEL IVAN RODRIGUEZ"/>
        <s v="MAPFRE SEGUROS GENERALES DE COLOMBIA SA"/>
        <s v="URIEL DE JESUS ORTIZ MARIN"/>
        <s v="FELJA    S . A . S . "/>
        <s v="AQUANAUTAS SAS"/>
        <s v="MEDICAL UNICORNS INC SAS"/>
        <s v="INMOBILIARIA ASOCIADOS S.A.S"/>
        <s v="GODECO "/>
        <s v="INVERSIONES MARINA TURISTICA S. A"/>
        <s v="JORGE  VELILLA"/>
        <s v="NUBIA TENORIO"/>
        <s v="FRANCISCO  CORTES AVELLA  "/>
        <s v="PERIE THIERRY "/>
        <s v="MCS CONSTRUCCIONES SAS"/>
        <s v="Ruiz Corporation "/>
        <s v="LA TAPICERIA SAS"/>
        <s v="FERRO AGRO DEL PACIFICO SAS"/>
        <s v="Grupo CAT "/>
        <s v="EDGAR BERMEO MOTATO"/>
        <s v="RUIZ TENORIO Y CIA S EN C.S."/>
        <s v="GUILLERMO  RENDON"/>
        <s v="AGRICOLAS CAPITAL GROUP COLOMBIA SAS"/>
        <s v="GRUPO OJOS AZULES S.A.S."/>
        <s v="SUMAS COCINAS SAS"/>
        <s v="DISEÑO CONCUERDA SAS"/>
        <s v="DUMIAN MEDICALS"/>
        <s v="Ángela García"/>
        <s v="CARPAS DE LOS ANDES SAS"/>
        <s v="CARLOS TORRES BORJA"/>
        <s v="CONSORCIO CONSERVACION COSTERA"/>
        <s v="Virginia Vilchez"/>
        <s v="PHILIPPI PRIETOCARRIOSA FERRERO DU &amp; URIA SAS"/>
        <s v="INVERSIONES H Y M SAS "/>
        <s v="LOKILLO ENTRETENIMIENTOS SAS"/>
        <s v="GRUPO CAUDAL S.A.S."/>
        <s v="EDIFICIO MAKAIRA CASA DE PLAYA ETAPA I"/>
        <s v="CONJUNTO SANTANGELLO APARTAMENTOS CLUB PH"/>
        <s v="INVERSIONES LELYSKY S.A.S"/>
        <s v="INZA PRODUCCIONES SAS"/>
        <s v="CARLOS  VELEZ"/>
        <s v="CONTRASTE HOME SAS"/>
        <s v="BUZCA SOLUCIONES DE INGENIERIA S.A."/>
        <s v="CREPES Y WAFFLES SA"/>
        <s v="LA RIVERITA LLC"/>
        <s v="JOHN JAIRO GARCIA VILLADA"/>
        <s v="CLUB DE LEONES DE CALI LA MERCED"/>
        <s v="LINA MARIA  VARGAS ARIAS"/>
        <s v="ALFARO MARTIN  GARCIA MEJIA"/>
        <s v="AMA MAGDALENA SAS"/>
        <s v="EDITH CHAVEZ CORTES"/>
        <s v="GRUPO ADL S.A.S"/>
        <s v="AVICOLA SAN MARTIN S.A."/>
        <s v="UNIVERSIDAD INDUSTRIAL DE SANTANDER UIS"/>
        <s v="CAMILO ANDRES MARTINEZ GOMEZ"/>
        <s v="fundacion Universitaria Esumer"/>
        <s v="MIRYAM  BONILLA"/>
        <s v="NATALIA  DUQUE"/>
        <s v="CLAUDIA  MOLANO GIRALDO"/>
        <s v="ALEJANDRO HERNANDEZ OTERO"/>
        <s v="NAYIBE FERIZ LONDOÑO NEIVA"/>
        <s v="FREDY  VALDERRUTEN FERNANDEZ"/>
        <s v="MARíA JOSé  ESPINAL VACCA"/>
        <s v="LUIS FERNANDO OCAMPO AMAYA"/>
        <s v="UNIVERSIDAD INDUSTRIAL DE SANTANDER"/>
        <s v="Gloria Patricia Vergara Solano"/>
        <s v="EDUAR RYSER SEQUERA"/>
        <s v="SUMMAR PROCESOS S.A.S"/>
        <s v="REDCOL HOLDINGS S.A."/>
        <s v="AMA MAGDALENA S.A.S "/>
        <s v="GRUPO BOTERO MEJIA SAS "/>
        <s v="MONICA HENAO NARVAEZ "/>
        <s v="FABIAN  ANDRES CAICEDO  ROJAS"/>
        <s v="AMA ARQUITECTURA SAS"/>
        <s v="EXECUTIVE S A S"/>
        <s v="INVERSIONES MORDAZ SAS"/>
        <s v="OSCAR ORLANDO  BEDOYA OSPINA"/>
        <s v="BETAGUT SAS"/>
        <s v="CONSTRUCCIONES Y ACABADOS SALDARRIAGA S.A.S."/>
        <s v="REINALDO  ZULUAGA"/>
        <s v="OLAYA OSCAR"/>
        <s v="MARIA JULIANA  RUIZ "/>
        <s v="FIXAMED SAS"/>
        <s v="MARITZA  NOLASCO"/>
        <s v="MUMA SAS"/>
        <s v="BUSINESS PROCESS &amp; TECHNOLOGIES INTEGRATION S.A.S"/>
        <s v="CREDITOS MAGUIBAL J&amp;L SAS"/>
        <s v="PLAZOLETA CENTRAL SAS"/>
        <s v="AGROPECUARIA CORCEGA SAS"/>
        <s v="KUBIK LAB SAS"/>
        <s v="DIEGO EDUARDO RAMIREZ HERRERA"/>
        <s v="HILDA MARIA LEMUS "/>
        <s v="MARIA INES CALERO DE ARANGO"/>
        <s v="EL FARO INVERSIONES Y PROYECTOS S.A.S"/>
        <s v="CAROLINA SALAZAR"/>
        <s v="KLINER WILLIAM VIAFARA"/>
        <s v="DILIA  GONZALEZ"/>
        <s v="BRENT  SCHROEDER"/>
        <s v="AYARZA ESTUDIO DE ARQUITECTURA SAS"/>
        <s v="MACONDO LLC "/>
        <s v="JOSE MILLER  ROMERO"/>
        <s v="CONSTRUALMANZA SAS"/>
        <s v="BLANCA LILIA HERRERA"/>
        <s v="EQUANIME SAS"/>
        <s v="Oscar Salazar Jimenez"/>
        <s v="PARASOLES,CARPAS Y ALQUILER LEON SAS"/>
        <s v="KEITH  CHAIPCHEI"/>
        <s v="GYLDA S.A.S"/>
        <s v="ACUATICA VALLE S.A.S."/>
        <s v="MENESES NORIEGA MILTON REINALDO"/>
        <s v="ISALUNA SAS"/>
        <s v="CAROLINA  LOPEZ ORDOñEZ"/>
        <s v="ANTOINE  SAUZE "/>
        <s v="LEXI LUCERO LOPEZ  IMBACCHI"/>
        <s v="CLAUDIA  VéLEZ"/>
        <s v="DISEÑOS MILANELO SAS"/>
        <s v="ARIZUL DEL CARIBE SAS"/>
        <s v="SUPERTIENDAS Y DROGUERIAS OLIMPICA SA"/>
        <s v="OPERACION &amp; HOTELERIA SAS"/>
        <s v="JORGE HUMBERTO ROJAS PALACIOS"/>
        <s v="IVAN ANDRES PAEZ CELIS"/>
        <s v="JAVIER  CARDONA RAMIREZ"/>
        <s v="INN SOLUTION 360 SAS"/>
        <s v="CARPAS Y PARASOLES ER S.A.S"/>
        <s v="MARTINEZ ARIZA EDGAR ARCADIO"/>
        <s v="PATRICIA  FRANCO"/>
        <s v="JIMENEZ CONSTRUCTORES S.A.S"/>
        <s v=" La Sabana Centro Comercial "/>
        <s v="DANIELA OCAMPO HOYOS"/>
        <s v="MULTI OFICINAS DE COLOMBIA S. A. S."/>
        <s v="SURAGAS S.A.S. E.S.P"/>
        <s v="PEDRO  LEMUS"/>
        <s v="CONJUNTO RESIDENCIAL Y COMERCIAL PODIUM"/>
        <s v="CENTRO DE DIAGNOSTICO Y TRATAMIENTO CENDIT SAS"/>
        <s v="MATIER S.A.S."/>
        <s v="INSTITUTO SOCIAL DE VIVIENDA Y HABITAT DE MEDELLIN"/>
        <s v="CAMPOS BARCENAS ELIAS ALBERTO"/>
        <s v="JESSICA ALEJANDRA SALAS HERRERA "/>
        <s v="LEOPARDI SANDRO KEMAL"/>
        <s v="COLOMBIA HELADOS S.A.S."/>
        <s v="GIRALDO ALVAREZ CLAUDIA JANETH"/>
        <s v="EDIFICIO CENTRO COMERCIAL ATLANTIS - PROPIEDAD HORIZONTAL "/>
        <s v="INVERSIONES MONTALBO SAS"/>
        <s v="CATALINA  HOYOS"/>
        <s v="LIGIA  PINTO"/>
        <s v="JOSE BARRIENTOS"/>
        <s v="COLOMBIA HELADOS SAS"/>
        <s v="MARIA  INES CALERO DE ARANGO"/>
        <s v="DORIS  ENID ESTRADA DE CANO"/>
        <s v="ROMAN RESTAURANTE S.A.S"/>
        <s v="OZôNIO OUT DOOR LIVING "/>
        <s v="CASA ROMAN CARTAGENA S.A.S."/>
        <s v="Juan Manuel Ospina Montoya "/>
        <s v="QUESOS LA FLORIDA SAS"/>
        <s v="GRUPO POSSO SAS"/>
        <s v="VILLAPALMA MV SAS"/>
        <s v="FLENDA  SARRIA"/>
        <s v="JOHANA  GONZALEZ"/>
        <s v="AMALIA RINCON DE GARCíA "/>
        <s v="Stefanía Agudelo Salazar "/>
        <s v="MANUELA TRIANA "/>
        <s v="HECTOR FABIO MARIN"/>
        <s v="ARTE METALICO Y ARQUITECTURA SAS"/>
        <s v="MAURICIO CHAVARRIAGA "/>
        <s v="LINEAS DE INVERSION SALDARRIAGA AGUIRRE - LINSA SAS"/>
        <s v="Gerardo Martin Mogollon Lyons"/>
        <s v="TALLER DE ENSAMBLE SAS"/>
        <s v="COOPERATIVA AGROPECUARIA DE GIRARDOTA"/>
        <s v="ANAYA HERRERA ESTERLING RAFAEL"/>
        <s v="INVERSIONES PROMONOVA SA"/>
        <s v="DISTRIBUCIONES ELECTRICAS AC SAS"/>
        <s v="JOSE  ALDUBAR LUJAN"/>
        <s v="INVERSIONES G&amp;L SAS"/>
        <s v="CATALINA URIBE "/>
        <s v="CONSTRUCTORA E INMOBILIARIA LOS CAMBULOS S.A.S"/>
        <s v="ANDRES  BOTTO RODRIGUEZ"/>
        <s v="CENTRO COMERCIAL SANTA BARBARA "/>
        <s v="Niko parrilla SAS"/>
        <s v="Adiela Triana ocampo"/>
        <s v="OPERACI?ON WLLMM S.A.S. "/>
        <s v="LUIS FERNANDO   OCAMPO AMAYA"/>
        <s v="ANDRES FELIPE TAFUR GUERRERO"/>
        <s v="GUILLERMO LEON PEREZ "/>
        <s v="JUAN CAMILO MARQUEZ "/>
        <s v="Asesores Juridicos y Consultores Empresariales SAS"/>
        <s v=" ANDRES FELIPE GUTIERREZGUTIERREZ "/>
        <s v="SMILE BOGOTÁ SAS"/>
        <s v="MARASA PLACES SAS"/>
        <s v="PLASTIRED S.A.S."/>
        <s v="IBETH ANDREA SUAREZ "/>
        <s v="M S L DISTRIBUCIONES &amp; CIA S.A.S"/>
        <s v="UNIVERSIDAD CES "/>
        <s v="ESTRADA OLMOS EIDER ALFONSO"/>
        <s v="PAUL  CHAVARRIAGA"/>
        <s v="Carmen Patricia Zamorano de Ortega"/>
        <s v="GIOVANNY FLOREZ"/>
        <s v="DAVID CASTRO"/>
        <s v="BEATRIZ  OROZCO"/>
        <s v="GOMEZ PIEDRAHITA SAS"/>
        <s v="MARIA PILAR VELEZ  CASTILLO"/>
        <s v="DISTRIBUIDORES AGRICOLAS  DE COLOMBIA SAS"/>
        <s v="PRADOMAR HOTEL SAS"/>
        <s v="JOHN JAIRO  GARCIA VILLADA"/>
        <s v="EDIFICIO BAHIA LINDA "/>
        <s v="OSCAR JULIÁN VILLEGAS GOMEZ"/>
        <s v="ELENA HULE"/>
        <s v="CONSORCIO MORENO TAFURT SA"/>
        <s v="CURADOR CLUB SOCIAL S.A.S"/>
        <s v="INDUSTRIAS ALIMENTICIAS EL TREBOL S.A.S."/>
        <s v="OIVER CHARA GONGORA"/>
        <s v="SKALA  INVERSIONES SAS"/>
        <s v="PASH SAS "/>
        <s v="INVERSIONES BG FAMILY SAS"/>
        <s v="DISEÑO Y ESTRUCTURA M&amp;G GRID SAS"/>
        <s v="REDCOL HOLDINGS S.A. - COLEGIO ARBOLEDA"/>
        <s v="TYME S.A.S"/>
        <s v="CARPINTERIA T DISEÑO MZ"/>
        <s v="Elvira Ruiz "/>
        <s v="MARIA CLARA  NARANJO PALAU"/>
        <s v="JESUS  MOSQUERA"/>
        <s v="Miriam otilia hernandez González"/>
        <s v="UNIVERSIDAD SIMON BOLIVAR"/>
        <s v="CADAVID ARQUITECTOS SAS "/>
        <s v="Edgar cubillos"/>
        <s v="KOI CONSTRUCTORA S.A.S."/>
        <s v="DIOBALDO CESAR HEREDIA GUTIERREZ"/>
        <s v="MARGARITA  GOMEZ"/>
        <s v="PROYECTAR ADC SAS"/>
        <s v="Angela Lozada"/>
        <s v="ARIEL  GARAY QUEBEDO"/>
        <s v="Magic Products &amp; Decor"/>
        <s v="AG MULTISERVICIOS COLOMBIA SAS"/>
        <s v="BLADIMIR ROJAS"/>
        <s v="SOCIEDAD PORTUARIA RIOMAR S.A."/>
        <s v="FUNDAEQUIPOS SAS"/>
        <s v="ANDRES GAITAN"/>
        <s v="GALINDEZ &amp; ROA SAS"/>
        <s v="LUIS ALBERTO PEREZ PARRA"/>
        <s v="POLO RODRIGUEZ YAIMI PAOLA"/>
        <s v="MARIA CECILIA ACOSTA MORENO "/>
        <s v="HOTELES DECAMERON COLOMBIA S.A.S. SIGLA HODECOL S.A.S"/>
        <s v="SEBASTIAN ESCAF"/>
        <s v="MARIO  MUÑOZ CARDENAS"/>
        <s v="Piedad Puentes Mendez"/>
        <s v="EDIFICIO EMPRESARIAL CORTEZZA 9"/>
        <s v="GONZALO HERRERA NIETO"/>
        <s v="RICARDO DIAZ ROMERO"/>
        <s v="LUZ PEREZ "/>
        <s v="MARIAVI S.A.S"/>
        <s v="FRANCO LABRADOR GILBERTO"/>
        <s v="GIOVANA HERNANDEZ"/>
        <s v="Inversiones y negocios RC SAS"/>
        <s v="MARIA GABRIELA  GOMEZ DE GOMEZ"/>
        <s v="SUPERTIENDAS Y DROGUERIAS OLIMPICA SAS"/>
        <s v="JORGE ENRIQUE VARGAS FALLA"/>
        <s v="PARASOLES DE COLOMBIA"/>
        <s v="FABIAN   ANDRES CAICEDO  ROJAS"/>
        <s v="LEYDI RODRIGUEZ"/>
        <s v="JANETH  BOLAñOS"/>
        <s v="Cesar deaza"/>
        <s v="RED PINE SAS"/>
        <s v="PANQUESUDO SAS"/>
        <s v="MARTHA CONSUELO TORRES "/>
        <s v="MAURICIO RANGEL "/>
        <s v="AVANZA SAS"/>
        <s v="ELAURA S.A.S."/>
        <s v="PROMOTORA DE INVERSIONES TRIPLE A SAS"/>
        <s v="ENSAMBLE LIRICO COLOMBIA SAS"/>
        <s v="DIEGO ANDRES GIRALDO ARBOLEDA"/>
        <s v="DUBIS RIZO PINTO"/>
        <s v="CORREA Y VALLECILLA &amp; CIA S C A"/>
        <s v="Natura Oceanic."/>
        <s v="Sandra Carreño"/>
        <s v="INVERSIONES DERANGO S.A.S"/>
        <s v="LA RECETA Y CIA S.A.S"/>
        <s v="PROYECTOS Y SOLUCIONES EN INGENIERIA SAS. "/>
        <s v="Facultad de ciencias agrarias- Universidad nacional de colombia"/>
        <s v="LDS CARIBE SAS"/>
        <s v="RAMIRO GARCIA  "/>
        <s v="FORMAPLAX SAS"/>
        <s v="MIGUEL  CAMARGO NIETO" u="1"/>
        <s v="BIOCLIMÁTICA CO." u="1"/>
        <s v="STEFANíA AGUDELO SALAZAR  " u="1"/>
      </sharedItems>
    </cacheField>
    <cacheField name="tipo_producto" numFmtId="0">
      <sharedItems/>
    </cacheField>
    <cacheField name="oportunidad" numFmtId="0">
      <sharedItems containsSemiMixedTypes="0" containsString="0" containsNumber="1" containsInteger="1" minValue="0" maxValue="1" count="2">
        <n v="0"/>
        <n v="1"/>
      </sharedItems>
    </cacheField>
    <cacheField name="razon_anulacion" numFmtId="0">
      <sharedItems containsBlank="1"/>
    </cacheField>
    <cacheField name="f_cotizacion" numFmtId="0">
      <sharedItems/>
    </cacheField>
    <cacheField name="f_pedido" numFmtId="0">
      <sharedItems/>
    </cacheField>
    <cacheField name="f_comercial" numFmtId="0">
      <sharedItems/>
    </cacheField>
    <cacheField name="f_diseno" numFmtId="0">
      <sharedItems/>
    </cacheField>
    <cacheField name="f_produccion" numFmtId="0">
      <sharedItems/>
    </cacheField>
    <cacheField name="f_despachos" numFmtId="0">
      <sharedItems/>
    </cacheField>
    <cacheField name="f_instalacion" numFmtId="0">
      <sharedItems/>
    </cacheField>
    <cacheField name="fe_comercial" numFmtId="0">
      <sharedItems/>
    </cacheField>
    <cacheField name="fe_diseno" numFmtId="0">
      <sharedItems/>
    </cacheField>
    <cacheField name="fe_produccion" numFmtId="0">
      <sharedItems/>
    </cacheField>
    <cacheField name="fe_despachos" numFmtId="0">
      <sharedItems/>
    </cacheField>
    <cacheField name="fe_instalacion" numFmtId="0">
      <sharedItems/>
    </cacheField>
    <cacheField name="estado" numFmtId="0">
      <sharedItems count="24">
        <s v="Aprobado Despachos"/>
        <s v="Aprobado Instalación"/>
        <s v="COTIZADO"/>
        <s v="Aprobado Facturacion"/>
        <s v="Aprobado Comercial"/>
        <s v="Detenido Comercial"/>
        <s v=" Facturacion"/>
        <s v="Aprobado Despacho Muebles"/>
        <s v="Detenido Instalación"/>
        <s v="En Proceso Diseño"/>
        <s v="Aprobado Revision Tecnica"/>
        <s v="Aprobado Instalacion"/>
        <s v="Detenido Despachos"/>
        <s v="Detenido Producción"/>
        <s v="Aprobado Muebles"/>
        <s v="Detenido Despacho Muebles"/>
        <s v="Detenido Diseño"/>
        <s v="Detenido Muebles"/>
        <s v="Aprobado Producción"/>
        <s v="Aprobado Diseño"/>
        <s v="Aprobado Pedido"/>
        <s v="En Proceso Instalación"/>
        <s v="En Proceso Producción"/>
        <s v="APROBADO CLIENTE" u="1"/>
      </sharedItems>
    </cacheField>
    <cacheField name="regional" numFmtId="0">
      <sharedItems/>
    </cacheField>
    <cacheField name="id_producto" numFmtId="0">
      <sharedItems/>
    </cacheField>
    <cacheField name="producto" numFmtId="0">
      <sharedItems count="1382">
        <s v="ACOPLE DESPL. SUP. MASTIL. SOMBR. ROMA."/>
        <s v="REPARACION SOMBRILLA MANO OBRA"/>
        <s v="SERVICIO VIATICOSINSTALACION MUEBLES"/>
        <s v="MESA DE CENTRO JAPON ALUTECA 1*1(TA)"/>
        <s v="SOFA JAPON ALUTECA TRES PUESTOS C/C"/>
        <s v="POLTRONA JAPON ALUTECA C/C"/>
        <s v="FLETES"/>
        <s v="PASADOR PUERTA CONICO P/FLEXIGLASS"/>
        <s v="FLEXIGLASS 10 mm"/>
        <s v="SERVICIO VIATICOSINSTALACION CUBRIMIENT"/>
        <s v="MESA BISTRO 0.70*0.70 C/BM  (TL)"/>
        <s v="PERGOLA FIJA ACEROTECA GRANDE"/>
        <s v="MAXI PERGOLAM CON POSTES"/>
        <s v="TORN PRIS 8mmX8 DIAM P/FLEXIGLASS PLUS"/>
        <s v="FG+STACION SUPERIOR PUERTA (DAP1720)"/>
        <s v="FG+ESTACION INFERIOR PUERTA (DAP1721)"/>
        <s v="FG+TAPA IZQUIERDA BLANCA (DAP1724)"/>
        <s v="FG+TAPA DERECHA BLANCA (DAP1725)"/>
        <s v="FG+CUADRANTE (DAP1726)"/>
        <s v="FG+ESTACION SUPERIOR (DAP1709)"/>
        <s v="RETENEDOR ESTACIONAM INF PUERTA(DAP1705)"/>
        <s v="FG+BUJE SUPERIOR (DAP1728)"/>
        <s v="FG+BUJE INFERIOR (DAP1729)"/>
        <s v="FG+BISAGRA PUERTA ZAMAK"/>
        <s v="FG+BISAGRA SUPERIOR ZAMAK"/>
        <s v="FG+BISAGRA INFERIOR ZAMAK"/>
        <s v="PERFIL VIDRIO FGLASSPLUS(DA1705)5.8mBLAN"/>
        <s v="LONA DICKSON AZUL FONDO ENTERO REF:0017"/>
        <s v="FURNISCREEN GRIS  2M EB4027W G8 625GR"/>
        <s v="SPOT ANTIGUO BLANCO / 3000K / 110V / 3W"/>
        <s v="CAMBIO LONA PVC TOLDO FIJO"/>
        <s v="LONA  ESPECIAL PERGOTEK L13500 P5800"/>
        <s v="SERVICIO VIATICOS-INSTALACION CUBRIMIENT"/>
        <s v="BASE METALI SOMBRILLA 400*400EN3/16&quot;M38"/>
        <s v="LONA SOMBRILLA TROPICAL 2.7 6P S/FLE"/>
        <s v="REPARACION ESTRUCT SOMBRILLA MAT PRIMA"/>
        <s v="REPARACION MESA MAT PRIMA"/>
        <s v="REPARACION SILLA MAT PRIMA"/>
        <s v="MALLA ASOLEADORA SAKAI"/>
        <s v="LONA PERGOTEX BLACKOUT BLANCA 3 M"/>
        <s v="FUNDA SOMBRILLA ROMA 3.0 X 3.0M"/>
        <s v="PERGOTEK ROMANO MINI  MUROS"/>
        <s v="SERVICIO MTTO/REPARACION MUEBLES"/>
        <s v="CINTA ALUMINIO 25mmX33mts"/>
        <s v="SELLADOR ADHESIVO PU 50 BLANCO 600 ML SA"/>
        <s v="REPARACION PERGOLA MAT PRIMA"/>
        <s v="ASOLEADORA VICHADA (TA)"/>
        <s v="TRANSPORTE FUERA DE CALI MUEBLES"/>
        <s v="REPARACION MEMBRANA MANO OBRA"/>
        <s v="REPARACION MEMBRANA MAT PRIMA"/>
        <s v="SERVICIO SISO"/>
        <s v="FLANCHE NACIONAL GALVANIZADO"/>
        <s v="PLATINA ANCLAJE POSTEMURO PERF.127x127"/>
        <s v="PERGOTEK ROMANO MEGA  MUROS"/>
        <s v="SISTEMA ELECTRICO  30 SPOT PARA PERGOLA"/>
        <s v="MAXI PERGOLAM GAZEBO"/>
        <s v="MALLA SILLA VENUS"/>
        <s v="CORREA DENTADA 19mm PERGOLAS RETRACTILES"/>
        <s v="SERVICIO MTTO LAVADO PERGOTEK"/>
        <s v="SERVICIO TRANSPORTE CUBRIMIENTOS"/>
        <s v="REPARACION BANETA GUILLO MAT PRIMA"/>
        <s v="CAJA GUAYA 100KG CHINA"/>
        <s v="REPARACION LONA MAT PRIMA"/>
        <s v="SIKAFLEX 545 BLANCA"/>
        <s v="ANCLAJE EPOX CA1400 SOUDAL 280ML"/>
        <s v="CANAL GALVANIZADA PERGOTEK"/>
        <s v="CUBIERTA EN POLICARBONATO"/>
        <s v="PERGOLA FIJA ALUTECA GRANDE"/>
        <s v="POSTE ACERO 120x120"/>
        <s v="PERFIL SOLAPA"/>
        <s v="SISTEMA ELECTRICO  26 SPOT PARA PERGOLA"/>
        <s v="SOMBRALINA ELECTRICA"/>
        <s v="REPARACION PERGOLA MANO OBRA"/>
        <s v="SERVICIO MTTOLAVADO PERGOLA FIJA"/>
        <s v="SOPORTE A PARED PERGOTEK MINI"/>
        <s v="SISTEMA ELECTRICO  10 SPOT PARA PERGOLA"/>
        <s v="CUBIERTA LONA PVC"/>
        <s v="PERGOTEK ROMANO BASIC  MUROS"/>
        <s v="SISTEMA ELECTRICO  22 SPOT PARA PERGOLA"/>
        <s v="POLTRONA MONTECARLO C/COJIN. (TA)"/>
        <s v="SOFA MONTECARLO 3 PUESTOS  C/COJIN. (TA)"/>
        <s v="ASOLEADORA NORMANDIA C/COJIN. (TA)"/>
        <s v="MESA DE CENTRO MONTEC TBLI 120x120  (TA)"/>
        <s v="SILLA APILABLE BRETANA C/BRAZO (TA)"/>
        <s v="SILLA APILABLE SENCILLA BRETAÃ?A (TA)"/>
        <s v="SOMBRILLA ALSACIA 3.5*3.5 MADERA (T)"/>
        <s v="SILLA BAR MADERA BRETAÃ?A (TA)"/>
        <s v="MESA ALPES DESAR 1.40*1.40(TA)"/>
        <s v="MESA EXT ALPES DESAR 110X240 EXT 120(TA)"/>
        <s v="MESA BAR MONTECARLO DESAR 1.80*100 (TA)"/>
        <s v="BASE METAL SOMBRILLA 600*600 EN 3/16&quot;M58"/>
        <s v="MESA AUXILIAR  MONTECA 60*60 T/ABL  (TA)"/>
        <s v="BAR MONTECARLO (TA)"/>
        <s v="CARRO BAR BRETAÃ?A (TA)"/>
        <s v="MESA CIRCULAR ALPES 1.60 (TA)"/>
        <s v="SOMBRILLA ALPES 3.0*3.0 S/F 8P (TA)"/>
        <s v="SOMBRILLA ALPES 3.00 8P  (TA)"/>
        <s v="FLANCHE SOMBRALINA ALUMINIO"/>
        <s v="SOPORTE ESP FIJACION SOMBRALINA 130X64"/>
        <s v="SERVICIO MTTO-LAVADO DE SOMBRALINA"/>
        <s v="PERGOLITE MAN LONA  ACRILICA MUROS"/>
        <s v="SOPORTE EXTENSION  PERGOTEK MINI"/>
        <s v="TRANSPORTE FUERA DE CALI CUBRIMIENTOS"/>
        <s v="TORN AVELLAN BRISTOL MM 6*16 INOX 304"/>
        <s v="EMPAQUE SILICONA CARRO DOBLE PERGOTEK"/>
        <s v="SOLAPA ANTILLUVIA PERGOTEK BASIC 4.0MTS"/>
        <s v="CONTROL REMOTO DOMOTICA DC1662E 15 CHANE"/>
        <s v="SUJETADOR CORREA 20MM"/>
        <s v="SUJETADOR CORREA 20MM COMPLEMENTO"/>
        <s v="TAPA HUECO RIEL BASIC INFERIOR"/>
        <s v="TAPA HUECO RIEL  BASIC SUPERIOR"/>
        <s v="EST SOMBRILLA LA GREAT 6.0 S/F"/>
        <s v="LONA SOMBRILLA LA GREAT 6.00 MT S/F"/>
        <s v="CONTROL REMOTO DC1702 15 CANALES"/>
        <s v="SIKASIL IA 300 ML NEGRO"/>
        <s v="BASE METALI SOMBRILLA 400*400 EN 5/8&quot;M38"/>
        <s v="SOMBRILLA ALPES 2.0*2.0 4P TECALUM S/F"/>
        <s v="PUBLICIDAD MONOCROMATICA 1 TINTA"/>
        <s v="SERVICIO TRANSPORTE MUEBLES"/>
        <s v="BASE METALI SOMBRILLA 250*250 EN 3/8"/>
        <s v="SOMBRILLA ALPES 4.0  8P (TA)"/>
        <s v="ANCLAJE EPOXICO HY MM"/>
        <s v="PERFIL ALUM T 007 ANODI 2&quot; x 11/2 CL1003"/>
        <s v="SIKASIL IA TRANSPARENTE"/>
        <s v="ALERO CURVO 42 mm"/>
        <s v="CORREA TUBERIA CUADRADA 50*50 2mm"/>
        <s v="PFAC04 PERGOLA FIJA ACERO PEQUEÃ?A"/>
        <s v="SOPORTE EXTENSION PARED PERGOTEK MEGA"/>
        <s v="PLAT ANCLAJE FACHADA CENTRADA TUB. 75*75"/>
        <s v="TAPA POSTE CUADRADO ACERO 120x120"/>
        <s v="PLATINA ANCLAJE POSTEMURO PERF.76x76"/>
        <s v="POSTE ALUMINIO 76x76"/>
        <s v="POSTE ALUMINIO 101X101"/>
        <s v="PERGOTEK MEGA CLASSIC POSTES"/>
        <s v="PERGOTEK MEGA CLASSIC GAZEBO"/>
        <s v="PERGOTEK MINI CLASSIC POSTES"/>
        <s v="PERGOTEK BASIC CLASSIC CON POSTES"/>
        <s v="ANDAMIOS (INVENTARIO)"/>
        <s v="SISTEMA ELECTRICO  25 SPOT PARA PERGOLA"/>
        <s v="TENSOR PERGOLA FIJA TUBERIA CUADRADA"/>
        <s v="VIGA EN ACERO 250x100 CAL 5mm 8M"/>
        <s v="CASQUILLO SIN EJE CUADRADO 0.70 MM ALUM"/>
        <s v="UNION PALILLA PEQUENA PERGOTEK (DAP44)"/>
        <s v="TAPA PALILLA PEQUENA PERGOTEK (DAP47)"/>
        <s v="EJE DOBLE 13*276 MM MAXI"/>
        <s v="EJE SENCILLO 13*155MM MAXI"/>
        <s v="REMACHE POP 3/16 66"/>
        <s v="PALILLA P SPOT STAR 4,5M GLB173 GRIS9006"/>
        <s v="LONA PERGODOM ESP L. 13271 X P. 7260"/>
        <s v="SERVICIO MTTOLAVADO DE SOMBRILLAS"/>
        <s v="TRANSPORTE FUERA BOGOTA MUEBLES"/>
        <s v="LYRASOPORTE APOYO TOLDO +CORREA"/>
        <s v="CASQUILLO ALUM 80mm L/OPUESTO TOSCANY"/>
        <s v="BUJE HR 27 mm C/ROSCA 3/16 P/TORNINERNA"/>
        <s v="TORN INOX  3/16*3/8 CAB REDONDA COMB"/>
        <s v="CAMBIO DE LONA RODILLO P.2600"/>
        <s v="LON SOMBRALINA ELECT"/>
        <s v="CAMBIO LONA ACRILICA TOLDO FIJO"/>
        <s v="REPARACION TOLDO FIJO MAT PRIMA"/>
        <s v="SIKASIL N PLUS 295 ML"/>
        <s v="SOPORTE FIJACION SOMBRALINA(fuert vient)"/>
        <s v="SOMBRALINA MANUAL"/>
        <s v="SOFA MONTECARLO BRAZO IZQ C/COJIN. (TA)"/>
        <s v="POUF MONTECARLO C/COJIN. (TA)"/>
        <s v="MESA DE CENTRO MONTECARLO 123*63 POR(TA)"/>
        <s v="MESA AUXILIAR  MONTECARLO ALUT 60*60(TA)"/>
        <s v="BANCA NORMANDIA 1.20X40 S/C (TA)"/>
        <s v="MESA DE CENT MONT TABLIL 1.23*1.23  (TA)"/>
        <s v="MESA ALPES 1.60*1.60 (TA)"/>
        <s v="SOMBRILLA ALPES 2.30*2.30 8P S/F 58M(TA)"/>
        <s v="MESA ALPES 1.00*1.00 (TA)"/>
        <s v="FORRO COJIN SOFA MONTECARLO 3 PTOS"/>
        <s v="BRAZO DE 3.50MT TOSCANY"/>
        <s v="SERVICIO MTTOLAVADO DE SOMBRALINA"/>
        <s v="SOPORTE EXTENSION SOMBRALINA"/>
        <s v="SOMBRILLA TAYRONA 2.5 S/F (TA)M38"/>
        <s v="BASE SOMBRILLA ESPECIAL PARA ARENA"/>
        <s v="TRANSPORTE FUERA BARRANQUILLA MUEBLES"/>
        <s v="POLTRONA MONTECARLOS S/ ALUMINIO  C/C"/>
        <s v="SOFA MONTECA 3 P S/ALUMINIO C/C"/>
        <s v="MESA DE CENTRO MONT-ALUTECA 1.0*1.0 (TA)"/>
        <s v="FUNDA SOMBRILLA 2.3*2.3"/>
        <s v="BANETA GUILLOT GUAYA MANUAL ACRILICA"/>
        <s v="SOPORTE ESP OREJA BANETA"/>
        <s v="SOPORTE EXTENSION OREJA BANETA"/>
        <s v="SOPORTE ANCLAJE PISO BANETA GUILLO"/>
        <s v="SERVICIO MTTOLAVADO PERGOFLEX"/>
        <s v="FUNDA ASOLEADORA SAKAI C/RUEDAS"/>
        <s v="REPARACION SOMBRALINA MANO OBRA"/>
        <s v="LON SOMBRALINA MANUAL"/>
        <s v="FLEXIWIND CON BASE PARA MATERA"/>
        <s v="MALLA ASOLEADORA VICHADA"/>
        <s v="LONA PERGOTEX TRASLUCIDA BLANCA 3M"/>
        <s v="TAPA BISTRO 0.70*0.70 (TA)"/>
        <s v="BASE METALICA MESA BISTRO"/>
        <s v="SOMBRILLA ALPES 2.0*2.0 4P S/F (TA)"/>
        <s v="MESA CIRCULAR ALPES ALUTECA 1.40 (TA)"/>
        <s v="PERGOTEK MEGA CLASSIC MUROS"/>
        <s v="TRANSPORTE FUERA BARRANQUILLA CUBRIMIENT"/>
        <s v="PERGOTEK BASIC CLASSIC GAZEBO"/>
        <s v="SISTEMA ELECTRICO  28 SPOT PARA PERGOLA"/>
        <s v="TAPA LATERAL PTEK PVC"/>
        <s v="CORREA LIRA LC/NP6224 443 *45MM"/>
        <s v="CONTROL REMOTO MONOCANAL TUBE SCE R1 GU"/>
        <s v="MANIVELA DE 1.50 MT TOSCANY"/>
        <s v="SOMBRILLA ALPES 3.0*3.0 8P TECALUM S/F"/>
        <s v="REPARACION SOMBRALINA MAT PRIMA"/>
        <s v="ESTACION METEREOLOGICA"/>
        <s v="SENSOR DE LLUVIA"/>
        <s v="PUBLICIDAD POLICROMIA 2 TINTAS"/>
        <s v="SPOT 4.5W / 60Âº ANGULO / 3000K / BLANCO"/>
        <s v="LONA DICKSON VERDE FONDO ENTERO REF:0003"/>
        <s v="ESTR POUF JAPON ALU 80*80 (TA)"/>
        <s v="SOFA JAPON ALUTECA  DOS PUESTOS C/C"/>
        <s v="MEMBRANA ARQUITEC ESPC PARED 31UND"/>
        <s v="MEMBRANA ESPECIAL TENSADA 78 M2"/>
        <s v="MEMBRANA ESPECIAL TENSADA 135 M2"/>
        <s v="SOFA MONTECARLO BRAZO DER  C/COJIN. (TA)"/>
        <s v="ACEITE EN TECA X 1 LITRO"/>
        <s v="TOSCANA STRUCTURE PUERTO RICO 10.6*5.4"/>
        <s v="MAXI PERGOLAM ENTRE MUROS"/>
        <s v="BANETA 180 GRADOS ELECTRICA"/>
        <s v="BANETA GUILLOT GUAYA ELECTRICA ACRILICA"/>
        <s v="LON  BANT GUILLOT GUAYA ELECT"/>
        <s v="FANCHE  BANETA ALUMINIO"/>
        <s v="VIGA EN ALUMINIO 127X127"/>
        <s v="TORNILLO NIVELADOR P/FLEXIGLASS PLUSS"/>
        <s v="PERFIL SILICONA CON CINTA 3M"/>
        <s v="REPARACION FLEXIGLASS MAT PRIMA"/>
        <s v="MAQUINA DE 1/7 TOSCANY"/>
        <s v="MALLA ASOLEADORA JUPITER"/>
        <s v="LONA DICKSON ROJO FONDO ENTERO REF:0020"/>
        <s v="CASQUILLO LADO ACCION 0.70 MM PLAS TOSCA"/>
        <s v="LONA DICKSON GRIS FONDO ENTERO REF:6088"/>
        <s v="CORTINA ENROLLABLE"/>
        <s v="LONA SOMBRILLA LAGREAT  7X7MT"/>
        <s v="SOFA MONT 2 PUESTOS TECALUM C/COJIN(TA)"/>
        <s v="POLTRONA MONTECARLO ALUTECA C/COJIN(TA)"/>
        <s v="COJIN DECORATIVO MONTECARLO 43CM*43CM"/>
        <s v="ESTRUC POUF MONTECARLO ALUMI 90* 80 (TA)"/>
        <s v="COJIN DECORATIVO MONTECARLO 50CM*50CM"/>
        <s v="BRAZO DE 1.50 MT TOSCANY"/>
        <s v="BRAZO DE 2.50 MT TOSCANY"/>
        <s v="BRAZO DE 2 MT TOSCANY"/>
        <s v="SOPORTE DE FIJACION FRONTAL TOSCANY"/>
        <s v="FUNDA ASOLEADORA SAKAI"/>
        <s v="FUNDA MESA AUXILIAR SAKATA"/>
        <s v="LONA DICKSON BLANCO REF:0001"/>
        <s v="LONA DICKSON CRUDO REF:6020"/>
        <s v="LONA DICKSON VINOTINTO F. ENTE REF:8206"/>
        <s v="MAQUINA 1/16 TOSCANY(LONG MAYORES 4MT)"/>
        <s v="KIT MOTOR PERGOLITE 30N"/>
        <s v="PERGOLITE MAN LON VINI POSTES"/>
        <s v="PLATINA ANCLAJE POSTEMURO PERF.101x101"/>
        <s v="MESA MAGIC HEXAGONAL 1.60*1.05 (TA)"/>
        <s v="SILLA MAGIC S/BRAZO S/C (TA)NAL"/>
        <s v="LONA DICKSON NEGRO FONDO ENT REF:6028"/>
        <s v="BASE METALI SOMBRILLA 600*600 EN 1/2&quot;M58"/>
        <s v="FLEXIZIPP 127 X 127"/>
        <s v="ESTRU SOMBRALINA MANUAL"/>
        <s v="LONA DICKSON MOKA VETEADO U410"/>
        <s v="CANAL PERGOTEK ESPECIAL 01"/>
        <s v="CORBELLA TRIANGULAR"/>
        <s v="PERGOLITE MAN LON VINI MUROS"/>
        <s v="CARRO DOBLE PERGOTEK"/>
        <s v="Tornillo Avellanado 6 x 16 mm"/>
        <s v="TORNILLO BRISTOL C/C ALLEN 8 X 30 INOX"/>
        <s v="TUERCA REMACHABLE HEX M8(caja x 750 und)"/>
        <s v="CAJA CONTROL DC1410 PERGOTEK 110V/60HZ"/>
        <s v="PLATINA TENSOR EN U(CZ)"/>
        <s v="PLATINA CARRO FANTASMAPTK (CSZ)"/>
        <s v="TAPA HUECO SIMETRICA BASIC MAXI MEGA INF"/>
        <s v="PUBLICIDAD POLICROMIA 4 TINTAS"/>
        <s v="OREJA BANETA MULTIFUNCION TOSCANY"/>
        <s v="CASQUILLO LADO OPUESTO 0.7MM PLAS TOSC"/>
        <s v="PLATINA FIJACION PERGOFLEX"/>
        <s v="SOPORTE DE APOYO TOLDO C/RODILLOS"/>
        <s v="LONA DICKSON CAFE VETEADO U235 1.20M"/>
        <s v="REPARACION SOMBRILLA MAT PRIMA"/>
        <s v="PERGOTEK BASIC CLASSIC ENTRE MUROS"/>
        <s v="LONA DICKSON AZUL OCEANO REF:7264"/>
        <s v="SOPORTE BRAZO BANETA DERECHA"/>
        <s v="SOPORTE BRAZO BANETA IZQUIERDA"/>
        <s v="LONA DICKSON TAUPE REF:7559"/>
        <s v="MEMBRANA ARQUITEC ESPC PARED 2UND"/>
        <s v="MEMBRANA ARQUITEC ESPC PARED 190m2"/>
        <s v="LONA DICKSON MARLON REF:6172"/>
        <s v="CORREA TUBERIA REDONDA 42 mm"/>
        <s v="CUBIERTA LONA ACRILICA"/>
        <s v="TAPA LATERAL VELUM ACRILICA"/>
        <s v="SILLA PIRINEOS  (TA)"/>
        <s v="MESA NUKAK *60 BASE METALICA (TA)"/>
        <s v="LONA DICKSON BEIGE *1.20 REF:0681"/>
        <s v="POLTRONA ESQUINERA MONTECARC/COJIN. (TA)"/>
        <s v="LONA SOMBRILLA ROMA 3*3 S/F"/>
        <s v="PERGOTEK MINI CLASSIC ENTRE MUROS"/>
        <s v="SISTEMA ELECTRICO  14 SPOT PARA PERGOLA"/>
        <s v="REPARACION CORBELLA MANO OBRA"/>
        <s v="FUNDA MESA EXTENSION OSAKA 1.00 x 1.70"/>
        <s v="PERFIL BASE U FGLASSPLUS(DA1703)5,8MCRUD"/>
        <s v="SOMBRILLA ROMA 3*3 ESTRUC ALUMINIO"/>
        <s v="SOMBRILLA TAYRONA 4.3 S/F (TA)M58"/>
        <s v="LONA SOMBRILLA TAYRONA 3.0 S/FLECO"/>
        <s v="MOTOR TUBULAR DM59 RM80/14 ELECMAN C/C"/>
        <s v="FUENTE DE PODER MNTPOWER300W"/>
        <s v="BANETA VERTICAL CON GUAYA MANUAL"/>
        <s v="PERGOLITE MANUAL LONA ACRILICA CON POSTES"/>
        <s v="SIST. ILUMIN LITE/FL (W)CINTA LED 3000K"/>
        <s v="SOFA MONTECARLO 2 PUESTOS  C/COJIN. (TA)"/>
        <s v="MESA AUXILIAR SAKATA 50*50 (TA)"/>
        <s v="SILLA APILABLE ORINOCO C/B C/M (TA)"/>
        <s v="MESA DE CENTRO MONTECARLO PORCELANATO 1,23*0,63 (TA)"/>
        <s v="TAPA BISTRO 0.80*0.80 (TA)"/>
        <s v="BASE MADERA MESA BISTRO (TA)"/>
        <s v="BANETA 135 GRAD0S MANUAL"/>
        <s v="LONA DICKSON AMARILLO Y BLANCO REF:8553"/>
        <s v="MOTOR M1 ELEC NR1/5014R PA COMPLETO"/>
        <s v="CLAVIJA CON POLO A TIERRA"/>
        <s v="TORN AUTOPER HEX 10*11/2 ZN"/>
        <s v="ARANDELA CAUCHO PARA POLICARBONATO"/>
        <s v="SILLA APILABLE TOKIO (TA)"/>
        <s v="SILLA MECEDORA MUISCA C/C (TA)"/>
        <s v="MESA EXT OSAKA 1.70*2.40*1.0 ALUTE  (TA)"/>
        <s v="VARILLA CORTA 0.02X0.03X1.12(T)"/>
        <s v="LONA DICKSON CARBONE REF:U171"/>
        <s v="POSTE ALUMINIO PLAM 150X150 ANTIGUO"/>
        <s v="SILLA PLEGABLE KIOTO (TA)"/>
        <s v="MESA EXTENSIO ALPES 110X240 EXT 120 (TA)"/>
        <s v="REPARACION ASOLEADORA MAT PRIMA"/>
        <s v="KIT RIEL CENTRAL PERGOLITE ESPC P7000"/>
        <s v="SEMIPORTICO EN ACERO 100X100 (EXT L4500- P3000)"/>
        <s v="PERFIL PVC GRIS FLEXIZIPP 5 m"/>
        <s v="DSC PERF LATERAL FZIPP GRAN(DA008) 5.85M"/>
        <s v="DSC PERFIL LATERAL FZIPP PEQ (DA009)5.85"/>
        <s v="PERFIL TAPA LUZ LED (GLB171) 3,5M-BLANCA"/>
        <s v="PERFIL ALMAPOST LUZ101X101GLB247 CRUDO6M"/>
        <s v="PERGOSCREEN  BLANCA 3M EB4841 G67 430GR"/>
        <s v="ANCLAJE EPOXICO HILTI HY150 * 500ML"/>
        <s v="SOPORTE EXTENSION PARED PERGOTEK BASIC"/>
        <s v="ANCLAJE  SUP FIJACIÃ?N CAJA BASICMAXI"/>
        <s v="ANCLAJE  INFERIOR CAJA RIEL BASIC - MAXI"/>
        <s v="LONA SOMBRILLA ROMA 3.5 S/F"/>
        <s v="SOMBRILLA TROPICAL ALUM 2.7 8P C/F(B)M38"/>
        <s v="MESA AUXILIAR JAPON ALUTECA 60*60 (TA)"/>
        <s v="MESA ALPES ALUTECA 1.00*1.00 (TA)"/>
        <s v="ASOLEADORA SAKAI  C/RUEDA ALUTECA (TA)"/>
        <s v="SEMIPORTICO EN ACERO 100X100"/>
        <s v="LONA SOMBRALINA ELECTRICA"/>
        <s v="RODACHIN PARA BASE SOMBRILLA ROMA"/>
        <s v="PERFIL ESSO 07 BLANCO CL1013"/>
        <s v="VARILLA ROSCADA 3/8 GALVANIZADA"/>
        <s v="CAUCHO EN T (8.5mm) BLANCO"/>
        <s v="SILLA PLEGABLE KIOTO ALUTECA /MALL  (TA)"/>
        <s v="SOMBRILLA ALPES TECALUM 3m  8P (TA)M58"/>
        <s v="FLEXIGLASS KIT PANEL VIDRIO (ANTIGUO)"/>
        <s v="FUENTE DE PODER MNT-POWER-300W"/>
        <s v="FUENTE DE PODER XLG 150 24 A NACIONAL"/>
        <s v="FLEXIZIPP 101 X 101"/>
        <s v="LONA ESPECIAL PERGOTEL L. 3891 X P. 9390"/>
        <s v="SOPORTE DE EXTENSION PERGOFLEX"/>
        <s v="PORTICO EN ACERO 100X100"/>
        <s v="PERGOTEK BASIC PLUS CON POSTES"/>
        <s v="PERGOTEK ROMANO MAXI  MUROS"/>
        <s v="SOMBRALINA ELECTRICA MANUAL"/>
        <s v="SISTEMA ELECTRICO  8 SPOT PARA PERGOLA"/>
        <s v="SISTEMA ELECTRICO  18 SPOT PARA PERGOLA"/>
        <s v="SOPORTE SUPLEMENTO P/TECHO  144503"/>
        <s v="LONA DICKSON ROJO VINOTINTO REF:3914"/>
        <s v="TAPON BARRA DE CARGA TOSCANY"/>
        <s v="LONA SOMBRALINA MANUAL"/>
        <s v="MOTOR ELECTRICO M3 100 NM P/TUBO 85MM"/>
        <s v="FIJACION A RIEL PERGOFLEX MINI IZQUIERDA"/>
        <s v="FIJACION A MURO MINI"/>
        <s v="MOTOR TUBE E/M NM2/10014RN PA COMPLETO"/>
        <s v="BASE METALICA SOMBRILLA EN 1&quot; 60X60M58"/>
        <s v="SOPORTE MANO BARRA CARGA TOSCANY"/>
        <s v="BRAZO 3.0 MTR TOSCANY"/>
        <s v="MANO SOMBRALINA"/>
        <s v="PERGOTEK ROMANO MAXI  POSTES"/>
        <s v="REPARACION BANETA MAT PRIMA"/>
        <s v="COJIN DECORATIVO 50*50 KIOSKO BALI"/>
        <s v="COJIN DECORATIVO BALI 67*27"/>
        <s v="LONA DICKSON BEIGE VETEADO REF:8904"/>
        <s v="PLITE MAN LON ACRIL POSTES"/>
        <s v="SOMBRILLA ALSACIA 3.0*3.0 MADERA (T)"/>
        <s v="LONA SOMBRILLA TAYRONA 3.0*3.0 S/FLECO"/>
        <s v="SOMBRILLA TROPICAL 2*2 4P S/F  (TA)M38"/>
        <s v="AEROSOL LACA BLANCO REF 7519"/>
        <s v="EST SOMBRILL CALIF 3*3M CON BASE PLASTIC"/>
        <s v="LONA SOMBRILLA CALIFORNIA 3*3"/>
        <s v="BRAZO DE 4.0 MT TOSCANY"/>
        <s v="CORREA TUBERIA CUADRADA 50*50 3mm"/>
        <s v="POSTE ACERO 100 x 100"/>
        <s v="SEMIPORTICO EN ACERO 120X120"/>
        <s v="MESA CUADRADA ALPES (TA) 1*1 MT"/>
        <s v="CHAZO PLASTICO 3/8"/>
        <s v="SERVICIO  DISEÃ?O"/>
        <s v="TUBO RANURADO 70mm 5.85m (66015) TOSCANY"/>
        <s v="LONA SOMBRILLA TROPICAL 3*3 8P S/FLE"/>
        <s v="OREJA ARTICULACION TENSOR  ESTRUCTURA"/>
        <s v="VIGA EN ACERO 100X50"/>
        <s v="SILLA APILABLE BRETANA S/BR ALUTECA (TA)"/>
        <s v="FUENTE DE PODER MNTPOWER150W"/>
        <s v="MESA DE CENTRO MONTALUM 1.2*1.2  (TA)"/>
        <s v="FLETES ESPECIAL CUBRIMIENTOS"/>
        <s v="PORTICO EN ACERO 120X120"/>
        <s v="PLITE MAN LON VINI GAZEBO"/>
        <s v="TUBO RANURADO 70mm 4m (66015) TOSCANY"/>
        <s v="MANO BARRA DE CARGA BANETA TOSCANY"/>
        <s v="ACOPLE PARA TUBO 42MM ROSCADO"/>
        <s v="SPOT 4.5W / 60Âº ANGULO / 3000K / GRIS"/>
        <s v="TUBO ALUM TC032  1  1/2*2.77 NAT. 38 mm"/>
        <s v="BASE METAL  SOMBR C/NIVEL EN 1&quot; 40*40M38"/>
        <s v="REPARACION MESA MANO OBRA"/>
        <s v="ESTRUCTURA SOFA MAGIC (TA)"/>
        <s v="COJIN SOFA MAGIC"/>
        <s v="KIT RIEL PERGOLITE"/>
        <s v="MESA BISTRO 1.00 BASE METAL  (TA)"/>
        <s v="LONA DICKSON AMARILLO  F  E  REF 6316"/>
        <s v="LONA DICKSON NARANJA F ENTERO REF:0018"/>
        <s v="FG+RECIBIDOR (DAP1730)"/>
        <s v="FG+TAPA IZQUIERDA NEGRA (DAP1724)"/>
        <s v="FG+TAPA DERECHA NEGRA (DAP1725)"/>
        <s v="TEFLON RIEL FLEXIGLAS PLUS (PERFIL HMW)"/>
        <s v="REPARACION FLEXIGLASS MANO OBRA"/>
        <s v="LONA PFLEX VINILICA ESPC09 L5050*P4400"/>
        <s v="SOMBRILLA ALSACIA 2.30*2.30 MADERA (T)"/>
        <s v="LONA DICKSON VERDE Y BLANCO REF:8402"/>
        <s v="MESA MAGIC 1.20 x 1.20 (TA)"/>
        <s v="MESA ALPES MADERA SIN EXT 1.10 X 2,40 TA"/>
        <s v="REPARACION TOLDO FIJO MANO OBRA"/>
        <s v="ESTR SOFA JAPON ALUTECA 2  P (T)"/>
        <s v="MESA CARRO BAR BRETAÃ?A TECALUM (TA)"/>
        <s v="BANCA NORMANDIA 140X40 TECALUM S/C (TA)"/>
        <s v="MESA CIRCULAR ALPES ALUTECA 1.20 (TA)"/>
        <s v="MESA ALPES 110X240 ALUTECA SIN EXT  (TA"/>
        <s v="MESA CENTRO MONTECARLO 1*1 (TA)"/>
        <s v="TUERCA HEX G5 GALVANIZADA 3/8&quot;"/>
        <s v="ARANDELA 3/8 GALVANIZADA"/>
        <s v="BANETA GUILLOT GANCHO MANUAL ACRILICA"/>
        <s v="MESA ALPES MADERA  SIN EXT 1.10X1,80 TA"/>
        <s v="SERVICIO DE ASESORIA TECNICA"/>
        <s v="TARJETA DYNAMIC PRO"/>
        <s v="ANTENA RF DYNAMIC"/>
        <s v="FUENTE DE PODER XLG 200 24 A NACIONAL"/>
        <s v="SUJETADOR PLATINA U TENSOR"/>
        <s v="POLEA DENTADA CON BALINERA PERGOTEK"/>
        <s v="ANILLO SINCRONIZADT RANURADO PZA A(CSZ)"/>
        <s v="ANILLO SINCRONIZADT RANURADO PZA B(CSZ)"/>
        <s v="SOP. MOTOR PERG. MAXI MEGA DERECHO(CZ)"/>
        <s v="SOP. MOTOR PERG. MAXI MEGA IZQUIERDO(CZ)"/>
        <s v="CONDENS TOSCDYNAM CBB65 250VAC70UF30X100"/>
        <s v="ASOLEADORA SAKAI S/R C/M  (TA)"/>
        <s v="PERGOLITE MAN LON ACRIL GAZEBO"/>
        <s v="LONA SOMBRILLA PARIS 4.0 6P S/FLE"/>
        <s v="EST SOMBRILLA PARIS 4,00 POLEA D 4.0 6P"/>
        <s v="LONA DICKSON ARENA VETEADO U337"/>
        <s v="PERGOTEK MINI CLASSIC CON TENSORES"/>
        <s v="SISTEMA ELECTRICO  12 SPOT PARA PERGOLA"/>
        <s v="COJINES BANCA CASAS CALIMA"/>
        <s v="LONA DICKSON CAFE FONDO ENTERO REF:U224"/>
        <s v="ASOLEADORA SAKAI C/RUEDAS C/M (TA)"/>
        <s v="FUNDA SOMBRILLA 3.0*3.0 IMPORTADA"/>
        <s v="PERGOTEK ROMANO MAXI  GAZEBO"/>
        <s v="BARRA DE CARGA TT 5.8 m (CL1044)"/>
        <s v="SILLA APILABLE BRETANA C/BR ALUTECA(TA)"/>
        <s v="LON BANETA 180 GRADOS ELECT"/>
        <s v="SOPORTE BRAZO BANETA EN APLIQUE DERECHO"/>
        <s v="SOPORTE BRAZO BANETA EN APLIQUE IZQ"/>
        <s v="MANIVELA 2000 M REF TOSCANY"/>
        <s v="SOFA JAPON ALUTECA TRES  PUESTOS C/C"/>
        <s v="POLTRONA JAPON ALUTECA  C/C"/>
        <s v="SILLA BAR BRETAÃ?A TECALUM  ALT 60 (TA)"/>
        <s v="MUEBLE BAR MONTECARLO ALUTECA (TA)"/>
        <s v="TOSCANA DYNAMIC PRO"/>
        <s v="SOPORTE MOTOR NEW PERGOLAM(CS)"/>
        <s v="PALANCA TRASNMISION PERGOLAM NL"/>
        <s v="MOTOR NEW PERGOLAM TIMOTION"/>
        <s v="SIST. ILUMIN TEK/LAM (W)CINTA LED 3000K"/>
        <s v="TAPA UNION GRANDE PERGOTEK (DAP42)"/>
        <s v="TAPA DE TAPA GRANDE PERGOTEK (DAP45)"/>
        <s v="TAPA DE TAPA PEQUENA PERGOTEK (DAP48)"/>
        <s v="TAPA UNION PEQUE PERGOTEK SPOT (DAP1733)"/>
        <s v="EJE SENCILLO EN ALUMINIO MINI(M19005852)"/>
        <s v="EJE DOBLE EN ALUMINIO MINI (M19005852)"/>
        <s v="ABRAZADERA DE NYLON"/>
        <s v="MESA EXTENSION OSAKA 1.70*2.40*1.0 (TA)"/>
        <s v="SILLA APILABLE ORINOCO C/B TAB ANCH (TA)"/>
        <s v="BASE MESA PUTUMAYO (TA)"/>
        <s v="TAPA MESA PUTUMAYO 0.90 (TA)"/>
        <s v="MESA AUXILIAR MONTECARLO 63*63 PIZAR(TA)"/>
        <s v="COJIN  POUF JAPON ALU 80*80 (TA)"/>
        <s v="COJIN SOFA JAPON ALUTECA 2 P"/>
        <s v="ESTR POLTRONA JAPON ALU 1 P (T)"/>
        <s v="COJIN  POLTRONA JAPON ALUTECA 1P"/>
        <s v="ESTRSOMBRILLA ALSACIA 3.5*3.5 MADERA (T)"/>
        <s v="LONA SOMBRI ALSACIA 3.5*3.5 S/F MADERA"/>
        <s v="MESA CENTRO MONT PORCELAN 1.23x1.23 (TA)"/>
        <s v="ESTRUCTURA SOMBRILLA ALPES  2*2 (TA)"/>
        <s v="TUBO RANURADO 80mm DIAM 5,85MT (66015)TO"/>
        <s v="ANCLAJE ARTICULACION RIEL MEGA"/>
        <s v="PESTANA SENCILLA PERGOTEK"/>
        <s v="LONA BANETA 90 GRADOS MANUAL"/>
        <s v="REPARACION CORBELLA MAT PRIMA"/>
        <s v="CUERDA BLANCA POLI 5MM"/>
        <s v="VARILLA ESQ L25*15.4*1*2060MM SOMB ROMA"/>
        <s v="LONA SILLA DIRECTOR"/>
        <s v="CORDON MACIZO SEMIRIGIDO 8 mm CRUDO"/>
        <s v="LONA DICKSON AZUL Y BLANCO REF:8910"/>
        <s v="ESTRUCTURA ASADOR PIVOTANTE"/>
        <s v="CASQUILLO 80 LADO OPUESTO PIN REDON PLAS"/>
        <s v="TUBO RANURADO 80mm 5.8 Mts (66015)TOSCN"/>
        <s v="CONTROL REMOTO MONOCANAL TUBE SCE- R1 GU"/>
        <s v="LONA DICKSON BRUYERE CHINE 8779 1.20M"/>
        <s v="LONA DICKSON VERDE OLIVAVETEADO REF:U814"/>
        <s v="TAPA PP PERGOFLEX GRANDE (DAP1734)"/>
        <s v="ESTRUCTURA PATAS PLATON"/>
        <s v="BANCA NORMANDIA 2.0 *0.40 EN TECA"/>
        <s v="MESA EXTENSIO ALPES 140X240 EXT 120 (TA)"/>
        <s v="FUNDA SET MESA ALPES Y 8 SILLAS BRETAÃ?A"/>
        <s v="FUNDA SOMBRILLA 3.0*2.0 TROPICAL"/>
        <s v="FUNDA MESA AUX JAPON DE 60 X 60"/>
        <s v="PLATINA ESPECIAL MEMBRANA"/>
        <s v="PERGOTEK ROMANO BASIC  ENTRE MUROS"/>
        <s v="CINTA LED AHDESIVA (MNT-FL4.7W-W) 3000K"/>
        <s v="CONECTOR CINTA LED (MNT-CONNECTOR-W)"/>
        <s v="CABLE CINTA LED W (MNT-WIRE-W)"/>
        <s v="SISTEMA ELECTRICO  5 SPOT PARA PERGOLA"/>
        <s v="SOMBRILLA ALPES 3.50 TECALUM (TA)"/>
        <s v="MESA NUKAK 0.70*0.70 C/BM  (TA)"/>
        <s v="MESA NUKAK *1.0 BASE MADERA (TA)"/>
        <s v="CONJUNTO SOPORTE ENROLLAMIENTO  TOSCANY"/>
        <s v="CONJUNTO SOPORTE BRAZO BANETA 1.20 MT TY"/>
        <s v="PERFIL BRAZO BANETA TOSCANY BCO CL1033"/>
        <s v="CONSOLA MONTECARLO 140X60 TECALUM"/>
        <s v="BANETA GUILLOT GUAYA ELECTMANUAL ACRILI"/>
        <s v="FLEXIZIP ELECTRICO"/>
        <s v="LONA DICKSON CHICAGO REF 7466"/>
        <s v="LONA DICKSON CORN REF:6318"/>
        <s v="TUERCA BUJE BRONCE 1/2*16 mm C/AL RI 1/4"/>
        <s v="BANCA NORMANDIA 1.20X40 TECALUM S/C (TA)"/>
        <s v="ARAÃ?A INFESUPER SOMBRILLA ROMA PAREJA"/>
        <s v="ARAÃ?A SUPERIORINFE SOM.ROMA PAR"/>
        <s v="CHAPOLA PARA SOMBRILLA IMPORTADA"/>
        <s v="VARILLA ESQ CO25*15.4*1*690MM SOMB ROMA"/>
        <s v="FURNISCREEN BLANCA 2M EB4027W G8 625GR"/>
        <s v="LONA DICKSON VERDE FORESTA REF:6687"/>
        <s v="FLECO TOLDO"/>
        <s v="BANETA FIJA ALUMINIO"/>
        <s v="SILICONA TRANSPARENTE TOXEMENT 200"/>
        <s v="CINTA LED AHDESIVA (MNTFL4.7WW) 3000K"/>
        <s v="POSTE PERGOLA STEAK HOUSE"/>
        <s v="MALLA SILLA PLEGABLE KIOTO"/>
        <s v="LONA DICKSON VERDE OLIVA VETEADO REF:0814"/>
        <s v="LON  BANT GUILLOT  GANCH MAN"/>
        <s v="LONA DICKSON AZUL PAON REF:8901"/>
        <s v="TAPA PLASTICA OREJA BANETA TOSCANY"/>
        <s v="GUIA GUAYA ANCLAJE PISO BANETA GUILLOTIN"/>
        <s v="GUIA GUAYA EJE REDONDO BANETA TOSCANY"/>
        <s v="RODAMIENTO INTERNO OREJA BANETA"/>
        <s v="GUAYA 1/4 ACERO GALV YUTE"/>
        <s v="SOLAPA ANTILLUVIA PERGOTEK BASIC 5.0MTS"/>
        <s v="CHAPA TOP INOX GRANDE SA8600A13A"/>
        <s v="CHAPA TOP ALUMINIO GRANDE AL8600A13B"/>
        <s v="SLIDINGGLASS 10mm UNA PUERTA 3P"/>
        <s v="MESA SAPPAI 1.0*1.0 (TA)"/>
        <s v="MANIJA SOMBRILLA ROMA"/>
        <s v="SILLA APILABLE TOKIO ALUTECA (TA)"/>
        <s v="LON BANETA 90 GRADOS MAN"/>
        <s v="ESTRUCTURA SOMBRALINA MANUAL"/>
        <s v="PERGOTEK ROMANO MEGA  ENTRE MUROS"/>
        <s v="PERGOTEK ROMANO ESPC EM L11.6*P12"/>
        <s v="SOPORTE A PARED PERGOTEK MEGA"/>
        <s v="SERVICIO ELEVACION DE MATERIAL X FACHADA"/>
        <s v="SISTEMA ELECTRICO  23 SPOT PARA PERGOLA"/>
        <s v="HILO EPIC C2700CRUDO 6020T120"/>
        <s v="TUBO RANURADO 70mm 5m (66015) TOSCANY"/>
        <s v="MOTOR M2 ELEC NR1/5014R PA COMPLETO"/>
        <s v="SERVICIO MTTOLAVADO BANETA PROYECT"/>
        <s v="CORREA TUBERIA CUADRADA 40*40 2mm"/>
        <s v="SOMBRILLA TAYRONA 2.0 S/F (TA)"/>
        <s v="PATA/LARSILLA TK C/M 0,04*0,035*1,05 (T"/>
        <s v="SOMBRILLA TAYRONA 4.0*4.0 8P S/F (TA)M70"/>
        <s v="SOMBRILLA ALPES 3.50*3.50 S/F 8P (TA)"/>
        <s v="SERVICIO COSTURA CUBRIMIENTOS"/>
        <s v="BASE METALICA SOMBRILLA EN 1&quot; 40*40M38"/>
        <s v="FURNISCREEN BEIGE  2M EB4027W G8 625GR"/>
        <s v="PIEZA CONJUNTO SOPORTE ENRROLLAMIENTO"/>
        <s v="TAPON BARRA DE CARGA ANTIGUA DER Y IZQ"/>
        <s v="CAJA PLASTICA DYNAMIC GRIS DAP2104"/>
        <s v="CAJA MINI PLASTICA DYNAMIC GRIS DAP2201"/>
        <s v="CABLE DUPLEX No 2 X 14"/>
        <s v="PRENSA ESTOPA PLASTICA PG11"/>
        <s v="MINI FUENTE DE PODER MNTPOWER300MA /4W"/>
        <s v="PRENSA ESTOPA PLASTICA PG9 5/16"/>
        <s v="TOSCANA DYNAMIC CONDENSER"/>
        <s v="LONA DICKSON VERDE MANZANA REF:7244"/>
        <s v="COJIN SILLA MECEDORA MUISCA"/>
        <s v="MESA CIRCULAR ALPES 1.20 (TA)"/>
        <s v="EMPAQUE EN H POLI FGLASS 3.0MTS"/>
        <s v="MOTOR TUBE E/M NM3/10014RN PA COMPLETO"/>
        <s v="REPARACION COJIN MAT PRIMA"/>
        <s v="ARGOLLA SUJECION BANETA GUILLOTINA"/>
        <s v="SERVICIO MTTOLAVADO BANETA GUILLOTINA"/>
        <s v="TAPA SOPORTE ENROLLAMIENTO"/>
        <s v="TAPON PLASTICO T-48-U2BK 1.1/2 * 1.1/2"/>
        <s v="LON SOMBRALINA ELECT MAN"/>
        <s v="ESPARRAGO 3/8&quot; X 5.5 CM"/>
        <s v="BUJE BRONCE 1/2 X 38 mm  ROSCA INT 3/8"/>
        <s v="TUERCA BUJE C/ALLEN 3/4*1/2 RI 3/8 BRONC"/>
        <s v="ESPARRAGO 1/4X 8 CM"/>
        <s v="TORN AVE PHILLPS 10X2 ZN"/>
        <s v="MESA SAPPAI 1.0*1.40 MTS ALUTEKA"/>
        <s v="MOTOR DV64E 110V PERGOTEK"/>
        <s v="MOTOR TUBE M1 NR1/3018R PA"/>
        <s v="CABLE DUPLEX 2X18 BLANCO"/>
        <s v="CONECTOR CINTA LED (MNTCONNECTORW)"/>
        <s v="CONECTOR CINTA LED (MNTCONNECTORRGB)"/>
        <s v="CONJUNTO SOPORTE BRAZO BANETA 1.40 MT TY"/>
        <s v="TAPA BARRA CARGA BANETA ENRROLLABLE"/>
        <s v="SIKASIL IA 300 ML BLANCO"/>
        <s v="FLANCHE BANETA ANODIZADA 4,0 M (CL1035)"/>
        <s v="SOPORTE EXTENSION BRAZO BANETA"/>
        <s v="REPARACION BANETA MANO OBRA"/>
        <s v="MESA NUKAK 100X100 BASE METAL  (TA)"/>
        <s v="CASQUILLO LADO OPUESTO 0.70 MM ALUM"/>
        <s v="PERGOSCREEN S/40 NEGRO/CAFE OSCURO DN910"/>
        <s v="MESA AUXILIAR SAKATA 50*50 (TL)"/>
        <s v="SILLA MECEDORA MUISCA C/C (TL)"/>
        <s v="VELUM ESPECIAL 831 M2 GRAN EST."/>
        <s v="CERRAMIENTO PERIMETRAL MAMPARAS GRAN EST"/>
        <s v="ALAMBRE IRIZADO No 10"/>
        <s v="REPARACION BUTACO MAT PRIMA"/>
        <s v="Banca Tukan Madera (Teca Aceitada)"/>
        <s v="SILLA PARIS C/BRAZO S/C (TA)"/>
        <s v="LONA SOMBRALINA ELECTRICA MANUAL"/>
        <s v="SISTEMA ELECTRICO  16 SPOT PARA PERGOLA"/>
        <s v="LONA SOMBRILLA TAYRONA 2.5 S/FLECO"/>
        <s v="BANCA TUCAN 1.20 (TA)"/>
        <s v="SOLAPA ANTILLUVIA EPDM+UV NEGRA 28MM"/>
        <s v="ANCLAJE  INFERIOR CAJA RIEL MINI"/>
        <s v="VIGA EN ACERO 100X100"/>
        <s v="UNION PALILLA GRANDE PERGOTEK (DAP41)"/>
        <s v="FUNDA SOMBRILLA 2*2"/>
        <s v="PERFIL LISO ALUM (FG100x50) - 6M CRUDO"/>
        <s v="TABLILLA CURVA SILLA  0,42*0,07*0,01(T)"/>
        <s v="BOLILLO 1&quot; 0,03*0,03*0,44 (T)"/>
        <s v="PATA LAR.DER.SREC6PTY/0,09*0,02*1,15(T)"/>
        <s v="PATA CORTDERSREC6PTY 0,085*0,025*0.60T"/>
        <s v="ANTE.SILLA TAY 6 POS.0,06*0,025*0,31(T)"/>
        <s v="TIRA COLITE NEGRO  100 CM X 2.5"/>
        <s v="RESORTE ASOLEADORA DERECHO"/>
        <s v="RESORTE ASOLEADORA IZQUIERDO"/>
        <s v="SERRUCHO S. RECLINABLE DERECHO"/>
        <s v="SERRUCHO S.RECLINABLE IZQUIERDO"/>
        <s v="MESA SAPPAI 1.0*1.0 ALUTECA (TA)"/>
        <s v="REPARACION MALLA ASOLEADORA"/>
        <s v="FUENTE DE PODER MNTPOWER200W 35 SPOTS"/>
        <s v="CABLE ENCAUCHETADO  3 X 14"/>
        <s v="ANCLAJE A FACHADA DE 200 X 64 BANETA"/>
        <s v="TAPON TUBO CUADRADO 40*40 TOSCANY"/>
        <s v="TAPA TROPIZIPP IZQUIERDA (DAP06)"/>
        <s v="TAPA TROPIZIPP DERECHA(DAP07)"/>
        <s v="CORTADORA TERMICA DE LONA PEQUEÃ?A"/>
        <s v="ANCLAJE CAMISA 3/8&quot; X 3&quot; ACERO"/>
        <s v="POMPOM ALUMINIO BANETA PARA TUBO 3/4"/>
        <s v="TUBO GALVANIZADO 3/4&quot;"/>
        <s v="ESTRUC. ESPECIAL PERSI. ACERO MAD VERT"/>
        <s v="PERGOTEK ROMANO MEGA  GAZEBO"/>
        <s v="SISTEMA ELECTRICO  27 SPOT PARA PERGOLA"/>
        <s v="BANCA NORMANDIA ALUTECA 1,40*0,40 C/C"/>
        <s v="MANIVELA DE 2.50 MT TOSCANY"/>
        <s v="MESA TUCAN 1.75*1.75 (TA)"/>
        <s v="REPARACION BANETA GUILLO MANO OBRA"/>
        <s v="LONA DICKSON AZUL MARINO REF:6022"/>
        <s v="CORREA TUBERIA CUADRADA 30*30 2mm"/>
        <s v="TAPA MESA PUTUMAYO 0.90*0.90 (TA)"/>
        <s v="COJIN SILLA PARIS"/>
        <s v="MESA NUKAK 80 * 80 BASE METALICA(TA)"/>
        <s v="TORN PRISIONERO ALLEN 8X50MM INOX"/>
        <s v="EJE SENCILLO 13*168MM MEGA"/>
        <s v="FUNDA SOFA MONTECARLO 2 PUESTOS"/>
        <s v="FUNDA POLTRONA MONTECARLO"/>
        <s v="FUNDA MESA CENTRO MONTECARLO 0.60X1.23"/>
        <s v="FUNDA CARRO BAR BRETANA"/>
        <s v="FUNDA SOMBRILLA CALIFORNIA SICI 3*3"/>
        <s v="VARILLA LARGA 0,02*0,03*1,41 (T)"/>
        <s v="VARILLA CORTA 0,02*0,03*0,67 (T)"/>
        <s v="REPARACION ESTRUCT SOMBRILLA MANO OBRA"/>
        <s v="CUERDA POLI 4 MM"/>
        <s v="LONA DICKSON TERRACOTA REF:8207"/>
        <s v="ASOLEADORA NORMANDIA S/C (TA)"/>
        <s v="COJIN ASOLEADORA NORMANDIA"/>
        <s v="CASQUILLO LADO ACCION 0.70 MM  ALUM"/>
        <s v="PP. CARRO SENCILLO 30MM PERGOFLEX"/>
        <s v="LONA ESPECIAL DECO PTEK"/>
        <s v="PERGOTEK ROMANO ESPC/TENSORES L14*P2.5"/>
        <s v="PERGOTEK ROMANO MINI  TENSORES"/>
        <s v="PLAT ANCLAJE FACHADA ESQUINERATUB100*100"/>
        <s v="POSTE ACERO 75 x 75"/>
        <s v="TOSCANA DYNAMIC LITE"/>
        <s v="SOFA MONTECARLO IZQ ALUTECA C/COJIN(TA)"/>
        <s v="LONA SOMBRILLA PARIS 3.0 6P S/FLE"/>
        <s v="EST SOMBRILLA PARIS 300 SIN BASE"/>
        <s v="MESA AUXILIAR  MONTALUMIN 80*80  (TA)"/>
        <s v="REPUESTO LED SPOT LIGHT BLANCO CALIDO 3W"/>
        <s v="BANCA NORMAND.140X40 TECALUM C/COJIN(TA)"/>
        <s v="SILLA PLEGABLE KIOTO ALUTECA /TABL  (TA)"/>
        <s v="LONA PERGOTEX BLACKOUT GRIS 2.5 M"/>
        <s v="PERGOSTAR DESIGN GAZEBO"/>
        <s v="MESA DE CENTRO MONTE TB1.20*60(TA)"/>
        <s v="SOMBRILLA TROPICAL 2.4 6P (TA)M38 S/F"/>
        <s v="BASE METAL SOMB 600*600 3/16&quot;M58SIN PL"/>
        <s v="SISTEMA GANCHO SUJECION PISO BANETA"/>
        <s v="TAPA BARRA DE CARGA BANETA GUILLOTINA"/>
        <s v="CORDON SEMI RIGIDO 6 mm"/>
        <s v="PERFIL BARRA DE CARGA GUILLOTINA CL1031"/>
        <s v="ESTRUCT ESPECIAL PERSIANA ALUM VERT03"/>
        <s v="SOMBRILLA TROPICAL 2.70 8P S/F  ( TA)M38"/>
        <s v="TUBO CUADRADO 40X40mm 5.85m (66016)TOSCA"/>
        <s v="BANCA NORMAND.120X40 TECALUM C/COJIN(TA)"/>
        <s v="MESA CENTRO MONTE SOLO ALUMINIO 1*1"/>
        <s v="MESA AUX MONTE SOLO ALUMINIO 60*60"/>
        <s v="MESA EXTEN ALPES 110X240 EXT 120 AL (TA)"/>
        <s v="FLANCHE ESPECIAL EN ALUMINIO 01"/>
        <s v="FLANCHE ESPECIAL EN ALUMINIO 02"/>
        <s v="VIGA CANAL SEC INF PLAM(GLB265) 5M BLAN"/>
        <s v="VIGA CANAL SECC SUP PLAM GLB263 5M BLANC"/>
        <s v="REPARACION BASE METAL MAT PRIMA"/>
        <s v="FURNISCREEN NEGRO 2M EB4027W G8 625GR"/>
        <s v="REPARACION BANCA  MANO OBRA"/>
        <s v="SISTEMA ELECTRICO  20 SPOT PARA PERGOLA"/>
        <s v="LONA DICKSON GRIS VETEADO (U406) 1.20M"/>
        <s v="BANCA NORMANDIA 140X40 TECA S/C (TA)"/>
        <s v="BANCA NORMANDIA 60X40 S/C (TA)"/>
        <s v="TORN AVELLAN BRISTOL MM 6*20 INOX 304"/>
        <s v="TORNILLO BRIS C/BOTON M10X35MM INOX304"/>
        <s v="TORN HEX INOX 8 x 20 MM"/>
        <s v="TORN BRIS C/BOTON INOX 8X20MM"/>
        <s v="TORN BRIS C/BOTON INOX 8X50MM"/>
        <s v="ARANDELA  INOX 1/4"/>
        <s v="CUERDA NYLON 6 MM"/>
        <s v="TORNILLO CUADRADO AINOX 8*3/4"/>
        <s v="TORN DRYWALL GALV 10&quot;X 21/2&quot;"/>
        <s v="TORNILLO HEX INOX 6x16mm"/>
        <s v="PP. POLEA DOBLE HORIZONTAL PERGOFLEX"/>
        <s v="PP. POLEA DOBLE VERTICAL PERGOFLEX"/>
        <s v="PP. POLEA SENCILLA PERGOFLEX"/>
        <s v="MESA AUXILIAR SAKATA 60*60 ALUTECA (TA)"/>
        <s v="SERVICIO MTTO-LAVADO LONA PLAS PERGOLITE"/>
        <s v="CONTROL REMOTO DD1800H SENCILLO"/>
        <s v="KIT PALILLAS ESPC PERGOFLEX"/>
        <s v="LONA ESPECIAL PERGOTEK L7650*P9000"/>
        <s v="LONA ESPECIAL PERGOTEK L7650*P12000"/>
        <s v="MOTOR TOSCANA ME1  DM45ED/S30N  70"/>
        <s v="CONTROL REMOTO DC1770"/>
        <s v="FLETES ESPECIAL MUEBLES"/>
        <s v="SILLA APILABLE S/B BRETAÃ?A (TL)"/>
        <s v="SOMBRILLA TROPICAL 2.3*2.3 8P TECALUM SF"/>
        <s v="CHAPA TOP GRANDE MURO SA8600A13C"/>
        <s v="CHAPA TOP ALUMINIO GRANDE AL8600A-13A"/>
        <s v="SLIDINGGLASS 10mm UNA PUERTA 4P"/>
        <s v="LONA SOMBRILLA TROP 1.65*1.65 4P S/FLE"/>
        <s v="ESTRUC SOMBRILLA TROPICAL 1.65*1.65 (TA)"/>
        <s v="PERGOSTAR DESIGN CON POSTES"/>
        <s v="MESA ALPES ALUTECA 1.40*1.40 (TA)"/>
        <s v="VIDRIO TEMPLADO 10 mm CALIDAD MUEBLE"/>
        <s v="SIKAFLEX 552AT X600ML SALCHI FLEXIGLASS"/>
        <s v="CHAPA FLEXIGLASS GRANDE 59*74mm"/>
        <s v="PERFIL VIDRIO FGLASSPLUS(DA1705)5.8mANOD"/>
        <s v="MANTENIEMIENTO PERGOTEK"/>
        <s v="SERVICIO MTTO LAVADO LONA PERGOTEK"/>
        <s v="VARILLA LARGA 0.02*0.03*1.30 (T)"/>
        <s v="REPARACION BASE SOMBRILLA MANO OBRA"/>
        <s v="LONA SOMBRILLA TROPICAL 3.0 6P S/FLE"/>
        <s v="ROLLERSHADE  EST MOTOR BLACKOUT 2.44M"/>
        <s v="GUIAPOLEAPIÃ?ONDELRIN10MMPERGOTEKDAP 603"/>
        <s v="SOMBRILLA ALPES 2.3*2.3 8P TECALUM S/F"/>
        <s v="SOMBRILLA TROPICAL 2.0*2.0 4P S/F 38M"/>
        <s v="SOMBRILLA CALIFORNIA 3*3"/>
        <s v="VARILLA ACERO CALIBRADO 5/16&quot;"/>
        <s v="CADENA NIQUELADA  REF 721"/>
        <s v="CONTROL REMOTO DC1662F PEGOTEK"/>
        <s v="PLATINA ANCLAJE POSTE-MURO PERF.101x101"/>
        <s v="BARRA DE CARGA DAMIS 5.8M(CL1040)BLANCA"/>
        <s v="PERGOTEK ROMANO BASIC  POSTES"/>
        <s v="LONA SOMBRILLA TROPICAL 2.7 8P S/FLE"/>
        <s v="VIGA EN ACERO 150X100"/>
        <s v="MESA TAPA CUAD 80*80*18 P/ALUM C/HUEC"/>
        <s v="TORNILLO ALLEN INOX  6*60 MM"/>
        <s v="TUERCA HEX INOX 6MM"/>
        <s v="REPARACION BANCA MAT PRIMA"/>
        <s v="REPARACION SOFA MAT PRIMA"/>
        <s v="ANCLAJE LATERAL RIEL /MUROPFLEXMINI"/>
        <s v="CUBT01 CUBIERTA LONA ACRILICA"/>
        <s v="CASQUILLO 80 LADO ACCION PIN CUADR PLAS"/>
        <s v="PERGOSCREEN SERIE 30 BLANCO/BEIGE DN002"/>
        <s v="CONTROL REMOTO DD3000H SENCILLO"/>
        <s v="MOTOR TOSCANA ME2  DM45ED/S50N"/>
        <s v="HILO EPIC 6020T120 NEGRO"/>
        <s v="CADENA CONTINUA No 4 EKA BLANCO"/>
        <s v="BARRA EN MADERA ESP  PARA ASADOR CALIMA"/>
        <s v="BANETA GUILLOT GANCHO ELECTRICA ACRILICA"/>
        <s v="TOSCANA DYNAMIC MICRO PLUS"/>
        <s v="CHAPA TOP INOX GRANDE SA8600A13B"/>
        <s v="SLIDINGGLASS 10mm UNA PUERTA 6P"/>
        <s v="FUNDA ESPC ASADOR CON BARRA MADERA CALIM"/>
        <s v="SILLA PLEGABLE VENUS S/BR (TA)"/>
        <s v="HILO EPIC T120C5968VERDEREF6020"/>
        <s v="LONA SOMBRILLA ALPES 2*2 4P S/F"/>
        <s v="PERGOLA FIJA ALUTECA PEQUEÃ?A"/>
        <s v="EST SOMBRILLA LA GREAT 5.0 CON CRUCETA"/>
        <s v="LONA SOMBRILLA LA GREAT 5.0mt S/F"/>
        <s v="EST SOMBRILLA 8M LAGREAT SIN BASE"/>
        <s v="LONA SOMBRILLA LAGREAT  8MT DIAMETRO"/>
        <s v="SOMBRILLA TROPICAL 3.5*3.5 8P S/F 58M"/>
        <s v="BASE METALICA SOMBRILLA EN 1&quot;  1.00X1.00"/>
        <s v="BASE METAL SOMB C/NIVEL EN 1&quot; 1.00*1.00"/>
        <s v="SOMBRILLA TROPICAL TECALUM 3.5m M58 S/F"/>
        <s v="SOMBRILLA ALSACIA 2.50*2.50 MADERA (T)"/>
        <s v="CADENA CONTINUA POLIESTER 6 CINTA ANCHA"/>
        <s v="FORRO COJIN SOFA MONTECARLO 2PTOS"/>
        <s v="FORRO COJIN POUF"/>
        <s v="MESA MAGIC OCTOGONAL 2.0*1.05 (TA)"/>
        <s v="SISTEMA ELECTRICO  15 SPOT PARA PERGOLA"/>
        <s v="BANETA 90 GRAD0S ELECTRICA"/>
        <s v="PERGOTEK ROMANO MEGA  POSTES"/>
        <s v="SOFA MONTECARLO DER ALUTECA C/COJIN(TA)"/>
        <s v="MESA AUXILIAR  MONT-ALUMIN 80*80  (TA)"/>
        <s v="LONA SOMBRILLA ALPES 3*3 8P S/F"/>
        <s v="BANETA FIJA ACERO"/>
        <s v="PLANTILLA MECANIZADO RIEL 127 BASIC"/>
        <s v="LONA DICKSON AMARILLO MONTECAR REF:6676"/>
        <s v="SOMBRILLA TROPICAL TECALUM 4.0m M58 S/F"/>
        <s v="BANCA NORMANDIA ALUTECA 1,40*0,40 S/C"/>
        <s v="PFLT06 PERGOLA FIJA ALUTECA PEQUEÃ?A"/>
        <s v="CAUCHO ADORNO BLANCO"/>
        <s v="SOFA MONTECARLO DOS PUESTOS ALUTECA"/>
        <s v="MESA DE CENTRO JAPON ALUTECA 1.0 * 0.60"/>
        <s v="MOTOR TOSCANA ZE2  DM45ED/S50N"/>
        <s v="SOPORTE DE BRAZO PEQUEÃ?O  TOSCANY"/>
        <s v="MASTIL SOMB. ROMA 350 DE 1755MM"/>
        <s v="PERGOTEK MINI CLASSIC GAZEBO"/>
        <s v="VIGA EN ACERO 75X75"/>
        <s v="CORDON SOMBRILLA ROMA  PIOLA NYLON No 4"/>
        <s v="BANETA 90 GRADOS MANUAL"/>
        <s v="LON BANETA 180 GRADOS MAN"/>
        <s v="SOMBRILLA TROPICAL 3.0 8P (TA)M58 S/F"/>
        <s v="MESA CIRCULAR ALPES 1.80 (TA)"/>
        <s v="PERF PVC C/GUIA TROPIZIPP RIGIDO GRIS3MT"/>
        <s v="SEMIPORTICO EN ACERO 120X120 (EXT L5800 P5000)"/>
        <s v="PUNTA DE LANZA PEQ, 0,08*0,08*0,21(T)"/>
        <s v="SEMIPORTICO EN ALUMINIO 76X76"/>
        <s v="ASOLEADORA SAKAI C/RUEDA ALUTECA(TL)"/>
        <s v="MESA AUXILIAR MONTECARLO ALUTECA 80*80 CM (TA)"/>
        <s v="PERGOLAM LITE GAZEBO"/>
        <s v="SOFA MONT 3 PUES ALUTECA C/COJIN(TA)"/>
        <s v="POUF MONTECARLO ALUM C/COJIN(TA)"/>
        <s v="MESA DE CENTRO MONTALUTECA 1.0*1.0 (TA)"/>
        <s v="SOMBRILLA TAYRONA 3.0*3.0 8P S/F (TA) 58"/>
        <s v="ALERO CURVO 60 mm"/>
        <s v="CORREA TUBERIA REDONDA 60 mm"/>
        <s v="TARJETA DYNAMIC LITE"/>
        <s v="FUENTE DE PODER HLG 320H 24A NACIONAL"/>
        <s v="SILICONA NEUTRA BASICA TRANSP 280ML"/>
        <s v="SERVICIO ALQUILER DE ANDAMIOS"/>
        <s v="FUNDA MESA MAGIC 6 SILLAS PARIS CERRADAS"/>
        <s v="FUNDA BANCA TUCAN  1.20"/>
        <s v="MESA EXTEN ALPES 140X240 EXT 120 AL (TA)"/>
        <s v="PASADOR SOMBRILLA 0,025*0,025*0,16(T)"/>
        <s v="LONA SOMBRILLA TROPICAL (ALP) TA 3.5 S/F"/>
        <s v="LONA SOMBRILLA TROPI (ALP)3*3 8P S/F"/>
        <s v="PASADOR ALUM 1/4 DOBLADO 90o EXPORT"/>
        <s v="MALLA SILLA APILABLE TOKIO"/>
        <s v="REPARACION SILLA MANO OBRA"/>
        <s v="SPOT 4.5W / 60Âº ANGULO / 3000K / NEGRO"/>
        <s v="SOMBRILLA TAYRONA 2.5 C/F (TA)M38"/>
        <s v="BOLILLO SERRUCHO ASOLE 0,04*0,04*0,65(T)"/>
        <s v="LAT.SERRUCH.ASOL.TOK.0,045*0,03*0,44(T)"/>
        <s v="BASE MALLA ESPASOL  0,04*0,05*0,90 (T)"/>
        <s v="BASE MALLA SENT. ASOL 0,04*0,05*1,18 (T)"/>
        <s v="TRAVE. SERR. ASOL SAKA 0.05*0.04*0.48(T)"/>
        <s v="Â PERFIL EN SILICONA SELLE LAMA PERGOLAM"/>
        <s v="MOTOR TUBE E/M NM3/100-14-RN PA COMPLETO"/>
        <s v="SEMIPORTICO EN ACERO 75X75 (EXT L4500- P3000)"/>
        <s v="LONA ACRILICA NEW KOBLENZ GRIS/BLANCA"/>
        <s v="ROLLERSHADE  ESTANDAR 38 SCREEN 2.55M"/>
        <s v="ROLLERSHADE  EST  MOTOR 40 LONA 2.4"/>
        <s v="PERFIL LISO ALUM (FG100x50) 7M  CRUDO"/>
        <s v="CONTROL RMTO DD1600HE SENCILLO DM45RS/SF"/>
        <s v="MOTOR TOSCANA ZE3  DM59E/S-120N"/>
        <s v="FUNDA MESA AUX. MONTECARLO 60*60CM"/>
        <s v="FUNDA ASOLEADORA NORMANDIA"/>
        <s v="SOFA MONTECARLO TRES PUESTOS ALUTECA"/>
        <s v="PERGOFLEX ESP.10 ELEC L7825XP9345"/>
        <s v="LONA DICKSON ROJO CARMIN (U411)"/>
        <s v="LED SPOT CALIDA MNTM270 3W C/CABLE"/>
        <s v="LONA DICKSON AZUL CLARO"/>
        <s v="VARILLA ROSCADA 1/2&quot; GALVANIZADA"/>
        <s v="FUNDA SOMBRILLA ROMA 3.50"/>
        <s v="MESA SAPPAI 1.2*1.2 ALUTECA (TA)"/>
        <s v="PERFIL VIDRIO FGLASSPLUS(DA1705)5.8mBL M"/>
        <s v="SLIDINGGLASS 8 mm DOBLE PUER 4P"/>
        <s v="FUNDA SOMBRILLA 3.0*3.0 NACIONAL"/>
        <s v="FLEXIGLASS ESCOBILLA"/>
        <s v="PERGOFLEX ESP.11 ELEC L4775 * P3651"/>
        <s v="LAMINA POLICARBONATO 5,8*2,1M COL GRIS"/>
        <s v="PERFIL U8 ALUMINIO 5.8M (GLB280) ANODI"/>
        <s v="PERFIL H8 ALUMINIO 5.8M (GLB279) ANODI"/>
        <s v="ARANDELA POLI INOX"/>
        <s v="CONTROL REMOTO TUBE MONOCANAL SCER1 GU"/>
        <s v="TAPON PLASTICO T48U2BK 1.1/2 * 1.1/2"/>
        <s v="LONA PFLEX VINILICA ESPC12"/>
        <s v="MESA EXTENSIBLE ALPES (TA) 1,40*3,60 MTS  EXT 1,20  1216 PUESTOS"/>
        <s v="FUNDA ASOLEADORA VICHADA"/>
        <s v="POLTRONA ESQUINERA MONT ALUT C/COJIN(TA)"/>
        <s v="ESTR SOMBRILLA ALSACIA 3*3 MADERA (T)"/>
        <s v="LONA SOMBRI TROPICAL Y ALPES 2*2 4P S/F"/>
        <s v="COJINES POLTRONA MONTECARLO"/>
        <s v="COJIN POUF MONTECARLO 90 * 80"/>
        <s v="COJINES SOFA MONTECARLO 3 P ALUTECA (TA)"/>
        <s v="COJINES SOFA MONTECARLO 2 P ALUTECA"/>
        <s v="LONA SOMBRILLA TROPI (ALP) 2*3 6P S/F"/>
        <s v="SISTEMA ELECTRICO  24 SPOT PARA PERGOLA"/>
        <s v="SOPORTE ESPEJO EN ACERO"/>
        <s v="SERVICIO DE ALQUILER MUEBLES Y OTROS"/>
        <s v="MANTENIMIENTO SOMBRALINA"/>
        <s v="GUIA GUAYA SUPERIOR TOSCANY"/>
        <s v="BUJE INFERIOR BANETA GUILLOTINA TOSCANY"/>
        <s v="MOTOR TOSCANA ZME2  DM45RD/SF50N"/>
        <s v="MOTOR TUBULAR DM 45SED/S50/13"/>
        <s v="PROTOTIPO PERGOSLIDE"/>
        <s v="PORTICO ACERO ESP +BAJANTE P15*15 V20*10"/>
        <s v="VIGA EN ACERO 200x100 CAL 4mm * 6.13m"/>
        <s v="MANTENIEMIENTO SOMBRALINA"/>
        <s v="FORRO COJIN SOFA MONTECARLO B/IZQ"/>
        <s v="FORRO COJIN POLTRONA MONTECARLO"/>
        <s v="FUNDA SOFA JAPON 3 PUESTOS"/>
        <s v="PLATINA FIJACION LATERAL 2 HUECOS MINI"/>
        <s v="RECIBIDOR CHAPA ACERO INOX  MANIJA FG"/>
        <s v="CHAPA ACERO INOX MANIJA FG"/>
        <s v="CAJA CONTROL DC1410 PERGOTEK 230V/50HZ"/>
        <s v="PP. CARRO SENCILLO 60MM PERGOFLEX"/>
        <s v="LONA SOMBRILLA ALPES 2.3*2.3 8Palos"/>
        <s v="BOLA FIJA MEDIANA/0,17*0,17*0,18(T)"/>
        <s v="PUNTA DE LANZA GRANDE 0,10*0,10* 0,21(T)"/>
        <s v="VARILLA LARGA 0.02*0.03*1.57 MT (T)"/>
        <s v="CASQUILLO ALUMINIO LADO ACCION 0.80 MM"/>
        <s v="MANTENIEMIENTO PERGOLITE"/>
        <s v="SERVICIO MTTOLAVADO LONA PLAS PERGOLITE"/>
        <s v="PEGANTE MAXON RAPIDO  PVC"/>
        <s v="PLATINA ANCLAJEPISO  200*200"/>
        <s v="SERVICIO DE ALQUILER DE ANDAMIOS"/>
        <s v="REP MATERIA PRIMA PTEK CLASSIC 10 HOTEL"/>
        <s v="LONA SOMBRILLA TROPICAL (ALP) 3*3 8P S/F"/>
        <s v="LONA BANETA GUILLOTINA  ESP03"/>
        <s v="BOLA FI. SOM.TRO.6P 38C 0.14*0.14*0.15(T"/>
        <s v="BOLA PA. SOM.TRO.6P 38C 0.14*0.14*0.22(T"/>
        <s v="TUERCA NIVELADORA PFLEXIGLASS PLUSS"/>
        <s v="TORNILLO NIVELADOR PFLEXIGLASS PLUSS"/>
        <s v="MANTENIEMIENTO FLEXIGLASS"/>
        <s v="SEMIPORTICO EN ACERO 100X100 (EXT L4500 P3000)"/>
        <s v="BANETA VERTICAL CON GUAYA ELECTRICA"/>
        <s v="TORN LAM PAN PHILLIPS 14*11/2&quot;"/>
        <s v="PERGOTEK ROMANO MINI  POSTES"/>
        <s v="RESORTE 10CM CAL 2.5 mm Inox"/>
        <s v="PP. CARRO SENCILLO 90MM PERGOFLEX"/>
        <s v="ANCLAJE EPOXICO HILTI HY-150 * 500ML"/>
        <s v="LON  BANT GUILLOT GUAYA MAN"/>
        <s v="MANTENIEMIENTO BANETAS"/>
        <s v="CONSOLA MONTECARLO 160X60 (TA)"/>
        <s v="BANETA VERTICAL CON GUAYA ELECT MALLA"/>
        <s v="MOTOR TOSCANA ZME3  DM59M100N"/>
        <s v="SET PALILLAS PERGOFLEX 22 UND*4M"/>
        <s v="PP. CARRO SENCILLO 120MM PERGOFLEX"/>
        <s v="MANO GUIA BANETA GUILLOTINA TOSCANY"/>
        <s v="FUENTE DE PODER MNT-POWER-200W 35 SPOTS"/>
        <s v="CORDON BLANCO CORDEX # 4"/>
        <s v="LONA ESPECIAL CANCHA PADEL"/>
        <s v="ASOLEADORA NORM ALUTECA C/COJIN Y RUEDA"/>
        <s v="LONA SOMBRILLA LA GREAT 5*5 S/F"/>
        <s v="SERVICIO VISITA TECNICA"/>
        <s v="MEMBRANA ESPECIAL TENSADA 131 M2"/>
        <s v="PERA EN MADERA 0,08*0,08*0,11(T)"/>
        <s v="ANCLAJE LATERAL RIEL /MUROBASICMAXI"/>
        <s v="PORTICO EN ALUMINIO 127X127"/>
        <s v="LONA DICKSON ORLANDO  AMARILLO REF:6292"/>
        <s v="CERRO MAN PARA PUERT CON PASAD SA7123D"/>
        <s v="SERVICIO MTTOLAVADO LONA BANETA PROYECT"/>
        <s v="SERVICIO MTTOLAVADO LON BANETA PLAS VER"/>
        <s v="COJIN SILLA SENCILLA ARAWAK"/>
        <s v="TORNILLO HEX 1/4X 2  ZN"/>
        <s v="TUERCA HEXAGONAL 1/4&quot; GALVA"/>
        <s v="FUNDA SOMBRILLA ALSACIA MADERA 3.0 X 3.0"/>
        <s v="TORNILLO HEX 5/16X4 ZN"/>
        <s v="TUERCA HEX 5/16&quot; GALV"/>
        <s v="ARANDELA 5/16 GALVANIZADA"/>
        <s v="VARILLA LARGA 0.02*0.035*2.18 (T)"/>
        <s v="ANCLAJE LATERAL RIEL / MURO  MEGA"/>
        <s v="EJE LAMA MAXI PLAM ANTISI HUECO Ã?12mm"/>
        <s v="SILICONA NEUTRA BASICA TRANSP 300ML"/>
        <s v="ASISTENCIA TECNICA"/>
        <s v="BANETA GUILLOT GANCHO MANUAL MALLA"/>
        <s v="VELCRO BLANCO 2&quot;"/>
        <s v="COJINES SOFA AZTECA 2 P ALUTECA"/>
        <s v="COJINES SOFÃ AZTECA 3 P ALUTECA"/>
        <s v="COJINES POLTRONA AZTECA ALUTECA"/>
        <s v="BANETA VERTICAL CON GUAYA MANUAL MALLA"/>
        <s v="SOFA MAGIC"/>
        <s v="FUENTE DE PODER MNT-POWER-150W"/>
        <s v="MANTENIMIENTO BANETA"/>
        <s v="TUBO ESTRUCTURAL 100*100*3 mm"/>
        <s v="REPARACION LONA MANO OBRA"/>
        <s v="SOMBRILLA TROPICAL 3*4 8P S/F M58 (TA)"/>
        <s v="SLIDINGGLASS 10 mm DOBLE PUER 4P"/>
        <s v="MOTOR M3 TUBE NR2/10014 RN COMPLETO"/>
        <s v="TUERCA NIVELADORA P/FLEXIGLASS PLUSS"/>
        <s v="ESTRUCTURA SOMBRILLA PARIS 4.00 MT 6 P S/F"/>
        <s v="SIST. ILUMIN TEK/LAM (RGB) CINTA LED"/>
        <s v="POLIZAS"/>
        <s v="BARRA DE CARGA ANTIGUA"/>
        <s v="PERRO 5/16 -GLP-"/>
        <s v="MANGUERA TRANSPARENTE 3/8 cal 20"/>
        <s v="FERRULA DE PRESION 5/16 -GLP-"/>
        <s v="ALMA BARRA CARGA BAN GUIL TY CL1034  5.8"/>
        <s v="GUAYA 5/16 ACERO GALV ALAM ACERO"/>
        <s v="PERGOLITE MANUAL LONA VINILICA GAZEBO"/>
        <s v="TUBO RANURADO 80mm TOSCANY 4MTS"/>
        <s v="ANCLAJE  INFERIOR CAJA RIEL BASIC  MEGA"/>
        <s v="SOMBRILLA ALSACIA 3.5*3.5 MADERA (T)EXP."/>
        <s v="GRAPA GALVANIZADA 80/10 mm X 10.000 UND"/>
        <s v="MESA CIRCULAR ALPES 1.40 (TA)"/>
        <s v="SOMBRILLA TROPICAL 4.0 8P (TA)M58 S/F"/>
        <s v="CHIMENEA PORTATIL DECO + COSTAL LEÃ?A"/>
        <s v="POLTRONA AZTECA ALUTECA"/>
        <s v="MESA DE CENTRO RECT AZTECA ALUT"/>
        <s v="MESA AUXILIAR AZTECA ALUTECA"/>
        <s v="SOFA AZTECA 2 PUESTOS ALUTECA"/>
        <s v="PUERTA NICHO SALA SUR EN MADERA TECA"/>
        <s v="LONA SOMBRILLA TROPICAL (ALP) 2*2 4P S/F"/>
        <s v="MOTOR TUB E/M M2 NM2/5014R PA COMPLETO"/>
        <s v="VARILLA LARGA 2,46*0,035*0,02 (T)"/>
        <s v="VARILLA CORTA 0.03*0.03*0.66 (T)"/>
        <s v="BOLA PASA SOMBALPES 58mm0.17x0.17x0.24(T"/>
        <s v="LYRA-SOPORTE APOYO TOLDO +CORREA"/>
        <s v="TORNILLO HEX 1/4&quot;X11/2&quot; ZN"/>
        <s v="CASQUILLO LADO ACCION  0.85 MM"/>
        <s v="LONA SOMBRILLA TROPICAL (ALP) 2.7 8P C/F"/>
        <s v="ESTRUC SOMBRILLA TROPICAL 2.70 8P (TA)"/>
        <s v="BANETA 180 GRADOS MANUAL"/>
        <s v="SOFA MONTECA 3P S/ALUMINIO C/C B/DERECHO"/>
        <s v="POLTRONA  ESQUINERA MONT S/ ALUMINIO C/C"/>
        <s v="SERVICIO MTTOLAVADO COJINERIA"/>
        <s v="TUERCA MM HEX 10 P1.5 ZN"/>
        <s v="TORNILLO PERA 5/16 x 1"/>
        <s v="PRISIONERO ALLEN 3/16 X 1/4 RO"/>
        <s v="BUJE ALUMINIO 10 MM"/>
        <s v="TRANSPORTE FUERA DE BARRANQUILLA CUBRIMIENTOS"/>
        <s v="ESTRUCTURA VELUM  LONG 13.5 X PROY 3.0"/>
        <s v="COJIN SILLA RECLINABLE 6 POS"/>
        <s v="SOMBRILLA ALPES 3.5*3.5 8P TECALUM S/F"/>
        <s v="CAUCHO ADORNO VERDE FORESTA"/>
        <s v="ROMANSHADES C/CADENA BLACKOUT 2.44"/>
        <s v="LISTONES EN TECA PARA FLEXIGLAS-MURO"/>
        <s v="MINI FUENTE DE PODER MNT-POWER-300MA /4W"/>
        <s v="TORNILLO DRYWALL NG  6 X 11/4"/>
        <s v="CABLE ENCAUCHETADO 3 X 18"/>
        <s v="TORN HEX AUTOPE 10*3/4 C5/16 ZN"/>
        <s v="REPARACION ASOLEADORA MANO OBRA"/>
        <s v="LONA MEMBRANA ARQUIT ESPC05-169 MT2"/>
        <s v="TRANSPORTE FUERA BOGOTA CUBRIMIENTOS"/>
        <s v="MESA EXTEN ALPES 140X300 EXT 120 TE (TA)"/>
        <s v="LONA A RAYAS GRIS/BLANCO REF NEWKOBLENZ"/>
        <s v="LONA SOMBRILLA TROPICAL 3,5*3,5 8P S/F"/>
        <s v="TUERCA HEX M5 6.6 ZN"/>
        <s v="ORIN SILICONA ESPUMADA DIA. 3mm"/>
        <s v="TORNILLO AVE M5 70 mm INOX"/>
        <s v="TARJETA DYNAMIC MINI"/>
        <s v="SOMBRILLA TROPICAL 3.0*3.0 8P S/F 58M"/>
        <s v="TAPA PP PERGOFLEX GRANDE (DAP01)"/>
        <s v="PERFIL SUPERI TRI 5.8M CRUDO  (GLB209)"/>
        <s v="PERFIL PISO TRIPLE 5.8 M CRUDO (GLB212)"/>
        <s v="GUAYA 1/4&quot; GALV. ALMA ACERO"/>
        <s v="PERRO 1/4 TIPO PESADO  CH"/>
        <s v="Tapa Flexizipp izquierda DAP07)"/>
        <s v="TORN LAM C/AVELL INOX 8*1"/>
        <s v="TORN AVE PHILL 6 * 3/4 &quot; INOX"/>
        <s v="DSC PERFI LATERAL FZIPP GRAN(DA008) 4.5M"/>
        <s v="VIDRIO SLIDINGGLASS 10 mm UNA PUERTA 2P"/>
        <s v="FURNISCREEN AZUL PT  2M EB4027W G8 625GR"/>
        <s v="OJALETE 1/2&quot; INOX"/>
        <s v="REPARACION POUF MANO OBRA"/>
        <s v="REPARACION SOFA MANO OBRA"/>
        <s v="MALLA ESPECIAL ASOLEADORA"/>
        <s v="PERGOTEK MEGA PLUS POSTES"/>
        <s v="ASOLEADORA MORROS (TA)"/>
        <s v="KIT REPARACIÃ?N LONA PERGOTEK"/>
        <s v="CAMBIO DE LONA PERGOTEK"/>
        <s v="ELEMENTOS ILUMINACION ARCOS MEMBRANA"/>
        <s v="COJINES BANCA CANCHA PADEL CALIMA"/>
        <s v="SOMBRILLA ALSACIA 2.*2 MADERA (T)"/>
        <s v="FUNDA SET MESA NUKAK C/SOMBRILLA DE 2*2"/>
        <s v="CABLE ENCAUCHETADO 2 X 18"/>
        <s v="LUBRICANTE SPRAY REF: 336"/>
        <s v="BROCA TUNGSTENO 3/8"/>
        <s v="CORDON SEMI RIGIDO DE 6.5 MM"/>
        <s v="MOTOR SOMFY 406 LSN RTS 433 6/33"/>
        <s v="MECHAS WAIPE CARPETAS DELGADAS12 U"/>
        <s v="PERGOLITE ESPECIAL02 5000*11645"/>
        <s v="VELUM EN LONA ACRILICA LONG 5.2 PROY 2.1"/>
        <s v="LONA SOMBRILLA LAGREAT  6X6MT"/>
        <s v="ASOLEADORA SAKAI C/TAB C/BAN S/C (TA)"/>
        <s v="BASE METAL SOMBR C/NIVEL EN 1&quot; 60*60M58"/>
        <s v="POLTRONA MORROS (TA)"/>
        <s v="SOFA MORROS 2 PUESTOS (TA)"/>
        <s v="MESA DE CENTRO MORROS 1.0*1.0 (TA)"/>
        <s v="SOMBRILLA TROPI 1.65*1.65 4PS/F  (TA)M38"/>
        <s v="COJIN ASOLEADORA SAKAI"/>
        <s v="MESA ALPES MADERA SIN EXT 1,40X1,80 TA"/>
        <s v="VARILLA LARGA 0.02*0.03*1.554(T)"/>
        <s v="SOPORTE LAMA POM NEGRO DAP215 DAP216"/>
        <s v="RTAL-LONA DICKSON VERDE FORESTA REF 6687"/>
        <s v="MANTENIEMIENTO PERGOLAM"/>
        <s v="POSTE 150 X 150 NEW PERGOLAM GLB180) 6 MTS"/>
        <s v="BANETA 135 GRAD0S ELECTRICA"/>
        <s v="PLAT ANCLAJE FACHADA CANTRADA TUB100*100"/>
        <s v="PERFIL LISO 150X150 SINLUZ(GLB180)6M-ANT"/>
        <s v="CELOSIA ESPECIAL ALUM ZONA PISCINA"/>
        <s v="CELOSIA ESPECIAL ALUM ZONA GAZEBO"/>
        <s v="CELOSIA ESPECIAL ALUM ZONA PERG EM"/>
        <s v="ESTRUCT ESPECIAL SHANNON"/>
        <s v="TUERCA SEGURIDAD INOX 6MM"/>
        <s v="TORN BRIS C/BOTON INOX 6X16MM"/>
        <s v="SOPORTE CAJA DE CONTROL PTEK"/>
        <s v="TORN BRISTOL CAB BOTON MM 4*15 INOX 304"/>
        <s v="TUERCA SEGURIDAD INOX 4MM"/>
        <s v="TUERCA DE SEGURIDAD 8MM INOX"/>
        <s v="TORNILLO PHI. AVE. M4,2X19MM /A2 70"/>
        <s v="LONA ESPECIAL PERGOTEK L8850XP8590"/>
        <s v="MOTOR TOSCANA ZE3  DM59E/S120N"/>
        <s v="SILLA BAR AMAZONAS (TA)"/>
        <s v="LONA SOMBRILLA TROPICAL 4.0 8P S/LECO"/>
        <s v="MESA AUXILIAR MONTECARLO 80*80 (TA)"/>
        <s v="BASE TIERRA METALICA SOMBRILLA 60X60 M58"/>
        <s v="BASE TIERRA METALICA SOMBRI 3/3.5 M58"/>
        <s v="SOMBRILLA TROPICAL 4.0 8P  S/F(TA)M58"/>
        <s v="LONA SOMBRILLA TROPICAL 2.3*2.3 8P S/FLE"/>
        <s v="SERVICIO MTTOLAVADO SOMBRILLAS"/>
        <s v="FORRO COJINES SOFA BALI 3 PTOS"/>
        <s v="FUNDA MESA ALPES 1.80 x 110"/>
        <s v="MESA ALPES ALU SIN EXT 1.10*1.80 (TA)REC"/>
        <s v="PESTAÃ?A SENCILLA PERGOLAM EPDM + UV"/>
        <s v="BISAGRA INVISIBLE 60mm STAVP"/>
        <s v="LONA PLITE ACRILICA ESP13"/>
        <s v="MESA BAR AMAZONAS 80 cm MADERA (TA)"/>
        <s v="CONJUNTO SOPORTE BRAZO BANETA 1MT TOSCAN"/>
        <s v="LONA PFLEX PVC ESXP13  L3000 X P5000"/>
        <s v="LONA PERGOTEX BLACKOUT GRIS 3 M"/>
        <s v="REPARACION BASE SOMBRILLA MAT PRIMA"/>
        <s v="PFALT02 PERGOLA FIJA ALUMINIO PEQUEÃ?A"/>
        <s v="PLATINA ANCLAJEPISO TUB75*75 Perf Ã?9/16"/>
        <s v="TORN AVE PHILLIPS 6X3/4 ZN"/>
        <s v="PORTICO EN ALUMINIO 101X101"/>
        <s v="MEMBRANA ESP CONCHA ACUSTICA 136 MTR2"/>
        <s v="RODILLO AUTOMATICO SOMBRALINA P 4.0"/>
        <s v="CONTROL REMOTO DD3001H 5 CANALES"/>
        <s v="PRENSA ESTOPA PLASTICA PG7 1/4"/>
        <s v="KIT TRANSMISION ESP PERGOLITE"/>
        <s v="SENSOR DD50H 110230V"/>
        <s v="CUBIERTA EN POLICARBONATO MACIZO"/>
        <s v="PERGOLA FIJA ALUTECA GRANDE ESPECIAL"/>
        <s v="MESA DE CENT MONT EN TECA 1,23*0,63 (TA)"/>
        <s v="PLATINA ANCLAJEPISO TUB. 120*120"/>
        <s v="SERMO MTTOLAVADO LONA BANETA PROYECT"/>
        <s v="TAPON PLAST RECT T48 11/2&quot;X3&quot;"/>
        <s v="PERFIL BARRA DE CARGA BANETA ENROLL 5.8M"/>
        <s v="ESTIBA"/>
        <s v="PERFIL ILUM. 101X101 6M (GLB254) CR"/>
        <s v="PERGOTEK ROMANO BASIC  GAZEBO"/>
        <s v="SERVICIO DE INSTALACION"/>
        <s v="POLEA GRANDE DERLIN (DAP21) PERGOTEK"/>
        <s v="POLEA DENTADA TUBO 70mm (DAP1732) NYLON"/>
        <s v="SEGURO EN E 12MM AC FOSFATADO"/>
        <s v="SOMBRILLA TROPICAL ALUM 3*3 8P C/F(P)M58"/>
        <s v="BASE METALICA SOMBRILLA EN 1&quot;  1.20X1.00"/>
        <s v="CAUCHO ADORNO NEGRO"/>
        <s v="MANTENIMIENTO Y LAVADO LONA CORBELLA"/>
        <s v="PP. CARRO SENCILLO 150MM PERGOFLEX"/>
        <s v="CARRO BAR MUZO (M)"/>
        <s v="CINTA TAPA GOTERAS ASFAL.  1.1MM 10 CM"/>
        <s v="PERGOLAM LITE CON POSTES"/>
        <s v="POSTE EN ACERO 100X100 (EXT 3500-4000)"/>
        <s v="LONA SOMBRILLA TROPICAL 4.30 8P S/LECO"/>
        <s v="GANCHO CORBELLA"/>
        <s v="ANGULO HIERRO 3/16 X 1"/>
        <s v="CANAL SOMBRALINA CL1037"/>
        <s v="PERFIL DIFUSOR LUZ 4M"/>
        <s v="TRANSPORTE FUERA MEDELLIN CUBRIMIENTOS"/>
        <s v="COJIN ASOLEADORA MANUAL TAYRONA"/>
        <s v="PERNO CON CABEZA ISO 2341 / 12MM X 45MM"/>
        <s v="CLIP NEW PERGOLAMINOX"/>
        <s v="RODILLO AUTOMATICO SOMBRALINA P 3.0"/>
        <s v="SERVICIO SISO x DIA"/>
        <s v="LONA ESPECIAL DECORATIVA PTEK"/>
        <s v="TAPA TERMINAL DISTANCIAD IZQ SLIDIN(CSZ)"/>
        <s v="TAPA TERMINAL DISTANCIAD DER SLIDIN(CSZ)"/>
        <s v="SERVICIO MTTOLAVADO LON BANETA VERTIC"/>
        <s v="MOTOR TOSCANA ZE1  DM45ED/S30N  70"/>
        <s v="LONA TECHO KIOSKO BALI  4*4"/>
        <s v="TORN AUTOP. 14 X 1/12 HEX ZN"/>
        <s v="SENSOR DE VIENTO Y SOL PARA SOMBRALINAS"/>
        <s v="CANAL ALUMINIO U  74 25CM LG"/>
        <s v="LON  BANT GUILLOT GUAYA ELECTMAN"/>
        <s v="LON  BANT GUILLOT GUAYA ELECT-MAN"/>
        <s v="CAMBIO DE LONA MEMBRANA 49 MTR2"/>
        <s v="MASTIL SOMBRILLA ALSCIA 3.5X3.5"/>
        <s v="SERMO MTTOLAVADO LONA SOMBRILLAS"/>
        <s v="MANTENIMIENTO PERGOLITE"/>
        <s v="LONA SOMBRILLA TAYRONA 4.3 S/FLECO"/>
        <s v="PERFIL LISO 150X150 SINLUZ(GLB180)6MANT"/>
        <s v="PERGOSTAR DESIGN CON TENSORES"/>
        <s v="FUNDA SOMBRILLA ALSACIA MADERA 3.5*3.5"/>
        <s v="MESA NUKAK *80 BASE METALICA (T)"/>
        <s v="PERFIL UNION PFLEX 5800mm (DA010)"/>
        <s v="CORNAMUSA PARA PERGOFLEX"/>
        <s v="PLATINA SUJECION CUERDA 120 MM"/>
        <s v="ANCLAJE MURO DERECH PERGOLITE (CSZ)"/>
        <s v="ANCLAJE MURO IZQUI PERGOLITE (CSZ)"/>
        <s v="PLATINA SUJECION CUERDA 30 MM"/>
        <s v="TAPA PALILLA LED PERGOFLEX WHITE DAP1029"/>
        <s v="TAPA PALILLA PERGOLITE (DAP2205)"/>
        <s v="SERVICIO MTTOLAVADO LONA ACRI PERGOLITE"/>
        <s v="ACRILICA"/>
        <s v="SOFA MONTECARLO BRAZO IZQUIERDO ALUTECA"/>
        <s v="MESA DE CENTRO MONTECARLO TABLILLA 1,23*1,23 (TA)"/>
        <s v="VELUM EN LONA PVC CON POSTES"/>
        <s v="MESA TEJIYAKI 1.41X0.83X0.91 ALUTECA"/>
        <s v="EST SOMBRILLA ROMA 3.5 CON BASE S/F"/>
        <s v="TRANSPORTE FUERA MEDELLIN MUEBLES"/>
        <s v="TORN AVE PHILLIPS 8X3/4 ZN"/>
        <s v="PERFIL RIEL FGLASS PLUS(DA1801)5,8M CRUD"/>
        <s v="PERFIL SOLAPA FGLASSPLUS(DA1704)5,8MCRUD"/>
        <s v="KIT CARRETO, MANIVELA Y EJE SOMB CALIFOR"/>
        <s v="LONA SOMBRILLA ALSACIA 3*3 S/F MADER"/>
        <s v="LONA DICKSON CHICAGO VERT D310 120"/>
        <s v="SISTEMA ELECTRICO  9 SPOT PARA PERGOLA"/>
        <s v="ESTRUCTURA PERFILES VERTICALES ESP"/>
        <s v="SEMIPORTICO EN ALUMINIO 101X101"/>
        <s v="ASOLEADORA SAKAI S/RUEDAS CON COJIN (TA)"/>
        <s v="SOMBRILLA ALSACIA 2.50*2.50 BASE ACERO"/>
        <s v="BANDERILLA RECTANGULAR ESPECIAL01"/>
        <s v="VIGA EN ALUMINIO 101X101"/>
        <s v="REMACHE POP 3/16 -6-6"/>
        <s v="TUERCA DE SEGURIDAD DE 3/8"/>
        <s v="ASOLEADORA VICHADA (TL)"/>
        <s v="LONA DICKSON GRIS TWEED REF:U190"/>
        <s v="SOMBRILLA TELESCOPIO 4.0 X 4.0"/>
        <s v="LONA SOMBRILLA LA GREAT 4*4 S/F"/>
        <s v="ANGULO ALUMINIO 1/8*11/2&quot;"/>
        <s v="PERFIL LATERAL FZIPP GRANDE(DA008) 4.5M"/>
        <s v="PORCELANATO SMOKE GRAFITO MATE 60 * 60"/>
        <s v="TAPON ESPECIAL EN MADERA"/>
        <s v="TORN BRISTOL C/AVELL INOX 8X30MM"/>
        <s v="LAVADO DE LONA"/>
        <s v="BUTACA BAR NORMANDIA 40X40 (TA)"/>
        <s v="SERVICIO MTTO- LAVADO LONA PERGOTEK"/>
        <s v="LONA PFLEX PVC LONF 4.40 X PROY 9.0"/>
        <s v="PALILLA PERGOLITE (GLB323) 6M - CRUDO"/>
        <s v="PERGOSCREEN BEIGE 3M EB4841 G6-7 430GR"/>
        <s v="CELOSIA ESPECIAL ALUMINIO L3658*A3000"/>
        <s v="SOFA MONTECARLO SOLO  ALUMINIO 2P C/C"/>
        <s v="ESTRUCTURA ESPECIAL CUBIERTA"/>
        <s v="REPARACION COJIN MANO OBRA"/>
        <s v="MEMBRANA AUPOR TIPO PANUELO DE 423 MTR2"/>
        <s v="SERVICIO  DISEÃÂO"/>
        <s v="LON BANETA 135 GRADOS ELECTMAN"/>
        <s v="SLIDING SCREAN ESPECIAL 01"/>
        <s v="SLIDING SCREAN ESPECIAL 02"/>
        <s v="ESTRUCTURA ESPECIAL VERTICAL TECA"/>
        <s v="MESA AUXILIAR  60*60 MORROS (TA)"/>
        <s v="CHAPA TOP ALUMINIO GRANDE AL8600A13A"/>
        <s v="LONA MEMBRANA AUTOPORTANTE 71 MT2"/>
        <s v="PERFIL ALN5322 CANAL PARASOLES CRUDO"/>
        <s v="TORN AVE PH 4*3/4 ZN"/>
        <s v="COJINES SOFA MONTECARLO IZQ/DER"/>
        <s v="COJINES POLTRONA ESQUINERA MONTECARLO"/>
        <s v="FAYA BLANCA 38525 (HILADILLA)"/>
        <s v="SERVICIO COSTURA MUEBLES"/>
        <s v="SILLA APILABLE SENCILLA BRETAÃÆÃâA (TA)"/>
        <s v="MESA ALPES MADERA SIN EXT 1,40X2,40 TA"/>
        <s v="SOMBRILLA TROPICAL ALUM 2.7 8P S/F(P)M38"/>
        <s v="ASOLEADORA SAKAI S/R C/M ALUTECA"/>
        <s v="FUNDA SILLA APILA BRETA S/B (HASTA4UN )"/>
        <s v="FUNDA MESA ALPES 1.20 * 2.40"/>
        <s v="CELOSIA ESPECIAL ALUMINIO L4272*A3000"/>
        <s v="LONA SOMBRILLA TROPICAL 3.0 8P S/FLE"/>
        <s v="ESTRU SOMBRALINA ELECT"/>
        <s v="PERGOSTAR DESIGN ENTRE MUROS"/>
        <s v="TAPA BIELA PERGOLAM DERECHA"/>
        <s v="TORNILLO DE TRANSMISIÃ?N PERGOLAM LITE"/>
        <s v="ARANDELA DERLIN (DAP25)"/>
        <s v="RETAL LONA DICKSON GRIS FNDO ENTRO REF"/>
        <s v="CONECTOR MACHO HEMBRA 2 PINES CBL18"/>
        <s v="TAPA CANAL PLUS"/>
        <s v="TORNILLO TRANSMISION MOTOR PERGOLAM LITE"/>
        <s v="MALLA SILLA COMEDOR LUNA"/>
        <s v="TAPA MESA BISTRO D(80) CMS (Aceitada)"/>
        <s v="PERGOTEK ROMANO MINI  GAZEBO"/>
        <s v="PERGOLITE MAN LON ACRIL TENSORES"/>
        <s v="CHAPA TOP GRANDE MURO SA8600A-13C"/>
        <s v="PALILLA PERGOLITE (GLB323) 6M  GRIS"/>
        <s v="LONA PLITE ACRILICA LONG 6.0 X PROY 6.0"/>
        <s v="DSC CANAL PLUS 8 M (DA1612)"/>
        <s v="SISTEMA ELECTRICO  11 SPOT PARA PERGOLA"/>
        <s v="LONA DICKSON VERDE MEZCLADO REF:7"/>
        <s v="CONTERA SIN EJE CUADRADA 80 mm ALUMINIO"/>
        <s v="CASQUILLO HEMBRA TOSCANA (19005804 )"/>
        <s v="SILLA APILABLE TOKIO (TL)"/>
        <s v="FUNDA POLTRONA  ESQUIN MONT ESPECIAL MON"/>
        <s v="FUNDA MESA AUX MONTECARLO 0.63X0.63"/>
        <s v="FUNDA SOFA MONTECARLO DERECHO/IZQUIERDO"/>
        <s v="FUNDA POLTRONA ESQUINERA"/>
        <s v="FUNDA MESA CENTRO MONTE PORCEL 0.63X1.23"/>
        <s v="REPARACION POLTRONA"/>
        <s v="RETAL TUBO RANURADO  70 MM TOSCANY"/>
        <s v="RETAL BARRA DE CARGA DAMIS"/>
        <s v="LONA SOMBRILLA 4*4 S/FLECO TAYRONA"/>
        <s v="CAPUCHA SOMBRILLA"/>
        <s v="VARILLA LARGA 0,02*0,03*2,15(T)"/>
        <s v="TORNILLO AVE PHILLIPS 8*3/4 ACERO"/>
        <s v="TORN LAM C/AVELL ZN 8*1"/>
        <s v="SEGURO ANTISISMICO SLIDINGLASS (DAP1736)"/>
        <s v="TUBO ALUM  REDONDO 1/2 LISO"/>
        <s v="SOFA MORROS 3 PTOS"/>
        <s v="SOMBRILLA TROPICAL 2*3 6P S/F M38(TA)"/>
        <s v="REPARACION ESTRUC SOBRILLA MAT PRIMA"/>
        <s v="FUNDA ESPECIAL"/>
        <s v="MESA BAR NUKAK 60*60 BASE METALICA (TA)"/>
        <s v="MESA BAR NUKAK *80 BASE METALICA (TA)"/>
        <s v="CORBELLA REDONDA CASCOS VERTICALES"/>
        <s v="Proyecto Especial"/>
        <s v="TAPA PP CANAL GRANDE (DAP30) IZQUIERDA"/>
        <s v="TAPA PP CANAL GRANDE (DAP30) DERECHA"/>
        <s v="BANCA NORMANDIA 1.20X40 C/COJIN (TA)"/>
        <s v="MESA ALPES ALUTECA 1.00*1.40 (TA)"/>
        <s v="ADHESIVO EPOXICO ANCHORFIX4"/>
        <s v="PFAT08 PERGOLA FIJA ACERO TECA PEQUEÃ?A"/>
        <s v="SOMBRILLA TAYRONA 2.0 C/F (TA)"/>
        <s v="VIGA EN ALUMINIO 76X76"/>
        <s v="ESPUMA GRIS DEN 40 x 37.5CM 57.5 X 5CM"/>
        <s v="ESPUMA GRIS DEN 40 x 37.5CM 57.5 X 1CM"/>
        <s v="ASOLEADORA AZTECA ALUTECA"/>
        <s v="COJINES POLTRONA AZTECA"/>
        <s v="SILLA AZTEKA S/B ALUTECA"/>
        <s v="SILLA AZTEKA C/B ALUTECA"/>
        <s v="MANTENIMIENTO PERGOTEK"/>
        <s v="POSTE ALUMINIO 127X127"/>
        <s v="SEMIPORTICO EN ALUMINIO 127X127"/>
        <s v="SERVICIO MTTO-LAVADO LON BANETA PLAS VER"/>
        <s v="FUNDA BANCA NORMANDIA CON COJIN"/>
        <s v="FUNDA MESA CENTRO MONTECARLO 1*1"/>
        <s v="FUNDA MESA ALPES DE 1.40"/>
        <s v="FUNDA SILLA APILABLE BRETANA 3UND"/>
        <s v="FUNDA POUF MONTECARLO 90X80"/>
        <s v="CARRETO DE ARRASTRE C/TORNILLO"/>
        <s v="REPARACION KIOSKO BALI"/>
        <s v="MOTOR TOSCANA ZE2  DM45ED/S50N 70"/>
        <s v="EXTENSION DE VARILLA SOMBRILLA GREAT"/>
        <s v="REJA ESPECIAL CASA LAGO CALIMA"/>
        <s v="PFALT02 PERGOLA FIJA ALUMINIO PEQUEÃÂA"/>
        <s v="SISTEMA ELECTRICO  6 SPOT PARA PERGOLA"/>
        <s v="SEMI-PORTICO EN ACERO 100X100"/>
        <s v="FUNDA POUF BALI 90*90"/>
        <s v="FUNDA SOFA BALI 3 PUESTOS"/>
        <s v="FUNDA SOFA BALI 2 PUESTOS"/>
        <s v="ESTRUCTURA ESPECIAL 02"/>
        <s v="SILLA BAR BRETAÃ?A TECALUM (TA)" u="1"/>
        <s v="MANTENIEMIENTO CORBELLA TRIAN/CURV" u="1"/>
        <s v="MESA EXT ALPES ALUT140X420 2EXT 120 (TA)" u="1"/>
        <s v="TORN MILIM HEX INOX 8*10" u="1"/>
        <s v="VIGA EN ACERO 250x100 CAL 5mm 5.7M" u="1"/>
        <s v="SERVICIO MTTO-LAVADO LONA ACRI PERGOLITE" u="1"/>
      </sharedItems>
    </cacheField>
    <cacheField name="color" numFmtId="0">
      <sharedItems containsBlank="1"/>
    </cacheField>
    <cacheField name="color_estructura" numFmtId="0">
      <sharedItems containsBlank="1" count="22">
        <m/>
        <s v="Blanco Señal - RAL 9003"/>
        <s v="Color Aluminio Anodizado - RAL 9006"/>
        <s v="Negro Señales - RAL 9004"/>
        <s v="Aluminio Anodizado"/>
        <s v="Chocolate - RAL 8017"/>
        <s v="Gris Antracita - RAL 7016"/>
        <s v="Polvo Especial"/>
        <s v="Blanco Estandar - RAL 9003"/>
        <s v="Blanco Perla - RAL 1013"/>
        <s v="Gris Guijarro - RAL 7032"/>
        <s v="Marrón Tierra - RAL 8028"/>
        <s v="Líquida Especial"/>
        <s v="Negro - RAL 9005"/>
        <s v="Blanco - RAL 9010"/>
        <s v="Gris Claro Perlado - RAL 9022"/>
        <s v="Marron Tierra - RAL 8028"/>
        <s v="Chocolate Brown - RAL 8017"/>
        <s v="PENDIENTE DEFINIR CLIENTE"/>
        <s v="Negro SeÃ±ales - RAL 9004"/>
        <s v="Pintura Electrostática en Polvo - RAL 1013"/>
        <s v="Blanco SeÃ±al - RAL 9003"/>
      </sharedItems>
    </cacheField>
    <cacheField name="cantidad" numFmtId="0">
      <sharedItems containsSemiMixedTypes="0" containsString="0" containsNumber="1" minValue="0" maxValue="1350"/>
    </cacheField>
    <cacheField name="largo" numFmtId="0">
      <sharedItems containsSemiMixedTypes="0" containsString="0" containsNumber="1" containsInteger="1" minValue="0" maxValue="45800" count="474">
        <n v="0"/>
        <n v="1500"/>
        <n v="6000"/>
        <n v="5000"/>
        <n v="13500"/>
        <n v="3735"/>
        <n v="3734"/>
        <n v="8000"/>
        <n v="3000"/>
        <n v="11700"/>
        <n v="12000"/>
        <n v="3500"/>
        <n v="17000"/>
        <n v="9000"/>
        <n v="4200"/>
        <n v="4000"/>
        <n v="14500"/>
        <n v="5350"/>
        <n v="6660"/>
        <n v="7100"/>
        <n v="1000"/>
        <n v="2400"/>
        <n v="4100"/>
        <n v="2300"/>
        <n v="7500"/>
        <n v="2200"/>
        <n v="2100"/>
        <n v="8100"/>
        <n v="10130"/>
        <n v="3360"/>
        <n v="7700"/>
        <n v="8180"/>
        <n v="6300"/>
        <n v="660"/>
        <n v="10120"/>
        <n v="8870"/>
        <n v="8830"/>
        <n v="6279"/>
        <n v="5890"/>
        <n v="10500"/>
        <n v="13271"/>
        <n v="5160"/>
        <n v="5500"/>
        <n v="7000"/>
        <n v="6330"/>
        <n v="6130"/>
        <n v="500"/>
        <n v="5150"/>
        <n v="3700"/>
        <n v="1700"/>
        <n v="9144"/>
        <n v="5650"/>
        <n v="9820"/>
        <n v="3721"/>
        <n v="3835"/>
        <n v="2413"/>
        <n v="600"/>
        <n v="3450"/>
        <n v="4850"/>
        <n v="3570"/>
        <n v="3800"/>
        <n v="2500"/>
        <n v="10300"/>
        <n v="3560"/>
        <n v="3820"/>
        <n v="3040"/>
        <n v="4800"/>
        <n v="5762"/>
        <n v="4380"/>
        <n v="2000"/>
        <n v="5270"/>
        <n v="540"/>
        <n v="5540"/>
        <n v="3100"/>
        <n v="12800"/>
        <n v="3300"/>
        <n v="2700"/>
        <n v="7800"/>
        <n v="24000"/>
        <n v="4500"/>
        <n v="6500"/>
        <n v="7900"/>
        <n v="4750"/>
        <n v="4685"/>
        <n v="810"/>
        <n v="2260"/>
        <n v="4030"/>
        <n v="4840"/>
        <n v="2635"/>
        <n v="3600"/>
        <n v="10385"/>
        <n v="2430"/>
        <n v="6960"/>
        <n v="11000"/>
        <n v="11280"/>
        <n v="3400"/>
        <n v="4350"/>
        <n v="8440"/>
        <n v="6900"/>
        <n v="6480"/>
        <n v="5060"/>
        <n v="12300"/>
        <n v="9210"/>
        <n v="900"/>
        <n v="13300"/>
        <n v="8430"/>
        <n v="2760"/>
        <n v="5300"/>
        <n v="3102"/>
        <n v="25"/>
        <n v="3250"/>
        <n v="45800"/>
        <n v="5100"/>
        <n v="4700"/>
        <n v="4400"/>
        <n v="2650"/>
        <n v="7300"/>
        <n v="5400"/>
        <n v="4580"/>
        <n v="3610"/>
        <n v="4300"/>
        <n v="4760"/>
        <n v="7150"/>
        <n v="6630"/>
        <n v="10000"/>
        <n v="3685"/>
        <n v="3665"/>
        <n v="3430"/>
        <n v="2857"/>
        <n v="2016"/>
        <n v="2859"/>
        <n v="450"/>
        <n v="4600"/>
        <n v="16500"/>
        <n v="11130"/>
        <n v="5250"/>
        <n v="7030"/>
        <n v="7930"/>
        <n v="2800"/>
        <n v="9300"/>
        <n v="3745"/>
        <n v="5745"/>
        <n v="3260"/>
        <n v="9500"/>
        <n v="2860"/>
        <n v="700"/>
        <n v="5420"/>
        <n v="5430"/>
        <n v="7475"/>
        <n v="4480"/>
        <n v="5906"/>
        <n v="11600"/>
        <n v="800"/>
        <n v="7250"/>
        <n v="1108"/>
        <n v="1300"/>
        <n v="1200"/>
        <n v="6120"/>
        <n v="11150"/>
        <n v="5260"/>
        <n v="3350"/>
        <n v="4133"/>
        <n v="4443"/>
        <n v="30000"/>
        <n v="3840"/>
        <n v="4998"/>
        <n v="4230"/>
        <n v="5235"/>
        <n v="6650"/>
        <n v="4307"/>
        <n v="2600"/>
        <n v="4210"/>
        <n v="3900"/>
        <n v="4720"/>
        <n v="2220"/>
        <n v="4297"/>
        <n v="3950"/>
        <n v="8500"/>
        <n v="3550"/>
        <n v="6950"/>
        <n v="14000"/>
        <n v="3410"/>
        <n v="1100"/>
        <n v="4021"/>
        <n v="4366"/>
        <n v="3890"/>
        <n v="5040"/>
        <n v="1950"/>
        <n v="5900"/>
        <n v="620"/>
        <n v="1760"/>
        <n v="5290"/>
        <n v="6780"/>
        <n v="3658"/>
        <n v="6800"/>
        <n v="4900"/>
        <n v="4425"/>
        <n v="1344"/>
        <n v="4190"/>
        <n v="5486"/>
        <n v="2450"/>
        <n v="2030"/>
        <n v="10530"/>
        <n v="4450"/>
        <n v="5800"/>
        <n v="1800"/>
        <n v="1400"/>
        <n v="14350"/>
        <n v="3650"/>
        <n v="5080"/>
        <n v="6600"/>
        <n v="6680"/>
        <n v="1600"/>
        <n v="1640"/>
        <n v="3200"/>
        <n v="4647"/>
        <n v="6100"/>
        <n v="4470"/>
        <n v="7640"/>
        <n v="12600"/>
        <n v="18000"/>
        <n v="2880"/>
        <n v="3990"/>
        <n v="9460"/>
        <n v="5200"/>
        <n v="7200"/>
        <n v="6400"/>
        <n v="4280"/>
        <n v="5920"/>
        <n v="5620"/>
        <n v="3970"/>
        <n v="8280"/>
        <n v="4032"/>
        <n v="6450"/>
        <n v="5450"/>
        <n v="20000"/>
        <n v="2966"/>
        <n v="3320"/>
        <n v="10900"/>
        <n v="11400"/>
        <n v="8570"/>
        <n v="5120"/>
        <n v="4950"/>
        <n v="7825"/>
        <n v="6200"/>
        <n v="5067"/>
        <n v="6427"/>
        <n v="2350"/>
        <n v="12340"/>
        <n v="9670"/>
        <n v="4250"/>
        <n v="4320"/>
        <n v="5182"/>
        <n v="11750"/>
        <n v="12"/>
        <n v="4180"/>
        <n v="4270"/>
        <n v="4810"/>
        <n v="6570"/>
        <n v="23000"/>
        <n v="7600"/>
        <n v="44200"/>
        <n v="5700"/>
        <n v="4229"/>
        <n v="4137"/>
        <n v="5788"/>
        <n v="4847"/>
        <n v="8250"/>
        <n v="7620"/>
        <n v="5690"/>
        <n v="6939"/>
        <n v="9350"/>
        <n v="5600"/>
        <n v="8350"/>
        <n v="8400"/>
        <n v="12090"/>
        <n v="31000"/>
        <n v="8370"/>
        <n v="5850"/>
        <n v="4430"/>
        <n v="2819"/>
        <n v="2850"/>
        <n v="1350"/>
        <n v="3460"/>
        <n v="9100"/>
        <n v="3850"/>
        <n v="2480"/>
        <n v="2750"/>
        <n v="8200"/>
        <n v="4140"/>
        <n v="2840"/>
        <n v="5086"/>
        <n v="3545"/>
        <n v="5950"/>
        <n v="4550"/>
        <n v="683"/>
        <n v="1925"/>
        <n v="1911"/>
        <n v="1926"/>
        <n v="1922"/>
        <n v="1919"/>
        <n v="1648"/>
        <n v="1929"/>
        <n v="1920"/>
        <n v="3750"/>
        <n v="3670"/>
        <n v="3340"/>
        <n v="5485"/>
        <n v="4290"/>
        <n v="5140"/>
        <n v="8140"/>
        <n v="4730"/>
        <n v="5680"/>
        <n v="5631"/>
        <n v="3015"/>
        <n v="5529"/>
        <n v="3218"/>
        <n v="5682"/>
        <n v="3497"/>
        <n v="3780"/>
        <n v="2900"/>
        <n v="7360"/>
        <n v="9180"/>
        <n v="9400"/>
        <n v="13330"/>
        <n v="9060"/>
        <n v="1"/>
        <n v="17700"/>
        <n v="7735"/>
        <n v="4050"/>
        <n v="3048"/>
        <n v="3561"/>
        <n v="3274"/>
        <n v="3030"/>
        <n v="3031"/>
        <n v="5438"/>
        <n v="3573"/>
        <n v="8600"/>
        <n v="3210"/>
        <n v="2970"/>
        <n v="3588"/>
        <n v="26000"/>
        <n v="8750"/>
        <n v="9750"/>
        <n v="3050"/>
        <n v="400"/>
        <n v="8680"/>
        <n v="6250"/>
        <n v="9449"/>
        <n v="1850"/>
        <n v="7316"/>
        <n v="4496"/>
        <n v="4499"/>
        <n v="8300"/>
        <n v="5178"/>
        <n v="10930"/>
        <n v="4560"/>
        <n v="8740"/>
        <n v="2823"/>
        <n v="2898"/>
        <n v="2134"/>
        <n v="5793"/>
        <n v="3353"/>
        <n v="9600"/>
        <n v="4587"/>
        <n v="13253"/>
        <n v="5078"/>
        <n v="9230"/>
        <n v="45000"/>
        <n v="7400"/>
        <n v="4420"/>
        <n v="4267"/>
        <n v="5258"/>
        <n v="1626"/>
        <n v="5639"/>
        <n v="3251"/>
        <n v="5131"/>
        <n v="8900"/>
        <n v="8850"/>
        <n v="300"/>
        <n v="2440"/>
        <n v="2743"/>
        <n v="3810"/>
        <n v="9800"/>
        <n v="5170"/>
        <n v="2654"/>
        <n v="5854"/>
        <n v="6370"/>
        <n v="12500"/>
        <n v="13000"/>
        <n v="4089"/>
        <n v="3648"/>
        <n v="3940"/>
        <n v="2560"/>
        <n v="850"/>
        <n v="3330"/>
        <n v="4165"/>
        <n v="3740"/>
        <n v="3480"/>
        <n v="16800"/>
        <n v="650"/>
        <n v="6920"/>
        <n v="8240"/>
        <n v="11610"/>
        <n v="7970"/>
        <n v="8970"/>
        <n v="22000"/>
        <n v="6749"/>
        <n v="2520"/>
        <n v="6270"/>
        <n v="3440"/>
        <n v="690"/>
        <n v="2620"/>
        <n v="10400"/>
        <n v="5980"/>
        <n v="3963"/>
        <n v="5220"/>
        <n v="5580"/>
        <n v="10630"/>
        <n v="17600"/>
        <n v="13860"/>
        <n v="13820"/>
        <n v="7750"/>
        <n v="550"/>
        <n v="10200"/>
        <n v="3479"/>
        <n v="3369"/>
        <n v="3895"/>
        <n v="14800"/>
        <n v="5205"/>
        <n v="5110"/>
        <n v="21600"/>
        <n v="21000"/>
        <n v="4395"/>
        <n v="7015"/>
        <n v="14400"/>
        <n v="5970"/>
        <n v="8420"/>
        <n v="6367"/>
        <n v="6177"/>
        <n v="4343"/>
        <n v="2540"/>
        <n v="6540"/>
        <n v="9459"/>
        <n v="10556"/>
        <n v="150"/>
        <n v="3980"/>
        <n v="1970"/>
        <n v="12120"/>
        <n v="6060"/>
        <n v="2492"/>
        <n v="1524"/>
        <n v="3640"/>
        <n v="14700"/>
        <n v="3370"/>
        <n v="11570"/>
        <n v="3175"/>
        <n v="40000"/>
        <n v="8700"/>
        <n v="6700"/>
        <n v="5630"/>
        <n v="3080"/>
        <n v="1470"/>
        <n v="3176"/>
        <n v="11850"/>
        <n v="7270"/>
        <n v="13400"/>
        <n v="2570"/>
        <n v="1660"/>
        <n v="5860"/>
        <n v="22500" u="1"/>
        <n v="15500" u="1"/>
        <n v="4150" u="1"/>
        <n v="1650" u="1"/>
      </sharedItems>
    </cacheField>
    <cacheField name="alto" numFmtId="0">
      <sharedItems containsSemiMixedTypes="0" containsString="0" containsNumber="1" containsInteger="1" minValue="0" maxValue="5000" count="70">
        <n v="0"/>
        <n v="3000"/>
        <n v="4000"/>
        <n v="1000"/>
        <n v="4500"/>
        <n v="2900"/>
        <n v="2000"/>
        <n v="2500"/>
        <n v="250"/>
        <n v="2100"/>
        <n v="500"/>
        <n v="800"/>
        <n v="3500"/>
        <n v="150"/>
        <n v="2400"/>
        <n v="2800"/>
        <n v="700"/>
        <n v="400"/>
        <n v="50"/>
        <n v="180"/>
        <n v="2200"/>
        <n v="2700"/>
        <n v="350"/>
        <n v="1500"/>
        <n v="2740"/>
        <n v="2691"/>
        <n v="190"/>
        <n v="510"/>
        <n v="200"/>
        <n v="2750"/>
        <n v="217"/>
        <n v="300"/>
        <n v="2579"/>
        <n v="450"/>
        <n v="2600"/>
        <n v="1720"/>
        <n v="600"/>
        <n v="2720"/>
        <n v="1100"/>
        <n v="3200"/>
        <n v="2285"/>
        <n v="4700"/>
        <n v="1600"/>
        <n v="2620"/>
        <n v="2480"/>
        <n v="2190"/>
        <n v="1960"/>
        <n v="900"/>
        <n v="2450"/>
        <n v="3090"/>
        <n v="2657"/>
        <n v="5000"/>
        <n v="2935"/>
        <n v="2280"/>
        <n v="70"/>
        <n v="1750"/>
        <n v="100"/>
        <n v="2340"/>
        <n v="1200"/>
        <n v="490"/>
        <n v="2625"/>
        <n v="2757"/>
        <n v="2884"/>
        <n v="2490"/>
        <n v="2730"/>
        <n v="120"/>
        <n v="1990"/>
        <n v="2380"/>
        <n v="1400"/>
        <n v="3300"/>
      </sharedItems>
    </cacheField>
    <cacheField name="proyeccion" numFmtId="0">
      <sharedItems containsSemiMixedTypes="0" containsString="0" containsNumber="1" containsInteger="1" minValue="0" maxValue="19150" count="242">
        <n v="0"/>
        <n v="4000"/>
        <n v="5000"/>
        <n v="2500"/>
        <n v="5800"/>
        <n v="3656"/>
        <n v="4318"/>
        <n v="4228"/>
        <n v="4265"/>
        <n v="3630"/>
        <n v="11550"/>
        <n v="5943"/>
        <n v="3500"/>
        <n v="3000"/>
        <n v="4100"/>
        <n v="1000"/>
        <n v="7000"/>
        <n v="2000"/>
        <n v="500"/>
        <n v="1500"/>
        <n v="2200"/>
        <n v="2100"/>
        <n v="8180"/>
        <n v="7700"/>
        <n v="4480"/>
        <n v="6240"/>
        <n v="7260"/>
        <n v="150"/>
        <n v="3210"/>
        <n v="3505"/>
        <n v="1900"/>
        <n v="6096"/>
        <n v="7442"/>
        <n v="5170"/>
        <n v="650"/>
        <n v="1940"/>
        <n v="2800"/>
        <n v="800"/>
        <n v="5180"/>
        <n v="5270"/>
        <n v="2300"/>
        <n v="5450"/>
        <n v="5130"/>
        <n v="5550"/>
        <n v="5200"/>
        <n v="1300"/>
        <n v="3450"/>
        <n v="1200"/>
        <n v="600"/>
        <n v="6000"/>
        <n v="4200"/>
        <n v="3750"/>
        <n v="3600"/>
        <n v="250"/>
        <n v="2410"/>
        <n v="7639"/>
        <n v="8000"/>
        <n v="4210"/>
        <n v="300"/>
        <n v="1750"/>
        <n v="2700"/>
        <n v="330"/>
        <n v="1700"/>
        <n v="3300"/>
        <n v="2650"/>
        <n v="5470"/>
        <n v="750"/>
        <n v="4400"/>
        <n v="6900"/>
        <n v="5400"/>
        <n v="6540"/>
        <n v="6350"/>
        <n v="5740"/>
        <n v="2029"/>
        <n v="2630"/>
        <n v="2450"/>
        <n v="2260"/>
        <n v="2738"/>
        <n v="5122"/>
        <n v="1400"/>
        <n v="4820"/>
        <n v="200"/>
        <n v="5334"/>
        <n v="2600"/>
        <n v="1600"/>
        <n v="5703"/>
        <n v="2900"/>
        <n v="5022"/>
        <n v="4601"/>
        <n v="773"/>
        <n v="350"/>
        <n v="400"/>
        <n v="3800"/>
        <n v="5727"/>
        <n v="4880"/>
        <n v="2728"/>
        <n v="3803"/>
        <n v="4700"/>
        <n v="9000"/>
        <n v="3200"/>
        <n v="4297"/>
        <n v="4500"/>
        <n v="5040"/>
        <n v="1550"/>
        <n v="5840"/>
        <n v="5486"/>
        <n v="10400"/>
        <n v="4445"/>
        <n v="3950"/>
        <n v="6500"/>
        <n v="900"/>
        <n v="6300"/>
        <n v="1100"/>
        <n v="4300"/>
        <n v="460"/>
        <n v="5500"/>
        <n v="3100"/>
        <n v="5080"/>
        <n v="3850"/>
        <n v="5530"/>
        <n v="1904"/>
        <n v="9560"/>
        <n v="550"/>
        <n v="3088"/>
        <n v="5620"/>
        <n v="3970"/>
        <n v="6630"/>
        <n v="5920"/>
        <n v="5817"/>
        <n v="6450"/>
        <n v="2797"/>
        <n v="4449"/>
        <n v="5897"/>
        <n v="9345"/>
        <n v="11000"/>
        <n v="12000"/>
        <n v="6427"/>
        <n v="427"/>
        <n v="3658"/>
        <n v="2400"/>
        <n v="2150"/>
        <n v="4"/>
        <n v="6570"/>
        <n v="6130"/>
        <n v="3700"/>
        <n v="2750"/>
        <n v="3400"/>
        <n v="6739"/>
        <n v="2930"/>
        <n v="8730"/>
        <n v="5770"/>
        <n v="3775"/>
        <n v="4050"/>
        <n v="2320"/>
        <n v="2960"/>
        <n v="5700"/>
        <n v="4922"/>
        <n v="3650"/>
        <n v="2120"/>
        <n v="5100"/>
        <n v="1575"/>
        <n v="3866"/>
        <n v="2360"/>
        <n v="4960"/>
        <n v="6940"/>
        <n v="4250"/>
        <n v="1"/>
        <n v="700"/>
        <n v="1760"/>
        <n v="5639"/>
        <n v="1450"/>
        <n v="7500"/>
        <n v="1250"/>
        <n v="3900"/>
        <n v="4877"/>
        <n v="9601"/>
        <n v="4826"/>
        <n v="4496"/>
        <n v="3207"/>
        <n v="2107"/>
        <n v="3778"/>
        <n v="2610"/>
        <n v="5591"/>
        <n v="4710"/>
        <n v="5050"/>
        <n v="2710"/>
        <n v="5867"/>
        <n v="4166"/>
        <n v="1507"/>
        <n v="8500"/>
        <n v="3372"/>
        <n v="830"/>
        <n v="2743"/>
        <n v="4940"/>
        <n v="4800"/>
        <n v="4850"/>
        <n v="8750"/>
        <n v="4255"/>
        <n v="8489"/>
        <n v="570"/>
        <n v="3478"/>
        <n v="8900"/>
        <n v="5893"/>
        <n v="2220"/>
        <n v="8700"/>
        <n v="3920"/>
        <n v="2080"/>
        <n v="6100"/>
        <n v="4380"/>
        <n v="3963"/>
        <n v="5425"/>
        <n v="5911"/>
        <n v="5850"/>
        <n v="1800"/>
        <n v="2850"/>
        <n v="5487"/>
        <n v="3150"/>
        <n v="4350"/>
        <n v="19150"/>
        <n v="7200"/>
        <n v="4460"/>
        <n v="4160"/>
        <n v="7750"/>
        <n v="4768"/>
        <n v="3553"/>
        <n v="6223"/>
        <n v="6919"/>
        <n v="100"/>
        <n v="4600"/>
        <n v="7480"/>
        <n v="4885"/>
        <n v="9870"/>
        <n v="3326"/>
        <n v="4900"/>
        <n v="4750"/>
        <n v="3740"/>
        <n v="5900"/>
        <n v="4020"/>
        <n v="5860"/>
        <n v="3350" u="1"/>
        <n v="6060" u="1"/>
        <n v="2030" u="1"/>
      </sharedItems>
    </cacheField>
    <cacheField name="valor_total" numFmtId="0">
      <sharedItems containsSemiMixedTypes="0" containsString="0" containsNumber="1" minValue="0" maxValue="1162980748"/>
    </cacheField>
    <cacheField name="estado_crm" numFmtId="0">
      <sharedItems count="4">
        <s v="FINALIZADO"/>
        <s v="DISEÑO"/>
        <s v="COMERCIAL"/>
        <s v="PRODUCCION"/>
      </sharedItems>
    </cacheField>
    <cacheField name="FAMILIA" numFmtId="0">
      <sharedItems containsMixedTypes="1" containsNumber="1" containsInteger="1" minValue="0" maxValue="0" count="23">
        <n v="0"/>
        <e v="#N/A"/>
        <s v="MUEBLES"/>
        <s v="FLEXIGLASS"/>
        <s v="PERGOLA"/>
        <s v="FUNDA"/>
        <s v="SOMBRALINA"/>
        <s v="ALERO"/>
        <s v="FORRO"/>
        <s v="BANETA"/>
        <s v="FLEXIWIND"/>
        <s v="MEMBRANA"/>
        <s v="COJIN"/>
        <s v="FLEXIZIPP"/>
        <s v="ESTRUCTURA-SOMBRALINA"/>
        <s v="SLINDINGGLASS"/>
        <s v="COJINES"/>
        <s v="SOMBRILLA"/>
        <s v="VELUM"/>
        <s v="CELOSIA"/>
        <s v="CUBIERTA"/>
        <s v="CORBELLA"/>
        <s v="ESTRUCTURA"/>
      </sharedItems>
    </cacheField>
    <cacheField name="LINEA" numFmtId="0">
      <sharedItems containsMixedTypes="1" containsNumber="1" containsInteger="1" minValue="0" maxValue="0" count="16">
        <n v="0"/>
        <e v="#N/A"/>
        <s v="PERGOLA FIJA"/>
        <s v="MAXI PERGOLAM"/>
        <s v="PERGOTEK ROMANO"/>
        <s v="ELECTRICA"/>
        <s v="PERGOLITE"/>
        <s v="CLASSIC"/>
        <s v="MANUAL"/>
        <s v="GUILLOTINA"/>
        <s v="PROYECTANTE"/>
        <s v="PLUS"/>
        <s v="ELECTRICA-MANUAL"/>
        <s v="PERGOLAM LITE"/>
        <s v="VERTICAL-GUAYA"/>
        <s v="PERGOSTAR DESIGN"/>
      </sharedItems>
    </cacheField>
    <cacheField name="Mes Entrega" numFmtId="0">
      <sharedItems containsMixedTypes="1" containsNumber="1" containsInteger="1" minValue="1" maxValue="12" count="13">
        <n v="10"/>
        <n v="7"/>
        <n v="4"/>
        <n v="11"/>
        <n v="9"/>
        <n v="2"/>
        <n v="6"/>
        <n v="8"/>
        <n v="3"/>
        <n v="5"/>
        <n v="12"/>
        <e v="#VALUE!"/>
        <n v="1"/>
      </sharedItems>
    </cacheField>
  </cacheFields>
  <extLst>
    <ext xmlns:x14="http://schemas.microsoft.com/office/spreadsheetml/2009/9/main" uri="{725AE2AE-9491-48be-B2B4-4EB974FC3084}">
      <x14:pivotCacheDefinition pivotCacheId="82357733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78">
  <r>
    <x v="0"/>
    <x v="0"/>
    <s v="MUEBLES CC CUBRIMIENTOS"/>
    <x v="0"/>
    <m/>
    <s v="2024-09-25"/>
    <s v="2024-10-05"/>
    <s v="2024-10-08 09:54:52"/>
    <s v="0000-00-00 00:00:00"/>
    <s v="2024-10-15 00:04:14"/>
    <s v="2024-10-15 14:12:21"/>
    <s v="0000-00-00 00:00:00"/>
    <s v="2024-10-08"/>
    <s v="2024-10-08"/>
    <s v="2024-10-10"/>
    <s v="2024-10-11"/>
    <s v="2024-10-11"/>
    <x v="0"/>
    <s v="Bogota"/>
    <s v="98731"/>
    <x v="0"/>
    <m/>
    <x v="0"/>
    <n v="1"/>
    <x v="0"/>
    <x v="0"/>
    <x v="0"/>
    <n v="33400"/>
    <x v="0"/>
    <x v="0"/>
    <x v="0"/>
    <x v="0"/>
  </r>
  <r>
    <x v="0"/>
    <x v="0"/>
    <s v="MUEBLES CC CUBRIMIENTOS"/>
    <x v="0"/>
    <m/>
    <s v="2024-09-25"/>
    <s v="2024-10-05"/>
    <s v="2024-10-08 09:54:52"/>
    <s v="0000-00-00 00:00:00"/>
    <s v="2024-10-15 00:04:14"/>
    <s v="2024-10-15 14:12:21"/>
    <s v="0000-00-00 00:00:00"/>
    <s v="2024-10-08"/>
    <s v="2024-10-08"/>
    <s v="2024-10-10"/>
    <s v="2024-10-11"/>
    <s v="2024-10-11"/>
    <x v="0"/>
    <s v="Bogota"/>
    <s v="REP045"/>
    <x v="1"/>
    <m/>
    <x v="0"/>
    <n v="1"/>
    <x v="0"/>
    <x v="0"/>
    <x v="0"/>
    <n v="280000"/>
    <x v="0"/>
    <x v="0"/>
    <x v="0"/>
    <x v="0"/>
  </r>
  <r>
    <x v="0"/>
    <x v="0"/>
    <s v="MUEBLES CC CUBRIMIENTOS"/>
    <x v="0"/>
    <m/>
    <s v="2024-09-25"/>
    <s v="2024-10-05"/>
    <s v="2024-10-08 09:54:52"/>
    <s v="0000-00-00 00:00:00"/>
    <s v="2024-10-15 00:04:14"/>
    <s v="2024-10-15 14:12:21"/>
    <s v="0000-00-00 00:00:00"/>
    <s v="2024-10-08"/>
    <s v="2024-10-08"/>
    <s v="2024-10-10"/>
    <s v="2024-10-11"/>
    <s v="2024-10-11"/>
    <x v="0"/>
    <s v="Bogota"/>
    <s v="SERV08"/>
    <x v="2"/>
    <m/>
    <x v="0"/>
    <n v="1"/>
    <x v="0"/>
    <x v="0"/>
    <x v="0"/>
    <n v="150000"/>
    <x v="0"/>
    <x v="1"/>
    <x v="1"/>
    <x v="0"/>
  </r>
  <r>
    <x v="1"/>
    <x v="1"/>
    <s v="MUEBLES CC CUBRIMIENTOS"/>
    <x v="0"/>
    <m/>
    <s v="2025-06-04"/>
    <s v="2025-06-04"/>
    <s v="2020-07-06 09:16:22"/>
    <s v="0000-00-00 00:00:00"/>
    <s v="2020-08-03 10:09:35"/>
    <s v="2020-08-03 10:10:06"/>
    <s v="2020-11-13 11:37:46"/>
    <s v="2020-07-03"/>
    <s v="2020-07-07"/>
    <s v="2020-07-30"/>
    <s v="2020-08-04"/>
    <s v="2020-08-06"/>
    <x v="1"/>
    <s v="Medellin"/>
    <s v="15477"/>
    <x v="3"/>
    <s v="No Aplica"/>
    <x v="0"/>
    <n v="1"/>
    <x v="0"/>
    <x v="0"/>
    <x v="0"/>
    <n v="1848739"/>
    <x v="0"/>
    <x v="2"/>
    <x v="0"/>
    <x v="1"/>
  </r>
  <r>
    <x v="1"/>
    <x v="1"/>
    <s v="MUEBLES CC CUBRIMIENTOS"/>
    <x v="0"/>
    <m/>
    <s v="2025-06-04"/>
    <s v="2025-06-04"/>
    <s v="2020-07-06 09:16:22"/>
    <s v="0000-00-00 00:00:00"/>
    <s v="2020-08-03 10:09:35"/>
    <s v="2020-08-03 10:10:06"/>
    <s v="2020-11-13 11:37:46"/>
    <s v="2020-07-03"/>
    <s v="2020-07-07"/>
    <s v="2020-07-30"/>
    <s v="2020-08-04"/>
    <s v="2020-08-06"/>
    <x v="1"/>
    <s v="Medellin"/>
    <s v="15479"/>
    <x v="4"/>
    <s v="No Aplica"/>
    <x v="0"/>
    <n v="1"/>
    <x v="0"/>
    <x v="0"/>
    <x v="0"/>
    <n v="4075630"/>
    <x v="0"/>
    <x v="2"/>
    <x v="0"/>
    <x v="1"/>
  </r>
  <r>
    <x v="1"/>
    <x v="1"/>
    <s v="MUEBLES CC CUBRIMIENTOS"/>
    <x v="0"/>
    <m/>
    <s v="2025-06-04"/>
    <s v="2025-06-04"/>
    <s v="2020-07-06 09:16:22"/>
    <s v="0000-00-00 00:00:00"/>
    <s v="2020-08-03 10:09:35"/>
    <s v="2020-08-03 10:10:06"/>
    <s v="2020-11-13 11:37:46"/>
    <s v="2020-07-03"/>
    <s v="2020-07-07"/>
    <s v="2020-07-30"/>
    <s v="2020-08-04"/>
    <s v="2020-08-06"/>
    <x v="1"/>
    <s v="Medellin"/>
    <s v="15481"/>
    <x v="5"/>
    <s v="No Aplica"/>
    <x v="0"/>
    <n v="2"/>
    <x v="0"/>
    <x v="0"/>
    <x v="0"/>
    <n v="5294118"/>
    <x v="0"/>
    <x v="2"/>
    <x v="0"/>
    <x v="1"/>
  </r>
  <r>
    <x v="1"/>
    <x v="1"/>
    <s v="MUEBLES CC CUBRIMIENTOS"/>
    <x v="0"/>
    <m/>
    <s v="2025-06-04"/>
    <s v="2025-06-04"/>
    <s v="2020-07-06 09:16:22"/>
    <s v="0000-00-00 00:00:00"/>
    <s v="2020-08-03 10:09:35"/>
    <s v="2020-08-03 10:10:06"/>
    <s v="2020-11-13 11:37:46"/>
    <s v="2020-07-03"/>
    <s v="2020-07-07"/>
    <s v="2020-07-30"/>
    <s v="2020-08-04"/>
    <s v="2020-08-06"/>
    <x v="1"/>
    <s v="Medellin"/>
    <s v="17"/>
    <x v="6"/>
    <s v="No Aplica"/>
    <x v="0"/>
    <n v="1"/>
    <x v="0"/>
    <x v="0"/>
    <x v="0"/>
    <n v="0"/>
    <x v="0"/>
    <x v="1"/>
    <x v="1"/>
    <x v="1"/>
  </r>
  <r>
    <x v="2"/>
    <x v="2"/>
    <s v="CUBRIMIENTO"/>
    <x v="0"/>
    <m/>
    <s v="2025-01-17"/>
    <s v="2025-02-26"/>
    <s v="2025-03-21 14:00:31"/>
    <s v="2025-04-12 07:35:14"/>
    <s v="2025-04-24 11:45:42"/>
    <s v="2025-04-28 08:23:55"/>
    <s v="2025-08-20 09:23:51"/>
    <s v="2025-03-05"/>
    <s v="2025-04-10"/>
    <s v="2025-04-24"/>
    <s v="2025-04-30"/>
    <s v="2025-05-10"/>
    <x v="1"/>
    <s v="Barranquilla"/>
    <s v="19353"/>
    <x v="7"/>
    <m/>
    <x v="0"/>
    <n v="2"/>
    <x v="0"/>
    <x v="0"/>
    <x v="0"/>
    <n v="5000"/>
    <x v="0"/>
    <x v="0"/>
    <x v="0"/>
    <x v="2"/>
  </r>
  <r>
    <x v="2"/>
    <x v="2"/>
    <s v="CUBRIMIENTO"/>
    <x v="0"/>
    <m/>
    <s v="2025-01-17"/>
    <s v="2025-02-26"/>
    <s v="2025-03-21 14:00:31"/>
    <s v="2025-04-12 07:35:14"/>
    <s v="2025-04-24 11:45:42"/>
    <s v="2025-04-28 08:23:55"/>
    <s v="2025-08-20 09:23:51"/>
    <s v="2025-03-05"/>
    <s v="2025-04-10"/>
    <s v="2025-04-24"/>
    <s v="2025-04-30"/>
    <s v="2025-05-10"/>
    <x v="1"/>
    <s v="Barranquilla"/>
    <s v="FGLASS01"/>
    <x v="8"/>
    <m/>
    <x v="1"/>
    <n v="1"/>
    <x v="1"/>
    <x v="1"/>
    <x v="0"/>
    <n v="3703617"/>
    <x v="0"/>
    <x v="3"/>
    <x v="0"/>
    <x v="2"/>
  </r>
  <r>
    <x v="2"/>
    <x v="2"/>
    <s v="CUBRIMIENTO"/>
    <x v="0"/>
    <m/>
    <s v="2025-01-17"/>
    <s v="2025-02-26"/>
    <s v="2025-03-21 14:00:31"/>
    <s v="2025-04-12 07:35:14"/>
    <s v="2025-04-24 11:45:42"/>
    <s v="2025-04-28 08:23:55"/>
    <s v="2025-08-20 09:23:51"/>
    <s v="2025-03-05"/>
    <s v="2025-04-10"/>
    <s v="2025-04-24"/>
    <s v="2025-04-30"/>
    <s v="2025-05-10"/>
    <x v="1"/>
    <s v="Barranquilla"/>
    <s v="FGLASS01"/>
    <x v="8"/>
    <m/>
    <x v="1"/>
    <n v="1"/>
    <x v="1"/>
    <x v="1"/>
    <x v="0"/>
    <n v="3703617"/>
    <x v="0"/>
    <x v="3"/>
    <x v="0"/>
    <x v="2"/>
  </r>
  <r>
    <x v="2"/>
    <x v="2"/>
    <s v="CUBRIMIENTO"/>
    <x v="0"/>
    <m/>
    <s v="2025-01-17"/>
    <s v="2025-02-26"/>
    <s v="2025-03-21 14:00:31"/>
    <s v="2025-04-12 07:35:14"/>
    <s v="2025-04-24 11:45:42"/>
    <s v="2025-04-28 08:23:55"/>
    <s v="2025-08-20 09:23:51"/>
    <s v="2025-03-05"/>
    <s v="2025-04-10"/>
    <s v="2025-04-24"/>
    <s v="2025-04-30"/>
    <s v="2025-05-10"/>
    <x v="1"/>
    <s v="Barranquilla"/>
    <s v="SERV03"/>
    <x v="9"/>
    <m/>
    <x v="0"/>
    <n v="1"/>
    <x v="0"/>
    <x v="0"/>
    <x v="0"/>
    <n v="3400000"/>
    <x v="0"/>
    <x v="1"/>
    <x v="1"/>
    <x v="2"/>
  </r>
  <r>
    <x v="3"/>
    <x v="3"/>
    <s v="MUEBLES CC CUBRIMIENTOS"/>
    <x v="0"/>
    <m/>
    <s v="2025-07-16"/>
    <s v="2025-03-04"/>
    <s v="2025-04-29 10:34:59"/>
    <s v="2025-04-29 11:05:19"/>
    <s v="2025-04-30 15:57:46"/>
    <s v="2025-04-29 13:34:55"/>
    <s v="2025-04-29 13:35:01"/>
    <s v="2025-03-05"/>
    <s v="2025-03-13"/>
    <s v="2025-04-08"/>
    <s v="2025-04-10"/>
    <s v="2025-04-18"/>
    <x v="2"/>
    <s v="Cali"/>
    <s v="2043"/>
    <x v="10"/>
    <m/>
    <x v="2"/>
    <n v="1"/>
    <x v="0"/>
    <x v="0"/>
    <x v="0"/>
    <n v="883696"/>
    <x v="0"/>
    <x v="2"/>
    <x v="0"/>
    <x v="2"/>
  </r>
  <r>
    <x v="3"/>
    <x v="3"/>
    <s v="MUEBLES CC CUBRIMIENTOS"/>
    <x v="0"/>
    <m/>
    <s v="2025-07-16"/>
    <s v="2025-03-04"/>
    <s v="2025-04-29 10:34:59"/>
    <s v="2025-04-29 11:05:19"/>
    <s v="2025-04-30 15:57:46"/>
    <s v="2025-04-29 13:34:55"/>
    <s v="2025-04-29 13:35:01"/>
    <s v="2025-03-05"/>
    <s v="2025-03-13"/>
    <s v="2025-04-08"/>
    <s v="2025-04-10"/>
    <s v="2025-04-18"/>
    <x v="2"/>
    <s v="Cali"/>
    <s v="2043"/>
    <x v="10"/>
    <m/>
    <x v="2"/>
    <n v="1"/>
    <x v="0"/>
    <x v="0"/>
    <x v="0"/>
    <n v="883696"/>
    <x v="0"/>
    <x v="2"/>
    <x v="0"/>
    <x v="2"/>
  </r>
  <r>
    <x v="3"/>
    <x v="3"/>
    <s v="MUEBLES CC CUBRIMIENTOS"/>
    <x v="0"/>
    <m/>
    <s v="2025-07-16"/>
    <s v="2025-03-04"/>
    <s v="2025-04-29 10:34:59"/>
    <s v="2025-04-29 11:05:19"/>
    <s v="2025-04-30 15:57:46"/>
    <s v="2025-04-29 13:34:55"/>
    <s v="2025-04-29 13:35:01"/>
    <s v="2025-03-05"/>
    <s v="2025-03-13"/>
    <s v="2025-04-08"/>
    <s v="2025-04-10"/>
    <s v="2025-04-18"/>
    <x v="2"/>
    <s v="Cali"/>
    <s v="PFAT07"/>
    <x v="11"/>
    <m/>
    <x v="3"/>
    <n v="1"/>
    <x v="2"/>
    <x v="0"/>
    <x v="1"/>
    <n v="27803358"/>
    <x v="0"/>
    <x v="4"/>
    <x v="2"/>
    <x v="2"/>
  </r>
  <r>
    <x v="3"/>
    <x v="3"/>
    <s v="MUEBLES CC CUBRIMIENTOS"/>
    <x v="0"/>
    <m/>
    <s v="2025-07-16"/>
    <s v="2025-03-04"/>
    <s v="2025-04-29 10:34:59"/>
    <s v="2025-04-29 11:05:19"/>
    <s v="2025-04-30 15:57:46"/>
    <s v="2025-04-29 13:34:55"/>
    <s v="2025-04-29 13:35:01"/>
    <s v="2025-03-05"/>
    <s v="2025-03-13"/>
    <s v="2025-04-08"/>
    <s v="2025-04-10"/>
    <s v="2025-04-18"/>
    <x v="2"/>
    <s v="Cali"/>
    <s v="PLAM05"/>
    <x v="12"/>
    <m/>
    <x v="4"/>
    <n v="1"/>
    <x v="3"/>
    <x v="0"/>
    <x v="2"/>
    <n v="71526140"/>
    <x v="0"/>
    <x v="4"/>
    <x v="3"/>
    <x v="2"/>
  </r>
  <r>
    <x v="4"/>
    <x v="4"/>
    <s v="CUBRIMIENTO"/>
    <x v="0"/>
    <m/>
    <s v="2024-11-14"/>
    <s v="2024-11-15"/>
    <s v="2024-11-15 16:36:57"/>
    <s v="0000-00-00 00:00:00"/>
    <s v="2024-11-16 12:15:56"/>
    <s v="2024-11-16 12:16:30"/>
    <s v="0000-00-00 00:00:00"/>
    <s v="2024-11-19"/>
    <s v="2024-11-19"/>
    <s v="2024-11-21"/>
    <s v="2024-11-22"/>
    <s v="2024-11-22"/>
    <x v="3"/>
    <s v="Virtual"/>
    <s v="18013"/>
    <x v="13"/>
    <m/>
    <x v="0"/>
    <n v="190"/>
    <x v="0"/>
    <x v="0"/>
    <x v="0"/>
    <n v="237500"/>
    <x v="0"/>
    <x v="0"/>
    <x v="0"/>
    <x v="3"/>
  </r>
  <r>
    <x v="4"/>
    <x v="4"/>
    <s v="CUBRIMIENTO"/>
    <x v="0"/>
    <m/>
    <s v="2024-11-14"/>
    <s v="2024-11-15"/>
    <s v="2024-11-15 16:36:57"/>
    <s v="0000-00-00 00:00:00"/>
    <s v="2024-11-16 12:15:56"/>
    <s v="2024-11-16 12:16:30"/>
    <s v="0000-00-00 00:00:00"/>
    <s v="2024-11-19"/>
    <s v="2024-11-19"/>
    <s v="2024-11-21"/>
    <s v="2024-11-22"/>
    <s v="2024-11-22"/>
    <x v="3"/>
    <s v="Virtual"/>
    <s v="18447"/>
    <x v="14"/>
    <m/>
    <x v="0"/>
    <n v="2"/>
    <x v="0"/>
    <x v="0"/>
    <x v="0"/>
    <n v="9000"/>
    <x v="0"/>
    <x v="0"/>
    <x v="0"/>
    <x v="3"/>
  </r>
  <r>
    <x v="4"/>
    <x v="4"/>
    <s v="CUBRIMIENTO"/>
    <x v="0"/>
    <m/>
    <s v="2024-11-14"/>
    <s v="2024-11-15"/>
    <s v="2024-11-15 16:36:57"/>
    <s v="0000-00-00 00:00:00"/>
    <s v="2024-11-16 12:15:56"/>
    <s v="2024-11-16 12:16:30"/>
    <s v="0000-00-00 00:00:00"/>
    <s v="2024-11-19"/>
    <s v="2024-11-19"/>
    <s v="2024-11-21"/>
    <s v="2024-11-22"/>
    <s v="2024-11-22"/>
    <x v="3"/>
    <s v="Virtual"/>
    <s v="18448"/>
    <x v="15"/>
    <m/>
    <x v="0"/>
    <n v="2"/>
    <x v="0"/>
    <x v="0"/>
    <x v="0"/>
    <n v="9000"/>
    <x v="0"/>
    <x v="0"/>
    <x v="0"/>
    <x v="3"/>
  </r>
  <r>
    <x v="4"/>
    <x v="4"/>
    <s v="CUBRIMIENTO"/>
    <x v="0"/>
    <m/>
    <s v="2024-11-14"/>
    <s v="2024-11-15"/>
    <s v="2024-11-15 16:36:57"/>
    <s v="0000-00-00 00:00:00"/>
    <s v="2024-11-16 12:15:56"/>
    <s v="2024-11-16 12:16:30"/>
    <s v="0000-00-00 00:00:00"/>
    <s v="2024-11-19"/>
    <s v="2024-11-19"/>
    <s v="2024-11-21"/>
    <s v="2024-11-22"/>
    <s v="2024-11-22"/>
    <x v="3"/>
    <s v="Virtual"/>
    <s v="18451"/>
    <x v="16"/>
    <m/>
    <x v="0"/>
    <n v="50"/>
    <x v="0"/>
    <x v="0"/>
    <x v="0"/>
    <n v="412500"/>
    <x v="0"/>
    <x v="0"/>
    <x v="0"/>
    <x v="3"/>
  </r>
  <r>
    <x v="4"/>
    <x v="4"/>
    <s v="CUBRIMIENTO"/>
    <x v="0"/>
    <m/>
    <s v="2024-11-14"/>
    <s v="2024-11-15"/>
    <s v="2024-11-15 16:36:57"/>
    <s v="0000-00-00 00:00:00"/>
    <s v="2024-11-16 12:15:56"/>
    <s v="2024-11-16 12:16:30"/>
    <s v="0000-00-00 00:00:00"/>
    <s v="2024-11-19"/>
    <s v="2024-11-19"/>
    <s v="2024-11-21"/>
    <s v="2024-11-22"/>
    <s v="2024-11-22"/>
    <x v="3"/>
    <s v="Virtual"/>
    <s v="18452"/>
    <x v="17"/>
    <m/>
    <x v="0"/>
    <n v="50"/>
    <x v="0"/>
    <x v="0"/>
    <x v="0"/>
    <n v="412500"/>
    <x v="0"/>
    <x v="0"/>
    <x v="0"/>
    <x v="3"/>
  </r>
  <r>
    <x v="4"/>
    <x v="4"/>
    <s v="CUBRIMIENTO"/>
    <x v="0"/>
    <m/>
    <s v="2024-11-14"/>
    <s v="2024-11-15"/>
    <s v="2024-11-15 16:36:57"/>
    <s v="0000-00-00 00:00:00"/>
    <s v="2024-11-16 12:15:56"/>
    <s v="2024-11-16 12:16:30"/>
    <s v="0000-00-00 00:00:00"/>
    <s v="2024-11-19"/>
    <s v="2024-11-19"/>
    <s v="2024-11-21"/>
    <s v="2024-11-22"/>
    <s v="2024-11-22"/>
    <x v="3"/>
    <s v="Virtual"/>
    <s v="18453"/>
    <x v="18"/>
    <m/>
    <x v="0"/>
    <n v="30"/>
    <x v="0"/>
    <x v="0"/>
    <x v="0"/>
    <n v="47400"/>
    <x v="0"/>
    <x v="0"/>
    <x v="0"/>
    <x v="3"/>
  </r>
  <r>
    <x v="4"/>
    <x v="4"/>
    <s v="CUBRIMIENTO"/>
    <x v="0"/>
    <m/>
    <s v="2024-11-14"/>
    <s v="2024-11-15"/>
    <s v="2024-11-15 16:36:57"/>
    <s v="0000-00-00 00:00:00"/>
    <s v="2024-11-16 12:15:56"/>
    <s v="2024-11-16 12:16:30"/>
    <s v="0000-00-00 00:00:00"/>
    <s v="2024-11-19"/>
    <s v="2024-11-19"/>
    <s v="2024-11-21"/>
    <s v="2024-11-22"/>
    <s v="2024-11-22"/>
    <x v="3"/>
    <s v="Virtual"/>
    <s v="18455"/>
    <x v="19"/>
    <m/>
    <x v="0"/>
    <n v="2"/>
    <x v="0"/>
    <x v="0"/>
    <x v="0"/>
    <n v="9600"/>
    <x v="0"/>
    <x v="0"/>
    <x v="0"/>
    <x v="3"/>
  </r>
  <r>
    <x v="4"/>
    <x v="4"/>
    <s v="CUBRIMIENTO"/>
    <x v="0"/>
    <m/>
    <s v="2024-11-14"/>
    <s v="2024-11-15"/>
    <s v="2024-11-15 16:36:57"/>
    <s v="0000-00-00 00:00:00"/>
    <s v="2024-11-16 12:15:56"/>
    <s v="2024-11-16 12:16:30"/>
    <s v="0000-00-00 00:00:00"/>
    <s v="2024-11-19"/>
    <s v="2024-11-19"/>
    <s v="2024-11-21"/>
    <s v="2024-11-22"/>
    <s v="2024-11-22"/>
    <x v="3"/>
    <s v="Virtual"/>
    <s v="18456"/>
    <x v="20"/>
    <m/>
    <x v="0"/>
    <n v="2"/>
    <x v="0"/>
    <x v="0"/>
    <x v="0"/>
    <n v="4500"/>
    <x v="0"/>
    <x v="0"/>
    <x v="0"/>
    <x v="3"/>
  </r>
  <r>
    <x v="4"/>
    <x v="4"/>
    <s v="CUBRIMIENTO"/>
    <x v="0"/>
    <m/>
    <s v="2024-11-14"/>
    <s v="2024-11-15"/>
    <s v="2024-11-15 16:36:57"/>
    <s v="0000-00-00 00:00:00"/>
    <s v="2024-11-16 12:15:56"/>
    <s v="2024-11-16 12:16:30"/>
    <s v="0000-00-00 00:00:00"/>
    <s v="2024-11-19"/>
    <s v="2024-11-19"/>
    <s v="2024-11-21"/>
    <s v="2024-11-22"/>
    <s v="2024-11-22"/>
    <x v="3"/>
    <s v="Virtual"/>
    <s v="18457"/>
    <x v="21"/>
    <m/>
    <x v="0"/>
    <n v="30"/>
    <x v="0"/>
    <x v="0"/>
    <x v="0"/>
    <n v="66000"/>
    <x v="0"/>
    <x v="0"/>
    <x v="0"/>
    <x v="3"/>
  </r>
  <r>
    <x v="4"/>
    <x v="4"/>
    <s v="CUBRIMIENTO"/>
    <x v="0"/>
    <m/>
    <s v="2024-11-14"/>
    <s v="2024-11-15"/>
    <s v="2024-11-15 16:36:57"/>
    <s v="0000-00-00 00:00:00"/>
    <s v="2024-11-16 12:15:56"/>
    <s v="2024-11-16 12:16:30"/>
    <s v="0000-00-00 00:00:00"/>
    <s v="2024-11-19"/>
    <s v="2024-11-19"/>
    <s v="2024-11-21"/>
    <s v="2024-11-22"/>
    <s v="2024-11-22"/>
    <x v="3"/>
    <s v="Virtual"/>
    <s v="18458"/>
    <x v="22"/>
    <m/>
    <x v="0"/>
    <n v="30"/>
    <x v="0"/>
    <x v="0"/>
    <x v="0"/>
    <n v="73500"/>
    <x v="0"/>
    <x v="0"/>
    <x v="0"/>
    <x v="3"/>
  </r>
  <r>
    <x v="4"/>
    <x v="4"/>
    <s v="CUBRIMIENTO"/>
    <x v="0"/>
    <m/>
    <s v="2024-11-14"/>
    <s v="2024-11-15"/>
    <s v="2024-11-15 16:36:57"/>
    <s v="0000-00-00 00:00:00"/>
    <s v="2024-11-16 12:15:56"/>
    <s v="2024-11-16 12:16:30"/>
    <s v="0000-00-00 00:00:00"/>
    <s v="2024-11-19"/>
    <s v="2024-11-19"/>
    <s v="2024-11-21"/>
    <s v="2024-11-22"/>
    <s v="2024-11-22"/>
    <x v="3"/>
    <s v="Virtual"/>
    <s v="19544"/>
    <x v="23"/>
    <m/>
    <x v="0"/>
    <n v="30"/>
    <x v="0"/>
    <x v="0"/>
    <x v="0"/>
    <n v="375000"/>
    <x v="0"/>
    <x v="0"/>
    <x v="0"/>
    <x v="3"/>
  </r>
  <r>
    <x v="4"/>
    <x v="4"/>
    <s v="CUBRIMIENTO"/>
    <x v="0"/>
    <m/>
    <s v="2024-11-14"/>
    <s v="2024-11-15"/>
    <s v="2024-11-15 16:36:57"/>
    <s v="0000-00-00 00:00:00"/>
    <s v="2024-11-16 12:15:56"/>
    <s v="2024-11-16 12:16:30"/>
    <s v="0000-00-00 00:00:00"/>
    <s v="2024-11-19"/>
    <s v="2024-11-19"/>
    <s v="2024-11-21"/>
    <s v="2024-11-22"/>
    <s v="2024-11-22"/>
    <x v="3"/>
    <s v="Virtual"/>
    <s v="19545"/>
    <x v="24"/>
    <m/>
    <x v="0"/>
    <n v="30"/>
    <x v="0"/>
    <x v="0"/>
    <x v="0"/>
    <n v="360000"/>
    <x v="0"/>
    <x v="0"/>
    <x v="0"/>
    <x v="3"/>
  </r>
  <r>
    <x v="4"/>
    <x v="4"/>
    <s v="CUBRIMIENTO"/>
    <x v="0"/>
    <m/>
    <s v="2024-11-14"/>
    <s v="2024-11-15"/>
    <s v="2024-11-15 16:36:57"/>
    <s v="0000-00-00 00:00:00"/>
    <s v="2024-11-16 12:15:56"/>
    <s v="2024-11-16 12:16:30"/>
    <s v="0000-00-00 00:00:00"/>
    <s v="2024-11-19"/>
    <s v="2024-11-19"/>
    <s v="2024-11-21"/>
    <s v="2024-11-22"/>
    <s v="2024-11-22"/>
    <x v="3"/>
    <s v="Virtual"/>
    <s v="19546"/>
    <x v="25"/>
    <m/>
    <x v="0"/>
    <n v="30"/>
    <x v="0"/>
    <x v="0"/>
    <x v="0"/>
    <n v="352500"/>
    <x v="0"/>
    <x v="0"/>
    <x v="0"/>
    <x v="3"/>
  </r>
  <r>
    <x v="4"/>
    <x v="4"/>
    <s v="CUBRIMIENTO"/>
    <x v="0"/>
    <m/>
    <s v="2024-11-14"/>
    <s v="2024-11-15"/>
    <s v="2024-11-15 16:36:57"/>
    <s v="0000-00-00 00:00:00"/>
    <s v="2024-11-16 12:15:56"/>
    <s v="2024-11-16 12:16:30"/>
    <s v="0000-00-00 00:00:00"/>
    <s v="2024-11-19"/>
    <s v="2024-11-19"/>
    <s v="2024-11-21"/>
    <s v="2024-11-22"/>
    <s v="2024-11-22"/>
    <x v="3"/>
    <s v="Virtual"/>
    <s v="ALUFG16"/>
    <x v="26"/>
    <m/>
    <x v="0"/>
    <n v="2"/>
    <x v="0"/>
    <x v="0"/>
    <x v="0"/>
    <n v="898400"/>
    <x v="0"/>
    <x v="0"/>
    <x v="0"/>
    <x v="3"/>
  </r>
  <r>
    <x v="5"/>
    <x v="5"/>
    <s v="CUBRIMIENTO"/>
    <x v="0"/>
    <m/>
    <s v="2024-09-20"/>
    <s v="2024-09-20"/>
    <s v="2024-09-23 13:29:15"/>
    <s v="0000-00-00 00:00:00"/>
    <s v="2024-09-23 13:29:20"/>
    <s v="2024-09-25 09:39:40"/>
    <s v="0000-00-00 00:00:00"/>
    <s v="2024-09-23"/>
    <s v="2024-09-23"/>
    <s v="2024-09-25"/>
    <s v="2024-09-26"/>
    <s v="2024-09-26"/>
    <x v="0"/>
    <s v="Toscany"/>
    <s v="26"/>
    <x v="27"/>
    <m/>
    <x v="0"/>
    <n v="22"/>
    <x v="0"/>
    <x v="0"/>
    <x v="0"/>
    <n v="1236400"/>
    <x v="0"/>
    <x v="0"/>
    <x v="0"/>
    <x v="4"/>
  </r>
  <r>
    <x v="5"/>
    <x v="5"/>
    <s v="CUBRIMIENTO"/>
    <x v="0"/>
    <m/>
    <s v="2024-09-20"/>
    <s v="2024-09-20"/>
    <s v="2024-09-23 13:29:15"/>
    <s v="0000-00-00 00:00:00"/>
    <s v="2024-09-23 13:29:20"/>
    <s v="2024-09-25 09:39:40"/>
    <s v="0000-00-00 00:00:00"/>
    <s v="2024-09-23"/>
    <s v="2024-09-23"/>
    <s v="2024-09-25"/>
    <s v="2024-09-26"/>
    <s v="2024-09-26"/>
    <x v="0"/>
    <s v="Toscany"/>
    <s v="644041"/>
    <x v="28"/>
    <m/>
    <x v="0"/>
    <n v="5"/>
    <x v="0"/>
    <x v="0"/>
    <x v="0"/>
    <n v="780000"/>
    <x v="0"/>
    <x v="0"/>
    <x v="0"/>
    <x v="4"/>
  </r>
  <r>
    <x v="6"/>
    <x v="6"/>
    <s v="MUEBLES CC CUBRIMIENTOS"/>
    <x v="0"/>
    <m/>
    <s v="2022-01-29"/>
    <s v="2025-10-16"/>
    <s v="2025-10-23 13:52:43"/>
    <s v="0000-00-00 00:00:00"/>
    <s v="0000-00-00 00:00:00"/>
    <s v="0000-00-00 00:00:00"/>
    <s v="0000-00-00 00:00:00"/>
    <s v="2025-10-17"/>
    <s v="2025-10-17"/>
    <s v="2025-11-12"/>
    <s v="0000-00-00"/>
    <s v="2025-11-18"/>
    <x v="4"/>
    <s v="Virtual"/>
    <s v="15477"/>
    <x v="3"/>
    <m/>
    <x v="4"/>
    <n v="1"/>
    <x v="0"/>
    <x v="0"/>
    <x v="0"/>
    <n v="1754159"/>
    <x v="1"/>
    <x v="2"/>
    <x v="0"/>
    <x v="3"/>
  </r>
  <r>
    <x v="7"/>
    <x v="7"/>
    <s v="CUBRIMIENTO"/>
    <x v="0"/>
    <m/>
    <s v="2023-11-28"/>
    <s v="2024-11-15"/>
    <s v="2024-11-27 10:39:54"/>
    <s v="2024-11-30 15:09:29"/>
    <s v="2025-02-16 19:07:50"/>
    <s v="2025-02-25 08:19:00"/>
    <s v="2025-04-23 11:08:04"/>
    <s v="2024-11-27"/>
    <s v="2024-12-07"/>
    <s v="2025-02-23"/>
    <s v="2025-02-26"/>
    <s v="2025-04-22"/>
    <x v="1"/>
    <s v="Bogota"/>
    <s v="18076"/>
    <x v="29"/>
    <m/>
    <x v="0"/>
    <n v="15"/>
    <x v="0"/>
    <x v="0"/>
    <x v="0"/>
    <n v="1211250"/>
    <x v="0"/>
    <x v="0"/>
    <x v="0"/>
    <x v="5"/>
  </r>
  <r>
    <x v="7"/>
    <x v="7"/>
    <s v="CUBRIMIENTO"/>
    <x v="0"/>
    <m/>
    <s v="2023-11-28"/>
    <s v="2024-11-15"/>
    <s v="2024-11-27 10:39:54"/>
    <s v="2024-11-30 15:09:29"/>
    <s v="2025-02-16 19:07:50"/>
    <s v="2025-02-25 08:19:00"/>
    <s v="2025-04-23 11:08:04"/>
    <s v="2024-11-27"/>
    <s v="2024-12-07"/>
    <s v="2025-02-23"/>
    <s v="2025-02-26"/>
    <s v="2025-04-22"/>
    <x v="1"/>
    <s v="Bogota"/>
    <s v="CAMBIO LONA 02"/>
    <x v="30"/>
    <s v="LONA PERGOTEX TRASLUCIDA BLANCA 3M"/>
    <x v="0"/>
    <n v="1"/>
    <x v="4"/>
    <x v="0"/>
    <x v="3"/>
    <n v="8103344"/>
    <x v="0"/>
    <x v="0"/>
    <x v="0"/>
    <x v="5"/>
  </r>
  <r>
    <x v="7"/>
    <x v="7"/>
    <s v="CUBRIMIENTO"/>
    <x v="0"/>
    <m/>
    <s v="2023-11-28"/>
    <s v="2024-11-15"/>
    <s v="2024-11-27 10:39:54"/>
    <s v="2024-11-30 15:09:29"/>
    <s v="2025-02-16 19:07:50"/>
    <s v="2025-02-25 08:19:00"/>
    <s v="2025-04-23 11:08:04"/>
    <s v="2024-11-27"/>
    <s v="2024-12-07"/>
    <s v="2025-02-23"/>
    <s v="2025-02-26"/>
    <s v="2025-04-22"/>
    <x v="1"/>
    <s v="Bogota"/>
    <s v="LONA PERGOTEK ESPECIAL02"/>
    <x v="31"/>
    <s v="LONA PERGOTEX TRASLUCIDA BLANCA 3M"/>
    <x v="0"/>
    <n v="1"/>
    <x v="4"/>
    <x v="0"/>
    <x v="4"/>
    <n v="16988243"/>
    <x v="0"/>
    <x v="0"/>
    <x v="0"/>
    <x v="5"/>
  </r>
  <r>
    <x v="7"/>
    <x v="7"/>
    <s v="CUBRIMIENTO"/>
    <x v="0"/>
    <m/>
    <s v="2023-11-28"/>
    <s v="2024-11-15"/>
    <s v="2024-11-27 10:39:54"/>
    <s v="2024-11-30 15:09:29"/>
    <s v="2025-02-16 19:07:50"/>
    <s v="2025-02-25 08:19:00"/>
    <s v="2025-04-23 11:08:04"/>
    <s v="2024-11-27"/>
    <s v="2024-12-07"/>
    <s v="2025-02-23"/>
    <s v="2025-02-26"/>
    <s v="2025-04-22"/>
    <x v="1"/>
    <s v="Bogota"/>
    <s v="SERV03"/>
    <x v="32"/>
    <m/>
    <x v="0"/>
    <n v="1"/>
    <x v="0"/>
    <x v="0"/>
    <x v="0"/>
    <n v="1710000"/>
    <x v="0"/>
    <x v="1"/>
    <x v="1"/>
    <x v="5"/>
  </r>
  <r>
    <x v="7"/>
    <x v="7"/>
    <s v="CUBRIMIENTO"/>
    <x v="0"/>
    <m/>
    <s v="2023-11-28"/>
    <s v="2024-11-15"/>
    <s v="2024-11-27 10:39:54"/>
    <s v="2024-11-30 15:09:29"/>
    <s v="2025-02-16 19:07:50"/>
    <s v="2025-02-25 08:19:00"/>
    <s v="2025-04-23 11:08:04"/>
    <s v="2024-11-27"/>
    <s v="2024-12-07"/>
    <s v="2025-02-23"/>
    <s v="2025-02-26"/>
    <s v="2025-04-22"/>
    <x v="1"/>
    <s v="Bogota"/>
    <s v="SERV03"/>
    <x v="32"/>
    <m/>
    <x v="0"/>
    <n v="1"/>
    <x v="0"/>
    <x v="0"/>
    <x v="0"/>
    <n v="4132500"/>
    <x v="0"/>
    <x v="1"/>
    <x v="1"/>
    <x v="5"/>
  </r>
  <r>
    <x v="8"/>
    <x v="8"/>
    <s v="MUEBLES CC CUBRIMIENTOS"/>
    <x v="0"/>
    <m/>
    <s v="2022-08-01"/>
    <s v="2024-05-16"/>
    <s v="2024-05-20 11:04:29"/>
    <s v="0000-00-00 00:00:00"/>
    <s v="2024-06-12 16:56:31"/>
    <s v="2024-06-13 15:39:50"/>
    <s v="2024-07-18 13:22:19"/>
    <s v="2024-05-20"/>
    <s v="2024-05-20"/>
    <s v="2024-06-13"/>
    <s v="2024-06-18"/>
    <s v="2024-06-20"/>
    <x v="1"/>
    <s v="Virtual"/>
    <s v="5325"/>
    <x v="33"/>
    <m/>
    <x v="5"/>
    <n v="1"/>
    <x v="0"/>
    <x v="0"/>
    <x v="0"/>
    <n v="321608"/>
    <x v="0"/>
    <x v="0"/>
    <x v="0"/>
    <x v="6"/>
  </r>
  <r>
    <x v="8"/>
    <x v="8"/>
    <s v="MUEBLES CC CUBRIMIENTOS"/>
    <x v="0"/>
    <m/>
    <s v="2022-08-01"/>
    <s v="2024-05-16"/>
    <s v="2024-05-20 11:04:29"/>
    <s v="0000-00-00 00:00:00"/>
    <s v="2024-06-12 16:56:31"/>
    <s v="2024-06-13 15:39:50"/>
    <s v="2024-07-18 13:22:19"/>
    <s v="2024-05-20"/>
    <s v="2024-05-20"/>
    <s v="2024-06-13"/>
    <s v="2024-06-18"/>
    <s v="2024-06-20"/>
    <x v="1"/>
    <s v="Virtual"/>
    <s v="8867"/>
    <x v="34"/>
    <s v="LONA DICKSON ROJO VINOTINTO REF:3914"/>
    <x v="0"/>
    <n v="1"/>
    <x v="0"/>
    <x v="0"/>
    <x v="0"/>
    <n v="1200000"/>
    <x v="0"/>
    <x v="0"/>
    <x v="0"/>
    <x v="6"/>
  </r>
  <r>
    <x v="8"/>
    <x v="8"/>
    <s v="MUEBLES CC CUBRIMIENTOS"/>
    <x v="0"/>
    <m/>
    <s v="2022-08-01"/>
    <s v="2024-05-16"/>
    <s v="2024-05-20 11:04:29"/>
    <s v="0000-00-00 00:00:00"/>
    <s v="2024-06-12 16:56:31"/>
    <s v="2024-06-13 15:39:50"/>
    <s v="2024-07-18 13:22:19"/>
    <s v="2024-05-20"/>
    <s v="2024-05-20"/>
    <s v="2024-06-13"/>
    <s v="2024-06-18"/>
    <s v="2024-06-20"/>
    <x v="1"/>
    <s v="Virtual"/>
    <s v="REP023"/>
    <x v="35"/>
    <m/>
    <x v="0"/>
    <n v="1"/>
    <x v="0"/>
    <x v="0"/>
    <x v="0"/>
    <n v="450000"/>
    <x v="0"/>
    <x v="0"/>
    <x v="0"/>
    <x v="6"/>
  </r>
  <r>
    <x v="8"/>
    <x v="8"/>
    <s v="MUEBLES CC CUBRIMIENTOS"/>
    <x v="0"/>
    <m/>
    <s v="2022-08-01"/>
    <s v="2024-05-16"/>
    <s v="2024-05-20 11:04:29"/>
    <s v="0000-00-00 00:00:00"/>
    <s v="2024-06-12 16:56:31"/>
    <s v="2024-06-13 15:39:50"/>
    <s v="2024-07-18 13:22:19"/>
    <s v="2024-05-20"/>
    <s v="2024-05-20"/>
    <s v="2024-06-13"/>
    <s v="2024-06-18"/>
    <s v="2024-06-20"/>
    <x v="1"/>
    <s v="Virtual"/>
    <s v="REP031"/>
    <x v="36"/>
    <m/>
    <x v="0"/>
    <n v="1"/>
    <x v="0"/>
    <x v="0"/>
    <x v="0"/>
    <n v="650000"/>
    <x v="0"/>
    <x v="0"/>
    <x v="0"/>
    <x v="6"/>
  </r>
  <r>
    <x v="8"/>
    <x v="8"/>
    <s v="MUEBLES CC CUBRIMIENTOS"/>
    <x v="0"/>
    <m/>
    <s v="2022-08-01"/>
    <s v="2024-05-16"/>
    <s v="2024-05-20 11:04:29"/>
    <s v="0000-00-00 00:00:00"/>
    <s v="2024-06-12 16:56:31"/>
    <s v="2024-06-13 15:39:50"/>
    <s v="2024-07-18 13:22:19"/>
    <s v="2024-05-20"/>
    <s v="2024-05-20"/>
    <s v="2024-06-13"/>
    <s v="2024-06-18"/>
    <s v="2024-06-20"/>
    <x v="1"/>
    <s v="Virtual"/>
    <s v="REP040"/>
    <x v="37"/>
    <m/>
    <x v="0"/>
    <n v="4"/>
    <x v="0"/>
    <x v="0"/>
    <x v="0"/>
    <n v="1200000"/>
    <x v="0"/>
    <x v="0"/>
    <x v="0"/>
    <x v="6"/>
  </r>
  <r>
    <x v="9"/>
    <x v="9"/>
    <s v="MUEBLES CC CUBRIMIENTOS"/>
    <x v="0"/>
    <m/>
    <s v="2022-10-04"/>
    <s v="2024-06-17"/>
    <s v="2024-06-17 12:04:58"/>
    <s v="0000-00-00 00:00:00"/>
    <s v="2024-07-06 16:14:21"/>
    <s v="2024-07-09 13:26:13"/>
    <s v="0000-00-00 00:00:00"/>
    <s v="2024-06-18"/>
    <s v="2024-06-18"/>
    <s v="2024-06-25"/>
    <s v="2024-07-01"/>
    <s v="2024-07-01"/>
    <x v="0"/>
    <s v="Virtual"/>
    <s v="11487"/>
    <x v="38"/>
    <s v="FURNISCREEN AZUL PT  2M EB4027W G8 625GR"/>
    <x v="0"/>
    <n v="8"/>
    <x v="0"/>
    <x v="0"/>
    <x v="0"/>
    <n v="1258448"/>
    <x v="0"/>
    <x v="0"/>
    <x v="0"/>
    <x v="6"/>
  </r>
  <r>
    <x v="10"/>
    <x v="10"/>
    <s v="MUEBLES CC CUBRIMIENTOS"/>
    <x v="0"/>
    <m/>
    <s v="2022-10-14"/>
    <s v="2025-08-04"/>
    <s v="2025-08-05 15:49:41"/>
    <s v="0000-00-00 00:00:00"/>
    <s v="2025-08-08 16:32:26"/>
    <s v="2025-08-08 16:33:03"/>
    <s v="2025-09-16 13:51:10"/>
    <s v="2025-08-05"/>
    <s v="2025-08-05"/>
    <s v="2025-08-07"/>
    <s v="2025-08-11"/>
    <s v="2025-08-13"/>
    <x v="1"/>
    <s v="Virtual"/>
    <s v="6277"/>
    <x v="39"/>
    <m/>
    <x v="0"/>
    <n v="1"/>
    <x v="0"/>
    <x v="0"/>
    <x v="0"/>
    <n v="250000"/>
    <x v="0"/>
    <x v="0"/>
    <x v="0"/>
    <x v="7"/>
  </r>
  <r>
    <x v="10"/>
    <x v="10"/>
    <s v="MUEBLES CC CUBRIMIENTOS"/>
    <x v="0"/>
    <m/>
    <s v="2022-10-14"/>
    <s v="2025-08-04"/>
    <s v="2025-08-05 15:49:41"/>
    <s v="0000-00-00 00:00:00"/>
    <s v="2025-08-08 16:32:26"/>
    <s v="2025-08-08 16:33:03"/>
    <s v="2025-09-16 13:51:10"/>
    <s v="2025-08-05"/>
    <s v="2025-08-05"/>
    <s v="2025-08-07"/>
    <s v="2025-08-11"/>
    <s v="2025-08-13"/>
    <x v="1"/>
    <s v="Virtual"/>
    <s v="SERV03"/>
    <x v="9"/>
    <m/>
    <x v="0"/>
    <n v="1"/>
    <x v="0"/>
    <x v="0"/>
    <x v="0"/>
    <n v="2511000"/>
    <x v="0"/>
    <x v="1"/>
    <x v="1"/>
    <x v="7"/>
  </r>
  <r>
    <x v="11"/>
    <x v="11"/>
    <s v="MUEBLES CC CUBRIMIENTOS"/>
    <x v="0"/>
    <m/>
    <s v="2023-05-08"/>
    <s v="2024-07-31"/>
    <s v="2024-08-02 10:29:51"/>
    <s v="0000-00-00 00:00:00"/>
    <s v="2024-08-21 08:12:32"/>
    <s v="2024-08-21 08:13:03"/>
    <s v="2024-09-03 10:07:57"/>
    <s v="2024-08-02"/>
    <s v="2024-08-02"/>
    <s v="2024-09-09"/>
    <s v="2024-09-13"/>
    <s v="2024-09-17"/>
    <x v="1"/>
    <s v="Medellin"/>
    <s v="6752"/>
    <x v="40"/>
    <s v="LONAFLEX"/>
    <x v="0"/>
    <n v="1"/>
    <x v="0"/>
    <x v="0"/>
    <x v="0"/>
    <n v="371593"/>
    <x v="0"/>
    <x v="5"/>
    <x v="0"/>
    <x v="4"/>
  </r>
  <r>
    <x v="12"/>
    <x v="12"/>
    <s v="CUBRIMIENTO"/>
    <x v="0"/>
    <m/>
    <s v="2023-06-02"/>
    <s v="2025-02-17"/>
    <s v="2025-02-18 11:01:56"/>
    <s v="2025-03-10 17:02:09"/>
    <s v="2025-03-13 09:20:27"/>
    <s v="2025-03-28 09:09:05"/>
    <s v="2025-04-09 17:08:05"/>
    <s v="2025-02-19"/>
    <s v="2025-03-03"/>
    <s v="2025-03-13"/>
    <s v="2025-03-17"/>
    <s v="2025-03-27"/>
    <x v="1"/>
    <s v="Toscana"/>
    <s v="PTEKROM12"/>
    <x v="41"/>
    <s v="LONA PERGOTEX TRASLUCIDA BLANCA 3M"/>
    <x v="1"/>
    <n v="1"/>
    <x v="5"/>
    <x v="0"/>
    <x v="5"/>
    <n v="12414119.616"/>
    <x v="0"/>
    <x v="4"/>
    <x v="4"/>
    <x v="8"/>
  </r>
  <r>
    <x v="12"/>
    <x v="12"/>
    <s v="CUBRIMIENTO"/>
    <x v="0"/>
    <m/>
    <s v="2023-06-02"/>
    <s v="2025-02-17"/>
    <s v="2025-02-18 11:01:56"/>
    <s v="2025-03-10 17:02:09"/>
    <s v="2025-03-13 09:20:27"/>
    <s v="2025-03-28 09:09:05"/>
    <s v="2025-04-09 17:08:05"/>
    <s v="2025-02-19"/>
    <s v="2025-03-03"/>
    <s v="2025-03-13"/>
    <s v="2025-03-17"/>
    <s v="2025-03-27"/>
    <x v="1"/>
    <s v="Toscana"/>
    <s v="PTEKROM12"/>
    <x v="41"/>
    <s v="LONA PERGOTEX TRASLUCIDA BLANCA 3M"/>
    <x v="1"/>
    <n v="1"/>
    <x v="6"/>
    <x v="0"/>
    <x v="6"/>
    <n v="13243801.968"/>
    <x v="0"/>
    <x v="4"/>
    <x v="4"/>
    <x v="8"/>
  </r>
  <r>
    <x v="12"/>
    <x v="12"/>
    <s v="CUBRIMIENTO"/>
    <x v="0"/>
    <m/>
    <s v="2023-06-02"/>
    <s v="2025-02-17"/>
    <s v="2025-02-18 11:01:56"/>
    <s v="2025-03-10 17:02:09"/>
    <s v="2025-03-13 09:20:27"/>
    <s v="2025-03-28 09:09:05"/>
    <s v="2025-04-09 17:08:05"/>
    <s v="2025-02-19"/>
    <s v="2025-03-03"/>
    <s v="2025-03-13"/>
    <s v="2025-03-17"/>
    <s v="2025-03-27"/>
    <x v="1"/>
    <s v="Toscana"/>
    <s v="PTEKROM12"/>
    <x v="41"/>
    <s v="LONA PERGOTEX TRASLUCIDA BLANCA 3M"/>
    <x v="1"/>
    <n v="1"/>
    <x v="6"/>
    <x v="0"/>
    <x v="7"/>
    <n v="13243801.968"/>
    <x v="0"/>
    <x v="4"/>
    <x v="4"/>
    <x v="8"/>
  </r>
  <r>
    <x v="12"/>
    <x v="12"/>
    <s v="CUBRIMIENTO"/>
    <x v="0"/>
    <m/>
    <s v="2023-06-02"/>
    <s v="2025-02-17"/>
    <s v="2025-02-18 11:01:56"/>
    <s v="2025-03-10 17:02:09"/>
    <s v="2025-03-13 09:20:27"/>
    <s v="2025-03-28 09:09:05"/>
    <s v="2025-04-09 17:08:05"/>
    <s v="2025-02-19"/>
    <s v="2025-03-03"/>
    <s v="2025-03-13"/>
    <s v="2025-03-17"/>
    <s v="2025-03-27"/>
    <x v="1"/>
    <s v="Toscana"/>
    <s v="PTEKROM12"/>
    <x v="41"/>
    <s v="LONA PERGOTEX TRASLUCIDA BLANCA 3M"/>
    <x v="1"/>
    <n v="1"/>
    <x v="6"/>
    <x v="0"/>
    <x v="8"/>
    <n v="13243801.968"/>
    <x v="0"/>
    <x v="4"/>
    <x v="4"/>
    <x v="8"/>
  </r>
  <r>
    <x v="12"/>
    <x v="12"/>
    <s v="CUBRIMIENTO"/>
    <x v="0"/>
    <m/>
    <s v="2023-06-02"/>
    <s v="2025-02-17"/>
    <s v="2025-02-18 11:01:56"/>
    <s v="2025-03-10 17:02:09"/>
    <s v="2025-03-13 09:20:27"/>
    <s v="2025-03-28 09:09:05"/>
    <s v="2025-04-09 17:08:05"/>
    <s v="2025-02-19"/>
    <s v="2025-03-03"/>
    <s v="2025-03-13"/>
    <s v="2025-03-17"/>
    <s v="2025-03-27"/>
    <x v="1"/>
    <s v="Toscana"/>
    <s v="PTEKROM12"/>
    <x v="41"/>
    <s v="LONA PERGOTEX TRASLUCIDA BLANCA 3M"/>
    <x v="1"/>
    <n v="1"/>
    <x v="5"/>
    <x v="0"/>
    <x v="9"/>
    <n v="12414119.616"/>
    <x v="0"/>
    <x v="4"/>
    <x v="4"/>
    <x v="8"/>
  </r>
  <r>
    <x v="13"/>
    <x v="13"/>
    <s v="MUEBLES CC CUBRIMIENTOS"/>
    <x v="0"/>
    <m/>
    <s v="2023-08-02"/>
    <s v="2025-10-31"/>
    <s v="0000-00-00 00:00:00"/>
    <s v="0000-00-00 00:00:00"/>
    <s v="0000-00-00 00:00:00"/>
    <s v="0000-00-00 00:00:00"/>
    <s v="0000-00-00 00:00:00"/>
    <s v="2025-11-03"/>
    <s v="2025-11-03"/>
    <s v="2025-11-17"/>
    <s v="2025-11-19"/>
    <s v="2025-11-21"/>
    <x v="5"/>
    <s v="Cali"/>
    <s v="SERV06"/>
    <x v="42"/>
    <m/>
    <x v="0"/>
    <n v="1"/>
    <x v="0"/>
    <x v="0"/>
    <x v="0"/>
    <n v="1670000"/>
    <x v="2"/>
    <x v="1"/>
    <x v="1"/>
    <x v="3"/>
  </r>
  <r>
    <x v="14"/>
    <x v="14"/>
    <s v="CUBRIMIENTO"/>
    <x v="0"/>
    <m/>
    <s v="2023-08-15"/>
    <s v="2024-05-23"/>
    <s v="2024-05-24 09:27:31"/>
    <s v="0000-00-00 00:00:00"/>
    <s v="2024-05-26 23:35:29"/>
    <s v="2024-05-27 16:13:26"/>
    <s v="0000-00-00 00:00:00"/>
    <s v="2024-05-27"/>
    <s v="2024-05-27"/>
    <s v="2024-05-28"/>
    <s v="2024-05-31"/>
    <s v="2024-05-31"/>
    <x v="3"/>
    <s v="Cali"/>
    <s v="180331"/>
    <x v="43"/>
    <m/>
    <x v="0"/>
    <n v="12"/>
    <x v="0"/>
    <x v="0"/>
    <x v="0"/>
    <n v="146400"/>
    <x v="0"/>
    <x v="0"/>
    <x v="0"/>
    <x v="9"/>
  </r>
  <r>
    <x v="14"/>
    <x v="14"/>
    <s v="CUBRIMIENTO"/>
    <x v="0"/>
    <m/>
    <s v="2023-08-15"/>
    <s v="2024-05-23"/>
    <s v="2024-05-24 09:27:31"/>
    <s v="0000-00-00 00:00:00"/>
    <s v="2024-05-26 23:35:29"/>
    <s v="2024-05-27 16:13:26"/>
    <s v="0000-00-00 00:00:00"/>
    <s v="2024-05-27"/>
    <s v="2024-05-27"/>
    <s v="2024-05-28"/>
    <s v="2024-05-31"/>
    <s v="2024-05-31"/>
    <x v="3"/>
    <s v="Cali"/>
    <s v="25769"/>
    <x v="44"/>
    <m/>
    <x v="0"/>
    <n v="2"/>
    <x v="0"/>
    <x v="0"/>
    <x v="0"/>
    <n v="304800"/>
    <x v="0"/>
    <x v="0"/>
    <x v="0"/>
    <x v="9"/>
  </r>
  <r>
    <x v="14"/>
    <x v="14"/>
    <s v="CUBRIMIENTO"/>
    <x v="0"/>
    <m/>
    <s v="2023-08-15"/>
    <s v="2024-05-23"/>
    <s v="2024-05-24 09:27:31"/>
    <s v="0000-00-00 00:00:00"/>
    <s v="2024-05-26 23:35:29"/>
    <s v="2024-05-27 16:13:26"/>
    <s v="0000-00-00 00:00:00"/>
    <s v="2024-05-27"/>
    <s v="2024-05-27"/>
    <s v="2024-05-28"/>
    <s v="2024-05-31"/>
    <s v="2024-05-31"/>
    <x v="3"/>
    <s v="Cali"/>
    <s v="REP035"/>
    <x v="45"/>
    <m/>
    <x v="0"/>
    <n v="1"/>
    <x v="0"/>
    <x v="0"/>
    <x v="0"/>
    <n v="650000"/>
    <x v="0"/>
    <x v="0"/>
    <x v="0"/>
    <x v="9"/>
  </r>
  <r>
    <x v="15"/>
    <x v="15"/>
    <s v="MUEBLES CC CUBRIMIENTOS"/>
    <x v="0"/>
    <m/>
    <s v="2023-08-18"/>
    <s v="2025-01-29"/>
    <s v="2025-01-30 11:09:55"/>
    <s v="0000-00-00 00:00:00"/>
    <s v="2025-02-16 20:31:22"/>
    <s v="2025-02-18 14:18:38"/>
    <s v="2025-04-23 08:16:22"/>
    <s v="2025-01-31"/>
    <s v="2025-01-31"/>
    <s v="2025-02-24"/>
    <s v="2025-02-26"/>
    <s v="2025-02-28"/>
    <x v="1"/>
    <s v="Virtual"/>
    <s v="13672"/>
    <x v="46"/>
    <s v="FURNISCREEN BEIGE  2M EB4027W G8 625GR"/>
    <x v="0"/>
    <n v="3"/>
    <x v="0"/>
    <x v="0"/>
    <x v="0"/>
    <n v="4819524"/>
    <x v="0"/>
    <x v="2"/>
    <x v="0"/>
    <x v="5"/>
  </r>
  <r>
    <x v="15"/>
    <x v="15"/>
    <s v="MUEBLES CC CUBRIMIENTOS"/>
    <x v="0"/>
    <m/>
    <s v="2023-08-18"/>
    <s v="2025-01-29"/>
    <s v="2025-01-30 11:09:55"/>
    <s v="0000-00-00 00:00:00"/>
    <s v="2025-02-16 20:31:22"/>
    <s v="2025-02-18 14:18:38"/>
    <s v="2025-04-23 08:16:22"/>
    <s v="2025-01-31"/>
    <s v="2025-01-31"/>
    <s v="2025-02-24"/>
    <s v="2025-02-26"/>
    <s v="2025-02-28"/>
    <x v="1"/>
    <s v="Virtual"/>
    <s v="TRANSP07"/>
    <x v="47"/>
    <m/>
    <x v="0"/>
    <n v="1"/>
    <x v="0"/>
    <x v="0"/>
    <x v="0"/>
    <n v="600000"/>
    <x v="0"/>
    <x v="0"/>
    <x v="0"/>
    <x v="5"/>
  </r>
  <r>
    <x v="16"/>
    <x v="16"/>
    <s v="MUEBLES CC CUBRIMIENTOS"/>
    <x v="0"/>
    <m/>
    <s v="2023-09-22"/>
    <s v="2024-05-20"/>
    <s v="2024-05-21 13:26:42"/>
    <s v="2024-05-27 16:56:49"/>
    <s v="2024-06-26 09:46:26"/>
    <s v="2024-07-02 08:39:04"/>
    <s v="2024-12-03 10:45:04"/>
    <s v="2024-05-22"/>
    <s v="2024-05-28"/>
    <s v="2024-06-27"/>
    <s v="2024-07-17"/>
    <s v="2024-12-18"/>
    <x v="3"/>
    <s v="Barranquilla"/>
    <s v="REP029"/>
    <x v="48"/>
    <m/>
    <x v="0"/>
    <n v="1"/>
    <x v="0"/>
    <x v="0"/>
    <x v="0"/>
    <n v="2500000"/>
    <x v="0"/>
    <x v="0"/>
    <x v="0"/>
    <x v="6"/>
  </r>
  <r>
    <x v="16"/>
    <x v="16"/>
    <s v="MUEBLES CC CUBRIMIENTOS"/>
    <x v="0"/>
    <m/>
    <s v="2023-09-22"/>
    <s v="2024-05-20"/>
    <s v="2024-05-21 13:26:42"/>
    <s v="2024-05-27 16:56:49"/>
    <s v="2024-06-26 09:46:26"/>
    <s v="2024-07-02 08:39:04"/>
    <s v="2024-12-03 10:45:04"/>
    <s v="2024-05-22"/>
    <s v="2024-05-28"/>
    <s v="2024-06-27"/>
    <s v="2024-07-17"/>
    <s v="2024-12-18"/>
    <x v="3"/>
    <s v="Barranquilla"/>
    <s v="REP030"/>
    <x v="49"/>
    <m/>
    <x v="0"/>
    <n v="1"/>
    <x v="0"/>
    <x v="0"/>
    <x v="0"/>
    <n v="22896543"/>
    <x v="0"/>
    <x v="0"/>
    <x v="0"/>
    <x v="6"/>
  </r>
  <r>
    <x v="16"/>
    <x v="16"/>
    <s v="MUEBLES CC CUBRIMIENTOS"/>
    <x v="0"/>
    <m/>
    <s v="2023-09-22"/>
    <s v="2024-05-20"/>
    <s v="2024-05-21 13:26:42"/>
    <s v="2024-05-27 16:56:49"/>
    <s v="2024-06-26 09:46:26"/>
    <s v="2024-07-02 08:39:04"/>
    <s v="2024-12-03 10:45:04"/>
    <s v="2024-05-22"/>
    <s v="2024-05-28"/>
    <s v="2024-06-27"/>
    <s v="2024-07-17"/>
    <s v="2024-12-18"/>
    <x v="3"/>
    <s v="Barranquilla"/>
    <s v="SERV03"/>
    <x v="9"/>
    <m/>
    <x v="0"/>
    <n v="1"/>
    <x v="0"/>
    <x v="0"/>
    <x v="0"/>
    <n v="1500000"/>
    <x v="0"/>
    <x v="1"/>
    <x v="1"/>
    <x v="6"/>
  </r>
  <r>
    <x v="16"/>
    <x v="16"/>
    <s v="MUEBLES CC CUBRIMIENTOS"/>
    <x v="0"/>
    <m/>
    <s v="2023-09-22"/>
    <s v="2024-05-20"/>
    <s v="2024-05-21 13:26:42"/>
    <s v="2024-05-27 16:56:49"/>
    <s v="2024-06-26 09:46:26"/>
    <s v="2024-07-02 08:39:04"/>
    <s v="2024-12-03 10:45:04"/>
    <s v="2024-05-22"/>
    <s v="2024-05-28"/>
    <s v="2024-06-27"/>
    <s v="2024-07-17"/>
    <s v="2024-12-18"/>
    <x v="3"/>
    <s v="Barranquilla"/>
    <s v="SERV04"/>
    <x v="50"/>
    <m/>
    <x v="0"/>
    <n v="4"/>
    <x v="0"/>
    <x v="0"/>
    <x v="0"/>
    <n v="480000"/>
    <x v="0"/>
    <x v="1"/>
    <x v="1"/>
    <x v="6"/>
  </r>
  <r>
    <x v="17"/>
    <x v="17"/>
    <s v="CUBRIMIENTO"/>
    <x v="0"/>
    <m/>
    <s v="2023-09-29"/>
    <s v="2024-10-31"/>
    <s v="2024-11-27 10:53:47"/>
    <s v="2024-12-12 18:36:47"/>
    <s v="2024-12-26 13:43:17"/>
    <s v="2024-12-26 15:32:36"/>
    <s v="2025-01-28 13:28:43"/>
    <s v="2024-11-27"/>
    <s v="2024-12-10"/>
    <s v="2024-12-22"/>
    <s v="2024-12-24"/>
    <s v="2025-01-05"/>
    <x v="6"/>
    <s v="Gerencia"/>
    <s v="FLANCHE01"/>
    <x v="51"/>
    <m/>
    <x v="3"/>
    <n v="1"/>
    <x v="7"/>
    <x v="0"/>
    <x v="0"/>
    <n v="0"/>
    <x v="0"/>
    <x v="0"/>
    <x v="0"/>
    <x v="10"/>
  </r>
  <r>
    <x v="17"/>
    <x v="17"/>
    <s v="CUBRIMIENTO"/>
    <x v="0"/>
    <m/>
    <s v="2023-09-29"/>
    <s v="2024-10-31"/>
    <s v="2024-11-27 10:53:47"/>
    <s v="2024-12-12 18:36:47"/>
    <s v="2024-12-26 13:43:17"/>
    <s v="2024-12-26 15:32:36"/>
    <s v="2025-01-28 13:28:43"/>
    <s v="2024-11-27"/>
    <s v="2024-12-10"/>
    <s v="2024-12-22"/>
    <s v="2024-12-24"/>
    <s v="2025-01-05"/>
    <x v="6"/>
    <s v="Gerencia"/>
    <s v="PLT45"/>
    <x v="52"/>
    <m/>
    <x v="3"/>
    <n v="4"/>
    <x v="0"/>
    <x v="0"/>
    <x v="0"/>
    <n v="982800"/>
    <x v="0"/>
    <x v="0"/>
    <x v="0"/>
    <x v="10"/>
  </r>
  <r>
    <x v="17"/>
    <x v="17"/>
    <s v="CUBRIMIENTO"/>
    <x v="0"/>
    <m/>
    <s v="2023-09-29"/>
    <s v="2024-10-31"/>
    <s v="2024-11-27 10:53:47"/>
    <s v="2024-12-12 18:36:47"/>
    <s v="2024-12-26 13:43:17"/>
    <s v="2024-12-26 15:32:36"/>
    <s v="2025-01-28 13:28:43"/>
    <s v="2024-11-27"/>
    <s v="2024-12-10"/>
    <s v="2024-12-22"/>
    <s v="2024-12-24"/>
    <s v="2025-01-05"/>
    <x v="6"/>
    <s v="Gerencia"/>
    <s v="PTEKROM02"/>
    <x v="53"/>
    <s v="LONA PERGOTEX BLACKOUT BLANCA 3 M"/>
    <x v="4"/>
    <n v="1"/>
    <x v="7"/>
    <x v="0"/>
    <x v="10"/>
    <n v="100662251"/>
    <x v="0"/>
    <x v="4"/>
    <x v="4"/>
    <x v="10"/>
  </r>
  <r>
    <x v="17"/>
    <x v="17"/>
    <s v="CUBRIMIENTO"/>
    <x v="0"/>
    <m/>
    <s v="2023-09-29"/>
    <s v="2024-10-31"/>
    <s v="2024-11-27 10:53:47"/>
    <s v="2024-12-12 18:36:47"/>
    <s v="2024-12-26 13:43:17"/>
    <s v="2024-12-26 15:32:36"/>
    <s v="2025-01-28 13:28:43"/>
    <s v="2024-11-27"/>
    <s v="2024-12-10"/>
    <s v="2024-12-22"/>
    <s v="2024-12-24"/>
    <s v="2025-01-05"/>
    <x v="6"/>
    <s v="Gerencia"/>
    <s v="SERV03"/>
    <x v="9"/>
    <m/>
    <x v="0"/>
    <n v="1"/>
    <x v="0"/>
    <x v="0"/>
    <x v="0"/>
    <n v="1578947"/>
    <x v="0"/>
    <x v="1"/>
    <x v="1"/>
    <x v="10"/>
  </r>
  <r>
    <x v="17"/>
    <x v="17"/>
    <s v="CUBRIMIENTO"/>
    <x v="0"/>
    <m/>
    <s v="2023-09-29"/>
    <s v="2024-10-31"/>
    <s v="2024-11-27 10:53:47"/>
    <s v="2024-12-12 18:36:47"/>
    <s v="2024-12-26 13:43:17"/>
    <s v="2024-12-26 15:32:36"/>
    <s v="2025-01-28 13:28:43"/>
    <s v="2024-11-27"/>
    <s v="2024-12-10"/>
    <s v="2024-12-22"/>
    <s v="2024-12-24"/>
    <s v="2025-01-05"/>
    <x v="6"/>
    <s v="Gerencia"/>
    <s v="SPOT30"/>
    <x v="54"/>
    <m/>
    <x v="0"/>
    <n v="1"/>
    <x v="0"/>
    <x v="0"/>
    <x v="0"/>
    <n v="0"/>
    <x v="0"/>
    <x v="0"/>
    <x v="0"/>
    <x v="10"/>
  </r>
  <r>
    <x v="18"/>
    <x v="18"/>
    <s v="CUBRIMIENTO"/>
    <x v="0"/>
    <m/>
    <s v="2023-10-02"/>
    <s v="2024-06-14"/>
    <s v="2024-07-19 16:30:54"/>
    <s v="2024-07-19 16:30:59"/>
    <s v="2024-07-19 16:31:04"/>
    <s v="2024-08-02 17:53:26"/>
    <s v="2024-10-16 07:12:00"/>
    <s v="2024-06-18"/>
    <s v="2024-06-28"/>
    <s v="2024-07-12"/>
    <s v="2024-07-16"/>
    <s v="2024-07-25"/>
    <x v="1"/>
    <s v="Toscana"/>
    <s v="PLAM08"/>
    <x v="55"/>
    <m/>
    <x v="1"/>
    <n v="2"/>
    <x v="8"/>
    <x v="0"/>
    <x v="11"/>
    <n v="90887198.400000006"/>
    <x v="0"/>
    <x v="4"/>
    <x v="3"/>
    <x v="1"/>
  </r>
  <r>
    <x v="19"/>
    <x v="19"/>
    <s v="MUEBLES CC CUBRIMIENTOS"/>
    <x v="0"/>
    <m/>
    <s v="2023-10-06"/>
    <s v="2025-10-02"/>
    <s v="2025-10-14 14:29:55"/>
    <s v="0000-00-00 00:00:00"/>
    <s v="2025-11-03 21:00:03"/>
    <s v="2025-11-04 08:10:06"/>
    <s v="0000-00-00 00:00:00"/>
    <s v="2025-10-14"/>
    <s v="2025-10-14"/>
    <s v="2025-11-17"/>
    <s v="2025-11-21"/>
    <s v="2025-11-22"/>
    <x v="0"/>
    <s v="Virtual"/>
    <s v="9683"/>
    <x v="56"/>
    <m/>
    <x v="0"/>
    <n v="6"/>
    <x v="0"/>
    <x v="0"/>
    <x v="0"/>
    <n v="972000"/>
    <x v="0"/>
    <x v="0"/>
    <x v="0"/>
    <x v="3"/>
  </r>
  <r>
    <x v="19"/>
    <x v="19"/>
    <s v="MUEBLES CC CUBRIMIENTOS"/>
    <x v="0"/>
    <m/>
    <s v="2023-10-06"/>
    <s v="2025-10-02"/>
    <s v="2025-10-14 14:29:55"/>
    <s v="0000-00-00 00:00:00"/>
    <s v="2025-11-03 21:00:03"/>
    <s v="2025-11-04 08:10:06"/>
    <s v="0000-00-00 00:00:00"/>
    <s v="2025-10-14"/>
    <s v="2025-10-14"/>
    <s v="2025-11-17"/>
    <s v="2025-11-21"/>
    <s v="2025-11-22"/>
    <x v="0"/>
    <s v="Virtual"/>
    <s v="REP040"/>
    <x v="37"/>
    <m/>
    <x v="0"/>
    <n v="6"/>
    <x v="0"/>
    <x v="0"/>
    <x v="0"/>
    <n v="2570400"/>
    <x v="0"/>
    <x v="0"/>
    <x v="0"/>
    <x v="3"/>
  </r>
  <r>
    <x v="19"/>
    <x v="19"/>
    <s v="MUEBLES CC CUBRIMIENTOS"/>
    <x v="0"/>
    <m/>
    <s v="2023-10-06"/>
    <s v="2025-10-02"/>
    <s v="2025-10-14 14:29:55"/>
    <s v="0000-00-00 00:00:00"/>
    <s v="2025-11-03 21:00:03"/>
    <s v="2025-11-04 08:10:06"/>
    <s v="0000-00-00 00:00:00"/>
    <s v="2025-10-14"/>
    <s v="2025-10-14"/>
    <s v="2025-11-17"/>
    <s v="2025-11-21"/>
    <s v="2025-11-22"/>
    <x v="0"/>
    <s v="Virtual"/>
    <s v="TRANSP07"/>
    <x v="47"/>
    <m/>
    <x v="0"/>
    <n v="1"/>
    <x v="0"/>
    <x v="0"/>
    <x v="0"/>
    <n v="480000"/>
    <x v="0"/>
    <x v="0"/>
    <x v="0"/>
    <x v="3"/>
  </r>
  <r>
    <x v="20"/>
    <x v="20"/>
    <s v="CUBRIMIENTO"/>
    <x v="0"/>
    <m/>
    <s v="2023-12-19"/>
    <s v="2024-11-30"/>
    <s v="2024-12-10 11:43:30"/>
    <s v="0000-00-00 00:00:00"/>
    <s v="2024-12-16 07:51:33"/>
    <s v="2024-12-16 07:52:18"/>
    <s v="2025-01-22 13:21:06"/>
    <s v="2024-12-10"/>
    <s v="2024-12-10"/>
    <s v="2024-12-12"/>
    <s v="2024-12-18"/>
    <s v="2024-12-20"/>
    <x v="1"/>
    <s v="Medellin"/>
    <s v="3151"/>
    <x v="57"/>
    <m/>
    <x v="0"/>
    <n v="23"/>
    <x v="0"/>
    <x v="0"/>
    <x v="0"/>
    <n v="1638750"/>
    <x v="0"/>
    <x v="0"/>
    <x v="0"/>
    <x v="10"/>
  </r>
  <r>
    <x v="20"/>
    <x v="20"/>
    <s v="CUBRIMIENTO"/>
    <x v="0"/>
    <m/>
    <s v="2023-12-19"/>
    <s v="2024-11-30"/>
    <s v="2024-12-10 11:43:30"/>
    <s v="0000-00-00 00:00:00"/>
    <s v="2024-12-16 07:51:33"/>
    <s v="2024-12-16 07:52:18"/>
    <s v="2025-01-22 13:21:06"/>
    <s v="2024-12-10"/>
    <s v="2024-12-10"/>
    <s v="2024-12-12"/>
    <s v="2024-12-18"/>
    <s v="2024-12-20"/>
    <x v="1"/>
    <s v="Medellin"/>
    <s v="SERV03"/>
    <x v="9"/>
    <m/>
    <x v="0"/>
    <n v="1"/>
    <x v="0"/>
    <x v="0"/>
    <x v="0"/>
    <n v="450000"/>
    <x v="0"/>
    <x v="1"/>
    <x v="1"/>
    <x v="10"/>
  </r>
  <r>
    <x v="20"/>
    <x v="20"/>
    <s v="CUBRIMIENTO"/>
    <x v="0"/>
    <m/>
    <s v="2023-12-19"/>
    <s v="2024-11-30"/>
    <s v="2024-12-10 11:43:30"/>
    <s v="0000-00-00 00:00:00"/>
    <s v="2024-12-16 07:51:33"/>
    <s v="2024-12-16 07:52:18"/>
    <s v="2025-01-22 13:21:06"/>
    <s v="2024-12-10"/>
    <s v="2024-12-10"/>
    <s v="2024-12-12"/>
    <s v="2024-12-18"/>
    <s v="2024-12-20"/>
    <x v="1"/>
    <s v="Medellin"/>
    <s v="SERV03"/>
    <x v="9"/>
    <m/>
    <x v="0"/>
    <n v="1"/>
    <x v="0"/>
    <x v="0"/>
    <x v="0"/>
    <n v="480000"/>
    <x v="0"/>
    <x v="1"/>
    <x v="1"/>
    <x v="10"/>
  </r>
  <r>
    <x v="20"/>
    <x v="20"/>
    <s v="CUBRIMIENTO"/>
    <x v="0"/>
    <m/>
    <s v="2023-12-19"/>
    <s v="2024-11-30"/>
    <s v="2024-12-10 11:43:30"/>
    <s v="0000-00-00 00:00:00"/>
    <s v="2024-12-16 07:51:33"/>
    <s v="2024-12-16 07:52:18"/>
    <s v="2025-01-22 13:21:06"/>
    <s v="2024-12-10"/>
    <s v="2024-12-10"/>
    <s v="2024-12-12"/>
    <s v="2024-12-18"/>
    <s v="2024-12-20"/>
    <x v="1"/>
    <s v="Medellin"/>
    <s v="SERVLAV04"/>
    <x v="58"/>
    <m/>
    <x v="0"/>
    <n v="1"/>
    <x v="0"/>
    <x v="0"/>
    <x v="0"/>
    <n v="890000"/>
    <x v="0"/>
    <x v="1"/>
    <x v="1"/>
    <x v="10"/>
  </r>
  <r>
    <x v="20"/>
    <x v="20"/>
    <s v="CUBRIMIENTO"/>
    <x v="0"/>
    <m/>
    <s v="2023-12-19"/>
    <s v="2024-11-30"/>
    <s v="2024-12-10 11:43:30"/>
    <s v="0000-00-00 00:00:00"/>
    <s v="2024-12-16 07:51:33"/>
    <s v="2024-12-16 07:52:18"/>
    <s v="2025-01-22 13:21:06"/>
    <s v="2024-12-10"/>
    <s v="2024-12-10"/>
    <s v="2024-12-12"/>
    <s v="2024-12-18"/>
    <s v="2024-12-20"/>
    <x v="1"/>
    <s v="Medellin"/>
    <s v="SERVLAV04"/>
    <x v="58"/>
    <m/>
    <x v="0"/>
    <n v="1"/>
    <x v="0"/>
    <x v="0"/>
    <x v="0"/>
    <n v="890000"/>
    <x v="0"/>
    <x v="1"/>
    <x v="1"/>
    <x v="10"/>
  </r>
  <r>
    <x v="20"/>
    <x v="20"/>
    <s v="CUBRIMIENTO"/>
    <x v="0"/>
    <m/>
    <s v="2023-12-19"/>
    <s v="2024-11-30"/>
    <s v="2024-12-10 11:43:30"/>
    <s v="0000-00-00 00:00:00"/>
    <s v="2024-12-16 07:51:33"/>
    <s v="2024-12-16 07:52:18"/>
    <s v="2025-01-22 13:21:06"/>
    <s v="2024-12-10"/>
    <s v="2024-12-10"/>
    <s v="2024-12-12"/>
    <s v="2024-12-18"/>
    <s v="2024-12-20"/>
    <x v="1"/>
    <s v="Medellin"/>
    <s v="TRANSP06"/>
    <x v="59"/>
    <m/>
    <x v="0"/>
    <n v="1"/>
    <x v="0"/>
    <x v="0"/>
    <x v="0"/>
    <n v="160000"/>
    <x v="0"/>
    <x v="1"/>
    <x v="1"/>
    <x v="10"/>
  </r>
  <r>
    <x v="21"/>
    <x v="21"/>
    <s v="CUBRIMIENTO"/>
    <x v="0"/>
    <m/>
    <s v="2024-01-12"/>
    <s v="2024-05-20"/>
    <s v="2024-05-27 10:36:41"/>
    <s v="0000-00-00 00:00:00"/>
    <s v="2024-05-31 10:55:57"/>
    <s v="2024-06-11 11:19:29"/>
    <s v="0000-00-00 00:00:00"/>
    <s v="2024-05-27"/>
    <s v="2024-05-27"/>
    <s v="2024-06-10"/>
    <s v="2024-06-15"/>
    <s v="2024-06-18"/>
    <x v="0"/>
    <s v="Cali"/>
    <s v="REP007"/>
    <x v="60"/>
    <m/>
    <x v="0"/>
    <n v="1"/>
    <x v="0"/>
    <x v="0"/>
    <x v="0"/>
    <n v="512000"/>
    <x v="0"/>
    <x v="0"/>
    <x v="0"/>
    <x v="6"/>
  </r>
  <r>
    <x v="21"/>
    <x v="21"/>
    <s v="CUBRIMIENTO"/>
    <x v="0"/>
    <m/>
    <s v="2024-01-12"/>
    <s v="2024-05-20"/>
    <s v="2024-05-27 10:36:41"/>
    <s v="0000-00-00 00:00:00"/>
    <s v="2024-05-31 10:55:57"/>
    <s v="2024-06-11 11:19:29"/>
    <s v="0000-00-00 00:00:00"/>
    <s v="2024-05-27"/>
    <s v="2024-05-27"/>
    <s v="2024-06-10"/>
    <s v="2024-06-15"/>
    <s v="2024-06-18"/>
    <x v="0"/>
    <s v="Cali"/>
    <s v="REP007"/>
    <x v="60"/>
    <m/>
    <x v="0"/>
    <n v="1"/>
    <x v="0"/>
    <x v="0"/>
    <x v="0"/>
    <n v="192000"/>
    <x v="0"/>
    <x v="0"/>
    <x v="0"/>
    <x v="6"/>
  </r>
  <r>
    <x v="21"/>
    <x v="21"/>
    <s v="CUBRIMIENTO"/>
    <x v="0"/>
    <m/>
    <s v="2024-01-12"/>
    <s v="2024-05-20"/>
    <s v="2024-05-27 10:36:41"/>
    <s v="0000-00-00 00:00:00"/>
    <s v="2024-05-31 10:55:57"/>
    <s v="2024-06-11 11:19:29"/>
    <s v="0000-00-00 00:00:00"/>
    <s v="2024-05-27"/>
    <s v="2024-05-27"/>
    <s v="2024-06-10"/>
    <s v="2024-06-15"/>
    <s v="2024-06-18"/>
    <x v="0"/>
    <s v="Cali"/>
    <s v="REP007"/>
    <x v="60"/>
    <m/>
    <x v="0"/>
    <n v="1"/>
    <x v="0"/>
    <x v="0"/>
    <x v="0"/>
    <n v="448000"/>
    <x v="0"/>
    <x v="0"/>
    <x v="0"/>
    <x v="6"/>
  </r>
  <r>
    <x v="21"/>
    <x v="21"/>
    <s v="CUBRIMIENTO"/>
    <x v="0"/>
    <m/>
    <s v="2024-01-12"/>
    <s v="2024-05-20"/>
    <s v="2024-05-27 10:36:41"/>
    <s v="0000-00-00 00:00:00"/>
    <s v="2024-05-31 10:55:57"/>
    <s v="2024-06-11 11:19:29"/>
    <s v="0000-00-00 00:00:00"/>
    <s v="2024-05-27"/>
    <s v="2024-05-27"/>
    <s v="2024-06-10"/>
    <s v="2024-06-15"/>
    <s v="2024-06-18"/>
    <x v="0"/>
    <s v="Cali"/>
    <s v="REP035"/>
    <x v="45"/>
    <m/>
    <x v="0"/>
    <n v="1"/>
    <x v="0"/>
    <x v="0"/>
    <x v="0"/>
    <n v="448000"/>
    <x v="0"/>
    <x v="0"/>
    <x v="0"/>
    <x v="6"/>
  </r>
  <r>
    <x v="21"/>
    <x v="21"/>
    <s v="CUBRIMIENTO"/>
    <x v="0"/>
    <m/>
    <s v="2024-01-12"/>
    <s v="2024-05-20"/>
    <s v="2024-05-27 10:36:41"/>
    <s v="0000-00-00 00:00:00"/>
    <s v="2024-05-31 10:55:57"/>
    <s v="2024-06-11 11:19:29"/>
    <s v="0000-00-00 00:00:00"/>
    <s v="2024-05-27"/>
    <s v="2024-05-27"/>
    <s v="2024-06-10"/>
    <s v="2024-06-15"/>
    <s v="2024-06-18"/>
    <x v="0"/>
    <s v="Cali"/>
    <s v="REP035"/>
    <x v="45"/>
    <m/>
    <x v="0"/>
    <n v="1"/>
    <x v="0"/>
    <x v="0"/>
    <x v="0"/>
    <n v="592000"/>
    <x v="0"/>
    <x v="0"/>
    <x v="0"/>
    <x v="6"/>
  </r>
  <r>
    <x v="21"/>
    <x v="21"/>
    <s v="CUBRIMIENTO"/>
    <x v="0"/>
    <m/>
    <s v="2024-01-12"/>
    <s v="2024-05-20"/>
    <s v="2024-05-27 10:36:41"/>
    <s v="0000-00-00 00:00:00"/>
    <s v="2024-05-31 10:55:57"/>
    <s v="2024-06-11 11:19:29"/>
    <s v="0000-00-00 00:00:00"/>
    <s v="2024-05-27"/>
    <s v="2024-05-27"/>
    <s v="2024-06-10"/>
    <s v="2024-06-15"/>
    <s v="2024-06-18"/>
    <x v="0"/>
    <s v="Cali"/>
    <s v="REP035"/>
    <x v="45"/>
    <m/>
    <x v="0"/>
    <n v="1"/>
    <x v="0"/>
    <x v="0"/>
    <x v="0"/>
    <n v="768000"/>
    <x v="0"/>
    <x v="0"/>
    <x v="0"/>
    <x v="6"/>
  </r>
  <r>
    <x v="21"/>
    <x v="21"/>
    <s v="CUBRIMIENTO"/>
    <x v="0"/>
    <m/>
    <s v="2024-01-12"/>
    <s v="2024-05-20"/>
    <s v="2024-05-27 10:36:41"/>
    <s v="0000-00-00 00:00:00"/>
    <s v="2024-05-31 10:55:57"/>
    <s v="2024-06-11 11:19:29"/>
    <s v="0000-00-00 00:00:00"/>
    <s v="2024-05-27"/>
    <s v="2024-05-27"/>
    <s v="2024-06-10"/>
    <s v="2024-06-15"/>
    <s v="2024-06-18"/>
    <x v="0"/>
    <s v="Cali"/>
    <s v="REP035"/>
    <x v="45"/>
    <m/>
    <x v="0"/>
    <n v="1"/>
    <x v="0"/>
    <x v="0"/>
    <x v="0"/>
    <n v="1312000"/>
    <x v="0"/>
    <x v="0"/>
    <x v="0"/>
    <x v="6"/>
  </r>
  <r>
    <x v="21"/>
    <x v="21"/>
    <s v="CUBRIMIENTO"/>
    <x v="0"/>
    <m/>
    <s v="2024-01-12"/>
    <s v="2024-05-20"/>
    <s v="2024-05-27 10:36:41"/>
    <s v="0000-00-00 00:00:00"/>
    <s v="2024-05-31 10:55:57"/>
    <s v="2024-06-11 11:19:29"/>
    <s v="0000-00-00 00:00:00"/>
    <s v="2024-05-27"/>
    <s v="2024-05-27"/>
    <s v="2024-06-10"/>
    <s v="2024-06-15"/>
    <s v="2024-06-18"/>
    <x v="0"/>
    <s v="Cali"/>
    <s v="REP035"/>
    <x v="45"/>
    <m/>
    <x v="0"/>
    <n v="1"/>
    <x v="0"/>
    <x v="0"/>
    <x v="0"/>
    <n v="896000"/>
    <x v="0"/>
    <x v="0"/>
    <x v="0"/>
    <x v="6"/>
  </r>
  <r>
    <x v="21"/>
    <x v="21"/>
    <s v="CUBRIMIENTO"/>
    <x v="0"/>
    <m/>
    <s v="2024-01-12"/>
    <s v="2024-05-20"/>
    <s v="2024-05-27 10:36:41"/>
    <s v="0000-00-00 00:00:00"/>
    <s v="2024-05-31 10:55:57"/>
    <s v="2024-06-11 11:19:29"/>
    <s v="0000-00-00 00:00:00"/>
    <s v="2024-05-27"/>
    <s v="2024-05-27"/>
    <s v="2024-06-10"/>
    <s v="2024-06-15"/>
    <s v="2024-06-18"/>
    <x v="0"/>
    <s v="Cali"/>
    <s v="TRANSP06"/>
    <x v="59"/>
    <m/>
    <x v="0"/>
    <n v="1"/>
    <x v="0"/>
    <x v="0"/>
    <x v="0"/>
    <n v="1500000"/>
    <x v="0"/>
    <x v="1"/>
    <x v="1"/>
    <x v="6"/>
  </r>
  <r>
    <x v="22"/>
    <x v="22"/>
    <s v="MUEBLES CC CUBRIMIENTOS"/>
    <x v="0"/>
    <m/>
    <s v="2024-01-15"/>
    <s v="2024-07-16"/>
    <s v="2024-07-16 13:53:13"/>
    <s v="0000-00-00 00:00:00"/>
    <s v="2024-08-01 08:29:24"/>
    <s v="2024-08-01 08:41:29"/>
    <s v="0000-00-00 00:00:00"/>
    <s v="2024-07-18"/>
    <s v="2024-07-18"/>
    <s v="2024-08-01"/>
    <s v="2024-08-06"/>
    <s v="2024-08-06"/>
    <x v="7"/>
    <s v="Virtual"/>
    <s v="27313"/>
    <x v="61"/>
    <m/>
    <x v="0"/>
    <n v="1"/>
    <x v="0"/>
    <x v="0"/>
    <x v="0"/>
    <n v="640000"/>
    <x v="0"/>
    <x v="0"/>
    <x v="0"/>
    <x v="7"/>
  </r>
  <r>
    <x v="22"/>
    <x v="22"/>
    <s v="MUEBLES CC CUBRIMIENTOS"/>
    <x v="0"/>
    <m/>
    <s v="2024-01-15"/>
    <s v="2024-07-16"/>
    <s v="2024-07-16 13:53:13"/>
    <s v="0000-00-00 00:00:00"/>
    <s v="2024-08-01 08:29:24"/>
    <s v="2024-08-01 08:41:29"/>
    <s v="0000-00-00 00:00:00"/>
    <s v="2024-07-18"/>
    <s v="2024-07-18"/>
    <s v="2024-08-01"/>
    <s v="2024-08-06"/>
    <s v="2024-08-06"/>
    <x v="7"/>
    <s v="Virtual"/>
    <s v="REP023"/>
    <x v="35"/>
    <m/>
    <x v="0"/>
    <n v="1"/>
    <x v="0"/>
    <x v="0"/>
    <x v="0"/>
    <n v="750000"/>
    <x v="0"/>
    <x v="0"/>
    <x v="0"/>
    <x v="7"/>
  </r>
  <r>
    <x v="22"/>
    <x v="22"/>
    <s v="MUEBLES CC CUBRIMIENTOS"/>
    <x v="0"/>
    <m/>
    <s v="2024-01-15"/>
    <s v="2024-07-16"/>
    <s v="2024-07-16 13:53:13"/>
    <s v="0000-00-00 00:00:00"/>
    <s v="2024-08-01 08:29:24"/>
    <s v="2024-08-01 08:41:29"/>
    <s v="0000-00-00 00:00:00"/>
    <s v="2024-07-18"/>
    <s v="2024-07-18"/>
    <s v="2024-08-01"/>
    <s v="2024-08-06"/>
    <s v="2024-08-06"/>
    <x v="7"/>
    <s v="Virtual"/>
    <s v="REP027"/>
    <x v="62"/>
    <m/>
    <x v="0"/>
    <n v="1"/>
    <x v="0"/>
    <x v="0"/>
    <x v="0"/>
    <n v="550000"/>
    <x v="0"/>
    <x v="0"/>
    <x v="0"/>
    <x v="7"/>
  </r>
  <r>
    <x v="23"/>
    <x v="23"/>
    <s v="CUBRIMIENTO"/>
    <x v="0"/>
    <m/>
    <s v="0000-00-00"/>
    <s v="2024-08-08"/>
    <s v="2024-08-13 17:10:01"/>
    <s v="2024-10-08 10:10:42"/>
    <s v="2024-10-25 14:37:34"/>
    <s v="2024-12-19 18:39:01"/>
    <s v="2025-09-17 09:44:03"/>
    <s v="2024-08-16"/>
    <s v="2024-10-11"/>
    <s v="2024-10-28"/>
    <s v="2024-11-12"/>
    <s v="2024-12-02"/>
    <x v="1"/>
    <s v="Cali"/>
    <s v="22752"/>
    <x v="63"/>
    <m/>
    <x v="0"/>
    <n v="2"/>
    <x v="0"/>
    <x v="0"/>
    <x v="0"/>
    <n v="252960"/>
    <x v="0"/>
    <x v="0"/>
    <x v="0"/>
    <x v="0"/>
  </r>
  <r>
    <x v="23"/>
    <x v="23"/>
    <s v="CUBRIMIENTO"/>
    <x v="0"/>
    <m/>
    <s v="0000-00-00"/>
    <s v="2024-08-08"/>
    <s v="2024-08-13 17:10:01"/>
    <s v="2024-10-08 10:10:42"/>
    <s v="2024-10-25 14:37:34"/>
    <s v="2024-12-19 18:39:01"/>
    <s v="2025-09-17 09:44:03"/>
    <s v="2024-08-16"/>
    <s v="2024-10-11"/>
    <s v="2024-10-28"/>
    <s v="2024-11-12"/>
    <s v="2024-12-02"/>
    <x v="1"/>
    <s v="Cali"/>
    <s v="27249"/>
    <x v="64"/>
    <m/>
    <x v="0"/>
    <n v="2"/>
    <x v="0"/>
    <x v="0"/>
    <x v="0"/>
    <n v="312548"/>
    <x v="0"/>
    <x v="0"/>
    <x v="0"/>
    <x v="0"/>
  </r>
  <r>
    <x v="23"/>
    <x v="23"/>
    <s v="CUBRIMIENTO"/>
    <x v="0"/>
    <m/>
    <s v="0000-00-00"/>
    <s v="2024-08-08"/>
    <s v="2024-08-13 17:10:01"/>
    <s v="2024-10-08 10:10:42"/>
    <s v="2024-10-25 14:37:34"/>
    <s v="2024-12-19 18:39:01"/>
    <s v="2025-09-17 09:44:03"/>
    <s v="2024-08-16"/>
    <s v="2024-10-11"/>
    <s v="2024-10-28"/>
    <s v="2024-11-12"/>
    <s v="2024-12-02"/>
    <x v="1"/>
    <s v="Cali"/>
    <s v="CANAL GALVANIZ PTEK"/>
    <x v="65"/>
    <m/>
    <x v="0"/>
    <n v="1"/>
    <x v="9"/>
    <x v="0"/>
    <x v="0"/>
    <n v="7568946"/>
    <x v="0"/>
    <x v="0"/>
    <x v="0"/>
    <x v="0"/>
  </r>
  <r>
    <x v="23"/>
    <x v="23"/>
    <s v="CUBRIMIENTO"/>
    <x v="0"/>
    <m/>
    <s v="0000-00-00"/>
    <s v="2024-08-08"/>
    <s v="2024-08-13 17:10:01"/>
    <s v="2024-10-08 10:10:42"/>
    <s v="2024-10-25 14:37:34"/>
    <s v="2024-12-19 18:39:01"/>
    <s v="2025-09-17 09:44:03"/>
    <s v="2024-08-16"/>
    <s v="2024-10-11"/>
    <s v="2024-10-28"/>
    <s v="2024-11-12"/>
    <s v="2024-12-02"/>
    <x v="1"/>
    <s v="Cali"/>
    <s v="CUBT03"/>
    <x v="66"/>
    <m/>
    <x v="3"/>
    <n v="1"/>
    <x v="10"/>
    <x v="0"/>
    <x v="12"/>
    <n v="12154534"/>
    <x v="0"/>
    <x v="0"/>
    <x v="0"/>
    <x v="0"/>
  </r>
  <r>
    <x v="23"/>
    <x v="23"/>
    <s v="CUBRIMIENTO"/>
    <x v="0"/>
    <m/>
    <s v="0000-00-00"/>
    <s v="2024-08-08"/>
    <s v="2024-08-13 17:10:01"/>
    <s v="2024-10-08 10:10:42"/>
    <s v="2024-10-25 14:37:34"/>
    <s v="2024-12-19 18:39:01"/>
    <s v="2025-09-17 09:44:03"/>
    <s v="2024-08-16"/>
    <s v="2024-10-11"/>
    <s v="2024-10-28"/>
    <s v="2024-11-12"/>
    <s v="2024-12-02"/>
    <x v="1"/>
    <s v="Cali"/>
    <s v="CUBT03"/>
    <x v="66"/>
    <m/>
    <x v="3"/>
    <n v="1"/>
    <x v="11"/>
    <x v="0"/>
    <x v="3"/>
    <n v="2532194"/>
    <x v="0"/>
    <x v="0"/>
    <x v="0"/>
    <x v="0"/>
  </r>
  <r>
    <x v="23"/>
    <x v="23"/>
    <s v="CUBRIMIENTO"/>
    <x v="0"/>
    <m/>
    <s v="0000-00-00"/>
    <s v="2024-08-08"/>
    <s v="2024-08-13 17:10:01"/>
    <s v="2024-10-08 10:10:42"/>
    <s v="2024-10-25 14:37:34"/>
    <s v="2024-12-19 18:39:01"/>
    <s v="2025-09-17 09:44:03"/>
    <s v="2024-08-16"/>
    <s v="2024-10-11"/>
    <s v="2024-10-28"/>
    <s v="2024-11-12"/>
    <s v="2024-12-02"/>
    <x v="1"/>
    <s v="Cali"/>
    <s v="PFLT05"/>
    <x v="67"/>
    <m/>
    <x v="3"/>
    <n v="1"/>
    <x v="9"/>
    <x v="0"/>
    <x v="12"/>
    <n v="40424433"/>
    <x v="0"/>
    <x v="4"/>
    <x v="2"/>
    <x v="0"/>
  </r>
  <r>
    <x v="23"/>
    <x v="23"/>
    <s v="CUBRIMIENTO"/>
    <x v="0"/>
    <m/>
    <s v="0000-00-00"/>
    <s v="2024-08-08"/>
    <s v="2024-08-13 17:10:01"/>
    <s v="2024-10-08 10:10:42"/>
    <s v="2024-10-25 14:37:34"/>
    <s v="2024-12-19 18:39:01"/>
    <s v="2025-09-17 09:44:03"/>
    <s v="2024-08-16"/>
    <s v="2024-10-11"/>
    <s v="2024-10-28"/>
    <s v="2024-11-12"/>
    <s v="2024-12-02"/>
    <x v="1"/>
    <s v="Cali"/>
    <s v="PTAC03"/>
    <x v="68"/>
    <m/>
    <x v="3"/>
    <n v="3"/>
    <x v="0"/>
    <x v="2"/>
    <x v="0"/>
    <n v="5874231"/>
    <x v="0"/>
    <x v="0"/>
    <x v="0"/>
    <x v="0"/>
  </r>
  <r>
    <x v="23"/>
    <x v="23"/>
    <s v="CUBRIMIENTO"/>
    <x v="0"/>
    <m/>
    <s v="0000-00-00"/>
    <s v="2024-08-08"/>
    <s v="2024-08-13 17:10:01"/>
    <s v="2024-10-08 10:10:42"/>
    <s v="2024-10-25 14:37:34"/>
    <s v="2024-12-19 18:39:01"/>
    <s v="2025-09-17 09:44:03"/>
    <s v="2024-08-16"/>
    <s v="2024-10-11"/>
    <s v="2024-10-28"/>
    <s v="2024-11-12"/>
    <s v="2024-12-02"/>
    <x v="1"/>
    <s v="Cali"/>
    <s v="SERV03"/>
    <x v="9"/>
    <m/>
    <x v="0"/>
    <n v="1"/>
    <x v="0"/>
    <x v="0"/>
    <x v="0"/>
    <n v="1785000"/>
    <x v="0"/>
    <x v="1"/>
    <x v="1"/>
    <x v="0"/>
  </r>
  <r>
    <x v="23"/>
    <x v="23"/>
    <s v="CUBRIMIENTO"/>
    <x v="0"/>
    <m/>
    <s v="0000-00-00"/>
    <s v="2024-08-08"/>
    <s v="2024-08-13 17:10:01"/>
    <s v="2024-10-08 10:10:42"/>
    <s v="2024-10-25 14:37:34"/>
    <s v="2024-12-19 18:39:01"/>
    <s v="2025-09-17 09:44:03"/>
    <s v="2024-08-16"/>
    <s v="2024-10-11"/>
    <s v="2024-10-28"/>
    <s v="2024-11-12"/>
    <s v="2024-12-02"/>
    <x v="1"/>
    <s v="Cali"/>
    <s v="SOLAPA01"/>
    <x v="69"/>
    <m/>
    <x v="3"/>
    <n v="1"/>
    <x v="12"/>
    <x v="0"/>
    <x v="0"/>
    <n v="578488"/>
    <x v="0"/>
    <x v="0"/>
    <x v="0"/>
    <x v="0"/>
  </r>
  <r>
    <x v="23"/>
    <x v="23"/>
    <s v="CUBRIMIENTO"/>
    <x v="0"/>
    <m/>
    <s v="0000-00-00"/>
    <s v="2024-08-08"/>
    <s v="2024-08-13 17:10:01"/>
    <s v="2024-10-08 10:10:42"/>
    <s v="2024-10-25 14:37:34"/>
    <s v="2024-12-19 18:39:01"/>
    <s v="2025-09-17 09:44:03"/>
    <s v="2024-08-16"/>
    <s v="2024-10-11"/>
    <s v="2024-10-28"/>
    <s v="2024-11-12"/>
    <s v="2024-12-02"/>
    <x v="1"/>
    <s v="Cali"/>
    <s v="SPOT26"/>
    <x v="70"/>
    <m/>
    <x v="0"/>
    <n v="1"/>
    <x v="0"/>
    <x v="0"/>
    <x v="0"/>
    <n v="4043076"/>
    <x v="0"/>
    <x v="0"/>
    <x v="0"/>
    <x v="0"/>
  </r>
  <r>
    <x v="24"/>
    <x v="24"/>
    <s v="CUBRIMIENTO"/>
    <x v="0"/>
    <m/>
    <s v="2024-01-24"/>
    <s v="2024-11-28"/>
    <s v="2024-12-02 10:34:15"/>
    <s v="0000-00-00 00:00:00"/>
    <s v="2024-12-03 14:36:03"/>
    <s v="2025-01-08 07:32:54"/>
    <s v="0000-00-00 00:00:00"/>
    <s v="2024-12-02"/>
    <s v="2024-12-02"/>
    <s v="2024-12-03"/>
    <s v="2024-12-23"/>
    <s v="2024-12-28"/>
    <x v="3"/>
    <s v="Bogota"/>
    <s v="SERVLAV04"/>
    <x v="58"/>
    <m/>
    <x v="0"/>
    <n v="1"/>
    <x v="0"/>
    <x v="0"/>
    <x v="0"/>
    <n v="1305000"/>
    <x v="0"/>
    <x v="1"/>
    <x v="1"/>
    <x v="10"/>
  </r>
  <r>
    <x v="24"/>
    <x v="24"/>
    <s v="CUBRIMIENTO"/>
    <x v="0"/>
    <m/>
    <s v="2024-01-24"/>
    <s v="2024-11-28"/>
    <s v="2024-12-02 10:34:15"/>
    <s v="0000-00-00 00:00:00"/>
    <s v="2024-12-03 14:36:03"/>
    <s v="2025-01-08 07:32:54"/>
    <s v="0000-00-00 00:00:00"/>
    <s v="2024-12-02"/>
    <s v="2024-12-02"/>
    <s v="2024-12-03"/>
    <s v="2024-12-23"/>
    <s v="2024-12-28"/>
    <x v="3"/>
    <s v="Bogota"/>
    <s v="SERVLAV04"/>
    <x v="58"/>
    <m/>
    <x v="0"/>
    <n v="1"/>
    <x v="0"/>
    <x v="0"/>
    <x v="0"/>
    <n v="2880360"/>
    <x v="0"/>
    <x v="1"/>
    <x v="1"/>
    <x v="10"/>
  </r>
  <r>
    <x v="24"/>
    <x v="24"/>
    <s v="CUBRIMIENTO"/>
    <x v="0"/>
    <m/>
    <s v="2024-01-24"/>
    <s v="2024-11-28"/>
    <s v="2024-12-02 10:34:15"/>
    <s v="0000-00-00 00:00:00"/>
    <s v="2024-12-03 14:36:03"/>
    <s v="2025-01-08 07:32:54"/>
    <s v="0000-00-00 00:00:00"/>
    <s v="2024-12-02"/>
    <s v="2024-12-02"/>
    <s v="2024-12-03"/>
    <s v="2024-12-23"/>
    <s v="2024-12-28"/>
    <x v="3"/>
    <s v="Bogota"/>
    <s v="SERVLAV04"/>
    <x v="58"/>
    <m/>
    <x v="0"/>
    <n v="1"/>
    <x v="0"/>
    <x v="0"/>
    <x v="0"/>
    <n v="1559250"/>
    <x v="0"/>
    <x v="1"/>
    <x v="1"/>
    <x v="10"/>
  </r>
  <r>
    <x v="24"/>
    <x v="24"/>
    <s v="CUBRIMIENTO"/>
    <x v="0"/>
    <m/>
    <s v="2024-01-24"/>
    <s v="2024-11-28"/>
    <s v="2024-12-02 10:34:15"/>
    <s v="0000-00-00 00:00:00"/>
    <s v="2024-12-03 14:36:03"/>
    <s v="2025-01-08 07:32:54"/>
    <s v="0000-00-00 00:00:00"/>
    <s v="2024-12-02"/>
    <s v="2024-12-02"/>
    <s v="2024-12-03"/>
    <s v="2024-12-23"/>
    <s v="2024-12-28"/>
    <x v="3"/>
    <s v="Bogota"/>
    <s v="SERVLAV04"/>
    <x v="58"/>
    <m/>
    <x v="0"/>
    <n v="1"/>
    <x v="0"/>
    <x v="0"/>
    <x v="0"/>
    <n v="2164770"/>
    <x v="0"/>
    <x v="1"/>
    <x v="1"/>
    <x v="10"/>
  </r>
  <r>
    <x v="25"/>
    <x v="25"/>
    <s v="CUBRIMIENTO"/>
    <x v="0"/>
    <m/>
    <s v="2024-01-29"/>
    <s v="2024-05-29"/>
    <s v="2024-06-11 13:57:42"/>
    <s v="2024-06-19 17:39:36"/>
    <s v="2024-07-06 16:12:27"/>
    <s v="2024-07-10 10:33:59"/>
    <s v="2024-07-26 03:34:35"/>
    <s v="2024-06-11"/>
    <s v="2024-06-19"/>
    <s v="2024-07-06"/>
    <s v="2024-07-10"/>
    <s v="2024-07-20"/>
    <x v="3"/>
    <s v="Cali"/>
    <s v="FLANCHE01"/>
    <x v="51"/>
    <m/>
    <x v="6"/>
    <n v="1"/>
    <x v="13"/>
    <x v="0"/>
    <x v="0"/>
    <n v="1158960"/>
    <x v="0"/>
    <x v="0"/>
    <x v="0"/>
    <x v="1"/>
  </r>
  <r>
    <x v="25"/>
    <x v="25"/>
    <s v="CUBRIMIENTO"/>
    <x v="0"/>
    <m/>
    <s v="2024-01-29"/>
    <s v="2024-05-29"/>
    <s v="2024-06-11 13:57:42"/>
    <s v="2024-06-19 17:39:36"/>
    <s v="2024-07-06 16:12:27"/>
    <s v="2024-07-10 10:33:59"/>
    <s v="2024-07-26 03:34:35"/>
    <s v="2024-06-11"/>
    <s v="2024-06-19"/>
    <s v="2024-07-06"/>
    <s v="2024-07-10"/>
    <s v="2024-07-20"/>
    <x v="3"/>
    <s v="Cali"/>
    <s v="SERV03"/>
    <x v="9"/>
    <m/>
    <x v="0"/>
    <n v="1"/>
    <x v="0"/>
    <x v="0"/>
    <x v="0"/>
    <n v="1600000"/>
    <x v="0"/>
    <x v="1"/>
    <x v="1"/>
    <x v="1"/>
  </r>
  <r>
    <x v="25"/>
    <x v="25"/>
    <s v="CUBRIMIENTO"/>
    <x v="0"/>
    <m/>
    <s v="2024-01-29"/>
    <s v="2024-05-29"/>
    <s v="2024-06-11 13:57:42"/>
    <s v="2024-06-19 17:39:36"/>
    <s v="2024-07-06 16:12:27"/>
    <s v="2024-07-10 10:33:59"/>
    <s v="2024-07-26 03:34:35"/>
    <s v="2024-06-11"/>
    <s v="2024-06-19"/>
    <s v="2024-07-06"/>
    <s v="2024-07-10"/>
    <s v="2024-07-20"/>
    <x v="3"/>
    <s v="Cali"/>
    <s v="SOMB01"/>
    <x v="71"/>
    <s v="LONA DICKSON CARBONE REF:U-171"/>
    <x v="6"/>
    <n v="1"/>
    <x v="13"/>
    <x v="0"/>
    <x v="13"/>
    <n v="12984573"/>
    <x v="0"/>
    <x v="6"/>
    <x v="5"/>
    <x v="1"/>
  </r>
  <r>
    <x v="26"/>
    <x v="26"/>
    <s v="CUBRIMIENTO"/>
    <x v="0"/>
    <m/>
    <s v="2024-01-29"/>
    <s v="2024-06-08"/>
    <s v="2024-06-11 13:46:57"/>
    <s v="0000-00-00 00:00:00"/>
    <s v="2024-06-13 07:27:05"/>
    <s v="2024-06-13 07:27:40"/>
    <s v="0000-00-00 00:00:00"/>
    <s v="2024-06-11"/>
    <s v="2024-06-11"/>
    <s v="2024-06-25"/>
    <s v="2024-06-28"/>
    <s v="2024-06-28"/>
    <x v="0"/>
    <s v="Bogota"/>
    <s v="3151"/>
    <x v="57"/>
    <m/>
    <x v="0"/>
    <n v="15"/>
    <x v="0"/>
    <x v="0"/>
    <x v="0"/>
    <n v="1500000"/>
    <x v="0"/>
    <x v="0"/>
    <x v="0"/>
    <x v="6"/>
  </r>
  <r>
    <x v="26"/>
    <x v="26"/>
    <s v="CUBRIMIENTO"/>
    <x v="0"/>
    <m/>
    <s v="2024-01-29"/>
    <s v="2024-06-08"/>
    <s v="2024-06-11 13:46:57"/>
    <s v="0000-00-00 00:00:00"/>
    <s v="2024-06-13 07:27:05"/>
    <s v="2024-06-13 07:27:40"/>
    <s v="0000-00-00 00:00:00"/>
    <s v="2024-06-11"/>
    <s v="2024-06-11"/>
    <s v="2024-06-25"/>
    <s v="2024-06-28"/>
    <s v="2024-06-28"/>
    <x v="0"/>
    <s v="Bogota"/>
    <s v="REP036"/>
    <x v="72"/>
    <m/>
    <x v="0"/>
    <n v="1"/>
    <x v="0"/>
    <x v="0"/>
    <x v="0"/>
    <n v="895650"/>
    <x v="0"/>
    <x v="0"/>
    <x v="0"/>
    <x v="6"/>
  </r>
  <r>
    <x v="26"/>
    <x v="26"/>
    <s v="CUBRIMIENTO"/>
    <x v="0"/>
    <m/>
    <s v="2024-01-29"/>
    <s v="2024-06-08"/>
    <s v="2024-06-11 13:46:57"/>
    <s v="0000-00-00 00:00:00"/>
    <s v="2024-06-13 07:27:05"/>
    <s v="2024-06-13 07:27:40"/>
    <s v="0000-00-00 00:00:00"/>
    <s v="2024-06-11"/>
    <s v="2024-06-11"/>
    <s v="2024-06-25"/>
    <s v="2024-06-28"/>
    <s v="2024-06-28"/>
    <x v="0"/>
    <s v="Bogota"/>
    <s v="REP036"/>
    <x v="72"/>
    <m/>
    <x v="0"/>
    <n v="1"/>
    <x v="0"/>
    <x v="0"/>
    <x v="0"/>
    <n v="800000"/>
    <x v="0"/>
    <x v="0"/>
    <x v="0"/>
    <x v="6"/>
  </r>
  <r>
    <x v="26"/>
    <x v="26"/>
    <s v="CUBRIMIENTO"/>
    <x v="0"/>
    <m/>
    <s v="2024-01-29"/>
    <s v="2024-06-08"/>
    <s v="2024-06-11 13:46:57"/>
    <s v="0000-00-00 00:00:00"/>
    <s v="2024-06-13 07:27:05"/>
    <s v="2024-06-13 07:27:40"/>
    <s v="0000-00-00 00:00:00"/>
    <s v="2024-06-11"/>
    <s v="2024-06-11"/>
    <s v="2024-06-25"/>
    <s v="2024-06-28"/>
    <s v="2024-06-28"/>
    <x v="0"/>
    <s v="Bogota"/>
    <s v="REP036"/>
    <x v="72"/>
    <m/>
    <x v="0"/>
    <n v="1"/>
    <x v="0"/>
    <x v="0"/>
    <x v="0"/>
    <n v="707000"/>
    <x v="0"/>
    <x v="0"/>
    <x v="0"/>
    <x v="6"/>
  </r>
  <r>
    <x v="26"/>
    <x v="26"/>
    <s v="CUBRIMIENTO"/>
    <x v="0"/>
    <m/>
    <s v="2024-01-29"/>
    <s v="2024-06-08"/>
    <s v="2024-06-11 13:46:57"/>
    <s v="0000-00-00 00:00:00"/>
    <s v="2024-06-13 07:27:05"/>
    <s v="2024-06-13 07:27:40"/>
    <s v="0000-00-00 00:00:00"/>
    <s v="2024-06-11"/>
    <s v="2024-06-11"/>
    <s v="2024-06-25"/>
    <s v="2024-06-28"/>
    <s v="2024-06-28"/>
    <x v="0"/>
    <s v="Bogota"/>
    <s v="SERVLAV04"/>
    <x v="58"/>
    <m/>
    <x v="0"/>
    <n v="1"/>
    <x v="0"/>
    <x v="0"/>
    <x v="0"/>
    <n v="808000"/>
    <x v="0"/>
    <x v="1"/>
    <x v="1"/>
    <x v="6"/>
  </r>
  <r>
    <x v="26"/>
    <x v="26"/>
    <s v="CUBRIMIENTO"/>
    <x v="0"/>
    <m/>
    <s v="2024-01-29"/>
    <s v="2024-06-08"/>
    <s v="2024-06-11 13:46:57"/>
    <s v="0000-00-00 00:00:00"/>
    <s v="2024-06-13 07:27:05"/>
    <s v="2024-06-13 07:27:40"/>
    <s v="0000-00-00 00:00:00"/>
    <s v="2024-06-11"/>
    <s v="2024-06-11"/>
    <s v="2024-06-25"/>
    <s v="2024-06-28"/>
    <s v="2024-06-28"/>
    <x v="0"/>
    <s v="Bogota"/>
    <s v="SERVLAV04"/>
    <x v="58"/>
    <m/>
    <x v="0"/>
    <n v="1"/>
    <x v="0"/>
    <x v="0"/>
    <x v="0"/>
    <n v="1023600"/>
    <x v="0"/>
    <x v="1"/>
    <x v="1"/>
    <x v="6"/>
  </r>
  <r>
    <x v="26"/>
    <x v="26"/>
    <s v="CUBRIMIENTO"/>
    <x v="0"/>
    <m/>
    <s v="2024-01-29"/>
    <s v="2024-06-08"/>
    <s v="2024-06-11 13:46:57"/>
    <s v="0000-00-00 00:00:00"/>
    <s v="2024-06-13 07:27:05"/>
    <s v="2024-06-13 07:27:40"/>
    <s v="0000-00-00 00:00:00"/>
    <s v="2024-06-11"/>
    <s v="2024-06-11"/>
    <s v="2024-06-25"/>
    <s v="2024-06-28"/>
    <s v="2024-06-28"/>
    <x v="0"/>
    <s v="Bogota"/>
    <s v="SERVLAV10"/>
    <x v="73"/>
    <m/>
    <x v="0"/>
    <n v="1"/>
    <x v="0"/>
    <x v="0"/>
    <x v="0"/>
    <n v="1000000"/>
    <x v="0"/>
    <x v="1"/>
    <x v="1"/>
    <x v="6"/>
  </r>
  <r>
    <x v="27"/>
    <x v="27"/>
    <s v="CUBRIMIENTO"/>
    <x v="0"/>
    <m/>
    <s v="2024-01-29"/>
    <s v="2024-08-15"/>
    <s v="2024-08-23 09:22:23"/>
    <s v="2024-09-30 16:44:30"/>
    <s v="2024-11-01 08:13:54"/>
    <s v="2024-11-14 08:00:48"/>
    <s v="2024-11-21 20:13:58"/>
    <s v="2024-08-24"/>
    <s v="2024-10-01"/>
    <s v="2024-10-13"/>
    <s v="2024-10-15"/>
    <s v="2024-10-27"/>
    <x v="3"/>
    <s v="Medellin"/>
    <s v="FLANCHE01"/>
    <x v="51"/>
    <m/>
    <x v="3"/>
    <n v="2"/>
    <x v="14"/>
    <x v="0"/>
    <x v="0"/>
    <n v="1036964"/>
    <x v="0"/>
    <x v="0"/>
    <x v="0"/>
    <x v="0"/>
  </r>
  <r>
    <x v="27"/>
    <x v="27"/>
    <s v="CUBRIMIENTO"/>
    <x v="0"/>
    <m/>
    <s v="2024-01-29"/>
    <s v="2024-08-15"/>
    <s v="2024-08-23 09:22:23"/>
    <s v="2024-09-30 16:44:30"/>
    <s v="2024-11-01 08:13:54"/>
    <s v="2024-11-14 08:00:48"/>
    <s v="2024-11-21 20:13:58"/>
    <s v="2024-08-24"/>
    <s v="2024-10-01"/>
    <s v="2024-10-13"/>
    <s v="2024-10-15"/>
    <s v="2024-10-27"/>
    <x v="3"/>
    <s v="Medellin"/>
    <s v="PLT08"/>
    <x v="74"/>
    <m/>
    <x v="3"/>
    <n v="2"/>
    <x v="0"/>
    <x v="0"/>
    <x v="0"/>
    <n v="153326"/>
    <x v="0"/>
    <x v="0"/>
    <x v="0"/>
    <x v="0"/>
  </r>
  <r>
    <x v="27"/>
    <x v="27"/>
    <s v="CUBRIMIENTO"/>
    <x v="0"/>
    <m/>
    <s v="2024-01-29"/>
    <s v="2024-08-15"/>
    <s v="2024-08-23 09:22:23"/>
    <s v="2024-09-30 16:44:30"/>
    <s v="2024-11-01 08:13:54"/>
    <s v="2024-11-14 08:00:48"/>
    <s v="2024-11-21 20:13:58"/>
    <s v="2024-08-24"/>
    <s v="2024-10-01"/>
    <s v="2024-10-13"/>
    <s v="2024-10-15"/>
    <s v="2024-10-27"/>
    <x v="3"/>
    <s v="Medellin"/>
    <s v="PLT08"/>
    <x v="74"/>
    <m/>
    <x v="3"/>
    <n v="4"/>
    <x v="0"/>
    <x v="0"/>
    <x v="0"/>
    <n v="306652"/>
    <x v="0"/>
    <x v="0"/>
    <x v="0"/>
    <x v="0"/>
  </r>
  <r>
    <x v="27"/>
    <x v="27"/>
    <s v="CUBRIMIENTO"/>
    <x v="0"/>
    <m/>
    <s v="2024-01-29"/>
    <s v="2024-08-15"/>
    <s v="2024-08-23 09:22:23"/>
    <s v="2024-09-30 16:44:30"/>
    <s v="2024-11-01 08:13:54"/>
    <s v="2024-11-14 08:00:48"/>
    <s v="2024-11-21 20:13:58"/>
    <s v="2024-08-24"/>
    <s v="2024-10-01"/>
    <s v="2024-10-13"/>
    <s v="2024-10-15"/>
    <s v="2024-10-27"/>
    <x v="3"/>
    <s v="Medellin"/>
    <s v="PTEKROM12"/>
    <x v="41"/>
    <s v="LONA PERGOTEX BLACKOUT GRIS 3M"/>
    <x v="3"/>
    <n v="1"/>
    <x v="15"/>
    <x v="0"/>
    <x v="14"/>
    <n v="32946596"/>
    <x v="0"/>
    <x v="4"/>
    <x v="4"/>
    <x v="0"/>
  </r>
  <r>
    <x v="27"/>
    <x v="27"/>
    <s v="CUBRIMIENTO"/>
    <x v="0"/>
    <m/>
    <s v="2024-01-29"/>
    <s v="2024-08-15"/>
    <s v="2024-08-23 09:22:23"/>
    <s v="2024-09-30 16:44:30"/>
    <s v="2024-11-01 08:13:54"/>
    <s v="2024-11-14 08:00:48"/>
    <s v="2024-11-21 20:13:58"/>
    <s v="2024-08-24"/>
    <s v="2024-10-01"/>
    <s v="2024-10-13"/>
    <s v="2024-10-15"/>
    <s v="2024-10-27"/>
    <x v="3"/>
    <s v="Medellin"/>
    <s v="SERV03"/>
    <x v="9"/>
    <m/>
    <x v="0"/>
    <n v="1"/>
    <x v="0"/>
    <x v="0"/>
    <x v="0"/>
    <n v="420000"/>
    <x v="0"/>
    <x v="1"/>
    <x v="1"/>
    <x v="0"/>
  </r>
  <r>
    <x v="27"/>
    <x v="27"/>
    <s v="CUBRIMIENTO"/>
    <x v="0"/>
    <m/>
    <s v="2024-01-29"/>
    <s v="2024-08-15"/>
    <s v="2024-08-23 09:22:23"/>
    <s v="2024-09-30 16:44:30"/>
    <s v="2024-11-01 08:13:54"/>
    <s v="2024-11-14 08:00:48"/>
    <s v="2024-11-21 20:13:58"/>
    <s v="2024-08-24"/>
    <s v="2024-10-01"/>
    <s v="2024-10-13"/>
    <s v="2024-10-15"/>
    <s v="2024-10-27"/>
    <x v="3"/>
    <s v="Medellin"/>
    <s v="SPOT10"/>
    <x v="75"/>
    <m/>
    <x v="0"/>
    <n v="1"/>
    <x v="0"/>
    <x v="0"/>
    <x v="0"/>
    <n v="1862316"/>
    <x v="0"/>
    <x v="0"/>
    <x v="0"/>
    <x v="0"/>
  </r>
  <r>
    <x v="27"/>
    <x v="27"/>
    <s v="CUBRIMIENTO"/>
    <x v="0"/>
    <m/>
    <s v="2024-01-29"/>
    <s v="2024-08-15"/>
    <s v="2024-08-23 09:22:23"/>
    <s v="2024-09-30 16:44:30"/>
    <s v="2024-11-01 08:13:54"/>
    <s v="2024-11-14 08:00:48"/>
    <s v="2024-11-21 20:13:58"/>
    <s v="2024-08-24"/>
    <s v="2024-10-01"/>
    <s v="2024-10-13"/>
    <s v="2024-10-15"/>
    <s v="2024-10-27"/>
    <x v="3"/>
    <s v="Medellin"/>
    <s v="TRANSP06"/>
    <x v="59"/>
    <m/>
    <x v="0"/>
    <n v="1"/>
    <x v="0"/>
    <x v="0"/>
    <x v="0"/>
    <n v="560000"/>
    <x v="0"/>
    <x v="1"/>
    <x v="1"/>
    <x v="0"/>
  </r>
  <r>
    <x v="28"/>
    <x v="28"/>
    <s v="CUBRIMIENTO"/>
    <x v="0"/>
    <m/>
    <s v="2024-01-30"/>
    <s v="2024-05-27"/>
    <s v="2024-06-04 16:56:01"/>
    <s v="2024-09-17 13:48:52"/>
    <s v="2024-11-15 07:36:50"/>
    <s v="2024-12-02 11:06:01"/>
    <s v="2025-03-07 08:26:08"/>
    <s v="2024-06-05"/>
    <s v="2024-09-18"/>
    <s v="2024-11-14"/>
    <s v="2024-11-18"/>
    <s v="2024-11-28"/>
    <x v="1"/>
    <s v="Gerencia"/>
    <s v="CUBT02"/>
    <x v="76"/>
    <s v="LONA PERGOTEX BLACKOUT GRIS 3M"/>
    <x v="3"/>
    <n v="2"/>
    <x v="4"/>
    <x v="0"/>
    <x v="15"/>
    <n v="12151280"/>
    <x v="0"/>
    <x v="0"/>
    <x v="0"/>
    <x v="3"/>
  </r>
  <r>
    <x v="28"/>
    <x v="28"/>
    <s v="CUBRIMIENTO"/>
    <x v="0"/>
    <m/>
    <s v="2024-01-30"/>
    <s v="2024-05-27"/>
    <s v="2024-06-04 16:56:01"/>
    <s v="2024-09-17 13:48:52"/>
    <s v="2024-11-15 07:36:50"/>
    <s v="2024-12-02 11:06:01"/>
    <s v="2025-03-07 08:26:08"/>
    <s v="2024-06-05"/>
    <s v="2024-09-18"/>
    <s v="2024-11-14"/>
    <s v="2024-11-18"/>
    <s v="2024-11-28"/>
    <x v="1"/>
    <s v="Gerencia"/>
    <s v="PTEKROM21"/>
    <x v="77"/>
    <s v="LONA PERGOTEX BLACKOUT GRIS 3M"/>
    <x v="3"/>
    <n v="1"/>
    <x v="16"/>
    <x v="0"/>
    <x v="16"/>
    <n v="121502973"/>
    <x v="0"/>
    <x v="4"/>
    <x v="4"/>
    <x v="3"/>
  </r>
  <r>
    <x v="28"/>
    <x v="28"/>
    <s v="CUBRIMIENTO"/>
    <x v="0"/>
    <m/>
    <s v="2024-01-30"/>
    <s v="2024-05-27"/>
    <s v="2024-06-04 16:56:01"/>
    <s v="2024-09-17 13:48:52"/>
    <s v="2024-11-15 07:36:50"/>
    <s v="2024-12-02 11:06:01"/>
    <s v="2025-03-07 08:26:08"/>
    <s v="2024-06-05"/>
    <s v="2024-09-18"/>
    <s v="2024-11-14"/>
    <s v="2024-11-18"/>
    <s v="2024-11-28"/>
    <x v="1"/>
    <s v="Gerencia"/>
    <s v="SERV03"/>
    <x v="9"/>
    <m/>
    <x v="0"/>
    <n v="1"/>
    <x v="0"/>
    <x v="0"/>
    <x v="0"/>
    <n v="4500000"/>
    <x v="0"/>
    <x v="1"/>
    <x v="1"/>
    <x v="3"/>
  </r>
  <r>
    <x v="28"/>
    <x v="28"/>
    <s v="CUBRIMIENTO"/>
    <x v="0"/>
    <m/>
    <s v="2024-01-30"/>
    <s v="2024-05-27"/>
    <s v="2024-06-04 16:56:01"/>
    <s v="2024-09-17 13:48:52"/>
    <s v="2024-11-15 07:36:50"/>
    <s v="2024-12-02 11:06:01"/>
    <s v="2025-03-07 08:26:08"/>
    <s v="2024-06-05"/>
    <s v="2024-09-18"/>
    <s v="2024-11-14"/>
    <s v="2024-11-18"/>
    <s v="2024-11-28"/>
    <x v="1"/>
    <s v="Gerencia"/>
    <s v="SPOT22"/>
    <x v="78"/>
    <m/>
    <x v="0"/>
    <n v="3"/>
    <x v="0"/>
    <x v="0"/>
    <x v="0"/>
    <n v="14634675"/>
    <x v="0"/>
    <x v="0"/>
    <x v="0"/>
    <x v="3"/>
  </r>
  <r>
    <x v="29"/>
    <x v="29"/>
    <s v="CUBRIMIENTO"/>
    <x v="0"/>
    <m/>
    <s v="2024-01-30"/>
    <s v="2025-05-21"/>
    <s v="2025-05-23 09:13:34"/>
    <s v="2025-05-23 17:01:07"/>
    <s v="2025-05-23 17:01:07"/>
    <s v="2025-05-23 17:01:52"/>
    <s v="0000-00-00 00:00:00"/>
    <s v="2025-05-22"/>
    <s v="2025-05-22"/>
    <s v="2025-05-26"/>
    <s v="2025-05-28"/>
    <s v="2025-05-29"/>
    <x v="0"/>
    <s v="Virtual"/>
    <s v="3151"/>
    <x v="57"/>
    <m/>
    <x v="0"/>
    <n v="15"/>
    <x v="0"/>
    <x v="0"/>
    <x v="0"/>
    <n v="780000"/>
    <x v="0"/>
    <x v="0"/>
    <x v="0"/>
    <x v="9"/>
  </r>
  <r>
    <x v="30"/>
    <x v="30"/>
    <s v="MUEBLES CC CUBRIMIENTOS"/>
    <x v="0"/>
    <m/>
    <s v="2024-02-05"/>
    <s v="2024-05-28"/>
    <s v="2024-05-28 14:02:44"/>
    <s v="0000-00-00 00:00:00"/>
    <s v="2024-07-12 13:38:46"/>
    <s v="2024-07-18 08:52:55"/>
    <s v="2024-10-16 07:11:49"/>
    <s v="2024-05-30"/>
    <s v="2024-05-30"/>
    <s v="2024-06-25"/>
    <s v="2024-06-27"/>
    <s v="2024-07-12"/>
    <x v="3"/>
    <s v="Toscana"/>
    <s v="100231"/>
    <x v="79"/>
    <s v="LONA DICKSON BLANCO REF:0001"/>
    <x v="0"/>
    <n v="4"/>
    <x v="0"/>
    <x v="0"/>
    <x v="0"/>
    <n v="7976203.1999999993"/>
    <x v="0"/>
    <x v="2"/>
    <x v="0"/>
    <x v="6"/>
  </r>
  <r>
    <x v="30"/>
    <x v="30"/>
    <s v="MUEBLES CC CUBRIMIENTOS"/>
    <x v="0"/>
    <m/>
    <s v="2024-02-05"/>
    <s v="2024-05-28"/>
    <s v="2024-05-28 14:02:44"/>
    <s v="0000-00-00 00:00:00"/>
    <s v="2024-07-12 13:38:46"/>
    <s v="2024-07-18 08:52:55"/>
    <s v="2024-10-16 07:11:49"/>
    <s v="2024-05-30"/>
    <s v="2024-05-30"/>
    <s v="2024-06-25"/>
    <s v="2024-06-27"/>
    <s v="2024-07-12"/>
    <x v="3"/>
    <s v="Toscana"/>
    <s v="100233"/>
    <x v="80"/>
    <s v="LONA DICKSON BLANCO REF:0001"/>
    <x v="0"/>
    <n v="4"/>
    <x v="0"/>
    <x v="0"/>
    <x v="0"/>
    <n v="13089032.640000001"/>
    <x v="0"/>
    <x v="2"/>
    <x v="0"/>
    <x v="6"/>
  </r>
  <r>
    <x v="30"/>
    <x v="30"/>
    <s v="MUEBLES CC CUBRIMIENTOS"/>
    <x v="0"/>
    <m/>
    <s v="2024-02-05"/>
    <s v="2024-05-28"/>
    <s v="2024-05-28 14:02:44"/>
    <s v="0000-00-00 00:00:00"/>
    <s v="2024-07-12 13:38:46"/>
    <s v="2024-07-18 08:52:55"/>
    <s v="2024-10-16 07:11:49"/>
    <s v="2024-05-30"/>
    <s v="2024-05-30"/>
    <s v="2024-06-25"/>
    <s v="2024-06-27"/>
    <s v="2024-07-12"/>
    <x v="3"/>
    <s v="Toscana"/>
    <s v="100260"/>
    <x v="81"/>
    <s v="LONA DICKSON BLANCO REF:0001"/>
    <x v="0"/>
    <n v="6"/>
    <x v="0"/>
    <x v="0"/>
    <x v="0"/>
    <n v="11523556.800000001"/>
    <x v="0"/>
    <x v="2"/>
    <x v="0"/>
    <x v="6"/>
  </r>
  <r>
    <x v="30"/>
    <x v="30"/>
    <s v="MUEBLES CC CUBRIMIENTOS"/>
    <x v="0"/>
    <m/>
    <s v="2024-02-05"/>
    <s v="2024-05-28"/>
    <s v="2024-05-28 14:02:44"/>
    <s v="0000-00-00 00:00:00"/>
    <s v="2024-07-12 13:38:46"/>
    <s v="2024-07-18 08:52:55"/>
    <s v="2024-10-16 07:11:49"/>
    <s v="2024-05-30"/>
    <s v="2024-05-30"/>
    <s v="2024-06-25"/>
    <s v="2024-06-27"/>
    <s v="2024-07-12"/>
    <x v="3"/>
    <s v="Toscana"/>
    <s v="110122"/>
    <x v="82"/>
    <m/>
    <x v="0"/>
    <n v="6"/>
    <x v="0"/>
    <x v="0"/>
    <x v="0"/>
    <n v="7896830.4000000004"/>
    <x v="0"/>
    <x v="2"/>
    <x v="0"/>
    <x v="6"/>
  </r>
  <r>
    <x v="30"/>
    <x v="30"/>
    <s v="MUEBLES CC CUBRIMIENTOS"/>
    <x v="0"/>
    <m/>
    <s v="2024-02-05"/>
    <s v="2024-05-28"/>
    <s v="2024-05-28 14:02:44"/>
    <s v="0000-00-00 00:00:00"/>
    <s v="2024-07-12 13:38:46"/>
    <s v="2024-07-18 08:52:55"/>
    <s v="2024-10-16 07:11:49"/>
    <s v="2024-05-30"/>
    <s v="2024-05-30"/>
    <s v="2024-06-25"/>
    <s v="2024-06-27"/>
    <s v="2024-07-12"/>
    <x v="3"/>
    <s v="Toscana"/>
    <s v="14784"/>
    <x v="83"/>
    <m/>
    <x v="0"/>
    <n v="24"/>
    <x v="0"/>
    <x v="0"/>
    <x v="0"/>
    <n v="14159802.24"/>
    <x v="0"/>
    <x v="2"/>
    <x v="0"/>
    <x v="6"/>
  </r>
  <r>
    <x v="30"/>
    <x v="30"/>
    <s v="MUEBLES CC CUBRIMIENTOS"/>
    <x v="0"/>
    <m/>
    <s v="2024-02-05"/>
    <s v="2024-05-28"/>
    <s v="2024-05-28 14:02:44"/>
    <s v="0000-00-00 00:00:00"/>
    <s v="2024-07-12 13:38:46"/>
    <s v="2024-07-18 08:52:55"/>
    <s v="2024-10-16 07:11:49"/>
    <s v="2024-05-30"/>
    <s v="2024-05-30"/>
    <s v="2024-06-25"/>
    <s v="2024-06-27"/>
    <s v="2024-07-12"/>
    <x v="3"/>
    <s v="Toscana"/>
    <s v="14785"/>
    <x v="84"/>
    <m/>
    <x v="4"/>
    <n v="80"/>
    <x v="0"/>
    <x v="0"/>
    <x v="0"/>
    <n v="42662880"/>
    <x v="0"/>
    <x v="2"/>
    <x v="0"/>
    <x v="6"/>
  </r>
  <r>
    <x v="30"/>
    <x v="30"/>
    <s v="MUEBLES CC CUBRIMIENTOS"/>
    <x v="0"/>
    <m/>
    <s v="2024-02-05"/>
    <s v="2024-05-28"/>
    <s v="2024-05-28 14:02:44"/>
    <s v="0000-00-00 00:00:00"/>
    <s v="2024-07-12 13:38:46"/>
    <s v="2024-07-18 08:52:55"/>
    <s v="2024-10-16 07:11:49"/>
    <s v="2024-05-30"/>
    <s v="2024-05-30"/>
    <s v="2024-06-25"/>
    <s v="2024-06-27"/>
    <s v="2024-07-12"/>
    <x v="3"/>
    <s v="Toscana"/>
    <s v="15537"/>
    <x v="85"/>
    <s v="LONA DICKSON BLANCO REF:0001"/>
    <x v="0"/>
    <n v="2"/>
    <x v="0"/>
    <x v="0"/>
    <x v="0"/>
    <n v="12022308"/>
    <x v="0"/>
    <x v="0"/>
    <x v="0"/>
    <x v="6"/>
  </r>
  <r>
    <x v="30"/>
    <x v="30"/>
    <s v="MUEBLES CC CUBRIMIENTOS"/>
    <x v="0"/>
    <m/>
    <s v="2024-02-05"/>
    <s v="2024-05-28"/>
    <s v="2024-05-28 14:02:44"/>
    <s v="0000-00-00 00:00:00"/>
    <s v="2024-07-12 13:38:46"/>
    <s v="2024-07-18 08:52:55"/>
    <s v="2024-10-16 07:11:49"/>
    <s v="2024-05-30"/>
    <s v="2024-05-30"/>
    <s v="2024-06-25"/>
    <s v="2024-06-27"/>
    <s v="2024-07-12"/>
    <x v="3"/>
    <s v="Toscana"/>
    <s v="15841"/>
    <x v="86"/>
    <m/>
    <x v="4"/>
    <n v="24"/>
    <x v="0"/>
    <x v="0"/>
    <x v="0"/>
    <n v="16425590.399999999"/>
    <x v="0"/>
    <x v="2"/>
    <x v="0"/>
    <x v="6"/>
  </r>
  <r>
    <x v="30"/>
    <x v="30"/>
    <s v="MUEBLES CC CUBRIMIENTOS"/>
    <x v="0"/>
    <m/>
    <s v="2024-02-05"/>
    <s v="2024-05-28"/>
    <s v="2024-05-28 14:02:44"/>
    <s v="0000-00-00 00:00:00"/>
    <s v="2024-07-12 13:38:46"/>
    <s v="2024-07-18 08:52:55"/>
    <s v="2024-10-16 07:11:49"/>
    <s v="2024-05-30"/>
    <s v="2024-05-30"/>
    <s v="2024-06-25"/>
    <s v="2024-06-27"/>
    <s v="2024-07-12"/>
    <x v="3"/>
    <s v="Toscana"/>
    <s v="27646"/>
    <x v="87"/>
    <m/>
    <x v="0"/>
    <n v="3"/>
    <x v="0"/>
    <x v="0"/>
    <x v="0"/>
    <n v="4527684"/>
    <x v="0"/>
    <x v="2"/>
    <x v="0"/>
    <x v="6"/>
  </r>
  <r>
    <x v="30"/>
    <x v="30"/>
    <s v="MUEBLES CC CUBRIMIENTOS"/>
    <x v="0"/>
    <m/>
    <s v="2024-02-05"/>
    <s v="2024-05-28"/>
    <s v="2024-05-28 14:02:44"/>
    <s v="0000-00-00 00:00:00"/>
    <s v="2024-07-12 13:38:46"/>
    <s v="2024-07-18 08:52:55"/>
    <s v="2024-10-16 07:11:49"/>
    <s v="2024-05-30"/>
    <s v="2024-05-30"/>
    <s v="2024-06-25"/>
    <s v="2024-06-27"/>
    <s v="2024-07-12"/>
    <x v="3"/>
    <s v="Toscana"/>
    <s v="27647"/>
    <x v="88"/>
    <m/>
    <x v="0"/>
    <n v="5"/>
    <x v="0"/>
    <x v="0"/>
    <x v="0"/>
    <n v="17022222"/>
    <x v="0"/>
    <x v="2"/>
    <x v="0"/>
    <x v="6"/>
  </r>
  <r>
    <x v="30"/>
    <x v="30"/>
    <s v="MUEBLES CC CUBRIMIENTOS"/>
    <x v="0"/>
    <m/>
    <s v="2024-02-05"/>
    <s v="2024-05-28"/>
    <s v="2024-05-28 14:02:44"/>
    <s v="0000-00-00 00:00:00"/>
    <s v="2024-07-12 13:38:46"/>
    <s v="2024-07-18 08:52:55"/>
    <s v="2024-10-16 07:11:49"/>
    <s v="2024-05-30"/>
    <s v="2024-05-30"/>
    <s v="2024-06-25"/>
    <s v="2024-06-27"/>
    <s v="2024-07-12"/>
    <x v="3"/>
    <s v="Toscana"/>
    <s v="27649"/>
    <x v="89"/>
    <m/>
    <x v="2"/>
    <n v="3"/>
    <x v="0"/>
    <x v="0"/>
    <x v="0"/>
    <n v="6627361.6799999997"/>
    <x v="0"/>
    <x v="2"/>
    <x v="0"/>
    <x v="6"/>
  </r>
  <r>
    <x v="30"/>
    <x v="30"/>
    <s v="MUEBLES CC CUBRIMIENTOS"/>
    <x v="0"/>
    <m/>
    <s v="2024-02-05"/>
    <s v="2024-05-28"/>
    <s v="2024-05-28 14:02:44"/>
    <s v="0000-00-00 00:00:00"/>
    <s v="2024-07-12 13:38:46"/>
    <s v="2024-07-18 08:52:55"/>
    <s v="2024-10-16 07:11:49"/>
    <s v="2024-05-30"/>
    <s v="2024-05-30"/>
    <s v="2024-06-25"/>
    <s v="2024-06-27"/>
    <s v="2024-07-12"/>
    <x v="3"/>
    <s v="Toscana"/>
    <s v="5326"/>
    <x v="90"/>
    <m/>
    <x v="2"/>
    <n v="12"/>
    <x v="0"/>
    <x v="0"/>
    <x v="0"/>
    <n v="5467564.7999999998"/>
    <x v="0"/>
    <x v="0"/>
    <x v="0"/>
    <x v="6"/>
  </r>
  <r>
    <x v="30"/>
    <x v="30"/>
    <s v="MUEBLES CC CUBRIMIENTOS"/>
    <x v="0"/>
    <m/>
    <s v="2024-02-05"/>
    <s v="2024-05-28"/>
    <s v="2024-05-28 14:02:44"/>
    <s v="0000-00-00 00:00:00"/>
    <s v="2024-07-12 13:38:46"/>
    <s v="2024-07-18 08:52:55"/>
    <s v="2024-10-16 07:11:49"/>
    <s v="2024-05-30"/>
    <s v="2024-05-30"/>
    <s v="2024-06-25"/>
    <s v="2024-06-27"/>
    <s v="2024-07-12"/>
    <x v="3"/>
    <s v="Toscana"/>
    <s v="9511"/>
    <x v="91"/>
    <m/>
    <x v="0"/>
    <n v="9"/>
    <x v="0"/>
    <x v="0"/>
    <x v="0"/>
    <n v="5309582.4000000004"/>
    <x v="0"/>
    <x v="2"/>
    <x v="0"/>
    <x v="6"/>
  </r>
  <r>
    <x v="30"/>
    <x v="30"/>
    <s v="MUEBLES CC CUBRIMIENTOS"/>
    <x v="0"/>
    <m/>
    <s v="2024-02-05"/>
    <s v="2024-05-28"/>
    <s v="2024-05-28 14:02:44"/>
    <s v="0000-00-00 00:00:00"/>
    <s v="2024-07-12 13:38:46"/>
    <s v="2024-07-18 08:52:55"/>
    <s v="2024-10-16 07:11:49"/>
    <s v="2024-05-30"/>
    <s v="2024-05-30"/>
    <s v="2024-06-25"/>
    <s v="2024-06-27"/>
    <s v="2024-07-12"/>
    <x v="3"/>
    <s v="Toscana"/>
    <s v="9561"/>
    <x v="92"/>
    <m/>
    <x v="4"/>
    <n v="3"/>
    <x v="0"/>
    <x v="0"/>
    <x v="0"/>
    <n v="7449213.5999999996"/>
    <x v="0"/>
    <x v="2"/>
    <x v="0"/>
    <x v="6"/>
  </r>
  <r>
    <x v="30"/>
    <x v="30"/>
    <s v="MUEBLES CC CUBRIMIENTOS"/>
    <x v="0"/>
    <m/>
    <s v="2024-02-05"/>
    <s v="2024-05-28"/>
    <s v="2024-05-28 14:02:44"/>
    <s v="0000-00-00 00:00:00"/>
    <s v="2024-07-12 13:38:46"/>
    <s v="2024-07-18 08:52:55"/>
    <s v="2024-10-16 07:11:49"/>
    <s v="2024-05-30"/>
    <s v="2024-05-30"/>
    <s v="2024-06-25"/>
    <s v="2024-06-27"/>
    <s v="2024-07-12"/>
    <x v="3"/>
    <s v="Toscana"/>
    <s v="9591"/>
    <x v="93"/>
    <m/>
    <x v="0"/>
    <n v="5"/>
    <x v="0"/>
    <x v="0"/>
    <x v="0"/>
    <n v="5195484"/>
    <x v="0"/>
    <x v="2"/>
    <x v="0"/>
    <x v="6"/>
  </r>
  <r>
    <x v="30"/>
    <x v="30"/>
    <s v="MUEBLES CC CUBRIMIENTOS"/>
    <x v="0"/>
    <m/>
    <s v="2024-02-05"/>
    <s v="2024-05-28"/>
    <s v="2024-05-28 14:02:44"/>
    <s v="0000-00-00 00:00:00"/>
    <s v="2024-07-12 13:38:46"/>
    <s v="2024-07-18 08:52:55"/>
    <s v="2024-10-16 07:11:49"/>
    <s v="2024-05-30"/>
    <s v="2024-05-30"/>
    <s v="2024-06-25"/>
    <s v="2024-06-27"/>
    <s v="2024-07-12"/>
    <x v="3"/>
    <s v="Toscana"/>
    <s v="9678"/>
    <x v="94"/>
    <m/>
    <x v="0"/>
    <n v="3"/>
    <x v="0"/>
    <x v="0"/>
    <x v="0"/>
    <n v="6517346.4000000004"/>
    <x v="0"/>
    <x v="2"/>
    <x v="0"/>
    <x v="6"/>
  </r>
  <r>
    <x v="30"/>
    <x v="30"/>
    <s v="MUEBLES CC CUBRIMIENTOS"/>
    <x v="0"/>
    <m/>
    <s v="2024-02-05"/>
    <s v="2024-05-28"/>
    <s v="2024-05-28 14:02:44"/>
    <s v="0000-00-00 00:00:00"/>
    <s v="2024-07-12 13:38:46"/>
    <s v="2024-07-18 08:52:55"/>
    <s v="2024-10-16 07:11:49"/>
    <s v="2024-05-30"/>
    <s v="2024-05-30"/>
    <s v="2024-06-25"/>
    <s v="2024-06-27"/>
    <s v="2024-07-12"/>
    <x v="3"/>
    <s v="Toscana"/>
    <s v="9712"/>
    <x v="95"/>
    <s v="LONA DICKSON BLANCO REF:0001"/>
    <x v="0"/>
    <n v="6"/>
    <x v="0"/>
    <x v="0"/>
    <x v="0"/>
    <n v="9105739.1999999993"/>
    <x v="0"/>
    <x v="0"/>
    <x v="0"/>
    <x v="6"/>
  </r>
  <r>
    <x v="30"/>
    <x v="30"/>
    <s v="MUEBLES CC CUBRIMIENTOS"/>
    <x v="0"/>
    <m/>
    <s v="2024-02-05"/>
    <s v="2024-05-28"/>
    <s v="2024-05-28 14:02:44"/>
    <s v="0000-00-00 00:00:00"/>
    <s v="2024-07-12 13:38:46"/>
    <s v="2024-07-18 08:52:55"/>
    <s v="2024-10-16 07:11:49"/>
    <s v="2024-05-30"/>
    <s v="2024-05-30"/>
    <s v="2024-06-25"/>
    <s v="2024-06-27"/>
    <s v="2024-07-12"/>
    <x v="3"/>
    <s v="Toscana"/>
    <s v="9715"/>
    <x v="96"/>
    <s v="LONA DICKSON BLANCO REF:0001"/>
    <x v="4"/>
    <n v="6"/>
    <x v="0"/>
    <x v="0"/>
    <x v="0"/>
    <n v="7644974.4000000004"/>
    <x v="0"/>
    <x v="0"/>
    <x v="0"/>
    <x v="6"/>
  </r>
  <r>
    <x v="31"/>
    <x v="31"/>
    <s v="CUBRIMIENTO"/>
    <x v="0"/>
    <m/>
    <s v="0000-00-00"/>
    <s v="2024-08-23"/>
    <s v="2024-08-27 12:17:26"/>
    <s v="2024-09-02 13:03:01"/>
    <s v="2024-11-13 15:05:09"/>
    <s v="2024-11-21 18:25:24"/>
    <s v="2024-11-25 15:44:07"/>
    <s v="2024-08-27"/>
    <s v="2024-08-29"/>
    <s v="0000-00-00"/>
    <s v="2024-09-10"/>
    <s v="2024-09-17"/>
    <x v="3"/>
    <s v="Medellin"/>
    <s v="FLANCHE02"/>
    <x v="97"/>
    <m/>
    <x v="3"/>
    <n v="1"/>
    <x v="17"/>
    <x v="0"/>
    <x v="0"/>
    <n v="956104"/>
    <x v="0"/>
    <x v="0"/>
    <x v="0"/>
    <x v="11"/>
  </r>
  <r>
    <x v="31"/>
    <x v="31"/>
    <s v="CUBRIMIENTO"/>
    <x v="0"/>
    <m/>
    <s v="0000-00-00"/>
    <s v="2024-08-23"/>
    <s v="2024-08-27 12:17:26"/>
    <s v="2024-09-02 13:03:01"/>
    <s v="2024-11-13 15:05:09"/>
    <s v="2024-11-21 18:25:24"/>
    <s v="2024-11-25 15:44:07"/>
    <s v="2024-08-27"/>
    <s v="2024-08-29"/>
    <s v="0000-00-00"/>
    <s v="2024-09-10"/>
    <s v="2024-09-17"/>
    <x v="3"/>
    <s v="Medellin"/>
    <s v="PLT01"/>
    <x v="98"/>
    <m/>
    <x v="3"/>
    <n v="3"/>
    <x v="0"/>
    <x v="0"/>
    <x v="0"/>
    <n v="286023"/>
    <x v="0"/>
    <x v="0"/>
    <x v="0"/>
    <x v="11"/>
  </r>
  <r>
    <x v="31"/>
    <x v="31"/>
    <s v="CUBRIMIENTO"/>
    <x v="0"/>
    <m/>
    <s v="0000-00-00"/>
    <s v="2024-08-23"/>
    <s v="2024-08-27 12:17:26"/>
    <s v="2024-09-02 13:03:01"/>
    <s v="2024-11-13 15:05:09"/>
    <s v="2024-11-21 18:25:24"/>
    <s v="2024-11-25 15:44:07"/>
    <s v="2024-08-27"/>
    <s v="2024-08-29"/>
    <s v="0000-00-00"/>
    <s v="2024-09-10"/>
    <s v="2024-09-17"/>
    <x v="3"/>
    <s v="Medellin"/>
    <s v="SERV03"/>
    <x v="9"/>
    <m/>
    <x v="0"/>
    <n v="1"/>
    <x v="0"/>
    <x v="0"/>
    <x v="0"/>
    <n v="180000"/>
    <x v="0"/>
    <x v="1"/>
    <x v="1"/>
    <x v="11"/>
  </r>
  <r>
    <x v="31"/>
    <x v="31"/>
    <s v="CUBRIMIENTO"/>
    <x v="0"/>
    <m/>
    <s v="0000-00-00"/>
    <s v="2024-08-23"/>
    <s v="2024-08-27 12:17:26"/>
    <s v="2024-09-02 13:03:01"/>
    <s v="2024-11-13 15:05:09"/>
    <s v="2024-11-21 18:25:24"/>
    <s v="2024-11-25 15:44:07"/>
    <s v="2024-08-27"/>
    <s v="2024-08-29"/>
    <s v="0000-00-00"/>
    <s v="2024-09-10"/>
    <s v="2024-09-17"/>
    <x v="3"/>
    <s v="Medellin"/>
    <s v="SOMB01"/>
    <x v="71"/>
    <s v="LONA DICKSON NEGRO FONDO ENT REF:6028"/>
    <x v="3"/>
    <n v="1"/>
    <x v="17"/>
    <x v="0"/>
    <x v="17"/>
    <n v="6620372"/>
    <x v="0"/>
    <x v="6"/>
    <x v="5"/>
    <x v="11"/>
  </r>
  <r>
    <x v="31"/>
    <x v="31"/>
    <s v="CUBRIMIENTO"/>
    <x v="0"/>
    <m/>
    <s v="0000-00-00"/>
    <s v="2024-08-23"/>
    <s v="2024-08-27 12:17:26"/>
    <s v="2024-09-02 13:03:01"/>
    <s v="2024-11-13 15:05:09"/>
    <s v="2024-11-21 18:25:24"/>
    <s v="2024-11-25 15:44:07"/>
    <s v="2024-08-27"/>
    <s v="2024-08-29"/>
    <s v="0000-00-00"/>
    <s v="2024-09-10"/>
    <s v="2024-09-17"/>
    <x v="3"/>
    <s v="Medellin"/>
    <s v="TRANSP06"/>
    <x v="59"/>
    <m/>
    <x v="0"/>
    <n v="1"/>
    <x v="0"/>
    <x v="0"/>
    <x v="0"/>
    <n v="210000"/>
    <x v="0"/>
    <x v="1"/>
    <x v="1"/>
    <x v="11"/>
  </r>
  <r>
    <x v="32"/>
    <x v="32"/>
    <s v="MUEBLES CC CUBRIMIENTOS"/>
    <x v="0"/>
    <m/>
    <s v="2024-02-12"/>
    <s v="2024-06-12"/>
    <s v="2024-06-13 16:42:54"/>
    <s v="2024-06-17 14:50:45"/>
    <s v="2024-06-15 13:20:55"/>
    <s v="2024-06-27 09:56:31"/>
    <s v="2024-08-01 14:10:24"/>
    <s v="2024-06-14"/>
    <s v="2024-06-14"/>
    <s v="2024-06-18"/>
    <s v="2024-06-20"/>
    <s v="2024-06-24"/>
    <x v="1"/>
    <s v="Gerencia"/>
    <s v="27249"/>
    <x v="64"/>
    <m/>
    <x v="0"/>
    <n v="1"/>
    <x v="0"/>
    <x v="0"/>
    <x v="0"/>
    <n v="320000"/>
    <x v="0"/>
    <x v="0"/>
    <x v="0"/>
    <x v="6"/>
  </r>
  <r>
    <x v="32"/>
    <x v="32"/>
    <s v="MUEBLES CC CUBRIMIENTOS"/>
    <x v="0"/>
    <m/>
    <s v="2024-02-12"/>
    <s v="2024-06-12"/>
    <s v="2024-06-13 16:42:54"/>
    <s v="2024-06-17 14:50:45"/>
    <s v="2024-06-15 13:20:55"/>
    <s v="2024-06-27 09:56:31"/>
    <s v="2024-08-01 14:10:24"/>
    <s v="2024-06-14"/>
    <s v="2024-06-14"/>
    <s v="2024-06-18"/>
    <s v="2024-06-20"/>
    <s v="2024-06-24"/>
    <x v="1"/>
    <s v="Gerencia"/>
    <s v="SERV03"/>
    <x v="9"/>
    <m/>
    <x v="0"/>
    <n v="1"/>
    <x v="0"/>
    <x v="0"/>
    <x v="0"/>
    <n v="1500000"/>
    <x v="0"/>
    <x v="1"/>
    <x v="1"/>
    <x v="6"/>
  </r>
  <r>
    <x v="33"/>
    <x v="33"/>
    <s v="CUBRIMIENTO"/>
    <x v="0"/>
    <m/>
    <s v="2024-02-13"/>
    <s v="2024-05-08"/>
    <s v="2024-05-11 14:56:22"/>
    <s v="0000-00-00 00:00:00"/>
    <s v="2024-05-16 12:17:34"/>
    <s v="2024-05-20 09:21:31"/>
    <s v="2024-05-20 10:39:48"/>
    <s v="2024-05-10"/>
    <s v="2024-05-10"/>
    <s v="2024-05-13"/>
    <s v="2024-05-15"/>
    <s v="2024-05-17"/>
    <x v="1"/>
    <s v="Medellin"/>
    <s v="SERV03"/>
    <x v="9"/>
    <m/>
    <x v="0"/>
    <n v="1"/>
    <x v="0"/>
    <x v="0"/>
    <x v="0"/>
    <n v="54199"/>
    <x v="0"/>
    <x v="1"/>
    <x v="1"/>
    <x v="9"/>
  </r>
  <r>
    <x v="33"/>
    <x v="33"/>
    <s v="CUBRIMIENTO"/>
    <x v="0"/>
    <m/>
    <s v="2024-02-13"/>
    <s v="2024-05-08"/>
    <s v="2024-05-11 14:56:22"/>
    <s v="0000-00-00 00:00:00"/>
    <s v="2024-05-16 12:17:34"/>
    <s v="2024-05-20 09:21:31"/>
    <s v="2024-05-20 10:39:48"/>
    <s v="2024-05-10"/>
    <s v="2024-05-10"/>
    <s v="2024-05-13"/>
    <s v="2024-05-15"/>
    <s v="2024-05-17"/>
    <x v="1"/>
    <s v="Medellin"/>
    <s v="SERVLAV01"/>
    <x v="99"/>
    <m/>
    <x v="0"/>
    <n v="1"/>
    <x v="0"/>
    <x v="0"/>
    <x v="0"/>
    <n v="300000"/>
    <x v="0"/>
    <x v="1"/>
    <x v="1"/>
    <x v="9"/>
  </r>
  <r>
    <x v="33"/>
    <x v="33"/>
    <s v="CUBRIMIENTO"/>
    <x v="0"/>
    <m/>
    <s v="2024-02-13"/>
    <s v="2024-05-08"/>
    <s v="2024-05-11 14:56:22"/>
    <s v="0000-00-00 00:00:00"/>
    <s v="2024-05-16 12:17:34"/>
    <s v="2024-05-20 09:21:31"/>
    <s v="2024-05-20 10:39:48"/>
    <s v="2024-05-10"/>
    <s v="2024-05-10"/>
    <s v="2024-05-13"/>
    <s v="2024-05-15"/>
    <s v="2024-05-17"/>
    <x v="1"/>
    <s v="Medellin"/>
    <s v="TRANSP06"/>
    <x v="59"/>
    <m/>
    <x v="0"/>
    <n v="1"/>
    <x v="0"/>
    <x v="0"/>
    <x v="0"/>
    <n v="150000"/>
    <x v="0"/>
    <x v="1"/>
    <x v="1"/>
    <x v="9"/>
  </r>
  <r>
    <x v="34"/>
    <x v="34"/>
    <s v="CUBRIMIENTO"/>
    <x v="0"/>
    <m/>
    <s v="2024-02-17"/>
    <s v="2024-12-24"/>
    <s v="2025-01-13 14:44:00"/>
    <s v="2025-01-31 14:44:02"/>
    <s v="2025-02-10 12:01:10"/>
    <s v="2025-03-17 09:24:07"/>
    <s v="2025-04-04 09:31:52"/>
    <s v="2025-01-14"/>
    <s v="2025-02-01"/>
    <s v="2025-02-12"/>
    <s v="2025-02-14"/>
    <s v="2025-02-22"/>
    <x v="1"/>
    <s v="Cali"/>
    <s v="PLITE14"/>
    <x v="100"/>
    <s v="PERGOSCREEN NEGRO 3M EB4841 G6-7 430GR"/>
    <x v="3"/>
    <n v="1"/>
    <x v="18"/>
    <x v="0"/>
    <x v="17"/>
    <n v="5994403"/>
    <x v="0"/>
    <x v="4"/>
    <x v="6"/>
    <x v="5"/>
  </r>
  <r>
    <x v="34"/>
    <x v="34"/>
    <s v="CUBRIMIENTO"/>
    <x v="0"/>
    <m/>
    <s v="2024-02-17"/>
    <s v="2024-12-24"/>
    <s v="2025-01-13 14:44:00"/>
    <s v="2025-01-31 14:44:02"/>
    <s v="2025-02-10 12:01:10"/>
    <s v="2025-03-17 09:24:07"/>
    <s v="2025-04-04 09:31:52"/>
    <s v="2025-01-14"/>
    <s v="2025-02-01"/>
    <s v="2025-02-12"/>
    <s v="2025-02-14"/>
    <s v="2025-02-22"/>
    <x v="1"/>
    <s v="Cali"/>
    <s v="PLITE14"/>
    <x v="100"/>
    <s v="PERGOSCREEN NEGRO 3M EB4841 G6-7 430GR"/>
    <x v="3"/>
    <n v="1"/>
    <x v="19"/>
    <x v="0"/>
    <x v="17"/>
    <n v="6367102"/>
    <x v="0"/>
    <x v="4"/>
    <x v="6"/>
    <x v="5"/>
  </r>
  <r>
    <x v="34"/>
    <x v="34"/>
    <s v="CUBRIMIENTO"/>
    <x v="0"/>
    <m/>
    <s v="2024-02-17"/>
    <s v="2024-12-24"/>
    <s v="2025-01-13 14:44:00"/>
    <s v="2025-01-31 14:44:02"/>
    <s v="2025-02-10 12:01:10"/>
    <s v="2025-03-17 09:24:07"/>
    <s v="2025-04-04 09:31:52"/>
    <s v="2025-01-14"/>
    <s v="2025-02-01"/>
    <s v="2025-02-12"/>
    <s v="2025-02-14"/>
    <s v="2025-02-22"/>
    <x v="1"/>
    <s v="Cali"/>
    <s v="PLT09"/>
    <x v="101"/>
    <m/>
    <x v="3"/>
    <n v="12"/>
    <x v="0"/>
    <x v="0"/>
    <x v="18"/>
    <n v="5574804"/>
    <x v="0"/>
    <x v="0"/>
    <x v="0"/>
    <x v="5"/>
  </r>
  <r>
    <x v="34"/>
    <x v="34"/>
    <s v="CUBRIMIENTO"/>
    <x v="0"/>
    <m/>
    <s v="2024-02-17"/>
    <s v="2024-12-24"/>
    <s v="2025-01-13 14:44:00"/>
    <s v="2025-01-31 14:44:02"/>
    <s v="2025-02-10 12:01:10"/>
    <s v="2025-03-17 09:24:07"/>
    <s v="2025-04-04 09:31:52"/>
    <s v="2025-01-14"/>
    <s v="2025-02-01"/>
    <s v="2025-02-12"/>
    <s v="2025-02-14"/>
    <s v="2025-02-22"/>
    <x v="1"/>
    <s v="Cali"/>
    <s v="SERV03"/>
    <x v="9"/>
    <m/>
    <x v="0"/>
    <n v="1"/>
    <x v="0"/>
    <x v="0"/>
    <x v="0"/>
    <n v="1200000"/>
    <x v="0"/>
    <x v="1"/>
    <x v="1"/>
    <x v="5"/>
  </r>
  <r>
    <x v="34"/>
    <x v="34"/>
    <s v="CUBRIMIENTO"/>
    <x v="0"/>
    <m/>
    <s v="2024-02-17"/>
    <s v="2024-12-24"/>
    <s v="2025-01-13 14:44:00"/>
    <s v="2025-01-31 14:44:02"/>
    <s v="2025-02-10 12:01:10"/>
    <s v="2025-03-17 09:24:07"/>
    <s v="2025-04-04 09:31:52"/>
    <s v="2025-01-14"/>
    <s v="2025-02-01"/>
    <s v="2025-02-12"/>
    <s v="2025-02-14"/>
    <s v="2025-02-22"/>
    <x v="1"/>
    <s v="Cali"/>
    <s v="TRANSP01"/>
    <x v="102"/>
    <m/>
    <x v="0"/>
    <n v="1"/>
    <x v="0"/>
    <x v="0"/>
    <x v="0"/>
    <n v="750000"/>
    <x v="0"/>
    <x v="0"/>
    <x v="0"/>
    <x v="5"/>
  </r>
  <r>
    <x v="35"/>
    <x v="35"/>
    <s v="CUBRIMIENTO"/>
    <x v="0"/>
    <m/>
    <s v="2024-02-20"/>
    <s v="2024-10-31"/>
    <s v="2024-12-09 14:20:26"/>
    <s v="0000-00-00 00:00:00"/>
    <s v="2024-12-18 11:37:27"/>
    <s v="2024-12-18 15:01:46"/>
    <s v="2025-04-22 08:29:06"/>
    <s v="2024-11-19"/>
    <s v="2024-11-19"/>
    <s v="2024-12-03"/>
    <s v="2024-12-06"/>
    <s v="2024-12-10"/>
    <x v="3"/>
    <s v="Cali"/>
    <s v="101747"/>
    <x v="103"/>
    <m/>
    <x v="0"/>
    <n v="35"/>
    <x v="0"/>
    <x v="0"/>
    <x v="0"/>
    <n v="56000"/>
    <x v="0"/>
    <x v="0"/>
    <x v="0"/>
    <x v="10"/>
  </r>
  <r>
    <x v="35"/>
    <x v="35"/>
    <s v="CUBRIMIENTO"/>
    <x v="0"/>
    <m/>
    <s v="2024-02-20"/>
    <s v="2024-10-31"/>
    <s v="2024-12-09 14:20:26"/>
    <s v="0000-00-00 00:00:00"/>
    <s v="2024-12-18 11:37:27"/>
    <s v="2024-12-18 15:01:46"/>
    <s v="2025-04-22 08:29:06"/>
    <s v="2024-11-19"/>
    <s v="2024-11-19"/>
    <s v="2024-12-03"/>
    <s v="2024-12-06"/>
    <s v="2024-12-10"/>
    <x v="3"/>
    <s v="Cali"/>
    <s v="101829"/>
    <x v="104"/>
    <m/>
    <x v="0"/>
    <n v="38"/>
    <x v="0"/>
    <x v="0"/>
    <x v="0"/>
    <n v="199500"/>
    <x v="0"/>
    <x v="0"/>
    <x v="0"/>
    <x v="10"/>
  </r>
  <r>
    <x v="35"/>
    <x v="35"/>
    <s v="CUBRIMIENTO"/>
    <x v="0"/>
    <m/>
    <s v="2024-02-20"/>
    <s v="2024-10-31"/>
    <s v="2024-12-09 14:20:26"/>
    <s v="0000-00-00 00:00:00"/>
    <s v="2024-12-18 11:37:27"/>
    <s v="2024-12-18 15:01:46"/>
    <s v="2025-04-22 08:29:06"/>
    <s v="2024-11-19"/>
    <s v="2024-11-19"/>
    <s v="2024-12-03"/>
    <s v="2024-12-06"/>
    <s v="2024-12-10"/>
    <x v="3"/>
    <s v="Cali"/>
    <s v="18644"/>
    <x v="105"/>
    <m/>
    <x v="0"/>
    <n v="8"/>
    <x v="0"/>
    <x v="0"/>
    <x v="0"/>
    <n v="608000"/>
    <x v="0"/>
    <x v="0"/>
    <x v="0"/>
    <x v="10"/>
  </r>
  <r>
    <x v="35"/>
    <x v="35"/>
    <s v="CUBRIMIENTO"/>
    <x v="0"/>
    <m/>
    <s v="2024-02-20"/>
    <s v="2024-10-31"/>
    <s v="2024-12-09 14:20:26"/>
    <s v="0000-00-00 00:00:00"/>
    <s v="2024-12-18 11:37:27"/>
    <s v="2024-12-18 15:01:46"/>
    <s v="2025-04-22 08:29:06"/>
    <s v="2024-11-19"/>
    <s v="2024-11-19"/>
    <s v="2024-12-03"/>
    <s v="2024-12-06"/>
    <s v="2024-12-10"/>
    <x v="3"/>
    <s v="Cali"/>
    <s v="24853"/>
    <x v="106"/>
    <m/>
    <x v="0"/>
    <n v="1"/>
    <x v="0"/>
    <x v="0"/>
    <x v="0"/>
    <n v="499938"/>
    <x v="0"/>
    <x v="0"/>
    <x v="0"/>
    <x v="10"/>
  </r>
  <r>
    <x v="35"/>
    <x v="35"/>
    <s v="CUBRIMIENTO"/>
    <x v="0"/>
    <m/>
    <s v="2024-02-20"/>
    <s v="2024-10-31"/>
    <s v="2024-12-09 14:20:26"/>
    <s v="0000-00-00 00:00:00"/>
    <s v="2024-12-18 11:37:27"/>
    <s v="2024-12-18 15:01:46"/>
    <s v="2025-04-22 08:29:06"/>
    <s v="2024-11-19"/>
    <s v="2024-11-19"/>
    <s v="2024-12-03"/>
    <s v="2024-12-06"/>
    <s v="2024-12-10"/>
    <x v="3"/>
    <s v="Cali"/>
    <s v="3151"/>
    <x v="57"/>
    <m/>
    <x v="0"/>
    <n v="50"/>
    <x v="0"/>
    <x v="0"/>
    <x v="0"/>
    <n v="3250000"/>
    <x v="0"/>
    <x v="0"/>
    <x v="0"/>
    <x v="10"/>
  </r>
  <r>
    <x v="35"/>
    <x v="35"/>
    <s v="CUBRIMIENTO"/>
    <x v="0"/>
    <m/>
    <s v="2024-02-20"/>
    <s v="2024-10-31"/>
    <s v="2024-12-09 14:20:26"/>
    <s v="0000-00-00 00:00:00"/>
    <s v="2024-12-18 11:37:27"/>
    <s v="2024-12-18 15:01:46"/>
    <s v="2025-04-22 08:29:06"/>
    <s v="2024-11-19"/>
    <s v="2024-11-19"/>
    <s v="2024-12-03"/>
    <s v="2024-12-06"/>
    <s v="2024-12-10"/>
    <x v="3"/>
    <s v="Cali"/>
    <s v="3688"/>
    <x v="107"/>
    <m/>
    <x v="0"/>
    <n v="13"/>
    <x v="0"/>
    <x v="0"/>
    <x v="0"/>
    <n v="166400"/>
    <x v="0"/>
    <x v="0"/>
    <x v="0"/>
    <x v="10"/>
  </r>
  <r>
    <x v="35"/>
    <x v="35"/>
    <s v="CUBRIMIENTO"/>
    <x v="0"/>
    <m/>
    <s v="2024-02-20"/>
    <s v="2024-10-31"/>
    <s v="2024-12-09 14:20:26"/>
    <s v="0000-00-00 00:00:00"/>
    <s v="2024-12-18 11:37:27"/>
    <s v="2024-12-18 15:01:46"/>
    <s v="2025-04-22 08:29:06"/>
    <s v="2024-11-19"/>
    <s v="2024-11-19"/>
    <s v="2024-12-03"/>
    <s v="2024-12-06"/>
    <s v="2024-12-10"/>
    <x v="3"/>
    <s v="Cali"/>
    <s v="3713"/>
    <x v="108"/>
    <m/>
    <x v="0"/>
    <n v="13"/>
    <x v="0"/>
    <x v="0"/>
    <x v="0"/>
    <n v="83200"/>
    <x v="0"/>
    <x v="0"/>
    <x v="0"/>
    <x v="10"/>
  </r>
  <r>
    <x v="35"/>
    <x v="35"/>
    <s v="CUBRIMIENTO"/>
    <x v="0"/>
    <m/>
    <s v="2024-02-20"/>
    <s v="2024-10-31"/>
    <s v="2024-12-09 14:20:26"/>
    <s v="0000-00-00 00:00:00"/>
    <s v="2024-12-18 11:37:27"/>
    <s v="2024-12-18 15:01:46"/>
    <s v="2025-04-22 08:29:06"/>
    <s v="2024-11-19"/>
    <s v="2024-11-19"/>
    <s v="2024-12-03"/>
    <s v="2024-12-06"/>
    <s v="2024-12-10"/>
    <x v="3"/>
    <s v="Cali"/>
    <s v="3724"/>
    <x v="109"/>
    <m/>
    <x v="0"/>
    <n v="11"/>
    <x v="0"/>
    <x v="0"/>
    <x v="0"/>
    <n v="224400"/>
    <x v="0"/>
    <x v="0"/>
    <x v="0"/>
    <x v="10"/>
  </r>
  <r>
    <x v="35"/>
    <x v="35"/>
    <s v="CUBRIMIENTO"/>
    <x v="0"/>
    <m/>
    <s v="2024-02-20"/>
    <s v="2024-10-31"/>
    <s v="2024-12-09 14:20:26"/>
    <s v="0000-00-00 00:00:00"/>
    <s v="2024-12-18 11:37:27"/>
    <s v="2024-12-18 15:01:46"/>
    <s v="2025-04-22 08:29:06"/>
    <s v="2024-11-19"/>
    <s v="2024-11-19"/>
    <s v="2024-12-03"/>
    <s v="2024-12-06"/>
    <s v="2024-12-10"/>
    <x v="3"/>
    <s v="Cali"/>
    <s v="3729"/>
    <x v="110"/>
    <m/>
    <x v="0"/>
    <n v="11"/>
    <x v="0"/>
    <x v="0"/>
    <x v="0"/>
    <n v="272360"/>
    <x v="0"/>
    <x v="0"/>
    <x v="0"/>
    <x v="10"/>
  </r>
  <r>
    <x v="35"/>
    <x v="35"/>
    <s v="CUBRIMIENTO"/>
    <x v="0"/>
    <m/>
    <s v="2024-02-20"/>
    <s v="2024-10-31"/>
    <s v="2024-12-09 14:20:26"/>
    <s v="0000-00-00 00:00:00"/>
    <s v="2024-12-18 11:37:27"/>
    <s v="2024-12-18 15:01:46"/>
    <s v="2025-04-22 08:29:06"/>
    <s v="2024-11-19"/>
    <s v="2024-11-19"/>
    <s v="2024-12-03"/>
    <s v="2024-12-06"/>
    <s v="2024-12-10"/>
    <x v="3"/>
    <s v="Cali"/>
    <s v="REP035"/>
    <x v="45"/>
    <m/>
    <x v="0"/>
    <n v="1"/>
    <x v="0"/>
    <x v="0"/>
    <x v="0"/>
    <n v="3325000"/>
    <x v="0"/>
    <x v="0"/>
    <x v="0"/>
    <x v="10"/>
  </r>
  <r>
    <x v="35"/>
    <x v="35"/>
    <s v="CUBRIMIENTO"/>
    <x v="0"/>
    <m/>
    <s v="2024-02-20"/>
    <s v="2024-10-31"/>
    <s v="2024-12-09 14:20:26"/>
    <s v="0000-00-00 00:00:00"/>
    <s v="2024-12-18 11:37:27"/>
    <s v="2024-12-18 15:01:46"/>
    <s v="2025-04-22 08:29:06"/>
    <s v="2024-11-19"/>
    <s v="2024-11-19"/>
    <s v="2024-12-03"/>
    <s v="2024-12-06"/>
    <s v="2024-12-10"/>
    <x v="3"/>
    <s v="Cali"/>
    <s v="SERV03"/>
    <x v="9"/>
    <m/>
    <x v="0"/>
    <n v="1"/>
    <x v="0"/>
    <x v="0"/>
    <x v="0"/>
    <n v="1000000"/>
    <x v="0"/>
    <x v="1"/>
    <x v="1"/>
    <x v="10"/>
  </r>
  <r>
    <x v="36"/>
    <x v="36"/>
    <s v="CUBRIMIENTO"/>
    <x v="0"/>
    <m/>
    <s v="2024-02-21"/>
    <s v="2024-07-30"/>
    <s v="2024-07-31 11:06:15"/>
    <s v="0000-00-00 00:00:00"/>
    <s v="2024-08-11 21:35:44"/>
    <s v="2024-08-13 10:58:35"/>
    <s v="0000-00-00 00:00:00"/>
    <s v="2024-08-01"/>
    <s v="2024-08-01"/>
    <s v="2024-08-19"/>
    <s v="2024-08-23"/>
    <s v="2024-08-23"/>
    <x v="0"/>
    <s v="Bogota"/>
    <s v="REP036"/>
    <x v="72"/>
    <m/>
    <x v="0"/>
    <n v="2"/>
    <x v="0"/>
    <x v="0"/>
    <x v="0"/>
    <n v="1610000"/>
    <x v="0"/>
    <x v="0"/>
    <x v="0"/>
    <x v="7"/>
  </r>
  <r>
    <x v="36"/>
    <x v="36"/>
    <s v="CUBRIMIENTO"/>
    <x v="0"/>
    <m/>
    <s v="2024-02-21"/>
    <s v="2024-07-30"/>
    <s v="2024-07-31 11:06:15"/>
    <s v="0000-00-00 00:00:00"/>
    <s v="2024-08-11 21:35:44"/>
    <s v="2024-08-13 10:58:35"/>
    <s v="0000-00-00 00:00:00"/>
    <s v="2024-08-01"/>
    <s v="2024-08-01"/>
    <s v="2024-08-19"/>
    <s v="2024-08-23"/>
    <s v="2024-08-23"/>
    <x v="0"/>
    <s v="Bogota"/>
    <s v="SERVLAV04"/>
    <x v="58"/>
    <m/>
    <x v="0"/>
    <n v="2"/>
    <x v="0"/>
    <x v="0"/>
    <x v="0"/>
    <n v="1840000"/>
    <x v="0"/>
    <x v="1"/>
    <x v="1"/>
    <x v="7"/>
  </r>
  <r>
    <x v="37"/>
    <x v="37"/>
    <s v="MUEBLES CC CUBRIMIENTOS"/>
    <x v="0"/>
    <m/>
    <s v="2024-02-22"/>
    <s v="2024-05-31"/>
    <s v="2024-06-12 15:21:49"/>
    <s v="0000-00-00 00:00:00"/>
    <s v="2024-06-28 10:43:37"/>
    <s v="2024-06-29 12:48:52"/>
    <s v="2024-07-02 15:10:48"/>
    <s v="2024-06-04"/>
    <s v="2024-06-04"/>
    <s v="2024-06-28"/>
    <s v="2024-07-02"/>
    <s v="2024-07-04"/>
    <x v="1"/>
    <s v="Virtual"/>
    <s v="12714"/>
    <x v="111"/>
    <m/>
    <x v="0"/>
    <n v="1"/>
    <x v="0"/>
    <x v="0"/>
    <x v="0"/>
    <n v="2583900"/>
    <x v="0"/>
    <x v="0"/>
    <x v="0"/>
    <x v="6"/>
  </r>
  <r>
    <x v="37"/>
    <x v="37"/>
    <s v="MUEBLES CC CUBRIMIENTOS"/>
    <x v="0"/>
    <m/>
    <s v="2024-02-22"/>
    <s v="2024-05-31"/>
    <s v="2024-06-12 15:21:49"/>
    <s v="0000-00-00 00:00:00"/>
    <s v="2024-06-28 10:43:37"/>
    <s v="2024-06-29 12:48:52"/>
    <s v="2024-07-02 15:10:48"/>
    <s v="2024-06-04"/>
    <s v="2024-06-04"/>
    <s v="2024-06-28"/>
    <s v="2024-07-02"/>
    <s v="2024-07-04"/>
    <x v="1"/>
    <s v="Virtual"/>
    <s v="12741"/>
    <x v="112"/>
    <s v="LONA DICKSON AZUL FONDO ENTERO REF:0017"/>
    <x v="0"/>
    <n v="1"/>
    <x v="0"/>
    <x v="0"/>
    <x v="0"/>
    <n v="3606170"/>
    <x v="0"/>
    <x v="0"/>
    <x v="0"/>
    <x v="6"/>
  </r>
  <r>
    <x v="37"/>
    <x v="37"/>
    <s v="MUEBLES CC CUBRIMIENTOS"/>
    <x v="0"/>
    <m/>
    <s v="2024-02-22"/>
    <s v="2024-05-31"/>
    <s v="2024-06-12 15:21:49"/>
    <s v="0000-00-00 00:00:00"/>
    <s v="2024-06-28 10:43:37"/>
    <s v="2024-06-29 12:48:52"/>
    <s v="2024-07-02 15:10:48"/>
    <s v="2024-06-04"/>
    <s v="2024-06-04"/>
    <s v="2024-06-28"/>
    <s v="2024-07-02"/>
    <s v="2024-07-04"/>
    <x v="1"/>
    <s v="Virtual"/>
    <s v="TRANSP07"/>
    <x v="47"/>
    <m/>
    <x v="0"/>
    <n v="1"/>
    <x v="0"/>
    <x v="0"/>
    <x v="0"/>
    <n v="85000"/>
    <x v="0"/>
    <x v="0"/>
    <x v="0"/>
    <x v="6"/>
  </r>
  <r>
    <x v="38"/>
    <x v="38"/>
    <s v="MUEBLES CC CUBRIMIENTOS"/>
    <x v="0"/>
    <m/>
    <s v="2024-02-22"/>
    <s v="2024-08-13"/>
    <s v="2024-08-13 14:33:23"/>
    <s v="0000-00-00 00:00:00"/>
    <s v="2024-08-28 07:09:55"/>
    <s v="2024-08-28 07:13:26"/>
    <s v="0000-00-00 00:00:00"/>
    <s v="2024-08-15"/>
    <s v="2024-08-15"/>
    <s v="2024-08-29"/>
    <s v="2024-09-09"/>
    <s v="2024-09-09"/>
    <x v="0"/>
    <s v="Barranquilla"/>
    <s v="101983"/>
    <x v="113"/>
    <m/>
    <x v="0"/>
    <n v="1"/>
    <x v="0"/>
    <x v="0"/>
    <x v="0"/>
    <n v="330000"/>
    <x v="0"/>
    <x v="0"/>
    <x v="0"/>
    <x v="7"/>
  </r>
  <r>
    <x v="38"/>
    <x v="38"/>
    <s v="MUEBLES CC CUBRIMIENTOS"/>
    <x v="0"/>
    <m/>
    <s v="2024-02-22"/>
    <s v="2024-08-13"/>
    <s v="2024-08-13 14:33:23"/>
    <s v="0000-00-00 00:00:00"/>
    <s v="2024-08-28 07:09:55"/>
    <s v="2024-08-28 07:13:26"/>
    <s v="0000-00-00 00:00:00"/>
    <s v="2024-08-15"/>
    <s v="2024-08-15"/>
    <s v="2024-08-29"/>
    <s v="2024-09-09"/>
    <s v="2024-09-09"/>
    <x v="0"/>
    <s v="Barranquilla"/>
    <s v="26961"/>
    <x v="114"/>
    <m/>
    <x v="0"/>
    <n v="3"/>
    <x v="0"/>
    <x v="0"/>
    <x v="0"/>
    <n v="252408"/>
    <x v="0"/>
    <x v="0"/>
    <x v="0"/>
    <x v="7"/>
  </r>
  <r>
    <x v="38"/>
    <x v="38"/>
    <s v="MUEBLES CC CUBRIMIENTOS"/>
    <x v="0"/>
    <m/>
    <s v="2024-02-22"/>
    <s v="2024-08-13"/>
    <s v="2024-08-13 14:33:23"/>
    <s v="0000-00-00 00:00:00"/>
    <s v="2024-08-28 07:09:55"/>
    <s v="2024-08-28 07:13:26"/>
    <s v="0000-00-00 00:00:00"/>
    <s v="2024-08-15"/>
    <s v="2024-08-15"/>
    <s v="2024-08-29"/>
    <s v="2024-09-09"/>
    <s v="2024-09-09"/>
    <x v="0"/>
    <s v="Barranquilla"/>
    <s v="3151"/>
    <x v="57"/>
    <m/>
    <x v="0"/>
    <n v="26"/>
    <x v="0"/>
    <x v="0"/>
    <x v="0"/>
    <n v="1768000"/>
    <x v="0"/>
    <x v="0"/>
    <x v="0"/>
    <x v="7"/>
  </r>
  <r>
    <x v="38"/>
    <x v="38"/>
    <s v="MUEBLES CC CUBRIMIENTOS"/>
    <x v="0"/>
    <m/>
    <s v="2024-02-22"/>
    <s v="2024-08-13"/>
    <s v="2024-08-13 14:33:23"/>
    <s v="0000-00-00 00:00:00"/>
    <s v="2024-08-28 07:09:55"/>
    <s v="2024-08-28 07:13:26"/>
    <s v="0000-00-00 00:00:00"/>
    <s v="2024-08-15"/>
    <s v="2024-08-15"/>
    <s v="2024-08-29"/>
    <s v="2024-09-09"/>
    <s v="2024-09-09"/>
    <x v="0"/>
    <s v="Barranquilla"/>
    <s v="REP035"/>
    <x v="45"/>
    <m/>
    <x v="0"/>
    <n v="1"/>
    <x v="0"/>
    <x v="0"/>
    <x v="0"/>
    <n v="400000"/>
    <x v="0"/>
    <x v="0"/>
    <x v="0"/>
    <x v="7"/>
  </r>
  <r>
    <x v="38"/>
    <x v="38"/>
    <s v="MUEBLES CC CUBRIMIENTOS"/>
    <x v="0"/>
    <m/>
    <s v="2024-02-22"/>
    <s v="2024-08-13"/>
    <s v="2024-08-13 14:33:23"/>
    <s v="0000-00-00 00:00:00"/>
    <s v="2024-08-28 07:09:55"/>
    <s v="2024-08-28 07:13:26"/>
    <s v="0000-00-00 00:00:00"/>
    <s v="2024-08-15"/>
    <s v="2024-08-15"/>
    <s v="2024-08-29"/>
    <s v="2024-09-09"/>
    <s v="2024-09-09"/>
    <x v="0"/>
    <s v="Barranquilla"/>
    <s v="REP036"/>
    <x v="72"/>
    <m/>
    <x v="0"/>
    <n v="1"/>
    <x v="0"/>
    <x v="0"/>
    <x v="0"/>
    <n v="600000"/>
    <x v="0"/>
    <x v="0"/>
    <x v="0"/>
    <x v="7"/>
  </r>
  <r>
    <x v="39"/>
    <x v="39"/>
    <s v="MUEBLES CC CUBRIMIENTOS"/>
    <x v="0"/>
    <m/>
    <s v="2024-02-26"/>
    <s v="2024-09-30"/>
    <s v="2024-10-01 13:09:33"/>
    <s v="2024-10-17 11:27:31"/>
    <s v="2024-10-31 14:32:22"/>
    <s v="2024-10-31 14:32:29"/>
    <s v="2024-11-21 08:23:28"/>
    <s v="2024-10-02"/>
    <s v="2024-10-08"/>
    <s v="2024-10-30"/>
    <s v="2024-11-05"/>
    <s v="2024-11-26"/>
    <x v="3"/>
    <s v="Medellin"/>
    <s v="10066"/>
    <x v="115"/>
    <m/>
    <x v="5"/>
    <n v="5"/>
    <x v="0"/>
    <x v="0"/>
    <x v="0"/>
    <n v="2738965"/>
    <x v="0"/>
    <x v="0"/>
    <x v="0"/>
    <x v="0"/>
  </r>
  <r>
    <x v="39"/>
    <x v="39"/>
    <s v="MUEBLES CC CUBRIMIENTOS"/>
    <x v="0"/>
    <m/>
    <s v="2024-02-26"/>
    <s v="2024-09-30"/>
    <s v="2024-10-01 13:09:33"/>
    <s v="2024-10-17 11:27:31"/>
    <s v="2024-10-31 14:32:22"/>
    <s v="2024-10-31 14:32:29"/>
    <s v="2024-11-21 08:23:28"/>
    <s v="2024-10-02"/>
    <s v="2024-10-08"/>
    <s v="2024-10-30"/>
    <s v="2024-11-05"/>
    <s v="2024-11-26"/>
    <x v="3"/>
    <s v="Medellin"/>
    <s v="8829"/>
    <x v="116"/>
    <s v="LONA DICKSON CAFE FONDO ENTERO REF:U224"/>
    <x v="4"/>
    <n v="5"/>
    <x v="0"/>
    <x v="0"/>
    <x v="0"/>
    <n v="8410995"/>
    <x v="0"/>
    <x v="0"/>
    <x v="0"/>
    <x v="0"/>
  </r>
  <r>
    <x v="39"/>
    <x v="39"/>
    <s v="MUEBLES CC CUBRIMIENTOS"/>
    <x v="0"/>
    <m/>
    <s v="2024-02-26"/>
    <s v="2024-09-30"/>
    <s v="2024-10-01 13:09:33"/>
    <s v="2024-10-17 11:27:31"/>
    <s v="2024-10-31 14:32:22"/>
    <s v="2024-10-31 14:32:29"/>
    <s v="2024-11-21 08:23:28"/>
    <s v="2024-10-02"/>
    <s v="2024-10-08"/>
    <s v="2024-10-30"/>
    <s v="2024-11-05"/>
    <s v="2024-11-26"/>
    <x v="3"/>
    <s v="Medellin"/>
    <s v="PUBL01"/>
    <x v="117"/>
    <m/>
    <x v="0"/>
    <n v="5"/>
    <x v="20"/>
    <x v="3"/>
    <x v="0"/>
    <n v="1187550"/>
    <x v="0"/>
    <x v="0"/>
    <x v="0"/>
    <x v="0"/>
  </r>
  <r>
    <x v="39"/>
    <x v="39"/>
    <s v="MUEBLES CC CUBRIMIENTOS"/>
    <x v="0"/>
    <m/>
    <s v="2024-02-26"/>
    <s v="2024-09-30"/>
    <s v="2024-10-01 13:09:33"/>
    <s v="2024-10-17 11:27:31"/>
    <s v="2024-10-31 14:32:22"/>
    <s v="2024-10-31 14:32:29"/>
    <s v="2024-11-21 08:23:28"/>
    <s v="2024-10-02"/>
    <s v="2024-10-08"/>
    <s v="2024-10-30"/>
    <s v="2024-11-05"/>
    <s v="2024-11-26"/>
    <x v="3"/>
    <s v="Medellin"/>
    <s v="TRANSP12"/>
    <x v="118"/>
    <m/>
    <x v="0"/>
    <n v="1"/>
    <x v="0"/>
    <x v="0"/>
    <x v="0"/>
    <n v="80000"/>
    <x v="0"/>
    <x v="1"/>
    <x v="1"/>
    <x v="0"/>
  </r>
  <r>
    <x v="40"/>
    <x v="40"/>
    <s v="MUEBLES CC CUBRIMIENTOS"/>
    <x v="0"/>
    <m/>
    <s v="2024-02-26"/>
    <s v="2024-05-17"/>
    <s v="2024-05-28 17:13:18"/>
    <s v="0000-00-00 00:00:00"/>
    <s v="0000-00-00 00:00:00"/>
    <s v="2024-08-12 15:58:41"/>
    <s v="2024-08-23 14:37:45"/>
    <s v="2024-05-20"/>
    <s v="2024-05-20"/>
    <s v="2024-06-13"/>
    <s v="2024-07-11"/>
    <s v="2024-08-16"/>
    <x v="1"/>
    <s v="Cali"/>
    <s v="27832"/>
    <x v="119"/>
    <m/>
    <x v="0"/>
    <n v="7"/>
    <x v="0"/>
    <x v="0"/>
    <x v="0"/>
    <n v="1565200"/>
    <x v="0"/>
    <x v="0"/>
    <x v="0"/>
    <x v="6"/>
  </r>
  <r>
    <x v="40"/>
    <x v="40"/>
    <s v="MUEBLES CC CUBRIMIENTOS"/>
    <x v="0"/>
    <m/>
    <s v="2024-02-26"/>
    <s v="2024-05-17"/>
    <s v="2024-05-28 17:13:18"/>
    <s v="0000-00-00 00:00:00"/>
    <s v="0000-00-00 00:00:00"/>
    <s v="2024-08-12 15:58:41"/>
    <s v="2024-08-23 14:37:45"/>
    <s v="2024-05-20"/>
    <s v="2024-05-20"/>
    <s v="2024-06-13"/>
    <s v="2024-07-11"/>
    <s v="2024-08-16"/>
    <x v="1"/>
    <s v="Cali"/>
    <s v="9719"/>
    <x v="120"/>
    <s v="LONA DICKSON MOKA VETEADO U410"/>
    <x v="0"/>
    <n v="7"/>
    <x v="0"/>
    <x v="0"/>
    <x v="0"/>
    <n v="23262141"/>
    <x v="0"/>
    <x v="0"/>
    <x v="0"/>
    <x v="6"/>
  </r>
  <r>
    <x v="40"/>
    <x v="40"/>
    <s v="MUEBLES CC CUBRIMIENTOS"/>
    <x v="0"/>
    <m/>
    <s v="2024-02-26"/>
    <s v="2024-05-17"/>
    <s v="2024-05-28 17:13:18"/>
    <s v="0000-00-00 00:00:00"/>
    <s v="0000-00-00 00:00:00"/>
    <s v="2024-08-12 15:58:41"/>
    <s v="2024-08-23 14:37:45"/>
    <s v="2024-05-20"/>
    <s v="2024-05-20"/>
    <s v="2024-06-13"/>
    <s v="2024-07-11"/>
    <s v="2024-08-16"/>
    <x v="1"/>
    <s v="Cali"/>
    <s v="TRANSP07"/>
    <x v="47"/>
    <m/>
    <x v="0"/>
    <n v="1"/>
    <x v="0"/>
    <x v="0"/>
    <x v="0"/>
    <n v="1200000"/>
    <x v="0"/>
    <x v="0"/>
    <x v="0"/>
    <x v="6"/>
  </r>
  <r>
    <x v="41"/>
    <x v="41"/>
    <s v="MUEBLES CC CUBRIMIENTOS"/>
    <x v="0"/>
    <m/>
    <s v="2024-02-28"/>
    <s v="2024-05-24"/>
    <s v="2024-05-28 15:16:31"/>
    <s v="2024-07-23 11:08:56"/>
    <s v="2024-09-13 09:07:09"/>
    <s v="2024-12-03 09:29:43"/>
    <s v="2024-12-03 09:29:58"/>
    <s v="2024-05-28"/>
    <s v="2024-07-23"/>
    <s v="2024-08-26"/>
    <s v="2024-08-29"/>
    <s v="2024-09-10"/>
    <x v="3"/>
    <s v="Bogota"/>
    <s v="12473"/>
    <x v="121"/>
    <m/>
    <x v="0"/>
    <n v="3"/>
    <x v="0"/>
    <x v="0"/>
    <x v="0"/>
    <n v="816000"/>
    <x v="0"/>
    <x v="0"/>
    <x v="0"/>
    <x v="7"/>
  </r>
  <r>
    <x v="41"/>
    <x v="41"/>
    <s v="MUEBLES CC CUBRIMIENTOS"/>
    <x v="0"/>
    <m/>
    <s v="2024-02-28"/>
    <s v="2024-05-24"/>
    <s v="2024-05-28 15:16:31"/>
    <s v="2024-07-23 11:08:56"/>
    <s v="2024-09-13 09:07:09"/>
    <s v="2024-12-03 09:29:43"/>
    <s v="2024-12-03 09:29:58"/>
    <s v="2024-05-28"/>
    <s v="2024-07-23"/>
    <s v="2024-08-26"/>
    <s v="2024-08-29"/>
    <s v="2024-09-10"/>
    <x v="3"/>
    <s v="Bogota"/>
    <s v="12473"/>
    <x v="121"/>
    <m/>
    <x v="0"/>
    <n v="3"/>
    <x v="0"/>
    <x v="0"/>
    <x v="0"/>
    <n v="816000"/>
    <x v="0"/>
    <x v="0"/>
    <x v="0"/>
    <x v="7"/>
  </r>
  <r>
    <x v="41"/>
    <x v="41"/>
    <s v="MUEBLES CC CUBRIMIENTOS"/>
    <x v="0"/>
    <m/>
    <s v="2024-02-28"/>
    <s v="2024-05-24"/>
    <s v="2024-05-28 15:16:31"/>
    <s v="2024-07-23 11:08:56"/>
    <s v="2024-09-13 09:07:09"/>
    <s v="2024-12-03 09:29:43"/>
    <s v="2024-12-03 09:29:58"/>
    <s v="2024-05-28"/>
    <s v="2024-07-23"/>
    <s v="2024-08-26"/>
    <s v="2024-08-29"/>
    <s v="2024-09-10"/>
    <x v="3"/>
    <s v="Bogota"/>
    <s v="12473"/>
    <x v="121"/>
    <m/>
    <x v="0"/>
    <n v="2"/>
    <x v="0"/>
    <x v="0"/>
    <x v="0"/>
    <n v="544000"/>
    <x v="0"/>
    <x v="0"/>
    <x v="0"/>
    <x v="7"/>
  </r>
  <r>
    <x v="41"/>
    <x v="41"/>
    <s v="MUEBLES CC CUBRIMIENTOS"/>
    <x v="0"/>
    <m/>
    <s v="2024-02-28"/>
    <s v="2024-05-24"/>
    <s v="2024-05-28 15:16:31"/>
    <s v="2024-07-23 11:08:56"/>
    <s v="2024-09-13 09:07:09"/>
    <s v="2024-12-03 09:29:43"/>
    <s v="2024-12-03 09:29:58"/>
    <s v="2024-05-28"/>
    <s v="2024-07-23"/>
    <s v="2024-08-26"/>
    <s v="2024-08-29"/>
    <s v="2024-09-10"/>
    <x v="3"/>
    <s v="Bogota"/>
    <s v="12473"/>
    <x v="121"/>
    <m/>
    <x v="3"/>
    <n v="3"/>
    <x v="0"/>
    <x v="0"/>
    <x v="0"/>
    <n v="897600"/>
    <x v="0"/>
    <x v="0"/>
    <x v="0"/>
    <x v="7"/>
  </r>
  <r>
    <x v="41"/>
    <x v="41"/>
    <s v="MUEBLES CC CUBRIMIENTOS"/>
    <x v="0"/>
    <m/>
    <s v="2024-02-28"/>
    <s v="2024-05-24"/>
    <s v="2024-05-28 15:16:31"/>
    <s v="2024-07-23 11:08:56"/>
    <s v="2024-09-13 09:07:09"/>
    <s v="2024-12-03 09:29:43"/>
    <s v="2024-12-03 09:29:58"/>
    <s v="2024-05-28"/>
    <s v="2024-07-23"/>
    <s v="2024-08-26"/>
    <s v="2024-08-29"/>
    <s v="2024-09-10"/>
    <x v="3"/>
    <s v="Bogota"/>
    <s v="12473"/>
    <x v="121"/>
    <m/>
    <x v="0"/>
    <n v="2"/>
    <x v="0"/>
    <x v="0"/>
    <x v="0"/>
    <n v="544000"/>
    <x v="0"/>
    <x v="0"/>
    <x v="0"/>
    <x v="7"/>
  </r>
  <r>
    <x v="41"/>
    <x v="41"/>
    <s v="MUEBLES CC CUBRIMIENTOS"/>
    <x v="0"/>
    <m/>
    <s v="2024-02-28"/>
    <s v="2024-05-24"/>
    <s v="2024-05-28 15:16:31"/>
    <s v="2024-07-23 11:08:56"/>
    <s v="2024-09-13 09:07:09"/>
    <s v="2024-12-03 09:29:43"/>
    <s v="2024-12-03 09:29:58"/>
    <s v="2024-05-28"/>
    <s v="2024-07-23"/>
    <s v="2024-08-26"/>
    <s v="2024-08-29"/>
    <s v="2024-09-10"/>
    <x v="3"/>
    <s v="Bogota"/>
    <s v="15692"/>
    <x v="122"/>
    <m/>
    <x v="3"/>
    <n v="30"/>
    <x v="0"/>
    <x v="0"/>
    <x v="0"/>
    <n v="6502500"/>
    <x v="0"/>
    <x v="0"/>
    <x v="0"/>
    <x v="7"/>
  </r>
  <r>
    <x v="41"/>
    <x v="41"/>
    <s v="MUEBLES CC CUBRIMIENTOS"/>
    <x v="0"/>
    <m/>
    <s v="2024-02-28"/>
    <s v="2024-05-24"/>
    <s v="2024-05-28 15:16:31"/>
    <s v="2024-07-23 11:08:56"/>
    <s v="2024-09-13 09:07:09"/>
    <s v="2024-12-03 09:29:43"/>
    <s v="2024-12-03 09:29:58"/>
    <s v="2024-05-28"/>
    <s v="2024-07-23"/>
    <s v="2024-08-26"/>
    <s v="2024-08-29"/>
    <s v="2024-09-10"/>
    <x v="3"/>
    <s v="Bogota"/>
    <s v="6543"/>
    <x v="123"/>
    <m/>
    <x v="0"/>
    <n v="4"/>
    <x v="0"/>
    <x v="0"/>
    <x v="0"/>
    <n v="340000"/>
    <x v="0"/>
    <x v="0"/>
    <x v="0"/>
    <x v="7"/>
  </r>
  <r>
    <x v="41"/>
    <x v="41"/>
    <s v="MUEBLES CC CUBRIMIENTOS"/>
    <x v="0"/>
    <m/>
    <s v="2024-02-28"/>
    <s v="2024-05-24"/>
    <s v="2024-05-28 15:16:31"/>
    <s v="2024-07-23 11:08:56"/>
    <s v="2024-09-13 09:07:09"/>
    <s v="2024-12-03 09:29:43"/>
    <s v="2024-12-03 09:29:58"/>
    <s v="2024-05-28"/>
    <s v="2024-07-23"/>
    <s v="2024-08-26"/>
    <s v="2024-08-29"/>
    <s v="2024-09-10"/>
    <x v="3"/>
    <s v="Bogota"/>
    <s v="6543"/>
    <x v="123"/>
    <m/>
    <x v="0"/>
    <n v="3"/>
    <x v="0"/>
    <x v="0"/>
    <x v="0"/>
    <n v="255000"/>
    <x v="0"/>
    <x v="0"/>
    <x v="0"/>
    <x v="7"/>
  </r>
  <r>
    <x v="41"/>
    <x v="41"/>
    <s v="MUEBLES CC CUBRIMIENTOS"/>
    <x v="0"/>
    <m/>
    <s v="2024-02-28"/>
    <s v="2024-05-24"/>
    <s v="2024-05-28 15:16:31"/>
    <s v="2024-07-23 11:08:56"/>
    <s v="2024-09-13 09:07:09"/>
    <s v="2024-12-03 09:29:43"/>
    <s v="2024-12-03 09:29:58"/>
    <s v="2024-05-28"/>
    <s v="2024-07-23"/>
    <s v="2024-08-26"/>
    <s v="2024-08-29"/>
    <s v="2024-09-10"/>
    <x v="3"/>
    <s v="Bogota"/>
    <s v="6543"/>
    <x v="123"/>
    <m/>
    <x v="0"/>
    <n v="3"/>
    <x v="0"/>
    <x v="0"/>
    <x v="0"/>
    <n v="255000"/>
    <x v="0"/>
    <x v="0"/>
    <x v="0"/>
    <x v="7"/>
  </r>
  <r>
    <x v="41"/>
    <x v="41"/>
    <s v="MUEBLES CC CUBRIMIENTOS"/>
    <x v="0"/>
    <m/>
    <s v="2024-02-28"/>
    <s v="2024-05-24"/>
    <s v="2024-05-28 15:16:31"/>
    <s v="2024-07-23 11:08:56"/>
    <s v="2024-09-13 09:07:09"/>
    <s v="2024-12-03 09:29:43"/>
    <s v="2024-12-03 09:29:58"/>
    <s v="2024-05-28"/>
    <s v="2024-07-23"/>
    <s v="2024-08-26"/>
    <s v="2024-08-29"/>
    <s v="2024-09-10"/>
    <x v="3"/>
    <s v="Bogota"/>
    <s v="6543"/>
    <x v="123"/>
    <m/>
    <x v="0"/>
    <n v="3"/>
    <x v="0"/>
    <x v="0"/>
    <x v="0"/>
    <n v="255000"/>
    <x v="0"/>
    <x v="0"/>
    <x v="0"/>
    <x v="7"/>
  </r>
  <r>
    <x v="41"/>
    <x v="41"/>
    <s v="MUEBLES CC CUBRIMIENTOS"/>
    <x v="0"/>
    <m/>
    <s v="2024-02-28"/>
    <s v="2024-05-24"/>
    <s v="2024-05-28 15:16:31"/>
    <s v="2024-07-23 11:08:56"/>
    <s v="2024-09-13 09:07:09"/>
    <s v="2024-12-03 09:29:43"/>
    <s v="2024-12-03 09:29:58"/>
    <s v="2024-05-28"/>
    <s v="2024-07-23"/>
    <s v="2024-08-26"/>
    <s v="2024-08-29"/>
    <s v="2024-09-10"/>
    <x v="3"/>
    <s v="Bogota"/>
    <s v="6543"/>
    <x v="123"/>
    <m/>
    <x v="0"/>
    <n v="3"/>
    <x v="0"/>
    <x v="0"/>
    <x v="0"/>
    <n v="255000"/>
    <x v="0"/>
    <x v="0"/>
    <x v="0"/>
    <x v="7"/>
  </r>
  <r>
    <x v="41"/>
    <x v="41"/>
    <s v="MUEBLES CC CUBRIMIENTOS"/>
    <x v="0"/>
    <m/>
    <s v="2024-02-28"/>
    <s v="2024-05-24"/>
    <s v="2024-05-28 15:16:31"/>
    <s v="2024-07-23 11:08:56"/>
    <s v="2024-09-13 09:07:09"/>
    <s v="2024-12-03 09:29:43"/>
    <s v="2024-12-03 09:29:58"/>
    <s v="2024-05-28"/>
    <s v="2024-07-23"/>
    <s v="2024-08-26"/>
    <s v="2024-08-29"/>
    <s v="2024-09-10"/>
    <x v="3"/>
    <s v="Bogota"/>
    <s v="ALER01"/>
    <x v="124"/>
    <m/>
    <x v="3"/>
    <n v="4"/>
    <x v="0"/>
    <x v="0"/>
    <x v="15"/>
    <n v="2312404"/>
    <x v="0"/>
    <x v="7"/>
    <x v="0"/>
    <x v="7"/>
  </r>
  <r>
    <x v="41"/>
    <x v="41"/>
    <s v="MUEBLES CC CUBRIMIENTOS"/>
    <x v="0"/>
    <m/>
    <s v="2024-02-28"/>
    <s v="2024-05-24"/>
    <s v="2024-05-28 15:16:31"/>
    <s v="2024-07-23 11:08:56"/>
    <s v="2024-09-13 09:07:09"/>
    <s v="2024-12-03 09:29:43"/>
    <s v="2024-12-03 09:29:58"/>
    <s v="2024-05-28"/>
    <s v="2024-07-23"/>
    <s v="2024-08-26"/>
    <s v="2024-08-29"/>
    <s v="2024-09-10"/>
    <x v="3"/>
    <s v="Bogota"/>
    <s v="CANAL GALVANIZ PTEK"/>
    <x v="65"/>
    <m/>
    <x v="0"/>
    <n v="1"/>
    <x v="21"/>
    <x v="0"/>
    <x v="0"/>
    <n v="1688047"/>
    <x v="0"/>
    <x v="0"/>
    <x v="0"/>
    <x v="7"/>
  </r>
  <r>
    <x v="41"/>
    <x v="41"/>
    <s v="MUEBLES CC CUBRIMIENTOS"/>
    <x v="0"/>
    <m/>
    <s v="2024-02-28"/>
    <s v="2024-05-24"/>
    <s v="2024-05-28 15:16:31"/>
    <s v="2024-07-23 11:08:56"/>
    <s v="2024-09-13 09:07:09"/>
    <s v="2024-12-03 09:29:43"/>
    <s v="2024-12-03 09:29:58"/>
    <s v="2024-05-28"/>
    <s v="2024-07-23"/>
    <s v="2024-08-26"/>
    <s v="2024-08-29"/>
    <s v="2024-09-10"/>
    <x v="3"/>
    <s v="Bogota"/>
    <s v="CORR04"/>
    <x v="125"/>
    <m/>
    <x v="3"/>
    <n v="2"/>
    <x v="22"/>
    <x v="0"/>
    <x v="0"/>
    <n v="1133500"/>
    <x v="0"/>
    <x v="0"/>
    <x v="0"/>
    <x v="7"/>
  </r>
  <r>
    <x v="41"/>
    <x v="41"/>
    <s v="MUEBLES CC CUBRIMIENTOS"/>
    <x v="0"/>
    <m/>
    <s v="2024-02-28"/>
    <s v="2024-05-24"/>
    <s v="2024-05-28 15:16:31"/>
    <s v="2024-07-23 11:08:56"/>
    <s v="2024-09-13 09:07:09"/>
    <s v="2024-12-03 09:29:43"/>
    <s v="2024-12-03 09:29:58"/>
    <s v="2024-05-28"/>
    <s v="2024-07-23"/>
    <s v="2024-08-26"/>
    <s v="2024-08-29"/>
    <s v="2024-09-10"/>
    <x v="3"/>
    <s v="Bogota"/>
    <s v="CORR04"/>
    <x v="125"/>
    <m/>
    <x v="3"/>
    <n v="1"/>
    <x v="23"/>
    <x v="0"/>
    <x v="0"/>
    <n v="261894"/>
    <x v="0"/>
    <x v="0"/>
    <x v="0"/>
    <x v="7"/>
  </r>
  <r>
    <x v="41"/>
    <x v="41"/>
    <s v="MUEBLES CC CUBRIMIENTOS"/>
    <x v="0"/>
    <m/>
    <s v="2024-02-28"/>
    <s v="2024-05-24"/>
    <s v="2024-05-28 15:16:31"/>
    <s v="2024-07-23 11:08:56"/>
    <s v="2024-09-13 09:07:09"/>
    <s v="2024-12-03 09:29:43"/>
    <s v="2024-12-03 09:29:58"/>
    <s v="2024-05-28"/>
    <s v="2024-07-23"/>
    <s v="2024-08-26"/>
    <s v="2024-08-29"/>
    <s v="2024-09-10"/>
    <x v="3"/>
    <s v="Bogota"/>
    <s v="CUBT02"/>
    <x v="76"/>
    <s v="LONA PERGOTEX TRASLUCIDA BLANCA 3M"/>
    <x v="3"/>
    <n v="1"/>
    <x v="24"/>
    <x v="0"/>
    <x v="19"/>
    <n v="3378052"/>
    <x v="0"/>
    <x v="0"/>
    <x v="0"/>
    <x v="7"/>
  </r>
  <r>
    <x v="41"/>
    <x v="41"/>
    <s v="MUEBLES CC CUBRIMIENTOS"/>
    <x v="0"/>
    <m/>
    <s v="2024-02-28"/>
    <s v="2024-05-24"/>
    <s v="2024-05-28 15:16:31"/>
    <s v="2024-07-23 11:08:56"/>
    <s v="2024-09-13 09:07:09"/>
    <s v="2024-12-03 09:29:43"/>
    <s v="2024-12-03 09:29:58"/>
    <s v="2024-05-28"/>
    <s v="2024-07-23"/>
    <s v="2024-08-26"/>
    <s v="2024-08-29"/>
    <s v="2024-09-10"/>
    <x v="3"/>
    <s v="Bogota"/>
    <s v="CUBT03"/>
    <x v="66"/>
    <m/>
    <x v="3"/>
    <n v="1"/>
    <x v="25"/>
    <x v="0"/>
    <x v="18"/>
    <n v="361741"/>
    <x v="0"/>
    <x v="0"/>
    <x v="0"/>
    <x v="7"/>
  </r>
  <r>
    <x v="41"/>
    <x v="41"/>
    <s v="MUEBLES CC CUBRIMIENTOS"/>
    <x v="0"/>
    <m/>
    <s v="2024-02-28"/>
    <s v="2024-05-24"/>
    <s v="2024-05-28 15:16:31"/>
    <s v="2024-07-23 11:08:56"/>
    <s v="2024-09-13 09:07:09"/>
    <s v="2024-12-03 09:29:43"/>
    <s v="2024-12-03 09:29:58"/>
    <s v="2024-05-28"/>
    <s v="2024-07-23"/>
    <s v="2024-08-26"/>
    <s v="2024-08-29"/>
    <s v="2024-09-10"/>
    <x v="3"/>
    <s v="Bogota"/>
    <s v="CUBT03"/>
    <x v="66"/>
    <m/>
    <x v="3"/>
    <n v="1"/>
    <x v="26"/>
    <x v="0"/>
    <x v="20"/>
    <n v="2148710"/>
    <x v="0"/>
    <x v="0"/>
    <x v="0"/>
    <x v="7"/>
  </r>
  <r>
    <x v="41"/>
    <x v="41"/>
    <s v="MUEBLES CC CUBRIMIENTOS"/>
    <x v="0"/>
    <m/>
    <s v="2024-02-28"/>
    <s v="2024-05-24"/>
    <s v="2024-05-28 15:16:31"/>
    <s v="2024-07-23 11:08:56"/>
    <s v="2024-09-13 09:07:09"/>
    <s v="2024-12-03 09:29:43"/>
    <s v="2024-12-03 09:29:58"/>
    <s v="2024-05-28"/>
    <s v="2024-07-23"/>
    <s v="2024-08-26"/>
    <s v="2024-08-29"/>
    <s v="2024-09-10"/>
    <x v="3"/>
    <s v="Bogota"/>
    <s v="CUBT03"/>
    <x v="66"/>
    <m/>
    <x v="3"/>
    <n v="1"/>
    <x v="27"/>
    <x v="0"/>
    <x v="19"/>
    <n v="4340905"/>
    <x v="0"/>
    <x v="0"/>
    <x v="0"/>
    <x v="7"/>
  </r>
  <r>
    <x v="41"/>
    <x v="41"/>
    <s v="MUEBLES CC CUBRIMIENTOS"/>
    <x v="0"/>
    <m/>
    <s v="2024-02-28"/>
    <s v="2024-05-24"/>
    <s v="2024-05-28 15:16:31"/>
    <s v="2024-07-23 11:08:56"/>
    <s v="2024-09-13 09:07:09"/>
    <s v="2024-12-03 09:29:43"/>
    <s v="2024-12-03 09:29:58"/>
    <s v="2024-05-28"/>
    <s v="2024-07-23"/>
    <s v="2024-08-26"/>
    <s v="2024-08-29"/>
    <s v="2024-09-10"/>
    <x v="3"/>
    <s v="Bogota"/>
    <s v="FLANCHE01"/>
    <x v="51"/>
    <m/>
    <x v="3"/>
    <n v="1"/>
    <x v="23"/>
    <x v="0"/>
    <x v="0"/>
    <n v="595000"/>
    <x v="0"/>
    <x v="0"/>
    <x v="0"/>
    <x v="7"/>
  </r>
  <r>
    <x v="41"/>
    <x v="41"/>
    <s v="MUEBLES CC CUBRIMIENTOS"/>
    <x v="0"/>
    <m/>
    <s v="2024-02-28"/>
    <s v="2024-05-24"/>
    <s v="2024-05-28 15:16:31"/>
    <s v="2024-07-23 11:08:56"/>
    <s v="2024-09-13 09:07:09"/>
    <s v="2024-12-03 09:29:43"/>
    <s v="2024-12-03 09:29:58"/>
    <s v="2024-05-28"/>
    <s v="2024-07-23"/>
    <s v="2024-08-26"/>
    <s v="2024-08-29"/>
    <s v="2024-09-10"/>
    <x v="3"/>
    <s v="Bogota"/>
    <s v="FLANCHE01"/>
    <x v="51"/>
    <m/>
    <x v="3"/>
    <n v="1"/>
    <x v="28"/>
    <x v="0"/>
    <x v="0"/>
    <n v="2196800"/>
    <x v="0"/>
    <x v="0"/>
    <x v="0"/>
    <x v="7"/>
  </r>
  <r>
    <x v="41"/>
    <x v="41"/>
    <s v="MUEBLES CC CUBRIMIENTOS"/>
    <x v="0"/>
    <m/>
    <s v="2024-02-28"/>
    <s v="2024-05-24"/>
    <s v="2024-05-28 15:16:31"/>
    <s v="2024-07-23 11:08:56"/>
    <s v="2024-09-13 09:07:09"/>
    <s v="2024-12-03 09:29:43"/>
    <s v="2024-12-03 09:29:58"/>
    <s v="2024-05-28"/>
    <s v="2024-07-23"/>
    <s v="2024-08-26"/>
    <s v="2024-08-29"/>
    <s v="2024-09-10"/>
    <x v="3"/>
    <s v="Bogota"/>
    <s v="FLANCHE01"/>
    <x v="51"/>
    <m/>
    <x v="3"/>
    <n v="1"/>
    <x v="29"/>
    <x v="0"/>
    <x v="0"/>
    <n v="388861"/>
    <x v="0"/>
    <x v="0"/>
    <x v="0"/>
    <x v="7"/>
  </r>
  <r>
    <x v="41"/>
    <x v="41"/>
    <s v="MUEBLES CC CUBRIMIENTOS"/>
    <x v="0"/>
    <m/>
    <s v="2024-02-28"/>
    <s v="2024-05-24"/>
    <s v="2024-05-28 15:16:31"/>
    <s v="2024-07-23 11:08:56"/>
    <s v="2024-09-13 09:07:09"/>
    <s v="2024-12-03 09:29:43"/>
    <s v="2024-12-03 09:29:58"/>
    <s v="2024-05-28"/>
    <s v="2024-07-23"/>
    <s v="2024-08-26"/>
    <s v="2024-08-29"/>
    <s v="2024-09-10"/>
    <x v="3"/>
    <s v="Bogota"/>
    <s v="FLANCHE01"/>
    <x v="51"/>
    <m/>
    <x v="3"/>
    <n v="1"/>
    <x v="30"/>
    <x v="0"/>
    <x v="0"/>
    <n v="1760000"/>
    <x v="0"/>
    <x v="0"/>
    <x v="0"/>
    <x v="7"/>
  </r>
  <r>
    <x v="41"/>
    <x v="41"/>
    <s v="MUEBLES CC CUBRIMIENTOS"/>
    <x v="0"/>
    <m/>
    <s v="2024-02-28"/>
    <s v="2024-05-24"/>
    <s v="2024-05-28 15:16:31"/>
    <s v="2024-07-23 11:08:56"/>
    <s v="2024-09-13 09:07:09"/>
    <s v="2024-12-03 09:29:43"/>
    <s v="2024-12-03 09:29:58"/>
    <s v="2024-05-28"/>
    <s v="2024-07-23"/>
    <s v="2024-08-26"/>
    <s v="2024-08-29"/>
    <s v="2024-09-10"/>
    <x v="3"/>
    <s v="Bogota"/>
    <s v="FLANCHE01"/>
    <x v="51"/>
    <m/>
    <x v="3"/>
    <n v="2"/>
    <x v="31"/>
    <x v="0"/>
    <x v="0"/>
    <n v="3520000"/>
    <x v="0"/>
    <x v="0"/>
    <x v="0"/>
    <x v="7"/>
  </r>
  <r>
    <x v="41"/>
    <x v="41"/>
    <s v="MUEBLES CC CUBRIMIENTOS"/>
    <x v="0"/>
    <m/>
    <s v="2024-02-28"/>
    <s v="2024-05-24"/>
    <s v="2024-05-28 15:16:31"/>
    <s v="2024-07-23 11:08:56"/>
    <s v="2024-09-13 09:07:09"/>
    <s v="2024-12-03 09:29:43"/>
    <s v="2024-12-03 09:29:58"/>
    <s v="2024-05-28"/>
    <s v="2024-07-23"/>
    <s v="2024-08-26"/>
    <s v="2024-08-29"/>
    <s v="2024-09-10"/>
    <x v="3"/>
    <s v="Bogota"/>
    <s v="FLANCHE01"/>
    <x v="51"/>
    <m/>
    <x v="3"/>
    <n v="2"/>
    <x v="32"/>
    <x v="0"/>
    <x v="0"/>
    <n v="2928000"/>
    <x v="0"/>
    <x v="0"/>
    <x v="0"/>
    <x v="7"/>
  </r>
  <r>
    <x v="41"/>
    <x v="41"/>
    <s v="MUEBLES CC CUBRIMIENTOS"/>
    <x v="0"/>
    <m/>
    <s v="2024-02-28"/>
    <s v="2024-05-24"/>
    <s v="2024-05-28 15:16:31"/>
    <s v="2024-07-23 11:08:56"/>
    <s v="2024-09-13 09:07:09"/>
    <s v="2024-12-03 09:29:43"/>
    <s v="2024-12-03 09:29:58"/>
    <s v="2024-05-28"/>
    <s v="2024-07-23"/>
    <s v="2024-08-26"/>
    <s v="2024-08-29"/>
    <s v="2024-09-10"/>
    <x v="3"/>
    <s v="Bogota"/>
    <s v="FLANCHE01"/>
    <x v="51"/>
    <m/>
    <x v="3"/>
    <n v="1"/>
    <x v="30"/>
    <x v="0"/>
    <x v="0"/>
    <n v="2359920"/>
    <x v="0"/>
    <x v="0"/>
    <x v="0"/>
    <x v="7"/>
  </r>
  <r>
    <x v="41"/>
    <x v="41"/>
    <s v="MUEBLES CC CUBRIMIENTOS"/>
    <x v="0"/>
    <m/>
    <s v="2024-02-28"/>
    <s v="2024-05-24"/>
    <s v="2024-05-28 15:16:31"/>
    <s v="2024-07-23 11:08:56"/>
    <s v="2024-09-13 09:07:09"/>
    <s v="2024-12-03 09:29:43"/>
    <s v="2024-12-03 09:29:58"/>
    <s v="2024-05-28"/>
    <s v="2024-07-23"/>
    <s v="2024-08-26"/>
    <s v="2024-08-29"/>
    <s v="2024-09-10"/>
    <x v="3"/>
    <s v="Bogota"/>
    <s v="FLANCHE01"/>
    <x v="51"/>
    <m/>
    <x v="3"/>
    <n v="1"/>
    <x v="33"/>
    <x v="0"/>
    <x v="0"/>
    <n v="214620"/>
    <x v="0"/>
    <x v="0"/>
    <x v="0"/>
    <x v="7"/>
  </r>
  <r>
    <x v="41"/>
    <x v="41"/>
    <s v="MUEBLES CC CUBRIMIENTOS"/>
    <x v="0"/>
    <m/>
    <s v="2024-02-28"/>
    <s v="2024-05-24"/>
    <s v="2024-05-28 15:16:31"/>
    <s v="2024-07-23 11:08:56"/>
    <s v="2024-09-13 09:07:09"/>
    <s v="2024-12-03 09:29:43"/>
    <s v="2024-12-03 09:29:58"/>
    <s v="2024-05-28"/>
    <s v="2024-07-23"/>
    <s v="2024-08-26"/>
    <s v="2024-08-29"/>
    <s v="2024-09-10"/>
    <x v="3"/>
    <s v="Bogota"/>
    <s v="PFAC04"/>
    <x v="126"/>
    <m/>
    <x v="3"/>
    <n v="1"/>
    <x v="26"/>
    <x v="0"/>
    <x v="21"/>
    <n v="4995248"/>
    <x v="0"/>
    <x v="4"/>
    <x v="2"/>
    <x v="7"/>
  </r>
  <r>
    <x v="41"/>
    <x v="41"/>
    <s v="MUEBLES CC CUBRIMIENTOS"/>
    <x v="0"/>
    <m/>
    <s v="2024-02-28"/>
    <s v="2024-05-24"/>
    <s v="2024-05-28 15:16:31"/>
    <s v="2024-07-23 11:08:56"/>
    <s v="2024-09-13 09:07:09"/>
    <s v="2024-12-03 09:29:43"/>
    <s v="2024-12-03 09:29:58"/>
    <s v="2024-05-28"/>
    <s v="2024-07-23"/>
    <s v="2024-08-26"/>
    <s v="2024-08-29"/>
    <s v="2024-09-10"/>
    <x v="3"/>
    <s v="Bogota"/>
    <s v="PLT15"/>
    <x v="127"/>
    <m/>
    <x v="3"/>
    <n v="1"/>
    <x v="0"/>
    <x v="0"/>
    <x v="0"/>
    <n v="627853"/>
    <x v="0"/>
    <x v="0"/>
    <x v="0"/>
    <x v="7"/>
  </r>
  <r>
    <x v="41"/>
    <x v="41"/>
    <s v="MUEBLES CC CUBRIMIENTOS"/>
    <x v="0"/>
    <m/>
    <s v="2024-02-28"/>
    <s v="2024-05-24"/>
    <s v="2024-05-28 15:16:31"/>
    <s v="2024-07-23 11:08:56"/>
    <s v="2024-09-13 09:07:09"/>
    <s v="2024-12-03 09:29:43"/>
    <s v="2024-12-03 09:29:58"/>
    <s v="2024-05-28"/>
    <s v="2024-07-23"/>
    <s v="2024-08-26"/>
    <s v="2024-08-29"/>
    <s v="2024-09-10"/>
    <x v="3"/>
    <s v="Bogota"/>
    <s v="PLT16-1"/>
    <x v="128"/>
    <m/>
    <x v="3"/>
    <n v="2"/>
    <x v="0"/>
    <x v="0"/>
    <x v="0"/>
    <n v="298820"/>
    <x v="0"/>
    <x v="0"/>
    <x v="0"/>
    <x v="7"/>
  </r>
  <r>
    <x v="41"/>
    <x v="41"/>
    <s v="MUEBLES CC CUBRIMIENTOS"/>
    <x v="0"/>
    <m/>
    <s v="2024-02-28"/>
    <s v="2024-05-24"/>
    <s v="2024-05-28 15:16:31"/>
    <s v="2024-07-23 11:08:56"/>
    <s v="2024-09-13 09:07:09"/>
    <s v="2024-12-03 09:29:43"/>
    <s v="2024-12-03 09:29:58"/>
    <s v="2024-05-28"/>
    <s v="2024-07-23"/>
    <s v="2024-08-26"/>
    <s v="2024-08-29"/>
    <s v="2024-09-10"/>
    <x v="3"/>
    <s v="Bogota"/>
    <s v="PLT39"/>
    <x v="129"/>
    <m/>
    <x v="3"/>
    <n v="2"/>
    <x v="0"/>
    <x v="0"/>
    <x v="0"/>
    <n v="85000"/>
    <x v="0"/>
    <x v="0"/>
    <x v="0"/>
    <x v="7"/>
  </r>
  <r>
    <x v="41"/>
    <x v="41"/>
    <s v="MUEBLES CC CUBRIMIENTOS"/>
    <x v="0"/>
    <m/>
    <s v="2024-02-28"/>
    <s v="2024-05-24"/>
    <s v="2024-05-28 15:16:31"/>
    <s v="2024-07-23 11:08:56"/>
    <s v="2024-09-13 09:07:09"/>
    <s v="2024-12-03 09:29:43"/>
    <s v="2024-12-03 09:29:58"/>
    <s v="2024-05-28"/>
    <s v="2024-07-23"/>
    <s v="2024-08-26"/>
    <s v="2024-08-29"/>
    <s v="2024-09-10"/>
    <x v="3"/>
    <s v="Bogota"/>
    <s v="PLT43"/>
    <x v="130"/>
    <m/>
    <x v="3"/>
    <n v="2"/>
    <x v="0"/>
    <x v="0"/>
    <x v="0"/>
    <n v="258308"/>
    <x v="0"/>
    <x v="0"/>
    <x v="0"/>
    <x v="7"/>
  </r>
  <r>
    <x v="41"/>
    <x v="41"/>
    <s v="MUEBLES CC CUBRIMIENTOS"/>
    <x v="0"/>
    <m/>
    <s v="2024-02-28"/>
    <s v="2024-05-24"/>
    <s v="2024-05-28 15:16:31"/>
    <s v="2024-07-23 11:08:56"/>
    <s v="2024-09-13 09:07:09"/>
    <s v="2024-12-03 09:29:43"/>
    <s v="2024-12-03 09:29:58"/>
    <s v="2024-05-28"/>
    <s v="2024-07-23"/>
    <s v="2024-08-26"/>
    <s v="2024-08-29"/>
    <s v="2024-09-10"/>
    <x v="3"/>
    <s v="Bogota"/>
    <s v="PLT43"/>
    <x v="130"/>
    <m/>
    <x v="3"/>
    <n v="6"/>
    <x v="0"/>
    <x v="0"/>
    <x v="0"/>
    <n v="1110924"/>
    <x v="0"/>
    <x v="0"/>
    <x v="0"/>
    <x v="7"/>
  </r>
  <r>
    <x v="41"/>
    <x v="41"/>
    <s v="MUEBLES CC CUBRIMIENTOS"/>
    <x v="0"/>
    <m/>
    <s v="2024-02-28"/>
    <s v="2024-05-24"/>
    <s v="2024-05-28 15:16:31"/>
    <s v="2024-07-23 11:08:56"/>
    <s v="2024-09-13 09:07:09"/>
    <s v="2024-12-03 09:29:43"/>
    <s v="2024-12-03 09:29:58"/>
    <s v="2024-05-28"/>
    <s v="2024-07-23"/>
    <s v="2024-08-26"/>
    <s v="2024-08-29"/>
    <s v="2024-09-10"/>
    <x v="3"/>
    <s v="Bogota"/>
    <s v="PTAC03"/>
    <x v="68"/>
    <m/>
    <x v="3"/>
    <n v="2"/>
    <x v="0"/>
    <x v="4"/>
    <x v="0"/>
    <n v="34000000"/>
    <x v="0"/>
    <x v="0"/>
    <x v="0"/>
    <x v="7"/>
  </r>
  <r>
    <x v="41"/>
    <x v="41"/>
    <s v="MUEBLES CC CUBRIMIENTOS"/>
    <x v="0"/>
    <m/>
    <s v="2024-02-28"/>
    <s v="2024-05-24"/>
    <s v="2024-05-28 15:16:31"/>
    <s v="2024-07-23 11:08:56"/>
    <s v="2024-09-13 09:07:09"/>
    <s v="2024-12-03 09:29:43"/>
    <s v="2024-12-03 09:29:58"/>
    <s v="2024-05-28"/>
    <s v="2024-07-23"/>
    <s v="2024-08-26"/>
    <s v="2024-08-29"/>
    <s v="2024-09-10"/>
    <x v="3"/>
    <s v="Bogota"/>
    <s v="PTAL01"/>
    <x v="131"/>
    <m/>
    <x v="3"/>
    <n v="1"/>
    <x v="0"/>
    <x v="5"/>
    <x v="0"/>
    <n v="841668"/>
    <x v="0"/>
    <x v="0"/>
    <x v="0"/>
    <x v="7"/>
  </r>
  <r>
    <x v="41"/>
    <x v="41"/>
    <s v="MUEBLES CC CUBRIMIENTOS"/>
    <x v="0"/>
    <m/>
    <s v="2024-02-28"/>
    <s v="2024-05-24"/>
    <s v="2024-05-28 15:16:31"/>
    <s v="2024-07-23 11:08:56"/>
    <s v="2024-09-13 09:07:09"/>
    <s v="2024-12-03 09:29:43"/>
    <s v="2024-12-03 09:29:58"/>
    <s v="2024-05-28"/>
    <s v="2024-07-23"/>
    <s v="2024-08-26"/>
    <s v="2024-08-29"/>
    <s v="2024-09-10"/>
    <x v="3"/>
    <s v="Bogota"/>
    <s v="PTAL02"/>
    <x v="132"/>
    <m/>
    <x v="3"/>
    <n v="2"/>
    <x v="0"/>
    <x v="5"/>
    <x v="0"/>
    <n v="2487152"/>
    <x v="0"/>
    <x v="0"/>
    <x v="0"/>
    <x v="7"/>
  </r>
  <r>
    <x v="41"/>
    <x v="41"/>
    <s v="MUEBLES CC CUBRIMIENTOS"/>
    <x v="0"/>
    <m/>
    <s v="2024-02-28"/>
    <s v="2024-05-24"/>
    <s v="2024-05-28 15:16:31"/>
    <s v="2024-07-23 11:08:56"/>
    <s v="2024-09-13 09:07:09"/>
    <s v="2024-12-03 09:29:43"/>
    <s v="2024-12-03 09:29:58"/>
    <s v="2024-05-28"/>
    <s v="2024-07-23"/>
    <s v="2024-08-26"/>
    <s v="2024-08-29"/>
    <s v="2024-09-10"/>
    <x v="3"/>
    <s v="Bogota"/>
    <s v="PTEK01"/>
    <x v="133"/>
    <s v="LONA PERGOTEX TRASLUCIDA BLANCA 3M"/>
    <x v="3"/>
    <n v="1"/>
    <x v="34"/>
    <x v="0"/>
    <x v="22"/>
    <n v="105584771"/>
    <x v="0"/>
    <x v="4"/>
    <x v="7"/>
    <x v="7"/>
  </r>
  <r>
    <x v="41"/>
    <x v="41"/>
    <s v="MUEBLES CC CUBRIMIENTOS"/>
    <x v="0"/>
    <m/>
    <s v="2024-02-28"/>
    <s v="2024-05-24"/>
    <s v="2024-05-28 15:16:31"/>
    <s v="2024-07-23 11:08:56"/>
    <s v="2024-09-13 09:07:09"/>
    <s v="2024-12-03 09:29:43"/>
    <s v="2024-12-03 09:29:58"/>
    <s v="2024-05-28"/>
    <s v="2024-07-23"/>
    <s v="2024-08-26"/>
    <s v="2024-08-29"/>
    <s v="2024-09-10"/>
    <x v="3"/>
    <s v="Bogota"/>
    <s v="PTEK01"/>
    <x v="133"/>
    <s v="LONA PERGOTEX TRASLUCIDA BLANCA 3M"/>
    <x v="3"/>
    <n v="1"/>
    <x v="35"/>
    <x v="0"/>
    <x v="23"/>
    <n v="80133796"/>
    <x v="0"/>
    <x v="4"/>
    <x v="7"/>
    <x v="7"/>
  </r>
  <r>
    <x v="41"/>
    <x v="41"/>
    <s v="MUEBLES CC CUBRIMIENTOS"/>
    <x v="0"/>
    <m/>
    <s v="2024-02-28"/>
    <s v="2024-05-24"/>
    <s v="2024-05-28 15:16:31"/>
    <s v="2024-07-23 11:08:56"/>
    <s v="2024-09-13 09:07:09"/>
    <s v="2024-12-03 09:29:43"/>
    <s v="2024-12-03 09:29:58"/>
    <s v="2024-05-28"/>
    <s v="2024-07-23"/>
    <s v="2024-08-26"/>
    <s v="2024-08-29"/>
    <s v="2024-09-10"/>
    <x v="3"/>
    <s v="Bogota"/>
    <s v="PTEK04"/>
    <x v="134"/>
    <s v="LONA PERGOTEX TRASLUCIDA BLANCA 3M"/>
    <x v="3"/>
    <n v="1"/>
    <x v="3"/>
    <x v="0"/>
    <x v="23"/>
    <n v="61371134"/>
    <x v="0"/>
    <x v="4"/>
    <x v="7"/>
    <x v="7"/>
  </r>
  <r>
    <x v="41"/>
    <x v="41"/>
    <s v="MUEBLES CC CUBRIMIENTOS"/>
    <x v="0"/>
    <m/>
    <s v="2024-02-28"/>
    <s v="2024-05-24"/>
    <s v="2024-05-28 15:16:31"/>
    <s v="2024-07-23 11:08:56"/>
    <s v="2024-09-13 09:07:09"/>
    <s v="2024-12-03 09:29:43"/>
    <s v="2024-12-03 09:29:58"/>
    <s v="2024-05-28"/>
    <s v="2024-07-23"/>
    <s v="2024-08-26"/>
    <s v="2024-08-29"/>
    <s v="2024-09-10"/>
    <x v="3"/>
    <s v="Bogota"/>
    <s v="PTEK11"/>
    <x v="135"/>
    <s v="LONA PERGOTEX TRASLUCIDA BLANCA 3M"/>
    <x v="3"/>
    <n v="1"/>
    <x v="36"/>
    <x v="0"/>
    <x v="24"/>
    <n v="45547220"/>
    <x v="0"/>
    <x v="4"/>
    <x v="7"/>
    <x v="7"/>
  </r>
  <r>
    <x v="41"/>
    <x v="41"/>
    <s v="MUEBLES CC CUBRIMIENTOS"/>
    <x v="0"/>
    <m/>
    <s v="2024-02-28"/>
    <s v="2024-05-24"/>
    <s v="2024-05-28 15:16:31"/>
    <s v="2024-07-23 11:08:56"/>
    <s v="2024-09-13 09:07:09"/>
    <s v="2024-12-03 09:29:43"/>
    <s v="2024-12-03 09:29:58"/>
    <s v="2024-05-28"/>
    <s v="2024-07-23"/>
    <s v="2024-08-26"/>
    <s v="2024-08-29"/>
    <s v="2024-09-10"/>
    <x v="3"/>
    <s v="Bogota"/>
    <s v="PTEK20"/>
    <x v="136"/>
    <s v="LONA PERGOTEX TRASLUCIDA BLANCA 3M"/>
    <x v="3"/>
    <n v="1"/>
    <x v="37"/>
    <x v="0"/>
    <x v="25"/>
    <n v="54458382"/>
    <x v="0"/>
    <x v="4"/>
    <x v="7"/>
    <x v="7"/>
  </r>
  <r>
    <x v="41"/>
    <x v="41"/>
    <s v="MUEBLES CC CUBRIMIENTOS"/>
    <x v="0"/>
    <m/>
    <s v="2024-02-28"/>
    <s v="2024-05-24"/>
    <s v="2024-05-28 15:16:31"/>
    <s v="2024-07-23 11:08:56"/>
    <s v="2024-09-13 09:07:09"/>
    <s v="2024-12-03 09:29:43"/>
    <s v="2024-12-03 09:29:58"/>
    <s v="2024-05-28"/>
    <s v="2024-07-23"/>
    <s v="2024-08-26"/>
    <s v="2024-08-29"/>
    <s v="2024-09-10"/>
    <x v="3"/>
    <s v="Bogota"/>
    <s v="SERV04"/>
    <x v="50"/>
    <m/>
    <x v="0"/>
    <n v="1"/>
    <x v="0"/>
    <x v="0"/>
    <x v="0"/>
    <n v="4000000"/>
    <x v="0"/>
    <x v="1"/>
    <x v="1"/>
    <x v="7"/>
  </r>
  <r>
    <x v="41"/>
    <x v="41"/>
    <s v="MUEBLES CC CUBRIMIENTOS"/>
    <x v="0"/>
    <m/>
    <s v="2024-02-28"/>
    <s v="2024-05-24"/>
    <s v="2024-05-28 15:16:31"/>
    <s v="2024-07-23 11:08:56"/>
    <s v="2024-09-13 09:07:09"/>
    <s v="2024-12-03 09:29:43"/>
    <s v="2024-12-03 09:29:58"/>
    <s v="2024-05-28"/>
    <s v="2024-07-23"/>
    <s v="2024-08-26"/>
    <s v="2024-08-29"/>
    <s v="2024-09-10"/>
    <x v="3"/>
    <s v="Bogota"/>
    <s v="SERV14"/>
    <x v="137"/>
    <m/>
    <x v="0"/>
    <n v="1"/>
    <x v="0"/>
    <x v="0"/>
    <x v="0"/>
    <n v="2000000"/>
    <x v="0"/>
    <x v="0"/>
    <x v="0"/>
    <x v="7"/>
  </r>
  <r>
    <x v="41"/>
    <x v="41"/>
    <s v="MUEBLES CC CUBRIMIENTOS"/>
    <x v="0"/>
    <m/>
    <s v="2024-02-28"/>
    <s v="2024-05-24"/>
    <s v="2024-05-28 15:16:31"/>
    <s v="2024-07-23 11:08:56"/>
    <s v="2024-09-13 09:07:09"/>
    <s v="2024-12-03 09:29:43"/>
    <s v="2024-12-03 09:29:58"/>
    <s v="2024-05-28"/>
    <s v="2024-07-23"/>
    <s v="2024-08-26"/>
    <s v="2024-08-29"/>
    <s v="2024-09-10"/>
    <x v="3"/>
    <s v="Bogota"/>
    <s v="SOLAPA01"/>
    <x v="69"/>
    <m/>
    <x v="3"/>
    <n v="1"/>
    <x v="38"/>
    <x v="0"/>
    <x v="0"/>
    <n v="340287"/>
    <x v="0"/>
    <x v="0"/>
    <x v="0"/>
    <x v="7"/>
  </r>
  <r>
    <x v="41"/>
    <x v="41"/>
    <s v="MUEBLES CC CUBRIMIENTOS"/>
    <x v="0"/>
    <m/>
    <s v="2024-02-28"/>
    <s v="2024-05-24"/>
    <s v="2024-05-28 15:16:31"/>
    <s v="2024-07-23 11:08:56"/>
    <s v="2024-09-13 09:07:09"/>
    <s v="2024-12-03 09:29:43"/>
    <s v="2024-12-03 09:29:58"/>
    <s v="2024-05-28"/>
    <s v="2024-07-23"/>
    <s v="2024-08-26"/>
    <s v="2024-08-29"/>
    <s v="2024-09-10"/>
    <x v="3"/>
    <s v="Bogota"/>
    <s v="SOLAPA01"/>
    <x v="69"/>
    <m/>
    <x v="3"/>
    <n v="1"/>
    <x v="39"/>
    <x v="0"/>
    <x v="0"/>
    <n v="453716"/>
    <x v="0"/>
    <x v="0"/>
    <x v="0"/>
    <x v="7"/>
  </r>
  <r>
    <x v="41"/>
    <x v="41"/>
    <s v="MUEBLES CC CUBRIMIENTOS"/>
    <x v="0"/>
    <m/>
    <s v="2024-02-28"/>
    <s v="2024-05-24"/>
    <s v="2024-05-28 15:16:31"/>
    <s v="2024-07-23 11:08:56"/>
    <s v="2024-09-13 09:07:09"/>
    <s v="2024-12-03 09:29:43"/>
    <s v="2024-12-03 09:29:58"/>
    <s v="2024-05-28"/>
    <s v="2024-07-23"/>
    <s v="2024-08-26"/>
    <s v="2024-08-29"/>
    <s v="2024-09-10"/>
    <x v="3"/>
    <s v="Bogota"/>
    <s v="SPOT25"/>
    <x v="138"/>
    <m/>
    <x v="0"/>
    <n v="2"/>
    <x v="0"/>
    <x v="0"/>
    <x v="0"/>
    <n v="7166016"/>
    <x v="0"/>
    <x v="0"/>
    <x v="0"/>
    <x v="7"/>
  </r>
  <r>
    <x v="41"/>
    <x v="41"/>
    <s v="MUEBLES CC CUBRIMIENTOS"/>
    <x v="0"/>
    <m/>
    <s v="2024-02-28"/>
    <s v="2024-05-24"/>
    <s v="2024-05-28 15:16:31"/>
    <s v="2024-07-23 11:08:56"/>
    <s v="2024-09-13 09:07:09"/>
    <s v="2024-12-03 09:29:43"/>
    <s v="2024-12-03 09:29:58"/>
    <s v="2024-05-28"/>
    <s v="2024-07-23"/>
    <s v="2024-08-26"/>
    <s v="2024-08-29"/>
    <s v="2024-09-10"/>
    <x v="3"/>
    <s v="Bogota"/>
    <s v="SPOT30"/>
    <x v="54"/>
    <m/>
    <x v="0"/>
    <n v="1"/>
    <x v="0"/>
    <x v="0"/>
    <x v="0"/>
    <n v="4293312"/>
    <x v="0"/>
    <x v="0"/>
    <x v="0"/>
    <x v="7"/>
  </r>
  <r>
    <x v="41"/>
    <x v="41"/>
    <s v="MUEBLES CC CUBRIMIENTOS"/>
    <x v="0"/>
    <m/>
    <s v="2024-02-28"/>
    <s v="2024-05-24"/>
    <s v="2024-05-28 15:16:31"/>
    <s v="2024-07-23 11:08:56"/>
    <s v="2024-09-13 09:07:09"/>
    <s v="2024-12-03 09:29:43"/>
    <s v="2024-12-03 09:29:58"/>
    <s v="2024-05-28"/>
    <s v="2024-07-23"/>
    <s v="2024-08-26"/>
    <s v="2024-08-29"/>
    <s v="2024-09-10"/>
    <x v="3"/>
    <s v="Bogota"/>
    <s v="SPOT30"/>
    <x v="54"/>
    <m/>
    <x v="0"/>
    <n v="2"/>
    <x v="0"/>
    <x v="0"/>
    <x v="0"/>
    <n v="8586624"/>
    <x v="0"/>
    <x v="0"/>
    <x v="0"/>
    <x v="7"/>
  </r>
  <r>
    <x v="41"/>
    <x v="41"/>
    <s v="MUEBLES CC CUBRIMIENTOS"/>
    <x v="0"/>
    <m/>
    <s v="2024-02-28"/>
    <s v="2024-05-24"/>
    <s v="2024-05-28 15:16:31"/>
    <s v="2024-07-23 11:08:56"/>
    <s v="2024-09-13 09:07:09"/>
    <s v="2024-12-03 09:29:43"/>
    <s v="2024-12-03 09:29:58"/>
    <s v="2024-05-28"/>
    <s v="2024-07-23"/>
    <s v="2024-08-26"/>
    <s v="2024-08-29"/>
    <s v="2024-09-10"/>
    <x v="3"/>
    <s v="Bogota"/>
    <s v="SPOT30"/>
    <x v="54"/>
    <m/>
    <x v="0"/>
    <n v="1"/>
    <x v="0"/>
    <x v="0"/>
    <x v="0"/>
    <n v="4533312"/>
    <x v="0"/>
    <x v="0"/>
    <x v="0"/>
    <x v="7"/>
  </r>
  <r>
    <x v="41"/>
    <x v="41"/>
    <s v="MUEBLES CC CUBRIMIENTOS"/>
    <x v="0"/>
    <m/>
    <s v="2024-02-28"/>
    <s v="2024-05-24"/>
    <s v="2024-05-28 15:16:31"/>
    <s v="2024-07-23 11:08:56"/>
    <s v="2024-09-13 09:07:09"/>
    <s v="2024-12-03 09:29:43"/>
    <s v="2024-12-03 09:29:58"/>
    <s v="2024-05-28"/>
    <s v="2024-07-23"/>
    <s v="2024-08-26"/>
    <s v="2024-08-29"/>
    <s v="2024-09-10"/>
    <x v="3"/>
    <s v="Bogota"/>
    <s v="SPOT30"/>
    <x v="54"/>
    <m/>
    <x v="0"/>
    <n v="1"/>
    <x v="0"/>
    <x v="0"/>
    <x v="0"/>
    <n v="4293312"/>
    <x v="0"/>
    <x v="0"/>
    <x v="0"/>
    <x v="7"/>
  </r>
  <r>
    <x v="41"/>
    <x v="41"/>
    <s v="MUEBLES CC CUBRIMIENTOS"/>
    <x v="0"/>
    <m/>
    <s v="2024-02-28"/>
    <s v="2024-05-24"/>
    <s v="2024-05-28 15:16:31"/>
    <s v="2024-07-23 11:08:56"/>
    <s v="2024-09-13 09:07:09"/>
    <s v="2024-12-03 09:29:43"/>
    <s v="2024-12-03 09:29:58"/>
    <s v="2024-05-28"/>
    <s v="2024-07-23"/>
    <s v="2024-08-26"/>
    <s v="2024-08-29"/>
    <s v="2024-09-10"/>
    <x v="3"/>
    <s v="Bogota"/>
    <s v="TENS02"/>
    <x v="139"/>
    <m/>
    <x v="3"/>
    <n v="1"/>
    <x v="26"/>
    <x v="0"/>
    <x v="0"/>
    <n v="725375"/>
    <x v="0"/>
    <x v="0"/>
    <x v="0"/>
    <x v="7"/>
  </r>
  <r>
    <x v="41"/>
    <x v="41"/>
    <s v="MUEBLES CC CUBRIMIENTOS"/>
    <x v="0"/>
    <m/>
    <s v="2024-02-28"/>
    <s v="2024-05-24"/>
    <s v="2024-05-28 15:16:31"/>
    <s v="2024-07-23 11:08:56"/>
    <s v="2024-09-13 09:07:09"/>
    <s v="2024-12-03 09:29:43"/>
    <s v="2024-12-03 09:29:58"/>
    <s v="2024-05-28"/>
    <s v="2024-07-23"/>
    <s v="2024-08-26"/>
    <s v="2024-08-29"/>
    <s v="2024-09-10"/>
    <x v="3"/>
    <s v="Bogota"/>
    <s v="VIGAAC05"/>
    <x v="140"/>
    <m/>
    <x v="0"/>
    <n v="2"/>
    <x v="2"/>
    <x v="0"/>
    <x v="0"/>
    <n v="34000000"/>
    <x v="0"/>
    <x v="0"/>
    <x v="0"/>
    <x v="7"/>
  </r>
  <r>
    <x v="42"/>
    <x v="42"/>
    <s v="MUEBLES CC CUBRIMIENTOS"/>
    <x v="0"/>
    <m/>
    <s v="2024-03-06"/>
    <s v="2025-02-28"/>
    <s v="2025-03-17 12:03:06"/>
    <s v="2025-03-17 18:32:14"/>
    <s v="2025-04-04 13:49:30"/>
    <s v="2025-08-22 17:06:08"/>
    <s v="0000-00-00 00:00:00"/>
    <s v="2025-03-11"/>
    <s v="2025-03-12"/>
    <s v="2025-04-01"/>
    <s v="2025-04-06"/>
    <s v="2025-04-12"/>
    <x v="8"/>
    <s v="Medellin"/>
    <s v="1010114"/>
    <x v="141"/>
    <m/>
    <x v="0"/>
    <n v="6"/>
    <x v="0"/>
    <x v="0"/>
    <x v="0"/>
    <n v="540000"/>
    <x v="0"/>
    <x v="0"/>
    <x v="0"/>
    <x v="2"/>
  </r>
  <r>
    <x v="42"/>
    <x v="42"/>
    <s v="MUEBLES CC CUBRIMIENTOS"/>
    <x v="0"/>
    <m/>
    <s v="2024-03-06"/>
    <s v="2025-02-28"/>
    <s v="2025-03-17 12:03:06"/>
    <s v="2025-03-17 18:32:14"/>
    <s v="2025-04-04 13:49:30"/>
    <s v="2025-08-22 17:06:08"/>
    <s v="0000-00-00 00:00:00"/>
    <s v="2025-03-11"/>
    <s v="2025-03-12"/>
    <s v="2025-04-01"/>
    <s v="2025-04-06"/>
    <s v="2025-04-12"/>
    <x v="8"/>
    <s v="Medellin"/>
    <s v="101795"/>
    <x v="142"/>
    <m/>
    <x v="0"/>
    <n v="8"/>
    <x v="0"/>
    <x v="0"/>
    <x v="0"/>
    <n v="185944"/>
    <x v="0"/>
    <x v="0"/>
    <x v="0"/>
    <x v="2"/>
  </r>
  <r>
    <x v="42"/>
    <x v="42"/>
    <s v="MUEBLES CC CUBRIMIENTOS"/>
    <x v="0"/>
    <m/>
    <s v="2024-03-06"/>
    <s v="2025-02-28"/>
    <s v="2025-03-17 12:03:06"/>
    <s v="2025-03-17 18:32:14"/>
    <s v="2025-04-04 13:49:30"/>
    <s v="2025-08-22 17:06:08"/>
    <s v="0000-00-00 00:00:00"/>
    <s v="2025-03-11"/>
    <s v="2025-03-12"/>
    <s v="2025-04-01"/>
    <s v="2025-04-06"/>
    <s v="2025-04-12"/>
    <x v="8"/>
    <s v="Medellin"/>
    <s v="101798"/>
    <x v="143"/>
    <m/>
    <x v="0"/>
    <n v="8"/>
    <x v="0"/>
    <x v="0"/>
    <x v="0"/>
    <n v="327600"/>
    <x v="0"/>
    <x v="0"/>
    <x v="0"/>
    <x v="2"/>
  </r>
  <r>
    <x v="42"/>
    <x v="42"/>
    <s v="MUEBLES CC CUBRIMIENTOS"/>
    <x v="0"/>
    <m/>
    <s v="2024-03-06"/>
    <s v="2025-02-28"/>
    <s v="2025-03-17 12:03:06"/>
    <s v="2025-03-17 18:32:14"/>
    <s v="2025-04-04 13:49:30"/>
    <s v="2025-08-22 17:06:08"/>
    <s v="0000-00-00 00:00:00"/>
    <s v="2025-03-11"/>
    <s v="2025-03-12"/>
    <s v="2025-04-01"/>
    <s v="2025-04-06"/>
    <s v="2025-04-12"/>
    <x v="8"/>
    <s v="Medellin"/>
    <s v="17921"/>
    <x v="144"/>
    <m/>
    <x v="0"/>
    <n v="2"/>
    <x v="0"/>
    <x v="0"/>
    <x v="0"/>
    <n v="65000"/>
    <x v="0"/>
    <x v="0"/>
    <x v="0"/>
    <x v="2"/>
  </r>
  <r>
    <x v="42"/>
    <x v="42"/>
    <s v="MUEBLES CC CUBRIMIENTOS"/>
    <x v="0"/>
    <m/>
    <s v="2024-03-06"/>
    <s v="2025-02-28"/>
    <s v="2025-03-17 12:03:06"/>
    <s v="2025-03-17 18:32:14"/>
    <s v="2025-04-04 13:49:30"/>
    <s v="2025-08-22 17:06:08"/>
    <s v="0000-00-00 00:00:00"/>
    <s v="2025-03-11"/>
    <s v="2025-03-12"/>
    <s v="2025-04-01"/>
    <s v="2025-04-06"/>
    <s v="2025-04-12"/>
    <x v="8"/>
    <s v="Medellin"/>
    <s v="17925"/>
    <x v="145"/>
    <m/>
    <x v="0"/>
    <n v="1"/>
    <x v="0"/>
    <x v="0"/>
    <x v="0"/>
    <n v="18750"/>
    <x v="0"/>
    <x v="0"/>
    <x v="0"/>
    <x v="2"/>
  </r>
  <r>
    <x v="42"/>
    <x v="42"/>
    <s v="MUEBLES CC CUBRIMIENTOS"/>
    <x v="0"/>
    <m/>
    <s v="2024-03-06"/>
    <s v="2025-02-28"/>
    <s v="2025-03-17 12:03:06"/>
    <s v="2025-03-17 18:32:14"/>
    <s v="2025-04-04 13:49:30"/>
    <s v="2025-08-22 17:06:08"/>
    <s v="0000-00-00 00:00:00"/>
    <s v="2025-03-11"/>
    <s v="2025-03-12"/>
    <s v="2025-04-01"/>
    <s v="2025-04-06"/>
    <s v="2025-04-12"/>
    <x v="8"/>
    <s v="Medellin"/>
    <s v="267"/>
    <x v="146"/>
    <m/>
    <x v="0"/>
    <n v="18"/>
    <x v="0"/>
    <x v="0"/>
    <x v="0"/>
    <n v="5400"/>
    <x v="0"/>
    <x v="0"/>
    <x v="0"/>
    <x v="2"/>
  </r>
  <r>
    <x v="42"/>
    <x v="42"/>
    <s v="MUEBLES CC CUBRIMIENTOS"/>
    <x v="0"/>
    <m/>
    <s v="2024-03-06"/>
    <s v="2025-02-28"/>
    <s v="2025-03-17 12:03:06"/>
    <s v="2025-03-17 18:32:14"/>
    <s v="2025-04-04 13:49:30"/>
    <s v="2025-08-22 17:06:08"/>
    <s v="0000-00-00 00:00:00"/>
    <s v="2025-03-11"/>
    <s v="2025-03-12"/>
    <s v="2025-04-01"/>
    <s v="2025-04-06"/>
    <s v="2025-04-12"/>
    <x v="8"/>
    <s v="Medellin"/>
    <s v="3151"/>
    <x v="57"/>
    <m/>
    <x v="0"/>
    <n v="175"/>
    <x v="0"/>
    <x v="0"/>
    <x v="0"/>
    <n v="11812500"/>
    <x v="0"/>
    <x v="0"/>
    <x v="0"/>
    <x v="2"/>
  </r>
  <r>
    <x v="42"/>
    <x v="42"/>
    <s v="MUEBLES CC CUBRIMIENTOS"/>
    <x v="0"/>
    <m/>
    <s v="2024-03-06"/>
    <s v="2025-02-28"/>
    <s v="2025-03-17 12:03:06"/>
    <s v="2025-03-17 18:32:14"/>
    <s v="2025-04-04 13:49:30"/>
    <s v="2025-08-22 17:06:08"/>
    <s v="0000-00-00 00:00:00"/>
    <s v="2025-03-11"/>
    <s v="2025-03-12"/>
    <s v="2025-04-01"/>
    <s v="2025-04-06"/>
    <s v="2025-04-12"/>
    <x v="8"/>
    <s v="Medellin"/>
    <s v="ALUPT21"/>
    <x v="147"/>
    <m/>
    <x v="0"/>
    <n v="4"/>
    <x v="0"/>
    <x v="0"/>
    <x v="0"/>
    <n v="2178000"/>
    <x v="0"/>
    <x v="0"/>
    <x v="0"/>
    <x v="2"/>
  </r>
  <r>
    <x v="42"/>
    <x v="42"/>
    <s v="MUEBLES CC CUBRIMIENTOS"/>
    <x v="0"/>
    <m/>
    <s v="2024-03-06"/>
    <s v="2025-02-28"/>
    <s v="2025-03-17 12:03:06"/>
    <s v="2025-03-17 18:32:14"/>
    <s v="2025-04-04 13:49:30"/>
    <s v="2025-08-22 17:06:08"/>
    <s v="0000-00-00 00:00:00"/>
    <s v="2025-03-11"/>
    <s v="2025-03-12"/>
    <s v="2025-04-01"/>
    <s v="2025-04-06"/>
    <s v="2025-04-12"/>
    <x v="8"/>
    <s v="Medellin"/>
    <s v="LONA PDOMESP04"/>
    <x v="148"/>
    <s v="LONA PERGOTEX BLACKOUT BEIGE"/>
    <x v="0"/>
    <n v="1"/>
    <x v="40"/>
    <x v="0"/>
    <x v="26"/>
    <n v="24660000"/>
    <x v="0"/>
    <x v="0"/>
    <x v="0"/>
    <x v="2"/>
  </r>
  <r>
    <x v="42"/>
    <x v="42"/>
    <s v="MUEBLES CC CUBRIMIENTOS"/>
    <x v="0"/>
    <m/>
    <s v="2024-03-06"/>
    <s v="2025-02-28"/>
    <s v="2025-03-17 12:03:06"/>
    <s v="2025-03-17 18:32:14"/>
    <s v="2025-04-04 13:49:30"/>
    <s v="2025-08-22 17:06:08"/>
    <s v="0000-00-00 00:00:00"/>
    <s v="2025-03-11"/>
    <s v="2025-03-12"/>
    <s v="2025-04-01"/>
    <s v="2025-04-06"/>
    <s v="2025-04-12"/>
    <x v="8"/>
    <s v="Medellin"/>
    <s v="SERV03"/>
    <x v="9"/>
    <m/>
    <x v="0"/>
    <n v="1"/>
    <x v="0"/>
    <x v="0"/>
    <x v="0"/>
    <n v="650000"/>
    <x v="0"/>
    <x v="1"/>
    <x v="1"/>
    <x v="2"/>
  </r>
  <r>
    <x v="42"/>
    <x v="42"/>
    <s v="MUEBLES CC CUBRIMIENTOS"/>
    <x v="0"/>
    <m/>
    <s v="2024-03-06"/>
    <s v="2025-02-28"/>
    <s v="2025-03-17 12:03:06"/>
    <s v="2025-03-17 18:32:14"/>
    <s v="2025-04-04 13:49:30"/>
    <s v="2025-08-22 17:06:08"/>
    <s v="0000-00-00 00:00:00"/>
    <s v="2025-03-11"/>
    <s v="2025-03-12"/>
    <s v="2025-04-01"/>
    <s v="2025-04-06"/>
    <s v="2025-04-12"/>
    <x v="8"/>
    <s v="Medellin"/>
    <s v="TRANSP06"/>
    <x v="59"/>
    <m/>
    <x v="0"/>
    <n v="1"/>
    <x v="0"/>
    <x v="0"/>
    <x v="0"/>
    <n v="320000"/>
    <x v="0"/>
    <x v="1"/>
    <x v="1"/>
    <x v="2"/>
  </r>
  <r>
    <x v="43"/>
    <x v="43"/>
    <s v="CUBRIMIENTO"/>
    <x v="0"/>
    <m/>
    <s v="2024-03-07"/>
    <s v="2024-05-21"/>
    <s v="2024-05-23 13:40:04"/>
    <s v="0000-00-00 00:00:00"/>
    <s v="2024-05-26 22:15:06"/>
    <s v="2024-05-27 10:11:14"/>
    <s v="0000-00-00 00:00:00"/>
    <s v="2024-05-23"/>
    <s v="2024-05-23"/>
    <s v="2024-05-24"/>
    <s v="2024-05-28"/>
    <s v="2024-05-28"/>
    <x v="3"/>
    <s v="Bogota"/>
    <s v="SERVLAV04"/>
    <x v="58"/>
    <m/>
    <x v="0"/>
    <n v="2"/>
    <x v="0"/>
    <x v="0"/>
    <x v="0"/>
    <n v="3560000"/>
    <x v="0"/>
    <x v="1"/>
    <x v="1"/>
    <x v="9"/>
  </r>
  <r>
    <x v="43"/>
    <x v="43"/>
    <s v="CUBRIMIENTO"/>
    <x v="0"/>
    <m/>
    <s v="2024-03-07"/>
    <s v="2024-05-21"/>
    <s v="2024-05-23 13:40:04"/>
    <s v="0000-00-00 00:00:00"/>
    <s v="2024-05-26 22:15:06"/>
    <s v="2024-05-27 10:11:14"/>
    <s v="0000-00-00 00:00:00"/>
    <s v="2024-05-23"/>
    <s v="2024-05-23"/>
    <s v="2024-05-24"/>
    <s v="2024-05-28"/>
    <s v="2024-05-28"/>
    <x v="3"/>
    <s v="Bogota"/>
    <s v="SERVLAV04"/>
    <x v="58"/>
    <m/>
    <x v="0"/>
    <n v="2"/>
    <x v="0"/>
    <x v="0"/>
    <x v="0"/>
    <n v="3020000"/>
    <x v="0"/>
    <x v="1"/>
    <x v="1"/>
    <x v="9"/>
  </r>
  <r>
    <x v="44"/>
    <x v="44"/>
    <s v="MUEBLES CC CUBRIMIENTOS"/>
    <x v="0"/>
    <m/>
    <s v="2024-03-07"/>
    <s v="2024-06-12"/>
    <s v="2024-04-04 16:54:08"/>
    <s v="0000-00-00 00:00:00"/>
    <s v="2024-04-04 18:10:09"/>
    <s v="2024-04-08 14:04:21"/>
    <s v="0000-00-00 00:00:00"/>
    <s v="2024-06-12"/>
    <s v="2024-04-05"/>
    <s v="2024-04-06"/>
    <s v="2024-04-10"/>
    <s v="2024-05-10"/>
    <x v="0"/>
    <s v="Bogota"/>
    <s v="SERVLAV03"/>
    <x v="149"/>
    <m/>
    <x v="0"/>
    <n v="1"/>
    <x v="0"/>
    <x v="0"/>
    <x v="0"/>
    <n v="480000"/>
    <x v="0"/>
    <x v="1"/>
    <x v="1"/>
    <x v="2"/>
  </r>
  <r>
    <x v="44"/>
    <x v="44"/>
    <s v="MUEBLES CC CUBRIMIENTOS"/>
    <x v="0"/>
    <m/>
    <s v="2024-03-07"/>
    <s v="2024-06-12"/>
    <s v="2024-04-04 16:54:08"/>
    <s v="0000-00-00 00:00:00"/>
    <s v="2024-04-04 18:10:09"/>
    <s v="2024-04-08 14:04:21"/>
    <s v="0000-00-00 00:00:00"/>
    <s v="2024-06-12"/>
    <s v="2024-04-05"/>
    <s v="2024-04-06"/>
    <s v="2024-04-10"/>
    <s v="2024-05-10"/>
    <x v="0"/>
    <s v="Bogota"/>
    <s v="TRANSP10"/>
    <x v="150"/>
    <m/>
    <x v="0"/>
    <n v="1"/>
    <x v="0"/>
    <x v="0"/>
    <x v="0"/>
    <n v="110000"/>
    <x v="0"/>
    <x v="1"/>
    <x v="1"/>
    <x v="2"/>
  </r>
  <r>
    <x v="45"/>
    <x v="45"/>
    <s v="MUEBLES CC CUBRIMIENTOS"/>
    <x v="0"/>
    <m/>
    <s v="2024-03-11"/>
    <s v="2024-06-27"/>
    <s v="2024-06-28 16:24:13"/>
    <s v="0000-00-00 00:00:00"/>
    <s v="2024-07-26 13:26:39"/>
    <s v="2024-07-26 13:27:00"/>
    <s v="2024-08-01 15:54:58"/>
    <s v="2024-07-01"/>
    <s v="2024-07-01"/>
    <s v="2024-07-31"/>
    <s v="2024-08-08"/>
    <s v="2024-08-12"/>
    <x v="1"/>
    <s v="Barranquilla"/>
    <s v="9712"/>
    <x v="95"/>
    <s v="LONA DICKSON CARBONE REF:U-171"/>
    <x v="0"/>
    <n v="2"/>
    <x v="0"/>
    <x v="0"/>
    <x v="0"/>
    <n v="4704460"/>
    <x v="0"/>
    <x v="0"/>
    <x v="0"/>
    <x v="1"/>
  </r>
  <r>
    <x v="46"/>
    <x v="46"/>
    <s v="CUBRIMIENTO"/>
    <x v="0"/>
    <m/>
    <s v="2024-03-12"/>
    <s v="2024-05-02"/>
    <s v="2024-05-06 16:49:57"/>
    <s v="2024-05-07 17:46:08"/>
    <s v="2024-05-21 08:25:29"/>
    <s v="2024-05-21 08:28:19"/>
    <s v="2024-05-31 17:21:58"/>
    <s v="2024-05-06"/>
    <s v="2024-05-07"/>
    <s v="2024-06-12"/>
    <s v="2024-06-17"/>
    <s v="2024-06-19"/>
    <x v="3"/>
    <s v="Bogota"/>
    <s v="1011439"/>
    <x v="151"/>
    <m/>
    <x v="0"/>
    <n v="1"/>
    <x v="0"/>
    <x v="0"/>
    <x v="0"/>
    <n v="286921"/>
    <x v="0"/>
    <x v="0"/>
    <x v="0"/>
    <x v="6"/>
  </r>
  <r>
    <x v="46"/>
    <x v="46"/>
    <s v="CUBRIMIENTO"/>
    <x v="0"/>
    <m/>
    <s v="2024-03-12"/>
    <s v="2024-05-02"/>
    <s v="2024-05-06 16:49:57"/>
    <s v="2024-05-07 17:46:08"/>
    <s v="2024-05-21 08:25:29"/>
    <s v="2024-05-21 08:28:19"/>
    <s v="2024-05-31 17:21:58"/>
    <s v="2024-05-06"/>
    <s v="2024-05-07"/>
    <s v="2024-06-12"/>
    <s v="2024-06-17"/>
    <s v="2024-06-19"/>
    <x v="3"/>
    <s v="Bogota"/>
    <s v="18236"/>
    <x v="152"/>
    <m/>
    <x v="0"/>
    <n v="1"/>
    <x v="0"/>
    <x v="0"/>
    <x v="0"/>
    <n v="65500"/>
    <x v="0"/>
    <x v="0"/>
    <x v="0"/>
    <x v="6"/>
  </r>
  <r>
    <x v="46"/>
    <x v="46"/>
    <s v="CUBRIMIENTO"/>
    <x v="0"/>
    <m/>
    <s v="2024-03-12"/>
    <s v="2024-05-02"/>
    <s v="2024-05-06 16:49:57"/>
    <s v="2024-05-07 17:46:08"/>
    <s v="2024-05-21 08:25:29"/>
    <s v="2024-05-21 08:28:19"/>
    <s v="2024-05-31 17:21:58"/>
    <s v="2024-05-06"/>
    <s v="2024-05-07"/>
    <s v="2024-06-12"/>
    <s v="2024-06-17"/>
    <s v="2024-06-19"/>
    <x v="3"/>
    <s v="Bogota"/>
    <s v="6799"/>
    <x v="153"/>
    <m/>
    <x v="0"/>
    <n v="12"/>
    <x v="0"/>
    <x v="0"/>
    <x v="0"/>
    <n v="36000"/>
    <x v="0"/>
    <x v="0"/>
    <x v="0"/>
    <x v="6"/>
  </r>
  <r>
    <x v="46"/>
    <x v="46"/>
    <s v="CUBRIMIENTO"/>
    <x v="0"/>
    <m/>
    <s v="2024-03-12"/>
    <s v="2024-05-02"/>
    <s v="2024-05-06 16:49:57"/>
    <s v="2024-05-07 17:46:08"/>
    <s v="2024-05-21 08:25:29"/>
    <s v="2024-05-21 08:28:19"/>
    <s v="2024-05-31 17:21:58"/>
    <s v="2024-05-06"/>
    <s v="2024-05-07"/>
    <s v="2024-06-12"/>
    <s v="2024-06-17"/>
    <s v="2024-06-19"/>
    <x v="3"/>
    <s v="Bogota"/>
    <s v="6808"/>
    <x v="154"/>
    <m/>
    <x v="0"/>
    <n v="24"/>
    <x v="0"/>
    <x v="0"/>
    <x v="0"/>
    <n v="17280"/>
    <x v="0"/>
    <x v="0"/>
    <x v="0"/>
    <x v="6"/>
  </r>
  <r>
    <x v="46"/>
    <x v="46"/>
    <s v="CUBRIMIENTO"/>
    <x v="0"/>
    <m/>
    <s v="2024-03-12"/>
    <s v="2024-05-02"/>
    <s v="2024-05-06 16:49:57"/>
    <s v="2024-05-07 17:46:08"/>
    <s v="2024-05-21 08:25:29"/>
    <s v="2024-05-21 08:28:19"/>
    <s v="2024-05-31 17:21:58"/>
    <s v="2024-05-06"/>
    <s v="2024-05-07"/>
    <s v="2024-06-12"/>
    <s v="2024-06-17"/>
    <s v="2024-06-19"/>
    <x v="3"/>
    <s v="Bogota"/>
    <s v="LONA RODILLO ESPC01"/>
    <x v="155"/>
    <m/>
    <x v="0"/>
    <n v="2"/>
    <x v="0"/>
    <x v="0"/>
    <x v="0"/>
    <n v="717300"/>
    <x v="0"/>
    <x v="0"/>
    <x v="0"/>
    <x v="6"/>
  </r>
  <r>
    <x v="46"/>
    <x v="46"/>
    <s v="CUBRIMIENTO"/>
    <x v="0"/>
    <m/>
    <s v="2024-03-12"/>
    <s v="2024-05-02"/>
    <s v="2024-05-06 16:49:57"/>
    <s v="2024-05-07 17:46:08"/>
    <s v="2024-05-21 08:25:29"/>
    <s v="2024-05-21 08:28:19"/>
    <s v="2024-05-31 17:21:58"/>
    <s v="2024-05-06"/>
    <s v="2024-05-07"/>
    <s v="2024-06-12"/>
    <s v="2024-06-17"/>
    <s v="2024-06-19"/>
    <x v="3"/>
    <s v="Bogota"/>
    <s v="SERV03"/>
    <x v="9"/>
    <m/>
    <x v="0"/>
    <n v="1"/>
    <x v="0"/>
    <x v="0"/>
    <x v="0"/>
    <n v="1600000"/>
    <x v="0"/>
    <x v="1"/>
    <x v="1"/>
    <x v="6"/>
  </r>
  <r>
    <x v="46"/>
    <x v="46"/>
    <s v="CUBRIMIENTO"/>
    <x v="0"/>
    <m/>
    <s v="2024-03-12"/>
    <s v="2024-05-02"/>
    <s v="2024-05-06 16:49:57"/>
    <s v="2024-05-07 17:46:08"/>
    <s v="2024-05-21 08:25:29"/>
    <s v="2024-05-21 08:28:19"/>
    <s v="2024-05-31 17:21:58"/>
    <s v="2024-05-06"/>
    <s v="2024-05-07"/>
    <s v="2024-06-12"/>
    <s v="2024-06-17"/>
    <s v="2024-06-19"/>
    <x v="3"/>
    <s v="Bogota"/>
    <s v="SERVLAV01"/>
    <x v="99"/>
    <m/>
    <x v="0"/>
    <n v="1"/>
    <x v="0"/>
    <x v="0"/>
    <x v="0"/>
    <n v="1050000"/>
    <x v="0"/>
    <x v="1"/>
    <x v="1"/>
    <x v="6"/>
  </r>
  <r>
    <x v="46"/>
    <x v="46"/>
    <s v="CUBRIMIENTO"/>
    <x v="0"/>
    <m/>
    <s v="2024-03-12"/>
    <s v="2024-05-02"/>
    <s v="2024-05-06 16:49:57"/>
    <s v="2024-05-07 17:46:08"/>
    <s v="2024-05-21 08:25:29"/>
    <s v="2024-05-21 08:28:19"/>
    <s v="2024-05-31 17:21:58"/>
    <s v="2024-05-06"/>
    <s v="2024-05-07"/>
    <s v="2024-06-12"/>
    <s v="2024-06-17"/>
    <s v="2024-06-19"/>
    <x v="3"/>
    <s v="Bogota"/>
    <s v="SOMB0101**"/>
    <x v="156"/>
    <s v="LONA DICKSON TAUPE REF:7559"/>
    <x v="0"/>
    <n v="3"/>
    <x v="41"/>
    <x v="0"/>
    <x v="21"/>
    <n v="4379517"/>
    <x v="0"/>
    <x v="0"/>
    <x v="0"/>
    <x v="6"/>
  </r>
  <r>
    <x v="47"/>
    <x v="47"/>
    <s v="CUBRIMIENTO"/>
    <x v="0"/>
    <m/>
    <s v="2024-03-21"/>
    <s v="2024-06-19"/>
    <s v="2024-06-20 17:09:45"/>
    <s v="2024-06-26 10:41:19"/>
    <s v="2024-07-06 18:03:15"/>
    <s v="0000-00-00 00:00:00"/>
    <s v="2024-07-22 09:04:43"/>
    <s v="2024-06-21"/>
    <s v="2024-07-03"/>
    <s v="2024-07-12"/>
    <s v="2024-07-14"/>
    <s v="2024-07-21"/>
    <x v="3"/>
    <s v="Cali"/>
    <s v="CAMBIO LONA 01"/>
    <x v="157"/>
    <s v="LONA DICKSON AZUL FONDO ENTERO REF:0017"/>
    <x v="0"/>
    <n v="1"/>
    <x v="42"/>
    <x v="0"/>
    <x v="17"/>
    <n v="2065498"/>
    <x v="0"/>
    <x v="0"/>
    <x v="0"/>
    <x v="1"/>
  </r>
  <r>
    <x v="47"/>
    <x v="47"/>
    <s v="CUBRIMIENTO"/>
    <x v="0"/>
    <m/>
    <s v="2024-03-21"/>
    <s v="2024-06-19"/>
    <s v="2024-06-20 17:09:45"/>
    <s v="2024-06-26 10:41:19"/>
    <s v="2024-07-06 18:03:15"/>
    <s v="0000-00-00 00:00:00"/>
    <s v="2024-07-22 09:04:43"/>
    <s v="2024-06-21"/>
    <s v="2024-07-03"/>
    <s v="2024-07-12"/>
    <s v="2024-07-14"/>
    <s v="2024-07-21"/>
    <x v="3"/>
    <s v="Cali"/>
    <s v="CAMBIO LONA 01"/>
    <x v="157"/>
    <s v="LONA DICKSON AZUL FONDO ENTERO REF:0017"/>
    <x v="0"/>
    <n v="1"/>
    <x v="10"/>
    <x v="0"/>
    <x v="1"/>
    <n v="15210000"/>
    <x v="0"/>
    <x v="0"/>
    <x v="0"/>
    <x v="1"/>
  </r>
  <r>
    <x v="47"/>
    <x v="47"/>
    <s v="CUBRIMIENTO"/>
    <x v="0"/>
    <m/>
    <s v="2024-03-21"/>
    <s v="2024-06-19"/>
    <s v="2024-06-20 17:09:45"/>
    <s v="2024-06-26 10:41:19"/>
    <s v="2024-07-06 18:03:15"/>
    <s v="0000-00-00 00:00:00"/>
    <s v="2024-07-22 09:04:43"/>
    <s v="2024-06-21"/>
    <s v="2024-07-03"/>
    <s v="2024-07-12"/>
    <s v="2024-07-14"/>
    <s v="2024-07-21"/>
    <x v="3"/>
    <s v="Cali"/>
    <s v="CAMBIO LONA 01"/>
    <x v="157"/>
    <s v="LONA DICKSON AZUL FONDO ENTERO REF:0017"/>
    <x v="0"/>
    <n v="1"/>
    <x v="43"/>
    <x v="0"/>
    <x v="3"/>
    <n v="4186021"/>
    <x v="0"/>
    <x v="0"/>
    <x v="0"/>
    <x v="1"/>
  </r>
  <r>
    <x v="47"/>
    <x v="47"/>
    <s v="CUBRIMIENTO"/>
    <x v="0"/>
    <m/>
    <s v="2024-03-21"/>
    <s v="2024-06-19"/>
    <s v="2024-06-20 17:09:45"/>
    <s v="2024-06-26 10:41:19"/>
    <s v="2024-07-06 18:03:15"/>
    <s v="0000-00-00 00:00:00"/>
    <s v="2024-07-22 09:04:43"/>
    <s v="2024-06-21"/>
    <s v="2024-07-03"/>
    <s v="2024-07-12"/>
    <s v="2024-07-14"/>
    <s v="2024-07-21"/>
    <x v="3"/>
    <s v="Cali"/>
    <s v="REP047"/>
    <x v="158"/>
    <m/>
    <x v="0"/>
    <n v="1"/>
    <x v="0"/>
    <x v="0"/>
    <x v="0"/>
    <n v="3661680"/>
    <x v="0"/>
    <x v="0"/>
    <x v="0"/>
    <x v="1"/>
  </r>
  <r>
    <x v="47"/>
    <x v="47"/>
    <s v="CUBRIMIENTO"/>
    <x v="0"/>
    <m/>
    <s v="2024-03-21"/>
    <s v="2024-06-19"/>
    <s v="2024-06-20 17:09:45"/>
    <s v="2024-06-26 10:41:19"/>
    <s v="2024-07-06 18:03:15"/>
    <s v="0000-00-00 00:00:00"/>
    <s v="2024-07-22 09:04:43"/>
    <s v="2024-06-21"/>
    <s v="2024-07-03"/>
    <s v="2024-07-12"/>
    <s v="2024-07-14"/>
    <s v="2024-07-21"/>
    <x v="3"/>
    <s v="Cali"/>
    <s v="REP047"/>
    <x v="158"/>
    <m/>
    <x v="0"/>
    <n v="1"/>
    <x v="0"/>
    <x v="0"/>
    <x v="0"/>
    <n v="432000"/>
    <x v="0"/>
    <x v="0"/>
    <x v="0"/>
    <x v="1"/>
  </r>
  <r>
    <x v="47"/>
    <x v="47"/>
    <s v="CUBRIMIENTO"/>
    <x v="0"/>
    <m/>
    <s v="2024-03-21"/>
    <s v="2024-06-19"/>
    <s v="2024-06-20 17:09:45"/>
    <s v="2024-06-26 10:41:19"/>
    <s v="2024-07-06 18:03:15"/>
    <s v="0000-00-00 00:00:00"/>
    <s v="2024-07-22 09:04:43"/>
    <s v="2024-06-21"/>
    <s v="2024-07-03"/>
    <s v="2024-07-12"/>
    <s v="2024-07-14"/>
    <s v="2024-07-21"/>
    <x v="3"/>
    <s v="Cali"/>
    <s v="REP047"/>
    <x v="158"/>
    <m/>
    <x v="0"/>
    <n v="1"/>
    <x v="0"/>
    <x v="0"/>
    <x v="0"/>
    <n v="3823200"/>
    <x v="0"/>
    <x v="0"/>
    <x v="0"/>
    <x v="1"/>
  </r>
  <r>
    <x v="47"/>
    <x v="47"/>
    <s v="CUBRIMIENTO"/>
    <x v="0"/>
    <m/>
    <s v="2024-03-21"/>
    <s v="2024-06-19"/>
    <s v="2024-06-20 17:09:45"/>
    <s v="2024-06-26 10:41:19"/>
    <s v="2024-07-06 18:03:15"/>
    <s v="0000-00-00 00:00:00"/>
    <s v="2024-07-22 09:04:43"/>
    <s v="2024-06-21"/>
    <s v="2024-07-03"/>
    <s v="2024-07-12"/>
    <s v="2024-07-14"/>
    <s v="2024-07-21"/>
    <x v="3"/>
    <s v="Cali"/>
    <s v="REP047"/>
    <x v="158"/>
    <m/>
    <x v="0"/>
    <n v="1"/>
    <x v="0"/>
    <x v="0"/>
    <x v="0"/>
    <n v="252000"/>
    <x v="0"/>
    <x v="0"/>
    <x v="0"/>
    <x v="1"/>
  </r>
  <r>
    <x v="47"/>
    <x v="47"/>
    <s v="CUBRIMIENTO"/>
    <x v="0"/>
    <m/>
    <s v="2024-03-21"/>
    <s v="2024-06-19"/>
    <s v="2024-06-20 17:09:45"/>
    <s v="2024-06-26 10:41:19"/>
    <s v="2024-07-06 18:03:15"/>
    <s v="0000-00-00 00:00:00"/>
    <s v="2024-07-22 09:04:43"/>
    <s v="2024-06-21"/>
    <s v="2024-07-03"/>
    <s v="2024-07-12"/>
    <s v="2024-07-14"/>
    <s v="2024-07-21"/>
    <x v="3"/>
    <s v="Cali"/>
    <s v="SERV03"/>
    <x v="9"/>
    <m/>
    <x v="0"/>
    <n v="5"/>
    <x v="0"/>
    <x v="0"/>
    <x v="0"/>
    <n v="1850000"/>
    <x v="0"/>
    <x v="1"/>
    <x v="1"/>
    <x v="1"/>
  </r>
  <r>
    <x v="47"/>
    <x v="47"/>
    <s v="CUBRIMIENTO"/>
    <x v="0"/>
    <m/>
    <s v="2024-03-21"/>
    <s v="2024-06-19"/>
    <s v="2024-06-20 17:09:45"/>
    <s v="2024-06-26 10:41:19"/>
    <s v="2024-07-06 18:03:15"/>
    <s v="0000-00-00 00:00:00"/>
    <s v="2024-07-22 09:04:43"/>
    <s v="2024-06-21"/>
    <s v="2024-07-03"/>
    <s v="2024-07-12"/>
    <s v="2024-07-14"/>
    <s v="2024-07-21"/>
    <x v="3"/>
    <s v="Cali"/>
    <s v="SERV04"/>
    <x v="50"/>
    <m/>
    <x v="0"/>
    <n v="5"/>
    <x v="0"/>
    <x v="0"/>
    <x v="0"/>
    <n v="625000"/>
    <x v="0"/>
    <x v="1"/>
    <x v="1"/>
    <x v="1"/>
  </r>
  <r>
    <x v="48"/>
    <x v="48"/>
    <s v="CUBRIMIENTO"/>
    <x v="0"/>
    <m/>
    <s v="2024-03-16"/>
    <s v="2024-05-07"/>
    <s v="2024-05-08 16:00:05"/>
    <s v="2024-05-22 16:25:09"/>
    <s v="2024-06-03 21:20:42"/>
    <s v="2024-06-07 12:12:43"/>
    <s v="2024-06-15 07:53:29"/>
    <s v="2024-05-09"/>
    <s v="2024-05-23"/>
    <s v="2024-06-02"/>
    <s v="2024-06-06"/>
    <s v="2024-06-14"/>
    <x v="3"/>
    <s v="Bogota"/>
    <s v="10013202"/>
    <x v="159"/>
    <m/>
    <x v="0"/>
    <n v="2"/>
    <x v="0"/>
    <x v="0"/>
    <x v="0"/>
    <n v="132984"/>
    <x v="0"/>
    <x v="0"/>
    <x v="0"/>
    <x v="6"/>
  </r>
  <r>
    <x v="48"/>
    <x v="48"/>
    <s v="CUBRIMIENTO"/>
    <x v="0"/>
    <m/>
    <s v="2024-03-16"/>
    <s v="2024-05-07"/>
    <s v="2024-05-08 16:00:05"/>
    <s v="2024-05-22 16:25:09"/>
    <s v="2024-06-03 21:20:42"/>
    <s v="2024-06-07 12:12:43"/>
    <s v="2024-06-15 07:53:29"/>
    <s v="2024-05-09"/>
    <s v="2024-05-23"/>
    <s v="2024-06-02"/>
    <s v="2024-06-06"/>
    <s v="2024-06-14"/>
    <x v="3"/>
    <s v="Bogota"/>
    <s v="12473"/>
    <x v="121"/>
    <m/>
    <x v="0"/>
    <n v="1"/>
    <x v="0"/>
    <x v="0"/>
    <x v="0"/>
    <n v="320000"/>
    <x v="0"/>
    <x v="0"/>
    <x v="0"/>
    <x v="6"/>
  </r>
  <r>
    <x v="48"/>
    <x v="48"/>
    <s v="CUBRIMIENTO"/>
    <x v="0"/>
    <m/>
    <s v="2024-03-16"/>
    <s v="2024-05-07"/>
    <s v="2024-05-08 16:00:05"/>
    <s v="2024-05-22 16:25:09"/>
    <s v="2024-06-03 21:20:42"/>
    <s v="2024-06-07 12:12:43"/>
    <s v="2024-06-15 07:53:29"/>
    <s v="2024-05-09"/>
    <s v="2024-05-23"/>
    <s v="2024-06-02"/>
    <s v="2024-06-06"/>
    <s v="2024-06-14"/>
    <x v="3"/>
    <s v="Bogota"/>
    <s v="FLANCHE01"/>
    <x v="51"/>
    <m/>
    <x v="3"/>
    <n v="1"/>
    <x v="3"/>
    <x v="0"/>
    <x v="0"/>
    <n v="648102"/>
    <x v="0"/>
    <x v="0"/>
    <x v="0"/>
    <x v="6"/>
  </r>
  <r>
    <x v="48"/>
    <x v="48"/>
    <s v="CUBRIMIENTO"/>
    <x v="0"/>
    <m/>
    <s v="2024-03-16"/>
    <s v="2024-05-07"/>
    <s v="2024-05-08 16:00:05"/>
    <s v="2024-05-22 16:25:09"/>
    <s v="2024-06-03 21:20:42"/>
    <s v="2024-06-07 12:12:43"/>
    <s v="2024-06-15 07:53:29"/>
    <s v="2024-05-09"/>
    <s v="2024-05-23"/>
    <s v="2024-06-02"/>
    <s v="2024-06-06"/>
    <s v="2024-06-14"/>
    <x v="3"/>
    <s v="Bogota"/>
    <s v="PLT55"/>
    <x v="160"/>
    <m/>
    <x v="3"/>
    <n v="2"/>
    <x v="0"/>
    <x v="6"/>
    <x v="0"/>
    <n v="939312"/>
    <x v="0"/>
    <x v="0"/>
    <x v="0"/>
    <x v="6"/>
  </r>
  <r>
    <x v="48"/>
    <x v="48"/>
    <s v="CUBRIMIENTO"/>
    <x v="0"/>
    <m/>
    <s v="2024-03-16"/>
    <s v="2024-05-07"/>
    <s v="2024-05-08 16:00:05"/>
    <s v="2024-05-22 16:25:09"/>
    <s v="2024-06-03 21:20:42"/>
    <s v="2024-06-07 12:12:43"/>
    <s v="2024-06-15 07:53:29"/>
    <s v="2024-05-09"/>
    <s v="2024-05-23"/>
    <s v="2024-06-02"/>
    <s v="2024-06-06"/>
    <s v="2024-06-14"/>
    <x v="3"/>
    <s v="Bogota"/>
    <s v="SOMB03"/>
    <x v="161"/>
    <s v="LONA DICKSON GRIS VETEADO (U406) 1.20M"/>
    <x v="3"/>
    <n v="1"/>
    <x v="3"/>
    <x v="0"/>
    <x v="19"/>
    <n v="5526675"/>
    <x v="0"/>
    <x v="6"/>
    <x v="8"/>
    <x v="6"/>
  </r>
  <r>
    <x v="49"/>
    <x v="49"/>
    <s v="MUEBLES CC CUBRIMIENTOS"/>
    <x v="0"/>
    <m/>
    <s v="2024-03-18"/>
    <s v="2024-06-07"/>
    <s v="2024-06-14 15:41:05"/>
    <s v="0000-00-00 00:00:00"/>
    <s v="2024-07-23 17:25:58"/>
    <s v="2024-07-23 17:26:04"/>
    <s v="0000-00-00 00:00:00"/>
    <s v="2024-06-10"/>
    <s v="2024-06-10"/>
    <s v="2024-07-04"/>
    <s v="2024-07-08"/>
    <s v="2024-07-08"/>
    <x v="7"/>
    <s v="Toscany"/>
    <s v="100233"/>
    <x v="80"/>
    <s v="LONA DICKSON CRUDO REF:6020"/>
    <x v="0"/>
    <n v="1"/>
    <x v="0"/>
    <x v="0"/>
    <x v="0"/>
    <n v="5957309"/>
    <x v="0"/>
    <x v="2"/>
    <x v="0"/>
    <x v="1"/>
  </r>
  <r>
    <x v="49"/>
    <x v="49"/>
    <s v="MUEBLES CC CUBRIMIENTOS"/>
    <x v="0"/>
    <m/>
    <s v="2024-03-18"/>
    <s v="2024-06-07"/>
    <s v="2024-06-14 15:41:05"/>
    <s v="0000-00-00 00:00:00"/>
    <s v="2024-07-23 17:25:58"/>
    <s v="2024-07-23 17:26:04"/>
    <s v="0000-00-00 00:00:00"/>
    <s v="2024-06-10"/>
    <s v="2024-06-10"/>
    <s v="2024-07-04"/>
    <s v="2024-07-08"/>
    <s v="2024-07-08"/>
    <x v="7"/>
    <s v="Toscany"/>
    <s v="100236"/>
    <x v="162"/>
    <s v="LONA DICKSON CRUDO REF:6020"/>
    <x v="0"/>
    <n v="1"/>
    <x v="0"/>
    <x v="0"/>
    <x v="0"/>
    <n v="4775707"/>
    <x v="0"/>
    <x v="2"/>
    <x v="0"/>
    <x v="1"/>
  </r>
  <r>
    <x v="49"/>
    <x v="49"/>
    <s v="MUEBLES CC CUBRIMIENTOS"/>
    <x v="0"/>
    <m/>
    <s v="2024-03-18"/>
    <s v="2024-06-07"/>
    <s v="2024-06-14 15:41:05"/>
    <s v="0000-00-00 00:00:00"/>
    <s v="2024-07-23 17:25:58"/>
    <s v="2024-07-23 17:26:04"/>
    <s v="0000-00-00 00:00:00"/>
    <s v="2024-06-10"/>
    <s v="2024-06-10"/>
    <s v="2024-07-04"/>
    <s v="2024-07-08"/>
    <s v="2024-07-08"/>
    <x v="7"/>
    <s v="Toscany"/>
    <s v="100238"/>
    <x v="163"/>
    <s v="LONA DICKSON CRUDO REF:6020"/>
    <x v="0"/>
    <n v="1"/>
    <x v="0"/>
    <x v="0"/>
    <x v="0"/>
    <n v="1767299"/>
    <x v="0"/>
    <x v="2"/>
    <x v="0"/>
    <x v="1"/>
  </r>
  <r>
    <x v="49"/>
    <x v="49"/>
    <s v="MUEBLES CC CUBRIMIENTOS"/>
    <x v="0"/>
    <m/>
    <s v="2024-03-18"/>
    <s v="2024-06-07"/>
    <s v="2024-06-14 15:41:05"/>
    <s v="0000-00-00 00:00:00"/>
    <s v="2024-07-23 17:25:58"/>
    <s v="2024-07-23 17:26:04"/>
    <s v="0000-00-00 00:00:00"/>
    <s v="2024-06-10"/>
    <s v="2024-06-10"/>
    <s v="2024-07-04"/>
    <s v="2024-07-08"/>
    <s v="2024-07-08"/>
    <x v="7"/>
    <s v="Toscany"/>
    <s v="100260"/>
    <x v="81"/>
    <s v="LONA DICKSON CRUDO REF:6020"/>
    <x v="0"/>
    <n v="1"/>
    <x v="0"/>
    <x v="0"/>
    <x v="0"/>
    <n v="3380060"/>
    <x v="0"/>
    <x v="2"/>
    <x v="0"/>
    <x v="1"/>
  </r>
  <r>
    <x v="49"/>
    <x v="49"/>
    <s v="MUEBLES CC CUBRIMIENTOS"/>
    <x v="0"/>
    <m/>
    <s v="2024-03-18"/>
    <s v="2024-06-07"/>
    <s v="2024-06-14 15:41:05"/>
    <s v="0000-00-00 00:00:00"/>
    <s v="2024-07-23 17:25:58"/>
    <s v="2024-07-23 17:26:04"/>
    <s v="0000-00-00 00:00:00"/>
    <s v="2024-06-10"/>
    <s v="2024-06-10"/>
    <s v="2024-07-04"/>
    <s v="2024-07-08"/>
    <s v="2024-07-08"/>
    <x v="7"/>
    <s v="Toscany"/>
    <s v="14780"/>
    <x v="164"/>
    <m/>
    <x v="0"/>
    <n v="1"/>
    <x v="0"/>
    <x v="0"/>
    <x v="0"/>
    <n v="1244095"/>
    <x v="0"/>
    <x v="2"/>
    <x v="0"/>
    <x v="1"/>
  </r>
  <r>
    <x v="49"/>
    <x v="49"/>
    <s v="MUEBLES CC CUBRIMIENTOS"/>
    <x v="0"/>
    <m/>
    <s v="2024-03-18"/>
    <s v="2024-06-07"/>
    <s v="2024-06-14 15:41:05"/>
    <s v="0000-00-00 00:00:00"/>
    <s v="2024-07-23 17:25:58"/>
    <s v="2024-07-23 17:26:04"/>
    <s v="0000-00-00 00:00:00"/>
    <s v="2024-06-10"/>
    <s v="2024-06-10"/>
    <s v="2024-07-04"/>
    <s v="2024-07-08"/>
    <s v="2024-07-08"/>
    <x v="7"/>
    <s v="Toscany"/>
    <s v="14784"/>
    <x v="83"/>
    <m/>
    <x v="0"/>
    <n v="4"/>
    <x v="0"/>
    <x v="0"/>
    <x v="0"/>
    <n v="3165444"/>
    <x v="0"/>
    <x v="2"/>
    <x v="0"/>
    <x v="1"/>
  </r>
  <r>
    <x v="49"/>
    <x v="49"/>
    <s v="MUEBLES CC CUBRIMIENTOS"/>
    <x v="0"/>
    <m/>
    <s v="2024-03-18"/>
    <s v="2024-06-07"/>
    <s v="2024-06-14 15:41:05"/>
    <s v="0000-00-00 00:00:00"/>
    <s v="2024-07-23 17:25:58"/>
    <s v="2024-07-23 17:26:04"/>
    <s v="0000-00-00 00:00:00"/>
    <s v="2024-06-10"/>
    <s v="2024-06-10"/>
    <s v="2024-07-04"/>
    <s v="2024-07-08"/>
    <s v="2024-07-08"/>
    <x v="7"/>
    <s v="Toscany"/>
    <s v="14785"/>
    <x v="84"/>
    <m/>
    <x v="0"/>
    <n v="2"/>
    <x v="0"/>
    <x v="0"/>
    <x v="0"/>
    <n v="1475184"/>
    <x v="0"/>
    <x v="2"/>
    <x v="0"/>
    <x v="1"/>
  </r>
  <r>
    <x v="49"/>
    <x v="49"/>
    <s v="MUEBLES CC CUBRIMIENTOS"/>
    <x v="0"/>
    <m/>
    <s v="2024-03-18"/>
    <s v="2024-06-07"/>
    <s v="2024-06-14 15:41:05"/>
    <s v="0000-00-00 00:00:00"/>
    <s v="2024-07-23 17:25:58"/>
    <s v="2024-07-23 17:26:04"/>
    <s v="0000-00-00 00:00:00"/>
    <s v="2024-06-10"/>
    <s v="2024-06-10"/>
    <s v="2024-07-04"/>
    <s v="2024-07-08"/>
    <s v="2024-07-08"/>
    <x v="7"/>
    <s v="Toscany"/>
    <s v="5326"/>
    <x v="90"/>
    <m/>
    <x v="5"/>
    <n v="1"/>
    <x v="0"/>
    <x v="0"/>
    <x v="0"/>
    <n v="590068"/>
    <x v="0"/>
    <x v="0"/>
    <x v="0"/>
    <x v="1"/>
  </r>
  <r>
    <x v="49"/>
    <x v="49"/>
    <s v="MUEBLES CC CUBRIMIENTOS"/>
    <x v="0"/>
    <m/>
    <s v="2024-03-18"/>
    <s v="2024-06-07"/>
    <s v="2024-06-14 15:41:05"/>
    <s v="0000-00-00 00:00:00"/>
    <s v="2024-07-23 17:25:58"/>
    <s v="2024-07-23 17:26:04"/>
    <s v="0000-00-00 00:00:00"/>
    <s v="2024-06-10"/>
    <s v="2024-06-10"/>
    <s v="2024-07-04"/>
    <s v="2024-07-08"/>
    <s v="2024-07-08"/>
    <x v="7"/>
    <s v="Toscany"/>
    <s v="5443"/>
    <x v="165"/>
    <m/>
    <x v="4"/>
    <n v="1"/>
    <x v="0"/>
    <x v="0"/>
    <x v="0"/>
    <n v="1195472"/>
    <x v="0"/>
    <x v="2"/>
    <x v="0"/>
    <x v="1"/>
  </r>
  <r>
    <x v="49"/>
    <x v="49"/>
    <s v="MUEBLES CC CUBRIMIENTOS"/>
    <x v="0"/>
    <m/>
    <s v="2024-03-18"/>
    <s v="2024-06-07"/>
    <s v="2024-06-14 15:41:05"/>
    <s v="0000-00-00 00:00:00"/>
    <s v="2024-07-23 17:25:58"/>
    <s v="2024-07-23 17:26:04"/>
    <s v="0000-00-00 00:00:00"/>
    <s v="2024-06-10"/>
    <s v="2024-06-10"/>
    <s v="2024-07-04"/>
    <s v="2024-07-08"/>
    <s v="2024-07-08"/>
    <x v="7"/>
    <s v="Toscany"/>
    <s v="9312"/>
    <x v="166"/>
    <m/>
    <x v="0"/>
    <n v="1"/>
    <x v="0"/>
    <x v="0"/>
    <x v="0"/>
    <n v="1099595"/>
    <x v="0"/>
    <x v="2"/>
    <x v="0"/>
    <x v="1"/>
  </r>
  <r>
    <x v="49"/>
    <x v="49"/>
    <s v="MUEBLES CC CUBRIMIENTOS"/>
    <x v="0"/>
    <m/>
    <s v="2024-03-18"/>
    <s v="2024-06-07"/>
    <s v="2024-06-14 15:41:05"/>
    <s v="0000-00-00 00:00:00"/>
    <s v="2024-07-23 17:25:58"/>
    <s v="2024-07-23 17:26:04"/>
    <s v="0000-00-00 00:00:00"/>
    <s v="2024-06-10"/>
    <s v="2024-06-10"/>
    <s v="2024-07-04"/>
    <s v="2024-07-08"/>
    <s v="2024-07-08"/>
    <x v="7"/>
    <s v="Toscany"/>
    <s v="9498"/>
    <x v="167"/>
    <m/>
    <x v="0"/>
    <n v="1"/>
    <x v="0"/>
    <x v="0"/>
    <x v="0"/>
    <n v="1611369"/>
    <x v="0"/>
    <x v="2"/>
    <x v="0"/>
    <x v="1"/>
  </r>
  <r>
    <x v="49"/>
    <x v="49"/>
    <s v="MUEBLES CC CUBRIMIENTOS"/>
    <x v="0"/>
    <m/>
    <s v="2024-03-18"/>
    <s v="2024-06-07"/>
    <s v="2024-06-14 15:41:05"/>
    <s v="0000-00-00 00:00:00"/>
    <s v="2024-07-23 17:25:58"/>
    <s v="2024-07-23 17:26:04"/>
    <s v="0000-00-00 00:00:00"/>
    <s v="2024-06-10"/>
    <s v="2024-06-10"/>
    <s v="2024-07-04"/>
    <s v="2024-07-08"/>
    <s v="2024-07-08"/>
    <x v="7"/>
    <s v="Toscany"/>
    <s v="9591"/>
    <x v="93"/>
    <m/>
    <x v="0"/>
    <n v="1"/>
    <x v="0"/>
    <x v="0"/>
    <x v="0"/>
    <n v="1701869"/>
    <x v="0"/>
    <x v="2"/>
    <x v="0"/>
    <x v="1"/>
  </r>
  <r>
    <x v="49"/>
    <x v="49"/>
    <s v="MUEBLES CC CUBRIMIENTOS"/>
    <x v="0"/>
    <m/>
    <s v="2024-03-18"/>
    <s v="2024-06-07"/>
    <s v="2024-06-14 15:41:05"/>
    <s v="0000-00-00 00:00:00"/>
    <s v="2024-07-23 17:25:58"/>
    <s v="2024-07-23 17:26:04"/>
    <s v="0000-00-00 00:00:00"/>
    <s v="2024-06-10"/>
    <s v="2024-06-10"/>
    <s v="2024-07-04"/>
    <s v="2024-07-08"/>
    <s v="2024-07-08"/>
    <x v="7"/>
    <s v="Toscany"/>
    <s v="9702"/>
    <x v="168"/>
    <m/>
    <x v="0"/>
    <n v="1"/>
    <x v="0"/>
    <x v="0"/>
    <x v="0"/>
    <n v="3152356"/>
    <x v="0"/>
    <x v="2"/>
    <x v="0"/>
    <x v="1"/>
  </r>
  <r>
    <x v="49"/>
    <x v="49"/>
    <s v="MUEBLES CC CUBRIMIENTOS"/>
    <x v="0"/>
    <m/>
    <s v="2024-03-18"/>
    <s v="2024-06-07"/>
    <s v="2024-06-14 15:41:05"/>
    <s v="0000-00-00 00:00:00"/>
    <s v="2024-07-23 17:25:58"/>
    <s v="2024-07-23 17:26:04"/>
    <s v="0000-00-00 00:00:00"/>
    <s v="2024-06-10"/>
    <s v="2024-06-10"/>
    <s v="2024-07-04"/>
    <s v="2024-07-08"/>
    <s v="2024-07-08"/>
    <x v="7"/>
    <s v="Toscany"/>
    <s v="9709"/>
    <x v="169"/>
    <s v="LONA DICKSON VERDE FORESTA REF:6687"/>
    <x v="0"/>
    <n v="1"/>
    <x v="0"/>
    <x v="0"/>
    <x v="0"/>
    <n v="1997433"/>
    <x v="0"/>
    <x v="2"/>
    <x v="0"/>
    <x v="1"/>
  </r>
  <r>
    <x v="49"/>
    <x v="49"/>
    <s v="MUEBLES CC CUBRIMIENTOS"/>
    <x v="0"/>
    <m/>
    <s v="2024-03-18"/>
    <s v="2024-06-07"/>
    <s v="2024-06-14 15:41:05"/>
    <s v="0000-00-00 00:00:00"/>
    <s v="2024-07-23 17:25:58"/>
    <s v="2024-07-23 17:26:04"/>
    <s v="0000-00-00 00:00:00"/>
    <s v="2024-06-10"/>
    <s v="2024-06-10"/>
    <s v="2024-07-04"/>
    <s v="2024-07-08"/>
    <s v="2024-07-08"/>
    <x v="7"/>
    <s v="Toscany"/>
    <s v="9827"/>
    <x v="170"/>
    <m/>
    <x v="0"/>
    <n v="1"/>
    <x v="0"/>
    <x v="0"/>
    <x v="0"/>
    <n v="1929438"/>
    <x v="0"/>
    <x v="2"/>
    <x v="0"/>
    <x v="1"/>
  </r>
  <r>
    <x v="50"/>
    <x v="50"/>
    <s v="MUEBLES CC CUBRIMIENTOS"/>
    <x v="0"/>
    <m/>
    <s v="2024-03-19"/>
    <s v="2024-05-22"/>
    <s v="2024-05-23 10:28:37"/>
    <s v="0000-00-00 00:00:00"/>
    <s v="2024-06-29 09:47:27"/>
    <s v="2024-06-29 13:48:13"/>
    <s v="2024-07-02 08:29:41"/>
    <s v="2024-05-24"/>
    <s v="2024-05-24"/>
    <s v="2024-07-01"/>
    <s v="2024-07-03"/>
    <s v="2024-07-05"/>
    <x v="1"/>
    <s v="Virtual"/>
    <s v="9611"/>
    <x v="171"/>
    <s v="LONA DICKSON GRIS VETEADO (U406) 1.20M"/>
    <x v="0"/>
    <n v="2"/>
    <x v="0"/>
    <x v="0"/>
    <x v="0"/>
    <n v="1833958"/>
    <x v="0"/>
    <x v="8"/>
    <x v="0"/>
    <x v="1"/>
  </r>
  <r>
    <x v="51"/>
    <x v="51"/>
    <s v="CUBRIMIENTO"/>
    <x v="0"/>
    <m/>
    <s v="2024-03-20"/>
    <s v="2024-09-16"/>
    <s v="2024-09-17 11:36:27"/>
    <s v="0000-00-00 00:00:00"/>
    <s v="2024-10-01 08:25:09"/>
    <s v="2024-10-02 13:08:50"/>
    <s v="2024-10-30 12:18:57"/>
    <s v="2024-09-18"/>
    <s v="2024-09-18"/>
    <s v="2024-09-20"/>
    <s v="2024-10-04"/>
    <s v="2024-10-06"/>
    <x v="3"/>
    <s v="Bogota"/>
    <s v="11434"/>
    <x v="172"/>
    <m/>
    <x v="0"/>
    <n v="1"/>
    <x v="0"/>
    <x v="0"/>
    <x v="0"/>
    <n v="1795500"/>
    <x v="0"/>
    <x v="0"/>
    <x v="0"/>
    <x v="4"/>
  </r>
  <r>
    <x v="51"/>
    <x v="51"/>
    <s v="CUBRIMIENTO"/>
    <x v="0"/>
    <m/>
    <s v="2024-03-20"/>
    <s v="2024-09-16"/>
    <s v="2024-09-17 11:36:27"/>
    <s v="0000-00-00 00:00:00"/>
    <s v="2024-10-01 08:25:09"/>
    <s v="2024-10-02 13:08:50"/>
    <s v="2024-10-30 12:18:57"/>
    <s v="2024-09-18"/>
    <s v="2024-09-18"/>
    <s v="2024-09-20"/>
    <s v="2024-10-04"/>
    <s v="2024-10-06"/>
    <x v="3"/>
    <s v="Bogota"/>
    <s v="SERVLAV01"/>
    <x v="173"/>
    <m/>
    <x v="0"/>
    <n v="1"/>
    <x v="0"/>
    <x v="0"/>
    <x v="0"/>
    <n v="570000"/>
    <x v="0"/>
    <x v="1"/>
    <x v="1"/>
    <x v="4"/>
  </r>
  <r>
    <x v="51"/>
    <x v="51"/>
    <s v="CUBRIMIENTO"/>
    <x v="0"/>
    <m/>
    <s v="2024-03-20"/>
    <s v="2024-09-16"/>
    <s v="2024-09-17 11:36:27"/>
    <s v="0000-00-00 00:00:00"/>
    <s v="2024-10-01 08:25:09"/>
    <s v="2024-10-02 13:08:50"/>
    <s v="2024-10-30 12:18:57"/>
    <s v="2024-09-18"/>
    <s v="2024-09-18"/>
    <s v="2024-09-20"/>
    <s v="2024-10-04"/>
    <s v="2024-10-06"/>
    <x v="3"/>
    <s v="Bogota"/>
    <s v="SERVLAV01"/>
    <x v="173"/>
    <m/>
    <x v="0"/>
    <n v="1"/>
    <x v="0"/>
    <x v="0"/>
    <x v="0"/>
    <n v="1225500"/>
    <x v="0"/>
    <x v="1"/>
    <x v="1"/>
    <x v="4"/>
  </r>
  <r>
    <x v="51"/>
    <x v="51"/>
    <s v="CUBRIMIENTO"/>
    <x v="0"/>
    <m/>
    <s v="2024-03-20"/>
    <s v="2024-09-16"/>
    <s v="2024-09-17 11:36:27"/>
    <s v="0000-00-00 00:00:00"/>
    <s v="2024-10-01 08:25:09"/>
    <s v="2024-10-02 13:08:50"/>
    <s v="2024-10-30 12:18:57"/>
    <s v="2024-09-18"/>
    <s v="2024-09-18"/>
    <s v="2024-09-20"/>
    <s v="2024-10-04"/>
    <s v="2024-10-06"/>
    <x v="3"/>
    <s v="Bogota"/>
    <s v="TRANSP06"/>
    <x v="59"/>
    <m/>
    <x v="0"/>
    <n v="1"/>
    <x v="0"/>
    <x v="0"/>
    <x v="0"/>
    <n v="150000"/>
    <x v="0"/>
    <x v="1"/>
    <x v="1"/>
    <x v="4"/>
  </r>
  <r>
    <x v="52"/>
    <x v="52"/>
    <s v="CUBRIMIENTO"/>
    <x v="0"/>
    <m/>
    <s v="2024-03-20"/>
    <s v="2024-07-19"/>
    <s v="2024-07-23 11:10:43"/>
    <s v="2024-07-31 17:06:10"/>
    <s v="2024-08-14 08:09:35"/>
    <s v="2024-08-24 14:21:19"/>
    <s v="2024-10-07 18:08:31"/>
    <s v="2024-07-23"/>
    <s v="2024-07-29"/>
    <s v="2024-08-14"/>
    <s v="2024-08-24"/>
    <s v="2024-10-07"/>
    <x v="1"/>
    <s v="Bogota"/>
    <s v="12473"/>
    <x v="121"/>
    <m/>
    <x v="0"/>
    <n v="2"/>
    <x v="0"/>
    <x v="0"/>
    <x v="0"/>
    <n v="640000"/>
    <x v="0"/>
    <x v="0"/>
    <x v="0"/>
    <x v="7"/>
  </r>
  <r>
    <x v="52"/>
    <x v="52"/>
    <s v="CUBRIMIENTO"/>
    <x v="0"/>
    <m/>
    <s v="2024-03-20"/>
    <s v="2024-07-19"/>
    <s v="2024-07-23 11:10:43"/>
    <s v="2024-07-31 17:06:10"/>
    <s v="2024-08-14 08:09:35"/>
    <s v="2024-08-24 14:21:19"/>
    <s v="2024-10-07 18:08:31"/>
    <s v="2024-07-23"/>
    <s v="2024-07-29"/>
    <s v="2024-08-14"/>
    <s v="2024-08-24"/>
    <s v="2024-10-07"/>
    <x v="1"/>
    <s v="Bogota"/>
    <s v="6543"/>
    <x v="123"/>
    <m/>
    <x v="0"/>
    <n v="2"/>
    <x v="0"/>
    <x v="0"/>
    <x v="0"/>
    <n v="200000"/>
    <x v="0"/>
    <x v="0"/>
    <x v="0"/>
    <x v="7"/>
  </r>
  <r>
    <x v="52"/>
    <x v="52"/>
    <s v="CUBRIMIENTO"/>
    <x v="0"/>
    <m/>
    <s v="2024-03-20"/>
    <s v="2024-07-19"/>
    <s v="2024-07-23 11:10:43"/>
    <s v="2024-07-31 17:06:10"/>
    <s v="2024-08-14 08:09:35"/>
    <s v="2024-08-24 14:21:19"/>
    <s v="2024-10-07 18:08:31"/>
    <s v="2024-07-23"/>
    <s v="2024-07-29"/>
    <s v="2024-08-14"/>
    <s v="2024-08-24"/>
    <s v="2024-10-07"/>
    <x v="1"/>
    <s v="Bogota"/>
    <s v="FLANCHE01"/>
    <x v="51"/>
    <m/>
    <x v="3"/>
    <n v="1"/>
    <x v="44"/>
    <x v="0"/>
    <x v="0"/>
    <n v="1520000"/>
    <x v="0"/>
    <x v="0"/>
    <x v="0"/>
    <x v="7"/>
  </r>
  <r>
    <x v="52"/>
    <x v="52"/>
    <s v="CUBRIMIENTO"/>
    <x v="0"/>
    <m/>
    <s v="2024-03-20"/>
    <s v="2024-07-19"/>
    <s v="2024-07-23 11:10:43"/>
    <s v="2024-07-31 17:06:10"/>
    <s v="2024-08-14 08:09:35"/>
    <s v="2024-08-24 14:21:19"/>
    <s v="2024-10-07 18:08:31"/>
    <s v="2024-07-23"/>
    <s v="2024-07-29"/>
    <s v="2024-08-14"/>
    <s v="2024-08-24"/>
    <s v="2024-10-07"/>
    <x v="1"/>
    <s v="Bogota"/>
    <s v="PLT02"/>
    <x v="174"/>
    <m/>
    <x v="3"/>
    <n v="2"/>
    <x v="0"/>
    <x v="0"/>
    <x v="27"/>
    <n v="762146"/>
    <x v="0"/>
    <x v="0"/>
    <x v="0"/>
    <x v="7"/>
  </r>
  <r>
    <x v="52"/>
    <x v="52"/>
    <s v="CUBRIMIENTO"/>
    <x v="0"/>
    <m/>
    <s v="2024-03-20"/>
    <s v="2024-07-19"/>
    <s v="2024-07-23 11:10:43"/>
    <s v="2024-07-31 17:06:10"/>
    <s v="2024-08-14 08:09:35"/>
    <s v="2024-08-24 14:21:19"/>
    <s v="2024-10-07 18:08:31"/>
    <s v="2024-07-23"/>
    <s v="2024-07-29"/>
    <s v="2024-08-14"/>
    <s v="2024-08-24"/>
    <s v="2024-10-07"/>
    <x v="1"/>
    <s v="Bogota"/>
    <s v="PLT55"/>
    <x v="160"/>
    <m/>
    <x v="3"/>
    <n v="3"/>
    <x v="0"/>
    <x v="7"/>
    <x v="0"/>
    <n v="1201662"/>
    <x v="0"/>
    <x v="0"/>
    <x v="0"/>
    <x v="7"/>
  </r>
  <r>
    <x v="52"/>
    <x v="52"/>
    <s v="CUBRIMIENTO"/>
    <x v="0"/>
    <m/>
    <s v="2024-03-20"/>
    <s v="2024-07-19"/>
    <s v="2024-07-23 11:10:43"/>
    <s v="2024-07-31 17:06:10"/>
    <s v="2024-08-14 08:09:35"/>
    <s v="2024-08-24 14:21:19"/>
    <s v="2024-10-07 18:08:31"/>
    <s v="2024-07-23"/>
    <s v="2024-07-29"/>
    <s v="2024-08-14"/>
    <s v="2024-08-24"/>
    <s v="2024-10-07"/>
    <x v="1"/>
    <s v="Bogota"/>
    <s v="SOMB01"/>
    <x v="71"/>
    <s v="LONA DICKSON GRIS VETEADO (U406) 1.20M"/>
    <x v="3"/>
    <n v="1"/>
    <x v="45"/>
    <x v="0"/>
    <x v="13"/>
    <n v="9641698"/>
    <x v="0"/>
    <x v="6"/>
    <x v="5"/>
    <x v="7"/>
  </r>
  <r>
    <x v="53"/>
    <x v="53"/>
    <s v="CUBRIMIENTO"/>
    <x v="0"/>
    <m/>
    <s v="2024-03-22"/>
    <s v="2024-06-05"/>
    <s v="2024-06-07 12:49:01"/>
    <s v="0000-00-00 00:00:00"/>
    <s v="2024-06-14 17:40:34"/>
    <s v="2024-06-14 17:41:00"/>
    <s v="0000-00-00 00:00:00"/>
    <s v="2024-06-06"/>
    <s v="2024-06-06"/>
    <s v="2024-06-10"/>
    <s v="2024-06-11"/>
    <s v="2024-06-11"/>
    <x v="0"/>
    <s v="Toscany"/>
    <s v="3151"/>
    <x v="57"/>
    <m/>
    <x v="0"/>
    <n v="6"/>
    <x v="0"/>
    <x v="0"/>
    <x v="0"/>
    <n v="6"/>
    <x v="0"/>
    <x v="0"/>
    <x v="0"/>
    <x v="6"/>
  </r>
  <r>
    <x v="54"/>
    <x v="54"/>
    <s v="MUEBLES CC CUBRIMIENTOS"/>
    <x v="0"/>
    <m/>
    <s v="2024-03-26"/>
    <s v="2024-05-03"/>
    <s v="2024-05-07 13:29:40"/>
    <s v="0000-00-00 00:00:00"/>
    <s v="2024-06-28 10:39:31"/>
    <s v="2024-06-28 15:46:14"/>
    <s v="2024-07-19 07:04:01"/>
    <s v="2024-05-06"/>
    <s v="2024-05-06"/>
    <s v="2024-06-07"/>
    <s v="2024-06-11"/>
    <s v="2024-06-13"/>
    <x v="1"/>
    <s v="Barranquilla"/>
    <s v="1739"/>
    <x v="175"/>
    <s v="LONA DICKSON CRUDO REF:6020"/>
    <x v="0"/>
    <n v="6"/>
    <x v="0"/>
    <x v="0"/>
    <x v="0"/>
    <n v="7691184"/>
    <x v="0"/>
    <x v="2"/>
    <x v="0"/>
    <x v="6"/>
  </r>
  <r>
    <x v="54"/>
    <x v="54"/>
    <s v="MUEBLES CC CUBRIMIENTOS"/>
    <x v="0"/>
    <m/>
    <s v="2024-03-26"/>
    <s v="2024-05-03"/>
    <s v="2024-05-07 13:29:40"/>
    <s v="0000-00-00 00:00:00"/>
    <s v="2024-06-28 10:39:31"/>
    <s v="2024-06-28 15:46:14"/>
    <s v="2024-07-19 07:04:01"/>
    <s v="2024-05-06"/>
    <s v="2024-05-06"/>
    <s v="2024-06-07"/>
    <s v="2024-06-11"/>
    <s v="2024-06-13"/>
    <x v="1"/>
    <s v="Barranquilla"/>
    <s v="25847"/>
    <x v="176"/>
    <m/>
    <x v="0"/>
    <n v="6"/>
    <x v="0"/>
    <x v="0"/>
    <x v="0"/>
    <n v="3060000"/>
    <x v="0"/>
    <x v="0"/>
    <x v="0"/>
    <x v="6"/>
  </r>
  <r>
    <x v="54"/>
    <x v="54"/>
    <s v="MUEBLES CC CUBRIMIENTOS"/>
    <x v="0"/>
    <m/>
    <s v="2024-03-26"/>
    <s v="2024-05-03"/>
    <s v="2024-05-07 13:29:40"/>
    <s v="0000-00-00 00:00:00"/>
    <s v="2024-06-28 10:39:31"/>
    <s v="2024-06-28 15:46:14"/>
    <s v="2024-07-19 07:04:01"/>
    <s v="2024-05-06"/>
    <s v="2024-05-06"/>
    <s v="2024-06-07"/>
    <s v="2024-06-11"/>
    <s v="2024-06-13"/>
    <x v="1"/>
    <s v="Barranquilla"/>
    <s v="TRANSP11"/>
    <x v="177"/>
    <m/>
    <x v="0"/>
    <n v="1"/>
    <x v="0"/>
    <x v="0"/>
    <x v="0"/>
    <n v="500000"/>
    <x v="0"/>
    <x v="0"/>
    <x v="0"/>
    <x v="6"/>
  </r>
  <r>
    <x v="55"/>
    <x v="55"/>
    <s v="CUBRIMIENTO"/>
    <x v="0"/>
    <m/>
    <s v="2024-03-27"/>
    <s v="2024-05-09"/>
    <s v="2024-05-14 09:51:32"/>
    <s v="0000-00-00 00:00:00"/>
    <s v="2024-05-17 07:58:39"/>
    <s v="2024-05-17 11:08:16"/>
    <s v="2024-05-17 11:22:10"/>
    <s v="2024-05-13"/>
    <s v="2024-05-13"/>
    <s v="2024-05-14"/>
    <s v="2024-05-16"/>
    <s v="2024-05-20"/>
    <x v="1"/>
    <s v="Medellin"/>
    <s v="SERV03"/>
    <x v="9"/>
    <m/>
    <x v="0"/>
    <n v="1"/>
    <x v="0"/>
    <x v="0"/>
    <x v="0"/>
    <n v="50000"/>
    <x v="0"/>
    <x v="1"/>
    <x v="1"/>
    <x v="9"/>
  </r>
  <r>
    <x v="55"/>
    <x v="55"/>
    <s v="CUBRIMIENTO"/>
    <x v="0"/>
    <m/>
    <s v="2024-03-27"/>
    <s v="2024-05-09"/>
    <s v="2024-05-14 09:51:32"/>
    <s v="0000-00-00 00:00:00"/>
    <s v="2024-05-17 07:58:39"/>
    <s v="2024-05-17 11:08:16"/>
    <s v="2024-05-17 11:22:10"/>
    <s v="2024-05-13"/>
    <s v="2024-05-13"/>
    <s v="2024-05-14"/>
    <s v="2024-05-16"/>
    <s v="2024-05-20"/>
    <x v="1"/>
    <s v="Medellin"/>
    <s v="SERVLAV04"/>
    <x v="58"/>
    <m/>
    <x v="0"/>
    <n v="1"/>
    <x v="0"/>
    <x v="0"/>
    <x v="0"/>
    <n v="400000"/>
    <x v="0"/>
    <x v="1"/>
    <x v="1"/>
    <x v="9"/>
  </r>
  <r>
    <x v="56"/>
    <x v="56"/>
    <s v="MUEBLES CC CUBRIMIENTOS"/>
    <x v="0"/>
    <m/>
    <s v="2024-03-30"/>
    <s v="2024-06-04"/>
    <s v="2024-06-05 15:05:23"/>
    <s v="0000-00-00 00:00:00"/>
    <s v="2024-07-04 09:46:03"/>
    <s v="2024-07-08 07:51:24"/>
    <s v="2024-08-20 08:24:13"/>
    <s v="2024-06-06"/>
    <s v="2024-06-06"/>
    <s v="2024-07-02"/>
    <s v="2024-07-04"/>
    <s v="2024-07-08"/>
    <x v="1"/>
    <s v="Barranquilla"/>
    <s v="15357"/>
    <x v="178"/>
    <s v="PENDIENTE DEFINIR CLIENTE"/>
    <x v="4"/>
    <n v="2"/>
    <x v="0"/>
    <x v="0"/>
    <x v="0"/>
    <n v="5314184"/>
    <x v="0"/>
    <x v="2"/>
    <x v="0"/>
    <x v="1"/>
  </r>
  <r>
    <x v="56"/>
    <x v="56"/>
    <s v="MUEBLES CC CUBRIMIENTOS"/>
    <x v="0"/>
    <m/>
    <s v="2024-03-30"/>
    <s v="2024-06-04"/>
    <s v="2024-06-05 15:05:23"/>
    <s v="0000-00-00 00:00:00"/>
    <s v="2024-07-04 09:46:03"/>
    <s v="2024-07-08 07:51:24"/>
    <s v="2024-08-20 08:24:13"/>
    <s v="2024-06-06"/>
    <s v="2024-06-06"/>
    <s v="2024-07-02"/>
    <s v="2024-07-04"/>
    <s v="2024-07-08"/>
    <x v="1"/>
    <s v="Barranquilla"/>
    <s v="15362"/>
    <x v="179"/>
    <s v="PENDIENTE DEFINIR CLIENTE"/>
    <x v="4"/>
    <n v="1"/>
    <x v="0"/>
    <x v="0"/>
    <x v="0"/>
    <n v="6160968"/>
    <x v="0"/>
    <x v="2"/>
    <x v="0"/>
    <x v="1"/>
  </r>
  <r>
    <x v="56"/>
    <x v="56"/>
    <s v="MUEBLES CC CUBRIMIENTOS"/>
    <x v="0"/>
    <m/>
    <s v="2024-03-30"/>
    <s v="2024-06-04"/>
    <s v="2024-06-05 15:05:23"/>
    <s v="0000-00-00 00:00:00"/>
    <s v="2024-07-04 09:46:03"/>
    <s v="2024-07-08 07:51:24"/>
    <s v="2024-08-20 08:24:13"/>
    <s v="2024-06-06"/>
    <s v="2024-06-06"/>
    <s v="2024-07-02"/>
    <s v="2024-07-04"/>
    <s v="2024-07-08"/>
    <x v="1"/>
    <s v="Barranquilla"/>
    <s v="5440"/>
    <x v="180"/>
    <s v="LONA DICKSON ARENA VETEADO U337"/>
    <x v="4"/>
    <n v="1"/>
    <x v="0"/>
    <x v="0"/>
    <x v="0"/>
    <n v="1692207"/>
    <x v="0"/>
    <x v="2"/>
    <x v="0"/>
    <x v="1"/>
  </r>
  <r>
    <x v="57"/>
    <x v="57"/>
    <s v="MUEBLES CC CUBRIMIENTOS"/>
    <x v="0"/>
    <m/>
    <s v="2024-04-02"/>
    <s v="2024-06-20"/>
    <s v="2024-06-24 15:03:57"/>
    <s v="0000-00-00 00:00:00"/>
    <s v="2024-07-11 08:03:02"/>
    <s v="2024-07-11 08:03:42"/>
    <s v="2024-08-06 10:15:15"/>
    <s v="2024-06-24"/>
    <s v="2024-06-24"/>
    <s v="2024-07-30"/>
    <s v="2024-08-01"/>
    <s v="2024-08-05"/>
    <x v="1"/>
    <s v="Medellin"/>
    <s v="8725"/>
    <x v="181"/>
    <s v="LONAFLEX"/>
    <x v="0"/>
    <n v="1"/>
    <x v="0"/>
    <x v="0"/>
    <x v="0"/>
    <n v="263900"/>
    <x v="0"/>
    <x v="5"/>
    <x v="0"/>
    <x v="1"/>
  </r>
  <r>
    <x v="58"/>
    <x v="58"/>
    <s v="MUEBLES CC CUBRIMIENTOS"/>
    <x v="0"/>
    <m/>
    <s v="2024-04-02"/>
    <s v="2025-03-25"/>
    <s v="2025-04-22 15:26:51"/>
    <s v="0000-00-00 00:00:00"/>
    <s v="2025-05-12 13:31:45"/>
    <s v="2025-05-12 17:08:32"/>
    <s v="2025-05-17 12:06:55"/>
    <s v="2025-04-22"/>
    <s v="2025-04-22"/>
    <s v="2025-05-18"/>
    <s v="2025-05-20"/>
    <s v="2025-05-22"/>
    <x v="3"/>
    <s v="Virtual"/>
    <s v="1739"/>
    <x v="175"/>
    <s v="LONA DICKSON TAUPE REF:7559"/>
    <x v="0"/>
    <n v="12"/>
    <x v="0"/>
    <x v="0"/>
    <x v="0"/>
    <n v="14477520"/>
    <x v="0"/>
    <x v="2"/>
    <x v="0"/>
    <x v="9"/>
  </r>
  <r>
    <x v="59"/>
    <x v="59"/>
    <s v="CUBRIMIENTO"/>
    <x v="0"/>
    <m/>
    <s v="2024-04-02"/>
    <s v="2024-05-31"/>
    <s v="2024-06-18 13:50:45"/>
    <s v="2024-09-04 13:22:42"/>
    <s v="2024-09-23 11:15:20"/>
    <s v="2024-09-27 08:32:49"/>
    <s v="2024-10-28 19:35:46"/>
    <s v="2024-06-19"/>
    <s v="2024-09-05"/>
    <s v="2024-09-24"/>
    <s v="2024-09-29"/>
    <s v="2024-10-22"/>
    <x v="3"/>
    <s v="Cali"/>
    <s v="BANE13"/>
    <x v="182"/>
    <s v="WINCAP SERIE 40 NEGRO/CAFE OSCURO DN910"/>
    <x v="3"/>
    <n v="1"/>
    <x v="3"/>
    <x v="7"/>
    <x v="0"/>
    <n v="4001614"/>
    <x v="0"/>
    <x v="9"/>
    <x v="9"/>
    <x v="4"/>
  </r>
  <r>
    <x v="59"/>
    <x v="59"/>
    <s v="CUBRIMIENTO"/>
    <x v="0"/>
    <m/>
    <s v="2024-04-02"/>
    <s v="2024-05-31"/>
    <s v="2024-06-18 13:50:45"/>
    <s v="2024-09-04 13:22:42"/>
    <s v="2024-09-23 11:15:20"/>
    <s v="2024-09-27 08:32:49"/>
    <s v="2024-10-28 19:35:46"/>
    <s v="2024-06-19"/>
    <s v="2024-09-05"/>
    <s v="2024-09-24"/>
    <s v="2024-09-29"/>
    <s v="2024-10-22"/>
    <x v="3"/>
    <s v="Cali"/>
    <s v="BANE13"/>
    <x v="182"/>
    <s v="WINCAP SERIE 40 NEGRO/CAFE OSCURO DN910"/>
    <x v="3"/>
    <n v="2"/>
    <x v="11"/>
    <x v="7"/>
    <x v="0"/>
    <n v="5804520"/>
    <x v="0"/>
    <x v="9"/>
    <x v="9"/>
    <x v="4"/>
  </r>
  <r>
    <x v="59"/>
    <x v="59"/>
    <s v="CUBRIMIENTO"/>
    <x v="0"/>
    <m/>
    <s v="2024-04-02"/>
    <s v="2024-05-31"/>
    <s v="2024-06-18 13:50:45"/>
    <s v="2024-09-04 13:22:42"/>
    <s v="2024-09-23 11:15:20"/>
    <s v="2024-09-27 08:32:49"/>
    <s v="2024-10-28 19:35:46"/>
    <s v="2024-06-19"/>
    <s v="2024-09-05"/>
    <s v="2024-09-24"/>
    <s v="2024-09-29"/>
    <s v="2024-10-22"/>
    <x v="3"/>
    <s v="Cali"/>
    <s v="PLT03"/>
    <x v="183"/>
    <m/>
    <x v="3"/>
    <n v="7"/>
    <x v="0"/>
    <x v="0"/>
    <x v="0"/>
    <n v="361655"/>
    <x v="0"/>
    <x v="0"/>
    <x v="0"/>
    <x v="4"/>
  </r>
  <r>
    <x v="59"/>
    <x v="59"/>
    <s v="CUBRIMIENTO"/>
    <x v="0"/>
    <m/>
    <s v="2024-04-02"/>
    <s v="2024-05-31"/>
    <s v="2024-06-18 13:50:45"/>
    <s v="2024-09-04 13:22:42"/>
    <s v="2024-09-23 11:15:20"/>
    <s v="2024-09-27 08:32:49"/>
    <s v="2024-10-28 19:35:46"/>
    <s v="2024-06-19"/>
    <s v="2024-09-05"/>
    <s v="2024-09-24"/>
    <s v="2024-09-29"/>
    <s v="2024-10-22"/>
    <x v="3"/>
    <s v="Cali"/>
    <s v="PLT04"/>
    <x v="184"/>
    <m/>
    <x v="3"/>
    <n v="4"/>
    <x v="0"/>
    <x v="0"/>
    <x v="18"/>
    <n v="725112"/>
    <x v="0"/>
    <x v="0"/>
    <x v="0"/>
    <x v="4"/>
  </r>
  <r>
    <x v="59"/>
    <x v="59"/>
    <s v="CUBRIMIENTO"/>
    <x v="0"/>
    <m/>
    <s v="2024-04-02"/>
    <s v="2024-05-31"/>
    <s v="2024-06-18 13:50:45"/>
    <s v="2024-09-04 13:22:42"/>
    <s v="2024-09-23 11:15:20"/>
    <s v="2024-09-27 08:32:49"/>
    <s v="2024-10-28 19:35:46"/>
    <s v="2024-06-19"/>
    <s v="2024-09-05"/>
    <s v="2024-09-24"/>
    <s v="2024-09-29"/>
    <s v="2024-10-22"/>
    <x v="3"/>
    <s v="Cali"/>
    <s v="PLT07"/>
    <x v="185"/>
    <m/>
    <x v="3"/>
    <n v="5"/>
    <x v="0"/>
    <x v="0"/>
    <x v="0"/>
    <n v="335015"/>
    <x v="0"/>
    <x v="0"/>
    <x v="0"/>
    <x v="4"/>
  </r>
  <r>
    <x v="59"/>
    <x v="59"/>
    <s v="CUBRIMIENTO"/>
    <x v="0"/>
    <m/>
    <s v="2024-04-02"/>
    <s v="2024-05-31"/>
    <s v="2024-06-18 13:50:45"/>
    <s v="2024-09-04 13:22:42"/>
    <s v="2024-09-23 11:15:20"/>
    <s v="2024-09-27 08:32:49"/>
    <s v="2024-10-28 19:35:46"/>
    <s v="2024-06-19"/>
    <s v="2024-09-05"/>
    <s v="2024-09-24"/>
    <s v="2024-09-29"/>
    <s v="2024-10-22"/>
    <x v="3"/>
    <s v="Cali"/>
    <s v="PUBL01"/>
    <x v="117"/>
    <m/>
    <x v="0"/>
    <n v="10"/>
    <x v="46"/>
    <x v="8"/>
    <x v="0"/>
    <n v="630000"/>
    <x v="0"/>
    <x v="0"/>
    <x v="0"/>
    <x v="4"/>
  </r>
  <r>
    <x v="59"/>
    <x v="59"/>
    <s v="CUBRIMIENTO"/>
    <x v="0"/>
    <m/>
    <s v="2024-04-02"/>
    <s v="2024-05-31"/>
    <s v="2024-06-18 13:50:45"/>
    <s v="2024-09-04 13:22:42"/>
    <s v="2024-09-23 11:15:20"/>
    <s v="2024-09-27 08:32:49"/>
    <s v="2024-10-28 19:35:46"/>
    <s v="2024-06-19"/>
    <s v="2024-09-05"/>
    <s v="2024-09-24"/>
    <s v="2024-09-29"/>
    <s v="2024-10-22"/>
    <x v="3"/>
    <s v="Cali"/>
    <s v="SERV03"/>
    <x v="9"/>
    <m/>
    <x v="0"/>
    <n v="1"/>
    <x v="0"/>
    <x v="0"/>
    <x v="0"/>
    <n v="4740000"/>
    <x v="0"/>
    <x v="1"/>
    <x v="1"/>
    <x v="4"/>
  </r>
  <r>
    <x v="59"/>
    <x v="59"/>
    <s v="CUBRIMIENTO"/>
    <x v="0"/>
    <m/>
    <s v="2024-04-02"/>
    <s v="2024-05-31"/>
    <s v="2024-06-18 13:50:45"/>
    <s v="2024-09-04 13:22:42"/>
    <s v="2024-09-23 11:15:20"/>
    <s v="2024-09-27 08:32:49"/>
    <s v="2024-10-28 19:35:46"/>
    <s v="2024-06-19"/>
    <s v="2024-09-05"/>
    <s v="2024-09-24"/>
    <s v="2024-09-29"/>
    <s v="2024-10-22"/>
    <x v="3"/>
    <s v="Cali"/>
    <s v="SERV04"/>
    <x v="50"/>
    <m/>
    <x v="0"/>
    <n v="5"/>
    <x v="0"/>
    <x v="0"/>
    <x v="0"/>
    <n v="150000"/>
    <x v="0"/>
    <x v="1"/>
    <x v="1"/>
    <x v="4"/>
  </r>
  <r>
    <x v="59"/>
    <x v="59"/>
    <s v="CUBRIMIENTO"/>
    <x v="0"/>
    <m/>
    <s v="2024-04-02"/>
    <s v="2024-05-31"/>
    <s v="2024-06-18 13:50:45"/>
    <s v="2024-09-04 13:22:42"/>
    <s v="2024-09-23 11:15:20"/>
    <s v="2024-09-27 08:32:49"/>
    <s v="2024-10-28 19:35:46"/>
    <s v="2024-06-19"/>
    <s v="2024-09-05"/>
    <s v="2024-09-24"/>
    <s v="2024-09-29"/>
    <s v="2024-10-22"/>
    <x v="3"/>
    <s v="Cali"/>
    <s v="SOMB01"/>
    <x v="71"/>
    <s v="LONA DICKSON CARBONE REF:U-171"/>
    <x v="6"/>
    <n v="1"/>
    <x v="7"/>
    <x v="0"/>
    <x v="12"/>
    <n v="14162261"/>
    <x v="0"/>
    <x v="6"/>
    <x v="5"/>
    <x v="4"/>
  </r>
  <r>
    <x v="60"/>
    <x v="60"/>
    <s v="CUBRIMIENTO"/>
    <x v="0"/>
    <m/>
    <s v="2024-04-04"/>
    <s v="2024-05-20"/>
    <s v="2024-05-21 12:34:38"/>
    <s v="0000-00-00 00:00:00"/>
    <s v="2024-05-23 09:34:09"/>
    <s v="2024-05-23 17:45:54"/>
    <s v="2024-06-27 08:26:15"/>
    <s v="2024-05-22"/>
    <s v="2024-05-22"/>
    <s v="2024-05-23"/>
    <s v="2024-05-27"/>
    <s v="2024-05-29"/>
    <x v="3"/>
    <s v="Medellin"/>
    <s v="SERV03"/>
    <x v="9"/>
    <m/>
    <x v="0"/>
    <n v="1"/>
    <x v="0"/>
    <x v="0"/>
    <x v="0"/>
    <n v="400000"/>
    <x v="0"/>
    <x v="1"/>
    <x v="1"/>
    <x v="9"/>
  </r>
  <r>
    <x v="60"/>
    <x v="60"/>
    <s v="CUBRIMIENTO"/>
    <x v="0"/>
    <m/>
    <s v="2024-04-04"/>
    <s v="2024-05-20"/>
    <s v="2024-05-21 12:34:38"/>
    <s v="0000-00-00 00:00:00"/>
    <s v="2024-05-23 09:34:09"/>
    <s v="2024-05-23 17:45:54"/>
    <s v="2024-06-27 08:26:15"/>
    <s v="2024-05-22"/>
    <s v="2024-05-22"/>
    <s v="2024-05-23"/>
    <s v="2024-05-27"/>
    <s v="2024-05-29"/>
    <x v="3"/>
    <s v="Medellin"/>
    <s v="SERVLAV04"/>
    <x v="58"/>
    <m/>
    <x v="0"/>
    <n v="1"/>
    <x v="0"/>
    <x v="0"/>
    <x v="0"/>
    <n v="1305000"/>
    <x v="0"/>
    <x v="1"/>
    <x v="1"/>
    <x v="9"/>
  </r>
  <r>
    <x v="60"/>
    <x v="60"/>
    <s v="CUBRIMIENTO"/>
    <x v="0"/>
    <m/>
    <s v="2024-04-04"/>
    <s v="2024-05-20"/>
    <s v="2024-05-21 12:34:38"/>
    <s v="0000-00-00 00:00:00"/>
    <s v="2024-05-23 09:34:09"/>
    <s v="2024-05-23 17:45:54"/>
    <s v="2024-06-27 08:26:15"/>
    <s v="2024-05-22"/>
    <s v="2024-05-22"/>
    <s v="2024-05-23"/>
    <s v="2024-05-27"/>
    <s v="2024-05-29"/>
    <x v="3"/>
    <s v="Medellin"/>
    <s v="SERVLAV05"/>
    <x v="186"/>
    <m/>
    <x v="0"/>
    <n v="1"/>
    <x v="0"/>
    <x v="0"/>
    <x v="0"/>
    <n v="504000"/>
    <x v="0"/>
    <x v="1"/>
    <x v="1"/>
    <x v="9"/>
  </r>
  <r>
    <x v="60"/>
    <x v="60"/>
    <s v="CUBRIMIENTO"/>
    <x v="0"/>
    <m/>
    <s v="2024-04-04"/>
    <s v="2024-05-20"/>
    <s v="2024-05-21 12:34:38"/>
    <s v="0000-00-00 00:00:00"/>
    <s v="2024-05-23 09:34:09"/>
    <s v="2024-05-23 17:45:54"/>
    <s v="2024-06-27 08:26:15"/>
    <s v="2024-05-22"/>
    <s v="2024-05-22"/>
    <s v="2024-05-23"/>
    <s v="2024-05-27"/>
    <s v="2024-05-29"/>
    <x v="3"/>
    <s v="Medellin"/>
    <s v="TRANSP06"/>
    <x v="59"/>
    <m/>
    <x v="0"/>
    <n v="1"/>
    <x v="0"/>
    <x v="0"/>
    <x v="0"/>
    <n v="160000"/>
    <x v="0"/>
    <x v="1"/>
    <x v="1"/>
    <x v="9"/>
  </r>
  <r>
    <x v="61"/>
    <x v="61"/>
    <s v="MUEBLES CC CUBRIMIENTOS"/>
    <x v="0"/>
    <m/>
    <s v="2024-04-05"/>
    <s v="2024-06-05"/>
    <s v="2024-06-05 14:33:50"/>
    <s v="0000-00-00 00:00:00"/>
    <s v="2024-07-24 07:56:27"/>
    <s v="2024-07-24 07:57:06"/>
    <s v="2024-07-27 09:29:23"/>
    <s v="2024-06-07"/>
    <s v="2024-06-07"/>
    <s v="2024-07-15"/>
    <s v="2024-07-17"/>
    <s v="2024-07-19"/>
    <x v="1"/>
    <s v="Virtual"/>
    <s v="27858"/>
    <x v="187"/>
    <m/>
    <x v="0"/>
    <n v="6"/>
    <x v="0"/>
    <x v="0"/>
    <x v="0"/>
    <n v="0"/>
    <x v="0"/>
    <x v="5"/>
    <x v="0"/>
    <x v="1"/>
  </r>
  <r>
    <x v="62"/>
    <x v="62"/>
    <s v="CUBRIMIENTO"/>
    <x v="0"/>
    <m/>
    <s v="2024-04-09"/>
    <s v="2024-05-03"/>
    <s v="2024-05-08 15:51:38"/>
    <s v="2024-05-09 17:22:04"/>
    <s v="2024-05-15 14:31:40"/>
    <s v="2024-06-04 09:40:05"/>
    <s v="2024-09-13 17:51:47"/>
    <s v="2024-05-07"/>
    <s v="2024-05-08"/>
    <s v="2024-05-22"/>
    <s v="2024-06-01"/>
    <s v="2024-09-19"/>
    <x v="1"/>
    <s v="Bogota"/>
    <s v="REP043"/>
    <x v="188"/>
    <m/>
    <x v="0"/>
    <n v="1"/>
    <x v="0"/>
    <x v="0"/>
    <x v="0"/>
    <n v="1000000"/>
    <x v="0"/>
    <x v="0"/>
    <x v="0"/>
    <x v="9"/>
  </r>
  <r>
    <x v="62"/>
    <x v="62"/>
    <s v="CUBRIMIENTO"/>
    <x v="0"/>
    <m/>
    <s v="2024-04-09"/>
    <s v="2024-05-03"/>
    <s v="2024-05-08 15:51:38"/>
    <s v="2024-05-09 17:22:04"/>
    <s v="2024-05-15 14:31:40"/>
    <s v="2024-06-04 09:40:05"/>
    <s v="2024-09-13 17:51:47"/>
    <s v="2024-05-07"/>
    <s v="2024-05-08"/>
    <s v="2024-05-22"/>
    <s v="2024-06-01"/>
    <s v="2024-09-19"/>
    <x v="1"/>
    <s v="Bogota"/>
    <s v="SOMB0301**"/>
    <x v="189"/>
    <s v="LONA DICKSON AZUL MARINO REF:6022"/>
    <x v="0"/>
    <n v="1"/>
    <x v="47"/>
    <x v="0"/>
    <x v="28"/>
    <n v="1939989"/>
    <x v="0"/>
    <x v="0"/>
    <x v="0"/>
    <x v="9"/>
  </r>
  <r>
    <x v="62"/>
    <x v="62"/>
    <s v="CUBRIMIENTO"/>
    <x v="0"/>
    <m/>
    <s v="2024-04-09"/>
    <s v="2024-05-03"/>
    <s v="2024-05-08 15:51:38"/>
    <s v="2024-05-09 17:22:04"/>
    <s v="2024-05-15 14:31:40"/>
    <s v="2024-06-04 09:40:05"/>
    <s v="2024-09-13 17:51:47"/>
    <s v="2024-05-07"/>
    <s v="2024-05-08"/>
    <s v="2024-05-22"/>
    <s v="2024-06-01"/>
    <s v="2024-09-19"/>
    <x v="1"/>
    <s v="Bogota"/>
    <s v="SOMB0301**"/>
    <x v="189"/>
    <s v="LONA DICKSON AZUL MARINO REF:6022"/>
    <x v="0"/>
    <n v="1"/>
    <x v="48"/>
    <x v="0"/>
    <x v="13"/>
    <n v="1700000"/>
    <x v="0"/>
    <x v="0"/>
    <x v="0"/>
    <x v="9"/>
  </r>
  <r>
    <x v="63"/>
    <x v="62"/>
    <s v="CUBRIMIENTO"/>
    <x v="0"/>
    <m/>
    <s v="2024-04-09"/>
    <s v="2024-05-02"/>
    <s v="2024-05-07 13:30:56"/>
    <s v="2024-05-23 17:54:42"/>
    <s v="2024-05-30 07:59:49"/>
    <s v="2024-09-09 07:15:10"/>
    <s v="2024-09-13 17:50:25"/>
    <s v="2024-05-06"/>
    <s v="2024-05-22"/>
    <s v="2024-06-04"/>
    <s v="2024-09-14"/>
    <s v="2024-10-09"/>
    <x v="1"/>
    <s v="Bogota"/>
    <s v="FWIND02"/>
    <x v="190"/>
    <m/>
    <x v="4"/>
    <n v="1"/>
    <x v="49"/>
    <x v="9"/>
    <x v="0"/>
    <n v="4097037"/>
    <x v="0"/>
    <x v="10"/>
    <x v="0"/>
    <x v="6"/>
  </r>
  <r>
    <x v="64"/>
    <x v="63"/>
    <s v="MUEBLES CC CUBRIMIENTOS"/>
    <x v="0"/>
    <m/>
    <s v="2024-04-10"/>
    <s v="2024-07-19"/>
    <s v="2024-07-22 12:10:26"/>
    <s v="0000-00-00 00:00:00"/>
    <s v="2024-08-11 20:40:27"/>
    <s v="2024-08-13 07:26:45"/>
    <s v="0000-00-00 00:00:00"/>
    <s v="2024-07-23"/>
    <s v="2024-07-23"/>
    <s v="2024-07-26"/>
    <s v="2024-07-30"/>
    <s v="2024-07-30"/>
    <x v="0"/>
    <s v="Virtual"/>
    <s v="14277"/>
    <x v="191"/>
    <s v="FURNISCREEN BEIGE  2M EB4027W G8 625GR"/>
    <x v="0"/>
    <n v="7"/>
    <x v="0"/>
    <x v="0"/>
    <x v="0"/>
    <n v="2107742"/>
    <x v="0"/>
    <x v="0"/>
    <x v="0"/>
    <x v="1"/>
  </r>
  <r>
    <x v="64"/>
    <x v="63"/>
    <s v="MUEBLES CC CUBRIMIENTOS"/>
    <x v="0"/>
    <m/>
    <s v="2024-04-10"/>
    <s v="2024-07-19"/>
    <s v="2024-07-22 12:10:26"/>
    <s v="0000-00-00 00:00:00"/>
    <s v="2024-08-11 20:40:27"/>
    <s v="2024-08-13 07:26:45"/>
    <s v="0000-00-00 00:00:00"/>
    <s v="2024-07-23"/>
    <s v="2024-07-23"/>
    <s v="2024-07-26"/>
    <s v="2024-07-30"/>
    <s v="2024-07-30"/>
    <x v="0"/>
    <s v="Virtual"/>
    <s v="TRANSP07"/>
    <x v="47"/>
    <m/>
    <x v="0"/>
    <n v="1"/>
    <x v="0"/>
    <x v="0"/>
    <x v="0"/>
    <n v="300000"/>
    <x v="0"/>
    <x v="0"/>
    <x v="0"/>
    <x v="1"/>
  </r>
  <r>
    <x v="65"/>
    <x v="64"/>
    <s v="MUEBLES CC CUBRIMIENTOS"/>
    <x v="0"/>
    <m/>
    <s v="2024-04-11"/>
    <s v="2024-08-05"/>
    <s v="2024-04-22 14:36:28"/>
    <s v="2024-04-25 00:00:00"/>
    <s v="2024-04-25 13:12:33"/>
    <s v="2024-04-26 07:31:32"/>
    <s v="2024-04-30 00:00:00"/>
    <s v="2024-04-23"/>
    <s v="2024-04-23"/>
    <s v="2024-04-25"/>
    <s v="2024-04-30"/>
    <s v="2024-04-30"/>
    <x v="0"/>
    <s v="Bogota"/>
    <s v="18299"/>
    <x v="192"/>
    <m/>
    <x v="0"/>
    <n v="1"/>
    <x v="0"/>
    <x v="0"/>
    <x v="0"/>
    <n v="376975"/>
    <x v="0"/>
    <x v="0"/>
    <x v="0"/>
    <x v="2"/>
  </r>
  <r>
    <x v="65"/>
    <x v="64"/>
    <s v="MUEBLES CC CUBRIMIENTOS"/>
    <x v="0"/>
    <m/>
    <s v="2024-04-11"/>
    <s v="2024-08-05"/>
    <s v="2024-04-22 14:36:28"/>
    <s v="2024-04-25 00:00:00"/>
    <s v="2024-04-25 13:12:33"/>
    <s v="2024-04-26 07:31:32"/>
    <s v="2024-04-30 00:00:00"/>
    <s v="2024-04-23"/>
    <s v="2024-04-23"/>
    <s v="2024-04-25"/>
    <s v="2024-04-30"/>
    <s v="2024-04-30"/>
    <x v="0"/>
    <s v="Bogota"/>
    <s v="6543"/>
    <x v="123"/>
    <m/>
    <x v="0"/>
    <n v="1"/>
    <x v="0"/>
    <x v="0"/>
    <x v="0"/>
    <n v="136000"/>
    <x v="0"/>
    <x v="0"/>
    <x v="0"/>
    <x v="2"/>
  </r>
  <r>
    <x v="65"/>
    <x v="64"/>
    <s v="MUEBLES CC CUBRIMIENTOS"/>
    <x v="0"/>
    <m/>
    <s v="2024-04-11"/>
    <s v="2024-08-05"/>
    <s v="2024-04-22 14:36:28"/>
    <s v="2024-04-25 00:00:00"/>
    <s v="2024-04-25 13:12:33"/>
    <s v="2024-04-26 07:31:32"/>
    <s v="2024-04-30 00:00:00"/>
    <s v="2024-04-23"/>
    <s v="2024-04-23"/>
    <s v="2024-04-25"/>
    <s v="2024-04-30"/>
    <s v="2024-04-30"/>
    <x v="0"/>
    <s v="Bogota"/>
    <s v="SERVLAV04"/>
    <x v="58"/>
    <m/>
    <x v="0"/>
    <n v="1"/>
    <x v="0"/>
    <x v="0"/>
    <x v="0"/>
    <n v="833000"/>
    <x v="0"/>
    <x v="1"/>
    <x v="1"/>
    <x v="2"/>
  </r>
  <r>
    <x v="65"/>
    <x v="64"/>
    <s v="MUEBLES CC CUBRIMIENTOS"/>
    <x v="0"/>
    <m/>
    <s v="2024-04-11"/>
    <s v="2024-08-05"/>
    <s v="2024-04-22 14:36:28"/>
    <s v="2024-04-25 00:00:00"/>
    <s v="2024-04-25 13:12:33"/>
    <s v="2024-04-26 07:31:32"/>
    <s v="2024-04-30 00:00:00"/>
    <s v="2024-04-23"/>
    <s v="2024-04-23"/>
    <s v="2024-04-25"/>
    <s v="2024-04-30"/>
    <s v="2024-04-30"/>
    <x v="0"/>
    <s v="Bogota"/>
    <s v="SERVLAV04"/>
    <x v="58"/>
    <m/>
    <x v="0"/>
    <n v="1"/>
    <x v="0"/>
    <x v="0"/>
    <x v="0"/>
    <n v="870188"/>
    <x v="0"/>
    <x v="1"/>
    <x v="1"/>
    <x v="2"/>
  </r>
  <r>
    <x v="66"/>
    <x v="65"/>
    <s v="MUEBLES CC CUBRIMIENTOS"/>
    <x v="0"/>
    <m/>
    <s v="2024-04-15"/>
    <s v="2024-05-31"/>
    <s v="2024-06-04 16:13:44"/>
    <s v="0000-00-00 00:00:00"/>
    <s v="2024-06-21 09:19:01"/>
    <s v="2024-06-21 17:59:11"/>
    <s v="0000-00-00 00:00:00"/>
    <s v="2024-06-03"/>
    <s v="2024-06-03"/>
    <s v="2024-06-27"/>
    <s v="2024-07-01"/>
    <s v="2024-07-01"/>
    <x v="7"/>
    <s v="Toscany"/>
    <s v="8795"/>
    <x v="193"/>
    <m/>
    <x v="0"/>
    <n v="8"/>
    <x v="0"/>
    <x v="0"/>
    <x v="0"/>
    <n v="1972848"/>
    <x v="0"/>
    <x v="0"/>
    <x v="0"/>
    <x v="6"/>
  </r>
  <r>
    <x v="66"/>
    <x v="65"/>
    <s v="MUEBLES CC CUBRIMIENTOS"/>
    <x v="0"/>
    <m/>
    <s v="2024-04-15"/>
    <s v="2024-05-31"/>
    <s v="2024-06-04 16:13:44"/>
    <s v="0000-00-00 00:00:00"/>
    <s v="2024-06-21 09:19:01"/>
    <s v="2024-06-21 17:59:11"/>
    <s v="0000-00-00 00:00:00"/>
    <s v="2024-06-03"/>
    <s v="2024-06-03"/>
    <s v="2024-06-27"/>
    <s v="2024-07-01"/>
    <s v="2024-07-01"/>
    <x v="7"/>
    <s v="Toscany"/>
    <s v="9007"/>
    <x v="194"/>
    <m/>
    <x v="5"/>
    <n v="8"/>
    <x v="0"/>
    <x v="0"/>
    <x v="0"/>
    <n v="1817208"/>
    <x v="0"/>
    <x v="0"/>
    <x v="0"/>
    <x v="6"/>
  </r>
  <r>
    <x v="66"/>
    <x v="65"/>
    <s v="MUEBLES CC CUBRIMIENTOS"/>
    <x v="0"/>
    <m/>
    <s v="2024-04-15"/>
    <s v="2024-05-31"/>
    <s v="2024-06-04 16:13:44"/>
    <s v="0000-00-00 00:00:00"/>
    <s v="2024-06-21 09:19:01"/>
    <s v="2024-06-21 17:59:11"/>
    <s v="0000-00-00 00:00:00"/>
    <s v="2024-06-03"/>
    <s v="2024-06-03"/>
    <s v="2024-06-27"/>
    <s v="2024-07-01"/>
    <s v="2024-07-01"/>
    <x v="7"/>
    <s v="Toscany"/>
    <s v="9708"/>
    <x v="195"/>
    <s v="LONA DICKSON TAUPE REF:7559"/>
    <x v="0"/>
    <n v="8"/>
    <x v="0"/>
    <x v="0"/>
    <x v="0"/>
    <n v="8242320"/>
    <x v="0"/>
    <x v="0"/>
    <x v="0"/>
    <x v="6"/>
  </r>
  <r>
    <x v="67"/>
    <x v="66"/>
    <s v="MUEBLES"/>
    <x v="0"/>
    <m/>
    <s v="2024-04-15"/>
    <s v="2024-05-29"/>
    <s v="2024-06-19 10:45:50"/>
    <s v="0000-00-00 00:00:00"/>
    <s v="0000-00-00 00:00:00"/>
    <s v="2024-06-26 16:52:28"/>
    <s v="2024-07-17 14:07:53"/>
    <s v="2024-05-30"/>
    <s v="2024-05-30"/>
    <s v="2024-06-25"/>
    <s v="2024-06-27"/>
    <s v="2024-07-01"/>
    <x v="1"/>
    <s v="Virtual"/>
    <s v="8110"/>
    <x v="196"/>
    <m/>
    <x v="1"/>
    <n v="2"/>
    <x v="0"/>
    <x v="0"/>
    <x v="0"/>
    <n v="17742832"/>
    <x v="0"/>
    <x v="2"/>
    <x v="0"/>
    <x v="6"/>
  </r>
  <r>
    <x v="67"/>
    <x v="66"/>
    <s v="MUEBLES"/>
    <x v="0"/>
    <m/>
    <s v="2024-04-15"/>
    <s v="2024-05-29"/>
    <s v="2024-06-19 10:45:50"/>
    <s v="0000-00-00 00:00:00"/>
    <s v="0000-00-00 00:00:00"/>
    <s v="2024-06-26 16:52:28"/>
    <s v="2024-07-17 14:07:53"/>
    <s v="2024-05-30"/>
    <s v="2024-05-30"/>
    <s v="2024-06-25"/>
    <s v="2024-06-27"/>
    <s v="2024-07-01"/>
    <x v="1"/>
    <s v="Virtual"/>
    <s v="TRANSP07"/>
    <x v="47"/>
    <m/>
    <x v="0"/>
    <n v="1"/>
    <x v="0"/>
    <x v="0"/>
    <x v="0"/>
    <n v="500000"/>
    <x v="0"/>
    <x v="0"/>
    <x v="0"/>
    <x v="6"/>
  </r>
  <r>
    <x v="68"/>
    <x v="67"/>
    <s v="MUEBLES CC CUBRIMIENTOS"/>
    <x v="0"/>
    <m/>
    <s v="2024-04-15"/>
    <s v="2024-08-30"/>
    <s v="2024-09-09 14:54:10"/>
    <s v="0000-00-00 00:00:00"/>
    <s v="2024-10-01 09:24:44"/>
    <s v="2024-10-01 10:15:14"/>
    <s v="2024-10-24 14:52:02"/>
    <s v="2024-09-10"/>
    <s v="2024-09-10"/>
    <s v="2024-10-02"/>
    <s v="2024-10-04"/>
    <s v="2024-10-08"/>
    <x v="1"/>
    <s v="Medellin"/>
    <s v="10066"/>
    <x v="115"/>
    <m/>
    <x v="5"/>
    <n v="4"/>
    <x v="0"/>
    <x v="0"/>
    <x v="0"/>
    <n v="1821412"/>
    <x v="0"/>
    <x v="0"/>
    <x v="0"/>
    <x v="0"/>
  </r>
  <r>
    <x v="68"/>
    <x v="67"/>
    <s v="MUEBLES CC CUBRIMIENTOS"/>
    <x v="0"/>
    <m/>
    <s v="2024-04-15"/>
    <s v="2024-08-30"/>
    <s v="2024-09-09 14:54:10"/>
    <s v="0000-00-00 00:00:00"/>
    <s v="2024-10-01 09:24:44"/>
    <s v="2024-10-01 10:15:14"/>
    <s v="2024-10-24 14:52:02"/>
    <s v="2024-09-10"/>
    <s v="2024-09-10"/>
    <s v="2024-10-02"/>
    <s v="2024-10-04"/>
    <s v="2024-10-08"/>
    <x v="1"/>
    <s v="Medellin"/>
    <s v="10066"/>
    <x v="115"/>
    <m/>
    <x v="5"/>
    <n v="2"/>
    <x v="0"/>
    <x v="0"/>
    <x v="0"/>
    <n v="910706"/>
    <x v="0"/>
    <x v="0"/>
    <x v="0"/>
    <x v="0"/>
  </r>
  <r>
    <x v="68"/>
    <x v="67"/>
    <s v="MUEBLES CC CUBRIMIENTOS"/>
    <x v="0"/>
    <m/>
    <s v="2024-04-15"/>
    <s v="2024-08-30"/>
    <s v="2024-09-09 14:54:10"/>
    <s v="0000-00-00 00:00:00"/>
    <s v="2024-10-01 09:24:44"/>
    <s v="2024-10-01 10:15:14"/>
    <s v="2024-10-24 14:52:02"/>
    <s v="2024-09-10"/>
    <s v="2024-09-10"/>
    <s v="2024-10-02"/>
    <s v="2024-10-04"/>
    <s v="2024-10-08"/>
    <x v="1"/>
    <s v="Medellin"/>
    <s v="9712"/>
    <x v="95"/>
    <s v="LONA DICKSON MOKA VETEADO U410"/>
    <x v="2"/>
    <n v="4"/>
    <x v="0"/>
    <x v="0"/>
    <x v="0"/>
    <n v="8049856"/>
    <x v="0"/>
    <x v="0"/>
    <x v="0"/>
    <x v="0"/>
  </r>
  <r>
    <x v="68"/>
    <x v="67"/>
    <s v="MUEBLES CC CUBRIMIENTOS"/>
    <x v="0"/>
    <m/>
    <s v="2024-04-15"/>
    <s v="2024-08-30"/>
    <s v="2024-09-09 14:54:10"/>
    <s v="0000-00-00 00:00:00"/>
    <s v="2024-10-01 09:24:44"/>
    <s v="2024-10-01 10:15:14"/>
    <s v="2024-10-24 14:52:02"/>
    <s v="2024-09-10"/>
    <s v="2024-09-10"/>
    <s v="2024-10-02"/>
    <s v="2024-10-04"/>
    <s v="2024-10-08"/>
    <x v="1"/>
    <s v="Medellin"/>
    <s v="9712"/>
    <x v="95"/>
    <s v="LONA DICKSON MOKA VETEADO U410"/>
    <x v="4"/>
    <n v="2"/>
    <x v="0"/>
    <x v="0"/>
    <x v="0"/>
    <n v="3659024"/>
    <x v="0"/>
    <x v="0"/>
    <x v="0"/>
    <x v="0"/>
  </r>
  <r>
    <x v="68"/>
    <x v="67"/>
    <s v="MUEBLES CC CUBRIMIENTOS"/>
    <x v="0"/>
    <m/>
    <s v="2024-04-15"/>
    <s v="2024-08-30"/>
    <s v="2024-09-09 14:54:10"/>
    <s v="0000-00-00 00:00:00"/>
    <s v="2024-10-01 09:24:44"/>
    <s v="2024-10-01 10:15:14"/>
    <s v="2024-10-24 14:52:02"/>
    <s v="2024-09-10"/>
    <s v="2024-09-10"/>
    <s v="2024-10-02"/>
    <s v="2024-10-04"/>
    <s v="2024-10-08"/>
    <x v="1"/>
    <s v="Medellin"/>
    <s v="SERV08"/>
    <x v="2"/>
    <m/>
    <x v="0"/>
    <n v="1"/>
    <x v="0"/>
    <x v="0"/>
    <x v="0"/>
    <n v="150000"/>
    <x v="0"/>
    <x v="1"/>
    <x v="1"/>
    <x v="0"/>
  </r>
  <r>
    <x v="68"/>
    <x v="67"/>
    <s v="MUEBLES CC CUBRIMIENTOS"/>
    <x v="0"/>
    <m/>
    <s v="2024-04-15"/>
    <s v="2024-08-30"/>
    <s v="2024-09-09 14:54:10"/>
    <s v="0000-00-00 00:00:00"/>
    <s v="2024-10-01 09:24:44"/>
    <s v="2024-10-01 10:15:14"/>
    <s v="2024-10-24 14:52:02"/>
    <s v="2024-09-10"/>
    <s v="2024-09-10"/>
    <s v="2024-10-02"/>
    <s v="2024-10-04"/>
    <s v="2024-10-08"/>
    <x v="1"/>
    <s v="Medellin"/>
    <s v="TRANSP12"/>
    <x v="118"/>
    <m/>
    <x v="0"/>
    <n v="1"/>
    <x v="0"/>
    <x v="0"/>
    <x v="0"/>
    <n v="280000"/>
    <x v="0"/>
    <x v="1"/>
    <x v="1"/>
    <x v="0"/>
  </r>
  <r>
    <x v="69"/>
    <x v="68"/>
    <s v="MUEBLES CC CUBRIMIENTOS"/>
    <x v="0"/>
    <m/>
    <s v="2024-04-16"/>
    <s v="2024-05-30"/>
    <s v="2024-06-04 15:57:03"/>
    <s v="0000-00-00 00:00:00"/>
    <s v="2024-06-04 16:34:57"/>
    <s v="2024-06-06 14:40:33"/>
    <s v="0000-00-00 00:00:00"/>
    <s v="2024-06-03"/>
    <s v="2024-06-03"/>
    <s v="2024-06-17"/>
    <s v="2024-06-20"/>
    <s v="2024-07-05"/>
    <x v="3"/>
    <s v="Bogota"/>
    <s v="6543"/>
    <x v="123"/>
    <m/>
    <x v="0"/>
    <n v="4"/>
    <x v="0"/>
    <x v="0"/>
    <x v="0"/>
    <n v="360000"/>
    <x v="0"/>
    <x v="0"/>
    <x v="0"/>
    <x v="6"/>
  </r>
  <r>
    <x v="69"/>
    <x v="68"/>
    <s v="MUEBLES CC CUBRIMIENTOS"/>
    <x v="0"/>
    <m/>
    <s v="2024-04-16"/>
    <s v="2024-05-30"/>
    <s v="2024-06-04 15:57:03"/>
    <s v="0000-00-00 00:00:00"/>
    <s v="2024-06-04 16:34:57"/>
    <s v="2024-06-06 14:40:33"/>
    <s v="0000-00-00 00:00:00"/>
    <s v="2024-06-03"/>
    <s v="2024-06-03"/>
    <s v="2024-06-17"/>
    <s v="2024-06-20"/>
    <s v="2024-07-05"/>
    <x v="3"/>
    <s v="Bogota"/>
    <s v="REP036"/>
    <x v="72"/>
    <m/>
    <x v="0"/>
    <n v="1"/>
    <x v="0"/>
    <x v="0"/>
    <x v="0"/>
    <n v="847350"/>
    <x v="0"/>
    <x v="0"/>
    <x v="0"/>
    <x v="6"/>
  </r>
  <r>
    <x v="69"/>
    <x v="68"/>
    <s v="MUEBLES CC CUBRIMIENTOS"/>
    <x v="0"/>
    <m/>
    <s v="2024-04-16"/>
    <s v="2024-05-30"/>
    <s v="2024-06-04 15:57:03"/>
    <s v="0000-00-00 00:00:00"/>
    <s v="2024-06-04 16:34:57"/>
    <s v="2024-06-06 14:40:33"/>
    <s v="0000-00-00 00:00:00"/>
    <s v="2024-06-03"/>
    <s v="2024-06-03"/>
    <s v="2024-06-17"/>
    <s v="2024-06-20"/>
    <s v="2024-07-05"/>
    <x v="3"/>
    <s v="Bogota"/>
    <s v="REP036"/>
    <x v="72"/>
    <m/>
    <x v="0"/>
    <n v="1"/>
    <x v="0"/>
    <x v="0"/>
    <x v="0"/>
    <n v="847350"/>
    <x v="0"/>
    <x v="0"/>
    <x v="0"/>
    <x v="6"/>
  </r>
  <r>
    <x v="69"/>
    <x v="68"/>
    <s v="MUEBLES CC CUBRIMIENTOS"/>
    <x v="0"/>
    <m/>
    <s v="2024-04-16"/>
    <s v="2024-05-30"/>
    <s v="2024-06-04 15:57:03"/>
    <s v="0000-00-00 00:00:00"/>
    <s v="2024-06-04 16:34:57"/>
    <s v="2024-06-06 14:40:33"/>
    <s v="0000-00-00 00:00:00"/>
    <s v="2024-06-03"/>
    <s v="2024-06-03"/>
    <s v="2024-06-17"/>
    <s v="2024-06-20"/>
    <s v="2024-07-05"/>
    <x v="3"/>
    <s v="Bogota"/>
    <s v="REP036"/>
    <x v="72"/>
    <m/>
    <x v="0"/>
    <n v="1"/>
    <x v="0"/>
    <x v="0"/>
    <x v="0"/>
    <n v="913500"/>
    <x v="0"/>
    <x v="0"/>
    <x v="0"/>
    <x v="6"/>
  </r>
  <r>
    <x v="69"/>
    <x v="68"/>
    <s v="MUEBLES CC CUBRIMIENTOS"/>
    <x v="0"/>
    <m/>
    <s v="2024-04-16"/>
    <s v="2024-05-30"/>
    <s v="2024-06-04 15:57:03"/>
    <s v="0000-00-00 00:00:00"/>
    <s v="2024-06-04 16:34:57"/>
    <s v="2024-06-06 14:40:33"/>
    <s v="0000-00-00 00:00:00"/>
    <s v="2024-06-03"/>
    <s v="2024-06-03"/>
    <s v="2024-06-17"/>
    <s v="2024-06-20"/>
    <s v="2024-07-05"/>
    <x v="3"/>
    <s v="Bogota"/>
    <s v="REP036"/>
    <x v="72"/>
    <m/>
    <x v="0"/>
    <n v="1"/>
    <x v="0"/>
    <x v="0"/>
    <x v="0"/>
    <n v="708750"/>
    <x v="0"/>
    <x v="0"/>
    <x v="0"/>
    <x v="6"/>
  </r>
  <r>
    <x v="70"/>
    <x v="69"/>
    <s v="CUBRIMIENTO"/>
    <x v="0"/>
    <m/>
    <s v="2024-04-16"/>
    <s v="2024-05-06"/>
    <s v="2024-05-09 13:02:45"/>
    <s v="0000-00-00 00:00:00"/>
    <s v="2024-06-20 15:01:47"/>
    <s v="2024-07-22 12:14:25"/>
    <s v="0000-00-00 00:00:00"/>
    <s v="2024-05-08"/>
    <s v="2024-05-08"/>
    <s v="2024-05-09"/>
    <s v="2024-05-13"/>
    <s v="2024-05-13"/>
    <x v="0"/>
    <s v="Toscana"/>
    <s v="PTEK02"/>
    <x v="197"/>
    <s v="LONA PERGOTEX BLACKOUT BEIGE"/>
    <x v="7"/>
    <n v="1"/>
    <x v="50"/>
    <x v="0"/>
    <x v="29"/>
    <n v="37507464"/>
    <x v="0"/>
    <x v="4"/>
    <x v="7"/>
    <x v="9"/>
  </r>
  <r>
    <x v="71"/>
    <x v="70"/>
    <s v="CUBRIMIENTO"/>
    <x v="0"/>
    <m/>
    <s v="0000-00-00"/>
    <s v="2024-05-07"/>
    <s v="2024-05-14 13:55:40"/>
    <s v="2024-05-20 17:47:17"/>
    <s v="2024-05-22 12:17:03"/>
    <s v="2024-06-25 17:51:33"/>
    <s v="2024-07-31 14:32:49"/>
    <s v="2024-05-15"/>
    <s v="2024-05-21"/>
    <s v="2024-05-28"/>
    <s v="2024-07-01"/>
    <s v="2024-08-06"/>
    <x v="3"/>
    <s v="Barranquilla"/>
    <s v="27249"/>
    <x v="64"/>
    <m/>
    <x v="0"/>
    <n v="1"/>
    <x v="0"/>
    <x v="0"/>
    <x v="0"/>
    <n v="147082"/>
    <x v="0"/>
    <x v="0"/>
    <x v="0"/>
    <x v="9"/>
  </r>
  <r>
    <x v="71"/>
    <x v="70"/>
    <s v="CUBRIMIENTO"/>
    <x v="0"/>
    <m/>
    <s v="0000-00-00"/>
    <s v="2024-05-07"/>
    <s v="2024-05-14 13:55:40"/>
    <s v="2024-05-20 17:47:17"/>
    <s v="2024-05-22 12:17:03"/>
    <s v="2024-06-25 17:51:33"/>
    <s v="2024-07-31 14:32:49"/>
    <s v="2024-05-15"/>
    <s v="2024-05-21"/>
    <s v="2024-05-28"/>
    <s v="2024-07-01"/>
    <s v="2024-08-06"/>
    <x v="3"/>
    <s v="Barranquilla"/>
    <s v="FLANCHE01"/>
    <x v="51"/>
    <m/>
    <x v="8"/>
    <n v="1"/>
    <x v="51"/>
    <x v="0"/>
    <x v="0"/>
    <n v="609978"/>
    <x v="0"/>
    <x v="0"/>
    <x v="0"/>
    <x v="9"/>
  </r>
  <r>
    <x v="71"/>
    <x v="70"/>
    <s v="CUBRIMIENTO"/>
    <x v="0"/>
    <m/>
    <s v="0000-00-00"/>
    <s v="2024-05-07"/>
    <s v="2024-05-14 13:55:40"/>
    <s v="2024-05-20 17:47:17"/>
    <s v="2024-05-22 12:17:03"/>
    <s v="2024-06-25 17:51:33"/>
    <s v="2024-07-31 14:32:49"/>
    <s v="2024-05-15"/>
    <s v="2024-05-21"/>
    <s v="2024-05-28"/>
    <s v="2024-07-01"/>
    <s v="2024-08-06"/>
    <x v="3"/>
    <s v="Barranquilla"/>
    <s v="SOMB01"/>
    <x v="71"/>
    <s v="PENDIENTE DEFINIR CLIENTE"/>
    <x v="8"/>
    <n v="1"/>
    <x v="2"/>
    <x v="0"/>
    <x v="3"/>
    <n v="7514500"/>
    <x v="0"/>
    <x v="6"/>
    <x v="5"/>
    <x v="9"/>
  </r>
  <r>
    <x v="71"/>
    <x v="70"/>
    <s v="CUBRIMIENTO"/>
    <x v="0"/>
    <m/>
    <s v="0000-00-00"/>
    <s v="2024-05-07"/>
    <s v="2024-05-14 13:55:40"/>
    <s v="2024-05-20 17:47:17"/>
    <s v="2024-05-22 12:17:03"/>
    <s v="2024-06-25 17:51:33"/>
    <s v="2024-07-31 14:32:49"/>
    <s v="2024-05-15"/>
    <s v="2024-05-21"/>
    <s v="2024-05-28"/>
    <s v="2024-07-01"/>
    <s v="2024-08-06"/>
    <x v="3"/>
    <s v="Barranquilla"/>
    <s v="TRANSP05"/>
    <x v="198"/>
    <m/>
    <x v="0"/>
    <n v="1"/>
    <x v="0"/>
    <x v="0"/>
    <x v="0"/>
    <n v="350000"/>
    <x v="0"/>
    <x v="1"/>
    <x v="1"/>
    <x v="9"/>
  </r>
  <r>
    <x v="72"/>
    <x v="71"/>
    <s v="CUBRIMIENTO"/>
    <x v="0"/>
    <m/>
    <s v="2024-04-17"/>
    <s v="2024-06-25"/>
    <s v="2024-06-25 12:19:37"/>
    <s v="2024-08-12 11:30:23"/>
    <s v="2024-12-24 09:31:40"/>
    <s v="2025-01-08 07:39:32"/>
    <s v="2025-02-24 11:28:45"/>
    <s v="2024-06-27"/>
    <s v="2024-08-14"/>
    <s v="2024-10-31"/>
    <s v="2024-11-04"/>
    <s v="2024-12-05"/>
    <x v="3"/>
    <s v="Cali"/>
    <s v="27249"/>
    <x v="64"/>
    <m/>
    <x v="0"/>
    <n v="6"/>
    <x v="0"/>
    <x v="0"/>
    <x v="0"/>
    <n v="992802"/>
    <x v="0"/>
    <x v="0"/>
    <x v="0"/>
    <x v="0"/>
  </r>
  <r>
    <x v="72"/>
    <x v="71"/>
    <s v="CUBRIMIENTO"/>
    <x v="0"/>
    <m/>
    <s v="2024-04-17"/>
    <s v="2024-06-25"/>
    <s v="2024-06-25 12:19:37"/>
    <s v="2024-08-12 11:30:23"/>
    <s v="2024-12-24 09:31:40"/>
    <s v="2025-01-08 07:39:32"/>
    <s v="2025-02-24 11:28:45"/>
    <s v="2024-06-27"/>
    <s v="2024-08-14"/>
    <s v="2024-10-31"/>
    <s v="2024-11-04"/>
    <s v="2024-12-05"/>
    <x v="3"/>
    <s v="Cali"/>
    <s v="CUBT02"/>
    <x v="76"/>
    <s v="LONA PERGOTEX BLACKOUT BLANCA 3 M"/>
    <x v="3"/>
    <n v="2"/>
    <x v="13"/>
    <x v="0"/>
    <x v="17"/>
    <n v="12960000"/>
    <x v="0"/>
    <x v="0"/>
    <x v="0"/>
    <x v="0"/>
  </r>
  <r>
    <x v="72"/>
    <x v="71"/>
    <s v="CUBRIMIENTO"/>
    <x v="0"/>
    <m/>
    <s v="2024-04-17"/>
    <s v="2024-06-25"/>
    <s v="2024-06-25 12:19:37"/>
    <s v="2024-08-12 11:30:23"/>
    <s v="2024-12-24 09:31:40"/>
    <s v="2025-01-08 07:39:32"/>
    <s v="2025-02-24 11:28:45"/>
    <s v="2024-06-27"/>
    <s v="2024-08-14"/>
    <s v="2024-10-31"/>
    <s v="2024-11-04"/>
    <s v="2024-12-05"/>
    <x v="3"/>
    <s v="Cali"/>
    <s v="FLANCHE01"/>
    <x v="51"/>
    <m/>
    <x v="3"/>
    <n v="1"/>
    <x v="43"/>
    <x v="0"/>
    <x v="0"/>
    <n v="1916100"/>
    <x v="0"/>
    <x v="0"/>
    <x v="0"/>
    <x v="0"/>
  </r>
  <r>
    <x v="72"/>
    <x v="71"/>
    <s v="CUBRIMIENTO"/>
    <x v="0"/>
    <m/>
    <s v="2024-04-17"/>
    <s v="2024-06-25"/>
    <s v="2024-06-25 12:19:37"/>
    <s v="2024-08-12 11:30:23"/>
    <s v="2024-12-24 09:31:40"/>
    <s v="2025-01-08 07:39:32"/>
    <s v="2025-02-24 11:28:45"/>
    <s v="2024-06-27"/>
    <s v="2024-08-14"/>
    <s v="2024-10-31"/>
    <s v="2024-11-04"/>
    <s v="2024-12-05"/>
    <x v="3"/>
    <s v="Cali"/>
    <s v="PTEK22"/>
    <x v="199"/>
    <s v="LONA PERGOTEX BLACKOUT BLANCA 3 M"/>
    <x v="3"/>
    <n v="2"/>
    <x v="13"/>
    <x v="0"/>
    <x v="16"/>
    <n v="174417200"/>
    <x v="0"/>
    <x v="4"/>
    <x v="7"/>
    <x v="0"/>
  </r>
  <r>
    <x v="72"/>
    <x v="71"/>
    <s v="CUBRIMIENTO"/>
    <x v="0"/>
    <m/>
    <s v="2024-04-17"/>
    <s v="2024-06-25"/>
    <s v="2024-06-25 12:19:37"/>
    <s v="2024-08-12 11:30:23"/>
    <s v="2024-12-24 09:31:40"/>
    <s v="2025-01-08 07:39:32"/>
    <s v="2025-02-24 11:28:45"/>
    <s v="2024-06-27"/>
    <s v="2024-08-14"/>
    <s v="2024-10-31"/>
    <s v="2024-11-04"/>
    <s v="2024-12-05"/>
    <x v="3"/>
    <s v="Cali"/>
    <s v="SERV03"/>
    <x v="9"/>
    <m/>
    <x v="0"/>
    <n v="1"/>
    <x v="0"/>
    <x v="0"/>
    <x v="0"/>
    <n v="3000000"/>
    <x v="0"/>
    <x v="1"/>
    <x v="1"/>
    <x v="0"/>
  </r>
  <r>
    <x v="72"/>
    <x v="71"/>
    <s v="CUBRIMIENTO"/>
    <x v="0"/>
    <m/>
    <s v="2024-04-17"/>
    <s v="2024-06-25"/>
    <s v="2024-06-25 12:19:37"/>
    <s v="2024-08-12 11:30:23"/>
    <s v="2024-12-24 09:31:40"/>
    <s v="2025-01-08 07:39:32"/>
    <s v="2025-02-24 11:28:45"/>
    <s v="2024-06-27"/>
    <s v="2024-08-14"/>
    <s v="2024-10-31"/>
    <s v="2024-11-04"/>
    <s v="2024-12-05"/>
    <x v="3"/>
    <s v="Cali"/>
    <s v="SPOT28"/>
    <x v="200"/>
    <m/>
    <x v="0"/>
    <n v="3"/>
    <x v="0"/>
    <x v="0"/>
    <x v="0"/>
    <n v="16659000"/>
    <x v="0"/>
    <x v="0"/>
    <x v="0"/>
    <x v="0"/>
  </r>
  <r>
    <x v="72"/>
    <x v="71"/>
    <s v="CUBRIMIENTO"/>
    <x v="0"/>
    <m/>
    <s v="2024-04-17"/>
    <s v="2024-06-25"/>
    <s v="2024-06-25 12:19:37"/>
    <s v="2024-08-12 11:30:23"/>
    <s v="2024-12-24 09:31:40"/>
    <s v="2025-01-08 07:39:32"/>
    <s v="2025-02-24 11:28:45"/>
    <s v="2024-06-27"/>
    <s v="2024-08-14"/>
    <s v="2024-10-31"/>
    <s v="2024-11-04"/>
    <s v="2024-12-05"/>
    <x v="3"/>
    <s v="Cali"/>
    <s v="TAPLP04"/>
    <x v="201"/>
    <s v="LONA PERGOTEX BLACKOUT BLANCA 3 M"/>
    <x v="3"/>
    <n v="2"/>
    <x v="0"/>
    <x v="0"/>
    <x v="16"/>
    <n v="5580000"/>
    <x v="0"/>
    <x v="0"/>
    <x v="0"/>
    <x v="0"/>
  </r>
  <r>
    <x v="72"/>
    <x v="71"/>
    <s v="CUBRIMIENTO"/>
    <x v="0"/>
    <m/>
    <s v="2024-04-17"/>
    <s v="2024-06-25"/>
    <s v="2024-06-25 12:19:37"/>
    <s v="2024-08-12 11:30:23"/>
    <s v="2024-12-24 09:31:40"/>
    <s v="2025-01-08 07:39:32"/>
    <s v="2025-02-24 11:28:45"/>
    <s v="2024-06-27"/>
    <s v="2024-08-14"/>
    <s v="2024-10-31"/>
    <s v="2024-11-04"/>
    <s v="2024-12-05"/>
    <x v="3"/>
    <s v="Cali"/>
    <s v="TRANSP06"/>
    <x v="59"/>
    <m/>
    <x v="0"/>
    <n v="1"/>
    <x v="0"/>
    <x v="0"/>
    <x v="0"/>
    <n v="1500000"/>
    <x v="0"/>
    <x v="1"/>
    <x v="1"/>
    <x v="0"/>
  </r>
  <r>
    <x v="73"/>
    <x v="72"/>
    <s v="CUBRIMIENTO"/>
    <x v="0"/>
    <m/>
    <s v="2024-04-17"/>
    <s v="2024-05-23"/>
    <s v="2024-05-24 16:37:03"/>
    <s v="0000-00-00 00:00:00"/>
    <s v="2024-05-27 08:12:40"/>
    <s v="2024-05-30 11:19:30"/>
    <s v="0000-00-00 00:00:00"/>
    <s v="2024-05-27"/>
    <s v="2024-05-27"/>
    <s v="2024-05-29"/>
    <s v="2024-06-03"/>
    <s v="2024-06-03"/>
    <x v="3"/>
    <s v="Bogota"/>
    <s v="10087"/>
    <x v="202"/>
    <m/>
    <x v="0"/>
    <n v="4"/>
    <x v="0"/>
    <x v="0"/>
    <x v="0"/>
    <n v="600000"/>
    <x v="0"/>
    <x v="0"/>
    <x v="0"/>
    <x v="9"/>
  </r>
  <r>
    <x v="73"/>
    <x v="72"/>
    <s v="CUBRIMIENTO"/>
    <x v="0"/>
    <m/>
    <s v="2024-04-17"/>
    <s v="2024-05-23"/>
    <s v="2024-05-24 16:37:03"/>
    <s v="0000-00-00 00:00:00"/>
    <s v="2024-05-27 08:12:40"/>
    <s v="2024-05-30 11:19:30"/>
    <s v="0000-00-00 00:00:00"/>
    <s v="2024-05-27"/>
    <s v="2024-05-27"/>
    <s v="2024-05-29"/>
    <s v="2024-06-03"/>
    <s v="2024-06-03"/>
    <x v="3"/>
    <s v="Bogota"/>
    <s v="19303"/>
    <x v="203"/>
    <m/>
    <x v="0"/>
    <n v="1"/>
    <x v="0"/>
    <x v="0"/>
    <x v="0"/>
    <n v="190000"/>
    <x v="0"/>
    <x v="0"/>
    <x v="0"/>
    <x v="9"/>
  </r>
  <r>
    <x v="74"/>
    <x v="73"/>
    <s v="CUBRIMIENTO"/>
    <x v="0"/>
    <m/>
    <s v="2024-04-18"/>
    <s v="2024-05-03"/>
    <s v="2024-05-03 14:58:00"/>
    <s v="0000-00-00 00:00:00"/>
    <s v="2024-05-03 14:58:13"/>
    <s v="2024-05-14 17:14:27"/>
    <s v="0000-00-00 00:00:00"/>
    <s v="2024-05-06"/>
    <s v="2024-05-06"/>
    <s v="2024-05-08"/>
    <s v="2024-05-09"/>
    <s v="2024-05-09"/>
    <x v="3"/>
    <s v="Toscany"/>
    <s v="11441"/>
    <x v="204"/>
    <m/>
    <x v="0"/>
    <n v="7"/>
    <x v="0"/>
    <x v="0"/>
    <x v="0"/>
    <n v="352940"/>
    <x v="0"/>
    <x v="0"/>
    <x v="0"/>
    <x v="9"/>
  </r>
  <r>
    <x v="75"/>
    <x v="74"/>
    <s v="MUEBLES CC CUBRIMIENTOS"/>
    <x v="0"/>
    <m/>
    <s v="2024-04-19"/>
    <s v="2024-05-17"/>
    <s v="2024-05-20 09:58:33"/>
    <s v="0000-00-00 00:00:00"/>
    <s v="2024-05-31 14:35:21"/>
    <s v="2024-05-31 14:36:27"/>
    <s v="0000-00-00 00:00:00"/>
    <s v="2024-05-20"/>
    <s v="2024-05-20"/>
    <s v="2024-06-13"/>
    <s v="2024-06-17"/>
    <s v="2024-06-17"/>
    <x v="7"/>
    <s v="Toscany"/>
    <s v="5326"/>
    <x v="90"/>
    <m/>
    <x v="2"/>
    <n v="8"/>
    <x v="0"/>
    <x v="0"/>
    <x v="0"/>
    <n v="2596296"/>
    <x v="0"/>
    <x v="0"/>
    <x v="0"/>
    <x v="6"/>
  </r>
  <r>
    <x v="75"/>
    <x v="74"/>
    <s v="MUEBLES CC CUBRIMIENTOS"/>
    <x v="0"/>
    <m/>
    <s v="2024-04-19"/>
    <s v="2024-05-17"/>
    <s v="2024-05-20 09:58:33"/>
    <s v="0000-00-00 00:00:00"/>
    <s v="2024-05-31 14:35:21"/>
    <s v="2024-05-31 14:36:27"/>
    <s v="0000-00-00 00:00:00"/>
    <s v="2024-05-20"/>
    <s v="2024-05-20"/>
    <s v="2024-06-13"/>
    <s v="2024-06-17"/>
    <s v="2024-06-17"/>
    <x v="7"/>
    <s v="Toscany"/>
    <s v="9327"/>
    <x v="205"/>
    <s v="LONA DICKSON NEGRO FONDO ENT REF:6028"/>
    <x v="4"/>
    <n v="8"/>
    <x v="0"/>
    <x v="0"/>
    <x v="0"/>
    <n v="14636728"/>
    <x v="0"/>
    <x v="0"/>
    <x v="0"/>
    <x v="6"/>
  </r>
  <r>
    <x v="76"/>
    <x v="75"/>
    <s v="CUBRIMIENTO"/>
    <x v="0"/>
    <m/>
    <s v="2024-04-19"/>
    <s v="2024-10-18"/>
    <s v="2024-10-22 14:44:05"/>
    <s v="2024-10-23 16:01:09"/>
    <s v="2024-12-02 00:04:28"/>
    <s v="2024-12-04 17:17:59"/>
    <s v="2025-01-21 10:28:27"/>
    <s v="2024-10-23"/>
    <s v="2024-10-24"/>
    <s v="2024-12-02"/>
    <s v="2024-12-07"/>
    <s v="2024-12-21"/>
    <x v="3"/>
    <s v="Cali"/>
    <s v="10087"/>
    <x v="202"/>
    <m/>
    <x v="0"/>
    <n v="2"/>
    <x v="0"/>
    <x v="0"/>
    <x v="0"/>
    <n v="181220"/>
    <x v="0"/>
    <x v="0"/>
    <x v="0"/>
    <x v="10"/>
  </r>
  <r>
    <x v="76"/>
    <x v="75"/>
    <s v="CUBRIMIENTO"/>
    <x v="0"/>
    <m/>
    <s v="2024-04-19"/>
    <s v="2024-10-18"/>
    <s v="2024-10-22 14:44:05"/>
    <s v="2024-10-23 16:01:09"/>
    <s v="2024-12-02 00:04:28"/>
    <s v="2024-12-04 17:17:59"/>
    <s v="2025-01-21 10:28:27"/>
    <s v="2024-10-23"/>
    <s v="2024-10-24"/>
    <s v="2024-12-02"/>
    <s v="2024-12-07"/>
    <s v="2024-12-21"/>
    <x v="3"/>
    <s v="Cali"/>
    <s v="REP044"/>
    <x v="206"/>
    <m/>
    <x v="0"/>
    <n v="1"/>
    <x v="0"/>
    <x v="0"/>
    <x v="0"/>
    <n v="352600"/>
    <x v="0"/>
    <x v="1"/>
    <x v="1"/>
    <x v="10"/>
  </r>
  <r>
    <x v="76"/>
    <x v="75"/>
    <s v="CUBRIMIENTO"/>
    <x v="0"/>
    <m/>
    <s v="2024-04-19"/>
    <s v="2024-10-18"/>
    <s v="2024-10-22 14:44:05"/>
    <s v="2024-10-23 16:01:09"/>
    <s v="2024-12-02 00:04:28"/>
    <s v="2024-12-04 17:17:59"/>
    <s v="2025-01-21 10:28:27"/>
    <s v="2024-10-23"/>
    <s v="2024-10-24"/>
    <s v="2024-12-02"/>
    <s v="2024-12-07"/>
    <s v="2024-12-21"/>
    <x v="3"/>
    <s v="Cali"/>
    <s v="REP044"/>
    <x v="206"/>
    <m/>
    <x v="0"/>
    <n v="1"/>
    <x v="0"/>
    <x v="0"/>
    <x v="0"/>
    <n v="352600"/>
    <x v="0"/>
    <x v="1"/>
    <x v="1"/>
    <x v="10"/>
  </r>
  <r>
    <x v="76"/>
    <x v="75"/>
    <s v="CUBRIMIENTO"/>
    <x v="0"/>
    <m/>
    <s v="2024-04-19"/>
    <s v="2024-10-18"/>
    <s v="2024-10-22 14:44:05"/>
    <s v="2024-10-23 16:01:09"/>
    <s v="2024-12-02 00:04:28"/>
    <s v="2024-12-04 17:17:59"/>
    <s v="2025-01-21 10:28:27"/>
    <s v="2024-10-23"/>
    <s v="2024-10-24"/>
    <s v="2024-12-02"/>
    <s v="2024-12-07"/>
    <s v="2024-12-21"/>
    <x v="3"/>
    <s v="Cali"/>
    <s v="SERVLAV01"/>
    <x v="173"/>
    <m/>
    <x v="0"/>
    <n v="1"/>
    <x v="0"/>
    <x v="0"/>
    <x v="0"/>
    <n v="315700"/>
    <x v="0"/>
    <x v="1"/>
    <x v="1"/>
    <x v="10"/>
  </r>
  <r>
    <x v="76"/>
    <x v="75"/>
    <s v="CUBRIMIENTO"/>
    <x v="0"/>
    <m/>
    <s v="2024-04-19"/>
    <s v="2024-10-18"/>
    <s v="2024-10-22 14:44:05"/>
    <s v="2024-10-23 16:01:09"/>
    <s v="2024-12-02 00:04:28"/>
    <s v="2024-12-04 17:17:59"/>
    <s v="2025-01-21 10:28:27"/>
    <s v="2024-10-23"/>
    <s v="2024-10-24"/>
    <s v="2024-12-02"/>
    <s v="2024-12-07"/>
    <s v="2024-12-21"/>
    <x v="3"/>
    <s v="Cali"/>
    <s v="SOMB0301**"/>
    <x v="189"/>
    <s v="LONA DICKSON GRIS FONDO ENTERO REF:6088"/>
    <x v="0"/>
    <n v="1"/>
    <x v="52"/>
    <x v="0"/>
    <x v="30"/>
    <n v="2093574"/>
    <x v="0"/>
    <x v="0"/>
    <x v="0"/>
    <x v="10"/>
  </r>
  <r>
    <x v="76"/>
    <x v="75"/>
    <s v="CUBRIMIENTO"/>
    <x v="0"/>
    <m/>
    <s v="2024-04-19"/>
    <s v="2024-10-18"/>
    <s v="2024-10-22 14:44:05"/>
    <s v="2024-10-23 16:01:09"/>
    <s v="2024-12-02 00:04:28"/>
    <s v="2024-12-04 17:17:59"/>
    <s v="2025-01-21 10:28:27"/>
    <s v="2024-10-23"/>
    <s v="2024-10-24"/>
    <s v="2024-12-02"/>
    <s v="2024-12-07"/>
    <s v="2024-12-21"/>
    <x v="3"/>
    <s v="Cali"/>
    <s v="TRANSP06"/>
    <x v="59"/>
    <m/>
    <x v="0"/>
    <n v="2"/>
    <x v="0"/>
    <x v="0"/>
    <x v="0"/>
    <n v="164000"/>
    <x v="0"/>
    <x v="1"/>
    <x v="1"/>
    <x v="10"/>
  </r>
  <r>
    <x v="77"/>
    <x v="69"/>
    <s v="CUBRIMIENTO"/>
    <x v="0"/>
    <m/>
    <s v="2024-04-22"/>
    <s v="2025-03-31"/>
    <s v="2025-04-01 15:10:40"/>
    <s v="2025-04-29 13:50:18"/>
    <s v="2025-04-29 13:50:23"/>
    <s v="2025-04-29 13:50:30"/>
    <s v="2025-04-29 13:50:35"/>
    <s v="2025-04-01"/>
    <s v="2025-11-06"/>
    <s v="2025-12-19"/>
    <s v="2025-12-19"/>
    <s v="2025-12-19"/>
    <x v="9"/>
    <s v="Toscana"/>
    <s v="26502x"/>
    <x v="207"/>
    <m/>
    <x v="0"/>
    <n v="1"/>
    <x v="0"/>
    <x v="0"/>
    <x v="0"/>
    <n v="482695.38"/>
    <x v="1"/>
    <x v="0"/>
    <x v="0"/>
    <x v="10"/>
  </r>
  <r>
    <x v="77"/>
    <x v="69"/>
    <s v="CUBRIMIENTO"/>
    <x v="0"/>
    <m/>
    <s v="2024-04-22"/>
    <s v="2025-03-31"/>
    <s v="2025-04-01 15:10:40"/>
    <s v="2025-04-29 13:50:18"/>
    <s v="2025-04-29 13:50:23"/>
    <s v="2025-04-29 13:50:30"/>
    <s v="2025-04-29 13:50:35"/>
    <s v="2025-04-01"/>
    <s v="2025-11-06"/>
    <s v="2025-12-19"/>
    <s v="2025-12-19"/>
    <s v="2025-12-19"/>
    <x v="9"/>
    <s v="Toscana"/>
    <s v="26503"/>
    <x v="208"/>
    <m/>
    <x v="7"/>
    <n v="2"/>
    <x v="0"/>
    <x v="0"/>
    <x v="0"/>
    <n v="187422.84"/>
    <x v="1"/>
    <x v="0"/>
    <x v="0"/>
    <x v="10"/>
  </r>
  <r>
    <x v="77"/>
    <x v="69"/>
    <s v="CUBRIMIENTO"/>
    <x v="0"/>
    <m/>
    <s v="2024-04-22"/>
    <s v="2025-03-31"/>
    <s v="2025-04-01 15:10:40"/>
    <s v="2025-04-29 13:50:18"/>
    <s v="2025-04-29 13:50:23"/>
    <s v="2025-04-29 13:50:30"/>
    <s v="2025-04-29 13:50:35"/>
    <s v="2025-04-01"/>
    <s v="2025-11-06"/>
    <s v="2025-12-19"/>
    <s v="2025-12-19"/>
    <s v="2025-12-19"/>
    <x v="9"/>
    <s v="Toscana"/>
    <s v="PLAM05"/>
    <x v="12"/>
    <m/>
    <x v="1"/>
    <n v="2"/>
    <x v="53"/>
    <x v="0"/>
    <x v="31"/>
    <n v="85960887.407999992"/>
    <x v="1"/>
    <x v="4"/>
    <x v="3"/>
    <x v="10"/>
  </r>
  <r>
    <x v="77"/>
    <x v="69"/>
    <s v="CUBRIMIENTO"/>
    <x v="0"/>
    <m/>
    <s v="2024-04-22"/>
    <s v="2025-03-31"/>
    <s v="2025-04-01 15:10:40"/>
    <s v="2025-04-29 13:50:18"/>
    <s v="2025-04-29 13:50:23"/>
    <s v="2025-04-29 13:50:30"/>
    <s v="2025-04-29 13:50:35"/>
    <s v="2025-04-01"/>
    <s v="2025-11-06"/>
    <s v="2025-12-19"/>
    <s v="2025-12-19"/>
    <s v="2025-12-19"/>
    <x v="9"/>
    <s v="Toscana"/>
    <s v="PLAM05"/>
    <x v="12"/>
    <m/>
    <x v="1"/>
    <n v="1"/>
    <x v="54"/>
    <x v="0"/>
    <x v="31"/>
    <n v="49585086.828000002"/>
    <x v="1"/>
    <x v="4"/>
    <x v="3"/>
    <x v="10"/>
  </r>
  <r>
    <x v="77"/>
    <x v="69"/>
    <s v="CUBRIMIENTO"/>
    <x v="0"/>
    <m/>
    <s v="2024-04-22"/>
    <s v="2025-03-31"/>
    <s v="2025-04-01 15:10:40"/>
    <s v="2025-04-29 13:50:18"/>
    <s v="2025-04-29 13:50:23"/>
    <s v="2025-04-29 13:50:30"/>
    <s v="2025-04-29 13:50:35"/>
    <s v="2025-04-01"/>
    <s v="2025-11-06"/>
    <s v="2025-12-19"/>
    <s v="2025-12-19"/>
    <s v="2025-12-19"/>
    <x v="9"/>
    <s v="Toscana"/>
    <s v="PLAM08"/>
    <x v="55"/>
    <m/>
    <x v="1"/>
    <n v="1"/>
    <x v="55"/>
    <x v="0"/>
    <x v="32"/>
    <n v="51884949.960000001"/>
    <x v="1"/>
    <x v="4"/>
    <x v="3"/>
    <x v="10"/>
  </r>
  <r>
    <x v="78"/>
    <x v="76"/>
    <s v="MUEBLES CC CUBRIMIENTOS"/>
    <x v="0"/>
    <m/>
    <s v="2024-04-22"/>
    <s v="2024-05-06"/>
    <s v="2024-05-07 10:29:15"/>
    <s v="2024-05-20 11:17:15"/>
    <s v="2024-06-12 16:47:40"/>
    <s v="2024-06-12 16:48:02"/>
    <s v="2024-07-17 14:06:18"/>
    <s v="2024-05-08"/>
    <s v="2024-05-23"/>
    <s v="2024-06-18"/>
    <s v="2024-06-20"/>
    <s v="2024-06-24"/>
    <x v="1"/>
    <s v="Virtual"/>
    <s v="5325"/>
    <x v="33"/>
    <m/>
    <x v="5"/>
    <n v="3"/>
    <x v="0"/>
    <x v="0"/>
    <x v="0"/>
    <n v="723618"/>
    <x v="0"/>
    <x v="0"/>
    <x v="0"/>
    <x v="6"/>
  </r>
  <r>
    <x v="78"/>
    <x v="76"/>
    <s v="MUEBLES CC CUBRIMIENTOS"/>
    <x v="0"/>
    <m/>
    <s v="2024-04-22"/>
    <s v="2024-05-06"/>
    <s v="2024-05-07 10:29:15"/>
    <s v="2024-05-20 11:17:15"/>
    <s v="2024-06-12 16:47:40"/>
    <s v="2024-06-12 16:48:02"/>
    <s v="2024-07-17 14:06:18"/>
    <s v="2024-05-08"/>
    <s v="2024-05-23"/>
    <s v="2024-06-18"/>
    <s v="2024-06-20"/>
    <s v="2024-06-24"/>
    <x v="1"/>
    <s v="Virtual"/>
    <s v="9708"/>
    <x v="195"/>
    <s v="LONA DICKSON BEIGE *1.20 REF:0681"/>
    <x v="0"/>
    <n v="3"/>
    <x v="0"/>
    <x v="0"/>
    <x v="0"/>
    <n v="3173823"/>
    <x v="0"/>
    <x v="0"/>
    <x v="0"/>
    <x v="6"/>
  </r>
  <r>
    <x v="78"/>
    <x v="76"/>
    <s v="MUEBLES CC CUBRIMIENTOS"/>
    <x v="0"/>
    <m/>
    <s v="2024-04-22"/>
    <s v="2024-05-06"/>
    <s v="2024-05-07 10:29:15"/>
    <s v="2024-05-20 11:17:15"/>
    <s v="2024-06-12 16:47:40"/>
    <s v="2024-06-12 16:48:02"/>
    <s v="2024-07-17 14:06:18"/>
    <s v="2024-05-08"/>
    <s v="2024-05-23"/>
    <s v="2024-06-18"/>
    <s v="2024-06-20"/>
    <s v="2024-06-24"/>
    <x v="1"/>
    <s v="Virtual"/>
    <s v="PUBL02"/>
    <x v="209"/>
    <m/>
    <x v="0"/>
    <n v="6"/>
    <x v="56"/>
    <x v="10"/>
    <x v="0"/>
    <n v="908478"/>
    <x v="0"/>
    <x v="0"/>
    <x v="0"/>
    <x v="6"/>
  </r>
  <r>
    <x v="79"/>
    <x v="77"/>
    <s v="CUBRIMIENTO"/>
    <x v="0"/>
    <m/>
    <s v="2024-04-23"/>
    <s v="2024-06-06"/>
    <s v="2024-06-07 16:59:34"/>
    <s v="0000-00-00 00:00:00"/>
    <s v="2024-06-17 13:53:23"/>
    <s v="2024-06-18 07:51:12"/>
    <s v="0000-00-00 00:00:00"/>
    <s v="2024-06-10"/>
    <s v="2024-06-10"/>
    <s v="2024-06-11"/>
    <s v="2024-06-18"/>
    <s v="2024-06-20"/>
    <x v="3"/>
    <s v="Bogota"/>
    <s v="24253"/>
    <x v="210"/>
    <m/>
    <x v="0"/>
    <n v="20"/>
    <x v="0"/>
    <x v="0"/>
    <x v="0"/>
    <n v="2346000"/>
    <x v="0"/>
    <x v="0"/>
    <x v="0"/>
    <x v="6"/>
  </r>
  <r>
    <x v="80"/>
    <x v="78"/>
    <s v="CUBRIMIENTO"/>
    <x v="0"/>
    <m/>
    <s v="2024-04-23"/>
    <s v="2024-05-02"/>
    <s v="2024-05-02 11:38:06"/>
    <s v="0000-00-00 00:00:00"/>
    <s v="2024-05-02 11:38:41"/>
    <s v="2024-05-02 16:04:12"/>
    <s v="0000-00-00 00:00:00"/>
    <s v="2024-05-03"/>
    <s v="2024-05-03"/>
    <s v="2024-05-07"/>
    <s v="2024-05-08"/>
    <s v="2024-05-08"/>
    <x v="0"/>
    <s v="Toscany"/>
    <s v="26"/>
    <x v="27"/>
    <m/>
    <x v="0"/>
    <n v="11.5"/>
    <x v="0"/>
    <x v="0"/>
    <x v="0"/>
    <n v="604900"/>
    <x v="0"/>
    <x v="0"/>
    <x v="0"/>
    <x v="9"/>
  </r>
  <r>
    <x v="80"/>
    <x v="78"/>
    <s v="CUBRIMIENTO"/>
    <x v="0"/>
    <m/>
    <s v="2024-04-23"/>
    <s v="2024-05-02"/>
    <s v="2024-05-02 11:38:06"/>
    <s v="0000-00-00 00:00:00"/>
    <s v="2024-05-02 11:38:41"/>
    <s v="2024-05-02 16:04:12"/>
    <s v="0000-00-00 00:00:00"/>
    <s v="2024-05-03"/>
    <s v="2024-05-03"/>
    <s v="2024-05-07"/>
    <s v="2024-05-08"/>
    <s v="2024-05-08"/>
    <x v="0"/>
    <s v="Toscany"/>
    <s v="3567"/>
    <x v="211"/>
    <m/>
    <x v="0"/>
    <n v="11.5"/>
    <x v="0"/>
    <x v="0"/>
    <x v="0"/>
    <n v="604900"/>
    <x v="0"/>
    <x v="0"/>
    <x v="0"/>
    <x v="9"/>
  </r>
  <r>
    <x v="81"/>
    <x v="79"/>
    <s v="CUBRIMIENTO"/>
    <x v="0"/>
    <m/>
    <s v="2024-04-23"/>
    <s v="2024-08-27"/>
    <s v="2024-09-12 13:30:00"/>
    <s v="0000-00-00 00:00:00"/>
    <s v="2024-10-10 16:20:00"/>
    <s v="2024-10-15 08:20:27"/>
    <s v="2025-03-03 19:38:22"/>
    <s v="2024-09-13"/>
    <s v="2024-09-13"/>
    <s v="2024-09-27"/>
    <s v="2024-10-02"/>
    <s v="2024-10-09"/>
    <x v="3"/>
    <s v="Cali"/>
    <s v="3151"/>
    <x v="57"/>
    <m/>
    <x v="0"/>
    <n v="76"/>
    <x v="0"/>
    <x v="0"/>
    <x v="0"/>
    <n v="3952000"/>
    <x v="0"/>
    <x v="0"/>
    <x v="0"/>
    <x v="4"/>
  </r>
  <r>
    <x v="81"/>
    <x v="79"/>
    <s v="CUBRIMIENTO"/>
    <x v="0"/>
    <m/>
    <s v="2024-04-23"/>
    <s v="2024-08-27"/>
    <s v="2024-09-12 13:30:00"/>
    <s v="0000-00-00 00:00:00"/>
    <s v="2024-10-10 16:20:00"/>
    <s v="2024-10-15 08:20:27"/>
    <s v="2025-03-03 19:38:22"/>
    <s v="2024-09-13"/>
    <s v="2024-09-13"/>
    <s v="2024-09-27"/>
    <s v="2024-10-02"/>
    <s v="2024-10-09"/>
    <x v="3"/>
    <s v="Cali"/>
    <s v="REP027"/>
    <x v="62"/>
    <m/>
    <x v="0"/>
    <n v="1"/>
    <x v="0"/>
    <x v="0"/>
    <x v="0"/>
    <n v="240000"/>
    <x v="0"/>
    <x v="0"/>
    <x v="0"/>
    <x v="4"/>
  </r>
  <r>
    <x v="81"/>
    <x v="79"/>
    <s v="CUBRIMIENTO"/>
    <x v="0"/>
    <m/>
    <s v="2024-04-23"/>
    <s v="2024-08-27"/>
    <s v="2024-09-12 13:30:00"/>
    <s v="0000-00-00 00:00:00"/>
    <s v="2024-10-10 16:20:00"/>
    <s v="2024-10-15 08:20:27"/>
    <s v="2025-03-03 19:38:22"/>
    <s v="2024-09-13"/>
    <s v="2024-09-13"/>
    <s v="2024-09-27"/>
    <s v="2024-10-02"/>
    <s v="2024-10-09"/>
    <x v="3"/>
    <s v="Cali"/>
    <s v="REP035"/>
    <x v="45"/>
    <m/>
    <x v="0"/>
    <n v="1"/>
    <x v="0"/>
    <x v="0"/>
    <x v="0"/>
    <n v="3392000"/>
    <x v="0"/>
    <x v="0"/>
    <x v="0"/>
    <x v="4"/>
  </r>
  <r>
    <x v="81"/>
    <x v="79"/>
    <s v="CUBRIMIENTO"/>
    <x v="0"/>
    <m/>
    <s v="2024-04-23"/>
    <s v="2024-08-27"/>
    <s v="2024-09-12 13:30:00"/>
    <s v="0000-00-00 00:00:00"/>
    <s v="2024-10-10 16:20:00"/>
    <s v="2024-10-15 08:20:27"/>
    <s v="2025-03-03 19:38:22"/>
    <s v="2024-09-13"/>
    <s v="2024-09-13"/>
    <s v="2024-09-27"/>
    <s v="2024-10-02"/>
    <s v="2024-10-09"/>
    <x v="3"/>
    <s v="Cali"/>
    <s v="SERV03"/>
    <x v="9"/>
    <m/>
    <x v="0"/>
    <n v="1"/>
    <x v="0"/>
    <x v="0"/>
    <x v="0"/>
    <n v="2400000"/>
    <x v="0"/>
    <x v="1"/>
    <x v="1"/>
    <x v="4"/>
  </r>
  <r>
    <x v="81"/>
    <x v="79"/>
    <s v="CUBRIMIENTO"/>
    <x v="0"/>
    <m/>
    <s v="2024-04-23"/>
    <s v="2024-08-27"/>
    <s v="2024-09-12 13:30:00"/>
    <s v="0000-00-00 00:00:00"/>
    <s v="2024-10-10 16:20:00"/>
    <s v="2024-10-15 08:20:27"/>
    <s v="2025-03-03 19:38:22"/>
    <s v="2024-09-13"/>
    <s v="2024-09-13"/>
    <s v="2024-09-27"/>
    <s v="2024-10-02"/>
    <s v="2024-10-09"/>
    <x v="3"/>
    <s v="Cali"/>
    <s v="SERVLAV04"/>
    <x v="58"/>
    <m/>
    <x v="0"/>
    <n v="1"/>
    <x v="0"/>
    <x v="0"/>
    <x v="0"/>
    <n v="2160000"/>
    <x v="0"/>
    <x v="1"/>
    <x v="1"/>
    <x v="4"/>
  </r>
  <r>
    <x v="81"/>
    <x v="79"/>
    <s v="CUBRIMIENTO"/>
    <x v="0"/>
    <m/>
    <s v="2024-04-23"/>
    <s v="2024-08-27"/>
    <s v="2024-09-12 13:30:00"/>
    <s v="0000-00-00 00:00:00"/>
    <s v="2024-10-10 16:20:00"/>
    <s v="2024-10-15 08:20:27"/>
    <s v="2025-03-03 19:38:22"/>
    <s v="2024-09-13"/>
    <s v="2024-09-13"/>
    <s v="2024-09-27"/>
    <s v="2024-10-02"/>
    <s v="2024-10-09"/>
    <x v="3"/>
    <s v="Cali"/>
    <s v="TRANSP06"/>
    <x v="59"/>
    <m/>
    <x v="0"/>
    <n v="1"/>
    <x v="0"/>
    <x v="0"/>
    <x v="0"/>
    <n v="80000"/>
    <x v="0"/>
    <x v="1"/>
    <x v="1"/>
    <x v="4"/>
  </r>
  <r>
    <x v="82"/>
    <x v="61"/>
    <s v="MUEBLES CC CUBRIMIENTOS"/>
    <x v="0"/>
    <m/>
    <s v="2024-04-24"/>
    <s v="2024-05-14"/>
    <s v="2024-05-16 09:11:51"/>
    <s v="0000-00-00 00:00:00"/>
    <s v="2024-05-28 13:48:32"/>
    <s v="2024-05-28 13:48:42"/>
    <s v="2024-06-04 15:13:43"/>
    <s v="2024-05-16"/>
    <s v="2024-05-16"/>
    <s v="2024-06-11"/>
    <s v="2024-06-13"/>
    <s v="2024-06-17"/>
    <x v="1"/>
    <s v="Bogota"/>
    <s v="1547510"/>
    <x v="212"/>
    <m/>
    <x v="4"/>
    <n v="1"/>
    <x v="0"/>
    <x v="0"/>
    <x v="0"/>
    <n v="0"/>
    <x v="0"/>
    <x v="0"/>
    <x v="0"/>
    <x v="6"/>
  </r>
  <r>
    <x v="82"/>
    <x v="61"/>
    <s v="MUEBLES CC CUBRIMIENTOS"/>
    <x v="0"/>
    <m/>
    <s v="2024-04-24"/>
    <s v="2024-05-14"/>
    <s v="2024-05-16 09:11:51"/>
    <s v="0000-00-00 00:00:00"/>
    <s v="2024-05-28 13:48:32"/>
    <s v="2024-05-28 13:48:42"/>
    <s v="2024-06-04 15:13:43"/>
    <s v="2024-05-16"/>
    <s v="2024-05-16"/>
    <s v="2024-06-11"/>
    <s v="2024-06-13"/>
    <s v="2024-06-17"/>
    <x v="1"/>
    <s v="Bogota"/>
    <s v="15478"/>
    <x v="213"/>
    <s v="LONA DICKSON ARENA VETEADO U337"/>
    <x v="4"/>
    <n v="1"/>
    <x v="0"/>
    <x v="0"/>
    <x v="0"/>
    <n v="0"/>
    <x v="0"/>
    <x v="2"/>
    <x v="0"/>
    <x v="6"/>
  </r>
  <r>
    <x v="83"/>
    <x v="80"/>
    <s v="MUEBLES CC CUBRIMIENTOS"/>
    <x v="0"/>
    <m/>
    <s v="2024-04-24"/>
    <s v="2024-05-30"/>
    <s v="2024-06-05 09:35:01"/>
    <s v="2024-08-05 04:00:35"/>
    <s v="2024-09-04 10:48:02"/>
    <s v="2024-09-09 07:36:51"/>
    <s v="2024-10-25 11:00:02"/>
    <s v="2024-06-08"/>
    <s v="2024-07-08"/>
    <s v="2024-07-16"/>
    <s v="2024-07-18"/>
    <s v="2024-07-22"/>
    <x v="3"/>
    <s v="Barranquilla"/>
    <s v="27846"/>
    <x v="214"/>
    <m/>
    <x v="0"/>
    <n v="31"/>
    <x v="0"/>
    <x v="0"/>
    <x v="0"/>
    <n v="1162980748"/>
    <x v="0"/>
    <x v="11"/>
    <x v="0"/>
    <x v="1"/>
  </r>
  <r>
    <x v="83"/>
    <x v="80"/>
    <s v="MUEBLES CC CUBRIMIENTOS"/>
    <x v="0"/>
    <m/>
    <s v="2024-04-24"/>
    <s v="2024-05-30"/>
    <s v="2024-06-05 09:35:01"/>
    <s v="2024-08-05 04:00:35"/>
    <s v="2024-09-04 10:48:02"/>
    <s v="2024-09-09 07:36:51"/>
    <s v="2024-10-25 11:00:02"/>
    <s v="2024-06-08"/>
    <s v="2024-07-08"/>
    <s v="2024-07-16"/>
    <s v="2024-07-18"/>
    <s v="2024-07-22"/>
    <x v="3"/>
    <s v="Barranquilla"/>
    <s v="SERV03"/>
    <x v="9"/>
    <m/>
    <x v="0"/>
    <n v="1"/>
    <x v="0"/>
    <x v="0"/>
    <x v="0"/>
    <n v="3000000"/>
    <x v="0"/>
    <x v="1"/>
    <x v="1"/>
    <x v="1"/>
  </r>
  <r>
    <x v="83"/>
    <x v="80"/>
    <s v="MUEBLES CC CUBRIMIENTOS"/>
    <x v="0"/>
    <m/>
    <s v="2024-04-24"/>
    <s v="2024-05-30"/>
    <s v="2024-06-05 09:35:01"/>
    <s v="2024-08-05 04:00:35"/>
    <s v="2024-09-04 10:48:02"/>
    <s v="2024-09-09 07:36:51"/>
    <s v="2024-10-25 11:00:02"/>
    <s v="2024-06-08"/>
    <s v="2024-07-08"/>
    <s v="2024-07-16"/>
    <s v="2024-07-18"/>
    <s v="2024-07-22"/>
    <x v="3"/>
    <s v="Barranquilla"/>
    <s v="SERV03"/>
    <x v="9"/>
    <m/>
    <x v="0"/>
    <n v="50"/>
    <x v="0"/>
    <x v="0"/>
    <x v="0"/>
    <n v="18000000"/>
    <x v="0"/>
    <x v="1"/>
    <x v="1"/>
    <x v="1"/>
  </r>
  <r>
    <x v="83"/>
    <x v="80"/>
    <s v="MUEBLES CC CUBRIMIENTOS"/>
    <x v="0"/>
    <m/>
    <s v="2024-04-24"/>
    <s v="2024-05-30"/>
    <s v="2024-06-05 09:35:01"/>
    <s v="2024-08-05 04:00:35"/>
    <s v="2024-09-04 10:48:02"/>
    <s v="2024-09-09 07:36:51"/>
    <s v="2024-10-25 11:00:02"/>
    <s v="2024-06-08"/>
    <s v="2024-07-08"/>
    <s v="2024-07-16"/>
    <s v="2024-07-18"/>
    <s v="2024-07-22"/>
    <x v="3"/>
    <s v="Barranquilla"/>
    <s v="SERV04"/>
    <x v="50"/>
    <m/>
    <x v="0"/>
    <n v="50"/>
    <x v="0"/>
    <x v="0"/>
    <x v="0"/>
    <n v="6000000"/>
    <x v="0"/>
    <x v="1"/>
    <x v="1"/>
    <x v="1"/>
  </r>
  <r>
    <x v="83"/>
    <x v="80"/>
    <s v="MUEBLES CC CUBRIMIENTOS"/>
    <x v="0"/>
    <m/>
    <s v="2024-04-24"/>
    <s v="2024-05-30"/>
    <s v="2024-06-05 09:35:01"/>
    <s v="2024-08-05 04:00:35"/>
    <s v="2024-09-04 10:48:02"/>
    <s v="2024-09-09 07:36:51"/>
    <s v="2024-10-25 11:00:02"/>
    <s v="2024-06-08"/>
    <s v="2024-07-08"/>
    <s v="2024-07-16"/>
    <s v="2024-07-18"/>
    <s v="2024-07-22"/>
    <x v="3"/>
    <s v="Barranquilla"/>
    <s v="TRANSP06"/>
    <x v="59"/>
    <m/>
    <x v="0"/>
    <n v="1"/>
    <x v="0"/>
    <x v="0"/>
    <x v="0"/>
    <n v="150000"/>
    <x v="0"/>
    <x v="1"/>
    <x v="1"/>
    <x v="1"/>
  </r>
  <r>
    <x v="84"/>
    <x v="81"/>
    <s v="MUEBLES CC CUBRIMIENTOS"/>
    <x v="0"/>
    <m/>
    <s v="2024-04-25"/>
    <s v="2024-08-29"/>
    <s v="2024-09-19 09:21:58"/>
    <s v="2024-11-05 13:01:45"/>
    <s v="2024-12-13 07:50:31"/>
    <s v="2024-12-16 11:13:08"/>
    <s v="2025-02-26 07:51:32"/>
    <s v="2024-09-19"/>
    <s v="2024-11-05"/>
    <s v="2024-11-25"/>
    <s v="2024-11-29"/>
    <s v="2024-12-08"/>
    <x v="3"/>
    <s v="Gerencia"/>
    <s v="MEMBRANA ESPC05"/>
    <x v="215"/>
    <m/>
    <x v="0"/>
    <n v="1"/>
    <x v="0"/>
    <x v="0"/>
    <x v="0"/>
    <n v="59300000"/>
    <x v="0"/>
    <x v="11"/>
    <x v="0"/>
    <x v="3"/>
  </r>
  <r>
    <x v="84"/>
    <x v="81"/>
    <s v="MUEBLES CC CUBRIMIENTOS"/>
    <x v="0"/>
    <m/>
    <s v="2024-04-25"/>
    <s v="2024-08-29"/>
    <s v="2024-09-19 09:21:58"/>
    <s v="2024-11-05 13:01:45"/>
    <s v="2024-12-13 07:50:31"/>
    <s v="2024-12-16 11:13:08"/>
    <s v="2025-02-26 07:51:32"/>
    <s v="2024-09-19"/>
    <s v="2024-11-05"/>
    <s v="2024-11-25"/>
    <s v="2024-11-29"/>
    <s v="2024-12-08"/>
    <x v="3"/>
    <s v="Gerencia"/>
    <s v="MEMBRANA ESPC06"/>
    <x v="216"/>
    <m/>
    <x v="0"/>
    <n v="1"/>
    <x v="0"/>
    <x v="0"/>
    <x v="0"/>
    <n v="80100000"/>
    <x v="0"/>
    <x v="11"/>
    <x v="0"/>
    <x v="3"/>
  </r>
  <r>
    <x v="85"/>
    <x v="82"/>
    <s v="MUEBLES CC CUBRIMIENTOS"/>
    <x v="0"/>
    <m/>
    <s v="2024-04-26"/>
    <s v="2024-05-10"/>
    <s v="2024-05-14 10:32:43"/>
    <s v="0000-00-00 00:00:00"/>
    <s v="2024-05-30 14:51:23"/>
    <s v="2024-05-30 15:00:38"/>
    <s v="2024-06-24 21:20:32"/>
    <s v="2024-05-14"/>
    <s v="2024-05-14"/>
    <s v="2024-06-07"/>
    <s v="2024-06-11"/>
    <s v="2024-06-24"/>
    <x v="3"/>
    <s v="Bogota"/>
    <s v="100235"/>
    <x v="217"/>
    <s v="LONA DICKSON CRUDO REF:6020"/>
    <x v="0"/>
    <n v="1"/>
    <x v="0"/>
    <x v="0"/>
    <x v="0"/>
    <n v="2387854"/>
    <x v="0"/>
    <x v="2"/>
    <x v="0"/>
    <x v="6"/>
  </r>
  <r>
    <x v="85"/>
    <x v="82"/>
    <s v="MUEBLES CC CUBRIMIENTOS"/>
    <x v="0"/>
    <m/>
    <s v="2024-04-26"/>
    <s v="2024-05-10"/>
    <s v="2024-05-14 10:32:43"/>
    <s v="0000-00-00 00:00:00"/>
    <s v="2024-05-30 14:51:23"/>
    <s v="2024-05-30 15:00:38"/>
    <s v="2024-06-24 21:20:32"/>
    <s v="2024-05-14"/>
    <s v="2024-05-14"/>
    <s v="2024-06-07"/>
    <s v="2024-06-11"/>
    <s v="2024-06-24"/>
    <x v="3"/>
    <s v="Bogota"/>
    <s v="100236"/>
    <x v="162"/>
    <s v="LONA DICKSON CRUDO REF:6020"/>
    <x v="0"/>
    <n v="1"/>
    <x v="0"/>
    <x v="0"/>
    <x v="0"/>
    <n v="4775707"/>
    <x v="0"/>
    <x v="2"/>
    <x v="0"/>
    <x v="6"/>
  </r>
  <r>
    <x v="86"/>
    <x v="83"/>
    <s v="MUEBLES CC CUBRIMIENTOS"/>
    <x v="0"/>
    <m/>
    <s v="2024-04-29"/>
    <s v="2024-05-09"/>
    <s v="2024-05-11 15:41:29"/>
    <s v="0000-00-00 00:00:00"/>
    <s v="0000-00-00 00:00:00"/>
    <s v="2024-05-30 17:02:28"/>
    <s v="0000-00-00 00:00:00"/>
    <s v="2024-05-10"/>
    <s v="2024-05-10"/>
    <s v="2024-05-13"/>
    <s v="2024-05-15"/>
    <s v="2024-05-15"/>
    <x v="3"/>
    <s v="Barranquilla"/>
    <s v="100196"/>
    <x v="218"/>
    <m/>
    <x v="0"/>
    <n v="16"/>
    <x v="0"/>
    <x v="0"/>
    <x v="0"/>
    <n v="2309280"/>
    <x v="0"/>
    <x v="0"/>
    <x v="0"/>
    <x v="9"/>
  </r>
  <r>
    <x v="87"/>
    <x v="84"/>
    <s v="CUBRIMIENTO"/>
    <x v="0"/>
    <m/>
    <s v="2024-04-30"/>
    <s v="2024-05-02"/>
    <s v="2024-05-02 11:40:06"/>
    <s v="2024-05-02 16:56:12"/>
    <s v="2024-05-06 14:54:21"/>
    <s v="2024-05-06 17:46:04"/>
    <s v="0000-00-00 00:00:00"/>
    <s v="2024-05-03"/>
    <s v="2024-05-08"/>
    <s v="2024-05-13"/>
    <s v="2024-05-14"/>
    <s v="2024-05-14"/>
    <x v="0"/>
    <s v="Toscany"/>
    <s v="SOMB03"/>
    <x v="161"/>
    <s v="LONA DICKSON NEGRO FONDO ENT REF:6028"/>
    <x v="1"/>
    <n v="1"/>
    <x v="15"/>
    <x v="0"/>
    <x v="19"/>
    <n v="1742000"/>
    <x v="0"/>
    <x v="6"/>
    <x v="8"/>
    <x v="9"/>
  </r>
  <r>
    <x v="88"/>
    <x v="85"/>
    <s v="MUEBLES CC CUBRIMIENTOS"/>
    <x v="0"/>
    <m/>
    <s v="2024-04-30"/>
    <s v="2024-05-23"/>
    <s v="2024-05-23 11:05:11"/>
    <s v="0000-00-00 00:00:00"/>
    <s v="2024-06-09 17:23:09"/>
    <s v="2024-06-11 10:49:33"/>
    <s v="0000-00-00 00:00:00"/>
    <s v="2024-05-27"/>
    <s v="2024-05-27"/>
    <s v="2024-06-10"/>
    <s v="2024-06-13"/>
    <s v="2024-06-13"/>
    <x v="7"/>
    <s v="Pereira"/>
    <s v="REP031"/>
    <x v="36"/>
    <m/>
    <x v="0"/>
    <n v="1"/>
    <x v="0"/>
    <x v="0"/>
    <x v="0"/>
    <n v="550000"/>
    <x v="0"/>
    <x v="0"/>
    <x v="0"/>
    <x v="6"/>
  </r>
  <r>
    <x v="88"/>
    <x v="85"/>
    <s v="MUEBLES CC CUBRIMIENTOS"/>
    <x v="0"/>
    <m/>
    <s v="2024-04-30"/>
    <s v="2024-05-23"/>
    <s v="2024-05-23 11:05:11"/>
    <s v="0000-00-00 00:00:00"/>
    <s v="2024-06-09 17:23:09"/>
    <s v="2024-06-11 10:49:33"/>
    <s v="0000-00-00 00:00:00"/>
    <s v="2024-05-27"/>
    <s v="2024-05-27"/>
    <s v="2024-06-10"/>
    <s v="2024-06-13"/>
    <s v="2024-06-13"/>
    <x v="7"/>
    <s v="Pereira"/>
    <s v="REP040"/>
    <x v="37"/>
    <m/>
    <x v="0"/>
    <n v="8"/>
    <x v="0"/>
    <x v="0"/>
    <x v="0"/>
    <n v="1200000"/>
    <x v="0"/>
    <x v="0"/>
    <x v="0"/>
    <x v="6"/>
  </r>
  <r>
    <x v="89"/>
    <x v="18"/>
    <s v="CUBRIMIENTO"/>
    <x v="0"/>
    <m/>
    <s v="2024-04-30"/>
    <s v="2024-07-26"/>
    <s v="2024-08-03 11:17:04"/>
    <s v="2024-12-13 08:01:35"/>
    <s v="2025-03-25 16:06:00"/>
    <s v="2025-03-25 16:06:09"/>
    <s v="2025-03-25 17:05:45"/>
    <s v="2024-07-30"/>
    <s v="2024-11-22"/>
    <s v="2025-04-24"/>
    <s v="2025-05-30"/>
    <s v="2025-09-12"/>
    <x v="1"/>
    <s v="Toscana"/>
    <s v="28023"/>
    <x v="219"/>
    <m/>
    <x v="0"/>
    <n v="1"/>
    <x v="0"/>
    <x v="0"/>
    <x v="0"/>
    <n v="49197818.160000004"/>
    <x v="0"/>
    <x v="0"/>
    <x v="0"/>
    <x v="2"/>
  </r>
  <r>
    <x v="89"/>
    <x v="18"/>
    <s v="CUBRIMIENTO"/>
    <x v="0"/>
    <m/>
    <s v="2024-04-30"/>
    <s v="2024-07-26"/>
    <s v="2024-08-03 11:17:04"/>
    <s v="2024-12-13 08:01:35"/>
    <s v="2025-03-25 16:06:00"/>
    <s v="2025-03-25 16:06:09"/>
    <s v="2025-03-25 17:05:45"/>
    <s v="2024-07-30"/>
    <s v="2024-11-22"/>
    <s v="2025-04-24"/>
    <s v="2025-05-30"/>
    <s v="2025-09-12"/>
    <x v="1"/>
    <s v="Toscana"/>
    <s v="PLAM06"/>
    <x v="220"/>
    <m/>
    <x v="6"/>
    <n v="3"/>
    <x v="57"/>
    <x v="0"/>
    <x v="33"/>
    <n v="131886798.47999999"/>
    <x v="0"/>
    <x v="4"/>
    <x v="3"/>
    <x v="2"/>
  </r>
  <r>
    <x v="90"/>
    <x v="86"/>
    <s v="CUBRIMIENTO"/>
    <x v="0"/>
    <m/>
    <s v="2024-04-30"/>
    <s v="2024-06-25"/>
    <s v="2024-06-29 13:53:23"/>
    <s v="2024-07-10 18:02:44"/>
    <s v="2024-07-24 10:02:57"/>
    <s v="2024-09-03 09:39:04"/>
    <s v="2025-05-05 08:23:25"/>
    <s v="2024-06-27"/>
    <s v="2024-07-09"/>
    <s v="2024-08-01"/>
    <s v="2025-03-29"/>
    <s v="2025-11-23"/>
    <x v="1"/>
    <s v="Medellin"/>
    <s v="BANE08"/>
    <x v="221"/>
    <s v="LONA DICKSON CARBONE REF:U-171"/>
    <x v="2"/>
    <n v="1"/>
    <x v="58"/>
    <x v="0"/>
    <x v="34"/>
    <n v="4961095"/>
    <x v="0"/>
    <x v="9"/>
    <x v="10"/>
    <x v="7"/>
  </r>
  <r>
    <x v="90"/>
    <x v="86"/>
    <s v="CUBRIMIENTO"/>
    <x v="0"/>
    <m/>
    <s v="2024-04-30"/>
    <s v="2024-06-25"/>
    <s v="2024-06-29 13:53:23"/>
    <s v="2024-07-10 18:02:44"/>
    <s v="2024-07-24 10:02:57"/>
    <s v="2024-09-03 09:39:04"/>
    <s v="2025-05-05 08:23:25"/>
    <s v="2024-06-27"/>
    <s v="2024-07-09"/>
    <s v="2024-08-01"/>
    <s v="2025-03-29"/>
    <s v="2025-11-23"/>
    <x v="1"/>
    <s v="Medellin"/>
    <s v="BANE14"/>
    <x v="222"/>
    <s v="PERGOSCREEN BEIGE 3M EB4841 G6-7 430GR"/>
    <x v="2"/>
    <n v="1"/>
    <x v="48"/>
    <x v="6"/>
    <x v="0"/>
    <n v="3836086"/>
    <x v="0"/>
    <x v="9"/>
    <x v="9"/>
    <x v="7"/>
  </r>
  <r>
    <x v="90"/>
    <x v="86"/>
    <s v="CUBRIMIENTO"/>
    <x v="0"/>
    <m/>
    <s v="2024-04-30"/>
    <s v="2024-06-25"/>
    <s v="2024-06-29 13:53:23"/>
    <s v="2024-07-10 18:02:44"/>
    <s v="2024-07-24 10:02:57"/>
    <s v="2024-09-03 09:39:04"/>
    <s v="2025-05-05 08:23:25"/>
    <s v="2024-06-27"/>
    <s v="2024-07-09"/>
    <s v="2024-08-01"/>
    <s v="2025-03-29"/>
    <s v="2025-11-23"/>
    <x v="1"/>
    <s v="Medellin"/>
    <s v="BANE1401**"/>
    <x v="223"/>
    <s v="PERGOSCREEN BEIGE 3M EB4841 G6-7 430GR"/>
    <x v="0"/>
    <n v="1"/>
    <x v="59"/>
    <x v="0"/>
    <x v="35"/>
    <n v="615156"/>
    <x v="0"/>
    <x v="0"/>
    <x v="0"/>
    <x v="7"/>
  </r>
  <r>
    <x v="90"/>
    <x v="86"/>
    <s v="CUBRIMIENTO"/>
    <x v="0"/>
    <m/>
    <s v="2024-04-30"/>
    <s v="2024-06-25"/>
    <s v="2024-06-29 13:53:23"/>
    <s v="2024-07-10 18:02:44"/>
    <s v="2024-07-24 10:02:57"/>
    <s v="2024-09-03 09:39:04"/>
    <s v="2025-05-05 08:23:25"/>
    <s v="2024-06-27"/>
    <s v="2024-07-09"/>
    <s v="2024-08-01"/>
    <s v="2025-03-29"/>
    <s v="2025-11-23"/>
    <x v="1"/>
    <s v="Medellin"/>
    <s v="FLANCHE03"/>
    <x v="224"/>
    <m/>
    <x v="2"/>
    <n v="1"/>
    <x v="58"/>
    <x v="0"/>
    <x v="0"/>
    <n v="485660"/>
    <x v="0"/>
    <x v="0"/>
    <x v="0"/>
    <x v="7"/>
  </r>
  <r>
    <x v="90"/>
    <x v="86"/>
    <s v="CUBRIMIENTO"/>
    <x v="0"/>
    <m/>
    <s v="2024-04-30"/>
    <s v="2024-06-25"/>
    <s v="2024-06-29 13:53:23"/>
    <s v="2024-07-10 18:02:44"/>
    <s v="2024-07-24 10:02:57"/>
    <s v="2024-09-03 09:39:04"/>
    <s v="2025-05-05 08:23:25"/>
    <s v="2024-06-27"/>
    <s v="2024-07-09"/>
    <s v="2024-08-01"/>
    <s v="2025-03-29"/>
    <s v="2025-11-23"/>
    <x v="1"/>
    <s v="Medellin"/>
    <s v="PLT01"/>
    <x v="98"/>
    <m/>
    <x v="2"/>
    <n v="4"/>
    <x v="0"/>
    <x v="0"/>
    <x v="0"/>
    <n v="265596"/>
    <x v="0"/>
    <x v="0"/>
    <x v="0"/>
    <x v="7"/>
  </r>
  <r>
    <x v="90"/>
    <x v="86"/>
    <s v="CUBRIMIENTO"/>
    <x v="0"/>
    <m/>
    <s v="2024-04-30"/>
    <s v="2024-06-25"/>
    <s v="2024-06-29 13:53:23"/>
    <s v="2024-07-10 18:02:44"/>
    <s v="2024-07-24 10:02:57"/>
    <s v="2024-09-03 09:39:04"/>
    <s v="2025-05-05 08:23:25"/>
    <s v="2024-06-27"/>
    <s v="2024-07-09"/>
    <s v="2024-08-01"/>
    <s v="2025-03-29"/>
    <s v="2025-11-23"/>
    <x v="1"/>
    <s v="Medellin"/>
    <s v="PLT07"/>
    <x v="185"/>
    <m/>
    <x v="2"/>
    <n v="4"/>
    <x v="0"/>
    <x v="0"/>
    <x v="0"/>
    <n v="273208"/>
    <x v="0"/>
    <x v="0"/>
    <x v="0"/>
    <x v="7"/>
  </r>
  <r>
    <x v="90"/>
    <x v="86"/>
    <s v="CUBRIMIENTO"/>
    <x v="0"/>
    <m/>
    <s v="2024-04-30"/>
    <s v="2024-06-25"/>
    <s v="2024-06-29 13:53:23"/>
    <s v="2024-07-10 18:02:44"/>
    <s v="2024-07-24 10:02:57"/>
    <s v="2024-09-03 09:39:04"/>
    <s v="2025-05-05 08:23:25"/>
    <s v="2024-06-27"/>
    <s v="2024-07-09"/>
    <s v="2024-08-01"/>
    <s v="2025-03-29"/>
    <s v="2025-11-23"/>
    <x v="1"/>
    <s v="Medellin"/>
    <s v="SERV03"/>
    <x v="9"/>
    <m/>
    <x v="0"/>
    <n v="1"/>
    <x v="0"/>
    <x v="0"/>
    <x v="0"/>
    <n v="479050"/>
    <x v="0"/>
    <x v="1"/>
    <x v="1"/>
    <x v="7"/>
  </r>
  <r>
    <x v="90"/>
    <x v="86"/>
    <s v="CUBRIMIENTO"/>
    <x v="0"/>
    <m/>
    <s v="2024-04-30"/>
    <s v="2024-06-25"/>
    <s v="2024-06-29 13:53:23"/>
    <s v="2024-07-10 18:02:44"/>
    <s v="2024-07-24 10:02:57"/>
    <s v="2024-09-03 09:39:04"/>
    <s v="2025-05-05 08:23:25"/>
    <s v="2024-06-27"/>
    <s v="2024-07-09"/>
    <s v="2024-08-01"/>
    <s v="2025-03-29"/>
    <s v="2025-11-23"/>
    <x v="1"/>
    <s v="Medellin"/>
    <s v="TRANSP06"/>
    <x v="59"/>
    <m/>
    <x v="0"/>
    <n v="1"/>
    <x v="0"/>
    <x v="0"/>
    <x v="0"/>
    <n v="480000"/>
    <x v="0"/>
    <x v="1"/>
    <x v="1"/>
    <x v="7"/>
  </r>
  <r>
    <x v="90"/>
    <x v="86"/>
    <s v="CUBRIMIENTO"/>
    <x v="0"/>
    <m/>
    <s v="2024-04-30"/>
    <s v="2024-06-25"/>
    <s v="2024-06-29 13:53:23"/>
    <s v="2024-07-10 18:02:44"/>
    <s v="2024-07-24 10:02:57"/>
    <s v="2024-09-03 09:39:04"/>
    <s v="2025-05-05 08:23:25"/>
    <s v="2024-06-27"/>
    <s v="2024-07-09"/>
    <s v="2024-08-01"/>
    <s v="2025-03-29"/>
    <s v="2025-11-23"/>
    <x v="1"/>
    <s v="Medellin"/>
    <s v="VIGAAL03"/>
    <x v="225"/>
    <m/>
    <x v="4"/>
    <n v="1"/>
    <x v="60"/>
    <x v="0"/>
    <x v="0"/>
    <n v="860925"/>
    <x v="0"/>
    <x v="0"/>
    <x v="0"/>
    <x v="7"/>
  </r>
  <r>
    <x v="91"/>
    <x v="87"/>
    <s v="CUBRIMIENTO"/>
    <x v="0"/>
    <m/>
    <s v="2024-04-30"/>
    <s v="2024-05-07"/>
    <s v="2024-05-08 09:39:22"/>
    <s v="0000-00-00 00:00:00"/>
    <s v="2024-05-10 07:51:57"/>
    <s v="2024-05-10 07:52:07"/>
    <s v="2024-05-23 15:16:07"/>
    <s v="2024-05-09"/>
    <s v="2024-05-09"/>
    <s v="2024-05-23"/>
    <s v="2024-05-28"/>
    <s v="2024-06-03"/>
    <x v="3"/>
    <s v="Cali"/>
    <s v="18461"/>
    <x v="226"/>
    <m/>
    <x v="0"/>
    <n v="2"/>
    <x v="0"/>
    <x v="0"/>
    <x v="0"/>
    <n v="36900"/>
    <x v="0"/>
    <x v="0"/>
    <x v="0"/>
    <x v="9"/>
  </r>
  <r>
    <x v="91"/>
    <x v="87"/>
    <s v="CUBRIMIENTO"/>
    <x v="0"/>
    <m/>
    <s v="2024-04-30"/>
    <s v="2024-05-07"/>
    <s v="2024-05-08 09:39:22"/>
    <s v="0000-00-00 00:00:00"/>
    <s v="2024-05-10 07:51:57"/>
    <s v="2024-05-10 07:52:07"/>
    <s v="2024-05-23 15:16:07"/>
    <s v="2024-05-09"/>
    <s v="2024-05-09"/>
    <s v="2024-05-23"/>
    <s v="2024-05-28"/>
    <s v="2024-06-03"/>
    <x v="3"/>
    <s v="Cali"/>
    <s v="18462"/>
    <x v="227"/>
    <m/>
    <x v="0"/>
    <n v="4"/>
    <x v="0"/>
    <x v="0"/>
    <x v="0"/>
    <n v="54900"/>
    <x v="0"/>
    <x v="0"/>
    <x v="0"/>
    <x v="9"/>
  </r>
  <r>
    <x v="91"/>
    <x v="87"/>
    <s v="CUBRIMIENTO"/>
    <x v="0"/>
    <m/>
    <s v="2024-04-30"/>
    <s v="2024-05-07"/>
    <s v="2024-05-08 09:39:22"/>
    <s v="0000-00-00 00:00:00"/>
    <s v="2024-05-10 07:51:57"/>
    <s v="2024-05-10 07:52:07"/>
    <s v="2024-05-23 15:16:07"/>
    <s v="2024-05-09"/>
    <s v="2024-05-09"/>
    <s v="2024-05-23"/>
    <s v="2024-05-28"/>
    <s v="2024-06-03"/>
    <x v="3"/>
    <s v="Cali"/>
    <s v="19545"/>
    <x v="24"/>
    <m/>
    <x v="0"/>
    <n v="1"/>
    <x v="0"/>
    <x v="0"/>
    <x v="0"/>
    <n v="19800"/>
    <x v="0"/>
    <x v="0"/>
    <x v="0"/>
    <x v="9"/>
  </r>
  <r>
    <x v="91"/>
    <x v="87"/>
    <s v="CUBRIMIENTO"/>
    <x v="0"/>
    <m/>
    <s v="2024-04-30"/>
    <s v="2024-05-07"/>
    <s v="2024-05-08 09:39:22"/>
    <s v="0000-00-00 00:00:00"/>
    <s v="2024-05-10 07:51:57"/>
    <s v="2024-05-10 07:52:07"/>
    <s v="2024-05-23 15:16:07"/>
    <s v="2024-05-09"/>
    <s v="2024-05-09"/>
    <s v="2024-05-23"/>
    <s v="2024-05-28"/>
    <s v="2024-06-03"/>
    <x v="3"/>
    <s v="Cali"/>
    <s v="19546"/>
    <x v="25"/>
    <m/>
    <x v="0"/>
    <n v="1"/>
    <x v="0"/>
    <x v="0"/>
    <x v="0"/>
    <n v="19575"/>
    <x v="0"/>
    <x v="0"/>
    <x v="0"/>
    <x v="9"/>
  </r>
  <r>
    <x v="91"/>
    <x v="87"/>
    <s v="CUBRIMIENTO"/>
    <x v="0"/>
    <m/>
    <s v="2024-04-30"/>
    <s v="2024-05-07"/>
    <s v="2024-05-08 09:39:22"/>
    <s v="0000-00-00 00:00:00"/>
    <s v="2024-05-10 07:51:57"/>
    <s v="2024-05-10 07:52:07"/>
    <s v="2024-05-23 15:16:07"/>
    <s v="2024-05-09"/>
    <s v="2024-05-09"/>
    <s v="2024-05-23"/>
    <s v="2024-05-28"/>
    <s v="2024-06-03"/>
    <x v="3"/>
    <s v="Cali"/>
    <s v="REP049"/>
    <x v="228"/>
    <m/>
    <x v="0"/>
    <n v="1"/>
    <x v="0"/>
    <x v="0"/>
    <x v="0"/>
    <n v="285000"/>
    <x v="0"/>
    <x v="0"/>
    <x v="0"/>
    <x v="9"/>
  </r>
  <r>
    <x v="92"/>
    <x v="88"/>
    <s v="CUBRIMIENTO"/>
    <x v="0"/>
    <m/>
    <s v="2024-05-02"/>
    <s v="2024-05-02"/>
    <s v="2024-05-02 11:35:48"/>
    <s v="0000-00-00 00:00:00"/>
    <s v="2024-05-02 11:35:55"/>
    <s v="2024-05-02 11:36:00"/>
    <s v="0000-00-00 00:00:00"/>
    <s v="2024-05-03"/>
    <s v="2024-05-03"/>
    <s v="2024-05-07"/>
    <s v="2024-05-08"/>
    <s v="2024-05-08"/>
    <x v="3"/>
    <s v="Toscany"/>
    <s v="11435"/>
    <x v="229"/>
    <m/>
    <x v="0"/>
    <n v="8"/>
    <x v="0"/>
    <x v="0"/>
    <x v="0"/>
    <n v="537816"/>
    <x v="0"/>
    <x v="0"/>
    <x v="0"/>
    <x v="9"/>
  </r>
  <r>
    <x v="93"/>
    <x v="89"/>
    <s v="MUEBLES CC CUBRIMIENTOS"/>
    <x v="0"/>
    <m/>
    <s v="2024-05-02"/>
    <s v="2024-05-16"/>
    <s v="2024-05-16 11:14:19"/>
    <s v="0000-00-00 00:00:00"/>
    <s v="0000-00-00 00:00:00"/>
    <s v="2024-07-02 16:57:09"/>
    <s v="0000-00-00 00:00:00"/>
    <s v="2024-05-19"/>
    <s v="2024-05-19"/>
    <s v="2024-06-18"/>
    <s v="2024-06-30"/>
    <s v="2024-07-02"/>
    <x v="7"/>
    <s v="Medellin"/>
    <s v="7274"/>
    <x v="230"/>
    <m/>
    <x v="0"/>
    <n v="1"/>
    <x v="0"/>
    <x v="0"/>
    <x v="0"/>
    <n v="420000"/>
    <x v="0"/>
    <x v="0"/>
    <x v="0"/>
    <x v="6"/>
  </r>
  <r>
    <x v="93"/>
    <x v="89"/>
    <s v="MUEBLES CC CUBRIMIENTOS"/>
    <x v="0"/>
    <m/>
    <s v="2024-05-02"/>
    <s v="2024-05-16"/>
    <s v="2024-05-16 11:14:19"/>
    <s v="0000-00-00 00:00:00"/>
    <s v="0000-00-00 00:00:00"/>
    <s v="2024-07-02 16:57:09"/>
    <s v="0000-00-00 00:00:00"/>
    <s v="2024-05-19"/>
    <s v="2024-05-19"/>
    <s v="2024-06-18"/>
    <s v="2024-06-30"/>
    <s v="2024-07-02"/>
    <x v="7"/>
    <s v="Medellin"/>
    <s v="SERV06"/>
    <x v="42"/>
    <m/>
    <x v="0"/>
    <n v="1"/>
    <x v="0"/>
    <x v="0"/>
    <x v="0"/>
    <n v="147000"/>
    <x v="0"/>
    <x v="1"/>
    <x v="1"/>
    <x v="6"/>
  </r>
  <r>
    <x v="93"/>
    <x v="89"/>
    <s v="MUEBLES CC CUBRIMIENTOS"/>
    <x v="0"/>
    <m/>
    <s v="2024-05-02"/>
    <s v="2024-05-16"/>
    <s v="2024-05-16 11:14:19"/>
    <s v="0000-00-00 00:00:00"/>
    <s v="0000-00-00 00:00:00"/>
    <s v="2024-07-02 16:57:09"/>
    <s v="0000-00-00 00:00:00"/>
    <s v="2024-05-19"/>
    <s v="2024-05-19"/>
    <s v="2024-06-18"/>
    <s v="2024-06-30"/>
    <s v="2024-07-02"/>
    <x v="7"/>
    <s v="Medellin"/>
    <s v="TRANSP12"/>
    <x v="118"/>
    <m/>
    <x v="0"/>
    <n v="1"/>
    <x v="0"/>
    <x v="0"/>
    <x v="0"/>
    <n v="210000"/>
    <x v="0"/>
    <x v="1"/>
    <x v="1"/>
    <x v="6"/>
  </r>
  <r>
    <x v="94"/>
    <x v="90"/>
    <s v="CUBRIMIENTO"/>
    <x v="0"/>
    <m/>
    <s v="2024-05-02"/>
    <s v="2024-05-03"/>
    <s v="2024-05-03 14:59:58"/>
    <s v="0000-00-00 00:00:00"/>
    <s v="2024-05-03 15:00:04"/>
    <s v="2024-05-06 10:33:24"/>
    <s v="0000-00-00 00:00:00"/>
    <s v="2024-05-06"/>
    <s v="2024-05-06"/>
    <s v="2024-05-08"/>
    <s v="2024-05-09"/>
    <s v="2024-05-09"/>
    <x v="0"/>
    <s v="Toscany"/>
    <s v="82"/>
    <x v="231"/>
    <m/>
    <x v="0"/>
    <n v="30"/>
    <x v="0"/>
    <x v="0"/>
    <x v="0"/>
    <n v="1578000"/>
    <x v="0"/>
    <x v="0"/>
    <x v="0"/>
    <x v="9"/>
  </r>
  <r>
    <x v="95"/>
    <x v="91"/>
    <s v="CUBRIMIENTO"/>
    <x v="0"/>
    <m/>
    <s v="2024-05-02"/>
    <s v="2024-05-02"/>
    <s v="2024-05-02 10:35:20"/>
    <s v="0000-00-00 00:00:00"/>
    <s v="2024-05-02 10:35:25"/>
    <s v="2024-05-14 17:13:28"/>
    <s v="0000-00-00 00:00:00"/>
    <s v="2024-05-03"/>
    <s v="2024-05-03"/>
    <s v="2024-05-07"/>
    <s v="2024-05-08"/>
    <s v="2024-05-08"/>
    <x v="3"/>
    <s v="Toscany"/>
    <s v="11435"/>
    <x v="229"/>
    <m/>
    <x v="0"/>
    <n v="1"/>
    <x v="0"/>
    <x v="0"/>
    <x v="0"/>
    <n v="67227"/>
    <x v="0"/>
    <x v="0"/>
    <x v="0"/>
    <x v="9"/>
  </r>
  <r>
    <x v="95"/>
    <x v="91"/>
    <s v="CUBRIMIENTO"/>
    <x v="0"/>
    <m/>
    <s v="2024-05-02"/>
    <s v="2024-05-02"/>
    <s v="2024-05-02 10:35:20"/>
    <s v="0000-00-00 00:00:00"/>
    <s v="2024-05-02 10:35:25"/>
    <s v="2024-05-14 17:13:28"/>
    <s v="0000-00-00 00:00:00"/>
    <s v="2024-05-03"/>
    <s v="2024-05-03"/>
    <s v="2024-05-07"/>
    <s v="2024-05-08"/>
    <s v="2024-05-08"/>
    <x v="3"/>
    <s v="Toscany"/>
    <s v="11455"/>
    <x v="232"/>
    <m/>
    <x v="0"/>
    <n v="1"/>
    <x v="0"/>
    <x v="0"/>
    <x v="0"/>
    <n v="17750"/>
    <x v="0"/>
    <x v="0"/>
    <x v="0"/>
    <x v="9"/>
  </r>
  <r>
    <x v="96"/>
    <x v="92"/>
    <s v="CUBRIMIENTO"/>
    <x v="0"/>
    <m/>
    <s v="2024-05-02"/>
    <s v="2024-05-03"/>
    <s v="2024-05-03 15:57:26"/>
    <s v="0000-00-00 00:00:00"/>
    <s v="2024-05-03 15:57:33"/>
    <s v="2024-05-06 17:41:17"/>
    <s v="0000-00-00 00:00:00"/>
    <s v="2024-05-06"/>
    <s v="2024-05-06"/>
    <s v="2024-05-08"/>
    <s v="2024-05-09"/>
    <s v="2024-05-09"/>
    <x v="3"/>
    <s v="Toscany"/>
    <s v="47"/>
    <x v="233"/>
    <m/>
    <x v="0"/>
    <n v="15"/>
    <x v="0"/>
    <x v="0"/>
    <x v="0"/>
    <n v="780000"/>
    <x v="0"/>
    <x v="0"/>
    <x v="0"/>
    <x v="9"/>
  </r>
  <r>
    <x v="97"/>
    <x v="93"/>
    <s v="MUEBLES CC CUBRIMIENTOS"/>
    <x v="0"/>
    <m/>
    <s v="2024-05-02"/>
    <s v="2024-05-06"/>
    <s v="2024-05-07 09:23:57"/>
    <s v="0000-00-00 00:00:00"/>
    <s v="2024-05-07 10:55:41"/>
    <s v="2024-05-09 16:41:12"/>
    <s v="2024-05-15 08:12:43"/>
    <s v="2024-05-08"/>
    <s v="2024-05-08"/>
    <s v="2024-05-09"/>
    <s v="2024-05-13"/>
    <s v="2024-05-13"/>
    <x v="1"/>
    <s v="Medellin"/>
    <s v="SERV08"/>
    <x v="2"/>
    <m/>
    <x v="0"/>
    <n v="1"/>
    <x v="0"/>
    <x v="0"/>
    <x v="0"/>
    <n v="60000"/>
    <x v="0"/>
    <x v="1"/>
    <x v="1"/>
    <x v="9"/>
  </r>
  <r>
    <x v="97"/>
    <x v="93"/>
    <s v="MUEBLES CC CUBRIMIENTOS"/>
    <x v="0"/>
    <m/>
    <s v="2024-05-02"/>
    <s v="2024-05-06"/>
    <s v="2024-05-07 09:23:57"/>
    <s v="0000-00-00 00:00:00"/>
    <s v="2024-05-07 10:55:41"/>
    <s v="2024-05-09 16:41:12"/>
    <s v="2024-05-15 08:12:43"/>
    <s v="2024-05-08"/>
    <s v="2024-05-08"/>
    <s v="2024-05-09"/>
    <s v="2024-05-13"/>
    <s v="2024-05-13"/>
    <x v="1"/>
    <s v="Medellin"/>
    <s v="SERVLAV03"/>
    <x v="149"/>
    <m/>
    <x v="0"/>
    <n v="1"/>
    <x v="0"/>
    <x v="0"/>
    <x v="0"/>
    <n v="142500"/>
    <x v="0"/>
    <x v="1"/>
    <x v="1"/>
    <x v="9"/>
  </r>
  <r>
    <x v="98"/>
    <x v="94"/>
    <s v="MUEBLES CC CUBRIMIENTOS"/>
    <x v="0"/>
    <m/>
    <s v="2024-05-02"/>
    <s v="2024-05-02"/>
    <s v="2024-05-03 09:59:09"/>
    <s v="2024-05-03 10:21:57"/>
    <s v="2025-04-23 13:48:59"/>
    <s v="2025-04-23 13:49:05"/>
    <s v="2025-04-23 13:49:12"/>
    <s v="2024-05-03"/>
    <s v="2024-05-14"/>
    <s v="2024-05-23"/>
    <s v="2024-05-27"/>
    <s v="2024-06-05"/>
    <x v="3"/>
    <s v="Virtual"/>
    <s v="95971"/>
    <x v="234"/>
    <m/>
    <x v="0"/>
    <n v="6"/>
    <x v="61"/>
    <x v="11"/>
    <x v="0"/>
    <n v="0"/>
    <x v="0"/>
    <x v="0"/>
    <x v="0"/>
    <x v="9"/>
  </r>
  <r>
    <x v="99"/>
    <x v="95"/>
    <s v="MUEBLES CC CUBRIMIENTOS"/>
    <x v="0"/>
    <m/>
    <s v="2024-05-02"/>
    <s v="2024-07-17"/>
    <s v="2024-07-19 11:37:34"/>
    <s v="0000-00-00 00:00:00"/>
    <s v="2024-08-14 08:26:29"/>
    <s v="2024-08-14 09:53:11"/>
    <s v="2024-08-27 10:22:05"/>
    <s v="2024-07-19"/>
    <s v="2024-07-19"/>
    <s v="2024-08-14"/>
    <s v="2024-08-16"/>
    <s v="2024-08-20"/>
    <x v="1"/>
    <s v="Cali"/>
    <s v="9552"/>
    <x v="235"/>
    <s v="LONA DICKSON CAFE FONDO ENTERO REF:U224"/>
    <x v="0"/>
    <n v="1"/>
    <x v="0"/>
    <x v="0"/>
    <x v="0"/>
    <n v="5920000"/>
    <x v="0"/>
    <x v="0"/>
    <x v="0"/>
    <x v="7"/>
  </r>
  <r>
    <x v="100"/>
    <x v="96"/>
    <s v="CUBRIMIENTO"/>
    <x v="0"/>
    <m/>
    <s v="2024-05-02"/>
    <s v="2024-05-30"/>
    <s v="2024-06-07 11:43:17"/>
    <s v="2024-06-11 17:42:54"/>
    <s v="2024-06-13 13:27:54"/>
    <s v="2024-07-09 17:01:42"/>
    <s v="2024-08-20 09:22:56"/>
    <s v="2024-06-03"/>
    <s v="2024-06-04"/>
    <s v="2024-06-05"/>
    <s v="2024-07-05"/>
    <s v="2024-07-09"/>
    <x v="1"/>
    <s v="Medellin"/>
    <s v="SERV03"/>
    <x v="9"/>
    <m/>
    <x v="0"/>
    <n v="1"/>
    <x v="0"/>
    <x v="0"/>
    <x v="0"/>
    <n v="350000"/>
    <x v="0"/>
    <x v="1"/>
    <x v="1"/>
    <x v="6"/>
  </r>
  <r>
    <x v="100"/>
    <x v="96"/>
    <s v="CUBRIMIENTO"/>
    <x v="0"/>
    <m/>
    <s v="2024-05-02"/>
    <s v="2024-05-30"/>
    <s v="2024-06-07 11:43:17"/>
    <s v="2024-06-11 17:42:54"/>
    <s v="2024-06-13 13:27:54"/>
    <s v="2024-07-09 17:01:42"/>
    <s v="2024-08-20 09:22:56"/>
    <s v="2024-06-03"/>
    <s v="2024-06-04"/>
    <s v="2024-06-05"/>
    <s v="2024-07-05"/>
    <s v="2024-07-09"/>
    <x v="1"/>
    <s v="Medellin"/>
    <s v="SOMB0301**"/>
    <x v="189"/>
    <s v="LONA DICKSON TAUPE REF:7559"/>
    <x v="8"/>
    <n v="1"/>
    <x v="11"/>
    <x v="0"/>
    <x v="36"/>
    <n v="1077737"/>
    <x v="0"/>
    <x v="0"/>
    <x v="0"/>
    <x v="6"/>
  </r>
  <r>
    <x v="101"/>
    <x v="61"/>
    <s v="MUEBLES CC CUBRIMIENTOS"/>
    <x v="0"/>
    <m/>
    <s v="2024-05-02"/>
    <s v="2024-05-14"/>
    <s v="2024-05-16 09:11:11"/>
    <s v="0000-00-00 00:00:00"/>
    <s v="2024-06-23 20:23:01"/>
    <s v="2024-06-25 11:41:05"/>
    <s v="2024-07-09 00:31:20"/>
    <s v="2024-05-16"/>
    <s v="2024-05-16"/>
    <s v="2024-06-11"/>
    <s v="2024-06-25"/>
    <s v="2024-07-05"/>
    <x v="1"/>
    <s v="Bogota"/>
    <s v="100245"/>
    <x v="236"/>
    <s v="LONA DICKSON BEIGE VETEADO REF:8904"/>
    <x v="4"/>
    <n v="1"/>
    <x v="0"/>
    <x v="0"/>
    <x v="0"/>
    <n v="0"/>
    <x v="0"/>
    <x v="2"/>
    <x v="0"/>
    <x v="6"/>
  </r>
  <r>
    <x v="101"/>
    <x v="61"/>
    <s v="MUEBLES CC CUBRIMIENTOS"/>
    <x v="0"/>
    <m/>
    <s v="2024-05-02"/>
    <s v="2024-05-14"/>
    <s v="2024-05-16 09:11:11"/>
    <s v="0000-00-00 00:00:00"/>
    <s v="2024-06-23 20:23:01"/>
    <s v="2024-06-25 11:41:05"/>
    <s v="2024-07-09 00:31:20"/>
    <s v="2024-05-16"/>
    <s v="2024-05-16"/>
    <s v="2024-06-11"/>
    <s v="2024-06-25"/>
    <s v="2024-07-05"/>
    <x v="1"/>
    <s v="Bogota"/>
    <s v="100248"/>
    <x v="237"/>
    <s v="LONA DICKSON BEIGE VETEADO REF:8904"/>
    <x v="4"/>
    <n v="2"/>
    <x v="0"/>
    <x v="0"/>
    <x v="0"/>
    <n v="0"/>
    <x v="0"/>
    <x v="2"/>
    <x v="0"/>
    <x v="6"/>
  </r>
  <r>
    <x v="101"/>
    <x v="61"/>
    <s v="MUEBLES CC CUBRIMIENTOS"/>
    <x v="0"/>
    <m/>
    <s v="2024-05-02"/>
    <s v="2024-05-14"/>
    <s v="2024-05-16 09:11:11"/>
    <s v="0000-00-00 00:00:00"/>
    <s v="2024-06-23 20:23:01"/>
    <s v="2024-06-25 11:41:05"/>
    <s v="2024-07-09 00:31:20"/>
    <s v="2024-05-16"/>
    <s v="2024-05-16"/>
    <s v="2024-06-11"/>
    <s v="2024-06-25"/>
    <s v="2024-07-05"/>
    <x v="1"/>
    <s v="Bogota"/>
    <s v="5445"/>
    <x v="238"/>
    <s v="LONA DICKSON TAUPE REF:7559"/>
    <x v="0"/>
    <n v="1"/>
    <x v="0"/>
    <x v="0"/>
    <x v="0"/>
    <n v="0"/>
    <x v="0"/>
    <x v="12"/>
    <x v="0"/>
    <x v="6"/>
  </r>
  <r>
    <x v="101"/>
    <x v="61"/>
    <s v="MUEBLES CC CUBRIMIENTOS"/>
    <x v="0"/>
    <m/>
    <s v="2024-05-02"/>
    <s v="2024-05-14"/>
    <s v="2024-05-16 09:11:11"/>
    <s v="0000-00-00 00:00:00"/>
    <s v="2024-06-23 20:23:01"/>
    <s v="2024-06-25 11:41:05"/>
    <s v="2024-07-09 00:31:20"/>
    <s v="2024-05-16"/>
    <s v="2024-05-16"/>
    <s v="2024-06-11"/>
    <s v="2024-06-25"/>
    <s v="2024-07-05"/>
    <x v="1"/>
    <s v="Bogota"/>
    <s v="5448"/>
    <x v="239"/>
    <m/>
    <x v="4"/>
    <n v="1"/>
    <x v="0"/>
    <x v="0"/>
    <x v="0"/>
    <n v="0"/>
    <x v="0"/>
    <x v="0"/>
    <x v="0"/>
    <x v="6"/>
  </r>
  <r>
    <x v="101"/>
    <x v="61"/>
    <s v="MUEBLES CC CUBRIMIENTOS"/>
    <x v="0"/>
    <m/>
    <s v="2024-05-02"/>
    <s v="2024-05-14"/>
    <s v="2024-05-16 09:11:11"/>
    <s v="0000-00-00 00:00:00"/>
    <s v="2024-06-23 20:23:01"/>
    <s v="2024-06-25 11:41:05"/>
    <s v="2024-07-09 00:31:20"/>
    <s v="2024-05-16"/>
    <s v="2024-05-16"/>
    <s v="2024-06-11"/>
    <s v="2024-06-25"/>
    <s v="2024-07-05"/>
    <x v="1"/>
    <s v="Bogota"/>
    <s v="5537"/>
    <x v="240"/>
    <s v="LONA DICKSON AZUL VETEADO REF:U391"/>
    <x v="0"/>
    <n v="1"/>
    <x v="0"/>
    <x v="0"/>
    <x v="0"/>
    <n v="0"/>
    <x v="0"/>
    <x v="12"/>
    <x v="0"/>
    <x v="6"/>
  </r>
  <r>
    <x v="102"/>
    <x v="97"/>
    <s v="CUBRIMIENTO"/>
    <x v="0"/>
    <m/>
    <s v="2024-05-02"/>
    <s v="2024-05-08"/>
    <s v="2024-05-14 09:47:54"/>
    <s v="2024-05-16 17:31:06"/>
    <s v="2024-05-23 08:24:25"/>
    <s v="2024-07-17 09:32:02"/>
    <s v="2024-08-08 16:01:35"/>
    <s v="2024-05-14"/>
    <s v="2024-05-19"/>
    <s v="2024-05-31"/>
    <s v="2024-07-25"/>
    <s v="2024-08-16"/>
    <x v="1"/>
    <s v="Cali"/>
    <s v="FLANCHE01"/>
    <x v="51"/>
    <m/>
    <x v="8"/>
    <n v="1"/>
    <x v="62"/>
    <x v="0"/>
    <x v="0"/>
    <n v="2333168"/>
    <x v="0"/>
    <x v="0"/>
    <x v="0"/>
    <x v="9"/>
  </r>
  <r>
    <x v="102"/>
    <x v="97"/>
    <s v="CUBRIMIENTO"/>
    <x v="0"/>
    <m/>
    <s v="2024-05-02"/>
    <s v="2024-05-08"/>
    <s v="2024-05-14 09:47:54"/>
    <s v="2024-05-16 17:31:06"/>
    <s v="2024-05-23 08:24:25"/>
    <s v="2024-07-17 09:32:02"/>
    <s v="2024-08-08 16:01:35"/>
    <s v="2024-05-14"/>
    <s v="2024-05-19"/>
    <s v="2024-05-31"/>
    <s v="2024-07-25"/>
    <s v="2024-08-16"/>
    <x v="1"/>
    <s v="Cali"/>
    <s v="PLT55"/>
    <x v="160"/>
    <m/>
    <x v="1"/>
    <n v="4"/>
    <x v="0"/>
    <x v="1"/>
    <x v="0"/>
    <n v="1807880"/>
    <x v="0"/>
    <x v="0"/>
    <x v="0"/>
    <x v="9"/>
  </r>
  <r>
    <x v="102"/>
    <x v="97"/>
    <s v="CUBRIMIENTO"/>
    <x v="0"/>
    <m/>
    <s v="2024-05-02"/>
    <s v="2024-05-08"/>
    <s v="2024-05-14 09:47:54"/>
    <s v="2024-05-16 17:31:06"/>
    <s v="2024-05-23 08:24:25"/>
    <s v="2024-07-17 09:32:02"/>
    <s v="2024-08-08 16:01:35"/>
    <s v="2024-05-14"/>
    <s v="2024-05-19"/>
    <s v="2024-05-31"/>
    <s v="2024-07-25"/>
    <s v="2024-08-16"/>
    <x v="1"/>
    <s v="Cali"/>
    <s v="SOMB01"/>
    <x v="71"/>
    <s v="LONA DICKSON VERDE OLIVA VETEADO REF:0853"/>
    <x v="8"/>
    <n v="1"/>
    <x v="62"/>
    <x v="0"/>
    <x v="3"/>
    <n v="12650550"/>
    <x v="0"/>
    <x v="6"/>
    <x v="5"/>
    <x v="9"/>
  </r>
  <r>
    <x v="103"/>
    <x v="98"/>
    <s v="CUBRIMIENTO"/>
    <x v="0"/>
    <m/>
    <s v="2024-05-03"/>
    <s v="2024-05-03"/>
    <s v="2024-05-03 13:26:25"/>
    <s v="0000-00-00 00:00:00"/>
    <s v="2024-05-03 13:26:31"/>
    <s v="2024-05-06 11:38:41"/>
    <s v="0000-00-00 00:00:00"/>
    <s v="2024-05-06"/>
    <s v="2024-05-06"/>
    <s v="2024-05-08"/>
    <s v="2024-05-09"/>
    <s v="2024-05-09"/>
    <x v="0"/>
    <s v="Toscany"/>
    <s v="12664"/>
    <x v="241"/>
    <m/>
    <x v="0"/>
    <n v="2"/>
    <x v="0"/>
    <x v="0"/>
    <x v="0"/>
    <n v="580000"/>
    <x v="0"/>
    <x v="0"/>
    <x v="0"/>
    <x v="9"/>
  </r>
  <r>
    <x v="104"/>
    <x v="84"/>
    <s v="CUBRIMIENTO"/>
    <x v="0"/>
    <m/>
    <s v="2024-05-03"/>
    <s v="2024-05-06"/>
    <s v="2024-05-06 13:34:51"/>
    <s v="0000-00-00 00:00:00"/>
    <s v="2024-05-06 13:34:57"/>
    <s v="2024-05-06 17:45:18"/>
    <s v="0000-00-00 00:00:00"/>
    <s v="2024-05-07"/>
    <s v="2024-05-07"/>
    <s v="2024-05-09"/>
    <s v="2024-05-10"/>
    <s v="2024-05-10"/>
    <x v="0"/>
    <s v="Toscany"/>
    <s v="11432"/>
    <x v="242"/>
    <m/>
    <x v="0"/>
    <n v="1"/>
    <x v="0"/>
    <x v="0"/>
    <x v="0"/>
    <n v="357000"/>
    <x v="0"/>
    <x v="0"/>
    <x v="0"/>
    <x v="9"/>
  </r>
  <r>
    <x v="105"/>
    <x v="99"/>
    <s v="CUBRIMIENTO"/>
    <x v="0"/>
    <m/>
    <s v="2024-05-03"/>
    <s v="2024-05-03"/>
    <s v="2024-05-06 11:01:19"/>
    <s v="0000-00-00 00:00:00"/>
    <s v="2024-05-06 11:01:23"/>
    <s v="2024-05-06 17:44:36"/>
    <s v="0000-00-00 00:00:00"/>
    <s v="2024-05-06"/>
    <s v="2024-05-06"/>
    <s v="2024-05-08"/>
    <s v="2024-05-09"/>
    <s v="2024-05-09"/>
    <x v="0"/>
    <s v="Toscany"/>
    <s v="11431"/>
    <x v="243"/>
    <m/>
    <x v="0"/>
    <n v="6"/>
    <x v="0"/>
    <x v="0"/>
    <x v="0"/>
    <n v="2352000"/>
    <x v="0"/>
    <x v="0"/>
    <x v="0"/>
    <x v="9"/>
  </r>
  <r>
    <x v="105"/>
    <x v="99"/>
    <s v="CUBRIMIENTO"/>
    <x v="0"/>
    <m/>
    <s v="2024-05-03"/>
    <s v="2024-05-03"/>
    <s v="2024-05-06 11:01:19"/>
    <s v="0000-00-00 00:00:00"/>
    <s v="2024-05-06 11:01:23"/>
    <s v="2024-05-06 17:44:36"/>
    <s v="0000-00-00 00:00:00"/>
    <s v="2024-05-06"/>
    <s v="2024-05-06"/>
    <s v="2024-05-08"/>
    <s v="2024-05-09"/>
    <s v="2024-05-09"/>
    <x v="0"/>
    <s v="Toscany"/>
    <s v="11440"/>
    <x v="244"/>
    <m/>
    <x v="0"/>
    <n v="12"/>
    <x v="0"/>
    <x v="0"/>
    <x v="0"/>
    <n v="504000"/>
    <x v="0"/>
    <x v="0"/>
    <x v="0"/>
    <x v="9"/>
  </r>
  <r>
    <x v="106"/>
    <x v="100"/>
    <s v="MUEBLES CC CUBRIMIENTOS"/>
    <x v="0"/>
    <m/>
    <s v="2024-05-03"/>
    <s v="2024-05-03"/>
    <s v="2024-05-06 17:00:51"/>
    <s v="0000-00-00 00:00:00"/>
    <s v="2024-06-09 17:28:59"/>
    <s v="2024-06-11 10:56:01"/>
    <s v="2024-06-13 12:07:05"/>
    <s v="2024-05-07"/>
    <s v="2024-05-07"/>
    <s v="2024-06-12"/>
    <s v="2024-06-14"/>
    <s v="2024-06-18"/>
    <x v="1"/>
    <s v="Virtual"/>
    <s v="12192"/>
    <x v="245"/>
    <s v="LONAFLEX"/>
    <x v="0"/>
    <n v="2"/>
    <x v="0"/>
    <x v="0"/>
    <x v="0"/>
    <n v="608942"/>
    <x v="0"/>
    <x v="5"/>
    <x v="0"/>
    <x v="6"/>
  </r>
  <r>
    <x v="106"/>
    <x v="100"/>
    <s v="MUEBLES CC CUBRIMIENTOS"/>
    <x v="0"/>
    <m/>
    <s v="2024-05-03"/>
    <s v="2024-05-03"/>
    <s v="2024-05-06 17:00:51"/>
    <s v="0000-00-00 00:00:00"/>
    <s v="2024-06-09 17:28:59"/>
    <s v="2024-06-11 10:56:01"/>
    <s v="2024-06-13 12:07:05"/>
    <s v="2024-05-07"/>
    <s v="2024-05-07"/>
    <s v="2024-06-12"/>
    <s v="2024-06-14"/>
    <s v="2024-06-18"/>
    <x v="1"/>
    <s v="Virtual"/>
    <s v="9621"/>
    <x v="246"/>
    <s v="LONAFLEX"/>
    <x v="0"/>
    <n v="1"/>
    <x v="0"/>
    <x v="0"/>
    <x v="0"/>
    <n v="256031"/>
    <x v="0"/>
    <x v="5"/>
    <x v="0"/>
    <x v="6"/>
  </r>
  <r>
    <x v="107"/>
    <x v="101"/>
    <s v="MUEBLES CC CUBRIMIENTOS"/>
    <x v="0"/>
    <m/>
    <s v="2024-05-03"/>
    <s v="2024-05-03"/>
    <s v="2024-05-03 13:25:10"/>
    <s v="0000-00-00 00:00:00"/>
    <s v="2024-05-03 13:25:18"/>
    <s v="2024-05-06 10:31:49"/>
    <s v="0000-00-00 00:00:00"/>
    <s v="2024-05-06"/>
    <s v="2024-05-06"/>
    <s v="2024-05-08"/>
    <s v="2024-05-09"/>
    <s v="2024-05-09"/>
    <x v="7"/>
    <s v="Toscany"/>
    <s v="36"/>
    <x v="247"/>
    <m/>
    <x v="0"/>
    <n v="2.2000000000000002"/>
    <x v="0"/>
    <x v="0"/>
    <x v="0"/>
    <n v="115720"/>
    <x v="0"/>
    <x v="0"/>
    <x v="0"/>
    <x v="9"/>
  </r>
  <r>
    <x v="108"/>
    <x v="102"/>
    <s v="CUBRIMIENTO"/>
    <x v="0"/>
    <m/>
    <s v="2024-05-03"/>
    <s v="2024-05-14"/>
    <s v="2024-05-14 12:07:50"/>
    <s v="0000-00-00 00:00:00"/>
    <s v="2024-05-14 12:07:55"/>
    <s v="2024-05-14 17:19:28"/>
    <s v="0000-00-00 00:00:00"/>
    <s v="2024-05-15"/>
    <s v="2024-05-15"/>
    <s v="2024-05-17"/>
    <s v="2024-05-20"/>
    <s v="2024-05-20"/>
    <x v="0"/>
    <s v="Toscany"/>
    <s v="11432"/>
    <x v="242"/>
    <m/>
    <x v="0"/>
    <n v="5"/>
    <x v="0"/>
    <x v="0"/>
    <x v="0"/>
    <n v="2050000"/>
    <x v="0"/>
    <x v="0"/>
    <x v="0"/>
    <x v="9"/>
  </r>
  <r>
    <x v="109"/>
    <x v="103"/>
    <s v="CUBRIMIENTO"/>
    <x v="0"/>
    <m/>
    <s v="2024-05-03"/>
    <s v="2024-05-03"/>
    <s v="2024-05-03 14:59:11"/>
    <s v="0000-00-00 00:00:00"/>
    <s v="2024-05-03 14:59:16"/>
    <s v="2024-05-06 10:30:07"/>
    <s v="0000-00-00 00:00:00"/>
    <s v="2024-05-06"/>
    <s v="2024-05-06"/>
    <s v="2024-05-08"/>
    <s v="2024-05-09"/>
    <s v="2024-05-09"/>
    <x v="0"/>
    <s v="Toscany"/>
    <s v="11431"/>
    <x v="243"/>
    <m/>
    <x v="0"/>
    <n v="2"/>
    <x v="0"/>
    <x v="0"/>
    <x v="0"/>
    <n v="784000"/>
    <x v="0"/>
    <x v="0"/>
    <x v="0"/>
    <x v="9"/>
  </r>
  <r>
    <x v="110"/>
    <x v="104"/>
    <s v="CUBRIMIENTO"/>
    <x v="0"/>
    <m/>
    <s v="2024-05-03"/>
    <s v="2024-05-09"/>
    <s v="2024-05-10 11:39:27"/>
    <s v="0000-00-00 00:00:00"/>
    <s v="2024-05-10 11:39:33"/>
    <s v="2024-05-14 07:29:24"/>
    <s v="0000-00-00 00:00:00"/>
    <s v="2024-05-10"/>
    <s v="2024-05-10"/>
    <s v="2024-05-14"/>
    <s v="2024-05-15"/>
    <s v="2024-05-15"/>
    <x v="0"/>
    <s v="Toscany"/>
    <s v="40"/>
    <x v="248"/>
    <m/>
    <x v="0"/>
    <n v="18"/>
    <x v="0"/>
    <x v="0"/>
    <x v="0"/>
    <n v="946800"/>
    <x v="0"/>
    <x v="0"/>
    <x v="0"/>
    <x v="9"/>
  </r>
  <r>
    <x v="111"/>
    <x v="105"/>
    <s v="CUBRIMIENTO"/>
    <x v="0"/>
    <m/>
    <s v="2024-05-03"/>
    <s v="2024-05-06"/>
    <s v="2024-05-06 11:05:45"/>
    <s v="0000-00-00 00:00:00"/>
    <s v="2024-05-06 11:05:50"/>
    <s v="2024-05-06 17:43:52"/>
    <s v="0000-00-00 00:00:00"/>
    <s v="2024-05-07"/>
    <s v="2024-05-07"/>
    <s v="2024-05-09"/>
    <s v="2024-05-10"/>
    <s v="2024-05-10"/>
    <x v="0"/>
    <s v="Toscany"/>
    <s v="11435"/>
    <x v="229"/>
    <m/>
    <x v="0"/>
    <n v="2"/>
    <x v="0"/>
    <x v="0"/>
    <x v="0"/>
    <n v="134454"/>
    <x v="0"/>
    <x v="0"/>
    <x v="0"/>
    <x v="9"/>
  </r>
  <r>
    <x v="111"/>
    <x v="105"/>
    <s v="CUBRIMIENTO"/>
    <x v="0"/>
    <m/>
    <s v="2024-05-03"/>
    <s v="2024-05-06"/>
    <s v="2024-05-06 11:05:45"/>
    <s v="0000-00-00 00:00:00"/>
    <s v="2024-05-06 11:05:50"/>
    <s v="2024-05-06 17:43:52"/>
    <s v="0000-00-00 00:00:00"/>
    <s v="2024-05-07"/>
    <s v="2024-05-07"/>
    <s v="2024-05-09"/>
    <s v="2024-05-10"/>
    <s v="2024-05-10"/>
    <x v="0"/>
    <s v="Toscany"/>
    <s v="11441"/>
    <x v="204"/>
    <m/>
    <x v="0"/>
    <n v="1"/>
    <x v="0"/>
    <x v="0"/>
    <x v="0"/>
    <n v="54622"/>
    <x v="0"/>
    <x v="0"/>
    <x v="0"/>
    <x v="9"/>
  </r>
  <r>
    <x v="112"/>
    <x v="106"/>
    <s v="CUBRIMIENTO"/>
    <x v="0"/>
    <m/>
    <s v="2024-05-03"/>
    <s v="2024-05-08"/>
    <s v="2024-05-14 09:11:50"/>
    <s v="2024-05-21 15:39:39"/>
    <s v="2024-05-29 07:31:24"/>
    <s v="2024-05-31 08:00:47"/>
    <s v="2024-06-01 12:48:51"/>
    <s v="2024-05-10"/>
    <s v="2024-05-15"/>
    <s v="2024-05-22"/>
    <s v="2024-05-24"/>
    <s v="2024-06-03"/>
    <x v="1"/>
    <s v="Medellin"/>
    <s v="FLANCHE01"/>
    <x v="51"/>
    <m/>
    <x v="6"/>
    <n v="1"/>
    <x v="25"/>
    <x v="0"/>
    <x v="0"/>
    <n v="289740"/>
    <x v="0"/>
    <x v="0"/>
    <x v="0"/>
    <x v="9"/>
  </r>
  <r>
    <x v="112"/>
    <x v="106"/>
    <s v="CUBRIMIENTO"/>
    <x v="0"/>
    <m/>
    <s v="2024-05-03"/>
    <s v="2024-05-08"/>
    <s v="2024-05-14 09:11:50"/>
    <s v="2024-05-21 15:39:39"/>
    <s v="2024-05-29 07:31:24"/>
    <s v="2024-05-31 08:00:47"/>
    <s v="2024-06-01 12:48:51"/>
    <s v="2024-05-10"/>
    <s v="2024-05-15"/>
    <s v="2024-05-22"/>
    <s v="2024-05-24"/>
    <s v="2024-06-03"/>
    <x v="1"/>
    <s v="Medellin"/>
    <s v="FLANCHE02"/>
    <x v="97"/>
    <m/>
    <x v="6"/>
    <n v="1"/>
    <x v="63"/>
    <x v="0"/>
    <x v="0"/>
    <n v="1062338"/>
    <x v="0"/>
    <x v="0"/>
    <x v="0"/>
    <x v="9"/>
  </r>
  <r>
    <x v="112"/>
    <x v="106"/>
    <s v="CUBRIMIENTO"/>
    <x v="0"/>
    <m/>
    <s v="2024-05-03"/>
    <s v="2024-05-08"/>
    <s v="2024-05-14 09:11:50"/>
    <s v="2024-05-21 15:39:39"/>
    <s v="2024-05-29 07:31:24"/>
    <s v="2024-05-31 08:00:47"/>
    <s v="2024-06-01 12:48:51"/>
    <s v="2024-05-10"/>
    <s v="2024-05-15"/>
    <s v="2024-05-22"/>
    <s v="2024-05-24"/>
    <s v="2024-06-03"/>
    <x v="1"/>
    <s v="Medellin"/>
    <s v="SERV03"/>
    <x v="9"/>
    <m/>
    <x v="0"/>
    <n v="1"/>
    <x v="0"/>
    <x v="0"/>
    <x v="0"/>
    <n v="350000"/>
    <x v="0"/>
    <x v="1"/>
    <x v="1"/>
    <x v="9"/>
  </r>
  <r>
    <x v="112"/>
    <x v="106"/>
    <s v="CUBRIMIENTO"/>
    <x v="0"/>
    <m/>
    <s v="2024-05-03"/>
    <s v="2024-05-08"/>
    <s v="2024-05-14 09:11:50"/>
    <s v="2024-05-21 15:39:39"/>
    <s v="2024-05-29 07:31:24"/>
    <s v="2024-05-31 08:00:47"/>
    <s v="2024-06-01 12:48:51"/>
    <s v="2024-05-10"/>
    <s v="2024-05-15"/>
    <s v="2024-05-22"/>
    <s v="2024-05-24"/>
    <s v="2024-06-03"/>
    <x v="1"/>
    <s v="Medellin"/>
    <s v="SOMB01"/>
    <x v="71"/>
    <s v="LONA DICKSON GRIS VETEADO (U406) 1.20M"/>
    <x v="6"/>
    <n v="1"/>
    <x v="63"/>
    <x v="0"/>
    <x v="17"/>
    <n v="6451122"/>
    <x v="0"/>
    <x v="6"/>
    <x v="5"/>
    <x v="9"/>
  </r>
  <r>
    <x v="112"/>
    <x v="106"/>
    <s v="CUBRIMIENTO"/>
    <x v="0"/>
    <m/>
    <s v="2024-05-03"/>
    <s v="2024-05-08"/>
    <s v="2024-05-14 09:11:50"/>
    <s v="2024-05-21 15:39:39"/>
    <s v="2024-05-29 07:31:24"/>
    <s v="2024-05-31 08:00:47"/>
    <s v="2024-06-01 12:48:51"/>
    <s v="2024-05-10"/>
    <s v="2024-05-15"/>
    <s v="2024-05-22"/>
    <s v="2024-05-24"/>
    <s v="2024-06-03"/>
    <x v="1"/>
    <s v="Medellin"/>
    <s v="TRANSP06"/>
    <x v="59"/>
    <m/>
    <x v="0"/>
    <n v="1"/>
    <x v="0"/>
    <x v="0"/>
    <x v="0"/>
    <n v="210000"/>
    <x v="0"/>
    <x v="1"/>
    <x v="1"/>
    <x v="9"/>
  </r>
  <r>
    <x v="113"/>
    <x v="107"/>
    <s v="CUBRIMIENTO"/>
    <x v="0"/>
    <m/>
    <s v="2024-05-03"/>
    <s v="2024-05-07"/>
    <s v="2024-05-08 09:36:05"/>
    <s v="0000-00-00 00:00:00"/>
    <s v="2024-05-08 09:36:27"/>
    <s v="2024-05-08 17:27:07"/>
    <s v="0000-00-00 00:00:00"/>
    <s v="2024-05-08"/>
    <s v="2024-05-08"/>
    <s v="2024-05-10"/>
    <s v="2024-05-13"/>
    <s v="2024-05-13"/>
    <x v="0"/>
    <s v="Toscany"/>
    <s v="107"/>
    <x v="249"/>
    <m/>
    <x v="0"/>
    <n v="61"/>
    <x v="0"/>
    <x v="0"/>
    <x v="0"/>
    <n v="3050000"/>
    <x v="0"/>
    <x v="0"/>
    <x v="0"/>
    <x v="9"/>
  </r>
  <r>
    <x v="114"/>
    <x v="108"/>
    <s v="CUBRIMIENTO"/>
    <x v="0"/>
    <m/>
    <s v="2024-05-03"/>
    <s v="2024-05-06"/>
    <s v="2024-05-07 13:38:29"/>
    <s v="2024-05-20 17:42:30"/>
    <s v="2024-05-26 22:16:37"/>
    <s v="2024-05-28 08:16:14"/>
    <s v="2024-08-27 13:20:48"/>
    <s v="2024-05-08"/>
    <s v="2024-05-13"/>
    <s v="2024-05-20"/>
    <s v="2024-05-22"/>
    <s v="2024-05-30"/>
    <x v="1"/>
    <s v="Medellin"/>
    <s v="27249"/>
    <x v="64"/>
    <m/>
    <x v="0"/>
    <n v="1"/>
    <x v="0"/>
    <x v="0"/>
    <x v="0"/>
    <n v="183852"/>
    <x v="0"/>
    <x v="0"/>
    <x v="0"/>
    <x v="9"/>
  </r>
  <r>
    <x v="114"/>
    <x v="108"/>
    <s v="CUBRIMIENTO"/>
    <x v="0"/>
    <m/>
    <s v="2024-05-03"/>
    <s v="2024-05-06"/>
    <s v="2024-05-07 13:38:29"/>
    <s v="2024-05-20 17:42:30"/>
    <s v="2024-05-26 22:16:37"/>
    <s v="2024-05-28 08:16:14"/>
    <s v="2024-08-27 13:20:48"/>
    <s v="2024-05-08"/>
    <s v="2024-05-13"/>
    <s v="2024-05-20"/>
    <s v="2024-05-22"/>
    <s v="2024-05-30"/>
    <x v="1"/>
    <s v="Medellin"/>
    <s v="FLANCHE02"/>
    <x v="97"/>
    <m/>
    <x v="9"/>
    <n v="1"/>
    <x v="64"/>
    <x v="0"/>
    <x v="0"/>
    <n v="796754"/>
    <x v="0"/>
    <x v="0"/>
    <x v="0"/>
    <x v="9"/>
  </r>
  <r>
    <x v="114"/>
    <x v="108"/>
    <s v="CUBRIMIENTO"/>
    <x v="0"/>
    <m/>
    <s v="2024-05-03"/>
    <s v="2024-05-06"/>
    <s v="2024-05-07 13:38:29"/>
    <s v="2024-05-20 17:42:30"/>
    <s v="2024-05-26 22:16:37"/>
    <s v="2024-05-28 08:16:14"/>
    <s v="2024-08-27 13:20:48"/>
    <s v="2024-05-08"/>
    <s v="2024-05-13"/>
    <s v="2024-05-20"/>
    <s v="2024-05-22"/>
    <s v="2024-05-30"/>
    <x v="1"/>
    <s v="Medellin"/>
    <s v="SERV03"/>
    <x v="9"/>
    <m/>
    <x v="0"/>
    <n v="1"/>
    <x v="0"/>
    <x v="0"/>
    <x v="0"/>
    <n v="70000"/>
    <x v="0"/>
    <x v="1"/>
    <x v="1"/>
    <x v="9"/>
  </r>
  <r>
    <x v="114"/>
    <x v="108"/>
    <s v="CUBRIMIENTO"/>
    <x v="0"/>
    <m/>
    <s v="2024-05-03"/>
    <s v="2024-05-06"/>
    <s v="2024-05-07 13:38:29"/>
    <s v="2024-05-20 17:42:30"/>
    <s v="2024-05-26 22:16:37"/>
    <s v="2024-05-28 08:16:14"/>
    <s v="2024-08-27 13:20:48"/>
    <s v="2024-05-08"/>
    <s v="2024-05-13"/>
    <s v="2024-05-20"/>
    <s v="2024-05-22"/>
    <s v="2024-05-30"/>
    <x v="1"/>
    <s v="Medellin"/>
    <s v="SOMB01"/>
    <x v="71"/>
    <s v="LONA DICKSON VERDE OLIVA VETEADO REF:0853"/>
    <x v="9"/>
    <n v="1"/>
    <x v="64"/>
    <x v="0"/>
    <x v="13"/>
    <n v="5653847"/>
    <x v="0"/>
    <x v="6"/>
    <x v="5"/>
    <x v="9"/>
  </r>
  <r>
    <x v="114"/>
    <x v="108"/>
    <s v="CUBRIMIENTO"/>
    <x v="0"/>
    <m/>
    <s v="2024-05-03"/>
    <s v="2024-05-06"/>
    <s v="2024-05-07 13:38:29"/>
    <s v="2024-05-20 17:42:30"/>
    <s v="2024-05-26 22:16:37"/>
    <s v="2024-05-28 08:16:14"/>
    <s v="2024-08-27 13:20:48"/>
    <s v="2024-05-08"/>
    <s v="2024-05-13"/>
    <s v="2024-05-20"/>
    <s v="2024-05-22"/>
    <s v="2024-05-30"/>
    <x v="1"/>
    <s v="Medellin"/>
    <s v="TRANSP06"/>
    <x v="59"/>
    <m/>
    <x v="0"/>
    <n v="1"/>
    <x v="0"/>
    <x v="0"/>
    <x v="0"/>
    <n v="420000"/>
    <x v="0"/>
    <x v="1"/>
    <x v="1"/>
    <x v="9"/>
  </r>
  <r>
    <x v="115"/>
    <x v="62"/>
    <s v="CUBRIMIENTO"/>
    <x v="0"/>
    <m/>
    <s v="2024-05-03"/>
    <s v="2024-05-07"/>
    <s v="2024-05-08 09:27:07"/>
    <s v="0000-00-00 00:00:00"/>
    <s v="2024-05-08 11:42:01"/>
    <s v="2024-05-14 07:30:39"/>
    <s v="0000-00-00 00:00:00"/>
    <s v="2024-05-09"/>
    <s v="2024-05-09"/>
    <s v="2024-05-13"/>
    <s v="2024-05-14"/>
    <s v="2024-06-07"/>
    <x v="0"/>
    <s v="Bogota"/>
    <s v="5574"/>
    <x v="250"/>
    <m/>
    <x v="0"/>
    <n v="1"/>
    <x v="0"/>
    <x v="0"/>
    <x v="0"/>
    <n v="282750"/>
    <x v="0"/>
    <x v="0"/>
    <x v="0"/>
    <x v="9"/>
  </r>
  <r>
    <x v="116"/>
    <x v="109"/>
    <s v="CUBRIMIENTO"/>
    <x v="0"/>
    <m/>
    <s v="2024-05-03"/>
    <s v="2024-05-07"/>
    <s v="2024-05-07 13:53:55"/>
    <s v="2024-05-21 14:12:24"/>
    <s v="2024-06-06 15:14:40"/>
    <s v="2024-06-11 08:09:58"/>
    <s v="2025-04-28 15:59:15"/>
    <s v="2024-05-09"/>
    <s v="2024-05-23"/>
    <s v="2024-06-08"/>
    <s v="2024-06-12"/>
    <s v="2025-05-11"/>
    <x v="3"/>
    <s v="Medellin"/>
    <s v="27249"/>
    <x v="64"/>
    <m/>
    <x v="0"/>
    <n v="1"/>
    <x v="0"/>
    <x v="0"/>
    <x v="0"/>
    <n v="183852"/>
    <x v="0"/>
    <x v="0"/>
    <x v="0"/>
    <x v="6"/>
  </r>
  <r>
    <x v="116"/>
    <x v="109"/>
    <s v="CUBRIMIENTO"/>
    <x v="0"/>
    <m/>
    <s v="2024-05-03"/>
    <s v="2024-05-07"/>
    <s v="2024-05-07 13:53:55"/>
    <s v="2024-05-21 14:12:24"/>
    <s v="2024-06-06 15:14:40"/>
    <s v="2024-06-11 08:09:58"/>
    <s v="2025-04-28 15:59:15"/>
    <s v="2024-05-09"/>
    <s v="2024-05-23"/>
    <s v="2024-06-08"/>
    <s v="2024-06-12"/>
    <s v="2025-05-11"/>
    <x v="3"/>
    <s v="Medellin"/>
    <s v="CUBT03"/>
    <x v="66"/>
    <m/>
    <x v="3"/>
    <n v="1"/>
    <x v="65"/>
    <x v="0"/>
    <x v="37"/>
    <n v="1155872"/>
    <x v="0"/>
    <x v="0"/>
    <x v="0"/>
    <x v="6"/>
  </r>
  <r>
    <x v="116"/>
    <x v="109"/>
    <s v="CUBRIMIENTO"/>
    <x v="0"/>
    <m/>
    <s v="2024-05-03"/>
    <s v="2024-05-07"/>
    <s v="2024-05-07 13:53:55"/>
    <s v="2024-05-21 14:12:24"/>
    <s v="2024-06-06 15:14:40"/>
    <s v="2024-06-11 08:09:58"/>
    <s v="2025-04-28 15:59:15"/>
    <s v="2024-05-09"/>
    <s v="2024-05-23"/>
    <s v="2024-06-08"/>
    <s v="2024-06-12"/>
    <s v="2025-05-11"/>
    <x v="3"/>
    <s v="Medellin"/>
    <s v="FLANCHE01"/>
    <x v="51"/>
    <m/>
    <x v="3"/>
    <n v="1"/>
    <x v="65"/>
    <x v="0"/>
    <x v="0"/>
    <n v="488232"/>
    <x v="0"/>
    <x v="0"/>
    <x v="0"/>
    <x v="6"/>
  </r>
  <r>
    <x v="116"/>
    <x v="109"/>
    <s v="CUBRIMIENTO"/>
    <x v="0"/>
    <m/>
    <s v="2024-05-03"/>
    <s v="2024-05-07"/>
    <s v="2024-05-07 13:53:55"/>
    <s v="2024-05-21 14:12:24"/>
    <s v="2024-06-06 15:14:40"/>
    <s v="2024-06-11 08:09:58"/>
    <s v="2025-04-28 15:59:15"/>
    <s v="2024-05-09"/>
    <s v="2024-05-23"/>
    <s v="2024-06-08"/>
    <s v="2024-06-12"/>
    <s v="2025-05-11"/>
    <x v="3"/>
    <s v="Medellin"/>
    <s v="KMPLITE"/>
    <x v="251"/>
    <m/>
    <x v="0"/>
    <n v="1"/>
    <x v="65"/>
    <x v="0"/>
    <x v="0"/>
    <n v="2854145"/>
    <x v="0"/>
    <x v="0"/>
    <x v="0"/>
    <x v="6"/>
  </r>
  <r>
    <x v="116"/>
    <x v="109"/>
    <s v="CUBRIMIENTO"/>
    <x v="0"/>
    <m/>
    <s v="2024-05-03"/>
    <s v="2024-05-07"/>
    <s v="2024-05-07 13:53:55"/>
    <s v="2024-05-21 14:12:24"/>
    <s v="2024-06-06 15:14:40"/>
    <s v="2024-06-11 08:09:58"/>
    <s v="2025-04-28 15:59:15"/>
    <s v="2024-05-09"/>
    <s v="2024-05-23"/>
    <s v="2024-06-08"/>
    <s v="2024-06-12"/>
    <s v="2025-05-11"/>
    <x v="3"/>
    <s v="Medellin"/>
    <s v="PLITE09"/>
    <x v="252"/>
    <s v="LONA PERGOTEX BLACKOUT GRIS 3M"/>
    <x v="3"/>
    <n v="1"/>
    <x v="65"/>
    <x v="0"/>
    <x v="38"/>
    <n v="9819058"/>
    <x v="0"/>
    <x v="4"/>
    <x v="6"/>
    <x v="6"/>
  </r>
  <r>
    <x v="116"/>
    <x v="109"/>
    <s v="CUBRIMIENTO"/>
    <x v="0"/>
    <m/>
    <s v="2024-05-03"/>
    <s v="2024-05-07"/>
    <s v="2024-05-07 13:53:55"/>
    <s v="2024-05-21 14:12:24"/>
    <s v="2024-06-06 15:14:40"/>
    <s v="2024-06-11 08:09:58"/>
    <s v="2025-04-28 15:59:15"/>
    <s v="2024-05-09"/>
    <s v="2024-05-23"/>
    <s v="2024-06-08"/>
    <s v="2024-06-12"/>
    <s v="2025-05-11"/>
    <x v="3"/>
    <s v="Medellin"/>
    <s v="PLT44"/>
    <x v="253"/>
    <m/>
    <x v="3"/>
    <n v="1"/>
    <x v="0"/>
    <x v="0"/>
    <x v="0"/>
    <n v="162724"/>
    <x v="0"/>
    <x v="0"/>
    <x v="0"/>
    <x v="6"/>
  </r>
  <r>
    <x v="116"/>
    <x v="109"/>
    <s v="CUBRIMIENTO"/>
    <x v="0"/>
    <m/>
    <s v="2024-05-03"/>
    <s v="2024-05-07"/>
    <s v="2024-05-07 13:53:55"/>
    <s v="2024-05-21 14:12:24"/>
    <s v="2024-06-06 15:14:40"/>
    <s v="2024-06-11 08:09:58"/>
    <s v="2025-04-28 15:59:15"/>
    <s v="2024-05-09"/>
    <s v="2024-05-23"/>
    <s v="2024-06-08"/>
    <s v="2024-06-12"/>
    <s v="2025-05-11"/>
    <x v="3"/>
    <s v="Medellin"/>
    <s v="SERV03"/>
    <x v="9"/>
    <m/>
    <x v="0"/>
    <n v="1"/>
    <x v="0"/>
    <x v="0"/>
    <x v="0"/>
    <n v="220000"/>
    <x v="0"/>
    <x v="1"/>
    <x v="1"/>
    <x v="6"/>
  </r>
  <r>
    <x v="116"/>
    <x v="109"/>
    <s v="CUBRIMIENTO"/>
    <x v="0"/>
    <m/>
    <s v="2024-05-03"/>
    <s v="2024-05-07"/>
    <s v="2024-05-07 13:53:55"/>
    <s v="2024-05-21 14:12:24"/>
    <s v="2024-06-06 15:14:40"/>
    <s v="2024-06-11 08:09:58"/>
    <s v="2025-04-28 15:59:15"/>
    <s v="2024-05-09"/>
    <s v="2024-05-23"/>
    <s v="2024-06-08"/>
    <s v="2024-06-12"/>
    <s v="2025-05-11"/>
    <x v="3"/>
    <s v="Medellin"/>
    <s v="TRANSP06"/>
    <x v="59"/>
    <m/>
    <x v="0"/>
    <n v="1"/>
    <x v="0"/>
    <x v="0"/>
    <x v="0"/>
    <n v="420000"/>
    <x v="0"/>
    <x v="1"/>
    <x v="1"/>
    <x v="6"/>
  </r>
  <r>
    <x v="117"/>
    <x v="110"/>
    <s v="MUEBLES"/>
    <x v="0"/>
    <m/>
    <s v="2024-05-06"/>
    <s v="2024-05-06"/>
    <s v="2024-05-06 11:58:05"/>
    <s v="0000-00-00 00:00:00"/>
    <s v="0000-00-00 00:00:00"/>
    <s v="2024-05-07 14:33:30"/>
    <s v="2024-05-07 14:50:59"/>
    <s v="2024-05-07"/>
    <s v="2024-05-07"/>
    <s v="2024-05-31"/>
    <s v="2024-06-04"/>
    <s v="2024-06-06"/>
    <x v="1"/>
    <s v="Cali"/>
    <s v="100358"/>
    <x v="254"/>
    <m/>
    <x v="0"/>
    <n v="1"/>
    <x v="0"/>
    <x v="0"/>
    <x v="0"/>
    <n v="1861882"/>
    <x v="0"/>
    <x v="2"/>
    <x v="0"/>
    <x v="9"/>
  </r>
  <r>
    <x v="117"/>
    <x v="110"/>
    <s v="MUEBLES"/>
    <x v="0"/>
    <m/>
    <s v="2024-05-06"/>
    <s v="2024-05-06"/>
    <s v="2024-05-06 11:58:05"/>
    <s v="0000-00-00 00:00:00"/>
    <s v="0000-00-00 00:00:00"/>
    <s v="2024-05-07 14:33:30"/>
    <s v="2024-05-07 14:50:59"/>
    <s v="2024-05-07"/>
    <s v="2024-05-07"/>
    <s v="2024-05-31"/>
    <s v="2024-06-04"/>
    <s v="2024-06-06"/>
    <x v="1"/>
    <s v="Cali"/>
    <s v="5121"/>
    <x v="255"/>
    <m/>
    <x v="0"/>
    <n v="6"/>
    <x v="0"/>
    <x v="0"/>
    <x v="0"/>
    <n v="2241516"/>
    <x v="0"/>
    <x v="2"/>
    <x v="0"/>
    <x v="9"/>
  </r>
  <r>
    <x v="118"/>
    <x v="111"/>
    <s v="CUBRIMIENTO"/>
    <x v="0"/>
    <m/>
    <s v="2024-05-06"/>
    <s v="2024-05-06"/>
    <s v="2024-05-06 11:00:26"/>
    <s v="0000-00-00 00:00:00"/>
    <s v="2024-05-06 11:00:31"/>
    <s v="2024-05-06 17:40:44"/>
    <s v="0000-00-00 00:00:00"/>
    <s v="2024-05-07"/>
    <s v="2024-05-07"/>
    <s v="2024-05-09"/>
    <s v="2024-05-10"/>
    <s v="2024-05-10"/>
    <x v="0"/>
    <s v="Toscany"/>
    <s v="11435"/>
    <x v="229"/>
    <m/>
    <x v="0"/>
    <n v="5"/>
    <x v="0"/>
    <x v="0"/>
    <x v="0"/>
    <n v="336130"/>
    <x v="0"/>
    <x v="0"/>
    <x v="0"/>
    <x v="9"/>
  </r>
  <r>
    <x v="119"/>
    <x v="112"/>
    <s v="CUBRIMIENTO"/>
    <x v="0"/>
    <m/>
    <s v="2024-05-06"/>
    <s v="2024-05-06"/>
    <s v="2024-05-06 11:35:09"/>
    <s v="0000-00-00 00:00:00"/>
    <s v="2024-05-06 11:35:14"/>
    <s v="2024-05-06 17:40:12"/>
    <s v="0000-00-00 00:00:00"/>
    <s v="2024-05-07"/>
    <s v="2024-05-07"/>
    <s v="2024-05-09"/>
    <s v="2024-05-10"/>
    <s v="2024-05-10"/>
    <x v="0"/>
    <s v="Toscany"/>
    <s v="55"/>
    <x v="256"/>
    <m/>
    <x v="0"/>
    <n v="15.35"/>
    <x v="0"/>
    <x v="0"/>
    <x v="0"/>
    <n v="807410"/>
    <x v="0"/>
    <x v="0"/>
    <x v="0"/>
    <x v="9"/>
  </r>
  <r>
    <x v="120"/>
    <x v="113"/>
    <s v="CUBRIMIENTO"/>
    <x v="0"/>
    <m/>
    <s v="2024-05-06"/>
    <s v="2024-05-27"/>
    <s v="2024-05-28 13:18:41"/>
    <s v="0000-00-00 00:00:00"/>
    <s v="2024-06-07 18:18:46"/>
    <s v="2024-06-11 07:34:51"/>
    <s v="2024-06-24 21:34:39"/>
    <s v="2024-05-29"/>
    <s v="2024-05-29"/>
    <s v="2024-05-30"/>
    <s v="2024-06-03"/>
    <s v="2024-06-05"/>
    <x v="3"/>
    <s v="Bogota"/>
    <s v="SERVLAV01"/>
    <x v="173"/>
    <m/>
    <x v="0"/>
    <n v="1"/>
    <x v="0"/>
    <x v="0"/>
    <x v="0"/>
    <n v="650000"/>
    <x v="0"/>
    <x v="1"/>
    <x v="1"/>
    <x v="9"/>
  </r>
  <r>
    <x v="120"/>
    <x v="113"/>
    <s v="CUBRIMIENTO"/>
    <x v="0"/>
    <m/>
    <s v="2024-05-06"/>
    <s v="2024-05-27"/>
    <s v="2024-05-28 13:18:41"/>
    <s v="0000-00-00 00:00:00"/>
    <s v="2024-06-07 18:18:46"/>
    <s v="2024-06-11 07:34:51"/>
    <s v="2024-06-24 21:34:39"/>
    <s v="2024-05-29"/>
    <s v="2024-05-29"/>
    <s v="2024-05-30"/>
    <s v="2024-06-03"/>
    <s v="2024-06-05"/>
    <x v="3"/>
    <s v="Bogota"/>
    <s v="SERVLAV01"/>
    <x v="173"/>
    <m/>
    <x v="0"/>
    <n v="1"/>
    <x v="0"/>
    <x v="0"/>
    <x v="0"/>
    <n v="400000"/>
    <x v="0"/>
    <x v="1"/>
    <x v="1"/>
    <x v="9"/>
  </r>
  <r>
    <x v="120"/>
    <x v="113"/>
    <s v="CUBRIMIENTO"/>
    <x v="0"/>
    <m/>
    <s v="2024-05-06"/>
    <s v="2024-05-27"/>
    <s v="2024-05-28 13:18:41"/>
    <s v="0000-00-00 00:00:00"/>
    <s v="2024-06-07 18:18:46"/>
    <s v="2024-06-11 07:34:51"/>
    <s v="2024-06-24 21:34:39"/>
    <s v="2024-05-29"/>
    <s v="2024-05-29"/>
    <s v="2024-05-30"/>
    <s v="2024-06-03"/>
    <s v="2024-06-05"/>
    <x v="3"/>
    <s v="Bogota"/>
    <s v="TRANSP06"/>
    <x v="59"/>
    <m/>
    <x v="0"/>
    <n v="1"/>
    <x v="0"/>
    <x v="0"/>
    <x v="0"/>
    <n v="300000"/>
    <x v="0"/>
    <x v="1"/>
    <x v="1"/>
    <x v="9"/>
  </r>
  <r>
    <x v="121"/>
    <x v="114"/>
    <s v="MUEBLES CC CUBRIMIENTOS"/>
    <x v="0"/>
    <m/>
    <s v="2024-05-06"/>
    <s v="2024-05-14"/>
    <s v="2024-05-14 13:50:25"/>
    <s v="0000-00-00 00:00:00"/>
    <s v="2024-05-31 08:18:25"/>
    <s v="2024-06-04 14:15:45"/>
    <s v="2024-06-21 10:54:05"/>
    <s v="2024-05-16"/>
    <s v="2024-05-16"/>
    <s v="2024-06-11"/>
    <s v="2024-06-13"/>
    <s v="2024-06-17"/>
    <x v="1"/>
    <s v="Barranquilla"/>
    <s v="13012"/>
    <x v="257"/>
    <m/>
    <x v="5"/>
    <n v="2"/>
    <x v="0"/>
    <x v="0"/>
    <x v="0"/>
    <n v="1896200"/>
    <x v="0"/>
    <x v="0"/>
    <x v="0"/>
    <x v="6"/>
  </r>
  <r>
    <x v="121"/>
    <x v="114"/>
    <s v="MUEBLES CC CUBRIMIENTOS"/>
    <x v="0"/>
    <m/>
    <s v="2024-05-06"/>
    <s v="2024-05-14"/>
    <s v="2024-05-14 13:50:25"/>
    <s v="0000-00-00 00:00:00"/>
    <s v="2024-05-31 08:18:25"/>
    <s v="2024-06-04 14:15:45"/>
    <s v="2024-06-21 10:54:05"/>
    <s v="2024-05-16"/>
    <s v="2024-05-16"/>
    <s v="2024-06-11"/>
    <s v="2024-06-13"/>
    <s v="2024-06-17"/>
    <x v="1"/>
    <s v="Barranquilla"/>
    <s v="9712"/>
    <x v="95"/>
    <s v="LONA DICKSON VERDE FORESTA REF:6687"/>
    <x v="0"/>
    <n v="2"/>
    <x v="0"/>
    <x v="0"/>
    <x v="0"/>
    <n v="5535820"/>
    <x v="0"/>
    <x v="0"/>
    <x v="0"/>
    <x v="6"/>
  </r>
  <r>
    <x v="121"/>
    <x v="114"/>
    <s v="MUEBLES CC CUBRIMIENTOS"/>
    <x v="0"/>
    <m/>
    <s v="2024-05-06"/>
    <s v="2024-05-14"/>
    <s v="2024-05-14 13:50:25"/>
    <s v="0000-00-00 00:00:00"/>
    <s v="2024-05-31 08:18:25"/>
    <s v="2024-06-04 14:15:45"/>
    <s v="2024-06-21 10:54:05"/>
    <s v="2024-05-16"/>
    <s v="2024-05-16"/>
    <s v="2024-06-11"/>
    <s v="2024-06-13"/>
    <s v="2024-06-17"/>
    <x v="1"/>
    <s v="Barranquilla"/>
    <s v="TRANSP11"/>
    <x v="177"/>
    <m/>
    <x v="0"/>
    <n v="1"/>
    <x v="0"/>
    <x v="0"/>
    <x v="0"/>
    <n v="200000"/>
    <x v="0"/>
    <x v="0"/>
    <x v="0"/>
    <x v="6"/>
  </r>
  <r>
    <x v="122"/>
    <x v="34"/>
    <s v="CUBRIMIENTO"/>
    <x v="0"/>
    <m/>
    <s v="2024-05-06"/>
    <s v="2024-05-14"/>
    <s v="2024-05-14 14:04:00"/>
    <s v="2024-05-20 15:40:00"/>
    <s v="2024-05-27 16:07:56"/>
    <s v="2024-05-27 16:08:04"/>
    <s v="2024-06-01 12:25:38"/>
    <s v="2024-05-16"/>
    <s v="2024-05-24"/>
    <s v="2024-05-30"/>
    <s v="2024-06-03"/>
    <s v="2024-06-10"/>
    <x v="1"/>
    <s v="Cali"/>
    <s v="CUBT02"/>
    <x v="76"/>
    <s v="PENDIENTE DEFINIR CLIENTE"/>
    <x v="3"/>
    <n v="1"/>
    <x v="20"/>
    <x v="0"/>
    <x v="13"/>
    <n v="0"/>
    <x v="0"/>
    <x v="0"/>
    <x v="0"/>
    <x v="9"/>
  </r>
  <r>
    <x v="123"/>
    <x v="115"/>
    <s v="CUBRIMIENTO"/>
    <x v="0"/>
    <m/>
    <s v="2024-05-06"/>
    <s v="2024-05-21"/>
    <s v="2024-05-23 17:22:05"/>
    <s v="2024-06-06 15:59:43"/>
    <s v="2024-06-20 11:36:07"/>
    <s v="2024-06-21 17:43:17"/>
    <s v="2024-09-05 11:20:14"/>
    <s v="2024-05-24"/>
    <s v="2024-06-07"/>
    <s v="2024-06-21"/>
    <s v="2024-06-25"/>
    <s v="2024-08-12"/>
    <x v="1"/>
    <s v="Bogota"/>
    <s v="FZIPP02"/>
    <x v="258"/>
    <s v="PLASTICO CLEAR TRANSPARENTE REF:3838"/>
    <x v="3"/>
    <n v="1"/>
    <x v="66"/>
    <x v="12"/>
    <x v="0"/>
    <n v="7486470"/>
    <x v="0"/>
    <x v="13"/>
    <x v="0"/>
    <x v="6"/>
  </r>
  <r>
    <x v="123"/>
    <x v="115"/>
    <s v="CUBRIMIENTO"/>
    <x v="0"/>
    <m/>
    <s v="2024-05-06"/>
    <s v="2024-05-21"/>
    <s v="2024-05-23 17:22:05"/>
    <s v="2024-06-06 15:59:43"/>
    <s v="2024-06-20 11:36:07"/>
    <s v="2024-06-21 17:43:17"/>
    <s v="2024-09-05 11:20:14"/>
    <s v="2024-05-24"/>
    <s v="2024-06-07"/>
    <s v="2024-06-21"/>
    <s v="2024-06-25"/>
    <s v="2024-08-12"/>
    <x v="1"/>
    <s v="Bogota"/>
    <s v="FZIPP02"/>
    <x v="258"/>
    <s v="PLASTICO CLEAR TRANSPARENTE REF:3838"/>
    <x v="3"/>
    <n v="1"/>
    <x v="22"/>
    <x v="12"/>
    <x v="0"/>
    <n v="6781242"/>
    <x v="0"/>
    <x v="13"/>
    <x v="0"/>
    <x v="6"/>
  </r>
  <r>
    <x v="123"/>
    <x v="115"/>
    <s v="CUBRIMIENTO"/>
    <x v="0"/>
    <m/>
    <s v="2024-05-06"/>
    <s v="2024-05-21"/>
    <s v="2024-05-23 17:22:05"/>
    <s v="2024-06-06 15:59:43"/>
    <s v="2024-06-20 11:36:07"/>
    <s v="2024-06-21 17:43:17"/>
    <s v="2024-09-05 11:20:14"/>
    <s v="2024-05-24"/>
    <s v="2024-06-07"/>
    <s v="2024-06-21"/>
    <s v="2024-06-25"/>
    <s v="2024-08-12"/>
    <x v="1"/>
    <s v="Bogota"/>
    <s v="FZIPP02"/>
    <x v="258"/>
    <s v="PLASTICO CLEAR TRANSPARENTE REF:3838"/>
    <x v="3"/>
    <n v="1"/>
    <x v="67"/>
    <x v="12"/>
    <x v="0"/>
    <n v="7972436"/>
    <x v="0"/>
    <x v="13"/>
    <x v="0"/>
    <x v="6"/>
  </r>
  <r>
    <x v="123"/>
    <x v="115"/>
    <s v="CUBRIMIENTO"/>
    <x v="0"/>
    <m/>
    <s v="2024-05-06"/>
    <s v="2024-05-21"/>
    <s v="2024-05-23 17:22:05"/>
    <s v="2024-06-06 15:59:43"/>
    <s v="2024-06-20 11:36:07"/>
    <s v="2024-06-21 17:43:17"/>
    <s v="2024-09-05 11:20:14"/>
    <s v="2024-05-24"/>
    <s v="2024-06-07"/>
    <s v="2024-06-21"/>
    <s v="2024-06-25"/>
    <s v="2024-08-12"/>
    <x v="1"/>
    <s v="Bogota"/>
    <s v="FZIPP02"/>
    <x v="258"/>
    <s v="PLASTICO CLEAR TRANSPARENTE REF:3838"/>
    <x v="3"/>
    <n v="1"/>
    <x v="66"/>
    <x v="12"/>
    <x v="0"/>
    <n v="7486470"/>
    <x v="0"/>
    <x v="13"/>
    <x v="0"/>
    <x v="6"/>
  </r>
  <r>
    <x v="124"/>
    <x v="84"/>
    <s v="CUBRIMIENTO"/>
    <x v="0"/>
    <m/>
    <s v="2024-05-07"/>
    <s v="2024-05-10"/>
    <s v="2024-05-10 15:31:22"/>
    <s v="2024-05-14 16:23:57"/>
    <s v="2024-05-17 08:12:28"/>
    <s v="2024-05-17 09:27:36"/>
    <s v="0000-00-00 00:00:00"/>
    <s v="2024-05-13"/>
    <s v="2024-05-15"/>
    <s v="2024-05-17"/>
    <s v="2024-05-21"/>
    <s v="2024-05-21"/>
    <x v="0"/>
    <s v="Toscany"/>
    <s v="SOMB0302**"/>
    <x v="259"/>
    <m/>
    <x v="8"/>
    <n v="1"/>
    <x v="68"/>
    <x v="0"/>
    <x v="17"/>
    <n v="1331200"/>
    <x v="0"/>
    <x v="14"/>
    <x v="0"/>
    <x v="9"/>
  </r>
  <r>
    <x v="125"/>
    <x v="116"/>
    <s v="CUBRIMIENTO"/>
    <x v="0"/>
    <m/>
    <s v="2024-05-07"/>
    <s v="2024-05-07"/>
    <s v="2024-05-07 09:30:35"/>
    <s v="0000-00-00 00:00:00"/>
    <s v="2024-05-07 09:30:41"/>
    <s v="2024-05-14 17:14:42"/>
    <s v="0000-00-00 00:00:00"/>
    <s v="2024-05-08"/>
    <s v="2024-05-08"/>
    <s v="2024-05-10"/>
    <s v="2024-05-13"/>
    <s v="2024-05-13"/>
    <x v="0"/>
    <s v="Toscany"/>
    <s v="21307"/>
    <x v="260"/>
    <m/>
    <x v="0"/>
    <n v="22"/>
    <x v="0"/>
    <x v="0"/>
    <x v="0"/>
    <n v="1157200"/>
    <x v="0"/>
    <x v="0"/>
    <x v="0"/>
    <x v="9"/>
  </r>
  <r>
    <x v="126"/>
    <x v="117"/>
    <s v="CUBRIMIENTO"/>
    <x v="0"/>
    <m/>
    <s v="2024-05-07"/>
    <s v="2024-05-08"/>
    <s v="2024-05-11 15:00:14"/>
    <s v="2024-05-31 14:57:58"/>
    <s v="2024-06-21 07:50:37"/>
    <s v="2024-06-25 17:53:28"/>
    <s v="2024-11-12 10:13:53"/>
    <s v="2024-05-11"/>
    <s v="2024-05-31"/>
    <s v="2024-06-21"/>
    <s v="2024-06-26"/>
    <s v="2024-07-04"/>
    <x v="1"/>
    <s v="Barranquilla"/>
    <s v="27249"/>
    <x v="64"/>
    <m/>
    <x v="0"/>
    <n v="2"/>
    <x v="0"/>
    <x v="0"/>
    <x v="0"/>
    <n v="275778"/>
    <x v="0"/>
    <x v="0"/>
    <x v="0"/>
    <x v="6"/>
  </r>
  <r>
    <x v="126"/>
    <x v="117"/>
    <s v="CUBRIMIENTO"/>
    <x v="0"/>
    <m/>
    <s v="2024-05-07"/>
    <s v="2024-05-08"/>
    <s v="2024-05-11 15:00:14"/>
    <s v="2024-05-31 14:57:58"/>
    <s v="2024-06-21 07:50:37"/>
    <s v="2024-06-25 17:53:28"/>
    <s v="2024-11-12 10:13:53"/>
    <s v="2024-05-11"/>
    <s v="2024-05-31"/>
    <s v="2024-06-21"/>
    <s v="2024-06-26"/>
    <s v="2024-07-04"/>
    <x v="1"/>
    <s v="Barranquilla"/>
    <s v="27778"/>
    <x v="261"/>
    <m/>
    <x v="0"/>
    <n v="1"/>
    <x v="0"/>
    <x v="0"/>
    <x v="0"/>
    <n v="1204000"/>
    <x v="0"/>
    <x v="0"/>
    <x v="0"/>
    <x v="6"/>
  </r>
  <r>
    <x v="126"/>
    <x v="117"/>
    <s v="CUBRIMIENTO"/>
    <x v="0"/>
    <m/>
    <s v="2024-05-07"/>
    <s v="2024-05-08"/>
    <s v="2024-05-11 15:00:14"/>
    <s v="2024-05-31 14:57:58"/>
    <s v="2024-06-21 07:50:37"/>
    <s v="2024-06-25 17:53:28"/>
    <s v="2024-11-12 10:13:53"/>
    <s v="2024-05-11"/>
    <s v="2024-05-31"/>
    <s v="2024-06-21"/>
    <s v="2024-06-26"/>
    <s v="2024-07-04"/>
    <x v="1"/>
    <s v="Barranquilla"/>
    <s v="6543"/>
    <x v="123"/>
    <m/>
    <x v="0"/>
    <n v="1"/>
    <x v="0"/>
    <x v="0"/>
    <x v="0"/>
    <n v="68000"/>
    <x v="0"/>
    <x v="0"/>
    <x v="0"/>
    <x v="6"/>
  </r>
  <r>
    <x v="126"/>
    <x v="117"/>
    <s v="CUBRIMIENTO"/>
    <x v="0"/>
    <m/>
    <s v="2024-05-07"/>
    <s v="2024-05-08"/>
    <s v="2024-05-11 15:00:14"/>
    <s v="2024-05-31 14:57:58"/>
    <s v="2024-06-21 07:50:37"/>
    <s v="2024-06-25 17:53:28"/>
    <s v="2024-11-12 10:13:53"/>
    <s v="2024-05-11"/>
    <s v="2024-05-31"/>
    <s v="2024-06-21"/>
    <s v="2024-06-26"/>
    <s v="2024-07-04"/>
    <x v="1"/>
    <s v="Barranquilla"/>
    <s v="CORB01"/>
    <x v="262"/>
    <s v="LONA PERGOTEX TRASLUCIDA BLANCA 3M"/>
    <x v="3"/>
    <n v="1"/>
    <x v="21"/>
    <x v="0"/>
    <x v="19"/>
    <n v="2197931"/>
    <x v="0"/>
    <x v="0"/>
    <x v="0"/>
    <x v="6"/>
  </r>
  <r>
    <x v="126"/>
    <x v="117"/>
    <s v="CUBRIMIENTO"/>
    <x v="0"/>
    <m/>
    <s v="2024-05-07"/>
    <s v="2024-05-08"/>
    <s v="2024-05-11 15:00:14"/>
    <s v="2024-05-31 14:57:58"/>
    <s v="2024-06-21 07:50:37"/>
    <s v="2024-06-25 17:53:28"/>
    <s v="2024-11-12 10:13:53"/>
    <s v="2024-05-11"/>
    <s v="2024-05-31"/>
    <s v="2024-06-21"/>
    <s v="2024-06-26"/>
    <s v="2024-07-04"/>
    <x v="1"/>
    <s v="Barranquilla"/>
    <s v="FLANCHE01"/>
    <x v="51"/>
    <m/>
    <x v="3"/>
    <n v="1"/>
    <x v="69"/>
    <x v="0"/>
    <x v="0"/>
    <n v="228742"/>
    <x v="0"/>
    <x v="0"/>
    <x v="0"/>
    <x v="6"/>
  </r>
  <r>
    <x v="126"/>
    <x v="117"/>
    <s v="CUBRIMIENTO"/>
    <x v="0"/>
    <m/>
    <s v="2024-05-07"/>
    <s v="2024-05-08"/>
    <s v="2024-05-11 15:00:14"/>
    <s v="2024-05-31 14:57:58"/>
    <s v="2024-06-21 07:50:37"/>
    <s v="2024-06-25 17:53:28"/>
    <s v="2024-11-12 10:13:53"/>
    <s v="2024-05-11"/>
    <s v="2024-05-31"/>
    <s v="2024-06-21"/>
    <s v="2024-06-26"/>
    <s v="2024-07-04"/>
    <x v="1"/>
    <s v="Barranquilla"/>
    <s v="PLITE10"/>
    <x v="263"/>
    <s v="LONA PERGOTEX TRASLUCIDA BLANCA 3M"/>
    <x v="3"/>
    <n v="1"/>
    <x v="69"/>
    <x v="0"/>
    <x v="39"/>
    <n v="5416778"/>
    <x v="0"/>
    <x v="4"/>
    <x v="6"/>
    <x v="6"/>
  </r>
  <r>
    <x v="126"/>
    <x v="117"/>
    <s v="CUBRIMIENTO"/>
    <x v="0"/>
    <m/>
    <s v="2024-05-07"/>
    <s v="2024-05-08"/>
    <s v="2024-05-11 15:00:14"/>
    <s v="2024-05-31 14:57:58"/>
    <s v="2024-06-21 07:50:37"/>
    <s v="2024-06-25 17:53:28"/>
    <s v="2024-11-12 10:13:53"/>
    <s v="2024-05-11"/>
    <s v="2024-05-31"/>
    <s v="2024-06-21"/>
    <s v="2024-06-26"/>
    <s v="2024-07-04"/>
    <x v="1"/>
    <s v="Barranquilla"/>
    <s v="SOLAPA01"/>
    <x v="69"/>
    <m/>
    <x v="3"/>
    <n v="1"/>
    <x v="70"/>
    <x v="0"/>
    <x v="0"/>
    <n v="170144"/>
    <x v="0"/>
    <x v="0"/>
    <x v="0"/>
    <x v="6"/>
  </r>
  <r>
    <x v="127"/>
    <x v="118"/>
    <s v="CUBRIMIENTO"/>
    <x v="0"/>
    <m/>
    <s v="2024-05-07"/>
    <s v="2024-05-29"/>
    <s v="2024-05-31 08:12:15"/>
    <s v="0000-00-00 00:00:00"/>
    <s v="2024-05-31 09:48:12"/>
    <s v="2024-06-20 07:25:08"/>
    <s v="0000-00-00 00:00:00"/>
    <s v="2024-05-31"/>
    <s v="2024-05-31"/>
    <s v="2024-06-14"/>
    <s v="2024-06-19"/>
    <s v="2024-06-19"/>
    <x v="0"/>
    <s v="Barranquilla"/>
    <s v="3151"/>
    <x v="57"/>
    <m/>
    <x v="0"/>
    <n v="9"/>
    <x v="0"/>
    <x v="0"/>
    <x v="0"/>
    <n v="535500"/>
    <x v="0"/>
    <x v="0"/>
    <x v="0"/>
    <x v="6"/>
  </r>
  <r>
    <x v="127"/>
    <x v="118"/>
    <s v="CUBRIMIENTO"/>
    <x v="0"/>
    <m/>
    <s v="2024-05-07"/>
    <s v="2024-05-29"/>
    <s v="2024-05-31 08:12:15"/>
    <s v="0000-00-00 00:00:00"/>
    <s v="2024-05-31 09:48:12"/>
    <s v="2024-06-20 07:25:08"/>
    <s v="0000-00-00 00:00:00"/>
    <s v="2024-05-31"/>
    <s v="2024-05-31"/>
    <s v="2024-06-14"/>
    <s v="2024-06-19"/>
    <s v="2024-06-19"/>
    <x v="0"/>
    <s v="Barranquilla"/>
    <s v="REP035"/>
    <x v="45"/>
    <m/>
    <x v="0"/>
    <n v="1"/>
    <x v="0"/>
    <x v="0"/>
    <x v="0"/>
    <n v="400000"/>
    <x v="0"/>
    <x v="0"/>
    <x v="0"/>
    <x v="6"/>
  </r>
  <r>
    <x v="127"/>
    <x v="118"/>
    <s v="CUBRIMIENTO"/>
    <x v="0"/>
    <m/>
    <s v="2024-05-07"/>
    <s v="2024-05-29"/>
    <s v="2024-05-31 08:12:15"/>
    <s v="0000-00-00 00:00:00"/>
    <s v="2024-05-31 09:48:12"/>
    <s v="2024-06-20 07:25:08"/>
    <s v="0000-00-00 00:00:00"/>
    <s v="2024-05-31"/>
    <s v="2024-05-31"/>
    <s v="2024-06-14"/>
    <s v="2024-06-19"/>
    <s v="2024-06-19"/>
    <x v="0"/>
    <s v="Barranquilla"/>
    <s v="REP036"/>
    <x v="72"/>
    <m/>
    <x v="0"/>
    <n v="1"/>
    <x v="0"/>
    <x v="0"/>
    <x v="0"/>
    <n v="400000"/>
    <x v="0"/>
    <x v="0"/>
    <x v="0"/>
    <x v="6"/>
  </r>
  <r>
    <x v="128"/>
    <x v="119"/>
    <s v="CUBRIMIENTO"/>
    <x v="0"/>
    <m/>
    <s v="2024-05-07"/>
    <s v="2024-05-07"/>
    <s v="2024-05-08 15:44:57"/>
    <s v="0000-00-00 00:00:00"/>
    <s v="2024-05-08 15:49:26"/>
    <s v="2024-05-10 07:56:46"/>
    <s v="0000-00-00 00:00:00"/>
    <s v="2024-05-09"/>
    <s v="2024-05-09"/>
    <s v="2024-05-13"/>
    <s v="2024-05-14"/>
    <s v="2024-05-14"/>
    <x v="0"/>
    <s v="Toscana"/>
    <s v="101601"/>
    <x v="264"/>
    <m/>
    <x v="0"/>
    <n v="4"/>
    <x v="0"/>
    <x v="0"/>
    <x v="0"/>
    <n v="33733.440000000002"/>
    <x v="0"/>
    <x v="0"/>
    <x v="0"/>
    <x v="9"/>
  </r>
  <r>
    <x v="128"/>
    <x v="119"/>
    <s v="CUBRIMIENTO"/>
    <x v="0"/>
    <m/>
    <s v="2024-05-07"/>
    <s v="2024-05-07"/>
    <s v="2024-05-08 15:44:57"/>
    <s v="0000-00-00 00:00:00"/>
    <s v="2024-05-08 15:49:26"/>
    <s v="2024-05-10 07:56:46"/>
    <s v="0000-00-00 00:00:00"/>
    <s v="2024-05-09"/>
    <s v="2024-05-09"/>
    <s v="2024-05-13"/>
    <s v="2024-05-14"/>
    <s v="2024-05-14"/>
    <x v="0"/>
    <s v="Toscana"/>
    <s v="101747"/>
    <x v="265"/>
    <m/>
    <x v="0"/>
    <n v="16"/>
    <x v="0"/>
    <x v="0"/>
    <x v="0"/>
    <n v="26864.639999999999"/>
    <x v="0"/>
    <x v="0"/>
    <x v="0"/>
    <x v="9"/>
  </r>
  <r>
    <x v="128"/>
    <x v="119"/>
    <s v="CUBRIMIENTO"/>
    <x v="0"/>
    <m/>
    <s v="2024-05-07"/>
    <s v="2024-05-07"/>
    <s v="2024-05-08 15:44:57"/>
    <s v="0000-00-00 00:00:00"/>
    <s v="2024-05-08 15:49:26"/>
    <s v="2024-05-10 07:56:46"/>
    <s v="0000-00-00 00:00:00"/>
    <s v="2024-05-09"/>
    <s v="2024-05-09"/>
    <s v="2024-05-13"/>
    <s v="2024-05-14"/>
    <s v="2024-05-14"/>
    <x v="0"/>
    <s v="Toscana"/>
    <s v="17804"/>
    <x v="266"/>
    <m/>
    <x v="0"/>
    <n v="4"/>
    <x v="0"/>
    <x v="0"/>
    <x v="0"/>
    <n v="1526.4"/>
    <x v="0"/>
    <x v="0"/>
    <x v="0"/>
    <x v="9"/>
  </r>
  <r>
    <x v="128"/>
    <x v="119"/>
    <s v="CUBRIMIENTO"/>
    <x v="0"/>
    <m/>
    <s v="2024-05-07"/>
    <s v="2024-05-07"/>
    <s v="2024-05-08 15:44:57"/>
    <s v="0000-00-00 00:00:00"/>
    <s v="2024-05-08 15:49:26"/>
    <s v="2024-05-10 07:56:46"/>
    <s v="0000-00-00 00:00:00"/>
    <s v="2024-05-09"/>
    <s v="2024-05-09"/>
    <s v="2024-05-13"/>
    <s v="2024-05-14"/>
    <s v="2024-05-14"/>
    <x v="0"/>
    <s v="Toscana"/>
    <s v="18664"/>
    <x v="267"/>
    <m/>
    <x v="0"/>
    <n v="4"/>
    <x v="0"/>
    <x v="0"/>
    <x v="0"/>
    <n v="5037.12"/>
    <x v="0"/>
    <x v="0"/>
    <x v="0"/>
    <x v="9"/>
  </r>
  <r>
    <x v="128"/>
    <x v="119"/>
    <s v="CUBRIMIENTO"/>
    <x v="0"/>
    <m/>
    <s v="2024-05-07"/>
    <s v="2024-05-07"/>
    <s v="2024-05-08 15:44:57"/>
    <s v="0000-00-00 00:00:00"/>
    <s v="2024-05-08 15:49:26"/>
    <s v="2024-05-10 07:56:46"/>
    <s v="0000-00-00 00:00:00"/>
    <s v="2024-05-09"/>
    <s v="2024-05-09"/>
    <s v="2024-05-13"/>
    <s v="2024-05-14"/>
    <s v="2024-05-14"/>
    <x v="0"/>
    <s v="Toscana"/>
    <s v="24853"/>
    <x v="106"/>
    <m/>
    <x v="0"/>
    <n v="1"/>
    <x v="0"/>
    <x v="0"/>
    <x v="0"/>
    <n v="19995.84"/>
    <x v="0"/>
    <x v="0"/>
    <x v="0"/>
    <x v="9"/>
  </r>
  <r>
    <x v="128"/>
    <x v="119"/>
    <s v="CUBRIMIENTO"/>
    <x v="0"/>
    <m/>
    <s v="2024-05-07"/>
    <s v="2024-05-07"/>
    <s v="2024-05-08 15:44:57"/>
    <s v="0000-00-00 00:00:00"/>
    <s v="2024-05-08 15:49:26"/>
    <s v="2024-05-10 07:56:46"/>
    <s v="0000-00-00 00:00:00"/>
    <s v="2024-05-09"/>
    <s v="2024-05-09"/>
    <s v="2024-05-13"/>
    <s v="2024-05-14"/>
    <s v="2024-05-14"/>
    <x v="0"/>
    <s v="Toscana"/>
    <s v="3647"/>
    <x v="268"/>
    <m/>
    <x v="0"/>
    <n v="1"/>
    <x v="0"/>
    <x v="0"/>
    <x v="0"/>
    <n v="57545.279999999999"/>
    <x v="0"/>
    <x v="0"/>
    <x v="0"/>
    <x v="9"/>
  </r>
  <r>
    <x v="128"/>
    <x v="119"/>
    <s v="CUBRIMIENTO"/>
    <x v="0"/>
    <m/>
    <s v="2024-05-07"/>
    <s v="2024-05-07"/>
    <s v="2024-05-08 15:44:57"/>
    <s v="0000-00-00 00:00:00"/>
    <s v="2024-05-08 15:49:26"/>
    <s v="2024-05-10 07:56:46"/>
    <s v="0000-00-00 00:00:00"/>
    <s v="2024-05-09"/>
    <s v="2024-05-09"/>
    <s v="2024-05-13"/>
    <s v="2024-05-14"/>
    <s v="2024-05-14"/>
    <x v="0"/>
    <s v="Toscana"/>
    <s v="PZAC014"/>
    <x v="269"/>
    <m/>
    <x v="0"/>
    <n v="4"/>
    <x v="0"/>
    <x v="0"/>
    <x v="0"/>
    <n v="30528"/>
    <x v="0"/>
    <x v="0"/>
    <x v="0"/>
    <x v="9"/>
  </r>
  <r>
    <x v="128"/>
    <x v="119"/>
    <s v="CUBRIMIENTO"/>
    <x v="0"/>
    <m/>
    <s v="2024-05-07"/>
    <s v="2024-05-07"/>
    <s v="2024-05-08 15:44:57"/>
    <s v="0000-00-00 00:00:00"/>
    <s v="2024-05-08 15:49:26"/>
    <s v="2024-05-10 07:56:46"/>
    <s v="0000-00-00 00:00:00"/>
    <s v="2024-05-09"/>
    <s v="2024-05-09"/>
    <s v="2024-05-13"/>
    <s v="2024-05-14"/>
    <s v="2024-05-14"/>
    <x v="0"/>
    <s v="Toscana"/>
    <s v="PZAC048"/>
    <x v="270"/>
    <s v="No Aplica"/>
    <x v="0"/>
    <n v="4"/>
    <x v="0"/>
    <x v="0"/>
    <x v="0"/>
    <n v="15569.28"/>
    <x v="0"/>
    <x v="0"/>
    <x v="0"/>
    <x v="9"/>
  </r>
  <r>
    <x v="128"/>
    <x v="119"/>
    <s v="CUBRIMIENTO"/>
    <x v="0"/>
    <m/>
    <s v="2024-05-07"/>
    <s v="2024-05-07"/>
    <s v="2024-05-08 15:44:57"/>
    <s v="0000-00-00 00:00:00"/>
    <s v="2024-05-08 15:49:26"/>
    <s v="2024-05-10 07:56:46"/>
    <s v="0000-00-00 00:00:00"/>
    <s v="2024-05-09"/>
    <s v="2024-05-09"/>
    <s v="2024-05-13"/>
    <s v="2024-05-14"/>
    <s v="2024-05-14"/>
    <x v="0"/>
    <s v="Toscana"/>
    <s v="PZAI182"/>
    <x v="271"/>
    <m/>
    <x v="0"/>
    <n v="8"/>
    <x v="0"/>
    <x v="0"/>
    <x v="0"/>
    <n v="152640"/>
    <x v="0"/>
    <x v="0"/>
    <x v="0"/>
    <x v="9"/>
  </r>
  <r>
    <x v="129"/>
    <x v="120"/>
    <s v="CUBRIMIENTO"/>
    <x v="0"/>
    <m/>
    <s v="2024-05-07"/>
    <s v="2024-05-07"/>
    <s v="2024-05-09 12:53:42"/>
    <s v="2024-05-20 15:28:04"/>
    <s v="2024-06-15 13:16:23"/>
    <s v="2024-06-19 08:02:57"/>
    <s v="2024-06-24 13:24:20"/>
    <s v="2024-05-09"/>
    <s v="2024-05-24"/>
    <s v="2024-05-31"/>
    <s v="2024-06-04"/>
    <s v="2024-06-12"/>
    <x v="3"/>
    <s v="Medellin"/>
    <s v="FLANCHE02"/>
    <x v="97"/>
    <m/>
    <x v="8"/>
    <n v="1"/>
    <x v="11"/>
    <x v="0"/>
    <x v="0"/>
    <n v="956104"/>
    <x v="0"/>
    <x v="0"/>
    <x v="0"/>
    <x v="9"/>
  </r>
  <r>
    <x v="129"/>
    <x v="120"/>
    <s v="CUBRIMIENTO"/>
    <x v="0"/>
    <m/>
    <s v="2024-05-07"/>
    <s v="2024-05-07"/>
    <s v="2024-05-09 12:53:42"/>
    <s v="2024-05-20 15:28:04"/>
    <s v="2024-06-15 13:16:23"/>
    <s v="2024-06-19 08:02:57"/>
    <s v="2024-06-24 13:24:20"/>
    <s v="2024-05-09"/>
    <s v="2024-05-24"/>
    <s v="2024-05-31"/>
    <s v="2024-06-04"/>
    <s v="2024-06-12"/>
    <x v="3"/>
    <s v="Medellin"/>
    <s v="PUBL04"/>
    <x v="272"/>
    <m/>
    <x v="0"/>
    <n v="3"/>
    <x v="71"/>
    <x v="13"/>
    <x v="0"/>
    <n v="421950"/>
    <x v="0"/>
    <x v="0"/>
    <x v="0"/>
    <x v="9"/>
  </r>
  <r>
    <x v="129"/>
    <x v="120"/>
    <s v="CUBRIMIENTO"/>
    <x v="0"/>
    <m/>
    <s v="2024-05-07"/>
    <s v="2024-05-07"/>
    <s v="2024-05-09 12:53:42"/>
    <s v="2024-05-20 15:28:04"/>
    <s v="2024-06-15 13:16:23"/>
    <s v="2024-06-19 08:02:57"/>
    <s v="2024-06-24 13:24:20"/>
    <s v="2024-05-09"/>
    <s v="2024-05-24"/>
    <s v="2024-05-31"/>
    <s v="2024-06-04"/>
    <s v="2024-06-12"/>
    <x v="3"/>
    <s v="Medellin"/>
    <s v="SERV03"/>
    <x v="9"/>
    <m/>
    <x v="0"/>
    <n v="1"/>
    <x v="0"/>
    <x v="0"/>
    <x v="0"/>
    <n v="280000"/>
    <x v="0"/>
    <x v="1"/>
    <x v="1"/>
    <x v="9"/>
  </r>
  <r>
    <x v="129"/>
    <x v="120"/>
    <s v="CUBRIMIENTO"/>
    <x v="0"/>
    <m/>
    <s v="2024-05-07"/>
    <s v="2024-05-07"/>
    <s v="2024-05-09 12:53:42"/>
    <s v="2024-05-20 15:28:04"/>
    <s v="2024-06-15 13:16:23"/>
    <s v="2024-06-19 08:02:57"/>
    <s v="2024-06-24 13:24:20"/>
    <s v="2024-05-09"/>
    <s v="2024-05-24"/>
    <s v="2024-05-31"/>
    <s v="2024-06-04"/>
    <s v="2024-06-12"/>
    <x v="3"/>
    <s v="Medellin"/>
    <s v="SOMB03"/>
    <x v="161"/>
    <s v="LONA DICKSON CORN REF:6318"/>
    <x v="8"/>
    <n v="1"/>
    <x v="11"/>
    <x v="0"/>
    <x v="40"/>
    <n v="4828456"/>
    <x v="0"/>
    <x v="6"/>
    <x v="8"/>
    <x v="9"/>
  </r>
  <r>
    <x v="129"/>
    <x v="120"/>
    <s v="CUBRIMIENTO"/>
    <x v="0"/>
    <m/>
    <s v="2024-05-07"/>
    <s v="2024-05-07"/>
    <s v="2024-05-09 12:53:42"/>
    <s v="2024-05-20 15:28:04"/>
    <s v="2024-06-15 13:16:23"/>
    <s v="2024-06-19 08:02:57"/>
    <s v="2024-06-24 13:24:20"/>
    <s v="2024-05-09"/>
    <s v="2024-05-24"/>
    <s v="2024-05-31"/>
    <s v="2024-06-04"/>
    <s v="2024-06-12"/>
    <x v="3"/>
    <s v="Medellin"/>
    <s v="TRANSP06"/>
    <x v="59"/>
    <m/>
    <x v="0"/>
    <n v="1"/>
    <x v="0"/>
    <x v="0"/>
    <x v="0"/>
    <n v="140000"/>
    <x v="0"/>
    <x v="1"/>
    <x v="1"/>
    <x v="9"/>
  </r>
  <r>
    <x v="130"/>
    <x v="121"/>
    <s v="CUBRIMIENTO"/>
    <x v="0"/>
    <m/>
    <s v="2024-05-07"/>
    <s v="2024-05-23"/>
    <s v="2024-05-24 12:22:10"/>
    <s v="0000-00-00 00:00:00"/>
    <s v="2024-05-24 12:22:17"/>
    <s v="2024-05-27 07:29:32"/>
    <s v="0000-00-00 00:00:00"/>
    <s v="2024-05-24"/>
    <s v="2024-05-24"/>
    <s v="2024-05-28"/>
    <s v="2024-05-29"/>
    <s v="2024-05-29"/>
    <x v="0"/>
    <s v="Toscany"/>
    <s v="1010104"/>
    <x v="273"/>
    <m/>
    <x v="0"/>
    <n v="2"/>
    <x v="0"/>
    <x v="0"/>
    <x v="0"/>
    <n v="70592"/>
    <x v="0"/>
    <x v="0"/>
    <x v="0"/>
    <x v="9"/>
  </r>
  <r>
    <x v="130"/>
    <x v="121"/>
    <s v="CUBRIMIENTO"/>
    <x v="0"/>
    <m/>
    <s v="2024-05-07"/>
    <s v="2024-05-23"/>
    <s v="2024-05-24 12:22:10"/>
    <s v="0000-00-00 00:00:00"/>
    <s v="2024-05-24 12:22:17"/>
    <s v="2024-05-27 07:29:32"/>
    <s v="0000-00-00 00:00:00"/>
    <s v="2024-05-24"/>
    <s v="2024-05-24"/>
    <s v="2024-05-28"/>
    <s v="2024-05-29"/>
    <s v="2024-05-29"/>
    <x v="0"/>
    <s v="Toscany"/>
    <s v="11435"/>
    <x v="229"/>
    <m/>
    <x v="0"/>
    <n v="1"/>
    <x v="0"/>
    <x v="0"/>
    <x v="0"/>
    <n v="67227"/>
    <x v="0"/>
    <x v="0"/>
    <x v="0"/>
    <x v="9"/>
  </r>
  <r>
    <x v="130"/>
    <x v="121"/>
    <s v="CUBRIMIENTO"/>
    <x v="0"/>
    <m/>
    <s v="2024-05-07"/>
    <s v="2024-05-23"/>
    <s v="2024-05-24 12:22:10"/>
    <s v="0000-00-00 00:00:00"/>
    <s v="2024-05-24 12:22:17"/>
    <s v="2024-05-27 07:29:32"/>
    <s v="0000-00-00 00:00:00"/>
    <s v="2024-05-24"/>
    <s v="2024-05-24"/>
    <s v="2024-05-28"/>
    <s v="2024-05-29"/>
    <s v="2024-05-29"/>
    <x v="0"/>
    <s v="Toscany"/>
    <s v="11441"/>
    <x v="204"/>
    <m/>
    <x v="0"/>
    <n v="1"/>
    <x v="0"/>
    <x v="0"/>
    <x v="0"/>
    <n v="50421"/>
    <x v="0"/>
    <x v="0"/>
    <x v="0"/>
    <x v="9"/>
  </r>
  <r>
    <x v="130"/>
    <x v="121"/>
    <s v="CUBRIMIENTO"/>
    <x v="0"/>
    <m/>
    <s v="2024-05-07"/>
    <s v="2024-05-23"/>
    <s v="2024-05-24 12:22:10"/>
    <s v="0000-00-00 00:00:00"/>
    <s v="2024-05-24 12:22:17"/>
    <s v="2024-05-27 07:29:32"/>
    <s v="0000-00-00 00:00:00"/>
    <s v="2024-05-24"/>
    <s v="2024-05-24"/>
    <s v="2024-05-28"/>
    <s v="2024-05-29"/>
    <s v="2024-05-29"/>
    <x v="0"/>
    <s v="Toscany"/>
    <s v="11454"/>
    <x v="274"/>
    <m/>
    <x v="0"/>
    <n v="1"/>
    <x v="0"/>
    <x v="0"/>
    <x v="0"/>
    <n v="21000"/>
    <x v="0"/>
    <x v="0"/>
    <x v="0"/>
    <x v="9"/>
  </r>
  <r>
    <x v="130"/>
    <x v="121"/>
    <s v="CUBRIMIENTO"/>
    <x v="0"/>
    <m/>
    <s v="2024-05-07"/>
    <s v="2024-05-23"/>
    <s v="2024-05-24 12:22:10"/>
    <s v="0000-00-00 00:00:00"/>
    <s v="2024-05-24 12:22:17"/>
    <s v="2024-05-27 07:29:32"/>
    <s v="0000-00-00 00:00:00"/>
    <s v="2024-05-24"/>
    <s v="2024-05-24"/>
    <s v="2024-05-28"/>
    <s v="2024-05-29"/>
    <s v="2024-05-29"/>
    <x v="0"/>
    <s v="Toscany"/>
    <s v="11455"/>
    <x v="232"/>
    <m/>
    <x v="0"/>
    <n v="1"/>
    <x v="0"/>
    <x v="0"/>
    <x v="0"/>
    <n v="21000"/>
    <x v="0"/>
    <x v="0"/>
    <x v="0"/>
    <x v="9"/>
  </r>
  <r>
    <x v="131"/>
    <x v="122"/>
    <s v="CUBRIMIENTO"/>
    <x v="0"/>
    <m/>
    <s v="2024-05-07"/>
    <s v="2024-05-07"/>
    <s v="2024-05-11 15:38:48"/>
    <s v="2024-05-24 15:32:45"/>
    <s v="2024-06-06 15:11:56"/>
    <s v="2024-06-11 08:13:38"/>
    <s v="2024-10-10 08:58:04"/>
    <s v="2024-05-09"/>
    <s v="2024-05-17"/>
    <s v="2024-05-27"/>
    <s v="2024-05-29"/>
    <s v="2024-06-06"/>
    <x v="3"/>
    <s v="Medellin"/>
    <s v="FLANCHE01"/>
    <x v="51"/>
    <m/>
    <x v="3"/>
    <n v="2"/>
    <x v="72"/>
    <x v="0"/>
    <x v="0"/>
    <n v="1386938"/>
    <x v="0"/>
    <x v="0"/>
    <x v="0"/>
    <x v="9"/>
  </r>
  <r>
    <x v="131"/>
    <x v="122"/>
    <s v="CUBRIMIENTO"/>
    <x v="0"/>
    <m/>
    <s v="2024-05-07"/>
    <s v="2024-05-07"/>
    <s v="2024-05-11 15:38:48"/>
    <s v="2024-05-24 15:32:45"/>
    <s v="2024-06-06 15:11:56"/>
    <s v="2024-06-11 08:13:38"/>
    <s v="2024-10-10 08:58:04"/>
    <s v="2024-05-09"/>
    <s v="2024-05-17"/>
    <s v="2024-05-27"/>
    <s v="2024-05-29"/>
    <s v="2024-06-06"/>
    <x v="3"/>
    <s v="Medellin"/>
    <s v="FLANCHE01"/>
    <x v="51"/>
    <m/>
    <x v="3"/>
    <n v="2"/>
    <x v="73"/>
    <x v="0"/>
    <x v="0"/>
    <n v="832162"/>
    <x v="0"/>
    <x v="0"/>
    <x v="0"/>
    <x v="9"/>
  </r>
  <r>
    <x v="131"/>
    <x v="122"/>
    <s v="CUBRIMIENTO"/>
    <x v="0"/>
    <m/>
    <s v="2024-05-07"/>
    <s v="2024-05-07"/>
    <s v="2024-05-11 15:38:48"/>
    <s v="2024-05-24 15:32:45"/>
    <s v="2024-06-06 15:11:56"/>
    <s v="2024-06-11 08:13:38"/>
    <s v="2024-10-10 08:58:04"/>
    <s v="2024-05-09"/>
    <s v="2024-05-17"/>
    <s v="2024-05-27"/>
    <s v="2024-05-29"/>
    <s v="2024-06-06"/>
    <x v="3"/>
    <s v="Medellin"/>
    <s v="FLANCHE01"/>
    <x v="51"/>
    <m/>
    <x v="3"/>
    <n v="1"/>
    <x v="73"/>
    <x v="0"/>
    <x v="0"/>
    <n v="1678266"/>
    <x v="0"/>
    <x v="0"/>
    <x v="0"/>
    <x v="9"/>
  </r>
  <r>
    <x v="131"/>
    <x v="122"/>
    <s v="CUBRIMIENTO"/>
    <x v="0"/>
    <m/>
    <s v="2024-05-07"/>
    <s v="2024-05-07"/>
    <s v="2024-05-11 15:38:48"/>
    <s v="2024-05-24 15:32:45"/>
    <s v="2024-06-06 15:11:56"/>
    <s v="2024-06-11 08:13:38"/>
    <s v="2024-10-10 08:58:04"/>
    <s v="2024-05-09"/>
    <s v="2024-05-17"/>
    <s v="2024-05-27"/>
    <s v="2024-05-29"/>
    <s v="2024-06-06"/>
    <x v="3"/>
    <s v="Medellin"/>
    <s v="PLITE10"/>
    <x v="263"/>
    <s v="LONA PERGOTEX BLACKOUT GRIS 3M"/>
    <x v="3"/>
    <n v="1"/>
    <x v="72"/>
    <x v="0"/>
    <x v="41"/>
    <n v="12038077"/>
    <x v="0"/>
    <x v="4"/>
    <x v="6"/>
    <x v="9"/>
  </r>
  <r>
    <x v="131"/>
    <x v="122"/>
    <s v="CUBRIMIENTO"/>
    <x v="0"/>
    <m/>
    <s v="2024-05-07"/>
    <s v="2024-05-07"/>
    <s v="2024-05-11 15:38:48"/>
    <s v="2024-05-24 15:32:45"/>
    <s v="2024-06-06 15:11:56"/>
    <s v="2024-06-11 08:13:38"/>
    <s v="2024-10-10 08:58:04"/>
    <s v="2024-05-09"/>
    <s v="2024-05-17"/>
    <s v="2024-05-27"/>
    <s v="2024-05-29"/>
    <s v="2024-06-06"/>
    <x v="3"/>
    <s v="Medellin"/>
    <s v="PLITE10"/>
    <x v="263"/>
    <s v="LONA PERGOTEX BLACKOUT GRIS 3M"/>
    <x v="3"/>
    <n v="1"/>
    <x v="73"/>
    <x v="0"/>
    <x v="42"/>
    <n v="8310345"/>
    <x v="0"/>
    <x v="4"/>
    <x v="6"/>
    <x v="9"/>
  </r>
  <r>
    <x v="131"/>
    <x v="122"/>
    <s v="CUBRIMIENTO"/>
    <x v="0"/>
    <m/>
    <s v="2024-05-07"/>
    <s v="2024-05-07"/>
    <s v="2024-05-11 15:38:48"/>
    <s v="2024-05-24 15:32:45"/>
    <s v="2024-06-06 15:11:56"/>
    <s v="2024-06-11 08:13:38"/>
    <s v="2024-10-10 08:58:04"/>
    <s v="2024-05-09"/>
    <s v="2024-05-17"/>
    <s v="2024-05-27"/>
    <s v="2024-05-29"/>
    <s v="2024-06-06"/>
    <x v="3"/>
    <s v="Medellin"/>
    <s v="PLITE10"/>
    <x v="263"/>
    <s v="LONA PERGOTEX BLACKOUT GRIS 3M"/>
    <x v="3"/>
    <n v="1"/>
    <x v="72"/>
    <x v="0"/>
    <x v="43"/>
    <n v="12407583"/>
    <x v="0"/>
    <x v="4"/>
    <x v="6"/>
    <x v="9"/>
  </r>
  <r>
    <x v="131"/>
    <x v="122"/>
    <s v="CUBRIMIENTO"/>
    <x v="0"/>
    <m/>
    <s v="2024-05-07"/>
    <s v="2024-05-07"/>
    <s v="2024-05-11 15:38:48"/>
    <s v="2024-05-24 15:32:45"/>
    <s v="2024-06-06 15:11:56"/>
    <s v="2024-06-11 08:13:38"/>
    <s v="2024-10-10 08:58:04"/>
    <s v="2024-05-09"/>
    <s v="2024-05-17"/>
    <s v="2024-05-27"/>
    <s v="2024-05-29"/>
    <s v="2024-06-06"/>
    <x v="3"/>
    <s v="Medellin"/>
    <s v="PLITE10"/>
    <x v="263"/>
    <s v="LONA PERGOTEX BLACKOUT GRIS 3M"/>
    <x v="3"/>
    <n v="1"/>
    <x v="73"/>
    <x v="0"/>
    <x v="44"/>
    <n v="8310345"/>
    <x v="0"/>
    <x v="4"/>
    <x v="6"/>
    <x v="9"/>
  </r>
  <r>
    <x v="131"/>
    <x v="122"/>
    <s v="CUBRIMIENTO"/>
    <x v="0"/>
    <m/>
    <s v="2024-05-07"/>
    <s v="2024-05-07"/>
    <s v="2024-05-11 15:38:48"/>
    <s v="2024-05-24 15:32:45"/>
    <s v="2024-06-06 15:11:56"/>
    <s v="2024-06-11 08:13:38"/>
    <s v="2024-10-10 08:58:04"/>
    <s v="2024-05-09"/>
    <s v="2024-05-17"/>
    <s v="2024-05-27"/>
    <s v="2024-05-29"/>
    <s v="2024-06-06"/>
    <x v="3"/>
    <s v="Medellin"/>
    <s v="PLT24"/>
    <x v="275"/>
    <m/>
    <x v="3"/>
    <n v="8"/>
    <x v="0"/>
    <x v="0"/>
    <x v="0"/>
    <n v="845456"/>
    <x v="0"/>
    <x v="0"/>
    <x v="0"/>
    <x v="9"/>
  </r>
  <r>
    <x v="131"/>
    <x v="122"/>
    <s v="CUBRIMIENTO"/>
    <x v="0"/>
    <m/>
    <s v="2024-05-07"/>
    <s v="2024-05-07"/>
    <s v="2024-05-11 15:38:48"/>
    <s v="2024-05-24 15:32:45"/>
    <s v="2024-06-06 15:11:56"/>
    <s v="2024-06-11 08:13:38"/>
    <s v="2024-10-10 08:58:04"/>
    <s v="2024-05-09"/>
    <s v="2024-05-17"/>
    <s v="2024-05-27"/>
    <s v="2024-05-29"/>
    <s v="2024-06-06"/>
    <x v="3"/>
    <s v="Medellin"/>
    <s v="PLT24"/>
    <x v="275"/>
    <m/>
    <x v="3"/>
    <n v="8"/>
    <x v="0"/>
    <x v="0"/>
    <x v="0"/>
    <n v="845456"/>
    <x v="0"/>
    <x v="0"/>
    <x v="0"/>
    <x v="9"/>
  </r>
  <r>
    <x v="131"/>
    <x v="122"/>
    <s v="CUBRIMIENTO"/>
    <x v="0"/>
    <m/>
    <s v="2024-05-07"/>
    <s v="2024-05-07"/>
    <s v="2024-05-11 15:38:48"/>
    <s v="2024-05-24 15:32:45"/>
    <s v="2024-06-06 15:11:56"/>
    <s v="2024-06-11 08:13:38"/>
    <s v="2024-10-10 08:58:04"/>
    <s v="2024-05-09"/>
    <s v="2024-05-17"/>
    <s v="2024-05-27"/>
    <s v="2024-05-29"/>
    <s v="2024-06-06"/>
    <x v="3"/>
    <s v="Medellin"/>
    <s v="SERV03"/>
    <x v="9"/>
    <m/>
    <x v="0"/>
    <n v="1"/>
    <x v="0"/>
    <x v="0"/>
    <x v="0"/>
    <n v="780000"/>
    <x v="0"/>
    <x v="1"/>
    <x v="1"/>
    <x v="9"/>
  </r>
  <r>
    <x v="131"/>
    <x v="122"/>
    <s v="CUBRIMIENTO"/>
    <x v="0"/>
    <m/>
    <s v="2024-05-07"/>
    <s v="2024-05-07"/>
    <s v="2024-05-11 15:38:48"/>
    <s v="2024-05-24 15:32:45"/>
    <s v="2024-06-06 15:11:56"/>
    <s v="2024-06-11 08:13:38"/>
    <s v="2024-10-10 08:58:04"/>
    <s v="2024-05-09"/>
    <s v="2024-05-17"/>
    <s v="2024-05-27"/>
    <s v="2024-05-29"/>
    <s v="2024-06-06"/>
    <x v="3"/>
    <s v="Medellin"/>
    <s v="TRANSP06"/>
    <x v="59"/>
    <m/>
    <x v="0"/>
    <n v="1"/>
    <x v="0"/>
    <x v="0"/>
    <x v="0"/>
    <n v="420000"/>
    <x v="0"/>
    <x v="1"/>
    <x v="1"/>
    <x v="9"/>
  </r>
  <r>
    <x v="132"/>
    <x v="123"/>
    <s v="CUBRIMIENTO"/>
    <x v="0"/>
    <m/>
    <s v="2024-05-07"/>
    <s v="2024-05-15"/>
    <s v="2024-05-16 08:59:22"/>
    <s v="0000-00-00 00:00:00"/>
    <s v="2024-05-16 08:59:31"/>
    <s v="2024-05-17 09:35:46"/>
    <s v="0000-00-00 00:00:00"/>
    <s v="2024-05-16"/>
    <s v="2024-05-16"/>
    <s v="2024-05-20"/>
    <s v="2024-05-21"/>
    <s v="2024-05-21"/>
    <x v="0"/>
    <s v="Toscany"/>
    <s v="11439"/>
    <x v="276"/>
    <m/>
    <x v="0"/>
    <n v="3"/>
    <x v="0"/>
    <x v="0"/>
    <x v="0"/>
    <n v="352941"/>
    <x v="0"/>
    <x v="0"/>
    <x v="0"/>
    <x v="9"/>
  </r>
  <r>
    <x v="132"/>
    <x v="123"/>
    <s v="CUBRIMIENTO"/>
    <x v="0"/>
    <m/>
    <s v="2024-05-07"/>
    <s v="2024-05-15"/>
    <s v="2024-05-16 08:59:22"/>
    <s v="0000-00-00 00:00:00"/>
    <s v="2024-05-16 08:59:31"/>
    <s v="2024-05-17 09:35:46"/>
    <s v="0000-00-00 00:00:00"/>
    <s v="2024-05-16"/>
    <s v="2024-05-16"/>
    <s v="2024-05-20"/>
    <s v="2024-05-21"/>
    <s v="2024-05-21"/>
    <x v="0"/>
    <s v="Toscany"/>
    <s v="55012"/>
    <x v="277"/>
    <m/>
    <x v="0"/>
    <n v="22"/>
    <x v="0"/>
    <x v="0"/>
    <x v="0"/>
    <n v="1157200"/>
    <x v="0"/>
    <x v="0"/>
    <x v="0"/>
    <x v="9"/>
  </r>
  <r>
    <x v="133"/>
    <x v="124"/>
    <s v="MUEBLES CC CUBRIMIENTOS"/>
    <x v="0"/>
    <m/>
    <s v="2024-05-07"/>
    <s v="2024-06-28"/>
    <s v="2024-06-28 16:32:28"/>
    <s v="0000-00-00 00:00:00"/>
    <s v="2024-07-02 15:05:46"/>
    <s v="2024-07-10 09:51:39"/>
    <s v="0000-00-00 00:00:00"/>
    <s v="2024-07-02"/>
    <s v="2024-07-02"/>
    <s v="2024-07-16"/>
    <s v="2024-07-19"/>
    <s v="2024-08-08"/>
    <x v="0"/>
    <s v="Cali"/>
    <s v="REP046"/>
    <x v="278"/>
    <m/>
    <x v="0"/>
    <n v="1"/>
    <x v="0"/>
    <x v="0"/>
    <x v="0"/>
    <n v="180000"/>
    <x v="0"/>
    <x v="0"/>
    <x v="0"/>
    <x v="1"/>
  </r>
  <r>
    <x v="134"/>
    <x v="125"/>
    <s v="CUBRIMIENTO"/>
    <x v="0"/>
    <m/>
    <s v="2024-05-07"/>
    <s v="2024-05-25"/>
    <s v="2024-05-28 11:48:53"/>
    <s v="0000-00-00 00:00:00"/>
    <s v="2024-05-30 07:50:00"/>
    <s v="2024-06-04 14:58:13"/>
    <s v="2024-07-16 11:54:14"/>
    <s v="2024-05-28"/>
    <s v="2024-05-28"/>
    <s v="2024-05-29"/>
    <s v="2024-05-31"/>
    <s v="2024-06-04"/>
    <x v="1"/>
    <s v="Medellin"/>
    <s v="SERV03"/>
    <x v="9"/>
    <m/>
    <x v="0"/>
    <n v="1"/>
    <x v="0"/>
    <x v="0"/>
    <x v="0"/>
    <n v="100000"/>
    <x v="0"/>
    <x v="1"/>
    <x v="1"/>
    <x v="9"/>
  </r>
  <r>
    <x v="134"/>
    <x v="125"/>
    <s v="CUBRIMIENTO"/>
    <x v="0"/>
    <m/>
    <s v="2024-05-07"/>
    <s v="2024-05-25"/>
    <s v="2024-05-28 11:48:53"/>
    <s v="0000-00-00 00:00:00"/>
    <s v="2024-05-30 07:50:00"/>
    <s v="2024-06-04 14:58:13"/>
    <s v="2024-07-16 11:54:14"/>
    <s v="2024-05-28"/>
    <s v="2024-05-28"/>
    <s v="2024-05-29"/>
    <s v="2024-05-31"/>
    <s v="2024-06-04"/>
    <x v="1"/>
    <s v="Medellin"/>
    <s v="SERVLAV05"/>
    <x v="186"/>
    <m/>
    <x v="0"/>
    <n v="1"/>
    <x v="0"/>
    <x v="0"/>
    <x v="0"/>
    <n v="200000"/>
    <x v="0"/>
    <x v="1"/>
    <x v="1"/>
    <x v="9"/>
  </r>
  <r>
    <x v="134"/>
    <x v="125"/>
    <s v="CUBRIMIENTO"/>
    <x v="0"/>
    <m/>
    <s v="2024-05-07"/>
    <s v="2024-05-25"/>
    <s v="2024-05-28 11:48:53"/>
    <s v="0000-00-00 00:00:00"/>
    <s v="2024-05-30 07:50:00"/>
    <s v="2024-06-04 14:58:13"/>
    <s v="2024-07-16 11:54:14"/>
    <s v="2024-05-28"/>
    <s v="2024-05-28"/>
    <s v="2024-05-29"/>
    <s v="2024-05-31"/>
    <s v="2024-06-04"/>
    <x v="1"/>
    <s v="Medellin"/>
    <s v="TRANSP06"/>
    <x v="59"/>
    <m/>
    <x v="0"/>
    <n v="1"/>
    <x v="0"/>
    <x v="0"/>
    <x v="0"/>
    <n v="160000"/>
    <x v="0"/>
    <x v="1"/>
    <x v="1"/>
    <x v="9"/>
  </r>
  <r>
    <x v="135"/>
    <x v="126"/>
    <s v="CUBRIMIENTO"/>
    <x v="0"/>
    <m/>
    <s v="2024-05-08"/>
    <s v="2024-05-17"/>
    <s v="2024-06-04 15:04:17"/>
    <s v="2024-06-20 08:26:10"/>
    <s v="2024-07-06 16:19:14"/>
    <s v="2024-07-11 14:04:24"/>
    <s v="2024-07-29 22:16:43"/>
    <s v="2024-06-05"/>
    <s v="2024-06-15"/>
    <s v="2024-06-25"/>
    <s v="2024-06-27"/>
    <s v="2024-07-05"/>
    <x v="3"/>
    <s v="Cali"/>
    <s v="FLANCHE01"/>
    <x v="51"/>
    <m/>
    <x v="3"/>
    <n v="1"/>
    <x v="74"/>
    <x v="0"/>
    <x v="0"/>
    <n v="1174209"/>
    <x v="0"/>
    <x v="0"/>
    <x v="0"/>
    <x v="6"/>
  </r>
  <r>
    <x v="135"/>
    <x v="126"/>
    <s v="CUBRIMIENTO"/>
    <x v="0"/>
    <m/>
    <s v="2024-05-08"/>
    <s v="2024-05-17"/>
    <s v="2024-06-04 15:04:17"/>
    <s v="2024-06-20 08:26:10"/>
    <s v="2024-07-06 16:19:14"/>
    <s v="2024-07-11 14:04:24"/>
    <s v="2024-07-29 22:16:43"/>
    <s v="2024-06-05"/>
    <s v="2024-06-15"/>
    <s v="2024-06-25"/>
    <s v="2024-06-27"/>
    <s v="2024-07-05"/>
    <x v="3"/>
    <s v="Cali"/>
    <s v="FLANCHE01"/>
    <x v="51"/>
    <m/>
    <x v="3"/>
    <n v="1"/>
    <x v="13"/>
    <x v="0"/>
    <x v="0"/>
    <n v="853971"/>
    <x v="0"/>
    <x v="0"/>
    <x v="0"/>
    <x v="6"/>
  </r>
  <r>
    <x v="135"/>
    <x v="126"/>
    <s v="CUBRIMIENTO"/>
    <x v="0"/>
    <m/>
    <s v="2024-05-08"/>
    <s v="2024-05-17"/>
    <s v="2024-06-04 15:04:17"/>
    <s v="2024-06-20 08:26:10"/>
    <s v="2024-07-06 16:19:14"/>
    <s v="2024-07-11 14:04:24"/>
    <s v="2024-07-29 22:16:43"/>
    <s v="2024-06-05"/>
    <s v="2024-06-15"/>
    <s v="2024-06-25"/>
    <s v="2024-06-27"/>
    <s v="2024-07-05"/>
    <x v="3"/>
    <s v="Cali"/>
    <s v="FLANCHE01"/>
    <x v="51"/>
    <m/>
    <x v="3"/>
    <n v="1"/>
    <x v="43"/>
    <x v="0"/>
    <x v="0"/>
    <n v="1429945"/>
    <x v="0"/>
    <x v="0"/>
    <x v="0"/>
    <x v="6"/>
  </r>
  <r>
    <x v="135"/>
    <x v="126"/>
    <s v="CUBRIMIENTO"/>
    <x v="0"/>
    <m/>
    <s v="2024-05-08"/>
    <s v="2024-05-17"/>
    <s v="2024-06-04 15:04:17"/>
    <s v="2024-06-20 08:26:10"/>
    <s v="2024-07-06 16:19:14"/>
    <s v="2024-07-11 14:04:24"/>
    <s v="2024-07-29 22:16:43"/>
    <s v="2024-06-05"/>
    <s v="2024-06-15"/>
    <s v="2024-06-25"/>
    <s v="2024-06-27"/>
    <s v="2024-07-05"/>
    <x v="3"/>
    <s v="Cali"/>
    <s v="PTEK21"/>
    <x v="279"/>
    <s v="PENDIENTE DEFINIR CLIENTE"/>
    <x v="3"/>
    <n v="1"/>
    <x v="13"/>
    <x v="0"/>
    <x v="16"/>
    <n v="48282958"/>
    <x v="0"/>
    <x v="4"/>
    <x v="7"/>
    <x v="6"/>
  </r>
  <r>
    <x v="135"/>
    <x v="126"/>
    <s v="CUBRIMIENTO"/>
    <x v="0"/>
    <m/>
    <s v="2024-05-08"/>
    <s v="2024-05-17"/>
    <s v="2024-06-04 15:04:17"/>
    <s v="2024-06-20 08:26:10"/>
    <s v="2024-07-06 16:19:14"/>
    <s v="2024-07-11 14:04:24"/>
    <s v="2024-07-29 22:16:43"/>
    <s v="2024-06-05"/>
    <s v="2024-06-15"/>
    <s v="2024-06-25"/>
    <s v="2024-06-27"/>
    <s v="2024-07-05"/>
    <x v="3"/>
    <s v="Cali"/>
    <s v="PTEK21"/>
    <x v="279"/>
    <s v="PENDIENTE DEFINIR CLIENTE"/>
    <x v="3"/>
    <n v="1"/>
    <x v="74"/>
    <x v="0"/>
    <x v="16"/>
    <n v="63340515"/>
    <x v="0"/>
    <x v="4"/>
    <x v="7"/>
    <x v="6"/>
  </r>
  <r>
    <x v="136"/>
    <x v="99"/>
    <s v="CUBRIMIENTO"/>
    <x v="0"/>
    <m/>
    <s v="2024-05-08"/>
    <s v="2024-05-09"/>
    <s v="2024-05-09 12:09:53"/>
    <s v="0000-00-00 00:00:00"/>
    <s v="2024-05-09 12:09:58"/>
    <s v="2024-05-09 16:21:41"/>
    <s v="0000-00-00 00:00:00"/>
    <s v="2024-05-10"/>
    <s v="2024-05-10"/>
    <s v="2024-05-14"/>
    <s v="2024-05-15"/>
    <s v="2024-05-15"/>
    <x v="0"/>
    <s v="Toscany"/>
    <s v="11431"/>
    <x v="243"/>
    <m/>
    <x v="0"/>
    <n v="2"/>
    <x v="0"/>
    <x v="0"/>
    <x v="0"/>
    <n v="784000"/>
    <x v="0"/>
    <x v="0"/>
    <x v="0"/>
    <x v="9"/>
  </r>
  <r>
    <x v="136"/>
    <x v="99"/>
    <s v="CUBRIMIENTO"/>
    <x v="0"/>
    <m/>
    <s v="2024-05-08"/>
    <s v="2024-05-09"/>
    <s v="2024-05-09 12:09:53"/>
    <s v="0000-00-00 00:00:00"/>
    <s v="2024-05-09 12:09:58"/>
    <s v="2024-05-09 16:21:41"/>
    <s v="0000-00-00 00:00:00"/>
    <s v="2024-05-10"/>
    <s v="2024-05-10"/>
    <s v="2024-05-14"/>
    <s v="2024-05-15"/>
    <s v="2024-05-15"/>
    <x v="0"/>
    <s v="Toscany"/>
    <s v="12664"/>
    <x v="241"/>
    <m/>
    <x v="0"/>
    <n v="4"/>
    <x v="0"/>
    <x v="0"/>
    <x v="0"/>
    <n v="1380000"/>
    <x v="0"/>
    <x v="0"/>
    <x v="0"/>
    <x v="9"/>
  </r>
  <r>
    <x v="137"/>
    <x v="127"/>
    <s v="CUBRIMIENTO"/>
    <x v="0"/>
    <m/>
    <s v="2024-05-08"/>
    <s v="2024-05-08"/>
    <s v="2024-05-09 12:09:05"/>
    <s v="0000-00-00 00:00:00"/>
    <s v="2024-05-09 12:09:10"/>
    <s v="2024-05-10 07:55:24"/>
    <s v="0000-00-00 00:00:00"/>
    <s v="2024-05-09"/>
    <s v="2024-05-09"/>
    <s v="2024-05-13"/>
    <s v="2024-05-14"/>
    <s v="2024-05-14"/>
    <x v="0"/>
    <s v="Toscany"/>
    <s v="5574"/>
    <x v="250"/>
    <m/>
    <x v="0"/>
    <n v="1"/>
    <x v="0"/>
    <x v="0"/>
    <x v="0"/>
    <n v="168068"/>
    <x v="0"/>
    <x v="0"/>
    <x v="0"/>
    <x v="9"/>
  </r>
  <r>
    <x v="138"/>
    <x v="128"/>
    <s v="CUBRIMIENTO"/>
    <x v="0"/>
    <m/>
    <s v="2024-05-08"/>
    <s v="2024-05-09"/>
    <s v="2024-05-10 11:11:50"/>
    <s v="0000-00-00 00:00:00"/>
    <s v="2024-05-10 11:12:00"/>
    <s v="2024-05-14 07:28:15"/>
    <s v="0000-00-00 00:00:00"/>
    <s v="2024-05-10"/>
    <s v="2024-05-10"/>
    <s v="2024-05-14"/>
    <s v="2024-05-15"/>
    <s v="2024-05-15"/>
    <x v="0"/>
    <s v="Toscany"/>
    <s v="29"/>
    <x v="280"/>
    <m/>
    <x v="0"/>
    <n v="6"/>
    <x v="0"/>
    <x v="0"/>
    <x v="0"/>
    <n v="315600"/>
    <x v="0"/>
    <x v="0"/>
    <x v="0"/>
    <x v="9"/>
  </r>
  <r>
    <x v="138"/>
    <x v="128"/>
    <s v="CUBRIMIENTO"/>
    <x v="0"/>
    <m/>
    <s v="2024-05-08"/>
    <s v="2024-05-09"/>
    <s v="2024-05-10 11:11:50"/>
    <s v="0000-00-00 00:00:00"/>
    <s v="2024-05-10 11:12:00"/>
    <s v="2024-05-14 07:28:15"/>
    <s v="0000-00-00 00:00:00"/>
    <s v="2024-05-10"/>
    <s v="2024-05-10"/>
    <s v="2024-05-14"/>
    <s v="2024-05-15"/>
    <s v="2024-05-15"/>
    <x v="0"/>
    <s v="Toscany"/>
    <s v="47"/>
    <x v="233"/>
    <m/>
    <x v="0"/>
    <n v="7.5"/>
    <x v="0"/>
    <x v="0"/>
    <x v="0"/>
    <n v="394500"/>
    <x v="0"/>
    <x v="0"/>
    <x v="0"/>
    <x v="9"/>
  </r>
  <r>
    <x v="139"/>
    <x v="129"/>
    <s v="MUEBLES CC CUBRIMIENTOS"/>
    <x v="0"/>
    <m/>
    <s v="2024-05-09"/>
    <s v="2024-05-23"/>
    <s v="2024-05-27 10:43:20"/>
    <s v="2024-05-27 17:48:04"/>
    <s v="2024-06-06 15:15:42"/>
    <s v="2024-06-14 17:34:45"/>
    <s v="2024-07-31 14:30:42"/>
    <s v="2024-05-27"/>
    <s v="2024-05-28"/>
    <s v="2024-06-05"/>
    <s v="2024-06-07"/>
    <s v="2024-06-14"/>
    <x v="1"/>
    <s v="Barranquilla"/>
    <s v="FLANCHE01"/>
    <x v="51"/>
    <m/>
    <x v="8"/>
    <n v="1"/>
    <x v="75"/>
    <x v="0"/>
    <x v="0"/>
    <n v="365987"/>
    <x v="0"/>
    <x v="0"/>
    <x v="0"/>
    <x v="6"/>
  </r>
  <r>
    <x v="139"/>
    <x v="129"/>
    <s v="MUEBLES CC CUBRIMIENTOS"/>
    <x v="0"/>
    <m/>
    <s v="2024-05-09"/>
    <s v="2024-05-23"/>
    <s v="2024-05-27 10:43:20"/>
    <s v="2024-05-27 17:48:04"/>
    <s v="2024-06-06 15:15:42"/>
    <s v="2024-06-14 17:34:45"/>
    <s v="2024-07-31 14:30:42"/>
    <s v="2024-05-27"/>
    <s v="2024-05-28"/>
    <s v="2024-06-05"/>
    <s v="2024-06-07"/>
    <s v="2024-06-14"/>
    <x v="1"/>
    <s v="Barranquilla"/>
    <s v="PLT22D"/>
    <x v="281"/>
    <m/>
    <x v="1"/>
    <n v="1"/>
    <x v="0"/>
    <x v="0"/>
    <x v="0"/>
    <n v="35093"/>
    <x v="0"/>
    <x v="0"/>
    <x v="0"/>
    <x v="6"/>
  </r>
  <r>
    <x v="139"/>
    <x v="129"/>
    <s v="MUEBLES CC CUBRIMIENTOS"/>
    <x v="0"/>
    <m/>
    <s v="2024-05-09"/>
    <s v="2024-05-23"/>
    <s v="2024-05-27 10:43:20"/>
    <s v="2024-05-27 17:48:04"/>
    <s v="2024-06-06 15:15:42"/>
    <s v="2024-06-14 17:34:45"/>
    <s v="2024-07-31 14:30:42"/>
    <s v="2024-05-27"/>
    <s v="2024-05-28"/>
    <s v="2024-06-05"/>
    <s v="2024-06-07"/>
    <s v="2024-06-14"/>
    <x v="1"/>
    <s v="Barranquilla"/>
    <s v="PLT22I"/>
    <x v="282"/>
    <m/>
    <x v="1"/>
    <n v="1"/>
    <x v="0"/>
    <x v="0"/>
    <x v="0"/>
    <n v="35093"/>
    <x v="0"/>
    <x v="0"/>
    <x v="0"/>
    <x v="6"/>
  </r>
  <r>
    <x v="140"/>
    <x v="130"/>
    <s v="MUEBLES CC CUBRIMIENTOS"/>
    <x v="0"/>
    <m/>
    <s v="2024-05-09"/>
    <s v="2024-05-09"/>
    <s v="2024-05-09 12:02:35"/>
    <s v="0000-00-00 00:00:00"/>
    <s v="2024-05-09 12:15:30"/>
    <s v="2024-05-09 16:19:43"/>
    <s v="0000-00-00 00:00:00"/>
    <s v="2024-05-13"/>
    <s v="2024-05-13"/>
    <s v="2024-05-15"/>
    <s v="2024-05-16"/>
    <s v="2024-05-17"/>
    <x v="7"/>
    <s v="Bogota"/>
    <s v="100196"/>
    <x v="218"/>
    <m/>
    <x v="0"/>
    <n v="3"/>
    <x v="0"/>
    <x v="0"/>
    <x v="0"/>
    <n v="458460"/>
    <x v="0"/>
    <x v="0"/>
    <x v="0"/>
    <x v="9"/>
  </r>
  <r>
    <x v="140"/>
    <x v="130"/>
    <s v="MUEBLES CC CUBRIMIENTOS"/>
    <x v="0"/>
    <m/>
    <s v="2024-05-09"/>
    <s v="2024-05-09"/>
    <s v="2024-05-09 12:02:35"/>
    <s v="0000-00-00 00:00:00"/>
    <s v="2024-05-09 12:15:30"/>
    <s v="2024-05-09 16:19:43"/>
    <s v="0000-00-00 00:00:00"/>
    <s v="2024-05-13"/>
    <s v="2024-05-13"/>
    <s v="2024-05-15"/>
    <s v="2024-05-16"/>
    <s v="2024-05-17"/>
    <x v="7"/>
    <s v="Bogota"/>
    <s v="12119"/>
    <x v="283"/>
    <m/>
    <x v="0"/>
    <n v="120"/>
    <x v="0"/>
    <x v="0"/>
    <x v="0"/>
    <n v="6000000"/>
    <x v="0"/>
    <x v="0"/>
    <x v="0"/>
    <x v="9"/>
  </r>
  <r>
    <x v="140"/>
    <x v="130"/>
    <s v="MUEBLES CC CUBRIMIENTOS"/>
    <x v="0"/>
    <m/>
    <s v="2024-05-09"/>
    <s v="2024-05-09"/>
    <s v="2024-05-09 12:02:35"/>
    <s v="0000-00-00 00:00:00"/>
    <s v="2024-05-09 12:15:30"/>
    <s v="2024-05-09 16:19:43"/>
    <s v="0000-00-00 00:00:00"/>
    <s v="2024-05-13"/>
    <s v="2024-05-13"/>
    <s v="2024-05-15"/>
    <s v="2024-05-16"/>
    <s v="2024-05-17"/>
    <x v="7"/>
    <s v="Bogota"/>
    <s v="TRANSP07"/>
    <x v="47"/>
    <m/>
    <x v="0"/>
    <n v="1"/>
    <x v="0"/>
    <x v="0"/>
    <x v="0"/>
    <n v="125000"/>
    <x v="0"/>
    <x v="0"/>
    <x v="0"/>
    <x v="9"/>
  </r>
  <r>
    <x v="141"/>
    <x v="131"/>
    <s v="MUEBLES CC CUBRIMIENTOS"/>
    <x v="0"/>
    <m/>
    <s v="2024-05-09"/>
    <s v="2024-05-09"/>
    <s v="2024-05-14 09:56:45"/>
    <s v="2024-05-24 13:44:06"/>
    <s v="2024-06-07 11:38:14"/>
    <s v="2024-06-11 09:21:46"/>
    <s v="0000-00-00 00:00:00"/>
    <s v="2024-05-13"/>
    <s v="2024-05-28"/>
    <s v="2024-05-29"/>
    <s v="2024-05-30"/>
    <s v="2024-05-30"/>
    <x v="0"/>
    <s v="Medellin"/>
    <s v="PUBL01"/>
    <x v="117"/>
    <m/>
    <x v="0"/>
    <n v="6"/>
    <x v="46"/>
    <x v="10"/>
    <x v="0"/>
    <n v="605652"/>
    <x v="0"/>
    <x v="0"/>
    <x v="0"/>
    <x v="9"/>
  </r>
  <r>
    <x v="142"/>
    <x v="80"/>
    <s v="MUEBLES CC CUBRIMIENTOS"/>
    <x v="0"/>
    <m/>
    <s v="2024-05-09"/>
    <s v="2024-05-30"/>
    <s v="2024-06-05 09:31:51"/>
    <s v="2024-07-19 11:47:03"/>
    <s v="2024-08-24 08:26:46"/>
    <s v="2024-10-24 13:40:36"/>
    <s v="2024-10-25 10:59:05"/>
    <s v="2024-06-03"/>
    <s v="2024-06-10"/>
    <s v="2024-06-24"/>
    <s v="2024-06-26"/>
    <s v="2024-07-08"/>
    <x v="3"/>
    <s v="Barranquilla"/>
    <s v="27846"/>
    <x v="214"/>
    <m/>
    <x v="0"/>
    <n v="2"/>
    <x v="0"/>
    <x v="0"/>
    <x v="0"/>
    <n v="75031016"/>
    <x v="0"/>
    <x v="11"/>
    <x v="0"/>
    <x v="6"/>
  </r>
  <r>
    <x v="142"/>
    <x v="80"/>
    <s v="MUEBLES CC CUBRIMIENTOS"/>
    <x v="0"/>
    <m/>
    <s v="2024-05-09"/>
    <s v="2024-05-30"/>
    <s v="2024-06-05 09:31:51"/>
    <s v="2024-07-19 11:47:03"/>
    <s v="2024-08-24 08:26:46"/>
    <s v="2024-10-24 13:40:36"/>
    <s v="2024-10-25 10:59:05"/>
    <s v="2024-06-03"/>
    <s v="2024-06-10"/>
    <s v="2024-06-24"/>
    <s v="2024-06-26"/>
    <s v="2024-07-08"/>
    <x v="3"/>
    <s v="Barranquilla"/>
    <s v="27847"/>
    <x v="284"/>
    <m/>
    <x v="0"/>
    <n v="3"/>
    <x v="0"/>
    <x v="0"/>
    <x v="0"/>
    <n v="153616098"/>
    <x v="0"/>
    <x v="0"/>
    <x v="0"/>
    <x v="6"/>
  </r>
  <r>
    <x v="142"/>
    <x v="80"/>
    <s v="MUEBLES CC CUBRIMIENTOS"/>
    <x v="0"/>
    <m/>
    <s v="2024-05-09"/>
    <s v="2024-05-30"/>
    <s v="2024-06-05 09:31:51"/>
    <s v="2024-07-19 11:47:03"/>
    <s v="2024-08-24 08:26:46"/>
    <s v="2024-10-24 13:40:36"/>
    <s v="2024-10-25 10:59:05"/>
    <s v="2024-06-03"/>
    <s v="2024-06-10"/>
    <s v="2024-06-24"/>
    <s v="2024-06-26"/>
    <s v="2024-07-08"/>
    <x v="3"/>
    <s v="Barranquilla"/>
    <s v="27848"/>
    <x v="285"/>
    <m/>
    <x v="0"/>
    <n v="1"/>
    <x v="0"/>
    <x v="0"/>
    <x v="0"/>
    <n v="119881554"/>
    <x v="0"/>
    <x v="0"/>
    <x v="0"/>
    <x v="6"/>
  </r>
  <r>
    <x v="142"/>
    <x v="80"/>
    <s v="MUEBLES CC CUBRIMIENTOS"/>
    <x v="0"/>
    <m/>
    <s v="2024-05-09"/>
    <s v="2024-05-30"/>
    <s v="2024-06-05 09:31:51"/>
    <s v="2024-07-19 11:47:03"/>
    <s v="2024-08-24 08:26:46"/>
    <s v="2024-10-24 13:40:36"/>
    <s v="2024-10-25 10:59:05"/>
    <s v="2024-06-03"/>
    <s v="2024-06-10"/>
    <s v="2024-06-24"/>
    <s v="2024-06-26"/>
    <s v="2024-07-08"/>
    <x v="3"/>
    <s v="Barranquilla"/>
    <s v="SERV03"/>
    <x v="9"/>
    <m/>
    <x v="0"/>
    <n v="30"/>
    <x v="0"/>
    <x v="0"/>
    <x v="0"/>
    <n v="10800000"/>
    <x v="0"/>
    <x v="1"/>
    <x v="1"/>
    <x v="6"/>
  </r>
  <r>
    <x v="142"/>
    <x v="80"/>
    <s v="MUEBLES CC CUBRIMIENTOS"/>
    <x v="0"/>
    <m/>
    <s v="2024-05-09"/>
    <s v="2024-05-30"/>
    <s v="2024-06-05 09:31:51"/>
    <s v="2024-07-19 11:47:03"/>
    <s v="2024-08-24 08:26:46"/>
    <s v="2024-10-24 13:40:36"/>
    <s v="2024-10-25 10:59:05"/>
    <s v="2024-06-03"/>
    <s v="2024-06-10"/>
    <s v="2024-06-24"/>
    <s v="2024-06-26"/>
    <s v="2024-07-08"/>
    <x v="3"/>
    <s v="Barranquilla"/>
    <s v="SERV03"/>
    <x v="9"/>
    <m/>
    <x v="0"/>
    <n v="1"/>
    <x v="0"/>
    <x v="0"/>
    <x v="0"/>
    <n v="3000000"/>
    <x v="0"/>
    <x v="1"/>
    <x v="1"/>
    <x v="6"/>
  </r>
  <r>
    <x v="142"/>
    <x v="80"/>
    <s v="MUEBLES CC CUBRIMIENTOS"/>
    <x v="0"/>
    <m/>
    <s v="2024-05-09"/>
    <s v="2024-05-30"/>
    <s v="2024-06-05 09:31:51"/>
    <s v="2024-07-19 11:47:03"/>
    <s v="2024-08-24 08:26:46"/>
    <s v="2024-10-24 13:40:36"/>
    <s v="2024-10-25 10:59:05"/>
    <s v="2024-06-03"/>
    <s v="2024-06-10"/>
    <s v="2024-06-24"/>
    <s v="2024-06-26"/>
    <s v="2024-07-08"/>
    <x v="3"/>
    <s v="Barranquilla"/>
    <s v="SERV04"/>
    <x v="50"/>
    <m/>
    <x v="0"/>
    <n v="30"/>
    <x v="0"/>
    <x v="0"/>
    <x v="0"/>
    <n v="3600000"/>
    <x v="0"/>
    <x v="1"/>
    <x v="1"/>
    <x v="6"/>
  </r>
  <r>
    <x v="142"/>
    <x v="80"/>
    <s v="MUEBLES CC CUBRIMIENTOS"/>
    <x v="0"/>
    <m/>
    <s v="2024-05-09"/>
    <s v="2024-05-30"/>
    <s v="2024-06-05 09:31:51"/>
    <s v="2024-07-19 11:47:03"/>
    <s v="2024-08-24 08:26:46"/>
    <s v="2024-10-24 13:40:36"/>
    <s v="2024-10-25 10:59:05"/>
    <s v="2024-06-03"/>
    <s v="2024-06-10"/>
    <s v="2024-06-24"/>
    <s v="2024-06-26"/>
    <s v="2024-07-08"/>
    <x v="3"/>
    <s v="Barranquilla"/>
    <s v="TRANSP06"/>
    <x v="59"/>
    <m/>
    <x v="0"/>
    <n v="1"/>
    <x v="0"/>
    <x v="0"/>
    <x v="0"/>
    <n v="150000"/>
    <x v="0"/>
    <x v="1"/>
    <x v="1"/>
    <x v="6"/>
  </r>
  <r>
    <x v="143"/>
    <x v="132"/>
    <s v="MUEBLES CC CUBRIMIENTOS"/>
    <x v="0"/>
    <m/>
    <s v="2024-05-09"/>
    <s v="2024-05-09"/>
    <s v="2024-05-10 11:09:15"/>
    <s v="0000-00-00 00:00:00"/>
    <s v="2024-05-10 11:09:25"/>
    <s v="2024-05-15 16:40:34"/>
    <s v="0000-00-00 00:00:00"/>
    <s v="2024-05-10"/>
    <s v="2024-05-10"/>
    <s v="2024-05-14"/>
    <s v="2024-05-15"/>
    <s v="2024-05-15"/>
    <x v="0"/>
    <s v="Toscany"/>
    <s v="53"/>
    <x v="286"/>
    <m/>
    <x v="0"/>
    <n v="12"/>
    <x v="0"/>
    <x v="0"/>
    <x v="0"/>
    <n v="631200"/>
    <x v="0"/>
    <x v="0"/>
    <x v="0"/>
    <x v="9"/>
  </r>
  <r>
    <x v="144"/>
    <x v="133"/>
    <s v="MUEBLES CC CUBRIMIENTOS"/>
    <x v="0"/>
    <m/>
    <s v="2024-05-09"/>
    <s v="2024-08-21"/>
    <s v="2024-08-27 14:47:23"/>
    <s v="2024-08-29 18:04:08"/>
    <s v="2024-09-09 11:06:40"/>
    <s v="2024-09-10 09:32:22"/>
    <s v="2024-10-17 14:17:25"/>
    <s v="2024-08-23"/>
    <s v="2024-08-26"/>
    <s v="2024-09-09"/>
    <s v="2024-09-18"/>
    <s v="2024-09-24"/>
    <x v="1"/>
    <s v="Barranquilla"/>
    <s v="REP043"/>
    <x v="188"/>
    <m/>
    <x v="0"/>
    <n v="1"/>
    <x v="0"/>
    <x v="0"/>
    <x v="0"/>
    <n v="350000"/>
    <x v="0"/>
    <x v="0"/>
    <x v="0"/>
    <x v="4"/>
  </r>
  <r>
    <x v="144"/>
    <x v="133"/>
    <s v="MUEBLES CC CUBRIMIENTOS"/>
    <x v="0"/>
    <m/>
    <s v="2024-05-09"/>
    <s v="2024-08-21"/>
    <s v="2024-08-27 14:47:23"/>
    <s v="2024-08-29 18:04:08"/>
    <s v="2024-09-09 11:06:40"/>
    <s v="2024-09-10 09:32:22"/>
    <s v="2024-10-17 14:17:25"/>
    <s v="2024-08-23"/>
    <s v="2024-08-26"/>
    <s v="2024-09-09"/>
    <s v="2024-09-18"/>
    <s v="2024-09-24"/>
    <x v="1"/>
    <s v="Barranquilla"/>
    <s v="REP044"/>
    <x v="206"/>
    <m/>
    <x v="0"/>
    <n v="1"/>
    <x v="0"/>
    <x v="0"/>
    <x v="0"/>
    <n v="260000"/>
    <x v="0"/>
    <x v="1"/>
    <x v="1"/>
    <x v="4"/>
  </r>
  <r>
    <x v="144"/>
    <x v="133"/>
    <s v="MUEBLES CC CUBRIMIENTOS"/>
    <x v="0"/>
    <m/>
    <s v="2024-05-09"/>
    <s v="2024-08-21"/>
    <s v="2024-08-27 14:47:23"/>
    <s v="2024-08-29 18:04:08"/>
    <s v="2024-09-09 11:06:40"/>
    <s v="2024-09-10 09:32:22"/>
    <s v="2024-10-17 14:17:25"/>
    <s v="2024-08-23"/>
    <s v="2024-08-26"/>
    <s v="2024-09-09"/>
    <s v="2024-09-18"/>
    <s v="2024-09-24"/>
    <x v="1"/>
    <s v="Barranquilla"/>
    <s v="SOMB0301**"/>
    <x v="189"/>
    <s v="LONA DICKSON BLANCO REF:0001"/>
    <x v="0"/>
    <n v="1"/>
    <x v="14"/>
    <x v="0"/>
    <x v="17"/>
    <n v="1019868"/>
    <x v="0"/>
    <x v="0"/>
    <x v="0"/>
    <x v="4"/>
  </r>
  <r>
    <x v="145"/>
    <x v="61"/>
    <s v="CUBRIMIENTO"/>
    <x v="0"/>
    <m/>
    <s v="2024-05-09"/>
    <s v="2024-05-11"/>
    <s v="2024-05-14 13:34:00"/>
    <s v="2024-06-12 07:51:33"/>
    <s v="2024-06-19 12:02:24"/>
    <s v="2024-06-21 17:55:19"/>
    <s v="2024-06-28 11:27:24"/>
    <s v="2024-05-14"/>
    <s v="2024-05-24"/>
    <s v="2024-06-04"/>
    <s v="2024-06-06"/>
    <s v="2024-06-17"/>
    <x v="1"/>
    <s v="Medellin"/>
    <s v="ALER01"/>
    <x v="124"/>
    <m/>
    <x v="3"/>
    <n v="2"/>
    <x v="0"/>
    <x v="0"/>
    <x v="45"/>
    <n v="0"/>
    <x v="0"/>
    <x v="7"/>
    <x v="0"/>
    <x v="6"/>
  </r>
  <r>
    <x v="145"/>
    <x v="61"/>
    <s v="CUBRIMIENTO"/>
    <x v="0"/>
    <m/>
    <s v="2024-05-09"/>
    <s v="2024-05-11"/>
    <s v="2024-05-14 13:34:00"/>
    <s v="2024-06-12 07:51:33"/>
    <s v="2024-06-19 12:02:24"/>
    <s v="2024-06-21 17:55:19"/>
    <s v="2024-06-28 11:27:24"/>
    <s v="2024-05-14"/>
    <s v="2024-05-24"/>
    <s v="2024-06-04"/>
    <s v="2024-06-06"/>
    <s v="2024-06-17"/>
    <x v="1"/>
    <s v="Medellin"/>
    <s v="CORR01"/>
    <x v="287"/>
    <m/>
    <x v="3"/>
    <n v="2"/>
    <x v="76"/>
    <x v="0"/>
    <x v="0"/>
    <n v="0"/>
    <x v="0"/>
    <x v="0"/>
    <x v="0"/>
    <x v="6"/>
  </r>
  <r>
    <x v="145"/>
    <x v="61"/>
    <s v="CUBRIMIENTO"/>
    <x v="0"/>
    <m/>
    <s v="2024-05-09"/>
    <s v="2024-05-11"/>
    <s v="2024-05-14 13:34:00"/>
    <s v="2024-06-12 07:51:33"/>
    <s v="2024-06-19 12:02:24"/>
    <s v="2024-06-21 17:55:19"/>
    <s v="2024-06-28 11:27:24"/>
    <s v="2024-05-14"/>
    <s v="2024-05-24"/>
    <s v="2024-06-04"/>
    <s v="2024-06-06"/>
    <s v="2024-06-17"/>
    <x v="1"/>
    <s v="Medellin"/>
    <s v="CUBT01"/>
    <x v="288"/>
    <s v="LONA DICKSON GRIS VETEADO (U406) 1.20M"/>
    <x v="3"/>
    <n v="1"/>
    <x v="76"/>
    <x v="0"/>
    <x v="45"/>
    <n v="0"/>
    <x v="0"/>
    <x v="0"/>
    <x v="0"/>
    <x v="6"/>
  </r>
  <r>
    <x v="145"/>
    <x v="61"/>
    <s v="CUBRIMIENTO"/>
    <x v="0"/>
    <m/>
    <s v="2024-05-09"/>
    <s v="2024-05-11"/>
    <s v="2024-05-14 13:34:00"/>
    <s v="2024-06-12 07:51:33"/>
    <s v="2024-06-19 12:02:24"/>
    <s v="2024-06-21 17:55:19"/>
    <s v="2024-06-28 11:27:24"/>
    <s v="2024-05-14"/>
    <s v="2024-05-24"/>
    <s v="2024-06-04"/>
    <s v="2024-06-06"/>
    <s v="2024-06-17"/>
    <x v="1"/>
    <s v="Medellin"/>
    <s v="SOLAPA01"/>
    <x v="69"/>
    <m/>
    <x v="3"/>
    <n v="1"/>
    <x v="76"/>
    <x v="0"/>
    <x v="0"/>
    <n v="0"/>
    <x v="0"/>
    <x v="0"/>
    <x v="0"/>
    <x v="6"/>
  </r>
  <r>
    <x v="145"/>
    <x v="61"/>
    <s v="CUBRIMIENTO"/>
    <x v="0"/>
    <m/>
    <s v="2024-05-09"/>
    <s v="2024-05-11"/>
    <s v="2024-05-14 13:34:00"/>
    <s v="2024-06-12 07:51:33"/>
    <s v="2024-06-19 12:02:24"/>
    <s v="2024-06-21 17:55:19"/>
    <s v="2024-06-28 11:27:24"/>
    <s v="2024-05-14"/>
    <s v="2024-05-24"/>
    <s v="2024-06-04"/>
    <s v="2024-06-06"/>
    <s v="2024-06-17"/>
    <x v="1"/>
    <s v="Medellin"/>
    <s v="TAPLV01"/>
    <x v="289"/>
    <s v="LONA DICKSON GRIS FONDO ENTERO REF:6088"/>
    <x v="3"/>
    <n v="2"/>
    <x v="0"/>
    <x v="0"/>
    <x v="45"/>
    <n v="0"/>
    <x v="0"/>
    <x v="0"/>
    <x v="0"/>
    <x v="6"/>
  </r>
  <r>
    <x v="146"/>
    <x v="134"/>
    <s v="CUBRIMIENTO"/>
    <x v="0"/>
    <m/>
    <s v="2024-05-10"/>
    <s v="2024-05-22"/>
    <s v="2024-07-15 08:06:28"/>
    <s v="2024-07-15 08:06:37"/>
    <s v="2024-07-15 08:06:43"/>
    <s v="2024-07-15 08:06:49"/>
    <s v="2024-07-15 08:07:02"/>
    <s v="2024-05-24"/>
    <s v="2024-05-27"/>
    <s v="2024-06-12"/>
    <s v="2024-06-15"/>
    <s v="2024-06-18"/>
    <x v="6"/>
    <s v="Bogota"/>
    <s v="REP043"/>
    <x v="188"/>
    <m/>
    <x v="0"/>
    <n v="1"/>
    <x v="0"/>
    <x v="0"/>
    <x v="0"/>
    <n v="500000"/>
    <x v="0"/>
    <x v="0"/>
    <x v="0"/>
    <x v="6"/>
  </r>
  <r>
    <x v="146"/>
    <x v="134"/>
    <s v="CUBRIMIENTO"/>
    <x v="0"/>
    <m/>
    <s v="2024-05-10"/>
    <s v="2024-05-22"/>
    <s v="2024-07-15 08:06:28"/>
    <s v="2024-07-15 08:06:37"/>
    <s v="2024-07-15 08:06:43"/>
    <s v="2024-07-15 08:06:49"/>
    <s v="2024-07-15 08:07:02"/>
    <s v="2024-05-24"/>
    <s v="2024-05-27"/>
    <s v="2024-06-12"/>
    <s v="2024-06-15"/>
    <s v="2024-06-18"/>
    <x v="6"/>
    <s v="Bogota"/>
    <s v="SOMB0101**"/>
    <x v="156"/>
    <s v="LONA DICKSON ARENA VETEADO U337"/>
    <x v="0"/>
    <n v="1"/>
    <x v="15"/>
    <x v="0"/>
    <x v="46"/>
    <n v="1800476"/>
    <x v="0"/>
    <x v="0"/>
    <x v="0"/>
    <x v="6"/>
  </r>
  <r>
    <x v="147"/>
    <x v="135"/>
    <s v="CUBRIMIENTO"/>
    <x v="0"/>
    <m/>
    <s v="2024-05-10"/>
    <s v="2024-06-12"/>
    <s v="2024-06-12 16:36:43"/>
    <s v="2024-06-14 08:42:56"/>
    <s v="2024-06-18 08:23:17"/>
    <s v="2024-06-18 08:24:38"/>
    <s v="0000-00-00 00:00:00"/>
    <s v="2024-06-13"/>
    <s v="2024-06-17"/>
    <s v="2024-06-20"/>
    <s v="2024-06-25"/>
    <s v="2024-06-25"/>
    <x v="0"/>
    <s v="Toscany"/>
    <s v="40"/>
    <x v="248"/>
    <m/>
    <x v="0"/>
    <n v="4"/>
    <x v="0"/>
    <x v="0"/>
    <x v="0"/>
    <n v="210400"/>
    <x v="0"/>
    <x v="0"/>
    <x v="0"/>
    <x v="6"/>
  </r>
  <r>
    <x v="147"/>
    <x v="135"/>
    <s v="CUBRIMIENTO"/>
    <x v="0"/>
    <m/>
    <s v="2024-05-10"/>
    <s v="2024-06-12"/>
    <s v="2024-06-12 16:36:43"/>
    <s v="2024-06-14 08:42:56"/>
    <s v="2024-06-18 08:23:17"/>
    <s v="2024-06-18 08:24:38"/>
    <s v="0000-00-00 00:00:00"/>
    <s v="2024-06-13"/>
    <s v="2024-06-17"/>
    <s v="2024-06-20"/>
    <s v="2024-06-25"/>
    <s v="2024-06-25"/>
    <x v="0"/>
    <s v="Toscany"/>
    <s v="SOMB01"/>
    <x v="71"/>
    <s v="LONA DICKSON CRUDO REF:6020"/>
    <x v="8"/>
    <n v="1"/>
    <x v="77"/>
    <x v="0"/>
    <x v="17"/>
    <n v="5150000"/>
    <x v="0"/>
    <x v="6"/>
    <x v="5"/>
    <x v="6"/>
  </r>
  <r>
    <x v="148"/>
    <x v="136"/>
    <s v="CUBRIMIENTO"/>
    <x v="0"/>
    <m/>
    <s v="2024-05-10"/>
    <s v="2024-09-23"/>
    <s v="2024-09-24 12:05:55"/>
    <s v="0000-00-00 00:00:00"/>
    <s v="2024-10-04 13:55:24"/>
    <s v="2024-10-04 13:55:44"/>
    <s v="2024-10-24 15:37:42"/>
    <s v="2024-09-25"/>
    <s v="2024-09-25"/>
    <s v="2024-10-09"/>
    <s v="2024-10-16"/>
    <s v="2024-10-22"/>
    <x v="3"/>
    <s v="Cali"/>
    <s v="18448"/>
    <x v="15"/>
    <m/>
    <x v="0"/>
    <n v="1"/>
    <x v="0"/>
    <x v="0"/>
    <x v="0"/>
    <n v="12325"/>
    <x v="0"/>
    <x v="0"/>
    <x v="0"/>
    <x v="0"/>
  </r>
  <r>
    <x v="148"/>
    <x v="136"/>
    <s v="CUBRIMIENTO"/>
    <x v="0"/>
    <m/>
    <s v="2024-05-10"/>
    <s v="2024-09-23"/>
    <s v="2024-09-24 12:05:55"/>
    <s v="0000-00-00 00:00:00"/>
    <s v="2024-10-04 13:55:24"/>
    <s v="2024-10-04 13:55:44"/>
    <s v="2024-10-24 15:37:42"/>
    <s v="2024-09-25"/>
    <s v="2024-09-25"/>
    <s v="2024-10-09"/>
    <s v="2024-10-16"/>
    <s v="2024-10-22"/>
    <x v="3"/>
    <s v="Cali"/>
    <s v="19546"/>
    <x v="25"/>
    <m/>
    <x v="0"/>
    <n v="1"/>
    <x v="0"/>
    <x v="0"/>
    <x v="0"/>
    <n v="60988"/>
    <x v="0"/>
    <x v="0"/>
    <x v="0"/>
    <x v="0"/>
  </r>
  <r>
    <x v="148"/>
    <x v="136"/>
    <s v="CUBRIMIENTO"/>
    <x v="0"/>
    <m/>
    <s v="2024-05-10"/>
    <s v="2024-09-23"/>
    <s v="2024-09-24 12:05:55"/>
    <s v="0000-00-00 00:00:00"/>
    <s v="2024-10-04 13:55:24"/>
    <s v="2024-10-04 13:55:44"/>
    <s v="2024-10-24 15:37:42"/>
    <s v="2024-09-25"/>
    <s v="2024-09-25"/>
    <s v="2024-10-09"/>
    <s v="2024-10-16"/>
    <s v="2024-10-22"/>
    <x v="3"/>
    <s v="Cali"/>
    <s v="REP049"/>
    <x v="228"/>
    <m/>
    <x v="0"/>
    <n v="1"/>
    <x v="0"/>
    <x v="0"/>
    <x v="0"/>
    <n v="225000"/>
    <x v="0"/>
    <x v="0"/>
    <x v="0"/>
    <x v="0"/>
  </r>
  <r>
    <x v="149"/>
    <x v="137"/>
    <s v="MUEBLES CC CUBRIMIENTOS"/>
    <x v="0"/>
    <m/>
    <s v="2024-05-10"/>
    <s v="2024-05-10"/>
    <s v="2024-05-14 10:21:54"/>
    <s v="0000-00-00 00:00:00"/>
    <s v="2024-05-14 13:14:47"/>
    <s v="2024-05-14 13:14:52"/>
    <s v="2024-05-15 21:10:54"/>
    <s v="2024-05-14"/>
    <s v="2024-05-14"/>
    <s v="2024-06-07"/>
    <s v="2024-06-11"/>
    <s v="2024-06-13"/>
    <x v="1"/>
    <s v="Bogota"/>
    <s v="1967"/>
    <x v="290"/>
    <s v="LONA DICKSON AZUL PETROLEO REF:U-320"/>
    <x v="0"/>
    <n v="1"/>
    <x v="0"/>
    <x v="0"/>
    <x v="0"/>
    <n v="487216"/>
    <x v="0"/>
    <x v="2"/>
    <x v="0"/>
    <x v="6"/>
  </r>
  <r>
    <x v="149"/>
    <x v="137"/>
    <s v="MUEBLES CC CUBRIMIENTOS"/>
    <x v="0"/>
    <m/>
    <s v="2024-05-10"/>
    <s v="2024-05-10"/>
    <s v="2024-05-14 10:21:54"/>
    <s v="0000-00-00 00:00:00"/>
    <s v="2024-05-14 13:14:47"/>
    <s v="2024-05-14 13:14:52"/>
    <s v="2024-05-15 21:10:54"/>
    <s v="2024-05-14"/>
    <s v="2024-05-14"/>
    <s v="2024-06-07"/>
    <s v="2024-06-11"/>
    <s v="2024-06-13"/>
    <x v="1"/>
    <s v="Bogota"/>
    <s v="1967"/>
    <x v="290"/>
    <s v="LONA DICKSON AZUL PETROLEO REF:U-320"/>
    <x v="0"/>
    <n v="1"/>
    <x v="0"/>
    <x v="0"/>
    <x v="0"/>
    <n v="487216"/>
    <x v="0"/>
    <x v="2"/>
    <x v="0"/>
    <x v="6"/>
  </r>
  <r>
    <x v="149"/>
    <x v="137"/>
    <s v="MUEBLES CC CUBRIMIENTOS"/>
    <x v="0"/>
    <m/>
    <s v="2024-05-10"/>
    <s v="2024-05-10"/>
    <s v="2024-05-14 10:21:54"/>
    <s v="0000-00-00 00:00:00"/>
    <s v="2024-05-14 13:14:47"/>
    <s v="2024-05-14 13:14:52"/>
    <s v="2024-05-15 21:10:54"/>
    <s v="2024-05-14"/>
    <s v="2024-05-14"/>
    <s v="2024-06-07"/>
    <s v="2024-06-11"/>
    <s v="2024-06-13"/>
    <x v="1"/>
    <s v="Bogota"/>
    <s v="8530"/>
    <x v="291"/>
    <m/>
    <x v="3"/>
    <n v="1"/>
    <x v="0"/>
    <x v="0"/>
    <x v="0"/>
    <n v="934717"/>
    <x v="0"/>
    <x v="2"/>
    <x v="0"/>
    <x v="6"/>
  </r>
  <r>
    <x v="150"/>
    <x v="138"/>
    <s v="CUBRIMIENTO"/>
    <x v="0"/>
    <m/>
    <s v="2024-05-10"/>
    <s v="2024-05-10"/>
    <s v="2024-05-10 16:49:45"/>
    <s v="0000-00-00 00:00:00"/>
    <s v="2024-05-10 16:49:55"/>
    <s v="2024-05-14 17:16:26"/>
    <s v="0000-00-00 00:00:00"/>
    <s v="2024-05-13"/>
    <s v="2024-05-13"/>
    <s v="2024-05-15"/>
    <s v="2024-05-16"/>
    <s v="2024-05-16"/>
    <x v="0"/>
    <s v="Toscany"/>
    <s v="35"/>
    <x v="292"/>
    <m/>
    <x v="0"/>
    <n v="48"/>
    <x v="0"/>
    <x v="0"/>
    <x v="0"/>
    <n v="2400000"/>
    <x v="0"/>
    <x v="0"/>
    <x v="0"/>
    <x v="9"/>
  </r>
  <r>
    <x v="150"/>
    <x v="138"/>
    <s v="CUBRIMIENTO"/>
    <x v="0"/>
    <m/>
    <s v="2024-05-10"/>
    <s v="2024-05-10"/>
    <s v="2024-05-10 16:49:45"/>
    <s v="0000-00-00 00:00:00"/>
    <s v="2024-05-10 16:49:55"/>
    <s v="2024-05-14 17:16:26"/>
    <s v="0000-00-00 00:00:00"/>
    <s v="2024-05-13"/>
    <s v="2024-05-13"/>
    <s v="2024-05-15"/>
    <s v="2024-05-16"/>
    <s v="2024-05-16"/>
    <x v="0"/>
    <s v="Toscany"/>
    <s v="55"/>
    <x v="256"/>
    <m/>
    <x v="0"/>
    <n v="96"/>
    <x v="0"/>
    <x v="0"/>
    <x v="0"/>
    <n v="4800000"/>
    <x v="0"/>
    <x v="0"/>
    <x v="0"/>
    <x v="9"/>
  </r>
  <r>
    <x v="151"/>
    <x v="139"/>
    <s v="CUBRIMIENTO"/>
    <x v="0"/>
    <m/>
    <s v="2024-05-10"/>
    <s v="2024-05-14"/>
    <s v="2024-05-14 13:32:44"/>
    <s v="0000-00-00 00:00:00"/>
    <s v="2024-05-14 13:32:53"/>
    <s v="2024-05-14 17:17:03"/>
    <s v="0000-00-00 00:00:00"/>
    <s v="2024-05-15"/>
    <s v="2024-05-15"/>
    <s v="2024-05-17"/>
    <s v="2024-05-20"/>
    <s v="2024-05-20"/>
    <x v="0"/>
    <s v="Toscany"/>
    <s v="11431"/>
    <x v="243"/>
    <m/>
    <x v="0"/>
    <n v="1"/>
    <x v="0"/>
    <x v="0"/>
    <x v="0"/>
    <n v="391000"/>
    <x v="0"/>
    <x v="0"/>
    <x v="0"/>
    <x v="9"/>
  </r>
  <r>
    <x v="151"/>
    <x v="139"/>
    <s v="CUBRIMIENTO"/>
    <x v="0"/>
    <m/>
    <s v="2024-05-10"/>
    <s v="2024-05-14"/>
    <s v="2024-05-14 13:32:44"/>
    <s v="0000-00-00 00:00:00"/>
    <s v="2024-05-14 13:32:53"/>
    <s v="2024-05-14 17:17:03"/>
    <s v="0000-00-00 00:00:00"/>
    <s v="2024-05-15"/>
    <s v="2024-05-15"/>
    <s v="2024-05-17"/>
    <s v="2024-05-20"/>
    <s v="2024-05-20"/>
    <x v="0"/>
    <s v="Toscany"/>
    <s v="11435"/>
    <x v="229"/>
    <m/>
    <x v="0"/>
    <n v="1"/>
    <x v="0"/>
    <x v="0"/>
    <x v="0"/>
    <n v="67227"/>
    <x v="0"/>
    <x v="0"/>
    <x v="0"/>
    <x v="9"/>
  </r>
  <r>
    <x v="152"/>
    <x v="140"/>
    <s v="MUEBLES CC CUBRIMIENTOS"/>
    <x v="0"/>
    <m/>
    <s v="2024-05-10"/>
    <s v="2024-05-10"/>
    <s v="2024-05-14 10:28:32"/>
    <s v="0000-00-00 00:00:00"/>
    <s v="2024-05-30 14:20:02"/>
    <s v="2024-05-30 15:00:19"/>
    <s v="2024-06-24 21:19:59"/>
    <s v="2024-05-14"/>
    <s v="2024-05-14"/>
    <s v="2024-06-07"/>
    <s v="2024-06-11"/>
    <s v="2024-06-24"/>
    <x v="3"/>
    <s v="Bogota"/>
    <s v="100232"/>
    <x v="293"/>
    <s v="LONA DICKSON CRUDO REF:6020"/>
    <x v="0"/>
    <n v="1"/>
    <x v="0"/>
    <x v="0"/>
    <x v="0"/>
    <n v="2657496"/>
    <x v="0"/>
    <x v="2"/>
    <x v="0"/>
    <x v="6"/>
  </r>
  <r>
    <x v="152"/>
    <x v="140"/>
    <s v="MUEBLES CC CUBRIMIENTOS"/>
    <x v="0"/>
    <m/>
    <s v="2024-05-10"/>
    <s v="2024-05-10"/>
    <s v="2024-05-14 10:28:32"/>
    <s v="0000-00-00 00:00:00"/>
    <s v="2024-05-30 14:20:02"/>
    <s v="2024-05-30 15:00:19"/>
    <s v="2024-06-24 21:19:59"/>
    <s v="2024-05-14"/>
    <s v="2024-05-14"/>
    <s v="2024-06-07"/>
    <s v="2024-06-11"/>
    <s v="2024-06-24"/>
    <x v="3"/>
    <s v="Bogota"/>
    <s v="14780"/>
    <x v="164"/>
    <m/>
    <x v="0"/>
    <n v="1"/>
    <x v="0"/>
    <x v="0"/>
    <x v="0"/>
    <n v="622048"/>
    <x v="0"/>
    <x v="2"/>
    <x v="0"/>
    <x v="6"/>
  </r>
  <r>
    <x v="153"/>
    <x v="141"/>
    <s v="MUEBLES CC CUBRIMIENTOS"/>
    <x v="0"/>
    <m/>
    <s v="2024-05-10"/>
    <s v="2024-05-27"/>
    <s v="2024-05-28 11:50:27"/>
    <s v="0000-00-00 00:00:00"/>
    <s v="2024-07-26 10:12:32"/>
    <s v="2024-07-29 07:18:47"/>
    <s v="2024-08-27 13:28:25"/>
    <s v="2024-05-29"/>
    <s v="2024-05-29"/>
    <s v="2024-07-03"/>
    <s v="2024-07-10"/>
    <s v="2024-07-12"/>
    <x v="1"/>
    <s v="Medellin"/>
    <s v="12742"/>
    <x v="294"/>
    <s v="LONA DICKSON TAUPE REF:7559"/>
    <x v="0"/>
    <n v="1"/>
    <x v="0"/>
    <x v="0"/>
    <x v="0"/>
    <n v="1528300"/>
    <x v="0"/>
    <x v="0"/>
    <x v="0"/>
    <x v="1"/>
  </r>
  <r>
    <x v="153"/>
    <x v="141"/>
    <s v="MUEBLES CC CUBRIMIENTOS"/>
    <x v="0"/>
    <m/>
    <s v="2024-05-10"/>
    <s v="2024-05-27"/>
    <s v="2024-05-28 11:50:27"/>
    <s v="0000-00-00 00:00:00"/>
    <s v="2024-07-26 10:12:32"/>
    <s v="2024-07-29 07:18:47"/>
    <s v="2024-08-27 13:28:25"/>
    <s v="2024-05-29"/>
    <s v="2024-05-29"/>
    <s v="2024-07-03"/>
    <s v="2024-07-10"/>
    <s v="2024-07-12"/>
    <x v="1"/>
    <s v="Medellin"/>
    <s v="SERV08"/>
    <x v="2"/>
    <m/>
    <x v="0"/>
    <n v="1"/>
    <x v="0"/>
    <x v="0"/>
    <x v="0"/>
    <n v="60000"/>
    <x v="0"/>
    <x v="1"/>
    <x v="1"/>
    <x v="1"/>
  </r>
  <r>
    <x v="154"/>
    <x v="99"/>
    <s v="CUBRIMIENTO"/>
    <x v="0"/>
    <m/>
    <s v="2024-05-10"/>
    <s v="2024-05-10"/>
    <s v="2024-05-10 16:50:56"/>
    <s v="0000-00-00 00:00:00"/>
    <s v="2024-05-10 16:51:03"/>
    <s v="2024-05-14 11:44:48"/>
    <s v="0000-00-00 00:00:00"/>
    <s v="2024-05-13"/>
    <s v="2024-05-13"/>
    <s v="2024-05-15"/>
    <s v="2024-05-16"/>
    <s v="2024-05-16"/>
    <x v="0"/>
    <s v="Toscany"/>
    <s v="55"/>
    <x v="256"/>
    <m/>
    <x v="0"/>
    <n v="16"/>
    <x v="0"/>
    <x v="0"/>
    <x v="0"/>
    <n v="841600"/>
    <x v="0"/>
    <x v="0"/>
    <x v="0"/>
    <x v="9"/>
  </r>
  <r>
    <x v="155"/>
    <x v="142"/>
    <s v="CUBRIMIENTO"/>
    <x v="0"/>
    <m/>
    <s v="0000-00-00"/>
    <s v="2024-05-29"/>
    <s v="2024-06-11 12:10:33"/>
    <s v="2024-07-22 17:51:04"/>
    <s v="2024-08-09 11:11:34"/>
    <s v="2024-09-03 09:38:04"/>
    <s v="2024-11-20 11:44:22"/>
    <s v="2024-06-11"/>
    <s v="2024-06-21"/>
    <s v="2024-06-29"/>
    <s v="2024-07-01"/>
    <s v="2024-07-09"/>
    <x v="3"/>
    <s v="Medellin"/>
    <s v="FLANCHE01"/>
    <x v="51"/>
    <m/>
    <x v="3"/>
    <n v="1"/>
    <x v="78"/>
    <x v="0"/>
    <x v="0"/>
    <n v="4816500"/>
    <x v="0"/>
    <x v="0"/>
    <x v="0"/>
    <x v="6"/>
  </r>
  <r>
    <x v="155"/>
    <x v="142"/>
    <s v="CUBRIMIENTO"/>
    <x v="0"/>
    <m/>
    <s v="0000-00-00"/>
    <s v="2024-05-29"/>
    <s v="2024-06-11 12:10:33"/>
    <s v="2024-07-22 17:51:04"/>
    <s v="2024-08-09 11:11:34"/>
    <s v="2024-09-03 09:38:04"/>
    <s v="2024-11-20 11:44:22"/>
    <s v="2024-06-11"/>
    <s v="2024-06-21"/>
    <s v="2024-06-29"/>
    <s v="2024-07-01"/>
    <s v="2024-07-09"/>
    <x v="3"/>
    <s v="Medellin"/>
    <s v="FLANCHE01"/>
    <x v="51"/>
    <m/>
    <x v="3"/>
    <n v="1"/>
    <x v="15"/>
    <x v="0"/>
    <x v="0"/>
    <n v="1006500"/>
    <x v="0"/>
    <x v="0"/>
    <x v="0"/>
    <x v="6"/>
  </r>
  <r>
    <x v="155"/>
    <x v="142"/>
    <s v="CUBRIMIENTO"/>
    <x v="0"/>
    <m/>
    <s v="0000-00-00"/>
    <s v="2024-05-29"/>
    <s v="2024-06-11 12:10:33"/>
    <s v="2024-07-22 17:51:04"/>
    <s v="2024-08-09 11:11:34"/>
    <s v="2024-09-03 09:38:04"/>
    <s v="2024-11-20 11:44:22"/>
    <s v="2024-06-11"/>
    <s v="2024-06-21"/>
    <s v="2024-06-29"/>
    <s v="2024-07-01"/>
    <s v="2024-07-09"/>
    <x v="3"/>
    <s v="Medellin"/>
    <s v="PTEK12"/>
    <x v="295"/>
    <s v="LONA PERGOTEX BLACKOUT BLANCA 3 M"/>
    <x v="3"/>
    <n v="1"/>
    <x v="15"/>
    <x v="0"/>
    <x v="2"/>
    <n v="24523938"/>
    <x v="0"/>
    <x v="4"/>
    <x v="7"/>
    <x v="6"/>
  </r>
  <r>
    <x v="155"/>
    <x v="142"/>
    <s v="CUBRIMIENTO"/>
    <x v="0"/>
    <m/>
    <s v="0000-00-00"/>
    <s v="2024-05-29"/>
    <s v="2024-06-11 12:10:33"/>
    <s v="2024-07-22 17:51:04"/>
    <s v="2024-08-09 11:11:34"/>
    <s v="2024-09-03 09:38:04"/>
    <s v="2024-11-20 11:44:22"/>
    <s v="2024-06-11"/>
    <s v="2024-06-21"/>
    <s v="2024-06-29"/>
    <s v="2024-07-01"/>
    <s v="2024-07-09"/>
    <x v="3"/>
    <s v="Medellin"/>
    <s v="PTEK12"/>
    <x v="295"/>
    <s v="LONA PERGOTEX BLACKOUT BLANCA 3 M"/>
    <x v="3"/>
    <n v="1"/>
    <x v="11"/>
    <x v="0"/>
    <x v="2"/>
    <n v="24085120"/>
    <x v="0"/>
    <x v="4"/>
    <x v="7"/>
    <x v="6"/>
  </r>
  <r>
    <x v="155"/>
    <x v="142"/>
    <s v="CUBRIMIENTO"/>
    <x v="0"/>
    <m/>
    <s v="0000-00-00"/>
    <s v="2024-05-29"/>
    <s v="2024-06-11 12:10:33"/>
    <s v="2024-07-22 17:51:04"/>
    <s v="2024-08-09 11:11:34"/>
    <s v="2024-09-03 09:38:04"/>
    <s v="2024-11-20 11:44:22"/>
    <s v="2024-06-11"/>
    <s v="2024-06-21"/>
    <s v="2024-06-29"/>
    <s v="2024-07-01"/>
    <s v="2024-07-09"/>
    <x v="3"/>
    <s v="Medellin"/>
    <s v="PTEK21"/>
    <x v="279"/>
    <s v="LONA PERGOTEX BLACKOUT BLANCA 3 M"/>
    <x v="3"/>
    <n v="1"/>
    <x v="15"/>
    <x v="0"/>
    <x v="16"/>
    <n v="33648082"/>
    <x v="0"/>
    <x v="4"/>
    <x v="7"/>
    <x v="6"/>
  </r>
  <r>
    <x v="155"/>
    <x v="142"/>
    <s v="CUBRIMIENTO"/>
    <x v="0"/>
    <m/>
    <s v="0000-00-00"/>
    <s v="2024-05-29"/>
    <s v="2024-06-11 12:10:33"/>
    <s v="2024-07-22 17:51:04"/>
    <s v="2024-08-09 11:11:34"/>
    <s v="2024-09-03 09:38:04"/>
    <s v="2024-11-20 11:44:22"/>
    <s v="2024-06-11"/>
    <s v="2024-06-21"/>
    <s v="2024-06-29"/>
    <s v="2024-07-01"/>
    <s v="2024-07-09"/>
    <x v="3"/>
    <s v="Medellin"/>
    <s v="PTEK21"/>
    <x v="279"/>
    <s v="LONA PERGOTEX BLACKOUT BLANCA 3 M"/>
    <x v="3"/>
    <n v="1"/>
    <x v="11"/>
    <x v="0"/>
    <x v="16"/>
    <n v="32221178"/>
    <x v="0"/>
    <x v="4"/>
    <x v="7"/>
    <x v="6"/>
  </r>
  <r>
    <x v="155"/>
    <x v="142"/>
    <s v="CUBRIMIENTO"/>
    <x v="0"/>
    <m/>
    <s v="0000-00-00"/>
    <s v="2024-05-29"/>
    <s v="2024-06-11 12:10:33"/>
    <s v="2024-07-22 17:51:04"/>
    <s v="2024-08-09 11:11:34"/>
    <s v="2024-09-03 09:38:04"/>
    <s v="2024-11-20 11:44:22"/>
    <s v="2024-06-11"/>
    <s v="2024-06-21"/>
    <s v="2024-06-29"/>
    <s v="2024-07-01"/>
    <s v="2024-07-09"/>
    <x v="3"/>
    <s v="Medellin"/>
    <s v="SERV03"/>
    <x v="9"/>
    <m/>
    <x v="0"/>
    <n v="1"/>
    <x v="0"/>
    <x v="0"/>
    <x v="0"/>
    <n v="980000"/>
    <x v="0"/>
    <x v="1"/>
    <x v="1"/>
    <x v="6"/>
  </r>
  <r>
    <x v="155"/>
    <x v="142"/>
    <s v="CUBRIMIENTO"/>
    <x v="0"/>
    <m/>
    <s v="0000-00-00"/>
    <s v="2024-05-29"/>
    <s v="2024-06-11 12:10:33"/>
    <s v="2024-07-22 17:51:04"/>
    <s v="2024-08-09 11:11:34"/>
    <s v="2024-09-03 09:38:04"/>
    <s v="2024-11-20 11:44:22"/>
    <s v="2024-06-11"/>
    <s v="2024-06-21"/>
    <s v="2024-06-29"/>
    <s v="2024-07-01"/>
    <s v="2024-07-09"/>
    <x v="3"/>
    <s v="Medellin"/>
    <s v="SPOT10"/>
    <x v="75"/>
    <m/>
    <x v="0"/>
    <n v="2"/>
    <x v="0"/>
    <x v="0"/>
    <x v="0"/>
    <n v="3517986"/>
    <x v="0"/>
    <x v="0"/>
    <x v="0"/>
    <x v="6"/>
  </r>
  <r>
    <x v="155"/>
    <x v="142"/>
    <s v="CUBRIMIENTO"/>
    <x v="0"/>
    <m/>
    <s v="0000-00-00"/>
    <s v="2024-05-29"/>
    <s v="2024-06-11 12:10:33"/>
    <s v="2024-07-22 17:51:04"/>
    <s v="2024-08-09 11:11:34"/>
    <s v="2024-09-03 09:38:04"/>
    <s v="2024-11-20 11:44:22"/>
    <s v="2024-06-11"/>
    <s v="2024-06-21"/>
    <s v="2024-06-29"/>
    <s v="2024-07-01"/>
    <s v="2024-07-09"/>
    <x v="3"/>
    <s v="Medellin"/>
    <s v="SPOT14"/>
    <x v="296"/>
    <m/>
    <x v="0"/>
    <n v="2"/>
    <x v="0"/>
    <x v="0"/>
    <x v="0"/>
    <n v="4495684"/>
    <x v="0"/>
    <x v="0"/>
    <x v="0"/>
    <x v="6"/>
  </r>
  <r>
    <x v="155"/>
    <x v="142"/>
    <s v="CUBRIMIENTO"/>
    <x v="0"/>
    <m/>
    <s v="0000-00-00"/>
    <s v="2024-05-29"/>
    <s v="2024-06-11 12:10:33"/>
    <s v="2024-07-22 17:51:04"/>
    <s v="2024-08-09 11:11:34"/>
    <s v="2024-09-03 09:38:04"/>
    <s v="2024-11-20 11:44:22"/>
    <s v="2024-06-11"/>
    <s v="2024-06-21"/>
    <s v="2024-06-29"/>
    <s v="2024-07-01"/>
    <s v="2024-07-09"/>
    <x v="3"/>
    <s v="Medellin"/>
    <s v="TRANSP06"/>
    <x v="59"/>
    <m/>
    <x v="0"/>
    <n v="1"/>
    <x v="0"/>
    <x v="0"/>
    <x v="0"/>
    <n v="4000000"/>
    <x v="0"/>
    <x v="1"/>
    <x v="1"/>
    <x v="6"/>
  </r>
  <r>
    <x v="156"/>
    <x v="143"/>
    <s v="CUBRIMIENTO"/>
    <x v="0"/>
    <m/>
    <s v="2024-05-11"/>
    <s v="2024-08-27"/>
    <s v="2024-09-03 12:05:50"/>
    <s v="0000-00-00 00:00:00"/>
    <s v="2024-10-15 12:19:25"/>
    <s v="2024-10-19 13:02:05"/>
    <s v="0000-00-00 00:00:00"/>
    <s v="2024-09-03"/>
    <s v="2024-09-03"/>
    <s v="2024-09-13"/>
    <s v="2024-09-15"/>
    <s v="2024-09-15"/>
    <x v="3"/>
    <s v="Bogota"/>
    <s v="6543"/>
    <x v="123"/>
    <m/>
    <x v="0"/>
    <n v="5"/>
    <x v="0"/>
    <x v="0"/>
    <x v="0"/>
    <n v="500000"/>
    <x v="0"/>
    <x v="0"/>
    <x v="0"/>
    <x v="4"/>
  </r>
  <r>
    <x v="156"/>
    <x v="143"/>
    <s v="CUBRIMIENTO"/>
    <x v="0"/>
    <m/>
    <s v="2024-05-11"/>
    <s v="2024-08-27"/>
    <s v="2024-09-03 12:05:50"/>
    <s v="0000-00-00 00:00:00"/>
    <s v="2024-10-15 12:19:25"/>
    <s v="2024-10-19 13:02:05"/>
    <s v="0000-00-00 00:00:00"/>
    <s v="2024-09-03"/>
    <s v="2024-09-03"/>
    <s v="2024-09-13"/>
    <s v="2024-09-15"/>
    <s v="2024-09-15"/>
    <x v="3"/>
    <s v="Bogota"/>
    <s v="REP022"/>
    <x v="297"/>
    <m/>
    <x v="0"/>
    <n v="1"/>
    <x v="0"/>
    <x v="0"/>
    <x v="0"/>
    <n v="203000"/>
    <x v="0"/>
    <x v="0"/>
    <x v="0"/>
    <x v="4"/>
  </r>
  <r>
    <x v="156"/>
    <x v="143"/>
    <s v="CUBRIMIENTO"/>
    <x v="0"/>
    <m/>
    <s v="2024-05-11"/>
    <s v="2024-08-27"/>
    <s v="2024-09-03 12:05:50"/>
    <s v="0000-00-00 00:00:00"/>
    <s v="2024-10-15 12:19:25"/>
    <s v="2024-10-19 13:02:05"/>
    <s v="0000-00-00 00:00:00"/>
    <s v="2024-09-03"/>
    <s v="2024-09-03"/>
    <s v="2024-09-13"/>
    <s v="2024-09-15"/>
    <s v="2024-09-15"/>
    <x v="3"/>
    <s v="Bogota"/>
    <s v="REP022"/>
    <x v="297"/>
    <m/>
    <x v="0"/>
    <n v="1"/>
    <x v="0"/>
    <x v="0"/>
    <x v="0"/>
    <n v="350000"/>
    <x v="0"/>
    <x v="0"/>
    <x v="0"/>
    <x v="4"/>
  </r>
  <r>
    <x v="156"/>
    <x v="143"/>
    <s v="CUBRIMIENTO"/>
    <x v="0"/>
    <m/>
    <s v="2024-05-11"/>
    <s v="2024-08-27"/>
    <s v="2024-09-03 12:05:50"/>
    <s v="0000-00-00 00:00:00"/>
    <s v="2024-10-15 12:19:25"/>
    <s v="2024-10-19 13:02:05"/>
    <s v="0000-00-00 00:00:00"/>
    <s v="2024-09-03"/>
    <s v="2024-09-03"/>
    <s v="2024-09-13"/>
    <s v="2024-09-15"/>
    <s v="2024-09-15"/>
    <x v="3"/>
    <s v="Bogota"/>
    <s v="REP022"/>
    <x v="297"/>
    <m/>
    <x v="0"/>
    <n v="1"/>
    <x v="0"/>
    <x v="0"/>
    <x v="0"/>
    <n v="252000"/>
    <x v="0"/>
    <x v="0"/>
    <x v="0"/>
    <x v="4"/>
  </r>
  <r>
    <x v="156"/>
    <x v="143"/>
    <s v="CUBRIMIENTO"/>
    <x v="0"/>
    <m/>
    <s v="2024-05-11"/>
    <s v="2024-08-27"/>
    <s v="2024-09-03 12:05:50"/>
    <s v="0000-00-00 00:00:00"/>
    <s v="2024-10-15 12:19:25"/>
    <s v="2024-10-19 13:02:05"/>
    <s v="0000-00-00 00:00:00"/>
    <s v="2024-09-03"/>
    <s v="2024-09-03"/>
    <s v="2024-09-13"/>
    <s v="2024-09-15"/>
    <s v="2024-09-15"/>
    <x v="3"/>
    <s v="Bogota"/>
    <s v="REP036"/>
    <x v="72"/>
    <m/>
    <x v="0"/>
    <n v="1"/>
    <x v="0"/>
    <x v="0"/>
    <x v="0"/>
    <n v="554400"/>
    <x v="0"/>
    <x v="0"/>
    <x v="0"/>
    <x v="4"/>
  </r>
  <r>
    <x v="156"/>
    <x v="143"/>
    <s v="CUBRIMIENTO"/>
    <x v="0"/>
    <m/>
    <s v="2024-05-11"/>
    <s v="2024-08-27"/>
    <s v="2024-09-03 12:05:50"/>
    <s v="0000-00-00 00:00:00"/>
    <s v="2024-10-15 12:19:25"/>
    <s v="2024-10-19 13:02:05"/>
    <s v="0000-00-00 00:00:00"/>
    <s v="2024-09-03"/>
    <s v="2024-09-03"/>
    <s v="2024-09-13"/>
    <s v="2024-09-15"/>
    <s v="2024-09-15"/>
    <x v="3"/>
    <s v="Bogota"/>
    <s v="REP036"/>
    <x v="72"/>
    <m/>
    <x v="0"/>
    <n v="1"/>
    <x v="0"/>
    <x v="0"/>
    <x v="0"/>
    <n v="962500"/>
    <x v="0"/>
    <x v="0"/>
    <x v="0"/>
    <x v="4"/>
  </r>
  <r>
    <x v="156"/>
    <x v="143"/>
    <s v="CUBRIMIENTO"/>
    <x v="0"/>
    <m/>
    <s v="2024-05-11"/>
    <s v="2024-08-27"/>
    <s v="2024-09-03 12:05:50"/>
    <s v="0000-00-00 00:00:00"/>
    <s v="2024-10-15 12:19:25"/>
    <s v="2024-10-19 13:02:05"/>
    <s v="0000-00-00 00:00:00"/>
    <s v="2024-09-03"/>
    <s v="2024-09-03"/>
    <s v="2024-09-13"/>
    <s v="2024-09-15"/>
    <s v="2024-09-15"/>
    <x v="3"/>
    <s v="Bogota"/>
    <s v="REP036"/>
    <x v="72"/>
    <m/>
    <x v="0"/>
    <n v="1"/>
    <x v="0"/>
    <x v="0"/>
    <x v="0"/>
    <n v="689850"/>
    <x v="0"/>
    <x v="0"/>
    <x v="0"/>
    <x v="4"/>
  </r>
  <r>
    <x v="156"/>
    <x v="143"/>
    <s v="CUBRIMIENTO"/>
    <x v="0"/>
    <m/>
    <s v="2024-05-11"/>
    <s v="2024-08-27"/>
    <s v="2024-09-03 12:05:50"/>
    <s v="0000-00-00 00:00:00"/>
    <s v="2024-10-15 12:19:25"/>
    <s v="2024-10-19 13:02:05"/>
    <s v="0000-00-00 00:00:00"/>
    <s v="2024-09-03"/>
    <s v="2024-09-03"/>
    <s v="2024-09-13"/>
    <s v="2024-09-15"/>
    <s v="2024-09-15"/>
    <x v="3"/>
    <s v="Bogota"/>
    <s v="SERV04"/>
    <x v="50"/>
    <m/>
    <x v="0"/>
    <n v="1"/>
    <x v="0"/>
    <x v="0"/>
    <x v="0"/>
    <n v="2500000"/>
    <x v="0"/>
    <x v="1"/>
    <x v="1"/>
    <x v="4"/>
  </r>
  <r>
    <x v="156"/>
    <x v="143"/>
    <s v="CUBRIMIENTO"/>
    <x v="0"/>
    <m/>
    <s v="2024-05-11"/>
    <s v="2024-08-27"/>
    <s v="2024-09-03 12:05:50"/>
    <s v="0000-00-00 00:00:00"/>
    <s v="2024-10-15 12:19:25"/>
    <s v="2024-10-19 13:02:05"/>
    <s v="0000-00-00 00:00:00"/>
    <s v="2024-09-03"/>
    <s v="2024-09-03"/>
    <s v="2024-09-13"/>
    <s v="2024-09-15"/>
    <s v="2024-09-15"/>
    <x v="3"/>
    <s v="Bogota"/>
    <s v="SERV14"/>
    <x v="137"/>
    <m/>
    <x v="0"/>
    <n v="1"/>
    <x v="0"/>
    <x v="0"/>
    <x v="0"/>
    <n v="2000000"/>
    <x v="0"/>
    <x v="0"/>
    <x v="0"/>
    <x v="4"/>
  </r>
  <r>
    <x v="156"/>
    <x v="143"/>
    <s v="CUBRIMIENTO"/>
    <x v="0"/>
    <m/>
    <s v="2024-05-11"/>
    <s v="2024-08-27"/>
    <s v="2024-09-03 12:05:50"/>
    <s v="0000-00-00 00:00:00"/>
    <s v="2024-10-15 12:19:25"/>
    <s v="2024-10-19 13:02:05"/>
    <s v="0000-00-00 00:00:00"/>
    <s v="2024-09-03"/>
    <s v="2024-09-03"/>
    <s v="2024-09-13"/>
    <s v="2024-09-15"/>
    <s v="2024-09-15"/>
    <x v="3"/>
    <s v="Bogota"/>
    <s v="SERVLAV04"/>
    <x v="58"/>
    <m/>
    <x v="0"/>
    <n v="1"/>
    <x v="0"/>
    <x v="0"/>
    <x v="0"/>
    <n v="633600"/>
    <x v="0"/>
    <x v="1"/>
    <x v="1"/>
    <x v="4"/>
  </r>
  <r>
    <x v="156"/>
    <x v="143"/>
    <s v="CUBRIMIENTO"/>
    <x v="0"/>
    <m/>
    <s v="2024-05-11"/>
    <s v="2024-08-27"/>
    <s v="2024-09-03 12:05:50"/>
    <s v="0000-00-00 00:00:00"/>
    <s v="2024-10-15 12:19:25"/>
    <s v="2024-10-19 13:02:05"/>
    <s v="0000-00-00 00:00:00"/>
    <s v="2024-09-03"/>
    <s v="2024-09-03"/>
    <s v="2024-09-13"/>
    <s v="2024-09-15"/>
    <s v="2024-09-15"/>
    <x v="3"/>
    <s v="Bogota"/>
    <s v="SERVLAV04"/>
    <x v="58"/>
    <m/>
    <x v="0"/>
    <n v="1"/>
    <x v="0"/>
    <x v="0"/>
    <x v="0"/>
    <n v="1100000"/>
    <x v="0"/>
    <x v="1"/>
    <x v="1"/>
    <x v="4"/>
  </r>
  <r>
    <x v="156"/>
    <x v="143"/>
    <s v="CUBRIMIENTO"/>
    <x v="0"/>
    <m/>
    <s v="2024-05-11"/>
    <s v="2024-08-27"/>
    <s v="2024-09-03 12:05:50"/>
    <s v="0000-00-00 00:00:00"/>
    <s v="2024-10-15 12:19:25"/>
    <s v="2024-10-19 13:02:05"/>
    <s v="0000-00-00 00:00:00"/>
    <s v="2024-09-03"/>
    <s v="2024-09-03"/>
    <s v="2024-09-13"/>
    <s v="2024-09-15"/>
    <s v="2024-09-15"/>
    <x v="3"/>
    <s v="Bogota"/>
    <s v="SERVLAV04"/>
    <x v="58"/>
    <m/>
    <x v="0"/>
    <n v="1"/>
    <x v="0"/>
    <x v="0"/>
    <x v="0"/>
    <n v="788400"/>
    <x v="0"/>
    <x v="1"/>
    <x v="1"/>
    <x v="4"/>
  </r>
  <r>
    <x v="156"/>
    <x v="143"/>
    <s v="CUBRIMIENTO"/>
    <x v="0"/>
    <m/>
    <s v="2024-05-11"/>
    <s v="2024-08-27"/>
    <s v="2024-09-03 12:05:50"/>
    <s v="0000-00-00 00:00:00"/>
    <s v="2024-10-15 12:19:25"/>
    <s v="2024-10-19 13:02:05"/>
    <s v="0000-00-00 00:00:00"/>
    <s v="2024-09-03"/>
    <s v="2024-09-03"/>
    <s v="2024-09-13"/>
    <s v="2024-09-15"/>
    <s v="2024-09-15"/>
    <x v="3"/>
    <s v="Bogota"/>
    <s v="SERVLAV10"/>
    <x v="73"/>
    <m/>
    <x v="0"/>
    <n v="1"/>
    <x v="0"/>
    <x v="0"/>
    <x v="0"/>
    <n v="203000"/>
    <x v="0"/>
    <x v="1"/>
    <x v="1"/>
    <x v="4"/>
  </r>
  <r>
    <x v="156"/>
    <x v="143"/>
    <s v="CUBRIMIENTO"/>
    <x v="0"/>
    <m/>
    <s v="2024-05-11"/>
    <s v="2024-08-27"/>
    <s v="2024-09-03 12:05:50"/>
    <s v="0000-00-00 00:00:00"/>
    <s v="2024-10-15 12:19:25"/>
    <s v="2024-10-19 13:02:05"/>
    <s v="0000-00-00 00:00:00"/>
    <s v="2024-09-03"/>
    <s v="2024-09-03"/>
    <s v="2024-09-13"/>
    <s v="2024-09-15"/>
    <s v="2024-09-15"/>
    <x v="3"/>
    <s v="Bogota"/>
    <s v="SERVLAV10"/>
    <x v="73"/>
    <m/>
    <x v="0"/>
    <n v="1"/>
    <x v="0"/>
    <x v="0"/>
    <x v="0"/>
    <n v="400000"/>
    <x v="0"/>
    <x v="1"/>
    <x v="1"/>
    <x v="4"/>
  </r>
  <r>
    <x v="156"/>
    <x v="143"/>
    <s v="CUBRIMIENTO"/>
    <x v="0"/>
    <m/>
    <s v="2024-05-11"/>
    <s v="2024-08-27"/>
    <s v="2024-09-03 12:05:50"/>
    <s v="0000-00-00 00:00:00"/>
    <s v="2024-10-15 12:19:25"/>
    <s v="2024-10-19 13:02:05"/>
    <s v="0000-00-00 00:00:00"/>
    <s v="2024-09-03"/>
    <s v="2024-09-03"/>
    <s v="2024-09-13"/>
    <s v="2024-09-15"/>
    <s v="2024-09-15"/>
    <x v="3"/>
    <s v="Bogota"/>
    <s v="SERVLAV10"/>
    <x v="73"/>
    <m/>
    <x v="0"/>
    <n v="1"/>
    <x v="0"/>
    <x v="0"/>
    <x v="0"/>
    <n v="288000"/>
    <x v="0"/>
    <x v="1"/>
    <x v="1"/>
    <x v="4"/>
  </r>
  <r>
    <x v="157"/>
    <x v="61"/>
    <s v="MUEBLES CC CUBRIMIENTOS"/>
    <x v="0"/>
    <m/>
    <s v="2024-05-11"/>
    <s v="2024-05-14"/>
    <s v="2024-05-16 09:12:43"/>
    <s v="0000-00-00 00:00:00"/>
    <s v="2024-06-09 17:18:35"/>
    <s v="2024-06-11 07:37:22"/>
    <s v="2024-06-17 15:41:35"/>
    <s v="2024-05-16"/>
    <s v="2024-05-16"/>
    <s v="2024-06-11"/>
    <s v="2024-06-13"/>
    <s v="2024-06-17"/>
    <x v="1"/>
    <s v="Bogota"/>
    <s v="1967"/>
    <x v="290"/>
    <s v="LONA DICKSON ROJO CARMIN (U411)"/>
    <x v="0"/>
    <n v="2"/>
    <x v="0"/>
    <x v="0"/>
    <x v="0"/>
    <n v="0"/>
    <x v="0"/>
    <x v="2"/>
    <x v="0"/>
    <x v="6"/>
  </r>
  <r>
    <x v="157"/>
    <x v="61"/>
    <s v="MUEBLES CC CUBRIMIENTOS"/>
    <x v="0"/>
    <m/>
    <s v="2024-05-11"/>
    <s v="2024-05-14"/>
    <s v="2024-05-16 09:12:43"/>
    <s v="0000-00-00 00:00:00"/>
    <s v="2024-06-09 17:18:35"/>
    <s v="2024-06-11 07:37:22"/>
    <s v="2024-06-17 15:41:35"/>
    <s v="2024-05-16"/>
    <s v="2024-05-16"/>
    <s v="2024-06-11"/>
    <s v="2024-06-13"/>
    <s v="2024-06-17"/>
    <x v="1"/>
    <s v="Bogota"/>
    <s v="8530"/>
    <x v="291"/>
    <m/>
    <x v="5"/>
    <n v="1"/>
    <x v="0"/>
    <x v="0"/>
    <x v="0"/>
    <n v="0"/>
    <x v="0"/>
    <x v="2"/>
    <x v="0"/>
    <x v="6"/>
  </r>
  <r>
    <x v="158"/>
    <x v="144"/>
    <s v="MUEBLES CC CUBRIMIENTOS"/>
    <x v="0"/>
    <m/>
    <s v="2024-05-11"/>
    <s v="2024-05-15"/>
    <s v="2024-05-16 09:13:40"/>
    <s v="0000-00-00 00:00:00"/>
    <s v="2024-05-31 07:50:35"/>
    <s v="2024-05-31 07:51:28"/>
    <s v="2024-06-08 08:05:29"/>
    <s v="2024-05-17"/>
    <s v="2024-05-17"/>
    <s v="2024-06-24"/>
    <s v="2024-06-26"/>
    <s v="2024-06-28"/>
    <x v="3"/>
    <s v="Bogota"/>
    <s v="15868"/>
    <x v="298"/>
    <s v="LONAFLEX"/>
    <x v="0"/>
    <n v="1"/>
    <x v="0"/>
    <x v="0"/>
    <x v="0"/>
    <n v="645879"/>
    <x v="0"/>
    <x v="5"/>
    <x v="0"/>
    <x v="6"/>
  </r>
  <r>
    <x v="159"/>
    <x v="145"/>
    <s v="MUEBLES CC CUBRIMIENTOS"/>
    <x v="0"/>
    <m/>
    <s v="2024-05-14"/>
    <s v="2024-05-15"/>
    <s v="2024-05-17 15:43:14"/>
    <s v="0000-00-00 00:00:00"/>
    <s v="2024-05-20 12:00:17"/>
    <s v="2024-05-20 12:00:52"/>
    <s v="0000-00-00 00:00:00"/>
    <s v="2024-05-17"/>
    <s v="2024-05-17"/>
    <s v="2024-05-21"/>
    <s v="2024-05-22"/>
    <s v="2024-05-22"/>
    <x v="0"/>
    <s v="Virtual"/>
    <s v="ALUFG08"/>
    <x v="299"/>
    <m/>
    <x v="0"/>
    <n v="3"/>
    <x v="0"/>
    <x v="0"/>
    <x v="0"/>
    <n v="619629"/>
    <x v="0"/>
    <x v="0"/>
    <x v="0"/>
    <x v="9"/>
  </r>
  <r>
    <x v="160"/>
    <x v="138"/>
    <s v="CUBRIMIENTO"/>
    <x v="0"/>
    <m/>
    <s v="2024-05-14"/>
    <s v="2024-05-14"/>
    <s v="2024-05-14 08:59:16"/>
    <s v="0000-00-00 00:00:00"/>
    <s v="2024-05-14 08:59:23"/>
    <s v="2024-05-14 17:18:52"/>
    <s v="0000-00-00 00:00:00"/>
    <s v="2024-05-15"/>
    <s v="2024-05-15"/>
    <s v="2024-05-17"/>
    <s v="2024-05-20"/>
    <s v="2024-05-20"/>
    <x v="0"/>
    <s v="Toscany"/>
    <s v="55"/>
    <x v="256"/>
    <m/>
    <x v="0"/>
    <n v="24"/>
    <x v="0"/>
    <x v="0"/>
    <x v="0"/>
    <n v="1200000"/>
    <x v="0"/>
    <x v="0"/>
    <x v="0"/>
    <x v="9"/>
  </r>
  <r>
    <x v="161"/>
    <x v="146"/>
    <s v="MUEBLES CC CUBRIMIENTOS"/>
    <x v="0"/>
    <m/>
    <s v="2024-05-14"/>
    <s v="2024-05-17"/>
    <s v="2024-05-20 14:18:52"/>
    <s v="0000-00-00 00:00:00"/>
    <s v="0000-00-00 00:00:00"/>
    <s v="2024-06-21 16:01:43"/>
    <s v="2024-07-03 16:58:14"/>
    <s v="2024-05-20"/>
    <s v="2024-05-20"/>
    <s v="2024-06-13"/>
    <s v="2024-06-17"/>
    <s v="2024-06-19"/>
    <x v="1"/>
    <s v="Medellin"/>
    <s v="15537"/>
    <x v="85"/>
    <s v="LONA DICKSON CRUDO REF:6020"/>
    <x v="0"/>
    <n v="1"/>
    <x v="0"/>
    <x v="0"/>
    <x v="0"/>
    <n v="11179241"/>
    <x v="0"/>
    <x v="0"/>
    <x v="0"/>
    <x v="6"/>
  </r>
  <r>
    <x v="161"/>
    <x v="146"/>
    <s v="MUEBLES CC CUBRIMIENTOS"/>
    <x v="0"/>
    <m/>
    <s v="2024-05-14"/>
    <s v="2024-05-17"/>
    <s v="2024-05-20 14:18:52"/>
    <s v="0000-00-00 00:00:00"/>
    <s v="0000-00-00 00:00:00"/>
    <s v="2024-06-21 16:01:43"/>
    <s v="2024-07-03 16:58:14"/>
    <s v="2024-05-20"/>
    <s v="2024-05-20"/>
    <s v="2024-06-13"/>
    <s v="2024-06-17"/>
    <s v="2024-06-19"/>
    <x v="1"/>
    <s v="Medellin"/>
    <s v="15543"/>
    <x v="300"/>
    <s v="LONA DICKSON CRUDO REF:6020"/>
    <x v="0"/>
    <n v="1"/>
    <x v="0"/>
    <x v="0"/>
    <x v="0"/>
    <n v="5524813"/>
    <x v="0"/>
    <x v="0"/>
    <x v="0"/>
    <x v="6"/>
  </r>
  <r>
    <x v="161"/>
    <x v="146"/>
    <s v="MUEBLES CC CUBRIMIENTOS"/>
    <x v="0"/>
    <m/>
    <s v="2024-05-14"/>
    <s v="2024-05-17"/>
    <s v="2024-05-20 14:18:52"/>
    <s v="0000-00-00 00:00:00"/>
    <s v="0000-00-00 00:00:00"/>
    <s v="2024-06-21 16:01:43"/>
    <s v="2024-07-03 16:58:14"/>
    <s v="2024-05-20"/>
    <s v="2024-05-20"/>
    <s v="2024-06-13"/>
    <s v="2024-06-17"/>
    <s v="2024-06-19"/>
    <x v="1"/>
    <s v="Medellin"/>
    <s v="TRANSP12"/>
    <x v="118"/>
    <m/>
    <x v="0"/>
    <n v="1"/>
    <x v="0"/>
    <x v="0"/>
    <x v="0"/>
    <n v="280000"/>
    <x v="0"/>
    <x v="1"/>
    <x v="1"/>
    <x v="6"/>
  </r>
  <r>
    <x v="162"/>
    <x v="147"/>
    <s v="CUBRIMIENTO"/>
    <x v="0"/>
    <m/>
    <s v="2024-05-14"/>
    <s v="2024-05-16"/>
    <s v="2024-05-16 15:04:16"/>
    <s v="0000-00-00 00:00:00"/>
    <s v="2024-05-23 16:29:09"/>
    <s v="2024-05-23 17:48:27"/>
    <s v="2024-06-05 21:00:58"/>
    <s v="2024-05-20"/>
    <s v="2024-05-20"/>
    <s v="2024-06-03"/>
    <s v="2024-06-06"/>
    <s v="2024-06-12"/>
    <x v="1"/>
    <s v="Cali"/>
    <s v="18451"/>
    <x v="16"/>
    <m/>
    <x v="0"/>
    <n v="2"/>
    <x v="0"/>
    <x v="0"/>
    <x v="0"/>
    <n v="16500"/>
    <x v="0"/>
    <x v="0"/>
    <x v="0"/>
    <x v="6"/>
  </r>
  <r>
    <x v="162"/>
    <x v="147"/>
    <s v="CUBRIMIENTO"/>
    <x v="0"/>
    <m/>
    <s v="2024-05-14"/>
    <s v="2024-05-16"/>
    <s v="2024-05-16 15:04:16"/>
    <s v="0000-00-00 00:00:00"/>
    <s v="2024-05-23 16:29:09"/>
    <s v="2024-05-23 17:48:27"/>
    <s v="2024-06-05 21:00:58"/>
    <s v="2024-05-20"/>
    <s v="2024-05-20"/>
    <s v="2024-06-03"/>
    <s v="2024-06-06"/>
    <s v="2024-06-12"/>
    <x v="1"/>
    <s v="Cali"/>
    <s v="18452"/>
    <x v="17"/>
    <m/>
    <x v="0"/>
    <n v="2"/>
    <x v="0"/>
    <x v="0"/>
    <x v="0"/>
    <n v="16500"/>
    <x v="0"/>
    <x v="0"/>
    <x v="0"/>
    <x v="6"/>
  </r>
  <r>
    <x v="162"/>
    <x v="147"/>
    <s v="CUBRIMIENTO"/>
    <x v="0"/>
    <m/>
    <s v="2024-05-14"/>
    <s v="2024-05-16"/>
    <s v="2024-05-16 15:04:16"/>
    <s v="0000-00-00 00:00:00"/>
    <s v="2024-05-23 16:29:09"/>
    <s v="2024-05-23 17:48:27"/>
    <s v="2024-06-05 21:00:58"/>
    <s v="2024-05-20"/>
    <s v="2024-05-20"/>
    <s v="2024-06-03"/>
    <s v="2024-06-06"/>
    <s v="2024-06-12"/>
    <x v="1"/>
    <s v="Cali"/>
    <s v="18462"/>
    <x v="227"/>
    <m/>
    <x v="0"/>
    <n v="30"/>
    <x v="0"/>
    <x v="0"/>
    <x v="0"/>
    <n v="307500"/>
    <x v="0"/>
    <x v="0"/>
    <x v="0"/>
    <x v="6"/>
  </r>
  <r>
    <x v="162"/>
    <x v="147"/>
    <s v="CUBRIMIENTO"/>
    <x v="0"/>
    <m/>
    <s v="2024-05-14"/>
    <s v="2024-05-16"/>
    <s v="2024-05-16 15:04:16"/>
    <s v="0000-00-00 00:00:00"/>
    <s v="2024-05-23 16:29:09"/>
    <s v="2024-05-23 17:48:27"/>
    <s v="2024-06-05 21:00:58"/>
    <s v="2024-05-20"/>
    <s v="2024-05-20"/>
    <s v="2024-06-03"/>
    <s v="2024-06-06"/>
    <s v="2024-06-12"/>
    <x v="1"/>
    <s v="Cali"/>
    <s v="19544"/>
    <x v="23"/>
    <m/>
    <x v="0"/>
    <n v="1"/>
    <x v="0"/>
    <x v="0"/>
    <x v="0"/>
    <n v="12500"/>
    <x v="0"/>
    <x v="0"/>
    <x v="0"/>
    <x v="6"/>
  </r>
  <r>
    <x v="162"/>
    <x v="147"/>
    <s v="CUBRIMIENTO"/>
    <x v="0"/>
    <m/>
    <s v="2024-05-14"/>
    <s v="2024-05-16"/>
    <s v="2024-05-16 15:04:16"/>
    <s v="0000-00-00 00:00:00"/>
    <s v="2024-05-23 16:29:09"/>
    <s v="2024-05-23 17:48:27"/>
    <s v="2024-06-05 21:00:58"/>
    <s v="2024-05-20"/>
    <s v="2024-05-20"/>
    <s v="2024-06-03"/>
    <s v="2024-06-06"/>
    <s v="2024-06-12"/>
    <x v="1"/>
    <s v="Cali"/>
    <s v="19545"/>
    <x v="24"/>
    <m/>
    <x v="0"/>
    <n v="1"/>
    <x v="0"/>
    <x v="0"/>
    <x v="0"/>
    <n v="12000"/>
    <x v="0"/>
    <x v="0"/>
    <x v="0"/>
    <x v="6"/>
  </r>
  <r>
    <x v="162"/>
    <x v="147"/>
    <s v="CUBRIMIENTO"/>
    <x v="0"/>
    <m/>
    <s v="2024-05-14"/>
    <s v="2024-05-16"/>
    <s v="2024-05-16 15:04:16"/>
    <s v="0000-00-00 00:00:00"/>
    <s v="2024-05-23 16:29:09"/>
    <s v="2024-05-23 17:48:27"/>
    <s v="2024-06-05 21:00:58"/>
    <s v="2024-05-20"/>
    <s v="2024-05-20"/>
    <s v="2024-06-03"/>
    <s v="2024-06-06"/>
    <s v="2024-06-12"/>
    <x v="1"/>
    <s v="Cali"/>
    <s v="19546"/>
    <x v="25"/>
    <m/>
    <x v="0"/>
    <n v="1"/>
    <x v="0"/>
    <x v="0"/>
    <x v="0"/>
    <n v="11750"/>
    <x v="0"/>
    <x v="0"/>
    <x v="0"/>
    <x v="6"/>
  </r>
  <r>
    <x v="162"/>
    <x v="147"/>
    <s v="CUBRIMIENTO"/>
    <x v="0"/>
    <m/>
    <s v="2024-05-14"/>
    <s v="2024-05-16"/>
    <s v="2024-05-16 15:04:16"/>
    <s v="0000-00-00 00:00:00"/>
    <s v="2024-05-23 16:29:09"/>
    <s v="2024-05-23 17:48:27"/>
    <s v="2024-06-05 21:00:58"/>
    <s v="2024-05-20"/>
    <s v="2024-05-20"/>
    <s v="2024-06-03"/>
    <s v="2024-06-06"/>
    <s v="2024-06-12"/>
    <x v="1"/>
    <s v="Cali"/>
    <s v="REP049"/>
    <x v="228"/>
    <m/>
    <x v="0"/>
    <n v="1"/>
    <x v="0"/>
    <x v="0"/>
    <x v="0"/>
    <n v="3420000"/>
    <x v="0"/>
    <x v="0"/>
    <x v="0"/>
    <x v="6"/>
  </r>
  <r>
    <x v="163"/>
    <x v="148"/>
    <s v="MUEBLES CC CUBRIMIENTOS"/>
    <x v="0"/>
    <m/>
    <s v="2024-05-14"/>
    <s v="2024-05-22"/>
    <s v="2024-05-23 15:33:17"/>
    <s v="0000-00-00 00:00:00"/>
    <s v="0000-00-00 00:00:00"/>
    <s v="2024-06-19 17:00:45"/>
    <s v="2024-06-26 19:15:46"/>
    <s v="2024-05-23"/>
    <s v="2024-05-23"/>
    <s v="2024-06-18"/>
    <s v="2024-06-20"/>
    <s v="2024-06-25"/>
    <x v="3"/>
    <s v="Bogota"/>
    <s v="5185"/>
    <x v="301"/>
    <s v="LONA DICKSON AZUL MARINO REF:6022"/>
    <x v="0"/>
    <n v="1"/>
    <x v="0"/>
    <x v="0"/>
    <x v="0"/>
    <n v="2314391"/>
    <x v="0"/>
    <x v="0"/>
    <x v="0"/>
    <x v="6"/>
  </r>
  <r>
    <x v="164"/>
    <x v="149"/>
    <s v="MUEBLES CC CUBRIMIENTOS"/>
    <x v="0"/>
    <m/>
    <s v="2024-05-14"/>
    <s v="2024-05-17"/>
    <s v="2024-05-20 10:44:45"/>
    <s v="0000-00-00 00:00:00"/>
    <s v="0000-00-00 00:00:00"/>
    <s v="2024-05-30 16:59:24"/>
    <s v="2024-06-11 09:33:53"/>
    <s v="2024-05-20"/>
    <s v="2024-05-20"/>
    <s v="2024-06-13"/>
    <s v="2024-06-17"/>
    <s v="2024-06-19"/>
    <x v="1"/>
    <s v="Medellin"/>
    <s v="5121"/>
    <x v="255"/>
    <m/>
    <x v="0"/>
    <n v="3"/>
    <x v="0"/>
    <x v="0"/>
    <x v="0"/>
    <n v="1494345"/>
    <x v="0"/>
    <x v="2"/>
    <x v="0"/>
    <x v="6"/>
  </r>
  <r>
    <x v="164"/>
    <x v="149"/>
    <s v="MUEBLES CC CUBRIMIENTOS"/>
    <x v="0"/>
    <m/>
    <s v="2024-05-14"/>
    <s v="2024-05-17"/>
    <s v="2024-05-20 10:44:45"/>
    <s v="0000-00-00 00:00:00"/>
    <s v="0000-00-00 00:00:00"/>
    <s v="2024-05-30 16:59:24"/>
    <s v="2024-06-11 09:33:53"/>
    <s v="2024-05-20"/>
    <s v="2024-05-20"/>
    <s v="2024-06-13"/>
    <s v="2024-06-17"/>
    <s v="2024-06-19"/>
    <x v="1"/>
    <s v="Medellin"/>
    <s v="5121"/>
    <x v="255"/>
    <m/>
    <x v="0"/>
    <n v="3"/>
    <x v="0"/>
    <x v="0"/>
    <x v="0"/>
    <n v="747174"/>
    <x v="0"/>
    <x v="2"/>
    <x v="0"/>
    <x v="6"/>
  </r>
  <r>
    <x v="165"/>
    <x v="150"/>
    <s v="CUBRIMIENTO"/>
    <x v="0"/>
    <m/>
    <s v="2024-05-15"/>
    <s v="2024-06-21"/>
    <s v="2024-06-25 11:36:37"/>
    <s v="0000-00-00 00:00:00"/>
    <s v="2024-07-08 10:53:36"/>
    <s v="2024-07-11 17:11:45"/>
    <s v="2024-08-31 08:06:39"/>
    <s v="2024-06-25"/>
    <s v="2024-06-25"/>
    <s v="2024-07-09"/>
    <s v="2024-07-19"/>
    <s v="2024-07-23"/>
    <x v="1"/>
    <s v="Barranquilla"/>
    <s v="3151"/>
    <x v="57"/>
    <m/>
    <x v="0"/>
    <n v="31"/>
    <x v="0"/>
    <x v="0"/>
    <x v="0"/>
    <n v="1976250"/>
    <x v="0"/>
    <x v="0"/>
    <x v="0"/>
    <x v="1"/>
  </r>
  <r>
    <x v="165"/>
    <x v="150"/>
    <s v="CUBRIMIENTO"/>
    <x v="0"/>
    <m/>
    <s v="2024-05-15"/>
    <s v="2024-06-21"/>
    <s v="2024-06-25 11:36:37"/>
    <s v="0000-00-00 00:00:00"/>
    <s v="2024-07-08 10:53:36"/>
    <s v="2024-07-11 17:11:45"/>
    <s v="2024-08-31 08:06:39"/>
    <s v="2024-06-25"/>
    <s v="2024-06-25"/>
    <s v="2024-07-09"/>
    <s v="2024-07-19"/>
    <s v="2024-07-23"/>
    <x v="1"/>
    <s v="Barranquilla"/>
    <s v="REP035"/>
    <x v="45"/>
    <m/>
    <x v="0"/>
    <n v="1"/>
    <x v="0"/>
    <x v="0"/>
    <x v="0"/>
    <n v="237500"/>
    <x v="0"/>
    <x v="0"/>
    <x v="0"/>
    <x v="1"/>
  </r>
  <r>
    <x v="165"/>
    <x v="150"/>
    <s v="CUBRIMIENTO"/>
    <x v="0"/>
    <m/>
    <s v="2024-05-15"/>
    <s v="2024-06-21"/>
    <s v="2024-06-25 11:36:37"/>
    <s v="0000-00-00 00:00:00"/>
    <s v="2024-07-08 10:53:36"/>
    <s v="2024-07-11 17:11:45"/>
    <s v="2024-08-31 08:06:39"/>
    <s v="2024-06-25"/>
    <s v="2024-06-25"/>
    <s v="2024-07-09"/>
    <s v="2024-07-19"/>
    <s v="2024-07-23"/>
    <x v="1"/>
    <s v="Barranquilla"/>
    <s v="SERV03"/>
    <x v="9"/>
    <m/>
    <x v="0"/>
    <n v="1"/>
    <x v="0"/>
    <x v="0"/>
    <x v="0"/>
    <n v="570000"/>
    <x v="0"/>
    <x v="1"/>
    <x v="1"/>
    <x v="1"/>
  </r>
  <r>
    <x v="165"/>
    <x v="150"/>
    <s v="CUBRIMIENTO"/>
    <x v="0"/>
    <m/>
    <s v="2024-05-15"/>
    <s v="2024-06-21"/>
    <s v="2024-06-25 11:36:37"/>
    <s v="0000-00-00 00:00:00"/>
    <s v="2024-07-08 10:53:36"/>
    <s v="2024-07-11 17:11:45"/>
    <s v="2024-08-31 08:06:39"/>
    <s v="2024-06-25"/>
    <s v="2024-06-25"/>
    <s v="2024-07-09"/>
    <s v="2024-07-19"/>
    <s v="2024-07-23"/>
    <x v="1"/>
    <s v="Barranquilla"/>
    <s v="SERVLAV04"/>
    <x v="58"/>
    <m/>
    <x v="0"/>
    <n v="1"/>
    <x v="0"/>
    <x v="0"/>
    <x v="0"/>
    <n v="475000"/>
    <x v="0"/>
    <x v="1"/>
    <x v="1"/>
    <x v="1"/>
  </r>
  <r>
    <x v="166"/>
    <x v="151"/>
    <s v="MUEBLES CC CUBRIMIENTOS"/>
    <x v="0"/>
    <m/>
    <s v="2024-05-15"/>
    <s v="2024-05-28"/>
    <s v="2024-05-29 08:39:01"/>
    <s v="0000-00-00 00:00:00"/>
    <s v="2024-06-06 16:56:45"/>
    <s v="2024-06-07 13:15:50"/>
    <s v="0000-00-00 00:00:00"/>
    <s v="2024-05-29"/>
    <s v="2024-05-29"/>
    <s v="2024-06-24"/>
    <s v="2024-06-26"/>
    <s v="2024-06-26"/>
    <x v="0"/>
    <s v="Toscany"/>
    <s v="2475"/>
    <x v="302"/>
    <s v="LONA DICKSON CRUDO REF:6020"/>
    <x v="0"/>
    <n v="1"/>
    <x v="0"/>
    <x v="0"/>
    <x v="0"/>
    <n v="817880"/>
    <x v="0"/>
    <x v="0"/>
    <x v="0"/>
    <x v="6"/>
  </r>
  <r>
    <x v="167"/>
    <x v="152"/>
    <s v="CUBRIMIENTO"/>
    <x v="0"/>
    <m/>
    <s v="2024-05-15"/>
    <s v="2024-05-28"/>
    <s v="2024-05-31 08:07:12"/>
    <s v="0000-00-00 00:00:00"/>
    <s v="2024-06-17 09:40:10"/>
    <s v="2024-06-17 10:25:27"/>
    <s v="0000-00-00 00:00:00"/>
    <s v="2024-05-30"/>
    <s v="2024-05-30"/>
    <s v="2024-06-03"/>
    <s v="2024-06-05"/>
    <s v="2024-06-05"/>
    <x v="0"/>
    <s v="Barranquilla"/>
    <s v="15430"/>
    <x v="303"/>
    <m/>
    <x v="0"/>
    <n v="1"/>
    <x v="0"/>
    <x v="0"/>
    <x v="0"/>
    <n v="902314"/>
    <x v="0"/>
    <x v="0"/>
    <x v="0"/>
    <x v="6"/>
  </r>
  <r>
    <x v="167"/>
    <x v="152"/>
    <s v="CUBRIMIENTO"/>
    <x v="0"/>
    <m/>
    <s v="2024-05-15"/>
    <s v="2024-05-28"/>
    <s v="2024-05-31 08:07:12"/>
    <s v="0000-00-00 00:00:00"/>
    <s v="2024-06-17 09:40:10"/>
    <s v="2024-06-17 10:25:27"/>
    <s v="0000-00-00 00:00:00"/>
    <s v="2024-05-30"/>
    <s v="2024-05-30"/>
    <s v="2024-06-03"/>
    <s v="2024-06-05"/>
    <s v="2024-06-05"/>
    <x v="0"/>
    <s v="Barranquilla"/>
    <s v="TRANSP05"/>
    <x v="198"/>
    <m/>
    <x v="0"/>
    <n v="1"/>
    <x v="0"/>
    <x v="0"/>
    <x v="0"/>
    <n v="75000"/>
    <x v="0"/>
    <x v="1"/>
    <x v="1"/>
    <x v="6"/>
  </r>
  <r>
    <x v="168"/>
    <x v="61"/>
    <s v="CUBRIMIENTO"/>
    <x v="0"/>
    <m/>
    <s v="2024-05-15"/>
    <s v="2024-05-23"/>
    <s v="2024-05-23 10:02:25"/>
    <s v="2024-05-29 18:06:41"/>
    <s v="2024-09-04 11:45:04"/>
    <s v="2024-09-10 09:10:53"/>
    <s v="2024-12-26 15:34:31"/>
    <s v="2024-05-27"/>
    <s v="2024-06-04"/>
    <s v="2024-06-12"/>
    <s v="2024-06-17"/>
    <s v="2024-06-25"/>
    <x v="1"/>
    <s v="Virtual"/>
    <s v="26706"/>
    <x v="304"/>
    <m/>
    <x v="0"/>
    <n v="1"/>
    <x v="0"/>
    <x v="0"/>
    <x v="0"/>
    <n v="0"/>
    <x v="0"/>
    <x v="0"/>
    <x v="0"/>
    <x v="6"/>
  </r>
  <r>
    <x v="168"/>
    <x v="61"/>
    <s v="CUBRIMIENTO"/>
    <x v="0"/>
    <m/>
    <s v="2024-05-15"/>
    <s v="2024-05-23"/>
    <s v="2024-05-23 10:02:25"/>
    <s v="2024-05-29 18:06:41"/>
    <s v="2024-09-04 11:45:04"/>
    <s v="2024-09-10 09:10:53"/>
    <s v="2024-12-26 15:34:31"/>
    <s v="2024-05-27"/>
    <s v="2024-06-04"/>
    <s v="2024-06-12"/>
    <s v="2024-06-17"/>
    <s v="2024-06-25"/>
    <x v="1"/>
    <s v="Virtual"/>
    <s v="27249"/>
    <x v="64"/>
    <m/>
    <x v="0"/>
    <n v="1"/>
    <x v="0"/>
    <x v="0"/>
    <x v="0"/>
    <n v="0"/>
    <x v="0"/>
    <x v="0"/>
    <x v="0"/>
    <x v="6"/>
  </r>
  <r>
    <x v="168"/>
    <x v="61"/>
    <s v="CUBRIMIENTO"/>
    <x v="0"/>
    <m/>
    <s v="2024-05-15"/>
    <s v="2024-05-23"/>
    <s v="2024-05-23 10:02:25"/>
    <s v="2024-05-29 18:06:41"/>
    <s v="2024-09-04 11:45:04"/>
    <s v="2024-09-10 09:10:53"/>
    <s v="2024-12-26 15:34:31"/>
    <s v="2024-05-27"/>
    <s v="2024-06-04"/>
    <s v="2024-06-12"/>
    <s v="2024-06-17"/>
    <s v="2024-06-25"/>
    <x v="1"/>
    <s v="Virtual"/>
    <s v="BANE13"/>
    <x v="305"/>
    <s v="FURNISCREEN GRIS  2M EB4027W G8 625GR"/>
    <x v="8"/>
    <n v="1"/>
    <x v="79"/>
    <x v="1"/>
    <x v="0"/>
    <n v="0"/>
    <x v="0"/>
    <x v="9"/>
    <x v="9"/>
    <x v="6"/>
  </r>
  <r>
    <x v="168"/>
    <x v="61"/>
    <s v="CUBRIMIENTO"/>
    <x v="0"/>
    <m/>
    <s v="2024-05-15"/>
    <s v="2024-05-23"/>
    <s v="2024-05-23 10:02:25"/>
    <s v="2024-05-29 18:06:41"/>
    <s v="2024-09-04 11:45:04"/>
    <s v="2024-09-10 09:10:53"/>
    <s v="2024-12-26 15:34:31"/>
    <s v="2024-05-27"/>
    <s v="2024-06-04"/>
    <s v="2024-06-12"/>
    <s v="2024-06-17"/>
    <s v="2024-06-25"/>
    <x v="1"/>
    <s v="Virtual"/>
    <s v="PLITE13"/>
    <x v="306"/>
    <s v="LONA DICKSON TAUPE REF:7559"/>
    <x v="4"/>
    <n v="1"/>
    <x v="80"/>
    <x v="0"/>
    <x v="16"/>
    <n v="0"/>
    <x v="0"/>
    <x v="4"/>
    <x v="6"/>
    <x v="6"/>
  </r>
  <r>
    <x v="168"/>
    <x v="61"/>
    <s v="CUBRIMIENTO"/>
    <x v="0"/>
    <m/>
    <s v="2024-05-15"/>
    <s v="2024-05-23"/>
    <s v="2024-05-23 10:02:25"/>
    <s v="2024-05-29 18:06:41"/>
    <s v="2024-09-04 11:45:04"/>
    <s v="2024-09-10 09:10:53"/>
    <s v="2024-12-26 15:34:31"/>
    <s v="2024-05-27"/>
    <s v="2024-06-04"/>
    <s v="2024-06-12"/>
    <s v="2024-06-17"/>
    <s v="2024-06-25"/>
    <x v="1"/>
    <s v="Virtual"/>
    <s v="SILU03"/>
    <x v="307"/>
    <m/>
    <x v="0"/>
    <n v="5"/>
    <x v="80"/>
    <x v="0"/>
    <x v="0"/>
    <n v="0"/>
    <x v="0"/>
    <x v="0"/>
    <x v="0"/>
    <x v="6"/>
  </r>
  <r>
    <x v="169"/>
    <x v="153"/>
    <s v="MUEBLES CC CUBRIMIENTOS"/>
    <x v="0"/>
    <m/>
    <s v="2024-05-15"/>
    <s v="2024-06-29"/>
    <s v="2024-07-02 10:34:03"/>
    <s v="0000-00-00 00:00:00"/>
    <s v="2024-08-01 12:12:21"/>
    <s v="2024-08-02 15:09:56"/>
    <s v="2024-10-02 11:36:35"/>
    <s v="2024-07-02"/>
    <s v="2024-07-02"/>
    <s v="2024-08-01"/>
    <s v="2024-08-05"/>
    <s v="2024-08-09"/>
    <x v="1"/>
    <s v="Barranquilla"/>
    <s v="100231"/>
    <x v="79"/>
    <s v="PENDIENTE DEFINIR CLIENTE"/>
    <x v="0"/>
    <n v="2"/>
    <x v="0"/>
    <x v="0"/>
    <x v="0"/>
    <n v="4928706"/>
    <x v="0"/>
    <x v="2"/>
    <x v="0"/>
    <x v="7"/>
  </r>
  <r>
    <x v="169"/>
    <x v="153"/>
    <s v="MUEBLES CC CUBRIMIENTOS"/>
    <x v="0"/>
    <m/>
    <s v="2024-05-15"/>
    <s v="2024-06-29"/>
    <s v="2024-07-02 10:34:03"/>
    <s v="0000-00-00 00:00:00"/>
    <s v="2024-08-01 12:12:21"/>
    <s v="2024-08-02 15:09:56"/>
    <s v="2024-10-02 11:36:35"/>
    <s v="2024-07-02"/>
    <s v="2024-07-02"/>
    <s v="2024-08-01"/>
    <s v="2024-08-05"/>
    <s v="2024-08-09"/>
    <x v="1"/>
    <s v="Barranquilla"/>
    <s v="100234"/>
    <x v="308"/>
    <s v="PENDIENTE DEFINIR CLIENTE"/>
    <x v="0"/>
    <n v="1"/>
    <x v="0"/>
    <x v="0"/>
    <x v="0"/>
    <n v="3551661"/>
    <x v="0"/>
    <x v="2"/>
    <x v="0"/>
    <x v="7"/>
  </r>
  <r>
    <x v="169"/>
    <x v="153"/>
    <s v="MUEBLES CC CUBRIMIENTOS"/>
    <x v="0"/>
    <m/>
    <s v="2024-05-15"/>
    <s v="2024-06-29"/>
    <s v="2024-07-02 10:34:03"/>
    <s v="0000-00-00 00:00:00"/>
    <s v="2024-08-01 12:12:21"/>
    <s v="2024-08-02 15:09:56"/>
    <s v="2024-10-02 11:36:35"/>
    <s v="2024-07-02"/>
    <s v="2024-07-02"/>
    <s v="2024-08-01"/>
    <s v="2024-08-05"/>
    <s v="2024-08-09"/>
    <x v="1"/>
    <s v="Barranquilla"/>
    <s v="11973"/>
    <x v="309"/>
    <m/>
    <x v="0"/>
    <n v="3"/>
    <x v="0"/>
    <x v="0"/>
    <x v="0"/>
    <n v="1347111"/>
    <x v="0"/>
    <x v="2"/>
    <x v="0"/>
    <x v="7"/>
  </r>
  <r>
    <x v="169"/>
    <x v="153"/>
    <s v="MUEBLES CC CUBRIMIENTOS"/>
    <x v="0"/>
    <m/>
    <s v="2024-05-15"/>
    <s v="2024-06-29"/>
    <s v="2024-07-02 10:34:03"/>
    <s v="0000-00-00 00:00:00"/>
    <s v="2024-08-01 12:12:21"/>
    <s v="2024-08-02 15:09:56"/>
    <s v="2024-10-02 11:36:35"/>
    <s v="2024-07-02"/>
    <s v="2024-07-02"/>
    <s v="2024-08-01"/>
    <s v="2024-08-05"/>
    <s v="2024-08-09"/>
    <x v="1"/>
    <s v="Barranquilla"/>
    <s v="13616"/>
    <x v="310"/>
    <m/>
    <x v="0"/>
    <n v="8"/>
    <x v="0"/>
    <x v="0"/>
    <x v="0"/>
    <n v="3301808"/>
    <x v="0"/>
    <x v="2"/>
    <x v="0"/>
    <x v="7"/>
  </r>
  <r>
    <x v="169"/>
    <x v="153"/>
    <s v="MUEBLES CC CUBRIMIENTOS"/>
    <x v="0"/>
    <m/>
    <s v="2024-05-15"/>
    <s v="2024-06-29"/>
    <s v="2024-07-02 10:34:03"/>
    <s v="0000-00-00 00:00:00"/>
    <s v="2024-08-01 12:12:21"/>
    <s v="2024-08-02 15:09:56"/>
    <s v="2024-10-02 11:36:35"/>
    <s v="2024-07-02"/>
    <s v="2024-07-02"/>
    <s v="2024-08-01"/>
    <s v="2024-08-05"/>
    <s v="2024-08-09"/>
    <x v="1"/>
    <s v="Barranquilla"/>
    <s v="13672"/>
    <x v="46"/>
    <s v="PENDIENTE DEFINIR CLIENTE"/>
    <x v="0"/>
    <n v="6"/>
    <x v="0"/>
    <x v="0"/>
    <x v="0"/>
    <n v="7938036"/>
    <x v="0"/>
    <x v="2"/>
    <x v="0"/>
    <x v="7"/>
  </r>
  <r>
    <x v="169"/>
    <x v="153"/>
    <s v="MUEBLES CC CUBRIMIENTOS"/>
    <x v="0"/>
    <m/>
    <s v="2024-05-15"/>
    <s v="2024-06-29"/>
    <s v="2024-07-02 10:34:03"/>
    <s v="0000-00-00 00:00:00"/>
    <s v="2024-08-01 12:12:21"/>
    <s v="2024-08-02 15:09:56"/>
    <s v="2024-10-02 11:36:35"/>
    <s v="2024-07-02"/>
    <s v="2024-07-02"/>
    <s v="2024-08-01"/>
    <s v="2024-08-05"/>
    <s v="2024-08-09"/>
    <x v="1"/>
    <s v="Barranquilla"/>
    <s v="14780"/>
    <x v="311"/>
    <m/>
    <x v="0"/>
    <n v="1"/>
    <x v="0"/>
    <x v="0"/>
    <x v="0"/>
    <n v="1161155"/>
    <x v="0"/>
    <x v="2"/>
    <x v="0"/>
    <x v="7"/>
  </r>
  <r>
    <x v="169"/>
    <x v="153"/>
    <s v="MUEBLES CC CUBRIMIENTOS"/>
    <x v="0"/>
    <m/>
    <s v="2024-05-15"/>
    <s v="2024-06-29"/>
    <s v="2024-07-02 10:34:03"/>
    <s v="0000-00-00 00:00:00"/>
    <s v="2024-08-01 12:12:21"/>
    <s v="2024-08-02 15:09:56"/>
    <s v="2024-10-02 11:36:35"/>
    <s v="2024-07-02"/>
    <s v="2024-07-02"/>
    <s v="2024-08-01"/>
    <s v="2024-08-05"/>
    <s v="2024-08-09"/>
    <x v="1"/>
    <s v="Barranquilla"/>
    <s v="8797"/>
    <x v="312"/>
    <m/>
    <x v="0"/>
    <n v="2"/>
    <x v="0"/>
    <x v="0"/>
    <x v="0"/>
    <n v="760024"/>
    <x v="0"/>
    <x v="0"/>
    <x v="0"/>
    <x v="7"/>
  </r>
  <r>
    <x v="169"/>
    <x v="153"/>
    <s v="MUEBLES CC CUBRIMIENTOS"/>
    <x v="0"/>
    <m/>
    <s v="2024-05-15"/>
    <s v="2024-06-29"/>
    <s v="2024-07-02 10:34:03"/>
    <s v="0000-00-00 00:00:00"/>
    <s v="2024-08-01 12:12:21"/>
    <s v="2024-08-02 15:09:56"/>
    <s v="2024-10-02 11:36:35"/>
    <s v="2024-07-02"/>
    <s v="2024-07-02"/>
    <s v="2024-08-01"/>
    <s v="2024-08-05"/>
    <s v="2024-08-09"/>
    <x v="1"/>
    <s v="Barranquilla"/>
    <s v="9391"/>
    <x v="313"/>
    <m/>
    <x v="0"/>
    <n v="2"/>
    <x v="0"/>
    <x v="0"/>
    <x v="0"/>
    <n v="519266"/>
    <x v="0"/>
    <x v="0"/>
    <x v="0"/>
    <x v="7"/>
  </r>
  <r>
    <x v="169"/>
    <x v="153"/>
    <s v="MUEBLES CC CUBRIMIENTOS"/>
    <x v="0"/>
    <m/>
    <s v="2024-05-15"/>
    <s v="2024-06-29"/>
    <s v="2024-07-02 10:34:03"/>
    <s v="0000-00-00 00:00:00"/>
    <s v="2024-08-01 12:12:21"/>
    <s v="2024-08-02 15:09:56"/>
    <s v="2024-10-02 11:36:35"/>
    <s v="2024-07-02"/>
    <s v="2024-07-02"/>
    <s v="2024-08-01"/>
    <s v="2024-08-05"/>
    <s v="2024-08-09"/>
    <x v="1"/>
    <s v="Barranquilla"/>
    <s v="TRANSP11"/>
    <x v="177"/>
    <m/>
    <x v="0"/>
    <n v="1"/>
    <x v="0"/>
    <x v="0"/>
    <x v="0"/>
    <n v="850000"/>
    <x v="0"/>
    <x v="0"/>
    <x v="0"/>
    <x v="7"/>
  </r>
  <r>
    <x v="170"/>
    <x v="154"/>
    <s v="CUBRIMIENTO"/>
    <x v="0"/>
    <m/>
    <s v="2024-05-15"/>
    <s v="2024-05-15"/>
    <s v="2024-05-16 12:17:49"/>
    <s v="2024-05-17 14:45:04"/>
    <s v="2024-05-20 17:01:30"/>
    <s v="2024-05-23 08:40:11"/>
    <s v="0000-00-00 00:00:00"/>
    <s v="2024-05-16"/>
    <s v="2024-05-17"/>
    <s v="2024-05-20"/>
    <s v="2024-05-21"/>
    <s v="2024-05-21"/>
    <x v="0"/>
    <s v="Toscany"/>
    <s v="SOMB0301**"/>
    <x v="189"/>
    <s v="LONA DICKSON TAUPE REF:7559"/>
    <x v="0"/>
    <n v="1"/>
    <x v="81"/>
    <x v="0"/>
    <x v="17"/>
    <n v="1266200"/>
    <x v="0"/>
    <x v="0"/>
    <x v="0"/>
    <x v="9"/>
  </r>
  <r>
    <x v="171"/>
    <x v="155"/>
    <s v="CUBRIMIENTO"/>
    <x v="0"/>
    <m/>
    <s v="2024-05-15"/>
    <s v="2024-05-15"/>
    <s v="2024-05-15 14:42:47"/>
    <s v="0000-00-00 00:00:00"/>
    <s v="2024-05-15 14:42:52"/>
    <s v="2024-05-15 16:42:24"/>
    <s v="0000-00-00 00:00:00"/>
    <s v="2024-05-16"/>
    <s v="2024-05-16"/>
    <s v="2024-05-20"/>
    <s v="2024-05-21"/>
    <s v="2024-05-21"/>
    <x v="0"/>
    <s v="Toscany"/>
    <s v="11435"/>
    <x v="229"/>
    <m/>
    <x v="0"/>
    <n v="1"/>
    <x v="0"/>
    <x v="0"/>
    <x v="0"/>
    <n v="67227"/>
    <x v="0"/>
    <x v="0"/>
    <x v="0"/>
    <x v="9"/>
  </r>
  <r>
    <x v="171"/>
    <x v="155"/>
    <s v="CUBRIMIENTO"/>
    <x v="0"/>
    <m/>
    <s v="2024-05-15"/>
    <s v="2024-05-15"/>
    <s v="2024-05-15 14:42:47"/>
    <s v="0000-00-00 00:00:00"/>
    <s v="2024-05-15 14:42:52"/>
    <s v="2024-05-15 16:42:24"/>
    <s v="0000-00-00 00:00:00"/>
    <s v="2024-05-16"/>
    <s v="2024-05-16"/>
    <s v="2024-05-20"/>
    <s v="2024-05-21"/>
    <s v="2024-05-21"/>
    <x v="0"/>
    <s v="Toscany"/>
    <s v="55"/>
    <x v="256"/>
    <m/>
    <x v="0"/>
    <n v="12"/>
    <x v="0"/>
    <x v="0"/>
    <x v="0"/>
    <n v="631200"/>
    <x v="0"/>
    <x v="0"/>
    <x v="0"/>
    <x v="9"/>
  </r>
  <r>
    <x v="172"/>
    <x v="156"/>
    <s v="CUBRIMIENTO"/>
    <x v="0"/>
    <m/>
    <s v="2024-05-15"/>
    <s v="2024-05-16"/>
    <s v="2024-05-16 10:36:36"/>
    <s v="2024-05-21 10:01:18"/>
    <s v="2024-05-27 10:15:01"/>
    <s v="2024-05-27 10:15:41"/>
    <s v="0000-00-00 00:00:00"/>
    <s v="2024-05-17"/>
    <s v="2024-05-23"/>
    <s v="2024-05-29"/>
    <s v="2024-05-31"/>
    <s v="2024-05-31"/>
    <x v="0"/>
    <s v="Toscany"/>
    <s v="BANE04"/>
    <x v="314"/>
    <s v="LONA DICKSON TAUPE REF:7559"/>
    <x v="8"/>
    <n v="1"/>
    <x v="82"/>
    <x v="0"/>
    <x v="47"/>
    <n v="1924000"/>
    <x v="0"/>
    <x v="9"/>
    <x v="10"/>
    <x v="9"/>
  </r>
  <r>
    <x v="172"/>
    <x v="156"/>
    <s v="CUBRIMIENTO"/>
    <x v="0"/>
    <m/>
    <s v="2024-05-15"/>
    <s v="2024-05-16"/>
    <s v="2024-05-16 10:36:36"/>
    <s v="2024-05-21 10:01:18"/>
    <s v="2024-05-27 10:15:01"/>
    <s v="2024-05-27 10:15:41"/>
    <s v="0000-00-00 00:00:00"/>
    <s v="2024-05-17"/>
    <s v="2024-05-23"/>
    <s v="2024-05-29"/>
    <s v="2024-05-31"/>
    <s v="2024-05-31"/>
    <x v="0"/>
    <s v="Toscany"/>
    <s v="BANE04"/>
    <x v="314"/>
    <s v="LONA DICKSON TAUPE REF:7559"/>
    <x v="8"/>
    <n v="2"/>
    <x v="83"/>
    <x v="0"/>
    <x v="47"/>
    <n v="3848000"/>
    <x v="0"/>
    <x v="9"/>
    <x v="10"/>
    <x v="9"/>
  </r>
  <r>
    <x v="172"/>
    <x v="156"/>
    <s v="CUBRIMIENTO"/>
    <x v="0"/>
    <m/>
    <s v="2024-05-15"/>
    <s v="2024-05-16"/>
    <s v="2024-05-16 10:36:36"/>
    <s v="2024-05-21 10:01:18"/>
    <s v="2024-05-27 10:15:01"/>
    <s v="2024-05-27 10:15:41"/>
    <s v="0000-00-00 00:00:00"/>
    <s v="2024-05-17"/>
    <s v="2024-05-23"/>
    <s v="2024-05-29"/>
    <s v="2024-05-31"/>
    <s v="2024-05-31"/>
    <x v="0"/>
    <s v="Toscany"/>
    <s v="SOMB03"/>
    <x v="161"/>
    <s v="LONA DICKSON GRIS FONDO ENTERO REF:6088"/>
    <x v="8"/>
    <n v="1"/>
    <x v="15"/>
    <x v="0"/>
    <x v="17"/>
    <n v="2080000"/>
    <x v="0"/>
    <x v="6"/>
    <x v="8"/>
    <x v="9"/>
  </r>
  <r>
    <x v="173"/>
    <x v="157"/>
    <s v="CUBRIMIENTO"/>
    <x v="0"/>
    <m/>
    <s v="2024-05-15"/>
    <s v="2024-05-16"/>
    <s v="2024-05-16 10:11:35"/>
    <s v="0000-00-00 00:00:00"/>
    <s v="2024-05-16 10:11:50"/>
    <s v="2024-05-17 09:24:41"/>
    <s v="0000-00-00 00:00:00"/>
    <s v="2024-05-17"/>
    <s v="2024-05-17"/>
    <s v="2024-05-21"/>
    <s v="2024-05-22"/>
    <s v="2024-05-22"/>
    <x v="3"/>
    <s v="Toscany"/>
    <s v="24"/>
    <x v="315"/>
    <m/>
    <x v="0"/>
    <n v="7"/>
    <x v="0"/>
    <x v="0"/>
    <x v="0"/>
    <n v="368200"/>
    <x v="0"/>
    <x v="0"/>
    <x v="0"/>
    <x v="9"/>
  </r>
  <r>
    <x v="174"/>
    <x v="158"/>
    <s v="MUEBLES CC CUBRIMIENTOS"/>
    <x v="0"/>
    <m/>
    <s v="2024-05-16"/>
    <s v="2024-05-16"/>
    <s v="2024-05-17 08:38:26"/>
    <s v="0000-00-00 00:00:00"/>
    <s v="2024-05-17 17:44:01"/>
    <s v="2024-05-20 11:56:40"/>
    <s v="0000-00-00 00:00:00"/>
    <s v="2024-05-20"/>
    <s v="2024-05-20"/>
    <s v="2024-05-22"/>
    <s v="2024-05-23"/>
    <s v="2024-05-23"/>
    <x v="0"/>
    <s v="Virtual"/>
    <s v="ALUFG08"/>
    <x v="299"/>
    <m/>
    <x v="0"/>
    <n v="10"/>
    <x v="0"/>
    <x v="0"/>
    <x v="0"/>
    <n v="0"/>
    <x v="0"/>
    <x v="0"/>
    <x v="0"/>
    <x v="9"/>
  </r>
  <r>
    <x v="175"/>
    <x v="61"/>
    <s v="CUBRIMIENTO"/>
    <x v="0"/>
    <m/>
    <s v="2024-05-16"/>
    <s v="2024-05-20"/>
    <s v="2024-05-20 14:39:11"/>
    <s v="0000-00-00 00:00:00"/>
    <s v="2024-05-20 15:27:26"/>
    <s v="2024-05-23 08:21:21"/>
    <s v="0000-00-00 00:00:00"/>
    <s v="2024-05-22"/>
    <s v="2024-05-22"/>
    <s v="2024-05-24"/>
    <s v="2024-05-29"/>
    <s v="2024-05-29"/>
    <x v="0"/>
    <s v="Virtual"/>
    <s v="100549"/>
    <x v="316"/>
    <m/>
    <x v="0"/>
    <n v="1"/>
    <x v="0"/>
    <x v="0"/>
    <x v="0"/>
    <n v="0"/>
    <x v="0"/>
    <x v="0"/>
    <x v="0"/>
    <x v="9"/>
  </r>
  <r>
    <x v="175"/>
    <x v="61"/>
    <s v="CUBRIMIENTO"/>
    <x v="0"/>
    <m/>
    <s v="2024-05-16"/>
    <s v="2024-05-20"/>
    <s v="2024-05-20 14:39:11"/>
    <s v="0000-00-00 00:00:00"/>
    <s v="2024-05-20 15:27:26"/>
    <s v="2024-05-23 08:21:21"/>
    <s v="0000-00-00 00:00:00"/>
    <s v="2024-05-22"/>
    <s v="2024-05-22"/>
    <s v="2024-05-24"/>
    <s v="2024-05-29"/>
    <s v="2024-05-29"/>
    <x v="0"/>
    <s v="Virtual"/>
    <s v="180331"/>
    <x v="43"/>
    <m/>
    <x v="0"/>
    <n v="50"/>
    <x v="0"/>
    <x v="0"/>
    <x v="0"/>
    <n v="0"/>
    <x v="0"/>
    <x v="0"/>
    <x v="0"/>
    <x v="9"/>
  </r>
  <r>
    <x v="175"/>
    <x v="61"/>
    <s v="CUBRIMIENTO"/>
    <x v="0"/>
    <m/>
    <s v="2024-05-16"/>
    <s v="2024-05-20"/>
    <s v="2024-05-20 14:39:11"/>
    <s v="0000-00-00 00:00:00"/>
    <s v="2024-05-20 15:27:26"/>
    <s v="2024-05-23 08:21:21"/>
    <s v="0000-00-00 00:00:00"/>
    <s v="2024-05-22"/>
    <s v="2024-05-22"/>
    <s v="2024-05-24"/>
    <s v="2024-05-29"/>
    <s v="2024-05-29"/>
    <x v="0"/>
    <s v="Virtual"/>
    <s v="52188"/>
    <x v="317"/>
    <m/>
    <x v="0"/>
    <n v="1"/>
    <x v="0"/>
    <x v="0"/>
    <x v="0"/>
    <n v="0"/>
    <x v="0"/>
    <x v="0"/>
    <x v="0"/>
    <x v="9"/>
  </r>
  <r>
    <x v="175"/>
    <x v="61"/>
    <s v="CUBRIMIENTO"/>
    <x v="0"/>
    <m/>
    <s v="2024-05-16"/>
    <s v="2024-05-20"/>
    <s v="2024-05-20 14:39:11"/>
    <s v="0000-00-00 00:00:00"/>
    <s v="2024-05-20 15:27:26"/>
    <s v="2024-05-23 08:21:21"/>
    <s v="0000-00-00 00:00:00"/>
    <s v="2024-05-22"/>
    <s v="2024-05-22"/>
    <s v="2024-05-24"/>
    <s v="2024-05-29"/>
    <s v="2024-05-29"/>
    <x v="0"/>
    <s v="Virtual"/>
    <s v="6320"/>
    <x v="318"/>
    <m/>
    <x v="0"/>
    <n v="30"/>
    <x v="0"/>
    <x v="0"/>
    <x v="0"/>
    <n v="0"/>
    <x v="0"/>
    <x v="0"/>
    <x v="0"/>
    <x v="9"/>
  </r>
  <r>
    <x v="175"/>
    <x v="61"/>
    <s v="CUBRIMIENTO"/>
    <x v="0"/>
    <m/>
    <s v="2024-05-16"/>
    <s v="2024-05-20"/>
    <s v="2024-05-20 14:39:11"/>
    <s v="0000-00-00 00:00:00"/>
    <s v="2024-05-20 15:27:26"/>
    <s v="2024-05-23 08:21:21"/>
    <s v="0000-00-00 00:00:00"/>
    <s v="2024-05-22"/>
    <s v="2024-05-22"/>
    <s v="2024-05-24"/>
    <s v="2024-05-29"/>
    <s v="2024-05-29"/>
    <x v="0"/>
    <s v="Virtual"/>
    <s v="6543"/>
    <x v="123"/>
    <m/>
    <x v="0"/>
    <n v="3"/>
    <x v="0"/>
    <x v="0"/>
    <x v="0"/>
    <n v="0"/>
    <x v="0"/>
    <x v="0"/>
    <x v="0"/>
    <x v="9"/>
  </r>
  <r>
    <x v="175"/>
    <x v="61"/>
    <s v="CUBRIMIENTO"/>
    <x v="0"/>
    <m/>
    <s v="2024-05-16"/>
    <s v="2024-05-20"/>
    <s v="2024-05-20 14:39:11"/>
    <s v="0000-00-00 00:00:00"/>
    <s v="2024-05-20 15:27:26"/>
    <s v="2024-05-23 08:21:21"/>
    <s v="0000-00-00 00:00:00"/>
    <s v="2024-05-22"/>
    <s v="2024-05-22"/>
    <s v="2024-05-24"/>
    <s v="2024-05-29"/>
    <s v="2024-05-29"/>
    <x v="0"/>
    <s v="Virtual"/>
    <s v="6626"/>
    <x v="319"/>
    <m/>
    <x v="0"/>
    <n v="30"/>
    <x v="0"/>
    <x v="0"/>
    <x v="0"/>
    <n v="0"/>
    <x v="0"/>
    <x v="0"/>
    <x v="0"/>
    <x v="9"/>
  </r>
  <r>
    <x v="176"/>
    <x v="82"/>
    <s v="MUEBLES CC CUBRIMIENTOS"/>
    <x v="0"/>
    <m/>
    <s v="2024-05-16"/>
    <s v="2024-05-16"/>
    <s v="2024-05-20 10:41:22"/>
    <s v="0000-00-00 00:00:00"/>
    <s v="2024-05-29 08:02:27"/>
    <s v="2024-05-30 10:56:36"/>
    <s v="2024-06-24 21:21:12"/>
    <s v="2024-05-21"/>
    <s v="2024-05-21"/>
    <s v="2024-06-14"/>
    <s v="2024-06-18"/>
    <s v="2024-06-25"/>
    <x v="1"/>
    <s v="Bogota"/>
    <s v="11456"/>
    <x v="320"/>
    <s v="WINCAP SERIE 30 BLANCO/BEIGE DN002"/>
    <x v="0"/>
    <n v="1"/>
    <x v="0"/>
    <x v="0"/>
    <x v="0"/>
    <n v="884239"/>
    <x v="0"/>
    <x v="2"/>
    <x v="0"/>
    <x v="6"/>
  </r>
  <r>
    <x v="176"/>
    <x v="82"/>
    <s v="MUEBLES CC CUBRIMIENTOS"/>
    <x v="0"/>
    <m/>
    <s v="2024-05-16"/>
    <s v="2024-05-16"/>
    <s v="2024-05-20 10:41:22"/>
    <s v="0000-00-00 00:00:00"/>
    <s v="2024-05-29 08:02:27"/>
    <s v="2024-05-30 10:56:36"/>
    <s v="2024-06-24 21:21:12"/>
    <s v="2024-05-21"/>
    <s v="2024-05-21"/>
    <s v="2024-06-14"/>
    <s v="2024-06-18"/>
    <s v="2024-06-25"/>
    <x v="1"/>
    <s v="Bogota"/>
    <s v="11456"/>
    <x v="320"/>
    <s v="WINCAP SERIE 30 BLANCO/BEIGE DN002"/>
    <x v="0"/>
    <n v="1"/>
    <x v="0"/>
    <x v="0"/>
    <x v="0"/>
    <n v="442120"/>
    <x v="0"/>
    <x v="2"/>
    <x v="0"/>
    <x v="6"/>
  </r>
  <r>
    <x v="176"/>
    <x v="82"/>
    <s v="MUEBLES CC CUBRIMIENTOS"/>
    <x v="0"/>
    <m/>
    <s v="2024-05-16"/>
    <s v="2024-05-16"/>
    <s v="2024-05-20 10:41:22"/>
    <s v="0000-00-00 00:00:00"/>
    <s v="2024-05-29 08:02:27"/>
    <s v="2024-05-30 10:56:36"/>
    <s v="2024-06-24 21:21:12"/>
    <s v="2024-05-21"/>
    <s v="2024-05-21"/>
    <s v="2024-06-14"/>
    <s v="2024-06-18"/>
    <s v="2024-06-25"/>
    <x v="1"/>
    <s v="Bogota"/>
    <s v="TRANSP12"/>
    <x v="118"/>
    <m/>
    <x v="0"/>
    <n v="1"/>
    <x v="0"/>
    <x v="0"/>
    <x v="0"/>
    <n v="420000"/>
    <x v="0"/>
    <x v="1"/>
    <x v="1"/>
    <x v="6"/>
  </r>
  <r>
    <x v="177"/>
    <x v="159"/>
    <s v="CUBRIMIENTO"/>
    <x v="0"/>
    <m/>
    <s v="2024-05-16"/>
    <s v="2024-05-16"/>
    <s v="2024-05-16 12:24:33"/>
    <s v="0000-00-00 00:00:00"/>
    <s v="2024-05-16 12:24:39"/>
    <s v="2024-05-17 09:29:06"/>
    <s v="0000-00-00 00:00:00"/>
    <s v="2024-05-17"/>
    <s v="2024-05-17"/>
    <s v="2024-05-21"/>
    <s v="2024-05-22"/>
    <s v="2024-05-22"/>
    <x v="0"/>
    <s v="Toscany"/>
    <s v="35"/>
    <x v="292"/>
    <m/>
    <x v="0"/>
    <n v="38"/>
    <x v="0"/>
    <x v="0"/>
    <x v="0"/>
    <n v="1998800"/>
    <x v="0"/>
    <x v="0"/>
    <x v="0"/>
    <x v="9"/>
  </r>
  <r>
    <x v="178"/>
    <x v="160"/>
    <s v="MUEBLES CC CUBRIMIENTOS"/>
    <x v="0"/>
    <m/>
    <s v="2024-05-16"/>
    <s v="2024-05-18"/>
    <s v="2024-05-20 12:22:50"/>
    <s v="0000-00-00 00:00:00"/>
    <s v="2024-05-22 16:14:23"/>
    <s v="2024-06-11 07:36:42"/>
    <s v="2024-07-02 11:33:21"/>
    <s v="2024-05-21"/>
    <s v="2024-05-21"/>
    <s v="2024-06-26"/>
    <s v="2024-06-28"/>
    <s v="2024-07-02"/>
    <x v="1"/>
    <s v="Cali"/>
    <s v="100358"/>
    <x v="254"/>
    <m/>
    <x v="0"/>
    <n v="1"/>
    <x v="0"/>
    <x v="0"/>
    <x v="0"/>
    <n v="0"/>
    <x v="0"/>
    <x v="2"/>
    <x v="0"/>
    <x v="6"/>
  </r>
  <r>
    <x v="178"/>
    <x v="160"/>
    <s v="MUEBLES CC CUBRIMIENTOS"/>
    <x v="0"/>
    <m/>
    <s v="2024-05-16"/>
    <s v="2024-05-18"/>
    <s v="2024-05-20 12:22:50"/>
    <s v="0000-00-00 00:00:00"/>
    <s v="2024-05-22 16:14:23"/>
    <s v="2024-06-11 07:36:42"/>
    <s v="2024-07-02 11:33:21"/>
    <s v="2024-05-21"/>
    <s v="2024-05-21"/>
    <s v="2024-06-26"/>
    <s v="2024-06-28"/>
    <s v="2024-07-02"/>
    <x v="1"/>
    <s v="Cali"/>
    <s v="14785"/>
    <x v="84"/>
    <m/>
    <x v="0"/>
    <n v="4"/>
    <x v="0"/>
    <x v="0"/>
    <x v="0"/>
    <n v="0"/>
    <x v="0"/>
    <x v="2"/>
    <x v="0"/>
    <x v="6"/>
  </r>
  <r>
    <x v="178"/>
    <x v="160"/>
    <s v="MUEBLES CC CUBRIMIENTOS"/>
    <x v="0"/>
    <m/>
    <s v="2024-05-16"/>
    <s v="2024-05-18"/>
    <s v="2024-05-20 12:22:50"/>
    <s v="0000-00-00 00:00:00"/>
    <s v="2024-05-22 16:14:23"/>
    <s v="2024-06-11 07:36:42"/>
    <s v="2024-07-02 11:33:21"/>
    <s v="2024-05-21"/>
    <s v="2024-05-21"/>
    <s v="2024-06-26"/>
    <s v="2024-06-28"/>
    <s v="2024-07-02"/>
    <x v="1"/>
    <s v="Cali"/>
    <s v="1795"/>
    <x v="321"/>
    <s v="LONA DICKSON AZUL PETROLEO REF:U-320"/>
    <x v="0"/>
    <n v="1"/>
    <x v="0"/>
    <x v="0"/>
    <x v="0"/>
    <n v="0"/>
    <x v="0"/>
    <x v="2"/>
    <x v="0"/>
    <x v="6"/>
  </r>
  <r>
    <x v="178"/>
    <x v="160"/>
    <s v="MUEBLES CC CUBRIMIENTOS"/>
    <x v="0"/>
    <m/>
    <s v="2024-05-16"/>
    <s v="2024-05-18"/>
    <s v="2024-05-20 12:22:50"/>
    <s v="0000-00-00 00:00:00"/>
    <s v="2024-05-22 16:14:23"/>
    <s v="2024-06-11 07:36:42"/>
    <s v="2024-07-02 11:33:21"/>
    <s v="2024-05-21"/>
    <s v="2024-05-21"/>
    <s v="2024-06-26"/>
    <s v="2024-06-28"/>
    <s v="2024-07-02"/>
    <x v="1"/>
    <s v="Cali"/>
    <s v="8165"/>
    <x v="322"/>
    <m/>
    <x v="3"/>
    <n v="1"/>
    <x v="0"/>
    <x v="0"/>
    <x v="0"/>
    <n v="0"/>
    <x v="0"/>
    <x v="2"/>
    <x v="0"/>
    <x v="6"/>
  </r>
  <r>
    <x v="179"/>
    <x v="161"/>
    <s v="CUBRIMIENTO"/>
    <x v="0"/>
    <m/>
    <s v="2024-05-16"/>
    <s v="2024-05-16"/>
    <s v="2024-05-16 12:23:12"/>
    <s v="0000-00-00 00:00:00"/>
    <s v="2024-05-16 12:23:16"/>
    <s v="2024-05-17 09:36:50"/>
    <s v="0000-00-00 00:00:00"/>
    <s v="2024-05-17"/>
    <s v="2024-05-17"/>
    <s v="2024-05-21"/>
    <s v="2024-05-22"/>
    <s v="2024-05-22"/>
    <x v="0"/>
    <s v="Toscany"/>
    <s v="82"/>
    <x v="231"/>
    <m/>
    <x v="0"/>
    <n v="5.5"/>
    <x v="0"/>
    <x v="0"/>
    <x v="0"/>
    <n v="289300"/>
    <x v="0"/>
    <x v="0"/>
    <x v="0"/>
    <x v="9"/>
  </r>
  <r>
    <x v="180"/>
    <x v="162"/>
    <s v="MUEBLES CC CUBRIMIENTOS"/>
    <x v="0"/>
    <m/>
    <s v="2024-05-16"/>
    <s v="2024-05-20"/>
    <s v="2024-05-21 13:30:08"/>
    <s v="2024-05-22 17:49:05"/>
    <s v="2024-05-26 22:54:25"/>
    <s v="2024-05-27 08:11:12"/>
    <s v="0000-00-00 00:00:00"/>
    <s v="2024-05-21"/>
    <s v="2024-05-24"/>
    <s v="2024-05-29"/>
    <s v="2024-05-30"/>
    <s v="2024-05-30"/>
    <x v="0"/>
    <s v="Toscany"/>
    <s v="SOMB03"/>
    <x v="161"/>
    <s v="LONA DICKSON AZUL OCEANO REF:7264"/>
    <x v="8"/>
    <n v="6"/>
    <x v="2"/>
    <x v="0"/>
    <x v="17"/>
    <n v="20160000"/>
    <x v="0"/>
    <x v="6"/>
    <x v="8"/>
    <x v="9"/>
  </r>
  <r>
    <x v="181"/>
    <x v="163"/>
    <s v="MUEBLES"/>
    <x v="0"/>
    <m/>
    <s v="2024-05-16"/>
    <s v="2024-05-17"/>
    <s v="2024-05-21 12:14:34"/>
    <s v="0000-00-00 00:00:00"/>
    <s v="0000-00-00 00:00:00"/>
    <s v="2024-05-24 16:27:39"/>
    <s v="2024-07-31 14:37:48"/>
    <s v="2024-05-20"/>
    <s v="2024-05-20"/>
    <s v="2024-06-25"/>
    <s v="2024-06-27"/>
    <s v="2024-07-01"/>
    <x v="1"/>
    <s v="Barranquilla"/>
    <s v="100037"/>
    <x v="323"/>
    <m/>
    <x v="0"/>
    <n v="1"/>
    <x v="0"/>
    <x v="0"/>
    <x v="0"/>
    <n v="0"/>
    <x v="0"/>
    <x v="0"/>
    <x v="0"/>
    <x v="6"/>
  </r>
  <r>
    <x v="182"/>
    <x v="156"/>
    <s v="CUBRIMIENTO"/>
    <x v="0"/>
    <m/>
    <s v="2024-05-16"/>
    <s v="2024-05-21"/>
    <s v="2024-05-22 11:37:43"/>
    <s v="0000-00-00 00:00:00"/>
    <s v="2024-05-22 11:38:00"/>
    <s v="2024-05-23 08:45:11"/>
    <s v="0000-00-00 00:00:00"/>
    <s v="2024-05-22"/>
    <s v="2024-05-22"/>
    <s v="2024-05-24"/>
    <s v="2024-05-27"/>
    <s v="2024-05-27"/>
    <x v="0"/>
    <s v="Toscany"/>
    <s v="18006"/>
    <x v="324"/>
    <m/>
    <x v="0"/>
    <n v="3"/>
    <x v="0"/>
    <x v="0"/>
    <x v="0"/>
    <n v="157800"/>
    <x v="0"/>
    <x v="0"/>
    <x v="0"/>
    <x v="9"/>
  </r>
  <r>
    <x v="183"/>
    <x v="18"/>
    <s v="CUBRIMIENTO"/>
    <x v="0"/>
    <m/>
    <s v="0000-00-00"/>
    <s v="2024-05-23"/>
    <s v="2024-05-27 10:46:49"/>
    <s v="2024-06-11 16:20:58"/>
    <s v="2024-06-24 12:14:59"/>
    <s v="2024-07-22 16:43:42"/>
    <s v="2024-10-16 07:11:30"/>
    <s v="2024-05-27"/>
    <s v="2024-06-03"/>
    <s v="2024-06-10"/>
    <s v="2024-06-12"/>
    <s v="2024-06-18"/>
    <x v="1"/>
    <s v="Toscana"/>
    <s v="FZIPP02"/>
    <x v="258"/>
    <s v="MALLA BLANCA 3M EB4027W G8 625GR"/>
    <x v="7"/>
    <n v="1"/>
    <x v="84"/>
    <x v="1"/>
    <x v="0"/>
    <n v="2676237.12"/>
    <x v="0"/>
    <x v="13"/>
    <x v="0"/>
    <x v="6"/>
  </r>
  <r>
    <x v="183"/>
    <x v="18"/>
    <s v="CUBRIMIENTO"/>
    <x v="0"/>
    <m/>
    <s v="0000-00-00"/>
    <s v="2024-05-23"/>
    <s v="2024-05-27 10:46:49"/>
    <s v="2024-06-11 16:20:58"/>
    <s v="2024-06-24 12:14:59"/>
    <s v="2024-07-22 16:43:42"/>
    <s v="2024-10-16 07:11:30"/>
    <s v="2024-05-27"/>
    <s v="2024-06-03"/>
    <s v="2024-06-10"/>
    <s v="2024-06-12"/>
    <s v="2024-06-18"/>
    <x v="1"/>
    <s v="Toscana"/>
    <s v="FZIPP02"/>
    <x v="258"/>
    <s v="MALLA BLANCA 3M EB4027W G8 625GR"/>
    <x v="7"/>
    <n v="1"/>
    <x v="85"/>
    <x v="1"/>
    <x v="0"/>
    <n v="3341900.16"/>
    <x v="0"/>
    <x v="13"/>
    <x v="0"/>
    <x v="6"/>
  </r>
  <r>
    <x v="183"/>
    <x v="18"/>
    <s v="CUBRIMIENTO"/>
    <x v="0"/>
    <m/>
    <s v="0000-00-00"/>
    <s v="2024-05-23"/>
    <s v="2024-05-27 10:46:49"/>
    <s v="2024-06-11 16:20:58"/>
    <s v="2024-06-24 12:14:59"/>
    <s v="2024-07-22 16:43:42"/>
    <s v="2024-10-16 07:11:30"/>
    <s v="2024-05-27"/>
    <s v="2024-06-03"/>
    <s v="2024-06-10"/>
    <s v="2024-06-12"/>
    <s v="2024-06-18"/>
    <x v="1"/>
    <s v="Toscana"/>
    <s v="PTAL04"/>
    <x v="325"/>
    <m/>
    <x v="0"/>
    <n v="1"/>
    <x v="0"/>
    <x v="0"/>
    <x v="0"/>
    <n v="1997790.48"/>
    <x v="0"/>
    <x v="0"/>
    <x v="0"/>
    <x v="6"/>
  </r>
  <r>
    <x v="184"/>
    <x v="164"/>
    <s v="MUEBLES CC CUBRIMIENTOS"/>
    <x v="0"/>
    <m/>
    <s v="2024-05-16"/>
    <s v="2024-05-22"/>
    <s v="2024-05-27 14:25:30"/>
    <s v="0000-00-00 00:00:00"/>
    <s v="2024-06-23 20:30:22"/>
    <s v="2024-06-25 17:46:57"/>
    <s v="2024-08-10 09:18:52"/>
    <s v="2024-05-24"/>
    <s v="2024-05-24"/>
    <s v="2024-06-19"/>
    <s v="2024-06-21"/>
    <s v="2024-08-20"/>
    <x v="1"/>
    <s v="Cali"/>
    <s v="100233"/>
    <x v="80"/>
    <s v="LONA DICKSON BEIGE VETEADO REF:8904"/>
    <x v="0"/>
    <n v="1"/>
    <x v="0"/>
    <x v="0"/>
    <x v="0"/>
    <n v="5957309"/>
    <x v="0"/>
    <x v="2"/>
    <x v="0"/>
    <x v="6"/>
  </r>
  <r>
    <x v="184"/>
    <x v="164"/>
    <s v="MUEBLES CC CUBRIMIENTOS"/>
    <x v="0"/>
    <m/>
    <s v="2024-05-16"/>
    <s v="2024-05-22"/>
    <s v="2024-05-27 14:25:30"/>
    <s v="0000-00-00 00:00:00"/>
    <s v="2024-06-23 20:30:22"/>
    <s v="2024-06-25 17:46:57"/>
    <s v="2024-08-10 09:18:52"/>
    <s v="2024-05-24"/>
    <s v="2024-05-24"/>
    <s v="2024-06-19"/>
    <s v="2024-06-21"/>
    <s v="2024-08-20"/>
    <x v="1"/>
    <s v="Cali"/>
    <s v="100233"/>
    <x v="80"/>
    <s v="LONA DICKSON BEIGE VETEADO REF:8904"/>
    <x v="0"/>
    <n v="1"/>
    <x v="0"/>
    <x v="0"/>
    <x v="0"/>
    <n v="2978655"/>
    <x v="0"/>
    <x v="2"/>
    <x v="0"/>
    <x v="6"/>
  </r>
  <r>
    <x v="184"/>
    <x v="164"/>
    <s v="MUEBLES CC CUBRIMIENTOS"/>
    <x v="0"/>
    <m/>
    <s v="2024-05-16"/>
    <s v="2024-05-22"/>
    <s v="2024-05-27 14:25:30"/>
    <s v="0000-00-00 00:00:00"/>
    <s v="2024-06-23 20:30:22"/>
    <s v="2024-06-25 17:46:57"/>
    <s v="2024-08-10 09:18:52"/>
    <s v="2024-05-24"/>
    <s v="2024-05-24"/>
    <s v="2024-06-19"/>
    <s v="2024-06-21"/>
    <s v="2024-08-20"/>
    <x v="1"/>
    <s v="Cali"/>
    <s v="11456"/>
    <x v="320"/>
    <s v="PENDIENTE DEFINIR CLIENTE"/>
    <x v="0"/>
    <n v="2"/>
    <x v="0"/>
    <x v="0"/>
    <x v="0"/>
    <n v="884240"/>
    <x v="0"/>
    <x v="2"/>
    <x v="0"/>
    <x v="6"/>
  </r>
  <r>
    <x v="184"/>
    <x v="164"/>
    <s v="MUEBLES CC CUBRIMIENTOS"/>
    <x v="0"/>
    <m/>
    <s v="2024-05-16"/>
    <s v="2024-05-22"/>
    <s v="2024-05-27 14:25:30"/>
    <s v="0000-00-00 00:00:00"/>
    <s v="2024-06-23 20:30:22"/>
    <s v="2024-06-25 17:46:57"/>
    <s v="2024-08-10 09:18:52"/>
    <s v="2024-05-24"/>
    <s v="2024-05-24"/>
    <s v="2024-06-19"/>
    <s v="2024-06-21"/>
    <s v="2024-08-20"/>
    <x v="1"/>
    <s v="Cali"/>
    <s v="11456"/>
    <x v="320"/>
    <s v="PENDIENTE DEFINIR CLIENTE"/>
    <x v="0"/>
    <n v="2"/>
    <x v="0"/>
    <x v="0"/>
    <x v="0"/>
    <n v="1768478"/>
    <x v="0"/>
    <x v="2"/>
    <x v="0"/>
    <x v="6"/>
  </r>
  <r>
    <x v="184"/>
    <x v="164"/>
    <s v="MUEBLES CC CUBRIMIENTOS"/>
    <x v="0"/>
    <m/>
    <s v="2024-05-16"/>
    <s v="2024-05-22"/>
    <s v="2024-05-27 14:25:30"/>
    <s v="0000-00-00 00:00:00"/>
    <s v="2024-06-23 20:30:22"/>
    <s v="2024-06-25 17:46:57"/>
    <s v="2024-08-10 09:18:52"/>
    <s v="2024-05-24"/>
    <s v="2024-05-24"/>
    <s v="2024-06-19"/>
    <s v="2024-06-21"/>
    <s v="2024-08-20"/>
    <x v="1"/>
    <s v="Cali"/>
    <s v="11459"/>
    <x v="326"/>
    <s v="PENDIENTE DEFINIR CLIENTE"/>
    <x v="0"/>
    <n v="6"/>
    <x v="0"/>
    <x v="0"/>
    <x v="0"/>
    <n v="4290288"/>
    <x v="0"/>
    <x v="2"/>
    <x v="0"/>
    <x v="6"/>
  </r>
  <r>
    <x v="184"/>
    <x v="164"/>
    <s v="MUEBLES CC CUBRIMIENTOS"/>
    <x v="0"/>
    <m/>
    <s v="2024-05-16"/>
    <s v="2024-05-22"/>
    <s v="2024-05-27 14:25:30"/>
    <s v="0000-00-00 00:00:00"/>
    <s v="2024-06-23 20:30:22"/>
    <s v="2024-06-25 17:46:57"/>
    <s v="2024-08-10 09:18:52"/>
    <s v="2024-05-24"/>
    <s v="2024-05-24"/>
    <s v="2024-06-19"/>
    <s v="2024-06-21"/>
    <s v="2024-08-20"/>
    <x v="1"/>
    <s v="Cali"/>
    <s v="11459"/>
    <x v="326"/>
    <s v="PENDIENTE DEFINIR CLIENTE"/>
    <x v="0"/>
    <n v="6"/>
    <x v="0"/>
    <x v="0"/>
    <x v="0"/>
    <n v="2145144"/>
    <x v="0"/>
    <x v="2"/>
    <x v="0"/>
    <x v="6"/>
  </r>
  <r>
    <x v="184"/>
    <x v="164"/>
    <s v="MUEBLES CC CUBRIMIENTOS"/>
    <x v="0"/>
    <m/>
    <s v="2024-05-16"/>
    <s v="2024-05-22"/>
    <s v="2024-05-27 14:25:30"/>
    <s v="0000-00-00 00:00:00"/>
    <s v="2024-06-23 20:30:22"/>
    <s v="2024-06-25 17:46:57"/>
    <s v="2024-08-10 09:18:52"/>
    <s v="2024-05-24"/>
    <s v="2024-05-24"/>
    <s v="2024-06-19"/>
    <s v="2024-06-21"/>
    <s v="2024-08-20"/>
    <x v="1"/>
    <s v="Cali"/>
    <s v="9511"/>
    <x v="91"/>
    <m/>
    <x v="0"/>
    <n v="1"/>
    <x v="0"/>
    <x v="0"/>
    <x v="0"/>
    <n v="847350"/>
    <x v="0"/>
    <x v="2"/>
    <x v="0"/>
    <x v="6"/>
  </r>
  <r>
    <x v="184"/>
    <x v="164"/>
    <s v="MUEBLES CC CUBRIMIENTOS"/>
    <x v="0"/>
    <m/>
    <s v="2024-05-16"/>
    <s v="2024-05-22"/>
    <s v="2024-05-27 14:25:30"/>
    <s v="0000-00-00 00:00:00"/>
    <s v="2024-06-23 20:30:22"/>
    <s v="2024-06-25 17:46:57"/>
    <s v="2024-08-10 09:18:52"/>
    <s v="2024-05-24"/>
    <s v="2024-05-24"/>
    <s v="2024-06-19"/>
    <s v="2024-06-21"/>
    <s v="2024-08-20"/>
    <x v="1"/>
    <s v="Cali"/>
    <s v="9511"/>
    <x v="91"/>
    <m/>
    <x v="0"/>
    <n v="1"/>
    <x v="0"/>
    <x v="0"/>
    <x v="0"/>
    <n v="423700"/>
    <x v="0"/>
    <x v="2"/>
    <x v="0"/>
    <x v="6"/>
  </r>
  <r>
    <x v="184"/>
    <x v="164"/>
    <s v="MUEBLES CC CUBRIMIENTOS"/>
    <x v="0"/>
    <m/>
    <s v="2024-05-16"/>
    <s v="2024-05-22"/>
    <s v="2024-05-27 14:25:30"/>
    <s v="0000-00-00 00:00:00"/>
    <s v="2024-06-23 20:30:22"/>
    <s v="2024-06-25 17:46:57"/>
    <s v="2024-08-10 09:18:52"/>
    <s v="2024-05-24"/>
    <s v="2024-05-24"/>
    <s v="2024-06-19"/>
    <s v="2024-06-21"/>
    <s v="2024-08-20"/>
    <x v="1"/>
    <s v="Cali"/>
    <s v="9688"/>
    <x v="327"/>
    <m/>
    <x v="0"/>
    <n v="1"/>
    <x v="0"/>
    <x v="0"/>
    <x v="0"/>
    <n v="5216882"/>
    <x v="0"/>
    <x v="2"/>
    <x v="0"/>
    <x v="6"/>
  </r>
  <r>
    <x v="184"/>
    <x v="164"/>
    <s v="MUEBLES CC CUBRIMIENTOS"/>
    <x v="0"/>
    <m/>
    <s v="2024-05-16"/>
    <s v="2024-05-22"/>
    <s v="2024-05-27 14:25:30"/>
    <s v="0000-00-00 00:00:00"/>
    <s v="2024-06-23 20:30:22"/>
    <s v="2024-06-25 17:46:57"/>
    <s v="2024-08-10 09:18:52"/>
    <s v="2024-05-24"/>
    <s v="2024-05-24"/>
    <s v="2024-06-19"/>
    <s v="2024-06-21"/>
    <s v="2024-08-20"/>
    <x v="1"/>
    <s v="Cali"/>
    <s v="TRANSP12"/>
    <x v="118"/>
    <s v="No Aplica"/>
    <x v="0"/>
    <n v="1"/>
    <x v="0"/>
    <x v="0"/>
    <x v="0"/>
    <n v="1800000"/>
    <x v="0"/>
    <x v="1"/>
    <x v="1"/>
    <x v="6"/>
  </r>
  <r>
    <x v="185"/>
    <x v="165"/>
    <s v="MUEBLES"/>
    <x v="0"/>
    <m/>
    <s v="2024-05-17"/>
    <s v="2024-05-17"/>
    <s v="2024-05-20 13:33:35"/>
    <s v="0000-00-00 00:00:00"/>
    <s v="0000-00-00 00:00:00"/>
    <s v="2024-05-30 17:01:00"/>
    <s v="0000-00-00 00:00:00"/>
    <s v="2024-05-20"/>
    <s v="2024-05-20"/>
    <s v="2024-06-03"/>
    <s v="2024-06-06"/>
    <s v="2024-06-06"/>
    <x v="7"/>
    <s v="Medellin"/>
    <s v="REP001"/>
    <x v="328"/>
    <m/>
    <x v="0"/>
    <n v="1"/>
    <x v="0"/>
    <x v="0"/>
    <x v="0"/>
    <n v="400000"/>
    <x v="0"/>
    <x v="0"/>
    <x v="0"/>
    <x v="6"/>
  </r>
  <r>
    <x v="185"/>
    <x v="165"/>
    <s v="MUEBLES"/>
    <x v="0"/>
    <m/>
    <s v="2024-05-17"/>
    <s v="2024-05-17"/>
    <s v="2024-05-20 13:33:35"/>
    <s v="0000-00-00 00:00:00"/>
    <s v="0000-00-00 00:00:00"/>
    <s v="2024-05-30 17:01:00"/>
    <s v="0000-00-00 00:00:00"/>
    <s v="2024-05-20"/>
    <s v="2024-05-20"/>
    <s v="2024-06-03"/>
    <s v="2024-06-06"/>
    <s v="2024-06-06"/>
    <x v="7"/>
    <s v="Medellin"/>
    <s v="SERV06"/>
    <x v="42"/>
    <m/>
    <x v="0"/>
    <n v="1"/>
    <x v="0"/>
    <x v="0"/>
    <x v="0"/>
    <n v="438235"/>
    <x v="0"/>
    <x v="1"/>
    <x v="1"/>
    <x v="6"/>
  </r>
  <r>
    <x v="186"/>
    <x v="166"/>
    <s v="CUBRIMIENTO"/>
    <x v="0"/>
    <m/>
    <s v="2024-05-17"/>
    <s v="2024-07-15"/>
    <s v="2024-07-24 11:11:18"/>
    <s v="2024-09-04 15:56:25"/>
    <s v="2024-10-22 07:37:33"/>
    <s v="2024-10-22 07:37:58"/>
    <s v="2025-02-04 08:59:41"/>
    <s v="2024-07-24"/>
    <s v="2024-09-04"/>
    <s v="2024-10-10"/>
    <s v="2024-10-16"/>
    <s v="2024-10-31"/>
    <x v="1"/>
    <s v="Virtual"/>
    <s v="CANAL GALVANIZ PTEK"/>
    <x v="65"/>
    <m/>
    <x v="0"/>
    <n v="1"/>
    <x v="10"/>
    <x v="0"/>
    <x v="0"/>
    <n v="8976000"/>
    <x v="0"/>
    <x v="0"/>
    <x v="0"/>
    <x v="0"/>
  </r>
  <r>
    <x v="186"/>
    <x v="166"/>
    <s v="CUBRIMIENTO"/>
    <x v="0"/>
    <m/>
    <s v="2024-05-17"/>
    <s v="2024-07-15"/>
    <s v="2024-07-24 11:11:18"/>
    <s v="2024-09-04 15:56:25"/>
    <s v="2024-10-22 07:37:33"/>
    <s v="2024-10-22 07:37:58"/>
    <s v="2025-02-04 08:59:41"/>
    <s v="2024-07-24"/>
    <s v="2024-09-04"/>
    <s v="2024-10-10"/>
    <s v="2024-10-16"/>
    <s v="2024-10-31"/>
    <x v="1"/>
    <s v="Virtual"/>
    <s v="CUBT03"/>
    <x v="66"/>
    <m/>
    <x v="3"/>
    <n v="2"/>
    <x v="2"/>
    <x v="0"/>
    <x v="48"/>
    <n v="2525616"/>
    <x v="0"/>
    <x v="0"/>
    <x v="0"/>
    <x v="0"/>
  </r>
  <r>
    <x v="186"/>
    <x v="166"/>
    <s v="CUBRIMIENTO"/>
    <x v="0"/>
    <m/>
    <s v="2024-05-17"/>
    <s v="2024-07-15"/>
    <s v="2024-07-24 11:11:18"/>
    <s v="2024-09-04 15:56:25"/>
    <s v="2024-10-22 07:37:33"/>
    <s v="2024-10-22 07:37:58"/>
    <s v="2025-02-04 08:59:41"/>
    <s v="2024-07-24"/>
    <s v="2024-09-04"/>
    <s v="2024-10-10"/>
    <s v="2024-10-16"/>
    <s v="2024-10-31"/>
    <x v="1"/>
    <s v="Virtual"/>
    <s v="KRIEL ESPC PLITE05"/>
    <x v="329"/>
    <m/>
    <x v="0"/>
    <n v="2"/>
    <x v="0"/>
    <x v="0"/>
    <x v="0"/>
    <n v="1904000"/>
    <x v="0"/>
    <x v="0"/>
    <x v="0"/>
    <x v="0"/>
  </r>
  <r>
    <x v="186"/>
    <x v="166"/>
    <s v="CUBRIMIENTO"/>
    <x v="0"/>
    <m/>
    <s v="2024-05-17"/>
    <s v="2024-07-15"/>
    <s v="2024-07-24 11:11:18"/>
    <s v="2024-09-04 15:56:25"/>
    <s v="2024-10-22 07:37:33"/>
    <s v="2024-10-22 07:37:58"/>
    <s v="2025-02-04 08:59:41"/>
    <s v="2024-07-24"/>
    <s v="2024-09-04"/>
    <s v="2024-10-10"/>
    <s v="2024-10-16"/>
    <s v="2024-10-31"/>
    <x v="1"/>
    <s v="Virtual"/>
    <s v="PLITE14"/>
    <x v="100"/>
    <s v="LONA DICKSON BEIGE *1.20 REF:0681"/>
    <x v="3"/>
    <n v="2"/>
    <x v="2"/>
    <x v="0"/>
    <x v="49"/>
    <n v="21427410"/>
    <x v="0"/>
    <x v="4"/>
    <x v="6"/>
    <x v="0"/>
  </r>
  <r>
    <x v="186"/>
    <x v="166"/>
    <s v="CUBRIMIENTO"/>
    <x v="0"/>
    <m/>
    <s v="2024-05-17"/>
    <s v="2024-07-15"/>
    <s v="2024-07-24 11:11:18"/>
    <s v="2024-09-04 15:56:25"/>
    <s v="2024-10-22 07:37:33"/>
    <s v="2024-10-22 07:37:58"/>
    <s v="2025-02-04 08:59:41"/>
    <s v="2024-07-24"/>
    <s v="2024-09-04"/>
    <s v="2024-10-10"/>
    <s v="2024-10-16"/>
    <s v="2024-10-31"/>
    <x v="1"/>
    <s v="Virtual"/>
    <s v="SPORTCAC02"/>
    <x v="330"/>
    <m/>
    <x v="3"/>
    <n v="3"/>
    <x v="2"/>
    <x v="4"/>
    <x v="0"/>
    <n v="8506695"/>
    <x v="0"/>
    <x v="0"/>
    <x v="0"/>
    <x v="0"/>
  </r>
  <r>
    <x v="187"/>
    <x v="18"/>
    <s v="MUEBLES CC CUBRIMIENTOS"/>
    <x v="0"/>
    <m/>
    <s v="2024-05-17"/>
    <s v="2024-05-27"/>
    <s v="2024-05-28 13:34:38"/>
    <s v="0000-00-00 00:00:00"/>
    <s v="2024-06-24 12:14:29"/>
    <s v="2024-06-29 12:56:56"/>
    <s v="0000-00-00 00:00:00"/>
    <s v="2024-05-29"/>
    <s v="2024-05-29"/>
    <s v="2024-05-31"/>
    <s v="2024-06-05"/>
    <s v="2024-06-05"/>
    <x v="0"/>
    <s v="Toscana"/>
    <s v="19326"/>
    <x v="331"/>
    <m/>
    <x v="0"/>
    <n v="22"/>
    <x v="0"/>
    <x v="0"/>
    <x v="0"/>
    <n v="0"/>
    <x v="0"/>
    <x v="0"/>
    <x v="0"/>
    <x v="9"/>
  </r>
  <r>
    <x v="187"/>
    <x v="18"/>
    <s v="MUEBLES CC CUBRIMIENTOS"/>
    <x v="0"/>
    <m/>
    <s v="2024-05-17"/>
    <s v="2024-05-27"/>
    <s v="2024-05-28 13:34:38"/>
    <s v="0000-00-00 00:00:00"/>
    <s v="2024-06-24 12:14:29"/>
    <s v="2024-06-29 12:56:56"/>
    <s v="0000-00-00 00:00:00"/>
    <s v="2024-05-29"/>
    <s v="2024-05-29"/>
    <s v="2024-05-31"/>
    <s v="2024-06-05"/>
    <s v="2024-06-05"/>
    <x v="0"/>
    <s v="Toscana"/>
    <s v="ALUFZ05"/>
    <x v="332"/>
    <m/>
    <x v="0"/>
    <n v="2"/>
    <x v="0"/>
    <x v="0"/>
    <x v="0"/>
    <n v="0"/>
    <x v="0"/>
    <x v="0"/>
    <x v="0"/>
    <x v="9"/>
  </r>
  <r>
    <x v="187"/>
    <x v="18"/>
    <s v="MUEBLES CC CUBRIMIENTOS"/>
    <x v="0"/>
    <m/>
    <s v="2024-05-17"/>
    <s v="2024-05-27"/>
    <s v="2024-05-28 13:34:38"/>
    <s v="0000-00-00 00:00:00"/>
    <s v="2024-06-24 12:14:29"/>
    <s v="2024-06-29 12:56:56"/>
    <s v="0000-00-00 00:00:00"/>
    <s v="2024-05-29"/>
    <s v="2024-05-29"/>
    <s v="2024-05-31"/>
    <s v="2024-06-05"/>
    <s v="2024-06-05"/>
    <x v="0"/>
    <s v="Toscana"/>
    <s v="ALUFZ10"/>
    <x v="333"/>
    <m/>
    <x v="0"/>
    <n v="2"/>
    <x v="0"/>
    <x v="0"/>
    <x v="0"/>
    <n v="0"/>
    <x v="0"/>
    <x v="0"/>
    <x v="0"/>
    <x v="9"/>
  </r>
  <r>
    <x v="187"/>
    <x v="18"/>
    <s v="MUEBLES CC CUBRIMIENTOS"/>
    <x v="0"/>
    <m/>
    <s v="2024-05-17"/>
    <s v="2024-05-27"/>
    <s v="2024-05-28 13:34:38"/>
    <s v="0000-00-00 00:00:00"/>
    <s v="2024-06-24 12:14:29"/>
    <s v="2024-06-29 12:56:56"/>
    <s v="0000-00-00 00:00:00"/>
    <s v="2024-05-29"/>
    <s v="2024-05-29"/>
    <s v="2024-05-31"/>
    <s v="2024-06-05"/>
    <s v="2024-06-05"/>
    <x v="0"/>
    <s v="Toscana"/>
    <s v="ALUPL54"/>
    <x v="334"/>
    <m/>
    <x v="0"/>
    <n v="28"/>
    <x v="0"/>
    <x v="0"/>
    <x v="0"/>
    <n v="0"/>
    <x v="0"/>
    <x v="0"/>
    <x v="0"/>
    <x v="9"/>
  </r>
  <r>
    <x v="188"/>
    <x v="18"/>
    <s v="CUBRIMIENTO"/>
    <x v="0"/>
    <m/>
    <s v="0000-00-00"/>
    <s v="2024-06-28"/>
    <s v="2024-07-05 12:05:53"/>
    <s v="0000-00-00 00:00:00"/>
    <s v="2025-04-04 13:47:17"/>
    <s v="2025-04-09 17:09:12"/>
    <s v="0000-00-00 00:00:00"/>
    <s v="2024-07-02"/>
    <s v="2024-07-02"/>
    <s v="2024-07-11"/>
    <s v="2024-07-16"/>
    <s v="2024-07-16"/>
    <x v="0"/>
    <s v="Toscana"/>
    <s v="ALUPT132"/>
    <x v="335"/>
    <m/>
    <x v="0"/>
    <n v="23"/>
    <x v="0"/>
    <x v="0"/>
    <x v="0"/>
    <n v="13428504"/>
    <x v="0"/>
    <x v="0"/>
    <x v="0"/>
    <x v="1"/>
  </r>
  <r>
    <x v="189"/>
    <x v="167"/>
    <s v="CUBRIMIENTO"/>
    <x v="0"/>
    <m/>
    <s v="2024-05-17"/>
    <s v="2024-05-17"/>
    <s v="2024-05-20 11:21:22"/>
    <s v="2024-05-21 14:11:01"/>
    <s v="2024-05-23 17:32:15"/>
    <s v="2024-05-23 17:32:39"/>
    <s v="0000-00-00 00:00:00"/>
    <s v="2024-05-20"/>
    <s v="2024-05-23"/>
    <s v="2024-05-28"/>
    <s v="2024-05-29"/>
    <s v="2024-05-29"/>
    <x v="0"/>
    <s v="Toscany"/>
    <s v="SOMB03"/>
    <x v="161"/>
    <s v="LONA DICKSON AZUL FONDO ENTERO REF:0017"/>
    <x v="8"/>
    <n v="1"/>
    <x v="3"/>
    <x v="0"/>
    <x v="17"/>
    <n v="2229760"/>
    <x v="0"/>
    <x v="6"/>
    <x v="8"/>
    <x v="9"/>
  </r>
  <r>
    <x v="190"/>
    <x v="162"/>
    <s v="CUBRIMIENTO"/>
    <x v="0"/>
    <m/>
    <s v="2024-05-17"/>
    <s v="2024-05-17"/>
    <s v="2024-05-20 11:19:55"/>
    <s v="2024-05-21 10:03:32"/>
    <s v="2024-05-26 22:55:10"/>
    <s v="2024-05-27 08:13:16"/>
    <s v="0000-00-00 00:00:00"/>
    <s v="2024-05-20"/>
    <s v="2024-05-23"/>
    <s v="2024-05-28"/>
    <s v="2024-05-29"/>
    <s v="2024-05-29"/>
    <x v="0"/>
    <s v="Toscany"/>
    <s v="SOMB03"/>
    <x v="161"/>
    <s v="LONA DICKSON VERDE FORESTA REF:6687"/>
    <x v="8"/>
    <n v="1"/>
    <x v="43"/>
    <x v="0"/>
    <x v="17"/>
    <n v="3360000"/>
    <x v="0"/>
    <x v="6"/>
    <x v="8"/>
    <x v="9"/>
  </r>
  <r>
    <x v="191"/>
    <x v="168"/>
    <s v="MUEBLES CC CUBRIMIENTOS"/>
    <x v="0"/>
    <m/>
    <s v="2024-05-17"/>
    <s v="2024-05-20"/>
    <s v="2024-05-21 13:23:10"/>
    <s v="0000-00-00 00:00:00"/>
    <s v="2024-05-21 13:24:16"/>
    <s v="2024-05-23 08:40:56"/>
    <s v="0000-00-00 00:00:00"/>
    <s v="2024-05-21"/>
    <s v="2024-05-21"/>
    <s v="2024-05-23"/>
    <s v="2024-05-24"/>
    <s v="2024-05-24"/>
    <x v="0"/>
    <s v="Toscany"/>
    <s v="11454"/>
    <x v="274"/>
    <m/>
    <x v="0"/>
    <n v="1"/>
    <x v="0"/>
    <x v="0"/>
    <x v="0"/>
    <n v="18500"/>
    <x v="0"/>
    <x v="0"/>
    <x v="0"/>
    <x v="9"/>
  </r>
  <r>
    <x v="191"/>
    <x v="168"/>
    <s v="MUEBLES CC CUBRIMIENTOS"/>
    <x v="0"/>
    <m/>
    <s v="2024-05-17"/>
    <s v="2024-05-20"/>
    <s v="2024-05-21 13:23:10"/>
    <s v="0000-00-00 00:00:00"/>
    <s v="2024-05-21 13:24:16"/>
    <s v="2024-05-23 08:40:56"/>
    <s v="0000-00-00 00:00:00"/>
    <s v="2024-05-21"/>
    <s v="2024-05-21"/>
    <s v="2024-05-23"/>
    <s v="2024-05-24"/>
    <s v="2024-05-24"/>
    <x v="0"/>
    <s v="Toscany"/>
    <s v="11455"/>
    <x v="232"/>
    <m/>
    <x v="0"/>
    <n v="1"/>
    <x v="0"/>
    <x v="0"/>
    <x v="0"/>
    <n v="17750"/>
    <x v="0"/>
    <x v="0"/>
    <x v="0"/>
    <x v="9"/>
  </r>
  <r>
    <x v="191"/>
    <x v="168"/>
    <s v="MUEBLES CC CUBRIMIENTOS"/>
    <x v="0"/>
    <m/>
    <s v="2024-05-17"/>
    <s v="2024-05-20"/>
    <s v="2024-05-21 13:23:10"/>
    <s v="0000-00-00 00:00:00"/>
    <s v="2024-05-21 13:24:16"/>
    <s v="2024-05-23 08:40:56"/>
    <s v="0000-00-00 00:00:00"/>
    <s v="2024-05-21"/>
    <s v="2024-05-21"/>
    <s v="2024-05-23"/>
    <s v="2024-05-24"/>
    <s v="2024-05-24"/>
    <x v="0"/>
    <s v="Toscany"/>
    <s v="15740"/>
    <x v="336"/>
    <m/>
    <x v="0"/>
    <n v="8"/>
    <x v="0"/>
    <x v="0"/>
    <x v="0"/>
    <n v="1040000"/>
    <x v="0"/>
    <x v="0"/>
    <x v="0"/>
    <x v="9"/>
  </r>
  <r>
    <x v="192"/>
    <x v="169"/>
    <s v="CUBRIMIENTO"/>
    <x v="0"/>
    <m/>
    <s v="2024-05-17"/>
    <s v="2024-11-14"/>
    <s v="2024-11-19 14:31:26"/>
    <s v="2024-12-27 17:50:06"/>
    <s v="2025-01-27 14:27:36"/>
    <s v="2025-01-28 08:54:13"/>
    <s v="2025-04-07 13:01:17"/>
    <s v="2024-11-22"/>
    <s v="2024-12-30"/>
    <s v="2025-01-16"/>
    <s v="2025-01-19"/>
    <s v="2025-02-23"/>
    <x v="3"/>
    <s v="Bogota"/>
    <s v="12681"/>
    <x v="337"/>
    <m/>
    <x v="0"/>
    <n v="1"/>
    <x v="0"/>
    <x v="0"/>
    <x v="0"/>
    <n v="154301"/>
    <x v="0"/>
    <x v="0"/>
    <x v="0"/>
    <x v="12"/>
  </r>
  <r>
    <x v="192"/>
    <x v="169"/>
    <s v="CUBRIMIENTO"/>
    <x v="0"/>
    <m/>
    <s v="2024-05-17"/>
    <s v="2024-11-14"/>
    <s v="2024-11-19 14:31:26"/>
    <s v="2024-12-27 17:50:06"/>
    <s v="2025-01-27 14:27:36"/>
    <s v="2025-01-28 08:54:13"/>
    <s v="2025-04-07 13:01:17"/>
    <s v="2024-11-22"/>
    <s v="2024-12-30"/>
    <s v="2025-01-16"/>
    <s v="2025-01-19"/>
    <s v="2025-02-23"/>
    <x v="3"/>
    <s v="Bogota"/>
    <s v="6543"/>
    <x v="123"/>
    <m/>
    <x v="0"/>
    <n v="4"/>
    <x v="0"/>
    <x v="0"/>
    <x v="0"/>
    <n v="280000"/>
    <x v="0"/>
    <x v="0"/>
    <x v="0"/>
    <x v="12"/>
  </r>
  <r>
    <x v="192"/>
    <x v="169"/>
    <s v="CUBRIMIENTO"/>
    <x v="0"/>
    <m/>
    <s v="2024-05-17"/>
    <s v="2024-11-14"/>
    <s v="2024-11-19 14:31:26"/>
    <s v="2024-12-27 17:50:06"/>
    <s v="2025-01-27 14:27:36"/>
    <s v="2025-01-28 08:54:13"/>
    <s v="2025-04-07 13:01:17"/>
    <s v="2024-11-22"/>
    <s v="2024-12-30"/>
    <s v="2025-01-16"/>
    <s v="2025-01-19"/>
    <s v="2025-02-23"/>
    <x v="3"/>
    <s v="Bogota"/>
    <s v="FLANCHE01"/>
    <x v="51"/>
    <m/>
    <x v="2"/>
    <n v="4"/>
    <x v="7"/>
    <x v="0"/>
    <x v="0"/>
    <n v="2988896"/>
    <x v="0"/>
    <x v="0"/>
    <x v="0"/>
    <x v="12"/>
  </r>
  <r>
    <x v="192"/>
    <x v="169"/>
    <s v="CUBRIMIENTO"/>
    <x v="0"/>
    <m/>
    <s v="2024-05-17"/>
    <s v="2024-11-14"/>
    <s v="2024-11-19 14:31:26"/>
    <s v="2024-12-27 17:50:06"/>
    <s v="2025-01-27 14:27:36"/>
    <s v="2025-01-28 08:54:13"/>
    <s v="2025-04-07 13:01:17"/>
    <s v="2024-11-22"/>
    <s v="2024-12-30"/>
    <s v="2025-01-16"/>
    <s v="2025-01-19"/>
    <s v="2025-02-23"/>
    <x v="3"/>
    <s v="Bogota"/>
    <s v="FLANCHE01"/>
    <x v="51"/>
    <m/>
    <x v="2"/>
    <n v="2"/>
    <x v="2"/>
    <x v="0"/>
    <x v="0"/>
    <n v="1067462"/>
    <x v="0"/>
    <x v="0"/>
    <x v="0"/>
    <x v="12"/>
  </r>
  <r>
    <x v="192"/>
    <x v="169"/>
    <s v="CUBRIMIENTO"/>
    <x v="0"/>
    <m/>
    <s v="2024-05-17"/>
    <s v="2024-11-14"/>
    <s v="2024-11-19 14:31:26"/>
    <s v="2024-12-27 17:50:06"/>
    <s v="2025-01-27 14:27:36"/>
    <s v="2025-01-28 08:54:13"/>
    <s v="2025-04-07 13:01:17"/>
    <s v="2024-11-22"/>
    <s v="2024-12-30"/>
    <s v="2025-01-16"/>
    <s v="2025-01-19"/>
    <s v="2025-02-23"/>
    <x v="3"/>
    <s v="Bogota"/>
    <s v="PLT11"/>
    <x v="338"/>
    <m/>
    <x v="2"/>
    <n v="3"/>
    <x v="0"/>
    <x v="0"/>
    <x v="0"/>
    <n v="1197000"/>
    <x v="0"/>
    <x v="0"/>
    <x v="0"/>
    <x v="12"/>
  </r>
  <r>
    <x v="192"/>
    <x v="169"/>
    <s v="CUBRIMIENTO"/>
    <x v="0"/>
    <m/>
    <s v="2024-05-17"/>
    <s v="2024-11-14"/>
    <s v="2024-11-19 14:31:26"/>
    <s v="2024-12-27 17:50:06"/>
    <s v="2025-01-27 14:27:36"/>
    <s v="2025-01-28 08:54:13"/>
    <s v="2025-04-07 13:01:17"/>
    <s v="2024-11-22"/>
    <s v="2024-12-30"/>
    <s v="2025-01-16"/>
    <s v="2025-01-19"/>
    <s v="2025-02-23"/>
    <x v="3"/>
    <s v="Bogota"/>
    <s v="PLT54-1"/>
    <x v="339"/>
    <m/>
    <x v="2"/>
    <n v="3"/>
    <x v="0"/>
    <x v="0"/>
    <x v="0"/>
    <n v="199500"/>
    <x v="0"/>
    <x v="0"/>
    <x v="0"/>
    <x v="12"/>
  </r>
  <r>
    <x v="192"/>
    <x v="169"/>
    <s v="CUBRIMIENTO"/>
    <x v="0"/>
    <m/>
    <s v="2024-05-17"/>
    <s v="2024-11-14"/>
    <s v="2024-11-19 14:31:26"/>
    <s v="2024-12-27 17:50:06"/>
    <s v="2025-01-27 14:27:36"/>
    <s v="2025-01-28 08:54:13"/>
    <s v="2025-04-07 13:01:17"/>
    <s v="2024-11-22"/>
    <s v="2024-12-30"/>
    <s v="2025-01-16"/>
    <s v="2025-01-19"/>
    <s v="2025-02-23"/>
    <x v="3"/>
    <s v="Bogota"/>
    <s v="PLT54-2"/>
    <x v="340"/>
    <m/>
    <x v="2"/>
    <n v="6"/>
    <x v="0"/>
    <x v="0"/>
    <x v="0"/>
    <n v="1512000"/>
    <x v="0"/>
    <x v="0"/>
    <x v="0"/>
    <x v="12"/>
  </r>
  <r>
    <x v="192"/>
    <x v="169"/>
    <s v="CUBRIMIENTO"/>
    <x v="0"/>
    <m/>
    <s v="2024-05-17"/>
    <s v="2024-11-14"/>
    <s v="2024-11-19 14:31:26"/>
    <s v="2024-12-27 17:50:06"/>
    <s v="2025-01-27 14:27:36"/>
    <s v="2025-01-28 08:54:13"/>
    <s v="2025-04-07 13:01:17"/>
    <s v="2024-11-22"/>
    <s v="2024-12-30"/>
    <s v="2025-01-16"/>
    <s v="2025-01-19"/>
    <s v="2025-02-23"/>
    <x v="3"/>
    <s v="Bogota"/>
    <s v="PTEKROM21"/>
    <x v="77"/>
    <s v="LONA PERGOTEX BLACKOUT GRIS 3M"/>
    <x v="4"/>
    <n v="2"/>
    <x v="7"/>
    <x v="0"/>
    <x v="49"/>
    <n v="77649668"/>
    <x v="0"/>
    <x v="4"/>
    <x v="4"/>
    <x v="12"/>
  </r>
  <r>
    <x v="192"/>
    <x v="169"/>
    <s v="CUBRIMIENTO"/>
    <x v="0"/>
    <m/>
    <s v="2024-05-17"/>
    <s v="2024-11-14"/>
    <s v="2024-11-19 14:31:26"/>
    <s v="2024-12-27 17:50:06"/>
    <s v="2025-01-27 14:27:36"/>
    <s v="2025-01-28 08:54:13"/>
    <s v="2025-04-07 13:01:17"/>
    <s v="2024-11-22"/>
    <s v="2024-12-30"/>
    <s v="2025-01-16"/>
    <s v="2025-01-19"/>
    <s v="2025-02-23"/>
    <x v="3"/>
    <s v="Bogota"/>
    <s v="SERV04"/>
    <x v="50"/>
    <m/>
    <x v="0"/>
    <n v="1"/>
    <x v="0"/>
    <x v="0"/>
    <x v="0"/>
    <n v="3000000"/>
    <x v="0"/>
    <x v="1"/>
    <x v="1"/>
    <x v="12"/>
  </r>
  <r>
    <x v="192"/>
    <x v="169"/>
    <s v="CUBRIMIENTO"/>
    <x v="0"/>
    <m/>
    <s v="2024-05-17"/>
    <s v="2024-11-14"/>
    <s v="2024-11-19 14:31:26"/>
    <s v="2024-12-27 17:50:06"/>
    <s v="2025-01-27 14:27:36"/>
    <s v="2025-01-28 08:54:13"/>
    <s v="2025-04-07 13:01:17"/>
    <s v="2024-11-22"/>
    <s v="2024-12-30"/>
    <s v="2025-01-16"/>
    <s v="2025-01-19"/>
    <s v="2025-02-23"/>
    <x v="3"/>
    <s v="Bogota"/>
    <s v="SERV14"/>
    <x v="137"/>
    <m/>
    <x v="0"/>
    <n v="1"/>
    <x v="0"/>
    <x v="0"/>
    <x v="0"/>
    <n v="1353713"/>
    <x v="0"/>
    <x v="0"/>
    <x v="0"/>
    <x v="12"/>
  </r>
  <r>
    <x v="192"/>
    <x v="169"/>
    <s v="CUBRIMIENTO"/>
    <x v="0"/>
    <m/>
    <s v="2024-05-17"/>
    <s v="2024-11-14"/>
    <s v="2024-11-19 14:31:26"/>
    <s v="2024-12-27 17:50:06"/>
    <s v="2025-01-27 14:27:36"/>
    <s v="2025-01-28 08:54:13"/>
    <s v="2025-04-07 13:01:17"/>
    <s v="2024-11-22"/>
    <s v="2024-12-30"/>
    <s v="2025-01-16"/>
    <s v="2025-01-19"/>
    <s v="2025-02-23"/>
    <x v="3"/>
    <s v="Bogota"/>
    <s v="SPOT30"/>
    <x v="54"/>
    <m/>
    <x v="0"/>
    <n v="2"/>
    <x v="0"/>
    <x v="0"/>
    <x v="0"/>
    <n v="8049960"/>
    <x v="0"/>
    <x v="0"/>
    <x v="0"/>
    <x v="12"/>
  </r>
  <r>
    <x v="193"/>
    <x v="170"/>
    <s v="CUBRIMIENTO"/>
    <x v="0"/>
    <m/>
    <s v="2024-05-18"/>
    <s v="2024-06-07"/>
    <s v="2024-06-24 14:57:29"/>
    <s v="2024-06-24 15:42:13"/>
    <s v="2024-08-21 11:22:05"/>
    <s v="2024-08-21 17:07:53"/>
    <s v="2024-08-21 18:37:14"/>
    <s v="2024-06-11"/>
    <s v="2024-06-17"/>
    <s v="2024-07-05"/>
    <s v="2024-07-15"/>
    <s v="2024-08-23"/>
    <x v="1"/>
    <s v="Cali"/>
    <s v="REP027"/>
    <x v="62"/>
    <m/>
    <x v="0"/>
    <n v="1"/>
    <x v="0"/>
    <x v="0"/>
    <x v="0"/>
    <n v="675000"/>
    <x v="0"/>
    <x v="0"/>
    <x v="0"/>
    <x v="1"/>
  </r>
  <r>
    <x v="193"/>
    <x v="170"/>
    <s v="CUBRIMIENTO"/>
    <x v="0"/>
    <m/>
    <s v="2024-05-18"/>
    <s v="2024-06-07"/>
    <s v="2024-06-24 14:57:29"/>
    <s v="2024-06-24 15:42:13"/>
    <s v="2024-08-21 11:22:05"/>
    <s v="2024-08-21 17:07:53"/>
    <s v="2024-08-21 18:37:14"/>
    <s v="2024-06-11"/>
    <s v="2024-06-17"/>
    <s v="2024-07-05"/>
    <s v="2024-07-15"/>
    <s v="2024-08-23"/>
    <x v="1"/>
    <s v="Cali"/>
    <s v="REP030"/>
    <x v="49"/>
    <m/>
    <x v="0"/>
    <n v="1"/>
    <x v="0"/>
    <x v="0"/>
    <x v="0"/>
    <n v="540000"/>
    <x v="0"/>
    <x v="0"/>
    <x v="0"/>
    <x v="1"/>
  </r>
  <r>
    <x v="194"/>
    <x v="171"/>
    <s v="CUBRIMIENTO"/>
    <x v="0"/>
    <m/>
    <s v="2024-05-18"/>
    <s v="2024-07-02"/>
    <s v="2024-07-03 14:33:36"/>
    <s v="0000-00-00 00:00:00"/>
    <s v="2024-07-05 07:07:09"/>
    <s v="2024-07-05 07:07:41"/>
    <s v="0000-00-00 00:00:00"/>
    <s v="2024-07-04"/>
    <s v="2024-07-04"/>
    <s v="2024-07-17"/>
    <s v="2024-07-25"/>
    <s v="2024-07-25"/>
    <x v="3"/>
    <s v="Medellin"/>
    <s v="18453"/>
    <x v="18"/>
    <m/>
    <x v="0"/>
    <n v="5"/>
    <x v="0"/>
    <x v="0"/>
    <x v="0"/>
    <n v="10000"/>
    <x v="0"/>
    <x v="0"/>
    <x v="0"/>
    <x v="1"/>
  </r>
  <r>
    <x v="194"/>
    <x v="171"/>
    <s v="CUBRIMIENTO"/>
    <x v="0"/>
    <m/>
    <s v="2024-05-18"/>
    <s v="2024-07-02"/>
    <s v="2024-07-03 14:33:36"/>
    <s v="0000-00-00 00:00:00"/>
    <s v="2024-07-05 07:07:09"/>
    <s v="2024-07-05 07:07:41"/>
    <s v="0000-00-00 00:00:00"/>
    <s v="2024-07-04"/>
    <s v="2024-07-04"/>
    <s v="2024-07-17"/>
    <s v="2024-07-25"/>
    <s v="2024-07-25"/>
    <x v="3"/>
    <s v="Medellin"/>
    <s v="18457"/>
    <x v="21"/>
    <m/>
    <x v="0"/>
    <n v="5"/>
    <x v="0"/>
    <x v="0"/>
    <x v="0"/>
    <n v="16000"/>
    <x v="0"/>
    <x v="0"/>
    <x v="0"/>
    <x v="1"/>
  </r>
  <r>
    <x v="194"/>
    <x v="171"/>
    <s v="CUBRIMIENTO"/>
    <x v="0"/>
    <m/>
    <s v="2024-05-18"/>
    <s v="2024-07-02"/>
    <s v="2024-07-03 14:33:36"/>
    <s v="0000-00-00 00:00:00"/>
    <s v="2024-07-05 07:07:09"/>
    <s v="2024-07-05 07:07:41"/>
    <s v="0000-00-00 00:00:00"/>
    <s v="2024-07-04"/>
    <s v="2024-07-04"/>
    <s v="2024-07-17"/>
    <s v="2024-07-25"/>
    <s v="2024-07-25"/>
    <x v="3"/>
    <s v="Medellin"/>
    <s v="18458"/>
    <x v="22"/>
    <m/>
    <x v="0"/>
    <n v="5"/>
    <x v="0"/>
    <x v="0"/>
    <x v="0"/>
    <n v="16500"/>
    <x v="0"/>
    <x v="0"/>
    <x v="0"/>
    <x v="1"/>
  </r>
  <r>
    <x v="194"/>
    <x v="171"/>
    <s v="CUBRIMIENTO"/>
    <x v="0"/>
    <m/>
    <s v="2024-05-18"/>
    <s v="2024-07-02"/>
    <s v="2024-07-03 14:33:36"/>
    <s v="0000-00-00 00:00:00"/>
    <s v="2024-07-05 07:07:09"/>
    <s v="2024-07-05 07:07:41"/>
    <s v="0000-00-00 00:00:00"/>
    <s v="2024-07-04"/>
    <s v="2024-07-04"/>
    <s v="2024-07-17"/>
    <s v="2024-07-25"/>
    <s v="2024-07-25"/>
    <x v="3"/>
    <s v="Medellin"/>
    <s v="19545"/>
    <x v="24"/>
    <m/>
    <x v="0"/>
    <n v="2"/>
    <x v="0"/>
    <x v="0"/>
    <x v="0"/>
    <n v="46000"/>
    <x v="0"/>
    <x v="0"/>
    <x v="0"/>
    <x v="1"/>
  </r>
  <r>
    <x v="194"/>
    <x v="171"/>
    <s v="CUBRIMIENTO"/>
    <x v="0"/>
    <m/>
    <s v="2024-05-18"/>
    <s v="2024-07-02"/>
    <s v="2024-07-03 14:33:36"/>
    <s v="0000-00-00 00:00:00"/>
    <s v="2024-07-05 07:07:09"/>
    <s v="2024-07-05 07:07:41"/>
    <s v="0000-00-00 00:00:00"/>
    <s v="2024-07-04"/>
    <s v="2024-07-04"/>
    <s v="2024-07-17"/>
    <s v="2024-07-25"/>
    <s v="2024-07-25"/>
    <x v="3"/>
    <s v="Medellin"/>
    <s v="19546"/>
    <x v="25"/>
    <m/>
    <x v="0"/>
    <n v="2"/>
    <x v="0"/>
    <x v="0"/>
    <x v="0"/>
    <n v="44000"/>
    <x v="0"/>
    <x v="0"/>
    <x v="0"/>
    <x v="1"/>
  </r>
  <r>
    <x v="195"/>
    <x v="172"/>
    <s v="MUEBLES CC CUBRIMIENTOS"/>
    <x v="0"/>
    <m/>
    <s v="2024-05-18"/>
    <s v="2024-05-18"/>
    <s v="2024-05-21 12:20:53"/>
    <s v="0000-00-00 00:00:00"/>
    <s v="2024-06-07 11:51:38"/>
    <s v="2024-06-11 08:11:28"/>
    <s v="2024-06-18 07:32:28"/>
    <s v="2024-05-21"/>
    <s v="2024-05-21"/>
    <s v="2024-06-14"/>
    <s v="2024-06-18"/>
    <s v="2024-06-20"/>
    <x v="1"/>
    <s v="Medellin"/>
    <s v="12743"/>
    <x v="341"/>
    <s v="LONA DICKSON TAUPE REF:7559"/>
    <x v="0"/>
    <n v="1"/>
    <x v="0"/>
    <x v="0"/>
    <x v="0"/>
    <n v="1384313"/>
    <x v="0"/>
    <x v="0"/>
    <x v="0"/>
    <x v="6"/>
  </r>
  <r>
    <x v="196"/>
    <x v="173"/>
    <s v="MUEBLES CC CUBRIMIENTOS"/>
    <x v="0"/>
    <m/>
    <s v="2024-05-18"/>
    <s v="2024-05-19"/>
    <s v="2024-05-20 16:54:14"/>
    <s v="0000-00-00 00:00:00"/>
    <s v="2024-06-19 12:03:16"/>
    <s v="2024-06-19 12:15:44"/>
    <s v="2024-06-26 07:49:17"/>
    <s v="2024-05-21"/>
    <s v="2024-05-21"/>
    <s v="2024-06-14"/>
    <s v="2024-06-18"/>
    <s v="2024-06-20"/>
    <x v="1"/>
    <s v="Medellin"/>
    <s v="5325"/>
    <x v="33"/>
    <m/>
    <x v="2"/>
    <n v="1"/>
    <x v="0"/>
    <x v="0"/>
    <x v="0"/>
    <n v="241206"/>
    <x v="0"/>
    <x v="0"/>
    <x v="0"/>
    <x v="6"/>
  </r>
  <r>
    <x v="196"/>
    <x v="173"/>
    <s v="MUEBLES CC CUBRIMIENTOS"/>
    <x v="0"/>
    <m/>
    <s v="2024-05-18"/>
    <s v="2024-05-19"/>
    <s v="2024-05-20 16:54:14"/>
    <s v="0000-00-00 00:00:00"/>
    <s v="2024-06-19 12:03:16"/>
    <s v="2024-06-19 12:15:44"/>
    <s v="2024-06-26 07:49:17"/>
    <s v="2024-05-21"/>
    <s v="2024-05-21"/>
    <s v="2024-06-14"/>
    <s v="2024-06-18"/>
    <s v="2024-06-20"/>
    <x v="1"/>
    <s v="Medellin"/>
    <s v="5325"/>
    <x v="33"/>
    <m/>
    <x v="2"/>
    <n v="1"/>
    <x v="0"/>
    <x v="0"/>
    <x v="0"/>
    <n v="241206"/>
    <x v="0"/>
    <x v="0"/>
    <x v="0"/>
    <x v="6"/>
  </r>
  <r>
    <x v="196"/>
    <x v="173"/>
    <s v="MUEBLES CC CUBRIMIENTOS"/>
    <x v="0"/>
    <m/>
    <s v="2024-05-18"/>
    <s v="2024-05-19"/>
    <s v="2024-05-20 16:54:14"/>
    <s v="0000-00-00 00:00:00"/>
    <s v="2024-06-19 12:03:16"/>
    <s v="2024-06-19 12:15:44"/>
    <s v="2024-06-26 07:49:17"/>
    <s v="2024-05-21"/>
    <s v="2024-05-21"/>
    <s v="2024-06-14"/>
    <s v="2024-06-18"/>
    <s v="2024-06-20"/>
    <x v="1"/>
    <s v="Medellin"/>
    <s v="8974"/>
    <x v="342"/>
    <s v="LONA DICKSON ARENA VETEADO U337"/>
    <x v="4"/>
    <n v="1"/>
    <x v="0"/>
    <x v="0"/>
    <x v="0"/>
    <n v="3789500"/>
    <x v="0"/>
    <x v="0"/>
    <x v="0"/>
    <x v="6"/>
  </r>
  <r>
    <x v="196"/>
    <x v="173"/>
    <s v="MUEBLES CC CUBRIMIENTOS"/>
    <x v="0"/>
    <m/>
    <s v="2024-05-18"/>
    <s v="2024-05-19"/>
    <s v="2024-05-20 16:54:14"/>
    <s v="0000-00-00 00:00:00"/>
    <s v="2024-06-19 12:03:16"/>
    <s v="2024-06-19 12:15:44"/>
    <s v="2024-06-26 07:49:17"/>
    <s v="2024-05-21"/>
    <s v="2024-05-21"/>
    <s v="2024-06-14"/>
    <s v="2024-06-18"/>
    <s v="2024-06-20"/>
    <x v="1"/>
    <s v="Medellin"/>
    <s v="8974"/>
    <x v="342"/>
    <s v="LONA DICKSON ARENA VETEADO U337"/>
    <x v="4"/>
    <n v="1"/>
    <x v="0"/>
    <x v="0"/>
    <x v="0"/>
    <n v="1894750"/>
    <x v="0"/>
    <x v="0"/>
    <x v="0"/>
    <x v="6"/>
  </r>
  <r>
    <x v="197"/>
    <x v="174"/>
    <s v="MUEBLES CC CUBRIMIENTOS"/>
    <x v="0"/>
    <m/>
    <s v="2024-05-18"/>
    <s v="2024-05-18"/>
    <s v="2024-05-20 14:58:26"/>
    <s v="0000-00-00 00:00:00"/>
    <s v="2024-05-29 08:05:32"/>
    <s v="2024-05-30 11:04:24"/>
    <s v="2024-06-18 12:07:38"/>
    <s v="2024-05-21"/>
    <s v="2024-05-21"/>
    <s v="2024-06-14"/>
    <s v="2024-06-18"/>
    <s v="2024-06-20"/>
    <x v="3"/>
    <s v="Bogota"/>
    <s v="11459"/>
    <x v="326"/>
    <s v="FURNISCREEN BLANCA 2M EB4027W G8 625GR"/>
    <x v="0"/>
    <n v="4"/>
    <x v="0"/>
    <x v="0"/>
    <x v="0"/>
    <n v="2574172"/>
    <x v="0"/>
    <x v="2"/>
    <x v="0"/>
    <x v="6"/>
  </r>
  <r>
    <x v="197"/>
    <x v="174"/>
    <s v="MUEBLES CC CUBRIMIENTOS"/>
    <x v="0"/>
    <m/>
    <s v="2024-05-18"/>
    <s v="2024-05-18"/>
    <s v="2024-05-20 14:58:26"/>
    <s v="0000-00-00 00:00:00"/>
    <s v="2024-05-29 08:05:32"/>
    <s v="2024-05-30 11:04:24"/>
    <s v="2024-06-18 12:07:38"/>
    <s v="2024-05-21"/>
    <s v="2024-05-21"/>
    <s v="2024-06-14"/>
    <s v="2024-06-18"/>
    <s v="2024-06-20"/>
    <x v="3"/>
    <s v="Bogota"/>
    <s v="15476"/>
    <x v="343"/>
    <m/>
    <x v="4"/>
    <n v="1"/>
    <x v="0"/>
    <x v="0"/>
    <x v="0"/>
    <n v="1332000"/>
    <x v="0"/>
    <x v="2"/>
    <x v="0"/>
    <x v="6"/>
  </r>
  <r>
    <x v="197"/>
    <x v="174"/>
    <s v="MUEBLES CC CUBRIMIENTOS"/>
    <x v="0"/>
    <m/>
    <s v="2024-05-18"/>
    <s v="2024-05-18"/>
    <s v="2024-05-20 14:58:26"/>
    <s v="0000-00-00 00:00:00"/>
    <s v="2024-05-29 08:05:32"/>
    <s v="2024-05-30 11:04:24"/>
    <s v="2024-06-18 12:07:38"/>
    <s v="2024-05-21"/>
    <s v="2024-05-21"/>
    <s v="2024-06-14"/>
    <s v="2024-06-18"/>
    <s v="2024-06-20"/>
    <x v="3"/>
    <s v="Bogota"/>
    <s v="7596"/>
    <x v="344"/>
    <m/>
    <x v="4"/>
    <n v="1"/>
    <x v="0"/>
    <x v="0"/>
    <x v="0"/>
    <n v="2528125"/>
    <x v="0"/>
    <x v="2"/>
    <x v="0"/>
    <x v="6"/>
  </r>
  <r>
    <x v="197"/>
    <x v="174"/>
    <s v="MUEBLES CC CUBRIMIENTOS"/>
    <x v="0"/>
    <m/>
    <s v="2024-05-18"/>
    <s v="2024-05-18"/>
    <s v="2024-05-20 14:58:26"/>
    <s v="0000-00-00 00:00:00"/>
    <s v="2024-05-29 08:05:32"/>
    <s v="2024-05-30 11:04:24"/>
    <s v="2024-06-18 12:07:38"/>
    <s v="2024-05-21"/>
    <s v="2024-05-21"/>
    <s v="2024-06-14"/>
    <s v="2024-06-18"/>
    <s v="2024-06-20"/>
    <x v="3"/>
    <s v="Bogota"/>
    <s v="7894"/>
    <x v="345"/>
    <s v="FURNISCREEN BLANCA 2M EB4027W G8 625GR"/>
    <x v="4"/>
    <n v="2"/>
    <x v="0"/>
    <x v="0"/>
    <x v="0"/>
    <n v="4782880"/>
    <x v="0"/>
    <x v="2"/>
    <x v="0"/>
    <x v="6"/>
  </r>
  <r>
    <x v="198"/>
    <x v="175"/>
    <s v="CUBRIMIENTO"/>
    <x v="0"/>
    <m/>
    <s v="2024-05-19"/>
    <s v="2024-05-28"/>
    <s v="2024-05-29 10:55:47"/>
    <s v="2024-06-13 18:32:09"/>
    <s v="2024-06-21 07:52:29"/>
    <s v="2024-06-24 17:24:17"/>
    <s v="2024-06-26 18:13:29"/>
    <s v="2024-05-30"/>
    <s v="2024-06-07"/>
    <s v="2024-06-17"/>
    <s v="2024-06-19"/>
    <s v="2024-06-27"/>
    <x v="3"/>
    <s v="Medellin"/>
    <s v="PLITE10"/>
    <x v="263"/>
    <s v="LONA PERGOTEX BLACKOUT BLANCA 3 M"/>
    <x v="1"/>
    <n v="1"/>
    <x v="8"/>
    <x v="0"/>
    <x v="50"/>
    <n v="6038265"/>
    <x v="0"/>
    <x v="4"/>
    <x v="6"/>
    <x v="6"/>
  </r>
  <r>
    <x v="198"/>
    <x v="175"/>
    <s v="CUBRIMIENTO"/>
    <x v="0"/>
    <m/>
    <s v="2024-05-19"/>
    <s v="2024-05-28"/>
    <s v="2024-05-29 10:55:47"/>
    <s v="2024-06-13 18:32:09"/>
    <s v="2024-06-21 07:52:29"/>
    <s v="2024-06-24 17:24:17"/>
    <s v="2024-06-26 18:13:29"/>
    <s v="2024-05-30"/>
    <s v="2024-06-07"/>
    <s v="2024-06-17"/>
    <s v="2024-06-19"/>
    <s v="2024-06-27"/>
    <x v="3"/>
    <s v="Medellin"/>
    <s v="SERV03"/>
    <x v="9"/>
    <m/>
    <x v="0"/>
    <n v="1"/>
    <x v="0"/>
    <x v="0"/>
    <x v="0"/>
    <n v="400000"/>
    <x v="0"/>
    <x v="1"/>
    <x v="1"/>
    <x v="6"/>
  </r>
  <r>
    <x v="198"/>
    <x v="175"/>
    <s v="CUBRIMIENTO"/>
    <x v="0"/>
    <m/>
    <s v="2024-05-19"/>
    <s v="2024-05-28"/>
    <s v="2024-05-29 10:55:47"/>
    <s v="2024-06-13 18:32:09"/>
    <s v="2024-06-21 07:52:29"/>
    <s v="2024-06-24 17:24:17"/>
    <s v="2024-06-26 18:13:29"/>
    <s v="2024-05-30"/>
    <s v="2024-06-07"/>
    <s v="2024-06-17"/>
    <s v="2024-06-19"/>
    <s v="2024-06-27"/>
    <x v="3"/>
    <s v="Medellin"/>
    <s v="SPORTCAC02"/>
    <x v="346"/>
    <m/>
    <x v="1"/>
    <n v="2"/>
    <x v="8"/>
    <x v="1"/>
    <x v="0"/>
    <n v="3458508"/>
    <x v="0"/>
    <x v="0"/>
    <x v="0"/>
    <x v="6"/>
  </r>
  <r>
    <x v="198"/>
    <x v="175"/>
    <s v="CUBRIMIENTO"/>
    <x v="0"/>
    <m/>
    <s v="2024-05-19"/>
    <s v="2024-05-28"/>
    <s v="2024-05-29 10:55:47"/>
    <s v="2024-06-13 18:32:09"/>
    <s v="2024-06-21 07:52:29"/>
    <s v="2024-06-24 17:24:17"/>
    <s v="2024-06-26 18:13:29"/>
    <s v="2024-05-30"/>
    <s v="2024-06-07"/>
    <s v="2024-06-17"/>
    <s v="2024-06-19"/>
    <s v="2024-06-27"/>
    <x v="3"/>
    <s v="Medellin"/>
    <s v="TRANSP06"/>
    <x v="59"/>
    <m/>
    <x v="0"/>
    <n v="1"/>
    <x v="0"/>
    <x v="0"/>
    <x v="0"/>
    <n v="210000"/>
    <x v="0"/>
    <x v="1"/>
    <x v="1"/>
    <x v="6"/>
  </r>
  <r>
    <x v="199"/>
    <x v="73"/>
    <s v="CUBRIMIENTO"/>
    <x v="0"/>
    <m/>
    <s v="2024-05-20"/>
    <s v="2024-05-21"/>
    <s v="2024-05-22 11:41:16"/>
    <s v="0000-00-00 00:00:00"/>
    <s v="2024-05-22 11:41:36"/>
    <s v="2024-05-23 08:27:33"/>
    <s v="0000-00-00 00:00:00"/>
    <s v="2024-05-22"/>
    <s v="2024-05-22"/>
    <s v="2024-05-24"/>
    <s v="2024-05-27"/>
    <s v="2024-05-27"/>
    <x v="0"/>
    <s v="Toscany"/>
    <s v="11441"/>
    <x v="204"/>
    <m/>
    <x v="0"/>
    <n v="6"/>
    <x v="0"/>
    <x v="0"/>
    <x v="0"/>
    <n v="327726"/>
    <x v="0"/>
    <x v="0"/>
    <x v="0"/>
    <x v="9"/>
  </r>
  <r>
    <x v="200"/>
    <x v="176"/>
    <s v="CUBRIMIENTO"/>
    <x v="0"/>
    <m/>
    <s v="2024-05-20"/>
    <s v="2024-05-20"/>
    <s v="2024-05-21 13:17:59"/>
    <s v="0000-00-00 00:00:00"/>
    <s v="2024-05-21 13:18:19"/>
    <s v="2024-05-23 08:41:43"/>
    <s v="0000-00-00 00:00:00"/>
    <s v="2024-05-21"/>
    <s v="2024-05-21"/>
    <s v="2024-05-23"/>
    <s v="2024-05-24"/>
    <s v="2024-05-24"/>
    <x v="0"/>
    <s v="Toscany"/>
    <s v="11435"/>
    <x v="229"/>
    <m/>
    <x v="0"/>
    <n v="1"/>
    <x v="0"/>
    <x v="0"/>
    <x v="0"/>
    <n v="67227"/>
    <x v="0"/>
    <x v="0"/>
    <x v="0"/>
    <x v="9"/>
  </r>
  <r>
    <x v="201"/>
    <x v="177"/>
    <s v="CUBRIMIENTO"/>
    <x v="0"/>
    <m/>
    <s v="2024-05-20"/>
    <s v="2024-05-20"/>
    <s v="2024-05-20 12:25:38"/>
    <s v="2024-05-20 17:49:03"/>
    <s v="2024-05-26 22:23:14"/>
    <s v="2024-05-27 08:23:21"/>
    <s v="2024-06-20 17:15:10"/>
    <s v="2024-05-22"/>
    <s v="2024-05-23"/>
    <s v="2024-05-24"/>
    <s v="2024-05-29"/>
    <s v="2024-05-30"/>
    <x v="1"/>
    <s v="Virtual"/>
    <s v="6543"/>
    <x v="123"/>
    <m/>
    <x v="0"/>
    <n v="3"/>
    <x v="0"/>
    <x v="0"/>
    <x v="0"/>
    <n v="0"/>
    <x v="0"/>
    <x v="0"/>
    <x v="0"/>
    <x v="9"/>
  </r>
  <r>
    <x v="201"/>
    <x v="177"/>
    <s v="CUBRIMIENTO"/>
    <x v="0"/>
    <m/>
    <s v="2024-05-20"/>
    <s v="2024-05-20"/>
    <s v="2024-05-20 12:25:38"/>
    <s v="2024-05-20 17:49:03"/>
    <s v="2024-05-26 22:23:14"/>
    <s v="2024-05-27 08:23:21"/>
    <s v="2024-06-20 17:15:10"/>
    <s v="2024-05-22"/>
    <s v="2024-05-23"/>
    <s v="2024-05-24"/>
    <s v="2024-05-29"/>
    <s v="2024-05-30"/>
    <x v="1"/>
    <s v="Virtual"/>
    <s v="SOMB0101**"/>
    <x v="347"/>
    <s v="FURNISCREEN NEGRO 2M EB4027W G8 625GR"/>
    <x v="0"/>
    <n v="1"/>
    <x v="86"/>
    <x v="0"/>
    <x v="12"/>
    <n v="0"/>
    <x v="0"/>
    <x v="0"/>
    <x v="0"/>
    <x v="9"/>
  </r>
  <r>
    <x v="202"/>
    <x v="178"/>
    <s v="MUEBLES CC CUBRIMIENTOS"/>
    <x v="0"/>
    <m/>
    <s v="2024-05-20"/>
    <s v="2024-05-23"/>
    <s v="2024-05-23 11:03:43"/>
    <s v="0000-00-00 00:00:00"/>
    <s v="2024-05-23 12:33:32"/>
    <s v="2024-05-27 16:14:11"/>
    <s v="0000-00-00 00:00:00"/>
    <s v="2024-05-27"/>
    <s v="2024-05-27"/>
    <s v="2024-05-29"/>
    <s v="2024-05-30"/>
    <s v="2024-05-30"/>
    <x v="0"/>
    <s v="Pereira"/>
    <s v="11029"/>
    <x v="348"/>
    <m/>
    <x v="0"/>
    <n v="4"/>
    <x v="0"/>
    <x v="0"/>
    <x v="0"/>
    <n v="332000"/>
    <x v="0"/>
    <x v="0"/>
    <x v="0"/>
    <x v="9"/>
  </r>
  <r>
    <x v="203"/>
    <x v="179"/>
    <s v="MUEBLES CC CUBRIMIENTOS"/>
    <x v="0"/>
    <m/>
    <s v="2024-05-20"/>
    <s v="2024-05-22"/>
    <s v="2024-05-27 10:39:18"/>
    <s v="0000-00-00 00:00:00"/>
    <s v="2024-05-29 07:58:10"/>
    <s v="2024-05-30 10:29:32"/>
    <s v="2024-08-02 08:49:52"/>
    <s v="2024-05-24"/>
    <s v="2024-05-24"/>
    <s v="2024-05-28"/>
    <s v="2024-05-31"/>
    <s v="2024-05-31"/>
    <x v="3"/>
    <s v="Barranquilla"/>
    <s v="27249"/>
    <x v="64"/>
    <m/>
    <x v="0"/>
    <n v="1"/>
    <x v="0"/>
    <x v="0"/>
    <x v="0"/>
    <n v="165467"/>
    <x v="0"/>
    <x v="0"/>
    <x v="0"/>
    <x v="9"/>
  </r>
  <r>
    <x v="203"/>
    <x v="179"/>
    <s v="MUEBLES CC CUBRIMIENTOS"/>
    <x v="0"/>
    <m/>
    <s v="2024-05-20"/>
    <s v="2024-05-22"/>
    <s v="2024-05-27 10:39:18"/>
    <s v="0000-00-00 00:00:00"/>
    <s v="2024-05-29 07:58:10"/>
    <s v="2024-05-30 10:29:32"/>
    <s v="2024-08-02 08:49:52"/>
    <s v="2024-05-24"/>
    <s v="2024-05-24"/>
    <s v="2024-05-28"/>
    <s v="2024-05-31"/>
    <s v="2024-05-31"/>
    <x v="3"/>
    <s v="Barranquilla"/>
    <s v="499"/>
    <x v="349"/>
    <m/>
    <x v="0"/>
    <n v="10"/>
    <x v="0"/>
    <x v="0"/>
    <x v="0"/>
    <n v="540000"/>
    <x v="0"/>
    <x v="0"/>
    <x v="0"/>
    <x v="9"/>
  </r>
  <r>
    <x v="203"/>
    <x v="179"/>
    <s v="MUEBLES CC CUBRIMIENTOS"/>
    <x v="0"/>
    <m/>
    <s v="2024-05-20"/>
    <s v="2024-05-22"/>
    <s v="2024-05-27 10:39:18"/>
    <s v="0000-00-00 00:00:00"/>
    <s v="2024-05-29 07:58:10"/>
    <s v="2024-05-30 10:29:32"/>
    <s v="2024-08-02 08:49:52"/>
    <s v="2024-05-24"/>
    <s v="2024-05-24"/>
    <s v="2024-05-28"/>
    <s v="2024-05-31"/>
    <s v="2024-05-31"/>
    <x v="3"/>
    <s v="Barranquilla"/>
    <s v="5244"/>
    <x v="350"/>
    <m/>
    <x v="0"/>
    <n v="4"/>
    <x v="0"/>
    <x v="0"/>
    <x v="0"/>
    <n v="65520"/>
    <x v="0"/>
    <x v="0"/>
    <x v="0"/>
    <x v="9"/>
  </r>
  <r>
    <x v="203"/>
    <x v="179"/>
    <s v="MUEBLES CC CUBRIMIENTOS"/>
    <x v="0"/>
    <m/>
    <s v="2024-05-20"/>
    <s v="2024-05-22"/>
    <s v="2024-05-27 10:39:18"/>
    <s v="0000-00-00 00:00:00"/>
    <s v="2024-05-29 07:58:10"/>
    <s v="2024-05-30 10:29:32"/>
    <s v="2024-08-02 08:49:52"/>
    <s v="2024-05-24"/>
    <s v="2024-05-24"/>
    <s v="2024-05-28"/>
    <s v="2024-05-31"/>
    <s v="2024-05-31"/>
    <x v="3"/>
    <s v="Barranquilla"/>
    <s v="67421"/>
    <x v="351"/>
    <m/>
    <x v="0"/>
    <n v="40"/>
    <x v="0"/>
    <x v="0"/>
    <x v="0"/>
    <n v="288000"/>
    <x v="0"/>
    <x v="0"/>
    <x v="0"/>
    <x v="9"/>
  </r>
  <r>
    <x v="204"/>
    <x v="138"/>
    <s v="CUBRIMIENTO"/>
    <x v="0"/>
    <m/>
    <s v="2024-05-20"/>
    <s v="2024-05-20"/>
    <s v="2024-05-21 13:21:46"/>
    <s v="0000-00-00 00:00:00"/>
    <s v="2024-05-21 13:22:03"/>
    <s v="2024-05-23 09:23:42"/>
    <s v="0000-00-00 00:00:00"/>
    <s v="2024-05-21"/>
    <s v="2024-05-21"/>
    <s v="2024-05-23"/>
    <s v="2024-05-24"/>
    <s v="2024-05-24"/>
    <x v="0"/>
    <s v="Toscany"/>
    <s v="35"/>
    <x v="292"/>
    <m/>
    <x v="0"/>
    <n v="12.5"/>
    <x v="0"/>
    <x v="0"/>
    <x v="0"/>
    <n v="657500"/>
    <x v="0"/>
    <x v="0"/>
    <x v="0"/>
    <x v="9"/>
  </r>
  <r>
    <x v="205"/>
    <x v="180"/>
    <s v="MUEBLES CC CUBRIMIENTOS"/>
    <x v="0"/>
    <m/>
    <s v="2024-05-20"/>
    <s v="2024-05-25"/>
    <s v="2024-05-29 16:17:39"/>
    <s v="0000-00-00 00:00:00"/>
    <s v="2024-06-18 10:17:29"/>
    <s v="2024-06-18 10:17:56"/>
    <s v="2024-07-05 12:28:08"/>
    <s v="2024-05-28"/>
    <s v="2024-05-28"/>
    <s v="2024-06-21"/>
    <s v="2024-06-25"/>
    <s v="2024-06-27"/>
    <x v="3"/>
    <s v="Cali"/>
    <s v="5326"/>
    <x v="90"/>
    <m/>
    <x v="2"/>
    <n v="1"/>
    <x v="0"/>
    <x v="0"/>
    <x v="0"/>
    <n v="501558"/>
    <x v="0"/>
    <x v="0"/>
    <x v="0"/>
    <x v="6"/>
  </r>
  <r>
    <x v="205"/>
    <x v="180"/>
    <s v="MUEBLES CC CUBRIMIENTOS"/>
    <x v="0"/>
    <m/>
    <s v="2024-05-20"/>
    <s v="2024-05-25"/>
    <s v="2024-05-29 16:17:39"/>
    <s v="0000-00-00 00:00:00"/>
    <s v="2024-06-18 10:17:29"/>
    <s v="2024-06-18 10:17:56"/>
    <s v="2024-07-05 12:28:08"/>
    <s v="2024-05-28"/>
    <s v="2024-05-28"/>
    <s v="2024-06-21"/>
    <s v="2024-06-25"/>
    <s v="2024-06-27"/>
    <x v="3"/>
    <s v="Cali"/>
    <s v="8110"/>
    <x v="196"/>
    <m/>
    <x v="2"/>
    <n v="1"/>
    <x v="0"/>
    <x v="0"/>
    <x v="0"/>
    <n v="4128560"/>
    <x v="0"/>
    <x v="2"/>
    <x v="0"/>
    <x v="6"/>
  </r>
  <r>
    <x v="205"/>
    <x v="180"/>
    <s v="MUEBLES CC CUBRIMIENTOS"/>
    <x v="0"/>
    <m/>
    <s v="2024-05-20"/>
    <s v="2024-05-25"/>
    <s v="2024-05-29 16:17:39"/>
    <s v="0000-00-00 00:00:00"/>
    <s v="2024-06-18 10:17:29"/>
    <s v="2024-06-18 10:17:56"/>
    <s v="2024-07-05 12:28:08"/>
    <s v="2024-05-28"/>
    <s v="2024-05-28"/>
    <s v="2024-06-21"/>
    <s v="2024-06-25"/>
    <s v="2024-06-27"/>
    <x v="3"/>
    <s v="Cali"/>
    <s v="8167"/>
    <x v="352"/>
    <s v="FURNISCREEN BEIGE  2M EB4027W G8 625GR"/>
    <x v="2"/>
    <n v="6"/>
    <x v="0"/>
    <x v="0"/>
    <x v="0"/>
    <n v="6288672"/>
    <x v="0"/>
    <x v="2"/>
    <x v="0"/>
    <x v="6"/>
  </r>
  <r>
    <x v="205"/>
    <x v="180"/>
    <s v="MUEBLES CC CUBRIMIENTOS"/>
    <x v="0"/>
    <m/>
    <s v="2024-05-20"/>
    <s v="2024-05-25"/>
    <s v="2024-05-29 16:17:39"/>
    <s v="0000-00-00 00:00:00"/>
    <s v="2024-06-18 10:17:29"/>
    <s v="2024-06-18 10:17:56"/>
    <s v="2024-07-05 12:28:08"/>
    <s v="2024-05-28"/>
    <s v="2024-05-28"/>
    <s v="2024-06-21"/>
    <s v="2024-06-25"/>
    <s v="2024-06-27"/>
    <x v="3"/>
    <s v="Cali"/>
    <s v="9225"/>
    <x v="353"/>
    <s v="LONA DICKSON MOKA VETEADO U410"/>
    <x v="2"/>
    <n v="1"/>
    <x v="0"/>
    <x v="0"/>
    <x v="0"/>
    <n v="2599969"/>
    <x v="0"/>
    <x v="0"/>
    <x v="0"/>
    <x v="6"/>
  </r>
  <r>
    <x v="205"/>
    <x v="180"/>
    <s v="MUEBLES CC CUBRIMIENTOS"/>
    <x v="0"/>
    <m/>
    <s v="2024-05-20"/>
    <s v="2024-05-25"/>
    <s v="2024-05-29 16:17:39"/>
    <s v="0000-00-00 00:00:00"/>
    <s v="2024-06-18 10:17:29"/>
    <s v="2024-06-18 10:17:56"/>
    <s v="2024-07-05 12:28:08"/>
    <s v="2024-05-28"/>
    <s v="2024-05-28"/>
    <s v="2024-06-21"/>
    <s v="2024-06-25"/>
    <s v="2024-06-27"/>
    <x v="3"/>
    <s v="Cali"/>
    <s v="TRANSP07"/>
    <x v="47"/>
    <m/>
    <x v="0"/>
    <n v="1"/>
    <x v="0"/>
    <x v="0"/>
    <x v="0"/>
    <n v="160000"/>
    <x v="0"/>
    <x v="0"/>
    <x v="0"/>
    <x v="6"/>
  </r>
  <r>
    <x v="206"/>
    <x v="181"/>
    <s v="CUBRIMIENTO"/>
    <x v="0"/>
    <m/>
    <s v="2024-05-20"/>
    <s v="2024-05-21"/>
    <s v="2024-05-21 09:20:25"/>
    <s v="0000-00-00 00:00:00"/>
    <s v="2024-05-23 16:28:33"/>
    <s v="2024-05-23 17:46:55"/>
    <s v="2024-05-24 11:25:57"/>
    <s v="2024-05-23"/>
    <s v="2024-05-23"/>
    <s v="2024-05-24"/>
    <s v="2024-05-28"/>
    <s v="2024-05-29"/>
    <x v="1"/>
    <s v="Cali"/>
    <s v="20001"/>
    <x v="354"/>
    <m/>
    <x v="0"/>
    <n v="3"/>
    <x v="0"/>
    <x v="0"/>
    <x v="0"/>
    <n v="0"/>
    <x v="0"/>
    <x v="0"/>
    <x v="0"/>
    <x v="9"/>
  </r>
  <r>
    <x v="207"/>
    <x v="174"/>
    <s v="MUEBLES"/>
    <x v="0"/>
    <m/>
    <s v="2024-05-20"/>
    <s v="2024-05-20"/>
    <s v="2024-05-21 12:31:33"/>
    <s v="0000-00-00 00:00:00"/>
    <s v="0000-00-00 00:00:00"/>
    <s v="2024-06-13 15:52:36"/>
    <s v="2024-06-18 12:05:29"/>
    <s v="2024-05-21"/>
    <s v="2024-05-21"/>
    <s v="2024-06-14"/>
    <s v="2024-06-18"/>
    <s v="2024-06-20"/>
    <x v="3"/>
    <s v="Bogota"/>
    <s v="15537"/>
    <x v="85"/>
    <s v="LONA DICKSON BEIGE VETEADO REF:8904"/>
    <x v="0"/>
    <n v="1"/>
    <x v="0"/>
    <x v="0"/>
    <x v="0"/>
    <n v="10061317"/>
    <x v="0"/>
    <x v="0"/>
    <x v="0"/>
    <x v="6"/>
  </r>
  <r>
    <x v="208"/>
    <x v="163"/>
    <s v="CUBRIMIENTO"/>
    <x v="0"/>
    <m/>
    <s v="2024-05-20"/>
    <s v="2024-06-18"/>
    <s v="2024-06-18 14:30:16"/>
    <s v="2024-10-24 10:29:10"/>
    <s v="2025-01-13 15:02:05"/>
    <s v="2025-04-09 15:32:09"/>
    <s v="0000-00-00 00:00:00"/>
    <s v="2024-06-20"/>
    <s v="2024-10-26"/>
    <s v="2025-09-27"/>
    <s v="2025-10-02"/>
    <s v="2025-10-14"/>
    <x v="8"/>
    <s v="Gerencia"/>
    <s v="26706"/>
    <x v="355"/>
    <s v="PERGOSCREEN BL/GRIS 3M EB4841 G6-7 430GR"/>
    <x v="1"/>
    <n v="1"/>
    <x v="0"/>
    <x v="0"/>
    <x v="0"/>
    <n v="0"/>
    <x v="0"/>
    <x v="0"/>
    <x v="0"/>
    <x v="4"/>
  </r>
  <r>
    <x v="208"/>
    <x v="163"/>
    <s v="CUBRIMIENTO"/>
    <x v="0"/>
    <m/>
    <s v="2024-05-20"/>
    <s v="2024-06-18"/>
    <s v="2024-06-18 14:30:16"/>
    <s v="2024-10-24 10:29:10"/>
    <s v="2025-01-13 15:02:05"/>
    <s v="2025-04-09 15:32:09"/>
    <s v="0000-00-00 00:00:00"/>
    <s v="2024-06-20"/>
    <s v="2024-10-26"/>
    <s v="2025-09-27"/>
    <s v="2025-10-02"/>
    <s v="2025-10-14"/>
    <x v="8"/>
    <s v="Gerencia"/>
    <s v="27249"/>
    <x v="64"/>
    <m/>
    <x v="0"/>
    <n v="5"/>
    <x v="0"/>
    <x v="0"/>
    <x v="0"/>
    <n v="0"/>
    <x v="0"/>
    <x v="0"/>
    <x v="0"/>
    <x v="4"/>
  </r>
  <r>
    <x v="208"/>
    <x v="163"/>
    <s v="CUBRIMIENTO"/>
    <x v="0"/>
    <m/>
    <s v="2024-05-20"/>
    <s v="2024-06-18"/>
    <s v="2024-06-18 14:30:16"/>
    <s v="2024-10-24 10:29:10"/>
    <s v="2025-01-13 15:02:05"/>
    <s v="2025-04-09 15:32:09"/>
    <s v="0000-00-00 00:00:00"/>
    <s v="2024-06-20"/>
    <s v="2024-10-26"/>
    <s v="2025-09-27"/>
    <s v="2025-10-02"/>
    <s v="2025-10-14"/>
    <x v="8"/>
    <s v="Gerencia"/>
    <s v="27673"/>
    <x v="356"/>
    <m/>
    <x v="0"/>
    <n v="1"/>
    <x v="0"/>
    <x v="0"/>
    <x v="0"/>
    <n v="0"/>
    <x v="0"/>
    <x v="0"/>
    <x v="0"/>
    <x v="4"/>
  </r>
  <r>
    <x v="208"/>
    <x v="163"/>
    <s v="CUBRIMIENTO"/>
    <x v="0"/>
    <m/>
    <s v="2024-05-20"/>
    <s v="2024-06-18"/>
    <s v="2024-06-18 14:30:16"/>
    <s v="2024-10-24 10:29:10"/>
    <s v="2025-01-13 15:02:05"/>
    <s v="2025-04-09 15:32:09"/>
    <s v="0000-00-00 00:00:00"/>
    <s v="2024-06-20"/>
    <s v="2024-10-26"/>
    <s v="2025-09-27"/>
    <s v="2025-10-02"/>
    <s v="2025-10-14"/>
    <x v="8"/>
    <s v="Gerencia"/>
    <s v="CUBT03"/>
    <x v="66"/>
    <m/>
    <x v="4"/>
    <n v="1"/>
    <x v="87"/>
    <x v="0"/>
    <x v="18"/>
    <n v="0"/>
    <x v="0"/>
    <x v="0"/>
    <x v="0"/>
    <x v="4"/>
  </r>
  <r>
    <x v="208"/>
    <x v="163"/>
    <s v="CUBRIMIENTO"/>
    <x v="0"/>
    <m/>
    <s v="2024-05-20"/>
    <s v="2024-06-18"/>
    <s v="2024-06-18 14:30:16"/>
    <s v="2024-10-24 10:29:10"/>
    <s v="2025-01-13 15:02:05"/>
    <s v="2025-04-09 15:32:09"/>
    <s v="0000-00-00 00:00:00"/>
    <s v="2024-06-20"/>
    <s v="2024-10-26"/>
    <s v="2025-09-27"/>
    <s v="2025-10-02"/>
    <s v="2025-10-14"/>
    <x v="8"/>
    <s v="Gerencia"/>
    <s v="FLANCHE01"/>
    <x v="51"/>
    <m/>
    <x v="6"/>
    <n v="1"/>
    <x v="88"/>
    <x v="0"/>
    <x v="0"/>
    <n v="0"/>
    <x v="0"/>
    <x v="0"/>
    <x v="0"/>
    <x v="4"/>
  </r>
  <r>
    <x v="208"/>
    <x v="163"/>
    <s v="CUBRIMIENTO"/>
    <x v="0"/>
    <m/>
    <s v="2024-05-20"/>
    <s v="2024-06-18"/>
    <s v="2024-06-18 14:30:16"/>
    <s v="2024-10-24 10:29:10"/>
    <s v="2025-01-13 15:02:05"/>
    <s v="2025-04-09 15:32:09"/>
    <s v="0000-00-00 00:00:00"/>
    <s v="2024-06-20"/>
    <s v="2024-10-26"/>
    <s v="2025-09-27"/>
    <s v="2025-10-02"/>
    <s v="2025-10-14"/>
    <x v="8"/>
    <s v="Gerencia"/>
    <s v="FZIPP01"/>
    <x v="357"/>
    <s v="PERGOSCREEN BL/GRIS 3M EB4841 G6-7 430GR"/>
    <x v="1"/>
    <n v="1"/>
    <x v="11"/>
    <x v="14"/>
    <x v="0"/>
    <n v="0"/>
    <x v="0"/>
    <x v="13"/>
    <x v="0"/>
    <x v="4"/>
  </r>
  <r>
    <x v="208"/>
    <x v="163"/>
    <s v="CUBRIMIENTO"/>
    <x v="0"/>
    <m/>
    <s v="2024-05-20"/>
    <s v="2024-06-18"/>
    <s v="2024-06-18 14:30:16"/>
    <s v="2024-10-24 10:29:10"/>
    <s v="2025-01-13 15:02:05"/>
    <s v="2025-04-09 15:32:09"/>
    <s v="0000-00-00 00:00:00"/>
    <s v="2024-06-20"/>
    <s v="2024-10-26"/>
    <s v="2025-09-27"/>
    <s v="2025-10-02"/>
    <s v="2025-10-14"/>
    <x v="8"/>
    <s v="Gerencia"/>
    <s v="LONA PTEK ESPC09"/>
    <x v="358"/>
    <m/>
    <x v="0"/>
    <n v="1"/>
    <x v="0"/>
    <x v="0"/>
    <x v="0"/>
    <n v="0"/>
    <x v="0"/>
    <x v="0"/>
    <x v="0"/>
    <x v="4"/>
  </r>
  <r>
    <x v="208"/>
    <x v="163"/>
    <s v="CUBRIMIENTO"/>
    <x v="0"/>
    <m/>
    <s v="2024-05-20"/>
    <s v="2024-06-18"/>
    <s v="2024-06-18 14:30:16"/>
    <s v="2024-10-24 10:29:10"/>
    <s v="2025-01-13 15:02:05"/>
    <s v="2025-04-09 15:32:09"/>
    <s v="0000-00-00 00:00:00"/>
    <s v="2024-06-20"/>
    <s v="2024-10-26"/>
    <s v="2025-09-27"/>
    <s v="2025-10-02"/>
    <s v="2025-10-14"/>
    <x v="8"/>
    <s v="Gerencia"/>
    <s v="PLAM08"/>
    <x v="55"/>
    <m/>
    <x v="1"/>
    <n v="1"/>
    <x v="11"/>
    <x v="0"/>
    <x v="51"/>
    <n v="0"/>
    <x v="0"/>
    <x v="4"/>
    <x v="3"/>
    <x v="4"/>
  </r>
  <r>
    <x v="208"/>
    <x v="163"/>
    <s v="CUBRIMIENTO"/>
    <x v="0"/>
    <m/>
    <s v="2024-05-20"/>
    <s v="2024-06-18"/>
    <s v="2024-06-18 14:30:16"/>
    <s v="2024-10-24 10:29:10"/>
    <s v="2025-01-13 15:02:05"/>
    <s v="2025-04-09 15:32:09"/>
    <s v="0000-00-00 00:00:00"/>
    <s v="2024-06-20"/>
    <s v="2024-10-26"/>
    <s v="2025-09-27"/>
    <s v="2025-10-02"/>
    <s v="2025-10-14"/>
    <x v="8"/>
    <s v="Gerencia"/>
    <s v="PLITE14"/>
    <x v="100"/>
    <s v="LONA DICKSON BEIGE VETEADO REF:8904"/>
    <x v="1"/>
    <n v="1"/>
    <x v="48"/>
    <x v="0"/>
    <x v="52"/>
    <n v="0"/>
    <x v="0"/>
    <x v="4"/>
    <x v="6"/>
    <x v="4"/>
  </r>
  <r>
    <x v="208"/>
    <x v="163"/>
    <s v="CUBRIMIENTO"/>
    <x v="0"/>
    <m/>
    <s v="2024-05-20"/>
    <s v="2024-06-18"/>
    <s v="2024-06-18 14:30:16"/>
    <s v="2024-10-24 10:29:10"/>
    <s v="2025-01-13 15:02:05"/>
    <s v="2025-04-09 15:32:09"/>
    <s v="0000-00-00 00:00:00"/>
    <s v="2024-06-20"/>
    <s v="2024-10-26"/>
    <s v="2025-09-27"/>
    <s v="2025-10-02"/>
    <s v="2025-10-14"/>
    <x v="8"/>
    <s v="Gerencia"/>
    <s v="PLT02"/>
    <x v="174"/>
    <m/>
    <x v="9"/>
    <n v="1"/>
    <x v="0"/>
    <x v="0"/>
    <x v="53"/>
    <n v="0"/>
    <x v="0"/>
    <x v="0"/>
    <x v="0"/>
    <x v="4"/>
  </r>
  <r>
    <x v="208"/>
    <x v="163"/>
    <s v="CUBRIMIENTO"/>
    <x v="0"/>
    <m/>
    <s v="2024-05-20"/>
    <s v="2024-06-18"/>
    <s v="2024-06-18 14:30:16"/>
    <s v="2024-10-24 10:29:10"/>
    <s v="2025-01-13 15:02:05"/>
    <s v="2025-04-09 15:32:09"/>
    <s v="0000-00-00 00:00:00"/>
    <s v="2024-06-20"/>
    <s v="2024-10-26"/>
    <s v="2025-09-27"/>
    <s v="2025-10-02"/>
    <s v="2025-10-14"/>
    <x v="8"/>
    <s v="Gerencia"/>
    <s v="PLT11"/>
    <x v="338"/>
    <m/>
    <x v="2"/>
    <n v="2"/>
    <x v="0"/>
    <x v="0"/>
    <x v="0"/>
    <n v="0"/>
    <x v="0"/>
    <x v="0"/>
    <x v="0"/>
    <x v="4"/>
  </r>
  <r>
    <x v="208"/>
    <x v="163"/>
    <s v="CUBRIMIENTO"/>
    <x v="0"/>
    <m/>
    <s v="2024-05-20"/>
    <s v="2024-06-18"/>
    <s v="2024-06-18 14:30:16"/>
    <s v="2024-10-24 10:29:10"/>
    <s v="2025-01-13 15:02:05"/>
    <s v="2025-04-09 15:32:09"/>
    <s v="0000-00-00 00:00:00"/>
    <s v="2024-06-20"/>
    <s v="2024-10-26"/>
    <s v="2025-09-27"/>
    <s v="2025-10-02"/>
    <s v="2025-10-14"/>
    <x v="8"/>
    <s v="Gerencia"/>
    <s v="PLT25"/>
    <x v="359"/>
    <m/>
    <x v="9"/>
    <n v="4"/>
    <x v="0"/>
    <x v="0"/>
    <x v="18"/>
    <n v="0"/>
    <x v="0"/>
    <x v="0"/>
    <x v="0"/>
    <x v="4"/>
  </r>
  <r>
    <x v="208"/>
    <x v="163"/>
    <s v="CUBRIMIENTO"/>
    <x v="0"/>
    <m/>
    <s v="2024-05-20"/>
    <s v="2024-06-18"/>
    <s v="2024-06-18 14:30:16"/>
    <s v="2024-10-24 10:29:10"/>
    <s v="2025-01-13 15:02:05"/>
    <s v="2025-04-09 15:32:09"/>
    <s v="0000-00-00 00:00:00"/>
    <s v="2024-06-20"/>
    <s v="2024-10-26"/>
    <s v="2025-09-27"/>
    <s v="2025-10-02"/>
    <s v="2025-10-14"/>
    <x v="8"/>
    <s v="Gerencia"/>
    <s v="PORTCAC02"/>
    <x v="360"/>
    <m/>
    <x v="6"/>
    <n v="2"/>
    <x v="88"/>
    <x v="15"/>
    <x v="0"/>
    <n v="0"/>
    <x v="0"/>
    <x v="0"/>
    <x v="0"/>
    <x v="4"/>
  </r>
  <r>
    <x v="208"/>
    <x v="163"/>
    <s v="CUBRIMIENTO"/>
    <x v="0"/>
    <m/>
    <s v="2024-05-20"/>
    <s v="2024-06-18"/>
    <s v="2024-06-18 14:30:16"/>
    <s v="2024-10-24 10:29:10"/>
    <s v="2025-01-13 15:02:05"/>
    <s v="2025-04-09 15:32:09"/>
    <s v="0000-00-00 00:00:00"/>
    <s v="2024-06-20"/>
    <s v="2024-10-26"/>
    <s v="2025-09-27"/>
    <s v="2025-10-02"/>
    <s v="2025-10-14"/>
    <x v="8"/>
    <s v="Gerencia"/>
    <s v="PTEK23"/>
    <x v="361"/>
    <s v="LONA PERGOTEX BLACKOUT BLANCA 3 M"/>
    <x v="4"/>
    <n v="1"/>
    <x v="87"/>
    <x v="0"/>
    <x v="54"/>
    <n v="0"/>
    <x v="0"/>
    <x v="4"/>
    <x v="11"/>
    <x v="4"/>
  </r>
  <r>
    <x v="208"/>
    <x v="163"/>
    <s v="CUBRIMIENTO"/>
    <x v="0"/>
    <m/>
    <s v="2024-05-20"/>
    <s v="2024-06-18"/>
    <s v="2024-06-18 14:30:16"/>
    <s v="2024-10-24 10:29:10"/>
    <s v="2025-01-13 15:02:05"/>
    <s v="2025-04-09 15:32:09"/>
    <s v="0000-00-00 00:00:00"/>
    <s v="2024-06-20"/>
    <s v="2024-10-26"/>
    <s v="2025-09-27"/>
    <s v="2025-10-02"/>
    <s v="2025-10-14"/>
    <x v="8"/>
    <s v="Gerencia"/>
    <s v="PTEKROM27"/>
    <x v="362"/>
    <s v="LONA PERGOTEX TRASLUCIDA BLANCA 3M"/>
    <x v="6"/>
    <n v="1"/>
    <x v="88"/>
    <x v="0"/>
    <x v="55"/>
    <n v="0"/>
    <x v="0"/>
    <x v="4"/>
    <x v="4"/>
    <x v="4"/>
  </r>
  <r>
    <x v="208"/>
    <x v="163"/>
    <s v="CUBRIMIENTO"/>
    <x v="0"/>
    <m/>
    <s v="2024-05-20"/>
    <s v="2024-06-18"/>
    <s v="2024-06-18 14:30:16"/>
    <s v="2024-10-24 10:29:10"/>
    <s v="2025-01-13 15:02:05"/>
    <s v="2025-04-09 15:32:09"/>
    <s v="0000-00-00 00:00:00"/>
    <s v="2024-06-20"/>
    <s v="2024-10-26"/>
    <s v="2025-09-27"/>
    <s v="2025-10-02"/>
    <s v="2025-10-14"/>
    <x v="8"/>
    <s v="Gerencia"/>
    <s v="SILU03"/>
    <x v="307"/>
    <m/>
    <x v="0"/>
    <n v="3"/>
    <x v="89"/>
    <x v="0"/>
    <x v="0"/>
    <n v="0"/>
    <x v="0"/>
    <x v="0"/>
    <x v="0"/>
    <x v="4"/>
  </r>
  <r>
    <x v="208"/>
    <x v="163"/>
    <s v="CUBRIMIENTO"/>
    <x v="0"/>
    <m/>
    <s v="2024-05-20"/>
    <s v="2024-06-18"/>
    <s v="2024-06-18 14:30:16"/>
    <s v="2024-10-24 10:29:10"/>
    <s v="2025-01-13 15:02:05"/>
    <s v="2025-04-09 15:32:09"/>
    <s v="0000-00-00 00:00:00"/>
    <s v="2024-06-20"/>
    <s v="2024-10-26"/>
    <s v="2025-09-27"/>
    <s v="2025-10-02"/>
    <s v="2025-10-14"/>
    <x v="8"/>
    <s v="Gerencia"/>
    <s v="SILU03"/>
    <x v="307"/>
    <m/>
    <x v="0"/>
    <n v="8"/>
    <x v="21"/>
    <x v="0"/>
    <x v="0"/>
    <n v="0"/>
    <x v="0"/>
    <x v="0"/>
    <x v="0"/>
    <x v="4"/>
  </r>
  <r>
    <x v="208"/>
    <x v="163"/>
    <s v="CUBRIMIENTO"/>
    <x v="0"/>
    <m/>
    <s v="2024-05-20"/>
    <s v="2024-06-18"/>
    <s v="2024-06-18 14:30:16"/>
    <s v="2024-10-24 10:29:10"/>
    <s v="2025-01-13 15:02:05"/>
    <s v="2025-04-09 15:32:09"/>
    <s v="0000-00-00 00:00:00"/>
    <s v="2024-06-20"/>
    <s v="2024-10-26"/>
    <s v="2025-09-27"/>
    <s v="2025-10-02"/>
    <s v="2025-10-14"/>
    <x v="8"/>
    <s v="Gerencia"/>
    <s v="SILU03"/>
    <x v="307"/>
    <m/>
    <x v="0"/>
    <n v="3"/>
    <x v="48"/>
    <x v="0"/>
    <x v="0"/>
    <n v="0"/>
    <x v="0"/>
    <x v="0"/>
    <x v="0"/>
    <x v="4"/>
  </r>
  <r>
    <x v="208"/>
    <x v="163"/>
    <s v="CUBRIMIENTO"/>
    <x v="0"/>
    <m/>
    <s v="2024-05-20"/>
    <s v="2024-06-18"/>
    <s v="2024-06-18 14:30:16"/>
    <s v="2024-10-24 10:29:10"/>
    <s v="2025-01-13 15:02:05"/>
    <s v="2025-04-09 15:32:09"/>
    <s v="0000-00-00 00:00:00"/>
    <s v="2024-06-20"/>
    <s v="2024-10-26"/>
    <s v="2025-09-27"/>
    <s v="2025-10-02"/>
    <s v="2025-10-14"/>
    <x v="8"/>
    <s v="Gerencia"/>
    <s v="SILU03"/>
    <x v="307"/>
    <m/>
    <x v="0"/>
    <n v="2"/>
    <x v="60"/>
    <x v="0"/>
    <x v="0"/>
    <n v="0"/>
    <x v="0"/>
    <x v="0"/>
    <x v="0"/>
    <x v="4"/>
  </r>
  <r>
    <x v="208"/>
    <x v="163"/>
    <s v="CUBRIMIENTO"/>
    <x v="0"/>
    <m/>
    <s v="2024-05-20"/>
    <s v="2024-06-18"/>
    <s v="2024-06-18 14:30:16"/>
    <s v="2024-10-24 10:29:10"/>
    <s v="2025-01-13 15:02:05"/>
    <s v="2025-04-09 15:32:09"/>
    <s v="0000-00-00 00:00:00"/>
    <s v="2024-06-20"/>
    <s v="2024-10-26"/>
    <s v="2025-09-27"/>
    <s v="2025-10-02"/>
    <s v="2025-10-14"/>
    <x v="8"/>
    <s v="Gerencia"/>
    <s v="SOMB02"/>
    <x v="363"/>
    <s v="LONA DICKSON CRUDO REF:6020"/>
    <x v="9"/>
    <n v="1"/>
    <x v="61"/>
    <x v="0"/>
    <x v="19"/>
    <n v="0"/>
    <x v="0"/>
    <x v="6"/>
    <x v="12"/>
    <x v="4"/>
  </r>
  <r>
    <x v="208"/>
    <x v="163"/>
    <s v="CUBRIMIENTO"/>
    <x v="0"/>
    <m/>
    <s v="2024-05-20"/>
    <s v="2024-06-18"/>
    <s v="2024-06-18 14:30:16"/>
    <s v="2024-10-24 10:29:10"/>
    <s v="2025-01-13 15:02:05"/>
    <s v="2025-04-09 15:32:09"/>
    <s v="0000-00-00 00:00:00"/>
    <s v="2024-06-20"/>
    <s v="2024-10-26"/>
    <s v="2025-09-27"/>
    <s v="2025-10-02"/>
    <s v="2025-10-14"/>
    <x v="8"/>
    <s v="Gerencia"/>
    <s v="SPOT08"/>
    <x v="364"/>
    <m/>
    <x v="0"/>
    <n v="1"/>
    <x v="0"/>
    <x v="0"/>
    <x v="0"/>
    <n v="0"/>
    <x v="0"/>
    <x v="0"/>
    <x v="0"/>
    <x v="4"/>
  </r>
  <r>
    <x v="208"/>
    <x v="163"/>
    <s v="CUBRIMIENTO"/>
    <x v="0"/>
    <m/>
    <s v="2024-05-20"/>
    <s v="2024-06-18"/>
    <s v="2024-06-18 14:30:16"/>
    <s v="2024-10-24 10:29:10"/>
    <s v="2025-01-13 15:02:05"/>
    <s v="2025-04-09 15:32:09"/>
    <s v="0000-00-00 00:00:00"/>
    <s v="2024-06-20"/>
    <s v="2024-10-26"/>
    <s v="2025-09-27"/>
    <s v="2025-10-02"/>
    <s v="2025-10-14"/>
    <x v="8"/>
    <s v="Gerencia"/>
    <s v="SPOT18"/>
    <x v="365"/>
    <m/>
    <x v="0"/>
    <n v="1"/>
    <x v="0"/>
    <x v="0"/>
    <x v="0"/>
    <n v="0"/>
    <x v="0"/>
    <x v="0"/>
    <x v="0"/>
    <x v="4"/>
  </r>
  <r>
    <x v="209"/>
    <x v="91"/>
    <s v="CUBRIMIENTO"/>
    <x v="0"/>
    <m/>
    <s v="2024-05-21"/>
    <s v="2024-05-21"/>
    <s v="2024-05-21 13:32:42"/>
    <s v="2024-05-22 17:47:20"/>
    <s v="2024-05-28 18:09:10"/>
    <s v="2024-06-17 07:36:18"/>
    <s v="0000-00-00 00:00:00"/>
    <s v="2024-05-22"/>
    <s v="2024-05-27"/>
    <s v="2024-05-30"/>
    <s v="2024-05-31"/>
    <s v="2024-05-31"/>
    <x v="0"/>
    <s v="Toscany"/>
    <s v="4976"/>
    <x v="366"/>
    <m/>
    <x v="1"/>
    <n v="2"/>
    <x v="0"/>
    <x v="0"/>
    <x v="0"/>
    <n v="271000"/>
    <x v="0"/>
    <x v="0"/>
    <x v="0"/>
    <x v="9"/>
  </r>
  <r>
    <x v="209"/>
    <x v="91"/>
    <s v="CUBRIMIENTO"/>
    <x v="0"/>
    <m/>
    <s v="2024-05-21"/>
    <s v="2024-05-21"/>
    <s v="2024-05-21 13:32:42"/>
    <s v="2024-05-22 17:47:20"/>
    <s v="2024-05-28 18:09:10"/>
    <s v="2024-06-17 07:36:18"/>
    <s v="0000-00-00 00:00:00"/>
    <s v="2024-05-22"/>
    <s v="2024-05-27"/>
    <s v="2024-05-30"/>
    <s v="2024-05-31"/>
    <s v="2024-05-31"/>
    <x v="0"/>
    <s v="Toscany"/>
    <s v="SOMB03"/>
    <x v="161"/>
    <s v="LONA DICKSON AZUL OCEANO REF:7264"/>
    <x v="1"/>
    <n v="1"/>
    <x v="61"/>
    <x v="0"/>
    <x v="17"/>
    <n v="1508000"/>
    <x v="0"/>
    <x v="6"/>
    <x v="8"/>
    <x v="9"/>
  </r>
  <r>
    <x v="209"/>
    <x v="91"/>
    <s v="CUBRIMIENTO"/>
    <x v="0"/>
    <m/>
    <s v="2024-05-21"/>
    <s v="2024-05-21"/>
    <s v="2024-05-21 13:32:42"/>
    <s v="2024-05-22 17:47:20"/>
    <s v="2024-05-28 18:09:10"/>
    <s v="2024-06-17 07:36:18"/>
    <s v="0000-00-00 00:00:00"/>
    <s v="2024-05-22"/>
    <s v="2024-05-27"/>
    <s v="2024-05-30"/>
    <s v="2024-05-31"/>
    <s v="2024-05-31"/>
    <x v="0"/>
    <s v="Toscany"/>
    <s v="SOMB03"/>
    <x v="161"/>
    <s v="LONA DICKSON AZUL OCEANO REF:7264"/>
    <x v="1"/>
    <n v="1"/>
    <x v="8"/>
    <x v="0"/>
    <x v="17"/>
    <n v="1664000"/>
    <x v="0"/>
    <x v="6"/>
    <x v="8"/>
    <x v="9"/>
  </r>
  <r>
    <x v="210"/>
    <x v="182"/>
    <s v="MUEBLES CC CUBRIMIENTOS"/>
    <x v="0"/>
    <m/>
    <s v="2024-05-21"/>
    <s v="2024-05-23"/>
    <s v="2024-05-23 14:14:40"/>
    <s v="0000-00-00 00:00:00"/>
    <s v="2024-06-14 14:11:53"/>
    <s v="2024-07-05 07:09:34"/>
    <s v="2024-07-30 08:17:22"/>
    <s v="2024-05-27"/>
    <s v="2024-05-27"/>
    <s v="2024-07-02"/>
    <s v="2024-07-04"/>
    <s v="2024-07-08"/>
    <x v="1"/>
    <s v="Medellin"/>
    <s v="12742"/>
    <x v="294"/>
    <s v="LONA DICKSON VERDE FORESTA REF:6687"/>
    <x v="0"/>
    <n v="1"/>
    <x v="0"/>
    <x v="0"/>
    <x v="0"/>
    <n v="1346501"/>
    <x v="0"/>
    <x v="0"/>
    <x v="0"/>
    <x v="1"/>
  </r>
  <r>
    <x v="210"/>
    <x v="182"/>
    <s v="MUEBLES CC CUBRIMIENTOS"/>
    <x v="0"/>
    <m/>
    <s v="2024-05-21"/>
    <s v="2024-05-23"/>
    <s v="2024-05-23 14:14:40"/>
    <s v="0000-00-00 00:00:00"/>
    <s v="2024-06-14 14:11:53"/>
    <s v="2024-07-05 07:09:34"/>
    <s v="2024-07-30 08:17:22"/>
    <s v="2024-05-27"/>
    <s v="2024-05-27"/>
    <s v="2024-07-02"/>
    <s v="2024-07-04"/>
    <s v="2024-07-08"/>
    <x v="1"/>
    <s v="Medellin"/>
    <s v="6752"/>
    <x v="40"/>
    <s v="LONAFLEX"/>
    <x v="0"/>
    <n v="1"/>
    <x v="0"/>
    <x v="0"/>
    <x v="0"/>
    <n v="362093"/>
    <x v="0"/>
    <x v="5"/>
    <x v="0"/>
    <x v="1"/>
  </r>
  <r>
    <x v="210"/>
    <x v="182"/>
    <s v="MUEBLES CC CUBRIMIENTOS"/>
    <x v="0"/>
    <m/>
    <s v="2024-05-21"/>
    <s v="2024-05-23"/>
    <s v="2024-05-23 14:14:40"/>
    <s v="0000-00-00 00:00:00"/>
    <s v="2024-06-14 14:11:53"/>
    <s v="2024-07-05 07:09:34"/>
    <s v="2024-07-30 08:17:22"/>
    <s v="2024-05-27"/>
    <s v="2024-05-27"/>
    <s v="2024-07-02"/>
    <s v="2024-07-04"/>
    <s v="2024-07-08"/>
    <x v="1"/>
    <s v="Medellin"/>
    <s v="SERV03"/>
    <x v="9"/>
    <m/>
    <x v="0"/>
    <n v="1"/>
    <x v="0"/>
    <x v="0"/>
    <x v="0"/>
    <n v="40000"/>
    <x v="0"/>
    <x v="1"/>
    <x v="1"/>
    <x v="1"/>
  </r>
  <r>
    <x v="210"/>
    <x v="182"/>
    <s v="MUEBLES CC CUBRIMIENTOS"/>
    <x v="0"/>
    <m/>
    <s v="2024-05-21"/>
    <s v="2024-05-23"/>
    <s v="2024-05-23 14:14:40"/>
    <s v="0000-00-00 00:00:00"/>
    <s v="2024-06-14 14:11:53"/>
    <s v="2024-07-05 07:09:34"/>
    <s v="2024-07-30 08:17:22"/>
    <s v="2024-05-27"/>
    <s v="2024-05-27"/>
    <s v="2024-07-02"/>
    <s v="2024-07-04"/>
    <s v="2024-07-08"/>
    <x v="1"/>
    <s v="Medellin"/>
    <s v="SERVLAV03"/>
    <x v="149"/>
    <m/>
    <x v="0"/>
    <n v="1"/>
    <x v="0"/>
    <x v="0"/>
    <x v="0"/>
    <n v="650000"/>
    <x v="0"/>
    <x v="1"/>
    <x v="1"/>
    <x v="1"/>
  </r>
  <r>
    <x v="211"/>
    <x v="88"/>
    <s v="CUBRIMIENTO"/>
    <x v="0"/>
    <m/>
    <s v="2024-05-21"/>
    <s v="2024-05-21"/>
    <s v="2024-05-21 13:39:27"/>
    <s v="0000-00-00 00:00:00"/>
    <s v="2024-05-21 13:39:43"/>
    <s v="2024-05-23 08:42:10"/>
    <s v="0000-00-00 00:00:00"/>
    <s v="2024-05-22"/>
    <s v="2024-05-22"/>
    <s v="2024-05-24"/>
    <s v="2024-05-27"/>
    <s v="2024-05-27"/>
    <x v="0"/>
    <s v="Toscany"/>
    <s v="11435"/>
    <x v="229"/>
    <m/>
    <x v="0"/>
    <n v="2"/>
    <x v="0"/>
    <x v="0"/>
    <x v="0"/>
    <n v="134454"/>
    <x v="0"/>
    <x v="0"/>
    <x v="0"/>
    <x v="9"/>
  </r>
  <r>
    <x v="212"/>
    <x v="183"/>
    <s v="CUBRIMIENTO"/>
    <x v="0"/>
    <m/>
    <s v="2024-05-21"/>
    <s v="2024-10-16"/>
    <s v="2024-10-21 13:26:34"/>
    <s v="2024-10-22 10:46:24"/>
    <s v="2024-11-13 15:19:12"/>
    <s v="2024-11-21 17:48:42"/>
    <s v="2024-12-04 07:48:30"/>
    <s v="2024-10-21"/>
    <s v="2024-10-24"/>
    <s v="2024-10-25"/>
    <s v="2024-10-27"/>
    <s v="2024-10-31"/>
    <x v="3"/>
    <s v="Bogota"/>
    <s v="SERV03"/>
    <x v="9"/>
    <m/>
    <x v="0"/>
    <n v="1"/>
    <x v="0"/>
    <x v="0"/>
    <x v="0"/>
    <n v="600000"/>
    <x v="0"/>
    <x v="1"/>
    <x v="1"/>
    <x v="0"/>
  </r>
  <r>
    <x v="212"/>
    <x v="183"/>
    <s v="CUBRIMIENTO"/>
    <x v="0"/>
    <m/>
    <s v="2024-05-21"/>
    <s v="2024-10-16"/>
    <s v="2024-10-21 13:26:34"/>
    <s v="2024-10-22 10:46:24"/>
    <s v="2024-11-13 15:19:12"/>
    <s v="2024-11-21 17:48:42"/>
    <s v="2024-12-04 07:48:30"/>
    <s v="2024-10-21"/>
    <s v="2024-10-24"/>
    <s v="2024-10-25"/>
    <s v="2024-10-27"/>
    <s v="2024-10-31"/>
    <x v="3"/>
    <s v="Bogota"/>
    <s v="SOMB0301**"/>
    <x v="189"/>
    <s v="LONA DICKSON NEGRO FONDO ENT REF:6028"/>
    <x v="0"/>
    <n v="1"/>
    <x v="90"/>
    <x v="0"/>
    <x v="1"/>
    <n v="5168975"/>
    <x v="0"/>
    <x v="0"/>
    <x v="0"/>
    <x v="0"/>
  </r>
  <r>
    <x v="213"/>
    <x v="184"/>
    <s v="CUBRIMIENTO"/>
    <x v="0"/>
    <m/>
    <s v="2024-05-21"/>
    <s v="2024-06-06"/>
    <s v="2024-06-06 15:15:14"/>
    <s v="0000-00-00 00:00:00"/>
    <s v="2024-06-06 15:15:41"/>
    <s v="2024-06-11 07:33:17"/>
    <s v="0000-00-00 00:00:00"/>
    <s v="2024-06-07"/>
    <s v="2024-06-07"/>
    <s v="2024-06-11"/>
    <s v="2024-06-12"/>
    <s v="2024-06-12"/>
    <x v="0"/>
    <s v="Toscany"/>
    <s v="12569"/>
    <x v="367"/>
    <m/>
    <x v="0"/>
    <n v="29"/>
    <x v="0"/>
    <x v="0"/>
    <x v="0"/>
    <n v="1525400"/>
    <x v="0"/>
    <x v="0"/>
    <x v="0"/>
    <x v="6"/>
  </r>
  <r>
    <x v="214"/>
    <x v="185"/>
    <s v="CUBRIMIENTO"/>
    <x v="0"/>
    <m/>
    <s v="2024-05-21"/>
    <s v="2024-05-23"/>
    <s v="2024-05-28 11:27:00"/>
    <s v="2024-05-29 18:03:47"/>
    <s v="2024-06-05 16:12:51"/>
    <s v="2024-06-05 16:13:14"/>
    <s v="2024-06-07 15:21:57"/>
    <s v="2024-05-27"/>
    <s v="2024-05-28"/>
    <s v="2024-06-11"/>
    <s v="2024-06-14"/>
    <s v="2024-06-18"/>
    <x v="3"/>
    <s v="Virtual"/>
    <s v="10087"/>
    <x v="202"/>
    <m/>
    <x v="0"/>
    <n v="2"/>
    <x v="0"/>
    <x v="0"/>
    <x v="0"/>
    <n v="221000"/>
    <x v="0"/>
    <x v="0"/>
    <x v="0"/>
    <x v="6"/>
  </r>
  <r>
    <x v="214"/>
    <x v="185"/>
    <s v="CUBRIMIENTO"/>
    <x v="0"/>
    <m/>
    <s v="2024-05-21"/>
    <s v="2024-05-23"/>
    <s v="2024-05-28 11:27:00"/>
    <s v="2024-05-29 18:03:47"/>
    <s v="2024-06-05 16:12:51"/>
    <s v="2024-06-05 16:13:14"/>
    <s v="2024-06-07 15:21:57"/>
    <s v="2024-05-27"/>
    <s v="2024-05-28"/>
    <s v="2024-06-11"/>
    <s v="2024-06-14"/>
    <s v="2024-06-18"/>
    <x v="3"/>
    <s v="Virtual"/>
    <s v="11443"/>
    <x v="368"/>
    <m/>
    <x v="0"/>
    <n v="4"/>
    <x v="0"/>
    <x v="0"/>
    <x v="0"/>
    <n v="40000"/>
    <x v="0"/>
    <x v="0"/>
    <x v="0"/>
    <x v="6"/>
  </r>
  <r>
    <x v="214"/>
    <x v="185"/>
    <s v="CUBRIMIENTO"/>
    <x v="0"/>
    <m/>
    <s v="2024-05-21"/>
    <s v="2024-05-23"/>
    <s v="2024-05-28 11:27:00"/>
    <s v="2024-05-29 18:03:47"/>
    <s v="2024-06-05 16:12:51"/>
    <s v="2024-06-05 16:13:14"/>
    <s v="2024-06-07 15:21:57"/>
    <s v="2024-05-27"/>
    <s v="2024-05-28"/>
    <s v="2024-06-11"/>
    <s v="2024-06-14"/>
    <s v="2024-06-18"/>
    <x v="3"/>
    <s v="Virtual"/>
    <s v="REP044"/>
    <x v="206"/>
    <m/>
    <x v="0"/>
    <n v="1"/>
    <x v="0"/>
    <x v="0"/>
    <x v="0"/>
    <n v="100000"/>
    <x v="0"/>
    <x v="1"/>
    <x v="1"/>
    <x v="6"/>
  </r>
  <r>
    <x v="214"/>
    <x v="185"/>
    <s v="CUBRIMIENTO"/>
    <x v="0"/>
    <m/>
    <s v="2024-05-21"/>
    <s v="2024-05-23"/>
    <s v="2024-05-28 11:27:00"/>
    <s v="2024-05-29 18:03:47"/>
    <s v="2024-06-05 16:12:51"/>
    <s v="2024-06-05 16:13:14"/>
    <s v="2024-06-07 15:21:57"/>
    <s v="2024-05-27"/>
    <s v="2024-05-28"/>
    <s v="2024-06-11"/>
    <s v="2024-06-14"/>
    <s v="2024-06-18"/>
    <x v="3"/>
    <s v="Virtual"/>
    <s v="SERV03"/>
    <x v="9"/>
    <m/>
    <x v="0"/>
    <n v="1"/>
    <x v="0"/>
    <x v="0"/>
    <x v="0"/>
    <n v="450000"/>
    <x v="0"/>
    <x v="1"/>
    <x v="1"/>
    <x v="6"/>
  </r>
  <r>
    <x v="214"/>
    <x v="185"/>
    <s v="CUBRIMIENTO"/>
    <x v="0"/>
    <m/>
    <s v="2024-05-21"/>
    <s v="2024-05-23"/>
    <s v="2024-05-28 11:27:00"/>
    <s v="2024-05-29 18:03:47"/>
    <s v="2024-06-05 16:12:51"/>
    <s v="2024-06-05 16:13:14"/>
    <s v="2024-06-07 15:21:57"/>
    <s v="2024-05-27"/>
    <s v="2024-05-28"/>
    <s v="2024-06-11"/>
    <s v="2024-06-14"/>
    <s v="2024-06-18"/>
    <x v="3"/>
    <s v="Virtual"/>
    <s v="SOMB0301**"/>
    <x v="369"/>
    <s v="LONA DICKSON GRIS FONDO ENTERO REF:6088"/>
    <x v="0"/>
    <n v="1"/>
    <x v="91"/>
    <x v="0"/>
    <x v="17"/>
    <n v="717875"/>
    <x v="0"/>
    <x v="0"/>
    <x v="0"/>
    <x v="6"/>
  </r>
  <r>
    <x v="214"/>
    <x v="185"/>
    <s v="CUBRIMIENTO"/>
    <x v="0"/>
    <m/>
    <s v="2024-05-21"/>
    <s v="2024-05-23"/>
    <s v="2024-05-28 11:27:00"/>
    <s v="2024-05-29 18:03:47"/>
    <s v="2024-06-05 16:12:51"/>
    <s v="2024-06-05 16:13:14"/>
    <s v="2024-06-07 15:21:57"/>
    <s v="2024-05-27"/>
    <s v="2024-05-28"/>
    <s v="2024-06-11"/>
    <s v="2024-06-14"/>
    <s v="2024-06-18"/>
    <x v="3"/>
    <s v="Virtual"/>
    <s v="SOMB0301**"/>
    <x v="369"/>
    <s v="LONA DICKSON GRIS FONDO ENTERO REF:6088"/>
    <x v="0"/>
    <n v="1"/>
    <x v="92"/>
    <x v="0"/>
    <x v="21"/>
    <n v="1936926"/>
    <x v="0"/>
    <x v="0"/>
    <x v="0"/>
    <x v="6"/>
  </r>
  <r>
    <x v="215"/>
    <x v="186"/>
    <s v="CUBRIMIENTO"/>
    <x v="0"/>
    <m/>
    <s v="2024-05-21"/>
    <s v="2024-06-26"/>
    <s v="2024-06-27 10:49:52"/>
    <s v="0000-00-00 00:00:00"/>
    <s v="2024-09-24 17:37:48"/>
    <s v="2024-09-24 17:37:56"/>
    <s v="0000-00-00 00:00:00"/>
    <s v="2024-06-28"/>
    <s v="2024-06-28"/>
    <s v="2024-07-02"/>
    <s v="2024-07-03"/>
    <s v="2024-07-03"/>
    <x v="3"/>
    <s v="Virtual"/>
    <s v="18499"/>
    <x v="370"/>
    <m/>
    <x v="0"/>
    <n v="1"/>
    <x v="0"/>
    <x v="0"/>
    <x v="0"/>
    <n v="850000"/>
    <x v="0"/>
    <x v="0"/>
    <x v="0"/>
    <x v="1"/>
  </r>
  <r>
    <x v="216"/>
    <x v="187"/>
    <s v="CUBRIMIENTO"/>
    <x v="0"/>
    <m/>
    <s v="2024-05-21"/>
    <s v="2024-05-30"/>
    <s v="2024-05-30 13:47:43"/>
    <s v="2024-06-04 08:20:20"/>
    <s v="2024-06-06 16:59:52"/>
    <s v="2024-06-13 15:36:30"/>
    <s v="0000-00-00 00:00:00"/>
    <s v="2024-05-31"/>
    <s v="2024-06-05"/>
    <s v="2024-06-12"/>
    <s v="2024-06-14"/>
    <s v="2024-06-14"/>
    <x v="0"/>
    <s v="Toscany"/>
    <s v="FLANCHE01"/>
    <x v="51"/>
    <m/>
    <x v="1"/>
    <n v="1"/>
    <x v="2"/>
    <x v="0"/>
    <x v="0"/>
    <n v="419360"/>
    <x v="0"/>
    <x v="0"/>
    <x v="0"/>
    <x v="6"/>
  </r>
  <r>
    <x v="216"/>
    <x v="187"/>
    <s v="CUBRIMIENTO"/>
    <x v="0"/>
    <m/>
    <s v="2024-05-21"/>
    <s v="2024-05-30"/>
    <s v="2024-05-30 13:47:43"/>
    <s v="2024-06-04 08:20:20"/>
    <s v="2024-06-06 16:59:52"/>
    <s v="2024-06-13 15:36:30"/>
    <s v="0000-00-00 00:00:00"/>
    <s v="2024-05-31"/>
    <s v="2024-06-05"/>
    <s v="2024-06-12"/>
    <s v="2024-06-14"/>
    <s v="2024-06-14"/>
    <x v="0"/>
    <s v="Toscany"/>
    <s v="SOMB01"/>
    <x v="71"/>
    <s v="LONA DICKSON GRIS VETEADO (U406) 1.20M"/>
    <x v="8"/>
    <n v="1"/>
    <x v="2"/>
    <x v="0"/>
    <x v="13"/>
    <n v="5866263"/>
    <x v="0"/>
    <x v="6"/>
    <x v="5"/>
    <x v="6"/>
  </r>
  <r>
    <x v="217"/>
    <x v="188"/>
    <s v="CUBRIMIENTO"/>
    <x v="0"/>
    <m/>
    <s v="2024-05-21"/>
    <s v="2024-05-27"/>
    <s v="2024-05-29 10:49:41"/>
    <s v="0000-00-00 00:00:00"/>
    <s v="2024-05-30 17:36:26"/>
    <s v="2024-06-06 14:44:13"/>
    <s v="0000-00-00 00:00:00"/>
    <s v="2024-05-29"/>
    <s v="2024-05-29"/>
    <s v="2024-05-31"/>
    <s v="2024-06-03"/>
    <s v="2024-10-11"/>
    <x v="3"/>
    <s v="Bogota"/>
    <s v="19181"/>
    <x v="371"/>
    <m/>
    <x v="0"/>
    <n v="1"/>
    <x v="0"/>
    <x v="0"/>
    <x v="0"/>
    <n v="234000"/>
    <x v="0"/>
    <x v="0"/>
    <x v="0"/>
    <x v="9"/>
  </r>
  <r>
    <x v="217"/>
    <x v="188"/>
    <s v="CUBRIMIENTO"/>
    <x v="0"/>
    <m/>
    <s v="2024-05-21"/>
    <s v="2024-05-27"/>
    <s v="2024-05-29 10:49:41"/>
    <s v="0000-00-00 00:00:00"/>
    <s v="2024-05-30 17:36:26"/>
    <s v="2024-06-06 14:44:13"/>
    <s v="0000-00-00 00:00:00"/>
    <s v="2024-05-29"/>
    <s v="2024-05-29"/>
    <s v="2024-05-31"/>
    <s v="2024-06-03"/>
    <s v="2024-10-11"/>
    <x v="3"/>
    <s v="Bogota"/>
    <s v="19183"/>
    <x v="372"/>
    <m/>
    <x v="0"/>
    <n v="1"/>
    <x v="0"/>
    <x v="0"/>
    <x v="0"/>
    <n v="75600"/>
    <x v="0"/>
    <x v="0"/>
    <x v="0"/>
    <x v="9"/>
  </r>
  <r>
    <x v="217"/>
    <x v="188"/>
    <s v="CUBRIMIENTO"/>
    <x v="0"/>
    <m/>
    <s v="2024-05-21"/>
    <s v="2024-05-27"/>
    <s v="2024-05-29 10:49:41"/>
    <s v="0000-00-00 00:00:00"/>
    <s v="2024-05-30 17:36:26"/>
    <s v="2024-06-06 14:44:13"/>
    <s v="0000-00-00 00:00:00"/>
    <s v="2024-05-29"/>
    <s v="2024-05-29"/>
    <s v="2024-05-31"/>
    <s v="2024-06-03"/>
    <s v="2024-10-11"/>
    <x v="3"/>
    <s v="Bogota"/>
    <s v="19498"/>
    <x v="373"/>
    <m/>
    <x v="0"/>
    <n v="1"/>
    <x v="0"/>
    <x v="0"/>
    <x v="0"/>
    <n v="3460500"/>
    <x v="0"/>
    <x v="0"/>
    <x v="0"/>
    <x v="9"/>
  </r>
  <r>
    <x v="218"/>
    <x v="189"/>
    <s v="MUEBLES CC CUBRIMIENTOS"/>
    <x v="0"/>
    <m/>
    <s v="2024-05-21"/>
    <s v="2024-05-31"/>
    <s v="2024-06-13 17:31:42"/>
    <s v="0000-00-00 00:00:00"/>
    <s v="2024-07-18 16:52:43"/>
    <s v="2024-07-18 16:53:22"/>
    <s v="2024-09-03 10:01:17"/>
    <s v="2024-06-04"/>
    <s v="2024-06-04"/>
    <s v="2024-06-28"/>
    <s v="2024-07-02"/>
    <s v="2024-07-04"/>
    <x v="1"/>
    <s v="Medellin"/>
    <s v="100260"/>
    <x v="81"/>
    <s v="LONA DICKSON BEIGE *1.20 REF:0681"/>
    <x v="0"/>
    <n v="2"/>
    <x v="0"/>
    <x v="0"/>
    <x v="0"/>
    <n v="3380060"/>
    <x v="0"/>
    <x v="2"/>
    <x v="0"/>
    <x v="6"/>
  </r>
  <r>
    <x v="218"/>
    <x v="189"/>
    <s v="MUEBLES CC CUBRIMIENTOS"/>
    <x v="0"/>
    <m/>
    <s v="2024-05-21"/>
    <s v="2024-05-31"/>
    <s v="2024-06-13 17:31:42"/>
    <s v="0000-00-00 00:00:00"/>
    <s v="2024-07-18 16:52:43"/>
    <s v="2024-07-18 16:53:22"/>
    <s v="2024-09-03 10:01:17"/>
    <s v="2024-06-04"/>
    <s v="2024-06-04"/>
    <s v="2024-06-28"/>
    <s v="2024-07-02"/>
    <s v="2024-07-04"/>
    <x v="1"/>
    <s v="Medellin"/>
    <s v="100260"/>
    <x v="81"/>
    <s v="LONA DICKSON BEIGE *1.20 REF:0681"/>
    <x v="0"/>
    <n v="2"/>
    <x v="0"/>
    <x v="0"/>
    <x v="0"/>
    <n v="6760120"/>
    <x v="0"/>
    <x v="2"/>
    <x v="0"/>
    <x v="6"/>
  </r>
  <r>
    <x v="218"/>
    <x v="189"/>
    <s v="MUEBLES CC CUBRIMIENTOS"/>
    <x v="0"/>
    <m/>
    <s v="2024-05-21"/>
    <s v="2024-05-31"/>
    <s v="2024-06-13 17:31:42"/>
    <s v="0000-00-00 00:00:00"/>
    <s v="2024-07-18 16:52:43"/>
    <s v="2024-07-18 16:53:22"/>
    <s v="2024-09-03 10:01:17"/>
    <s v="2024-06-04"/>
    <s v="2024-06-04"/>
    <s v="2024-06-28"/>
    <s v="2024-07-02"/>
    <s v="2024-07-04"/>
    <x v="1"/>
    <s v="Medellin"/>
    <s v="11391"/>
    <x v="374"/>
    <m/>
    <x v="5"/>
    <n v="1"/>
    <x v="0"/>
    <x v="0"/>
    <x v="0"/>
    <n v="1920826"/>
    <x v="0"/>
    <x v="0"/>
    <x v="0"/>
    <x v="6"/>
  </r>
  <r>
    <x v="218"/>
    <x v="189"/>
    <s v="MUEBLES CC CUBRIMIENTOS"/>
    <x v="0"/>
    <m/>
    <s v="2024-05-21"/>
    <s v="2024-05-31"/>
    <s v="2024-06-13 17:31:42"/>
    <s v="0000-00-00 00:00:00"/>
    <s v="2024-07-18 16:52:43"/>
    <s v="2024-07-18 16:53:22"/>
    <s v="2024-09-03 10:01:17"/>
    <s v="2024-06-04"/>
    <s v="2024-06-04"/>
    <s v="2024-06-28"/>
    <s v="2024-07-02"/>
    <s v="2024-07-04"/>
    <x v="1"/>
    <s v="Medellin"/>
    <s v="9715"/>
    <x v="96"/>
    <s v="LONA DICKSON BEIGE *1.20 REF:0681"/>
    <x v="4"/>
    <n v="1"/>
    <x v="0"/>
    <x v="0"/>
    <x v="0"/>
    <n v="1074087"/>
    <x v="0"/>
    <x v="0"/>
    <x v="0"/>
    <x v="6"/>
  </r>
  <r>
    <x v="218"/>
    <x v="189"/>
    <s v="MUEBLES CC CUBRIMIENTOS"/>
    <x v="0"/>
    <m/>
    <s v="2024-05-21"/>
    <s v="2024-05-31"/>
    <s v="2024-06-13 17:31:42"/>
    <s v="0000-00-00 00:00:00"/>
    <s v="2024-07-18 16:52:43"/>
    <s v="2024-07-18 16:53:22"/>
    <s v="2024-09-03 10:01:17"/>
    <s v="2024-06-04"/>
    <s v="2024-06-04"/>
    <s v="2024-06-28"/>
    <s v="2024-07-02"/>
    <s v="2024-07-04"/>
    <x v="1"/>
    <s v="Medellin"/>
    <s v="9715"/>
    <x v="96"/>
    <s v="LONA DICKSON BEIGE *1.20 REF:0681"/>
    <x v="4"/>
    <n v="1"/>
    <x v="0"/>
    <x v="0"/>
    <x v="0"/>
    <n v="2148174"/>
    <x v="0"/>
    <x v="0"/>
    <x v="0"/>
    <x v="6"/>
  </r>
  <r>
    <x v="218"/>
    <x v="189"/>
    <s v="MUEBLES CC CUBRIMIENTOS"/>
    <x v="0"/>
    <m/>
    <s v="2024-05-21"/>
    <s v="2024-05-31"/>
    <s v="2024-06-13 17:31:42"/>
    <s v="0000-00-00 00:00:00"/>
    <s v="2024-07-18 16:52:43"/>
    <s v="2024-07-18 16:53:22"/>
    <s v="2024-09-03 10:01:17"/>
    <s v="2024-06-04"/>
    <s v="2024-06-04"/>
    <s v="2024-06-28"/>
    <s v="2024-07-02"/>
    <s v="2024-07-04"/>
    <x v="1"/>
    <s v="Medellin"/>
    <s v="TRANSP12"/>
    <x v="118"/>
    <m/>
    <x v="0"/>
    <n v="1"/>
    <x v="0"/>
    <x v="0"/>
    <x v="0"/>
    <n v="350000"/>
    <x v="0"/>
    <x v="1"/>
    <x v="1"/>
    <x v="6"/>
  </r>
  <r>
    <x v="219"/>
    <x v="123"/>
    <s v="CUBRIMIENTO"/>
    <x v="0"/>
    <m/>
    <s v="2024-05-22"/>
    <s v="2024-05-23"/>
    <s v="2024-05-24 09:59:08"/>
    <s v="0000-00-00 00:00:00"/>
    <s v="2024-05-24 09:59:19"/>
    <s v="2024-05-27 07:33:07"/>
    <s v="0000-00-00 00:00:00"/>
    <s v="2024-05-24"/>
    <s v="2024-05-24"/>
    <s v="2024-05-28"/>
    <s v="2024-05-29"/>
    <s v="2024-05-29"/>
    <x v="0"/>
    <s v="Toscany"/>
    <s v="1010107"/>
    <x v="375"/>
    <m/>
    <x v="0"/>
    <n v="1"/>
    <x v="0"/>
    <x v="0"/>
    <x v="0"/>
    <n v="17000"/>
    <x v="0"/>
    <x v="0"/>
    <x v="0"/>
    <x v="9"/>
  </r>
  <r>
    <x v="219"/>
    <x v="123"/>
    <s v="CUBRIMIENTO"/>
    <x v="0"/>
    <m/>
    <s v="2024-05-22"/>
    <s v="2024-05-23"/>
    <s v="2024-05-24 09:59:08"/>
    <s v="0000-00-00 00:00:00"/>
    <s v="2024-05-24 09:59:19"/>
    <s v="2024-05-27 07:33:07"/>
    <s v="0000-00-00 00:00:00"/>
    <s v="2024-05-24"/>
    <s v="2024-05-24"/>
    <s v="2024-05-28"/>
    <s v="2024-05-29"/>
    <s v="2024-05-29"/>
    <x v="0"/>
    <s v="Toscany"/>
    <s v="11433"/>
    <x v="376"/>
    <m/>
    <x v="0"/>
    <n v="1"/>
    <x v="0"/>
    <x v="0"/>
    <x v="0"/>
    <n v="399000"/>
    <x v="0"/>
    <x v="0"/>
    <x v="0"/>
    <x v="9"/>
  </r>
  <r>
    <x v="219"/>
    <x v="123"/>
    <s v="CUBRIMIENTO"/>
    <x v="0"/>
    <m/>
    <s v="2024-05-22"/>
    <s v="2024-05-23"/>
    <s v="2024-05-24 09:59:08"/>
    <s v="0000-00-00 00:00:00"/>
    <s v="2024-05-24 09:59:19"/>
    <s v="2024-05-27 07:33:07"/>
    <s v="0000-00-00 00:00:00"/>
    <s v="2024-05-24"/>
    <s v="2024-05-24"/>
    <s v="2024-05-28"/>
    <s v="2024-05-29"/>
    <s v="2024-05-29"/>
    <x v="0"/>
    <s v="Toscany"/>
    <s v="24"/>
    <x v="315"/>
    <m/>
    <x v="0"/>
    <n v="15"/>
    <x v="0"/>
    <x v="0"/>
    <x v="0"/>
    <n v="789000"/>
    <x v="0"/>
    <x v="0"/>
    <x v="0"/>
    <x v="9"/>
  </r>
  <r>
    <x v="219"/>
    <x v="123"/>
    <s v="CUBRIMIENTO"/>
    <x v="0"/>
    <m/>
    <s v="2024-05-22"/>
    <s v="2024-05-23"/>
    <s v="2024-05-24 09:59:08"/>
    <s v="0000-00-00 00:00:00"/>
    <s v="2024-05-24 09:59:19"/>
    <s v="2024-05-27 07:33:07"/>
    <s v="0000-00-00 00:00:00"/>
    <s v="2024-05-24"/>
    <s v="2024-05-24"/>
    <s v="2024-05-28"/>
    <s v="2024-05-29"/>
    <s v="2024-05-29"/>
    <x v="0"/>
    <s v="Toscany"/>
    <s v="923"/>
    <x v="377"/>
    <m/>
    <x v="0"/>
    <n v="1"/>
    <x v="0"/>
    <x v="0"/>
    <x v="0"/>
    <n v="35000"/>
    <x v="0"/>
    <x v="0"/>
    <x v="0"/>
    <x v="9"/>
  </r>
  <r>
    <x v="220"/>
    <x v="190"/>
    <s v="MUEBLES CC CUBRIMIENTOS"/>
    <x v="0"/>
    <m/>
    <s v="2024-05-22"/>
    <s v="2024-05-22"/>
    <s v="2024-05-22 14:38:37"/>
    <s v="0000-00-00 00:00:00"/>
    <s v="2024-05-22 14:53:33"/>
    <s v="2024-05-22 16:15:27"/>
    <s v="0000-00-00 00:00:00"/>
    <s v="2024-05-24"/>
    <s v="2024-05-24"/>
    <s v="2024-07-01"/>
    <s v="2024-07-03"/>
    <s v="2024-07-03"/>
    <x v="7"/>
    <s v="Virtual"/>
    <s v="1795"/>
    <x v="321"/>
    <s v="LONA DICKSON NEGRO FONDO ENT REF:6028"/>
    <x v="0"/>
    <n v="1"/>
    <x v="0"/>
    <x v="0"/>
    <x v="0"/>
    <n v="0"/>
    <x v="0"/>
    <x v="2"/>
    <x v="0"/>
    <x v="1"/>
  </r>
  <r>
    <x v="221"/>
    <x v="191"/>
    <s v="CUBRIMIENTO"/>
    <x v="0"/>
    <m/>
    <s v="2024-05-22"/>
    <s v="2024-06-25"/>
    <s v="2024-07-02 14:08:54"/>
    <s v="2024-07-29 08:04:49"/>
    <s v="2024-08-17 10:32:49"/>
    <s v="2024-09-21 10:57:33"/>
    <s v="2024-09-25 11:38:06"/>
    <s v="2024-07-03"/>
    <s v="2024-07-22"/>
    <s v="2024-08-08"/>
    <s v="2024-08-31"/>
    <s v="2024-09-19"/>
    <x v="3"/>
    <s v="Bogota"/>
    <s v="12681"/>
    <x v="337"/>
    <m/>
    <x v="0"/>
    <n v="4"/>
    <x v="0"/>
    <x v="0"/>
    <x v="0"/>
    <n v="582904"/>
    <x v="0"/>
    <x v="0"/>
    <x v="0"/>
    <x v="7"/>
  </r>
  <r>
    <x v="221"/>
    <x v="191"/>
    <s v="CUBRIMIENTO"/>
    <x v="0"/>
    <m/>
    <s v="2024-05-22"/>
    <s v="2024-06-25"/>
    <s v="2024-07-02 14:08:54"/>
    <s v="2024-07-29 08:04:49"/>
    <s v="2024-08-17 10:32:49"/>
    <s v="2024-09-21 10:57:33"/>
    <s v="2024-09-25 11:38:06"/>
    <s v="2024-07-03"/>
    <s v="2024-07-22"/>
    <s v="2024-08-08"/>
    <s v="2024-08-31"/>
    <s v="2024-09-19"/>
    <x v="3"/>
    <s v="Bogota"/>
    <s v="6543"/>
    <x v="123"/>
    <m/>
    <x v="0"/>
    <n v="2"/>
    <x v="0"/>
    <x v="0"/>
    <x v="0"/>
    <n v="123600"/>
    <x v="0"/>
    <x v="0"/>
    <x v="0"/>
    <x v="7"/>
  </r>
  <r>
    <x v="221"/>
    <x v="191"/>
    <s v="CUBRIMIENTO"/>
    <x v="0"/>
    <m/>
    <s v="2024-05-22"/>
    <s v="2024-06-25"/>
    <s v="2024-07-02 14:08:54"/>
    <s v="2024-07-29 08:04:49"/>
    <s v="2024-08-17 10:32:49"/>
    <s v="2024-09-21 10:57:33"/>
    <s v="2024-09-25 11:38:06"/>
    <s v="2024-07-03"/>
    <s v="2024-07-22"/>
    <s v="2024-08-08"/>
    <s v="2024-08-31"/>
    <s v="2024-09-19"/>
    <x v="3"/>
    <s v="Bogota"/>
    <s v="FLANCHE01"/>
    <x v="51"/>
    <m/>
    <x v="2"/>
    <n v="1"/>
    <x v="93"/>
    <x v="0"/>
    <x v="0"/>
    <n v="1128461"/>
    <x v="0"/>
    <x v="0"/>
    <x v="0"/>
    <x v="7"/>
  </r>
  <r>
    <x v="221"/>
    <x v="191"/>
    <s v="CUBRIMIENTO"/>
    <x v="0"/>
    <m/>
    <s v="2024-05-22"/>
    <s v="2024-06-25"/>
    <s v="2024-07-02 14:08:54"/>
    <s v="2024-07-29 08:04:49"/>
    <s v="2024-08-17 10:32:49"/>
    <s v="2024-09-21 10:57:33"/>
    <s v="2024-09-25 11:38:06"/>
    <s v="2024-07-03"/>
    <s v="2024-07-22"/>
    <s v="2024-08-08"/>
    <s v="2024-08-31"/>
    <s v="2024-09-19"/>
    <x v="3"/>
    <s v="Bogota"/>
    <s v="PTEKROM26"/>
    <x v="378"/>
    <s v="LONA PERGOTEX TRASLUCIDA BLANCA 3M"/>
    <x v="4"/>
    <n v="1"/>
    <x v="13"/>
    <x v="0"/>
    <x v="56"/>
    <n v="63475047"/>
    <x v="0"/>
    <x v="4"/>
    <x v="4"/>
    <x v="7"/>
  </r>
  <r>
    <x v="221"/>
    <x v="191"/>
    <s v="CUBRIMIENTO"/>
    <x v="0"/>
    <m/>
    <s v="2024-05-22"/>
    <s v="2024-06-25"/>
    <s v="2024-07-02 14:08:54"/>
    <s v="2024-07-29 08:04:49"/>
    <s v="2024-08-17 10:32:49"/>
    <s v="2024-09-21 10:57:33"/>
    <s v="2024-09-25 11:38:06"/>
    <s v="2024-07-03"/>
    <s v="2024-07-22"/>
    <s v="2024-08-08"/>
    <s v="2024-08-31"/>
    <s v="2024-09-19"/>
    <x v="3"/>
    <s v="Bogota"/>
    <s v="SERV03"/>
    <x v="9"/>
    <m/>
    <x v="0"/>
    <n v="1"/>
    <x v="0"/>
    <x v="0"/>
    <x v="0"/>
    <n v="1850000"/>
    <x v="0"/>
    <x v="1"/>
    <x v="1"/>
    <x v="7"/>
  </r>
  <r>
    <x v="221"/>
    <x v="191"/>
    <s v="CUBRIMIENTO"/>
    <x v="0"/>
    <m/>
    <s v="2024-05-22"/>
    <s v="2024-06-25"/>
    <s v="2024-07-02 14:08:54"/>
    <s v="2024-07-29 08:04:49"/>
    <s v="2024-08-17 10:32:49"/>
    <s v="2024-09-21 10:57:33"/>
    <s v="2024-09-25 11:38:06"/>
    <s v="2024-07-03"/>
    <s v="2024-07-22"/>
    <s v="2024-08-08"/>
    <s v="2024-08-31"/>
    <s v="2024-09-19"/>
    <x v="3"/>
    <s v="Bogota"/>
    <s v="SOLAPA01"/>
    <x v="69"/>
    <m/>
    <x v="2"/>
    <n v="1"/>
    <x v="13"/>
    <x v="0"/>
    <x v="0"/>
    <n v="340287"/>
    <x v="0"/>
    <x v="0"/>
    <x v="0"/>
    <x v="7"/>
  </r>
  <r>
    <x v="222"/>
    <x v="192"/>
    <s v="CUBRIMIENTO"/>
    <x v="0"/>
    <m/>
    <s v="2024-05-22"/>
    <s v="2024-05-29"/>
    <s v="2024-06-04 15:29:01"/>
    <s v="2024-06-20 17:54:01"/>
    <s v="2024-06-26 18:42:54"/>
    <s v="2024-07-16 08:41:44"/>
    <s v="2024-08-02 08:16:10"/>
    <s v="2024-06-05"/>
    <s v="2024-06-21"/>
    <s v="2024-06-27"/>
    <s v="2024-07-27"/>
    <s v="2024-08-04"/>
    <x v="1"/>
    <s v="Bogota"/>
    <s v="SERV03"/>
    <x v="9"/>
    <m/>
    <x v="0"/>
    <n v="1"/>
    <x v="0"/>
    <x v="0"/>
    <x v="0"/>
    <n v="2500000"/>
    <x v="0"/>
    <x v="1"/>
    <x v="1"/>
    <x v="6"/>
  </r>
  <r>
    <x v="222"/>
    <x v="192"/>
    <s v="CUBRIMIENTO"/>
    <x v="0"/>
    <m/>
    <s v="2024-05-22"/>
    <s v="2024-05-29"/>
    <s v="2024-06-04 15:29:01"/>
    <s v="2024-06-20 17:54:01"/>
    <s v="2024-06-26 18:42:54"/>
    <s v="2024-07-16 08:41:44"/>
    <s v="2024-08-02 08:16:10"/>
    <s v="2024-06-05"/>
    <s v="2024-06-21"/>
    <s v="2024-06-27"/>
    <s v="2024-07-27"/>
    <s v="2024-08-04"/>
    <x v="1"/>
    <s v="Bogota"/>
    <s v="SOMB02"/>
    <x v="363"/>
    <s v="LONA DICKSON VERDE FORESTA REF:6687"/>
    <x v="3"/>
    <n v="1"/>
    <x v="94"/>
    <x v="0"/>
    <x v="19"/>
    <n v="14118390"/>
    <x v="0"/>
    <x v="6"/>
    <x v="12"/>
    <x v="6"/>
  </r>
  <r>
    <x v="222"/>
    <x v="192"/>
    <s v="CUBRIMIENTO"/>
    <x v="0"/>
    <m/>
    <s v="2024-05-22"/>
    <s v="2024-05-29"/>
    <s v="2024-06-04 15:29:01"/>
    <s v="2024-06-20 17:54:01"/>
    <s v="2024-06-26 18:42:54"/>
    <s v="2024-07-16 08:41:44"/>
    <s v="2024-08-02 08:16:10"/>
    <s v="2024-06-05"/>
    <s v="2024-06-21"/>
    <s v="2024-06-27"/>
    <s v="2024-07-27"/>
    <s v="2024-08-04"/>
    <x v="1"/>
    <s v="Bogota"/>
    <s v="SOMB02"/>
    <x v="363"/>
    <s v="LONA DICKSON VERDE FORESTA REF:6687"/>
    <x v="3"/>
    <n v="1"/>
    <x v="95"/>
    <x v="0"/>
    <x v="19"/>
    <n v="6630258"/>
    <x v="0"/>
    <x v="6"/>
    <x v="12"/>
    <x v="6"/>
  </r>
  <r>
    <x v="223"/>
    <x v="193"/>
    <s v="MUEBLES CC CUBRIMIENTOS"/>
    <x v="0"/>
    <m/>
    <s v="2024-05-23"/>
    <s v="2024-06-01"/>
    <s v="2024-06-05 15:12:31"/>
    <s v="0000-00-00 00:00:00"/>
    <s v="2024-07-05 15:15:43"/>
    <s v="2024-07-08 09:49:05"/>
    <s v="2024-07-19 16:30:55"/>
    <s v="2024-06-04"/>
    <s v="2024-06-04"/>
    <s v="2024-06-28"/>
    <s v="2024-07-02"/>
    <s v="2024-07-04"/>
    <x v="1"/>
    <s v="Barranquilla"/>
    <s v="9709"/>
    <x v="169"/>
    <s v="LONA DICKSON BEIGE *1.20 REF:0681"/>
    <x v="0"/>
    <n v="25"/>
    <x v="0"/>
    <x v="0"/>
    <x v="0"/>
    <n v="34955075"/>
    <x v="0"/>
    <x v="2"/>
    <x v="0"/>
    <x v="6"/>
  </r>
  <r>
    <x v="223"/>
    <x v="193"/>
    <s v="MUEBLES CC CUBRIMIENTOS"/>
    <x v="0"/>
    <m/>
    <s v="2024-05-23"/>
    <s v="2024-06-01"/>
    <s v="2024-06-05 15:12:31"/>
    <s v="0000-00-00 00:00:00"/>
    <s v="2024-07-05 15:15:43"/>
    <s v="2024-07-08 09:49:05"/>
    <s v="2024-07-19 16:30:55"/>
    <s v="2024-06-04"/>
    <s v="2024-06-04"/>
    <s v="2024-06-28"/>
    <s v="2024-07-02"/>
    <s v="2024-07-04"/>
    <x v="1"/>
    <s v="Barranquilla"/>
    <s v="TRANSP06"/>
    <x v="59"/>
    <m/>
    <x v="0"/>
    <n v="1"/>
    <x v="0"/>
    <x v="0"/>
    <x v="0"/>
    <n v="300000"/>
    <x v="0"/>
    <x v="1"/>
    <x v="1"/>
    <x v="6"/>
  </r>
  <r>
    <x v="224"/>
    <x v="194"/>
    <s v="CUBRIMIENTO"/>
    <x v="0"/>
    <m/>
    <s v="2024-05-23"/>
    <s v="2024-06-08"/>
    <s v="2024-06-08 11:00:51"/>
    <s v="0000-00-00 00:00:00"/>
    <s v="2024-06-25 12:03:15"/>
    <s v="2024-06-26 08:58:32"/>
    <s v="0000-00-00 00:00:00"/>
    <s v="2024-06-11"/>
    <s v="2024-06-11"/>
    <s v="2024-06-25"/>
    <s v="2024-06-28"/>
    <s v="2024-06-30"/>
    <x v="3"/>
    <s v="Cali"/>
    <s v="REP005"/>
    <x v="379"/>
    <m/>
    <x v="0"/>
    <n v="1"/>
    <x v="0"/>
    <x v="0"/>
    <x v="0"/>
    <n v="342000"/>
    <x v="0"/>
    <x v="0"/>
    <x v="0"/>
    <x v="6"/>
  </r>
  <r>
    <x v="224"/>
    <x v="194"/>
    <s v="CUBRIMIENTO"/>
    <x v="0"/>
    <m/>
    <s v="2024-05-23"/>
    <s v="2024-06-08"/>
    <s v="2024-06-08 11:00:51"/>
    <s v="0000-00-00 00:00:00"/>
    <s v="2024-06-25 12:03:15"/>
    <s v="2024-06-26 08:58:32"/>
    <s v="0000-00-00 00:00:00"/>
    <s v="2024-06-11"/>
    <s v="2024-06-11"/>
    <s v="2024-06-25"/>
    <s v="2024-06-28"/>
    <s v="2024-06-30"/>
    <x v="3"/>
    <s v="Cali"/>
    <s v="REP005"/>
    <x v="379"/>
    <m/>
    <x v="0"/>
    <n v="1"/>
    <x v="0"/>
    <x v="0"/>
    <x v="0"/>
    <n v="142500"/>
    <x v="0"/>
    <x v="0"/>
    <x v="0"/>
    <x v="6"/>
  </r>
  <r>
    <x v="225"/>
    <x v="195"/>
    <s v="CUBRIMIENTO"/>
    <x v="0"/>
    <m/>
    <s v="2024-05-23"/>
    <s v="2024-05-29"/>
    <s v="2024-05-29 14:23:20"/>
    <s v="2024-05-31 10:49:17"/>
    <s v="2024-06-05 15:25:48"/>
    <s v="2024-07-22 16:42:49"/>
    <s v="0000-00-00 00:00:00"/>
    <s v="2024-05-30"/>
    <s v="2024-06-04"/>
    <s v="2024-06-07"/>
    <s v="2024-06-10"/>
    <s v="2024-06-10"/>
    <x v="0"/>
    <s v="Toscany"/>
    <s v="SOMB01"/>
    <x v="71"/>
    <s v="LONA DICKSON AZUL FONDO ENTERO REF:0017"/>
    <x v="8"/>
    <n v="1"/>
    <x v="93"/>
    <x v="0"/>
    <x v="17"/>
    <n v="6198449"/>
    <x v="0"/>
    <x v="6"/>
    <x v="5"/>
    <x v="6"/>
  </r>
  <r>
    <x v="226"/>
    <x v="196"/>
    <s v="CUBRIMIENTO"/>
    <x v="0"/>
    <m/>
    <s v="2024-05-23"/>
    <s v="2024-05-23"/>
    <s v="2024-05-24 09:00:24"/>
    <s v="0000-00-00 00:00:00"/>
    <s v="2024-05-24 09:00:32"/>
    <s v="2024-05-27 07:35:02"/>
    <s v="0000-00-00 00:00:00"/>
    <s v="2024-05-24"/>
    <s v="2024-05-24"/>
    <s v="2024-05-28"/>
    <s v="2024-05-29"/>
    <s v="2024-05-29"/>
    <x v="0"/>
    <s v="Toscany"/>
    <s v="11435"/>
    <x v="229"/>
    <m/>
    <x v="0"/>
    <n v="4"/>
    <x v="0"/>
    <x v="0"/>
    <x v="0"/>
    <n v="252212"/>
    <x v="0"/>
    <x v="0"/>
    <x v="0"/>
    <x v="9"/>
  </r>
  <r>
    <x v="227"/>
    <x v="197"/>
    <s v="CUBRIMIENTO"/>
    <x v="0"/>
    <m/>
    <s v="2024-05-23"/>
    <s v="2024-05-24"/>
    <s v="2024-05-24 16:02:12"/>
    <s v="0000-00-00 00:00:00"/>
    <s v="2024-05-24 16:02:25"/>
    <s v="2024-05-27 07:39:02"/>
    <s v="0000-00-00 00:00:00"/>
    <s v="2024-05-27"/>
    <s v="2024-05-27"/>
    <s v="2024-05-29"/>
    <s v="2024-05-30"/>
    <s v="2024-05-30"/>
    <x v="0"/>
    <s v="Toscany"/>
    <s v="55"/>
    <x v="256"/>
    <m/>
    <x v="0"/>
    <n v="120"/>
    <x v="0"/>
    <x v="0"/>
    <x v="0"/>
    <n v="6000000"/>
    <x v="0"/>
    <x v="0"/>
    <x v="0"/>
    <x v="9"/>
  </r>
  <r>
    <x v="228"/>
    <x v="198"/>
    <s v="MUEBLES CC CUBRIMIENTOS"/>
    <x v="0"/>
    <m/>
    <s v="2024-05-23"/>
    <s v="2024-05-29"/>
    <s v="2024-05-30 13:19:10"/>
    <s v="0000-00-00 00:00:00"/>
    <s v="2024-05-31 08:56:24"/>
    <s v="2024-06-11 13:44:17"/>
    <s v="0000-00-00 00:00:00"/>
    <s v="2024-05-31"/>
    <s v="2024-05-31"/>
    <s v="2024-06-04"/>
    <s v="2024-06-05"/>
    <s v="2024-06-19"/>
    <x v="0"/>
    <s v="Bogota"/>
    <s v="98731"/>
    <x v="0"/>
    <m/>
    <x v="0"/>
    <n v="1"/>
    <x v="0"/>
    <x v="0"/>
    <x v="0"/>
    <n v="35000"/>
    <x v="0"/>
    <x v="0"/>
    <x v="0"/>
    <x v="6"/>
  </r>
  <r>
    <x v="228"/>
    <x v="198"/>
    <s v="MUEBLES CC CUBRIMIENTOS"/>
    <x v="0"/>
    <m/>
    <s v="2024-05-23"/>
    <s v="2024-05-29"/>
    <s v="2024-05-30 13:19:10"/>
    <s v="0000-00-00 00:00:00"/>
    <s v="2024-05-31 08:56:24"/>
    <s v="2024-06-11 13:44:17"/>
    <s v="0000-00-00 00:00:00"/>
    <s v="2024-05-31"/>
    <s v="2024-05-31"/>
    <s v="2024-06-04"/>
    <s v="2024-06-05"/>
    <s v="2024-06-19"/>
    <x v="0"/>
    <s v="Bogota"/>
    <s v="SERV06"/>
    <x v="42"/>
    <m/>
    <x v="0"/>
    <n v="1"/>
    <x v="0"/>
    <x v="0"/>
    <x v="0"/>
    <n v="150000"/>
    <x v="0"/>
    <x v="1"/>
    <x v="1"/>
    <x v="6"/>
  </r>
  <r>
    <x v="229"/>
    <x v="163"/>
    <s v="MUEBLES CC CUBRIMIENTOS"/>
    <x v="0"/>
    <m/>
    <s v="2024-05-24"/>
    <s v="2024-08-14"/>
    <s v="2024-08-22 14:19:53"/>
    <s v="0000-00-00 00:00:00"/>
    <s v="2024-08-29 07:04:53"/>
    <s v="2024-09-03 09:36:01"/>
    <s v="2024-10-25 12:33:30"/>
    <s v="2024-08-16"/>
    <s v="2024-08-16"/>
    <s v="2024-08-28"/>
    <s v="2024-09-17"/>
    <s v="2024-09-23"/>
    <x v="1"/>
    <s v="Barranquilla"/>
    <s v="13241"/>
    <x v="380"/>
    <s v="LONA DICKSON CRUDO REF:6020"/>
    <x v="0"/>
    <n v="4"/>
    <x v="0"/>
    <x v="0"/>
    <x v="0"/>
    <n v="0"/>
    <x v="0"/>
    <x v="12"/>
    <x v="0"/>
    <x v="7"/>
  </r>
  <r>
    <x v="229"/>
    <x v="163"/>
    <s v="MUEBLES CC CUBRIMIENTOS"/>
    <x v="0"/>
    <m/>
    <s v="2024-05-24"/>
    <s v="2024-08-14"/>
    <s v="2024-08-22 14:19:53"/>
    <s v="0000-00-00 00:00:00"/>
    <s v="2024-08-29 07:04:53"/>
    <s v="2024-09-03 09:36:01"/>
    <s v="2024-10-25 12:33:30"/>
    <s v="2024-08-16"/>
    <s v="2024-08-16"/>
    <s v="2024-08-28"/>
    <s v="2024-09-17"/>
    <s v="2024-09-23"/>
    <x v="1"/>
    <s v="Barranquilla"/>
    <s v="14540"/>
    <x v="381"/>
    <s v="LONA DICKSON BEIGE VETEADO REF:8904"/>
    <x v="0"/>
    <n v="2"/>
    <x v="0"/>
    <x v="0"/>
    <x v="0"/>
    <n v="0"/>
    <x v="0"/>
    <x v="12"/>
    <x v="0"/>
    <x v="7"/>
  </r>
  <r>
    <x v="229"/>
    <x v="163"/>
    <s v="MUEBLES CC CUBRIMIENTOS"/>
    <x v="0"/>
    <m/>
    <s v="2024-05-24"/>
    <s v="2024-08-14"/>
    <s v="2024-08-22 14:19:53"/>
    <s v="0000-00-00 00:00:00"/>
    <s v="2024-08-29 07:04:53"/>
    <s v="2024-09-03 09:36:01"/>
    <s v="2024-10-25 12:33:30"/>
    <s v="2024-08-16"/>
    <s v="2024-08-16"/>
    <s v="2024-08-28"/>
    <s v="2024-09-17"/>
    <s v="2024-09-23"/>
    <x v="1"/>
    <s v="Barranquilla"/>
    <s v="14540"/>
    <x v="381"/>
    <s v="LONA DICKSON BEIGE *1.20 REF:0681"/>
    <x v="0"/>
    <n v="5"/>
    <x v="0"/>
    <x v="0"/>
    <x v="0"/>
    <n v="0"/>
    <x v="0"/>
    <x v="12"/>
    <x v="0"/>
    <x v="7"/>
  </r>
  <r>
    <x v="229"/>
    <x v="163"/>
    <s v="MUEBLES CC CUBRIMIENTOS"/>
    <x v="0"/>
    <m/>
    <s v="2024-05-24"/>
    <s v="2024-08-14"/>
    <s v="2024-08-22 14:19:53"/>
    <s v="0000-00-00 00:00:00"/>
    <s v="2024-08-29 07:04:53"/>
    <s v="2024-09-03 09:36:01"/>
    <s v="2024-10-25 12:33:30"/>
    <s v="2024-08-16"/>
    <s v="2024-08-16"/>
    <s v="2024-08-28"/>
    <s v="2024-09-17"/>
    <s v="2024-09-23"/>
    <x v="1"/>
    <s v="Barranquilla"/>
    <s v="14540"/>
    <x v="381"/>
    <s v="LONA DICKSON ROJO OMOUME REF 0799"/>
    <x v="0"/>
    <n v="2"/>
    <x v="0"/>
    <x v="0"/>
    <x v="0"/>
    <n v="0"/>
    <x v="0"/>
    <x v="12"/>
    <x v="0"/>
    <x v="7"/>
  </r>
  <r>
    <x v="229"/>
    <x v="163"/>
    <s v="MUEBLES CC CUBRIMIENTOS"/>
    <x v="0"/>
    <m/>
    <s v="2024-05-24"/>
    <s v="2024-08-14"/>
    <s v="2024-08-22 14:19:53"/>
    <s v="0000-00-00 00:00:00"/>
    <s v="2024-08-29 07:04:53"/>
    <s v="2024-09-03 09:36:01"/>
    <s v="2024-10-25 12:33:30"/>
    <s v="2024-08-16"/>
    <s v="2024-08-16"/>
    <s v="2024-08-28"/>
    <s v="2024-09-17"/>
    <s v="2024-09-23"/>
    <x v="1"/>
    <s v="Barranquilla"/>
    <s v="5445"/>
    <x v="238"/>
    <s v="LONA DICKSON TAUPE REF:7559"/>
    <x v="0"/>
    <n v="2"/>
    <x v="0"/>
    <x v="0"/>
    <x v="0"/>
    <n v="0"/>
    <x v="0"/>
    <x v="12"/>
    <x v="0"/>
    <x v="7"/>
  </r>
  <r>
    <x v="229"/>
    <x v="163"/>
    <s v="MUEBLES CC CUBRIMIENTOS"/>
    <x v="0"/>
    <m/>
    <s v="2024-05-24"/>
    <s v="2024-08-14"/>
    <s v="2024-08-22 14:19:53"/>
    <s v="0000-00-00 00:00:00"/>
    <s v="2024-08-29 07:04:53"/>
    <s v="2024-09-03 09:36:01"/>
    <s v="2024-10-25 12:33:30"/>
    <s v="2024-08-16"/>
    <s v="2024-08-16"/>
    <s v="2024-08-28"/>
    <s v="2024-09-17"/>
    <s v="2024-09-23"/>
    <x v="1"/>
    <s v="Barranquilla"/>
    <s v="5445"/>
    <x v="238"/>
    <s v="LONA DICKSON VERDE MANZANA REF:7244"/>
    <x v="0"/>
    <n v="2"/>
    <x v="0"/>
    <x v="0"/>
    <x v="0"/>
    <n v="0"/>
    <x v="0"/>
    <x v="12"/>
    <x v="0"/>
    <x v="7"/>
  </r>
  <r>
    <x v="229"/>
    <x v="163"/>
    <s v="MUEBLES CC CUBRIMIENTOS"/>
    <x v="0"/>
    <m/>
    <s v="2024-05-24"/>
    <s v="2024-08-14"/>
    <s v="2024-08-22 14:19:53"/>
    <s v="0000-00-00 00:00:00"/>
    <s v="2024-08-29 07:04:53"/>
    <s v="2024-09-03 09:36:01"/>
    <s v="2024-10-25 12:33:30"/>
    <s v="2024-08-16"/>
    <s v="2024-08-16"/>
    <s v="2024-08-28"/>
    <s v="2024-09-17"/>
    <s v="2024-09-23"/>
    <x v="1"/>
    <s v="Barranquilla"/>
    <s v="5445"/>
    <x v="238"/>
    <s v="LONA DICKSON ARENA VETEADO U337"/>
    <x v="0"/>
    <n v="2"/>
    <x v="0"/>
    <x v="0"/>
    <x v="0"/>
    <n v="0"/>
    <x v="0"/>
    <x v="12"/>
    <x v="0"/>
    <x v="7"/>
  </r>
  <r>
    <x v="229"/>
    <x v="163"/>
    <s v="MUEBLES CC CUBRIMIENTOS"/>
    <x v="0"/>
    <m/>
    <s v="2024-05-24"/>
    <s v="2024-08-14"/>
    <s v="2024-08-22 14:19:53"/>
    <s v="0000-00-00 00:00:00"/>
    <s v="2024-08-29 07:04:53"/>
    <s v="2024-09-03 09:36:01"/>
    <s v="2024-10-25 12:33:30"/>
    <s v="2024-08-16"/>
    <s v="2024-08-16"/>
    <s v="2024-08-28"/>
    <s v="2024-09-17"/>
    <s v="2024-09-23"/>
    <x v="1"/>
    <s v="Barranquilla"/>
    <s v="5445"/>
    <x v="238"/>
    <s v="LONA DICKSON AZUL MARINO REF:6022"/>
    <x v="0"/>
    <n v="2"/>
    <x v="0"/>
    <x v="0"/>
    <x v="0"/>
    <n v="0"/>
    <x v="0"/>
    <x v="12"/>
    <x v="0"/>
    <x v="7"/>
  </r>
  <r>
    <x v="229"/>
    <x v="163"/>
    <s v="MUEBLES CC CUBRIMIENTOS"/>
    <x v="0"/>
    <m/>
    <s v="2024-05-24"/>
    <s v="2024-08-14"/>
    <s v="2024-08-22 14:19:53"/>
    <s v="0000-00-00 00:00:00"/>
    <s v="2024-08-29 07:04:53"/>
    <s v="2024-09-03 09:36:01"/>
    <s v="2024-10-25 12:33:30"/>
    <s v="2024-08-16"/>
    <s v="2024-08-16"/>
    <s v="2024-08-28"/>
    <s v="2024-09-17"/>
    <s v="2024-09-23"/>
    <x v="1"/>
    <s v="Barranquilla"/>
    <s v="5445"/>
    <x v="238"/>
    <s v="LONA DICKSON AZUL PAON REF 8901"/>
    <x v="0"/>
    <n v="2"/>
    <x v="0"/>
    <x v="0"/>
    <x v="0"/>
    <n v="0"/>
    <x v="0"/>
    <x v="12"/>
    <x v="0"/>
    <x v="7"/>
  </r>
  <r>
    <x v="229"/>
    <x v="163"/>
    <s v="MUEBLES CC CUBRIMIENTOS"/>
    <x v="0"/>
    <m/>
    <s v="2024-05-24"/>
    <s v="2024-08-14"/>
    <s v="2024-08-22 14:19:53"/>
    <s v="0000-00-00 00:00:00"/>
    <s v="2024-08-29 07:04:53"/>
    <s v="2024-09-03 09:36:01"/>
    <s v="2024-10-25 12:33:30"/>
    <s v="2024-08-16"/>
    <s v="2024-08-16"/>
    <s v="2024-08-28"/>
    <s v="2024-09-17"/>
    <s v="2024-09-23"/>
    <x v="1"/>
    <s v="Barranquilla"/>
    <s v="5445"/>
    <x v="238"/>
    <s v="LONA DICKSON BEIGE *1.20 REF:0681"/>
    <x v="0"/>
    <n v="6"/>
    <x v="0"/>
    <x v="0"/>
    <x v="0"/>
    <n v="0"/>
    <x v="0"/>
    <x v="12"/>
    <x v="0"/>
    <x v="7"/>
  </r>
  <r>
    <x v="229"/>
    <x v="163"/>
    <s v="MUEBLES CC CUBRIMIENTOS"/>
    <x v="0"/>
    <m/>
    <s v="2024-05-24"/>
    <s v="2024-08-14"/>
    <s v="2024-08-22 14:19:53"/>
    <s v="0000-00-00 00:00:00"/>
    <s v="2024-08-29 07:04:53"/>
    <s v="2024-09-03 09:36:01"/>
    <s v="2024-10-25 12:33:30"/>
    <s v="2024-08-16"/>
    <s v="2024-08-16"/>
    <s v="2024-08-28"/>
    <s v="2024-09-17"/>
    <s v="2024-09-23"/>
    <x v="1"/>
    <s v="Barranquilla"/>
    <s v="5537"/>
    <x v="240"/>
    <s v="LONA DICKSON VERDE CELADON REF 0794"/>
    <x v="0"/>
    <n v="4"/>
    <x v="0"/>
    <x v="0"/>
    <x v="0"/>
    <n v="0"/>
    <x v="0"/>
    <x v="12"/>
    <x v="0"/>
    <x v="7"/>
  </r>
  <r>
    <x v="229"/>
    <x v="163"/>
    <s v="MUEBLES CC CUBRIMIENTOS"/>
    <x v="0"/>
    <m/>
    <s v="2024-05-24"/>
    <s v="2024-08-14"/>
    <s v="2024-08-22 14:19:53"/>
    <s v="0000-00-00 00:00:00"/>
    <s v="2024-08-29 07:04:53"/>
    <s v="2024-09-03 09:36:01"/>
    <s v="2024-10-25 12:33:30"/>
    <s v="2024-08-16"/>
    <s v="2024-08-16"/>
    <s v="2024-08-28"/>
    <s v="2024-09-17"/>
    <s v="2024-09-23"/>
    <x v="1"/>
    <s v="Barranquilla"/>
    <s v="5537"/>
    <x v="240"/>
    <s v="LONA DICKSON AZUL MARINO REF:6022"/>
    <x v="0"/>
    <n v="2"/>
    <x v="0"/>
    <x v="0"/>
    <x v="0"/>
    <n v="0"/>
    <x v="0"/>
    <x v="12"/>
    <x v="0"/>
    <x v="7"/>
  </r>
  <r>
    <x v="230"/>
    <x v="199"/>
    <s v="MUEBLES CC CUBRIMIENTOS"/>
    <x v="0"/>
    <m/>
    <s v="2024-05-24"/>
    <s v="2024-05-31"/>
    <s v="2024-06-04 15:44:56"/>
    <s v="0000-00-00 00:00:00"/>
    <s v="0000-00-00 00:00:00"/>
    <s v="2024-06-14 16:14:45"/>
    <s v="2024-06-20 16:25:45"/>
    <s v="2024-06-03"/>
    <s v="2024-06-03"/>
    <s v="2024-06-27"/>
    <s v="2024-07-01"/>
    <s v="2024-07-03"/>
    <x v="1"/>
    <s v="Medellin"/>
    <s v="9708"/>
    <x v="195"/>
    <s v="LONA DICKSON NEGRO FONDO ENT REF:6028"/>
    <x v="0"/>
    <n v="1"/>
    <x v="0"/>
    <x v="0"/>
    <x v="0"/>
    <n v="1410588"/>
    <x v="0"/>
    <x v="0"/>
    <x v="0"/>
    <x v="6"/>
  </r>
  <r>
    <x v="230"/>
    <x v="199"/>
    <s v="MUEBLES CC CUBRIMIENTOS"/>
    <x v="0"/>
    <m/>
    <s v="2024-05-24"/>
    <s v="2024-05-31"/>
    <s v="2024-06-04 15:44:56"/>
    <s v="0000-00-00 00:00:00"/>
    <s v="0000-00-00 00:00:00"/>
    <s v="2024-06-14 16:14:45"/>
    <s v="2024-06-20 16:25:45"/>
    <s v="2024-06-03"/>
    <s v="2024-06-03"/>
    <s v="2024-06-27"/>
    <s v="2024-07-01"/>
    <s v="2024-07-03"/>
    <x v="1"/>
    <s v="Medellin"/>
    <s v="9708"/>
    <x v="195"/>
    <s v="LONA DICKSON NEGRO FONDO ENT REF:6028"/>
    <x v="0"/>
    <n v="1"/>
    <x v="0"/>
    <x v="0"/>
    <x v="0"/>
    <n v="705294"/>
    <x v="0"/>
    <x v="0"/>
    <x v="0"/>
    <x v="6"/>
  </r>
  <r>
    <x v="231"/>
    <x v="35"/>
    <s v="CUBRIMIENTO"/>
    <x v="0"/>
    <m/>
    <s v="2024-05-24"/>
    <s v="2024-10-31"/>
    <s v="2024-12-09 14:18:11"/>
    <s v="0000-00-00 00:00:00"/>
    <s v="2024-12-11 08:12:23"/>
    <s v="2024-12-16 11:04:51"/>
    <s v="2025-08-23 10:35:11"/>
    <s v="2024-12-09"/>
    <s v="2024-12-09"/>
    <s v="2024-12-11"/>
    <s v="2024-12-13"/>
    <s v="2024-12-17"/>
    <x v="3"/>
    <s v="Cali"/>
    <s v="101747"/>
    <x v="103"/>
    <m/>
    <x v="0"/>
    <n v="10"/>
    <x v="0"/>
    <x v="0"/>
    <x v="0"/>
    <n v="16000"/>
    <x v="0"/>
    <x v="0"/>
    <x v="0"/>
    <x v="10"/>
  </r>
  <r>
    <x v="231"/>
    <x v="35"/>
    <s v="CUBRIMIENTO"/>
    <x v="0"/>
    <m/>
    <s v="2024-05-24"/>
    <s v="2024-10-31"/>
    <s v="2024-12-09 14:18:11"/>
    <s v="0000-00-00 00:00:00"/>
    <s v="2024-12-11 08:12:23"/>
    <s v="2024-12-16 11:04:51"/>
    <s v="2025-08-23 10:35:11"/>
    <s v="2024-12-09"/>
    <s v="2024-12-09"/>
    <s v="2024-12-11"/>
    <s v="2024-12-13"/>
    <s v="2024-12-17"/>
    <x v="3"/>
    <s v="Cali"/>
    <s v="101829"/>
    <x v="104"/>
    <m/>
    <x v="0"/>
    <n v="4"/>
    <x v="0"/>
    <x v="0"/>
    <x v="0"/>
    <n v="21000"/>
    <x v="0"/>
    <x v="0"/>
    <x v="0"/>
    <x v="10"/>
  </r>
  <r>
    <x v="231"/>
    <x v="35"/>
    <s v="CUBRIMIENTO"/>
    <x v="0"/>
    <m/>
    <s v="2024-05-24"/>
    <s v="2024-10-31"/>
    <s v="2024-12-09 14:18:11"/>
    <s v="0000-00-00 00:00:00"/>
    <s v="2024-12-11 08:12:23"/>
    <s v="2024-12-16 11:04:51"/>
    <s v="2025-08-23 10:35:11"/>
    <s v="2024-12-09"/>
    <s v="2024-12-09"/>
    <s v="2024-12-11"/>
    <s v="2024-12-13"/>
    <s v="2024-12-17"/>
    <x v="3"/>
    <s v="Cali"/>
    <s v="3151"/>
    <x v="57"/>
    <m/>
    <x v="0"/>
    <n v="10"/>
    <x v="0"/>
    <x v="0"/>
    <x v="0"/>
    <n v="650000"/>
    <x v="0"/>
    <x v="0"/>
    <x v="0"/>
    <x v="10"/>
  </r>
  <r>
    <x v="231"/>
    <x v="35"/>
    <s v="CUBRIMIENTO"/>
    <x v="0"/>
    <m/>
    <s v="2024-05-24"/>
    <s v="2024-10-31"/>
    <s v="2024-12-09 14:18:11"/>
    <s v="0000-00-00 00:00:00"/>
    <s v="2024-12-11 08:12:23"/>
    <s v="2024-12-16 11:04:51"/>
    <s v="2025-08-23 10:35:11"/>
    <s v="2024-12-09"/>
    <s v="2024-12-09"/>
    <s v="2024-12-11"/>
    <s v="2024-12-13"/>
    <s v="2024-12-17"/>
    <x v="3"/>
    <s v="Cali"/>
    <s v="SERV03"/>
    <x v="9"/>
    <m/>
    <x v="0"/>
    <n v="1"/>
    <x v="0"/>
    <x v="0"/>
    <x v="0"/>
    <n v="1000000"/>
    <x v="0"/>
    <x v="1"/>
    <x v="1"/>
    <x v="10"/>
  </r>
  <r>
    <x v="231"/>
    <x v="35"/>
    <s v="CUBRIMIENTO"/>
    <x v="0"/>
    <m/>
    <s v="2024-05-24"/>
    <s v="2024-10-31"/>
    <s v="2024-12-09 14:18:11"/>
    <s v="0000-00-00 00:00:00"/>
    <s v="2024-12-11 08:12:23"/>
    <s v="2024-12-16 11:04:51"/>
    <s v="2025-08-23 10:35:11"/>
    <s v="2024-12-09"/>
    <s v="2024-12-09"/>
    <s v="2024-12-11"/>
    <s v="2024-12-13"/>
    <s v="2024-12-17"/>
    <x v="3"/>
    <s v="Cali"/>
    <s v="SERVLAV04"/>
    <x v="58"/>
    <m/>
    <x v="0"/>
    <n v="1"/>
    <x v="0"/>
    <x v="0"/>
    <x v="0"/>
    <n v="3500000"/>
    <x v="0"/>
    <x v="1"/>
    <x v="1"/>
    <x v="10"/>
  </r>
  <r>
    <x v="232"/>
    <x v="61"/>
    <s v="CUBRIMIENTO"/>
    <x v="0"/>
    <m/>
    <s v="2024-05-24"/>
    <s v="2024-05-24"/>
    <s v="2024-05-24 09:38:34"/>
    <s v="0000-00-00 00:00:00"/>
    <s v="2024-05-24 09:46:38"/>
    <s v="2024-05-27 07:25:41"/>
    <s v="0000-00-00 00:00:00"/>
    <s v="2024-05-28"/>
    <s v="2024-05-28"/>
    <s v="2024-05-30"/>
    <s v="2024-05-31"/>
    <s v="2024-05-31"/>
    <x v="0"/>
    <s v="Virtual"/>
    <s v="18462"/>
    <x v="227"/>
    <m/>
    <x v="0"/>
    <n v="10"/>
    <x v="0"/>
    <x v="0"/>
    <x v="0"/>
    <n v="0"/>
    <x v="0"/>
    <x v="0"/>
    <x v="0"/>
    <x v="9"/>
  </r>
  <r>
    <x v="233"/>
    <x v="200"/>
    <s v="CUBRIMIENTO"/>
    <x v="0"/>
    <m/>
    <s v="2024-05-24"/>
    <s v="2024-05-24"/>
    <s v="2024-05-27 10:51:21"/>
    <s v="0000-00-00 00:00:00"/>
    <s v="2024-05-30 07:47:49"/>
    <s v="2024-06-04 14:58:47"/>
    <s v="2024-06-04 16:53:50"/>
    <s v="2024-05-28"/>
    <s v="2024-05-28"/>
    <s v="2024-05-29"/>
    <s v="2024-05-31"/>
    <s v="2024-06-04"/>
    <x v="3"/>
    <s v="Bogota"/>
    <s v="SERV03"/>
    <x v="9"/>
    <m/>
    <x v="0"/>
    <n v="1"/>
    <x v="0"/>
    <x v="0"/>
    <x v="0"/>
    <n v="336134"/>
    <x v="0"/>
    <x v="1"/>
    <x v="1"/>
    <x v="9"/>
  </r>
  <r>
    <x v="234"/>
    <x v="201"/>
    <s v="CUBRIMIENTO"/>
    <x v="0"/>
    <m/>
    <s v="2024-05-24"/>
    <s v="2024-06-11"/>
    <s v="2024-06-18 13:38:11"/>
    <s v="2024-07-05 18:39:08"/>
    <s v="2024-08-01 16:09:37"/>
    <s v="2024-08-06 13:14:34"/>
    <s v="2024-09-27 14:02:26"/>
    <s v="2024-06-13"/>
    <s v="2024-06-17"/>
    <s v="2024-06-26"/>
    <s v="2024-07-01"/>
    <s v="2024-08-07"/>
    <x v="1"/>
    <s v="Cali"/>
    <s v="27249"/>
    <x v="64"/>
    <m/>
    <x v="0"/>
    <n v="2"/>
    <x v="0"/>
    <x v="0"/>
    <x v="0"/>
    <n v="312548"/>
    <x v="0"/>
    <x v="0"/>
    <x v="0"/>
    <x v="6"/>
  </r>
  <r>
    <x v="234"/>
    <x v="201"/>
    <s v="CUBRIMIENTO"/>
    <x v="0"/>
    <m/>
    <s v="2024-05-24"/>
    <s v="2024-06-11"/>
    <s v="2024-06-18 13:38:11"/>
    <s v="2024-07-05 18:39:08"/>
    <s v="2024-08-01 16:09:37"/>
    <s v="2024-08-06 13:14:34"/>
    <s v="2024-09-27 14:02:26"/>
    <s v="2024-06-13"/>
    <s v="2024-06-17"/>
    <s v="2024-06-26"/>
    <s v="2024-07-01"/>
    <s v="2024-08-07"/>
    <x v="1"/>
    <s v="Cali"/>
    <s v="6543"/>
    <x v="123"/>
    <m/>
    <x v="0"/>
    <n v="2"/>
    <x v="0"/>
    <x v="0"/>
    <x v="0"/>
    <n v="106080"/>
    <x v="0"/>
    <x v="0"/>
    <x v="0"/>
    <x v="6"/>
  </r>
  <r>
    <x v="234"/>
    <x v="201"/>
    <s v="CUBRIMIENTO"/>
    <x v="0"/>
    <m/>
    <s v="2024-05-24"/>
    <s v="2024-06-11"/>
    <s v="2024-06-18 13:38:11"/>
    <s v="2024-07-05 18:39:08"/>
    <s v="2024-08-01 16:09:37"/>
    <s v="2024-08-06 13:14:34"/>
    <s v="2024-09-27 14:02:26"/>
    <s v="2024-06-13"/>
    <s v="2024-06-17"/>
    <s v="2024-06-26"/>
    <s v="2024-07-01"/>
    <s v="2024-08-07"/>
    <x v="1"/>
    <s v="Cali"/>
    <s v="FLANCHE01"/>
    <x v="51"/>
    <m/>
    <x v="3"/>
    <n v="1"/>
    <x v="75"/>
    <x v="0"/>
    <x v="0"/>
    <n v="388861"/>
    <x v="0"/>
    <x v="0"/>
    <x v="0"/>
    <x v="6"/>
  </r>
  <r>
    <x v="234"/>
    <x v="201"/>
    <s v="CUBRIMIENTO"/>
    <x v="0"/>
    <m/>
    <s v="2024-05-24"/>
    <s v="2024-06-11"/>
    <s v="2024-06-18 13:38:11"/>
    <s v="2024-07-05 18:39:08"/>
    <s v="2024-08-01 16:09:37"/>
    <s v="2024-08-06 13:14:34"/>
    <s v="2024-09-27 14:02:26"/>
    <s v="2024-06-13"/>
    <s v="2024-06-17"/>
    <s v="2024-06-26"/>
    <s v="2024-07-01"/>
    <s v="2024-08-07"/>
    <x v="1"/>
    <s v="Cali"/>
    <s v="PLT02"/>
    <x v="174"/>
    <m/>
    <x v="3"/>
    <n v="2"/>
    <x v="0"/>
    <x v="0"/>
    <x v="18"/>
    <n v="679240"/>
    <x v="0"/>
    <x v="0"/>
    <x v="0"/>
    <x v="6"/>
  </r>
  <r>
    <x v="234"/>
    <x v="201"/>
    <s v="CUBRIMIENTO"/>
    <x v="0"/>
    <m/>
    <s v="2024-05-24"/>
    <s v="2024-06-11"/>
    <s v="2024-06-18 13:38:11"/>
    <s v="2024-07-05 18:39:08"/>
    <s v="2024-08-01 16:09:37"/>
    <s v="2024-08-06 13:14:34"/>
    <s v="2024-09-27 14:02:26"/>
    <s v="2024-06-13"/>
    <s v="2024-06-17"/>
    <s v="2024-06-26"/>
    <s v="2024-07-01"/>
    <s v="2024-08-07"/>
    <x v="1"/>
    <s v="Cali"/>
    <s v="SOMB01"/>
    <x v="71"/>
    <s v="LONA DICKSON NEGRO FONDO ENT REF:6028"/>
    <x v="3"/>
    <n v="1"/>
    <x v="76"/>
    <x v="0"/>
    <x v="17"/>
    <n v="5141608"/>
    <x v="0"/>
    <x v="6"/>
    <x v="5"/>
    <x v="6"/>
  </r>
  <r>
    <x v="235"/>
    <x v="168"/>
    <s v="CUBRIMIENTO"/>
    <x v="0"/>
    <m/>
    <s v="2024-05-24"/>
    <s v="2024-05-28"/>
    <s v="2024-05-28 15:57:06"/>
    <s v="0000-00-00 00:00:00"/>
    <s v="2024-05-28 15:57:13"/>
    <s v="2024-05-29 07:36:40"/>
    <s v="0000-00-00 00:00:00"/>
    <s v="2024-05-29"/>
    <s v="2024-05-29"/>
    <s v="2024-05-31"/>
    <s v="2024-06-03"/>
    <s v="2024-06-03"/>
    <x v="0"/>
    <s v="Toscany"/>
    <s v="11455"/>
    <x v="232"/>
    <m/>
    <x v="0"/>
    <n v="6"/>
    <x v="0"/>
    <x v="0"/>
    <x v="0"/>
    <n v="106500"/>
    <x v="0"/>
    <x v="0"/>
    <x v="0"/>
    <x v="9"/>
  </r>
  <r>
    <x v="235"/>
    <x v="168"/>
    <s v="CUBRIMIENTO"/>
    <x v="0"/>
    <m/>
    <s v="2024-05-24"/>
    <s v="2024-05-28"/>
    <s v="2024-05-28 15:57:06"/>
    <s v="0000-00-00 00:00:00"/>
    <s v="2024-05-28 15:57:13"/>
    <s v="2024-05-29 07:36:40"/>
    <s v="0000-00-00 00:00:00"/>
    <s v="2024-05-29"/>
    <s v="2024-05-29"/>
    <s v="2024-05-31"/>
    <s v="2024-06-03"/>
    <s v="2024-06-03"/>
    <x v="0"/>
    <s v="Toscany"/>
    <s v="15740"/>
    <x v="336"/>
    <m/>
    <x v="0"/>
    <n v="3.5"/>
    <x v="0"/>
    <x v="0"/>
    <x v="0"/>
    <n v="455000"/>
    <x v="0"/>
    <x v="0"/>
    <x v="0"/>
    <x v="9"/>
  </r>
  <r>
    <x v="235"/>
    <x v="168"/>
    <s v="CUBRIMIENTO"/>
    <x v="0"/>
    <m/>
    <s v="2024-05-24"/>
    <s v="2024-05-28"/>
    <s v="2024-05-28 15:57:06"/>
    <s v="0000-00-00 00:00:00"/>
    <s v="2024-05-28 15:57:13"/>
    <s v="2024-05-29 07:36:40"/>
    <s v="0000-00-00 00:00:00"/>
    <s v="2024-05-29"/>
    <s v="2024-05-29"/>
    <s v="2024-05-31"/>
    <s v="2024-06-03"/>
    <s v="2024-06-03"/>
    <x v="0"/>
    <s v="Toscany"/>
    <s v="18005"/>
    <x v="382"/>
    <m/>
    <x v="0"/>
    <n v="8"/>
    <x v="0"/>
    <x v="0"/>
    <x v="0"/>
    <n v="420800"/>
    <x v="0"/>
    <x v="0"/>
    <x v="0"/>
    <x v="9"/>
  </r>
  <r>
    <x v="236"/>
    <x v="202"/>
    <s v="CUBRIMIENTO"/>
    <x v="0"/>
    <m/>
    <s v="2024-05-24"/>
    <s v="2024-05-31"/>
    <s v="2024-06-07 12:26:02"/>
    <s v="2024-07-08 11:21:18"/>
    <s v="2024-08-17 10:17:01"/>
    <s v="2024-09-20 10:19:28"/>
    <s v="2024-09-25 14:57:20"/>
    <s v="2024-06-07"/>
    <s v="2024-07-08"/>
    <s v="2024-08-17"/>
    <s v="2024-09-20"/>
    <s v="2024-09-30"/>
    <x v="3"/>
    <s v="Bogota"/>
    <s v="12473"/>
    <x v="121"/>
    <m/>
    <x v="0"/>
    <n v="2"/>
    <x v="0"/>
    <x v="0"/>
    <x v="0"/>
    <n v="576000"/>
    <x v="0"/>
    <x v="0"/>
    <x v="0"/>
    <x v="7"/>
  </r>
  <r>
    <x v="236"/>
    <x v="202"/>
    <s v="CUBRIMIENTO"/>
    <x v="0"/>
    <m/>
    <s v="2024-05-24"/>
    <s v="2024-05-31"/>
    <s v="2024-06-07 12:26:02"/>
    <s v="2024-07-08 11:21:18"/>
    <s v="2024-08-17 10:17:01"/>
    <s v="2024-09-20 10:19:28"/>
    <s v="2024-09-25 14:57:20"/>
    <s v="2024-06-07"/>
    <s v="2024-07-08"/>
    <s v="2024-08-17"/>
    <s v="2024-09-20"/>
    <s v="2024-09-30"/>
    <x v="3"/>
    <s v="Bogota"/>
    <s v="6543"/>
    <x v="123"/>
    <m/>
    <x v="0"/>
    <n v="2"/>
    <x v="0"/>
    <x v="0"/>
    <x v="0"/>
    <n v="180000"/>
    <x v="0"/>
    <x v="0"/>
    <x v="0"/>
    <x v="7"/>
  </r>
  <r>
    <x v="236"/>
    <x v="202"/>
    <s v="CUBRIMIENTO"/>
    <x v="0"/>
    <m/>
    <s v="2024-05-24"/>
    <s v="2024-05-31"/>
    <s v="2024-06-07 12:26:02"/>
    <s v="2024-07-08 11:21:18"/>
    <s v="2024-08-17 10:17:01"/>
    <s v="2024-09-20 10:19:28"/>
    <s v="2024-09-25 14:57:20"/>
    <s v="2024-06-07"/>
    <s v="2024-07-08"/>
    <s v="2024-08-17"/>
    <s v="2024-09-20"/>
    <s v="2024-09-30"/>
    <x v="3"/>
    <s v="Bogota"/>
    <s v="CUBT01"/>
    <x v="288"/>
    <s v="LONA DICKSON TAUPE REF:7559"/>
    <x v="3"/>
    <n v="1"/>
    <x v="49"/>
    <x v="0"/>
    <x v="18"/>
    <n v="422644"/>
    <x v="0"/>
    <x v="0"/>
    <x v="0"/>
    <x v="7"/>
  </r>
  <r>
    <x v="236"/>
    <x v="202"/>
    <s v="CUBRIMIENTO"/>
    <x v="0"/>
    <m/>
    <s v="2024-05-24"/>
    <s v="2024-05-31"/>
    <s v="2024-06-07 12:26:02"/>
    <s v="2024-07-08 11:21:18"/>
    <s v="2024-08-17 10:17:01"/>
    <s v="2024-09-20 10:19:28"/>
    <s v="2024-09-25 14:57:20"/>
    <s v="2024-06-07"/>
    <s v="2024-07-08"/>
    <s v="2024-08-17"/>
    <s v="2024-09-20"/>
    <s v="2024-09-30"/>
    <x v="3"/>
    <s v="Bogota"/>
    <s v="CUBT02"/>
    <x v="76"/>
    <s v="LONA PERGOTEX TRASLUCIDA BLANCA 3M"/>
    <x v="3"/>
    <n v="1"/>
    <x v="96"/>
    <x v="0"/>
    <x v="18"/>
    <n v="940062"/>
    <x v="0"/>
    <x v="0"/>
    <x v="0"/>
    <x v="7"/>
  </r>
  <r>
    <x v="236"/>
    <x v="202"/>
    <s v="CUBRIMIENTO"/>
    <x v="0"/>
    <m/>
    <s v="2024-05-24"/>
    <s v="2024-05-31"/>
    <s v="2024-06-07 12:26:02"/>
    <s v="2024-07-08 11:21:18"/>
    <s v="2024-08-17 10:17:01"/>
    <s v="2024-09-20 10:19:28"/>
    <s v="2024-09-25 14:57:20"/>
    <s v="2024-06-07"/>
    <s v="2024-07-08"/>
    <s v="2024-08-17"/>
    <s v="2024-09-20"/>
    <s v="2024-09-30"/>
    <x v="3"/>
    <s v="Bogota"/>
    <s v="FLANCHE01"/>
    <x v="51"/>
    <m/>
    <x v="3"/>
    <n v="1"/>
    <x v="96"/>
    <x v="0"/>
    <x v="0"/>
    <n v="548981"/>
    <x v="0"/>
    <x v="0"/>
    <x v="0"/>
    <x v="7"/>
  </r>
  <r>
    <x v="236"/>
    <x v="202"/>
    <s v="CUBRIMIENTO"/>
    <x v="0"/>
    <m/>
    <s v="2024-05-24"/>
    <s v="2024-05-31"/>
    <s v="2024-06-07 12:26:02"/>
    <s v="2024-07-08 11:21:18"/>
    <s v="2024-08-17 10:17:01"/>
    <s v="2024-09-20 10:19:28"/>
    <s v="2024-09-25 14:57:20"/>
    <s v="2024-06-07"/>
    <s v="2024-07-08"/>
    <s v="2024-08-17"/>
    <s v="2024-09-20"/>
    <s v="2024-09-30"/>
    <x v="3"/>
    <s v="Bogota"/>
    <s v="FLANCHE01"/>
    <x v="51"/>
    <m/>
    <x v="3"/>
    <n v="1"/>
    <x v="96"/>
    <x v="0"/>
    <x v="0"/>
    <n v="1350000"/>
    <x v="0"/>
    <x v="0"/>
    <x v="0"/>
    <x v="7"/>
  </r>
  <r>
    <x v="236"/>
    <x v="202"/>
    <s v="CUBRIMIENTO"/>
    <x v="0"/>
    <m/>
    <s v="2024-05-24"/>
    <s v="2024-05-31"/>
    <s v="2024-06-07 12:26:02"/>
    <s v="2024-07-08 11:21:18"/>
    <s v="2024-08-17 10:17:01"/>
    <s v="2024-09-20 10:19:28"/>
    <s v="2024-09-25 14:57:20"/>
    <s v="2024-06-07"/>
    <s v="2024-07-08"/>
    <s v="2024-08-17"/>
    <s v="2024-09-20"/>
    <s v="2024-09-30"/>
    <x v="3"/>
    <s v="Bogota"/>
    <s v="KMPLITE"/>
    <x v="251"/>
    <m/>
    <x v="0"/>
    <n v="1"/>
    <x v="96"/>
    <x v="0"/>
    <x v="0"/>
    <n v="2578080"/>
    <x v="0"/>
    <x v="0"/>
    <x v="0"/>
    <x v="7"/>
  </r>
  <r>
    <x v="236"/>
    <x v="202"/>
    <s v="CUBRIMIENTO"/>
    <x v="0"/>
    <m/>
    <s v="2024-05-24"/>
    <s v="2024-05-31"/>
    <s v="2024-06-07 12:26:02"/>
    <s v="2024-07-08 11:21:18"/>
    <s v="2024-08-17 10:17:01"/>
    <s v="2024-09-20 10:19:28"/>
    <s v="2024-09-25 14:57:20"/>
    <s v="2024-06-07"/>
    <s v="2024-07-08"/>
    <s v="2024-08-17"/>
    <s v="2024-09-20"/>
    <s v="2024-09-30"/>
    <x v="3"/>
    <s v="Bogota"/>
    <s v="PLITE13"/>
    <x v="383"/>
    <s v="LONA DICKSON TAUPE REF:7559"/>
    <x v="3"/>
    <n v="1"/>
    <x v="96"/>
    <x v="0"/>
    <x v="57"/>
    <n v="11484110"/>
    <x v="0"/>
    <x v="4"/>
    <x v="6"/>
    <x v="7"/>
  </r>
  <r>
    <x v="236"/>
    <x v="202"/>
    <s v="CUBRIMIENTO"/>
    <x v="0"/>
    <m/>
    <s v="2024-05-24"/>
    <s v="2024-05-31"/>
    <s v="2024-06-07 12:26:02"/>
    <s v="2024-07-08 11:21:18"/>
    <s v="2024-08-17 10:17:01"/>
    <s v="2024-09-20 10:19:28"/>
    <s v="2024-09-25 14:57:20"/>
    <s v="2024-06-07"/>
    <s v="2024-07-08"/>
    <s v="2024-08-17"/>
    <s v="2024-09-20"/>
    <s v="2024-09-30"/>
    <x v="3"/>
    <s v="Bogota"/>
    <s v="PLT09"/>
    <x v="101"/>
    <m/>
    <x v="3"/>
    <n v="2"/>
    <x v="0"/>
    <x v="0"/>
    <x v="18"/>
    <n v="2700000"/>
    <x v="0"/>
    <x v="0"/>
    <x v="0"/>
    <x v="7"/>
  </r>
  <r>
    <x v="236"/>
    <x v="202"/>
    <s v="CUBRIMIENTO"/>
    <x v="0"/>
    <m/>
    <s v="2024-05-24"/>
    <s v="2024-05-31"/>
    <s v="2024-06-07 12:26:02"/>
    <s v="2024-07-08 11:21:18"/>
    <s v="2024-08-17 10:17:01"/>
    <s v="2024-09-20 10:19:28"/>
    <s v="2024-09-25 14:57:20"/>
    <s v="2024-06-07"/>
    <s v="2024-07-08"/>
    <s v="2024-08-17"/>
    <s v="2024-09-20"/>
    <s v="2024-09-30"/>
    <x v="3"/>
    <s v="Bogota"/>
    <s v="PLT25"/>
    <x v="359"/>
    <m/>
    <x v="3"/>
    <n v="1"/>
    <x v="0"/>
    <x v="0"/>
    <x v="18"/>
    <n v="568287"/>
    <x v="0"/>
    <x v="0"/>
    <x v="0"/>
    <x v="7"/>
  </r>
  <r>
    <x v="236"/>
    <x v="202"/>
    <s v="CUBRIMIENTO"/>
    <x v="0"/>
    <m/>
    <s v="2024-05-24"/>
    <s v="2024-05-31"/>
    <s v="2024-06-07 12:26:02"/>
    <s v="2024-07-08 11:21:18"/>
    <s v="2024-08-17 10:17:01"/>
    <s v="2024-09-20 10:19:28"/>
    <s v="2024-09-25 14:57:20"/>
    <s v="2024-06-07"/>
    <s v="2024-07-08"/>
    <s v="2024-08-17"/>
    <s v="2024-09-20"/>
    <s v="2024-09-30"/>
    <x v="3"/>
    <s v="Bogota"/>
    <s v="PLT43"/>
    <x v="130"/>
    <m/>
    <x v="3"/>
    <n v="1"/>
    <x v="0"/>
    <x v="0"/>
    <x v="0"/>
    <n v="145299"/>
    <x v="0"/>
    <x v="0"/>
    <x v="0"/>
    <x v="7"/>
  </r>
  <r>
    <x v="237"/>
    <x v="203"/>
    <s v="MUEBLES CC CUBRIMIENTOS"/>
    <x v="0"/>
    <m/>
    <s v="2024-05-25"/>
    <s v="2024-06-01"/>
    <s v="2024-06-04 16:17:17"/>
    <s v="0000-00-00 00:00:00"/>
    <s v="2024-06-25 16:14:22"/>
    <s v="2024-06-25 16:14:37"/>
    <s v="2024-07-17 15:09:15"/>
    <s v="2024-06-04"/>
    <s v="2024-06-04"/>
    <s v="2024-06-28"/>
    <s v="2024-07-02"/>
    <s v="2024-07-04"/>
    <x v="1"/>
    <s v="Barranquilla"/>
    <s v="5520"/>
    <x v="384"/>
    <s v="LONA DICKSON MOKA VETEADO U410"/>
    <x v="0"/>
    <n v="1"/>
    <x v="0"/>
    <x v="0"/>
    <x v="0"/>
    <n v="8943474"/>
    <x v="0"/>
    <x v="0"/>
    <x v="0"/>
    <x v="6"/>
  </r>
  <r>
    <x v="237"/>
    <x v="203"/>
    <s v="MUEBLES CC CUBRIMIENTOS"/>
    <x v="0"/>
    <m/>
    <s v="2024-05-25"/>
    <s v="2024-06-01"/>
    <s v="2024-06-04 16:17:17"/>
    <s v="0000-00-00 00:00:00"/>
    <s v="2024-06-25 16:14:22"/>
    <s v="2024-06-25 16:14:37"/>
    <s v="2024-07-17 15:09:15"/>
    <s v="2024-06-04"/>
    <s v="2024-06-04"/>
    <s v="2024-06-28"/>
    <s v="2024-07-02"/>
    <s v="2024-07-04"/>
    <x v="1"/>
    <s v="Barranquilla"/>
    <s v="TRANSP11"/>
    <x v="177"/>
    <m/>
    <x v="0"/>
    <n v="1"/>
    <x v="0"/>
    <x v="0"/>
    <x v="0"/>
    <n v="220000"/>
    <x v="0"/>
    <x v="0"/>
    <x v="0"/>
    <x v="6"/>
  </r>
  <r>
    <x v="238"/>
    <x v="204"/>
    <s v="MUEBLES"/>
    <x v="0"/>
    <m/>
    <s v="2024-05-25"/>
    <s v="2024-06-19"/>
    <s v="2024-06-19 10:09:33"/>
    <s v="0000-00-00 00:00:00"/>
    <s v="0000-00-00 00:00:00"/>
    <s v="2024-08-09 09:35:43"/>
    <s v="0000-00-00 00:00:00"/>
    <s v="2024-06-20"/>
    <s v="2024-06-20"/>
    <s v="2024-07-09"/>
    <s v="2024-08-08"/>
    <s v="2024-08-09"/>
    <x v="7"/>
    <s v="Cali"/>
    <s v="REP001"/>
    <x v="328"/>
    <m/>
    <x v="0"/>
    <n v="3"/>
    <x v="0"/>
    <x v="0"/>
    <x v="0"/>
    <n v="840000"/>
    <x v="0"/>
    <x v="0"/>
    <x v="0"/>
    <x v="1"/>
  </r>
  <r>
    <x v="239"/>
    <x v="205"/>
    <s v="CUBRIMIENTO"/>
    <x v="0"/>
    <m/>
    <s v="2024-05-25"/>
    <s v="2024-06-05"/>
    <s v="2024-06-07 16:58:49"/>
    <s v="2024-06-18 17:21:13"/>
    <s v="2024-06-26 18:44:03"/>
    <s v="2024-07-08 07:59:40"/>
    <s v="2024-07-12 10:15:29"/>
    <s v="2024-06-07"/>
    <s v="2024-06-18"/>
    <s v="2024-06-27"/>
    <s v="2024-07-09"/>
    <s v="2024-07-16"/>
    <x v="1"/>
    <s v="Bogota"/>
    <s v="6543"/>
    <x v="123"/>
    <m/>
    <x v="0"/>
    <n v="1"/>
    <x v="0"/>
    <x v="0"/>
    <x v="0"/>
    <n v="80000"/>
    <x v="0"/>
    <x v="0"/>
    <x v="0"/>
    <x v="6"/>
  </r>
  <r>
    <x v="239"/>
    <x v="205"/>
    <s v="CUBRIMIENTO"/>
    <x v="0"/>
    <m/>
    <s v="2024-05-25"/>
    <s v="2024-06-05"/>
    <s v="2024-06-07 16:58:49"/>
    <s v="2024-06-18 17:21:13"/>
    <s v="2024-06-26 18:44:03"/>
    <s v="2024-07-08 07:59:40"/>
    <s v="2024-07-12 10:15:29"/>
    <s v="2024-06-07"/>
    <s v="2024-06-18"/>
    <s v="2024-06-27"/>
    <s v="2024-07-09"/>
    <s v="2024-07-16"/>
    <x v="1"/>
    <s v="Bogota"/>
    <s v="FLANCHE01"/>
    <x v="51"/>
    <m/>
    <x v="3"/>
    <n v="1"/>
    <x v="97"/>
    <x v="0"/>
    <x v="0"/>
    <n v="1219958"/>
    <x v="0"/>
    <x v="0"/>
    <x v="0"/>
    <x v="6"/>
  </r>
  <r>
    <x v="239"/>
    <x v="205"/>
    <s v="CUBRIMIENTO"/>
    <x v="0"/>
    <m/>
    <s v="2024-05-25"/>
    <s v="2024-06-05"/>
    <s v="2024-06-07 16:58:49"/>
    <s v="2024-06-18 17:21:13"/>
    <s v="2024-06-26 18:44:03"/>
    <s v="2024-07-08 07:59:40"/>
    <s v="2024-07-12 10:15:29"/>
    <s v="2024-06-07"/>
    <s v="2024-06-18"/>
    <s v="2024-06-27"/>
    <s v="2024-07-09"/>
    <s v="2024-07-16"/>
    <x v="1"/>
    <s v="Bogota"/>
    <s v="PLT02"/>
    <x v="174"/>
    <m/>
    <x v="3"/>
    <n v="2"/>
    <x v="0"/>
    <x v="0"/>
    <x v="58"/>
    <n v="787822"/>
    <x v="0"/>
    <x v="0"/>
    <x v="0"/>
    <x v="6"/>
  </r>
  <r>
    <x v="239"/>
    <x v="205"/>
    <s v="CUBRIMIENTO"/>
    <x v="0"/>
    <m/>
    <s v="2024-05-25"/>
    <s v="2024-06-05"/>
    <s v="2024-06-07 16:58:49"/>
    <s v="2024-06-18 17:21:13"/>
    <s v="2024-06-26 18:44:03"/>
    <s v="2024-07-08 07:59:40"/>
    <s v="2024-07-12 10:15:29"/>
    <s v="2024-06-07"/>
    <s v="2024-06-18"/>
    <s v="2024-06-27"/>
    <s v="2024-07-09"/>
    <s v="2024-07-16"/>
    <x v="1"/>
    <s v="Bogota"/>
    <s v="SOMB01"/>
    <x v="71"/>
    <s v="LONA DICKSON TAUPE REF:7559"/>
    <x v="3"/>
    <n v="1"/>
    <x v="14"/>
    <x v="0"/>
    <x v="13"/>
    <n v="6444704"/>
    <x v="0"/>
    <x v="6"/>
    <x v="5"/>
    <x v="6"/>
  </r>
  <r>
    <x v="240"/>
    <x v="159"/>
    <s v="CUBRIMIENTO"/>
    <x v="0"/>
    <m/>
    <s v="2024-05-27"/>
    <s v="2024-05-27"/>
    <s v="2024-05-27 16:15:48"/>
    <s v="0000-00-00 00:00:00"/>
    <s v="2024-05-27 16:16:19"/>
    <s v="2024-05-29 07:54:14"/>
    <s v="0000-00-00 00:00:00"/>
    <s v="2024-05-28"/>
    <s v="2024-05-28"/>
    <s v="2024-05-30"/>
    <s v="2024-05-31"/>
    <s v="2024-05-31"/>
    <x v="0"/>
    <s v="Toscany"/>
    <s v="35"/>
    <x v="292"/>
    <m/>
    <x v="0"/>
    <n v="37"/>
    <x v="0"/>
    <x v="0"/>
    <x v="0"/>
    <n v="1946200"/>
    <x v="0"/>
    <x v="0"/>
    <x v="0"/>
    <x v="9"/>
  </r>
  <r>
    <x v="241"/>
    <x v="197"/>
    <s v="CUBRIMIENTO"/>
    <x v="0"/>
    <m/>
    <s v="2024-05-27"/>
    <s v="2024-05-28"/>
    <s v="2024-05-29 09:23:19"/>
    <s v="0000-00-00 00:00:00"/>
    <s v="2024-05-29 09:23:25"/>
    <s v="2024-05-30 12:03:43"/>
    <s v="0000-00-00 00:00:00"/>
    <s v="2024-05-29"/>
    <s v="2024-05-29"/>
    <s v="2024-05-31"/>
    <s v="2024-06-03"/>
    <s v="2024-06-03"/>
    <x v="0"/>
    <s v="Toscany"/>
    <s v="55"/>
    <x v="256"/>
    <m/>
    <x v="0"/>
    <n v="120"/>
    <x v="0"/>
    <x v="0"/>
    <x v="0"/>
    <n v="6000000"/>
    <x v="0"/>
    <x v="0"/>
    <x v="0"/>
    <x v="9"/>
  </r>
  <r>
    <x v="242"/>
    <x v="206"/>
    <s v="MUEBLES CC CUBRIMIENTOS"/>
    <x v="0"/>
    <m/>
    <s v="2024-05-27"/>
    <s v="2024-06-25"/>
    <s v="2024-06-25 13:30:28"/>
    <s v="0000-00-00 00:00:00"/>
    <s v="2024-07-26 14:36:08"/>
    <s v="2024-07-26 14:36:31"/>
    <s v="2024-08-14 17:26:03"/>
    <s v="2024-06-27"/>
    <s v="2024-06-27"/>
    <s v="2024-08-02"/>
    <s v="2024-08-06"/>
    <s v="2024-08-08"/>
    <x v="1"/>
    <s v="Virtual"/>
    <s v="11391"/>
    <x v="374"/>
    <m/>
    <x v="5"/>
    <n v="2"/>
    <x v="0"/>
    <x v="0"/>
    <x v="0"/>
    <n v="3073322"/>
    <x v="0"/>
    <x v="0"/>
    <x v="0"/>
    <x v="7"/>
  </r>
  <r>
    <x v="242"/>
    <x v="206"/>
    <s v="MUEBLES CC CUBRIMIENTOS"/>
    <x v="0"/>
    <m/>
    <s v="2024-05-27"/>
    <s v="2024-06-25"/>
    <s v="2024-06-25 13:30:28"/>
    <s v="0000-00-00 00:00:00"/>
    <s v="2024-07-26 14:36:08"/>
    <s v="2024-07-26 14:36:31"/>
    <s v="2024-08-14 17:26:03"/>
    <s v="2024-06-27"/>
    <s v="2024-06-27"/>
    <s v="2024-08-02"/>
    <s v="2024-08-06"/>
    <s v="2024-08-08"/>
    <x v="1"/>
    <s v="Virtual"/>
    <s v="9709"/>
    <x v="169"/>
    <s v="LONA DICKSON ARENA VETEADO U337"/>
    <x v="0"/>
    <n v="2"/>
    <x v="0"/>
    <x v="0"/>
    <x v="0"/>
    <n v="3195892"/>
    <x v="0"/>
    <x v="2"/>
    <x v="0"/>
    <x v="7"/>
  </r>
  <r>
    <x v="242"/>
    <x v="206"/>
    <s v="MUEBLES CC CUBRIMIENTOS"/>
    <x v="0"/>
    <m/>
    <s v="2024-05-27"/>
    <s v="2024-06-25"/>
    <s v="2024-06-25 13:30:28"/>
    <s v="0000-00-00 00:00:00"/>
    <s v="2024-07-26 14:36:08"/>
    <s v="2024-07-26 14:36:31"/>
    <s v="2024-08-14 17:26:03"/>
    <s v="2024-06-27"/>
    <s v="2024-06-27"/>
    <s v="2024-08-02"/>
    <s v="2024-08-06"/>
    <s v="2024-08-08"/>
    <x v="1"/>
    <s v="Virtual"/>
    <s v="TRANSP07"/>
    <x v="47"/>
    <m/>
    <x v="0"/>
    <n v="1"/>
    <x v="0"/>
    <x v="0"/>
    <x v="0"/>
    <n v="719000"/>
    <x v="0"/>
    <x v="0"/>
    <x v="0"/>
    <x v="7"/>
  </r>
  <r>
    <x v="243"/>
    <x v="207"/>
    <s v="MUEBLES CC CUBRIMIENTOS"/>
    <x v="0"/>
    <m/>
    <s v="2024-05-27"/>
    <s v="2024-06-21"/>
    <s v="2024-06-24 15:30:54"/>
    <s v="0000-00-00 00:00:00"/>
    <s v="2024-07-22 14:52:12"/>
    <s v="2024-07-22 15:45:24"/>
    <s v="2024-08-13 08:32:14"/>
    <s v="2024-06-25"/>
    <s v="2024-06-25"/>
    <s v="2024-08-05"/>
    <s v="2024-08-08"/>
    <s v="2024-08-13"/>
    <x v="1"/>
    <s v="Bogota"/>
    <s v="2469"/>
    <x v="385"/>
    <s v="LONA DICKSON CRUDO REF:6020"/>
    <x v="0"/>
    <n v="6"/>
    <x v="0"/>
    <x v="0"/>
    <x v="0"/>
    <n v="8068686"/>
    <x v="0"/>
    <x v="0"/>
    <x v="0"/>
    <x v="7"/>
  </r>
  <r>
    <x v="244"/>
    <x v="208"/>
    <s v="MUEBLES"/>
    <x v="0"/>
    <m/>
    <s v="2024-05-27"/>
    <s v="2024-05-31"/>
    <s v="2024-06-05 15:35:18"/>
    <s v="0000-00-00 00:00:00"/>
    <s v="2024-06-26 18:45:53"/>
    <s v="2024-06-29 13:12:25"/>
    <s v="2024-08-14 10:01:04"/>
    <s v="2024-06-03"/>
    <s v="2024-06-03"/>
    <s v="2024-06-27"/>
    <s v="2024-07-01"/>
    <s v="2024-08-14"/>
    <x v="1"/>
    <s v="Bogota"/>
    <s v="5205"/>
    <x v="386"/>
    <s v="LONA DICKSON CRUDO REF:6020"/>
    <x v="4"/>
    <n v="1"/>
    <x v="0"/>
    <x v="0"/>
    <x v="0"/>
    <n v="1568345"/>
    <x v="0"/>
    <x v="0"/>
    <x v="0"/>
    <x v="6"/>
  </r>
  <r>
    <x v="244"/>
    <x v="208"/>
    <s v="MUEBLES"/>
    <x v="0"/>
    <m/>
    <s v="2024-05-27"/>
    <s v="2024-05-31"/>
    <s v="2024-06-05 15:35:18"/>
    <s v="0000-00-00 00:00:00"/>
    <s v="2024-06-26 18:45:53"/>
    <s v="2024-06-29 13:12:25"/>
    <s v="2024-08-14 10:01:04"/>
    <s v="2024-06-03"/>
    <s v="2024-06-03"/>
    <s v="2024-06-27"/>
    <s v="2024-07-01"/>
    <s v="2024-08-14"/>
    <x v="1"/>
    <s v="Bogota"/>
    <s v="TRANSP07"/>
    <x v="47"/>
    <m/>
    <x v="0"/>
    <n v="1"/>
    <x v="0"/>
    <x v="0"/>
    <x v="0"/>
    <n v="320000"/>
    <x v="0"/>
    <x v="0"/>
    <x v="0"/>
    <x v="6"/>
  </r>
  <r>
    <x v="245"/>
    <x v="209"/>
    <s v="CUBRIMIENTO"/>
    <x v="0"/>
    <m/>
    <s v="2024-05-27"/>
    <s v="2024-06-14"/>
    <s v="2024-06-18 14:21:41"/>
    <s v="2024-06-20 17:55:09"/>
    <s v="2024-06-28 10:44:44"/>
    <s v="2024-07-03 08:50:12"/>
    <s v="2024-07-19 07:10:15"/>
    <s v="2024-06-18"/>
    <s v="2024-06-20"/>
    <s v="2024-06-28"/>
    <s v="2024-07-05"/>
    <s v="2024-07-15"/>
    <x v="1"/>
    <s v="Barranquilla"/>
    <s v="27249"/>
    <x v="64"/>
    <m/>
    <x v="0"/>
    <n v="1"/>
    <x v="0"/>
    <x v="0"/>
    <x v="0"/>
    <n v="147082"/>
    <x v="0"/>
    <x v="0"/>
    <x v="0"/>
    <x v="6"/>
  </r>
  <r>
    <x v="245"/>
    <x v="209"/>
    <s v="CUBRIMIENTO"/>
    <x v="0"/>
    <m/>
    <s v="2024-05-27"/>
    <s v="2024-06-14"/>
    <s v="2024-06-18 14:21:41"/>
    <s v="2024-06-20 17:55:09"/>
    <s v="2024-06-28 10:44:44"/>
    <s v="2024-07-03 08:50:12"/>
    <s v="2024-07-19 07:10:15"/>
    <s v="2024-06-18"/>
    <s v="2024-06-20"/>
    <s v="2024-06-28"/>
    <s v="2024-07-05"/>
    <s v="2024-07-15"/>
    <x v="1"/>
    <s v="Barranquilla"/>
    <s v="FLANCHE01"/>
    <x v="51"/>
    <m/>
    <x v="8"/>
    <n v="2"/>
    <x v="15"/>
    <x v="0"/>
    <x v="0"/>
    <n v="975966"/>
    <x v="0"/>
    <x v="0"/>
    <x v="0"/>
    <x v="6"/>
  </r>
  <r>
    <x v="245"/>
    <x v="209"/>
    <s v="CUBRIMIENTO"/>
    <x v="0"/>
    <m/>
    <s v="2024-05-27"/>
    <s v="2024-06-14"/>
    <s v="2024-06-18 14:21:41"/>
    <s v="2024-06-20 17:55:09"/>
    <s v="2024-06-28 10:44:44"/>
    <s v="2024-07-03 08:50:12"/>
    <s v="2024-07-19 07:10:15"/>
    <s v="2024-06-18"/>
    <s v="2024-06-20"/>
    <s v="2024-06-28"/>
    <s v="2024-07-05"/>
    <s v="2024-07-15"/>
    <x v="1"/>
    <s v="Barranquilla"/>
    <s v="SOMB03"/>
    <x v="161"/>
    <s v="LONA DICKSON MOKA VETEADO U410"/>
    <x v="8"/>
    <n v="2"/>
    <x v="15"/>
    <x v="0"/>
    <x v="17"/>
    <n v="7592926"/>
    <x v="0"/>
    <x v="6"/>
    <x v="8"/>
    <x v="6"/>
  </r>
  <r>
    <x v="245"/>
    <x v="209"/>
    <s v="CUBRIMIENTO"/>
    <x v="0"/>
    <m/>
    <s v="2024-05-27"/>
    <s v="2024-06-14"/>
    <s v="2024-06-18 14:21:41"/>
    <s v="2024-06-20 17:55:09"/>
    <s v="2024-06-28 10:44:44"/>
    <s v="2024-07-03 08:50:12"/>
    <s v="2024-07-19 07:10:15"/>
    <s v="2024-06-18"/>
    <s v="2024-06-20"/>
    <s v="2024-06-28"/>
    <s v="2024-07-05"/>
    <s v="2024-07-15"/>
    <x v="1"/>
    <s v="Barranquilla"/>
    <s v="TRANSP05"/>
    <x v="198"/>
    <m/>
    <x v="0"/>
    <n v="1"/>
    <x v="0"/>
    <x v="0"/>
    <x v="0"/>
    <n v="107500"/>
    <x v="0"/>
    <x v="1"/>
    <x v="1"/>
    <x v="6"/>
  </r>
  <r>
    <x v="246"/>
    <x v="210"/>
    <s v="MUEBLES CC CUBRIMIENTOS"/>
    <x v="0"/>
    <m/>
    <s v="2024-05-27"/>
    <s v="2024-06-11"/>
    <s v="2024-06-17 11:38:08"/>
    <s v="2024-06-18 15:45:05"/>
    <s v="2024-06-24 15:30:17"/>
    <s v="2024-06-25 17:58:19"/>
    <s v="2024-07-04 19:50:56"/>
    <s v="2024-06-13"/>
    <s v="2024-06-14"/>
    <s v="2024-06-28"/>
    <s v="2024-07-03"/>
    <s v="2024-07-05"/>
    <x v="1"/>
    <s v="Cali"/>
    <s v="268"/>
    <x v="387"/>
    <m/>
    <x v="0"/>
    <n v="1"/>
    <x v="0"/>
    <x v="0"/>
    <x v="0"/>
    <n v="48000"/>
    <x v="0"/>
    <x v="0"/>
    <x v="0"/>
    <x v="6"/>
  </r>
  <r>
    <x v="246"/>
    <x v="210"/>
    <s v="MUEBLES CC CUBRIMIENTOS"/>
    <x v="0"/>
    <m/>
    <s v="2024-05-27"/>
    <s v="2024-06-11"/>
    <s v="2024-06-17 11:38:08"/>
    <s v="2024-06-18 15:45:05"/>
    <s v="2024-06-24 15:30:17"/>
    <s v="2024-06-25 17:58:19"/>
    <s v="2024-07-04 19:50:56"/>
    <s v="2024-06-13"/>
    <s v="2024-06-14"/>
    <s v="2024-06-28"/>
    <s v="2024-07-03"/>
    <s v="2024-07-05"/>
    <x v="1"/>
    <s v="Cali"/>
    <s v="REP044"/>
    <x v="206"/>
    <m/>
    <x v="0"/>
    <n v="1"/>
    <x v="0"/>
    <x v="0"/>
    <x v="0"/>
    <n v="960000"/>
    <x v="0"/>
    <x v="1"/>
    <x v="1"/>
    <x v="6"/>
  </r>
  <r>
    <x v="246"/>
    <x v="210"/>
    <s v="MUEBLES CC CUBRIMIENTOS"/>
    <x v="0"/>
    <m/>
    <s v="2024-05-27"/>
    <s v="2024-06-11"/>
    <s v="2024-06-17 11:38:08"/>
    <s v="2024-06-18 15:45:05"/>
    <s v="2024-06-24 15:30:17"/>
    <s v="2024-06-25 17:58:19"/>
    <s v="2024-07-04 19:50:56"/>
    <s v="2024-06-13"/>
    <s v="2024-06-14"/>
    <s v="2024-06-28"/>
    <s v="2024-07-03"/>
    <s v="2024-07-05"/>
    <x v="1"/>
    <s v="Cali"/>
    <s v="SOMB0301**"/>
    <x v="189"/>
    <s v="LONA DICKSON ARENA VETEADO U337"/>
    <x v="0"/>
    <n v="1"/>
    <x v="47"/>
    <x v="0"/>
    <x v="40"/>
    <n v="1365931"/>
    <x v="0"/>
    <x v="0"/>
    <x v="0"/>
    <x v="6"/>
  </r>
  <r>
    <x v="247"/>
    <x v="211"/>
    <s v="MUEBLES CC CUBRIMIENTOS"/>
    <x v="0"/>
    <m/>
    <s v="2024-05-27"/>
    <s v="2024-05-31"/>
    <s v="2024-06-05 09:46:18"/>
    <s v="0000-00-00 00:00:00"/>
    <s v="2024-07-12 13:55:00"/>
    <s v="2024-07-22 14:30:44"/>
    <s v="2024-08-23 10:15:10"/>
    <s v="2024-06-04"/>
    <s v="2024-06-04"/>
    <s v="2024-06-28"/>
    <s v="2024-07-02"/>
    <s v="2024-08-29"/>
    <x v="1"/>
    <s v="Bogota"/>
    <s v="101251"/>
    <x v="388"/>
    <m/>
    <x v="4"/>
    <n v="1"/>
    <x v="0"/>
    <x v="0"/>
    <x v="0"/>
    <n v="4682340"/>
    <x v="0"/>
    <x v="0"/>
    <x v="0"/>
    <x v="6"/>
  </r>
  <r>
    <x v="247"/>
    <x v="211"/>
    <s v="MUEBLES CC CUBRIMIENTOS"/>
    <x v="0"/>
    <m/>
    <s v="2024-05-27"/>
    <s v="2024-05-31"/>
    <s v="2024-06-05 09:46:18"/>
    <s v="0000-00-00 00:00:00"/>
    <s v="2024-07-12 13:55:00"/>
    <s v="2024-07-22 14:30:44"/>
    <s v="2024-08-23 10:15:10"/>
    <s v="2024-06-04"/>
    <s v="2024-06-04"/>
    <s v="2024-06-28"/>
    <s v="2024-07-02"/>
    <s v="2024-08-29"/>
    <x v="1"/>
    <s v="Bogota"/>
    <s v="101251"/>
    <x v="388"/>
    <s v="PENDIENTE DEFINIR CLIENTE"/>
    <x v="4"/>
    <n v="1"/>
    <x v="0"/>
    <x v="0"/>
    <x v="0"/>
    <n v="9364680"/>
    <x v="0"/>
    <x v="0"/>
    <x v="0"/>
    <x v="6"/>
  </r>
  <r>
    <x v="247"/>
    <x v="211"/>
    <s v="MUEBLES CC CUBRIMIENTOS"/>
    <x v="0"/>
    <m/>
    <s v="2024-05-27"/>
    <s v="2024-05-31"/>
    <s v="2024-06-05 09:46:18"/>
    <s v="0000-00-00 00:00:00"/>
    <s v="2024-07-12 13:55:00"/>
    <s v="2024-07-22 14:30:44"/>
    <s v="2024-08-23 10:15:10"/>
    <s v="2024-06-04"/>
    <s v="2024-06-04"/>
    <s v="2024-06-28"/>
    <s v="2024-07-02"/>
    <s v="2024-08-29"/>
    <x v="1"/>
    <s v="Bogota"/>
    <s v="645010"/>
    <x v="389"/>
    <s v="PENDIENTE DEFINIR CLIENTE"/>
    <x v="0"/>
    <n v="1"/>
    <x v="0"/>
    <x v="0"/>
    <x v="0"/>
    <n v="1492448"/>
    <x v="0"/>
    <x v="0"/>
    <x v="0"/>
    <x v="6"/>
  </r>
  <r>
    <x v="247"/>
    <x v="211"/>
    <s v="MUEBLES CC CUBRIMIENTOS"/>
    <x v="0"/>
    <m/>
    <s v="2024-05-27"/>
    <s v="2024-05-31"/>
    <s v="2024-06-05 09:46:18"/>
    <s v="0000-00-00 00:00:00"/>
    <s v="2024-07-12 13:55:00"/>
    <s v="2024-07-22 14:30:44"/>
    <s v="2024-08-23 10:15:10"/>
    <s v="2024-06-04"/>
    <s v="2024-06-04"/>
    <s v="2024-06-28"/>
    <s v="2024-07-02"/>
    <s v="2024-08-29"/>
    <x v="1"/>
    <s v="Bogota"/>
    <s v="645010"/>
    <x v="389"/>
    <s v="PENDIENTE DEFINIR CLIENTE"/>
    <x v="0"/>
    <n v="1"/>
    <x v="0"/>
    <x v="0"/>
    <x v="0"/>
    <n v="746224"/>
    <x v="0"/>
    <x v="0"/>
    <x v="0"/>
    <x v="6"/>
  </r>
  <r>
    <x v="248"/>
    <x v="147"/>
    <s v="CUBRIMIENTO"/>
    <x v="0"/>
    <m/>
    <s v="2024-05-28"/>
    <s v="2024-05-29"/>
    <s v="2024-05-29 11:48:06"/>
    <s v="0000-00-00 00:00:00"/>
    <s v="2024-05-29 11:56:21"/>
    <s v="2024-05-30 11:14:31"/>
    <s v="0000-00-00 00:00:00"/>
    <s v="2024-05-31"/>
    <s v="2024-05-31"/>
    <s v="2024-06-04"/>
    <s v="2024-06-05"/>
    <s v="2024-06-05"/>
    <x v="0"/>
    <s v="Cali"/>
    <s v="19544"/>
    <x v="23"/>
    <m/>
    <x v="0"/>
    <n v="2"/>
    <x v="0"/>
    <x v="0"/>
    <x v="0"/>
    <n v="25000"/>
    <x v="0"/>
    <x v="0"/>
    <x v="0"/>
    <x v="6"/>
  </r>
  <r>
    <x v="248"/>
    <x v="147"/>
    <s v="CUBRIMIENTO"/>
    <x v="0"/>
    <m/>
    <s v="2024-05-28"/>
    <s v="2024-05-29"/>
    <s v="2024-05-29 11:48:06"/>
    <s v="0000-00-00 00:00:00"/>
    <s v="2024-05-29 11:56:21"/>
    <s v="2024-05-30 11:14:31"/>
    <s v="0000-00-00 00:00:00"/>
    <s v="2024-05-31"/>
    <s v="2024-05-31"/>
    <s v="2024-06-04"/>
    <s v="2024-06-05"/>
    <s v="2024-06-05"/>
    <x v="0"/>
    <s v="Cali"/>
    <s v="19545"/>
    <x v="24"/>
    <m/>
    <x v="0"/>
    <n v="20"/>
    <x v="0"/>
    <x v="0"/>
    <x v="0"/>
    <n v="240000"/>
    <x v="0"/>
    <x v="0"/>
    <x v="0"/>
    <x v="6"/>
  </r>
  <r>
    <x v="249"/>
    <x v="212"/>
    <s v="CUBRIMIENTO"/>
    <x v="0"/>
    <m/>
    <s v="2024-05-28"/>
    <s v="2024-05-28"/>
    <s v="2024-05-28 15:55:08"/>
    <s v="0000-00-00 00:00:00"/>
    <s v="2024-05-28 15:55:14"/>
    <s v="2024-05-29 07:41:50"/>
    <s v="0000-00-00 00:00:00"/>
    <s v="2024-05-29"/>
    <s v="2024-05-29"/>
    <s v="2024-05-31"/>
    <s v="2024-06-03"/>
    <s v="2024-06-03"/>
    <x v="0"/>
    <s v="Toscany"/>
    <s v="13155"/>
    <x v="390"/>
    <m/>
    <x v="0"/>
    <n v="1"/>
    <x v="0"/>
    <x v="0"/>
    <x v="0"/>
    <n v="955000"/>
    <x v="0"/>
    <x v="0"/>
    <x v="0"/>
    <x v="9"/>
  </r>
  <r>
    <x v="250"/>
    <x v="213"/>
    <s v="CUBRIMIENTO"/>
    <x v="0"/>
    <m/>
    <s v="2024-05-28"/>
    <s v="2024-07-05"/>
    <s v="2024-07-09 13:51:33"/>
    <s v="2024-07-17 17:14:58"/>
    <s v="2024-07-24 10:03:26"/>
    <s v="2024-08-08 17:55:27"/>
    <s v="2024-10-21 09:39:49"/>
    <s v="2024-07-09"/>
    <s v="2024-07-15"/>
    <s v="2024-07-24"/>
    <s v="2024-08-08"/>
    <s v="2024-08-19"/>
    <x v="1"/>
    <s v="Medellin"/>
    <s v="FLANCHE02"/>
    <x v="97"/>
    <m/>
    <x v="8"/>
    <n v="1"/>
    <x v="61"/>
    <x v="0"/>
    <x v="0"/>
    <n v="486179"/>
    <x v="0"/>
    <x v="0"/>
    <x v="0"/>
    <x v="1"/>
  </r>
  <r>
    <x v="250"/>
    <x v="213"/>
    <s v="CUBRIMIENTO"/>
    <x v="0"/>
    <m/>
    <s v="2024-05-28"/>
    <s v="2024-07-05"/>
    <s v="2024-07-09 13:51:33"/>
    <s v="2024-07-17 17:14:58"/>
    <s v="2024-07-24 10:03:26"/>
    <s v="2024-08-08 17:55:27"/>
    <s v="2024-10-21 09:39:49"/>
    <s v="2024-07-09"/>
    <s v="2024-07-15"/>
    <s v="2024-07-24"/>
    <s v="2024-08-08"/>
    <s v="2024-08-19"/>
    <x v="1"/>
    <s v="Medellin"/>
    <s v="FLANCHE02"/>
    <x v="97"/>
    <m/>
    <x v="2"/>
    <n v="4"/>
    <x v="61"/>
    <x v="0"/>
    <x v="0"/>
    <n v="2139188"/>
    <x v="0"/>
    <x v="0"/>
    <x v="0"/>
    <x v="1"/>
  </r>
  <r>
    <x v="250"/>
    <x v="213"/>
    <s v="CUBRIMIENTO"/>
    <x v="0"/>
    <m/>
    <s v="2024-05-28"/>
    <s v="2024-07-05"/>
    <s v="2024-07-09 13:51:33"/>
    <s v="2024-07-17 17:14:58"/>
    <s v="2024-07-24 10:03:26"/>
    <s v="2024-08-08 17:55:27"/>
    <s v="2024-10-21 09:39:49"/>
    <s v="2024-07-09"/>
    <s v="2024-07-15"/>
    <s v="2024-07-24"/>
    <s v="2024-08-08"/>
    <s v="2024-08-19"/>
    <x v="1"/>
    <s v="Medellin"/>
    <s v="SOMB03"/>
    <x v="161"/>
    <s v="LONA DICKSON AZUL MARINO REF:6022"/>
    <x v="2"/>
    <n v="4"/>
    <x v="61"/>
    <x v="0"/>
    <x v="17"/>
    <n v="13601768"/>
    <x v="0"/>
    <x v="6"/>
    <x v="8"/>
    <x v="1"/>
  </r>
  <r>
    <x v="250"/>
    <x v="213"/>
    <s v="CUBRIMIENTO"/>
    <x v="0"/>
    <m/>
    <s v="2024-05-28"/>
    <s v="2024-07-05"/>
    <s v="2024-07-09 13:51:33"/>
    <s v="2024-07-17 17:14:58"/>
    <s v="2024-07-24 10:03:26"/>
    <s v="2024-08-08 17:55:27"/>
    <s v="2024-10-21 09:39:49"/>
    <s v="2024-07-09"/>
    <s v="2024-07-15"/>
    <s v="2024-07-24"/>
    <s v="2024-08-08"/>
    <s v="2024-08-19"/>
    <x v="1"/>
    <s v="Medellin"/>
    <s v="SOMB03"/>
    <x v="161"/>
    <s v="LONA DICKSON BEIGE VETEADO REF:8904"/>
    <x v="8"/>
    <n v="1"/>
    <x v="61"/>
    <x v="0"/>
    <x v="17"/>
    <n v="3091311"/>
    <x v="0"/>
    <x v="6"/>
    <x v="8"/>
    <x v="1"/>
  </r>
  <r>
    <x v="250"/>
    <x v="213"/>
    <s v="CUBRIMIENTO"/>
    <x v="0"/>
    <m/>
    <s v="2024-05-28"/>
    <s v="2024-07-05"/>
    <s v="2024-07-09 13:51:33"/>
    <s v="2024-07-17 17:14:58"/>
    <s v="2024-07-24 10:03:26"/>
    <s v="2024-08-08 17:55:27"/>
    <s v="2024-10-21 09:39:49"/>
    <s v="2024-07-09"/>
    <s v="2024-07-15"/>
    <s v="2024-07-24"/>
    <s v="2024-08-08"/>
    <s v="2024-08-19"/>
    <x v="1"/>
    <s v="Medellin"/>
    <s v="TRANSP06"/>
    <x v="59"/>
    <m/>
    <x v="0"/>
    <n v="1"/>
    <x v="0"/>
    <x v="0"/>
    <x v="0"/>
    <n v="80000"/>
    <x v="0"/>
    <x v="1"/>
    <x v="1"/>
    <x v="1"/>
  </r>
  <r>
    <x v="251"/>
    <x v="7"/>
    <s v="CUBRIMIENTO"/>
    <x v="0"/>
    <m/>
    <s v="2024-05-28"/>
    <s v="2024-06-21"/>
    <s v="2024-07-02 13:52:59"/>
    <s v="2024-07-30 13:05:43"/>
    <s v="2024-08-21 11:21:11"/>
    <s v="2024-09-20 09:59:49"/>
    <s v="2024-10-25 04:26:40"/>
    <s v="2024-06-25"/>
    <s v="2024-07-19"/>
    <s v="2024-08-05"/>
    <s v="2024-08-09"/>
    <s v="2024-08-28"/>
    <x v="3"/>
    <s v="Bogota"/>
    <s v="12681"/>
    <x v="337"/>
    <m/>
    <x v="0"/>
    <n v="1"/>
    <x v="0"/>
    <x v="0"/>
    <x v="0"/>
    <n v="145726"/>
    <x v="0"/>
    <x v="0"/>
    <x v="0"/>
    <x v="7"/>
  </r>
  <r>
    <x v="251"/>
    <x v="7"/>
    <s v="CUBRIMIENTO"/>
    <x v="0"/>
    <m/>
    <s v="2024-05-28"/>
    <s v="2024-06-21"/>
    <s v="2024-07-02 13:52:59"/>
    <s v="2024-07-30 13:05:43"/>
    <s v="2024-08-21 11:21:11"/>
    <s v="2024-09-20 09:59:49"/>
    <s v="2024-10-25 04:26:40"/>
    <s v="2024-06-25"/>
    <s v="2024-07-19"/>
    <s v="2024-08-05"/>
    <s v="2024-08-09"/>
    <s v="2024-08-28"/>
    <x v="3"/>
    <s v="Bogota"/>
    <s v="6543"/>
    <x v="123"/>
    <m/>
    <x v="0"/>
    <n v="4"/>
    <x v="0"/>
    <x v="0"/>
    <x v="0"/>
    <n v="247200"/>
    <x v="0"/>
    <x v="0"/>
    <x v="0"/>
    <x v="7"/>
  </r>
  <r>
    <x v="251"/>
    <x v="7"/>
    <s v="CUBRIMIENTO"/>
    <x v="0"/>
    <m/>
    <s v="2024-05-28"/>
    <s v="2024-06-21"/>
    <s v="2024-07-02 13:52:59"/>
    <s v="2024-07-30 13:05:43"/>
    <s v="2024-08-21 11:21:11"/>
    <s v="2024-09-20 09:59:49"/>
    <s v="2024-10-25 04:26:40"/>
    <s v="2024-06-25"/>
    <s v="2024-07-19"/>
    <s v="2024-08-05"/>
    <s v="2024-08-09"/>
    <s v="2024-08-28"/>
    <x v="3"/>
    <s v="Bogota"/>
    <s v="CAMBIO LONA 02"/>
    <x v="30"/>
    <s v="LONA PERGOTEX TRASLUCIDA BLANCA 3M"/>
    <x v="0"/>
    <n v="2"/>
    <x v="56"/>
    <x v="0"/>
    <x v="59"/>
    <n v="518656"/>
    <x v="0"/>
    <x v="0"/>
    <x v="0"/>
    <x v="7"/>
  </r>
  <r>
    <x v="251"/>
    <x v="7"/>
    <s v="CUBRIMIENTO"/>
    <x v="0"/>
    <m/>
    <s v="2024-05-28"/>
    <s v="2024-06-21"/>
    <s v="2024-07-02 13:52:59"/>
    <s v="2024-07-30 13:05:43"/>
    <s v="2024-08-21 11:21:11"/>
    <s v="2024-09-20 09:59:49"/>
    <s v="2024-10-25 04:26:40"/>
    <s v="2024-06-25"/>
    <s v="2024-07-19"/>
    <s v="2024-08-05"/>
    <s v="2024-08-09"/>
    <s v="2024-08-28"/>
    <x v="3"/>
    <s v="Bogota"/>
    <s v="CAMBIO LONA 02"/>
    <x v="30"/>
    <s v="LONA PERGOTEX TRASLUCIDA BLANCA 3M"/>
    <x v="0"/>
    <n v="1"/>
    <x v="56"/>
    <x v="0"/>
    <x v="37"/>
    <n v="197885"/>
    <x v="0"/>
    <x v="0"/>
    <x v="0"/>
    <x v="7"/>
  </r>
  <r>
    <x v="251"/>
    <x v="7"/>
    <s v="CUBRIMIENTO"/>
    <x v="0"/>
    <m/>
    <s v="2024-05-28"/>
    <s v="2024-06-21"/>
    <s v="2024-07-02 13:52:59"/>
    <s v="2024-07-30 13:05:43"/>
    <s v="2024-08-21 11:21:11"/>
    <s v="2024-09-20 09:59:49"/>
    <s v="2024-10-25 04:26:40"/>
    <s v="2024-06-25"/>
    <s v="2024-07-19"/>
    <s v="2024-08-05"/>
    <s v="2024-08-09"/>
    <s v="2024-08-28"/>
    <x v="3"/>
    <s v="Bogota"/>
    <s v="CAMBIO LONA 02"/>
    <x v="30"/>
    <s v="LONA PERGOTEX TRASLUCIDA BLANCA 3M"/>
    <x v="3"/>
    <n v="1"/>
    <x v="98"/>
    <x v="0"/>
    <x v="60"/>
    <n v="2988650"/>
    <x v="0"/>
    <x v="0"/>
    <x v="0"/>
    <x v="7"/>
  </r>
  <r>
    <x v="251"/>
    <x v="7"/>
    <s v="CUBRIMIENTO"/>
    <x v="0"/>
    <m/>
    <s v="2024-05-28"/>
    <s v="2024-06-21"/>
    <s v="2024-07-02 13:52:59"/>
    <s v="2024-07-30 13:05:43"/>
    <s v="2024-08-21 11:21:11"/>
    <s v="2024-09-20 09:59:49"/>
    <s v="2024-10-25 04:26:40"/>
    <s v="2024-06-25"/>
    <s v="2024-07-19"/>
    <s v="2024-08-05"/>
    <s v="2024-08-09"/>
    <s v="2024-08-28"/>
    <x v="3"/>
    <s v="Bogota"/>
    <s v="CORR03"/>
    <x v="391"/>
    <m/>
    <x v="3"/>
    <n v="3"/>
    <x v="3"/>
    <x v="0"/>
    <x v="0"/>
    <n v="2211603"/>
    <x v="0"/>
    <x v="0"/>
    <x v="0"/>
    <x v="7"/>
  </r>
  <r>
    <x v="251"/>
    <x v="7"/>
    <s v="CUBRIMIENTO"/>
    <x v="0"/>
    <m/>
    <s v="2024-05-28"/>
    <s v="2024-06-21"/>
    <s v="2024-07-02 13:52:59"/>
    <s v="2024-07-30 13:05:43"/>
    <s v="2024-08-21 11:21:11"/>
    <s v="2024-09-20 09:59:49"/>
    <s v="2024-10-25 04:26:40"/>
    <s v="2024-06-25"/>
    <s v="2024-07-19"/>
    <s v="2024-08-05"/>
    <s v="2024-08-09"/>
    <s v="2024-08-28"/>
    <x v="3"/>
    <s v="Bogota"/>
    <s v="CUBT01"/>
    <x v="288"/>
    <s v="LONA DICKSON TAUPE REF:7559"/>
    <x v="3"/>
    <n v="1"/>
    <x v="99"/>
    <x v="0"/>
    <x v="61"/>
    <n v="1030193"/>
    <x v="0"/>
    <x v="0"/>
    <x v="0"/>
    <x v="7"/>
  </r>
  <r>
    <x v="251"/>
    <x v="7"/>
    <s v="CUBRIMIENTO"/>
    <x v="0"/>
    <m/>
    <s v="2024-05-28"/>
    <s v="2024-06-21"/>
    <s v="2024-07-02 13:52:59"/>
    <s v="2024-07-30 13:05:43"/>
    <s v="2024-08-21 11:21:11"/>
    <s v="2024-09-20 09:59:49"/>
    <s v="2024-10-25 04:26:40"/>
    <s v="2024-06-25"/>
    <s v="2024-07-19"/>
    <s v="2024-08-05"/>
    <s v="2024-08-09"/>
    <s v="2024-08-28"/>
    <x v="3"/>
    <s v="Bogota"/>
    <s v="CUBT02"/>
    <x v="76"/>
    <s v="PENDIENTE DEFINIR CLIENTE"/>
    <x v="3"/>
    <n v="1"/>
    <x v="100"/>
    <x v="0"/>
    <x v="62"/>
    <n v="3096548"/>
    <x v="0"/>
    <x v="0"/>
    <x v="0"/>
    <x v="7"/>
  </r>
  <r>
    <x v="251"/>
    <x v="7"/>
    <s v="CUBRIMIENTO"/>
    <x v="0"/>
    <m/>
    <s v="2024-05-28"/>
    <s v="2024-06-21"/>
    <s v="2024-07-02 13:52:59"/>
    <s v="2024-07-30 13:05:43"/>
    <s v="2024-08-21 11:21:11"/>
    <s v="2024-09-20 09:59:49"/>
    <s v="2024-10-25 04:26:40"/>
    <s v="2024-06-25"/>
    <s v="2024-07-19"/>
    <s v="2024-08-05"/>
    <s v="2024-08-09"/>
    <s v="2024-08-28"/>
    <x v="3"/>
    <s v="Bogota"/>
    <s v="CUBT02"/>
    <x v="76"/>
    <s v="LONA PERGOTEX TRASLUCIDA BLANCA 3M"/>
    <x v="3"/>
    <n v="1"/>
    <x v="42"/>
    <x v="0"/>
    <x v="15"/>
    <n v="1698274"/>
    <x v="0"/>
    <x v="0"/>
    <x v="0"/>
    <x v="7"/>
  </r>
  <r>
    <x v="251"/>
    <x v="7"/>
    <s v="CUBRIMIENTO"/>
    <x v="0"/>
    <m/>
    <s v="2024-05-28"/>
    <s v="2024-06-21"/>
    <s v="2024-07-02 13:52:59"/>
    <s v="2024-07-30 13:05:43"/>
    <s v="2024-08-21 11:21:11"/>
    <s v="2024-09-20 09:59:49"/>
    <s v="2024-10-25 04:26:40"/>
    <s v="2024-06-25"/>
    <s v="2024-07-19"/>
    <s v="2024-08-05"/>
    <s v="2024-08-09"/>
    <s v="2024-08-28"/>
    <x v="3"/>
    <s v="Bogota"/>
    <s v="CUBT02"/>
    <x v="76"/>
    <s v="LONA PERGOTEX TRASLUCIDA BLANCA 3M"/>
    <x v="3"/>
    <n v="1"/>
    <x v="3"/>
    <x v="0"/>
    <x v="20"/>
    <n v="3668804"/>
    <x v="0"/>
    <x v="0"/>
    <x v="0"/>
    <x v="7"/>
  </r>
  <r>
    <x v="251"/>
    <x v="7"/>
    <s v="CUBRIMIENTO"/>
    <x v="0"/>
    <m/>
    <s v="2024-05-28"/>
    <s v="2024-06-21"/>
    <s v="2024-07-02 13:52:59"/>
    <s v="2024-07-30 13:05:43"/>
    <s v="2024-08-21 11:21:11"/>
    <s v="2024-09-20 09:59:49"/>
    <s v="2024-10-25 04:26:40"/>
    <s v="2024-06-25"/>
    <s v="2024-07-19"/>
    <s v="2024-08-05"/>
    <s v="2024-08-09"/>
    <s v="2024-08-28"/>
    <x v="3"/>
    <s v="Bogota"/>
    <s v="PTAC01"/>
    <x v="392"/>
    <m/>
    <x v="3"/>
    <n v="1"/>
    <x v="0"/>
    <x v="16"/>
    <x v="0"/>
    <n v="424496"/>
    <x v="0"/>
    <x v="0"/>
    <x v="0"/>
    <x v="7"/>
  </r>
  <r>
    <x v="251"/>
    <x v="7"/>
    <s v="CUBRIMIENTO"/>
    <x v="0"/>
    <m/>
    <s v="2024-05-28"/>
    <s v="2024-06-21"/>
    <s v="2024-07-02 13:52:59"/>
    <s v="2024-07-30 13:05:43"/>
    <s v="2024-08-21 11:21:11"/>
    <s v="2024-09-20 09:59:49"/>
    <s v="2024-10-25 04:26:40"/>
    <s v="2024-06-25"/>
    <s v="2024-07-19"/>
    <s v="2024-08-05"/>
    <s v="2024-08-09"/>
    <s v="2024-08-28"/>
    <x v="3"/>
    <s v="Bogota"/>
    <s v="SERVLAV01"/>
    <x v="173"/>
    <m/>
    <x v="0"/>
    <n v="1"/>
    <x v="0"/>
    <x v="0"/>
    <x v="0"/>
    <n v="700000"/>
    <x v="0"/>
    <x v="1"/>
    <x v="1"/>
    <x v="7"/>
  </r>
  <r>
    <x v="251"/>
    <x v="7"/>
    <s v="CUBRIMIENTO"/>
    <x v="0"/>
    <m/>
    <s v="2024-05-28"/>
    <s v="2024-06-21"/>
    <s v="2024-07-02 13:52:59"/>
    <s v="2024-07-30 13:05:43"/>
    <s v="2024-08-21 11:21:11"/>
    <s v="2024-09-20 09:59:49"/>
    <s v="2024-10-25 04:26:40"/>
    <s v="2024-06-25"/>
    <s v="2024-07-19"/>
    <s v="2024-08-05"/>
    <s v="2024-08-09"/>
    <s v="2024-08-28"/>
    <x v="3"/>
    <s v="Bogota"/>
    <s v="SOMB0301**"/>
    <x v="189"/>
    <s v="LONA DICKSON TAUPE REF:7559"/>
    <x v="3"/>
    <n v="1"/>
    <x v="99"/>
    <x v="0"/>
    <x v="63"/>
    <n v="2411080"/>
    <x v="0"/>
    <x v="0"/>
    <x v="0"/>
    <x v="7"/>
  </r>
  <r>
    <x v="251"/>
    <x v="7"/>
    <s v="CUBRIMIENTO"/>
    <x v="0"/>
    <m/>
    <s v="2024-05-28"/>
    <s v="2024-06-21"/>
    <s v="2024-07-02 13:52:59"/>
    <s v="2024-07-30 13:05:43"/>
    <s v="2024-08-21 11:21:11"/>
    <s v="2024-09-20 09:59:49"/>
    <s v="2024-10-25 04:26:40"/>
    <s v="2024-06-25"/>
    <s v="2024-07-19"/>
    <s v="2024-08-05"/>
    <s v="2024-08-09"/>
    <s v="2024-08-28"/>
    <x v="3"/>
    <s v="Bogota"/>
    <s v="SPORTCAC03"/>
    <x v="393"/>
    <m/>
    <x v="3"/>
    <n v="1"/>
    <x v="42"/>
    <x v="5"/>
    <x v="0"/>
    <n v="1913551"/>
    <x v="0"/>
    <x v="0"/>
    <x v="0"/>
    <x v="7"/>
  </r>
  <r>
    <x v="252"/>
    <x v="214"/>
    <s v="MUEBLES CC CUBRIMIENTOS"/>
    <x v="0"/>
    <m/>
    <s v="2024-05-28"/>
    <s v="2024-05-29"/>
    <s v="2024-06-05 09:10:09"/>
    <s v="0000-00-00 00:00:00"/>
    <s v="2024-06-25 12:03:47"/>
    <s v="2024-06-25 16:13:44"/>
    <s v="2024-07-12 08:34:02"/>
    <s v="2024-05-31"/>
    <s v="2024-05-31"/>
    <s v="2024-06-26"/>
    <s v="2024-06-28"/>
    <s v="2024-07-02"/>
    <x v="1"/>
    <s v="Virtual"/>
    <s v="14785"/>
    <x v="84"/>
    <m/>
    <x v="4"/>
    <n v="24"/>
    <x v="0"/>
    <x v="0"/>
    <x v="0"/>
    <n v="14161776"/>
    <x v="0"/>
    <x v="2"/>
    <x v="0"/>
    <x v="6"/>
  </r>
  <r>
    <x v="252"/>
    <x v="214"/>
    <s v="MUEBLES CC CUBRIMIENTOS"/>
    <x v="0"/>
    <m/>
    <s v="2024-05-28"/>
    <s v="2024-05-29"/>
    <s v="2024-06-05 09:10:09"/>
    <s v="0000-00-00 00:00:00"/>
    <s v="2024-06-25 12:03:47"/>
    <s v="2024-06-25 16:13:44"/>
    <s v="2024-07-12 08:34:02"/>
    <s v="2024-05-31"/>
    <s v="2024-05-31"/>
    <s v="2024-06-26"/>
    <s v="2024-06-28"/>
    <s v="2024-07-02"/>
    <x v="1"/>
    <s v="Virtual"/>
    <s v="5325"/>
    <x v="33"/>
    <m/>
    <x v="5"/>
    <n v="6"/>
    <x v="0"/>
    <x v="0"/>
    <x v="0"/>
    <n v="1543716"/>
    <x v="0"/>
    <x v="0"/>
    <x v="0"/>
    <x v="6"/>
  </r>
  <r>
    <x v="252"/>
    <x v="214"/>
    <s v="MUEBLES CC CUBRIMIENTOS"/>
    <x v="0"/>
    <m/>
    <s v="2024-05-28"/>
    <s v="2024-05-29"/>
    <s v="2024-06-05 09:10:09"/>
    <s v="0000-00-00 00:00:00"/>
    <s v="2024-06-25 12:03:47"/>
    <s v="2024-06-25 16:13:44"/>
    <s v="2024-07-12 08:34:02"/>
    <s v="2024-05-31"/>
    <s v="2024-05-31"/>
    <s v="2024-06-26"/>
    <s v="2024-06-28"/>
    <s v="2024-07-02"/>
    <x v="1"/>
    <s v="Virtual"/>
    <s v="9708"/>
    <x v="195"/>
    <s v="LONA DICKSON CORN REF:6318"/>
    <x v="0"/>
    <n v="6"/>
    <x v="0"/>
    <x v="0"/>
    <x v="0"/>
    <n v="7250820"/>
    <x v="0"/>
    <x v="0"/>
    <x v="0"/>
    <x v="6"/>
  </r>
  <r>
    <x v="252"/>
    <x v="214"/>
    <s v="MUEBLES CC CUBRIMIENTOS"/>
    <x v="0"/>
    <m/>
    <s v="2024-05-28"/>
    <s v="2024-05-29"/>
    <s v="2024-06-05 09:10:09"/>
    <s v="0000-00-00 00:00:00"/>
    <s v="2024-06-25 12:03:47"/>
    <s v="2024-06-25 16:13:44"/>
    <s v="2024-07-12 08:34:02"/>
    <s v="2024-05-31"/>
    <s v="2024-05-31"/>
    <s v="2024-06-26"/>
    <s v="2024-06-28"/>
    <s v="2024-07-02"/>
    <x v="1"/>
    <s v="Virtual"/>
    <s v="9827"/>
    <x v="394"/>
    <m/>
    <x v="0"/>
    <n v="6"/>
    <x v="0"/>
    <x v="0"/>
    <x v="0"/>
    <n v="9261300"/>
    <x v="0"/>
    <x v="2"/>
    <x v="0"/>
    <x v="6"/>
  </r>
  <r>
    <x v="252"/>
    <x v="214"/>
    <s v="MUEBLES CC CUBRIMIENTOS"/>
    <x v="0"/>
    <m/>
    <s v="2024-05-28"/>
    <s v="2024-05-29"/>
    <s v="2024-06-05 09:10:09"/>
    <s v="0000-00-00 00:00:00"/>
    <s v="2024-06-25 12:03:47"/>
    <s v="2024-06-25 16:13:44"/>
    <s v="2024-07-12 08:34:02"/>
    <s v="2024-05-31"/>
    <s v="2024-05-31"/>
    <s v="2024-06-26"/>
    <s v="2024-06-28"/>
    <s v="2024-07-02"/>
    <x v="1"/>
    <s v="Virtual"/>
    <s v="TRANSP07"/>
    <x v="47"/>
    <m/>
    <x v="0"/>
    <n v="1"/>
    <x v="0"/>
    <x v="0"/>
    <x v="0"/>
    <n v="450000"/>
    <x v="0"/>
    <x v="0"/>
    <x v="0"/>
    <x v="6"/>
  </r>
  <r>
    <x v="253"/>
    <x v="215"/>
    <s v="CUBRIMIENTO"/>
    <x v="0"/>
    <m/>
    <s v="2024-05-28"/>
    <s v="2024-06-11"/>
    <s v="2024-06-11 16:17:53"/>
    <s v="2024-06-13 18:30:53"/>
    <s v="2024-06-24 17:25:54"/>
    <s v="2024-06-24 17:26:07"/>
    <s v="2024-06-28 16:20:44"/>
    <s v="2024-06-13"/>
    <s v="2024-06-25"/>
    <s v="2024-07-09"/>
    <s v="2024-07-12"/>
    <s v="2024-07-22"/>
    <x v="1"/>
    <s v="Cali"/>
    <s v="22752"/>
    <x v="63"/>
    <m/>
    <x v="0"/>
    <n v="2"/>
    <x v="0"/>
    <x v="0"/>
    <x v="0"/>
    <n v="297600"/>
    <x v="0"/>
    <x v="0"/>
    <x v="0"/>
    <x v="1"/>
  </r>
  <r>
    <x v="253"/>
    <x v="215"/>
    <s v="CUBRIMIENTO"/>
    <x v="0"/>
    <m/>
    <s v="2024-05-28"/>
    <s v="2024-06-11"/>
    <s v="2024-06-11 16:17:53"/>
    <s v="2024-06-13 18:30:53"/>
    <s v="2024-06-24 17:25:54"/>
    <s v="2024-06-24 17:26:07"/>
    <s v="2024-06-28 16:20:44"/>
    <s v="2024-06-13"/>
    <s v="2024-06-25"/>
    <s v="2024-07-09"/>
    <s v="2024-07-12"/>
    <s v="2024-07-22"/>
    <x v="1"/>
    <s v="Cali"/>
    <s v="248"/>
    <x v="395"/>
    <m/>
    <x v="0"/>
    <n v="50"/>
    <x v="0"/>
    <x v="0"/>
    <x v="0"/>
    <n v="40000"/>
    <x v="0"/>
    <x v="0"/>
    <x v="0"/>
    <x v="1"/>
  </r>
  <r>
    <x v="253"/>
    <x v="215"/>
    <s v="CUBRIMIENTO"/>
    <x v="0"/>
    <m/>
    <s v="2024-05-28"/>
    <s v="2024-06-11"/>
    <s v="2024-06-11 16:17:53"/>
    <s v="2024-06-13 18:30:53"/>
    <s v="2024-06-24 17:25:54"/>
    <s v="2024-06-24 17:26:07"/>
    <s v="2024-06-28 16:20:44"/>
    <s v="2024-06-13"/>
    <s v="2024-06-25"/>
    <s v="2024-07-09"/>
    <s v="2024-07-12"/>
    <s v="2024-07-22"/>
    <x v="1"/>
    <s v="Cali"/>
    <s v="27249"/>
    <x v="64"/>
    <m/>
    <x v="0"/>
    <n v="1"/>
    <x v="0"/>
    <x v="0"/>
    <x v="0"/>
    <n v="183852"/>
    <x v="0"/>
    <x v="0"/>
    <x v="0"/>
    <x v="1"/>
  </r>
  <r>
    <x v="253"/>
    <x v="215"/>
    <s v="CUBRIMIENTO"/>
    <x v="0"/>
    <m/>
    <s v="2024-05-28"/>
    <s v="2024-06-11"/>
    <s v="2024-06-11 16:17:53"/>
    <s v="2024-06-13 18:30:53"/>
    <s v="2024-06-24 17:25:54"/>
    <s v="2024-06-24 17:26:07"/>
    <s v="2024-06-28 16:20:44"/>
    <s v="2024-06-13"/>
    <s v="2024-06-25"/>
    <s v="2024-07-09"/>
    <s v="2024-07-12"/>
    <s v="2024-07-22"/>
    <x v="1"/>
    <s v="Cali"/>
    <s v="CAMBIO LONA 01"/>
    <x v="157"/>
    <s v="LONA DICKSON NEGRO FONDO ENT REF:6028"/>
    <x v="0"/>
    <n v="1"/>
    <x v="101"/>
    <x v="0"/>
    <x v="64"/>
    <n v="7041473"/>
    <x v="0"/>
    <x v="0"/>
    <x v="0"/>
    <x v="1"/>
  </r>
  <r>
    <x v="253"/>
    <x v="215"/>
    <s v="CUBRIMIENTO"/>
    <x v="0"/>
    <m/>
    <s v="2024-05-28"/>
    <s v="2024-06-11"/>
    <s v="2024-06-11 16:17:53"/>
    <s v="2024-06-13 18:30:53"/>
    <s v="2024-06-24 17:25:54"/>
    <s v="2024-06-24 17:26:07"/>
    <s v="2024-06-28 16:20:44"/>
    <s v="2024-06-13"/>
    <s v="2024-06-25"/>
    <s v="2024-07-09"/>
    <s v="2024-07-12"/>
    <s v="2024-07-22"/>
    <x v="1"/>
    <s v="Cali"/>
    <s v="FLANCHE01"/>
    <x v="51"/>
    <m/>
    <x v="8"/>
    <n v="2"/>
    <x v="79"/>
    <x v="0"/>
    <x v="0"/>
    <n v="1097962"/>
    <x v="0"/>
    <x v="0"/>
    <x v="0"/>
    <x v="1"/>
  </r>
  <r>
    <x v="253"/>
    <x v="215"/>
    <s v="CUBRIMIENTO"/>
    <x v="0"/>
    <m/>
    <s v="2024-05-28"/>
    <s v="2024-06-11"/>
    <s v="2024-06-11 16:17:53"/>
    <s v="2024-06-13 18:30:53"/>
    <s v="2024-06-24 17:25:54"/>
    <s v="2024-06-24 17:26:07"/>
    <s v="2024-06-28 16:20:44"/>
    <s v="2024-06-13"/>
    <s v="2024-06-25"/>
    <s v="2024-07-09"/>
    <s v="2024-07-12"/>
    <s v="2024-07-22"/>
    <x v="1"/>
    <s v="Cali"/>
    <s v="REP044"/>
    <x v="206"/>
    <m/>
    <x v="0"/>
    <n v="1"/>
    <x v="0"/>
    <x v="0"/>
    <x v="0"/>
    <n v="1251019"/>
    <x v="0"/>
    <x v="1"/>
    <x v="1"/>
    <x v="1"/>
  </r>
  <r>
    <x v="253"/>
    <x v="215"/>
    <s v="CUBRIMIENTO"/>
    <x v="0"/>
    <m/>
    <s v="2024-05-28"/>
    <s v="2024-06-11"/>
    <s v="2024-06-11 16:17:53"/>
    <s v="2024-06-13 18:30:53"/>
    <s v="2024-06-24 17:25:54"/>
    <s v="2024-06-24 17:26:07"/>
    <s v="2024-06-28 16:20:44"/>
    <s v="2024-06-13"/>
    <s v="2024-06-25"/>
    <s v="2024-07-09"/>
    <s v="2024-07-12"/>
    <s v="2024-07-22"/>
    <x v="1"/>
    <s v="Cali"/>
    <s v="REP047"/>
    <x v="158"/>
    <m/>
    <x v="0"/>
    <n v="1"/>
    <x v="0"/>
    <x v="0"/>
    <x v="0"/>
    <n v="1350000"/>
    <x v="0"/>
    <x v="0"/>
    <x v="0"/>
    <x v="1"/>
  </r>
  <r>
    <x v="253"/>
    <x v="215"/>
    <s v="CUBRIMIENTO"/>
    <x v="0"/>
    <m/>
    <s v="2024-05-28"/>
    <s v="2024-06-11"/>
    <s v="2024-06-11 16:17:53"/>
    <s v="2024-06-13 18:30:53"/>
    <s v="2024-06-24 17:25:54"/>
    <s v="2024-06-24 17:26:07"/>
    <s v="2024-06-28 16:20:44"/>
    <s v="2024-06-13"/>
    <s v="2024-06-25"/>
    <s v="2024-07-09"/>
    <s v="2024-07-12"/>
    <s v="2024-07-22"/>
    <x v="1"/>
    <s v="Cali"/>
    <s v="SERV03"/>
    <x v="32"/>
    <m/>
    <x v="0"/>
    <n v="1"/>
    <x v="0"/>
    <x v="0"/>
    <x v="0"/>
    <n v="600000"/>
    <x v="0"/>
    <x v="1"/>
    <x v="1"/>
    <x v="1"/>
  </r>
  <r>
    <x v="253"/>
    <x v="215"/>
    <s v="CUBRIMIENTO"/>
    <x v="0"/>
    <m/>
    <s v="2024-05-28"/>
    <s v="2024-06-11"/>
    <s v="2024-06-11 16:17:53"/>
    <s v="2024-06-13 18:30:53"/>
    <s v="2024-06-24 17:25:54"/>
    <s v="2024-06-24 17:26:07"/>
    <s v="2024-06-28 16:20:44"/>
    <s v="2024-06-13"/>
    <s v="2024-06-25"/>
    <s v="2024-07-09"/>
    <s v="2024-07-12"/>
    <s v="2024-07-22"/>
    <x v="1"/>
    <s v="Cali"/>
    <s v="SOMB0101**"/>
    <x v="156"/>
    <s v="LONA DICKSON NEGRO FONDO ENT REF:6028"/>
    <x v="0"/>
    <n v="1"/>
    <x v="101"/>
    <x v="0"/>
    <x v="1"/>
    <n v="5112034"/>
    <x v="0"/>
    <x v="0"/>
    <x v="0"/>
    <x v="1"/>
  </r>
  <r>
    <x v="253"/>
    <x v="215"/>
    <s v="CUBRIMIENTO"/>
    <x v="0"/>
    <m/>
    <s v="2024-05-28"/>
    <s v="2024-06-11"/>
    <s v="2024-06-11 16:17:53"/>
    <s v="2024-06-13 18:30:53"/>
    <s v="2024-06-24 17:25:54"/>
    <s v="2024-06-24 17:26:07"/>
    <s v="2024-06-28 16:20:44"/>
    <s v="2024-06-13"/>
    <s v="2024-06-25"/>
    <s v="2024-07-09"/>
    <s v="2024-07-12"/>
    <s v="2024-07-22"/>
    <x v="1"/>
    <s v="Cali"/>
    <s v="TRANSP06"/>
    <x v="59"/>
    <m/>
    <x v="0"/>
    <n v="1"/>
    <x v="0"/>
    <x v="0"/>
    <x v="0"/>
    <n v="600000"/>
    <x v="0"/>
    <x v="1"/>
    <x v="1"/>
    <x v="1"/>
  </r>
  <r>
    <x v="254"/>
    <x v="216"/>
    <s v="CUBRIMIENTO"/>
    <x v="0"/>
    <m/>
    <s v="2024-05-28"/>
    <s v="2024-07-09"/>
    <s v="2024-07-09 14:10:28"/>
    <s v="0000-00-00 00:00:00"/>
    <s v="2024-07-09 14:50:57"/>
    <s v="2024-07-10 10:31:59"/>
    <s v="2024-10-25 15:56:03"/>
    <s v="2024-07-11"/>
    <s v="2024-07-11"/>
    <s v="2024-07-12"/>
    <s v="2024-07-18"/>
    <s v="2024-07-22"/>
    <x v="3"/>
    <s v="Medellin"/>
    <s v="SERV03"/>
    <x v="9"/>
    <m/>
    <x v="0"/>
    <n v="1"/>
    <x v="0"/>
    <x v="0"/>
    <x v="0"/>
    <n v="10000000"/>
    <x v="0"/>
    <x v="1"/>
    <x v="1"/>
    <x v="1"/>
  </r>
  <r>
    <x v="255"/>
    <x v="217"/>
    <s v="CUBRIMIENTO"/>
    <x v="0"/>
    <m/>
    <s v="2024-05-28"/>
    <s v="2024-05-31"/>
    <s v="2024-06-04 15:34:12"/>
    <s v="2024-06-12 17:48:33"/>
    <s v="2024-06-19 12:02:55"/>
    <s v="2024-07-16 08:29:03"/>
    <s v="2024-10-10 08:23:54"/>
    <s v="2024-06-04"/>
    <s v="2024-06-06"/>
    <s v="2024-06-13"/>
    <s v="2024-06-18"/>
    <s v="2024-06-25"/>
    <x v="3"/>
    <s v="Medellin"/>
    <s v="FLANCHE02"/>
    <x v="97"/>
    <m/>
    <x v="3"/>
    <n v="1"/>
    <x v="102"/>
    <x v="0"/>
    <x v="0"/>
    <n v="1478930"/>
    <x v="0"/>
    <x v="0"/>
    <x v="0"/>
    <x v="6"/>
  </r>
  <r>
    <x v="255"/>
    <x v="217"/>
    <s v="CUBRIMIENTO"/>
    <x v="0"/>
    <m/>
    <s v="2024-05-28"/>
    <s v="2024-05-31"/>
    <s v="2024-06-04 15:34:12"/>
    <s v="2024-06-12 17:48:33"/>
    <s v="2024-06-19 12:02:55"/>
    <s v="2024-07-16 08:29:03"/>
    <s v="2024-10-10 08:23:54"/>
    <s v="2024-06-04"/>
    <s v="2024-06-06"/>
    <s v="2024-06-13"/>
    <s v="2024-06-18"/>
    <s v="2024-06-25"/>
    <x v="3"/>
    <s v="Medellin"/>
    <s v="SERV03"/>
    <x v="9"/>
    <m/>
    <x v="0"/>
    <n v="1"/>
    <x v="0"/>
    <x v="0"/>
    <x v="0"/>
    <n v="450000"/>
    <x v="0"/>
    <x v="1"/>
    <x v="1"/>
    <x v="6"/>
  </r>
  <r>
    <x v="255"/>
    <x v="217"/>
    <s v="CUBRIMIENTO"/>
    <x v="0"/>
    <m/>
    <s v="2024-05-28"/>
    <s v="2024-05-31"/>
    <s v="2024-06-04 15:34:12"/>
    <s v="2024-06-12 17:48:33"/>
    <s v="2024-06-19 12:02:55"/>
    <s v="2024-07-16 08:29:03"/>
    <s v="2024-10-10 08:23:54"/>
    <s v="2024-06-04"/>
    <s v="2024-06-06"/>
    <s v="2024-06-13"/>
    <s v="2024-06-18"/>
    <s v="2024-06-25"/>
    <x v="3"/>
    <s v="Medellin"/>
    <s v="SOMB01"/>
    <x v="71"/>
    <s v="LONA DICKSON VERDE FORESTA REF:6687"/>
    <x v="3"/>
    <n v="1"/>
    <x v="102"/>
    <x v="0"/>
    <x v="12"/>
    <n v="12843722"/>
    <x v="0"/>
    <x v="6"/>
    <x v="5"/>
    <x v="6"/>
  </r>
  <r>
    <x v="255"/>
    <x v="217"/>
    <s v="CUBRIMIENTO"/>
    <x v="0"/>
    <m/>
    <s v="2024-05-28"/>
    <s v="2024-05-31"/>
    <s v="2024-06-04 15:34:12"/>
    <s v="2024-06-12 17:48:33"/>
    <s v="2024-06-19 12:02:55"/>
    <s v="2024-07-16 08:29:03"/>
    <s v="2024-10-10 08:23:54"/>
    <s v="2024-06-04"/>
    <s v="2024-06-06"/>
    <s v="2024-06-13"/>
    <s v="2024-06-18"/>
    <s v="2024-06-25"/>
    <x v="3"/>
    <s v="Medellin"/>
    <s v="TRANSP06"/>
    <x v="59"/>
    <m/>
    <x v="0"/>
    <n v="1"/>
    <x v="0"/>
    <x v="0"/>
    <x v="0"/>
    <n v="250000"/>
    <x v="0"/>
    <x v="1"/>
    <x v="1"/>
    <x v="6"/>
  </r>
  <r>
    <x v="256"/>
    <x v="71"/>
    <s v="CUBRIMIENTO"/>
    <x v="0"/>
    <m/>
    <s v="2024-05-29"/>
    <s v="2024-05-30"/>
    <s v="2024-05-30 11:36:30"/>
    <s v="2024-06-26 10:49:35"/>
    <s v="2024-06-03 21:32:04"/>
    <s v="2024-06-11 10:09:21"/>
    <s v="0000-00-00 00:00:00"/>
    <s v="2024-06-03"/>
    <s v="2024-06-03"/>
    <s v="2024-06-24"/>
    <s v="2024-07-16"/>
    <s v="2024-07-16"/>
    <x v="10"/>
    <s v="Cali"/>
    <s v="SERV10"/>
    <x v="396"/>
    <m/>
    <x v="0"/>
    <n v="1"/>
    <x v="0"/>
    <x v="0"/>
    <x v="0"/>
    <n v="3500000"/>
    <x v="0"/>
    <x v="1"/>
    <x v="1"/>
    <x v="6"/>
  </r>
  <r>
    <x v="257"/>
    <x v="92"/>
    <s v="CUBRIMIENTO"/>
    <x v="0"/>
    <m/>
    <s v="2024-05-29"/>
    <s v="2024-05-30"/>
    <s v="2024-05-30 16:51:02"/>
    <s v="0000-00-00 00:00:00"/>
    <s v="2024-05-30 16:51:07"/>
    <s v="2024-06-05 08:27:00"/>
    <s v="0000-00-00 00:00:00"/>
    <s v="2024-05-31"/>
    <s v="2024-05-31"/>
    <s v="2024-06-04"/>
    <s v="2024-06-05"/>
    <s v="2024-06-05"/>
    <x v="0"/>
    <s v="Toscany"/>
    <s v="21307"/>
    <x v="260"/>
    <m/>
    <x v="0"/>
    <n v="10"/>
    <x v="0"/>
    <x v="0"/>
    <x v="0"/>
    <n v="520000"/>
    <x v="0"/>
    <x v="0"/>
    <x v="0"/>
    <x v="6"/>
  </r>
  <r>
    <x v="258"/>
    <x v="218"/>
    <s v="CUBRIMIENTO"/>
    <x v="0"/>
    <m/>
    <s v="2024-05-29"/>
    <s v="2024-05-31"/>
    <s v="2024-06-04 15:40:38"/>
    <s v="0000-00-00 00:00:00"/>
    <s v="2024-06-04 16:20:35"/>
    <s v="2024-06-06 14:33:39"/>
    <s v="2024-07-03 12:20:23"/>
    <s v="2024-06-04"/>
    <s v="2024-06-04"/>
    <s v="2024-06-06"/>
    <s v="2024-06-10"/>
    <s v="2024-06-12"/>
    <x v="3"/>
    <s v="Medellin"/>
    <s v="4976"/>
    <x v="366"/>
    <m/>
    <x v="3"/>
    <n v="3"/>
    <x v="0"/>
    <x v="0"/>
    <x v="0"/>
    <n v="731700"/>
    <x v="0"/>
    <x v="0"/>
    <x v="0"/>
    <x v="6"/>
  </r>
  <r>
    <x v="258"/>
    <x v="218"/>
    <s v="CUBRIMIENTO"/>
    <x v="0"/>
    <m/>
    <s v="2024-05-29"/>
    <s v="2024-05-31"/>
    <s v="2024-06-04 15:40:38"/>
    <s v="0000-00-00 00:00:00"/>
    <s v="2024-06-04 16:20:35"/>
    <s v="2024-06-06 14:33:39"/>
    <s v="2024-07-03 12:20:23"/>
    <s v="2024-06-04"/>
    <s v="2024-06-04"/>
    <s v="2024-06-06"/>
    <s v="2024-06-10"/>
    <s v="2024-06-12"/>
    <x v="3"/>
    <s v="Medellin"/>
    <s v="SERV03"/>
    <x v="9"/>
    <m/>
    <x v="0"/>
    <n v="1"/>
    <x v="0"/>
    <x v="0"/>
    <x v="0"/>
    <n v="200000"/>
    <x v="0"/>
    <x v="1"/>
    <x v="1"/>
    <x v="6"/>
  </r>
  <r>
    <x v="258"/>
    <x v="218"/>
    <s v="CUBRIMIENTO"/>
    <x v="0"/>
    <m/>
    <s v="2024-05-29"/>
    <s v="2024-05-31"/>
    <s v="2024-06-04 15:40:38"/>
    <s v="0000-00-00 00:00:00"/>
    <s v="2024-06-04 16:20:35"/>
    <s v="2024-06-06 14:33:39"/>
    <s v="2024-07-03 12:20:23"/>
    <s v="2024-06-04"/>
    <s v="2024-06-04"/>
    <s v="2024-06-06"/>
    <s v="2024-06-10"/>
    <s v="2024-06-12"/>
    <x v="3"/>
    <s v="Medellin"/>
    <s v="TRANSP06"/>
    <x v="59"/>
    <m/>
    <x v="0"/>
    <n v="1"/>
    <x v="0"/>
    <x v="0"/>
    <x v="0"/>
    <n v="140000"/>
    <x v="0"/>
    <x v="1"/>
    <x v="1"/>
    <x v="6"/>
  </r>
  <r>
    <x v="259"/>
    <x v="128"/>
    <s v="MUEBLES CC CUBRIMIENTOS"/>
    <x v="0"/>
    <m/>
    <s v="2024-05-29"/>
    <s v="2024-05-29"/>
    <s v="2024-05-29 16:31:46"/>
    <s v="0000-00-00 00:00:00"/>
    <s v="2024-05-29 16:31:52"/>
    <s v="2024-05-31 08:05:29"/>
    <s v="0000-00-00 00:00:00"/>
    <s v="2024-05-30"/>
    <s v="2024-05-30"/>
    <s v="2024-06-03"/>
    <s v="2024-06-04"/>
    <s v="2024-06-04"/>
    <x v="7"/>
    <s v="Toscany"/>
    <s v="12119"/>
    <x v="283"/>
    <m/>
    <x v="0"/>
    <n v="18"/>
    <x v="0"/>
    <x v="0"/>
    <x v="0"/>
    <n v="946800"/>
    <x v="0"/>
    <x v="0"/>
    <x v="0"/>
    <x v="6"/>
  </r>
  <r>
    <x v="260"/>
    <x v="154"/>
    <s v="CUBRIMIENTO"/>
    <x v="0"/>
    <m/>
    <s v="2024-05-29"/>
    <s v="2024-06-06"/>
    <s v="2024-06-06 15:14:32"/>
    <s v="0000-00-00 00:00:00"/>
    <s v="2024-06-06 16:56:07"/>
    <s v="2024-06-07 12:21:34"/>
    <s v="0000-00-00 00:00:00"/>
    <s v="2024-06-07"/>
    <s v="2024-06-07"/>
    <s v="2024-06-11"/>
    <s v="2024-06-12"/>
    <s v="2024-06-12"/>
    <x v="0"/>
    <s v="Toscany"/>
    <s v="11435"/>
    <x v="229"/>
    <m/>
    <x v="0"/>
    <n v="15"/>
    <x v="0"/>
    <x v="0"/>
    <x v="0"/>
    <n v="882345"/>
    <x v="0"/>
    <x v="0"/>
    <x v="0"/>
    <x v="6"/>
  </r>
  <r>
    <x v="261"/>
    <x v="219"/>
    <s v="MUEBLES CC CUBRIMIENTOS"/>
    <x v="0"/>
    <m/>
    <s v="2024-05-30"/>
    <s v="2024-06-25"/>
    <s v="2024-06-27 09:14:13"/>
    <s v="0000-00-00 00:00:00"/>
    <s v="2024-08-01 15:47:37"/>
    <s v="2024-08-05 17:12:56"/>
    <s v="2024-09-30 16:45:26"/>
    <s v="2024-06-27"/>
    <s v="2024-06-27"/>
    <s v="2024-08-01"/>
    <s v="2024-08-06"/>
    <s v="2024-08-09"/>
    <x v="1"/>
    <s v="Virtual"/>
    <s v="12742"/>
    <x v="294"/>
    <s v="LONA DICKSON VERDE FORESTA REF:6687"/>
    <x v="0"/>
    <n v="4"/>
    <x v="0"/>
    <x v="0"/>
    <x v="0"/>
    <n v="4535580"/>
    <x v="0"/>
    <x v="0"/>
    <x v="0"/>
    <x v="7"/>
  </r>
  <r>
    <x v="261"/>
    <x v="219"/>
    <s v="MUEBLES CC CUBRIMIENTOS"/>
    <x v="0"/>
    <m/>
    <s v="2024-05-30"/>
    <s v="2024-06-25"/>
    <s v="2024-06-27 09:14:13"/>
    <s v="0000-00-00 00:00:00"/>
    <s v="2024-08-01 15:47:37"/>
    <s v="2024-08-05 17:12:56"/>
    <s v="2024-09-30 16:45:26"/>
    <s v="2024-06-27"/>
    <s v="2024-06-27"/>
    <s v="2024-08-01"/>
    <s v="2024-08-06"/>
    <s v="2024-08-09"/>
    <x v="1"/>
    <s v="Virtual"/>
    <s v="TRANSP07"/>
    <x v="47"/>
    <m/>
    <x v="0"/>
    <n v="1"/>
    <x v="0"/>
    <x v="0"/>
    <x v="0"/>
    <n v="180000"/>
    <x v="0"/>
    <x v="0"/>
    <x v="0"/>
    <x v="7"/>
  </r>
  <r>
    <x v="262"/>
    <x v="220"/>
    <s v="CUBRIMIENTO"/>
    <x v="0"/>
    <m/>
    <s v="0000-00-00"/>
    <s v="2024-06-12"/>
    <s v="2024-06-13 14:43:53"/>
    <s v="0000-00-00 00:00:00"/>
    <s v="2024-06-28 10:42:59"/>
    <s v="2024-07-02 11:54:52"/>
    <s v="0000-00-00 00:00:00"/>
    <s v="2024-06-14"/>
    <s v="2024-06-14"/>
    <s v="2024-06-28"/>
    <s v="2024-07-03"/>
    <s v="2024-07-03"/>
    <x v="0"/>
    <s v="Cali"/>
    <s v="REP043"/>
    <x v="188"/>
    <m/>
    <x v="0"/>
    <n v="1"/>
    <x v="0"/>
    <x v="0"/>
    <x v="0"/>
    <n v="216000"/>
    <x v="0"/>
    <x v="0"/>
    <x v="0"/>
    <x v="6"/>
  </r>
  <r>
    <x v="263"/>
    <x v="168"/>
    <s v="CUBRIMIENTO"/>
    <x v="0"/>
    <m/>
    <s v="2024-05-30"/>
    <s v="2024-05-30"/>
    <s v="2024-05-30 16:40:32"/>
    <s v="0000-00-00 00:00:00"/>
    <s v="2024-05-30 16:40:36"/>
    <s v="2024-06-05 08:20:20"/>
    <s v="0000-00-00 00:00:00"/>
    <s v="2024-05-31"/>
    <s v="2024-05-31"/>
    <s v="2024-06-04"/>
    <s v="2024-06-05"/>
    <s v="2024-06-05"/>
    <x v="0"/>
    <s v="Toscany"/>
    <s v="15740"/>
    <x v="336"/>
    <m/>
    <x v="0"/>
    <n v="8"/>
    <x v="0"/>
    <x v="0"/>
    <x v="0"/>
    <n v="1040000"/>
    <x v="0"/>
    <x v="0"/>
    <x v="0"/>
    <x v="6"/>
  </r>
  <r>
    <x v="263"/>
    <x v="168"/>
    <s v="CUBRIMIENTO"/>
    <x v="0"/>
    <m/>
    <s v="2024-05-30"/>
    <s v="2024-05-30"/>
    <s v="2024-05-30 16:40:32"/>
    <s v="0000-00-00 00:00:00"/>
    <s v="2024-05-30 16:40:36"/>
    <s v="2024-06-05 08:20:20"/>
    <s v="0000-00-00 00:00:00"/>
    <s v="2024-05-31"/>
    <s v="2024-05-31"/>
    <s v="2024-06-04"/>
    <s v="2024-06-05"/>
    <s v="2024-06-05"/>
    <x v="0"/>
    <s v="Toscany"/>
    <s v="TUBSM01"/>
    <x v="397"/>
    <m/>
    <x v="0"/>
    <n v="1"/>
    <x v="0"/>
    <x v="0"/>
    <x v="0"/>
    <n v="248740"/>
    <x v="0"/>
    <x v="0"/>
    <x v="0"/>
    <x v="6"/>
  </r>
  <r>
    <x v="264"/>
    <x v="156"/>
    <s v="CUBRIMIENTO"/>
    <x v="0"/>
    <m/>
    <s v="2024-05-30"/>
    <s v="2024-05-30"/>
    <s v="2024-05-30 16:45:28"/>
    <s v="0000-00-00 00:00:00"/>
    <s v="2024-05-30 16:45:37"/>
    <s v="2024-05-31 11:21:31"/>
    <s v="0000-00-00 00:00:00"/>
    <s v="2024-05-31"/>
    <s v="2024-05-31"/>
    <s v="2024-06-04"/>
    <s v="2024-06-05"/>
    <s v="2024-06-05"/>
    <x v="0"/>
    <s v="Toscany"/>
    <s v="12119"/>
    <x v="283"/>
    <m/>
    <x v="0"/>
    <n v="12"/>
    <x v="0"/>
    <x v="0"/>
    <x v="0"/>
    <n v="631200"/>
    <x v="0"/>
    <x v="0"/>
    <x v="0"/>
    <x v="6"/>
  </r>
  <r>
    <x v="264"/>
    <x v="156"/>
    <s v="CUBRIMIENTO"/>
    <x v="0"/>
    <m/>
    <s v="2024-05-30"/>
    <s v="2024-05-30"/>
    <s v="2024-05-30 16:45:28"/>
    <s v="0000-00-00 00:00:00"/>
    <s v="2024-05-30 16:45:37"/>
    <s v="2024-05-31 11:21:31"/>
    <s v="0000-00-00 00:00:00"/>
    <s v="2024-05-31"/>
    <s v="2024-05-31"/>
    <s v="2024-06-04"/>
    <s v="2024-06-05"/>
    <s v="2024-06-05"/>
    <x v="0"/>
    <s v="Toscany"/>
    <s v="TUBSM01"/>
    <x v="397"/>
    <m/>
    <x v="0"/>
    <n v="4"/>
    <x v="0"/>
    <x v="0"/>
    <x v="0"/>
    <n v="994956"/>
    <x v="0"/>
    <x v="0"/>
    <x v="0"/>
    <x v="6"/>
  </r>
  <r>
    <x v="265"/>
    <x v="221"/>
    <s v="CUBRIMIENTO"/>
    <x v="0"/>
    <m/>
    <s v="2024-05-30"/>
    <s v="2024-05-30"/>
    <s v="2024-05-30 16:32:58"/>
    <s v="0000-00-00 00:00:00"/>
    <s v="2024-05-30 16:33:02"/>
    <s v="2024-05-31 07:36:57"/>
    <s v="0000-00-00 00:00:00"/>
    <s v="2024-05-31"/>
    <s v="2024-05-31"/>
    <s v="2024-06-04"/>
    <s v="2024-06-05"/>
    <s v="2024-06-05"/>
    <x v="0"/>
    <s v="Toscany"/>
    <s v="11435"/>
    <x v="229"/>
    <m/>
    <x v="0"/>
    <n v="1"/>
    <x v="0"/>
    <x v="0"/>
    <x v="0"/>
    <n v="67227"/>
    <x v="0"/>
    <x v="0"/>
    <x v="0"/>
    <x v="6"/>
  </r>
  <r>
    <x v="266"/>
    <x v="222"/>
    <s v="CUBRIMIENTO"/>
    <x v="0"/>
    <m/>
    <s v="2024-05-30"/>
    <s v="2024-05-30"/>
    <s v="2024-06-04 09:38:43"/>
    <s v="0000-00-00 00:00:00"/>
    <s v="2024-06-05 16:13:43"/>
    <s v="2024-06-05 16:13:53"/>
    <s v="0000-00-00 00:00:00"/>
    <s v="2024-06-03"/>
    <s v="2024-06-03"/>
    <s v="2024-06-05"/>
    <s v="2024-06-06"/>
    <s v="2024-06-06"/>
    <x v="3"/>
    <s v="Virtual"/>
    <s v="11432"/>
    <x v="242"/>
    <m/>
    <x v="0"/>
    <n v="1"/>
    <x v="0"/>
    <x v="0"/>
    <x v="0"/>
    <n v="0"/>
    <x v="0"/>
    <x v="0"/>
    <x v="0"/>
    <x v="6"/>
  </r>
  <r>
    <x v="267"/>
    <x v="223"/>
    <s v="CUBRIMIENTO"/>
    <x v="0"/>
    <m/>
    <s v="2024-05-30"/>
    <s v="2024-05-31"/>
    <s v="2024-05-31 14:16:36"/>
    <s v="0000-00-00 00:00:00"/>
    <s v="2024-05-31 14:16:41"/>
    <s v="2024-06-05 08:07:32"/>
    <s v="0000-00-00 00:00:00"/>
    <s v="2024-06-03"/>
    <s v="2024-06-03"/>
    <s v="2024-06-05"/>
    <s v="2024-06-06"/>
    <s v="2024-06-06"/>
    <x v="0"/>
    <s v="Toscany"/>
    <s v="35"/>
    <x v="292"/>
    <m/>
    <x v="0"/>
    <n v="8.5"/>
    <x v="0"/>
    <x v="0"/>
    <x v="0"/>
    <n v="447100"/>
    <x v="0"/>
    <x v="0"/>
    <x v="0"/>
    <x v="6"/>
  </r>
  <r>
    <x v="268"/>
    <x v="61"/>
    <s v="CUBRIMIENTO"/>
    <x v="0"/>
    <m/>
    <s v="2024-05-30"/>
    <s v="2024-06-04"/>
    <s v="2024-06-04 15:23:57"/>
    <s v="0000-00-00 00:00:00"/>
    <s v="2024-06-04 16:16:47"/>
    <s v="2024-06-06 14:38:39"/>
    <s v="0000-00-00 00:00:00"/>
    <s v="2024-06-06"/>
    <s v="2024-06-06"/>
    <s v="2024-06-10"/>
    <s v="2024-06-11"/>
    <s v="2024-06-11"/>
    <x v="3"/>
    <s v="Medellin"/>
    <s v="3151"/>
    <x v="57"/>
    <m/>
    <x v="0"/>
    <n v="72"/>
    <x v="0"/>
    <x v="0"/>
    <x v="0"/>
    <n v="0"/>
    <x v="0"/>
    <x v="0"/>
    <x v="0"/>
    <x v="6"/>
  </r>
  <r>
    <x v="269"/>
    <x v="224"/>
    <s v="MUEBLES CC CUBRIMIENTOS"/>
    <x v="0"/>
    <m/>
    <s v="2024-05-30"/>
    <s v="2024-06-25"/>
    <s v="2024-06-26 16:16:40"/>
    <s v="2024-07-08 17:34:01"/>
    <s v="2024-08-21 08:13:27"/>
    <s v="2024-08-21 08:13:55"/>
    <s v="2024-08-23 18:53:49"/>
    <s v="2024-06-27"/>
    <s v="2024-07-18"/>
    <s v="2024-08-30"/>
    <s v="2024-09-04"/>
    <s v="2024-09-09"/>
    <x v="3"/>
    <s v="Bogota"/>
    <s v="8909"/>
    <x v="398"/>
    <s v="LONA DICKSON CAFE FONDO ENTERO REF:U224"/>
    <x v="0"/>
    <n v="2"/>
    <x v="0"/>
    <x v="0"/>
    <x v="0"/>
    <n v="3538268"/>
    <x v="0"/>
    <x v="0"/>
    <x v="0"/>
    <x v="7"/>
  </r>
  <r>
    <x v="269"/>
    <x v="224"/>
    <s v="MUEBLES CC CUBRIMIENTOS"/>
    <x v="0"/>
    <m/>
    <s v="2024-05-30"/>
    <s v="2024-06-25"/>
    <s v="2024-06-26 16:16:40"/>
    <s v="2024-07-08 17:34:01"/>
    <s v="2024-08-21 08:13:27"/>
    <s v="2024-08-21 08:13:55"/>
    <s v="2024-08-23 18:53:49"/>
    <s v="2024-06-27"/>
    <s v="2024-07-18"/>
    <s v="2024-08-30"/>
    <s v="2024-09-04"/>
    <s v="2024-09-09"/>
    <x v="3"/>
    <s v="Bogota"/>
    <s v="PUBL01"/>
    <x v="117"/>
    <m/>
    <x v="0"/>
    <n v="4"/>
    <x v="103"/>
    <x v="17"/>
    <x v="0"/>
    <n v="475020"/>
    <x v="0"/>
    <x v="0"/>
    <x v="0"/>
    <x v="7"/>
  </r>
  <r>
    <x v="270"/>
    <x v="225"/>
    <s v="CUBRIMIENTO"/>
    <x v="0"/>
    <m/>
    <s v="2024-05-31"/>
    <s v="2024-05-31"/>
    <s v="2024-05-31 13:51:05"/>
    <s v="2024-06-06 14:11:35"/>
    <s v="2024-06-13 13:22:22"/>
    <s v="2024-06-20 07:30:31"/>
    <s v="2024-07-02 14:02:08"/>
    <s v="2024-06-04"/>
    <s v="2024-06-07"/>
    <s v="2024-06-17"/>
    <s v="2024-06-19"/>
    <s v="2024-06-27"/>
    <x v="1"/>
    <s v="Barranquilla"/>
    <s v="FLANCHE01"/>
    <x v="51"/>
    <m/>
    <x v="3"/>
    <n v="1"/>
    <x v="7"/>
    <x v="0"/>
    <x v="0"/>
    <n v="960717"/>
    <x v="0"/>
    <x v="0"/>
    <x v="0"/>
    <x v="6"/>
  </r>
  <r>
    <x v="270"/>
    <x v="225"/>
    <s v="CUBRIMIENTO"/>
    <x v="0"/>
    <m/>
    <s v="2024-05-31"/>
    <s v="2024-05-31"/>
    <s v="2024-05-31 13:51:05"/>
    <s v="2024-06-06 14:11:35"/>
    <s v="2024-06-13 13:22:22"/>
    <s v="2024-06-20 07:30:31"/>
    <s v="2024-07-02 14:02:08"/>
    <s v="2024-06-04"/>
    <s v="2024-06-07"/>
    <s v="2024-06-17"/>
    <s v="2024-06-19"/>
    <s v="2024-06-27"/>
    <x v="1"/>
    <s v="Barranquilla"/>
    <s v="PLT01"/>
    <x v="98"/>
    <m/>
    <x v="3"/>
    <n v="6"/>
    <x v="0"/>
    <x v="0"/>
    <x v="0"/>
    <n v="653046"/>
    <x v="0"/>
    <x v="0"/>
    <x v="0"/>
    <x v="6"/>
  </r>
  <r>
    <x v="270"/>
    <x v="225"/>
    <s v="CUBRIMIENTO"/>
    <x v="0"/>
    <m/>
    <s v="2024-05-31"/>
    <s v="2024-05-31"/>
    <s v="2024-05-31 13:51:05"/>
    <s v="2024-06-06 14:11:35"/>
    <s v="2024-06-13 13:22:22"/>
    <s v="2024-06-20 07:30:31"/>
    <s v="2024-07-02 14:02:08"/>
    <s v="2024-06-04"/>
    <s v="2024-06-07"/>
    <s v="2024-06-17"/>
    <s v="2024-06-19"/>
    <s v="2024-06-27"/>
    <x v="1"/>
    <s v="Barranquilla"/>
    <s v="SERV03"/>
    <x v="9"/>
    <m/>
    <x v="0"/>
    <n v="1"/>
    <x v="0"/>
    <x v="0"/>
    <x v="0"/>
    <n v="500000"/>
    <x v="0"/>
    <x v="1"/>
    <x v="1"/>
    <x v="6"/>
  </r>
  <r>
    <x v="270"/>
    <x v="225"/>
    <s v="CUBRIMIENTO"/>
    <x v="0"/>
    <m/>
    <s v="2024-05-31"/>
    <s v="2024-05-31"/>
    <s v="2024-05-31 13:51:05"/>
    <s v="2024-06-06 14:11:35"/>
    <s v="2024-06-13 13:22:22"/>
    <s v="2024-06-20 07:30:31"/>
    <s v="2024-07-02 14:02:08"/>
    <s v="2024-06-04"/>
    <s v="2024-06-07"/>
    <s v="2024-06-17"/>
    <s v="2024-06-19"/>
    <s v="2024-06-27"/>
    <x v="1"/>
    <s v="Barranquilla"/>
    <s v="SOMB02"/>
    <x v="363"/>
    <s v="LONA DICKSON ARENA VETEADO U337"/>
    <x v="3"/>
    <n v="1"/>
    <x v="7"/>
    <x v="0"/>
    <x v="13"/>
    <n v="13443118"/>
    <x v="0"/>
    <x v="6"/>
    <x v="12"/>
    <x v="6"/>
  </r>
  <r>
    <x v="270"/>
    <x v="225"/>
    <s v="CUBRIMIENTO"/>
    <x v="0"/>
    <m/>
    <s v="2024-05-31"/>
    <s v="2024-05-31"/>
    <s v="2024-05-31 13:51:05"/>
    <s v="2024-06-06 14:11:35"/>
    <s v="2024-06-13 13:22:22"/>
    <s v="2024-06-20 07:30:31"/>
    <s v="2024-07-02 14:02:08"/>
    <s v="2024-06-04"/>
    <s v="2024-06-07"/>
    <s v="2024-06-17"/>
    <s v="2024-06-19"/>
    <s v="2024-06-27"/>
    <x v="1"/>
    <s v="Barranquilla"/>
    <s v="TRANSP05"/>
    <x v="198"/>
    <m/>
    <x v="0"/>
    <n v="1"/>
    <x v="0"/>
    <x v="0"/>
    <x v="0"/>
    <n v="300000"/>
    <x v="0"/>
    <x v="1"/>
    <x v="1"/>
    <x v="6"/>
  </r>
  <r>
    <x v="271"/>
    <x v="226"/>
    <s v="CUBRIMIENTO"/>
    <x v="0"/>
    <m/>
    <s v="2024-05-31"/>
    <s v="2024-06-17"/>
    <s v="2024-06-18 14:32:03"/>
    <s v="2024-07-03 15:35:14"/>
    <s v="2024-07-23 10:43:14"/>
    <s v="2024-07-23 18:03:45"/>
    <s v="2024-08-06 10:13:19"/>
    <s v="2024-06-19"/>
    <s v="2024-06-26"/>
    <s v="2024-07-04"/>
    <s v="2024-07-09"/>
    <s v="2024-07-16"/>
    <x v="1"/>
    <s v="Medellin"/>
    <s v="FLANCHE01"/>
    <x v="51"/>
    <m/>
    <x v="3"/>
    <n v="1"/>
    <x v="104"/>
    <x v="0"/>
    <x v="0"/>
    <n v="1454800"/>
    <x v="0"/>
    <x v="0"/>
    <x v="0"/>
    <x v="1"/>
  </r>
  <r>
    <x v="271"/>
    <x v="226"/>
    <s v="CUBRIMIENTO"/>
    <x v="0"/>
    <m/>
    <s v="2024-05-31"/>
    <s v="2024-06-17"/>
    <s v="2024-06-18 14:32:03"/>
    <s v="2024-07-03 15:35:14"/>
    <s v="2024-07-23 10:43:14"/>
    <s v="2024-07-23 18:03:45"/>
    <s v="2024-08-06 10:13:19"/>
    <s v="2024-06-19"/>
    <s v="2024-06-26"/>
    <s v="2024-07-04"/>
    <s v="2024-07-09"/>
    <s v="2024-07-16"/>
    <x v="1"/>
    <s v="Medellin"/>
    <s v="PLITE09"/>
    <x v="252"/>
    <s v="LONA PERGOTEX BLACKOUT BLANCA 3 M"/>
    <x v="3"/>
    <n v="1"/>
    <x v="105"/>
    <x v="0"/>
    <x v="65"/>
    <n v="16877820"/>
    <x v="0"/>
    <x v="4"/>
    <x v="6"/>
    <x v="1"/>
  </r>
  <r>
    <x v="271"/>
    <x v="226"/>
    <s v="CUBRIMIENTO"/>
    <x v="0"/>
    <m/>
    <s v="2024-05-31"/>
    <s v="2024-06-17"/>
    <s v="2024-06-18 14:32:03"/>
    <s v="2024-07-03 15:35:14"/>
    <s v="2024-07-23 10:43:14"/>
    <s v="2024-07-23 18:03:45"/>
    <s v="2024-08-06 10:13:19"/>
    <s v="2024-06-19"/>
    <s v="2024-06-26"/>
    <s v="2024-07-04"/>
    <s v="2024-07-09"/>
    <s v="2024-07-16"/>
    <x v="1"/>
    <s v="Medellin"/>
    <s v="PLT53"/>
    <x v="399"/>
    <m/>
    <x v="3"/>
    <n v="1"/>
    <x v="0"/>
    <x v="0"/>
    <x v="0"/>
    <n v="52964"/>
    <x v="0"/>
    <x v="0"/>
    <x v="0"/>
    <x v="1"/>
  </r>
  <r>
    <x v="271"/>
    <x v="226"/>
    <s v="CUBRIMIENTO"/>
    <x v="0"/>
    <m/>
    <s v="2024-05-31"/>
    <s v="2024-06-17"/>
    <s v="2024-06-18 14:32:03"/>
    <s v="2024-07-03 15:35:14"/>
    <s v="2024-07-23 10:43:14"/>
    <s v="2024-07-23 18:03:45"/>
    <s v="2024-08-06 10:13:19"/>
    <s v="2024-06-19"/>
    <s v="2024-06-26"/>
    <s v="2024-07-04"/>
    <s v="2024-07-09"/>
    <s v="2024-07-16"/>
    <x v="1"/>
    <s v="Medellin"/>
    <s v="SERV03"/>
    <x v="9"/>
    <m/>
    <x v="0"/>
    <n v="1"/>
    <x v="0"/>
    <x v="0"/>
    <x v="0"/>
    <n v="380000"/>
    <x v="0"/>
    <x v="1"/>
    <x v="1"/>
    <x v="1"/>
  </r>
  <r>
    <x v="271"/>
    <x v="226"/>
    <s v="CUBRIMIENTO"/>
    <x v="0"/>
    <m/>
    <s v="2024-05-31"/>
    <s v="2024-06-17"/>
    <s v="2024-06-18 14:32:03"/>
    <s v="2024-07-03 15:35:14"/>
    <s v="2024-07-23 10:43:14"/>
    <s v="2024-07-23 18:03:45"/>
    <s v="2024-08-06 10:13:19"/>
    <s v="2024-06-19"/>
    <s v="2024-06-26"/>
    <s v="2024-07-04"/>
    <s v="2024-07-09"/>
    <s v="2024-07-16"/>
    <x v="1"/>
    <s v="Medellin"/>
    <s v="TENS02"/>
    <x v="139"/>
    <m/>
    <x v="3"/>
    <n v="1"/>
    <x v="73"/>
    <x v="0"/>
    <x v="0"/>
    <n v="793585"/>
    <x v="0"/>
    <x v="0"/>
    <x v="0"/>
    <x v="1"/>
  </r>
  <r>
    <x v="271"/>
    <x v="226"/>
    <s v="CUBRIMIENTO"/>
    <x v="0"/>
    <m/>
    <s v="2024-05-31"/>
    <s v="2024-06-17"/>
    <s v="2024-06-18 14:32:03"/>
    <s v="2024-07-03 15:35:14"/>
    <s v="2024-07-23 10:43:14"/>
    <s v="2024-07-23 18:03:45"/>
    <s v="2024-08-06 10:13:19"/>
    <s v="2024-06-19"/>
    <s v="2024-06-26"/>
    <s v="2024-07-04"/>
    <s v="2024-07-09"/>
    <s v="2024-07-16"/>
    <x v="1"/>
    <s v="Medellin"/>
    <s v="TRANSP06"/>
    <x v="59"/>
    <m/>
    <x v="0"/>
    <n v="1"/>
    <x v="0"/>
    <x v="0"/>
    <x v="0"/>
    <n v="280000"/>
    <x v="0"/>
    <x v="1"/>
    <x v="1"/>
    <x v="1"/>
  </r>
  <r>
    <x v="271"/>
    <x v="226"/>
    <s v="CUBRIMIENTO"/>
    <x v="0"/>
    <m/>
    <s v="2024-05-31"/>
    <s v="2024-06-17"/>
    <s v="2024-06-18 14:32:03"/>
    <s v="2024-07-03 15:35:14"/>
    <s v="2024-07-23 10:43:14"/>
    <s v="2024-07-23 18:03:45"/>
    <s v="2024-08-06 10:13:19"/>
    <s v="2024-06-19"/>
    <s v="2024-06-26"/>
    <s v="2024-07-04"/>
    <s v="2024-07-09"/>
    <s v="2024-07-16"/>
    <x v="1"/>
    <s v="Medellin"/>
    <s v="VIGAAC04"/>
    <x v="400"/>
    <m/>
    <x v="3"/>
    <n v="1"/>
    <x v="106"/>
    <x v="0"/>
    <x v="0"/>
    <n v="651548"/>
    <x v="0"/>
    <x v="0"/>
    <x v="0"/>
    <x v="1"/>
  </r>
  <r>
    <x v="272"/>
    <x v="25"/>
    <s v="MUEBLES CC CUBRIMIENTOS"/>
    <x v="0"/>
    <m/>
    <s v="2024-05-31"/>
    <s v="2024-06-20"/>
    <s v="2024-07-09 13:26:35"/>
    <s v="2024-07-09 13:26:43"/>
    <s v="2024-07-13 13:19:49"/>
    <s v="2024-07-22 12:18:53"/>
    <s v="2024-07-26 03:34:13"/>
    <s v="2024-07-12"/>
    <s v="2024-07-27"/>
    <s v="2024-08-02"/>
    <s v="2024-08-05"/>
    <s v="2024-08-12"/>
    <x v="3"/>
    <s v="Cali"/>
    <s v="27249"/>
    <x v="64"/>
    <m/>
    <x v="0"/>
    <n v="5"/>
    <x v="0"/>
    <x v="0"/>
    <x v="0"/>
    <n v="919260"/>
    <x v="0"/>
    <x v="0"/>
    <x v="0"/>
    <x v="7"/>
  </r>
  <r>
    <x v="272"/>
    <x v="25"/>
    <s v="MUEBLES CC CUBRIMIENTOS"/>
    <x v="0"/>
    <m/>
    <s v="2024-05-31"/>
    <s v="2024-06-20"/>
    <s v="2024-07-09 13:26:35"/>
    <s v="2024-07-09 13:26:43"/>
    <s v="2024-07-13 13:19:49"/>
    <s v="2024-07-22 12:18:53"/>
    <s v="2024-07-26 03:34:13"/>
    <s v="2024-07-12"/>
    <s v="2024-07-27"/>
    <s v="2024-08-02"/>
    <s v="2024-08-05"/>
    <s v="2024-08-12"/>
    <x v="3"/>
    <s v="Cali"/>
    <s v="BANE14"/>
    <x v="222"/>
    <s v="WINCAP SERIE 40 NEGRO/CAFE OSCURO DN910"/>
    <x v="3"/>
    <n v="1"/>
    <x v="107"/>
    <x v="5"/>
    <x v="0"/>
    <n v="7625553"/>
    <x v="0"/>
    <x v="9"/>
    <x v="9"/>
    <x v="7"/>
  </r>
  <r>
    <x v="272"/>
    <x v="25"/>
    <s v="MUEBLES CC CUBRIMIENTOS"/>
    <x v="0"/>
    <m/>
    <s v="2024-05-31"/>
    <s v="2024-06-20"/>
    <s v="2024-07-09 13:26:35"/>
    <s v="2024-07-09 13:26:43"/>
    <s v="2024-07-13 13:19:49"/>
    <s v="2024-07-22 12:18:53"/>
    <s v="2024-07-26 03:34:13"/>
    <s v="2024-07-12"/>
    <s v="2024-07-27"/>
    <s v="2024-08-02"/>
    <s v="2024-08-05"/>
    <s v="2024-08-12"/>
    <x v="3"/>
    <s v="Cali"/>
    <s v="BANE14"/>
    <x v="222"/>
    <s v="WINCAP SERIE 40 NEGRO/CAFE OSCURO DN910"/>
    <x v="3"/>
    <n v="4"/>
    <x v="108"/>
    <x v="5"/>
    <x v="0"/>
    <n v="20386116"/>
    <x v="0"/>
    <x v="9"/>
    <x v="9"/>
    <x v="7"/>
  </r>
  <r>
    <x v="272"/>
    <x v="25"/>
    <s v="MUEBLES CC CUBRIMIENTOS"/>
    <x v="0"/>
    <m/>
    <s v="2024-05-31"/>
    <s v="2024-06-20"/>
    <s v="2024-07-09 13:26:35"/>
    <s v="2024-07-09 13:26:43"/>
    <s v="2024-07-13 13:19:49"/>
    <s v="2024-07-22 12:18:53"/>
    <s v="2024-07-26 03:34:13"/>
    <s v="2024-07-12"/>
    <s v="2024-07-27"/>
    <s v="2024-08-02"/>
    <s v="2024-08-05"/>
    <s v="2024-08-12"/>
    <x v="3"/>
    <s v="Cali"/>
    <s v="PUBL01"/>
    <x v="117"/>
    <m/>
    <x v="0"/>
    <n v="17"/>
    <x v="109"/>
    <x v="18"/>
    <x v="0"/>
    <n v="380120"/>
    <x v="0"/>
    <x v="0"/>
    <x v="0"/>
    <x v="7"/>
  </r>
  <r>
    <x v="272"/>
    <x v="25"/>
    <s v="MUEBLES CC CUBRIMIENTOS"/>
    <x v="0"/>
    <m/>
    <s v="2024-05-31"/>
    <s v="2024-06-20"/>
    <s v="2024-07-09 13:26:35"/>
    <s v="2024-07-09 13:26:43"/>
    <s v="2024-07-13 13:19:49"/>
    <s v="2024-07-22 12:18:53"/>
    <s v="2024-07-26 03:34:13"/>
    <s v="2024-07-12"/>
    <s v="2024-07-27"/>
    <s v="2024-08-02"/>
    <s v="2024-08-05"/>
    <s v="2024-08-12"/>
    <x v="3"/>
    <s v="Cali"/>
    <s v="SERV04"/>
    <x v="50"/>
    <m/>
    <x v="0"/>
    <n v="5"/>
    <x v="0"/>
    <x v="0"/>
    <x v="0"/>
    <n v="150000"/>
    <x v="0"/>
    <x v="1"/>
    <x v="1"/>
    <x v="7"/>
  </r>
  <r>
    <x v="273"/>
    <x v="227"/>
    <s v="MUEBLES CC CUBRIMIENTOS"/>
    <x v="0"/>
    <m/>
    <s v="2024-05-31"/>
    <s v="2024-06-04"/>
    <s v="2024-06-05 15:03:26"/>
    <s v="0000-00-00 00:00:00"/>
    <s v="2024-06-05 15:36:22"/>
    <s v="2024-06-06 16:34:11"/>
    <s v="2024-06-25 09:09:36"/>
    <s v="2024-06-06"/>
    <s v="2024-06-06"/>
    <s v="2024-07-12"/>
    <s v="2024-07-16"/>
    <s v="2024-07-18"/>
    <x v="1"/>
    <s v="Barranquilla"/>
    <s v="11973"/>
    <x v="309"/>
    <m/>
    <x v="0"/>
    <n v="1"/>
    <x v="0"/>
    <x v="0"/>
    <x v="0"/>
    <n v="429982"/>
    <x v="0"/>
    <x v="2"/>
    <x v="0"/>
    <x v="1"/>
  </r>
  <r>
    <x v="273"/>
    <x v="227"/>
    <s v="MUEBLES CC CUBRIMIENTOS"/>
    <x v="0"/>
    <m/>
    <s v="2024-05-31"/>
    <s v="2024-06-04"/>
    <s v="2024-06-05 15:03:26"/>
    <s v="0000-00-00 00:00:00"/>
    <s v="2024-06-05 15:36:22"/>
    <s v="2024-06-06 16:34:11"/>
    <s v="2024-06-25 09:09:36"/>
    <s v="2024-06-06"/>
    <s v="2024-06-06"/>
    <s v="2024-07-12"/>
    <s v="2024-07-16"/>
    <s v="2024-07-18"/>
    <x v="1"/>
    <s v="Barranquilla"/>
    <s v="1795"/>
    <x v="321"/>
    <s v="PENDIENTE DEFINIR CLIENTE"/>
    <x v="0"/>
    <n v="2"/>
    <x v="0"/>
    <x v="0"/>
    <x v="0"/>
    <n v="2091026"/>
    <x v="0"/>
    <x v="2"/>
    <x v="0"/>
    <x v="1"/>
  </r>
  <r>
    <x v="274"/>
    <x v="168"/>
    <s v="CUBRIMIENTO"/>
    <x v="0"/>
    <m/>
    <s v="2024-05-31"/>
    <s v="2024-05-31"/>
    <s v="2024-05-31 15:06:49"/>
    <s v="0000-00-00 00:00:00"/>
    <s v="2024-05-31 15:06:55"/>
    <s v="2024-06-05 08:21:50"/>
    <s v="0000-00-00 00:00:00"/>
    <s v="2024-06-03"/>
    <s v="2024-06-03"/>
    <s v="2024-06-05"/>
    <s v="2024-06-06"/>
    <s v="2024-06-06"/>
    <x v="0"/>
    <s v="Toscany"/>
    <s v="11454"/>
    <x v="274"/>
    <m/>
    <x v="0"/>
    <n v="6"/>
    <x v="0"/>
    <x v="0"/>
    <x v="0"/>
    <n v="111000"/>
    <x v="0"/>
    <x v="0"/>
    <x v="0"/>
    <x v="6"/>
  </r>
  <r>
    <x v="275"/>
    <x v="228"/>
    <s v="MUEBLES CC CUBRIMIENTOS"/>
    <x v="0"/>
    <m/>
    <s v="2024-05-31"/>
    <s v="2024-09-27"/>
    <s v="2024-10-01 09:19:12"/>
    <s v="0000-00-00 00:00:00"/>
    <s v="0000-00-00 00:00:00"/>
    <s v="2024-10-07 09:51:54"/>
    <s v="2024-10-16 07:13:58"/>
    <s v="2024-09-30"/>
    <s v="2024-09-30"/>
    <s v="2024-10-25"/>
    <s v="2024-10-29"/>
    <s v="2024-10-29"/>
    <x v="1"/>
    <s v="Toscana"/>
    <s v="5453"/>
    <x v="401"/>
    <m/>
    <x v="4"/>
    <n v="6"/>
    <x v="0"/>
    <x v="0"/>
    <x v="0"/>
    <n v="3147284.16"/>
    <x v="0"/>
    <x v="2"/>
    <x v="0"/>
    <x v="0"/>
  </r>
  <r>
    <x v="276"/>
    <x v="116"/>
    <s v="CUBRIMIENTO"/>
    <x v="0"/>
    <m/>
    <s v="2024-05-31"/>
    <s v="2024-05-31"/>
    <s v="2024-06-04 10:55:26"/>
    <s v="0000-00-00 00:00:00"/>
    <s v="2024-06-04 10:55:32"/>
    <s v="2025-10-21 05:16:48"/>
    <s v="0000-00-00 00:00:00"/>
    <s v="2024-06-03"/>
    <s v="2024-06-03"/>
    <s v="2024-06-05"/>
    <s v="2024-06-06"/>
    <s v="2024-06-06"/>
    <x v="0"/>
    <s v="Toscany"/>
    <s v="18006"/>
    <x v="324"/>
    <m/>
    <x v="0"/>
    <n v="25.4"/>
    <x v="0"/>
    <x v="0"/>
    <x v="0"/>
    <n v="1336040"/>
    <x v="0"/>
    <x v="0"/>
    <x v="0"/>
    <x v="6"/>
  </r>
  <r>
    <x v="277"/>
    <x v="229"/>
    <s v="CUBRIMIENTO"/>
    <x v="0"/>
    <m/>
    <s v="2024-05-31"/>
    <s v="2024-06-04"/>
    <s v="2024-06-11 10:55:18"/>
    <s v="2024-07-26 18:23:54"/>
    <s v="2024-08-17 09:47:40"/>
    <s v="2024-08-23 11:29:21"/>
    <s v="0000-00-00 00:00:00"/>
    <s v="2024-06-12"/>
    <s v="2024-07-27"/>
    <s v="2024-08-18"/>
    <s v="2024-08-23"/>
    <s v="2024-08-31"/>
    <x v="8"/>
    <s v="Barranquilla"/>
    <s v="26705"/>
    <x v="402"/>
    <m/>
    <x v="0"/>
    <n v="1"/>
    <x v="0"/>
    <x v="0"/>
    <x v="0"/>
    <n v="400000"/>
    <x v="0"/>
    <x v="0"/>
    <x v="0"/>
    <x v="7"/>
  </r>
  <r>
    <x v="277"/>
    <x v="229"/>
    <s v="CUBRIMIENTO"/>
    <x v="0"/>
    <m/>
    <s v="2024-05-31"/>
    <s v="2024-06-04"/>
    <s v="2024-06-11 10:55:18"/>
    <s v="2024-07-26 18:23:54"/>
    <s v="2024-08-17 09:47:40"/>
    <s v="2024-08-23 11:29:21"/>
    <s v="0000-00-00 00:00:00"/>
    <s v="2024-06-12"/>
    <s v="2024-07-27"/>
    <s v="2024-08-18"/>
    <s v="2024-08-23"/>
    <s v="2024-08-31"/>
    <x v="8"/>
    <s v="Barranquilla"/>
    <s v="27249"/>
    <x v="64"/>
    <m/>
    <x v="0"/>
    <n v="2"/>
    <x v="0"/>
    <x v="0"/>
    <x v="0"/>
    <n v="294164"/>
    <x v="0"/>
    <x v="0"/>
    <x v="0"/>
    <x v="7"/>
  </r>
  <r>
    <x v="277"/>
    <x v="229"/>
    <s v="CUBRIMIENTO"/>
    <x v="0"/>
    <m/>
    <s v="2024-05-31"/>
    <s v="2024-06-04"/>
    <s v="2024-06-11 10:55:18"/>
    <s v="2024-07-26 18:23:54"/>
    <s v="2024-08-17 09:47:40"/>
    <s v="2024-08-23 11:29:21"/>
    <s v="0000-00-00 00:00:00"/>
    <s v="2024-06-12"/>
    <s v="2024-07-27"/>
    <s v="2024-08-18"/>
    <s v="2024-08-23"/>
    <s v="2024-08-31"/>
    <x v="8"/>
    <s v="Barranquilla"/>
    <s v="CORB01"/>
    <x v="262"/>
    <s v="LONA PERGOTEX TRASLUCIDA BLANCA 3M"/>
    <x v="10"/>
    <n v="1"/>
    <x v="110"/>
    <x v="0"/>
    <x v="34"/>
    <n v="2188162"/>
    <x v="0"/>
    <x v="0"/>
    <x v="0"/>
    <x v="7"/>
  </r>
  <r>
    <x v="277"/>
    <x v="229"/>
    <s v="CUBRIMIENTO"/>
    <x v="0"/>
    <m/>
    <s v="2024-05-31"/>
    <s v="2024-06-04"/>
    <s v="2024-06-11 10:55:18"/>
    <s v="2024-07-26 18:23:54"/>
    <s v="2024-08-17 09:47:40"/>
    <s v="2024-08-23 11:29:21"/>
    <s v="0000-00-00 00:00:00"/>
    <s v="2024-06-12"/>
    <s v="2024-07-27"/>
    <s v="2024-08-18"/>
    <s v="2024-08-23"/>
    <s v="2024-08-31"/>
    <x v="8"/>
    <s v="Barranquilla"/>
    <s v="FLANCHE01"/>
    <x v="51"/>
    <m/>
    <x v="10"/>
    <n v="1"/>
    <x v="7"/>
    <x v="0"/>
    <x v="0"/>
    <n v="853970"/>
    <x v="0"/>
    <x v="0"/>
    <x v="0"/>
    <x v="7"/>
  </r>
  <r>
    <x v="277"/>
    <x v="229"/>
    <s v="CUBRIMIENTO"/>
    <x v="0"/>
    <m/>
    <s v="2024-05-31"/>
    <s v="2024-06-04"/>
    <s v="2024-06-11 10:55:18"/>
    <s v="2024-07-26 18:23:54"/>
    <s v="2024-08-17 09:47:40"/>
    <s v="2024-08-23 11:29:21"/>
    <s v="0000-00-00 00:00:00"/>
    <s v="2024-06-12"/>
    <s v="2024-07-27"/>
    <s v="2024-08-18"/>
    <s v="2024-08-23"/>
    <s v="2024-08-31"/>
    <x v="8"/>
    <s v="Barranquilla"/>
    <s v="KMPLITE"/>
    <x v="251"/>
    <m/>
    <x v="0"/>
    <n v="1"/>
    <x v="7"/>
    <x v="0"/>
    <x v="0"/>
    <n v="2648820"/>
    <x v="0"/>
    <x v="0"/>
    <x v="0"/>
    <x v="7"/>
  </r>
  <r>
    <x v="277"/>
    <x v="229"/>
    <s v="CUBRIMIENTO"/>
    <x v="0"/>
    <m/>
    <s v="2024-05-31"/>
    <s v="2024-06-04"/>
    <s v="2024-06-11 10:55:18"/>
    <s v="2024-07-26 18:23:54"/>
    <s v="2024-08-17 09:47:40"/>
    <s v="2024-08-23 11:29:21"/>
    <s v="0000-00-00 00:00:00"/>
    <s v="2024-06-12"/>
    <s v="2024-07-27"/>
    <s v="2024-08-18"/>
    <s v="2024-08-23"/>
    <s v="2024-08-31"/>
    <x v="8"/>
    <s v="Barranquilla"/>
    <s v="PLITE10"/>
    <x v="263"/>
    <s v="LONA PERGOTEX TRASLUCIDA BLANCA 3M"/>
    <x v="10"/>
    <n v="1"/>
    <x v="7"/>
    <x v="0"/>
    <x v="50"/>
    <n v="12783145"/>
    <x v="0"/>
    <x v="4"/>
    <x v="6"/>
    <x v="7"/>
  </r>
  <r>
    <x v="277"/>
    <x v="229"/>
    <s v="CUBRIMIENTO"/>
    <x v="0"/>
    <m/>
    <s v="2024-05-31"/>
    <s v="2024-06-04"/>
    <s v="2024-06-11 10:55:18"/>
    <s v="2024-07-26 18:23:54"/>
    <s v="2024-08-17 09:47:40"/>
    <s v="2024-08-23 11:29:21"/>
    <s v="0000-00-00 00:00:00"/>
    <s v="2024-06-12"/>
    <s v="2024-07-27"/>
    <s v="2024-08-18"/>
    <s v="2024-08-23"/>
    <s v="2024-08-31"/>
    <x v="8"/>
    <s v="Barranquilla"/>
    <s v="PLT25"/>
    <x v="359"/>
    <m/>
    <x v="10"/>
    <n v="3"/>
    <x v="0"/>
    <x v="0"/>
    <x v="66"/>
    <n v="2787039"/>
    <x v="0"/>
    <x v="0"/>
    <x v="0"/>
    <x v="7"/>
  </r>
  <r>
    <x v="277"/>
    <x v="229"/>
    <s v="CUBRIMIENTO"/>
    <x v="0"/>
    <m/>
    <s v="2024-05-31"/>
    <s v="2024-06-04"/>
    <s v="2024-06-11 10:55:18"/>
    <s v="2024-07-26 18:23:54"/>
    <s v="2024-08-17 09:47:40"/>
    <s v="2024-08-23 11:29:21"/>
    <s v="0000-00-00 00:00:00"/>
    <s v="2024-06-12"/>
    <s v="2024-07-27"/>
    <s v="2024-08-18"/>
    <s v="2024-08-23"/>
    <s v="2024-08-31"/>
    <x v="8"/>
    <s v="Barranquilla"/>
    <s v="SILU03"/>
    <x v="307"/>
    <m/>
    <x v="0"/>
    <n v="2"/>
    <x v="7"/>
    <x v="0"/>
    <x v="0"/>
    <n v="1473546"/>
    <x v="0"/>
    <x v="0"/>
    <x v="0"/>
    <x v="7"/>
  </r>
  <r>
    <x v="278"/>
    <x v="230"/>
    <s v="MUEBLES"/>
    <x v="0"/>
    <m/>
    <s v="2024-06-01"/>
    <s v="2024-06-22"/>
    <s v="2024-06-25 13:38:25"/>
    <s v="0000-00-00 00:00:00"/>
    <s v="0000-00-00 00:00:00"/>
    <s v="2024-07-25 06:44:23"/>
    <s v="2024-07-30 06:29:58"/>
    <s v="2024-06-24"/>
    <s v="2024-06-24"/>
    <s v="2024-07-18"/>
    <s v="2024-07-22"/>
    <s v="2024-07-29"/>
    <x v="1"/>
    <s v="Bogota"/>
    <s v="9290"/>
    <x v="403"/>
    <m/>
    <x v="9"/>
    <n v="1"/>
    <x v="0"/>
    <x v="0"/>
    <x v="0"/>
    <n v="2077660"/>
    <x v="0"/>
    <x v="2"/>
    <x v="0"/>
    <x v="1"/>
  </r>
  <r>
    <x v="278"/>
    <x v="230"/>
    <s v="MUEBLES"/>
    <x v="0"/>
    <m/>
    <s v="2024-06-01"/>
    <s v="2024-06-22"/>
    <s v="2024-06-25 13:38:25"/>
    <s v="0000-00-00 00:00:00"/>
    <s v="0000-00-00 00:00:00"/>
    <s v="2024-07-25 06:44:23"/>
    <s v="2024-07-30 06:29:58"/>
    <s v="2024-06-24"/>
    <s v="2024-06-24"/>
    <s v="2024-07-18"/>
    <s v="2024-07-22"/>
    <s v="2024-07-29"/>
    <x v="1"/>
    <s v="Bogota"/>
    <s v="TRANSP07"/>
    <x v="47"/>
    <m/>
    <x v="0"/>
    <n v="1"/>
    <x v="0"/>
    <x v="0"/>
    <x v="0"/>
    <n v="250000"/>
    <x v="0"/>
    <x v="0"/>
    <x v="0"/>
    <x v="1"/>
  </r>
  <r>
    <x v="279"/>
    <x v="231"/>
    <s v="CUBRIMIENTO"/>
    <x v="0"/>
    <m/>
    <s v="2024-06-01"/>
    <s v="2024-08-28"/>
    <s v="2024-09-03 16:01:34"/>
    <s v="2024-09-19 10:57:49"/>
    <s v="2024-10-15 00:43:24"/>
    <s v="2024-10-16 10:43:00"/>
    <s v="2024-10-29 09:05:10"/>
    <s v="2024-09-04"/>
    <s v="2024-09-11"/>
    <s v="2024-09-21"/>
    <s v="2024-09-24"/>
    <s v="2024-09-30"/>
    <x v="1"/>
    <s v="Medellin"/>
    <s v="KMPLITE"/>
    <x v="251"/>
    <m/>
    <x v="0"/>
    <n v="2"/>
    <x v="3"/>
    <x v="0"/>
    <x v="0"/>
    <n v="4349446"/>
    <x v="0"/>
    <x v="0"/>
    <x v="0"/>
    <x v="4"/>
  </r>
  <r>
    <x v="279"/>
    <x v="231"/>
    <s v="CUBRIMIENTO"/>
    <x v="0"/>
    <m/>
    <s v="2024-06-01"/>
    <s v="2024-08-28"/>
    <s v="2024-09-03 16:01:34"/>
    <s v="2024-09-19 10:57:49"/>
    <s v="2024-10-15 00:43:24"/>
    <s v="2024-10-16 10:43:00"/>
    <s v="2024-10-29 09:05:10"/>
    <s v="2024-09-04"/>
    <s v="2024-09-11"/>
    <s v="2024-09-21"/>
    <s v="2024-09-24"/>
    <s v="2024-09-30"/>
    <x v="1"/>
    <s v="Medellin"/>
    <s v="PLITE10"/>
    <x v="263"/>
    <s v="LONA PERGOTEX TRASLUCIDA BLANCA 2.5M"/>
    <x v="11"/>
    <n v="2"/>
    <x v="3"/>
    <x v="0"/>
    <x v="1"/>
    <n v="14238736"/>
    <x v="0"/>
    <x v="4"/>
    <x v="6"/>
    <x v="4"/>
  </r>
  <r>
    <x v="279"/>
    <x v="231"/>
    <s v="CUBRIMIENTO"/>
    <x v="0"/>
    <m/>
    <s v="2024-06-01"/>
    <s v="2024-08-28"/>
    <s v="2024-09-03 16:01:34"/>
    <s v="2024-09-19 10:57:49"/>
    <s v="2024-10-15 00:43:24"/>
    <s v="2024-10-16 10:43:00"/>
    <s v="2024-10-29 09:05:10"/>
    <s v="2024-09-04"/>
    <s v="2024-09-11"/>
    <s v="2024-09-21"/>
    <s v="2024-09-24"/>
    <s v="2024-09-30"/>
    <x v="1"/>
    <s v="Medellin"/>
    <s v="PLT24"/>
    <x v="275"/>
    <m/>
    <x v="12"/>
    <n v="8"/>
    <x v="0"/>
    <x v="0"/>
    <x v="0"/>
    <n v="788296"/>
    <x v="0"/>
    <x v="0"/>
    <x v="0"/>
    <x v="4"/>
  </r>
  <r>
    <x v="279"/>
    <x v="231"/>
    <s v="CUBRIMIENTO"/>
    <x v="0"/>
    <m/>
    <s v="2024-06-01"/>
    <s v="2024-08-28"/>
    <s v="2024-09-03 16:01:34"/>
    <s v="2024-09-19 10:57:49"/>
    <s v="2024-10-15 00:43:24"/>
    <s v="2024-10-16 10:43:00"/>
    <s v="2024-10-29 09:05:10"/>
    <s v="2024-09-04"/>
    <s v="2024-09-11"/>
    <s v="2024-09-21"/>
    <s v="2024-09-24"/>
    <s v="2024-09-30"/>
    <x v="1"/>
    <s v="Medellin"/>
    <s v="SERV03"/>
    <x v="9"/>
    <m/>
    <x v="0"/>
    <n v="1"/>
    <x v="0"/>
    <x v="0"/>
    <x v="0"/>
    <n v="380000"/>
    <x v="0"/>
    <x v="1"/>
    <x v="1"/>
    <x v="4"/>
  </r>
  <r>
    <x v="279"/>
    <x v="231"/>
    <s v="CUBRIMIENTO"/>
    <x v="0"/>
    <m/>
    <s v="2024-06-01"/>
    <s v="2024-08-28"/>
    <s v="2024-09-03 16:01:34"/>
    <s v="2024-09-19 10:57:49"/>
    <s v="2024-10-15 00:43:24"/>
    <s v="2024-10-16 10:43:00"/>
    <s v="2024-10-29 09:05:10"/>
    <s v="2024-09-04"/>
    <s v="2024-09-11"/>
    <s v="2024-09-21"/>
    <s v="2024-09-24"/>
    <s v="2024-09-30"/>
    <x v="1"/>
    <s v="Medellin"/>
    <s v="TRANSP06"/>
    <x v="59"/>
    <m/>
    <x v="0"/>
    <n v="1"/>
    <x v="0"/>
    <x v="0"/>
    <x v="0"/>
    <n v="250000"/>
    <x v="0"/>
    <x v="1"/>
    <x v="1"/>
    <x v="4"/>
  </r>
  <r>
    <x v="280"/>
    <x v="232"/>
    <s v="CUBRIMIENTO"/>
    <x v="0"/>
    <m/>
    <s v="2024-06-04"/>
    <s v="2024-07-11"/>
    <s v="2024-07-15 17:24:49"/>
    <s v="0000-00-00 00:00:00"/>
    <s v="2024-07-16 07:52:00"/>
    <s v="2024-07-18 13:26:45"/>
    <s v="0000-00-00 00:00:00"/>
    <s v="2024-07-12"/>
    <s v="2024-07-12"/>
    <s v="2024-07-18"/>
    <s v="2024-07-22"/>
    <s v="2024-07-22"/>
    <x v="0"/>
    <s v="Toscana"/>
    <s v="25230"/>
    <x v="404"/>
    <m/>
    <x v="0"/>
    <n v="1"/>
    <x v="0"/>
    <x v="0"/>
    <x v="0"/>
    <n v="281964.24"/>
    <x v="0"/>
    <x v="0"/>
    <x v="0"/>
    <x v="1"/>
  </r>
  <r>
    <x v="280"/>
    <x v="232"/>
    <s v="CUBRIMIENTO"/>
    <x v="0"/>
    <m/>
    <s v="2024-06-04"/>
    <s v="2024-07-11"/>
    <s v="2024-07-15 17:24:49"/>
    <s v="0000-00-00 00:00:00"/>
    <s v="2024-07-16 07:52:00"/>
    <s v="2024-07-18 13:26:45"/>
    <s v="0000-00-00 00:00:00"/>
    <s v="2024-07-12"/>
    <s v="2024-07-12"/>
    <s v="2024-07-18"/>
    <s v="2024-07-22"/>
    <s v="2024-07-22"/>
    <x v="0"/>
    <s v="Toscana"/>
    <s v="3151"/>
    <x v="57"/>
    <m/>
    <x v="0"/>
    <n v="10"/>
    <x v="0"/>
    <x v="0"/>
    <x v="0"/>
    <n v="359467.2"/>
    <x v="0"/>
    <x v="0"/>
    <x v="0"/>
    <x v="1"/>
  </r>
  <r>
    <x v="281"/>
    <x v="233"/>
    <s v="CUBRIMIENTO"/>
    <x v="0"/>
    <m/>
    <s v="2024-06-04"/>
    <s v="2024-06-11"/>
    <s v="2024-06-12 09:01:57"/>
    <s v="0000-00-00 00:00:00"/>
    <s v="2024-06-12 09:02:02"/>
    <s v="2024-06-13 07:24:14"/>
    <s v="0000-00-00 00:00:00"/>
    <s v="2024-06-12"/>
    <s v="2024-06-12"/>
    <s v="2024-06-14"/>
    <s v="2024-06-17"/>
    <s v="2024-06-17"/>
    <x v="0"/>
    <s v="Toscany"/>
    <s v="47"/>
    <x v="233"/>
    <m/>
    <x v="0"/>
    <n v="7"/>
    <x v="0"/>
    <x v="0"/>
    <x v="0"/>
    <n v="368200"/>
    <x v="0"/>
    <x v="0"/>
    <x v="0"/>
    <x v="6"/>
  </r>
  <r>
    <x v="282"/>
    <x v="234"/>
    <s v="CUBRIMIENTO"/>
    <x v="0"/>
    <m/>
    <s v="2024-06-04"/>
    <s v="2024-07-16"/>
    <s v="2024-07-18 10:18:23"/>
    <s v="2024-07-30 13:07:08"/>
    <s v="2024-09-02 12:10:07"/>
    <s v="2024-09-03 09:37:08"/>
    <s v="2024-10-25 20:21:49"/>
    <s v="2024-07-18"/>
    <s v="2024-08-02"/>
    <s v="2024-09-03"/>
    <s v="2024-09-11"/>
    <s v="2024-09-26"/>
    <x v="1"/>
    <s v="Medellin"/>
    <s v="FLANCHE01"/>
    <x v="51"/>
    <m/>
    <x v="3"/>
    <n v="1"/>
    <x v="111"/>
    <x v="0"/>
    <x v="0"/>
    <n v="5138462"/>
    <x v="0"/>
    <x v="0"/>
    <x v="0"/>
    <x v="4"/>
  </r>
  <r>
    <x v="282"/>
    <x v="234"/>
    <s v="CUBRIMIENTO"/>
    <x v="0"/>
    <m/>
    <s v="2024-06-04"/>
    <s v="2024-07-16"/>
    <s v="2024-07-18 10:18:23"/>
    <s v="2024-07-30 13:07:08"/>
    <s v="2024-09-02 12:10:07"/>
    <s v="2024-09-03 09:37:08"/>
    <s v="2024-10-25 20:21:49"/>
    <s v="2024-07-18"/>
    <s v="2024-08-02"/>
    <s v="2024-09-03"/>
    <s v="2024-09-11"/>
    <s v="2024-09-26"/>
    <x v="1"/>
    <s v="Medellin"/>
    <s v="PLITE10"/>
    <x v="263"/>
    <s v="LONA PERGOTEX BLACKOUT BLANCA 3 M"/>
    <x v="3"/>
    <n v="2"/>
    <x v="112"/>
    <x v="0"/>
    <x v="67"/>
    <n v="18531618"/>
    <x v="0"/>
    <x v="4"/>
    <x v="6"/>
    <x v="4"/>
  </r>
  <r>
    <x v="282"/>
    <x v="234"/>
    <s v="CUBRIMIENTO"/>
    <x v="0"/>
    <m/>
    <s v="2024-06-04"/>
    <s v="2024-07-16"/>
    <s v="2024-07-18 10:18:23"/>
    <s v="2024-07-30 13:07:08"/>
    <s v="2024-09-02 12:10:07"/>
    <s v="2024-09-03 09:37:08"/>
    <s v="2024-10-25 20:21:49"/>
    <s v="2024-07-18"/>
    <s v="2024-08-02"/>
    <s v="2024-09-03"/>
    <s v="2024-09-11"/>
    <s v="2024-09-26"/>
    <x v="1"/>
    <s v="Medellin"/>
    <s v="PORTCAC03"/>
    <x v="405"/>
    <m/>
    <x v="3"/>
    <n v="3"/>
    <x v="113"/>
    <x v="1"/>
    <x v="0"/>
    <n v="15337464"/>
    <x v="0"/>
    <x v="0"/>
    <x v="0"/>
    <x v="4"/>
  </r>
  <r>
    <x v="282"/>
    <x v="234"/>
    <s v="CUBRIMIENTO"/>
    <x v="0"/>
    <m/>
    <s v="2024-06-04"/>
    <s v="2024-07-16"/>
    <s v="2024-07-18 10:18:23"/>
    <s v="2024-07-30 13:07:08"/>
    <s v="2024-09-02 12:10:07"/>
    <s v="2024-09-03 09:37:08"/>
    <s v="2024-10-25 20:21:49"/>
    <s v="2024-07-18"/>
    <s v="2024-08-02"/>
    <s v="2024-09-03"/>
    <s v="2024-09-11"/>
    <s v="2024-09-26"/>
    <x v="1"/>
    <s v="Medellin"/>
    <s v="SERV03"/>
    <x v="9"/>
    <m/>
    <x v="0"/>
    <n v="1"/>
    <x v="0"/>
    <x v="0"/>
    <x v="0"/>
    <n v="490000"/>
    <x v="0"/>
    <x v="1"/>
    <x v="1"/>
    <x v="4"/>
  </r>
  <r>
    <x v="282"/>
    <x v="234"/>
    <s v="CUBRIMIENTO"/>
    <x v="0"/>
    <m/>
    <s v="2024-06-04"/>
    <s v="2024-07-16"/>
    <s v="2024-07-18 10:18:23"/>
    <s v="2024-07-30 13:07:08"/>
    <s v="2024-09-02 12:10:07"/>
    <s v="2024-09-03 09:37:08"/>
    <s v="2024-10-25 20:21:49"/>
    <s v="2024-07-18"/>
    <s v="2024-08-02"/>
    <s v="2024-09-03"/>
    <s v="2024-09-11"/>
    <s v="2024-09-26"/>
    <x v="1"/>
    <s v="Medellin"/>
    <s v="TRANSP06"/>
    <x v="59"/>
    <m/>
    <x v="0"/>
    <n v="1"/>
    <x v="0"/>
    <x v="0"/>
    <x v="0"/>
    <n v="420000"/>
    <x v="0"/>
    <x v="1"/>
    <x v="1"/>
    <x v="4"/>
  </r>
  <r>
    <x v="282"/>
    <x v="234"/>
    <s v="CUBRIMIENTO"/>
    <x v="0"/>
    <m/>
    <s v="2024-06-04"/>
    <s v="2024-07-16"/>
    <s v="2024-07-18 10:18:23"/>
    <s v="2024-07-30 13:07:08"/>
    <s v="2024-09-02 12:10:07"/>
    <s v="2024-09-03 09:37:08"/>
    <s v="2024-10-25 20:21:49"/>
    <s v="2024-07-18"/>
    <s v="2024-08-02"/>
    <s v="2024-09-03"/>
    <s v="2024-09-11"/>
    <s v="2024-09-26"/>
    <x v="1"/>
    <s v="Medellin"/>
    <s v="VIGAAC04"/>
    <x v="400"/>
    <m/>
    <x v="3"/>
    <n v="4"/>
    <x v="114"/>
    <x v="0"/>
    <x v="0"/>
    <n v="3439128"/>
    <x v="0"/>
    <x v="0"/>
    <x v="0"/>
    <x v="4"/>
  </r>
  <r>
    <x v="283"/>
    <x v="234"/>
    <s v="CUBRIMIENTO"/>
    <x v="0"/>
    <m/>
    <s v="2024-06-04"/>
    <s v="2024-07-16"/>
    <s v="2024-07-18 10:09:11"/>
    <s v="2024-07-29 10:02:35"/>
    <s v="2024-08-13 16:19:03"/>
    <s v="2024-08-21 08:12:13"/>
    <s v="2024-10-25 20:25:35"/>
    <s v="2024-07-18"/>
    <s v="2024-07-29"/>
    <s v="2024-08-13"/>
    <s v="2024-08-21"/>
    <s v="2024-08-29"/>
    <x v="1"/>
    <s v="Medellin"/>
    <s v="PLITE12"/>
    <x v="406"/>
    <s v="LONA PERGOTEX BLACKOUT BLANCA 3 M"/>
    <x v="3"/>
    <n v="1"/>
    <x v="115"/>
    <x v="0"/>
    <x v="68"/>
    <n v="11255806"/>
    <x v="0"/>
    <x v="4"/>
    <x v="6"/>
    <x v="7"/>
  </r>
  <r>
    <x v="283"/>
    <x v="234"/>
    <s v="CUBRIMIENTO"/>
    <x v="0"/>
    <m/>
    <s v="2024-06-04"/>
    <s v="2024-07-16"/>
    <s v="2024-07-18 10:09:11"/>
    <s v="2024-07-29 10:02:35"/>
    <s v="2024-08-13 16:19:03"/>
    <s v="2024-08-21 08:12:13"/>
    <s v="2024-10-25 20:25:35"/>
    <s v="2024-07-18"/>
    <s v="2024-07-29"/>
    <s v="2024-08-13"/>
    <s v="2024-08-21"/>
    <s v="2024-08-29"/>
    <x v="1"/>
    <s v="Medellin"/>
    <s v="SERV03"/>
    <x v="9"/>
    <m/>
    <x v="0"/>
    <n v="1"/>
    <x v="0"/>
    <x v="0"/>
    <x v="0"/>
    <n v="250000"/>
    <x v="0"/>
    <x v="1"/>
    <x v="1"/>
    <x v="7"/>
  </r>
  <r>
    <x v="283"/>
    <x v="234"/>
    <s v="CUBRIMIENTO"/>
    <x v="0"/>
    <m/>
    <s v="2024-06-04"/>
    <s v="2024-07-16"/>
    <s v="2024-07-18 10:09:11"/>
    <s v="2024-07-29 10:02:35"/>
    <s v="2024-08-13 16:19:03"/>
    <s v="2024-08-21 08:12:13"/>
    <s v="2024-10-25 20:25:35"/>
    <s v="2024-07-18"/>
    <s v="2024-07-29"/>
    <s v="2024-08-13"/>
    <s v="2024-08-21"/>
    <s v="2024-08-29"/>
    <x v="1"/>
    <s v="Medellin"/>
    <s v="TRANSP06"/>
    <x v="59"/>
    <m/>
    <x v="0"/>
    <n v="1"/>
    <x v="0"/>
    <x v="0"/>
    <x v="0"/>
    <n v="210000"/>
    <x v="0"/>
    <x v="1"/>
    <x v="1"/>
    <x v="7"/>
  </r>
  <r>
    <x v="284"/>
    <x v="235"/>
    <s v="MUEBLES CC CUBRIMIENTOS"/>
    <x v="0"/>
    <m/>
    <s v="2024-06-04"/>
    <s v="2024-06-28"/>
    <s v="2024-07-03 14:14:32"/>
    <s v="0000-00-00 00:00:00"/>
    <s v="2024-07-08 07:40:30"/>
    <s v="2024-07-08 07:41:09"/>
    <s v="2024-07-11 16:53:38"/>
    <s v="2024-07-02"/>
    <s v="2024-07-02"/>
    <s v="2024-08-05"/>
    <s v="2024-08-23"/>
    <s v="2024-08-27"/>
    <x v="1"/>
    <s v="Medellin"/>
    <s v="1010114"/>
    <x v="141"/>
    <m/>
    <x v="0"/>
    <n v="2"/>
    <x v="0"/>
    <x v="0"/>
    <x v="0"/>
    <n v="200000"/>
    <x v="0"/>
    <x v="0"/>
    <x v="0"/>
    <x v="7"/>
  </r>
  <r>
    <x v="284"/>
    <x v="235"/>
    <s v="MUEBLES CC CUBRIMIENTOS"/>
    <x v="0"/>
    <m/>
    <s v="2024-06-04"/>
    <s v="2024-06-28"/>
    <s v="2024-07-03 14:14:32"/>
    <s v="0000-00-00 00:00:00"/>
    <s v="2024-07-08 07:40:30"/>
    <s v="2024-07-08 07:41:09"/>
    <s v="2024-07-11 16:53:38"/>
    <s v="2024-07-02"/>
    <s v="2024-07-02"/>
    <s v="2024-08-05"/>
    <s v="2024-08-23"/>
    <s v="2024-08-27"/>
    <x v="1"/>
    <s v="Medellin"/>
    <s v="3151"/>
    <x v="57"/>
    <m/>
    <x v="0"/>
    <n v="73"/>
    <x v="0"/>
    <x v="0"/>
    <x v="0"/>
    <n v="4745000"/>
    <x v="0"/>
    <x v="0"/>
    <x v="0"/>
    <x v="7"/>
  </r>
  <r>
    <x v="284"/>
    <x v="235"/>
    <s v="MUEBLES CC CUBRIMIENTOS"/>
    <x v="0"/>
    <m/>
    <s v="2024-06-04"/>
    <s v="2024-06-28"/>
    <s v="2024-07-03 14:14:32"/>
    <s v="0000-00-00 00:00:00"/>
    <s v="2024-07-08 07:40:30"/>
    <s v="2024-07-08 07:41:09"/>
    <s v="2024-07-11 16:53:38"/>
    <s v="2024-07-02"/>
    <s v="2024-07-02"/>
    <s v="2024-08-05"/>
    <s v="2024-08-23"/>
    <s v="2024-08-27"/>
    <x v="1"/>
    <s v="Medellin"/>
    <s v="SERV03"/>
    <x v="9"/>
    <m/>
    <x v="0"/>
    <n v="1"/>
    <x v="0"/>
    <x v="0"/>
    <x v="0"/>
    <n v="200000"/>
    <x v="0"/>
    <x v="1"/>
    <x v="1"/>
    <x v="7"/>
  </r>
  <r>
    <x v="284"/>
    <x v="235"/>
    <s v="MUEBLES CC CUBRIMIENTOS"/>
    <x v="0"/>
    <m/>
    <s v="2024-06-04"/>
    <s v="2024-06-28"/>
    <s v="2024-07-03 14:14:32"/>
    <s v="0000-00-00 00:00:00"/>
    <s v="2024-07-08 07:40:30"/>
    <s v="2024-07-08 07:41:09"/>
    <s v="2024-07-11 16:53:38"/>
    <s v="2024-07-02"/>
    <s v="2024-07-02"/>
    <s v="2024-08-05"/>
    <s v="2024-08-23"/>
    <s v="2024-08-27"/>
    <x v="1"/>
    <s v="Medellin"/>
    <s v="SERV04"/>
    <x v="50"/>
    <m/>
    <x v="0"/>
    <n v="2"/>
    <x v="0"/>
    <x v="0"/>
    <x v="0"/>
    <n v="360000"/>
    <x v="0"/>
    <x v="1"/>
    <x v="1"/>
    <x v="7"/>
  </r>
  <r>
    <x v="284"/>
    <x v="235"/>
    <s v="MUEBLES CC CUBRIMIENTOS"/>
    <x v="0"/>
    <m/>
    <s v="2024-06-04"/>
    <s v="2024-06-28"/>
    <s v="2024-07-03 14:14:32"/>
    <s v="0000-00-00 00:00:00"/>
    <s v="2024-07-08 07:40:30"/>
    <s v="2024-07-08 07:41:09"/>
    <s v="2024-07-11 16:53:38"/>
    <s v="2024-07-02"/>
    <s v="2024-07-02"/>
    <s v="2024-08-05"/>
    <s v="2024-08-23"/>
    <s v="2024-08-27"/>
    <x v="1"/>
    <s v="Medellin"/>
    <s v="TRANSP06"/>
    <x v="59"/>
    <m/>
    <x v="0"/>
    <n v="1"/>
    <x v="0"/>
    <x v="0"/>
    <x v="0"/>
    <n v="320000"/>
    <x v="0"/>
    <x v="1"/>
    <x v="1"/>
    <x v="7"/>
  </r>
  <r>
    <x v="284"/>
    <x v="235"/>
    <s v="MUEBLES CC CUBRIMIENTOS"/>
    <x v="0"/>
    <m/>
    <s v="2024-06-04"/>
    <s v="2024-06-28"/>
    <s v="2024-07-03 14:14:32"/>
    <s v="0000-00-00 00:00:00"/>
    <s v="2024-07-08 07:40:30"/>
    <s v="2024-07-08 07:41:09"/>
    <s v="2024-07-11 16:53:38"/>
    <s v="2024-07-02"/>
    <s v="2024-07-02"/>
    <s v="2024-08-05"/>
    <s v="2024-08-23"/>
    <s v="2024-08-27"/>
    <x v="1"/>
    <s v="Medellin"/>
    <s v="TUBSM03"/>
    <x v="407"/>
    <m/>
    <x v="0"/>
    <n v="1"/>
    <x v="0"/>
    <x v="0"/>
    <x v="0"/>
    <n v="465000"/>
    <x v="0"/>
    <x v="0"/>
    <x v="0"/>
    <x v="7"/>
  </r>
  <r>
    <x v="285"/>
    <x v="236"/>
    <s v="MUEBLES CC CUBRIMIENTOS"/>
    <x v="0"/>
    <m/>
    <s v="2024-06-04"/>
    <s v="2024-06-04"/>
    <s v="2024-06-04 16:24:49"/>
    <s v="0000-00-00 00:00:00"/>
    <s v="2024-06-04 16:47:27"/>
    <s v="2024-06-05 10:37:38"/>
    <s v="0000-00-00 00:00:00"/>
    <s v="2024-06-06"/>
    <s v="2024-06-06"/>
    <s v="2024-07-12"/>
    <s v="2024-07-16"/>
    <s v="2024-07-16"/>
    <x v="7"/>
    <s v="Virtual"/>
    <s v="1795"/>
    <x v="321"/>
    <s v="LONA DICKSON NEGRO FONDO ENT REF:6028"/>
    <x v="0"/>
    <n v="1"/>
    <x v="0"/>
    <x v="0"/>
    <x v="0"/>
    <n v="0"/>
    <x v="0"/>
    <x v="2"/>
    <x v="0"/>
    <x v="1"/>
  </r>
  <r>
    <x v="286"/>
    <x v="237"/>
    <s v="CUBRIMIENTO"/>
    <x v="0"/>
    <m/>
    <s v="2024-06-04"/>
    <s v="2024-06-13"/>
    <s v="2024-06-14 09:31:37"/>
    <s v="0000-00-00 00:00:00"/>
    <s v="2024-06-14 09:31:49"/>
    <s v="2024-06-14 17:43:25"/>
    <s v="0000-00-00 00:00:00"/>
    <s v="2024-06-14"/>
    <s v="2024-06-14"/>
    <s v="2024-06-19"/>
    <s v="2024-06-20"/>
    <s v="2024-06-20"/>
    <x v="0"/>
    <s v="Toscany"/>
    <s v="1010106"/>
    <x v="408"/>
    <m/>
    <x v="0"/>
    <n v="4"/>
    <x v="0"/>
    <x v="0"/>
    <x v="0"/>
    <n v="86800"/>
    <x v="0"/>
    <x v="0"/>
    <x v="0"/>
    <x v="6"/>
  </r>
  <r>
    <x v="286"/>
    <x v="237"/>
    <s v="CUBRIMIENTO"/>
    <x v="0"/>
    <m/>
    <s v="2024-06-04"/>
    <s v="2024-06-13"/>
    <s v="2024-06-14 09:31:37"/>
    <s v="0000-00-00 00:00:00"/>
    <s v="2024-06-14 09:31:49"/>
    <s v="2024-06-14 17:43:25"/>
    <s v="0000-00-00 00:00:00"/>
    <s v="2024-06-14"/>
    <s v="2024-06-14"/>
    <s v="2024-06-19"/>
    <s v="2024-06-20"/>
    <s v="2024-06-20"/>
    <x v="0"/>
    <s v="Toscany"/>
    <s v="11700"/>
    <x v="409"/>
    <m/>
    <x v="0"/>
    <n v="1"/>
    <x v="0"/>
    <x v="0"/>
    <x v="0"/>
    <n v="140000"/>
    <x v="0"/>
    <x v="0"/>
    <x v="0"/>
    <x v="6"/>
  </r>
  <r>
    <x v="287"/>
    <x v="238"/>
    <s v="CUBRIMIENTO"/>
    <x v="0"/>
    <m/>
    <s v="2024-06-04"/>
    <s v="2024-06-04"/>
    <s v="2024-06-05 10:12:27"/>
    <s v="0000-00-00 00:00:00"/>
    <s v="2024-06-05 10:12:33"/>
    <s v="2024-06-05 15:21:34"/>
    <s v="0000-00-00 00:00:00"/>
    <s v="2024-06-05"/>
    <s v="2024-06-05"/>
    <s v="2024-06-07"/>
    <s v="2024-06-10"/>
    <s v="2024-06-10"/>
    <x v="0"/>
    <s v="Toscany"/>
    <s v="11435"/>
    <x v="229"/>
    <m/>
    <x v="0"/>
    <n v="8"/>
    <x v="0"/>
    <x v="0"/>
    <x v="0"/>
    <n v="537816"/>
    <x v="0"/>
    <x v="0"/>
    <x v="0"/>
    <x v="6"/>
  </r>
  <r>
    <x v="287"/>
    <x v="238"/>
    <s v="CUBRIMIENTO"/>
    <x v="0"/>
    <m/>
    <s v="2024-06-04"/>
    <s v="2024-06-04"/>
    <s v="2024-06-05 10:12:27"/>
    <s v="0000-00-00 00:00:00"/>
    <s v="2024-06-05 10:12:33"/>
    <s v="2024-06-05 15:21:34"/>
    <s v="0000-00-00 00:00:00"/>
    <s v="2024-06-05"/>
    <s v="2024-06-05"/>
    <s v="2024-06-07"/>
    <s v="2024-06-10"/>
    <s v="2024-06-10"/>
    <x v="0"/>
    <s v="Toscany"/>
    <s v="11441"/>
    <x v="204"/>
    <m/>
    <x v="0"/>
    <n v="2"/>
    <x v="0"/>
    <x v="0"/>
    <x v="0"/>
    <n v="109244"/>
    <x v="0"/>
    <x v="0"/>
    <x v="0"/>
    <x v="6"/>
  </r>
  <r>
    <x v="288"/>
    <x v="239"/>
    <s v="CUBRIMIENTO"/>
    <x v="0"/>
    <m/>
    <s v="2024-06-04"/>
    <s v="2024-06-05"/>
    <s v="2024-06-05 10:21:36"/>
    <s v="0000-00-00 00:00:00"/>
    <s v="2024-06-05 10:23:46"/>
    <s v="2024-06-05 13:44:58"/>
    <s v="0000-00-00 00:00:00"/>
    <s v="2024-06-07"/>
    <s v="2024-06-07"/>
    <s v="2024-06-11"/>
    <s v="2024-06-12"/>
    <s v="2024-06-12"/>
    <x v="0"/>
    <s v="Virtual"/>
    <s v="18077"/>
    <x v="410"/>
    <m/>
    <x v="0"/>
    <n v="10"/>
    <x v="0"/>
    <x v="0"/>
    <x v="0"/>
    <n v="0"/>
    <x v="0"/>
    <x v="0"/>
    <x v="0"/>
    <x v="6"/>
  </r>
  <r>
    <x v="289"/>
    <x v="147"/>
    <s v="CUBRIMIENTO"/>
    <x v="0"/>
    <m/>
    <s v="2024-06-04"/>
    <s v="2024-06-18"/>
    <s v="2024-06-20 09:27:18"/>
    <s v="0000-00-00 00:00:00"/>
    <s v="2024-06-20 10:25:13"/>
    <s v="2024-06-21 07:32:36"/>
    <s v="0000-00-00 00:00:00"/>
    <s v="2024-06-20"/>
    <s v="2024-06-20"/>
    <s v="2024-07-04"/>
    <s v="2024-07-18"/>
    <s v="2024-07-18"/>
    <x v="3"/>
    <s v="Cali"/>
    <s v="18461"/>
    <x v="226"/>
    <m/>
    <x v="0"/>
    <n v="40"/>
    <x v="0"/>
    <x v="0"/>
    <x v="0"/>
    <n v="224000"/>
    <x v="0"/>
    <x v="0"/>
    <x v="0"/>
    <x v="1"/>
  </r>
  <r>
    <x v="290"/>
    <x v="107"/>
    <s v="CUBRIMIENTO"/>
    <x v="0"/>
    <m/>
    <s v="2024-06-04"/>
    <s v="2024-06-05"/>
    <s v="2024-06-06 10:39:40"/>
    <s v="2024-06-07 15:14:55"/>
    <s v="2024-06-12 14:47:11"/>
    <s v="2024-06-12 14:47:49"/>
    <s v="0000-00-00 00:00:00"/>
    <s v="2024-06-06"/>
    <s v="2024-06-10"/>
    <s v="2024-06-12"/>
    <s v="2024-06-17"/>
    <s v="2024-06-17"/>
    <x v="0"/>
    <s v="Toscany"/>
    <s v="SOMB03"/>
    <x v="161"/>
    <s v="LONA DICKSON CAFE FONDO ENTERO REF:U224"/>
    <x v="8"/>
    <n v="1"/>
    <x v="116"/>
    <x v="0"/>
    <x v="13"/>
    <n v="5003400"/>
    <x v="0"/>
    <x v="6"/>
    <x v="8"/>
    <x v="6"/>
  </r>
  <r>
    <x v="291"/>
    <x v="132"/>
    <s v="CUBRIMIENTO"/>
    <x v="0"/>
    <m/>
    <s v="2024-06-04"/>
    <s v="2024-06-04"/>
    <s v="2024-06-05 10:11:11"/>
    <s v="0000-00-00 00:00:00"/>
    <s v="2024-06-05 10:11:24"/>
    <s v="2024-06-05 15:25:15"/>
    <s v="0000-00-00 00:00:00"/>
    <s v="2024-06-05"/>
    <s v="2024-06-05"/>
    <s v="2024-06-07"/>
    <s v="2024-06-10"/>
    <s v="2024-06-10"/>
    <x v="0"/>
    <s v="Toscany"/>
    <s v="11443"/>
    <x v="368"/>
    <m/>
    <x v="0"/>
    <n v="2"/>
    <x v="0"/>
    <x v="0"/>
    <x v="0"/>
    <n v="40000"/>
    <x v="0"/>
    <x v="0"/>
    <x v="0"/>
    <x v="6"/>
  </r>
  <r>
    <x v="292"/>
    <x v="240"/>
    <s v="MUEBLES CC CUBRIMIENTOS"/>
    <x v="0"/>
    <m/>
    <s v="2024-06-05"/>
    <s v="2024-06-18"/>
    <s v="2024-06-18 14:23:22"/>
    <s v="0000-00-00 00:00:00"/>
    <s v="0000-00-00 00:00:00"/>
    <s v="2024-07-02 10:21:08"/>
    <s v="0000-00-00 00:00:00"/>
    <s v="2024-06-19"/>
    <s v="2024-06-19"/>
    <s v="2024-07-03"/>
    <s v="2024-07-08"/>
    <s v="2024-07-08"/>
    <x v="3"/>
    <s v="Medellin"/>
    <s v="SERV06"/>
    <x v="42"/>
    <m/>
    <x v="0"/>
    <n v="1"/>
    <x v="0"/>
    <x v="0"/>
    <x v="0"/>
    <n v="180000"/>
    <x v="0"/>
    <x v="1"/>
    <x v="1"/>
    <x v="1"/>
  </r>
  <r>
    <x v="293"/>
    <x v="241"/>
    <s v="MUEBLES CC CUBRIMIENTOS"/>
    <x v="0"/>
    <m/>
    <s v="2024-06-05"/>
    <s v="2024-06-05"/>
    <s v="2024-06-05 12:17:52"/>
    <s v="0000-00-00 00:00:00"/>
    <s v="2024-06-05 12:17:57"/>
    <s v="2024-06-05 13:52:00"/>
    <s v="0000-00-00 00:00:00"/>
    <s v="2024-06-06"/>
    <s v="2024-06-06"/>
    <s v="2024-06-10"/>
    <s v="2024-06-11"/>
    <s v="2024-06-11"/>
    <x v="7"/>
    <s v="Toscany"/>
    <s v="12119"/>
    <x v="283"/>
    <m/>
    <x v="0"/>
    <n v="9.5"/>
    <x v="0"/>
    <x v="0"/>
    <x v="0"/>
    <n v="499700"/>
    <x v="0"/>
    <x v="0"/>
    <x v="0"/>
    <x v="6"/>
  </r>
  <r>
    <x v="294"/>
    <x v="242"/>
    <s v="MUEBLES"/>
    <x v="0"/>
    <m/>
    <s v="2024-06-05"/>
    <s v="2024-06-07"/>
    <s v="2024-06-08 11:15:39"/>
    <s v="0000-00-00 00:00:00"/>
    <s v="0000-00-00 00:00:00"/>
    <s v="2024-06-17 06:52:16"/>
    <s v="0000-00-00 00:00:00"/>
    <s v="2024-06-10"/>
    <s v="2024-06-10"/>
    <s v="2024-06-12"/>
    <s v="2024-06-14"/>
    <s v="2024-06-15"/>
    <x v="3"/>
    <s v="Cali"/>
    <s v="5467"/>
    <x v="411"/>
    <m/>
    <x v="0"/>
    <n v="2.5499999999999998"/>
    <x v="0"/>
    <x v="0"/>
    <x v="0"/>
    <n v="114750"/>
    <x v="0"/>
    <x v="0"/>
    <x v="0"/>
    <x v="6"/>
  </r>
  <r>
    <x v="295"/>
    <x v="243"/>
    <s v="MUEBLES CC CUBRIMIENTOS"/>
    <x v="0"/>
    <m/>
    <s v="2024-06-05"/>
    <s v="2024-06-25"/>
    <s v="2024-07-02 17:07:47"/>
    <s v="0000-00-00 00:00:00"/>
    <s v="0000-00-00 00:00:00"/>
    <s v="2024-09-06 16:35:01"/>
    <s v="2024-10-25 12:22:29"/>
    <s v="2024-06-26"/>
    <s v="2024-06-26"/>
    <s v="2024-07-23"/>
    <s v="2024-08-02"/>
    <s v="2024-08-08"/>
    <x v="1"/>
    <s v="Barranquilla"/>
    <s v="1739"/>
    <x v="175"/>
    <s v="LONA DICKSON CARBONE REF:U-171"/>
    <x v="0"/>
    <n v="6"/>
    <x v="0"/>
    <x v="0"/>
    <x v="0"/>
    <n v="7238760"/>
    <x v="0"/>
    <x v="2"/>
    <x v="0"/>
    <x v="1"/>
  </r>
  <r>
    <x v="295"/>
    <x v="243"/>
    <s v="MUEBLES CC CUBRIMIENTOS"/>
    <x v="0"/>
    <m/>
    <s v="2024-06-05"/>
    <s v="2024-06-25"/>
    <s v="2024-07-02 17:07:47"/>
    <s v="0000-00-00 00:00:00"/>
    <s v="0000-00-00 00:00:00"/>
    <s v="2024-09-06 16:35:01"/>
    <s v="2024-10-25 12:22:29"/>
    <s v="2024-06-26"/>
    <s v="2024-06-26"/>
    <s v="2024-07-23"/>
    <s v="2024-08-02"/>
    <s v="2024-08-08"/>
    <x v="1"/>
    <s v="Barranquilla"/>
    <s v="26900"/>
    <x v="412"/>
    <m/>
    <x v="0"/>
    <n v="6"/>
    <x v="0"/>
    <x v="0"/>
    <x v="0"/>
    <n v="4479630"/>
    <x v="0"/>
    <x v="0"/>
    <x v="0"/>
    <x v="1"/>
  </r>
  <r>
    <x v="295"/>
    <x v="243"/>
    <s v="MUEBLES CC CUBRIMIENTOS"/>
    <x v="0"/>
    <m/>
    <s v="2024-06-05"/>
    <s v="2024-06-25"/>
    <s v="2024-07-02 17:07:47"/>
    <s v="0000-00-00 00:00:00"/>
    <s v="0000-00-00 00:00:00"/>
    <s v="2024-09-06 16:35:01"/>
    <s v="2024-10-25 12:22:29"/>
    <s v="2024-06-26"/>
    <s v="2024-06-26"/>
    <s v="2024-07-23"/>
    <s v="2024-08-02"/>
    <s v="2024-08-08"/>
    <x v="1"/>
    <s v="Barranquilla"/>
    <s v="TRANSP11"/>
    <x v="177"/>
    <m/>
    <x v="0"/>
    <n v="1"/>
    <x v="0"/>
    <x v="0"/>
    <x v="0"/>
    <n v="250000"/>
    <x v="0"/>
    <x v="0"/>
    <x v="0"/>
    <x v="1"/>
  </r>
  <r>
    <x v="296"/>
    <x v="244"/>
    <s v="MUEBLES"/>
    <x v="0"/>
    <m/>
    <s v="2024-06-05"/>
    <s v="2025-01-23"/>
    <s v="2025-02-04 09:52:59"/>
    <s v="0000-00-00 00:00:00"/>
    <s v="0000-00-00 00:00:00"/>
    <s v="2025-02-19 06:54:34"/>
    <s v="0000-00-00 00:00:00"/>
    <s v="2025-01-24"/>
    <s v="2025-01-24"/>
    <s v="2025-02-07"/>
    <s v="2025-02-12"/>
    <s v="2025-02-07"/>
    <x v="3"/>
    <s v="Bogota"/>
    <s v="REP032"/>
    <x v="413"/>
    <m/>
    <x v="0"/>
    <n v="1"/>
    <x v="0"/>
    <x v="0"/>
    <x v="0"/>
    <n v="900000"/>
    <x v="0"/>
    <x v="0"/>
    <x v="0"/>
    <x v="5"/>
  </r>
  <r>
    <x v="296"/>
    <x v="244"/>
    <s v="MUEBLES"/>
    <x v="0"/>
    <m/>
    <s v="2024-06-05"/>
    <s v="2025-01-23"/>
    <s v="2025-02-04 09:52:59"/>
    <s v="0000-00-00 00:00:00"/>
    <s v="0000-00-00 00:00:00"/>
    <s v="2025-02-19 06:54:34"/>
    <s v="0000-00-00 00:00:00"/>
    <s v="2025-01-24"/>
    <s v="2025-01-24"/>
    <s v="2025-02-07"/>
    <s v="2025-02-12"/>
    <s v="2025-02-07"/>
    <x v="3"/>
    <s v="Bogota"/>
    <s v="TRANSP12"/>
    <x v="118"/>
    <m/>
    <x v="0"/>
    <n v="1"/>
    <x v="0"/>
    <x v="0"/>
    <x v="0"/>
    <n v="210000"/>
    <x v="0"/>
    <x v="1"/>
    <x v="1"/>
    <x v="5"/>
  </r>
  <r>
    <x v="297"/>
    <x v="245"/>
    <s v="CUBRIMIENTO"/>
    <x v="0"/>
    <m/>
    <s v="2024-06-05"/>
    <s v="2024-06-05"/>
    <s v="2024-06-06 10:37:39"/>
    <s v="0000-00-00 00:00:00"/>
    <s v="2024-06-06 10:37:52"/>
    <s v="2024-06-11 07:28:30"/>
    <s v="0000-00-00 00:00:00"/>
    <s v="2024-06-06"/>
    <s v="2024-06-06"/>
    <s v="2024-06-10"/>
    <s v="2024-06-11"/>
    <s v="2024-06-11"/>
    <x v="0"/>
    <s v="Toscany"/>
    <s v="11439"/>
    <x v="276"/>
    <m/>
    <x v="0"/>
    <n v="2"/>
    <x v="0"/>
    <x v="0"/>
    <x v="0"/>
    <n v="252102"/>
    <x v="0"/>
    <x v="0"/>
    <x v="0"/>
    <x v="6"/>
  </r>
  <r>
    <x v="298"/>
    <x v="246"/>
    <s v="MUEBLES CC CUBRIMIENTOS"/>
    <x v="0"/>
    <m/>
    <s v="2024-06-05"/>
    <s v="2024-06-06"/>
    <s v="2024-06-07 12:42:01"/>
    <s v="0000-00-00 00:00:00"/>
    <s v="2024-06-07 13:04:46"/>
    <s v="2024-06-07 13:04:54"/>
    <s v="0000-00-00 00:00:00"/>
    <s v="2024-06-10"/>
    <s v="2024-06-10"/>
    <s v="2024-07-16"/>
    <s v="2024-07-18"/>
    <s v="2024-07-18"/>
    <x v="7"/>
    <s v="Virtual"/>
    <s v="1795"/>
    <x v="321"/>
    <s v="LONA DICKSON VERDE FONDO ENTERO REF:0003"/>
    <x v="0"/>
    <n v="2"/>
    <x v="0"/>
    <x v="0"/>
    <x v="0"/>
    <n v="0"/>
    <x v="0"/>
    <x v="2"/>
    <x v="0"/>
    <x v="1"/>
  </r>
  <r>
    <x v="299"/>
    <x v="247"/>
    <s v="MUEBLES"/>
    <x v="0"/>
    <m/>
    <s v="2024-06-06"/>
    <s v="2024-06-08"/>
    <s v="2024-06-11 10:44:19"/>
    <s v="0000-00-00 00:00:00"/>
    <s v="2024-07-19 09:42:08"/>
    <s v="2024-07-22 07:59:20"/>
    <s v="2024-07-23 09:01:22"/>
    <s v="2024-06-10"/>
    <s v="2024-06-10"/>
    <s v="2024-07-25"/>
    <s v="2024-07-29"/>
    <s v="2024-08-10"/>
    <x v="1"/>
    <s v="Cali"/>
    <s v="100599"/>
    <x v="414"/>
    <m/>
    <x v="0"/>
    <n v="15"/>
    <x v="0"/>
    <x v="0"/>
    <x v="0"/>
    <n v="24753975"/>
    <x v="0"/>
    <x v="0"/>
    <x v="0"/>
    <x v="1"/>
  </r>
  <r>
    <x v="299"/>
    <x v="247"/>
    <s v="MUEBLES"/>
    <x v="0"/>
    <m/>
    <s v="2024-06-06"/>
    <s v="2024-06-08"/>
    <s v="2024-06-11 10:44:19"/>
    <s v="0000-00-00 00:00:00"/>
    <s v="2024-07-19 09:42:08"/>
    <s v="2024-07-22 07:59:20"/>
    <s v="2024-07-23 09:01:22"/>
    <s v="2024-06-10"/>
    <s v="2024-06-10"/>
    <s v="2024-07-25"/>
    <s v="2024-07-29"/>
    <s v="2024-08-10"/>
    <x v="1"/>
    <s v="Cali"/>
    <s v="8825"/>
    <x v="415"/>
    <s v="PENDIENTE DEFINIR CLIENTE"/>
    <x v="0"/>
    <n v="15"/>
    <x v="0"/>
    <x v="0"/>
    <x v="0"/>
    <n v="18784605"/>
    <x v="0"/>
    <x v="12"/>
    <x v="0"/>
    <x v="1"/>
  </r>
  <r>
    <x v="299"/>
    <x v="247"/>
    <s v="MUEBLES"/>
    <x v="0"/>
    <m/>
    <s v="2024-06-06"/>
    <s v="2024-06-08"/>
    <s v="2024-06-11 10:44:19"/>
    <s v="0000-00-00 00:00:00"/>
    <s v="2024-07-19 09:42:08"/>
    <s v="2024-07-22 07:59:20"/>
    <s v="2024-07-23 09:01:22"/>
    <s v="2024-06-10"/>
    <s v="2024-06-10"/>
    <s v="2024-07-25"/>
    <s v="2024-07-29"/>
    <s v="2024-08-10"/>
    <x v="1"/>
    <s v="Cali"/>
    <s v="TRANSP07"/>
    <x v="47"/>
    <m/>
    <x v="0"/>
    <n v="1"/>
    <x v="0"/>
    <x v="0"/>
    <x v="0"/>
    <n v="300000"/>
    <x v="0"/>
    <x v="0"/>
    <x v="0"/>
    <x v="1"/>
  </r>
  <r>
    <x v="300"/>
    <x v="248"/>
    <s v="CUBRIMIENTO"/>
    <x v="0"/>
    <m/>
    <s v="2024-06-06"/>
    <s v="2024-09-04"/>
    <s v="2024-09-16 10:59:00"/>
    <s v="2024-09-26 11:57:23"/>
    <s v="2024-10-01 09:03:43"/>
    <s v="2024-10-04 07:57:00"/>
    <s v="2024-10-21 17:20:17"/>
    <s v="2024-09-16"/>
    <s v="2024-09-26"/>
    <s v="2024-10-04"/>
    <s v="2024-10-06"/>
    <s v="2024-10-14"/>
    <x v="3"/>
    <s v="Gerencia"/>
    <s v="FLANCHE01"/>
    <x v="51"/>
    <m/>
    <x v="3"/>
    <n v="1"/>
    <x v="117"/>
    <x v="0"/>
    <x v="0"/>
    <n v="0"/>
    <x v="0"/>
    <x v="0"/>
    <x v="0"/>
    <x v="0"/>
  </r>
  <r>
    <x v="300"/>
    <x v="248"/>
    <s v="CUBRIMIENTO"/>
    <x v="0"/>
    <m/>
    <s v="2024-06-06"/>
    <s v="2024-09-04"/>
    <s v="2024-09-16 10:59:00"/>
    <s v="2024-09-26 11:57:23"/>
    <s v="2024-10-01 09:03:43"/>
    <s v="2024-10-04 07:57:00"/>
    <s v="2024-10-21 17:20:17"/>
    <s v="2024-09-16"/>
    <s v="2024-09-26"/>
    <s v="2024-10-04"/>
    <s v="2024-10-06"/>
    <s v="2024-10-14"/>
    <x v="3"/>
    <s v="Gerencia"/>
    <s v="KMPLITE"/>
    <x v="251"/>
    <m/>
    <x v="0"/>
    <n v="2"/>
    <x v="3"/>
    <x v="0"/>
    <x v="0"/>
    <n v="4441864"/>
    <x v="0"/>
    <x v="0"/>
    <x v="0"/>
    <x v="0"/>
  </r>
  <r>
    <x v="300"/>
    <x v="248"/>
    <s v="CUBRIMIENTO"/>
    <x v="0"/>
    <m/>
    <s v="2024-06-06"/>
    <s v="2024-09-04"/>
    <s v="2024-09-16 10:59:00"/>
    <s v="2024-09-26 11:57:23"/>
    <s v="2024-10-01 09:03:43"/>
    <s v="2024-10-04 07:57:00"/>
    <s v="2024-10-21 17:20:17"/>
    <s v="2024-09-16"/>
    <s v="2024-09-26"/>
    <s v="2024-10-04"/>
    <s v="2024-10-06"/>
    <s v="2024-10-14"/>
    <x v="3"/>
    <s v="Gerencia"/>
    <s v="KRIEL PLITE"/>
    <x v="416"/>
    <m/>
    <x v="0"/>
    <n v="2"/>
    <x v="3"/>
    <x v="0"/>
    <x v="0"/>
    <n v="3000550"/>
    <x v="0"/>
    <x v="0"/>
    <x v="0"/>
    <x v="0"/>
  </r>
  <r>
    <x v="300"/>
    <x v="248"/>
    <s v="CUBRIMIENTO"/>
    <x v="0"/>
    <m/>
    <s v="2024-06-06"/>
    <s v="2024-09-04"/>
    <s v="2024-09-16 10:59:00"/>
    <s v="2024-09-26 11:57:23"/>
    <s v="2024-10-01 09:03:43"/>
    <s v="2024-10-04 07:57:00"/>
    <s v="2024-10-21 17:20:17"/>
    <s v="2024-09-16"/>
    <s v="2024-09-26"/>
    <s v="2024-10-04"/>
    <s v="2024-10-06"/>
    <s v="2024-10-14"/>
    <x v="3"/>
    <s v="Gerencia"/>
    <s v="PLITE14"/>
    <x v="100"/>
    <s v="LONA DICKSON GRIS RATON CHINE(8396)"/>
    <x v="3"/>
    <n v="2"/>
    <x v="3"/>
    <x v="0"/>
    <x v="2"/>
    <n v="17782324"/>
    <x v="0"/>
    <x v="4"/>
    <x v="6"/>
    <x v="0"/>
  </r>
  <r>
    <x v="300"/>
    <x v="248"/>
    <s v="CUBRIMIENTO"/>
    <x v="0"/>
    <m/>
    <s v="2024-06-06"/>
    <s v="2024-09-04"/>
    <s v="2024-09-16 10:59:00"/>
    <s v="2024-09-26 11:57:23"/>
    <s v="2024-10-01 09:03:43"/>
    <s v="2024-10-04 07:57:00"/>
    <s v="2024-10-21 17:20:17"/>
    <s v="2024-09-16"/>
    <s v="2024-09-26"/>
    <s v="2024-10-04"/>
    <s v="2024-10-06"/>
    <s v="2024-10-14"/>
    <x v="3"/>
    <s v="Gerencia"/>
    <s v="SERV03"/>
    <x v="9"/>
    <m/>
    <x v="0"/>
    <n v="1"/>
    <x v="0"/>
    <x v="0"/>
    <x v="0"/>
    <n v="850000"/>
    <x v="0"/>
    <x v="1"/>
    <x v="1"/>
    <x v="0"/>
  </r>
  <r>
    <x v="301"/>
    <x v="249"/>
    <s v="MUEBLES"/>
    <x v="0"/>
    <m/>
    <s v="2024-06-06"/>
    <s v="2024-06-06"/>
    <s v="2024-06-07 07:51:14"/>
    <s v="0000-00-00 00:00:00"/>
    <s v="0000-00-00 00:00:00"/>
    <s v="2024-06-11 07:06:14"/>
    <s v="2024-06-11 12:22:13"/>
    <s v="2024-06-07"/>
    <s v="2024-06-07"/>
    <s v="2024-07-03"/>
    <s v="2024-07-05"/>
    <s v="2024-07-09"/>
    <x v="1"/>
    <s v="Cali"/>
    <s v="5121"/>
    <x v="255"/>
    <m/>
    <x v="0"/>
    <n v="4"/>
    <x v="0"/>
    <x v="0"/>
    <x v="0"/>
    <n v="1394724"/>
    <x v="0"/>
    <x v="2"/>
    <x v="0"/>
    <x v="1"/>
  </r>
  <r>
    <x v="302"/>
    <x v="250"/>
    <s v="CUBRIMIENTO"/>
    <x v="0"/>
    <m/>
    <s v="2024-06-06"/>
    <s v="2024-06-06"/>
    <s v="2024-06-06 15:13:28"/>
    <s v="0000-00-00 00:00:00"/>
    <s v="2024-06-06 15:13:42"/>
    <s v="2024-06-07 13:26:18"/>
    <s v="0000-00-00 00:00:00"/>
    <s v="2024-06-07"/>
    <s v="2024-06-07"/>
    <s v="2024-06-11"/>
    <s v="2024-06-12"/>
    <s v="2024-06-12"/>
    <x v="0"/>
    <s v="Toscany"/>
    <s v="11435"/>
    <x v="229"/>
    <m/>
    <x v="0"/>
    <n v="1"/>
    <x v="0"/>
    <x v="0"/>
    <x v="0"/>
    <n v="58824"/>
    <x v="0"/>
    <x v="0"/>
    <x v="0"/>
    <x v="6"/>
  </r>
  <r>
    <x v="303"/>
    <x v="220"/>
    <s v="MUEBLES CC CUBRIMIENTOS"/>
    <x v="0"/>
    <m/>
    <s v="2024-06-06"/>
    <s v="2024-06-12"/>
    <s v="2024-06-13 15:38:38"/>
    <s v="0000-00-00 00:00:00"/>
    <s v="2024-06-28 12:08:52"/>
    <s v="2024-06-28 12:09:45"/>
    <s v="2024-08-12 12:26:10"/>
    <s v="2024-06-14"/>
    <s v="2024-06-14"/>
    <s v="2024-07-10"/>
    <s v="2024-08-15"/>
    <s v="2024-08-19"/>
    <x v="1"/>
    <s v="Cali"/>
    <s v="8814"/>
    <x v="417"/>
    <m/>
    <x v="3"/>
    <n v="1"/>
    <x v="0"/>
    <x v="0"/>
    <x v="0"/>
    <n v="840140"/>
    <x v="0"/>
    <x v="2"/>
    <x v="0"/>
    <x v="1"/>
  </r>
  <r>
    <x v="303"/>
    <x v="220"/>
    <s v="MUEBLES CC CUBRIMIENTOS"/>
    <x v="0"/>
    <m/>
    <s v="2024-06-06"/>
    <s v="2024-06-12"/>
    <s v="2024-06-13 15:38:38"/>
    <s v="0000-00-00 00:00:00"/>
    <s v="2024-06-28 12:08:52"/>
    <s v="2024-06-28 12:09:45"/>
    <s v="2024-08-12 12:26:10"/>
    <s v="2024-06-14"/>
    <s v="2024-06-14"/>
    <s v="2024-07-10"/>
    <s v="2024-08-15"/>
    <s v="2024-08-19"/>
    <x v="1"/>
    <s v="Cali"/>
    <s v="9715"/>
    <x v="96"/>
    <s v="LONA DICKSON CRUDO REF:6020"/>
    <x v="0"/>
    <n v="1"/>
    <x v="0"/>
    <x v="0"/>
    <x v="0"/>
    <n v="1718539"/>
    <x v="0"/>
    <x v="0"/>
    <x v="0"/>
    <x v="1"/>
  </r>
  <r>
    <x v="304"/>
    <x v="151"/>
    <s v="CUBRIMIENTO"/>
    <x v="0"/>
    <m/>
    <s v="2024-06-06"/>
    <s v="2024-06-06"/>
    <s v="2024-06-06 15:27:17"/>
    <s v="0000-00-00 00:00:00"/>
    <s v="2024-06-06 15:27:30"/>
    <s v="2024-06-07 13:20:56"/>
    <s v="0000-00-00 00:00:00"/>
    <s v="2024-06-07"/>
    <s v="2024-06-07"/>
    <s v="2024-06-11"/>
    <s v="2024-06-12"/>
    <s v="2024-06-12"/>
    <x v="0"/>
    <s v="Toscany"/>
    <s v="23"/>
    <x v="418"/>
    <m/>
    <x v="0"/>
    <n v="32"/>
    <x v="0"/>
    <x v="0"/>
    <x v="0"/>
    <n v="1600000"/>
    <x v="0"/>
    <x v="0"/>
    <x v="0"/>
    <x v="6"/>
  </r>
  <r>
    <x v="304"/>
    <x v="151"/>
    <s v="CUBRIMIENTO"/>
    <x v="0"/>
    <m/>
    <s v="2024-06-06"/>
    <s v="2024-06-06"/>
    <s v="2024-06-06 15:27:17"/>
    <s v="0000-00-00 00:00:00"/>
    <s v="2024-06-06 15:27:30"/>
    <s v="2024-06-07 13:20:56"/>
    <s v="0000-00-00 00:00:00"/>
    <s v="2024-06-07"/>
    <s v="2024-06-07"/>
    <s v="2024-06-11"/>
    <s v="2024-06-12"/>
    <s v="2024-06-12"/>
    <x v="0"/>
    <s v="Toscany"/>
    <s v="54"/>
    <x v="419"/>
    <m/>
    <x v="0"/>
    <n v="24"/>
    <x v="0"/>
    <x v="0"/>
    <x v="0"/>
    <n v="1200000"/>
    <x v="0"/>
    <x v="0"/>
    <x v="0"/>
    <x v="6"/>
  </r>
  <r>
    <x v="304"/>
    <x v="151"/>
    <s v="CUBRIMIENTO"/>
    <x v="0"/>
    <m/>
    <s v="2024-06-06"/>
    <s v="2024-06-06"/>
    <s v="2024-06-06 15:27:17"/>
    <s v="0000-00-00 00:00:00"/>
    <s v="2024-06-06 15:27:30"/>
    <s v="2024-06-07 13:20:56"/>
    <s v="0000-00-00 00:00:00"/>
    <s v="2024-06-07"/>
    <s v="2024-06-07"/>
    <s v="2024-06-11"/>
    <s v="2024-06-12"/>
    <s v="2024-06-12"/>
    <x v="0"/>
    <s v="Toscany"/>
    <s v="82"/>
    <x v="231"/>
    <m/>
    <x v="0"/>
    <n v="24"/>
    <x v="0"/>
    <x v="0"/>
    <x v="0"/>
    <n v="1200000"/>
    <x v="0"/>
    <x v="0"/>
    <x v="0"/>
    <x v="6"/>
  </r>
  <r>
    <x v="305"/>
    <x v="251"/>
    <s v="CUBRIMIENTO"/>
    <x v="0"/>
    <m/>
    <s v="2024-06-06"/>
    <s v="2024-06-06"/>
    <s v="2024-06-06 15:26:47"/>
    <s v="0000-00-00 00:00:00"/>
    <s v="2024-06-06 16:38:06"/>
    <s v="2024-06-07 10:42:22"/>
    <s v="0000-00-00 00:00:00"/>
    <s v="2024-06-07"/>
    <s v="2024-06-07"/>
    <s v="2024-06-11"/>
    <s v="2024-06-12"/>
    <s v="2024-06-12"/>
    <x v="0"/>
    <s v="Toscany"/>
    <s v="11435"/>
    <x v="229"/>
    <m/>
    <x v="0"/>
    <n v="3"/>
    <x v="0"/>
    <x v="0"/>
    <x v="0"/>
    <n v="201681"/>
    <x v="0"/>
    <x v="0"/>
    <x v="0"/>
    <x v="6"/>
  </r>
  <r>
    <x v="305"/>
    <x v="251"/>
    <s v="CUBRIMIENTO"/>
    <x v="0"/>
    <m/>
    <s v="2024-06-06"/>
    <s v="2024-06-06"/>
    <s v="2024-06-06 15:26:47"/>
    <s v="0000-00-00 00:00:00"/>
    <s v="2024-06-06 16:38:06"/>
    <s v="2024-06-07 10:42:22"/>
    <s v="0000-00-00 00:00:00"/>
    <s v="2024-06-07"/>
    <s v="2024-06-07"/>
    <s v="2024-06-11"/>
    <s v="2024-06-12"/>
    <s v="2024-06-12"/>
    <x v="0"/>
    <s v="Toscany"/>
    <s v="11441"/>
    <x v="204"/>
    <m/>
    <x v="0"/>
    <n v="1"/>
    <x v="0"/>
    <x v="0"/>
    <x v="0"/>
    <n v="54622"/>
    <x v="0"/>
    <x v="0"/>
    <x v="0"/>
    <x v="6"/>
  </r>
  <r>
    <x v="306"/>
    <x v="143"/>
    <s v="CUBRIMIENTO"/>
    <x v="0"/>
    <m/>
    <s v="2024-06-06"/>
    <s v="2024-08-27"/>
    <s v="2024-09-03 10:04:52"/>
    <s v="0000-00-00 00:00:00"/>
    <s v="2024-09-03 16:18:27"/>
    <s v="2024-09-21 10:11:05"/>
    <s v="2024-12-28 12:00:32"/>
    <s v="2024-09-03"/>
    <s v="2024-09-03"/>
    <s v="2024-09-13"/>
    <s v="2024-10-01"/>
    <s v="2024-12-28"/>
    <x v="3"/>
    <s v="Bogota"/>
    <s v="18459"/>
    <x v="420"/>
    <m/>
    <x v="0"/>
    <n v="20"/>
    <x v="0"/>
    <x v="0"/>
    <x v="0"/>
    <n v="160000"/>
    <x v="0"/>
    <x v="0"/>
    <x v="0"/>
    <x v="4"/>
  </r>
  <r>
    <x v="306"/>
    <x v="143"/>
    <s v="CUBRIMIENTO"/>
    <x v="0"/>
    <m/>
    <s v="2024-06-06"/>
    <s v="2024-08-27"/>
    <s v="2024-09-03 10:04:52"/>
    <s v="0000-00-00 00:00:00"/>
    <s v="2024-09-03 16:18:27"/>
    <s v="2024-09-21 10:11:05"/>
    <s v="2024-12-28 12:00:32"/>
    <s v="2024-09-03"/>
    <s v="2024-09-03"/>
    <s v="2024-09-13"/>
    <s v="2024-10-01"/>
    <s v="2024-12-28"/>
    <x v="3"/>
    <s v="Bogota"/>
    <s v="18462"/>
    <x v="227"/>
    <m/>
    <x v="0"/>
    <n v="50"/>
    <x v="0"/>
    <x v="0"/>
    <x v="0"/>
    <n v="662500"/>
    <x v="0"/>
    <x v="0"/>
    <x v="0"/>
    <x v="4"/>
  </r>
  <r>
    <x v="306"/>
    <x v="143"/>
    <s v="CUBRIMIENTO"/>
    <x v="0"/>
    <m/>
    <s v="2024-06-06"/>
    <s v="2024-08-27"/>
    <s v="2024-09-03 10:04:52"/>
    <s v="0000-00-00 00:00:00"/>
    <s v="2024-09-03 16:18:27"/>
    <s v="2024-09-21 10:11:05"/>
    <s v="2024-12-28 12:00:32"/>
    <s v="2024-09-03"/>
    <s v="2024-09-03"/>
    <s v="2024-09-13"/>
    <s v="2024-10-01"/>
    <s v="2024-12-28"/>
    <x v="3"/>
    <s v="Bogota"/>
    <s v="18467"/>
    <x v="421"/>
    <m/>
    <x v="0"/>
    <n v="45"/>
    <x v="0"/>
    <x v="0"/>
    <x v="0"/>
    <n v="371250"/>
    <x v="0"/>
    <x v="0"/>
    <x v="0"/>
    <x v="4"/>
  </r>
  <r>
    <x v="306"/>
    <x v="143"/>
    <s v="CUBRIMIENTO"/>
    <x v="0"/>
    <m/>
    <s v="2024-06-06"/>
    <s v="2024-08-27"/>
    <s v="2024-09-03 10:04:52"/>
    <s v="0000-00-00 00:00:00"/>
    <s v="2024-09-03 16:18:27"/>
    <s v="2024-09-21 10:11:05"/>
    <s v="2024-12-28 12:00:32"/>
    <s v="2024-09-03"/>
    <s v="2024-09-03"/>
    <s v="2024-09-13"/>
    <s v="2024-10-01"/>
    <s v="2024-12-28"/>
    <x v="3"/>
    <s v="Bogota"/>
    <s v="18468"/>
    <x v="422"/>
    <m/>
    <x v="0"/>
    <n v="45"/>
    <x v="0"/>
    <x v="0"/>
    <x v="0"/>
    <n v="371250"/>
    <x v="0"/>
    <x v="0"/>
    <x v="0"/>
    <x v="4"/>
  </r>
  <r>
    <x v="306"/>
    <x v="143"/>
    <s v="CUBRIMIENTO"/>
    <x v="0"/>
    <m/>
    <s v="2024-06-06"/>
    <s v="2024-08-27"/>
    <s v="2024-09-03 10:04:52"/>
    <s v="0000-00-00 00:00:00"/>
    <s v="2024-09-03 16:18:27"/>
    <s v="2024-09-21 10:11:05"/>
    <s v="2024-12-28 12:00:32"/>
    <s v="2024-09-03"/>
    <s v="2024-09-03"/>
    <s v="2024-09-13"/>
    <s v="2024-10-01"/>
    <s v="2024-12-28"/>
    <x v="3"/>
    <s v="Bogota"/>
    <s v="18561"/>
    <x v="423"/>
    <m/>
    <x v="0"/>
    <n v="30"/>
    <x v="0"/>
    <x v="0"/>
    <x v="0"/>
    <n v="429000"/>
    <x v="0"/>
    <x v="0"/>
    <x v="0"/>
    <x v="4"/>
  </r>
  <r>
    <x v="306"/>
    <x v="143"/>
    <s v="CUBRIMIENTO"/>
    <x v="0"/>
    <m/>
    <s v="2024-06-06"/>
    <s v="2024-08-27"/>
    <s v="2024-09-03 10:04:52"/>
    <s v="0000-00-00 00:00:00"/>
    <s v="2024-09-03 16:18:27"/>
    <s v="2024-09-21 10:11:05"/>
    <s v="2024-12-28 12:00:32"/>
    <s v="2024-09-03"/>
    <s v="2024-09-03"/>
    <s v="2024-09-13"/>
    <s v="2024-10-01"/>
    <s v="2024-12-28"/>
    <x v="3"/>
    <s v="Bogota"/>
    <s v="19545"/>
    <x v="24"/>
    <m/>
    <x v="0"/>
    <n v="20"/>
    <x v="0"/>
    <x v="0"/>
    <x v="0"/>
    <n v="315000"/>
    <x v="0"/>
    <x v="0"/>
    <x v="0"/>
    <x v="4"/>
  </r>
  <r>
    <x v="306"/>
    <x v="143"/>
    <s v="CUBRIMIENTO"/>
    <x v="0"/>
    <m/>
    <s v="2024-06-06"/>
    <s v="2024-08-27"/>
    <s v="2024-09-03 10:04:52"/>
    <s v="0000-00-00 00:00:00"/>
    <s v="2024-09-03 16:18:27"/>
    <s v="2024-09-21 10:11:05"/>
    <s v="2024-12-28 12:00:32"/>
    <s v="2024-09-03"/>
    <s v="2024-09-03"/>
    <s v="2024-09-13"/>
    <s v="2024-10-01"/>
    <s v="2024-12-28"/>
    <x v="3"/>
    <s v="Bogota"/>
    <s v="19546"/>
    <x v="25"/>
    <m/>
    <x v="0"/>
    <n v="20"/>
    <x v="0"/>
    <x v="0"/>
    <x v="0"/>
    <n v="315000"/>
    <x v="0"/>
    <x v="0"/>
    <x v="0"/>
    <x v="4"/>
  </r>
  <r>
    <x v="306"/>
    <x v="143"/>
    <s v="CUBRIMIENTO"/>
    <x v="0"/>
    <m/>
    <s v="2024-06-06"/>
    <s v="2024-08-27"/>
    <s v="2024-09-03 10:04:52"/>
    <s v="0000-00-00 00:00:00"/>
    <s v="2024-09-03 16:18:27"/>
    <s v="2024-09-21 10:11:05"/>
    <s v="2024-12-28 12:00:32"/>
    <s v="2024-09-03"/>
    <s v="2024-09-03"/>
    <s v="2024-09-13"/>
    <s v="2024-10-01"/>
    <s v="2024-12-28"/>
    <x v="3"/>
    <s v="Bogota"/>
    <s v="REP050"/>
    <x v="424"/>
    <m/>
    <x v="0"/>
    <n v="2"/>
    <x v="0"/>
    <x v="0"/>
    <x v="0"/>
    <n v="2000000"/>
    <x v="0"/>
    <x v="0"/>
    <x v="0"/>
    <x v="4"/>
  </r>
  <r>
    <x v="307"/>
    <x v="252"/>
    <s v="CUBRIMIENTO"/>
    <x v="0"/>
    <m/>
    <s v="2024-06-06"/>
    <s v="2024-06-28"/>
    <s v="2024-07-29 14:33:59"/>
    <s v="2024-08-08 17:19:21"/>
    <s v="2024-08-23 07:58:45"/>
    <s v="2024-08-26 16:47:07"/>
    <s v="2024-11-18 13:34:22"/>
    <s v="2024-07-30"/>
    <s v="2024-08-09"/>
    <s v="2024-08-24"/>
    <s v="2024-08-30"/>
    <s v="2024-09-06"/>
    <x v="3"/>
    <s v="Cali"/>
    <s v="27249"/>
    <x v="64"/>
    <m/>
    <x v="0"/>
    <n v="1"/>
    <x v="0"/>
    <x v="0"/>
    <x v="0"/>
    <n v="147082"/>
    <x v="0"/>
    <x v="0"/>
    <x v="0"/>
    <x v="7"/>
  </r>
  <r>
    <x v="307"/>
    <x v="252"/>
    <s v="CUBRIMIENTO"/>
    <x v="0"/>
    <m/>
    <s v="2024-06-06"/>
    <s v="2024-06-28"/>
    <s v="2024-07-29 14:33:59"/>
    <s v="2024-08-08 17:19:21"/>
    <s v="2024-08-23 07:58:45"/>
    <s v="2024-08-26 16:47:07"/>
    <s v="2024-11-18 13:34:22"/>
    <s v="2024-07-30"/>
    <s v="2024-08-09"/>
    <s v="2024-08-24"/>
    <s v="2024-08-30"/>
    <s v="2024-09-06"/>
    <x v="3"/>
    <s v="Cali"/>
    <s v="6543"/>
    <x v="123"/>
    <m/>
    <x v="0"/>
    <n v="2"/>
    <x v="0"/>
    <x v="0"/>
    <x v="0"/>
    <n v="99840"/>
    <x v="0"/>
    <x v="0"/>
    <x v="0"/>
    <x v="7"/>
  </r>
  <r>
    <x v="307"/>
    <x v="252"/>
    <s v="CUBRIMIENTO"/>
    <x v="0"/>
    <m/>
    <s v="2024-06-06"/>
    <s v="2024-06-28"/>
    <s v="2024-07-29 14:33:59"/>
    <s v="2024-08-08 17:19:21"/>
    <s v="2024-08-23 07:58:45"/>
    <s v="2024-08-26 16:47:07"/>
    <s v="2024-11-18 13:34:22"/>
    <s v="2024-07-30"/>
    <s v="2024-08-09"/>
    <s v="2024-08-24"/>
    <s v="2024-08-30"/>
    <s v="2024-09-06"/>
    <x v="3"/>
    <s v="Cali"/>
    <s v="FZIPP02"/>
    <x v="258"/>
    <s v="PLASTICO CLEAR TRANSPARENTE REF:3838"/>
    <x v="1"/>
    <n v="1"/>
    <x v="118"/>
    <x v="7"/>
    <x v="0"/>
    <n v="6733795"/>
    <x v="0"/>
    <x v="13"/>
    <x v="0"/>
    <x v="7"/>
  </r>
  <r>
    <x v="307"/>
    <x v="252"/>
    <s v="CUBRIMIENTO"/>
    <x v="0"/>
    <m/>
    <s v="2024-06-06"/>
    <s v="2024-06-28"/>
    <s v="2024-07-29 14:33:59"/>
    <s v="2024-08-08 17:19:21"/>
    <s v="2024-08-23 07:58:45"/>
    <s v="2024-08-26 16:47:07"/>
    <s v="2024-11-18 13:34:22"/>
    <s v="2024-07-30"/>
    <s v="2024-08-09"/>
    <s v="2024-08-24"/>
    <s v="2024-08-30"/>
    <s v="2024-09-06"/>
    <x v="3"/>
    <s v="Cali"/>
    <s v="TRANSP06"/>
    <x v="59"/>
    <m/>
    <x v="0"/>
    <n v="1"/>
    <x v="0"/>
    <x v="0"/>
    <x v="0"/>
    <n v="160000"/>
    <x v="0"/>
    <x v="1"/>
    <x v="1"/>
    <x v="7"/>
  </r>
  <r>
    <x v="308"/>
    <x v="253"/>
    <s v="CUBRIMIENTO"/>
    <x v="0"/>
    <m/>
    <s v="2024-06-06"/>
    <s v="2024-11-27"/>
    <s v="2024-12-03 10:22:22"/>
    <s v="2024-12-10 12:26:16"/>
    <s v="2024-12-18 11:41:19"/>
    <s v="2024-12-19 10:41:20"/>
    <s v="2025-01-02 14:26:54"/>
    <s v="2024-12-03"/>
    <s v="2024-12-10"/>
    <s v="2024-12-18"/>
    <s v="2024-12-22"/>
    <s v="2024-12-30"/>
    <x v="1"/>
    <s v="Medellin"/>
    <s v="LONA PFLEX ESPC09"/>
    <x v="425"/>
    <m/>
    <x v="0"/>
    <n v="2"/>
    <x v="0"/>
    <x v="0"/>
    <x v="0"/>
    <n v="11408000"/>
    <x v="0"/>
    <x v="0"/>
    <x v="0"/>
    <x v="10"/>
  </r>
  <r>
    <x v="308"/>
    <x v="253"/>
    <s v="CUBRIMIENTO"/>
    <x v="0"/>
    <m/>
    <s v="2024-06-06"/>
    <s v="2024-11-27"/>
    <s v="2024-12-03 10:22:22"/>
    <s v="2024-12-10 12:26:16"/>
    <s v="2024-12-18 11:41:19"/>
    <s v="2024-12-19 10:41:20"/>
    <s v="2025-01-02 14:26:54"/>
    <s v="2024-12-03"/>
    <s v="2024-12-10"/>
    <s v="2024-12-18"/>
    <s v="2024-12-22"/>
    <s v="2024-12-30"/>
    <x v="1"/>
    <s v="Medellin"/>
    <s v="SERV03"/>
    <x v="9"/>
    <m/>
    <x v="0"/>
    <n v="1"/>
    <x v="0"/>
    <x v="0"/>
    <x v="0"/>
    <n v="390000"/>
    <x v="0"/>
    <x v="1"/>
    <x v="1"/>
    <x v="10"/>
  </r>
  <r>
    <x v="308"/>
    <x v="253"/>
    <s v="CUBRIMIENTO"/>
    <x v="0"/>
    <m/>
    <s v="2024-06-06"/>
    <s v="2024-11-27"/>
    <s v="2024-12-03 10:22:22"/>
    <s v="2024-12-10 12:26:16"/>
    <s v="2024-12-18 11:41:19"/>
    <s v="2024-12-19 10:41:20"/>
    <s v="2025-01-02 14:26:54"/>
    <s v="2024-12-03"/>
    <s v="2024-12-10"/>
    <s v="2024-12-18"/>
    <s v="2024-12-22"/>
    <s v="2024-12-30"/>
    <x v="1"/>
    <s v="Medellin"/>
    <s v="TRANSP06"/>
    <x v="59"/>
    <m/>
    <x v="0"/>
    <n v="1"/>
    <x v="0"/>
    <x v="0"/>
    <x v="0"/>
    <n v="360000"/>
    <x v="0"/>
    <x v="1"/>
    <x v="1"/>
    <x v="10"/>
  </r>
  <r>
    <x v="309"/>
    <x v="254"/>
    <s v="MUEBLES CC CUBRIMIENTOS"/>
    <x v="0"/>
    <m/>
    <s v="2024-06-06"/>
    <s v="2024-06-25"/>
    <s v="2024-07-04 10:16:46"/>
    <s v="0000-00-00 00:00:00"/>
    <s v="0000-00-00 00:00:00"/>
    <s v="2024-09-16 16:31:25"/>
    <s v="2024-10-25 12:23:26"/>
    <s v="2024-06-26"/>
    <s v="2024-06-26"/>
    <s v="2024-07-23"/>
    <s v="2024-08-02"/>
    <s v="2024-08-08"/>
    <x v="1"/>
    <s v="Barranquilla"/>
    <s v="1739"/>
    <x v="175"/>
    <s v="LONA DICKSON CARBONE REF:U-171"/>
    <x v="0"/>
    <n v="8"/>
    <x v="0"/>
    <x v="0"/>
    <x v="0"/>
    <n v="9651680"/>
    <x v="0"/>
    <x v="2"/>
    <x v="0"/>
    <x v="1"/>
  </r>
  <r>
    <x v="309"/>
    <x v="254"/>
    <s v="MUEBLES CC CUBRIMIENTOS"/>
    <x v="0"/>
    <m/>
    <s v="2024-06-06"/>
    <s v="2024-06-25"/>
    <s v="2024-07-04 10:16:46"/>
    <s v="0000-00-00 00:00:00"/>
    <s v="0000-00-00 00:00:00"/>
    <s v="2024-09-16 16:31:25"/>
    <s v="2024-10-25 12:23:26"/>
    <s v="2024-06-26"/>
    <s v="2024-06-26"/>
    <s v="2024-07-23"/>
    <s v="2024-08-02"/>
    <s v="2024-08-08"/>
    <x v="1"/>
    <s v="Barranquilla"/>
    <s v="26900"/>
    <x v="412"/>
    <m/>
    <x v="0"/>
    <n v="8"/>
    <x v="0"/>
    <x v="0"/>
    <x v="0"/>
    <n v="5972840"/>
    <x v="0"/>
    <x v="0"/>
    <x v="0"/>
    <x v="1"/>
  </r>
  <r>
    <x v="309"/>
    <x v="254"/>
    <s v="MUEBLES CC CUBRIMIENTOS"/>
    <x v="0"/>
    <m/>
    <s v="2024-06-06"/>
    <s v="2024-06-25"/>
    <s v="2024-07-04 10:16:46"/>
    <s v="0000-00-00 00:00:00"/>
    <s v="0000-00-00 00:00:00"/>
    <s v="2024-09-16 16:31:25"/>
    <s v="2024-10-25 12:23:26"/>
    <s v="2024-06-26"/>
    <s v="2024-06-26"/>
    <s v="2024-07-23"/>
    <s v="2024-08-02"/>
    <s v="2024-08-08"/>
    <x v="1"/>
    <s v="Barranquilla"/>
    <s v="TRANSP11"/>
    <x v="177"/>
    <m/>
    <x v="0"/>
    <n v="1"/>
    <x v="0"/>
    <x v="0"/>
    <x v="0"/>
    <n v="350000"/>
    <x v="0"/>
    <x v="0"/>
    <x v="0"/>
    <x v="1"/>
  </r>
  <r>
    <x v="310"/>
    <x v="255"/>
    <s v="MUEBLES"/>
    <x v="0"/>
    <m/>
    <s v="2024-06-06"/>
    <s v="2024-06-17"/>
    <s v="2024-06-17 14:06:06"/>
    <s v="0000-00-00 00:00:00"/>
    <s v="2024-07-22 14:53:27"/>
    <s v="2024-07-23 15:10:54"/>
    <s v="2024-07-30 10:29:32"/>
    <s v="2024-06-18"/>
    <s v="2024-06-18"/>
    <s v="2024-07-19"/>
    <s v="2024-07-24"/>
    <s v="2024-07-31"/>
    <x v="1"/>
    <s v="Bogota"/>
    <s v="100144"/>
    <x v="426"/>
    <s v="LONA DICKSON BEIGE *1.20 REF:0681"/>
    <x v="0"/>
    <n v="3"/>
    <x v="0"/>
    <x v="0"/>
    <x v="0"/>
    <n v="26545629"/>
    <x v="0"/>
    <x v="0"/>
    <x v="0"/>
    <x v="1"/>
  </r>
  <r>
    <x v="310"/>
    <x v="255"/>
    <s v="MUEBLES"/>
    <x v="0"/>
    <m/>
    <s v="2024-06-06"/>
    <s v="2024-06-17"/>
    <s v="2024-06-17 14:06:06"/>
    <s v="0000-00-00 00:00:00"/>
    <s v="2024-07-22 14:53:27"/>
    <s v="2024-07-23 15:10:54"/>
    <s v="2024-07-30 10:29:32"/>
    <s v="2024-06-18"/>
    <s v="2024-06-18"/>
    <s v="2024-07-19"/>
    <s v="2024-07-24"/>
    <s v="2024-07-31"/>
    <x v="1"/>
    <s v="Bogota"/>
    <s v="TRANSP10"/>
    <x v="150"/>
    <m/>
    <x v="0"/>
    <n v="1"/>
    <x v="0"/>
    <x v="0"/>
    <x v="0"/>
    <n v="220000"/>
    <x v="0"/>
    <x v="1"/>
    <x v="1"/>
    <x v="1"/>
  </r>
  <r>
    <x v="311"/>
    <x v="256"/>
    <s v="CUBRIMIENTO"/>
    <x v="0"/>
    <m/>
    <s v="2024-06-07"/>
    <s v="2024-07-16"/>
    <s v="2024-07-22 14:31:13"/>
    <s v="2024-08-02 08:26:48"/>
    <s v="2024-08-24 09:46:37"/>
    <s v="2024-08-27 12:26:05"/>
    <s v="2024-08-27 16:56:42"/>
    <s v="2024-07-23"/>
    <s v="2024-07-26"/>
    <s v="2024-08-17"/>
    <s v="2024-08-20"/>
    <s v="2024-08-28"/>
    <x v="3"/>
    <s v="Cali"/>
    <s v="12473"/>
    <x v="121"/>
    <m/>
    <x v="0"/>
    <n v="1"/>
    <x v="0"/>
    <x v="0"/>
    <x v="0"/>
    <n v="442000"/>
    <x v="0"/>
    <x v="0"/>
    <x v="0"/>
    <x v="7"/>
  </r>
  <r>
    <x v="311"/>
    <x v="256"/>
    <s v="CUBRIMIENTO"/>
    <x v="0"/>
    <m/>
    <s v="2024-06-07"/>
    <s v="2024-07-16"/>
    <s v="2024-07-22 14:31:13"/>
    <s v="2024-08-02 08:26:48"/>
    <s v="2024-08-24 09:46:37"/>
    <s v="2024-08-27 12:26:05"/>
    <s v="2024-08-27 16:56:42"/>
    <s v="2024-07-23"/>
    <s v="2024-07-26"/>
    <s v="2024-08-17"/>
    <s v="2024-08-20"/>
    <s v="2024-08-28"/>
    <x v="3"/>
    <s v="Cali"/>
    <s v="6543"/>
    <x v="123"/>
    <m/>
    <x v="0"/>
    <n v="1"/>
    <x v="0"/>
    <x v="0"/>
    <x v="0"/>
    <n v="74160"/>
    <x v="0"/>
    <x v="0"/>
    <x v="0"/>
    <x v="7"/>
  </r>
  <r>
    <x v="311"/>
    <x v="256"/>
    <s v="CUBRIMIENTO"/>
    <x v="0"/>
    <m/>
    <s v="2024-06-07"/>
    <s v="2024-07-16"/>
    <s v="2024-07-22 14:31:13"/>
    <s v="2024-08-02 08:26:48"/>
    <s v="2024-08-24 09:46:37"/>
    <s v="2024-08-27 12:26:05"/>
    <s v="2024-08-27 16:56:42"/>
    <s v="2024-07-23"/>
    <s v="2024-07-26"/>
    <s v="2024-08-17"/>
    <s v="2024-08-20"/>
    <s v="2024-08-28"/>
    <x v="3"/>
    <s v="Cali"/>
    <s v="FLANCHE01"/>
    <x v="51"/>
    <m/>
    <x v="3"/>
    <n v="1"/>
    <x v="117"/>
    <x v="0"/>
    <x v="0"/>
    <n v="1636204"/>
    <x v="0"/>
    <x v="0"/>
    <x v="0"/>
    <x v="7"/>
  </r>
  <r>
    <x v="311"/>
    <x v="256"/>
    <s v="CUBRIMIENTO"/>
    <x v="0"/>
    <m/>
    <s v="2024-06-07"/>
    <s v="2024-07-16"/>
    <s v="2024-07-22 14:31:13"/>
    <s v="2024-08-02 08:26:48"/>
    <s v="2024-08-24 09:46:37"/>
    <s v="2024-08-27 12:26:05"/>
    <s v="2024-08-27 16:56:42"/>
    <s v="2024-07-23"/>
    <s v="2024-07-26"/>
    <s v="2024-08-17"/>
    <s v="2024-08-20"/>
    <s v="2024-08-28"/>
    <x v="3"/>
    <s v="Cali"/>
    <s v="PTEK12"/>
    <x v="295"/>
    <s v="LONA PERGOTEX BLACKOUT BLANCA 3 M"/>
    <x v="3"/>
    <n v="1"/>
    <x v="119"/>
    <x v="0"/>
    <x v="69"/>
    <n v="27642497"/>
    <x v="0"/>
    <x v="4"/>
    <x v="7"/>
    <x v="7"/>
  </r>
  <r>
    <x v="311"/>
    <x v="256"/>
    <s v="CUBRIMIENTO"/>
    <x v="0"/>
    <m/>
    <s v="2024-06-07"/>
    <s v="2024-07-16"/>
    <s v="2024-07-22 14:31:13"/>
    <s v="2024-08-02 08:26:48"/>
    <s v="2024-08-24 09:46:37"/>
    <s v="2024-08-27 12:26:05"/>
    <s v="2024-08-27 16:56:42"/>
    <s v="2024-07-23"/>
    <s v="2024-07-26"/>
    <s v="2024-08-17"/>
    <s v="2024-08-20"/>
    <s v="2024-08-28"/>
    <x v="3"/>
    <s v="Cali"/>
    <s v="SOLAPA01"/>
    <x v="69"/>
    <m/>
    <x v="3"/>
    <n v="1"/>
    <x v="120"/>
    <x v="0"/>
    <x v="0"/>
    <n v="384172"/>
    <x v="0"/>
    <x v="0"/>
    <x v="0"/>
    <x v="7"/>
  </r>
  <r>
    <x v="312"/>
    <x v="257"/>
    <s v="CUBRIMIENTO"/>
    <x v="0"/>
    <m/>
    <s v="2024-06-07"/>
    <s v="2024-06-07"/>
    <s v="2024-06-07 15:01:28"/>
    <s v="0000-00-00 00:00:00"/>
    <s v="2024-06-07 15:01:34"/>
    <s v="2024-06-11 07:34:02"/>
    <s v="0000-00-00 00:00:00"/>
    <s v="2024-06-10"/>
    <s v="2024-06-10"/>
    <s v="2024-06-12"/>
    <s v="2024-06-13"/>
    <s v="2024-06-13"/>
    <x v="0"/>
    <s v="Toscany"/>
    <s v="104"/>
    <x v="427"/>
    <m/>
    <x v="0"/>
    <n v="16"/>
    <x v="0"/>
    <x v="0"/>
    <x v="0"/>
    <n v="841600"/>
    <x v="0"/>
    <x v="0"/>
    <x v="0"/>
    <x v="6"/>
  </r>
  <r>
    <x v="313"/>
    <x v="92"/>
    <s v="CUBRIMIENTO"/>
    <x v="0"/>
    <m/>
    <s v="2024-06-07"/>
    <s v="2024-07-04"/>
    <s v="2024-07-05 08:13:32"/>
    <s v="0000-00-00 00:00:00"/>
    <s v="2024-07-05 08:13:45"/>
    <s v="2024-07-08 07:38:24"/>
    <s v="0000-00-00 00:00:00"/>
    <s v="2024-07-08"/>
    <s v="2024-07-08"/>
    <s v="2024-07-11"/>
    <s v="2024-07-15"/>
    <s v="2024-07-15"/>
    <x v="0"/>
    <s v="Gerencia"/>
    <s v="10087"/>
    <x v="202"/>
    <m/>
    <x v="0"/>
    <n v="5"/>
    <x v="0"/>
    <x v="0"/>
    <x v="0"/>
    <n v="276250"/>
    <x v="0"/>
    <x v="0"/>
    <x v="0"/>
    <x v="1"/>
  </r>
  <r>
    <x v="314"/>
    <x v="258"/>
    <s v="MUEBLES CC CUBRIMIENTOS"/>
    <x v="0"/>
    <m/>
    <s v="2024-06-07"/>
    <s v="2024-06-08"/>
    <s v="2024-06-11 13:39:38"/>
    <s v="0000-00-00 00:00:00"/>
    <s v="2024-06-11 14:36:26"/>
    <s v="2024-06-11 14:36:31"/>
    <s v="2024-06-17 15:07:35"/>
    <s v="2024-06-11"/>
    <s v="2024-06-11"/>
    <s v="2024-07-05"/>
    <s v="2024-07-09"/>
    <s v="2024-07-11"/>
    <x v="1"/>
    <s v="Bogota"/>
    <s v="11391"/>
    <x v="374"/>
    <m/>
    <x v="5"/>
    <n v="1"/>
    <x v="0"/>
    <x v="0"/>
    <x v="0"/>
    <n v="1728743"/>
    <x v="0"/>
    <x v="0"/>
    <x v="0"/>
    <x v="1"/>
  </r>
  <r>
    <x v="314"/>
    <x v="258"/>
    <s v="MUEBLES CC CUBRIMIENTOS"/>
    <x v="0"/>
    <m/>
    <s v="2024-06-07"/>
    <s v="2024-06-08"/>
    <s v="2024-06-11 13:39:38"/>
    <s v="0000-00-00 00:00:00"/>
    <s v="2024-06-11 14:36:26"/>
    <s v="2024-06-11 14:36:31"/>
    <s v="2024-06-17 15:07:35"/>
    <s v="2024-06-11"/>
    <s v="2024-06-11"/>
    <s v="2024-07-05"/>
    <s v="2024-07-09"/>
    <s v="2024-07-11"/>
    <x v="1"/>
    <s v="Bogota"/>
    <s v="9709"/>
    <x v="169"/>
    <s v="LONA DICKSON VERDE FORESTA REF:6687"/>
    <x v="0"/>
    <n v="1"/>
    <x v="0"/>
    <x v="0"/>
    <x v="0"/>
    <n v="1797690"/>
    <x v="0"/>
    <x v="2"/>
    <x v="0"/>
    <x v="1"/>
  </r>
  <r>
    <x v="315"/>
    <x v="259"/>
    <s v="MUEBLES"/>
    <x v="0"/>
    <m/>
    <s v="2024-06-07"/>
    <s v="2024-06-08"/>
    <s v="2024-06-11 13:38:12"/>
    <s v="0000-00-00 00:00:00"/>
    <s v="0000-00-00 00:00:00"/>
    <s v="2024-06-12 07:30:58"/>
    <s v="2024-06-17 15:03:10"/>
    <s v="2024-06-10"/>
    <s v="2024-06-10"/>
    <s v="2024-07-04"/>
    <s v="2024-07-08"/>
    <s v="2024-07-10"/>
    <x v="1"/>
    <s v="Bogota"/>
    <s v="100284"/>
    <x v="428"/>
    <m/>
    <x v="0"/>
    <n v="1"/>
    <x v="0"/>
    <x v="0"/>
    <x v="0"/>
    <n v="1699994"/>
    <x v="0"/>
    <x v="2"/>
    <x v="0"/>
    <x v="1"/>
  </r>
  <r>
    <x v="315"/>
    <x v="259"/>
    <s v="MUEBLES"/>
    <x v="0"/>
    <m/>
    <s v="2024-06-07"/>
    <s v="2024-06-08"/>
    <s v="2024-06-11 13:38:12"/>
    <s v="0000-00-00 00:00:00"/>
    <s v="0000-00-00 00:00:00"/>
    <s v="2024-06-12 07:30:58"/>
    <s v="2024-06-17 15:03:10"/>
    <s v="2024-06-10"/>
    <s v="2024-06-10"/>
    <s v="2024-07-04"/>
    <s v="2024-07-08"/>
    <s v="2024-07-10"/>
    <x v="1"/>
    <s v="Bogota"/>
    <s v="5121"/>
    <x v="255"/>
    <m/>
    <x v="0"/>
    <n v="4"/>
    <x v="0"/>
    <x v="0"/>
    <x v="0"/>
    <n v="1713516"/>
    <x v="0"/>
    <x v="2"/>
    <x v="0"/>
    <x v="1"/>
  </r>
  <r>
    <x v="316"/>
    <x v="259"/>
    <s v="MUEBLES"/>
    <x v="0"/>
    <m/>
    <s v="2024-06-07"/>
    <s v="2024-06-08"/>
    <s v="2024-06-11 13:37:17"/>
    <s v="0000-00-00 00:00:00"/>
    <s v="0000-00-00 00:00:00"/>
    <s v="2024-06-12 07:29:27"/>
    <s v="2024-06-17 14:53:48"/>
    <s v="2024-06-10"/>
    <s v="2024-06-10"/>
    <s v="2024-07-04"/>
    <s v="2024-07-08"/>
    <s v="2024-07-10"/>
    <x v="1"/>
    <s v="Bogota"/>
    <s v="5121"/>
    <x v="255"/>
    <m/>
    <x v="0"/>
    <n v="2"/>
    <x v="0"/>
    <x v="0"/>
    <x v="0"/>
    <n v="856758"/>
    <x v="0"/>
    <x v="2"/>
    <x v="0"/>
    <x v="1"/>
  </r>
  <r>
    <x v="317"/>
    <x v="260"/>
    <s v="MUEBLES CC CUBRIMIENTOS"/>
    <x v="0"/>
    <m/>
    <s v="2024-06-08"/>
    <s v="2024-06-08"/>
    <s v="2024-06-11 13:56:38"/>
    <s v="0000-00-00 00:00:00"/>
    <s v="2024-06-21 09:18:35"/>
    <s v="2024-06-21 10:10:01"/>
    <s v="2024-07-19 08:59:16"/>
    <s v="2024-06-11"/>
    <s v="2024-06-11"/>
    <s v="2024-07-05"/>
    <s v="2024-07-09"/>
    <s v="2024-07-21"/>
    <x v="1"/>
    <s v="Bogota"/>
    <s v="13672"/>
    <x v="46"/>
    <s v="FURNISCREEN NEGRO 2M EB4027W G8 625GR"/>
    <x v="0"/>
    <n v="2"/>
    <x v="0"/>
    <x v="0"/>
    <x v="0"/>
    <n v="3213016"/>
    <x v="0"/>
    <x v="2"/>
    <x v="0"/>
    <x v="1"/>
  </r>
  <r>
    <x v="317"/>
    <x v="260"/>
    <s v="MUEBLES CC CUBRIMIENTOS"/>
    <x v="0"/>
    <m/>
    <s v="2024-06-08"/>
    <s v="2024-06-08"/>
    <s v="2024-06-11 13:56:38"/>
    <s v="0000-00-00 00:00:00"/>
    <s v="2024-06-21 09:18:35"/>
    <s v="2024-06-21 10:10:01"/>
    <s v="2024-07-19 08:59:16"/>
    <s v="2024-06-11"/>
    <s v="2024-06-11"/>
    <s v="2024-07-05"/>
    <s v="2024-07-09"/>
    <s v="2024-07-21"/>
    <x v="1"/>
    <s v="Bogota"/>
    <s v="9685"/>
    <x v="429"/>
    <m/>
    <x v="0"/>
    <n v="1"/>
    <x v="0"/>
    <x v="0"/>
    <x v="0"/>
    <n v="4114886"/>
    <x v="0"/>
    <x v="2"/>
    <x v="0"/>
    <x v="1"/>
  </r>
  <r>
    <x v="318"/>
    <x v="260"/>
    <s v="MUEBLES"/>
    <x v="0"/>
    <m/>
    <s v="2024-06-08"/>
    <s v="2024-06-08"/>
    <s v="2024-06-11 13:54:58"/>
    <s v="0000-00-00 00:00:00"/>
    <s v="0000-00-00 00:00:00"/>
    <s v="2024-06-12 09:03:44"/>
    <s v="0000-00-00 00:00:00"/>
    <s v="2024-06-10"/>
    <s v="2024-06-10"/>
    <s v="2024-06-11"/>
    <s v="2024-06-13"/>
    <s v="2024-06-18"/>
    <x v="7"/>
    <s v="Bogota"/>
    <s v="100196"/>
    <x v="218"/>
    <m/>
    <x v="0"/>
    <n v="1"/>
    <x v="0"/>
    <x v="0"/>
    <x v="0"/>
    <n v="198000"/>
    <x v="0"/>
    <x v="0"/>
    <x v="0"/>
    <x v="6"/>
  </r>
  <r>
    <x v="319"/>
    <x v="261"/>
    <s v="CUBRIMIENTO"/>
    <x v="0"/>
    <m/>
    <s v="2024-06-11"/>
    <s v="2024-06-25"/>
    <s v="2024-06-26 08:33:20"/>
    <s v="2024-06-27 11:23:57"/>
    <s v="2024-07-03 07:19:21"/>
    <s v="2024-07-03 07:20:03"/>
    <s v="0000-00-00 00:00:00"/>
    <s v="2024-06-26"/>
    <s v="2024-06-27"/>
    <s v="2024-06-28"/>
    <s v="2024-07-01"/>
    <s v="2024-07-01"/>
    <x v="0"/>
    <s v="Toscany"/>
    <s v="SOMB0301**"/>
    <x v="189"/>
    <s v="LONA DICKSON BEIGE *1.20 REF:0681"/>
    <x v="0"/>
    <n v="1"/>
    <x v="14"/>
    <x v="0"/>
    <x v="3"/>
    <n v="959000"/>
    <x v="0"/>
    <x v="0"/>
    <x v="0"/>
    <x v="6"/>
  </r>
  <r>
    <x v="319"/>
    <x v="261"/>
    <s v="CUBRIMIENTO"/>
    <x v="0"/>
    <m/>
    <s v="2024-06-11"/>
    <s v="2024-06-25"/>
    <s v="2024-06-26 08:33:20"/>
    <s v="2024-06-27 11:23:57"/>
    <s v="2024-07-03 07:19:21"/>
    <s v="2024-07-03 07:20:03"/>
    <s v="0000-00-00 00:00:00"/>
    <s v="2024-06-26"/>
    <s v="2024-06-27"/>
    <s v="2024-06-28"/>
    <s v="2024-07-01"/>
    <s v="2024-07-01"/>
    <x v="0"/>
    <s v="Toscany"/>
    <s v="SOMB0301**"/>
    <x v="189"/>
    <s v="LONA DICKSON BEIGE *1.20 REF:0681"/>
    <x v="0"/>
    <n v="1"/>
    <x v="121"/>
    <x v="0"/>
    <x v="3"/>
    <n v="1191400"/>
    <x v="0"/>
    <x v="0"/>
    <x v="0"/>
    <x v="6"/>
  </r>
  <r>
    <x v="320"/>
    <x v="262"/>
    <s v="CUBRIMIENTO"/>
    <x v="0"/>
    <m/>
    <s v="2024-06-11"/>
    <s v="2024-06-13"/>
    <s v="2024-06-17 10:19:32"/>
    <s v="2024-06-19 16:47:33"/>
    <s v="0000-00-00 00:00:00"/>
    <s v="2024-07-04 10:39:54"/>
    <s v="0000-00-00 00:00:00"/>
    <s v="2024-06-17"/>
    <s v="2024-06-17"/>
    <s v="2024-07-01"/>
    <s v="2024-07-04"/>
    <s v="2024-07-04"/>
    <x v="3"/>
    <s v="Cali"/>
    <s v="REP048"/>
    <x v="430"/>
    <m/>
    <x v="0"/>
    <n v="1"/>
    <x v="0"/>
    <x v="0"/>
    <x v="0"/>
    <n v="1000000"/>
    <x v="0"/>
    <x v="0"/>
    <x v="0"/>
    <x v="1"/>
  </r>
  <r>
    <x v="320"/>
    <x v="262"/>
    <s v="CUBRIMIENTO"/>
    <x v="0"/>
    <m/>
    <s v="2024-06-11"/>
    <s v="2024-06-13"/>
    <s v="2024-06-17 10:19:32"/>
    <s v="2024-06-19 16:47:33"/>
    <s v="0000-00-00 00:00:00"/>
    <s v="2024-07-04 10:39:54"/>
    <s v="0000-00-00 00:00:00"/>
    <s v="2024-06-17"/>
    <s v="2024-06-17"/>
    <s v="2024-07-01"/>
    <s v="2024-07-04"/>
    <s v="2024-07-04"/>
    <x v="3"/>
    <s v="Cali"/>
    <s v="SERV06"/>
    <x v="42"/>
    <m/>
    <x v="0"/>
    <n v="10"/>
    <x v="0"/>
    <x v="0"/>
    <x v="0"/>
    <n v="350000"/>
    <x v="0"/>
    <x v="1"/>
    <x v="1"/>
    <x v="1"/>
  </r>
  <r>
    <x v="321"/>
    <x v="61"/>
    <s v="CUBRIMIENTO"/>
    <x v="0"/>
    <m/>
    <s v="2024-06-11"/>
    <s v="2024-06-11"/>
    <s v="2024-06-11 17:26:09"/>
    <s v="0000-00-00 00:00:00"/>
    <s v="2024-06-12 12:02:33"/>
    <s v="2024-06-14 07:29:02"/>
    <s v="0000-00-00 00:00:00"/>
    <s v="2024-06-13"/>
    <s v="2024-06-13"/>
    <s v="2024-06-17"/>
    <s v="2024-06-20"/>
    <s v="2024-06-20"/>
    <x v="0"/>
    <s v="Medellin"/>
    <s v="1010114"/>
    <x v="141"/>
    <m/>
    <x v="0"/>
    <n v="2"/>
    <x v="0"/>
    <x v="0"/>
    <x v="0"/>
    <n v="0"/>
    <x v="0"/>
    <x v="0"/>
    <x v="0"/>
    <x v="6"/>
  </r>
  <r>
    <x v="321"/>
    <x v="61"/>
    <s v="CUBRIMIENTO"/>
    <x v="0"/>
    <m/>
    <s v="2024-06-11"/>
    <s v="2024-06-11"/>
    <s v="2024-06-11 17:26:09"/>
    <s v="0000-00-00 00:00:00"/>
    <s v="2024-06-12 12:02:33"/>
    <s v="2024-06-14 07:29:02"/>
    <s v="0000-00-00 00:00:00"/>
    <s v="2024-06-13"/>
    <s v="2024-06-13"/>
    <s v="2024-06-17"/>
    <s v="2024-06-20"/>
    <s v="2024-06-20"/>
    <x v="0"/>
    <s v="Medellin"/>
    <s v="TUBSM03"/>
    <x v="407"/>
    <m/>
    <x v="0"/>
    <n v="1"/>
    <x v="0"/>
    <x v="0"/>
    <x v="0"/>
    <n v="0"/>
    <x v="0"/>
    <x v="0"/>
    <x v="0"/>
    <x v="6"/>
  </r>
  <r>
    <x v="322"/>
    <x v="197"/>
    <s v="CUBRIMIENTO"/>
    <x v="0"/>
    <m/>
    <s v="2024-06-11"/>
    <s v="2024-06-11"/>
    <s v="2024-06-12 09:03:07"/>
    <s v="0000-00-00 00:00:00"/>
    <s v="2024-06-24 12:11:34"/>
    <s v="2024-07-22 16:35:04"/>
    <s v="0000-00-00 00:00:00"/>
    <s v="2024-06-12"/>
    <s v="2024-06-12"/>
    <s v="2024-06-14"/>
    <s v="2024-06-17"/>
    <s v="2024-06-17"/>
    <x v="0"/>
    <s v="Toscany"/>
    <s v="55"/>
    <x v="256"/>
    <m/>
    <x v="0"/>
    <n v="180"/>
    <x v="0"/>
    <x v="0"/>
    <x v="0"/>
    <n v="9000000"/>
    <x v="0"/>
    <x v="0"/>
    <x v="0"/>
    <x v="6"/>
  </r>
  <r>
    <x v="323"/>
    <x v="263"/>
    <s v="CUBRIMIENTO"/>
    <x v="0"/>
    <m/>
    <s v="2024-06-11"/>
    <s v="2024-06-19"/>
    <s v="2024-06-27 14:00:59"/>
    <s v="2024-07-04 13:36:41"/>
    <s v="2024-08-01 07:49:58"/>
    <s v="2024-08-01 07:50:18"/>
    <s v="2024-08-20 09:23:12"/>
    <s v="2024-06-21"/>
    <s v="2024-06-25"/>
    <s v="2024-06-28"/>
    <s v="2024-07-05"/>
    <s v="2024-07-10"/>
    <x v="1"/>
    <s v="Medellin"/>
    <s v="SERV03"/>
    <x v="9"/>
    <m/>
    <x v="0"/>
    <n v="1"/>
    <x v="0"/>
    <x v="0"/>
    <x v="0"/>
    <n v="400000"/>
    <x v="0"/>
    <x v="1"/>
    <x v="1"/>
    <x v="6"/>
  </r>
  <r>
    <x v="323"/>
    <x v="263"/>
    <s v="CUBRIMIENTO"/>
    <x v="0"/>
    <m/>
    <s v="2024-06-11"/>
    <s v="2024-06-19"/>
    <s v="2024-06-27 14:00:59"/>
    <s v="2024-07-04 13:36:41"/>
    <s v="2024-08-01 07:49:58"/>
    <s v="2024-08-01 07:50:18"/>
    <s v="2024-08-20 09:23:12"/>
    <s v="2024-06-21"/>
    <s v="2024-06-25"/>
    <s v="2024-06-28"/>
    <s v="2024-07-05"/>
    <s v="2024-07-10"/>
    <x v="1"/>
    <s v="Medellin"/>
    <s v="SOMB01"/>
    <x v="71"/>
    <s v="LONA DICKSON NEGRO FONDO ENT REF:6028"/>
    <x v="8"/>
    <n v="1"/>
    <x v="122"/>
    <x v="0"/>
    <x v="60"/>
    <n v="10392406"/>
    <x v="0"/>
    <x v="6"/>
    <x v="5"/>
    <x v="6"/>
  </r>
  <r>
    <x v="323"/>
    <x v="263"/>
    <s v="CUBRIMIENTO"/>
    <x v="0"/>
    <m/>
    <s v="2024-06-11"/>
    <s v="2024-06-19"/>
    <s v="2024-06-27 14:00:59"/>
    <s v="2024-07-04 13:36:41"/>
    <s v="2024-08-01 07:49:58"/>
    <s v="2024-08-01 07:50:18"/>
    <s v="2024-08-20 09:23:12"/>
    <s v="2024-06-21"/>
    <s v="2024-06-25"/>
    <s v="2024-06-28"/>
    <s v="2024-07-05"/>
    <s v="2024-07-10"/>
    <x v="1"/>
    <s v="Medellin"/>
    <s v="TRANSP06"/>
    <x v="59"/>
    <m/>
    <x v="0"/>
    <n v="1"/>
    <x v="0"/>
    <x v="0"/>
    <x v="0"/>
    <n v="420000"/>
    <x v="0"/>
    <x v="1"/>
    <x v="1"/>
    <x v="6"/>
  </r>
  <r>
    <x v="324"/>
    <x v="264"/>
    <s v="CUBRIMIENTO"/>
    <x v="0"/>
    <m/>
    <s v="2024-06-12"/>
    <s v="2024-06-12"/>
    <s v="2024-06-12 15:42:11"/>
    <s v="0000-00-00 00:00:00"/>
    <s v="2024-06-12 15:42:19"/>
    <s v="2024-06-13 07:22:44"/>
    <s v="0000-00-00 00:00:00"/>
    <s v="2024-06-13"/>
    <s v="2024-06-13"/>
    <s v="2024-06-17"/>
    <s v="2024-06-18"/>
    <s v="2024-06-18"/>
    <x v="0"/>
    <s v="Toscany"/>
    <s v="40"/>
    <x v="248"/>
    <m/>
    <x v="0"/>
    <n v="12"/>
    <x v="0"/>
    <x v="0"/>
    <x v="0"/>
    <n v="631200"/>
    <x v="0"/>
    <x v="0"/>
    <x v="0"/>
    <x v="6"/>
  </r>
  <r>
    <x v="325"/>
    <x v="265"/>
    <s v="CUBRIMIENTO"/>
    <x v="0"/>
    <m/>
    <s v="2024-06-12"/>
    <s v="2024-06-13"/>
    <s v="2024-06-13 16:16:12"/>
    <s v="0000-00-00 00:00:00"/>
    <s v="2024-06-13 16:16:24"/>
    <s v="2024-06-14 17:37:33"/>
    <s v="0000-00-00 00:00:00"/>
    <s v="2024-06-14"/>
    <s v="2024-06-14"/>
    <s v="2024-06-21"/>
    <s v="2024-06-25"/>
    <s v="2024-06-25"/>
    <x v="0"/>
    <s v="Toscany"/>
    <s v="40"/>
    <x v="248"/>
    <m/>
    <x v="0"/>
    <n v="13"/>
    <x v="0"/>
    <x v="0"/>
    <x v="0"/>
    <n v="683800"/>
    <x v="0"/>
    <x v="0"/>
    <x v="0"/>
    <x v="6"/>
  </r>
  <r>
    <x v="326"/>
    <x v="61"/>
    <s v="MUEBLES CC CUBRIMIENTOS"/>
    <x v="0"/>
    <m/>
    <s v="2024-06-12"/>
    <s v="2024-07-02"/>
    <s v="2024-07-02 14:52:12"/>
    <s v="0000-00-00 00:00:00"/>
    <s v="2024-08-15 09:28:20"/>
    <s v="2024-08-16 09:54:00"/>
    <s v="2024-08-27 12:13:28"/>
    <s v="2024-07-04"/>
    <s v="2024-07-04"/>
    <s v="2024-08-14"/>
    <s v="2024-08-19"/>
    <s v="2024-08-27"/>
    <x v="1"/>
    <s v="Bogota"/>
    <s v="100284"/>
    <x v="428"/>
    <m/>
    <x v="0"/>
    <n v="1"/>
    <x v="0"/>
    <x v="0"/>
    <x v="0"/>
    <n v="0"/>
    <x v="0"/>
    <x v="2"/>
    <x v="0"/>
    <x v="7"/>
  </r>
  <r>
    <x v="326"/>
    <x v="61"/>
    <s v="MUEBLES CC CUBRIMIENTOS"/>
    <x v="0"/>
    <m/>
    <s v="2024-06-12"/>
    <s v="2024-07-02"/>
    <s v="2024-07-02 14:52:12"/>
    <s v="0000-00-00 00:00:00"/>
    <s v="2024-08-15 09:28:20"/>
    <s v="2024-08-16 09:54:00"/>
    <s v="2024-08-27 12:13:28"/>
    <s v="2024-07-04"/>
    <s v="2024-07-04"/>
    <s v="2024-08-14"/>
    <s v="2024-08-19"/>
    <s v="2024-08-27"/>
    <x v="1"/>
    <s v="Bogota"/>
    <s v="11391"/>
    <x v="374"/>
    <m/>
    <x v="5"/>
    <n v="1"/>
    <x v="0"/>
    <x v="0"/>
    <x v="0"/>
    <n v="0"/>
    <x v="0"/>
    <x v="0"/>
    <x v="0"/>
    <x v="7"/>
  </r>
  <r>
    <x v="326"/>
    <x v="61"/>
    <s v="MUEBLES CC CUBRIMIENTOS"/>
    <x v="0"/>
    <m/>
    <s v="2024-06-12"/>
    <s v="2024-07-02"/>
    <s v="2024-07-02 14:52:12"/>
    <s v="0000-00-00 00:00:00"/>
    <s v="2024-08-15 09:28:20"/>
    <s v="2024-08-16 09:54:00"/>
    <s v="2024-08-27 12:13:28"/>
    <s v="2024-07-04"/>
    <s v="2024-07-04"/>
    <s v="2024-08-14"/>
    <s v="2024-08-19"/>
    <s v="2024-08-27"/>
    <x v="1"/>
    <s v="Bogota"/>
    <s v="5121"/>
    <x v="255"/>
    <m/>
    <x v="0"/>
    <n v="6"/>
    <x v="0"/>
    <x v="0"/>
    <x v="0"/>
    <n v="0"/>
    <x v="0"/>
    <x v="2"/>
    <x v="0"/>
    <x v="7"/>
  </r>
  <r>
    <x v="326"/>
    <x v="61"/>
    <s v="MUEBLES CC CUBRIMIENTOS"/>
    <x v="0"/>
    <m/>
    <s v="2024-06-12"/>
    <s v="2024-07-02"/>
    <s v="2024-07-02 14:52:12"/>
    <s v="0000-00-00 00:00:00"/>
    <s v="2024-08-15 09:28:20"/>
    <s v="2024-08-16 09:54:00"/>
    <s v="2024-08-27 12:13:28"/>
    <s v="2024-07-04"/>
    <s v="2024-07-04"/>
    <s v="2024-08-14"/>
    <s v="2024-08-19"/>
    <s v="2024-08-27"/>
    <x v="1"/>
    <s v="Bogota"/>
    <s v="9709"/>
    <x v="169"/>
    <s v="LONA DICKSON VERDE FORESTA REF:6687"/>
    <x v="0"/>
    <n v="1"/>
    <x v="0"/>
    <x v="0"/>
    <x v="0"/>
    <n v="0"/>
    <x v="0"/>
    <x v="2"/>
    <x v="0"/>
    <x v="7"/>
  </r>
  <r>
    <x v="327"/>
    <x v="61"/>
    <s v="MUEBLES"/>
    <x v="0"/>
    <m/>
    <s v="2024-06-13"/>
    <s v="2024-07-02"/>
    <s v="2024-07-02 14:57:49"/>
    <s v="0000-00-00 00:00:00"/>
    <s v="0000-00-00 00:00:00"/>
    <s v="2024-08-15 06:41:59"/>
    <s v="2024-08-23 12:24:23"/>
    <s v="2024-07-03"/>
    <s v="2024-07-03"/>
    <s v="2024-08-06"/>
    <s v="2024-08-12"/>
    <s v="2024-08-23"/>
    <x v="1"/>
    <s v="Bogota"/>
    <s v="11973"/>
    <x v="309"/>
    <m/>
    <x v="0"/>
    <n v="2"/>
    <x v="0"/>
    <x v="0"/>
    <x v="0"/>
    <n v="0"/>
    <x v="0"/>
    <x v="2"/>
    <x v="0"/>
    <x v="7"/>
  </r>
  <r>
    <x v="327"/>
    <x v="61"/>
    <s v="MUEBLES"/>
    <x v="0"/>
    <m/>
    <s v="2024-06-13"/>
    <s v="2024-07-02"/>
    <s v="2024-07-02 14:57:49"/>
    <s v="0000-00-00 00:00:00"/>
    <s v="0000-00-00 00:00:00"/>
    <s v="2024-08-15 06:41:59"/>
    <s v="2024-08-23 12:24:23"/>
    <s v="2024-07-03"/>
    <s v="2024-07-03"/>
    <s v="2024-08-06"/>
    <s v="2024-08-12"/>
    <s v="2024-08-23"/>
    <x v="1"/>
    <s v="Bogota"/>
    <s v="14784"/>
    <x v="83"/>
    <m/>
    <x v="0"/>
    <n v="2"/>
    <x v="0"/>
    <x v="0"/>
    <x v="0"/>
    <n v="0"/>
    <x v="0"/>
    <x v="2"/>
    <x v="0"/>
    <x v="7"/>
  </r>
  <r>
    <x v="327"/>
    <x v="61"/>
    <s v="MUEBLES"/>
    <x v="0"/>
    <m/>
    <s v="2024-06-13"/>
    <s v="2024-07-02"/>
    <s v="2024-07-02 14:57:49"/>
    <s v="0000-00-00 00:00:00"/>
    <s v="0000-00-00 00:00:00"/>
    <s v="2024-08-15 06:41:59"/>
    <s v="2024-08-23 12:24:23"/>
    <s v="2024-07-03"/>
    <s v="2024-07-03"/>
    <s v="2024-08-06"/>
    <s v="2024-08-12"/>
    <s v="2024-08-23"/>
    <x v="1"/>
    <s v="Bogota"/>
    <s v="14785"/>
    <x v="84"/>
    <m/>
    <x v="0"/>
    <n v="6"/>
    <x v="0"/>
    <x v="0"/>
    <x v="0"/>
    <n v="0"/>
    <x v="0"/>
    <x v="2"/>
    <x v="0"/>
    <x v="7"/>
  </r>
  <r>
    <x v="327"/>
    <x v="61"/>
    <s v="MUEBLES"/>
    <x v="0"/>
    <m/>
    <s v="2024-06-13"/>
    <s v="2024-07-02"/>
    <s v="2024-07-02 14:57:49"/>
    <s v="0000-00-00 00:00:00"/>
    <s v="0000-00-00 00:00:00"/>
    <s v="2024-08-15 06:41:59"/>
    <s v="2024-08-23 12:24:23"/>
    <s v="2024-07-03"/>
    <s v="2024-07-03"/>
    <s v="2024-08-06"/>
    <s v="2024-08-12"/>
    <s v="2024-08-23"/>
    <x v="1"/>
    <s v="Bogota"/>
    <s v="15476"/>
    <x v="343"/>
    <m/>
    <x v="4"/>
    <n v="2"/>
    <x v="0"/>
    <x v="0"/>
    <x v="0"/>
    <n v="0"/>
    <x v="0"/>
    <x v="2"/>
    <x v="0"/>
    <x v="7"/>
  </r>
  <r>
    <x v="327"/>
    <x v="61"/>
    <s v="MUEBLES"/>
    <x v="0"/>
    <m/>
    <s v="2024-06-13"/>
    <s v="2024-07-02"/>
    <s v="2024-07-02 14:57:49"/>
    <s v="0000-00-00 00:00:00"/>
    <s v="0000-00-00 00:00:00"/>
    <s v="2024-08-15 06:41:59"/>
    <s v="2024-08-23 12:24:23"/>
    <s v="2024-07-03"/>
    <s v="2024-07-03"/>
    <s v="2024-08-06"/>
    <s v="2024-08-12"/>
    <s v="2024-08-23"/>
    <x v="1"/>
    <s v="Bogota"/>
    <s v="15477"/>
    <x v="3"/>
    <m/>
    <x v="4"/>
    <n v="2"/>
    <x v="0"/>
    <x v="0"/>
    <x v="0"/>
    <n v="0"/>
    <x v="0"/>
    <x v="2"/>
    <x v="0"/>
    <x v="7"/>
  </r>
  <r>
    <x v="327"/>
    <x v="61"/>
    <s v="MUEBLES"/>
    <x v="0"/>
    <m/>
    <s v="2024-06-13"/>
    <s v="2024-07-02"/>
    <s v="2024-07-02 14:57:49"/>
    <s v="0000-00-00 00:00:00"/>
    <s v="0000-00-00 00:00:00"/>
    <s v="2024-08-15 06:41:59"/>
    <s v="2024-08-23 12:24:23"/>
    <s v="2024-07-03"/>
    <s v="2024-07-03"/>
    <s v="2024-08-06"/>
    <s v="2024-08-12"/>
    <s v="2024-08-23"/>
    <x v="1"/>
    <s v="Bogota"/>
    <s v="1547810"/>
    <x v="431"/>
    <m/>
    <x v="4"/>
    <n v="1"/>
    <x v="0"/>
    <x v="0"/>
    <x v="0"/>
    <n v="0"/>
    <x v="0"/>
    <x v="0"/>
    <x v="0"/>
    <x v="7"/>
  </r>
  <r>
    <x v="327"/>
    <x v="61"/>
    <s v="MUEBLES"/>
    <x v="0"/>
    <m/>
    <s v="2024-06-13"/>
    <s v="2024-07-02"/>
    <s v="2024-07-02 14:57:49"/>
    <s v="0000-00-00 00:00:00"/>
    <s v="0000-00-00 00:00:00"/>
    <s v="2024-08-15 06:41:59"/>
    <s v="2024-08-23 12:24:23"/>
    <s v="2024-07-03"/>
    <s v="2024-07-03"/>
    <s v="2024-08-06"/>
    <s v="2024-08-12"/>
    <s v="2024-08-23"/>
    <x v="1"/>
    <s v="Bogota"/>
    <s v="15841"/>
    <x v="86"/>
    <m/>
    <x v="0"/>
    <n v="4"/>
    <x v="0"/>
    <x v="0"/>
    <x v="0"/>
    <n v="0"/>
    <x v="0"/>
    <x v="2"/>
    <x v="0"/>
    <x v="7"/>
  </r>
  <r>
    <x v="327"/>
    <x v="61"/>
    <s v="MUEBLES"/>
    <x v="0"/>
    <m/>
    <s v="2024-06-13"/>
    <s v="2024-07-02"/>
    <s v="2024-07-02 14:57:49"/>
    <s v="0000-00-00 00:00:00"/>
    <s v="0000-00-00 00:00:00"/>
    <s v="2024-08-15 06:41:59"/>
    <s v="2024-08-23 12:24:23"/>
    <s v="2024-07-03"/>
    <s v="2024-07-03"/>
    <s v="2024-08-06"/>
    <s v="2024-08-12"/>
    <s v="2024-08-23"/>
    <x v="1"/>
    <s v="Bogota"/>
    <s v="5453"/>
    <x v="401"/>
    <m/>
    <x v="4"/>
    <n v="8"/>
    <x v="0"/>
    <x v="0"/>
    <x v="0"/>
    <n v="0"/>
    <x v="0"/>
    <x v="2"/>
    <x v="0"/>
    <x v="7"/>
  </r>
  <r>
    <x v="327"/>
    <x v="61"/>
    <s v="MUEBLES"/>
    <x v="0"/>
    <m/>
    <s v="2024-06-13"/>
    <s v="2024-07-02"/>
    <s v="2024-07-02 14:57:49"/>
    <s v="0000-00-00 00:00:00"/>
    <s v="0000-00-00 00:00:00"/>
    <s v="2024-08-15 06:41:59"/>
    <s v="2024-08-23 12:24:23"/>
    <s v="2024-07-03"/>
    <s v="2024-07-03"/>
    <s v="2024-08-06"/>
    <s v="2024-08-12"/>
    <s v="2024-08-23"/>
    <x v="1"/>
    <s v="Bogota"/>
    <s v="7106"/>
    <x v="432"/>
    <m/>
    <x v="4"/>
    <n v="1"/>
    <x v="0"/>
    <x v="0"/>
    <x v="0"/>
    <n v="0"/>
    <x v="0"/>
    <x v="2"/>
    <x v="0"/>
    <x v="7"/>
  </r>
  <r>
    <x v="327"/>
    <x v="61"/>
    <s v="MUEBLES"/>
    <x v="0"/>
    <m/>
    <s v="2024-06-13"/>
    <s v="2024-07-02"/>
    <s v="2024-07-02 14:57:49"/>
    <s v="0000-00-00 00:00:00"/>
    <s v="0000-00-00 00:00:00"/>
    <s v="2024-08-15 06:41:59"/>
    <s v="2024-08-23 12:24:23"/>
    <s v="2024-07-03"/>
    <s v="2024-07-03"/>
    <s v="2024-08-06"/>
    <s v="2024-08-12"/>
    <s v="2024-08-23"/>
    <x v="1"/>
    <s v="Bogota"/>
    <s v="7111"/>
    <x v="433"/>
    <m/>
    <x v="4"/>
    <n v="1"/>
    <x v="0"/>
    <x v="0"/>
    <x v="0"/>
    <n v="0"/>
    <x v="0"/>
    <x v="0"/>
    <x v="0"/>
    <x v="7"/>
  </r>
  <r>
    <x v="327"/>
    <x v="61"/>
    <s v="MUEBLES"/>
    <x v="0"/>
    <m/>
    <s v="2024-06-13"/>
    <s v="2024-07-02"/>
    <s v="2024-07-02 14:57:49"/>
    <s v="0000-00-00 00:00:00"/>
    <s v="0000-00-00 00:00:00"/>
    <s v="2024-08-15 06:41:59"/>
    <s v="2024-08-23 12:24:23"/>
    <s v="2024-07-03"/>
    <s v="2024-07-03"/>
    <s v="2024-08-06"/>
    <s v="2024-08-12"/>
    <s v="2024-08-23"/>
    <x v="1"/>
    <s v="Bogota"/>
    <s v="8165"/>
    <x v="322"/>
    <m/>
    <x v="4"/>
    <n v="1"/>
    <x v="0"/>
    <x v="0"/>
    <x v="0"/>
    <n v="0"/>
    <x v="0"/>
    <x v="2"/>
    <x v="0"/>
    <x v="7"/>
  </r>
  <r>
    <x v="327"/>
    <x v="61"/>
    <s v="MUEBLES"/>
    <x v="0"/>
    <m/>
    <s v="2024-06-13"/>
    <s v="2024-07-02"/>
    <s v="2024-07-02 14:57:49"/>
    <s v="0000-00-00 00:00:00"/>
    <s v="0000-00-00 00:00:00"/>
    <s v="2024-08-15 06:41:59"/>
    <s v="2024-08-23 12:24:23"/>
    <s v="2024-07-03"/>
    <s v="2024-07-03"/>
    <s v="2024-08-06"/>
    <s v="2024-08-12"/>
    <s v="2024-08-23"/>
    <x v="1"/>
    <s v="Bogota"/>
    <s v="9221"/>
    <x v="434"/>
    <m/>
    <x v="4"/>
    <n v="1"/>
    <x v="0"/>
    <x v="0"/>
    <x v="0"/>
    <n v="0"/>
    <x v="0"/>
    <x v="2"/>
    <x v="0"/>
    <x v="7"/>
  </r>
  <r>
    <x v="327"/>
    <x v="61"/>
    <s v="MUEBLES"/>
    <x v="0"/>
    <m/>
    <s v="2024-06-13"/>
    <s v="2024-07-02"/>
    <s v="2024-07-02 14:57:49"/>
    <s v="0000-00-00 00:00:00"/>
    <s v="0000-00-00 00:00:00"/>
    <s v="2024-08-15 06:41:59"/>
    <s v="2024-08-23 12:24:23"/>
    <s v="2024-07-03"/>
    <s v="2024-07-03"/>
    <s v="2024-08-06"/>
    <s v="2024-08-12"/>
    <s v="2024-08-23"/>
    <x v="1"/>
    <s v="Bogota"/>
    <s v="9257"/>
    <x v="435"/>
    <m/>
    <x v="3"/>
    <n v="1"/>
    <x v="0"/>
    <x v="0"/>
    <x v="0"/>
    <n v="0"/>
    <x v="0"/>
    <x v="2"/>
    <x v="0"/>
    <x v="7"/>
  </r>
  <r>
    <x v="327"/>
    <x v="61"/>
    <s v="MUEBLES"/>
    <x v="0"/>
    <m/>
    <s v="2024-06-13"/>
    <s v="2024-07-02"/>
    <s v="2024-07-02 14:57:49"/>
    <s v="0000-00-00 00:00:00"/>
    <s v="0000-00-00 00:00:00"/>
    <s v="2024-08-15 06:41:59"/>
    <s v="2024-08-23 12:24:23"/>
    <s v="2024-07-03"/>
    <s v="2024-07-03"/>
    <s v="2024-08-06"/>
    <s v="2024-08-12"/>
    <s v="2024-08-23"/>
    <x v="1"/>
    <s v="Bogota"/>
    <s v="967110"/>
    <x v="436"/>
    <m/>
    <x v="0"/>
    <n v="1"/>
    <x v="0"/>
    <x v="0"/>
    <x v="0"/>
    <n v="0"/>
    <x v="0"/>
    <x v="2"/>
    <x v="0"/>
    <x v="7"/>
  </r>
  <r>
    <x v="328"/>
    <x v="266"/>
    <s v="CUBRIMIENTO"/>
    <x v="0"/>
    <m/>
    <s v="2024-06-13"/>
    <s v="2024-08-12"/>
    <s v="2024-08-13 12:00:04"/>
    <s v="0000-00-00 00:00:00"/>
    <s v="2024-09-02 13:43:53"/>
    <s v="2024-09-02 13:44:04"/>
    <s v="2024-09-12 15:38:56"/>
    <s v="2024-08-14"/>
    <s v="2024-08-14"/>
    <s v="2024-11-15"/>
    <s v="2025-02-18"/>
    <s v="2025-02-20"/>
    <x v="1"/>
    <s v="Cali"/>
    <s v="1122"/>
    <x v="437"/>
    <m/>
    <x v="0"/>
    <n v="24"/>
    <x v="0"/>
    <x v="0"/>
    <x v="0"/>
    <n v="11520"/>
    <x v="0"/>
    <x v="0"/>
    <x v="0"/>
    <x v="3"/>
  </r>
  <r>
    <x v="328"/>
    <x v="266"/>
    <s v="CUBRIMIENTO"/>
    <x v="0"/>
    <m/>
    <s v="2024-06-13"/>
    <s v="2024-08-12"/>
    <s v="2024-08-13 12:00:04"/>
    <s v="0000-00-00 00:00:00"/>
    <s v="2024-09-02 13:43:53"/>
    <s v="2024-09-02 13:44:04"/>
    <s v="2024-09-12 15:38:56"/>
    <s v="2024-08-14"/>
    <s v="2024-08-14"/>
    <s v="2024-11-15"/>
    <s v="2025-02-18"/>
    <s v="2025-02-20"/>
    <x v="1"/>
    <s v="Cali"/>
    <s v="268"/>
    <x v="387"/>
    <m/>
    <x v="0"/>
    <n v="3"/>
    <x v="0"/>
    <x v="0"/>
    <x v="0"/>
    <n v="174000"/>
    <x v="0"/>
    <x v="0"/>
    <x v="0"/>
    <x v="3"/>
  </r>
  <r>
    <x v="328"/>
    <x v="266"/>
    <s v="CUBRIMIENTO"/>
    <x v="0"/>
    <m/>
    <s v="2024-06-13"/>
    <s v="2024-08-12"/>
    <s v="2024-08-13 12:00:04"/>
    <s v="0000-00-00 00:00:00"/>
    <s v="2024-09-02 13:43:53"/>
    <s v="2024-09-02 13:44:04"/>
    <s v="2024-09-12 15:38:56"/>
    <s v="2024-08-14"/>
    <s v="2024-08-14"/>
    <s v="2024-11-15"/>
    <s v="2025-02-18"/>
    <s v="2025-02-20"/>
    <x v="1"/>
    <s v="Cali"/>
    <s v="27249"/>
    <x v="64"/>
    <m/>
    <x v="0"/>
    <n v="6"/>
    <x v="0"/>
    <x v="0"/>
    <x v="0"/>
    <n v="1103112"/>
    <x v="0"/>
    <x v="0"/>
    <x v="0"/>
    <x v="3"/>
  </r>
  <r>
    <x v="328"/>
    <x v="266"/>
    <s v="CUBRIMIENTO"/>
    <x v="0"/>
    <m/>
    <s v="2024-06-13"/>
    <s v="2024-08-12"/>
    <s v="2024-08-13 12:00:04"/>
    <s v="0000-00-00 00:00:00"/>
    <s v="2024-09-02 13:43:53"/>
    <s v="2024-09-02 13:44:04"/>
    <s v="2024-09-12 15:38:56"/>
    <s v="2024-08-14"/>
    <s v="2024-08-14"/>
    <s v="2024-11-15"/>
    <s v="2025-02-18"/>
    <s v="2025-02-20"/>
    <x v="1"/>
    <s v="Cali"/>
    <s v="5244"/>
    <x v="350"/>
    <m/>
    <x v="0"/>
    <n v="4"/>
    <x v="0"/>
    <x v="0"/>
    <x v="0"/>
    <n v="72800"/>
    <x v="0"/>
    <x v="0"/>
    <x v="0"/>
    <x v="3"/>
  </r>
  <r>
    <x v="328"/>
    <x v="266"/>
    <s v="CUBRIMIENTO"/>
    <x v="0"/>
    <m/>
    <s v="2024-06-13"/>
    <s v="2024-08-12"/>
    <s v="2024-08-13 12:00:04"/>
    <s v="0000-00-00 00:00:00"/>
    <s v="2024-09-02 13:43:53"/>
    <s v="2024-09-02 13:44:04"/>
    <s v="2024-09-12 15:38:56"/>
    <s v="2024-08-14"/>
    <s v="2024-08-14"/>
    <s v="2024-11-15"/>
    <s v="2025-02-18"/>
    <s v="2025-02-20"/>
    <x v="1"/>
    <s v="Cali"/>
    <s v="953"/>
    <x v="438"/>
    <m/>
    <x v="0"/>
    <n v="24"/>
    <x v="0"/>
    <x v="0"/>
    <x v="0"/>
    <n v="5280"/>
    <x v="0"/>
    <x v="0"/>
    <x v="0"/>
    <x v="3"/>
  </r>
  <r>
    <x v="328"/>
    <x v="266"/>
    <s v="CUBRIMIENTO"/>
    <x v="0"/>
    <m/>
    <s v="2024-06-13"/>
    <s v="2024-08-12"/>
    <s v="2024-08-13 12:00:04"/>
    <s v="0000-00-00 00:00:00"/>
    <s v="2024-09-02 13:43:53"/>
    <s v="2024-09-02 13:44:04"/>
    <s v="2024-09-12 15:38:56"/>
    <s v="2024-08-14"/>
    <s v="2024-08-14"/>
    <s v="2024-11-15"/>
    <s v="2025-02-18"/>
    <s v="2025-02-20"/>
    <x v="1"/>
    <s v="Cali"/>
    <s v="SERV03"/>
    <x v="9"/>
    <m/>
    <x v="0"/>
    <n v="1"/>
    <x v="0"/>
    <x v="0"/>
    <x v="0"/>
    <n v="3200000"/>
    <x v="0"/>
    <x v="1"/>
    <x v="1"/>
    <x v="3"/>
  </r>
  <r>
    <x v="329"/>
    <x v="267"/>
    <s v="CUBRIMIENTO"/>
    <x v="0"/>
    <m/>
    <s v="2024-06-13"/>
    <s v="2024-06-13"/>
    <s v="2024-06-14 11:45:37"/>
    <s v="0000-00-00 00:00:00"/>
    <s v="2024-06-14 11:45:42"/>
    <s v="2024-06-14 17:38:05"/>
    <s v="0000-00-00 00:00:00"/>
    <s v="2024-06-14"/>
    <s v="2024-06-14"/>
    <s v="2024-06-27"/>
    <s v="2024-07-04"/>
    <s v="2024-07-04"/>
    <x v="0"/>
    <s v="Toscany"/>
    <s v="21307"/>
    <x v="260"/>
    <m/>
    <x v="0"/>
    <n v="35.5"/>
    <x v="0"/>
    <x v="0"/>
    <x v="0"/>
    <n v="1867300"/>
    <x v="0"/>
    <x v="0"/>
    <x v="0"/>
    <x v="6"/>
  </r>
  <r>
    <x v="330"/>
    <x v="268"/>
    <s v="MUEBLES CC CUBRIMIENTOS"/>
    <x v="0"/>
    <m/>
    <s v="2024-06-13"/>
    <s v="2024-07-04"/>
    <s v="2024-07-05 11:52:36"/>
    <s v="2024-07-10 08:39:24"/>
    <s v="2024-07-12 13:36:47"/>
    <s v="2024-07-22 16:39:13"/>
    <s v="0000-00-00 00:00:00"/>
    <s v="2024-07-05"/>
    <s v="2024-07-12"/>
    <s v="2024-07-22"/>
    <s v="2024-07-24"/>
    <s v="2024-07-24"/>
    <x v="0"/>
    <s v="Toscany"/>
    <s v="BANE10"/>
    <x v="439"/>
    <s v="PERGOSCREEN BEIGE 3M EB4841 G6-7 430GR"/>
    <x v="8"/>
    <n v="2"/>
    <x v="8"/>
    <x v="7"/>
    <x v="0"/>
    <n v="2879280"/>
    <x v="0"/>
    <x v="9"/>
    <x v="9"/>
    <x v="1"/>
  </r>
  <r>
    <x v="330"/>
    <x v="268"/>
    <s v="MUEBLES CC CUBRIMIENTOS"/>
    <x v="0"/>
    <m/>
    <s v="2024-06-13"/>
    <s v="2024-07-04"/>
    <s v="2024-07-05 11:52:36"/>
    <s v="2024-07-10 08:39:24"/>
    <s v="2024-07-12 13:36:47"/>
    <s v="2024-07-22 16:39:13"/>
    <s v="0000-00-00 00:00:00"/>
    <s v="2024-07-05"/>
    <s v="2024-07-12"/>
    <s v="2024-07-22"/>
    <s v="2024-07-24"/>
    <s v="2024-07-24"/>
    <x v="0"/>
    <s v="Toscany"/>
    <s v="BANE10"/>
    <x v="439"/>
    <s v="PERGOSCREEN BEIGE 3M EB4841 G6-7 430GR"/>
    <x v="8"/>
    <n v="1"/>
    <x v="60"/>
    <x v="3"/>
    <x v="0"/>
    <n v="1069500"/>
    <x v="0"/>
    <x v="9"/>
    <x v="9"/>
    <x v="1"/>
  </r>
  <r>
    <x v="331"/>
    <x v="269"/>
    <s v="MUEBLES"/>
    <x v="0"/>
    <m/>
    <s v="2024-06-13"/>
    <s v="2024-06-13"/>
    <s v="2024-06-14 16:22:18"/>
    <s v="0000-00-00 00:00:00"/>
    <s v="0000-00-00 00:00:00"/>
    <s v="2024-06-17 12:12:15"/>
    <s v="0000-00-00 00:00:00"/>
    <s v="2024-06-14"/>
    <s v="2024-06-14"/>
    <s v="2024-06-17"/>
    <s v="2024-06-19"/>
    <s v="2024-06-19"/>
    <x v="3"/>
    <s v="Bogota"/>
    <s v="100196"/>
    <x v="218"/>
    <m/>
    <x v="0"/>
    <n v="1"/>
    <x v="0"/>
    <x v="0"/>
    <x v="0"/>
    <n v="198000"/>
    <x v="0"/>
    <x v="0"/>
    <x v="0"/>
    <x v="6"/>
  </r>
  <r>
    <x v="332"/>
    <x v="270"/>
    <s v="MUEBLES CC CUBRIMIENTOS"/>
    <x v="0"/>
    <m/>
    <s v="2024-06-13"/>
    <s v="2024-06-18"/>
    <s v="2024-06-18 14:27:09"/>
    <s v="0000-00-00 00:00:00"/>
    <s v="0000-00-00 00:00:00"/>
    <s v="2024-06-19 11:14:56"/>
    <s v="2024-10-16 12:16:39"/>
    <s v="2024-06-19"/>
    <s v="2024-06-19"/>
    <s v="2024-07-15"/>
    <s v="2024-07-23"/>
    <s v="2024-07-25"/>
    <x v="1"/>
    <s v="Barranquilla"/>
    <s v="9681"/>
    <x v="440"/>
    <m/>
    <x v="0"/>
    <n v="1"/>
    <x v="0"/>
    <x v="0"/>
    <x v="0"/>
    <n v="2753532"/>
    <x v="0"/>
    <x v="2"/>
    <x v="0"/>
    <x v="1"/>
  </r>
  <r>
    <x v="333"/>
    <x v="271"/>
    <s v="MUEBLES CC CUBRIMIENTOS"/>
    <x v="0"/>
    <m/>
    <s v="2024-06-14"/>
    <s v="2024-06-14"/>
    <s v="2024-06-14 11:24:22"/>
    <s v="2024-06-17 17:41:59"/>
    <s v="2024-06-24 15:25:00"/>
    <s v="2024-06-24 15:25:11"/>
    <s v="2024-07-12 20:29:57"/>
    <s v="2024-06-18"/>
    <s v="2024-06-20"/>
    <s v="2024-06-27"/>
    <s v="2024-07-02"/>
    <s v="2024-07-09"/>
    <x v="3"/>
    <s v="Cali"/>
    <s v="27249"/>
    <x v="64"/>
    <m/>
    <x v="0"/>
    <n v="1"/>
    <x v="0"/>
    <x v="0"/>
    <x v="0"/>
    <n v="183852"/>
    <x v="0"/>
    <x v="0"/>
    <x v="0"/>
    <x v="6"/>
  </r>
  <r>
    <x v="333"/>
    <x v="271"/>
    <s v="MUEBLES CC CUBRIMIENTOS"/>
    <x v="0"/>
    <m/>
    <s v="2024-06-14"/>
    <s v="2024-06-14"/>
    <s v="2024-06-14 11:24:22"/>
    <s v="2024-06-17 17:41:59"/>
    <s v="2024-06-24 15:25:00"/>
    <s v="2024-06-24 15:25:11"/>
    <s v="2024-07-12 20:29:57"/>
    <s v="2024-06-18"/>
    <s v="2024-06-20"/>
    <s v="2024-06-27"/>
    <s v="2024-07-02"/>
    <s v="2024-07-09"/>
    <x v="3"/>
    <s v="Cali"/>
    <s v="FLANCHE01"/>
    <x v="51"/>
    <m/>
    <x v="8"/>
    <n v="1"/>
    <x v="112"/>
    <x v="0"/>
    <x v="0"/>
    <n v="587104"/>
    <x v="0"/>
    <x v="0"/>
    <x v="0"/>
    <x v="6"/>
  </r>
  <r>
    <x v="333"/>
    <x v="271"/>
    <s v="MUEBLES CC CUBRIMIENTOS"/>
    <x v="0"/>
    <m/>
    <s v="2024-06-14"/>
    <s v="2024-06-14"/>
    <s v="2024-06-14 11:24:22"/>
    <s v="2024-06-17 17:41:59"/>
    <s v="2024-06-24 15:25:00"/>
    <s v="2024-06-24 15:25:11"/>
    <s v="2024-07-12 20:29:57"/>
    <s v="2024-06-18"/>
    <s v="2024-06-20"/>
    <s v="2024-06-27"/>
    <s v="2024-07-02"/>
    <s v="2024-07-09"/>
    <x v="3"/>
    <s v="Cali"/>
    <s v="SOMB03"/>
    <x v="161"/>
    <s v="LONA DICKSON CAFE FONDO ENTERO REF:U224"/>
    <x v="8"/>
    <n v="1"/>
    <x v="112"/>
    <x v="0"/>
    <x v="19"/>
    <n v="4384613"/>
    <x v="0"/>
    <x v="6"/>
    <x v="8"/>
    <x v="6"/>
  </r>
  <r>
    <x v="334"/>
    <x v="272"/>
    <s v="CUBRIMIENTO"/>
    <x v="0"/>
    <m/>
    <s v="2024-06-14"/>
    <s v="2024-08-06"/>
    <s v="2024-08-06 16:53:59"/>
    <s v="0000-00-00 00:00:00"/>
    <s v="2024-08-11 21:55:42"/>
    <s v="2024-08-20 11:13:40"/>
    <s v="2024-08-21 15:38:06"/>
    <s v="2024-08-08"/>
    <s v="2024-08-08"/>
    <s v="2024-08-09"/>
    <s v="2024-08-12"/>
    <s v="2024-08-23"/>
    <x v="1"/>
    <s v="Cali"/>
    <s v="7136"/>
    <x v="441"/>
    <m/>
    <x v="0"/>
    <n v="1"/>
    <x v="0"/>
    <x v="0"/>
    <x v="0"/>
    <n v="300000"/>
    <x v="0"/>
    <x v="1"/>
    <x v="1"/>
    <x v="7"/>
  </r>
  <r>
    <x v="335"/>
    <x v="272"/>
    <s v="CUBRIMIENTO"/>
    <x v="0"/>
    <m/>
    <s v="2024-06-14"/>
    <s v="2024-08-06"/>
    <s v="2024-08-06 16:58:07"/>
    <s v="0000-00-00 00:00:00"/>
    <s v="2024-08-12 14:08:53"/>
    <s v="2024-08-12 14:09:21"/>
    <s v="0000-00-00 00:00:00"/>
    <s v="2024-08-08"/>
    <s v="2024-08-08"/>
    <s v="2024-08-15"/>
    <s v="2024-08-19"/>
    <s v="2024-08-21"/>
    <x v="0"/>
    <s v="Cali"/>
    <s v="3151"/>
    <x v="57"/>
    <m/>
    <x v="0"/>
    <n v="14"/>
    <x v="0"/>
    <x v="0"/>
    <x v="0"/>
    <n v="945000"/>
    <x v="0"/>
    <x v="0"/>
    <x v="0"/>
    <x v="7"/>
  </r>
  <r>
    <x v="336"/>
    <x v="273"/>
    <s v="MUEBLES CC CUBRIMIENTOS"/>
    <x v="0"/>
    <m/>
    <s v="2024-06-14"/>
    <s v="2024-06-14"/>
    <s v="2024-06-14 11:46:27"/>
    <s v="0000-00-00 00:00:00"/>
    <s v="2024-06-14 11:46:32"/>
    <s v="2024-06-14 17:41:52"/>
    <s v="0000-00-00 00:00:00"/>
    <s v="2024-06-17"/>
    <s v="2024-06-17"/>
    <s v="2024-06-19"/>
    <s v="2024-06-20"/>
    <s v="2024-06-20"/>
    <x v="7"/>
    <s v="Toscany"/>
    <s v="53"/>
    <x v="286"/>
    <m/>
    <x v="0"/>
    <n v="2"/>
    <x v="0"/>
    <x v="0"/>
    <x v="0"/>
    <n v="134454"/>
    <x v="0"/>
    <x v="0"/>
    <x v="0"/>
    <x v="6"/>
  </r>
  <r>
    <x v="337"/>
    <x v="274"/>
    <s v="CUBRIMIENTO"/>
    <x v="0"/>
    <m/>
    <s v="0000-00-00"/>
    <s v="2024-06-14"/>
    <s v="2024-06-14 10:48:34"/>
    <s v="0000-00-00 00:00:00"/>
    <s v="2024-07-09 17:20:33"/>
    <s v="2024-07-10 09:52:46"/>
    <s v="0000-00-00 00:00:00"/>
    <s v="2024-06-18"/>
    <s v="2024-06-18"/>
    <s v="2024-09-26"/>
    <s v="2024-10-14"/>
    <s v="2024-10-14"/>
    <x v="0"/>
    <s v="Toscana"/>
    <s v="101601"/>
    <x v="264"/>
    <m/>
    <x v="0"/>
    <n v="8"/>
    <x v="0"/>
    <x v="0"/>
    <x v="0"/>
    <n v="0"/>
    <x v="0"/>
    <x v="0"/>
    <x v="0"/>
    <x v="4"/>
  </r>
  <r>
    <x v="337"/>
    <x v="274"/>
    <s v="CUBRIMIENTO"/>
    <x v="0"/>
    <m/>
    <s v="0000-00-00"/>
    <s v="2024-06-14"/>
    <s v="2024-06-14 10:48:34"/>
    <s v="0000-00-00 00:00:00"/>
    <s v="2024-07-09 17:20:33"/>
    <s v="2024-07-10 09:52:46"/>
    <s v="0000-00-00 00:00:00"/>
    <s v="2024-06-18"/>
    <s v="2024-06-18"/>
    <s v="2024-09-26"/>
    <s v="2024-10-14"/>
    <s v="2024-10-14"/>
    <x v="0"/>
    <s v="Toscana"/>
    <s v="25796"/>
    <x v="442"/>
    <m/>
    <x v="0"/>
    <n v="3"/>
    <x v="0"/>
    <x v="0"/>
    <x v="0"/>
    <n v="0"/>
    <x v="0"/>
    <x v="0"/>
    <x v="0"/>
    <x v="4"/>
  </r>
  <r>
    <x v="337"/>
    <x v="274"/>
    <s v="CUBRIMIENTO"/>
    <x v="0"/>
    <m/>
    <s v="0000-00-00"/>
    <s v="2024-06-14"/>
    <s v="2024-06-14 10:48:34"/>
    <s v="0000-00-00 00:00:00"/>
    <s v="2024-07-09 17:20:33"/>
    <s v="2024-07-10 09:52:46"/>
    <s v="0000-00-00 00:00:00"/>
    <s v="2024-06-18"/>
    <s v="2024-06-18"/>
    <s v="2024-09-26"/>
    <s v="2024-10-14"/>
    <s v="2024-10-14"/>
    <x v="0"/>
    <s v="Toscana"/>
    <s v="25798"/>
    <x v="443"/>
    <m/>
    <x v="0"/>
    <n v="3"/>
    <x v="0"/>
    <x v="0"/>
    <x v="0"/>
    <n v="0"/>
    <x v="0"/>
    <x v="0"/>
    <x v="0"/>
    <x v="4"/>
  </r>
  <r>
    <x v="337"/>
    <x v="274"/>
    <s v="CUBRIMIENTO"/>
    <x v="0"/>
    <m/>
    <s v="0000-00-00"/>
    <s v="2024-06-14"/>
    <s v="2024-06-14 10:48:34"/>
    <s v="0000-00-00 00:00:00"/>
    <s v="2024-07-09 17:20:33"/>
    <s v="2024-07-10 09:52:46"/>
    <s v="0000-00-00 00:00:00"/>
    <s v="2024-06-18"/>
    <s v="2024-06-18"/>
    <s v="2024-09-26"/>
    <s v="2024-10-14"/>
    <s v="2024-10-14"/>
    <x v="0"/>
    <s v="Toscana"/>
    <s v="27674"/>
    <x v="444"/>
    <m/>
    <x v="0"/>
    <n v="1"/>
    <x v="0"/>
    <x v="0"/>
    <x v="0"/>
    <n v="0"/>
    <x v="0"/>
    <x v="0"/>
    <x v="0"/>
    <x v="4"/>
  </r>
  <r>
    <x v="337"/>
    <x v="274"/>
    <s v="CUBRIMIENTO"/>
    <x v="0"/>
    <m/>
    <s v="0000-00-00"/>
    <s v="2024-06-14"/>
    <s v="2024-06-14 10:48:34"/>
    <s v="0000-00-00 00:00:00"/>
    <s v="2024-07-09 17:20:33"/>
    <s v="2024-07-10 09:52:46"/>
    <s v="0000-00-00 00:00:00"/>
    <s v="2024-06-18"/>
    <s v="2024-06-18"/>
    <s v="2024-09-26"/>
    <s v="2024-10-14"/>
    <s v="2024-10-14"/>
    <x v="0"/>
    <s v="Toscana"/>
    <s v="3151"/>
    <x v="57"/>
    <m/>
    <x v="0"/>
    <n v="24"/>
    <x v="0"/>
    <x v="0"/>
    <x v="0"/>
    <n v="0"/>
    <x v="0"/>
    <x v="0"/>
    <x v="0"/>
    <x v="4"/>
  </r>
  <r>
    <x v="337"/>
    <x v="274"/>
    <s v="CUBRIMIENTO"/>
    <x v="0"/>
    <m/>
    <s v="0000-00-00"/>
    <s v="2024-06-14"/>
    <s v="2024-06-14 10:48:34"/>
    <s v="0000-00-00 00:00:00"/>
    <s v="2024-07-09 17:20:33"/>
    <s v="2024-07-10 09:52:46"/>
    <s v="0000-00-00 00:00:00"/>
    <s v="2024-06-18"/>
    <s v="2024-06-18"/>
    <s v="2024-09-26"/>
    <s v="2024-10-14"/>
    <s v="2024-10-14"/>
    <x v="0"/>
    <s v="Toscana"/>
    <s v="3579"/>
    <x v="445"/>
    <m/>
    <x v="0"/>
    <n v="4"/>
    <x v="0"/>
    <x v="0"/>
    <x v="0"/>
    <n v="0"/>
    <x v="0"/>
    <x v="0"/>
    <x v="0"/>
    <x v="4"/>
  </r>
  <r>
    <x v="337"/>
    <x v="274"/>
    <s v="CUBRIMIENTO"/>
    <x v="0"/>
    <m/>
    <s v="0000-00-00"/>
    <s v="2024-06-14"/>
    <s v="2024-06-14 10:48:34"/>
    <s v="0000-00-00 00:00:00"/>
    <s v="2024-07-09 17:20:33"/>
    <s v="2024-07-10 09:52:46"/>
    <s v="0000-00-00 00:00:00"/>
    <s v="2024-06-18"/>
    <s v="2024-06-18"/>
    <s v="2024-09-26"/>
    <s v="2024-10-14"/>
    <s v="2024-10-14"/>
    <x v="0"/>
    <s v="Toscana"/>
    <s v="6869"/>
    <x v="446"/>
    <m/>
    <x v="0"/>
    <n v="4"/>
    <x v="0"/>
    <x v="0"/>
    <x v="0"/>
    <n v="0"/>
    <x v="0"/>
    <x v="0"/>
    <x v="0"/>
    <x v="4"/>
  </r>
  <r>
    <x v="337"/>
    <x v="274"/>
    <s v="CUBRIMIENTO"/>
    <x v="0"/>
    <m/>
    <s v="0000-00-00"/>
    <s v="2024-06-14"/>
    <s v="2024-06-14 10:48:34"/>
    <s v="0000-00-00 00:00:00"/>
    <s v="2024-07-09 17:20:33"/>
    <s v="2024-07-10 09:52:46"/>
    <s v="0000-00-00 00:00:00"/>
    <s v="2024-06-18"/>
    <s v="2024-06-18"/>
    <s v="2024-09-26"/>
    <s v="2024-10-14"/>
    <s v="2024-10-14"/>
    <x v="0"/>
    <s v="Toscana"/>
    <s v="PZAC052"/>
    <x v="447"/>
    <m/>
    <x v="0"/>
    <n v="1"/>
    <x v="0"/>
    <x v="0"/>
    <x v="0"/>
    <n v="0"/>
    <x v="0"/>
    <x v="0"/>
    <x v="0"/>
    <x v="4"/>
  </r>
  <r>
    <x v="337"/>
    <x v="274"/>
    <s v="CUBRIMIENTO"/>
    <x v="0"/>
    <m/>
    <s v="0000-00-00"/>
    <s v="2024-06-14"/>
    <s v="2024-06-14 10:48:34"/>
    <s v="0000-00-00 00:00:00"/>
    <s v="2024-07-09 17:20:33"/>
    <s v="2024-07-10 09:52:46"/>
    <s v="0000-00-00 00:00:00"/>
    <s v="2024-06-18"/>
    <s v="2024-06-18"/>
    <s v="2024-09-26"/>
    <s v="2024-10-14"/>
    <s v="2024-10-14"/>
    <x v="0"/>
    <s v="Toscana"/>
    <s v="PZAC053"/>
    <x v="448"/>
    <m/>
    <x v="0"/>
    <n v="1"/>
    <x v="0"/>
    <x v="0"/>
    <x v="0"/>
    <n v="0"/>
    <x v="0"/>
    <x v="0"/>
    <x v="0"/>
    <x v="4"/>
  </r>
  <r>
    <x v="337"/>
    <x v="274"/>
    <s v="CUBRIMIENTO"/>
    <x v="0"/>
    <m/>
    <s v="0000-00-00"/>
    <s v="2024-06-14"/>
    <s v="2024-06-14 10:48:34"/>
    <s v="0000-00-00 00:00:00"/>
    <s v="2024-07-09 17:20:33"/>
    <s v="2024-07-10 09:52:46"/>
    <s v="0000-00-00 00:00:00"/>
    <s v="2024-06-18"/>
    <s v="2024-06-18"/>
    <s v="2024-09-26"/>
    <s v="2024-10-14"/>
    <s v="2024-10-14"/>
    <x v="0"/>
    <s v="Toscana"/>
    <s v="PZAC075"/>
    <x v="449"/>
    <m/>
    <x v="0"/>
    <n v="1"/>
    <x v="0"/>
    <x v="0"/>
    <x v="0"/>
    <n v="0"/>
    <x v="0"/>
    <x v="0"/>
    <x v="0"/>
    <x v="4"/>
  </r>
  <r>
    <x v="337"/>
    <x v="274"/>
    <s v="CUBRIMIENTO"/>
    <x v="0"/>
    <m/>
    <s v="0000-00-00"/>
    <s v="2024-06-14"/>
    <s v="2024-06-14 10:48:34"/>
    <s v="0000-00-00 00:00:00"/>
    <s v="2024-07-09 17:20:33"/>
    <s v="2024-07-10 09:52:46"/>
    <s v="0000-00-00 00:00:00"/>
    <s v="2024-06-18"/>
    <s v="2024-06-18"/>
    <s v="2024-09-26"/>
    <s v="2024-10-14"/>
    <s v="2024-10-14"/>
    <x v="0"/>
    <s v="Toscana"/>
    <s v="PZAC076"/>
    <x v="450"/>
    <m/>
    <x v="0"/>
    <n v="1"/>
    <x v="0"/>
    <x v="0"/>
    <x v="0"/>
    <n v="0"/>
    <x v="0"/>
    <x v="0"/>
    <x v="0"/>
    <x v="4"/>
  </r>
  <r>
    <x v="337"/>
    <x v="274"/>
    <s v="CUBRIMIENTO"/>
    <x v="0"/>
    <m/>
    <s v="0000-00-00"/>
    <s v="2024-06-14"/>
    <s v="2024-06-14 10:48:34"/>
    <s v="0000-00-00 00:00:00"/>
    <s v="2024-07-09 17:20:33"/>
    <s v="2024-07-10 09:52:46"/>
    <s v="0000-00-00 00:00:00"/>
    <s v="2024-06-18"/>
    <s v="2024-06-18"/>
    <s v="2024-09-26"/>
    <s v="2024-10-14"/>
    <s v="2024-10-14"/>
    <x v="0"/>
    <s v="Toscana"/>
    <s v="PZCH019"/>
    <x v="451"/>
    <m/>
    <x v="0"/>
    <n v="2"/>
    <x v="0"/>
    <x v="0"/>
    <x v="0"/>
    <n v="0"/>
    <x v="0"/>
    <x v="0"/>
    <x v="0"/>
    <x v="4"/>
  </r>
  <r>
    <x v="338"/>
    <x v="275"/>
    <s v="MUEBLES CC CUBRIMIENTOS"/>
    <x v="0"/>
    <m/>
    <s v="2024-06-14"/>
    <s v="2024-06-28"/>
    <s v="2024-06-29 12:03:25"/>
    <s v="0000-00-00 00:00:00"/>
    <s v="2024-09-04 11:41:29"/>
    <s v="2024-09-05 07:11:59"/>
    <s v="2024-09-19 09:54:13"/>
    <s v="2024-07-02"/>
    <s v="2024-07-02"/>
    <s v="2024-08-31"/>
    <s v="2024-09-04"/>
    <s v="2024-09-14"/>
    <x v="1"/>
    <s v="Bogota"/>
    <s v="11460"/>
    <x v="452"/>
    <s v="PENDIENTE DEFINIR CLIENTE"/>
    <x v="0"/>
    <n v="16"/>
    <x v="0"/>
    <x v="0"/>
    <x v="0"/>
    <n v="29068576"/>
    <x v="0"/>
    <x v="2"/>
    <x v="0"/>
    <x v="7"/>
  </r>
  <r>
    <x v="338"/>
    <x v="275"/>
    <s v="MUEBLES CC CUBRIMIENTOS"/>
    <x v="0"/>
    <m/>
    <s v="2024-06-14"/>
    <s v="2024-06-28"/>
    <s v="2024-06-29 12:03:25"/>
    <s v="0000-00-00 00:00:00"/>
    <s v="2024-09-04 11:41:29"/>
    <s v="2024-09-05 07:11:59"/>
    <s v="2024-09-19 09:54:13"/>
    <s v="2024-07-02"/>
    <s v="2024-07-02"/>
    <s v="2024-08-31"/>
    <s v="2024-09-04"/>
    <s v="2024-09-14"/>
    <x v="1"/>
    <s v="Bogota"/>
    <s v="11973"/>
    <x v="309"/>
    <m/>
    <x v="0"/>
    <n v="8"/>
    <x v="0"/>
    <x v="0"/>
    <x v="0"/>
    <n v="4105488"/>
    <x v="0"/>
    <x v="2"/>
    <x v="0"/>
    <x v="7"/>
  </r>
  <r>
    <x v="338"/>
    <x v="275"/>
    <s v="MUEBLES CC CUBRIMIENTOS"/>
    <x v="0"/>
    <m/>
    <s v="2024-06-14"/>
    <s v="2024-06-28"/>
    <s v="2024-06-29 12:03:25"/>
    <s v="0000-00-00 00:00:00"/>
    <s v="2024-09-04 11:41:29"/>
    <s v="2024-09-05 07:11:59"/>
    <s v="2024-09-19 09:54:13"/>
    <s v="2024-07-02"/>
    <s v="2024-07-02"/>
    <s v="2024-08-31"/>
    <s v="2024-09-04"/>
    <s v="2024-09-14"/>
    <x v="1"/>
    <s v="Bogota"/>
    <s v="TRANSP07"/>
    <x v="47"/>
    <m/>
    <x v="0"/>
    <n v="1"/>
    <x v="0"/>
    <x v="0"/>
    <x v="0"/>
    <n v="2100000"/>
    <x v="0"/>
    <x v="0"/>
    <x v="0"/>
    <x v="7"/>
  </r>
  <r>
    <x v="339"/>
    <x v="276"/>
    <s v="CUBRIMIENTO"/>
    <x v="0"/>
    <m/>
    <s v="2024-06-14"/>
    <s v="2024-06-24"/>
    <s v="2024-06-28 15:41:16"/>
    <s v="2024-07-10 18:04:31"/>
    <s v="2024-08-01 14:48:26"/>
    <s v="2024-08-02 18:24:33"/>
    <s v="2024-10-29 08:01:07"/>
    <s v="2024-06-26"/>
    <s v="2024-07-04"/>
    <s v="2024-07-12"/>
    <s v="2024-07-18"/>
    <s v="2024-07-26"/>
    <x v="1"/>
    <s v="Medellin"/>
    <s v="PLITE16"/>
    <x v="453"/>
    <s v="LONA DICKSON NEGRO FONDO ENT REF:6028"/>
    <x v="4"/>
    <n v="1"/>
    <x v="11"/>
    <x v="0"/>
    <x v="49"/>
    <n v="10354635"/>
    <x v="0"/>
    <x v="4"/>
    <x v="6"/>
    <x v="1"/>
  </r>
  <r>
    <x v="339"/>
    <x v="276"/>
    <s v="CUBRIMIENTO"/>
    <x v="0"/>
    <m/>
    <s v="2024-06-14"/>
    <s v="2024-06-24"/>
    <s v="2024-06-28 15:41:16"/>
    <s v="2024-07-10 18:04:31"/>
    <s v="2024-08-01 14:48:26"/>
    <s v="2024-08-02 18:24:33"/>
    <s v="2024-10-29 08:01:07"/>
    <s v="2024-06-26"/>
    <s v="2024-07-04"/>
    <s v="2024-07-12"/>
    <s v="2024-07-18"/>
    <s v="2024-07-26"/>
    <x v="1"/>
    <s v="Medellin"/>
    <s v="SERV03"/>
    <x v="9"/>
    <m/>
    <x v="0"/>
    <n v="1"/>
    <x v="0"/>
    <x v="0"/>
    <x v="0"/>
    <n v="400000"/>
    <x v="0"/>
    <x v="1"/>
    <x v="1"/>
    <x v="1"/>
  </r>
  <r>
    <x v="339"/>
    <x v="276"/>
    <s v="CUBRIMIENTO"/>
    <x v="0"/>
    <m/>
    <s v="2024-06-14"/>
    <s v="2024-06-24"/>
    <s v="2024-06-28 15:41:16"/>
    <s v="2024-07-10 18:04:31"/>
    <s v="2024-08-01 14:48:26"/>
    <s v="2024-08-02 18:24:33"/>
    <s v="2024-10-29 08:01:07"/>
    <s v="2024-06-26"/>
    <s v="2024-07-04"/>
    <s v="2024-07-12"/>
    <s v="2024-07-18"/>
    <s v="2024-07-26"/>
    <x v="1"/>
    <s v="Medellin"/>
    <s v="TRANSP06"/>
    <x v="59"/>
    <m/>
    <x v="0"/>
    <n v="1"/>
    <x v="0"/>
    <x v="0"/>
    <x v="0"/>
    <n v="560000"/>
    <x v="0"/>
    <x v="1"/>
    <x v="1"/>
    <x v="1"/>
  </r>
  <r>
    <x v="340"/>
    <x v="277"/>
    <s v="CUBRIMIENTO"/>
    <x v="0"/>
    <m/>
    <s v="2024-06-14"/>
    <s v="2024-06-14"/>
    <s v="2024-06-14 13:46:27"/>
    <s v="0000-00-00 00:00:00"/>
    <s v="2024-06-14 13:46:34"/>
    <s v="2024-06-14 17:39:59"/>
    <s v="0000-00-00 00:00:00"/>
    <s v="2024-06-17"/>
    <s v="2024-06-17"/>
    <s v="2024-06-19"/>
    <s v="2024-06-20"/>
    <s v="2024-06-20"/>
    <x v="0"/>
    <s v="Toscany"/>
    <s v="11435"/>
    <x v="229"/>
    <m/>
    <x v="0"/>
    <n v="1"/>
    <x v="0"/>
    <x v="0"/>
    <x v="0"/>
    <n v="67227"/>
    <x v="0"/>
    <x v="0"/>
    <x v="0"/>
    <x v="6"/>
  </r>
  <r>
    <x v="340"/>
    <x v="277"/>
    <s v="CUBRIMIENTO"/>
    <x v="0"/>
    <m/>
    <s v="2024-06-14"/>
    <s v="2024-06-14"/>
    <s v="2024-06-14 13:46:27"/>
    <s v="0000-00-00 00:00:00"/>
    <s v="2024-06-14 13:46:34"/>
    <s v="2024-06-14 17:39:59"/>
    <s v="0000-00-00 00:00:00"/>
    <s v="2024-06-17"/>
    <s v="2024-06-17"/>
    <s v="2024-06-19"/>
    <s v="2024-06-20"/>
    <s v="2024-06-20"/>
    <x v="0"/>
    <s v="Toscany"/>
    <s v="11439"/>
    <x v="276"/>
    <m/>
    <x v="0"/>
    <n v="1"/>
    <x v="0"/>
    <x v="0"/>
    <x v="0"/>
    <n v="151260"/>
    <x v="0"/>
    <x v="0"/>
    <x v="0"/>
    <x v="6"/>
  </r>
  <r>
    <x v="341"/>
    <x v="278"/>
    <s v="MUEBLES CC CUBRIMIENTOS"/>
    <x v="0"/>
    <m/>
    <s v="2024-06-14"/>
    <s v="2024-08-29"/>
    <s v="2024-09-03 12:35:01"/>
    <s v="0000-00-00 00:00:00"/>
    <s v="2024-09-13 15:17:18"/>
    <s v="2024-09-26 08:40:23"/>
    <s v="2024-10-21 19:12:11"/>
    <s v="2024-09-02"/>
    <s v="2024-09-02"/>
    <s v="2024-09-12"/>
    <s v="2024-09-30"/>
    <s v="2024-10-04"/>
    <x v="1"/>
    <s v="Medellin"/>
    <s v="10078"/>
    <x v="454"/>
    <s v="LONA DICKSON TAUPE REF:7559"/>
    <x v="0"/>
    <n v="6"/>
    <x v="0"/>
    <x v="0"/>
    <x v="0"/>
    <n v="9265500"/>
    <x v="0"/>
    <x v="0"/>
    <x v="0"/>
    <x v="4"/>
  </r>
  <r>
    <x v="341"/>
    <x v="278"/>
    <s v="MUEBLES CC CUBRIMIENTOS"/>
    <x v="0"/>
    <m/>
    <s v="2024-06-14"/>
    <s v="2024-08-29"/>
    <s v="2024-09-03 12:35:01"/>
    <s v="0000-00-00 00:00:00"/>
    <s v="2024-09-13 15:17:18"/>
    <s v="2024-09-26 08:40:23"/>
    <s v="2024-10-21 19:12:11"/>
    <s v="2024-09-02"/>
    <s v="2024-09-02"/>
    <s v="2024-09-12"/>
    <s v="2024-09-30"/>
    <s v="2024-10-04"/>
    <x v="1"/>
    <s v="Medellin"/>
    <s v="13012"/>
    <x v="257"/>
    <m/>
    <x v="2"/>
    <n v="6"/>
    <x v="0"/>
    <x v="0"/>
    <x v="0"/>
    <n v="4940100"/>
    <x v="0"/>
    <x v="0"/>
    <x v="0"/>
    <x v="4"/>
  </r>
  <r>
    <x v="341"/>
    <x v="278"/>
    <s v="MUEBLES CC CUBRIMIENTOS"/>
    <x v="0"/>
    <m/>
    <s v="2024-06-14"/>
    <s v="2024-08-29"/>
    <s v="2024-09-03 12:35:01"/>
    <s v="0000-00-00 00:00:00"/>
    <s v="2024-09-13 15:17:18"/>
    <s v="2024-09-26 08:40:23"/>
    <s v="2024-10-21 19:12:11"/>
    <s v="2024-09-02"/>
    <s v="2024-09-02"/>
    <s v="2024-09-12"/>
    <s v="2024-09-30"/>
    <s v="2024-10-04"/>
    <x v="1"/>
    <s v="Medellin"/>
    <s v="9887"/>
    <x v="455"/>
    <m/>
    <x v="0"/>
    <n v="6"/>
    <x v="0"/>
    <x v="0"/>
    <x v="0"/>
    <n v="11820330"/>
    <x v="0"/>
    <x v="0"/>
    <x v="0"/>
    <x v="4"/>
  </r>
  <r>
    <x v="341"/>
    <x v="278"/>
    <s v="MUEBLES CC CUBRIMIENTOS"/>
    <x v="0"/>
    <m/>
    <s v="2024-06-14"/>
    <s v="2024-08-29"/>
    <s v="2024-09-03 12:35:01"/>
    <s v="0000-00-00 00:00:00"/>
    <s v="2024-09-13 15:17:18"/>
    <s v="2024-09-26 08:40:23"/>
    <s v="2024-10-21 19:12:11"/>
    <s v="2024-09-02"/>
    <s v="2024-09-02"/>
    <s v="2024-09-12"/>
    <s v="2024-09-30"/>
    <s v="2024-10-04"/>
    <x v="1"/>
    <s v="Medellin"/>
    <s v="TRANSP12"/>
    <x v="118"/>
    <m/>
    <x v="0"/>
    <n v="1"/>
    <x v="0"/>
    <x v="0"/>
    <x v="0"/>
    <n v="200000"/>
    <x v="0"/>
    <x v="1"/>
    <x v="1"/>
    <x v="4"/>
  </r>
  <r>
    <x v="342"/>
    <x v="268"/>
    <s v="CUBRIMIENTO"/>
    <x v="0"/>
    <m/>
    <s v="2024-06-14"/>
    <s v="2024-06-17"/>
    <s v="2024-06-18 10:41:57"/>
    <s v="2024-06-19 10:03:27"/>
    <s v="2024-06-24 12:11:14"/>
    <s v="2024-07-17 09:35:31"/>
    <s v="0000-00-00 00:00:00"/>
    <s v="2024-06-18"/>
    <s v="2024-06-20"/>
    <s v="2024-06-25"/>
    <s v="2024-06-28"/>
    <s v="2024-06-28"/>
    <x v="3"/>
    <s v="Toscany"/>
    <s v="SOMB01"/>
    <x v="71"/>
    <s v="LONA DICKSON BEIGE VETEADO REF:8904"/>
    <x v="8"/>
    <n v="1"/>
    <x v="123"/>
    <x v="0"/>
    <x v="19"/>
    <n v="4741140"/>
    <x v="0"/>
    <x v="6"/>
    <x v="5"/>
    <x v="6"/>
  </r>
  <r>
    <x v="343"/>
    <x v="84"/>
    <s v="CUBRIMIENTO"/>
    <x v="0"/>
    <m/>
    <s v="2024-06-14"/>
    <s v="2024-06-18"/>
    <s v="2024-06-19 13:34:59"/>
    <s v="0000-00-00 00:00:00"/>
    <s v="2024-06-19 13:35:05"/>
    <s v="2024-06-20 07:14:28"/>
    <s v="0000-00-00 00:00:00"/>
    <s v="2024-06-19"/>
    <s v="2024-06-19"/>
    <s v="2024-06-24"/>
    <s v="2024-06-26"/>
    <s v="2024-06-26"/>
    <x v="0"/>
    <s v="Toscany"/>
    <s v="21308"/>
    <x v="456"/>
    <m/>
    <x v="0"/>
    <n v="7"/>
    <x v="0"/>
    <x v="0"/>
    <x v="0"/>
    <n v="368200"/>
    <x v="0"/>
    <x v="0"/>
    <x v="0"/>
    <x v="6"/>
  </r>
  <r>
    <x v="344"/>
    <x v="279"/>
    <s v="CUBRIMIENTO"/>
    <x v="0"/>
    <m/>
    <s v="2024-06-14"/>
    <s v="2024-06-14"/>
    <s v="2024-06-14 16:10:23"/>
    <s v="0000-00-00 00:00:00"/>
    <s v="2024-06-14 16:10:28"/>
    <s v="2024-06-14 17:42:40"/>
    <s v="0000-00-00 00:00:00"/>
    <s v="2024-06-17"/>
    <s v="2024-06-17"/>
    <s v="2024-06-24"/>
    <s v="2024-06-26"/>
    <s v="2024-06-26"/>
    <x v="0"/>
    <s v="Toscany"/>
    <s v="11443"/>
    <x v="368"/>
    <m/>
    <x v="0"/>
    <n v="2"/>
    <x v="0"/>
    <x v="0"/>
    <x v="0"/>
    <n v="20000"/>
    <x v="0"/>
    <x v="0"/>
    <x v="0"/>
    <x v="6"/>
  </r>
  <r>
    <x v="344"/>
    <x v="279"/>
    <s v="CUBRIMIENTO"/>
    <x v="0"/>
    <m/>
    <s v="2024-06-14"/>
    <s v="2024-06-14"/>
    <s v="2024-06-14 16:10:23"/>
    <s v="0000-00-00 00:00:00"/>
    <s v="2024-06-14 16:10:28"/>
    <s v="2024-06-14 17:42:40"/>
    <s v="0000-00-00 00:00:00"/>
    <s v="2024-06-17"/>
    <s v="2024-06-17"/>
    <s v="2024-06-24"/>
    <s v="2024-06-26"/>
    <s v="2024-06-26"/>
    <x v="0"/>
    <s v="Toscany"/>
    <s v="40"/>
    <x v="248"/>
    <m/>
    <x v="0"/>
    <n v="8"/>
    <x v="0"/>
    <x v="0"/>
    <x v="0"/>
    <n v="420800"/>
    <x v="0"/>
    <x v="0"/>
    <x v="0"/>
    <x v="6"/>
  </r>
  <r>
    <x v="345"/>
    <x v="280"/>
    <s v="CUBRIMIENTO"/>
    <x v="0"/>
    <m/>
    <s v="2024-06-14"/>
    <s v="2024-07-05"/>
    <s v="2024-07-09 10:06:16"/>
    <s v="0000-00-00 00:00:00"/>
    <s v="2024-07-09 14:45:31"/>
    <s v="2024-07-09 17:19:10"/>
    <s v="2024-07-25 07:41:19"/>
    <s v="2024-07-09"/>
    <s v="2024-07-09"/>
    <s v="2024-07-10"/>
    <s v="2024-07-11"/>
    <s v="2024-07-28"/>
    <x v="1"/>
    <s v="Cali"/>
    <s v="7136"/>
    <x v="441"/>
    <m/>
    <x v="0"/>
    <n v="1"/>
    <x v="0"/>
    <x v="0"/>
    <x v="0"/>
    <n v="500000"/>
    <x v="0"/>
    <x v="1"/>
    <x v="1"/>
    <x v="1"/>
  </r>
  <r>
    <x v="346"/>
    <x v="281"/>
    <s v="MUEBLES"/>
    <x v="0"/>
    <m/>
    <s v="2024-06-14"/>
    <s v="2024-06-17"/>
    <s v="2024-06-17 14:03:53"/>
    <s v="0000-00-00 00:00:00"/>
    <s v="0000-00-00 00:00:00"/>
    <s v="2024-06-17 16:29:31"/>
    <s v="0000-00-00 00:00:00"/>
    <s v="2024-06-18"/>
    <s v="2024-06-18"/>
    <s v="2024-06-19"/>
    <s v="2024-06-21"/>
    <s v="2024-06-21"/>
    <x v="3"/>
    <s v="Bogota"/>
    <s v="100196"/>
    <x v="218"/>
    <m/>
    <x v="0"/>
    <n v="2"/>
    <x v="0"/>
    <x v="0"/>
    <x v="0"/>
    <n v="397600"/>
    <x v="0"/>
    <x v="0"/>
    <x v="0"/>
    <x v="6"/>
  </r>
  <r>
    <x v="347"/>
    <x v="282"/>
    <s v="MUEBLES CC CUBRIMIENTOS"/>
    <x v="0"/>
    <m/>
    <s v="2024-06-14"/>
    <s v="2024-06-21"/>
    <s v="2024-06-24 15:11:50"/>
    <s v="0000-00-00 00:00:00"/>
    <s v="2024-06-26 18:57:04"/>
    <s v="2024-06-27 08:39:23"/>
    <s v="0000-00-00 00:00:00"/>
    <s v="2024-06-25"/>
    <s v="2024-06-25"/>
    <s v="2024-06-28"/>
    <s v="2024-07-01"/>
    <s v="2024-07-05"/>
    <x v="3"/>
    <s v="Bogota"/>
    <s v="12119"/>
    <x v="283"/>
    <m/>
    <x v="0"/>
    <n v="4"/>
    <x v="0"/>
    <x v="0"/>
    <x v="0"/>
    <n v="720000"/>
    <x v="0"/>
    <x v="0"/>
    <x v="0"/>
    <x v="6"/>
  </r>
  <r>
    <x v="348"/>
    <x v="283"/>
    <s v="MUEBLES CC CUBRIMIENTOS"/>
    <x v="0"/>
    <m/>
    <s v="2024-06-15"/>
    <s v="2024-06-15"/>
    <s v="2024-06-17 14:02:26"/>
    <s v="0000-00-00 00:00:00"/>
    <s v="2024-07-23 15:12:15"/>
    <s v="2024-07-23 15:12:31"/>
    <s v="2024-08-13 08:17:34"/>
    <s v="2024-06-18"/>
    <s v="2024-06-18"/>
    <s v="2024-08-05"/>
    <s v="2024-08-08"/>
    <s v="2024-08-13"/>
    <x v="1"/>
    <s v="Bogota"/>
    <s v="11973"/>
    <x v="309"/>
    <m/>
    <x v="0"/>
    <n v="1"/>
    <x v="0"/>
    <x v="0"/>
    <x v="0"/>
    <n v="609408"/>
    <x v="0"/>
    <x v="2"/>
    <x v="0"/>
    <x v="7"/>
  </r>
  <r>
    <x v="348"/>
    <x v="283"/>
    <s v="MUEBLES CC CUBRIMIENTOS"/>
    <x v="0"/>
    <m/>
    <s v="2024-06-15"/>
    <s v="2024-06-15"/>
    <s v="2024-06-17 14:02:26"/>
    <s v="0000-00-00 00:00:00"/>
    <s v="2024-07-23 15:12:15"/>
    <s v="2024-07-23 15:12:31"/>
    <s v="2024-08-13 08:17:34"/>
    <s v="2024-06-18"/>
    <s v="2024-06-18"/>
    <s v="2024-08-05"/>
    <s v="2024-08-08"/>
    <s v="2024-08-13"/>
    <x v="1"/>
    <s v="Bogota"/>
    <s v="1795"/>
    <x v="321"/>
    <s v="LONA DICKSON AZUL MARINO REF:6022"/>
    <x v="0"/>
    <n v="3"/>
    <x v="0"/>
    <x v="0"/>
    <x v="0"/>
    <n v="4447332"/>
    <x v="0"/>
    <x v="2"/>
    <x v="0"/>
    <x v="7"/>
  </r>
  <r>
    <x v="348"/>
    <x v="283"/>
    <s v="MUEBLES CC CUBRIMIENTOS"/>
    <x v="0"/>
    <m/>
    <s v="2024-06-15"/>
    <s v="2024-06-15"/>
    <s v="2024-06-17 14:02:26"/>
    <s v="0000-00-00 00:00:00"/>
    <s v="2024-07-23 15:12:15"/>
    <s v="2024-07-23 15:12:31"/>
    <s v="2024-08-13 08:17:34"/>
    <s v="2024-06-18"/>
    <s v="2024-06-18"/>
    <s v="2024-08-05"/>
    <s v="2024-08-08"/>
    <s v="2024-08-13"/>
    <x v="1"/>
    <s v="Bogota"/>
    <s v="9312"/>
    <x v="166"/>
    <m/>
    <x v="0"/>
    <n v="1"/>
    <x v="0"/>
    <x v="0"/>
    <x v="0"/>
    <n v="1044615"/>
    <x v="0"/>
    <x v="2"/>
    <x v="0"/>
    <x v="7"/>
  </r>
  <r>
    <x v="349"/>
    <x v="284"/>
    <s v="CUBRIMIENTO"/>
    <x v="0"/>
    <m/>
    <s v="2024-06-17"/>
    <s v="2024-06-30"/>
    <s v="2024-07-02 13:44:49"/>
    <s v="0000-00-00 00:00:00"/>
    <s v="2024-07-06 19:02:54"/>
    <s v="2024-07-09 13:29:57"/>
    <s v="0000-00-00 00:00:00"/>
    <s v="2024-07-02"/>
    <s v="2024-07-02"/>
    <s v="2024-07-16"/>
    <s v="2024-07-25"/>
    <s v="2024-07-25"/>
    <x v="3"/>
    <s v="Barranquilla"/>
    <s v="REP036"/>
    <x v="72"/>
    <m/>
    <x v="0"/>
    <n v="1"/>
    <x v="0"/>
    <x v="0"/>
    <x v="0"/>
    <n v="600000"/>
    <x v="0"/>
    <x v="0"/>
    <x v="0"/>
    <x v="1"/>
  </r>
  <r>
    <x v="350"/>
    <x v="285"/>
    <s v="CUBRIMIENTO"/>
    <x v="0"/>
    <m/>
    <s v="2024-06-17"/>
    <s v="2024-06-17"/>
    <s v="2024-06-18 14:40:22"/>
    <s v="0000-00-00 00:00:00"/>
    <s v="2024-06-19 10:33:13"/>
    <s v="2024-06-21 07:31:46"/>
    <s v="0000-00-00 00:00:00"/>
    <s v="2024-06-19"/>
    <s v="2024-06-19"/>
    <s v="2024-06-21"/>
    <s v="2024-06-24"/>
    <s v="2024-06-24"/>
    <x v="0"/>
    <s v="Virtual"/>
    <s v="24853"/>
    <x v="106"/>
    <m/>
    <x v="0"/>
    <n v="1"/>
    <x v="0"/>
    <x v="0"/>
    <x v="0"/>
    <n v="326250"/>
    <x v="0"/>
    <x v="0"/>
    <x v="0"/>
    <x v="6"/>
  </r>
  <r>
    <x v="351"/>
    <x v="286"/>
    <s v="CUBRIMIENTO"/>
    <x v="0"/>
    <m/>
    <s v="2024-06-17"/>
    <s v="2024-06-17"/>
    <s v="2024-06-17 15:19:07"/>
    <s v="0000-00-00 00:00:00"/>
    <s v="2024-06-17 15:19:13"/>
    <s v="2024-07-22 16:35:30"/>
    <s v="0000-00-00 00:00:00"/>
    <s v="2024-06-18"/>
    <s v="2024-06-18"/>
    <s v="2024-06-20"/>
    <s v="2024-06-21"/>
    <s v="2024-06-21"/>
    <x v="0"/>
    <s v="Toscany"/>
    <s v="11435"/>
    <x v="229"/>
    <m/>
    <x v="0"/>
    <n v="1"/>
    <x v="0"/>
    <x v="0"/>
    <x v="0"/>
    <n v="67227"/>
    <x v="0"/>
    <x v="0"/>
    <x v="0"/>
    <x v="6"/>
  </r>
  <r>
    <x v="352"/>
    <x v="47"/>
    <s v="CUBRIMIENTO"/>
    <x v="0"/>
    <m/>
    <s v="2024-06-17"/>
    <s v="2024-06-19"/>
    <s v="2024-06-20 10:27:46"/>
    <s v="0000-00-00 00:00:00"/>
    <s v="2024-07-19 11:14:26"/>
    <s v="2024-07-24 07:04:24"/>
    <s v="2024-07-24 07:45:40"/>
    <s v="2024-06-21"/>
    <s v="2024-06-21"/>
    <s v="2024-07-19"/>
    <s v="2024-07-29"/>
    <s v="2024-08-02"/>
    <x v="3"/>
    <s v="Cali"/>
    <s v="REP047"/>
    <x v="158"/>
    <m/>
    <x v="0"/>
    <n v="1"/>
    <x v="0"/>
    <x v="0"/>
    <x v="0"/>
    <n v="1962000"/>
    <x v="0"/>
    <x v="0"/>
    <x v="0"/>
    <x v="1"/>
  </r>
  <r>
    <x v="352"/>
    <x v="47"/>
    <s v="CUBRIMIENTO"/>
    <x v="0"/>
    <m/>
    <s v="2024-06-17"/>
    <s v="2024-06-19"/>
    <s v="2024-06-20 10:27:46"/>
    <s v="0000-00-00 00:00:00"/>
    <s v="2024-07-19 11:14:26"/>
    <s v="2024-07-24 07:04:24"/>
    <s v="2024-07-24 07:45:40"/>
    <s v="2024-06-21"/>
    <s v="2024-06-21"/>
    <s v="2024-07-19"/>
    <s v="2024-07-29"/>
    <s v="2024-08-02"/>
    <x v="3"/>
    <s v="Cali"/>
    <s v="SERV03"/>
    <x v="9"/>
    <m/>
    <x v="0"/>
    <n v="10"/>
    <x v="0"/>
    <x v="0"/>
    <x v="0"/>
    <n v="3700000"/>
    <x v="0"/>
    <x v="1"/>
    <x v="1"/>
    <x v="1"/>
  </r>
  <r>
    <x v="352"/>
    <x v="47"/>
    <s v="CUBRIMIENTO"/>
    <x v="0"/>
    <m/>
    <s v="2024-06-17"/>
    <s v="2024-06-19"/>
    <s v="2024-06-20 10:27:46"/>
    <s v="0000-00-00 00:00:00"/>
    <s v="2024-07-19 11:14:26"/>
    <s v="2024-07-24 07:04:24"/>
    <s v="2024-07-24 07:45:40"/>
    <s v="2024-06-21"/>
    <s v="2024-06-21"/>
    <s v="2024-07-19"/>
    <s v="2024-07-29"/>
    <s v="2024-08-02"/>
    <x v="3"/>
    <s v="Cali"/>
    <s v="SERV03"/>
    <x v="9"/>
    <m/>
    <x v="0"/>
    <n v="1"/>
    <x v="0"/>
    <x v="0"/>
    <x v="0"/>
    <n v="4000000"/>
    <x v="0"/>
    <x v="1"/>
    <x v="1"/>
    <x v="1"/>
  </r>
  <r>
    <x v="352"/>
    <x v="47"/>
    <s v="CUBRIMIENTO"/>
    <x v="0"/>
    <m/>
    <s v="2024-06-17"/>
    <s v="2024-06-19"/>
    <s v="2024-06-20 10:27:46"/>
    <s v="0000-00-00 00:00:00"/>
    <s v="2024-07-19 11:14:26"/>
    <s v="2024-07-24 07:04:24"/>
    <s v="2024-07-24 07:45:40"/>
    <s v="2024-06-21"/>
    <s v="2024-06-21"/>
    <s v="2024-07-19"/>
    <s v="2024-07-29"/>
    <s v="2024-08-02"/>
    <x v="3"/>
    <s v="Cali"/>
    <s v="SERV04"/>
    <x v="50"/>
    <m/>
    <x v="0"/>
    <n v="1"/>
    <x v="0"/>
    <x v="0"/>
    <x v="0"/>
    <n v="125000"/>
    <x v="0"/>
    <x v="1"/>
    <x v="1"/>
    <x v="1"/>
  </r>
  <r>
    <x v="353"/>
    <x v="287"/>
    <s v="MUEBLES CC CUBRIMIENTOS"/>
    <x v="0"/>
    <m/>
    <s v="2024-06-17"/>
    <s v="2024-06-25"/>
    <s v="2024-06-26 16:45:03"/>
    <s v="0000-00-00 00:00:00"/>
    <s v="2024-08-16 09:34:53"/>
    <s v="2024-08-16 09:35:55"/>
    <s v="2024-09-03 20:27:50"/>
    <s v="2024-06-27"/>
    <s v="2024-06-27"/>
    <s v="2024-08-14"/>
    <s v="2024-08-24"/>
    <s v="2024-09-03"/>
    <x v="1"/>
    <s v="Bogota"/>
    <s v="8725"/>
    <x v="181"/>
    <s v="LONAFLEX"/>
    <x v="0"/>
    <n v="3"/>
    <x v="0"/>
    <x v="0"/>
    <x v="0"/>
    <n v="683100"/>
    <x v="0"/>
    <x v="5"/>
    <x v="0"/>
    <x v="7"/>
  </r>
  <r>
    <x v="353"/>
    <x v="287"/>
    <s v="MUEBLES CC CUBRIMIENTOS"/>
    <x v="0"/>
    <m/>
    <s v="2024-06-17"/>
    <s v="2024-06-25"/>
    <s v="2024-06-26 16:45:03"/>
    <s v="0000-00-00 00:00:00"/>
    <s v="2024-08-16 09:34:53"/>
    <s v="2024-08-16 09:35:55"/>
    <s v="2024-09-03 20:27:50"/>
    <s v="2024-06-27"/>
    <s v="2024-06-27"/>
    <s v="2024-08-14"/>
    <s v="2024-08-24"/>
    <s v="2024-09-03"/>
    <x v="1"/>
    <s v="Bogota"/>
    <s v="9709"/>
    <x v="169"/>
    <s v="LONA DICKSON VERDE FORESTA REF:6687"/>
    <x v="0"/>
    <n v="3"/>
    <x v="0"/>
    <x v="0"/>
    <x v="0"/>
    <n v="5393070"/>
    <x v="0"/>
    <x v="2"/>
    <x v="0"/>
    <x v="7"/>
  </r>
  <r>
    <x v="353"/>
    <x v="287"/>
    <s v="MUEBLES CC CUBRIMIENTOS"/>
    <x v="0"/>
    <m/>
    <s v="2024-06-17"/>
    <s v="2024-06-25"/>
    <s v="2024-06-26 16:45:03"/>
    <s v="0000-00-00 00:00:00"/>
    <s v="2024-08-16 09:34:53"/>
    <s v="2024-08-16 09:35:55"/>
    <s v="2024-09-03 20:27:50"/>
    <s v="2024-06-27"/>
    <s v="2024-06-27"/>
    <s v="2024-08-14"/>
    <s v="2024-08-24"/>
    <s v="2024-09-03"/>
    <x v="1"/>
    <s v="Bogota"/>
    <s v="TRANSP07"/>
    <x v="47"/>
    <m/>
    <x v="0"/>
    <n v="1"/>
    <x v="0"/>
    <x v="0"/>
    <x v="0"/>
    <n v="746130"/>
    <x v="0"/>
    <x v="0"/>
    <x v="0"/>
    <x v="7"/>
  </r>
  <r>
    <x v="354"/>
    <x v="288"/>
    <s v="CUBRIMIENTO"/>
    <x v="0"/>
    <m/>
    <s v="2024-06-17"/>
    <s v="2024-06-22"/>
    <s v="2024-06-25 13:16:20"/>
    <s v="2024-07-18 09:55:35"/>
    <s v="2024-07-31 12:02:47"/>
    <s v="2024-08-21 08:14:46"/>
    <s v="2024-08-28 16:08:59"/>
    <s v="2024-06-25"/>
    <s v="2024-07-05"/>
    <s v="2024-07-17"/>
    <s v="2024-07-23"/>
    <s v="2024-08-02"/>
    <x v="3"/>
    <s v="Cali"/>
    <s v="12473"/>
    <x v="121"/>
    <m/>
    <x v="0"/>
    <n v="2"/>
    <x v="0"/>
    <x v="0"/>
    <x v="0"/>
    <n v="512000"/>
    <x v="0"/>
    <x v="0"/>
    <x v="0"/>
    <x v="1"/>
  </r>
  <r>
    <x v="354"/>
    <x v="288"/>
    <s v="CUBRIMIENTO"/>
    <x v="0"/>
    <m/>
    <s v="2024-06-17"/>
    <s v="2024-06-22"/>
    <s v="2024-06-25 13:16:20"/>
    <s v="2024-07-18 09:55:35"/>
    <s v="2024-07-31 12:02:47"/>
    <s v="2024-08-21 08:14:46"/>
    <s v="2024-08-28 16:08:59"/>
    <s v="2024-06-25"/>
    <s v="2024-07-05"/>
    <s v="2024-07-17"/>
    <s v="2024-07-23"/>
    <s v="2024-08-02"/>
    <x v="3"/>
    <s v="Cali"/>
    <s v="6543"/>
    <x v="123"/>
    <m/>
    <x v="0"/>
    <n v="2"/>
    <x v="0"/>
    <x v="0"/>
    <x v="0"/>
    <n v="99840"/>
    <x v="0"/>
    <x v="0"/>
    <x v="0"/>
    <x v="1"/>
  </r>
  <r>
    <x v="354"/>
    <x v="288"/>
    <s v="CUBRIMIENTO"/>
    <x v="0"/>
    <m/>
    <s v="2024-06-17"/>
    <s v="2024-06-22"/>
    <s v="2024-06-25 13:16:20"/>
    <s v="2024-07-18 09:55:35"/>
    <s v="2024-07-31 12:02:47"/>
    <s v="2024-08-21 08:14:46"/>
    <s v="2024-08-28 16:08:59"/>
    <s v="2024-06-25"/>
    <s v="2024-07-05"/>
    <s v="2024-07-17"/>
    <s v="2024-07-23"/>
    <s v="2024-08-02"/>
    <x v="3"/>
    <s v="Cali"/>
    <s v="PTEK13"/>
    <x v="457"/>
    <s v="LONA PERGOTEX BLACKOUT BLANCA 3 M"/>
    <x v="4"/>
    <n v="1"/>
    <x v="124"/>
    <x v="0"/>
    <x v="3"/>
    <n v="34617760"/>
    <x v="0"/>
    <x v="4"/>
    <x v="7"/>
    <x v="1"/>
  </r>
  <r>
    <x v="354"/>
    <x v="288"/>
    <s v="CUBRIMIENTO"/>
    <x v="0"/>
    <m/>
    <s v="2024-06-17"/>
    <s v="2024-06-22"/>
    <s v="2024-06-25 13:16:20"/>
    <s v="2024-07-18 09:55:35"/>
    <s v="2024-07-31 12:02:47"/>
    <s v="2024-08-21 08:14:46"/>
    <s v="2024-08-28 16:08:59"/>
    <s v="2024-06-25"/>
    <s v="2024-07-05"/>
    <s v="2024-07-17"/>
    <s v="2024-07-23"/>
    <s v="2024-08-02"/>
    <x v="3"/>
    <s v="Cali"/>
    <s v="SOLAPA01"/>
    <x v="69"/>
    <m/>
    <x v="2"/>
    <n v="1"/>
    <x v="124"/>
    <x v="0"/>
    <x v="0"/>
    <n v="339750"/>
    <x v="0"/>
    <x v="0"/>
    <x v="0"/>
    <x v="1"/>
  </r>
  <r>
    <x v="354"/>
    <x v="288"/>
    <s v="CUBRIMIENTO"/>
    <x v="0"/>
    <m/>
    <s v="2024-06-17"/>
    <s v="2024-06-22"/>
    <s v="2024-06-25 13:16:20"/>
    <s v="2024-07-18 09:55:35"/>
    <s v="2024-07-31 12:02:47"/>
    <s v="2024-08-21 08:14:46"/>
    <s v="2024-08-28 16:08:59"/>
    <s v="2024-06-25"/>
    <s v="2024-07-05"/>
    <s v="2024-07-17"/>
    <s v="2024-07-23"/>
    <s v="2024-08-02"/>
    <x v="3"/>
    <s v="Cali"/>
    <s v="SPOT12"/>
    <x v="458"/>
    <m/>
    <x v="0"/>
    <n v="1"/>
    <x v="0"/>
    <x v="0"/>
    <x v="0"/>
    <n v="2245500"/>
    <x v="0"/>
    <x v="0"/>
    <x v="0"/>
    <x v="1"/>
  </r>
  <r>
    <x v="355"/>
    <x v="289"/>
    <s v="MUEBLES CC CUBRIMIENTOS"/>
    <x v="0"/>
    <m/>
    <s v="2024-06-18"/>
    <s v="2024-06-19"/>
    <s v="2024-06-20 10:15:53"/>
    <s v="0000-00-00 00:00:00"/>
    <s v="2024-07-24 10:07:07"/>
    <s v="2024-07-25 11:24:54"/>
    <s v="2024-08-08 09:30:58"/>
    <s v="2024-06-21"/>
    <s v="2024-06-21"/>
    <s v="2024-07-26"/>
    <s v="2024-07-31"/>
    <s v="2024-08-05"/>
    <x v="3"/>
    <s v="Cali"/>
    <s v="5520"/>
    <x v="384"/>
    <s v="LONA DICKSON TAUPE REF:7559"/>
    <x v="0"/>
    <n v="1"/>
    <x v="0"/>
    <x v="0"/>
    <x v="0"/>
    <n v="8417387"/>
    <x v="0"/>
    <x v="0"/>
    <x v="0"/>
    <x v="1"/>
  </r>
  <r>
    <x v="355"/>
    <x v="289"/>
    <s v="MUEBLES CC CUBRIMIENTOS"/>
    <x v="0"/>
    <m/>
    <s v="2024-06-18"/>
    <s v="2024-06-19"/>
    <s v="2024-06-20 10:15:53"/>
    <s v="0000-00-00 00:00:00"/>
    <s v="2024-07-24 10:07:07"/>
    <s v="2024-07-25 11:24:54"/>
    <s v="2024-08-08 09:30:58"/>
    <s v="2024-06-21"/>
    <s v="2024-06-21"/>
    <s v="2024-07-26"/>
    <s v="2024-07-31"/>
    <s v="2024-08-05"/>
    <x v="3"/>
    <s v="Cali"/>
    <s v="7894"/>
    <x v="345"/>
    <s v="FURNISCREEN BLANCA 2M EB4027W G8 625GR"/>
    <x v="4"/>
    <n v="4"/>
    <x v="0"/>
    <x v="0"/>
    <x v="0"/>
    <n v="8502900"/>
    <x v="0"/>
    <x v="2"/>
    <x v="0"/>
    <x v="1"/>
  </r>
  <r>
    <x v="356"/>
    <x v="289"/>
    <s v="MUEBLES CC CUBRIMIENTOS"/>
    <x v="0"/>
    <m/>
    <s v="2024-06-18"/>
    <s v="2024-06-19"/>
    <s v="2024-06-20 10:12:11"/>
    <s v="0000-00-00 00:00:00"/>
    <s v="2024-07-24 10:04:08"/>
    <s v="2024-07-25 11:24:15"/>
    <s v="2024-08-27 08:01:51"/>
    <s v="2024-06-21"/>
    <s v="2024-06-21"/>
    <s v="2024-07-17"/>
    <s v="2024-07-19"/>
    <s v="2024-07-23"/>
    <x v="3"/>
    <s v="Cali"/>
    <s v="5520"/>
    <x v="384"/>
    <s v="LONA DICKSON TAUPE REF:7559"/>
    <x v="0"/>
    <n v="1"/>
    <x v="0"/>
    <x v="0"/>
    <x v="0"/>
    <n v="8417387"/>
    <x v="0"/>
    <x v="0"/>
    <x v="0"/>
    <x v="1"/>
  </r>
  <r>
    <x v="357"/>
    <x v="61"/>
    <s v="CUBRIMIENTO"/>
    <x v="0"/>
    <m/>
    <s v="2024-06-18"/>
    <s v="2024-06-18"/>
    <s v="2024-06-20 09:15:48"/>
    <s v="2024-12-14 13:49:58"/>
    <s v="2025-03-28 16:45:36"/>
    <s v="2025-05-23 17:32:49"/>
    <s v="2025-05-29 10:50:25"/>
    <s v="2024-06-20"/>
    <s v="2024-07-02"/>
    <s v="2024-07-16"/>
    <s v="2024-07-18"/>
    <s v="2024-07-19"/>
    <x v="1"/>
    <s v="Virtual"/>
    <s v="27901"/>
    <x v="459"/>
    <m/>
    <x v="0"/>
    <n v="1"/>
    <x v="0"/>
    <x v="0"/>
    <x v="0"/>
    <n v="0"/>
    <x v="0"/>
    <x v="12"/>
    <x v="0"/>
    <x v="1"/>
  </r>
  <r>
    <x v="358"/>
    <x v="290"/>
    <s v="CUBRIMIENTO"/>
    <x v="0"/>
    <m/>
    <s v="2024-06-18"/>
    <s v="2024-06-18"/>
    <s v="2024-06-18 13:55:23"/>
    <s v="0000-00-00 00:00:00"/>
    <s v="2024-06-18 13:55:28"/>
    <s v="2024-07-22 16:36:17"/>
    <s v="0000-00-00 00:00:00"/>
    <s v="2024-06-19"/>
    <s v="2024-06-19"/>
    <s v="2024-06-21"/>
    <s v="2024-06-24"/>
    <s v="2024-06-24"/>
    <x v="0"/>
    <s v="Toscany"/>
    <s v="11435"/>
    <x v="229"/>
    <m/>
    <x v="0"/>
    <n v="1"/>
    <x v="0"/>
    <x v="0"/>
    <x v="0"/>
    <n v="67227"/>
    <x v="0"/>
    <x v="0"/>
    <x v="0"/>
    <x v="6"/>
  </r>
  <r>
    <x v="359"/>
    <x v="290"/>
    <s v="CUBRIMIENTO"/>
    <x v="0"/>
    <m/>
    <s v="2024-06-18"/>
    <s v="2024-06-18"/>
    <s v="2024-06-18 14:16:58"/>
    <s v="0000-00-00 00:00:00"/>
    <s v="2024-06-18 14:17:03"/>
    <s v="2024-07-22 16:35:53"/>
    <s v="0000-00-00 00:00:00"/>
    <s v="2024-06-19"/>
    <s v="2024-06-19"/>
    <s v="2024-06-21"/>
    <s v="2024-06-24"/>
    <s v="2024-06-24"/>
    <x v="0"/>
    <s v="Toscany"/>
    <s v="11441"/>
    <x v="204"/>
    <m/>
    <x v="0"/>
    <n v="1"/>
    <x v="0"/>
    <x v="0"/>
    <x v="0"/>
    <n v="54622"/>
    <x v="0"/>
    <x v="0"/>
    <x v="0"/>
    <x v="6"/>
  </r>
  <r>
    <x v="360"/>
    <x v="291"/>
    <s v="CUBRIMIENTO"/>
    <x v="0"/>
    <m/>
    <s v="2024-06-18"/>
    <s v="2024-06-19"/>
    <s v="2024-06-19 14:36:37"/>
    <s v="0000-00-00 00:00:00"/>
    <s v="2024-06-19 14:36:45"/>
    <s v="2024-06-20 07:13:10"/>
    <s v="0000-00-00 00:00:00"/>
    <s v="2024-06-20"/>
    <s v="2024-06-20"/>
    <s v="2024-06-27"/>
    <s v="2024-07-02"/>
    <s v="2024-07-02"/>
    <x v="0"/>
    <s v="Toscany"/>
    <s v="39"/>
    <x v="460"/>
    <m/>
    <x v="0"/>
    <n v="15"/>
    <x v="0"/>
    <x v="0"/>
    <x v="0"/>
    <n v="789000"/>
    <x v="0"/>
    <x v="0"/>
    <x v="0"/>
    <x v="6"/>
  </r>
  <r>
    <x v="361"/>
    <x v="88"/>
    <s v="CUBRIMIENTO"/>
    <x v="0"/>
    <m/>
    <s v="2024-06-18"/>
    <s v="2024-06-18"/>
    <s v="2024-06-19 13:34:11"/>
    <s v="0000-00-00 00:00:00"/>
    <s v="2024-06-19 13:34:17"/>
    <s v="2024-06-20 07:13:48"/>
    <s v="0000-00-00 00:00:00"/>
    <s v="2024-06-19"/>
    <s v="2024-06-19"/>
    <s v="2024-06-24"/>
    <s v="2024-06-26"/>
    <s v="2024-06-26"/>
    <x v="0"/>
    <s v="Toscany"/>
    <s v="54"/>
    <x v="419"/>
    <m/>
    <x v="0"/>
    <n v="7"/>
    <x v="0"/>
    <x v="0"/>
    <x v="0"/>
    <n v="368200"/>
    <x v="0"/>
    <x v="0"/>
    <x v="0"/>
    <x v="6"/>
  </r>
  <r>
    <x v="362"/>
    <x v="292"/>
    <s v="MUEBLES CC CUBRIMIENTOS"/>
    <x v="0"/>
    <m/>
    <s v="2024-06-18"/>
    <s v="2024-06-20"/>
    <s v="2024-06-21 11:26:49"/>
    <s v="0000-00-00 00:00:00"/>
    <s v="2024-06-21 12:25:05"/>
    <s v="2024-06-21 18:06:10"/>
    <s v="2024-06-27 12:35:52"/>
    <s v="2024-06-24"/>
    <s v="2024-06-24"/>
    <s v="2024-07-24"/>
    <s v="2024-07-26"/>
    <s v="2024-07-30"/>
    <x v="1"/>
    <s v="Virtual"/>
    <s v="11973"/>
    <x v="309"/>
    <m/>
    <x v="0"/>
    <n v="1"/>
    <x v="0"/>
    <x v="0"/>
    <x v="0"/>
    <n v="352815"/>
    <x v="0"/>
    <x v="2"/>
    <x v="0"/>
    <x v="1"/>
  </r>
  <r>
    <x v="362"/>
    <x v="292"/>
    <s v="MUEBLES CC CUBRIMIENTOS"/>
    <x v="0"/>
    <m/>
    <s v="2024-06-18"/>
    <s v="2024-06-20"/>
    <s v="2024-06-21 11:26:49"/>
    <s v="0000-00-00 00:00:00"/>
    <s v="2024-06-21 12:25:05"/>
    <s v="2024-06-21 18:06:10"/>
    <s v="2024-06-27 12:35:52"/>
    <s v="2024-06-24"/>
    <s v="2024-06-24"/>
    <s v="2024-07-24"/>
    <s v="2024-07-26"/>
    <s v="2024-07-30"/>
    <x v="1"/>
    <s v="Virtual"/>
    <s v="13353"/>
    <x v="461"/>
    <s v="FURNISCREEN NEGRO 2M EB4027W G8 625GR"/>
    <x v="0"/>
    <n v="2"/>
    <x v="0"/>
    <x v="0"/>
    <x v="0"/>
    <n v="2420558"/>
    <x v="0"/>
    <x v="2"/>
    <x v="0"/>
    <x v="1"/>
  </r>
  <r>
    <x v="362"/>
    <x v="292"/>
    <s v="MUEBLES CC CUBRIMIENTOS"/>
    <x v="0"/>
    <m/>
    <s v="2024-06-18"/>
    <s v="2024-06-20"/>
    <s v="2024-06-21 11:26:49"/>
    <s v="0000-00-00 00:00:00"/>
    <s v="2024-06-21 12:25:05"/>
    <s v="2024-06-21 18:06:10"/>
    <s v="2024-06-27 12:35:52"/>
    <s v="2024-06-24"/>
    <s v="2024-06-24"/>
    <s v="2024-07-24"/>
    <s v="2024-07-26"/>
    <s v="2024-07-30"/>
    <x v="1"/>
    <s v="Virtual"/>
    <s v="TRANSP07"/>
    <x v="47"/>
    <m/>
    <x v="0"/>
    <n v="1"/>
    <x v="0"/>
    <x v="0"/>
    <x v="0"/>
    <n v="300000"/>
    <x v="0"/>
    <x v="0"/>
    <x v="0"/>
    <x v="1"/>
  </r>
  <r>
    <x v="363"/>
    <x v="293"/>
    <s v="MUEBLES CC CUBRIMIENTOS"/>
    <x v="0"/>
    <m/>
    <s v="2024-06-18"/>
    <s v="2024-06-25"/>
    <s v="2024-06-28 16:21:38"/>
    <s v="0000-00-00 00:00:00"/>
    <s v="2024-08-02 11:52:38"/>
    <s v="2024-08-05 17:14:51"/>
    <s v="2024-09-03 10:03:50"/>
    <s v="2024-06-28"/>
    <s v="2024-06-28"/>
    <s v="2024-08-03"/>
    <s v="2024-08-09"/>
    <s v="2024-08-13"/>
    <x v="1"/>
    <s v="Medellin"/>
    <s v="5326"/>
    <x v="90"/>
    <m/>
    <x v="5"/>
    <n v="1"/>
    <x v="0"/>
    <x v="0"/>
    <x v="0"/>
    <n v="590068"/>
    <x v="0"/>
    <x v="0"/>
    <x v="0"/>
    <x v="7"/>
  </r>
  <r>
    <x v="363"/>
    <x v="293"/>
    <s v="MUEBLES CC CUBRIMIENTOS"/>
    <x v="0"/>
    <m/>
    <s v="2024-06-18"/>
    <s v="2024-06-25"/>
    <s v="2024-06-28 16:21:38"/>
    <s v="0000-00-00 00:00:00"/>
    <s v="2024-08-02 11:52:38"/>
    <s v="2024-08-05 17:14:51"/>
    <s v="2024-09-03 10:03:50"/>
    <s v="2024-06-28"/>
    <s v="2024-06-28"/>
    <s v="2024-08-03"/>
    <s v="2024-08-09"/>
    <s v="2024-08-13"/>
    <x v="1"/>
    <s v="Medellin"/>
    <s v="8188"/>
    <x v="462"/>
    <s v="LONAFLEX"/>
    <x v="0"/>
    <n v="1"/>
    <x v="0"/>
    <x v="0"/>
    <x v="0"/>
    <n v="400631"/>
    <x v="0"/>
    <x v="5"/>
    <x v="0"/>
    <x v="7"/>
  </r>
  <r>
    <x v="364"/>
    <x v="98"/>
    <s v="MUEBLES CC CUBRIMIENTOS"/>
    <x v="0"/>
    <m/>
    <s v="2024-06-19"/>
    <s v="2024-06-19"/>
    <s v="2024-06-19 14:35:41"/>
    <s v="0000-00-00 00:00:00"/>
    <s v="2024-06-19 14:35:47"/>
    <s v="2024-06-20 07:12:07"/>
    <s v="0000-00-00 00:00:00"/>
    <s v="2024-06-20"/>
    <s v="2024-06-20"/>
    <s v="2024-06-25"/>
    <s v="2024-06-27"/>
    <s v="2024-06-27"/>
    <x v="0"/>
    <s v="Toscany"/>
    <s v="53"/>
    <x v="286"/>
    <m/>
    <x v="0"/>
    <n v="6"/>
    <x v="0"/>
    <x v="0"/>
    <x v="0"/>
    <n v="315600"/>
    <x v="0"/>
    <x v="0"/>
    <x v="0"/>
    <x v="6"/>
  </r>
  <r>
    <x v="365"/>
    <x v="285"/>
    <s v="CUBRIMIENTO"/>
    <x v="0"/>
    <m/>
    <s v="2024-06-19"/>
    <s v="2024-06-29"/>
    <s v="2024-07-19 12:14:44"/>
    <s v="2024-09-06 07:42:06"/>
    <s v="2024-09-30 13:55:29"/>
    <s v="2024-10-11 10:43:33"/>
    <s v="2024-10-16 07:13:01"/>
    <s v="2024-07-02"/>
    <s v="2024-07-12"/>
    <s v="2024-07-24"/>
    <s v="2024-07-26"/>
    <s v="2024-08-07"/>
    <x v="1"/>
    <s v="Gerencia"/>
    <s v="PTEKROM28"/>
    <x v="463"/>
    <s v="LONA PERGOTEX TRASLUCIDA BLANCA 3M"/>
    <x v="4"/>
    <n v="1"/>
    <x v="15"/>
    <x v="0"/>
    <x v="70"/>
    <n v="25970495"/>
    <x v="0"/>
    <x v="4"/>
    <x v="4"/>
    <x v="1"/>
  </r>
  <r>
    <x v="365"/>
    <x v="285"/>
    <s v="CUBRIMIENTO"/>
    <x v="0"/>
    <m/>
    <s v="2024-06-19"/>
    <s v="2024-06-29"/>
    <s v="2024-07-19 12:14:44"/>
    <s v="2024-09-06 07:42:06"/>
    <s v="2024-09-30 13:55:29"/>
    <s v="2024-10-11 10:43:33"/>
    <s v="2024-10-16 07:13:01"/>
    <s v="2024-07-02"/>
    <s v="2024-07-12"/>
    <s v="2024-07-24"/>
    <s v="2024-07-26"/>
    <s v="2024-08-07"/>
    <x v="1"/>
    <s v="Gerencia"/>
    <s v="PTEKROM28"/>
    <x v="463"/>
    <s v="LONA PERGOTEX TRASLUCIDA BLANCA 3M"/>
    <x v="4"/>
    <n v="1"/>
    <x v="15"/>
    <x v="0"/>
    <x v="71"/>
    <n v="25285284"/>
    <x v="0"/>
    <x v="4"/>
    <x v="4"/>
    <x v="1"/>
  </r>
  <r>
    <x v="365"/>
    <x v="285"/>
    <s v="CUBRIMIENTO"/>
    <x v="0"/>
    <m/>
    <s v="2024-06-19"/>
    <s v="2024-06-29"/>
    <s v="2024-07-19 12:14:44"/>
    <s v="2024-09-06 07:42:06"/>
    <s v="2024-09-30 13:55:29"/>
    <s v="2024-10-11 10:43:33"/>
    <s v="2024-10-16 07:13:01"/>
    <s v="2024-07-02"/>
    <s v="2024-07-12"/>
    <s v="2024-07-24"/>
    <s v="2024-07-26"/>
    <s v="2024-08-07"/>
    <x v="1"/>
    <s v="Gerencia"/>
    <s v="PTEKROM28"/>
    <x v="463"/>
    <s v="LONA PERGOTEX TRASLUCIDA BLANCA 3M"/>
    <x v="4"/>
    <n v="1"/>
    <x v="15"/>
    <x v="0"/>
    <x v="72"/>
    <n v="24092229"/>
    <x v="0"/>
    <x v="4"/>
    <x v="4"/>
    <x v="1"/>
  </r>
  <r>
    <x v="366"/>
    <x v="294"/>
    <s v="CUBRIMIENTO"/>
    <x v="0"/>
    <m/>
    <s v="2024-06-19"/>
    <s v="2024-06-19"/>
    <s v="2024-06-20 09:58:50"/>
    <s v="0000-00-00 00:00:00"/>
    <s v="2024-06-21 07:18:46"/>
    <s v="2024-06-21 10:20:42"/>
    <s v="2024-06-27 12:08:18"/>
    <s v="2024-06-21"/>
    <s v="2024-06-21"/>
    <s v="2024-07-23"/>
    <s v="2024-07-25"/>
    <s v="2024-07-29"/>
    <x v="1"/>
    <s v="Cali"/>
    <s v="13672"/>
    <x v="46"/>
    <s v="FURNISCREEN BEIGE  2M EB4027W G8 625GR"/>
    <x v="0"/>
    <n v="2"/>
    <x v="0"/>
    <x v="0"/>
    <x v="0"/>
    <n v="3024014"/>
    <x v="0"/>
    <x v="2"/>
    <x v="0"/>
    <x v="1"/>
  </r>
  <r>
    <x v="366"/>
    <x v="294"/>
    <s v="CUBRIMIENTO"/>
    <x v="0"/>
    <m/>
    <s v="2024-06-19"/>
    <s v="2024-06-19"/>
    <s v="2024-06-20 09:58:50"/>
    <s v="0000-00-00 00:00:00"/>
    <s v="2024-06-21 07:18:46"/>
    <s v="2024-06-21 10:20:42"/>
    <s v="2024-06-27 12:08:18"/>
    <s v="2024-06-21"/>
    <s v="2024-06-21"/>
    <s v="2024-07-23"/>
    <s v="2024-07-25"/>
    <s v="2024-07-29"/>
    <x v="1"/>
    <s v="Cali"/>
    <s v="TRANSP01"/>
    <x v="102"/>
    <m/>
    <x v="0"/>
    <n v="1"/>
    <x v="0"/>
    <x v="0"/>
    <x v="0"/>
    <n v="60000"/>
    <x v="0"/>
    <x v="0"/>
    <x v="0"/>
    <x v="1"/>
  </r>
  <r>
    <x v="367"/>
    <x v="78"/>
    <s v="CUBRIMIENTO"/>
    <x v="0"/>
    <m/>
    <s v="2024-06-19"/>
    <s v="2024-07-03"/>
    <s v="2024-07-03 15:50:52"/>
    <s v="0000-00-00 00:00:00"/>
    <s v="2024-07-03 15:50:59"/>
    <s v="2024-07-05 07:16:37"/>
    <s v="0000-00-00 00:00:00"/>
    <s v="2024-07-04"/>
    <s v="2024-07-04"/>
    <s v="2024-07-18"/>
    <s v="2024-07-19"/>
    <s v="2024-07-19"/>
    <x v="0"/>
    <s v="Toscany"/>
    <s v="11431"/>
    <x v="243"/>
    <m/>
    <x v="0"/>
    <n v="2"/>
    <x v="0"/>
    <x v="0"/>
    <x v="0"/>
    <n v="760000"/>
    <x v="0"/>
    <x v="0"/>
    <x v="0"/>
    <x v="1"/>
  </r>
  <r>
    <x v="367"/>
    <x v="78"/>
    <s v="CUBRIMIENTO"/>
    <x v="0"/>
    <m/>
    <s v="2024-06-19"/>
    <s v="2024-07-03"/>
    <s v="2024-07-03 15:50:52"/>
    <s v="0000-00-00 00:00:00"/>
    <s v="2024-07-03 15:50:59"/>
    <s v="2024-07-05 07:16:37"/>
    <s v="0000-00-00 00:00:00"/>
    <s v="2024-07-04"/>
    <s v="2024-07-04"/>
    <s v="2024-07-18"/>
    <s v="2024-07-19"/>
    <s v="2024-07-19"/>
    <x v="0"/>
    <s v="Toscany"/>
    <s v="11439"/>
    <x v="276"/>
    <m/>
    <x v="0"/>
    <n v="2"/>
    <x v="0"/>
    <x v="0"/>
    <x v="0"/>
    <n v="280000"/>
    <x v="0"/>
    <x v="0"/>
    <x v="0"/>
    <x v="1"/>
  </r>
  <r>
    <x v="367"/>
    <x v="78"/>
    <s v="CUBRIMIENTO"/>
    <x v="0"/>
    <m/>
    <s v="2024-06-19"/>
    <s v="2024-07-03"/>
    <s v="2024-07-03 15:50:52"/>
    <s v="0000-00-00 00:00:00"/>
    <s v="2024-07-03 15:50:59"/>
    <s v="2024-07-05 07:16:37"/>
    <s v="0000-00-00 00:00:00"/>
    <s v="2024-07-04"/>
    <s v="2024-07-04"/>
    <s v="2024-07-18"/>
    <s v="2024-07-19"/>
    <s v="2024-07-19"/>
    <x v="0"/>
    <s v="Toscany"/>
    <s v="11454"/>
    <x v="274"/>
    <m/>
    <x v="0"/>
    <n v="2"/>
    <x v="0"/>
    <x v="0"/>
    <x v="0"/>
    <n v="44000"/>
    <x v="0"/>
    <x v="0"/>
    <x v="0"/>
    <x v="1"/>
  </r>
  <r>
    <x v="367"/>
    <x v="78"/>
    <s v="CUBRIMIENTO"/>
    <x v="0"/>
    <m/>
    <s v="2024-06-19"/>
    <s v="2024-07-03"/>
    <s v="2024-07-03 15:50:52"/>
    <s v="0000-00-00 00:00:00"/>
    <s v="2024-07-03 15:50:59"/>
    <s v="2024-07-05 07:16:37"/>
    <s v="0000-00-00 00:00:00"/>
    <s v="2024-07-04"/>
    <s v="2024-07-04"/>
    <s v="2024-07-18"/>
    <s v="2024-07-19"/>
    <s v="2024-07-19"/>
    <x v="0"/>
    <s v="Toscany"/>
    <s v="12664"/>
    <x v="241"/>
    <m/>
    <x v="0"/>
    <n v="4"/>
    <x v="0"/>
    <x v="0"/>
    <x v="0"/>
    <n v="1384800"/>
    <x v="0"/>
    <x v="0"/>
    <x v="0"/>
    <x v="1"/>
  </r>
  <r>
    <x v="367"/>
    <x v="78"/>
    <s v="CUBRIMIENTO"/>
    <x v="0"/>
    <m/>
    <s v="2024-06-19"/>
    <s v="2024-07-03"/>
    <s v="2024-07-03 15:50:52"/>
    <s v="0000-00-00 00:00:00"/>
    <s v="2024-07-03 15:50:59"/>
    <s v="2024-07-05 07:16:37"/>
    <s v="0000-00-00 00:00:00"/>
    <s v="2024-07-04"/>
    <s v="2024-07-04"/>
    <s v="2024-07-18"/>
    <s v="2024-07-19"/>
    <s v="2024-07-19"/>
    <x v="0"/>
    <s v="Toscany"/>
    <s v="ALUTT01"/>
    <x v="464"/>
    <m/>
    <x v="0"/>
    <n v="3"/>
    <x v="0"/>
    <x v="0"/>
    <x v="0"/>
    <n v="1788000"/>
    <x v="0"/>
    <x v="0"/>
    <x v="0"/>
    <x v="1"/>
  </r>
  <r>
    <x v="367"/>
    <x v="78"/>
    <s v="CUBRIMIENTO"/>
    <x v="0"/>
    <m/>
    <s v="2024-06-19"/>
    <s v="2024-07-03"/>
    <s v="2024-07-03 15:50:52"/>
    <s v="0000-00-00 00:00:00"/>
    <s v="2024-07-03 15:50:59"/>
    <s v="2024-07-05 07:16:37"/>
    <s v="0000-00-00 00:00:00"/>
    <s v="2024-07-04"/>
    <s v="2024-07-04"/>
    <s v="2024-07-18"/>
    <s v="2024-07-19"/>
    <s v="2024-07-19"/>
    <x v="0"/>
    <s v="Toscany"/>
    <s v="TUBSM01"/>
    <x v="397"/>
    <m/>
    <x v="0"/>
    <n v="3"/>
    <x v="0"/>
    <x v="0"/>
    <x v="0"/>
    <n v="750000"/>
    <x v="0"/>
    <x v="0"/>
    <x v="0"/>
    <x v="1"/>
  </r>
  <r>
    <x v="368"/>
    <x v="295"/>
    <s v="MUEBLES"/>
    <x v="0"/>
    <m/>
    <s v="2024-06-19"/>
    <s v="2024-06-25"/>
    <s v="2024-06-27 13:38:07"/>
    <s v="0000-00-00 00:00:00"/>
    <s v="0000-00-00 00:00:00"/>
    <s v="2024-07-19 16:54:51"/>
    <s v="2024-07-23 15:32:17"/>
    <s v="2024-06-26"/>
    <s v="2024-06-26"/>
    <s v="2024-07-12"/>
    <s v="2024-07-21"/>
    <s v="2024-07-23"/>
    <x v="1"/>
    <s v="Bogota"/>
    <s v="5452"/>
    <x v="465"/>
    <m/>
    <x v="4"/>
    <n v="2"/>
    <x v="0"/>
    <x v="0"/>
    <x v="0"/>
    <n v="2243520"/>
    <x v="0"/>
    <x v="2"/>
    <x v="0"/>
    <x v="1"/>
  </r>
  <r>
    <x v="369"/>
    <x v="273"/>
    <s v="CUBRIMIENTO"/>
    <x v="0"/>
    <m/>
    <s v="2024-06-19"/>
    <s v="2024-06-19"/>
    <s v="2024-06-19 14:34:58"/>
    <s v="0000-00-00 00:00:00"/>
    <s v="2024-06-24 12:11:57"/>
    <s v="2024-07-22 16:36:41"/>
    <s v="0000-00-00 00:00:00"/>
    <s v="2024-06-20"/>
    <s v="2024-06-20"/>
    <s v="2024-06-24"/>
    <s v="2024-06-25"/>
    <s v="2024-06-25"/>
    <x v="0"/>
    <s v="Toscany"/>
    <s v="11435"/>
    <x v="229"/>
    <m/>
    <x v="0"/>
    <n v="2"/>
    <x v="0"/>
    <x v="0"/>
    <x v="0"/>
    <n v="134454"/>
    <x v="0"/>
    <x v="0"/>
    <x v="0"/>
    <x v="6"/>
  </r>
  <r>
    <x v="370"/>
    <x v="296"/>
    <s v="CUBRIMIENTO"/>
    <x v="0"/>
    <m/>
    <s v="2024-06-19"/>
    <s v="2024-07-27"/>
    <s v="2024-08-02 09:37:12"/>
    <s v="2024-08-05 03:54:46"/>
    <s v="2024-08-20 12:23:20"/>
    <s v="2024-08-24 16:57:05"/>
    <s v="2024-09-24 21:39:55"/>
    <s v="2024-07-30"/>
    <s v="2024-08-01"/>
    <s v="2024-08-15"/>
    <s v="2024-08-20"/>
    <s v="2024-08-22"/>
    <x v="1"/>
    <s v="Cali"/>
    <s v="BANE0801**"/>
    <x v="466"/>
    <s v="LONA DICKSON CRUDO REF:6020"/>
    <x v="0"/>
    <n v="1"/>
    <x v="43"/>
    <x v="0"/>
    <x v="15"/>
    <n v="1508924"/>
    <x v="0"/>
    <x v="0"/>
    <x v="0"/>
    <x v="7"/>
  </r>
  <r>
    <x v="370"/>
    <x v="296"/>
    <s v="CUBRIMIENTO"/>
    <x v="0"/>
    <m/>
    <s v="2024-06-19"/>
    <s v="2024-07-27"/>
    <s v="2024-08-02 09:37:12"/>
    <s v="2024-08-05 03:54:46"/>
    <s v="2024-08-20 12:23:20"/>
    <s v="2024-08-24 16:57:05"/>
    <s v="2024-09-24 21:39:55"/>
    <s v="2024-07-30"/>
    <s v="2024-08-01"/>
    <s v="2024-08-15"/>
    <s v="2024-08-20"/>
    <s v="2024-08-22"/>
    <x v="1"/>
    <s v="Cali"/>
    <s v="REP005"/>
    <x v="379"/>
    <m/>
    <x v="0"/>
    <n v="1"/>
    <x v="0"/>
    <x v="0"/>
    <x v="0"/>
    <n v="238000"/>
    <x v="0"/>
    <x v="0"/>
    <x v="0"/>
    <x v="7"/>
  </r>
  <r>
    <x v="371"/>
    <x v="62"/>
    <s v="CUBRIMIENTO"/>
    <x v="0"/>
    <m/>
    <s v="2024-06-19"/>
    <s v="2024-06-21"/>
    <s v="2024-06-24 15:08:24"/>
    <s v="0000-00-00 00:00:00"/>
    <s v="2024-08-29 07:07:02"/>
    <s v="2024-08-29 07:17:13"/>
    <s v="0000-00-00 00:00:00"/>
    <s v="2024-06-25"/>
    <s v="2024-06-25"/>
    <s v="2024-06-27"/>
    <s v="2024-08-31"/>
    <s v="2024-09-03"/>
    <x v="3"/>
    <s v="Bogota"/>
    <s v="5574"/>
    <x v="250"/>
    <m/>
    <x v="0"/>
    <n v="1"/>
    <x v="0"/>
    <x v="0"/>
    <x v="0"/>
    <n v="226200"/>
    <x v="0"/>
    <x v="0"/>
    <x v="0"/>
    <x v="6"/>
  </r>
  <r>
    <x v="372"/>
    <x v="297"/>
    <s v="CUBRIMIENTO"/>
    <x v="0"/>
    <m/>
    <s v="2024-06-20"/>
    <s v="2024-06-20"/>
    <s v="2024-06-20 16:08:07"/>
    <s v="0000-00-00 00:00:00"/>
    <s v="2024-06-20 16:08:18"/>
    <s v="2024-06-21 17:58:21"/>
    <s v="0000-00-00 00:00:00"/>
    <s v="2024-06-21"/>
    <s v="2024-06-21"/>
    <s v="2024-06-27"/>
    <s v="2024-07-01"/>
    <s v="2024-07-01"/>
    <x v="0"/>
    <s v="Toscany"/>
    <s v="21308"/>
    <x v="456"/>
    <m/>
    <x v="0"/>
    <n v="9.5"/>
    <x v="0"/>
    <x v="0"/>
    <x v="0"/>
    <n v="499700"/>
    <x v="0"/>
    <x v="0"/>
    <x v="0"/>
    <x v="6"/>
  </r>
  <r>
    <x v="373"/>
    <x v="261"/>
    <s v="CUBRIMIENTO"/>
    <x v="0"/>
    <m/>
    <s v="2024-06-20"/>
    <s v="2024-06-21"/>
    <s v="2024-06-24 10:10:50"/>
    <s v="0000-00-00 00:00:00"/>
    <s v="2024-06-24 10:10:58"/>
    <s v="2024-06-24 17:24:52"/>
    <s v="0000-00-00 00:00:00"/>
    <s v="2024-06-24"/>
    <s v="2024-06-24"/>
    <s v="2024-07-12"/>
    <s v="2024-07-23"/>
    <s v="2024-07-23"/>
    <x v="0"/>
    <s v="Toscany"/>
    <s v="21307"/>
    <x v="260"/>
    <m/>
    <x v="0"/>
    <n v="61"/>
    <x v="0"/>
    <x v="0"/>
    <x v="0"/>
    <n v="3050000"/>
    <x v="0"/>
    <x v="0"/>
    <x v="0"/>
    <x v="1"/>
  </r>
  <r>
    <x v="374"/>
    <x v="86"/>
    <s v="CUBRIMIENTO"/>
    <x v="0"/>
    <m/>
    <s v="2024-06-20"/>
    <s v="2024-06-29"/>
    <s v="2024-07-03 13:57:50"/>
    <s v="2024-08-02 17:16:14"/>
    <s v="2024-08-23 08:01:46"/>
    <s v="2024-09-10 08:59:49"/>
    <s v="2025-01-21 08:30:06"/>
    <s v="2024-07-02"/>
    <s v="2024-08-01"/>
    <s v="2024-08-22"/>
    <s v="2024-09-09"/>
    <s v="2024-09-17"/>
    <x v="1"/>
    <s v="Medellin"/>
    <s v="BANE08"/>
    <x v="221"/>
    <s v="LONA DICKSON CARBONE REF:U-171"/>
    <x v="2"/>
    <n v="1"/>
    <x v="125"/>
    <x v="0"/>
    <x v="34"/>
    <n v="4098388"/>
    <x v="0"/>
    <x v="9"/>
    <x v="10"/>
    <x v="7"/>
  </r>
  <r>
    <x v="374"/>
    <x v="86"/>
    <s v="CUBRIMIENTO"/>
    <x v="0"/>
    <m/>
    <s v="2024-06-20"/>
    <s v="2024-06-29"/>
    <s v="2024-07-03 13:57:50"/>
    <s v="2024-08-02 17:16:14"/>
    <s v="2024-08-23 08:01:46"/>
    <s v="2024-09-10 08:59:49"/>
    <s v="2025-01-21 08:30:06"/>
    <s v="2024-07-02"/>
    <s v="2024-08-01"/>
    <s v="2024-08-22"/>
    <s v="2024-09-09"/>
    <s v="2024-09-17"/>
    <x v="1"/>
    <s v="Medellin"/>
    <s v="FLANCHE03"/>
    <x v="224"/>
    <m/>
    <x v="2"/>
    <n v="1"/>
    <x v="126"/>
    <x v="0"/>
    <x v="0"/>
    <n v="798640"/>
    <x v="0"/>
    <x v="0"/>
    <x v="0"/>
    <x v="7"/>
  </r>
  <r>
    <x v="374"/>
    <x v="86"/>
    <s v="CUBRIMIENTO"/>
    <x v="0"/>
    <m/>
    <s v="2024-06-20"/>
    <s v="2024-06-29"/>
    <s v="2024-07-03 13:57:50"/>
    <s v="2024-08-02 17:16:14"/>
    <s v="2024-08-23 08:01:46"/>
    <s v="2024-09-10 08:59:49"/>
    <s v="2025-01-21 08:30:06"/>
    <s v="2024-07-02"/>
    <s v="2024-08-01"/>
    <s v="2024-08-22"/>
    <s v="2024-09-09"/>
    <s v="2024-09-17"/>
    <x v="1"/>
    <s v="Medellin"/>
    <s v="PLT03"/>
    <x v="183"/>
    <m/>
    <x v="2"/>
    <n v="2"/>
    <x v="0"/>
    <x v="0"/>
    <x v="0"/>
    <n v="116778"/>
    <x v="0"/>
    <x v="0"/>
    <x v="0"/>
    <x v="7"/>
  </r>
  <r>
    <x v="374"/>
    <x v="86"/>
    <s v="CUBRIMIENTO"/>
    <x v="0"/>
    <m/>
    <s v="2024-06-20"/>
    <s v="2024-06-29"/>
    <s v="2024-07-03 13:57:50"/>
    <s v="2024-08-02 17:16:14"/>
    <s v="2024-08-23 08:01:46"/>
    <s v="2024-09-10 08:59:49"/>
    <s v="2025-01-21 08:30:06"/>
    <s v="2024-07-02"/>
    <s v="2024-08-01"/>
    <s v="2024-08-22"/>
    <s v="2024-09-09"/>
    <s v="2024-09-17"/>
    <x v="1"/>
    <s v="Medellin"/>
    <s v="PLT05D"/>
    <x v="467"/>
    <m/>
    <x v="2"/>
    <n v="1"/>
    <x v="0"/>
    <x v="0"/>
    <x v="0"/>
    <n v="82127"/>
    <x v="0"/>
    <x v="0"/>
    <x v="0"/>
    <x v="7"/>
  </r>
  <r>
    <x v="374"/>
    <x v="86"/>
    <s v="CUBRIMIENTO"/>
    <x v="0"/>
    <m/>
    <s v="2024-06-20"/>
    <s v="2024-06-29"/>
    <s v="2024-07-03 13:57:50"/>
    <s v="2024-08-02 17:16:14"/>
    <s v="2024-08-23 08:01:46"/>
    <s v="2024-09-10 08:59:49"/>
    <s v="2025-01-21 08:30:06"/>
    <s v="2024-07-02"/>
    <s v="2024-08-01"/>
    <s v="2024-08-22"/>
    <s v="2024-09-09"/>
    <s v="2024-09-17"/>
    <x v="1"/>
    <s v="Medellin"/>
    <s v="PLT05I"/>
    <x v="468"/>
    <m/>
    <x v="2"/>
    <n v="1"/>
    <x v="0"/>
    <x v="0"/>
    <x v="0"/>
    <n v="82127"/>
    <x v="0"/>
    <x v="0"/>
    <x v="0"/>
    <x v="7"/>
  </r>
  <r>
    <x v="375"/>
    <x v="298"/>
    <s v="CUBRIMIENTO"/>
    <x v="0"/>
    <m/>
    <s v="2024-06-20"/>
    <s v="2024-06-21"/>
    <s v="2024-06-21 15:55:55"/>
    <s v="0000-00-00 00:00:00"/>
    <s v="2024-06-21 15:59:04"/>
    <s v="2024-06-21 15:59:11"/>
    <s v="0000-00-00 00:00:00"/>
    <s v="2024-06-24"/>
    <s v="2024-06-24"/>
    <s v="2024-06-26"/>
    <s v="2024-06-27"/>
    <s v="2024-06-27"/>
    <x v="0"/>
    <s v="Toscany"/>
    <s v="7021"/>
    <x v="469"/>
    <m/>
    <x v="0"/>
    <n v="1"/>
    <x v="0"/>
    <x v="0"/>
    <x v="0"/>
    <n v="58824"/>
    <x v="0"/>
    <x v="0"/>
    <x v="0"/>
    <x v="6"/>
  </r>
  <r>
    <x v="376"/>
    <x v="299"/>
    <s v="MUEBLES CC CUBRIMIENTOS"/>
    <x v="0"/>
    <m/>
    <s v="2024-06-20"/>
    <s v="2024-06-20"/>
    <s v="2024-06-20 14:36:22"/>
    <s v="0000-00-00 00:00:00"/>
    <s v="2024-07-12 13:56:02"/>
    <s v="2024-07-15 07:53:44"/>
    <s v="2024-07-15 15:49:45"/>
    <s v="2024-06-24"/>
    <s v="2024-06-24"/>
    <s v="2024-07-18"/>
    <s v="2024-07-22"/>
    <s v="2024-07-24"/>
    <x v="1"/>
    <s v="Cali"/>
    <s v="1739"/>
    <x v="175"/>
    <s v="LONA DICKSON ARENA VETEADO U337"/>
    <x v="0"/>
    <n v="1"/>
    <x v="0"/>
    <x v="0"/>
    <x v="0"/>
    <n v="1281864"/>
    <x v="0"/>
    <x v="2"/>
    <x v="0"/>
    <x v="1"/>
  </r>
  <r>
    <x v="376"/>
    <x v="299"/>
    <s v="MUEBLES CC CUBRIMIENTOS"/>
    <x v="0"/>
    <m/>
    <s v="2024-06-20"/>
    <s v="2024-06-20"/>
    <s v="2024-06-20 14:36:22"/>
    <s v="0000-00-00 00:00:00"/>
    <s v="2024-07-12 13:56:02"/>
    <s v="2024-07-15 07:53:44"/>
    <s v="2024-07-15 15:49:45"/>
    <s v="2024-06-24"/>
    <s v="2024-06-24"/>
    <s v="2024-07-18"/>
    <s v="2024-07-22"/>
    <s v="2024-07-24"/>
    <x v="1"/>
    <s v="Cali"/>
    <s v="5325"/>
    <x v="33"/>
    <m/>
    <x v="5"/>
    <n v="1"/>
    <x v="0"/>
    <x v="0"/>
    <x v="0"/>
    <n v="273367"/>
    <x v="0"/>
    <x v="0"/>
    <x v="0"/>
    <x v="1"/>
  </r>
  <r>
    <x v="377"/>
    <x v="300"/>
    <s v="MUEBLES CC CUBRIMIENTOS"/>
    <x v="0"/>
    <m/>
    <s v="2024-06-20"/>
    <s v="2024-06-25"/>
    <s v="2024-06-27 09:13:05"/>
    <s v="0000-00-00 00:00:00"/>
    <s v="2024-06-28 16:40:23"/>
    <s v="2024-06-28 16:40:28"/>
    <s v="2024-07-05 08:04:58"/>
    <s v="2024-06-27"/>
    <s v="2024-06-27"/>
    <s v="2024-08-02"/>
    <s v="2024-08-08"/>
    <s v="2024-08-12"/>
    <x v="3"/>
    <s v="Medellin"/>
    <s v="15477"/>
    <x v="3"/>
    <m/>
    <x v="4"/>
    <n v="1"/>
    <x v="0"/>
    <x v="0"/>
    <x v="0"/>
    <n v="1238230"/>
    <x v="0"/>
    <x v="2"/>
    <x v="0"/>
    <x v="7"/>
  </r>
  <r>
    <x v="377"/>
    <x v="300"/>
    <s v="MUEBLES CC CUBRIMIENTOS"/>
    <x v="0"/>
    <m/>
    <s v="2024-06-20"/>
    <s v="2024-06-25"/>
    <s v="2024-06-27 09:13:05"/>
    <s v="0000-00-00 00:00:00"/>
    <s v="2024-06-28 16:40:23"/>
    <s v="2024-06-28 16:40:28"/>
    <s v="2024-07-05 08:04:58"/>
    <s v="2024-06-27"/>
    <s v="2024-06-27"/>
    <s v="2024-08-02"/>
    <s v="2024-08-08"/>
    <s v="2024-08-12"/>
    <x v="3"/>
    <s v="Medellin"/>
    <s v="15479"/>
    <x v="470"/>
    <s v="LONA DICKSON AZUL FONDO ENTERO REF:0017"/>
    <x v="2"/>
    <n v="1"/>
    <x v="0"/>
    <x v="0"/>
    <x v="0"/>
    <n v="4389937"/>
    <x v="0"/>
    <x v="2"/>
    <x v="0"/>
    <x v="7"/>
  </r>
  <r>
    <x v="377"/>
    <x v="300"/>
    <s v="MUEBLES CC CUBRIMIENTOS"/>
    <x v="0"/>
    <m/>
    <s v="2024-06-20"/>
    <s v="2024-06-25"/>
    <s v="2024-06-27 09:13:05"/>
    <s v="0000-00-00 00:00:00"/>
    <s v="2024-06-28 16:40:23"/>
    <s v="2024-06-28 16:40:28"/>
    <s v="2024-07-05 08:04:58"/>
    <s v="2024-06-27"/>
    <s v="2024-06-27"/>
    <s v="2024-08-02"/>
    <s v="2024-08-08"/>
    <s v="2024-08-12"/>
    <x v="3"/>
    <s v="Medellin"/>
    <s v="15481"/>
    <x v="471"/>
    <s v="LONA DICKSON AZUL FONDO ENTERO REF:0017"/>
    <x v="4"/>
    <n v="2"/>
    <x v="0"/>
    <x v="0"/>
    <x v="0"/>
    <n v="4984182"/>
    <x v="0"/>
    <x v="2"/>
    <x v="0"/>
    <x v="7"/>
  </r>
  <r>
    <x v="377"/>
    <x v="300"/>
    <s v="MUEBLES CC CUBRIMIENTOS"/>
    <x v="0"/>
    <m/>
    <s v="2024-06-20"/>
    <s v="2024-06-25"/>
    <s v="2024-06-27 09:13:05"/>
    <s v="0000-00-00 00:00:00"/>
    <s v="2024-06-28 16:40:23"/>
    <s v="2024-06-28 16:40:28"/>
    <s v="2024-07-05 08:04:58"/>
    <s v="2024-06-27"/>
    <s v="2024-06-27"/>
    <s v="2024-08-02"/>
    <s v="2024-08-08"/>
    <s v="2024-08-12"/>
    <x v="3"/>
    <s v="Medellin"/>
    <s v="710720"/>
    <x v="472"/>
    <m/>
    <x v="2"/>
    <n v="2"/>
    <x v="0"/>
    <x v="0"/>
    <x v="0"/>
    <n v="1288526"/>
    <x v="0"/>
    <x v="2"/>
    <x v="0"/>
    <x v="7"/>
  </r>
  <r>
    <x v="377"/>
    <x v="300"/>
    <s v="MUEBLES CC CUBRIMIENTOS"/>
    <x v="0"/>
    <m/>
    <s v="2024-06-20"/>
    <s v="2024-06-25"/>
    <s v="2024-06-27 09:13:05"/>
    <s v="0000-00-00 00:00:00"/>
    <s v="2024-06-28 16:40:23"/>
    <s v="2024-06-28 16:40:28"/>
    <s v="2024-07-05 08:04:58"/>
    <s v="2024-06-27"/>
    <s v="2024-06-27"/>
    <s v="2024-08-02"/>
    <s v="2024-08-08"/>
    <s v="2024-08-12"/>
    <x v="3"/>
    <s v="Medellin"/>
    <s v="7113"/>
    <x v="473"/>
    <m/>
    <x v="4"/>
    <n v="1"/>
    <x v="0"/>
    <x v="0"/>
    <x v="0"/>
    <n v="2597839"/>
    <x v="0"/>
    <x v="0"/>
    <x v="0"/>
    <x v="7"/>
  </r>
  <r>
    <x v="378"/>
    <x v="301"/>
    <s v="MUEBLES"/>
    <x v="0"/>
    <m/>
    <s v="2024-06-20"/>
    <s v="2024-06-21"/>
    <s v="2024-06-24 15:00:01"/>
    <s v="0000-00-00 00:00:00"/>
    <s v="2024-07-06 19:00:18"/>
    <s v="2024-07-10 09:33:45"/>
    <s v="0000-00-00 00:00:00"/>
    <s v="2024-06-24"/>
    <s v="2024-06-24"/>
    <s v="2024-07-08"/>
    <s v="2024-07-11"/>
    <s v="2024-07-11"/>
    <x v="3"/>
    <s v="Medellin"/>
    <s v="REP045"/>
    <x v="1"/>
    <m/>
    <x v="0"/>
    <n v="1"/>
    <x v="0"/>
    <x v="0"/>
    <x v="0"/>
    <n v="140420"/>
    <x v="0"/>
    <x v="0"/>
    <x v="0"/>
    <x v="1"/>
  </r>
  <r>
    <x v="378"/>
    <x v="301"/>
    <s v="MUEBLES"/>
    <x v="0"/>
    <m/>
    <s v="2024-06-20"/>
    <s v="2024-06-21"/>
    <s v="2024-06-24 15:00:01"/>
    <s v="0000-00-00 00:00:00"/>
    <s v="2024-07-06 19:00:18"/>
    <s v="2024-07-10 09:33:45"/>
    <s v="0000-00-00 00:00:00"/>
    <s v="2024-06-24"/>
    <s v="2024-06-24"/>
    <s v="2024-07-08"/>
    <s v="2024-07-11"/>
    <s v="2024-07-11"/>
    <x v="3"/>
    <s v="Medellin"/>
    <s v="SERV08"/>
    <x v="2"/>
    <m/>
    <x v="0"/>
    <n v="1"/>
    <x v="0"/>
    <x v="0"/>
    <x v="0"/>
    <n v="110000"/>
    <x v="0"/>
    <x v="1"/>
    <x v="1"/>
    <x v="1"/>
  </r>
  <r>
    <x v="379"/>
    <x v="86"/>
    <s v="MUEBLES CC CUBRIMIENTOS"/>
    <x v="0"/>
    <m/>
    <s v="2024-06-20"/>
    <s v="2024-06-29"/>
    <s v="2024-07-03 14:18:46"/>
    <s v="2024-07-10 09:15:37"/>
    <s v="2024-07-12 13:22:25"/>
    <s v="2024-09-10 08:59:03"/>
    <s v="2025-05-05 08:17:48"/>
    <s v="2024-07-02"/>
    <s v="2024-07-02"/>
    <s v="2024-07-24"/>
    <s v="2024-09-10"/>
    <s v="2025-05-16"/>
    <x v="3"/>
    <s v="Medellin"/>
    <s v="24853"/>
    <x v="106"/>
    <m/>
    <x v="0"/>
    <n v="1"/>
    <x v="0"/>
    <x v="0"/>
    <x v="0"/>
    <n v="195750"/>
    <x v="0"/>
    <x v="0"/>
    <x v="0"/>
    <x v="1"/>
  </r>
  <r>
    <x v="379"/>
    <x v="86"/>
    <s v="MUEBLES CC CUBRIMIENTOS"/>
    <x v="0"/>
    <m/>
    <s v="2024-06-20"/>
    <s v="2024-06-29"/>
    <s v="2024-07-03 14:18:46"/>
    <s v="2024-07-10 09:15:37"/>
    <s v="2024-07-12 13:22:25"/>
    <s v="2024-09-10 08:59:03"/>
    <s v="2025-05-05 08:17:48"/>
    <s v="2024-07-02"/>
    <s v="2024-07-02"/>
    <s v="2024-07-24"/>
    <s v="2024-09-10"/>
    <s v="2025-05-16"/>
    <x v="3"/>
    <s v="Medellin"/>
    <s v="25799"/>
    <x v="474"/>
    <m/>
    <x v="0"/>
    <n v="1"/>
    <x v="0"/>
    <x v="0"/>
    <x v="0"/>
    <n v="1313932"/>
    <x v="0"/>
    <x v="0"/>
    <x v="0"/>
    <x v="1"/>
  </r>
  <r>
    <x v="379"/>
    <x v="86"/>
    <s v="MUEBLES CC CUBRIMIENTOS"/>
    <x v="0"/>
    <m/>
    <s v="2024-06-20"/>
    <s v="2024-06-29"/>
    <s v="2024-07-03 14:18:46"/>
    <s v="2024-07-10 09:15:37"/>
    <s v="2024-07-12 13:22:25"/>
    <s v="2024-09-10 08:59:03"/>
    <s v="2025-05-05 08:17:48"/>
    <s v="2024-07-02"/>
    <s v="2024-07-02"/>
    <s v="2024-07-24"/>
    <s v="2024-09-10"/>
    <s v="2025-05-16"/>
    <x v="3"/>
    <s v="Medellin"/>
    <s v="27673"/>
    <x v="356"/>
    <m/>
    <x v="0"/>
    <n v="1"/>
    <x v="0"/>
    <x v="0"/>
    <x v="0"/>
    <n v="358800"/>
    <x v="0"/>
    <x v="0"/>
    <x v="0"/>
    <x v="1"/>
  </r>
  <r>
    <x v="379"/>
    <x v="86"/>
    <s v="MUEBLES CC CUBRIMIENTOS"/>
    <x v="0"/>
    <m/>
    <s v="2024-06-20"/>
    <s v="2024-06-29"/>
    <s v="2024-07-03 14:18:46"/>
    <s v="2024-07-10 09:15:37"/>
    <s v="2024-07-12 13:22:25"/>
    <s v="2024-09-10 08:59:03"/>
    <s v="2025-05-05 08:17:48"/>
    <s v="2024-07-02"/>
    <s v="2024-07-02"/>
    <s v="2024-07-24"/>
    <s v="2024-09-10"/>
    <s v="2025-05-16"/>
    <x v="3"/>
    <s v="Medellin"/>
    <s v="27674"/>
    <x v="444"/>
    <m/>
    <x v="0"/>
    <n v="1"/>
    <x v="0"/>
    <x v="0"/>
    <x v="0"/>
    <n v="411552"/>
    <x v="0"/>
    <x v="0"/>
    <x v="0"/>
    <x v="1"/>
  </r>
  <r>
    <x v="379"/>
    <x v="86"/>
    <s v="MUEBLES CC CUBRIMIENTOS"/>
    <x v="0"/>
    <m/>
    <s v="2024-06-20"/>
    <s v="2024-06-29"/>
    <s v="2024-07-03 14:18:46"/>
    <s v="2024-07-10 09:15:37"/>
    <s v="2024-07-12 13:22:25"/>
    <s v="2024-09-10 08:59:03"/>
    <s v="2025-05-05 08:17:48"/>
    <s v="2024-07-02"/>
    <s v="2024-07-02"/>
    <s v="2024-07-24"/>
    <s v="2024-09-10"/>
    <s v="2025-05-16"/>
    <x v="3"/>
    <s v="Medellin"/>
    <s v="PZAI089"/>
    <x v="475"/>
    <m/>
    <x v="0"/>
    <n v="1"/>
    <x v="0"/>
    <x v="0"/>
    <x v="0"/>
    <n v="51600"/>
    <x v="0"/>
    <x v="0"/>
    <x v="0"/>
    <x v="1"/>
  </r>
  <r>
    <x v="379"/>
    <x v="86"/>
    <s v="MUEBLES CC CUBRIMIENTOS"/>
    <x v="0"/>
    <m/>
    <s v="2024-06-20"/>
    <s v="2024-06-29"/>
    <s v="2024-07-03 14:18:46"/>
    <s v="2024-07-10 09:15:37"/>
    <s v="2024-07-12 13:22:25"/>
    <s v="2024-09-10 08:59:03"/>
    <s v="2025-05-05 08:17:48"/>
    <s v="2024-07-02"/>
    <s v="2024-07-02"/>
    <s v="2024-07-24"/>
    <s v="2024-09-10"/>
    <s v="2025-05-16"/>
    <x v="3"/>
    <s v="Medellin"/>
    <s v="PZAI196"/>
    <x v="476"/>
    <m/>
    <x v="0"/>
    <n v="1"/>
    <x v="0"/>
    <x v="0"/>
    <x v="0"/>
    <n v="103200"/>
    <x v="0"/>
    <x v="0"/>
    <x v="0"/>
    <x v="1"/>
  </r>
  <r>
    <x v="379"/>
    <x v="86"/>
    <s v="MUEBLES CC CUBRIMIENTOS"/>
    <x v="0"/>
    <m/>
    <s v="2024-06-20"/>
    <s v="2024-06-29"/>
    <s v="2024-07-03 14:18:46"/>
    <s v="2024-07-10 09:15:37"/>
    <s v="2024-07-12 13:22:25"/>
    <s v="2024-09-10 08:59:03"/>
    <s v="2025-05-05 08:17:48"/>
    <s v="2024-07-02"/>
    <s v="2024-07-02"/>
    <s v="2024-07-24"/>
    <s v="2024-09-10"/>
    <s v="2025-05-16"/>
    <x v="3"/>
    <s v="Medellin"/>
    <s v="PZCH013"/>
    <x v="477"/>
    <m/>
    <x v="0"/>
    <n v="1"/>
    <x v="0"/>
    <x v="0"/>
    <x v="0"/>
    <n v="1590000"/>
    <x v="0"/>
    <x v="0"/>
    <x v="0"/>
    <x v="1"/>
  </r>
  <r>
    <x v="379"/>
    <x v="86"/>
    <s v="MUEBLES CC CUBRIMIENTOS"/>
    <x v="0"/>
    <m/>
    <s v="2024-06-20"/>
    <s v="2024-06-29"/>
    <s v="2024-07-03 14:18:46"/>
    <s v="2024-07-10 09:15:37"/>
    <s v="2024-07-12 13:22:25"/>
    <s v="2024-09-10 08:59:03"/>
    <s v="2025-05-05 08:17:48"/>
    <s v="2024-07-02"/>
    <s v="2024-07-02"/>
    <s v="2024-07-24"/>
    <s v="2024-09-10"/>
    <s v="2025-05-16"/>
    <x v="3"/>
    <s v="Medellin"/>
    <s v="SERV03"/>
    <x v="9"/>
    <m/>
    <x v="0"/>
    <n v="1"/>
    <x v="0"/>
    <x v="0"/>
    <x v="0"/>
    <n v="500000"/>
    <x v="0"/>
    <x v="1"/>
    <x v="1"/>
    <x v="1"/>
  </r>
  <r>
    <x v="379"/>
    <x v="86"/>
    <s v="MUEBLES CC CUBRIMIENTOS"/>
    <x v="0"/>
    <m/>
    <s v="2024-06-20"/>
    <s v="2024-06-29"/>
    <s v="2024-07-03 14:18:46"/>
    <s v="2024-07-10 09:15:37"/>
    <s v="2024-07-12 13:22:25"/>
    <s v="2024-09-10 08:59:03"/>
    <s v="2025-05-05 08:17:48"/>
    <s v="2024-07-02"/>
    <s v="2024-07-02"/>
    <s v="2024-07-24"/>
    <s v="2024-09-10"/>
    <s v="2025-05-16"/>
    <x v="3"/>
    <s v="Medellin"/>
    <s v="SILU01"/>
    <x v="478"/>
    <m/>
    <x v="0"/>
    <n v="4"/>
    <x v="8"/>
    <x v="0"/>
    <x v="0"/>
    <n v="672712"/>
    <x v="0"/>
    <x v="0"/>
    <x v="0"/>
    <x v="1"/>
  </r>
  <r>
    <x v="379"/>
    <x v="86"/>
    <s v="MUEBLES CC CUBRIMIENTOS"/>
    <x v="0"/>
    <m/>
    <s v="2024-06-20"/>
    <s v="2024-06-29"/>
    <s v="2024-07-03 14:18:46"/>
    <s v="2024-07-10 09:15:37"/>
    <s v="2024-07-12 13:22:25"/>
    <s v="2024-09-10 08:59:03"/>
    <s v="2025-05-05 08:17:48"/>
    <s v="2024-07-02"/>
    <s v="2024-07-02"/>
    <s v="2024-07-24"/>
    <s v="2024-09-10"/>
    <s v="2025-05-16"/>
    <x v="3"/>
    <s v="Medellin"/>
    <s v="SILU01"/>
    <x v="478"/>
    <m/>
    <x v="0"/>
    <n v="9"/>
    <x v="11"/>
    <x v="0"/>
    <x v="0"/>
    <n v="1648458"/>
    <x v="0"/>
    <x v="0"/>
    <x v="0"/>
    <x v="1"/>
  </r>
  <r>
    <x v="380"/>
    <x v="302"/>
    <s v="CUBRIMIENTO"/>
    <x v="0"/>
    <m/>
    <s v="2024-06-21"/>
    <s v="2024-06-21"/>
    <s v="2024-06-21 11:18:37"/>
    <s v="0000-00-00 00:00:00"/>
    <s v="2024-06-21 18:00:15"/>
    <s v="2024-06-21 18:00:34"/>
    <s v="0000-00-00 00:00:00"/>
    <s v="2024-06-25"/>
    <s v="2024-06-25"/>
    <s v="2024-07-05"/>
    <s v="2024-07-10"/>
    <s v="2024-07-10"/>
    <x v="0"/>
    <s v="Virtual"/>
    <s v="101793"/>
    <x v="479"/>
    <m/>
    <x v="0"/>
    <n v="10"/>
    <x v="0"/>
    <x v="0"/>
    <x v="0"/>
    <n v="0"/>
    <x v="0"/>
    <x v="0"/>
    <x v="0"/>
    <x v="1"/>
  </r>
  <r>
    <x v="380"/>
    <x v="302"/>
    <s v="CUBRIMIENTO"/>
    <x v="0"/>
    <m/>
    <s v="2024-06-21"/>
    <s v="2024-06-21"/>
    <s v="2024-06-21 11:18:37"/>
    <s v="0000-00-00 00:00:00"/>
    <s v="2024-06-21 18:00:15"/>
    <s v="2024-06-21 18:00:34"/>
    <s v="0000-00-00 00:00:00"/>
    <s v="2024-06-25"/>
    <s v="2024-06-25"/>
    <s v="2024-07-05"/>
    <s v="2024-07-10"/>
    <s v="2024-07-10"/>
    <x v="0"/>
    <s v="Virtual"/>
    <s v="101797"/>
    <x v="480"/>
    <m/>
    <x v="0"/>
    <n v="10"/>
    <x v="0"/>
    <x v="0"/>
    <x v="0"/>
    <n v="0"/>
    <x v="0"/>
    <x v="0"/>
    <x v="0"/>
    <x v="1"/>
  </r>
  <r>
    <x v="380"/>
    <x v="302"/>
    <s v="CUBRIMIENTO"/>
    <x v="0"/>
    <m/>
    <s v="2024-06-21"/>
    <s v="2024-06-21"/>
    <s v="2024-06-21 11:18:37"/>
    <s v="0000-00-00 00:00:00"/>
    <s v="2024-06-21 18:00:15"/>
    <s v="2024-06-21 18:00:34"/>
    <s v="0000-00-00 00:00:00"/>
    <s v="2024-06-25"/>
    <s v="2024-06-25"/>
    <s v="2024-07-05"/>
    <s v="2024-07-10"/>
    <s v="2024-07-10"/>
    <x v="0"/>
    <s v="Virtual"/>
    <s v="101799"/>
    <x v="481"/>
    <m/>
    <x v="0"/>
    <n v="10"/>
    <x v="0"/>
    <x v="0"/>
    <x v="0"/>
    <n v="0"/>
    <x v="0"/>
    <x v="0"/>
    <x v="0"/>
    <x v="1"/>
  </r>
  <r>
    <x v="380"/>
    <x v="302"/>
    <s v="CUBRIMIENTO"/>
    <x v="0"/>
    <m/>
    <s v="2024-06-21"/>
    <s v="2024-06-21"/>
    <s v="2024-06-21 11:18:37"/>
    <s v="0000-00-00 00:00:00"/>
    <s v="2024-06-21 18:00:15"/>
    <s v="2024-06-21 18:00:34"/>
    <s v="0000-00-00 00:00:00"/>
    <s v="2024-06-25"/>
    <s v="2024-06-25"/>
    <s v="2024-07-05"/>
    <s v="2024-07-10"/>
    <s v="2024-07-10"/>
    <x v="0"/>
    <s v="Virtual"/>
    <s v="19303"/>
    <x v="203"/>
    <m/>
    <x v="0"/>
    <n v="2"/>
    <x v="0"/>
    <x v="0"/>
    <x v="0"/>
    <n v="0"/>
    <x v="0"/>
    <x v="0"/>
    <x v="0"/>
    <x v="1"/>
  </r>
  <r>
    <x v="380"/>
    <x v="302"/>
    <s v="CUBRIMIENTO"/>
    <x v="0"/>
    <m/>
    <s v="2024-06-21"/>
    <s v="2024-06-21"/>
    <s v="2024-06-21 11:18:37"/>
    <s v="0000-00-00 00:00:00"/>
    <s v="2024-06-21 18:00:15"/>
    <s v="2024-06-21 18:00:34"/>
    <s v="0000-00-00 00:00:00"/>
    <s v="2024-06-25"/>
    <s v="2024-06-25"/>
    <s v="2024-07-05"/>
    <s v="2024-07-10"/>
    <s v="2024-07-10"/>
    <x v="0"/>
    <s v="Virtual"/>
    <s v="19515"/>
    <x v="482"/>
    <m/>
    <x v="0"/>
    <n v="10"/>
    <x v="0"/>
    <x v="0"/>
    <x v="0"/>
    <n v="0"/>
    <x v="0"/>
    <x v="0"/>
    <x v="0"/>
    <x v="1"/>
  </r>
  <r>
    <x v="380"/>
    <x v="302"/>
    <s v="CUBRIMIENTO"/>
    <x v="0"/>
    <m/>
    <s v="2024-06-21"/>
    <s v="2024-06-21"/>
    <s v="2024-06-21 11:18:37"/>
    <s v="0000-00-00 00:00:00"/>
    <s v="2024-06-21 18:00:15"/>
    <s v="2024-06-21 18:00:34"/>
    <s v="0000-00-00 00:00:00"/>
    <s v="2024-06-25"/>
    <s v="2024-06-25"/>
    <s v="2024-07-05"/>
    <s v="2024-07-10"/>
    <s v="2024-07-10"/>
    <x v="0"/>
    <s v="Virtual"/>
    <s v="25796"/>
    <x v="442"/>
    <m/>
    <x v="0"/>
    <n v="5"/>
    <x v="0"/>
    <x v="0"/>
    <x v="0"/>
    <n v="0"/>
    <x v="0"/>
    <x v="0"/>
    <x v="0"/>
    <x v="1"/>
  </r>
  <r>
    <x v="380"/>
    <x v="302"/>
    <s v="CUBRIMIENTO"/>
    <x v="0"/>
    <m/>
    <s v="2024-06-21"/>
    <s v="2024-06-21"/>
    <s v="2024-06-21 11:18:37"/>
    <s v="0000-00-00 00:00:00"/>
    <s v="2024-06-21 18:00:15"/>
    <s v="2024-06-21 18:00:34"/>
    <s v="0000-00-00 00:00:00"/>
    <s v="2024-06-25"/>
    <s v="2024-06-25"/>
    <s v="2024-07-05"/>
    <s v="2024-07-10"/>
    <s v="2024-07-10"/>
    <x v="0"/>
    <s v="Virtual"/>
    <s v="25798"/>
    <x v="443"/>
    <m/>
    <x v="0"/>
    <n v="5"/>
    <x v="0"/>
    <x v="0"/>
    <x v="0"/>
    <n v="0"/>
    <x v="0"/>
    <x v="0"/>
    <x v="0"/>
    <x v="1"/>
  </r>
  <r>
    <x v="381"/>
    <x v="303"/>
    <s v="CUBRIMIENTO"/>
    <x v="0"/>
    <m/>
    <s v="2024-06-21"/>
    <s v="2024-06-21"/>
    <s v="2024-06-21 15:40:25"/>
    <s v="0000-00-00 00:00:00"/>
    <s v="2024-06-21 16:07:23"/>
    <s v="2024-06-21 18:02:03"/>
    <s v="0000-00-00 00:00:00"/>
    <s v="2024-06-25"/>
    <s v="2024-06-25"/>
    <s v="2024-06-27"/>
    <s v="2024-07-01"/>
    <s v="2024-07-01"/>
    <x v="0"/>
    <s v="Medellin"/>
    <s v="PZAL036"/>
    <x v="483"/>
    <m/>
    <x v="0"/>
    <n v="2"/>
    <x v="0"/>
    <x v="0"/>
    <x v="0"/>
    <n v="0"/>
    <x v="0"/>
    <x v="0"/>
    <x v="0"/>
    <x v="6"/>
  </r>
  <r>
    <x v="381"/>
    <x v="303"/>
    <s v="CUBRIMIENTO"/>
    <x v="0"/>
    <m/>
    <s v="2024-06-21"/>
    <s v="2024-06-21"/>
    <s v="2024-06-21 15:40:25"/>
    <s v="0000-00-00 00:00:00"/>
    <s v="2024-06-21 16:07:23"/>
    <s v="2024-06-21 18:02:03"/>
    <s v="0000-00-00 00:00:00"/>
    <s v="2024-06-25"/>
    <s v="2024-06-25"/>
    <s v="2024-06-27"/>
    <s v="2024-07-01"/>
    <s v="2024-07-01"/>
    <x v="0"/>
    <s v="Medellin"/>
    <s v="PZAL040"/>
    <x v="484"/>
    <m/>
    <x v="0"/>
    <n v="2"/>
    <x v="0"/>
    <x v="0"/>
    <x v="0"/>
    <n v="0"/>
    <x v="0"/>
    <x v="0"/>
    <x v="0"/>
    <x v="6"/>
  </r>
  <r>
    <x v="381"/>
    <x v="303"/>
    <s v="CUBRIMIENTO"/>
    <x v="0"/>
    <m/>
    <s v="2024-06-21"/>
    <s v="2024-06-21"/>
    <s v="2024-06-21 15:40:25"/>
    <s v="0000-00-00 00:00:00"/>
    <s v="2024-06-21 16:07:23"/>
    <s v="2024-06-21 18:02:03"/>
    <s v="0000-00-00 00:00:00"/>
    <s v="2024-06-25"/>
    <s v="2024-06-25"/>
    <s v="2024-06-27"/>
    <s v="2024-07-01"/>
    <s v="2024-07-01"/>
    <x v="0"/>
    <s v="Medellin"/>
    <s v="PZCH072"/>
    <x v="485"/>
    <m/>
    <x v="0"/>
    <n v="8"/>
    <x v="0"/>
    <x v="0"/>
    <x v="0"/>
    <n v="0"/>
    <x v="0"/>
    <x v="0"/>
    <x v="0"/>
    <x v="6"/>
  </r>
  <r>
    <x v="382"/>
    <x v="163"/>
    <s v="MUEBLES CC CUBRIMIENTOS"/>
    <x v="0"/>
    <m/>
    <s v="2024-06-21"/>
    <s v="2024-06-29"/>
    <s v="2024-07-02 10:24:25"/>
    <s v="2024-07-02 10:53:52"/>
    <s v="2024-08-15 07:29:56"/>
    <s v="2024-08-20 06:48:32"/>
    <s v="2024-10-25 12:24:33"/>
    <s v="2024-07-02"/>
    <s v="2024-07-04"/>
    <s v="2024-08-05"/>
    <s v="2024-08-09"/>
    <s v="2024-08-26"/>
    <x v="1"/>
    <s v="Barranquilla"/>
    <s v="100231"/>
    <x v="79"/>
    <s v="LONA DICKSON CRUDO REF:6020"/>
    <x v="0"/>
    <n v="1"/>
    <x v="0"/>
    <x v="0"/>
    <x v="0"/>
    <n v="0"/>
    <x v="0"/>
    <x v="2"/>
    <x v="0"/>
    <x v="7"/>
  </r>
  <r>
    <x v="382"/>
    <x v="163"/>
    <s v="MUEBLES CC CUBRIMIENTOS"/>
    <x v="0"/>
    <m/>
    <s v="2024-06-21"/>
    <s v="2024-06-29"/>
    <s v="2024-07-02 10:24:25"/>
    <s v="2024-07-02 10:53:52"/>
    <s v="2024-08-15 07:29:56"/>
    <s v="2024-08-20 06:48:32"/>
    <s v="2024-10-25 12:24:33"/>
    <s v="2024-07-02"/>
    <s v="2024-07-04"/>
    <s v="2024-08-05"/>
    <s v="2024-08-09"/>
    <s v="2024-08-26"/>
    <x v="1"/>
    <s v="Barranquilla"/>
    <s v="100232"/>
    <x v="293"/>
    <s v="LONA DICKSON CRUDO REF:6020"/>
    <x v="0"/>
    <n v="1"/>
    <x v="0"/>
    <x v="0"/>
    <x v="0"/>
    <n v="0"/>
    <x v="0"/>
    <x v="2"/>
    <x v="0"/>
    <x v="7"/>
  </r>
  <r>
    <x v="382"/>
    <x v="163"/>
    <s v="MUEBLES CC CUBRIMIENTOS"/>
    <x v="0"/>
    <m/>
    <s v="2024-06-21"/>
    <s v="2024-06-29"/>
    <s v="2024-07-02 10:24:25"/>
    <s v="2024-07-02 10:53:52"/>
    <s v="2024-08-15 07:29:56"/>
    <s v="2024-08-20 06:48:32"/>
    <s v="2024-10-25 12:24:33"/>
    <s v="2024-07-02"/>
    <s v="2024-07-04"/>
    <s v="2024-08-05"/>
    <s v="2024-08-09"/>
    <s v="2024-08-26"/>
    <x v="1"/>
    <s v="Barranquilla"/>
    <s v="100235"/>
    <x v="217"/>
    <s v="LONA DICKSON CRUDO REF:6020"/>
    <x v="0"/>
    <n v="1"/>
    <x v="0"/>
    <x v="0"/>
    <x v="0"/>
    <n v="0"/>
    <x v="0"/>
    <x v="2"/>
    <x v="0"/>
    <x v="7"/>
  </r>
  <r>
    <x v="382"/>
    <x v="163"/>
    <s v="MUEBLES CC CUBRIMIENTOS"/>
    <x v="0"/>
    <m/>
    <s v="2024-06-21"/>
    <s v="2024-06-29"/>
    <s v="2024-07-02 10:24:25"/>
    <s v="2024-07-02 10:53:52"/>
    <s v="2024-08-15 07:29:56"/>
    <s v="2024-08-20 06:48:32"/>
    <s v="2024-10-25 12:24:33"/>
    <s v="2024-07-02"/>
    <s v="2024-07-04"/>
    <s v="2024-08-05"/>
    <s v="2024-08-09"/>
    <s v="2024-08-26"/>
    <x v="1"/>
    <s v="Barranquilla"/>
    <s v="100236"/>
    <x v="162"/>
    <s v="LONA DICKSON CRUDO REF:6020"/>
    <x v="0"/>
    <n v="1"/>
    <x v="0"/>
    <x v="0"/>
    <x v="0"/>
    <n v="0"/>
    <x v="0"/>
    <x v="2"/>
    <x v="0"/>
    <x v="7"/>
  </r>
  <r>
    <x v="382"/>
    <x v="163"/>
    <s v="MUEBLES CC CUBRIMIENTOS"/>
    <x v="0"/>
    <m/>
    <s v="2024-06-21"/>
    <s v="2024-06-29"/>
    <s v="2024-07-02 10:24:25"/>
    <s v="2024-07-02 10:53:52"/>
    <s v="2024-08-15 07:29:56"/>
    <s v="2024-08-20 06:48:32"/>
    <s v="2024-10-25 12:24:33"/>
    <s v="2024-07-02"/>
    <s v="2024-07-04"/>
    <s v="2024-08-05"/>
    <s v="2024-08-09"/>
    <s v="2024-08-26"/>
    <x v="1"/>
    <s v="Barranquilla"/>
    <s v="11456"/>
    <x v="320"/>
    <s v="FURNISCREEN BLANCA 2M EB4027W G8 625GR"/>
    <x v="0"/>
    <n v="6"/>
    <x v="0"/>
    <x v="0"/>
    <x v="0"/>
    <n v="0"/>
    <x v="0"/>
    <x v="2"/>
    <x v="0"/>
    <x v="7"/>
  </r>
  <r>
    <x v="382"/>
    <x v="163"/>
    <s v="MUEBLES CC CUBRIMIENTOS"/>
    <x v="0"/>
    <m/>
    <s v="2024-06-21"/>
    <s v="2024-06-29"/>
    <s v="2024-07-02 10:24:25"/>
    <s v="2024-07-02 10:53:52"/>
    <s v="2024-08-15 07:29:56"/>
    <s v="2024-08-20 06:48:32"/>
    <s v="2024-10-25 12:24:33"/>
    <s v="2024-07-02"/>
    <s v="2024-07-04"/>
    <s v="2024-08-05"/>
    <s v="2024-08-09"/>
    <s v="2024-08-26"/>
    <x v="1"/>
    <s v="Barranquilla"/>
    <s v="11457"/>
    <x v="486"/>
    <m/>
    <x v="0"/>
    <n v="1"/>
    <x v="0"/>
    <x v="0"/>
    <x v="0"/>
    <n v="0"/>
    <x v="0"/>
    <x v="2"/>
    <x v="0"/>
    <x v="7"/>
  </r>
  <r>
    <x v="382"/>
    <x v="163"/>
    <s v="MUEBLES CC CUBRIMIENTOS"/>
    <x v="0"/>
    <m/>
    <s v="2024-06-21"/>
    <s v="2024-06-29"/>
    <s v="2024-07-02 10:24:25"/>
    <s v="2024-07-02 10:53:52"/>
    <s v="2024-08-15 07:29:56"/>
    <s v="2024-08-20 06:48:32"/>
    <s v="2024-10-25 12:24:33"/>
    <s v="2024-07-02"/>
    <s v="2024-07-04"/>
    <s v="2024-08-05"/>
    <s v="2024-08-09"/>
    <s v="2024-08-26"/>
    <x v="1"/>
    <s v="Barranquilla"/>
    <s v="11973"/>
    <x v="309"/>
    <m/>
    <x v="0"/>
    <n v="2"/>
    <x v="0"/>
    <x v="0"/>
    <x v="0"/>
    <n v="0"/>
    <x v="0"/>
    <x v="2"/>
    <x v="0"/>
    <x v="7"/>
  </r>
  <r>
    <x v="382"/>
    <x v="163"/>
    <s v="MUEBLES CC CUBRIMIENTOS"/>
    <x v="0"/>
    <m/>
    <s v="2024-06-21"/>
    <s v="2024-06-29"/>
    <s v="2024-07-02 10:24:25"/>
    <s v="2024-07-02 10:53:52"/>
    <s v="2024-08-15 07:29:56"/>
    <s v="2024-08-20 06:48:32"/>
    <s v="2024-10-25 12:24:33"/>
    <s v="2024-07-02"/>
    <s v="2024-07-04"/>
    <s v="2024-08-05"/>
    <s v="2024-08-09"/>
    <s v="2024-08-26"/>
    <x v="1"/>
    <s v="Barranquilla"/>
    <s v="13615"/>
    <x v="487"/>
    <m/>
    <x v="0"/>
    <n v="4"/>
    <x v="0"/>
    <x v="0"/>
    <x v="0"/>
    <n v="0"/>
    <x v="0"/>
    <x v="2"/>
    <x v="0"/>
    <x v="7"/>
  </r>
  <r>
    <x v="382"/>
    <x v="163"/>
    <s v="MUEBLES CC CUBRIMIENTOS"/>
    <x v="0"/>
    <m/>
    <s v="2024-06-21"/>
    <s v="2024-06-29"/>
    <s v="2024-07-02 10:24:25"/>
    <s v="2024-07-02 10:53:52"/>
    <s v="2024-08-15 07:29:56"/>
    <s v="2024-08-20 06:48:32"/>
    <s v="2024-10-25 12:24:33"/>
    <s v="2024-07-02"/>
    <s v="2024-07-04"/>
    <s v="2024-08-05"/>
    <s v="2024-08-09"/>
    <s v="2024-08-26"/>
    <x v="1"/>
    <s v="Barranquilla"/>
    <s v="13669"/>
    <x v="488"/>
    <m/>
    <x v="0"/>
    <n v="1"/>
    <x v="0"/>
    <x v="0"/>
    <x v="0"/>
    <n v="0"/>
    <x v="0"/>
    <x v="0"/>
    <x v="0"/>
    <x v="7"/>
  </r>
  <r>
    <x v="382"/>
    <x v="163"/>
    <s v="MUEBLES CC CUBRIMIENTOS"/>
    <x v="0"/>
    <m/>
    <s v="2024-06-21"/>
    <s v="2024-06-29"/>
    <s v="2024-07-02 10:24:25"/>
    <s v="2024-07-02 10:53:52"/>
    <s v="2024-08-15 07:29:56"/>
    <s v="2024-08-20 06:48:32"/>
    <s v="2024-10-25 12:24:33"/>
    <s v="2024-07-02"/>
    <s v="2024-07-04"/>
    <s v="2024-08-05"/>
    <s v="2024-08-09"/>
    <s v="2024-08-26"/>
    <x v="1"/>
    <s v="Barranquilla"/>
    <s v="13671"/>
    <x v="489"/>
    <m/>
    <x v="0"/>
    <n v="1"/>
    <x v="0"/>
    <x v="0"/>
    <x v="0"/>
    <n v="0"/>
    <x v="0"/>
    <x v="0"/>
    <x v="0"/>
    <x v="7"/>
  </r>
  <r>
    <x v="382"/>
    <x v="163"/>
    <s v="MUEBLES CC CUBRIMIENTOS"/>
    <x v="0"/>
    <m/>
    <s v="2024-06-21"/>
    <s v="2024-06-29"/>
    <s v="2024-07-02 10:24:25"/>
    <s v="2024-07-02 10:53:52"/>
    <s v="2024-08-15 07:29:56"/>
    <s v="2024-08-20 06:48:32"/>
    <s v="2024-10-25 12:24:33"/>
    <s v="2024-07-02"/>
    <s v="2024-07-04"/>
    <s v="2024-08-05"/>
    <s v="2024-08-09"/>
    <s v="2024-08-26"/>
    <x v="1"/>
    <s v="Barranquilla"/>
    <s v="13672"/>
    <x v="46"/>
    <s v="FURNISCREEN BEIGE  2M EB4027W G8 625GR"/>
    <x v="0"/>
    <n v="2"/>
    <x v="0"/>
    <x v="0"/>
    <x v="0"/>
    <n v="0"/>
    <x v="0"/>
    <x v="2"/>
    <x v="0"/>
    <x v="7"/>
  </r>
  <r>
    <x v="382"/>
    <x v="163"/>
    <s v="MUEBLES CC CUBRIMIENTOS"/>
    <x v="0"/>
    <m/>
    <s v="2024-06-21"/>
    <s v="2024-06-29"/>
    <s v="2024-07-02 10:24:25"/>
    <s v="2024-07-02 10:53:52"/>
    <s v="2024-08-15 07:29:56"/>
    <s v="2024-08-20 06:48:32"/>
    <s v="2024-10-25 12:24:33"/>
    <s v="2024-07-02"/>
    <s v="2024-07-04"/>
    <s v="2024-08-05"/>
    <s v="2024-08-09"/>
    <s v="2024-08-26"/>
    <x v="1"/>
    <s v="Barranquilla"/>
    <s v="14781"/>
    <x v="490"/>
    <m/>
    <x v="0"/>
    <n v="1"/>
    <x v="0"/>
    <x v="0"/>
    <x v="0"/>
    <n v="0"/>
    <x v="0"/>
    <x v="2"/>
    <x v="0"/>
    <x v="7"/>
  </r>
  <r>
    <x v="382"/>
    <x v="163"/>
    <s v="MUEBLES CC CUBRIMIENTOS"/>
    <x v="0"/>
    <m/>
    <s v="2024-06-21"/>
    <s v="2024-06-29"/>
    <s v="2024-07-02 10:24:25"/>
    <s v="2024-07-02 10:53:52"/>
    <s v="2024-08-15 07:29:56"/>
    <s v="2024-08-20 06:48:32"/>
    <s v="2024-10-25 12:24:33"/>
    <s v="2024-07-02"/>
    <s v="2024-07-04"/>
    <s v="2024-08-05"/>
    <s v="2024-08-09"/>
    <s v="2024-08-26"/>
    <x v="1"/>
    <s v="Barranquilla"/>
    <s v="1547510"/>
    <x v="212"/>
    <m/>
    <x v="2"/>
    <n v="1"/>
    <x v="0"/>
    <x v="0"/>
    <x v="0"/>
    <n v="0"/>
    <x v="0"/>
    <x v="0"/>
    <x v="0"/>
    <x v="7"/>
  </r>
  <r>
    <x v="382"/>
    <x v="163"/>
    <s v="MUEBLES CC CUBRIMIENTOS"/>
    <x v="0"/>
    <m/>
    <s v="2024-06-21"/>
    <s v="2024-06-29"/>
    <s v="2024-07-02 10:24:25"/>
    <s v="2024-07-02 10:53:52"/>
    <s v="2024-08-15 07:29:56"/>
    <s v="2024-08-20 06:48:32"/>
    <s v="2024-10-25 12:24:33"/>
    <s v="2024-07-02"/>
    <s v="2024-07-04"/>
    <s v="2024-08-05"/>
    <s v="2024-08-09"/>
    <s v="2024-08-26"/>
    <x v="1"/>
    <s v="Barranquilla"/>
    <s v="1547520"/>
    <x v="491"/>
    <s v="LONA DICKSON BEIGE *1.20 REF:0681"/>
    <x v="0"/>
    <n v="1"/>
    <x v="0"/>
    <x v="0"/>
    <x v="0"/>
    <n v="0"/>
    <x v="0"/>
    <x v="12"/>
    <x v="0"/>
    <x v="7"/>
  </r>
  <r>
    <x v="382"/>
    <x v="163"/>
    <s v="MUEBLES CC CUBRIMIENTOS"/>
    <x v="0"/>
    <m/>
    <s v="2024-06-21"/>
    <s v="2024-06-29"/>
    <s v="2024-07-02 10:24:25"/>
    <s v="2024-07-02 10:53:52"/>
    <s v="2024-08-15 07:29:56"/>
    <s v="2024-08-20 06:48:32"/>
    <s v="2024-10-25 12:24:33"/>
    <s v="2024-07-02"/>
    <s v="2024-07-04"/>
    <s v="2024-08-05"/>
    <s v="2024-08-09"/>
    <s v="2024-08-26"/>
    <x v="1"/>
    <s v="Barranquilla"/>
    <s v="15476"/>
    <x v="343"/>
    <m/>
    <x v="2"/>
    <n v="1"/>
    <x v="0"/>
    <x v="0"/>
    <x v="0"/>
    <n v="0"/>
    <x v="0"/>
    <x v="2"/>
    <x v="0"/>
    <x v="7"/>
  </r>
  <r>
    <x v="382"/>
    <x v="163"/>
    <s v="MUEBLES CC CUBRIMIENTOS"/>
    <x v="0"/>
    <m/>
    <s v="2024-06-21"/>
    <s v="2024-06-29"/>
    <s v="2024-07-02 10:24:25"/>
    <s v="2024-07-02 10:53:52"/>
    <s v="2024-08-15 07:29:56"/>
    <s v="2024-08-20 06:48:32"/>
    <s v="2024-10-25 12:24:33"/>
    <s v="2024-07-02"/>
    <s v="2024-07-04"/>
    <s v="2024-08-05"/>
    <s v="2024-08-09"/>
    <s v="2024-08-26"/>
    <x v="1"/>
    <s v="Barranquilla"/>
    <s v="15477"/>
    <x v="3"/>
    <m/>
    <x v="2"/>
    <n v="1"/>
    <x v="0"/>
    <x v="0"/>
    <x v="0"/>
    <n v="0"/>
    <x v="0"/>
    <x v="2"/>
    <x v="0"/>
    <x v="7"/>
  </r>
  <r>
    <x v="382"/>
    <x v="163"/>
    <s v="MUEBLES CC CUBRIMIENTOS"/>
    <x v="0"/>
    <m/>
    <s v="2024-06-21"/>
    <s v="2024-06-29"/>
    <s v="2024-07-02 10:24:25"/>
    <s v="2024-07-02 10:53:52"/>
    <s v="2024-08-15 07:29:56"/>
    <s v="2024-08-20 06:48:32"/>
    <s v="2024-10-25 12:24:33"/>
    <s v="2024-07-02"/>
    <s v="2024-07-04"/>
    <s v="2024-08-05"/>
    <s v="2024-08-09"/>
    <s v="2024-08-26"/>
    <x v="1"/>
    <s v="Barranquilla"/>
    <s v="1547810"/>
    <x v="431"/>
    <m/>
    <x v="2"/>
    <n v="1"/>
    <x v="0"/>
    <x v="0"/>
    <x v="0"/>
    <n v="0"/>
    <x v="0"/>
    <x v="0"/>
    <x v="0"/>
    <x v="7"/>
  </r>
  <r>
    <x v="382"/>
    <x v="163"/>
    <s v="MUEBLES CC CUBRIMIENTOS"/>
    <x v="0"/>
    <m/>
    <s v="2024-06-21"/>
    <s v="2024-06-29"/>
    <s v="2024-07-02 10:24:25"/>
    <s v="2024-07-02 10:53:52"/>
    <s v="2024-08-15 07:29:56"/>
    <s v="2024-08-20 06:48:32"/>
    <s v="2024-10-25 12:24:33"/>
    <s v="2024-07-02"/>
    <s v="2024-07-04"/>
    <s v="2024-08-05"/>
    <s v="2024-08-09"/>
    <s v="2024-08-26"/>
    <x v="1"/>
    <s v="Barranquilla"/>
    <s v="1547820"/>
    <x v="492"/>
    <s v="LONA DICKSON BEIGE *1.20 REF:0681"/>
    <x v="0"/>
    <n v="1"/>
    <x v="0"/>
    <x v="0"/>
    <x v="0"/>
    <n v="0"/>
    <x v="0"/>
    <x v="12"/>
    <x v="0"/>
    <x v="7"/>
  </r>
  <r>
    <x v="382"/>
    <x v="163"/>
    <s v="MUEBLES CC CUBRIMIENTOS"/>
    <x v="0"/>
    <m/>
    <s v="2024-06-21"/>
    <s v="2024-06-29"/>
    <s v="2024-07-02 10:24:25"/>
    <s v="2024-07-02 10:53:52"/>
    <s v="2024-08-15 07:29:56"/>
    <s v="2024-08-20 06:48:32"/>
    <s v="2024-10-25 12:24:33"/>
    <s v="2024-07-02"/>
    <s v="2024-07-04"/>
    <s v="2024-08-05"/>
    <s v="2024-08-09"/>
    <s v="2024-08-26"/>
    <x v="1"/>
    <s v="Barranquilla"/>
    <s v="1548110"/>
    <x v="493"/>
    <m/>
    <x v="2"/>
    <n v="1"/>
    <x v="0"/>
    <x v="0"/>
    <x v="0"/>
    <n v="0"/>
    <x v="0"/>
    <x v="0"/>
    <x v="0"/>
    <x v="7"/>
  </r>
  <r>
    <x v="382"/>
    <x v="163"/>
    <s v="MUEBLES CC CUBRIMIENTOS"/>
    <x v="0"/>
    <m/>
    <s v="2024-06-21"/>
    <s v="2024-06-29"/>
    <s v="2024-07-02 10:24:25"/>
    <s v="2024-07-02 10:53:52"/>
    <s v="2024-08-15 07:29:56"/>
    <s v="2024-08-20 06:48:32"/>
    <s v="2024-10-25 12:24:33"/>
    <s v="2024-07-02"/>
    <s v="2024-07-04"/>
    <s v="2024-08-05"/>
    <s v="2024-08-09"/>
    <s v="2024-08-26"/>
    <x v="1"/>
    <s v="Barranquilla"/>
    <s v="1548120"/>
    <x v="494"/>
    <s v="LONA DICKSON BEIGE *1.20 REF:0681"/>
    <x v="0"/>
    <n v="1"/>
    <x v="0"/>
    <x v="0"/>
    <x v="0"/>
    <n v="0"/>
    <x v="0"/>
    <x v="12"/>
    <x v="0"/>
    <x v="7"/>
  </r>
  <r>
    <x v="382"/>
    <x v="163"/>
    <s v="MUEBLES CC CUBRIMIENTOS"/>
    <x v="0"/>
    <m/>
    <s v="2024-06-21"/>
    <s v="2024-06-29"/>
    <s v="2024-07-02 10:24:25"/>
    <s v="2024-07-02 10:53:52"/>
    <s v="2024-08-15 07:29:56"/>
    <s v="2024-08-20 06:48:32"/>
    <s v="2024-10-25 12:24:33"/>
    <s v="2024-07-02"/>
    <s v="2024-07-04"/>
    <s v="2024-08-05"/>
    <s v="2024-08-09"/>
    <s v="2024-08-26"/>
    <x v="1"/>
    <s v="Barranquilla"/>
    <s v="15554"/>
    <x v="495"/>
    <m/>
    <x v="0"/>
    <n v="1"/>
    <x v="0"/>
    <x v="0"/>
    <x v="0"/>
    <n v="0"/>
    <x v="0"/>
    <x v="0"/>
    <x v="0"/>
    <x v="7"/>
  </r>
  <r>
    <x v="382"/>
    <x v="163"/>
    <s v="MUEBLES CC CUBRIMIENTOS"/>
    <x v="0"/>
    <m/>
    <s v="2024-06-21"/>
    <s v="2024-06-29"/>
    <s v="2024-07-02 10:24:25"/>
    <s v="2024-07-02 10:53:52"/>
    <s v="2024-08-15 07:29:56"/>
    <s v="2024-08-20 06:48:32"/>
    <s v="2024-10-25 12:24:33"/>
    <s v="2024-07-02"/>
    <s v="2024-07-04"/>
    <s v="2024-08-05"/>
    <s v="2024-08-09"/>
    <s v="2024-08-26"/>
    <x v="1"/>
    <s v="Barranquilla"/>
    <s v="1795"/>
    <x v="321"/>
    <s v="LONA DICKSON GRIS TWEED REF 0190"/>
    <x v="0"/>
    <n v="2"/>
    <x v="0"/>
    <x v="0"/>
    <x v="0"/>
    <n v="0"/>
    <x v="0"/>
    <x v="2"/>
    <x v="0"/>
    <x v="7"/>
  </r>
  <r>
    <x v="382"/>
    <x v="163"/>
    <s v="MUEBLES CC CUBRIMIENTOS"/>
    <x v="0"/>
    <m/>
    <s v="2024-06-21"/>
    <s v="2024-06-29"/>
    <s v="2024-07-02 10:24:25"/>
    <s v="2024-07-02 10:53:52"/>
    <s v="2024-08-15 07:29:56"/>
    <s v="2024-08-20 06:48:32"/>
    <s v="2024-10-25 12:24:33"/>
    <s v="2024-07-02"/>
    <s v="2024-07-04"/>
    <s v="2024-08-05"/>
    <s v="2024-08-09"/>
    <s v="2024-08-26"/>
    <x v="1"/>
    <s v="Barranquilla"/>
    <s v="26900"/>
    <x v="412"/>
    <m/>
    <x v="0"/>
    <n v="1"/>
    <x v="0"/>
    <x v="0"/>
    <x v="0"/>
    <n v="0"/>
    <x v="0"/>
    <x v="0"/>
    <x v="0"/>
    <x v="7"/>
  </r>
  <r>
    <x v="382"/>
    <x v="163"/>
    <s v="MUEBLES CC CUBRIMIENTOS"/>
    <x v="0"/>
    <m/>
    <s v="2024-06-21"/>
    <s v="2024-06-29"/>
    <s v="2024-07-02 10:24:25"/>
    <s v="2024-07-02 10:53:52"/>
    <s v="2024-08-15 07:29:56"/>
    <s v="2024-08-20 06:48:32"/>
    <s v="2024-10-25 12:24:33"/>
    <s v="2024-07-02"/>
    <s v="2024-07-04"/>
    <s v="2024-08-05"/>
    <s v="2024-08-09"/>
    <s v="2024-08-26"/>
    <x v="1"/>
    <s v="Barranquilla"/>
    <s v="5160"/>
    <x v="496"/>
    <s v="LONA DICKSON MOKA VETEADO U410"/>
    <x v="0"/>
    <n v="1"/>
    <x v="0"/>
    <x v="0"/>
    <x v="0"/>
    <n v="0"/>
    <x v="0"/>
    <x v="0"/>
    <x v="0"/>
    <x v="7"/>
  </r>
  <r>
    <x v="382"/>
    <x v="163"/>
    <s v="MUEBLES CC CUBRIMIENTOS"/>
    <x v="0"/>
    <m/>
    <s v="2024-06-21"/>
    <s v="2024-06-29"/>
    <s v="2024-07-02 10:24:25"/>
    <s v="2024-07-02 10:53:52"/>
    <s v="2024-08-15 07:29:56"/>
    <s v="2024-08-20 06:48:32"/>
    <s v="2024-10-25 12:24:33"/>
    <s v="2024-07-02"/>
    <s v="2024-07-04"/>
    <s v="2024-08-05"/>
    <s v="2024-08-09"/>
    <s v="2024-08-26"/>
    <x v="1"/>
    <s v="Barranquilla"/>
    <s v="7106"/>
    <x v="432"/>
    <m/>
    <x v="2"/>
    <n v="1"/>
    <x v="0"/>
    <x v="0"/>
    <x v="0"/>
    <n v="0"/>
    <x v="0"/>
    <x v="2"/>
    <x v="0"/>
    <x v="7"/>
  </r>
  <r>
    <x v="382"/>
    <x v="163"/>
    <s v="MUEBLES CC CUBRIMIENTOS"/>
    <x v="0"/>
    <m/>
    <s v="2024-06-21"/>
    <s v="2024-06-29"/>
    <s v="2024-07-02 10:24:25"/>
    <s v="2024-07-02 10:53:52"/>
    <s v="2024-08-15 07:29:56"/>
    <s v="2024-08-20 06:48:32"/>
    <s v="2024-10-25 12:24:33"/>
    <s v="2024-07-02"/>
    <s v="2024-07-04"/>
    <s v="2024-08-05"/>
    <s v="2024-08-09"/>
    <s v="2024-08-26"/>
    <x v="1"/>
    <s v="Barranquilla"/>
    <s v="9591"/>
    <x v="93"/>
    <m/>
    <x v="0"/>
    <n v="1"/>
    <x v="0"/>
    <x v="0"/>
    <x v="0"/>
    <n v="0"/>
    <x v="0"/>
    <x v="2"/>
    <x v="0"/>
    <x v="7"/>
  </r>
  <r>
    <x v="382"/>
    <x v="163"/>
    <s v="MUEBLES CC CUBRIMIENTOS"/>
    <x v="0"/>
    <m/>
    <s v="2024-06-21"/>
    <s v="2024-06-29"/>
    <s v="2024-07-02 10:24:25"/>
    <s v="2024-07-02 10:53:52"/>
    <s v="2024-08-15 07:29:56"/>
    <s v="2024-08-20 06:48:32"/>
    <s v="2024-10-25 12:24:33"/>
    <s v="2024-07-02"/>
    <s v="2024-07-04"/>
    <s v="2024-08-05"/>
    <s v="2024-08-09"/>
    <s v="2024-08-26"/>
    <x v="1"/>
    <s v="Barranquilla"/>
    <s v="9671"/>
    <x v="497"/>
    <m/>
    <x v="0"/>
    <n v="1"/>
    <x v="0"/>
    <x v="0"/>
    <x v="0"/>
    <n v="0"/>
    <x v="0"/>
    <x v="2"/>
    <x v="0"/>
    <x v="7"/>
  </r>
  <r>
    <x v="382"/>
    <x v="163"/>
    <s v="MUEBLES CC CUBRIMIENTOS"/>
    <x v="0"/>
    <m/>
    <s v="2024-06-21"/>
    <s v="2024-06-29"/>
    <s v="2024-07-02 10:24:25"/>
    <s v="2024-07-02 10:53:52"/>
    <s v="2024-08-15 07:29:56"/>
    <s v="2024-08-20 06:48:32"/>
    <s v="2024-10-25 12:24:33"/>
    <s v="2024-07-02"/>
    <s v="2024-07-04"/>
    <s v="2024-08-05"/>
    <s v="2024-08-09"/>
    <s v="2024-08-26"/>
    <x v="1"/>
    <s v="Barranquilla"/>
    <s v="9708"/>
    <x v="195"/>
    <s v="LONA DICKSON ARENA VETEADO U337"/>
    <x v="0"/>
    <n v="1"/>
    <x v="0"/>
    <x v="0"/>
    <x v="0"/>
    <n v="0"/>
    <x v="0"/>
    <x v="0"/>
    <x v="0"/>
    <x v="7"/>
  </r>
  <r>
    <x v="382"/>
    <x v="163"/>
    <s v="MUEBLES CC CUBRIMIENTOS"/>
    <x v="0"/>
    <m/>
    <s v="2024-06-21"/>
    <s v="2024-06-29"/>
    <s v="2024-07-02 10:24:25"/>
    <s v="2024-07-02 10:53:52"/>
    <s v="2024-08-15 07:29:56"/>
    <s v="2024-08-20 06:48:32"/>
    <s v="2024-10-25 12:24:33"/>
    <s v="2024-07-02"/>
    <s v="2024-07-04"/>
    <s v="2024-08-05"/>
    <s v="2024-08-09"/>
    <s v="2024-08-26"/>
    <x v="1"/>
    <s v="Barranquilla"/>
    <s v="971211"/>
    <x v="498"/>
    <m/>
    <x v="0"/>
    <n v="1"/>
    <x v="0"/>
    <x v="0"/>
    <x v="0"/>
    <n v="0"/>
    <x v="0"/>
    <x v="0"/>
    <x v="0"/>
    <x v="7"/>
  </r>
  <r>
    <x v="383"/>
    <x v="33"/>
    <s v="CUBRIMIENTO"/>
    <x v="0"/>
    <m/>
    <s v="2024-06-21"/>
    <s v="2024-06-25"/>
    <s v="2024-06-25 13:36:21"/>
    <s v="0000-00-00 00:00:00"/>
    <s v="2024-07-04 09:45:46"/>
    <s v="2024-07-09 12:06:58"/>
    <s v="0000-00-00 00:00:00"/>
    <s v="2024-06-27"/>
    <s v="2024-06-27"/>
    <s v="2024-07-01"/>
    <s v="2024-07-05"/>
    <s v="2024-07-05"/>
    <x v="0"/>
    <s v="Medellin"/>
    <s v="18235"/>
    <x v="499"/>
    <m/>
    <x v="0"/>
    <n v="1.5"/>
    <x v="0"/>
    <x v="0"/>
    <x v="0"/>
    <n v="988875"/>
    <x v="0"/>
    <x v="0"/>
    <x v="0"/>
    <x v="1"/>
  </r>
  <r>
    <x v="383"/>
    <x v="33"/>
    <s v="CUBRIMIENTO"/>
    <x v="0"/>
    <m/>
    <s v="2024-06-21"/>
    <s v="2024-06-25"/>
    <s v="2024-06-25 13:36:21"/>
    <s v="0000-00-00 00:00:00"/>
    <s v="2024-07-04 09:45:46"/>
    <s v="2024-07-09 12:06:58"/>
    <s v="0000-00-00 00:00:00"/>
    <s v="2024-06-27"/>
    <s v="2024-06-27"/>
    <s v="2024-07-01"/>
    <s v="2024-07-05"/>
    <s v="2024-07-05"/>
    <x v="0"/>
    <s v="Medellin"/>
    <s v="18236"/>
    <x v="152"/>
    <m/>
    <x v="0"/>
    <n v="1"/>
    <x v="0"/>
    <x v="0"/>
    <x v="0"/>
    <n v="58950"/>
    <x v="0"/>
    <x v="0"/>
    <x v="0"/>
    <x v="1"/>
  </r>
  <r>
    <x v="383"/>
    <x v="33"/>
    <s v="CUBRIMIENTO"/>
    <x v="0"/>
    <m/>
    <s v="2024-06-21"/>
    <s v="2024-06-25"/>
    <s v="2024-06-25 13:36:21"/>
    <s v="0000-00-00 00:00:00"/>
    <s v="2024-07-04 09:45:46"/>
    <s v="2024-07-09 12:06:58"/>
    <s v="0000-00-00 00:00:00"/>
    <s v="2024-06-27"/>
    <s v="2024-06-27"/>
    <s v="2024-07-01"/>
    <s v="2024-07-05"/>
    <s v="2024-07-05"/>
    <x v="0"/>
    <s v="Medellin"/>
    <s v="TRANSP06"/>
    <x v="59"/>
    <m/>
    <x v="0"/>
    <n v="1"/>
    <x v="0"/>
    <x v="0"/>
    <x v="0"/>
    <n v="100000"/>
    <x v="0"/>
    <x v="1"/>
    <x v="1"/>
    <x v="1"/>
  </r>
  <r>
    <x v="384"/>
    <x v="304"/>
    <s v="CUBRIMIENTO"/>
    <x v="0"/>
    <m/>
    <s v="2024-06-21"/>
    <s v="2024-07-09"/>
    <s v="2024-07-09 16:57:51"/>
    <s v="2024-07-12 07:54:16"/>
    <s v="2024-07-19 16:14:05"/>
    <s v="2024-07-29 07:42:35"/>
    <s v="0000-00-00 00:00:00"/>
    <s v="2024-07-11"/>
    <s v="2024-07-15"/>
    <s v="2024-07-31"/>
    <s v="2024-08-05"/>
    <s v="2024-08-05"/>
    <x v="0"/>
    <s v="Cali"/>
    <s v="PLT51"/>
    <x v="500"/>
    <m/>
    <x v="3"/>
    <n v="7"/>
    <x v="0"/>
    <x v="0"/>
    <x v="0"/>
    <n v="831075"/>
    <x v="0"/>
    <x v="0"/>
    <x v="0"/>
    <x v="1"/>
  </r>
  <r>
    <x v="385"/>
    <x v="305"/>
    <s v="CUBRIMIENTO"/>
    <x v="0"/>
    <m/>
    <s v="2024-06-21"/>
    <s v="2024-06-21"/>
    <s v="2024-06-21 14:24:25"/>
    <s v="0000-00-00 00:00:00"/>
    <s v="2024-06-21 14:30:22"/>
    <s v="2024-06-21 18:11:01"/>
    <s v="0000-00-00 00:00:00"/>
    <s v="2024-06-25"/>
    <s v="2024-06-25"/>
    <s v="2025-01-08"/>
    <s v="2025-03-27"/>
    <s v="2025-03-27"/>
    <x v="0"/>
    <s v="Virtual"/>
    <s v="101799"/>
    <x v="481"/>
    <m/>
    <x v="0"/>
    <n v="110"/>
    <x v="0"/>
    <x v="0"/>
    <x v="0"/>
    <n v="0"/>
    <x v="0"/>
    <x v="0"/>
    <x v="0"/>
    <x v="12"/>
  </r>
  <r>
    <x v="385"/>
    <x v="305"/>
    <s v="CUBRIMIENTO"/>
    <x v="0"/>
    <m/>
    <s v="2024-06-21"/>
    <s v="2024-06-21"/>
    <s v="2024-06-21 14:24:25"/>
    <s v="0000-00-00 00:00:00"/>
    <s v="2024-06-21 14:30:22"/>
    <s v="2024-06-21 18:11:01"/>
    <s v="0000-00-00 00:00:00"/>
    <s v="2024-06-25"/>
    <s v="2024-06-25"/>
    <s v="2025-01-08"/>
    <s v="2025-03-27"/>
    <s v="2025-03-27"/>
    <x v="0"/>
    <s v="Virtual"/>
    <s v="24853"/>
    <x v="106"/>
    <m/>
    <x v="0"/>
    <n v="3"/>
    <x v="0"/>
    <x v="0"/>
    <x v="0"/>
    <n v="0"/>
    <x v="0"/>
    <x v="0"/>
    <x v="0"/>
    <x v="12"/>
  </r>
  <r>
    <x v="385"/>
    <x v="305"/>
    <s v="CUBRIMIENTO"/>
    <x v="0"/>
    <m/>
    <s v="2024-06-21"/>
    <s v="2024-06-21"/>
    <s v="2024-06-21 14:24:25"/>
    <s v="0000-00-00 00:00:00"/>
    <s v="2024-06-21 14:30:22"/>
    <s v="2024-06-21 18:11:01"/>
    <s v="0000-00-00 00:00:00"/>
    <s v="2024-06-25"/>
    <s v="2024-06-25"/>
    <s v="2025-01-08"/>
    <s v="2025-03-27"/>
    <s v="2025-03-27"/>
    <x v="0"/>
    <s v="Virtual"/>
    <s v="25799"/>
    <x v="474"/>
    <m/>
    <x v="0"/>
    <n v="3"/>
    <x v="0"/>
    <x v="0"/>
    <x v="0"/>
    <n v="0"/>
    <x v="0"/>
    <x v="0"/>
    <x v="0"/>
    <x v="12"/>
  </r>
  <r>
    <x v="385"/>
    <x v="305"/>
    <s v="CUBRIMIENTO"/>
    <x v="0"/>
    <m/>
    <s v="2024-06-21"/>
    <s v="2024-06-21"/>
    <s v="2024-06-21 14:24:25"/>
    <s v="0000-00-00 00:00:00"/>
    <s v="2024-06-21 14:30:22"/>
    <s v="2024-06-21 18:11:01"/>
    <s v="0000-00-00 00:00:00"/>
    <s v="2024-06-25"/>
    <s v="2024-06-25"/>
    <s v="2025-01-08"/>
    <s v="2025-03-27"/>
    <s v="2025-03-27"/>
    <x v="0"/>
    <s v="Virtual"/>
    <s v="6741"/>
    <x v="501"/>
    <m/>
    <x v="0"/>
    <n v="60.37"/>
    <x v="0"/>
    <x v="0"/>
    <x v="0"/>
    <n v="0"/>
    <x v="0"/>
    <x v="0"/>
    <x v="0"/>
    <x v="12"/>
  </r>
  <r>
    <x v="386"/>
    <x v="306"/>
    <s v="CUBRIMIENTO"/>
    <x v="0"/>
    <m/>
    <s v="2024-06-21"/>
    <s v="2024-07-04"/>
    <s v="2024-07-30 15:14:21"/>
    <s v="2024-08-14 15:15:42"/>
    <s v="2024-08-23 07:52:36"/>
    <s v="2024-08-23 11:27:41"/>
    <s v="2024-11-13 18:13:16"/>
    <s v="2024-08-02"/>
    <s v="2024-08-17"/>
    <s v="2024-08-31"/>
    <s v="2024-09-10"/>
    <s v="2024-09-22"/>
    <x v="3"/>
    <s v="Barranquilla"/>
    <s v="6543"/>
    <x v="123"/>
    <m/>
    <x v="0"/>
    <n v="4"/>
    <x v="0"/>
    <x v="0"/>
    <x v="0"/>
    <n v="237120"/>
    <x v="0"/>
    <x v="0"/>
    <x v="0"/>
    <x v="7"/>
  </r>
  <r>
    <x v="386"/>
    <x v="306"/>
    <s v="CUBRIMIENTO"/>
    <x v="0"/>
    <m/>
    <s v="2024-06-21"/>
    <s v="2024-07-04"/>
    <s v="2024-07-30 15:14:21"/>
    <s v="2024-08-14 15:15:42"/>
    <s v="2024-08-23 07:52:36"/>
    <s v="2024-08-23 11:27:41"/>
    <s v="2024-11-13 18:13:16"/>
    <s v="2024-08-02"/>
    <s v="2024-08-17"/>
    <s v="2024-08-31"/>
    <s v="2024-09-10"/>
    <s v="2024-09-22"/>
    <x v="3"/>
    <s v="Barranquilla"/>
    <s v="BANE0101**"/>
    <x v="502"/>
    <s v="LONA DICKSON TAUPE REF:7559"/>
    <x v="0"/>
    <n v="1"/>
    <x v="127"/>
    <x v="0"/>
    <x v="47"/>
    <n v="753314"/>
    <x v="0"/>
    <x v="0"/>
    <x v="0"/>
    <x v="7"/>
  </r>
  <r>
    <x v="386"/>
    <x v="306"/>
    <s v="CUBRIMIENTO"/>
    <x v="0"/>
    <m/>
    <s v="2024-06-21"/>
    <s v="2024-07-04"/>
    <s v="2024-07-30 15:14:21"/>
    <s v="2024-08-14 15:15:42"/>
    <s v="2024-08-23 07:52:36"/>
    <s v="2024-08-23 11:27:41"/>
    <s v="2024-11-13 18:13:16"/>
    <s v="2024-08-02"/>
    <s v="2024-08-17"/>
    <s v="2024-08-31"/>
    <s v="2024-09-10"/>
    <s v="2024-09-22"/>
    <x v="3"/>
    <s v="Barranquilla"/>
    <s v="CAMBIO LONA 01"/>
    <x v="157"/>
    <s v="LONA DICKSON TAUPE REF:7559"/>
    <x v="0"/>
    <n v="1"/>
    <x v="128"/>
    <x v="0"/>
    <x v="73"/>
    <n v="1486532"/>
    <x v="0"/>
    <x v="0"/>
    <x v="0"/>
    <x v="7"/>
  </r>
  <r>
    <x v="386"/>
    <x v="306"/>
    <s v="CUBRIMIENTO"/>
    <x v="0"/>
    <m/>
    <s v="2024-06-21"/>
    <s v="2024-07-04"/>
    <s v="2024-07-30 15:14:21"/>
    <s v="2024-08-14 15:15:42"/>
    <s v="2024-08-23 07:52:36"/>
    <s v="2024-08-23 11:27:41"/>
    <s v="2024-11-13 18:13:16"/>
    <s v="2024-08-02"/>
    <s v="2024-08-17"/>
    <s v="2024-08-31"/>
    <s v="2024-09-10"/>
    <s v="2024-09-22"/>
    <x v="3"/>
    <s v="Barranquilla"/>
    <s v="CAMBIO LONA 01"/>
    <x v="157"/>
    <s v="LONA DICKSON TAUPE REF:7559"/>
    <x v="0"/>
    <n v="1"/>
    <x v="129"/>
    <x v="0"/>
    <x v="74"/>
    <n v="1486532"/>
    <x v="0"/>
    <x v="0"/>
    <x v="0"/>
    <x v="7"/>
  </r>
  <r>
    <x v="386"/>
    <x v="306"/>
    <s v="CUBRIMIENTO"/>
    <x v="0"/>
    <m/>
    <s v="2024-06-21"/>
    <s v="2024-07-04"/>
    <s v="2024-07-30 15:14:21"/>
    <s v="2024-08-14 15:15:42"/>
    <s v="2024-08-23 07:52:36"/>
    <s v="2024-08-23 11:27:41"/>
    <s v="2024-11-13 18:13:16"/>
    <s v="2024-08-02"/>
    <s v="2024-08-17"/>
    <s v="2024-08-31"/>
    <s v="2024-09-10"/>
    <s v="2024-09-22"/>
    <x v="3"/>
    <s v="Barranquilla"/>
    <s v="CAMBIO LONA 01"/>
    <x v="157"/>
    <s v="LONA DICKSON TAUPE REF:7559"/>
    <x v="0"/>
    <n v="1"/>
    <x v="130"/>
    <x v="0"/>
    <x v="75"/>
    <n v="1486532"/>
    <x v="0"/>
    <x v="0"/>
    <x v="0"/>
    <x v="7"/>
  </r>
  <r>
    <x v="386"/>
    <x v="306"/>
    <s v="CUBRIMIENTO"/>
    <x v="0"/>
    <m/>
    <s v="2024-06-21"/>
    <s v="2024-07-04"/>
    <s v="2024-07-30 15:14:21"/>
    <s v="2024-08-14 15:15:42"/>
    <s v="2024-08-23 07:52:36"/>
    <s v="2024-08-23 11:27:41"/>
    <s v="2024-11-13 18:13:16"/>
    <s v="2024-08-02"/>
    <s v="2024-08-17"/>
    <s v="2024-08-31"/>
    <s v="2024-09-10"/>
    <s v="2024-09-22"/>
    <x v="3"/>
    <s v="Barranquilla"/>
    <s v="REP021"/>
    <x v="503"/>
    <m/>
    <x v="0"/>
    <n v="1"/>
    <x v="0"/>
    <x v="0"/>
    <x v="0"/>
    <n v="85000"/>
    <x v="0"/>
    <x v="0"/>
    <x v="0"/>
    <x v="7"/>
  </r>
  <r>
    <x v="387"/>
    <x v="170"/>
    <s v="CUBRIMIENTO"/>
    <x v="0"/>
    <m/>
    <s v="2024-06-21"/>
    <s v="2024-07-13"/>
    <s v="2024-08-13 11:33:38"/>
    <s v="2024-08-13 13:35:59"/>
    <s v="2024-08-21 11:22:30"/>
    <s v="2024-08-21 17:07:23"/>
    <s v="0000-00-00 00:00:00"/>
    <s v="2024-07-16"/>
    <s v="2024-08-05"/>
    <s v="2024-08-19"/>
    <s v="2024-08-22"/>
    <s v="2024-08-24"/>
    <x v="0"/>
    <s v="Cali"/>
    <s v="REP027"/>
    <x v="62"/>
    <m/>
    <x v="0"/>
    <n v="12"/>
    <x v="0"/>
    <x v="0"/>
    <x v="0"/>
    <n v="180000"/>
    <x v="0"/>
    <x v="0"/>
    <x v="0"/>
    <x v="7"/>
  </r>
  <r>
    <x v="387"/>
    <x v="170"/>
    <s v="CUBRIMIENTO"/>
    <x v="0"/>
    <m/>
    <s v="2024-06-21"/>
    <s v="2024-07-13"/>
    <s v="2024-08-13 11:33:38"/>
    <s v="2024-08-13 13:35:59"/>
    <s v="2024-08-21 11:22:30"/>
    <s v="2024-08-21 17:07:23"/>
    <s v="0000-00-00 00:00:00"/>
    <s v="2024-07-16"/>
    <s v="2024-08-05"/>
    <s v="2024-08-19"/>
    <s v="2024-08-22"/>
    <s v="2024-08-24"/>
    <x v="0"/>
    <s v="Cali"/>
    <s v="REP027"/>
    <x v="62"/>
    <m/>
    <x v="0"/>
    <n v="13"/>
    <x v="0"/>
    <x v="0"/>
    <x v="0"/>
    <n v="2925000"/>
    <x v="0"/>
    <x v="0"/>
    <x v="0"/>
    <x v="7"/>
  </r>
  <r>
    <x v="387"/>
    <x v="170"/>
    <s v="CUBRIMIENTO"/>
    <x v="0"/>
    <m/>
    <s v="2024-06-21"/>
    <s v="2024-07-13"/>
    <s v="2024-08-13 11:33:38"/>
    <s v="2024-08-13 13:35:59"/>
    <s v="2024-08-21 11:22:30"/>
    <s v="2024-08-21 17:07:23"/>
    <s v="0000-00-00 00:00:00"/>
    <s v="2024-07-16"/>
    <s v="2024-08-05"/>
    <s v="2024-08-19"/>
    <s v="2024-08-22"/>
    <s v="2024-08-24"/>
    <x v="0"/>
    <s v="Cali"/>
    <s v="REP030"/>
    <x v="49"/>
    <m/>
    <x v="0"/>
    <n v="13"/>
    <x v="0"/>
    <x v="0"/>
    <x v="0"/>
    <n v="3120000"/>
    <x v="0"/>
    <x v="0"/>
    <x v="0"/>
    <x v="7"/>
  </r>
  <r>
    <x v="388"/>
    <x v="307"/>
    <s v="CUBRIMIENTO"/>
    <x v="0"/>
    <m/>
    <s v="2024-06-21"/>
    <s v="2024-06-26"/>
    <s v="2024-06-27 13:40:27"/>
    <s v="0000-00-00 00:00:00"/>
    <s v="2024-06-29 09:47:58"/>
    <s v="2024-07-03 08:52:44"/>
    <s v="0000-00-00 00:00:00"/>
    <s v="2024-06-28"/>
    <s v="2024-06-28"/>
    <s v="2024-07-02"/>
    <s v="2024-07-09"/>
    <s v="2024-07-09"/>
    <x v="3"/>
    <s v="Bogota"/>
    <s v="2872"/>
    <x v="504"/>
    <m/>
    <x v="0"/>
    <n v="8"/>
    <x v="0"/>
    <x v="0"/>
    <x v="0"/>
    <n v="80000"/>
    <x v="0"/>
    <x v="0"/>
    <x v="0"/>
    <x v="1"/>
  </r>
  <r>
    <x v="389"/>
    <x v="308"/>
    <s v="CUBRIMIENTO"/>
    <x v="0"/>
    <m/>
    <s v="2024-06-21"/>
    <s v="2024-06-21"/>
    <s v="2024-06-24 10:29:14"/>
    <s v="0000-00-00 00:00:00"/>
    <s v="2024-06-24 10:29:21"/>
    <s v="2024-06-24 17:25:25"/>
    <s v="0000-00-00 00:00:00"/>
    <s v="2024-06-24"/>
    <s v="2024-06-24"/>
    <s v="2024-06-26"/>
    <s v="2024-06-27"/>
    <s v="2024-06-27"/>
    <x v="0"/>
    <s v="Toscany"/>
    <s v="24853"/>
    <x v="106"/>
    <m/>
    <x v="0"/>
    <n v="1"/>
    <x v="0"/>
    <x v="0"/>
    <x v="0"/>
    <n v="228375"/>
    <x v="0"/>
    <x v="0"/>
    <x v="0"/>
    <x v="6"/>
  </r>
  <r>
    <x v="390"/>
    <x v="309"/>
    <s v="MUEBLES CC CUBRIMIENTOS"/>
    <x v="0"/>
    <m/>
    <s v="2024-06-21"/>
    <s v="2024-06-21"/>
    <s v="2024-06-21 17:05:23"/>
    <s v="0000-00-00 00:00:00"/>
    <s v="2024-07-29 16:50:13"/>
    <s v="2024-09-04 11:07:59"/>
    <s v="2024-09-18 11:19:52"/>
    <s v="2024-06-25"/>
    <s v="2024-06-25"/>
    <s v="2024-07-19"/>
    <s v="2024-07-29"/>
    <s v="2024-08-01"/>
    <x v="1"/>
    <s v="Cali"/>
    <s v="13672"/>
    <x v="46"/>
    <s v="FURNISCREEN BEIGE  2M EB4027W G8 625GR"/>
    <x v="0"/>
    <n v="1"/>
    <x v="0"/>
    <x v="0"/>
    <x v="0"/>
    <n v="0"/>
    <x v="0"/>
    <x v="2"/>
    <x v="0"/>
    <x v="1"/>
  </r>
  <r>
    <x v="391"/>
    <x v="310"/>
    <s v="MUEBLES CC CUBRIMIENTOS"/>
    <x v="0"/>
    <m/>
    <s v="2024-06-22"/>
    <s v="2024-07-15"/>
    <s v="2024-07-16 09:22:21"/>
    <s v="0000-00-00 00:00:00"/>
    <s v="2024-07-19 10:41:41"/>
    <s v="2024-07-24 11:25:52"/>
    <s v="0000-00-00 00:00:00"/>
    <s v="2024-07-17"/>
    <s v="2024-07-17"/>
    <s v="2024-07-19"/>
    <s v="2024-07-26"/>
    <s v="2024-07-29"/>
    <x v="0"/>
    <s v="Cali"/>
    <s v="2872"/>
    <x v="504"/>
    <m/>
    <x v="0"/>
    <n v="7"/>
    <x v="0"/>
    <x v="0"/>
    <x v="0"/>
    <n v="40600"/>
    <x v="0"/>
    <x v="0"/>
    <x v="0"/>
    <x v="1"/>
  </r>
  <r>
    <x v="391"/>
    <x v="310"/>
    <s v="MUEBLES CC CUBRIMIENTOS"/>
    <x v="0"/>
    <m/>
    <s v="2024-06-22"/>
    <s v="2024-07-15"/>
    <s v="2024-07-16 09:22:21"/>
    <s v="0000-00-00 00:00:00"/>
    <s v="2024-07-19 10:41:41"/>
    <s v="2024-07-24 11:25:52"/>
    <s v="0000-00-00 00:00:00"/>
    <s v="2024-07-17"/>
    <s v="2024-07-17"/>
    <s v="2024-07-19"/>
    <s v="2024-07-26"/>
    <s v="2024-07-29"/>
    <x v="0"/>
    <s v="Cali"/>
    <s v="94111"/>
    <x v="505"/>
    <m/>
    <x v="0"/>
    <n v="1"/>
    <x v="0"/>
    <x v="0"/>
    <x v="0"/>
    <n v="91000"/>
    <x v="0"/>
    <x v="0"/>
    <x v="0"/>
    <x v="1"/>
  </r>
  <r>
    <x v="392"/>
    <x v="311"/>
    <s v="MUEBLES CC CUBRIMIENTOS"/>
    <x v="0"/>
    <m/>
    <s v="2024-06-22"/>
    <s v="2024-07-09"/>
    <s v="2024-07-15 17:31:07"/>
    <s v="0000-00-00 00:00:00"/>
    <s v="2024-08-08 17:55:51"/>
    <s v="2024-08-08 17:56:23"/>
    <s v="2024-09-09 23:46:51"/>
    <s v="2024-07-11"/>
    <s v="2024-07-11"/>
    <s v="2024-08-16"/>
    <s v="2024-08-20"/>
    <s v="2024-09-09"/>
    <x v="1"/>
    <s v="Bogota"/>
    <s v="15868"/>
    <x v="298"/>
    <s v="LONAFLEX"/>
    <x v="0"/>
    <n v="1"/>
    <x v="0"/>
    <x v="0"/>
    <x v="0"/>
    <n v="545879"/>
    <x v="0"/>
    <x v="5"/>
    <x v="0"/>
    <x v="7"/>
  </r>
  <r>
    <x v="393"/>
    <x v="312"/>
    <s v="MUEBLES CC CUBRIMIENTOS"/>
    <x v="0"/>
    <m/>
    <s v="2024-06-22"/>
    <s v="2024-06-24"/>
    <s v="2024-06-25 12:30:21"/>
    <s v="0000-00-00 00:00:00"/>
    <s v="2024-07-05 12:29:02"/>
    <s v="2024-07-09 13:25:54"/>
    <s v="0000-00-00 00:00:00"/>
    <s v="2024-06-26"/>
    <s v="2024-06-26"/>
    <s v="2024-07-01"/>
    <s v="2024-07-02"/>
    <s v="2024-08-27"/>
    <x v="0"/>
    <s v="Bogota"/>
    <s v="5077"/>
    <x v="506"/>
    <m/>
    <x v="0"/>
    <n v="3"/>
    <x v="0"/>
    <x v="0"/>
    <x v="0"/>
    <n v="857400"/>
    <x v="0"/>
    <x v="0"/>
    <x v="0"/>
    <x v="1"/>
  </r>
  <r>
    <x v="393"/>
    <x v="312"/>
    <s v="MUEBLES CC CUBRIMIENTOS"/>
    <x v="0"/>
    <m/>
    <s v="2024-06-22"/>
    <s v="2024-06-24"/>
    <s v="2024-06-25 12:30:21"/>
    <s v="0000-00-00 00:00:00"/>
    <s v="2024-07-05 12:29:02"/>
    <s v="2024-07-09 13:25:54"/>
    <s v="0000-00-00 00:00:00"/>
    <s v="2024-06-26"/>
    <s v="2024-06-26"/>
    <s v="2024-07-01"/>
    <s v="2024-07-02"/>
    <s v="2024-08-27"/>
    <x v="0"/>
    <s v="Bogota"/>
    <s v="7183"/>
    <x v="507"/>
    <m/>
    <x v="0"/>
    <n v="3"/>
    <x v="0"/>
    <x v="0"/>
    <x v="0"/>
    <n v="12600"/>
    <x v="0"/>
    <x v="0"/>
    <x v="0"/>
    <x v="1"/>
  </r>
  <r>
    <x v="394"/>
    <x v="25"/>
    <s v="MUEBLES CC CUBRIMIENTOS"/>
    <x v="0"/>
    <m/>
    <s v="2024-06-24"/>
    <s v="2024-06-24"/>
    <s v="2024-06-25 12:07:57"/>
    <s v="2024-07-08 12:22:36"/>
    <s v="2024-07-19 16:12:38"/>
    <s v="2024-08-02 18:12:15"/>
    <s v="0000-00-00 00:00:00"/>
    <s v="2024-06-26"/>
    <s v="2024-07-26"/>
    <s v="2024-07-30"/>
    <s v="2024-08-01"/>
    <s v="2024-08-01"/>
    <x v="0"/>
    <s v="Cali"/>
    <s v="PUBL01"/>
    <x v="117"/>
    <m/>
    <x v="0"/>
    <n v="10"/>
    <x v="131"/>
    <x v="19"/>
    <x v="0"/>
    <n v="0"/>
    <x v="0"/>
    <x v="0"/>
    <x v="0"/>
    <x v="1"/>
  </r>
  <r>
    <x v="395"/>
    <x v="313"/>
    <s v="CUBRIMIENTO"/>
    <x v="0"/>
    <m/>
    <s v="2024-06-24"/>
    <s v="2024-06-25"/>
    <s v="2024-06-25 16:51:52"/>
    <s v="0000-00-00 00:00:00"/>
    <s v="2024-06-28 12:00:39"/>
    <s v="2024-06-28 12:01:41"/>
    <s v="0000-00-00 00:00:00"/>
    <s v="2024-06-27"/>
    <s v="2024-06-27"/>
    <s v="2024-07-04"/>
    <s v="2024-07-09"/>
    <s v="2024-07-14"/>
    <x v="0"/>
    <s v="Cali"/>
    <s v="30"/>
    <x v="508"/>
    <m/>
    <x v="0"/>
    <n v="15"/>
    <x v="0"/>
    <x v="0"/>
    <x v="0"/>
    <n v="2175000"/>
    <x v="0"/>
    <x v="0"/>
    <x v="0"/>
    <x v="1"/>
  </r>
  <r>
    <x v="395"/>
    <x v="313"/>
    <s v="CUBRIMIENTO"/>
    <x v="0"/>
    <m/>
    <s v="2024-06-24"/>
    <s v="2024-06-25"/>
    <s v="2024-06-25 16:51:52"/>
    <s v="0000-00-00 00:00:00"/>
    <s v="2024-06-28 12:00:39"/>
    <s v="2024-06-28 12:01:41"/>
    <s v="0000-00-00 00:00:00"/>
    <s v="2024-06-27"/>
    <s v="2024-06-27"/>
    <s v="2024-07-04"/>
    <s v="2024-07-09"/>
    <s v="2024-07-14"/>
    <x v="0"/>
    <s v="Cali"/>
    <s v="TRANSP06"/>
    <x v="59"/>
    <m/>
    <x v="0"/>
    <n v="1"/>
    <x v="0"/>
    <x v="0"/>
    <x v="0"/>
    <n v="75000"/>
    <x v="0"/>
    <x v="1"/>
    <x v="1"/>
    <x v="1"/>
  </r>
  <r>
    <x v="396"/>
    <x v="314"/>
    <s v="MUEBLES CC CUBRIMIENTOS"/>
    <x v="0"/>
    <m/>
    <s v="2024-06-24"/>
    <s v="2024-06-24"/>
    <s v="2024-06-25 12:23:55"/>
    <s v="0000-00-00 00:00:00"/>
    <s v="2024-08-06 15:39:21"/>
    <s v="2024-08-06 15:39:43"/>
    <s v="2024-08-06 15:39:51"/>
    <s v="2024-06-26"/>
    <s v="2024-06-26"/>
    <s v="2024-07-24"/>
    <s v="2024-07-25"/>
    <s v="2024-07-26"/>
    <x v="1"/>
    <s v="Virtual"/>
    <s v="27918"/>
    <x v="509"/>
    <m/>
    <x v="0"/>
    <n v="4"/>
    <x v="0"/>
    <x v="0"/>
    <x v="0"/>
    <n v="0"/>
    <x v="0"/>
    <x v="0"/>
    <x v="0"/>
    <x v="1"/>
  </r>
  <r>
    <x v="397"/>
    <x v="116"/>
    <s v="MUEBLES CC CUBRIMIENTOS"/>
    <x v="0"/>
    <m/>
    <s v="2024-06-24"/>
    <s v="2024-06-24"/>
    <s v="2024-06-25 08:38:28"/>
    <s v="0000-00-00 00:00:00"/>
    <s v="2024-06-25 08:38:35"/>
    <s v="2024-06-25 17:47:53"/>
    <s v="0000-00-00 00:00:00"/>
    <s v="2024-06-25"/>
    <s v="2024-06-25"/>
    <s v="2024-07-01"/>
    <s v="2024-07-03"/>
    <s v="2024-07-03"/>
    <x v="7"/>
    <s v="Toscany"/>
    <s v="12119"/>
    <x v="283"/>
    <m/>
    <x v="0"/>
    <n v="8.1"/>
    <x v="0"/>
    <x v="0"/>
    <x v="0"/>
    <n v="426060"/>
    <x v="0"/>
    <x v="0"/>
    <x v="0"/>
    <x v="1"/>
  </r>
  <r>
    <x v="398"/>
    <x v="315"/>
    <s v="CUBRIMIENTO"/>
    <x v="0"/>
    <m/>
    <s v="2024-06-24"/>
    <s v="2024-06-29"/>
    <s v="2024-07-02 10:32:07"/>
    <s v="0000-00-00 00:00:00"/>
    <s v="2024-07-03 17:34:02"/>
    <s v="2024-07-03 17:34:40"/>
    <s v="0000-00-00 00:00:00"/>
    <s v="2024-07-02"/>
    <s v="2024-07-02"/>
    <s v="2024-07-16"/>
    <s v="2024-07-25"/>
    <s v="2024-07-25"/>
    <x v="0"/>
    <s v="Barranquilla"/>
    <s v="24853"/>
    <x v="106"/>
    <m/>
    <x v="0"/>
    <n v="1"/>
    <x v="0"/>
    <x v="0"/>
    <x v="0"/>
    <n v="261000"/>
    <x v="0"/>
    <x v="0"/>
    <x v="0"/>
    <x v="1"/>
  </r>
  <r>
    <x v="398"/>
    <x v="315"/>
    <s v="CUBRIMIENTO"/>
    <x v="0"/>
    <m/>
    <s v="2024-06-24"/>
    <s v="2024-06-29"/>
    <s v="2024-07-02 10:32:07"/>
    <s v="0000-00-00 00:00:00"/>
    <s v="2024-07-03 17:34:02"/>
    <s v="2024-07-03 17:34:40"/>
    <s v="0000-00-00 00:00:00"/>
    <s v="2024-07-02"/>
    <s v="2024-07-02"/>
    <s v="2024-07-16"/>
    <s v="2024-07-25"/>
    <s v="2024-07-25"/>
    <x v="0"/>
    <s v="Barranquilla"/>
    <s v="REP036"/>
    <x v="72"/>
    <m/>
    <x v="0"/>
    <n v="1"/>
    <x v="0"/>
    <x v="0"/>
    <x v="0"/>
    <n v="300000"/>
    <x v="0"/>
    <x v="0"/>
    <x v="0"/>
    <x v="1"/>
  </r>
  <r>
    <x v="398"/>
    <x v="315"/>
    <s v="CUBRIMIENTO"/>
    <x v="0"/>
    <m/>
    <s v="2024-06-24"/>
    <s v="2024-06-29"/>
    <s v="2024-07-02 10:32:07"/>
    <s v="0000-00-00 00:00:00"/>
    <s v="2024-07-03 17:34:02"/>
    <s v="2024-07-03 17:34:40"/>
    <s v="0000-00-00 00:00:00"/>
    <s v="2024-07-02"/>
    <s v="2024-07-02"/>
    <s v="2024-07-16"/>
    <s v="2024-07-25"/>
    <s v="2024-07-25"/>
    <x v="0"/>
    <s v="Barranquilla"/>
    <s v="TRANSP05"/>
    <x v="198"/>
    <m/>
    <x v="0"/>
    <n v="1"/>
    <x v="0"/>
    <x v="0"/>
    <x v="0"/>
    <n v="350000"/>
    <x v="0"/>
    <x v="1"/>
    <x v="1"/>
    <x v="1"/>
  </r>
  <r>
    <x v="399"/>
    <x v="61"/>
    <s v="MUEBLES CC CUBRIMIENTOS"/>
    <x v="0"/>
    <m/>
    <s v="2024-06-24"/>
    <s v="2024-06-24"/>
    <s v="2024-06-25 13:18:33"/>
    <s v="0000-00-00 00:00:00"/>
    <s v="2024-07-12 10:03:05"/>
    <s v="2024-07-12 10:03:31"/>
    <s v="2024-07-30 08:23:00"/>
    <s v="2024-06-26"/>
    <s v="2024-06-26"/>
    <s v="2024-07-15"/>
    <s v="2024-07-22"/>
    <s v="2024-07-25"/>
    <x v="1"/>
    <s v="Medellin"/>
    <s v="8167"/>
    <x v="352"/>
    <s v="FURNISCREEN BLANCA 2M EB4027W G8 625GR"/>
    <x v="4"/>
    <n v="3"/>
    <x v="0"/>
    <x v="0"/>
    <x v="0"/>
    <n v="0"/>
    <x v="0"/>
    <x v="2"/>
    <x v="0"/>
    <x v="1"/>
  </r>
  <r>
    <x v="400"/>
    <x v="204"/>
    <s v="MUEBLES CC CUBRIMIENTOS"/>
    <x v="0"/>
    <m/>
    <s v="2024-06-24"/>
    <s v="2024-07-19"/>
    <s v="2024-07-19 11:50:25"/>
    <s v="0000-00-00 00:00:00"/>
    <s v="2024-08-16 11:23:33"/>
    <s v="2024-08-20 10:43:06"/>
    <s v="0000-00-00 00:00:00"/>
    <s v="2024-07-22"/>
    <s v="2024-07-22"/>
    <s v="2024-07-25"/>
    <s v="2024-07-29"/>
    <s v="2024-08-01"/>
    <x v="0"/>
    <s v="Cali"/>
    <s v="REP027"/>
    <x v="62"/>
    <m/>
    <x v="0"/>
    <n v="3"/>
    <x v="0"/>
    <x v="0"/>
    <x v="0"/>
    <n v="210000"/>
    <x v="0"/>
    <x v="0"/>
    <x v="0"/>
    <x v="1"/>
  </r>
  <r>
    <x v="401"/>
    <x v="316"/>
    <s v="CUBRIMIENTO"/>
    <x v="0"/>
    <m/>
    <s v="2024-06-24"/>
    <s v="2024-06-27"/>
    <s v="2024-07-02 10:26:12"/>
    <s v="0000-00-00 00:00:00"/>
    <s v="2024-07-26 07:25:03"/>
    <s v="2024-07-26 07:25:11"/>
    <s v="2024-07-26 16:55:30"/>
    <s v="2024-07-01"/>
    <s v="2024-07-01"/>
    <s v="2024-08-21"/>
    <s v="2024-09-17"/>
    <s v="2024-09-19"/>
    <x v="1"/>
    <s v="Cali"/>
    <s v="267"/>
    <x v="146"/>
    <m/>
    <x v="0"/>
    <n v="100"/>
    <x v="0"/>
    <x v="0"/>
    <x v="0"/>
    <n v="26100"/>
    <x v="0"/>
    <x v="0"/>
    <x v="0"/>
    <x v="7"/>
  </r>
  <r>
    <x v="401"/>
    <x v="316"/>
    <s v="CUBRIMIENTO"/>
    <x v="0"/>
    <m/>
    <s v="2024-06-24"/>
    <s v="2024-06-27"/>
    <s v="2024-07-02 10:26:12"/>
    <s v="0000-00-00 00:00:00"/>
    <s v="2024-07-26 07:25:03"/>
    <s v="2024-07-26 07:25:11"/>
    <s v="2024-07-26 16:55:30"/>
    <s v="2024-07-01"/>
    <s v="2024-07-01"/>
    <s v="2024-08-21"/>
    <s v="2024-09-17"/>
    <s v="2024-09-19"/>
    <x v="1"/>
    <s v="Cali"/>
    <s v="27249"/>
    <x v="64"/>
    <m/>
    <x v="0"/>
    <n v="2"/>
    <x v="0"/>
    <x v="0"/>
    <x v="0"/>
    <n v="319902"/>
    <x v="0"/>
    <x v="0"/>
    <x v="0"/>
    <x v="7"/>
  </r>
  <r>
    <x v="401"/>
    <x v="316"/>
    <s v="CUBRIMIENTO"/>
    <x v="0"/>
    <m/>
    <s v="2024-06-24"/>
    <s v="2024-06-27"/>
    <s v="2024-07-02 10:26:12"/>
    <s v="0000-00-00 00:00:00"/>
    <s v="2024-07-26 07:25:03"/>
    <s v="2024-07-26 07:25:11"/>
    <s v="2024-07-26 16:55:30"/>
    <s v="2024-07-01"/>
    <s v="2024-07-01"/>
    <s v="2024-08-21"/>
    <s v="2024-09-17"/>
    <s v="2024-09-19"/>
    <x v="1"/>
    <s v="Cali"/>
    <s v="6418"/>
    <x v="510"/>
    <m/>
    <x v="0"/>
    <n v="2"/>
    <x v="0"/>
    <x v="0"/>
    <x v="0"/>
    <n v="83738"/>
    <x v="0"/>
    <x v="0"/>
    <x v="0"/>
    <x v="7"/>
  </r>
  <r>
    <x v="401"/>
    <x v="316"/>
    <s v="CUBRIMIENTO"/>
    <x v="0"/>
    <m/>
    <s v="2024-06-24"/>
    <s v="2024-06-27"/>
    <s v="2024-07-02 10:26:12"/>
    <s v="0000-00-00 00:00:00"/>
    <s v="2024-07-26 07:25:03"/>
    <s v="2024-07-26 07:25:11"/>
    <s v="2024-07-26 16:55:30"/>
    <s v="2024-07-01"/>
    <s v="2024-07-01"/>
    <s v="2024-08-21"/>
    <s v="2024-09-17"/>
    <s v="2024-09-19"/>
    <x v="1"/>
    <s v="Cali"/>
    <s v="REP043"/>
    <x v="188"/>
    <s v="No Aplica"/>
    <x v="0"/>
    <n v="2"/>
    <x v="0"/>
    <x v="0"/>
    <x v="0"/>
    <n v="870000"/>
    <x v="0"/>
    <x v="0"/>
    <x v="0"/>
    <x v="7"/>
  </r>
  <r>
    <x v="401"/>
    <x v="316"/>
    <s v="CUBRIMIENTO"/>
    <x v="0"/>
    <m/>
    <s v="2024-06-24"/>
    <s v="2024-06-27"/>
    <s v="2024-07-02 10:26:12"/>
    <s v="0000-00-00 00:00:00"/>
    <s v="2024-07-26 07:25:03"/>
    <s v="2024-07-26 07:25:11"/>
    <s v="2024-07-26 16:55:30"/>
    <s v="2024-07-01"/>
    <s v="2024-07-01"/>
    <s v="2024-08-21"/>
    <s v="2024-09-17"/>
    <s v="2024-09-19"/>
    <x v="1"/>
    <s v="Cali"/>
    <s v="REP044"/>
    <x v="206"/>
    <s v="No Aplica"/>
    <x v="0"/>
    <n v="1"/>
    <x v="0"/>
    <x v="0"/>
    <x v="0"/>
    <n v="1174500"/>
    <x v="0"/>
    <x v="1"/>
    <x v="1"/>
    <x v="7"/>
  </r>
  <r>
    <x v="401"/>
    <x v="316"/>
    <s v="CUBRIMIENTO"/>
    <x v="0"/>
    <m/>
    <s v="2024-06-24"/>
    <s v="2024-06-27"/>
    <s v="2024-07-02 10:26:12"/>
    <s v="0000-00-00 00:00:00"/>
    <s v="2024-07-26 07:25:03"/>
    <s v="2024-07-26 07:25:11"/>
    <s v="2024-07-26 16:55:30"/>
    <s v="2024-07-01"/>
    <s v="2024-07-01"/>
    <s v="2024-08-21"/>
    <s v="2024-09-17"/>
    <s v="2024-09-19"/>
    <x v="1"/>
    <s v="Cali"/>
    <s v="SERV03"/>
    <x v="9"/>
    <m/>
    <x v="0"/>
    <n v="2"/>
    <x v="0"/>
    <x v="0"/>
    <x v="0"/>
    <n v="1044000"/>
    <x v="0"/>
    <x v="1"/>
    <x v="1"/>
    <x v="7"/>
  </r>
  <r>
    <x v="401"/>
    <x v="316"/>
    <s v="CUBRIMIENTO"/>
    <x v="0"/>
    <m/>
    <s v="2024-06-24"/>
    <s v="2024-06-27"/>
    <s v="2024-07-02 10:26:12"/>
    <s v="0000-00-00 00:00:00"/>
    <s v="2024-07-26 07:25:03"/>
    <s v="2024-07-26 07:25:11"/>
    <s v="2024-07-26 16:55:30"/>
    <s v="2024-07-01"/>
    <s v="2024-07-01"/>
    <s v="2024-08-21"/>
    <s v="2024-09-17"/>
    <s v="2024-09-19"/>
    <x v="1"/>
    <s v="Cali"/>
    <s v="TUBSM07"/>
    <x v="511"/>
    <m/>
    <x v="0"/>
    <n v="2"/>
    <x v="0"/>
    <x v="0"/>
    <x v="0"/>
    <n v="1274550"/>
    <x v="0"/>
    <x v="0"/>
    <x v="0"/>
    <x v="7"/>
  </r>
  <r>
    <x v="402"/>
    <x v="317"/>
    <s v="CUBRIMIENTO"/>
    <x v="0"/>
    <m/>
    <s v="2024-06-25"/>
    <s v="2024-06-26"/>
    <s v="2024-07-04 10:14:32"/>
    <s v="2024-07-07 00:00:00"/>
    <s v="2024-07-07 09:48:24"/>
    <s v="2024-07-07 13:50:34"/>
    <s v="2024-07-07 00:00:00"/>
    <s v="2024-07-05"/>
    <s v="2024-07-05"/>
    <s v="2024-07-09"/>
    <s v="2024-07-10"/>
    <s v="2024-07-11"/>
    <x v="11"/>
    <s v="Cali"/>
    <s v="19303"/>
    <x v="512"/>
    <m/>
    <x v="0"/>
    <n v="1"/>
    <x v="0"/>
    <x v="0"/>
    <x v="0"/>
    <n v="183901"/>
    <x v="0"/>
    <x v="0"/>
    <x v="0"/>
    <x v="1"/>
  </r>
  <r>
    <x v="403"/>
    <x v="99"/>
    <s v="CUBRIMIENTO"/>
    <x v="0"/>
    <m/>
    <s v="2024-06-25"/>
    <s v="2024-06-25"/>
    <s v="2024-06-26 08:32:09"/>
    <s v="0000-00-00 00:00:00"/>
    <s v="2024-06-26 08:32:17"/>
    <s v="2024-07-22 16:41:18"/>
    <s v="0000-00-00 00:00:00"/>
    <s v="2024-06-26"/>
    <s v="2024-06-26"/>
    <s v="2024-07-05"/>
    <s v="2024-07-10"/>
    <s v="2024-07-10"/>
    <x v="0"/>
    <s v="Toscany"/>
    <s v="55015"/>
    <x v="513"/>
    <m/>
    <x v="0"/>
    <n v="22.5"/>
    <x v="0"/>
    <x v="0"/>
    <x v="0"/>
    <n v="1183500"/>
    <x v="0"/>
    <x v="0"/>
    <x v="0"/>
    <x v="1"/>
  </r>
  <r>
    <x v="404"/>
    <x v="55"/>
    <s v="MUEBLES"/>
    <x v="0"/>
    <m/>
    <s v="2024-06-25"/>
    <s v="2024-06-25"/>
    <s v="2024-06-25 13:19:26"/>
    <s v="0000-00-00 00:00:00"/>
    <s v="0000-00-00 00:00:00"/>
    <s v="2024-07-02 16:55:13"/>
    <s v="0000-00-00 00:00:00"/>
    <s v="2024-06-26"/>
    <s v="2024-06-26"/>
    <s v="2024-06-27"/>
    <s v="2024-07-01"/>
    <s v="2024-07-01"/>
    <x v="7"/>
    <s v="Medellin"/>
    <s v="100196"/>
    <x v="218"/>
    <m/>
    <x v="0"/>
    <n v="1"/>
    <x v="0"/>
    <x v="0"/>
    <x v="0"/>
    <n v="152820"/>
    <x v="0"/>
    <x v="0"/>
    <x v="0"/>
    <x v="6"/>
  </r>
  <r>
    <x v="405"/>
    <x v="84"/>
    <s v="MUEBLES CC CUBRIMIENTOS"/>
    <x v="0"/>
    <m/>
    <s v="2024-06-25"/>
    <s v="2024-06-25"/>
    <s v="2024-06-26 08:30:46"/>
    <s v="0000-00-00 00:00:00"/>
    <s v="2024-06-26 08:30:57"/>
    <s v="2024-06-27 08:36:49"/>
    <s v="0000-00-00 00:00:00"/>
    <s v="2024-06-26"/>
    <s v="2024-06-26"/>
    <s v="2024-07-04"/>
    <s v="2024-07-09"/>
    <s v="2024-07-09"/>
    <x v="0"/>
    <s v="Toscany"/>
    <s v="12240"/>
    <x v="514"/>
    <m/>
    <x v="0"/>
    <n v="20"/>
    <x v="0"/>
    <x v="0"/>
    <x v="0"/>
    <n v="1052000"/>
    <x v="0"/>
    <x v="0"/>
    <x v="0"/>
    <x v="1"/>
  </r>
  <r>
    <x v="406"/>
    <x v="318"/>
    <s v="CUBRIMIENTO"/>
    <x v="0"/>
    <m/>
    <s v="2024-06-25"/>
    <s v="2024-06-27"/>
    <s v="2024-06-27 14:49:48"/>
    <s v="2024-07-02 17:48:36"/>
    <s v="2024-07-05 07:20:20"/>
    <s v="2024-07-05 07:20:51"/>
    <s v="0000-00-00 00:00:00"/>
    <s v="2024-06-28"/>
    <s v="2024-07-02"/>
    <s v="2024-07-04"/>
    <s v="2024-07-09"/>
    <s v="2024-07-09"/>
    <x v="0"/>
    <s v="Toscany"/>
    <s v="SOMB03"/>
    <x v="161"/>
    <s v="LONA DICKSON VERDE FORESTA REF:6687"/>
    <x v="8"/>
    <n v="1"/>
    <x v="3"/>
    <x v="0"/>
    <x v="13"/>
    <n v="3398220"/>
    <x v="0"/>
    <x v="6"/>
    <x v="8"/>
    <x v="1"/>
  </r>
  <r>
    <x v="407"/>
    <x v="319"/>
    <s v="CUBRIMIENTO"/>
    <x v="0"/>
    <m/>
    <s v="2024-06-25"/>
    <s v="2024-07-15"/>
    <s v="2024-07-16 13:35:18"/>
    <s v="0000-00-00 00:00:00"/>
    <s v="2024-07-19 16:06:34"/>
    <s v="2024-07-23 17:59:30"/>
    <s v="0000-00-00 00:00:00"/>
    <s v="2024-07-17"/>
    <s v="2024-07-17"/>
    <s v="2024-07-22"/>
    <s v="2024-07-29"/>
    <s v="2024-07-29"/>
    <x v="0"/>
    <s v="Medellin"/>
    <s v="19514"/>
    <x v="515"/>
    <m/>
    <x v="0"/>
    <n v="7"/>
    <x v="0"/>
    <x v="0"/>
    <x v="0"/>
    <n v="33250"/>
    <x v="0"/>
    <x v="0"/>
    <x v="0"/>
    <x v="1"/>
  </r>
  <r>
    <x v="408"/>
    <x v="168"/>
    <s v="CUBRIMIENTO"/>
    <x v="0"/>
    <m/>
    <s v="2024-06-25"/>
    <s v="2024-06-26"/>
    <s v="2024-06-26 14:43:26"/>
    <s v="0000-00-00 00:00:00"/>
    <s v="2024-06-26 14:43:34"/>
    <s v="2024-06-27 08:33:35"/>
    <s v="0000-00-00 00:00:00"/>
    <s v="2024-06-27"/>
    <s v="2024-06-27"/>
    <s v="2024-08-01"/>
    <s v="2024-08-21"/>
    <s v="2024-08-21"/>
    <x v="0"/>
    <s v="Toscany"/>
    <s v="11441"/>
    <x v="204"/>
    <m/>
    <x v="0"/>
    <n v="3"/>
    <x v="0"/>
    <x v="0"/>
    <x v="0"/>
    <n v="151263"/>
    <x v="0"/>
    <x v="0"/>
    <x v="0"/>
    <x v="7"/>
  </r>
  <r>
    <x v="408"/>
    <x v="168"/>
    <s v="CUBRIMIENTO"/>
    <x v="0"/>
    <m/>
    <s v="2024-06-25"/>
    <s v="2024-06-26"/>
    <s v="2024-06-26 14:43:26"/>
    <s v="0000-00-00 00:00:00"/>
    <s v="2024-06-26 14:43:34"/>
    <s v="2024-06-27 08:33:35"/>
    <s v="0000-00-00 00:00:00"/>
    <s v="2024-06-27"/>
    <s v="2024-06-27"/>
    <s v="2024-08-01"/>
    <s v="2024-08-21"/>
    <s v="2024-08-21"/>
    <x v="0"/>
    <s v="Toscany"/>
    <s v="11443"/>
    <x v="368"/>
    <m/>
    <x v="0"/>
    <n v="8"/>
    <x v="0"/>
    <x v="0"/>
    <x v="0"/>
    <n v="80000"/>
    <x v="0"/>
    <x v="0"/>
    <x v="0"/>
    <x v="7"/>
  </r>
  <r>
    <x v="408"/>
    <x v="168"/>
    <s v="CUBRIMIENTO"/>
    <x v="0"/>
    <m/>
    <s v="2024-06-25"/>
    <s v="2024-06-26"/>
    <s v="2024-06-26 14:43:26"/>
    <s v="0000-00-00 00:00:00"/>
    <s v="2024-06-26 14:43:34"/>
    <s v="2024-06-27 08:33:35"/>
    <s v="0000-00-00 00:00:00"/>
    <s v="2024-06-27"/>
    <s v="2024-06-27"/>
    <s v="2024-08-01"/>
    <s v="2024-08-21"/>
    <s v="2024-08-21"/>
    <x v="0"/>
    <s v="Toscany"/>
    <s v="47"/>
    <x v="233"/>
    <m/>
    <x v="0"/>
    <n v="45"/>
    <x v="0"/>
    <x v="0"/>
    <x v="0"/>
    <n v="2367000"/>
    <x v="0"/>
    <x v="0"/>
    <x v="0"/>
    <x v="7"/>
  </r>
  <r>
    <x v="409"/>
    <x v="161"/>
    <s v="CUBRIMIENTO"/>
    <x v="0"/>
    <m/>
    <s v="2024-06-25"/>
    <s v="2024-06-26"/>
    <s v="2024-06-26 14:41:24"/>
    <s v="0000-00-00 00:00:00"/>
    <s v="2024-06-26 14:41:37"/>
    <s v="2024-06-27 08:32:55"/>
    <s v="0000-00-00 00:00:00"/>
    <s v="2024-06-27"/>
    <s v="2024-06-27"/>
    <s v="2024-07-04"/>
    <s v="2024-07-05"/>
    <s v="2024-07-05"/>
    <x v="0"/>
    <s v="Toscany"/>
    <s v="12569"/>
    <x v="367"/>
    <m/>
    <x v="0"/>
    <n v="3.8"/>
    <x v="0"/>
    <x v="0"/>
    <x v="0"/>
    <n v="199880"/>
    <x v="0"/>
    <x v="0"/>
    <x v="0"/>
    <x v="1"/>
  </r>
  <r>
    <x v="409"/>
    <x v="161"/>
    <s v="CUBRIMIENTO"/>
    <x v="0"/>
    <m/>
    <s v="2024-06-25"/>
    <s v="2024-06-26"/>
    <s v="2024-06-26 14:41:24"/>
    <s v="0000-00-00 00:00:00"/>
    <s v="2024-06-26 14:41:37"/>
    <s v="2024-06-27 08:32:55"/>
    <s v="0000-00-00 00:00:00"/>
    <s v="2024-06-27"/>
    <s v="2024-06-27"/>
    <s v="2024-07-04"/>
    <s v="2024-07-05"/>
    <s v="2024-07-05"/>
    <x v="0"/>
    <s v="Toscany"/>
    <s v="23"/>
    <x v="418"/>
    <m/>
    <x v="0"/>
    <n v="2.6"/>
    <x v="0"/>
    <x v="0"/>
    <x v="0"/>
    <n v="136760"/>
    <x v="0"/>
    <x v="0"/>
    <x v="0"/>
    <x v="1"/>
  </r>
  <r>
    <x v="409"/>
    <x v="161"/>
    <s v="CUBRIMIENTO"/>
    <x v="0"/>
    <m/>
    <s v="2024-06-25"/>
    <s v="2024-06-26"/>
    <s v="2024-06-26 14:41:24"/>
    <s v="0000-00-00 00:00:00"/>
    <s v="2024-06-26 14:41:37"/>
    <s v="2024-06-27 08:32:55"/>
    <s v="0000-00-00 00:00:00"/>
    <s v="2024-06-27"/>
    <s v="2024-06-27"/>
    <s v="2024-07-04"/>
    <s v="2024-07-05"/>
    <s v="2024-07-05"/>
    <x v="0"/>
    <s v="Toscany"/>
    <s v="47"/>
    <x v="233"/>
    <m/>
    <x v="0"/>
    <n v="2.6"/>
    <x v="0"/>
    <x v="0"/>
    <x v="0"/>
    <n v="136760"/>
    <x v="0"/>
    <x v="0"/>
    <x v="0"/>
    <x v="1"/>
  </r>
  <r>
    <x v="410"/>
    <x v="320"/>
    <s v="CUBRIMIENTO"/>
    <x v="0"/>
    <m/>
    <s v="2024-06-25"/>
    <s v="2024-06-25"/>
    <s v="2024-06-27 10:22:41"/>
    <s v="0000-00-00 00:00:00"/>
    <s v="2024-06-29 09:46:11"/>
    <s v="2024-06-29 13:02:05"/>
    <s v="2024-07-02 09:47:57"/>
    <s v="2024-06-27"/>
    <s v="2024-06-27"/>
    <s v="2024-07-01"/>
    <s v="2024-07-02"/>
    <s v="2024-07-03"/>
    <x v="1"/>
    <s v="Virtual"/>
    <s v="27921"/>
    <x v="516"/>
    <m/>
    <x v="0"/>
    <n v="1"/>
    <x v="0"/>
    <x v="0"/>
    <x v="0"/>
    <n v="0"/>
    <x v="0"/>
    <x v="0"/>
    <x v="0"/>
    <x v="1"/>
  </r>
  <r>
    <x v="411"/>
    <x v="321"/>
    <s v="MUEBLES CC CUBRIMIENTOS"/>
    <x v="0"/>
    <m/>
    <s v="2024-06-25"/>
    <s v="2024-06-28"/>
    <s v="2024-06-29 11:43:18"/>
    <s v="0000-00-00 00:00:00"/>
    <s v="0000-00-00 00:00:00"/>
    <s v="2024-09-04 10:04:50"/>
    <s v="2024-09-12 16:29:58"/>
    <s v="2024-07-01"/>
    <s v="2024-07-01"/>
    <s v="2024-09-02"/>
    <s v="2024-09-09"/>
    <s v="2024-09-16"/>
    <x v="1"/>
    <s v="Bogota"/>
    <s v="14784"/>
    <x v="83"/>
    <m/>
    <x v="0"/>
    <n v="4"/>
    <x v="0"/>
    <x v="0"/>
    <x v="0"/>
    <n v="2532356"/>
    <x v="0"/>
    <x v="2"/>
    <x v="0"/>
    <x v="4"/>
  </r>
  <r>
    <x v="411"/>
    <x v="321"/>
    <s v="MUEBLES CC CUBRIMIENTOS"/>
    <x v="0"/>
    <m/>
    <s v="2024-06-25"/>
    <s v="2024-06-28"/>
    <s v="2024-06-29 11:43:18"/>
    <s v="0000-00-00 00:00:00"/>
    <s v="0000-00-00 00:00:00"/>
    <s v="2024-09-04 10:04:50"/>
    <s v="2024-09-12 16:29:58"/>
    <s v="2024-07-01"/>
    <s v="2024-07-01"/>
    <s v="2024-09-02"/>
    <s v="2024-09-09"/>
    <s v="2024-09-16"/>
    <x v="1"/>
    <s v="Bogota"/>
    <s v="14785"/>
    <x v="84"/>
    <m/>
    <x v="0"/>
    <n v="8"/>
    <x v="0"/>
    <x v="0"/>
    <x v="0"/>
    <n v="4720592"/>
    <x v="0"/>
    <x v="2"/>
    <x v="0"/>
    <x v="4"/>
  </r>
  <r>
    <x v="411"/>
    <x v="321"/>
    <s v="MUEBLES CC CUBRIMIENTOS"/>
    <x v="0"/>
    <m/>
    <s v="2024-06-25"/>
    <s v="2024-06-28"/>
    <s v="2024-06-29 11:43:18"/>
    <s v="0000-00-00 00:00:00"/>
    <s v="0000-00-00 00:00:00"/>
    <s v="2024-09-04 10:04:50"/>
    <s v="2024-09-12 16:29:58"/>
    <s v="2024-07-01"/>
    <s v="2024-07-01"/>
    <s v="2024-09-02"/>
    <s v="2024-09-09"/>
    <s v="2024-09-16"/>
    <x v="1"/>
    <s v="Bogota"/>
    <s v="2000012"/>
    <x v="517"/>
    <m/>
    <x v="0"/>
    <n v="1"/>
    <x v="0"/>
    <x v="0"/>
    <x v="0"/>
    <n v="1152000"/>
    <x v="0"/>
    <x v="0"/>
    <x v="0"/>
    <x v="4"/>
  </r>
  <r>
    <x v="411"/>
    <x v="321"/>
    <s v="MUEBLES CC CUBRIMIENTOS"/>
    <x v="0"/>
    <m/>
    <s v="2024-06-25"/>
    <s v="2024-06-28"/>
    <s v="2024-06-29 11:43:18"/>
    <s v="0000-00-00 00:00:00"/>
    <s v="0000-00-00 00:00:00"/>
    <s v="2024-09-04 10:04:50"/>
    <s v="2024-09-12 16:29:58"/>
    <s v="2024-07-01"/>
    <s v="2024-07-01"/>
    <s v="2024-09-02"/>
    <s v="2024-09-09"/>
    <s v="2024-09-16"/>
    <x v="1"/>
    <s v="Bogota"/>
    <s v="9689"/>
    <x v="518"/>
    <m/>
    <x v="0"/>
    <n v="1"/>
    <x v="0"/>
    <x v="0"/>
    <x v="0"/>
    <n v="5480981"/>
    <x v="0"/>
    <x v="2"/>
    <x v="0"/>
    <x v="4"/>
  </r>
  <r>
    <x v="412"/>
    <x v="84"/>
    <s v="CUBRIMIENTO"/>
    <x v="0"/>
    <m/>
    <s v="2024-06-26"/>
    <s v="2024-07-05"/>
    <s v="2024-07-08 10:12:02"/>
    <s v="2024-07-09 10:38:31"/>
    <s v="2024-07-12 07:55:19"/>
    <s v="2024-07-12 07:57:51"/>
    <s v="0000-00-00 00:00:00"/>
    <s v="2024-07-08"/>
    <s v="2024-07-10"/>
    <s v="2024-07-12"/>
    <s v="2024-07-17"/>
    <s v="2024-07-17"/>
    <x v="0"/>
    <s v="Toscany"/>
    <s v="SOMB03"/>
    <x v="161"/>
    <s v="LONA DICKSON NEGRO FONDO ENT REF:6028"/>
    <x v="8"/>
    <n v="1"/>
    <x v="132"/>
    <x v="0"/>
    <x v="19"/>
    <n v="2804880"/>
    <x v="0"/>
    <x v="6"/>
    <x v="8"/>
    <x v="1"/>
  </r>
  <r>
    <x v="413"/>
    <x v="322"/>
    <s v="CUBRIMIENTO"/>
    <x v="0"/>
    <m/>
    <s v="2024-06-26"/>
    <s v="2024-06-26"/>
    <s v="2024-06-26 14:42:34"/>
    <s v="0000-00-00 00:00:00"/>
    <s v="2024-06-26 14:42:39"/>
    <s v="2024-07-22 16:37:04"/>
    <s v="0000-00-00 00:00:00"/>
    <s v="2024-06-27"/>
    <s v="2024-06-27"/>
    <s v="2024-07-05"/>
    <s v="2024-07-10"/>
    <s v="2024-07-10"/>
    <x v="3"/>
    <s v="Toscany"/>
    <s v="40"/>
    <x v="248"/>
    <m/>
    <x v="0"/>
    <n v="18"/>
    <x v="0"/>
    <x v="0"/>
    <x v="0"/>
    <n v="946800"/>
    <x v="0"/>
    <x v="0"/>
    <x v="0"/>
    <x v="1"/>
  </r>
  <r>
    <x v="414"/>
    <x v="323"/>
    <s v="MUEBLES CC CUBRIMIENTOS"/>
    <x v="0"/>
    <m/>
    <s v="2024-06-26"/>
    <s v="2024-07-08"/>
    <s v="2024-07-09 14:02:06"/>
    <s v="2024-08-13 15:23:38"/>
    <s v="2024-08-23 07:57:24"/>
    <s v="2024-08-24 13:00:38"/>
    <s v="2024-08-27 16:23:02"/>
    <s v="2024-07-10"/>
    <s v="2024-07-10"/>
    <s v="2024-07-30"/>
    <s v="2024-08-03"/>
    <s v="2024-08-05"/>
    <x v="1"/>
    <s v="Cali"/>
    <s v="15425"/>
    <x v="519"/>
    <s v="LONAFLEX"/>
    <x v="0"/>
    <n v="1"/>
    <x v="0"/>
    <x v="0"/>
    <x v="0"/>
    <n v="504006"/>
    <x v="0"/>
    <x v="5"/>
    <x v="0"/>
    <x v="1"/>
  </r>
  <r>
    <x v="414"/>
    <x v="323"/>
    <s v="MUEBLES CC CUBRIMIENTOS"/>
    <x v="0"/>
    <m/>
    <s v="2024-06-26"/>
    <s v="2024-07-08"/>
    <s v="2024-07-09 14:02:06"/>
    <s v="2024-08-13 15:23:38"/>
    <s v="2024-08-23 07:57:24"/>
    <s v="2024-08-24 13:00:38"/>
    <s v="2024-08-27 16:23:02"/>
    <s v="2024-07-10"/>
    <s v="2024-07-10"/>
    <s v="2024-07-30"/>
    <s v="2024-08-03"/>
    <s v="2024-08-05"/>
    <x v="1"/>
    <s v="Cali"/>
    <s v="27858"/>
    <x v="187"/>
    <m/>
    <x v="0"/>
    <n v="2"/>
    <x v="0"/>
    <x v="0"/>
    <x v="0"/>
    <n v="381150"/>
    <x v="0"/>
    <x v="5"/>
    <x v="0"/>
    <x v="1"/>
  </r>
  <r>
    <x v="414"/>
    <x v="323"/>
    <s v="MUEBLES CC CUBRIMIENTOS"/>
    <x v="0"/>
    <m/>
    <s v="2024-06-26"/>
    <s v="2024-07-08"/>
    <s v="2024-07-09 14:02:06"/>
    <s v="2024-08-13 15:23:38"/>
    <s v="2024-08-23 07:57:24"/>
    <s v="2024-08-24 13:00:38"/>
    <s v="2024-08-27 16:23:02"/>
    <s v="2024-07-10"/>
    <s v="2024-07-10"/>
    <s v="2024-07-30"/>
    <s v="2024-08-03"/>
    <s v="2024-08-05"/>
    <x v="1"/>
    <s v="Cali"/>
    <s v="5023"/>
    <x v="520"/>
    <s v="LONAFLEX"/>
    <x v="0"/>
    <n v="1"/>
    <x v="0"/>
    <x v="0"/>
    <x v="0"/>
    <n v="129896"/>
    <x v="0"/>
    <x v="5"/>
    <x v="0"/>
    <x v="1"/>
  </r>
  <r>
    <x v="414"/>
    <x v="323"/>
    <s v="MUEBLES CC CUBRIMIENTOS"/>
    <x v="0"/>
    <m/>
    <s v="2024-06-26"/>
    <s v="2024-07-08"/>
    <s v="2024-07-09 14:02:06"/>
    <s v="2024-08-13 15:23:38"/>
    <s v="2024-08-23 07:57:24"/>
    <s v="2024-08-24 13:00:38"/>
    <s v="2024-08-27 16:23:02"/>
    <s v="2024-07-10"/>
    <s v="2024-07-10"/>
    <s v="2024-07-30"/>
    <s v="2024-08-03"/>
    <s v="2024-08-05"/>
    <x v="1"/>
    <s v="Cali"/>
    <s v="56223"/>
    <x v="521"/>
    <s v="LONAFLEX"/>
    <x v="0"/>
    <n v="2"/>
    <x v="0"/>
    <x v="0"/>
    <x v="0"/>
    <n v="470446"/>
    <x v="0"/>
    <x v="5"/>
    <x v="0"/>
    <x v="1"/>
  </r>
  <r>
    <x v="414"/>
    <x v="323"/>
    <s v="MUEBLES CC CUBRIMIENTOS"/>
    <x v="0"/>
    <m/>
    <s v="2024-06-26"/>
    <s v="2024-07-08"/>
    <s v="2024-07-09 14:02:06"/>
    <s v="2024-08-13 15:23:38"/>
    <s v="2024-08-23 07:57:24"/>
    <s v="2024-08-24 13:00:38"/>
    <s v="2024-08-27 16:23:02"/>
    <s v="2024-07-10"/>
    <s v="2024-07-10"/>
    <s v="2024-07-30"/>
    <s v="2024-08-03"/>
    <s v="2024-08-05"/>
    <x v="1"/>
    <s v="Cali"/>
    <s v="TRANSP12"/>
    <x v="118"/>
    <m/>
    <x v="0"/>
    <n v="1"/>
    <x v="0"/>
    <x v="0"/>
    <x v="0"/>
    <n v="100000"/>
    <x v="0"/>
    <x v="1"/>
    <x v="1"/>
    <x v="1"/>
  </r>
  <r>
    <x v="415"/>
    <x v="324"/>
    <s v="MUEBLES"/>
    <x v="0"/>
    <m/>
    <s v="2024-06-26"/>
    <s v="2024-06-26"/>
    <s v="2024-06-27 13:54:48"/>
    <s v="0000-00-00 00:00:00"/>
    <s v="0000-00-00 00:00:00"/>
    <s v="2024-07-02 10:19:54"/>
    <s v="2024-08-06 10:15:55"/>
    <s v="2024-06-27"/>
    <s v="2024-06-27"/>
    <s v="2024-07-29"/>
    <s v="2024-08-06"/>
    <s v="2024-08-08"/>
    <x v="3"/>
    <s v="Medellin"/>
    <s v="14785"/>
    <x v="84"/>
    <m/>
    <x v="0"/>
    <n v="4"/>
    <x v="0"/>
    <x v="0"/>
    <x v="0"/>
    <n v="1917740"/>
    <x v="0"/>
    <x v="2"/>
    <x v="0"/>
    <x v="1"/>
  </r>
  <r>
    <x v="415"/>
    <x v="324"/>
    <s v="MUEBLES"/>
    <x v="0"/>
    <m/>
    <s v="2024-06-26"/>
    <s v="2024-06-26"/>
    <s v="2024-06-27 13:54:48"/>
    <s v="0000-00-00 00:00:00"/>
    <s v="0000-00-00 00:00:00"/>
    <s v="2024-07-02 10:19:54"/>
    <s v="2024-08-06 10:15:55"/>
    <s v="2024-06-27"/>
    <s v="2024-06-27"/>
    <s v="2024-07-29"/>
    <s v="2024-08-06"/>
    <s v="2024-08-08"/>
    <x v="3"/>
    <s v="Medellin"/>
    <s v="9827"/>
    <x v="170"/>
    <m/>
    <x v="0"/>
    <n v="1"/>
    <x v="0"/>
    <x v="0"/>
    <x v="0"/>
    <n v="1254135"/>
    <x v="0"/>
    <x v="2"/>
    <x v="0"/>
    <x v="1"/>
  </r>
  <r>
    <x v="416"/>
    <x v="325"/>
    <s v="CUBRIMIENTO"/>
    <x v="0"/>
    <m/>
    <s v="2024-06-26"/>
    <s v="2024-07-09"/>
    <s v="2024-07-09 11:29:49"/>
    <s v="0000-00-00 00:00:00"/>
    <s v="2024-07-09 11:35:08"/>
    <s v="2024-07-09 17:13:27"/>
    <s v="0000-00-00 00:00:00"/>
    <s v="2024-07-11"/>
    <s v="2024-07-11"/>
    <s v="2024-07-25"/>
    <s v="2024-07-30"/>
    <s v="2024-07-31"/>
    <x v="0"/>
    <s v="Bogota"/>
    <s v="REP036"/>
    <x v="72"/>
    <m/>
    <x v="0"/>
    <n v="1"/>
    <x v="0"/>
    <x v="0"/>
    <x v="0"/>
    <n v="1081000"/>
    <x v="0"/>
    <x v="0"/>
    <x v="0"/>
    <x v="1"/>
  </r>
  <r>
    <x v="416"/>
    <x v="325"/>
    <s v="CUBRIMIENTO"/>
    <x v="0"/>
    <m/>
    <s v="2024-06-26"/>
    <s v="2024-07-09"/>
    <s v="2024-07-09 11:29:49"/>
    <s v="0000-00-00 00:00:00"/>
    <s v="2024-07-09 11:35:08"/>
    <s v="2024-07-09 17:13:27"/>
    <s v="0000-00-00 00:00:00"/>
    <s v="2024-07-11"/>
    <s v="2024-07-11"/>
    <s v="2024-07-25"/>
    <s v="2024-07-30"/>
    <s v="2024-07-31"/>
    <x v="0"/>
    <s v="Bogota"/>
    <s v="SERVLAV04"/>
    <x v="58"/>
    <m/>
    <x v="0"/>
    <n v="1"/>
    <x v="0"/>
    <x v="0"/>
    <x v="0"/>
    <n v="1270000"/>
    <x v="0"/>
    <x v="1"/>
    <x v="1"/>
    <x v="1"/>
  </r>
  <r>
    <x v="416"/>
    <x v="325"/>
    <s v="CUBRIMIENTO"/>
    <x v="0"/>
    <m/>
    <s v="2024-06-26"/>
    <s v="2024-07-09"/>
    <s v="2024-07-09 11:29:49"/>
    <s v="0000-00-00 00:00:00"/>
    <s v="2024-07-09 11:35:08"/>
    <s v="2024-07-09 17:13:27"/>
    <s v="0000-00-00 00:00:00"/>
    <s v="2024-07-11"/>
    <s v="2024-07-11"/>
    <s v="2024-07-25"/>
    <s v="2024-07-30"/>
    <s v="2024-07-31"/>
    <x v="0"/>
    <s v="Bogota"/>
    <s v="SERVLAV10"/>
    <x v="73"/>
    <m/>
    <x v="0"/>
    <n v="1"/>
    <x v="0"/>
    <x v="0"/>
    <x v="0"/>
    <n v="250500"/>
    <x v="0"/>
    <x v="1"/>
    <x v="1"/>
    <x v="1"/>
  </r>
  <r>
    <x v="417"/>
    <x v="326"/>
    <s v="CUBRIMIENTO"/>
    <x v="0"/>
    <m/>
    <s v="2024-06-26"/>
    <s v="2024-08-23"/>
    <s v="2025-07-09 15:00:10"/>
    <s v="2025-09-04 14:07:39"/>
    <s v="2025-10-11 14:32:16"/>
    <s v="0000-00-00 00:00:00"/>
    <s v="0000-00-00 00:00:00"/>
    <s v="2025-07-09"/>
    <s v="2025-09-08"/>
    <s v="2025-10-10"/>
    <s v="2025-10-15"/>
    <s v="2025-10-27"/>
    <x v="12"/>
    <s v="Gerencia"/>
    <s v="28009"/>
    <x v="522"/>
    <m/>
    <x v="0"/>
    <n v="1"/>
    <x v="0"/>
    <x v="0"/>
    <x v="0"/>
    <n v="13150005"/>
    <x v="0"/>
    <x v="0"/>
    <x v="0"/>
    <x v="0"/>
  </r>
  <r>
    <x v="417"/>
    <x v="326"/>
    <s v="CUBRIMIENTO"/>
    <x v="0"/>
    <m/>
    <s v="2024-06-26"/>
    <s v="2024-08-23"/>
    <s v="2025-07-09 15:00:10"/>
    <s v="2025-09-04 14:07:39"/>
    <s v="2025-10-11 14:32:16"/>
    <s v="0000-00-00 00:00:00"/>
    <s v="0000-00-00 00:00:00"/>
    <s v="2025-07-09"/>
    <s v="2025-09-08"/>
    <s v="2025-10-10"/>
    <s v="2025-10-15"/>
    <s v="2025-10-27"/>
    <x v="12"/>
    <s v="Gerencia"/>
    <s v="PTEKROM21"/>
    <x v="523"/>
    <s v="LONA PERGOTEX TRASLUCIDA BLANCA 3M"/>
    <x v="3"/>
    <n v="1"/>
    <x v="93"/>
    <x v="0"/>
    <x v="16"/>
    <n v="84177519"/>
    <x v="0"/>
    <x v="4"/>
    <x v="4"/>
    <x v="0"/>
  </r>
  <r>
    <x v="417"/>
    <x v="326"/>
    <s v="CUBRIMIENTO"/>
    <x v="0"/>
    <m/>
    <s v="2024-06-26"/>
    <s v="2024-08-23"/>
    <s v="2025-07-09 15:00:10"/>
    <s v="2025-09-04 14:07:39"/>
    <s v="2025-10-11 14:32:16"/>
    <s v="0000-00-00 00:00:00"/>
    <s v="0000-00-00 00:00:00"/>
    <s v="2025-07-09"/>
    <s v="2025-09-08"/>
    <s v="2025-10-10"/>
    <s v="2025-10-15"/>
    <s v="2025-10-27"/>
    <x v="12"/>
    <s v="Gerencia"/>
    <s v="PTEKROM21"/>
    <x v="77"/>
    <s v="LONA PERGOTEX TRASLUCIDA BLANCA 3M"/>
    <x v="3"/>
    <n v="1"/>
    <x v="133"/>
    <x v="0"/>
    <x v="16"/>
    <n v="128304000"/>
    <x v="0"/>
    <x v="4"/>
    <x v="4"/>
    <x v="0"/>
  </r>
  <r>
    <x v="417"/>
    <x v="326"/>
    <s v="CUBRIMIENTO"/>
    <x v="0"/>
    <m/>
    <s v="2024-06-26"/>
    <s v="2024-08-23"/>
    <s v="2025-07-09 15:00:10"/>
    <s v="2025-09-04 14:07:39"/>
    <s v="2025-10-11 14:32:16"/>
    <s v="0000-00-00 00:00:00"/>
    <s v="0000-00-00 00:00:00"/>
    <s v="2025-07-09"/>
    <s v="2025-09-08"/>
    <s v="2025-10-10"/>
    <s v="2025-10-15"/>
    <s v="2025-10-27"/>
    <x v="12"/>
    <s v="Gerencia"/>
    <s v="PTEKROM21"/>
    <x v="77"/>
    <s v="LONA PERGOTEX TRASLUCIDA BLANCA 3M"/>
    <x v="3"/>
    <n v="1"/>
    <x v="134"/>
    <x v="0"/>
    <x v="16"/>
    <n v="84177519"/>
    <x v="0"/>
    <x v="4"/>
    <x v="4"/>
    <x v="0"/>
  </r>
  <r>
    <x v="418"/>
    <x v="327"/>
    <s v="CUBRIMIENTO"/>
    <x v="0"/>
    <m/>
    <s v="2024-06-26"/>
    <s v="2024-06-28"/>
    <s v="2024-07-19 11:11:51"/>
    <s v="2024-08-20 14:58:45"/>
    <s v="2024-08-29 08:59:08"/>
    <s v="2024-08-29 08:59:24"/>
    <s v="2024-09-05 16:26:48"/>
    <s v="2024-07-19"/>
    <s v="2024-08-20"/>
    <s v="2024-08-28"/>
    <s v="2024-09-04"/>
    <s v="2024-09-14"/>
    <x v="3"/>
    <s v="Virtual"/>
    <s v="PLITE10"/>
    <x v="263"/>
    <s v="LONA PERGOTEX BLACKOUT BLANCA 3 M"/>
    <x v="3"/>
    <n v="2"/>
    <x v="15"/>
    <x v="0"/>
    <x v="1"/>
    <n v="9622918"/>
    <x v="0"/>
    <x v="4"/>
    <x v="6"/>
    <x v="7"/>
  </r>
  <r>
    <x v="418"/>
    <x v="327"/>
    <s v="CUBRIMIENTO"/>
    <x v="0"/>
    <m/>
    <s v="2024-06-26"/>
    <s v="2024-06-28"/>
    <s v="2024-07-19 11:11:51"/>
    <s v="2024-08-20 14:58:45"/>
    <s v="2024-08-29 08:59:08"/>
    <s v="2024-08-29 08:59:24"/>
    <s v="2024-09-05 16:26:48"/>
    <s v="2024-07-19"/>
    <s v="2024-08-20"/>
    <s v="2024-08-28"/>
    <s v="2024-09-04"/>
    <s v="2024-09-14"/>
    <x v="3"/>
    <s v="Virtual"/>
    <s v="PLITE10"/>
    <x v="263"/>
    <s v="LONA PERGOTEX TRASLUCIDA BLANCA 3M"/>
    <x v="3"/>
    <n v="1"/>
    <x v="79"/>
    <x v="0"/>
    <x v="49"/>
    <n v="7578239"/>
    <x v="0"/>
    <x v="4"/>
    <x v="6"/>
    <x v="7"/>
  </r>
  <r>
    <x v="418"/>
    <x v="327"/>
    <s v="CUBRIMIENTO"/>
    <x v="0"/>
    <m/>
    <s v="2024-06-26"/>
    <s v="2024-06-28"/>
    <s v="2024-07-19 11:11:51"/>
    <s v="2024-08-20 14:58:45"/>
    <s v="2024-08-29 08:59:08"/>
    <s v="2024-08-29 08:59:24"/>
    <s v="2024-09-05 16:26:48"/>
    <s v="2024-07-19"/>
    <s v="2024-08-20"/>
    <s v="2024-08-28"/>
    <s v="2024-09-04"/>
    <s v="2024-09-14"/>
    <x v="3"/>
    <s v="Virtual"/>
    <s v="PLITE10"/>
    <x v="263"/>
    <s v="LONA PERGOTEX BLACKOUT BLANCA 3 M"/>
    <x v="3"/>
    <n v="1"/>
    <x v="79"/>
    <x v="0"/>
    <x v="2"/>
    <n v="7374993"/>
    <x v="0"/>
    <x v="4"/>
    <x v="6"/>
    <x v="7"/>
  </r>
  <r>
    <x v="418"/>
    <x v="327"/>
    <s v="CUBRIMIENTO"/>
    <x v="0"/>
    <m/>
    <s v="2024-06-26"/>
    <s v="2024-06-28"/>
    <s v="2024-07-19 11:11:51"/>
    <s v="2024-08-20 14:58:45"/>
    <s v="2024-08-29 08:59:08"/>
    <s v="2024-08-29 08:59:24"/>
    <s v="2024-09-05 16:26:48"/>
    <s v="2024-07-19"/>
    <s v="2024-08-20"/>
    <s v="2024-08-28"/>
    <s v="2024-09-04"/>
    <s v="2024-09-14"/>
    <x v="3"/>
    <s v="Virtual"/>
    <s v="SERV03"/>
    <x v="9"/>
    <m/>
    <x v="0"/>
    <n v="1"/>
    <x v="0"/>
    <x v="0"/>
    <x v="0"/>
    <n v="1500000"/>
    <x v="0"/>
    <x v="1"/>
    <x v="1"/>
    <x v="7"/>
  </r>
  <r>
    <x v="419"/>
    <x v="328"/>
    <s v="CUBRIMIENTO"/>
    <x v="0"/>
    <m/>
    <s v="2024-06-26"/>
    <s v="2024-10-31"/>
    <s v="2024-11-05 10:45:27"/>
    <s v="2024-11-08 09:14:17"/>
    <s v="2024-11-13 10:32:32"/>
    <s v="2024-11-14 11:13:11"/>
    <s v="2025-02-13 17:22:43"/>
    <s v="2024-11-08"/>
    <s v="2024-11-18"/>
    <s v="2024-12-02"/>
    <s v="2024-12-21"/>
    <s v="2024-12-29"/>
    <x v="1"/>
    <s v="Cali"/>
    <s v="CAMBIO LONA 01"/>
    <x v="157"/>
    <s v="LONA DICKSON AZUL OCEANO REF:7264"/>
    <x v="0"/>
    <n v="1"/>
    <x v="69"/>
    <x v="0"/>
    <x v="48"/>
    <n v="550000"/>
    <x v="0"/>
    <x v="0"/>
    <x v="0"/>
    <x v="10"/>
  </r>
  <r>
    <x v="419"/>
    <x v="328"/>
    <s v="CUBRIMIENTO"/>
    <x v="0"/>
    <m/>
    <s v="2024-06-26"/>
    <s v="2024-10-31"/>
    <s v="2024-11-05 10:45:27"/>
    <s v="2024-11-08 09:14:17"/>
    <s v="2024-11-13 10:32:32"/>
    <s v="2024-11-14 11:13:11"/>
    <s v="2025-02-13 17:22:43"/>
    <s v="2024-11-08"/>
    <s v="2024-11-18"/>
    <s v="2024-12-02"/>
    <s v="2024-12-21"/>
    <s v="2024-12-29"/>
    <x v="1"/>
    <s v="Cali"/>
    <s v="REP044"/>
    <x v="206"/>
    <m/>
    <x v="0"/>
    <n v="1"/>
    <x v="0"/>
    <x v="0"/>
    <x v="0"/>
    <n v="350000"/>
    <x v="0"/>
    <x v="1"/>
    <x v="1"/>
    <x v="10"/>
  </r>
  <r>
    <x v="419"/>
    <x v="328"/>
    <s v="CUBRIMIENTO"/>
    <x v="0"/>
    <m/>
    <s v="2024-06-26"/>
    <s v="2024-10-31"/>
    <s v="2024-11-05 10:45:27"/>
    <s v="2024-11-08 09:14:17"/>
    <s v="2024-11-13 10:32:32"/>
    <s v="2024-11-14 11:13:11"/>
    <s v="2025-02-13 17:22:43"/>
    <s v="2024-11-08"/>
    <s v="2024-11-18"/>
    <s v="2024-12-02"/>
    <s v="2024-12-21"/>
    <s v="2024-12-29"/>
    <x v="1"/>
    <s v="Cali"/>
    <s v="REP047"/>
    <x v="158"/>
    <m/>
    <x v="0"/>
    <n v="1"/>
    <x v="0"/>
    <x v="0"/>
    <x v="0"/>
    <n v="110000"/>
    <x v="0"/>
    <x v="0"/>
    <x v="0"/>
    <x v="10"/>
  </r>
  <r>
    <x v="419"/>
    <x v="328"/>
    <s v="CUBRIMIENTO"/>
    <x v="0"/>
    <m/>
    <s v="2024-06-26"/>
    <s v="2024-10-31"/>
    <s v="2024-11-05 10:45:27"/>
    <s v="2024-11-08 09:14:17"/>
    <s v="2024-11-13 10:32:32"/>
    <s v="2024-11-14 11:13:11"/>
    <s v="2025-02-13 17:22:43"/>
    <s v="2024-11-08"/>
    <s v="2024-11-18"/>
    <s v="2024-12-02"/>
    <s v="2024-12-21"/>
    <s v="2024-12-29"/>
    <x v="1"/>
    <s v="Cali"/>
    <s v="SOMB0301**"/>
    <x v="189"/>
    <s v="LONA DICKSON AZUL OCEANO REF:7264"/>
    <x v="0"/>
    <n v="1"/>
    <x v="132"/>
    <x v="0"/>
    <x v="17"/>
    <n v="1711619"/>
    <x v="0"/>
    <x v="0"/>
    <x v="0"/>
    <x v="10"/>
  </r>
  <r>
    <x v="420"/>
    <x v="329"/>
    <s v="CUBRIMIENTO"/>
    <x v="0"/>
    <m/>
    <s v="2024-06-26"/>
    <s v="2024-06-26"/>
    <s v="2024-06-26 16:57:32"/>
    <s v="0000-00-00 00:00:00"/>
    <s v="2024-06-26 17:06:04"/>
    <s v="2024-07-05 07:19:58"/>
    <s v="0000-00-00 00:00:00"/>
    <s v="2024-06-28"/>
    <s v="2024-06-28"/>
    <s v="2024-07-05"/>
    <s v="2024-07-24"/>
    <s v="2024-07-24"/>
    <x v="0"/>
    <s v="Virtual"/>
    <s v="27673"/>
    <x v="356"/>
    <m/>
    <x v="0"/>
    <n v="3"/>
    <x v="0"/>
    <x v="0"/>
    <x v="0"/>
    <n v="0"/>
    <x v="0"/>
    <x v="0"/>
    <x v="0"/>
    <x v="1"/>
  </r>
  <r>
    <x v="420"/>
    <x v="329"/>
    <s v="CUBRIMIENTO"/>
    <x v="0"/>
    <m/>
    <s v="2024-06-26"/>
    <s v="2024-06-26"/>
    <s v="2024-06-26 16:57:32"/>
    <s v="0000-00-00 00:00:00"/>
    <s v="2024-06-26 17:06:04"/>
    <s v="2024-07-05 07:19:58"/>
    <s v="0000-00-00 00:00:00"/>
    <s v="2024-06-28"/>
    <s v="2024-06-28"/>
    <s v="2024-07-05"/>
    <s v="2024-07-24"/>
    <s v="2024-07-24"/>
    <x v="0"/>
    <s v="Virtual"/>
    <s v="52188"/>
    <x v="317"/>
    <m/>
    <x v="0"/>
    <n v="3"/>
    <x v="0"/>
    <x v="0"/>
    <x v="0"/>
    <n v="0"/>
    <x v="0"/>
    <x v="0"/>
    <x v="0"/>
    <x v="1"/>
  </r>
  <r>
    <x v="420"/>
    <x v="329"/>
    <s v="CUBRIMIENTO"/>
    <x v="0"/>
    <m/>
    <s v="2024-06-26"/>
    <s v="2024-06-26"/>
    <s v="2024-06-26 16:57:32"/>
    <s v="0000-00-00 00:00:00"/>
    <s v="2024-06-26 17:06:04"/>
    <s v="2024-07-05 07:19:58"/>
    <s v="0000-00-00 00:00:00"/>
    <s v="2024-06-28"/>
    <s v="2024-06-28"/>
    <s v="2024-07-05"/>
    <s v="2024-07-24"/>
    <s v="2024-07-24"/>
    <x v="0"/>
    <s v="Virtual"/>
    <s v="PZCH061"/>
    <x v="524"/>
    <m/>
    <x v="0"/>
    <n v="7"/>
    <x v="0"/>
    <x v="0"/>
    <x v="0"/>
    <n v="0"/>
    <x v="0"/>
    <x v="0"/>
    <x v="0"/>
    <x v="1"/>
  </r>
  <r>
    <x v="420"/>
    <x v="329"/>
    <s v="CUBRIMIENTO"/>
    <x v="0"/>
    <m/>
    <s v="2024-06-26"/>
    <s v="2024-06-26"/>
    <s v="2024-06-26 16:57:32"/>
    <s v="0000-00-00 00:00:00"/>
    <s v="2024-06-26 17:06:04"/>
    <s v="2024-07-05 07:19:58"/>
    <s v="0000-00-00 00:00:00"/>
    <s v="2024-06-28"/>
    <s v="2024-06-28"/>
    <s v="2024-07-05"/>
    <s v="2024-07-24"/>
    <s v="2024-07-24"/>
    <x v="0"/>
    <s v="Virtual"/>
    <s v="PZCH063"/>
    <x v="525"/>
    <m/>
    <x v="0"/>
    <n v="6"/>
    <x v="0"/>
    <x v="0"/>
    <x v="0"/>
    <n v="0"/>
    <x v="0"/>
    <x v="0"/>
    <x v="0"/>
    <x v="1"/>
  </r>
  <r>
    <x v="420"/>
    <x v="329"/>
    <s v="CUBRIMIENTO"/>
    <x v="0"/>
    <m/>
    <s v="2024-06-26"/>
    <s v="2024-06-26"/>
    <s v="2024-06-26 16:57:32"/>
    <s v="0000-00-00 00:00:00"/>
    <s v="2024-06-26 17:06:04"/>
    <s v="2024-07-05 07:19:58"/>
    <s v="0000-00-00 00:00:00"/>
    <s v="2024-06-28"/>
    <s v="2024-06-28"/>
    <s v="2024-07-05"/>
    <s v="2024-07-24"/>
    <s v="2024-07-24"/>
    <x v="0"/>
    <s v="Virtual"/>
    <s v="PZCH067"/>
    <x v="526"/>
    <m/>
    <x v="0"/>
    <n v="1.5"/>
    <x v="0"/>
    <x v="0"/>
    <x v="0"/>
    <n v="0"/>
    <x v="0"/>
    <x v="0"/>
    <x v="0"/>
    <x v="1"/>
  </r>
  <r>
    <x v="421"/>
    <x v="241"/>
    <s v="MUEBLES CC CUBRIMIENTOS"/>
    <x v="0"/>
    <m/>
    <s v="2024-06-27"/>
    <s v="2024-06-27"/>
    <s v="2024-06-27 12:17:28"/>
    <s v="0000-00-00 00:00:00"/>
    <s v="2024-06-27 12:17:36"/>
    <s v="2024-06-28 11:51:44"/>
    <s v="0000-00-00 00:00:00"/>
    <s v="2024-06-28"/>
    <s v="2024-06-28"/>
    <s v="2024-07-02"/>
    <s v="2024-07-03"/>
    <s v="2024-07-03"/>
    <x v="3"/>
    <s v="Toscany"/>
    <s v="12119"/>
    <x v="283"/>
    <m/>
    <x v="0"/>
    <n v="1.6"/>
    <x v="0"/>
    <x v="0"/>
    <x v="0"/>
    <n v="84160"/>
    <x v="0"/>
    <x v="0"/>
    <x v="0"/>
    <x v="1"/>
  </r>
  <r>
    <x v="422"/>
    <x v="330"/>
    <s v="CUBRIMIENTO"/>
    <x v="0"/>
    <s v="CLIENTE NOS COMPRO - ALTERNATIVA PERDIDA"/>
    <s v="2025-10-03"/>
    <s v="2024-07-26"/>
    <s v="2024-07-31 09:27:41"/>
    <s v="0000-00-00 00:00:00"/>
    <s v="0000-00-00 00:00:00"/>
    <s v="0000-00-00 00:00:00"/>
    <s v="0000-00-00 00:00:00"/>
    <s v="2024-07-30"/>
    <s v="2024-08-05"/>
    <s v="2024-08-27"/>
    <s v="2024-08-30"/>
    <s v="2024-09-09"/>
    <x v="2"/>
    <s v="Medellin"/>
    <s v="13012"/>
    <x v="257"/>
    <m/>
    <x v="2"/>
    <n v="5"/>
    <x v="0"/>
    <x v="0"/>
    <x v="0"/>
    <n v="4004475"/>
    <x v="0"/>
    <x v="0"/>
    <x v="0"/>
    <x v="7"/>
  </r>
  <r>
    <x v="422"/>
    <x v="330"/>
    <s v="CUBRIMIENTO"/>
    <x v="0"/>
    <s v="CLIENTE NOS COMPRO - ALTERNATIVA PERDIDA"/>
    <s v="2025-10-03"/>
    <s v="2024-07-26"/>
    <s v="2024-07-31 09:27:41"/>
    <s v="0000-00-00 00:00:00"/>
    <s v="0000-00-00 00:00:00"/>
    <s v="0000-00-00 00:00:00"/>
    <s v="0000-00-00 00:00:00"/>
    <s v="2024-07-30"/>
    <s v="2024-08-05"/>
    <s v="2024-08-27"/>
    <s v="2024-08-30"/>
    <s v="2024-09-09"/>
    <x v="2"/>
    <s v="Medellin"/>
    <s v="27249"/>
    <x v="64"/>
    <m/>
    <x v="0"/>
    <n v="3"/>
    <x v="0"/>
    <x v="0"/>
    <x v="0"/>
    <n v="551556"/>
    <x v="0"/>
    <x v="0"/>
    <x v="0"/>
    <x v="7"/>
  </r>
  <r>
    <x v="422"/>
    <x v="330"/>
    <s v="CUBRIMIENTO"/>
    <x v="0"/>
    <s v="CLIENTE NOS COMPRO - ALTERNATIVA PERDIDA"/>
    <s v="2025-10-03"/>
    <s v="2024-07-26"/>
    <s v="2024-07-31 09:27:41"/>
    <s v="0000-00-00 00:00:00"/>
    <s v="0000-00-00 00:00:00"/>
    <s v="0000-00-00 00:00:00"/>
    <s v="0000-00-00 00:00:00"/>
    <s v="2024-07-30"/>
    <s v="2024-08-05"/>
    <s v="2024-08-27"/>
    <s v="2024-08-30"/>
    <s v="2024-09-09"/>
    <x v="2"/>
    <s v="Medellin"/>
    <s v="9225"/>
    <x v="353"/>
    <s v="LONA DICKSON CAFE FONDO ENTERO REF:U224"/>
    <x v="4"/>
    <n v="5"/>
    <x v="0"/>
    <x v="0"/>
    <x v="0"/>
    <n v="11157620"/>
    <x v="0"/>
    <x v="0"/>
    <x v="0"/>
    <x v="7"/>
  </r>
  <r>
    <x v="422"/>
    <x v="330"/>
    <s v="CUBRIMIENTO"/>
    <x v="0"/>
    <s v="CLIENTE NOS COMPRO - ALTERNATIVA PERDIDA"/>
    <s v="2025-10-03"/>
    <s v="2024-07-26"/>
    <s v="2024-07-31 09:27:41"/>
    <s v="0000-00-00 00:00:00"/>
    <s v="0000-00-00 00:00:00"/>
    <s v="0000-00-00 00:00:00"/>
    <s v="0000-00-00 00:00:00"/>
    <s v="2024-07-30"/>
    <s v="2024-08-05"/>
    <s v="2024-08-27"/>
    <s v="2024-08-30"/>
    <s v="2024-09-09"/>
    <x v="2"/>
    <s v="Medellin"/>
    <s v="FLANCHE02"/>
    <x v="97"/>
    <m/>
    <x v="3"/>
    <n v="8"/>
    <x v="135"/>
    <x v="0"/>
    <x v="0"/>
    <n v="6820208"/>
    <x v="0"/>
    <x v="0"/>
    <x v="0"/>
    <x v="7"/>
  </r>
  <r>
    <x v="422"/>
    <x v="330"/>
    <s v="CUBRIMIENTO"/>
    <x v="0"/>
    <s v="CLIENTE NOS COMPRO - ALTERNATIVA PERDIDA"/>
    <s v="2025-10-03"/>
    <s v="2024-07-26"/>
    <s v="2024-07-31 09:27:41"/>
    <s v="0000-00-00 00:00:00"/>
    <s v="0000-00-00 00:00:00"/>
    <s v="0000-00-00 00:00:00"/>
    <s v="0000-00-00 00:00:00"/>
    <s v="2024-07-30"/>
    <s v="2024-08-05"/>
    <s v="2024-08-27"/>
    <s v="2024-08-30"/>
    <s v="2024-09-09"/>
    <x v="2"/>
    <s v="Medellin"/>
    <s v="FLANCHE02"/>
    <x v="97"/>
    <m/>
    <x v="3"/>
    <n v="2"/>
    <x v="136"/>
    <x v="0"/>
    <x v="0"/>
    <n v="2375752"/>
    <x v="0"/>
    <x v="0"/>
    <x v="0"/>
    <x v="7"/>
  </r>
  <r>
    <x v="422"/>
    <x v="330"/>
    <s v="CUBRIMIENTO"/>
    <x v="0"/>
    <s v="CLIENTE NOS COMPRO - ALTERNATIVA PERDIDA"/>
    <s v="2025-10-03"/>
    <s v="2024-07-26"/>
    <s v="2024-07-31 09:27:41"/>
    <s v="0000-00-00 00:00:00"/>
    <s v="0000-00-00 00:00:00"/>
    <s v="0000-00-00 00:00:00"/>
    <s v="0000-00-00 00:00:00"/>
    <s v="2024-07-30"/>
    <s v="2024-08-05"/>
    <s v="2024-08-27"/>
    <s v="2024-08-30"/>
    <s v="2024-09-09"/>
    <x v="2"/>
    <s v="Medellin"/>
    <s v="FLANCHE02"/>
    <x v="97"/>
    <m/>
    <x v="3"/>
    <n v="1"/>
    <x v="137"/>
    <x v="0"/>
    <x v="0"/>
    <n v="1187876"/>
    <x v="0"/>
    <x v="0"/>
    <x v="0"/>
    <x v="7"/>
  </r>
  <r>
    <x v="422"/>
    <x v="330"/>
    <s v="CUBRIMIENTO"/>
    <x v="0"/>
    <s v="CLIENTE NOS COMPRO - ALTERNATIVA PERDIDA"/>
    <s v="2025-10-03"/>
    <s v="2024-07-26"/>
    <s v="2024-07-31 09:27:41"/>
    <s v="0000-00-00 00:00:00"/>
    <s v="0000-00-00 00:00:00"/>
    <s v="0000-00-00 00:00:00"/>
    <s v="0000-00-00 00:00:00"/>
    <s v="2024-07-30"/>
    <s v="2024-08-05"/>
    <s v="2024-08-27"/>
    <s v="2024-08-30"/>
    <s v="2024-09-09"/>
    <x v="2"/>
    <s v="Medellin"/>
    <s v="PLT01"/>
    <x v="98"/>
    <m/>
    <x v="3"/>
    <n v="12"/>
    <x v="0"/>
    <x v="0"/>
    <x v="0"/>
    <n v="672528"/>
    <x v="0"/>
    <x v="0"/>
    <x v="0"/>
    <x v="7"/>
  </r>
  <r>
    <x v="422"/>
    <x v="330"/>
    <s v="CUBRIMIENTO"/>
    <x v="0"/>
    <s v="CLIENTE NOS COMPRO - ALTERNATIVA PERDIDA"/>
    <s v="2025-10-03"/>
    <s v="2024-07-26"/>
    <s v="2024-07-31 09:27:41"/>
    <s v="0000-00-00 00:00:00"/>
    <s v="0000-00-00 00:00:00"/>
    <s v="0000-00-00 00:00:00"/>
    <s v="0000-00-00 00:00:00"/>
    <s v="2024-07-30"/>
    <s v="2024-08-05"/>
    <s v="2024-08-27"/>
    <s v="2024-08-30"/>
    <s v="2024-09-09"/>
    <x v="2"/>
    <s v="Medellin"/>
    <s v="PLT01"/>
    <x v="98"/>
    <m/>
    <x v="3"/>
    <n v="6"/>
    <x v="0"/>
    <x v="0"/>
    <x v="0"/>
    <n v="336264"/>
    <x v="0"/>
    <x v="0"/>
    <x v="0"/>
    <x v="7"/>
  </r>
  <r>
    <x v="422"/>
    <x v="330"/>
    <s v="CUBRIMIENTO"/>
    <x v="0"/>
    <s v="CLIENTE NOS COMPRO - ALTERNATIVA PERDIDA"/>
    <s v="2025-10-03"/>
    <s v="2024-07-26"/>
    <s v="2024-07-31 09:27:41"/>
    <s v="0000-00-00 00:00:00"/>
    <s v="0000-00-00 00:00:00"/>
    <s v="0000-00-00 00:00:00"/>
    <s v="0000-00-00 00:00:00"/>
    <s v="2024-07-30"/>
    <s v="2024-08-05"/>
    <s v="2024-08-27"/>
    <s v="2024-08-30"/>
    <s v="2024-09-09"/>
    <x v="2"/>
    <s v="Medellin"/>
    <s v="PLT55"/>
    <x v="160"/>
    <m/>
    <x v="3"/>
    <n v="24"/>
    <x v="0"/>
    <x v="1"/>
    <x v="0"/>
    <n v="10847280"/>
    <x v="0"/>
    <x v="0"/>
    <x v="0"/>
    <x v="7"/>
  </r>
  <r>
    <x v="422"/>
    <x v="330"/>
    <s v="CUBRIMIENTO"/>
    <x v="0"/>
    <s v="CLIENTE NOS COMPRO - ALTERNATIVA PERDIDA"/>
    <s v="2025-10-03"/>
    <s v="2024-07-26"/>
    <s v="2024-07-31 09:27:41"/>
    <s v="0000-00-00 00:00:00"/>
    <s v="0000-00-00 00:00:00"/>
    <s v="0000-00-00 00:00:00"/>
    <s v="0000-00-00 00:00:00"/>
    <s v="2024-07-30"/>
    <s v="2024-08-05"/>
    <s v="2024-08-27"/>
    <s v="2024-08-30"/>
    <s v="2024-09-09"/>
    <x v="2"/>
    <s v="Medellin"/>
    <s v="PLT55"/>
    <x v="160"/>
    <m/>
    <x v="3"/>
    <n v="4"/>
    <x v="0"/>
    <x v="1"/>
    <x v="0"/>
    <n v="1807880"/>
    <x v="0"/>
    <x v="0"/>
    <x v="0"/>
    <x v="7"/>
  </r>
  <r>
    <x v="422"/>
    <x v="330"/>
    <s v="CUBRIMIENTO"/>
    <x v="0"/>
    <s v="CLIENTE NOS COMPRO - ALTERNATIVA PERDIDA"/>
    <s v="2025-10-03"/>
    <s v="2024-07-26"/>
    <s v="2024-07-31 09:27:41"/>
    <s v="0000-00-00 00:00:00"/>
    <s v="0000-00-00 00:00:00"/>
    <s v="0000-00-00 00:00:00"/>
    <s v="0000-00-00 00:00:00"/>
    <s v="2024-07-30"/>
    <s v="2024-08-05"/>
    <s v="2024-08-27"/>
    <s v="2024-08-30"/>
    <s v="2024-09-09"/>
    <x v="2"/>
    <s v="Medellin"/>
    <s v="PLT55"/>
    <x v="160"/>
    <m/>
    <x v="3"/>
    <n v="6"/>
    <x v="0"/>
    <x v="1"/>
    <x v="0"/>
    <n v="2711820"/>
    <x v="0"/>
    <x v="0"/>
    <x v="0"/>
    <x v="7"/>
  </r>
  <r>
    <x v="422"/>
    <x v="330"/>
    <s v="CUBRIMIENTO"/>
    <x v="0"/>
    <s v="CLIENTE NOS COMPRO - ALTERNATIVA PERDIDA"/>
    <s v="2025-10-03"/>
    <s v="2024-07-26"/>
    <s v="2024-07-31 09:27:41"/>
    <s v="0000-00-00 00:00:00"/>
    <s v="0000-00-00 00:00:00"/>
    <s v="0000-00-00 00:00:00"/>
    <s v="0000-00-00 00:00:00"/>
    <s v="2024-07-30"/>
    <s v="2024-08-05"/>
    <s v="2024-08-27"/>
    <s v="2024-08-30"/>
    <s v="2024-09-09"/>
    <x v="2"/>
    <s v="Medellin"/>
    <s v="SERV03"/>
    <x v="9"/>
    <m/>
    <x v="0"/>
    <n v="1"/>
    <x v="0"/>
    <x v="0"/>
    <x v="0"/>
    <n v="860000"/>
    <x v="0"/>
    <x v="1"/>
    <x v="1"/>
    <x v="7"/>
  </r>
  <r>
    <x v="422"/>
    <x v="330"/>
    <s v="CUBRIMIENTO"/>
    <x v="0"/>
    <s v="CLIENTE NOS COMPRO - ALTERNATIVA PERDIDA"/>
    <s v="2025-10-03"/>
    <s v="2024-07-26"/>
    <s v="2024-07-31 09:27:41"/>
    <s v="0000-00-00 00:00:00"/>
    <s v="0000-00-00 00:00:00"/>
    <s v="0000-00-00 00:00:00"/>
    <s v="0000-00-00 00:00:00"/>
    <s v="2024-07-30"/>
    <s v="2024-08-05"/>
    <s v="2024-08-27"/>
    <s v="2024-08-30"/>
    <s v="2024-09-09"/>
    <x v="2"/>
    <s v="Medellin"/>
    <s v="SOMB03"/>
    <x v="161"/>
    <s v="LONA DICKSON CAFE FONDO ENTERO REF:U224"/>
    <x v="3"/>
    <n v="8"/>
    <x v="135"/>
    <x v="0"/>
    <x v="12"/>
    <n v="58230928"/>
    <x v="0"/>
    <x v="6"/>
    <x v="8"/>
    <x v="7"/>
  </r>
  <r>
    <x v="422"/>
    <x v="330"/>
    <s v="CUBRIMIENTO"/>
    <x v="0"/>
    <s v="CLIENTE NOS COMPRO - ALTERNATIVA PERDIDA"/>
    <s v="2025-10-03"/>
    <s v="2024-07-26"/>
    <s v="2024-07-31 09:27:41"/>
    <s v="0000-00-00 00:00:00"/>
    <s v="0000-00-00 00:00:00"/>
    <s v="0000-00-00 00:00:00"/>
    <s v="0000-00-00 00:00:00"/>
    <s v="2024-07-30"/>
    <s v="2024-08-05"/>
    <s v="2024-08-27"/>
    <s v="2024-08-30"/>
    <s v="2024-09-09"/>
    <x v="2"/>
    <s v="Medellin"/>
    <s v="SOMB03"/>
    <x v="161"/>
    <s v="LONA DICKSON CAFE FONDO ENTERO REF:U224"/>
    <x v="3"/>
    <n v="2"/>
    <x v="136"/>
    <x v="0"/>
    <x v="12"/>
    <n v="19913666"/>
    <x v="0"/>
    <x v="6"/>
    <x v="8"/>
    <x v="7"/>
  </r>
  <r>
    <x v="422"/>
    <x v="330"/>
    <s v="CUBRIMIENTO"/>
    <x v="0"/>
    <s v="CLIENTE NOS COMPRO - ALTERNATIVA PERDIDA"/>
    <s v="2025-10-03"/>
    <s v="2024-07-26"/>
    <s v="2024-07-31 09:27:41"/>
    <s v="0000-00-00 00:00:00"/>
    <s v="0000-00-00 00:00:00"/>
    <s v="0000-00-00 00:00:00"/>
    <s v="0000-00-00 00:00:00"/>
    <s v="2024-07-30"/>
    <s v="2024-08-05"/>
    <s v="2024-08-27"/>
    <s v="2024-08-30"/>
    <s v="2024-09-09"/>
    <x v="2"/>
    <s v="Medellin"/>
    <s v="SOMB03"/>
    <x v="161"/>
    <s v="LONA DICKSON CAFE FONDO ENTERO REF:U224"/>
    <x v="3"/>
    <n v="1"/>
    <x v="137"/>
    <x v="0"/>
    <x v="12"/>
    <n v="9672900"/>
    <x v="0"/>
    <x v="6"/>
    <x v="8"/>
    <x v="7"/>
  </r>
  <r>
    <x v="422"/>
    <x v="330"/>
    <s v="CUBRIMIENTO"/>
    <x v="0"/>
    <s v="CLIENTE NOS COMPRO - ALTERNATIVA PERDIDA"/>
    <s v="2025-10-03"/>
    <s v="2024-07-26"/>
    <s v="2024-07-31 09:27:41"/>
    <s v="0000-00-00 00:00:00"/>
    <s v="0000-00-00 00:00:00"/>
    <s v="0000-00-00 00:00:00"/>
    <s v="0000-00-00 00:00:00"/>
    <s v="2024-07-30"/>
    <s v="2024-08-05"/>
    <s v="2024-08-27"/>
    <s v="2024-08-30"/>
    <s v="2024-09-09"/>
    <x v="2"/>
    <s v="Medellin"/>
    <s v="TRANSP06"/>
    <x v="59"/>
    <m/>
    <x v="0"/>
    <n v="1"/>
    <x v="0"/>
    <x v="0"/>
    <x v="0"/>
    <n v="2640000"/>
    <x v="0"/>
    <x v="1"/>
    <x v="1"/>
    <x v="7"/>
  </r>
  <r>
    <x v="422"/>
    <x v="330"/>
    <s v="CUBRIMIENTO"/>
    <x v="0"/>
    <s v="CLIENTE NOS COMPRO - ALTERNATIVA PERDIDA"/>
    <s v="2025-10-03"/>
    <s v="2024-07-26"/>
    <s v="2024-07-31 09:27:41"/>
    <s v="0000-00-00 00:00:00"/>
    <s v="0000-00-00 00:00:00"/>
    <s v="0000-00-00 00:00:00"/>
    <s v="0000-00-00 00:00:00"/>
    <s v="2024-07-30"/>
    <s v="2024-08-05"/>
    <s v="2024-08-27"/>
    <s v="2024-08-30"/>
    <s v="2024-09-09"/>
    <x v="2"/>
    <s v="Medellin"/>
    <s v="TRANSP06"/>
    <x v="59"/>
    <m/>
    <x v="0"/>
    <n v="1"/>
    <x v="0"/>
    <x v="0"/>
    <x v="0"/>
    <n v="560000"/>
    <x v="0"/>
    <x v="1"/>
    <x v="1"/>
    <x v="7"/>
  </r>
  <r>
    <x v="423"/>
    <x v="265"/>
    <s v="CUBRIMIENTO"/>
    <x v="0"/>
    <m/>
    <s v="2024-06-27"/>
    <s v="2024-06-27"/>
    <s v="2024-06-27 14:39:12"/>
    <s v="0000-00-00 00:00:00"/>
    <s v="2024-06-27 14:39:21"/>
    <s v="2024-06-28 11:49:59"/>
    <s v="0000-00-00 00:00:00"/>
    <s v="2024-06-28"/>
    <s v="2024-06-28"/>
    <s v="2024-07-12"/>
    <s v="2024-07-23"/>
    <s v="2024-07-23"/>
    <x v="0"/>
    <s v="Toscany"/>
    <s v="29"/>
    <x v="280"/>
    <m/>
    <x v="0"/>
    <n v="7"/>
    <x v="0"/>
    <x v="0"/>
    <x v="0"/>
    <n v="368200"/>
    <x v="0"/>
    <x v="0"/>
    <x v="0"/>
    <x v="1"/>
  </r>
  <r>
    <x v="423"/>
    <x v="265"/>
    <s v="CUBRIMIENTO"/>
    <x v="0"/>
    <m/>
    <s v="2024-06-27"/>
    <s v="2024-06-27"/>
    <s v="2024-06-27 14:39:12"/>
    <s v="0000-00-00 00:00:00"/>
    <s v="2024-06-27 14:39:21"/>
    <s v="2024-06-28 11:49:59"/>
    <s v="0000-00-00 00:00:00"/>
    <s v="2024-06-28"/>
    <s v="2024-06-28"/>
    <s v="2024-07-12"/>
    <s v="2024-07-23"/>
    <s v="2024-07-23"/>
    <x v="0"/>
    <s v="Toscany"/>
    <s v="54"/>
    <x v="419"/>
    <m/>
    <x v="0"/>
    <n v="23"/>
    <x v="0"/>
    <x v="0"/>
    <x v="0"/>
    <n v="1209800"/>
    <x v="0"/>
    <x v="0"/>
    <x v="0"/>
    <x v="1"/>
  </r>
  <r>
    <x v="424"/>
    <x v="331"/>
    <s v="CUBRIMIENTO"/>
    <x v="0"/>
    <m/>
    <s v="2024-06-28"/>
    <s v="2024-08-19"/>
    <s v="2024-08-22 14:47:29"/>
    <s v="0000-00-00 00:00:00"/>
    <s v="2024-08-24 10:27:51"/>
    <s v="2024-08-24 16:39:15"/>
    <s v="2024-09-03 10:07:06"/>
    <s v="2024-08-21"/>
    <s v="2024-08-21"/>
    <s v="2024-08-22"/>
    <s v="2024-08-28"/>
    <s v="2024-08-30"/>
    <x v="1"/>
    <s v="Medellin"/>
    <s v="SERV03"/>
    <x v="9"/>
    <m/>
    <x v="0"/>
    <n v="1"/>
    <x v="0"/>
    <x v="0"/>
    <x v="0"/>
    <n v="300000"/>
    <x v="0"/>
    <x v="1"/>
    <x v="1"/>
    <x v="7"/>
  </r>
  <r>
    <x v="424"/>
    <x v="331"/>
    <s v="CUBRIMIENTO"/>
    <x v="0"/>
    <m/>
    <s v="2024-06-28"/>
    <s v="2024-08-19"/>
    <s v="2024-08-22 14:47:29"/>
    <s v="0000-00-00 00:00:00"/>
    <s v="2024-08-24 10:27:51"/>
    <s v="2024-08-24 16:39:15"/>
    <s v="2024-09-03 10:07:06"/>
    <s v="2024-08-21"/>
    <s v="2024-08-21"/>
    <s v="2024-08-22"/>
    <s v="2024-08-28"/>
    <s v="2024-08-30"/>
    <x v="1"/>
    <s v="Medellin"/>
    <s v="SERVLAV04"/>
    <x v="58"/>
    <m/>
    <x v="0"/>
    <n v="1"/>
    <x v="0"/>
    <x v="0"/>
    <x v="0"/>
    <n v="902500"/>
    <x v="0"/>
    <x v="1"/>
    <x v="1"/>
    <x v="7"/>
  </r>
  <r>
    <x v="424"/>
    <x v="331"/>
    <s v="CUBRIMIENTO"/>
    <x v="0"/>
    <m/>
    <s v="2024-06-28"/>
    <s v="2024-08-19"/>
    <s v="2024-08-22 14:47:29"/>
    <s v="0000-00-00 00:00:00"/>
    <s v="2024-08-24 10:27:51"/>
    <s v="2024-08-24 16:39:15"/>
    <s v="2024-09-03 10:07:06"/>
    <s v="2024-08-21"/>
    <s v="2024-08-21"/>
    <s v="2024-08-22"/>
    <s v="2024-08-28"/>
    <s v="2024-08-30"/>
    <x v="1"/>
    <s v="Medellin"/>
    <s v="TRANSP06"/>
    <x v="59"/>
    <m/>
    <x v="0"/>
    <n v="1"/>
    <x v="0"/>
    <x v="0"/>
    <x v="0"/>
    <n v="100000"/>
    <x v="0"/>
    <x v="1"/>
    <x v="1"/>
    <x v="7"/>
  </r>
  <r>
    <x v="425"/>
    <x v="332"/>
    <s v="CUBRIMIENTO"/>
    <x v="0"/>
    <m/>
    <s v="2024-06-28"/>
    <s v="2024-07-16"/>
    <s v="2024-07-18 09:30:31"/>
    <s v="0000-00-00 00:00:00"/>
    <s v="2024-07-25 11:05:31"/>
    <s v="2024-07-29 07:39:14"/>
    <s v="2024-08-10 10:51:29"/>
    <s v="2024-07-18"/>
    <s v="2024-07-18"/>
    <s v="2024-08-01"/>
    <s v="2024-08-12"/>
    <s v="2024-08-14"/>
    <x v="1"/>
    <s v="Barranquilla"/>
    <s v="REP043"/>
    <x v="188"/>
    <m/>
    <x v="0"/>
    <n v="1"/>
    <x v="0"/>
    <x v="0"/>
    <x v="0"/>
    <n v="300000"/>
    <x v="0"/>
    <x v="0"/>
    <x v="0"/>
    <x v="7"/>
  </r>
  <r>
    <x v="425"/>
    <x v="332"/>
    <s v="CUBRIMIENTO"/>
    <x v="0"/>
    <m/>
    <s v="2024-06-28"/>
    <s v="2024-07-16"/>
    <s v="2024-07-18 09:30:31"/>
    <s v="0000-00-00 00:00:00"/>
    <s v="2024-07-25 11:05:31"/>
    <s v="2024-07-29 07:39:14"/>
    <s v="2024-08-10 10:51:29"/>
    <s v="2024-07-18"/>
    <s v="2024-07-18"/>
    <s v="2024-08-01"/>
    <s v="2024-08-12"/>
    <s v="2024-08-14"/>
    <x v="1"/>
    <s v="Barranquilla"/>
    <s v="REP044"/>
    <x v="206"/>
    <m/>
    <x v="0"/>
    <n v="1"/>
    <x v="0"/>
    <x v="0"/>
    <x v="0"/>
    <n v="200000"/>
    <x v="0"/>
    <x v="1"/>
    <x v="1"/>
    <x v="7"/>
  </r>
  <r>
    <x v="425"/>
    <x v="332"/>
    <s v="CUBRIMIENTO"/>
    <x v="0"/>
    <m/>
    <s v="2024-06-28"/>
    <s v="2024-07-16"/>
    <s v="2024-07-18 09:30:31"/>
    <s v="0000-00-00 00:00:00"/>
    <s v="2024-07-25 11:05:31"/>
    <s v="2024-07-29 07:39:14"/>
    <s v="2024-08-10 10:51:29"/>
    <s v="2024-07-18"/>
    <s v="2024-07-18"/>
    <s v="2024-08-01"/>
    <s v="2024-08-12"/>
    <s v="2024-08-14"/>
    <x v="1"/>
    <s v="Barranquilla"/>
    <s v="SERV03"/>
    <x v="9"/>
    <m/>
    <x v="0"/>
    <n v="1"/>
    <x v="0"/>
    <x v="0"/>
    <x v="0"/>
    <n v="300000"/>
    <x v="0"/>
    <x v="1"/>
    <x v="1"/>
    <x v="7"/>
  </r>
  <r>
    <x v="426"/>
    <x v="333"/>
    <s v="CUBRIMIENTO"/>
    <x v="0"/>
    <m/>
    <s v="2024-06-28"/>
    <s v="2024-07-15"/>
    <s v="2024-07-30 14:58:13"/>
    <s v="2024-08-01 16:04:51"/>
    <s v="2024-08-01 16:33:16"/>
    <s v="2024-08-02 17:54:17"/>
    <s v="2024-08-05 11:41:59"/>
    <s v="2024-07-17"/>
    <s v="2024-07-19"/>
    <s v="2024-07-24"/>
    <s v="2024-07-26"/>
    <s v="2024-08-05"/>
    <x v="1"/>
    <s v="Cali"/>
    <s v="SPOT05"/>
    <x v="527"/>
    <m/>
    <x v="0"/>
    <n v="1"/>
    <x v="0"/>
    <x v="0"/>
    <x v="0"/>
    <n v="1645524"/>
    <x v="0"/>
    <x v="0"/>
    <x v="0"/>
    <x v="1"/>
  </r>
  <r>
    <x v="427"/>
    <x v="334"/>
    <s v="MUEBLES CC CUBRIMIENTOS"/>
    <x v="0"/>
    <m/>
    <s v="2024-06-28"/>
    <s v="2024-07-23"/>
    <s v="2024-07-25 09:28:31"/>
    <s v="0000-00-00 00:00:00"/>
    <s v="2024-09-05 15:19:28"/>
    <s v="2024-09-05 15:19:58"/>
    <s v="2024-12-10 16:26:06"/>
    <s v="2024-07-25"/>
    <s v="2024-07-25"/>
    <s v="2024-08-30"/>
    <s v="2024-09-05"/>
    <s v="2024-09-09"/>
    <x v="1"/>
    <s v="Medellin"/>
    <s v="5325"/>
    <x v="33"/>
    <m/>
    <x v="2"/>
    <n v="1"/>
    <x v="0"/>
    <x v="0"/>
    <x v="0"/>
    <n v="257286"/>
    <x v="0"/>
    <x v="0"/>
    <x v="0"/>
    <x v="7"/>
  </r>
  <r>
    <x v="427"/>
    <x v="334"/>
    <s v="MUEBLES CC CUBRIMIENTOS"/>
    <x v="0"/>
    <m/>
    <s v="2024-06-28"/>
    <s v="2024-07-23"/>
    <s v="2024-07-25 09:28:31"/>
    <s v="0000-00-00 00:00:00"/>
    <s v="2024-09-05 15:19:28"/>
    <s v="2024-09-05 15:19:58"/>
    <s v="2024-12-10 16:26:06"/>
    <s v="2024-07-25"/>
    <s v="2024-07-25"/>
    <s v="2024-08-30"/>
    <s v="2024-09-05"/>
    <s v="2024-09-09"/>
    <x v="1"/>
    <s v="Medellin"/>
    <s v="5326"/>
    <x v="90"/>
    <m/>
    <x v="2"/>
    <n v="2"/>
    <x v="0"/>
    <x v="0"/>
    <x v="0"/>
    <n v="1008108"/>
    <x v="0"/>
    <x v="0"/>
    <x v="0"/>
    <x v="7"/>
  </r>
  <r>
    <x v="427"/>
    <x v="334"/>
    <s v="MUEBLES CC CUBRIMIENTOS"/>
    <x v="0"/>
    <m/>
    <s v="2024-06-28"/>
    <s v="2024-07-23"/>
    <s v="2024-07-25 09:28:31"/>
    <s v="0000-00-00 00:00:00"/>
    <s v="2024-09-05 15:19:28"/>
    <s v="2024-09-05 15:19:58"/>
    <s v="2024-12-10 16:26:06"/>
    <s v="2024-07-25"/>
    <s v="2024-07-25"/>
    <s v="2024-08-30"/>
    <s v="2024-09-05"/>
    <s v="2024-09-09"/>
    <x v="1"/>
    <s v="Medellin"/>
    <s v="8974"/>
    <x v="342"/>
    <s v="LONA DICKSON ARENA VETEADO U337"/>
    <x v="4"/>
    <n v="1"/>
    <x v="0"/>
    <x v="0"/>
    <x v="0"/>
    <n v="3031600"/>
    <x v="0"/>
    <x v="0"/>
    <x v="0"/>
    <x v="7"/>
  </r>
  <r>
    <x v="427"/>
    <x v="334"/>
    <s v="MUEBLES CC CUBRIMIENTOS"/>
    <x v="0"/>
    <m/>
    <s v="2024-06-28"/>
    <s v="2024-07-23"/>
    <s v="2024-07-25 09:28:31"/>
    <s v="0000-00-00 00:00:00"/>
    <s v="2024-09-05 15:19:28"/>
    <s v="2024-09-05 15:19:58"/>
    <s v="2024-12-10 16:26:06"/>
    <s v="2024-07-25"/>
    <s v="2024-07-25"/>
    <s v="2024-08-30"/>
    <s v="2024-09-05"/>
    <s v="2024-09-09"/>
    <x v="1"/>
    <s v="Medellin"/>
    <s v="9226"/>
    <x v="528"/>
    <s v="LONA DICKSON ARENA VETEADO U337"/>
    <x v="2"/>
    <n v="2"/>
    <x v="0"/>
    <x v="0"/>
    <x v="0"/>
    <n v="7472000"/>
    <x v="0"/>
    <x v="0"/>
    <x v="0"/>
    <x v="7"/>
  </r>
  <r>
    <x v="428"/>
    <x v="335"/>
    <s v="CUBRIMIENTO"/>
    <x v="0"/>
    <m/>
    <s v="2024-06-28"/>
    <s v="2024-09-03"/>
    <s v="2024-09-03 16:49:05"/>
    <s v="2024-09-09 18:06:38"/>
    <s v="2024-09-18 11:34:36"/>
    <s v="2024-09-24 07:55:29"/>
    <s v="2024-10-21 11:55:16"/>
    <s v="2024-09-05"/>
    <s v="2024-09-11"/>
    <s v="2024-09-20"/>
    <s v="2024-09-26"/>
    <s v="2024-10-03"/>
    <x v="3"/>
    <s v="Cali"/>
    <s v="27249"/>
    <x v="64"/>
    <m/>
    <x v="0"/>
    <n v="1"/>
    <x v="0"/>
    <x v="0"/>
    <x v="0"/>
    <n v="227082"/>
    <x v="0"/>
    <x v="0"/>
    <x v="0"/>
    <x v="4"/>
  </r>
  <r>
    <x v="428"/>
    <x v="335"/>
    <s v="CUBRIMIENTO"/>
    <x v="0"/>
    <m/>
    <s v="2024-06-28"/>
    <s v="2024-09-03"/>
    <s v="2024-09-03 16:49:05"/>
    <s v="2024-09-09 18:06:38"/>
    <s v="2024-09-18 11:34:36"/>
    <s v="2024-09-24 07:55:29"/>
    <s v="2024-10-21 11:55:16"/>
    <s v="2024-09-05"/>
    <s v="2024-09-11"/>
    <s v="2024-09-20"/>
    <s v="2024-09-26"/>
    <s v="2024-10-03"/>
    <x v="3"/>
    <s v="Cali"/>
    <s v="6543"/>
    <x v="123"/>
    <m/>
    <x v="0"/>
    <n v="1"/>
    <x v="0"/>
    <x v="0"/>
    <x v="0"/>
    <n v="65920"/>
    <x v="0"/>
    <x v="0"/>
    <x v="0"/>
    <x v="4"/>
  </r>
  <r>
    <x v="428"/>
    <x v="335"/>
    <s v="CUBRIMIENTO"/>
    <x v="0"/>
    <m/>
    <s v="2024-06-28"/>
    <s v="2024-09-03"/>
    <s v="2024-09-03 16:49:05"/>
    <s v="2024-09-09 18:06:38"/>
    <s v="2024-09-18 11:34:36"/>
    <s v="2024-09-24 07:55:29"/>
    <s v="2024-10-21 11:55:16"/>
    <s v="2024-09-05"/>
    <s v="2024-09-11"/>
    <s v="2024-09-20"/>
    <s v="2024-09-26"/>
    <s v="2024-10-03"/>
    <x v="3"/>
    <s v="Cali"/>
    <s v="SOLAPA01"/>
    <x v="69"/>
    <m/>
    <x v="8"/>
    <n v="1"/>
    <x v="79"/>
    <x v="0"/>
    <x v="0"/>
    <n v="181486"/>
    <x v="0"/>
    <x v="0"/>
    <x v="0"/>
    <x v="4"/>
  </r>
  <r>
    <x v="428"/>
    <x v="335"/>
    <s v="CUBRIMIENTO"/>
    <x v="0"/>
    <m/>
    <s v="2024-06-28"/>
    <s v="2024-09-03"/>
    <s v="2024-09-03 16:49:05"/>
    <s v="2024-09-09 18:06:38"/>
    <s v="2024-09-18 11:34:36"/>
    <s v="2024-09-24 07:55:29"/>
    <s v="2024-10-21 11:55:16"/>
    <s v="2024-09-05"/>
    <s v="2024-09-11"/>
    <s v="2024-09-20"/>
    <s v="2024-09-26"/>
    <s v="2024-10-03"/>
    <x v="3"/>
    <s v="Cali"/>
    <s v="SOMB03"/>
    <x v="161"/>
    <s v="LONA DICKSON VERDE FORESTA REF:6687"/>
    <x v="3"/>
    <n v="1"/>
    <x v="79"/>
    <x v="0"/>
    <x v="3"/>
    <n v="4564168"/>
    <x v="0"/>
    <x v="6"/>
    <x v="8"/>
    <x v="4"/>
  </r>
  <r>
    <x v="429"/>
    <x v="336"/>
    <s v="CUBRIMIENTO"/>
    <x v="0"/>
    <m/>
    <s v="2024-06-28"/>
    <s v="2024-07-09"/>
    <s v="2024-07-09 15:00:03"/>
    <s v="0000-00-00 00:00:00"/>
    <s v="2024-07-27 13:40:12"/>
    <s v="2024-07-30 17:19:32"/>
    <s v="0000-00-00 00:00:00"/>
    <s v="2024-07-11"/>
    <s v="2024-07-11"/>
    <s v="2024-07-29"/>
    <s v="2024-08-02"/>
    <s v="2024-08-02"/>
    <x v="0"/>
    <s v="Cali"/>
    <s v="REP027"/>
    <x v="62"/>
    <m/>
    <x v="0"/>
    <n v="2"/>
    <x v="0"/>
    <x v="0"/>
    <x v="0"/>
    <n v="360000"/>
    <x v="0"/>
    <x v="0"/>
    <x v="0"/>
    <x v="1"/>
  </r>
  <r>
    <x v="430"/>
    <x v="337"/>
    <s v="CUBRIMIENTO"/>
    <x v="0"/>
    <m/>
    <s v="2024-06-28"/>
    <s v="2024-06-30"/>
    <s v="2024-07-09 09:34:59"/>
    <s v="2024-07-31 17:37:20"/>
    <s v="2024-08-15 07:56:29"/>
    <s v="2024-08-15 07:57:21"/>
    <s v="2024-10-29 09:20:56"/>
    <s v="2024-07-02"/>
    <s v="2024-07-10"/>
    <s v="2024-07-22"/>
    <s v="2024-07-30"/>
    <s v="2024-08-07"/>
    <x v="3"/>
    <s v="Barranquilla"/>
    <s v="27249"/>
    <x v="64"/>
    <m/>
    <x v="0"/>
    <n v="1"/>
    <x v="0"/>
    <x v="0"/>
    <x v="0"/>
    <n v="137889"/>
    <x v="0"/>
    <x v="0"/>
    <x v="0"/>
    <x v="1"/>
  </r>
  <r>
    <x v="430"/>
    <x v="337"/>
    <s v="CUBRIMIENTO"/>
    <x v="0"/>
    <m/>
    <s v="2024-06-28"/>
    <s v="2024-06-30"/>
    <s v="2024-07-09 09:34:59"/>
    <s v="2024-07-31 17:37:20"/>
    <s v="2024-08-15 07:56:29"/>
    <s v="2024-08-15 07:57:21"/>
    <s v="2024-10-29 09:20:56"/>
    <s v="2024-07-02"/>
    <s v="2024-07-10"/>
    <s v="2024-07-22"/>
    <s v="2024-07-30"/>
    <s v="2024-08-07"/>
    <x v="3"/>
    <s v="Barranquilla"/>
    <s v="PLITE14"/>
    <x v="100"/>
    <s v="LONA DICKSON GRIS VETEADO (U406) 1.20M"/>
    <x v="4"/>
    <n v="1"/>
    <x v="3"/>
    <x v="0"/>
    <x v="76"/>
    <n v="4478692"/>
    <x v="0"/>
    <x v="4"/>
    <x v="6"/>
    <x v="1"/>
  </r>
  <r>
    <x v="430"/>
    <x v="337"/>
    <s v="CUBRIMIENTO"/>
    <x v="0"/>
    <m/>
    <s v="2024-06-28"/>
    <s v="2024-06-30"/>
    <s v="2024-07-09 09:34:59"/>
    <s v="2024-07-31 17:37:20"/>
    <s v="2024-08-15 07:56:29"/>
    <s v="2024-08-15 07:57:21"/>
    <s v="2024-10-29 09:20:56"/>
    <s v="2024-07-02"/>
    <s v="2024-07-10"/>
    <s v="2024-07-22"/>
    <s v="2024-07-30"/>
    <s v="2024-08-07"/>
    <x v="3"/>
    <s v="Barranquilla"/>
    <s v="PLT09"/>
    <x v="101"/>
    <m/>
    <x v="2"/>
    <n v="2"/>
    <x v="0"/>
    <x v="0"/>
    <x v="18"/>
    <n v="873626"/>
    <x v="0"/>
    <x v="0"/>
    <x v="0"/>
    <x v="1"/>
  </r>
  <r>
    <x v="431"/>
    <x v="338"/>
    <s v="CUBRIMIENTO"/>
    <x v="0"/>
    <m/>
    <s v="2024-06-28"/>
    <s v="2024-07-06"/>
    <s v="2024-07-17 15:21:33"/>
    <s v="2024-07-22 09:50:31"/>
    <s v="2024-08-08 17:52:20"/>
    <s v="2024-08-12 16:09:53"/>
    <s v="2024-08-13 17:55:39"/>
    <s v="2024-07-18"/>
    <s v="2024-07-19"/>
    <s v="2024-08-02"/>
    <s v="2024-08-07"/>
    <s v="2024-08-14"/>
    <x v="1"/>
    <s v="Cali"/>
    <s v="FLANCHE01"/>
    <x v="51"/>
    <m/>
    <x v="3"/>
    <n v="1"/>
    <x v="43"/>
    <x v="0"/>
    <x v="0"/>
    <n v="957484"/>
    <x v="0"/>
    <x v="0"/>
    <x v="0"/>
    <x v="7"/>
  </r>
  <r>
    <x v="431"/>
    <x v="338"/>
    <s v="CUBRIMIENTO"/>
    <x v="0"/>
    <m/>
    <s v="2024-06-28"/>
    <s v="2024-07-06"/>
    <s v="2024-07-17 15:21:33"/>
    <s v="2024-07-22 09:50:31"/>
    <s v="2024-08-08 17:52:20"/>
    <s v="2024-08-12 16:09:53"/>
    <s v="2024-08-13 17:55:39"/>
    <s v="2024-07-18"/>
    <s v="2024-07-19"/>
    <s v="2024-08-02"/>
    <s v="2024-08-07"/>
    <s v="2024-08-14"/>
    <x v="1"/>
    <s v="Cali"/>
    <s v="REP035"/>
    <x v="45"/>
    <m/>
    <x v="0"/>
    <n v="1"/>
    <x v="0"/>
    <x v="0"/>
    <x v="0"/>
    <n v="178750"/>
    <x v="0"/>
    <x v="0"/>
    <x v="0"/>
    <x v="7"/>
  </r>
  <r>
    <x v="432"/>
    <x v="61"/>
    <s v="MUEBLES CC CUBRIMIENTOS"/>
    <x v="0"/>
    <m/>
    <s v="2024-06-28"/>
    <s v="2024-07-02"/>
    <s v="2024-07-02 14:51:43"/>
    <s v="0000-00-00 00:00:00"/>
    <s v="2024-07-03 09:38:12"/>
    <s v="2024-07-03 09:44:31"/>
    <s v="2024-08-20 09:32:58"/>
    <s v="2024-07-04"/>
    <s v="2024-07-04"/>
    <s v="2024-07-30"/>
    <s v="2024-08-05"/>
    <s v="2024-08-23"/>
    <x v="1"/>
    <s v="Medellin"/>
    <s v="100235"/>
    <x v="217"/>
    <s v="LONA DICKSON CRUDO REF:6020"/>
    <x v="0"/>
    <n v="1"/>
    <x v="0"/>
    <x v="0"/>
    <x v="0"/>
    <n v="0"/>
    <x v="0"/>
    <x v="2"/>
    <x v="0"/>
    <x v="1"/>
  </r>
  <r>
    <x v="432"/>
    <x v="61"/>
    <s v="MUEBLES CC CUBRIMIENTOS"/>
    <x v="0"/>
    <m/>
    <s v="2024-06-28"/>
    <s v="2024-07-02"/>
    <s v="2024-07-02 14:51:43"/>
    <s v="0000-00-00 00:00:00"/>
    <s v="2024-07-03 09:38:12"/>
    <s v="2024-07-03 09:44:31"/>
    <s v="2024-08-20 09:32:58"/>
    <s v="2024-07-04"/>
    <s v="2024-07-04"/>
    <s v="2024-07-30"/>
    <s v="2024-08-05"/>
    <s v="2024-08-23"/>
    <x v="1"/>
    <s v="Medellin"/>
    <s v="5453"/>
    <x v="401"/>
    <m/>
    <x v="4"/>
    <n v="6"/>
    <x v="0"/>
    <x v="0"/>
    <x v="0"/>
    <n v="0"/>
    <x v="0"/>
    <x v="2"/>
    <x v="0"/>
    <x v="1"/>
  </r>
  <r>
    <x v="432"/>
    <x v="61"/>
    <s v="MUEBLES CC CUBRIMIENTOS"/>
    <x v="0"/>
    <m/>
    <s v="2024-06-28"/>
    <s v="2024-07-02"/>
    <s v="2024-07-02 14:51:43"/>
    <s v="0000-00-00 00:00:00"/>
    <s v="2024-07-03 09:38:12"/>
    <s v="2024-07-03 09:44:31"/>
    <s v="2024-08-20 09:32:58"/>
    <s v="2024-07-04"/>
    <s v="2024-07-04"/>
    <s v="2024-07-30"/>
    <s v="2024-08-05"/>
    <s v="2024-08-23"/>
    <x v="1"/>
    <s v="Medellin"/>
    <s v="8165"/>
    <x v="322"/>
    <m/>
    <x v="4"/>
    <n v="1"/>
    <x v="0"/>
    <x v="0"/>
    <x v="0"/>
    <n v="0"/>
    <x v="0"/>
    <x v="2"/>
    <x v="0"/>
    <x v="1"/>
  </r>
  <r>
    <x v="432"/>
    <x v="61"/>
    <s v="MUEBLES CC CUBRIMIENTOS"/>
    <x v="0"/>
    <m/>
    <s v="2024-06-28"/>
    <s v="2024-07-02"/>
    <s v="2024-07-02 14:51:43"/>
    <s v="0000-00-00 00:00:00"/>
    <s v="2024-07-03 09:38:12"/>
    <s v="2024-07-03 09:44:31"/>
    <s v="2024-08-20 09:32:58"/>
    <s v="2024-07-04"/>
    <s v="2024-07-04"/>
    <s v="2024-07-30"/>
    <s v="2024-08-05"/>
    <s v="2024-08-23"/>
    <x v="1"/>
    <s v="Medellin"/>
    <s v="967110"/>
    <x v="436"/>
    <m/>
    <x v="0"/>
    <n v="1"/>
    <x v="0"/>
    <x v="0"/>
    <x v="0"/>
    <n v="0"/>
    <x v="0"/>
    <x v="2"/>
    <x v="0"/>
    <x v="1"/>
  </r>
  <r>
    <x v="433"/>
    <x v="339"/>
    <s v="MUEBLES CC CUBRIMIENTOS"/>
    <x v="0"/>
    <m/>
    <s v="2024-06-29"/>
    <s v="2024-09-24"/>
    <s v="2024-09-25 12:44:15"/>
    <s v="0000-00-00 00:00:00"/>
    <s v="2024-10-17 16:22:17"/>
    <s v="2024-10-18 10:09:14"/>
    <s v="2024-10-28 07:43:03"/>
    <s v="2024-09-26"/>
    <s v="2024-09-26"/>
    <s v="2024-10-18"/>
    <s v="2024-10-22"/>
    <s v="2024-10-24"/>
    <x v="3"/>
    <s v="Cali"/>
    <s v="2046"/>
    <x v="529"/>
    <m/>
    <x v="3"/>
    <n v="1"/>
    <x v="0"/>
    <x v="0"/>
    <x v="0"/>
    <n v="646033"/>
    <x v="0"/>
    <x v="2"/>
    <x v="0"/>
    <x v="0"/>
  </r>
  <r>
    <x v="433"/>
    <x v="339"/>
    <s v="MUEBLES CC CUBRIMIENTOS"/>
    <x v="0"/>
    <m/>
    <s v="2024-06-29"/>
    <s v="2024-09-24"/>
    <s v="2024-09-25 12:44:15"/>
    <s v="0000-00-00 00:00:00"/>
    <s v="2024-10-17 16:22:17"/>
    <s v="2024-10-18 10:09:14"/>
    <s v="2024-10-28 07:43:03"/>
    <s v="2024-09-26"/>
    <s v="2024-09-26"/>
    <s v="2024-10-18"/>
    <s v="2024-10-22"/>
    <s v="2024-10-24"/>
    <x v="3"/>
    <s v="Cali"/>
    <s v="5121"/>
    <x v="255"/>
    <m/>
    <x v="0"/>
    <n v="4"/>
    <x v="0"/>
    <x v="0"/>
    <x v="0"/>
    <n v="1494344"/>
    <x v="0"/>
    <x v="2"/>
    <x v="0"/>
    <x v="0"/>
  </r>
  <r>
    <x v="433"/>
    <x v="339"/>
    <s v="MUEBLES CC CUBRIMIENTOS"/>
    <x v="0"/>
    <m/>
    <s v="2024-06-29"/>
    <s v="2024-09-24"/>
    <s v="2024-09-25 12:44:15"/>
    <s v="0000-00-00 00:00:00"/>
    <s v="2024-10-17 16:22:17"/>
    <s v="2024-10-18 10:09:14"/>
    <s v="2024-10-28 07:43:03"/>
    <s v="2024-09-26"/>
    <s v="2024-09-26"/>
    <s v="2024-10-18"/>
    <s v="2024-10-22"/>
    <s v="2024-10-24"/>
    <x v="3"/>
    <s v="Cali"/>
    <s v="9708"/>
    <x v="195"/>
    <s v="PENDIENTE DEFINIR CLIENTE"/>
    <x v="0"/>
    <n v="1"/>
    <x v="0"/>
    <x v="0"/>
    <x v="0"/>
    <n v="1057941"/>
    <x v="0"/>
    <x v="0"/>
    <x v="0"/>
    <x v="0"/>
  </r>
  <r>
    <x v="434"/>
    <x v="160"/>
    <s v="MUEBLES CC CUBRIMIENTOS"/>
    <x v="0"/>
    <m/>
    <s v="2024-06-29"/>
    <s v="2024-07-24"/>
    <s v="2024-07-25 09:46:40"/>
    <s v="0000-00-00 00:00:00"/>
    <s v="2024-08-13 09:23:24"/>
    <s v="2024-08-13 09:23:44"/>
    <s v="2024-11-19 17:00:41"/>
    <s v="2024-07-26"/>
    <s v="2024-07-26"/>
    <s v="2024-08-30"/>
    <s v="2024-09-04"/>
    <s v="2024-09-25"/>
    <x v="1"/>
    <s v="Cali"/>
    <s v="13672"/>
    <x v="46"/>
    <s v="FURNISCREEN BEIGE  2M EB4027W G8 625GR"/>
    <x v="0"/>
    <n v="1"/>
    <x v="0"/>
    <x v="0"/>
    <x v="0"/>
    <n v="0"/>
    <x v="0"/>
    <x v="2"/>
    <x v="0"/>
    <x v="7"/>
  </r>
  <r>
    <x v="434"/>
    <x v="160"/>
    <s v="MUEBLES CC CUBRIMIENTOS"/>
    <x v="0"/>
    <m/>
    <s v="2024-06-29"/>
    <s v="2024-07-24"/>
    <s v="2024-07-25 09:46:40"/>
    <s v="0000-00-00 00:00:00"/>
    <s v="2024-08-13 09:23:24"/>
    <s v="2024-08-13 09:23:44"/>
    <s v="2024-11-19 17:00:41"/>
    <s v="2024-07-26"/>
    <s v="2024-07-26"/>
    <s v="2024-08-30"/>
    <s v="2024-09-04"/>
    <s v="2024-09-25"/>
    <x v="1"/>
    <s v="Cali"/>
    <s v="14784"/>
    <x v="83"/>
    <m/>
    <x v="0"/>
    <n v="4"/>
    <x v="0"/>
    <x v="0"/>
    <x v="0"/>
    <n v="0"/>
    <x v="0"/>
    <x v="2"/>
    <x v="0"/>
    <x v="7"/>
  </r>
  <r>
    <x v="434"/>
    <x v="160"/>
    <s v="MUEBLES CC CUBRIMIENTOS"/>
    <x v="0"/>
    <m/>
    <s v="2024-06-29"/>
    <s v="2024-07-24"/>
    <s v="2024-07-25 09:46:40"/>
    <s v="0000-00-00 00:00:00"/>
    <s v="2024-08-13 09:23:24"/>
    <s v="2024-08-13 09:23:44"/>
    <s v="2024-11-19 17:00:41"/>
    <s v="2024-07-26"/>
    <s v="2024-07-26"/>
    <s v="2024-08-30"/>
    <s v="2024-09-04"/>
    <s v="2024-09-25"/>
    <x v="1"/>
    <s v="Cali"/>
    <s v="5121"/>
    <x v="255"/>
    <m/>
    <x v="0"/>
    <n v="4"/>
    <x v="0"/>
    <x v="0"/>
    <x v="0"/>
    <n v="0"/>
    <x v="0"/>
    <x v="2"/>
    <x v="0"/>
    <x v="7"/>
  </r>
  <r>
    <x v="434"/>
    <x v="160"/>
    <s v="MUEBLES CC CUBRIMIENTOS"/>
    <x v="0"/>
    <m/>
    <s v="2024-06-29"/>
    <s v="2024-07-24"/>
    <s v="2024-07-25 09:46:40"/>
    <s v="0000-00-00 00:00:00"/>
    <s v="2024-08-13 09:23:24"/>
    <s v="2024-08-13 09:23:44"/>
    <s v="2024-11-19 17:00:41"/>
    <s v="2024-07-26"/>
    <s v="2024-07-26"/>
    <s v="2024-08-30"/>
    <s v="2024-09-04"/>
    <s v="2024-09-25"/>
    <x v="1"/>
    <s v="Cali"/>
    <s v="87898"/>
    <x v="530"/>
    <m/>
    <x v="0"/>
    <n v="1"/>
    <x v="0"/>
    <x v="0"/>
    <x v="0"/>
    <n v="0"/>
    <x v="0"/>
    <x v="2"/>
    <x v="0"/>
    <x v="7"/>
  </r>
  <r>
    <x v="435"/>
    <x v="340"/>
    <s v="CUBRIMIENTO"/>
    <x v="0"/>
    <m/>
    <s v="2024-07-04"/>
    <s v="2024-07-18"/>
    <s v="2024-07-23 14:48:01"/>
    <s v="2024-08-05 18:06:19"/>
    <s v="2024-08-21 11:21:37"/>
    <s v="2024-09-03 10:09:40"/>
    <s v="2024-09-12 16:26:37"/>
    <s v="2024-07-22"/>
    <s v="2024-07-24"/>
    <s v="2024-08-15"/>
    <s v="2024-08-28"/>
    <s v="2024-09-15"/>
    <x v="3"/>
    <s v="Bogota"/>
    <s v="27249"/>
    <x v="64"/>
    <m/>
    <x v="0"/>
    <n v="2"/>
    <x v="0"/>
    <x v="0"/>
    <x v="0"/>
    <n v="367704"/>
    <x v="0"/>
    <x v="0"/>
    <x v="0"/>
    <x v="7"/>
  </r>
  <r>
    <x v="435"/>
    <x v="340"/>
    <s v="CUBRIMIENTO"/>
    <x v="0"/>
    <m/>
    <s v="2024-07-04"/>
    <s v="2024-07-18"/>
    <s v="2024-07-23 14:48:01"/>
    <s v="2024-08-05 18:06:19"/>
    <s v="2024-08-21 11:21:37"/>
    <s v="2024-09-03 10:09:40"/>
    <s v="2024-09-12 16:26:37"/>
    <s v="2024-07-22"/>
    <s v="2024-07-24"/>
    <s v="2024-08-15"/>
    <s v="2024-08-28"/>
    <s v="2024-09-15"/>
    <x v="3"/>
    <s v="Bogota"/>
    <s v="6543"/>
    <x v="123"/>
    <m/>
    <x v="0"/>
    <n v="2"/>
    <x v="0"/>
    <x v="0"/>
    <x v="0"/>
    <n v="124800"/>
    <x v="0"/>
    <x v="0"/>
    <x v="0"/>
    <x v="7"/>
  </r>
  <r>
    <x v="435"/>
    <x v="340"/>
    <s v="CUBRIMIENTO"/>
    <x v="0"/>
    <m/>
    <s v="2024-07-04"/>
    <s v="2024-07-18"/>
    <s v="2024-07-23 14:48:01"/>
    <s v="2024-08-05 18:06:19"/>
    <s v="2024-08-21 11:21:37"/>
    <s v="2024-09-03 10:09:40"/>
    <s v="2024-09-12 16:26:37"/>
    <s v="2024-07-22"/>
    <s v="2024-07-24"/>
    <s v="2024-08-15"/>
    <s v="2024-08-28"/>
    <s v="2024-09-15"/>
    <x v="3"/>
    <s v="Bogota"/>
    <s v="FLANCHE01"/>
    <x v="51"/>
    <m/>
    <x v="3"/>
    <n v="1"/>
    <x v="61"/>
    <x v="0"/>
    <x v="0"/>
    <n v="728861"/>
    <x v="0"/>
    <x v="0"/>
    <x v="0"/>
    <x v="7"/>
  </r>
  <r>
    <x v="435"/>
    <x v="340"/>
    <s v="CUBRIMIENTO"/>
    <x v="0"/>
    <m/>
    <s v="2024-07-04"/>
    <s v="2024-07-18"/>
    <s v="2024-07-23 14:48:01"/>
    <s v="2024-08-05 18:06:19"/>
    <s v="2024-08-21 11:21:37"/>
    <s v="2024-09-03 10:09:40"/>
    <s v="2024-09-12 16:26:37"/>
    <s v="2024-07-22"/>
    <s v="2024-07-24"/>
    <s v="2024-08-15"/>
    <s v="2024-08-28"/>
    <s v="2024-09-15"/>
    <x v="3"/>
    <s v="Bogota"/>
    <s v="PLT09"/>
    <x v="101"/>
    <m/>
    <x v="3"/>
    <n v="3"/>
    <x v="0"/>
    <x v="0"/>
    <x v="37"/>
    <n v="2160351"/>
    <x v="0"/>
    <x v="0"/>
    <x v="0"/>
    <x v="7"/>
  </r>
  <r>
    <x v="435"/>
    <x v="340"/>
    <s v="CUBRIMIENTO"/>
    <x v="0"/>
    <m/>
    <s v="2024-07-04"/>
    <s v="2024-07-18"/>
    <s v="2024-07-23 14:48:01"/>
    <s v="2024-08-05 18:06:19"/>
    <s v="2024-08-21 11:21:37"/>
    <s v="2024-09-03 10:09:40"/>
    <s v="2024-09-12 16:26:37"/>
    <s v="2024-07-22"/>
    <s v="2024-07-24"/>
    <s v="2024-08-15"/>
    <s v="2024-08-28"/>
    <s v="2024-09-15"/>
    <x v="3"/>
    <s v="Bogota"/>
    <s v="PLT55"/>
    <x v="160"/>
    <m/>
    <x v="3"/>
    <n v="2"/>
    <x v="0"/>
    <x v="20"/>
    <x v="0"/>
    <n v="851178"/>
    <x v="0"/>
    <x v="0"/>
    <x v="0"/>
    <x v="7"/>
  </r>
  <r>
    <x v="435"/>
    <x v="340"/>
    <s v="CUBRIMIENTO"/>
    <x v="0"/>
    <m/>
    <s v="2024-07-04"/>
    <s v="2024-07-18"/>
    <s v="2024-07-23 14:48:01"/>
    <s v="2024-08-05 18:06:19"/>
    <s v="2024-08-21 11:21:37"/>
    <s v="2024-09-03 10:09:40"/>
    <s v="2024-09-12 16:26:37"/>
    <s v="2024-07-22"/>
    <s v="2024-07-24"/>
    <s v="2024-08-15"/>
    <s v="2024-08-28"/>
    <s v="2024-09-15"/>
    <x v="3"/>
    <s v="Bogota"/>
    <s v="SOMB01"/>
    <x v="71"/>
    <s v="LONA DICKSON CRUDO REF:6020"/>
    <x v="3"/>
    <n v="1"/>
    <x v="61"/>
    <x v="0"/>
    <x v="17"/>
    <n v="5107302"/>
    <x v="0"/>
    <x v="6"/>
    <x v="5"/>
    <x v="7"/>
  </r>
  <r>
    <x v="436"/>
    <x v="341"/>
    <s v="MUEBLES CC CUBRIMIENTOS"/>
    <x v="0"/>
    <m/>
    <s v="2024-07-02"/>
    <s v="2024-07-02"/>
    <s v="2024-07-03 13:14:04"/>
    <s v="0000-00-00 00:00:00"/>
    <s v="2024-07-03 13:14:10"/>
    <s v="2024-07-04 07:26:11"/>
    <s v="0000-00-00 00:00:00"/>
    <s v="2024-07-03"/>
    <s v="2024-07-03"/>
    <s v="2024-07-25"/>
    <s v="2024-08-06"/>
    <s v="2024-08-06"/>
    <x v="0"/>
    <s v="Toscany"/>
    <s v="12119"/>
    <x v="283"/>
    <m/>
    <x v="0"/>
    <n v="71"/>
    <x v="0"/>
    <x v="0"/>
    <x v="0"/>
    <n v="3550000"/>
    <x v="0"/>
    <x v="0"/>
    <x v="0"/>
    <x v="1"/>
  </r>
  <r>
    <x v="437"/>
    <x v="342"/>
    <s v="CUBRIMIENTO"/>
    <x v="0"/>
    <m/>
    <s v="2024-07-02"/>
    <s v="2024-07-02"/>
    <s v="2024-07-02 14:04:27"/>
    <s v="0000-00-00 00:00:00"/>
    <s v="2024-07-02 14:04:34"/>
    <s v="2024-07-03 08:50:59"/>
    <s v="0000-00-00 00:00:00"/>
    <s v="2024-07-03"/>
    <s v="2024-07-03"/>
    <s v="2024-07-09"/>
    <s v="2024-07-11"/>
    <s v="2024-07-11"/>
    <x v="0"/>
    <s v="Toscany"/>
    <s v="30"/>
    <x v="508"/>
    <m/>
    <x v="0"/>
    <n v="10"/>
    <x v="0"/>
    <x v="0"/>
    <x v="0"/>
    <n v="526000"/>
    <x v="0"/>
    <x v="0"/>
    <x v="0"/>
    <x v="1"/>
  </r>
  <r>
    <x v="438"/>
    <x v="343"/>
    <s v="CUBRIMIENTO"/>
    <x v="0"/>
    <m/>
    <s v="2024-07-02"/>
    <s v="2024-07-15"/>
    <s v="2024-07-16 14:07:25"/>
    <s v="0000-00-00 00:00:00"/>
    <s v="2024-07-19 10:40:28"/>
    <s v="2024-07-22 16:01:29"/>
    <s v="2024-10-10 08:29:59"/>
    <s v="2024-07-17"/>
    <s v="2024-07-17"/>
    <s v="2024-07-18"/>
    <s v="2024-07-25"/>
    <s v="2024-07-29"/>
    <x v="1"/>
    <s v="Medellin"/>
    <s v="19303"/>
    <x v="203"/>
    <m/>
    <x v="0"/>
    <n v="1"/>
    <x v="0"/>
    <x v="0"/>
    <x v="0"/>
    <n v="120000"/>
    <x v="0"/>
    <x v="0"/>
    <x v="0"/>
    <x v="1"/>
  </r>
  <r>
    <x v="438"/>
    <x v="343"/>
    <s v="CUBRIMIENTO"/>
    <x v="0"/>
    <m/>
    <s v="2024-07-02"/>
    <s v="2024-07-15"/>
    <s v="2024-07-16 14:07:25"/>
    <s v="0000-00-00 00:00:00"/>
    <s v="2024-07-19 10:40:28"/>
    <s v="2024-07-22 16:01:29"/>
    <s v="2024-10-10 08:29:59"/>
    <s v="2024-07-17"/>
    <s v="2024-07-17"/>
    <s v="2024-07-18"/>
    <s v="2024-07-25"/>
    <s v="2024-07-29"/>
    <x v="1"/>
    <s v="Medellin"/>
    <s v="SERV03"/>
    <x v="9"/>
    <m/>
    <x v="0"/>
    <n v="1"/>
    <x v="0"/>
    <x v="0"/>
    <x v="0"/>
    <n v="30000"/>
    <x v="0"/>
    <x v="1"/>
    <x v="1"/>
    <x v="1"/>
  </r>
  <r>
    <x v="439"/>
    <x v="344"/>
    <s v="CUBRIMIENTO"/>
    <x v="0"/>
    <m/>
    <s v="2024-07-02"/>
    <s v="2024-07-08"/>
    <s v="2024-07-09 13:37:25"/>
    <s v="0000-00-00 00:00:00"/>
    <s v="2024-07-09 16:12:50"/>
    <s v="2024-07-10 09:44:32"/>
    <s v="2024-12-03 08:28:05"/>
    <s v="2024-07-10"/>
    <s v="2024-07-10"/>
    <s v="2024-07-11"/>
    <s v="2024-07-15"/>
    <s v="2024-07-17"/>
    <x v="3"/>
    <s v="Medellin"/>
    <s v="SERV03"/>
    <x v="9"/>
    <m/>
    <x v="0"/>
    <n v="1"/>
    <x v="0"/>
    <x v="0"/>
    <x v="0"/>
    <n v="150000"/>
    <x v="0"/>
    <x v="1"/>
    <x v="1"/>
    <x v="1"/>
  </r>
  <r>
    <x v="439"/>
    <x v="344"/>
    <s v="CUBRIMIENTO"/>
    <x v="0"/>
    <m/>
    <s v="2024-07-02"/>
    <s v="2024-07-08"/>
    <s v="2024-07-09 13:37:25"/>
    <s v="0000-00-00 00:00:00"/>
    <s v="2024-07-09 16:12:50"/>
    <s v="2024-07-10 09:44:32"/>
    <s v="2024-12-03 08:28:05"/>
    <s v="2024-07-10"/>
    <s v="2024-07-10"/>
    <s v="2024-07-11"/>
    <s v="2024-07-15"/>
    <s v="2024-07-17"/>
    <x v="3"/>
    <s v="Medellin"/>
    <s v="SERVLAV01"/>
    <x v="173"/>
    <m/>
    <x v="0"/>
    <n v="1"/>
    <x v="0"/>
    <x v="0"/>
    <x v="0"/>
    <n v="250000"/>
    <x v="0"/>
    <x v="1"/>
    <x v="1"/>
    <x v="1"/>
  </r>
  <r>
    <x v="440"/>
    <x v="103"/>
    <s v="CUBRIMIENTO"/>
    <x v="0"/>
    <m/>
    <s v="2024-07-02"/>
    <s v="2024-07-02"/>
    <s v="2024-07-02 16:50:17"/>
    <s v="0000-00-00 00:00:00"/>
    <s v="2024-07-02 16:50:28"/>
    <s v="2024-07-04 07:24:59"/>
    <s v="0000-00-00 00:00:00"/>
    <s v="2024-07-03"/>
    <s v="2024-07-03"/>
    <s v="2024-07-05"/>
    <s v="2024-07-08"/>
    <s v="2024-07-08"/>
    <x v="0"/>
    <s v="Toscany"/>
    <s v="11432"/>
    <x v="242"/>
    <m/>
    <x v="0"/>
    <n v="2"/>
    <x v="0"/>
    <x v="0"/>
    <x v="0"/>
    <n v="760000"/>
    <x v="0"/>
    <x v="0"/>
    <x v="0"/>
    <x v="1"/>
  </r>
  <r>
    <x v="440"/>
    <x v="103"/>
    <s v="CUBRIMIENTO"/>
    <x v="0"/>
    <m/>
    <s v="2024-07-02"/>
    <s v="2024-07-02"/>
    <s v="2024-07-02 16:50:17"/>
    <s v="0000-00-00 00:00:00"/>
    <s v="2024-07-02 16:50:28"/>
    <s v="2024-07-04 07:24:59"/>
    <s v="0000-00-00 00:00:00"/>
    <s v="2024-07-03"/>
    <s v="2024-07-03"/>
    <s v="2024-07-05"/>
    <s v="2024-07-08"/>
    <s v="2024-07-08"/>
    <x v="0"/>
    <s v="Toscany"/>
    <s v="11432"/>
    <x v="242"/>
    <m/>
    <x v="0"/>
    <n v="2"/>
    <x v="0"/>
    <x v="0"/>
    <x v="0"/>
    <n v="760000"/>
    <x v="0"/>
    <x v="0"/>
    <x v="0"/>
    <x v="1"/>
  </r>
  <r>
    <x v="440"/>
    <x v="103"/>
    <s v="CUBRIMIENTO"/>
    <x v="0"/>
    <m/>
    <s v="2024-07-02"/>
    <s v="2024-07-02"/>
    <s v="2024-07-02 16:50:17"/>
    <s v="0000-00-00 00:00:00"/>
    <s v="2024-07-02 16:50:28"/>
    <s v="2024-07-04 07:24:59"/>
    <s v="0000-00-00 00:00:00"/>
    <s v="2024-07-03"/>
    <s v="2024-07-03"/>
    <s v="2024-07-05"/>
    <s v="2024-07-08"/>
    <s v="2024-07-08"/>
    <x v="0"/>
    <s v="Toscany"/>
    <s v="11441"/>
    <x v="204"/>
    <m/>
    <x v="0"/>
    <n v="1"/>
    <x v="0"/>
    <x v="0"/>
    <x v="0"/>
    <n v="50420"/>
    <x v="0"/>
    <x v="0"/>
    <x v="0"/>
    <x v="1"/>
  </r>
  <r>
    <x v="440"/>
    <x v="103"/>
    <s v="CUBRIMIENTO"/>
    <x v="0"/>
    <m/>
    <s v="2024-07-02"/>
    <s v="2024-07-02"/>
    <s v="2024-07-02 16:50:17"/>
    <s v="0000-00-00 00:00:00"/>
    <s v="2024-07-02 16:50:28"/>
    <s v="2024-07-04 07:24:59"/>
    <s v="0000-00-00 00:00:00"/>
    <s v="2024-07-03"/>
    <s v="2024-07-03"/>
    <s v="2024-07-05"/>
    <s v="2024-07-08"/>
    <s v="2024-07-08"/>
    <x v="0"/>
    <s v="Toscany"/>
    <s v="11442"/>
    <x v="531"/>
    <m/>
    <x v="0"/>
    <n v="2"/>
    <x v="0"/>
    <x v="0"/>
    <x v="0"/>
    <n v="105200"/>
    <x v="0"/>
    <x v="0"/>
    <x v="0"/>
    <x v="1"/>
  </r>
  <r>
    <x v="441"/>
    <x v="345"/>
    <s v="CUBRIMIENTO"/>
    <x v="0"/>
    <m/>
    <s v="2024-07-02"/>
    <s v="2024-07-03"/>
    <s v="2024-07-03 15:47:08"/>
    <s v="0000-00-00 00:00:00"/>
    <s v="2024-07-03 15:47:13"/>
    <s v="2024-07-04 07:25:34"/>
    <s v="0000-00-00 00:00:00"/>
    <s v="2024-07-04"/>
    <s v="2024-07-04"/>
    <s v="2024-07-08"/>
    <s v="2024-07-09"/>
    <s v="2024-07-09"/>
    <x v="0"/>
    <s v="Toscany"/>
    <s v="11435"/>
    <x v="229"/>
    <m/>
    <x v="0"/>
    <n v="1"/>
    <x v="0"/>
    <x v="0"/>
    <x v="0"/>
    <n v="67227"/>
    <x v="0"/>
    <x v="0"/>
    <x v="0"/>
    <x v="1"/>
  </r>
  <r>
    <x v="442"/>
    <x v="264"/>
    <s v="CUBRIMIENTO"/>
    <x v="0"/>
    <m/>
    <s v="2024-07-02"/>
    <s v="2024-07-02"/>
    <s v="2024-07-02 14:48:11"/>
    <s v="0000-00-00 00:00:00"/>
    <s v="2024-07-02 14:48:15"/>
    <s v="2024-07-03 08:51:44"/>
    <s v="0000-00-00 00:00:00"/>
    <s v="2024-07-03"/>
    <s v="2024-07-03"/>
    <s v="2024-07-10"/>
    <s v="2024-07-15"/>
    <s v="2024-07-15"/>
    <x v="0"/>
    <s v="Toscany"/>
    <s v="40"/>
    <x v="248"/>
    <m/>
    <x v="0"/>
    <n v="15"/>
    <x v="0"/>
    <x v="0"/>
    <x v="0"/>
    <n v="789000"/>
    <x v="0"/>
    <x v="0"/>
    <x v="0"/>
    <x v="1"/>
  </r>
  <r>
    <x v="443"/>
    <x v="250"/>
    <s v="CUBRIMIENTO"/>
    <x v="0"/>
    <m/>
    <s v="2024-07-02"/>
    <s v="2024-07-02"/>
    <s v="2024-07-03 13:12:05"/>
    <s v="0000-00-00 00:00:00"/>
    <s v="2024-07-03 13:12:14"/>
    <s v="2024-07-04 07:24:20"/>
    <s v="0000-00-00 00:00:00"/>
    <s v="2024-07-03"/>
    <s v="2024-07-03"/>
    <s v="2024-07-08"/>
    <s v="2024-07-10"/>
    <s v="2024-07-10"/>
    <x v="0"/>
    <s v="Toscany"/>
    <s v="26"/>
    <x v="27"/>
    <m/>
    <x v="0"/>
    <n v="6.6"/>
    <x v="0"/>
    <x v="0"/>
    <x v="0"/>
    <n v="347160"/>
    <x v="0"/>
    <x v="0"/>
    <x v="0"/>
    <x v="1"/>
  </r>
  <r>
    <x v="444"/>
    <x v="116"/>
    <s v="MUEBLES CC CUBRIMIENTOS"/>
    <x v="0"/>
    <m/>
    <s v="2024-07-02"/>
    <s v="2024-07-02"/>
    <s v="2024-07-03 13:13:17"/>
    <s v="0000-00-00 00:00:00"/>
    <s v="2024-07-03 13:13:25"/>
    <s v="2024-07-08 07:46:04"/>
    <s v="0000-00-00 00:00:00"/>
    <s v="2024-07-03"/>
    <s v="2024-07-03"/>
    <s v="2024-07-09"/>
    <s v="2024-07-11"/>
    <s v="2024-07-11"/>
    <x v="7"/>
    <s v="Toscany"/>
    <s v="12119"/>
    <x v="283"/>
    <m/>
    <x v="0"/>
    <n v="8.1"/>
    <x v="0"/>
    <x v="0"/>
    <x v="0"/>
    <n v="426060"/>
    <x v="0"/>
    <x v="0"/>
    <x v="0"/>
    <x v="1"/>
  </r>
  <r>
    <x v="445"/>
    <x v="92"/>
    <s v="CUBRIMIENTO"/>
    <x v="0"/>
    <m/>
    <s v="2024-07-02"/>
    <s v="2024-07-04"/>
    <s v="2024-07-05 08:19:22"/>
    <s v="0000-00-00 00:00:00"/>
    <s v="2024-07-05 08:19:28"/>
    <s v="2024-07-08 07:39:05"/>
    <s v="0000-00-00 00:00:00"/>
    <s v="2024-07-08"/>
    <s v="2024-07-08"/>
    <s v="2024-07-16"/>
    <s v="2024-07-18"/>
    <s v="2024-07-18"/>
    <x v="0"/>
    <s v="Gerencia"/>
    <s v="55"/>
    <x v="256"/>
    <m/>
    <x v="0"/>
    <n v="9.5"/>
    <x v="0"/>
    <x v="0"/>
    <x v="0"/>
    <n v="494000"/>
    <x v="0"/>
    <x v="0"/>
    <x v="0"/>
    <x v="1"/>
  </r>
  <r>
    <x v="445"/>
    <x v="92"/>
    <s v="CUBRIMIENTO"/>
    <x v="0"/>
    <m/>
    <s v="2024-07-02"/>
    <s v="2024-07-04"/>
    <s v="2024-07-05 08:19:22"/>
    <s v="0000-00-00 00:00:00"/>
    <s v="2024-07-05 08:19:28"/>
    <s v="2024-07-08 07:39:05"/>
    <s v="0000-00-00 00:00:00"/>
    <s v="2024-07-08"/>
    <s v="2024-07-08"/>
    <s v="2024-07-16"/>
    <s v="2024-07-18"/>
    <s v="2024-07-18"/>
    <x v="0"/>
    <s v="Gerencia"/>
    <s v="82"/>
    <x v="231"/>
    <m/>
    <x v="0"/>
    <n v="3"/>
    <x v="0"/>
    <x v="0"/>
    <x v="0"/>
    <n v="156000"/>
    <x v="0"/>
    <x v="0"/>
    <x v="0"/>
    <x v="1"/>
  </r>
  <r>
    <x v="446"/>
    <x v="156"/>
    <s v="MUEBLES CC CUBRIMIENTOS"/>
    <x v="0"/>
    <m/>
    <s v="2024-07-02"/>
    <s v="2024-07-03"/>
    <s v="2024-07-03 15:48:04"/>
    <s v="2024-07-05 18:36:56"/>
    <s v="2024-07-25 14:02:34"/>
    <s v="2024-08-29 08:50:58"/>
    <s v="0000-00-00 00:00:00"/>
    <s v="2024-07-04"/>
    <s v="2024-07-05"/>
    <s v="2024-07-16"/>
    <s v="2024-07-18"/>
    <s v="2024-07-18"/>
    <x v="0"/>
    <s v="Toscany"/>
    <s v="100111"/>
    <x v="532"/>
    <m/>
    <x v="0"/>
    <n v="1"/>
    <x v="0"/>
    <x v="0"/>
    <x v="0"/>
    <n v="315000"/>
    <x v="0"/>
    <x v="0"/>
    <x v="0"/>
    <x v="1"/>
  </r>
  <r>
    <x v="446"/>
    <x v="156"/>
    <s v="MUEBLES CC CUBRIMIENTOS"/>
    <x v="0"/>
    <m/>
    <s v="2024-07-02"/>
    <s v="2024-07-03"/>
    <s v="2024-07-03 15:48:04"/>
    <s v="2024-07-05 18:36:56"/>
    <s v="2024-07-25 14:02:34"/>
    <s v="2024-08-29 08:50:58"/>
    <s v="0000-00-00 00:00:00"/>
    <s v="2024-07-04"/>
    <s v="2024-07-05"/>
    <s v="2024-07-16"/>
    <s v="2024-07-18"/>
    <s v="2024-07-18"/>
    <x v="0"/>
    <s v="Toscany"/>
    <s v="1010106"/>
    <x v="408"/>
    <m/>
    <x v="0"/>
    <n v="1"/>
    <x v="0"/>
    <x v="0"/>
    <x v="0"/>
    <n v="31000"/>
    <x v="0"/>
    <x v="0"/>
    <x v="0"/>
    <x v="1"/>
  </r>
  <r>
    <x v="446"/>
    <x v="156"/>
    <s v="MUEBLES CC CUBRIMIENTOS"/>
    <x v="0"/>
    <m/>
    <s v="2024-07-02"/>
    <s v="2024-07-03"/>
    <s v="2024-07-03 15:48:04"/>
    <s v="2024-07-05 18:36:56"/>
    <s v="2024-07-25 14:02:34"/>
    <s v="2024-08-29 08:50:58"/>
    <s v="0000-00-00 00:00:00"/>
    <s v="2024-07-04"/>
    <s v="2024-07-05"/>
    <s v="2024-07-16"/>
    <s v="2024-07-18"/>
    <s v="2024-07-18"/>
    <x v="0"/>
    <s v="Toscany"/>
    <s v="94011"/>
    <x v="533"/>
    <m/>
    <x v="0"/>
    <n v="1.2"/>
    <x v="0"/>
    <x v="0"/>
    <x v="0"/>
    <n v="18900"/>
    <x v="0"/>
    <x v="0"/>
    <x v="0"/>
    <x v="1"/>
  </r>
  <r>
    <x v="446"/>
    <x v="156"/>
    <s v="MUEBLES CC CUBRIMIENTOS"/>
    <x v="0"/>
    <m/>
    <s v="2024-07-02"/>
    <s v="2024-07-03"/>
    <s v="2024-07-03 15:48:04"/>
    <s v="2024-07-05 18:36:56"/>
    <s v="2024-07-25 14:02:34"/>
    <s v="2024-08-29 08:50:58"/>
    <s v="0000-00-00 00:00:00"/>
    <s v="2024-07-04"/>
    <s v="2024-07-05"/>
    <s v="2024-07-16"/>
    <s v="2024-07-18"/>
    <s v="2024-07-18"/>
    <x v="0"/>
    <s v="Toscany"/>
    <s v="PLT22I"/>
    <x v="282"/>
    <m/>
    <x v="1"/>
    <n v="1"/>
    <x v="0"/>
    <x v="0"/>
    <x v="0"/>
    <n v="35093"/>
    <x v="0"/>
    <x v="0"/>
    <x v="0"/>
    <x v="1"/>
  </r>
  <r>
    <x v="447"/>
    <x v="171"/>
    <s v="CUBRIMIENTO"/>
    <x v="0"/>
    <m/>
    <s v="2024-07-03"/>
    <s v="2024-07-03"/>
    <s v="2024-07-04 10:13:41"/>
    <s v="0000-00-00 00:00:00"/>
    <s v="2024-07-05 07:08:03"/>
    <s v="2024-07-05 07:08:36"/>
    <s v="0000-00-00 00:00:00"/>
    <s v="2024-07-05"/>
    <s v="2024-07-05"/>
    <s v="2024-07-16"/>
    <s v="2024-07-17"/>
    <s v="2024-07-17"/>
    <x v="0"/>
    <s v="Medellin"/>
    <s v="18453"/>
    <x v="18"/>
    <m/>
    <x v="0"/>
    <n v="3"/>
    <x v="0"/>
    <x v="0"/>
    <x v="0"/>
    <n v="6000"/>
    <x v="0"/>
    <x v="0"/>
    <x v="0"/>
    <x v="1"/>
  </r>
  <r>
    <x v="447"/>
    <x v="171"/>
    <s v="CUBRIMIENTO"/>
    <x v="0"/>
    <m/>
    <s v="2024-07-03"/>
    <s v="2024-07-03"/>
    <s v="2024-07-04 10:13:41"/>
    <s v="0000-00-00 00:00:00"/>
    <s v="2024-07-05 07:08:03"/>
    <s v="2024-07-05 07:08:36"/>
    <s v="0000-00-00 00:00:00"/>
    <s v="2024-07-05"/>
    <s v="2024-07-05"/>
    <s v="2024-07-16"/>
    <s v="2024-07-17"/>
    <s v="2024-07-17"/>
    <x v="0"/>
    <s v="Medellin"/>
    <s v="18457"/>
    <x v="21"/>
    <m/>
    <x v="0"/>
    <n v="3"/>
    <x v="0"/>
    <x v="0"/>
    <x v="0"/>
    <n v="9600"/>
    <x v="0"/>
    <x v="0"/>
    <x v="0"/>
    <x v="1"/>
  </r>
  <r>
    <x v="447"/>
    <x v="171"/>
    <s v="CUBRIMIENTO"/>
    <x v="0"/>
    <m/>
    <s v="2024-07-03"/>
    <s v="2024-07-03"/>
    <s v="2024-07-04 10:13:41"/>
    <s v="0000-00-00 00:00:00"/>
    <s v="2024-07-05 07:08:03"/>
    <s v="2024-07-05 07:08:36"/>
    <s v="0000-00-00 00:00:00"/>
    <s v="2024-07-05"/>
    <s v="2024-07-05"/>
    <s v="2024-07-16"/>
    <s v="2024-07-17"/>
    <s v="2024-07-17"/>
    <x v="0"/>
    <s v="Medellin"/>
    <s v="18458"/>
    <x v="22"/>
    <m/>
    <x v="0"/>
    <n v="3"/>
    <x v="0"/>
    <x v="0"/>
    <x v="0"/>
    <n v="9900"/>
    <x v="0"/>
    <x v="0"/>
    <x v="0"/>
    <x v="1"/>
  </r>
  <r>
    <x v="447"/>
    <x v="171"/>
    <s v="CUBRIMIENTO"/>
    <x v="0"/>
    <m/>
    <s v="2024-07-03"/>
    <s v="2024-07-03"/>
    <s v="2024-07-04 10:13:41"/>
    <s v="0000-00-00 00:00:00"/>
    <s v="2024-07-05 07:08:03"/>
    <s v="2024-07-05 07:08:36"/>
    <s v="0000-00-00 00:00:00"/>
    <s v="2024-07-05"/>
    <s v="2024-07-05"/>
    <s v="2024-07-16"/>
    <s v="2024-07-17"/>
    <s v="2024-07-17"/>
    <x v="0"/>
    <s v="Medellin"/>
    <s v="19545"/>
    <x v="24"/>
    <m/>
    <x v="0"/>
    <n v="4"/>
    <x v="0"/>
    <x v="0"/>
    <x v="0"/>
    <n v="92000"/>
    <x v="0"/>
    <x v="0"/>
    <x v="0"/>
    <x v="1"/>
  </r>
  <r>
    <x v="448"/>
    <x v="61"/>
    <s v="MUEBLES CC CUBRIMIENTOS"/>
    <x v="0"/>
    <m/>
    <s v="2024-07-03"/>
    <s v="2024-07-03"/>
    <s v="2024-07-05 09:58:50"/>
    <s v="0000-00-00 00:00:00"/>
    <s v="2024-07-31 12:03:07"/>
    <s v="2024-08-02 14:57:51"/>
    <s v="2024-08-09 07:54:18"/>
    <s v="2024-07-05"/>
    <s v="2024-07-05"/>
    <s v="2024-07-31"/>
    <s v="2024-08-02"/>
    <s v="2024-08-08"/>
    <x v="1"/>
    <s v="Bogota"/>
    <s v="100232"/>
    <x v="293"/>
    <s v="LONA DICKSON GRIS FONDO ENTERO REF:6088"/>
    <x v="0"/>
    <n v="1"/>
    <x v="0"/>
    <x v="0"/>
    <x v="0"/>
    <n v="0"/>
    <x v="0"/>
    <x v="2"/>
    <x v="0"/>
    <x v="1"/>
  </r>
  <r>
    <x v="448"/>
    <x v="61"/>
    <s v="MUEBLES CC CUBRIMIENTOS"/>
    <x v="0"/>
    <m/>
    <s v="2024-07-03"/>
    <s v="2024-07-03"/>
    <s v="2024-07-05 09:58:50"/>
    <s v="0000-00-00 00:00:00"/>
    <s v="2024-07-31 12:03:07"/>
    <s v="2024-08-02 14:57:51"/>
    <s v="2024-08-09 07:54:18"/>
    <s v="2024-07-05"/>
    <s v="2024-07-05"/>
    <s v="2024-07-31"/>
    <s v="2024-08-02"/>
    <s v="2024-08-08"/>
    <x v="1"/>
    <s v="Bogota"/>
    <s v="100235"/>
    <x v="217"/>
    <s v="LONA DICKSON GRIS FONDO ENTERO REF:6088"/>
    <x v="0"/>
    <n v="1"/>
    <x v="0"/>
    <x v="0"/>
    <x v="0"/>
    <n v="0"/>
    <x v="0"/>
    <x v="2"/>
    <x v="0"/>
    <x v="1"/>
  </r>
  <r>
    <x v="448"/>
    <x v="61"/>
    <s v="MUEBLES CC CUBRIMIENTOS"/>
    <x v="0"/>
    <m/>
    <s v="2024-07-03"/>
    <s v="2024-07-03"/>
    <s v="2024-07-05 09:58:50"/>
    <s v="0000-00-00 00:00:00"/>
    <s v="2024-07-31 12:03:07"/>
    <s v="2024-08-02 14:57:51"/>
    <s v="2024-08-09 07:54:18"/>
    <s v="2024-07-05"/>
    <s v="2024-07-05"/>
    <s v="2024-07-31"/>
    <s v="2024-08-02"/>
    <s v="2024-08-08"/>
    <x v="1"/>
    <s v="Bogota"/>
    <s v="100236"/>
    <x v="162"/>
    <s v="LONA DICKSON GRIS FONDO ENTERO REF:6088"/>
    <x v="0"/>
    <n v="1"/>
    <x v="0"/>
    <x v="0"/>
    <x v="0"/>
    <n v="0"/>
    <x v="0"/>
    <x v="2"/>
    <x v="0"/>
    <x v="1"/>
  </r>
  <r>
    <x v="448"/>
    <x v="61"/>
    <s v="MUEBLES CC CUBRIMIENTOS"/>
    <x v="0"/>
    <m/>
    <s v="2024-07-03"/>
    <s v="2024-07-03"/>
    <s v="2024-07-05 09:58:50"/>
    <s v="0000-00-00 00:00:00"/>
    <s v="2024-07-31 12:03:07"/>
    <s v="2024-08-02 14:57:51"/>
    <s v="2024-08-09 07:54:18"/>
    <s v="2024-07-05"/>
    <s v="2024-07-05"/>
    <s v="2024-07-31"/>
    <s v="2024-08-02"/>
    <s v="2024-08-08"/>
    <x v="1"/>
    <s v="Bogota"/>
    <s v="9228"/>
    <x v="534"/>
    <m/>
    <x v="2"/>
    <n v="1"/>
    <x v="0"/>
    <x v="0"/>
    <x v="0"/>
    <n v="0"/>
    <x v="0"/>
    <x v="0"/>
    <x v="0"/>
    <x v="1"/>
  </r>
  <r>
    <x v="449"/>
    <x v="346"/>
    <s v="CUBRIMIENTO"/>
    <x v="0"/>
    <m/>
    <s v="2024-07-03"/>
    <s v="2024-07-09"/>
    <s v="2024-07-09 15:45:21"/>
    <s v="0000-00-00 00:00:00"/>
    <s v="2024-07-30 14:48:49"/>
    <s v="2024-08-01 08:28:04"/>
    <s v="0000-00-00 00:00:00"/>
    <s v="2024-07-11"/>
    <s v="2024-07-11"/>
    <s v="2024-07-31"/>
    <s v="2024-08-06"/>
    <s v="2024-08-09"/>
    <x v="7"/>
    <s v="Cali"/>
    <s v="REP027"/>
    <x v="62"/>
    <m/>
    <x v="0"/>
    <n v="1"/>
    <x v="0"/>
    <x v="0"/>
    <x v="0"/>
    <n v="162000"/>
    <x v="0"/>
    <x v="0"/>
    <x v="0"/>
    <x v="1"/>
  </r>
  <r>
    <x v="449"/>
    <x v="346"/>
    <s v="CUBRIMIENTO"/>
    <x v="0"/>
    <m/>
    <s v="2024-07-03"/>
    <s v="2024-07-09"/>
    <s v="2024-07-09 15:45:21"/>
    <s v="0000-00-00 00:00:00"/>
    <s v="2024-07-30 14:48:49"/>
    <s v="2024-08-01 08:28:04"/>
    <s v="0000-00-00 00:00:00"/>
    <s v="2024-07-11"/>
    <s v="2024-07-11"/>
    <s v="2024-07-31"/>
    <s v="2024-08-06"/>
    <s v="2024-08-09"/>
    <x v="7"/>
    <s v="Cali"/>
    <s v="REP031"/>
    <x v="36"/>
    <m/>
    <x v="0"/>
    <n v="1"/>
    <x v="0"/>
    <x v="0"/>
    <x v="0"/>
    <n v="531000"/>
    <x v="0"/>
    <x v="0"/>
    <x v="0"/>
    <x v="1"/>
  </r>
  <r>
    <x v="449"/>
    <x v="346"/>
    <s v="CUBRIMIENTO"/>
    <x v="0"/>
    <m/>
    <s v="2024-07-03"/>
    <s v="2024-07-09"/>
    <s v="2024-07-09 15:45:21"/>
    <s v="0000-00-00 00:00:00"/>
    <s v="2024-07-30 14:48:49"/>
    <s v="2024-08-01 08:28:04"/>
    <s v="0000-00-00 00:00:00"/>
    <s v="2024-07-11"/>
    <s v="2024-07-11"/>
    <s v="2024-07-31"/>
    <s v="2024-08-06"/>
    <s v="2024-08-09"/>
    <x v="7"/>
    <s v="Cali"/>
    <s v="REP040"/>
    <x v="37"/>
    <m/>
    <x v="0"/>
    <n v="4"/>
    <x v="0"/>
    <x v="0"/>
    <x v="0"/>
    <n v="540000"/>
    <x v="0"/>
    <x v="0"/>
    <x v="0"/>
    <x v="1"/>
  </r>
  <r>
    <x v="449"/>
    <x v="346"/>
    <s v="CUBRIMIENTO"/>
    <x v="0"/>
    <m/>
    <s v="2024-07-03"/>
    <s v="2024-07-09"/>
    <s v="2024-07-09 15:45:21"/>
    <s v="0000-00-00 00:00:00"/>
    <s v="2024-07-30 14:48:49"/>
    <s v="2024-08-01 08:28:04"/>
    <s v="0000-00-00 00:00:00"/>
    <s v="2024-07-11"/>
    <s v="2024-07-11"/>
    <s v="2024-07-31"/>
    <s v="2024-08-06"/>
    <s v="2024-08-09"/>
    <x v="7"/>
    <s v="Cali"/>
    <s v="REP046"/>
    <x v="278"/>
    <m/>
    <x v="0"/>
    <n v="1"/>
    <x v="0"/>
    <x v="0"/>
    <x v="0"/>
    <n v="225000"/>
    <x v="0"/>
    <x v="0"/>
    <x v="0"/>
    <x v="1"/>
  </r>
  <r>
    <x v="450"/>
    <x v="347"/>
    <s v="CUBRIMIENTO"/>
    <x v="0"/>
    <m/>
    <s v="2024-07-03"/>
    <s v="2024-07-30"/>
    <s v="2024-09-30 14:33:45"/>
    <s v="2024-10-17 18:45:54"/>
    <s v="2024-10-25 14:35:36"/>
    <s v="2024-11-21 12:48:38"/>
    <s v="2024-12-24 08:45:39"/>
    <s v="2024-09-30"/>
    <s v="2024-10-17"/>
    <s v="2024-11-05"/>
    <s v="2024-11-15"/>
    <s v="2024-12-03"/>
    <x v="1"/>
    <s v="Barranquilla"/>
    <s v="27249"/>
    <x v="64"/>
    <m/>
    <x v="0"/>
    <n v="2"/>
    <x v="0"/>
    <x v="0"/>
    <x v="0"/>
    <n v="330934"/>
    <x v="0"/>
    <x v="0"/>
    <x v="0"/>
    <x v="3"/>
  </r>
  <r>
    <x v="450"/>
    <x v="347"/>
    <s v="CUBRIMIENTO"/>
    <x v="0"/>
    <m/>
    <s v="2024-07-03"/>
    <s v="2024-07-30"/>
    <s v="2024-09-30 14:33:45"/>
    <s v="2024-10-17 18:45:54"/>
    <s v="2024-10-25 14:35:36"/>
    <s v="2024-11-21 12:48:38"/>
    <s v="2024-12-24 08:45:39"/>
    <s v="2024-09-30"/>
    <s v="2024-10-17"/>
    <s v="2024-11-05"/>
    <s v="2024-11-15"/>
    <s v="2024-12-03"/>
    <x v="1"/>
    <s v="Barranquilla"/>
    <s v="BANE15"/>
    <x v="535"/>
    <s v="PERGOSCREEN BEIGE 3M EB4841 G6-7 430GR"/>
    <x v="1"/>
    <n v="1"/>
    <x v="138"/>
    <x v="1"/>
    <x v="0"/>
    <n v="5363205"/>
    <x v="0"/>
    <x v="9"/>
    <x v="9"/>
    <x v="3"/>
  </r>
  <r>
    <x v="450"/>
    <x v="347"/>
    <s v="CUBRIMIENTO"/>
    <x v="0"/>
    <m/>
    <s v="2024-07-03"/>
    <s v="2024-07-30"/>
    <s v="2024-09-30 14:33:45"/>
    <s v="2024-10-17 18:45:54"/>
    <s v="2024-10-25 14:35:36"/>
    <s v="2024-11-21 12:48:38"/>
    <s v="2024-12-24 08:45:39"/>
    <s v="2024-09-30"/>
    <s v="2024-10-17"/>
    <s v="2024-11-05"/>
    <s v="2024-11-15"/>
    <s v="2024-12-03"/>
    <x v="1"/>
    <s v="Barranquilla"/>
    <s v="BANE15"/>
    <x v="535"/>
    <s v="PERGOSCREEN BEIGE 3M EB4841 G6-7 430GR"/>
    <x v="1"/>
    <n v="2"/>
    <x v="110"/>
    <x v="1"/>
    <x v="0"/>
    <n v="11114250"/>
    <x v="0"/>
    <x v="9"/>
    <x v="9"/>
    <x v="3"/>
  </r>
  <r>
    <x v="450"/>
    <x v="347"/>
    <s v="CUBRIMIENTO"/>
    <x v="0"/>
    <m/>
    <s v="2024-07-03"/>
    <s v="2024-07-30"/>
    <s v="2024-09-30 14:33:45"/>
    <s v="2024-10-17 18:45:54"/>
    <s v="2024-10-25 14:35:36"/>
    <s v="2024-11-21 12:48:38"/>
    <s v="2024-12-24 08:45:39"/>
    <s v="2024-09-30"/>
    <s v="2024-10-17"/>
    <s v="2024-11-05"/>
    <s v="2024-11-15"/>
    <s v="2024-12-03"/>
    <x v="1"/>
    <s v="Barranquilla"/>
    <s v="PLT04"/>
    <x v="184"/>
    <m/>
    <x v="1"/>
    <n v="6"/>
    <x v="0"/>
    <x v="0"/>
    <x v="18"/>
    <n v="1188120"/>
    <x v="0"/>
    <x v="0"/>
    <x v="0"/>
    <x v="3"/>
  </r>
  <r>
    <x v="450"/>
    <x v="347"/>
    <s v="CUBRIMIENTO"/>
    <x v="0"/>
    <m/>
    <s v="2024-07-03"/>
    <s v="2024-07-30"/>
    <s v="2024-09-30 14:33:45"/>
    <s v="2024-10-17 18:45:54"/>
    <s v="2024-10-25 14:35:36"/>
    <s v="2024-11-21 12:48:38"/>
    <s v="2024-12-24 08:45:39"/>
    <s v="2024-09-30"/>
    <s v="2024-10-17"/>
    <s v="2024-11-05"/>
    <s v="2024-11-15"/>
    <s v="2024-12-03"/>
    <x v="1"/>
    <s v="Barranquilla"/>
    <s v="SERV03"/>
    <x v="9"/>
    <m/>
    <x v="0"/>
    <n v="1"/>
    <x v="0"/>
    <x v="0"/>
    <x v="0"/>
    <n v="650000"/>
    <x v="0"/>
    <x v="1"/>
    <x v="1"/>
    <x v="3"/>
  </r>
  <r>
    <x v="450"/>
    <x v="347"/>
    <s v="CUBRIMIENTO"/>
    <x v="0"/>
    <m/>
    <s v="2024-07-03"/>
    <s v="2024-07-30"/>
    <s v="2024-09-30 14:33:45"/>
    <s v="2024-10-17 18:45:54"/>
    <s v="2024-10-25 14:35:36"/>
    <s v="2024-11-21 12:48:38"/>
    <s v="2024-12-24 08:45:39"/>
    <s v="2024-09-30"/>
    <s v="2024-10-17"/>
    <s v="2024-11-05"/>
    <s v="2024-11-15"/>
    <s v="2024-12-03"/>
    <x v="1"/>
    <s v="Barranquilla"/>
    <s v="TRANSP06"/>
    <x v="59"/>
    <m/>
    <x v="0"/>
    <n v="1"/>
    <x v="0"/>
    <x v="0"/>
    <x v="0"/>
    <n v="330000"/>
    <x v="0"/>
    <x v="1"/>
    <x v="1"/>
    <x v="3"/>
  </r>
  <r>
    <x v="451"/>
    <x v="297"/>
    <s v="MUEBLES CC CUBRIMIENTOS"/>
    <x v="0"/>
    <m/>
    <s v="2024-07-03"/>
    <s v="2024-07-03"/>
    <s v="2024-07-03 15:49:43"/>
    <s v="0000-00-00 00:00:00"/>
    <s v="2024-07-03 15:49:52"/>
    <s v="2024-07-04 07:26:49"/>
    <s v="0000-00-00 00:00:00"/>
    <s v="2024-07-04"/>
    <s v="2024-07-04"/>
    <s v="2024-07-24"/>
    <s v="2024-08-02"/>
    <s v="2024-08-02"/>
    <x v="0"/>
    <s v="Toscany"/>
    <s v="36"/>
    <x v="247"/>
    <m/>
    <x v="0"/>
    <n v="61"/>
    <x v="0"/>
    <x v="0"/>
    <x v="0"/>
    <n v="3050000"/>
    <x v="0"/>
    <x v="0"/>
    <x v="0"/>
    <x v="1"/>
  </r>
  <r>
    <x v="452"/>
    <x v="348"/>
    <s v="CUBRIMIENTO"/>
    <x v="0"/>
    <m/>
    <s v="2024-07-03"/>
    <s v="2024-07-05"/>
    <s v="2024-07-08 09:59:00"/>
    <s v="2024-07-09 10:38:20"/>
    <s v="2024-07-12 07:59:17"/>
    <s v="2024-07-12 08:00:35"/>
    <s v="0000-00-00 00:00:00"/>
    <s v="2024-07-08"/>
    <s v="2024-07-10"/>
    <s v="2024-07-12"/>
    <s v="2024-07-17"/>
    <s v="2024-07-17"/>
    <x v="0"/>
    <s v="Toscany"/>
    <s v="SOMB03"/>
    <x v="161"/>
    <s v="LONA DICKSON MOKA VETEADO U410"/>
    <x v="8"/>
    <n v="1"/>
    <x v="139"/>
    <x v="0"/>
    <x v="13"/>
    <n v="5889690"/>
    <x v="0"/>
    <x v="6"/>
    <x v="8"/>
    <x v="1"/>
  </r>
  <r>
    <x v="452"/>
    <x v="348"/>
    <s v="CUBRIMIENTO"/>
    <x v="0"/>
    <m/>
    <s v="2024-07-03"/>
    <s v="2024-07-05"/>
    <s v="2024-07-08 09:59:00"/>
    <s v="2024-07-09 10:38:20"/>
    <s v="2024-07-12 07:59:17"/>
    <s v="2024-07-12 08:00:35"/>
    <s v="0000-00-00 00:00:00"/>
    <s v="2024-07-08"/>
    <s v="2024-07-10"/>
    <s v="2024-07-12"/>
    <s v="2024-07-17"/>
    <s v="2024-07-17"/>
    <x v="0"/>
    <s v="Toscany"/>
    <s v="SOMB03"/>
    <x v="161"/>
    <s v="LONA DICKSON MOKA VETEADO U410"/>
    <x v="8"/>
    <n v="1"/>
    <x v="3"/>
    <x v="0"/>
    <x v="13"/>
    <n v="3403800"/>
    <x v="0"/>
    <x v="6"/>
    <x v="8"/>
    <x v="1"/>
  </r>
  <r>
    <x v="453"/>
    <x v="349"/>
    <s v="MUEBLES CC CUBRIMIENTOS"/>
    <x v="0"/>
    <m/>
    <s v="2024-07-03"/>
    <s v="2024-07-08"/>
    <s v="2024-07-09 10:15:02"/>
    <s v="2024-07-23 14:38:35"/>
    <s v="2025-02-21 13:33:43"/>
    <s v="0000-00-00 00:00:00"/>
    <s v="0000-00-00 00:00:00"/>
    <s v="2024-07-09"/>
    <s v="2024-07-18"/>
    <s v="2025-04-28"/>
    <s v="2025-04-28"/>
    <s v="2025-05-07"/>
    <x v="13"/>
    <s v="Virtual"/>
    <s v="FZIP01"/>
    <x v="536"/>
    <m/>
    <x v="0"/>
    <n v="1"/>
    <x v="140"/>
    <x v="0"/>
    <x v="77"/>
    <n v="0"/>
    <x v="3"/>
    <x v="13"/>
    <x v="0"/>
    <x v="2"/>
  </r>
  <r>
    <x v="453"/>
    <x v="349"/>
    <s v="MUEBLES CC CUBRIMIENTOS"/>
    <x v="0"/>
    <m/>
    <s v="2024-07-03"/>
    <s v="2024-07-08"/>
    <s v="2024-07-09 10:15:02"/>
    <s v="2024-07-23 14:38:35"/>
    <s v="2025-02-21 13:33:43"/>
    <s v="0000-00-00 00:00:00"/>
    <s v="0000-00-00 00:00:00"/>
    <s v="2024-07-09"/>
    <s v="2024-07-18"/>
    <s v="2025-04-28"/>
    <s v="2025-04-28"/>
    <s v="2025-05-07"/>
    <x v="13"/>
    <s v="Virtual"/>
    <s v="FZIP01"/>
    <x v="536"/>
    <m/>
    <x v="0"/>
    <n v="1"/>
    <x v="141"/>
    <x v="0"/>
    <x v="77"/>
    <n v="0"/>
    <x v="3"/>
    <x v="13"/>
    <x v="0"/>
    <x v="2"/>
  </r>
  <r>
    <x v="454"/>
    <x v="350"/>
    <s v="CUBRIMIENTO"/>
    <x v="0"/>
    <m/>
    <s v="2024-07-03"/>
    <s v="2024-07-05"/>
    <s v="2024-07-08 10:06:01"/>
    <s v="0000-00-00 00:00:00"/>
    <s v="2024-07-08 10:06:10"/>
    <s v="2024-07-10 09:19:49"/>
    <s v="0000-00-00 00:00:00"/>
    <s v="2024-07-08"/>
    <s v="2024-07-08"/>
    <s v="2024-07-22"/>
    <s v="2024-07-24"/>
    <s v="2024-07-24"/>
    <x v="0"/>
    <s v="Toscany"/>
    <s v="13618"/>
    <x v="537"/>
    <m/>
    <x v="0"/>
    <n v="14"/>
    <x v="0"/>
    <x v="0"/>
    <x v="0"/>
    <n v="736400"/>
    <x v="0"/>
    <x v="0"/>
    <x v="0"/>
    <x v="1"/>
  </r>
  <r>
    <x v="454"/>
    <x v="350"/>
    <s v="CUBRIMIENTO"/>
    <x v="0"/>
    <m/>
    <s v="2024-07-03"/>
    <s v="2024-07-05"/>
    <s v="2024-07-08 10:06:01"/>
    <s v="0000-00-00 00:00:00"/>
    <s v="2024-07-08 10:06:10"/>
    <s v="2024-07-10 09:19:49"/>
    <s v="0000-00-00 00:00:00"/>
    <s v="2024-07-08"/>
    <s v="2024-07-08"/>
    <s v="2024-07-22"/>
    <s v="2024-07-24"/>
    <s v="2024-07-24"/>
    <x v="0"/>
    <s v="Toscany"/>
    <s v="23"/>
    <x v="418"/>
    <m/>
    <x v="0"/>
    <n v="3"/>
    <x v="0"/>
    <x v="0"/>
    <x v="0"/>
    <n v="157800"/>
    <x v="0"/>
    <x v="0"/>
    <x v="0"/>
    <x v="1"/>
  </r>
  <r>
    <x v="454"/>
    <x v="350"/>
    <s v="CUBRIMIENTO"/>
    <x v="0"/>
    <m/>
    <s v="2024-07-03"/>
    <s v="2024-07-05"/>
    <s v="2024-07-08 10:06:01"/>
    <s v="0000-00-00 00:00:00"/>
    <s v="2024-07-08 10:06:10"/>
    <s v="2024-07-10 09:19:49"/>
    <s v="0000-00-00 00:00:00"/>
    <s v="2024-07-08"/>
    <s v="2024-07-08"/>
    <s v="2024-07-22"/>
    <s v="2024-07-24"/>
    <s v="2024-07-24"/>
    <x v="0"/>
    <s v="Toscany"/>
    <s v="60"/>
    <x v="538"/>
    <m/>
    <x v="0"/>
    <n v="4"/>
    <x v="0"/>
    <x v="0"/>
    <x v="0"/>
    <n v="210400"/>
    <x v="0"/>
    <x v="0"/>
    <x v="0"/>
    <x v="1"/>
  </r>
  <r>
    <x v="455"/>
    <x v="112"/>
    <s v="CUBRIMIENTO"/>
    <x v="0"/>
    <m/>
    <s v="2024-07-04"/>
    <s v="2024-07-04"/>
    <s v="2024-07-04 15:16:41"/>
    <s v="0000-00-00 00:00:00"/>
    <s v="2024-07-04 15:16:46"/>
    <s v="2024-07-05 07:19:15"/>
    <s v="0000-00-00 00:00:00"/>
    <s v="2024-07-05"/>
    <s v="2024-07-05"/>
    <s v="2024-07-10"/>
    <s v="2024-07-11"/>
    <s v="2024-07-11"/>
    <x v="0"/>
    <s v="Toscany"/>
    <s v="11435"/>
    <x v="229"/>
    <m/>
    <x v="0"/>
    <n v="3"/>
    <x v="0"/>
    <x v="0"/>
    <x v="0"/>
    <n v="201681"/>
    <x v="0"/>
    <x v="0"/>
    <x v="0"/>
    <x v="1"/>
  </r>
  <r>
    <x v="455"/>
    <x v="112"/>
    <s v="CUBRIMIENTO"/>
    <x v="0"/>
    <m/>
    <s v="2024-07-04"/>
    <s v="2024-07-04"/>
    <s v="2024-07-04 15:16:41"/>
    <s v="0000-00-00 00:00:00"/>
    <s v="2024-07-04 15:16:46"/>
    <s v="2024-07-05 07:19:15"/>
    <s v="0000-00-00 00:00:00"/>
    <s v="2024-07-05"/>
    <s v="2024-07-05"/>
    <s v="2024-07-10"/>
    <s v="2024-07-11"/>
    <s v="2024-07-11"/>
    <x v="0"/>
    <s v="Toscany"/>
    <s v="11441"/>
    <x v="204"/>
    <m/>
    <x v="0"/>
    <n v="1"/>
    <x v="0"/>
    <x v="0"/>
    <x v="0"/>
    <n v="50420"/>
    <x v="0"/>
    <x v="0"/>
    <x v="0"/>
    <x v="1"/>
  </r>
  <r>
    <x v="456"/>
    <x v="119"/>
    <s v="CUBRIMIENTO"/>
    <x v="0"/>
    <m/>
    <s v="2024-07-04"/>
    <s v="2024-07-05"/>
    <s v="2024-07-05 10:39:36"/>
    <s v="0000-00-00 00:00:00"/>
    <s v="2024-07-05 10:44:23"/>
    <s v="2024-07-22 16:45:12"/>
    <s v="0000-00-00 00:00:00"/>
    <s v="2024-07-09"/>
    <s v="2024-07-09"/>
    <s v="2024-07-15"/>
    <s v="2024-07-16"/>
    <s v="2024-07-16"/>
    <x v="3"/>
    <s v="Toscana"/>
    <s v="25796"/>
    <x v="442"/>
    <m/>
    <x v="0"/>
    <n v="2"/>
    <x v="0"/>
    <x v="0"/>
    <x v="0"/>
    <n v="0"/>
    <x v="0"/>
    <x v="0"/>
    <x v="0"/>
    <x v="1"/>
  </r>
  <r>
    <x v="457"/>
    <x v="351"/>
    <s v="MUEBLES"/>
    <x v="0"/>
    <m/>
    <s v="2024-07-04"/>
    <s v="2024-07-05"/>
    <s v="2024-07-09 13:32:29"/>
    <s v="0000-00-00 00:00:00"/>
    <s v="2024-07-09 15:23:11"/>
    <s v="2024-08-13 07:34:58"/>
    <s v="0000-00-00 00:00:00"/>
    <s v="2024-07-08"/>
    <s v="2024-07-08"/>
    <s v="2024-07-12"/>
    <s v="2024-08-10"/>
    <s v="2024-08-30"/>
    <x v="0"/>
    <s v="Bogota"/>
    <s v="7213"/>
    <x v="539"/>
    <m/>
    <x v="0"/>
    <n v="6"/>
    <x v="0"/>
    <x v="0"/>
    <x v="0"/>
    <n v="84000"/>
    <x v="0"/>
    <x v="0"/>
    <x v="0"/>
    <x v="1"/>
  </r>
  <r>
    <x v="458"/>
    <x v="352"/>
    <s v="MUEBLES CC CUBRIMIENTOS"/>
    <x v="0"/>
    <m/>
    <s v="2024-07-04"/>
    <s v="2024-07-30"/>
    <s v="2024-07-31 09:50:07"/>
    <s v="0000-00-00 00:00:00"/>
    <s v="0000-00-00 00:00:00"/>
    <s v="2024-08-21 16:22:20"/>
    <s v="2024-08-23 18:54:53"/>
    <s v="2024-07-31"/>
    <s v="2024-07-31"/>
    <s v="2024-09-04"/>
    <s v="2024-09-09"/>
    <s v="2024-09-12"/>
    <x v="1"/>
    <s v="Bogota"/>
    <s v="9708"/>
    <x v="195"/>
    <s v="PENDIENTE DEFINIR CLIENTE"/>
    <x v="0"/>
    <n v="4"/>
    <x v="0"/>
    <x v="0"/>
    <x v="0"/>
    <n v="4513880"/>
    <x v="0"/>
    <x v="0"/>
    <x v="0"/>
    <x v="4"/>
  </r>
  <r>
    <x v="459"/>
    <x v="353"/>
    <s v="MUEBLES CC CUBRIMIENTOS"/>
    <x v="0"/>
    <m/>
    <s v="2024-07-05"/>
    <s v="2024-07-08"/>
    <s v="2024-07-09 14:23:02"/>
    <s v="0000-00-00 00:00:00"/>
    <s v="2024-07-30 15:53:09"/>
    <s v="2024-07-30 15:53:19"/>
    <s v="2024-09-03 13:05:52"/>
    <s v="2024-07-10"/>
    <s v="2024-07-10"/>
    <s v="2024-08-05"/>
    <s v="2024-08-07"/>
    <s v="2024-08-09"/>
    <x v="1"/>
    <s v="Virtual"/>
    <s v="5326"/>
    <x v="90"/>
    <m/>
    <x v="5"/>
    <n v="1"/>
    <x v="0"/>
    <x v="0"/>
    <x v="0"/>
    <n v="442551"/>
    <x v="0"/>
    <x v="0"/>
    <x v="0"/>
    <x v="7"/>
  </r>
  <r>
    <x v="459"/>
    <x v="353"/>
    <s v="MUEBLES CC CUBRIMIENTOS"/>
    <x v="0"/>
    <m/>
    <s v="2024-07-05"/>
    <s v="2024-07-08"/>
    <s v="2024-07-09 14:23:02"/>
    <s v="0000-00-00 00:00:00"/>
    <s v="2024-07-30 15:53:09"/>
    <s v="2024-07-30 15:53:19"/>
    <s v="2024-09-03 13:05:52"/>
    <s v="2024-07-10"/>
    <s v="2024-07-10"/>
    <s v="2024-08-05"/>
    <s v="2024-08-07"/>
    <s v="2024-08-09"/>
    <x v="1"/>
    <s v="Virtual"/>
    <s v="9715"/>
    <x v="96"/>
    <s v="LONA DICKSON CRUDO REF:6020"/>
    <x v="0"/>
    <n v="1"/>
    <x v="0"/>
    <x v="0"/>
    <x v="0"/>
    <n v="1611131"/>
    <x v="0"/>
    <x v="0"/>
    <x v="0"/>
    <x v="7"/>
  </r>
  <r>
    <x v="459"/>
    <x v="353"/>
    <s v="MUEBLES CC CUBRIMIENTOS"/>
    <x v="0"/>
    <m/>
    <s v="2024-07-05"/>
    <s v="2024-07-08"/>
    <s v="2024-07-09 14:23:02"/>
    <s v="0000-00-00 00:00:00"/>
    <s v="2024-07-30 15:53:09"/>
    <s v="2024-07-30 15:53:19"/>
    <s v="2024-09-03 13:05:52"/>
    <s v="2024-07-10"/>
    <s v="2024-07-10"/>
    <s v="2024-08-05"/>
    <s v="2024-08-07"/>
    <s v="2024-08-09"/>
    <x v="1"/>
    <s v="Virtual"/>
    <s v="TRANSP07"/>
    <x v="47"/>
    <m/>
    <x v="0"/>
    <n v="1"/>
    <x v="0"/>
    <x v="0"/>
    <x v="0"/>
    <n v="280000"/>
    <x v="0"/>
    <x v="0"/>
    <x v="0"/>
    <x v="7"/>
  </r>
  <r>
    <x v="460"/>
    <x v="354"/>
    <s v="CUBRIMIENTO"/>
    <x v="0"/>
    <m/>
    <s v="2024-07-05"/>
    <s v="2024-07-08"/>
    <s v="2024-07-09 13:49:12"/>
    <s v="0000-00-00 00:00:00"/>
    <s v="2024-07-09 14:44:29"/>
    <s v="2024-07-10 09:41:32"/>
    <s v="2024-07-16 09:44:46"/>
    <s v="2024-07-10"/>
    <s v="2024-07-10"/>
    <s v="2024-07-11"/>
    <s v="2024-07-12"/>
    <s v="2024-07-15"/>
    <x v="1"/>
    <s v="Bogota"/>
    <s v="7136"/>
    <x v="441"/>
    <m/>
    <x v="0"/>
    <n v="1"/>
    <x v="0"/>
    <x v="0"/>
    <x v="0"/>
    <n v="150000"/>
    <x v="0"/>
    <x v="1"/>
    <x v="1"/>
    <x v="1"/>
  </r>
  <r>
    <x v="461"/>
    <x v="355"/>
    <s v="MUEBLES"/>
    <x v="0"/>
    <m/>
    <s v="2024-07-05"/>
    <s v="2024-08-29"/>
    <s v="2024-08-29 13:38:22"/>
    <s v="0000-00-00 00:00:00"/>
    <s v="0000-00-00 00:00:00"/>
    <s v="2024-09-23 16:11:23"/>
    <s v="2024-10-02 15:29:58"/>
    <s v="2024-08-30"/>
    <s v="2024-08-30"/>
    <s v="2024-09-25"/>
    <s v="2024-09-27"/>
    <s v="2024-10-02"/>
    <x v="1"/>
    <s v="Bogota"/>
    <s v="9330"/>
    <x v="540"/>
    <s v="PENDIENTE DEFINIR CLIENTE"/>
    <x v="4"/>
    <n v="6"/>
    <x v="0"/>
    <x v="0"/>
    <x v="0"/>
    <n v="7299552"/>
    <x v="0"/>
    <x v="0"/>
    <x v="0"/>
    <x v="4"/>
  </r>
  <r>
    <x v="462"/>
    <x v="356"/>
    <s v="CUBRIMIENTO"/>
    <x v="0"/>
    <m/>
    <s v="2024-07-05"/>
    <s v="2024-07-05"/>
    <s v="2024-07-05 15:45:34"/>
    <s v="0000-00-00 00:00:00"/>
    <s v="2024-07-05 15:45:41"/>
    <s v="2024-07-08 07:47:15"/>
    <s v="0000-00-00 00:00:00"/>
    <s v="2024-07-08"/>
    <s v="2024-07-08"/>
    <s v="2024-07-10"/>
    <s v="2024-07-11"/>
    <s v="2024-07-11"/>
    <x v="0"/>
    <s v="Toscany"/>
    <s v="11435"/>
    <x v="229"/>
    <m/>
    <x v="0"/>
    <n v="1"/>
    <x v="0"/>
    <x v="0"/>
    <x v="0"/>
    <n v="67227"/>
    <x v="0"/>
    <x v="0"/>
    <x v="0"/>
    <x v="1"/>
  </r>
  <r>
    <x v="463"/>
    <x v="357"/>
    <s v="CUBRIMIENTO"/>
    <x v="0"/>
    <m/>
    <s v="2024-07-05"/>
    <s v="2024-07-10"/>
    <s v="2024-07-13 12:19:35"/>
    <s v="2024-08-08 17:24:29"/>
    <s v="2024-08-19 19:59:16"/>
    <s v="2024-08-20 10:49:48"/>
    <s v="2024-10-07 08:28:00"/>
    <s v="2024-07-12"/>
    <s v="2024-07-15"/>
    <s v="2024-07-31"/>
    <s v="2024-08-06"/>
    <s v="2024-08-07"/>
    <x v="3"/>
    <s v="Cali"/>
    <s v="268"/>
    <x v="387"/>
    <m/>
    <x v="0"/>
    <n v="2"/>
    <x v="0"/>
    <x v="0"/>
    <x v="0"/>
    <n v="136000"/>
    <x v="0"/>
    <x v="0"/>
    <x v="0"/>
    <x v="1"/>
  </r>
  <r>
    <x v="463"/>
    <x v="357"/>
    <s v="CUBRIMIENTO"/>
    <x v="0"/>
    <m/>
    <s v="2024-07-05"/>
    <s v="2024-07-10"/>
    <s v="2024-07-13 12:19:35"/>
    <s v="2024-08-08 17:24:29"/>
    <s v="2024-08-19 19:59:16"/>
    <s v="2024-08-20 10:49:48"/>
    <s v="2024-10-07 08:28:00"/>
    <s v="2024-07-12"/>
    <s v="2024-07-15"/>
    <s v="2024-07-31"/>
    <s v="2024-08-06"/>
    <s v="2024-08-07"/>
    <x v="3"/>
    <s v="Cali"/>
    <s v="REP044"/>
    <x v="206"/>
    <m/>
    <x v="0"/>
    <n v="1"/>
    <x v="0"/>
    <x v="0"/>
    <x v="0"/>
    <n v="1020000"/>
    <x v="0"/>
    <x v="1"/>
    <x v="1"/>
    <x v="1"/>
  </r>
  <r>
    <x v="463"/>
    <x v="357"/>
    <s v="CUBRIMIENTO"/>
    <x v="0"/>
    <m/>
    <s v="2024-07-05"/>
    <s v="2024-07-10"/>
    <s v="2024-07-13 12:19:35"/>
    <s v="2024-08-08 17:24:29"/>
    <s v="2024-08-19 19:59:16"/>
    <s v="2024-08-20 10:49:48"/>
    <s v="2024-10-07 08:28:00"/>
    <s v="2024-07-12"/>
    <s v="2024-07-15"/>
    <s v="2024-07-31"/>
    <s v="2024-08-06"/>
    <s v="2024-08-07"/>
    <x v="3"/>
    <s v="Cali"/>
    <s v="SOMB0301**"/>
    <x v="189"/>
    <s v="LONA DICKSON VERDE FORESTA REF:6687"/>
    <x v="0"/>
    <n v="1"/>
    <x v="142"/>
    <x v="0"/>
    <x v="19"/>
    <n v="746548"/>
    <x v="0"/>
    <x v="0"/>
    <x v="0"/>
    <x v="1"/>
  </r>
  <r>
    <x v="464"/>
    <x v="358"/>
    <s v="CUBRIMIENTO"/>
    <x v="0"/>
    <m/>
    <s v="2024-07-05"/>
    <s v="2024-07-29"/>
    <s v="2024-07-31 13:47:28"/>
    <s v="2024-08-16 14:02:42"/>
    <s v="2024-10-08 09:00:06"/>
    <s v="2024-11-05 17:32:01"/>
    <s v="2024-12-03 14:16:58"/>
    <s v="2024-07-31"/>
    <s v="2024-08-12"/>
    <s v="2024-08-20"/>
    <s v="2024-08-27"/>
    <s v="2024-09-04"/>
    <x v="1"/>
    <s v="Toscana"/>
    <s v="PLITE09"/>
    <x v="252"/>
    <s v="LONA PERGOTEX BLACKOUT BLANCA 3 M"/>
    <x v="2"/>
    <n v="1"/>
    <x v="42"/>
    <x v="0"/>
    <x v="78"/>
    <n v="11796248.16"/>
    <x v="0"/>
    <x v="4"/>
    <x v="6"/>
    <x v="7"/>
  </r>
  <r>
    <x v="465"/>
    <x v="359"/>
    <s v="CUBRIMIENTO"/>
    <x v="0"/>
    <m/>
    <s v="2024-07-05"/>
    <s v="2024-07-08"/>
    <s v="2024-07-08 10:38:30"/>
    <s v="0000-00-00 00:00:00"/>
    <s v="2024-07-08 10:38:38"/>
    <s v="2024-07-08 11:11:39"/>
    <s v="0000-00-00 00:00:00"/>
    <s v="2024-07-09"/>
    <s v="2024-07-09"/>
    <s v="2024-07-11"/>
    <s v="2024-07-12"/>
    <s v="2024-07-12"/>
    <x v="0"/>
    <s v="Toscany"/>
    <s v="11433"/>
    <x v="376"/>
    <m/>
    <x v="0"/>
    <n v="1"/>
    <x v="0"/>
    <x v="0"/>
    <x v="0"/>
    <n v="478800"/>
    <x v="0"/>
    <x v="0"/>
    <x v="0"/>
    <x v="1"/>
  </r>
  <r>
    <x v="466"/>
    <x v="164"/>
    <s v="MUEBLES CC CUBRIMIENTOS"/>
    <x v="0"/>
    <m/>
    <s v="2024-07-05"/>
    <s v="2024-07-18"/>
    <s v="2024-07-19 13:51:51"/>
    <s v="0000-00-00 00:00:00"/>
    <s v="2024-07-26 16:06:46"/>
    <s v="2024-07-26 16:06:54"/>
    <s v="0000-00-00 00:00:00"/>
    <s v="2024-07-22"/>
    <s v="2024-07-22"/>
    <s v="2024-09-03"/>
    <s v="2024-09-05"/>
    <s v="2024-09-05"/>
    <x v="7"/>
    <s v="Cali"/>
    <s v="1795"/>
    <x v="321"/>
    <s v="PENDIENTE DEFINIR CLIENTE"/>
    <x v="0"/>
    <n v="2"/>
    <x v="0"/>
    <x v="0"/>
    <x v="0"/>
    <n v="3120934"/>
    <x v="0"/>
    <x v="2"/>
    <x v="0"/>
    <x v="4"/>
  </r>
  <r>
    <x v="467"/>
    <x v="18"/>
    <s v="CUBRIMIENTO"/>
    <x v="0"/>
    <m/>
    <s v="2024-07-08"/>
    <s v="2024-07-08"/>
    <s v="2024-07-09 14:34:29"/>
    <s v="0000-00-00 00:00:00"/>
    <s v="2024-07-09 14:34:35"/>
    <s v="2024-07-11 08:13:33"/>
    <s v="0000-00-00 00:00:00"/>
    <s v="2024-07-10"/>
    <s v="2024-07-10"/>
    <s v="2024-07-12"/>
    <s v="2024-07-15"/>
    <s v="2024-07-15"/>
    <x v="0"/>
    <s v="Toscana"/>
    <s v="24853"/>
    <x v="106"/>
    <m/>
    <x v="0"/>
    <n v="2"/>
    <x v="0"/>
    <x v="0"/>
    <x v="0"/>
    <n v="327641.76"/>
    <x v="0"/>
    <x v="0"/>
    <x v="0"/>
    <x v="1"/>
  </r>
  <r>
    <x v="467"/>
    <x v="18"/>
    <s v="CUBRIMIENTO"/>
    <x v="0"/>
    <m/>
    <s v="2024-07-08"/>
    <s v="2024-07-08"/>
    <s v="2024-07-09 14:34:29"/>
    <s v="0000-00-00 00:00:00"/>
    <s v="2024-07-09 14:34:35"/>
    <s v="2024-07-11 08:13:33"/>
    <s v="0000-00-00 00:00:00"/>
    <s v="2024-07-10"/>
    <s v="2024-07-10"/>
    <s v="2024-07-12"/>
    <s v="2024-07-15"/>
    <s v="2024-07-15"/>
    <x v="0"/>
    <s v="Toscana"/>
    <s v="25230"/>
    <x v="404"/>
    <m/>
    <x v="0"/>
    <n v="1"/>
    <x v="0"/>
    <x v="0"/>
    <x v="0"/>
    <n v="277041.59999999998"/>
    <x v="0"/>
    <x v="0"/>
    <x v="0"/>
    <x v="1"/>
  </r>
  <r>
    <x v="467"/>
    <x v="18"/>
    <s v="CUBRIMIENTO"/>
    <x v="0"/>
    <m/>
    <s v="2024-07-08"/>
    <s v="2024-07-08"/>
    <s v="2024-07-09 14:34:29"/>
    <s v="0000-00-00 00:00:00"/>
    <s v="2024-07-09 14:34:35"/>
    <s v="2024-07-11 08:13:33"/>
    <s v="0000-00-00 00:00:00"/>
    <s v="2024-07-10"/>
    <s v="2024-07-10"/>
    <s v="2024-07-12"/>
    <s v="2024-07-15"/>
    <s v="2024-07-15"/>
    <x v="0"/>
    <s v="Toscana"/>
    <s v="3647"/>
    <x v="268"/>
    <m/>
    <x v="0"/>
    <n v="2"/>
    <x v="0"/>
    <x v="0"/>
    <x v="0"/>
    <n v="1127322.72"/>
    <x v="0"/>
    <x v="0"/>
    <x v="0"/>
    <x v="1"/>
  </r>
  <r>
    <x v="468"/>
    <x v="360"/>
    <s v="CUBRIMIENTO"/>
    <x v="0"/>
    <m/>
    <s v="2024-07-08"/>
    <s v="2024-07-09"/>
    <s v="2024-07-09 14:08:16"/>
    <s v="0000-00-00 00:00:00"/>
    <s v="2024-07-09 15:31:12"/>
    <s v="2024-07-11 08:02:38"/>
    <s v="0000-00-00 00:00:00"/>
    <s v="2024-07-11"/>
    <s v="2024-07-11"/>
    <s v="2024-07-15"/>
    <s v="2024-07-18"/>
    <s v="2024-07-18"/>
    <x v="0"/>
    <s v="Medellin"/>
    <s v="18077"/>
    <x v="410"/>
    <m/>
    <x v="0"/>
    <n v="2"/>
    <x v="0"/>
    <x v="0"/>
    <x v="0"/>
    <n v="276000"/>
    <x v="0"/>
    <x v="0"/>
    <x v="0"/>
    <x v="1"/>
  </r>
  <r>
    <x v="469"/>
    <x v="361"/>
    <s v="MUEBLES CC CUBRIMIENTOS"/>
    <x v="0"/>
    <m/>
    <s v="2024-07-08"/>
    <s v="2024-07-15"/>
    <s v="2024-07-16 11:38:12"/>
    <s v="0000-00-00 00:00:00"/>
    <s v="2024-08-08 11:42:47"/>
    <s v="2024-08-23 11:28:21"/>
    <s v="0000-00-00 00:00:00"/>
    <s v="2024-07-17"/>
    <s v="2024-07-17"/>
    <s v="2024-07-18"/>
    <s v="2024-07-29"/>
    <s v="2024-07-30"/>
    <x v="3"/>
    <s v="Medellin"/>
    <s v="6556"/>
    <x v="541"/>
    <m/>
    <x v="0"/>
    <n v="1"/>
    <x v="0"/>
    <x v="0"/>
    <x v="0"/>
    <n v="70000"/>
    <x v="0"/>
    <x v="0"/>
    <x v="0"/>
    <x v="1"/>
  </r>
  <r>
    <x v="469"/>
    <x v="361"/>
    <s v="MUEBLES CC CUBRIMIENTOS"/>
    <x v="0"/>
    <m/>
    <s v="2024-07-08"/>
    <s v="2024-07-15"/>
    <s v="2024-07-16 11:38:12"/>
    <s v="0000-00-00 00:00:00"/>
    <s v="2024-08-08 11:42:47"/>
    <s v="2024-08-23 11:28:21"/>
    <s v="0000-00-00 00:00:00"/>
    <s v="2024-07-17"/>
    <s v="2024-07-17"/>
    <s v="2024-07-18"/>
    <s v="2024-07-29"/>
    <s v="2024-07-30"/>
    <x v="3"/>
    <s v="Medellin"/>
    <s v="6557"/>
    <x v="542"/>
    <m/>
    <x v="0"/>
    <n v="1"/>
    <x v="0"/>
    <x v="0"/>
    <x v="0"/>
    <n v="75000"/>
    <x v="0"/>
    <x v="0"/>
    <x v="0"/>
    <x v="1"/>
  </r>
  <r>
    <x v="469"/>
    <x v="361"/>
    <s v="MUEBLES CC CUBRIMIENTOS"/>
    <x v="0"/>
    <m/>
    <s v="2024-07-08"/>
    <s v="2024-07-15"/>
    <s v="2024-07-16 11:38:12"/>
    <s v="0000-00-00 00:00:00"/>
    <s v="2024-08-08 11:42:47"/>
    <s v="2024-08-23 11:28:21"/>
    <s v="0000-00-00 00:00:00"/>
    <s v="2024-07-17"/>
    <s v="2024-07-17"/>
    <s v="2024-07-18"/>
    <s v="2024-07-29"/>
    <s v="2024-07-30"/>
    <x v="3"/>
    <s v="Medellin"/>
    <s v="6559"/>
    <x v="543"/>
    <m/>
    <x v="0"/>
    <n v="2"/>
    <x v="0"/>
    <x v="0"/>
    <x v="0"/>
    <n v="48000"/>
    <x v="0"/>
    <x v="0"/>
    <x v="0"/>
    <x v="1"/>
  </r>
  <r>
    <x v="469"/>
    <x v="361"/>
    <s v="MUEBLES CC CUBRIMIENTOS"/>
    <x v="0"/>
    <m/>
    <s v="2024-07-08"/>
    <s v="2024-07-15"/>
    <s v="2024-07-16 11:38:12"/>
    <s v="0000-00-00 00:00:00"/>
    <s v="2024-08-08 11:42:47"/>
    <s v="2024-08-23 11:28:21"/>
    <s v="0000-00-00 00:00:00"/>
    <s v="2024-07-17"/>
    <s v="2024-07-17"/>
    <s v="2024-07-18"/>
    <s v="2024-07-29"/>
    <s v="2024-07-30"/>
    <x v="3"/>
    <s v="Medellin"/>
    <s v="94111"/>
    <x v="505"/>
    <m/>
    <x v="0"/>
    <n v="2"/>
    <x v="0"/>
    <x v="0"/>
    <x v="0"/>
    <n v="112000"/>
    <x v="0"/>
    <x v="0"/>
    <x v="0"/>
    <x v="1"/>
  </r>
  <r>
    <x v="469"/>
    <x v="361"/>
    <s v="MUEBLES CC CUBRIMIENTOS"/>
    <x v="0"/>
    <m/>
    <s v="2024-07-08"/>
    <s v="2024-07-15"/>
    <s v="2024-07-16 11:38:12"/>
    <s v="0000-00-00 00:00:00"/>
    <s v="2024-08-08 11:42:47"/>
    <s v="2024-08-23 11:28:21"/>
    <s v="0000-00-00 00:00:00"/>
    <s v="2024-07-17"/>
    <s v="2024-07-17"/>
    <s v="2024-07-18"/>
    <s v="2024-07-29"/>
    <s v="2024-07-30"/>
    <x v="3"/>
    <s v="Medellin"/>
    <s v="94121"/>
    <x v="544"/>
    <m/>
    <x v="0"/>
    <n v="2"/>
    <x v="0"/>
    <x v="0"/>
    <x v="0"/>
    <n v="36000"/>
    <x v="0"/>
    <x v="0"/>
    <x v="0"/>
    <x v="1"/>
  </r>
  <r>
    <x v="469"/>
    <x v="361"/>
    <s v="MUEBLES CC CUBRIMIENTOS"/>
    <x v="0"/>
    <m/>
    <s v="2024-07-08"/>
    <s v="2024-07-15"/>
    <s v="2024-07-16 11:38:12"/>
    <s v="0000-00-00 00:00:00"/>
    <s v="2024-08-08 11:42:47"/>
    <s v="2024-08-23 11:28:21"/>
    <s v="0000-00-00 00:00:00"/>
    <s v="2024-07-17"/>
    <s v="2024-07-17"/>
    <s v="2024-07-18"/>
    <s v="2024-07-29"/>
    <s v="2024-07-30"/>
    <x v="3"/>
    <s v="Medellin"/>
    <s v="SERV08"/>
    <x v="2"/>
    <m/>
    <x v="0"/>
    <n v="1"/>
    <x v="0"/>
    <x v="0"/>
    <x v="0"/>
    <n v="80000"/>
    <x v="0"/>
    <x v="1"/>
    <x v="1"/>
    <x v="1"/>
  </r>
  <r>
    <x v="470"/>
    <x v="362"/>
    <s v="CUBRIMIENTO"/>
    <x v="0"/>
    <m/>
    <s v="2024-07-08"/>
    <s v="2024-07-31"/>
    <s v="2024-08-05 11:52:58"/>
    <s v="0000-00-00 00:00:00"/>
    <s v="2024-08-12 19:42:49"/>
    <s v="2024-08-13 07:30:44"/>
    <s v="2024-10-25 12:27:32"/>
    <s v="2024-08-04"/>
    <s v="2024-08-04"/>
    <s v="2024-08-28"/>
    <s v="2024-09-08"/>
    <s v="2024-09-13"/>
    <x v="3"/>
    <s v="Barranquilla"/>
    <s v="11443"/>
    <x v="368"/>
    <m/>
    <x v="0"/>
    <n v="6"/>
    <x v="0"/>
    <x v="0"/>
    <x v="0"/>
    <n v="150000"/>
    <x v="0"/>
    <x v="0"/>
    <x v="0"/>
    <x v="7"/>
  </r>
  <r>
    <x v="470"/>
    <x v="362"/>
    <s v="CUBRIMIENTO"/>
    <x v="0"/>
    <m/>
    <s v="2024-07-08"/>
    <s v="2024-07-31"/>
    <s v="2024-08-05 11:52:58"/>
    <s v="0000-00-00 00:00:00"/>
    <s v="2024-08-12 19:42:49"/>
    <s v="2024-08-13 07:30:44"/>
    <s v="2024-10-25 12:27:32"/>
    <s v="2024-08-04"/>
    <s v="2024-08-04"/>
    <s v="2024-08-28"/>
    <s v="2024-09-08"/>
    <s v="2024-09-13"/>
    <x v="3"/>
    <s v="Barranquilla"/>
    <s v="REP044"/>
    <x v="206"/>
    <m/>
    <x v="0"/>
    <n v="1"/>
    <x v="0"/>
    <x v="0"/>
    <x v="0"/>
    <n v="320000"/>
    <x v="0"/>
    <x v="1"/>
    <x v="1"/>
    <x v="7"/>
  </r>
  <r>
    <x v="470"/>
    <x v="362"/>
    <s v="CUBRIMIENTO"/>
    <x v="0"/>
    <m/>
    <s v="2024-07-08"/>
    <s v="2024-07-31"/>
    <s v="2024-08-05 11:52:58"/>
    <s v="0000-00-00 00:00:00"/>
    <s v="2024-08-12 19:42:49"/>
    <s v="2024-08-13 07:30:44"/>
    <s v="2024-10-25 12:27:32"/>
    <s v="2024-08-04"/>
    <s v="2024-08-04"/>
    <s v="2024-08-28"/>
    <s v="2024-09-08"/>
    <s v="2024-09-13"/>
    <x v="3"/>
    <s v="Barranquilla"/>
    <s v="SERVLAV01"/>
    <x v="173"/>
    <m/>
    <x v="0"/>
    <n v="1"/>
    <x v="0"/>
    <x v="0"/>
    <x v="0"/>
    <n v="300000"/>
    <x v="0"/>
    <x v="1"/>
    <x v="1"/>
    <x v="7"/>
  </r>
  <r>
    <x v="470"/>
    <x v="362"/>
    <s v="CUBRIMIENTO"/>
    <x v="0"/>
    <m/>
    <s v="2024-07-08"/>
    <s v="2024-07-31"/>
    <s v="2024-08-05 11:52:58"/>
    <s v="0000-00-00 00:00:00"/>
    <s v="2024-08-12 19:42:49"/>
    <s v="2024-08-13 07:30:44"/>
    <s v="2024-10-25 12:27:32"/>
    <s v="2024-08-04"/>
    <s v="2024-08-04"/>
    <s v="2024-08-28"/>
    <s v="2024-09-08"/>
    <s v="2024-09-13"/>
    <x v="3"/>
    <s v="Barranquilla"/>
    <s v="TRANSP05"/>
    <x v="198"/>
    <m/>
    <x v="0"/>
    <n v="1"/>
    <x v="0"/>
    <x v="0"/>
    <x v="0"/>
    <n v="400000"/>
    <x v="0"/>
    <x v="1"/>
    <x v="1"/>
    <x v="7"/>
  </r>
  <r>
    <x v="471"/>
    <x v="363"/>
    <s v="CUBRIMIENTO"/>
    <x v="0"/>
    <m/>
    <s v="2024-07-08"/>
    <s v="2024-07-15"/>
    <s v="2024-07-16 09:27:00"/>
    <s v="0000-00-00 00:00:00"/>
    <s v="2024-07-19 10:41:10"/>
    <s v="2024-07-23 17:58:47"/>
    <s v="0000-00-00 00:00:00"/>
    <s v="2024-07-17"/>
    <s v="2024-07-17"/>
    <s v="2024-07-19"/>
    <s v="2024-08-01"/>
    <s v="2024-08-01"/>
    <x v="0"/>
    <s v="Barranquilla"/>
    <s v="6543"/>
    <x v="123"/>
    <m/>
    <x v="0"/>
    <n v="5"/>
    <x v="0"/>
    <x v="0"/>
    <x v="0"/>
    <n v="0"/>
    <x v="0"/>
    <x v="0"/>
    <x v="0"/>
    <x v="1"/>
  </r>
  <r>
    <x v="472"/>
    <x v="364"/>
    <s v="MUEBLES CC CUBRIMIENTOS"/>
    <x v="0"/>
    <m/>
    <s v="2024-07-08"/>
    <s v="2024-07-09"/>
    <s v="2024-07-11 14:01:19"/>
    <s v="0000-00-00 00:00:00"/>
    <s v="2024-07-27 14:22:10"/>
    <s v="2024-07-29 07:37:32"/>
    <s v="2024-11-12 08:26:19"/>
    <s v="2024-07-11"/>
    <s v="2024-07-11"/>
    <s v="2024-08-06"/>
    <s v="2024-08-12"/>
    <s v="2024-08-14"/>
    <x v="1"/>
    <s v="Medellin"/>
    <s v="13672"/>
    <x v="46"/>
    <s v="FURNISCREEN NEGRO 2M EB4027W G8 625GR"/>
    <x v="0"/>
    <n v="1"/>
    <x v="0"/>
    <x v="0"/>
    <x v="0"/>
    <n v="1606508"/>
    <x v="0"/>
    <x v="2"/>
    <x v="0"/>
    <x v="7"/>
  </r>
  <r>
    <x v="472"/>
    <x v="364"/>
    <s v="MUEBLES CC CUBRIMIENTOS"/>
    <x v="0"/>
    <m/>
    <s v="2024-07-08"/>
    <s v="2024-07-09"/>
    <s v="2024-07-11 14:01:19"/>
    <s v="0000-00-00 00:00:00"/>
    <s v="2024-07-27 14:22:10"/>
    <s v="2024-07-29 07:37:32"/>
    <s v="2024-11-12 08:26:19"/>
    <s v="2024-07-11"/>
    <s v="2024-07-11"/>
    <s v="2024-08-06"/>
    <s v="2024-08-12"/>
    <s v="2024-08-14"/>
    <x v="1"/>
    <s v="Medellin"/>
    <s v="13672"/>
    <x v="46"/>
    <s v="FURNISCREEN NEGRO 2M EB4027W G8 625GR"/>
    <x v="0"/>
    <n v="1"/>
    <x v="0"/>
    <x v="0"/>
    <x v="0"/>
    <n v="1228507"/>
    <x v="0"/>
    <x v="2"/>
    <x v="0"/>
    <x v="7"/>
  </r>
  <r>
    <x v="473"/>
    <x v="365"/>
    <s v="CUBRIMIENTO"/>
    <x v="0"/>
    <m/>
    <s v="2024-07-08"/>
    <s v="2024-07-16"/>
    <s v="2024-07-17 15:51:44"/>
    <s v="2024-07-22 17:49:53"/>
    <s v="2024-07-29 16:51:16"/>
    <s v="2024-08-05 17:11:43"/>
    <s v="2024-12-17 11:32:34"/>
    <s v="2024-07-18"/>
    <s v="2024-07-22"/>
    <s v="2024-07-30"/>
    <s v="2024-08-09"/>
    <s v="2024-08-19"/>
    <x v="1"/>
    <s v="Barranquilla"/>
    <s v="27249"/>
    <x v="64"/>
    <m/>
    <x v="0"/>
    <n v="2"/>
    <x v="0"/>
    <x v="0"/>
    <x v="0"/>
    <n v="275778"/>
    <x v="0"/>
    <x v="0"/>
    <x v="0"/>
    <x v="1"/>
  </r>
  <r>
    <x v="473"/>
    <x v="365"/>
    <s v="CUBRIMIENTO"/>
    <x v="0"/>
    <m/>
    <s v="2024-07-08"/>
    <s v="2024-07-16"/>
    <s v="2024-07-17 15:51:44"/>
    <s v="2024-07-22 17:49:53"/>
    <s v="2024-07-29 16:51:16"/>
    <s v="2024-08-05 17:11:43"/>
    <s v="2024-12-17 11:32:34"/>
    <s v="2024-07-18"/>
    <s v="2024-07-22"/>
    <s v="2024-07-30"/>
    <s v="2024-08-09"/>
    <s v="2024-08-19"/>
    <x v="1"/>
    <s v="Barranquilla"/>
    <s v="FLANCHE01"/>
    <x v="51"/>
    <m/>
    <x v="8"/>
    <n v="1"/>
    <x v="143"/>
    <x v="0"/>
    <x v="0"/>
    <n v="914969"/>
    <x v="0"/>
    <x v="0"/>
    <x v="0"/>
    <x v="1"/>
  </r>
  <r>
    <x v="473"/>
    <x v="365"/>
    <s v="CUBRIMIENTO"/>
    <x v="0"/>
    <m/>
    <s v="2024-07-08"/>
    <s v="2024-07-16"/>
    <s v="2024-07-17 15:51:44"/>
    <s v="2024-07-22 17:49:53"/>
    <s v="2024-07-29 16:51:16"/>
    <s v="2024-08-05 17:11:43"/>
    <s v="2024-12-17 11:32:34"/>
    <s v="2024-07-18"/>
    <s v="2024-07-22"/>
    <s v="2024-07-30"/>
    <s v="2024-08-09"/>
    <s v="2024-08-19"/>
    <x v="1"/>
    <s v="Barranquilla"/>
    <s v="SOMB01"/>
    <x v="71"/>
    <s v="LONA DICKSON AZUL OCEANO REF:7264"/>
    <x v="8"/>
    <n v="1"/>
    <x v="143"/>
    <x v="0"/>
    <x v="3"/>
    <n v="9270827"/>
    <x v="0"/>
    <x v="6"/>
    <x v="5"/>
    <x v="1"/>
  </r>
  <r>
    <x v="473"/>
    <x v="365"/>
    <s v="CUBRIMIENTO"/>
    <x v="0"/>
    <m/>
    <s v="2024-07-08"/>
    <s v="2024-07-16"/>
    <s v="2024-07-17 15:51:44"/>
    <s v="2024-07-22 17:49:53"/>
    <s v="2024-07-29 16:51:16"/>
    <s v="2024-08-05 17:11:43"/>
    <s v="2024-12-17 11:32:34"/>
    <s v="2024-07-18"/>
    <s v="2024-07-22"/>
    <s v="2024-07-30"/>
    <s v="2024-08-09"/>
    <s v="2024-08-19"/>
    <x v="1"/>
    <s v="Barranquilla"/>
    <s v="TRANSP05"/>
    <x v="198"/>
    <m/>
    <x v="0"/>
    <n v="1"/>
    <x v="0"/>
    <x v="0"/>
    <x v="0"/>
    <n v="450000"/>
    <x v="0"/>
    <x v="1"/>
    <x v="1"/>
    <x v="1"/>
  </r>
  <r>
    <x v="474"/>
    <x v="366"/>
    <s v="CUBRIMIENTO"/>
    <x v="0"/>
    <m/>
    <s v="2024-07-09"/>
    <s v="2024-07-09"/>
    <s v="2024-07-09 12:11:10"/>
    <s v="0000-00-00 00:00:00"/>
    <s v="2024-07-09 12:11:21"/>
    <s v="2024-07-10 08:40:04"/>
    <s v="0000-00-00 00:00:00"/>
    <s v="2024-07-10"/>
    <s v="2024-07-10"/>
    <s v="2024-07-15"/>
    <s v="2024-07-16"/>
    <s v="2024-07-16"/>
    <x v="0"/>
    <s v="Toscany"/>
    <s v="11442"/>
    <x v="531"/>
    <m/>
    <x v="0"/>
    <n v="3"/>
    <x v="0"/>
    <x v="0"/>
    <x v="0"/>
    <n v="163866"/>
    <x v="0"/>
    <x v="0"/>
    <x v="0"/>
    <x v="1"/>
  </r>
  <r>
    <x v="475"/>
    <x v="367"/>
    <s v="MUEBLES CC CUBRIMIENTOS"/>
    <x v="0"/>
    <m/>
    <s v="2024-07-09"/>
    <s v="2024-07-18"/>
    <s v="2024-07-18 16:48:29"/>
    <s v="0000-00-00 00:00:00"/>
    <s v="2024-07-18 16:48:55"/>
    <s v="2024-07-22 16:03:33"/>
    <s v="0000-00-00 00:00:00"/>
    <s v="2024-07-19"/>
    <s v="2024-07-19"/>
    <s v="2027-03-08"/>
    <s v="2028-06-29"/>
    <s v="2028-06-29"/>
    <x v="7"/>
    <s v="Toscany"/>
    <s v="11367"/>
    <x v="545"/>
    <m/>
    <x v="0"/>
    <n v="1"/>
    <x v="0"/>
    <x v="0"/>
    <x v="0"/>
    <n v="130000"/>
    <x v="0"/>
    <x v="0"/>
    <x v="0"/>
    <x v="8"/>
  </r>
  <r>
    <x v="475"/>
    <x v="367"/>
    <s v="MUEBLES CC CUBRIMIENTOS"/>
    <x v="0"/>
    <m/>
    <s v="2024-07-09"/>
    <s v="2024-07-18"/>
    <s v="2024-07-18 16:48:29"/>
    <s v="0000-00-00 00:00:00"/>
    <s v="2024-07-18 16:48:55"/>
    <s v="2024-07-22 16:03:33"/>
    <s v="0000-00-00 00:00:00"/>
    <s v="2024-07-19"/>
    <s v="2024-07-19"/>
    <s v="2027-03-08"/>
    <s v="2028-06-29"/>
    <s v="2028-06-29"/>
    <x v="7"/>
    <s v="Toscany"/>
    <s v="26"/>
    <x v="27"/>
    <m/>
    <x v="0"/>
    <n v="60"/>
    <x v="0"/>
    <x v="0"/>
    <x v="0"/>
    <n v="3000000"/>
    <x v="0"/>
    <x v="0"/>
    <x v="0"/>
    <x v="8"/>
  </r>
  <r>
    <x v="475"/>
    <x v="367"/>
    <s v="MUEBLES CC CUBRIMIENTOS"/>
    <x v="0"/>
    <m/>
    <s v="2024-07-09"/>
    <s v="2024-07-18"/>
    <s v="2024-07-18 16:48:29"/>
    <s v="0000-00-00 00:00:00"/>
    <s v="2024-07-18 16:48:55"/>
    <s v="2024-07-22 16:03:33"/>
    <s v="0000-00-00 00:00:00"/>
    <s v="2024-07-19"/>
    <s v="2024-07-19"/>
    <s v="2027-03-08"/>
    <s v="2028-06-29"/>
    <s v="2028-06-29"/>
    <x v="7"/>
    <s v="Toscany"/>
    <s v="82"/>
    <x v="231"/>
    <m/>
    <x v="0"/>
    <n v="60"/>
    <x v="0"/>
    <x v="0"/>
    <x v="0"/>
    <n v="3000000"/>
    <x v="0"/>
    <x v="0"/>
    <x v="0"/>
    <x v="8"/>
  </r>
  <r>
    <x v="475"/>
    <x v="367"/>
    <s v="MUEBLES CC CUBRIMIENTOS"/>
    <x v="0"/>
    <m/>
    <s v="2024-07-09"/>
    <s v="2024-07-18"/>
    <s v="2024-07-18 16:48:29"/>
    <s v="0000-00-00 00:00:00"/>
    <s v="2024-07-18 16:48:55"/>
    <s v="2024-07-22 16:03:33"/>
    <s v="0000-00-00 00:00:00"/>
    <s v="2024-07-19"/>
    <s v="2024-07-19"/>
    <s v="2027-03-08"/>
    <s v="2028-06-29"/>
    <s v="2028-06-29"/>
    <x v="7"/>
    <s v="Toscany"/>
    <s v="97"/>
    <x v="546"/>
    <m/>
    <x v="0"/>
    <n v="60"/>
    <x v="0"/>
    <x v="0"/>
    <x v="0"/>
    <n v="3000000"/>
    <x v="0"/>
    <x v="0"/>
    <x v="0"/>
    <x v="8"/>
  </r>
  <r>
    <x v="476"/>
    <x v="368"/>
    <s v="MUEBLES CC CUBRIMIENTOS"/>
    <x v="0"/>
    <m/>
    <s v="2024-07-09"/>
    <s v="2024-07-25"/>
    <s v="2024-07-30 13:24:30"/>
    <s v="2024-08-09 18:39:50"/>
    <s v="2024-08-23 07:54:36"/>
    <s v="2024-09-05 07:06:56"/>
    <s v="2024-10-25 12:26:27"/>
    <s v="2024-08-01"/>
    <s v="2024-08-16"/>
    <s v="2024-08-23"/>
    <s v="2024-08-31"/>
    <s v="2024-09-07"/>
    <x v="1"/>
    <s v="Barranquilla"/>
    <s v="27249"/>
    <x v="64"/>
    <m/>
    <x v="0"/>
    <n v="1"/>
    <x v="0"/>
    <x v="0"/>
    <x v="0"/>
    <n v="174659"/>
    <x v="0"/>
    <x v="0"/>
    <x v="0"/>
    <x v="7"/>
  </r>
  <r>
    <x v="476"/>
    <x v="368"/>
    <s v="MUEBLES CC CUBRIMIENTOS"/>
    <x v="0"/>
    <m/>
    <s v="2024-07-09"/>
    <s v="2024-07-25"/>
    <s v="2024-07-30 13:24:30"/>
    <s v="2024-08-09 18:39:50"/>
    <s v="2024-08-23 07:54:36"/>
    <s v="2024-09-05 07:06:56"/>
    <s v="2024-10-25 12:26:27"/>
    <s v="2024-08-01"/>
    <s v="2024-08-16"/>
    <s v="2024-08-23"/>
    <s v="2024-08-31"/>
    <s v="2024-09-07"/>
    <x v="1"/>
    <s v="Barranquilla"/>
    <s v="5594"/>
    <x v="547"/>
    <m/>
    <x v="0"/>
    <n v="1"/>
    <x v="144"/>
    <x v="0"/>
    <x v="0"/>
    <n v="116433"/>
    <x v="0"/>
    <x v="0"/>
    <x v="0"/>
    <x v="7"/>
  </r>
  <r>
    <x v="476"/>
    <x v="368"/>
    <s v="MUEBLES CC CUBRIMIENTOS"/>
    <x v="0"/>
    <m/>
    <s v="2024-07-09"/>
    <s v="2024-07-25"/>
    <s v="2024-07-30 13:24:30"/>
    <s v="2024-08-09 18:39:50"/>
    <s v="2024-08-23 07:54:36"/>
    <s v="2024-09-05 07:06:56"/>
    <s v="2024-10-25 12:26:27"/>
    <s v="2024-08-01"/>
    <s v="2024-08-16"/>
    <s v="2024-08-23"/>
    <s v="2024-08-31"/>
    <s v="2024-09-07"/>
    <x v="1"/>
    <s v="Barranquilla"/>
    <s v="BANF02"/>
    <x v="548"/>
    <s v="LONA DICKSON NEGRO FONDO ENT REF:6028"/>
    <x v="3"/>
    <n v="1"/>
    <x v="144"/>
    <x v="10"/>
    <x v="79"/>
    <n v="1853379"/>
    <x v="0"/>
    <x v="0"/>
    <x v="0"/>
    <x v="7"/>
  </r>
  <r>
    <x v="476"/>
    <x v="368"/>
    <s v="MUEBLES CC CUBRIMIENTOS"/>
    <x v="0"/>
    <m/>
    <s v="2024-07-09"/>
    <s v="2024-07-25"/>
    <s v="2024-07-30 13:24:30"/>
    <s v="2024-08-09 18:39:50"/>
    <s v="2024-08-23 07:54:36"/>
    <s v="2024-09-05 07:06:56"/>
    <s v="2024-10-25 12:26:27"/>
    <s v="2024-08-01"/>
    <s v="2024-08-16"/>
    <s v="2024-08-23"/>
    <s v="2024-08-31"/>
    <s v="2024-09-07"/>
    <x v="1"/>
    <s v="Barranquilla"/>
    <s v="PUBL01"/>
    <x v="117"/>
    <m/>
    <x v="0"/>
    <n v="1"/>
    <x v="46"/>
    <x v="11"/>
    <x v="0"/>
    <n v="112817"/>
    <x v="0"/>
    <x v="0"/>
    <x v="0"/>
    <x v="7"/>
  </r>
  <r>
    <x v="476"/>
    <x v="368"/>
    <s v="MUEBLES CC CUBRIMIENTOS"/>
    <x v="0"/>
    <m/>
    <s v="2024-07-09"/>
    <s v="2024-07-25"/>
    <s v="2024-07-30 13:24:30"/>
    <s v="2024-08-09 18:39:50"/>
    <s v="2024-08-23 07:54:36"/>
    <s v="2024-09-05 07:06:56"/>
    <s v="2024-10-25 12:26:27"/>
    <s v="2024-08-01"/>
    <s v="2024-08-16"/>
    <s v="2024-08-23"/>
    <s v="2024-08-31"/>
    <s v="2024-09-07"/>
    <x v="1"/>
    <s v="Barranquilla"/>
    <s v="PUBL01"/>
    <x v="117"/>
    <m/>
    <x v="0"/>
    <n v="1"/>
    <x v="145"/>
    <x v="8"/>
    <x v="0"/>
    <n v="44533"/>
    <x v="0"/>
    <x v="0"/>
    <x v="0"/>
    <x v="7"/>
  </r>
  <r>
    <x v="476"/>
    <x v="368"/>
    <s v="MUEBLES CC CUBRIMIENTOS"/>
    <x v="0"/>
    <m/>
    <s v="2024-07-09"/>
    <s v="2024-07-25"/>
    <s v="2024-07-30 13:24:30"/>
    <s v="2024-08-09 18:39:50"/>
    <s v="2024-08-23 07:54:36"/>
    <s v="2024-09-05 07:06:56"/>
    <s v="2024-10-25 12:26:27"/>
    <s v="2024-08-01"/>
    <s v="2024-08-16"/>
    <s v="2024-08-23"/>
    <s v="2024-08-31"/>
    <s v="2024-09-07"/>
    <x v="1"/>
    <s v="Barranquilla"/>
    <s v="SOLAPA01"/>
    <x v="69"/>
    <m/>
    <x v="3"/>
    <n v="1"/>
    <x v="144"/>
    <x v="0"/>
    <x v="0"/>
    <n v="107758"/>
    <x v="0"/>
    <x v="0"/>
    <x v="0"/>
    <x v="7"/>
  </r>
  <r>
    <x v="476"/>
    <x v="368"/>
    <s v="MUEBLES CC CUBRIMIENTOS"/>
    <x v="0"/>
    <m/>
    <s v="2024-07-09"/>
    <s v="2024-07-25"/>
    <s v="2024-07-30 13:24:30"/>
    <s v="2024-08-09 18:39:50"/>
    <s v="2024-08-23 07:54:36"/>
    <s v="2024-09-05 07:06:56"/>
    <s v="2024-10-25 12:26:27"/>
    <s v="2024-08-01"/>
    <s v="2024-08-16"/>
    <s v="2024-08-23"/>
    <s v="2024-08-31"/>
    <s v="2024-09-07"/>
    <x v="1"/>
    <s v="Barranquilla"/>
    <s v="TRANSP05"/>
    <x v="198"/>
    <m/>
    <x v="0"/>
    <n v="1"/>
    <x v="0"/>
    <x v="0"/>
    <x v="0"/>
    <n v="450000"/>
    <x v="0"/>
    <x v="1"/>
    <x v="1"/>
    <x v="7"/>
  </r>
  <r>
    <x v="477"/>
    <x v="369"/>
    <s v="MUEBLES CC CUBRIMIENTOS"/>
    <x v="0"/>
    <m/>
    <s v="2024-07-09"/>
    <s v="2024-07-09"/>
    <s v="2024-07-09 12:24:59"/>
    <s v="0000-00-00 00:00:00"/>
    <s v="2024-07-09 12:25:10"/>
    <s v="2024-07-10 09:18:50"/>
    <s v="0000-00-00 00:00:00"/>
    <s v="2024-07-10"/>
    <s v="2024-07-10"/>
    <s v="2024-07-18"/>
    <s v="2024-07-23"/>
    <s v="2024-07-23"/>
    <x v="0"/>
    <s v="Toscany"/>
    <s v="12240"/>
    <x v="514"/>
    <m/>
    <x v="0"/>
    <n v="21"/>
    <x v="0"/>
    <x v="0"/>
    <x v="0"/>
    <n v="1104600"/>
    <x v="0"/>
    <x v="0"/>
    <x v="0"/>
    <x v="1"/>
  </r>
  <r>
    <x v="478"/>
    <x v="257"/>
    <s v="CUBRIMIENTO"/>
    <x v="0"/>
    <m/>
    <s v="2024-07-09"/>
    <s v="2024-07-09"/>
    <s v="2024-07-09 12:30:04"/>
    <s v="0000-00-00 00:00:00"/>
    <s v="2024-07-09 12:30:09"/>
    <s v="2024-07-10 09:18:13"/>
    <s v="0000-00-00 00:00:00"/>
    <s v="2024-07-10"/>
    <s v="2024-07-10"/>
    <s v="2024-07-16"/>
    <s v="2024-07-18"/>
    <s v="2024-07-18"/>
    <x v="0"/>
    <s v="Toscany"/>
    <s v="21308"/>
    <x v="456"/>
    <m/>
    <x v="0"/>
    <n v="8"/>
    <x v="0"/>
    <x v="0"/>
    <x v="0"/>
    <n v="420800"/>
    <x v="0"/>
    <x v="0"/>
    <x v="0"/>
    <x v="1"/>
  </r>
  <r>
    <x v="479"/>
    <x v="370"/>
    <s v="CUBRIMIENTO"/>
    <x v="0"/>
    <m/>
    <s v="2024-07-09"/>
    <s v="2024-07-31"/>
    <s v="2024-08-05 11:50:02"/>
    <s v="0000-00-00 00:00:00"/>
    <s v="2024-08-12 19:42:33"/>
    <s v="2024-08-13 07:24:05"/>
    <s v="0000-00-00 00:00:00"/>
    <s v="2024-08-02"/>
    <s v="2024-08-02"/>
    <s v="2024-08-16"/>
    <s v="2024-08-27"/>
    <s v="2024-08-27"/>
    <x v="0"/>
    <s v="Barranquilla"/>
    <s v="18582"/>
    <x v="549"/>
    <m/>
    <x v="0"/>
    <n v="2"/>
    <x v="0"/>
    <x v="0"/>
    <x v="0"/>
    <n v="120000"/>
    <x v="0"/>
    <x v="0"/>
    <x v="0"/>
    <x v="7"/>
  </r>
  <r>
    <x v="479"/>
    <x v="370"/>
    <s v="CUBRIMIENTO"/>
    <x v="0"/>
    <m/>
    <s v="2024-07-09"/>
    <s v="2024-07-31"/>
    <s v="2024-08-05 11:50:02"/>
    <s v="0000-00-00 00:00:00"/>
    <s v="2024-08-12 19:42:33"/>
    <s v="2024-08-13 07:24:05"/>
    <s v="0000-00-00 00:00:00"/>
    <s v="2024-08-02"/>
    <s v="2024-08-02"/>
    <s v="2024-08-16"/>
    <s v="2024-08-27"/>
    <s v="2024-08-27"/>
    <x v="0"/>
    <s v="Barranquilla"/>
    <s v="3151"/>
    <x v="57"/>
    <m/>
    <x v="0"/>
    <n v="8.5"/>
    <x v="0"/>
    <x v="0"/>
    <x v="0"/>
    <n v="552500"/>
    <x v="0"/>
    <x v="0"/>
    <x v="0"/>
    <x v="7"/>
  </r>
  <r>
    <x v="479"/>
    <x v="370"/>
    <s v="CUBRIMIENTO"/>
    <x v="0"/>
    <m/>
    <s v="2024-07-09"/>
    <s v="2024-07-31"/>
    <s v="2024-08-05 11:50:02"/>
    <s v="0000-00-00 00:00:00"/>
    <s v="2024-08-12 19:42:33"/>
    <s v="2024-08-13 07:24:05"/>
    <s v="0000-00-00 00:00:00"/>
    <s v="2024-08-02"/>
    <s v="2024-08-02"/>
    <s v="2024-08-16"/>
    <s v="2024-08-27"/>
    <s v="2024-08-27"/>
    <x v="0"/>
    <s v="Barranquilla"/>
    <s v="REP035"/>
    <x v="45"/>
    <m/>
    <x v="0"/>
    <n v="1"/>
    <x v="0"/>
    <x v="0"/>
    <x v="0"/>
    <n v="150000"/>
    <x v="0"/>
    <x v="0"/>
    <x v="0"/>
    <x v="7"/>
  </r>
  <r>
    <x v="479"/>
    <x v="370"/>
    <s v="CUBRIMIENTO"/>
    <x v="0"/>
    <m/>
    <s v="2024-07-09"/>
    <s v="2024-07-31"/>
    <s v="2024-08-05 11:50:02"/>
    <s v="0000-00-00 00:00:00"/>
    <s v="2024-08-12 19:42:33"/>
    <s v="2024-08-13 07:24:05"/>
    <s v="0000-00-00 00:00:00"/>
    <s v="2024-08-02"/>
    <s v="2024-08-02"/>
    <s v="2024-08-16"/>
    <s v="2024-08-27"/>
    <s v="2024-08-27"/>
    <x v="0"/>
    <s v="Barranquilla"/>
    <s v="REP036"/>
    <x v="72"/>
    <m/>
    <x v="0"/>
    <n v="1"/>
    <x v="0"/>
    <x v="0"/>
    <x v="0"/>
    <n v="300000"/>
    <x v="0"/>
    <x v="0"/>
    <x v="0"/>
    <x v="7"/>
  </r>
  <r>
    <x v="480"/>
    <x v="61"/>
    <s v="CUBRIMIENTO"/>
    <x v="0"/>
    <m/>
    <s v="2024-07-09"/>
    <s v="2024-07-09"/>
    <s v="2024-07-09 16:52:20"/>
    <s v="0000-00-00 00:00:00"/>
    <s v="2024-07-10 07:20:48"/>
    <s v="2024-07-11 13:24:27"/>
    <s v="0000-00-00 00:00:00"/>
    <s v="2024-07-11"/>
    <s v="2024-07-11"/>
    <s v="2024-07-15"/>
    <s v="2024-07-19"/>
    <s v="2024-07-19"/>
    <x v="0"/>
    <s v="Virtual"/>
    <s v="PZCH061"/>
    <x v="550"/>
    <m/>
    <x v="0"/>
    <n v="12"/>
    <x v="0"/>
    <x v="0"/>
    <x v="0"/>
    <n v="0"/>
    <x v="0"/>
    <x v="0"/>
    <x v="0"/>
    <x v="1"/>
  </r>
  <r>
    <x v="481"/>
    <x v="371"/>
    <s v="CUBRIMIENTO"/>
    <x v="0"/>
    <m/>
    <s v="2024-07-09"/>
    <s v="2024-07-09"/>
    <s v="2024-07-10 14:21:50"/>
    <s v="0000-00-00 00:00:00"/>
    <s v="2024-07-10 15:17:57"/>
    <s v="2024-07-11 17:12:35"/>
    <s v="0000-00-00 00:00:00"/>
    <s v="2024-07-11"/>
    <s v="2024-07-11"/>
    <s v="2024-07-19"/>
    <s v="2024-07-30"/>
    <s v="2024-07-30"/>
    <x v="0"/>
    <s v="Barranquilla"/>
    <s v="18006"/>
    <x v="324"/>
    <m/>
    <x v="0"/>
    <n v="22"/>
    <x v="0"/>
    <x v="0"/>
    <x v="0"/>
    <n v="2433750"/>
    <x v="0"/>
    <x v="0"/>
    <x v="0"/>
    <x v="1"/>
  </r>
  <r>
    <x v="482"/>
    <x v="18"/>
    <s v="MUEBLES CC CUBRIMIENTOS"/>
    <x v="0"/>
    <m/>
    <s v="2024-07-09"/>
    <s v="2024-08-01"/>
    <s v="2024-08-01 15:15:05"/>
    <s v="0000-00-00 00:00:00"/>
    <s v="0000-00-00 00:00:00"/>
    <s v="0000-00-00 00:00:00"/>
    <s v="0000-00-00 00:00:00"/>
    <s v="2024-08-02"/>
    <s v="2024-08-13"/>
    <s v="2024-08-22"/>
    <s v="2024-08-26"/>
    <s v="2024-09-04"/>
    <x v="3"/>
    <s v="Toscana"/>
    <s v="27974"/>
    <x v="551"/>
    <m/>
    <x v="0"/>
    <n v="2"/>
    <x v="0"/>
    <x v="0"/>
    <x v="0"/>
    <n v="8280720"/>
    <x v="0"/>
    <x v="0"/>
    <x v="0"/>
    <x v="7"/>
  </r>
  <r>
    <x v="482"/>
    <x v="18"/>
    <s v="MUEBLES CC CUBRIMIENTOS"/>
    <x v="0"/>
    <m/>
    <s v="2024-07-09"/>
    <s v="2024-08-01"/>
    <s v="2024-08-01 15:15:05"/>
    <s v="0000-00-00 00:00:00"/>
    <s v="0000-00-00 00:00:00"/>
    <s v="0000-00-00 00:00:00"/>
    <s v="0000-00-00 00:00:00"/>
    <s v="2024-08-02"/>
    <s v="2024-08-13"/>
    <s v="2024-08-22"/>
    <s v="2024-08-26"/>
    <s v="2024-09-04"/>
    <x v="3"/>
    <s v="Toscana"/>
    <s v="27974"/>
    <x v="551"/>
    <m/>
    <x v="0"/>
    <n v="1"/>
    <x v="0"/>
    <x v="0"/>
    <x v="0"/>
    <n v="4140360"/>
    <x v="0"/>
    <x v="0"/>
    <x v="0"/>
    <x v="7"/>
  </r>
  <r>
    <x v="483"/>
    <x v="372"/>
    <s v="CUBRIMIENTO"/>
    <x v="0"/>
    <m/>
    <s v="2024-07-09"/>
    <s v="2024-07-09"/>
    <s v="2024-07-10 12:13:44"/>
    <s v="0000-00-00 00:00:00"/>
    <s v="2024-07-10 12:13:49"/>
    <s v="2024-07-11 08:14:27"/>
    <s v="0000-00-00 00:00:00"/>
    <s v="2024-07-10"/>
    <s v="2024-07-10"/>
    <s v="2024-07-12"/>
    <s v="2024-07-15"/>
    <s v="2024-07-15"/>
    <x v="0"/>
    <s v="Toscany"/>
    <s v="11435"/>
    <x v="229"/>
    <m/>
    <x v="0"/>
    <n v="2"/>
    <x v="0"/>
    <x v="0"/>
    <x v="0"/>
    <n v="134454"/>
    <x v="0"/>
    <x v="0"/>
    <x v="0"/>
    <x v="1"/>
  </r>
  <r>
    <x v="484"/>
    <x v="373"/>
    <s v="MUEBLES CC CUBRIMIENTOS"/>
    <x v="0"/>
    <m/>
    <s v="2024-07-09"/>
    <s v="2024-07-23"/>
    <s v="2024-07-23 14:24:36"/>
    <s v="0000-00-00 00:00:00"/>
    <s v="2024-08-06 15:07:25"/>
    <s v="2024-08-06 15:07:47"/>
    <s v="2024-08-15 14:25:13"/>
    <s v="2024-07-25"/>
    <s v="2024-07-25"/>
    <s v="2024-08-26"/>
    <s v="2024-08-28"/>
    <s v="2024-08-30"/>
    <x v="1"/>
    <s v="Bogota"/>
    <s v="11459"/>
    <x v="326"/>
    <s v="FURNISCREEN BLANCA 2M EB4027W G8 625GR"/>
    <x v="0"/>
    <n v="2"/>
    <x v="0"/>
    <x v="0"/>
    <x v="0"/>
    <n v="1430096"/>
    <x v="0"/>
    <x v="2"/>
    <x v="0"/>
    <x v="7"/>
  </r>
  <r>
    <x v="484"/>
    <x v="373"/>
    <s v="MUEBLES CC CUBRIMIENTOS"/>
    <x v="0"/>
    <m/>
    <s v="2024-07-09"/>
    <s v="2024-07-23"/>
    <s v="2024-07-23 14:24:36"/>
    <s v="0000-00-00 00:00:00"/>
    <s v="2024-08-06 15:07:25"/>
    <s v="2024-08-06 15:07:47"/>
    <s v="2024-08-15 14:25:13"/>
    <s v="2024-07-25"/>
    <s v="2024-07-25"/>
    <s v="2024-08-26"/>
    <s v="2024-08-28"/>
    <s v="2024-08-30"/>
    <x v="1"/>
    <s v="Bogota"/>
    <s v="TRANSP07"/>
    <x v="47"/>
    <m/>
    <x v="0"/>
    <n v="1"/>
    <x v="0"/>
    <x v="0"/>
    <x v="0"/>
    <n v="220000"/>
    <x v="0"/>
    <x v="0"/>
    <x v="0"/>
    <x v="7"/>
  </r>
  <r>
    <x v="485"/>
    <x v="374"/>
    <s v="CUBRIMIENTO"/>
    <x v="0"/>
    <m/>
    <s v="2024-07-09"/>
    <s v="2024-07-11"/>
    <s v="2024-07-12 08:49:58"/>
    <s v="0000-00-00 00:00:00"/>
    <s v="2024-07-19 16:13:18"/>
    <s v="2024-08-01 07:46:39"/>
    <s v="2024-09-25 07:49:23"/>
    <s v="2024-07-15"/>
    <s v="2024-07-15"/>
    <s v="2024-07-29"/>
    <s v="2024-08-07"/>
    <s v="2024-08-09"/>
    <x v="1"/>
    <s v="Barranquilla"/>
    <s v="REP035"/>
    <x v="45"/>
    <m/>
    <x v="0"/>
    <n v="1"/>
    <x v="0"/>
    <x v="0"/>
    <x v="0"/>
    <n v="7537872"/>
    <x v="0"/>
    <x v="0"/>
    <x v="0"/>
    <x v="1"/>
  </r>
  <r>
    <x v="485"/>
    <x v="374"/>
    <s v="CUBRIMIENTO"/>
    <x v="0"/>
    <m/>
    <s v="2024-07-09"/>
    <s v="2024-07-11"/>
    <s v="2024-07-12 08:49:58"/>
    <s v="0000-00-00 00:00:00"/>
    <s v="2024-07-19 16:13:18"/>
    <s v="2024-08-01 07:46:39"/>
    <s v="2024-09-25 07:49:23"/>
    <s v="2024-07-15"/>
    <s v="2024-07-15"/>
    <s v="2024-07-29"/>
    <s v="2024-08-07"/>
    <s v="2024-08-09"/>
    <x v="1"/>
    <s v="Barranquilla"/>
    <s v="SERV03"/>
    <x v="9"/>
    <m/>
    <x v="0"/>
    <n v="1"/>
    <x v="0"/>
    <x v="0"/>
    <x v="0"/>
    <n v="800000"/>
    <x v="0"/>
    <x v="1"/>
    <x v="1"/>
    <x v="1"/>
  </r>
  <r>
    <x v="486"/>
    <x v="375"/>
    <s v="MUEBLES CC CUBRIMIENTOS"/>
    <x v="0"/>
    <m/>
    <s v="2024-07-09"/>
    <s v="2024-07-15"/>
    <s v="2024-07-16 16:39:26"/>
    <s v="0000-00-00 00:00:00"/>
    <s v="2024-08-14 08:06:03"/>
    <s v="2024-08-14 09:42:07"/>
    <s v="0000-00-00 00:00:00"/>
    <s v="2024-07-17"/>
    <s v="2024-07-17"/>
    <s v="2024-08-29"/>
    <s v="2024-09-04"/>
    <s v="2024-09-11"/>
    <x v="0"/>
    <s v="Bogota"/>
    <s v="11486"/>
    <x v="552"/>
    <m/>
    <x v="0"/>
    <n v="3"/>
    <x v="0"/>
    <x v="0"/>
    <x v="0"/>
    <n v="427152"/>
    <x v="0"/>
    <x v="0"/>
    <x v="0"/>
    <x v="7"/>
  </r>
  <r>
    <x v="486"/>
    <x v="375"/>
    <s v="MUEBLES CC CUBRIMIENTOS"/>
    <x v="0"/>
    <m/>
    <s v="2024-07-09"/>
    <s v="2024-07-15"/>
    <s v="2024-07-16 16:39:26"/>
    <s v="0000-00-00 00:00:00"/>
    <s v="2024-08-14 08:06:03"/>
    <s v="2024-08-14 09:42:07"/>
    <s v="0000-00-00 00:00:00"/>
    <s v="2024-07-17"/>
    <s v="2024-07-17"/>
    <s v="2024-08-29"/>
    <s v="2024-09-04"/>
    <s v="2024-09-11"/>
    <x v="0"/>
    <s v="Bogota"/>
    <s v="TRANSP12"/>
    <x v="118"/>
    <m/>
    <x v="0"/>
    <n v="1"/>
    <x v="0"/>
    <x v="0"/>
    <x v="0"/>
    <n v="310000"/>
    <x v="0"/>
    <x v="1"/>
    <x v="1"/>
    <x v="7"/>
  </r>
  <r>
    <x v="487"/>
    <x v="376"/>
    <s v="CUBRIMIENTO"/>
    <x v="0"/>
    <m/>
    <s v="2024-07-09"/>
    <s v="2024-08-15"/>
    <s v="2024-08-22 12:01:45"/>
    <s v="0000-00-00 00:00:00"/>
    <s v="2024-08-23 07:57:09"/>
    <s v="2024-08-24 13:18:30"/>
    <s v="0000-00-00 00:00:00"/>
    <s v="2024-08-19"/>
    <s v="2024-08-19"/>
    <s v="2024-08-21"/>
    <s v="2024-08-22"/>
    <s v="2024-08-22"/>
    <x v="0"/>
    <s v="Bogota"/>
    <s v="97"/>
    <x v="546"/>
    <m/>
    <x v="0"/>
    <n v="1"/>
    <x v="0"/>
    <x v="0"/>
    <x v="0"/>
    <n v="340000"/>
    <x v="0"/>
    <x v="0"/>
    <x v="0"/>
    <x v="7"/>
  </r>
  <r>
    <x v="488"/>
    <x v="89"/>
    <s v="MUEBLES CC CUBRIMIENTOS"/>
    <x v="0"/>
    <m/>
    <s v="2024-05-02"/>
    <s v="2024-08-01"/>
    <s v="2024-08-02 11:25:37"/>
    <s v="2024-08-02 16:16:18"/>
    <s v="2024-08-24 10:24:20"/>
    <s v="2024-09-02 10:54:10"/>
    <s v="0000-00-00 00:00:00"/>
    <s v="2024-08-05"/>
    <s v="2024-08-07"/>
    <s v="2024-08-21"/>
    <s v="2024-08-26"/>
    <s v="2024-09-13"/>
    <x v="7"/>
    <s v="Medellin"/>
    <s v="7274"/>
    <x v="230"/>
    <m/>
    <x v="0"/>
    <n v="1"/>
    <x v="0"/>
    <x v="0"/>
    <x v="0"/>
    <n v="420000"/>
    <x v="0"/>
    <x v="0"/>
    <x v="0"/>
    <x v="7"/>
  </r>
  <r>
    <x v="488"/>
    <x v="89"/>
    <s v="MUEBLES CC CUBRIMIENTOS"/>
    <x v="0"/>
    <m/>
    <s v="2024-05-02"/>
    <s v="2024-08-01"/>
    <s v="2024-08-02 11:25:37"/>
    <s v="2024-08-02 16:16:18"/>
    <s v="2024-08-24 10:24:20"/>
    <s v="2024-09-02 10:54:10"/>
    <s v="0000-00-00 00:00:00"/>
    <s v="2024-08-05"/>
    <s v="2024-08-07"/>
    <s v="2024-08-21"/>
    <s v="2024-08-26"/>
    <s v="2024-09-13"/>
    <x v="7"/>
    <s v="Medellin"/>
    <s v="SERV06"/>
    <x v="42"/>
    <m/>
    <x v="0"/>
    <n v="1"/>
    <x v="0"/>
    <x v="0"/>
    <x v="0"/>
    <n v="540000"/>
    <x v="0"/>
    <x v="1"/>
    <x v="1"/>
    <x v="7"/>
  </r>
  <r>
    <x v="488"/>
    <x v="89"/>
    <s v="MUEBLES CC CUBRIMIENTOS"/>
    <x v="0"/>
    <m/>
    <s v="2024-05-02"/>
    <s v="2024-08-01"/>
    <s v="2024-08-02 11:25:37"/>
    <s v="2024-08-02 16:16:18"/>
    <s v="2024-08-24 10:24:20"/>
    <s v="2024-09-02 10:54:10"/>
    <s v="0000-00-00 00:00:00"/>
    <s v="2024-08-05"/>
    <s v="2024-08-07"/>
    <s v="2024-08-21"/>
    <s v="2024-08-26"/>
    <s v="2024-09-13"/>
    <x v="7"/>
    <s v="Medellin"/>
    <s v="TRANSP12"/>
    <x v="118"/>
    <m/>
    <x v="0"/>
    <n v="1"/>
    <x v="0"/>
    <x v="0"/>
    <x v="0"/>
    <n v="210000"/>
    <x v="0"/>
    <x v="1"/>
    <x v="1"/>
    <x v="7"/>
  </r>
  <r>
    <x v="489"/>
    <x v="156"/>
    <s v="CUBRIMIENTO"/>
    <x v="0"/>
    <m/>
    <s v="2024-07-10"/>
    <s v="2024-07-17"/>
    <s v="2024-07-17 11:41:50"/>
    <s v="2024-07-19 13:25:12"/>
    <s v="2024-07-29 10:52:08"/>
    <s v="2024-08-08 08:58:21"/>
    <s v="0000-00-00 00:00:00"/>
    <s v="2024-07-18"/>
    <s v="2024-07-26"/>
    <s v="2024-08-05"/>
    <s v="2024-08-07"/>
    <s v="2024-08-07"/>
    <x v="0"/>
    <s v="Toscany"/>
    <s v="PLITE14"/>
    <x v="100"/>
    <s v="LONA DICKSON TAUPE REF:7559"/>
    <x v="4"/>
    <n v="1"/>
    <x v="95"/>
    <x v="0"/>
    <x v="80"/>
    <n v="4157100"/>
    <x v="0"/>
    <x v="4"/>
    <x v="6"/>
    <x v="7"/>
  </r>
  <r>
    <x v="490"/>
    <x v="377"/>
    <s v="CUBRIMIENTO"/>
    <x v="0"/>
    <m/>
    <s v="2024-07-10"/>
    <s v="2024-07-10"/>
    <s v="2024-07-10 14:21:45"/>
    <s v="0000-00-00 00:00:00"/>
    <s v="2024-07-10 14:21:56"/>
    <s v="2024-07-12 08:02:04"/>
    <s v="0000-00-00 00:00:00"/>
    <s v="2024-07-11"/>
    <s v="2024-07-11"/>
    <s v="2024-07-18"/>
    <s v="2024-07-22"/>
    <s v="2024-07-22"/>
    <x v="0"/>
    <s v="Toscany"/>
    <s v="30"/>
    <x v="508"/>
    <m/>
    <x v="0"/>
    <n v="12.6"/>
    <x v="0"/>
    <x v="0"/>
    <x v="0"/>
    <n v="662760"/>
    <x v="0"/>
    <x v="0"/>
    <x v="0"/>
    <x v="1"/>
  </r>
  <r>
    <x v="491"/>
    <x v="378"/>
    <s v="CUBRIMIENTO"/>
    <x v="0"/>
    <m/>
    <s v="2024-07-10"/>
    <s v="2024-07-10"/>
    <s v="2024-07-10 14:45:55"/>
    <s v="0000-00-00 00:00:00"/>
    <s v="2024-07-10 14:46:02"/>
    <s v="2024-07-12 07:48:34"/>
    <s v="0000-00-00 00:00:00"/>
    <s v="2024-07-11"/>
    <s v="2024-07-11"/>
    <s v="2024-07-17"/>
    <s v="2024-07-19"/>
    <s v="2024-07-19"/>
    <x v="0"/>
    <s v="Toscany"/>
    <s v="18005"/>
    <x v="382"/>
    <m/>
    <x v="0"/>
    <n v="10"/>
    <x v="0"/>
    <x v="0"/>
    <x v="0"/>
    <n v="526000"/>
    <x v="0"/>
    <x v="0"/>
    <x v="0"/>
    <x v="1"/>
  </r>
  <r>
    <x v="492"/>
    <x v="369"/>
    <s v="MUEBLES CC CUBRIMIENTOS"/>
    <x v="0"/>
    <m/>
    <s v="2024-07-10"/>
    <s v="2024-07-10"/>
    <s v="2024-07-10 14:20:19"/>
    <s v="0000-00-00 00:00:00"/>
    <s v="2024-07-10 14:20:25"/>
    <s v="2024-07-22 16:37:31"/>
    <s v="0000-00-00 00:00:00"/>
    <s v="2024-07-11"/>
    <s v="2024-07-11"/>
    <s v="2024-07-15"/>
    <s v="2024-07-16"/>
    <s v="2024-07-16"/>
    <x v="0"/>
    <s v="Toscany"/>
    <s v="12240"/>
    <x v="553"/>
    <m/>
    <x v="0"/>
    <n v="0.5"/>
    <x v="0"/>
    <x v="0"/>
    <x v="0"/>
    <n v="26300"/>
    <x v="0"/>
    <x v="0"/>
    <x v="0"/>
    <x v="1"/>
  </r>
  <r>
    <x v="493"/>
    <x v="342"/>
    <s v="CUBRIMIENTO"/>
    <x v="0"/>
    <m/>
    <s v="2024-07-10"/>
    <s v="2024-07-18"/>
    <s v="2024-07-18 15:50:38"/>
    <s v="0000-00-00 00:00:00"/>
    <s v="2024-07-18 15:50:45"/>
    <s v="2024-07-22 16:08:22"/>
    <s v="0000-00-00 00:00:00"/>
    <s v="2024-07-19"/>
    <s v="2024-07-19"/>
    <s v="2024-07-24"/>
    <s v="2024-07-26"/>
    <s v="2024-07-26"/>
    <x v="0"/>
    <s v="Toscany"/>
    <s v="30"/>
    <x v="508"/>
    <m/>
    <x v="0"/>
    <n v="5"/>
    <x v="0"/>
    <x v="0"/>
    <x v="0"/>
    <n v="263000"/>
    <x v="0"/>
    <x v="0"/>
    <x v="0"/>
    <x v="1"/>
  </r>
  <r>
    <x v="494"/>
    <x v="26"/>
    <s v="CUBRIMIENTO"/>
    <x v="0"/>
    <m/>
    <s v="2024-07-10"/>
    <s v="2024-07-17"/>
    <s v="2024-07-17 15:56:14"/>
    <s v="0000-00-00 00:00:00"/>
    <s v="2024-07-19 16:08:49"/>
    <s v="2024-07-22 15:59:47"/>
    <s v="0000-00-00 00:00:00"/>
    <s v="2024-07-19"/>
    <s v="2024-07-19"/>
    <s v="2024-07-25"/>
    <s v="2024-07-29"/>
    <s v="2024-07-31"/>
    <x v="0"/>
    <s v="Bogota"/>
    <s v="3151"/>
    <x v="57"/>
    <m/>
    <x v="0"/>
    <n v="10"/>
    <x v="0"/>
    <x v="0"/>
    <x v="0"/>
    <n v="1000000"/>
    <x v="0"/>
    <x v="0"/>
    <x v="0"/>
    <x v="1"/>
  </r>
  <r>
    <x v="495"/>
    <x v="379"/>
    <s v="CUBRIMIENTO"/>
    <x v="0"/>
    <m/>
    <s v="2024-07-10"/>
    <s v="2024-07-10"/>
    <s v="2024-07-11 11:50:06"/>
    <s v="0000-00-00 00:00:00"/>
    <s v="2024-07-11 11:50:15"/>
    <s v="2024-07-12 07:55:02"/>
    <s v="0000-00-00 00:00:00"/>
    <s v="2024-07-11"/>
    <s v="2024-07-11"/>
    <s v="2024-07-16"/>
    <s v="2024-07-17"/>
    <s v="2024-07-17"/>
    <x v="0"/>
    <s v="Toscany"/>
    <s v="11435"/>
    <x v="229"/>
    <m/>
    <x v="0"/>
    <n v="4"/>
    <x v="0"/>
    <x v="0"/>
    <x v="0"/>
    <n v="268908"/>
    <x v="0"/>
    <x v="0"/>
    <x v="0"/>
    <x v="1"/>
  </r>
  <r>
    <x v="495"/>
    <x v="379"/>
    <s v="CUBRIMIENTO"/>
    <x v="0"/>
    <m/>
    <s v="2024-07-10"/>
    <s v="2024-07-10"/>
    <s v="2024-07-11 11:50:06"/>
    <s v="0000-00-00 00:00:00"/>
    <s v="2024-07-11 11:50:15"/>
    <s v="2024-07-12 07:55:02"/>
    <s v="0000-00-00 00:00:00"/>
    <s v="2024-07-11"/>
    <s v="2024-07-11"/>
    <s v="2024-07-16"/>
    <s v="2024-07-17"/>
    <s v="2024-07-17"/>
    <x v="0"/>
    <s v="Toscany"/>
    <s v="7021"/>
    <x v="469"/>
    <m/>
    <x v="0"/>
    <n v="1"/>
    <x v="0"/>
    <x v="0"/>
    <x v="0"/>
    <n v="54621"/>
    <x v="0"/>
    <x v="0"/>
    <x v="0"/>
    <x v="1"/>
  </r>
  <r>
    <x v="496"/>
    <x v="380"/>
    <s v="CUBRIMIENTO"/>
    <x v="0"/>
    <m/>
    <s v="2024-07-11"/>
    <s v="2024-07-13"/>
    <s v="2024-07-22 10:43:05"/>
    <s v="2024-07-24 16:42:55"/>
    <s v="2024-07-27 11:07:49"/>
    <s v="2024-08-14 07:17:24"/>
    <s v="2024-10-29 10:23:21"/>
    <s v="2024-07-16"/>
    <s v="2024-07-18"/>
    <s v="2024-07-22"/>
    <s v="2024-07-26"/>
    <s v="2024-07-30"/>
    <x v="3"/>
    <s v="Medellin"/>
    <s v="BANE1001**"/>
    <x v="554"/>
    <s v="LONA DICKSON TAUPE REF:7559"/>
    <x v="0"/>
    <n v="1"/>
    <x v="3"/>
    <x v="0"/>
    <x v="17"/>
    <n v="1233372"/>
    <x v="0"/>
    <x v="0"/>
    <x v="0"/>
    <x v="1"/>
  </r>
  <r>
    <x v="496"/>
    <x v="380"/>
    <s v="CUBRIMIENTO"/>
    <x v="0"/>
    <m/>
    <s v="2024-07-11"/>
    <s v="2024-07-13"/>
    <s v="2024-07-22 10:43:05"/>
    <s v="2024-07-24 16:42:55"/>
    <s v="2024-07-27 11:07:49"/>
    <s v="2024-08-14 07:17:24"/>
    <s v="2024-10-29 10:23:21"/>
    <s v="2024-07-16"/>
    <s v="2024-07-18"/>
    <s v="2024-07-22"/>
    <s v="2024-07-26"/>
    <s v="2024-07-30"/>
    <x v="3"/>
    <s v="Medellin"/>
    <s v="BANE1001**"/>
    <x v="554"/>
    <s v="LONA DICKSON TAUPE REF:7559"/>
    <x v="0"/>
    <n v="1"/>
    <x v="43"/>
    <x v="0"/>
    <x v="17"/>
    <n v="1790620"/>
    <x v="0"/>
    <x v="0"/>
    <x v="0"/>
    <x v="1"/>
  </r>
  <r>
    <x v="496"/>
    <x v="380"/>
    <s v="CUBRIMIENTO"/>
    <x v="0"/>
    <m/>
    <s v="2024-07-11"/>
    <s v="2024-07-13"/>
    <s v="2024-07-22 10:43:05"/>
    <s v="2024-07-24 16:42:55"/>
    <s v="2024-07-27 11:07:49"/>
    <s v="2024-08-14 07:17:24"/>
    <s v="2024-10-29 10:23:21"/>
    <s v="2024-07-16"/>
    <s v="2024-07-18"/>
    <s v="2024-07-22"/>
    <s v="2024-07-26"/>
    <s v="2024-07-30"/>
    <x v="3"/>
    <s v="Medellin"/>
    <s v="SERV03"/>
    <x v="9"/>
    <m/>
    <x v="0"/>
    <n v="1"/>
    <x v="0"/>
    <x v="0"/>
    <x v="0"/>
    <n v="400000"/>
    <x v="0"/>
    <x v="1"/>
    <x v="1"/>
    <x v="1"/>
  </r>
  <r>
    <x v="496"/>
    <x v="380"/>
    <s v="CUBRIMIENTO"/>
    <x v="0"/>
    <m/>
    <s v="2024-07-11"/>
    <s v="2024-07-13"/>
    <s v="2024-07-22 10:43:05"/>
    <s v="2024-07-24 16:42:55"/>
    <s v="2024-07-27 11:07:49"/>
    <s v="2024-08-14 07:17:24"/>
    <s v="2024-10-29 10:23:21"/>
    <s v="2024-07-16"/>
    <s v="2024-07-18"/>
    <s v="2024-07-22"/>
    <s v="2024-07-26"/>
    <s v="2024-07-30"/>
    <x v="3"/>
    <s v="Medellin"/>
    <s v="TRANSP06"/>
    <x v="59"/>
    <m/>
    <x v="0"/>
    <n v="1"/>
    <x v="0"/>
    <x v="0"/>
    <x v="0"/>
    <n v="160000"/>
    <x v="0"/>
    <x v="1"/>
    <x v="1"/>
    <x v="1"/>
  </r>
  <r>
    <x v="497"/>
    <x v="237"/>
    <s v="MUEBLES CC CUBRIMIENTOS"/>
    <x v="0"/>
    <m/>
    <s v="2024-07-11"/>
    <s v="2024-07-11"/>
    <s v="2024-07-12 07:52:03"/>
    <s v="0000-00-00 00:00:00"/>
    <s v="2024-07-12 07:52:12"/>
    <s v="2024-08-06 15:06:55"/>
    <s v="2024-10-16 07:13:10"/>
    <s v="2024-07-15"/>
    <s v="2024-07-15"/>
    <s v="2024-08-15"/>
    <s v="2024-08-20"/>
    <s v="2024-09-05"/>
    <x v="1"/>
    <s v="Gerencia"/>
    <s v="5325"/>
    <x v="33"/>
    <m/>
    <x v="2"/>
    <n v="3"/>
    <x v="0"/>
    <x v="0"/>
    <x v="0"/>
    <n v="578895"/>
    <x v="0"/>
    <x v="0"/>
    <x v="0"/>
    <x v="7"/>
  </r>
  <r>
    <x v="497"/>
    <x v="237"/>
    <s v="MUEBLES CC CUBRIMIENTOS"/>
    <x v="0"/>
    <m/>
    <s v="2024-07-11"/>
    <s v="2024-07-11"/>
    <s v="2024-07-12 07:52:03"/>
    <s v="0000-00-00 00:00:00"/>
    <s v="2024-07-12 07:52:12"/>
    <s v="2024-08-06 15:06:55"/>
    <s v="2024-10-16 07:13:10"/>
    <s v="2024-07-15"/>
    <s v="2024-07-15"/>
    <s v="2024-08-15"/>
    <s v="2024-08-20"/>
    <s v="2024-09-05"/>
    <x v="1"/>
    <s v="Gerencia"/>
    <s v="8829"/>
    <x v="116"/>
    <s v="LONA DICKSON TAUPE REF:7559"/>
    <x v="4"/>
    <n v="3"/>
    <x v="0"/>
    <x v="0"/>
    <x v="0"/>
    <n v="3277224"/>
    <x v="0"/>
    <x v="0"/>
    <x v="0"/>
    <x v="7"/>
  </r>
  <r>
    <x v="498"/>
    <x v="348"/>
    <s v="CUBRIMIENTO"/>
    <x v="0"/>
    <m/>
    <s v="2024-07-11"/>
    <s v="2024-07-12"/>
    <s v="2024-07-12 13:16:43"/>
    <s v="0000-00-00 00:00:00"/>
    <s v="2024-07-12 13:16:51"/>
    <s v="2024-07-15 11:12:31"/>
    <s v="0000-00-00 00:00:00"/>
    <s v="2024-07-15"/>
    <s v="2024-07-15"/>
    <s v="2024-07-19"/>
    <s v="2024-07-23"/>
    <s v="2024-07-23"/>
    <x v="0"/>
    <s v="Toscany"/>
    <s v="27508"/>
    <x v="555"/>
    <m/>
    <x v="0"/>
    <n v="11"/>
    <x v="0"/>
    <x v="0"/>
    <x v="0"/>
    <n v="578600"/>
    <x v="0"/>
    <x v="0"/>
    <x v="0"/>
    <x v="1"/>
  </r>
  <r>
    <x v="499"/>
    <x v="101"/>
    <s v="CUBRIMIENTO"/>
    <x v="0"/>
    <m/>
    <s v="2024-07-11"/>
    <s v="2024-07-16"/>
    <s v="2024-07-16 16:29:31"/>
    <s v="0000-00-00 00:00:00"/>
    <s v="2024-07-16 16:29:39"/>
    <s v="2024-07-18 12:08:12"/>
    <s v="0000-00-00 00:00:00"/>
    <s v="2024-07-17"/>
    <s v="2024-07-17"/>
    <s v="2024-09-02"/>
    <s v="2024-10-04"/>
    <s v="2024-10-04"/>
    <x v="0"/>
    <s v="Toscany"/>
    <s v="1010103"/>
    <x v="556"/>
    <m/>
    <x v="0"/>
    <n v="4"/>
    <x v="0"/>
    <x v="0"/>
    <x v="0"/>
    <n v="45900"/>
    <x v="0"/>
    <x v="0"/>
    <x v="0"/>
    <x v="4"/>
  </r>
  <r>
    <x v="499"/>
    <x v="101"/>
    <s v="CUBRIMIENTO"/>
    <x v="0"/>
    <m/>
    <s v="2024-07-11"/>
    <s v="2024-07-16"/>
    <s v="2024-07-16 16:29:31"/>
    <s v="0000-00-00 00:00:00"/>
    <s v="2024-07-16 16:29:39"/>
    <s v="2024-07-18 12:08:12"/>
    <s v="0000-00-00 00:00:00"/>
    <s v="2024-07-17"/>
    <s v="2024-07-17"/>
    <s v="2024-09-02"/>
    <s v="2024-10-04"/>
    <s v="2024-10-04"/>
    <x v="0"/>
    <s v="Toscany"/>
    <s v="1010104"/>
    <x v="273"/>
    <m/>
    <x v="0"/>
    <n v="4"/>
    <x v="0"/>
    <x v="0"/>
    <x v="0"/>
    <n v="160000"/>
    <x v="0"/>
    <x v="0"/>
    <x v="0"/>
    <x v="4"/>
  </r>
  <r>
    <x v="499"/>
    <x v="101"/>
    <s v="CUBRIMIENTO"/>
    <x v="0"/>
    <m/>
    <s v="2024-07-11"/>
    <s v="2024-07-16"/>
    <s v="2024-07-16 16:29:31"/>
    <s v="0000-00-00 00:00:00"/>
    <s v="2024-07-16 16:29:39"/>
    <s v="2024-07-18 12:08:12"/>
    <s v="0000-00-00 00:00:00"/>
    <s v="2024-07-17"/>
    <s v="2024-07-17"/>
    <s v="2024-09-02"/>
    <s v="2024-10-04"/>
    <s v="2024-10-04"/>
    <x v="0"/>
    <s v="Toscany"/>
    <s v="1010124"/>
    <x v="557"/>
    <m/>
    <x v="0"/>
    <n v="4"/>
    <x v="0"/>
    <x v="0"/>
    <x v="0"/>
    <n v="163200"/>
    <x v="0"/>
    <x v="0"/>
    <x v="0"/>
    <x v="4"/>
  </r>
  <r>
    <x v="499"/>
    <x v="101"/>
    <s v="CUBRIMIENTO"/>
    <x v="0"/>
    <m/>
    <s v="2024-07-11"/>
    <s v="2024-07-16"/>
    <s v="2024-07-16 16:29:31"/>
    <s v="0000-00-00 00:00:00"/>
    <s v="2024-07-16 16:29:39"/>
    <s v="2024-07-18 12:08:12"/>
    <s v="0000-00-00 00:00:00"/>
    <s v="2024-07-17"/>
    <s v="2024-07-17"/>
    <s v="2024-09-02"/>
    <s v="2024-10-04"/>
    <s v="2024-10-04"/>
    <x v="0"/>
    <s v="Toscany"/>
    <s v="1010125"/>
    <x v="558"/>
    <m/>
    <x v="0"/>
    <n v="4"/>
    <x v="0"/>
    <x v="0"/>
    <x v="0"/>
    <n v="112000"/>
    <x v="0"/>
    <x v="0"/>
    <x v="0"/>
    <x v="4"/>
  </r>
  <r>
    <x v="499"/>
    <x v="101"/>
    <s v="CUBRIMIENTO"/>
    <x v="0"/>
    <m/>
    <s v="2024-07-11"/>
    <s v="2024-07-16"/>
    <s v="2024-07-16 16:29:31"/>
    <s v="0000-00-00 00:00:00"/>
    <s v="2024-07-16 16:29:39"/>
    <s v="2024-07-18 12:08:12"/>
    <s v="0000-00-00 00:00:00"/>
    <s v="2024-07-17"/>
    <s v="2024-07-17"/>
    <s v="2024-09-02"/>
    <s v="2024-10-04"/>
    <s v="2024-10-04"/>
    <x v="0"/>
    <s v="Toscany"/>
    <s v="1010131"/>
    <x v="559"/>
    <m/>
    <x v="0"/>
    <n v="4"/>
    <x v="0"/>
    <x v="0"/>
    <x v="0"/>
    <n v="13264"/>
    <x v="0"/>
    <x v="0"/>
    <x v="0"/>
    <x v="4"/>
  </r>
  <r>
    <x v="499"/>
    <x v="101"/>
    <s v="CUBRIMIENTO"/>
    <x v="0"/>
    <m/>
    <s v="2024-07-11"/>
    <s v="2024-07-16"/>
    <s v="2024-07-16 16:29:31"/>
    <s v="0000-00-00 00:00:00"/>
    <s v="2024-07-16 16:29:39"/>
    <s v="2024-07-18 12:08:12"/>
    <s v="0000-00-00 00:00:00"/>
    <s v="2024-07-17"/>
    <s v="2024-07-17"/>
    <s v="2024-09-02"/>
    <s v="2024-10-04"/>
    <s v="2024-10-04"/>
    <x v="0"/>
    <s v="Toscany"/>
    <s v="18457"/>
    <x v="21"/>
    <m/>
    <x v="0"/>
    <n v="4"/>
    <x v="0"/>
    <x v="0"/>
    <x v="0"/>
    <n v="28000"/>
    <x v="0"/>
    <x v="0"/>
    <x v="0"/>
    <x v="4"/>
  </r>
  <r>
    <x v="499"/>
    <x v="101"/>
    <s v="CUBRIMIENTO"/>
    <x v="0"/>
    <m/>
    <s v="2024-07-11"/>
    <s v="2024-07-16"/>
    <s v="2024-07-16 16:29:31"/>
    <s v="0000-00-00 00:00:00"/>
    <s v="2024-07-16 16:29:39"/>
    <s v="2024-07-18 12:08:12"/>
    <s v="0000-00-00 00:00:00"/>
    <s v="2024-07-17"/>
    <s v="2024-07-17"/>
    <s v="2024-09-02"/>
    <s v="2024-10-04"/>
    <s v="2024-10-04"/>
    <x v="0"/>
    <s v="Toscany"/>
    <s v="3627"/>
    <x v="560"/>
    <m/>
    <x v="0"/>
    <n v="12"/>
    <x v="0"/>
    <x v="0"/>
    <x v="0"/>
    <n v="187200"/>
    <x v="0"/>
    <x v="0"/>
    <x v="0"/>
    <x v="4"/>
  </r>
  <r>
    <x v="500"/>
    <x v="381"/>
    <s v="MUEBLES CC CUBRIMIENTOS"/>
    <x v="0"/>
    <m/>
    <s v="2024-07-11"/>
    <s v="2024-08-21"/>
    <s v="2024-08-22 13:20:59"/>
    <s v="0000-00-00 00:00:00"/>
    <s v="2024-08-24 12:56:03"/>
    <s v="2024-08-24 12:57:44"/>
    <s v="0000-00-00 00:00:00"/>
    <s v="2024-08-23"/>
    <s v="2024-08-23"/>
    <s v="2024-08-27"/>
    <s v="2024-08-29"/>
    <s v="2024-08-29"/>
    <x v="0"/>
    <s v="Toscana"/>
    <s v="18645"/>
    <x v="561"/>
    <m/>
    <x v="0"/>
    <n v="2"/>
    <x v="0"/>
    <x v="0"/>
    <x v="0"/>
    <n v="179352"/>
    <x v="0"/>
    <x v="0"/>
    <x v="0"/>
    <x v="7"/>
  </r>
  <r>
    <x v="500"/>
    <x v="381"/>
    <s v="MUEBLES CC CUBRIMIENTOS"/>
    <x v="0"/>
    <m/>
    <s v="2024-07-11"/>
    <s v="2024-08-21"/>
    <s v="2024-08-22 13:20:59"/>
    <s v="0000-00-00 00:00:00"/>
    <s v="2024-08-24 12:56:03"/>
    <s v="2024-08-24 12:57:44"/>
    <s v="0000-00-00 00:00:00"/>
    <s v="2024-08-23"/>
    <s v="2024-08-23"/>
    <s v="2024-08-27"/>
    <s v="2024-08-29"/>
    <s v="2024-08-29"/>
    <x v="0"/>
    <s v="Toscana"/>
    <s v="24853"/>
    <x v="106"/>
    <m/>
    <x v="0"/>
    <n v="1"/>
    <x v="0"/>
    <x v="0"/>
    <x v="0"/>
    <n v="262121.03999999998"/>
    <x v="0"/>
    <x v="0"/>
    <x v="0"/>
    <x v="7"/>
  </r>
  <r>
    <x v="500"/>
    <x v="381"/>
    <s v="MUEBLES CC CUBRIMIENTOS"/>
    <x v="0"/>
    <m/>
    <s v="2024-07-11"/>
    <s v="2024-08-21"/>
    <s v="2024-08-22 13:20:59"/>
    <s v="0000-00-00 00:00:00"/>
    <s v="2024-08-24 12:56:03"/>
    <s v="2024-08-24 12:57:44"/>
    <s v="0000-00-00 00:00:00"/>
    <s v="2024-08-23"/>
    <s v="2024-08-23"/>
    <s v="2024-08-27"/>
    <s v="2024-08-29"/>
    <s v="2024-08-29"/>
    <x v="0"/>
    <s v="Toscana"/>
    <s v="3151"/>
    <x v="57"/>
    <m/>
    <x v="0"/>
    <n v="50"/>
    <x v="0"/>
    <x v="0"/>
    <x v="0"/>
    <n v="2612052"/>
    <x v="0"/>
    <x v="0"/>
    <x v="0"/>
    <x v="7"/>
  </r>
  <r>
    <x v="500"/>
    <x v="381"/>
    <s v="MUEBLES CC CUBRIMIENTOS"/>
    <x v="0"/>
    <m/>
    <s v="2024-07-11"/>
    <s v="2024-08-21"/>
    <s v="2024-08-22 13:20:59"/>
    <s v="0000-00-00 00:00:00"/>
    <s v="2024-08-24 12:56:03"/>
    <s v="2024-08-24 12:57:44"/>
    <s v="0000-00-00 00:00:00"/>
    <s v="2024-08-23"/>
    <s v="2024-08-23"/>
    <s v="2024-08-27"/>
    <s v="2024-08-29"/>
    <s v="2024-08-29"/>
    <x v="0"/>
    <s v="Toscana"/>
    <s v="TRANSP06"/>
    <x v="59"/>
    <m/>
    <x v="0"/>
    <n v="1"/>
    <x v="0"/>
    <x v="0"/>
    <x v="0"/>
    <n v="605942.64"/>
    <x v="0"/>
    <x v="1"/>
    <x v="1"/>
    <x v="7"/>
  </r>
  <r>
    <x v="501"/>
    <x v="382"/>
    <s v="CUBRIMIENTO"/>
    <x v="0"/>
    <m/>
    <s v="2024-07-11"/>
    <s v="2024-07-31"/>
    <s v="2024-08-30 17:29:57"/>
    <s v="2024-11-12 12:29:41"/>
    <s v="2024-11-23 13:45:16"/>
    <s v="2024-11-29 11:38:23"/>
    <s v="2025-06-18 10:29:33"/>
    <s v="2024-08-30"/>
    <s v="2024-11-12"/>
    <s v="2024-12-03"/>
    <s v="2025-04-14"/>
    <s v="2025-05-08"/>
    <x v="3"/>
    <s v="Medellin"/>
    <s v="PZCH022"/>
    <x v="562"/>
    <m/>
    <x v="0"/>
    <n v="1"/>
    <x v="0"/>
    <x v="0"/>
    <x v="0"/>
    <n v="680061"/>
    <x v="0"/>
    <x v="0"/>
    <x v="0"/>
    <x v="10"/>
  </r>
  <r>
    <x v="501"/>
    <x v="382"/>
    <s v="CUBRIMIENTO"/>
    <x v="0"/>
    <m/>
    <s v="2024-07-11"/>
    <s v="2024-07-31"/>
    <s v="2024-08-30 17:29:57"/>
    <s v="2024-11-12 12:29:41"/>
    <s v="2024-11-23 13:45:16"/>
    <s v="2024-11-29 11:38:23"/>
    <s v="2025-06-18 10:29:33"/>
    <s v="2024-08-30"/>
    <s v="2024-11-12"/>
    <s v="2024-12-03"/>
    <s v="2025-04-14"/>
    <s v="2025-05-08"/>
    <x v="3"/>
    <s v="Medellin"/>
    <s v="PZCH026"/>
    <x v="563"/>
    <m/>
    <x v="0"/>
    <n v="1"/>
    <x v="0"/>
    <x v="0"/>
    <x v="0"/>
    <n v="423850"/>
    <x v="0"/>
    <x v="0"/>
    <x v="0"/>
    <x v="10"/>
  </r>
  <r>
    <x v="501"/>
    <x v="382"/>
    <s v="CUBRIMIENTO"/>
    <x v="0"/>
    <m/>
    <s v="2024-07-11"/>
    <s v="2024-07-31"/>
    <s v="2024-08-30 17:29:57"/>
    <s v="2024-11-12 12:29:41"/>
    <s v="2024-11-23 13:45:16"/>
    <s v="2024-11-29 11:38:23"/>
    <s v="2025-06-18 10:29:33"/>
    <s v="2024-08-30"/>
    <s v="2024-11-12"/>
    <s v="2024-12-03"/>
    <s v="2025-04-14"/>
    <s v="2025-05-08"/>
    <x v="3"/>
    <s v="Medellin"/>
    <s v="SERV03"/>
    <x v="9"/>
    <m/>
    <x v="0"/>
    <n v="1"/>
    <x v="0"/>
    <x v="0"/>
    <x v="0"/>
    <n v="300000"/>
    <x v="0"/>
    <x v="1"/>
    <x v="1"/>
    <x v="10"/>
  </r>
  <r>
    <x v="501"/>
    <x v="382"/>
    <s v="CUBRIMIENTO"/>
    <x v="0"/>
    <m/>
    <s v="2024-07-11"/>
    <s v="2024-07-31"/>
    <s v="2024-08-30 17:29:57"/>
    <s v="2024-11-12 12:29:41"/>
    <s v="2024-11-23 13:45:16"/>
    <s v="2024-11-29 11:38:23"/>
    <s v="2025-06-18 10:29:33"/>
    <s v="2024-08-30"/>
    <s v="2024-11-12"/>
    <s v="2024-12-03"/>
    <s v="2025-04-14"/>
    <s v="2025-05-08"/>
    <x v="3"/>
    <s v="Medellin"/>
    <s v="SGLASS02"/>
    <x v="564"/>
    <m/>
    <x v="13"/>
    <n v="1"/>
    <x v="142"/>
    <x v="21"/>
    <x v="0"/>
    <n v="7249200"/>
    <x v="0"/>
    <x v="15"/>
    <x v="0"/>
    <x v="10"/>
  </r>
  <r>
    <x v="501"/>
    <x v="382"/>
    <s v="CUBRIMIENTO"/>
    <x v="0"/>
    <m/>
    <s v="2024-07-11"/>
    <s v="2024-07-31"/>
    <s v="2024-08-30 17:29:57"/>
    <s v="2024-11-12 12:29:41"/>
    <s v="2024-11-23 13:45:16"/>
    <s v="2024-11-29 11:38:23"/>
    <s v="2025-06-18 10:29:33"/>
    <s v="2024-08-30"/>
    <s v="2024-11-12"/>
    <s v="2024-12-03"/>
    <s v="2025-04-14"/>
    <s v="2025-05-08"/>
    <x v="3"/>
    <s v="Medellin"/>
    <s v="TRANSP06"/>
    <x v="59"/>
    <m/>
    <x v="13"/>
    <n v="1"/>
    <x v="0"/>
    <x v="0"/>
    <x v="0"/>
    <n v="200000"/>
    <x v="0"/>
    <x v="1"/>
    <x v="1"/>
    <x v="10"/>
  </r>
  <r>
    <x v="502"/>
    <x v="383"/>
    <s v="CUBRIMIENTO"/>
    <x v="0"/>
    <m/>
    <s v="2024-07-11"/>
    <s v="2024-07-17"/>
    <s v="2024-07-22 11:58:59"/>
    <s v="2024-08-02 14:52:48"/>
    <s v="2024-08-23 07:57:59"/>
    <s v="2024-09-12 17:46:13"/>
    <s v="2024-09-18 11:18:09"/>
    <s v="2024-07-19"/>
    <s v="2024-07-26"/>
    <s v="2024-08-12"/>
    <s v="2024-08-20"/>
    <s v="2024-09-04"/>
    <x v="1"/>
    <s v="Cali"/>
    <s v="27249"/>
    <x v="64"/>
    <m/>
    <x v="0"/>
    <n v="3"/>
    <x v="0"/>
    <x v="0"/>
    <x v="0"/>
    <n v="413667"/>
    <x v="0"/>
    <x v="0"/>
    <x v="0"/>
    <x v="7"/>
  </r>
  <r>
    <x v="502"/>
    <x v="383"/>
    <s v="CUBRIMIENTO"/>
    <x v="0"/>
    <m/>
    <s v="2024-07-11"/>
    <s v="2024-07-17"/>
    <s v="2024-07-22 11:58:59"/>
    <s v="2024-08-02 14:52:48"/>
    <s v="2024-08-23 07:57:59"/>
    <s v="2024-09-12 17:46:13"/>
    <s v="2024-09-18 11:18:09"/>
    <s v="2024-07-19"/>
    <s v="2024-07-26"/>
    <s v="2024-08-12"/>
    <s v="2024-08-20"/>
    <s v="2024-09-04"/>
    <x v="1"/>
    <s v="Cali"/>
    <s v="6543"/>
    <x v="123"/>
    <m/>
    <x v="0"/>
    <n v="3"/>
    <x v="0"/>
    <x v="0"/>
    <x v="0"/>
    <n v="149760"/>
    <x v="0"/>
    <x v="0"/>
    <x v="0"/>
    <x v="7"/>
  </r>
  <r>
    <x v="502"/>
    <x v="383"/>
    <s v="CUBRIMIENTO"/>
    <x v="0"/>
    <m/>
    <s v="2024-07-11"/>
    <s v="2024-07-17"/>
    <s v="2024-07-22 11:58:59"/>
    <s v="2024-08-02 14:52:48"/>
    <s v="2024-08-23 07:57:59"/>
    <s v="2024-09-12 17:46:13"/>
    <s v="2024-09-18 11:18:09"/>
    <s v="2024-07-19"/>
    <s v="2024-07-26"/>
    <s v="2024-08-12"/>
    <s v="2024-08-20"/>
    <s v="2024-09-04"/>
    <x v="1"/>
    <s v="Cali"/>
    <s v="PLT02"/>
    <x v="174"/>
    <m/>
    <x v="2"/>
    <n v="2"/>
    <x v="0"/>
    <x v="0"/>
    <x v="81"/>
    <n v="609716"/>
    <x v="0"/>
    <x v="0"/>
    <x v="0"/>
    <x v="7"/>
  </r>
  <r>
    <x v="502"/>
    <x v="383"/>
    <s v="CUBRIMIENTO"/>
    <x v="0"/>
    <m/>
    <s v="2024-07-11"/>
    <s v="2024-07-17"/>
    <s v="2024-07-22 11:58:59"/>
    <s v="2024-08-02 14:52:48"/>
    <s v="2024-08-23 07:57:59"/>
    <s v="2024-09-12 17:46:13"/>
    <s v="2024-09-18 11:18:09"/>
    <s v="2024-07-19"/>
    <s v="2024-07-26"/>
    <s v="2024-08-12"/>
    <s v="2024-08-20"/>
    <s v="2024-09-04"/>
    <x v="1"/>
    <s v="Cali"/>
    <s v="SOLAPA01"/>
    <x v="69"/>
    <m/>
    <x v="2"/>
    <n v="1"/>
    <x v="146"/>
    <x v="0"/>
    <x v="0"/>
    <n v="170144"/>
    <x v="0"/>
    <x v="0"/>
    <x v="0"/>
    <x v="7"/>
  </r>
  <r>
    <x v="502"/>
    <x v="383"/>
    <s v="CUBRIMIENTO"/>
    <x v="0"/>
    <m/>
    <s v="2024-07-11"/>
    <s v="2024-07-17"/>
    <s v="2024-07-22 11:58:59"/>
    <s v="2024-08-02 14:52:48"/>
    <s v="2024-08-23 07:57:59"/>
    <s v="2024-09-12 17:46:13"/>
    <s v="2024-09-18 11:18:09"/>
    <s v="2024-07-19"/>
    <s v="2024-07-26"/>
    <s v="2024-08-12"/>
    <s v="2024-08-20"/>
    <s v="2024-09-04"/>
    <x v="1"/>
    <s v="Cali"/>
    <s v="SOLAPA01"/>
    <x v="69"/>
    <m/>
    <x v="2"/>
    <n v="1"/>
    <x v="17"/>
    <x v="0"/>
    <x v="0"/>
    <n v="170144"/>
    <x v="0"/>
    <x v="0"/>
    <x v="0"/>
    <x v="7"/>
  </r>
  <r>
    <x v="502"/>
    <x v="383"/>
    <s v="CUBRIMIENTO"/>
    <x v="0"/>
    <m/>
    <s v="2024-07-11"/>
    <s v="2024-07-17"/>
    <s v="2024-07-22 11:58:59"/>
    <s v="2024-08-02 14:52:48"/>
    <s v="2024-08-23 07:57:59"/>
    <s v="2024-09-12 17:46:13"/>
    <s v="2024-09-18 11:18:09"/>
    <s v="2024-07-19"/>
    <s v="2024-07-26"/>
    <s v="2024-08-12"/>
    <s v="2024-08-20"/>
    <s v="2024-09-04"/>
    <x v="1"/>
    <s v="Cali"/>
    <s v="SOLAPA01"/>
    <x v="69"/>
    <m/>
    <x v="2"/>
    <n v="1"/>
    <x v="147"/>
    <x v="0"/>
    <x v="0"/>
    <n v="170144"/>
    <x v="0"/>
    <x v="0"/>
    <x v="0"/>
    <x v="7"/>
  </r>
  <r>
    <x v="502"/>
    <x v="383"/>
    <s v="CUBRIMIENTO"/>
    <x v="0"/>
    <m/>
    <s v="2024-07-11"/>
    <s v="2024-07-17"/>
    <s v="2024-07-22 11:58:59"/>
    <s v="2024-08-02 14:52:48"/>
    <s v="2024-08-23 07:57:59"/>
    <s v="2024-09-12 17:46:13"/>
    <s v="2024-09-18 11:18:09"/>
    <s v="2024-07-19"/>
    <s v="2024-07-26"/>
    <s v="2024-08-12"/>
    <s v="2024-08-20"/>
    <s v="2024-09-04"/>
    <x v="1"/>
    <s v="Cali"/>
    <s v="SOMB01"/>
    <x v="71"/>
    <s v="PENDIENTE DEFINIR CLIENTE"/>
    <x v="2"/>
    <n v="1"/>
    <x v="146"/>
    <x v="0"/>
    <x v="12"/>
    <n v="7896314"/>
    <x v="0"/>
    <x v="6"/>
    <x v="5"/>
    <x v="7"/>
  </r>
  <r>
    <x v="502"/>
    <x v="383"/>
    <s v="CUBRIMIENTO"/>
    <x v="0"/>
    <m/>
    <s v="2024-07-11"/>
    <s v="2024-07-17"/>
    <s v="2024-07-22 11:58:59"/>
    <s v="2024-08-02 14:52:48"/>
    <s v="2024-08-23 07:57:59"/>
    <s v="2024-09-12 17:46:13"/>
    <s v="2024-09-18 11:18:09"/>
    <s v="2024-07-19"/>
    <s v="2024-07-26"/>
    <s v="2024-08-12"/>
    <s v="2024-08-20"/>
    <s v="2024-09-04"/>
    <x v="1"/>
    <s v="Cali"/>
    <s v="SOMB01"/>
    <x v="71"/>
    <s v="PENDIENTE DEFINIR CLIENTE"/>
    <x v="2"/>
    <n v="1"/>
    <x v="17"/>
    <x v="0"/>
    <x v="12"/>
    <n v="7896314"/>
    <x v="0"/>
    <x v="6"/>
    <x v="5"/>
    <x v="7"/>
  </r>
  <r>
    <x v="502"/>
    <x v="383"/>
    <s v="CUBRIMIENTO"/>
    <x v="0"/>
    <m/>
    <s v="2024-07-11"/>
    <s v="2024-07-17"/>
    <s v="2024-07-22 11:58:59"/>
    <s v="2024-08-02 14:52:48"/>
    <s v="2024-08-23 07:57:59"/>
    <s v="2024-09-12 17:46:13"/>
    <s v="2024-09-18 11:18:09"/>
    <s v="2024-07-19"/>
    <s v="2024-07-26"/>
    <s v="2024-08-12"/>
    <s v="2024-08-20"/>
    <s v="2024-09-04"/>
    <x v="1"/>
    <s v="Cali"/>
    <s v="SOMB01"/>
    <x v="71"/>
    <s v="PENDIENTE DEFINIR CLIENTE"/>
    <x v="2"/>
    <n v="1"/>
    <x v="147"/>
    <x v="0"/>
    <x v="12"/>
    <n v="7896314"/>
    <x v="0"/>
    <x v="6"/>
    <x v="5"/>
    <x v="7"/>
  </r>
  <r>
    <x v="503"/>
    <x v="69"/>
    <s v="CUBRIMIENTO"/>
    <x v="0"/>
    <m/>
    <s v="2024-07-11"/>
    <s v="2024-10-16"/>
    <s v="2024-10-19 13:59:28"/>
    <s v="2024-10-24 09:53:08"/>
    <s v="2024-11-23 12:40:14"/>
    <s v="2024-12-16 07:35:31"/>
    <s v="2025-02-27 18:01:15"/>
    <s v="2024-10-18"/>
    <s v="2024-10-30"/>
    <s v="2024-11-13"/>
    <s v="2024-11-15"/>
    <s v="2024-11-26"/>
    <x v="1"/>
    <s v="Toscana"/>
    <s v="PLAM05"/>
    <x v="12"/>
    <m/>
    <x v="7"/>
    <n v="1"/>
    <x v="2"/>
    <x v="0"/>
    <x v="82"/>
    <n v="69728356.079999998"/>
    <x v="0"/>
    <x v="4"/>
    <x v="3"/>
    <x v="3"/>
  </r>
  <r>
    <x v="504"/>
    <x v="358"/>
    <s v="CUBRIMIENTO"/>
    <x v="0"/>
    <m/>
    <s v="2024-07-12"/>
    <s v="2024-07-31"/>
    <s v="2024-07-31 13:56:09"/>
    <s v="2024-08-15 17:52:42"/>
    <s v="2024-10-08 08:55:56"/>
    <s v="2024-11-05 17:32:45"/>
    <s v="2024-12-03 14:17:33"/>
    <s v="2024-08-02"/>
    <s v="2024-08-14"/>
    <s v="2024-08-26"/>
    <s v="2024-08-29"/>
    <s v="2024-09-10"/>
    <x v="1"/>
    <s v="Toscana"/>
    <s v="PTEK13"/>
    <x v="457"/>
    <s v="LONA PERGOTEX BLACKOUT BLANCA 3 M"/>
    <x v="7"/>
    <n v="1"/>
    <x v="148"/>
    <x v="0"/>
    <x v="1"/>
    <n v="24205536.719999999"/>
    <x v="0"/>
    <x v="4"/>
    <x v="7"/>
    <x v="7"/>
  </r>
  <r>
    <x v="505"/>
    <x v="358"/>
    <s v="CUBRIMIENTO"/>
    <x v="0"/>
    <m/>
    <s v="2024-07-12"/>
    <s v="2024-07-26"/>
    <s v="2024-07-31 13:32:31"/>
    <s v="2024-08-08 15:29:26"/>
    <s v="2024-10-08 08:56:41"/>
    <s v="2024-11-05 17:31:23"/>
    <s v="2024-12-03 14:17:14"/>
    <s v="2024-07-30"/>
    <s v="2024-08-09"/>
    <s v="2024-08-21"/>
    <s v="2024-08-26"/>
    <s v="2024-09-05"/>
    <x v="1"/>
    <s v="Toscana"/>
    <s v="PTEK13"/>
    <x v="457"/>
    <s v="LONA PERGOTEX BLACKOUT BLANCA 3 M"/>
    <x v="2"/>
    <n v="1"/>
    <x v="80"/>
    <x v="0"/>
    <x v="83"/>
    <n v="18847147.68"/>
    <x v="0"/>
    <x v="4"/>
    <x v="7"/>
    <x v="7"/>
  </r>
  <r>
    <x v="506"/>
    <x v="123"/>
    <s v="CUBRIMIENTO"/>
    <x v="0"/>
    <m/>
    <s v="2024-07-12"/>
    <s v="2024-07-12"/>
    <s v="2024-07-12 15:11:50"/>
    <s v="0000-00-00 00:00:00"/>
    <s v="2024-07-12 15:11:58"/>
    <s v="2024-07-15 10:42:01"/>
    <s v="0000-00-00 00:00:00"/>
    <s v="2024-07-15"/>
    <s v="2024-07-15"/>
    <s v="2024-07-26"/>
    <s v="2024-08-02"/>
    <s v="2024-08-02"/>
    <x v="0"/>
    <s v="Toscany"/>
    <s v="55015"/>
    <x v="513"/>
    <m/>
    <x v="0"/>
    <n v="37"/>
    <x v="0"/>
    <x v="0"/>
    <x v="0"/>
    <n v="1946200"/>
    <x v="0"/>
    <x v="0"/>
    <x v="0"/>
    <x v="1"/>
  </r>
  <r>
    <x v="507"/>
    <x v="384"/>
    <s v="MUEBLES CC CUBRIMIENTOS"/>
    <x v="0"/>
    <m/>
    <s v="2024-07-12"/>
    <s v="2024-07-17"/>
    <s v="2024-07-18 10:24:20"/>
    <s v="0000-00-00 00:00:00"/>
    <s v="0000-00-00 00:00:00"/>
    <s v="2024-07-22 10:14:19"/>
    <s v="2024-07-22 11:51:38"/>
    <s v="2024-07-18"/>
    <s v="2024-07-18"/>
    <s v="2024-08-13"/>
    <s v="2024-08-15"/>
    <s v="2024-08-19"/>
    <x v="1"/>
    <s v="Bogota"/>
    <s v="14784"/>
    <x v="83"/>
    <m/>
    <x v="0"/>
    <n v="1"/>
    <x v="0"/>
    <x v="0"/>
    <x v="0"/>
    <n v="712225"/>
    <x v="0"/>
    <x v="2"/>
    <x v="0"/>
    <x v="7"/>
  </r>
  <r>
    <x v="508"/>
    <x v="385"/>
    <s v="CUBRIMIENTO"/>
    <x v="0"/>
    <m/>
    <s v="2024-07-12"/>
    <s v="2024-07-12"/>
    <s v="2024-07-12 16:21:42"/>
    <s v="0000-00-00 00:00:00"/>
    <s v="2024-07-12 16:21:50"/>
    <s v="2024-07-15 10:50:23"/>
    <s v="0000-00-00 00:00:00"/>
    <s v="2024-07-15"/>
    <s v="2024-07-15"/>
    <s v="2024-07-17"/>
    <s v="2024-07-18"/>
    <s v="2024-07-18"/>
    <x v="0"/>
    <s v="Toscany"/>
    <s v="7021"/>
    <x v="469"/>
    <m/>
    <x v="0"/>
    <n v="1"/>
    <x v="0"/>
    <x v="0"/>
    <x v="0"/>
    <n v="50421"/>
    <x v="0"/>
    <x v="0"/>
    <x v="0"/>
    <x v="1"/>
  </r>
  <r>
    <x v="509"/>
    <x v="386"/>
    <s v="MUEBLES CC CUBRIMIENTOS"/>
    <x v="0"/>
    <m/>
    <s v="2024-07-12"/>
    <s v="2024-07-19"/>
    <s v="2024-07-19 12:19:42"/>
    <s v="0000-00-00 00:00:00"/>
    <s v="2024-07-26 10:34:17"/>
    <s v="2024-07-26 10:34:25"/>
    <s v="0000-00-00 00:00:00"/>
    <s v="2024-07-23"/>
    <s v="2024-07-23"/>
    <s v="2024-08-06"/>
    <s v="2024-08-09"/>
    <s v="2024-08-09"/>
    <x v="7"/>
    <s v="Virtual"/>
    <s v="REP040"/>
    <x v="37"/>
    <m/>
    <x v="0"/>
    <n v="1"/>
    <x v="0"/>
    <x v="0"/>
    <x v="0"/>
    <n v="0"/>
    <x v="0"/>
    <x v="0"/>
    <x v="0"/>
    <x v="7"/>
  </r>
  <r>
    <x v="510"/>
    <x v="387"/>
    <s v="MUEBLES CC CUBRIMIENTOS"/>
    <x v="0"/>
    <m/>
    <s v="2024-07-12"/>
    <s v="2024-08-05"/>
    <s v="2024-08-06 11:43:23"/>
    <s v="0000-00-00 00:00:00"/>
    <s v="2024-09-11 10:18:43"/>
    <s v="2024-09-12 09:44:23"/>
    <s v="2024-09-25 08:42:49"/>
    <s v="2024-08-07"/>
    <s v="2024-08-07"/>
    <s v="2024-09-11"/>
    <s v="2024-09-16"/>
    <s v="2024-09-25"/>
    <x v="1"/>
    <s v="Bogota"/>
    <s v="11456"/>
    <x v="320"/>
    <s v="PENDIENTE DEFINIR CLIENTE"/>
    <x v="0"/>
    <n v="4"/>
    <x v="0"/>
    <x v="0"/>
    <x v="0"/>
    <n v="2829564"/>
    <x v="0"/>
    <x v="2"/>
    <x v="0"/>
    <x v="4"/>
  </r>
  <r>
    <x v="510"/>
    <x v="387"/>
    <s v="MUEBLES CC CUBRIMIENTOS"/>
    <x v="0"/>
    <m/>
    <s v="2024-07-12"/>
    <s v="2024-08-05"/>
    <s v="2024-08-06 11:43:23"/>
    <s v="0000-00-00 00:00:00"/>
    <s v="2024-09-11 10:18:43"/>
    <s v="2024-09-12 09:44:23"/>
    <s v="2024-09-25 08:42:49"/>
    <s v="2024-08-07"/>
    <s v="2024-08-07"/>
    <s v="2024-09-11"/>
    <s v="2024-09-16"/>
    <s v="2024-09-25"/>
    <x v="1"/>
    <s v="Bogota"/>
    <s v="11458"/>
    <x v="565"/>
    <m/>
    <x v="0"/>
    <n v="1"/>
    <x v="0"/>
    <x v="0"/>
    <x v="0"/>
    <n v="1418857"/>
    <x v="0"/>
    <x v="2"/>
    <x v="0"/>
    <x v="4"/>
  </r>
  <r>
    <x v="510"/>
    <x v="387"/>
    <s v="MUEBLES CC CUBRIMIENTOS"/>
    <x v="0"/>
    <m/>
    <s v="2024-07-12"/>
    <s v="2024-08-05"/>
    <s v="2024-08-06 11:43:23"/>
    <s v="0000-00-00 00:00:00"/>
    <s v="2024-09-11 10:18:43"/>
    <s v="2024-09-12 09:44:23"/>
    <s v="2024-09-25 08:42:49"/>
    <s v="2024-08-07"/>
    <s v="2024-08-07"/>
    <s v="2024-09-11"/>
    <s v="2024-09-16"/>
    <s v="2024-09-25"/>
    <x v="1"/>
    <s v="Bogota"/>
    <s v="SERV08"/>
    <x v="2"/>
    <m/>
    <x v="0"/>
    <n v="1"/>
    <x v="0"/>
    <x v="0"/>
    <x v="0"/>
    <n v="420000"/>
    <x v="0"/>
    <x v="1"/>
    <x v="1"/>
    <x v="4"/>
  </r>
  <r>
    <x v="511"/>
    <x v="388"/>
    <s v="CUBRIMIENTO"/>
    <x v="0"/>
    <m/>
    <s v="2024-07-13"/>
    <s v="2024-07-13"/>
    <s v="2024-07-16 08:54:50"/>
    <s v="0000-00-00 00:00:00"/>
    <s v="2024-07-16 09:05:00"/>
    <s v="2024-07-22 14:20:56"/>
    <s v="2024-10-29 10:23:59"/>
    <s v="2024-07-16"/>
    <s v="2024-07-16"/>
    <s v="2024-07-18"/>
    <s v="2024-07-24"/>
    <s v="2024-07-26"/>
    <x v="1"/>
    <s v="Medellin"/>
    <s v="109301"/>
    <x v="566"/>
    <m/>
    <x v="0"/>
    <n v="1"/>
    <x v="0"/>
    <x v="0"/>
    <x v="0"/>
    <n v="205064"/>
    <x v="0"/>
    <x v="0"/>
    <x v="0"/>
    <x v="1"/>
  </r>
  <r>
    <x v="511"/>
    <x v="388"/>
    <s v="CUBRIMIENTO"/>
    <x v="0"/>
    <m/>
    <s v="2024-07-13"/>
    <s v="2024-07-13"/>
    <s v="2024-07-16 08:54:50"/>
    <s v="0000-00-00 00:00:00"/>
    <s v="2024-07-16 09:05:00"/>
    <s v="2024-07-22 14:20:56"/>
    <s v="2024-10-29 10:23:59"/>
    <s v="2024-07-16"/>
    <s v="2024-07-16"/>
    <s v="2024-07-18"/>
    <s v="2024-07-24"/>
    <s v="2024-07-26"/>
    <x v="1"/>
    <s v="Medellin"/>
    <s v="SERV03"/>
    <x v="9"/>
    <m/>
    <x v="0"/>
    <n v="1"/>
    <x v="0"/>
    <x v="0"/>
    <x v="0"/>
    <n v="60000"/>
    <x v="0"/>
    <x v="1"/>
    <x v="1"/>
    <x v="1"/>
  </r>
  <r>
    <x v="512"/>
    <x v="389"/>
    <s v="MUEBLES CC CUBRIMIENTOS"/>
    <x v="0"/>
    <m/>
    <s v="2024-07-13"/>
    <s v="2024-07-13"/>
    <s v="2024-07-15 13:30:12"/>
    <s v="0000-00-00 00:00:00"/>
    <s v="2024-08-05 17:33:40"/>
    <s v="2024-08-05 17:33:55"/>
    <s v="2024-08-25 21:06:13"/>
    <s v="2024-07-16"/>
    <s v="2024-07-16"/>
    <s v="2024-08-15"/>
    <s v="2024-08-19"/>
    <s v="2024-08-24"/>
    <x v="1"/>
    <s v="Bogota"/>
    <s v="11973"/>
    <x v="309"/>
    <m/>
    <x v="0"/>
    <n v="1"/>
    <x v="0"/>
    <x v="0"/>
    <x v="0"/>
    <n v="513186"/>
    <x v="0"/>
    <x v="2"/>
    <x v="0"/>
    <x v="7"/>
  </r>
  <r>
    <x v="512"/>
    <x v="389"/>
    <s v="MUEBLES CC CUBRIMIENTOS"/>
    <x v="0"/>
    <m/>
    <s v="2024-07-13"/>
    <s v="2024-07-13"/>
    <s v="2024-07-15 13:30:12"/>
    <s v="0000-00-00 00:00:00"/>
    <s v="2024-08-05 17:33:40"/>
    <s v="2024-08-05 17:33:55"/>
    <s v="2024-08-25 21:06:13"/>
    <s v="2024-07-16"/>
    <s v="2024-07-16"/>
    <s v="2024-08-15"/>
    <s v="2024-08-19"/>
    <s v="2024-08-24"/>
    <x v="1"/>
    <s v="Bogota"/>
    <s v="8163"/>
    <x v="567"/>
    <s v="FURNISCREEN BLANCA 2M EB4027W G8 625GR"/>
    <x v="4"/>
    <n v="2"/>
    <x v="0"/>
    <x v="0"/>
    <x v="0"/>
    <n v="2086916"/>
    <x v="0"/>
    <x v="2"/>
    <x v="0"/>
    <x v="7"/>
  </r>
  <r>
    <x v="513"/>
    <x v="167"/>
    <s v="CUBRIMIENTO"/>
    <x v="0"/>
    <m/>
    <s v="2024-07-15"/>
    <s v="2024-07-15"/>
    <s v="2024-07-15 16:01:38"/>
    <s v="0000-00-00 00:00:00"/>
    <s v="2024-07-15 16:01:45"/>
    <s v="2024-07-17 09:41:52"/>
    <s v="0000-00-00 00:00:00"/>
    <s v="2024-07-16"/>
    <s v="2024-07-16"/>
    <s v="2024-07-19"/>
    <s v="2024-07-22"/>
    <s v="2024-07-22"/>
    <x v="0"/>
    <s v="Toscany"/>
    <s v="55"/>
    <x v="256"/>
    <m/>
    <x v="0"/>
    <n v="3.4"/>
    <x v="0"/>
    <x v="0"/>
    <x v="0"/>
    <n v="178840"/>
    <x v="0"/>
    <x v="0"/>
    <x v="0"/>
    <x v="1"/>
  </r>
  <r>
    <x v="514"/>
    <x v="390"/>
    <s v="CUBRIMIENTO"/>
    <x v="0"/>
    <m/>
    <s v="2024-07-15"/>
    <s v="2024-07-29"/>
    <s v="2024-07-30 11:02:18"/>
    <s v="2024-08-22 10:40:38"/>
    <s v="2024-08-27 10:44:14"/>
    <s v="2024-08-27 10:44:28"/>
    <s v="2024-10-19 08:28:45"/>
    <s v="2024-07-31"/>
    <s v="2024-08-23"/>
    <s v="2024-08-28"/>
    <s v="2024-09-02"/>
    <s v="2024-09-04"/>
    <x v="3"/>
    <s v="Cali"/>
    <s v="11441"/>
    <x v="204"/>
    <m/>
    <x v="0"/>
    <n v="1"/>
    <x v="0"/>
    <x v="0"/>
    <x v="0"/>
    <n v="85000"/>
    <x v="0"/>
    <x v="0"/>
    <x v="0"/>
    <x v="7"/>
  </r>
  <r>
    <x v="514"/>
    <x v="390"/>
    <s v="CUBRIMIENTO"/>
    <x v="0"/>
    <m/>
    <s v="2024-07-15"/>
    <s v="2024-07-29"/>
    <s v="2024-07-30 11:02:18"/>
    <s v="2024-08-22 10:40:38"/>
    <s v="2024-08-27 10:44:14"/>
    <s v="2024-08-27 10:44:28"/>
    <s v="2024-10-19 08:28:45"/>
    <s v="2024-07-31"/>
    <s v="2024-08-23"/>
    <s v="2024-08-28"/>
    <s v="2024-09-02"/>
    <s v="2024-09-04"/>
    <x v="3"/>
    <s v="Cali"/>
    <s v="BANE0101**"/>
    <x v="568"/>
    <s v="LONA DICKSON VERDE FORESTA REF:6687"/>
    <x v="0"/>
    <n v="1"/>
    <x v="107"/>
    <x v="0"/>
    <x v="84"/>
    <n v="1450131"/>
    <x v="0"/>
    <x v="0"/>
    <x v="0"/>
    <x v="7"/>
  </r>
  <r>
    <x v="514"/>
    <x v="390"/>
    <s v="CUBRIMIENTO"/>
    <x v="0"/>
    <m/>
    <s v="2024-07-15"/>
    <s v="2024-07-29"/>
    <s v="2024-07-30 11:02:18"/>
    <s v="2024-08-22 10:40:38"/>
    <s v="2024-08-27 10:44:14"/>
    <s v="2024-08-27 10:44:28"/>
    <s v="2024-10-19 08:28:45"/>
    <s v="2024-07-31"/>
    <s v="2024-08-23"/>
    <s v="2024-08-28"/>
    <s v="2024-09-02"/>
    <s v="2024-09-04"/>
    <x v="3"/>
    <s v="Cali"/>
    <s v="REP005"/>
    <x v="379"/>
    <m/>
    <x v="0"/>
    <n v="1"/>
    <x v="0"/>
    <x v="0"/>
    <x v="0"/>
    <n v="212500"/>
    <x v="0"/>
    <x v="0"/>
    <x v="0"/>
    <x v="7"/>
  </r>
  <r>
    <x v="514"/>
    <x v="390"/>
    <s v="CUBRIMIENTO"/>
    <x v="0"/>
    <m/>
    <s v="2024-07-15"/>
    <s v="2024-07-29"/>
    <s v="2024-07-30 11:02:18"/>
    <s v="2024-08-22 10:40:38"/>
    <s v="2024-08-27 10:44:14"/>
    <s v="2024-08-27 10:44:28"/>
    <s v="2024-10-19 08:28:45"/>
    <s v="2024-07-31"/>
    <s v="2024-08-23"/>
    <s v="2024-08-28"/>
    <s v="2024-09-02"/>
    <s v="2024-09-04"/>
    <x v="3"/>
    <s v="Cali"/>
    <s v="TRANSP06"/>
    <x v="59"/>
    <m/>
    <x v="0"/>
    <n v="1"/>
    <x v="0"/>
    <x v="0"/>
    <x v="0"/>
    <n v="100000"/>
    <x v="0"/>
    <x v="1"/>
    <x v="1"/>
    <x v="7"/>
  </r>
  <r>
    <x v="515"/>
    <x v="391"/>
    <s v="CUBRIMIENTO"/>
    <x v="0"/>
    <m/>
    <s v="2024-07-15"/>
    <s v="2024-07-31"/>
    <s v="2024-08-05 12:07:49"/>
    <s v="2024-08-27 14:59:45"/>
    <s v="2024-11-13 14:57:28"/>
    <s v="2024-11-21 18:30:46"/>
    <s v="2024-12-21 09:34:13"/>
    <s v="2024-08-05"/>
    <s v="2024-08-27"/>
    <s v="2024-11-13"/>
    <s v="2024-11-23"/>
    <s v="2024-12-23"/>
    <x v="1"/>
    <s v="Medellin"/>
    <s v="PLT02"/>
    <x v="174"/>
    <m/>
    <x v="3"/>
    <n v="2"/>
    <x v="0"/>
    <x v="0"/>
    <x v="53"/>
    <n v="609716"/>
    <x v="0"/>
    <x v="0"/>
    <x v="0"/>
    <x v="3"/>
  </r>
  <r>
    <x v="515"/>
    <x v="391"/>
    <s v="CUBRIMIENTO"/>
    <x v="0"/>
    <m/>
    <s v="2024-07-15"/>
    <s v="2024-07-31"/>
    <s v="2024-08-05 12:07:49"/>
    <s v="2024-08-27 14:59:45"/>
    <s v="2024-11-13 14:57:28"/>
    <s v="2024-11-21 18:30:46"/>
    <s v="2024-12-21 09:34:13"/>
    <s v="2024-08-05"/>
    <s v="2024-08-27"/>
    <s v="2024-11-13"/>
    <s v="2024-11-23"/>
    <s v="2024-12-23"/>
    <x v="1"/>
    <s v="Medellin"/>
    <s v="SERV03"/>
    <x v="9"/>
    <m/>
    <x v="0"/>
    <n v="1"/>
    <x v="0"/>
    <x v="0"/>
    <x v="0"/>
    <n v="150000"/>
    <x v="0"/>
    <x v="1"/>
    <x v="1"/>
    <x v="3"/>
  </r>
  <r>
    <x v="515"/>
    <x v="391"/>
    <s v="CUBRIMIENTO"/>
    <x v="0"/>
    <m/>
    <s v="2024-07-15"/>
    <s v="2024-07-31"/>
    <s v="2024-08-05 12:07:49"/>
    <s v="2024-08-27 14:59:45"/>
    <s v="2024-11-13 14:57:28"/>
    <s v="2024-11-21 18:30:46"/>
    <s v="2024-12-21 09:34:13"/>
    <s v="2024-08-05"/>
    <s v="2024-08-27"/>
    <s v="2024-11-13"/>
    <s v="2024-11-23"/>
    <s v="2024-12-23"/>
    <x v="1"/>
    <s v="Medellin"/>
    <s v="SOMB03"/>
    <x v="161"/>
    <s v="LONA DICKSON NEGRO FONDO ENT REF:6028"/>
    <x v="3"/>
    <n v="1"/>
    <x v="149"/>
    <x v="0"/>
    <x v="3"/>
    <n v="6102400"/>
    <x v="0"/>
    <x v="6"/>
    <x v="8"/>
    <x v="3"/>
  </r>
  <r>
    <x v="515"/>
    <x v="391"/>
    <s v="CUBRIMIENTO"/>
    <x v="0"/>
    <m/>
    <s v="2024-07-15"/>
    <s v="2024-07-31"/>
    <s v="2024-08-05 12:07:49"/>
    <s v="2024-08-27 14:59:45"/>
    <s v="2024-11-13 14:57:28"/>
    <s v="2024-11-21 18:30:46"/>
    <s v="2024-12-21 09:34:13"/>
    <s v="2024-08-05"/>
    <s v="2024-08-27"/>
    <s v="2024-11-13"/>
    <s v="2024-11-23"/>
    <s v="2024-12-23"/>
    <x v="1"/>
    <s v="Medellin"/>
    <s v="TRANSP06"/>
    <x v="59"/>
    <m/>
    <x v="0"/>
    <n v="1"/>
    <x v="0"/>
    <x v="0"/>
    <x v="0"/>
    <n v="430000"/>
    <x v="0"/>
    <x v="1"/>
    <x v="1"/>
    <x v="3"/>
  </r>
  <r>
    <x v="516"/>
    <x v="392"/>
    <s v="CUBRIMIENTO"/>
    <x v="0"/>
    <m/>
    <s v="2024-07-16"/>
    <s v="2024-07-16"/>
    <s v="2024-07-16 11:48:59"/>
    <s v="0000-00-00 00:00:00"/>
    <s v="2024-07-16 11:49:23"/>
    <s v="2024-07-17 09:42:47"/>
    <s v="0000-00-00 00:00:00"/>
    <s v="2024-07-17"/>
    <s v="2024-07-17"/>
    <s v="2024-07-22"/>
    <s v="2024-07-23"/>
    <s v="2024-07-23"/>
    <x v="0"/>
    <s v="Toscany"/>
    <s v="11435"/>
    <x v="229"/>
    <m/>
    <x v="0"/>
    <n v="3"/>
    <x v="0"/>
    <x v="0"/>
    <x v="0"/>
    <n v="201681"/>
    <x v="0"/>
    <x v="0"/>
    <x v="0"/>
    <x v="1"/>
  </r>
  <r>
    <x v="517"/>
    <x v="92"/>
    <s v="MUEBLES CC CUBRIMIENTOS"/>
    <x v="0"/>
    <m/>
    <s v="2024-07-16"/>
    <s v="2024-07-18"/>
    <s v="2024-07-23 12:23:55"/>
    <s v="2024-07-24 11:55:44"/>
    <s v="2024-08-11 20:44:39"/>
    <s v="2024-08-29 09:00:20"/>
    <s v="2024-10-16 07:12:32"/>
    <s v="2024-07-22"/>
    <s v="2024-07-25"/>
    <s v="2024-07-30"/>
    <s v="2024-08-02"/>
    <s v="2024-08-06"/>
    <x v="1"/>
    <s v="Gerencia"/>
    <s v="36"/>
    <x v="247"/>
    <m/>
    <x v="0"/>
    <n v="5.5"/>
    <x v="0"/>
    <x v="0"/>
    <x v="0"/>
    <n v="288750"/>
    <x v="0"/>
    <x v="0"/>
    <x v="0"/>
    <x v="1"/>
  </r>
  <r>
    <x v="517"/>
    <x v="92"/>
    <s v="MUEBLES CC CUBRIMIENTOS"/>
    <x v="0"/>
    <m/>
    <s v="2024-07-16"/>
    <s v="2024-07-18"/>
    <s v="2024-07-23 12:23:55"/>
    <s v="2024-07-24 11:55:44"/>
    <s v="2024-08-11 20:44:39"/>
    <s v="2024-08-29 09:00:20"/>
    <s v="2024-10-16 07:12:32"/>
    <s v="2024-07-22"/>
    <s v="2024-07-25"/>
    <s v="2024-07-30"/>
    <s v="2024-08-02"/>
    <s v="2024-08-06"/>
    <x v="1"/>
    <s v="Gerencia"/>
    <s v="SOMB0302**"/>
    <x v="569"/>
    <m/>
    <x v="8"/>
    <n v="1"/>
    <x v="138"/>
    <x v="0"/>
    <x v="19"/>
    <n v="1560634"/>
    <x v="0"/>
    <x v="14"/>
    <x v="0"/>
    <x v="1"/>
  </r>
  <r>
    <x v="518"/>
    <x v="18"/>
    <s v="CUBRIMIENTO"/>
    <x v="0"/>
    <m/>
    <s v="2024-07-16"/>
    <s v="2024-09-06"/>
    <s v="2024-09-10 11:44:22"/>
    <s v="2024-12-13 08:00:57"/>
    <s v="2025-03-19 17:09:31"/>
    <s v="2025-03-25 16:07:29"/>
    <s v="2025-03-25 17:04:20"/>
    <s v="2024-09-10"/>
    <s v="2024-09-20"/>
    <s v="2024-10-02"/>
    <s v="2024-10-04"/>
    <s v="2024-10-16"/>
    <x v="1"/>
    <s v="Toscana"/>
    <s v="PTEKROM02"/>
    <x v="570"/>
    <s v="LONA PERGOTEX TRASLUCIDA BLANCA 3M"/>
    <x v="7"/>
    <n v="1"/>
    <x v="150"/>
    <x v="0"/>
    <x v="85"/>
    <n v="30836905.199999999"/>
    <x v="0"/>
    <x v="4"/>
    <x v="4"/>
    <x v="0"/>
  </r>
  <r>
    <x v="519"/>
    <x v="393"/>
    <s v="CUBRIMIENTO"/>
    <x v="0"/>
    <m/>
    <s v="2024-04-29"/>
    <s v="2024-07-17"/>
    <s v="2024-07-19 12:04:30"/>
    <s v="2024-08-20 09:32:26"/>
    <s v="2024-09-09 10:24:48"/>
    <s v="2024-09-10 09:01:36"/>
    <s v="2024-10-25 12:40:05"/>
    <s v="2024-07-19"/>
    <s v="2024-08-13"/>
    <s v="2024-09-16"/>
    <s v="2024-09-24"/>
    <s v="2024-10-14"/>
    <x v="1"/>
    <s v="Barranquilla"/>
    <s v="27249"/>
    <x v="64"/>
    <m/>
    <x v="0"/>
    <n v="2"/>
    <x v="0"/>
    <x v="0"/>
    <x v="0"/>
    <n v="330934"/>
    <x v="0"/>
    <x v="0"/>
    <x v="0"/>
    <x v="4"/>
  </r>
  <r>
    <x v="519"/>
    <x v="393"/>
    <s v="CUBRIMIENTO"/>
    <x v="0"/>
    <m/>
    <s v="2024-04-29"/>
    <s v="2024-07-17"/>
    <s v="2024-07-19 12:04:30"/>
    <s v="2024-08-20 09:32:26"/>
    <s v="2024-09-09 10:24:48"/>
    <s v="2024-09-10 09:01:36"/>
    <s v="2024-10-25 12:40:05"/>
    <s v="2024-07-19"/>
    <s v="2024-08-13"/>
    <s v="2024-09-16"/>
    <s v="2024-09-24"/>
    <s v="2024-10-14"/>
    <x v="1"/>
    <s v="Barranquilla"/>
    <s v="CANAL GALVANIZ PTEK"/>
    <x v="65"/>
    <m/>
    <x v="0"/>
    <n v="1"/>
    <x v="7"/>
    <x v="0"/>
    <x v="0"/>
    <n v="6140466"/>
    <x v="0"/>
    <x v="0"/>
    <x v="0"/>
    <x v="4"/>
  </r>
  <r>
    <x v="519"/>
    <x v="393"/>
    <s v="CUBRIMIENTO"/>
    <x v="0"/>
    <m/>
    <s v="2024-04-29"/>
    <s v="2024-07-17"/>
    <s v="2024-07-19 12:04:30"/>
    <s v="2024-08-20 09:32:26"/>
    <s v="2024-09-09 10:24:48"/>
    <s v="2024-09-10 09:01:36"/>
    <s v="2024-10-25 12:40:05"/>
    <s v="2024-07-19"/>
    <s v="2024-08-13"/>
    <s v="2024-09-16"/>
    <s v="2024-09-24"/>
    <s v="2024-10-14"/>
    <x v="1"/>
    <s v="Barranquilla"/>
    <s v="CANAL GALVANIZ PTEK"/>
    <x v="65"/>
    <m/>
    <x v="6"/>
    <n v="1"/>
    <x v="151"/>
    <x v="0"/>
    <x v="0"/>
    <n v="8815596"/>
    <x v="0"/>
    <x v="0"/>
    <x v="0"/>
    <x v="4"/>
  </r>
  <r>
    <x v="519"/>
    <x v="393"/>
    <s v="CUBRIMIENTO"/>
    <x v="0"/>
    <m/>
    <s v="2024-04-29"/>
    <s v="2024-07-17"/>
    <s v="2024-07-19 12:04:30"/>
    <s v="2024-08-20 09:32:26"/>
    <s v="2024-09-09 10:24:48"/>
    <s v="2024-09-10 09:01:36"/>
    <s v="2024-10-25 12:40:05"/>
    <s v="2024-07-19"/>
    <s v="2024-08-13"/>
    <s v="2024-09-16"/>
    <s v="2024-09-24"/>
    <s v="2024-10-14"/>
    <x v="1"/>
    <s v="Barranquilla"/>
    <s v="CUBT02"/>
    <x v="76"/>
    <s v="LONA PERGOTEX BLACKOUT GRIS 3M"/>
    <x v="6"/>
    <n v="1"/>
    <x v="15"/>
    <x v="0"/>
    <x v="4"/>
    <n v="8107325"/>
    <x v="0"/>
    <x v="0"/>
    <x v="0"/>
    <x v="4"/>
  </r>
  <r>
    <x v="519"/>
    <x v="393"/>
    <s v="CUBRIMIENTO"/>
    <x v="0"/>
    <m/>
    <s v="2024-04-29"/>
    <s v="2024-07-17"/>
    <s v="2024-07-19 12:04:30"/>
    <s v="2024-08-20 09:32:26"/>
    <s v="2024-09-09 10:24:48"/>
    <s v="2024-09-10 09:01:36"/>
    <s v="2024-10-25 12:40:05"/>
    <s v="2024-07-19"/>
    <s v="2024-08-13"/>
    <s v="2024-09-16"/>
    <s v="2024-09-24"/>
    <s v="2024-10-14"/>
    <x v="1"/>
    <s v="Barranquilla"/>
    <s v="PFLT05"/>
    <x v="67"/>
    <m/>
    <x v="6"/>
    <n v="2"/>
    <x v="15"/>
    <x v="0"/>
    <x v="86"/>
    <n v="29105592"/>
    <x v="0"/>
    <x v="4"/>
    <x v="2"/>
    <x v="4"/>
  </r>
  <r>
    <x v="519"/>
    <x v="393"/>
    <s v="CUBRIMIENTO"/>
    <x v="0"/>
    <m/>
    <s v="2024-04-29"/>
    <s v="2024-07-17"/>
    <s v="2024-07-19 12:04:30"/>
    <s v="2024-08-20 09:32:26"/>
    <s v="2024-09-09 10:24:48"/>
    <s v="2024-09-10 09:01:36"/>
    <s v="2024-10-25 12:40:05"/>
    <s v="2024-07-19"/>
    <s v="2024-08-13"/>
    <s v="2024-09-16"/>
    <s v="2024-09-24"/>
    <s v="2024-10-14"/>
    <x v="1"/>
    <s v="Barranquilla"/>
    <s v="PTAL02"/>
    <x v="132"/>
    <m/>
    <x v="6"/>
    <n v="2"/>
    <x v="0"/>
    <x v="7"/>
    <x v="0"/>
    <n v="1799776"/>
    <x v="0"/>
    <x v="0"/>
    <x v="0"/>
    <x v="4"/>
  </r>
  <r>
    <x v="519"/>
    <x v="393"/>
    <s v="CUBRIMIENTO"/>
    <x v="0"/>
    <m/>
    <s v="2024-04-29"/>
    <s v="2024-07-17"/>
    <s v="2024-07-19 12:04:30"/>
    <s v="2024-08-20 09:32:26"/>
    <s v="2024-09-09 10:24:48"/>
    <s v="2024-09-10 09:01:36"/>
    <s v="2024-10-25 12:40:05"/>
    <s v="2024-07-19"/>
    <s v="2024-08-13"/>
    <s v="2024-09-16"/>
    <s v="2024-09-24"/>
    <s v="2024-10-14"/>
    <x v="1"/>
    <s v="Barranquilla"/>
    <s v="SERV03"/>
    <x v="9"/>
    <m/>
    <x v="0"/>
    <n v="1"/>
    <x v="0"/>
    <x v="0"/>
    <x v="0"/>
    <n v="1000000"/>
    <x v="0"/>
    <x v="1"/>
    <x v="1"/>
    <x v="4"/>
  </r>
  <r>
    <x v="519"/>
    <x v="393"/>
    <s v="CUBRIMIENTO"/>
    <x v="0"/>
    <m/>
    <s v="2024-04-29"/>
    <s v="2024-07-17"/>
    <s v="2024-07-19 12:04:30"/>
    <s v="2024-08-20 09:32:26"/>
    <s v="2024-09-09 10:24:48"/>
    <s v="2024-09-10 09:01:36"/>
    <s v="2024-10-25 12:40:05"/>
    <s v="2024-07-19"/>
    <s v="2024-08-13"/>
    <s v="2024-09-16"/>
    <s v="2024-09-24"/>
    <s v="2024-10-14"/>
    <x v="1"/>
    <s v="Barranquilla"/>
    <s v="SPOT12"/>
    <x v="458"/>
    <m/>
    <x v="0"/>
    <n v="1"/>
    <x v="0"/>
    <x v="0"/>
    <x v="0"/>
    <n v="1971864"/>
    <x v="0"/>
    <x v="0"/>
    <x v="0"/>
    <x v="4"/>
  </r>
  <r>
    <x v="519"/>
    <x v="393"/>
    <s v="CUBRIMIENTO"/>
    <x v="0"/>
    <m/>
    <s v="2024-04-29"/>
    <s v="2024-07-17"/>
    <s v="2024-07-19 12:04:30"/>
    <s v="2024-08-20 09:32:26"/>
    <s v="2024-09-09 10:24:48"/>
    <s v="2024-09-10 09:01:36"/>
    <s v="2024-10-25 12:40:05"/>
    <s v="2024-07-19"/>
    <s v="2024-08-13"/>
    <s v="2024-09-16"/>
    <s v="2024-09-24"/>
    <s v="2024-10-14"/>
    <x v="1"/>
    <s v="Barranquilla"/>
    <s v="TRANSP05"/>
    <x v="198"/>
    <m/>
    <x v="0"/>
    <n v="1"/>
    <x v="0"/>
    <x v="0"/>
    <x v="0"/>
    <n v="400000"/>
    <x v="0"/>
    <x v="1"/>
    <x v="1"/>
    <x v="4"/>
  </r>
  <r>
    <x v="520"/>
    <x v="111"/>
    <s v="CUBRIMIENTO"/>
    <x v="0"/>
    <m/>
    <s v="2024-07-17"/>
    <s v="2024-07-17"/>
    <s v="2024-07-17 16:11:04"/>
    <s v="0000-00-00 00:00:00"/>
    <s v="2024-07-17 16:11:09"/>
    <s v="2024-07-18 11:59:32"/>
    <s v="0000-00-00 00:00:00"/>
    <s v="2024-07-18"/>
    <s v="2024-07-18"/>
    <s v="2024-07-23"/>
    <s v="2024-07-25"/>
    <s v="2024-07-25"/>
    <x v="0"/>
    <s v="Toscany"/>
    <s v="11435"/>
    <x v="229"/>
    <m/>
    <x v="0"/>
    <n v="5"/>
    <x v="0"/>
    <x v="0"/>
    <x v="0"/>
    <n v="319330"/>
    <x v="0"/>
    <x v="0"/>
    <x v="0"/>
    <x v="1"/>
  </r>
  <r>
    <x v="521"/>
    <x v="111"/>
    <s v="CUBRIMIENTO"/>
    <x v="0"/>
    <m/>
    <s v="2024-07-17"/>
    <s v="2024-07-17"/>
    <s v="2024-07-17 16:05:59"/>
    <s v="0000-00-00 00:00:00"/>
    <s v="2024-07-17 16:06:25"/>
    <s v="2024-07-18 11:55:30"/>
    <s v="0000-00-00 00:00:00"/>
    <s v="2024-07-18"/>
    <s v="2024-07-18"/>
    <s v="2024-07-22"/>
    <s v="2024-07-23"/>
    <s v="2024-07-23"/>
    <x v="0"/>
    <s v="Toscany"/>
    <s v="11441"/>
    <x v="204"/>
    <m/>
    <x v="0"/>
    <n v="1"/>
    <x v="0"/>
    <x v="0"/>
    <x v="0"/>
    <n v="50421"/>
    <x v="0"/>
    <x v="0"/>
    <x v="0"/>
    <x v="1"/>
  </r>
  <r>
    <x v="522"/>
    <x v="283"/>
    <s v="MUEBLES"/>
    <x v="0"/>
    <m/>
    <s v="2024-07-17"/>
    <s v="2024-07-19"/>
    <s v="2024-07-23 13:33:59"/>
    <s v="0000-00-00 00:00:00"/>
    <s v="0000-00-00 00:00:00"/>
    <s v="2024-07-24 16:16:30"/>
    <s v="0000-00-00 00:00:00"/>
    <s v="2024-07-22"/>
    <s v="2024-07-22"/>
    <s v="2024-08-12"/>
    <s v="2024-09-02"/>
    <s v="2024-09-02"/>
    <x v="7"/>
    <s v="Bogota"/>
    <s v="TRANSP07"/>
    <x v="47"/>
    <m/>
    <x v="0"/>
    <n v="1"/>
    <x v="0"/>
    <x v="0"/>
    <x v="0"/>
    <n v="350000"/>
    <x v="0"/>
    <x v="0"/>
    <x v="0"/>
    <x v="7"/>
  </r>
  <r>
    <x v="523"/>
    <x v="394"/>
    <s v="MUEBLES CC CUBRIMIENTOS"/>
    <x v="0"/>
    <m/>
    <s v="2024-07-17"/>
    <s v="2024-09-28"/>
    <s v="2024-10-22 15:11:43"/>
    <s v="0000-00-00 00:00:00"/>
    <s v="2024-10-30 15:19:51"/>
    <s v="2024-10-30 15:19:59"/>
    <s v="0000-00-00 00:00:00"/>
    <s v="2024-10-22"/>
    <s v="2024-10-24"/>
    <s v="2024-11-07"/>
    <s v="2024-11-14"/>
    <s v="2024-11-27"/>
    <x v="7"/>
    <s v="Medellin"/>
    <s v="SERV06"/>
    <x v="42"/>
    <m/>
    <x v="0"/>
    <n v="1"/>
    <x v="0"/>
    <x v="0"/>
    <x v="0"/>
    <n v="796174"/>
    <x v="0"/>
    <x v="1"/>
    <x v="1"/>
    <x v="3"/>
  </r>
  <r>
    <x v="524"/>
    <x v="395"/>
    <s v="MUEBLES"/>
    <x v="0"/>
    <m/>
    <s v="2024-07-17"/>
    <s v="2024-07-17"/>
    <s v="2024-07-18 09:34:27"/>
    <s v="0000-00-00 00:00:00"/>
    <s v="0000-00-00 00:00:00"/>
    <s v="2024-07-19 16:56:54"/>
    <s v="0000-00-00 00:00:00"/>
    <s v="2024-07-18"/>
    <s v="2024-07-18"/>
    <s v="2024-07-19"/>
    <s v="2024-07-23"/>
    <s v="2024-08-03"/>
    <x v="7"/>
    <s v="Bogota"/>
    <s v="100196"/>
    <x v="218"/>
    <m/>
    <x v="0"/>
    <n v="1"/>
    <x v="0"/>
    <x v="0"/>
    <x v="0"/>
    <n v="198000"/>
    <x v="0"/>
    <x v="0"/>
    <x v="0"/>
    <x v="1"/>
  </r>
  <r>
    <x v="525"/>
    <x v="396"/>
    <s v="CUBRIMIENTO"/>
    <x v="0"/>
    <m/>
    <s v="2024-07-17"/>
    <s v="2024-08-23"/>
    <s v="2024-08-27 12:05:13"/>
    <s v="2024-08-29 18:05:20"/>
    <s v="2024-09-05 07:15:04"/>
    <s v="2024-09-13 18:25:28"/>
    <s v="2024-09-18 20:46:15"/>
    <s v="2024-08-27"/>
    <s v="2024-08-29"/>
    <s v="2024-09-05"/>
    <s v="2024-09-13"/>
    <s v="2024-09-18"/>
    <x v="1"/>
    <s v="Bogota"/>
    <s v="SERV03"/>
    <x v="9"/>
    <m/>
    <x v="0"/>
    <n v="2"/>
    <x v="0"/>
    <x v="0"/>
    <x v="0"/>
    <n v="720000"/>
    <x v="0"/>
    <x v="1"/>
    <x v="1"/>
    <x v="4"/>
  </r>
  <r>
    <x v="525"/>
    <x v="396"/>
    <s v="CUBRIMIENTO"/>
    <x v="0"/>
    <m/>
    <s v="2024-07-17"/>
    <s v="2024-08-23"/>
    <s v="2024-08-27 12:05:13"/>
    <s v="2024-08-29 18:05:20"/>
    <s v="2024-09-05 07:15:04"/>
    <s v="2024-09-13 18:25:28"/>
    <s v="2024-09-18 20:46:15"/>
    <s v="2024-08-27"/>
    <s v="2024-08-29"/>
    <s v="2024-09-05"/>
    <s v="2024-09-13"/>
    <s v="2024-09-18"/>
    <x v="1"/>
    <s v="Bogota"/>
    <s v="SOMB0301**"/>
    <x v="189"/>
    <s v="LONA DICKSON TAUPE REF:7559"/>
    <x v="0"/>
    <n v="2"/>
    <x v="11"/>
    <x v="0"/>
    <x v="13"/>
    <n v="2863800"/>
    <x v="0"/>
    <x v="0"/>
    <x v="0"/>
    <x v="4"/>
  </r>
  <r>
    <x v="526"/>
    <x v="397"/>
    <s v="MUEBLES CC CUBRIMIENTOS"/>
    <x v="0"/>
    <m/>
    <s v="2024-06-19"/>
    <s v="2024-09-26"/>
    <s v="2024-11-18 14:33:37"/>
    <s v="2025-01-14 10:15:30"/>
    <s v="2025-01-27 07:16:33"/>
    <s v="2025-01-27 07:17:06"/>
    <s v="2025-03-22 12:55:32"/>
    <s v="2024-11-18"/>
    <s v="2025-01-14"/>
    <s v="2025-01-26"/>
    <s v="2025-01-28"/>
    <s v="2025-02-12"/>
    <x v="3"/>
    <s v="Medellin"/>
    <s v="FLANCHE01"/>
    <x v="51"/>
    <m/>
    <x v="3"/>
    <n v="4"/>
    <x v="10"/>
    <x v="0"/>
    <x v="0"/>
    <n v="4696836"/>
    <x v="0"/>
    <x v="0"/>
    <x v="0"/>
    <x v="12"/>
  </r>
  <r>
    <x v="526"/>
    <x v="397"/>
    <s v="MUEBLES CC CUBRIMIENTOS"/>
    <x v="0"/>
    <m/>
    <s v="2024-06-19"/>
    <s v="2024-09-26"/>
    <s v="2024-11-18 14:33:37"/>
    <s v="2025-01-14 10:15:30"/>
    <s v="2025-01-27 07:16:33"/>
    <s v="2025-01-27 07:17:06"/>
    <s v="2025-03-22 12:55:32"/>
    <s v="2024-11-18"/>
    <s v="2025-01-14"/>
    <s v="2025-01-26"/>
    <s v="2025-01-28"/>
    <s v="2025-02-12"/>
    <x v="3"/>
    <s v="Medellin"/>
    <s v="PERGOTEK ROMANOESP03"/>
    <x v="571"/>
    <s v="LONA PERGOTEX BLACKOUT GRIS 3M"/>
    <x v="3"/>
    <n v="1"/>
    <x v="0"/>
    <x v="0"/>
    <x v="0"/>
    <n v="138595417"/>
    <x v="0"/>
    <x v="0"/>
    <x v="0"/>
    <x v="12"/>
  </r>
  <r>
    <x v="526"/>
    <x v="397"/>
    <s v="MUEBLES CC CUBRIMIENTOS"/>
    <x v="0"/>
    <m/>
    <s v="2024-06-19"/>
    <s v="2024-09-26"/>
    <s v="2024-11-18 14:33:37"/>
    <s v="2025-01-14 10:15:30"/>
    <s v="2025-01-27 07:16:33"/>
    <s v="2025-01-27 07:17:06"/>
    <s v="2025-03-22 12:55:32"/>
    <s v="2024-11-18"/>
    <s v="2025-01-14"/>
    <s v="2025-01-26"/>
    <s v="2025-01-28"/>
    <s v="2025-02-12"/>
    <x v="3"/>
    <s v="Medellin"/>
    <s v="PLT14"/>
    <x v="572"/>
    <m/>
    <x v="3"/>
    <n v="10"/>
    <x v="0"/>
    <x v="0"/>
    <x v="0"/>
    <n v="1034590"/>
    <x v="0"/>
    <x v="0"/>
    <x v="0"/>
    <x v="12"/>
  </r>
  <r>
    <x v="526"/>
    <x v="397"/>
    <s v="MUEBLES CC CUBRIMIENTOS"/>
    <x v="0"/>
    <m/>
    <s v="2024-06-19"/>
    <s v="2024-09-26"/>
    <s v="2024-11-18 14:33:37"/>
    <s v="2025-01-14 10:15:30"/>
    <s v="2025-01-27 07:16:33"/>
    <s v="2025-01-27 07:17:06"/>
    <s v="2025-03-22 12:55:32"/>
    <s v="2024-11-18"/>
    <s v="2025-01-14"/>
    <s v="2025-01-26"/>
    <s v="2025-01-28"/>
    <s v="2025-02-12"/>
    <x v="3"/>
    <s v="Medellin"/>
    <s v="SERV02"/>
    <x v="573"/>
    <m/>
    <x v="0"/>
    <n v="1"/>
    <x v="0"/>
    <x v="0"/>
    <x v="0"/>
    <n v="3100000"/>
    <x v="0"/>
    <x v="1"/>
    <x v="1"/>
    <x v="12"/>
  </r>
  <r>
    <x v="526"/>
    <x v="397"/>
    <s v="MUEBLES CC CUBRIMIENTOS"/>
    <x v="0"/>
    <m/>
    <s v="2024-06-19"/>
    <s v="2024-09-26"/>
    <s v="2024-11-18 14:33:37"/>
    <s v="2025-01-14 10:15:30"/>
    <s v="2025-01-27 07:16:33"/>
    <s v="2025-01-27 07:17:06"/>
    <s v="2025-03-22 12:55:32"/>
    <s v="2024-11-18"/>
    <s v="2025-01-14"/>
    <s v="2025-01-26"/>
    <s v="2025-01-28"/>
    <s v="2025-02-12"/>
    <x v="3"/>
    <s v="Medellin"/>
    <s v="SERV03"/>
    <x v="32"/>
    <m/>
    <x v="0"/>
    <n v="1"/>
    <x v="0"/>
    <x v="0"/>
    <x v="0"/>
    <n v="980000"/>
    <x v="0"/>
    <x v="1"/>
    <x v="1"/>
    <x v="12"/>
  </r>
  <r>
    <x v="526"/>
    <x v="397"/>
    <s v="MUEBLES CC CUBRIMIENTOS"/>
    <x v="0"/>
    <m/>
    <s v="2024-06-19"/>
    <s v="2024-09-26"/>
    <s v="2024-11-18 14:33:37"/>
    <s v="2025-01-14 10:15:30"/>
    <s v="2025-01-27 07:16:33"/>
    <s v="2025-01-27 07:17:06"/>
    <s v="2025-03-22 12:55:32"/>
    <s v="2024-11-18"/>
    <s v="2025-01-14"/>
    <s v="2025-01-26"/>
    <s v="2025-01-28"/>
    <s v="2025-02-12"/>
    <x v="3"/>
    <s v="Medellin"/>
    <s v="SPOT23"/>
    <x v="574"/>
    <m/>
    <x v="0"/>
    <n v="3"/>
    <x v="0"/>
    <x v="0"/>
    <x v="0"/>
    <n v="9641292"/>
    <x v="0"/>
    <x v="0"/>
    <x v="0"/>
    <x v="12"/>
  </r>
  <r>
    <x v="526"/>
    <x v="397"/>
    <s v="MUEBLES CC CUBRIMIENTOS"/>
    <x v="0"/>
    <m/>
    <s v="2024-06-19"/>
    <s v="2024-09-26"/>
    <s v="2024-11-18 14:33:37"/>
    <s v="2025-01-14 10:15:30"/>
    <s v="2025-01-27 07:16:33"/>
    <s v="2025-01-27 07:17:06"/>
    <s v="2025-03-22 12:55:32"/>
    <s v="2024-11-18"/>
    <s v="2025-01-14"/>
    <s v="2025-01-26"/>
    <s v="2025-01-28"/>
    <s v="2025-02-12"/>
    <x v="3"/>
    <s v="Medellin"/>
    <s v="TRANSP06"/>
    <x v="59"/>
    <m/>
    <x v="0"/>
    <n v="1"/>
    <x v="0"/>
    <x v="0"/>
    <x v="0"/>
    <n v="3400000"/>
    <x v="0"/>
    <x v="1"/>
    <x v="1"/>
    <x v="12"/>
  </r>
  <r>
    <x v="527"/>
    <x v="398"/>
    <s v="MUEBLES"/>
    <x v="0"/>
    <m/>
    <s v="2024-07-18"/>
    <s v="2024-07-18"/>
    <s v="2024-07-18 09:55:39"/>
    <s v="0000-00-00 00:00:00"/>
    <s v="0000-00-00 00:00:00"/>
    <s v="2024-07-18 11:31:48"/>
    <s v="0000-00-00 00:00:00"/>
    <s v="2024-07-19"/>
    <s v="2024-07-19"/>
    <s v="2024-07-22"/>
    <s v="2024-07-24"/>
    <s v="2024-07-24"/>
    <x v="7"/>
    <s v="Cali"/>
    <s v="100196"/>
    <x v="218"/>
    <m/>
    <x v="0"/>
    <n v="1"/>
    <x v="0"/>
    <x v="0"/>
    <x v="0"/>
    <n v="169800"/>
    <x v="0"/>
    <x v="0"/>
    <x v="0"/>
    <x v="1"/>
  </r>
  <r>
    <x v="528"/>
    <x v="368"/>
    <s v="MUEBLES CC CUBRIMIENTOS"/>
    <x v="0"/>
    <m/>
    <s v="2024-07-18"/>
    <s v="2024-08-12"/>
    <s v="2024-08-13 13:50:04"/>
    <s v="2024-09-02 13:56:53"/>
    <s v="2024-09-13 08:56:19"/>
    <s v="2024-09-13 18:27:55"/>
    <s v="0000-00-00 00:00:00"/>
    <s v="2024-08-14"/>
    <s v="2024-08-29"/>
    <s v="2024-09-05"/>
    <s v="2024-09-13"/>
    <s v="2024-09-20"/>
    <x v="8"/>
    <s v="Barranquilla"/>
    <s v="27249"/>
    <x v="64"/>
    <m/>
    <x v="0"/>
    <n v="1"/>
    <x v="0"/>
    <x v="0"/>
    <x v="0"/>
    <n v="165467"/>
    <x v="0"/>
    <x v="0"/>
    <x v="0"/>
    <x v="4"/>
  </r>
  <r>
    <x v="528"/>
    <x v="368"/>
    <s v="MUEBLES CC CUBRIMIENTOS"/>
    <x v="0"/>
    <m/>
    <s v="2024-07-18"/>
    <s v="2024-08-12"/>
    <s v="2024-08-13 13:50:04"/>
    <s v="2024-09-02 13:56:53"/>
    <s v="2024-09-13 08:56:19"/>
    <s v="2024-09-13 18:27:55"/>
    <s v="0000-00-00 00:00:00"/>
    <s v="2024-08-14"/>
    <s v="2024-08-29"/>
    <s v="2024-09-05"/>
    <s v="2024-09-13"/>
    <s v="2024-09-20"/>
    <x v="8"/>
    <s v="Barranquilla"/>
    <s v="BANF02"/>
    <x v="548"/>
    <s v="LONA DICKSON CRUDO REF:6020"/>
    <x v="8"/>
    <n v="1"/>
    <x v="8"/>
    <x v="10"/>
    <x v="19"/>
    <n v="1755833"/>
    <x v="0"/>
    <x v="0"/>
    <x v="0"/>
    <x v="4"/>
  </r>
  <r>
    <x v="528"/>
    <x v="368"/>
    <s v="MUEBLES CC CUBRIMIENTOS"/>
    <x v="0"/>
    <m/>
    <s v="2024-07-18"/>
    <s v="2024-08-12"/>
    <s v="2024-08-13 13:50:04"/>
    <s v="2024-09-02 13:56:53"/>
    <s v="2024-09-13 08:56:19"/>
    <s v="2024-09-13 18:27:55"/>
    <s v="0000-00-00 00:00:00"/>
    <s v="2024-08-14"/>
    <s v="2024-08-29"/>
    <s v="2024-09-05"/>
    <s v="2024-09-13"/>
    <s v="2024-09-20"/>
    <x v="8"/>
    <s v="Barranquilla"/>
    <s v="PUBL01"/>
    <x v="117"/>
    <m/>
    <x v="0"/>
    <n v="1"/>
    <x v="152"/>
    <x v="8"/>
    <x v="0"/>
    <n v="53440"/>
    <x v="0"/>
    <x v="0"/>
    <x v="0"/>
    <x v="4"/>
  </r>
  <r>
    <x v="528"/>
    <x v="368"/>
    <s v="MUEBLES CC CUBRIMIENTOS"/>
    <x v="0"/>
    <m/>
    <s v="2024-07-18"/>
    <s v="2024-08-12"/>
    <s v="2024-08-13 13:50:04"/>
    <s v="2024-09-02 13:56:53"/>
    <s v="2024-09-13 08:56:19"/>
    <s v="2024-09-13 18:27:55"/>
    <s v="0000-00-00 00:00:00"/>
    <s v="2024-08-14"/>
    <s v="2024-08-29"/>
    <s v="2024-09-05"/>
    <s v="2024-09-13"/>
    <s v="2024-09-20"/>
    <x v="8"/>
    <s v="Barranquilla"/>
    <s v="SOLAPA01"/>
    <x v="69"/>
    <m/>
    <x v="8"/>
    <n v="1"/>
    <x v="8"/>
    <x v="0"/>
    <x v="0"/>
    <n v="204172"/>
    <x v="0"/>
    <x v="0"/>
    <x v="0"/>
    <x v="4"/>
  </r>
  <r>
    <x v="528"/>
    <x v="368"/>
    <s v="MUEBLES CC CUBRIMIENTOS"/>
    <x v="0"/>
    <m/>
    <s v="2024-07-18"/>
    <s v="2024-08-12"/>
    <s v="2024-08-13 13:50:04"/>
    <s v="2024-09-02 13:56:53"/>
    <s v="2024-09-13 08:56:19"/>
    <s v="2024-09-13 18:27:55"/>
    <s v="0000-00-00 00:00:00"/>
    <s v="2024-08-14"/>
    <s v="2024-08-29"/>
    <s v="2024-09-05"/>
    <s v="2024-09-13"/>
    <s v="2024-09-20"/>
    <x v="8"/>
    <s v="Barranquilla"/>
    <s v="TRANSP05"/>
    <x v="198"/>
    <m/>
    <x v="0"/>
    <n v="1"/>
    <x v="0"/>
    <x v="0"/>
    <x v="0"/>
    <n v="450000"/>
    <x v="0"/>
    <x v="1"/>
    <x v="1"/>
    <x v="4"/>
  </r>
  <r>
    <x v="529"/>
    <x v="399"/>
    <s v="CUBRIMIENTO"/>
    <x v="0"/>
    <m/>
    <s v="2023-10-10"/>
    <s v="2024-07-31"/>
    <s v="2024-08-05 11:43:30"/>
    <s v="0000-00-00 00:00:00"/>
    <s v="2024-08-12 19:42:16"/>
    <s v="2024-08-13 07:32:56"/>
    <s v="2024-08-26 09:24:13"/>
    <s v="2024-08-02"/>
    <s v="2024-08-02"/>
    <s v="2024-08-16"/>
    <s v="2024-08-27"/>
    <s v="2024-08-29"/>
    <x v="1"/>
    <s v="Barranquilla"/>
    <s v="REP035"/>
    <x v="45"/>
    <m/>
    <x v="0"/>
    <n v="1"/>
    <x v="0"/>
    <x v="0"/>
    <x v="0"/>
    <n v="180000"/>
    <x v="0"/>
    <x v="0"/>
    <x v="0"/>
    <x v="7"/>
  </r>
  <r>
    <x v="529"/>
    <x v="399"/>
    <s v="CUBRIMIENTO"/>
    <x v="0"/>
    <m/>
    <s v="2023-10-10"/>
    <s v="2024-07-31"/>
    <s v="2024-08-05 11:43:30"/>
    <s v="0000-00-00 00:00:00"/>
    <s v="2024-08-12 19:42:16"/>
    <s v="2024-08-13 07:32:56"/>
    <s v="2024-08-26 09:24:13"/>
    <s v="2024-08-02"/>
    <s v="2024-08-02"/>
    <s v="2024-08-16"/>
    <s v="2024-08-27"/>
    <s v="2024-08-29"/>
    <x v="1"/>
    <s v="Barranquilla"/>
    <s v="SERV03"/>
    <x v="9"/>
    <m/>
    <x v="0"/>
    <n v="1"/>
    <x v="0"/>
    <x v="0"/>
    <x v="0"/>
    <n v="320000"/>
    <x v="0"/>
    <x v="1"/>
    <x v="1"/>
    <x v="7"/>
  </r>
  <r>
    <x v="529"/>
    <x v="399"/>
    <s v="CUBRIMIENTO"/>
    <x v="0"/>
    <m/>
    <s v="2023-10-10"/>
    <s v="2024-07-31"/>
    <s v="2024-08-05 11:43:30"/>
    <s v="0000-00-00 00:00:00"/>
    <s v="2024-08-12 19:42:16"/>
    <s v="2024-08-13 07:32:56"/>
    <s v="2024-08-26 09:24:13"/>
    <s v="2024-08-02"/>
    <s v="2024-08-02"/>
    <s v="2024-08-16"/>
    <s v="2024-08-27"/>
    <s v="2024-08-29"/>
    <x v="1"/>
    <s v="Barranquilla"/>
    <s v="SERVLAV04"/>
    <x v="58"/>
    <m/>
    <x v="0"/>
    <n v="1"/>
    <x v="0"/>
    <x v="0"/>
    <x v="0"/>
    <n v="450000"/>
    <x v="0"/>
    <x v="1"/>
    <x v="1"/>
    <x v="7"/>
  </r>
  <r>
    <x v="530"/>
    <x v="151"/>
    <s v="CUBRIMIENTO"/>
    <x v="0"/>
    <m/>
    <s v="2024-07-18"/>
    <s v="2024-07-18"/>
    <s v="2024-07-18 15:51:35"/>
    <s v="0000-00-00 00:00:00"/>
    <s v="2024-07-18 15:51:44"/>
    <s v="2024-07-22 14:22:53"/>
    <s v="0000-00-00 00:00:00"/>
    <s v="2024-07-19"/>
    <s v="2024-07-19"/>
    <s v="2024-08-07"/>
    <s v="2024-08-16"/>
    <s v="2024-08-16"/>
    <x v="0"/>
    <s v="Toscany"/>
    <s v="23"/>
    <x v="418"/>
    <m/>
    <x v="0"/>
    <n v="8"/>
    <x v="0"/>
    <x v="0"/>
    <x v="0"/>
    <n v="420800"/>
    <x v="0"/>
    <x v="0"/>
    <x v="0"/>
    <x v="7"/>
  </r>
  <r>
    <x v="530"/>
    <x v="151"/>
    <s v="CUBRIMIENTO"/>
    <x v="0"/>
    <m/>
    <s v="2024-07-18"/>
    <s v="2024-07-18"/>
    <s v="2024-07-18 15:51:35"/>
    <s v="0000-00-00 00:00:00"/>
    <s v="2024-07-18 15:51:44"/>
    <s v="2024-07-22 14:22:53"/>
    <s v="0000-00-00 00:00:00"/>
    <s v="2024-07-19"/>
    <s v="2024-07-19"/>
    <s v="2024-08-07"/>
    <s v="2024-08-16"/>
    <s v="2024-08-16"/>
    <x v="0"/>
    <s v="Toscany"/>
    <s v="54"/>
    <x v="419"/>
    <m/>
    <x v="0"/>
    <n v="8"/>
    <x v="0"/>
    <x v="0"/>
    <x v="0"/>
    <n v="420800"/>
    <x v="0"/>
    <x v="0"/>
    <x v="0"/>
    <x v="7"/>
  </r>
  <r>
    <x v="530"/>
    <x v="151"/>
    <s v="CUBRIMIENTO"/>
    <x v="0"/>
    <m/>
    <s v="2024-07-18"/>
    <s v="2024-07-18"/>
    <s v="2024-07-18 15:51:35"/>
    <s v="0000-00-00 00:00:00"/>
    <s v="2024-07-18 15:51:44"/>
    <s v="2024-07-22 14:22:53"/>
    <s v="0000-00-00 00:00:00"/>
    <s v="2024-07-19"/>
    <s v="2024-07-19"/>
    <s v="2024-08-07"/>
    <s v="2024-08-16"/>
    <s v="2024-08-16"/>
    <x v="0"/>
    <s v="Toscany"/>
    <s v="82"/>
    <x v="231"/>
    <m/>
    <x v="0"/>
    <n v="8"/>
    <x v="0"/>
    <x v="0"/>
    <x v="0"/>
    <n v="420800"/>
    <x v="0"/>
    <x v="0"/>
    <x v="0"/>
    <x v="7"/>
  </r>
  <r>
    <x v="531"/>
    <x v="400"/>
    <s v="MUEBLES CC CUBRIMIENTOS"/>
    <x v="0"/>
    <m/>
    <s v="2024-07-18"/>
    <s v="2024-07-23"/>
    <s v="2024-07-25 08:54:24"/>
    <s v="0000-00-00 00:00:00"/>
    <s v="0000-00-00 00:00:00"/>
    <s v="2024-08-23 08:55:06"/>
    <s v="2024-08-28 13:26:15"/>
    <s v="2024-07-24"/>
    <s v="2024-07-24"/>
    <s v="2024-08-19"/>
    <s v="2024-08-26"/>
    <s v="2024-08-28"/>
    <x v="1"/>
    <s v="Bogota"/>
    <s v="9688"/>
    <x v="327"/>
    <m/>
    <x v="0"/>
    <n v="1"/>
    <x v="0"/>
    <x v="0"/>
    <x v="0"/>
    <n v="4968459"/>
    <x v="0"/>
    <x v="2"/>
    <x v="0"/>
    <x v="7"/>
  </r>
  <r>
    <x v="532"/>
    <x v="401"/>
    <s v="CUBRIMIENTO"/>
    <x v="0"/>
    <m/>
    <s v="2024-07-18"/>
    <s v="2024-07-18"/>
    <s v="2024-07-18 15:49:49"/>
    <s v="0000-00-00 00:00:00"/>
    <s v="2024-07-18 15:49:53"/>
    <s v="2024-07-22 16:02:52"/>
    <s v="0000-00-00 00:00:00"/>
    <s v="2024-07-19"/>
    <s v="2024-07-19"/>
    <s v="2024-07-22"/>
    <s v="2024-07-26"/>
    <s v="2024-07-26"/>
    <x v="0"/>
    <s v="Toscany"/>
    <s v="9520"/>
    <x v="575"/>
    <m/>
    <x v="0"/>
    <n v="2"/>
    <x v="0"/>
    <x v="0"/>
    <x v="0"/>
    <n v="168066"/>
    <x v="0"/>
    <x v="0"/>
    <x v="0"/>
    <x v="1"/>
  </r>
  <r>
    <x v="533"/>
    <x v="402"/>
    <s v="CUBRIMIENTO"/>
    <x v="0"/>
    <m/>
    <s v="2024-07-18"/>
    <s v="2024-07-19"/>
    <s v="2024-07-19 14:07:12"/>
    <s v="0000-00-00 00:00:00"/>
    <s v="2024-07-19 14:07:36"/>
    <s v="2024-07-22 16:04:20"/>
    <s v="0000-00-00 00:00:00"/>
    <s v="2024-07-22"/>
    <s v="2024-07-22"/>
    <s v="2024-07-24"/>
    <s v="2024-07-25"/>
    <s v="2024-07-25"/>
    <x v="0"/>
    <s v="Toscany"/>
    <s v="11439"/>
    <x v="276"/>
    <m/>
    <x v="0"/>
    <n v="2"/>
    <x v="0"/>
    <x v="0"/>
    <x v="0"/>
    <n v="235296"/>
    <x v="0"/>
    <x v="0"/>
    <x v="0"/>
    <x v="1"/>
  </r>
  <r>
    <x v="533"/>
    <x v="402"/>
    <s v="CUBRIMIENTO"/>
    <x v="0"/>
    <m/>
    <s v="2024-07-18"/>
    <s v="2024-07-19"/>
    <s v="2024-07-19 14:07:12"/>
    <s v="0000-00-00 00:00:00"/>
    <s v="2024-07-19 14:07:36"/>
    <s v="2024-07-22 16:04:20"/>
    <s v="0000-00-00 00:00:00"/>
    <s v="2024-07-22"/>
    <s v="2024-07-22"/>
    <s v="2024-07-24"/>
    <s v="2024-07-25"/>
    <s v="2024-07-25"/>
    <x v="0"/>
    <s v="Toscany"/>
    <s v="12664"/>
    <x v="241"/>
    <m/>
    <x v="0"/>
    <n v="2"/>
    <x v="0"/>
    <x v="0"/>
    <x v="0"/>
    <n v="705884"/>
    <x v="0"/>
    <x v="0"/>
    <x v="0"/>
    <x v="1"/>
  </r>
  <r>
    <x v="533"/>
    <x v="402"/>
    <s v="CUBRIMIENTO"/>
    <x v="0"/>
    <m/>
    <s v="2024-07-18"/>
    <s v="2024-07-19"/>
    <s v="2024-07-19 14:07:12"/>
    <s v="0000-00-00 00:00:00"/>
    <s v="2024-07-19 14:07:36"/>
    <s v="2024-07-22 16:04:20"/>
    <s v="0000-00-00 00:00:00"/>
    <s v="2024-07-22"/>
    <s v="2024-07-22"/>
    <s v="2024-07-24"/>
    <s v="2024-07-25"/>
    <s v="2024-07-25"/>
    <x v="0"/>
    <s v="Toscany"/>
    <s v="18235"/>
    <x v="499"/>
    <m/>
    <x v="0"/>
    <n v="1"/>
    <x v="0"/>
    <x v="0"/>
    <x v="0"/>
    <n v="324000"/>
    <x v="0"/>
    <x v="0"/>
    <x v="0"/>
    <x v="1"/>
  </r>
  <r>
    <x v="533"/>
    <x v="402"/>
    <s v="CUBRIMIENTO"/>
    <x v="0"/>
    <m/>
    <s v="2024-07-18"/>
    <s v="2024-07-19"/>
    <s v="2024-07-19 14:07:12"/>
    <s v="0000-00-00 00:00:00"/>
    <s v="2024-07-19 14:07:36"/>
    <s v="2024-07-22 16:04:20"/>
    <s v="0000-00-00 00:00:00"/>
    <s v="2024-07-22"/>
    <s v="2024-07-22"/>
    <s v="2024-07-24"/>
    <s v="2024-07-25"/>
    <s v="2024-07-25"/>
    <x v="0"/>
    <s v="Toscany"/>
    <s v="18235"/>
    <x v="499"/>
    <m/>
    <x v="0"/>
    <n v="1"/>
    <x v="0"/>
    <x v="0"/>
    <x v="0"/>
    <n v="324000"/>
    <x v="0"/>
    <x v="0"/>
    <x v="0"/>
    <x v="1"/>
  </r>
  <r>
    <x v="534"/>
    <x v="403"/>
    <s v="MUEBLES"/>
    <x v="0"/>
    <m/>
    <s v="2024-07-18"/>
    <s v="2024-07-18"/>
    <s v="2024-07-18 14:38:05"/>
    <s v="0000-00-00 00:00:00"/>
    <s v="0000-00-00 00:00:00"/>
    <s v="2024-07-19 07:01:49"/>
    <s v="0000-00-00 00:00:00"/>
    <s v="2024-07-19"/>
    <s v="2024-07-19"/>
    <s v="2024-07-22"/>
    <s v="2024-07-24"/>
    <s v="2024-07-24"/>
    <x v="7"/>
    <s v="Virtual"/>
    <s v="100196"/>
    <x v="218"/>
    <m/>
    <x v="0"/>
    <n v="1"/>
    <x v="0"/>
    <x v="0"/>
    <x v="0"/>
    <n v="169800"/>
    <x v="0"/>
    <x v="0"/>
    <x v="0"/>
    <x v="1"/>
  </r>
  <r>
    <x v="535"/>
    <x v="404"/>
    <s v="CUBRIMIENTO"/>
    <x v="0"/>
    <m/>
    <s v="2024-07-18"/>
    <s v="2024-08-16"/>
    <s v="2024-08-22 14:34:59"/>
    <s v="0000-00-00 00:00:00"/>
    <s v="2024-08-23 07:54:06"/>
    <s v="2024-08-26 17:16:44"/>
    <s v="0000-00-00 00:00:00"/>
    <s v="2024-08-20"/>
    <s v="2024-08-20"/>
    <s v="2024-08-22"/>
    <s v="2024-08-29"/>
    <s v="2024-08-31"/>
    <x v="3"/>
    <s v="Barranquilla"/>
    <s v="TUBSM02"/>
    <x v="576"/>
    <m/>
    <x v="0"/>
    <n v="1"/>
    <x v="0"/>
    <x v="0"/>
    <x v="0"/>
    <n v="342550"/>
    <x v="0"/>
    <x v="0"/>
    <x v="0"/>
    <x v="7"/>
  </r>
  <r>
    <x v="536"/>
    <x v="405"/>
    <s v="MUEBLES CC CUBRIMIENTOS"/>
    <x v="0"/>
    <m/>
    <s v="2024-07-18"/>
    <s v="2024-07-26"/>
    <s v="2024-07-30 09:54:42"/>
    <s v="0000-00-00 00:00:00"/>
    <s v="2024-08-11 21:48:31"/>
    <s v="2024-08-13 11:08:16"/>
    <s v="0000-00-00 00:00:00"/>
    <s v="2024-07-30"/>
    <s v="2024-07-30"/>
    <s v="2024-08-29"/>
    <s v="2024-09-09"/>
    <s v="2024-09-09"/>
    <x v="7"/>
    <s v="Bogota"/>
    <s v="SERV06"/>
    <x v="42"/>
    <m/>
    <x v="0"/>
    <n v="12"/>
    <x v="0"/>
    <x v="0"/>
    <x v="0"/>
    <n v="5959200"/>
    <x v="0"/>
    <x v="1"/>
    <x v="1"/>
    <x v="7"/>
  </r>
  <r>
    <x v="536"/>
    <x v="405"/>
    <s v="MUEBLES CC CUBRIMIENTOS"/>
    <x v="0"/>
    <m/>
    <s v="2024-07-18"/>
    <s v="2024-07-26"/>
    <s v="2024-07-30 09:54:42"/>
    <s v="0000-00-00 00:00:00"/>
    <s v="2024-08-11 21:48:31"/>
    <s v="2024-08-13 11:08:16"/>
    <s v="0000-00-00 00:00:00"/>
    <s v="2024-07-30"/>
    <s v="2024-07-30"/>
    <s v="2024-08-29"/>
    <s v="2024-09-09"/>
    <s v="2024-09-09"/>
    <x v="7"/>
    <s v="Bogota"/>
    <s v="TRANSP10"/>
    <x v="150"/>
    <m/>
    <x v="0"/>
    <n v="1"/>
    <x v="0"/>
    <x v="0"/>
    <x v="0"/>
    <n v="1196000"/>
    <x v="0"/>
    <x v="1"/>
    <x v="1"/>
    <x v="7"/>
  </r>
  <r>
    <x v="537"/>
    <x v="406"/>
    <s v="MUEBLES CC CUBRIMIENTOS"/>
    <x v="0"/>
    <m/>
    <s v="2024-07-19"/>
    <s v="2024-07-24"/>
    <s v="2024-07-25 09:32:03"/>
    <s v="0000-00-00 00:00:00"/>
    <s v="2024-07-27 13:41:16"/>
    <s v="2024-07-30 16:58:32"/>
    <s v="0000-00-00 00:00:00"/>
    <s v="2024-07-26"/>
    <s v="2024-07-26"/>
    <s v="2024-07-30"/>
    <s v="2024-08-01"/>
    <s v="2024-08-06"/>
    <x v="0"/>
    <s v="Bogota"/>
    <s v="100549"/>
    <x v="577"/>
    <m/>
    <x v="0"/>
    <n v="1"/>
    <x v="0"/>
    <x v="0"/>
    <x v="0"/>
    <n v="1615905"/>
    <x v="0"/>
    <x v="0"/>
    <x v="0"/>
    <x v="1"/>
  </r>
  <r>
    <x v="537"/>
    <x v="406"/>
    <s v="MUEBLES CC CUBRIMIENTOS"/>
    <x v="0"/>
    <m/>
    <s v="2024-07-19"/>
    <s v="2024-07-24"/>
    <s v="2024-07-25 09:32:03"/>
    <s v="0000-00-00 00:00:00"/>
    <s v="2024-07-27 13:41:16"/>
    <s v="2024-07-30 16:58:32"/>
    <s v="0000-00-00 00:00:00"/>
    <s v="2024-07-26"/>
    <s v="2024-07-26"/>
    <s v="2024-07-30"/>
    <s v="2024-08-01"/>
    <s v="2024-08-06"/>
    <x v="0"/>
    <s v="Bogota"/>
    <s v="SERVLAV07"/>
    <x v="578"/>
    <m/>
    <x v="0"/>
    <n v="1"/>
    <x v="0"/>
    <x v="0"/>
    <x v="0"/>
    <n v="300000"/>
    <x v="0"/>
    <x v="1"/>
    <x v="1"/>
    <x v="1"/>
  </r>
  <r>
    <x v="538"/>
    <x v="358"/>
    <s v="CUBRIMIENTO"/>
    <x v="0"/>
    <m/>
    <s v="2024-07-19"/>
    <s v="2024-07-26"/>
    <s v="2024-07-31 13:36:52"/>
    <s v="2024-08-14 13:26:00"/>
    <s v="2024-09-11 07:32:46"/>
    <s v="2024-09-11 07:46:36"/>
    <s v="2024-10-16 07:13:26"/>
    <s v="2024-07-30"/>
    <s v="2024-08-19"/>
    <s v="2024-09-04"/>
    <s v="2024-09-16"/>
    <s v="2024-10-02"/>
    <x v="1"/>
    <s v="Toscana"/>
    <s v="PLITE10"/>
    <x v="263"/>
    <s v="LONA PERGOTEX TRASLUCIDA BLANCA 3M"/>
    <x v="7"/>
    <n v="4"/>
    <x v="153"/>
    <x v="0"/>
    <x v="87"/>
    <n v="49592736"/>
    <x v="0"/>
    <x v="4"/>
    <x v="6"/>
    <x v="4"/>
  </r>
  <r>
    <x v="538"/>
    <x v="358"/>
    <s v="CUBRIMIENTO"/>
    <x v="0"/>
    <m/>
    <s v="2024-07-19"/>
    <s v="2024-07-26"/>
    <s v="2024-07-31 13:36:52"/>
    <s v="2024-08-14 13:26:00"/>
    <s v="2024-09-11 07:32:46"/>
    <s v="2024-09-11 07:46:36"/>
    <s v="2024-10-16 07:13:26"/>
    <s v="2024-07-30"/>
    <s v="2024-08-19"/>
    <s v="2024-09-04"/>
    <s v="2024-09-16"/>
    <s v="2024-10-02"/>
    <x v="1"/>
    <s v="Toscana"/>
    <s v="PLITE10"/>
    <x v="263"/>
    <s v="LONA PERGOTEX TRASLUCIDA BLANCA 3M"/>
    <x v="7"/>
    <n v="2"/>
    <x v="153"/>
    <x v="0"/>
    <x v="88"/>
    <n v="22995216"/>
    <x v="0"/>
    <x v="4"/>
    <x v="6"/>
    <x v="4"/>
  </r>
  <r>
    <x v="539"/>
    <x v="407"/>
    <s v="MUEBLES CC CUBRIMIENTOS"/>
    <x v="0"/>
    <m/>
    <s v="2024-07-19"/>
    <s v="2024-07-25"/>
    <s v="2024-07-29 11:31:16"/>
    <s v="2024-07-29 11:37:13"/>
    <s v="2024-08-08 18:04:56"/>
    <s v="2024-08-08 18:05:30"/>
    <s v="2024-12-11 12:22:44"/>
    <s v="2024-07-29"/>
    <s v="2024-08-12"/>
    <s v="2024-08-26"/>
    <s v="2024-09-05"/>
    <s v="2024-09-19"/>
    <x v="1"/>
    <s v="Barranquilla"/>
    <s v="11432"/>
    <x v="242"/>
    <m/>
    <x v="0"/>
    <n v="1"/>
    <x v="0"/>
    <x v="0"/>
    <x v="0"/>
    <n v="652695"/>
    <x v="0"/>
    <x v="0"/>
    <x v="0"/>
    <x v="7"/>
  </r>
  <r>
    <x v="539"/>
    <x v="407"/>
    <s v="MUEBLES CC CUBRIMIENTOS"/>
    <x v="0"/>
    <m/>
    <s v="2024-07-19"/>
    <s v="2024-07-25"/>
    <s v="2024-07-29 11:31:16"/>
    <s v="2024-07-29 11:37:13"/>
    <s v="2024-08-08 18:04:56"/>
    <s v="2024-08-08 18:05:30"/>
    <s v="2024-12-11 12:22:44"/>
    <s v="2024-07-29"/>
    <s v="2024-08-12"/>
    <s v="2024-08-26"/>
    <s v="2024-09-05"/>
    <s v="2024-09-19"/>
    <x v="1"/>
    <s v="Barranquilla"/>
    <s v="267"/>
    <x v="146"/>
    <m/>
    <x v="0"/>
    <n v="10"/>
    <x v="0"/>
    <x v="0"/>
    <x v="0"/>
    <n v="2550"/>
    <x v="0"/>
    <x v="0"/>
    <x v="0"/>
    <x v="7"/>
  </r>
  <r>
    <x v="539"/>
    <x v="407"/>
    <s v="MUEBLES CC CUBRIMIENTOS"/>
    <x v="0"/>
    <m/>
    <s v="2024-07-19"/>
    <s v="2024-07-25"/>
    <s v="2024-07-29 11:31:16"/>
    <s v="2024-07-29 11:37:13"/>
    <s v="2024-08-08 18:04:56"/>
    <s v="2024-08-08 18:05:30"/>
    <s v="2024-12-11 12:22:44"/>
    <s v="2024-07-29"/>
    <s v="2024-08-12"/>
    <s v="2024-08-26"/>
    <s v="2024-09-05"/>
    <s v="2024-09-19"/>
    <x v="1"/>
    <s v="Barranquilla"/>
    <s v="CORR05"/>
    <x v="579"/>
    <m/>
    <x v="1"/>
    <n v="1"/>
    <x v="20"/>
    <x v="0"/>
    <x v="0"/>
    <n v="122595"/>
    <x v="0"/>
    <x v="0"/>
    <x v="0"/>
    <x v="7"/>
  </r>
  <r>
    <x v="539"/>
    <x v="407"/>
    <s v="MUEBLES CC CUBRIMIENTOS"/>
    <x v="0"/>
    <m/>
    <s v="2024-07-19"/>
    <s v="2024-07-25"/>
    <s v="2024-07-29 11:31:16"/>
    <s v="2024-07-29 11:37:13"/>
    <s v="2024-08-08 18:04:56"/>
    <s v="2024-08-08 18:05:30"/>
    <s v="2024-12-11 12:22:44"/>
    <s v="2024-07-29"/>
    <s v="2024-08-12"/>
    <s v="2024-08-26"/>
    <s v="2024-09-05"/>
    <s v="2024-09-19"/>
    <x v="1"/>
    <s v="Barranquilla"/>
    <s v="REP035"/>
    <x v="45"/>
    <m/>
    <x v="0"/>
    <n v="1"/>
    <x v="0"/>
    <x v="0"/>
    <x v="0"/>
    <n v="180000"/>
    <x v="0"/>
    <x v="0"/>
    <x v="0"/>
    <x v="7"/>
  </r>
  <r>
    <x v="539"/>
    <x v="407"/>
    <s v="MUEBLES CC CUBRIMIENTOS"/>
    <x v="0"/>
    <m/>
    <s v="2024-07-19"/>
    <s v="2024-07-25"/>
    <s v="2024-07-29 11:31:16"/>
    <s v="2024-07-29 11:37:13"/>
    <s v="2024-08-08 18:04:56"/>
    <s v="2024-08-08 18:05:30"/>
    <s v="2024-12-11 12:22:44"/>
    <s v="2024-07-29"/>
    <s v="2024-08-12"/>
    <s v="2024-08-26"/>
    <s v="2024-09-05"/>
    <s v="2024-09-19"/>
    <x v="1"/>
    <s v="Barranquilla"/>
    <s v="SERV03"/>
    <x v="9"/>
    <m/>
    <x v="0"/>
    <n v="1"/>
    <x v="0"/>
    <x v="0"/>
    <x v="0"/>
    <n v="420000"/>
    <x v="0"/>
    <x v="1"/>
    <x v="1"/>
    <x v="7"/>
  </r>
  <r>
    <x v="539"/>
    <x v="407"/>
    <s v="MUEBLES CC CUBRIMIENTOS"/>
    <x v="0"/>
    <m/>
    <s v="2024-07-19"/>
    <s v="2024-07-25"/>
    <s v="2024-07-29 11:31:16"/>
    <s v="2024-07-29 11:37:13"/>
    <s v="2024-08-08 18:04:56"/>
    <s v="2024-08-08 18:05:30"/>
    <s v="2024-12-11 12:22:44"/>
    <s v="2024-07-29"/>
    <s v="2024-08-12"/>
    <s v="2024-08-26"/>
    <s v="2024-09-05"/>
    <s v="2024-09-19"/>
    <x v="1"/>
    <s v="Barranquilla"/>
    <s v="SERVLAV01"/>
    <x v="173"/>
    <m/>
    <x v="0"/>
    <n v="1"/>
    <x v="0"/>
    <x v="0"/>
    <x v="0"/>
    <n v="350000"/>
    <x v="0"/>
    <x v="1"/>
    <x v="1"/>
    <x v="7"/>
  </r>
  <r>
    <x v="540"/>
    <x v="408"/>
    <s v="MUEBLES CC CUBRIMIENTOS"/>
    <x v="0"/>
    <m/>
    <s v="2024-07-03"/>
    <s v="2024-07-25"/>
    <s v="2024-07-30 11:03:41"/>
    <s v="0000-00-00 00:00:00"/>
    <s v="2024-09-02 10:06:19"/>
    <s v="2024-09-06 12:17:17"/>
    <s v="2024-10-10 08:36:03"/>
    <s v="2024-08-01"/>
    <s v="2024-08-01"/>
    <s v="2024-08-31"/>
    <s v="2024-09-04"/>
    <s v="2024-10-08"/>
    <x v="1"/>
    <s v="Medellin"/>
    <s v="110173"/>
    <x v="580"/>
    <s v="LONA DICKSON TAUPE REF:7559"/>
    <x v="0"/>
    <n v="3"/>
    <x v="0"/>
    <x v="0"/>
    <x v="0"/>
    <n v="4396200"/>
    <x v="0"/>
    <x v="0"/>
    <x v="0"/>
    <x v="7"/>
  </r>
  <r>
    <x v="540"/>
    <x v="408"/>
    <s v="MUEBLES CC CUBRIMIENTOS"/>
    <x v="0"/>
    <m/>
    <s v="2024-07-03"/>
    <s v="2024-07-25"/>
    <s v="2024-07-30 11:03:41"/>
    <s v="0000-00-00 00:00:00"/>
    <s v="2024-09-02 10:06:19"/>
    <s v="2024-09-06 12:17:17"/>
    <s v="2024-10-10 08:36:03"/>
    <s v="2024-08-01"/>
    <s v="2024-08-01"/>
    <s v="2024-08-31"/>
    <s v="2024-09-04"/>
    <s v="2024-10-08"/>
    <x v="1"/>
    <s v="Medellin"/>
    <s v="5121"/>
    <x v="255"/>
    <s v="LONA DICKSON AZUL OCEANO REF:7264"/>
    <x v="0"/>
    <n v="12"/>
    <x v="0"/>
    <x v="0"/>
    <x v="0"/>
    <n v="7338900"/>
    <x v="0"/>
    <x v="2"/>
    <x v="0"/>
    <x v="7"/>
  </r>
  <r>
    <x v="540"/>
    <x v="408"/>
    <s v="MUEBLES CC CUBRIMIENTOS"/>
    <x v="0"/>
    <m/>
    <s v="2024-07-03"/>
    <s v="2024-07-25"/>
    <s v="2024-07-30 11:03:41"/>
    <s v="0000-00-00 00:00:00"/>
    <s v="2024-09-02 10:06:19"/>
    <s v="2024-09-06 12:17:17"/>
    <s v="2024-10-10 08:36:03"/>
    <s v="2024-08-01"/>
    <s v="2024-08-01"/>
    <s v="2024-08-31"/>
    <s v="2024-09-04"/>
    <s v="2024-10-08"/>
    <x v="1"/>
    <s v="Medellin"/>
    <s v="8814"/>
    <x v="417"/>
    <m/>
    <x v="3"/>
    <n v="3"/>
    <x v="0"/>
    <x v="0"/>
    <x v="0"/>
    <n v="2907474"/>
    <x v="0"/>
    <x v="2"/>
    <x v="0"/>
    <x v="7"/>
  </r>
  <r>
    <x v="540"/>
    <x v="408"/>
    <s v="MUEBLES CC CUBRIMIENTOS"/>
    <x v="0"/>
    <m/>
    <s v="2024-07-03"/>
    <s v="2024-07-25"/>
    <s v="2024-07-30 11:03:41"/>
    <s v="0000-00-00 00:00:00"/>
    <s v="2024-09-02 10:06:19"/>
    <s v="2024-09-06 12:17:17"/>
    <s v="2024-10-10 08:36:03"/>
    <s v="2024-08-01"/>
    <s v="2024-08-01"/>
    <s v="2024-08-31"/>
    <s v="2024-09-04"/>
    <s v="2024-10-08"/>
    <x v="1"/>
    <s v="Medellin"/>
    <s v="TRANSP12"/>
    <x v="118"/>
    <m/>
    <x v="0"/>
    <n v="1"/>
    <x v="0"/>
    <x v="0"/>
    <x v="0"/>
    <n v="80000"/>
    <x v="0"/>
    <x v="1"/>
    <x v="1"/>
    <x v="7"/>
  </r>
  <r>
    <x v="541"/>
    <x v="409"/>
    <s v="CUBRIMIENTO"/>
    <x v="0"/>
    <m/>
    <s v="2024-07-19"/>
    <s v="2024-09-07"/>
    <s v="2024-09-10 09:55:25"/>
    <s v="0000-00-00 00:00:00"/>
    <s v="2024-09-11 07:04:26"/>
    <s v="2024-09-11 18:50:40"/>
    <s v="0000-00-00 00:00:00"/>
    <s v="2024-09-10"/>
    <s v="2024-09-10"/>
    <s v="2024-09-12"/>
    <s v="2024-09-17"/>
    <s v="2024-09-17"/>
    <x v="3"/>
    <s v="Medellin"/>
    <s v="18462"/>
    <x v="227"/>
    <m/>
    <x v="0"/>
    <n v="1"/>
    <x v="0"/>
    <x v="0"/>
    <x v="0"/>
    <n v="15250"/>
    <x v="0"/>
    <x v="0"/>
    <x v="0"/>
    <x v="4"/>
  </r>
  <r>
    <x v="541"/>
    <x v="409"/>
    <s v="CUBRIMIENTO"/>
    <x v="0"/>
    <m/>
    <s v="2024-07-19"/>
    <s v="2024-09-07"/>
    <s v="2024-09-10 09:55:25"/>
    <s v="0000-00-00 00:00:00"/>
    <s v="2024-09-11 07:04:26"/>
    <s v="2024-09-11 18:50:40"/>
    <s v="0000-00-00 00:00:00"/>
    <s v="2024-09-10"/>
    <s v="2024-09-10"/>
    <s v="2024-09-12"/>
    <s v="2024-09-17"/>
    <s v="2024-09-17"/>
    <x v="3"/>
    <s v="Medellin"/>
    <s v="19544"/>
    <x v="23"/>
    <m/>
    <x v="0"/>
    <n v="2"/>
    <x v="0"/>
    <x v="0"/>
    <x v="0"/>
    <n v="48000"/>
    <x v="0"/>
    <x v="0"/>
    <x v="0"/>
    <x v="4"/>
  </r>
  <r>
    <x v="541"/>
    <x v="409"/>
    <s v="CUBRIMIENTO"/>
    <x v="0"/>
    <m/>
    <s v="2024-07-19"/>
    <s v="2024-09-07"/>
    <s v="2024-09-10 09:55:25"/>
    <s v="0000-00-00 00:00:00"/>
    <s v="2024-09-11 07:04:26"/>
    <s v="2024-09-11 18:50:40"/>
    <s v="0000-00-00 00:00:00"/>
    <s v="2024-09-10"/>
    <s v="2024-09-10"/>
    <s v="2024-09-12"/>
    <s v="2024-09-17"/>
    <s v="2024-09-17"/>
    <x v="3"/>
    <s v="Medellin"/>
    <s v="ALUFG16"/>
    <x v="26"/>
    <m/>
    <x v="0"/>
    <n v="1"/>
    <x v="0"/>
    <x v="0"/>
    <x v="0"/>
    <n v="449200"/>
    <x v="0"/>
    <x v="0"/>
    <x v="0"/>
    <x v="4"/>
  </r>
  <r>
    <x v="542"/>
    <x v="375"/>
    <s v="MUEBLES CC CUBRIMIENTOS"/>
    <x v="0"/>
    <m/>
    <s v="2024-07-09"/>
    <s v="2024-07-31"/>
    <s v="2024-08-02 10:26:10"/>
    <s v="0000-00-00 00:00:00"/>
    <s v="2024-08-06 10:22:57"/>
    <s v="2024-08-06 13:18:07"/>
    <s v="0000-00-00 00:00:00"/>
    <s v="2024-08-02"/>
    <s v="2024-08-02"/>
    <s v="2024-08-21"/>
    <s v="2024-09-06"/>
    <s v="2024-09-11"/>
    <x v="7"/>
    <s v="Bogota"/>
    <s v="11551"/>
    <x v="581"/>
    <m/>
    <x v="0"/>
    <n v="1"/>
    <x v="0"/>
    <x v="0"/>
    <x v="0"/>
    <n v="133000"/>
    <x v="0"/>
    <x v="0"/>
    <x v="0"/>
    <x v="7"/>
  </r>
  <r>
    <x v="542"/>
    <x v="375"/>
    <s v="MUEBLES CC CUBRIMIENTOS"/>
    <x v="0"/>
    <m/>
    <s v="2024-07-09"/>
    <s v="2024-07-31"/>
    <s v="2024-08-02 10:26:10"/>
    <s v="0000-00-00 00:00:00"/>
    <s v="2024-08-06 10:22:57"/>
    <s v="2024-08-06 13:18:07"/>
    <s v="0000-00-00 00:00:00"/>
    <s v="2024-08-02"/>
    <s v="2024-08-02"/>
    <s v="2024-08-21"/>
    <s v="2024-09-06"/>
    <s v="2024-09-11"/>
    <x v="7"/>
    <s v="Bogota"/>
    <s v="REP040"/>
    <x v="37"/>
    <m/>
    <x v="0"/>
    <n v="1"/>
    <x v="0"/>
    <x v="0"/>
    <x v="0"/>
    <n v="142384"/>
    <x v="0"/>
    <x v="0"/>
    <x v="0"/>
    <x v="7"/>
  </r>
  <r>
    <x v="542"/>
    <x v="375"/>
    <s v="MUEBLES CC CUBRIMIENTOS"/>
    <x v="0"/>
    <m/>
    <s v="2024-07-09"/>
    <s v="2024-07-31"/>
    <s v="2024-08-02 10:26:10"/>
    <s v="0000-00-00 00:00:00"/>
    <s v="2024-08-06 10:22:57"/>
    <s v="2024-08-06 13:18:07"/>
    <s v="0000-00-00 00:00:00"/>
    <s v="2024-08-02"/>
    <s v="2024-08-02"/>
    <s v="2024-08-21"/>
    <s v="2024-09-06"/>
    <s v="2024-09-11"/>
    <x v="7"/>
    <s v="Bogota"/>
    <s v="SERV06"/>
    <x v="42"/>
    <m/>
    <x v="0"/>
    <n v="3"/>
    <x v="0"/>
    <x v="0"/>
    <x v="0"/>
    <n v="0"/>
    <x v="0"/>
    <x v="1"/>
    <x v="1"/>
    <x v="7"/>
  </r>
  <r>
    <x v="543"/>
    <x v="410"/>
    <s v="MUEBLES CC CUBRIMIENTOS"/>
    <x v="0"/>
    <m/>
    <s v="2024-07-19"/>
    <s v="2024-07-31"/>
    <s v="2024-08-02 12:26:11"/>
    <s v="0000-00-00 00:00:00"/>
    <s v="2024-09-11 13:16:26"/>
    <s v="2024-09-11 13:16:45"/>
    <s v="2024-09-28 10:49:43"/>
    <s v="2024-08-02"/>
    <s v="2024-08-02"/>
    <s v="2024-08-28"/>
    <s v="2024-09-22"/>
    <s v="2024-09-27"/>
    <x v="3"/>
    <s v="Bogota"/>
    <s v="1739"/>
    <x v="175"/>
    <s v="LONA DICKSON BEIGE VETEADO REF:8904"/>
    <x v="0"/>
    <n v="5"/>
    <x v="0"/>
    <x v="0"/>
    <x v="0"/>
    <n v="8988300"/>
    <x v="0"/>
    <x v="2"/>
    <x v="0"/>
    <x v="7"/>
  </r>
  <r>
    <x v="543"/>
    <x v="410"/>
    <s v="MUEBLES CC CUBRIMIENTOS"/>
    <x v="0"/>
    <m/>
    <s v="2024-07-19"/>
    <s v="2024-07-31"/>
    <s v="2024-08-02 12:26:11"/>
    <s v="0000-00-00 00:00:00"/>
    <s v="2024-09-11 13:16:26"/>
    <s v="2024-09-11 13:16:45"/>
    <s v="2024-09-28 10:49:43"/>
    <s v="2024-08-02"/>
    <s v="2024-08-02"/>
    <s v="2024-08-28"/>
    <s v="2024-09-22"/>
    <s v="2024-09-27"/>
    <x v="3"/>
    <s v="Bogota"/>
    <s v="1966"/>
    <x v="582"/>
    <s v="LONA DICKSON BEIGE VETEADO REF:8904"/>
    <x v="0"/>
    <n v="4"/>
    <x v="0"/>
    <x v="0"/>
    <x v="0"/>
    <n v="20774052"/>
    <x v="0"/>
    <x v="0"/>
    <x v="0"/>
    <x v="7"/>
  </r>
  <r>
    <x v="543"/>
    <x v="410"/>
    <s v="MUEBLES CC CUBRIMIENTOS"/>
    <x v="0"/>
    <m/>
    <s v="2024-07-19"/>
    <s v="2024-07-31"/>
    <s v="2024-08-02 12:26:11"/>
    <s v="0000-00-00 00:00:00"/>
    <s v="2024-09-11 13:16:26"/>
    <s v="2024-09-11 13:16:45"/>
    <s v="2024-09-28 10:49:43"/>
    <s v="2024-08-02"/>
    <s v="2024-08-02"/>
    <s v="2024-08-28"/>
    <s v="2024-09-22"/>
    <s v="2024-09-27"/>
    <x v="3"/>
    <s v="Bogota"/>
    <s v="5325"/>
    <x v="33"/>
    <m/>
    <x v="3"/>
    <n v="5"/>
    <x v="0"/>
    <x v="0"/>
    <x v="0"/>
    <n v="1608040"/>
    <x v="0"/>
    <x v="0"/>
    <x v="0"/>
    <x v="7"/>
  </r>
  <r>
    <x v="543"/>
    <x v="410"/>
    <s v="MUEBLES CC CUBRIMIENTOS"/>
    <x v="0"/>
    <m/>
    <s v="2024-07-19"/>
    <s v="2024-07-31"/>
    <s v="2024-08-02 12:26:11"/>
    <s v="0000-00-00 00:00:00"/>
    <s v="2024-09-11 13:16:26"/>
    <s v="2024-09-11 13:16:45"/>
    <s v="2024-09-28 10:49:43"/>
    <s v="2024-08-02"/>
    <s v="2024-08-02"/>
    <s v="2024-08-28"/>
    <s v="2024-09-22"/>
    <s v="2024-09-27"/>
    <x v="3"/>
    <s v="Bogota"/>
    <s v="5326"/>
    <x v="90"/>
    <m/>
    <x v="3"/>
    <n v="6"/>
    <x v="0"/>
    <x v="0"/>
    <x v="0"/>
    <n v="2832324"/>
    <x v="0"/>
    <x v="0"/>
    <x v="0"/>
    <x v="7"/>
  </r>
  <r>
    <x v="543"/>
    <x v="410"/>
    <s v="MUEBLES CC CUBRIMIENTOS"/>
    <x v="0"/>
    <m/>
    <s v="2024-07-19"/>
    <s v="2024-07-31"/>
    <s v="2024-08-02 12:26:11"/>
    <s v="0000-00-00 00:00:00"/>
    <s v="2024-09-11 13:16:26"/>
    <s v="2024-09-11 13:16:45"/>
    <s v="2024-09-28 10:49:43"/>
    <s v="2024-08-02"/>
    <s v="2024-08-02"/>
    <s v="2024-08-28"/>
    <s v="2024-09-22"/>
    <s v="2024-09-27"/>
    <x v="3"/>
    <s v="Bogota"/>
    <s v="9713"/>
    <x v="583"/>
    <s v="LONA DICKSON BEIGE VETEADO REF:8904"/>
    <x v="0"/>
    <n v="2"/>
    <x v="0"/>
    <x v="0"/>
    <x v="0"/>
    <n v="7043828"/>
    <x v="0"/>
    <x v="0"/>
    <x v="0"/>
    <x v="7"/>
  </r>
  <r>
    <x v="544"/>
    <x v="411"/>
    <s v="CUBRIMIENTO"/>
    <x v="0"/>
    <m/>
    <s v="2024-07-19"/>
    <s v="2024-07-22"/>
    <s v="2024-07-23 13:41:07"/>
    <s v="2024-07-23 14:31:12"/>
    <s v="2024-08-01 08:14:53"/>
    <s v="2024-08-01 08:15:13"/>
    <s v="2024-08-23 09:35:03"/>
    <s v="2024-07-24"/>
    <s v="2024-08-05"/>
    <s v="2024-08-19"/>
    <s v="2024-08-30"/>
    <s v="2024-09-09"/>
    <x v="1"/>
    <s v="Barranquilla"/>
    <s v="3151"/>
    <x v="57"/>
    <m/>
    <x v="0"/>
    <n v="42"/>
    <x v="0"/>
    <x v="0"/>
    <x v="0"/>
    <n v="0"/>
    <x v="0"/>
    <x v="0"/>
    <x v="0"/>
    <x v="7"/>
  </r>
  <r>
    <x v="544"/>
    <x v="411"/>
    <s v="CUBRIMIENTO"/>
    <x v="0"/>
    <m/>
    <s v="2024-07-19"/>
    <s v="2024-07-22"/>
    <s v="2024-07-23 13:41:07"/>
    <s v="2024-07-23 14:31:12"/>
    <s v="2024-08-01 08:14:53"/>
    <s v="2024-08-01 08:15:13"/>
    <s v="2024-08-23 09:35:03"/>
    <s v="2024-07-24"/>
    <s v="2024-08-05"/>
    <s v="2024-08-19"/>
    <s v="2024-08-30"/>
    <s v="2024-09-09"/>
    <x v="1"/>
    <s v="Barranquilla"/>
    <s v="CUBT03"/>
    <x v="66"/>
    <m/>
    <x v="1"/>
    <n v="1"/>
    <x v="154"/>
    <x v="0"/>
    <x v="89"/>
    <n v="0"/>
    <x v="0"/>
    <x v="0"/>
    <x v="0"/>
    <x v="7"/>
  </r>
  <r>
    <x v="545"/>
    <x v="61"/>
    <s v="MUEBLES"/>
    <x v="0"/>
    <m/>
    <s v="2024-07-19"/>
    <s v="2024-07-22"/>
    <s v="2024-07-23 10:50:19"/>
    <s v="0000-00-00 00:00:00"/>
    <s v="0000-00-00 00:00:00"/>
    <s v="2024-07-26 16:40:08"/>
    <s v="2024-07-29 10:00:12"/>
    <s v="2024-07-23"/>
    <s v="2024-07-23"/>
    <s v="2024-08-16"/>
    <s v="2024-08-26"/>
    <s v="2024-08-28"/>
    <x v="1"/>
    <s v="Bogota"/>
    <s v="100196"/>
    <x v="218"/>
    <m/>
    <x v="0"/>
    <n v="20"/>
    <x v="0"/>
    <x v="0"/>
    <x v="0"/>
    <n v="0"/>
    <x v="0"/>
    <x v="0"/>
    <x v="0"/>
    <x v="7"/>
  </r>
  <r>
    <x v="545"/>
    <x v="61"/>
    <s v="MUEBLES"/>
    <x v="0"/>
    <m/>
    <s v="2024-07-19"/>
    <s v="2024-07-22"/>
    <s v="2024-07-23 10:50:19"/>
    <s v="0000-00-00 00:00:00"/>
    <s v="0000-00-00 00:00:00"/>
    <s v="2024-07-26 16:40:08"/>
    <s v="2024-07-29 10:00:12"/>
    <s v="2024-07-23"/>
    <s v="2024-07-23"/>
    <s v="2024-08-16"/>
    <s v="2024-08-26"/>
    <s v="2024-08-28"/>
    <x v="1"/>
    <s v="Bogota"/>
    <s v="14784"/>
    <x v="83"/>
    <m/>
    <x v="0"/>
    <n v="1"/>
    <x v="0"/>
    <x v="0"/>
    <x v="0"/>
    <n v="0"/>
    <x v="0"/>
    <x v="2"/>
    <x v="0"/>
    <x v="7"/>
  </r>
  <r>
    <x v="546"/>
    <x v="412"/>
    <s v="MUEBLES"/>
    <x v="0"/>
    <m/>
    <s v="2024-07-22"/>
    <s v="2024-07-22"/>
    <s v="2024-07-23 11:07:32"/>
    <s v="0000-00-00 00:00:00"/>
    <s v="0000-00-00 00:00:00"/>
    <s v="2024-07-23 13:34:47"/>
    <s v="2024-07-23 17:30:34"/>
    <s v="2024-07-23"/>
    <s v="2024-07-23"/>
    <s v="2024-08-16"/>
    <s v="2024-08-20"/>
    <s v="2024-08-22"/>
    <x v="1"/>
    <s v="Bogota"/>
    <s v="15537"/>
    <x v="85"/>
    <s v="LONA DICKSON CARBONE REF:U-171"/>
    <x v="0"/>
    <n v="1"/>
    <x v="0"/>
    <x v="0"/>
    <x v="0"/>
    <n v="8384431"/>
    <x v="0"/>
    <x v="0"/>
    <x v="0"/>
    <x v="7"/>
  </r>
  <r>
    <x v="547"/>
    <x v="413"/>
    <s v="CUBRIMIENTO"/>
    <x v="0"/>
    <m/>
    <s v="2024-07-22"/>
    <s v="2024-07-22"/>
    <s v="2024-07-23 08:08:04"/>
    <s v="0000-00-00 00:00:00"/>
    <s v="2024-07-23 08:08:14"/>
    <s v="2024-07-23 18:01:30"/>
    <s v="0000-00-00 00:00:00"/>
    <s v="2024-07-23"/>
    <s v="2024-07-23"/>
    <s v="2024-07-25"/>
    <s v="2024-07-26"/>
    <s v="2024-07-26"/>
    <x v="0"/>
    <s v="Toscany"/>
    <s v="11435"/>
    <x v="229"/>
    <m/>
    <x v="0"/>
    <n v="2"/>
    <x v="0"/>
    <x v="0"/>
    <x v="0"/>
    <n v="134442"/>
    <x v="0"/>
    <x v="0"/>
    <x v="0"/>
    <x v="1"/>
  </r>
  <r>
    <x v="547"/>
    <x v="413"/>
    <s v="CUBRIMIENTO"/>
    <x v="0"/>
    <m/>
    <s v="2024-07-22"/>
    <s v="2024-07-22"/>
    <s v="2024-07-23 08:08:04"/>
    <s v="0000-00-00 00:00:00"/>
    <s v="2024-07-23 08:08:14"/>
    <s v="2024-07-23 18:01:30"/>
    <s v="0000-00-00 00:00:00"/>
    <s v="2024-07-23"/>
    <s v="2024-07-23"/>
    <s v="2024-07-25"/>
    <s v="2024-07-26"/>
    <s v="2024-07-26"/>
    <x v="0"/>
    <s v="Toscany"/>
    <s v="11441"/>
    <x v="204"/>
    <m/>
    <x v="0"/>
    <n v="1"/>
    <x v="0"/>
    <x v="0"/>
    <x v="0"/>
    <n v="60421"/>
    <x v="0"/>
    <x v="0"/>
    <x v="0"/>
    <x v="1"/>
  </r>
  <r>
    <x v="548"/>
    <x v="414"/>
    <s v="CUBRIMIENTO"/>
    <x v="0"/>
    <m/>
    <s v="2024-06-06"/>
    <s v="2024-07-29"/>
    <s v="2024-08-05 11:10:36"/>
    <s v="2024-08-27 10:02:56"/>
    <s v="2024-09-13 08:49:50"/>
    <s v="2024-09-24 07:22:51"/>
    <s v="2024-12-17 10:06:50"/>
    <s v="2024-08-05"/>
    <s v="2024-08-27"/>
    <s v="2024-09-08"/>
    <s v="2024-09-13"/>
    <s v="2024-09-21"/>
    <x v="1"/>
    <s v="Barranquilla"/>
    <s v="6543"/>
    <x v="123"/>
    <m/>
    <x v="0"/>
    <n v="2"/>
    <x v="0"/>
    <x v="0"/>
    <x v="0"/>
    <n v="112320"/>
    <x v="0"/>
    <x v="0"/>
    <x v="0"/>
    <x v="4"/>
  </r>
  <r>
    <x v="548"/>
    <x v="414"/>
    <s v="CUBRIMIENTO"/>
    <x v="0"/>
    <m/>
    <s v="2024-06-06"/>
    <s v="2024-07-29"/>
    <s v="2024-08-05 11:10:36"/>
    <s v="2024-08-27 10:02:56"/>
    <s v="2024-09-13 08:49:50"/>
    <s v="2024-09-24 07:22:51"/>
    <s v="2024-12-17 10:06:50"/>
    <s v="2024-08-05"/>
    <s v="2024-08-27"/>
    <s v="2024-09-08"/>
    <s v="2024-09-13"/>
    <s v="2024-09-21"/>
    <x v="1"/>
    <s v="Barranquilla"/>
    <s v="6543"/>
    <x v="123"/>
    <m/>
    <x v="0"/>
    <n v="2"/>
    <x v="0"/>
    <x v="0"/>
    <x v="0"/>
    <n v="112320"/>
    <x v="0"/>
    <x v="0"/>
    <x v="0"/>
    <x v="4"/>
  </r>
  <r>
    <x v="548"/>
    <x v="414"/>
    <s v="CUBRIMIENTO"/>
    <x v="0"/>
    <m/>
    <s v="2024-06-06"/>
    <s v="2024-07-29"/>
    <s v="2024-08-05 11:10:36"/>
    <s v="2024-08-27 10:02:56"/>
    <s v="2024-09-13 08:49:50"/>
    <s v="2024-09-24 07:22:51"/>
    <s v="2024-12-17 10:06:50"/>
    <s v="2024-08-05"/>
    <s v="2024-08-27"/>
    <s v="2024-09-08"/>
    <s v="2024-09-13"/>
    <s v="2024-09-21"/>
    <x v="1"/>
    <s v="Barranquilla"/>
    <s v="67421"/>
    <x v="351"/>
    <m/>
    <x v="0"/>
    <n v="20"/>
    <x v="0"/>
    <x v="0"/>
    <x v="0"/>
    <n v="144000"/>
    <x v="0"/>
    <x v="0"/>
    <x v="0"/>
    <x v="4"/>
  </r>
  <r>
    <x v="548"/>
    <x v="414"/>
    <s v="CUBRIMIENTO"/>
    <x v="0"/>
    <m/>
    <s v="2024-06-06"/>
    <s v="2024-07-29"/>
    <s v="2024-08-05 11:10:36"/>
    <s v="2024-08-27 10:02:56"/>
    <s v="2024-09-13 08:49:50"/>
    <s v="2024-09-24 07:22:51"/>
    <s v="2024-12-17 10:06:50"/>
    <s v="2024-08-05"/>
    <s v="2024-08-27"/>
    <s v="2024-09-08"/>
    <s v="2024-09-13"/>
    <s v="2024-09-21"/>
    <x v="1"/>
    <s v="Barranquilla"/>
    <s v="67421"/>
    <x v="351"/>
    <m/>
    <x v="0"/>
    <n v="20"/>
    <x v="0"/>
    <x v="0"/>
    <x v="0"/>
    <n v="144000"/>
    <x v="0"/>
    <x v="0"/>
    <x v="0"/>
    <x v="4"/>
  </r>
  <r>
    <x v="548"/>
    <x v="414"/>
    <s v="CUBRIMIENTO"/>
    <x v="0"/>
    <m/>
    <s v="2024-06-06"/>
    <s v="2024-07-29"/>
    <s v="2024-08-05 11:10:36"/>
    <s v="2024-08-27 10:02:56"/>
    <s v="2024-09-13 08:49:50"/>
    <s v="2024-09-24 07:22:51"/>
    <s v="2024-12-17 10:06:50"/>
    <s v="2024-08-05"/>
    <s v="2024-08-27"/>
    <s v="2024-09-08"/>
    <s v="2024-09-13"/>
    <s v="2024-09-21"/>
    <x v="1"/>
    <s v="Barranquilla"/>
    <s v="CAMBIO LONA 01"/>
    <x v="157"/>
    <s v="LONA DICKSON CARBONE REF:U-171"/>
    <x v="0"/>
    <n v="1"/>
    <x v="81"/>
    <x v="0"/>
    <x v="90"/>
    <n v="841090"/>
    <x v="0"/>
    <x v="0"/>
    <x v="0"/>
    <x v="4"/>
  </r>
  <r>
    <x v="548"/>
    <x v="414"/>
    <s v="CUBRIMIENTO"/>
    <x v="0"/>
    <m/>
    <s v="2024-06-06"/>
    <s v="2024-07-29"/>
    <s v="2024-08-05 11:10:36"/>
    <s v="2024-08-27 10:02:56"/>
    <s v="2024-09-13 08:49:50"/>
    <s v="2024-09-24 07:22:51"/>
    <s v="2024-12-17 10:06:50"/>
    <s v="2024-08-05"/>
    <s v="2024-08-27"/>
    <s v="2024-09-08"/>
    <s v="2024-09-13"/>
    <s v="2024-09-21"/>
    <x v="1"/>
    <s v="Barranquilla"/>
    <s v="CAMBIO LONA 01"/>
    <x v="157"/>
    <s v="LONA DICKSON CARBONE REF:U-171"/>
    <x v="0"/>
    <n v="1"/>
    <x v="81"/>
    <x v="0"/>
    <x v="90"/>
    <n v="841090"/>
    <x v="0"/>
    <x v="0"/>
    <x v="0"/>
    <x v="4"/>
  </r>
  <r>
    <x v="548"/>
    <x v="414"/>
    <s v="CUBRIMIENTO"/>
    <x v="0"/>
    <m/>
    <s v="2024-06-06"/>
    <s v="2024-07-29"/>
    <s v="2024-08-05 11:10:36"/>
    <s v="2024-08-27 10:02:56"/>
    <s v="2024-09-13 08:49:50"/>
    <s v="2024-09-24 07:22:51"/>
    <s v="2024-12-17 10:06:50"/>
    <s v="2024-08-05"/>
    <s v="2024-08-27"/>
    <s v="2024-09-08"/>
    <s v="2024-09-13"/>
    <s v="2024-09-21"/>
    <x v="1"/>
    <s v="Barranquilla"/>
    <s v="CAMBIO LONA 01"/>
    <x v="157"/>
    <s v="LONA DICKSON CARBONE REF:U-171"/>
    <x v="0"/>
    <n v="2"/>
    <x v="155"/>
    <x v="0"/>
    <x v="91"/>
    <n v="335658"/>
    <x v="0"/>
    <x v="0"/>
    <x v="0"/>
    <x v="4"/>
  </r>
  <r>
    <x v="548"/>
    <x v="414"/>
    <s v="CUBRIMIENTO"/>
    <x v="0"/>
    <m/>
    <s v="2024-06-06"/>
    <s v="2024-07-29"/>
    <s v="2024-08-05 11:10:36"/>
    <s v="2024-08-27 10:02:56"/>
    <s v="2024-09-13 08:49:50"/>
    <s v="2024-09-24 07:22:51"/>
    <s v="2024-12-17 10:06:50"/>
    <s v="2024-08-05"/>
    <s v="2024-08-27"/>
    <s v="2024-09-08"/>
    <s v="2024-09-13"/>
    <s v="2024-09-21"/>
    <x v="1"/>
    <s v="Barranquilla"/>
    <s v="CAMBIO LONA 01"/>
    <x v="157"/>
    <s v="LONA DICKSON CARBONE REF:U-171"/>
    <x v="0"/>
    <n v="2"/>
    <x v="155"/>
    <x v="0"/>
    <x v="91"/>
    <n v="335658"/>
    <x v="0"/>
    <x v="0"/>
    <x v="0"/>
    <x v="4"/>
  </r>
  <r>
    <x v="548"/>
    <x v="414"/>
    <s v="CUBRIMIENTO"/>
    <x v="0"/>
    <m/>
    <s v="2024-06-06"/>
    <s v="2024-07-29"/>
    <s v="2024-08-05 11:10:36"/>
    <s v="2024-08-27 10:02:56"/>
    <s v="2024-09-13 08:49:50"/>
    <s v="2024-09-24 07:22:51"/>
    <s v="2024-12-17 10:06:50"/>
    <s v="2024-08-05"/>
    <s v="2024-08-27"/>
    <s v="2024-09-08"/>
    <s v="2024-09-13"/>
    <s v="2024-09-21"/>
    <x v="1"/>
    <s v="Barranquilla"/>
    <s v="CAMBIO LONA 01"/>
    <x v="157"/>
    <s v="LONA DICKSON CARBONE REF:U-171"/>
    <x v="0"/>
    <n v="1"/>
    <x v="81"/>
    <x v="0"/>
    <x v="79"/>
    <n v="2613271"/>
    <x v="0"/>
    <x v="0"/>
    <x v="0"/>
    <x v="4"/>
  </r>
  <r>
    <x v="548"/>
    <x v="414"/>
    <s v="CUBRIMIENTO"/>
    <x v="0"/>
    <m/>
    <s v="2024-06-06"/>
    <s v="2024-07-29"/>
    <s v="2024-08-05 11:10:36"/>
    <s v="2024-08-27 10:02:56"/>
    <s v="2024-09-13 08:49:50"/>
    <s v="2024-09-24 07:22:51"/>
    <s v="2024-12-17 10:06:50"/>
    <s v="2024-08-05"/>
    <s v="2024-08-27"/>
    <s v="2024-09-08"/>
    <s v="2024-09-13"/>
    <s v="2024-09-21"/>
    <x v="1"/>
    <s v="Barranquilla"/>
    <s v="CAMBIO LONA 01"/>
    <x v="157"/>
    <s v="LONA DICKSON CARBONE REF:U-171"/>
    <x v="0"/>
    <n v="1"/>
    <x v="81"/>
    <x v="0"/>
    <x v="79"/>
    <n v="2613271"/>
    <x v="0"/>
    <x v="0"/>
    <x v="0"/>
    <x v="4"/>
  </r>
  <r>
    <x v="548"/>
    <x v="414"/>
    <s v="CUBRIMIENTO"/>
    <x v="0"/>
    <m/>
    <s v="2024-06-06"/>
    <s v="2024-07-29"/>
    <s v="2024-08-05 11:10:36"/>
    <s v="2024-08-27 10:02:56"/>
    <s v="2024-09-13 08:49:50"/>
    <s v="2024-09-24 07:22:51"/>
    <s v="2024-12-17 10:06:50"/>
    <s v="2024-08-05"/>
    <s v="2024-08-27"/>
    <s v="2024-09-08"/>
    <s v="2024-09-13"/>
    <s v="2024-09-21"/>
    <x v="1"/>
    <s v="Barranquilla"/>
    <s v="PUBL01"/>
    <x v="117"/>
    <m/>
    <x v="0"/>
    <n v="3"/>
    <x v="156"/>
    <x v="22"/>
    <x v="0"/>
    <n v="454800"/>
    <x v="0"/>
    <x v="0"/>
    <x v="0"/>
    <x v="4"/>
  </r>
  <r>
    <x v="548"/>
    <x v="414"/>
    <s v="CUBRIMIENTO"/>
    <x v="0"/>
    <m/>
    <s v="2024-06-06"/>
    <s v="2024-07-29"/>
    <s v="2024-08-05 11:10:36"/>
    <s v="2024-08-27 10:02:56"/>
    <s v="2024-09-13 08:49:50"/>
    <s v="2024-09-24 07:22:51"/>
    <s v="2024-12-17 10:06:50"/>
    <s v="2024-08-05"/>
    <s v="2024-08-27"/>
    <s v="2024-09-08"/>
    <s v="2024-09-13"/>
    <s v="2024-09-21"/>
    <x v="1"/>
    <s v="Barranquilla"/>
    <s v="PUBL01"/>
    <x v="117"/>
    <m/>
    <x v="0"/>
    <n v="3"/>
    <x v="156"/>
    <x v="22"/>
    <x v="0"/>
    <n v="454800"/>
    <x v="0"/>
    <x v="0"/>
    <x v="0"/>
    <x v="4"/>
  </r>
  <r>
    <x v="548"/>
    <x v="414"/>
    <s v="CUBRIMIENTO"/>
    <x v="0"/>
    <m/>
    <s v="2024-06-06"/>
    <s v="2024-07-29"/>
    <s v="2024-08-05 11:10:36"/>
    <s v="2024-08-27 10:02:56"/>
    <s v="2024-09-13 08:49:50"/>
    <s v="2024-09-24 07:22:51"/>
    <s v="2024-12-17 10:06:50"/>
    <s v="2024-08-05"/>
    <s v="2024-08-27"/>
    <s v="2024-09-08"/>
    <s v="2024-09-13"/>
    <s v="2024-09-21"/>
    <x v="1"/>
    <s v="Barranquilla"/>
    <s v="REP047"/>
    <x v="158"/>
    <m/>
    <x v="0"/>
    <n v="1"/>
    <x v="0"/>
    <x v="0"/>
    <x v="0"/>
    <n v="350000"/>
    <x v="0"/>
    <x v="0"/>
    <x v="0"/>
    <x v="4"/>
  </r>
  <r>
    <x v="548"/>
    <x v="414"/>
    <s v="CUBRIMIENTO"/>
    <x v="0"/>
    <m/>
    <s v="2024-06-06"/>
    <s v="2024-07-29"/>
    <s v="2024-08-05 11:10:36"/>
    <s v="2024-08-27 10:02:56"/>
    <s v="2024-09-13 08:49:50"/>
    <s v="2024-09-24 07:22:51"/>
    <s v="2024-12-17 10:06:50"/>
    <s v="2024-08-05"/>
    <s v="2024-08-27"/>
    <s v="2024-09-08"/>
    <s v="2024-09-13"/>
    <s v="2024-09-21"/>
    <x v="1"/>
    <s v="Barranquilla"/>
    <s v="REP047"/>
    <x v="158"/>
    <m/>
    <x v="0"/>
    <n v="1"/>
    <x v="0"/>
    <x v="0"/>
    <x v="0"/>
    <n v="350000"/>
    <x v="0"/>
    <x v="0"/>
    <x v="0"/>
    <x v="4"/>
  </r>
  <r>
    <x v="548"/>
    <x v="414"/>
    <s v="CUBRIMIENTO"/>
    <x v="0"/>
    <m/>
    <s v="2024-06-06"/>
    <s v="2024-07-29"/>
    <s v="2024-08-05 11:10:36"/>
    <s v="2024-08-27 10:02:56"/>
    <s v="2024-09-13 08:49:50"/>
    <s v="2024-09-24 07:22:51"/>
    <s v="2024-12-17 10:06:50"/>
    <s v="2024-08-05"/>
    <s v="2024-08-27"/>
    <s v="2024-09-08"/>
    <s v="2024-09-13"/>
    <s v="2024-09-21"/>
    <x v="1"/>
    <s v="Barranquilla"/>
    <s v="REP048"/>
    <x v="430"/>
    <m/>
    <x v="0"/>
    <n v="1"/>
    <x v="0"/>
    <x v="0"/>
    <x v="0"/>
    <n v="650000"/>
    <x v="0"/>
    <x v="0"/>
    <x v="0"/>
    <x v="4"/>
  </r>
  <r>
    <x v="548"/>
    <x v="414"/>
    <s v="CUBRIMIENTO"/>
    <x v="0"/>
    <m/>
    <s v="2024-06-06"/>
    <s v="2024-07-29"/>
    <s v="2024-08-05 11:10:36"/>
    <s v="2024-08-27 10:02:56"/>
    <s v="2024-09-13 08:49:50"/>
    <s v="2024-09-24 07:22:51"/>
    <s v="2024-12-17 10:06:50"/>
    <s v="2024-08-05"/>
    <s v="2024-08-27"/>
    <s v="2024-09-08"/>
    <s v="2024-09-13"/>
    <s v="2024-09-21"/>
    <x v="1"/>
    <s v="Barranquilla"/>
    <s v="REP048"/>
    <x v="430"/>
    <m/>
    <x v="0"/>
    <n v="1"/>
    <x v="0"/>
    <x v="0"/>
    <x v="0"/>
    <n v="650000"/>
    <x v="0"/>
    <x v="0"/>
    <x v="0"/>
    <x v="4"/>
  </r>
  <r>
    <x v="548"/>
    <x v="414"/>
    <s v="CUBRIMIENTO"/>
    <x v="0"/>
    <m/>
    <s v="2024-06-06"/>
    <s v="2024-07-29"/>
    <s v="2024-08-05 11:10:36"/>
    <s v="2024-08-27 10:02:56"/>
    <s v="2024-09-13 08:49:50"/>
    <s v="2024-09-24 07:22:51"/>
    <s v="2024-12-17 10:06:50"/>
    <s v="2024-08-05"/>
    <s v="2024-08-27"/>
    <s v="2024-09-08"/>
    <s v="2024-09-13"/>
    <s v="2024-09-21"/>
    <x v="1"/>
    <s v="Barranquilla"/>
    <s v="SERV09"/>
    <x v="584"/>
    <m/>
    <x v="0"/>
    <n v="1"/>
    <x v="0"/>
    <x v="0"/>
    <x v="0"/>
    <n v="120000"/>
    <x v="0"/>
    <x v="1"/>
    <x v="1"/>
    <x v="4"/>
  </r>
  <r>
    <x v="548"/>
    <x v="414"/>
    <s v="CUBRIMIENTO"/>
    <x v="0"/>
    <m/>
    <s v="2024-06-06"/>
    <s v="2024-07-29"/>
    <s v="2024-08-05 11:10:36"/>
    <s v="2024-08-27 10:02:56"/>
    <s v="2024-09-13 08:49:50"/>
    <s v="2024-09-24 07:22:51"/>
    <s v="2024-12-17 10:06:50"/>
    <s v="2024-08-05"/>
    <s v="2024-08-27"/>
    <s v="2024-09-08"/>
    <s v="2024-09-13"/>
    <s v="2024-09-21"/>
    <x v="1"/>
    <s v="Barranquilla"/>
    <s v="SERV09"/>
    <x v="584"/>
    <m/>
    <x v="0"/>
    <n v="1"/>
    <x v="0"/>
    <x v="0"/>
    <x v="0"/>
    <n v="120000"/>
    <x v="0"/>
    <x v="1"/>
    <x v="1"/>
    <x v="4"/>
  </r>
  <r>
    <x v="548"/>
    <x v="414"/>
    <s v="CUBRIMIENTO"/>
    <x v="0"/>
    <m/>
    <s v="2024-06-06"/>
    <s v="2024-07-29"/>
    <s v="2024-08-05 11:10:36"/>
    <s v="2024-08-27 10:02:56"/>
    <s v="2024-09-13 08:49:50"/>
    <s v="2024-09-24 07:22:51"/>
    <s v="2024-12-17 10:06:50"/>
    <s v="2024-08-05"/>
    <s v="2024-08-27"/>
    <s v="2024-09-08"/>
    <s v="2024-09-13"/>
    <s v="2024-09-21"/>
    <x v="1"/>
    <s v="Barranquilla"/>
    <s v="TRANSP05"/>
    <x v="198"/>
    <m/>
    <x v="0"/>
    <n v="1"/>
    <x v="0"/>
    <x v="0"/>
    <x v="0"/>
    <n v="650000"/>
    <x v="0"/>
    <x v="1"/>
    <x v="1"/>
    <x v="4"/>
  </r>
  <r>
    <x v="549"/>
    <x v="415"/>
    <s v="CUBRIMIENTO"/>
    <x v="0"/>
    <m/>
    <s v="2024-07-22"/>
    <s v="2024-08-08"/>
    <s v="2024-08-12 11:07:57"/>
    <s v="0000-00-00 00:00:00"/>
    <s v="2024-08-14 07:14:55"/>
    <s v="2024-08-14 07:16:29"/>
    <s v="0000-00-00 00:00:00"/>
    <s v="2024-08-12"/>
    <s v="2024-08-12"/>
    <s v="2024-08-16"/>
    <s v="2024-08-20"/>
    <s v="2024-08-20"/>
    <x v="0"/>
    <s v="Bogota"/>
    <s v="3151"/>
    <x v="57"/>
    <m/>
    <x v="0"/>
    <n v="8"/>
    <x v="0"/>
    <x v="0"/>
    <x v="0"/>
    <n v="520000"/>
    <x v="0"/>
    <x v="0"/>
    <x v="0"/>
    <x v="7"/>
  </r>
  <r>
    <x v="550"/>
    <x v="416"/>
    <s v="MUEBLES CC CUBRIMIENTOS"/>
    <x v="0"/>
    <m/>
    <s v="2024-07-22"/>
    <s v="2024-08-23"/>
    <s v="2024-08-27 12:01:26"/>
    <s v="0000-00-00 00:00:00"/>
    <s v="2024-09-10 16:03:41"/>
    <s v="2024-09-11 15:41:37"/>
    <s v="2024-10-29 09:46:31"/>
    <s v="2024-08-27"/>
    <s v="2024-08-27"/>
    <s v="2024-09-06"/>
    <s v="2024-09-24"/>
    <s v="2024-09-30"/>
    <x v="1"/>
    <s v="Medellin"/>
    <s v="8163"/>
    <x v="567"/>
    <s v="FURNISCREEN BLANCA 2M EB4027W G8 625GR"/>
    <x v="4"/>
    <n v="1"/>
    <x v="0"/>
    <x v="0"/>
    <x v="0"/>
    <n v="1043458"/>
    <x v="0"/>
    <x v="2"/>
    <x v="0"/>
    <x v="4"/>
  </r>
  <r>
    <x v="551"/>
    <x v="417"/>
    <s v="MUEBLES CC CUBRIMIENTOS"/>
    <x v="0"/>
    <m/>
    <s v="2024-07-22"/>
    <s v="2024-07-24"/>
    <s v="2024-07-25 10:39:58"/>
    <s v="0000-00-00 00:00:00"/>
    <s v="0000-00-00 00:00:00"/>
    <s v="2024-09-06 16:56:15"/>
    <s v="2024-09-30 15:39:34"/>
    <s v="2024-07-25"/>
    <s v="2024-07-25"/>
    <s v="2024-08-30"/>
    <s v="2024-09-03"/>
    <s v="2024-09-05"/>
    <x v="1"/>
    <s v="Bogota"/>
    <s v="12312"/>
    <x v="585"/>
    <m/>
    <x v="5"/>
    <n v="2"/>
    <x v="0"/>
    <x v="0"/>
    <x v="0"/>
    <n v="1569390"/>
    <x v="0"/>
    <x v="0"/>
    <x v="0"/>
    <x v="7"/>
  </r>
  <r>
    <x v="551"/>
    <x v="417"/>
    <s v="MUEBLES CC CUBRIMIENTOS"/>
    <x v="0"/>
    <m/>
    <s v="2024-07-22"/>
    <s v="2024-07-24"/>
    <s v="2024-07-25 10:39:58"/>
    <s v="0000-00-00 00:00:00"/>
    <s v="0000-00-00 00:00:00"/>
    <s v="2024-09-06 16:56:15"/>
    <s v="2024-09-30 15:39:34"/>
    <s v="2024-07-25"/>
    <s v="2024-07-25"/>
    <s v="2024-08-30"/>
    <s v="2024-09-03"/>
    <s v="2024-09-05"/>
    <x v="1"/>
    <s v="Bogota"/>
    <s v="9708"/>
    <x v="195"/>
    <s v="LONA DICKSON TAUPE REF:7559"/>
    <x v="0"/>
    <n v="2"/>
    <x v="0"/>
    <x v="0"/>
    <x v="0"/>
    <n v="2398000"/>
    <x v="0"/>
    <x v="0"/>
    <x v="0"/>
    <x v="7"/>
  </r>
  <r>
    <x v="551"/>
    <x v="417"/>
    <s v="MUEBLES CC CUBRIMIENTOS"/>
    <x v="0"/>
    <m/>
    <s v="2024-07-22"/>
    <s v="2024-07-24"/>
    <s v="2024-07-25 10:39:58"/>
    <s v="0000-00-00 00:00:00"/>
    <s v="0000-00-00 00:00:00"/>
    <s v="2024-09-06 16:56:15"/>
    <s v="2024-09-30 15:39:34"/>
    <s v="2024-07-25"/>
    <s v="2024-07-25"/>
    <s v="2024-08-30"/>
    <s v="2024-09-03"/>
    <s v="2024-09-05"/>
    <x v="1"/>
    <s v="Bogota"/>
    <s v="TRANSP07"/>
    <x v="47"/>
    <m/>
    <x v="0"/>
    <n v="1"/>
    <x v="0"/>
    <x v="0"/>
    <x v="0"/>
    <n v="520000"/>
    <x v="0"/>
    <x v="0"/>
    <x v="0"/>
    <x v="7"/>
  </r>
  <r>
    <x v="552"/>
    <x v="350"/>
    <s v="CUBRIMIENTO"/>
    <x v="0"/>
    <m/>
    <s v="2024-07-22"/>
    <s v="2024-07-22"/>
    <s v="2024-07-23 08:09:29"/>
    <s v="0000-00-00 00:00:00"/>
    <s v="2024-07-23 08:09:35"/>
    <s v="2024-07-23 17:56:12"/>
    <s v="0000-00-00 00:00:00"/>
    <s v="2024-07-23"/>
    <s v="2024-07-23"/>
    <s v="2024-08-12"/>
    <s v="2024-08-22"/>
    <s v="2024-08-22"/>
    <x v="0"/>
    <s v="Toscany"/>
    <s v="35"/>
    <x v="292"/>
    <m/>
    <x v="0"/>
    <n v="15"/>
    <x v="0"/>
    <x v="0"/>
    <x v="0"/>
    <n v="789000"/>
    <x v="0"/>
    <x v="0"/>
    <x v="0"/>
    <x v="7"/>
  </r>
  <r>
    <x v="552"/>
    <x v="350"/>
    <s v="CUBRIMIENTO"/>
    <x v="0"/>
    <m/>
    <s v="2024-07-22"/>
    <s v="2024-07-22"/>
    <s v="2024-07-23 08:09:29"/>
    <s v="0000-00-00 00:00:00"/>
    <s v="2024-07-23 08:09:35"/>
    <s v="2024-07-23 17:56:12"/>
    <s v="0000-00-00 00:00:00"/>
    <s v="2024-07-23"/>
    <s v="2024-07-23"/>
    <s v="2024-08-12"/>
    <s v="2024-08-22"/>
    <s v="2024-08-22"/>
    <x v="0"/>
    <s v="Toscany"/>
    <s v="40"/>
    <x v="248"/>
    <m/>
    <x v="0"/>
    <n v="7"/>
    <x v="0"/>
    <x v="0"/>
    <x v="0"/>
    <n v="368200"/>
    <x v="0"/>
    <x v="0"/>
    <x v="0"/>
    <x v="7"/>
  </r>
  <r>
    <x v="552"/>
    <x v="350"/>
    <s v="CUBRIMIENTO"/>
    <x v="0"/>
    <m/>
    <s v="2024-07-22"/>
    <s v="2024-07-22"/>
    <s v="2024-07-23 08:09:29"/>
    <s v="0000-00-00 00:00:00"/>
    <s v="2024-07-23 08:09:35"/>
    <s v="2024-07-23 17:56:12"/>
    <s v="0000-00-00 00:00:00"/>
    <s v="2024-07-23"/>
    <s v="2024-07-23"/>
    <s v="2024-08-12"/>
    <s v="2024-08-22"/>
    <s v="2024-08-22"/>
    <x v="0"/>
    <s v="Toscany"/>
    <s v="60"/>
    <x v="538"/>
    <m/>
    <x v="0"/>
    <n v="5"/>
    <x v="0"/>
    <x v="0"/>
    <x v="0"/>
    <n v="263000"/>
    <x v="0"/>
    <x v="0"/>
    <x v="0"/>
    <x v="7"/>
  </r>
  <r>
    <x v="553"/>
    <x v="168"/>
    <s v="CUBRIMIENTO"/>
    <x v="0"/>
    <m/>
    <s v="2024-07-22"/>
    <s v="2024-07-23"/>
    <s v="2024-07-24 08:05:44"/>
    <s v="0000-00-00 00:00:00"/>
    <s v="2024-07-24 08:05:55"/>
    <s v="2024-07-24 17:11:01"/>
    <s v="0000-00-00 00:00:00"/>
    <s v="2024-07-24"/>
    <s v="2024-07-24"/>
    <s v="2024-07-25"/>
    <s v="2024-07-29"/>
    <s v="2024-07-29"/>
    <x v="0"/>
    <s v="Toscany"/>
    <s v="12788"/>
    <x v="586"/>
    <m/>
    <x v="0"/>
    <n v="2"/>
    <x v="0"/>
    <x v="0"/>
    <x v="0"/>
    <n v="312000"/>
    <x v="0"/>
    <x v="0"/>
    <x v="0"/>
    <x v="1"/>
  </r>
  <r>
    <x v="554"/>
    <x v="418"/>
    <s v="CUBRIMIENTO"/>
    <x v="0"/>
    <m/>
    <s v="2024-07-22"/>
    <s v="2024-07-22"/>
    <s v="2024-07-23 11:12:39"/>
    <s v="2024-07-23 17:49:41"/>
    <s v="2024-07-25 14:03:01"/>
    <s v="2024-08-29 08:51:43"/>
    <s v="0000-00-00 00:00:00"/>
    <s v="2024-07-23"/>
    <s v="2024-07-24"/>
    <s v="2024-07-26"/>
    <s v="2024-08-01"/>
    <s v="2024-08-01"/>
    <x v="0"/>
    <s v="Toscany"/>
    <s v="1010168"/>
    <x v="587"/>
    <m/>
    <x v="0"/>
    <n v="1"/>
    <x v="0"/>
    <x v="0"/>
    <x v="0"/>
    <n v="4000"/>
    <x v="0"/>
    <x v="0"/>
    <x v="0"/>
    <x v="1"/>
  </r>
  <r>
    <x v="554"/>
    <x v="418"/>
    <s v="CUBRIMIENTO"/>
    <x v="0"/>
    <m/>
    <s v="2024-07-22"/>
    <s v="2024-07-22"/>
    <s v="2024-07-23 11:12:39"/>
    <s v="2024-07-23 17:49:41"/>
    <s v="2024-07-25 14:03:01"/>
    <s v="2024-08-29 08:51:43"/>
    <s v="0000-00-00 00:00:00"/>
    <s v="2024-07-23"/>
    <s v="2024-07-24"/>
    <s v="2024-07-26"/>
    <s v="2024-08-01"/>
    <s v="2024-08-01"/>
    <x v="0"/>
    <s v="Toscany"/>
    <s v="9897"/>
    <x v="588"/>
    <m/>
    <x v="0"/>
    <n v="2"/>
    <x v="0"/>
    <x v="0"/>
    <x v="0"/>
    <n v="72000"/>
    <x v="0"/>
    <x v="0"/>
    <x v="0"/>
    <x v="1"/>
  </r>
  <r>
    <x v="554"/>
    <x v="418"/>
    <s v="CUBRIMIENTO"/>
    <x v="0"/>
    <m/>
    <s v="2024-07-22"/>
    <s v="2024-07-22"/>
    <s v="2024-07-23 11:12:39"/>
    <s v="2024-07-23 17:49:41"/>
    <s v="2024-07-25 14:03:01"/>
    <s v="2024-08-29 08:51:43"/>
    <s v="0000-00-00 00:00:00"/>
    <s v="2024-07-23"/>
    <s v="2024-07-24"/>
    <s v="2024-07-26"/>
    <s v="2024-08-01"/>
    <s v="2024-08-01"/>
    <x v="0"/>
    <s v="Toscany"/>
    <s v="SOMB0301**"/>
    <x v="189"/>
    <s v="LONA DICKSON CRUDO REF:6020"/>
    <x v="0"/>
    <n v="1"/>
    <x v="157"/>
    <x v="0"/>
    <x v="13"/>
    <n v="1437000"/>
    <x v="0"/>
    <x v="0"/>
    <x v="0"/>
    <x v="1"/>
  </r>
  <r>
    <x v="555"/>
    <x v="419"/>
    <s v="MUEBLES"/>
    <x v="0"/>
    <m/>
    <s v="2024-07-22"/>
    <s v="2024-07-22"/>
    <s v="2024-07-23 13:26:18"/>
    <s v="0000-00-00 00:00:00"/>
    <s v="0000-00-00 00:00:00"/>
    <s v="2024-08-20 06:46:29"/>
    <s v="2024-08-20 08:46:58"/>
    <s v="2024-07-23"/>
    <s v="2024-07-23"/>
    <s v="2024-09-04"/>
    <s v="2024-09-10"/>
    <s v="2024-09-16"/>
    <x v="1"/>
    <s v="Bogota"/>
    <s v="14785"/>
    <x v="84"/>
    <m/>
    <x v="0"/>
    <n v="4"/>
    <x v="0"/>
    <x v="0"/>
    <x v="0"/>
    <n v="2360296"/>
    <x v="0"/>
    <x v="2"/>
    <x v="0"/>
    <x v="4"/>
  </r>
  <r>
    <x v="555"/>
    <x v="419"/>
    <s v="MUEBLES"/>
    <x v="0"/>
    <m/>
    <s v="2024-07-22"/>
    <s v="2024-07-22"/>
    <s v="2024-07-23 13:26:18"/>
    <s v="0000-00-00 00:00:00"/>
    <s v="0000-00-00 00:00:00"/>
    <s v="2024-08-20 06:46:29"/>
    <s v="2024-08-20 08:46:58"/>
    <s v="2024-07-23"/>
    <s v="2024-07-23"/>
    <s v="2024-09-04"/>
    <s v="2024-09-10"/>
    <s v="2024-09-16"/>
    <x v="1"/>
    <s v="Bogota"/>
    <s v="15537"/>
    <x v="85"/>
    <s v="PENDIENTE DEFINIR CLIENTE"/>
    <x v="0"/>
    <n v="1"/>
    <x v="0"/>
    <x v="0"/>
    <x v="0"/>
    <n v="8384431"/>
    <x v="0"/>
    <x v="0"/>
    <x v="0"/>
    <x v="4"/>
  </r>
  <r>
    <x v="555"/>
    <x v="419"/>
    <s v="MUEBLES"/>
    <x v="0"/>
    <m/>
    <s v="2024-07-22"/>
    <s v="2024-07-22"/>
    <s v="2024-07-23 13:26:18"/>
    <s v="0000-00-00 00:00:00"/>
    <s v="0000-00-00 00:00:00"/>
    <s v="2024-08-20 06:46:29"/>
    <s v="2024-08-20 08:46:58"/>
    <s v="2024-07-23"/>
    <s v="2024-07-23"/>
    <s v="2024-09-04"/>
    <s v="2024-09-10"/>
    <s v="2024-09-16"/>
    <x v="1"/>
    <s v="Bogota"/>
    <s v="2000012"/>
    <x v="517"/>
    <m/>
    <x v="0"/>
    <n v="2"/>
    <x v="0"/>
    <x v="0"/>
    <x v="0"/>
    <n v="2304000"/>
    <x v="0"/>
    <x v="0"/>
    <x v="0"/>
    <x v="4"/>
  </r>
  <r>
    <x v="555"/>
    <x v="419"/>
    <s v="MUEBLES"/>
    <x v="0"/>
    <m/>
    <s v="2024-07-22"/>
    <s v="2024-07-22"/>
    <s v="2024-07-23 13:26:18"/>
    <s v="0000-00-00 00:00:00"/>
    <s v="0000-00-00 00:00:00"/>
    <s v="2024-08-20 06:46:29"/>
    <s v="2024-08-20 08:46:58"/>
    <s v="2024-07-23"/>
    <s v="2024-07-23"/>
    <s v="2024-09-04"/>
    <s v="2024-09-10"/>
    <s v="2024-09-16"/>
    <x v="1"/>
    <s v="Bogota"/>
    <s v="9689"/>
    <x v="518"/>
    <m/>
    <x v="0"/>
    <n v="1"/>
    <x v="0"/>
    <x v="0"/>
    <x v="0"/>
    <n v="5480981"/>
    <x v="0"/>
    <x v="2"/>
    <x v="0"/>
    <x v="4"/>
  </r>
  <r>
    <x v="555"/>
    <x v="419"/>
    <s v="MUEBLES"/>
    <x v="0"/>
    <m/>
    <s v="2024-07-22"/>
    <s v="2024-07-22"/>
    <s v="2024-07-23 13:26:18"/>
    <s v="0000-00-00 00:00:00"/>
    <s v="0000-00-00 00:00:00"/>
    <s v="2024-08-20 06:46:29"/>
    <s v="2024-08-20 08:46:58"/>
    <s v="2024-07-23"/>
    <s v="2024-07-23"/>
    <s v="2024-09-04"/>
    <s v="2024-09-10"/>
    <s v="2024-09-16"/>
    <x v="1"/>
    <s v="Bogota"/>
    <s v="SERV08"/>
    <x v="2"/>
    <m/>
    <x v="0"/>
    <n v="1"/>
    <x v="0"/>
    <x v="0"/>
    <x v="0"/>
    <n v="250000"/>
    <x v="0"/>
    <x v="1"/>
    <x v="1"/>
    <x v="4"/>
  </r>
  <r>
    <x v="556"/>
    <x v="420"/>
    <s v="MUEBLES CC CUBRIMIENTOS"/>
    <x v="0"/>
    <m/>
    <s v="2024-07-22"/>
    <s v="2024-08-31"/>
    <s v="2024-09-03 14:00:46"/>
    <s v="2024-09-16 18:43:27"/>
    <s v="2024-09-23 06:53:37"/>
    <s v="2024-10-18 10:45:15"/>
    <s v="2024-11-13 18:13:49"/>
    <s v="2024-09-03"/>
    <s v="2024-09-05"/>
    <s v="2024-09-13"/>
    <s v="2024-09-24"/>
    <s v="2024-09-27"/>
    <x v="3"/>
    <s v="Barranquilla"/>
    <s v="PLT03"/>
    <x v="183"/>
    <m/>
    <x v="3"/>
    <n v="8"/>
    <x v="0"/>
    <x v="0"/>
    <x v="0"/>
    <n v="352720"/>
    <x v="0"/>
    <x v="0"/>
    <x v="0"/>
    <x v="4"/>
  </r>
  <r>
    <x v="556"/>
    <x v="420"/>
    <s v="MUEBLES CC CUBRIMIENTOS"/>
    <x v="0"/>
    <m/>
    <s v="2024-07-22"/>
    <s v="2024-08-31"/>
    <s v="2024-09-03 14:00:46"/>
    <s v="2024-09-16 18:43:27"/>
    <s v="2024-09-23 06:53:37"/>
    <s v="2024-10-18 10:45:15"/>
    <s v="2024-11-13 18:13:49"/>
    <s v="2024-09-03"/>
    <s v="2024-09-05"/>
    <s v="2024-09-13"/>
    <s v="2024-09-24"/>
    <s v="2024-09-27"/>
    <x v="3"/>
    <s v="Barranquilla"/>
    <s v="SOMB02"/>
    <x v="363"/>
    <s v="LONA DICKSON GRIS VETEADO (U406) 1.20M"/>
    <x v="3"/>
    <n v="1"/>
    <x v="158"/>
    <x v="0"/>
    <x v="1"/>
    <n v="15124744"/>
    <x v="0"/>
    <x v="6"/>
    <x v="12"/>
    <x v="4"/>
  </r>
  <r>
    <x v="557"/>
    <x v="421"/>
    <s v="MUEBLES CC CUBRIMIENTOS"/>
    <x v="0"/>
    <m/>
    <s v="2024-07-22"/>
    <s v="2024-08-17"/>
    <s v="2024-08-22 14:43:00"/>
    <s v="0000-00-00 00:00:00"/>
    <s v="2024-08-24 09:54:15"/>
    <s v="2024-08-24 16:27:42"/>
    <s v="2024-09-05 10:38:55"/>
    <s v="2024-08-20"/>
    <s v="2024-08-20"/>
    <s v="2024-09-13"/>
    <s v="2024-09-17"/>
    <s v="2024-09-19"/>
    <x v="1"/>
    <s v="Bogota"/>
    <s v="100196"/>
    <x v="218"/>
    <m/>
    <x v="0"/>
    <n v="1"/>
    <x v="0"/>
    <x v="0"/>
    <x v="0"/>
    <n v="198800"/>
    <x v="0"/>
    <x v="0"/>
    <x v="0"/>
    <x v="4"/>
  </r>
  <r>
    <x v="557"/>
    <x v="421"/>
    <s v="MUEBLES CC CUBRIMIENTOS"/>
    <x v="0"/>
    <m/>
    <s v="2024-07-22"/>
    <s v="2024-08-17"/>
    <s v="2024-08-22 14:43:00"/>
    <s v="0000-00-00 00:00:00"/>
    <s v="2024-08-24 09:54:15"/>
    <s v="2024-08-24 16:27:42"/>
    <s v="2024-09-05 10:38:55"/>
    <s v="2024-08-20"/>
    <s v="2024-08-20"/>
    <s v="2024-09-13"/>
    <s v="2024-09-17"/>
    <s v="2024-09-19"/>
    <x v="1"/>
    <s v="Bogota"/>
    <s v="100232"/>
    <x v="293"/>
    <s v="LONA DICKSON GRIS FONDO ENTERO REF:6088"/>
    <x v="0"/>
    <n v="1"/>
    <x v="0"/>
    <x v="0"/>
    <x v="0"/>
    <n v="2125997"/>
    <x v="0"/>
    <x v="2"/>
    <x v="0"/>
    <x v="4"/>
  </r>
  <r>
    <x v="557"/>
    <x v="421"/>
    <s v="MUEBLES CC CUBRIMIENTOS"/>
    <x v="0"/>
    <m/>
    <s v="2024-07-22"/>
    <s v="2024-08-17"/>
    <s v="2024-08-22 14:43:00"/>
    <s v="0000-00-00 00:00:00"/>
    <s v="2024-08-24 09:54:15"/>
    <s v="2024-08-24 16:27:42"/>
    <s v="2024-09-05 10:38:55"/>
    <s v="2024-08-20"/>
    <s v="2024-08-20"/>
    <s v="2024-09-13"/>
    <s v="2024-09-17"/>
    <s v="2024-09-19"/>
    <x v="1"/>
    <s v="Bogota"/>
    <s v="100235"/>
    <x v="217"/>
    <s v="LONA DICKSON GRIS FONDO ENTERO REF:6088"/>
    <x v="0"/>
    <n v="1"/>
    <x v="0"/>
    <x v="0"/>
    <x v="0"/>
    <n v="3820566"/>
    <x v="0"/>
    <x v="2"/>
    <x v="0"/>
    <x v="4"/>
  </r>
  <r>
    <x v="557"/>
    <x v="421"/>
    <s v="MUEBLES CC CUBRIMIENTOS"/>
    <x v="0"/>
    <m/>
    <s v="2024-07-22"/>
    <s v="2024-08-17"/>
    <s v="2024-08-22 14:43:00"/>
    <s v="0000-00-00 00:00:00"/>
    <s v="2024-08-24 09:54:15"/>
    <s v="2024-08-24 16:27:42"/>
    <s v="2024-09-05 10:38:55"/>
    <s v="2024-08-20"/>
    <s v="2024-08-20"/>
    <s v="2024-09-13"/>
    <s v="2024-09-17"/>
    <s v="2024-09-19"/>
    <x v="1"/>
    <s v="Bogota"/>
    <s v="100236"/>
    <x v="162"/>
    <s v="LONA DICKSON GRIS FONDO ENTERO REF:6088"/>
    <x v="4"/>
    <n v="1"/>
    <x v="0"/>
    <x v="0"/>
    <x v="0"/>
    <n v="3820566"/>
    <x v="0"/>
    <x v="2"/>
    <x v="0"/>
    <x v="4"/>
  </r>
  <r>
    <x v="557"/>
    <x v="421"/>
    <s v="MUEBLES CC CUBRIMIENTOS"/>
    <x v="0"/>
    <m/>
    <s v="2024-07-22"/>
    <s v="2024-08-17"/>
    <s v="2024-08-22 14:43:00"/>
    <s v="0000-00-00 00:00:00"/>
    <s v="2024-08-24 09:54:15"/>
    <s v="2024-08-24 16:27:42"/>
    <s v="2024-09-05 10:38:55"/>
    <s v="2024-08-20"/>
    <s v="2024-08-20"/>
    <s v="2024-09-13"/>
    <s v="2024-09-17"/>
    <s v="2024-09-19"/>
    <x v="1"/>
    <s v="Bogota"/>
    <s v="5537"/>
    <x v="240"/>
    <s v="LONA DICKSON AZUL VETEADO REF:U391"/>
    <x v="0"/>
    <n v="4"/>
    <x v="0"/>
    <x v="0"/>
    <x v="0"/>
    <n v="1159604"/>
    <x v="0"/>
    <x v="12"/>
    <x v="0"/>
    <x v="4"/>
  </r>
  <r>
    <x v="557"/>
    <x v="421"/>
    <s v="MUEBLES CC CUBRIMIENTOS"/>
    <x v="0"/>
    <m/>
    <s v="2024-07-22"/>
    <s v="2024-08-17"/>
    <s v="2024-08-22 14:43:00"/>
    <s v="0000-00-00 00:00:00"/>
    <s v="2024-08-24 09:54:15"/>
    <s v="2024-08-24 16:27:42"/>
    <s v="2024-09-05 10:38:55"/>
    <s v="2024-08-20"/>
    <s v="2024-08-20"/>
    <s v="2024-09-13"/>
    <s v="2024-09-17"/>
    <s v="2024-09-19"/>
    <x v="1"/>
    <s v="Bogota"/>
    <s v="5537"/>
    <x v="240"/>
    <s v="LONA DICKSON BEIGE VETEADO REF:8904"/>
    <x v="0"/>
    <n v="2"/>
    <x v="0"/>
    <x v="0"/>
    <x v="0"/>
    <n v="579802"/>
    <x v="0"/>
    <x v="12"/>
    <x v="0"/>
    <x v="4"/>
  </r>
  <r>
    <x v="557"/>
    <x v="421"/>
    <s v="MUEBLES CC CUBRIMIENTOS"/>
    <x v="0"/>
    <m/>
    <s v="2024-07-22"/>
    <s v="2024-08-17"/>
    <s v="2024-08-22 14:43:00"/>
    <s v="0000-00-00 00:00:00"/>
    <s v="2024-08-24 09:54:15"/>
    <s v="2024-08-24 16:27:42"/>
    <s v="2024-09-05 10:38:55"/>
    <s v="2024-08-20"/>
    <s v="2024-08-20"/>
    <s v="2024-09-13"/>
    <s v="2024-09-17"/>
    <s v="2024-09-19"/>
    <x v="1"/>
    <s v="Bogota"/>
    <s v="SERV08"/>
    <x v="2"/>
    <m/>
    <x v="0"/>
    <n v="1"/>
    <x v="0"/>
    <x v="0"/>
    <x v="0"/>
    <n v="250000"/>
    <x v="0"/>
    <x v="1"/>
    <x v="1"/>
    <x v="4"/>
  </r>
  <r>
    <x v="558"/>
    <x v="422"/>
    <s v="CUBRIMIENTO"/>
    <x v="0"/>
    <m/>
    <s v="2024-07-23"/>
    <s v="2024-07-31"/>
    <s v="2024-08-01 08:35:34"/>
    <s v="0000-00-00 00:00:00"/>
    <s v="2024-08-02 17:49:28"/>
    <s v="2024-08-02 17:49:54"/>
    <s v="0000-00-00 00:00:00"/>
    <s v="2024-08-02"/>
    <s v="2024-08-02"/>
    <s v="2024-08-26"/>
    <s v="2024-10-31"/>
    <s v="2024-10-31"/>
    <x v="0"/>
    <s v="Toscana"/>
    <s v="24854"/>
    <x v="589"/>
    <m/>
    <x v="0"/>
    <n v="30"/>
    <x v="0"/>
    <x v="0"/>
    <x v="0"/>
    <n v="2259835.2000000002"/>
    <x v="0"/>
    <x v="0"/>
    <x v="0"/>
    <x v="7"/>
  </r>
  <r>
    <x v="558"/>
    <x v="422"/>
    <s v="CUBRIMIENTO"/>
    <x v="0"/>
    <m/>
    <s v="2024-07-23"/>
    <s v="2024-07-31"/>
    <s v="2024-08-01 08:35:34"/>
    <s v="0000-00-00 00:00:00"/>
    <s v="2024-08-02 17:49:28"/>
    <s v="2024-08-02 17:49:54"/>
    <s v="0000-00-00 00:00:00"/>
    <s v="2024-08-02"/>
    <s v="2024-08-02"/>
    <s v="2024-08-26"/>
    <s v="2024-10-31"/>
    <s v="2024-10-31"/>
    <x v="0"/>
    <s v="Toscana"/>
    <s v="25230"/>
    <x v="404"/>
    <m/>
    <x v="0"/>
    <n v="1"/>
    <x v="0"/>
    <x v="0"/>
    <x v="0"/>
    <n v="1750284.72"/>
    <x v="0"/>
    <x v="0"/>
    <x v="0"/>
    <x v="7"/>
  </r>
  <r>
    <x v="558"/>
    <x v="422"/>
    <s v="CUBRIMIENTO"/>
    <x v="0"/>
    <m/>
    <s v="2024-07-23"/>
    <s v="2024-07-31"/>
    <s v="2024-08-01 08:35:34"/>
    <s v="0000-00-00 00:00:00"/>
    <s v="2024-08-02 17:49:28"/>
    <s v="2024-08-02 17:49:54"/>
    <s v="0000-00-00 00:00:00"/>
    <s v="2024-08-02"/>
    <s v="2024-08-02"/>
    <s v="2024-08-26"/>
    <s v="2024-10-31"/>
    <s v="2024-10-31"/>
    <x v="0"/>
    <s v="Toscana"/>
    <s v="PZCH016"/>
    <x v="590"/>
    <m/>
    <x v="0"/>
    <n v="30"/>
    <x v="0"/>
    <x v="0"/>
    <x v="0"/>
    <n v="1022306.3999999999"/>
    <x v="0"/>
    <x v="0"/>
    <x v="0"/>
    <x v="7"/>
  </r>
  <r>
    <x v="559"/>
    <x v="61"/>
    <s v="CUBRIMIENTO"/>
    <x v="0"/>
    <m/>
    <s v="2024-07-23"/>
    <s v="2024-07-23"/>
    <s v="2024-07-23 14:00:12"/>
    <s v="2024-07-23 14:27:44"/>
    <s v="2024-07-26 07:44:26"/>
    <s v="2024-07-26 07:45:08"/>
    <s v="0000-00-00 00:00:00"/>
    <s v="2024-07-25"/>
    <s v="2024-07-29"/>
    <s v="2024-08-13"/>
    <s v="2024-08-19"/>
    <s v="2024-08-19"/>
    <x v="0"/>
    <s v="Bogota"/>
    <s v="PLT53"/>
    <x v="399"/>
    <m/>
    <x v="3"/>
    <n v="8"/>
    <x v="0"/>
    <x v="0"/>
    <x v="0"/>
    <n v="0"/>
    <x v="0"/>
    <x v="0"/>
    <x v="0"/>
    <x v="7"/>
  </r>
  <r>
    <x v="560"/>
    <x v="423"/>
    <s v="MUEBLES"/>
    <x v="0"/>
    <m/>
    <s v="2024-07-23"/>
    <s v="2024-07-23"/>
    <s v="2024-07-23 14:43:32"/>
    <s v="0000-00-00 00:00:00"/>
    <s v="0000-00-00 00:00:00"/>
    <s v="2024-07-24 16:50:49"/>
    <s v="0000-00-00 00:00:00"/>
    <s v="2024-07-24"/>
    <s v="2024-07-24"/>
    <s v="2024-07-25"/>
    <s v="2024-07-31"/>
    <s v="2024-07-31"/>
    <x v="7"/>
    <s v="Medellin"/>
    <s v="100196"/>
    <x v="218"/>
    <m/>
    <x v="0"/>
    <n v="1"/>
    <x v="0"/>
    <x v="0"/>
    <x v="0"/>
    <n v="169800"/>
    <x v="0"/>
    <x v="0"/>
    <x v="0"/>
    <x v="1"/>
  </r>
  <r>
    <x v="561"/>
    <x v="424"/>
    <s v="MUEBLES CC CUBRIMIENTOS"/>
    <x v="0"/>
    <m/>
    <s v="2024-07-23"/>
    <s v="2024-07-26"/>
    <s v="2024-07-30 10:45:10"/>
    <s v="0000-00-00 00:00:00"/>
    <s v="2024-08-01 08:45:23"/>
    <s v="2024-08-01 08:45:50"/>
    <s v="0000-00-00 00:00:00"/>
    <s v="2024-07-30"/>
    <s v="2024-07-30"/>
    <s v="2024-08-13"/>
    <s v="2024-08-20"/>
    <s v="2024-08-20"/>
    <x v="0"/>
    <s v="Bogota"/>
    <s v="2872"/>
    <x v="504"/>
    <m/>
    <x v="0"/>
    <n v="8"/>
    <x v="0"/>
    <x v="0"/>
    <x v="0"/>
    <n v="80000"/>
    <x v="0"/>
    <x v="0"/>
    <x v="0"/>
    <x v="7"/>
  </r>
  <r>
    <x v="561"/>
    <x v="424"/>
    <s v="MUEBLES CC CUBRIMIENTOS"/>
    <x v="0"/>
    <m/>
    <s v="2024-07-23"/>
    <s v="2024-07-26"/>
    <s v="2024-07-30 10:45:10"/>
    <s v="0000-00-00 00:00:00"/>
    <s v="2024-08-01 08:45:23"/>
    <s v="2024-08-01 08:45:50"/>
    <s v="0000-00-00 00:00:00"/>
    <s v="2024-07-30"/>
    <s v="2024-07-30"/>
    <s v="2024-08-13"/>
    <s v="2024-08-20"/>
    <s v="2024-08-20"/>
    <x v="0"/>
    <s v="Bogota"/>
    <s v="REP045"/>
    <x v="1"/>
    <m/>
    <x v="0"/>
    <n v="1"/>
    <x v="0"/>
    <x v="0"/>
    <x v="0"/>
    <n v="100000"/>
    <x v="0"/>
    <x v="0"/>
    <x v="0"/>
    <x v="7"/>
  </r>
  <r>
    <x v="562"/>
    <x v="425"/>
    <s v="CUBRIMIENTO"/>
    <x v="0"/>
    <m/>
    <s v="2024-07-23"/>
    <s v="2024-07-26"/>
    <s v="2024-07-30 11:13:47"/>
    <s v="2024-08-01 16:26:41"/>
    <s v="2024-08-11 20:48:24"/>
    <s v="2024-08-16 09:30:25"/>
    <s v="2024-11-19 09:53:28"/>
    <s v="2024-07-30"/>
    <s v="2024-08-04"/>
    <s v="2024-08-09"/>
    <s v="2024-08-11"/>
    <s v="2024-08-17"/>
    <x v="3"/>
    <s v="Barranquilla"/>
    <s v="1346"/>
    <x v="591"/>
    <m/>
    <x v="0"/>
    <n v="2"/>
    <x v="0"/>
    <x v="0"/>
    <x v="0"/>
    <n v="20880"/>
    <x v="0"/>
    <x v="0"/>
    <x v="0"/>
    <x v="7"/>
  </r>
  <r>
    <x v="562"/>
    <x v="425"/>
    <s v="CUBRIMIENTO"/>
    <x v="0"/>
    <m/>
    <s v="2024-07-23"/>
    <s v="2024-07-26"/>
    <s v="2024-07-30 11:13:47"/>
    <s v="2024-08-01 16:26:41"/>
    <s v="2024-08-11 20:48:24"/>
    <s v="2024-08-16 09:30:25"/>
    <s v="2024-11-19 09:53:28"/>
    <s v="2024-07-30"/>
    <s v="2024-08-04"/>
    <s v="2024-08-09"/>
    <s v="2024-08-11"/>
    <s v="2024-08-17"/>
    <x v="3"/>
    <s v="Barranquilla"/>
    <s v="18462"/>
    <x v="227"/>
    <m/>
    <x v="0"/>
    <n v="30"/>
    <x v="0"/>
    <x v="0"/>
    <x v="0"/>
    <n v="276750"/>
    <x v="0"/>
    <x v="0"/>
    <x v="0"/>
    <x v="7"/>
  </r>
  <r>
    <x v="562"/>
    <x v="425"/>
    <s v="CUBRIMIENTO"/>
    <x v="0"/>
    <m/>
    <s v="2024-07-23"/>
    <s v="2024-07-26"/>
    <s v="2024-07-30 11:13:47"/>
    <s v="2024-08-01 16:26:41"/>
    <s v="2024-08-11 20:48:24"/>
    <s v="2024-08-16 09:30:25"/>
    <s v="2024-11-19 09:53:28"/>
    <s v="2024-07-30"/>
    <s v="2024-08-04"/>
    <s v="2024-08-09"/>
    <s v="2024-08-11"/>
    <s v="2024-08-17"/>
    <x v="3"/>
    <s v="Barranquilla"/>
    <s v="25557"/>
    <x v="592"/>
    <m/>
    <x v="0"/>
    <n v="4"/>
    <x v="0"/>
    <x v="0"/>
    <x v="0"/>
    <n v="25920"/>
    <x v="0"/>
    <x v="0"/>
    <x v="0"/>
    <x v="7"/>
  </r>
  <r>
    <x v="562"/>
    <x v="425"/>
    <s v="CUBRIMIENTO"/>
    <x v="0"/>
    <m/>
    <s v="2024-07-23"/>
    <s v="2024-07-26"/>
    <s v="2024-07-30 11:13:47"/>
    <s v="2024-08-01 16:26:41"/>
    <s v="2024-08-11 20:48:24"/>
    <s v="2024-08-16 09:30:25"/>
    <s v="2024-11-19 09:53:28"/>
    <s v="2024-07-30"/>
    <s v="2024-08-04"/>
    <s v="2024-08-09"/>
    <s v="2024-08-11"/>
    <s v="2024-08-17"/>
    <x v="3"/>
    <s v="Barranquilla"/>
    <s v="26707"/>
    <x v="593"/>
    <m/>
    <x v="0"/>
    <n v="1"/>
    <x v="0"/>
    <x v="0"/>
    <x v="0"/>
    <n v="54000"/>
    <x v="0"/>
    <x v="0"/>
    <x v="0"/>
    <x v="7"/>
  </r>
  <r>
    <x v="562"/>
    <x v="425"/>
    <s v="CUBRIMIENTO"/>
    <x v="0"/>
    <m/>
    <s v="2024-07-23"/>
    <s v="2024-07-26"/>
    <s v="2024-07-30 11:13:47"/>
    <s v="2024-08-01 16:26:41"/>
    <s v="2024-08-11 20:48:24"/>
    <s v="2024-08-16 09:30:25"/>
    <s v="2024-11-19 09:53:28"/>
    <s v="2024-07-30"/>
    <s v="2024-08-04"/>
    <s v="2024-08-09"/>
    <s v="2024-08-11"/>
    <s v="2024-08-17"/>
    <x v="3"/>
    <s v="Barranquilla"/>
    <s v="26798"/>
    <x v="594"/>
    <m/>
    <x v="0"/>
    <n v="4"/>
    <x v="0"/>
    <x v="0"/>
    <x v="0"/>
    <n v="40320"/>
    <x v="0"/>
    <x v="0"/>
    <x v="0"/>
    <x v="7"/>
  </r>
  <r>
    <x v="562"/>
    <x v="425"/>
    <s v="CUBRIMIENTO"/>
    <x v="0"/>
    <m/>
    <s v="2024-07-23"/>
    <s v="2024-07-26"/>
    <s v="2024-07-30 11:13:47"/>
    <s v="2024-08-01 16:26:41"/>
    <s v="2024-08-11 20:48:24"/>
    <s v="2024-08-16 09:30:25"/>
    <s v="2024-11-19 09:53:28"/>
    <s v="2024-07-30"/>
    <s v="2024-08-04"/>
    <s v="2024-08-09"/>
    <s v="2024-08-11"/>
    <s v="2024-08-17"/>
    <x v="3"/>
    <s v="Barranquilla"/>
    <s v="27608"/>
    <x v="595"/>
    <m/>
    <x v="0"/>
    <n v="1"/>
    <x v="0"/>
    <x v="0"/>
    <x v="0"/>
    <n v="179280"/>
    <x v="0"/>
    <x v="0"/>
    <x v="0"/>
    <x v="7"/>
  </r>
  <r>
    <x v="562"/>
    <x v="425"/>
    <s v="CUBRIMIENTO"/>
    <x v="0"/>
    <m/>
    <s v="2024-07-23"/>
    <s v="2024-07-26"/>
    <s v="2024-07-30 11:13:47"/>
    <s v="2024-08-01 16:26:41"/>
    <s v="2024-08-11 20:48:24"/>
    <s v="2024-08-16 09:30:25"/>
    <s v="2024-11-19 09:53:28"/>
    <s v="2024-07-30"/>
    <s v="2024-08-04"/>
    <s v="2024-08-09"/>
    <s v="2024-08-11"/>
    <s v="2024-08-17"/>
    <x v="3"/>
    <s v="Barranquilla"/>
    <s v="3151"/>
    <x v="57"/>
    <m/>
    <x v="0"/>
    <n v="8"/>
    <x v="0"/>
    <x v="0"/>
    <x v="0"/>
    <n v="570000"/>
    <x v="0"/>
    <x v="0"/>
    <x v="0"/>
    <x v="7"/>
  </r>
  <r>
    <x v="562"/>
    <x v="425"/>
    <s v="CUBRIMIENTO"/>
    <x v="0"/>
    <m/>
    <s v="2024-07-23"/>
    <s v="2024-07-26"/>
    <s v="2024-07-30 11:13:47"/>
    <s v="2024-08-01 16:26:41"/>
    <s v="2024-08-11 20:48:24"/>
    <s v="2024-08-16 09:30:25"/>
    <s v="2024-11-19 09:53:28"/>
    <s v="2024-07-30"/>
    <s v="2024-08-04"/>
    <s v="2024-08-09"/>
    <s v="2024-08-11"/>
    <s v="2024-08-17"/>
    <x v="3"/>
    <s v="Barranquilla"/>
    <s v="3647"/>
    <x v="268"/>
    <m/>
    <x v="0"/>
    <n v="1"/>
    <x v="0"/>
    <x v="0"/>
    <x v="0"/>
    <n v="957150"/>
    <x v="0"/>
    <x v="0"/>
    <x v="0"/>
    <x v="7"/>
  </r>
  <r>
    <x v="562"/>
    <x v="425"/>
    <s v="CUBRIMIENTO"/>
    <x v="0"/>
    <m/>
    <s v="2024-07-23"/>
    <s v="2024-07-26"/>
    <s v="2024-07-30 11:13:47"/>
    <s v="2024-08-01 16:26:41"/>
    <s v="2024-08-11 20:48:24"/>
    <s v="2024-08-16 09:30:25"/>
    <s v="2024-11-19 09:53:28"/>
    <s v="2024-07-30"/>
    <s v="2024-08-04"/>
    <s v="2024-08-09"/>
    <s v="2024-08-11"/>
    <s v="2024-08-17"/>
    <x v="3"/>
    <s v="Barranquilla"/>
    <s v="6543"/>
    <x v="123"/>
    <m/>
    <x v="0"/>
    <n v="3"/>
    <x v="0"/>
    <x v="0"/>
    <x v="0"/>
    <n v="168480"/>
    <x v="0"/>
    <x v="0"/>
    <x v="0"/>
    <x v="7"/>
  </r>
  <r>
    <x v="562"/>
    <x v="425"/>
    <s v="CUBRIMIENTO"/>
    <x v="0"/>
    <m/>
    <s v="2024-07-23"/>
    <s v="2024-07-26"/>
    <s v="2024-07-30 11:13:47"/>
    <s v="2024-08-01 16:26:41"/>
    <s v="2024-08-11 20:48:24"/>
    <s v="2024-08-16 09:30:25"/>
    <s v="2024-11-19 09:53:28"/>
    <s v="2024-07-30"/>
    <s v="2024-08-04"/>
    <s v="2024-08-09"/>
    <s v="2024-08-11"/>
    <s v="2024-08-17"/>
    <x v="3"/>
    <s v="Barranquilla"/>
    <s v="CUBT03"/>
    <x v="66"/>
    <m/>
    <x v="4"/>
    <n v="1"/>
    <x v="159"/>
    <x v="0"/>
    <x v="66"/>
    <n v="1892699"/>
    <x v="0"/>
    <x v="0"/>
    <x v="0"/>
    <x v="7"/>
  </r>
  <r>
    <x v="562"/>
    <x v="425"/>
    <s v="CUBRIMIENTO"/>
    <x v="0"/>
    <m/>
    <s v="2024-07-23"/>
    <s v="2024-07-26"/>
    <s v="2024-07-30 11:13:47"/>
    <s v="2024-08-01 16:26:41"/>
    <s v="2024-08-11 20:48:24"/>
    <s v="2024-08-16 09:30:25"/>
    <s v="2024-11-19 09:53:28"/>
    <s v="2024-07-30"/>
    <s v="2024-08-04"/>
    <s v="2024-08-09"/>
    <s v="2024-08-11"/>
    <s v="2024-08-17"/>
    <x v="3"/>
    <s v="Barranquilla"/>
    <s v="REP036"/>
    <x v="72"/>
    <m/>
    <x v="0"/>
    <n v="1"/>
    <x v="0"/>
    <x v="0"/>
    <x v="0"/>
    <n v="400000"/>
    <x v="0"/>
    <x v="0"/>
    <x v="0"/>
    <x v="7"/>
  </r>
  <r>
    <x v="562"/>
    <x v="425"/>
    <s v="CUBRIMIENTO"/>
    <x v="0"/>
    <m/>
    <s v="2024-07-23"/>
    <s v="2024-07-26"/>
    <s v="2024-07-30 11:13:47"/>
    <s v="2024-08-01 16:26:41"/>
    <s v="2024-08-11 20:48:24"/>
    <s v="2024-08-16 09:30:25"/>
    <s v="2024-11-19 09:53:28"/>
    <s v="2024-07-30"/>
    <s v="2024-08-04"/>
    <s v="2024-08-09"/>
    <s v="2024-08-11"/>
    <s v="2024-08-17"/>
    <x v="3"/>
    <s v="Barranquilla"/>
    <s v="TRANSP05"/>
    <x v="198"/>
    <m/>
    <x v="0"/>
    <n v="1"/>
    <x v="0"/>
    <x v="0"/>
    <x v="0"/>
    <n v="500000"/>
    <x v="0"/>
    <x v="1"/>
    <x v="1"/>
    <x v="7"/>
  </r>
  <r>
    <x v="563"/>
    <x v="426"/>
    <s v="CUBRIMIENTO"/>
    <x v="0"/>
    <m/>
    <s v="2024-07-23"/>
    <s v="2024-07-23"/>
    <s v="2024-07-25 09:02:15"/>
    <s v="0000-00-00 00:00:00"/>
    <s v="2024-07-27 13:34:03"/>
    <s v="2024-08-06 15:22:41"/>
    <s v="2024-08-09 11:17:45"/>
    <s v="2024-07-25"/>
    <s v="2024-07-25"/>
    <s v="2024-07-26"/>
    <s v="2024-08-05"/>
    <s v="2024-08-09"/>
    <x v="3"/>
    <s v="Cali"/>
    <s v="7136"/>
    <x v="441"/>
    <m/>
    <x v="0"/>
    <n v="1"/>
    <x v="0"/>
    <x v="0"/>
    <x v="0"/>
    <n v="350000"/>
    <x v="0"/>
    <x v="1"/>
    <x v="1"/>
    <x v="1"/>
  </r>
  <r>
    <x v="564"/>
    <x v="427"/>
    <s v="CUBRIMIENTO"/>
    <x v="0"/>
    <m/>
    <s v="2024-07-23"/>
    <s v="2024-07-25"/>
    <s v="2024-07-29 11:12:58"/>
    <s v="0000-00-00 00:00:00"/>
    <s v="2024-08-29 07:08:30"/>
    <s v="2024-08-29 08:08:46"/>
    <s v="2024-10-29 08:30:08"/>
    <s v="2024-07-29"/>
    <s v="2024-07-29"/>
    <s v="2024-07-31"/>
    <s v="2024-08-06"/>
    <s v="2024-08-08"/>
    <x v="1"/>
    <s v="Medellin"/>
    <s v="5574"/>
    <x v="250"/>
    <m/>
    <x v="0"/>
    <n v="1"/>
    <x v="0"/>
    <x v="0"/>
    <x v="0"/>
    <n v="303307"/>
    <x v="0"/>
    <x v="0"/>
    <x v="0"/>
    <x v="1"/>
  </r>
  <r>
    <x v="564"/>
    <x v="427"/>
    <s v="CUBRIMIENTO"/>
    <x v="0"/>
    <m/>
    <s v="2024-07-23"/>
    <s v="2024-07-25"/>
    <s v="2024-07-29 11:12:58"/>
    <s v="0000-00-00 00:00:00"/>
    <s v="2024-08-29 07:08:30"/>
    <s v="2024-08-29 08:08:46"/>
    <s v="2024-10-29 08:30:08"/>
    <s v="2024-07-29"/>
    <s v="2024-07-29"/>
    <s v="2024-07-31"/>
    <s v="2024-08-06"/>
    <s v="2024-08-08"/>
    <x v="1"/>
    <s v="Medellin"/>
    <s v="SERV03"/>
    <x v="9"/>
    <m/>
    <x v="0"/>
    <n v="1"/>
    <x v="0"/>
    <x v="0"/>
    <x v="0"/>
    <n v="100000"/>
    <x v="0"/>
    <x v="1"/>
    <x v="1"/>
    <x v="1"/>
  </r>
  <r>
    <x v="564"/>
    <x v="427"/>
    <s v="CUBRIMIENTO"/>
    <x v="0"/>
    <m/>
    <s v="2024-07-23"/>
    <s v="2024-07-25"/>
    <s v="2024-07-29 11:12:58"/>
    <s v="0000-00-00 00:00:00"/>
    <s v="2024-08-29 07:08:30"/>
    <s v="2024-08-29 08:08:46"/>
    <s v="2024-10-29 08:30:08"/>
    <s v="2024-07-29"/>
    <s v="2024-07-29"/>
    <s v="2024-07-31"/>
    <s v="2024-08-06"/>
    <s v="2024-08-08"/>
    <x v="1"/>
    <s v="Medellin"/>
    <s v="SERVLAV01"/>
    <x v="173"/>
    <m/>
    <x v="0"/>
    <n v="1"/>
    <x v="0"/>
    <x v="0"/>
    <x v="0"/>
    <n v="250000"/>
    <x v="0"/>
    <x v="1"/>
    <x v="1"/>
    <x v="1"/>
  </r>
  <r>
    <x v="565"/>
    <x v="428"/>
    <s v="CUBRIMIENTO"/>
    <x v="0"/>
    <m/>
    <s v="2024-07-23"/>
    <s v="2024-07-23"/>
    <s v="2024-07-23 16:03:51"/>
    <s v="0000-00-00 00:00:00"/>
    <s v="2024-07-23 16:04:12"/>
    <s v="2024-07-23 18:00:58"/>
    <s v="0000-00-00 00:00:00"/>
    <s v="2024-07-24"/>
    <s v="2024-07-24"/>
    <s v="2024-07-26"/>
    <s v="2024-08-01"/>
    <s v="2024-08-01"/>
    <x v="0"/>
    <s v="Toscany"/>
    <s v="12788"/>
    <x v="586"/>
    <m/>
    <x v="0"/>
    <n v="8.5"/>
    <x v="0"/>
    <x v="0"/>
    <x v="0"/>
    <n v="1190000"/>
    <x v="0"/>
    <x v="0"/>
    <x v="0"/>
    <x v="1"/>
  </r>
  <r>
    <x v="566"/>
    <x v="257"/>
    <s v="CUBRIMIENTO"/>
    <x v="0"/>
    <m/>
    <s v="2024-07-23"/>
    <s v="2024-07-23"/>
    <s v="2024-07-24 08:07:58"/>
    <s v="0000-00-00 00:00:00"/>
    <s v="2024-07-24 08:08:14"/>
    <s v="2024-07-24 17:11:47"/>
    <s v="0000-00-00 00:00:00"/>
    <s v="2024-07-24"/>
    <s v="2024-07-24"/>
    <s v="2024-07-30"/>
    <s v="2024-08-01"/>
    <s v="2024-08-01"/>
    <x v="0"/>
    <s v="Toscany"/>
    <s v="11435"/>
    <x v="229"/>
    <m/>
    <x v="0"/>
    <n v="10"/>
    <x v="0"/>
    <x v="0"/>
    <x v="0"/>
    <n v="672270"/>
    <x v="0"/>
    <x v="0"/>
    <x v="0"/>
    <x v="1"/>
  </r>
  <r>
    <x v="567"/>
    <x v="429"/>
    <s v="CUBRIMIENTO"/>
    <x v="0"/>
    <m/>
    <s v="2024-07-23"/>
    <s v="2024-07-24"/>
    <s v="2024-07-24 11:17:57"/>
    <s v="0000-00-00 00:00:00"/>
    <s v="2024-07-24 11:18:03"/>
    <s v="2024-07-24 17:09:31"/>
    <s v="0000-00-00 00:00:00"/>
    <s v="2024-07-25"/>
    <s v="2024-07-25"/>
    <s v="2024-08-01"/>
    <s v="2024-08-07"/>
    <s v="2024-08-07"/>
    <x v="0"/>
    <s v="Toscany"/>
    <s v="21308"/>
    <x v="456"/>
    <m/>
    <x v="0"/>
    <n v="5.5"/>
    <x v="0"/>
    <x v="0"/>
    <x v="0"/>
    <n v="289300"/>
    <x v="0"/>
    <x v="0"/>
    <x v="0"/>
    <x v="7"/>
  </r>
  <r>
    <x v="567"/>
    <x v="429"/>
    <s v="CUBRIMIENTO"/>
    <x v="0"/>
    <m/>
    <s v="2024-07-23"/>
    <s v="2024-07-24"/>
    <s v="2024-07-24 11:17:57"/>
    <s v="0000-00-00 00:00:00"/>
    <s v="2024-07-24 11:18:03"/>
    <s v="2024-07-24 17:09:31"/>
    <s v="0000-00-00 00:00:00"/>
    <s v="2024-07-25"/>
    <s v="2024-07-25"/>
    <s v="2024-08-01"/>
    <s v="2024-08-07"/>
    <s v="2024-08-07"/>
    <x v="0"/>
    <s v="Toscany"/>
    <s v="5414"/>
    <x v="596"/>
    <m/>
    <x v="0"/>
    <n v="7.5"/>
    <x v="0"/>
    <x v="0"/>
    <x v="0"/>
    <n v="394500"/>
    <x v="0"/>
    <x v="0"/>
    <x v="0"/>
    <x v="7"/>
  </r>
  <r>
    <x v="568"/>
    <x v="430"/>
    <s v="MUEBLES CC CUBRIMIENTOS"/>
    <x v="0"/>
    <m/>
    <s v="2024-07-23"/>
    <s v="2024-07-25"/>
    <s v="2024-07-29 16:44:53"/>
    <s v="0000-00-00 00:00:00"/>
    <s v="2024-08-14 09:41:09"/>
    <s v="2024-08-14 09:41:26"/>
    <s v="0000-00-00 00:00:00"/>
    <s v="2024-07-29"/>
    <s v="2024-07-29"/>
    <s v="2024-08-30"/>
    <s v="2024-09-04"/>
    <s v="2024-09-04"/>
    <x v="7"/>
    <s v="Virtual"/>
    <s v="2488"/>
    <x v="597"/>
    <s v="LONA DICKSON GRIS FONDO ENTERO REF:6088"/>
    <x v="0"/>
    <n v="3"/>
    <x v="0"/>
    <x v="0"/>
    <x v="0"/>
    <n v="1225548"/>
    <x v="0"/>
    <x v="12"/>
    <x v="0"/>
    <x v="7"/>
  </r>
  <r>
    <x v="568"/>
    <x v="430"/>
    <s v="MUEBLES CC CUBRIMIENTOS"/>
    <x v="0"/>
    <m/>
    <s v="2024-07-23"/>
    <s v="2024-07-25"/>
    <s v="2024-07-29 16:44:53"/>
    <s v="0000-00-00 00:00:00"/>
    <s v="2024-08-14 09:41:09"/>
    <s v="2024-08-14 09:41:26"/>
    <s v="0000-00-00 00:00:00"/>
    <s v="2024-07-29"/>
    <s v="2024-07-29"/>
    <s v="2024-08-30"/>
    <s v="2024-09-04"/>
    <s v="2024-09-04"/>
    <x v="7"/>
    <s v="Virtual"/>
    <s v="REP040"/>
    <x v="37"/>
    <m/>
    <x v="0"/>
    <n v="3"/>
    <x v="0"/>
    <x v="0"/>
    <x v="0"/>
    <n v="1032600"/>
    <x v="0"/>
    <x v="0"/>
    <x v="0"/>
    <x v="7"/>
  </r>
  <r>
    <x v="569"/>
    <x v="431"/>
    <s v="MUEBLES CC CUBRIMIENTOS"/>
    <x v="0"/>
    <m/>
    <s v="2024-07-23"/>
    <s v="2024-08-12"/>
    <s v="0000-00-00 00:00:00"/>
    <s v="0000-00-00 00:00:00"/>
    <s v="2024-09-02 11:38:38"/>
    <s v="2024-09-18 15:37:51"/>
    <s v="2024-09-23 11:05:57"/>
    <s v="2024-08-14"/>
    <s v="2024-08-14"/>
    <s v="2024-09-09"/>
    <s v="2024-09-11"/>
    <s v="2024-09-13"/>
    <x v="3"/>
    <s v="Cali"/>
    <s v="100260"/>
    <x v="81"/>
    <s v="LONA DICKSON BEIGE *1.20 REF:0681"/>
    <x v="0"/>
    <n v="2"/>
    <x v="0"/>
    <x v="0"/>
    <x v="0"/>
    <n v="0"/>
    <x v="0"/>
    <x v="2"/>
    <x v="0"/>
    <x v="4"/>
  </r>
  <r>
    <x v="569"/>
    <x v="431"/>
    <s v="MUEBLES CC CUBRIMIENTOS"/>
    <x v="0"/>
    <m/>
    <s v="2024-07-23"/>
    <s v="2024-08-12"/>
    <s v="0000-00-00 00:00:00"/>
    <s v="0000-00-00 00:00:00"/>
    <s v="2024-09-02 11:38:38"/>
    <s v="2024-09-18 15:37:51"/>
    <s v="2024-09-23 11:05:57"/>
    <s v="2024-08-14"/>
    <s v="2024-08-14"/>
    <s v="2024-09-09"/>
    <s v="2024-09-11"/>
    <s v="2024-09-13"/>
    <x v="3"/>
    <s v="Cali"/>
    <s v="11456"/>
    <x v="320"/>
    <s v="FURNISCREEN BEIGE  2M EB4027W G8 625GR"/>
    <x v="0"/>
    <n v="4"/>
    <x v="0"/>
    <x v="0"/>
    <x v="0"/>
    <n v="0"/>
    <x v="0"/>
    <x v="2"/>
    <x v="0"/>
    <x v="4"/>
  </r>
  <r>
    <x v="569"/>
    <x v="431"/>
    <s v="MUEBLES CC CUBRIMIENTOS"/>
    <x v="0"/>
    <m/>
    <s v="2024-07-23"/>
    <s v="2024-08-12"/>
    <s v="0000-00-00 00:00:00"/>
    <s v="0000-00-00 00:00:00"/>
    <s v="2024-09-02 11:38:38"/>
    <s v="2024-09-18 15:37:51"/>
    <s v="2024-09-23 11:05:57"/>
    <s v="2024-08-14"/>
    <s v="2024-08-14"/>
    <s v="2024-09-09"/>
    <s v="2024-09-11"/>
    <s v="2024-09-13"/>
    <x v="3"/>
    <s v="Cali"/>
    <s v="13672"/>
    <x v="46"/>
    <s v="FURNISCREEN NEGRO 2M EB4027W G8 625GR"/>
    <x v="0"/>
    <n v="2"/>
    <x v="0"/>
    <x v="0"/>
    <x v="0"/>
    <n v="0"/>
    <x v="0"/>
    <x v="2"/>
    <x v="0"/>
    <x v="4"/>
  </r>
  <r>
    <x v="569"/>
    <x v="431"/>
    <s v="MUEBLES CC CUBRIMIENTOS"/>
    <x v="0"/>
    <m/>
    <s v="2024-07-23"/>
    <s v="2024-08-12"/>
    <s v="0000-00-00 00:00:00"/>
    <s v="0000-00-00 00:00:00"/>
    <s v="2024-09-02 11:38:38"/>
    <s v="2024-09-18 15:37:51"/>
    <s v="2024-09-23 11:05:57"/>
    <s v="2024-08-14"/>
    <s v="2024-08-14"/>
    <s v="2024-09-09"/>
    <s v="2024-09-11"/>
    <s v="2024-09-13"/>
    <x v="3"/>
    <s v="Cali"/>
    <s v="14788"/>
    <x v="598"/>
    <m/>
    <x v="4"/>
    <n v="1"/>
    <x v="0"/>
    <x v="0"/>
    <x v="0"/>
    <n v="0"/>
    <x v="0"/>
    <x v="2"/>
    <x v="0"/>
    <x v="4"/>
  </r>
  <r>
    <x v="569"/>
    <x v="431"/>
    <s v="MUEBLES CC CUBRIMIENTOS"/>
    <x v="0"/>
    <m/>
    <s v="2024-07-23"/>
    <s v="2024-08-12"/>
    <s v="0000-00-00 00:00:00"/>
    <s v="0000-00-00 00:00:00"/>
    <s v="2024-09-02 11:38:38"/>
    <s v="2024-09-18 15:37:51"/>
    <s v="2024-09-23 11:05:57"/>
    <s v="2024-08-14"/>
    <s v="2024-08-14"/>
    <s v="2024-09-09"/>
    <s v="2024-09-11"/>
    <s v="2024-09-13"/>
    <x v="3"/>
    <s v="Cali"/>
    <s v="7106"/>
    <x v="432"/>
    <m/>
    <x v="2"/>
    <n v="1"/>
    <x v="0"/>
    <x v="0"/>
    <x v="0"/>
    <n v="0"/>
    <x v="0"/>
    <x v="2"/>
    <x v="0"/>
    <x v="4"/>
  </r>
  <r>
    <x v="570"/>
    <x v="432"/>
    <s v="CUBRIMIENTO"/>
    <x v="0"/>
    <m/>
    <s v="2024-07-23"/>
    <s v="2024-07-29"/>
    <s v="2024-07-30 13:19:58"/>
    <s v="0000-00-00 00:00:00"/>
    <s v="2024-08-10 12:18:03"/>
    <s v="2024-08-15 08:03:04"/>
    <s v="0000-00-00 00:00:00"/>
    <s v="2024-07-31"/>
    <s v="2024-07-31"/>
    <s v="2024-08-26"/>
    <s v="2024-09-13"/>
    <s v="2024-09-13"/>
    <x v="3"/>
    <s v="Barranquilla"/>
    <s v="3151"/>
    <x v="57"/>
    <m/>
    <x v="0"/>
    <n v="36"/>
    <x v="0"/>
    <x v="0"/>
    <x v="0"/>
    <n v="1872000"/>
    <x v="0"/>
    <x v="0"/>
    <x v="0"/>
    <x v="7"/>
  </r>
  <r>
    <x v="570"/>
    <x v="432"/>
    <s v="CUBRIMIENTO"/>
    <x v="0"/>
    <m/>
    <s v="2024-07-23"/>
    <s v="2024-07-29"/>
    <s v="2024-07-30 13:19:58"/>
    <s v="0000-00-00 00:00:00"/>
    <s v="2024-08-10 12:18:03"/>
    <s v="2024-08-15 08:03:04"/>
    <s v="0000-00-00 00:00:00"/>
    <s v="2024-07-31"/>
    <s v="2024-07-31"/>
    <s v="2024-08-26"/>
    <s v="2024-09-13"/>
    <s v="2024-09-13"/>
    <x v="3"/>
    <s v="Barranquilla"/>
    <s v="6543"/>
    <x v="123"/>
    <m/>
    <x v="0"/>
    <n v="3"/>
    <x v="0"/>
    <x v="0"/>
    <x v="0"/>
    <n v="149760"/>
    <x v="0"/>
    <x v="0"/>
    <x v="0"/>
    <x v="7"/>
  </r>
  <r>
    <x v="570"/>
    <x v="432"/>
    <s v="CUBRIMIENTO"/>
    <x v="0"/>
    <m/>
    <s v="2024-07-23"/>
    <s v="2024-07-29"/>
    <s v="2024-07-30 13:19:58"/>
    <s v="0000-00-00 00:00:00"/>
    <s v="2024-08-10 12:18:03"/>
    <s v="2024-08-15 08:03:04"/>
    <s v="0000-00-00 00:00:00"/>
    <s v="2024-07-31"/>
    <s v="2024-07-31"/>
    <s v="2024-08-26"/>
    <s v="2024-09-13"/>
    <s v="2024-09-13"/>
    <x v="3"/>
    <s v="Barranquilla"/>
    <s v="EMPF20"/>
    <x v="599"/>
    <m/>
    <x v="0"/>
    <n v="4"/>
    <x v="0"/>
    <x v="0"/>
    <x v="0"/>
    <n v="91200"/>
    <x v="0"/>
    <x v="0"/>
    <x v="0"/>
    <x v="7"/>
  </r>
  <r>
    <x v="570"/>
    <x v="432"/>
    <s v="CUBRIMIENTO"/>
    <x v="0"/>
    <m/>
    <s v="2024-07-23"/>
    <s v="2024-07-29"/>
    <s v="2024-07-30 13:19:58"/>
    <s v="0000-00-00 00:00:00"/>
    <s v="2024-08-10 12:18:03"/>
    <s v="2024-08-15 08:03:04"/>
    <s v="0000-00-00 00:00:00"/>
    <s v="2024-07-31"/>
    <s v="2024-07-31"/>
    <s v="2024-08-26"/>
    <s v="2024-09-13"/>
    <s v="2024-09-13"/>
    <x v="3"/>
    <s v="Barranquilla"/>
    <s v="REP035"/>
    <x v="45"/>
    <m/>
    <x v="0"/>
    <n v="1"/>
    <x v="0"/>
    <x v="0"/>
    <x v="0"/>
    <n v="380000"/>
    <x v="0"/>
    <x v="0"/>
    <x v="0"/>
    <x v="7"/>
  </r>
  <r>
    <x v="570"/>
    <x v="432"/>
    <s v="CUBRIMIENTO"/>
    <x v="0"/>
    <m/>
    <s v="2024-07-23"/>
    <s v="2024-07-29"/>
    <s v="2024-07-30 13:19:58"/>
    <s v="0000-00-00 00:00:00"/>
    <s v="2024-08-10 12:18:03"/>
    <s v="2024-08-15 08:03:04"/>
    <s v="0000-00-00 00:00:00"/>
    <s v="2024-07-31"/>
    <s v="2024-07-31"/>
    <s v="2024-08-26"/>
    <s v="2024-09-13"/>
    <s v="2024-09-13"/>
    <x v="3"/>
    <s v="Barranquilla"/>
    <s v="REP036"/>
    <x v="72"/>
    <m/>
    <x v="0"/>
    <n v="1"/>
    <x v="0"/>
    <x v="0"/>
    <x v="0"/>
    <n v="417840"/>
    <x v="0"/>
    <x v="0"/>
    <x v="0"/>
    <x v="7"/>
  </r>
  <r>
    <x v="571"/>
    <x v="433"/>
    <s v="CUBRIMIENTO"/>
    <x v="0"/>
    <m/>
    <s v="2024-07-23"/>
    <s v="2024-07-31"/>
    <s v="2024-08-06 11:04:22"/>
    <s v="2024-08-12 17:35:23"/>
    <s v="2024-08-21 11:17:56"/>
    <s v="2024-08-28 07:09:35"/>
    <s v="2024-10-16 12:21:37"/>
    <s v="2024-08-02"/>
    <s v="2024-08-06"/>
    <s v="2024-08-13"/>
    <s v="2024-08-22"/>
    <s v="2024-08-29"/>
    <x v="1"/>
    <s v="Barranquilla"/>
    <s v="27249"/>
    <x v="64"/>
    <m/>
    <x v="0"/>
    <n v="1"/>
    <x v="0"/>
    <x v="0"/>
    <x v="0"/>
    <n v="156274"/>
    <x v="0"/>
    <x v="0"/>
    <x v="0"/>
    <x v="7"/>
  </r>
  <r>
    <x v="571"/>
    <x v="433"/>
    <s v="CUBRIMIENTO"/>
    <x v="0"/>
    <m/>
    <s v="2024-07-23"/>
    <s v="2024-07-31"/>
    <s v="2024-08-06 11:04:22"/>
    <s v="2024-08-12 17:35:23"/>
    <s v="2024-08-21 11:17:56"/>
    <s v="2024-08-28 07:09:35"/>
    <s v="2024-10-16 12:21:37"/>
    <s v="2024-08-02"/>
    <s v="2024-08-06"/>
    <s v="2024-08-13"/>
    <s v="2024-08-22"/>
    <s v="2024-08-29"/>
    <x v="1"/>
    <s v="Barranquilla"/>
    <s v="FLANCHE01"/>
    <x v="51"/>
    <m/>
    <x v="3"/>
    <n v="1"/>
    <x v="66"/>
    <x v="0"/>
    <x v="0"/>
    <n v="518482"/>
    <x v="0"/>
    <x v="0"/>
    <x v="0"/>
    <x v="7"/>
  </r>
  <r>
    <x v="571"/>
    <x v="433"/>
    <s v="CUBRIMIENTO"/>
    <x v="0"/>
    <m/>
    <s v="2024-07-23"/>
    <s v="2024-07-31"/>
    <s v="2024-08-06 11:04:22"/>
    <s v="2024-08-12 17:35:23"/>
    <s v="2024-08-21 11:17:56"/>
    <s v="2024-08-28 07:09:35"/>
    <s v="2024-10-16 12:21:37"/>
    <s v="2024-08-02"/>
    <s v="2024-08-06"/>
    <s v="2024-08-13"/>
    <s v="2024-08-22"/>
    <s v="2024-08-29"/>
    <x v="1"/>
    <s v="Barranquilla"/>
    <s v="SOMB03"/>
    <x v="161"/>
    <s v="LONA DICKSON NEGRO FONDO ENT REF:6028"/>
    <x v="3"/>
    <n v="1"/>
    <x v="113"/>
    <x v="0"/>
    <x v="13"/>
    <n v="6190292"/>
    <x v="0"/>
    <x v="6"/>
    <x v="8"/>
    <x v="7"/>
  </r>
  <r>
    <x v="571"/>
    <x v="433"/>
    <s v="CUBRIMIENTO"/>
    <x v="0"/>
    <m/>
    <s v="2024-07-23"/>
    <s v="2024-07-31"/>
    <s v="2024-08-06 11:04:22"/>
    <s v="2024-08-12 17:35:23"/>
    <s v="2024-08-21 11:17:56"/>
    <s v="2024-08-28 07:09:35"/>
    <s v="2024-10-16 12:21:37"/>
    <s v="2024-08-02"/>
    <s v="2024-08-06"/>
    <s v="2024-08-13"/>
    <s v="2024-08-22"/>
    <s v="2024-08-29"/>
    <x v="1"/>
    <s v="Barranquilla"/>
    <s v="TRANSP05"/>
    <x v="198"/>
    <m/>
    <x v="0"/>
    <n v="1"/>
    <x v="0"/>
    <x v="0"/>
    <x v="0"/>
    <n v="650000"/>
    <x v="0"/>
    <x v="1"/>
    <x v="1"/>
    <x v="7"/>
  </r>
  <r>
    <x v="572"/>
    <x v="280"/>
    <s v="CUBRIMIENTO"/>
    <x v="0"/>
    <m/>
    <s v="2024-07-23"/>
    <s v="2024-07-31"/>
    <s v="2024-08-08 17:08:24"/>
    <s v="0000-00-00 00:00:00"/>
    <s v="2024-08-11 21:53:50"/>
    <s v="2024-08-14 09:56:07"/>
    <s v="0000-00-00 00:00:00"/>
    <s v="2024-08-02"/>
    <s v="2024-08-02"/>
    <s v="2024-08-06"/>
    <s v="2024-08-07"/>
    <s v="2024-08-07"/>
    <x v="0"/>
    <s v="Cali"/>
    <s v="19498"/>
    <x v="600"/>
    <m/>
    <x v="0"/>
    <n v="1"/>
    <x v="0"/>
    <x v="0"/>
    <x v="0"/>
    <n v="4360500"/>
    <x v="0"/>
    <x v="0"/>
    <x v="0"/>
    <x v="7"/>
  </r>
  <r>
    <x v="572"/>
    <x v="280"/>
    <s v="CUBRIMIENTO"/>
    <x v="0"/>
    <m/>
    <s v="2024-07-23"/>
    <s v="2024-07-31"/>
    <s v="2024-08-08 17:08:24"/>
    <s v="0000-00-00 00:00:00"/>
    <s v="2024-08-11 21:53:50"/>
    <s v="2024-08-14 09:56:07"/>
    <s v="0000-00-00 00:00:00"/>
    <s v="2024-08-02"/>
    <s v="2024-08-02"/>
    <s v="2024-08-06"/>
    <s v="2024-08-07"/>
    <s v="2024-08-07"/>
    <x v="0"/>
    <s v="Cali"/>
    <s v="52188"/>
    <x v="317"/>
    <m/>
    <x v="0"/>
    <n v="1"/>
    <x v="0"/>
    <x v="0"/>
    <x v="0"/>
    <n v="25200"/>
    <x v="0"/>
    <x v="0"/>
    <x v="0"/>
    <x v="7"/>
  </r>
  <r>
    <x v="573"/>
    <x v="211"/>
    <s v="MUEBLES"/>
    <x v="0"/>
    <m/>
    <s v="2024-07-23"/>
    <s v="2024-08-20"/>
    <s v="2024-08-27 11:09:02"/>
    <s v="0000-00-00 00:00:00"/>
    <s v="0000-00-00 00:00:00"/>
    <s v="2024-09-02 14:26:11"/>
    <s v="0000-00-00 00:00:00"/>
    <s v="2024-08-21"/>
    <s v="2024-08-21"/>
    <s v="2024-08-22"/>
    <s v="2024-08-26"/>
    <s v="2024-08-26"/>
    <x v="7"/>
    <s v="Bogota"/>
    <s v="SERV08"/>
    <x v="2"/>
    <m/>
    <x v="0"/>
    <n v="1"/>
    <x v="0"/>
    <x v="0"/>
    <x v="0"/>
    <n v="270000"/>
    <x v="0"/>
    <x v="1"/>
    <x v="1"/>
    <x v="7"/>
  </r>
  <r>
    <x v="574"/>
    <x v="434"/>
    <s v="MUEBLES CC CUBRIMIENTOS"/>
    <x v="0"/>
    <m/>
    <s v="2024-07-24"/>
    <s v="2024-07-24"/>
    <s v="2024-07-25 09:41:09"/>
    <s v="0000-00-00 00:00:00"/>
    <s v="2024-08-09 09:42:02"/>
    <s v="2024-08-09 09:42:09"/>
    <s v="0000-00-00 00:00:00"/>
    <s v="2024-07-26"/>
    <s v="2024-07-26"/>
    <s v="2024-09-05"/>
    <s v="2024-09-12"/>
    <s v="2024-09-12"/>
    <x v="7"/>
    <s v="Virtual"/>
    <s v="2488"/>
    <x v="597"/>
    <s v="LONA DICKSON SALMON REF:6689"/>
    <x v="0"/>
    <n v="2"/>
    <x v="0"/>
    <x v="0"/>
    <x v="0"/>
    <n v="820432"/>
    <x v="0"/>
    <x v="12"/>
    <x v="0"/>
    <x v="4"/>
  </r>
  <r>
    <x v="574"/>
    <x v="434"/>
    <s v="MUEBLES CC CUBRIMIENTOS"/>
    <x v="0"/>
    <m/>
    <s v="2024-07-24"/>
    <s v="2024-07-24"/>
    <s v="2024-07-25 09:41:09"/>
    <s v="0000-00-00 00:00:00"/>
    <s v="2024-08-09 09:42:02"/>
    <s v="2024-08-09 09:42:09"/>
    <s v="0000-00-00 00:00:00"/>
    <s v="2024-07-26"/>
    <s v="2024-07-26"/>
    <s v="2024-09-05"/>
    <s v="2024-09-12"/>
    <s v="2024-09-12"/>
    <x v="7"/>
    <s v="Virtual"/>
    <s v="REP020"/>
    <x v="601"/>
    <m/>
    <x v="0"/>
    <n v="1"/>
    <x v="0"/>
    <x v="0"/>
    <x v="0"/>
    <n v="180000"/>
    <x v="0"/>
    <x v="0"/>
    <x v="0"/>
    <x v="4"/>
  </r>
  <r>
    <x v="574"/>
    <x v="434"/>
    <s v="MUEBLES CC CUBRIMIENTOS"/>
    <x v="0"/>
    <m/>
    <s v="2024-07-24"/>
    <s v="2024-07-24"/>
    <s v="2024-07-25 09:41:09"/>
    <s v="0000-00-00 00:00:00"/>
    <s v="2024-08-09 09:42:02"/>
    <s v="2024-08-09 09:42:09"/>
    <s v="0000-00-00 00:00:00"/>
    <s v="2024-07-26"/>
    <s v="2024-07-26"/>
    <s v="2024-09-05"/>
    <s v="2024-09-12"/>
    <s v="2024-09-12"/>
    <x v="7"/>
    <s v="Virtual"/>
    <s v="REP040"/>
    <x v="37"/>
    <m/>
    <x v="0"/>
    <n v="1"/>
    <x v="0"/>
    <x v="0"/>
    <x v="0"/>
    <n v="750000"/>
    <x v="0"/>
    <x v="0"/>
    <x v="0"/>
    <x v="4"/>
  </r>
  <r>
    <x v="574"/>
    <x v="434"/>
    <s v="MUEBLES CC CUBRIMIENTOS"/>
    <x v="0"/>
    <m/>
    <s v="2024-07-24"/>
    <s v="2024-07-24"/>
    <s v="2024-07-25 09:41:09"/>
    <s v="0000-00-00 00:00:00"/>
    <s v="2024-08-09 09:42:02"/>
    <s v="2024-08-09 09:42:09"/>
    <s v="0000-00-00 00:00:00"/>
    <s v="2024-07-26"/>
    <s v="2024-07-26"/>
    <s v="2024-09-05"/>
    <s v="2024-09-12"/>
    <s v="2024-09-12"/>
    <x v="7"/>
    <s v="Virtual"/>
    <s v="REP040"/>
    <x v="37"/>
    <m/>
    <x v="0"/>
    <n v="2"/>
    <x v="0"/>
    <x v="0"/>
    <x v="0"/>
    <n v="1050000"/>
    <x v="0"/>
    <x v="0"/>
    <x v="0"/>
    <x v="4"/>
  </r>
  <r>
    <x v="575"/>
    <x v="297"/>
    <s v="CUBRIMIENTO"/>
    <x v="0"/>
    <m/>
    <s v="2024-07-24"/>
    <s v="2024-07-24"/>
    <s v="2024-07-24 12:08:49"/>
    <s v="0000-00-00 00:00:00"/>
    <s v="2024-07-24 12:09:34"/>
    <s v="2024-07-24 17:08:34"/>
    <s v="0000-00-00 00:00:00"/>
    <s v="2024-07-25"/>
    <s v="2024-07-25"/>
    <s v="2024-07-30"/>
    <s v="2024-08-01"/>
    <s v="2024-08-01"/>
    <x v="0"/>
    <s v="Toscany"/>
    <s v="21308"/>
    <x v="456"/>
    <m/>
    <x v="0"/>
    <n v="6"/>
    <x v="0"/>
    <x v="0"/>
    <x v="0"/>
    <n v="315600"/>
    <x v="0"/>
    <x v="0"/>
    <x v="0"/>
    <x v="1"/>
  </r>
  <r>
    <x v="576"/>
    <x v="435"/>
    <s v="MUEBLES CC CUBRIMIENTOS"/>
    <x v="0"/>
    <m/>
    <s v="2024-07-24"/>
    <s v="2024-08-08"/>
    <s v="2024-08-16 08:35:45"/>
    <s v="0000-00-00 00:00:00"/>
    <s v="2024-09-03 09:42:58"/>
    <s v="2024-09-11 06:47:44"/>
    <s v="2024-10-25 12:26:56"/>
    <s v="2024-08-16"/>
    <s v="2024-08-16"/>
    <s v="2024-09-03"/>
    <s v="2024-09-09"/>
    <s v="2024-09-15"/>
    <x v="3"/>
    <s v="Barranquilla"/>
    <s v="11973"/>
    <x v="309"/>
    <m/>
    <x v="0"/>
    <n v="3"/>
    <x v="0"/>
    <x v="0"/>
    <x v="0"/>
    <n v="1635780"/>
    <x v="0"/>
    <x v="2"/>
    <x v="0"/>
    <x v="4"/>
  </r>
  <r>
    <x v="576"/>
    <x v="435"/>
    <s v="MUEBLES CC CUBRIMIENTOS"/>
    <x v="0"/>
    <m/>
    <s v="2024-07-24"/>
    <s v="2024-08-08"/>
    <s v="2024-08-16 08:35:45"/>
    <s v="0000-00-00 00:00:00"/>
    <s v="2024-09-03 09:42:58"/>
    <s v="2024-09-11 06:47:44"/>
    <s v="2024-10-25 12:26:56"/>
    <s v="2024-08-16"/>
    <s v="2024-08-16"/>
    <s v="2024-09-03"/>
    <s v="2024-09-09"/>
    <s v="2024-09-15"/>
    <x v="3"/>
    <s v="Barranquilla"/>
    <s v="13672"/>
    <x v="46"/>
    <s v="FURNISCREEN BEIGE  2M EB4027W G8 625GR"/>
    <x v="0"/>
    <n v="5"/>
    <x v="0"/>
    <x v="0"/>
    <x v="0"/>
    <n v="8032540"/>
    <x v="0"/>
    <x v="2"/>
    <x v="0"/>
    <x v="4"/>
  </r>
  <r>
    <x v="576"/>
    <x v="435"/>
    <s v="MUEBLES CC CUBRIMIENTOS"/>
    <x v="0"/>
    <m/>
    <s v="2024-07-24"/>
    <s v="2024-08-08"/>
    <s v="2024-08-16 08:35:45"/>
    <s v="0000-00-00 00:00:00"/>
    <s v="2024-09-03 09:42:58"/>
    <s v="2024-09-11 06:47:44"/>
    <s v="2024-10-25 12:26:56"/>
    <s v="2024-08-16"/>
    <s v="2024-08-16"/>
    <s v="2024-09-03"/>
    <s v="2024-09-09"/>
    <s v="2024-09-15"/>
    <x v="3"/>
    <s v="Barranquilla"/>
    <s v="TRANSP11"/>
    <x v="177"/>
    <m/>
    <x v="0"/>
    <n v="1"/>
    <x v="0"/>
    <x v="0"/>
    <x v="0"/>
    <n v="220000"/>
    <x v="0"/>
    <x v="0"/>
    <x v="0"/>
    <x v="4"/>
  </r>
  <r>
    <x v="577"/>
    <x v="112"/>
    <s v="MUEBLES CC CUBRIMIENTOS"/>
    <x v="0"/>
    <m/>
    <s v="2024-07-24"/>
    <s v="2024-07-24"/>
    <s v="2024-07-24 15:12:02"/>
    <s v="0000-00-00 00:00:00"/>
    <s v="2024-07-24 15:12:08"/>
    <s v="2024-08-29 08:51:20"/>
    <s v="0000-00-00 00:00:00"/>
    <s v="2024-07-25"/>
    <s v="2024-07-25"/>
    <s v="2024-07-29"/>
    <s v="2024-07-30"/>
    <s v="2024-07-30"/>
    <x v="0"/>
    <s v="Toscany"/>
    <s v="11435"/>
    <x v="229"/>
    <m/>
    <x v="0"/>
    <n v="1"/>
    <x v="0"/>
    <x v="0"/>
    <x v="0"/>
    <n v="67235"/>
    <x v="0"/>
    <x v="0"/>
    <x v="0"/>
    <x v="1"/>
  </r>
  <r>
    <x v="577"/>
    <x v="112"/>
    <s v="MUEBLES CC CUBRIMIENTOS"/>
    <x v="0"/>
    <m/>
    <s v="2024-07-24"/>
    <s v="2024-07-24"/>
    <s v="2024-07-24 15:12:02"/>
    <s v="0000-00-00 00:00:00"/>
    <s v="2024-07-24 15:12:08"/>
    <s v="2024-08-29 08:51:20"/>
    <s v="0000-00-00 00:00:00"/>
    <s v="2024-07-25"/>
    <s v="2024-07-25"/>
    <s v="2024-07-29"/>
    <s v="2024-07-30"/>
    <s v="2024-07-30"/>
    <x v="0"/>
    <s v="Toscany"/>
    <s v="7021"/>
    <x v="469"/>
    <m/>
    <x v="0"/>
    <n v="1"/>
    <x v="0"/>
    <x v="0"/>
    <x v="0"/>
    <n v="52650"/>
    <x v="0"/>
    <x v="0"/>
    <x v="0"/>
    <x v="1"/>
  </r>
  <r>
    <x v="578"/>
    <x v="436"/>
    <s v="CUBRIMIENTO"/>
    <x v="0"/>
    <m/>
    <s v="2021-06-03"/>
    <s v="2024-07-25"/>
    <s v="2024-07-29 11:09:56"/>
    <s v="0000-00-00 00:00:00"/>
    <s v="2024-08-01 12:11:27"/>
    <s v="2024-08-05 17:13:50"/>
    <s v="2024-08-20 09:29:58"/>
    <s v="2024-07-29"/>
    <s v="2024-07-29"/>
    <s v="2024-08-01"/>
    <s v="2024-08-05"/>
    <s v="2024-08-07"/>
    <x v="1"/>
    <s v="Medellin"/>
    <s v="1010135"/>
    <x v="602"/>
    <m/>
    <x v="0"/>
    <n v="3"/>
    <x v="0"/>
    <x v="0"/>
    <x v="0"/>
    <n v="49500"/>
    <x v="0"/>
    <x v="0"/>
    <x v="0"/>
    <x v="7"/>
  </r>
  <r>
    <x v="578"/>
    <x v="436"/>
    <s v="CUBRIMIENTO"/>
    <x v="0"/>
    <m/>
    <s v="2021-06-03"/>
    <s v="2024-07-25"/>
    <s v="2024-07-29 11:09:56"/>
    <s v="0000-00-00 00:00:00"/>
    <s v="2024-08-01 12:11:27"/>
    <s v="2024-08-05 17:13:50"/>
    <s v="2024-08-20 09:29:58"/>
    <s v="2024-07-29"/>
    <s v="2024-07-29"/>
    <s v="2024-08-01"/>
    <s v="2024-08-05"/>
    <s v="2024-08-07"/>
    <x v="1"/>
    <s v="Medellin"/>
    <s v="SERV03"/>
    <x v="9"/>
    <m/>
    <x v="0"/>
    <n v="1"/>
    <x v="0"/>
    <x v="0"/>
    <x v="0"/>
    <n v="50000"/>
    <x v="0"/>
    <x v="1"/>
    <x v="1"/>
    <x v="7"/>
  </r>
  <r>
    <x v="578"/>
    <x v="436"/>
    <s v="CUBRIMIENTO"/>
    <x v="0"/>
    <m/>
    <s v="2021-06-03"/>
    <s v="2024-07-25"/>
    <s v="2024-07-29 11:09:56"/>
    <s v="0000-00-00 00:00:00"/>
    <s v="2024-08-01 12:11:27"/>
    <s v="2024-08-05 17:13:50"/>
    <s v="2024-08-20 09:29:58"/>
    <s v="2024-07-29"/>
    <s v="2024-07-29"/>
    <s v="2024-08-01"/>
    <s v="2024-08-05"/>
    <s v="2024-08-07"/>
    <x v="1"/>
    <s v="Medellin"/>
    <s v="SERVLAV02"/>
    <x v="603"/>
    <m/>
    <x v="0"/>
    <n v="1"/>
    <x v="0"/>
    <x v="0"/>
    <x v="0"/>
    <n v="145000"/>
    <x v="0"/>
    <x v="1"/>
    <x v="1"/>
    <x v="7"/>
  </r>
  <r>
    <x v="579"/>
    <x v="437"/>
    <s v="CUBRIMIENTO"/>
    <x v="0"/>
    <m/>
    <s v="2024-07-25"/>
    <s v="2024-07-25"/>
    <s v="2024-07-25 15:34:37"/>
    <s v="0000-00-00 00:00:00"/>
    <s v="2024-07-27 14:19:43"/>
    <s v="2024-08-01 07:43:29"/>
    <s v="2024-08-02 13:45:06"/>
    <s v="2024-07-29"/>
    <s v="2024-07-29"/>
    <s v="2024-07-31"/>
    <s v="2024-08-01"/>
    <s v="2024-08-02"/>
    <x v="1"/>
    <s v="Cali"/>
    <s v="11443"/>
    <x v="368"/>
    <m/>
    <x v="0"/>
    <n v="2"/>
    <x v="0"/>
    <x v="0"/>
    <x v="0"/>
    <n v="30000"/>
    <x v="0"/>
    <x v="0"/>
    <x v="0"/>
    <x v="1"/>
  </r>
  <r>
    <x v="579"/>
    <x v="437"/>
    <s v="CUBRIMIENTO"/>
    <x v="0"/>
    <m/>
    <s v="2024-07-25"/>
    <s v="2024-07-25"/>
    <s v="2024-07-25 15:34:37"/>
    <s v="0000-00-00 00:00:00"/>
    <s v="2024-07-27 14:19:43"/>
    <s v="2024-08-01 07:43:29"/>
    <s v="2024-08-02 13:45:06"/>
    <s v="2024-07-29"/>
    <s v="2024-07-29"/>
    <s v="2024-07-31"/>
    <s v="2024-08-01"/>
    <s v="2024-08-02"/>
    <x v="1"/>
    <s v="Cali"/>
    <s v="7300"/>
    <x v="604"/>
    <m/>
    <x v="0"/>
    <n v="2"/>
    <x v="0"/>
    <x v="0"/>
    <x v="0"/>
    <n v="60000"/>
    <x v="0"/>
    <x v="0"/>
    <x v="0"/>
    <x v="1"/>
  </r>
  <r>
    <x v="580"/>
    <x v="438"/>
    <s v="MUEBLES CC CUBRIMIENTOS"/>
    <x v="0"/>
    <m/>
    <s v="2024-07-25"/>
    <s v="2024-07-25"/>
    <s v="2024-07-26 08:58:13"/>
    <s v="0000-00-00 00:00:00"/>
    <s v="0000-00-00 00:00:00"/>
    <s v="2024-08-15 16:55:59"/>
    <s v="2024-10-29 10:14:49"/>
    <s v="2024-07-26"/>
    <s v="2024-07-26"/>
    <s v="2024-08-27"/>
    <s v="2024-09-05"/>
    <s v="2024-09-09"/>
    <x v="1"/>
    <s v="Virtual"/>
    <s v="5443"/>
    <x v="165"/>
    <m/>
    <x v="4"/>
    <n v="2"/>
    <x v="0"/>
    <x v="0"/>
    <x v="0"/>
    <n v="1912756"/>
    <x v="0"/>
    <x v="2"/>
    <x v="0"/>
    <x v="7"/>
  </r>
  <r>
    <x v="580"/>
    <x v="438"/>
    <s v="MUEBLES CC CUBRIMIENTOS"/>
    <x v="0"/>
    <m/>
    <s v="2024-07-25"/>
    <s v="2024-07-25"/>
    <s v="2024-07-26 08:58:13"/>
    <s v="0000-00-00 00:00:00"/>
    <s v="0000-00-00 00:00:00"/>
    <s v="2024-08-15 16:55:59"/>
    <s v="2024-10-29 10:14:49"/>
    <s v="2024-07-26"/>
    <s v="2024-07-26"/>
    <s v="2024-08-27"/>
    <s v="2024-09-05"/>
    <s v="2024-09-09"/>
    <x v="1"/>
    <s v="Virtual"/>
    <s v="5452"/>
    <x v="465"/>
    <m/>
    <x v="4"/>
    <n v="4"/>
    <x v="0"/>
    <x v="0"/>
    <x v="0"/>
    <n v="3589632"/>
    <x v="0"/>
    <x v="2"/>
    <x v="0"/>
    <x v="7"/>
  </r>
  <r>
    <x v="580"/>
    <x v="438"/>
    <s v="MUEBLES CC CUBRIMIENTOS"/>
    <x v="0"/>
    <m/>
    <s v="2024-07-25"/>
    <s v="2024-07-25"/>
    <s v="2024-07-26 08:58:13"/>
    <s v="0000-00-00 00:00:00"/>
    <s v="0000-00-00 00:00:00"/>
    <s v="2024-08-15 16:55:59"/>
    <s v="2024-10-29 10:14:49"/>
    <s v="2024-07-26"/>
    <s v="2024-07-26"/>
    <s v="2024-08-27"/>
    <s v="2024-09-05"/>
    <s v="2024-09-09"/>
    <x v="1"/>
    <s v="Virtual"/>
    <s v="5575"/>
    <x v="605"/>
    <m/>
    <x v="0"/>
    <n v="16"/>
    <x v="0"/>
    <x v="0"/>
    <x v="0"/>
    <n v="121280"/>
    <x v="0"/>
    <x v="0"/>
    <x v="0"/>
    <x v="7"/>
  </r>
  <r>
    <x v="580"/>
    <x v="438"/>
    <s v="MUEBLES CC CUBRIMIENTOS"/>
    <x v="0"/>
    <m/>
    <s v="2024-07-25"/>
    <s v="2024-07-25"/>
    <s v="2024-07-26 08:58:13"/>
    <s v="0000-00-00 00:00:00"/>
    <s v="0000-00-00 00:00:00"/>
    <s v="2024-08-15 16:55:59"/>
    <s v="2024-10-29 10:14:49"/>
    <s v="2024-07-26"/>
    <s v="2024-07-26"/>
    <s v="2024-08-27"/>
    <s v="2024-09-05"/>
    <s v="2024-09-09"/>
    <x v="1"/>
    <s v="Virtual"/>
    <s v="TRANSP07"/>
    <x v="47"/>
    <m/>
    <x v="0"/>
    <n v="1"/>
    <x v="0"/>
    <x v="0"/>
    <x v="0"/>
    <n v="800000"/>
    <x v="0"/>
    <x v="0"/>
    <x v="0"/>
    <x v="7"/>
  </r>
  <r>
    <x v="581"/>
    <x v="439"/>
    <s v="CUBRIMIENTO"/>
    <x v="0"/>
    <m/>
    <s v="2024-07-25"/>
    <s v="2024-07-26"/>
    <s v="2024-07-29 14:50:45"/>
    <s v="0000-00-00 00:00:00"/>
    <s v="2024-07-30 15:01:14"/>
    <s v="2024-08-02 17:12:25"/>
    <s v="0000-00-00 00:00:00"/>
    <s v="2024-07-30"/>
    <s v="2024-07-30"/>
    <s v="2024-08-01"/>
    <s v="2024-08-02"/>
    <s v="2024-08-02"/>
    <x v="0"/>
    <s v="Cali"/>
    <s v="11435"/>
    <x v="229"/>
    <m/>
    <x v="0"/>
    <n v="1"/>
    <x v="0"/>
    <x v="0"/>
    <x v="0"/>
    <n v="105000"/>
    <x v="0"/>
    <x v="0"/>
    <x v="0"/>
    <x v="7"/>
  </r>
  <r>
    <x v="582"/>
    <x v="440"/>
    <s v="MUEBLES"/>
    <x v="0"/>
    <m/>
    <s v="2024-07-25"/>
    <s v="2024-07-30"/>
    <s v="2024-08-05 11:05:22"/>
    <s v="0000-00-00 00:00:00"/>
    <s v="0000-00-00 00:00:00"/>
    <s v="2024-08-06 16:49:02"/>
    <s v="0000-00-00 00:00:00"/>
    <s v="2024-07-31"/>
    <s v="2024-07-31"/>
    <s v="2024-08-01"/>
    <s v="2024-08-12"/>
    <s v="2024-08-12"/>
    <x v="7"/>
    <s v="Barranquilla"/>
    <s v="100196"/>
    <x v="218"/>
    <m/>
    <x v="0"/>
    <n v="3"/>
    <x v="0"/>
    <x v="0"/>
    <x v="0"/>
    <n v="509400"/>
    <x v="0"/>
    <x v="0"/>
    <x v="0"/>
    <x v="7"/>
  </r>
  <r>
    <x v="582"/>
    <x v="440"/>
    <s v="MUEBLES"/>
    <x v="0"/>
    <m/>
    <s v="2024-07-25"/>
    <s v="2024-07-30"/>
    <s v="2024-08-05 11:05:22"/>
    <s v="0000-00-00 00:00:00"/>
    <s v="0000-00-00 00:00:00"/>
    <s v="2024-08-06 16:49:02"/>
    <s v="0000-00-00 00:00:00"/>
    <s v="2024-07-31"/>
    <s v="2024-07-31"/>
    <s v="2024-08-01"/>
    <s v="2024-08-12"/>
    <s v="2024-08-12"/>
    <x v="7"/>
    <s v="Barranquilla"/>
    <s v="TRANSP11"/>
    <x v="177"/>
    <m/>
    <x v="0"/>
    <n v="1"/>
    <x v="0"/>
    <x v="0"/>
    <x v="0"/>
    <n v="40000"/>
    <x v="0"/>
    <x v="0"/>
    <x v="0"/>
    <x v="7"/>
  </r>
  <r>
    <x v="583"/>
    <x v="441"/>
    <s v="MUEBLES CC CUBRIMIENTOS"/>
    <x v="0"/>
    <m/>
    <s v="2024-07-25"/>
    <s v="2024-07-29"/>
    <s v="2024-07-30 10:18:00"/>
    <s v="0000-00-00 00:00:00"/>
    <s v="2025-01-08 15:23:46"/>
    <s v="2025-02-04 08:31:49"/>
    <s v="0000-00-00 00:00:00"/>
    <s v="2024-07-31"/>
    <s v="2024-07-31"/>
    <s v="2024-08-14"/>
    <s v="2024-08-19"/>
    <s v="2024-09-08"/>
    <x v="0"/>
    <s v="Cali"/>
    <s v="REP044"/>
    <x v="206"/>
    <m/>
    <x v="0"/>
    <n v="1"/>
    <x v="0"/>
    <x v="0"/>
    <x v="0"/>
    <n v="616500"/>
    <x v="0"/>
    <x v="1"/>
    <x v="1"/>
    <x v="7"/>
  </r>
  <r>
    <x v="583"/>
    <x v="441"/>
    <s v="MUEBLES CC CUBRIMIENTOS"/>
    <x v="0"/>
    <m/>
    <s v="2024-07-25"/>
    <s v="2024-07-29"/>
    <s v="2024-07-30 10:18:00"/>
    <s v="0000-00-00 00:00:00"/>
    <s v="2025-01-08 15:23:46"/>
    <s v="2025-02-04 08:31:49"/>
    <s v="0000-00-00 00:00:00"/>
    <s v="2024-07-31"/>
    <s v="2024-07-31"/>
    <s v="2024-08-14"/>
    <s v="2024-08-19"/>
    <s v="2024-09-08"/>
    <x v="0"/>
    <s v="Cali"/>
    <s v="TRANSP06"/>
    <x v="59"/>
    <m/>
    <x v="0"/>
    <n v="1"/>
    <x v="0"/>
    <x v="0"/>
    <x v="0"/>
    <n v="200000"/>
    <x v="0"/>
    <x v="1"/>
    <x v="1"/>
    <x v="7"/>
  </r>
  <r>
    <x v="584"/>
    <x v="442"/>
    <s v="MUEBLES"/>
    <x v="0"/>
    <m/>
    <s v="2024-07-26"/>
    <s v="2024-10-02"/>
    <s v="2024-10-02 15:24:23"/>
    <s v="0000-00-00 00:00:00"/>
    <s v="0000-00-00 00:00:00"/>
    <s v="2024-10-03 13:13:31"/>
    <s v="0000-00-00 00:00:00"/>
    <s v="2024-10-03"/>
    <s v="2024-10-03"/>
    <s v="2024-10-07"/>
    <s v="2024-10-08"/>
    <s v="2024-10-08"/>
    <x v="7"/>
    <s v="Cali"/>
    <s v="27313"/>
    <x v="61"/>
    <m/>
    <x v="0"/>
    <n v="1"/>
    <x v="0"/>
    <x v="0"/>
    <x v="0"/>
    <n v="448000"/>
    <x v="0"/>
    <x v="0"/>
    <x v="0"/>
    <x v="0"/>
  </r>
  <r>
    <x v="585"/>
    <x v="443"/>
    <s v="MUEBLES CC CUBRIMIENTOS"/>
    <x v="0"/>
    <m/>
    <s v="2024-07-26"/>
    <s v="2024-09-18"/>
    <s v="2024-09-23 13:37:40"/>
    <s v="0000-00-00 00:00:00"/>
    <s v="2024-10-10 14:30:02"/>
    <s v="2024-10-10 14:30:07"/>
    <s v="2024-10-22 17:35:40"/>
    <s v="2024-09-24"/>
    <s v="2024-09-24"/>
    <s v="2024-10-18"/>
    <s v="2024-10-20"/>
    <s v="2024-10-22"/>
    <x v="1"/>
    <s v="Bogota"/>
    <s v="5326"/>
    <x v="90"/>
    <m/>
    <x v="2"/>
    <n v="2"/>
    <x v="0"/>
    <x v="0"/>
    <x v="0"/>
    <n v="1180136"/>
    <x v="0"/>
    <x v="0"/>
    <x v="0"/>
    <x v="0"/>
  </r>
  <r>
    <x v="585"/>
    <x v="443"/>
    <s v="MUEBLES CC CUBRIMIENTOS"/>
    <x v="0"/>
    <m/>
    <s v="2024-07-26"/>
    <s v="2024-09-18"/>
    <s v="2024-09-23 13:37:40"/>
    <s v="0000-00-00 00:00:00"/>
    <s v="2024-10-10 14:30:02"/>
    <s v="2024-10-10 14:30:07"/>
    <s v="2024-10-22 17:35:40"/>
    <s v="2024-09-24"/>
    <s v="2024-09-24"/>
    <s v="2024-10-18"/>
    <s v="2024-10-20"/>
    <s v="2024-10-22"/>
    <x v="1"/>
    <s v="Bogota"/>
    <s v="9327"/>
    <x v="205"/>
    <s v="LONA DICKSON CRUDO REF:6020"/>
    <x v="4"/>
    <n v="2"/>
    <x v="0"/>
    <x v="0"/>
    <x v="0"/>
    <n v="5322446"/>
    <x v="0"/>
    <x v="0"/>
    <x v="0"/>
    <x v="0"/>
  </r>
  <r>
    <x v="586"/>
    <x v="444"/>
    <s v="CUBRIMIENTO"/>
    <x v="0"/>
    <m/>
    <s v="2024-07-26"/>
    <s v="2024-10-29"/>
    <s v="2024-11-09 13:42:49"/>
    <s v="2024-11-12 18:32:07"/>
    <s v="2024-11-21 17:15:04"/>
    <s v="2024-11-21 17:15:23"/>
    <s v="2025-01-17 16:40:09"/>
    <s v="2024-11-09"/>
    <s v="2024-11-10"/>
    <s v="2024-11-24"/>
    <s v="2024-12-13"/>
    <s v="2024-12-15"/>
    <x v="3"/>
    <s v="Cali"/>
    <s v="REP044"/>
    <x v="206"/>
    <m/>
    <x v="0"/>
    <n v="1"/>
    <x v="0"/>
    <x v="0"/>
    <x v="0"/>
    <n v="640000"/>
    <x v="0"/>
    <x v="1"/>
    <x v="1"/>
    <x v="3"/>
  </r>
  <r>
    <x v="586"/>
    <x v="444"/>
    <s v="CUBRIMIENTO"/>
    <x v="0"/>
    <m/>
    <s v="2024-07-26"/>
    <s v="2024-10-29"/>
    <s v="2024-11-09 13:42:49"/>
    <s v="2024-11-12 18:32:07"/>
    <s v="2024-11-21 17:15:04"/>
    <s v="2024-11-21 17:15:23"/>
    <s v="2025-01-17 16:40:09"/>
    <s v="2024-11-09"/>
    <s v="2024-11-10"/>
    <s v="2024-11-24"/>
    <s v="2024-12-13"/>
    <s v="2024-12-15"/>
    <x v="3"/>
    <s v="Cali"/>
    <s v="SERV03"/>
    <x v="9"/>
    <m/>
    <x v="0"/>
    <n v="1"/>
    <x v="0"/>
    <x v="0"/>
    <x v="0"/>
    <n v="960000"/>
    <x v="0"/>
    <x v="1"/>
    <x v="1"/>
    <x v="3"/>
  </r>
  <r>
    <x v="586"/>
    <x v="444"/>
    <s v="CUBRIMIENTO"/>
    <x v="0"/>
    <m/>
    <s v="2024-07-26"/>
    <s v="2024-10-29"/>
    <s v="2024-11-09 13:42:49"/>
    <s v="2024-11-12 18:32:07"/>
    <s v="2024-11-21 17:15:04"/>
    <s v="2024-11-21 17:15:23"/>
    <s v="2025-01-17 16:40:09"/>
    <s v="2024-11-09"/>
    <s v="2024-11-10"/>
    <s v="2024-11-24"/>
    <s v="2024-12-13"/>
    <s v="2024-12-15"/>
    <x v="3"/>
    <s v="Cali"/>
    <s v="SERV09"/>
    <x v="584"/>
    <m/>
    <x v="0"/>
    <n v="1"/>
    <x v="0"/>
    <x v="0"/>
    <x v="0"/>
    <n v="456200"/>
    <x v="0"/>
    <x v="1"/>
    <x v="1"/>
    <x v="3"/>
  </r>
  <r>
    <x v="586"/>
    <x v="444"/>
    <s v="CUBRIMIENTO"/>
    <x v="0"/>
    <m/>
    <s v="2024-07-26"/>
    <s v="2024-10-29"/>
    <s v="2024-11-09 13:42:49"/>
    <s v="2024-11-12 18:32:07"/>
    <s v="2024-11-21 17:15:04"/>
    <s v="2024-11-21 17:15:23"/>
    <s v="2025-01-17 16:40:09"/>
    <s v="2024-11-09"/>
    <s v="2024-11-10"/>
    <s v="2024-11-24"/>
    <s v="2024-12-13"/>
    <s v="2024-12-15"/>
    <x v="3"/>
    <s v="Cali"/>
    <s v="SOMB0201**"/>
    <x v="606"/>
    <s v="LONA DICKSON NEGRO FONDO ENT REF:6028"/>
    <x v="0"/>
    <n v="3"/>
    <x v="43"/>
    <x v="0"/>
    <x v="3"/>
    <n v="4800000"/>
    <x v="0"/>
    <x v="0"/>
    <x v="0"/>
    <x v="3"/>
  </r>
  <r>
    <x v="586"/>
    <x v="444"/>
    <s v="CUBRIMIENTO"/>
    <x v="0"/>
    <m/>
    <s v="2024-07-26"/>
    <s v="2024-10-29"/>
    <s v="2024-11-09 13:42:49"/>
    <s v="2024-11-12 18:32:07"/>
    <s v="2024-11-21 17:15:04"/>
    <s v="2024-11-21 17:15:23"/>
    <s v="2025-01-17 16:40:09"/>
    <s v="2024-11-09"/>
    <s v="2024-11-10"/>
    <s v="2024-11-24"/>
    <s v="2024-12-13"/>
    <s v="2024-12-15"/>
    <x v="3"/>
    <s v="Cali"/>
    <s v="TRANSP06"/>
    <x v="59"/>
    <m/>
    <x v="0"/>
    <n v="1"/>
    <x v="0"/>
    <x v="0"/>
    <x v="0"/>
    <n v="480000"/>
    <x v="0"/>
    <x v="1"/>
    <x v="1"/>
    <x v="3"/>
  </r>
  <r>
    <x v="587"/>
    <x v="445"/>
    <s v="MUEBLES CC CUBRIMIENTOS"/>
    <x v="0"/>
    <m/>
    <s v="2024-07-26"/>
    <s v="2024-07-30"/>
    <s v="2024-08-05 11:50:58"/>
    <s v="0000-00-00 00:00:00"/>
    <s v="0000-00-00 00:00:00"/>
    <s v="2024-08-13 07:29:16"/>
    <s v="0000-00-00 00:00:00"/>
    <s v="2024-07-31"/>
    <s v="2024-07-31"/>
    <s v="2024-08-19"/>
    <s v="2024-10-23"/>
    <s v="2024-10-23"/>
    <x v="3"/>
    <s v="Barranquilla"/>
    <s v="19200"/>
    <x v="607"/>
    <m/>
    <x v="0"/>
    <n v="4"/>
    <x v="0"/>
    <x v="0"/>
    <x v="0"/>
    <n v="25200"/>
    <x v="0"/>
    <x v="0"/>
    <x v="0"/>
    <x v="7"/>
  </r>
  <r>
    <x v="587"/>
    <x v="445"/>
    <s v="MUEBLES CC CUBRIMIENTOS"/>
    <x v="0"/>
    <m/>
    <s v="2024-07-26"/>
    <s v="2024-07-30"/>
    <s v="2024-08-05 11:50:58"/>
    <s v="0000-00-00 00:00:00"/>
    <s v="0000-00-00 00:00:00"/>
    <s v="2024-08-13 07:29:16"/>
    <s v="0000-00-00 00:00:00"/>
    <s v="2024-07-31"/>
    <s v="2024-07-31"/>
    <s v="2024-08-19"/>
    <s v="2024-10-23"/>
    <s v="2024-10-23"/>
    <x v="3"/>
    <s v="Barranquilla"/>
    <s v="7103"/>
    <x v="608"/>
    <m/>
    <x v="0"/>
    <n v="4"/>
    <x v="0"/>
    <x v="0"/>
    <x v="0"/>
    <n v="92800"/>
    <x v="0"/>
    <x v="0"/>
    <x v="0"/>
    <x v="7"/>
  </r>
  <r>
    <x v="587"/>
    <x v="445"/>
    <s v="MUEBLES CC CUBRIMIENTOS"/>
    <x v="0"/>
    <m/>
    <s v="2024-07-26"/>
    <s v="2024-07-30"/>
    <s v="2024-08-05 11:50:58"/>
    <s v="0000-00-00 00:00:00"/>
    <s v="0000-00-00 00:00:00"/>
    <s v="2024-08-13 07:29:16"/>
    <s v="0000-00-00 00:00:00"/>
    <s v="2024-07-31"/>
    <s v="2024-07-31"/>
    <s v="2024-08-19"/>
    <s v="2024-10-23"/>
    <s v="2024-10-23"/>
    <x v="3"/>
    <s v="Barranquilla"/>
    <s v="7213"/>
    <x v="539"/>
    <m/>
    <x v="0"/>
    <n v="8"/>
    <x v="0"/>
    <x v="0"/>
    <x v="0"/>
    <n v="112000"/>
    <x v="0"/>
    <x v="0"/>
    <x v="0"/>
    <x v="7"/>
  </r>
  <r>
    <x v="587"/>
    <x v="445"/>
    <s v="MUEBLES CC CUBRIMIENTOS"/>
    <x v="0"/>
    <m/>
    <s v="2024-07-26"/>
    <s v="2024-07-30"/>
    <s v="2024-08-05 11:50:58"/>
    <s v="0000-00-00 00:00:00"/>
    <s v="0000-00-00 00:00:00"/>
    <s v="2024-08-13 07:29:16"/>
    <s v="0000-00-00 00:00:00"/>
    <s v="2024-07-31"/>
    <s v="2024-07-31"/>
    <s v="2024-08-19"/>
    <s v="2024-10-23"/>
    <s v="2024-10-23"/>
    <x v="3"/>
    <s v="Barranquilla"/>
    <s v="8245"/>
    <x v="609"/>
    <m/>
    <x v="0"/>
    <n v="4"/>
    <x v="0"/>
    <x v="0"/>
    <x v="0"/>
    <n v="76000"/>
    <x v="0"/>
    <x v="0"/>
    <x v="0"/>
    <x v="7"/>
  </r>
  <r>
    <x v="587"/>
    <x v="445"/>
    <s v="MUEBLES CC CUBRIMIENTOS"/>
    <x v="0"/>
    <m/>
    <s v="2024-07-26"/>
    <s v="2024-07-30"/>
    <s v="2024-08-05 11:50:58"/>
    <s v="0000-00-00 00:00:00"/>
    <s v="0000-00-00 00:00:00"/>
    <s v="2024-08-13 07:29:16"/>
    <s v="0000-00-00 00:00:00"/>
    <s v="2024-07-31"/>
    <s v="2024-07-31"/>
    <s v="2024-08-19"/>
    <s v="2024-10-23"/>
    <s v="2024-10-23"/>
    <x v="3"/>
    <s v="Barranquilla"/>
    <s v="9382"/>
    <x v="610"/>
    <m/>
    <x v="0"/>
    <n v="4"/>
    <x v="0"/>
    <x v="0"/>
    <x v="0"/>
    <n v="66208"/>
    <x v="0"/>
    <x v="0"/>
    <x v="0"/>
    <x v="7"/>
  </r>
  <r>
    <x v="587"/>
    <x v="445"/>
    <s v="MUEBLES CC CUBRIMIENTOS"/>
    <x v="0"/>
    <m/>
    <s v="2024-07-26"/>
    <s v="2024-07-30"/>
    <s v="2024-08-05 11:50:58"/>
    <s v="0000-00-00 00:00:00"/>
    <s v="0000-00-00 00:00:00"/>
    <s v="2024-08-13 07:29:16"/>
    <s v="0000-00-00 00:00:00"/>
    <s v="2024-07-31"/>
    <s v="2024-07-31"/>
    <s v="2024-08-19"/>
    <s v="2024-10-23"/>
    <s v="2024-10-23"/>
    <x v="3"/>
    <s v="Barranquilla"/>
    <s v="974"/>
    <x v="611"/>
    <m/>
    <x v="0"/>
    <n v="12"/>
    <x v="0"/>
    <x v="0"/>
    <x v="0"/>
    <n v="4848"/>
    <x v="0"/>
    <x v="0"/>
    <x v="0"/>
    <x v="7"/>
  </r>
  <r>
    <x v="588"/>
    <x v="341"/>
    <s v="CUBRIMIENTO"/>
    <x v="0"/>
    <m/>
    <s v="2024-07-26"/>
    <s v="2024-07-26"/>
    <s v="2024-07-29 11:52:42"/>
    <s v="0000-00-00 00:00:00"/>
    <s v="2024-07-29 11:52:47"/>
    <s v="2024-07-30 09:21:28"/>
    <s v="0000-00-00 00:00:00"/>
    <s v="2024-07-29"/>
    <s v="2024-07-29"/>
    <s v="2024-08-16"/>
    <s v="2024-08-27"/>
    <s v="2024-08-27"/>
    <x v="0"/>
    <s v="Toscany"/>
    <s v="12569"/>
    <x v="367"/>
    <m/>
    <x v="0"/>
    <n v="61"/>
    <x v="0"/>
    <x v="0"/>
    <x v="0"/>
    <n v="3050000"/>
    <x v="0"/>
    <x v="0"/>
    <x v="0"/>
    <x v="7"/>
  </r>
  <r>
    <x v="589"/>
    <x v="265"/>
    <s v="CUBRIMIENTO"/>
    <x v="0"/>
    <m/>
    <s v="2024-07-26"/>
    <s v="2024-07-29"/>
    <s v="2024-07-29 14:56:36"/>
    <s v="0000-00-00 00:00:00"/>
    <s v="2024-07-29 14:56:41"/>
    <s v="2024-07-30 09:16:21"/>
    <s v="0000-00-00 00:00:00"/>
    <s v="2024-07-30"/>
    <s v="2024-07-30"/>
    <s v="2024-08-08"/>
    <s v="2024-08-14"/>
    <s v="2024-08-14"/>
    <x v="0"/>
    <s v="Toscany"/>
    <s v="29"/>
    <x v="280"/>
    <m/>
    <x v="0"/>
    <n v="25"/>
    <x v="0"/>
    <x v="0"/>
    <x v="0"/>
    <n v="1315000"/>
    <x v="0"/>
    <x v="0"/>
    <x v="0"/>
    <x v="7"/>
  </r>
  <r>
    <x v="590"/>
    <x v="446"/>
    <s v="MUEBLES CC CUBRIMIENTOS"/>
    <x v="0"/>
    <m/>
    <s v="2024-07-27"/>
    <s v="2024-08-31"/>
    <s v="2024-09-03 13:15:42"/>
    <s v="0000-00-00 00:00:00"/>
    <s v="2024-09-20 09:12:12"/>
    <s v="2024-09-21 11:26:10"/>
    <s v="2024-10-01 15:16:18"/>
    <s v="2024-09-03"/>
    <s v="2024-09-03"/>
    <s v="2024-09-25"/>
    <s v="2024-10-01"/>
    <s v="2024-10-03"/>
    <x v="1"/>
    <s v="Bogota"/>
    <s v="11391"/>
    <x v="374"/>
    <m/>
    <x v="5"/>
    <n v="1"/>
    <x v="0"/>
    <x v="0"/>
    <x v="0"/>
    <n v="1440620"/>
    <x v="0"/>
    <x v="0"/>
    <x v="0"/>
    <x v="4"/>
  </r>
  <r>
    <x v="590"/>
    <x v="446"/>
    <s v="MUEBLES CC CUBRIMIENTOS"/>
    <x v="0"/>
    <m/>
    <s v="2024-07-27"/>
    <s v="2024-08-31"/>
    <s v="2024-09-03 13:15:42"/>
    <s v="0000-00-00 00:00:00"/>
    <s v="2024-09-20 09:12:12"/>
    <s v="2024-09-21 11:26:10"/>
    <s v="2024-10-01 15:16:18"/>
    <s v="2024-09-03"/>
    <s v="2024-09-03"/>
    <s v="2024-09-25"/>
    <s v="2024-10-01"/>
    <s v="2024-10-03"/>
    <x v="1"/>
    <s v="Bogota"/>
    <s v="9713"/>
    <x v="583"/>
    <s v="LONA DICKSON BEIGE VETEADO REF:8904"/>
    <x v="0"/>
    <n v="1"/>
    <x v="0"/>
    <x v="0"/>
    <x v="0"/>
    <n v="2446794"/>
    <x v="0"/>
    <x v="0"/>
    <x v="0"/>
    <x v="4"/>
  </r>
  <r>
    <x v="591"/>
    <x v="447"/>
    <s v="MUEBLES"/>
    <x v="0"/>
    <m/>
    <s v="2024-07-27"/>
    <s v="2024-07-27"/>
    <s v="2024-07-29 12:24:23"/>
    <s v="0000-00-00 00:00:00"/>
    <s v="0000-00-00 00:00:00"/>
    <s v="2024-07-30 16:42:52"/>
    <s v="2024-08-02 16:17:55"/>
    <s v="2024-07-29"/>
    <s v="2024-07-29"/>
    <s v="2024-09-02"/>
    <s v="2024-09-05"/>
    <s v="2024-09-10"/>
    <x v="1"/>
    <s v="Bogota"/>
    <s v="14785"/>
    <x v="84"/>
    <m/>
    <x v="0"/>
    <n v="4"/>
    <x v="0"/>
    <x v="0"/>
    <x v="0"/>
    <n v="2360296"/>
    <x v="0"/>
    <x v="2"/>
    <x v="0"/>
    <x v="4"/>
  </r>
  <r>
    <x v="591"/>
    <x v="447"/>
    <s v="MUEBLES"/>
    <x v="0"/>
    <m/>
    <s v="2024-07-27"/>
    <s v="2024-07-27"/>
    <s v="2024-07-29 12:24:23"/>
    <s v="0000-00-00 00:00:00"/>
    <s v="0000-00-00 00:00:00"/>
    <s v="2024-07-30 16:42:52"/>
    <s v="2024-08-02 16:17:55"/>
    <s v="2024-07-29"/>
    <s v="2024-07-29"/>
    <s v="2024-09-02"/>
    <s v="2024-09-05"/>
    <s v="2024-09-10"/>
    <x v="1"/>
    <s v="Bogota"/>
    <s v="9689"/>
    <x v="518"/>
    <m/>
    <x v="0"/>
    <n v="1"/>
    <x v="0"/>
    <x v="0"/>
    <x v="0"/>
    <n v="5480981"/>
    <x v="0"/>
    <x v="2"/>
    <x v="0"/>
    <x v="4"/>
  </r>
  <r>
    <x v="592"/>
    <x v="447"/>
    <s v="MUEBLES"/>
    <x v="0"/>
    <m/>
    <s v="2024-07-27"/>
    <s v="2024-07-27"/>
    <s v="2024-07-29 12:19:05"/>
    <s v="0000-00-00 00:00:00"/>
    <s v="0000-00-00 00:00:00"/>
    <s v="2024-09-04 09:50:19"/>
    <s v="2024-09-10 13:13:22"/>
    <s v="2024-07-29"/>
    <s v="2024-07-29"/>
    <s v="2024-09-03"/>
    <s v="2024-09-06"/>
    <s v="2024-09-10"/>
    <x v="1"/>
    <s v="Bogota"/>
    <s v="2000012"/>
    <x v="517"/>
    <m/>
    <x v="0"/>
    <n v="2"/>
    <x v="0"/>
    <x v="0"/>
    <x v="0"/>
    <n v="2304000"/>
    <x v="0"/>
    <x v="0"/>
    <x v="0"/>
    <x v="4"/>
  </r>
  <r>
    <x v="593"/>
    <x v="448"/>
    <s v="MUEBLES CC CUBRIMIENTOS"/>
    <x v="0"/>
    <m/>
    <s v="2024-07-27"/>
    <s v="2024-07-29"/>
    <s v="2024-07-30 10:21:25"/>
    <s v="0000-00-00 00:00:00"/>
    <s v="2024-08-22 08:36:41"/>
    <s v="2024-09-02 10:04:36"/>
    <s v="2024-09-12 17:18:02"/>
    <s v="2024-07-31"/>
    <s v="2024-07-31"/>
    <s v="2024-08-26"/>
    <s v="2024-09-06"/>
    <s v="2024-09-14"/>
    <x v="1"/>
    <s v="Bogota"/>
    <s v="5520"/>
    <x v="384"/>
    <s v="LONA DICKSON AZUL VETEADO REF:U391"/>
    <x v="0"/>
    <n v="1"/>
    <x v="0"/>
    <x v="0"/>
    <x v="0"/>
    <n v="7563022"/>
    <x v="0"/>
    <x v="0"/>
    <x v="0"/>
    <x v="7"/>
  </r>
  <r>
    <x v="594"/>
    <x v="449"/>
    <s v="MUEBLES"/>
    <x v="0"/>
    <m/>
    <s v="2024-07-27"/>
    <s v="2024-07-31"/>
    <s v="2024-07-31 10:28:49"/>
    <s v="0000-00-00 00:00:00"/>
    <s v="0000-00-00 00:00:00"/>
    <s v="2024-09-20 07:02:09"/>
    <s v="2024-10-10 08:37:09"/>
    <s v="2024-08-01"/>
    <s v="2024-08-01"/>
    <s v="2024-09-06"/>
    <s v="2024-09-11"/>
    <s v="2024-09-13"/>
    <x v="1"/>
    <s v="Virtual"/>
    <s v="11475"/>
    <x v="612"/>
    <m/>
    <x v="0"/>
    <n v="1"/>
    <x v="0"/>
    <x v="0"/>
    <x v="0"/>
    <n v="2012773"/>
    <x v="0"/>
    <x v="2"/>
    <x v="0"/>
    <x v="4"/>
  </r>
  <r>
    <x v="594"/>
    <x v="449"/>
    <s v="MUEBLES"/>
    <x v="0"/>
    <m/>
    <s v="2024-07-27"/>
    <s v="2024-07-31"/>
    <s v="2024-07-31 10:28:49"/>
    <s v="0000-00-00 00:00:00"/>
    <s v="0000-00-00 00:00:00"/>
    <s v="2024-09-20 07:02:09"/>
    <s v="2024-10-10 08:37:09"/>
    <s v="2024-08-01"/>
    <s v="2024-08-01"/>
    <s v="2024-09-06"/>
    <s v="2024-09-11"/>
    <s v="2024-09-13"/>
    <x v="1"/>
    <s v="Virtual"/>
    <s v="5453"/>
    <x v="401"/>
    <m/>
    <x v="4"/>
    <n v="4"/>
    <x v="0"/>
    <x v="0"/>
    <x v="0"/>
    <n v="2608424"/>
    <x v="0"/>
    <x v="2"/>
    <x v="0"/>
    <x v="4"/>
  </r>
  <r>
    <x v="594"/>
    <x v="449"/>
    <s v="MUEBLES"/>
    <x v="0"/>
    <m/>
    <s v="2024-07-27"/>
    <s v="2024-07-31"/>
    <s v="2024-07-31 10:28:49"/>
    <s v="0000-00-00 00:00:00"/>
    <s v="0000-00-00 00:00:00"/>
    <s v="2024-09-20 07:02:09"/>
    <s v="2024-10-10 08:37:09"/>
    <s v="2024-08-01"/>
    <s v="2024-08-01"/>
    <s v="2024-09-06"/>
    <s v="2024-09-11"/>
    <s v="2024-09-13"/>
    <x v="1"/>
    <s v="Virtual"/>
    <s v="TRANSP12"/>
    <x v="118"/>
    <m/>
    <x v="0"/>
    <n v="1"/>
    <x v="0"/>
    <x v="0"/>
    <x v="0"/>
    <n v="350000"/>
    <x v="0"/>
    <x v="1"/>
    <x v="1"/>
    <x v="4"/>
  </r>
  <r>
    <x v="595"/>
    <x v="450"/>
    <s v="MUEBLES CC CUBRIMIENTOS"/>
    <x v="0"/>
    <m/>
    <s v="2024-07-29"/>
    <s v="2024-07-31"/>
    <s v="2024-08-14 17:27:02"/>
    <s v="2024-10-16 16:15:40"/>
    <s v="2024-12-08 15:38:28"/>
    <s v="2024-12-11 09:00:59"/>
    <s v="2025-02-28 08:33:55"/>
    <s v="2024-08-15"/>
    <s v="2024-10-17"/>
    <s v="2024-11-09"/>
    <s v="2024-11-12"/>
    <s v="2024-11-29"/>
    <x v="1"/>
    <s v="Gerencia"/>
    <s v="PTEK12"/>
    <x v="295"/>
    <s v="LONA PERGOTEX BLACKOUT BLANCA 3 M"/>
    <x v="3"/>
    <n v="4"/>
    <x v="13"/>
    <x v="0"/>
    <x v="1"/>
    <n v="143451136"/>
    <x v="0"/>
    <x v="4"/>
    <x v="7"/>
    <x v="3"/>
  </r>
  <r>
    <x v="595"/>
    <x v="450"/>
    <s v="MUEBLES CC CUBRIMIENTOS"/>
    <x v="0"/>
    <m/>
    <s v="2024-07-29"/>
    <s v="2024-07-31"/>
    <s v="2024-08-14 17:27:02"/>
    <s v="2024-10-16 16:15:40"/>
    <s v="2024-12-08 15:38:28"/>
    <s v="2024-12-11 09:00:59"/>
    <s v="2025-02-28 08:33:55"/>
    <s v="2024-08-15"/>
    <s v="2024-10-17"/>
    <s v="2024-11-09"/>
    <s v="2024-11-12"/>
    <s v="2024-11-29"/>
    <x v="1"/>
    <s v="Gerencia"/>
    <s v="PTEK12"/>
    <x v="295"/>
    <s v="LONA PERGOTEX BLACKOUT BLANCA 3 M"/>
    <x v="3"/>
    <n v="2"/>
    <x v="13"/>
    <x v="0"/>
    <x v="2"/>
    <n v="78476774"/>
    <x v="0"/>
    <x v="4"/>
    <x v="7"/>
    <x v="3"/>
  </r>
  <r>
    <x v="595"/>
    <x v="450"/>
    <s v="MUEBLES CC CUBRIMIENTOS"/>
    <x v="0"/>
    <m/>
    <s v="2024-07-29"/>
    <s v="2024-07-31"/>
    <s v="2024-08-14 17:27:02"/>
    <s v="2024-10-16 16:15:40"/>
    <s v="2024-12-08 15:38:28"/>
    <s v="2024-12-11 09:00:59"/>
    <s v="2025-02-28 08:33:55"/>
    <s v="2024-08-15"/>
    <s v="2024-10-17"/>
    <s v="2024-11-09"/>
    <s v="2024-11-12"/>
    <s v="2024-11-29"/>
    <x v="1"/>
    <s v="Gerencia"/>
    <s v="PTEK21"/>
    <x v="279"/>
    <s v="LONA PERGOTEX BLACKOUT BLANCA 3 M"/>
    <x v="3"/>
    <n v="2"/>
    <x v="13"/>
    <x v="0"/>
    <x v="16"/>
    <n v="101330130"/>
    <x v="0"/>
    <x v="4"/>
    <x v="7"/>
    <x v="3"/>
  </r>
  <r>
    <x v="595"/>
    <x v="450"/>
    <s v="MUEBLES CC CUBRIMIENTOS"/>
    <x v="0"/>
    <m/>
    <s v="2024-07-29"/>
    <s v="2024-07-31"/>
    <s v="2024-08-14 17:27:02"/>
    <s v="2024-10-16 16:15:40"/>
    <s v="2024-12-08 15:38:28"/>
    <s v="2024-12-11 09:00:59"/>
    <s v="2025-02-28 08:33:55"/>
    <s v="2024-08-15"/>
    <s v="2024-10-17"/>
    <s v="2024-11-09"/>
    <s v="2024-11-12"/>
    <s v="2024-11-29"/>
    <x v="1"/>
    <s v="Gerencia"/>
    <s v="SERV03"/>
    <x v="9"/>
    <m/>
    <x v="0"/>
    <n v="1"/>
    <x v="0"/>
    <x v="0"/>
    <x v="0"/>
    <n v="7500000"/>
    <x v="0"/>
    <x v="1"/>
    <x v="1"/>
    <x v="3"/>
  </r>
  <r>
    <x v="596"/>
    <x v="451"/>
    <s v="CUBRIMIENTO"/>
    <x v="0"/>
    <m/>
    <s v="2024-07-29"/>
    <s v="2024-07-29"/>
    <s v="2024-07-29 14:55:44"/>
    <s v="0000-00-00 00:00:00"/>
    <s v="2024-07-29 14:55:50"/>
    <s v="2024-07-31 09:08:21"/>
    <s v="0000-00-00 00:00:00"/>
    <s v="2024-07-30"/>
    <s v="2024-07-30"/>
    <s v="2024-08-05"/>
    <s v="2024-08-07"/>
    <s v="2024-08-07"/>
    <x v="0"/>
    <s v="Toscany"/>
    <s v="39"/>
    <x v="460"/>
    <m/>
    <x v="0"/>
    <n v="10"/>
    <x v="0"/>
    <x v="0"/>
    <x v="0"/>
    <n v="526000"/>
    <x v="0"/>
    <x v="0"/>
    <x v="0"/>
    <x v="7"/>
  </r>
  <r>
    <x v="596"/>
    <x v="451"/>
    <s v="CUBRIMIENTO"/>
    <x v="0"/>
    <m/>
    <s v="2024-07-29"/>
    <s v="2024-07-29"/>
    <s v="2024-07-29 14:55:44"/>
    <s v="0000-00-00 00:00:00"/>
    <s v="2024-07-29 14:55:50"/>
    <s v="2024-07-31 09:08:21"/>
    <s v="0000-00-00 00:00:00"/>
    <s v="2024-07-30"/>
    <s v="2024-07-30"/>
    <s v="2024-08-05"/>
    <s v="2024-08-07"/>
    <s v="2024-08-07"/>
    <x v="0"/>
    <s v="Toscany"/>
    <s v="SERV09"/>
    <x v="584"/>
    <m/>
    <x v="0"/>
    <n v="1"/>
    <x v="0"/>
    <x v="0"/>
    <x v="0"/>
    <n v="95799"/>
    <x v="0"/>
    <x v="1"/>
    <x v="1"/>
    <x v="7"/>
  </r>
  <r>
    <x v="597"/>
    <x v="61"/>
    <s v="CUBRIMIENTO"/>
    <x v="0"/>
    <m/>
    <s v="2024-07-29"/>
    <s v="2024-07-31"/>
    <s v="2024-08-01 09:55:29"/>
    <s v="0000-00-00 00:00:00"/>
    <s v="2024-08-02 16:10:35"/>
    <s v="2024-08-02 17:11:14"/>
    <s v="2024-08-08 15:31:01"/>
    <s v="2024-08-02"/>
    <s v="2024-08-02"/>
    <s v="2024-12-13"/>
    <s v="2025-01-10"/>
    <s v="2025-01-27"/>
    <x v="3"/>
    <s v="Toscana"/>
    <s v="15441"/>
    <x v="613"/>
    <m/>
    <x v="0"/>
    <n v="2"/>
    <x v="0"/>
    <x v="0"/>
    <x v="0"/>
    <n v="0"/>
    <x v="0"/>
    <x v="0"/>
    <x v="0"/>
    <x v="10"/>
  </r>
  <r>
    <x v="597"/>
    <x v="61"/>
    <s v="CUBRIMIENTO"/>
    <x v="0"/>
    <m/>
    <s v="2024-07-29"/>
    <s v="2024-07-31"/>
    <s v="2024-08-01 09:55:29"/>
    <s v="0000-00-00 00:00:00"/>
    <s v="2024-08-02 16:10:35"/>
    <s v="2024-08-02 17:11:14"/>
    <s v="2024-08-08 15:31:01"/>
    <s v="2024-08-02"/>
    <s v="2024-08-02"/>
    <s v="2024-12-13"/>
    <s v="2025-01-10"/>
    <s v="2025-01-27"/>
    <x v="3"/>
    <s v="Toscana"/>
    <s v="17828"/>
    <x v="614"/>
    <m/>
    <x v="0"/>
    <n v="1"/>
    <x v="0"/>
    <x v="0"/>
    <x v="0"/>
    <n v="0"/>
    <x v="0"/>
    <x v="0"/>
    <x v="0"/>
    <x v="10"/>
  </r>
  <r>
    <x v="597"/>
    <x v="61"/>
    <s v="CUBRIMIENTO"/>
    <x v="0"/>
    <m/>
    <s v="2024-07-29"/>
    <s v="2024-07-31"/>
    <s v="2024-08-01 09:55:29"/>
    <s v="0000-00-00 00:00:00"/>
    <s v="2024-08-02 16:10:35"/>
    <s v="2024-08-02 17:11:14"/>
    <s v="2024-08-08 15:31:01"/>
    <s v="2024-08-02"/>
    <s v="2024-08-02"/>
    <s v="2024-12-13"/>
    <s v="2025-01-10"/>
    <s v="2025-01-27"/>
    <x v="3"/>
    <s v="Toscana"/>
    <s v="19303"/>
    <x v="203"/>
    <m/>
    <x v="0"/>
    <n v="1"/>
    <x v="0"/>
    <x v="0"/>
    <x v="0"/>
    <n v="0"/>
    <x v="0"/>
    <x v="0"/>
    <x v="0"/>
    <x v="10"/>
  </r>
  <r>
    <x v="597"/>
    <x v="61"/>
    <s v="CUBRIMIENTO"/>
    <x v="0"/>
    <m/>
    <s v="2024-07-29"/>
    <s v="2024-07-31"/>
    <s v="2024-08-01 09:55:29"/>
    <s v="0000-00-00 00:00:00"/>
    <s v="2024-08-02 16:10:35"/>
    <s v="2024-08-02 17:11:14"/>
    <s v="2024-08-08 15:31:01"/>
    <s v="2024-08-02"/>
    <s v="2024-08-02"/>
    <s v="2024-12-13"/>
    <s v="2025-01-10"/>
    <s v="2025-01-27"/>
    <x v="3"/>
    <s v="Toscana"/>
    <s v="19498"/>
    <x v="600"/>
    <m/>
    <x v="0"/>
    <n v="1"/>
    <x v="0"/>
    <x v="0"/>
    <x v="0"/>
    <n v="0"/>
    <x v="0"/>
    <x v="0"/>
    <x v="0"/>
    <x v="10"/>
  </r>
  <r>
    <x v="597"/>
    <x v="61"/>
    <s v="CUBRIMIENTO"/>
    <x v="0"/>
    <m/>
    <s v="2024-07-29"/>
    <s v="2024-07-31"/>
    <s v="2024-08-01 09:55:29"/>
    <s v="0000-00-00 00:00:00"/>
    <s v="2024-08-02 16:10:35"/>
    <s v="2024-08-02 17:11:14"/>
    <s v="2024-08-08 15:31:01"/>
    <s v="2024-08-02"/>
    <s v="2024-08-02"/>
    <s v="2024-12-13"/>
    <s v="2025-01-10"/>
    <s v="2025-01-27"/>
    <x v="3"/>
    <s v="Toscana"/>
    <s v="19559"/>
    <x v="615"/>
    <m/>
    <x v="0"/>
    <n v="8"/>
    <x v="0"/>
    <x v="0"/>
    <x v="0"/>
    <n v="0"/>
    <x v="0"/>
    <x v="0"/>
    <x v="0"/>
    <x v="10"/>
  </r>
  <r>
    <x v="597"/>
    <x v="61"/>
    <s v="CUBRIMIENTO"/>
    <x v="0"/>
    <m/>
    <s v="2024-07-29"/>
    <s v="2024-07-31"/>
    <s v="2024-08-01 09:55:29"/>
    <s v="0000-00-00 00:00:00"/>
    <s v="2024-08-02 16:10:35"/>
    <s v="2024-08-02 17:11:14"/>
    <s v="2024-08-08 15:31:01"/>
    <s v="2024-08-02"/>
    <s v="2024-08-02"/>
    <s v="2024-12-13"/>
    <s v="2025-01-10"/>
    <s v="2025-01-27"/>
    <x v="3"/>
    <s v="Toscana"/>
    <s v="25799"/>
    <x v="474"/>
    <m/>
    <x v="0"/>
    <n v="1"/>
    <x v="0"/>
    <x v="0"/>
    <x v="0"/>
    <n v="0"/>
    <x v="0"/>
    <x v="0"/>
    <x v="0"/>
    <x v="10"/>
  </r>
  <r>
    <x v="597"/>
    <x v="61"/>
    <s v="CUBRIMIENTO"/>
    <x v="0"/>
    <m/>
    <s v="2024-07-29"/>
    <s v="2024-07-31"/>
    <s v="2024-08-01 09:55:29"/>
    <s v="0000-00-00 00:00:00"/>
    <s v="2024-08-02 16:10:35"/>
    <s v="2024-08-02 17:11:14"/>
    <s v="2024-08-08 15:31:01"/>
    <s v="2024-08-02"/>
    <s v="2024-08-02"/>
    <s v="2024-12-13"/>
    <s v="2025-01-10"/>
    <s v="2025-01-27"/>
    <x v="3"/>
    <s v="Toscana"/>
    <s v="26707"/>
    <x v="593"/>
    <m/>
    <x v="0"/>
    <n v="1"/>
    <x v="0"/>
    <x v="0"/>
    <x v="0"/>
    <n v="0"/>
    <x v="0"/>
    <x v="0"/>
    <x v="0"/>
    <x v="10"/>
  </r>
  <r>
    <x v="597"/>
    <x v="61"/>
    <s v="CUBRIMIENTO"/>
    <x v="0"/>
    <m/>
    <s v="2024-07-29"/>
    <s v="2024-07-31"/>
    <s v="2024-08-01 09:55:29"/>
    <s v="0000-00-00 00:00:00"/>
    <s v="2024-08-02 16:10:35"/>
    <s v="2024-08-02 17:11:14"/>
    <s v="2024-08-08 15:31:01"/>
    <s v="2024-08-02"/>
    <s v="2024-08-02"/>
    <s v="2024-12-13"/>
    <s v="2025-01-10"/>
    <s v="2025-01-27"/>
    <x v="3"/>
    <s v="Toscana"/>
    <s v="27608"/>
    <x v="595"/>
    <m/>
    <x v="0"/>
    <n v="2"/>
    <x v="0"/>
    <x v="0"/>
    <x v="0"/>
    <n v="0"/>
    <x v="0"/>
    <x v="0"/>
    <x v="0"/>
    <x v="10"/>
  </r>
  <r>
    <x v="597"/>
    <x v="61"/>
    <s v="CUBRIMIENTO"/>
    <x v="0"/>
    <m/>
    <s v="2024-07-29"/>
    <s v="2024-07-31"/>
    <s v="2024-08-01 09:55:29"/>
    <s v="0000-00-00 00:00:00"/>
    <s v="2024-08-02 16:10:35"/>
    <s v="2024-08-02 17:11:14"/>
    <s v="2024-08-08 15:31:01"/>
    <s v="2024-08-02"/>
    <s v="2024-08-02"/>
    <s v="2024-12-13"/>
    <s v="2025-01-10"/>
    <s v="2025-01-27"/>
    <x v="3"/>
    <s v="Toscana"/>
    <s v="27673"/>
    <x v="356"/>
    <m/>
    <x v="0"/>
    <n v="1"/>
    <x v="0"/>
    <x v="0"/>
    <x v="0"/>
    <n v="0"/>
    <x v="0"/>
    <x v="0"/>
    <x v="0"/>
    <x v="10"/>
  </r>
  <r>
    <x v="597"/>
    <x v="61"/>
    <s v="CUBRIMIENTO"/>
    <x v="0"/>
    <m/>
    <s v="2024-07-29"/>
    <s v="2024-07-31"/>
    <s v="2024-08-01 09:55:29"/>
    <s v="0000-00-00 00:00:00"/>
    <s v="2024-08-02 16:10:35"/>
    <s v="2024-08-02 17:11:14"/>
    <s v="2024-08-08 15:31:01"/>
    <s v="2024-08-02"/>
    <s v="2024-08-02"/>
    <s v="2024-12-13"/>
    <s v="2025-01-10"/>
    <s v="2025-01-27"/>
    <x v="3"/>
    <s v="Toscana"/>
    <s v="3647"/>
    <x v="268"/>
    <m/>
    <x v="0"/>
    <n v="1"/>
    <x v="0"/>
    <x v="0"/>
    <x v="0"/>
    <n v="0"/>
    <x v="0"/>
    <x v="0"/>
    <x v="0"/>
    <x v="10"/>
  </r>
  <r>
    <x v="597"/>
    <x v="61"/>
    <s v="CUBRIMIENTO"/>
    <x v="0"/>
    <m/>
    <s v="2024-07-29"/>
    <s v="2024-07-31"/>
    <s v="2024-08-01 09:55:29"/>
    <s v="0000-00-00 00:00:00"/>
    <s v="2024-08-02 16:10:35"/>
    <s v="2024-08-02 17:11:14"/>
    <s v="2024-08-08 15:31:01"/>
    <s v="2024-08-02"/>
    <s v="2024-08-02"/>
    <s v="2024-12-13"/>
    <s v="2025-01-10"/>
    <s v="2025-01-27"/>
    <x v="3"/>
    <s v="Toscana"/>
    <s v="52188"/>
    <x v="317"/>
    <m/>
    <x v="0"/>
    <n v="4"/>
    <x v="0"/>
    <x v="0"/>
    <x v="0"/>
    <n v="0"/>
    <x v="0"/>
    <x v="0"/>
    <x v="0"/>
    <x v="10"/>
  </r>
  <r>
    <x v="597"/>
    <x v="61"/>
    <s v="CUBRIMIENTO"/>
    <x v="0"/>
    <m/>
    <s v="2024-07-29"/>
    <s v="2024-07-31"/>
    <s v="2024-08-01 09:55:29"/>
    <s v="0000-00-00 00:00:00"/>
    <s v="2024-08-02 16:10:35"/>
    <s v="2024-08-02 17:11:14"/>
    <s v="2024-08-08 15:31:01"/>
    <s v="2024-08-02"/>
    <s v="2024-08-02"/>
    <s v="2024-12-13"/>
    <s v="2025-01-10"/>
    <s v="2025-01-27"/>
    <x v="3"/>
    <s v="Toscana"/>
    <s v="PZCH013"/>
    <x v="477"/>
    <m/>
    <x v="0"/>
    <n v="1"/>
    <x v="0"/>
    <x v="0"/>
    <x v="0"/>
    <n v="0"/>
    <x v="0"/>
    <x v="0"/>
    <x v="0"/>
    <x v="10"/>
  </r>
  <r>
    <x v="597"/>
    <x v="61"/>
    <s v="CUBRIMIENTO"/>
    <x v="0"/>
    <m/>
    <s v="2024-07-29"/>
    <s v="2024-07-31"/>
    <s v="2024-08-01 09:55:29"/>
    <s v="0000-00-00 00:00:00"/>
    <s v="2024-08-02 16:10:35"/>
    <s v="2024-08-02 17:11:14"/>
    <s v="2024-08-08 15:31:01"/>
    <s v="2024-08-02"/>
    <s v="2024-08-02"/>
    <s v="2024-12-13"/>
    <s v="2025-01-10"/>
    <s v="2025-01-27"/>
    <x v="3"/>
    <s v="Toscana"/>
    <s v="PZCH063"/>
    <x v="616"/>
    <m/>
    <x v="0"/>
    <n v="2"/>
    <x v="0"/>
    <x v="0"/>
    <x v="0"/>
    <n v="0"/>
    <x v="0"/>
    <x v="0"/>
    <x v="0"/>
    <x v="10"/>
  </r>
  <r>
    <x v="597"/>
    <x v="61"/>
    <s v="CUBRIMIENTO"/>
    <x v="0"/>
    <m/>
    <s v="2024-07-29"/>
    <s v="2024-07-31"/>
    <s v="2024-08-01 09:55:29"/>
    <s v="0000-00-00 00:00:00"/>
    <s v="2024-08-02 16:10:35"/>
    <s v="2024-08-02 17:11:14"/>
    <s v="2024-08-08 15:31:01"/>
    <s v="2024-08-02"/>
    <s v="2024-08-02"/>
    <s v="2024-12-13"/>
    <s v="2025-01-10"/>
    <s v="2025-01-27"/>
    <x v="3"/>
    <s v="Toscana"/>
    <s v="PZCH064"/>
    <x v="617"/>
    <m/>
    <x v="0"/>
    <n v="2"/>
    <x v="0"/>
    <x v="0"/>
    <x v="0"/>
    <n v="0"/>
    <x v="0"/>
    <x v="0"/>
    <x v="0"/>
    <x v="10"/>
  </r>
  <r>
    <x v="598"/>
    <x v="452"/>
    <s v="CUBRIMIENTO"/>
    <x v="0"/>
    <m/>
    <s v="2024-07-29"/>
    <s v="2024-07-31"/>
    <s v="2024-08-06 11:00:34"/>
    <s v="2024-08-12 13:50:44"/>
    <s v="2024-08-29 07:05:22"/>
    <s v="2024-08-29 07:15:07"/>
    <s v="2024-09-18 21:13:40"/>
    <s v="2024-08-02"/>
    <s v="2024-08-06"/>
    <s v="2024-09-13"/>
    <s v="2024-09-30"/>
    <s v="2024-10-02"/>
    <x v="3"/>
    <s v="Barranquilla"/>
    <s v="100112"/>
    <x v="618"/>
    <m/>
    <x v="0"/>
    <n v="2"/>
    <x v="0"/>
    <x v="0"/>
    <x v="0"/>
    <n v="601600"/>
    <x v="0"/>
    <x v="0"/>
    <x v="0"/>
    <x v="4"/>
  </r>
  <r>
    <x v="598"/>
    <x v="452"/>
    <s v="CUBRIMIENTO"/>
    <x v="0"/>
    <m/>
    <s v="2024-07-29"/>
    <s v="2024-07-31"/>
    <s v="2024-08-06 11:00:34"/>
    <s v="2024-08-12 13:50:44"/>
    <s v="2024-08-29 07:05:22"/>
    <s v="2024-08-29 07:15:07"/>
    <s v="2024-09-18 21:13:40"/>
    <s v="2024-08-02"/>
    <s v="2024-08-06"/>
    <s v="2024-09-13"/>
    <s v="2024-09-30"/>
    <s v="2024-10-02"/>
    <x v="3"/>
    <s v="Barranquilla"/>
    <s v="1010103"/>
    <x v="556"/>
    <m/>
    <x v="0"/>
    <n v="2"/>
    <x v="0"/>
    <x v="0"/>
    <x v="0"/>
    <n v="20400"/>
    <x v="0"/>
    <x v="0"/>
    <x v="0"/>
    <x v="4"/>
  </r>
  <r>
    <x v="598"/>
    <x v="452"/>
    <s v="CUBRIMIENTO"/>
    <x v="0"/>
    <m/>
    <s v="2024-07-29"/>
    <s v="2024-07-31"/>
    <s v="2024-08-06 11:00:34"/>
    <s v="2024-08-12 13:50:44"/>
    <s v="2024-08-29 07:05:22"/>
    <s v="2024-08-29 07:15:07"/>
    <s v="2024-09-18 21:13:40"/>
    <s v="2024-08-02"/>
    <s v="2024-08-06"/>
    <s v="2024-09-13"/>
    <s v="2024-09-30"/>
    <s v="2024-10-02"/>
    <x v="3"/>
    <s v="Barranquilla"/>
    <s v="1010104"/>
    <x v="273"/>
    <m/>
    <x v="0"/>
    <n v="2"/>
    <x v="0"/>
    <x v="0"/>
    <x v="0"/>
    <n v="112000"/>
    <x v="0"/>
    <x v="0"/>
    <x v="0"/>
    <x v="4"/>
  </r>
  <r>
    <x v="598"/>
    <x v="452"/>
    <s v="CUBRIMIENTO"/>
    <x v="0"/>
    <m/>
    <s v="2024-07-29"/>
    <s v="2024-07-31"/>
    <s v="2024-08-06 11:00:34"/>
    <s v="2024-08-12 13:50:44"/>
    <s v="2024-08-29 07:05:22"/>
    <s v="2024-08-29 07:15:07"/>
    <s v="2024-09-18 21:13:40"/>
    <s v="2024-08-02"/>
    <s v="2024-08-06"/>
    <s v="2024-09-13"/>
    <s v="2024-09-30"/>
    <s v="2024-10-02"/>
    <x v="3"/>
    <s v="Barranquilla"/>
    <s v="1010106"/>
    <x v="408"/>
    <m/>
    <x v="0"/>
    <n v="2"/>
    <x v="0"/>
    <x v="0"/>
    <x v="0"/>
    <n v="49600"/>
    <x v="0"/>
    <x v="0"/>
    <x v="0"/>
    <x v="4"/>
  </r>
  <r>
    <x v="598"/>
    <x v="452"/>
    <s v="CUBRIMIENTO"/>
    <x v="0"/>
    <m/>
    <s v="2024-07-29"/>
    <s v="2024-07-31"/>
    <s v="2024-08-06 11:00:34"/>
    <s v="2024-08-12 13:50:44"/>
    <s v="2024-08-29 07:05:22"/>
    <s v="2024-08-29 07:15:07"/>
    <s v="2024-09-18 21:13:40"/>
    <s v="2024-08-02"/>
    <s v="2024-08-06"/>
    <s v="2024-09-13"/>
    <s v="2024-09-30"/>
    <s v="2024-10-02"/>
    <x v="3"/>
    <s v="Barranquilla"/>
    <s v="1010108"/>
    <x v="619"/>
    <m/>
    <x v="0"/>
    <n v="2"/>
    <x v="0"/>
    <x v="0"/>
    <x v="0"/>
    <n v="4000"/>
    <x v="0"/>
    <x v="0"/>
    <x v="0"/>
    <x v="4"/>
  </r>
  <r>
    <x v="598"/>
    <x v="452"/>
    <s v="CUBRIMIENTO"/>
    <x v="0"/>
    <m/>
    <s v="2024-07-29"/>
    <s v="2024-07-31"/>
    <s v="2024-08-06 11:00:34"/>
    <s v="2024-08-12 13:50:44"/>
    <s v="2024-08-29 07:05:22"/>
    <s v="2024-08-29 07:15:07"/>
    <s v="2024-09-18 21:13:40"/>
    <s v="2024-08-02"/>
    <s v="2024-08-06"/>
    <s v="2024-09-13"/>
    <s v="2024-09-30"/>
    <s v="2024-10-02"/>
    <x v="3"/>
    <s v="Barranquilla"/>
    <s v="26960"/>
    <x v="620"/>
    <m/>
    <x v="0"/>
    <n v="1"/>
    <x v="0"/>
    <x v="0"/>
    <x v="0"/>
    <n v="51546"/>
    <x v="0"/>
    <x v="0"/>
    <x v="0"/>
    <x v="4"/>
  </r>
  <r>
    <x v="598"/>
    <x v="452"/>
    <s v="CUBRIMIENTO"/>
    <x v="0"/>
    <m/>
    <s v="2024-07-29"/>
    <s v="2024-07-31"/>
    <s v="2024-08-06 11:00:34"/>
    <s v="2024-08-12 13:50:44"/>
    <s v="2024-08-29 07:05:22"/>
    <s v="2024-08-29 07:15:07"/>
    <s v="2024-09-18 21:13:40"/>
    <s v="2024-08-02"/>
    <s v="2024-08-06"/>
    <s v="2024-09-13"/>
    <s v="2024-09-30"/>
    <s v="2024-10-02"/>
    <x v="3"/>
    <s v="Barranquilla"/>
    <s v="27249"/>
    <x v="64"/>
    <m/>
    <x v="0"/>
    <n v="1"/>
    <x v="0"/>
    <x v="0"/>
    <x v="0"/>
    <n v="147082"/>
    <x v="0"/>
    <x v="0"/>
    <x v="0"/>
    <x v="4"/>
  </r>
  <r>
    <x v="598"/>
    <x v="452"/>
    <s v="CUBRIMIENTO"/>
    <x v="0"/>
    <m/>
    <s v="2024-07-29"/>
    <s v="2024-07-31"/>
    <s v="2024-08-06 11:00:34"/>
    <s v="2024-08-12 13:50:44"/>
    <s v="2024-08-29 07:05:22"/>
    <s v="2024-08-29 07:15:07"/>
    <s v="2024-09-18 21:13:40"/>
    <s v="2024-08-02"/>
    <s v="2024-08-06"/>
    <s v="2024-09-13"/>
    <s v="2024-09-30"/>
    <s v="2024-10-02"/>
    <x v="3"/>
    <s v="Barranquilla"/>
    <s v="5574"/>
    <x v="250"/>
    <m/>
    <x v="0"/>
    <n v="1"/>
    <x v="0"/>
    <x v="0"/>
    <x v="0"/>
    <n v="226200"/>
    <x v="0"/>
    <x v="0"/>
    <x v="0"/>
    <x v="4"/>
  </r>
  <r>
    <x v="598"/>
    <x v="452"/>
    <s v="CUBRIMIENTO"/>
    <x v="0"/>
    <m/>
    <s v="2024-07-29"/>
    <s v="2024-07-31"/>
    <s v="2024-08-06 11:00:34"/>
    <s v="2024-08-12 13:50:44"/>
    <s v="2024-08-29 07:05:22"/>
    <s v="2024-08-29 07:15:07"/>
    <s v="2024-09-18 21:13:40"/>
    <s v="2024-08-02"/>
    <s v="2024-08-06"/>
    <s v="2024-09-13"/>
    <s v="2024-09-30"/>
    <s v="2024-10-02"/>
    <x v="3"/>
    <s v="Barranquilla"/>
    <s v="5594"/>
    <x v="547"/>
    <m/>
    <x v="0"/>
    <n v="1"/>
    <x v="11"/>
    <x v="0"/>
    <x v="0"/>
    <n v="140250"/>
    <x v="0"/>
    <x v="0"/>
    <x v="0"/>
    <x v="4"/>
  </r>
  <r>
    <x v="598"/>
    <x v="452"/>
    <s v="CUBRIMIENTO"/>
    <x v="0"/>
    <m/>
    <s v="2024-07-29"/>
    <s v="2024-07-31"/>
    <s v="2024-08-06 11:00:34"/>
    <s v="2024-08-12 13:50:44"/>
    <s v="2024-08-29 07:05:22"/>
    <s v="2024-08-29 07:15:07"/>
    <s v="2024-09-18 21:13:40"/>
    <s v="2024-08-02"/>
    <s v="2024-08-06"/>
    <s v="2024-09-13"/>
    <s v="2024-09-30"/>
    <s v="2024-10-02"/>
    <x v="3"/>
    <s v="Barranquilla"/>
    <s v="94011"/>
    <x v="533"/>
    <m/>
    <x v="0"/>
    <n v="3"/>
    <x v="0"/>
    <x v="0"/>
    <x v="0"/>
    <n v="37800"/>
    <x v="0"/>
    <x v="0"/>
    <x v="0"/>
    <x v="4"/>
  </r>
  <r>
    <x v="598"/>
    <x v="452"/>
    <s v="CUBRIMIENTO"/>
    <x v="0"/>
    <m/>
    <s v="2024-07-29"/>
    <s v="2024-07-31"/>
    <s v="2024-08-06 11:00:34"/>
    <s v="2024-08-12 13:50:44"/>
    <s v="2024-08-29 07:05:22"/>
    <s v="2024-08-29 07:15:07"/>
    <s v="2024-09-18 21:13:40"/>
    <s v="2024-08-02"/>
    <s v="2024-08-06"/>
    <s v="2024-09-13"/>
    <s v="2024-09-30"/>
    <s v="2024-10-02"/>
    <x v="3"/>
    <s v="Barranquilla"/>
    <s v="ALUPF11"/>
    <x v="621"/>
    <m/>
    <x v="0"/>
    <n v="1"/>
    <x v="0"/>
    <x v="0"/>
    <x v="0"/>
    <n v="260933"/>
    <x v="0"/>
    <x v="0"/>
    <x v="0"/>
    <x v="4"/>
  </r>
  <r>
    <x v="598"/>
    <x v="452"/>
    <s v="CUBRIMIENTO"/>
    <x v="0"/>
    <m/>
    <s v="2024-07-29"/>
    <s v="2024-07-31"/>
    <s v="2024-08-06 11:00:34"/>
    <s v="2024-08-12 13:50:44"/>
    <s v="2024-08-29 07:05:22"/>
    <s v="2024-08-29 07:15:07"/>
    <s v="2024-09-18 21:13:40"/>
    <s v="2024-08-02"/>
    <s v="2024-08-06"/>
    <s v="2024-09-13"/>
    <s v="2024-09-30"/>
    <s v="2024-10-02"/>
    <x v="3"/>
    <s v="Barranquilla"/>
    <s v="PLT06"/>
    <x v="622"/>
    <m/>
    <x v="1"/>
    <n v="2"/>
    <x v="0"/>
    <x v="0"/>
    <x v="58"/>
    <n v="367694"/>
    <x v="0"/>
    <x v="0"/>
    <x v="0"/>
    <x v="4"/>
  </r>
  <r>
    <x v="598"/>
    <x v="452"/>
    <s v="CUBRIMIENTO"/>
    <x v="0"/>
    <m/>
    <s v="2024-07-29"/>
    <s v="2024-07-31"/>
    <s v="2024-08-06 11:00:34"/>
    <s v="2024-08-12 13:50:44"/>
    <s v="2024-08-29 07:05:22"/>
    <s v="2024-08-29 07:15:07"/>
    <s v="2024-09-18 21:13:40"/>
    <s v="2024-08-02"/>
    <s v="2024-08-06"/>
    <s v="2024-09-13"/>
    <s v="2024-09-30"/>
    <s v="2024-10-02"/>
    <x v="3"/>
    <s v="Barranquilla"/>
    <s v="REP005"/>
    <x v="379"/>
    <m/>
    <x v="0"/>
    <n v="1"/>
    <x v="0"/>
    <x v="0"/>
    <x v="0"/>
    <n v="35000"/>
    <x v="0"/>
    <x v="0"/>
    <x v="0"/>
    <x v="4"/>
  </r>
  <r>
    <x v="598"/>
    <x v="452"/>
    <s v="CUBRIMIENTO"/>
    <x v="0"/>
    <m/>
    <s v="2024-07-29"/>
    <s v="2024-07-31"/>
    <s v="2024-08-06 11:00:34"/>
    <s v="2024-08-12 13:50:44"/>
    <s v="2024-08-29 07:05:22"/>
    <s v="2024-08-29 07:15:07"/>
    <s v="2024-09-18 21:13:40"/>
    <s v="2024-08-02"/>
    <s v="2024-08-06"/>
    <s v="2024-09-13"/>
    <s v="2024-09-30"/>
    <s v="2024-10-02"/>
    <x v="3"/>
    <s v="Barranquilla"/>
    <s v="REP005"/>
    <x v="379"/>
    <m/>
    <x v="0"/>
    <n v="1"/>
    <x v="0"/>
    <x v="0"/>
    <x v="0"/>
    <n v="150000"/>
    <x v="0"/>
    <x v="0"/>
    <x v="0"/>
    <x v="4"/>
  </r>
  <r>
    <x v="598"/>
    <x v="452"/>
    <s v="CUBRIMIENTO"/>
    <x v="0"/>
    <m/>
    <s v="2024-07-29"/>
    <s v="2024-07-31"/>
    <s v="2024-08-06 11:00:34"/>
    <s v="2024-08-12 13:50:44"/>
    <s v="2024-08-29 07:05:22"/>
    <s v="2024-08-29 07:15:07"/>
    <s v="2024-09-18 21:13:40"/>
    <s v="2024-08-02"/>
    <s v="2024-08-06"/>
    <s v="2024-09-13"/>
    <s v="2024-09-30"/>
    <s v="2024-10-02"/>
    <x v="3"/>
    <s v="Barranquilla"/>
    <s v="REP006"/>
    <x v="623"/>
    <m/>
    <x v="0"/>
    <n v="1"/>
    <x v="0"/>
    <x v="0"/>
    <x v="0"/>
    <n v="250000"/>
    <x v="0"/>
    <x v="0"/>
    <x v="0"/>
    <x v="4"/>
  </r>
  <r>
    <x v="599"/>
    <x v="453"/>
    <s v="MUEBLES CC CUBRIMIENTOS"/>
    <x v="0"/>
    <m/>
    <s v="2024-07-19"/>
    <s v="2024-07-30"/>
    <s v="2024-07-31 10:18:18"/>
    <s v="0000-00-00 00:00:00"/>
    <s v="2024-08-21 12:18:07"/>
    <s v="2024-08-22 07:13:37"/>
    <s v="2024-09-05 09:29:02"/>
    <s v="2024-08-01"/>
    <s v="2024-08-01"/>
    <s v="2024-09-05"/>
    <s v="2024-09-10"/>
    <s v="2024-09-13"/>
    <x v="1"/>
    <s v="Cali"/>
    <s v="5121"/>
    <x v="255"/>
    <m/>
    <x v="0"/>
    <n v="4"/>
    <x v="0"/>
    <x v="0"/>
    <x v="0"/>
    <n v="1494344"/>
    <x v="0"/>
    <x v="2"/>
    <x v="0"/>
    <x v="4"/>
  </r>
  <r>
    <x v="599"/>
    <x v="453"/>
    <s v="MUEBLES CC CUBRIMIENTOS"/>
    <x v="0"/>
    <m/>
    <s v="2024-07-19"/>
    <s v="2024-07-30"/>
    <s v="2024-07-31 10:18:18"/>
    <s v="0000-00-00 00:00:00"/>
    <s v="2024-08-21 12:18:07"/>
    <s v="2024-08-22 07:13:37"/>
    <s v="2024-09-05 09:29:02"/>
    <s v="2024-08-01"/>
    <s v="2024-08-01"/>
    <s v="2024-09-05"/>
    <s v="2024-09-10"/>
    <s v="2024-09-13"/>
    <x v="1"/>
    <s v="Cali"/>
    <s v="8553"/>
    <x v="624"/>
    <m/>
    <x v="3"/>
    <n v="1"/>
    <x v="0"/>
    <x v="0"/>
    <x v="0"/>
    <n v="1052718"/>
    <x v="0"/>
    <x v="2"/>
    <x v="0"/>
    <x v="4"/>
  </r>
  <r>
    <x v="599"/>
    <x v="453"/>
    <s v="MUEBLES CC CUBRIMIENTOS"/>
    <x v="0"/>
    <m/>
    <s v="2024-07-19"/>
    <s v="2024-07-30"/>
    <s v="2024-07-31 10:18:18"/>
    <s v="0000-00-00 00:00:00"/>
    <s v="2024-08-21 12:18:07"/>
    <s v="2024-08-22 07:13:37"/>
    <s v="2024-09-05 09:29:02"/>
    <s v="2024-08-01"/>
    <s v="2024-08-01"/>
    <s v="2024-09-05"/>
    <s v="2024-09-10"/>
    <s v="2024-09-13"/>
    <x v="1"/>
    <s v="Cali"/>
    <s v="9708"/>
    <x v="195"/>
    <s v="LONA DICKSON GRIS VETEADO (U406) 1.20M"/>
    <x v="0"/>
    <n v="1"/>
    <x v="0"/>
    <x v="0"/>
    <x v="0"/>
    <n v="1128470"/>
    <x v="0"/>
    <x v="0"/>
    <x v="0"/>
    <x v="4"/>
  </r>
  <r>
    <x v="600"/>
    <x v="454"/>
    <s v="MUEBLES CC CUBRIMIENTOS"/>
    <x v="0"/>
    <m/>
    <s v="2024-07-29"/>
    <s v="2024-07-30"/>
    <s v="2024-08-01 08:49:55"/>
    <s v="0000-00-00 00:00:00"/>
    <s v="2024-08-30 15:20:34"/>
    <s v="2024-08-30 15:20:55"/>
    <s v="2024-09-06 14:32:21"/>
    <s v="2024-08-01"/>
    <s v="2024-08-01"/>
    <s v="2024-08-27"/>
    <s v="2024-09-02"/>
    <s v="2024-09-04"/>
    <x v="1"/>
    <s v="Medellin"/>
    <s v="13012"/>
    <x v="257"/>
    <m/>
    <x v="3"/>
    <n v="1"/>
    <x v="0"/>
    <x v="0"/>
    <x v="0"/>
    <n v="798400"/>
    <x v="0"/>
    <x v="0"/>
    <x v="0"/>
    <x v="7"/>
  </r>
  <r>
    <x v="600"/>
    <x v="454"/>
    <s v="MUEBLES CC CUBRIMIENTOS"/>
    <x v="0"/>
    <m/>
    <s v="2024-07-29"/>
    <s v="2024-07-30"/>
    <s v="2024-08-01 08:49:55"/>
    <s v="0000-00-00 00:00:00"/>
    <s v="2024-08-30 15:20:34"/>
    <s v="2024-08-30 15:20:55"/>
    <s v="2024-09-06 14:32:21"/>
    <s v="2024-08-01"/>
    <s v="2024-08-01"/>
    <s v="2024-08-27"/>
    <s v="2024-09-02"/>
    <s v="2024-09-04"/>
    <x v="1"/>
    <s v="Medellin"/>
    <s v="9709"/>
    <x v="169"/>
    <s v="LONA DICKSON GRIS VETEADO (U406) 1.20M"/>
    <x v="0"/>
    <n v="1"/>
    <x v="0"/>
    <x v="0"/>
    <x v="0"/>
    <n v="1759794"/>
    <x v="0"/>
    <x v="2"/>
    <x v="0"/>
    <x v="7"/>
  </r>
  <r>
    <x v="600"/>
    <x v="454"/>
    <s v="MUEBLES CC CUBRIMIENTOS"/>
    <x v="0"/>
    <m/>
    <s v="2024-07-29"/>
    <s v="2024-07-30"/>
    <s v="2024-08-01 08:49:55"/>
    <s v="0000-00-00 00:00:00"/>
    <s v="2024-08-30 15:20:34"/>
    <s v="2024-08-30 15:20:55"/>
    <s v="2024-09-06 14:32:21"/>
    <s v="2024-08-01"/>
    <s v="2024-08-01"/>
    <s v="2024-08-27"/>
    <s v="2024-09-02"/>
    <s v="2024-09-04"/>
    <x v="1"/>
    <s v="Medellin"/>
    <s v="TRANSP12"/>
    <x v="118"/>
    <m/>
    <x v="0"/>
    <n v="1"/>
    <x v="0"/>
    <x v="0"/>
    <x v="0"/>
    <n v="100000"/>
    <x v="0"/>
    <x v="1"/>
    <x v="1"/>
    <x v="7"/>
  </r>
  <r>
    <x v="601"/>
    <x v="455"/>
    <s v="CUBRIMIENTO"/>
    <x v="0"/>
    <m/>
    <s v="2024-07-29"/>
    <s v="2024-07-29"/>
    <s v="2024-07-29 13:43:54"/>
    <s v="0000-00-00 00:00:00"/>
    <s v="2024-07-29 13:43:59"/>
    <s v="2024-07-30 09:25:40"/>
    <s v="0000-00-00 00:00:00"/>
    <s v="2024-07-30"/>
    <s v="2024-07-30"/>
    <s v="2024-08-02"/>
    <s v="2024-08-06"/>
    <s v="2024-08-06"/>
    <x v="0"/>
    <s v="Toscany"/>
    <s v="18006"/>
    <x v="324"/>
    <m/>
    <x v="0"/>
    <n v="6"/>
    <x v="0"/>
    <x v="0"/>
    <x v="0"/>
    <n v="315600"/>
    <x v="0"/>
    <x v="0"/>
    <x v="0"/>
    <x v="7"/>
  </r>
  <r>
    <x v="602"/>
    <x v="84"/>
    <s v="CUBRIMIENTO"/>
    <x v="0"/>
    <m/>
    <s v="2024-07-29"/>
    <s v="2024-08-02"/>
    <s v="2024-08-05 13:23:57"/>
    <s v="2024-08-06 15:31:23"/>
    <s v="2024-08-10 09:47:39"/>
    <s v="2024-08-10 09:48:07"/>
    <s v="0000-00-00 00:00:00"/>
    <s v="2024-08-05"/>
    <s v="2024-08-07"/>
    <s v="2024-08-09"/>
    <s v="2024-08-14"/>
    <s v="2024-08-14"/>
    <x v="0"/>
    <s v="Toscany"/>
    <s v="SOMB03"/>
    <x v="161"/>
    <s v="LONA DICKSON AZUL MARINO REF:6022"/>
    <x v="8"/>
    <n v="1"/>
    <x v="114"/>
    <x v="0"/>
    <x v="17"/>
    <n v="2812134"/>
    <x v="0"/>
    <x v="6"/>
    <x v="8"/>
    <x v="7"/>
  </r>
  <r>
    <x v="603"/>
    <x v="456"/>
    <s v="MUEBLES"/>
    <x v="0"/>
    <m/>
    <s v="2024-07-29"/>
    <s v="2024-08-22"/>
    <s v="2024-08-27 12:31:12"/>
    <s v="0000-00-00 00:00:00"/>
    <s v="0000-00-00 00:00:00"/>
    <s v="2024-09-06 16:54:40"/>
    <s v="0000-00-00 00:00:00"/>
    <s v="2024-08-23"/>
    <s v="2024-08-23"/>
    <s v="2024-08-26"/>
    <s v="2024-09-03"/>
    <s v="2024-09-03"/>
    <x v="7"/>
    <s v="Barranquilla"/>
    <s v="100196"/>
    <x v="218"/>
    <m/>
    <x v="0"/>
    <n v="1"/>
    <x v="0"/>
    <x v="0"/>
    <x v="0"/>
    <n v="169800"/>
    <x v="0"/>
    <x v="0"/>
    <x v="0"/>
    <x v="7"/>
  </r>
  <r>
    <x v="603"/>
    <x v="456"/>
    <s v="MUEBLES"/>
    <x v="0"/>
    <m/>
    <s v="2024-07-29"/>
    <s v="2024-08-22"/>
    <s v="2024-08-27 12:31:12"/>
    <s v="0000-00-00 00:00:00"/>
    <s v="0000-00-00 00:00:00"/>
    <s v="2024-09-06 16:54:40"/>
    <s v="0000-00-00 00:00:00"/>
    <s v="2024-08-23"/>
    <s v="2024-08-23"/>
    <s v="2024-08-26"/>
    <s v="2024-09-03"/>
    <s v="2024-09-03"/>
    <x v="7"/>
    <s v="Barranquilla"/>
    <s v="TRANSP12"/>
    <x v="118"/>
    <m/>
    <x v="0"/>
    <n v="1"/>
    <x v="0"/>
    <x v="0"/>
    <x v="0"/>
    <n v="45000"/>
    <x v="0"/>
    <x v="1"/>
    <x v="1"/>
    <x v="7"/>
  </r>
  <r>
    <x v="604"/>
    <x v="457"/>
    <s v="CUBRIMIENTO"/>
    <x v="0"/>
    <m/>
    <s v="2024-07-29"/>
    <s v="2024-08-10"/>
    <s v="2024-08-13 11:44:53"/>
    <s v="0000-00-00 00:00:00"/>
    <s v="2024-08-15 09:12:37"/>
    <s v="2024-08-16 09:28:37"/>
    <s v="0000-00-00 00:00:00"/>
    <s v="2024-08-13"/>
    <s v="2024-08-13"/>
    <s v="2024-08-27"/>
    <s v="2024-09-05"/>
    <s v="2024-09-05"/>
    <x v="0"/>
    <s v="Barranquilla"/>
    <s v="1010164"/>
    <x v="625"/>
    <m/>
    <x v="0"/>
    <n v="2"/>
    <x v="0"/>
    <x v="0"/>
    <x v="0"/>
    <n v="157000"/>
    <x v="0"/>
    <x v="0"/>
    <x v="0"/>
    <x v="7"/>
  </r>
  <r>
    <x v="604"/>
    <x v="457"/>
    <s v="CUBRIMIENTO"/>
    <x v="0"/>
    <m/>
    <s v="2024-07-29"/>
    <s v="2024-08-10"/>
    <s v="2024-08-13 11:44:53"/>
    <s v="0000-00-00 00:00:00"/>
    <s v="2024-08-15 09:12:37"/>
    <s v="2024-08-16 09:28:37"/>
    <s v="0000-00-00 00:00:00"/>
    <s v="2024-08-13"/>
    <s v="2024-08-13"/>
    <s v="2024-08-27"/>
    <s v="2024-09-05"/>
    <s v="2024-09-05"/>
    <x v="0"/>
    <s v="Barranquilla"/>
    <s v="REP036"/>
    <x v="72"/>
    <m/>
    <x v="0"/>
    <n v="1"/>
    <x v="0"/>
    <x v="0"/>
    <x v="0"/>
    <n v="360000"/>
    <x v="0"/>
    <x v="0"/>
    <x v="0"/>
    <x v="7"/>
  </r>
  <r>
    <x v="604"/>
    <x v="457"/>
    <s v="CUBRIMIENTO"/>
    <x v="0"/>
    <m/>
    <s v="2024-07-29"/>
    <s v="2024-08-10"/>
    <s v="2024-08-13 11:44:53"/>
    <s v="0000-00-00 00:00:00"/>
    <s v="2024-08-15 09:12:37"/>
    <s v="2024-08-16 09:28:37"/>
    <s v="0000-00-00 00:00:00"/>
    <s v="2024-08-13"/>
    <s v="2024-08-13"/>
    <s v="2024-08-27"/>
    <s v="2024-09-05"/>
    <s v="2024-09-05"/>
    <x v="0"/>
    <s v="Barranquilla"/>
    <s v="TUBSM02"/>
    <x v="576"/>
    <m/>
    <x v="0"/>
    <n v="1"/>
    <x v="0"/>
    <x v="0"/>
    <x v="0"/>
    <n v="483000"/>
    <x v="0"/>
    <x v="0"/>
    <x v="0"/>
    <x v="7"/>
  </r>
  <r>
    <x v="605"/>
    <x v="458"/>
    <s v="CUBRIMIENTO"/>
    <x v="0"/>
    <m/>
    <s v="2023-04-20"/>
    <s v="2024-09-06"/>
    <s v="2024-09-09 12:41:45"/>
    <s v="0000-00-00 00:00:00"/>
    <s v="2024-09-21 10:11:40"/>
    <s v="2024-09-21 10:13:16"/>
    <s v="2024-10-30 10:24:57"/>
    <s v="2024-09-10"/>
    <s v="2024-09-10"/>
    <s v="2024-09-24"/>
    <s v="2024-09-27"/>
    <s v="2024-10-03"/>
    <x v="3"/>
    <s v="Medellin"/>
    <s v="18457"/>
    <x v="21"/>
    <m/>
    <x v="0"/>
    <n v="8"/>
    <x v="0"/>
    <x v="0"/>
    <x v="0"/>
    <n v="17600"/>
    <x v="0"/>
    <x v="0"/>
    <x v="0"/>
    <x v="4"/>
  </r>
  <r>
    <x v="605"/>
    <x v="458"/>
    <s v="CUBRIMIENTO"/>
    <x v="0"/>
    <m/>
    <s v="2023-04-20"/>
    <s v="2024-09-06"/>
    <s v="2024-09-09 12:41:45"/>
    <s v="0000-00-00 00:00:00"/>
    <s v="2024-09-21 10:11:40"/>
    <s v="2024-09-21 10:13:16"/>
    <s v="2024-10-30 10:24:57"/>
    <s v="2024-09-10"/>
    <s v="2024-09-10"/>
    <s v="2024-09-24"/>
    <s v="2024-09-27"/>
    <s v="2024-10-03"/>
    <x v="3"/>
    <s v="Medellin"/>
    <s v="19545"/>
    <x v="24"/>
    <m/>
    <x v="0"/>
    <n v="20"/>
    <x v="0"/>
    <x v="0"/>
    <x v="0"/>
    <n v="250000"/>
    <x v="0"/>
    <x v="0"/>
    <x v="0"/>
    <x v="4"/>
  </r>
  <r>
    <x v="605"/>
    <x v="458"/>
    <s v="CUBRIMIENTO"/>
    <x v="0"/>
    <m/>
    <s v="2023-04-20"/>
    <s v="2024-09-06"/>
    <s v="2024-09-09 12:41:45"/>
    <s v="0000-00-00 00:00:00"/>
    <s v="2024-09-21 10:11:40"/>
    <s v="2024-09-21 10:13:16"/>
    <s v="2024-10-30 10:24:57"/>
    <s v="2024-09-10"/>
    <s v="2024-09-10"/>
    <s v="2024-09-24"/>
    <s v="2024-09-27"/>
    <s v="2024-10-03"/>
    <x v="3"/>
    <s v="Medellin"/>
    <s v="19546"/>
    <x v="25"/>
    <m/>
    <x v="0"/>
    <n v="11"/>
    <x v="0"/>
    <x v="0"/>
    <x v="0"/>
    <n v="129250"/>
    <x v="0"/>
    <x v="0"/>
    <x v="0"/>
    <x v="4"/>
  </r>
  <r>
    <x v="605"/>
    <x v="458"/>
    <s v="CUBRIMIENTO"/>
    <x v="0"/>
    <m/>
    <s v="2023-04-20"/>
    <s v="2024-09-06"/>
    <s v="2024-09-09 12:41:45"/>
    <s v="0000-00-00 00:00:00"/>
    <s v="2024-09-21 10:11:40"/>
    <s v="2024-09-21 10:13:16"/>
    <s v="2024-10-30 10:24:57"/>
    <s v="2024-09-10"/>
    <s v="2024-09-10"/>
    <s v="2024-09-24"/>
    <s v="2024-09-27"/>
    <s v="2024-10-03"/>
    <x v="3"/>
    <s v="Medellin"/>
    <s v="REP049"/>
    <x v="228"/>
    <m/>
    <x v="0"/>
    <n v="1"/>
    <x v="0"/>
    <x v="0"/>
    <x v="0"/>
    <n v="100000"/>
    <x v="0"/>
    <x v="0"/>
    <x v="0"/>
    <x v="4"/>
  </r>
  <r>
    <x v="605"/>
    <x v="458"/>
    <s v="CUBRIMIENTO"/>
    <x v="0"/>
    <m/>
    <s v="2023-04-20"/>
    <s v="2024-09-06"/>
    <s v="2024-09-09 12:41:45"/>
    <s v="0000-00-00 00:00:00"/>
    <s v="2024-09-21 10:11:40"/>
    <s v="2024-09-21 10:13:16"/>
    <s v="2024-10-30 10:24:57"/>
    <s v="2024-09-10"/>
    <s v="2024-09-10"/>
    <s v="2024-09-24"/>
    <s v="2024-09-27"/>
    <s v="2024-10-03"/>
    <x v="3"/>
    <s v="Medellin"/>
    <s v="REP050"/>
    <x v="424"/>
    <m/>
    <x v="0"/>
    <n v="1"/>
    <x v="0"/>
    <x v="0"/>
    <x v="0"/>
    <n v="830000"/>
    <x v="0"/>
    <x v="0"/>
    <x v="0"/>
    <x v="4"/>
  </r>
  <r>
    <x v="605"/>
    <x v="458"/>
    <s v="CUBRIMIENTO"/>
    <x v="0"/>
    <m/>
    <s v="2023-04-20"/>
    <s v="2024-09-06"/>
    <s v="2024-09-09 12:41:45"/>
    <s v="0000-00-00 00:00:00"/>
    <s v="2024-09-21 10:11:40"/>
    <s v="2024-09-21 10:13:16"/>
    <s v="2024-10-30 10:24:57"/>
    <s v="2024-09-10"/>
    <s v="2024-09-10"/>
    <s v="2024-09-24"/>
    <s v="2024-09-27"/>
    <s v="2024-10-03"/>
    <x v="3"/>
    <s v="Medellin"/>
    <s v="SERV03"/>
    <x v="9"/>
    <m/>
    <x v="0"/>
    <n v="1"/>
    <x v="0"/>
    <x v="0"/>
    <x v="0"/>
    <n v="280000"/>
    <x v="0"/>
    <x v="1"/>
    <x v="1"/>
    <x v="4"/>
  </r>
  <r>
    <x v="606"/>
    <x v="459"/>
    <s v="CUBRIMIENTO"/>
    <x v="0"/>
    <m/>
    <s v="0000-00-00"/>
    <s v="2024-08-31"/>
    <s v="2024-09-19 12:08:36"/>
    <s v="2024-09-20 15:48:18"/>
    <s v="2024-09-25 15:12:17"/>
    <s v="2024-09-27 08:36:49"/>
    <s v="2024-12-06 21:21:43"/>
    <s v="2024-09-20"/>
    <s v="2024-09-30"/>
    <s v="2024-10-14"/>
    <s v="2024-10-23"/>
    <s v="2024-11-01"/>
    <x v="3"/>
    <s v="Cali"/>
    <s v="CAMBIO LONA 01"/>
    <x v="157"/>
    <s v="LONA DICKSON VERDE FORESTA REF:6687"/>
    <x v="0"/>
    <n v="1"/>
    <x v="7"/>
    <x v="0"/>
    <x v="45"/>
    <n v="2102726"/>
    <x v="0"/>
    <x v="0"/>
    <x v="0"/>
    <x v="0"/>
  </r>
  <r>
    <x v="606"/>
    <x v="459"/>
    <s v="CUBRIMIENTO"/>
    <x v="0"/>
    <m/>
    <s v="0000-00-00"/>
    <s v="2024-08-31"/>
    <s v="2024-09-19 12:08:36"/>
    <s v="2024-09-20 15:48:18"/>
    <s v="2024-09-25 15:12:17"/>
    <s v="2024-09-27 08:36:49"/>
    <s v="2024-12-06 21:21:43"/>
    <s v="2024-09-20"/>
    <s v="2024-09-30"/>
    <s v="2024-10-14"/>
    <s v="2024-10-23"/>
    <s v="2024-11-01"/>
    <x v="3"/>
    <s v="Cali"/>
    <s v="REP021"/>
    <x v="503"/>
    <m/>
    <x v="0"/>
    <n v="1"/>
    <x v="0"/>
    <x v="0"/>
    <x v="0"/>
    <n v="640000"/>
    <x v="0"/>
    <x v="0"/>
    <x v="0"/>
    <x v="0"/>
  </r>
  <r>
    <x v="607"/>
    <x v="356"/>
    <s v="MUEBLES CC CUBRIMIENTOS"/>
    <x v="0"/>
    <m/>
    <s v="2024-07-30"/>
    <s v="2024-07-30"/>
    <s v="2024-07-30 15:04:32"/>
    <s v="0000-00-00 00:00:00"/>
    <s v="2024-07-30 15:04:38"/>
    <s v="2024-07-30 17:00:32"/>
    <s v="0000-00-00 00:00:00"/>
    <s v="2024-07-31"/>
    <s v="2024-07-31"/>
    <s v="2024-08-07"/>
    <s v="2024-08-09"/>
    <s v="2024-08-09"/>
    <x v="3"/>
    <s v="Toscany"/>
    <s v="11435"/>
    <x v="229"/>
    <m/>
    <x v="0"/>
    <n v="2"/>
    <x v="0"/>
    <x v="0"/>
    <x v="0"/>
    <n v="134452"/>
    <x v="0"/>
    <x v="0"/>
    <x v="0"/>
    <x v="7"/>
  </r>
  <r>
    <x v="607"/>
    <x v="356"/>
    <s v="MUEBLES CC CUBRIMIENTOS"/>
    <x v="0"/>
    <m/>
    <s v="2024-07-30"/>
    <s v="2024-07-30"/>
    <s v="2024-07-30 15:04:32"/>
    <s v="0000-00-00 00:00:00"/>
    <s v="2024-07-30 15:04:38"/>
    <s v="2024-07-30 17:00:32"/>
    <s v="0000-00-00 00:00:00"/>
    <s v="2024-07-31"/>
    <s v="2024-07-31"/>
    <s v="2024-08-07"/>
    <s v="2024-08-09"/>
    <s v="2024-08-09"/>
    <x v="3"/>
    <s v="Toscany"/>
    <s v="11441"/>
    <x v="204"/>
    <m/>
    <x v="0"/>
    <n v="1"/>
    <x v="0"/>
    <x v="0"/>
    <x v="0"/>
    <n v="54621"/>
    <x v="0"/>
    <x v="0"/>
    <x v="0"/>
    <x v="7"/>
  </r>
  <r>
    <x v="607"/>
    <x v="356"/>
    <s v="MUEBLES CC CUBRIMIENTOS"/>
    <x v="0"/>
    <m/>
    <s v="2024-07-30"/>
    <s v="2024-07-30"/>
    <s v="2024-07-30 15:04:32"/>
    <s v="0000-00-00 00:00:00"/>
    <s v="2024-07-30 15:04:38"/>
    <s v="2024-07-30 17:00:32"/>
    <s v="0000-00-00 00:00:00"/>
    <s v="2024-07-31"/>
    <s v="2024-07-31"/>
    <s v="2024-08-07"/>
    <s v="2024-08-09"/>
    <s v="2024-08-09"/>
    <x v="3"/>
    <s v="Toscany"/>
    <s v="6440"/>
    <x v="626"/>
    <m/>
    <x v="0"/>
    <n v="11"/>
    <x v="0"/>
    <x v="0"/>
    <x v="0"/>
    <n v="1870000"/>
    <x v="0"/>
    <x v="0"/>
    <x v="0"/>
    <x v="7"/>
  </r>
  <r>
    <x v="608"/>
    <x v="460"/>
    <s v="CUBRIMIENTO"/>
    <x v="0"/>
    <m/>
    <s v="2024-07-30"/>
    <s v="2024-07-30"/>
    <s v="2024-07-30 14:57:54"/>
    <s v="0000-00-00 00:00:00"/>
    <s v="2024-07-30 14:58:34"/>
    <s v="2024-07-30 17:01:25"/>
    <s v="0000-00-00 00:00:00"/>
    <s v="2024-07-31"/>
    <s v="2024-07-31"/>
    <s v="2024-08-05"/>
    <s v="2024-08-06"/>
    <s v="2024-08-06"/>
    <x v="0"/>
    <s v="Toscany"/>
    <s v="11435"/>
    <x v="229"/>
    <m/>
    <x v="0"/>
    <n v="4"/>
    <x v="0"/>
    <x v="0"/>
    <x v="0"/>
    <n v="268908"/>
    <x v="0"/>
    <x v="0"/>
    <x v="0"/>
    <x v="7"/>
  </r>
  <r>
    <x v="609"/>
    <x v="461"/>
    <s v="MUEBLES CC CUBRIMIENTOS"/>
    <x v="0"/>
    <m/>
    <s v="2024-07-30"/>
    <s v="2024-07-31"/>
    <s v="2024-08-02 10:09:09"/>
    <s v="0000-00-00 00:00:00"/>
    <s v="2024-09-02 10:05:29"/>
    <s v="2024-09-02 10:05:47"/>
    <s v="2024-09-09 12:52:47"/>
    <s v="2024-08-02"/>
    <s v="2024-08-02"/>
    <s v="2024-09-09"/>
    <s v="2024-09-11"/>
    <s v="2024-09-13"/>
    <x v="1"/>
    <s v="Cali"/>
    <s v="12370"/>
    <x v="627"/>
    <m/>
    <x v="0"/>
    <n v="1"/>
    <x v="0"/>
    <x v="0"/>
    <x v="0"/>
    <n v="545260"/>
    <x v="0"/>
    <x v="2"/>
    <x v="0"/>
    <x v="4"/>
  </r>
  <r>
    <x v="609"/>
    <x v="461"/>
    <s v="MUEBLES CC CUBRIMIENTOS"/>
    <x v="0"/>
    <m/>
    <s v="2024-07-30"/>
    <s v="2024-07-31"/>
    <s v="2024-08-02 10:09:09"/>
    <s v="0000-00-00 00:00:00"/>
    <s v="2024-09-02 10:05:29"/>
    <s v="2024-09-02 10:05:47"/>
    <s v="2024-09-09 12:52:47"/>
    <s v="2024-08-02"/>
    <s v="2024-08-02"/>
    <s v="2024-09-09"/>
    <s v="2024-09-11"/>
    <s v="2024-09-13"/>
    <x v="1"/>
    <s v="Cali"/>
    <s v="1794"/>
    <x v="628"/>
    <m/>
    <x v="0"/>
    <n v="3"/>
    <x v="0"/>
    <x v="0"/>
    <x v="0"/>
    <n v="4977600"/>
    <x v="0"/>
    <x v="2"/>
    <x v="0"/>
    <x v="4"/>
  </r>
  <r>
    <x v="610"/>
    <x v="462"/>
    <s v="CUBRIMIENTO"/>
    <x v="0"/>
    <m/>
    <s v="2024-07-30"/>
    <s v="2024-07-31"/>
    <s v="2024-08-21 13:50:51"/>
    <s v="2024-10-15 14:08:13"/>
    <s v="2025-01-15 09:50:50"/>
    <s v="2025-01-20 17:12:19"/>
    <s v="2025-03-31 18:25:57"/>
    <s v="2024-08-21"/>
    <s v="2024-10-15"/>
    <s v="2025-01-15"/>
    <s v="2025-01-17"/>
    <s v="2025-01-19"/>
    <x v="1"/>
    <s v="Gerencia"/>
    <s v="SERV03"/>
    <x v="9"/>
    <m/>
    <x v="0"/>
    <n v="1"/>
    <x v="0"/>
    <x v="0"/>
    <x v="0"/>
    <n v="5000000"/>
    <x v="0"/>
    <x v="1"/>
    <x v="1"/>
    <x v="12"/>
  </r>
  <r>
    <x v="610"/>
    <x v="462"/>
    <s v="CUBRIMIENTO"/>
    <x v="0"/>
    <m/>
    <s v="2024-07-30"/>
    <s v="2024-07-31"/>
    <s v="2024-08-21 13:50:51"/>
    <s v="2024-10-15 14:08:13"/>
    <s v="2025-01-15 09:50:50"/>
    <s v="2025-01-20 17:12:19"/>
    <s v="2025-03-31 18:25:57"/>
    <s v="2024-08-21"/>
    <s v="2024-10-15"/>
    <s v="2025-01-15"/>
    <s v="2025-01-17"/>
    <s v="2025-01-19"/>
    <x v="1"/>
    <s v="Gerencia"/>
    <s v="SERV04"/>
    <x v="50"/>
    <m/>
    <x v="0"/>
    <n v="1"/>
    <x v="0"/>
    <x v="0"/>
    <x v="0"/>
    <n v="5200000"/>
    <x v="0"/>
    <x v="1"/>
    <x v="1"/>
    <x v="12"/>
  </r>
  <r>
    <x v="610"/>
    <x v="462"/>
    <s v="CUBRIMIENTO"/>
    <x v="0"/>
    <m/>
    <s v="2024-07-30"/>
    <s v="2024-07-31"/>
    <s v="2024-08-21 13:50:51"/>
    <s v="2024-10-15 14:08:13"/>
    <s v="2025-01-15 09:50:50"/>
    <s v="2025-01-20 17:12:19"/>
    <s v="2025-03-31 18:25:57"/>
    <s v="2024-08-21"/>
    <s v="2024-10-15"/>
    <s v="2025-01-15"/>
    <s v="2025-01-17"/>
    <s v="2025-01-19"/>
    <x v="1"/>
    <s v="Gerencia"/>
    <s v="SERV14"/>
    <x v="137"/>
    <m/>
    <x v="0"/>
    <n v="1"/>
    <x v="0"/>
    <x v="0"/>
    <x v="0"/>
    <n v="5000000"/>
    <x v="0"/>
    <x v="0"/>
    <x v="0"/>
    <x v="12"/>
  </r>
  <r>
    <x v="610"/>
    <x v="462"/>
    <s v="CUBRIMIENTO"/>
    <x v="0"/>
    <m/>
    <s v="2024-07-30"/>
    <s v="2024-07-31"/>
    <s v="2024-08-21 13:50:51"/>
    <s v="2024-10-15 14:08:13"/>
    <s v="2025-01-15 09:50:50"/>
    <s v="2025-01-20 17:12:19"/>
    <s v="2025-03-31 18:25:57"/>
    <s v="2024-08-21"/>
    <s v="2024-10-15"/>
    <s v="2025-01-15"/>
    <s v="2025-01-17"/>
    <s v="2025-01-19"/>
    <x v="1"/>
    <s v="Gerencia"/>
    <s v="VELUM ESPC08"/>
    <x v="629"/>
    <m/>
    <x v="0"/>
    <n v="1"/>
    <x v="0"/>
    <x v="0"/>
    <x v="0"/>
    <n v="881848800"/>
    <x v="0"/>
    <x v="0"/>
    <x v="0"/>
    <x v="12"/>
  </r>
  <r>
    <x v="610"/>
    <x v="462"/>
    <s v="CUBRIMIENTO"/>
    <x v="0"/>
    <m/>
    <s v="2024-07-30"/>
    <s v="2024-07-31"/>
    <s v="2024-08-21 13:50:51"/>
    <s v="2024-10-15 14:08:13"/>
    <s v="2025-01-15 09:50:50"/>
    <s v="2025-01-20 17:12:19"/>
    <s v="2025-03-31 18:25:57"/>
    <s v="2024-08-21"/>
    <s v="2024-10-15"/>
    <s v="2025-01-15"/>
    <s v="2025-01-17"/>
    <s v="2025-01-19"/>
    <x v="1"/>
    <s v="Gerencia"/>
    <s v="VELUM ESPC09"/>
    <x v="630"/>
    <m/>
    <x v="0"/>
    <n v="1"/>
    <x v="0"/>
    <x v="0"/>
    <x v="0"/>
    <n v="161700000"/>
    <x v="0"/>
    <x v="0"/>
    <x v="0"/>
    <x v="12"/>
  </r>
  <r>
    <x v="611"/>
    <x v="463"/>
    <s v="MUEBLES CC CUBRIMIENTOS"/>
    <x v="0"/>
    <m/>
    <s v="0000-00-00"/>
    <s v="2024-08-02"/>
    <s v="2024-08-06 11:47:18"/>
    <s v="0000-00-00 00:00:00"/>
    <s v="2024-08-08 11:40:48"/>
    <s v="2024-08-10 10:04:33"/>
    <s v="2024-10-29 08:03:33"/>
    <s v="2024-08-06"/>
    <s v="2024-08-06"/>
    <s v="2024-08-07"/>
    <s v="2024-08-12"/>
    <s v="2024-08-14"/>
    <x v="1"/>
    <s v="Medellin"/>
    <s v="SERV03"/>
    <x v="9"/>
    <m/>
    <x v="0"/>
    <n v="1"/>
    <x v="0"/>
    <x v="0"/>
    <x v="0"/>
    <n v="40000"/>
    <x v="0"/>
    <x v="1"/>
    <x v="1"/>
    <x v="7"/>
  </r>
  <r>
    <x v="612"/>
    <x v="464"/>
    <s v="MUEBLES CC CUBRIMIENTOS"/>
    <x v="0"/>
    <m/>
    <s v="2024-07-30"/>
    <s v="2024-08-05"/>
    <s v="2024-08-06 12:47:26"/>
    <s v="0000-00-00 00:00:00"/>
    <s v="2024-09-02 11:08:42"/>
    <s v="2024-09-06 14:14:31"/>
    <s v="2024-09-11 13:29:04"/>
    <s v="2024-08-07"/>
    <s v="2024-08-07"/>
    <s v="2024-09-02"/>
    <s v="2024-09-04"/>
    <s v="2024-09-06"/>
    <x v="1"/>
    <s v="Cali"/>
    <s v="5121"/>
    <x v="255"/>
    <m/>
    <x v="0"/>
    <n v="4"/>
    <x v="0"/>
    <x v="0"/>
    <x v="0"/>
    <n v="1593968"/>
    <x v="0"/>
    <x v="2"/>
    <x v="0"/>
    <x v="4"/>
  </r>
  <r>
    <x v="612"/>
    <x v="464"/>
    <s v="MUEBLES CC CUBRIMIENTOS"/>
    <x v="0"/>
    <m/>
    <s v="2024-07-30"/>
    <s v="2024-08-05"/>
    <s v="2024-08-06 12:47:26"/>
    <s v="0000-00-00 00:00:00"/>
    <s v="2024-09-02 11:08:42"/>
    <s v="2024-09-06 14:14:31"/>
    <s v="2024-09-11 13:29:04"/>
    <s v="2024-08-07"/>
    <s v="2024-08-07"/>
    <s v="2024-09-02"/>
    <s v="2024-09-04"/>
    <s v="2024-09-06"/>
    <x v="1"/>
    <s v="Cali"/>
    <s v="8553"/>
    <x v="624"/>
    <m/>
    <x v="3"/>
    <n v="1"/>
    <x v="0"/>
    <x v="0"/>
    <x v="0"/>
    <n v="1052718"/>
    <x v="0"/>
    <x v="2"/>
    <x v="0"/>
    <x v="4"/>
  </r>
  <r>
    <x v="612"/>
    <x v="464"/>
    <s v="MUEBLES CC CUBRIMIENTOS"/>
    <x v="0"/>
    <m/>
    <s v="2024-07-30"/>
    <s v="2024-08-05"/>
    <s v="2024-08-06 12:47:26"/>
    <s v="0000-00-00 00:00:00"/>
    <s v="2024-09-02 11:08:42"/>
    <s v="2024-09-06 14:14:31"/>
    <s v="2024-09-11 13:29:04"/>
    <s v="2024-08-07"/>
    <s v="2024-08-07"/>
    <s v="2024-09-02"/>
    <s v="2024-09-04"/>
    <s v="2024-09-06"/>
    <x v="1"/>
    <s v="Cali"/>
    <s v="9511"/>
    <x v="91"/>
    <m/>
    <x v="0"/>
    <n v="1"/>
    <x v="0"/>
    <x v="0"/>
    <x v="0"/>
    <n v="677880"/>
    <x v="0"/>
    <x v="2"/>
    <x v="0"/>
    <x v="4"/>
  </r>
  <r>
    <x v="612"/>
    <x v="464"/>
    <s v="MUEBLES CC CUBRIMIENTOS"/>
    <x v="0"/>
    <m/>
    <s v="2024-07-30"/>
    <s v="2024-08-05"/>
    <s v="2024-08-06 12:47:26"/>
    <s v="0000-00-00 00:00:00"/>
    <s v="2024-09-02 11:08:42"/>
    <s v="2024-09-06 14:14:31"/>
    <s v="2024-09-11 13:29:04"/>
    <s v="2024-08-07"/>
    <s v="2024-08-07"/>
    <s v="2024-09-02"/>
    <s v="2024-09-04"/>
    <s v="2024-09-06"/>
    <x v="1"/>
    <s v="Cali"/>
    <s v="9708"/>
    <x v="195"/>
    <s v="LONA DICKSON CARBONE REF:U-171"/>
    <x v="0"/>
    <n v="1"/>
    <x v="0"/>
    <x v="0"/>
    <x v="0"/>
    <n v="1128470"/>
    <x v="0"/>
    <x v="0"/>
    <x v="0"/>
    <x v="4"/>
  </r>
  <r>
    <x v="613"/>
    <x v="123"/>
    <s v="CUBRIMIENTO"/>
    <x v="0"/>
    <m/>
    <s v="2024-07-30"/>
    <s v="2024-07-30"/>
    <s v="2024-07-31 14:26:52"/>
    <s v="0000-00-00 00:00:00"/>
    <s v="2024-07-31 14:26:59"/>
    <s v="2024-08-02 17:45:46"/>
    <s v="0000-00-00 00:00:00"/>
    <s v="2024-07-31"/>
    <s v="2024-07-31"/>
    <s v="2024-09-05"/>
    <s v="2024-09-20"/>
    <s v="2024-09-20"/>
    <x v="7"/>
    <s v="Toscany"/>
    <s v="12240"/>
    <x v="514"/>
    <m/>
    <x v="0"/>
    <n v="27"/>
    <x v="0"/>
    <x v="0"/>
    <x v="0"/>
    <n v="1350000"/>
    <x v="0"/>
    <x v="0"/>
    <x v="0"/>
    <x v="4"/>
  </r>
  <r>
    <x v="613"/>
    <x v="123"/>
    <s v="CUBRIMIENTO"/>
    <x v="0"/>
    <m/>
    <s v="2024-07-30"/>
    <s v="2024-07-30"/>
    <s v="2024-07-31 14:26:52"/>
    <s v="0000-00-00 00:00:00"/>
    <s v="2024-07-31 14:26:59"/>
    <s v="2024-08-02 17:45:46"/>
    <s v="0000-00-00 00:00:00"/>
    <s v="2024-07-31"/>
    <s v="2024-07-31"/>
    <s v="2024-09-05"/>
    <s v="2024-09-20"/>
    <s v="2024-09-20"/>
    <x v="7"/>
    <s v="Toscany"/>
    <s v="21307"/>
    <x v="260"/>
    <m/>
    <x v="0"/>
    <n v="60"/>
    <x v="0"/>
    <x v="0"/>
    <x v="0"/>
    <n v="3000000"/>
    <x v="0"/>
    <x v="0"/>
    <x v="0"/>
    <x v="4"/>
  </r>
  <r>
    <x v="613"/>
    <x v="123"/>
    <s v="CUBRIMIENTO"/>
    <x v="0"/>
    <m/>
    <s v="2024-07-30"/>
    <s v="2024-07-30"/>
    <s v="2024-07-31 14:26:52"/>
    <s v="0000-00-00 00:00:00"/>
    <s v="2024-07-31 14:26:59"/>
    <s v="2024-08-02 17:45:46"/>
    <s v="0000-00-00 00:00:00"/>
    <s v="2024-07-31"/>
    <s v="2024-07-31"/>
    <s v="2024-09-05"/>
    <s v="2024-09-20"/>
    <s v="2024-09-20"/>
    <x v="7"/>
    <s v="Toscany"/>
    <s v="35"/>
    <x v="292"/>
    <m/>
    <x v="0"/>
    <n v="13.3"/>
    <x v="0"/>
    <x v="0"/>
    <x v="0"/>
    <n v="665000"/>
    <x v="0"/>
    <x v="0"/>
    <x v="0"/>
    <x v="4"/>
  </r>
  <r>
    <x v="613"/>
    <x v="123"/>
    <s v="CUBRIMIENTO"/>
    <x v="0"/>
    <m/>
    <s v="2024-07-30"/>
    <s v="2024-07-30"/>
    <s v="2024-07-31 14:26:52"/>
    <s v="0000-00-00 00:00:00"/>
    <s v="2024-07-31 14:26:59"/>
    <s v="2024-08-02 17:45:46"/>
    <s v="0000-00-00 00:00:00"/>
    <s v="2024-07-31"/>
    <s v="2024-07-31"/>
    <s v="2024-09-05"/>
    <s v="2024-09-20"/>
    <s v="2024-09-20"/>
    <x v="7"/>
    <s v="Toscany"/>
    <s v="35"/>
    <x v="292"/>
    <m/>
    <x v="0"/>
    <n v="4.5"/>
    <x v="0"/>
    <x v="0"/>
    <x v="0"/>
    <n v="225000"/>
    <x v="0"/>
    <x v="0"/>
    <x v="0"/>
    <x v="4"/>
  </r>
  <r>
    <x v="614"/>
    <x v="163"/>
    <s v="MUEBLES"/>
    <x v="0"/>
    <m/>
    <s v="2024-07-30"/>
    <s v="2024-08-02"/>
    <s v="2024-08-05 12:17:49"/>
    <s v="0000-00-00 00:00:00"/>
    <s v="0000-00-00 00:00:00"/>
    <s v="2024-08-06 17:08:57"/>
    <s v="0000-00-00 00:00:00"/>
    <s v="2024-08-05"/>
    <s v="2024-08-05"/>
    <s v="2024-08-19"/>
    <s v="2024-08-29"/>
    <s v="2024-08-29"/>
    <x v="7"/>
    <s v="Barranquilla"/>
    <s v="5058"/>
    <x v="631"/>
    <m/>
    <x v="0"/>
    <n v="10"/>
    <x v="0"/>
    <x v="0"/>
    <x v="0"/>
    <n v="0"/>
    <x v="0"/>
    <x v="0"/>
    <x v="0"/>
    <x v="7"/>
  </r>
  <r>
    <x v="614"/>
    <x v="163"/>
    <s v="MUEBLES"/>
    <x v="0"/>
    <m/>
    <s v="2024-07-30"/>
    <s v="2024-08-02"/>
    <s v="2024-08-05 12:17:49"/>
    <s v="0000-00-00 00:00:00"/>
    <s v="0000-00-00 00:00:00"/>
    <s v="2024-08-06 17:08:57"/>
    <s v="0000-00-00 00:00:00"/>
    <s v="2024-08-05"/>
    <s v="2024-08-05"/>
    <s v="2024-08-19"/>
    <s v="2024-08-29"/>
    <s v="2024-08-29"/>
    <x v="7"/>
    <s v="Barranquilla"/>
    <s v="REP016"/>
    <x v="632"/>
    <m/>
    <x v="0"/>
    <n v="1"/>
    <x v="0"/>
    <x v="0"/>
    <x v="0"/>
    <n v="0"/>
    <x v="0"/>
    <x v="0"/>
    <x v="0"/>
    <x v="7"/>
  </r>
  <r>
    <x v="615"/>
    <x v="465"/>
    <s v="CUBRIMIENTO"/>
    <x v="0"/>
    <m/>
    <s v="2024-07-30"/>
    <s v="2024-07-31"/>
    <s v="2024-08-05 12:15:54"/>
    <s v="2024-08-09 18:43:03"/>
    <s v="2024-08-20 12:22:52"/>
    <s v="2024-08-24 13:58:06"/>
    <s v="2024-12-13 13:13:49"/>
    <s v="2024-08-05"/>
    <s v="2024-08-08"/>
    <s v="2024-08-26"/>
    <s v="2024-09-05"/>
    <s v="2024-09-07"/>
    <x v="1"/>
    <s v="Bogota"/>
    <s v="6543"/>
    <x v="123"/>
    <m/>
    <x v="0"/>
    <n v="4"/>
    <x v="0"/>
    <x v="0"/>
    <x v="0"/>
    <n v="400000"/>
    <x v="0"/>
    <x v="0"/>
    <x v="0"/>
    <x v="7"/>
  </r>
  <r>
    <x v="615"/>
    <x v="465"/>
    <s v="CUBRIMIENTO"/>
    <x v="0"/>
    <m/>
    <s v="2024-07-30"/>
    <s v="2024-07-31"/>
    <s v="2024-08-05 12:15:54"/>
    <s v="2024-08-09 18:43:03"/>
    <s v="2024-08-20 12:22:52"/>
    <s v="2024-08-24 13:58:06"/>
    <s v="2024-12-13 13:13:49"/>
    <s v="2024-08-05"/>
    <s v="2024-08-08"/>
    <s v="2024-08-26"/>
    <s v="2024-09-05"/>
    <s v="2024-09-07"/>
    <x v="1"/>
    <s v="Bogota"/>
    <s v="REP036"/>
    <x v="72"/>
    <m/>
    <x v="0"/>
    <n v="1"/>
    <x v="0"/>
    <x v="0"/>
    <x v="0"/>
    <n v="1104000"/>
    <x v="0"/>
    <x v="0"/>
    <x v="0"/>
    <x v="7"/>
  </r>
  <r>
    <x v="615"/>
    <x v="465"/>
    <s v="CUBRIMIENTO"/>
    <x v="0"/>
    <m/>
    <s v="2024-07-30"/>
    <s v="2024-07-31"/>
    <s v="2024-08-05 12:15:54"/>
    <s v="2024-08-09 18:43:03"/>
    <s v="2024-08-20 12:22:52"/>
    <s v="2024-08-24 13:58:06"/>
    <s v="2024-12-13 13:13:49"/>
    <s v="2024-08-05"/>
    <s v="2024-08-08"/>
    <s v="2024-08-26"/>
    <s v="2024-09-05"/>
    <s v="2024-09-07"/>
    <x v="1"/>
    <s v="Bogota"/>
    <s v="REP043"/>
    <x v="188"/>
    <m/>
    <x v="0"/>
    <n v="1"/>
    <x v="0"/>
    <x v="0"/>
    <x v="0"/>
    <n v="2000000"/>
    <x v="0"/>
    <x v="0"/>
    <x v="0"/>
    <x v="7"/>
  </r>
  <r>
    <x v="615"/>
    <x v="465"/>
    <s v="CUBRIMIENTO"/>
    <x v="0"/>
    <m/>
    <s v="2024-07-30"/>
    <s v="2024-07-31"/>
    <s v="2024-08-05 12:15:54"/>
    <s v="2024-08-09 18:43:03"/>
    <s v="2024-08-20 12:22:52"/>
    <s v="2024-08-24 13:58:06"/>
    <s v="2024-12-13 13:13:49"/>
    <s v="2024-08-05"/>
    <s v="2024-08-08"/>
    <s v="2024-08-26"/>
    <s v="2024-09-05"/>
    <s v="2024-09-07"/>
    <x v="1"/>
    <s v="Bogota"/>
    <s v="SERV04"/>
    <x v="50"/>
    <m/>
    <x v="0"/>
    <n v="1"/>
    <x v="0"/>
    <x v="0"/>
    <x v="0"/>
    <n v="1700000"/>
    <x v="0"/>
    <x v="1"/>
    <x v="1"/>
    <x v="7"/>
  </r>
  <r>
    <x v="615"/>
    <x v="465"/>
    <s v="CUBRIMIENTO"/>
    <x v="0"/>
    <m/>
    <s v="2024-07-30"/>
    <s v="2024-07-31"/>
    <s v="2024-08-05 12:15:54"/>
    <s v="2024-08-09 18:43:03"/>
    <s v="2024-08-20 12:22:52"/>
    <s v="2024-08-24 13:58:06"/>
    <s v="2024-12-13 13:13:49"/>
    <s v="2024-08-05"/>
    <s v="2024-08-08"/>
    <s v="2024-08-26"/>
    <s v="2024-09-05"/>
    <s v="2024-09-07"/>
    <x v="1"/>
    <s v="Bogota"/>
    <s v="SERV14"/>
    <x v="137"/>
    <m/>
    <x v="0"/>
    <n v="1"/>
    <x v="0"/>
    <x v="0"/>
    <x v="0"/>
    <n v="800000"/>
    <x v="0"/>
    <x v="0"/>
    <x v="0"/>
    <x v="7"/>
  </r>
  <r>
    <x v="615"/>
    <x v="465"/>
    <s v="CUBRIMIENTO"/>
    <x v="0"/>
    <m/>
    <s v="2024-07-30"/>
    <s v="2024-07-31"/>
    <s v="2024-08-05 12:15:54"/>
    <s v="2024-08-09 18:43:03"/>
    <s v="2024-08-20 12:22:52"/>
    <s v="2024-08-24 13:58:06"/>
    <s v="2024-12-13 13:13:49"/>
    <s v="2024-08-05"/>
    <s v="2024-08-08"/>
    <s v="2024-08-26"/>
    <s v="2024-09-05"/>
    <s v="2024-09-07"/>
    <x v="1"/>
    <s v="Bogota"/>
    <s v="SERVLAV10"/>
    <x v="73"/>
    <m/>
    <x v="0"/>
    <n v="1"/>
    <x v="0"/>
    <x v="0"/>
    <x v="0"/>
    <n v="966000"/>
    <x v="0"/>
    <x v="1"/>
    <x v="1"/>
    <x v="7"/>
  </r>
  <r>
    <x v="615"/>
    <x v="465"/>
    <s v="CUBRIMIENTO"/>
    <x v="0"/>
    <m/>
    <s v="2024-07-30"/>
    <s v="2024-07-31"/>
    <s v="2024-08-05 12:15:54"/>
    <s v="2024-08-09 18:43:03"/>
    <s v="2024-08-20 12:22:52"/>
    <s v="2024-08-24 13:58:06"/>
    <s v="2024-12-13 13:13:49"/>
    <s v="2024-08-05"/>
    <s v="2024-08-08"/>
    <s v="2024-08-26"/>
    <s v="2024-09-05"/>
    <s v="2024-09-07"/>
    <x v="1"/>
    <s v="Bogota"/>
    <s v="SOMB0101**"/>
    <x v="156"/>
    <s v="LONA DICKSON GRIS VETEADO (U406) 1.20M"/>
    <x v="0"/>
    <n v="2"/>
    <x v="93"/>
    <x v="0"/>
    <x v="92"/>
    <n v="8306440"/>
    <x v="0"/>
    <x v="0"/>
    <x v="0"/>
    <x v="7"/>
  </r>
  <r>
    <x v="616"/>
    <x v="348"/>
    <s v="CUBRIMIENTO"/>
    <x v="0"/>
    <m/>
    <s v="2024-07-30"/>
    <s v="2024-07-31"/>
    <s v="2024-07-31 14:28:34"/>
    <s v="0000-00-00 00:00:00"/>
    <s v="2024-07-31 14:28:42"/>
    <s v="2024-08-02 17:46:44"/>
    <s v="0000-00-00 00:00:00"/>
    <s v="2024-08-01"/>
    <s v="2024-08-01"/>
    <s v="2024-08-12"/>
    <s v="2024-08-16"/>
    <s v="2024-08-16"/>
    <x v="0"/>
    <s v="Toscany"/>
    <s v="21308"/>
    <x v="456"/>
    <m/>
    <x v="0"/>
    <n v="27"/>
    <x v="0"/>
    <x v="0"/>
    <x v="0"/>
    <n v="1420200"/>
    <x v="0"/>
    <x v="0"/>
    <x v="0"/>
    <x v="7"/>
  </r>
  <r>
    <x v="617"/>
    <x v="358"/>
    <s v="CUBRIMIENTO"/>
    <x v="0"/>
    <m/>
    <s v="2024-07-31"/>
    <s v="2024-07-31"/>
    <s v="2024-07-31 13:50:24"/>
    <s v="2024-08-14 15:13:20"/>
    <s v="2024-10-08 08:56:54"/>
    <s v="2024-11-05 17:28:00"/>
    <s v="2024-12-03 14:16:41"/>
    <s v="2024-08-02"/>
    <s v="2024-08-09"/>
    <s v="2024-08-15"/>
    <s v="2024-08-20"/>
    <s v="2024-08-26"/>
    <x v="1"/>
    <s v="Toscana"/>
    <s v="PLITE10"/>
    <x v="263"/>
    <s v="LONA PERGOTEX BLACKOUT BLANCA 3 M"/>
    <x v="2"/>
    <n v="1"/>
    <x v="160"/>
    <x v="0"/>
    <x v="93"/>
    <n v="5625509.04"/>
    <x v="0"/>
    <x v="4"/>
    <x v="6"/>
    <x v="7"/>
  </r>
  <r>
    <x v="618"/>
    <x v="466"/>
    <s v="CUBRIMIENTO"/>
    <x v="0"/>
    <m/>
    <s v="2024-07-31"/>
    <s v="2024-08-01"/>
    <s v="2024-08-02 09:02:18"/>
    <s v="0000-00-00 00:00:00"/>
    <s v="2024-08-02 09:02:24"/>
    <s v="2024-08-06 13:17:24"/>
    <s v="0000-00-00 00:00:00"/>
    <s v="2024-08-05"/>
    <s v="2024-08-05"/>
    <s v="2024-08-07"/>
    <s v="2024-08-12"/>
    <s v="2024-08-12"/>
    <x v="0"/>
    <s v="Gerencia"/>
    <s v="1010168"/>
    <x v="587"/>
    <m/>
    <x v="0"/>
    <n v="1"/>
    <x v="0"/>
    <x v="0"/>
    <x v="0"/>
    <n v="3000"/>
    <x v="0"/>
    <x v="0"/>
    <x v="0"/>
    <x v="7"/>
  </r>
  <r>
    <x v="618"/>
    <x v="466"/>
    <s v="CUBRIMIENTO"/>
    <x v="0"/>
    <m/>
    <s v="2024-07-31"/>
    <s v="2024-08-01"/>
    <s v="2024-08-02 09:02:18"/>
    <s v="0000-00-00 00:00:00"/>
    <s v="2024-08-02 09:02:24"/>
    <s v="2024-08-06 13:17:24"/>
    <s v="0000-00-00 00:00:00"/>
    <s v="2024-08-05"/>
    <s v="2024-08-05"/>
    <s v="2024-08-07"/>
    <s v="2024-08-12"/>
    <s v="2024-08-12"/>
    <x v="0"/>
    <s v="Gerencia"/>
    <s v="11442"/>
    <x v="531"/>
    <m/>
    <x v="0"/>
    <n v="1"/>
    <x v="0"/>
    <x v="0"/>
    <x v="0"/>
    <n v="47740"/>
    <x v="0"/>
    <x v="0"/>
    <x v="0"/>
    <x v="7"/>
  </r>
  <r>
    <x v="619"/>
    <x v="467"/>
    <s v="CUBRIMIENTO"/>
    <x v="0"/>
    <m/>
    <s v="2024-07-31"/>
    <s v="2024-07-31"/>
    <s v="2024-07-31 14:29:41"/>
    <s v="0000-00-00 00:00:00"/>
    <s v="2024-07-31 14:29:46"/>
    <s v="2024-08-02 17:47:37"/>
    <s v="0000-00-00 00:00:00"/>
    <s v="2024-08-01"/>
    <s v="2024-08-01"/>
    <s v="2024-08-06"/>
    <s v="2024-08-08"/>
    <s v="2024-08-08"/>
    <x v="0"/>
    <s v="Toscany"/>
    <s v="21308"/>
    <x v="456"/>
    <m/>
    <x v="0"/>
    <n v="5.5"/>
    <x v="0"/>
    <x v="0"/>
    <x v="0"/>
    <n v="289300"/>
    <x v="0"/>
    <x v="0"/>
    <x v="0"/>
    <x v="7"/>
  </r>
  <r>
    <x v="620"/>
    <x v="468"/>
    <s v="CUBRIMIENTO"/>
    <x v="0"/>
    <m/>
    <s v="2024-07-31"/>
    <s v="2024-07-31"/>
    <s v="2024-08-01 09:59:44"/>
    <s v="0000-00-00 00:00:00"/>
    <s v="2024-08-01 10:37:01"/>
    <s v="2024-08-05 09:11:12"/>
    <s v="0000-00-00 00:00:00"/>
    <s v="2024-08-02"/>
    <s v="2024-08-02"/>
    <s v="2024-09-18"/>
    <s v="2024-10-03"/>
    <s v="2024-10-03"/>
    <x v="3"/>
    <s v="Toscana"/>
    <s v="25796"/>
    <x v="442"/>
    <m/>
    <x v="0"/>
    <n v="100"/>
    <x v="0"/>
    <x v="0"/>
    <x v="0"/>
    <n v="20720880"/>
    <x v="0"/>
    <x v="0"/>
    <x v="0"/>
    <x v="4"/>
  </r>
  <r>
    <x v="621"/>
    <x v="459"/>
    <s v="CUBRIMIENTO"/>
    <x v="0"/>
    <m/>
    <s v="2024-08-01"/>
    <s v="2024-08-31"/>
    <s v="2024-09-04 10:47:07"/>
    <s v="2024-10-03 16:19:13"/>
    <s v="2024-11-19 11:55:16"/>
    <s v="2024-12-03 14:12:33"/>
    <s v="2024-12-06 21:20:47"/>
    <s v="2024-09-04"/>
    <s v="2024-10-03"/>
    <s v="2024-10-10"/>
    <s v="2024-10-15"/>
    <s v="2024-10-23"/>
    <x v="3"/>
    <s v="Cali"/>
    <s v="27249"/>
    <x v="64"/>
    <m/>
    <x v="0"/>
    <n v="1"/>
    <x v="0"/>
    <x v="0"/>
    <x v="0"/>
    <n v="212889"/>
    <x v="0"/>
    <x v="0"/>
    <x v="0"/>
    <x v="0"/>
  </r>
  <r>
    <x v="621"/>
    <x v="459"/>
    <s v="CUBRIMIENTO"/>
    <x v="0"/>
    <m/>
    <s v="2024-08-01"/>
    <s v="2024-08-31"/>
    <s v="2024-09-04 10:47:07"/>
    <s v="2024-10-03 16:19:13"/>
    <s v="2024-11-19 11:55:16"/>
    <s v="2024-12-03 14:12:33"/>
    <s v="2024-12-06 21:20:47"/>
    <s v="2024-09-04"/>
    <s v="2024-10-03"/>
    <s v="2024-10-10"/>
    <s v="2024-10-15"/>
    <s v="2024-10-23"/>
    <x v="3"/>
    <s v="Cali"/>
    <s v="6543"/>
    <x v="123"/>
    <m/>
    <x v="0"/>
    <n v="2"/>
    <x v="0"/>
    <x v="0"/>
    <x v="0"/>
    <n v="99840"/>
    <x v="0"/>
    <x v="0"/>
    <x v="0"/>
    <x v="0"/>
  </r>
  <r>
    <x v="621"/>
    <x v="459"/>
    <s v="CUBRIMIENTO"/>
    <x v="0"/>
    <m/>
    <s v="2024-08-01"/>
    <s v="2024-08-31"/>
    <s v="2024-09-04 10:47:07"/>
    <s v="2024-10-03 16:19:13"/>
    <s v="2024-11-19 11:55:16"/>
    <s v="2024-12-03 14:12:33"/>
    <s v="2024-12-06 21:20:47"/>
    <s v="2024-09-04"/>
    <s v="2024-10-03"/>
    <s v="2024-10-10"/>
    <s v="2024-10-15"/>
    <s v="2024-10-23"/>
    <x v="3"/>
    <s v="Cali"/>
    <s v="CORB01"/>
    <x v="262"/>
    <s v="LONA DICKSON VERDE FORESTA REF:6687"/>
    <x v="3"/>
    <n v="1"/>
    <x v="14"/>
    <x v="0"/>
    <x v="15"/>
    <n v="2787518"/>
    <x v="0"/>
    <x v="0"/>
    <x v="0"/>
    <x v="0"/>
  </r>
  <r>
    <x v="621"/>
    <x v="459"/>
    <s v="CUBRIMIENTO"/>
    <x v="0"/>
    <m/>
    <s v="2024-08-01"/>
    <s v="2024-08-31"/>
    <s v="2024-09-04 10:47:07"/>
    <s v="2024-10-03 16:19:13"/>
    <s v="2024-11-19 11:55:16"/>
    <s v="2024-12-03 14:12:33"/>
    <s v="2024-12-06 21:20:47"/>
    <s v="2024-09-04"/>
    <s v="2024-10-03"/>
    <s v="2024-10-10"/>
    <s v="2024-10-15"/>
    <s v="2024-10-23"/>
    <x v="3"/>
    <s v="Cali"/>
    <s v="CORB01"/>
    <x v="262"/>
    <s v="LONA DICKSON VERDE FORESTA REF:6687"/>
    <x v="3"/>
    <n v="1"/>
    <x v="1"/>
    <x v="0"/>
    <x v="15"/>
    <n v="1029173"/>
    <x v="0"/>
    <x v="0"/>
    <x v="0"/>
    <x v="0"/>
  </r>
  <r>
    <x v="621"/>
    <x v="459"/>
    <s v="CUBRIMIENTO"/>
    <x v="0"/>
    <m/>
    <s v="2024-08-01"/>
    <s v="2024-08-31"/>
    <s v="2024-09-04 10:47:07"/>
    <s v="2024-10-03 16:19:13"/>
    <s v="2024-11-19 11:55:16"/>
    <s v="2024-12-03 14:12:33"/>
    <s v="2024-12-06 21:20:47"/>
    <s v="2024-09-04"/>
    <s v="2024-10-03"/>
    <s v="2024-10-10"/>
    <s v="2024-10-15"/>
    <s v="2024-10-23"/>
    <x v="3"/>
    <s v="Cali"/>
    <s v="SOLAPA01"/>
    <x v="69"/>
    <m/>
    <x v="3"/>
    <n v="1"/>
    <x v="2"/>
    <x v="0"/>
    <x v="0"/>
    <n v="405215"/>
    <x v="0"/>
    <x v="0"/>
    <x v="0"/>
    <x v="0"/>
  </r>
  <r>
    <x v="622"/>
    <x v="116"/>
    <s v="CUBRIMIENTO"/>
    <x v="0"/>
    <m/>
    <s v="2024-08-01"/>
    <s v="2024-08-01"/>
    <s v="2024-08-01 09:28:21"/>
    <s v="0000-00-00 00:00:00"/>
    <s v="2024-08-01 09:28:27"/>
    <s v="2024-08-02 17:12:56"/>
    <s v="0000-00-00 00:00:00"/>
    <s v="2024-08-02"/>
    <s v="2024-08-02"/>
    <s v="2024-08-07"/>
    <s v="2024-08-09"/>
    <s v="2024-08-09"/>
    <x v="0"/>
    <s v="Toscany"/>
    <s v="21308"/>
    <x v="456"/>
    <m/>
    <x v="0"/>
    <n v="7.3"/>
    <x v="0"/>
    <x v="0"/>
    <x v="0"/>
    <n v="383980"/>
    <x v="0"/>
    <x v="0"/>
    <x v="0"/>
    <x v="7"/>
  </r>
  <r>
    <x v="623"/>
    <x v="429"/>
    <s v="CUBRIMIENTO"/>
    <x v="0"/>
    <m/>
    <s v="2024-08-01"/>
    <s v="2024-08-01"/>
    <s v="2024-08-01 15:50:36"/>
    <s v="0000-00-00 00:00:00"/>
    <s v="2024-08-01 15:50:41"/>
    <s v="2024-08-05 17:26:27"/>
    <s v="0000-00-00 00:00:00"/>
    <s v="2024-08-02"/>
    <s v="2024-08-02"/>
    <s v="2024-08-09"/>
    <s v="2024-08-14"/>
    <s v="2024-08-14"/>
    <x v="0"/>
    <s v="Toscany"/>
    <s v="27508"/>
    <x v="555"/>
    <m/>
    <x v="0"/>
    <n v="15"/>
    <x v="0"/>
    <x v="0"/>
    <x v="0"/>
    <n v="789000"/>
    <x v="0"/>
    <x v="0"/>
    <x v="0"/>
    <x v="7"/>
  </r>
  <r>
    <x v="624"/>
    <x v="469"/>
    <s v="CUBRIMIENTO"/>
    <x v="0"/>
    <m/>
    <s v="2024-08-01"/>
    <s v="2024-08-14"/>
    <s v="2024-08-16 17:10:05"/>
    <s v="0000-00-00 00:00:00"/>
    <s v="2024-08-19 19:49:09"/>
    <s v="2024-08-20 11:04:21"/>
    <s v="2024-08-20 12:13:04"/>
    <s v="2024-08-16"/>
    <s v="2024-08-16"/>
    <s v="2024-08-19"/>
    <s v="2024-08-20"/>
    <s v="2024-08-21"/>
    <x v="1"/>
    <s v="Bogota"/>
    <s v="7136"/>
    <x v="441"/>
    <m/>
    <x v="0"/>
    <n v="1"/>
    <x v="0"/>
    <x v="0"/>
    <x v="0"/>
    <n v="50000"/>
    <x v="0"/>
    <x v="1"/>
    <x v="1"/>
    <x v="7"/>
  </r>
  <r>
    <x v="625"/>
    <x v="470"/>
    <s v="CUBRIMIENTO"/>
    <x v="0"/>
    <m/>
    <s v="2024-08-01"/>
    <s v="2024-08-05"/>
    <s v="2024-08-06 11:18:57"/>
    <s v="0000-00-00 00:00:00"/>
    <s v="2024-08-11 21:54:38"/>
    <s v="2024-08-12 14:10:16"/>
    <s v="0000-00-00 00:00:00"/>
    <s v="2024-08-07"/>
    <s v="2024-08-07"/>
    <s v="2024-08-09"/>
    <s v="2024-08-12"/>
    <s v="2024-08-13"/>
    <x v="0"/>
    <s v="Cali"/>
    <s v="100549"/>
    <x v="577"/>
    <m/>
    <x v="0"/>
    <n v="1"/>
    <x v="0"/>
    <x v="0"/>
    <x v="0"/>
    <n v="0"/>
    <x v="0"/>
    <x v="0"/>
    <x v="0"/>
    <x v="7"/>
  </r>
  <r>
    <x v="626"/>
    <x v="471"/>
    <s v="MUEBLES"/>
    <x v="0"/>
    <m/>
    <s v="2024-08-01"/>
    <s v="2024-08-01"/>
    <s v="2024-08-02 12:28:23"/>
    <s v="0000-00-00 00:00:00"/>
    <s v="0000-00-00 00:00:00"/>
    <s v="2024-08-05 11:27:27"/>
    <s v="2024-08-09 16:55:44"/>
    <s v="2024-08-02"/>
    <s v="2024-08-02"/>
    <s v="2024-09-03"/>
    <s v="2024-09-05"/>
    <s v="2024-09-09"/>
    <x v="1"/>
    <s v="Bogota"/>
    <s v="100196"/>
    <x v="218"/>
    <m/>
    <x v="0"/>
    <n v="1"/>
    <x v="0"/>
    <x v="0"/>
    <x v="0"/>
    <n v="198000"/>
    <x v="0"/>
    <x v="0"/>
    <x v="0"/>
    <x v="4"/>
  </r>
  <r>
    <x v="626"/>
    <x v="471"/>
    <s v="MUEBLES"/>
    <x v="0"/>
    <m/>
    <s v="2024-08-01"/>
    <s v="2024-08-01"/>
    <s v="2024-08-02 12:28:23"/>
    <s v="0000-00-00 00:00:00"/>
    <s v="0000-00-00 00:00:00"/>
    <s v="2024-08-05 11:27:27"/>
    <s v="2024-08-09 16:55:44"/>
    <s v="2024-08-02"/>
    <s v="2024-08-02"/>
    <s v="2024-09-03"/>
    <s v="2024-09-05"/>
    <s v="2024-09-09"/>
    <x v="1"/>
    <s v="Bogota"/>
    <s v="100358"/>
    <x v="254"/>
    <m/>
    <x v="0"/>
    <n v="1"/>
    <x v="0"/>
    <x v="0"/>
    <x v="0"/>
    <n v="1484315"/>
    <x v="0"/>
    <x v="2"/>
    <x v="0"/>
    <x v="4"/>
  </r>
  <r>
    <x v="626"/>
    <x v="471"/>
    <s v="MUEBLES"/>
    <x v="0"/>
    <m/>
    <s v="2024-08-01"/>
    <s v="2024-08-01"/>
    <s v="2024-08-02 12:28:23"/>
    <s v="0000-00-00 00:00:00"/>
    <s v="0000-00-00 00:00:00"/>
    <s v="2024-08-05 11:27:27"/>
    <s v="2024-08-09 16:55:44"/>
    <s v="2024-08-02"/>
    <s v="2024-08-02"/>
    <s v="2024-09-03"/>
    <s v="2024-09-05"/>
    <s v="2024-09-09"/>
    <x v="1"/>
    <s v="Bogota"/>
    <s v="12934"/>
    <x v="633"/>
    <m/>
    <x v="0"/>
    <n v="1"/>
    <x v="0"/>
    <x v="0"/>
    <x v="0"/>
    <n v="1029211"/>
    <x v="0"/>
    <x v="0"/>
    <x v="0"/>
    <x v="4"/>
  </r>
  <r>
    <x v="626"/>
    <x v="471"/>
    <s v="MUEBLES"/>
    <x v="0"/>
    <m/>
    <s v="2024-08-01"/>
    <s v="2024-08-01"/>
    <s v="2024-08-02 12:28:23"/>
    <s v="0000-00-00 00:00:00"/>
    <s v="0000-00-00 00:00:00"/>
    <s v="2024-08-05 11:27:27"/>
    <s v="2024-08-09 16:55:44"/>
    <s v="2024-08-02"/>
    <s v="2024-08-02"/>
    <s v="2024-09-03"/>
    <s v="2024-09-05"/>
    <s v="2024-09-09"/>
    <x v="1"/>
    <s v="Bogota"/>
    <s v="6098"/>
    <x v="634"/>
    <m/>
    <x v="0"/>
    <n v="2"/>
    <x v="0"/>
    <x v="0"/>
    <x v="0"/>
    <n v="941820"/>
    <x v="0"/>
    <x v="2"/>
    <x v="0"/>
    <x v="4"/>
  </r>
  <r>
    <x v="626"/>
    <x v="471"/>
    <s v="MUEBLES"/>
    <x v="0"/>
    <m/>
    <s v="2024-08-01"/>
    <s v="2024-08-01"/>
    <s v="2024-08-02 12:28:23"/>
    <s v="0000-00-00 00:00:00"/>
    <s v="0000-00-00 00:00:00"/>
    <s v="2024-08-05 11:27:27"/>
    <s v="2024-08-09 16:55:44"/>
    <s v="2024-08-02"/>
    <s v="2024-08-02"/>
    <s v="2024-09-03"/>
    <s v="2024-09-05"/>
    <s v="2024-09-09"/>
    <x v="1"/>
    <s v="Bogota"/>
    <s v="8829"/>
    <x v="116"/>
    <s v="LONA DICKSON GRIS FONDO ENTERO REF:6088"/>
    <x v="4"/>
    <n v="1"/>
    <x v="0"/>
    <x v="0"/>
    <x v="0"/>
    <n v="1456544"/>
    <x v="0"/>
    <x v="0"/>
    <x v="0"/>
    <x v="4"/>
  </r>
  <r>
    <x v="627"/>
    <x v="472"/>
    <s v="CUBRIMIENTO"/>
    <x v="0"/>
    <m/>
    <s v="2024-08-01"/>
    <s v="2024-08-08"/>
    <s v="2024-08-12 11:55:47"/>
    <s v="2024-08-13 12:20:20"/>
    <s v="2024-08-24 09:14:24"/>
    <s v="2024-08-24 14:11:02"/>
    <s v="2024-09-17 14:08:00"/>
    <s v="2024-08-12"/>
    <s v="2024-08-13"/>
    <s v="2024-08-27"/>
    <s v="2024-09-03"/>
    <s v="2024-09-04"/>
    <x v="1"/>
    <s v="Bogota"/>
    <s v="6543"/>
    <x v="123"/>
    <m/>
    <x v="0"/>
    <n v="1"/>
    <x v="0"/>
    <x v="0"/>
    <x v="0"/>
    <n v="100000"/>
    <x v="0"/>
    <x v="0"/>
    <x v="0"/>
    <x v="7"/>
  </r>
  <r>
    <x v="627"/>
    <x v="472"/>
    <s v="CUBRIMIENTO"/>
    <x v="0"/>
    <m/>
    <s v="2024-08-01"/>
    <s v="2024-08-08"/>
    <s v="2024-08-12 11:55:47"/>
    <s v="2024-08-13 12:20:20"/>
    <s v="2024-08-24 09:14:24"/>
    <s v="2024-08-24 14:11:02"/>
    <s v="2024-09-17 14:08:00"/>
    <s v="2024-08-12"/>
    <s v="2024-08-13"/>
    <s v="2024-08-27"/>
    <s v="2024-09-03"/>
    <s v="2024-09-04"/>
    <x v="1"/>
    <s v="Bogota"/>
    <s v="REP043"/>
    <x v="188"/>
    <m/>
    <x v="0"/>
    <n v="1"/>
    <x v="0"/>
    <x v="0"/>
    <x v="0"/>
    <n v="240000"/>
    <x v="0"/>
    <x v="0"/>
    <x v="0"/>
    <x v="7"/>
  </r>
  <r>
    <x v="627"/>
    <x v="472"/>
    <s v="CUBRIMIENTO"/>
    <x v="0"/>
    <m/>
    <s v="2024-08-01"/>
    <s v="2024-08-08"/>
    <s v="2024-08-12 11:55:47"/>
    <s v="2024-08-13 12:20:20"/>
    <s v="2024-08-24 09:14:24"/>
    <s v="2024-08-24 14:11:02"/>
    <s v="2024-09-17 14:08:00"/>
    <s v="2024-08-12"/>
    <s v="2024-08-13"/>
    <s v="2024-08-27"/>
    <s v="2024-09-03"/>
    <s v="2024-09-04"/>
    <x v="1"/>
    <s v="Bogota"/>
    <s v="SOMB0201**"/>
    <x v="635"/>
    <s v="LONA DICKSON NEGRO FONDO ENT REF:6028"/>
    <x v="0"/>
    <n v="1"/>
    <x v="61"/>
    <x v="0"/>
    <x v="17"/>
    <n v="812098"/>
    <x v="0"/>
    <x v="0"/>
    <x v="0"/>
    <x v="7"/>
  </r>
  <r>
    <x v="628"/>
    <x v="61"/>
    <s v="CUBRIMIENTO"/>
    <x v="0"/>
    <m/>
    <s v="2024-08-02"/>
    <s v="2024-08-05"/>
    <s v="2024-08-06 13:49:46"/>
    <s v="2024-08-08 14:11:52"/>
    <s v="2024-08-21 11:19:21"/>
    <s v="2024-09-20 10:23:43"/>
    <s v="2024-12-19 07:55:29"/>
    <s v="2024-08-07"/>
    <s v="2024-08-15"/>
    <s v="2024-08-28"/>
    <s v="2024-09-27"/>
    <s v="2024-12-26"/>
    <x v="3"/>
    <s v="Bogota"/>
    <s v="PTEK12"/>
    <x v="295"/>
    <s v="LONA PERGOTEX TRASLUCIDA BLANCA 3M"/>
    <x v="4"/>
    <n v="1"/>
    <x v="161"/>
    <x v="0"/>
    <x v="94"/>
    <n v="0"/>
    <x v="0"/>
    <x v="4"/>
    <x v="7"/>
    <x v="7"/>
  </r>
  <r>
    <x v="628"/>
    <x v="61"/>
    <s v="CUBRIMIENTO"/>
    <x v="0"/>
    <m/>
    <s v="2024-08-02"/>
    <s v="2024-08-05"/>
    <s v="2024-08-06 13:49:46"/>
    <s v="2024-08-08 14:11:52"/>
    <s v="2024-08-21 11:19:21"/>
    <s v="2024-09-20 10:23:43"/>
    <s v="2024-12-19 07:55:29"/>
    <s v="2024-08-07"/>
    <s v="2024-08-15"/>
    <s v="2024-08-28"/>
    <s v="2024-09-27"/>
    <s v="2024-12-26"/>
    <x v="3"/>
    <s v="Bogota"/>
    <s v="PTEK12"/>
    <x v="295"/>
    <s v="LONA PERGOTEX TRASLUCIDA BLANCA 3M"/>
    <x v="4"/>
    <n v="1"/>
    <x v="162"/>
    <x v="0"/>
    <x v="94"/>
    <n v="0"/>
    <x v="0"/>
    <x v="4"/>
    <x v="7"/>
    <x v="7"/>
  </r>
  <r>
    <x v="628"/>
    <x v="61"/>
    <s v="CUBRIMIENTO"/>
    <x v="0"/>
    <m/>
    <s v="2024-08-02"/>
    <s v="2024-08-05"/>
    <s v="2024-08-06 13:49:46"/>
    <s v="2024-08-08 14:11:52"/>
    <s v="2024-08-21 11:19:21"/>
    <s v="2024-09-20 10:23:43"/>
    <s v="2024-12-19 07:55:29"/>
    <s v="2024-08-07"/>
    <s v="2024-08-15"/>
    <s v="2024-08-28"/>
    <s v="2024-09-27"/>
    <s v="2024-12-26"/>
    <x v="3"/>
    <s v="Bogota"/>
    <s v="SPOT16"/>
    <x v="636"/>
    <m/>
    <x v="0"/>
    <n v="1"/>
    <x v="0"/>
    <x v="0"/>
    <x v="0"/>
    <n v="0"/>
    <x v="0"/>
    <x v="0"/>
    <x v="0"/>
    <x v="7"/>
  </r>
  <r>
    <x v="629"/>
    <x v="473"/>
    <s v="CUBRIMIENTO"/>
    <x v="0"/>
    <m/>
    <s v="2024-08-02"/>
    <s v="2024-08-12"/>
    <s v="2024-08-13 11:45:37"/>
    <s v="0000-00-00 00:00:00"/>
    <s v="2024-08-16 09:30:53"/>
    <s v="2024-08-16 09:31:32"/>
    <s v="0000-00-00 00:00:00"/>
    <s v="2024-08-14"/>
    <s v="2024-08-14"/>
    <s v="2024-08-16"/>
    <s v="2024-08-19"/>
    <s v="2024-08-24"/>
    <x v="3"/>
    <s v="Bogota"/>
    <s v="11443"/>
    <x v="368"/>
    <m/>
    <x v="0"/>
    <n v="1"/>
    <x v="0"/>
    <x v="0"/>
    <x v="0"/>
    <n v="20000"/>
    <x v="0"/>
    <x v="0"/>
    <x v="0"/>
    <x v="7"/>
  </r>
  <r>
    <x v="629"/>
    <x v="473"/>
    <s v="CUBRIMIENTO"/>
    <x v="0"/>
    <m/>
    <s v="2024-08-02"/>
    <s v="2024-08-12"/>
    <s v="2024-08-13 11:45:37"/>
    <s v="0000-00-00 00:00:00"/>
    <s v="2024-08-16 09:30:53"/>
    <s v="2024-08-16 09:31:32"/>
    <s v="0000-00-00 00:00:00"/>
    <s v="2024-08-14"/>
    <s v="2024-08-14"/>
    <s v="2024-08-16"/>
    <s v="2024-08-19"/>
    <s v="2024-08-24"/>
    <x v="3"/>
    <s v="Bogota"/>
    <s v="11443"/>
    <x v="368"/>
    <m/>
    <x v="0"/>
    <n v="1"/>
    <x v="0"/>
    <x v="0"/>
    <x v="0"/>
    <n v="20000"/>
    <x v="0"/>
    <x v="0"/>
    <x v="0"/>
    <x v="7"/>
  </r>
  <r>
    <x v="630"/>
    <x v="474"/>
    <s v="CUBRIMIENTO"/>
    <x v="0"/>
    <m/>
    <s v="2024-08-02"/>
    <s v="2024-08-05"/>
    <s v="2024-08-06 16:47:53"/>
    <s v="2024-08-29 15:34:08"/>
    <s v="2024-09-04 11:44:36"/>
    <s v="2024-09-18 13:11:31"/>
    <s v="2024-10-10 08:35:23"/>
    <s v="2024-08-07"/>
    <s v="2024-08-30"/>
    <s v="2024-09-12"/>
    <s v="2024-09-26"/>
    <s v="2024-10-01"/>
    <x v="1"/>
    <s v="Medellin"/>
    <s v="PLT02"/>
    <x v="174"/>
    <m/>
    <x v="1"/>
    <n v="3"/>
    <x v="0"/>
    <x v="0"/>
    <x v="53"/>
    <n v="914574"/>
    <x v="0"/>
    <x v="0"/>
    <x v="0"/>
    <x v="4"/>
  </r>
  <r>
    <x v="630"/>
    <x v="474"/>
    <s v="CUBRIMIENTO"/>
    <x v="0"/>
    <m/>
    <s v="2024-08-02"/>
    <s v="2024-08-05"/>
    <s v="2024-08-06 16:47:53"/>
    <s v="2024-08-29 15:34:08"/>
    <s v="2024-09-04 11:44:36"/>
    <s v="2024-09-18 13:11:31"/>
    <s v="2024-10-10 08:35:23"/>
    <s v="2024-08-07"/>
    <s v="2024-08-30"/>
    <s v="2024-09-12"/>
    <s v="2024-09-26"/>
    <s v="2024-10-01"/>
    <x v="1"/>
    <s v="Medellin"/>
    <s v="SERV03"/>
    <x v="9"/>
    <m/>
    <x v="0"/>
    <n v="1"/>
    <x v="0"/>
    <x v="0"/>
    <x v="0"/>
    <n v="300000"/>
    <x v="0"/>
    <x v="1"/>
    <x v="1"/>
    <x v="4"/>
  </r>
  <r>
    <x v="630"/>
    <x v="474"/>
    <s v="CUBRIMIENTO"/>
    <x v="0"/>
    <m/>
    <s v="2024-08-02"/>
    <s v="2024-08-05"/>
    <s v="2024-08-06 16:47:53"/>
    <s v="2024-08-29 15:34:08"/>
    <s v="2024-09-04 11:44:36"/>
    <s v="2024-09-18 13:11:31"/>
    <s v="2024-10-10 08:35:23"/>
    <s v="2024-08-07"/>
    <s v="2024-08-30"/>
    <s v="2024-09-12"/>
    <s v="2024-09-26"/>
    <s v="2024-10-01"/>
    <x v="1"/>
    <s v="Medellin"/>
    <s v="SOMB01"/>
    <x v="71"/>
    <s v="LONA DICKSON ARENA VETEADO U337"/>
    <x v="8"/>
    <n v="1"/>
    <x v="66"/>
    <x v="0"/>
    <x v="17"/>
    <n v="4859976"/>
    <x v="0"/>
    <x v="6"/>
    <x v="5"/>
    <x v="4"/>
  </r>
  <r>
    <x v="631"/>
    <x v="475"/>
    <s v="CUBRIMIENTO"/>
    <x v="0"/>
    <m/>
    <s v="2024-08-02"/>
    <s v="2024-08-23"/>
    <s v="2024-08-28 11:41:35"/>
    <s v="0000-00-00 00:00:00"/>
    <s v="2024-08-29 07:06:27"/>
    <s v="2024-08-29 08:20:34"/>
    <s v="2024-08-29 15:18:36"/>
    <s v="2024-08-27"/>
    <s v="2024-08-27"/>
    <s v="0000-00-00"/>
    <s v="2024-08-30"/>
    <s v="2024-09-03"/>
    <x v="1"/>
    <s v="Bogota"/>
    <s v="SERV03"/>
    <x v="9"/>
    <m/>
    <x v="0"/>
    <n v="1"/>
    <x v="0"/>
    <x v="0"/>
    <x v="0"/>
    <n v="350000"/>
    <x v="0"/>
    <x v="1"/>
    <x v="1"/>
    <x v="11"/>
  </r>
  <r>
    <x v="632"/>
    <x v="476"/>
    <s v="MUEBLES CC CUBRIMIENTOS"/>
    <x v="0"/>
    <m/>
    <s v="2024-08-03"/>
    <s v="2024-08-30"/>
    <s v="2024-09-03 10:34:58"/>
    <s v="0000-00-00 00:00:00"/>
    <s v="2024-09-25 15:11:42"/>
    <s v="2024-10-03 14:52:00"/>
    <s v="2024-10-19 08:40:58"/>
    <s v="2024-09-03"/>
    <s v="2024-09-03"/>
    <s v="2024-09-25"/>
    <s v="2024-09-27"/>
    <s v="2024-10-01"/>
    <x v="1"/>
    <s v="Cali"/>
    <s v="2473"/>
    <x v="637"/>
    <s v="LONA DICKSON VINOTINTO F. ENTE REF:8206"/>
    <x v="0"/>
    <n v="3"/>
    <x v="0"/>
    <x v="0"/>
    <x v="0"/>
    <n v="2250162"/>
    <x v="0"/>
    <x v="0"/>
    <x v="0"/>
    <x v="4"/>
  </r>
  <r>
    <x v="632"/>
    <x v="476"/>
    <s v="MUEBLES CC CUBRIMIENTOS"/>
    <x v="0"/>
    <m/>
    <s v="2024-08-03"/>
    <s v="2024-08-30"/>
    <s v="2024-09-03 10:34:58"/>
    <s v="0000-00-00 00:00:00"/>
    <s v="2024-09-25 15:11:42"/>
    <s v="2024-10-03 14:52:00"/>
    <s v="2024-10-19 08:40:58"/>
    <s v="2024-09-03"/>
    <s v="2024-09-03"/>
    <s v="2024-09-25"/>
    <s v="2024-09-27"/>
    <s v="2024-10-01"/>
    <x v="1"/>
    <s v="Cali"/>
    <s v="2473"/>
    <x v="637"/>
    <s v="LONA DICKSON AZUL FONDO ENTERO REF:0017"/>
    <x v="0"/>
    <n v="3"/>
    <x v="0"/>
    <x v="0"/>
    <x v="0"/>
    <n v="2250162"/>
    <x v="0"/>
    <x v="0"/>
    <x v="0"/>
    <x v="4"/>
  </r>
  <r>
    <x v="633"/>
    <x v="219"/>
    <s v="CUBRIMIENTO"/>
    <x v="0"/>
    <m/>
    <s v="2024-08-05"/>
    <s v="2024-08-15"/>
    <s v="2024-08-22 14:20:48"/>
    <s v="0000-00-00 00:00:00"/>
    <s v="2024-09-20 08:27:05"/>
    <s v="2024-09-26 07:44:49"/>
    <s v="2024-10-09 10:39:20"/>
    <s v="2024-08-19"/>
    <s v="2024-08-19"/>
    <s v="2024-09-12"/>
    <s v="2024-09-16"/>
    <s v="2024-09-18"/>
    <x v="1"/>
    <s v="Virtual"/>
    <s v="101251"/>
    <x v="388"/>
    <m/>
    <x v="4"/>
    <n v="1"/>
    <x v="0"/>
    <x v="0"/>
    <x v="0"/>
    <n v="7959978"/>
    <x v="0"/>
    <x v="0"/>
    <x v="0"/>
    <x v="4"/>
  </r>
  <r>
    <x v="633"/>
    <x v="219"/>
    <s v="CUBRIMIENTO"/>
    <x v="0"/>
    <m/>
    <s v="2024-08-05"/>
    <s v="2024-08-15"/>
    <s v="2024-08-22 14:20:48"/>
    <s v="0000-00-00 00:00:00"/>
    <s v="2024-09-20 08:27:05"/>
    <s v="2024-09-26 07:44:49"/>
    <s v="2024-10-09 10:39:20"/>
    <s v="2024-08-19"/>
    <s v="2024-08-19"/>
    <s v="2024-09-12"/>
    <s v="2024-09-16"/>
    <s v="2024-09-18"/>
    <x v="1"/>
    <s v="Virtual"/>
    <s v="645010"/>
    <x v="389"/>
    <s v="LONA DICKSON VERDE FORESTA REF:6687"/>
    <x v="0"/>
    <n v="1"/>
    <x v="0"/>
    <x v="0"/>
    <x v="0"/>
    <n v="1492448"/>
    <x v="0"/>
    <x v="0"/>
    <x v="0"/>
    <x v="4"/>
  </r>
  <r>
    <x v="633"/>
    <x v="219"/>
    <s v="CUBRIMIENTO"/>
    <x v="0"/>
    <m/>
    <s v="2024-08-05"/>
    <s v="2024-08-15"/>
    <s v="2024-08-22 14:20:48"/>
    <s v="0000-00-00 00:00:00"/>
    <s v="2024-09-20 08:27:05"/>
    <s v="2024-09-26 07:44:49"/>
    <s v="2024-10-09 10:39:20"/>
    <s v="2024-08-19"/>
    <s v="2024-08-19"/>
    <s v="2024-09-12"/>
    <s v="2024-09-16"/>
    <s v="2024-09-18"/>
    <x v="1"/>
    <s v="Virtual"/>
    <s v="TRANSP06"/>
    <x v="59"/>
    <m/>
    <x v="0"/>
    <n v="1"/>
    <x v="0"/>
    <x v="0"/>
    <x v="0"/>
    <n v="100000"/>
    <x v="0"/>
    <x v="1"/>
    <x v="1"/>
    <x v="4"/>
  </r>
  <r>
    <x v="634"/>
    <x v="477"/>
    <s v="MUEBLES"/>
    <x v="0"/>
    <m/>
    <s v="2024-08-05"/>
    <s v="2024-08-22"/>
    <s v="2024-08-23 10:56:39"/>
    <s v="0000-00-00 00:00:00"/>
    <s v="2024-09-12 17:34:38"/>
    <s v="2024-09-12 17:34:58"/>
    <s v="0000-00-00 00:00:00"/>
    <s v="2024-08-23"/>
    <s v="2024-08-23"/>
    <s v="2024-09-06"/>
    <s v="2024-09-11"/>
    <s v="2024-09-11"/>
    <x v="7"/>
    <s v="Virtual"/>
    <s v="11487"/>
    <x v="38"/>
    <s v="FURNISCREEN BEIGE  2M EB4027W G8 625GR"/>
    <x v="0"/>
    <n v="1"/>
    <x v="0"/>
    <x v="0"/>
    <x v="0"/>
    <n v="157306"/>
    <x v="0"/>
    <x v="0"/>
    <x v="0"/>
    <x v="4"/>
  </r>
  <r>
    <x v="634"/>
    <x v="477"/>
    <s v="MUEBLES"/>
    <x v="0"/>
    <m/>
    <s v="2024-08-05"/>
    <s v="2024-08-22"/>
    <s v="2024-08-23 10:56:39"/>
    <s v="0000-00-00 00:00:00"/>
    <s v="2024-09-12 17:34:38"/>
    <s v="2024-09-12 17:34:58"/>
    <s v="0000-00-00 00:00:00"/>
    <s v="2024-08-23"/>
    <s v="2024-08-23"/>
    <s v="2024-09-06"/>
    <s v="2024-09-11"/>
    <s v="2024-09-11"/>
    <x v="7"/>
    <s v="Virtual"/>
    <s v="REP001"/>
    <x v="328"/>
    <m/>
    <x v="0"/>
    <n v="1"/>
    <x v="0"/>
    <x v="0"/>
    <x v="0"/>
    <n v="360152"/>
    <x v="0"/>
    <x v="0"/>
    <x v="0"/>
    <x v="4"/>
  </r>
  <r>
    <x v="634"/>
    <x v="477"/>
    <s v="MUEBLES"/>
    <x v="0"/>
    <m/>
    <s v="2024-08-05"/>
    <s v="2024-08-22"/>
    <s v="2024-08-23 10:56:39"/>
    <s v="0000-00-00 00:00:00"/>
    <s v="2024-09-12 17:34:38"/>
    <s v="2024-09-12 17:34:58"/>
    <s v="0000-00-00 00:00:00"/>
    <s v="2024-08-23"/>
    <s v="2024-08-23"/>
    <s v="2024-09-06"/>
    <s v="2024-09-11"/>
    <s v="2024-09-11"/>
    <x v="7"/>
    <s v="Virtual"/>
    <s v="TRANSP07"/>
    <x v="47"/>
    <m/>
    <x v="0"/>
    <n v="1"/>
    <x v="0"/>
    <x v="0"/>
    <x v="0"/>
    <n v="150000"/>
    <x v="0"/>
    <x v="0"/>
    <x v="0"/>
    <x v="4"/>
  </r>
  <r>
    <x v="635"/>
    <x v="478"/>
    <s v="CUBRIMIENTO"/>
    <x v="0"/>
    <m/>
    <s v="2024-08-05"/>
    <s v="2024-08-08"/>
    <s v="2024-08-09 08:54:18"/>
    <s v="0000-00-00 00:00:00"/>
    <s v="2024-08-13 07:25:04"/>
    <s v="2024-08-13 07:25:31"/>
    <s v="0000-00-00 00:00:00"/>
    <s v="2024-08-12"/>
    <s v="2024-08-12"/>
    <s v="2024-08-15"/>
    <s v="2024-08-19"/>
    <s v="2024-08-21"/>
    <x v="0"/>
    <s v="Cali"/>
    <s v="30"/>
    <x v="508"/>
    <m/>
    <x v="0"/>
    <n v="3.6"/>
    <x v="0"/>
    <x v="0"/>
    <x v="0"/>
    <n v="522000"/>
    <x v="0"/>
    <x v="0"/>
    <x v="0"/>
    <x v="7"/>
  </r>
  <r>
    <x v="635"/>
    <x v="478"/>
    <s v="CUBRIMIENTO"/>
    <x v="0"/>
    <m/>
    <s v="2024-08-05"/>
    <s v="2024-08-08"/>
    <s v="2024-08-09 08:54:18"/>
    <s v="0000-00-00 00:00:00"/>
    <s v="2024-08-13 07:25:04"/>
    <s v="2024-08-13 07:25:31"/>
    <s v="0000-00-00 00:00:00"/>
    <s v="2024-08-12"/>
    <s v="2024-08-12"/>
    <s v="2024-08-15"/>
    <s v="2024-08-19"/>
    <s v="2024-08-21"/>
    <x v="0"/>
    <s v="Cali"/>
    <s v="TRANSP06"/>
    <x v="59"/>
    <m/>
    <x v="0"/>
    <n v="1"/>
    <x v="0"/>
    <x v="0"/>
    <x v="0"/>
    <n v="75000"/>
    <x v="0"/>
    <x v="1"/>
    <x v="1"/>
    <x v="7"/>
  </r>
  <r>
    <x v="636"/>
    <x v="168"/>
    <s v="CUBRIMIENTO"/>
    <x v="0"/>
    <m/>
    <s v="2024-08-05"/>
    <s v="2024-08-05"/>
    <s v="2024-08-06 10:14:17"/>
    <s v="0000-00-00 00:00:00"/>
    <s v="2024-08-06 10:14:25"/>
    <s v="2024-08-08 08:27:15"/>
    <s v="0000-00-00 00:00:00"/>
    <s v="2024-08-06"/>
    <s v="2024-08-06"/>
    <s v="2024-08-07"/>
    <s v="2024-08-09"/>
    <s v="2024-08-09"/>
    <x v="0"/>
    <s v="Toscany"/>
    <s v="12788"/>
    <x v="586"/>
    <m/>
    <x v="0"/>
    <n v="1"/>
    <x v="0"/>
    <x v="0"/>
    <x v="0"/>
    <n v="156000"/>
    <x v="0"/>
    <x v="0"/>
    <x v="0"/>
    <x v="7"/>
  </r>
  <r>
    <x v="637"/>
    <x v="479"/>
    <s v="MUEBLES CC CUBRIMIENTOS"/>
    <x v="0"/>
    <m/>
    <s v="2024-08-05"/>
    <s v="2024-08-08"/>
    <s v="2024-08-09 15:54:13"/>
    <s v="0000-00-00 00:00:00"/>
    <s v="2024-08-09 15:54:21"/>
    <s v="2024-08-13 08:07:55"/>
    <s v="0000-00-00 00:00:00"/>
    <s v="2024-08-09"/>
    <s v="2024-08-09"/>
    <s v="2024-08-13"/>
    <s v="2024-08-14"/>
    <s v="2024-08-14"/>
    <x v="3"/>
    <s v="Toscany"/>
    <s v="100549"/>
    <x v="577"/>
    <m/>
    <x v="0"/>
    <n v="1"/>
    <x v="0"/>
    <x v="0"/>
    <x v="0"/>
    <n v="672000"/>
    <x v="0"/>
    <x v="0"/>
    <x v="0"/>
    <x v="7"/>
  </r>
  <r>
    <x v="637"/>
    <x v="479"/>
    <s v="MUEBLES CC CUBRIMIENTOS"/>
    <x v="0"/>
    <m/>
    <s v="2024-08-05"/>
    <s v="2024-08-08"/>
    <s v="2024-08-09 15:54:13"/>
    <s v="0000-00-00 00:00:00"/>
    <s v="2024-08-09 15:54:21"/>
    <s v="2024-08-13 08:07:55"/>
    <s v="0000-00-00 00:00:00"/>
    <s v="2024-08-09"/>
    <s v="2024-08-09"/>
    <s v="2024-08-13"/>
    <s v="2024-08-14"/>
    <s v="2024-08-14"/>
    <x v="3"/>
    <s v="Toscany"/>
    <s v="11454"/>
    <x v="274"/>
    <m/>
    <x v="0"/>
    <n v="1"/>
    <x v="0"/>
    <x v="0"/>
    <x v="0"/>
    <n v="30000"/>
    <x v="0"/>
    <x v="0"/>
    <x v="0"/>
    <x v="7"/>
  </r>
  <r>
    <x v="637"/>
    <x v="479"/>
    <s v="MUEBLES CC CUBRIMIENTOS"/>
    <x v="0"/>
    <m/>
    <s v="2024-08-05"/>
    <s v="2024-08-08"/>
    <s v="2024-08-09 15:54:13"/>
    <s v="0000-00-00 00:00:00"/>
    <s v="2024-08-09 15:54:21"/>
    <s v="2024-08-13 08:07:55"/>
    <s v="0000-00-00 00:00:00"/>
    <s v="2024-08-09"/>
    <s v="2024-08-09"/>
    <s v="2024-08-13"/>
    <s v="2024-08-14"/>
    <s v="2024-08-14"/>
    <x v="3"/>
    <s v="Toscany"/>
    <s v="TUBSM01"/>
    <x v="397"/>
    <m/>
    <x v="0"/>
    <n v="1"/>
    <x v="0"/>
    <x v="0"/>
    <x v="0"/>
    <n v="262000"/>
    <x v="0"/>
    <x v="0"/>
    <x v="0"/>
    <x v="7"/>
  </r>
  <r>
    <x v="638"/>
    <x v="61"/>
    <s v="MUEBLES"/>
    <x v="0"/>
    <m/>
    <s v="2024-08-05"/>
    <s v="2024-08-29"/>
    <s v="2024-09-03 14:15:53"/>
    <s v="0000-00-00 00:00:00"/>
    <s v="0000-00-00 00:00:00"/>
    <s v="2024-09-12 15:23:25"/>
    <s v="2024-09-25 10:44:59"/>
    <s v="2024-08-30"/>
    <s v="2024-08-30"/>
    <s v="2024-08-30"/>
    <s v="2024-09-08"/>
    <s v="2024-09-21"/>
    <x v="1"/>
    <s v="Bogota"/>
    <s v="100358"/>
    <x v="254"/>
    <m/>
    <x v="0"/>
    <n v="1"/>
    <x v="0"/>
    <x v="0"/>
    <x v="0"/>
    <n v="0"/>
    <x v="0"/>
    <x v="2"/>
    <x v="0"/>
    <x v="7"/>
  </r>
  <r>
    <x v="638"/>
    <x v="61"/>
    <s v="MUEBLES"/>
    <x v="0"/>
    <m/>
    <s v="2024-08-05"/>
    <s v="2024-08-29"/>
    <s v="2024-09-03 14:15:53"/>
    <s v="0000-00-00 00:00:00"/>
    <s v="0000-00-00 00:00:00"/>
    <s v="2024-09-12 15:23:25"/>
    <s v="2024-09-25 10:44:59"/>
    <s v="2024-08-30"/>
    <s v="2024-08-30"/>
    <s v="2024-08-30"/>
    <s v="2024-09-08"/>
    <s v="2024-09-21"/>
    <x v="1"/>
    <s v="Bogota"/>
    <s v="12934"/>
    <x v="638"/>
    <m/>
    <x v="0"/>
    <n v="1"/>
    <x v="0"/>
    <x v="0"/>
    <x v="0"/>
    <n v="0"/>
    <x v="0"/>
    <x v="0"/>
    <x v="0"/>
    <x v="7"/>
  </r>
  <r>
    <x v="638"/>
    <x v="61"/>
    <s v="MUEBLES"/>
    <x v="0"/>
    <m/>
    <s v="2024-08-05"/>
    <s v="2024-08-29"/>
    <s v="2024-09-03 14:15:53"/>
    <s v="0000-00-00 00:00:00"/>
    <s v="0000-00-00 00:00:00"/>
    <s v="2024-09-12 15:23:25"/>
    <s v="2024-09-25 10:44:59"/>
    <s v="2024-08-30"/>
    <s v="2024-08-30"/>
    <s v="2024-08-30"/>
    <s v="2024-09-08"/>
    <s v="2024-09-21"/>
    <x v="1"/>
    <s v="Bogota"/>
    <s v="6098"/>
    <x v="634"/>
    <m/>
    <x v="0"/>
    <n v="2"/>
    <x v="0"/>
    <x v="0"/>
    <x v="0"/>
    <n v="0"/>
    <x v="0"/>
    <x v="2"/>
    <x v="0"/>
    <x v="7"/>
  </r>
  <r>
    <x v="638"/>
    <x v="61"/>
    <s v="MUEBLES"/>
    <x v="0"/>
    <m/>
    <s v="2024-08-05"/>
    <s v="2024-08-29"/>
    <s v="2024-09-03 14:15:53"/>
    <s v="0000-00-00 00:00:00"/>
    <s v="0000-00-00 00:00:00"/>
    <s v="2024-09-12 15:23:25"/>
    <s v="2024-09-25 10:44:59"/>
    <s v="2024-08-30"/>
    <s v="2024-08-30"/>
    <s v="2024-08-30"/>
    <s v="2024-09-08"/>
    <s v="2024-09-21"/>
    <x v="1"/>
    <s v="Bogota"/>
    <s v="8829"/>
    <x v="116"/>
    <s v="LONA DICKSON AZUL FONDO ENTERO REF:0017"/>
    <x v="4"/>
    <n v="1"/>
    <x v="0"/>
    <x v="0"/>
    <x v="0"/>
    <n v="0"/>
    <x v="0"/>
    <x v="0"/>
    <x v="0"/>
    <x v="7"/>
  </r>
  <r>
    <x v="639"/>
    <x v="480"/>
    <s v="CUBRIMIENTO"/>
    <x v="0"/>
    <m/>
    <s v="2024-08-06"/>
    <s v="2024-08-06"/>
    <s v="2024-08-06 10:10:47"/>
    <s v="0000-00-00 00:00:00"/>
    <s v="2024-08-06 10:10:53"/>
    <s v="2024-08-08 08:56:08"/>
    <s v="0000-00-00 00:00:00"/>
    <s v="2024-08-07"/>
    <s v="2024-08-07"/>
    <s v="2024-08-19"/>
    <s v="2024-08-23"/>
    <s v="2024-08-23"/>
    <x v="0"/>
    <s v="Toscany"/>
    <s v="101274"/>
    <x v="639"/>
    <m/>
    <x v="0"/>
    <n v="10"/>
    <x v="0"/>
    <x v="0"/>
    <x v="0"/>
    <n v="170000"/>
    <x v="0"/>
    <x v="0"/>
    <x v="0"/>
    <x v="7"/>
  </r>
  <r>
    <x v="639"/>
    <x v="480"/>
    <s v="CUBRIMIENTO"/>
    <x v="0"/>
    <m/>
    <s v="2024-08-06"/>
    <s v="2024-08-06"/>
    <s v="2024-08-06 10:10:47"/>
    <s v="0000-00-00 00:00:00"/>
    <s v="2024-08-06 10:10:53"/>
    <s v="2024-08-08 08:56:08"/>
    <s v="0000-00-00 00:00:00"/>
    <s v="2024-08-07"/>
    <s v="2024-08-07"/>
    <s v="2024-08-19"/>
    <s v="2024-08-23"/>
    <s v="2024-08-23"/>
    <x v="0"/>
    <s v="Toscany"/>
    <s v="3151"/>
    <x v="57"/>
    <m/>
    <x v="0"/>
    <n v="11"/>
    <x v="0"/>
    <x v="0"/>
    <x v="0"/>
    <n v="429000"/>
    <x v="0"/>
    <x v="0"/>
    <x v="0"/>
    <x v="7"/>
  </r>
  <r>
    <x v="640"/>
    <x v="481"/>
    <s v="CUBRIMIENTO"/>
    <x v="0"/>
    <m/>
    <s v="2024-08-06"/>
    <s v="2024-08-08"/>
    <s v="2024-08-09 13:30:18"/>
    <s v="0000-00-00 00:00:00"/>
    <s v="2024-08-09 13:30:23"/>
    <s v="2024-08-10 09:47:12"/>
    <s v="0000-00-00 00:00:00"/>
    <s v="2024-08-09"/>
    <s v="2024-08-09"/>
    <s v="2024-08-19"/>
    <s v="2024-08-22"/>
    <s v="2024-08-22"/>
    <x v="0"/>
    <s v="Toscany"/>
    <s v="97"/>
    <x v="546"/>
    <m/>
    <x v="0"/>
    <n v="22"/>
    <x v="0"/>
    <x v="0"/>
    <x v="0"/>
    <n v="1157200"/>
    <x v="0"/>
    <x v="0"/>
    <x v="0"/>
    <x v="7"/>
  </r>
  <r>
    <x v="641"/>
    <x v="482"/>
    <s v="CUBRIMIENTO"/>
    <x v="0"/>
    <m/>
    <s v="0000-00-00"/>
    <s v="2024-09-30"/>
    <s v="2024-10-01 13:08:50"/>
    <s v="2024-10-18 11:07:53"/>
    <s v="2024-11-05 15:59:36"/>
    <s v="2024-11-15 16:01:15"/>
    <s v="2024-11-25 12:30:51"/>
    <s v="2024-10-02"/>
    <s v="2024-10-19"/>
    <s v="2024-10-30"/>
    <s v="2024-11-06"/>
    <s v="2024-11-14"/>
    <x v="3"/>
    <s v="Cali"/>
    <s v="27249"/>
    <x v="64"/>
    <m/>
    <x v="0"/>
    <n v="2"/>
    <x v="0"/>
    <x v="0"/>
    <x v="0"/>
    <n v="367704"/>
    <x v="0"/>
    <x v="0"/>
    <x v="0"/>
    <x v="0"/>
  </r>
  <r>
    <x v="641"/>
    <x v="482"/>
    <s v="CUBRIMIENTO"/>
    <x v="0"/>
    <m/>
    <s v="0000-00-00"/>
    <s v="2024-09-30"/>
    <s v="2024-10-01 13:08:50"/>
    <s v="2024-10-18 11:07:53"/>
    <s v="2024-11-05 15:59:36"/>
    <s v="2024-11-15 16:01:15"/>
    <s v="2024-11-25 12:30:51"/>
    <s v="2024-10-02"/>
    <s v="2024-10-19"/>
    <s v="2024-10-30"/>
    <s v="2024-11-06"/>
    <s v="2024-11-14"/>
    <x v="3"/>
    <s v="Cali"/>
    <s v="6543"/>
    <x v="123"/>
    <m/>
    <x v="0"/>
    <n v="4"/>
    <x v="0"/>
    <x v="0"/>
    <x v="0"/>
    <n v="249600"/>
    <x v="0"/>
    <x v="0"/>
    <x v="0"/>
    <x v="0"/>
  </r>
  <r>
    <x v="641"/>
    <x v="482"/>
    <s v="CUBRIMIENTO"/>
    <x v="0"/>
    <m/>
    <s v="0000-00-00"/>
    <s v="2024-09-30"/>
    <s v="2024-10-01 13:08:50"/>
    <s v="2024-10-18 11:07:53"/>
    <s v="2024-11-05 15:59:36"/>
    <s v="2024-11-15 16:01:15"/>
    <s v="2024-11-25 12:30:51"/>
    <s v="2024-10-02"/>
    <s v="2024-10-19"/>
    <s v="2024-10-30"/>
    <s v="2024-11-06"/>
    <s v="2024-11-14"/>
    <x v="3"/>
    <s v="Cali"/>
    <s v="FLANCHE01"/>
    <x v="51"/>
    <m/>
    <x v="3"/>
    <n v="1"/>
    <x v="163"/>
    <x v="0"/>
    <x v="0"/>
    <n v="3812369"/>
    <x v="0"/>
    <x v="0"/>
    <x v="0"/>
    <x v="0"/>
  </r>
  <r>
    <x v="641"/>
    <x v="482"/>
    <s v="CUBRIMIENTO"/>
    <x v="0"/>
    <m/>
    <s v="0000-00-00"/>
    <s v="2024-09-30"/>
    <s v="2024-10-01 13:08:50"/>
    <s v="2024-10-18 11:07:53"/>
    <s v="2024-11-05 15:59:36"/>
    <s v="2024-11-15 16:01:15"/>
    <s v="2024-11-25 12:30:51"/>
    <s v="2024-10-02"/>
    <s v="2024-10-19"/>
    <s v="2024-10-30"/>
    <s v="2024-11-06"/>
    <s v="2024-11-14"/>
    <x v="3"/>
    <s v="Cali"/>
    <s v="PLITE14"/>
    <x v="100"/>
    <s v="LONA DICKSON GRIS VETEADO (U406) 1.20M"/>
    <x v="3"/>
    <n v="3"/>
    <x v="8"/>
    <x v="0"/>
    <x v="49"/>
    <n v="21467220"/>
    <x v="0"/>
    <x v="4"/>
    <x v="6"/>
    <x v="0"/>
  </r>
  <r>
    <x v="641"/>
    <x v="482"/>
    <s v="CUBRIMIENTO"/>
    <x v="0"/>
    <m/>
    <s v="0000-00-00"/>
    <s v="2024-09-30"/>
    <s v="2024-10-01 13:08:50"/>
    <s v="2024-10-18 11:07:53"/>
    <s v="2024-11-05 15:59:36"/>
    <s v="2024-11-15 16:01:15"/>
    <s v="2024-11-25 12:30:51"/>
    <s v="2024-10-02"/>
    <s v="2024-10-19"/>
    <s v="2024-10-30"/>
    <s v="2024-11-06"/>
    <s v="2024-11-14"/>
    <x v="3"/>
    <s v="Cali"/>
    <s v="PLT52-2"/>
    <x v="640"/>
    <m/>
    <x v="3"/>
    <n v="6"/>
    <x v="0"/>
    <x v="0"/>
    <x v="0"/>
    <n v="2045304"/>
    <x v="0"/>
    <x v="0"/>
    <x v="0"/>
    <x v="0"/>
  </r>
  <r>
    <x v="641"/>
    <x v="482"/>
    <s v="CUBRIMIENTO"/>
    <x v="0"/>
    <m/>
    <s v="0000-00-00"/>
    <s v="2024-09-30"/>
    <s v="2024-10-01 13:08:50"/>
    <s v="2024-10-18 11:07:53"/>
    <s v="2024-11-05 15:59:36"/>
    <s v="2024-11-15 16:01:15"/>
    <s v="2024-11-25 12:30:51"/>
    <s v="2024-10-02"/>
    <s v="2024-10-19"/>
    <s v="2024-10-30"/>
    <s v="2024-11-06"/>
    <s v="2024-11-14"/>
    <x v="3"/>
    <s v="Cali"/>
    <s v="TENS02"/>
    <x v="139"/>
    <m/>
    <x v="3"/>
    <n v="4"/>
    <x v="8"/>
    <x v="0"/>
    <x v="0"/>
    <n v="3671016"/>
    <x v="0"/>
    <x v="0"/>
    <x v="0"/>
    <x v="0"/>
  </r>
  <r>
    <x v="641"/>
    <x v="482"/>
    <s v="CUBRIMIENTO"/>
    <x v="0"/>
    <m/>
    <s v="0000-00-00"/>
    <s v="2024-09-30"/>
    <s v="2024-10-01 13:08:50"/>
    <s v="2024-10-18 11:07:53"/>
    <s v="2024-11-05 15:59:36"/>
    <s v="2024-11-15 16:01:15"/>
    <s v="2024-11-25 12:30:51"/>
    <s v="2024-10-02"/>
    <s v="2024-10-19"/>
    <s v="2024-10-30"/>
    <s v="2024-11-06"/>
    <s v="2024-11-14"/>
    <x v="3"/>
    <s v="Cali"/>
    <s v="VIGAAC02"/>
    <x v="641"/>
    <m/>
    <x v="3"/>
    <n v="4"/>
    <x v="8"/>
    <x v="0"/>
    <x v="0"/>
    <n v="4198668"/>
    <x v="0"/>
    <x v="0"/>
    <x v="0"/>
    <x v="0"/>
  </r>
  <r>
    <x v="642"/>
    <x v="358"/>
    <s v="CUBRIMIENTO"/>
    <x v="0"/>
    <m/>
    <s v="2024-08-06"/>
    <s v="2024-09-13"/>
    <s v="2024-09-13 12:01:49"/>
    <s v="2024-09-24 18:00:26"/>
    <s v="2024-10-21 09:34:54"/>
    <s v="2024-11-05 17:33:17"/>
    <s v="2024-12-03 14:19:08"/>
    <s v="2024-09-17"/>
    <s v="2024-09-24"/>
    <s v="2024-10-21"/>
    <s v="2024-11-05"/>
    <s v="2024-11-11"/>
    <x v="1"/>
    <s v="Toscana"/>
    <s v="PLITE10"/>
    <x v="263"/>
    <s v="LONA PERGOTEX BLACKOUT BLANCA 3 M"/>
    <x v="7"/>
    <n v="1"/>
    <x v="164"/>
    <x v="0"/>
    <x v="95"/>
    <n v="5188271.76"/>
    <x v="0"/>
    <x v="4"/>
    <x v="6"/>
    <x v="0"/>
  </r>
  <r>
    <x v="643"/>
    <x v="358"/>
    <s v="CUBRIMIENTO"/>
    <x v="0"/>
    <m/>
    <s v="2024-08-06"/>
    <s v="2024-08-23"/>
    <s v="2024-08-28 16:37:42"/>
    <s v="2024-09-04 13:17:04"/>
    <s v="2024-10-08 08:58:32"/>
    <s v="2024-11-05 17:30:04"/>
    <s v="2024-12-03 14:18:09"/>
    <s v="2024-08-27"/>
    <s v="2024-09-03"/>
    <s v="2024-10-07"/>
    <s v="2024-11-04"/>
    <s v="2024-11-10"/>
    <x v="1"/>
    <s v="Toscana"/>
    <s v="PLITE10"/>
    <x v="263"/>
    <s v="LONA PERGOTEX TRASLUCIDA BLANCA 3M"/>
    <x v="6"/>
    <n v="1"/>
    <x v="165"/>
    <x v="0"/>
    <x v="96"/>
    <n v="5289395.76"/>
    <x v="0"/>
    <x v="4"/>
    <x v="6"/>
    <x v="0"/>
  </r>
  <r>
    <x v="644"/>
    <x v="483"/>
    <s v="MUEBLES"/>
    <x v="0"/>
    <m/>
    <s v="2024-08-06"/>
    <s v="2024-08-10"/>
    <s v="2024-08-12 13:14:40"/>
    <s v="0000-00-00 00:00:00"/>
    <s v="0000-00-00 00:00:00"/>
    <s v="2024-09-18 16:18:53"/>
    <s v="0000-00-00 00:00:00"/>
    <s v="2024-08-12"/>
    <s v="2024-08-12"/>
    <s v="2024-08-28"/>
    <s v="2024-09-05"/>
    <s v="2024-09-05"/>
    <x v="7"/>
    <s v="Medellin"/>
    <s v="REP001"/>
    <x v="328"/>
    <m/>
    <x v="0"/>
    <n v="2"/>
    <x v="0"/>
    <x v="0"/>
    <x v="0"/>
    <n v="1592344"/>
    <x v="0"/>
    <x v="0"/>
    <x v="0"/>
    <x v="7"/>
  </r>
  <r>
    <x v="645"/>
    <x v="484"/>
    <s v="MUEBLES CC CUBRIMIENTOS"/>
    <x v="0"/>
    <m/>
    <s v="2024-08-06"/>
    <s v="2024-08-16"/>
    <s v="2024-08-22 14:24:33"/>
    <s v="0000-00-00 00:00:00"/>
    <s v="2024-08-23 07:56:22"/>
    <s v="2024-08-24 16:45:55"/>
    <s v="2025-04-09 09:45:17"/>
    <s v="2024-08-20"/>
    <s v="2024-08-20"/>
    <s v="2024-08-21"/>
    <s v="2024-08-27"/>
    <s v="2024-08-31"/>
    <x v="1"/>
    <s v="Bogota"/>
    <s v="SERV03"/>
    <x v="9"/>
    <m/>
    <x v="0"/>
    <n v="1"/>
    <x v="0"/>
    <x v="0"/>
    <x v="0"/>
    <n v="250000"/>
    <x v="0"/>
    <x v="1"/>
    <x v="1"/>
    <x v="7"/>
  </r>
  <r>
    <x v="646"/>
    <x v="61"/>
    <s v="MUEBLES CC CUBRIMIENTOS"/>
    <x v="0"/>
    <m/>
    <s v="2024-08-08"/>
    <s v="2024-09-30"/>
    <s v="2024-10-01 10:20:29"/>
    <s v="0000-00-00 00:00:00"/>
    <s v="2024-10-22 11:56:14"/>
    <s v="2024-10-22 11:56:21"/>
    <s v="2024-10-24 15:44:51"/>
    <s v="2024-10-02"/>
    <s v="2024-10-02"/>
    <s v="2024-10-24"/>
    <s v="2024-10-30"/>
    <s v="2024-11-01"/>
    <x v="3"/>
    <s v="Virtual"/>
    <s v="15357"/>
    <x v="178"/>
    <s v="LONA DICKSON GRIS VETEADO (U406) 1.20M"/>
    <x v="3"/>
    <n v="1"/>
    <x v="0"/>
    <x v="0"/>
    <x v="0"/>
    <n v="0"/>
    <x v="0"/>
    <x v="2"/>
    <x v="0"/>
    <x v="0"/>
  </r>
  <r>
    <x v="647"/>
    <x v="99"/>
    <s v="CUBRIMIENTO"/>
    <x v="0"/>
    <m/>
    <s v="2024-08-08"/>
    <s v="2024-08-08"/>
    <s v="2024-08-08 14:01:20"/>
    <s v="0000-00-00 00:00:00"/>
    <s v="2024-08-08 14:01:28"/>
    <s v="2024-08-08 17:53:44"/>
    <s v="0000-00-00 00:00:00"/>
    <s v="2024-08-09"/>
    <s v="2024-08-09"/>
    <s v="2024-08-13"/>
    <s v="2024-08-16"/>
    <s v="2024-08-16"/>
    <x v="3"/>
    <s v="Toscany"/>
    <s v="12788"/>
    <x v="586"/>
    <m/>
    <x v="0"/>
    <n v="5.5"/>
    <x v="0"/>
    <x v="0"/>
    <x v="0"/>
    <n v="770000"/>
    <x v="0"/>
    <x v="0"/>
    <x v="0"/>
    <x v="7"/>
  </r>
  <r>
    <x v="648"/>
    <x v="101"/>
    <s v="CUBRIMIENTO"/>
    <x v="0"/>
    <m/>
    <s v="2024-08-08"/>
    <s v="2024-08-08"/>
    <s v="2024-08-08 13:59:46"/>
    <s v="0000-00-00 00:00:00"/>
    <s v="2024-08-08 14:00:02"/>
    <s v="2024-08-08 18:06:05"/>
    <s v="0000-00-00 00:00:00"/>
    <s v="2024-08-09"/>
    <s v="2024-08-09"/>
    <s v="2024-08-15"/>
    <s v="2024-08-19"/>
    <s v="2024-08-19"/>
    <x v="0"/>
    <s v="Toscany"/>
    <s v="18457"/>
    <x v="21"/>
    <m/>
    <x v="0"/>
    <n v="8"/>
    <x v="0"/>
    <x v="0"/>
    <x v="0"/>
    <n v="84032"/>
    <x v="0"/>
    <x v="0"/>
    <x v="0"/>
    <x v="7"/>
  </r>
  <r>
    <x v="649"/>
    <x v="297"/>
    <s v="CUBRIMIENTO"/>
    <x v="0"/>
    <m/>
    <s v="2024-08-08"/>
    <s v="2024-08-13"/>
    <s v="2024-08-13 10:24:30"/>
    <s v="0000-00-00 00:00:00"/>
    <s v="2024-08-13 10:24:37"/>
    <s v="2024-08-14 07:13:53"/>
    <s v="0000-00-00 00:00:00"/>
    <s v="2024-08-14"/>
    <s v="2024-08-14"/>
    <s v="2024-08-16"/>
    <s v="2024-08-19"/>
    <s v="2024-08-19"/>
    <x v="0"/>
    <s v="Toscany"/>
    <s v="18005"/>
    <x v="382"/>
    <m/>
    <x v="0"/>
    <n v="29.6"/>
    <x v="0"/>
    <x v="0"/>
    <x v="0"/>
    <n v="1480000"/>
    <x v="0"/>
    <x v="0"/>
    <x v="0"/>
    <x v="7"/>
  </r>
  <r>
    <x v="649"/>
    <x v="297"/>
    <s v="CUBRIMIENTO"/>
    <x v="0"/>
    <m/>
    <s v="2024-08-08"/>
    <s v="2024-08-13"/>
    <s v="2024-08-13 10:24:30"/>
    <s v="0000-00-00 00:00:00"/>
    <s v="2024-08-13 10:24:37"/>
    <s v="2024-08-14 07:13:53"/>
    <s v="0000-00-00 00:00:00"/>
    <s v="2024-08-14"/>
    <s v="2024-08-14"/>
    <s v="2024-08-16"/>
    <s v="2024-08-19"/>
    <s v="2024-08-19"/>
    <x v="0"/>
    <s v="Toscany"/>
    <s v="40"/>
    <x v="248"/>
    <m/>
    <x v="0"/>
    <n v="8.1999999999999993"/>
    <x v="0"/>
    <x v="0"/>
    <x v="0"/>
    <n v="410000"/>
    <x v="0"/>
    <x v="0"/>
    <x v="0"/>
    <x v="7"/>
  </r>
  <r>
    <x v="649"/>
    <x v="297"/>
    <s v="CUBRIMIENTO"/>
    <x v="0"/>
    <m/>
    <s v="2024-08-08"/>
    <s v="2024-08-13"/>
    <s v="2024-08-13 10:24:30"/>
    <s v="0000-00-00 00:00:00"/>
    <s v="2024-08-13 10:24:37"/>
    <s v="2024-08-14 07:13:53"/>
    <s v="0000-00-00 00:00:00"/>
    <s v="2024-08-14"/>
    <s v="2024-08-14"/>
    <s v="2024-08-16"/>
    <s v="2024-08-19"/>
    <s v="2024-08-19"/>
    <x v="0"/>
    <s v="Toscany"/>
    <s v="54"/>
    <x v="419"/>
    <m/>
    <x v="0"/>
    <n v="5.2"/>
    <x v="0"/>
    <x v="0"/>
    <x v="0"/>
    <n v="260000"/>
    <x v="0"/>
    <x v="0"/>
    <x v="0"/>
    <x v="7"/>
  </r>
  <r>
    <x v="649"/>
    <x v="297"/>
    <s v="CUBRIMIENTO"/>
    <x v="0"/>
    <m/>
    <s v="2024-08-08"/>
    <s v="2024-08-13"/>
    <s v="2024-08-13 10:24:30"/>
    <s v="0000-00-00 00:00:00"/>
    <s v="2024-08-13 10:24:37"/>
    <s v="2024-08-14 07:13:53"/>
    <s v="0000-00-00 00:00:00"/>
    <s v="2024-08-14"/>
    <s v="2024-08-14"/>
    <s v="2024-08-16"/>
    <s v="2024-08-19"/>
    <s v="2024-08-19"/>
    <x v="0"/>
    <s v="Toscany"/>
    <s v="5414"/>
    <x v="596"/>
    <m/>
    <x v="0"/>
    <n v="18"/>
    <x v="0"/>
    <x v="0"/>
    <x v="0"/>
    <n v="900000"/>
    <x v="0"/>
    <x v="0"/>
    <x v="0"/>
    <x v="7"/>
  </r>
  <r>
    <x v="650"/>
    <x v="150"/>
    <s v="CUBRIMIENTO"/>
    <x v="0"/>
    <m/>
    <s v="2024-08-08"/>
    <s v="2024-08-30"/>
    <s v="2024-09-10 15:02:27"/>
    <s v="0000-00-00 00:00:00"/>
    <s v="2024-09-25 07:02:56"/>
    <s v="2024-11-08 07:01:03"/>
    <s v="2025-02-27 12:33:43"/>
    <s v="2024-09-10"/>
    <s v="2024-09-10"/>
    <s v="2024-10-04"/>
    <s v="2024-11-17"/>
    <s v="2024-11-19"/>
    <x v="3"/>
    <s v="Barranquilla"/>
    <s v="101792"/>
    <x v="642"/>
    <m/>
    <x v="0"/>
    <n v="1"/>
    <x v="0"/>
    <x v="0"/>
    <x v="0"/>
    <n v="19200"/>
    <x v="0"/>
    <x v="0"/>
    <x v="0"/>
    <x v="0"/>
  </r>
  <r>
    <x v="650"/>
    <x v="150"/>
    <s v="CUBRIMIENTO"/>
    <x v="0"/>
    <m/>
    <s v="2024-08-08"/>
    <s v="2024-08-30"/>
    <s v="2024-09-10 15:02:27"/>
    <s v="0000-00-00 00:00:00"/>
    <s v="2024-09-25 07:02:56"/>
    <s v="2024-11-08 07:01:03"/>
    <s v="2025-02-27 12:33:43"/>
    <s v="2024-09-10"/>
    <s v="2024-09-10"/>
    <s v="2024-10-04"/>
    <s v="2024-11-17"/>
    <s v="2024-11-19"/>
    <x v="3"/>
    <s v="Barranquilla"/>
    <s v="101795"/>
    <x v="142"/>
    <m/>
    <x v="0"/>
    <n v="1"/>
    <x v="0"/>
    <x v="0"/>
    <x v="0"/>
    <n v="20660"/>
    <x v="0"/>
    <x v="0"/>
    <x v="0"/>
    <x v="0"/>
  </r>
  <r>
    <x v="650"/>
    <x v="150"/>
    <s v="CUBRIMIENTO"/>
    <x v="0"/>
    <m/>
    <s v="2024-08-08"/>
    <s v="2024-08-30"/>
    <s v="2024-09-10 15:02:27"/>
    <s v="0000-00-00 00:00:00"/>
    <s v="2024-09-25 07:02:56"/>
    <s v="2024-11-08 07:01:03"/>
    <s v="2025-02-27 12:33:43"/>
    <s v="2024-09-10"/>
    <s v="2024-09-10"/>
    <s v="2024-10-04"/>
    <s v="2024-11-17"/>
    <s v="2024-11-19"/>
    <x v="3"/>
    <s v="Barranquilla"/>
    <s v="1346"/>
    <x v="591"/>
    <m/>
    <x v="0"/>
    <n v="4"/>
    <x v="0"/>
    <x v="0"/>
    <x v="0"/>
    <n v="37120"/>
    <x v="0"/>
    <x v="0"/>
    <x v="0"/>
    <x v="0"/>
  </r>
  <r>
    <x v="650"/>
    <x v="150"/>
    <s v="CUBRIMIENTO"/>
    <x v="0"/>
    <m/>
    <s v="2024-08-08"/>
    <s v="2024-08-30"/>
    <s v="2024-09-10 15:02:27"/>
    <s v="0000-00-00 00:00:00"/>
    <s v="2024-09-25 07:02:56"/>
    <s v="2024-11-08 07:01:03"/>
    <s v="2025-02-27 12:33:43"/>
    <s v="2024-09-10"/>
    <s v="2024-09-10"/>
    <s v="2024-10-04"/>
    <s v="2024-11-17"/>
    <s v="2024-11-19"/>
    <x v="3"/>
    <s v="Barranquilla"/>
    <s v="15441"/>
    <x v="613"/>
    <m/>
    <x v="0"/>
    <n v="1"/>
    <x v="0"/>
    <x v="0"/>
    <x v="0"/>
    <n v="2392000"/>
    <x v="0"/>
    <x v="0"/>
    <x v="0"/>
    <x v="0"/>
  </r>
  <r>
    <x v="650"/>
    <x v="150"/>
    <s v="CUBRIMIENTO"/>
    <x v="0"/>
    <m/>
    <s v="2024-08-08"/>
    <s v="2024-08-30"/>
    <s v="2024-09-10 15:02:27"/>
    <s v="0000-00-00 00:00:00"/>
    <s v="2024-09-25 07:02:56"/>
    <s v="2024-11-08 07:01:03"/>
    <s v="2025-02-27 12:33:43"/>
    <s v="2024-09-10"/>
    <s v="2024-09-10"/>
    <s v="2024-10-04"/>
    <s v="2024-11-17"/>
    <s v="2024-11-19"/>
    <x v="3"/>
    <s v="Barranquilla"/>
    <s v="25557"/>
    <x v="592"/>
    <m/>
    <x v="0"/>
    <n v="1"/>
    <x v="0"/>
    <x v="0"/>
    <x v="0"/>
    <n v="5760"/>
    <x v="0"/>
    <x v="0"/>
    <x v="0"/>
    <x v="0"/>
  </r>
  <r>
    <x v="650"/>
    <x v="150"/>
    <s v="CUBRIMIENTO"/>
    <x v="0"/>
    <m/>
    <s v="2024-08-08"/>
    <s v="2024-08-30"/>
    <s v="2024-09-10 15:02:27"/>
    <s v="0000-00-00 00:00:00"/>
    <s v="2024-09-25 07:02:56"/>
    <s v="2024-11-08 07:01:03"/>
    <s v="2025-02-27 12:33:43"/>
    <s v="2024-09-10"/>
    <s v="2024-09-10"/>
    <s v="2024-10-04"/>
    <s v="2024-11-17"/>
    <s v="2024-11-19"/>
    <x v="3"/>
    <s v="Barranquilla"/>
    <s v="26707"/>
    <x v="593"/>
    <m/>
    <x v="0"/>
    <n v="1"/>
    <x v="0"/>
    <x v="0"/>
    <x v="0"/>
    <n v="48000"/>
    <x v="0"/>
    <x v="0"/>
    <x v="0"/>
    <x v="0"/>
  </r>
  <r>
    <x v="650"/>
    <x v="150"/>
    <s v="CUBRIMIENTO"/>
    <x v="0"/>
    <m/>
    <s v="2024-08-08"/>
    <s v="2024-08-30"/>
    <s v="2024-09-10 15:02:27"/>
    <s v="0000-00-00 00:00:00"/>
    <s v="2024-09-25 07:02:56"/>
    <s v="2024-11-08 07:01:03"/>
    <s v="2025-02-27 12:33:43"/>
    <s v="2024-09-10"/>
    <s v="2024-09-10"/>
    <s v="2024-10-04"/>
    <s v="2024-11-17"/>
    <s v="2024-11-19"/>
    <x v="3"/>
    <s v="Barranquilla"/>
    <s v="26798"/>
    <x v="594"/>
    <m/>
    <x v="0"/>
    <n v="4"/>
    <x v="0"/>
    <x v="0"/>
    <x v="0"/>
    <n v="35840"/>
    <x v="0"/>
    <x v="0"/>
    <x v="0"/>
    <x v="0"/>
  </r>
  <r>
    <x v="650"/>
    <x v="150"/>
    <s v="CUBRIMIENTO"/>
    <x v="0"/>
    <m/>
    <s v="2024-08-08"/>
    <s v="2024-08-30"/>
    <s v="2024-09-10 15:02:27"/>
    <s v="0000-00-00 00:00:00"/>
    <s v="2024-09-25 07:02:56"/>
    <s v="2024-11-08 07:01:03"/>
    <s v="2025-02-27 12:33:43"/>
    <s v="2024-09-10"/>
    <s v="2024-09-10"/>
    <s v="2024-10-04"/>
    <s v="2024-11-17"/>
    <s v="2024-11-19"/>
    <x v="3"/>
    <s v="Barranquilla"/>
    <s v="27608"/>
    <x v="595"/>
    <m/>
    <x v="0"/>
    <n v="1"/>
    <x v="0"/>
    <x v="0"/>
    <x v="0"/>
    <n v="159360"/>
    <x v="0"/>
    <x v="0"/>
    <x v="0"/>
    <x v="0"/>
  </r>
  <r>
    <x v="650"/>
    <x v="150"/>
    <s v="CUBRIMIENTO"/>
    <x v="0"/>
    <m/>
    <s v="2024-08-08"/>
    <s v="2024-08-30"/>
    <s v="2024-09-10 15:02:27"/>
    <s v="0000-00-00 00:00:00"/>
    <s v="2024-09-25 07:02:56"/>
    <s v="2024-11-08 07:01:03"/>
    <s v="2025-02-27 12:33:43"/>
    <s v="2024-09-10"/>
    <s v="2024-09-10"/>
    <s v="2024-10-04"/>
    <s v="2024-11-17"/>
    <s v="2024-11-19"/>
    <x v="3"/>
    <s v="Barranquilla"/>
    <s v="3151"/>
    <x v="57"/>
    <m/>
    <x v="0"/>
    <n v="10"/>
    <x v="0"/>
    <x v="0"/>
    <x v="0"/>
    <n v="520000"/>
    <x v="0"/>
    <x v="0"/>
    <x v="0"/>
    <x v="0"/>
  </r>
  <r>
    <x v="650"/>
    <x v="150"/>
    <s v="CUBRIMIENTO"/>
    <x v="0"/>
    <m/>
    <s v="2024-08-08"/>
    <s v="2024-08-30"/>
    <s v="2024-09-10 15:02:27"/>
    <s v="0000-00-00 00:00:00"/>
    <s v="2024-09-25 07:02:56"/>
    <s v="2024-11-08 07:01:03"/>
    <s v="2025-02-27 12:33:43"/>
    <s v="2024-09-10"/>
    <s v="2024-09-10"/>
    <s v="2024-10-04"/>
    <s v="2024-11-17"/>
    <s v="2024-11-19"/>
    <x v="3"/>
    <s v="Barranquilla"/>
    <s v="3647"/>
    <x v="268"/>
    <m/>
    <x v="0"/>
    <n v="1"/>
    <x v="0"/>
    <x v="0"/>
    <x v="0"/>
    <n v="850800"/>
    <x v="0"/>
    <x v="0"/>
    <x v="0"/>
    <x v="0"/>
  </r>
  <r>
    <x v="650"/>
    <x v="150"/>
    <s v="CUBRIMIENTO"/>
    <x v="0"/>
    <m/>
    <s v="2024-08-08"/>
    <s v="2024-08-30"/>
    <s v="2024-09-10 15:02:27"/>
    <s v="0000-00-00 00:00:00"/>
    <s v="2024-09-25 07:02:56"/>
    <s v="2024-11-08 07:01:03"/>
    <s v="2025-02-27 12:33:43"/>
    <s v="2024-09-10"/>
    <s v="2024-09-10"/>
    <s v="2024-10-04"/>
    <s v="2024-11-17"/>
    <s v="2024-11-19"/>
    <x v="3"/>
    <s v="Barranquilla"/>
    <s v="REP036"/>
    <x v="72"/>
    <m/>
    <x v="0"/>
    <n v="1"/>
    <x v="0"/>
    <x v="0"/>
    <x v="0"/>
    <n v="400000"/>
    <x v="0"/>
    <x v="0"/>
    <x v="0"/>
    <x v="0"/>
  </r>
  <r>
    <x v="650"/>
    <x v="150"/>
    <s v="CUBRIMIENTO"/>
    <x v="0"/>
    <m/>
    <s v="2024-08-08"/>
    <s v="2024-08-30"/>
    <s v="2024-09-10 15:02:27"/>
    <s v="0000-00-00 00:00:00"/>
    <s v="2024-09-25 07:02:56"/>
    <s v="2024-11-08 07:01:03"/>
    <s v="2025-02-27 12:33:43"/>
    <s v="2024-09-10"/>
    <s v="2024-09-10"/>
    <s v="2024-10-04"/>
    <s v="2024-11-17"/>
    <s v="2024-11-19"/>
    <x v="3"/>
    <s v="Barranquilla"/>
    <s v="TRANSP05"/>
    <x v="198"/>
    <m/>
    <x v="0"/>
    <n v="1"/>
    <x v="0"/>
    <x v="0"/>
    <x v="0"/>
    <n v="300000"/>
    <x v="0"/>
    <x v="1"/>
    <x v="1"/>
    <x v="0"/>
  </r>
  <r>
    <x v="651"/>
    <x v="471"/>
    <s v="MUEBLES CC CUBRIMIENTOS"/>
    <x v="0"/>
    <m/>
    <s v="2024-08-08"/>
    <s v="2024-08-21"/>
    <s v="2024-08-26 11:52:10"/>
    <s v="0000-00-00 00:00:00"/>
    <s v="2024-09-12 18:02:45"/>
    <s v="2024-09-13 07:19:37"/>
    <s v="2024-09-19 10:24:05"/>
    <s v="2024-08-26"/>
    <s v="2024-08-26"/>
    <s v="2024-10-03"/>
    <s v="2024-10-05"/>
    <s v="2024-10-11"/>
    <x v="1"/>
    <s v="Bogota"/>
    <s v="8724"/>
    <x v="643"/>
    <s v="LONAFLEX"/>
    <x v="0"/>
    <n v="1"/>
    <x v="0"/>
    <x v="0"/>
    <x v="0"/>
    <n v="154837"/>
    <x v="0"/>
    <x v="5"/>
    <x v="0"/>
    <x v="0"/>
  </r>
  <r>
    <x v="652"/>
    <x v="485"/>
    <s v="MUEBLES CC CUBRIMIENTOS"/>
    <x v="0"/>
    <m/>
    <s v="2024-08-08"/>
    <s v="2024-08-12"/>
    <s v="2024-08-13 11:41:09"/>
    <s v="0000-00-00 00:00:00"/>
    <s v="2024-08-19 20:22:31"/>
    <s v="2024-08-20 11:09:24"/>
    <s v="0000-00-00 00:00:00"/>
    <s v="2024-08-14"/>
    <s v="2024-08-14"/>
    <s v="2024-09-08"/>
    <s v="2024-09-13"/>
    <s v="2024-09-13"/>
    <x v="7"/>
    <s v="Cali"/>
    <s v="SERV06"/>
    <x v="42"/>
    <m/>
    <x v="0"/>
    <n v="1"/>
    <x v="0"/>
    <x v="0"/>
    <x v="0"/>
    <n v="700000"/>
    <x v="0"/>
    <x v="1"/>
    <x v="1"/>
    <x v="4"/>
  </r>
  <r>
    <x v="653"/>
    <x v="486"/>
    <s v="MUEBLES CC CUBRIMIENTOS"/>
    <x v="0"/>
    <m/>
    <s v="2024-08-08"/>
    <s v="2024-08-08"/>
    <s v="2024-08-09 12:12:15"/>
    <s v="0000-00-00 00:00:00"/>
    <s v="2024-08-09 12:12:21"/>
    <s v="2024-08-10 09:44:26"/>
    <s v="0000-00-00 00:00:00"/>
    <s v="2024-08-09"/>
    <s v="2024-08-09"/>
    <s v="2024-08-14"/>
    <s v="2024-08-16"/>
    <s v="2024-08-16"/>
    <x v="7"/>
    <s v="Toscany"/>
    <s v="53"/>
    <x v="286"/>
    <m/>
    <x v="0"/>
    <n v="5"/>
    <x v="0"/>
    <x v="0"/>
    <x v="0"/>
    <n v="263000"/>
    <x v="0"/>
    <x v="0"/>
    <x v="0"/>
    <x v="7"/>
  </r>
  <r>
    <x v="654"/>
    <x v="487"/>
    <s v="MUEBLES"/>
    <x v="0"/>
    <m/>
    <s v="2024-08-08"/>
    <s v="2024-08-09"/>
    <s v="2024-08-12 11:04:40"/>
    <s v="0000-00-00 00:00:00"/>
    <s v="0000-00-00 00:00:00"/>
    <s v="2024-08-12 15:17:57"/>
    <s v="0000-00-00 00:00:00"/>
    <s v="2024-08-12"/>
    <s v="2024-08-12"/>
    <s v="2024-08-13"/>
    <s v="2024-08-19"/>
    <s v="2024-08-19"/>
    <x v="7"/>
    <s v="Bogota"/>
    <s v="100196"/>
    <x v="218"/>
    <m/>
    <x v="0"/>
    <n v="2"/>
    <x v="0"/>
    <x v="0"/>
    <x v="0"/>
    <n v="396000"/>
    <x v="0"/>
    <x v="0"/>
    <x v="0"/>
    <x v="7"/>
  </r>
  <r>
    <x v="655"/>
    <x v="488"/>
    <s v="CUBRIMIENTO"/>
    <x v="0"/>
    <m/>
    <s v="2024-05-06"/>
    <s v="2024-08-22"/>
    <s v="2024-08-23 15:59:14"/>
    <s v="2024-09-17 09:32:57"/>
    <s v="2024-09-25 15:14:03"/>
    <s v="2024-09-26 08:09:29"/>
    <s v="2024-10-31 14:59:35"/>
    <s v="2024-08-26"/>
    <s v="2024-09-20"/>
    <s v="2024-09-28"/>
    <s v="2024-10-03"/>
    <s v="2024-10-11"/>
    <x v="3"/>
    <s v="Gerencia"/>
    <s v="ALUPF25"/>
    <x v="644"/>
    <m/>
    <x v="3"/>
    <n v="2"/>
    <x v="0"/>
    <x v="0"/>
    <x v="0"/>
    <n v="1027490"/>
    <x v="0"/>
    <x v="0"/>
    <x v="0"/>
    <x v="4"/>
  </r>
  <r>
    <x v="655"/>
    <x v="488"/>
    <s v="CUBRIMIENTO"/>
    <x v="0"/>
    <m/>
    <s v="2024-05-06"/>
    <s v="2024-08-22"/>
    <s v="2024-08-23 15:59:14"/>
    <s v="2024-09-17 09:32:57"/>
    <s v="2024-09-25 15:14:03"/>
    <s v="2024-09-26 08:09:29"/>
    <s v="2024-10-31 14:59:35"/>
    <s v="2024-08-26"/>
    <s v="2024-09-20"/>
    <s v="2024-09-28"/>
    <s v="2024-10-03"/>
    <s v="2024-10-11"/>
    <x v="3"/>
    <s v="Gerencia"/>
    <s v="FLANCHE01"/>
    <x v="51"/>
    <m/>
    <x v="3"/>
    <n v="2"/>
    <x v="166"/>
    <x v="0"/>
    <x v="0"/>
    <n v="914968"/>
    <x v="0"/>
    <x v="0"/>
    <x v="0"/>
    <x v="4"/>
  </r>
  <r>
    <x v="655"/>
    <x v="488"/>
    <s v="CUBRIMIENTO"/>
    <x v="0"/>
    <m/>
    <s v="2024-05-06"/>
    <s v="2024-08-22"/>
    <s v="2024-08-23 15:59:14"/>
    <s v="2024-09-17 09:32:57"/>
    <s v="2024-09-25 15:14:03"/>
    <s v="2024-09-26 08:09:29"/>
    <s v="2024-10-31 14:59:35"/>
    <s v="2024-08-26"/>
    <s v="2024-09-20"/>
    <s v="2024-09-28"/>
    <s v="2024-10-03"/>
    <s v="2024-10-11"/>
    <x v="3"/>
    <s v="Gerencia"/>
    <s v="PLITE12"/>
    <x v="406"/>
    <s v="LONA PERGOTEX BLACKOUT BLANCA 3 M"/>
    <x v="3"/>
    <n v="1"/>
    <x v="58"/>
    <x v="0"/>
    <x v="16"/>
    <n v="11787227"/>
    <x v="0"/>
    <x v="4"/>
    <x v="6"/>
    <x v="4"/>
  </r>
  <r>
    <x v="655"/>
    <x v="488"/>
    <s v="CUBRIMIENTO"/>
    <x v="0"/>
    <m/>
    <s v="2024-05-06"/>
    <s v="2024-08-22"/>
    <s v="2024-08-23 15:59:14"/>
    <s v="2024-09-17 09:32:57"/>
    <s v="2024-09-25 15:14:03"/>
    <s v="2024-09-26 08:09:29"/>
    <s v="2024-10-31 14:59:35"/>
    <s v="2024-08-26"/>
    <s v="2024-09-20"/>
    <s v="2024-09-28"/>
    <s v="2024-10-03"/>
    <s v="2024-10-11"/>
    <x v="3"/>
    <s v="Gerencia"/>
    <s v="SERV03"/>
    <x v="9"/>
    <m/>
    <x v="0"/>
    <n v="1"/>
    <x v="0"/>
    <x v="0"/>
    <x v="0"/>
    <n v="400000"/>
    <x v="0"/>
    <x v="1"/>
    <x v="1"/>
    <x v="4"/>
  </r>
  <r>
    <x v="655"/>
    <x v="488"/>
    <s v="CUBRIMIENTO"/>
    <x v="0"/>
    <m/>
    <s v="2024-05-06"/>
    <s v="2024-08-22"/>
    <s v="2024-08-23 15:59:14"/>
    <s v="2024-09-17 09:32:57"/>
    <s v="2024-09-25 15:14:03"/>
    <s v="2024-09-26 08:09:29"/>
    <s v="2024-10-31 14:59:35"/>
    <s v="2024-08-26"/>
    <s v="2024-09-20"/>
    <s v="2024-09-28"/>
    <s v="2024-10-03"/>
    <s v="2024-10-11"/>
    <x v="3"/>
    <s v="Gerencia"/>
    <s v="TRANSP06"/>
    <x v="59"/>
    <m/>
    <x v="0"/>
    <n v="1"/>
    <x v="0"/>
    <x v="0"/>
    <x v="0"/>
    <n v="580000"/>
    <x v="0"/>
    <x v="1"/>
    <x v="1"/>
    <x v="4"/>
  </r>
  <r>
    <x v="656"/>
    <x v="92"/>
    <s v="CUBRIMIENTO"/>
    <x v="0"/>
    <m/>
    <s v="2024-08-09"/>
    <s v="2024-08-12"/>
    <s v="2024-08-13 09:43:17"/>
    <s v="0000-00-00 00:00:00"/>
    <s v="2024-08-13 09:43:23"/>
    <s v="2024-08-14 07:11:46"/>
    <s v="0000-00-00 00:00:00"/>
    <s v="2024-08-14"/>
    <s v="2024-08-14"/>
    <s v="2024-08-21"/>
    <s v="2024-08-23"/>
    <s v="2024-08-23"/>
    <x v="0"/>
    <s v="Gerencia"/>
    <s v="18006"/>
    <x v="324"/>
    <m/>
    <x v="0"/>
    <n v="14"/>
    <x v="0"/>
    <x v="0"/>
    <x v="0"/>
    <n v="735000"/>
    <x v="0"/>
    <x v="0"/>
    <x v="0"/>
    <x v="7"/>
  </r>
  <r>
    <x v="657"/>
    <x v="489"/>
    <s v="CUBRIMIENTO"/>
    <x v="0"/>
    <m/>
    <s v="2024-08-03"/>
    <s v="2024-08-17"/>
    <s v="2024-08-22 14:38:44"/>
    <s v="2024-09-02 08:26:58"/>
    <s v="2024-09-09 11:46:20"/>
    <s v="2024-09-20 10:03:02"/>
    <s v="2024-11-13 14:13:39"/>
    <s v="2024-08-22"/>
    <s v="2024-09-02"/>
    <s v="2024-09-09"/>
    <s v="2024-09-20"/>
    <s v="2024-09-27"/>
    <x v="1"/>
    <s v="Bogota"/>
    <s v="27249"/>
    <x v="64"/>
    <m/>
    <x v="0"/>
    <n v="2"/>
    <x v="0"/>
    <x v="0"/>
    <x v="0"/>
    <n v="367704"/>
    <x v="0"/>
    <x v="0"/>
    <x v="0"/>
    <x v="4"/>
  </r>
  <r>
    <x v="657"/>
    <x v="489"/>
    <s v="CUBRIMIENTO"/>
    <x v="0"/>
    <m/>
    <s v="2024-08-03"/>
    <s v="2024-08-17"/>
    <s v="2024-08-22 14:38:44"/>
    <s v="2024-09-02 08:26:58"/>
    <s v="2024-09-09 11:46:20"/>
    <s v="2024-09-20 10:03:02"/>
    <s v="2024-11-13 14:13:39"/>
    <s v="2024-08-22"/>
    <s v="2024-09-02"/>
    <s v="2024-09-09"/>
    <s v="2024-09-20"/>
    <s v="2024-09-27"/>
    <x v="1"/>
    <s v="Bogota"/>
    <s v="6543"/>
    <x v="123"/>
    <m/>
    <x v="0"/>
    <n v="2"/>
    <x v="0"/>
    <x v="0"/>
    <x v="0"/>
    <n v="124800"/>
    <x v="0"/>
    <x v="0"/>
    <x v="0"/>
    <x v="4"/>
  </r>
  <r>
    <x v="657"/>
    <x v="489"/>
    <s v="CUBRIMIENTO"/>
    <x v="0"/>
    <m/>
    <s v="2024-08-03"/>
    <s v="2024-08-17"/>
    <s v="2024-08-22 14:38:44"/>
    <s v="2024-09-02 08:26:58"/>
    <s v="2024-09-09 11:46:20"/>
    <s v="2024-09-20 10:03:02"/>
    <s v="2024-11-13 14:13:39"/>
    <s v="2024-08-22"/>
    <s v="2024-09-02"/>
    <s v="2024-09-09"/>
    <s v="2024-09-20"/>
    <s v="2024-09-27"/>
    <x v="1"/>
    <s v="Bogota"/>
    <s v="FLANCHE01"/>
    <x v="51"/>
    <m/>
    <x v="3"/>
    <n v="1"/>
    <x v="66"/>
    <x v="0"/>
    <x v="0"/>
    <n v="487983"/>
    <x v="0"/>
    <x v="0"/>
    <x v="0"/>
    <x v="4"/>
  </r>
  <r>
    <x v="657"/>
    <x v="489"/>
    <s v="CUBRIMIENTO"/>
    <x v="0"/>
    <m/>
    <s v="2024-08-03"/>
    <s v="2024-08-17"/>
    <s v="2024-08-22 14:38:44"/>
    <s v="2024-09-02 08:26:58"/>
    <s v="2024-09-09 11:46:20"/>
    <s v="2024-09-20 10:03:02"/>
    <s v="2024-11-13 14:13:39"/>
    <s v="2024-08-22"/>
    <s v="2024-09-02"/>
    <s v="2024-09-09"/>
    <s v="2024-09-20"/>
    <s v="2024-09-27"/>
    <x v="1"/>
    <s v="Bogota"/>
    <s v="SOMB01"/>
    <x v="71"/>
    <s v="LONA DICKSON BEIGE VETEADO REF:8904"/>
    <x v="3"/>
    <n v="1"/>
    <x v="66"/>
    <x v="0"/>
    <x v="13"/>
    <n v="6735054"/>
    <x v="0"/>
    <x v="6"/>
    <x v="5"/>
    <x v="4"/>
  </r>
  <r>
    <x v="658"/>
    <x v="257"/>
    <s v="CUBRIMIENTO"/>
    <x v="0"/>
    <m/>
    <s v="2024-08-09"/>
    <s v="2024-08-09"/>
    <s v="2024-08-12 10:39:19"/>
    <s v="0000-00-00 00:00:00"/>
    <s v="2024-08-12 10:39:24"/>
    <s v="2024-08-13 07:58:21"/>
    <s v="0000-00-00 00:00:00"/>
    <s v="2024-08-12"/>
    <s v="2024-08-12"/>
    <s v="2024-08-21"/>
    <s v="2024-08-23"/>
    <s v="2024-08-23"/>
    <x v="0"/>
    <s v="Toscany"/>
    <s v="40"/>
    <x v="248"/>
    <m/>
    <x v="0"/>
    <n v="4.5"/>
    <x v="0"/>
    <x v="0"/>
    <x v="0"/>
    <n v="236700"/>
    <x v="0"/>
    <x v="0"/>
    <x v="0"/>
    <x v="7"/>
  </r>
  <r>
    <x v="658"/>
    <x v="257"/>
    <s v="CUBRIMIENTO"/>
    <x v="0"/>
    <m/>
    <s v="2024-08-09"/>
    <s v="2024-08-09"/>
    <s v="2024-08-12 10:39:19"/>
    <s v="0000-00-00 00:00:00"/>
    <s v="2024-08-12 10:39:24"/>
    <s v="2024-08-13 07:58:21"/>
    <s v="0000-00-00 00:00:00"/>
    <s v="2024-08-12"/>
    <s v="2024-08-12"/>
    <s v="2024-08-21"/>
    <s v="2024-08-23"/>
    <s v="2024-08-23"/>
    <x v="0"/>
    <s v="Toscany"/>
    <s v="97"/>
    <x v="546"/>
    <m/>
    <x v="0"/>
    <n v="14"/>
    <x v="0"/>
    <x v="0"/>
    <x v="0"/>
    <n v="736400"/>
    <x v="0"/>
    <x v="0"/>
    <x v="0"/>
    <x v="7"/>
  </r>
  <r>
    <x v="659"/>
    <x v="111"/>
    <s v="CUBRIMIENTO"/>
    <x v="0"/>
    <m/>
    <s v="2024-08-09"/>
    <s v="2024-08-13"/>
    <s v="2024-08-13 10:09:36"/>
    <s v="0000-00-00 00:00:00"/>
    <s v="2024-08-13 10:09:42"/>
    <s v="2024-08-29 08:52:05"/>
    <s v="0000-00-00 00:00:00"/>
    <s v="2024-08-14"/>
    <s v="2024-08-14"/>
    <s v="2024-08-16"/>
    <s v="2024-08-19"/>
    <s v="2024-08-19"/>
    <x v="3"/>
    <s v="Toscany"/>
    <s v="11435"/>
    <x v="229"/>
    <m/>
    <x v="0"/>
    <n v="4"/>
    <x v="0"/>
    <x v="0"/>
    <x v="0"/>
    <n v="268908"/>
    <x v="0"/>
    <x v="0"/>
    <x v="0"/>
    <x v="7"/>
  </r>
  <r>
    <x v="660"/>
    <x v="490"/>
    <s v="CUBRIMIENTO"/>
    <x v="0"/>
    <m/>
    <s v="2024-08-10"/>
    <s v="2024-09-24"/>
    <s v="2024-10-01 09:28:35"/>
    <s v="0000-00-00 00:00:00"/>
    <s v="2024-10-01 09:39:05"/>
    <s v="2024-10-04 07:57:51"/>
    <s v="0000-00-00 00:00:00"/>
    <s v="2024-10-01"/>
    <s v="2024-10-01"/>
    <s v="2024-10-05"/>
    <s v="2024-10-12"/>
    <s v="2024-10-15"/>
    <x v="0"/>
    <s v="Barranquilla"/>
    <s v="67421"/>
    <x v="351"/>
    <m/>
    <x v="0"/>
    <n v="55"/>
    <x v="0"/>
    <x v="0"/>
    <x v="0"/>
    <n v="440000"/>
    <x v="0"/>
    <x v="0"/>
    <x v="0"/>
    <x v="0"/>
  </r>
  <r>
    <x v="661"/>
    <x v="491"/>
    <s v="CUBRIMIENTO"/>
    <x v="0"/>
    <m/>
    <s v="2024-05-25"/>
    <s v="2024-08-30"/>
    <s v="2024-09-05 11:43:29"/>
    <s v="2024-09-20 15:33:27"/>
    <s v="2024-10-03 16:31:55"/>
    <s v="2024-11-05 17:41:41"/>
    <s v="2024-11-26 12:12:29"/>
    <s v="2024-09-05"/>
    <s v="2024-09-13"/>
    <s v="2024-09-21"/>
    <s v="2024-09-27"/>
    <s v="2024-10-05"/>
    <x v="3"/>
    <s v="Medellin"/>
    <s v="27673"/>
    <x v="356"/>
    <m/>
    <x v="0"/>
    <n v="1"/>
    <x v="0"/>
    <x v="0"/>
    <x v="0"/>
    <n v="505008"/>
    <x v="0"/>
    <x v="0"/>
    <x v="0"/>
    <x v="4"/>
  </r>
  <r>
    <x v="661"/>
    <x v="491"/>
    <s v="CUBRIMIENTO"/>
    <x v="0"/>
    <m/>
    <s v="2024-05-25"/>
    <s v="2024-08-30"/>
    <s v="2024-09-05 11:43:29"/>
    <s v="2024-09-20 15:33:27"/>
    <s v="2024-10-03 16:31:55"/>
    <s v="2024-11-05 17:41:41"/>
    <s v="2024-11-26 12:12:29"/>
    <s v="2024-09-05"/>
    <s v="2024-09-13"/>
    <s v="2024-09-21"/>
    <s v="2024-09-27"/>
    <s v="2024-10-05"/>
    <x v="3"/>
    <s v="Medellin"/>
    <s v="FLANCHE01"/>
    <x v="51"/>
    <m/>
    <x v="3"/>
    <n v="1"/>
    <x v="124"/>
    <x v="0"/>
    <x v="0"/>
    <n v="1622207"/>
    <x v="0"/>
    <x v="0"/>
    <x v="0"/>
    <x v="4"/>
  </r>
  <r>
    <x v="661"/>
    <x v="491"/>
    <s v="CUBRIMIENTO"/>
    <x v="0"/>
    <m/>
    <s v="2024-05-25"/>
    <s v="2024-08-30"/>
    <s v="2024-09-05 11:43:29"/>
    <s v="2024-09-20 15:33:27"/>
    <s v="2024-10-03 16:31:55"/>
    <s v="2024-11-05 17:41:41"/>
    <s v="2024-11-26 12:12:29"/>
    <s v="2024-09-05"/>
    <s v="2024-09-13"/>
    <s v="2024-09-21"/>
    <s v="2024-09-27"/>
    <s v="2024-10-05"/>
    <x v="3"/>
    <s v="Medellin"/>
    <s v="FLANCHE01"/>
    <x v="51"/>
    <m/>
    <x v="3"/>
    <n v="1"/>
    <x v="26"/>
    <x v="0"/>
    <x v="0"/>
    <n v="548090"/>
    <x v="0"/>
    <x v="0"/>
    <x v="0"/>
    <x v="4"/>
  </r>
  <r>
    <x v="661"/>
    <x v="491"/>
    <s v="CUBRIMIENTO"/>
    <x v="0"/>
    <m/>
    <s v="2024-05-25"/>
    <s v="2024-08-30"/>
    <s v="2024-09-05 11:43:29"/>
    <s v="2024-09-20 15:33:27"/>
    <s v="2024-10-03 16:31:55"/>
    <s v="2024-11-05 17:41:41"/>
    <s v="2024-11-26 12:12:29"/>
    <s v="2024-09-05"/>
    <s v="2024-09-13"/>
    <s v="2024-09-21"/>
    <s v="2024-09-27"/>
    <s v="2024-10-05"/>
    <x v="3"/>
    <s v="Medellin"/>
    <s v="KMPLITE"/>
    <x v="251"/>
    <m/>
    <x v="0"/>
    <n v="1"/>
    <x v="26"/>
    <x v="0"/>
    <x v="0"/>
    <n v="2308080"/>
    <x v="0"/>
    <x v="0"/>
    <x v="0"/>
    <x v="4"/>
  </r>
  <r>
    <x v="661"/>
    <x v="491"/>
    <s v="CUBRIMIENTO"/>
    <x v="0"/>
    <m/>
    <s v="2024-05-25"/>
    <s v="2024-08-30"/>
    <s v="2024-09-05 11:43:29"/>
    <s v="2024-09-20 15:33:27"/>
    <s v="2024-10-03 16:31:55"/>
    <s v="2024-11-05 17:41:41"/>
    <s v="2024-11-26 12:12:29"/>
    <s v="2024-09-05"/>
    <s v="2024-09-13"/>
    <s v="2024-09-21"/>
    <s v="2024-09-27"/>
    <s v="2024-10-05"/>
    <x v="3"/>
    <s v="Medellin"/>
    <s v="PLITE14"/>
    <x v="100"/>
    <s v="LONA DICKSON GRIS FONDO ENTERO REF:6088"/>
    <x v="3"/>
    <n v="1"/>
    <x v="26"/>
    <x v="0"/>
    <x v="97"/>
    <n v="6617550"/>
    <x v="0"/>
    <x v="4"/>
    <x v="6"/>
    <x v="4"/>
  </r>
  <r>
    <x v="661"/>
    <x v="491"/>
    <s v="CUBRIMIENTO"/>
    <x v="0"/>
    <m/>
    <s v="2024-05-25"/>
    <s v="2024-08-30"/>
    <s v="2024-09-05 11:43:29"/>
    <s v="2024-09-20 15:33:27"/>
    <s v="2024-10-03 16:31:55"/>
    <s v="2024-11-05 17:41:41"/>
    <s v="2024-11-26 12:12:29"/>
    <s v="2024-09-05"/>
    <s v="2024-09-13"/>
    <s v="2024-09-21"/>
    <s v="2024-09-27"/>
    <s v="2024-10-05"/>
    <x v="3"/>
    <s v="Medellin"/>
    <s v="SERV03"/>
    <x v="9"/>
    <m/>
    <x v="0"/>
    <n v="1"/>
    <x v="0"/>
    <x v="0"/>
    <x v="0"/>
    <n v="550000"/>
    <x v="0"/>
    <x v="1"/>
    <x v="1"/>
    <x v="4"/>
  </r>
  <r>
    <x v="661"/>
    <x v="491"/>
    <s v="CUBRIMIENTO"/>
    <x v="0"/>
    <m/>
    <s v="2024-05-25"/>
    <s v="2024-08-30"/>
    <s v="2024-09-05 11:43:29"/>
    <s v="2024-09-20 15:33:27"/>
    <s v="2024-10-03 16:31:55"/>
    <s v="2024-11-05 17:41:41"/>
    <s v="2024-11-26 12:12:29"/>
    <s v="2024-09-05"/>
    <s v="2024-09-13"/>
    <s v="2024-09-21"/>
    <s v="2024-09-27"/>
    <s v="2024-10-05"/>
    <x v="3"/>
    <s v="Medellin"/>
    <s v="SILU03"/>
    <x v="307"/>
    <m/>
    <x v="0"/>
    <n v="6"/>
    <x v="26"/>
    <x v="0"/>
    <x v="0"/>
    <n v="2076222"/>
    <x v="0"/>
    <x v="0"/>
    <x v="0"/>
    <x v="4"/>
  </r>
  <r>
    <x v="661"/>
    <x v="491"/>
    <s v="CUBRIMIENTO"/>
    <x v="0"/>
    <m/>
    <s v="2024-05-25"/>
    <s v="2024-08-30"/>
    <s v="2024-09-05 11:43:29"/>
    <s v="2024-09-20 15:33:27"/>
    <s v="2024-10-03 16:31:55"/>
    <s v="2024-11-05 17:41:41"/>
    <s v="2024-11-26 12:12:29"/>
    <s v="2024-09-05"/>
    <s v="2024-09-13"/>
    <s v="2024-09-21"/>
    <s v="2024-09-27"/>
    <s v="2024-10-05"/>
    <x v="3"/>
    <s v="Medellin"/>
    <s v="TRANSP06"/>
    <x v="59"/>
    <m/>
    <x v="0"/>
    <n v="1"/>
    <x v="0"/>
    <x v="0"/>
    <x v="0"/>
    <n v="560000"/>
    <x v="0"/>
    <x v="1"/>
    <x v="1"/>
    <x v="4"/>
  </r>
  <r>
    <x v="662"/>
    <x v="405"/>
    <s v="MUEBLES CC CUBRIMIENTOS"/>
    <x v="0"/>
    <m/>
    <s v="2024-08-10"/>
    <s v="2024-08-23"/>
    <s v="2024-08-27 11:38:44"/>
    <s v="0000-00-00 00:00:00"/>
    <s v="2024-09-03 16:58:37"/>
    <s v="2024-09-05 07:11:02"/>
    <s v="0000-00-00 00:00:00"/>
    <s v="2024-08-27"/>
    <s v="2024-08-27"/>
    <s v="2024-09-11"/>
    <s v="2024-09-12"/>
    <s v="2024-09-15"/>
    <x v="7"/>
    <s v="Bogota"/>
    <s v="10281"/>
    <x v="645"/>
    <m/>
    <x v="0"/>
    <n v="3"/>
    <x v="0"/>
    <x v="0"/>
    <x v="0"/>
    <n v="44400"/>
    <x v="0"/>
    <x v="0"/>
    <x v="0"/>
    <x v="4"/>
  </r>
  <r>
    <x v="662"/>
    <x v="405"/>
    <s v="MUEBLES CC CUBRIMIENTOS"/>
    <x v="0"/>
    <m/>
    <s v="2024-08-10"/>
    <s v="2024-08-23"/>
    <s v="2024-08-27 11:38:44"/>
    <s v="0000-00-00 00:00:00"/>
    <s v="2024-09-03 16:58:37"/>
    <s v="2024-09-05 07:11:02"/>
    <s v="0000-00-00 00:00:00"/>
    <s v="2024-08-27"/>
    <s v="2024-08-27"/>
    <s v="2024-09-11"/>
    <s v="2024-09-12"/>
    <s v="2024-09-15"/>
    <x v="7"/>
    <s v="Bogota"/>
    <s v="10591"/>
    <x v="646"/>
    <m/>
    <x v="0"/>
    <n v="2"/>
    <x v="0"/>
    <x v="0"/>
    <x v="0"/>
    <n v="20800"/>
    <x v="0"/>
    <x v="0"/>
    <x v="0"/>
    <x v="4"/>
  </r>
  <r>
    <x v="662"/>
    <x v="405"/>
    <s v="MUEBLES CC CUBRIMIENTOS"/>
    <x v="0"/>
    <m/>
    <s v="2024-08-10"/>
    <s v="2024-08-23"/>
    <s v="2024-08-27 11:38:44"/>
    <s v="0000-00-00 00:00:00"/>
    <s v="2024-09-03 16:58:37"/>
    <s v="2024-09-05 07:11:02"/>
    <s v="0000-00-00 00:00:00"/>
    <s v="2024-08-27"/>
    <s v="2024-08-27"/>
    <s v="2024-09-11"/>
    <s v="2024-09-12"/>
    <s v="2024-09-15"/>
    <x v="7"/>
    <s v="Bogota"/>
    <s v="10781"/>
    <x v="647"/>
    <m/>
    <x v="0"/>
    <n v="1"/>
    <x v="0"/>
    <x v="0"/>
    <x v="0"/>
    <n v="46400"/>
    <x v="0"/>
    <x v="0"/>
    <x v="0"/>
    <x v="4"/>
  </r>
  <r>
    <x v="662"/>
    <x v="405"/>
    <s v="MUEBLES CC CUBRIMIENTOS"/>
    <x v="0"/>
    <m/>
    <s v="2024-08-10"/>
    <s v="2024-08-23"/>
    <s v="2024-08-27 11:38:44"/>
    <s v="0000-00-00 00:00:00"/>
    <s v="2024-09-03 16:58:37"/>
    <s v="2024-09-05 07:11:02"/>
    <s v="0000-00-00 00:00:00"/>
    <s v="2024-08-27"/>
    <s v="2024-08-27"/>
    <s v="2024-09-11"/>
    <s v="2024-09-12"/>
    <s v="2024-09-15"/>
    <x v="7"/>
    <s v="Bogota"/>
    <s v="10785"/>
    <x v="648"/>
    <m/>
    <x v="0"/>
    <n v="1"/>
    <x v="0"/>
    <x v="0"/>
    <x v="0"/>
    <n v="39200"/>
    <x v="0"/>
    <x v="0"/>
    <x v="0"/>
    <x v="4"/>
  </r>
  <r>
    <x v="662"/>
    <x v="405"/>
    <s v="MUEBLES CC CUBRIMIENTOS"/>
    <x v="0"/>
    <m/>
    <s v="2024-08-10"/>
    <s v="2024-08-23"/>
    <s v="2024-08-27 11:38:44"/>
    <s v="0000-00-00 00:00:00"/>
    <s v="2024-09-03 16:58:37"/>
    <s v="2024-09-05 07:11:02"/>
    <s v="0000-00-00 00:00:00"/>
    <s v="2024-08-27"/>
    <s v="2024-08-27"/>
    <s v="2024-09-11"/>
    <s v="2024-09-12"/>
    <s v="2024-09-15"/>
    <x v="7"/>
    <s v="Bogota"/>
    <s v="10793"/>
    <x v="649"/>
    <m/>
    <x v="0"/>
    <n v="1"/>
    <x v="0"/>
    <x v="0"/>
    <x v="0"/>
    <n v="14000"/>
    <x v="0"/>
    <x v="0"/>
    <x v="0"/>
    <x v="4"/>
  </r>
  <r>
    <x v="662"/>
    <x v="405"/>
    <s v="MUEBLES CC CUBRIMIENTOS"/>
    <x v="0"/>
    <m/>
    <s v="2024-08-10"/>
    <s v="2024-08-23"/>
    <s v="2024-08-27 11:38:44"/>
    <s v="0000-00-00 00:00:00"/>
    <s v="2024-09-03 16:58:37"/>
    <s v="2024-09-05 07:11:02"/>
    <s v="0000-00-00 00:00:00"/>
    <s v="2024-08-27"/>
    <s v="2024-08-27"/>
    <s v="2024-09-11"/>
    <s v="2024-09-12"/>
    <s v="2024-09-15"/>
    <x v="7"/>
    <s v="Bogota"/>
    <s v="1612"/>
    <x v="650"/>
    <m/>
    <x v="0"/>
    <n v="5"/>
    <x v="0"/>
    <x v="0"/>
    <x v="0"/>
    <n v="38100"/>
    <x v="0"/>
    <x v="0"/>
    <x v="0"/>
    <x v="4"/>
  </r>
  <r>
    <x v="662"/>
    <x v="405"/>
    <s v="MUEBLES CC CUBRIMIENTOS"/>
    <x v="0"/>
    <m/>
    <s v="2024-08-10"/>
    <s v="2024-08-23"/>
    <s v="2024-08-27 11:38:44"/>
    <s v="0000-00-00 00:00:00"/>
    <s v="2024-09-03 16:58:37"/>
    <s v="2024-09-05 07:11:02"/>
    <s v="0000-00-00 00:00:00"/>
    <s v="2024-08-27"/>
    <s v="2024-08-27"/>
    <s v="2024-09-11"/>
    <s v="2024-09-12"/>
    <s v="2024-09-15"/>
    <x v="7"/>
    <s v="Bogota"/>
    <s v="3850"/>
    <x v="651"/>
    <m/>
    <x v="0"/>
    <n v="2"/>
    <x v="0"/>
    <x v="0"/>
    <x v="0"/>
    <n v="96000"/>
    <x v="0"/>
    <x v="0"/>
    <x v="0"/>
    <x v="4"/>
  </r>
  <r>
    <x v="662"/>
    <x v="405"/>
    <s v="MUEBLES CC CUBRIMIENTOS"/>
    <x v="0"/>
    <m/>
    <s v="2024-08-10"/>
    <s v="2024-08-23"/>
    <s v="2024-08-27 11:38:44"/>
    <s v="0000-00-00 00:00:00"/>
    <s v="2024-09-03 16:58:37"/>
    <s v="2024-09-05 07:11:02"/>
    <s v="0000-00-00 00:00:00"/>
    <s v="2024-08-27"/>
    <s v="2024-08-27"/>
    <s v="2024-09-11"/>
    <s v="2024-09-12"/>
    <s v="2024-09-15"/>
    <x v="7"/>
    <s v="Bogota"/>
    <s v="3851"/>
    <x v="652"/>
    <m/>
    <x v="0"/>
    <n v="2"/>
    <x v="0"/>
    <x v="0"/>
    <x v="0"/>
    <n v="96000"/>
    <x v="0"/>
    <x v="0"/>
    <x v="0"/>
    <x v="4"/>
  </r>
  <r>
    <x v="662"/>
    <x v="405"/>
    <s v="MUEBLES CC CUBRIMIENTOS"/>
    <x v="0"/>
    <m/>
    <s v="2024-08-10"/>
    <s v="2024-08-23"/>
    <s v="2024-08-27 11:38:44"/>
    <s v="0000-00-00 00:00:00"/>
    <s v="2024-09-03 16:58:37"/>
    <s v="2024-09-05 07:11:02"/>
    <s v="0000-00-00 00:00:00"/>
    <s v="2024-08-27"/>
    <s v="2024-08-27"/>
    <s v="2024-09-11"/>
    <s v="2024-09-12"/>
    <s v="2024-09-15"/>
    <x v="7"/>
    <s v="Bogota"/>
    <s v="820"/>
    <x v="653"/>
    <m/>
    <x v="0"/>
    <n v="8"/>
    <x v="0"/>
    <x v="0"/>
    <x v="0"/>
    <n v="160000"/>
    <x v="0"/>
    <x v="0"/>
    <x v="0"/>
    <x v="4"/>
  </r>
  <r>
    <x v="662"/>
    <x v="405"/>
    <s v="MUEBLES CC CUBRIMIENTOS"/>
    <x v="0"/>
    <m/>
    <s v="2024-08-10"/>
    <s v="2024-08-23"/>
    <s v="2024-08-27 11:38:44"/>
    <s v="0000-00-00 00:00:00"/>
    <s v="2024-09-03 16:58:37"/>
    <s v="2024-09-05 07:11:02"/>
    <s v="0000-00-00 00:00:00"/>
    <s v="2024-08-27"/>
    <s v="2024-08-27"/>
    <s v="2024-09-11"/>
    <s v="2024-09-12"/>
    <s v="2024-09-15"/>
    <x v="7"/>
    <s v="Bogota"/>
    <s v="822"/>
    <x v="654"/>
    <m/>
    <x v="0"/>
    <n v="8"/>
    <x v="0"/>
    <x v="0"/>
    <x v="0"/>
    <n v="160000"/>
    <x v="0"/>
    <x v="0"/>
    <x v="0"/>
    <x v="4"/>
  </r>
  <r>
    <x v="663"/>
    <x v="128"/>
    <s v="CUBRIMIENTO"/>
    <x v="0"/>
    <m/>
    <s v="2024-08-12"/>
    <s v="2024-08-12"/>
    <s v="2024-08-12 10:27:18"/>
    <s v="0000-00-00 00:00:00"/>
    <s v="2024-08-12 10:27:23"/>
    <s v="2024-08-13 08:02:10"/>
    <s v="0000-00-00 00:00:00"/>
    <s v="2024-08-13"/>
    <s v="2024-08-13"/>
    <s v="2024-08-15"/>
    <s v="2024-08-16"/>
    <s v="2024-08-16"/>
    <x v="0"/>
    <s v="Toscany"/>
    <s v="35"/>
    <x v="292"/>
    <m/>
    <x v="0"/>
    <n v="2"/>
    <x v="0"/>
    <x v="0"/>
    <x v="0"/>
    <n v="105200"/>
    <x v="0"/>
    <x v="0"/>
    <x v="0"/>
    <x v="7"/>
  </r>
  <r>
    <x v="664"/>
    <x v="9"/>
    <s v="MUEBLES"/>
    <x v="0"/>
    <m/>
    <s v="2024-08-12"/>
    <s v="2024-10-17"/>
    <s v="2024-11-07 11:07:59"/>
    <s v="0000-00-00 00:00:00"/>
    <s v="0000-00-00 00:00:00"/>
    <s v="2024-12-16 09:34:54"/>
    <s v="0000-00-00 00:00:00"/>
    <s v="2024-10-18"/>
    <s v="2024-11-26"/>
    <s v="2024-12-10"/>
    <s v="2024-12-15"/>
    <s v="2024-12-20"/>
    <x v="7"/>
    <s v="Virtual"/>
    <s v="REP001"/>
    <x v="328"/>
    <m/>
    <x v="0"/>
    <n v="8"/>
    <x v="0"/>
    <x v="0"/>
    <x v="0"/>
    <n v="3628800"/>
    <x v="0"/>
    <x v="0"/>
    <x v="0"/>
    <x v="10"/>
  </r>
  <r>
    <x v="665"/>
    <x v="78"/>
    <s v="MUEBLES CC CUBRIMIENTOS"/>
    <x v="0"/>
    <m/>
    <s v="2024-08-12"/>
    <s v="2024-08-26"/>
    <s v="2024-08-26 14:10:12"/>
    <s v="0000-00-00 00:00:00"/>
    <s v="0000-00-00 00:00:00"/>
    <s v="2024-08-29 08:50:39"/>
    <s v="0000-00-00 00:00:00"/>
    <s v="2024-08-27"/>
    <s v="2024-08-27"/>
    <s v="1969-12-31"/>
    <s v="1969-12-31"/>
    <s v="1969-12-31"/>
    <x v="3"/>
    <s v="Toscany"/>
    <s v="36"/>
    <x v="247"/>
    <m/>
    <x v="0"/>
    <n v="10"/>
    <x v="0"/>
    <x v="0"/>
    <x v="0"/>
    <n v="526000"/>
    <x v="0"/>
    <x v="0"/>
    <x v="0"/>
    <x v="10"/>
  </r>
  <r>
    <x v="666"/>
    <x v="427"/>
    <s v="CUBRIMIENTO"/>
    <x v="0"/>
    <m/>
    <s v="2024-07-23"/>
    <s v="2024-08-12"/>
    <s v="2024-08-13 11:49:13"/>
    <s v="0000-00-00 00:00:00"/>
    <s v="2024-08-26 17:15:11"/>
    <s v="2024-08-26 17:15:37"/>
    <s v="2024-08-28 15:27:24"/>
    <s v="2024-08-14"/>
    <s v="2024-08-14"/>
    <s v="2024-08-16"/>
    <s v="2024-08-22"/>
    <s v="2024-08-26"/>
    <x v="1"/>
    <s v="Medellin"/>
    <s v="11435"/>
    <x v="229"/>
    <m/>
    <x v="0"/>
    <n v="1"/>
    <x v="0"/>
    <x v="0"/>
    <x v="0"/>
    <n v="303307"/>
    <x v="0"/>
    <x v="0"/>
    <x v="0"/>
    <x v="7"/>
  </r>
  <r>
    <x v="666"/>
    <x v="427"/>
    <s v="CUBRIMIENTO"/>
    <x v="0"/>
    <m/>
    <s v="2024-07-23"/>
    <s v="2024-08-12"/>
    <s v="2024-08-13 11:49:13"/>
    <s v="0000-00-00 00:00:00"/>
    <s v="2024-08-26 17:15:11"/>
    <s v="2024-08-26 17:15:37"/>
    <s v="2024-08-28 15:27:24"/>
    <s v="2024-08-14"/>
    <s v="2024-08-14"/>
    <s v="2024-08-16"/>
    <s v="2024-08-22"/>
    <s v="2024-08-26"/>
    <x v="1"/>
    <s v="Medellin"/>
    <s v="SERV03"/>
    <x v="9"/>
    <m/>
    <x v="0"/>
    <n v="1"/>
    <x v="0"/>
    <x v="0"/>
    <x v="0"/>
    <n v="100000"/>
    <x v="0"/>
    <x v="1"/>
    <x v="1"/>
    <x v="7"/>
  </r>
  <r>
    <x v="666"/>
    <x v="427"/>
    <s v="CUBRIMIENTO"/>
    <x v="0"/>
    <m/>
    <s v="2024-07-23"/>
    <s v="2024-08-12"/>
    <s v="2024-08-13 11:49:13"/>
    <s v="0000-00-00 00:00:00"/>
    <s v="2024-08-26 17:15:11"/>
    <s v="2024-08-26 17:15:37"/>
    <s v="2024-08-28 15:27:24"/>
    <s v="2024-08-14"/>
    <s v="2024-08-14"/>
    <s v="2024-08-16"/>
    <s v="2024-08-22"/>
    <s v="2024-08-26"/>
    <x v="1"/>
    <s v="Medellin"/>
    <s v="SERVLAV01"/>
    <x v="173"/>
    <m/>
    <x v="0"/>
    <n v="1"/>
    <x v="0"/>
    <x v="0"/>
    <x v="0"/>
    <n v="250000"/>
    <x v="0"/>
    <x v="1"/>
    <x v="1"/>
    <x v="7"/>
  </r>
  <r>
    <x v="667"/>
    <x v="492"/>
    <s v="MUEBLES CC CUBRIMIENTOS"/>
    <x v="0"/>
    <m/>
    <s v="2024-08-12"/>
    <s v="2024-08-20"/>
    <s v="2024-08-23 09:32:23"/>
    <s v="0000-00-00 00:00:00"/>
    <s v="2024-09-11 10:56:47"/>
    <s v="2024-09-11 10:56:55"/>
    <s v="2024-09-17 09:11:21"/>
    <s v="2024-08-22"/>
    <s v="2024-08-22"/>
    <s v="2024-09-05"/>
    <s v="2024-09-11"/>
    <s v="2024-09-25"/>
    <x v="1"/>
    <s v="Virtual"/>
    <s v="8164"/>
    <x v="655"/>
    <m/>
    <x v="2"/>
    <n v="1"/>
    <x v="0"/>
    <x v="0"/>
    <x v="0"/>
    <n v="0"/>
    <x v="0"/>
    <x v="2"/>
    <x v="0"/>
    <x v="4"/>
  </r>
  <r>
    <x v="667"/>
    <x v="492"/>
    <s v="MUEBLES CC CUBRIMIENTOS"/>
    <x v="0"/>
    <m/>
    <s v="2024-08-12"/>
    <s v="2024-08-20"/>
    <s v="2024-08-23 09:32:23"/>
    <s v="0000-00-00 00:00:00"/>
    <s v="2024-09-11 10:56:47"/>
    <s v="2024-09-11 10:56:55"/>
    <s v="2024-09-17 09:11:21"/>
    <s v="2024-08-22"/>
    <s v="2024-08-22"/>
    <s v="2024-09-05"/>
    <s v="2024-09-11"/>
    <s v="2024-09-25"/>
    <x v="1"/>
    <s v="Virtual"/>
    <s v="8167"/>
    <x v="352"/>
    <s v="FURNISCREEN NEGRO 2M EB4027W G8 625GR"/>
    <x v="4"/>
    <n v="4"/>
    <x v="0"/>
    <x v="0"/>
    <x v="0"/>
    <n v="0"/>
    <x v="0"/>
    <x v="2"/>
    <x v="0"/>
    <x v="4"/>
  </r>
  <r>
    <x v="668"/>
    <x v="493"/>
    <s v="MUEBLES CC CUBRIMIENTOS"/>
    <x v="0"/>
    <m/>
    <s v="2024-08-12"/>
    <s v="2024-10-11"/>
    <s v="2024-11-06 16:02:18"/>
    <s v="0000-00-00 00:00:00"/>
    <s v="0000-00-00 00:00:00"/>
    <s v="2025-01-14 16:22:49"/>
    <s v="0000-00-00 00:00:00"/>
    <s v="2024-11-06"/>
    <s v="2024-11-06"/>
    <s v="2024-11-21"/>
    <s v="2024-11-24"/>
    <s v="2024-11-30"/>
    <x v="7"/>
    <s v="Virtual"/>
    <s v="7053"/>
    <x v="656"/>
    <m/>
    <x v="0"/>
    <n v="2"/>
    <x v="0"/>
    <x v="0"/>
    <x v="0"/>
    <n v="0"/>
    <x v="0"/>
    <x v="0"/>
    <x v="0"/>
    <x v="3"/>
  </r>
  <r>
    <x v="668"/>
    <x v="493"/>
    <s v="MUEBLES CC CUBRIMIENTOS"/>
    <x v="0"/>
    <m/>
    <s v="2024-08-12"/>
    <s v="2024-10-11"/>
    <s v="2024-11-06 16:02:18"/>
    <s v="0000-00-00 00:00:00"/>
    <s v="0000-00-00 00:00:00"/>
    <s v="2025-01-14 16:22:49"/>
    <s v="0000-00-00 00:00:00"/>
    <s v="2024-11-06"/>
    <s v="2024-11-06"/>
    <s v="2024-11-21"/>
    <s v="2024-11-24"/>
    <s v="2024-11-30"/>
    <x v="7"/>
    <s v="Virtual"/>
    <s v="REP001"/>
    <x v="328"/>
    <m/>
    <x v="0"/>
    <n v="7"/>
    <x v="0"/>
    <x v="0"/>
    <x v="0"/>
    <n v="3169936"/>
    <x v="0"/>
    <x v="0"/>
    <x v="0"/>
    <x v="3"/>
  </r>
  <r>
    <x v="668"/>
    <x v="493"/>
    <s v="MUEBLES CC CUBRIMIENTOS"/>
    <x v="0"/>
    <m/>
    <s v="2024-08-12"/>
    <s v="2024-10-11"/>
    <s v="2024-11-06 16:02:18"/>
    <s v="0000-00-00 00:00:00"/>
    <s v="0000-00-00 00:00:00"/>
    <s v="2025-01-14 16:22:49"/>
    <s v="0000-00-00 00:00:00"/>
    <s v="2024-11-06"/>
    <s v="2024-11-06"/>
    <s v="2024-11-21"/>
    <s v="2024-11-24"/>
    <s v="2024-11-30"/>
    <x v="7"/>
    <s v="Virtual"/>
    <s v="TRANSP07"/>
    <x v="47"/>
    <m/>
    <x v="0"/>
    <n v="1"/>
    <x v="0"/>
    <x v="0"/>
    <x v="0"/>
    <n v="800000"/>
    <x v="0"/>
    <x v="0"/>
    <x v="0"/>
    <x v="3"/>
  </r>
  <r>
    <x v="669"/>
    <x v="297"/>
    <s v="MUEBLES CC CUBRIMIENTOS"/>
    <x v="0"/>
    <m/>
    <s v="2024-08-13"/>
    <s v="2024-08-13"/>
    <s v="2024-08-13 10:37:11"/>
    <s v="0000-00-00 00:00:00"/>
    <s v="2024-08-13 10:37:18"/>
    <s v="2024-08-14 07:12:57"/>
    <s v="0000-00-00 00:00:00"/>
    <s v="2024-08-14"/>
    <s v="2024-08-14"/>
    <s v="2024-08-16"/>
    <s v="2024-08-19"/>
    <s v="2024-08-19"/>
    <x v="7"/>
    <s v="Toscany"/>
    <s v="12119"/>
    <x v="283"/>
    <m/>
    <x v="0"/>
    <n v="9"/>
    <x v="0"/>
    <x v="0"/>
    <x v="0"/>
    <n v="473400"/>
    <x v="0"/>
    <x v="0"/>
    <x v="0"/>
    <x v="7"/>
  </r>
  <r>
    <x v="670"/>
    <x v="494"/>
    <s v="CUBRIMIENTO"/>
    <x v="0"/>
    <m/>
    <s v="2024-08-13"/>
    <s v="2024-08-21"/>
    <s v="2024-08-26 12:42:43"/>
    <s v="2024-09-11 09:21:56"/>
    <s v="2024-09-25 15:31:42"/>
    <s v="2024-09-30 17:02:49"/>
    <s v="2024-11-30 10:23:27"/>
    <s v="2024-08-26"/>
    <s v="2024-09-11"/>
    <s v="2024-09-25"/>
    <s v="2024-09-30"/>
    <s v="2024-11-30"/>
    <x v="3"/>
    <s v="Gerencia"/>
    <s v="1011822"/>
    <x v="657"/>
    <m/>
    <x v="0"/>
    <n v="2"/>
    <x v="0"/>
    <x v="0"/>
    <x v="0"/>
    <n v="1477500"/>
    <x v="0"/>
    <x v="0"/>
    <x v="0"/>
    <x v="4"/>
  </r>
  <r>
    <x v="670"/>
    <x v="494"/>
    <s v="CUBRIMIENTO"/>
    <x v="0"/>
    <m/>
    <s v="2024-08-13"/>
    <s v="2024-08-21"/>
    <s v="2024-08-26 12:42:43"/>
    <s v="2024-09-11 09:21:56"/>
    <s v="2024-09-25 15:31:42"/>
    <s v="2024-09-30 17:02:49"/>
    <s v="2024-11-30 10:23:27"/>
    <s v="2024-08-26"/>
    <s v="2024-09-11"/>
    <s v="2024-09-25"/>
    <s v="2024-09-30"/>
    <s v="2024-11-30"/>
    <x v="3"/>
    <s v="Gerencia"/>
    <s v="KMPLITE"/>
    <x v="251"/>
    <m/>
    <x v="0"/>
    <n v="2"/>
    <x v="2"/>
    <x v="0"/>
    <x v="0"/>
    <n v="3919292"/>
    <x v="0"/>
    <x v="0"/>
    <x v="0"/>
    <x v="4"/>
  </r>
  <r>
    <x v="670"/>
    <x v="494"/>
    <s v="CUBRIMIENTO"/>
    <x v="0"/>
    <m/>
    <s v="2024-08-13"/>
    <s v="2024-08-21"/>
    <s v="2024-08-26 12:42:43"/>
    <s v="2024-09-11 09:21:56"/>
    <s v="2024-09-25 15:31:42"/>
    <s v="2024-09-30 17:02:49"/>
    <s v="2024-11-30 10:23:27"/>
    <s v="2024-08-26"/>
    <s v="2024-09-11"/>
    <s v="2024-09-25"/>
    <s v="2024-09-30"/>
    <s v="2024-11-30"/>
    <x v="3"/>
    <s v="Gerencia"/>
    <s v="KRIEL PLITE"/>
    <x v="416"/>
    <m/>
    <x v="0"/>
    <n v="2"/>
    <x v="43"/>
    <x v="0"/>
    <x v="0"/>
    <n v="2850000"/>
    <x v="0"/>
    <x v="0"/>
    <x v="0"/>
    <x v="4"/>
  </r>
  <r>
    <x v="670"/>
    <x v="494"/>
    <s v="CUBRIMIENTO"/>
    <x v="0"/>
    <m/>
    <s v="2024-08-13"/>
    <s v="2024-08-21"/>
    <s v="2024-08-26 12:42:43"/>
    <s v="2024-09-11 09:21:56"/>
    <s v="2024-09-25 15:31:42"/>
    <s v="2024-09-30 17:02:49"/>
    <s v="2024-11-30 10:23:27"/>
    <s v="2024-08-26"/>
    <s v="2024-09-11"/>
    <s v="2024-09-25"/>
    <s v="2024-09-30"/>
    <s v="2024-11-30"/>
    <x v="3"/>
    <s v="Gerencia"/>
    <s v="PLITE14"/>
    <x v="100"/>
    <s v="LONA DICKSON BEIGE VETEADO REF:8904"/>
    <x v="3"/>
    <n v="2"/>
    <x v="2"/>
    <x v="0"/>
    <x v="16"/>
    <n v="23804506"/>
    <x v="0"/>
    <x v="4"/>
    <x v="6"/>
    <x v="4"/>
  </r>
  <r>
    <x v="670"/>
    <x v="494"/>
    <s v="CUBRIMIENTO"/>
    <x v="0"/>
    <m/>
    <s v="2024-08-13"/>
    <s v="2024-08-21"/>
    <s v="2024-08-26 12:42:43"/>
    <s v="2024-09-11 09:21:56"/>
    <s v="2024-09-25 15:31:42"/>
    <s v="2024-09-30 17:02:49"/>
    <s v="2024-11-30 10:23:27"/>
    <s v="2024-08-26"/>
    <s v="2024-09-11"/>
    <s v="2024-09-25"/>
    <s v="2024-09-30"/>
    <s v="2024-11-30"/>
    <x v="3"/>
    <s v="Gerencia"/>
    <s v="SERV03"/>
    <x v="9"/>
    <m/>
    <x v="0"/>
    <n v="1"/>
    <x v="0"/>
    <x v="0"/>
    <x v="0"/>
    <n v="5000000"/>
    <x v="0"/>
    <x v="1"/>
    <x v="1"/>
    <x v="4"/>
  </r>
  <r>
    <x v="670"/>
    <x v="494"/>
    <s v="CUBRIMIENTO"/>
    <x v="0"/>
    <m/>
    <s v="2024-08-13"/>
    <s v="2024-08-21"/>
    <s v="2024-08-26 12:42:43"/>
    <s v="2024-09-11 09:21:56"/>
    <s v="2024-09-25 15:31:42"/>
    <s v="2024-09-30 17:02:49"/>
    <s v="2024-11-30 10:23:27"/>
    <s v="2024-08-26"/>
    <s v="2024-09-11"/>
    <s v="2024-09-25"/>
    <s v="2024-09-30"/>
    <s v="2024-11-30"/>
    <x v="3"/>
    <s v="Gerencia"/>
    <s v="SILU03"/>
    <x v="307"/>
    <m/>
    <x v="0"/>
    <n v="12"/>
    <x v="43"/>
    <x v="0"/>
    <x v="0"/>
    <n v="7337580"/>
    <x v="0"/>
    <x v="0"/>
    <x v="0"/>
    <x v="4"/>
  </r>
  <r>
    <x v="671"/>
    <x v="333"/>
    <s v="CUBRIMIENTO"/>
    <x v="0"/>
    <m/>
    <s v="2024-08-13"/>
    <s v="2024-11-25"/>
    <s v="2024-11-26 13:33:14"/>
    <s v="0000-00-00 00:00:00"/>
    <s v="2024-12-03 07:04:51"/>
    <s v="2024-12-03 07:04:59"/>
    <s v="2025-05-06 15:57:39"/>
    <s v="2024-11-27"/>
    <s v="2024-11-27"/>
    <s v="2025-01-16"/>
    <s v="2025-01-23"/>
    <s v="2025-06-24"/>
    <x v="1"/>
    <s v="Cali"/>
    <s v="27608"/>
    <x v="595"/>
    <m/>
    <x v="0"/>
    <n v="1"/>
    <x v="0"/>
    <x v="0"/>
    <x v="0"/>
    <n v="284240"/>
    <x v="0"/>
    <x v="0"/>
    <x v="0"/>
    <x v="12"/>
  </r>
  <r>
    <x v="671"/>
    <x v="333"/>
    <s v="CUBRIMIENTO"/>
    <x v="0"/>
    <m/>
    <s v="2024-08-13"/>
    <s v="2024-11-25"/>
    <s v="2024-11-26 13:33:14"/>
    <s v="0000-00-00 00:00:00"/>
    <s v="2024-12-03 07:04:51"/>
    <s v="2024-12-03 07:04:59"/>
    <s v="2025-05-06 15:57:39"/>
    <s v="2024-11-27"/>
    <s v="2024-11-27"/>
    <s v="2025-01-16"/>
    <s v="2025-01-23"/>
    <s v="2025-06-24"/>
    <x v="1"/>
    <s v="Cali"/>
    <s v="3151"/>
    <x v="57"/>
    <m/>
    <x v="0"/>
    <n v="18"/>
    <x v="0"/>
    <x v="0"/>
    <x v="0"/>
    <n v="675000"/>
    <x v="0"/>
    <x v="0"/>
    <x v="0"/>
    <x v="12"/>
  </r>
  <r>
    <x v="671"/>
    <x v="333"/>
    <s v="CUBRIMIENTO"/>
    <x v="0"/>
    <m/>
    <s v="2024-08-13"/>
    <s v="2024-11-25"/>
    <s v="2024-11-26 13:33:14"/>
    <s v="0000-00-00 00:00:00"/>
    <s v="2024-12-03 07:04:51"/>
    <s v="2024-12-03 07:04:59"/>
    <s v="2025-05-06 15:57:39"/>
    <s v="2024-11-27"/>
    <s v="2024-11-27"/>
    <s v="2025-01-16"/>
    <s v="2025-01-23"/>
    <s v="2025-06-24"/>
    <x v="1"/>
    <s v="Cali"/>
    <s v="3151"/>
    <x v="57"/>
    <m/>
    <x v="0"/>
    <n v="18"/>
    <x v="0"/>
    <x v="0"/>
    <x v="0"/>
    <n v="1012500"/>
    <x v="0"/>
    <x v="0"/>
    <x v="0"/>
    <x v="12"/>
  </r>
  <r>
    <x v="671"/>
    <x v="333"/>
    <s v="CUBRIMIENTO"/>
    <x v="0"/>
    <m/>
    <s v="2024-08-13"/>
    <s v="2024-11-25"/>
    <s v="2024-11-26 13:33:14"/>
    <s v="0000-00-00 00:00:00"/>
    <s v="2024-12-03 07:04:51"/>
    <s v="2024-12-03 07:04:59"/>
    <s v="2025-05-06 15:57:39"/>
    <s v="2024-11-27"/>
    <s v="2024-11-27"/>
    <s v="2025-01-16"/>
    <s v="2025-01-23"/>
    <s v="2025-06-24"/>
    <x v="1"/>
    <s v="Cali"/>
    <s v="3647"/>
    <x v="268"/>
    <s v="No Aplica"/>
    <x v="0"/>
    <n v="1"/>
    <x v="0"/>
    <x v="0"/>
    <x v="0"/>
    <n v="811750"/>
    <x v="0"/>
    <x v="0"/>
    <x v="0"/>
    <x v="12"/>
  </r>
  <r>
    <x v="671"/>
    <x v="333"/>
    <s v="CUBRIMIENTO"/>
    <x v="0"/>
    <m/>
    <s v="2024-08-13"/>
    <s v="2024-11-25"/>
    <s v="2024-11-26 13:33:14"/>
    <s v="0000-00-00 00:00:00"/>
    <s v="2024-12-03 07:04:51"/>
    <s v="2024-12-03 07:04:59"/>
    <s v="2025-05-06 15:57:39"/>
    <s v="2024-11-27"/>
    <s v="2024-11-27"/>
    <s v="2025-01-16"/>
    <s v="2025-01-23"/>
    <s v="2025-06-24"/>
    <x v="1"/>
    <s v="Cali"/>
    <s v="6141"/>
    <x v="658"/>
    <m/>
    <x v="0"/>
    <n v="2"/>
    <x v="0"/>
    <x v="0"/>
    <x v="0"/>
    <n v="69540"/>
    <x v="0"/>
    <x v="0"/>
    <x v="0"/>
    <x v="12"/>
  </r>
  <r>
    <x v="671"/>
    <x v="333"/>
    <s v="CUBRIMIENTO"/>
    <x v="0"/>
    <m/>
    <s v="2024-08-13"/>
    <s v="2024-11-25"/>
    <s v="2024-11-26 13:33:14"/>
    <s v="0000-00-00 00:00:00"/>
    <s v="2024-12-03 07:04:51"/>
    <s v="2024-12-03 07:04:59"/>
    <s v="2025-05-06 15:57:39"/>
    <s v="2024-11-27"/>
    <s v="2024-11-27"/>
    <s v="2025-01-16"/>
    <s v="2025-01-23"/>
    <s v="2025-06-24"/>
    <x v="1"/>
    <s v="Cali"/>
    <s v="SERV03"/>
    <x v="9"/>
    <m/>
    <x v="0"/>
    <n v="1"/>
    <x v="0"/>
    <x v="0"/>
    <x v="0"/>
    <n v="800000"/>
    <x v="0"/>
    <x v="1"/>
    <x v="1"/>
    <x v="12"/>
  </r>
  <r>
    <x v="671"/>
    <x v="333"/>
    <s v="CUBRIMIENTO"/>
    <x v="0"/>
    <m/>
    <s v="2024-08-13"/>
    <s v="2024-11-25"/>
    <s v="2024-11-26 13:33:14"/>
    <s v="0000-00-00 00:00:00"/>
    <s v="2024-12-03 07:04:51"/>
    <s v="2024-12-03 07:04:59"/>
    <s v="2025-05-06 15:57:39"/>
    <s v="2024-11-27"/>
    <s v="2024-11-27"/>
    <s v="2025-01-16"/>
    <s v="2025-01-23"/>
    <s v="2025-06-24"/>
    <x v="1"/>
    <s v="Cali"/>
    <s v="SERV03"/>
    <x v="9"/>
    <m/>
    <x v="0"/>
    <n v="1"/>
    <x v="0"/>
    <x v="0"/>
    <x v="0"/>
    <n v="2100000"/>
    <x v="0"/>
    <x v="1"/>
    <x v="1"/>
    <x v="12"/>
  </r>
  <r>
    <x v="671"/>
    <x v="333"/>
    <s v="CUBRIMIENTO"/>
    <x v="0"/>
    <m/>
    <s v="2024-08-13"/>
    <s v="2024-11-25"/>
    <s v="2024-11-26 13:33:14"/>
    <s v="0000-00-00 00:00:00"/>
    <s v="2024-12-03 07:04:51"/>
    <s v="2024-12-03 07:04:59"/>
    <s v="2025-05-06 15:57:39"/>
    <s v="2024-11-27"/>
    <s v="2024-11-27"/>
    <s v="2025-01-16"/>
    <s v="2025-01-23"/>
    <s v="2025-06-24"/>
    <x v="1"/>
    <s v="Cali"/>
    <s v="SERV04"/>
    <x v="50"/>
    <m/>
    <x v="0"/>
    <n v="1"/>
    <x v="0"/>
    <x v="0"/>
    <x v="0"/>
    <n v="250000"/>
    <x v="0"/>
    <x v="1"/>
    <x v="1"/>
    <x v="12"/>
  </r>
  <r>
    <x v="671"/>
    <x v="333"/>
    <s v="CUBRIMIENTO"/>
    <x v="0"/>
    <m/>
    <s v="2024-08-13"/>
    <s v="2024-11-25"/>
    <s v="2024-11-26 13:33:14"/>
    <s v="0000-00-00 00:00:00"/>
    <s v="2024-12-03 07:04:51"/>
    <s v="2024-12-03 07:04:59"/>
    <s v="2025-05-06 15:57:39"/>
    <s v="2024-11-27"/>
    <s v="2024-11-27"/>
    <s v="2025-01-16"/>
    <s v="2025-01-23"/>
    <s v="2025-06-24"/>
    <x v="1"/>
    <s v="Cali"/>
    <s v="TRANSP06"/>
    <x v="59"/>
    <m/>
    <x v="0"/>
    <n v="1"/>
    <x v="0"/>
    <x v="0"/>
    <x v="0"/>
    <n v="100000"/>
    <x v="0"/>
    <x v="1"/>
    <x v="1"/>
    <x v="12"/>
  </r>
  <r>
    <x v="672"/>
    <x v="495"/>
    <s v="CUBRIMIENTO"/>
    <x v="0"/>
    <m/>
    <s v="2024-08-13"/>
    <s v="2024-08-13"/>
    <s v="2024-08-13 14:41:31"/>
    <s v="0000-00-00 00:00:00"/>
    <s v="2024-08-13 14:41:39"/>
    <s v="2024-08-26 17:14:28"/>
    <s v="0000-00-00 00:00:00"/>
    <s v="2024-08-14"/>
    <s v="2024-08-14"/>
    <s v="2024-08-16"/>
    <s v="2024-08-19"/>
    <s v="2024-08-19"/>
    <x v="3"/>
    <s v="Toscany"/>
    <s v="11435"/>
    <x v="229"/>
    <m/>
    <x v="0"/>
    <n v="2"/>
    <x v="0"/>
    <x v="0"/>
    <x v="0"/>
    <n v="134454"/>
    <x v="0"/>
    <x v="0"/>
    <x v="0"/>
    <x v="7"/>
  </r>
  <r>
    <x v="673"/>
    <x v="496"/>
    <s v="CUBRIMIENTO"/>
    <x v="0"/>
    <m/>
    <s v="2024-08-13"/>
    <s v="2024-09-04"/>
    <s v="2024-09-10 10:05:59"/>
    <s v="2024-09-26 19:20:31"/>
    <s v="2024-10-07 14:48:54"/>
    <s v="2024-10-08 07:35:15"/>
    <s v="2025-02-04 08:56:35"/>
    <s v="2024-09-10"/>
    <s v="2024-09-26"/>
    <s v="2024-10-07"/>
    <s v="2024-10-11"/>
    <s v="2024-10-17"/>
    <x v="1"/>
    <s v="Virtual"/>
    <s v="BANE04"/>
    <x v="314"/>
    <s v="LONA DICKSON BEIGE *1.20 REF:0681"/>
    <x v="3"/>
    <n v="2"/>
    <x v="167"/>
    <x v="0"/>
    <x v="19"/>
    <n v="7326580"/>
    <x v="0"/>
    <x v="9"/>
    <x v="10"/>
    <x v="0"/>
  </r>
  <r>
    <x v="673"/>
    <x v="496"/>
    <s v="CUBRIMIENTO"/>
    <x v="0"/>
    <m/>
    <s v="2024-08-13"/>
    <s v="2024-09-04"/>
    <s v="2024-09-10 10:05:59"/>
    <s v="2024-09-26 19:20:31"/>
    <s v="2024-10-07 14:48:54"/>
    <s v="2024-10-08 07:35:15"/>
    <s v="2025-02-04 08:56:35"/>
    <s v="2024-09-10"/>
    <s v="2024-09-26"/>
    <s v="2024-10-07"/>
    <s v="2024-10-11"/>
    <s v="2024-10-17"/>
    <x v="1"/>
    <s v="Virtual"/>
    <s v="PLT23"/>
    <x v="659"/>
    <m/>
    <x v="3"/>
    <n v="12"/>
    <x v="0"/>
    <x v="0"/>
    <x v="0"/>
    <n v="245628"/>
    <x v="0"/>
    <x v="0"/>
    <x v="0"/>
    <x v="0"/>
  </r>
  <r>
    <x v="674"/>
    <x v="297"/>
    <s v="CUBRIMIENTO"/>
    <x v="0"/>
    <m/>
    <s v="2024-08-13"/>
    <s v="2024-08-16"/>
    <s v="2024-08-16 15:27:17"/>
    <s v="0000-00-00 00:00:00"/>
    <s v="2024-08-16 15:27:22"/>
    <s v="2024-08-21 08:20:41"/>
    <s v="0000-00-00 00:00:00"/>
    <s v="2024-08-19"/>
    <s v="2024-08-19"/>
    <s v="2024-08-21"/>
    <s v="2024-08-22"/>
    <s v="2024-08-22"/>
    <x v="3"/>
    <s v="Toscany"/>
    <s v="47"/>
    <x v="233"/>
    <m/>
    <x v="0"/>
    <n v="4.5999999999999996"/>
    <x v="0"/>
    <x v="0"/>
    <x v="0"/>
    <n v="241960"/>
    <x v="0"/>
    <x v="0"/>
    <x v="0"/>
    <x v="7"/>
  </r>
  <r>
    <x v="674"/>
    <x v="297"/>
    <s v="CUBRIMIENTO"/>
    <x v="0"/>
    <m/>
    <s v="2024-08-13"/>
    <s v="2024-08-16"/>
    <s v="2024-08-16 15:27:17"/>
    <s v="0000-00-00 00:00:00"/>
    <s v="2024-08-16 15:27:22"/>
    <s v="2024-08-21 08:20:41"/>
    <s v="0000-00-00 00:00:00"/>
    <s v="2024-08-19"/>
    <s v="2024-08-19"/>
    <s v="2024-08-21"/>
    <s v="2024-08-22"/>
    <s v="2024-08-22"/>
    <x v="3"/>
    <s v="Toscany"/>
    <s v="55012"/>
    <x v="277"/>
    <m/>
    <x v="0"/>
    <n v="40"/>
    <x v="0"/>
    <x v="0"/>
    <x v="0"/>
    <n v="2104000"/>
    <x v="0"/>
    <x v="0"/>
    <x v="0"/>
    <x v="7"/>
  </r>
  <r>
    <x v="675"/>
    <x v="497"/>
    <s v="CUBRIMIENTO"/>
    <x v="0"/>
    <m/>
    <s v="2024-08-14"/>
    <s v="2024-09-03"/>
    <s v="2024-09-04 12:10:42"/>
    <s v="0000-00-00 00:00:00"/>
    <s v="2024-09-04 12:10:56"/>
    <s v="2024-09-10 11:50:19"/>
    <s v="0000-00-00 00:00:00"/>
    <s v="2024-09-04"/>
    <s v="2024-09-04"/>
    <s v="2024-09-06"/>
    <s v="2024-09-09"/>
    <s v="2024-09-09"/>
    <x v="0"/>
    <s v="Toscany"/>
    <s v="29"/>
    <x v="280"/>
    <m/>
    <x v="0"/>
    <n v="7"/>
    <x v="0"/>
    <x v="0"/>
    <x v="0"/>
    <n v="368200"/>
    <x v="0"/>
    <x v="0"/>
    <x v="0"/>
    <x v="4"/>
  </r>
  <r>
    <x v="676"/>
    <x v="498"/>
    <s v="CUBRIMIENTO"/>
    <x v="0"/>
    <m/>
    <s v="2024-08-14"/>
    <s v="2024-08-14"/>
    <s v="2024-08-14 12:24:23"/>
    <s v="2024-08-14 17:17:40"/>
    <s v="2024-08-17 09:43:13"/>
    <s v="2024-08-26 16:18:15"/>
    <s v="0000-00-00 00:00:00"/>
    <s v="2024-08-15"/>
    <s v="2024-08-16"/>
    <s v="2024-08-20"/>
    <s v="2024-08-21"/>
    <s v="2024-08-21"/>
    <x v="3"/>
    <s v="Toscany"/>
    <s v="11432"/>
    <x v="242"/>
    <m/>
    <x v="0"/>
    <n v="4"/>
    <x v="0"/>
    <x v="0"/>
    <x v="0"/>
    <n v="1808000"/>
    <x v="0"/>
    <x v="0"/>
    <x v="0"/>
    <x v="7"/>
  </r>
  <r>
    <x v="676"/>
    <x v="498"/>
    <s v="CUBRIMIENTO"/>
    <x v="0"/>
    <m/>
    <s v="2024-08-14"/>
    <s v="2024-08-14"/>
    <s v="2024-08-14 12:24:23"/>
    <s v="2024-08-14 17:17:40"/>
    <s v="2024-08-17 09:43:13"/>
    <s v="2024-08-26 16:18:15"/>
    <s v="0000-00-00 00:00:00"/>
    <s v="2024-08-15"/>
    <s v="2024-08-16"/>
    <s v="2024-08-20"/>
    <s v="2024-08-21"/>
    <s v="2024-08-21"/>
    <x v="3"/>
    <s v="Toscany"/>
    <s v="11440"/>
    <x v="244"/>
    <m/>
    <x v="0"/>
    <n v="4"/>
    <x v="0"/>
    <x v="0"/>
    <x v="0"/>
    <n v="218488"/>
    <x v="0"/>
    <x v="0"/>
    <x v="0"/>
    <x v="7"/>
  </r>
  <r>
    <x v="676"/>
    <x v="498"/>
    <s v="CUBRIMIENTO"/>
    <x v="0"/>
    <m/>
    <s v="2024-08-14"/>
    <s v="2024-08-14"/>
    <s v="2024-08-14 12:24:23"/>
    <s v="2024-08-14 17:17:40"/>
    <s v="2024-08-17 09:43:13"/>
    <s v="2024-08-26 16:18:15"/>
    <s v="0000-00-00 00:00:00"/>
    <s v="2024-08-15"/>
    <s v="2024-08-16"/>
    <s v="2024-08-20"/>
    <s v="2024-08-21"/>
    <s v="2024-08-21"/>
    <x v="3"/>
    <s v="Toscany"/>
    <s v="11441"/>
    <x v="204"/>
    <m/>
    <x v="0"/>
    <n v="1"/>
    <x v="0"/>
    <x v="0"/>
    <x v="0"/>
    <n v="54622"/>
    <x v="0"/>
    <x v="0"/>
    <x v="0"/>
    <x v="7"/>
  </r>
  <r>
    <x v="676"/>
    <x v="498"/>
    <s v="CUBRIMIENTO"/>
    <x v="0"/>
    <m/>
    <s v="2024-08-14"/>
    <s v="2024-08-14"/>
    <s v="2024-08-14 12:24:23"/>
    <s v="2024-08-14 17:17:40"/>
    <s v="2024-08-17 09:43:13"/>
    <s v="2024-08-26 16:18:15"/>
    <s v="0000-00-00 00:00:00"/>
    <s v="2024-08-15"/>
    <s v="2024-08-16"/>
    <s v="2024-08-20"/>
    <s v="2024-08-21"/>
    <s v="2024-08-21"/>
    <x v="3"/>
    <s v="Toscany"/>
    <s v="11443"/>
    <x v="368"/>
    <m/>
    <x v="0"/>
    <n v="2"/>
    <x v="0"/>
    <x v="0"/>
    <x v="0"/>
    <n v="20000"/>
    <x v="0"/>
    <x v="0"/>
    <x v="0"/>
    <x v="7"/>
  </r>
  <r>
    <x v="676"/>
    <x v="498"/>
    <s v="CUBRIMIENTO"/>
    <x v="0"/>
    <m/>
    <s v="2024-08-14"/>
    <s v="2024-08-14"/>
    <s v="2024-08-14 12:24:23"/>
    <s v="2024-08-14 17:17:40"/>
    <s v="2024-08-17 09:43:13"/>
    <s v="2024-08-26 16:18:15"/>
    <s v="0000-00-00 00:00:00"/>
    <s v="2024-08-15"/>
    <s v="2024-08-16"/>
    <s v="2024-08-20"/>
    <s v="2024-08-21"/>
    <s v="2024-08-21"/>
    <x v="3"/>
    <s v="Toscany"/>
    <s v="13935"/>
    <x v="660"/>
    <m/>
    <x v="0"/>
    <n v="2"/>
    <x v="0"/>
    <x v="0"/>
    <x v="0"/>
    <n v="8800"/>
    <x v="0"/>
    <x v="0"/>
    <x v="0"/>
    <x v="7"/>
  </r>
  <r>
    <x v="676"/>
    <x v="498"/>
    <s v="CUBRIMIENTO"/>
    <x v="0"/>
    <m/>
    <s v="2024-08-14"/>
    <s v="2024-08-14"/>
    <s v="2024-08-14 12:24:23"/>
    <s v="2024-08-14 17:17:40"/>
    <s v="2024-08-17 09:43:13"/>
    <s v="2024-08-26 16:18:15"/>
    <s v="0000-00-00 00:00:00"/>
    <s v="2024-08-15"/>
    <s v="2024-08-16"/>
    <s v="2024-08-20"/>
    <s v="2024-08-21"/>
    <s v="2024-08-21"/>
    <x v="3"/>
    <s v="Toscany"/>
    <s v="SOMB0301**"/>
    <x v="189"/>
    <s v="LONA DICKSON AZUL MARINO REF:6022"/>
    <x v="0"/>
    <n v="2"/>
    <x v="113"/>
    <x v="0"/>
    <x v="3"/>
    <n v="2186000"/>
    <x v="0"/>
    <x v="0"/>
    <x v="0"/>
    <x v="7"/>
  </r>
  <r>
    <x v="677"/>
    <x v="21"/>
    <s v="CUBRIMIENTO"/>
    <x v="0"/>
    <m/>
    <s v="2024-08-14"/>
    <s v="2024-08-29"/>
    <s v="2024-09-03 10:15:01"/>
    <s v="0000-00-00 00:00:00"/>
    <s v="2024-09-18 16:26:11"/>
    <s v="2025-01-08 07:38:12"/>
    <s v="2025-02-18 12:14:00"/>
    <s v="2024-09-05"/>
    <s v="2024-09-05"/>
    <s v="2024-09-15"/>
    <s v="2024-09-20"/>
    <s v="2024-09-24"/>
    <x v="3"/>
    <s v="Cali"/>
    <s v="101787"/>
    <x v="661"/>
    <m/>
    <x v="0"/>
    <n v="6"/>
    <x v="0"/>
    <x v="0"/>
    <x v="0"/>
    <n v="13500"/>
    <x v="0"/>
    <x v="0"/>
    <x v="0"/>
    <x v="4"/>
  </r>
  <r>
    <x v="677"/>
    <x v="21"/>
    <s v="CUBRIMIENTO"/>
    <x v="0"/>
    <m/>
    <s v="2024-08-14"/>
    <s v="2024-08-29"/>
    <s v="2024-09-03 10:15:01"/>
    <s v="0000-00-00 00:00:00"/>
    <s v="2024-09-18 16:26:11"/>
    <s v="2025-01-08 07:38:12"/>
    <s v="2025-02-18 12:14:00"/>
    <s v="2024-09-05"/>
    <s v="2024-09-05"/>
    <s v="2024-09-15"/>
    <s v="2024-09-20"/>
    <s v="2024-09-24"/>
    <x v="3"/>
    <s v="Cali"/>
    <s v="101788"/>
    <x v="662"/>
    <m/>
    <x v="0"/>
    <n v="6"/>
    <x v="0"/>
    <x v="0"/>
    <x v="0"/>
    <n v="13500"/>
    <x v="0"/>
    <x v="0"/>
    <x v="0"/>
    <x v="4"/>
  </r>
  <r>
    <x v="677"/>
    <x v="21"/>
    <s v="CUBRIMIENTO"/>
    <x v="0"/>
    <m/>
    <s v="2024-08-14"/>
    <s v="2024-08-29"/>
    <s v="2024-09-03 10:15:01"/>
    <s v="0000-00-00 00:00:00"/>
    <s v="2024-09-18 16:26:11"/>
    <s v="2025-01-08 07:38:12"/>
    <s v="2025-02-18 12:14:00"/>
    <s v="2024-09-05"/>
    <s v="2024-09-05"/>
    <s v="2024-09-15"/>
    <s v="2024-09-20"/>
    <s v="2024-09-24"/>
    <x v="3"/>
    <s v="Cali"/>
    <s v="REP005"/>
    <x v="379"/>
    <m/>
    <x v="0"/>
    <n v="1"/>
    <x v="0"/>
    <x v="0"/>
    <x v="0"/>
    <n v="530820"/>
    <x v="0"/>
    <x v="0"/>
    <x v="0"/>
    <x v="4"/>
  </r>
  <r>
    <x v="677"/>
    <x v="21"/>
    <s v="CUBRIMIENTO"/>
    <x v="0"/>
    <m/>
    <s v="2024-08-14"/>
    <s v="2024-08-29"/>
    <s v="2024-09-03 10:15:01"/>
    <s v="0000-00-00 00:00:00"/>
    <s v="2024-09-18 16:26:11"/>
    <s v="2025-01-08 07:38:12"/>
    <s v="2025-02-18 12:14:00"/>
    <s v="2024-09-05"/>
    <s v="2024-09-05"/>
    <s v="2024-09-15"/>
    <s v="2024-09-20"/>
    <s v="2024-09-24"/>
    <x v="3"/>
    <s v="Cali"/>
    <s v="SERV03"/>
    <x v="9"/>
    <m/>
    <x v="0"/>
    <n v="1"/>
    <x v="0"/>
    <x v="0"/>
    <x v="0"/>
    <n v="1800000"/>
    <x v="0"/>
    <x v="1"/>
    <x v="1"/>
    <x v="4"/>
  </r>
  <r>
    <x v="677"/>
    <x v="21"/>
    <s v="CUBRIMIENTO"/>
    <x v="0"/>
    <m/>
    <s v="2024-08-14"/>
    <s v="2024-08-29"/>
    <s v="2024-09-03 10:15:01"/>
    <s v="0000-00-00 00:00:00"/>
    <s v="2024-09-18 16:26:11"/>
    <s v="2025-01-08 07:38:12"/>
    <s v="2025-02-18 12:14:00"/>
    <s v="2024-09-05"/>
    <s v="2024-09-05"/>
    <s v="2024-09-15"/>
    <s v="2024-09-20"/>
    <s v="2024-09-24"/>
    <x v="3"/>
    <s v="Cali"/>
    <s v="SERVLAV02"/>
    <x v="603"/>
    <m/>
    <x v="0"/>
    <n v="1"/>
    <x v="0"/>
    <x v="0"/>
    <x v="0"/>
    <n v="900000"/>
    <x v="0"/>
    <x v="1"/>
    <x v="1"/>
    <x v="4"/>
  </r>
  <r>
    <x v="678"/>
    <x v="369"/>
    <s v="CUBRIMIENTO"/>
    <x v="0"/>
    <m/>
    <s v="2024-08-14"/>
    <s v="2024-08-16"/>
    <s v="2024-08-16 14:56:38"/>
    <s v="0000-00-00 00:00:00"/>
    <s v="2024-08-17 09:42:34"/>
    <s v="2024-08-21 08:24:48"/>
    <s v="0000-00-00 00:00:00"/>
    <s v="2024-08-19"/>
    <s v="2024-08-19"/>
    <s v="2024-08-21"/>
    <s v="2024-08-22"/>
    <s v="2024-08-22"/>
    <x v="0"/>
    <s v="Toscany"/>
    <s v="18006"/>
    <x v="324"/>
    <m/>
    <x v="0"/>
    <n v="6"/>
    <x v="0"/>
    <x v="0"/>
    <x v="0"/>
    <n v="315600"/>
    <x v="0"/>
    <x v="0"/>
    <x v="0"/>
    <x v="7"/>
  </r>
  <r>
    <x v="679"/>
    <x v="499"/>
    <s v="CUBRIMIENTO"/>
    <x v="0"/>
    <m/>
    <s v="2024-08-14"/>
    <s v="2024-09-09"/>
    <s v="2024-09-10 09:43:01"/>
    <s v="0000-00-00 00:00:00"/>
    <s v="2024-11-14 08:34:52"/>
    <s v="2024-11-14 08:35:02"/>
    <s v="2025-01-20 14:37:58"/>
    <s v="2024-09-11"/>
    <s v="2024-09-11"/>
    <s v="2024-10-23"/>
    <s v="2024-11-03"/>
    <s v="2024-11-07"/>
    <x v="1"/>
    <s v="Cali"/>
    <s v="11435"/>
    <x v="229"/>
    <m/>
    <x v="0"/>
    <n v="4"/>
    <x v="0"/>
    <x v="0"/>
    <x v="0"/>
    <n v="480000"/>
    <x v="0"/>
    <x v="0"/>
    <x v="0"/>
    <x v="0"/>
  </r>
  <r>
    <x v="679"/>
    <x v="499"/>
    <s v="CUBRIMIENTO"/>
    <x v="0"/>
    <m/>
    <s v="2024-08-14"/>
    <s v="2024-09-09"/>
    <s v="2024-09-10 09:43:01"/>
    <s v="0000-00-00 00:00:00"/>
    <s v="2024-11-14 08:34:52"/>
    <s v="2024-11-14 08:35:02"/>
    <s v="2025-01-20 14:37:58"/>
    <s v="2024-09-11"/>
    <s v="2024-09-11"/>
    <s v="2024-10-23"/>
    <s v="2024-11-03"/>
    <s v="2024-11-07"/>
    <x v="1"/>
    <s v="Cali"/>
    <s v="REP005"/>
    <x v="379"/>
    <m/>
    <x v="0"/>
    <n v="3"/>
    <x v="0"/>
    <x v="0"/>
    <x v="0"/>
    <n v="1402500"/>
    <x v="0"/>
    <x v="0"/>
    <x v="0"/>
    <x v="0"/>
  </r>
  <r>
    <x v="679"/>
    <x v="499"/>
    <s v="CUBRIMIENTO"/>
    <x v="0"/>
    <m/>
    <s v="2024-08-14"/>
    <s v="2024-09-09"/>
    <s v="2024-09-10 09:43:01"/>
    <s v="0000-00-00 00:00:00"/>
    <s v="2024-11-14 08:34:52"/>
    <s v="2024-11-14 08:35:02"/>
    <s v="2025-01-20 14:37:58"/>
    <s v="2024-09-11"/>
    <s v="2024-09-11"/>
    <s v="2024-10-23"/>
    <s v="2024-11-03"/>
    <s v="2024-11-07"/>
    <x v="1"/>
    <s v="Cali"/>
    <s v="REP007"/>
    <x v="60"/>
    <m/>
    <x v="0"/>
    <n v="1"/>
    <x v="0"/>
    <x v="0"/>
    <x v="0"/>
    <n v="357000"/>
    <x v="0"/>
    <x v="0"/>
    <x v="0"/>
    <x v="0"/>
  </r>
  <r>
    <x v="679"/>
    <x v="499"/>
    <s v="CUBRIMIENTO"/>
    <x v="0"/>
    <m/>
    <s v="2024-08-14"/>
    <s v="2024-09-09"/>
    <s v="2024-09-10 09:43:01"/>
    <s v="0000-00-00 00:00:00"/>
    <s v="2024-11-14 08:34:52"/>
    <s v="2024-11-14 08:35:02"/>
    <s v="2025-01-20 14:37:58"/>
    <s v="2024-09-11"/>
    <s v="2024-09-11"/>
    <s v="2024-10-23"/>
    <s v="2024-11-03"/>
    <s v="2024-11-07"/>
    <x v="1"/>
    <s v="Cali"/>
    <s v="SERV03"/>
    <x v="9"/>
    <m/>
    <x v="0"/>
    <n v="1"/>
    <x v="0"/>
    <x v="0"/>
    <x v="0"/>
    <n v="200000"/>
    <x v="0"/>
    <x v="1"/>
    <x v="1"/>
    <x v="0"/>
  </r>
  <r>
    <x v="680"/>
    <x v="120"/>
    <s v="CUBRIMIENTO"/>
    <x v="0"/>
    <m/>
    <s v="2024-08-14"/>
    <s v="2024-08-14"/>
    <s v="2024-08-16 08:57:32"/>
    <s v="0000-00-00 00:00:00"/>
    <s v="2024-08-19 20:28:40"/>
    <s v="2024-08-20 11:08:19"/>
    <s v="0000-00-00 00:00:00"/>
    <s v="2024-08-16"/>
    <s v="2024-08-16"/>
    <s v="2024-08-20"/>
    <s v="2024-08-23"/>
    <s v="2024-08-23"/>
    <x v="3"/>
    <s v="Medellin"/>
    <s v="11443"/>
    <x v="368"/>
    <m/>
    <x v="0"/>
    <n v="2"/>
    <x v="0"/>
    <x v="0"/>
    <x v="0"/>
    <n v="24000"/>
    <x v="0"/>
    <x v="0"/>
    <x v="0"/>
    <x v="7"/>
  </r>
  <r>
    <x v="681"/>
    <x v="500"/>
    <s v="CUBRIMIENTO"/>
    <x v="0"/>
    <m/>
    <s v="2024-08-14"/>
    <s v="2024-08-15"/>
    <s v="2024-08-15 09:41:31"/>
    <s v="0000-00-00 00:00:00"/>
    <s v="2024-08-15 09:41:36"/>
    <s v="2024-08-16 09:55:29"/>
    <s v="0000-00-00 00:00:00"/>
    <s v="2024-08-16"/>
    <s v="2024-08-16"/>
    <s v="2024-08-19"/>
    <s v="2024-08-22"/>
    <s v="2024-08-22"/>
    <x v="0"/>
    <s v="Toscany"/>
    <s v="15620"/>
    <x v="663"/>
    <m/>
    <x v="0"/>
    <n v="1"/>
    <x v="0"/>
    <x v="0"/>
    <x v="0"/>
    <n v="403361"/>
    <x v="0"/>
    <x v="0"/>
    <x v="0"/>
    <x v="7"/>
  </r>
  <r>
    <x v="682"/>
    <x v="358"/>
    <s v="CUBRIMIENTO"/>
    <x v="0"/>
    <m/>
    <s v="2024-08-14"/>
    <s v="2024-08-27"/>
    <s v="2024-08-28 17:28:04"/>
    <s v="0000-00-00 00:00:00"/>
    <s v="2025-04-04 13:46:32"/>
    <s v="2025-04-04 13:55:33"/>
    <s v="2025-04-09 17:07:23"/>
    <s v="2024-08-29"/>
    <s v="2024-08-29"/>
    <s v="0000-00-00"/>
    <s v="2024-09-06"/>
    <s v="2024-09-10"/>
    <x v="1"/>
    <s v="Toscana"/>
    <s v="26705"/>
    <x v="402"/>
    <m/>
    <x v="0"/>
    <n v="6"/>
    <x v="0"/>
    <x v="0"/>
    <x v="0"/>
    <n v="1431000"/>
    <x v="0"/>
    <x v="0"/>
    <x v="0"/>
    <x v="11"/>
  </r>
  <r>
    <x v="682"/>
    <x v="358"/>
    <s v="CUBRIMIENTO"/>
    <x v="0"/>
    <m/>
    <s v="2024-08-14"/>
    <s v="2024-08-27"/>
    <s v="2024-08-28 17:28:04"/>
    <s v="0000-00-00 00:00:00"/>
    <s v="2025-04-04 13:46:32"/>
    <s v="2025-04-04 13:55:33"/>
    <s v="2025-04-09 17:07:23"/>
    <s v="2024-08-29"/>
    <s v="2024-08-29"/>
    <s v="0000-00-00"/>
    <s v="2024-09-06"/>
    <s v="2024-09-10"/>
    <x v="1"/>
    <s v="Toscana"/>
    <s v="SILU01"/>
    <x v="478"/>
    <m/>
    <x v="0"/>
    <n v="12"/>
    <x v="153"/>
    <x v="0"/>
    <x v="0"/>
    <n v="3109734.7199999997"/>
    <x v="0"/>
    <x v="0"/>
    <x v="0"/>
    <x v="11"/>
  </r>
  <r>
    <x v="683"/>
    <x v="364"/>
    <s v="MUEBLES CC CUBRIMIENTOS"/>
    <x v="0"/>
    <m/>
    <s v="2024-08-15"/>
    <s v="2024-09-30"/>
    <s v="2024-10-01 12:09:51"/>
    <s v="0000-00-00 00:00:00"/>
    <s v="2024-10-03 12:14:55"/>
    <s v="2024-10-03 12:15:00"/>
    <s v="2024-11-05 08:47:10"/>
    <s v="2024-10-02"/>
    <s v="2024-10-02"/>
    <s v="2024-10-24"/>
    <s v="2024-10-30"/>
    <s v="2024-11-04"/>
    <x v="1"/>
    <s v="Medellin"/>
    <s v="5325"/>
    <x v="33"/>
    <m/>
    <x v="3"/>
    <n v="1"/>
    <x v="0"/>
    <x v="0"/>
    <x v="0"/>
    <n v="241206"/>
    <x v="0"/>
    <x v="0"/>
    <x v="0"/>
    <x v="0"/>
  </r>
  <r>
    <x v="683"/>
    <x v="364"/>
    <s v="MUEBLES CC CUBRIMIENTOS"/>
    <x v="0"/>
    <m/>
    <s v="2024-08-15"/>
    <s v="2024-09-30"/>
    <s v="2024-10-01 12:09:51"/>
    <s v="0000-00-00 00:00:00"/>
    <s v="2024-10-03 12:14:55"/>
    <s v="2024-10-03 12:15:00"/>
    <s v="2024-11-05 08:47:10"/>
    <s v="2024-10-02"/>
    <s v="2024-10-02"/>
    <s v="2024-10-24"/>
    <s v="2024-10-30"/>
    <s v="2024-11-04"/>
    <x v="1"/>
    <s v="Medellin"/>
    <s v="9708"/>
    <x v="195"/>
    <s v="LONA DICKSON GRIS VETEADO (U406) 1.20M"/>
    <x v="0"/>
    <n v="1"/>
    <x v="0"/>
    <x v="0"/>
    <x v="0"/>
    <n v="987412"/>
    <x v="0"/>
    <x v="0"/>
    <x v="0"/>
    <x v="0"/>
  </r>
  <r>
    <x v="684"/>
    <x v="501"/>
    <s v="MUEBLES"/>
    <x v="0"/>
    <m/>
    <s v="2024-08-15"/>
    <s v="2024-08-15"/>
    <s v="2024-08-17 10:34:59"/>
    <s v="0000-00-00 00:00:00"/>
    <s v="0000-00-00 00:00:00"/>
    <s v="2024-08-21 06:46:45"/>
    <s v="0000-00-00 00:00:00"/>
    <s v="2024-08-16"/>
    <s v="2024-08-16"/>
    <s v="2024-08-19"/>
    <s v="2024-08-21"/>
    <s v="2024-08-21"/>
    <x v="7"/>
    <s v="Virtual"/>
    <s v="100196"/>
    <x v="218"/>
    <m/>
    <x v="0"/>
    <n v="1"/>
    <x v="0"/>
    <x v="0"/>
    <x v="0"/>
    <n v="169800"/>
    <x v="0"/>
    <x v="0"/>
    <x v="0"/>
    <x v="7"/>
  </r>
  <r>
    <x v="685"/>
    <x v="502"/>
    <s v="CUBRIMIENTO"/>
    <x v="0"/>
    <m/>
    <s v="2024-08-15"/>
    <s v="2024-08-15"/>
    <s v="2024-08-22 14:13:01"/>
    <s v="2024-08-27 17:55:16"/>
    <s v="2024-09-02 09:05:29"/>
    <s v="2024-09-05 07:03:41"/>
    <s v="2024-10-16 12:31:36"/>
    <s v="2024-08-19"/>
    <s v="2024-08-21"/>
    <s v="2024-08-28"/>
    <s v="2024-09-06"/>
    <s v="2024-09-13"/>
    <x v="3"/>
    <s v="Barranquilla"/>
    <s v="27249"/>
    <x v="64"/>
    <m/>
    <x v="0"/>
    <n v="1"/>
    <x v="0"/>
    <x v="0"/>
    <x v="0"/>
    <n v="156274"/>
    <x v="0"/>
    <x v="0"/>
    <x v="0"/>
    <x v="7"/>
  </r>
  <r>
    <x v="685"/>
    <x v="502"/>
    <s v="CUBRIMIENTO"/>
    <x v="0"/>
    <m/>
    <s v="2024-08-15"/>
    <s v="2024-08-15"/>
    <s v="2024-08-22 14:13:01"/>
    <s v="2024-08-27 17:55:16"/>
    <s v="2024-09-02 09:05:29"/>
    <s v="2024-09-05 07:03:41"/>
    <s v="2024-10-16 12:31:36"/>
    <s v="2024-08-19"/>
    <s v="2024-08-21"/>
    <s v="2024-08-28"/>
    <s v="2024-09-06"/>
    <s v="2024-09-13"/>
    <x v="3"/>
    <s v="Barranquilla"/>
    <s v="FLANCHE01"/>
    <x v="51"/>
    <m/>
    <x v="8"/>
    <n v="1"/>
    <x v="51"/>
    <x v="0"/>
    <x v="0"/>
    <n v="648102"/>
    <x v="0"/>
    <x v="0"/>
    <x v="0"/>
    <x v="7"/>
  </r>
  <r>
    <x v="685"/>
    <x v="502"/>
    <s v="CUBRIMIENTO"/>
    <x v="0"/>
    <m/>
    <s v="2024-08-15"/>
    <s v="2024-08-15"/>
    <s v="2024-08-22 14:13:01"/>
    <s v="2024-08-27 17:55:16"/>
    <s v="2024-09-02 09:05:29"/>
    <s v="2024-09-05 07:03:41"/>
    <s v="2024-10-16 12:31:36"/>
    <s v="2024-08-19"/>
    <s v="2024-08-21"/>
    <s v="2024-08-28"/>
    <s v="2024-09-06"/>
    <s v="2024-09-13"/>
    <x v="3"/>
    <s v="Barranquilla"/>
    <s v="FLANCHE01"/>
    <x v="51"/>
    <m/>
    <x v="8"/>
    <n v="1"/>
    <x v="112"/>
    <x v="0"/>
    <x v="0"/>
    <n v="762473"/>
    <x v="0"/>
    <x v="0"/>
    <x v="0"/>
    <x v="7"/>
  </r>
  <r>
    <x v="685"/>
    <x v="502"/>
    <s v="CUBRIMIENTO"/>
    <x v="0"/>
    <m/>
    <s v="2024-08-15"/>
    <s v="2024-08-15"/>
    <s v="2024-08-22 14:13:01"/>
    <s v="2024-08-27 17:55:16"/>
    <s v="2024-09-02 09:05:29"/>
    <s v="2024-09-05 07:03:41"/>
    <s v="2024-10-16 12:31:36"/>
    <s v="2024-08-19"/>
    <s v="2024-08-21"/>
    <s v="2024-08-28"/>
    <s v="2024-09-06"/>
    <s v="2024-09-13"/>
    <x v="3"/>
    <s v="Barranquilla"/>
    <s v="SOMB03"/>
    <x v="161"/>
    <s v="LONA DICKSON AZUL MARINO REF:6022"/>
    <x v="8"/>
    <n v="1"/>
    <x v="51"/>
    <x v="0"/>
    <x v="17"/>
    <n v="6047178"/>
    <x v="0"/>
    <x v="6"/>
    <x v="8"/>
    <x v="7"/>
  </r>
  <r>
    <x v="685"/>
    <x v="502"/>
    <s v="CUBRIMIENTO"/>
    <x v="0"/>
    <m/>
    <s v="2024-08-15"/>
    <s v="2024-08-15"/>
    <s v="2024-08-22 14:13:01"/>
    <s v="2024-08-27 17:55:16"/>
    <s v="2024-09-02 09:05:29"/>
    <s v="2024-09-05 07:03:41"/>
    <s v="2024-10-16 12:31:36"/>
    <s v="2024-08-19"/>
    <s v="2024-08-21"/>
    <s v="2024-08-28"/>
    <s v="2024-09-06"/>
    <s v="2024-09-13"/>
    <x v="3"/>
    <s v="Barranquilla"/>
    <s v="SOMB03"/>
    <x v="161"/>
    <s v="LONA DICKSON AZUL MARINO REF:6022"/>
    <x v="8"/>
    <n v="1"/>
    <x v="112"/>
    <x v="0"/>
    <x v="17"/>
    <n v="4945769"/>
    <x v="0"/>
    <x v="6"/>
    <x v="8"/>
    <x v="7"/>
  </r>
  <r>
    <x v="685"/>
    <x v="502"/>
    <s v="CUBRIMIENTO"/>
    <x v="0"/>
    <m/>
    <s v="2024-08-15"/>
    <s v="2024-08-15"/>
    <s v="2024-08-22 14:13:01"/>
    <s v="2024-08-27 17:55:16"/>
    <s v="2024-09-02 09:05:29"/>
    <s v="2024-09-05 07:03:41"/>
    <s v="2024-10-16 12:31:36"/>
    <s v="2024-08-19"/>
    <s v="2024-08-21"/>
    <s v="2024-08-28"/>
    <s v="2024-09-06"/>
    <s v="2024-09-13"/>
    <x v="3"/>
    <s v="Barranquilla"/>
    <s v="TRANSP06"/>
    <x v="59"/>
    <m/>
    <x v="0"/>
    <n v="1"/>
    <x v="0"/>
    <x v="0"/>
    <x v="0"/>
    <n v="120000"/>
    <x v="0"/>
    <x v="1"/>
    <x v="1"/>
    <x v="7"/>
  </r>
  <r>
    <x v="686"/>
    <x v="503"/>
    <s v="CUBRIMIENTO"/>
    <x v="0"/>
    <m/>
    <s v="2024-08-15"/>
    <s v="2024-08-15"/>
    <s v="2024-08-15 14:04:45"/>
    <s v="0000-00-00 00:00:00"/>
    <s v="2024-08-15 14:42:18"/>
    <s v="2024-08-20 11:05:53"/>
    <s v="0000-00-00 00:00:00"/>
    <s v="2024-08-19"/>
    <s v="2024-08-19"/>
    <s v="2024-08-21"/>
    <s v="2024-08-22"/>
    <s v="2024-08-22"/>
    <x v="0"/>
    <s v="Cali"/>
    <s v="5407"/>
    <x v="664"/>
    <m/>
    <x v="0"/>
    <n v="4"/>
    <x v="0"/>
    <x v="0"/>
    <x v="0"/>
    <n v="0"/>
    <x v="0"/>
    <x v="0"/>
    <x v="0"/>
    <x v="7"/>
  </r>
  <r>
    <x v="687"/>
    <x v="504"/>
    <s v="MUEBLES CC CUBRIMIENTOS"/>
    <x v="0"/>
    <m/>
    <s v="2024-08-15"/>
    <s v="2024-08-15"/>
    <s v="2024-08-16 08:56:00"/>
    <s v="0000-00-00 00:00:00"/>
    <s v="2024-09-02 12:14:43"/>
    <s v="2024-09-02 12:14:51"/>
    <s v="2024-09-04 14:30:33"/>
    <s v="2024-08-19"/>
    <s v="2024-08-19"/>
    <s v="2024-09-12"/>
    <s v="2024-09-16"/>
    <s v="2024-09-18"/>
    <x v="1"/>
    <s v="Cali"/>
    <s v="9225"/>
    <x v="353"/>
    <s v="LONA DICKSON MOKA VETEADO U410"/>
    <x v="4"/>
    <n v="1"/>
    <x v="0"/>
    <x v="0"/>
    <x v="0"/>
    <n v="1807465"/>
    <x v="0"/>
    <x v="0"/>
    <x v="0"/>
    <x v="4"/>
  </r>
  <r>
    <x v="688"/>
    <x v="505"/>
    <s v="MUEBLES CC CUBRIMIENTOS"/>
    <x v="0"/>
    <m/>
    <s v="2024-08-15"/>
    <s v="2024-08-15"/>
    <s v="2024-10-29 13:55:03"/>
    <s v="2024-11-15 13:13:44"/>
    <s v="2024-12-12 11:52:31"/>
    <s v="2024-12-12 11:52:59"/>
    <s v="2025-01-21 10:35:43"/>
    <s v="2024-10-30"/>
    <s v="2024-11-16"/>
    <s v="2024-12-10"/>
    <s v="2024-12-14"/>
    <s v="2024-12-16"/>
    <x v="1"/>
    <s v="Virtual"/>
    <s v="5325"/>
    <x v="33"/>
    <m/>
    <x v="5"/>
    <n v="3"/>
    <x v="0"/>
    <x v="0"/>
    <x v="0"/>
    <n v="771858"/>
    <x v="0"/>
    <x v="0"/>
    <x v="0"/>
    <x v="10"/>
  </r>
  <r>
    <x v="688"/>
    <x v="505"/>
    <s v="MUEBLES CC CUBRIMIENTOS"/>
    <x v="0"/>
    <m/>
    <s v="2024-08-15"/>
    <s v="2024-08-15"/>
    <s v="2024-10-29 13:55:03"/>
    <s v="2024-11-15 13:13:44"/>
    <s v="2024-12-12 11:52:31"/>
    <s v="2024-12-12 11:52:59"/>
    <s v="2025-01-21 10:35:43"/>
    <s v="2024-10-30"/>
    <s v="2024-11-16"/>
    <s v="2024-12-10"/>
    <s v="2024-12-14"/>
    <s v="2024-12-16"/>
    <x v="1"/>
    <s v="Virtual"/>
    <s v="5326"/>
    <x v="90"/>
    <m/>
    <x v="5"/>
    <n v="6"/>
    <x v="0"/>
    <x v="0"/>
    <x v="0"/>
    <n v="2832324"/>
    <x v="0"/>
    <x v="0"/>
    <x v="0"/>
    <x v="10"/>
  </r>
  <r>
    <x v="688"/>
    <x v="505"/>
    <s v="MUEBLES CC CUBRIMIENTOS"/>
    <x v="0"/>
    <m/>
    <s v="2024-08-15"/>
    <s v="2024-08-15"/>
    <s v="2024-10-29 13:55:03"/>
    <s v="2024-11-15 13:13:44"/>
    <s v="2024-12-12 11:52:31"/>
    <s v="2024-12-12 11:52:59"/>
    <s v="2025-01-21 10:35:43"/>
    <s v="2024-10-30"/>
    <s v="2024-11-16"/>
    <s v="2024-12-10"/>
    <s v="2024-12-14"/>
    <s v="2024-12-16"/>
    <x v="1"/>
    <s v="Virtual"/>
    <s v="9708"/>
    <x v="195"/>
    <s v="LONA DICKSON BEIGE *1.20 REF:0681"/>
    <x v="0"/>
    <n v="1"/>
    <x v="0"/>
    <x v="0"/>
    <x v="0"/>
    <n v="1128470"/>
    <x v="0"/>
    <x v="0"/>
    <x v="0"/>
    <x v="10"/>
  </r>
  <r>
    <x v="688"/>
    <x v="505"/>
    <s v="MUEBLES CC CUBRIMIENTOS"/>
    <x v="0"/>
    <m/>
    <s v="2024-08-15"/>
    <s v="2024-08-15"/>
    <s v="2024-10-29 13:55:03"/>
    <s v="2024-11-15 13:13:44"/>
    <s v="2024-12-12 11:52:31"/>
    <s v="2024-12-12 11:52:59"/>
    <s v="2025-01-21 10:35:43"/>
    <s v="2024-10-30"/>
    <s v="2024-11-16"/>
    <s v="2024-12-10"/>
    <s v="2024-12-14"/>
    <s v="2024-12-16"/>
    <x v="1"/>
    <s v="Virtual"/>
    <s v="9708"/>
    <x v="195"/>
    <s v="LONA DICKSON NARANJA F ENTERO REF:0018"/>
    <x v="0"/>
    <n v="1"/>
    <x v="0"/>
    <x v="0"/>
    <x v="0"/>
    <n v="1128470"/>
    <x v="0"/>
    <x v="0"/>
    <x v="0"/>
    <x v="10"/>
  </r>
  <r>
    <x v="688"/>
    <x v="505"/>
    <s v="MUEBLES CC CUBRIMIENTOS"/>
    <x v="0"/>
    <m/>
    <s v="2024-08-15"/>
    <s v="2024-08-15"/>
    <s v="2024-10-29 13:55:03"/>
    <s v="2024-11-15 13:13:44"/>
    <s v="2024-12-12 11:52:31"/>
    <s v="2024-12-12 11:52:59"/>
    <s v="2025-01-21 10:35:43"/>
    <s v="2024-10-30"/>
    <s v="2024-11-16"/>
    <s v="2024-12-10"/>
    <s v="2024-12-14"/>
    <s v="2024-12-16"/>
    <x v="1"/>
    <s v="Virtual"/>
    <s v="9708"/>
    <x v="195"/>
    <s v="LONA DICKSON VERDE MANZANA REF:7244"/>
    <x v="0"/>
    <n v="1"/>
    <x v="0"/>
    <x v="0"/>
    <x v="0"/>
    <n v="1128470"/>
    <x v="0"/>
    <x v="0"/>
    <x v="0"/>
    <x v="10"/>
  </r>
  <r>
    <x v="688"/>
    <x v="505"/>
    <s v="MUEBLES CC CUBRIMIENTOS"/>
    <x v="0"/>
    <m/>
    <s v="2024-08-15"/>
    <s v="2024-08-15"/>
    <s v="2024-10-29 13:55:03"/>
    <s v="2024-11-15 13:13:44"/>
    <s v="2024-12-12 11:52:31"/>
    <s v="2024-12-12 11:52:59"/>
    <s v="2025-01-21 10:35:43"/>
    <s v="2024-10-30"/>
    <s v="2024-11-16"/>
    <s v="2024-12-10"/>
    <s v="2024-12-14"/>
    <s v="2024-12-16"/>
    <x v="1"/>
    <s v="Virtual"/>
    <s v="9712"/>
    <x v="95"/>
    <s v="LONA DICKSON NARANJA F ENTERO REF:0018"/>
    <x v="0"/>
    <n v="2"/>
    <x v="0"/>
    <x v="0"/>
    <x v="0"/>
    <n v="4181742"/>
    <x v="0"/>
    <x v="0"/>
    <x v="0"/>
    <x v="10"/>
  </r>
  <r>
    <x v="688"/>
    <x v="505"/>
    <s v="MUEBLES CC CUBRIMIENTOS"/>
    <x v="0"/>
    <m/>
    <s v="2024-08-15"/>
    <s v="2024-08-15"/>
    <s v="2024-10-29 13:55:03"/>
    <s v="2024-11-15 13:13:44"/>
    <s v="2024-12-12 11:52:31"/>
    <s v="2024-12-12 11:52:59"/>
    <s v="2025-01-21 10:35:43"/>
    <s v="2024-10-30"/>
    <s v="2024-11-16"/>
    <s v="2024-12-10"/>
    <s v="2024-12-14"/>
    <s v="2024-12-16"/>
    <x v="1"/>
    <s v="Virtual"/>
    <s v="9712"/>
    <x v="95"/>
    <s v="LONA DICKSON VERDE MANZANA REF:7244"/>
    <x v="0"/>
    <n v="2"/>
    <x v="0"/>
    <x v="0"/>
    <x v="0"/>
    <n v="4181742"/>
    <x v="0"/>
    <x v="0"/>
    <x v="0"/>
    <x v="10"/>
  </r>
  <r>
    <x v="688"/>
    <x v="505"/>
    <s v="MUEBLES CC CUBRIMIENTOS"/>
    <x v="0"/>
    <m/>
    <s v="2024-08-15"/>
    <s v="2024-08-15"/>
    <s v="2024-10-29 13:55:03"/>
    <s v="2024-11-15 13:13:44"/>
    <s v="2024-12-12 11:52:31"/>
    <s v="2024-12-12 11:52:59"/>
    <s v="2025-01-21 10:35:43"/>
    <s v="2024-10-30"/>
    <s v="2024-11-16"/>
    <s v="2024-12-10"/>
    <s v="2024-12-14"/>
    <s v="2024-12-16"/>
    <x v="1"/>
    <s v="Virtual"/>
    <s v="9712"/>
    <x v="95"/>
    <s v="LONA DICKSON BEIGE *1.20 REF:0681"/>
    <x v="0"/>
    <n v="2"/>
    <x v="0"/>
    <x v="0"/>
    <x v="0"/>
    <n v="4181742"/>
    <x v="0"/>
    <x v="0"/>
    <x v="0"/>
    <x v="10"/>
  </r>
  <r>
    <x v="688"/>
    <x v="505"/>
    <s v="MUEBLES CC CUBRIMIENTOS"/>
    <x v="0"/>
    <m/>
    <s v="2024-08-15"/>
    <s v="2024-08-15"/>
    <s v="2024-10-29 13:55:03"/>
    <s v="2024-11-15 13:13:44"/>
    <s v="2024-12-12 11:52:31"/>
    <s v="2024-12-12 11:52:59"/>
    <s v="2025-01-21 10:35:43"/>
    <s v="2024-10-30"/>
    <s v="2024-11-16"/>
    <s v="2024-12-10"/>
    <s v="2024-12-14"/>
    <s v="2024-12-16"/>
    <x v="1"/>
    <s v="Virtual"/>
    <s v="PUBL01"/>
    <x v="117"/>
    <m/>
    <x v="0"/>
    <n v="12"/>
    <x v="20"/>
    <x v="3"/>
    <x v="0"/>
    <n v="2280096"/>
    <x v="0"/>
    <x v="0"/>
    <x v="0"/>
    <x v="10"/>
  </r>
  <r>
    <x v="688"/>
    <x v="505"/>
    <s v="MUEBLES CC CUBRIMIENTOS"/>
    <x v="0"/>
    <m/>
    <s v="2024-08-15"/>
    <s v="2024-08-15"/>
    <s v="2024-10-29 13:55:03"/>
    <s v="2024-11-15 13:13:44"/>
    <s v="2024-12-12 11:52:31"/>
    <s v="2024-12-12 11:52:59"/>
    <s v="2025-01-21 10:35:43"/>
    <s v="2024-10-30"/>
    <s v="2024-11-16"/>
    <s v="2024-12-10"/>
    <s v="2024-12-14"/>
    <s v="2024-12-16"/>
    <x v="1"/>
    <s v="Virtual"/>
    <s v="PUBL01"/>
    <x v="117"/>
    <m/>
    <x v="0"/>
    <n v="24"/>
    <x v="1"/>
    <x v="23"/>
    <x v="0"/>
    <n v="10260432"/>
    <x v="0"/>
    <x v="0"/>
    <x v="0"/>
    <x v="10"/>
  </r>
  <r>
    <x v="688"/>
    <x v="505"/>
    <s v="MUEBLES CC CUBRIMIENTOS"/>
    <x v="0"/>
    <m/>
    <s v="2024-08-15"/>
    <s v="2024-08-15"/>
    <s v="2024-10-29 13:55:03"/>
    <s v="2024-11-15 13:13:44"/>
    <s v="2024-12-12 11:52:31"/>
    <s v="2024-12-12 11:52:59"/>
    <s v="2025-01-21 10:35:43"/>
    <s v="2024-10-30"/>
    <s v="2024-11-16"/>
    <s v="2024-12-10"/>
    <s v="2024-12-14"/>
    <s v="2024-12-16"/>
    <x v="1"/>
    <s v="Virtual"/>
    <s v="TRANSP07"/>
    <x v="47"/>
    <m/>
    <x v="0"/>
    <n v="1"/>
    <x v="0"/>
    <x v="0"/>
    <x v="0"/>
    <n v="800604"/>
    <x v="0"/>
    <x v="0"/>
    <x v="0"/>
    <x v="10"/>
  </r>
  <r>
    <x v="689"/>
    <x v="506"/>
    <s v="CUBRIMIENTO"/>
    <x v="0"/>
    <m/>
    <s v="2024-08-15"/>
    <s v="2024-08-16"/>
    <s v="2024-08-21 14:28:58"/>
    <s v="0000-00-00 00:00:00"/>
    <s v="2024-09-10 17:05:01"/>
    <s v="2024-09-10 17:05:08"/>
    <s v="0000-00-00 00:00:00"/>
    <s v="2024-08-20"/>
    <s v="2024-08-20"/>
    <s v="2024-09-03"/>
    <s v="2024-09-06"/>
    <s v="2024-09-06"/>
    <x v="0"/>
    <s v="Cali"/>
    <s v="REP035"/>
    <x v="45"/>
    <m/>
    <x v="0"/>
    <n v="1"/>
    <x v="0"/>
    <x v="0"/>
    <x v="0"/>
    <n v="200000"/>
    <x v="0"/>
    <x v="0"/>
    <x v="0"/>
    <x v="4"/>
  </r>
  <r>
    <x v="690"/>
    <x v="507"/>
    <s v="CUBRIMIENTO"/>
    <x v="0"/>
    <m/>
    <s v="2024-08-15"/>
    <s v="2024-08-22"/>
    <s v="2024-08-27 14:56:13"/>
    <s v="2024-09-10 14:16:03"/>
    <s v="2024-11-13 15:01:55"/>
    <s v="2024-11-21 12:52:00"/>
    <s v="2025-01-18 12:20:50"/>
    <s v="2024-08-30"/>
    <s v="2024-09-13"/>
    <s v="2024-11-10"/>
    <s v="2024-11-19"/>
    <s v="2025-01-16"/>
    <x v="1"/>
    <s v="Barranquilla"/>
    <s v="27245"/>
    <x v="665"/>
    <m/>
    <x v="0"/>
    <n v="6"/>
    <x v="0"/>
    <x v="0"/>
    <x v="0"/>
    <n v="384000"/>
    <x v="0"/>
    <x v="0"/>
    <x v="0"/>
    <x v="3"/>
  </r>
  <r>
    <x v="690"/>
    <x v="507"/>
    <s v="CUBRIMIENTO"/>
    <x v="0"/>
    <m/>
    <s v="2024-08-15"/>
    <s v="2024-08-22"/>
    <s v="2024-08-27 14:56:13"/>
    <s v="2024-09-10 14:16:03"/>
    <s v="2024-11-13 15:01:55"/>
    <s v="2024-11-21 12:52:00"/>
    <s v="2025-01-18 12:20:50"/>
    <s v="2024-08-30"/>
    <s v="2024-09-13"/>
    <s v="2024-11-10"/>
    <s v="2024-11-19"/>
    <s v="2025-01-16"/>
    <x v="1"/>
    <s v="Barranquilla"/>
    <s v="27249"/>
    <x v="64"/>
    <m/>
    <x v="0"/>
    <n v="3"/>
    <x v="0"/>
    <x v="0"/>
    <x v="0"/>
    <n v="441246"/>
    <x v="0"/>
    <x v="0"/>
    <x v="0"/>
    <x v="3"/>
  </r>
  <r>
    <x v="690"/>
    <x v="507"/>
    <s v="CUBRIMIENTO"/>
    <x v="0"/>
    <m/>
    <s v="2024-08-15"/>
    <s v="2024-08-22"/>
    <s v="2024-08-27 14:56:13"/>
    <s v="2024-09-10 14:16:03"/>
    <s v="2024-11-13 15:01:55"/>
    <s v="2024-11-21 12:52:00"/>
    <s v="2025-01-18 12:20:50"/>
    <s v="2024-08-30"/>
    <s v="2024-09-13"/>
    <s v="2024-11-10"/>
    <s v="2024-11-19"/>
    <s v="2025-01-16"/>
    <x v="1"/>
    <s v="Barranquilla"/>
    <s v="6543"/>
    <x v="123"/>
    <m/>
    <x v="0"/>
    <n v="3"/>
    <x v="0"/>
    <x v="0"/>
    <x v="0"/>
    <n v="149760"/>
    <x v="0"/>
    <x v="0"/>
    <x v="0"/>
    <x v="3"/>
  </r>
  <r>
    <x v="690"/>
    <x v="507"/>
    <s v="CUBRIMIENTO"/>
    <x v="0"/>
    <m/>
    <s v="2024-08-15"/>
    <s v="2024-08-22"/>
    <s v="2024-08-27 14:56:13"/>
    <s v="2024-09-10 14:16:03"/>
    <s v="2024-11-13 15:01:55"/>
    <s v="2024-11-21 12:52:00"/>
    <s v="2025-01-18 12:20:50"/>
    <s v="2024-08-30"/>
    <s v="2024-09-13"/>
    <s v="2024-11-10"/>
    <s v="2024-11-19"/>
    <s v="2025-01-16"/>
    <x v="1"/>
    <s v="Barranquilla"/>
    <s v="9459"/>
    <x v="666"/>
    <m/>
    <x v="0"/>
    <n v="3"/>
    <x v="0"/>
    <x v="0"/>
    <x v="0"/>
    <n v="72000"/>
    <x v="0"/>
    <x v="0"/>
    <x v="0"/>
    <x v="3"/>
  </r>
  <r>
    <x v="690"/>
    <x v="507"/>
    <s v="CUBRIMIENTO"/>
    <x v="0"/>
    <m/>
    <s v="2024-08-15"/>
    <s v="2024-08-22"/>
    <s v="2024-08-27 14:56:13"/>
    <s v="2024-09-10 14:16:03"/>
    <s v="2024-11-13 15:01:55"/>
    <s v="2024-11-21 12:52:00"/>
    <s v="2025-01-18 12:20:50"/>
    <s v="2024-08-30"/>
    <s v="2024-09-13"/>
    <s v="2024-11-10"/>
    <s v="2024-11-19"/>
    <s v="2025-01-16"/>
    <x v="1"/>
    <s v="Barranquilla"/>
    <s v="9459"/>
    <x v="666"/>
    <m/>
    <x v="0"/>
    <n v="5"/>
    <x v="0"/>
    <x v="0"/>
    <x v="0"/>
    <n v="120000"/>
    <x v="0"/>
    <x v="0"/>
    <x v="0"/>
    <x v="3"/>
  </r>
  <r>
    <x v="690"/>
    <x v="507"/>
    <s v="CUBRIMIENTO"/>
    <x v="0"/>
    <m/>
    <s v="2024-08-15"/>
    <s v="2024-08-22"/>
    <s v="2024-08-27 14:56:13"/>
    <s v="2024-09-10 14:16:03"/>
    <s v="2024-11-13 15:01:55"/>
    <s v="2024-11-21 12:52:00"/>
    <s v="2025-01-18 12:20:50"/>
    <s v="2024-08-30"/>
    <s v="2024-09-13"/>
    <s v="2024-11-10"/>
    <s v="2024-11-19"/>
    <s v="2025-01-16"/>
    <x v="1"/>
    <s v="Barranquilla"/>
    <s v="9459"/>
    <x v="666"/>
    <m/>
    <x v="0"/>
    <n v="3"/>
    <x v="0"/>
    <x v="0"/>
    <x v="0"/>
    <n v="67500"/>
    <x v="0"/>
    <x v="0"/>
    <x v="0"/>
    <x v="3"/>
  </r>
  <r>
    <x v="690"/>
    <x v="507"/>
    <s v="CUBRIMIENTO"/>
    <x v="0"/>
    <m/>
    <s v="2024-08-15"/>
    <s v="2024-08-22"/>
    <s v="2024-08-27 14:56:13"/>
    <s v="2024-09-10 14:16:03"/>
    <s v="2024-11-13 15:01:55"/>
    <s v="2024-11-21 12:52:00"/>
    <s v="2025-01-18 12:20:50"/>
    <s v="2024-08-30"/>
    <s v="2024-09-13"/>
    <s v="2024-11-10"/>
    <s v="2024-11-19"/>
    <s v="2025-01-16"/>
    <x v="1"/>
    <s v="Barranquilla"/>
    <s v="BANF02"/>
    <x v="548"/>
    <s v="LONA DICKSON NEGRO FONDO ENT REF:6028"/>
    <x v="3"/>
    <n v="1"/>
    <x v="113"/>
    <x v="10"/>
    <x v="15"/>
    <n v="2669505"/>
    <x v="0"/>
    <x v="0"/>
    <x v="0"/>
    <x v="3"/>
  </r>
  <r>
    <x v="690"/>
    <x v="507"/>
    <s v="CUBRIMIENTO"/>
    <x v="0"/>
    <m/>
    <s v="2024-08-15"/>
    <s v="2024-08-22"/>
    <s v="2024-08-27 14:56:13"/>
    <s v="2024-09-10 14:16:03"/>
    <s v="2024-11-13 15:01:55"/>
    <s v="2024-11-21 12:52:00"/>
    <s v="2025-01-18 12:20:50"/>
    <s v="2024-08-30"/>
    <s v="2024-09-13"/>
    <s v="2024-11-10"/>
    <s v="2024-11-19"/>
    <s v="2025-01-16"/>
    <x v="1"/>
    <s v="Barranquilla"/>
    <s v="BANF02"/>
    <x v="548"/>
    <s v="LONA DICKSON NEGRO FONDO ENT REF:6028"/>
    <x v="3"/>
    <n v="1"/>
    <x v="8"/>
    <x v="10"/>
    <x v="15"/>
    <n v="1569702"/>
    <x v="0"/>
    <x v="0"/>
    <x v="0"/>
    <x v="3"/>
  </r>
  <r>
    <x v="690"/>
    <x v="507"/>
    <s v="CUBRIMIENTO"/>
    <x v="0"/>
    <m/>
    <s v="2024-08-15"/>
    <s v="2024-08-22"/>
    <s v="2024-08-27 14:56:13"/>
    <s v="2024-09-10 14:16:03"/>
    <s v="2024-11-13 15:01:55"/>
    <s v="2024-11-21 12:52:00"/>
    <s v="2025-01-18 12:20:50"/>
    <s v="2024-08-30"/>
    <s v="2024-09-13"/>
    <s v="2024-11-10"/>
    <s v="2024-11-19"/>
    <s v="2025-01-16"/>
    <x v="1"/>
    <s v="Barranquilla"/>
    <s v="BANF02"/>
    <x v="548"/>
    <s v="LONA DICKSON NEGRO FONDO ENT REF:6028"/>
    <x v="3"/>
    <n v="2"/>
    <x v="49"/>
    <x v="10"/>
    <x v="15"/>
    <n v="2199604"/>
    <x v="0"/>
    <x v="0"/>
    <x v="0"/>
    <x v="3"/>
  </r>
  <r>
    <x v="690"/>
    <x v="507"/>
    <s v="CUBRIMIENTO"/>
    <x v="0"/>
    <m/>
    <s v="2024-08-15"/>
    <s v="2024-08-22"/>
    <s v="2024-08-27 14:56:13"/>
    <s v="2024-09-10 14:16:03"/>
    <s v="2024-11-13 15:01:55"/>
    <s v="2024-11-21 12:52:00"/>
    <s v="2025-01-18 12:20:50"/>
    <s v="2024-08-30"/>
    <s v="2024-09-13"/>
    <s v="2024-11-10"/>
    <s v="2024-11-19"/>
    <s v="2025-01-16"/>
    <x v="1"/>
    <s v="Barranquilla"/>
    <s v="TRANSP06"/>
    <x v="59"/>
    <m/>
    <x v="0"/>
    <n v="1"/>
    <x v="0"/>
    <x v="0"/>
    <x v="0"/>
    <n v="120000"/>
    <x v="0"/>
    <x v="1"/>
    <x v="1"/>
    <x v="3"/>
  </r>
  <r>
    <x v="691"/>
    <x v="508"/>
    <s v="CUBRIMIENTO"/>
    <x v="0"/>
    <m/>
    <s v="2024-08-15"/>
    <s v="2024-08-21"/>
    <s v="2024-08-27 09:40:44"/>
    <s v="2024-08-30 15:44:57"/>
    <s v="2024-11-13 14:48:37"/>
    <s v="2024-11-30 15:45:58"/>
    <s v="2024-12-24 08:48:15"/>
    <s v="2024-08-27"/>
    <s v="2024-08-31"/>
    <s v="2024-11-14"/>
    <s v="2024-12-01"/>
    <s v="2024-12-07"/>
    <x v="3"/>
    <s v="Virtual"/>
    <s v="27249"/>
    <x v="64"/>
    <m/>
    <x v="0"/>
    <n v="1"/>
    <x v="0"/>
    <x v="0"/>
    <x v="0"/>
    <n v="183852"/>
    <x v="0"/>
    <x v="0"/>
    <x v="0"/>
    <x v="3"/>
  </r>
  <r>
    <x v="691"/>
    <x v="508"/>
    <s v="CUBRIMIENTO"/>
    <x v="0"/>
    <m/>
    <s v="2024-08-15"/>
    <s v="2024-08-21"/>
    <s v="2024-08-27 09:40:44"/>
    <s v="2024-08-30 15:44:57"/>
    <s v="2024-11-13 14:48:37"/>
    <s v="2024-11-30 15:45:58"/>
    <s v="2024-12-24 08:48:15"/>
    <s v="2024-08-27"/>
    <s v="2024-08-31"/>
    <s v="2024-11-14"/>
    <s v="2024-12-01"/>
    <s v="2024-12-07"/>
    <x v="3"/>
    <s v="Virtual"/>
    <s v="SERV03"/>
    <x v="9"/>
    <m/>
    <x v="0"/>
    <n v="1"/>
    <x v="0"/>
    <x v="0"/>
    <x v="0"/>
    <n v="775000"/>
    <x v="0"/>
    <x v="1"/>
    <x v="1"/>
    <x v="3"/>
  </r>
  <r>
    <x v="691"/>
    <x v="508"/>
    <s v="CUBRIMIENTO"/>
    <x v="0"/>
    <m/>
    <s v="2024-08-15"/>
    <s v="2024-08-21"/>
    <s v="2024-08-27 09:40:44"/>
    <s v="2024-08-30 15:44:57"/>
    <s v="2024-11-13 14:48:37"/>
    <s v="2024-11-30 15:45:58"/>
    <s v="2024-12-24 08:48:15"/>
    <s v="2024-08-27"/>
    <s v="2024-08-31"/>
    <s v="2024-11-14"/>
    <s v="2024-12-01"/>
    <s v="2024-12-07"/>
    <x v="3"/>
    <s v="Virtual"/>
    <s v="SOMB03"/>
    <x v="161"/>
    <s v="LONA DICKSON NEGRO FONDO ENT REF:6028"/>
    <x v="3"/>
    <n v="1"/>
    <x v="168"/>
    <x v="0"/>
    <x v="1"/>
    <n v="9388485"/>
    <x v="0"/>
    <x v="6"/>
    <x v="8"/>
    <x v="3"/>
  </r>
  <r>
    <x v="692"/>
    <x v="509"/>
    <s v="CUBRIMIENTO"/>
    <x v="0"/>
    <m/>
    <s v="2024-08-15"/>
    <s v="2024-08-16"/>
    <s v="2024-08-21 14:05:56"/>
    <s v="0000-00-00 00:00:00"/>
    <s v="2024-08-21 14:07:17"/>
    <s v="2024-08-21 14:07:42"/>
    <s v="2024-08-21 18:33:37"/>
    <s v="2024-08-20"/>
    <s v="2024-08-20"/>
    <s v="2024-08-21"/>
    <s v="2024-08-22"/>
    <s v="2024-08-23"/>
    <x v="3"/>
    <s v="Cali"/>
    <s v="7136"/>
    <x v="441"/>
    <m/>
    <x v="0"/>
    <n v="1"/>
    <x v="0"/>
    <x v="0"/>
    <x v="0"/>
    <n v="350000"/>
    <x v="0"/>
    <x v="1"/>
    <x v="1"/>
    <x v="7"/>
  </r>
  <r>
    <x v="693"/>
    <x v="510"/>
    <s v="CUBRIMIENTO"/>
    <x v="0"/>
    <m/>
    <s v="2024-08-16"/>
    <s v="2024-08-29"/>
    <s v="2024-09-10 15:15:53"/>
    <s v="2024-09-13 07:49:50"/>
    <s v="2024-09-17 14:45:18"/>
    <s v="2024-09-21 11:13:56"/>
    <s v="2024-09-23 11:08:13"/>
    <s v="2024-09-02"/>
    <s v="2024-09-12"/>
    <s v="0000-00-00"/>
    <s v="2024-09-26"/>
    <s v="2024-10-08"/>
    <x v="1"/>
    <s v="Virtual"/>
    <s v="ESTRUC ACERO ESP02"/>
    <x v="667"/>
    <m/>
    <x v="0"/>
    <n v="3"/>
    <x v="0"/>
    <x v="0"/>
    <x v="0"/>
    <n v="0"/>
    <x v="0"/>
    <x v="0"/>
    <x v="0"/>
    <x v="11"/>
  </r>
  <r>
    <x v="693"/>
    <x v="510"/>
    <s v="CUBRIMIENTO"/>
    <x v="0"/>
    <m/>
    <s v="2024-08-16"/>
    <s v="2024-08-29"/>
    <s v="2024-09-10 15:15:53"/>
    <s v="2024-09-13 07:49:50"/>
    <s v="2024-09-17 14:45:18"/>
    <s v="2024-09-21 11:13:56"/>
    <s v="2024-09-23 11:08:13"/>
    <s v="2024-09-02"/>
    <s v="2024-09-12"/>
    <s v="0000-00-00"/>
    <s v="2024-09-26"/>
    <s v="2024-10-08"/>
    <x v="1"/>
    <s v="Virtual"/>
    <s v="FZIPP01"/>
    <x v="357"/>
    <s v="PERGOSCREEN NEGRO 3M EB4841 G6-7 430GR"/>
    <x v="3"/>
    <n v="3"/>
    <x v="169"/>
    <x v="24"/>
    <x v="0"/>
    <n v="0"/>
    <x v="0"/>
    <x v="13"/>
    <x v="0"/>
    <x v="11"/>
  </r>
  <r>
    <x v="693"/>
    <x v="510"/>
    <s v="CUBRIMIENTO"/>
    <x v="0"/>
    <m/>
    <s v="2024-08-16"/>
    <s v="2024-08-29"/>
    <s v="2024-09-10 15:15:53"/>
    <s v="2024-09-13 07:49:50"/>
    <s v="2024-09-17 14:45:18"/>
    <s v="2024-09-21 11:13:56"/>
    <s v="2024-09-23 11:08:13"/>
    <s v="2024-09-02"/>
    <s v="2024-09-12"/>
    <s v="0000-00-00"/>
    <s v="2024-09-26"/>
    <s v="2024-10-08"/>
    <x v="1"/>
    <s v="Virtual"/>
    <s v="PTEKROM04"/>
    <x v="668"/>
    <s v="LONA PERGOTEX BLACKOUT BLANCA 3 M"/>
    <x v="3"/>
    <n v="1"/>
    <x v="13"/>
    <x v="0"/>
    <x v="98"/>
    <n v="0"/>
    <x v="0"/>
    <x v="4"/>
    <x v="4"/>
    <x v="11"/>
  </r>
  <r>
    <x v="693"/>
    <x v="510"/>
    <s v="CUBRIMIENTO"/>
    <x v="0"/>
    <m/>
    <s v="2024-08-16"/>
    <s v="2024-08-29"/>
    <s v="2024-09-10 15:15:53"/>
    <s v="2024-09-13 07:49:50"/>
    <s v="2024-09-17 14:45:18"/>
    <s v="2024-09-21 11:13:56"/>
    <s v="2024-09-23 11:08:13"/>
    <s v="2024-09-02"/>
    <s v="2024-09-12"/>
    <s v="0000-00-00"/>
    <s v="2024-09-26"/>
    <s v="2024-10-08"/>
    <x v="1"/>
    <s v="Virtual"/>
    <s v="SPOT16"/>
    <x v="636"/>
    <m/>
    <x v="0"/>
    <n v="1"/>
    <x v="0"/>
    <x v="0"/>
    <x v="0"/>
    <n v="0"/>
    <x v="0"/>
    <x v="0"/>
    <x v="0"/>
    <x v="11"/>
  </r>
  <r>
    <x v="693"/>
    <x v="510"/>
    <s v="CUBRIMIENTO"/>
    <x v="0"/>
    <m/>
    <s v="2024-08-16"/>
    <s v="2024-08-29"/>
    <s v="2024-09-10 15:15:53"/>
    <s v="2024-09-13 07:49:50"/>
    <s v="2024-09-17 14:45:18"/>
    <s v="2024-09-21 11:13:56"/>
    <s v="2024-09-23 11:08:13"/>
    <s v="2024-09-02"/>
    <s v="2024-09-12"/>
    <s v="0000-00-00"/>
    <s v="2024-09-26"/>
    <s v="2024-10-08"/>
    <x v="1"/>
    <s v="Virtual"/>
    <s v="SPOT27"/>
    <x v="669"/>
    <m/>
    <x v="0"/>
    <n v="1"/>
    <x v="0"/>
    <x v="0"/>
    <x v="0"/>
    <n v="0"/>
    <x v="0"/>
    <x v="0"/>
    <x v="0"/>
    <x v="11"/>
  </r>
  <r>
    <x v="694"/>
    <x v="123"/>
    <s v="CUBRIMIENTO"/>
    <x v="0"/>
    <m/>
    <s v="2024-08-16"/>
    <s v="2024-08-16"/>
    <s v="2024-08-16 14:45:27"/>
    <s v="0000-00-00 00:00:00"/>
    <s v="2024-08-16 14:45:43"/>
    <s v="2024-08-21 08:21:26"/>
    <s v="0000-00-00 00:00:00"/>
    <s v="2024-08-19"/>
    <s v="2024-08-19"/>
    <s v="2024-08-20"/>
    <s v="2024-08-22"/>
    <s v="2024-08-22"/>
    <x v="0"/>
    <s v="Toscany"/>
    <s v="12788"/>
    <x v="586"/>
    <m/>
    <x v="0"/>
    <n v="1.1000000000000001"/>
    <x v="0"/>
    <x v="0"/>
    <x v="0"/>
    <n v="171600"/>
    <x v="0"/>
    <x v="0"/>
    <x v="0"/>
    <x v="7"/>
  </r>
  <r>
    <x v="695"/>
    <x v="511"/>
    <s v="CUBRIMIENTO"/>
    <x v="0"/>
    <m/>
    <s v="2024-08-16"/>
    <s v="2024-08-20"/>
    <s v="2024-08-20 11:42:26"/>
    <s v="0000-00-00 00:00:00"/>
    <s v="2024-08-20 11:42:31"/>
    <s v="2024-08-21 17:02:16"/>
    <s v="0000-00-00 00:00:00"/>
    <s v="2024-08-21"/>
    <s v="2024-08-21"/>
    <s v="2024-08-23"/>
    <s v="2024-08-26"/>
    <s v="2024-08-26"/>
    <x v="3"/>
    <s v="Toscany"/>
    <s v="21308"/>
    <x v="456"/>
    <m/>
    <x v="0"/>
    <n v="7"/>
    <x v="0"/>
    <x v="0"/>
    <x v="0"/>
    <n v="368200"/>
    <x v="0"/>
    <x v="0"/>
    <x v="0"/>
    <x v="7"/>
  </r>
  <r>
    <x v="696"/>
    <x v="512"/>
    <s v="MUEBLES CC CUBRIMIENTOS"/>
    <x v="0"/>
    <m/>
    <s v="2024-08-16"/>
    <s v="2024-08-23"/>
    <s v="2024-08-23 11:25:34"/>
    <s v="0000-00-00 00:00:00"/>
    <s v="2024-09-04 11:43:16"/>
    <s v="2024-09-10 17:49:14"/>
    <s v="0000-00-00 00:00:00"/>
    <s v="2024-08-27"/>
    <s v="2024-08-27"/>
    <s v="2024-09-04"/>
    <s v="2024-09-06"/>
    <s v="2024-09-06"/>
    <x v="3"/>
    <s v="Cali"/>
    <s v="REP046"/>
    <x v="278"/>
    <m/>
    <x v="0"/>
    <n v="3"/>
    <x v="0"/>
    <x v="0"/>
    <x v="0"/>
    <n v="1290000"/>
    <x v="0"/>
    <x v="0"/>
    <x v="0"/>
    <x v="4"/>
  </r>
  <r>
    <x v="696"/>
    <x v="512"/>
    <s v="MUEBLES CC CUBRIMIENTOS"/>
    <x v="0"/>
    <m/>
    <s v="2024-08-16"/>
    <s v="2024-08-23"/>
    <s v="2024-08-23 11:25:34"/>
    <s v="0000-00-00 00:00:00"/>
    <s v="2024-09-04 11:43:16"/>
    <s v="2024-09-10 17:49:14"/>
    <s v="0000-00-00 00:00:00"/>
    <s v="2024-08-27"/>
    <s v="2024-08-27"/>
    <s v="2024-09-04"/>
    <s v="2024-09-06"/>
    <s v="2024-09-06"/>
    <x v="3"/>
    <s v="Cali"/>
    <s v="REP046"/>
    <x v="278"/>
    <m/>
    <x v="0"/>
    <n v="1"/>
    <x v="0"/>
    <x v="0"/>
    <x v="0"/>
    <n v="120000"/>
    <x v="0"/>
    <x v="0"/>
    <x v="0"/>
    <x v="4"/>
  </r>
  <r>
    <x v="697"/>
    <x v="513"/>
    <s v="CUBRIMIENTO"/>
    <x v="0"/>
    <m/>
    <s v="2024-08-16"/>
    <s v="2024-08-16"/>
    <s v="2024-08-16 13:13:32"/>
    <s v="0000-00-00 00:00:00"/>
    <s v="2024-08-16 13:13:49"/>
    <s v="2024-08-29 08:52:25"/>
    <s v="0000-00-00 00:00:00"/>
    <s v="2024-08-19"/>
    <s v="2024-08-19"/>
    <s v="2024-08-21"/>
    <s v="2024-08-22"/>
    <s v="2024-08-22"/>
    <x v="0"/>
    <s v="Toscany"/>
    <s v="21308"/>
    <x v="456"/>
    <m/>
    <x v="0"/>
    <n v="12"/>
    <x v="0"/>
    <x v="0"/>
    <x v="0"/>
    <n v="631200"/>
    <x v="0"/>
    <x v="0"/>
    <x v="0"/>
    <x v="7"/>
  </r>
  <r>
    <x v="698"/>
    <x v="514"/>
    <s v="MUEBLES CC CUBRIMIENTOS"/>
    <x v="0"/>
    <m/>
    <s v="2024-08-16"/>
    <s v="2024-10-09"/>
    <s v="2024-10-15 14:36:46"/>
    <s v="0000-00-00 00:00:00"/>
    <s v="2024-10-31 11:57:13"/>
    <s v="2024-11-01 14:57:25"/>
    <s v="2024-12-17 10:40:47"/>
    <s v="2024-10-10"/>
    <s v="2024-10-10"/>
    <s v="2024-11-06"/>
    <s v="2024-11-14"/>
    <s v="2024-12-17"/>
    <x v="1"/>
    <s v="Barranquilla"/>
    <s v="1739"/>
    <x v="175"/>
    <s v="LONA DICKSON CRUDO REF:6020"/>
    <x v="0"/>
    <n v="18"/>
    <x v="0"/>
    <x v="0"/>
    <x v="0"/>
    <n v="17644482"/>
    <x v="0"/>
    <x v="2"/>
    <x v="0"/>
    <x v="3"/>
  </r>
  <r>
    <x v="698"/>
    <x v="514"/>
    <s v="MUEBLES CC CUBRIMIENTOS"/>
    <x v="0"/>
    <m/>
    <s v="2024-08-16"/>
    <s v="2024-10-09"/>
    <s v="2024-10-15 14:36:46"/>
    <s v="0000-00-00 00:00:00"/>
    <s v="2024-10-31 11:57:13"/>
    <s v="2024-11-01 14:57:25"/>
    <s v="2024-12-17 10:40:47"/>
    <s v="2024-10-10"/>
    <s v="2024-10-10"/>
    <s v="2024-11-06"/>
    <s v="2024-11-14"/>
    <s v="2024-12-17"/>
    <x v="1"/>
    <s v="Barranquilla"/>
    <s v="TRANSP11"/>
    <x v="177"/>
    <m/>
    <x v="0"/>
    <n v="1"/>
    <x v="0"/>
    <x v="0"/>
    <x v="0"/>
    <n v="850000"/>
    <x v="0"/>
    <x v="0"/>
    <x v="0"/>
    <x v="3"/>
  </r>
  <r>
    <x v="699"/>
    <x v="515"/>
    <s v="MUEBLES CC CUBRIMIENTOS"/>
    <x v="0"/>
    <m/>
    <s v="2024-07-27"/>
    <s v="2024-12-09"/>
    <s v="2024-12-10 11:46:39"/>
    <s v="0000-00-00 00:00:00"/>
    <s v="2025-01-28 07:19:38"/>
    <s v="2025-01-28 10:21:28"/>
    <s v="2025-02-13 16:50:13"/>
    <s v="2024-12-11"/>
    <s v="2024-12-11"/>
    <s v="2025-01-02"/>
    <s v="2025-01-06"/>
    <s v="2025-01-11"/>
    <x v="3"/>
    <s v="Cali"/>
    <s v="100231"/>
    <x v="79"/>
    <s v="LONA DICKSON BEIGE *1.20 REF:0681"/>
    <x v="0"/>
    <n v="1"/>
    <x v="0"/>
    <x v="0"/>
    <x v="0"/>
    <n v="3520504"/>
    <x v="0"/>
    <x v="2"/>
    <x v="0"/>
    <x v="12"/>
  </r>
  <r>
    <x v="699"/>
    <x v="515"/>
    <s v="MUEBLES CC CUBRIMIENTOS"/>
    <x v="0"/>
    <m/>
    <s v="2024-07-27"/>
    <s v="2024-12-09"/>
    <s v="2024-12-10 11:46:39"/>
    <s v="0000-00-00 00:00:00"/>
    <s v="2025-01-28 07:19:38"/>
    <s v="2025-01-28 10:21:28"/>
    <s v="2025-02-13 16:50:13"/>
    <s v="2024-12-11"/>
    <s v="2024-12-11"/>
    <s v="2025-01-02"/>
    <s v="2025-01-06"/>
    <s v="2025-01-11"/>
    <x v="3"/>
    <s v="Cali"/>
    <s v="100232"/>
    <x v="293"/>
    <s v="LONA DICKSON BEIGE *1.20 REF:0681"/>
    <x v="0"/>
    <n v="1"/>
    <x v="0"/>
    <x v="0"/>
    <x v="0"/>
    <n v="2657496"/>
    <x v="0"/>
    <x v="2"/>
    <x v="0"/>
    <x v="12"/>
  </r>
  <r>
    <x v="699"/>
    <x v="515"/>
    <s v="MUEBLES CC CUBRIMIENTOS"/>
    <x v="0"/>
    <m/>
    <s v="2024-07-27"/>
    <s v="2024-12-09"/>
    <s v="2024-12-10 11:46:39"/>
    <s v="0000-00-00 00:00:00"/>
    <s v="2025-01-28 07:19:38"/>
    <s v="2025-01-28 10:21:28"/>
    <s v="2025-02-13 16:50:13"/>
    <s v="2024-12-11"/>
    <s v="2024-12-11"/>
    <s v="2025-01-02"/>
    <s v="2025-01-06"/>
    <s v="2025-01-11"/>
    <x v="3"/>
    <s v="Cali"/>
    <s v="100235"/>
    <x v="217"/>
    <s v="LONA DICKSON BEIGE *1.20 REF:0681"/>
    <x v="0"/>
    <n v="1"/>
    <x v="0"/>
    <x v="0"/>
    <x v="0"/>
    <n v="3818778"/>
    <x v="0"/>
    <x v="2"/>
    <x v="0"/>
    <x v="12"/>
  </r>
  <r>
    <x v="699"/>
    <x v="515"/>
    <s v="MUEBLES CC CUBRIMIENTOS"/>
    <x v="0"/>
    <m/>
    <s v="2024-07-27"/>
    <s v="2024-12-09"/>
    <s v="2024-12-10 11:46:39"/>
    <s v="0000-00-00 00:00:00"/>
    <s v="2025-01-28 07:19:38"/>
    <s v="2025-01-28 10:21:28"/>
    <s v="2025-02-13 16:50:13"/>
    <s v="2024-12-11"/>
    <s v="2024-12-11"/>
    <s v="2025-01-02"/>
    <s v="2025-01-06"/>
    <s v="2025-01-11"/>
    <x v="3"/>
    <s v="Cali"/>
    <s v="100236"/>
    <x v="162"/>
    <s v="LONA DICKSON BEIGE *1.20 REF:0681"/>
    <x v="0"/>
    <n v="1"/>
    <x v="0"/>
    <x v="0"/>
    <x v="0"/>
    <n v="4775707"/>
    <x v="0"/>
    <x v="2"/>
    <x v="0"/>
    <x v="12"/>
  </r>
  <r>
    <x v="699"/>
    <x v="515"/>
    <s v="MUEBLES CC CUBRIMIENTOS"/>
    <x v="0"/>
    <m/>
    <s v="2024-07-27"/>
    <s v="2024-12-09"/>
    <s v="2024-12-10 11:46:39"/>
    <s v="0000-00-00 00:00:00"/>
    <s v="2025-01-28 07:19:38"/>
    <s v="2025-01-28 10:21:28"/>
    <s v="2025-02-13 16:50:13"/>
    <s v="2024-12-11"/>
    <s v="2024-12-11"/>
    <s v="2025-01-02"/>
    <s v="2025-01-06"/>
    <s v="2025-01-11"/>
    <x v="3"/>
    <s v="Cali"/>
    <s v="100260"/>
    <x v="81"/>
    <s v="LONA DICKSON BEIGE *1.20 REF:0681"/>
    <x v="0"/>
    <n v="1"/>
    <x v="0"/>
    <x v="0"/>
    <x v="0"/>
    <n v="3380060"/>
    <x v="0"/>
    <x v="2"/>
    <x v="0"/>
    <x v="12"/>
  </r>
  <r>
    <x v="699"/>
    <x v="515"/>
    <s v="MUEBLES CC CUBRIMIENTOS"/>
    <x v="0"/>
    <m/>
    <s v="2024-07-27"/>
    <s v="2024-12-09"/>
    <s v="2024-12-10 11:46:39"/>
    <s v="0000-00-00 00:00:00"/>
    <s v="2025-01-28 07:19:38"/>
    <s v="2025-01-28 10:21:28"/>
    <s v="2025-02-13 16:50:13"/>
    <s v="2024-12-11"/>
    <s v="2024-12-11"/>
    <s v="2025-01-02"/>
    <s v="2025-01-06"/>
    <s v="2025-01-11"/>
    <x v="3"/>
    <s v="Cali"/>
    <s v="11457"/>
    <x v="486"/>
    <m/>
    <x v="0"/>
    <n v="1"/>
    <x v="0"/>
    <x v="0"/>
    <x v="0"/>
    <n v="4516859"/>
    <x v="0"/>
    <x v="2"/>
    <x v="0"/>
    <x v="12"/>
  </r>
  <r>
    <x v="700"/>
    <x v="516"/>
    <s v="MUEBLES CC CUBRIMIENTOS"/>
    <x v="0"/>
    <m/>
    <s v="2024-08-16"/>
    <s v="2024-08-20"/>
    <s v="2024-08-23 09:36:50"/>
    <s v="0000-00-00 00:00:00"/>
    <s v="2024-08-23 11:43:15"/>
    <s v="2024-08-23 11:44:33"/>
    <s v="2024-08-23 18:54:23"/>
    <s v="2024-08-22"/>
    <s v="2024-08-22"/>
    <s v="2024-09-17"/>
    <s v="2024-09-19"/>
    <s v="2024-09-23"/>
    <x v="1"/>
    <s v="Bogota"/>
    <s v="100263"/>
    <x v="670"/>
    <s v="LONA DICKSON BLANCO REF:0001"/>
    <x v="4"/>
    <n v="1"/>
    <x v="0"/>
    <x v="0"/>
    <x v="0"/>
    <n v="1714092"/>
    <x v="0"/>
    <x v="0"/>
    <x v="0"/>
    <x v="4"/>
  </r>
  <r>
    <x v="700"/>
    <x v="516"/>
    <s v="MUEBLES CC CUBRIMIENTOS"/>
    <x v="0"/>
    <m/>
    <s v="2024-08-16"/>
    <s v="2024-08-20"/>
    <s v="2024-08-23 09:36:50"/>
    <s v="0000-00-00 00:00:00"/>
    <s v="2024-08-23 11:43:15"/>
    <s v="2024-08-23 11:44:33"/>
    <s v="2024-08-23 18:54:23"/>
    <s v="2024-08-22"/>
    <s v="2024-08-22"/>
    <s v="2024-09-17"/>
    <s v="2024-09-19"/>
    <s v="2024-09-23"/>
    <x v="1"/>
    <s v="Bogota"/>
    <s v="8163"/>
    <x v="567"/>
    <s v="FURNISCREEN BLANCA 2M EB4027W G8 625GR"/>
    <x v="4"/>
    <n v="2"/>
    <x v="0"/>
    <x v="0"/>
    <x v="0"/>
    <n v="1826052"/>
    <x v="0"/>
    <x v="2"/>
    <x v="0"/>
    <x v="4"/>
  </r>
  <r>
    <x v="700"/>
    <x v="516"/>
    <s v="MUEBLES CC CUBRIMIENTOS"/>
    <x v="0"/>
    <m/>
    <s v="2024-08-16"/>
    <s v="2024-08-20"/>
    <s v="2024-08-23 09:36:50"/>
    <s v="0000-00-00 00:00:00"/>
    <s v="2024-08-23 11:43:15"/>
    <s v="2024-08-23 11:44:33"/>
    <s v="2024-08-23 18:54:23"/>
    <s v="2024-08-22"/>
    <s v="2024-08-22"/>
    <s v="2024-09-17"/>
    <s v="2024-09-19"/>
    <s v="2024-09-23"/>
    <x v="1"/>
    <s v="Bogota"/>
    <s v="8165"/>
    <x v="322"/>
    <m/>
    <x v="4"/>
    <n v="1"/>
    <x v="0"/>
    <x v="0"/>
    <x v="0"/>
    <n v="3457059"/>
    <x v="0"/>
    <x v="2"/>
    <x v="0"/>
    <x v="4"/>
  </r>
  <r>
    <x v="700"/>
    <x v="516"/>
    <s v="MUEBLES CC CUBRIMIENTOS"/>
    <x v="0"/>
    <m/>
    <s v="2024-08-16"/>
    <s v="2024-08-20"/>
    <s v="2024-08-23 09:36:50"/>
    <s v="0000-00-00 00:00:00"/>
    <s v="2024-08-23 11:43:15"/>
    <s v="2024-08-23 11:44:33"/>
    <s v="2024-08-23 18:54:23"/>
    <s v="2024-08-22"/>
    <s v="2024-08-22"/>
    <s v="2024-09-17"/>
    <s v="2024-09-19"/>
    <s v="2024-09-23"/>
    <x v="1"/>
    <s v="Bogota"/>
    <s v="8167"/>
    <x v="352"/>
    <s v="FURNISCREEN BLANCA 2M EB4027W G8 625GR"/>
    <x v="4"/>
    <n v="2"/>
    <x v="0"/>
    <x v="0"/>
    <x v="0"/>
    <n v="1569366"/>
    <x v="0"/>
    <x v="2"/>
    <x v="0"/>
    <x v="4"/>
  </r>
  <r>
    <x v="701"/>
    <x v="385"/>
    <s v="CUBRIMIENTO"/>
    <x v="0"/>
    <m/>
    <s v="2024-08-16"/>
    <s v="2024-08-16"/>
    <s v="2024-08-16 16:39:38"/>
    <s v="0000-00-00 00:00:00"/>
    <s v="2024-08-16 16:39:45"/>
    <s v="2024-08-21 08:21:59"/>
    <s v="0000-00-00 00:00:00"/>
    <s v="2024-08-19"/>
    <s v="2024-08-19"/>
    <s v="2024-08-21"/>
    <s v="2024-08-22"/>
    <s v="2024-08-22"/>
    <x v="0"/>
    <s v="Toscany"/>
    <s v="108171"/>
    <x v="671"/>
    <m/>
    <x v="0"/>
    <n v="1"/>
    <x v="0"/>
    <x v="0"/>
    <x v="0"/>
    <n v="57503"/>
    <x v="0"/>
    <x v="0"/>
    <x v="0"/>
    <x v="7"/>
  </r>
  <r>
    <x v="702"/>
    <x v="517"/>
    <s v="MUEBLES"/>
    <x v="0"/>
    <m/>
    <s v="2024-08-16"/>
    <s v="2024-08-16"/>
    <s v="2024-08-22 12:09:40"/>
    <s v="0000-00-00 00:00:00"/>
    <s v="0000-00-00 00:00:00"/>
    <s v="2024-08-23 09:19:49"/>
    <s v="2024-08-29 13:44:24"/>
    <s v="2024-08-19"/>
    <s v="2024-08-19"/>
    <s v="2024-09-12"/>
    <s v="2024-09-18"/>
    <s v="2024-09-20"/>
    <x v="1"/>
    <s v="Bogota"/>
    <s v="12929"/>
    <x v="672"/>
    <m/>
    <x v="0"/>
    <n v="1"/>
    <x v="0"/>
    <x v="0"/>
    <x v="0"/>
    <n v="4087151"/>
    <x v="0"/>
    <x v="2"/>
    <x v="0"/>
    <x v="4"/>
  </r>
  <r>
    <x v="702"/>
    <x v="517"/>
    <s v="MUEBLES"/>
    <x v="0"/>
    <m/>
    <s v="2024-08-16"/>
    <s v="2024-08-16"/>
    <s v="2024-08-22 12:09:40"/>
    <s v="0000-00-00 00:00:00"/>
    <s v="0000-00-00 00:00:00"/>
    <s v="2024-08-23 09:19:49"/>
    <s v="2024-08-29 13:44:24"/>
    <s v="2024-08-19"/>
    <s v="2024-08-19"/>
    <s v="2024-09-12"/>
    <s v="2024-09-18"/>
    <s v="2024-09-20"/>
    <x v="1"/>
    <s v="Bogota"/>
    <s v="14784"/>
    <x v="83"/>
    <m/>
    <x v="0"/>
    <n v="6"/>
    <x v="0"/>
    <x v="0"/>
    <x v="0"/>
    <n v="3561126"/>
    <x v="0"/>
    <x v="2"/>
    <x v="0"/>
    <x v="4"/>
  </r>
  <r>
    <x v="702"/>
    <x v="517"/>
    <s v="MUEBLES"/>
    <x v="0"/>
    <m/>
    <s v="2024-08-16"/>
    <s v="2024-08-16"/>
    <s v="2024-08-22 12:09:40"/>
    <s v="0000-00-00 00:00:00"/>
    <s v="0000-00-00 00:00:00"/>
    <s v="2024-08-23 09:19:49"/>
    <s v="2024-08-29 13:44:24"/>
    <s v="2024-08-19"/>
    <s v="2024-08-19"/>
    <s v="2024-09-12"/>
    <s v="2024-09-18"/>
    <s v="2024-09-20"/>
    <x v="1"/>
    <s v="Bogota"/>
    <s v="SERV08"/>
    <x v="2"/>
    <m/>
    <x v="0"/>
    <n v="1"/>
    <x v="0"/>
    <x v="0"/>
    <x v="0"/>
    <n v="250000"/>
    <x v="0"/>
    <x v="1"/>
    <x v="1"/>
    <x v="4"/>
  </r>
  <r>
    <x v="703"/>
    <x v="517"/>
    <s v="MUEBLES"/>
    <x v="0"/>
    <m/>
    <s v="2024-08-16"/>
    <s v="2024-08-16"/>
    <s v="2024-08-22 12:06:32"/>
    <s v="0000-00-00 00:00:00"/>
    <s v="0000-00-00 00:00:00"/>
    <s v="2024-09-11 06:45:58"/>
    <s v="2024-09-19 09:56:15"/>
    <s v="2024-08-19"/>
    <s v="2024-08-19"/>
    <s v="2024-09-12"/>
    <s v="2024-09-18"/>
    <s v="2024-09-20"/>
    <x v="1"/>
    <s v="Bogota"/>
    <s v="14784"/>
    <x v="83"/>
    <m/>
    <x v="0"/>
    <n v="2"/>
    <x v="0"/>
    <x v="0"/>
    <x v="0"/>
    <n v="1345314"/>
    <x v="0"/>
    <x v="2"/>
    <x v="0"/>
    <x v="4"/>
  </r>
  <r>
    <x v="704"/>
    <x v="518"/>
    <s v="CUBRIMIENTO"/>
    <x v="0"/>
    <m/>
    <s v="2024-07-19"/>
    <s v="2024-08-21"/>
    <s v="2024-08-23 09:16:40"/>
    <s v="0000-00-00 00:00:00"/>
    <s v="2024-11-07 17:07:17"/>
    <s v="2024-11-07 17:07:39"/>
    <s v="2024-11-29 11:00:46"/>
    <s v="2024-08-23"/>
    <s v="2024-08-23"/>
    <s v="2024-08-29"/>
    <s v="2024-09-02"/>
    <s v="2024-09-02"/>
    <x v="3"/>
    <s v="Cali"/>
    <s v="REP005"/>
    <x v="379"/>
    <m/>
    <x v="0"/>
    <n v="1"/>
    <x v="0"/>
    <x v="0"/>
    <x v="0"/>
    <n v="405000"/>
    <x v="0"/>
    <x v="0"/>
    <x v="0"/>
    <x v="7"/>
  </r>
  <r>
    <x v="704"/>
    <x v="518"/>
    <s v="CUBRIMIENTO"/>
    <x v="0"/>
    <m/>
    <s v="2024-07-19"/>
    <s v="2024-08-21"/>
    <s v="2024-08-23 09:16:40"/>
    <s v="0000-00-00 00:00:00"/>
    <s v="2024-11-07 17:07:17"/>
    <s v="2024-11-07 17:07:39"/>
    <s v="2024-11-29 11:00:46"/>
    <s v="2024-08-23"/>
    <s v="2024-08-23"/>
    <s v="2024-08-29"/>
    <s v="2024-09-02"/>
    <s v="2024-09-02"/>
    <x v="3"/>
    <s v="Cali"/>
    <s v="REP044"/>
    <x v="206"/>
    <m/>
    <x v="0"/>
    <n v="1"/>
    <x v="0"/>
    <x v="0"/>
    <x v="0"/>
    <n v="612000"/>
    <x v="0"/>
    <x v="1"/>
    <x v="1"/>
    <x v="7"/>
  </r>
  <r>
    <x v="705"/>
    <x v="519"/>
    <s v="MUEBLES"/>
    <x v="0"/>
    <m/>
    <s v="2024-08-17"/>
    <s v="2024-08-17"/>
    <s v="2024-08-22 11:56:04"/>
    <s v="0000-00-00 00:00:00"/>
    <s v="0000-00-00 00:00:00"/>
    <s v="2024-08-23 09:35:28"/>
    <s v="0000-00-00 00:00:00"/>
    <s v="2024-08-19"/>
    <s v="2024-08-19"/>
    <s v="2024-08-20"/>
    <s v="2024-08-22"/>
    <s v="2024-08-22"/>
    <x v="7"/>
    <s v="Bogota"/>
    <s v="100196"/>
    <x v="218"/>
    <m/>
    <x v="0"/>
    <n v="1"/>
    <x v="0"/>
    <x v="0"/>
    <x v="0"/>
    <n v="198800"/>
    <x v="0"/>
    <x v="0"/>
    <x v="0"/>
    <x v="7"/>
  </r>
  <r>
    <x v="706"/>
    <x v="141"/>
    <s v="CUBRIMIENTO"/>
    <x v="0"/>
    <m/>
    <s v="2024-08-19"/>
    <s v="2024-08-28"/>
    <s v="2024-08-29 08:50:28"/>
    <s v="0000-00-00 00:00:00"/>
    <s v="2024-09-10 15:59:03"/>
    <s v="2024-09-23 10:56:40"/>
    <s v="2024-10-21 09:39:06"/>
    <s v="2024-08-30"/>
    <s v="2024-08-30"/>
    <s v="2024-09-01"/>
    <s v="2024-09-14"/>
    <s v="2024-09-18"/>
    <x v="1"/>
    <s v="Medellin"/>
    <s v="REP008"/>
    <x v="673"/>
    <m/>
    <x v="0"/>
    <n v="1"/>
    <x v="0"/>
    <x v="0"/>
    <x v="0"/>
    <n v="820000"/>
    <x v="0"/>
    <x v="0"/>
    <x v="0"/>
    <x v="4"/>
  </r>
  <r>
    <x v="706"/>
    <x v="141"/>
    <s v="CUBRIMIENTO"/>
    <x v="0"/>
    <m/>
    <s v="2024-08-19"/>
    <s v="2024-08-28"/>
    <s v="2024-08-29 08:50:28"/>
    <s v="0000-00-00 00:00:00"/>
    <s v="2024-09-10 15:59:03"/>
    <s v="2024-09-23 10:56:40"/>
    <s v="2024-10-21 09:39:06"/>
    <s v="2024-08-30"/>
    <s v="2024-08-30"/>
    <s v="2024-09-01"/>
    <s v="2024-09-14"/>
    <s v="2024-09-18"/>
    <x v="1"/>
    <s v="Medellin"/>
    <s v="SERV03"/>
    <x v="9"/>
    <m/>
    <x v="0"/>
    <n v="1"/>
    <x v="0"/>
    <x v="0"/>
    <x v="0"/>
    <n v="100000"/>
    <x v="0"/>
    <x v="1"/>
    <x v="1"/>
    <x v="4"/>
  </r>
  <r>
    <x v="706"/>
    <x v="141"/>
    <s v="CUBRIMIENTO"/>
    <x v="0"/>
    <m/>
    <s v="2024-08-19"/>
    <s v="2024-08-28"/>
    <s v="2024-08-29 08:50:28"/>
    <s v="0000-00-00 00:00:00"/>
    <s v="2024-09-10 15:59:03"/>
    <s v="2024-09-23 10:56:40"/>
    <s v="2024-10-21 09:39:06"/>
    <s v="2024-08-30"/>
    <s v="2024-08-30"/>
    <s v="2024-09-01"/>
    <s v="2024-09-14"/>
    <s v="2024-09-18"/>
    <x v="1"/>
    <s v="Medellin"/>
    <s v="TRANSP06"/>
    <x v="59"/>
    <m/>
    <x v="0"/>
    <n v="1"/>
    <x v="0"/>
    <x v="0"/>
    <x v="0"/>
    <n v="420000"/>
    <x v="0"/>
    <x v="1"/>
    <x v="1"/>
    <x v="4"/>
  </r>
  <r>
    <x v="707"/>
    <x v="257"/>
    <s v="CUBRIMIENTO"/>
    <x v="0"/>
    <m/>
    <s v="2024-08-20"/>
    <s v="2024-08-20"/>
    <s v="2024-08-21 12:13:40"/>
    <s v="0000-00-00 00:00:00"/>
    <s v="2024-08-21 12:13:46"/>
    <s v="2024-08-21 17:01:36"/>
    <s v="0000-00-00 00:00:00"/>
    <s v="2024-08-21"/>
    <s v="2024-08-21"/>
    <s v="2024-08-23"/>
    <s v="2024-08-26"/>
    <s v="2024-08-26"/>
    <x v="3"/>
    <s v="Toscany"/>
    <s v="27"/>
    <x v="674"/>
    <m/>
    <x v="0"/>
    <n v="4.5"/>
    <x v="0"/>
    <x v="0"/>
    <x v="0"/>
    <n v="236700"/>
    <x v="0"/>
    <x v="0"/>
    <x v="0"/>
    <x v="7"/>
  </r>
  <r>
    <x v="708"/>
    <x v="520"/>
    <s v="CUBRIMIENTO"/>
    <x v="0"/>
    <m/>
    <s v="2024-08-20"/>
    <s v="2024-09-18"/>
    <s v="2024-09-19 09:11:38"/>
    <s v="2024-09-27 16:39:30"/>
    <s v="2024-10-01 09:44:03"/>
    <s v="2024-10-24 13:11:48"/>
    <s v="2024-10-28 09:17:39"/>
    <s v="2024-09-20"/>
    <s v="2024-09-24"/>
    <s v="2024-10-01"/>
    <s v="2024-10-04"/>
    <s v="2024-10-11"/>
    <x v="3"/>
    <s v="Medellin"/>
    <s v="FLANCHE02"/>
    <x v="97"/>
    <m/>
    <x v="8"/>
    <n v="1"/>
    <x v="2"/>
    <x v="0"/>
    <x v="0"/>
    <n v="740110"/>
    <x v="0"/>
    <x v="0"/>
    <x v="0"/>
    <x v="0"/>
  </r>
  <r>
    <x v="708"/>
    <x v="520"/>
    <s v="CUBRIMIENTO"/>
    <x v="0"/>
    <m/>
    <s v="2024-08-20"/>
    <s v="2024-09-18"/>
    <s v="2024-09-19 09:11:38"/>
    <s v="2024-09-27 16:39:30"/>
    <s v="2024-10-01 09:44:03"/>
    <s v="2024-10-24 13:11:48"/>
    <s v="2024-10-28 09:17:39"/>
    <s v="2024-09-20"/>
    <s v="2024-09-24"/>
    <s v="2024-10-01"/>
    <s v="2024-10-04"/>
    <s v="2024-10-11"/>
    <x v="3"/>
    <s v="Medellin"/>
    <s v="SERV03"/>
    <x v="9"/>
    <m/>
    <x v="0"/>
    <n v="1"/>
    <x v="0"/>
    <x v="0"/>
    <x v="0"/>
    <n v="350000"/>
    <x v="0"/>
    <x v="1"/>
    <x v="1"/>
    <x v="0"/>
  </r>
  <r>
    <x v="708"/>
    <x v="520"/>
    <s v="CUBRIMIENTO"/>
    <x v="0"/>
    <m/>
    <s v="2024-08-20"/>
    <s v="2024-09-18"/>
    <s v="2024-09-19 09:11:38"/>
    <s v="2024-09-27 16:39:30"/>
    <s v="2024-10-01 09:44:03"/>
    <s v="2024-10-24 13:11:48"/>
    <s v="2024-10-28 09:17:39"/>
    <s v="2024-09-20"/>
    <s v="2024-09-24"/>
    <s v="2024-10-01"/>
    <s v="2024-10-04"/>
    <s v="2024-10-11"/>
    <x v="3"/>
    <s v="Medellin"/>
    <s v="SOMB03"/>
    <x v="161"/>
    <s v="LONA DICKSON AMARILLO Y BLANCO REF:8553"/>
    <x v="8"/>
    <n v="1"/>
    <x v="2"/>
    <x v="0"/>
    <x v="13"/>
    <n v="4416794"/>
    <x v="0"/>
    <x v="6"/>
    <x v="8"/>
    <x v="0"/>
  </r>
  <r>
    <x v="708"/>
    <x v="520"/>
    <s v="CUBRIMIENTO"/>
    <x v="0"/>
    <m/>
    <s v="2024-08-20"/>
    <s v="2024-09-18"/>
    <s v="2024-09-19 09:11:38"/>
    <s v="2024-09-27 16:39:30"/>
    <s v="2024-10-01 09:44:03"/>
    <s v="2024-10-24 13:11:48"/>
    <s v="2024-10-28 09:17:39"/>
    <s v="2024-09-20"/>
    <s v="2024-09-24"/>
    <s v="2024-10-01"/>
    <s v="2024-10-04"/>
    <s v="2024-10-11"/>
    <x v="3"/>
    <s v="Medellin"/>
    <s v="TRANSP06"/>
    <x v="59"/>
    <m/>
    <x v="0"/>
    <n v="1"/>
    <x v="0"/>
    <x v="0"/>
    <x v="0"/>
    <n v="140000"/>
    <x v="0"/>
    <x v="1"/>
    <x v="1"/>
    <x v="0"/>
  </r>
  <r>
    <x v="709"/>
    <x v="521"/>
    <s v="CUBRIMIENTO"/>
    <x v="0"/>
    <m/>
    <s v="2024-08-20"/>
    <s v="2024-08-21"/>
    <s v="2024-08-27 09:21:31"/>
    <s v="0000-00-00 00:00:00"/>
    <s v="2024-08-29 11:15:56"/>
    <s v="2024-08-29 11:16:21"/>
    <s v="0000-00-00 00:00:00"/>
    <s v="2024-08-23"/>
    <s v="2024-08-23"/>
    <s v="2024-08-27"/>
    <s v="2024-08-30"/>
    <s v="2024-09-07"/>
    <x v="0"/>
    <s v="Medellin"/>
    <s v="3151"/>
    <x v="57"/>
    <m/>
    <x v="0"/>
    <n v="46"/>
    <x v="0"/>
    <x v="0"/>
    <x v="0"/>
    <n v="3105000"/>
    <x v="0"/>
    <x v="0"/>
    <x v="0"/>
    <x v="7"/>
  </r>
  <r>
    <x v="710"/>
    <x v="270"/>
    <s v="MUEBLES CC CUBRIMIENTOS"/>
    <x v="0"/>
    <m/>
    <s v="2024-08-20"/>
    <s v="2024-08-28"/>
    <s v="2024-09-03 12:12:28"/>
    <s v="0000-00-00 00:00:00"/>
    <s v="2024-09-09 11:12:37"/>
    <s v="2024-09-12 07:22:57"/>
    <s v="2024-10-16 12:48:30"/>
    <s v="2024-08-30"/>
    <s v="2024-08-30"/>
    <s v="2024-09-11"/>
    <s v="2024-10-01"/>
    <s v="2024-10-07"/>
    <x v="1"/>
    <s v="Barranquilla"/>
    <s v="11456"/>
    <x v="320"/>
    <s v="FURNISCREEN BEIGE  2M EB4027W G8 625GR"/>
    <x v="0"/>
    <n v="2"/>
    <x v="0"/>
    <x v="0"/>
    <x v="0"/>
    <n v="1414782"/>
    <x v="0"/>
    <x v="2"/>
    <x v="0"/>
    <x v="4"/>
  </r>
  <r>
    <x v="710"/>
    <x v="270"/>
    <s v="MUEBLES CC CUBRIMIENTOS"/>
    <x v="0"/>
    <m/>
    <s v="2024-08-20"/>
    <s v="2024-08-28"/>
    <s v="2024-09-03 12:12:28"/>
    <s v="0000-00-00 00:00:00"/>
    <s v="2024-09-09 11:12:37"/>
    <s v="2024-09-12 07:22:57"/>
    <s v="2024-10-16 12:48:30"/>
    <s v="2024-08-30"/>
    <s v="2024-08-30"/>
    <s v="2024-09-11"/>
    <s v="2024-10-01"/>
    <s v="2024-10-07"/>
    <x v="1"/>
    <s v="Barranquilla"/>
    <s v="11459"/>
    <x v="326"/>
    <s v="FURNISCREEN BEIGE  2M EB4027W G8 625GR"/>
    <x v="0"/>
    <n v="4"/>
    <x v="0"/>
    <x v="0"/>
    <x v="0"/>
    <n v="2288152"/>
    <x v="0"/>
    <x v="2"/>
    <x v="0"/>
    <x v="4"/>
  </r>
  <r>
    <x v="711"/>
    <x v="522"/>
    <s v="MUEBLES CC CUBRIMIENTOS"/>
    <x v="0"/>
    <m/>
    <s v="2024-08-20"/>
    <s v="2024-08-30"/>
    <s v="2024-09-04 09:34:52"/>
    <s v="0000-00-00 00:00:00"/>
    <s v="2024-09-18 08:53:05"/>
    <s v="2024-09-18 08:57:12"/>
    <s v="2024-10-10 08:05:19"/>
    <s v="2024-09-04"/>
    <s v="2024-09-04"/>
    <s v="2024-09-26"/>
    <s v="2024-09-28"/>
    <s v="2024-10-10"/>
    <x v="3"/>
    <s v="Bogota"/>
    <s v="100284"/>
    <x v="428"/>
    <m/>
    <x v="0"/>
    <n v="1"/>
    <x v="0"/>
    <x v="0"/>
    <x v="0"/>
    <n v="1581390"/>
    <x v="0"/>
    <x v="2"/>
    <x v="0"/>
    <x v="4"/>
  </r>
  <r>
    <x v="711"/>
    <x v="522"/>
    <s v="MUEBLES CC CUBRIMIENTOS"/>
    <x v="0"/>
    <m/>
    <s v="2024-08-20"/>
    <s v="2024-08-30"/>
    <s v="2024-09-04 09:34:52"/>
    <s v="0000-00-00 00:00:00"/>
    <s v="2024-09-18 08:53:05"/>
    <s v="2024-09-18 08:57:12"/>
    <s v="2024-10-10 08:05:19"/>
    <s v="2024-09-04"/>
    <s v="2024-09-04"/>
    <s v="2024-09-26"/>
    <s v="2024-09-28"/>
    <s v="2024-10-10"/>
    <x v="3"/>
    <s v="Bogota"/>
    <s v="5325"/>
    <x v="33"/>
    <m/>
    <x v="2"/>
    <n v="1"/>
    <x v="0"/>
    <x v="0"/>
    <x v="0"/>
    <n v="321608"/>
    <x v="0"/>
    <x v="0"/>
    <x v="0"/>
    <x v="4"/>
  </r>
  <r>
    <x v="711"/>
    <x v="522"/>
    <s v="MUEBLES CC CUBRIMIENTOS"/>
    <x v="0"/>
    <m/>
    <s v="2024-08-20"/>
    <s v="2024-08-30"/>
    <s v="2024-09-04 09:34:52"/>
    <s v="0000-00-00 00:00:00"/>
    <s v="2024-09-18 08:53:05"/>
    <s v="2024-09-18 08:57:12"/>
    <s v="2024-10-10 08:05:19"/>
    <s v="2024-09-04"/>
    <s v="2024-09-04"/>
    <s v="2024-09-26"/>
    <s v="2024-09-28"/>
    <s v="2024-10-10"/>
    <x v="3"/>
    <s v="Bogota"/>
    <s v="9708"/>
    <x v="195"/>
    <s v="LONA DICKSON BEIGE VETEADO REF:8904"/>
    <x v="0"/>
    <n v="1"/>
    <x v="0"/>
    <x v="0"/>
    <x v="0"/>
    <n v="1128470"/>
    <x v="0"/>
    <x v="0"/>
    <x v="0"/>
    <x v="4"/>
  </r>
  <r>
    <x v="712"/>
    <x v="523"/>
    <s v="MUEBLES CC CUBRIMIENTOS"/>
    <x v="0"/>
    <m/>
    <s v="2024-08-20"/>
    <s v="2024-08-20"/>
    <s v="2024-08-26 11:26:38"/>
    <s v="0000-00-00 00:00:00"/>
    <s v="2024-09-09 11:18:31"/>
    <s v="2024-09-10 09:34:25"/>
    <s v="2024-09-19 09:52:52"/>
    <s v="2024-08-22"/>
    <s v="2024-08-22"/>
    <s v="2024-09-17"/>
    <s v="2024-09-19"/>
    <s v="2024-09-23"/>
    <x v="1"/>
    <s v="Bogota"/>
    <s v="1967"/>
    <x v="290"/>
    <s v="LONA DICKSON TERRACOTA REF:8207"/>
    <x v="0"/>
    <n v="3"/>
    <x v="0"/>
    <x v="0"/>
    <x v="0"/>
    <n v="1559091"/>
    <x v="0"/>
    <x v="2"/>
    <x v="0"/>
    <x v="4"/>
  </r>
  <r>
    <x v="713"/>
    <x v="524"/>
    <s v="MUEBLES CC CUBRIMIENTOS"/>
    <x v="0"/>
    <m/>
    <s v="2024-08-20"/>
    <s v="2024-08-21"/>
    <s v="2024-08-26 12:14:11"/>
    <s v="0000-00-00 00:00:00"/>
    <s v="2024-09-11 18:51:19"/>
    <s v="2024-09-11 18:51:25"/>
    <s v="0000-00-00 00:00:00"/>
    <s v="2024-08-23"/>
    <s v="2024-08-23"/>
    <s v="2024-09-06"/>
    <s v="2024-09-11"/>
    <s v="2024-09-11"/>
    <x v="0"/>
    <s v="Virtual"/>
    <s v="REP023"/>
    <x v="35"/>
    <m/>
    <x v="0"/>
    <n v="1"/>
    <x v="0"/>
    <x v="0"/>
    <x v="0"/>
    <n v="950000"/>
    <x v="0"/>
    <x v="0"/>
    <x v="0"/>
    <x v="4"/>
  </r>
  <r>
    <x v="713"/>
    <x v="524"/>
    <s v="MUEBLES CC CUBRIMIENTOS"/>
    <x v="0"/>
    <m/>
    <s v="2024-08-20"/>
    <s v="2024-08-21"/>
    <s v="2024-08-26 12:14:11"/>
    <s v="0000-00-00 00:00:00"/>
    <s v="2024-09-11 18:51:19"/>
    <s v="2024-09-11 18:51:25"/>
    <s v="0000-00-00 00:00:00"/>
    <s v="2024-08-23"/>
    <s v="2024-08-23"/>
    <s v="2024-09-06"/>
    <s v="2024-09-11"/>
    <s v="2024-09-11"/>
    <x v="0"/>
    <s v="Virtual"/>
    <s v="REP027"/>
    <x v="62"/>
    <m/>
    <x v="0"/>
    <n v="1"/>
    <x v="0"/>
    <x v="0"/>
    <x v="0"/>
    <n v="450000"/>
    <x v="0"/>
    <x v="0"/>
    <x v="0"/>
    <x v="4"/>
  </r>
  <r>
    <x v="713"/>
    <x v="524"/>
    <s v="MUEBLES CC CUBRIMIENTOS"/>
    <x v="0"/>
    <m/>
    <s v="2024-08-20"/>
    <s v="2024-08-21"/>
    <s v="2024-08-26 12:14:11"/>
    <s v="0000-00-00 00:00:00"/>
    <s v="2024-09-11 18:51:19"/>
    <s v="2024-09-11 18:51:25"/>
    <s v="0000-00-00 00:00:00"/>
    <s v="2024-08-23"/>
    <s v="2024-08-23"/>
    <s v="2024-09-06"/>
    <s v="2024-09-11"/>
    <s v="2024-09-11"/>
    <x v="0"/>
    <s v="Virtual"/>
    <s v="TRANSP07"/>
    <x v="47"/>
    <m/>
    <x v="0"/>
    <n v="1"/>
    <x v="0"/>
    <x v="0"/>
    <x v="0"/>
    <n v="250000"/>
    <x v="0"/>
    <x v="0"/>
    <x v="0"/>
    <x v="4"/>
  </r>
  <r>
    <x v="714"/>
    <x v="525"/>
    <s v="CUBRIMIENTO"/>
    <x v="0"/>
    <m/>
    <s v="0000-00-00"/>
    <s v="2024-09-30"/>
    <s v="2024-10-08 11:59:23"/>
    <s v="2024-10-30 17:15:08"/>
    <s v="2024-11-12 00:13:05"/>
    <s v="2024-11-14 08:03:48"/>
    <s v="2025-02-01 08:17:15"/>
    <s v="2024-10-09"/>
    <s v="2024-10-31"/>
    <s v="2024-11-12"/>
    <s v="2024-11-17"/>
    <s v="2025-01-31"/>
    <x v="3"/>
    <s v="Bogota"/>
    <s v="12681"/>
    <x v="337"/>
    <m/>
    <x v="0"/>
    <n v="2"/>
    <x v="0"/>
    <x v="0"/>
    <x v="0"/>
    <n v="291452"/>
    <x v="0"/>
    <x v="0"/>
    <x v="0"/>
    <x v="3"/>
  </r>
  <r>
    <x v="714"/>
    <x v="525"/>
    <s v="CUBRIMIENTO"/>
    <x v="0"/>
    <m/>
    <s v="0000-00-00"/>
    <s v="2024-09-30"/>
    <s v="2024-10-08 11:59:23"/>
    <s v="2024-10-30 17:15:08"/>
    <s v="2024-11-12 00:13:05"/>
    <s v="2024-11-14 08:03:48"/>
    <s v="2025-02-01 08:17:15"/>
    <s v="2024-10-09"/>
    <s v="2024-10-31"/>
    <s v="2024-11-12"/>
    <s v="2024-11-17"/>
    <s v="2025-01-31"/>
    <x v="3"/>
    <s v="Bogota"/>
    <s v="6543"/>
    <x v="123"/>
    <m/>
    <x v="0"/>
    <n v="2"/>
    <x v="0"/>
    <x v="0"/>
    <x v="0"/>
    <n v="123600"/>
    <x v="0"/>
    <x v="0"/>
    <x v="0"/>
    <x v="3"/>
  </r>
  <r>
    <x v="714"/>
    <x v="525"/>
    <s v="CUBRIMIENTO"/>
    <x v="0"/>
    <m/>
    <s v="0000-00-00"/>
    <s v="2024-09-30"/>
    <s v="2024-10-08 11:59:23"/>
    <s v="2024-10-30 17:15:08"/>
    <s v="2024-11-12 00:13:05"/>
    <s v="2024-11-14 08:03:48"/>
    <s v="2025-02-01 08:17:15"/>
    <s v="2024-10-09"/>
    <s v="2024-10-31"/>
    <s v="2024-11-12"/>
    <s v="2024-11-17"/>
    <s v="2025-01-31"/>
    <x v="3"/>
    <s v="Bogota"/>
    <s v="CANAL GALVANIZ PTEK"/>
    <x v="65"/>
    <m/>
    <x v="0"/>
    <n v="1"/>
    <x v="7"/>
    <x v="0"/>
    <x v="0"/>
    <n v="5117055"/>
    <x v="0"/>
    <x v="0"/>
    <x v="0"/>
    <x v="3"/>
  </r>
  <r>
    <x v="714"/>
    <x v="525"/>
    <s v="CUBRIMIENTO"/>
    <x v="0"/>
    <m/>
    <s v="0000-00-00"/>
    <s v="2024-09-30"/>
    <s v="2024-10-08 11:59:23"/>
    <s v="2024-10-30 17:15:08"/>
    <s v="2024-11-12 00:13:05"/>
    <s v="2024-11-14 08:03:48"/>
    <s v="2025-02-01 08:17:15"/>
    <s v="2024-10-09"/>
    <s v="2024-10-31"/>
    <s v="2024-11-12"/>
    <s v="2024-11-17"/>
    <s v="2025-01-31"/>
    <x v="3"/>
    <s v="Bogota"/>
    <s v="CORR06"/>
    <x v="675"/>
    <m/>
    <x v="3"/>
    <n v="15"/>
    <x v="170"/>
    <x v="0"/>
    <x v="0"/>
    <n v="3758025"/>
    <x v="0"/>
    <x v="0"/>
    <x v="0"/>
    <x v="3"/>
  </r>
  <r>
    <x v="714"/>
    <x v="525"/>
    <s v="CUBRIMIENTO"/>
    <x v="0"/>
    <m/>
    <s v="0000-00-00"/>
    <s v="2024-09-30"/>
    <s v="2024-10-08 11:59:23"/>
    <s v="2024-10-30 17:15:08"/>
    <s v="2024-11-12 00:13:05"/>
    <s v="2024-11-14 08:03:48"/>
    <s v="2025-02-01 08:17:15"/>
    <s v="2024-10-09"/>
    <s v="2024-10-31"/>
    <s v="2024-11-12"/>
    <s v="2024-11-17"/>
    <s v="2025-01-31"/>
    <x v="3"/>
    <s v="Bogota"/>
    <s v="CUBT03"/>
    <x v="66"/>
    <m/>
    <x v="3"/>
    <n v="1"/>
    <x v="77"/>
    <x v="0"/>
    <x v="57"/>
    <n v="9567506"/>
    <x v="0"/>
    <x v="0"/>
    <x v="0"/>
    <x v="3"/>
  </r>
  <r>
    <x v="714"/>
    <x v="525"/>
    <s v="CUBRIMIENTO"/>
    <x v="0"/>
    <m/>
    <s v="0000-00-00"/>
    <s v="2024-09-30"/>
    <s v="2024-10-08 11:59:23"/>
    <s v="2024-10-30 17:15:08"/>
    <s v="2024-11-12 00:13:05"/>
    <s v="2024-11-14 08:03:48"/>
    <s v="2025-02-01 08:17:15"/>
    <s v="2024-10-09"/>
    <s v="2024-10-31"/>
    <s v="2024-11-12"/>
    <s v="2024-11-17"/>
    <s v="2025-01-31"/>
    <x v="3"/>
    <s v="Bogota"/>
    <s v="PLT44"/>
    <x v="253"/>
    <m/>
    <x v="3"/>
    <n v="2"/>
    <x v="0"/>
    <x v="0"/>
    <x v="0"/>
    <n v="268412"/>
    <x v="0"/>
    <x v="0"/>
    <x v="0"/>
    <x v="3"/>
  </r>
  <r>
    <x v="714"/>
    <x v="525"/>
    <s v="CUBRIMIENTO"/>
    <x v="0"/>
    <m/>
    <s v="0000-00-00"/>
    <s v="2024-09-30"/>
    <s v="2024-10-08 11:59:23"/>
    <s v="2024-10-30 17:15:08"/>
    <s v="2024-11-12 00:13:05"/>
    <s v="2024-11-14 08:03:48"/>
    <s v="2025-02-01 08:17:15"/>
    <s v="2024-10-09"/>
    <s v="2024-10-31"/>
    <s v="2024-11-12"/>
    <s v="2024-11-17"/>
    <s v="2025-01-31"/>
    <x v="3"/>
    <s v="Bogota"/>
    <s v="PTAC01"/>
    <x v="392"/>
    <m/>
    <x v="3"/>
    <n v="3"/>
    <x v="0"/>
    <x v="1"/>
    <x v="0"/>
    <n v="2524353"/>
    <x v="0"/>
    <x v="0"/>
    <x v="0"/>
    <x v="3"/>
  </r>
  <r>
    <x v="714"/>
    <x v="525"/>
    <s v="CUBRIMIENTO"/>
    <x v="0"/>
    <m/>
    <s v="0000-00-00"/>
    <s v="2024-09-30"/>
    <s v="2024-10-08 11:59:23"/>
    <s v="2024-10-30 17:15:08"/>
    <s v="2024-11-12 00:13:05"/>
    <s v="2024-11-14 08:03:48"/>
    <s v="2025-02-01 08:17:15"/>
    <s v="2024-10-09"/>
    <s v="2024-10-31"/>
    <s v="2024-11-12"/>
    <s v="2024-11-17"/>
    <s v="2025-01-31"/>
    <x v="3"/>
    <s v="Bogota"/>
    <s v="SOLAPA01"/>
    <x v="69"/>
    <m/>
    <x v="3"/>
    <n v="1"/>
    <x v="171"/>
    <x v="0"/>
    <x v="0"/>
    <n v="170144"/>
    <x v="0"/>
    <x v="0"/>
    <x v="0"/>
    <x v="3"/>
  </r>
  <r>
    <x v="714"/>
    <x v="525"/>
    <s v="CUBRIMIENTO"/>
    <x v="0"/>
    <m/>
    <s v="0000-00-00"/>
    <s v="2024-09-30"/>
    <s v="2024-10-08 11:59:23"/>
    <s v="2024-10-30 17:15:08"/>
    <s v="2024-11-12 00:13:05"/>
    <s v="2024-11-14 08:03:48"/>
    <s v="2025-02-01 08:17:15"/>
    <s v="2024-10-09"/>
    <s v="2024-10-31"/>
    <s v="2024-11-12"/>
    <s v="2024-11-17"/>
    <s v="2025-01-31"/>
    <x v="3"/>
    <s v="Bogota"/>
    <s v="SOLAPA01"/>
    <x v="69"/>
    <m/>
    <x v="3"/>
    <n v="1"/>
    <x v="77"/>
    <x v="0"/>
    <x v="0"/>
    <n v="255215"/>
    <x v="0"/>
    <x v="0"/>
    <x v="0"/>
    <x v="3"/>
  </r>
  <r>
    <x v="714"/>
    <x v="525"/>
    <s v="CUBRIMIENTO"/>
    <x v="0"/>
    <m/>
    <s v="0000-00-00"/>
    <s v="2024-09-30"/>
    <s v="2024-10-08 11:59:23"/>
    <s v="2024-10-30 17:15:08"/>
    <s v="2024-11-12 00:13:05"/>
    <s v="2024-11-14 08:03:48"/>
    <s v="2025-02-01 08:17:15"/>
    <s v="2024-10-09"/>
    <s v="2024-10-31"/>
    <s v="2024-11-12"/>
    <s v="2024-11-17"/>
    <s v="2025-01-31"/>
    <x v="3"/>
    <s v="Bogota"/>
    <s v="VIGAAC02"/>
    <x v="641"/>
    <m/>
    <x v="3"/>
    <n v="1"/>
    <x v="171"/>
    <x v="0"/>
    <x v="0"/>
    <n v="1174967"/>
    <x v="0"/>
    <x v="0"/>
    <x v="0"/>
    <x v="3"/>
  </r>
  <r>
    <x v="714"/>
    <x v="525"/>
    <s v="CUBRIMIENTO"/>
    <x v="0"/>
    <m/>
    <s v="0000-00-00"/>
    <s v="2024-09-30"/>
    <s v="2024-10-08 11:59:23"/>
    <s v="2024-10-30 17:15:08"/>
    <s v="2024-11-12 00:13:05"/>
    <s v="2024-11-14 08:03:48"/>
    <s v="2025-02-01 08:17:15"/>
    <s v="2024-10-09"/>
    <s v="2024-10-31"/>
    <s v="2024-11-12"/>
    <s v="2024-11-17"/>
    <s v="2025-01-31"/>
    <x v="3"/>
    <s v="Bogota"/>
    <s v="VIGAAC04"/>
    <x v="400"/>
    <m/>
    <x v="3"/>
    <n v="4"/>
    <x v="171"/>
    <x v="0"/>
    <x v="0"/>
    <n v="3316944"/>
    <x v="0"/>
    <x v="0"/>
    <x v="0"/>
    <x v="3"/>
  </r>
  <r>
    <x v="714"/>
    <x v="525"/>
    <s v="CUBRIMIENTO"/>
    <x v="0"/>
    <m/>
    <s v="0000-00-00"/>
    <s v="2024-09-30"/>
    <s v="2024-10-08 11:59:23"/>
    <s v="2024-10-30 17:15:08"/>
    <s v="2024-11-12 00:13:05"/>
    <s v="2024-11-14 08:03:48"/>
    <s v="2025-02-01 08:17:15"/>
    <s v="2024-10-09"/>
    <s v="2024-10-31"/>
    <s v="2024-11-12"/>
    <s v="2024-11-17"/>
    <s v="2025-01-31"/>
    <x v="3"/>
    <s v="Bogota"/>
    <s v="VIGAAC04"/>
    <x v="400"/>
    <m/>
    <x v="3"/>
    <n v="2"/>
    <x v="172"/>
    <x v="0"/>
    <x v="0"/>
    <n v="1361008"/>
    <x v="0"/>
    <x v="0"/>
    <x v="0"/>
    <x v="3"/>
  </r>
  <r>
    <x v="715"/>
    <x v="526"/>
    <s v="CUBRIMIENTO"/>
    <x v="0"/>
    <m/>
    <s v="2024-08-20"/>
    <s v="2024-08-20"/>
    <s v="2024-08-23 09:49:55"/>
    <s v="0000-00-00 00:00:00"/>
    <s v="2024-08-27 15:32:57"/>
    <s v="2024-08-28 08:51:21"/>
    <s v="2024-08-28 15:43:08"/>
    <s v="2024-08-22"/>
    <s v="2024-08-22"/>
    <s v="2024-08-23"/>
    <s v="2024-08-29"/>
    <s v="2024-09-02"/>
    <x v="1"/>
    <s v="Bogota"/>
    <s v="SERV03"/>
    <x v="9"/>
    <m/>
    <x v="0"/>
    <n v="1"/>
    <x v="0"/>
    <x v="0"/>
    <x v="0"/>
    <n v="200000"/>
    <x v="0"/>
    <x v="1"/>
    <x v="1"/>
    <x v="7"/>
  </r>
  <r>
    <x v="716"/>
    <x v="527"/>
    <s v="MUEBLES CC CUBRIMIENTOS"/>
    <x v="0"/>
    <m/>
    <s v="2024-08-21"/>
    <s v="2024-09-19"/>
    <s v="2024-09-24 11:21:35"/>
    <s v="0000-00-00 00:00:00"/>
    <s v="0000-00-00 00:00:00"/>
    <s v="2024-10-21 08:03:13"/>
    <s v="2024-11-25 14:00:34"/>
    <s v="2024-09-20"/>
    <s v="2024-09-20"/>
    <s v="2024-10-10"/>
    <s v="2024-10-13"/>
    <s v="2024-10-16"/>
    <x v="1"/>
    <s v="Barranquilla"/>
    <s v="13615"/>
    <x v="487"/>
    <m/>
    <x v="0"/>
    <n v="4"/>
    <x v="0"/>
    <x v="0"/>
    <x v="0"/>
    <n v="2135108"/>
    <x v="0"/>
    <x v="2"/>
    <x v="0"/>
    <x v="0"/>
  </r>
  <r>
    <x v="716"/>
    <x v="527"/>
    <s v="MUEBLES CC CUBRIMIENTOS"/>
    <x v="0"/>
    <m/>
    <s v="2024-08-21"/>
    <s v="2024-09-19"/>
    <s v="2024-09-24 11:21:35"/>
    <s v="0000-00-00 00:00:00"/>
    <s v="0000-00-00 00:00:00"/>
    <s v="2024-10-21 08:03:13"/>
    <s v="2024-11-25 14:00:34"/>
    <s v="2024-09-20"/>
    <s v="2024-09-20"/>
    <s v="2024-10-10"/>
    <s v="2024-10-13"/>
    <s v="2024-10-16"/>
    <x v="1"/>
    <s v="Barranquilla"/>
    <s v="9715"/>
    <x v="96"/>
    <s v="LONA DICKSON ROJO FONDO ENTERO REF:0020"/>
    <x v="0"/>
    <n v="1"/>
    <x v="0"/>
    <x v="0"/>
    <x v="0"/>
    <n v="1933357"/>
    <x v="0"/>
    <x v="0"/>
    <x v="0"/>
    <x v="0"/>
  </r>
  <r>
    <x v="716"/>
    <x v="527"/>
    <s v="MUEBLES CC CUBRIMIENTOS"/>
    <x v="0"/>
    <m/>
    <s v="2024-08-21"/>
    <s v="2024-09-19"/>
    <s v="2024-09-24 11:21:35"/>
    <s v="0000-00-00 00:00:00"/>
    <s v="0000-00-00 00:00:00"/>
    <s v="2024-10-21 08:03:13"/>
    <s v="2024-11-25 14:00:34"/>
    <s v="2024-09-20"/>
    <s v="2024-09-20"/>
    <s v="2024-10-10"/>
    <s v="2024-10-13"/>
    <s v="2024-10-16"/>
    <x v="1"/>
    <s v="Barranquilla"/>
    <s v="TRANSP11"/>
    <x v="177"/>
    <m/>
    <x v="0"/>
    <n v="1"/>
    <x v="0"/>
    <x v="0"/>
    <x v="0"/>
    <n v="270000"/>
    <x v="0"/>
    <x v="0"/>
    <x v="0"/>
    <x v="0"/>
  </r>
  <r>
    <x v="717"/>
    <x v="528"/>
    <s v="MUEBLES CC CUBRIMIENTOS"/>
    <x v="0"/>
    <m/>
    <s v="2024-08-21"/>
    <s v="2024-08-27"/>
    <s v="2024-08-27 15:40:52"/>
    <s v="0000-00-00 00:00:00"/>
    <s v="2024-09-04 11:42:42"/>
    <s v="2024-09-09 08:27:04"/>
    <s v="0000-00-00 00:00:00"/>
    <s v="2024-08-29"/>
    <s v="2024-08-29"/>
    <s v="2024-09-04"/>
    <s v="2024-09-06"/>
    <s v="2024-09-06"/>
    <x v="0"/>
    <s v="Cali"/>
    <s v="REP046"/>
    <x v="278"/>
    <m/>
    <x v="0"/>
    <n v="2"/>
    <x v="0"/>
    <x v="0"/>
    <x v="0"/>
    <n v="700000"/>
    <x v="0"/>
    <x v="0"/>
    <x v="0"/>
    <x v="4"/>
  </r>
  <r>
    <x v="718"/>
    <x v="97"/>
    <s v="CUBRIMIENTO"/>
    <x v="0"/>
    <m/>
    <s v="2024-08-21"/>
    <s v="2024-08-21"/>
    <s v="2024-08-22 15:20:15"/>
    <s v="0000-00-00 00:00:00"/>
    <s v="2024-08-24 09:59:23"/>
    <s v="2024-08-24 16:42:55"/>
    <s v="2025-02-17 06:53:05"/>
    <s v="2024-08-23"/>
    <s v="2024-08-23"/>
    <s v="2024-08-26"/>
    <s v="2024-08-28"/>
    <s v="2024-11-26"/>
    <x v="1"/>
    <s v="Cali"/>
    <s v="SERV03"/>
    <x v="9"/>
    <m/>
    <x v="0"/>
    <n v="1"/>
    <x v="0"/>
    <x v="0"/>
    <x v="0"/>
    <n v="890000"/>
    <x v="0"/>
    <x v="1"/>
    <x v="1"/>
    <x v="7"/>
  </r>
  <r>
    <x v="719"/>
    <x v="529"/>
    <s v="CUBRIMIENTO"/>
    <x v="0"/>
    <m/>
    <s v="2024-08-21"/>
    <s v="2024-08-30"/>
    <s v="2024-09-03 13:32:25"/>
    <s v="0000-00-00 00:00:00"/>
    <s v="2024-09-17 10:41:14"/>
    <s v="2024-10-03 13:50:46"/>
    <s v="2025-04-11 14:25:21"/>
    <s v="2024-09-03"/>
    <s v="2024-09-03"/>
    <s v="2024-09-17"/>
    <s v="2024-09-26"/>
    <s v="2024-09-30"/>
    <x v="1"/>
    <s v="Barranquilla"/>
    <s v="26960"/>
    <x v="620"/>
    <m/>
    <x v="0"/>
    <n v="3"/>
    <x v="0"/>
    <x v="0"/>
    <x v="0"/>
    <n v="193296"/>
    <x v="0"/>
    <x v="0"/>
    <x v="0"/>
    <x v="4"/>
  </r>
  <r>
    <x v="719"/>
    <x v="529"/>
    <s v="CUBRIMIENTO"/>
    <x v="0"/>
    <m/>
    <s v="2024-08-21"/>
    <s v="2024-08-30"/>
    <s v="2024-09-03 13:32:25"/>
    <s v="0000-00-00 00:00:00"/>
    <s v="2024-09-17 10:41:14"/>
    <s v="2024-10-03 13:50:46"/>
    <s v="2025-04-11 14:25:21"/>
    <s v="2024-09-03"/>
    <s v="2024-09-03"/>
    <s v="2024-09-17"/>
    <s v="2024-09-26"/>
    <s v="2024-09-30"/>
    <x v="1"/>
    <s v="Barranquilla"/>
    <s v="3151"/>
    <x v="57"/>
    <m/>
    <x v="0"/>
    <n v="24"/>
    <x v="0"/>
    <x v="0"/>
    <x v="0"/>
    <n v="1620000"/>
    <x v="0"/>
    <x v="0"/>
    <x v="0"/>
    <x v="4"/>
  </r>
  <r>
    <x v="719"/>
    <x v="529"/>
    <s v="CUBRIMIENTO"/>
    <x v="0"/>
    <m/>
    <s v="2024-08-21"/>
    <s v="2024-08-30"/>
    <s v="2024-09-03 13:32:25"/>
    <s v="0000-00-00 00:00:00"/>
    <s v="2024-09-17 10:41:14"/>
    <s v="2024-10-03 13:50:46"/>
    <s v="2025-04-11 14:25:21"/>
    <s v="2024-09-03"/>
    <s v="2024-09-03"/>
    <s v="2024-09-17"/>
    <s v="2024-09-26"/>
    <s v="2024-09-30"/>
    <x v="1"/>
    <s v="Barranquilla"/>
    <s v="REP035"/>
    <x v="45"/>
    <m/>
    <x v="0"/>
    <n v="1"/>
    <x v="0"/>
    <x v="0"/>
    <x v="0"/>
    <n v="350000"/>
    <x v="0"/>
    <x v="0"/>
    <x v="0"/>
    <x v="4"/>
  </r>
  <r>
    <x v="719"/>
    <x v="529"/>
    <s v="CUBRIMIENTO"/>
    <x v="0"/>
    <m/>
    <s v="2024-08-21"/>
    <s v="2024-08-30"/>
    <s v="2024-09-03 13:32:25"/>
    <s v="0000-00-00 00:00:00"/>
    <s v="2024-09-17 10:41:14"/>
    <s v="2024-10-03 13:50:46"/>
    <s v="2025-04-11 14:25:21"/>
    <s v="2024-09-03"/>
    <s v="2024-09-03"/>
    <s v="2024-09-17"/>
    <s v="2024-09-26"/>
    <s v="2024-09-30"/>
    <x v="1"/>
    <s v="Barranquilla"/>
    <s v="REP036"/>
    <x v="72"/>
    <m/>
    <x v="0"/>
    <n v="1"/>
    <x v="0"/>
    <x v="0"/>
    <x v="0"/>
    <n v="1500000"/>
    <x v="0"/>
    <x v="0"/>
    <x v="0"/>
    <x v="4"/>
  </r>
  <r>
    <x v="719"/>
    <x v="529"/>
    <s v="CUBRIMIENTO"/>
    <x v="0"/>
    <m/>
    <s v="2024-08-21"/>
    <s v="2024-08-30"/>
    <s v="2024-09-03 13:32:25"/>
    <s v="0000-00-00 00:00:00"/>
    <s v="2024-09-17 10:41:14"/>
    <s v="2024-10-03 13:50:46"/>
    <s v="2025-04-11 14:25:21"/>
    <s v="2024-09-03"/>
    <s v="2024-09-03"/>
    <s v="2024-09-17"/>
    <s v="2024-09-26"/>
    <s v="2024-09-30"/>
    <x v="1"/>
    <s v="Barranquilla"/>
    <s v="SERV03"/>
    <x v="9"/>
    <m/>
    <x v="0"/>
    <n v="1"/>
    <x v="0"/>
    <x v="0"/>
    <x v="0"/>
    <n v="200000"/>
    <x v="0"/>
    <x v="1"/>
    <x v="1"/>
    <x v="4"/>
  </r>
  <r>
    <x v="720"/>
    <x v="529"/>
    <s v="CUBRIMIENTO"/>
    <x v="0"/>
    <m/>
    <s v="2024-08-21"/>
    <s v="2024-08-30"/>
    <s v="2024-09-03 13:27:24"/>
    <s v="0000-00-00 00:00:00"/>
    <s v="2024-09-13 09:00:19"/>
    <s v="2024-10-03 13:59:09"/>
    <s v="2025-04-11 14:26:17"/>
    <s v="2024-09-03"/>
    <s v="2024-09-03"/>
    <s v="2024-09-17"/>
    <s v="2024-10-07"/>
    <s v="2024-10-13"/>
    <x v="1"/>
    <s v="Barranquilla"/>
    <s v="18462"/>
    <x v="227"/>
    <m/>
    <x v="0"/>
    <n v="15"/>
    <x v="0"/>
    <x v="0"/>
    <x v="0"/>
    <n v="138375"/>
    <x v="0"/>
    <x v="0"/>
    <x v="0"/>
    <x v="4"/>
  </r>
  <r>
    <x v="720"/>
    <x v="529"/>
    <s v="CUBRIMIENTO"/>
    <x v="0"/>
    <m/>
    <s v="2024-08-21"/>
    <s v="2024-08-30"/>
    <s v="2024-09-03 13:27:24"/>
    <s v="0000-00-00 00:00:00"/>
    <s v="2024-09-13 09:00:19"/>
    <s v="2024-10-03 13:59:09"/>
    <s v="2025-04-11 14:26:17"/>
    <s v="2024-09-03"/>
    <s v="2024-09-03"/>
    <s v="2024-09-17"/>
    <s v="2024-10-07"/>
    <s v="2024-10-13"/>
    <x v="1"/>
    <s v="Barranquilla"/>
    <s v="REP049"/>
    <x v="228"/>
    <m/>
    <x v="0"/>
    <n v="1"/>
    <x v="0"/>
    <x v="0"/>
    <x v="0"/>
    <n v="100000"/>
    <x v="0"/>
    <x v="0"/>
    <x v="0"/>
    <x v="4"/>
  </r>
  <r>
    <x v="720"/>
    <x v="529"/>
    <s v="CUBRIMIENTO"/>
    <x v="0"/>
    <m/>
    <s v="2024-08-21"/>
    <s v="2024-08-30"/>
    <s v="2024-09-03 13:27:24"/>
    <s v="0000-00-00 00:00:00"/>
    <s v="2024-09-13 09:00:19"/>
    <s v="2024-10-03 13:59:09"/>
    <s v="2025-04-11 14:26:17"/>
    <s v="2024-09-03"/>
    <s v="2024-09-03"/>
    <s v="2024-09-17"/>
    <s v="2024-10-07"/>
    <s v="2024-10-13"/>
    <x v="1"/>
    <s v="Barranquilla"/>
    <s v="REP050"/>
    <x v="424"/>
    <m/>
    <x v="0"/>
    <n v="1"/>
    <x v="0"/>
    <x v="0"/>
    <x v="0"/>
    <n v="350000"/>
    <x v="0"/>
    <x v="0"/>
    <x v="0"/>
    <x v="4"/>
  </r>
  <r>
    <x v="720"/>
    <x v="529"/>
    <s v="CUBRIMIENTO"/>
    <x v="0"/>
    <m/>
    <s v="2024-08-21"/>
    <s v="2024-08-30"/>
    <s v="2024-09-03 13:27:24"/>
    <s v="0000-00-00 00:00:00"/>
    <s v="2024-09-13 09:00:19"/>
    <s v="2024-10-03 13:59:09"/>
    <s v="2025-04-11 14:26:17"/>
    <s v="2024-09-03"/>
    <s v="2024-09-03"/>
    <s v="2024-09-17"/>
    <s v="2024-10-07"/>
    <s v="2024-10-13"/>
    <x v="1"/>
    <s v="Barranquilla"/>
    <s v="SERV03"/>
    <x v="9"/>
    <m/>
    <x v="0"/>
    <n v="1"/>
    <x v="0"/>
    <x v="0"/>
    <x v="0"/>
    <n v="200000"/>
    <x v="0"/>
    <x v="1"/>
    <x v="1"/>
    <x v="4"/>
  </r>
  <r>
    <x v="721"/>
    <x v="530"/>
    <s v="MUEBLES CC CUBRIMIENTOS"/>
    <x v="0"/>
    <m/>
    <s v="2024-08-21"/>
    <s v="2024-08-21"/>
    <s v="2024-08-27 09:29:14"/>
    <s v="0000-00-00 00:00:00"/>
    <s v="2024-09-05 07:29:19"/>
    <s v="2024-09-05 07:29:25"/>
    <s v="2024-10-10 08:40:37"/>
    <s v="2024-08-27"/>
    <s v="2024-08-27"/>
    <s v="2024-09-22"/>
    <s v="2024-09-24"/>
    <s v="2024-09-28"/>
    <x v="1"/>
    <s v="Medellin"/>
    <s v="7894"/>
    <x v="345"/>
    <s v="FURNISCREEN BEIGE  2M EB4027W G8 625GR"/>
    <x v="4"/>
    <n v="1"/>
    <x v="0"/>
    <x v="0"/>
    <x v="0"/>
    <n v="1955510"/>
    <x v="0"/>
    <x v="2"/>
    <x v="0"/>
    <x v="4"/>
  </r>
  <r>
    <x v="721"/>
    <x v="530"/>
    <s v="MUEBLES CC CUBRIMIENTOS"/>
    <x v="0"/>
    <m/>
    <s v="2024-08-21"/>
    <s v="2024-08-21"/>
    <s v="2024-08-27 09:29:14"/>
    <s v="0000-00-00 00:00:00"/>
    <s v="2024-09-05 07:29:19"/>
    <s v="2024-09-05 07:29:25"/>
    <s v="2024-10-10 08:40:37"/>
    <s v="2024-08-27"/>
    <s v="2024-08-27"/>
    <s v="2024-09-22"/>
    <s v="2024-09-24"/>
    <s v="2024-09-28"/>
    <x v="1"/>
    <s v="Medellin"/>
    <s v="TRANSP12"/>
    <x v="118"/>
    <m/>
    <x v="0"/>
    <n v="1"/>
    <x v="0"/>
    <x v="0"/>
    <x v="0"/>
    <n v="70000"/>
    <x v="0"/>
    <x v="1"/>
    <x v="1"/>
    <x v="4"/>
  </r>
  <r>
    <x v="722"/>
    <x v="531"/>
    <s v="MUEBLES CC CUBRIMIENTOS"/>
    <x v="0"/>
    <m/>
    <s v="2024-08-21"/>
    <s v="2024-10-01"/>
    <s v="2024-10-02 15:28:32"/>
    <s v="2024-10-03 07:42:40"/>
    <s v="2024-10-22 11:56:57"/>
    <s v="2024-10-22 11:57:04"/>
    <s v="2024-10-23 09:12:32"/>
    <s v="2024-10-03"/>
    <s v="2024-10-07"/>
    <s v="2024-10-29"/>
    <s v="2024-11-04"/>
    <s v="2024-11-12"/>
    <x v="3"/>
    <s v="Virtual"/>
    <s v="13669"/>
    <x v="488"/>
    <m/>
    <x v="0"/>
    <n v="1"/>
    <x v="0"/>
    <x v="0"/>
    <x v="0"/>
    <n v="0"/>
    <x v="0"/>
    <x v="0"/>
    <x v="0"/>
    <x v="0"/>
  </r>
  <r>
    <x v="722"/>
    <x v="531"/>
    <s v="MUEBLES CC CUBRIMIENTOS"/>
    <x v="0"/>
    <m/>
    <s v="2024-08-21"/>
    <s v="2024-10-01"/>
    <s v="2024-10-02 15:28:32"/>
    <s v="2024-10-03 07:42:40"/>
    <s v="2024-10-22 11:56:57"/>
    <s v="2024-10-22 11:57:04"/>
    <s v="2024-10-23 09:12:32"/>
    <s v="2024-10-03"/>
    <s v="2024-10-07"/>
    <s v="2024-10-29"/>
    <s v="2024-11-04"/>
    <s v="2024-11-12"/>
    <x v="3"/>
    <s v="Virtual"/>
    <s v="13670"/>
    <x v="676"/>
    <m/>
    <x v="0"/>
    <n v="1"/>
    <x v="0"/>
    <x v="0"/>
    <x v="0"/>
    <n v="0"/>
    <x v="0"/>
    <x v="0"/>
    <x v="0"/>
    <x v="0"/>
  </r>
  <r>
    <x v="722"/>
    <x v="531"/>
    <s v="MUEBLES CC CUBRIMIENTOS"/>
    <x v="0"/>
    <m/>
    <s v="2024-08-21"/>
    <s v="2024-10-01"/>
    <s v="2024-10-02 15:28:32"/>
    <s v="2024-10-03 07:42:40"/>
    <s v="2024-10-22 11:56:57"/>
    <s v="2024-10-22 11:57:04"/>
    <s v="2024-10-23 09:12:32"/>
    <s v="2024-10-03"/>
    <s v="2024-10-07"/>
    <s v="2024-10-29"/>
    <s v="2024-11-04"/>
    <s v="2024-11-12"/>
    <x v="3"/>
    <s v="Virtual"/>
    <s v="5114"/>
    <x v="677"/>
    <s v="LONA DICKSON CARBONE REF:U-171"/>
    <x v="0"/>
    <n v="4"/>
    <x v="0"/>
    <x v="0"/>
    <x v="0"/>
    <n v="0"/>
    <x v="0"/>
    <x v="12"/>
    <x v="0"/>
    <x v="0"/>
  </r>
  <r>
    <x v="722"/>
    <x v="531"/>
    <s v="MUEBLES CC CUBRIMIENTOS"/>
    <x v="0"/>
    <m/>
    <s v="2024-08-21"/>
    <s v="2024-10-01"/>
    <s v="2024-10-02 15:28:32"/>
    <s v="2024-10-03 07:42:40"/>
    <s v="2024-10-22 11:56:57"/>
    <s v="2024-10-22 11:57:04"/>
    <s v="2024-10-23 09:12:32"/>
    <s v="2024-10-03"/>
    <s v="2024-10-07"/>
    <s v="2024-10-29"/>
    <s v="2024-11-04"/>
    <s v="2024-11-12"/>
    <x v="3"/>
    <s v="Virtual"/>
    <s v="5121"/>
    <x v="255"/>
    <m/>
    <x v="0"/>
    <n v="4"/>
    <x v="0"/>
    <x v="0"/>
    <x v="0"/>
    <n v="0"/>
    <x v="0"/>
    <x v="2"/>
    <x v="0"/>
    <x v="0"/>
  </r>
  <r>
    <x v="723"/>
    <x v="280"/>
    <s v="CUBRIMIENTO"/>
    <x v="0"/>
    <m/>
    <s v="2024-08-21"/>
    <s v="2024-08-23"/>
    <s v="2024-08-27 12:09:36"/>
    <s v="2024-09-13 10:52:43"/>
    <s v="2024-09-15 07:38:32"/>
    <s v="2024-09-18 11:36:07"/>
    <s v="2024-09-27 14:16:48"/>
    <s v="2024-08-27"/>
    <s v="2024-08-29"/>
    <s v="2024-08-31"/>
    <s v="2024-09-01"/>
    <s v="2024-09-09"/>
    <x v="1"/>
    <s v="Cali"/>
    <s v="3151"/>
    <x v="57"/>
    <m/>
    <x v="0"/>
    <n v="15"/>
    <x v="0"/>
    <x v="0"/>
    <x v="0"/>
    <n v="1068750"/>
    <x v="0"/>
    <x v="0"/>
    <x v="0"/>
    <x v="7"/>
  </r>
  <r>
    <x v="723"/>
    <x v="280"/>
    <s v="CUBRIMIENTO"/>
    <x v="0"/>
    <m/>
    <s v="2024-08-21"/>
    <s v="2024-08-23"/>
    <s v="2024-08-27 12:09:36"/>
    <s v="2024-09-13 10:52:43"/>
    <s v="2024-09-15 07:38:32"/>
    <s v="2024-09-18 11:36:07"/>
    <s v="2024-09-27 14:16:48"/>
    <s v="2024-08-27"/>
    <s v="2024-08-29"/>
    <s v="2024-08-31"/>
    <s v="2024-09-01"/>
    <s v="2024-09-09"/>
    <x v="1"/>
    <s v="Cali"/>
    <s v="SERV03"/>
    <x v="9"/>
    <m/>
    <x v="0"/>
    <n v="1"/>
    <x v="0"/>
    <x v="0"/>
    <x v="0"/>
    <n v="1800000"/>
    <x v="0"/>
    <x v="1"/>
    <x v="1"/>
    <x v="7"/>
  </r>
  <r>
    <x v="723"/>
    <x v="280"/>
    <s v="CUBRIMIENTO"/>
    <x v="0"/>
    <m/>
    <s v="2024-08-21"/>
    <s v="2024-08-23"/>
    <s v="2024-08-27 12:09:36"/>
    <s v="2024-09-13 10:52:43"/>
    <s v="2024-09-15 07:38:32"/>
    <s v="2024-09-18 11:36:07"/>
    <s v="2024-09-27 14:16:48"/>
    <s v="2024-08-27"/>
    <s v="2024-08-29"/>
    <s v="2024-08-31"/>
    <s v="2024-09-01"/>
    <s v="2024-09-09"/>
    <x v="1"/>
    <s v="Cali"/>
    <s v="SERV03"/>
    <x v="9"/>
    <m/>
    <x v="0"/>
    <n v="1"/>
    <x v="0"/>
    <x v="0"/>
    <x v="0"/>
    <n v="210000"/>
    <x v="0"/>
    <x v="1"/>
    <x v="1"/>
    <x v="7"/>
  </r>
  <r>
    <x v="723"/>
    <x v="280"/>
    <s v="CUBRIMIENTO"/>
    <x v="0"/>
    <m/>
    <s v="2024-08-21"/>
    <s v="2024-08-23"/>
    <s v="2024-08-27 12:09:36"/>
    <s v="2024-09-13 10:52:43"/>
    <s v="2024-09-15 07:38:32"/>
    <s v="2024-09-18 11:36:07"/>
    <s v="2024-09-27 14:16:48"/>
    <s v="2024-08-27"/>
    <s v="2024-08-29"/>
    <s v="2024-08-31"/>
    <s v="2024-09-01"/>
    <s v="2024-09-09"/>
    <x v="1"/>
    <s v="Cali"/>
    <s v="SPOT08"/>
    <x v="364"/>
    <m/>
    <x v="0"/>
    <n v="1"/>
    <x v="0"/>
    <x v="0"/>
    <x v="0"/>
    <n v="1697328"/>
    <x v="0"/>
    <x v="0"/>
    <x v="0"/>
    <x v="7"/>
  </r>
  <r>
    <x v="724"/>
    <x v="532"/>
    <s v="MUEBLES CC CUBRIMIENTOS"/>
    <x v="0"/>
    <m/>
    <s v="2024-08-21"/>
    <s v="2024-08-22"/>
    <s v="2024-08-27 11:18:26"/>
    <s v="0000-00-00 00:00:00"/>
    <s v="2024-09-05 15:21:58"/>
    <s v="2024-09-05 15:22:37"/>
    <s v="2024-11-13 18:14:37"/>
    <s v="2024-08-26"/>
    <s v="2024-08-26"/>
    <s v="2024-09-17"/>
    <s v="2024-09-25"/>
    <s v="2024-10-01"/>
    <x v="1"/>
    <s v="Barranquilla"/>
    <s v="100231"/>
    <x v="79"/>
    <s v="LONA DICKSON AZUL VETEADO REF:U391"/>
    <x v="0"/>
    <n v="2"/>
    <x v="0"/>
    <x v="0"/>
    <x v="0"/>
    <n v="4576656"/>
    <x v="0"/>
    <x v="2"/>
    <x v="0"/>
    <x v="4"/>
  </r>
  <r>
    <x v="724"/>
    <x v="532"/>
    <s v="MUEBLES CC CUBRIMIENTOS"/>
    <x v="0"/>
    <m/>
    <s v="2024-08-21"/>
    <s v="2024-08-22"/>
    <s v="2024-08-27 11:18:26"/>
    <s v="0000-00-00 00:00:00"/>
    <s v="2024-09-05 15:21:58"/>
    <s v="2024-09-05 15:22:37"/>
    <s v="2024-11-13 18:14:37"/>
    <s v="2024-08-26"/>
    <s v="2024-08-26"/>
    <s v="2024-09-17"/>
    <s v="2024-09-25"/>
    <s v="2024-10-01"/>
    <x v="1"/>
    <s v="Barranquilla"/>
    <s v="100234"/>
    <x v="308"/>
    <s v="LONA DICKSON AZUL VETEADO REF:U391"/>
    <x v="0"/>
    <n v="1"/>
    <x v="0"/>
    <x v="0"/>
    <x v="0"/>
    <n v="3297971"/>
    <x v="0"/>
    <x v="2"/>
    <x v="0"/>
    <x v="4"/>
  </r>
  <r>
    <x v="724"/>
    <x v="532"/>
    <s v="MUEBLES CC CUBRIMIENTOS"/>
    <x v="0"/>
    <m/>
    <s v="2024-08-21"/>
    <s v="2024-08-22"/>
    <s v="2024-08-27 11:18:26"/>
    <s v="0000-00-00 00:00:00"/>
    <s v="2024-09-05 15:21:58"/>
    <s v="2024-09-05 15:22:37"/>
    <s v="2024-11-13 18:14:37"/>
    <s v="2024-08-26"/>
    <s v="2024-08-26"/>
    <s v="2024-09-17"/>
    <s v="2024-09-25"/>
    <s v="2024-10-01"/>
    <x v="1"/>
    <s v="Barranquilla"/>
    <s v="14780"/>
    <x v="164"/>
    <m/>
    <x v="0"/>
    <n v="1"/>
    <x v="0"/>
    <x v="0"/>
    <x v="0"/>
    <n v="808662"/>
    <x v="0"/>
    <x v="2"/>
    <x v="0"/>
    <x v="4"/>
  </r>
  <r>
    <x v="724"/>
    <x v="532"/>
    <s v="MUEBLES CC CUBRIMIENTOS"/>
    <x v="0"/>
    <m/>
    <s v="2024-08-21"/>
    <s v="2024-08-22"/>
    <s v="2024-08-27 11:18:26"/>
    <s v="0000-00-00 00:00:00"/>
    <s v="2024-09-05 15:21:58"/>
    <s v="2024-09-05 15:22:37"/>
    <s v="2024-11-13 18:14:37"/>
    <s v="2024-08-26"/>
    <s v="2024-08-26"/>
    <s v="2024-09-17"/>
    <s v="2024-09-25"/>
    <s v="2024-10-01"/>
    <x v="1"/>
    <s v="Barranquilla"/>
    <s v="9591"/>
    <x v="93"/>
    <m/>
    <x v="0"/>
    <n v="1"/>
    <x v="0"/>
    <x v="0"/>
    <x v="0"/>
    <n v="1106215"/>
    <x v="0"/>
    <x v="2"/>
    <x v="0"/>
    <x v="4"/>
  </r>
  <r>
    <x v="724"/>
    <x v="532"/>
    <s v="MUEBLES CC CUBRIMIENTOS"/>
    <x v="0"/>
    <m/>
    <s v="2024-08-21"/>
    <s v="2024-08-22"/>
    <s v="2024-08-27 11:18:26"/>
    <s v="0000-00-00 00:00:00"/>
    <s v="2024-09-05 15:21:58"/>
    <s v="2024-09-05 15:22:37"/>
    <s v="2024-11-13 18:14:37"/>
    <s v="2024-08-26"/>
    <s v="2024-08-26"/>
    <s v="2024-09-17"/>
    <s v="2024-09-25"/>
    <s v="2024-10-01"/>
    <x v="1"/>
    <s v="Barranquilla"/>
    <s v="TRANSP11"/>
    <x v="177"/>
    <m/>
    <x v="0"/>
    <n v="1"/>
    <x v="0"/>
    <x v="0"/>
    <x v="0"/>
    <n v="300000"/>
    <x v="0"/>
    <x v="0"/>
    <x v="0"/>
    <x v="4"/>
  </r>
  <r>
    <x v="725"/>
    <x v="533"/>
    <s v="MUEBLES CC CUBRIMIENTOS"/>
    <x v="0"/>
    <m/>
    <s v="2024-08-22"/>
    <s v="2024-08-22"/>
    <s v="2024-08-22 10:46:55"/>
    <s v="0000-00-00 00:00:00"/>
    <s v="2024-08-23 15:15:29"/>
    <s v="2024-08-23 15:15:36"/>
    <s v="2024-08-26 11:53:48"/>
    <s v="2024-08-26"/>
    <s v="2024-08-26"/>
    <s v="2024-09-19"/>
    <s v="2024-09-23"/>
    <s v="2024-09-27"/>
    <x v="3"/>
    <s v="Cali"/>
    <s v="5325"/>
    <x v="33"/>
    <m/>
    <x v="5"/>
    <n v="1"/>
    <x v="0"/>
    <x v="0"/>
    <x v="0"/>
    <n v="442551"/>
    <x v="0"/>
    <x v="0"/>
    <x v="0"/>
    <x v="4"/>
  </r>
  <r>
    <x v="725"/>
    <x v="533"/>
    <s v="MUEBLES CC CUBRIMIENTOS"/>
    <x v="0"/>
    <m/>
    <s v="2024-08-22"/>
    <s v="2024-08-22"/>
    <s v="2024-08-22 10:46:55"/>
    <s v="0000-00-00 00:00:00"/>
    <s v="2024-08-23 15:15:29"/>
    <s v="2024-08-23 15:15:36"/>
    <s v="2024-08-26 11:53:48"/>
    <s v="2024-08-26"/>
    <s v="2024-08-26"/>
    <s v="2024-09-19"/>
    <s v="2024-09-23"/>
    <s v="2024-09-27"/>
    <x v="3"/>
    <s v="Cali"/>
    <s v="9708"/>
    <x v="195"/>
    <s v="LONA DICKSON CRUDO REF:6020"/>
    <x v="0"/>
    <n v="1"/>
    <x v="0"/>
    <x v="0"/>
    <x v="0"/>
    <n v="1960192"/>
    <x v="0"/>
    <x v="0"/>
    <x v="0"/>
    <x v="4"/>
  </r>
  <r>
    <x v="726"/>
    <x v="534"/>
    <s v="CUBRIMIENTO"/>
    <x v="0"/>
    <m/>
    <s v="2024-08-22"/>
    <s v="2024-09-10"/>
    <s v="2024-09-10 15:37:55"/>
    <s v="2024-09-24 17:28:45"/>
    <s v="2024-10-02 13:11:03"/>
    <s v="2024-11-14 07:59:40"/>
    <s v="2024-11-16 21:13:21"/>
    <s v="2024-09-12"/>
    <s v="2024-09-19"/>
    <s v="2024-09-27"/>
    <s v="2024-09-30"/>
    <s v="2024-10-07"/>
    <x v="3"/>
    <s v="Medellin"/>
    <s v="FLANCHE02"/>
    <x v="97"/>
    <m/>
    <x v="3"/>
    <n v="1"/>
    <x v="173"/>
    <x v="0"/>
    <x v="0"/>
    <n v="852526"/>
    <x v="0"/>
    <x v="0"/>
    <x v="0"/>
    <x v="4"/>
  </r>
  <r>
    <x v="726"/>
    <x v="534"/>
    <s v="CUBRIMIENTO"/>
    <x v="0"/>
    <m/>
    <s v="2024-08-22"/>
    <s v="2024-09-10"/>
    <s v="2024-09-10 15:37:55"/>
    <s v="2024-09-24 17:28:45"/>
    <s v="2024-10-02 13:11:03"/>
    <s v="2024-11-14 07:59:40"/>
    <s v="2024-11-16 21:13:21"/>
    <s v="2024-09-12"/>
    <s v="2024-09-19"/>
    <s v="2024-09-27"/>
    <s v="2024-09-30"/>
    <s v="2024-10-07"/>
    <x v="3"/>
    <s v="Medellin"/>
    <s v="PLT01"/>
    <x v="98"/>
    <m/>
    <x v="3"/>
    <n v="4"/>
    <x v="0"/>
    <x v="0"/>
    <x v="0"/>
    <n v="211648"/>
    <x v="0"/>
    <x v="0"/>
    <x v="0"/>
    <x v="4"/>
  </r>
  <r>
    <x v="726"/>
    <x v="534"/>
    <s v="CUBRIMIENTO"/>
    <x v="0"/>
    <m/>
    <s v="2024-08-22"/>
    <s v="2024-09-10"/>
    <s v="2024-09-10 15:37:55"/>
    <s v="2024-09-24 17:28:45"/>
    <s v="2024-10-02 13:11:03"/>
    <s v="2024-11-14 07:59:40"/>
    <s v="2024-11-16 21:13:21"/>
    <s v="2024-09-12"/>
    <s v="2024-09-19"/>
    <s v="2024-09-27"/>
    <s v="2024-09-30"/>
    <s v="2024-10-07"/>
    <x v="3"/>
    <s v="Medellin"/>
    <s v="SERV03"/>
    <x v="9"/>
    <m/>
    <x v="0"/>
    <n v="1"/>
    <x v="0"/>
    <x v="0"/>
    <x v="0"/>
    <n v="530000"/>
    <x v="0"/>
    <x v="1"/>
    <x v="1"/>
    <x v="4"/>
  </r>
  <r>
    <x v="726"/>
    <x v="534"/>
    <s v="CUBRIMIENTO"/>
    <x v="0"/>
    <m/>
    <s v="2024-08-22"/>
    <s v="2024-09-10"/>
    <s v="2024-09-10 15:37:55"/>
    <s v="2024-09-24 17:28:45"/>
    <s v="2024-10-02 13:11:03"/>
    <s v="2024-11-14 07:59:40"/>
    <s v="2024-11-16 21:13:21"/>
    <s v="2024-09-12"/>
    <s v="2024-09-19"/>
    <s v="2024-09-27"/>
    <s v="2024-09-30"/>
    <s v="2024-10-07"/>
    <x v="3"/>
    <s v="Medellin"/>
    <s v="SOMB03"/>
    <x v="161"/>
    <s v="LONA DICKSON AZUL VETEADO REF:U391"/>
    <x v="3"/>
    <n v="1"/>
    <x v="173"/>
    <x v="0"/>
    <x v="99"/>
    <n v="6694768"/>
    <x v="0"/>
    <x v="6"/>
    <x v="8"/>
    <x v="4"/>
  </r>
  <r>
    <x v="726"/>
    <x v="534"/>
    <s v="CUBRIMIENTO"/>
    <x v="0"/>
    <m/>
    <s v="2024-08-22"/>
    <s v="2024-09-10"/>
    <s v="2024-09-10 15:37:55"/>
    <s v="2024-09-24 17:28:45"/>
    <s v="2024-10-02 13:11:03"/>
    <s v="2024-11-14 07:59:40"/>
    <s v="2024-11-16 21:13:21"/>
    <s v="2024-09-12"/>
    <s v="2024-09-19"/>
    <s v="2024-09-27"/>
    <s v="2024-09-30"/>
    <s v="2024-10-07"/>
    <x v="3"/>
    <s v="Medellin"/>
    <s v="TRANSP06"/>
    <x v="59"/>
    <m/>
    <x v="0"/>
    <n v="1"/>
    <x v="0"/>
    <x v="0"/>
    <x v="0"/>
    <n v="420000"/>
    <x v="0"/>
    <x v="1"/>
    <x v="1"/>
    <x v="4"/>
  </r>
  <r>
    <x v="727"/>
    <x v="535"/>
    <s v="MUEBLES CC CUBRIMIENTOS"/>
    <x v="0"/>
    <m/>
    <s v="2024-08-22"/>
    <s v="2024-08-22"/>
    <s v="2024-08-27 11:07:19"/>
    <s v="0000-00-00 00:00:00"/>
    <s v="2024-09-15 10:26:27"/>
    <s v="2024-09-16 14:33:43"/>
    <s v="2024-10-10 08:43:00"/>
    <s v="2024-08-26"/>
    <s v="2024-08-26"/>
    <s v="2024-09-19"/>
    <s v="2024-09-23"/>
    <s v="2024-09-27"/>
    <x v="1"/>
    <s v="Medellin"/>
    <s v="8530"/>
    <x v="291"/>
    <m/>
    <x v="3"/>
    <n v="1"/>
    <x v="0"/>
    <x v="0"/>
    <x v="0"/>
    <n v="794509"/>
    <x v="0"/>
    <x v="2"/>
    <x v="0"/>
    <x v="4"/>
  </r>
  <r>
    <x v="728"/>
    <x v="264"/>
    <s v="CUBRIMIENTO"/>
    <x v="0"/>
    <m/>
    <s v="2024-08-22"/>
    <s v="2024-08-22"/>
    <s v="2024-08-23 07:38:27"/>
    <s v="0000-00-00 00:00:00"/>
    <s v="2024-08-23 07:38:37"/>
    <s v="2024-08-24 13:03:10"/>
    <s v="0000-00-00 00:00:00"/>
    <s v="2024-08-23"/>
    <s v="2024-08-23"/>
    <s v="2024-08-27"/>
    <s v="2024-08-28"/>
    <s v="2024-08-28"/>
    <x v="3"/>
    <s v="Toscany"/>
    <s v="26"/>
    <x v="27"/>
    <m/>
    <x v="0"/>
    <n v="10"/>
    <x v="0"/>
    <x v="0"/>
    <x v="0"/>
    <n v="526000"/>
    <x v="0"/>
    <x v="0"/>
    <x v="0"/>
    <x v="7"/>
  </r>
  <r>
    <x v="729"/>
    <x v="536"/>
    <s v="MUEBLES CC CUBRIMIENTOS"/>
    <x v="0"/>
    <m/>
    <s v="2024-08-22"/>
    <s v="2024-08-31"/>
    <s v="2024-09-03 13:30:34"/>
    <s v="0000-00-00 00:00:00"/>
    <s v="2024-09-13 09:02:52"/>
    <s v="2024-11-21 13:01:14"/>
    <s v="0000-00-00 00:00:00"/>
    <s v="2024-09-03"/>
    <s v="2024-09-03"/>
    <s v="2024-09-17"/>
    <s v="2024-09-26"/>
    <s v="2024-09-26"/>
    <x v="3"/>
    <s v="Barranquilla"/>
    <s v="101274"/>
    <x v="639"/>
    <m/>
    <x v="0"/>
    <n v="4"/>
    <x v="0"/>
    <x v="0"/>
    <x v="0"/>
    <n v="61200"/>
    <x v="0"/>
    <x v="0"/>
    <x v="0"/>
    <x v="4"/>
  </r>
  <r>
    <x v="729"/>
    <x v="536"/>
    <s v="MUEBLES CC CUBRIMIENTOS"/>
    <x v="0"/>
    <m/>
    <s v="2024-08-22"/>
    <s v="2024-08-31"/>
    <s v="2024-09-03 13:30:34"/>
    <s v="0000-00-00 00:00:00"/>
    <s v="2024-09-13 09:02:52"/>
    <s v="2024-11-21 13:01:14"/>
    <s v="0000-00-00 00:00:00"/>
    <s v="2024-09-03"/>
    <s v="2024-09-03"/>
    <s v="2024-09-17"/>
    <s v="2024-09-26"/>
    <s v="2024-09-26"/>
    <x v="3"/>
    <s v="Barranquilla"/>
    <s v="26960"/>
    <x v="620"/>
    <m/>
    <x v="0"/>
    <n v="3"/>
    <x v="0"/>
    <x v="0"/>
    <x v="0"/>
    <n v="173967"/>
    <x v="0"/>
    <x v="0"/>
    <x v="0"/>
    <x v="4"/>
  </r>
  <r>
    <x v="729"/>
    <x v="536"/>
    <s v="MUEBLES CC CUBRIMIENTOS"/>
    <x v="0"/>
    <m/>
    <s v="2024-08-22"/>
    <s v="2024-08-31"/>
    <s v="2024-09-03 13:30:34"/>
    <s v="0000-00-00 00:00:00"/>
    <s v="2024-09-13 09:02:52"/>
    <s v="2024-11-21 13:01:14"/>
    <s v="0000-00-00 00:00:00"/>
    <s v="2024-09-03"/>
    <s v="2024-09-03"/>
    <s v="2024-09-17"/>
    <s v="2024-09-26"/>
    <s v="2024-09-26"/>
    <x v="3"/>
    <s v="Barranquilla"/>
    <s v="3151"/>
    <x v="57"/>
    <m/>
    <x v="0"/>
    <n v="9"/>
    <x v="0"/>
    <x v="0"/>
    <x v="0"/>
    <n v="526500"/>
    <x v="0"/>
    <x v="0"/>
    <x v="0"/>
    <x v="4"/>
  </r>
  <r>
    <x v="729"/>
    <x v="536"/>
    <s v="MUEBLES CC CUBRIMIENTOS"/>
    <x v="0"/>
    <m/>
    <s v="2024-08-22"/>
    <s v="2024-08-31"/>
    <s v="2024-09-03 13:30:34"/>
    <s v="0000-00-00 00:00:00"/>
    <s v="2024-09-13 09:02:52"/>
    <s v="2024-11-21 13:01:14"/>
    <s v="0000-00-00 00:00:00"/>
    <s v="2024-09-03"/>
    <s v="2024-09-03"/>
    <s v="2024-09-17"/>
    <s v="2024-09-26"/>
    <s v="2024-09-26"/>
    <x v="3"/>
    <s v="Barranquilla"/>
    <s v="3688"/>
    <x v="107"/>
    <m/>
    <x v="0"/>
    <n v="2"/>
    <x v="0"/>
    <x v="0"/>
    <x v="0"/>
    <n v="23040"/>
    <x v="0"/>
    <x v="0"/>
    <x v="0"/>
    <x v="4"/>
  </r>
  <r>
    <x v="729"/>
    <x v="536"/>
    <s v="MUEBLES CC CUBRIMIENTOS"/>
    <x v="0"/>
    <m/>
    <s v="2024-08-22"/>
    <s v="2024-08-31"/>
    <s v="2024-09-03 13:30:34"/>
    <s v="0000-00-00 00:00:00"/>
    <s v="2024-09-13 09:02:52"/>
    <s v="2024-11-21 13:01:14"/>
    <s v="0000-00-00 00:00:00"/>
    <s v="2024-09-03"/>
    <s v="2024-09-03"/>
    <s v="2024-09-17"/>
    <s v="2024-09-26"/>
    <s v="2024-09-26"/>
    <x v="3"/>
    <s v="Barranquilla"/>
    <s v="3713"/>
    <x v="108"/>
    <m/>
    <x v="0"/>
    <n v="2"/>
    <x v="0"/>
    <x v="0"/>
    <x v="0"/>
    <n v="11520"/>
    <x v="0"/>
    <x v="0"/>
    <x v="0"/>
    <x v="4"/>
  </r>
  <r>
    <x v="729"/>
    <x v="536"/>
    <s v="MUEBLES CC CUBRIMIENTOS"/>
    <x v="0"/>
    <m/>
    <s v="2024-08-22"/>
    <s v="2024-08-31"/>
    <s v="2024-09-03 13:30:34"/>
    <s v="0000-00-00 00:00:00"/>
    <s v="2024-09-13 09:02:52"/>
    <s v="2024-11-21 13:01:14"/>
    <s v="0000-00-00 00:00:00"/>
    <s v="2024-09-03"/>
    <s v="2024-09-03"/>
    <s v="2024-09-17"/>
    <s v="2024-09-26"/>
    <s v="2024-09-26"/>
    <x v="3"/>
    <s v="Barranquilla"/>
    <s v="REP035"/>
    <x v="45"/>
    <m/>
    <x v="0"/>
    <n v="1"/>
    <x v="0"/>
    <x v="0"/>
    <x v="0"/>
    <n v="350000"/>
    <x v="0"/>
    <x v="0"/>
    <x v="0"/>
    <x v="4"/>
  </r>
  <r>
    <x v="729"/>
    <x v="536"/>
    <s v="MUEBLES CC CUBRIMIENTOS"/>
    <x v="0"/>
    <m/>
    <s v="2024-08-22"/>
    <s v="2024-08-31"/>
    <s v="2024-09-03 13:30:34"/>
    <s v="0000-00-00 00:00:00"/>
    <s v="2024-09-13 09:02:52"/>
    <s v="2024-11-21 13:01:14"/>
    <s v="0000-00-00 00:00:00"/>
    <s v="2024-09-03"/>
    <s v="2024-09-03"/>
    <s v="2024-09-17"/>
    <s v="2024-09-26"/>
    <s v="2024-09-26"/>
    <x v="3"/>
    <s v="Barranquilla"/>
    <s v="REP036"/>
    <x v="72"/>
    <m/>
    <x v="0"/>
    <n v="1"/>
    <x v="0"/>
    <x v="0"/>
    <x v="0"/>
    <n v="500000"/>
    <x v="0"/>
    <x v="0"/>
    <x v="0"/>
    <x v="4"/>
  </r>
  <r>
    <x v="729"/>
    <x v="536"/>
    <s v="MUEBLES CC CUBRIMIENTOS"/>
    <x v="0"/>
    <m/>
    <s v="2024-08-22"/>
    <s v="2024-08-31"/>
    <s v="2024-09-03 13:30:34"/>
    <s v="0000-00-00 00:00:00"/>
    <s v="2024-09-13 09:02:52"/>
    <s v="2024-11-21 13:01:14"/>
    <s v="0000-00-00 00:00:00"/>
    <s v="2024-09-03"/>
    <s v="2024-09-03"/>
    <s v="2024-09-17"/>
    <s v="2024-09-26"/>
    <s v="2024-09-26"/>
    <x v="3"/>
    <s v="Barranquilla"/>
    <s v="TRANSP05"/>
    <x v="198"/>
    <m/>
    <x v="0"/>
    <n v="1"/>
    <x v="0"/>
    <x v="0"/>
    <x v="0"/>
    <n v="450000"/>
    <x v="0"/>
    <x v="1"/>
    <x v="1"/>
    <x v="4"/>
  </r>
  <r>
    <x v="730"/>
    <x v="537"/>
    <s v="MUEBLES CC CUBRIMIENTOS"/>
    <x v="0"/>
    <m/>
    <s v="2024-08-22"/>
    <s v="2024-08-30"/>
    <s v="2024-09-03 10:59:26"/>
    <s v="0000-00-00 00:00:00"/>
    <s v="2024-09-18 16:26:46"/>
    <s v="2024-09-19 11:53:15"/>
    <s v="2024-09-27 13:51:15"/>
    <s v="2024-09-03"/>
    <s v="2024-09-03"/>
    <s v="2024-09-13"/>
    <s v="2024-09-27"/>
    <s v="2024-10-03"/>
    <x v="1"/>
    <s v="Cali"/>
    <s v="2051"/>
    <x v="678"/>
    <s v="PENDIENTE DEFINIR CLIENTE"/>
    <x v="2"/>
    <n v="1"/>
    <x v="0"/>
    <x v="0"/>
    <x v="0"/>
    <n v="694503"/>
    <x v="0"/>
    <x v="2"/>
    <x v="0"/>
    <x v="4"/>
  </r>
  <r>
    <x v="730"/>
    <x v="537"/>
    <s v="MUEBLES CC CUBRIMIENTOS"/>
    <x v="0"/>
    <m/>
    <s v="2024-08-22"/>
    <s v="2024-08-30"/>
    <s v="2024-09-03 10:59:26"/>
    <s v="0000-00-00 00:00:00"/>
    <s v="2024-09-18 16:26:46"/>
    <s v="2024-09-19 11:53:15"/>
    <s v="2024-09-27 13:51:15"/>
    <s v="2024-09-03"/>
    <s v="2024-09-03"/>
    <s v="2024-09-13"/>
    <s v="2024-09-27"/>
    <s v="2024-10-03"/>
    <x v="1"/>
    <s v="Cali"/>
    <s v="9709"/>
    <x v="169"/>
    <s v="LONA DICKSON NARANJA F ENTERO REF:0018"/>
    <x v="0"/>
    <n v="1"/>
    <x v="0"/>
    <x v="0"/>
    <x v="0"/>
    <n v="1498075"/>
    <x v="0"/>
    <x v="2"/>
    <x v="0"/>
    <x v="4"/>
  </r>
  <r>
    <x v="730"/>
    <x v="537"/>
    <s v="MUEBLES CC CUBRIMIENTOS"/>
    <x v="0"/>
    <m/>
    <s v="2024-08-22"/>
    <s v="2024-08-30"/>
    <s v="2024-09-03 10:59:26"/>
    <s v="0000-00-00 00:00:00"/>
    <s v="2024-09-18 16:26:46"/>
    <s v="2024-09-19 11:53:15"/>
    <s v="2024-09-27 13:51:15"/>
    <s v="2024-09-03"/>
    <s v="2024-09-03"/>
    <s v="2024-09-13"/>
    <s v="2024-09-27"/>
    <s v="2024-10-03"/>
    <x v="1"/>
    <s v="Cali"/>
    <s v="SERV08"/>
    <x v="2"/>
    <m/>
    <x v="0"/>
    <n v="1"/>
    <x v="0"/>
    <x v="0"/>
    <x v="0"/>
    <n v="60000"/>
    <x v="0"/>
    <x v="1"/>
    <x v="1"/>
    <x v="4"/>
  </r>
  <r>
    <x v="730"/>
    <x v="537"/>
    <s v="MUEBLES CC CUBRIMIENTOS"/>
    <x v="0"/>
    <m/>
    <s v="2024-08-22"/>
    <s v="2024-08-30"/>
    <s v="2024-09-03 10:59:26"/>
    <s v="0000-00-00 00:00:00"/>
    <s v="2024-09-18 16:26:46"/>
    <s v="2024-09-19 11:53:15"/>
    <s v="2024-09-27 13:51:15"/>
    <s v="2024-09-03"/>
    <s v="2024-09-03"/>
    <s v="2024-09-13"/>
    <s v="2024-09-27"/>
    <s v="2024-10-03"/>
    <x v="1"/>
    <s v="Cali"/>
    <s v="TRANSP07"/>
    <x v="47"/>
    <m/>
    <x v="0"/>
    <n v="1"/>
    <x v="0"/>
    <x v="0"/>
    <x v="0"/>
    <n v="550000"/>
    <x v="0"/>
    <x v="0"/>
    <x v="0"/>
    <x v="4"/>
  </r>
  <r>
    <x v="731"/>
    <x v="538"/>
    <s v="CUBRIMIENTO"/>
    <x v="0"/>
    <m/>
    <s v="2024-08-22"/>
    <s v="2024-09-23"/>
    <s v="2024-09-24 14:44:27"/>
    <s v="2024-10-07 14:00:51"/>
    <s v="2024-10-31 12:19:57"/>
    <s v="2024-11-23 16:05:12"/>
    <s v="2024-12-06 21:22:46"/>
    <s v="2024-09-25"/>
    <s v="2024-10-08"/>
    <s v="2024-11-11"/>
    <s v="2024-11-14"/>
    <s v="2024-11-21"/>
    <x v="3"/>
    <s v="Cali"/>
    <s v="6543"/>
    <x v="123"/>
    <m/>
    <x v="0"/>
    <n v="1"/>
    <x v="0"/>
    <x v="0"/>
    <x v="0"/>
    <n v="49920"/>
    <x v="0"/>
    <x v="0"/>
    <x v="0"/>
    <x v="3"/>
  </r>
  <r>
    <x v="731"/>
    <x v="538"/>
    <s v="CUBRIMIENTO"/>
    <x v="0"/>
    <m/>
    <s v="2024-08-22"/>
    <s v="2024-09-23"/>
    <s v="2024-09-24 14:44:27"/>
    <s v="2024-10-07 14:00:51"/>
    <s v="2024-10-31 12:19:57"/>
    <s v="2024-11-23 16:05:12"/>
    <s v="2024-12-06 21:22:46"/>
    <s v="2024-09-25"/>
    <s v="2024-10-08"/>
    <s v="2024-11-11"/>
    <s v="2024-11-14"/>
    <s v="2024-11-21"/>
    <x v="3"/>
    <s v="Cali"/>
    <s v="CANAL GALVANIZ PTEK"/>
    <x v="65"/>
    <m/>
    <x v="0"/>
    <n v="2"/>
    <x v="2"/>
    <x v="0"/>
    <x v="0"/>
    <n v="8148902"/>
    <x v="0"/>
    <x v="0"/>
    <x v="0"/>
    <x v="3"/>
  </r>
  <r>
    <x v="731"/>
    <x v="538"/>
    <s v="CUBRIMIENTO"/>
    <x v="0"/>
    <m/>
    <s v="2024-08-22"/>
    <s v="2024-09-23"/>
    <s v="2024-09-24 14:44:27"/>
    <s v="2024-10-07 14:00:51"/>
    <s v="2024-10-31 12:19:57"/>
    <s v="2024-11-23 16:05:12"/>
    <s v="2024-12-06 21:22:46"/>
    <s v="2024-09-25"/>
    <s v="2024-10-08"/>
    <s v="2024-11-11"/>
    <s v="2024-11-14"/>
    <s v="2024-11-21"/>
    <x v="3"/>
    <s v="Cali"/>
    <s v="FLANCHE01"/>
    <x v="51"/>
    <m/>
    <x v="3"/>
    <n v="2"/>
    <x v="2"/>
    <x v="0"/>
    <x v="0"/>
    <n v="1379956"/>
    <x v="0"/>
    <x v="0"/>
    <x v="0"/>
    <x v="3"/>
  </r>
  <r>
    <x v="731"/>
    <x v="538"/>
    <s v="CUBRIMIENTO"/>
    <x v="0"/>
    <m/>
    <s v="2024-08-22"/>
    <s v="2024-09-23"/>
    <s v="2024-09-24 14:44:27"/>
    <s v="2024-10-07 14:00:51"/>
    <s v="2024-10-31 12:19:57"/>
    <s v="2024-11-23 16:05:12"/>
    <s v="2024-12-06 21:22:46"/>
    <s v="2024-09-25"/>
    <s v="2024-10-08"/>
    <s v="2024-11-11"/>
    <s v="2024-11-14"/>
    <s v="2024-11-21"/>
    <x v="3"/>
    <s v="Cali"/>
    <s v="KRIEL PLITE"/>
    <x v="416"/>
    <m/>
    <x v="0"/>
    <n v="2"/>
    <x v="0"/>
    <x v="0"/>
    <x v="0"/>
    <n v="6080000"/>
    <x v="0"/>
    <x v="0"/>
    <x v="0"/>
    <x v="3"/>
  </r>
  <r>
    <x v="731"/>
    <x v="538"/>
    <s v="CUBRIMIENTO"/>
    <x v="0"/>
    <m/>
    <s v="2024-08-22"/>
    <s v="2024-09-23"/>
    <s v="2024-09-24 14:44:27"/>
    <s v="2024-10-07 14:00:51"/>
    <s v="2024-10-31 12:19:57"/>
    <s v="2024-11-23 16:05:12"/>
    <s v="2024-12-06 21:22:46"/>
    <s v="2024-09-25"/>
    <s v="2024-10-08"/>
    <s v="2024-11-11"/>
    <s v="2024-11-14"/>
    <s v="2024-11-21"/>
    <x v="3"/>
    <s v="Cali"/>
    <s v="PLITE10"/>
    <x v="263"/>
    <s v="LONA PERGOTEX BLACKOUT BLANCA 3 M"/>
    <x v="3"/>
    <n v="2"/>
    <x v="2"/>
    <x v="0"/>
    <x v="49"/>
    <n v="23331558"/>
    <x v="0"/>
    <x v="4"/>
    <x v="6"/>
    <x v="3"/>
  </r>
  <r>
    <x v="731"/>
    <x v="538"/>
    <s v="CUBRIMIENTO"/>
    <x v="0"/>
    <m/>
    <s v="2024-08-22"/>
    <s v="2024-09-23"/>
    <s v="2024-09-24 14:44:27"/>
    <s v="2024-10-07 14:00:51"/>
    <s v="2024-10-31 12:19:57"/>
    <s v="2024-11-23 16:05:12"/>
    <s v="2024-12-06 21:22:46"/>
    <s v="2024-09-25"/>
    <s v="2024-10-08"/>
    <s v="2024-11-11"/>
    <s v="2024-11-14"/>
    <s v="2024-11-21"/>
    <x v="3"/>
    <s v="Cali"/>
    <s v="PORTCAC02"/>
    <x v="360"/>
    <m/>
    <x v="3"/>
    <n v="3"/>
    <x v="2"/>
    <x v="1"/>
    <x v="0"/>
    <n v="10735989"/>
    <x v="0"/>
    <x v="0"/>
    <x v="0"/>
    <x v="3"/>
  </r>
  <r>
    <x v="732"/>
    <x v="539"/>
    <s v="CUBRIMIENTO"/>
    <x v="0"/>
    <m/>
    <s v="2024-08-22"/>
    <s v="2024-10-10"/>
    <s v="2024-10-12 10:55:16"/>
    <s v="0000-00-00 00:00:00"/>
    <s v="2024-10-15 15:16:48"/>
    <s v="2024-10-15 15:16:58"/>
    <s v="2024-12-16 14:35:43"/>
    <s v="2024-10-14"/>
    <s v="2024-10-14"/>
    <s v="2024-10-16"/>
    <s v="2024-11-05"/>
    <s v="2024-12-14"/>
    <x v="3"/>
    <s v="Cali"/>
    <s v="1010114"/>
    <x v="141"/>
    <m/>
    <x v="0"/>
    <n v="2"/>
    <x v="0"/>
    <x v="0"/>
    <x v="0"/>
    <n v="180000"/>
    <x v="0"/>
    <x v="0"/>
    <x v="0"/>
    <x v="0"/>
  </r>
  <r>
    <x v="732"/>
    <x v="539"/>
    <s v="CUBRIMIENTO"/>
    <x v="0"/>
    <m/>
    <s v="2024-08-22"/>
    <s v="2024-10-10"/>
    <s v="2024-10-12 10:55:16"/>
    <s v="0000-00-00 00:00:00"/>
    <s v="2024-10-15 15:16:48"/>
    <s v="2024-10-15 15:16:58"/>
    <s v="2024-12-16 14:35:43"/>
    <s v="2024-10-14"/>
    <s v="2024-10-14"/>
    <s v="2024-10-16"/>
    <s v="2024-11-05"/>
    <s v="2024-12-14"/>
    <x v="3"/>
    <s v="Cali"/>
    <s v="101946"/>
    <x v="679"/>
    <m/>
    <x v="0"/>
    <n v="1"/>
    <x v="0"/>
    <x v="0"/>
    <x v="0"/>
    <n v="13320"/>
    <x v="0"/>
    <x v="0"/>
    <x v="0"/>
    <x v="0"/>
  </r>
  <r>
    <x v="732"/>
    <x v="539"/>
    <s v="CUBRIMIENTO"/>
    <x v="0"/>
    <m/>
    <s v="2024-08-22"/>
    <s v="2024-10-10"/>
    <s v="2024-10-12 10:55:16"/>
    <s v="0000-00-00 00:00:00"/>
    <s v="2024-10-15 15:16:48"/>
    <s v="2024-10-15 15:16:58"/>
    <s v="2024-12-16 14:35:43"/>
    <s v="2024-10-14"/>
    <s v="2024-10-14"/>
    <s v="2024-10-16"/>
    <s v="2024-11-05"/>
    <s v="2024-12-14"/>
    <x v="3"/>
    <s v="Cali"/>
    <s v="17921"/>
    <x v="144"/>
    <m/>
    <x v="0"/>
    <n v="2"/>
    <x v="0"/>
    <x v="0"/>
    <x v="0"/>
    <n v="58500"/>
    <x v="0"/>
    <x v="0"/>
    <x v="0"/>
    <x v="0"/>
  </r>
  <r>
    <x v="732"/>
    <x v="539"/>
    <s v="CUBRIMIENTO"/>
    <x v="0"/>
    <m/>
    <s v="2024-08-22"/>
    <s v="2024-10-10"/>
    <s v="2024-10-12 10:55:16"/>
    <s v="0000-00-00 00:00:00"/>
    <s v="2024-10-15 15:16:48"/>
    <s v="2024-10-15 15:16:58"/>
    <s v="2024-12-16 14:35:43"/>
    <s v="2024-10-14"/>
    <s v="2024-10-14"/>
    <s v="2024-10-16"/>
    <s v="2024-11-05"/>
    <s v="2024-12-14"/>
    <x v="3"/>
    <s v="Cali"/>
    <s v="17924"/>
    <x v="680"/>
    <m/>
    <x v="0"/>
    <n v="1"/>
    <x v="0"/>
    <x v="0"/>
    <x v="0"/>
    <n v="13500"/>
    <x v="0"/>
    <x v="0"/>
    <x v="0"/>
    <x v="0"/>
  </r>
  <r>
    <x v="732"/>
    <x v="539"/>
    <s v="CUBRIMIENTO"/>
    <x v="0"/>
    <m/>
    <s v="2024-08-22"/>
    <s v="2024-10-10"/>
    <s v="2024-10-12 10:55:16"/>
    <s v="0000-00-00 00:00:00"/>
    <s v="2024-10-15 15:16:48"/>
    <s v="2024-10-15 15:16:58"/>
    <s v="2024-12-16 14:35:43"/>
    <s v="2024-10-14"/>
    <s v="2024-10-14"/>
    <s v="2024-10-16"/>
    <s v="2024-11-05"/>
    <s v="2024-12-14"/>
    <x v="3"/>
    <s v="Cali"/>
    <s v="3151"/>
    <x v="57"/>
    <m/>
    <x v="0"/>
    <n v="7"/>
    <x v="0"/>
    <x v="0"/>
    <x v="0"/>
    <n v="472500"/>
    <x v="0"/>
    <x v="0"/>
    <x v="0"/>
    <x v="0"/>
  </r>
  <r>
    <x v="732"/>
    <x v="539"/>
    <s v="CUBRIMIENTO"/>
    <x v="0"/>
    <m/>
    <s v="2024-08-22"/>
    <s v="2024-10-10"/>
    <s v="2024-10-12 10:55:16"/>
    <s v="0000-00-00 00:00:00"/>
    <s v="2024-10-15 15:16:48"/>
    <s v="2024-10-15 15:16:58"/>
    <s v="2024-12-16 14:35:43"/>
    <s v="2024-10-14"/>
    <s v="2024-10-14"/>
    <s v="2024-10-16"/>
    <s v="2024-11-05"/>
    <s v="2024-12-14"/>
    <x v="3"/>
    <s v="Cali"/>
    <s v="SERV03"/>
    <x v="9"/>
    <m/>
    <x v="0"/>
    <n v="1"/>
    <x v="0"/>
    <x v="0"/>
    <x v="0"/>
    <n v="250000"/>
    <x v="0"/>
    <x v="1"/>
    <x v="1"/>
    <x v="0"/>
  </r>
  <r>
    <x v="732"/>
    <x v="539"/>
    <s v="CUBRIMIENTO"/>
    <x v="0"/>
    <m/>
    <s v="2024-08-22"/>
    <s v="2024-10-10"/>
    <s v="2024-10-12 10:55:16"/>
    <s v="0000-00-00 00:00:00"/>
    <s v="2024-10-15 15:16:48"/>
    <s v="2024-10-15 15:16:58"/>
    <s v="2024-12-16 14:35:43"/>
    <s v="2024-10-14"/>
    <s v="2024-10-14"/>
    <s v="2024-10-16"/>
    <s v="2024-11-05"/>
    <s v="2024-12-14"/>
    <x v="3"/>
    <s v="Cali"/>
    <s v="TRANSP01"/>
    <x v="102"/>
    <m/>
    <x v="0"/>
    <n v="1"/>
    <x v="0"/>
    <x v="0"/>
    <x v="0"/>
    <n v="150000"/>
    <x v="0"/>
    <x v="0"/>
    <x v="0"/>
    <x v="0"/>
  </r>
  <r>
    <x v="732"/>
    <x v="539"/>
    <s v="CUBRIMIENTO"/>
    <x v="0"/>
    <m/>
    <s v="2024-08-22"/>
    <s v="2024-10-10"/>
    <s v="2024-10-12 10:55:16"/>
    <s v="0000-00-00 00:00:00"/>
    <s v="2024-10-15 15:16:48"/>
    <s v="2024-10-15 15:16:58"/>
    <s v="2024-12-16 14:35:43"/>
    <s v="2024-10-14"/>
    <s v="2024-10-14"/>
    <s v="2024-10-16"/>
    <s v="2024-11-05"/>
    <s v="2024-12-14"/>
    <x v="3"/>
    <s v="Cali"/>
    <s v="TUBSM03"/>
    <x v="407"/>
    <m/>
    <x v="0"/>
    <n v="1"/>
    <x v="0"/>
    <x v="0"/>
    <x v="0"/>
    <n v="508500"/>
    <x v="0"/>
    <x v="0"/>
    <x v="0"/>
    <x v="0"/>
  </r>
  <r>
    <x v="733"/>
    <x v="540"/>
    <s v="CUBRIMIENTO"/>
    <x v="0"/>
    <m/>
    <s v="2024-08-22"/>
    <s v="2024-08-23"/>
    <s v="2024-08-23 17:19:52"/>
    <s v="2024-08-27 10:04:13"/>
    <s v="2024-08-30 17:28:29"/>
    <s v="2024-09-10 11:50:52"/>
    <s v="0000-00-00 00:00:00"/>
    <s v="2024-08-26"/>
    <s v="2024-08-30"/>
    <s v="0000-00-00"/>
    <s v="2024-09-10"/>
    <s v="2024-09-10"/>
    <x v="0"/>
    <s v="Toscany"/>
    <s v="BANE10"/>
    <x v="439"/>
    <s v="PERGOSCREEN BLANCA 3M EB4841 G6-7 430GR"/>
    <x v="8"/>
    <n v="1"/>
    <x v="174"/>
    <x v="23"/>
    <x v="0"/>
    <n v="757000"/>
    <x v="0"/>
    <x v="9"/>
    <x v="9"/>
    <x v="11"/>
  </r>
  <r>
    <x v="734"/>
    <x v="116"/>
    <s v="CUBRIMIENTO"/>
    <x v="0"/>
    <m/>
    <s v="2024-08-22"/>
    <s v="2024-08-22"/>
    <s v="2024-08-23 07:39:37"/>
    <s v="0000-00-00 00:00:00"/>
    <s v="2024-08-23 07:39:45"/>
    <s v="2024-08-24 13:02:33"/>
    <s v="0000-00-00 00:00:00"/>
    <s v="2024-08-23"/>
    <s v="2024-08-23"/>
    <s v="2024-08-27"/>
    <s v="2024-08-28"/>
    <s v="2024-08-28"/>
    <x v="3"/>
    <s v="Toscany"/>
    <s v="55012"/>
    <x v="277"/>
    <m/>
    <x v="0"/>
    <n v="15"/>
    <x v="0"/>
    <x v="0"/>
    <x v="0"/>
    <n v="789000"/>
    <x v="0"/>
    <x v="0"/>
    <x v="0"/>
    <x v="7"/>
  </r>
  <r>
    <x v="735"/>
    <x v="401"/>
    <s v="CUBRIMIENTO"/>
    <x v="0"/>
    <m/>
    <s v="2024-08-22"/>
    <s v="2024-08-23"/>
    <s v="2024-08-23 14:08:35"/>
    <s v="0000-00-00 00:00:00"/>
    <s v="2024-08-23 14:08:42"/>
    <s v="2024-08-24 13:06:19"/>
    <s v="0000-00-00 00:00:00"/>
    <s v="2024-08-26"/>
    <s v="2024-08-26"/>
    <s v="0000-00-00"/>
    <s v="2024-09-02"/>
    <s v="2024-09-02"/>
    <x v="3"/>
    <s v="Toscany"/>
    <s v="30"/>
    <x v="508"/>
    <m/>
    <x v="0"/>
    <n v="21"/>
    <x v="0"/>
    <x v="0"/>
    <x v="0"/>
    <n v="1104600"/>
    <x v="0"/>
    <x v="0"/>
    <x v="0"/>
    <x v="11"/>
  </r>
  <r>
    <x v="735"/>
    <x v="401"/>
    <s v="CUBRIMIENTO"/>
    <x v="0"/>
    <m/>
    <s v="2024-08-22"/>
    <s v="2024-08-23"/>
    <s v="2024-08-23 14:08:35"/>
    <s v="0000-00-00 00:00:00"/>
    <s v="2024-08-23 14:08:42"/>
    <s v="2024-08-24 13:06:19"/>
    <s v="0000-00-00 00:00:00"/>
    <s v="2024-08-26"/>
    <s v="2024-08-26"/>
    <s v="0000-00-00"/>
    <s v="2024-09-02"/>
    <s v="2024-09-02"/>
    <x v="3"/>
    <s v="Toscany"/>
    <s v="9520"/>
    <x v="575"/>
    <m/>
    <x v="0"/>
    <n v="2"/>
    <x v="0"/>
    <x v="0"/>
    <x v="0"/>
    <n v="168066"/>
    <x v="0"/>
    <x v="0"/>
    <x v="0"/>
    <x v="11"/>
  </r>
  <r>
    <x v="736"/>
    <x v="541"/>
    <s v="MUEBLES CC CUBRIMIENTOS"/>
    <x v="0"/>
    <m/>
    <s v="2024-08-22"/>
    <s v="2024-08-31"/>
    <s v="2024-09-03 10:49:03"/>
    <s v="0000-00-00 00:00:00"/>
    <s v="2024-09-16 07:43:47"/>
    <s v="2024-09-16 07:43:59"/>
    <s v="0000-00-00 00:00:00"/>
    <s v="2024-09-03"/>
    <s v="2024-09-03"/>
    <s v="2024-09-17"/>
    <s v="2024-09-20"/>
    <s v="2024-09-20"/>
    <x v="7"/>
    <s v="Cali"/>
    <s v="REP040"/>
    <x v="37"/>
    <m/>
    <x v="0"/>
    <n v="1"/>
    <x v="0"/>
    <x v="0"/>
    <x v="0"/>
    <n v="180000"/>
    <x v="0"/>
    <x v="0"/>
    <x v="0"/>
    <x v="4"/>
  </r>
  <r>
    <x v="737"/>
    <x v="358"/>
    <s v="CUBRIMIENTO"/>
    <x v="0"/>
    <m/>
    <s v="2024-08-22"/>
    <s v="2024-08-27"/>
    <s v="2024-08-28 17:30:37"/>
    <s v="2024-09-18 07:29:31"/>
    <s v="2024-11-05 17:30:35"/>
    <s v="2024-11-05 17:30:49"/>
    <s v="2024-12-03 14:18:44"/>
    <s v="2024-08-29"/>
    <s v="2024-09-05"/>
    <s v="2024-10-23"/>
    <s v="2024-11-07"/>
    <s v="2024-11-11"/>
    <x v="1"/>
    <s v="Toscana"/>
    <s v="PLITE10"/>
    <x v="263"/>
    <s v="LONA PERGOTEX TRASLUCIDA BLANCA 3M"/>
    <x v="7"/>
    <n v="1"/>
    <x v="175"/>
    <x v="0"/>
    <x v="100"/>
    <n v="5613336"/>
    <x v="0"/>
    <x v="4"/>
    <x v="6"/>
    <x v="0"/>
  </r>
  <r>
    <x v="738"/>
    <x v="542"/>
    <s v="MUEBLES"/>
    <x v="0"/>
    <m/>
    <s v="2024-08-22"/>
    <s v="2024-08-23"/>
    <s v="2024-08-27 10:50:49"/>
    <s v="0000-00-00 00:00:00"/>
    <s v="0000-00-00 00:00:00"/>
    <s v="2024-09-03 12:00:53"/>
    <s v="0000-00-00 00:00:00"/>
    <s v="2024-08-26"/>
    <s v="2024-08-26"/>
    <s v="1969-12-31"/>
    <s v="1969-12-31"/>
    <s v="1969-12-31"/>
    <x v="3"/>
    <s v="Bogota"/>
    <s v="100196"/>
    <x v="218"/>
    <m/>
    <x v="0"/>
    <n v="1"/>
    <x v="0"/>
    <x v="0"/>
    <x v="0"/>
    <n v="198800"/>
    <x v="0"/>
    <x v="0"/>
    <x v="0"/>
    <x v="10"/>
  </r>
  <r>
    <x v="739"/>
    <x v="543"/>
    <s v="MUEBLES CC CUBRIMIENTOS"/>
    <x v="0"/>
    <m/>
    <s v="2024-08-22"/>
    <s v="2024-08-24"/>
    <s v="2024-08-27 11:55:44"/>
    <s v="0000-00-00 00:00:00"/>
    <s v="2024-09-03 16:03:46"/>
    <s v="2024-09-26 07:41:55"/>
    <s v="2024-11-08 09:36:15"/>
    <s v="2024-08-27"/>
    <s v="2024-08-27"/>
    <s v="2024-09-18"/>
    <s v="2024-10-18"/>
    <s v="2024-11-30"/>
    <x v="1"/>
    <s v="Barranquilla"/>
    <s v="100154"/>
    <x v="681"/>
    <s v="LONAFLEX"/>
    <x v="0"/>
    <n v="1"/>
    <x v="0"/>
    <x v="0"/>
    <x v="0"/>
    <n v="267359"/>
    <x v="0"/>
    <x v="5"/>
    <x v="0"/>
    <x v="4"/>
  </r>
  <r>
    <x v="739"/>
    <x v="543"/>
    <s v="MUEBLES CC CUBRIMIENTOS"/>
    <x v="0"/>
    <m/>
    <s v="2024-08-22"/>
    <s v="2024-08-24"/>
    <s v="2024-08-27 11:55:44"/>
    <s v="0000-00-00 00:00:00"/>
    <s v="2024-09-03 16:03:46"/>
    <s v="2024-09-26 07:41:55"/>
    <s v="2024-11-08 09:36:15"/>
    <s v="2024-08-27"/>
    <s v="2024-08-27"/>
    <s v="2024-09-18"/>
    <s v="2024-10-18"/>
    <s v="2024-11-30"/>
    <x v="1"/>
    <s v="Barranquilla"/>
    <s v="5144"/>
    <x v="682"/>
    <s v="LONAFLEX"/>
    <x v="0"/>
    <n v="2"/>
    <x v="0"/>
    <x v="0"/>
    <x v="0"/>
    <n v="354902"/>
    <x v="0"/>
    <x v="5"/>
    <x v="0"/>
    <x v="4"/>
  </r>
  <r>
    <x v="739"/>
    <x v="543"/>
    <s v="MUEBLES CC CUBRIMIENTOS"/>
    <x v="0"/>
    <m/>
    <s v="2024-08-22"/>
    <s v="2024-08-24"/>
    <s v="2024-08-27 11:55:44"/>
    <s v="0000-00-00 00:00:00"/>
    <s v="2024-09-03 16:03:46"/>
    <s v="2024-09-26 07:41:55"/>
    <s v="2024-11-08 09:36:15"/>
    <s v="2024-08-27"/>
    <s v="2024-08-27"/>
    <s v="2024-09-18"/>
    <s v="2024-10-18"/>
    <s v="2024-11-30"/>
    <x v="1"/>
    <s v="Barranquilla"/>
    <s v="5145"/>
    <x v="683"/>
    <s v="LONAFLEX"/>
    <x v="0"/>
    <n v="1"/>
    <x v="0"/>
    <x v="0"/>
    <x v="0"/>
    <n v="138798"/>
    <x v="0"/>
    <x v="5"/>
    <x v="0"/>
    <x v="4"/>
  </r>
  <r>
    <x v="739"/>
    <x v="543"/>
    <s v="MUEBLES CC CUBRIMIENTOS"/>
    <x v="0"/>
    <m/>
    <s v="2024-08-22"/>
    <s v="2024-08-24"/>
    <s v="2024-08-27 11:55:44"/>
    <s v="0000-00-00 00:00:00"/>
    <s v="2024-09-03 16:03:46"/>
    <s v="2024-09-26 07:41:55"/>
    <s v="2024-11-08 09:36:15"/>
    <s v="2024-08-27"/>
    <s v="2024-08-27"/>
    <s v="2024-09-18"/>
    <s v="2024-10-18"/>
    <s v="2024-11-30"/>
    <x v="1"/>
    <s v="Barranquilla"/>
    <s v="9558"/>
    <x v="684"/>
    <s v="LONAFLEX"/>
    <x v="0"/>
    <n v="1"/>
    <x v="0"/>
    <x v="0"/>
    <x v="0"/>
    <n v="188734"/>
    <x v="0"/>
    <x v="5"/>
    <x v="0"/>
    <x v="4"/>
  </r>
  <r>
    <x v="740"/>
    <x v="544"/>
    <s v="MUEBLES CC CUBRIMIENTOS"/>
    <x v="0"/>
    <m/>
    <s v="2024-08-22"/>
    <s v="2024-08-23"/>
    <s v="2024-08-25 15:20:15"/>
    <s v="0000-00-00 00:00:00"/>
    <s v="0000-00-00 00:00:00"/>
    <s v="2024-09-26 06:44:04"/>
    <s v="2024-10-10 15:02:41"/>
    <s v="2024-08-26"/>
    <s v="2024-08-26"/>
    <s v="2024-09-19"/>
    <s v="2024-09-25"/>
    <s v="2024-09-25"/>
    <x v="1"/>
    <s v="Bogota"/>
    <s v="100144"/>
    <x v="426"/>
    <s v="LONA DICKSON AZUL PAON REF 8901"/>
    <x v="0"/>
    <n v="1"/>
    <x v="0"/>
    <x v="0"/>
    <x v="0"/>
    <n v="7373786"/>
    <x v="0"/>
    <x v="0"/>
    <x v="0"/>
    <x v="4"/>
  </r>
  <r>
    <x v="741"/>
    <x v="211"/>
    <s v="MUEBLES CC CUBRIMIENTOS"/>
    <x v="0"/>
    <m/>
    <s v="2024-08-23"/>
    <s v="2024-09-02"/>
    <s v="2024-09-03 16:17:04"/>
    <s v="0000-00-00 00:00:00"/>
    <s v="2024-09-23 11:14:35"/>
    <s v="2024-10-01 12:09:15"/>
    <s v="2024-10-10 08:12:34"/>
    <s v="2024-09-04"/>
    <s v="2024-09-04"/>
    <s v="2024-10-18"/>
    <s v="2024-10-22"/>
    <s v="2024-10-24"/>
    <x v="1"/>
    <s v="Bogota"/>
    <s v="64501001"/>
    <x v="685"/>
    <s v="LONAFLEX"/>
    <x v="0"/>
    <n v="2"/>
    <x v="0"/>
    <x v="0"/>
    <x v="0"/>
    <n v="916180"/>
    <x v="0"/>
    <x v="5"/>
    <x v="0"/>
    <x v="0"/>
  </r>
  <r>
    <x v="742"/>
    <x v="297"/>
    <s v="MUEBLES CC CUBRIMIENTOS"/>
    <x v="0"/>
    <m/>
    <s v="2024-08-23"/>
    <s v="2024-08-23"/>
    <s v="2024-08-23 17:20:51"/>
    <s v="0000-00-00 00:00:00"/>
    <s v="0000-00-00 00:00:00"/>
    <s v="2024-08-23 17:20:57"/>
    <s v="0000-00-00 00:00:00"/>
    <s v="2024-08-26"/>
    <s v="2024-08-26"/>
    <s v="1969-12-31"/>
    <s v="1969-12-31"/>
    <s v="1969-12-31"/>
    <x v="3"/>
    <s v="Toscany"/>
    <s v="36"/>
    <x v="247"/>
    <m/>
    <x v="0"/>
    <n v="60"/>
    <x v="0"/>
    <x v="0"/>
    <x v="0"/>
    <n v="3000000"/>
    <x v="0"/>
    <x v="0"/>
    <x v="0"/>
    <x v="10"/>
  </r>
  <r>
    <x v="742"/>
    <x v="297"/>
    <s v="MUEBLES CC CUBRIMIENTOS"/>
    <x v="0"/>
    <m/>
    <s v="2024-08-23"/>
    <s v="2024-08-23"/>
    <s v="2024-08-23 17:20:51"/>
    <s v="0000-00-00 00:00:00"/>
    <s v="0000-00-00 00:00:00"/>
    <s v="2024-08-23 17:20:57"/>
    <s v="0000-00-00 00:00:00"/>
    <s v="2024-08-26"/>
    <s v="2024-08-26"/>
    <s v="1969-12-31"/>
    <s v="1969-12-31"/>
    <s v="1969-12-31"/>
    <x v="3"/>
    <s v="Toscany"/>
    <s v="40"/>
    <x v="248"/>
    <m/>
    <x v="0"/>
    <n v="60"/>
    <x v="0"/>
    <x v="0"/>
    <x v="0"/>
    <n v="3000000"/>
    <x v="0"/>
    <x v="0"/>
    <x v="0"/>
    <x v="10"/>
  </r>
  <r>
    <x v="743"/>
    <x v="238"/>
    <s v="CUBRIMIENTO"/>
    <x v="0"/>
    <m/>
    <s v="2024-08-23"/>
    <s v="2024-08-28"/>
    <s v="2024-08-28 15:17:17"/>
    <s v="0000-00-00 00:00:00"/>
    <s v="2024-08-28 15:17:51"/>
    <s v="2024-08-29 07:14:34"/>
    <s v="0000-00-00 00:00:00"/>
    <s v="2024-08-29"/>
    <s v="2024-08-29"/>
    <s v="0000-00-00"/>
    <s v="2024-09-03"/>
    <s v="2024-09-03"/>
    <x v="3"/>
    <s v="Toscany"/>
    <s v="11435"/>
    <x v="229"/>
    <m/>
    <x v="0"/>
    <n v="5"/>
    <x v="0"/>
    <x v="0"/>
    <x v="0"/>
    <n v="336135"/>
    <x v="0"/>
    <x v="0"/>
    <x v="0"/>
    <x v="11"/>
  </r>
  <r>
    <x v="743"/>
    <x v="238"/>
    <s v="CUBRIMIENTO"/>
    <x v="0"/>
    <m/>
    <s v="2024-08-23"/>
    <s v="2024-08-28"/>
    <s v="2024-08-28 15:17:17"/>
    <s v="0000-00-00 00:00:00"/>
    <s v="2024-08-28 15:17:51"/>
    <s v="2024-08-29 07:14:34"/>
    <s v="0000-00-00 00:00:00"/>
    <s v="2024-08-29"/>
    <s v="2024-08-29"/>
    <s v="0000-00-00"/>
    <s v="2024-09-03"/>
    <s v="2024-09-03"/>
    <x v="3"/>
    <s v="Toscany"/>
    <s v="11441"/>
    <x v="204"/>
    <m/>
    <x v="0"/>
    <n v="5"/>
    <x v="0"/>
    <x v="0"/>
    <x v="0"/>
    <n v="302105"/>
    <x v="0"/>
    <x v="0"/>
    <x v="0"/>
    <x v="11"/>
  </r>
  <r>
    <x v="744"/>
    <x v="330"/>
    <s v="MUEBLES CC CUBRIMIENTOS"/>
    <x v="0"/>
    <m/>
    <s v="0000-00-00"/>
    <s v="2024-08-23"/>
    <s v="2024-08-27 12:29:49"/>
    <s v="0000-00-00 00:00:00"/>
    <s v="2024-09-10 16:04:53"/>
    <s v="2024-09-11 14:13:15"/>
    <s v="2024-10-28 12:39:45"/>
    <s v="2024-08-27"/>
    <s v="2024-08-27"/>
    <s v="2024-09-06"/>
    <s v="2024-09-20"/>
    <s v="2024-09-26"/>
    <x v="1"/>
    <s v="Medellin"/>
    <s v="13012"/>
    <x v="257"/>
    <m/>
    <x v="2"/>
    <n v="5"/>
    <x v="0"/>
    <x v="0"/>
    <x v="0"/>
    <n v="4004475"/>
    <x v="0"/>
    <x v="0"/>
    <x v="0"/>
    <x v="4"/>
  </r>
  <r>
    <x v="744"/>
    <x v="330"/>
    <s v="MUEBLES CC CUBRIMIENTOS"/>
    <x v="0"/>
    <m/>
    <s v="0000-00-00"/>
    <s v="2024-08-23"/>
    <s v="2024-08-27 12:29:49"/>
    <s v="0000-00-00 00:00:00"/>
    <s v="2024-09-10 16:04:53"/>
    <s v="2024-09-11 14:13:15"/>
    <s v="2024-10-28 12:39:45"/>
    <s v="2024-08-27"/>
    <s v="2024-08-27"/>
    <s v="2024-09-06"/>
    <s v="2024-09-20"/>
    <s v="2024-09-26"/>
    <x v="1"/>
    <s v="Medellin"/>
    <s v="27249"/>
    <x v="64"/>
    <m/>
    <x v="0"/>
    <n v="3"/>
    <x v="0"/>
    <x v="0"/>
    <x v="0"/>
    <n v="551556"/>
    <x v="0"/>
    <x v="0"/>
    <x v="0"/>
    <x v="4"/>
  </r>
  <r>
    <x v="744"/>
    <x v="330"/>
    <s v="MUEBLES CC CUBRIMIENTOS"/>
    <x v="0"/>
    <m/>
    <s v="0000-00-00"/>
    <s v="2024-08-23"/>
    <s v="2024-08-27 12:29:49"/>
    <s v="0000-00-00 00:00:00"/>
    <s v="2024-09-10 16:04:53"/>
    <s v="2024-09-11 14:13:15"/>
    <s v="2024-10-28 12:39:45"/>
    <s v="2024-08-27"/>
    <s v="2024-08-27"/>
    <s v="2024-09-06"/>
    <s v="2024-09-20"/>
    <s v="2024-09-26"/>
    <x v="1"/>
    <s v="Medellin"/>
    <s v="9225"/>
    <x v="353"/>
    <s v="LONA DICKSON CAFE FONDO ENTERO REF:U224"/>
    <x v="4"/>
    <n v="5"/>
    <x v="0"/>
    <x v="0"/>
    <x v="0"/>
    <n v="11157620"/>
    <x v="0"/>
    <x v="0"/>
    <x v="0"/>
    <x v="4"/>
  </r>
  <r>
    <x v="744"/>
    <x v="330"/>
    <s v="MUEBLES CC CUBRIMIENTOS"/>
    <x v="0"/>
    <m/>
    <s v="0000-00-00"/>
    <s v="2024-08-23"/>
    <s v="2024-08-27 12:29:49"/>
    <s v="0000-00-00 00:00:00"/>
    <s v="2024-09-10 16:04:53"/>
    <s v="2024-09-11 14:13:15"/>
    <s v="2024-10-28 12:39:45"/>
    <s v="2024-08-27"/>
    <s v="2024-08-27"/>
    <s v="2024-09-06"/>
    <s v="2024-09-20"/>
    <s v="2024-09-26"/>
    <x v="1"/>
    <s v="Medellin"/>
    <s v="SERV08"/>
    <x v="2"/>
    <m/>
    <x v="0"/>
    <n v="1"/>
    <x v="0"/>
    <x v="0"/>
    <x v="0"/>
    <n v="860000"/>
    <x v="0"/>
    <x v="1"/>
    <x v="1"/>
    <x v="4"/>
  </r>
  <r>
    <x v="744"/>
    <x v="330"/>
    <s v="MUEBLES CC CUBRIMIENTOS"/>
    <x v="0"/>
    <m/>
    <s v="0000-00-00"/>
    <s v="2024-08-23"/>
    <s v="2024-08-27 12:29:49"/>
    <s v="0000-00-00 00:00:00"/>
    <s v="2024-09-10 16:04:53"/>
    <s v="2024-09-11 14:13:15"/>
    <s v="2024-10-28 12:39:45"/>
    <s v="2024-08-27"/>
    <s v="2024-08-27"/>
    <s v="2024-09-06"/>
    <s v="2024-09-20"/>
    <s v="2024-09-26"/>
    <x v="1"/>
    <s v="Medellin"/>
    <s v="TRANSP12"/>
    <x v="118"/>
    <m/>
    <x v="0"/>
    <n v="1"/>
    <x v="0"/>
    <x v="0"/>
    <x v="0"/>
    <n v="2640000"/>
    <x v="0"/>
    <x v="1"/>
    <x v="1"/>
    <x v="4"/>
  </r>
  <r>
    <x v="744"/>
    <x v="330"/>
    <s v="MUEBLES CC CUBRIMIENTOS"/>
    <x v="0"/>
    <m/>
    <s v="0000-00-00"/>
    <s v="2024-08-23"/>
    <s v="2024-08-27 12:29:49"/>
    <s v="0000-00-00 00:00:00"/>
    <s v="2024-09-10 16:04:53"/>
    <s v="2024-09-11 14:13:15"/>
    <s v="2024-10-28 12:39:45"/>
    <s v="2024-08-27"/>
    <s v="2024-08-27"/>
    <s v="2024-09-06"/>
    <s v="2024-09-20"/>
    <s v="2024-09-26"/>
    <x v="1"/>
    <s v="Medellin"/>
    <s v="TRANSP12"/>
    <x v="118"/>
    <m/>
    <x v="0"/>
    <n v="1"/>
    <x v="0"/>
    <x v="0"/>
    <x v="0"/>
    <n v="560000"/>
    <x v="0"/>
    <x v="1"/>
    <x v="1"/>
    <x v="4"/>
  </r>
  <r>
    <x v="745"/>
    <x v="545"/>
    <s v="MUEBLES CC CUBRIMIENTOS"/>
    <x v="0"/>
    <m/>
    <s v="2024-08-23"/>
    <s v="2024-08-28"/>
    <s v="2024-09-03 13:36:01"/>
    <s v="0000-00-00 00:00:00"/>
    <s v="2024-09-11 13:15:18"/>
    <s v="2024-09-11 13:15:44"/>
    <s v="2024-09-20 11:39:49"/>
    <s v="2024-08-30"/>
    <s v="2024-08-30"/>
    <s v="2024-09-11"/>
    <s v="2024-09-25"/>
    <s v="2024-10-01"/>
    <x v="1"/>
    <s v="Bogota"/>
    <s v="11456"/>
    <x v="320"/>
    <s v="FURNISCREEN NEGRO 2M EB4027W G8 625GR"/>
    <x v="0"/>
    <n v="4"/>
    <x v="0"/>
    <x v="0"/>
    <x v="0"/>
    <n v="2546608"/>
    <x v="0"/>
    <x v="2"/>
    <x v="0"/>
    <x v="4"/>
  </r>
  <r>
    <x v="745"/>
    <x v="545"/>
    <s v="MUEBLES CC CUBRIMIENTOS"/>
    <x v="0"/>
    <m/>
    <s v="2024-08-23"/>
    <s v="2024-08-28"/>
    <s v="2024-09-03 13:36:01"/>
    <s v="0000-00-00 00:00:00"/>
    <s v="2024-09-11 13:15:18"/>
    <s v="2024-09-11 13:15:44"/>
    <s v="2024-09-20 11:39:49"/>
    <s v="2024-08-30"/>
    <s v="2024-08-30"/>
    <s v="2024-09-11"/>
    <s v="2024-09-25"/>
    <s v="2024-10-01"/>
    <x v="1"/>
    <s v="Bogota"/>
    <s v="11458"/>
    <x v="565"/>
    <m/>
    <x v="0"/>
    <n v="1"/>
    <x v="0"/>
    <x v="0"/>
    <x v="0"/>
    <n v="1021577"/>
    <x v="0"/>
    <x v="2"/>
    <x v="0"/>
    <x v="4"/>
  </r>
  <r>
    <x v="745"/>
    <x v="545"/>
    <s v="MUEBLES CC CUBRIMIENTOS"/>
    <x v="0"/>
    <m/>
    <s v="2024-08-23"/>
    <s v="2024-08-28"/>
    <s v="2024-09-03 13:36:01"/>
    <s v="0000-00-00 00:00:00"/>
    <s v="2024-09-11 13:15:18"/>
    <s v="2024-09-11 13:15:44"/>
    <s v="2024-09-20 11:39:49"/>
    <s v="2024-08-30"/>
    <s v="2024-08-30"/>
    <s v="2024-09-11"/>
    <s v="2024-09-25"/>
    <s v="2024-10-01"/>
    <x v="1"/>
    <s v="Bogota"/>
    <s v="12312"/>
    <x v="585"/>
    <m/>
    <x v="5"/>
    <n v="1"/>
    <x v="0"/>
    <x v="0"/>
    <x v="0"/>
    <n v="692378"/>
    <x v="0"/>
    <x v="0"/>
    <x v="0"/>
    <x v="4"/>
  </r>
  <r>
    <x v="745"/>
    <x v="545"/>
    <s v="MUEBLES CC CUBRIMIENTOS"/>
    <x v="0"/>
    <m/>
    <s v="2024-08-23"/>
    <s v="2024-08-28"/>
    <s v="2024-09-03 13:36:01"/>
    <s v="0000-00-00 00:00:00"/>
    <s v="2024-09-11 13:15:18"/>
    <s v="2024-09-11 13:15:44"/>
    <s v="2024-09-20 11:39:49"/>
    <s v="2024-08-30"/>
    <s v="2024-08-30"/>
    <s v="2024-09-11"/>
    <s v="2024-09-25"/>
    <s v="2024-10-01"/>
    <x v="1"/>
    <s v="Bogota"/>
    <s v="9708"/>
    <x v="195"/>
    <s v="LONA DICKSON VERDE FORESTA REF:6687"/>
    <x v="0"/>
    <n v="1"/>
    <x v="0"/>
    <x v="0"/>
    <x v="0"/>
    <n v="1015623"/>
    <x v="0"/>
    <x v="0"/>
    <x v="0"/>
    <x v="4"/>
  </r>
  <r>
    <x v="746"/>
    <x v="546"/>
    <s v="MUEBLES CC CUBRIMIENTOS"/>
    <x v="0"/>
    <m/>
    <s v="2024-08-23"/>
    <s v="2025-01-16"/>
    <s v="2025-01-17 14:25:20"/>
    <s v="0000-00-00 00:00:00"/>
    <s v="2025-01-21 07:41:08"/>
    <s v="2025-01-21 07:41:13"/>
    <s v="0000-00-00 00:00:00"/>
    <s v="2025-01-20"/>
    <s v="2025-01-20"/>
    <s v="2025-01-27"/>
    <s v="2025-02-04"/>
    <s v="2025-02-04"/>
    <x v="3"/>
    <s v="Barranquilla"/>
    <s v="10433"/>
    <x v="686"/>
    <m/>
    <x v="0"/>
    <n v="1"/>
    <x v="0"/>
    <x v="0"/>
    <x v="0"/>
    <n v="43478"/>
    <x v="0"/>
    <x v="0"/>
    <x v="0"/>
    <x v="12"/>
  </r>
  <r>
    <x v="746"/>
    <x v="546"/>
    <s v="MUEBLES CC CUBRIMIENTOS"/>
    <x v="0"/>
    <m/>
    <s v="2024-08-23"/>
    <s v="2025-01-16"/>
    <s v="2025-01-17 14:25:20"/>
    <s v="0000-00-00 00:00:00"/>
    <s v="2025-01-21 07:41:08"/>
    <s v="2025-01-21 07:41:13"/>
    <s v="0000-00-00 00:00:00"/>
    <s v="2025-01-20"/>
    <s v="2025-01-20"/>
    <s v="2025-01-27"/>
    <s v="2025-02-04"/>
    <s v="2025-02-04"/>
    <x v="3"/>
    <s v="Barranquilla"/>
    <s v="10435"/>
    <x v="687"/>
    <m/>
    <x v="0"/>
    <n v="1"/>
    <x v="0"/>
    <x v="0"/>
    <x v="0"/>
    <n v="29750"/>
    <x v="0"/>
    <x v="0"/>
    <x v="0"/>
    <x v="12"/>
  </r>
  <r>
    <x v="746"/>
    <x v="546"/>
    <s v="MUEBLES CC CUBRIMIENTOS"/>
    <x v="0"/>
    <m/>
    <s v="2024-08-23"/>
    <s v="2025-01-16"/>
    <s v="2025-01-17 14:25:20"/>
    <s v="0000-00-00 00:00:00"/>
    <s v="2025-01-21 07:41:08"/>
    <s v="2025-01-21 07:41:13"/>
    <s v="0000-00-00 00:00:00"/>
    <s v="2025-01-20"/>
    <s v="2025-01-20"/>
    <s v="2025-01-27"/>
    <s v="2025-02-04"/>
    <s v="2025-02-04"/>
    <x v="3"/>
    <s v="Barranquilla"/>
    <s v="5058"/>
    <x v="631"/>
    <m/>
    <x v="0"/>
    <n v="4"/>
    <x v="0"/>
    <x v="0"/>
    <x v="0"/>
    <n v="27200"/>
    <x v="0"/>
    <x v="0"/>
    <x v="0"/>
    <x v="12"/>
  </r>
  <r>
    <x v="746"/>
    <x v="546"/>
    <s v="MUEBLES CC CUBRIMIENTOS"/>
    <x v="0"/>
    <m/>
    <s v="2024-08-23"/>
    <s v="2025-01-16"/>
    <s v="2025-01-17 14:25:20"/>
    <s v="0000-00-00 00:00:00"/>
    <s v="2025-01-21 07:41:08"/>
    <s v="2025-01-21 07:41:13"/>
    <s v="0000-00-00 00:00:00"/>
    <s v="2025-01-20"/>
    <s v="2025-01-20"/>
    <s v="2025-01-27"/>
    <s v="2025-02-04"/>
    <s v="2025-02-04"/>
    <x v="3"/>
    <s v="Barranquilla"/>
    <s v="REP024"/>
    <x v="688"/>
    <m/>
    <x v="0"/>
    <n v="1"/>
    <x v="0"/>
    <x v="0"/>
    <x v="0"/>
    <n v="70000"/>
    <x v="0"/>
    <x v="0"/>
    <x v="0"/>
    <x v="12"/>
  </r>
  <r>
    <x v="747"/>
    <x v="547"/>
    <s v="CUBRIMIENTO"/>
    <x v="0"/>
    <m/>
    <s v="2024-08-23"/>
    <s v="2024-08-26"/>
    <s v="2024-08-27 10:17:51"/>
    <s v="2024-08-29 13:30:23"/>
    <s v="2024-09-18 07:00:37"/>
    <s v="2024-09-19 07:42:21"/>
    <s v="0000-00-00 00:00:00"/>
    <s v="2024-08-27"/>
    <s v="2024-08-29"/>
    <s v="0000-00-00"/>
    <s v="2024-09-05"/>
    <s v="2024-09-05"/>
    <x v="0"/>
    <s v="Toscany"/>
    <s v="SOMB03"/>
    <x v="161"/>
    <s v="LONA DICKSON AZUL Y BLANCO REF:8910"/>
    <x v="8"/>
    <n v="1"/>
    <x v="176"/>
    <x v="0"/>
    <x v="17"/>
    <n v="2511000"/>
    <x v="0"/>
    <x v="6"/>
    <x v="8"/>
    <x v="11"/>
  </r>
  <r>
    <x v="748"/>
    <x v="548"/>
    <s v="CUBRIMIENTO"/>
    <x v="0"/>
    <m/>
    <s v="2024-08-23"/>
    <s v="2024-12-30"/>
    <s v="2025-01-10 17:26:09"/>
    <s v="2025-01-13 13:12:47"/>
    <s v="2025-01-21 10:48:19"/>
    <s v="2025-01-21 10:48:42"/>
    <s v="2025-03-01 12:31:52"/>
    <s v="2025-01-11"/>
    <s v="2025-01-12"/>
    <s v="2025-01-19"/>
    <s v="2025-01-25"/>
    <s v="2025-02-01"/>
    <x v="1"/>
    <s v="Medellin"/>
    <s v="FLANCHE01"/>
    <x v="51"/>
    <m/>
    <x v="1"/>
    <n v="1"/>
    <x v="3"/>
    <x v="0"/>
    <x v="0"/>
    <n v="740654"/>
    <x v="0"/>
    <x v="0"/>
    <x v="0"/>
    <x v="12"/>
  </r>
  <r>
    <x v="748"/>
    <x v="548"/>
    <s v="CUBRIMIENTO"/>
    <x v="0"/>
    <m/>
    <s v="2024-08-23"/>
    <s v="2024-12-30"/>
    <s v="2025-01-10 17:26:09"/>
    <s v="2025-01-13 13:12:47"/>
    <s v="2025-01-21 10:48:19"/>
    <s v="2025-01-21 10:48:42"/>
    <s v="2025-03-01 12:31:52"/>
    <s v="2025-01-11"/>
    <s v="2025-01-12"/>
    <s v="2025-01-19"/>
    <s v="2025-01-25"/>
    <s v="2025-02-01"/>
    <x v="1"/>
    <s v="Medellin"/>
    <s v="SERV03"/>
    <x v="9"/>
    <m/>
    <x v="0"/>
    <n v="1"/>
    <x v="0"/>
    <x v="0"/>
    <x v="0"/>
    <n v="50000"/>
    <x v="0"/>
    <x v="1"/>
    <x v="1"/>
    <x v="12"/>
  </r>
  <r>
    <x v="748"/>
    <x v="548"/>
    <s v="CUBRIMIENTO"/>
    <x v="0"/>
    <m/>
    <s v="2024-08-23"/>
    <s v="2024-12-30"/>
    <s v="2025-01-10 17:26:09"/>
    <s v="2025-01-13 13:12:47"/>
    <s v="2025-01-21 10:48:19"/>
    <s v="2025-01-21 10:48:42"/>
    <s v="2025-03-01 12:31:52"/>
    <s v="2025-01-11"/>
    <s v="2025-01-12"/>
    <s v="2025-01-19"/>
    <s v="2025-01-25"/>
    <s v="2025-02-01"/>
    <x v="1"/>
    <s v="Medellin"/>
    <s v="SERV03"/>
    <x v="32"/>
    <m/>
    <x v="0"/>
    <n v="1"/>
    <x v="0"/>
    <x v="0"/>
    <x v="0"/>
    <n v="650000"/>
    <x v="0"/>
    <x v="1"/>
    <x v="1"/>
    <x v="12"/>
  </r>
  <r>
    <x v="748"/>
    <x v="548"/>
    <s v="CUBRIMIENTO"/>
    <x v="0"/>
    <m/>
    <s v="2024-08-23"/>
    <s v="2024-12-30"/>
    <s v="2025-01-10 17:26:09"/>
    <s v="2025-01-13 13:12:47"/>
    <s v="2025-01-21 10:48:19"/>
    <s v="2025-01-21 10:48:42"/>
    <s v="2025-03-01 12:31:52"/>
    <s v="2025-01-11"/>
    <s v="2025-01-12"/>
    <s v="2025-01-19"/>
    <s v="2025-01-25"/>
    <s v="2025-02-01"/>
    <x v="1"/>
    <s v="Medellin"/>
    <s v="SERV04"/>
    <x v="50"/>
    <m/>
    <x v="0"/>
    <n v="1"/>
    <x v="0"/>
    <x v="0"/>
    <x v="0"/>
    <n v="390000"/>
    <x v="0"/>
    <x v="1"/>
    <x v="1"/>
    <x v="12"/>
  </r>
  <r>
    <x v="748"/>
    <x v="548"/>
    <s v="CUBRIMIENTO"/>
    <x v="0"/>
    <m/>
    <s v="2024-08-23"/>
    <s v="2024-12-30"/>
    <s v="2025-01-10 17:26:09"/>
    <s v="2025-01-13 13:12:47"/>
    <s v="2025-01-21 10:48:19"/>
    <s v="2025-01-21 10:48:42"/>
    <s v="2025-03-01 12:31:52"/>
    <s v="2025-01-11"/>
    <s v="2025-01-12"/>
    <s v="2025-01-19"/>
    <s v="2025-01-25"/>
    <s v="2025-02-01"/>
    <x v="1"/>
    <s v="Medellin"/>
    <s v="TRANSP06"/>
    <x v="59"/>
    <m/>
    <x v="0"/>
    <n v="1"/>
    <x v="0"/>
    <x v="0"/>
    <x v="0"/>
    <n v="140000"/>
    <x v="0"/>
    <x v="1"/>
    <x v="1"/>
    <x v="12"/>
  </r>
  <r>
    <x v="749"/>
    <x v="16"/>
    <s v="CUBRIMIENTO"/>
    <x v="0"/>
    <m/>
    <s v="2024-08-23"/>
    <s v="2024-09-30"/>
    <s v="2024-10-01 14:01:42"/>
    <s v="0000-00-00 00:00:00"/>
    <s v="2024-10-01 16:31:39"/>
    <s v="2024-10-04 10:35:38"/>
    <s v="0000-00-00 00:00:00"/>
    <s v="2024-10-02"/>
    <s v="2024-10-02"/>
    <s v="2024-10-16"/>
    <s v="2024-10-25"/>
    <s v="2024-10-25"/>
    <x v="3"/>
    <s v="Barranquilla"/>
    <s v="REP029"/>
    <x v="48"/>
    <m/>
    <x v="0"/>
    <n v="1"/>
    <x v="0"/>
    <x v="0"/>
    <x v="0"/>
    <n v="4800000"/>
    <x v="0"/>
    <x v="0"/>
    <x v="0"/>
    <x v="0"/>
  </r>
  <r>
    <x v="750"/>
    <x v="426"/>
    <s v="CUBRIMIENTO"/>
    <x v="0"/>
    <m/>
    <s v="2024-06-12"/>
    <s v="2024-08-27"/>
    <s v="2024-09-03 13:37:12"/>
    <s v="2024-09-12 11:07:52"/>
    <s v="2024-09-25 15:11:00"/>
    <s v="2024-10-01 09:36:55"/>
    <s v="2024-12-12 15:33:12"/>
    <s v="2024-09-04"/>
    <s v="2024-09-25"/>
    <s v="2024-10-08"/>
    <s v="2024-10-23"/>
    <s v="2024-11-17"/>
    <x v="3"/>
    <s v="Cali"/>
    <s v="27249"/>
    <x v="64"/>
    <m/>
    <x v="0"/>
    <n v="1"/>
    <x v="0"/>
    <x v="0"/>
    <x v="0"/>
    <n v="179526"/>
    <x v="0"/>
    <x v="0"/>
    <x v="0"/>
    <x v="0"/>
  </r>
  <r>
    <x v="750"/>
    <x v="426"/>
    <s v="CUBRIMIENTO"/>
    <x v="0"/>
    <m/>
    <s v="2024-06-12"/>
    <s v="2024-08-27"/>
    <s v="2024-09-03 13:37:12"/>
    <s v="2024-09-12 11:07:52"/>
    <s v="2024-09-25 15:11:00"/>
    <s v="2024-10-01 09:36:55"/>
    <s v="2024-12-12 15:33:12"/>
    <s v="2024-09-04"/>
    <s v="2024-09-25"/>
    <s v="2024-10-08"/>
    <s v="2024-10-23"/>
    <s v="2024-11-17"/>
    <x v="3"/>
    <s v="Cali"/>
    <s v="KMPLITE"/>
    <x v="251"/>
    <m/>
    <x v="0"/>
    <n v="1"/>
    <x v="177"/>
    <x v="0"/>
    <x v="0"/>
    <n v="2662375"/>
    <x v="0"/>
    <x v="0"/>
    <x v="0"/>
    <x v="0"/>
  </r>
  <r>
    <x v="750"/>
    <x v="426"/>
    <s v="CUBRIMIENTO"/>
    <x v="0"/>
    <m/>
    <s v="2024-06-12"/>
    <s v="2024-08-27"/>
    <s v="2024-09-03 13:37:12"/>
    <s v="2024-09-12 11:07:52"/>
    <s v="2024-09-25 15:11:00"/>
    <s v="2024-10-01 09:36:55"/>
    <s v="2024-12-12 15:33:12"/>
    <s v="2024-09-04"/>
    <s v="2024-09-25"/>
    <s v="2024-10-08"/>
    <s v="2024-10-23"/>
    <s v="2024-11-17"/>
    <x v="3"/>
    <s v="Cali"/>
    <s v="PLITE12"/>
    <x v="406"/>
    <s v="LONA PERGOTEX TRASLUCIDA BLANCA 3M"/>
    <x v="4"/>
    <n v="1"/>
    <x v="177"/>
    <x v="0"/>
    <x v="101"/>
    <n v="15527193"/>
    <x v="0"/>
    <x v="4"/>
    <x v="6"/>
    <x v="0"/>
  </r>
  <r>
    <x v="750"/>
    <x v="426"/>
    <s v="CUBRIMIENTO"/>
    <x v="0"/>
    <m/>
    <s v="2024-06-12"/>
    <s v="2024-08-27"/>
    <s v="2024-09-03 13:37:12"/>
    <s v="2024-09-12 11:07:52"/>
    <s v="2024-09-25 15:11:00"/>
    <s v="2024-10-01 09:36:55"/>
    <s v="2024-12-12 15:33:12"/>
    <s v="2024-09-04"/>
    <s v="2024-09-25"/>
    <s v="2024-10-08"/>
    <s v="2024-10-23"/>
    <s v="2024-11-17"/>
    <x v="3"/>
    <s v="Cali"/>
    <s v="SERV03"/>
    <x v="9"/>
    <m/>
    <x v="0"/>
    <n v="1"/>
    <x v="0"/>
    <x v="0"/>
    <x v="0"/>
    <n v="500000"/>
    <x v="0"/>
    <x v="1"/>
    <x v="1"/>
    <x v="0"/>
  </r>
  <r>
    <x v="750"/>
    <x v="426"/>
    <s v="CUBRIMIENTO"/>
    <x v="0"/>
    <m/>
    <s v="2024-06-12"/>
    <s v="2024-08-27"/>
    <s v="2024-09-03 13:37:12"/>
    <s v="2024-09-12 11:07:52"/>
    <s v="2024-09-25 15:11:00"/>
    <s v="2024-10-01 09:36:55"/>
    <s v="2024-12-12 15:33:12"/>
    <s v="2024-09-04"/>
    <s v="2024-09-25"/>
    <s v="2024-10-08"/>
    <s v="2024-10-23"/>
    <s v="2024-11-17"/>
    <x v="3"/>
    <s v="Cali"/>
    <s v="TRANSP06"/>
    <x v="59"/>
    <m/>
    <x v="0"/>
    <n v="1"/>
    <x v="0"/>
    <x v="0"/>
    <x v="0"/>
    <n v="800000"/>
    <x v="0"/>
    <x v="1"/>
    <x v="1"/>
    <x v="0"/>
  </r>
  <r>
    <x v="751"/>
    <x v="78"/>
    <s v="CUBRIMIENTO"/>
    <x v="0"/>
    <m/>
    <s v="2024-08-26"/>
    <s v="2024-08-26"/>
    <s v="2024-09-19 16:15:12"/>
    <s v="0000-00-00 00:00:00"/>
    <s v="2024-09-19 16:15:19"/>
    <s v="2024-10-01 08:46:03"/>
    <s v="0000-00-00 00:00:00"/>
    <s v="2024-08-27"/>
    <s v="2024-08-27"/>
    <s v="0000-00-00"/>
    <s v="2024-08-30"/>
    <s v="2024-08-30"/>
    <x v="0"/>
    <s v="Toscany"/>
    <s v="55"/>
    <x v="256"/>
    <m/>
    <x v="0"/>
    <n v="61"/>
    <x v="0"/>
    <x v="0"/>
    <x v="0"/>
    <n v="3050000"/>
    <x v="0"/>
    <x v="0"/>
    <x v="0"/>
    <x v="11"/>
  </r>
  <r>
    <x v="752"/>
    <x v="297"/>
    <s v="CUBRIMIENTO"/>
    <x v="0"/>
    <m/>
    <s v="2024-08-26"/>
    <s v="2024-08-26"/>
    <s v="2024-08-27 10:09:24"/>
    <s v="0000-00-00 00:00:00"/>
    <s v="0000-00-00 00:00:00"/>
    <s v="2024-08-28 07:08:26"/>
    <s v="0000-00-00 00:00:00"/>
    <s v="2024-08-27"/>
    <s v="2024-08-27"/>
    <s v="1969-12-31"/>
    <s v="1969-12-31"/>
    <s v="1969-12-31"/>
    <x v="7"/>
    <s v="Toscany"/>
    <s v="12119"/>
    <x v="283"/>
    <m/>
    <x v="0"/>
    <n v="4.0999999999999996"/>
    <x v="0"/>
    <x v="0"/>
    <x v="0"/>
    <n v="215660"/>
    <x v="0"/>
    <x v="0"/>
    <x v="0"/>
    <x v="10"/>
  </r>
  <r>
    <x v="752"/>
    <x v="297"/>
    <s v="CUBRIMIENTO"/>
    <x v="0"/>
    <m/>
    <s v="2024-08-26"/>
    <s v="2024-08-26"/>
    <s v="2024-08-27 10:09:24"/>
    <s v="0000-00-00 00:00:00"/>
    <s v="0000-00-00 00:00:00"/>
    <s v="2024-08-28 07:08:26"/>
    <s v="0000-00-00 00:00:00"/>
    <s v="2024-08-27"/>
    <s v="2024-08-27"/>
    <s v="1969-12-31"/>
    <s v="1969-12-31"/>
    <s v="1969-12-31"/>
    <x v="7"/>
    <s v="Toscany"/>
    <s v="47"/>
    <x v="233"/>
    <m/>
    <x v="0"/>
    <n v="3.7"/>
    <x v="0"/>
    <x v="0"/>
    <x v="0"/>
    <n v="194620"/>
    <x v="0"/>
    <x v="0"/>
    <x v="0"/>
    <x v="10"/>
  </r>
  <r>
    <x v="753"/>
    <x v="547"/>
    <s v="CUBRIMIENTO"/>
    <x v="0"/>
    <m/>
    <s v="2024-08-26"/>
    <s v="2024-08-26"/>
    <s v="2024-08-26 14:08:57"/>
    <s v="0000-00-00 00:00:00"/>
    <s v="2024-08-26 14:09:04"/>
    <s v="2024-08-26 17:13:11"/>
    <s v="0000-00-00 00:00:00"/>
    <s v="2024-08-27"/>
    <s v="2024-08-27"/>
    <s v="0000-00-00"/>
    <s v="2024-08-30"/>
    <s v="2024-08-30"/>
    <x v="3"/>
    <s v="Toscany"/>
    <s v="40"/>
    <x v="248"/>
    <m/>
    <x v="0"/>
    <n v="2.7"/>
    <x v="0"/>
    <x v="0"/>
    <x v="0"/>
    <n v="142020"/>
    <x v="0"/>
    <x v="0"/>
    <x v="0"/>
    <x v="11"/>
  </r>
  <r>
    <x v="754"/>
    <x v="549"/>
    <s v="CUBRIMIENTO"/>
    <x v="0"/>
    <m/>
    <s v="2024-08-26"/>
    <s v="2024-08-26"/>
    <s v="2024-08-26 14:07:29"/>
    <s v="0000-00-00 00:00:00"/>
    <s v="2024-08-26 14:07:41"/>
    <s v="2024-08-28 14:30:43"/>
    <s v="0000-00-00 00:00:00"/>
    <s v="2024-08-27"/>
    <s v="2024-08-27"/>
    <s v="0000-00-00"/>
    <s v="2024-08-30"/>
    <s v="2024-08-30"/>
    <x v="0"/>
    <s v="Toscany"/>
    <s v="7021"/>
    <x v="469"/>
    <m/>
    <x v="0"/>
    <n v="1"/>
    <x v="0"/>
    <x v="0"/>
    <x v="0"/>
    <n v="54630"/>
    <x v="0"/>
    <x v="0"/>
    <x v="0"/>
    <x v="11"/>
  </r>
  <r>
    <x v="755"/>
    <x v="550"/>
    <s v="MUEBLES CC CUBRIMIENTOS"/>
    <x v="0"/>
    <m/>
    <s v="2024-08-26"/>
    <s v="2024-10-30"/>
    <s v="2024-10-31 16:28:12"/>
    <s v="0000-00-00 00:00:00"/>
    <s v="2024-11-14 07:38:46"/>
    <s v="2024-11-14 07:38:53"/>
    <s v="0000-00-00 00:00:00"/>
    <s v="2024-11-01"/>
    <s v="2024-11-01"/>
    <s v="2024-11-15"/>
    <s v="2024-11-20"/>
    <s v="2024-11-20"/>
    <x v="3"/>
    <s v="Virtual"/>
    <s v="22554"/>
    <x v="689"/>
    <m/>
    <x v="0"/>
    <n v="77.48"/>
    <x v="0"/>
    <x v="0"/>
    <x v="0"/>
    <n v="68802.240000000005"/>
    <x v="0"/>
    <x v="0"/>
    <x v="0"/>
    <x v="3"/>
  </r>
  <r>
    <x v="755"/>
    <x v="550"/>
    <s v="MUEBLES CC CUBRIMIENTOS"/>
    <x v="0"/>
    <m/>
    <s v="2024-08-26"/>
    <s v="2024-10-30"/>
    <s v="2024-10-31 16:28:12"/>
    <s v="0000-00-00 00:00:00"/>
    <s v="2024-11-14 07:38:46"/>
    <s v="2024-11-14 07:38:53"/>
    <s v="0000-00-00 00:00:00"/>
    <s v="2024-11-01"/>
    <s v="2024-11-01"/>
    <s v="2024-11-15"/>
    <s v="2024-11-20"/>
    <s v="2024-11-20"/>
    <x v="3"/>
    <s v="Virtual"/>
    <s v="REP035"/>
    <x v="45"/>
    <m/>
    <x v="0"/>
    <n v="1"/>
    <x v="0"/>
    <x v="0"/>
    <x v="0"/>
    <n v="450000"/>
    <x v="0"/>
    <x v="0"/>
    <x v="0"/>
    <x v="3"/>
  </r>
  <r>
    <x v="756"/>
    <x v="369"/>
    <s v="CUBRIMIENTO"/>
    <x v="0"/>
    <m/>
    <s v="2024-08-26"/>
    <s v="2024-08-26"/>
    <s v="2024-08-26 13:56:43"/>
    <s v="0000-00-00 00:00:00"/>
    <s v="2024-08-26 13:56:51"/>
    <s v="2024-08-26 17:13:51"/>
    <s v="0000-00-00 00:00:00"/>
    <s v="2024-08-27"/>
    <s v="2024-08-27"/>
    <s v="0000-00-00"/>
    <s v="2024-08-30"/>
    <s v="2024-08-30"/>
    <x v="3"/>
    <s v="Toscany"/>
    <s v="76"/>
    <x v="690"/>
    <m/>
    <x v="0"/>
    <n v="18"/>
    <x v="0"/>
    <x v="0"/>
    <x v="0"/>
    <n v="946800"/>
    <x v="0"/>
    <x v="0"/>
    <x v="0"/>
    <x v="11"/>
  </r>
  <r>
    <x v="757"/>
    <x v="551"/>
    <s v="CUBRIMIENTO"/>
    <x v="0"/>
    <m/>
    <s v="2024-08-26"/>
    <s v="2024-08-26"/>
    <s v="2024-08-27 10:07:33"/>
    <s v="0000-00-00 00:00:00"/>
    <s v="2024-08-27 10:07:39"/>
    <s v="2024-08-28 07:06:16"/>
    <s v="0000-00-00 00:00:00"/>
    <s v="2024-08-27"/>
    <s v="2024-08-27"/>
    <s v="0000-00-00"/>
    <s v="2024-08-30"/>
    <s v="2024-08-30"/>
    <x v="3"/>
    <s v="Toscany"/>
    <s v="11435"/>
    <x v="229"/>
    <m/>
    <x v="0"/>
    <n v="3"/>
    <x v="0"/>
    <x v="0"/>
    <x v="0"/>
    <n v="201681"/>
    <x v="0"/>
    <x v="0"/>
    <x v="0"/>
    <x v="11"/>
  </r>
  <r>
    <x v="757"/>
    <x v="551"/>
    <s v="CUBRIMIENTO"/>
    <x v="0"/>
    <m/>
    <s v="2024-08-26"/>
    <s v="2024-08-26"/>
    <s v="2024-08-27 10:07:33"/>
    <s v="0000-00-00 00:00:00"/>
    <s v="2024-08-27 10:07:39"/>
    <s v="2024-08-28 07:06:16"/>
    <s v="0000-00-00 00:00:00"/>
    <s v="2024-08-27"/>
    <s v="2024-08-27"/>
    <s v="0000-00-00"/>
    <s v="2024-08-30"/>
    <s v="2024-08-30"/>
    <x v="3"/>
    <s v="Toscany"/>
    <s v="11441"/>
    <x v="204"/>
    <m/>
    <x v="0"/>
    <n v="2"/>
    <x v="0"/>
    <x v="0"/>
    <x v="0"/>
    <n v="100840"/>
    <x v="0"/>
    <x v="0"/>
    <x v="0"/>
    <x v="11"/>
  </r>
  <r>
    <x v="758"/>
    <x v="552"/>
    <s v="CUBRIMIENTO"/>
    <x v="0"/>
    <m/>
    <s v="2024-08-26"/>
    <s v="2024-08-30"/>
    <s v="2024-09-03 14:50:03"/>
    <s v="2024-09-17 09:31:47"/>
    <s v="2024-09-23 06:50:17"/>
    <s v="2024-10-09 09:50:04"/>
    <s v="2024-12-24 08:38:05"/>
    <s v="2024-09-04"/>
    <s v="2024-09-18"/>
    <s v="2024-09-25"/>
    <s v="2024-10-11"/>
    <s v="2024-10-18"/>
    <x v="1"/>
    <s v="Barranquilla"/>
    <s v="26960"/>
    <x v="620"/>
    <m/>
    <x v="0"/>
    <n v="1"/>
    <x v="0"/>
    <x v="0"/>
    <x v="0"/>
    <n v="57989"/>
    <x v="0"/>
    <x v="0"/>
    <x v="0"/>
    <x v="4"/>
  </r>
  <r>
    <x v="758"/>
    <x v="552"/>
    <s v="CUBRIMIENTO"/>
    <x v="0"/>
    <m/>
    <s v="2024-08-26"/>
    <s v="2024-08-30"/>
    <s v="2024-09-03 14:50:03"/>
    <s v="2024-09-17 09:31:47"/>
    <s v="2024-09-23 06:50:17"/>
    <s v="2024-10-09 09:50:04"/>
    <s v="2024-12-24 08:38:05"/>
    <s v="2024-09-04"/>
    <s v="2024-09-18"/>
    <s v="2024-09-25"/>
    <s v="2024-10-11"/>
    <s v="2024-10-18"/>
    <x v="1"/>
    <s v="Barranquilla"/>
    <s v="27249"/>
    <x v="64"/>
    <m/>
    <x v="0"/>
    <n v="1"/>
    <x v="0"/>
    <x v="0"/>
    <x v="0"/>
    <n v="165467"/>
    <x v="0"/>
    <x v="0"/>
    <x v="0"/>
    <x v="4"/>
  </r>
  <r>
    <x v="758"/>
    <x v="552"/>
    <s v="CUBRIMIENTO"/>
    <x v="0"/>
    <m/>
    <s v="2024-08-26"/>
    <s v="2024-08-30"/>
    <s v="2024-09-03 14:50:03"/>
    <s v="2024-09-17 09:31:47"/>
    <s v="2024-09-23 06:50:17"/>
    <s v="2024-10-09 09:50:04"/>
    <s v="2024-12-24 08:38:05"/>
    <s v="2024-09-04"/>
    <s v="2024-09-18"/>
    <s v="2024-09-25"/>
    <s v="2024-10-11"/>
    <s v="2024-10-18"/>
    <x v="1"/>
    <s v="Barranquilla"/>
    <s v="FLANCHE01"/>
    <x v="51"/>
    <m/>
    <x v="8"/>
    <n v="1"/>
    <x v="42"/>
    <x v="0"/>
    <x v="0"/>
    <n v="686226"/>
    <x v="0"/>
    <x v="0"/>
    <x v="0"/>
    <x v="4"/>
  </r>
  <r>
    <x v="758"/>
    <x v="552"/>
    <s v="CUBRIMIENTO"/>
    <x v="0"/>
    <m/>
    <s v="2024-08-26"/>
    <s v="2024-08-30"/>
    <s v="2024-09-03 14:50:03"/>
    <s v="2024-09-17 09:31:47"/>
    <s v="2024-09-23 06:50:17"/>
    <s v="2024-10-09 09:50:04"/>
    <s v="2024-12-24 08:38:05"/>
    <s v="2024-09-04"/>
    <s v="2024-09-18"/>
    <s v="2024-09-25"/>
    <s v="2024-10-11"/>
    <s v="2024-10-18"/>
    <x v="1"/>
    <s v="Barranquilla"/>
    <s v="SOMB02"/>
    <x v="363"/>
    <s v="LONA DICKSON GRIS VETEADO (U406) 1.20M"/>
    <x v="8"/>
    <n v="1"/>
    <x v="42"/>
    <x v="0"/>
    <x v="3"/>
    <n v="7159998"/>
    <x v="0"/>
    <x v="6"/>
    <x v="12"/>
    <x v="4"/>
  </r>
  <r>
    <x v="758"/>
    <x v="552"/>
    <s v="CUBRIMIENTO"/>
    <x v="0"/>
    <m/>
    <s v="2024-08-26"/>
    <s v="2024-08-30"/>
    <s v="2024-09-03 14:50:03"/>
    <s v="2024-09-17 09:31:47"/>
    <s v="2024-09-23 06:50:17"/>
    <s v="2024-10-09 09:50:04"/>
    <s v="2024-12-24 08:38:05"/>
    <s v="2024-09-04"/>
    <s v="2024-09-18"/>
    <s v="2024-09-25"/>
    <s v="2024-10-11"/>
    <s v="2024-10-18"/>
    <x v="1"/>
    <s v="Barranquilla"/>
    <s v="TRANSP05"/>
    <x v="198"/>
    <m/>
    <x v="0"/>
    <n v="1"/>
    <x v="0"/>
    <x v="0"/>
    <x v="0"/>
    <n v="350000"/>
    <x v="0"/>
    <x v="1"/>
    <x v="1"/>
    <x v="4"/>
  </r>
  <r>
    <x v="759"/>
    <x v="553"/>
    <s v="MUEBLES CC CUBRIMIENTOS"/>
    <x v="0"/>
    <m/>
    <s v="2024-08-26"/>
    <s v="2024-08-28"/>
    <s v="2024-09-03 12:15:53"/>
    <s v="0000-00-00 00:00:00"/>
    <s v="2024-09-15 08:10:09"/>
    <s v="2024-09-16 14:33:28"/>
    <s v="2024-10-10 08:43:38"/>
    <s v="2024-09-03"/>
    <s v="2024-09-03"/>
    <s v="2024-09-15"/>
    <s v="2024-09-29"/>
    <s v="2024-10-05"/>
    <x v="1"/>
    <s v="Medellin"/>
    <s v="5520"/>
    <x v="384"/>
    <s v="LONA DICKSON GRIS FONDO ENTERO REF:6088"/>
    <x v="0"/>
    <n v="1"/>
    <x v="0"/>
    <x v="0"/>
    <x v="0"/>
    <n v="8943474"/>
    <x v="0"/>
    <x v="0"/>
    <x v="0"/>
    <x v="4"/>
  </r>
  <r>
    <x v="759"/>
    <x v="553"/>
    <s v="MUEBLES CC CUBRIMIENTOS"/>
    <x v="0"/>
    <m/>
    <s v="2024-08-26"/>
    <s v="2024-08-28"/>
    <s v="2024-09-03 12:15:53"/>
    <s v="0000-00-00 00:00:00"/>
    <s v="2024-09-15 08:10:09"/>
    <s v="2024-09-16 14:33:28"/>
    <s v="2024-10-10 08:43:38"/>
    <s v="2024-09-03"/>
    <s v="2024-09-03"/>
    <s v="2024-09-15"/>
    <s v="2024-09-29"/>
    <s v="2024-10-05"/>
    <x v="1"/>
    <s v="Medellin"/>
    <s v="TRANSP12"/>
    <x v="118"/>
    <m/>
    <x v="0"/>
    <n v="1"/>
    <x v="0"/>
    <x v="0"/>
    <x v="0"/>
    <n v="280000"/>
    <x v="0"/>
    <x v="1"/>
    <x v="1"/>
    <x v="4"/>
  </r>
  <r>
    <x v="760"/>
    <x v="554"/>
    <s v="MUEBLES CC CUBRIMIENTOS"/>
    <x v="0"/>
    <m/>
    <s v="2024-08-26"/>
    <s v="2024-10-25"/>
    <s v="2024-11-13 12:09:09"/>
    <s v="0000-00-00 00:00:00"/>
    <s v="2024-12-24 14:19:04"/>
    <s v="2024-12-24 14:19:19"/>
    <s v="0000-00-00 00:00:00"/>
    <s v="2024-11-11"/>
    <s v="2024-11-11"/>
    <s v="2024-11-25"/>
    <s v="2024-11-28"/>
    <s v="2024-11-30"/>
    <x v="3"/>
    <s v="Cali"/>
    <s v="27"/>
    <x v="674"/>
    <m/>
    <x v="0"/>
    <n v="3"/>
    <x v="0"/>
    <x v="0"/>
    <x v="0"/>
    <n v="442500"/>
    <x v="0"/>
    <x v="0"/>
    <x v="0"/>
    <x v="3"/>
  </r>
  <r>
    <x v="760"/>
    <x v="554"/>
    <s v="MUEBLES CC CUBRIMIENTOS"/>
    <x v="0"/>
    <m/>
    <s v="2024-08-26"/>
    <s v="2024-10-25"/>
    <s v="2024-11-13 12:09:09"/>
    <s v="0000-00-00 00:00:00"/>
    <s v="2024-12-24 14:19:04"/>
    <s v="2024-12-24 14:19:19"/>
    <s v="0000-00-00 00:00:00"/>
    <s v="2024-11-11"/>
    <s v="2024-11-11"/>
    <s v="2024-11-25"/>
    <s v="2024-11-28"/>
    <s v="2024-11-30"/>
    <x v="3"/>
    <s v="Cali"/>
    <s v="REP046"/>
    <x v="278"/>
    <m/>
    <x v="0"/>
    <n v="1"/>
    <x v="0"/>
    <x v="0"/>
    <x v="0"/>
    <n v="200000"/>
    <x v="0"/>
    <x v="0"/>
    <x v="0"/>
    <x v="3"/>
  </r>
  <r>
    <x v="760"/>
    <x v="554"/>
    <s v="MUEBLES CC CUBRIMIENTOS"/>
    <x v="0"/>
    <m/>
    <s v="2024-08-26"/>
    <s v="2024-10-25"/>
    <s v="2024-11-13 12:09:09"/>
    <s v="0000-00-00 00:00:00"/>
    <s v="2024-12-24 14:19:04"/>
    <s v="2024-12-24 14:19:19"/>
    <s v="0000-00-00 00:00:00"/>
    <s v="2024-11-11"/>
    <s v="2024-11-11"/>
    <s v="2024-11-25"/>
    <s v="2024-11-28"/>
    <s v="2024-11-30"/>
    <x v="3"/>
    <s v="Cali"/>
    <s v="REP046"/>
    <x v="278"/>
    <m/>
    <x v="0"/>
    <n v="1"/>
    <x v="0"/>
    <x v="0"/>
    <x v="0"/>
    <n v="300000"/>
    <x v="0"/>
    <x v="0"/>
    <x v="0"/>
    <x v="3"/>
  </r>
  <r>
    <x v="760"/>
    <x v="554"/>
    <s v="MUEBLES CC CUBRIMIENTOS"/>
    <x v="0"/>
    <m/>
    <s v="2024-08-26"/>
    <s v="2024-10-25"/>
    <s v="2024-11-13 12:09:09"/>
    <s v="0000-00-00 00:00:00"/>
    <s v="2024-12-24 14:19:04"/>
    <s v="2024-12-24 14:19:19"/>
    <s v="0000-00-00 00:00:00"/>
    <s v="2024-11-11"/>
    <s v="2024-11-11"/>
    <s v="2024-11-25"/>
    <s v="2024-11-28"/>
    <s v="2024-11-30"/>
    <x v="3"/>
    <s v="Cali"/>
    <s v="TRANSP06"/>
    <x v="59"/>
    <m/>
    <x v="0"/>
    <n v="1"/>
    <x v="0"/>
    <x v="0"/>
    <x v="0"/>
    <n v="100000"/>
    <x v="0"/>
    <x v="1"/>
    <x v="1"/>
    <x v="3"/>
  </r>
  <r>
    <x v="761"/>
    <x v="555"/>
    <s v="MUEBLES CC CUBRIMIENTOS"/>
    <x v="0"/>
    <m/>
    <s v="2024-08-22"/>
    <s v="2024-08-31"/>
    <s v="2024-09-03 13:22:00"/>
    <s v="0000-00-00 00:00:00"/>
    <s v="2024-09-19 11:30:46"/>
    <s v="2024-09-21 10:58:37"/>
    <s v="2024-11-13 18:10:31"/>
    <s v="2024-09-02"/>
    <s v="2024-09-02"/>
    <s v="2024-09-02"/>
    <s v="2024-09-10"/>
    <s v="2024-09-04"/>
    <x v="1"/>
    <s v="Barranquilla"/>
    <s v="12312"/>
    <x v="585"/>
    <m/>
    <x v="3"/>
    <n v="1"/>
    <x v="0"/>
    <x v="0"/>
    <x v="0"/>
    <n v="646220"/>
    <x v="0"/>
    <x v="0"/>
    <x v="0"/>
    <x v="4"/>
  </r>
  <r>
    <x v="761"/>
    <x v="555"/>
    <s v="MUEBLES CC CUBRIMIENTOS"/>
    <x v="0"/>
    <m/>
    <s v="2024-08-22"/>
    <s v="2024-08-31"/>
    <s v="2024-09-03 13:22:00"/>
    <s v="0000-00-00 00:00:00"/>
    <s v="2024-09-19 11:30:46"/>
    <s v="2024-09-21 10:58:37"/>
    <s v="2024-11-13 18:10:31"/>
    <s v="2024-09-02"/>
    <s v="2024-09-02"/>
    <s v="2024-09-02"/>
    <s v="2024-09-10"/>
    <s v="2024-09-04"/>
    <x v="1"/>
    <s v="Barranquilla"/>
    <s v="14783"/>
    <x v="691"/>
    <s v="LONA DICKSON TAUPE REF:7559"/>
    <x v="0"/>
    <n v="2"/>
    <x v="0"/>
    <x v="0"/>
    <x v="0"/>
    <n v="5746102"/>
    <x v="0"/>
    <x v="2"/>
    <x v="0"/>
    <x v="4"/>
  </r>
  <r>
    <x v="761"/>
    <x v="555"/>
    <s v="MUEBLES CC CUBRIMIENTOS"/>
    <x v="0"/>
    <m/>
    <s v="2024-08-22"/>
    <s v="2024-08-31"/>
    <s v="2024-09-03 13:22:00"/>
    <s v="0000-00-00 00:00:00"/>
    <s v="2024-09-19 11:30:46"/>
    <s v="2024-09-21 10:58:37"/>
    <s v="2024-11-13 18:10:31"/>
    <s v="2024-09-02"/>
    <s v="2024-09-02"/>
    <s v="2024-09-02"/>
    <s v="2024-09-10"/>
    <s v="2024-09-04"/>
    <x v="1"/>
    <s v="Barranquilla"/>
    <s v="5148"/>
    <x v="692"/>
    <s v="LONA DICKSON TAUPE REF:7559"/>
    <x v="0"/>
    <n v="2"/>
    <x v="0"/>
    <x v="0"/>
    <x v="0"/>
    <n v="2432246"/>
    <x v="0"/>
    <x v="12"/>
    <x v="0"/>
    <x v="4"/>
  </r>
  <r>
    <x v="761"/>
    <x v="555"/>
    <s v="MUEBLES CC CUBRIMIENTOS"/>
    <x v="0"/>
    <m/>
    <s v="2024-08-22"/>
    <s v="2024-08-31"/>
    <s v="2024-09-03 13:22:00"/>
    <s v="0000-00-00 00:00:00"/>
    <s v="2024-09-19 11:30:46"/>
    <s v="2024-09-21 10:58:37"/>
    <s v="2024-11-13 18:10:31"/>
    <s v="2024-09-02"/>
    <s v="2024-09-02"/>
    <s v="2024-09-02"/>
    <s v="2024-09-10"/>
    <s v="2024-09-04"/>
    <x v="1"/>
    <s v="Barranquilla"/>
    <s v="9708"/>
    <x v="195"/>
    <s v="LONA DICKSON TAUPE REF:7559"/>
    <x v="0"/>
    <n v="1"/>
    <x v="0"/>
    <x v="0"/>
    <x v="0"/>
    <n v="1410588"/>
    <x v="0"/>
    <x v="0"/>
    <x v="0"/>
    <x v="4"/>
  </r>
  <r>
    <x v="762"/>
    <x v="331"/>
    <s v="CUBRIMIENTO"/>
    <x v="0"/>
    <m/>
    <s v="2024-08-26"/>
    <s v="2024-08-28"/>
    <s v="2024-08-29 08:52:43"/>
    <s v="0000-00-00 00:00:00"/>
    <s v="2024-09-02 10:18:23"/>
    <s v="2024-09-02 10:18:47"/>
    <s v="2024-10-21 19:43:30"/>
    <s v="2024-08-30"/>
    <s v="2024-08-30"/>
    <s v="0000-00-00"/>
    <s v="2024-09-09"/>
    <s v="2024-09-11"/>
    <x v="1"/>
    <s v="Medellin"/>
    <s v="3151"/>
    <x v="57"/>
    <m/>
    <x v="0"/>
    <n v="25"/>
    <x v="0"/>
    <x v="0"/>
    <x v="0"/>
    <n v="1781250"/>
    <x v="0"/>
    <x v="0"/>
    <x v="0"/>
    <x v="11"/>
  </r>
  <r>
    <x v="762"/>
    <x v="331"/>
    <s v="CUBRIMIENTO"/>
    <x v="0"/>
    <m/>
    <s v="2024-08-26"/>
    <s v="2024-08-28"/>
    <s v="2024-08-29 08:52:43"/>
    <s v="0000-00-00 00:00:00"/>
    <s v="2024-09-02 10:18:23"/>
    <s v="2024-09-02 10:18:47"/>
    <s v="2024-10-21 19:43:30"/>
    <s v="2024-08-30"/>
    <s v="2024-08-30"/>
    <s v="0000-00-00"/>
    <s v="2024-09-09"/>
    <s v="2024-09-11"/>
    <x v="1"/>
    <s v="Medellin"/>
    <s v="SERV03"/>
    <x v="9"/>
    <m/>
    <x v="0"/>
    <n v="1"/>
    <x v="0"/>
    <x v="0"/>
    <x v="0"/>
    <n v="200000"/>
    <x v="0"/>
    <x v="1"/>
    <x v="1"/>
    <x v="11"/>
  </r>
  <r>
    <x v="762"/>
    <x v="331"/>
    <s v="CUBRIMIENTO"/>
    <x v="0"/>
    <m/>
    <s v="2024-08-26"/>
    <s v="2024-08-28"/>
    <s v="2024-08-29 08:52:43"/>
    <s v="0000-00-00 00:00:00"/>
    <s v="2024-09-02 10:18:23"/>
    <s v="2024-09-02 10:18:47"/>
    <s v="2024-10-21 19:43:30"/>
    <s v="2024-08-30"/>
    <s v="2024-08-30"/>
    <s v="0000-00-00"/>
    <s v="2024-09-09"/>
    <s v="2024-09-11"/>
    <x v="1"/>
    <s v="Medellin"/>
    <s v="SERV03"/>
    <x v="9"/>
    <m/>
    <x v="0"/>
    <n v="1"/>
    <x v="0"/>
    <x v="0"/>
    <x v="0"/>
    <n v="300000"/>
    <x v="0"/>
    <x v="1"/>
    <x v="1"/>
    <x v="11"/>
  </r>
  <r>
    <x v="762"/>
    <x v="331"/>
    <s v="CUBRIMIENTO"/>
    <x v="0"/>
    <m/>
    <s v="2024-08-26"/>
    <s v="2024-08-28"/>
    <s v="2024-08-29 08:52:43"/>
    <s v="0000-00-00 00:00:00"/>
    <s v="2024-09-02 10:18:23"/>
    <s v="2024-09-02 10:18:47"/>
    <s v="2024-10-21 19:43:30"/>
    <s v="2024-08-30"/>
    <s v="2024-08-30"/>
    <s v="0000-00-00"/>
    <s v="2024-09-09"/>
    <s v="2024-09-11"/>
    <x v="1"/>
    <s v="Medellin"/>
    <s v="TRANSP06"/>
    <x v="59"/>
    <m/>
    <x v="0"/>
    <n v="1"/>
    <x v="0"/>
    <x v="0"/>
    <x v="0"/>
    <n v="140000"/>
    <x v="0"/>
    <x v="1"/>
    <x v="1"/>
    <x v="11"/>
  </r>
  <r>
    <x v="763"/>
    <x v="556"/>
    <s v="MUEBLES"/>
    <x v="0"/>
    <m/>
    <s v="2024-08-27"/>
    <s v="2024-08-28"/>
    <s v="2024-08-29 08:39:46"/>
    <s v="0000-00-00 00:00:00"/>
    <s v="0000-00-00 00:00:00"/>
    <s v="2024-09-03 16:34:50"/>
    <s v="0000-00-00 00:00:00"/>
    <s v="2024-08-29"/>
    <s v="2024-08-29"/>
    <s v="2024-08-29"/>
    <s v="2024-09-04"/>
    <s v="2024-09-04"/>
    <x v="7"/>
    <s v="Medellin"/>
    <s v="100196"/>
    <x v="218"/>
    <m/>
    <x v="0"/>
    <n v="1"/>
    <x v="0"/>
    <x v="0"/>
    <x v="0"/>
    <n v="169800"/>
    <x v="0"/>
    <x v="0"/>
    <x v="0"/>
    <x v="7"/>
  </r>
  <r>
    <x v="764"/>
    <x v="557"/>
    <s v="MUEBLES CC CUBRIMIENTOS"/>
    <x v="0"/>
    <m/>
    <s v="2024-06-18"/>
    <s v="2024-08-30"/>
    <s v="2024-10-03 13:57:09"/>
    <s v="0000-00-00 00:00:00"/>
    <s v="2024-10-10 12:21:12"/>
    <s v="2024-10-15 10:08:52"/>
    <s v="2024-10-28 11:22:31"/>
    <s v="2024-09-24"/>
    <s v="2024-09-24"/>
    <s v="2024-09-27"/>
    <s v="2024-10-05"/>
    <s v="2024-10-20"/>
    <x v="3"/>
    <s v="Barranquilla"/>
    <s v="REP030"/>
    <x v="49"/>
    <m/>
    <x v="0"/>
    <n v="1"/>
    <x v="0"/>
    <x v="0"/>
    <x v="0"/>
    <n v="28260000"/>
    <x v="0"/>
    <x v="0"/>
    <x v="0"/>
    <x v="4"/>
  </r>
  <r>
    <x v="764"/>
    <x v="557"/>
    <s v="MUEBLES CC CUBRIMIENTOS"/>
    <x v="0"/>
    <m/>
    <s v="2024-06-18"/>
    <s v="2024-08-30"/>
    <s v="2024-10-03 13:57:09"/>
    <s v="0000-00-00 00:00:00"/>
    <s v="2024-10-10 12:21:12"/>
    <s v="2024-10-15 10:08:52"/>
    <s v="2024-10-28 11:22:31"/>
    <s v="2024-09-24"/>
    <s v="2024-09-24"/>
    <s v="2024-09-27"/>
    <s v="2024-10-05"/>
    <s v="2024-10-20"/>
    <x v="3"/>
    <s v="Barranquilla"/>
    <s v="SERV03"/>
    <x v="9"/>
    <m/>
    <x v="0"/>
    <n v="1"/>
    <x v="0"/>
    <x v="0"/>
    <x v="0"/>
    <n v="2300000"/>
    <x v="0"/>
    <x v="1"/>
    <x v="1"/>
    <x v="4"/>
  </r>
  <r>
    <x v="765"/>
    <x v="73"/>
    <s v="CUBRIMIENTO"/>
    <x v="0"/>
    <m/>
    <s v="2024-08-27"/>
    <s v="2024-08-28"/>
    <s v="2024-08-28 11:55:46"/>
    <s v="0000-00-00 00:00:00"/>
    <s v="2024-08-28 11:55:51"/>
    <s v="2024-08-29 07:12:41"/>
    <s v="0000-00-00 00:00:00"/>
    <s v="2024-08-29"/>
    <s v="2024-08-29"/>
    <s v="0000-00-00"/>
    <s v="2024-09-03"/>
    <s v="2024-09-03"/>
    <x v="3"/>
    <s v="Toscany"/>
    <s v="108171"/>
    <x v="671"/>
    <m/>
    <x v="0"/>
    <n v="5"/>
    <x v="0"/>
    <x v="0"/>
    <x v="0"/>
    <n v="277315"/>
    <x v="0"/>
    <x v="0"/>
    <x v="0"/>
    <x v="11"/>
  </r>
  <r>
    <x v="766"/>
    <x v="151"/>
    <s v="CUBRIMIENTO"/>
    <x v="0"/>
    <m/>
    <s v="2024-08-27"/>
    <s v="2024-08-28"/>
    <s v="2024-08-28 15:19:41"/>
    <s v="0000-00-00 00:00:00"/>
    <s v="2024-08-28 15:19:49"/>
    <s v="2024-08-29 08:53:06"/>
    <s v="0000-00-00 00:00:00"/>
    <s v="2024-08-29"/>
    <s v="2024-08-29"/>
    <s v="0000-00-00"/>
    <s v="2024-09-03"/>
    <s v="2024-09-03"/>
    <x v="3"/>
    <s v="Toscany"/>
    <s v="23"/>
    <x v="418"/>
    <m/>
    <x v="0"/>
    <n v="24"/>
    <x v="0"/>
    <x v="0"/>
    <x v="0"/>
    <n v="1200000"/>
    <x v="0"/>
    <x v="0"/>
    <x v="0"/>
    <x v="11"/>
  </r>
  <r>
    <x v="766"/>
    <x v="151"/>
    <s v="CUBRIMIENTO"/>
    <x v="0"/>
    <m/>
    <s v="2024-08-27"/>
    <s v="2024-08-28"/>
    <s v="2024-08-28 15:19:41"/>
    <s v="0000-00-00 00:00:00"/>
    <s v="2024-08-28 15:19:49"/>
    <s v="2024-08-29 08:53:06"/>
    <s v="0000-00-00 00:00:00"/>
    <s v="2024-08-29"/>
    <s v="2024-08-29"/>
    <s v="0000-00-00"/>
    <s v="2024-09-03"/>
    <s v="2024-09-03"/>
    <x v="3"/>
    <s v="Toscany"/>
    <s v="54"/>
    <x v="419"/>
    <m/>
    <x v="0"/>
    <n v="24"/>
    <x v="0"/>
    <x v="0"/>
    <x v="0"/>
    <n v="1200000"/>
    <x v="0"/>
    <x v="0"/>
    <x v="0"/>
    <x v="11"/>
  </r>
  <r>
    <x v="766"/>
    <x v="151"/>
    <s v="CUBRIMIENTO"/>
    <x v="0"/>
    <m/>
    <s v="2024-08-27"/>
    <s v="2024-08-28"/>
    <s v="2024-08-28 15:19:41"/>
    <s v="0000-00-00 00:00:00"/>
    <s v="2024-08-28 15:19:49"/>
    <s v="2024-08-29 08:53:06"/>
    <s v="0000-00-00 00:00:00"/>
    <s v="2024-08-29"/>
    <s v="2024-08-29"/>
    <s v="0000-00-00"/>
    <s v="2024-09-03"/>
    <s v="2024-09-03"/>
    <x v="3"/>
    <s v="Toscany"/>
    <s v="5414"/>
    <x v="596"/>
    <m/>
    <x v="0"/>
    <n v="30"/>
    <x v="0"/>
    <x v="0"/>
    <x v="0"/>
    <n v="1500000"/>
    <x v="0"/>
    <x v="0"/>
    <x v="0"/>
    <x v="11"/>
  </r>
  <r>
    <x v="766"/>
    <x v="151"/>
    <s v="CUBRIMIENTO"/>
    <x v="0"/>
    <m/>
    <s v="2024-08-27"/>
    <s v="2024-08-28"/>
    <s v="2024-08-28 15:19:41"/>
    <s v="0000-00-00 00:00:00"/>
    <s v="2024-08-28 15:19:49"/>
    <s v="2024-08-29 08:53:06"/>
    <s v="0000-00-00 00:00:00"/>
    <s v="2024-08-29"/>
    <s v="2024-08-29"/>
    <s v="0000-00-00"/>
    <s v="2024-09-03"/>
    <s v="2024-09-03"/>
    <x v="3"/>
    <s v="Toscany"/>
    <s v="82"/>
    <x v="231"/>
    <m/>
    <x v="0"/>
    <n v="24"/>
    <x v="0"/>
    <x v="0"/>
    <x v="0"/>
    <n v="1200000"/>
    <x v="0"/>
    <x v="0"/>
    <x v="0"/>
    <x v="11"/>
  </r>
  <r>
    <x v="767"/>
    <x v="379"/>
    <s v="MUEBLES CC CUBRIMIENTOS"/>
    <x v="0"/>
    <m/>
    <s v="2024-08-27"/>
    <s v="2024-08-27"/>
    <s v="2024-08-27 14:29:22"/>
    <s v="0000-00-00 00:00:00"/>
    <s v="0000-00-00 00:00:00"/>
    <s v="2024-08-28 07:07:19"/>
    <s v="0000-00-00 00:00:00"/>
    <s v="2024-08-28"/>
    <s v="2024-08-28"/>
    <s v="1969-12-31"/>
    <s v="1969-12-31"/>
    <s v="1969-12-31"/>
    <x v="3"/>
    <s v="Toscany"/>
    <s v="12119"/>
    <x v="283"/>
    <m/>
    <x v="0"/>
    <n v="35"/>
    <x v="0"/>
    <x v="0"/>
    <x v="0"/>
    <n v="1841000"/>
    <x v="0"/>
    <x v="0"/>
    <x v="0"/>
    <x v="10"/>
  </r>
  <r>
    <x v="768"/>
    <x v="558"/>
    <s v="CUBRIMIENTO"/>
    <x v="0"/>
    <m/>
    <s v="2024-08-27"/>
    <s v="2024-09-17"/>
    <s v="2024-09-28 15:00:50"/>
    <s v="2024-10-01 16:46:16"/>
    <s v="2024-10-14 23:46:52"/>
    <s v="2024-10-15 14:48:22"/>
    <s v="2024-12-24 08:39:12"/>
    <s v="2024-09-28"/>
    <s v="2024-10-02"/>
    <s v="2024-10-16"/>
    <s v="2024-11-08"/>
    <s v="2024-12-25"/>
    <x v="3"/>
    <s v="Barranquilla"/>
    <s v="1010163"/>
    <x v="693"/>
    <m/>
    <x v="0"/>
    <n v="1"/>
    <x v="0"/>
    <x v="0"/>
    <x v="0"/>
    <n v="68400"/>
    <x v="0"/>
    <x v="0"/>
    <x v="0"/>
    <x v="0"/>
  </r>
  <r>
    <x v="768"/>
    <x v="558"/>
    <s v="CUBRIMIENTO"/>
    <x v="0"/>
    <m/>
    <s v="2024-08-27"/>
    <s v="2024-09-17"/>
    <s v="2024-09-28 15:00:50"/>
    <s v="2024-10-01 16:46:16"/>
    <s v="2024-10-14 23:46:52"/>
    <s v="2024-10-15 14:48:22"/>
    <s v="2024-12-24 08:39:12"/>
    <s v="2024-09-28"/>
    <s v="2024-10-02"/>
    <s v="2024-10-16"/>
    <s v="2024-11-08"/>
    <s v="2024-12-25"/>
    <x v="3"/>
    <s v="Barranquilla"/>
    <s v="1010164"/>
    <x v="625"/>
    <m/>
    <x v="0"/>
    <n v="1"/>
    <x v="0"/>
    <x v="0"/>
    <x v="0"/>
    <n v="70650"/>
    <x v="0"/>
    <x v="0"/>
    <x v="0"/>
    <x v="0"/>
  </r>
  <r>
    <x v="768"/>
    <x v="558"/>
    <s v="CUBRIMIENTO"/>
    <x v="0"/>
    <m/>
    <s v="2024-08-27"/>
    <s v="2024-09-17"/>
    <s v="2024-09-28 15:00:50"/>
    <s v="2024-10-01 16:46:16"/>
    <s v="2024-10-14 23:46:52"/>
    <s v="2024-10-15 14:48:22"/>
    <s v="2024-12-24 08:39:12"/>
    <s v="2024-09-28"/>
    <s v="2024-10-02"/>
    <s v="2024-10-16"/>
    <s v="2024-11-08"/>
    <s v="2024-12-25"/>
    <x v="3"/>
    <s v="Barranquilla"/>
    <s v="5594"/>
    <x v="547"/>
    <m/>
    <x v="0"/>
    <n v="1"/>
    <x v="178"/>
    <x v="0"/>
    <x v="0"/>
    <n v="144572"/>
    <x v="0"/>
    <x v="0"/>
    <x v="0"/>
    <x v="0"/>
  </r>
  <r>
    <x v="768"/>
    <x v="558"/>
    <s v="CUBRIMIENTO"/>
    <x v="0"/>
    <m/>
    <s v="2024-08-27"/>
    <s v="2024-09-17"/>
    <s v="2024-09-28 15:00:50"/>
    <s v="2024-10-01 16:46:16"/>
    <s v="2024-10-14 23:46:52"/>
    <s v="2024-10-15 14:48:22"/>
    <s v="2024-12-24 08:39:12"/>
    <s v="2024-09-28"/>
    <s v="2024-10-02"/>
    <s v="2024-10-16"/>
    <s v="2024-11-08"/>
    <s v="2024-12-25"/>
    <x v="3"/>
    <s v="Barranquilla"/>
    <s v="5594"/>
    <x v="547"/>
    <m/>
    <x v="0"/>
    <n v="1"/>
    <x v="179"/>
    <x v="0"/>
    <x v="0"/>
    <n v="218860"/>
    <x v="0"/>
    <x v="0"/>
    <x v="0"/>
    <x v="0"/>
  </r>
  <r>
    <x v="768"/>
    <x v="558"/>
    <s v="CUBRIMIENTO"/>
    <x v="0"/>
    <m/>
    <s v="2024-08-27"/>
    <s v="2024-09-17"/>
    <s v="2024-09-28 15:00:50"/>
    <s v="2024-10-01 16:46:16"/>
    <s v="2024-10-14 23:46:52"/>
    <s v="2024-10-15 14:48:22"/>
    <s v="2024-12-24 08:39:12"/>
    <s v="2024-09-28"/>
    <s v="2024-10-02"/>
    <s v="2024-10-16"/>
    <s v="2024-11-08"/>
    <s v="2024-12-25"/>
    <x v="3"/>
    <s v="Barranquilla"/>
    <s v="6543"/>
    <x v="123"/>
    <m/>
    <x v="0"/>
    <n v="1"/>
    <x v="0"/>
    <x v="0"/>
    <x v="0"/>
    <n v="56160"/>
    <x v="0"/>
    <x v="0"/>
    <x v="0"/>
    <x v="0"/>
  </r>
  <r>
    <x v="768"/>
    <x v="558"/>
    <s v="CUBRIMIENTO"/>
    <x v="0"/>
    <m/>
    <s v="2024-08-27"/>
    <s v="2024-09-17"/>
    <s v="2024-09-28 15:00:50"/>
    <s v="2024-10-01 16:46:16"/>
    <s v="2024-10-14 23:46:52"/>
    <s v="2024-10-15 14:48:22"/>
    <s v="2024-12-24 08:39:12"/>
    <s v="2024-09-28"/>
    <s v="2024-10-02"/>
    <s v="2024-10-16"/>
    <s v="2024-11-08"/>
    <s v="2024-12-25"/>
    <x v="3"/>
    <s v="Barranquilla"/>
    <s v="REP043"/>
    <x v="188"/>
    <m/>
    <x v="0"/>
    <n v="1"/>
    <x v="0"/>
    <x v="0"/>
    <x v="0"/>
    <n v="270000"/>
    <x v="0"/>
    <x v="0"/>
    <x v="0"/>
    <x v="0"/>
  </r>
  <r>
    <x v="768"/>
    <x v="558"/>
    <s v="CUBRIMIENTO"/>
    <x v="0"/>
    <m/>
    <s v="2024-08-27"/>
    <s v="2024-09-17"/>
    <s v="2024-09-28 15:00:50"/>
    <s v="2024-10-01 16:46:16"/>
    <s v="2024-10-14 23:46:52"/>
    <s v="2024-10-15 14:48:22"/>
    <s v="2024-12-24 08:39:12"/>
    <s v="2024-09-28"/>
    <s v="2024-10-02"/>
    <s v="2024-10-16"/>
    <s v="2024-11-08"/>
    <s v="2024-12-25"/>
    <x v="3"/>
    <s v="Barranquilla"/>
    <s v="REP044"/>
    <x v="206"/>
    <m/>
    <x v="0"/>
    <n v="1"/>
    <x v="0"/>
    <x v="0"/>
    <x v="0"/>
    <n v="400000"/>
    <x v="0"/>
    <x v="1"/>
    <x v="1"/>
    <x v="0"/>
  </r>
  <r>
    <x v="768"/>
    <x v="558"/>
    <s v="CUBRIMIENTO"/>
    <x v="0"/>
    <m/>
    <s v="2024-08-27"/>
    <s v="2024-09-17"/>
    <s v="2024-09-28 15:00:50"/>
    <s v="2024-10-01 16:46:16"/>
    <s v="2024-10-14 23:46:52"/>
    <s v="2024-10-15 14:48:22"/>
    <s v="2024-12-24 08:39:12"/>
    <s v="2024-09-28"/>
    <s v="2024-10-02"/>
    <s v="2024-10-16"/>
    <s v="2024-11-08"/>
    <s v="2024-12-25"/>
    <x v="3"/>
    <s v="Barranquilla"/>
    <s v="SERV09"/>
    <x v="584"/>
    <m/>
    <x v="0"/>
    <n v="1"/>
    <x v="0"/>
    <x v="0"/>
    <x v="0"/>
    <n v="58500"/>
    <x v="0"/>
    <x v="1"/>
    <x v="1"/>
    <x v="0"/>
  </r>
  <r>
    <x v="768"/>
    <x v="558"/>
    <s v="CUBRIMIENTO"/>
    <x v="0"/>
    <m/>
    <s v="2024-08-27"/>
    <s v="2024-09-17"/>
    <s v="2024-09-28 15:00:50"/>
    <s v="2024-10-01 16:46:16"/>
    <s v="2024-10-14 23:46:52"/>
    <s v="2024-10-15 14:48:22"/>
    <s v="2024-12-24 08:39:12"/>
    <s v="2024-09-28"/>
    <s v="2024-10-02"/>
    <s v="2024-10-16"/>
    <s v="2024-11-08"/>
    <s v="2024-12-25"/>
    <x v="3"/>
    <s v="Barranquilla"/>
    <s v="TRANSP05"/>
    <x v="198"/>
    <m/>
    <x v="0"/>
    <n v="1"/>
    <x v="0"/>
    <x v="0"/>
    <x v="0"/>
    <n v="150000"/>
    <x v="0"/>
    <x v="1"/>
    <x v="1"/>
    <x v="0"/>
  </r>
  <r>
    <x v="769"/>
    <x v="237"/>
    <s v="CUBRIMIENTO"/>
    <x v="0"/>
    <m/>
    <s v="2024-08-27"/>
    <s v="2024-08-30"/>
    <s v="2024-09-04 09:53:57"/>
    <s v="0000-00-00 00:00:00"/>
    <s v="2024-09-10 13:49:20"/>
    <s v="2024-09-11 18:54:04"/>
    <s v="0000-00-00 00:00:00"/>
    <s v="2024-09-03"/>
    <s v="2024-09-03"/>
    <s v="2024-09-05"/>
    <s v="2024-09-09"/>
    <s v="2024-09-09"/>
    <x v="0"/>
    <s v="Gerencia"/>
    <s v="PFX001"/>
    <x v="694"/>
    <m/>
    <x v="0"/>
    <n v="1"/>
    <x v="0"/>
    <x v="0"/>
    <x v="0"/>
    <n v="35000"/>
    <x v="0"/>
    <x v="0"/>
    <x v="0"/>
    <x v="4"/>
  </r>
  <r>
    <x v="770"/>
    <x v="330"/>
    <s v="CUBRIMIENTO"/>
    <x v="0"/>
    <m/>
    <s v="2024-08-27"/>
    <s v="2024-08-30"/>
    <s v="2024-09-03 15:40:16"/>
    <s v="2024-09-24 14:32:29"/>
    <s v="2024-10-15 00:45:37"/>
    <s v="2024-10-15 07:19:44"/>
    <s v="2024-10-28 12:40:45"/>
    <s v="2024-09-04"/>
    <s v="2024-09-14"/>
    <s v="2024-09-28"/>
    <s v="2024-10-03"/>
    <s v="2024-10-16"/>
    <x v="1"/>
    <s v="Medellin"/>
    <s v="LONA PTEK ESPC16"/>
    <x v="695"/>
    <m/>
    <x v="0"/>
    <n v="1"/>
    <x v="0"/>
    <x v="0"/>
    <x v="0"/>
    <n v="6239334"/>
    <x v="0"/>
    <x v="0"/>
    <x v="0"/>
    <x v="4"/>
  </r>
  <r>
    <x v="770"/>
    <x v="330"/>
    <s v="CUBRIMIENTO"/>
    <x v="0"/>
    <m/>
    <s v="2024-08-27"/>
    <s v="2024-08-30"/>
    <s v="2024-09-03 15:40:16"/>
    <s v="2024-09-24 14:32:29"/>
    <s v="2024-10-15 00:45:37"/>
    <s v="2024-10-15 07:19:44"/>
    <s v="2024-10-28 12:40:45"/>
    <s v="2024-09-04"/>
    <s v="2024-09-14"/>
    <s v="2024-09-28"/>
    <s v="2024-10-03"/>
    <s v="2024-10-16"/>
    <x v="1"/>
    <s v="Medellin"/>
    <s v="LONA PTEK ESPC17"/>
    <x v="695"/>
    <m/>
    <x v="0"/>
    <n v="1"/>
    <x v="0"/>
    <x v="0"/>
    <x v="0"/>
    <n v="3503552"/>
    <x v="0"/>
    <x v="0"/>
    <x v="0"/>
    <x v="4"/>
  </r>
  <r>
    <x v="770"/>
    <x v="330"/>
    <s v="CUBRIMIENTO"/>
    <x v="0"/>
    <m/>
    <s v="2024-08-27"/>
    <s v="2024-08-30"/>
    <s v="2024-09-03 15:40:16"/>
    <s v="2024-09-24 14:32:29"/>
    <s v="2024-10-15 00:45:37"/>
    <s v="2024-10-15 07:19:44"/>
    <s v="2024-10-28 12:40:45"/>
    <s v="2024-09-04"/>
    <s v="2024-09-14"/>
    <s v="2024-09-28"/>
    <s v="2024-10-03"/>
    <s v="2024-10-16"/>
    <x v="1"/>
    <s v="Medellin"/>
    <s v="PERGOTEK ROMANOESP02"/>
    <x v="696"/>
    <s v="LONA PERGOTEX BLACKOUT BLANCA 3 M"/>
    <x v="3"/>
    <n v="1"/>
    <x v="0"/>
    <x v="0"/>
    <x v="0"/>
    <n v="41748000"/>
    <x v="0"/>
    <x v="0"/>
    <x v="0"/>
    <x v="4"/>
  </r>
  <r>
    <x v="770"/>
    <x v="330"/>
    <s v="CUBRIMIENTO"/>
    <x v="0"/>
    <m/>
    <s v="2024-08-27"/>
    <s v="2024-08-30"/>
    <s v="2024-09-03 15:40:16"/>
    <s v="2024-09-24 14:32:29"/>
    <s v="2024-10-15 00:45:37"/>
    <s v="2024-10-15 07:19:44"/>
    <s v="2024-10-28 12:40:45"/>
    <s v="2024-09-04"/>
    <s v="2024-09-14"/>
    <s v="2024-09-28"/>
    <s v="2024-10-03"/>
    <s v="2024-10-16"/>
    <x v="1"/>
    <s v="Medellin"/>
    <s v="PLT08"/>
    <x v="74"/>
    <m/>
    <x v="3"/>
    <n v="6"/>
    <x v="0"/>
    <x v="0"/>
    <x v="0"/>
    <n v="389628"/>
    <x v="0"/>
    <x v="0"/>
    <x v="0"/>
    <x v="4"/>
  </r>
  <r>
    <x v="770"/>
    <x v="330"/>
    <s v="CUBRIMIENTO"/>
    <x v="0"/>
    <m/>
    <s v="2024-08-27"/>
    <s v="2024-08-30"/>
    <s v="2024-09-03 15:40:16"/>
    <s v="2024-09-24 14:32:29"/>
    <s v="2024-10-15 00:45:37"/>
    <s v="2024-10-15 07:19:44"/>
    <s v="2024-10-28 12:40:45"/>
    <s v="2024-09-04"/>
    <s v="2024-09-14"/>
    <s v="2024-09-28"/>
    <s v="2024-10-03"/>
    <s v="2024-10-16"/>
    <x v="1"/>
    <s v="Medellin"/>
    <s v="PLT08"/>
    <x v="74"/>
    <m/>
    <x v="3"/>
    <n v="8"/>
    <x v="0"/>
    <x v="0"/>
    <x v="0"/>
    <n v="519504"/>
    <x v="0"/>
    <x v="0"/>
    <x v="0"/>
    <x v="4"/>
  </r>
  <r>
    <x v="770"/>
    <x v="330"/>
    <s v="CUBRIMIENTO"/>
    <x v="0"/>
    <m/>
    <s v="2024-08-27"/>
    <s v="2024-08-30"/>
    <s v="2024-09-03 15:40:16"/>
    <s v="2024-09-24 14:32:29"/>
    <s v="2024-10-15 00:45:37"/>
    <s v="2024-10-15 07:19:44"/>
    <s v="2024-10-28 12:40:45"/>
    <s v="2024-09-04"/>
    <s v="2024-09-14"/>
    <s v="2024-09-28"/>
    <s v="2024-10-03"/>
    <s v="2024-10-16"/>
    <x v="1"/>
    <s v="Medellin"/>
    <s v="PTEKROM13"/>
    <x v="697"/>
    <s v="LONA PERGOTEX BLACKOUT BLANCA 3 M"/>
    <x v="3"/>
    <n v="1"/>
    <x v="137"/>
    <x v="0"/>
    <x v="3"/>
    <n v="26802318"/>
    <x v="0"/>
    <x v="4"/>
    <x v="4"/>
    <x v="4"/>
  </r>
  <r>
    <x v="770"/>
    <x v="330"/>
    <s v="CUBRIMIENTO"/>
    <x v="0"/>
    <m/>
    <s v="2024-08-27"/>
    <s v="2024-08-30"/>
    <s v="2024-09-03 15:40:16"/>
    <s v="2024-09-24 14:32:29"/>
    <s v="2024-10-15 00:45:37"/>
    <s v="2024-10-15 07:19:44"/>
    <s v="2024-10-28 12:40:45"/>
    <s v="2024-09-04"/>
    <s v="2024-09-14"/>
    <s v="2024-09-28"/>
    <s v="2024-10-03"/>
    <s v="2024-10-16"/>
    <x v="1"/>
    <s v="Medellin"/>
    <s v="REP036"/>
    <x v="72"/>
    <m/>
    <x v="0"/>
    <n v="1"/>
    <x v="0"/>
    <x v="0"/>
    <x v="0"/>
    <n v="903861"/>
    <x v="0"/>
    <x v="0"/>
    <x v="0"/>
    <x v="4"/>
  </r>
  <r>
    <x v="770"/>
    <x v="330"/>
    <s v="CUBRIMIENTO"/>
    <x v="0"/>
    <m/>
    <s v="2024-08-27"/>
    <s v="2024-08-30"/>
    <s v="2024-09-03 15:40:16"/>
    <s v="2024-09-24 14:32:29"/>
    <s v="2024-10-15 00:45:37"/>
    <s v="2024-10-15 07:19:44"/>
    <s v="2024-10-28 12:40:45"/>
    <s v="2024-09-04"/>
    <s v="2024-09-14"/>
    <s v="2024-09-28"/>
    <s v="2024-10-03"/>
    <s v="2024-10-16"/>
    <x v="1"/>
    <s v="Medellin"/>
    <s v="SOLAPA01"/>
    <x v="69"/>
    <m/>
    <x v="3"/>
    <n v="1"/>
    <x v="180"/>
    <x v="0"/>
    <x v="0"/>
    <n v="567145"/>
    <x v="0"/>
    <x v="0"/>
    <x v="0"/>
    <x v="4"/>
  </r>
  <r>
    <x v="770"/>
    <x v="330"/>
    <s v="CUBRIMIENTO"/>
    <x v="0"/>
    <m/>
    <s v="2024-08-27"/>
    <s v="2024-08-30"/>
    <s v="2024-09-03 15:40:16"/>
    <s v="2024-09-24 14:32:29"/>
    <s v="2024-10-15 00:45:37"/>
    <s v="2024-10-15 07:19:44"/>
    <s v="2024-10-28 12:40:45"/>
    <s v="2024-09-04"/>
    <s v="2024-09-14"/>
    <s v="2024-09-28"/>
    <s v="2024-10-03"/>
    <s v="2024-10-16"/>
    <x v="1"/>
    <s v="Medellin"/>
    <s v="SOLAPA01"/>
    <x v="69"/>
    <m/>
    <x v="3"/>
    <n v="1"/>
    <x v="7"/>
    <x v="0"/>
    <x v="0"/>
    <n v="245007"/>
    <x v="0"/>
    <x v="0"/>
    <x v="0"/>
    <x v="4"/>
  </r>
  <r>
    <x v="771"/>
    <x v="475"/>
    <s v="CUBRIMIENTO"/>
    <x v="0"/>
    <m/>
    <s v="2024-08-27"/>
    <s v="2024-09-18"/>
    <s v="2024-09-28 11:06:05"/>
    <s v="2024-10-01 08:31:02"/>
    <s v="2024-10-03 15:46:49"/>
    <s v="2024-11-01 07:06:46"/>
    <s v="2024-12-24 08:35:09"/>
    <s v="2024-09-28"/>
    <s v="2024-10-01"/>
    <s v="2024-10-03"/>
    <s v="2024-11-01"/>
    <s v="2024-12-24"/>
    <x v="1"/>
    <s v="Bogota"/>
    <s v="12664"/>
    <x v="241"/>
    <m/>
    <x v="0"/>
    <n v="1"/>
    <x v="0"/>
    <x v="0"/>
    <x v="0"/>
    <n v="577500"/>
    <x v="0"/>
    <x v="0"/>
    <x v="0"/>
    <x v="0"/>
  </r>
  <r>
    <x v="771"/>
    <x v="475"/>
    <s v="CUBRIMIENTO"/>
    <x v="0"/>
    <m/>
    <s v="2024-08-27"/>
    <s v="2024-09-18"/>
    <s v="2024-09-28 11:06:05"/>
    <s v="2024-10-01 08:31:02"/>
    <s v="2024-10-03 15:46:49"/>
    <s v="2024-11-01 07:06:46"/>
    <s v="2024-12-24 08:35:09"/>
    <s v="2024-09-28"/>
    <s v="2024-10-01"/>
    <s v="2024-10-03"/>
    <s v="2024-11-01"/>
    <s v="2024-12-24"/>
    <x v="1"/>
    <s v="Bogota"/>
    <s v="25230"/>
    <x v="404"/>
    <m/>
    <x v="0"/>
    <n v="1"/>
    <x v="0"/>
    <x v="0"/>
    <x v="0"/>
    <n v="280000"/>
    <x v="0"/>
    <x v="0"/>
    <x v="0"/>
    <x v="0"/>
  </r>
  <r>
    <x v="771"/>
    <x v="475"/>
    <s v="CUBRIMIENTO"/>
    <x v="0"/>
    <m/>
    <s v="2024-08-27"/>
    <s v="2024-09-18"/>
    <s v="2024-09-28 11:06:05"/>
    <s v="2024-10-01 08:31:02"/>
    <s v="2024-10-03 15:46:49"/>
    <s v="2024-11-01 07:06:46"/>
    <s v="2024-12-24 08:35:09"/>
    <s v="2024-09-28"/>
    <s v="2024-10-01"/>
    <s v="2024-10-03"/>
    <s v="2024-11-01"/>
    <s v="2024-12-24"/>
    <x v="1"/>
    <s v="Bogota"/>
    <s v="SERV03"/>
    <x v="9"/>
    <m/>
    <x v="0"/>
    <n v="1"/>
    <x v="0"/>
    <x v="0"/>
    <x v="0"/>
    <n v="750000"/>
    <x v="0"/>
    <x v="1"/>
    <x v="1"/>
    <x v="0"/>
  </r>
  <r>
    <x v="771"/>
    <x v="475"/>
    <s v="CUBRIMIENTO"/>
    <x v="0"/>
    <m/>
    <s v="2024-08-27"/>
    <s v="2024-09-18"/>
    <s v="2024-09-28 11:06:05"/>
    <s v="2024-10-01 08:31:02"/>
    <s v="2024-10-03 15:46:49"/>
    <s v="2024-11-01 07:06:46"/>
    <s v="2024-12-24 08:35:09"/>
    <s v="2024-09-28"/>
    <s v="2024-10-01"/>
    <s v="2024-10-03"/>
    <s v="2024-11-01"/>
    <s v="2024-12-24"/>
    <x v="1"/>
    <s v="Bogota"/>
    <s v="SERVLAV01"/>
    <x v="173"/>
    <m/>
    <x v="0"/>
    <n v="2"/>
    <x v="0"/>
    <x v="0"/>
    <x v="0"/>
    <n v="280000"/>
    <x v="0"/>
    <x v="1"/>
    <x v="1"/>
    <x v="0"/>
  </r>
  <r>
    <x v="771"/>
    <x v="475"/>
    <s v="CUBRIMIENTO"/>
    <x v="0"/>
    <m/>
    <s v="2024-08-27"/>
    <s v="2024-09-18"/>
    <s v="2024-09-28 11:06:05"/>
    <s v="2024-10-01 08:31:02"/>
    <s v="2024-10-03 15:46:49"/>
    <s v="2024-11-01 07:06:46"/>
    <s v="2024-12-24 08:35:09"/>
    <s v="2024-09-28"/>
    <s v="2024-10-01"/>
    <s v="2024-10-03"/>
    <s v="2024-11-01"/>
    <s v="2024-12-24"/>
    <x v="1"/>
    <s v="Bogota"/>
    <s v="SOMB0201**"/>
    <x v="606"/>
    <s v="LONA DICKSON AZUL MARINO REF:6022"/>
    <x v="0"/>
    <n v="1"/>
    <x v="61"/>
    <x v="0"/>
    <x v="19"/>
    <n v="636020"/>
    <x v="0"/>
    <x v="0"/>
    <x v="0"/>
    <x v="0"/>
  </r>
  <r>
    <x v="771"/>
    <x v="475"/>
    <s v="CUBRIMIENTO"/>
    <x v="0"/>
    <m/>
    <s v="2024-08-27"/>
    <s v="2024-09-18"/>
    <s v="2024-09-28 11:06:05"/>
    <s v="2024-10-01 08:31:02"/>
    <s v="2024-10-03 15:46:49"/>
    <s v="2024-11-01 07:06:46"/>
    <s v="2024-12-24 08:35:09"/>
    <s v="2024-09-28"/>
    <s v="2024-10-01"/>
    <s v="2024-10-03"/>
    <s v="2024-11-01"/>
    <s v="2024-12-24"/>
    <x v="1"/>
    <s v="Bogota"/>
    <s v="SOMB0201**"/>
    <x v="606"/>
    <s v="LONA DICKSON AZUL MARINO REF:6022"/>
    <x v="0"/>
    <n v="1"/>
    <x v="181"/>
    <x v="0"/>
    <x v="19"/>
    <n v="644378"/>
    <x v="0"/>
    <x v="0"/>
    <x v="0"/>
    <x v="0"/>
  </r>
  <r>
    <x v="772"/>
    <x v="123"/>
    <s v="CUBRIMIENTO"/>
    <x v="0"/>
    <m/>
    <s v="2024-08-28"/>
    <s v="2024-08-28"/>
    <s v="2024-08-28 11:50:38"/>
    <s v="0000-00-00 00:00:00"/>
    <s v="2024-08-28 11:50:44"/>
    <s v="2024-08-29 07:14:00"/>
    <s v="0000-00-00 00:00:00"/>
    <s v="2024-08-29"/>
    <s v="2024-08-29"/>
    <s v="0000-00-00"/>
    <s v="2024-09-03"/>
    <s v="2024-09-03"/>
    <x v="3"/>
    <s v="Toscany"/>
    <s v="21307"/>
    <x v="260"/>
    <m/>
    <x v="0"/>
    <n v="30"/>
    <x v="0"/>
    <x v="0"/>
    <x v="0"/>
    <n v="1578000"/>
    <x v="0"/>
    <x v="0"/>
    <x v="0"/>
    <x v="11"/>
  </r>
  <r>
    <x v="773"/>
    <x v="559"/>
    <s v="CUBRIMIENTO"/>
    <x v="0"/>
    <m/>
    <s v="2024-08-28"/>
    <s v="2024-08-28"/>
    <s v="2024-08-28 11:49:41"/>
    <s v="0000-00-00 00:00:00"/>
    <s v="2024-08-28 11:49:46"/>
    <s v="2024-08-29 07:11:55"/>
    <s v="0000-00-00 00:00:00"/>
    <s v="2024-08-29"/>
    <s v="2024-08-29"/>
    <s v="0000-00-00"/>
    <s v="2024-09-03"/>
    <s v="2024-09-03"/>
    <x v="3"/>
    <s v="Toscany"/>
    <s v="108171"/>
    <x v="671"/>
    <m/>
    <x v="0"/>
    <n v="1"/>
    <x v="0"/>
    <x v="0"/>
    <x v="0"/>
    <n v="54620"/>
    <x v="0"/>
    <x v="0"/>
    <x v="0"/>
    <x v="11"/>
  </r>
  <r>
    <x v="774"/>
    <x v="560"/>
    <s v="CUBRIMIENTO"/>
    <x v="0"/>
    <m/>
    <s v="2024-08-28"/>
    <s v="2024-09-30"/>
    <s v="2024-10-01 12:28:46"/>
    <s v="2024-10-10 10:41:07"/>
    <s v="2024-10-16 13:08:00"/>
    <s v="2024-10-19 12:32:04"/>
    <s v="2024-10-28 12:23:21"/>
    <s v="2024-10-02"/>
    <s v="2024-10-10"/>
    <s v="2024-10-18"/>
    <s v="2024-10-25"/>
    <s v="2024-11-01"/>
    <x v="3"/>
    <s v="Bogota"/>
    <s v="27249"/>
    <x v="64"/>
    <m/>
    <x v="0"/>
    <n v="1"/>
    <x v="0"/>
    <x v="0"/>
    <x v="0"/>
    <n v="193852"/>
    <x v="0"/>
    <x v="0"/>
    <x v="0"/>
    <x v="0"/>
  </r>
  <r>
    <x v="774"/>
    <x v="560"/>
    <s v="CUBRIMIENTO"/>
    <x v="0"/>
    <m/>
    <s v="2024-08-28"/>
    <s v="2024-09-30"/>
    <s v="2024-10-01 12:28:46"/>
    <s v="2024-10-10 10:41:07"/>
    <s v="2024-10-16 13:08:00"/>
    <s v="2024-10-19 12:32:04"/>
    <s v="2024-10-28 12:23:21"/>
    <s v="2024-10-02"/>
    <s v="2024-10-10"/>
    <s v="2024-10-18"/>
    <s v="2024-10-25"/>
    <s v="2024-11-01"/>
    <x v="3"/>
    <s v="Bogota"/>
    <s v="6543"/>
    <x v="123"/>
    <m/>
    <x v="0"/>
    <n v="2"/>
    <x v="0"/>
    <x v="0"/>
    <x v="0"/>
    <n v="164800"/>
    <x v="0"/>
    <x v="0"/>
    <x v="0"/>
    <x v="0"/>
  </r>
  <r>
    <x v="774"/>
    <x v="560"/>
    <s v="CUBRIMIENTO"/>
    <x v="0"/>
    <m/>
    <s v="2024-08-28"/>
    <s v="2024-09-30"/>
    <s v="2024-10-01 12:28:46"/>
    <s v="2024-10-10 10:41:07"/>
    <s v="2024-10-16 13:08:00"/>
    <s v="2024-10-19 12:32:04"/>
    <s v="2024-10-28 12:23:21"/>
    <s v="2024-10-02"/>
    <s v="2024-10-10"/>
    <s v="2024-10-18"/>
    <s v="2024-10-25"/>
    <s v="2024-11-01"/>
    <x v="3"/>
    <s v="Bogota"/>
    <s v="CUBT02"/>
    <x v="76"/>
    <s v="PENDIENTE DEFINIR CLIENTE"/>
    <x v="3"/>
    <n v="2"/>
    <x v="182"/>
    <x v="0"/>
    <x v="101"/>
    <n v="5583000"/>
    <x v="0"/>
    <x v="0"/>
    <x v="0"/>
    <x v="0"/>
  </r>
  <r>
    <x v="774"/>
    <x v="560"/>
    <s v="CUBRIMIENTO"/>
    <x v="0"/>
    <m/>
    <s v="2024-08-28"/>
    <s v="2024-09-30"/>
    <s v="2024-10-01 12:28:46"/>
    <s v="2024-10-10 10:41:07"/>
    <s v="2024-10-16 13:08:00"/>
    <s v="2024-10-19 12:32:04"/>
    <s v="2024-10-28 12:23:21"/>
    <s v="2024-10-02"/>
    <s v="2024-10-10"/>
    <s v="2024-10-18"/>
    <s v="2024-10-25"/>
    <s v="2024-11-01"/>
    <x v="3"/>
    <s v="Bogota"/>
    <s v="PLT17-2"/>
    <x v="698"/>
    <m/>
    <x v="3"/>
    <n v="4"/>
    <x v="0"/>
    <x v="0"/>
    <x v="0"/>
    <n v="480316"/>
    <x v="0"/>
    <x v="0"/>
    <x v="0"/>
    <x v="0"/>
  </r>
  <r>
    <x v="774"/>
    <x v="560"/>
    <s v="CUBRIMIENTO"/>
    <x v="0"/>
    <m/>
    <s v="2024-08-28"/>
    <s v="2024-09-30"/>
    <s v="2024-10-01 12:28:46"/>
    <s v="2024-10-10 10:41:07"/>
    <s v="2024-10-16 13:08:00"/>
    <s v="2024-10-19 12:32:04"/>
    <s v="2024-10-28 12:23:21"/>
    <s v="2024-10-02"/>
    <s v="2024-10-10"/>
    <s v="2024-10-18"/>
    <s v="2024-10-25"/>
    <s v="2024-11-01"/>
    <x v="3"/>
    <s v="Bogota"/>
    <s v="PTAC02"/>
    <x v="699"/>
    <m/>
    <x v="3"/>
    <n v="2"/>
    <x v="0"/>
    <x v="25"/>
    <x v="0"/>
    <n v="1560010"/>
    <x v="0"/>
    <x v="0"/>
    <x v="0"/>
    <x v="0"/>
  </r>
  <r>
    <x v="774"/>
    <x v="560"/>
    <s v="CUBRIMIENTO"/>
    <x v="0"/>
    <m/>
    <s v="2024-08-28"/>
    <s v="2024-09-30"/>
    <s v="2024-10-01 12:28:46"/>
    <s v="2024-10-10 10:41:07"/>
    <s v="2024-10-16 13:08:00"/>
    <s v="2024-10-19 12:32:04"/>
    <s v="2024-10-28 12:23:21"/>
    <s v="2024-10-02"/>
    <s v="2024-10-10"/>
    <s v="2024-10-18"/>
    <s v="2024-10-25"/>
    <s v="2024-11-01"/>
    <x v="3"/>
    <s v="Bogota"/>
    <s v="SERVLAV01"/>
    <x v="173"/>
    <m/>
    <x v="0"/>
    <n v="1"/>
    <x v="0"/>
    <x v="0"/>
    <x v="0"/>
    <n v="450000"/>
    <x v="0"/>
    <x v="1"/>
    <x v="1"/>
    <x v="0"/>
  </r>
  <r>
    <x v="774"/>
    <x v="560"/>
    <s v="CUBRIMIENTO"/>
    <x v="0"/>
    <m/>
    <s v="2024-08-28"/>
    <s v="2024-09-30"/>
    <s v="2024-10-01 12:28:46"/>
    <s v="2024-10-10 10:41:07"/>
    <s v="2024-10-16 13:08:00"/>
    <s v="2024-10-19 12:32:04"/>
    <s v="2024-10-28 12:23:21"/>
    <s v="2024-10-02"/>
    <s v="2024-10-10"/>
    <s v="2024-10-18"/>
    <s v="2024-10-25"/>
    <s v="2024-11-01"/>
    <x v="3"/>
    <s v="Bogota"/>
    <s v="VIGAAC04"/>
    <x v="400"/>
    <m/>
    <x v="3"/>
    <n v="1"/>
    <x v="183"/>
    <x v="0"/>
    <x v="0"/>
    <n v="746339"/>
    <x v="0"/>
    <x v="0"/>
    <x v="0"/>
    <x v="0"/>
  </r>
  <r>
    <x v="774"/>
    <x v="560"/>
    <s v="CUBRIMIENTO"/>
    <x v="0"/>
    <m/>
    <s v="2024-08-28"/>
    <s v="2024-09-30"/>
    <s v="2024-10-01 12:28:46"/>
    <s v="2024-10-10 10:41:07"/>
    <s v="2024-10-16 13:08:00"/>
    <s v="2024-10-19 12:32:04"/>
    <s v="2024-10-28 12:23:21"/>
    <s v="2024-10-02"/>
    <s v="2024-10-10"/>
    <s v="2024-10-18"/>
    <s v="2024-10-25"/>
    <s v="2024-11-01"/>
    <x v="3"/>
    <s v="Bogota"/>
    <s v="VIGAAC04"/>
    <x v="400"/>
    <m/>
    <x v="3"/>
    <n v="1"/>
    <x v="184"/>
    <x v="0"/>
    <x v="0"/>
    <n v="746339"/>
    <x v="0"/>
    <x v="0"/>
    <x v="0"/>
    <x v="0"/>
  </r>
  <r>
    <x v="775"/>
    <x v="561"/>
    <s v="MUEBLES CC CUBRIMIENTOS"/>
    <x v="0"/>
    <m/>
    <s v="2024-08-28"/>
    <s v="2024-08-30"/>
    <s v="2024-09-03 16:02:58"/>
    <s v="0000-00-00 00:00:00"/>
    <s v="2024-11-15 08:15:22"/>
    <s v="2024-11-19 08:48:16"/>
    <s v="2024-11-27 18:03:43"/>
    <s v="2024-09-04"/>
    <s v="2024-09-04"/>
    <s v="2024-10-11"/>
    <s v="2024-10-25"/>
    <s v="2024-10-31"/>
    <x v="1"/>
    <s v="Medellin"/>
    <s v="9713"/>
    <x v="583"/>
    <s v="PENDIENTE DEFINIR CLIENTE"/>
    <x v="0"/>
    <n v="1"/>
    <x v="0"/>
    <x v="0"/>
    <x v="0"/>
    <n v="2609914"/>
    <x v="0"/>
    <x v="0"/>
    <x v="0"/>
    <x v="0"/>
  </r>
  <r>
    <x v="775"/>
    <x v="561"/>
    <s v="MUEBLES CC CUBRIMIENTOS"/>
    <x v="0"/>
    <m/>
    <s v="2024-08-28"/>
    <s v="2024-08-30"/>
    <s v="2024-09-03 16:02:58"/>
    <s v="0000-00-00 00:00:00"/>
    <s v="2024-11-15 08:15:22"/>
    <s v="2024-11-19 08:48:16"/>
    <s v="2024-11-27 18:03:43"/>
    <s v="2024-09-04"/>
    <s v="2024-09-04"/>
    <s v="2024-10-11"/>
    <s v="2024-10-25"/>
    <s v="2024-10-31"/>
    <x v="1"/>
    <s v="Medellin"/>
    <s v="TRANSP12"/>
    <x v="118"/>
    <m/>
    <x v="0"/>
    <n v="1"/>
    <x v="0"/>
    <x v="0"/>
    <x v="0"/>
    <n v="300000"/>
    <x v="0"/>
    <x v="1"/>
    <x v="1"/>
    <x v="0"/>
  </r>
  <r>
    <x v="776"/>
    <x v="562"/>
    <s v="CUBRIMIENTO"/>
    <x v="0"/>
    <m/>
    <s v="2024-08-28"/>
    <s v="2024-09-26"/>
    <s v="2024-09-28 13:37:04"/>
    <s v="0000-00-00 00:00:00"/>
    <s v="2024-10-07 07:50:43"/>
    <s v="2024-10-07 07:51:03"/>
    <s v="2024-10-07 16:19:12"/>
    <s v="2024-09-30"/>
    <s v="2024-09-30"/>
    <s v="2024-10-07"/>
    <s v="2024-10-10"/>
    <s v="2024-10-14"/>
    <x v="3"/>
    <s v="Cali"/>
    <s v="15441"/>
    <x v="613"/>
    <m/>
    <x v="0"/>
    <n v="1"/>
    <x v="0"/>
    <x v="0"/>
    <x v="0"/>
    <n v="0"/>
    <x v="0"/>
    <x v="0"/>
    <x v="0"/>
    <x v="0"/>
  </r>
  <r>
    <x v="776"/>
    <x v="562"/>
    <s v="CUBRIMIENTO"/>
    <x v="0"/>
    <m/>
    <s v="2024-08-28"/>
    <s v="2024-09-26"/>
    <s v="2024-09-28 13:37:04"/>
    <s v="0000-00-00 00:00:00"/>
    <s v="2024-10-07 07:50:43"/>
    <s v="2024-10-07 07:51:03"/>
    <s v="2024-10-07 16:19:12"/>
    <s v="2024-09-30"/>
    <s v="2024-09-30"/>
    <s v="2024-10-07"/>
    <s v="2024-10-10"/>
    <s v="2024-10-14"/>
    <x v="3"/>
    <s v="Cali"/>
    <s v="26328"/>
    <x v="700"/>
    <m/>
    <x v="0"/>
    <n v="1"/>
    <x v="0"/>
    <x v="0"/>
    <x v="0"/>
    <n v="0"/>
    <x v="0"/>
    <x v="0"/>
    <x v="0"/>
    <x v="0"/>
  </r>
  <r>
    <x v="776"/>
    <x v="562"/>
    <s v="CUBRIMIENTO"/>
    <x v="0"/>
    <m/>
    <s v="2024-08-28"/>
    <s v="2024-09-26"/>
    <s v="2024-09-28 13:37:04"/>
    <s v="0000-00-00 00:00:00"/>
    <s v="2024-10-07 07:50:43"/>
    <s v="2024-10-07 07:51:03"/>
    <s v="2024-10-07 16:19:12"/>
    <s v="2024-09-30"/>
    <s v="2024-09-30"/>
    <s v="2024-10-07"/>
    <s v="2024-10-10"/>
    <s v="2024-10-14"/>
    <x v="3"/>
    <s v="Cali"/>
    <s v="26705"/>
    <x v="402"/>
    <m/>
    <x v="0"/>
    <n v="1"/>
    <x v="0"/>
    <x v="0"/>
    <x v="0"/>
    <n v="0"/>
    <x v="0"/>
    <x v="0"/>
    <x v="0"/>
    <x v="0"/>
  </r>
  <r>
    <x v="776"/>
    <x v="562"/>
    <s v="CUBRIMIENTO"/>
    <x v="0"/>
    <m/>
    <s v="2024-08-28"/>
    <s v="2024-09-26"/>
    <s v="2024-09-28 13:37:04"/>
    <s v="0000-00-00 00:00:00"/>
    <s v="2024-10-07 07:50:43"/>
    <s v="2024-10-07 07:51:03"/>
    <s v="2024-10-07 16:19:12"/>
    <s v="2024-09-30"/>
    <s v="2024-09-30"/>
    <s v="2024-10-07"/>
    <s v="2024-10-10"/>
    <s v="2024-10-14"/>
    <x v="3"/>
    <s v="Cali"/>
    <s v="PZCH019"/>
    <x v="451"/>
    <m/>
    <x v="0"/>
    <n v="1"/>
    <x v="0"/>
    <x v="0"/>
    <x v="0"/>
    <n v="0"/>
    <x v="0"/>
    <x v="0"/>
    <x v="0"/>
    <x v="0"/>
  </r>
  <r>
    <x v="776"/>
    <x v="562"/>
    <s v="CUBRIMIENTO"/>
    <x v="0"/>
    <m/>
    <s v="2024-08-28"/>
    <s v="2024-09-26"/>
    <s v="2024-09-28 13:37:04"/>
    <s v="0000-00-00 00:00:00"/>
    <s v="2024-10-07 07:50:43"/>
    <s v="2024-10-07 07:51:03"/>
    <s v="2024-10-07 16:19:12"/>
    <s v="2024-09-30"/>
    <s v="2024-09-30"/>
    <s v="2024-10-07"/>
    <s v="2024-10-10"/>
    <s v="2024-10-14"/>
    <x v="3"/>
    <s v="Cali"/>
    <s v="SERV03"/>
    <x v="9"/>
    <m/>
    <x v="0"/>
    <n v="1"/>
    <x v="0"/>
    <x v="0"/>
    <x v="0"/>
    <n v="0"/>
    <x v="0"/>
    <x v="1"/>
    <x v="1"/>
    <x v="0"/>
  </r>
  <r>
    <x v="776"/>
    <x v="562"/>
    <s v="CUBRIMIENTO"/>
    <x v="0"/>
    <m/>
    <s v="2024-08-28"/>
    <s v="2024-09-26"/>
    <s v="2024-09-28 13:37:04"/>
    <s v="0000-00-00 00:00:00"/>
    <s v="2024-10-07 07:50:43"/>
    <s v="2024-10-07 07:51:03"/>
    <s v="2024-10-07 16:19:12"/>
    <s v="2024-09-30"/>
    <s v="2024-09-30"/>
    <s v="2024-10-07"/>
    <s v="2024-10-10"/>
    <s v="2024-10-14"/>
    <x v="3"/>
    <s v="Cali"/>
    <s v="TRANSP06"/>
    <x v="59"/>
    <m/>
    <x v="0"/>
    <n v="1"/>
    <x v="0"/>
    <x v="0"/>
    <x v="0"/>
    <n v="0"/>
    <x v="0"/>
    <x v="1"/>
    <x v="1"/>
    <x v="0"/>
  </r>
  <r>
    <x v="777"/>
    <x v="563"/>
    <s v="MUEBLES CC CUBRIMIENTOS"/>
    <x v="0"/>
    <m/>
    <s v="2024-08-28"/>
    <s v="2024-08-30"/>
    <s v="2024-09-03 13:20:33"/>
    <s v="0000-00-00 00:00:00"/>
    <s v="2024-09-15 08:59:56"/>
    <s v="2024-09-23 10:57:31"/>
    <s v="2024-10-21 18:47:17"/>
    <s v="2024-09-03"/>
    <s v="2024-09-03"/>
    <s v="2024-09-13"/>
    <s v="2024-10-01"/>
    <s v="2024-10-07"/>
    <x v="1"/>
    <s v="Medellin"/>
    <s v="100144"/>
    <x v="426"/>
    <s v="LONA DICKSON TAUPE REF:7559"/>
    <x v="0"/>
    <n v="1"/>
    <x v="0"/>
    <x v="0"/>
    <x v="0"/>
    <n v="7373786"/>
    <x v="0"/>
    <x v="0"/>
    <x v="0"/>
    <x v="4"/>
  </r>
  <r>
    <x v="777"/>
    <x v="563"/>
    <s v="MUEBLES CC CUBRIMIENTOS"/>
    <x v="0"/>
    <m/>
    <s v="2024-08-28"/>
    <s v="2024-08-30"/>
    <s v="2024-09-03 13:20:33"/>
    <s v="0000-00-00 00:00:00"/>
    <s v="2024-09-15 08:59:56"/>
    <s v="2024-09-23 10:57:31"/>
    <s v="2024-10-21 18:47:17"/>
    <s v="2024-09-03"/>
    <s v="2024-09-03"/>
    <s v="2024-09-13"/>
    <s v="2024-10-01"/>
    <s v="2024-10-07"/>
    <x v="1"/>
    <s v="Medellin"/>
    <s v="13672"/>
    <x v="46"/>
    <s v="FURNISCREEN BEIGE  2M EB4027W G8 625GR"/>
    <x v="0"/>
    <n v="2"/>
    <x v="0"/>
    <x v="0"/>
    <x v="0"/>
    <n v="2835014"/>
    <x v="0"/>
    <x v="2"/>
    <x v="0"/>
    <x v="4"/>
  </r>
  <r>
    <x v="777"/>
    <x v="563"/>
    <s v="MUEBLES CC CUBRIMIENTOS"/>
    <x v="0"/>
    <m/>
    <s v="2024-08-28"/>
    <s v="2024-08-30"/>
    <s v="2024-09-03 13:20:33"/>
    <s v="0000-00-00 00:00:00"/>
    <s v="2024-09-15 08:59:56"/>
    <s v="2024-09-23 10:57:31"/>
    <s v="2024-10-21 18:47:17"/>
    <s v="2024-09-03"/>
    <s v="2024-09-03"/>
    <s v="2024-09-13"/>
    <s v="2024-10-01"/>
    <s v="2024-10-07"/>
    <x v="1"/>
    <s v="Medellin"/>
    <s v="5453"/>
    <x v="401"/>
    <m/>
    <x v="4"/>
    <n v="4"/>
    <x v="0"/>
    <x v="0"/>
    <x v="0"/>
    <n v="2445396"/>
    <x v="0"/>
    <x v="2"/>
    <x v="0"/>
    <x v="4"/>
  </r>
  <r>
    <x v="777"/>
    <x v="563"/>
    <s v="MUEBLES CC CUBRIMIENTOS"/>
    <x v="0"/>
    <m/>
    <s v="2024-08-28"/>
    <s v="2024-08-30"/>
    <s v="2024-09-03 13:20:33"/>
    <s v="0000-00-00 00:00:00"/>
    <s v="2024-09-15 08:59:56"/>
    <s v="2024-09-23 10:57:31"/>
    <s v="2024-10-21 18:47:17"/>
    <s v="2024-09-03"/>
    <s v="2024-09-03"/>
    <s v="2024-09-13"/>
    <s v="2024-10-01"/>
    <s v="2024-10-07"/>
    <x v="1"/>
    <s v="Medellin"/>
    <s v="7106"/>
    <x v="432"/>
    <m/>
    <x v="4"/>
    <n v="1"/>
    <x v="0"/>
    <x v="0"/>
    <x v="0"/>
    <n v="1769866"/>
    <x v="0"/>
    <x v="2"/>
    <x v="0"/>
    <x v="4"/>
  </r>
  <r>
    <x v="777"/>
    <x v="563"/>
    <s v="MUEBLES CC CUBRIMIENTOS"/>
    <x v="0"/>
    <m/>
    <s v="2024-08-28"/>
    <s v="2024-08-30"/>
    <s v="2024-09-03 13:20:33"/>
    <s v="0000-00-00 00:00:00"/>
    <s v="2024-09-15 08:59:56"/>
    <s v="2024-09-23 10:57:31"/>
    <s v="2024-10-21 18:47:17"/>
    <s v="2024-09-03"/>
    <s v="2024-09-03"/>
    <s v="2024-09-13"/>
    <s v="2024-10-01"/>
    <s v="2024-10-07"/>
    <x v="1"/>
    <s v="Medellin"/>
    <s v="7111"/>
    <x v="433"/>
    <m/>
    <x v="4"/>
    <n v="2"/>
    <x v="0"/>
    <x v="0"/>
    <x v="0"/>
    <n v="2241880"/>
    <x v="0"/>
    <x v="0"/>
    <x v="0"/>
    <x v="4"/>
  </r>
  <r>
    <x v="777"/>
    <x v="563"/>
    <s v="MUEBLES CC CUBRIMIENTOS"/>
    <x v="0"/>
    <m/>
    <s v="2024-08-28"/>
    <s v="2024-08-30"/>
    <s v="2024-09-03 13:20:33"/>
    <s v="0000-00-00 00:00:00"/>
    <s v="2024-09-15 08:59:56"/>
    <s v="2024-09-23 10:57:31"/>
    <s v="2024-10-21 18:47:17"/>
    <s v="2024-09-03"/>
    <s v="2024-09-03"/>
    <s v="2024-09-13"/>
    <s v="2024-10-01"/>
    <s v="2024-10-07"/>
    <x v="1"/>
    <s v="Medellin"/>
    <s v="8165"/>
    <x v="322"/>
    <m/>
    <x v="2"/>
    <n v="1"/>
    <x v="0"/>
    <x v="0"/>
    <x v="0"/>
    <n v="3703728"/>
    <x v="0"/>
    <x v="2"/>
    <x v="0"/>
    <x v="4"/>
  </r>
  <r>
    <x v="777"/>
    <x v="563"/>
    <s v="MUEBLES CC CUBRIMIENTOS"/>
    <x v="0"/>
    <m/>
    <s v="2024-08-28"/>
    <s v="2024-08-30"/>
    <s v="2024-09-03 13:20:33"/>
    <s v="0000-00-00 00:00:00"/>
    <s v="2024-09-15 08:59:56"/>
    <s v="2024-09-23 10:57:31"/>
    <s v="2024-10-21 18:47:17"/>
    <s v="2024-09-03"/>
    <s v="2024-09-03"/>
    <s v="2024-09-13"/>
    <s v="2024-10-01"/>
    <s v="2024-10-07"/>
    <x v="1"/>
    <s v="Medellin"/>
    <s v="TRANSP12"/>
    <x v="118"/>
    <m/>
    <x v="0"/>
    <n v="1"/>
    <x v="0"/>
    <x v="0"/>
    <x v="0"/>
    <n v="80000"/>
    <x v="0"/>
    <x v="1"/>
    <x v="1"/>
    <x v="4"/>
  </r>
  <r>
    <x v="778"/>
    <x v="564"/>
    <s v="MUEBLES CC CUBRIMIENTOS"/>
    <x v="0"/>
    <m/>
    <s v="2024-08-28"/>
    <s v="2024-08-28"/>
    <s v="2024-09-03 12:13:57"/>
    <s v="0000-00-00 00:00:00"/>
    <s v="0000-00-00 00:00:00"/>
    <s v="2024-09-03 13:19:14"/>
    <s v="2024-09-05 10:05:03"/>
    <s v="2024-08-30"/>
    <s v="2024-08-30"/>
    <s v="2024-08-30"/>
    <s v="2024-09-09"/>
    <s v="2024-09-11"/>
    <x v="1"/>
    <s v="Bogota"/>
    <s v="8167"/>
    <x v="352"/>
    <s v="WINCAP SERIE 30 BLANCO/BEIGE DN002"/>
    <x v="4"/>
    <n v="4"/>
    <x v="0"/>
    <x v="0"/>
    <x v="0"/>
    <n v="3587120"/>
    <x v="0"/>
    <x v="2"/>
    <x v="0"/>
    <x v="7"/>
  </r>
  <r>
    <x v="778"/>
    <x v="564"/>
    <s v="MUEBLES CC CUBRIMIENTOS"/>
    <x v="0"/>
    <m/>
    <s v="2024-08-28"/>
    <s v="2024-08-28"/>
    <s v="2024-09-03 12:13:57"/>
    <s v="0000-00-00 00:00:00"/>
    <s v="0000-00-00 00:00:00"/>
    <s v="2024-09-03 13:19:14"/>
    <s v="2024-09-05 10:05:03"/>
    <s v="2024-08-30"/>
    <s v="2024-08-30"/>
    <s v="2024-08-30"/>
    <s v="2024-09-09"/>
    <s v="2024-09-11"/>
    <x v="1"/>
    <s v="Bogota"/>
    <s v="9221"/>
    <x v="434"/>
    <m/>
    <x v="4"/>
    <n v="1"/>
    <x v="0"/>
    <x v="0"/>
    <x v="0"/>
    <n v="3388459"/>
    <x v="0"/>
    <x v="2"/>
    <x v="0"/>
    <x v="7"/>
  </r>
  <r>
    <x v="779"/>
    <x v="565"/>
    <s v="CUBRIMIENTO"/>
    <x v="0"/>
    <m/>
    <s v="2024-08-28"/>
    <s v="2024-08-28"/>
    <s v="2024-09-03 14:09:41"/>
    <s v="0000-00-00 00:00:00"/>
    <s v="2024-09-06 14:16:24"/>
    <s v="2024-09-09 07:18:16"/>
    <s v="0000-00-00 00:00:00"/>
    <s v="2024-08-30"/>
    <s v="2024-08-30"/>
    <s v="2024-10-03"/>
    <s v="2024-10-09"/>
    <s v="2024-10-09"/>
    <x v="0"/>
    <s v="Bogota"/>
    <s v="5077"/>
    <x v="506"/>
    <m/>
    <x v="0"/>
    <n v="6"/>
    <x v="0"/>
    <x v="0"/>
    <x v="0"/>
    <n v="1635618"/>
    <x v="0"/>
    <x v="0"/>
    <x v="0"/>
    <x v="0"/>
  </r>
  <r>
    <x v="780"/>
    <x v="511"/>
    <s v="CUBRIMIENTO"/>
    <x v="0"/>
    <m/>
    <s v="2024-08-28"/>
    <s v="2024-08-28"/>
    <s v="2024-08-28 15:15:41"/>
    <s v="0000-00-00 00:00:00"/>
    <s v="2024-08-28 15:15:47"/>
    <s v="2024-08-29 07:13:27"/>
    <s v="0000-00-00 00:00:00"/>
    <s v="2024-08-29"/>
    <s v="2024-08-29"/>
    <s v="0000-00-00"/>
    <s v="2024-09-03"/>
    <s v="2024-09-03"/>
    <x v="3"/>
    <s v="Toscany"/>
    <s v="5574"/>
    <x v="250"/>
    <m/>
    <x v="0"/>
    <n v="1"/>
    <x v="0"/>
    <x v="0"/>
    <x v="0"/>
    <n v="151260"/>
    <x v="0"/>
    <x v="0"/>
    <x v="0"/>
    <x v="11"/>
  </r>
  <r>
    <x v="781"/>
    <x v="486"/>
    <s v="CUBRIMIENTO"/>
    <x v="0"/>
    <m/>
    <s v="2024-08-28"/>
    <s v="2024-08-28"/>
    <s v="2024-08-29 12:13:48"/>
    <s v="0000-00-00 00:00:00"/>
    <s v="2024-08-29 12:14:00"/>
    <s v="2024-08-30 17:34:21"/>
    <s v="0000-00-00 00:00:00"/>
    <s v="2024-08-29"/>
    <s v="2024-08-29"/>
    <s v="0000-00-00"/>
    <s v="2024-09-03"/>
    <s v="2024-09-03"/>
    <x v="0"/>
    <s v="Toscany"/>
    <s v="40"/>
    <x v="248"/>
    <m/>
    <x v="0"/>
    <n v="15"/>
    <x v="0"/>
    <x v="0"/>
    <x v="0"/>
    <n v="789000"/>
    <x v="0"/>
    <x v="0"/>
    <x v="0"/>
    <x v="11"/>
  </r>
  <r>
    <x v="782"/>
    <x v="566"/>
    <s v="MUEBLES CC CUBRIMIENTOS"/>
    <x v="0"/>
    <m/>
    <s v="2024-08-28"/>
    <s v="2024-08-28"/>
    <s v="2024-09-03 12:21:21"/>
    <s v="0000-00-00 00:00:00"/>
    <s v="2024-09-11 10:00:06"/>
    <s v="2024-09-12 17:38:59"/>
    <s v="2024-10-21 18:50:43"/>
    <s v="2024-09-03"/>
    <s v="2024-09-03"/>
    <s v="2024-09-15"/>
    <s v="2024-09-29"/>
    <s v="2024-10-05"/>
    <x v="1"/>
    <s v="Medellin"/>
    <s v="100240"/>
    <x v="701"/>
    <s v="LONA DICKSON GRIS FONDO ENTERO REF:6088"/>
    <x v="4"/>
    <n v="1"/>
    <x v="0"/>
    <x v="0"/>
    <x v="0"/>
    <n v="3933269"/>
    <x v="0"/>
    <x v="2"/>
    <x v="0"/>
    <x v="4"/>
  </r>
  <r>
    <x v="782"/>
    <x v="566"/>
    <s v="MUEBLES CC CUBRIMIENTOS"/>
    <x v="0"/>
    <m/>
    <s v="2024-08-28"/>
    <s v="2024-08-28"/>
    <s v="2024-09-03 12:21:21"/>
    <s v="0000-00-00 00:00:00"/>
    <s v="2024-09-11 10:00:06"/>
    <s v="2024-09-12 17:38:59"/>
    <s v="2024-10-21 18:50:43"/>
    <s v="2024-09-03"/>
    <s v="2024-09-03"/>
    <s v="2024-09-15"/>
    <s v="2024-09-29"/>
    <s v="2024-10-05"/>
    <x v="1"/>
    <s v="Medellin"/>
    <s v="100248"/>
    <x v="237"/>
    <s v="LONA DICKSON GRIS FONDO ENTERO REF:6088"/>
    <x v="4"/>
    <n v="2"/>
    <x v="0"/>
    <x v="0"/>
    <x v="0"/>
    <n v="6202948"/>
    <x v="0"/>
    <x v="2"/>
    <x v="0"/>
    <x v="4"/>
  </r>
  <r>
    <x v="782"/>
    <x v="566"/>
    <s v="MUEBLES CC CUBRIMIENTOS"/>
    <x v="0"/>
    <m/>
    <s v="2024-08-28"/>
    <s v="2024-08-28"/>
    <s v="2024-09-03 12:21:21"/>
    <s v="0000-00-00 00:00:00"/>
    <s v="2024-09-11 10:00:06"/>
    <s v="2024-09-12 17:38:59"/>
    <s v="2024-10-21 18:50:43"/>
    <s v="2024-09-03"/>
    <s v="2024-09-03"/>
    <s v="2024-09-15"/>
    <s v="2024-09-29"/>
    <s v="2024-10-05"/>
    <x v="1"/>
    <s v="Medellin"/>
    <s v="TRANSP12"/>
    <x v="118"/>
    <m/>
    <x v="0"/>
    <n v="1"/>
    <x v="0"/>
    <x v="0"/>
    <x v="0"/>
    <n v="280000"/>
    <x v="0"/>
    <x v="1"/>
    <x v="1"/>
    <x v="4"/>
  </r>
  <r>
    <x v="783"/>
    <x v="567"/>
    <s v="CUBRIMIENTO"/>
    <x v="0"/>
    <m/>
    <s v="2024-08-28"/>
    <s v="2024-08-29"/>
    <s v="2024-09-11 11:58:04"/>
    <s v="2024-09-11 13:23:28"/>
    <s v="2024-09-11 18:52:26"/>
    <s v="2024-09-11 18:53:04"/>
    <s v="0000-00-00 00:00:00"/>
    <s v="2024-09-13"/>
    <s v="2024-09-16"/>
    <s v="2024-09-26"/>
    <s v="2024-09-28"/>
    <s v="2024-10-01"/>
    <x v="0"/>
    <s v="Bogota"/>
    <s v="LONA PTEK ESPC13"/>
    <x v="695"/>
    <m/>
    <x v="0"/>
    <n v="1"/>
    <x v="0"/>
    <x v="0"/>
    <x v="0"/>
    <n v="0"/>
    <x v="0"/>
    <x v="0"/>
    <x v="0"/>
    <x v="4"/>
  </r>
  <r>
    <x v="784"/>
    <x v="160"/>
    <s v="MUEBLES CC CUBRIMIENTOS"/>
    <x v="0"/>
    <m/>
    <s v="2024-08-28"/>
    <s v="2024-08-30"/>
    <s v="2024-09-03 14:31:29"/>
    <s v="0000-00-00 00:00:00"/>
    <s v="2024-10-04 10:16:27"/>
    <s v="2024-10-04 11:03:22"/>
    <s v="2024-11-19 17:01:12"/>
    <s v="2024-09-06"/>
    <s v="2024-09-06"/>
    <s v="2024-09-16"/>
    <s v="2024-09-30"/>
    <s v="2024-10-06"/>
    <x v="1"/>
    <s v="Cali"/>
    <s v="10076"/>
    <x v="702"/>
    <s v="LONA DICKSON CAFE VETEADO U235 1.20M"/>
    <x v="0"/>
    <n v="1"/>
    <x v="0"/>
    <x v="0"/>
    <x v="0"/>
    <n v="0"/>
    <x v="0"/>
    <x v="0"/>
    <x v="0"/>
    <x v="4"/>
  </r>
  <r>
    <x v="784"/>
    <x v="160"/>
    <s v="MUEBLES CC CUBRIMIENTOS"/>
    <x v="0"/>
    <m/>
    <s v="2024-08-28"/>
    <s v="2024-08-30"/>
    <s v="2024-09-03 14:31:29"/>
    <s v="0000-00-00 00:00:00"/>
    <s v="2024-10-04 10:16:27"/>
    <s v="2024-10-04 11:03:22"/>
    <s v="2024-11-19 17:01:12"/>
    <s v="2024-09-06"/>
    <s v="2024-09-06"/>
    <s v="2024-09-16"/>
    <s v="2024-09-30"/>
    <s v="2024-10-06"/>
    <x v="1"/>
    <s v="Cali"/>
    <s v="10076"/>
    <x v="702"/>
    <s v="LONA DICKSON TAUPE REF:7559"/>
    <x v="0"/>
    <n v="1"/>
    <x v="0"/>
    <x v="0"/>
    <x v="0"/>
    <n v="0"/>
    <x v="0"/>
    <x v="0"/>
    <x v="0"/>
    <x v="4"/>
  </r>
  <r>
    <x v="784"/>
    <x v="160"/>
    <s v="MUEBLES CC CUBRIMIENTOS"/>
    <x v="0"/>
    <m/>
    <s v="2024-08-28"/>
    <s v="2024-08-30"/>
    <s v="2024-09-03 14:31:29"/>
    <s v="0000-00-00 00:00:00"/>
    <s v="2024-10-04 10:16:27"/>
    <s v="2024-10-04 11:03:22"/>
    <s v="2024-11-19 17:01:12"/>
    <s v="2024-09-06"/>
    <s v="2024-09-06"/>
    <s v="2024-09-16"/>
    <s v="2024-09-30"/>
    <s v="2024-10-06"/>
    <x v="1"/>
    <s v="Cali"/>
    <s v="98791"/>
    <x v="703"/>
    <m/>
    <x v="0"/>
    <n v="2"/>
    <x v="0"/>
    <x v="0"/>
    <x v="0"/>
    <n v="0"/>
    <x v="0"/>
    <x v="0"/>
    <x v="0"/>
    <x v="4"/>
  </r>
  <r>
    <x v="785"/>
    <x v="568"/>
    <s v="MUEBLES CC CUBRIMIENTOS"/>
    <x v="0"/>
    <m/>
    <s v="2024-08-28"/>
    <s v="2024-09-03"/>
    <s v="2024-09-03 17:08:56"/>
    <s v="2024-09-27 08:57:07"/>
    <s v="2024-11-14 07:50:48"/>
    <s v="2024-11-14 07:58:17"/>
    <s v="2024-11-26 18:30:50"/>
    <s v="2024-09-05"/>
    <s v="2024-09-13"/>
    <s v="2024-09-23"/>
    <s v="2024-09-25"/>
    <s v="2024-10-03"/>
    <x v="1"/>
    <s v="Virtual"/>
    <s v="27249"/>
    <x v="64"/>
    <m/>
    <x v="0"/>
    <n v="1"/>
    <x v="0"/>
    <x v="0"/>
    <x v="0"/>
    <n v="0"/>
    <x v="0"/>
    <x v="0"/>
    <x v="0"/>
    <x v="4"/>
  </r>
  <r>
    <x v="785"/>
    <x v="568"/>
    <s v="MUEBLES CC CUBRIMIENTOS"/>
    <x v="0"/>
    <m/>
    <s v="2024-08-28"/>
    <s v="2024-09-03"/>
    <s v="2024-09-03 17:08:56"/>
    <s v="2024-09-27 08:57:07"/>
    <s v="2024-11-14 07:50:48"/>
    <s v="2024-11-14 07:58:17"/>
    <s v="2024-11-26 18:30:50"/>
    <s v="2024-09-05"/>
    <s v="2024-09-13"/>
    <s v="2024-09-23"/>
    <s v="2024-09-25"/>
    <s v="2024-10-03"/>
    <x v="1"/>
    <s v="Virtual"/>
    <s v="27673"/>
    <x v="356"/>
    <m/>
    <x v="0"/>
    <n v="1"/>
    <x v="0"/>
    <x v="0"/>
    <x v="0"/>
    <n v="0"/>
    <x v="0"/>
    <x v="0"/>
    <x v="0"/>
    <x v="4"/>
  </r>
  <r>
    <x v="785"/>
    <x v="568"/>
    <s v="MUEBLES CC CUBRIMIENTOS"/>
    <x v="0"/>
    <m/>
    <s v="2024-08-28"/>
    <s v="2024-09-03"/>
    <s v="2024-09-03 17:08:56"/>
    <s v="2024-09-27 08:57:07"/>
    <s v="2024-11-14 07:50:48"/>
    <s v="2024-11-14 07:58:17"/>
    <s v="2024-11-26 18:30:50"/>
    <s v="2024-09-05"/>
    <s v="2024-09-13"/>
    <s v="2024-09-23"/>
    <s v="2024-09-25"/>
    <s v="2024-10-03"/>
    <x v="1"/>
    <s v="Virtual"/>
    <s v="FLANCHE01"/>
    <x v="51"/>
    <m/>
    <x v="3"/>
    <n v="2"/>
    <x v="185"/>
    <x v="0"/>
    <x v="0"/>
    <n v="0"/>
    <x v="0"/>
    <x v="0"/>
    <x v="0"/>
    <x v="4"/>
  </r>
  <r>
    <x v="785"/>
    <x v="568"/>
    <s v="MUEBLES CC CUBRIMIENTOS"/>
    <x v="0"/>
    <m/>
    <s v="2024-08-28"/>
    <s v="2024-09-03"/>
    <s v="2024-09-03 17:08:56"/>
    <s v="2024-09-27 08:57:07"/>
    <s v="2024-11-14 07:50:48"/>
    <s v="2024-11-14 07:58:17"/>
    <s v="2024-11-26 18:30:50"/>
    <s v="2024-09-05"/>
    <s v="2024-09-13"/>
    <s v="2024-09-23"/>
    <s v="2024-09-25"/>
    <s v="2024-10-03"/>
    <x v="1"/>
    <s v="Virtual"/>
    <s v="PLITE14"/>
    <x v="100"/>
    <s v="LONA DICKSON CAFE FONDO ENTERO REF:U224"/>
    <x v="3"/>
    <n v="1"/>
    <x v="185"/>
    <x v="0"/>
    <x v="102"/>
    <n v="0"/>
    <x v="0"/>
    <x v="4"/>
    <x v="6"/>
    <x v="4"/>
  </r>
  <r>
    <x v="785"/>
    <x v="568"/>
    <s v="MUEBLES CC CUBRIMIENTOS"/>
    <x v="0"/>
    <m/>
    <s v="2024-08-28"/>
    <s v="2024-09-03"/>
    <s v="2024-09-03 17:08:56"/>
    <s v="2024-09-27 08:57:07"/>
    <s v="2024-11-14 07:50:48"/>
    <s v="2024-11-14 07:58:17"/>
    <s v="2024-11-26 18:30:50"/>
    <s v="2024-09-05"/>
    <s v="2024-09-13"/>
    <s v="2024-09-23"/>
    <s v="2024-09-25"/>
    <s v="2024-10-03"/>
    <x v="1"/>
    <s v="Virtual"/>
    <s v="SILU03"/>
    <x v="307"/>
    <m/>
    <x v="0"/>
    <n v="6"/>
    <x v="186"/>
    <x v="0"/>
    <x v="0"/>
    <n v="0"/>
    <x v="0"/>
    <x v="0"/>
    <x v="0"/>
    <x v="4"/>
  </r>
  <r>
    <x v="786"/>
    <x v="569"/>
    <s v="MUEBLES CC CUBRIMIENTOS"/>
    <x v="0"/>
    <m/>
    <s v="2024-08-28"/>
    <s v="2024-08-29"/>
    <s v="2024-08-29 09:43:11"/>
    <s v="0000-00-00 00:00:00"/>
    <s v="2024-08-29 09:43:16"/>
    <s v="2024-08-29 14:24:19"/>
    <s v="0000-00-00 00:00:00"/>
    <s v="2024-08-30"/>
    <s v="2024-08-30"/>
    <s v="0000-00-00"/>
    <s v="2024-09-04"/>
    <s v="2024-09-04"/>
    <x v="0"/>
    <s v="Toscany"/>
    <s v="3567"/>
    <x v="211"/>
    <m/>
    <x v="0"/>
    <n v="3"/>
    <x v="0"/>
    <x v="0"/>
    <x v="0"/>
    <n v="157800"/>
    <x v="0"/>
    <x v="0"/>
    <x v="0"/>
    <x v="11"/>
  </r>
  <r>
    <x v="787"/>
    <x v="309"/>
    <s v="MUEBLES CC CUBRIMIENTOS"/>
    <x v="0"/>
    <m/>
    <s v="2024-08-29"/>
    <s v="2024-08-29"/>
    <s v="2024-08-29 17:11:51"/>
    <s v="0000-00-00 00:00:00"/>
    <s v="2024-09-24 15:18:36"/>
    <s v="2024-09-26 10:23:52"/>
    <s v="2024-10-07 08:29:21"/>
    <s v="2024-09-02"/>
    <s v="2024-09-02"/>
    <s v="2024-09-12"/>
    <s v="2024-09-27"/>
    <s v="2024-10-04"/>
    <x v="1"/>
    <s v="Cali"/>
    <s v="10076"/>
    <x v="702"/>
    <s v="LONA DICKSON GRIS VETEADO (U406) 1.20M"/>
    <x v="0"/>
    <n v="1"/>
    <x v="0"/>
    <x v="0"/>
    <x v="0"/>
    <n v="1"/>
    <x v="0"/>
    <x v="0"/>
    <x v="0"/>
    <x v="4"/>
  </r>
  <r>
    <x v="787"/>
    <x v="309"/>
    <s v="MUEBLES CC CUBRIMIENTOS"/>
    <x v="0"/>
    <m/>
    <s v="2024-08-29"/>
    <s v="2024-08-29"/>
    <s v="2024-08-29 17:11:51"/>
    <s v="0000-00-00 00:00:00"/>
    <s v="2024-09-24 15:18:36"/>
    <s v="2024-09-26 10:23:52"/>
    <s v="2024-10-07 08:29:21"/>
    <s v="2024-09-02"/>
    <s v="2024-09-02"/>
    <s v="2024-09-12"/>
    <s v="2024-09-27"/>
    <s v="2024-10-04"/>
    <x v="1"/>
    <s v="Cali"/>
    <s v="5326"/>
    <x v="90"/>
    <m/>
    <x v="2"/>
    <n v="1"/>
    <x v="0"/>
    <x v="0"/>
    <x v="0"/>
    <n v="1"/>
    <x v="0"/>
    <x v="0"/>
    <x v="0"/>
    <x v="4"/>
  </r>
  <r>
    <x v="787"/>
    <x v="309"/>
    <s v="MUEBLES CC CUBRIMIENTOS"/>
    <x v="0"/>
    <m/>
    <s v="2024-08-29"/>
    <s v="2024-08-29"/>
    <s v="2024-08-29 17:11:51"/>
    <s v="0000-00-00 00:00:00"/>
    <s v="2024-09-24 15:18:36"/>
    <s v="2024-09-26 10:23:52"/>
    <s v="2024-10-07 08:29:21"/>
    <s v="2024-09-02"/>
    <s v="2024-09-02"/>
    <s v="2024-09-12"/>
    <s v="2024-09-27"/>
    <s v="2024-10-04"/>
    <x v="1"/>
    <s v="Cali"/>
    <s v="98791"/>
    <x v="703"/>
    <m/>
    <x v="0"/>
    <n v="1"/>
    <x v="0"/>
    <x v="0"/>
    <x v="0"/>
    <n v="1"/>
    <x v="0"/>
    <x v="0"/>
    <x v="0"/>
    <x v="4"/>
  </r>
  <r>
    <x v="787"/>
    <x v="309"/>
    <s v="MUEBLES CC CUBRIMIENTOS"/>
    <x v="0"/>
    <m/>
    <s v="2024-08-29"/>
    <s v="2024-08-29"/>
    <s v="2024-08-29 17:11:51"/>
    <s v="0000-00-00 00:00:00"/>
    <s v="2024-09-24 15:18:36"/>
    <s v="2024-09-26 10:23:52"/>
    <s v="2024-10-07 08:29:21"/>
    <s v="2024-09-02"/>
    <s v="2024-09-02"/>
    <s v="2024-09-12"/>
    <s v="2024-09-27"/>
    <s v="2024-10-04"/>
    <x v="1"/>
    <s v="Cali"/>
    <s v="REP046"/>
    <x v="278"/>
    <m/>
    <x v="0"/>
    <n v="1"/>
    <x v="0"/>
    <x v="0"/>
    <x v="0"/>
    <n v="1"/>
    <x v="0"/>
    <x v="0"/>
    <x v="0"/>
    <x v="4"/>
  </r>
  <r>
    <x v="788"/>
    <x v="21"/>
    <s v="CUBRIMIENTO"/>
    <x v="0"/>
    <m/>
    <s v="2024-08-29"/>
    <s v="2024-09-12"/>
    <s v="2024-09-16 11:18:08"/>
    <s v="0000-00-00 00:00:00"/>
    <s v="2024-09-25 15:12:58"/>
    <s v="2024-10-01 08:50:37"/>
    <s v="0000-00-00 00:00:00"/>
    <s v="2024-09-16"/>
    <s v="2024-09-16"/>
    <s v="2024-09-30"/>
    <s v="2024-10-03"/>
    <s v="2024-10-03"/>
    <x v="0"/>
    <s v="Cali"/>
    <s v="3151"/>
    <x v="57"/>
    <m/>
    <x v="0"/>
    <n v="25"/>
    <x v="0"/>
    <x v="0"/>
    <x v="0"/>
    <n v="1912500"/>
    <x v="0"/>
    <x v="0"/>
    <x v="0"/>
    <x v="4"/>
  </r>
  <r>
    <x v="788"/>
    <x v="21"/>
    <s v="CUBRIMIENTO"/>
    <x v="0"/>
    <m/>
    <s v="2024-08-29"/>
    <s v="2024-09-12"/>
    <s v="2024-09-16 11:18:08"/>
    <s v="0000-00-00 00:00:00"/>
    <s v="2024-09-25 15:12:58"/>
    <s v="2024-10-01 08:50:37"/>
    <s v="0000-00-00 00:00:00"/>
    <s v="2024-09-16"/>
    <s v="2024-09-16"/>
    <s v="2024-09-30"/>
    <s v="2024-10-03"/>
    <s v="2024-10-03"/>
    <x v="0"/>
    <s v="Cali"/>
    <s v="REP035"/>
    <x v="45"/>
    <m/>
    <x v="0"/>
    <n v="1"/>
    <x v="0"/>
    <x v="0"/>
    <x v="0"/>
    <n v="198000"/>
    <x v="0"/>
    <x v="0"/>
    <x v="0"/>
    <x v="4"/>
  </r>
  <r>
    <x v="789"/>
    <x v="103"/>
    <s v="CUBRIMIENTO"/>
    <x v="0"/>
    <m/>
    <s v="2024-08-29"/>
    <s v="2024-09-02"/>
    <s v="2024-09-02 15:49:40"/>
    <s v="0000-00-00 00:00:00"/>
    <s v="2024-09-02 15:49:48"/>
    <s v="2024-09-03 09:42:15"/>
    <s v="0000-00-00 00:00:00"/>
    <s v="2024-09-03"/>
    <s v="2024-09-03"/>
    <s v="2024-09-05"/>
    <s v="2024-09-06"/>
    <s v="2024-09-06"/>
    <x v="0"/>
    <s v="Toscany"/>
    <s v="11433"/>
    <x v="376"/>
    <m/>
    <x v="0"/>
    <n v="1"/>
    <x v="0"/>
    <x v="0"/>
    <x v="0"/>
    <n v="507000"/>
    <x v="0"/>
    <x v="0"/>
    <x v="0"/>
    <x v="4"/>
  </r>
  <r>
    <x v="790"/>
    <x v="570"/>
    <s v="CUBRIMIENTO"/>
    <x v="0"/>
    <m/>
    <s v="2024-08-29"/>
    <s v="2024-08-30"/>
    <s v="2024-09-04 08:48:16"/>
    <s v="2024-09-13 14:52:08"/>
    <s v="2024-09-18 07:56:11"/>
    <s v="2024-09-18 07:56:57"/>
    <s v="2024-10-28 12:23:43"/>
    <s v="2024-09-03"/>
    <s v="2024-09-05"/>
    <s v="2024-09-10"/>
    <s v="2024-09-12"/>
    <s v="2024-09-16"/>
    <x v="1"/>
    <s v="Bogota"/>
    <s v="5594"/>
    <x v="547"/>
    <m/>
    <x v="0"/>
    <n v="3"/>
    <x v="124"/>
    <x v="0"/>
    <x v="0"/>
    <n v="0"/>
    <x v="0"/>
    <x v="0"/>
    <x v="0"/>
    <x v="4"/>
  </r>
  <r>
    <x v="791"/>
    <x v="571"/>
    <s v="MUEBLES CC CUBRIMIENTOS"/>
    <x v="0"/>
    <m/>
    <s v="2024-08-29"/>
    <s v="2024-09-12"/>
    <s v="2024-09-16 11:55:43"/>
    <s v="0000-00-00 00:00:00"/>
    <s v="2024-09-27 08:09:40"/>
    <s v="2024-09-27 08:10:11"/>
    <s v="2024-10-15 12:07:22"/>
    <s v="2024-09-17"/>
    <s v="2024-09-17"/>
    <s v="2024-10-09"/>
    <s v="2024-10-11"/>
    <s v="2024-10-15"/>
    <x v="3"/>
    <s v="Bogota"/>
    <s v="11460"/>
    <x v="452"/>
    <s v="FURNISCREEN BLANCA 2M EB4027W G8 625GR"/>
    <x v="0"/>
    <n v="3"/>
    <x v="0"/>
    <x v="0"/>
    <x v="0"/>
    <n v="4196775"/>
    <x v="0"/>
    <x v="2"/>
    <x v="0"/>
    <x v="0"/>
  </r>
  <r>
    <x v="791"/>
    <x v="571"/>
    <s v="MUEBLES CC CUBRIMIENTOS"/>
    <x v="0"/>
    <m/>
    <s v="2024-08-29"/>
    <s v="2024-09-12"/>
    <s v="2024-09-16 11:55:43"/>
    <s v="0000-00-00 00:00:00"/>
    <s v="2024-09-27 08:09:40"/>
    <s v="2024-09-27 08:10:11"/>
    <s v="2024-10-15 12:07:22"/>
    <s v="2024-09-17"/>
    <s v="2024-09-17"/>
    <s v="2024-10-09"/>
    <s v="2024-10-11"/>
    <s v="2024-10-15"/>
    <x v="3"/>
    <s v="Bogota"/>
    <s v="SERV08"/>
    <x v="2"/>
    <m/>
    <x v="0"/>
    <n v="1"/>
    <x v="0"/>
    <x v="0"/>
    <x v="0"/>
    <n v="280000"/>
    <x v="0"/>
    <x v="1"/>
    <x v="1"/>
    <x v="0"/>
  </r>
  <r>
    <x v="792"/>
    <x v="572"/>
    <s v="MUEBLES CC CUBRIMIENTOS"/>
    <x v="0"/>
    <m/>
    <s v="2024-08-29"/>
    <s v="2024-09-03"/>
    <s v="2024-09-04 08:41:59"/>
    <s v="0000-00-00 00:00:00"/>
    <s v="2024-09-17 14:33:20"/>
    <s v="2024-09-17 14:48:52"/>
    <s v="2024-10-07 09:35:56"/>
    <s v="2024-09-05"/>
    <s v="2024-09-05"/>
    <s v="2024-09-27"/>
    <s v="2024-10-03"/>
    <s v="2024-10-07"/>
    <x v="1"/>
    <s v="Virtual"/>
    <s v="100234"/>
    <x v="308"/>
    <s v="LONA DICKSON BEIGE VETEADO REF:8904"/>
    <x v="0"/>
    <n v="1"/>
    <x v="0"/>
    <x v="0"/>
    <x v="0"/>
    <n v="0"/>
    <x v="0"/>
    <x v="2"/>
    <x v="0"/>
    <x v="4"/>
  </r>
  <r>
    <x v="793"/>
    <x v="573"/>
    <s v="MUEBLES CC CUBRIMIENTOS"/>
    <x v="0"/>
    <m/>
    <s v="2024-08-29"/>
    <s v="2024-08-30"/>
    <s v="2024-09-03 11:13:42"/>
    <s v="0000-00-00 00:00:00"/>
    <s v="2024-11-21 13:19:15"/>
    <s v="2024-11-21 13:19:25"/>
    <s v="2024-11-29 11:03:01"/>
    <s v="2024-09-03"/>
    <s v="2024-09-03"/>
    <s v="2024-11-12"/>
    <s v="2024-11-26"/>
    <s v="2024-12-02"/>
    <x v="3"/>
    <s v="Cali"/>
    <s v="100245"/>
    <x v="236"/>
    <s v="PENDIENTE DEFINIR CLIENTE"/>
    <x v="4"/>
    <n v="1"/>
    <x v="0"/>
    <x v="0"/>
    <x v="0"/>
    <n v="3527060"/>
    <x v="0"/>
    <x v="2"/>
    <x v="0"/>
    <x v="3"/>
  </r>
  <r>
    <x v="793"/>
    <x v="573"/>
    <s v="MUEBLES CC CUBRIMIENTOS"/>
    <x v="0"/>
    <m/>
    <s v="2024-08-29"/>
    <s v="2024-08-30"/>
    <s v="2024-09-03 11:13:42"/>
    <s v="0000-00-00 00:00:00"/>
    <s v="2024-11-21 13:19:15"/>
    <s v="2024-11-21 13:19:25"/>
    <s v="2024-11-29 11:03:01"/>
    <s v="2024-09-03"/>
    <s v="2024-09-03"/>
    <s v="2024-11-12"/>
    <s v="2024-11-26"/>
    <s v="2024-12-02"/>
    <x v="3"/>
    <s v="Cali"/>
    <s v="100248"/>
    <x v="237"/>
    <s v="PENDIENTE DEFINIR CLIENTE"/>
    <x v="4"/>
    <n v="2"/>
    <x v="0"/>
    <x v="0"/>
    <x v="0"/>
    <n v="6202948"/>
    <x v="0"/>
    <x v="2"/>
    <x v="0"/>
    <x v="3"/>
  </r>
  <r>
    <x v="793"/>
    <x v="573"/>
    <s v="MUEBLES CC CUBRIMIENTOS"/>
    <x v="0"/>
    <m/>
    <s v="2024-08-29"/>
    <s v="2024-08-30"/>
    <s v="2024-09-03 11:13:42"/>
    <s v="0000-00-00 00:00:00"/>
    <s v="2024-11-21 13:19:15"/>
    <s v="2024-11-21 13:19:25"/>
    <s v="2024-11-29 11:03:01"/>
    <s v="2024-09-03"/>
    <s v="2024-09-03"/>
    <s v="2024-11-12"/>
    <s v="2024-11-26"/>
    <s v="2024-12-02"/>
    <x v="3"/>
    <s v="Cali"/>
    <s v="9191"/>
    <x v="704"/>
    <m/>
    <x v="4"/>
    <n v="1"/>
    <x v="0"/>
    <x v="0"/>
    <x v="0"/>
    <n v="1123533"/>
    <x v="0"/>
    <x v="2"/>
    <x v="0"/>
    <x v="3"/>
  </r>
  <r>
    <x v="794"/>
    <x v="574"/>
    <s v="CUBRIMIENTO"/>
    <x v="0"/>
    <m/>
    <s v="2024-08-29"/>
    <s v="2024-09-13"/>
    <s v="2024-09-16 12:20:37"/>
    <s v="0000-00-00 00:00:00"/>
    <s v="2024-10-10 12:21:55"/>
    <s v="2024-10-15 07:58:27"/>
    <s v="0000-00-00 00:00:00"/>
    <s v="2024-09-19"/>
    <s v="2024-09-19"/>
    <s v="2024-09-21"/>
    <s v="2024-10-01"/>
    <s v="2024-10-03"/>
    <x v="3"/>
    <s v="Bogota"/>
    <s v="23445"/>
    <x v="705"/>
    <m/>
    <x v="0"/>
    <n v="4"/>
    <x v="0"/>
    <x v="0"/>
    <x v="0"/>
    <n v="220000"/>
    <x v="0"/>
    <x v="0"/>
    <x v="0"/>
    <x v="4"/>
  </r>
  <r>
    <x v="794"/>
    <x v="574"/>
    <s v="CUBRIMIENTO"/>
    <x v="0"/>
    <m/>
    <s v="2024-08-29"/>
    <s v="2024-09-13"/>
    <s v="2024-09-16 12:20:37"/>
    <s v="0000-00-00 00:00:00"/>
    <s v="2024-10-10 12:21:55"/>
    <s v="2024-10-15 07:58:27"/>
    <s v="0000-00-00 00:00:00"/>
    <s v="2024-09-19"/>
    <s v="2024-09-19"/>
    <s v="2024-09-21"/>
    <s v="2024-10-01"/>
    <s v="2024-10-03"/>
    <x v="3"/>
    <s v="Bogota"/>
    <s v="23445"/>
    <x v="705"/>
    <m/>
    <x v="0"/>
    <n v="9"/>
    <x v="0"/>
    <x v="0"/>
    <x v="0"/>
    <n v="495000"/>
    <x v="0"/>
    <x v="0"/>
    <x v="0"/>
    <x v="4"/>
  </r>
  <r>
    <x v="794"/>
    <x v="574"/>
    <s v="CUBRIMIENTO"/>
    <x v="0"/>
    <m/>
    <s v="2024-08-29"/>
    <s v="2024-09-13"/>
    <s v="2024-09-16 12:20:37"/>
    <s v="0000-00-00 00:00:00"/>
    <s v="2024-10-10 12:21:55"/>
    <s v="2024-10-15 07:58:27"/>
    <s v="0000-00-00 00:00:00"/>
    <s v="2024-09-19"/>
    <s v="2024-09-19"/>
    <s v="2024-09-21"/>
    <s v="2024-10-01"/>
    <s v="2024-10-03"/>
    <x v="3"/>
    <s v="Bogota"/>
    <s v="3151"/>
    <x v="57"/>
    <m/>
    <x v="0"/>
    <n v="24"/>
    <x v="0"/>
    <x v="0"/>
    <x v="0"/>
    <n v="1560000"/>
    <x v="0"/>
    <x v="0"/>
    <x v="0"/>
    <x v="4"/>
  </r>
  <r>
    <x v="794"/>
    <x v="574"/>
    <s v="CUBRIMIENTO"/>
    <x v="0"/>
    <m/>
    <s v="2024-08-29"/>
    <s v="2024-09-13"/>
    <s v="2024-09-16 12:20:37"/>
    <s v="0000-00-00 00:00:00"/>
    <s v="2024-10-10 12:21:55"/>
    <s v="2024-10-15 07:58:27"/>
    <s v="0000-00-00 00:00:00"/>
    <s v="2024-09-19"/>
    <s v="2024-09-19"/>
    <s v="2024-09-21"/>
    <s v="2024-10-01"/>
    <s v="2024-10-03"/>
    <x v="3"/>
    <s v="Bogota"/>
    <s v="SERVLAV04"/>
    <x v="58"/>
    <m/>
    <x v="0"/>
    <n v="1"/>
    <x v="0"/>
    <x v="0"/>
    <x v="0"/>
    <n v="990000"/>
    <x v="0"/>
    <x v="1"/>
    <x v="1"/>
    <x v="4"/>
  </r>
  <r>
    <x v="794"/>
    <x v="574"/>
    <s v="CUBRIMIENTO"/>
    <x v="0"/>
    <m/>
    <s v="2024-08-29"/>
    <s v="2024-09-13"/>
    <s v="2024-09-16 12:20:37"/>
    <s v="0000-00-00 00:00:00"/>
    <s v="2024-10-10 12:21:55"/>
    <s v="2024-10-15 07:58:27"/>
    <s v="0000-00-00 00:00:00"/>
    <s v="2024-09-19"/>
    <s v="2024-09-19"/>
    <s v="2024-09-21"/>
    <s v="2024-10-01"/>
    <s v="2024-10-03"/>
    <x v="3"/>
    <s v="Bogota"/>
    <s v="SERVLAV04"/>
    <x v="58"/>
    <m/>
    <x v="0"/>
    <n v="1"/>
    <x v="0"/>
    <x v="0"/>
    <x v="0"/>
    <n v="462000"/>
    <x v="0"/>
    <x v="1"/>
    <x v="1"/>
    <x v="4"/>
  </r>
  <r>
    <x v="794"/>
    <x v="574"/>
    <s v="CUBRIMIENTO"/>
    <x v="0"/>
    <m/>
    <s v="2024-08-29"/>
    <s v="2024-09-13"/>
    <s v="2024-09-16 12:20:37"/>
    <s v="0000-00-00 00:00:00"/>
    <s v="2024-10-10 12:21:55"/>
    <s v="2024-10-15 07:58:27"/>
    <s v="0000-00-00 00:00:00"/>
    <s v="2024-09-19"/>
    <s v="2024-09-19"/>
    <s v="2024-09-21"/>
    <s v="2024-10-01"/>
    <s v="2024-10-03"/>
    <x v="3"/>
    <s v="Bogota"/>
    <s v="SERVLAV04"/>
    <x v="58"/>
    <m/>
    <x v="0"/>
    <n v="1"/>
    <x v="0"/>
    <x v="0"/>
    <x v="0"/>
    <n v="750000"/>
    <x v="0"/>
    <x v="1"/>
    <x v="1"/>
    <x v="4"/>
  </r>
  <r>
    <x v="794"/>
    <x v="574"/>
    <s v="CUBRIMIENTO"/>
    <x v="0"/>
    <m/>
    <s v="2024-08-29"/>
    <s v="2024-09-13"/>
    <s v="2024-09-16 12:20:37"/>
    <s v="0000-00-00 00:00:00"/>
    <s v="2024-10-10 12:21:55"/>
    <s v="2024-10-15 07:58:27"/>
    <s v="0000-00-00 00:00:00"/>
    <s v="2024-09-19"/>
    <s v="2024-09-19"/>
    <s v="2024-09-21"/>
    <s v="2024-10-01"/>
    <s v="2024-10-03"/>
    <x v="3"/>
    <s v="Bogota"/>
    <s v="SERVLAV04"/>
    <x v="58"/>
    <m/>
    <x v="0"/>
    <n v="1"/>
    <x v="0"/>
    <x v="0"/>
    <x v="0"/>
    <n v="350000"/>
    <x v="0"/>
    <x v="1"/>
    <x v="1"/>
    <x v="4"/>
  </r>
  <r>
    <x v="794"/>
    <x v="574"/>
    <s v="CUBRIMIENTO"/>
    <x v="0"/>
    <m/>
    <s v="2024-08-29"/>
    <s v="2024-09-13"/>
    <s v="2024-09-16 12:20:37"/>
    <s v="0000-00-00 00:00:00"/>
    <s v="2024-10-10 12:21:55"/>
    <s v="2024-10-15 07:58:27"/>
    <s v="0000-00-00 00:00:00"/>
    <s v="2024-09-19"/>
    <s v="2024-09-19"/>
    <s v="2024-09-21"/>
    <s v="2024-10-01"/>
    <s v="2024-10-03"/>
    <x v="3"/>
    <s v="Bogota"/>
    <s v="SERVLAV04"/>
    <x v="58"/>
    <m/>
    <x v="0"/>
    <n v="1"/>
    <x v="0"/>
    <x v="0"/>
    <x v="0"/>
    <n v="700000"/>
    <x v="0"/>
    <x v="1"/>
    <x v="1"/>
    <x v="4"/>
  </r>
  <r>
    <x v="795"/>
    <x v="575"/>
    <s v="CUBRIMIENTO"/>
    <x v="0"/>
    <m/>
    <s v="2024-08-29"/>
    <s v="2024-09-06"/>
    <s v="2024-09-12 15:39:50"/>
    <s v="2024-09-19 09:19:50"/>
    <s v="2024-09-30 10:57:21"/>
    <s v="2024-09-30 10:57:52"/>
    <s v="2024-10-02 14:56:31"/>
    <s v="2024-09-13"/>
    <s v="2024-09-19"/>
    <s v="2024-09-26"/>
    <s v="2024-10-05"/>
    <s v="2024-10-07"/>
    <x v="1"/>
    <s v="Bogota"/>
    <s v="5594"/>
    <x v="547"/>
    <m/>
    <x v="0"/>
    <n v="1"/>
    <x v="187"/>
    <x v="0"/>
    <x v="0"/>
    <n v="172757"/>
    <x v="0"/>
    <x v="0"/>
    <x v="0"/>
    <x v="4"/>
  </r>
  <r>
    <x v="795"/>
    <x v="575"/>
    <s v="CUBRIMIENTO"/>
    <x v="0"/>
    <m/>
    <s v="2024-08-29"/>
    <s v="2024-09-06"/>
    <s v="2024-09-12 15:39:50"/>
    <s v="2024-09-19 09:19:50"/>
    <s v="2024-09-30 10:57:21"/>
    <s v="2024-09-30 10:57:52"/>
    <s v="2024-10-02 14:56:31"/>
    <s v="2024-09-13"/>
    <s v="2024-09-19"/>
    <s v="2024-09-26"/>
    <s v="2024-10-05"/>
    <s v="2024-10-07"/>
    <x v="1"/>
    <s v="Bogota"/>
    <s v="5594"/>
    <x v="547"/>
    <m/>
    <x v="0"/>
    <n v="1"/>
    <x v="188"/>
    <x v="0"/>
    <x v="0"/>
    <n v="273746"/>
    <x v="0"/>
    <x v="0"/>
    <x v="0"/>
    <x v="4"/>
  </r>
  <r>
    <x v="795"/>
    <x v="575"/>
    <s v="CUBRIMIENTO"/>
    <x v="0"/>
    <m/>
    <s v="2024-08-29"/>
    <s v="2024-09-06"/>
    <s v="2024-09-12 15:39:50"/>
    <s v="2024-09-19 09:19:50"/>
    <s v="2024-09-30 10:57:21"/>
    <s v="2024-09-30 10:57:52"/>
    <s v="2024-10-02 14:56:31"/>
    <s v="2024-09-13"/>
    <s v="2024-09-19"/>
    <s v="2024-09-26"/>
    <s v="2024-10-05"/>
    <s v="2024-10-07"/>
    <x v="1"/>
    <s v="Bogota"/>
    <s v="BANE0101**"/>
    <x v="568"/>
    <s v="LONA DICKSON VERDE FORESTA REF:6687"/>
    <x v="0"/>
    <n v="1"/>
    <x v="187"/>
    <x v="0"/>
    <x v="103"/>
    <n v="836238"/>
    <x v="0"/>
    <x v="0"/>
    <x v="0"/>
    <x v="4"/>
  </r>
  <r>
    <x v="795"/>
    <x v="575"/>
    <s v="CUBRIMIENTO"/>
    <x v="0"/>
    <m/>
    <s v="2024-08-29"/>
    <s v="2024-09-06"/>
    <s v="2024-09-12 15:39:50"/>
    <s v="2024-09-19 09:19:50"/>
    <s v="2024-09-30 10:57:21"/>
    <s v="2024-09-30 10:57:52"/>
    <s v="2024-10-02 14:56:31"/>
    <s v="2024-09-13"/>
    <s v="2024-09-19"/>
    <s v="2024-09-26"/>
    <s v="2024-10-05"/>
    <s v="2024-10-07"/>
    <x v="1"/>
    <s v="Bogota"/>
    <s v="BANE0101**"/>
    <x v="568"/>
    <s v="LONA DICKSON VERDE FORESTA REF:6687"/>
    <x v="2"/>
    <n v="1"/>
    <x v="188"/>
    <x v="0"/>
    <x v="103"/>
    <n v="2218749"/>
    <x v="0"/>
    <x v="0"/>
    <x v="0"/>
    <x v="4"/>
  </r>
  <r>
    <x v="795"/>
    <x v="575"/>
    <s v="CUBRIMIENTO"/>
    <x v="0"/>
    <m/>
    <s v="2024-08-29"/>
    <s v="2024-09-06"/>
    <s v="2024-09-12 15:39:50"/>
    <s v="2024-09-19 09:19:50"/>
    <s v="2024-09-30 10:57:21"/>
    <s v="2024-09-30 10:57:52"/>
    <s v="2024-10-02 14:56:31"/>
    <s v="2024-09-13"/>
    <s v="2024-09-19"/>
    <s v="2024-09-26"/>
    <s v="2024-10-05"/>
    <s v="2024-10-07"/>
    <x v="1"/>
    <s v="Bogota"/>
    <s v="PUBL01"/>
    <x v="117"/>
    <m/>
    <x v="0"/>
    <n v="2"/>
    <x v="189"/>
    <x v="26"/>
    <x v="0"/>
    <n v="289066"/>
    <x v="0"/>
    <x v="0"/>
    <x v="0"/>
    <x v="4"/>
  </r>
  <r>
    <x v="795"/>
    <x v="575"/>
    <s v="CUBRIMIENTO"/>
    <x v="0"/>
    <m/>
    <s v="2024-08-29"/>
    <s v="2024-09-06"/>
    <s v="2024-09-12 15:39:50"/>
    <s v="2024-09-19 09:19:50"/>
    <s v="2024-09-30 10:57:21"/>
    <s v="2024-09-30 10:57:52"/>
    <s v="2024-10-02 14:56:31"/>
    <s v="2024-09-13"/>
    <s v="2024-09-19"/>
    <s v="2024-09-26"/>
    <s v="2024-10-05"/>
    <s v="2024-10-07"/>
    <x v="1"/>
    <s v="Bogota"/>
    <s v="PUBL01"/>
    <x v="117"/>
    <m/>
    <x v="0"/>
    <n v="1"/>
    <x v="190"/>
    <x v="27"/>
    <x v="0"/>
    <n v="416285"/>
    <x v="0"/>
    <x v="0"/>
    <x v="0"/>
    <x v="4"/>
  </r>
  <r>
    <x v="796"/>
    <x v="61"/>
    <s v="MUEBLES CC CUBRIMIENTOS"/>
    <x v="0"/>
    <m/>
    <s v="2024-08-29"/>
    <s v="2024-09-13"/>
    <s v="2024-09-16 13:29:28"/>
    <s v="0000-00-00 00:00:00"/>
    <s v="2024-11-21 17:45:46"/>
    <s v="2024-11-21 17:46:15"/>
    <s v="2024-11-28 17:06:25"/>
    <s v="2024-09-19"/>
    <s v="2024-09-19"/>
    <s v="2024-10-11"/>
    <s v="2024-11-08"/>
    <s v="2024-11-28"/>
    <x v="1"/>
    <s v="Bogota"/>
    <s v="10076"/>
    <x v="702"/>
    <s v="LONA DICKSON AZUL PAON REF 8901"/>
    <x v="0"/>
    <n v="1"/>
    <x v="0"/>
    <x v="0"/>
    <x v="0"/>
    <n v="0"/>
    <x v="0"/>
    <x v="0"/>
    <x v="0"/>
    <x v="0"/>
  </r>
  <r>
    <x v="796"/>
    <x v="61"/>
    <s v="MUEBLES CC CUBRIMIENTOS"/>
    <x v="0"/>
    <m/>
    <s v="2024-08-29"/>
    <s v="2024-09-13"/>
    <s v="2024-09-16 13:29:28"/>
    <s v="0000-00-00 00:00:00"/>
    <s v="2024-11-21 17:45:46"/>
    <s v="2024-11-21 17:46:15"/>
    <s v="2024-11-28 17:06:25"/>
    <s v="2024-09-19"/>
    <s v="2024-09-19"/>
    <s v="2024-10-11"/>
    <s v="2024-11-08"/>
    <s v="2024-11-28"/>
    <x v="1"/>
    <s v="Bogota"/>
    <s v="10076"/>
    <x v="702"/>
    <s v="LONA DICKSON ARENA VETEADO U337"/>
    <x v="0"/>
    <n v="1"/>
    <x v="0"/>
    <x v="0"/>
    <x v="0"/>
    <n v="0"/>
    <x v="0"/>
    <x v="0"/>
    <x v="0"/>
    <x v="0"/>
  </r>
  <r>
    <x v="796"/>
    <x v="61"/>
    <s v="MUEBLES CC CUBRIMIENTOS"/>
    <x v="0"/>
    <m/>
    <s v="2024-08-29"/>
    <s v="2024-09-13"/>
    <s v="2024-09-16 13:29:28"/>
    <s v="0000-00-00 00:00:00"/>
    <s v="2024-11-21 17:45:46"/>
    <s v="2024-11-21 17:46:15"/>
    <s v="2024-11-28 17:06:25"/>
    <s v="2024-09-19"/>
    <s v="2024-09-19"/>
    <s v="2024-10-11"/>
    <s v="2024-11-08"/>
    <s v="2024-11-28"/>
    <x v="1"/>
    <s v="Bogota"/>
    <s v="98791"/>
    <x v="703"/>
    <m/>
    <x v="0"/>
    <n v="2"/>
    <x v="0"/>
    <x v="0"/>
    <x v="0"/>
    <n v="0"/>
    <x v="0"/>
    <x v="0"/>
    <x v="0"/>
    <x v="0"/>
  </r>
  <r>
    <x v="797"/>
    <x v="576"/>
    <s v="CUBRIMIENTO"/>
    <x v="0"/>
    <m/>
    <s v="2024-08-29"/>
    <s v="2024-08-30"/>
    <s v="2024-09-03 12:36:44"/>
    <s v="0000-00-00 00:00:00"/>
    <s v="2024-09-04 11:40:08"/>
    <s v="2024-09-05 07:04:47"/>
    <s v="0000-00-00 00:00:00"/>
    <s v="2024-09-03"/>
    <s v="2024-09-03"/>
    <s v="2024-09-05"/>
    <s v="2024-09-13"/>
    <s v="2024-09-13"/>
    <x v="0"/>
    <s v="Barranquilla"/>
    <s v="11443"/>
    <x v="368"/>
    <m/>
    <x v="0"/>
    <n v="2"/>
    <x v="0"/>
    <x v="0"/>
    <x v="0"/>
    <n v="20000"/>
    <x v="0"/>
    <x v="0"/>
    <x v="0"/>
    <x v="4"/>
  </r>
  <r>
    <x v="797"/>
    <x v="576"/>
    <s v="CUBRIMIENTO"/>
    <x v="0"/>
    <m/>
    <s v="2024-08-29"/>
    <s v="2024-08-30"/>
    <s v="2024-09-03 12:36:44"/>
    <s v="0000-00-00 00:00:00"/>
    <s v="2024-09-04 11:40:08"/>
    <s v="2024-09-05 07:04:47"/>
    <s v="0000-00-00 00:00:00"/>
    <s v="2024-09-03"/>
    <s v="2024-09-03"/>
    <s v="2024-09-05"/>
    <s v="2024-09-13"/>
    <s v="2024-09-13"/>
    <x v="0"/>
    <s v="Barranquilla"/>
    <s v="TRANSP06"/>
    <x v="59"/>
    <m/>
    <x v="0"/>
    <n v="1"/>
    <x v="0"/>
    <x v="0"/>
    <x v="0"/>
    <n v="12000"/>
    <x v="0"/>
    <x v="1"/>
    <x v="1"/>
    <x v="4"/>
  </r>
  <r>
    <x v="798"/>
    <x v="61"/>
    <s v="MUEBLES CC CUBRIMIENTOS"/>
    <x v="0"/>
    <m/>
    <s v="2024-08-29"/>
    <s v="2024-08-29"/>
    <s v="2024-09-04 08:50:15"/>
    <s v="0000-00-00 00:00:00"/>
    <s v="2024-09-13 09:08:44"/>
    <s v="2024-09-17 10:48:51"/>
    <s v="2024-09-25 12:40:05"/>
    <s v="2024-09-02"/>
    <s v="2024-09-02"/>
    <s v="2024-09-12"/>
    <s v="2024-09-30"/>
    <s v="2024-10-04"/>
    <x v="1"/>
    <s v="Bogota"/>
    <s v="100263"/>
    <x v="706"/>
    <s v="LONA DICKSON BLANCO REF:0001"/>
    <x v="4"/>
    <n v="1"/>
    <x v="0"/>
    <x v="0"/>
    <x v="0"/>
    <n v="0"/>
    <x v="0"/>
    <x v="0"/>
    <x v="0"/>
    <x v="4"/>
  </r>
  <r>
    <x v="798"/>
    <x v="61"/>
    <s v="MUEBLES CC CUBRIMIENTOS"/>
    <x v="0"/>
    <m/>
    <s v="2024-08-29"/>
    <s v="2024-08-29"/>
    <s v="2024-09-04 08:50:15"/>
    <s v="0000-00-00 00:00:00"/>
    <s v="2024-09-13 09:08:44"/>
    <s v="2024-09-17 10:48:51"/>
    <s v="2024-09-25 12:40:05"/>
    <s v="2024-09-02"/>
    <s v="2024-09-02"/>
    <s v="2024-09-12"/>
    <s v="2024-09-30"/>
    <s v="2024-10-04"/>
    <x v="1"/>
    <s v="Bogota"/>
    <s v="8163"/>
    <x v="567"/>
    <s v="FURNISCREEN BLANCA 2M EB4027W G8 625GR"/>
    <x v="4"/>
    <n v="2"/>
    <x v="0"/>
    <x v="0"/>
    <x v="0"/>
    <n v="0"/>
    <x v="0"/>
    <x v="2"/>
    <x v="0"/>
    <x v="4"/>
  </r>
  <r>
    <x v="798"/>
    <x v="61"/>
    <s v="MUEBLES CC CUBRIMIENTOS"/>
    <x v="0"/>
    <m/>
    <s v="2024-08-29"/>
    <s v="2024-08-29"/>
    <s v="2024-09-04 08:50:15"/>
    <s v="0000-00-00 00:00:00"/>
    <s v="2024-09-13 09:08:44"/>
    <s v="2024-09-17 10:48:51"/>
    <s v="2024-09-25 12:40:05"/>
    <s v="2024-09-02"/>
    <s v="2024-09-02"/>
    <s v="2024-09-12"/>
    <s v="2024-09-30"/>
    <s v="2024-10-04"/>
    <x v="1"/>
    <s v="Bogota"/>
    <s v="8165"/>
    <x v="322"/>
    <m/>
    <x v="4"/>
    <n v="1"/>
    <x v="0"/>
    <x v="0"/>
    <x v="0"/>
    <n v="0"/>
    <x v="0"/>
    <x v="2"/>
    <x v="0"/>
    <x v="4"/>
  </r>
  <r>
    <x v="798"/>
    <x v="61"/>
    <s v="MUEBLES CC CUBRIMIENTOS"/>
    <x v="0"/>
    <m/>
    <s v="2024-08-29"/>
    <s v="2024-08-29"/>
    <s v="2024-09-04 08:50:15"/>
    <s v="0000-00-00 00:00:00"/>
    <s v="2024-09-13 09:08:44"/>
    <s v="2024-09-17 10:48:51"/>
    <s v="2024-09-25 12:40:05"/>
    <s v="2024-09-02"/>
    <s v="2024-09-02"/>
    <s v="2024-09-12"/>
    <s v="2024-09-30"/>
    <s v="2024-10-04"/>
    <x v="1"/>
    <s v="Bogota"/>
    <s v="8167"/>
    <x v="352"/>
    <s v="FURNISCREEN BLANCA 2M EB4027W G8 625GR"/>
    <x v="4"/>
    <n v="2"/>
    <x v="0"/>
    <x v="0"/>
    <x v="0"/>
    <n v="0"/>
    <x v="0"/>
    <x v="2"/>
    <x v="0"/>
    <x v="4"/>
  </r>
  <r>
    <x v="798"/>
    <x v="61"/>
    <s v="MUEBLES CC CUBRIMIENTOS"/>
    <x v="0"/>
    <m/>
    <s v="2024-08-29"/>
    <s v="2024-08-29"/>
    <s v="2024-09-04 08:50:15"/>
    <s v="0000-00-00 00:00:00"/>
    <s v="2024-09-13 09:08:44"/>
    <s v="2024-09-17 10:48:51"/>
    <s v="2024-09-25 12:40:05"/>
    <s v="2024-09-02"/>
    <s v="2024-09-02"/>
    <s v="2024-09-12"/>
    <s v="2024-09-30"/>
    <s v="2024-10-04"/>
    <x v="1"/>
    <s v="Bogota"/>
    <s v="8167"/>
    <x v="352"/>
    <s v="FURNISCREEN BLANCA 2M EB4027W G8 625GR"/>
    <x v="4"/>
    <n v="2"/>
    <x v="0"/>
    <x v="0"/>
    <x v="0"/>
    <n v="0"/>
    <x v="0"/>
    <x v="2"/>
    <x v="0"/>
    <x v="4"/>
  </r>
  <r>
    <x v="799"/>
    <x v="84"/>
    <s v="CUBRIMIENTO"/>
    <x v="0"/>
    <m/>
    <s v="2024-08-29"/>
    <s v="2024-08-30"/>
    <s v="2024-09-02 10:35:25"/>
    <s v="0000-00-00 00:00:00"/>
    <s v="2024-09-02 10:35:31"/>
    <s v="2024-09-04 08:25:08"/>
    <s v="0000-00-00 00:00:00"/>
    <s v="2024-09-02"/>
    <s v="2024-09-02"/>
    <s v="2024-09-04"/>
    <s v="2024-09-05"/>
    <s v="2024-09-05"/>
    <x v="0"/>
    <s v="Toscany"/>
    <s v="21308"/>
    <x v="456"/>
    <m/>
    <x v="0"/>
    <n v="2.8"/>
    <x v="0"/>
    <x v="0"/>
    <x v="0"/>
    <n v="147280"/>
    <x v="0"/>
    <x v="0"/>
    <x v="0"/>
    <x v="4"/>
  </r>
  <r>
    <x v="800"/>
    <x v="61"/>
    <s v="MUEBLES"/>
    <x v="0"/>
    <m/>
    <s v="2024-08-29"/>
    <s v="2024-08-29"/>
    <s v="2024-09-03 14:13:02"/>
    <s v="0000-00-00 00:00:00"/>
    <s v="2024-09-03 16:19:58"/>
    <s v="2024-09-05 16:43:24"/>
    <s v="2024-10-02 14:50:55"/>
    <s v="2024-08-30"/>
    <s v="2024-08-30"/>
    <s v="2024-08-30"/>
    <s v="2024-09-05"/>
    <s v="2024-09-09"/>
    <x v="1"/>
    <s v="Bogota"/>
    <s v="8168"/>
    <x v="707"/>
    <m/>
    <x v="4"/>
    <n v="4"/>
    <x v="0"/>
    <x v="0"/>
    <x v="0"/>
    <n v="0"/>
    <x v="0"/>
    <x v="2"/>
    <x v="0"/>
    <x v="7"/>
  </r>
  <r>
    <x v="800"/>
    <x v="61"/>
    <s v="MUEBLES"/>
    <x v="0"/>
    <m/>
    <s v="2024-08-29"/>
    <s v="2024-08-29"/>
    <s v="2024-09-03 14:13:02"/>
    <s v="0000-00-00 00:00:00"/>
    <s v="2024-09-03 16:19:58"/>
    <s v="2024-09-05 16:43:24"/>
    <s v="2024-10-02 14:50:55"/>
    <s v="2024-08-30"/>
    <s v="2024-08-30"/>
    <s v="2024-08-30"/>
    <s v="2024-09-05"/>
    <s v="2024-09-09"/>
    <x v="1"/>
    <s v="Bogota"/>
    <s v="9221"/>
    <x v="434"/>
    <m/>
    <x v="4"/>
    <n v="1"/>
    <x v="0"/>
    <x v="0"/>
    <x v="0"/>
    <n v="0"/>
    <x v="0"/>
    <x v="2"/>
    <x v="0"/>
    <x v="7"/>
  </r>
  <r>
    <x v="801"/>
    <x v="569"/>
    <s v="CUBRIMIENTO"/>
    <x v="0"/>
    <m/>
    <s v="2024-08-30"/>
    <s v="2024-08-30"/>
    <s v="2024-08-30 10:00:50"/>
    <s v="0000-00-00 00:00:00"/>
    <s v="2024-08-30 10:00:55"/>
    <s v="2024-08-30 17:39:17"/>
    <s v="0000-00-00 00:00:00"/>
    <s v="2024-09-02"/>
    <s v="2024-09-02"/>
    <s v="2024-09-04"/>
    <s v="2024-09-05"/>
    <s v="2024-09-05"/>
    <x v="3"/>
    <s v="Toscany"/>
    <s v="3567"/>
    <x v="211"/>
    <m/>
    <x v="0"/>
    <n v="1"/>
    <x v="0"/>
    <x v="0"/>
    <x v="0"/>
    <n v="52600"/>
    <x v="0"/>
    <x v="0"/>
    <x v="0"/>
    <x v="4"/>
  </r>
  <r>
    <x v="802"/>
    <x v="297"/>
    <s v="CUBRIMIENTO"/>
    <x v="0"/>
    <m/>
    <s v="2024-08-30"/>
    <s v="2024-08-30"/>
    <s v="2024-08-30 14:47:11"/>
    <s v="0000-00-00 00:00:00"/>
    <s v="2024-08-30 14:47:19"/>
    <s v="2024-08-30 17:46:55"/>
    <s v="0000-00-00 00:00:00"/>
    <s v="2024-09-02"/>
    <s v="2024-09-02"/>
    <s v="2024-09-04"/>
    <s v="2024-09-05"/>
    <s v="2024-09-05"/>
    <x v="0"/>
    <s v="Toscany"/>
    <s v="27"/>
    <x v="674"/>
    <m/>
    <x v="0"/>
    <n v="12"/>
    <x v="0"/>
    <x v="0"/>
    <x v="0"/>
    <n v="631200"/>
    <x v="0"/>
    <x v="0"/>
    <x v="0"/>
    <x v="4"/>
  </r>
  <r>
    <x v="803"/>
    <x v="112"/>
    <s v="CUBRIMIENTO"/>
    <x v="0"/>
    <m/>
    <s v="2024-08-30"/>
    <s v="2024-08-30"/>
    <s v="2024-08-30 11:06:50"/>
    <s v="0000-00-00 00:00:00"/>
    <s v="2024-08-30 11:06:55"/>
    <s v="2024-08-30 17:42:54"/>
    <s v="0000-00-00 00:00:00"/>
    <s v="2024-09-02"/>
    <s v="2024-09-02"/>
    <s v="2024-09-04"/>
    <s v="2024-09-05"/>
    <s v="2024-09-05"/>
    <x v="0"/>
    <s v="Toscany"/>
    <s v="11435"/>
    <x v="229"/>
    <m/>
    <x v="0"/>
    <n v="1"/>
    <x v="0"/>
    <x v="0"/>
    <x v="0"/>
    <n v="67227"/>
    <x v="0"/>
    <x v="0"/>
    <x v="0"/>
    <x v="4"/>
  </r>
  <r>
    <x v="804"/>
    <x v="61"/>
    <s v="MUEBLES CC CUBRIMIENTOS"/>
    <x v="0"/>
    <m/>
    <s v="2024-08-30"/>
    <s v="2024-08-31"/>
    <s v="2024-09-04 09:22:24"/>
    <s v="0000-00-00 00:00:00"/>
    <s v="2024-09-23 07:03:03"/>
    <s v="2024-09-23 10:58:06"/>
    <s v="2024-09-30 14:03:07"/>
    <s v="2024-09-03"/>
    <s v="2024-09-03"/>
    <s v="2024-09-25"/>
    <s v="2024-10-01"/>
    <s v="2024-10-03"/>
    <x v="1"/>
    <s v="Bogota"/>
    <s v="15537"/>
    <x v="85"/>
    <s v="LONA DICKSON GRIS FONDO ENTERO REF:6088"/>
    <x v="0"/>
    <n v="1"/>
    <x v="0"/>
    <x v="0"/>
    <x v="0"/>
    <n v="0"/>
    <x v="0"/>
    <x v="0"/>
    <x v="0"/>
    <x v="4"/>
  </r>
  <r>
    <x v="804"/>
    <x v="61"/>
    <s v="MUEBLES CC CUBRIMIENTOS"/>
    <x v="0"/>
    <m/>
    <s v="2024-08-30"/>
    <s v="2024-08-31"/>
    <s v="2024-09-04 09:22:24"/>
    <s v="0000-00-00 00:00:00"/>
    <s v="2024-09-23 07:03:03"/>
    <s v="2024-09-23 10:58:06"/>
    <s v="2024-09-30 14:03:07"/>
    <s v="2024-09-03"/>
    <s v="2024-09-03"/>
    <s v="2024-09-25"/>
    <s v="2024-10-01"/>
    <s v="2024-10-03"/>
    <x v="1"/>
    <s v="Bogota"/>
    <s v="5520"/>
    <x v="384"/>
    <s v="LONA DICKSON TAUPE REF:7559"/>
    <x v="0"/>
    <n v="1"/>
    <x v="0"/>
    <x v="0"/>
    <x v="0"/>
    <n v="0"/>
    <x v="0"/>
    <x v="0"/>
    <x v="0"/>
    <x v="4"/>
  </r>
  <r>
    <x v="805"/>
    <x v="577"/>
    <s v="MUEBLES"/>
    <x v="0"/>
    <m/>
    <s v="2024-08-30"/>
    <s v="2024-08-30"/>
    <s v="2024-09-03 12:23:12"/>
    <s v="0000-00-00 00:00:00"/>
    <s v="0000-00-00 00:00:00"/>
    <s v="2024-09-04 11:03:04"/>
    <s v="2024-09-05 10:39:32"/>
    <s v="2024-09-02"/>
    <s v="2024-09-02"/>
    <s v="2024-09-26"/>
    <s v="2024-09-30"/>
    <s v="2024-09-30"/>
    <x v="1"/>
    <s v="Bogota"/>
    <s v="15537"/>
    <x v="85"/>
    <s v="LONA DICKSON CARBONE REF:U-171"/>
    <x v="0"/>
    <n v="1"/>
    <x v="0"/>
    <x v="0"/>
    <x v="0"/>
    <n v="7825469"/>
    <x v="0"/>
    <x v="0"/>
    <x v="0"/>
    <x v="4"/>
  </r>
  <r>
    <x v="806"/>
    <x v="460"/>
    <s v="CUBRIMIENTO"/>
    <x v="0"/>
    <m/>
    <s v="2024-08-30"/>
    <s v="2024-09-02"/>
    <s v="2024-09-02 15:45:15"/>
    <s v="0000-00-00 00:00:00"/>
    <s v="2024-09-02 15:45:28"/>
    <s v="2024-09-03 09:41:28"/>
    <s v="0000-00-00 00:00:00"/>
    <s v="2024-09-03"/>
    <s v="2024-09-03"/>
    <s v="2024-09-05"/>
    <s v="2024-09-06"/>
    <s v="2024-09-06"/>
    <x v="0"/>
    <s v="Toscany"/>
    <s v="11435"/>
    <x v="229"/>
    <m/>
    <x v="0"/>
    <n v="3"/>
    <x v="0"/>
    <x v="0"/>
    <x v="0"/>
    <n v="201681"/>
    <x v="0"/>
    <x v="0"/>
    <x v="0"/>
    <x v="4"/>
  </r>
  <r>
    <x v="807"/>
    <x v="163"/>
    <s v="MUEBLES CC CUBRIMIENTOS"/>
    <x v="0"/>
    <m/>
    <s v="2024-08-31"/>
    <s v="2024-08-31"/>
    <s v="2024-09-03 14:33:20"/>
    <s v="0000-00-00 00:00:00"/>
    <s v="2024-10-14 23:44:29"/>
    <s v="2024-10-15 14:06:05"/>
    <s v="2024-10-25 12:35:54"/>
    <s v="2024-09-03"/>
    <s v="2024-09-03"/>
    <s v="2024-09-25"/>
    <s v="2024-10-03"/>
    <s v="2024-10-07"/>
    <x v="1"/>
    <s v="Barranquilla"/>
    <s v="10076"/>
    <x v="702"/>
    <s v="LONA DICKSON TAUPE REF:7559"/>
    <x v="0"/>
    <n v="1"/>
    <x v="0"/>
    <x v="0"/>
    <x v="0"/>
    <n v="0"/>
    <x v="0"/>
    <x v="0"/>
    <x v="0"/>
    <x v="4"/>
  </r>
  <r>
    <x v="807"/>
    <x v="163"/>
    <s v="MUEBLES CC CUBRIMIENTOS"/>
    <x v="0"/>
    <m/>
    <s v="2024-08-31"/>
    <s v="2024-08-31"/>
    <s v="2024-09-03 14:33:20"/>
    <s v="0000-00-00 00:00:00"/>
    <s v="2024-10-14 23:44:29"/>
    <s v="2024-10-15 14:06:05"/>
    <s v="2024-10-25 12:35:54"/>
    <s v="2024-09-03"/>
    <s v="2024-09-03"/>
    <s v="2024-09-25"/>
    <s v="2024-10-03"/>
    <s v="2024-10-07"/>
    <x v="1"/>
    <s v="Barranquilla"/>
    <s v="5326"/>
    <x v="90"/>
    <m/>
    <x v="6"/>
    <n v="1"/>
    <x v="0"/>
    <x v="0"/>
    <x v="0"/>
    <n v="0"/>
    <x v="0"/>
    <x v="0"/>
    <x v="0"/>
    <x v="4"/>
  </r>
  <r>
    <x v="807"/>
    <x v="163"/>
    <s v="MUEBLES CC CUBRIMIENTOS"/>
    <x v="0"/>
    <m/>
    <s v="2024-08-31"/>
    <s v="2024-08-31"/>
    <s v="2024-09-03 14:33:20"/>
    <s v="0000-00-00 00:00:00"/>
    <s v="2024-10-14 23:44:29"/>
    <s v="2024-10-15 14:06:05"/>
    <s v="2024-10-25 12:35:54"/>
    <s v="2024-09-03"/>
    <s v="2024-09-03"/>
    <s v="2024-09-25"/>
    <s v="2024-10-03"/>
    <s v="2024-10-07"/>
    <x v="1"/>
    <s v="Barranquilla"/>
    <s v="98791"/>
    <x v="703"/>
    <m/>
    <x v="0"/>
    <n v="1"/>
    <x v="0"/>
    <x v="0"/>
    <x v="0"/>
    <n v="0"/>
    <x v="0"/>
    <x v="0"/>
    <x v="0"/>
    <x v="4"/>
  </r>
  <r>
    <x v="808"/>
    <x v="578"/>
    <s v="MUEBLES CC CUBRIMIENTOS"/>
    <x v="0"/>
    <m/>
    <s v="2024-08-31"/>
    <s v="2024-09-04"/>
    <s v="2024-09-09 14:18:35"/>
    <s v="0000-00-00 00:00:00"/>
    <s v="2024-09-11 09:40:19"/>
    <s v="2024-09-17 11:27:50"/>
    <s v="0000-00-00 00:00:00"/>
    <s v="2024-09-10"/>
    <s v="2024-09-10"/>
    <s v="2024-09-13"/>
    <s v="2024-09-19"/>
    <s v="2024-10-04"/>
    <x v="0"/>
    <s v="Bogota"/>
    <s v="11367"/>
    <x v="545"/>
    <m/>
    <x v="0"/>
    <n v="3"/>
    <x v="0"/>
    <x v="0"/>
    <x v="0"/>
    <n v="450000"/>
    <x v="0"/>
    <x v="0"/>
    <x v="0"/>
    <x v="4"/>
  </r>
  <r>
    <x v="809"/>
    <x v="579"/>
    <s v="MUEBLES CC CUBRIMIENTOS"/>
    <x v="0"/>
    <m/>
    <s v="2024-08-31"/>
    <s v="2024-08-31"/>
    <s v="2024-09-04 09:33:06"/>
    <s v="0000-00-00 00:00:00"/>
    <s v="2024-09-09 15:30:03"/>
    <s v="2024-09-09 15:30:18"/>
    <s v="0000-00-00 00:00:00"/>
    <s v="2024-09-03"/>
    <s v="2024-09-03"/>
    <s v="2024-10-17"/>
    <s v="2024-10-21"/>
    <s v="2024-10-21"/>
    <x v="7"/>
    <s v="Bogota"/>
    <s v="1795"/>
    <x v="321"/>
    <s v="LONA DICKSON AZUL VETEADO REF:U391"/>
    <x v="0"/>
    <n v="2"/>
    <x v="0"/>
    <x v="0"/>
    <x v="0"/>
    <n v="2496748"/>
    <x v="0"/>
    <x v="2"/>
    <x v="0"/>
    <x v="0"/>
  </r>
  <r>
    <x v="810"/>
    <x v="468"/>
    <s v="MUEBLES CC CUBRIMIENTOS"/>
    <x v="0"/>
    <m/>
    <s v="2024-09-02"/>
    <s v="2024-10-22"/>
    <s v="2024-10-22 15:02:22"/>
    <s v="2024-10-22 15:26:35"/>
    <s v="2024-12-06 09:22:27"/>
    <s v="2025-03-25 16:07:53"/>
    <s v="2025-03-25 17:06:54"/>
    <s v="2024-10-24"/>
    <s v="2024-11-01"/>
    <s v="2024-11-07"/>
    <s v="2024-11-11"/>
    <s v="2024-11-18"/>
    <x v="1"/>
    <s v="Toscana"/>
    <s v="27927"/>
    <x v="708"/>
    <m/>
    <x v="0"/>
    <n v="1016"/>
    <x v="0"/>
    <x v="0"/>
    <x v="0"/>
    <n v="29562552"/>
    <x v="0"/>
    <x v="0"/>
    <x v="0"/>
    <x v="3"/>
  </r>
  <r>
    <x v="811"/>
    <x v="88"/>
    <s v="CUBRIMIENTO"/>
    <x v="0"/>
    <m/>
    <s v="2024-09-02"/>
    <s v="2024-09-03"/>
    <s v="2024-09-04 12:14:15"/>
    <s v="0000-00-00 00:00:00"/>
    <s v="2024-09-04 12:14:26"/>
    <s v="2024-09-05 15:26:59"/>
    <s v="0000-00-00 00:00:00"/>
    <s v="2024-09-04"/>
    <s v="2024-09-04"/>
    <s v="2024-09-06"/>
    <s v="2024-09-09"/>
    <s v="2024-09-09"/>
    <x v="0"/>
    <s v="Toscany"/>
    <s v="11435"/>
    <x v="229"/>
    <m/>
    <x v="0"/>
    <n v="10"/>
    <x v="0"/>
    <x v="0"/>
    <x v="0"/>
    <n v="588240"/>
    <x v="0"/>
    <x v="0"/>
    <x v="0"/>
    <x v="4"/>
  </r>
  <r>
    <x v="812"/>
    <x v="154"/>
    <s v="CUBRIMIENTO"/>
    <x v="0"/>
    <m/>
    <s v="2024-09-02"/>
    <s v="2024-09-20"/>
    <s v="2024-09-20 11:54:50"/>
    <s v="0000-00-00 00:00:00"/>
    <s v="2024-09-20 11:54:58"/>
    <s v="2024-09-21 10:39:43"/>
    <s v="0000-00-00 00:00:00"/>
    <s v="2024-09-23"/>
    <s v="2024-09-23"/>
    <s v="2024-09-25"/>
    <s v="2024-09-26"/>
    <s v="2024-09-26"/>
    <x v="0"/>
    <s v="Toscany"/>
    <s v="11435"/>
    <x v="229"/>
    <m/>
    <x v="0"/>
    <n v="20"/>
    <x v="0"/>
    <x v="0"/>
    <x v="0"/>
    <n v="1176460"/>
    <x v="0"/>
    <x v="0"/>
    <x v="0"/>
    <x v="4"/>
  </r>
  <r>
    <x v="813"/>
    <x v="392"/>
    <s v="CUBRIMIENTO"/>
    <x v="0"/>
    <m/>
    <s v="2024-09-02"/>
    <s v="2024-09-03"/>
    <s v="2024-09-04 12:12:22"/>
    <s v="0000-00-00 00:00:00"/>
    <s v="2024-09-04 12:12:36"/>
    <s v="2024-09-05 15:25:48"/>
    <s v="0000-00-00 00:00:00"/>
    <s v="2024-09-04"/>
    <s v="2024-09-04"/>
    <s v="2024-09-06"/>
    <s v="2024-09-09"/>
    <s v="2024-09-09"/>
    <x v="3"/>
    <s v="Toscany"/>
    <s v="11435"/>
    <x v="229"/>
    <m/>
    <x v="0"/>
    <n v="3"/>
    <x v="0"/>
    <x v="0"/>
    <x v="0"/>
    <n v="201681"/>
    <x v="0"/>
    <x v="0"/>
    <x v="0"/>
    <x v="4"/>
  </r>
  <r>
    <x v="814"/>
    <x v="565"/>
    <s v="MUEBLES CC CUBRIMIENTOS"/>
    <x v="0"/>
    <m/>
    <s v="2024-09-02"/>
    <s v="2024-09-13"/>
    <s v="2024-09-16 12:35:25"/>
    <s v="0000-00-00 00:00:00"/>
    <s v="2024-09-17 08:15:05"/>
    <s v="2024-09-17 10:58:11"/>
    <s v="2024-12-05 08:16:18"/>
    <s v="2024-09-19"/>
    <s v="2024-09-19"/>
    <s v="2024-10-29"/>
    <s v="2024-11-13"/>
    <s v="2024-11-18"/>
    <x v="3"/>
    <s v="Bogota"/>
    <s v="5520"/>
    <x v="384"/>
    <s v="LONA DICKSON CARBONE REF:U-171"/>
    <x v="0"/>
    <n v="1"/>
    <x v="0"/>
    <x v="0"/>
    <x v="0"/>
    <n v="8943474"/>
    <x v="0"/>
    <x v="0"/>
    <x v="0"/>
    <x v="0"/>
  </r>
  <r>
    <x v="815"/>
    <x v="580"/>
    <s v="CUBRIMIENTO"/>
    <x v="0"/>
    <m/>
    <s v="2024-09-02"/>
    <s v="2024-09-12"/>
    <s v="2024-09-17 10:01:01"/>
    <s v="2024-09-27 11:41:03"/>
    <s v="2024-11-15 09:56:37"/>
    <s v="2024-11-20 07:39:44"/>
    <s v="2024-12-16 14:34:21"/>
    <s v="2024-09-20"/>
    <s v="2024-09-30"/>
    <s v="2024-11-15"/>
    <s v="2024-11-27"/>
    <s v="2024-12-04"/>
    <x v="3"/>
    <s v="Cali"/>
    <s v="27249"/>
    <x v="64"/>
    <m/>
    <x v="0"/>
    <n v="1"/>
    <x v="0"/>
    <x v="0"/>
    <x v="0"/>
    <n v="174467"/>
    <x v="0"/>
    <x v="0"/>
    <x v="0"/>
    <x v="3"/>
  </r>
  <r>
    <x v="815"/>
    <x v="580"/>
    <s v="CUBRIMIENTO"/>
    <x v="0"/>
    <m/>
    <s v="2024-09-02"/>
    <s v="2024-09-12"/>
    <s v="2024-09-17 10:01:01"/>
    <s v="2024-09-27 11:41:03"/>
    <s v="2024-11-15 09:56:37"/>
    <s v="2024-11-20 07:39:44"/>
    <s v="2024-12-16 14:34:21"/>
    <s v="2024-09-20"/>
    <s v="2024-09-30"/>
    <s v="2024-11-15"/>
    <s v="2024-11-27"/>
    <s v="2024-12-04"/>
    <x v="3"/>
    <s v="Cali"/>
    <s v="6543"/>
    <x v="123"/>
    <m/>
    <x v="0"/>
    <n v="1"/>
    <x v="0"/>
    <x v="0"/>
    <x v="0"/>
    <n v="65160"/>
    <x v="0"/>
    <x v="0"/>
    <x v="0"/>
    <x v="3"/>
  </r>
  <r>
    <x v="815"/>
    <x v="580"/>
    <s v="CUBRIMIENTO"/>
    <x v="0"/>
    <m/>
    <s v="2024-09-02"/>
    <s v="2024-09-12"/>
    <s v="2024-09-17 10:01:01"/>
    <s v="2024-09-27 11:41:03"/>
    <s v="2024-11-15 09:56:37"/>
    <s v="2024-11-20 07:39:44"/>
    <s v="2024-12-16 14:34:21"/>
    <s v="2024-09-20"/>
    <s v="2024-09-30"/>
    <s v="2024-11-15"/>
    <s v="2024-11-27"/>
    <s v="2024-12-04"/>
    <x v="3"/>
    <s v="Cali"/>
    <s v="FLANCHE01"/>
    <x v="51"/>
    <m/>
    <x v="6"/>
    <n v="1"/>
    <x v="2"/>
    <x v="0"/>
    <x v="0"/>
    <n v="776226"/>
    <x v="0"/>
    <x v="0"/>
    <x v="0"/>
    <x v="3"/>
  </r>
  <r>
    <x v="815"/>
    <x v="580"/>
    <s v="CUBRIMIENTO"/>
    <x v="0"/>
    <m/>
    <s v="2024-09-02"/>
    <s v="2024-09-12"/>
    <s v="2024-09-17 10:01:01"/>
    <s v="2024-09-27 11:41:03"/>
    <s v="2024-11-15 09:56:37"/>
    <s v="2024-11-20 07:39:44"/>
    <s v="2024-12-16 14:34:21"/>
    <s v="2024-09-20"/>
    <s v="2024-09-30"/>
    <s v="2024-11-15"/>
    <s v="2024-11-27"/>
    <s v="2024-12-04"/>
    <x v="3"/>
    <s v="Cali"/>
    <s v="PUBL01"/>
    <x v="117"/>
    <m/>
    <x v="0"/>
    <n v="4"/>
    <x v="46"/>
    <x v="28"/>
    <x v="0"/>
    <n v="142880"/>
    <x v="0"/>
    <x v="0"/>
    <x v="0"/>
    <x v="3"/>
  </r>
  <r>
    <x v="815"/>
    <x v="580"/>
    <s v="CUBRIMIENTO"/>
    <x v="0"/>
    <m/>
    <s v="2024-09-02"/>
    <s v="2024-09-12"/>
    <s v="2024-09-17 10:01:01"/>
    <s v="2024-09-27 11:41:03"/>
    <s v="2024-11-15 09:56:37"/>
    <s v="2024-11-20 07:39:44"/>
    <s v="2024-12-16 14:34:21"/>
    <s v="2024-09-20"/>
    <s v="2024-09-30"/>
    <s v="2024-11-15"/>
    <s v="2024-11-27"/>
    <s v="2024-12-04"/>
    <x v="3"/>
    <s v="Cali"/>
    <s v="SERV03"/>
    <x v="9"/>
    <m/>
    <x v="0"/>
    <n v="1"/>
    <x v="0"/>
    <x v="0"/>
    <x v="0"/>
    <n v="459755"/>
    <x v="0"/>
    <x v="1"/>
    <x v="1"/>
    <x v="3"/>
  </r>
  <r>
    <x v="815"/>
    <x v="580"/>
    <s v="CUBRIMIENTO"/>
    <x v="0"/>
    <m/>
    <s v="2024-09-02"/>
    <s v="2024-09-12"/>
    <s v="2024-09-17 10:01:01"/>
    <s v="2024-09-27 11:41:03"/>
    <s v="2024-11-15 09:56:37"/>
    <s v="2024-11-20 07:39:44"/>
    <s v="2024-12-16 14:34:21"/>
    <s v="2024-09-20"/>
    <s v="2024-09-30"/>
    <s v="2024-11-15"/>
    <s v="2024-11-27"/>
    <s v="2024-12-04"/>
    <x v="3"/>
    <s v="Cali"/>
    <s v="SOMB01"/>
    <x v="71"/>
    <s v="LONA DICKSON CARBONE REF:U-171"/>
    <x v="6"/>
    <n v="1"/>
    <x v="2"/>
    <x v="0"/>
    <x v="3"/>
    <n v="8795582"/>
    <x v="0"/>
    <x v="6"/>
    <x v="5"/>
    <x v="3"/>
  </r>
  <r>
    <x v="815"/>
    <x v="580"/>
    <s v="CUBRIMIENTO"/>
    <x v="0"/>
    <m/>
    <s v="2024-09-02"/>
    <s v="2024-09-12"/>
    <s v="2024-09-17 10:01:01"/>
    <s v="2024-09-27 11:41:03"/>
    <s v="2024-11-15 09:56:37"/>
    <s v="2024-11-20 07:39:44"/>
    <s v="2024-12-16 14:34:21"/>
    <s v="2024-09-20"/>
    <s v="2024-09-30"/>
    <s v="2024-11-15"/>
    <s v="2024-11-27"/>
    <s v="2024-12-04"/>
    <x v="3"/>
    <s v="Cali"/>
    <s v="TRANSP06"/>
    <x v="59"/>
    <m/>
    <x v="0"/>
    <n v="1"/>
    <x v="0"/>
    <x v="0"/>
    <x v="0"/>
    <n v="546700"/>
    <x v="0"/>
    <x v="1"/>
    <x v="1"/>
    <x v="3"/>
  </r>
  <r>
    <x v="816"/>
    <x v="61"/>
    <s v="CUBRIMIENTO"/>
    <x v="0"/>
    <m/>
    <s v="2024-09-03"/>
    <s v="2024-09-03"/>
    <s v="2024-09-05 09:01:53"/>
    <s v="2024-09-30 17:18:00"/>
    <s v="2024-10-01 09:53:40"/>
    <s v="2024-10-04 07:33:06"/>
    <s v="2024-10-11 14:57:56"/>
    <s v="2024-09-05"/>
    <s v="2024-09-13"/>
    <s v="2024-09-23"/>
    <s v="2024-09-27"/>
    <s v="2024-10-07"/>
    <x v="1"/>
    <s v="Toscana"/>
    <s v="27673"/>
    <x v="356"/>
    <m/>
    <x v="0"/>
    <n v="1"/>
    <x v="0"/>
    <x v="0"/>
    <x v="0"/>
    <n v="0"/>
    <x v="0"/>
    <x v="0"/>
    <x v="0"/>
    <x v="4"/>
  </r>
  <r>
    <x v="816"/>
    <x v="61"/>
    <s v="CUBRIMIENTO"/>
    <x v="0"/>
    <m/>
    <s v="2024-09-03"/>
    <s v="2024-09-03"/>
    <s v="2024-09-05 09:01:53"/>
    <s v="2024-09-30 17:18:00"/>
    <s v="2024-10-01 09:53:40"/>
    <s v="2024-10-04 07:33:06"/>
    <s v="2024-10-11 14:57:56"/>
    <s v="2024-09-05"/>
    <s v="2024-09-13"/>
    <s v="2024-09-23"/>
    <s v="2024-09-27"/>
    <s v="2024-10-07"/>
    <x v="1"/>
    <s v="Toscana"/>
    <s v="27673"/>
    <x v="356"/>
    <m/>
    <x v="0"/>
    <n v="1"/>
    <x v="0"/>
    <x v="0"/>
    <x v="0"/>
    <n v="0"/>
    <x v="0"/>
    <x v="0"/>
    <x v="0"/>
    <x v="4"/>
  </r>
  <r>
    <x v="816"/>
    <x v="61"/>
    <s v="CUBRIMIENTO"/>
    <x v="0"/>
    <m/>
    <s v="2024-09-03"/>
    <s v="2024-09-03"/>
    <s v="2024-09-05 09:01:53"/>
    <s v="2024-09-30 17:18:00"/>
    <s v="2024-10-01 09:53:40"/>
    <s v="2024-10-04 07:33:06"/>
    <s v="2024-10-11 14:57:56"/>
    <s v="2024-09-05"/>
    <s v="2024-09-13"/>
    <s v="2024-09-23"/>
    <s v="2024-09-27"/>
    <s v="2024-10-07"/>
    <x v="1"/>
    <s v="Toscana"/>
    <s v="PSTARDE04"/>
    <x v="709"/>
    <s v="LONA PERGOTEX BLACKOUT BLANCA 3 M"/>
    <x v="1"/>
    <n v="1"/>
    <x v="3"/>
    <x v="0"/>
    <x v="1"/>
    <n v="0"/>
    <x v="0"/>
    <x v="0"/>
    <x v="0"/>
    <x v="4"/>
  </r>
  <r>
    <x v="816"/>
    <x v="61"/>
    <s v="CUBRIMIENTO"/>
    <x v="0"/>
    <m/>
    <s v="2024-09-03"/>
    <s v="2024-09-03"/>
    <s v="2024-09-05 09:01:53"/>
    <s v="2024-09-30 17:18:00"/>
    <s v="2024-10-01 09:53:40"/>
    <s v="2024-10-04 07:33:06"/>
    <s v="2024-10-11 14:57:56"/>
    <s v="2024-09-05"/>
    <s v="2024-09-13"/>
    <s v="2024-09-23"/>
    <s v="2024-09-27"/>
    <s v="2024-10-07"/>
    <x v="1"/>
    <s v="Toscana"/>
    <s v="SILU01"/>
    <x v="478"/>
    <m/>
    <x v="0"/>
    <n v="8"/>
    <x v="8"/>
    <x v="0"/>
    <x v="0"/>
    <n v="0"/>
    <x v="0"/>
    <x v="0"/>
    <x v="0"/>
    <x v="4"/>
  </r>
  <r>
    <x v="816"/>
    <x v="61"/>
    <s v="CUBRIMIENTO"/>
    <x v="0"/>
    <m/>
    <s v="2024-09-03"/>
    <s v="2024-09-03"/>
    <s v="2024-09-05 09:01:53"/>
    <s v="2024-09-30 17:18:00"/>
    <s v="2024-10-01 09:53:40"/>
    <s v="2024-10-04 07:33:06"/>
    <s v="2024-10-11 14:57:56"/>
    <s v="2024-09-05"/>
    <s v="2024-09-13"/>
    <s v="2024-09-23"/>
    <s v="2024-09-27"/>
    <s v="2024-10-07"/>
    <x v="1"/>
    <s v="Toscana"/>
    <s v="SILU01"/>
    <x v="478"/>
    <m/>
    <x v="0"/>
    <n v="2"/>
    <x v="13"/>
    <x v="0"/>
    <x v="0"/>
    <n v="0"/>
    <x v="0"/>
    <x v="0"/>
    <x v="0"/>
    <x v="4"/>
  </r>
  <r>
    <x v="816"/>
    <x v="61"/>
    <s v="CUBRIMIENTO"/>
    <x v="0"/>
    <m/>
    <s v="2024-09-03"/>
    <s v="2024-09-03"/>
    <s v="2024-09-05 09:01:53"/>
    <s v="2024-09-30 17:18:00"/>
    <s v="2024-10-01 09:53:40"/>
    <s v="2024-10-04 07:33:06"/>
    <s v="2024-10-11 14:57:56"/>
    <s v="2024-09-05"/>
    <s v="2024-09-13"/>
    <s v="2024-09-23"/>
    <s v="2024-09-27"/>
    <s v="2024-10-07"/>
    <x v="1"/>
    <s v="Toscana"/>
    <s v="SPOT16"/>
    <x v="636"/>
    <m/>
    <x v="0"/>
    <n v="1"/>
    <x v="0"/>
    <x v="0"/>
    <x v="0"/>
    <n v="0"/>
    <x v="0"/>
    <x v="0"/>
    <x v="0"/>
    <x v="4"/>
  </r>
  <r>
    <x v="817"/>
    <x v="84"/>
    <s v="CUBRIMIENTO"/>
    <x v="0"/>
    <m/>
    <s v="2024-09-03"/>
    <s v="2024-09-03"/>
    <s v="2024-09-03 14:15:16"/>
    <s v="2024-09-04 07:20:27"/>
    <s v="2024-09-04 08:28:05"/>
    <s v="2024-09-10 11:52:40"/>
    <s v="0000-00-00 00:00:00"/>
    <s v="2024-09-04"/>
    <s v="2024-09-06"/>
    <s v="2024-09-10"/>
    <s v="2024-09-12"/>
    <s v="2024-09-12"/>
    <x v="3"/>
    <s v="Toscany"/>
    <s v="SOMB0302**"/>
    <x v="259"/>
    <m/>
    <x v="8"/>
    <n v="1"/>
    <x v="79"/>
    <x v="0"/>
    <x v="13"/>
    <n v="2131000"/>
    <x v="0"/>
    <x v="14"/>
    <x v="0"/>
    <x v="4"/>
  </r>
  <r>
    <x v="818"/>
    <x v="581"/>
    <s v="CUBRIMIENTO"/>
    <x v="0"/>
    <m/>
    <s v="2024-09-03"/>
    <s v="2024-09-03"/>
    <s v="2024-09-05 09:02:55"/>
    <s v="0000-00-00 00:00:00"/>
    <s v="2024-09-09 11:56:28"/>
    <s v="2024-09-10 09:22:18"/>
    <s v="2024-09-16 08:58:51"/>
    <s v="2024-09-05"/>
    <s v="2024-09-05"/>
    <s v="2024-09-06"/>
    <s v="2024-09-09"/>
    <s v="2024-09-10"/>
    <x v="1"/>
    <s v="Bogota"/>
    <s v="7136"/>
    <x v="441"/>
    <m/>
    <x v="0"/>
    <n v="1"/>
    <x v="0"/>
    <x v="0"/>
    <x v="0"/>
    <n v="180000"/>
    <x v="0"/>
    <x v="1"/>
    <x v="1"/>
    <x v="4"/>
  </r>
  <r>
    <x v="819"/>
    <x v="582"/>
    <s v="MUEBLES"/>
    <x v="0"/>
    <m/>
    <s v="2024-09-03"/>
    <s v="2024-09-09"/>
    <s v="2024-09-10 13:18:24"/>
    <s v="0000-00-00 00:00:00"/>
    <s v="0000-00-00 00:00:00"/>
    <s v="2024-09-10 15:49:28"/>
    <s v="2024-10-29 09:50:08"/>
    <s v="2024-09-10"/>
    <s v="2024-09-10"/>
    <s v="2024-10-04"/>
    <s v="2024-10-10"/>
    <s v="2024-10-08"/>
    <x v="1"/>
    <s v="Medellin"/>
    <s v="1481"/>
    <x v="710"/>
    <m/>
    <x v="0"/>
    <n v="1"/>
    <x v="0"/>
    <x v="0"/>
    <x v="0"/>
    <n v="880480"/>
    <x v="0"/>
    <x v="2"/>
    <x v="0"/>
    <x v="0"/>
  </r>
  <r>
    <x v="820"/>
    <x v="156"/>
    <s v="CUBRIMIENTO"/>
    <x v="0"/>
    <m/>
    <s v="2024-09-04"/>
    <s v="2024-09-04"/>
    <s v="2024-09-04 12:23:20"/>
    <s v="0000-00-00 00:00:00"/>
    <s v="2024-09-04 12:23:27"/>
    <s v="2024-09-05 15:00:26"/>
    <s v="0000-00-00 00:00:00"/>
    <s v="2024-09-05"/>
    <s v="2024-09-05"/>
    <s v="2024-09-09"/>
    <s v="2024-09-10"/>
    <s v="2024-09-10"/>
    <x v="0"/>
    <s v="Toscany"/>
    <s v="40"/>
    <x v="248"/>
    <m/>
    <x v="0"/>
    <n v="45"/>
    <x v="0"/>
    <x v="0"/>
    <x v="0"/>
    <n v="2367000"/>
    <x v="0"/>
    <x v="0"/>
    <x v="0"/>
    <x v="4"/>
  </r>
  <r>
    <x v="821"/>
    <x v="583"/>
    <s v="MUEBLES CC CUBRIMIENTOS"/>
    <x v="0"/>
    <m/>
    <s v="2024-09-04"/>
    <s v="2024-09-30"/>
    <s v="2024-10-05 14:02:16"/>
    <s v="0000-00-00 00:00:00"/>
    <s v="0000-00-00 00:00:00"/>
    <s v="2024-11-06 16:18:14"/>
    <s v="2024-12-10 16:29:10"/>
    <s v="2024-10-01"/>
    <s v="2024-10-01"/>
    <s v="2024-11-05"/>
    <s v="2024-11-07"/>
    <s v="2024-11-07"/>
    <x v="1"/>
    <s v="Virtual"/>
    <s v="5216"/>
    <x v="711"/>
    <s v="LONA DICKSON VERDE Y BLANCO REF:8402"/>
    <x v="0"/>
    <n v="5"/>
    <x v="0"/>
    <x v="0"/>
    <x v="0"/>
    <n v="7086880"/>
    <x v="0"/>
    <x v="0"/>
    <x v="0"/>
    <x v="3"/>
  </r>
  <r>
    <x v="821"/>
    <x v="583"/>
    <s v="MUEBLES CC CUBRIMIENTOS"/>
    <x v="0"/>
    <m/>
    <s v="2024-09-04"/>
    <s v="2024-09-30"/>
    <s v="2024-10-05 14:02:16"/>
    <s v="0000-00-00 00:00:00"/>
    <s v="0000-00-00 00:00:00"/>
    <s v="2024-11-06 16:18:14"/>
    <s v="2024-12-10 16:29:10"/>
    <s v="2024-10-01"/>
    <s v="2024-10-01"/>
    <s v="2024-11-05"/>
    <s v="2024-11-07"/>
    <s v="2024-11-07"/>
    <x v="1"/>
    <s v="Virtual"/>
    <s v="5326-1"/>
    <x v="712"/>
    <m/>
    <x v="5"/>
    <n v="5"/>
    <x v="0"/>
    <x v="0"/>
    <x v="0"/>
    <n v="652500"/>
    <x v="0"/>
    <x v="0"/>
    <x v="0"/>
    <x v="3"/>
  </r>
  <r>
    <x v="821"/>
    <x v="583"/>
    <s v="MUEBLES CC CUBRIMIENTOS"/>
    <x v="0"/>
    <m/>
    <s v="2024-09-04"/>
    <s v="2024-09-30"/>
    <s v="2024-10-05 14:02:16"/>
    <s v="0000-00-00 00:00:00"/>
    <s v="0000-00-00 00:00:00"/>
    <s v="2024-11-06 16:18:14"/>
    <s v="2024-12-10 16:29:10"/>
    <s v="2024-10-01"/>
    <s v="2024-10-01"/>
    <s v="2024-11-05"/>
    <s v="2024-11-07"/>
    <s v="2024-11-07"/>
    <x v="1"/>
    <s v="Virtual"/>
    <s v="TRANSP07"/>
    <x v="47"/>
    <m/>
    <x v="0"/>
    <n v="1"/>
    <x v="0"/>
    <x v="0"/>
    <x v="0"/>
    <n v="1100000"/>
    <x v="0"/>
    <x v="0"/>
    <x v="0"/>
    <x v="3"/>
  </r>
  <r>
    <x v="822"/>
    <x v="584"/>
    <s v="CUBRIMIENTO"/>
    <x v="0"/>
    <m/>
    <s v="2024-09-03"/>
    <s v="2024-09-06"/>
    <s v="2024-09-12 15:48:59"/>
    <s v="2024-09-24 09:48:35"/>
    <s v="2024-10-03 07:19:17"/>
    <s v="2024-10-03 07:23:43"/>
    <s v="2025-01-23 12:55:55"/>
    <s v="2024-09-13"/>
    <s v="2024-09-25"/>
    <s v="2024-10-07"/>
    <s v="2024-10-27"/>
    <s v="2025-01-25"/>
    <x v="1"/>
    <s v="Bogota"/>
    <s v="27249"/>
    <x v="64"/>
    <m/>
    <x v="0"/>
    <n v="2"/>
    <x v="0"/>
    <x v="0"/>
    <x v="0"/>
    <n v="367704"/>
    <x v="0"/>
    <x v="0"/>
    <x v="0"/>
    <x v="0"/>
  </r>
  <r>
    <x v="822"/>
    <x v="584"/>
    <s v="CUBRIMIENTO"/>
    <x v="0"/>
    <m/>
    <s v="2024-09-03"/>
    <s v="2024-09-06"/>
    <s v="2024-09-12 15:48:59"/>
    <s v="2024-09-24 09:48:35"/>
    <s v="2024-10-03 07:19:17"/>
    <s v="2024-10-03 07:23:43"/>
    <s v="2025-01-23 12:55:55"/>
    <s v="2024-09-13"/>
    <s v="2024-09-25"/>
    <s v="2024-10-07"/>
    <s v="2024-10-27"/>
    <s v="2025-01-25"/>
    <x v="1"/>
    <s v="Bogota"/>
    <s v="6543"/>
    <x v="123"/>
    <m/>
    <x v="0"/>
    <n v="2"/>
    <x v="0"/>
    <x v="0"/>
    <x v="0"/>
    <n v="124800"/>
    <x v="0"/>
    <x v="0"/>
    <x v="0"/>
    <x v="0"/>
  </r>
  <r>
    <x v="822"/>
    <x v="584"/>
    <s v="CUBRIMIENTO"/>
    <x v="0"/>
    <m/>
    <s v="2024-09-03"/>
    <s v="2024-09-06"/>
    <s v="2024-09-12 15:48:59"/>
    <s v="2024-09-24 09:48:35"/>
    <s v="2024-10-03 07:19:17"/>
    <s v="2024-10-03 07:23:43"/>
    <s v="2025-01-23 12:55:55"/>
    <s v="2024-09-13"/>
    <s v="2024-09-25"/>
    <s v="2024-10-07"/>
    <s v="2024-10-27"/>
    <s v="2025-01-25"/>
    <x v="1"/>
    <s v="Bogota"/>
    <s v="ALER01"/>
    <x v="124"/>
    <m/>
    <x v="3"/>
    <n v="4"/>
    <x v="0"/>
    <x v="0"/>
    <x v="15"/>
    <n v="2116928"/>
    <x v="0"/>
    <x v="7"/>
    <x v="0"/>
    <x v="0"/>
  </r>
  <r>
    <x v="822"/>
    <x v="584"/>
    <s v="CUBRIMIENTO"/>
    <x v="0"/>
    <m/>
    <s v="2024-09-03"/>
    <s v="2024-09-06"/>
    <s v="2024-09-12 15:48:59"/>
    <s v="2024-09-24 09:48:35"/>
    <s v="2024-10-03 07:19:17"/>
    <s v="2024-10-03 07:23:43"/>
    <s v="2025-01-23 12:55:55"/>
    <s v="2024-09-13"/>
    <s v="2024-09-25"/>
    <s v="2024-10-07"/>
    <s v="2024-10-27"/>
    <s v="2025-01-25"/>
    <x v="1"/>
    <s v="Bogota"/>
    <s v="CORR01"/>
    <x v="287"/>
    <m/>
    <x v="3"/>
    <n v="8"/>
    <x v="76"/>
    <x v="0"/>
    <x v="0"/>
    <n v="1543552"/>
    <x v="0"/>
    <x v="0"/>
    <x v="0"/>
    <x v="0"/>
  </r>
  <r>
    <x v="822"/>
    <x v="584"/>
    <s v="CUBRIMIENTO"/>
    <x v="0"/>
    <m/>
    <s v="2024-09-03"/>
    <s v="2024-09-06"/>
    <s v="2024-09-12 15:48:59"/>
    <s v="2024-09-24 09:48:35"/>
    <s v="2024-10-03 07:19:17"/>
    <s v="2024-10-03 07:23:43"/>
    <s v="2025-01-23 12:55:55"/>
    <s v="2024-09-13"/>
    <s v="2024-09-25"/>
    <s v="2024-10-07"/>
    <s v="2024-10-27"/>
    <s v="2025-01-25"/>
    <x v="1"/>
    <s v="Bogota"/>
    <s v="CUBT01"/>
    <x v="288"/>
    <s v="LONA DICKSON AZUL VETEADO REF:U391"/>
    <x v="3"/>
    <n v="2"/>
    <x v="155"/>
    <x v="0"/>
    <x v="37"/>
    <n v="1077742"/>
    <x v="0"/>
    <x v="0"/>
    <x v="0"/>
    <x v="0"/>
  </r>
  <r>
    <x v="822"/>
    <x v="584"/>
    <s v="CUBRIMIENTO"/>
    <x v="0"/>
    <m/>
    <s v="2024-09-03"/>
    <s v="2024-09-06"/>
    <s v="2024-09-12 15:48:59"/>
    <s v="2024-09-24 09:48:35"/>
    <s v="2024-10-03 07:19:17"/>
    <s v="2024-10-03 07:23:43"/>
    <s v="2025-01-23 12:55:55"/>
    <s v="2024-09-13"/>
    <s v="2024-09-25"/>
    <s v="2024-10-07"/>
    <s v="2024-10-27"/>
    <s v="2025-01-25"/>
    <x v="1"/>
    <s v="Bogota"/>
    <s v="CUBT01"/>
    <x v="288"/>
    <s v="LONA DICKSON AZUL VETEADO REF:U391"/>
    <x v="3"/>
    <n v="1"/>
    <x v="191"/>
    <x v="0"/>
    <x v="45"/>
    <n v="2963788"/>
    <x v="0"/>
    <x v="0"/>
    <x v="0"/>
    <x v="0"/>
  </r>
  <r>
    <x v="822"/>
    <x v="584"/>
    <s v="CUBRIMIENTO"/>
    <x v="0"/>
    <m/>
    <s v="2024-09-03"/>
    <s v="2024-09-06"/>
    <s v="2024-09-12 15:48:59"/>
    <s v="2024-09-24 09:48:35"/>
    <s v="2024-10-03 07:19:17"/>
    <s v="2024-10-03 07:23:43"/>
    <s v="2025-01-23 12:55:55"/>
    <s v="2024-09-13"/>
    <s v="2024-09-25"/>
    <s v="2024-10-07"/>
    <s v="2024-10-27"/>
    <s v="2025-01-25"/>
    <x v="1"/>
    <s v="Bogota"/>
    <s v="PLT55"/>
    <x v="160"/>
    <m/>
    <x v="3"/>
    <n v="2"/>
    <x v="0"/>
    <x v="7"/>
    <x v="0"/>
    <n v="851178"/>
    <x v="0"/>
    <x v="0"/>
    <x v="0"/>
    <x v="0"/>
  </r>
  <r>
    <x v="822"/>
    <x v="584"/>
    <s v="CUBRIMIENTO"/>
    <x v="0"/>
    <m/>
    <s v="2024-09-03"/>
    <s v="2024-09-06"/>
    <s v="2024-09-12 15:48:59"/>
    <s v="2024-09-24 09:48:35"/>
    <s v="2024-10-03 07:19:17"/>
    <s v="2024-10-03 07:23:43"/>
    <s v="2025-01-23 12:55:55"/>
    <s v="2024-09-13"/>
    <s v="2024-09-25"/>
    <s v="2024-10-07"/>
    <s v="2024-10-27"/>
    <s v="2025-01-25"/>
    <x v="1"/>
    <s v="Bogota"/>
    <s v="SOLAPA01"/>
    <x v="69"/>
    <m/>
    <x v="3"/>
    <n v="1"/>
    <x v="191"/>
    <x v="0"/>
    <x v="0"/>
    <n v="192829"/>
    <x v="0"/>
    <x v="0"/>
    <x v="0"/>
    <x v="0"/>
  </r>
  <r>
    <x v="822"/>
    <x v="584"/>
    <s v="CUBRIMIENTO"/>
    <x v="0"/>
    <m/>
    <s v="2024-09-03"/>
    <s v="2024-09-06"/>
    <s v="2024-09-12 15:48:59"/>
    <s v="2024-09-24 09:48:35"/>
    <s v="2024-10-03 07:19:17"/>
    <s v="2024-10-03 07:23:43"/>
    <s v="2025-01-23 12:55:55"/>
    <s v="2024-09-13"/>
    <s v="2024-09-25"/>
    <s v="2024-10-07"/>
    <s v="2024-10-27"/>
    <s v="2025-01-25"/>
    <x v="1"/>
    <s v="Bogota"/>
    <s v="SOMB01"/>
    <x v="71"/>
    <s v="LONA DICKSON AZUL VETEADO REF:U391"/>
    <x v="3"/>
    <n v="1"/>
    <x v="191"/>
    <x v="0"/>
    <x v="75"/>
    <n v="7398882"/>
    <x v="0"/>
    <x v="6"/>
    <x v="5"/>
    <x v="0"/>
  </r>
  <r>
    <x v="823"/>
    <x v="585"/>
    <s v="MUEBLES CC CUBRIMIENTOS"/>
    <x v="0"/>
    <m/>
    <s v="2024-09-04"/>
    <s v="2024-09-04"/>
    <s v="2024-09-10 08:53:03"/>
    <s v="0000-00-00 00:00:00"/>
    <s v="2024-09-21 10:41:48"/>
    <s v="2024-09-21 10:42:06"/>
    <s v="2024-11-18 08:01:31"/>
    <s v="2024-09-10"/>
    <s v="2024-09-10"/>
    <s v="2024-10-26"/>
    <s v="2024-11-01"/>
    <s v="2024-11-03"/>
    <x v="1"/>
    <s v="Bogota"/>
    <s v="100196"/>
    <x v="218"/>
    <m/>
    <x v="0"/>
    <n v="2"/>
    <x v="0"/>
    <x v="0"/>
    <x v="0"/>
    <n v="396000"/>
    <x v="0"/>
    <x v="0"/>
    <x v="0"/>
    <x v="0"/>
  </r>
  <r>
    <x v="823"/>
    <x v="585"/>
    <s v="MUEBLES CC CUBRIMIENTOS"/>
    <x v="0"/>
    <m/>
    <s v="2024-09-04"/>
    <s v="2024-09-04"/>
    <s v="2024-09-10 08:53:03"/>
    <s v="0000-00-00 00:00:00"/>
    <s v="2024-09-21 10:41:48"/>
    <s v="2024-09-21 10:42:06"/>
    <s v="2024-11-18 08:01:31"/>
    <s v="2024-09-10"/>
    <s v="2024-09-10"/>
    <s v="2024-10-26"/>
    <s v="2024-11-01"/>
    <s v="2024-11-03"/>
    <x v="1"/>
    <s v="Bogota"/>
    <s v="15868"/>
    <x v="298"/>
    <s v="LONAFLEX"/>
    <x v="0"/>
    <n v="1"/>
    <x v="0"/>
    <x v="0"/>
    <x v="0"/>
    <n v="645879"/>
    <x v="0"/>
    <x v="5"/>
    <x v="0"/>
    <x v="0"/>
  </r>
  <r>
    <x v="823"/>
    <x v="585"/>
    <s v="MUEBLES CC CUBRIMIENTOS"/>
    <x v="0"/>
    <m/>
    <s v="2024-09-04"/>
    <s v="2024-09-04"/>
    <s v="2024-09-10 08:53:03"/>
    <s v="0000-00-00 00:00:00"/>
    <s v="2024-09-21 10:41:48"/>
    <s v="2024-09-21 10:42:06"/>
    <s v="2024-11-18 08:01:31"/>
    <s v="2024-09-10"/>
    <s v="2024-09-10"/>
    <s v="2024-10-26"/>
    <s v="2024-11-01"/>
    <s v="2024-11-03"/>
    <x v="1"/>
    <s v="Bogota"/>
    <s v="8163"/>
    <x v="567"/>
    <s v="FURNISCREEN BLANCA 2M EB4027W G8 625GR"/>
    <x v="4"/>
    <n v="8"/>
    <x v="0"/>
    <x v="0"/>
    <x v="0"/>
    <n v="9912848"/>
    <x v="0"/>
    <x v="2"/>
    <x v="0"/>
    <x v="0"/>
  </r>
  <r>
    <x v="823"/>
    <x v="585"/>
    <s v="MUEBLES CC CUBRIMIENTOS"/>
    <x v="0"/>
    <m/>
    <s v="2024-09-04"/>
    <s v="2024-09-04"/>
    <s v="2024-09-10 08:53:03"/>
    <s v="0000-00-00 00:00:00"/>
    <s v="2024-09-21 10:41:48"/>
    <s v="2024-09-21 10:42:06"/>
    <s v="2024-11-18 08:01:31"/>
    <s v="2024-09-10"/>
    <s v="2024-09-10"/>
    <s v="2024-10-26"/>
    <s v="2024-11-01"/>
    <s v="2024-11-03"/>
    <x v="1"/>
    <s v="Bogota"/>
    <s v="8165"/>
    <x v="322"/>
    <m/>
    <x v="4"/>
    <n v="1"/>
    <x v="0"/>
    <x v="0"/>
    <x v="0"/>
    <n v="4691389"/>
    <x v="0"/>
    <x v="2"/>
    <x v="0"/>
    <x v="0"/>
  </r>
  <r>
    <x v="823"/>
    <x v="585"/>
    <s v="MUEBLES CC CUBRIMIENTOS"/>
    <x v="0"/>
    <m/>
    <s v="2024-09-04"/>
    <s v="2024-09-04"/>
    <s v="2024-09-10 08:53:03"/>
    <s v="0000-00-00 00:00:00"/>
    <s v="2024-09-21 10:41:48"/>
    <s v="2024-09-21 10:42:06"/>
    <s v="2024-11-18 08:01:31"/>
    <s v="2024-09-10"/>
    <s v="2024-09-10"/>
    <s v="2024-10-26"/>
    <s v="2024-11-01"/>
    <s v="2024-11-03"/>
    <x v="1"/>
    <s v="Bogota"/>
    <s v="SERV08"/>
    <x v="2"/>
    <m/>
    <x v="0"/>
    <n v="1"/>
    <x v="0"/>
    <x v="0"/>
    <x v="0"/>
    <n v="280000"/>
    <x v="0"/>
    <x v="1"/>
    <x v="1"/>
    <x v="0"/>
  </r>
  <r>
    <x v="824"/>
    <x v="586"/>
    <s v="CUBRIMIENTO"/>
    <x v="0"/>
    <m/>
    <s v="2024-09-04"/>
    <s v="2025-01-30"/>
    <s v="2025-03-10 13:48:49"/>
    <s v="2025-03-25 12:17:01"/>
    <s v="2025-04-25 17:27:53"/>
    <s v="2025-04-28 08:33:45"/>
    <s v="2025-04-30 22:23:03"/>
    <s v="2025-03-10"/>
    <s v="2025-03-25"/>
    <s v="2025-04-25"/>
    <s v="2025-04-29"/>
    <s v="2025-05-05"/>
    <x v="1"/>
    <s v="Gerencia"/>
    <s v="27673"/>
    <x v="356"/>
    <m/>
    <x v="0"/>
    <n v="2"/>
    <x v="0"/>
    <x v="0"/>
    <x v="0"/>
    <n v="561120"/>
    <x v="0"/>
    <x v="0"/>
    <x v="0"/>
    <x v="2"/>
  </r>
  <r>
    <x v="824"/>
    <x v="586"/>
    <s v="CUBRIMIENTO"/>
    <x v="0"/>
    <m/>
    <s v="2024-09-04"/>
    <s v="2025-01-30"/>
    <s v="2025-03-10 13:48:49"/>
    <s v="2025-03-25 12:17:01"/>
    <s v="2025-04-25 17:27:53"/>
    <s v="2025-04-28 08:33:45"/>
    <s v="2025-04-30 22:23:03"/>
    <s v="2025-03-10"/>
    <s v="2025-03-25"/>
    <s v="2025-04-25"/>
    <s v="2025-04-29"/>
    <s v="2025-05-05"/>
    <x v="1"/>
    <s v="Gerencia"/>
    <s v="27674"/>
    <x v="444"/>
    <m/>
    <x v="0"/>
    <n v="1"/>
    <x v="0"/>
    <x v="0"/>
    <x v="0"/>
    <n v="342960"/>
    <x v="0"/>
    <x v="0"/>
    <x v="0"/>
    <x v="2"/>
  </r>
  <r>
    <x v="824"/>
    <x v="586"/>
    <s v="CUBRIMIENTO"/>
    <x v="0"/>
    <m/>
    <s v="2024-09-04"/>
    <s v="2025-01-30"/>
    <s v="2025-03-10 13:48:49"/>
    <s v="2025-03-25 12:17:01"/>
    <s v="2025-04-25 17:27:53"/>
    <s v="2025-04-28 08:33:45"/>
    <s v="2025-04-30 22:23:03"/>
    <s v="2025-03-10"/>
    <s v="2025-03-25"/>
    <s v="2025-04-25"/>
    <s v="2025-04-29"/>
    <s v="2025-05-05"/>
    <x v="1"/>
    <s v="Gerencia"/>
    <s v="KRIEL PLITE"/>
    <x v="416"/>
    <m/>
    <x v="0"/>
    <n v="1"/>
    <x v="43"/>
    <x v="0"/>
    <x v="0"/>
    <n v="1050000"/>
    <x v="0"/>
    <x v="0"/>
    <x v="0"/>
    <x v="2"/>
  </r>
  <r>
    <x v="824"/>
    <x v="586"/>
    <s v="CUBRIMIENTO"/>
    <x v="0"/>
    <m/>
    <s v="2024-09-04"/>
    <s v="2025-01-30"/>
    <s v="2025-03-10 13:48:49"/>
    <s v="2025-03-25 12:17:01"/>
    <s v="2025-04-25 17:27:53"/>
    <s v="2025-04-28 08:33:45"/>
    <s v="2025-04-30 22:23:03"/>
    <s v="2025-03-10"/>
    <s v="2025-03-25"/>
    <s v="2025-04-25"/>
    <s v="2025-04-29"/>
    <s v="2025-05-05"/>
    <x v="1"/>
    <s v="Gerencia"/>
    <s v="PLITE10"/>
    <x v="263"/>
    <s v="LONA PERGOTEX BLACKOUT BLANCA 3 M"/>
    <x v="3"/>
    <n v="1"/>
    <x v="3"/>
    <x v="0"/>
    <x v="16"/>
    <n v="6947871"/>
    <x v="0"/>
    <x v="4"/>
    <x v="6"/>
    <x v="2"/>
  </r>
  <r>
    <x v="824"/>
    <x v="586"/>
    <s v="CUBRIMIENTO"/>
    <x v="0"/>
    <m/>
    <s v="2024-09-04"/>
    <s v="2025-01-30"/>
    <s v="2025-03-10 13:48:49"/>
    <s v="2025-03-25 12:17:01"/>
    <s v="2025-04-25 17:27:53"/>
    <s v="2025-04-28 08:33:45"/>
    <s v="2025-04-30 22:23:03"/>
    <s v="2025-03-10"/>
    <s v="2025-03-25"/>
    <s v="2025-04-25"/>
    <s v="2025-04-29"/>
    <s v="2025-05-05"/>
    <x v="1"/>
    <s v="Gerencia"/>
    <s v="PLITE10"/>
    <x v="263"/>
    <s v="LONA PERGOTEX BLACKOUT BLANCA 3 M"/>
    <x v="3"/>
    <n v="2"/>
    <x v="11"/>
    <x v="0"/>
    <x v="104"/>
    <n v="9127740"/>
    <x v="0"/>
    <x v="4"/>
    <x v="6"/>
    <x v="2"/>
  </r>
  <r>
    <x v="824"/>
    <x v="586"/>
    <s v="CUBRIMIENTO"/>
    <x v="0"/>
    <m/>
    <s v="2024-09-04"/>
    <s v="2025-01-30"/>
    <s v="2025-03-10 13:48:49"/>
    <s v="2025-03-25 12:17:01"/>
    <s v="2025-04-25 17:27:53"/>
    <s v="2025-04-28 08:33:45"/>
    <s v="2025-04-30 22:23:03"/>
    <s v="2025-03-10"/>
    <s v="2025-03-25"/>
    <s v="2025-04-25"/>
    <s v="2025-04-29"/>
    <s v="2025-05-05"/>
    <x v="1"/>
    <s v="Gerencia"/>
    <s v="SILU03"/>
    <x v="307"/>
    <m/>
    <x v="0"/>
    <n v="6"/>
    <x v="3"/>
    <x v="0"/>
    <x v="0"/>
    <n v="1799310"/>
    <x v="0"/>
    <x v="0"/>
    <x v="0"/>
    <x v="2"/>
  </r>
  <r>
    <x v="824"/>
    <x v="586"/>
    <s v="CUBRIMIENTO"/>
    <x v="0"/>
    <m/>
    <s v="2024-09-04"/>
    <s v="2025-01-30"/>
    <s v="2025-03-10 13:48:49"/>
    <s v="2025-03-25 12:17:01"/>
    <s v="2025-04-25 17:27:53"/>
    <s v="2025-04-28 08:33:45"/>
    <s v="2025-04-30 22:23:03"/>
    <s v="2025-03-10"/>
    <s v="2025-03-25"/>
    <s v="2025-04-25"/>
    <s v="2025-04-29"/>
    <s v="2025-05-05"/>
    <x v="1"/>
    <s v="Gerencia"/>
    <s v="SILU03"/>
    <x v="307"/>
    <m/>
    <x v="0"/>
    <n v="8"/>
    <x v="11"/>
    <x v="0"/>
    <x v="0"/>
    <n v="1789464"/>
    <x v="0"/>
    <x v="0"/>
    <x v="0"/>
    <x v="2"/>
  </r>
  <r>
    <x v="825"/>
    <x v="399"/>
    <s v="CUBRIMIENTO"/>
    <x v="0"/>
    <m/>
    <s v="2024-09-04"/>
    <s v="2024-09-30"/>
    <s v="2024-10-04 09:40:46"/>
    <s v="2024-10-18 13:33:18"/>
    <s v="2024-10-25 14:38:29"/>
    <s v="2024-10-28 07:04:15"/>
    <s v="2024-10-31 09:26:35"/>
    <s v="2024-10-04"/>
    <s v="2024-10-18"/>
    <s v="2024-10-27"/>
    <s v="2024-11-07"/>
    <s v="2024-11-14"/>
    <x v="3"/>
    <s v="Medellin"/>
    <s v="27249"/>
    <x v="64"/>
    <m/>
    <x v="0"/>
    <n v="3"/>
    <x v="0"/>
    <x v="0"/>
    <x v="0"/>
    <n v="551556"/>
    <x v="0"/>
    <x v="0"/>
    <x v="0"/>
    <x v="0"/>
  </r>
  <r>
    <x v="825"/>
    <x v="399"/>
    <s v="CUBRIMIENTO"/>
    <x v="0"/>
    <m/>
    <s v="2024-09-04"/>
    <s v="2024-09-30"/>
    <s v="2024-10-04 09:40:46"/>
    <s v="2024-10-18 13:33:18"/>
    <s v="2024-10-25 14:38:29"/>
    <s v="2024-10-28 07:04:15"/>
    <s v="2024-10-31 09:26:35"/>
    <s v="2024-10-04"/>
    <s v="2024-10-18"/>
    <s v="2024-10-27"/>
    <s v="2024-11-07"/>
    <s v="2024-11-14"/>
    <x v="3"/>
    <s v="Medellin"/>
    <s v="BANE14"/>
    <x v="222"/>
    <s v="WINCAP SERIE 40 NEGRO/CAFE OSCURO DN910"/>
    <x v="3"/>
    <n v="1"/>
    <x v="192"/>
    <x v="29"/>
    <x v="0"/>
    <n v="10656822"/>
    <x v="0"/>
    <x v="9"/>
    <x v="9"/>
    <x v="0"/>
  </r>
  <r>
    <x v="825"/>
    <x v="399"/>
    <s v="CUBRIMIENTO"/>
    <x v="0"/>
    <m/>
    <s v="2024-09-04"/>
    <s v="2024-09-30"/>
    <s v="2024-10-04 09:40:46"/>
    <s v="2024-10-18 13:33:18"/>
    <s v="2024-10-25 14:38:29"/>
    <s v="2024-10-28 07:04:15"/>
    <s v="2024-10-31 09:26:35"/>
    <s v="2024-10-04"/>
    <s v="2024-10-18"/>
    <s v="2024-10-27"/>
    <s v="2024-11-07"/>
    <s v="2024-11-14"/>
    <x v="3"/>
    <s v="Medellin"/>
    <s v="PLT03"/>
    <x v="183"/>
    <m/>
    <x v="3"/>
    <n v="4"/>
    <x v="0"/>
    <x v="0"/>
    <x v="0"/>
    <n v="447240"/>
    <x v="0"/>
    <x v="0"/>
    <x v="0"/>
    <x v="0"/>
  </r>
  <r>
    <x v="825"/>
    <x v="399"/>
    <s v="CUBRIMIENTO"/>
    <x v="0"/>
    <m/>
    <s v="2024-09-04"/>
    <s v="2024-09-30"/>
    <s v="2024-10-04 09:40:46"/>
    <s v="2024-10-18 13:33:18"/>
    <s v="2024-10-25 14:38:29"/>
    <s v="2024-10-28 07:04:15"/>
    <s v="2024-10-31 09:26:35"/>
    <s v="2024-10-04"/>
    <s v="2024-10-18"/>
    <s v="2024-10-27"/>
    <s v="2024-11-07"/>
    <s v="2024-11-14"/>
    <x v="3"/>
    <s v="Medellin"/>
    <s v="PUBL01"/>
    <x v="117"/>
    <m/>
    <x v="0"/>
    <n v="2"/>
    <x v="46"/>
    <x v="30"/>
    <x v="0"/>
    <n v="59378"/>
    <x v="0"/>
    <x v="0"/>
    <x v="0"/>
    <x v="0"/>
  </r>
  <r>
    <x v="825"/>
    <x v="399"/>
    <s v="CUBRIMIENTO"/>
    <x v="0"/>
    <m/>
    <s v="2024-09-04"/>
    <s v="2024-09-30"/>
    <s v="2024-10-04 09:40:46"/>
    <s v="2024-10-18 13:33:18"/>
    <s v="2024-10-25 14:38:29"/>
    <s v="2024-10-28 07:04:15"/>
    <s v="2024-10-31 09:26:35"/>
    <s v="2024-10-04"/>
    <s v="2024-10-18"/>
    <s v="2024-10-27"/>
    <s v="2024-11-07"/>
    <s v="2024-11-14"/>
    <x v="3"/>
    <s v="Medellin"/>
    <s v="SERV03"/>
    <x v="9"/>
    <m/>
    <x v="0"/>
    <n v="1"/>
    <x v="0"/>
    <x v="0"/>
    <x v="0"/>
    <n v="200000"/>
    <x v="0"/>
    <x v="1"/>
    <x v="1"/>
    <x v="0"/>
  </r>
  <r>
    <x v="825"/>
    <x v="399"/>
    <s v="CUBRIMIENTO"/>
    <x v="0"/>
    <m/>
    <s v="2024-09-04"/>
    <s v="2024-09-30"/>
    <s v="2024-10-04 09:40:46"/>
    <s v="2024-10-18 13:33:18"/>
    <s v="2024-10-25 14:38:29"/>
    <s v="2024-10-28 07:04:15"/>
    <s v="2024-10-31 09:26:35"/>
    <s v="2024-10-04"/>
    <s v="2024-10-18"/>
    <s v="2024-10-27"/>
    <s v="2024-11-07"/>
    <s v="2024-11-14"/>
    <x v="3"/>
    <s v="Medellin"/>
    <s v="TRANSP06"/>
    <x v="59"/>
    <m/>
    <x v="0"/>
    <n v="1"/>
    <x v="0"/>
    <x v="0"/>
    <x v="0"/>
    <n v="175003"/>
    <x v="0"/>
    <x v="1"/>
    <x v="1"/>
    <x v="0"/>
  </r>
  <r>
    <x v="826"/>
    <x v="587"/>
    <s v="CUBRIMIENTO"/>
    <x v="0"/>
    <m/>
    <s v="2024-09-04"/>
    <s v="2024-09-09"/>
    <s v="2024-09-10 07:43:16"/>
    <s v="0000-00-00 00:00:00"/>
    <s v="2024-09-10 07:43:30"/>
    <s v="2024-10-01 08:45:14"/>
    <s v="0000-00-00 00:00:00"/>
    <s v="2024-09-10"/>
    <s v="2024-09-10"/>
    <s v="2024-09-12"/>
    <s v="2024-09-17"/>
    <s v="2024-09-17"/>
    <x v="0"/>
    <s v="Toscany"/>
    <s v="1010104"/>
    <x v="273"/>
    <m/>
    <x v="0"/>
    <n v="16"/>
    <x v="0"/>
    <x v="0"/>
    <x v="0"/>
    <n v="672000"/>
    <x v="0"/>
    <x v="0"/>
    <x v="0"/>
    <x v="4"/>
  </r>
  <r>
    <x v="826"/>
    <x v="587"/>
    <s v="CUBRIMIENTO"/>
    <x v="0"/>
    <m/>
    <s v="2024-09-04"/>
    <s v="2024-09-09"/>
    <s v="2024-09-10 07:43:16"/>
    <s v="0000-00-00 00:00:00"/>
    <s v="2024-09-10 07:43:30"/>
    <s v="2024-10-01 08:45:14"/>
    <s v="0000-00-00 00:00:00"/>
    <s v="2024-09-10"/>
    <s v="2024-09-10"/>
    <s v="2024-09-12"/>
    <s v="2024-09-17"/>
    <s v="2024-09-17"/>
    <x v="0"/>
    <s v="Toscany"/>
    <s v="1010131"/>
    <x v="559"/>
    <m/>
    <x v="0"/>
    <n v="16"/>
    <x v="0"/>
    <x v="0"/>
    <x v="0"/>
    <n v="53056"/>
    <x v="0"/>
    <x v="0"/>
    <x v="0"/>
    <x v="4"/>
  </r>
  <r>
    <x v="826"/>
    <x v="587"/>
    <s v="CUBRIMIENTO"/>
    <x v="0"/>
    <m/>
    <s v="2024-09-04"/>
    <s v="2024-09-09"/>
    <s v="2024-09-10 07:43:16"/>
    <s v="0000-00-00 00:00:00"/>
    <s v="2024-09-10 07:43:30"/>
    <s v="2024-10-01 08:45:14"/>
    <s v="0000-00-00 00:00:00"/>
    <s v="2024-09-10"/>
    <s v="2024-09-10"/>
    <s v="2024-09-12"/>
    <s v="2024-09-17"/>
    <s v="2024-09-17"/>
    <x v="0"/>
    <s v="Toscany"/>
    <s v="11435"/>
    <x v="229"/>
    <m/>
    <x v="0"/>
    <n v="8"/>
    <x v="0"/>
    <x v="0"/>
    <x v="0"/>
    <n v="537816"/>
    <x v="0"/>
    <x v="0"/>
    <x v="0"/>
    <x v="4"/>
  </r>
  <r>
    <x v="826"/>
    <x v="587"/>
    <s v="CUBRIMIENTO"/>
    <x v="0"/>
    <m/>
    <s v="2024-09-04"/>
    <s v="2024-09-09"/>
    <s v="2024-09-10 07:43:16"/>
    <s v="0000-00-00 00:00:00"/>
    <s v="2024-09-10 07:43:30"/>
    <s v="2024-10-01 08:45:14"/>
    <s v="0000-00-00 00:00:00"/>
    <s v="2024-09-10"/>
    <s v="2024-09-10"/>
    <s v="2024-09-12"/>
    <s v="2024-09-17"/>
    <s v="2024-09-17"/>
    <x v="0"/>
    <s v="Toscany"/>
    <s v="11441"/>
    <x v="204"/>
    <m/>
    <x v="0"/>
    <n v="2"/>
    <x v="0"/>
    <x v="0"/>
    <x v="0"/>
    <n v="100840"/>
    <x v="0"/>
    <x v="0"/>
    <x v="0"/>
    <x v="4"/>
  </r>
  <r>
    <x v="826"/>
    <x v="587"/>
    <s v="CUBRIMIENTO"/>
    <x v="0"/>
    <m/>
    <s v="2024-09-04"/>
    <s v="2024-09-09"/>
    <s v="2024-09-10 07:43:16"/>
    <s v="0000-00-00 00:00:00"/>
    <s v="2024-09-10 07:43:30"/>
    <s v="2024-10-01 08:45:14"/>
    <s v="0000-00-00 00:00:00"/>
    <s v="2024-09-10"/>
    <s v="2024-09-10"/>
    <s v="2024-09-12"/>
    <s v="2024-09-17"/>
    <s v="2024-09-17"/>
    <x v="0"/>
    <s v="Toscany"/>
    <s v="11454"/>
    <x v="274"/>
    <m/>
    <x v="0"/>
    <n v="8"/>
    <x v="0"/>
    <x v="0"/>
    <x v="0"/>
    <n v="160000"/>
    <x v="0"/>
    <x v="0"/>
    <x v="0"/>
    <x v="4"/>
  </r>
  <r>
    <x v="826"/>
    <x v="587"/>
    <s v="CUBRIMIENTO"/>
    <x v="0"/>
    <m/>
    <s v="2024-09-04"/>
    <s v="2024-09-09"/>
    <s v="2024-09-10 07:43:16"/>
    <s v="0000-00-00 00:00:00"/>
    <s v="2024-09-10 07:43:30"/>
    <s v="2024-10-01 08:45:14"/>
    <s v="0000-00-00 00:00:00"/>
    <s v="2024-09-10"/>
    <s v="2024-09-10"/>
    <s v="2024-09-12"/>
    <s v="2024-09-17"/>
    <s v="2024-09-17"/>
    <x v="0"/>
    <s v="Toscany"/>
    <s v="11455"/>
    <x v="232"/>
    <m/>
    <x v="0"/>
    <n v="8"/>
    <x v="0"/>
    <x v="0"/>
    <x v="0"/>
    <n v="142000"/>
    <x v="0"/>
    <x v="0"/>
    <x v="0"/>
    <x v="4"/>
  </r>
  <r>
    <x v="826"/>
    <x v="587"/>
    <s v="CUBRIMIENTO"/>
    <x v="0"/>
    <m/>
    <s v="2024-09-04"/>
    <s v="2024-09-09"/>
    <s v="2024-09-10 07:43:16"/>
    <s v="0000-00-00 00:00:00"/>
    <s v="2024-09-10 07:43:30"/>
    <s v="2024-10-01 08:45:14"/>
    <s v="0000-00-00 00:00:00"/>
    <s v="2024-09-10"/>
    <s v="2024-09-10"/>
    <s v="2024-09-12"/>
    <s v="2024-09-17"/>
    <s v="2024-09-17"/>
    <x v="0"/>
    <s v="Toscany"/>
    <s v="TUBSM01"/>
    <x v="397"/>
    <m/>
    <x v="0"/>
    <n v="4"/>
    <x v="0"/>
    <x v="0"/>
    <x v="0"/>
    <n v="1052000"/>
    <x v="0"/>
    <x v="0"/>
    <x v="0"/>
    <x v="4"/>
  </r>
  <r>
    <x v="827"/>
    <x v="587"/>
    <s v="CUBRIMIENTO"/>
    <x v="0"/>
    <m/>
    <s v="2024-09-04"/>
    <s v="2024-09-09"/>
    <s v="2024-09-10 07:30:26"/>
    <s v="0000-00-00 00:00:00"/>
    <s v="2024-09-10 07:30:36"/>
    <s v="2024-09-11 08:08:50"/>
    <s v="0000-00-00 00:00:00"/>
    <s v="2024-09-10"/>
    <s v="2024-09-10"/>
    <s v="2024-09-20"/>
    <s v="2024-09-27"/>
    <s v="2024-09-27"/>
    <x v="7"/>
    <s v="Toscany"/>
    <s v="1010129"/>
    <x v="713"/>
    <m/>
    <x v="0"/>
    <n v="16"/>
    <x v="0"/>
    <x v="0"/>
    <x v="0"/>
    <n v="320000"/>
    <x v="0"/>
    <x v="0"/>
    <x v="0"/>
    <x v="4"/>
  </r>
  <r>
    <x v="827"/>
    <x v="587"/>
    <s v="CUBRIMIENTO"/>
    <x v="0"/>
    <m/>
    <s v="2024-09-04"/>
    <s v="2024-09-09"/>
    <s v="2024-09-10 07:30:26"/>
    <s v="0000-00-00 00:00:00"/>
    <s v="2024-09-10 07:30:36"/>
    <s v="2024-09-11 08:08:50"/>
    <s v="0000-00-00 00:00:00"/>
    <s v="2024-09-10"/>
    <s v="2024-09-10"/>
    <s v="2024-09-20"/>
    <s v="2024-09-27"/>
    <s v="2024-09-27"/>
    <x v="7"/>
    <s v="Toscany"/>
    <s v="1010134"/>
    <x v="714"/>
    <m/>
    <x v="0"/>
    <n v="16"/>
    <x v="0"/>
    <x v="0"/>
    <x v="0"/>
    <n v="176000"/>
    <x v="0"/>
    <x v="0"/>
    <x v="0"/>
    <x v="4"/>
  </r>
  <r>
    <x v="827"/>
    <x v="587"/>
    <s v="CUBRIMIENTO"/>
    <x v="0"/>
    <m/>
    <s v="2024-09-04"/>
    <s v="2024-09-09"/>
    <s v="2024-09-10 07:30:26"/>
    <s v="0000-00-00 00:00:00"/>
    <s v="2024-09-10 07:30:36"/>
    <s v="2024-09-11 08:08:50"/>
    <s v="0000-00-00 00:00:00"/>
    <s v="2024-09-10"/>
    <s v="2024-09-10"/>
    <s v="2024-09-20"/>
    <s v="2024-09-27"/>
    <s v="2024-09-27"/>
    <x v="7"/>
    <s v="Toscany"/>
    <s v="1010135"/>
    <x v="602"/>
    <m/>
    <x v="0"/>
    <n v="16"/>
    <x v="0"/>
    <x v="0"/>
    <x v="0"/>
    <n v="320000"/>
    <x v="0"/>
    <x v="0"/>
    <x v="0"/>
    <x v="4"/>
  </r>
  <r>
    <x v="827"/>
    <x v="587"/>
    <s v="CUBRIMIENTO"/>
    <x v="0"/>
    <m/>
    <s v="2024-09-04"/>
    <s v="2024-09-09"/>
    <s v="2024-09-10 07:30:26"/>
    <s v="0000-00-00 00:00:00"/>
    <s v="2024-09-10 07:30:36"/>
    <s v="2024-09-11 08:08:50"/>
    <s v="0000-00-00 00:00:00"/>
    <s v="2024-09-10"/>
    <s v="2024-09-10"/>
    <s v="2024-09-20"/>
    <s v="2024-09-27"/>
    <s v="2024-09-27"/>
    <x v="7"/>
    <s v="Toscany"/>
    <s v="6812"/>
    <x v="715"/>
    <m/>
    <x v="0"/>
    <n v="24"/>
    <x v="0"/>
    <x v="0"/>
    <x v="0"/>
    <n v="60000"/>
    <x v="0"/>
    <x v="0"/>
    <x v="0"/>
    <x v="4"/>
  </r>
  <r>
    <x v="827"/>
    <x v="587"/>
    <s v="CUBRIMIENTO"/>
    <x v="0"/>
    <m/>
    <s v="2024-09-04"/>
    <s v="2024-09-09"/>
    <s v="2024-09-10 07:30:26"/>
    <s v="0000-00-00 00:00:00"/>
    <s v="2024-09-10 07:30:36"/>
    <s v="2024-09-11 08:08:50"/>
    <s v="0000-00-00 00:00:00"/>
    <s v="2024-09-10"/>
    <s v="2024-09-10"/>
    <s v="2024-09-20"/>
    <s v="2024-09-27"/>
    <s v="2024-09-27"/>
    <x v="7"/>
    <s v="Toscany"/>
    <s v="9399"/>
    <x v="716"/>
    <m/>
    <x v="0"/>
    <n v="23.2"/>
    <x v="0"/>
    <x v="0"/>
    <x v="0"/>
    <n v="655980"/>
    <x v="0"/>
    <x v="0"/>
    <x v="0"/>
    <x v="4"/>
  </r>
  <r>
    <x v="828"/>
    <x v="588"/>
    <s v="CUBRIMIENTO"/>
    <x v="0"/>
    <m/>
    <s v="2024-09-04"/>
    <s v="2025-01-20"/>
    <s v="2025-01-21 11:23:41"/>
    <s v="2025-02-18 11:52:52"/>
    <s v="2025-03-19 17:04:43"/>
    <s v="2025-04-15 10:37:46"/>
    <s v="2025-04-23 15:30:52"/>
    <s v="2025-01-22"/>
    <s v="2025-02-03"/>
    <s v="2025-02-17"/>
    <s v="2025-02-19"/>
    <s v="2025-02-28"/>
    <x v="1"/>
    <s v="Toscana"/>
    <s v="ESTRUC ALUM ESPC03"/>
    <x v="717"/>
    <m/>
    <x v="0"/>
    <n v="1"/>
    <x v="0"/>
    <x v="0"/>
    <x v="0"/>
    <n v="7975440"/>
    <x v="0"/>
    <x v="0"/>
    <x v="0"/>
    <x v="5"/>
  </r>
  <r>
    <x v="828"/>
    <x v="588"/>
    <s v="CUBRIMIENTO"/>
    <x v="0"/>
    <m/>
    <s v="2024-09-04"/>
    <s v="2025-01-20"/>
    <s v="2025-01-21 11:23:41"/>
    <s v="2025-02-18 11:52:52"/>
    <s v="2025-03-19 17:04:43"/>
    <s v="2025-04-15 10:37:46"/>
    <s v="2025-04-23 15:30:52"/>
    <s v="2025-01-22"/>
    <s v="2025-02-03"/>
    <s v="2025-02-17"/>
    <s v="2025-02-19"/>
    <s v="2025-02-28"/>
    <x v="1"/>
    <s v="Toscana"/>
    <s v="PLAM08"/>
    <x v="55"/>
    <m/>
    <x v="7"/>
    <n v="1"/>
    <x v="193"/>
    <x v="0"/>
    <x v="105"/>
    <n v="50757646.32"/>
    <x v="0"/>
    <x v="4"/>
    <x v="3"/>
    <x v="5"/>
  </r>
  <r>
    <x v="829"/>
    <x v="589"/>
    <s v="MUEBLES CC CUBRIMIENTOS"/>
    <x v="0"/>
    <m/>
    <s v="2024-09-04"/>
    <s v="2024-09-13"/>
    <s v="2024-09-19 08:58:02"/>
    <s v="2024-09-20 15:46:49"/>
    <s v="2024-09-23 11:21:21"/>
    <s v="2024-09-26 07:51:30"/>
    <s v="2024-10-21 19:29:28"/>
    <s v="2024-09-19"/>
    <s v="2024-09-20"/>
    <s v="2024-09-23"/>
    <s v="2024-09-27"/>
    <s v="2024-09-29"/>
    <x v="1"/>
    <s v="Medellin"/>
    <s v="SERV03"/>
    <x v="9"/>
    <m/>
    <x v="0"/>
    <n v="1"/>
    <x v="0"/>
    <x v="0"/>
    <x v="0"/>
    <n v="100000"/>
    <x v="0"/>
    <x v="1"/>
    <x v="1"/>
    <x v="4"/>
  </r>
  <r>
    <x v="829"/>
    <x v="589"/>
    <s v="MUEBLES CC CUBRIMIENTOS"/>
    <x v="0"/>
    <m/>
    <s v="2024-09-04"/>
    <s v="2024-09-13"/>
    <s v="2024-09-19 08:58:02"/>
    <s v="2024-09-20 15:46:49"/>
    <s v="2024-09-23 11:21:21"/>
    <s v="2024-09-26 07:51:30"/>
    <s v="2024-10-21 19:29:28"/>
    <s v="2024-09-19"/>
    <s v="2024-09-20"/>
    <s v="2024-09-23"/>
    <s v="2024-09-27"/>
    <s v="2024-09-29"/>
    <x v="1"/>
    <s v="Medellin"/>
    <s v="SERVLAV01"/>
    <x v="173"/>
    <m/>
    <x v="0"/>
    <n v="1"/>
    <x v="0"/>
    <x v="0"/>
    <x v="0"/>
    <n v="600000"/>
    <x v="0"/>
    <x v="1"/>
    <x v="1"/>
    <x v="4"/>
  </r>
  <r>
    <x v="829"/>
    <x v="589"/>
    <s v="MUEBLES CC CUBRIMIENTOS"/>
    <x v="0"/>
    <m/>
    <s v="2024-09-04"/>
    <s v="2024-09-13"/>
    <s v="2024-09-19 08:58:02"/>
    <s v="2024-09-20 15:46:49"/>
    <s v="2024-09-23 11:21:21"/>
    <s v="2024-09-26 07:51:30"/>
    <s v="2024-10-21 19:29:28"/>
    <s v="2024-09-19"/>
    <s v="2024-09-20"/>
    <s v="2024-09-23"/>
    <s v="2024-09-27"/>
    <s v="2024-09-29"/>
    <x v="1"/>
    <s v="Medellin"/>
    <s v="SOMB0101**"/>
    <x v="156"/>
    <s v="LONA DICKSON VINOTINTO F. ENTE REF:8206"/>
    <x v="0"/>
    <n v="1"/>
    <x v="194"/>
    <x v="0"/>
    <x v="36"/>
    <n v="1936926"/>
    <x v="0"/>
    <x v="0"/>
    <x v="0"/>
    <x v="4"/>
  </r>
  <r>
    <x v="829"/>
    <x v="589"/>
    <s v="MUEBLES CC CUBRIMIENTOS"/>
    <x v="0"/>
    <m/>
    <s v="2024-09-04"/>
    <s v="2024-09-13"/>
    <s v="2024-09-19 08:58:02"/>
    <s v="2024-09-20 15:46:49"/>
    <s v="2024-09-23 11:21:21"/>
    <s v="2024-09-26 07:51:30"/>
    <s v="2024-10-21 19:29:28"/>
    <s v="2024-09-19"/>
    <s v="2024-09-20"/>
    <s v="2024-09-23"/>
    <s v="2024-09-27"/>
    <s v="2024-09-29"/>
    <x v="1"/>
    <s v="Medellin"/>
    <s v="SOMB0101**"/>
    <x v="156"/>
    <s v="LONA DICKSON VINOTINTO F. ENTE REF:8206"/>
    <x v="0"/>
    <n v="1"/>
    <x v="160"/>
    <x v="0"/>
    <x v="60"/>
    <n v="966969"/>
    <x v="0"/>
    <x v="0"/>
    <x v="0"/>
    <x v="4"/>
  </r>
  <r>
    <x v="829"/>
    <x v="589"/>
    <s v="MUEBLES CC CUBRIMIENTOS"/>
    <x v="0"/>
    <m/>
    <s v="2024-09-04"/>
    <s v="2024-09-13"/>
    <s v="2024-09-19 08:58:02"/>
    <s v="2024-09-20 15:46:49"/>
    <s v="2024-09-23 11:21:21"/>
    <s v="2024-09-26 07:51:30"/>
    <s v="2024-10-21 19:29:28"/>
    <s v="2024-09-19"/>
    <s v="2024-09-20"/>
    <s v="2024-09-23"/>
    <s v="2024-09-27"/>
    <s v="2024-09-29"/>
    <x v="1"/>
    <s v="Medellin"/>
    <s v="TRANSP06"/>
    <x v="59"/>
    <m/>
    <x v="0"/>
    <n v="1"/>
    <x v="0"/>
    <x v="0"/>
    <x v="0"/>
    <n v="150000"/>
    <x v="0"/>
    <x v="1"/>
    <x v="1"/>
    <x v="4"/>
  </r>
  <r>
    <x v="830"/>
    <x v="590"/>
    <s v="MUEBLES CC CUBRIMIENTOS"/>
    <x v="0"/>
    <m/>
    <s v="2024-09-04"/>
    <s v="2024-11-27"/>
    <s v="2024-11-28 09:11:26"/>
    <s v="2024-11-28 10:19:18"/>
    <s v="2024-12-27 09:26:08"/>
    <s v="2024-12-27 09:44:07"/>
    <s v="2025-02-04 08:21:58"/>
    <s v="2024-11-29"/>
    <s v="2024-12-03"/>
    <s v="2024-12-29"/>
    <s v="2024-12-31"/>
    <s v="2025-01-10"/>
    <x v="1"/>
    <s v="Virtual"/>
    <s v="11973"/>
    <x v="309"/>
    <m/>
    <x v="0"/>
    <n v="2"/>
    <x v="0"/>
    <x v="0"/>
    <x v="0"/>
    <n v="962224"/>
    <x v="0"/>
    <x v="2"/>
    <x v="0"/>
    <x v="10"/>
  </r>
  <r>
    <x v="830"/>
    <x v="590"/>
    <s v="MUEBLES CC CUBRIMIENTOS"/>
    <x v="0"/>
    <m/>
    <s v="2024-09-04"/>
    <s v="2024-11-27"/>
    <s v="2024-11-28 09:11:26"/>
    <s v="2024-11-28 10:19:18"/>
    <s v="2024-12-27 09:26:08"/>
    <s v="2024-12-27 09:44:07"/>
    <s v="2025-02-04 08:21:58"/>
    <s v="2024-11-29"/>
    <s v="2024-12-03"/>
    <s v="2024-12-29"/>
    <s v="2024-12-31"/>
    <s v="2025-01-10"/>
    <x v="1"/>
    <s v="Virtual"/>
    <s v="12312"/>
    <x v="585"/>
    <m/>
    <x v="5"/>
    <n v="3"/>
    <x v="0"/>
    <x v="0"/>
    <x v="0"/>
    <n v="2077134"/>
    <x v="0"/>
    <x v="0"/>
    <x v="0"/>
    <x v="10"/>
  </r>
  <r>
    <x v="830"/>
    <x v="590"/>
    <s v="MUEBLES CC CUBRIMIENTOS"/>
    <x v="0"/>
    <m/>
    <s v="2024-09-04"/>
    <s v="2024-11-27"/>
    <s v="2024-11-28 09:11:26"/>
    <s v="2024-11-28 10:19:18"/>
    <s v="2024-12-27 09:26:08"/>
    <s v="2024-12-27 09:44:07"/>
    <s v="2025-02-04 08:21:58"/>
    <s v="2024-11-29"/>
    <s v="2024-12-03"/>
    <s v="2024-12-29"/>
    <s v="2024-12-31"/>
    <s v="2025-01-10"/>
    <x v="1"/>
    <s v="Virtual"/>
    <s v="13669"/>
    <x v="488"/>
    <m/>
    <x v="0"/>
    <n v="3"/>
    <x v="0"/>
    <x v="0"/>
    <x v="0"/>
    <n v="1135341"/>
    <x v="0"/>
    <x v="0"/>
    <x v="0"/>
    <x v="10"/>
  </r>
  <r>
    <x v="830"/>
    <x v="590"/>
    <s v="MUEBLES CC CUBRIMIENTOS"/>
    <x v="0"/>
    <m/>
    <s v="2024-09-04"/>
    <s v="2024-11-27"/>
    <s v="2024-11-28 09:11:26"/>
    <s v="2024-11-28 10:19:18"/>
    <s v="2024-12-27 09:26:08"/>
    <s v="2024-12-27 09:44:07"/>
    <s v="2025-02-04 08:21:58"/>
    <s v="2024-11-29"/>
    <s v="2024-12-03"/>
    <s v="2024-12-29"/>
    <s v="2024-12-31"/>
    <s v="2025-01-10"/>
    <x v="1"/>
    <s v="Virtual"/>
    <s v="13671"/>
    <x v="489"/>
    <m/>
    <x v="0"/>
    <n v="3"/>
    <x v="0"/>
    <x v="0"/>
    <x v="0"/>
    <n v="2535177"/>
    <x v="0"/>
    <x v="0"/>
    <x v="0"/>
    <x v="10"/>
  </r>
  <r>
    <x v="830"/>
    <x v="590"/>
    <s v="MUEBLES CC CUBRIMIENTOS"/>
    <x v="0"/>
    <m/>
    <s v="2024-09-04"/>
    <s v="2024-11-27"/>
    <s v="2024-11-28 09:11:26"/>
    <s v="2024-11-28 10:19:18"/>
    <s v="2024-12-27 09:26:08"/>
    <s v="2024-12-27 09:44:07"/>
    <s v="2025-02-04 08:21:58"/>
    <s v="2024-11-29"/>
    <s v="2024-12-03"/>
    <s v="2024-12-29"/>
    <s v="2024-12-31"/>
    <s v="2025-01-10"/>
    <x v="1"/>
    <s v="Virtual"/>
    <s v="13672"/>
    <x v="46"/>
    <s v="FURNISCREEN NEGRO 2M EB4027W G8 625GR"/>
    <x v="0"/>
    <n v="3"/>
    <x v="0"/>
    <x v="0"/>
    <x v="0"/>
    <n v="4252521"/>
    <x v="0"/>
    <x v="2"/>
    <x v="0"/>
    <x v="10"/>
  </r>
  <r>
    <x v="830"/>
    <x v="590"/>
    <s v="MUEBLES CC CUBRIMIENTOS"/>
    <x v="0"/>
    <m/>
    <s v="2024-09-04"/>
    <s v="2024-11-27"/>
    <s v="2024-11-28 09:11:26"/>
    <s v="2024-11-28 10:19:18"/>
    <s v="2024-12-27 09:26:08"/>
    <s v="2024-12-27 09:44:07"/>
    <s v="2025-02-04 08:21:58"/>
    <s v="2024-11-29"/>
    <s v="2024-12-03"/>
    <s v="2024-12-29"/>
    <s v="2024-12-31"/>
    <s v="2025-01-10"/>
    <x v="1"/>
    <s v="Virtual"/>
    <s v="1739"/>
    <x v="175"/>
    <s v="LONA DICKSON VERDE FORESTA REF:6687"/>
    <x v="0"/>
    <n v="3"/>
    <x v="0"/>
    <x v="0"/>
    <x v="0"/>
    <n v="3393168"/>
    <x v="0"/>
    <x v="2"/>
    <x v="0"/>
    <x v="10"/>
  </r>
  <r>
    <x v="830"/>
    <x v="590"/>
    <s v="MUEBLES CC CUBRIMIENTOS"/>
    <x v="0"/>
    <m/>
    <s v="2024-09-04"/>
    <s v="2024-11-27"/>
    <s v="2024-11-28 09:11:26"/>
    <s v="2024-11-28 10:19:18"/>
    <s v="2024-12-27 09:26:08"/>
    <s v="2024-12-27 09:44:07"/>
    <s v="2025-02-04 08:21:58"/>
    <s v="2024-11-29"/>
    <s v="2024-12-03"/>
    <s v="2024-12-29"/>
    <s v="2024-12-31"/>
    <s v="2025-01-10"/>
    <x v="1"/>
    <s v="Virtual"/>
    <s v="5121"/>
    <x v="255"/>
    <m/>
    <x v="0"/>
    <n v="12"/>
    <x v="0"/>
    <x v="0"/>
    <x v="0"/>
    <n v="4483032"/>
    <x v="0"/>
    <x v="2"/>
    <x v="0"/>
    <x v="10"/>
  </r>
  <r>
    <x v="831"/>
    <x v="591"/>
    <s v="MUEBLES"/>
    <x v="0"/>
    <m/>
    <s v="2024-09-04"/>
    <s v="2024-09-04"/>
    <s v="2024-09-05 09:05:36"/>
    <s v="0000-00-00 00:00:00"/>
    <s v="0000-00-00 00:00:00"/>
    <s v="2024-09-05 13:19:08"/>
    <s v="0000-00-00 00:00:00"/>
    <s v="2024-09-05"/>
    <s v="2024-09-05"/>
    <s v="2024-09-06"/>
    <s v="2024-09-12"/>
    <s v="2024-09-06"/>
    <x v="3"/>
    <s v="Bogota"/>
    <s v="100196"/>
    <x v="218"/>
    <m/>
    <x v="0"/>
    <n v="1"/>
    <x v="0"/>
    <x v="0"/>
    <x v="0"/>
    <n v="198000"/>
    <x v="0"/>
    <x v="0"/>
    <x v="0"/>
    <x v="4"/>
  </r>
  <r>
    <x v="832"/>
    <x v="592"/>
    <s v="CUBRIMIENTO"/>
    <x v="0"/>
    <m/>
    <s v="2024-09-05"/>
    <s v="2024-09-11"/>
    <s v="2024-09-11 08:57:31"/>
    <s v="0000-00-00 00:00:00"/>
    <s v="2024-09-13 06:59:14"/>
    <s v="2024-09-13 18:27:12"/>
    <s v="0000-00-00 00:00:00"/>
    <s v="2024-09-13"/>
    <s v="2024-09-13"/>
    <s v="2024-09-16"/>
    <s v="2024-09-18"/>
    <s v="2024-09-18"/>
    <x v="0"/>
    <s v="Gerencia"/>
    <s v="12788"/>
    <x v="586"/>
    <m/>
    <x v="0"/>
    <n v="4.5"/>
    <x v="0"/>
    <x v="0"/>
    <x v="0"/>
    <n v="692550"/>
    <x v="0"/>
    <x v="0"/>
    <x v="0"/>
    <x v="4"/>
  </r>
  <r>
    <x v="832"/>
    <x v="592"/>
    <s v="CUBRIMIENTO"/>
    <x v="0"/>
    <m/>
    <s v="2024-09-05"/>
    <s v="2024-09-11"/>
    <s v="2024-09-11 08:57:31"/>
    <s v="0000-00-00 00:00:00"/>
    <s v="2024-09-13 06:59:14"/>
    <s v="2024-09-13 18:27:12"/>
    <s v="0000-00-00 00:00:00"/>
    <s v="2024-09-13"/>
    <s v="2024-09-13"/>
    <s v="2024-09-16"/>
    <s v="2024-09-18"/>
    <s v="2024-09-18"/>
    <x v="0"/>
    <s v="Gerencia"/>
    <s v="TRANSP06"/>
    <x v="59"/>
    <m/>
    <x v="0"/>
    <n v="1"/>
    <x v="0"/>
    <x v="0"/>
    <x v="0"/>
    <n v="85000"/>
    <x v="0"/>
    <x v="1"/>
    <x v="1"/>
    <x v="4"/>
  </r>
  <r>
    <x v="833"/>
    <x v="91"/>
    <s v="CUBRIMIENTO"/>
    <x v="0"/>
    <m/>
    <s v="2024-09-05"/>
    <s v="2024-09-05"/>
    <s v="2024-09-05 09:32:48"/>
    <s v="0000-00-00 00:00:00"/>
    <s v="2024-09-05 09:32:56"/>
    <s v="2024-09-09 07:18:59"/>
    <s v="0000-00-00 00:00:00"/>
    <s v="2024-09-06"/>
    <s v="2024-09-06"/>
    <s v="2024-09-10"/>
    <s v="2024-09-11"/>
    <s v="2024-09-11"/>
    <x v="0"/>
    <s v="Toscany"/>
    <s v="TUBSM07"/>
    <x v="511"/>
    <m/>
    <x v="0"/>
    <n v="1"/>
    <x v="0"/>
    <x v="0"/>
    <x v="0"/>
    <n v="394000"/>
    <x v="0"/>
    <x v="0"/>
    <x v="0"/>
    <x v="4"/>
  </r>
  <r>
    <x v="834"/>
    <x v="341"/>
    <s v="MUEBLES CC CUBRIMIENTOS"/>
    <x v="0"/>
    <m/>
    <s v="2024-09-05"/>
    <s v="2024-09-06"/>
    <s v="2024-09-06 15:16:10"/>
    <s v="0000-00-00 00:00:00"/>
    <s v="2024-09-06 15:16:17"/>
    <s v="2024-09-09 08:32:52"/>
    <s v="0000-00-00 00:00:00"/>
    <s v="2024-09-09"/>
    <s v="2024-09-09"/>
    <s v="2024-09-11"/>
    <s v="2024-09-12"/>
    <s v="2024-09-12"/>
    <x v="7"/>
    <s v="Toscany"/>
    <s v="12119"/>
    <x v="283"/>
    <m/>
    <x v="0"/>
    <n v="10.5"/>
    <x v="0"/>
    <x v="0"/>
    <x v="0"/>
    <n v="552300"/>
    <x v="0"/>
    <x v="0"/>
    <x v="0"/>
    <x v="4"/>
  </r>
  <r>
    <x v="834"/>
    <x v="341"/>
    <s v="MUEBLES CC CUBRIMIENTOS"/>
    <x v="0"/>
    <m/>
    <s v="2024-09-05"/>
    <s v="2024-09-06"/>
    <s v="2024-09-06 15:16:10"/>
    <s v="0000-00-00 00:00:00"/>
    <s v="2024-09-06 15:16:17"/>
    <s v="2024-09-09 08:32:52"/>
    <s v="0000-00-00 00:00:00"/>
    <s v="2024-09-09"/>
    <s v="2024-09-09"/>
    <s v="2024-09-11"/>
    <s v="2024-09-12"/>
    <s v="2024-09-12"/>
    <x v="7"/>
    <s v="Toscany"/>
    <s v="12569"/>
    <x v="367"/>
    <m/>
    <x v="0"/>
    <n v="17"/>
    <x v="0"/>
    <x v="0"/>
    <x v="0"/>
    <n v="894200"/>
    <x v="0"/>
    <x v="0"/>
    <x v="0"/>
    <x v="4"/>
  </r>
  <r>
    <x v="835"/>
    <x v="593"/>
    <s v="CUBRIMIENTO"/>
    <x v="0"/>
    <m/>
    <s v="2024-09-05"/>
    <s v="2024-09-09"/>
    <s v="2024-09-10 07:12:19"/>
    <s v="0000-00-00 00:00:00"/>
    <s v="2024-09-10 07:12:25"/>
    <s v="2024-09-11 07:54:31"/>
    <s v="0000-00-00 00:00:00"/>
    <s v="2024-09-10"/>
    <s v="2024-09-10"/>
    <s v="2024-09-12"/>
    <s v="2024-09-17"/>
    <s v="2024-09-17"/>
    <x v="7"/>
    <s v="Toscany"/>
    <s v="18005"/>
    <x v="382"/>
    <m/>
    <x v="0"/>
    <n v="9"/>
    <x v="0"/>
    <x v="0"/>
    <x v="0"/>
    <n v="473400"/>
    <x v="0"/>
    <x v="0"/>
    <x v="0"/>
    <x v="4"/>
  </r>
  <r>
    <x v="835"/>
    <x v="593"/>
    <s v="CUBRIMIENTO"/>
    <x v="0"/>
    <m/>
    <s v="2024-09-05"/>
    <s v="2024-09-09"/>
    <s v="2024-09-10 07:12:19"/>
    <s v="0000-00-00 00:00:00"/>
    <s v="2024-09-10 07:12:25"/>
    <s v="2024-09-11 07:54:31"/>
    <s v="0000-00-00 00:00:00"/>
    <s v="2024-09-10"/>
    <s v="2024-09-10"/>
    <s v="2024-09-12"/>
    <s v="2024-09-17"/>
    <s v="2024-09-17"/>
    <x v="7"/>
    <s v="Toscany"/>
    <s v="39"/>
    <x v="460"/>
    <m/>
    <x v="0"/>
    <n v="14"/>
    <x v="0"/>
    <x v="0"/>
    <x v="0"/>
    <n v="736400"/>
    <x v="0"/>
    <x v="0"/>
    <x v="0"/>
    <x v="4"/>
  </r>
  <r>
    <x v="836"/>
    <x v="594"/>
    <s v="MUEBLES CC CUBRIMIENTOS"/>
    <x v="0"/>
    <m/>
    <s v="2024-09-05"/>
    <s v="2024-09-11"/>
    <s v="2024-09-12 16:48:25"/>
    <s v="0000-00-00 00:00:00"/>
    <s v="2024-09-30 16:56:34"/>
    <s v="2024-10-01 07:17:13"/>
    <s v="2024-10-17 09:34:59"/>
    <s v="2024-09-13"/>
    <s v="2024-09-13"/>
    <s v="2024-10-07"/>
    <s v="2024-10-09"/>
    <s v="2024-10-11"/>
    <x v="3"/>
    <s v="Virtual"/>
    <s v="5220"/>
    <x v="718"/>
    <s v="LONA DICKSON CRUDO REF:6020"/>
    <x v="0"/>
    <n v="2"/>
    <x v="0"/>
    <x v="0"/>
    <x v="0"/>
    <n v="3183064"/>
    <x v="0"/>
    <x v="0"/>
    <x v="0"/>
    <x v="0"/>
  </r>
  <r>
    <x v="836"/>
    <x v="594"/>
    <s v="MUEBLES CC CUBRIMIENTOS"/>
    <x v="0"/>
    <m/>
    <s v="2024-09-05"/>
    <s v="2024-09-11"/>
    <s v="2024-09-12 16:48:25"/>
    <s v="0000-00-00 00:00:00"/>
    <s v="2024-09-30 16:56:34"/>
    <s v="2024-10-01 07:17:13"/>
    <s v="2024-10-17 09:34:59"/>
    <s v="2024-09-13"/>
    <s v="2024-09-13"/>
    <s v="2024-10-07"/>
    <s v="2024-10-09"/>
    <s v="2024-10-11"/>
    <x v="3"/>
    <s v="Virtual"/>
    <s v="TRANSP07"/>
    <x v="47"/>
    <m/>
    <x v="0"/>
    <n v="1"/>
    <x v="0"/>
    <x v="0"/>
    <x v="0"/>
    <n v="230000"/>
    <x v="0"/>
    <x v="0"/>
    <x v="0"/>
    <x v="0"/>
  </r>
  <r>
    <x v="837"/>
    <x v="595"/>
    <s v="CUBRIMIENTO"/>
    <x v="0"/>
    <m/>
    <s v="2024-09-02"/>
    <s v="2024-09-25"/>
    <s v="2024-10-01 09:36:30"/>
    <s v="0000-00-00 00:00:00"/>
    <s v="2024-10-03 12:15:37"/>
    <s v="2024-10-03 12:19:01"/>
    <s v="0000-00-00 00:00:00"/>
    <s v="2024-10-01"/>
    <s v="2024-10-01"/>
    <s v="2024-10-15"/>
    <s v="2024-11-09"/>
    <s v="2024-12-10"/>
    <x v="3"/>
    <s v="Barranquilla"/>
    <s v="10087"/>
    <x v="202"/>
    <m/>
    <x v="0"/>
    <n v="1"/>
    <x v="0"/>
    <x v="0"/>
    <x v="0"/>
    <n v="99450"/>
    <x v="0"/>
    <x v="0"/>
    <x v="0"/>
    <x v="0"/>
  </r>
  <r>
    <x v="837"/>
    <x v="595"/>
    <s v="CUBRIMIENTO"/>
    <x v="0"/>
    <m/>
    <s v="2024-09-02"/>
    <s v="2024-09-25"/>
    <s v="2024-10-01 09:36:30"/>
    <s v="0000-00-00 00:00:00"/>
    <s v="2024-10-03 12:15:37"/>
    <s v="2024-10-03 12:19:01"/>
    <s v="0000-00-00 00:00:00"/>
    <s v="2024-10-01"/>
    <s v="2024-10-01"/>
    <s v="2024-10-15"/>
    <s v="2024-11-09"/>
    <s v="2024-12-10"/>
    <x v="3"/>
    <s v="Barranquilla"/>
    <s v="9897"/>
    <x v="588"/>
    <m/>
    <x v="0"/>
    <n v="2"/>
    <x v="0"/>
    <x v="0"/>
    <x v="0"/>
    <n v="64800"/>
    <x v="0"/>
    <x v="0"/>
    <x v="0"/>
    <x v="0"/>
  </r>
  <r>
    <x v="837"/>
    <x v="595"/>
    <s v="CUBRIMIENTO"/>
    <x v="0"/>
    <m/>
    <s v="2024-09-02"/>
    <s v="2024-09-25"/>
    <s v="2024-10-01 09:36:30"/>
    <s v="0000-00-00 00:00:00"/>
    <s v="2024-10-03 12:15:37"/>
    <s v="2024-10-03 12:19:01"/>
    <s v="0000-00-00 00:00:00"/>
    <s v="2024-10-01"/>
    <s v="2024-10-01"/>
    <s v="2024-10-15"/>
    <s v="2024-11-09"/>
    <s v="2024-12-10"/>
    <x v="3"/>
    <s v="Barranquilla"/>
    <s v="REP043"/>
    <x v="188"/>
    <m/>
    <x v="0"/>
    <n v="1"/>
    <x v="0"/>
    <x v="0"/>
    <x v="0"/>
    <n v="400000"/>
    <x v="0"/>
    <x v="0"/>
    <x v="0"/>
    <x v="0"/>
  </r>
  <r>
    <x v="837"/>
    <x v="595"/>
    <s v="CUBRIMIENTO"/>
    <x v="0"/>
    <m/>
    <s v="2024-09-02"/>
    <s v="2024-09-25"/>
    <s v="2024-10-01 09:36:30"/>
    <s v="0000-00-00 00:00:00"/>
    <s v="2024-10-03 12:15:37"/>
    <s v="2024-10-03 12:19:01"/>
    <s v="0000-00-00 00:00:00"/>
    <s v="2024-10-01"/>
    <s v="2024-10-01"/>
    <s v="2024-10-15"/>
    <s v="2024-11-09"/>
    <s v="2024-12-10"/>
    <x v="3"/>
    <s v="Barranquilla"/>
    <s v="REP043"/>
    <x v="188"/>
    <m/>
    <x v="0"/>
    <n v="1"/>
    <x v="0"/>
    <x v="0"/>
    <x v="0"/>
    <n v="150000"/>
    <x v="0"/>
    <x v="0"/>
    <x v="0"/>
    <x v="0"/>
  </r>
  <r>
    <x v="837"/>
    <x v="595"/>
    <s v="CUBRIMIENTO"/>
    <x v="0"/>
    <m/>
    <s v="2024-09-02"/>
    <s v="2024-09-25"/>
    <s v="2024-10-01 09:36:30"/>
    <s v="0000-00-00 00:00:00"/>
    <s v="2024-10-03 12:15:37"/>
    <s v="2024-10-03 12:19:01"/>
    <s v="0000-00-00 00:00:00"/>
    <s v="2024-10-01"/>
    <s v="2024-10-01"/>
    <s v="2024-10-15"/>
    <s v="2024-11-09"/>
    <s v="2024-12-10"/>
    <x v="3"/>
    <s v="Barranquilla"/>
    <s v="REP044"/>
    <x v="206"/>
    <m/>
    <x v="0"/>
    <n v="1"/>
    <x v="0"/>
    <x v="0"/>
    <x v="0"/>
    <n v="250000"/>
    <x v="0"/>
    <x v="1"/>
    <x v="1"/>
    <x v="0"/>
  </r>
  <r>
    <x v="837"/>
    <x v="595"/>
    <s v="CUBRIMIENTO"/>
    <x v="0"/>
    <m/>
    <s v="2024-09-02"/>
    <s v="2024-09-25"/>
    <s v="2024-10-01 09:36:30"/>
    <s v="0000-00-00 00:00:00"/>
    <s v="2024-10-03 12:15:37"/>
    <s v="2024-10-03 12:19:01"/>
    <s v="0000-00-00 00:00:00"/>
    <s v="2024-10-01"/>
    <s v="2024-10-01"/>
    <s v="2024-10-15"/>
    <s v="2024-11-09"/>
    <s v="2024-12-10"/>
    <x v="3"/>
    <s v="Barranquilla"/>
    <s v="TUBSM04"/>
    <x v="719"/>
    <m/>
    <x v="0"/>
    <n v="1"/>
    <x v="0"/>
    <x v="0"/>
    <x v="0"/>
    <n v="517500"/>
    <x v="0"/>
    <x v="0"/>
    <x v="0"/>
    <x v="0"/>
  </r>
  <r>
    <x v="838"/>
    <x v="596"/>
    <s v="CUBRIMIENTO"/>
    <x v="0"/>
    <m/>
    <s v="2024-09-06"/>
    <s v="2024-10-01"/>
    <s v="2024-10-04 09:29:52"/>
    <s v="0000-00-00 00:00:00"/>
    <s v="2024-10-14 23:48:32"/>
    <s v="2024-10-15 15:27:26"/>
    <s v="0000-00-00 00:00:00"/>
    <s v="2024-10-03"/>
    <s v="2024-10-03"/>
    <s v="2024-10-17"/>
    <s v="2024-10-28"/>
    <s v="2024-10-28"/>
    <x v="3"/>
    <s v="Barranquilla"/>
    <s v="REP035"/>
    <x v="45"/>
    <m/>
    <x v="0"/>
    <n v="1"/>
    <x v="0"/>
    <x v="0"/>
    <x v="0"/>
    <n v="400000"/>
    <x v="0"/>
    <x v="0"/>
    <x v="0"/>
    <x v="0"/>
  </r>
  <r>
    <x v="838"/>
    <x v="596"/>
    <s v="CUBRIMIENTO"/>
    <x v="0"/>
    <m/>
    <s v="2024-09-06"/>
    <s v="2024-10-01"/>
    <s v="2024-10-04 09:29:52"/>
    <s v="0000-00-00 00:00:00"/>
    <s v="2024-10-14 23:48:32"/>
    <s v="2024-10-15 15:27:26"/>
    <s v="0000-00-00 00:00:00"/>
    <s v="2024-10-03"/>
    <s v="2024-10-03"/>
    <s v="2024-10-17"/>
    <s v="2024-10-28"/>
    <s v="2024-10-28"/>
    <x v="3"/>
    <s v="Barranquilla"/>
    <s v="REP036"/>
    <x v="72"/>
    <m/>
    <x v="0"/>
    <n v="1"/>
    <x v="0"/>
    <x v="0"/>
    <x v="0"/>
    <n v="1050000"/>
    <x v="0"/>
    <x v="0"/>
    <x v="0"/>
    <x v="0"/>
  </r>
  <r>
    <x v="839"/>
    <x v="597"/>
    <s v="MUEBLES CC CUBRIMIENTOS"/>
    <x v="0"/>
    <m/>
    <s v="2024-09-06"/>
    <s v="2024-10-26"/>
    <s v="2024-10-28 13:43:34"/>
    <s v="0000-00-00 00:00:00"/>
    <s v="2024-11-21 17:19:28"/>
    <s v="2024-11-21 17:59:52"/>
    <s v="2025-05-21 11:52:23"/>
    <s v="2024-10-29"/>
    <s v="2024-10-29"/>
    <s v="2024-12-18"/>
    <s v="2024-12-28"/>
    <s v="2025-02-26"/>
    <x v="1"/>
    <s v="Bogota"/>
    <s v="100262"/>
    <x v="720"/>
    <s v="LONA DICKSON NEGRO FONDO ENT REF:6028"/>
    <x v="3"/>
    <n v="2"/>
    <x v="0"/>
    <x v="0"/>
    <x v="0"/>
    <n v="3674668"/>
    <x v="0"/>
    <x v="2"/>
    <x v="0"/>
    <x v="10"/>
  </r>
  <r>
    <x v="839"/>
    <x v="597"/>
    <s v="MUEBLES CC CUBRIMIENTOS"/>
    <x v="0"/>
    <m/>
    <s v="2024-09-06"/>
    <s v="2024-10-26"/>
    <s v="2024-10-28 13:43:34"/>
    <s v="0000-00-00 00:00:00"/>
    <s v="2024-11-21 17:19:28"/>
    <s v="2024-11-21 17:59:52"/>
    <s v="2025-05-21 11:52:23"/>
    <s v="2024-10-29"/>
    <s v="2024-10-29"/>
    <s v="2024-12-18"/>
    <s v="2024-12-28"/>
    <s v="2025-02-26"/>
    <x v="1"/>
    <s v="Bogota"/>
    <s v="15357"/>
    <x v="178"/>
    <s v="LONA DICKSON VERDE OLIVA VETEADO REF:0853"/>
    <x v="3"/>
    <n v="2"/>
    <x v="0"/>
    <x v="0"/>
    <x v="0"/>
    <n v="5845604"/>
    <x v="0"/>
    <x v="2"/>
    <x v="0"/>
    <x v="10"/>
  </r>
  <r>
    <x v="839"/>
    <x v="597"/>
    <s v="MUEBLES CC CUBRIMIENTOS"/>
    <x v="0"/>
    <m/>
    <s v="2024-09-06"/>
    <s v="2024-10-26"/>
    <s v="2024-10-28 13:43:34"/>
    <s v="0000-00-00 00:00:00"/>
    <s v="2024-11-21 17:19:28"/>
    <s v="2024-11-21 17:59:52"/>
    <s v="2025-05-21 11:52:23"/>
    <s v="2024-10-29"/>
    <s v="2024-10-29"/>
    <s v="2024-12-18"/>
    <s v="2024-12-28"/>
    <s v="2025-02-26"/>
    <x v="1"/>
    <s v="Bogota"/>
    <s v="15362"/>
    <x v="179"/>
    <s v="LONA DICKSON VERDE OLIVA VETEADO REF:0853"/>
    <x v="3"/>
    <n v="2"/>
    <x v="0"/>
    <x v="0"/>
    <x v="0"/>
    <n v="18072174"/>
    <x v="0"/>
    <x v="2"/>
    <x v="0"/>
    <x v="10"/>
  </r>
  <r>
    <x v="839"/>
    <x v="597"/>
    <s v="MUEBLES CC CUBRIMIENTOS"/>
    <x v="0"/>
    <m/>
    <s v="2024-09-06"/>
    <s v="2024-10-26"/>
    <s v="2024-10-28 13:43:34"/>
    <s v="0000-00-00 00:00:00"/>
    <s v="2024-11-21 17:19:28"/>
    <s v="2024-11-21 17:59:52"/>
    <s v="2025-05-21 11:52:23"/>
    <s v="2024-10-29"/>
    <s v="2024-10-29"/>
    <s v="2024-12-18"/>
    <s v="2024-12-28"/>
    <s v="2025-02-26"/>
    <x v="1"/>
    <s v="Bogota"/>
    <s v="15371"/>
    <x v="721"/>
    <m/>
    <x v="3"/>
    <n v="1"/>
    <x v="0"/>
    <x v="0"/>
    <x v="0"/>
    <n v="2040613"/>
    <x v="0"/>
    <x v="2"/>
    <x v="0"/>
    <x v="10"/>
  </r>
  <r>
    <x v="839"/>
    <x v="597"/>
    <s v="MUEBLES CC CUBRIMIENTOS"/>
    <x v="0"/>
    <m/>
    <s v="2024-09-06"/>
    <s v="2024-10-26"/>
    <s v="2024-10-28 13:43:34"/>
    <s v="0000-00-00 00:00:00"/>
    <s v="2024-11-21 17:19:28"/>
    <s v="2024-11-21 17:59:52"/>
    <s v="2025-05-21 11:52:23"/>
    <s v="2024-10-29"/>
    <s v="2024-10-29"/>
    <s v="2024-12-18"/>
    <s v="2024-12-28"/>
    <s v="2025-02-26"/>
    <x v="1"/>
    <s v="Bogota"/>
    <s v="15374"/>
    <x v="722"/>
    <m/>
    <x v="3"/>
    <n v="1"/>
    <x v="0"/>
    <x v="0"/>
    <x v="0"/>
    <n v="1229171"/>
    <x v="0"/>
    <x v="2"/>
    <x v="0"/>
    <x v="10"/>
  </r>
  <r>
    <x v="839"/>
    <x v="597"/>
    <s v="MUEBLES CC CUBRIMIENTOS"/>
    <x v="0"/>
    <m/>
    <s v="2024-09-06"/>
    <s v="2024-10-26"/>
    <s v="2024-10-28 13:43:34"/>
    <s v="0000-00-00 00:00:00"/>
    <s v="2024-11-21 17:19:28"/>
    <s v="2024-11-21 17:59:52"/>
    <s v="2025-05-21 11:52:23"/>
    <s v="2024-10-29"/>
    <s v="2024-10-29"/>
    <s v="2024-12-18"/>
    <s v="2024-12-28"/>
    <s v="2025-02-26"/>
    <x v="1"/>
    <s v="Bogota"/>
    <s v="8163"/>
    <x v="567"/>
    <s v="FURNISCREEN NEGRO 2M EB4027W G8 625GR"/>
    <x v="3"/>
    <n v="8"/>
    <x v="0"/>
    <x v="0"/>
    <x v="0"/>
    <n v="9469384"/>
    <x v="0"/>
    <x v="2"/>
    <x v="0"/>
    <x v="10"/>
  </r>
  <r>
    <x v="839"/>
    <x v="597"/>
    <s v="MUEBLES CC CUBRIMIENTOS"/>
    <x v="0"/>
    <m/>
    <s v="2024-09-06"/>
    <s v="2024-10-26"/>
    <s v="2024-10-28 13:43:34"/>
    <s v="0000-00-00 00:00:00"/>
    <s v="2024-11-21 17:19:28"/>
    <s v="2024-11-21 17:59:52"/>
    <s v="2025-05-21 11:52:23"/>
    <s v="2024-10-29"/>
    <s v="2024-10-29"/>
    <s v="2024-12-18"/>
    <s v="2024-12-28"/>
    <s v="2025-02-26"/>
    <x v="1"/>
    <s v="Bogota"/>
    <s v="9260"/>
    <x v="723"/>
    <m/>
    <x v="3"/>
    <n v="1"/>
    <x v="0"/>
    <x v="0"/>
    <x v="0"/>
    <n v="5521053"/>
    <x v="0"/>
    <x v="2"/>
    <x v="0"/>
    <x v="10"/>
  </r>
  <r>
    <x v="840"/>
    <x v="598"/>
    <s v="CUBRIMIENTO"/>
    <x v="0"/>
    <m/>
    <s v="2024-09-06"/>
    <s v="2024-09-14"/>
    <s v="2024-09-17 12:02:48"/>
    <s v="0000-00-00 00:00:00"/>
    <s v="2024-09-30 13:17:50"/>
    <s v="2024-10-01 12:07:30"/>
    <s v="2024-11-13 18:14:58"/>
    <s v="2024-09-17"/>
    <s v="2024-09-17"/>
    <s v="2024-10-01"/>
    <s v="2024-10-10"/>
    <s v="2024-10-14"/>
    <x v="1"/>
    <s v="Barranquilla"/>
    <s v="REP035"/>
    <x v="45"/>
    <m/>
    <x v="0"/>
    <n v="1"/>
    <x v="0"/>
    <x v="0"/>
    <x v="0"/>
    <n v="250000"/>
    <x v="0"/>
    <x v="0"/>
    <x v="0"/>
    <x v="0"/>
  </r>
  <r>
    <x v="840"/>
    <x v="598"/>
    <s v="CUBRIMIENTO"/>
    <x v="0"/>
    <m/>
    <s v="2024-09-06"/>
    <s v="2024-09-14"/>
    <s v="2024-09-17 12:02:48"/>
    <s v="0000-00-00 00:00:00"/>
    <s v="2024-09-30 13:17:50"/>
    <s v="2024-10-01 12:07:30"/>
    <s v="2024-11-13 18:14:58"/>
    <s v="2024-09-17"/>
    <s v="2024-09-17"/>
    <s v="2024-10-01"/>
    <s v="2024-10-10"/>
    <s v="2024-10-14"/>
    <x v="1"/>
    <s v="Barranquilla"/>
    <s v="REP036"/>
    <x v="72"/>
    <m/>
    <x v="0"/>
    <n v="1"/>
    <x v="0"/>
    <x v="0"/>
    <x v="0"/>
    <n v="850000"/>
    <x v="0"/>
    <x v="0"/>
    <x v="0"/>
    <x v="0"/>
  </r>
  <r>
    <x v="840"/>
    <x v="598"/>
    <s v="CUBRIMIENTO"/>
    <x v="0"/>
    <m/>
    <s v="2024-09-06"/>
    <s v="2024-09-14"/>
    <s v="2024-09-17 12:02:48"/>
    <s v="0000-00-00 00:00:00"/>
    <s v="2024-09-30 13:17:50"/>
    <s v="2024-10-01 12:07:30"/>
    <s v="2024-11-13 18:14:58"/>
    <s v="2024-09-17"/>
    <s v="2024-09-17"/>
    <s v="2024-10-01"/>
    <s v="2024-10-10"/>
    <s v="2024-10-14"/>
    <x v="1"/>
    <s v="Barranquilla"/>
    <s v="SERV03"/>
    <x v="9"/>
    <m/>
    <x v="0"/>
    <n v="1"/>
    <x v="0"/>
    <x v="0"/>
    <x v="0"/>
    <n v="550000"/>
    <x v="0"/>
    <x v="1"/>
    <x v="1"/>
    <x v="0"/>
  </r>
  <r>
    <x v="841"/>
    <x v="126"/>
    <s v="CUBRIMIENTO"/>
    <x v="0"/>
    <m/>
    <s v="2024-09-06"/>
    <s v="2024-09-18"/>
    <s v="2024-10-07 13:53:51"/>
    <s v="2024-10-30 17:12:47"/>
    <s v="2024-11-28 12:02:40"/>
    <s v="2024-12-02 17:50:45"/>
    <s v="2024-12-19 11:24:26"/>
    <s v="2024-10-07"/>
    <s v="2024-11-01"/>
    <s v="2024-11-24"/>
    <s v="2024-11-26"/>
    <s v="2024-12-04"/>
    <x v="3"/>
    <s v="Cali"/>
    <s v="FLANCHE01"/>
    <x v="51"/>
    <m/>
    <x v="3"/>
    <n v="1"/>
    <x v="124"/>
    <x v="0"/>
    <x v="0"/>
    <n v="1303829"/>
    <x v="0"/>
    <x v="0"/>
    <x v="0"/>
    <x v="3"/>
  </r>
  <r>
    <x v="841"/>
    <x v="126"/>
    <s v="CUBRIMIENTO"/>
    <x v="0"/>
    <m/>
    <s v="2024-09-06"/>
    <s v="2024-09-18"/>
    <s v="2024-10-07 13:53:51"/>
    <s v="2024-10-30 17:12:47"/>
    <s v="2024-11-28 12:02:40"/>
    <s v="2024-12-02 17:50:45"/>
    <s v="2024-12-19 11:24:26"/>
    <s v="2024-10-07"/>
    <s v="2024-11-01"/>
    <s v="2024-11-24"/>
    <s v="2024-11-26"/>
    <s v="2024-12-04"/>
    <x v="3"/>
    <s v="Cali"/>
    <s v="PTEK02"/>
    <x v="197"/>
    <s v="LONA PERGOTEX BLACKOUT BLANCA 3 M"/>
    <x v="3"/>
    <n v="2"/>
    <x v="3"/>
    <x v="0"/>
    <x v="106"/>
    <n v="108599188"/>
    <x v="0"/>
    <x v="4"/>
    <x v="7"/>
    <x v="3"/>
  </r>
  <r>
    <x v="841"/>
    <x v="126"/>
    <s v="CUBRIMIENTO"/>
    <x v="0"/>
    <m/>
    <s v="2024-09-06"/>
    <s v="2024-09-18"/>
    <s v="2024-10-07 13:53:51"/>
    <s v="2024-10-30 17:12:47"/>
    <s v="2024-11-28 12:02:40"/>
    <s v="2024-12-02 17:50:45"/>
    <s v="2024-12-19 11:24:26"/>
    <s v="2024-10-07"/>
    <s v="2024-11-01"/>
    <s v="2024-11-24"/>
    <s v="2024-11-26"/>
    <s v="2024-12-04"/>
    <x v="3"/>
    <s v="Cali"/>
    <s v="SPOT30"/>
    <x v="54"/>
    <m/>
    <x v="0"/>
    <n v="1"/>
    <x v="0"/>
    <x v="0"/>
    <x v="0"/>
    <n v="5098308"/>
    <x v="0"/>
    <x v="0"/>
    <x v="0"/>
    <x v="3"/>
  </r>
  <r>
    <x v="842"/>
    <x v="128"/>
    <s v="CUBRIMIENTO"/>
    <x v="0"/>
    <m/>
    <s v="2024-09-06"/>
    <s v="2024-09-09"/>
    <s v="2024-09-10 07:10:20"/>
    <s v="0000-00-00 00:00:00"/>
    <s v="2024-09-10 07:10:29"/>
    <s v="2024-09-10 11:54:23"/>
    <s v="0000-00-00 00:00:00"/>
    <s v="2024-09-10"/>
    <s v="2024-09-10"/>
    <s v="2024-09-12"/>
    <s v="2024-09-13"/>
    <s v="2024-09-13"/>
    <x v="0"/>
    <s v="Toscany"/>
    <s v="40"/>
    <x v="248"/>
    <m/>
    <x v="0"/>
    <n v="11"/>
    <x v="0"/>
    <x v="0"/>
    <x v="0"/>
    <n v="578600"/>
    <x v="0"/>
    <x v="0"/>
    <x v="0"/>
    <x v="4"/>
  </r>
  <r>
    <x v="843"/>
    <x v="142"/>
    <s v="CUBRIMIENTO"/>
    <x v="0"/>
    <m/>
    <s v="2024-09-06"/>
    <s v="2024-09-12"/>
    <s v="2024-09-17 09:13:03"/>
    <s v="2024-09-19 15:22:25"/>
    <s v="2024-09-25 07:01:27"/>
    <s v="2024-09-26 09:32:28"/>
    <s v="2024-11-20 11:43:38"/>
    <s v="2024-09-19"/>
    <s v="2024-09-20"/>
    <s v="2024-09-27"/>
    <s v="2024-10-03"/>
    <s v="2024-10-10"/>
    <x v="3"/>
    <s v="Medellin"/>
    <s v="FLANCHE ESPC01"/>
    <x v="724"/>
    <m/>
    <x v="0"/>
    <n v="2"/>
    <x v="0"/>
    <x v="0"/>
    <x v="0"/>
    <n v="1699740"/>
    <x v="0"/>
    <x v="0"/>
    <x v="0"/>
    <x v="4"/>
  </r>
  <r>
    <x v="843"/>
    <x v="142"/>
    <s v="CUBRIMIENTO"/>
    <x v="0"/>
    <m/>
    <s v="2024-09-06"/>
    <s v="2024-09-12"/>
    <s v="2024-09-17 09:13:03"/>
    <s v="2024-09-19 15:22:25"/>
    <s v="2024-09-25 07:01:27"/>
    <s v="2024-09-26 09:32:28"/>
    <s v="2024-11-20 11:43:38"/>
    <s v="2024-09-19"/>
    <s v="2024-09-20"/>
    <s v="2024-09-27"/>
    <s v="2024-10-03"/>
    <s v="2024-10-10"/>
    <x v="3"/>
    <s v="Medellin"/>
    <s v="FLANCHE ESPC02"/>
    <x v="725"/>
    <m/>
    <x v="0"/>
    <n v="2"/>
    <x v="0"/>
    <x v="0"/>
    <x v="0"/>
    <n v="1699740"/>
    <x v="0"/>
    <x v="0"/>
    <x v="0"/>
    <x v="4"/>
  </r>
  <r>
    <x v="844"/>
    <x v="88"/>
    <s v="CUBRIMIENTO"/>
    <x v="0"/>
    <m/>
    <s v="2024-09-06"/>
    <s v="2024-09-06"/>
    <s v="2024-09-06 16:22:26"/>
    <s v="0000-00-00 00:00:00"/>
    <s v="2024-09-06 16:23:08"/>
    <s v="2024-09-10 09:00:40"/>
    <s v="0000-00-00 00:00:00"/>
    <s v="2024-09-09"/>
    <s v="2024-09-09"/>
    <s v="2024-09-11"/>
    <s v="2024-09-12"/>
    <s v="2024-09-12"/>
    <x v="0"/>
    <s v="Toscany"/>
    <s v="11435"/>
    <x v="229"/>
    <m/>
    <x v="0"/>
    <n v="2"/>
    <x v="0"/>
    <x v="0"/>
    <x v="0"/>
    <n v="134454"/>
    <x v="0"/>
    <x v="0"/>
    <x v="0"/>
    <x v="4"/>
  </r>
  <r>
    <x v="845"/>
    <x v="118"/>
    <s v="MUEBLES CC CUBRIMIENTOS"/>
    <x v="0"/>
    <m/>
    <s v="2024-09-06"/>
    <s v="2024-09-06"/>
    <s v="2024-09-10 11:33:42"/>
    <s v="0000-00-00 00:00:00"/>
    <s v="2024-09-11 07:04:06"/>
    <s v="2024-09-13 07:22:00"/>
    <s v="0000-00-00 00:00:00"/>
    <s v="2024-09-10"/>
    <s v="2024-09-10"/>
    <s v="2024-09-12"/>
    <s v="2024-09-19"/>
    <s v="2024-09-19"/>
    <x v="0"/>
    <s v="Barranquilla"/>
    <s v="3151"/>
    <x v="57"/>
    <m/>
    <x v="0"/>
    <n v="18"/>
    <x v="0"/>
    <x v="0"/>
    <x v="0"/>
    <n v="1080000"/>
    <x v="0"/>
    <x v="0"/>
    <x v="0"/>
    <x v="4"/>
  </r>
  <r>
    <x v="845"/>
    <x v="118"/>
    <s v="MUEBLES CC CUBRIMIENTOS"/>
    <x v="0"/>
    <m/>
    <s v="2024-09-06"/>
    <s v="2024-09-06"/>
    <s v="2024-09-10 11:33:42"/>
    <s v="0000-00-00 00:00:00"/>
    <s v="2024-09-11 07:04:06"/>
    <s v="2024-09-13 07:22:00"/>
    <s v="0000-00-00 00:00:00"/>
    <s v="2024-09-10"/>
    <s v="2024-09-10"/>
    <s v="2024-09-12"/>
    <s v="2024-09-19"/>
    <s v="2024-09-19"/>
    <x v="0"/>
    <s v="Barranquilla"/>
    <s v="TUBSM02"/>
    <x v="576"/>
    <m/>
    <x v="0"/>
    <n v="1"/>
    <x v="0"/>
    <x v="0"/>
    <x v="0"/>
    <n v="402400"/>
    <x v="0"/>
    <x v="0"/>
    <x v="0"/>
    <x v="4"/>
  </r>
  <r>
    <x v="846"/>
    <x v="599"/>
    <s v="MUEBLES CC CUBRIMIENTOS"/>
    <x v="0"/>
    <m/>
    <s v="2024-09-07"/>
    <s v="2024-09-07"/>
    <s v="2024-09-10 12:17:41"/>
    <s v="0000-00-00 00:00:00"/>
    <s v="2024-09-21 10:42:53"/>
    <s v="2024-09-21 10:44:52"/>
    <s v="2024-10-29 14:29:22"/>
    <s v="2024-09-10"/>
    <s v="2024-09-10"/>
    <s v="2024-10-24"/>
    <s v="2024-10-30"/>
    <s v="2024-11-01"/>
    <x v="3"/>
    <s v="Bogota"/>
    <s v="100196"/>
    <x v="218"/>
    <m/>
    <x v="0"/>
    <n v="1"/>
    <x v="0"/>
    <x v="0"/>
    <x v="0"/>
    <n v="198000"/>
    <x v="0"/>
    <x v="0"/>
    <x v="0"/>
    <x v="0"/>
  </r>
  <r>
    <x v="846"/>
    <x v="599"/>
    <s v="MUEBLES CC CUBRIMIENTOS"/>
    <x v="0"/>
    <m/>
    <s v="2024-09-07"/>
    <s v="2024-09-07"/>
    <s v="2024-09-10 12:17:41"/>
    <s v="0000-00-00 00:00:00"/>
    <s v="2024-09-21 10:42:53"/>
    <s v="2024-09-21 10:44:52"/>
    <s v="2024-10-29 14:29:22"/>
    <s v="2024-09-10"/>
    <s v="2024-09-10"/>
    <s v="2024-10-24"/>
    <s v="2024-10-30"/>
    <s v="2024-11-01"/>
    <x v="3"/>
    <s v="Bogota"/>
    <s v="15868"/>
    <x v="298"/>
    <s v="LONAFLEX"/>
    <x v="0"/>
    <n v="1"/>
    <x v="0"/>
    <x v="0"/>
    <x v="0"/>
    <n v="545879"/>
    <x v="0"/>
    <x v="5"/>
    <x v="0"/>
    <x v="0"/>
  </r>
  <r>
    <x v="846"/>
    <x v="599"/>
    <s v="MUEBLES CC CUBRIMIENTOS"/>
    <x v="0"/>
    <m/>
    <s v="2024-09-07"/>
    <s v="2024-09-07"/>
    <s v="2024-09-10 12:17:41"/>
    <s v="0000-00-00 00:00:00"/>
    <s v="2024-09-21 10:42:53"/>
    <s v="2024-09-21 10:44:52"/>
    <s v="2024-10-29 14:29:22"/>
    <s v="2024-09-10"/>
    <s v="2024-09-10"/>
    <s v="2024-10-24"/>
    <s v="2024-10-30"/>
    <s v="2024-11-01"/>
    <x v="3"/>
    <s v="Bogota"/>
    <s v="5453"/>
    <x v="401"/>
    <m/>
    <x v="4"/>
    <n v="6"/>
    <x v="0"/>
    <x v="0"/>
    <x v="0"/>
    <n v="4157172"/>
    <x v="0"/>
    <x v="2"/>
    <x v="0"/>
    <x v="0"/>
  </r>
  <r>
    <x v="846"/>
    <x v="599"/>
    <s v="MUEBLES CC CUBRIMIENTOS"/>
    <x v="0"/>
    <m/>
    <s v="2024-09-07"/>
    <s v="2024-09-07"/>
    <s v="2024-09-10 12:17:41"/>
    <s v="0000-00-00 00:00:00"/>
    <s v="2024-09-21 10:42:53"/>
    <s v="2024-09-21 10:44:52"/>
    <s v="2024-10-29 14:29:22"/>
    <s v="2024-09-10"/>
    <s v="2024-09-10"/>
    <s v="2024-10-24"/>
    <s v="2024-10-30"/>
    <s v="2024-11-01"/>
    <x v="3"/>
    <s v="Bogota"/>
    <s v="8165"/>
    <x v="322"/>
    <m/>
    <x v="4"/>
    <n v="1"/>
    <x v="0"/>
    <x v="0"/>
    <x v="0"/>
    <n v="4197558"/>
    <x v="0"/>
    <x v="2"/>
    <x v="0"/>
    <x v="0"/>
  </r>
  <r>
    <x v="846"/>
    <x v="599"/>
    <s v="MUEBLES CC CUBRIMIENTOS"/>
    <x v="0"/>
    <m/>
    <s v="2024-09-07"/>
    <s v="2024-09-07"/>
    <s v="2024-09-10 12:17:41"/>
    <s v="0000-00-00 00:00:00"/>
    <s v="2024-09-21 10:42:53"/>
    <s v="2024-09-21 10:44:52"/>
    <s v="2024-10-29 14:29:22"/>
    <s v="2024-09-10"/>
    <s v="2024-09-10"/>
    <s v="2024-10-24"/>
    <s v="2024-10-30"/>
    <s v="2024-11-01"/>
    <x v="3"/>
    <s v="Bogota"/>
    <s v="SERV08"/>
    <x v="2"/>
    <m/>
    <x v="0"/>
    <n v="1"/>
    <x v="0"/>
    <x v="0"/>
    <x v="0"/>
    <n v="270000"/>
    <x v="0"/>
    <x v="1"/>
    <x v="1"/>
    <x v="0"/>
  </r>
  <r>
    <x v="847"/>
    <x v="600"/>
    <s v="MUEBLES"/>
    <x v="0"/>
    <m/>
    <s v="2024-09-07"/>
    <s v="2024-09-07"/>
    <s v="2024-09-10 13:20:29"/>
    <s v="0000-00-00 00:00:00"/>
    <s v="0000-00-00 00:00:00"/>
    <s v="2024-09-27 08:13:08"/>
    <s v="2024-10-02 16:55:44"/>
    <s v="2024-09-09"/>
    <s v="2024-09-09"/>
    <s v="2024-10-03"/>
    <s v="2024-10-07"/>
    <s v="2024-10-07"/>
    <x v="1"/>
    <s v="Bogota"/>
    <s v="5121"/>
    <x v="255"/>
    <m/>
    <x v="0"/>
    <n v="8"/>
    <x v="0"/>
    <x v="0"/>
    <x v="0"/>
    <n v="3586432"/>
    <x v="0"/>
    <x v="2"/>
    <x v="0"/>
    <x v="0"/>
  </r>
  <r>
    <x v="847"/>
    <x v="600"/>
    <s v="MUEBLES"/>
    <x v="0"/>
    <m/>
    <s v="2024-09-07"/>
    <s v="2024-09-07"/>
    <s v="2024-09-10 13:20:29"/>
    <s v="0000-00-00 00:00:00"/>
    <s v="0000-00-00 00:00:00"/>
    <s v="2024-09-27 08:13:08"/>
    <s v="2024-10-02 16:55:44"/>
    <s v="2024-09-09"/>
    <s v="2024-09-09"/>
    <s v="2024-10-03"/>
    <s v="2024-10-07"/>
    <s v="2024-10-07"/>
    <x v="1"/>
    <s v="Bogota"/>
    <s v="9702"/>
    <x v="168"/>
    <m/>
    <x v="0"/>
    <n v="1"/>
    <x v="0"/>
    <x v="0"/>
    <x v="0"/>
    <n v="2837120"/>
    <x v="0"/>
    <x v="2"/>
    <x v="0"/>
    <x v="0"/>
  </r>
  <r>
    <x v="848"/>
    <x v="18"/>
    <s v="MUEBLES CC CUBRIMIENTOS"/>
    <x v="0"/>
    <m/>
    <s v="2024-09-09"/>
    <s v="2025-03-20"/>
    <s v="2025-03-21 11:38:57"/>
    <s v="0000-00-00 00:00:00"/>
    <s v="2025-04-04 13:46:01"/>
    <s v="2025-04-04 13:55:15"/>
    <s v="2025-04-09 17:08:00"/>
    <s v="2025-03-21"/>
    <s v="2025-03-21"/>
    <s v="2025-03-24"/>
    <s v="2025-03-26"/>
    <s v="2025-03-27"/>
    <x v="1"/>
    <s v="Toscana"/>
    <s v="ALUPL254"/>
    <x v="726"/>
    <m/>
    <x v="0"/>
    <n v="5"/>
    <x v="0"/>
    <x v="0"/>
    <x v="0"/>
    <n v="4418355.5999999996"/>
    <x v="0"/>
    <x v="0"/>
    <x v="0"/>
    <x v="8"/>
  </r>
  <r>
    <x v="848"/>
    <x v="18"/>
    <s v="MUEBLES CC CUBRIMIENTOS"/>
    <x v="0"/>
    <m/>
    <s v="2024-09-09"/>
    <s v="2025-03-20"/>
    <s v="2025-03-21 11:38:57"/>
    <s v="0000-00-00 00:00:00"/>
    <s v="2025-04-04 13:46:01"/>
    <s v="2025-04-04 13:55:15"/>
    <s v="2025-04-09 17:08:00"/>
    <s v="2025-03-21"/>
    <s v="2025-03-21"/>
    <s v="2025-03-24"/>
    <s v="2025-03-26"/>
    <s v="2025-03-27"/>
    <x v="1"/>
    <s v="Toscana"/>
    <s v="ALUPL260"/>
    <x v="727"/>
    <m/>
    <x v="0"/>
    <n v="5"/>
    <x v="0"/>
    <x v="0"/>
    <x v="0"/>
    <n v="2122268.4"/>
    <x v="0"/>
    <x v="0"/>
    <x v="0"/>
    <x v="8"/>
  </r>
  <r>
    <x v="849"/>
    <x v="601"/>
    <s v="CUBRIMIENTO"/>
    <x v="0"/>
    <m/>
    <s v="2024-09-09"/>
    <s v="2024-09-09"/>
    <s v="2024-09-10 07:11:21"/>
    <s v="0000-00-00 00:00:00"/>
    <s v="2024-09-10 07:11:27"/>
    <s v="2024-09-10 11:49:24"/>
    <s v="0000-00-00 00:00:00"/>
    <s v="2024-09-10"/>
    <s v="2024-09-10"/>
    <s v="2024-09-12"/>
    <s v="2024-09-13"/>
    <s v="2024-09-13"/>
    <x v="0"/>
    <s v="Toscany"/>
    <s v="3151"/>
    <x v="57"/>
    <m/>
    <x v="0"/>
    <n v="24"/>
    <x v="0"/>
    <x v="0"/>
    <x v="0"/>
    <n v="936000"/>
    <x v="0"/>
    <x v="0"/>
    <x v="0"/>
    <x v="4"/>
  </r>
  <r>
    <x v="850"/>
    <x v="602"/>
    <s v="MUEBLES CC CUBRIMIENTOS"/>
    <x v="0"/>
    <m/>
    <s v="2024-09-09"/>
    <s v="2024-09-30"/>
    <s v="2024-10-22 11:51:56"/>
    <s v="0000-00-00 00:00:00"/>
    <s v="2024-11-06 15:11:43"/>
    <s v="2024-11-06 15:11:50"/>
    <s v="0000-00-00 00:00:00"/>
    <s v="2024-10-23"/>
    <s v="2024-10-23"/>
    <s v="2024-11-06"/>
    <s v="2024-11-11"/>
    <s v="2024-11-11"/>
    <x v="3"/>
    <s v="Virtual"/>
    <s v="REP011"/>
    <x v="728"/>
    <m/>
    <x v="0"/>
    <n v="1"/>
    <x v="0"/>
    <x v="0"/>
    <x v="0"/>
    <n v="127500"/>
    <x v="0"/>
    <x v="0"/>
    <x v="0"/>
    <x v="3"/>
  </r>
  <r>
    <x v="850"/>
    <x v="602"/>
    <s v="MUEBLES CC CUBRIMIENTOS"/>
    <x v="0"/>
    <m/>
    <s v="2024-09-09"/>
    <s v="2024-09-30"/>
    <s v="2024-10-22 11:51:56"/>
    <s v="0000-00-00 00:00:00"/>
    <s v="2024-11-06 15:11:43"/>
    <s v="2024-11-06 15:11:50"/>
    <s v="0000-00-00 00:00:00"/>
    <s v="2024-10-23"/>
    <s v="2024-10-23"/>
    <s v="2024-11-06"/>
    <s v="2024-11-11"/>
    <s v="2024-11-11"/>
    <x v="3"/>
    <s v="Virtual"/>
    <s v="REP023"/>
    <x v="35"/>
    <m/>
    <x v="0"/>
    <n v="1"/>
    <x v="0"/>
    <x v="0"/>
    <x v="0"/>
    <n v="492660"/>
    <x v="0"/>
    <x v="0"/>
    <x v="0"/>
    <x v="3"/>
  </r>
  <r>
    <x v="850"/>
    <x v="602"/>
    <s v="MUEBLES CC CUBRIMIENTOS"/>
    <x v="0"/>
    <m/>
    <s v="2024-09-09"/>
    <s v="2024-09-30"/>
    <s v="2024-10-22 11:51:56"/>
    <s v="0000-00-00 00:00:00"/>
    <s v="2024-11-06 15:11:43"/>
    <s v="2024-11-06 15:11:50"/>
    <s v="0000-00-00 00:00:00"/>
    <s v="2024-10-23"/>
    <s v="2024-10-23"/>
    <s v="2024-11-06"/>
    <s v="2024-11-11"/>
    <s v="2024-11-11"/>
    <x v="3"/>
    <s v="Virtual"/>
    <s v="SERVLAV03"/>
    <x v="149"/>
    <m/>
    <x v="0"/>
    <n v="1"/>
    <x v="0"/>
    <x v="0"/>
    <x v="0"/>
    <n v="187000"/>
    <x v="0"/>
    <x v="1"/>
    <x v="1"/>
    <x v="3"/>
  </r>
  <r>
    <x v="850"/>
    <x v="602"/>
    <s v="MUEBLES CC CUBRIMIENTOS"/>
    <x v="0"/>
    <m/>
    <s v="2024-09-09"/>
    <s v="2024-09-30"/>
    <s v="2024-10-22 11:51:56"/>
    <s v="0000-00-00 00:00:00"/>
    <s v="2024-11-06 15:11:43"/>
    <s v="2024-11-06 15:11:50"/>
    <s v="0000-00-00 00:00:00"/>
    <s v="2024-10-23"/>
    <s v="2024-10-23"/>
    <s v="2024-11-06"/>
    <s v="2024-11-11"/>
    <s v="2024-11-11"/>
    <x v="3"/>
    <s v="Virtual"/>
    <s v="TRANSP07"/>
    <x v="47"/>
    <m/>
    <x v="0"/>
    <n v="1"/>
    <x v="0"/>
    <x v="0"/>
    <x v="0"/>
    <n v="550000"/>
    <x v="0"/>
    <x v="0"/>
    <x v="0"/>
    <x v="3"/>
  </r>
  <r>
    <x v="851"/>
    <x v="99"/>
    <s v="CUBRIMIENTO"/>
    <x v="0"/>
    <m/>
    <s v="2024-09-09"/>
    <s v="2024-09-09"/>
    <s v="2024-09-10 07:13:25"/>
    <s v="0000-00-00 00:00:00"/>
    <s v="2024-09-10 07:13:32"/>
    <s v="2024-09-12 17:43:20"/>
    <s v="0000-00-00 00:00:00"/>
    <s v="2024-09-10"/>
    <s v="2024-09-10"/>
    <s v="2024-09-12"/>
    <s v="2024-09-13"/>
    <s v="2024-09-13"/>
    <x v="0"/>
    <s v="Toscany"/>
    <s v="39"/>
    <x v="460"/>
    <m/>
    <x v="0"/>
    <n v="25"/>
    <x v="0"/>
    <x v="0"/>
    <x v="0"/>
    <n v="1315000"/>
    <x v="0"/>
    <x v="0"/>
    <x v="0"/>
    <x v="4"/>
  </r>
  <r>
    <x v="852"/>
    <x v="167"/>
    <s v="CUBRIMIENTO"/>
    <x v="0"/>
    <m/>
    <s v="2024-09-09"/>
    <s v="2024-09-09"/>
    <s v="2024-09-10 07:08:43"/>
    <s v="0000-00-00 00:00:00"/>
    <s v="2024-09-10 07:08:49"/>
    <s v="2024-09-11 08:31:23"/>
    <s v="0000-00-00 00:00:00"/>
    <s v="2024-09-10"/>
    <s v="2024-09-10"/>
    <s v="2024-09-12"/>
    <s v="2024-09-16"/>
    <s v="2024-09-16"/>
    <x v="0"/>
    <s v="Toscany"/>
    <s v="11366"/>
    <x v="729"/>
    <m/>
    <x v="0"/>
    <n v="1.7"/>
    <x v="0"/>
    <x v="0"/>
    <x v="0"/>
    <n v="268005"/>
    <x v="0"/>
    <x v="0"/>
    <x v="0"/>
    <x v="4"/>
  </r>
  <r>
    <x v="852"/>
    <x v="167"/>
    <s v="CUBRIMIENTO"/>
    <x v="0"/>
    <m/>
    <s v="2024-09-09"/>
    <s v="2024-09-09"/>
    <s v="2024-09-10 07:08:43"/>
    <s v="0000-00-00 00:00:00"/>
    <s v="2024-09-10 07:08:49"/>
    <s v="2024-09-11 08:31:23"/>
    <s v="0000-00-00 00:00:00"/>
    <s v="2024-09-10"/>
    <s v="2024-09-10"/>
    <s v="2024-09-12"/>
    <s v="2024-09-16"/>
    <s v="2024-09-16"/>
    <x v="0"/>
    <s v="Toscany"/>
    <s v="11454"/>
    <x v="274"/>
    <m/>
    <x v="0"/>
    <n v="1"/>
    <x v="0"/>
    <x v="0"/>
    <x v="0"/>
    <n v="20000"/>
    <x v="0"/>
    <x v="0"/>
    <x v="0"/>
    <x v="4"/>
  </r>
  <r>
    <x v="852"/>
    <x v="167"/>
    <s v="CUBRIMIENTO"/>
    <x v="0"/>
    <m/>
    <s v="2024-09-09"/>
    <s v="2024-09-09"/>
    <s v="2024-09-10 07:08:43"/>
    <s v="0000-00-00 00:00:00"/>
    <s v="2024-09-10 07:08:49"/>
    <s v="2024-09-11 08:31:23"/>
    <s v="0000-00-00 00:00:00"/>
    <s v="2024-09-10"/>
    <s v="2024-09-10"/>
    <s v="2024-09-12"/>
    <s v="2024-09-16"/>
    <s v="2024-09-16"/>
    <x v="0"/>
    <s v="Toscany"/>
    <s v="11455"/>
    <x v="232"/>
    <m/>
    <x v="0"/>
    <n v="1"/>
    <x v="0"/>
    <x v="0"/>
    <x v="0"/>
    <n v="20000"/>
    <x v="0"/>
    <x v="0"/>
    <x v="0"/>
    <x v="4"/>
  </r>
  <r>
    <x v="853"/>
    <x v="603"/>
    <s v="MUEBLES CC CUBRIMIENTOS"/>
    <x v="0"/>
    <m/>
    <s v="2024-09-09"/>
    <s v="2024-09-18"/>
    <s v="2024-09-20 10:25:06"/>
    <s v="0000-00-00 00:00:00"/>
    <s v="2024-09-30 16:59:34"/>
    <s v="2024-09-30 17:00:14"/>
    <s v="2024-12-03 14:19:26"/>
    <s v="2024-09-20"/>
    <s v="2024-09-20"/>
    <s v="2024-10-14"/>
    <s v="2024-10-16"/>
    <s v="2024-10-18"/>
    <x v="1"/>
    <s v="Gerencia"/>
    <s v="11460"/>
    <x v="452"/>
    <s v="FURNISCREEN BEIGE  2M EB4027W G8 625GR"/>
    <x v="0"/>
    <n v="1"/>
    <x v="0"/>
    <x v="0"/>
    <x v="0"/>
    <n v="1090072"/>
    <x v="0"/>
    <x v="2"/>
    <x v="0"/>
    <x v="0"/>
  </r>
  <r>
    <x v="854"/>
    <x v="604"/>
    <s v="CUBRIMIENTO"/>
    <x v="0"/>
    <m/>
    <s v="2024-09-10"/>
    <s v="2024-09-10"/>
    <s v="2024-09-12 15:51:09"/>
    <s v="0000-00-00 00:00:00"/>
    <s v="2024-09-13 09:09:17"/>
    <s v="2024-09-21 11:05:10"/>
    <s v="2024-09-26 12:03:21"/>
    <s v="2024-09-12"/>
    <s v="2024-09-12"/>
    <s v="2024-09-13"/>
    <s v="2024-09-21"/>
    <s v="2024-09-26"/>
    <x v="1"/>
    <s v="Bogota"/>
    <s v="7136"/>
    <x v="441"/>
    <m/>
    <x v="0"/>
    <n v="1"/>
    <x v="0"/>
    <x v="0"/>
    <x v="0"/>
    <n v="150000"/>
    <x v="0"/>
    <x v="1"/>
    <x v="1"/>
    <x v="4"/>
  </r>
  <r>
    <x v="855"/>
    <x v="605"/>
    <s v="CUBRIMIENTO"/>
    <x v="0"/>
    <m/>
    <s v="2024-09-10"/>
    <s v="2024-10-11"/>
    <s v="2024-10-17 10:26:19"/>
    <s v="2024-10-22 14:43:15"/>
    <s v="2024-11-15 10:03:52"/>
    <s v="2024-11-21 18:22:16"/>
    <s v="2024-11-27 11:54:26"/>
    <s v="2024-10-17"/>
    <s v="2024-10-19"/>
    <s v="2024-10-30"/>
    <s v="2024-11-02"/>
    <s v="2024-11-07"/>
    <x v="3"/>
    <s v="Gerencia"/>
    <s v="PLT02"/>
    <x v="174"/>
    <m/>
    <x v="1"/>
    <n v="3"/>
    <x v="0"/>
    <x v="0"/>
    <x v="18"/>
    <n v="958926"/>
    <x v="0"/>
    <x v="0"/>
    <x v="0"/>
    <x v="0"/>
  </r>
  <r>
    <x v="855"/>
    <x v="605"/>
    <s v="CUBRIMIENTO"/>
    <x v="0"/>
    <m/>
    <s v="2024-09-10"/>
    <s v="2024-10-11"/>
    <s v="2024-10-17 10:26:19"/>
    <s v="2024-10-22 14:43:15"/>
    <s v="2024-11-15 10:03:52"/>
    <s v="2024-11-21 18:22:16"/>
    <s v="2024-11-27 11:54:26"/>
    <s v="2024-10-17"/>
    <s v="2024-10-19"/>
    <s v="2024-10-30"/>
    <s v="2024-11-02"/>
    <s v="2024-11-07"/>
    <x v="3"/>
    <s v="Gerencia"/>
    <s v="SERV03"/>
    <x v="9"/>
    <m/>
    <x v="0"/>
    <n v="1"/>
    <x v="0"/>
    <x v="0"/>
    <x v="0"/>
    <n v="350000"/>
    <x v="0"/>
    <x v="1"/>
    <x v="1"/>
    <x v="0"/>
  </r>
  <r>
    <x v="855"/>
    <x v="605"/>
    <s v="CUBRIMIENTO"/>
    <x v="0"/>
    <m/>
    <s v="2024-09-10"/>
    <s v="2024-10-11"/>
    <s v="2024-10-17 10:26:19"/>
    <s v="2024-10-22 14:43:15"/>
    <s v="2024-11-15 10:03:52"/>
    <s v="2024-11-21 18:22:16"/>
    <s v="2024-11-27 11:54:26"/>
    <s v="2024-10-17"/>
    <s v="2024-10-19"/>
    <s v="2024-10-30"/>
    <s v="2024-11-02"/>
    <s v="2024-11-07"/>
    <x v="3"/>
    <s v="Gerencia"/>
    <s v="SOMB03"/>
    <x v="161"/>
    <s v="LONA DICKSON GRIS VETEADO (U406) 1.20M"/>
    <x v="8"/>
    <n v="1"/>
    <x v="195"/>
    <x v="0"/>
    <x v="86"/>
    <n v="5078324"/>
    <x v="0"/>
    <x v="6"/>
    <x v="8"/>
    <x v="0"/>
  </r>
  <r>
    <x v="855"/>
    <x v="605"/>
    <s v="CUBRIMIENTO"/>
    <x v="0"/>
    <m/>
    <s v="2024-09-10"/>
    <s v="2024-10-11"/>
    <s v="2024-10-17 10:26:19"/>
    <s v="2024-10-22 14:43:15"/>
    <s v="2024-11-15 10:03:52"/>
    <s v="2024-11-21 18:22:16"/>
    <s v="2024-11-27 11:54:26"/>
    <s v="2024-10-17"/>
    <s v="2024-10-19"/>
    <s v="2024-10-30"/>
    <s v="2024-11-02"/>
    <s v="2024-11-07"/>
    <x v="3"/>
    <s v="Gerencia"/>
    <s v="TRANSP06"/>
    <x v="59"/>
    <m/>
    <x v="0"/>
    <n v="1"/>
    <x v="0"/>
    <x v="0"/>
    <x v="0"/>
    <n v="150000"/>
    <x v="0"/>
    <x v="1"/>
    <x v="1"/>
    <x v="0"/>
  </r>
  <r>
    <x v="856"/>
    <x v="606"/>
    <s v="CUBRIMIENTO"/>
    <x v="1"/>
    <m/>
    <s v="2024-09-10"/>
    <s v="2024-09-11"/>
    <s v="2024-09-12 11:28:45"/>
    <s v="0000-00-00 00:00:00"/>
    <s v="2024-09-12 11:28:52"/>
    <s v="2024-09-13 09:24:12"/>
    <s v="0000-00-00 00:00:00"/>
    <s v="2024-09-12"/>
    <s v="2024-09-12"/>
    <s v="2024-09-16"/>
    <s v="2024-09-17"/>
    <s v="2024-09-17"/>
    <x v="0"/>
    <s v="Toscany"/>
    <s v="104"/>
    <x v="427"/>
    <m/>
    <x v="0"/>
    <n v="23"/>
    <x v="0"/>
    <x v="0"/>
    <x v="0"/>
    <n v="1209800"/>
    <x v="0"/>
    <x v="0"/>
    <x v="0"/>
    <x v="4"/>
  </r>
  <r>
    <x v="857"/>
    <x v="61"/>
    <s v="MUEBLES CC CUBRIMIENTOS"/>
    <x v="0"/>
    <m/>
    <s v="2024-09-10"/>
    <s v="2024-09-25"/>
    <s v="2024-09-27 09:09:26"/>
    <s v="0000-00-00 00:00:00"/>
    <s v="0000-00-00 00:00:00"/>
    <s v="2024-10-24 13:07:00"/>
    <s v="2024-10-24 15:43:36"/>
    <s v="2024-09-26"/>
    <s v="2024-09-26"/>
    <s v="2024-10-23"/>
    <s v="2024-10-28"/>
    <s v="2024-10-28"/>
    <x v="3"/>
    <s v="Virtual"/>
    <s v="9330"/>
    <x v="540"/>
    <m/>
    <x v="3"/>
    <n v="3"/>
    <x v="0"/>
    <x v="0"/>
    <x v="0"/>
    <n v="0"/>
    <x v="0"/>
    <x v="0"/>
    <x v="0"/>
    <x v="0"/>
  </r>
  <r>
    <x v="857"/>
    <x v="61"/>
    <s v="MUEBLES CC CUBRIMIENTOS"/>
    <x v="0"/>
    <m/>
    <s v="2024-09-10"/>
    <s v="2024-09-25"/>
    <s v="2024-09-27 09:09:26"/>
    <s v="0000-00-00 00:00:00"/>
    <s v="0000-00-00 00:00:00"/>
    <s v="2024-10-24 13:07:00"/>
    <s v="2024-10-24 15:43:36"/>
    <s v="2024-09-26"/>
    <s v="2024-09-26"/>
    <s v="2024-10-23"/>
    <s v="2024-10-28"/>
    <s v="2024-10-28"/>
    <x v="3"/>
    <s v="Virtual"/>
    <s v="REP004"/>
    <x v="730"/>
    <m/>
    <x v="0"/>
    <n v="3"/>
    <x v="0"/>
    <x v="0"/>
    <x v="0"/>
    <n v="0"/>
    <x v="0"/>
    <x v="0"/>
    <x v="0"/>
    <x v="0"/>
  </r>
  <r>
    <x v="858"/>
    <x v="61"/>
    <s v="CUBRIMIENTO"/>
    <x v="0"/>
    <m/>
    <s v="2024-09-10"/>
    <s v="2024-09-10"/>
    <s v="2024-09-10 14:47:27"/>
    <s v="0000-00-00 00:00:00"/>
    <s v="2024-09-10 14:57:33"/>
    <s v="2024-09-12 07:22:33"/>
    <s v="0000-00-00 00:00:00"/>
    <s v="2024-09-12"/>
    <s v="2024-09-12"/>
    <s v="2024-09-13"/>
    <s v="2024-09-18"/>
    <s v="2024-09-18"/>
    <x v="0"/>
    <s v="Virtual"/>
    <s v="19303"/>
    <x v="203"/>
    <m/>
    <x v="0"/>
    <n v="3"/>
    <x v="0"/>
    <x v="0"/>
    <x v="0"/>
    <n v="0"/>
    <x v="0"/>
    <x v="0"/>
    <x v="0"/>
    <x v="4"/>
  </r>
  <r>
    <x v="859"/>
    <x v="607"/>
    <s v="CUBRIMIENTO"/>
    <x v="0"/>
    <m/>
    <s v="2024-09-10"/>
    <s v="2024-09-30"/>
    <s v="2024-10-29 15:05:58"/>
    <s v="2024-12-04 09:40:47"/>
    <s v="2024-12-11 17:48:40"/>
    <s v="2024-12-16 07:59:29"/>
    <s v="2024-12-16 09:30:05"/>
    <s v="2024-11-10"/>
    <s v="2024-11-22"/>
    <s v="2024-12-02"/>
    <s v="2024-12-08"/>
    <s v="2024-12-20"/>
    <x v="3"/>
    <s v="Medellin"/>
    <s v="FLANCHE01"/>
    <x v="51"/>
    <m/>
    <x v="3"/>
    <n v="1"/>
    <x v="3"/>
    <x v="0"/>
    <x v="0"/>
    <n v="953637"/>
    <x v="0"/>
    <x v="0"/>
    <x v="0"/>
    <x v="10"/>
  </r>
  <r>
    <x v="859"/>
    <x v="607"/>
    <s v="CUBRIMIENTO"/>
    <x v="0"/>
    <m/>
    <s v="2024-09-10"/>
    <s v="2024-09-30"/>
    <s v="2024-10-29 15:05:58"/>
    <s v="2024-12-04 09:40:47"/>
    <s v="2024-12-11 17:48:40"/>
    <s v="2024-12-16 07:59:29"/>
    <s v="2024-12-16 09:30:05"/>
    <s v="2024-11-10"/>
    <s v="2024-11-22"/>
    <s v="2024-12-02"/>
    <s v="2024-12-08"/>
    <s v="2024-12-20"/>
    <x v="3"/>
    <s v="Medellin"/>
    <s v="PTEKROM12"/>
    <x v="41"/>
    <s v="LONA PERGOTEX BLACKOUT BLANCA 3 M"/>
    <x v="3"/>
    <n v="1"/>
    <x v="3"/>
    <x v="0"/>
    <x v="2"/>
    <n v="27562205"/>
    <x v="0"/>
    <x v="4"/>
    <x v="4"/>
    <x v="10"/>
  </r>
  <r>
    <x v="859"/>
    <x v="607"/>
    <s v="CUBRIMIENTO"/>
    <x v="0"/>
    <m/>
    <s v="2024-09-10"/>
    <s v="2024-09-30"/>
    <s v="2024-10-29 15:05:58"/>
    <s v="2024-12-04 09:40:47"/>
    <s v="2024-12-11 17:48:40"/>
    <s v="2024-12-16 07:59:29"/>
    <s v="2024-12-16 09:30:05"/>
    <s v="2024-11-10"/>
    <s v="2024-11-22"/>
    <s v="2024-12-02"/>
    <s v="2024-12-08"/>
    <s v="2024-12-20"/>
    <x v="3"/>
    <s v="Medellin"/>
    <s v="SERV03"/>
    <x v="9"/>
    <m/>
    <x v="0"/>
    <n v="1"/>
    <x v="0"/>
    <x v="0"/>
    <x v="0"/>
    <n v="400000"/>
    <x v="0"/>
    <x v="1"/>
    <x v="1"/>
    <x v="10"/>
  </r>
  <r>
    <x v="859"/>
    <x v="607"/>
    <s v="CUBRIMIENTO"/>
    <x v="0"/>
    <m/>
    <s v="2024-09-10"/>
    <s v="2024-09-30"/>
    <s v="2024-10-29 15:05:58"/>
    <s v="2024-12-04 09:40:47"/>
    <s v="2024-12-11 17:48:40"/>
    <s v="2024-12-16 07:59:29"/>
    <s v="2024-12-16 09:30:05"/>
    <s v="2024-11-10"/>
    <s v="2024-11-22"/>
    <s v="2024-12-02"/>
    <s v="2024-12-08"/>
    <s v="2024-12-20"/>
    <x v="3"/>
    <s v="Medellin"/>
    <s v="SPOT20"/>
    <x v="731"/>
    <m/>
    <x v="0"/>
    <n v="1"/>
    <x v="0"/>
    <x v="0"/>
    <x v="0"/>
    <n v="2860900"/>
    <x v="0"/>
    <x v="0"/>
    <x v="0"/>
    <x v="10"/>
  </r>
  <r>
    <x v="859"/>
    <x v="607"/>
    <s v="CUBRIMIENTO"/>
    <x v="0"/>
    <m/>
    <s v="2024-09-10"/>
    <s v="2024-09-30"/>
    <s v="2024-10-29 15:05:58"/>
    <s v="2024-12-04 09:40:47"/>
    <s v="2024-12-11 17:48:40"/>
    <s v="2024-12-16 07:59:29"/>
    <s v="2024-12-16 09:30:05"/>
    <s v="2024-11-10"/>
    <s v="2024-11-22"/>
    <s v="2024-12-02"/>
    <s v="2024-12-08"/>
    <s v="2024-12-20"/>
    <x v="3"/>
    <s v="Medellin"/>
    <s v="TRANSP06"/>
    <x v="59"/>
    <m/>
    <x v="0"/>
    <n v="1"/>
    <x v="0"/>
    <x v="0"/>
    <x v="0"/>
    <n v="560000"/>
    <x v="0"/>
    <x v="1"/>
    <x v="1"/>
    <x v="10"/>
  </r>
  <r>
    <x v="860"/>
    <x v="608"/>
    <s v="MUEBLES CC CUBRIMIENTOS"/>
    <x v="0"/>
    <m/>
    <s v="2024-09-10"/>
    <s v="2024-09-11"/>
    <s v="2024-09-12 15:57:39"/>
    <s v="0000-00-00 00:00:00"/>
    <s v="0000-00-00 00:00:00"/>
    <s v="2024-10-08 16:34:10"/>
    <s v="2024-11-01 13:49:16"/>
    <s v="2024-09-12"/>
    <s v="2024-09-12"/>
    <s v="2024-10-02"/>
    <s v="2024-10-06"/>
    <s v="2024-10-06"/>
    <x v="1"/>
    <s v="Bogota"/>
    <s v="11457"/>
    <x v="486"/>
    <m/>
    <x v="0"/>
    <n v="1"/>
    <x v="0"/>
    <x v="0"/>
    <x v="0"/>
    <n v="4065173"/>
    <x v="0"/>
    <x v="2"/>
    <x v="0"/>
    <x v="0"/>
  </r>
  <r>
    <x v="860"/>
    <x v="608"/>
    <s v="MUEBLES CC CUBRIMIENTOS"/>
    <x v="0"/>
    <m/>
    <s v="2024-09-10"/>
    <s v="2024-09-11"/>
    <s v="2024-09-12 15:57:39"/>
    <s v="0000-00-00 00:00:00"/>
    <s v="0000-00-00 00:00:00"/>
    <s v="2024-10-08 16:34:10"/>
    <s v="2024-11-01 13:49:16"/>
    <s v="2024-09-12"/>
    <s v="2024-09-12"/>
    <s v="2024-10-02"/>
    <s v="2024-10-06"/>
    <s v="2024-10-06"/>
    <x v="1"/>
    <s v="Bogota"/>
    <s v="5121"/>
    <x v="255"/>
    <m/>
    <x v="0"/>
    <n v="8"/>
    <x v="0"/>
    <x v="0"/>
    <x v="0"/>
    <n v="3586432"/>
    <x v="0"/>
    <x v="2"/>
    <x v="0"/>
    <x v="0"/>
  </r>
  <r>
    <x v="860"/>
    <x v="608"/>
    <s v="MUEBLES CC CUBRIMIENTOS"/>
    <x v="0"/>
    <m/>
    <s v="2024-09-10"/>
    <s v="2024-09-11"/>
    <s v="2024-09-12 15:57:39"/>
    <s v="0000-00-00 00:00:00"/>
    <s v="0000-00-00 00:00:00"/>
    <s v="2024-10-08 16:34:10"/>
    <s v="2024-11-01 13:49:16"/>
    <s v="2024-09-12"/>
    <s v="2024-09-12"/>
    <s v="2024-10-02"/>
    <s v="2024-10-06"/>
    <s v="2024-10-06"/>
    <x v="1"/>
    <s v="Bogota"/>
    <s v="SERV08"/>
    <x v="2"/>
    <m/>
    <x v="0"/>
    <n v="1"/>
    <x v="0"/>
    <x v="0"/>
    <x v="0"/>
    <n v="480000"/>
    <x v="0"/>
    <x v="1"/>
    <x v="1"/>
    <x v="0"/>
  </r>
  <r>
    <x v="861"/>
    <x v="609"/>
    <s v="CUBRIMIENTO"/>
    <x v="0"/>
    <m/>
    <s v="2024-09-11"/>
    <s v="2024-09-11"/>
    <s v="2024-09-11 16:59:22"/>
    <s v="0000-00-00 00:00:00"/>
    <s v="2024-09-11 16:59:30"/>
    <s v="2024-09-13 09:22:00"/>
    <s v="0000-00-00 00:00:00"/>
    <s v="2024-09-12"/>
    <s v="2024-09-12"/>
    <s v="2024-09-16"/>
    <s v="2024-09-17"/>
    <s v="2024-09-17"/>
    <x v="0"/>
    <s v="Toscany"/>
    <s v="11435"/>
    <x v="229"/>
    <m/>
    <x v="0"/>
    <n v="3"/>
    <x v="0"/>
    <x v="0"/>
    <x v="0"/>
    <n v="201681"/>
    <x v="0"/>
    <x v="0"/>
    <x v="0"/>
    <x v="4"/>
  </r>
  <r>
    <x v="862"/>
    <x v="610"/>
    <s v="CUBRIMIENTO"/>
    <x v="0"/>
    <m/>
    <s v="2024-09-11"/>
    <s v="2024-09-13"/>
    <s v="2024-09-13 15:27:04"/>
    <s v="0000-00-00 00:00:00"/>
    <s v="2024-09-13 15:27:10"/>
    <s v="2024-09-13 18:28:32"/>
    <s v="0000-00-00 00:00:00"/>
    <s v="2024-09-16"/>
    <s v="2024-09-16"/>
    <s v="2024-09-18"/>
    <s v="2024-09-19"/>
    <s v="2024-09-19"/>
    <x v="0"/>
    <s v="Toscany"/>
    <s v="55013"/>
    <x v="732"/>
    <m/>
    <x v="0"/>
    <n v="12"/>
    <x v="0"/>
    <x v="0"/>
    <x v="0"/>
    <n v="631200"/>
    <x v="0"/>
    <x v="0"/>
    <x v="0"/>
    <x v="4"/>
  </r>
  <r>
    <x v="863"/>
    <x v="565"/>
    <s v="MUEBLES"/>
    <x v="0"/>
    <m/>
    <s v="2024-09-11"/>
    <s v="2024-09-11"/>
    <s v="2024-09-13 08:19:00"/>
    <s v="0000-00-00 00:00:00"/>
    <s v="0000-00-00 00:00:00"/>
    <s v="2024-09-13 12:02:54"/>
    <s v="0000-00-00 00:00:00"/>
    <s v="2024-09-12"/>
    <s v="2024-09-12"/>
    <s v="2024-09-13"/>
    <s v="2024-09-19"/>
    <s v="2024-09-13"/>
    <x v="7"/>
    <s v="Bogota"/>
    <s v="100196"/>
    <x v="218"/>
    <m/>
    <x v="0"/>
    <n v="1"/>
    <x v="0"/>
    <x v="0"/>
    <x v="0"/>
    <n v="198000"/>
    <x v="0"/>
    <x v="0"/>
    <x v="0"/>
    <x v="4"/>
  </r>
  <r>
    <x v="864"/>
    <x v="611"/>
    <s v="MUEBLES CC CUBRIMIENTOS"/>
    <x v="0"/>
    <m/>
    <s v="2024-09-11"/>
    <s v="2024-09-27"/>
    <s v="2024-09-28 14:46:26"/>
    <s v="0000-00-00 00:00:00"/>
    <s v="2024-10-15 00:16:27"/>
    <s v="2024-10-15 14:39:56"/>
    <s v="0000-00-00 00:00:00"/>
    <s v="2024-10-01"/>
    <s v="2024-10-01"/>
    <s v="2024-10-15"/>
    <s v="2024-10-18"/>
    <s v="2024-11-09"/>
    <x v="3"/>
    <s v="Bogota"/>
    <s v="REP043"/>
    <x v="188"/>
    <m/>
    <x v="0"/>
    <n v="1"/>
    <x v="0"/>
    <x v="0"/>
    <x v="0"/>
    <n v="475000"/>
    <x v="0"/>
    <x v="0"/>
    <x v="0"/>
    <x v="0"/>
  </r>
  <r>
    <x v="865"/>
    <x v="612"/>
    <s v="MUEBLES CC CUBRIMIENTOS"/>
    <x v="0"/>
    <m/>
    <s v="2024-09-11"/>
    <s v="2024-09-19"/>
    <s v="2024-09-21 12:06:34"/>
    <s v="0000-00-00 00:00:00"/>
    <s v="2024-11-21 13:18:43"/>
    <s v="2024-11-21 13:18:50"/>
    <s v="2024-12-02 08:14:11"/>
    <s v="2024-09-23"/>
    <s v="2024-09-23"/>
    <s v="2024-10-15"/>
    <s v="2024-10-17"/>
    <s v="2024-10-21"/>
    <x v="1"/>
    <s v="Medellin"/>
    <s v="100231"/>
    <x v="79"/>
    <s v="LONA DICKSON NEGRO FONDO ENT REF:6028"/>
    <x v="4"/>
    <n v="2"/>
    <x v="0"/>
    <x v="0"/>
    <x v="0"/>
    <n v="5632806"/>
    <x v="0"/>
    <x v="2"/>
    <x v="0"/>
    <x v="0"/>
  </r>
  <r>
    <x v="865"/>
    <x v="612"/>
    <s v="MUEBLES CC CUBRIMIENTOS"/>
    <x v="0"/>
    <m/>
    <s v="2024-09-11"/>
    <s v="2024-09-19"/>
    <s v="2024-09-21 12:06:34"/>
    <s v="0000-00-00 00:00:00"/>
    <s v="2024-11-21 13:18:43"/>
    <s v="2024-11-21 13:18:50"/>
    <s v="2024-12-02 08:14:11"/>
    <s v="2024-09-23"/>
    <s v="2024-09-23"/>
    <s v="2024-10-15"/>
    <s v="2024-10-17"/>
    <s v="2024-10-21"/>
    <x v="1"/>
    <s v="Medellin"/>
    <s v="100233"/>
    <x v="80"/>
    <s v="LONA DICKSON NEGRO FONDO ENT REF:6028"/>
    <x v="4"/>
    <n v="1"/>
    <x v="0"/>
    <x v="0"/>
    <x v="0"/>
    <n v="4765847"/>
    <x v="0"/>
    <x v="2"/>
    <x v="0"/>
    <x v="0"/>
  </r>
  <r>
    <x v="865"/>
    <x v="612"/>
    <s v="MUEBLES CC CUBRIMIENTOS"/>
    <x v="0"/>
    <m/>
    <s v="2024-09-11"/>
    <s v="2024-09-19"/>
    <s v="2024-09-21 12:06:34"/>
    <s v="0000-00-00 00:00:00"/>
    <s v="2024-11-21 13:18:43"/>
    <s v="2024-11-21 13:18:50"/>
    <s v="2024-12-02 08:14:11"/>
    <s v="2024-09-23"/>
    <s v="2024-09-23"/>
    <s v="2024-10-15"/>
    <s v="2024-10-17"/>
    <s v="2024-10-21"/>
    <x v="1"/>
    <s v="Medellin"/>
    <s v="11457"/>
    <x v="486"/>
    <m/>
    <x v="4"/>
    <n v="1"/>
    <x v="0"/>
    <x v="0"/>
    <x v="0"/>
    <n v="3613487"/>
    <x v="0"/>
    <x v="2"/>
    <x v="0"/>
    <x v="0"/>
  </r>
  <r>
    <x v="865"/>
    <x v="612"/>
    <s v="MUEBLES CC CUBRIMIENTOS"/>
    <x v="0"/>
    <m/>
    <s v="2024-09-11"/>
    <s v="2024-09-19"/>
    <s v="2024-09-21 12:06:34"/>
    <s v="0000-00-00 00:00:00"/>
    <s v="2024-11-21 13:18:43"/>
    <s v="2024-11-21 13:18:50"/>
    <s v="2024-12-02 08:14:11"/>
    <s v="2024-09-23"/>
    <s v="2024-09-23"/>
    <s v="2024-10-15"/>
    <s v="2024-10-17"/>
    <s v="2024-10-21"/>
    <x v="1"/>
    <s v="Medellin"/>
    <s v="13672"/>
    <x v="46"/>
    <s v="FURNISCREEN NEGRO 2M EB4027W G8 625GR"/>
    <x v="0"/>
    <n v="2"/>
    <x v="0"/>
    <x v="0"/>
    <x v="0"/>
    <n v="3024014"/>
    <x v="0"/>
    <x v="2"/>
    <x v="0"/>
    <x v="0"/>
  </r>
  <r>
    <x v="865"/>
    <x v="612"/>
    <s v="MUEBLES CC CUBRIMIENTOS"/>
    <x v="0"/>
    <m/>
    <s v="2024-09-11"/>
    <s v="2024-09-19"/>
    <s v="2024-09-21 12:06:34"/>
    <s v="0000-00-00 00:00:00"/>
    <s v="2024-11-21 13:18:43"/>
    <s v="2024-11-21 13:18:50"/>
    <s v="2024-12-02 08:14:11"/>
    <s v="2024-09-23"/>
    <s v="2024-09-23"/>
    <s v="2024-10-15"/>
    <s v="2024-10-17"/>
    <s v="2024-10-21"/>
    <x v="1"/>
    <s v="Medellin"/>
    <s v="14781"/>
    <x v="490"/>
    <m/>
    <x v="4"/>
    <n v="1"/>
    <x v="0"/>
    <x v="0"/>
    <x v="0"/>
    <n v="609935"/>
    <x v="0"/>
    <x v="2"/>
    <x v="0"/>
    <x v="0"/>
  </r>
  <r>
    <x v="865"/>
    <x v="612"/>
    <s v="MUEBLES CC CUBRIMIENTOS"/>
    <x v="0"/>
    <m/>
    <s v="2024-09-11"/>
    <s v="2024-09-19"/>
    <s v="2024-09-21 12:06:34"/>
    <s v="0000-00-00 00:00:00"/>
    <s v="2024-11-21 13:18:43"/>
    <s v="2024-11-21 13:18:50"/>
    <s v="2024-12-02 08:14:11"/>
    <s v="2024-09-23"/>
    <s v="2024-09-23"/>
    <s v="2024-10-15"/>
    <s v="2024-10-17"/>
    <s v="2024-10-21"/>
    <x v="1"/>
    <s v="Medellin"/>
    <s v="9499"/>
    <x v="733"/>
    <s v="No Aplica"/>
    <x v="4"/>
    <n v="2"/>
    <x v="0"/>
    <x v="0"/>
    <x v="0"/>
    <n v="2064280"/>
    <x v="0"/>
    <x v="0"/>
    <x v="0"/>
    <x v="0"/>
  </r>
  <r>
    <x v="865"/>
    <x v="612"/>
    <s v="MUEBLES CC CUBRIMIENTOS"/>
    <x v="0"/>
    <m/>
    <s v="2024-09-11"/>
    <s v="2024-09-19"/>
    <s v="2024-09-21 12:06:34"/>
    <s v="0000-00-00 00:00:00"/>
    <s v="2024-11-21 13:18:43"/>
    <s v="2024-11-21 13:18:50"/>
    <s v="2024-12-02 08:14:11"/>
    <s v="2024-09-23"/>
    <s v="2024-09-23"/>
    <s v="2024-10-15"/>
    <s v="2024-10-17"/>
    <s v="2024-10-21"/>
    <x v="1"/>
    <s v="Medellin"/>
    <s v="9595"/>
    <x v="734"/>
    <m/>
    <x v="4"/>
    <n v="2"/>
    <x v="0"/>
    <x v="0"/>
    <x v="0"/>
    <n v="1465956"/>
    <x v="0"/>
    <x v="0"/>
    <x v="0"/>
    <x v="0"/>
  </r>
  <r>
    <x v="865"/>
    <x v="612"/>
    <s v="MUEBLES CC CUBRIMIENTOS"/>
    <x v="0"/>
    <m/>
    <s v="2024-09-11"/>
    <s v="2024-09-19"/>
    <s v="2024-09-21 12:06:34"/>
    <s v="0000-00-00 00:00:00"/>
    <s v="2024-11-21 13:18:43"/>
    <s v="2024-11-21 13:18:50"/>
    <s v="2024-12-02 08:14:11"/>
    <s v="2024-09-23"/>
    <s v="2024-09-23"/>
    <s v="2024-10-15"/>
    <s v="2024-10-17"/>
    <s v="2024-10-21"/>
    <x v="1"/>
    <s v="Medellin"/>
    <s v="9671"/>
    <x v="497"/>
    <m/>
    <x v="4"/>
    <n v="1"/>
    <x v="0"/>
    <x v="0"/>
    <x v="0"/>
    <n v="1365135"/>
    <x v="0"/>
    <x v="2"/>
    <x v="0"/>
    <x v="0"/>
  </r>
  <r>
    <x v="865"/>
    <x v="612"/>
    <s v="MUEBLES CC CUBRIMIENTOS"/>
    <x v="0"/>
    <m/>
    <s v="2024-09-11"/>
    <s v="2024-09-19"/>
    <s v="2024-09-21 12:06:34"/>
    <s v="0000-00-00 00:00:00"/>
    <s v="2024-11-21 13:18:43"/>
    <s v="2024-11-21 13:18:50"/>
    <s v="2024-12-02 08:14:11"/>
    <s v="2024-09-23"/>
    <s v="2024-09-23"/>
    <s v="2024-10-15"/>
    <s v="2024-10-17"/>
    <s v="2024-10-21"/>
    <x v="1"/>
    <s v="Medellin"/>
    <s v="TRANSP12"/>
    <x v="118"/>
    <m/>
    <x v="0"/>
    <n v="1"/>
    <x v="0"/>
    <x v="0"/>
    <x v="0"/>
    <n v="300000"/>
    <x v="0"/>
    <x v="1"/>
    <x v="1"/>
    <x v="0"/>
  </r>
  <r>
    <x v="866"/>
    <x v="613"/>
    <s v="MUEBLES CC CUBRIMIENTOS"/>
    <x v="0"/>
    <m/>
    <s v="2024-09-12"/>
    <s v="2024-10-17"/>
    <s v="2024-10-22 15:22:59"/>
    <s v="0000-00-00 00:00:00"/>
    <s v="2024-11-05 14:04:18"/>
    <s v="2024-11-21 12:51:02"/>
    <s v="0000-00-00 00:00:00"/>
    <s v="2024-10-21"/>
    <s v="2024-10-21"/>
    <s v="2024-11-04"/>
    <s v="2024-11-13"/>
    <s v="2024-12-05"/>
    <x v="3"/>
    <s v="Barranquilla"/>
    <s v="101748"/>
    <x v="735"/>
    <m/>
    <x v="0"/>
    <n v="4"/>
    <x v="0"/>
    <x v="0"/>
    <x v="0"/>
    <n v="3380"/>
    <x v="0"/>
    <x v="0"/>
    <x v="0"/>
    <x v="3"/>
  </r>
  <r>
    <x v="866"/>
    <x v="613"/>
    <s v="MUEBLES CC CUBRIMIENTOS"/>
    <x v="0"/>
    <m/>
    <s v="2024-09-12"/>
    <s v="2024-10-17"/>
    <s v="2024-10-22 15:22:59"/>
    <s v="0000-00-00 00:00:00"/>
    <s v="2024-11-05 14:04:18"/>
    <s v="2024-11-21 12:51:02"/>
    <s v="0000-00-00 00:00:00"/>
    <s v="2024-10-21"/>
    <s v="2024-10-21"/>
    <s v="2024-11-04"/>
    <s v="2024-11-13"/>
    <s v="2024-12-05"/>
    <x v="3"/>
    <s v="Barranquilla"/>
    <s v="101761"/>
    <x v="736"/>
    <m/>
    <x v="0"/>
    <n v="4"/>
    <x v="0"/>
    <x v="0"/>
    <x v="0"/>
    <n v="26752"/>
    <x v="0"/>
    <x v="0"/>
    <x v="0"/>
    <x v="3"/>
  </r>
  <r>
    <x v="866"/>
    <x v="613"/>
    <s v="MUEBLES CC CUBRIMIENTOS"/>
    <x v="0"/>
    <m/>
    <s v="2024-09-12"/>
    <s v="2024-10-17"/>
    <s v="2024-10-22 15:22:59"/>
    <s v="0000-00-00 00:00:00"/>
    <s v="2024-11-05 14:04:18"/>
    <s v="2024-11-21 12:51:02"/>
    <s v="0000-00-00 00:00:00"/>
    <s v="2024-10-21"/>
    <s v="2024-10-21"/>
    <s v="2024-11-04"/>
    <s v="2024-11-13"/>
    <s v="2024-12-05"/>
    <x v="3"/>
    <s v="Barranquilla"/>
    <s v="10803"/>
    <x v="737"/>
    <m/>
    <x v="0"/>
    <n v="4"/>
    <x v="0"/>
    <x v="0"/>
    <x v="0"/>
    <n v="13376"/>
    <x v="0"/>
    <x v="0"/>
    <x v="0"/>
    <x v="3"/>
  </r>
  <r>
    <x v="866"/>
    <x v="613"/>
    <s v="MUEBLES CC CUBRIMIENTOS"/>
    <x v="0"/>
    <m/>
    <s v="2024-09-12"/>
    <s v="2024-10-17"/>
    <s v="2024-10-22 15:22:59"/>
    <s v="0000-00-00 00:00:00"/>
    <s v="2024-11-05 14:04:18"/>
    <s v="2024-11-21 12:51:02"/>
    <s v="0000-00-00 00:00:00"/>
    <s v="2024-10-21"/>
    <s v="2024-10-21"/>
    <s v="2024-11-04"/>
    <s v="2024-11-13"/>
    <s v="2024-12-05"/>
    <x v="3"/>
    <s v="Barranquilla"/>
    <s v="10804"/>
    <x v="738"/>
    <m/>
    <x v="0"/>
    <n v="4"/>
    <x v="0"/>
    <x v="0"/>
    <x v="0"/>
    <n v="12108"/>
    <x v="0"/>
    <x v="0"/>
    <x v="0"/>
    <x v="3"/>
  </r>
  <r>
    <x v="866"/>
    <x v="613"/>
    <s v="MUEBLES CC CUBRIMIENTOS"/>
    <x v="0"/>
    <m/>
    <s v="2024-09-12"/>
    <s v="2024-10-17"/>
    <s v="2024-10-22 15:22:59"/>
    <s v="0000-00-00 00:00:00"/>
    <s v="2024-11-05 14:04:18"/>
    <s v="2024-11-21 12:51:02"/>
    <s v="0000-00-00 00:00:00"/>
    <s v="2024-10-21"/>
    <s v="2024-10-21"/>
    <s v="2024-11-04"/>
    <s v="2024-11-13"/>
    <s v="2024-12-05"/>
    <x v="3"/>
    <s v="Barranquilla"/>
    <s v="10814"/>
    <x v="739"/>
    <m/>
    <x v="0"/>
    <n v="4"/>
    <x v="0"/>
    <x v="0"/>
    <x v="0"/>
    <n v="18304"/>
    <x v="0"/>
    <x v="0"/>
    <x v="0"/>
    <x v="3"/>
  </r>
  <r>
    <x v="866"/>
    <x v="613"/>
    <s v="MUEBLES CC CUBRIMIENTOS"/>
    <x v="0"/>
    <m/>
    <s v="2024-09-12"/>
    <s v="2024-10-17"/>
    <s v="2024-10-22 15:22:59"/>
    <s v="0000-00-00 00:00:00"/>
    <s v="2024-11-05 14:04:18"/>
    <s v="2024-11-21 12:51:02"/>
    <s v="0000-00-00 00:00:00"/>
    <s v="2024-10-21"/>
    <s v="2024-10-21"/>
    <s v="2024-11-04"/>
    <s v="2024-11-13"/>
    <s v="2024-12-05"/>
    <x v="3"/>
    <s v="Barranquilla"/>
    <s v="11007"/>
    <x v="740"/>
    <m/>
    <x v="0"/>
    <n v="2"/>
    <x v="0"/>
    <x v="0"/>
    <x v="0"/>
    <n v="282"/>
    <x v="0"/>
    <x v="0"/>
    <x v="0"/>
    <x v="3"/>
  </r>
  <r>
    <x v="866"/>
    <x v="613"/>
    <s v="MUEBLES CC CUBRIMIENTOS"/>
    <x v="0"/>
    <m/>
    <s v="2024-09-12"/>
    <s v="2024-10-17"/>
    <s v="2024-10-22 15:22:59"/>
    <s v="0000-00-00 00:00:00"/>
    <s v="2024-11-05 14:04:18"/>
    <s v="2024-11-21 12:51:02"/>
    <s v="0000-00-00 00:00:00"/>
    <s v="2024-10-21"/>
    <s v="2024-10-21"/>
    <s v="2024-11-04"/>
    <s v="2024-11-13"/>
    <s v="2024-12-05"/>
    <x v="3"/>
    <s v="Barranquilla"/>
    <s v="17804"/>
    <x v="266"/>
    <m/>
    <x v="0"/>
    <n v="4"/>
    <x v="0"/>
    <x v="0"/>
    <x v="0"/>
    <n v="15996"/>
    <x v="0"/>
    <x v="0"/>
    <x v="0"/>
    <x v="3"/>
  </r>
  <r>
    <x v="866"/>
    <x v="613"/>
    <s v="MUEBLES CC CUBRIMIENTOS"/>
    <x v="0"/>
    <m/>
    <s v="2024-09-12"/>
    <s v="2024-10-17"/>
    <s v="2024-10-22 15:22:59"/>
    <s v="0000-00-00 00:00:00"/>
    <s v="2024-11-05 14:04:18"/>
    <s v="2024-11-21 12:51:02"/>
    <s v="0000-00-00 00:00:00"/>
    <s v="2024-10-21"/>
    <s v="2024-10-21"/>
    <s v="2024-11-04"/>
    <s v="2024-11-13"/>
    <s v="2024-12-05"/>
    <x v="3"/>
    <s v="Barranquilla"/>
    <s v="19303"/>
    <x v="203"/>
    <m/>
    <x v="0"/>
    <n v="1"/>
    <x v="0"/>
    <x v="0"/>
    <x v="0"/>
    <n v="177111"/>
    <x v="0"/>
    <x v="0"/>
    <x v="0"/>
    <x v="3"/>
  </r>
  <r>
    <x v="866"/>
    <x v="613"/>
    <s v="MUEBLES CC CUBRIMIENTOS"/>
    <x v="0"/>
    <m/>
    <s v="2024-09-12"/>
    <s v="2024-10-17"/>
    <s v="2024-10-22 15:22:59"/>
    <s v="0000-00-00 00:00:00"/>
    <s v="2024-11-05 14:04:18"/>
    <s v="2024-11-21 12:51:02"/>
    <s v="0000-00-00 00:00:00"/>
    <s v="2024-10-21"/>
    <s v="2024-10-21"/>
    <s v="2024-11-04"/>
    <s v="2024-11-13"/>
    <s v="2024-12-05"/>
    <x v="3"/>
    <s v="Barranquilla"/>
    <s v="310"/>
    <x v="741"/>
    <m/>
    <x v="0"/>
    <n v="37"/>
    <x v="0"/>
    <x v="0"/>
    <x v="0"/>
    <n v="158878"/>
    <x v="0"/>
    <x v="0"/>
    <x v="0"/>
    <x v="3"/>
  </r>
  <r>
    <x v="866"/>
    <x v="613"/>
    <s v="MUEBLES CC CUBRIMIENTOS"/>
    <x v="0"/>
    <m/>
    <s v="2024-09-12"/>
    <s v="2024-10-17"/>
    <s v="2024-10-22 15:22:59"/>
    <s v="0000-00-00 00:00:00"/>
    <s v="2024-11-05 14:04:18"/>
    <s v="2024-11-21 12:51:02"/>
    <s v="0000-00-00 00:00:00"/>
    <s v="2024-10-21"/>
    <s v="2024-10-21"/>
    <s v="2024-11-04"/>
    <s v="2024-11-13"/>
    <s v="2024-12-05"/>
    <x v="3"/>
    <s v="Barranquilla"/>
    <s v="5577"/>
    <x v="742"/>
    <m/>
    <x v="0"/>
    <n v="1"/>
    <x v="0"/>
    <x v="0"/>
    <x v="0"/>
    <n v="598"/>
    <x v="0"/>
    <x v="0"/>
    <x v="0"/>
    <x v="3"/>
  </r>
  <r>
    <x v="866"/>
    <x v="613"/>
    <s v="MUEBLES CC CUBRIMIENTOS"/>
    <x v="0"/>
    <m/>
    <s v="2024-09-12"/>
    <s v="2024-10-17"/>
    <s v="2024-10-22 15:22:59"/>
    <s v="0000-00-00 00:00:00"/>
    <s v="2024-11-05 14:04:18"/>
    <s v="2024-11-21 12:51:02"/>
    <s v="0000-00-00 00:00:00"/>
    <s v="2024-10-21"/>
    <s v="2024-10-21"/>
    <s v="2024-11-04"/>
    <s v="2024-11-13"/>
    <s v="2024-12-05"/>
    <x v="3"/>
    <s v="Barranquilla"/>
    <s v="6601"/>
    <x v="743"/>
    <m/>
    <x v="0"/>
    <n v="40"/>
    <x v="0"/>
    <x v="0"/>
    <x v="0"/>
    <n v="12680"/>
    <x v="0"/>
    <x v="0"/>
    <x v="0"/>
    <x v="3"/>
  </r>
  <r>
    <x v="866"/>
    <x v="613"/>
    <s v="MUEBLES CC CUBRIMIENTOS"/>
    <x v="0"/>
    <m/>
    <s v="2024-09-12"/>
    <s v="2024-10-17"/>
    <s v="2024-10-22 15:22:59"/>
    <s v="0000-00-00 00:00:00"/>
    <s v="2024-11-05 14:04:18"/>
    <s v="2024-11-21 12:51:02"/>
    <s v="0000-00-00 00:00:00"/>
    <s v="2024-10-21"/>
    <s v="2024-10-21"/>
    <s v="2024-11-04"/>
    <s v="2024-11-13"/>
    <s v="2024-12-05"/>
    <x v="3"/>
    <s v="Barranquilla"/>
    <s v="7848"/>
    <x v="744"/>
    <m/>
    <x v="0"/>
    <n v="2"/>
    <x v="0"/>
    <x v="0"/>
    <x v="0"/>
    <n v="2464"/>
    <x v="0"/>
    <x v="0"/>
    <x v="0"/>
    <x v="3"/>
  </r>
  <r>
    <x v="866"/>
    <x v="613"/>
    <s v="MUEBLES CC CUBRIMIENTOS"/>
    <x v="0"/>
    <m/>
    <s v="2024-09-12"/>
    <s v="2024-10-17"/>
    <s v="2024-10-22 15:22:59"/>
    <s v="0000-00-00 00:00:00"/>
    <s v="2024-11-05 14:04:18"/>
    <s v="2024-11-21 12:51:02"/>
    <s v="0000-00-00 00:00:00"/>
    <s v="2024-10-21"/>
    <s v="2024-10-21"/>
    <s v="2024-11-04"/>
    <s v="2024-11-13"/>
    <s v="2024-12-05"/>
    <x v="3"/>
    <s v="Barranquilla"/>
    <s v="PFX007"/>
    <x v="745"/>
    <m/>
    <x v="0"/>
    <n v="2"/>
    <x v="0"/>
    <x v="0"/>
    <x v="0"/>
    <n v="253440"/>
    <x v="0"/>
    <x v="0"/>
    <x v="0"/>
    <x v="3"/>
  </r>
  <r>
    <x v="866"/>
    <x v="613"/>
    <s v="MUEBLES CC CUBRIMIENTOS"/>
    <x v="0"/>
    <m/>
    <s v="2024-09-12"/>
    <s v="2024-10-17"/>
    <s v="2024-10-22 15:22:59"/>
    <s v="0000-00-00 00:00:00"/>
    <s v="2024-11-05 14:04:18"/>
    <s v="2024-11-21 12:51:02"/>
    <s v="0000-00-00 00:00:00"/>
    <s v="2024-10-21"/>
    <s v="2024-10-21"/>
    <s v="2024-11-04"/>
    <s v="2024-11-13"/>
    <s v="2024-12-05"/>
    <x v="3"/>
    <s v="Barranquilla"/>
    <s v="PFX008"/>
    <x v="746"/>
    <m/>
    <x v="0"/>
    <n v="1"/>
    <x v="0"/>
    <x v="0"/>
    <x v="0"/>
    <n v="169400"/>
    <x v="0"/>
    <x v="0"/>
    <x v="0"/>
    <x v="3"/>
  </r>
  <r>
    <x v="866"/>
    <x v="613"/>
    <s v="MUEBLES CC CUBRIMIENTOS"/>
    <x v="0"/>
    <m/>
    <s v="2024-09-12"/>
    <s v="2024-10-17"/>
    <s v="2024-10-22 15:22:59"/>
    <s v="0000-00-00 00:00:00"/>
    <s v="2024-11-05 14:04:18"/>
    <s v="2024-11-21 12:51:02"/>
    <s v="0000-00-00 00:00:00"/>
    <s v="2024-10-21"/>
    <s v="2024-10-21"/>
    <s v="2024-11-04"/>
    <s v="2024-11-13"/>
    <s v="2024-12-05"/>
    <x v="3"/>
    <s v="Barranquilla"/>
    <s v="PFX009"/>
    <x v="747"/>
    <m/>
    <x v="0"/>
    <n v="2"/>
    <x v="0"/>
    <x v="0"/>
    <x v="0"/>
    <n v="101200"/>
    <x v="0"/>
    <x v="0"/>
    <x v="0"/>
    <x v="3"/>
  </r>
  <r>
    <x v="866"/>
    <x v="613"/>
    <s v="MUEBLES CC CUBRIMIENTOS"/>
    <x v="0"/>
    <m/>
    <s v="2024-09-12"/>
    <s v="2024-10-17"/>
    <s v="2024-10-22 15:22:59"/>
    <s v="0000-00-00 00:00:00"/>
    <s v="2024-11-05 14:04:18"/>
    <s v="2024-11-21 12:51:02"/>
    <s v="0000-00-00 00:00:00"/>
    <s v="2024-10-21"/>
    <s v="2024-10-21"/>
    <s v="2024-11-04"/>
    <s v="2024-11-13"/>
    <s v="2024-12-05"/>
    <x v="3"/>
    <s v="Barranquilla"/>
    <s v="REP035"/>
    <x v="45"/>
    <m/>
    <x v="0"/>
    <n v="1"/>
    <x v="0"/>
    <x v="0"/>
    <x v="0"/>
    <n v="650000"/>
    <x v="0"/>
    <x v="0"/>
    <x v="0"/>
    <x v="3"/>
  </r>
  <r>
    <x v="866"/>
    <x v="613"/>
    <s v="MUEBLES CC CUBRIMIENTOS"/>
    <x v="0"/>
    <m/>
    <s v="2024-09-12"/>
    <s v="2024-10-17"/>
    <s v="2024-10-22 15:22:59"/>
    <s v="0000-00-00 00:00:00"/>
    <s v="2024-11-05 14:04:18"/>
    <s v="2024-11-21 12:51:02"/>
    <s v="0000-00-00 00:00:00"/>
    <s v="2024-10-21"/>
    <s v="2024-10-21"/>
    <s v="2024-11-04"/>
    <s v="2024-11-13"/>
    <s v="2024-12-05"/>
    <x v="3"/>
    <s v="Barranquilla"/>
    <s v="REP036"/>
    <x v="72"/>
    <m/>
    <x v="0"/>
    <n v="1"/>
    <x v="0"/>
    <x v="0"/>
    <x v="0"/>
    <n v="450000"/>
    <x v="0"/>
    <x v="0"/>
    <x v="0"/>
    <x v="3"/>
  </r>
  <r>
    <x v="867"/>
    <x v="614"/>
    <s v="CUBRIMIENTO"/>
    <x v="0"/>
    <m/>
    <s v="2024-09-12"/>
    <s v="2024-09-17"/>
    <s v="2024-09-17 11:38:23"/>
    <s v="0000-00-00 00:00:00"/>
    <s v="2024-09-17 16:44:50"/>
    <s v="2024-09-17 16:45:00"/>
    <s v="2024-10-10 08:42:14"/>
    <s v="2024-09-19"/>
    <s v="2024-09-19"/>
    <s v="2024-09-20"/>
    <s v="2024-09-24"/>
    <s v="2024-09-26"/>
    <x v="3"/>
    <s v="Medellin"/>
    <s v="SERV03"/>
    <x v="9"/>
    <m/>
    <x v="0"/>
    <n v="1"/>
    <x v="0"/>
    <x v="0"/>
    <x v="0"/>
    <n v="80000"/>
    <x v="0"/>
    <x v="1"/>
    <x v="1"/>
    <x v="4"/>
  </r>
  <r>
    <x v="867"/>
    <x v="614"/>
    <s v="CUBRIMIENTO"/>
    <x v="0"/>
    <m/>
    <s v="2024-09-12"/>
    <s v="2024-09-17"/>
    <s v="2024-09-17 11:38:23"/>
    <s v="0000-00-00 00:00:00"/>
    <s v="2024-09-17 16:44:50"/>
    <s v="2024-09-17 16:45:00"/>
    <s v="2024-10-10 08:42:14"/>
    <s v="2024-09-19"/>
    <s v="2024-09-19"/>
    <s v="2024-09-20"/>
    <s v="2024-09-24"/>
    <s v="2024-09-26"/>
    <x v="3"/>
    <s v="Medellin"/>
    <s v="TRANSP06"/>
    <x v="59"/>
    <m/>
    <x v="0"/>
    <n v="1"/>
    <x v="0"/>
    <x v="0"/>
    <x v="0"/>
    <n v="140000"/>
    <x v="0"/>
    <x v="1"/>
    <x v="1"/>
    <x v="4"/>
  </r>
  <r>
    <x v="868"/>
    <x v="615"/>
    <s v="MUEBLES CC CUBRIMIENTOS"/>
    <x v="0"/>
    <m/>
    <s v="2024-09-12"/>
    <s v="2024-09-19"/>
    <s v="2024-09-21 12:02:10"/>
    <s v="0000-00-00 00:00:00"/>
    <s v="2024-09-30 16:57:49"/>
    <s v="2024-09-30 16:58:16"/>
    <s v="2024-10-29 10:26:42"/>
    <s v="2024-09-23"/>
    <s v="2024-09-23"/>
    <s v="2024-10-15"/>
    <s v="2024-10-17"/>
    <s v="2024-10-21"/>
    <x v="1"/>
    <s v="Virtual"/>
    <s v="7894"/>
    <x v="345"/>
    <s v="FURNISCREEN BEIGE  2M EB4027W G8 625GR"/>
    <x v="4"/>
    <n v="2"/>
    <x v="0"/>
    <x v="0"/>
    <x v="0"/>
    <n v="4251450"/>
    <x v="0"/>
    <x v="2"/>
    <x v="0"/>
    <x v="0"/>
  </r>
  <r>
    <x v="868"/>
    <x v="615"/>
    <s v="MUEBLES CC CUBRIMIENTOS"/>
    <x v="0"/>
    <m/>
    <s v="2024-09-12"/>
    <s v="2024-09-19"/>
    <s v="2024-09-21 12:02:10"/>
    <s v="0000-00-00 00:00:00"/>
    <s v="2024-09-30 16:57:49"/>
    <s v="2024-09-30 16:58:16"/>
    <s v="2024-10-29 10:26:42"/>
    <s v="2024-09-23"/>
    <s v="2024-09-23"/>
    <s v="2024-10-15"/>
    <s v="2024-10-17"/>
    <s v="2024-10-21"/>
    <x v="1"/>
    <s v="Virtual"/>
    <s v="9177"/>
    <x v="748"/>
    <m/>
    <x v="4"/>
    <n v="1"/>
    <x v="0"/>
    <x v="0"/>
    <x v="0"/>
    <n v="800000"/>
    <x v="0"/>
    <x v="2"/>
    <x v="0"/>
    <x v="0"/>
  </r>
  <r>
    <x v="868"/>
    <x v="615"/>
    <s v="MUEBLES CC CUBRIMIENTOS"/>
    <x v="0"/>
    <m/>
    <s v="2024-09-12"/>
    <s v="2024-09-19"/>
    <s v="2024-09-21 12:02:10"/>
    <s v="0000-00-00 00:00:00"/>
    <s v="2024-09-30 16:57:49"/>
    <s v="2024-09-30 16:58:16"/>
    <s v="2024-10-29 10:26:42"/>
    <s v="2024-09-23"/>
    <s v="2024-09-23"/>
    <s v="2024-10-15"/>
    <s v="2024-10-17"/>
    <s v="2024-10-21"/>
    <x v="1"/>
    <s v="Virtual"/>
    <s v="9312"/>
    <x v="166"/>
    <m/>
    <x v="0"/>
    <n v="1"/>
    <x v="0"/>
    <x v="0"/>
    <x v="0"/>
    <n v="879676"/>
    <x v="0"/>
    <x v="2"/>
    <x v="0"/>
    <x v="0"/>
  </r>
  <r>
    <x v="868"/>
    <x v="615"/>
    <s v="MUEBLES CC CUBRIMIENTOS"/>
    <x v="0"/>
    <m/>
    <s v="2024-09-12"/>
    <s v="2024-09-19"/>
    <s v="2024-09-21 12:02:10"/>
    <s v="0000-00-00 00:00:00"/>
    <s v="2024-09-30 16:57:49"/>
    <s v="2024-09-30 16:58:16"/>
    <s v="2024-10-29 10:26:42"/>
    <s v="2024-09-23"/>
    <s v="2024-09-23"/>
    <s v="2024-10-15"/>
    <s v="2024-10-17"/>
    <s v="2024-10-21"/>
    <x v="1"/>
    <s v="Virtual"/>
    <s v="9499"/>
    <x v="733"/>
    <m/>
    <x v="0"/>
    <n v="1"/>
    <x v="0"/>
    <x v="0"/>
    <x v="0"/>
    <n v="1032140"/>
    <x v="0"/>
    <x v="0"/>
    <x v="0"/>
    <x v="0"/>
  </r>
  <r>
    <x v="868"/>
    <x v="615"/>
    <s v="MUEBLES CC CUBRIMIENTOS"/>
    <x v="0"/>
    <m/>
    <s v="2024-09-12"/>
    <s v="2024-09-19"/>
    <s v="2024-09-21 12:02:10"/>
    <s v="0000-00-00 00:00:00"/>
    <s v="2024-09-30 16:57:49"/>
    <s v="2024-09-30 16:58:16"/>
    <s v="2024-10-29 10:26:42"/>
    <s v="2024-09-23"/>
    <s v="2024-09-23"/>
    <s v="2024-10-15"/>
    <s v="2024-10-17"/>
    <s v="2024-10-21"/>
    <x v="1"/>
    <s v="Virtual"/>
    <s v="TRANSP07"/>
    <x v="47"/>
    <m/>
    <x v="0"/>
    <n v="1"/>
    <x v="0"/>
    <x v="0"/>
    <x v="0"/>
    <n v="800000"/>
    <x v="0"/>
    <x v="0"/>
    <x v="0"/>
    <x v="0"/>
  </r>
  <r>
    <x v="869"/>
    <x v="142"/>
    <s v="CUBRIMIENTO"/>
    <x v="0"/>
    <m/>
    <s v="2024-09-12"/>
    <s v="2024-09-18"/>
    <s v="2024-09-24 15:04:12"/>
    <s v="2024-09-30 10:09:17"/>
    <s v="2024-10-04 11:02:43"/>
    <s v="2024-10-04 11:04:25"/>
    <s v="2024-11-20 11:44:06"/>
    <s v="2024-09-24"/>
    <s v="2024-10-06"/>
    <s v="2024-10-13"/>
    <s v="2024-10-19"/>
    <s v="2024-10-27"/>
    <x v="3"/>
    <s v="Medellin"/>
    <s v="CUBT03"/>
    <x v="66"/>
    <m/>
    <x v="3"/>
    <n v="2"/>
    <x v="15"/>
    <x v="0"/>
    <x v="15"/>
    <n v="2558760"/>
    <x v="0"/>
    <x v="0"/>
    <x v="0"/>
    <x v="0"/>
  </r>
  <r>
    <x v="869"/>
    <x v="142"/>
    <s v="CUBRIMIENTO"/>
    <x v="0"/>
    <m/>
    <s v="2024-09-12"/>
    <s v="2024-09-18"/>
    <s v="2024-09-24 15:04:12"/>
    <s v="2024-09-30 10:09:17"/>
    <s v="2024-10-04 11:02:43"/>
    <s v="2024-10-04 11:04:25"/>
    <s v="2024-11-20 11:44:06"/>
    <s v="2024-09-24"/>
    <s v="2024-10-06"/>
    <s v="2024-10-13"/>
    <s v="2024-10-19"/>
    <s v="2024-10-27"/>
    <x v="3"/>
    <s v="Medellin"/>
    <s v="CUBT03"/>
    <x v="66"/>
    <m/>
    <x v="3"/>
    <n v="4"/>
    <x v="3"/>
    <x v="0"/>
    <x v="15"/>
    <n v="4822392"/>
    <x v="0"/>
    <x v="0"/>
    <x v="0"/>
    <x v="0"/>
  </r>
  <r>
    <x v="869"/>
    <x v="142"/>
    <s v="CUBRIMIENTO"/>
    <x v="0"/>
    <m/>
    <s v="2024-09-12"/>
    <s v="2024-09-18"/>
    <s v="2024-09-24 15:04:12"/>
    <s v="2024-09-30 10:09:17"/>
    <s v="2024-10-04 11:02:43"/>
    <s v="2024-10-04 11:04:25"/>
    <s v="2024-11-20 11:44:06"/>
    <s v="2024-09-24"/>
    <s v="2024-10-06"/>
    <s v="2024-10-13"/>
    <s v="2024-10-19"/>
    <s v="2024-10-27"/>
    <x v="3"/>
    <s v="Medellin"/>
    <s v="CUBT03"/>
    <x v="66"/>
    <m/>
    <x v="3"/>
    <n v="4"/>
    <x v="43"/>
    <x v="0"/>
    <x v="15"/>
    <n v="6080508"/>
    <x v="0"/>
    <x v="0"/>
    <x v="0"/>
    <x v="0"/>
  </r>
  <r>
    <x v="869"/>
    <x v="142"/>
    <s v="CUBRIMIENTO"/>
    <x v="0"/>
    <m/>
    <s v="2024-09-12"/>
    <s v="2024-09-18"/>
    <s v="2024-09-24 15:04:12"/>
    <s v="2024-09-30 10:09:17"/>
    <s v="2024-10-04 11:02:43"/>
    <s v="2024-10-04 11:04:25"/>
    <s v="2024-11-20 11:44:06"/>
    <s v="2024-09-24"/>
    <s v="2024-10-06"/>
    <s v="2024-10-13"/>
    <s v="2024-10-19"/>
    <s v="2024-10-27"/>
    <x v="3"/>
    <s v="Medellin"/>
    <s v="CUBT03"/>
    <x v="66"/>
    <m/>
    <x v="3"/>
    <n v="2"/>
    <x v="11"/>
    <x v="0"/>
    <x v="15"/>
    <n v="2483688"/>
    <x v="0"/>
    <x v="0"/>
    <x v="0"/>
    <x v="0"/>
  </r>
  <r>
    <x v="869"/>
    <x v="142"/>
    <s v="CUBRIMIENTO"/>
    <x v="0"/>
    <m/>
    <s v="2024-09-12"/>
    <s v="2024-09-18"/>
    <s v="2024-09-24 15:04:12"/>
    <s v="2024-09-30 10:09:17"/>
    <s v="2024-10-04 11:02:43"/>
    <s v="2024-10-04 11:04:25"/>
    <s v="2024-11-20 11:44:06"/>
    <s v="2024-09-24"/>
    <s v="2024-10-06"/>
    <s v="2024-10-13"/>
    <s v="2024-10-19"/>
    <s v="2024-10-27"/>
    <x v="3"/>
    <s v="Medellin"/>
    <s v="SERV03"/>
    <x v="9"/>
    <m/>
    <x v="0"/>
    <n v="1"/>
    <x v="0"/>
    <x v="0"/>
    <x v="0"/>
    <n v="300000"/>
    <x v="0"/>
    <x v="1"/>
    <x v="1"/>
    <x v="0"/>
  </r>
  <r>
    <x v="870"/>
    <x v="616"/>
    <s v="CUBRIMIENTO"/>
    <x v="0"/>
    <m/>
    <s v="2024-09-12"/>
    <s v="2024-09-12"/>
    <s v="2024-09-12 11:18:10"/>
    <s v="0000-00-00 00:00:00"/>
    <s v="2024-09-12 11:18:17"/>
    <s v="2024-09-12 17:44:19"/>
    <s v="0000-00-00 00:00:00"/>
    <s v="2024-09-13"/>
    <s v="2024-09-13"/>
    <s v="2024-09-16"/>
    <s v="2024-09-18"/>
    <s v="2024-09-18"/>
    <x v="0"/>
    <s v="Toscany"/>
    <s v="12788"/>
    <x v="586"/>
    <m/>
    <x v="0"/>
    <n v="2.1"/>
    <x v="0"/>
    <x v="0"/>
    <x v="0"/>
    <n v="346500"/>
    <x v="0"/>
    <x v="0"/>
    <x v="0"/>
    <x v="4"/>
  </r>
  <r>
    <x v="871"/>
    <x v="617"/>
    <s v="CUBRIMIENTO"/>
    <x v="0"/>
    <m/>
    <s v="2024-09-12"/>
    <s v="2024-09-13"/>
    <s v="2024-09-13 09:05:06"/>
    <s v="0000-00-00 00:00:00"/>
    <s v="2024-09-13 09:05:13"/>
    <s v="2024-09-13 09:42:02"/>
    <s v="0000-00-00 00:00:00"/>
    <s v="2024-09-16"/>
    <s v="2024-09-16"/>
    <s v="2024-09-18"/>
    <s v="2024-09-19"/>
    <s v="2024-09-19"/>
    <x v="0"/>
    <s v="Toscany"/>
    <s v="11435"/>
    <x v="229"/>
    <m/>
    <x v="0"/>
    <n v="1"/>
    <x v="0"/>
    <x v="0"/>
    <x v="0"/>
    <n v="67227"/>
    <x v="0"/>
    <x v="0"/>
    <x v="0"/>
    <x v="4"/>
  </r>
  <r>
    <x v="871"/>
    <x v="617"/>
    <s v="CUBRIMIENTO"/>
    <x v="0"/>
    <m/>
    <s v="2024-09-12"/>
    <s v="2024-09-13"/>
    <s v="2024-09-13 09:05:06"/>
    <s v="0000-00-00 00:00:00"/>
    <s v="2024-09-13 09:05:13"/>
    <s v="2024-09-13 09:42:02"/>
    <s v="0000-00-00 00:00:00"/>
    <s v="2024-09-16"/>
    <s v="2024-09-16"/>
    <s v="2024-09-18"/>
    <s v="2024-09-19"/>
    <s v="2024-09-19"/>
    <x v="0"/>
    <s v="Toscany"/>
    <s v="11441"/>
    <x v="204"/>
    <m/>
    <x v="0"/>
    <n v="1"/>
    <x v="0"/>
    <x v="0"/>
    <x v="0"/>
    <n v="50421"/>
    <x v="0"/>
    <x v="0"/>
    <x v="0"/>
    <x v="4"/>
  </r>
  <r>
    <x v="872"/>
    <x v="618"/>
    <s v="CUBRIMIENTO"/>
    <x v="0"/>
    <m/>
    <s v="2024-09-12"/>
    <s v="2025-01-22"/>
    <s v="2025-01-25 14:18:04"/>
    <s v="0000-00-00 00:00:00"/>
    <s v="2025-01-28 14:32:43"/>
    <s v="2025-03-06 07:43:29"/>
    <s v="2025-03-06 08:44:49"/>
    <s v="2025-01-24"/>
    <s v="2025-01-24"/>
    <s v="2025-01-27"/>
    <s v="2025-01-31"/>
    <s v="2025-02-04"/>
    <x v="3"/>
    <s v="Medellin"/>
    <s v="SERV03"/>
    <x v="32"/>
    <m/>
    <x v="0"/>
    <n v="1"/>
    <x v="0"/>
    <x v="0"/>
    <x v="0"/>
    <n v="200000"/>
    <x v="0"/>
    <x v="1"/>
    <x v="1"/>
    <x v="12"/>
  </r>
  <r>
    <x v="872"/>
    <x v="618"/>
    <s v="CUBRIMIENTO"/>
    <x v="0"/>
    <m/>
    <s v="2024-09-12"/>
    <s v="2025-01-22"/>
    <s v="2025-01-25 14:18:04"/>
    <s v="0000-00-00 00:00:00"/>
    <s v="2025-01-28 14:32:43"/>
    <s v="2025-03-06 07:43:29"/>
    <s v="2025-03-06 08:44:49"/>
    <s v="2025-01-24"/>
    <s v="2025-01-24"/>
    <s v="2025-01-27"/>
    <s v="2025-01-31"/>
    <s v="2025-02-04"/>
    <x v="3"/>
    <s v="Medellin"/>
    <s v="SERVLAV05"/>
    <x v="749"/>
    <m/>
    <x v="0"/>
    <n v="1"/>
    <x v="5"/>
    <x v="0"/>
    <x v="107"/>
    <n v="495000"/>
    <x v="0"/>
    <x v="1"/>
    <x v="1"/>
    <x v="12"/>
  </r>
  <r>
    <x v="872"/>
    <x v="618"/>
    <s v="CUBRIMIENTO"/>
    <x v="0"/>
    <m/>
    <s v="2024-09-12"/>
    <s v="2025-01-22"/>
    <s v="2025-01-25 14:18:04"/>
    <s v="0000-00-00 00:00:00"/>
    <s v="2025-01-28 14:32:43"/>
    <s v="2025-03-06 07:43:29"/>
    <s v="2025-03-06 08:44:49"/>
    <s v="2025-01-24"/>
    <s v="2025-01-24"/>
    <s v="2025-01-27"/>
    <s v="2025-01-31"/>
    <s v="2025-02-04"/>
    <x v="3"/>
    <s v="Medellin"/>
    <s v="SERVLAV05"/>
    <x v="186"/>
    <m/>
    <x v="0"/>
    <n v="1"/>
    <x v="196"/>
    <x v="0"/>
    <x v="107"/>
    <n v="556875"/>
    <x v="0"/>
    <x v="1"/>
    <x v="1"/>
    <x v="12"/>
  </r>
  <r>
    <x v="872"/>
    <x v="618"/>
    <s v="CUBRIMIENTO"/>
    <x v="0"/>
    <m/>
    <s v="2024-09-12"/>
    <s v="2025-01-22"/>
    <s v="2025-01-25 14:18:04"/>
    <s v="0000-00-00 00:00:00"/>
    <s v="2025-01-28 14:32:43"/>
    <s v="2025-03-06 07:43:29"/>
    <s v="2025-03-06 08:44:49"/>
    <s v="2025-01-24"/>
    <s v="2025-01-24"/>
    <s v="2025-01-27"/>
    <s v="2025-01-31"/>
    <s v="2025-02-04"/>
    <x v="3"/>
    <s v="Medellin"/>
    <s v="TRANSP06"/>
    <x v="59"/>
    <m/>
    <x v="0"/>
    <n v="1"/>
    <x v="0"/>
    <x v="0"/>
    <x v="0"/>
    <n v="160000"/>
    <x v="0"/>
    <x v="1"/>
    <x v="1"/>
    <x v="12"/>
  </r>
  <r>
    <x v="873"/>
    <x v="91"/>
    <s v="CUBRIMIENTO"/>
    <x v="0"/>
    <m/>
    <s v="2024-09-12"/>
    <s v="2024-09-13"/>
    <s v="2024-09-13 15:30:41"/>
    <s v="2024-09-19 10:47:55"/>
    <s v="2024-10-24 13:23:34"/>
    <s v="2025-04-02 17:24:49"/>
    <s v="0000-00-00 00:00:00"/>
    <s v="2024-09-16"/>
    <s v="2024-09-18"/>
    <s v="2024-09-20"/>
    <s v="2024-09-25"/>
    <s v="2024-09-25"/>
    <x v="3"/>
    <s v="Toscany"/>
    <s v="SOMB03"/>
    <x v="161"/>
    <s v="LONA DICKSON VERDE FORESTA REF:6687"/>
    <x v="8"/>
    <n v="1"/>
    <x v="79"/>
    <x v="0"/>
    <x v="17"/>
    <n v="2751840"/>
    <x v="0"/>
    <x v="6"/>
    <x v="8"/>
    <x v="4"/>
  </r>
  <r>
    <x v="874"/>
    <x v="619"/>
    <s v="MUEBLES CC CUBRIMIENTOS"/>
    <x v="0"/>
    <m/>
    <s v="2024-09-12"/>
    <s v="2024-09-26"/>
    <s v="2024-09-28 14:44:42"/>
    <s v="2024-10-15 14:28:50"/>
    <s v="2024-10-31 12:14:57"/>
    <s v="2024-11-21 17:45:00"/>
    <s v="2024-12-10 08:28:47"/>
    <s v="2024-09-30"/>
    <s v="2024-10-17"/>
    <s v="2024-11-02"/>
    <s v="2024-11-23"/>
    <s v="2024-12-07"/>
    <x v="1"/>
    <s v="Bogota"/>
    <s v="27814"/>
    <x v="750"/>
    <m/>
    <x v="0"/>
    <n v="1"/>
    <x v="0"/>
    <x v="0"/>
    <x v="0"/>
    <n v="255000"/>
    <x v="0"/>
    <x v="0"/>
    <x v="0"/>
    <x v="3"/>
  </r>
  <r>
    <x v="874"/>
    <x v="619"/>
    <s v="MUEBLES CC CUBRIMIENTOS"/>
    <x v="0"/>
    <m/>
    <s v="2024-09-12"/>
    <s v="2024-09-26"/>
    <s v="2024-09-28 14:44:42"/>
    <s v="2024-10-15 14:28:50"/>
    <s v="2024-10-31 12:14:57"/>
    <s v="2024-11-21 17:45:00"/>
    <s v="2024-12-10 08:28:47"/>
    <s v="2024-09-30"/>
    <s v="2024-10-17"/>
    <s v="2024-11-02"/>
    <s v="2024-11-23"/>
    <s v="2024-12-07"/>
    <x v="1"/>
    <s v="Bogota"/>
    <s v="28170"/>
    <x v="751"/>
    <m/>
    <x v="0"/>
    <n v="1"/>
    <x v="0"/>
    <x v="0"/>
    <x v="0"/>
    <n v="7776217"/>
    <x v="0"/>
    <x v="0"/>
    <x v="0"/>
    <x v="3"/>
  </r>
  <r>
    <x v="874"/>
    <x v="619"/>
    <s v="MUEBLES CC CUBRIMIENTOS"/>
    <x v="0"/>
    <m/>
    <s v="2024-09-12"/>
    <s v="2024-09-26"/>
    <s v="2024-09-28 14:44:42"/>
    <s v="2024-10-15 14:28:50"/>
    <s v="2024-10-31 12:14:57"/>
    <s v="2024-11-21 17:45:00"/>
    <s v="2024-12-10 08:28:47"/>
    <s v="2024-09-30"/>
    <s v="2024-10-17"/>
    <s v="2024-11-02"/>
    <s v="2024-11-23"/>
    <s v="2024-12-07"/>
    <x v="1"/>
    <s v="Bogota"/>
    <s v="310"/>
    <x v="741"/>
    <m/>
    <x v="0"/>
    <n v="200"/>
    <x v="0"/>
    <x v="0"/>
    <x v="0"/>
    <n v="1344800"/>
    <x v="0"/>
    <x v="0"/>
    <x v="0"/>
    <x v="3"/>
  </r>
  <r>
    <x v="874"/>
    <x v="619"/>
    <s v="MUEBLES CC CUBRIMIENTOS"/>
    <x v="0"/>
    <m/>
    <s v="2024-09-12"/>
    <s v="2024-09-26"/>
    <s v="2024-09-28 14:44:42"/>
    <s v="2024-10-15 14:28:50"/>
    <s v="2024-10-31 12:14:57"/>
    <s v="2024-11-21 17:45:00"/>
    <s v="2024-12-10 08:28:47"/>
    <s v="2024-09-30"/>
    <s v="2024-10-17"/>
    <s v="2024-11-02"/>
    <s v="2024-11-23"/>
    <s v="2024-12-07"/>
    <x v="1"/>
    <s v="Bogota"/>
    <s v="52188"/>
    <x v="317"/>
    <m/>
    <x v="0"/>
    <n v="1"/>
    <x v="0"/>
    <x v="0"/>
    <x v="0"/>
    <n v="14000"/>
    <x v="0"/>
    <x v="0"/>
    <x v="0"/>
    <x v="3"/>
  </r>
  <r>
    <x v="874"/>
    <x v="619"/>
    <s v="MUEBLES CC CUBRIMIENTOS"/>
    <x v="0"/>
    <m/>
    <s v="2024-09-12"/>
    <s v="2024-09-26"/>
    <s v="2024-09-28 14:44:42"/>
    <s v="2024-10-15 14:28:50"/>
    <s v="2024-10-31 12:14:57"/>
    <s v="2024-11-21 17:45:00"/>
    <s v="2024-12-10 08:28:47"/>
    <s v="2024-09-30"/>
    <s v="2024-10-17"/>
    <s v="2024-11-02"/>
    <s v="2024-11-23"/>
    <s v="2024-12-07"/>
    <x v="1"/>
    <s v="Bogota"/>
    <s v="LONA PTEK ESPC14"/>
    <x v="752"/>
    <m/>
    <x v="0"/>
    <n v="1"/>
    <x v="0"/>
    <x v="0"/>
    <x v="0"/>
    <n v="8808379"/>
    <x v="0"/>
    <x v="0"/>
    <x v="0"/>
    <x v="3"/>
  </r>
  <r>
    <x v="874"/>
    <x v="619"/>
    <s v="MUEBLES CC CUBRIMIENTOS"/>
    <x v="0"/>
    <m/>
    <s v="2024-09-12"/>
    <s v="2024-09-26"/>
    <s v="2024-09-28 14:44:42"/>
    <s v="2024-10-15 14:28:50"/>
    <s v="2024-10-31 12:14:57"/>
    <s v="2024-11-21 17:45:00"/>
    <s v="2024-12-10 08:28:47"/>
    <s v="2024-09-30"/>
    <s v="2024-10-17"/>
    <s v="2024-11-02"/>
    <s v="2024-11-23"/>
    <s v="2024-12-07"/>
    <x v="1"/>
    <s v="Bogota"/>
    <s v="LONA PTEK ESPC15"/>
    <x v="753"/>
    <m/>
    <x v="0"/>
    <n v="1"/>
    <x v="0"/>
    <x v="0"/>
    <x v="0"/>
    <n v="11432774"/>
    <x v="0"/>
    <x v="0"/>
    <x v="0"/>
    <x v="3"/>
  </r>
  <r>
    <x v="874"/>
    <x v="619"/>
    <s v="MUEBLES CC CUBRIMIENTOS"/>
    <x v="0"/>
    <m/>
    <s v="2024-09-12"/>
    <s v="2024-09-26"/>
    <s v="2024-09-28 14:44:42"/>
    <s v="2024-10-15 14:28:50"/>
    <s v="2024-10-31 12:14:57"/>
    <s v="2024-11-21 17:45:00"/>
    <s v="2024-12-10 08:28:47"/>
    <s v="2024-09-30"/>
    <s v="2024-10-17"/>
    <s v="2024-11-02"/>
    <s v="2024-11-23"/>
    <s v="2024-12-07"/>
    <x v="1"/>
    <s v="Bogota"/>
    <s v="MTOS05"/>
    <x v="754"/>
    <m/>
    <x v="0"/>
    <n v="1"/>
    <x v="0"/>
    <x v="0"/>
    <x v="0"/>
    <n v="2500000"/>
    <x v="0"/>
    <x v="0"/>
    <x v="0"/>
    <x v="3"/>
  </r>
  <r>
    <x v="875"/>
    <x v="620"/>
    <s v="MUEBLES CC CUBRIMIENTOS"/>
    <x v="0"/>
    <m/>
    <s v="2024-09-12"/>
    <s v="2024-10-18"/>
    <s v="2024-11-12 10:45:05"/>
    <s v="2024-12-04 03:48:41"/>
    <s v="2024-12-05 16:10:46"/>
    <s v="2024-12-06 16:50:48"/>
    <s v="2025-01-29 10:45:40"/>
    <s v="2024-11-12"/>
    <s v="2024-11-18"/>
    <s v="2024-11-22"/>
    <s v="2024-12-02"/>
    <s v="2024-12-06"/>
    <x v="1"/>
    <s v="Barranquilla"/>
    <s v="27249"/>
    <x v="64"/>
    <m/>
    <x v="0"/>
    <n v="1"/>
    <x v="0"/>
    <x v="0"/>
    <x v="0"/>
    <n v="147082"/>
    <x v="0"/>
    <x v="0"/>
    <x v="0"/>
    <x v="3"/>
  </r>
  <r>
    <x v="875"/>
    <x v="620"/>
    <s v="MUEBLES CC CUBRIMIENTOS"/>
    <x v="0"/>
    <m/>
    <s v="2024-09-12"/>
    <s v="2024-10-18"/>
    <s v="2024-11-12 10:45:05"/>
    <s v="2024-12-04 03:48:41"/>
    <s v="2024-12-05 16:10:46"/>
    <s v="2024-12-06 16:50:48"/>
    <s v="2025-01-29 10:45:40"/>
    <s v="2024-11-12"/>
    <s v="2024-11-18"/>
    <s v="2024-11-22"/>
    <s v="2024-12-02"/>
    <s v="2024-12-06"/>
    <x v="1"/>
    <s v="Barranquilla"/>
    <s v="PTAC03"/>
    <x v="68"/>
    <m/>
    <x v="1"/>
    <n v="1"/>
    <x v="0"/>
    <x v="3"/>
    <x v="0"/>
    <n v="689216"/>
    <x v="0"/>
    <x v="0"/>
    <x v="0"/>
    <x v="3"/>
  </r>
  <r>
    <x v="875"/>
    <x v="620"/>
    <s v="MUEBLES CC CUBRIMIENTOS"/>
    <x v="0"/>
    <m/>
    <s v="2024-09-12"/>
    <s v="2024-10-18"/>
    <s v="2024-11-12 10:45:05"/>
    <s v="2024-12-04 03:48:41"/>
    <s v="2024-12-05 16:10:46"/>
    <s v="2024-12-06 16:50:48"/>
    <s v="2025-01-29 10:45:40"/>
    <s v="2024-11-12"/>
    <s v="2024-11-18"/>
    <s v="2024-11-22"/>
    <s v="2024-12-02"/>
    <s v="2024-12-06"/>
    <x v="1"/>
    <s v="Barranquilla"/>
    <s v="SERV03"/>
    <x v="9"/>
    <m/>
    <x v="0"/>
    <n v="1"/>
    <x v="0"/>
    <x v="0"/>
    <x v="0"/>
    <n v="300000"/>
    <x v="0"/>
    <x v="1"/>
    <x v="1"/>
    <x v="3"/>
  </r>
  <r>
    <x v="876"/>
    <x v="613"/>
    <s v="CUBRIMIENTO"/>
    <x v="0"/>
    <m/>
    <s v="2024-09-12"/>
    <s v="2024-10-17"/>
    <s v="2024-10-22 14:49:37"/>
    <s v="0000-00-00 00:00:00"/>
    <s v="2024-11-15 07:34:40"/>
    <s v="2024-11-21 12:34:48"/>
    <s v="0000-00-00 00:00:00"/>
    <s v="2024-10-25"/>
    <s v="2024-10-25"/>
    <s v="2024-11-08"/>
    <s v="2024-12-01"/>
    <s v="2024-12-01"/>
    <x v="3"/>
    <s v="Barranquilla"/>
    <s v="10087"/>
    <x v="202"/>
    <m/>
    <x v="0"/>
    <n v="1"/>
    <x v="0"/>
    <x v="0"/>
    <x v="0"/>
    <n v="97240"/>
    <x v="0"/>
    <x v="0"/>
    <x v="0"/>
    <x v="3"/>
  </r>
  <r>
    <x v="876"/>
    <x v="613"/>
    <s v="CUBRIMIENTO"/>
    <x v="0"/>
    <m/>
    <s v="2024-09-12"/>
    <s v="2024-10-17"/>
    <s v="2024-10-22 14:49:37"/>
    <s v="0000-00-00 00:00:00"/>
    <s v="2024-11-15 07:34:40"/>
    <s v="2024-11-21 12:34:48"/>
    <s v="0000-00-00 00:00:00"/>
    <s v="2024-10-25"/>
    <s v="2024-10-25"/>
    <s v="2024-11-08"/>
    <s v="2024-12-01"/>
    <s v="2024-12-01"/>
    <x v="3"/>
    <s v="Barranquilla"/>
    <s v="11443"/>
    <x v="368"/>
    <m/>
    <x v="0"/>
    <n v="2"/>
    <x v="0"/>
    <x v="0"/>
    <x v="0"/>
    <n v="63360"/>
    <x v="0"/>
    <x v="0"/>
    <x v="0"/>
    <x v="3"/>
  </r>
  <r>
    <x v="876"/>
    <x v="613"/>
    <s v="CUBRIMIENTO"/>
    <x v="0"/>
    <m/>
    <s v="2024-09-12"/>
    <s v="2024-10-17"/>
    <s v="2024-10-22 14:49:37"/>
    <s v="0000-00-00 00:00:00"/>
    <s v="2024-11-15 07:34:40"/>
    <s v="2024-11-21 12:34:48"/>
    <s v="0000-00-00 00:00:00"/>
    <s v="2024-10-25"/>
    <s v="2024-10-25"/>
    <s v="2024-11-08"/>
    <s v="2024-12-01"/>
    <s v="2024-12-01"/>
    <x v="3"/>
    <s v="Barranquilla"/>
    <s v="3640"/>
    <x v="755"/>
    <m/>
    <x v="0"/>
    <n v="1"/>
    <x v="0"/>
    <x v="0"/>
    <x v="0"/>
    <n v="177111"/>
    <x v="0"/>
    <x v="0"/>
    <x v="0"/>
    <x v="3"/>
  </r>
  <r>
    <x v="876"/>
    <x v="613"/>
    <s v="CUBRIMIENTO"/>
    <x v="0"/>
    <m/>
    <s v="2024-09-12"/>
    <s v="2024-10-17"/>
    <s v="2024-10-22 14:49:37"/>
    <s v="0000-00-00 00:00:00"/>
    <s v="2024-11-15 07:34:40"/>
    <s v="2024-11-21 12:34:48"/>
    <s v="0000-00-00 00:00:00"/>
    <s v="2024-10-25"/>
    <s v="2024-10-25"/>
    <s v="2024-11-08"/>
    <s v="2024-12-01"/>
    <s v="2024-12-01"/>
    <x v="3"/>
    <s v="Barranquilla"/>
    <s v="REP043"/>
    <x v="188"/>
    <m/>
    <x v="0"/>
    <n v="1"/>
    <x v="0"/>
    <x v="0"/>
    <x v="0"/>
    <n v="400000"/>
    <x v="0"/>
    <x v="0"/>
    <x v="0"/>
    <x v="3"/>
  </r>
  <r>
    <x v="876"/>
    <x v="613"/>
    <s v="CUBRIMIENTO"/>
    <x v="0"/>
    <m/>
    <s v="2024-09-12"/>
    <s v="2024-10-17"/>
    <s v="2024-10-22 14:49:37"/>
    <s v="0000-00-00 00:00:00"/>
    <s v="2024-11-15 07:34:40"/>
    <s v="2024-11-21 12:34:48"/>
    <s v="0000-00-00 00:00:00"/>
    <s v="2024-10-25"/>
    <s v="2024-10-25"/>
    <s v="2024-11-08"/>
    <s v="2024-12-01"/>
    <s v="2024-12-01"/>
    <x v="3"/>
    <s v="Barranquilla"/>
    <s v="REP044"/>
    <x v="206"/>
    <m/>
    <x v="0"/>
    <n v="1"/>
    <x v="0"/>
    <x v="0"/>
    <x v="0"/>
    <n v="300000"/>
    <x v="0"/>
    <x v="1"/>
    <x v="1"/>
    <x v="3"/>
  </r>
  <r>
    <x v="877"/>
    <x v="503"/>
    <s v="MUEBLES CC CUBRIMIENTOS"/>
    <x v="0"/>
    <m/>
    <s v="2024-09-13"/>
    <s v="2024-09-13"/>
    <s v="2024-09-13 12:01:11"/>
    <s v="0000-00-00 00:00:00"/>
    <s v="2024-10-02 11:56:59"/>
    <s v="2024-10-02 12:00:27"/>
    <s v="2024-10-11 10:00:41"/>
    <s v="2024-09-17"/>
    <s v="2024-09-17"/>
    <s v="2024-10-31"/>
    <s v="2024-11-04"/>
    <s v="2024-11-06"/>
    <x v="3"/>
    <s v="Cali"/>
    <s v="1795"/>
    <x v="321"/>
    <s v="LONA DICKSON ROJO CARMIN (U411)"/>
    <x v="0"/>
    <n v="1"/>
    <x v="0"/>
    <x v="0"/>
    <x v="0"/>
    <n v="0"/>
    <x v="0"/>
    <x v="2"/>
    <x v="0"/>
    <x v="0"/>
  </r>
  <r>
    <x v="877"/>
    <x v="503"/>
    <s v="MUEBLES CC CUBRIMIENTOS"/>
    <x v="0"/>
    <m/>
    <s v="2024-09-13"/>
    <s v="2024-09-13"/>
    <s v="2024-09-13 12:01:11"/>
    <s v="0000-00-00 00:00:00"/>
    <s v="2024-10-02 11:56:59"/>
    <s v="2024-10-02 12:00:27"/>
    <s v="2024-10-11 10:00:41"/>
    <s v="2024-09-17"/>
    <s v="2024-09-17"/>
    <s v="2024-10-31"/>
    <s v="2024-11-04"/>
    <s v="2024-11-06"/>
    <x v="3"/>
    <s v="Cali"/>
    <s v="5325"/>
    <x v="33"/>
    <m/>
    <x v="5"/>
    <n v="1"/>
    <x v="0"/>
    <x v="0"/>
    <x v="0"/>
    <n v="0"/>
    <x v="0"/>
    <x v="0"/>
    <x v="0"/>
    <x v="0"/>
  </r>
  <r>
    <x v="877"/>
    <x v="503"/>
    <s v="MUEBLES CC CUBRIMIENTOS"/>
    <x v="0"/>
    <m/>
    <s v="2024-09-13"/>
    <s v="2024-09-13"/>
    <s v="2024-09-13 12:01:11"/>
    <s v="0000-00-00 00:00:00"/>
    <s v="2024-10-02 11:56:59"/>
    <s v="2024-10-02 12:00:27"/>
    <s v="2024-10-11 10:00:41"/>
    <s v="2024-09-17"/>
    <s v="2024-09-17"/>
    <s v="2024-10-31"/>
    <s v="2024-11-04"/>
    <s v="2024-11-06"/>
    <x v="3"/>
    <s v="Cali"/>
    <s v="9708"/>
    <x v="195"/>
    <s v="LONA DICKSON CRUDO REF:6020"/>
    <x v="0"/>
    <n v="1"/>
    <x v="0"/>
    <x v="0"/>
    <x v="0"/>
    <n v="0"/>
    <x v="0"/>
    <x v="0"/>
    <x v="0"/>
    <x v="0"/>
  </r>
  <r>
    <x v="878"/>
    <x v="621"/>
    <s v="MUEBLES CC CUBRIMIENTOS"/>
    <x v="0"/>
    <m/>
    <s v="2024-09-13"/>
    <s v="2024-09-17"/>
    <s v="2024-09-18 14:19:29"/>
    <s v="2024-09-25 17:40:16"/>
    <s v="2024-10-23 10:44:07"/>
    <s v="2024-10-23 10:44:14"/>
    <s v="2024-11-06 08:06:46"/>
    <s v="2024-09-19"/>
    <s v="2024-09-25"/>
    <s v="2024-11-08"/>
    <s v="2024-11-12"/>
    <s v="2024-11-14"/>
    <x v="3"/>
    <s v="Bogota"/>
    <s v="17"/>
    <x v="756"/>
    <m/>
    <x v="0"/>
    <n v="1"/>
    <x v="0"/>
    <x v="0"/>
    <x v="0"/>
    <n v="1800000"/>
    <x v="0"/>
    <x v="1"/>
    <x v="1"/>
    <x v="3"/>
  </r>
  <r>
    <x v="878"/>
    <x v="621"/>
    <s v="MUEBLES CC CUBRIMIENTOS"/>
    <x v="0"/>
    <m/>
    <s v="2024-09-13"/>
    <s v="2024-09-17"/>
    <s v="2024-09-18 14:19:29"/>
    <s v="2024-09-25 17:40:16"/>
    <s v="2024-10-23 10:44:07"/>
    <s v="2024-10-23 10:44:14"/>
    <s v="2024-11-06 08:06:46"/>
    <s v="2024-09-19"/>
    <s v="2024-09-25"/>
    <s v="2024-11-08"/>
    <s v="2024-11-12"/>
    <s v="2024-11-14"/>
    <x v="3"/>
    <s v="Bogota"/>
    <s v="5325"/>
    <x v="33"/>
    <m/>
    <x v="2"/>
    <n v="2"/>
    <x v="0"/>
    <x v="0"/>
    <x v="0"/>
    <n v="611056"/>
    <x v="0"/>
    <x v="0"/>
    <x v="0"/>
    <x v="3"/>
  </r>
  <r>
    <x v="878"/>
    <x v="621"/>
    <s v="MUEBLES CC CUBRIMIENTOS"/>
    <x v="0"/>
    <m/>
    <s v="2024-09-13"/>
    <s v="2024-09-17"/>
    <s v="2024-09-18 14:19:29"/>
    <s v="2024-09-25 17:40:16"/>
    <s v="2024-10-23 10:44:07"/>
    <s v="2024-10-23 10:44:14"/>
    <s v="2024-11-06 08:06:46"/>
    <s v="2024-09-19"/>
    <s v="2024-09-25"/>
    <s v="2024-11-08"/>
    <s v="2024-11-12"/>
    <s v="2024-11-14"/>
    <x v="3"/>
    <s v="Bogota"/>
    <s v="5349"/>
    <x v="757"/>
    <m/>
    <x v="0"/>
    <n v="46"/>
    <x v="0"/>
    <x v="0"/>
    <x v="0"/>
    <n v="40290986"/>
    <x v="0"/>
    <x v="2"/>
    <x v="0"/>
    <x v="3"/>
  </r>
  <r>
    <x v="878"/>
    <x v="621"/>
    <s v="MUEBLES CC CUBRIMIENTOS"/>
    <x v="0"/>
    <m/>
    <s v="2024-09-13"/>
    <s v="2024-09-17"/>
    <s v="2024-09-18 14:19:29"/>
    <s v="2024-09-25 17:40:16"/>
    <s v="2024-10-23 10:44:07"/>
    <s v="2024-10-23 10:44:14"/>
    <s v="2024-11-06 08:06:46"/>
    <s v="2024-09-19"/>
    <s v="2024-09-25"/>
    <s v="2024-11-08"/>
    <s v="2024-11-12"/>
    <s v="2024-11-14"/>
    <x v="3"/>
    <s v="Bogota"/>
    <s v="8725"/>
    <x v="181"/>
    <s v="LONAFLEX"/>
    <x v="0"/>
    <n v="2"/>
    <x v="0"/>
    <x v="0"/>
    <x v="0"/>
    <n v="385700"/>
    <x v="0"/>
    <x v="5"/>
    <x v="0"/>
    <x v="3"/>
  </r>
  <r>
    <x v="878"/>
    <x v="621"/>
    <s v="MUEBLES CC CUBRIMIENTOS"/>
    <x v="0"/>
    <m/>
    <s v="2024-09-13"/>
    <s v="2024-09-17"/>
    <s v="2024-09-18 14:19:29"/>
    <s v="2024-09-25 17:40:16"/>
    <s v="2024-10-23 10:44:07"/>
    <s v="2024-10-23 10:44:14"/>
    <s v="2024-11-06 08:06:46"/>
    <s v="2024-09-19"/>
    <s v="2024-09-25"/>
    <s v="2024-11-08"/>
    <s v="2024-11-12"/>
    <s v="2024-11-14"/>
    <x v="3"/>
    <s v="Bogota"/>
    <s v="9325"/>
    <x v="758"/>
    <s v="LONA DICKSON VERDE FORESTA REF:6687"/>
    <x v="2"/>
    <n v="2"/>
    <x v="0"/>
    <x v="0"/>
    <x v="0"/>
    <n v="5377000"/>
    <x v="0"/>
    <x v="0"/>
    <x v="0"/>
    <x v="3"/>
  </r>
  <r>
    <x v="878"/>
    <x v="621"/>
    <s v="MUEBLES CC CUBRIMIENTOS"/>
    <x v="0"/>
    <m/>
    <s v="2024-09-13"/>
    <s v="2024-09-17"/>
    <s v="2024-09-18 14:19:29"/>
    <s v="2024-09-25 17:40:16"/>
    <s v="2024-10-23 10:44:07"/>
    <s v="2024-10-23 10:44:14"/>
    <s v="2024-11-06 08:06:46"/>
    <s v="2024-09-19"/>
    <s v="2024-09-25"/>
    <s v="2024-11-08"/>
    <s v="2024-11-12"/>
    <s v="2024-11-14"/>
    <x v="3"/>
    <s v="Bogota"/>
    <s v="PUBL01"/>
    <x v="117"/>
    <m/>
    <x v="0"/>
    <n v="4"/>
    <x v="197"/>
    <x v="31"/>
    <x v="0"/>
    <n v="712532"/>
    <x v="0"/>
    <x v="0"/>
    <x v="0"/>
    <x v="3"/>
  </r>
  <r>
    <x v="879"/>
    <x v="622"/>
    <s v="CUBRIMIENTO"/>
    <x v="0"/>
    <m/>
    <s v="2024-09-13"/>
    <s v="2024-09-13"/>
    <s v="2024-09-16 14:43:50"/>
    <s v="0000-00-00 00:00:00"/>
    <s v="2024-09-16 14:43:55"/>
    <s v="2024-09-17 11:25:01"/>
    <s v="0000-00-00 00:00:00"/>
    <s v="2024-09-16"/>
    <s v="2024-09-16"/>
    <s v="2024-09-18"/>
    <s v="2024-09-19"/>
    <s v="2024-09-19"/>
    <x v="3"/>
    <s v="Toscany"/>
    <s v="40"/>
    <x v="248"/>
    <m/>
    <x v="0"/>
    <n v="18"/>
    <x v="0"/>
    <x v="0"/>
    <x v="0"/>
    <n v="946800"/>
    <x v="0"/>
    <x v="0"/>
    <x v="0"/>
    <x v="4"/>
  </r>
  <r>
    <x v="880"/>
    <x v="622"/>
    <s v="CUBRIMIENTO"/>
    <x v="0"/>
    <m/>
    <s v="2024-09-13"/>
    <s v="2024-09-13"/>
    <s v="2024-09-16 14:44:54"/>
    <s v="0000-00-00 00:00:00"/>
    <s v="2024-09-16 14:45:00"/>
    <s v="2024-10-01 08:44:50"/>
    <s v="0000-00-00 00:00:00"/>
    <s v="2024-09-16"/>
    <s v="2024-09-16"/>
    <s v="2024-09-17"/>
    <s v="2024-09-19"/>
    <s v="2024-09-19"/>
    <x v="0"/>
    <s v="Toscany"/>
    <s v="12788"/>
    <x v="586"/>
    <m/>
    <x v="0"/>
    <n v="1.1000000000000001"/>
    <x v="0"/>
    <x v="0"/>
    <x v="0"/>
    <n v="108900"/>
    <x v="0"/>
    <x v="0"/>
    <x v="0"/>
    <x v="4"/>
  </r>
  <r>
    <x v="881"/>
    <x v="623"/>
    <s v="CUBRIMIENTO"/>
    <x v="0"/>
    <m/>
    <s v="2024-09-13"/>
    <s v="2024-09-27"/>
    <s v="2024-10-01 10:17:27"/>
    <s v="2024-11-22 16:51:25"/>
    <s v="2024-12-02 11:11:05"/>
    <s v="2024-12-02 11:11:31"/>
    <s v="2025-03-26 17:47:30"/>
    <s v="2024-10-01"/>
    <s v="2024-11-22"/>
    <s v="2024-12-13"/>
    <s v="2024-12-22"/>
    <s v="2025-02-10"/>
    <x v="3"/>
    <s v="Bogota"/>
    <s v="12473"/>
    <x v="121"/>
    <m/>
    <x v="0"/>
    <n v="1"/>
    <x v="0"/>
    <x v="0"/>
    <x v="0"/>
    <n v="320000"/>
    <x v="0"/>
    <x v="0"/>
    <x v="0"/>
    <x v="10"/>
  </r>
  <r>
    <x v="881"/>
    <x v="623"/>
    <s v="CUBRIMIENTO"/>
    <x v="0"/>
    <m/>
    <s v="2024-09-13"/>
    <s v="2024-09-27"/>
    <s v="2024-10-01 10:17:27"/>
    <s v="2024-11-22 16:51:25"/>
    <s v="2024-12-02 11:11:05"/>
    <s v="2024-12-02 11:11:31"/>
    <s v="2025-03-26 17:47:30"/>
    <s v="2024-10-01"/>
    <s v="2024-11-22"/>
    <s v="2024-12-13"/>
    <s v="2024-12-22"/>
    <s v="2025-02-10"/>
    <x v="3"/>
    <s v="Bogota"/>
    <s v="27673"/>
    <x v="356"/>
    <m/>
    <x v="0"/>
    <n v="1"/>
    <x v="0"/>
    <x v="0"/>
    <x v="0"/>
    <n v="561120"/>
    <x v="0"/>
    <x v="0"/>
    <x v="0"/>
    <x v="10"/>
  </r>
  <r>
    <x v="881"/>
    <x v="623"/>
    <s v="CUBRIMIENTO"/>
    <x v="0"/>
    <m/>
    <s v="2024-09-13"/>
    <s v="2024-09-27"/>
    <s v="2024-10-01 10:17:27"/>
    <s v="2024-11-22 16:51:25"/>
    <s v="2024-12-02 11:11:05"/>
    <s v="2024-12-02 11:11:31"/>
    <s v="2025-03-26 17:47:30"/>
    <s v="2024-10-01"/>
    <s v="2024-11-22"/>
    <s v="2024-12-13"/>
    <s v="2024-12-22"/>
    <s v="2025-02-10"/>
    <x v="3"/>
    <s v="Bogota"/>
    <s v="6543"/>
    <x v="123"/>
    <m/>
    <x v="0"/>
    <n v="1"/>
    <x v="0"/>
    <x v="0"/>
    <x v="0"/>
    <n v="100000"/>
    <x v="0"/>
    <x v="0"/>
    <x v="0"/>
    <x v="10"/>
  </r>
  <r>
    <x v="881"/>
    <x v="623"/>
    <s v="CUBRIMIENTO"/>
    <x v="0"/>
    <m/>
    <s v="2024-09-13"/>
    <s v="2024-09-27"/>
    <s v="2024-10-01 10:17:27"/>
    <s v="2024-11-22 16:51:25"/>
    <s v="2024-12-02 11:11:05"/>
    <s v="2024-12-02 11:11:31"/>
    <s v="2025-03-26 17:47:30"/>
    <s v="2024-10-01"/>
    <s v="2024-11-22"/>
    <s v="2024-12-13"/>
    <s v="2024-12-22"/>
    <s v="2025-02-10"/>
    <x v="3"/>
    <s v="Bogota"/>
    <s v="FLANCHE01"/>
    <x v="51"/>
    <m/>
    <x v="3"/>
    <n v="1"/>
    <x v="198"/>
    <x v="0"/>
    <x v="0"/>
    <n v="1125000"/>
    <x v="0"/>
    <x v="0"/>
    <x v="0"/>
    <x v="10"/>
  </r>
  <r>
    <x v="881"/>
    <x v="623"/>
    <s v="CUBRIMIENTO"/>
    <x v="0"/>
    <m/>
    <s v="2024-09-13"/>
    <s v="2024-09-27"/>
    <s v="2024-10-01 10:17:27"/>
    <s v="2024-11-22 16:51:25"/>
    <s v="2024-12-02 11:11:05"/>
    <s v="2024-12-02 11:11:31"/>
    <s v="2025-03-26 17:47:30"/>
    <s v="2024-10-01"/>
    <s v="2024-11-22"/>
    <s v="2024-12-13"/>
    <s v="2024-12-22"/>
    <s v="2025-02-10"/>
    <x v="3"/>
    <s v="Bogota"/>
    <s v="KMPLITE"/>
    <x v="251"/>
    <m/>
    <x v="0"/>
    <n v="1"/>
    <x v="198"/>
    <x v="0"/>
    <x v="0"/>
    <n v="2308080"/>
    <x v="0"/>
    <x v="0"/>
    <x v="0"/>
    <x v="10"/>
  </r>
  <r>
    <x v="881"/>
    <x v="623"/>
    <s v="CUBRIMIENTO"/>
    <x v="0"/>
    <m/>
    <s v="2024-09-13"/>
    <s v="2024-09-27"/>
    <s v="2024-10-01 10:17:27"/>
    <s v="2024-11-22 16:51:25"/>
    <s v="2024-12-02 11:11:05"/>
    <s v="2024-12-02 11:11:31"/>
    <s v="2025-03-26 17:47:30"/>
    <s v="2024-10-01"/>
    <s v="2024-11-22"/>
    <s v="2024-12-13"/>
    <s v="2024-12-22"/>
    <s v="2025-02-10"/>
    <x v="3"/>
    <s v="Bogota"/>
    <s v="PLITE09"/>
    <x v="252"/>
    <s v="LONA PERGOTEX TRASLUCIDA BLANCA 3M"/>
    <x v="3"/>
    <n v="1"/>
    <x v="198"/>
    <x v="0"/>
    <x v="108"/>
    <n v="9738579"/>
    <x v="0"/>
    <x v="4"/>
    <x v="6"/>
    <x v="10"/>
  </r>
  <r>
    <x v="881"/>
    <x v="623"/>
    <s v="CUBRIMIENTO"/>
    <x v="0"/>
    <m/>
    <s v="2024-09-13"/>
    <s v="2024-09-27"/>
    <s v="2024-10-01 10:17:27"/>
    <s v="2024-11-22 16:51:25"/>
    <s v="2024-12-02 11:11:05"/>
    <s v="2024-12-02 11:11:31"/>
    <s v="2025-03-26 17:47:30"/>
    <s v="2024-10-01"/>
    <s v="2024-11-22"/>
    <s v="2024-12-13"/>
    <s v="2024-12-22"/>
    <s v="2025-02-10"/>
    <x v="3"/>
    <s v="Bogota"/>
    <s v="PZCH024"/>
    <x v="759"/>
    <m/>
    <x v="0"/>
    <n v="1"/>
    <x v="0"/>
    <x v="0"/>
    <x v="0"/>
    <n v="47813"/>
    <x v="0"/>
    <x v="0"/>
    <x v="0"/>
    <x v="10"/>
  </r>
  <r>
    <x v="881"/>
    <x v="623"/>
    <s v="CUBRIMIENTO"/>
    <x v="0"/>
    <m/>
    <s v="2024-09-13"/>
    <s v="2024-09-27"/>
    <s v="2024-10-01 10:17:27"/>
    <s v="2024-11-22 16:51:25"/>
    <s v="2024-12-02 11:11:05"/>
    <s v="2024-12-02 11:11:31"/>
    <s v="2025-03-26 17:47:30"/>
    <s v="2024-10-01"/>
    <s v="2024-11-22"/>
    <s v="2024-12-13"/>
    <s v="2024-12-22"/>
    <s v="2025-02-10"/>
    <x v="3"/>
    <s v="Bogota"/>
    <s v="PZCH025"/>
    <x v="760"/>
    <m/>
    <x v="0"/>
    <n v="1"/>
    <x v="0"/>
    <x v="0"/>
    <x v="0"/>
    <n v="560108"/>
    <x v="0"/>
    <x v="0"/>
    <x v="0"/>
    <x v="10"/>
  </r>
  <r>
    <x v="881"/>
    <x v="623"/>
    <s v="CUBRIMIENTO"/>
    <x v="0"/>
    <m/>
    <s v="2024-09-13"/>
    <s v="2024-09-27"/>
    <s v="2024-10-01 10:17:27"/>
    <s v="2024-11-22 16:51:25"/>
    <s v="2024-12-02 11:11:05"/>
    <s v="2024-12-02 11:11:31"/>
    <s v="2025-03-26 17:47:30"/>
    <s v="2024-10-01"/>
    <s v="2024-11-22"/>
    <s v="2024-12-13"/>
    <s v="2024-12-22"/>
    <s v="2025-02-10"/>
    <x v="3"/>
    <s v="Bogota"/>
    <s v="SERV03"/>
    <x v="9"/>
    <m/>
    <x v="0"/>
    <n v="1"/>
    <x v="0"/>
    <x v="0"/>
    <x v="0"/>
    <n v="1200000"/>
    <x v="0"/>
    <x v="1"/>
    <x v="1"/>
    <x v="10"/>
  </r>
  <r>
    <x v="881"/>
    <x v="623"/>
    <s v="CUBRIMIENTO"/>
    <x v="0"/>
    <m/>
    <s v="2024-09-13"/>
    <s v="2024-09-27"/>
    <s v="2024-10-01 10:17:27"/>
    <s v="2024-11-22 16:51:25"/>
    <s v="2024-12-02 11:11:05"/>
    <s v="2024-12-02 11:11:31"/>
    <s v="2025-03-26 17:47:30"/>
    <s v="2024-10-01"/>
    <s v="2024-11-22"/>
    <s v="2024-12-13"/>
    <s v="2024-12-22"/>
    <s v="2025-02-10"/>
    <x v="3"/>
    <s v="Bogota"/>
    <s v="SGLASS03"/>
    <x v="761"/>
    <m/>
    <x v="4"/>
    <n v="1"/>
    <x v="11"/>
    <x v="32"/>
    <x v="0"/>
    <n v="8877400"/>
    <x v="0"/>
    <x v="15"/>
    <x v="0"/>
    <x v="10"/>
  </r>
  <r>
    <x v="881"/>
    <x v="623"/>
    <s v="CUBRIMIENTO"/>
    <x v="0"/>
    <m/>
    <s v="2024-09-13"/>
    <s v="2024-09-27"/>
    <s v="2024-10-01 10:17:27"/>
    <s v="2024-11-22 16:51:25"/>
    <s v="2024-12-02 11:11:05"/>
    <s v="2024-12-02 11:11:31"/>
    <s v="2025-03-26 17:47:30"/>
    <s v="2024-10-01"/>
    <s v="2024-11-22"/>
    <s v="2024-12-13"/>
    <s v="2024-12-22"/>
    <s v="2025-02-10"/>
    <x v="3"/>
    <s v="Bogota"/>
    <s v="SILU03"/>
    <x v="307"/>
    <m/>
    <x v="0"/>
    <n v="4"/>
    <x v="198"/>
    <x v="0"/>
    <x v="0"/>
    <n v="1976864"/>
    <x v="0"/>
    <x v="0"/>
    <x v="0"/>
    <x v="10"/>
  </r>
  <r>
    <x v="882"/>
    <x v="624"/>
    <s v="MUEBLES CC CUBRIMIENTOS"/>
    <x v="0"/>
    <m/>
    <s v="2024-09-13"/>
    <s v="2024-09-24"/>
    <s v="2024-09-27 13:39:32"/>
    <s v="0000-00-00 00:00:00"/>
    <s v="2024-10-11 10:12:58"/>
    <s v="2024-10-11 10:13:20"/>
    <s v="2024-10-28 09:07:52"/>
    <s v="2024-09-26"/>
    <s v="2024-09-26"/>
    <s v="2024-10-18"/>
    <s v="2024-10-24"/>
    <s v="2024-10-28"/>
    <x v="3"/>
    <s v="Medellin"/>
    <s v="12312"/>
    <x v="585"/>
    <m/>
    <x v="3"/>
    <n v="1"/>
    <x v="0"/>
    <x v="0"/>
    <x v="0"/>
    <n v="784695"/>
    <x v="0"/>
    <x v="0"/>
    <x v="0"/>
    <x v="0"/>
  </r>
  <r>
    <x v="882"/>
    <x v="624"/>
    <s v="MUEBLES CC CUBRIMIENTOS"/>
    <x v="0"/>
    <m/>
    <s v="2024-09-13"/>
    <s v="2024-09-24"/>
    <s v="2024-09-27 13:39:32"/>
    <s v="0000-00-00 00:00:00"/>
    <s v="2024-10-11 10:12:58"/>
    <s v="2024-10-11 10:13:20"/>
    <s v="2024-10-28 09:07:52"/>
    <s v="2024-09-26"/>
    <s v="2024-09-26"/>
    <s v="2024-10-18"/>
    <s v="2024-10-24"/>
    <s v="2024-10-28"/>
    <x v="3"/>
    <s v="Medellin"/>
    <s v="6119"/>
    <x v="762"/>
    <s v="LONA DICKSON BLANCO REF:0001"/>
    <x v="0"/>
    <n v="1"/>
    <x v="0"/>
    <x v="0"/>
    <x v="0"/>
    <n v="752663"/>
    <x v="0"/>
    <x v="0"/>
    <x v="0"/>
    <x v="0"/>
  </r>
  <r>
    <x v="882"/>
    <x v="624"/>
    <s v="MUEBLES CC CUBRIMIENTOS"/>
    <x v="0"/>
    <m/>
    <s v="2024-09-13"/>
    <s v="2024-09-24"/>
    <s v="2024-09-27 13:39:32"/>
    <s v="0000-00-00 00:00:00"/>
    <s v="2024-10-11 10:12:58"/>
    <s v="2024-10-11 10:13:20"/>
    <s v="2024-10-28 09:07:52"/>
    <s v="2024-09-26"/>
    <s v="2024-09-26"/>
    <s v="2024-10-18"/>
    <s v="2024-10-24"/>
    <s v="2024-10-28"/>
    <x v="3"/>
    <s v="Medellin"/>
    <s v="8827"/>
    <x v="763"/>
    <m/>
    <x v="0"/>
    <n v="1"/>
    <x v="0"/>
    <x v="0"/>
    <x v="0"/>
    <n v="694110"/>
    <x v="0"/>
    <x v="0"/>
    <x v="0"/>
    <x v="0"/>
  </r>
  <r>
    <x v="882"/>
    <x v="624"/>
    <s v="MUEBLES CC CUBRIMIENTOS"/>
    <x v="0"/>
    <m/>
    <s v="2024-09-13"/>
    <s v="2024-09-24"/>
    <s v="2024-09-27 13:39:32"/>
    <s v="0000-00-00 00:00:00"/>
    <s v="2024-10-11 10:12:58"/>
    <s v="2024-10-11 10:13:20"/>
    <s v="2024-10-28 09:07:52"/>
    <s v="2024-09-26"/>
    <s v="2024-09-26"/>
    <s v="2024-10-18"/>
    <s v="2024-10-24"/>
    <s v="2024-10-28"/>
    <x v="3"/>
    <s v="Medellin"/>
    <s v="TRANSP12"/>
    <x v="118"/>
    <m/>
    <x v="0"/>
    <n v="1"/>
    <x v="0"/>
    <x v="0"/>
    <x v="0"/>
    <n v="70000"/>
    <x v="0"/>
    <x v="1"/>
    <x v="1"/>
    <x v="0"/>
  </r>
  <r>
    <x v="883"/>
    <x v="18"/>
    <s v="CUBRIMIENTO"/>
    <x v="0"/>
    <m/>
    <s v="2024-09-14"/>
    <s v="2025-02-17"/>
    <s v="2025-02-18 10:51:46"/>
    <s v="2025-05-09 09:56:53"/>
    <s v="2025-07-31 06:50:15"/>
    <s v="2025-09-15 07:50:23"/>
    <s v="2025-09-21 15:29:31"/>
    <s v="2025-02-19"/>
    <s v="2025-05-08"/>
    <s v="2025-07-26"/>
    <s v="2025-07-30"/>
    <s v="2025-08-07"/>
    <x v="3"/>
    <s v="Toscana"/>
    <s v="PSTARDE01"/>
    <x v="764"/>
    <s v="LONA PERGOTEX TRASLUCIDA BLANCA 3M"/>
    <x v="1"/>
    <n v="1"/>
    <x v="199"/>
    <x v="0"/>
    <x v="109"/>
    <n v="27292108.32"/>
    <x v="0"/>
    <x v="0"/>
    <x v="0"/>
    <x v="1"/>
  </r>
  <r>
    <x v="884"/>
    <x v="625"/>
    <s v="MUEBLES"/>
    <x v="0"/>
    <m/>
    <s v="2024-09-14"/>
    <s v="2024-09-14"/>
    <s v="2024-09-16 13:27:57"/>
    <s v="0000-00-00 00:00:00"/>
    <s v="0000-00-00 00:00:00"/>
    <s v="2024-09-27 08:14:55"/>
    <s v="2024-09-27 10:34:32"/>
    <s v="2024-09-16"/>
    <s v="2024-09-16"/>
    <s v="2024-10-10"/>
    <s v="2024-10-14"/>
    <s v="2024-10-14"/>
    <x v="1"/>
    <s v="Bogota"/>
    <s v="5453"/>
    <x v="401"/>
    <m/>
    <x v="4"/>
    <n v="8"/>
    <x v="0"/>
    <x v="0"/>
    <x v="0"/>
    <n v="5542896"/>
    <x v="0"/>
    <x v="2"/>
    <x v="0"/>
    <x v="0"/>
  </r>
  <r>
    <x v="884"/>
    <x v="625"/>
    <s v="MUEBLES"/>
    <x v="0"/>
    <m/>
    <s v="2024-09-14"/>
    <s v="2024-09-14"/>
    <s v="2024-09-16 13:27:57"/>
    <s v="0000-00-00 00:00:00"/>
    <s v="0000-00-00 00:00:00"/>
    <s v="2024-09-27 08:14:55"/>
    <s v="2024-09-27 10:34:32"/>
    <s v="2024-09-16"/>
    <s v="2024-09-16"/>
    <s v="2024-10-10"/>
    <s v="2024-10-14"/>
    <s v="2024-10-14"/>
    <x v="1"/>
    <s v="Bogota"/>
    <s v="5527"/>
    <x v="765"/>
    <m/>
    <x v="4"/>
    <n v="1"/>
    <x v="0"/>
    <x v="0"/>
    <x v="0"/>
    <n v="2690786"/>
    <x v="0"/>
    <x v="2"/>
    <x v="0"/>
    <x v="0"/>
  </r>
  <r>
    <x v="884"/>
    <x v="625"/>
    <s v="MUEBLES"/>
    <x v="0"/>
    <m/>
    <s v="2024-09-14"/>
    <s v="2024-09-14"/>
    <s v="2024-09-16 13:27:57"/>
    <s v="0000-00-00 00:00:00"/>
    <s v="0000-00-00 00:00:00"/>
    <s v="2024-09-27 08:14:55"/>
    <s v="2024-09-27 10:34:32"/>
    <s v="2024-09-16"/>
    <s v="2024-09-16"/>
    <s v="2024-10-10"/>
    <s v="2024-10-14"/>
    <s v="2024-10-14"/>
    <x v="1"/>
    <s v="Bogota"/>
    <s v="7106"/>
    <x v="432"/>
    <m/>
    <x v="4"/>
    <n v="1"/>
    <x v="0"/>
    <x v="0"/>
    <x v="0"/>
    <n v="2359821"/>
    <x v="0"/>
    <x v="2"/>
    <x v="0"/>
    <x v="0"/>
  </r>
  <r>
    <x v="885"/>
    <x v="626"/>
    <s v="CUBRIMIENTO"/>
    <x v="0"/>
    <m/>
    <s v="2024-09-14"/>
    <s v="2024-10-10"/>
    <s v="2024-10-15 09:17:03"/>
    <s v="2024-10-31 16:01:23"/>
    <s v="2024-11-11 18:38:52"/>
    <s v="2024-11-13 18:05:17"/>
    <s v="2025-02-19 08:12:25"/>
    <s v="2024-10-15"/>
    <s v="2024-10-31"/>
    <s v="2024-11-11"/>
    <s v="2024-11-15"/>
    <s v="2025-02-03"/>
    <x v="3"/>
    <s v="Medellin"/>
    <s v="CUBT03"/>
    <x v="66"/>
    <m/>
    <x v="3"/>
    <n v="1"/>
    <x v="22"/>
    <x v="0"/>
    <x v="18"/>
    <n v="736136"/>
    <x v="0"/>
    <x v="0"/>
    <x v="0"/>
    <x v="3"/>
  </r>
  <r>
    <x v="885"/>
    <x v="626"/>
    <s v="CUBRIMIENTO"/>
    <x v="0"/>
    <m/>
    <s v="2024-09-14"/>
    <s v="2024-10-10"/>
    <s v="2024-10-15 09:17:03"/>
    <s v="2024-10-31 16:01:23"/>
    <s v="2024-11-11 18:38:52"/>
    <s v="2024-11-13 18:05:17"/>
    <s v="2025-02-19 08:12:25"/>
    <s v="2024-10-15"/>
    <s v="2024-10-31"/>
    <s v="2024-11-11"/>
    <s v="2024-11-15"/>
    <s v="2025-02-03"/>
    <x v="3"/>
    <s v="Medellin"/>
    <s v="KMPLITE"/>
    <x v="251"/>
    <m/>
    <x v="0"/>
    <n v="1"/>
    <x v="22"/>
    <x v="0"/>
    <x v="0"/>
    <n v="2397839"/>
    <x v="0"/>
    <x v="0"/>
    <x v="0"/>
    <x v="3"/>
  </r>
  <r>
    <x v="885"/>
    <x v="626"/>
    <s v="CUBRIMIENTO"/>
    <x v="0"/>
    <m/>
    <s v="2024-09-14"/>
    <s v="2024-10-10"/>
    <s v="2024-10-15 09:17:03"/>
    <s v="2024-10-31 16:01:23"/>
    <s v="2024-11-11 18:38:52"/>
    <s v="2024-11-13 18:05:17"/>
    <s v="2025-02-19 08:12:25"/>
    <s v="2024-10-15"/>
    <s v="2024-10-31"/>
    <s v="2024-11-11"/>
    <s v="2024-11-15"/>
    <s v="2025-02-03"/>
    <x v="3"/>
    <s v="Medellin"/>
    <s v="PLITE14"/>
    <x v="100"/>
    <s v="FURNISCREEN NEGRO 2M EB4027W G8 625GR"/>
    <x v="3"/>
    <n v="1"/>
    <x v="22"/>
    <x v="0"/>
    <x v="1"/>
    <n v="7117631"/>
    <x v="0"/>
    <x v="4"/>
    <x v="6"/>
    <x v="3"/>
  </r>
  <r>
    <x v="885"/>
    <x v="626"/>
    <s v="CUBRIMIENTO"/>
    <x v="0"/>
    <m/>
    <s v="2024-09-14"/>
    <s v="2024-10-10"/>
    <s v="2024-10-15 09:17:03"/>
    <s v="2024-10-31 16:01:23"/>
    <s v="2024-11-11 18:38:52"/>
    <s v="2024-11-13 18:05:17"/>
    <s v="2025-02-19 08:12:25"/>
    <s v="2024-10-15"/>
    <s v="2024-10-31"/>
    <s v="2024-11-11"/>
    <s v="2024-11-15"/>
    <s v="2025-02-03"/>
    <x v="3"/>
    <s v="Medellin"/>
    <s v="SERV03"/>
    <x v="9"/>
    <m/>
    <x v="0"/>
    <n v="1"/>
    <x v="0"/>
    <x v="0"/>
    <x v="0"/>
    <n v="240000"/>
    <x v="0"/>
    <x v="1"/>
    <x v="1"/>
    <x v="3"/>
  </r>
  <r>
    <x v="885"/>
    <x v="626"/>
    <s v="CUBRIMIENTO"/>
    <x v="0"/>
    <m/>
    <s v="2024-09-14"/>
    <s v="2024-10-10"/>
    <s v="2024-10-15 09:17:03"/>
    <s v="2024-10-31 16:01:23"/>
    <s v="2024-11-11 18:38:52"/>
    <s v="2024-11-13 18:05:17"/>
    <s v="2025-02-19 08:12:25"/>
    <s v="2024-10-15"/>
    <s v="2024-10-31"/>
    <s v="2024-11-11"/>
    <s v="2024-11-15"/>
    <s v="2025-02-03"/>
    <x v="3"/>
    <s v="Medellin"/>
    <s v="TRANSP06"/>
    <x v="59"/>
    <m/>
    <x v="0"/>
    <n v="1"/>
    <x v="0"/>
    <x v="0"/>
    <x v="0"/>
    <n v="300000"/>
    <x v="0"/>
    <x v="1"/>
    <x v="1"/>
    <x v="3"/>
  </r>
  <r>
    <x v="886"/>
    <x v="477"/>
    <s v="MUEBLES CC CUBRIMIENTOS"/>
    <x v="0"/>
    <m/>
    <s v="2024-09-16"/>
    <s v="2024-09-19"/>
    <s v="2024-09-21 11:41:54"/>
    <s v="0000-00-00 00:00:00"/>
    <s v="2024-11-16 09:57:21"/>
    <s v="2024-11-23 09:17:33"/>
    <s v="2024-12-10 08:31:51"/>
    <s v="2024-09-23"/>
    <s v="2024-09-23"/>
    <s v="2024-10-15"/>
    <s v="2024-10-17"/>
    <s v="2024-10-21"/>
    <x v="1"/>
    <s v="Virtual"/>
    <s v="5160"/>
    <x v="496"/>
    <s v="LONA DICKSON NEGRO FONDO ENT REF:6028"/>
    <x v="0"/>
    <n v="1"/>
    <x v="0"/>
    <x v="0"/>
    <x v="0"/>
    <n v="1939700"/>
    <x v="0"/>
    <x v="0"/>
    <x v="0"/>
    <x v="0"/>
  </r>
  <r>
    <x v="886"/>
    <x v="477"/>
    <s v="MUEBLES CC CUBRIMIENTOS"/>
    <x v="0"/>
    <m/>
    <s v="2024-09-16"/>
    <s v="2024-09-19"/>
    <s v="2024-09-21 11:41:54"/>
    <s v="0000-00-00 00:00:00"/>
    <s v="2024-11-16 09:57:21"/>
    <s v="2024-11-23 09:17:33"/>
    <s v="2024-12-10 08:31:51"/>
    <s v="2024-09-23"/>
    <s v="2024-09-23"/>
    <s v="2024-10-15"/>
    <s v="2024-10-17"/>
    <s v="2024-10-21"/>
    <x v="1"/>
    <s v="Virtual"/>
    <s v="TRANSP07"/>
    <x v="47"/>
    <m/>
    <x v="0"/>
    <n v="1"/>
    <x v="0"/>
    <x v="0"/>
    <x v="0"/>
    <n v="60000"/>
    <x v="0"/>
    <x v="0"/>
    <x v="0"/>
    <x v="0"/>
  </r>
  <r>
    <x v="887"/>
    <x v="627"/>
    <s v="CUBRIMIENTO"/>
    <x v="0"/>
    <m/>
    <s v="2024-08-12"/>
    <s v="2024-09-23"/>
    <s v="2024-09-24 13:49:12"/>
    <s v="2024-09-30 17:21:34"/>
    <s v="2024-10-07 14:32:47"/>
    <s v="2024-10-08 11:44:46"/>
    <s v="2024-10-28 08:05:08"/>
    <s v="2024-09-25"/>
    <s v="2024-10-01"/>
    <s v="2024-10-08"/>
    <s v="2024-10-15"/>
    <s v="2024-10-22"/>
    <x v="3"/>
    <s v="Cali"/>
    <s v="27249"/>
    <x v="64"/>
    <m/>
    <x v="0"/>
    <n v="1"/>
    <x v="0"/>
    <x v="0"/>
    <x v="0"/>
    <n v="183852"/>
    <x v="0"/>
    <x v="0"/>
    <x v="0"/>
    <x v="0"/>
  </r>
  <r>
    <x v="887"/>
    <x v="627"/>
    <s v="CUBRIMIENTO"/>
    <x v="0"/>
    <m/>
    <s v="2024-08-12"/>
    <s v="2024-09-23"/>
    <s v="2024-09-24 13:49:12"/>
    <s v="2024-09-30 17:21:34"/>
    <s v="2024-10-07 14:32:47"/>
    <s v="2024-10-08 11:44:46"/>
    <s v="2024-10-28 08:05:08"/>
    <s v="2024-09-25"/>
    <s v="2024-10-01"/>
    <s v="2024-10-08"/>
    <s v="2024-10-15"/>
    <s v="2024-10-22"/>
    <x v="3"/>
    <s v="Cali"/>
    <s v="6543"/>
    <x v="123"/>
    <m/>
    <x v="0"/>
    <n v="1"/>
    <x v="0"/>
    <x v="0"/>
    <x v="0"/>
    <n v="62400"/>
    <x v="0"/>
    <x v="0"/>
    <x v="0"/>
    <x v="0"/>
  </r>
  <r>
    <x v="887"/>
    <x v="627"/>
    <s v="CUBRIMIENTO"/>
    <x v="0"/>
    <m/>
    <s v="2024-08-12"/>
    <s v="2024-09-23"/>
    <s v="2024-09-24 13:49:12"/>
    <s v="2024-09-30 17:21:34"/>
    <s v="2024-10-07 14:32:47"/>
    <s v="2024-10-08 11:44:46"/>
    <s v="2024-10-28 08:05:08"/>
    <s v="2024-09-25"/>
    <s v="2024-10-01"/>
    <s v="2024-10-08"/>
    <s v="2024-10-15"/>
    <s v="2024-10-22"/>
    <x v="3"/>
    <s v="Cali"/>
    <s v="FLANCHE01"/>
    <x v="51"/>
    <m/>
    <x v="1"/>
    <n v="1"/>
    <x v="66"/>
    <x v="0"/>
    <x v="0"/>
    <n v="487983"/>
    <x v="0"/>
    <x v="0"/>
    <x v="0"/>
    <x v="0"/>
  </r>
  <r>
    <x v="887"/>
    <x v="627"/>
    <s v="CUBRIMIENTO"/>
    <x v="0"/>
    <m/>
    <s v="2024-08-12"/>
    <s v="2024-09-23"/>
    <s v="2024-09-24 13:49:12"/>
    <s v="2024-09-30 17:21:34"/>
    <s v="2024-10-07 14:32:47"/>
    <s v="2024-10-08 11:44:46"/>
    <s v="2024-10-28 08:05:08"/>
    <s v="2024-09-25"/>
    <s v="2024-10-01"/>
    <s v="2024-10-08"/>
    <s v="2024-10-15"/>
    <s v="2024-10-22"/>
    <x v="3"/>
    <s v="Cali"/>
    <s v="SOMB03"/>
    <x v="161"/>
    <s v="LONA DICKSON ROJO Y BLANCO REF:8557"/>
    <x v="1"/>
    <n v="1"/>
    <x v="66"/>
    <x v="0"/>
    <x v="15"/>
    <n v="4608519"/>
    <x v="0"/>
    <x v="6"/>
    <x v="8"/>
    <x v="0"/>
  </r>
  <r>
    <x v="887"/>
    <x v="627"/>
    <s v="CUBRIMIENTO"/>
    <x v="0"/>
    <m/>
    <s v="2024-08-12"/>
    <s v="2024-09-23"/>
    <s v="2024-09-24 13:49:12"/>
    <s v="2024-09-30 17:21:34"/>
    <s v="2024-10-07 14:32:47"/>
    <s v="2024-10-08 11:44:46"/>
    <s v="2024-10-28 08:05:08"/>
    <s v="2024-09-25"/>
    <s v="2024-10-01"/>
    <s v="2024-10-08"/>
    <s v="2024-10-15"/>
    <s v="2024-10-22"/>
    <x v="3"/>
    <s v="Cali"/>
    <s v="TRANSP06"/>
    <x v="59"/>
    <m/>
    <x v="0"/>
    <n v="1"/>
    <x v="0"/>
    <x v="0"/>
    <x v="0"/>
    <n v="100000"/>
    <x v="0"/>
    <x v="1"/>
    <x v="1"/>
    <x v="0"/>
  </r>
  <r>
    <x v="888"/>
    <x v="628"/>
    <s v="MUEBLES CC CUBRIMIENTOS"/>
    <x v="0"/>
    <m/>
    <s v="2024-09-16"/>
    <s v="2024-09-17"/>
    <s v="2024-09-17 14:56:08"/>
    <s v="0000-00-00 00:00:00"/>
    <s v="2024-09-27 16:00:22"/>
    <s v="2024-09-27 16:00:27"/>
    <s v="2024-10-29 10:23:21"/>
    <s v="2024-09-19"/>
    <s v="2024-09-19"/>
    <s v="2024-10-11"/>
    <s v="2024-10-15"/>
    <s v="2024-10-17"/>
    <x v="1"/>
    <s v="Virtual"/>
    <s v="5325"/>
    <x v="33"/>
    <m/>
    <x v="5"/>
    <n v="1"/>
    <x v="0"/>
    <x v="0"/>
    <x v="0"/>
    <n v="273367"/>
    <x v="0"/>
    <x v="0"/>
    <x v="0"/>
    <x v="0"/>
  </r>
  <r>
    <x v="888"/>
    <x v="628"/>
    <s v="MUEBLES CC CUBRIMIENTOS"/>
    <x v="0"/>
    <m/>
    <s v="2024-09-16"/>
    <s v="2024-09-17"/>
    <s v="2024-09-17 14:56:08"/>
    <s v="0000-00-00 00:00:00"/>
    <s v="2024-09-27 16:00:22"/>
    <s v="2024-09-27 16:00:27"/>
    <s v="2024-10-29 10:23:21"/>
    <s v="2024-09-19"/>
    <s v="2024-09-19"/>
    <s v="2024-10-11"/>
    <s v="2024-10-15"/>
    <s v="2024-10-17"/>
    <x v="1"/>
    <s v="Virtual"/>
    <s v="9708"/>
    <x v="195"/>
    <s v="LONA DICKSON CHICAGO REF 7466"/>
    <x v="0"/>
    <n v="1"/>
    <x v="0"/>
    <x v="0"/>
    <x v="0"/>
    <n v="1199000"/>
    <x v="0"/>
    <x v="0"/>
    <x v="0"/>
    <x v="0"/>
  </r>
  <r>
    <x v="889"/>
    <x v="629"/>
    <s v="CUBRIMIENTO"/>
    <x v="0"/>
    <m/>
    <s v="2024-09-16"/>
    <s v="2024-10-07"/>
    <s v="2024-10-22 09:13:09"/>
    <s v="2024-10-22 12:14:22"/>
    <s v="2024-11-11 23:45:37"/>
    <s v="2024-11-30 15:50:19"/>
    <s v="0000-00-00 00:00:00"/>
    <s v="2024-10-23"/>
    <s v="2024-10-26"/>
    <s v="2024-10-31"/>
    <s v="2024-11-05"/>
    <s v="2024-11-07"/>
    <x v="0"/>
    <s v="Cali"/>
    <s v="11617"/>
    <x v="766"/>
    <m/>
    <x v="0"/>
    <n v="1"/>
    <x v="0"/>
    <x v="0"/>
    <x v="0"/>
    <n v="828976"/>
    <x v="0"/>
    <x v="0"/>
    <x v="0"/>
    <x v="0"/>
  </r>
  <r>
    <x v="889"/>
    <x v="629"/>
    <s v="CUBRIMIENTO"/>
    <x v="0"/>
    <m/>
    <s v="2024-09-16"/>
    <s v="2024-10-07"/>
    <s v="2024-10-22 09:13:09"/>
    <s v="2024-10-22 12:14:22"/>
    <s v="2024-11-11 23:45:37"/>
    <s v="2024-11-30 15:50:19"/>
    <s v="0000-00-00 00:00:00"/>
    <s v="2024-10-23"/>
    <s v="2024-10-26"/>
    <s v="2024-10-31"/>
    <s v="2024-11-05"/>
    <s v="2024-11-07"/>
    <x v="0"/>
    <s v="Cali"/>
    <s v="17949"/>
    <x v="767"/>
    <m/>
    <x v="0"/>
    <n v="1"/>
    <x v="0"/>
    <x v="0"/>
    <x v="0"/>
    <n v="262000"/>
    <x v="0"/>
    <x v="0"/>
    <x v="0"/>
    <x v="0"/>
  </r>
  <r>
    <x v="889"/>
    <x v="629"/>
    <s v="CUBRIMIENTO"/>
    <x v="0"/>
    <m/>
    <s v="2024-09-16"/>
    <s v="2024-10-07"/>
    <s v="2024-10-22 09:13:09"/>
    <s v="2024-10-22 12:14:22"/>
    <s v="2024-11-11 23:45:37"/>
    <s v="2024-11-30 15:50:19"/>
    <s v="0000-00-00 00:00:00"/>
    <s v="2024-10-23"/>
    <s v="2024-10-26"/>
    <s v="2024-10-31"/>
    <s v="2024-11-05"/>
    <s v="2024-11-07"/>
    <x v="0"/>
    <s v="Cali"/>
    <s v="18013"/>
    <x v="13"/>
    <m/>
    <x v="0"/>
    <n v="8"/>
    <x v="0"/>
    <x v="0"/>
    <x v="0"/>
    <n v="9504"/>
    <x v="0"/>
    <x v="0"/>
    <x v="0"/>
    <x v="0"/>
  </r>
  <r>
    <x v="889"/>
    <x v="629"/>
    <s v="CUBRIMIENTO"/>
    <x v="0"/>
    <m/>
    <s v="2024-09-16"/>
    <s v="2024-10-07"/>
    <s v="2024-10-22 09:13:09"/>
    <s v="2024-10-22 12:14:22"/>
    <s v="2024-11-11 23:45:37"/>
    <s v="2024-11-30 15:50:19"/>
    <s v="0000-00-00 00:00:00"/>
    <s v="2024-10-23"/>
    <s v="2024-10-26"/>
    <s v="2024-10-31"/>
    <s v="2024-11-05"/>
    <s v="2024-11-07"/>
    <x v="0"/>
    <s v="Cali"/>
    <s v="18451"/>
    <x v="16"/>
    <m/>
    <x v="0"/>
    <n v="4"/>
    <x v="0"/>
    <x v="0"/>
    <x v="0"/>
    <n v="31352"/>
    <x v="0"/>
    <x v="0"/>
    <x v="0"/>
    <x v="0"/>
  </r>
  <r>
    <x v="889"/>
    <x v="629"/>
    <s v="CUBRIMIENTO"/>
    <x v="0"/>
    <m/>
    <s v="2024-09-16"/>
    <s v="2024-10-07"/>
    <s v="2024-10-22 09:13:09"/>
    <s v="2024-10-22 12:14:22"/>
    <s v="2024-11-11 23:45:37"/>
    <s v="2024-11-30 15:50:19"/>
    <s v="0000-00-00 00:00:00"/>
    <s v="2024-10-23"/>
    <s v="2024-10-26"/>
    <s v="2024-10-31"/>
    <s v="2024-11-05"/>
    <s v="2024-11-07"/>
    <x v="0"/>
    <s v="Cali"/>
    <s v="18452"/>
    <x v="17"/>
    <m/>
    <x v="0"/>
    <n v="4"/>
    <x v="0"/>
    <x v="0"/>
    <x v="0"/>
    <n v="31352"/>
    <x v="0"/>
    <x v="0"/>
    <x v="0"/>
    <x v="0"/>
  </r>
  <r>
    <x v="889"/>
    <x v="629"/>
    <s v="CUBRIMIENTO"/>
    <x v="0"/>
    <m/>
    <s v="2024-09-16"/>
    <s v="2024-10-07"/>
    <s v="2024-10-22 09:13:09"/>
    <s v="2024-10-22 12:14:22"/>
    <s v="2024-11-11 23:45:37"/>
    <s v="2024-11-30 15:50:19"/>
    <s v="0000-00-00 00:00:00"/>
    <s v="2024-10-23"/>
    <s v="2024-10-26"/>
    <s v="2024-10-31"/>
    <s v="2024-11-05"/>
    <s v="2024-11-07"/>
    <x v="0"/>
    <s v="Cali"/>
    <s v="18453"/>
    <x v="18"/>
    <m/>
    <x v="0"/>
    <n v="1"/>
    <x v="0"/>
    <x v="0"/>
    <x v="0"/>
    <n v="1501"/>
    <x v="0"/>
    <x v="0"/>
    <x v="0"/>
    <x v="0"/>
  </r>
  <r>
    <x v="889"/>
    <x v="629"/>
    <s v="CUBRIMIENTO"/>
    <x v="0"/>
    <m/>
    <s v="2024-09-16"/>
    <s v="2024-10-07"/>
    <s v="2024-10-22 09:13:09"/>
    <s v="2024-10-22 12:14:22"/>
    <s v="2024-11-11 23:45:37"/>
    <s v="2024-11-30 15:50:19"/>
    <s v="0000-00-00 00:00:00"/>
    <s v="2024-10-23"/>
    <s v="2024-10-26"/>
    <s v="2024-10-31"/>
    <s v="2024-11-05"/>
    <s v="2024-11-07"/>
    <x v="0"/>
    <s v="Cali"/>
    <s v="18457"/>
    <x v="21"/>
    <m/>
    <x v="0"/>
    <n v="1"/>
    <x v="0"/>
    <x v="0"/>
    <x v="0"/>
    <n v="2090"/>
    <x v="0"/>
    <x v="0"/>
    <x v="0"/>
    <x v="0"/>
  </r>
  <r>
    <x v="889"/>
    <x v="629"/>
    <s v="CUBRIMIENTO"/>
    <x v="0"/>
    <m/>
    <s v="2024-09-16"/>
    <s v="2024-10-07"/>
    <s v="2024-10-22 09:13:09"/>
    <s v="2024-10-22 12:14:22"/>
    <s v="2024-11-11 23:45:37"/>
    <s v="2024-11-30 15:50:19"/>
    <s v="0000-00-00 00:00:00"/>
    <s v="2024-10-23"/>
    <s v="2024-10-26"/>
    <s v="2024-10-31"/>
    <s v="2024-11-05"/>
    <s v="2024-11-07"/>
    <x v="0"/>
    <s v="Cali"/>
    <s v="18458"/>
    <x v="22"/>
    <m/>
    <x v="0"/>
    <n v="1"/>
    <x v="0"/>
    <x v="0"/>
    <x v="0"/>
    <n v="2328"/>
    <x v="0"/>
    <x v="0"/>
    <x v="0"/>
    <x v="0"/>
  </r>
  <r>
    <x v="889"/>
    <x v="629"/>
    <s v="CUBRIMIENTO"/>
    <x v="0"/>
    <m/>
    <s v="2024-09-16"/>
    <s v="2024-10-07"/>
    <s v="2024-10-22 09:13:09"/>
    <s v="2024-10-22 12:14:22"/>
    <s v="2024-11-11 23:45:37"/>
    <s v="2024-11-30 15:50:19"/>
    <s v="0000-00-00 00:00:00"/>
    <s v="2024-10-23"/>
    <s v="2024-10-26"/>
    <s v="2024-10-31"/>
    <s v="2024-11-05"/>
    <s v="2024-11-07"/>
    <x v="0"/>
    <s v="Cali"/>
    <s v="18462"/>
    <x v="227"/>
    <m/>
    <x v="0"/>
    <n v="2.5"/>
    <x v="0"/>
    <x v="0"/>
    <x v="0"/>
    <n v="24345"/>
    <x v="0"/>
    <x v="0"/>
    <x v="0"/>
    <x v="0"/>
  </r>
  <r>
    <x v="889"/>
    <x v="629"/>
    <s v="CUBRIMIENTO"/>
    <x v="0"/>
    <m/>
    <s v="2024-09-16"/>
    <s v="2024-10-07"/>
    <s v="2024-10-22 09:13:09"/>
    <s v="2024-10-22 12:14:22"/>
    <s v="2024-11-11 23:45:37"/>
    <s v="2024-11-30 15:50:19"/>
    <s v="0000-00-00 00:00:00"/>
    <s v="2024-10-23"/>
    <s v="2024-10-26"/>
    <s v="2024-10-31"/>
    <s v="2024-11-05"/>
    <s v="2024-11-07"/>
    <x v="0"/>
    <s v="Cali"/>
    <s v="18590"/>
    <x v="768"/>
    <m/>
    <x v="0"/>
    <n v="1"/>
    <x v="0"/>
    <x v="0"/>
    <x v="0"/>
    <n v="498750"/>
    <x v="0"/>
    <x v="0"/>
    <x v="0"/>
    <x v="0"/>
  </r>
  <r>
    <x v="889"/>
    <x v="629"/>
    <s v="CUBRIMIENTO"/>
    <x v="0"/>
    <m/>
    <s v="2024-09-16"/>
    <s v="2024-10-07"/>
    <s v="2024-10-22 09:13:09"/>
    <s v="2024-10-22 12:14:22"/>
    <s v="2024-11-11 23:45:37"/>
    <s v="2024-11-30 15:50:19"/>
    <s v="0000-00-00 00:00:00"/>
    <s v="2024-10-23"/>
    <s v="2024-10-26"/>
    <s v="2024-10-31"/>
    <s v="2024-11-05"/>
    <s v="2024-11-07"/>
    <x v="0"/>
    <s v="Cali"/>
    <s v="19545"/>
    <x v="24"/>
    <m/>
    <x v="0"/>
    <n v="1"/>
    <x v="0"/>
    <x v="0"/>
    <x v="0"/>
    <n v="11400"/>
    <x v="0"/>
    <x v="0"/>
    <x v="0"/>
    <x v="0"/>
  </r>
  <r>
    <x v="889"/>
    <x v="629"/>
    <s v="CUBRIMIENTO"/>
    <x v="0"/>
    <m/>
    <s v="2024-09-16"/>
    <s v="2024-10-07"/>
    <s v="2024-10-22 09:13:09"/>
    <s v="2024-10-22 12:14:22"/>
    <s v="2024-11-11 23:45:37"/>
    <s v="2024-11-30 15:50:19"/>
    <s v="0000-00-00 00:00:00"/>
    <s v="2024-10-23"/>
    <s v="2024-10-26"/>
    <s v="2024-10-31"/>
    <s v="2024-11-05"/>
    <s v="2024-11-07"/>
    <x v="0"/>
    <s v="Cali"/>
    <s v="19546"/>
    <x v="25"/>
    <m/>
    <x v="0"/>
    <n v="1"/>
    <x v="0"/>
    <x v="0"/>
    <x v="0"/>
    <n v="11163"/>
    <x v="0"/>
    <x v="0"/>
    <x v="0"/>
    <x v="0"/>
  </r>
  <r>
    <x v="889"/>
    <x v="629"/>
    <s v="CUBRIMIENTO"/>
    <x v="0"/>
    <m/>
    <s v="2024-09-16"/>
    <s v="2024-10-07"/>
    <s v="2024-10-22 09:13:09"/>
    <s v="2024-10-22 12:14:22"/>
    <s v="2024-11-11 23:45:37"/>
    <s v="2024-11-30 15:50:19"/>
    <s v="0000-00-00 00:00:00"/>
    <s v="2024-10-23"/>
    <s v="2024-10-26"/>
    <s v="2024-10-31"/>
    <s v="2024-11-05"/>
    <s v="2024-11-07"/>
    <x v="0"/>
    <s v="Cali"/>
    <s v="ALUFG15"/>
    <x v="769"/>
    <m/>
    <x v="0"/>
    <n v="1"/>
    <x v="0"/>
    <x v="0"/>
    <x v="0"/>
    <n v="382850"/>
    <x v="0"/>
    <x v="0"/>
    <x v="0"/>
    <x v="0"/>
  </r>
  <r>
    <x v="890"/>
    <x v="88"/>
    <s v="CUBRIMIENTO"/>
    <x v="0"/>
    <m/>
    <s v="2024-09-17"/>
    <s v="2024-09-17"/>
    <s v="2024-09-17 16:16:51"/>
    <s v="0000-00-00 00:00:00"/>
    <s v="2024-09-17 16:16:57"/>
    <s v="2024-09-19 07:35:49"/>
    <s v="0000-00-00 00:00:00"/>
    <s v="2024-09-18"/>
    <s v="2024-09-18"/>
    <s v="2024-09-20"/>
    <s v="2024-09-23"/>
    <s v="2024-09-23"/>
    <x v="0"/>
    <s v="Toscany"/>
    <s v="11435"/>
    <x v="229"/>
    <m/>
    <x v="0"/>
    <n v="7"/>
    <x v="0"/>
    <x v="0"/>
    <x v="0"/>
    <n v="411712"/>
    <x v="0"/>
    <x v="0"/>
    <x v="0"/>
    <x v="4"/>
  </r>
  <r>
    <x v="891"/>
    <x v="369"/>
    <s v="CUBRIMIENTO"/>
    <x v="0"/>
    <m/>
    <s v="2024-09-17"/>
    <s v="2024-09-17"/>
    <s v="2024-09-17 16:15:17"/>
    <s v="0000-00-00 00:00:00"/>
    <s v="2024-09-17 16:15:33"/>
    <s v="2024-09-19 07:38:09"/>
    <s v="0000-00-00 00:00:00"/>
    <s v="2024-09-18"/>
    <s v="2024-09-18"/>
    <s v="2024-09-20"/>
    <s v="2024-09-23"/>
    <s v="2024-09-23"/>
    <x v="0"/>
    <s v="Toscany"/>
    <s v="76"/>
    <x v="690"/>
    <m/>
    <x v="0"/>
    <n v="1.4"/>
    <x v="0"/>
    <x v="0"/>
    <x v="0"/>
    <n v="73640"/>
    <x v="0"/>
    <x v="0"/>
    <x v="0"/>
    <x v="4"/>
  </r>
  <r>
    <x v="892"/>
    <x v="630"/>
    <s v="CUBRIMIENTO"/>
    <x v="0"/>
    <m/>
    <s v="2024-09-17"/>
    <s v="2024-09-17"/>
    <s v="2024-09-18 14:31:24"/>
    <s v="0000-00-00 00:00:00"/>
    <s v="2024-09-18 14:31:32"/>
    <s v="2024-09-19 09:14:33"/>
    <s v="0000-00-00 00:00:00"/>
    <s v="2024-09-18"/>
    <s v="2024-09-18"/>
    <s v="2024-09-20"/>
    <s v="2024-09-23"/>
    <s v="2024-09-23"/>
    <x v="0"/>
    <s v="Toscany"/>
    <s v="107"/>
    <x v="249"/>
    <m/>
    <x v="0"/>
    <n v="18"/>
    <x v="0"/>
    <x v="0"/>
    <x v="0"/>
    <n v="946800"/>
    <x v="0"/>
    <x v="0"/>
    <x v="0"/>
    <x v="4"/>
  </r>
  <r>
    <x v="893"/>
    <x v="348"/>
    <s v="CUBRIMIENTO"/>
    <x v="0"/>
    <m/>
    <s v="2024-09-17"/>
    <s v="2024-09-20"/>
    <s v="2024-09-20 11:53:05"/>
    <s v="0000-00-00 00:00:00"/>
    <s v="2024-09-20 11:53:22"/>
    <s v="2024-11-16 12:21:51"/>
    <s v="0000-00-00 00:00:00"/>
    <s v="2024-09-23"/>
    <s v="2024-09-23"/>
    <s v="2024-09-25"/>
    <s v="2024-09-26"/>
    <s v="2024-09-26"/>
    <x v="3"/>
    <s v="Toscany"/>
    <s v="21307"/>
    <x v="260"/>
    <m/>
    <x v="0"/>
    <n v="13"/>
    <x v="0"/>
    <x v="0"/>
    <x v="0"/>
    <n v="683800"/>
    <x v="0"/>
    <x v="0"/>
    <x v="0"/>
    <x v="4"/>
  </r>
  <r>
    <x v="894"/>
    <x v="297"/>
    <s v="CUBRIMIENTO"/>
    <x v="0"/>
    <m/>
    <s v="2024-09-17"/>
    <s v="2024-09-17"/>
    <s v="2024-09-18 14:30:01"/>
    <s v="0000-00-00 00:00:00"/>
    <s v="2024-09-18 14:30:09"/>
    <s v="2024-10-01 08:44:26"/>
    <s v="0000-00-00 00:00:00"/>
    <s v="2024-09-18"/>
    <s v="2024-09-18"/>
    <s v="2024-09-20"/>
    <s v="2024-09-23"/>
    <s v="2024-09-23"/>
    <x v="0"/>
    <s v="Toscany"/>
    <s v="47"/>
    <x v="233"/>
    <m/>
    <x v="0"/>
    <n v="9.5"/>
    <x v="0"/>
    <x v="0"/>
    <x v="0"/>
    <n v="499700"/>
    <x v="0"/>
    <x v="0"/>
    <x v="0"/>
    <x v="4"/>
  </r>
  <r>
    <x v="894"/>
    <x v="297"/>
    <s v="CUBRIMIENTO"/>
    <x v="0"/>
    <m/>
    <s v="2024-09-17"/>
    <s v="2024-09-17"/>
    <s v="2024-09-18 14:30:01"/>
    <s v="0000-00-00 00:00:00"/>
    <s v="2024-09-18 14:30:09"/>
    <s v="2024-10-01 08:44:26"/>
    <s v="0000-00-00 00:00:00"/>
    <s v="2024-09-18"/>
    <s v="2024-09-18"/>
    <s v="2024-09-20"/>
    <s v="2024-09-23"/>
    <s v="2024-09-23"/>
    <x v="0"/>
    <s v="Toscany"/>
    <s v="55013"/>
    <x v="732"/>
    <m/>
    <x v="0"/>
    <n v="1.2"/>
    <x v="0"/>
    <x v="0"/>
    <x v="0"/>
    <n v="63120"/>
    <x v="0"/>
    <x v="0"/>
    <x v="0"/>
    <x v="4"/>
  </r>
  <r>
    <x v="895"/>
    <x v="631"/>
    <s v="MUEBLES CC CUBRIMIENTOS"/>
    <x v="0"/>
    <m/>
    <s v="2024-09-17"/>
    <s v="2024-09-18"/>
    <s v="2024-09-19 09:43:09"/>
    <s v="0000-00-00 00:00:00"/>
    <s v="2024-09-21 10:38:42"/>
    <s v="2024-09-21 10:39:06"/>
    <s v="0000-00-00 00:00:00"/>
    <s v="2024-09-20"/>
    <s v="2024-09-20"/>
    <s v="2024-09-24"/>
    <s v="2024-09-25"/>
    <s v="2024-09-25"/>
    <x v="0"/>
    <s v="Virtual"/>
    <s v="53"/>
    <x v="286"/>
    <m/>
    <x v="0"/>
    <n v="6"/>
    <x v="0"/>
    <x v="0"/>
    <x v="0"/>
    <n v="909000"/>
    <x v="0"/>
    <x v="0"/>
    <x v="0"/>
    <x v="4"/>
  </r>
  <r>
    <x v="896"/>
    <x v="632"/>
    <s v="CUBRIMIENTO"/>
    <x v="0"/>
    <m/>
    <s v="2024-02-16"/>
    <s v="2025-03-20"/>
    <s v="2025-03-21 15:42:28"/>
    <s v="0000-00-00 00:00:00"/>
    <s v="2025-03-28 16:43:54"/>
    <s v="2025-04-11 16:32:24"/>
    <s v="2025-05-27 10:40:53"/>
    <s v="2025-03-21"/>
    <s v="2025-03-21"/>
    <s v="2025-03-28"/>
    <s v="2025-04-11"/>
    <s v="2025-05-19"/>
    <x v="3"/>
    <s v="Barranquilla"/>
    <s v="MANT001"/>
    <x v="770"/>
    <m/>
    <x v="0"/>
    <n v="1"/>
    <x v="13"/>
    <x v="0"/>
    <x v="56"/>
    <n v="1770000"/>
    <x v="0"/>
    <x v="0"/>
    <x v="0"/>
    <x v="8"/>
  </r>
  <r>
    <x v="896"/>
    <x v="632"/>
    <s v="CUBRIMIENTO"/>
    <x v="0"/>
    <m/>
    <s v="2024-02-16"/>
    <s v="2025-03-20"/>
    <s v="2025-03-21 15:42:28"/>
    <s v="0000-00-00 00:00:00"/>
    <s v="2025-03-28 16:43:54"/>
    <s v="2025-04-11 16:32:24"/>
    <s v="2025-05-27 10:40:53"/>
    <s v="2025-03-21"/>
    <s v="2025-03-21"/>
    <s v="2025-03-28"/>
    <s v="2025-04-11"/>
    <s v="2025-05-19"/>
    <x v="3"/>
    <s v="Barranquilla"/>
    <s v="REP035"/>
    <x v="45"/>
    <m/>
    <x v="0"/>
    <n v="1"/>
    <x v="0"/>
    <x v="0"/>
    <x v="0"/>
    <n v="450000"/>
    <x v="0"/>
    <x v="0"/>
    <x v="0"/>
    <x v="8"/>
  </r>
  <r>
    <x v="896"/>
    <x v="632"/>
    <s v="CUBRIMIENTO"/>
    <x v="0"/>
    <m/>
    <s v="2024-02-16"/>
    <s v="2025-03-20"/>
    <s v="2025-03-21 15:42:28"/>
    <s v="0000-00-00 00:00:00"/>
    <s v="2025-03-28 16:43:54"/>
    <s v="2025-04-11 16:32:24"/>
    <s v="2025-05-27 10:40:53"/>
    <s v="2025-03-21"/>
    <s v="2025-03-21"/>
    <s v="2025-03-28"/>
    <s v="2025-04-11"/>
    <s v="2025-05-19"/>
    <x v="3"/>
    <s v="Barranquilla"/>
    <s v="SERV03"/>
    <x v="9"/>
    <m/>
    <x v="0"/>
    <n v="1"/>
    <x v="0"/>
    <x v="0"/>
    <x v="0"/>
    <n v="1160000"/>
    <x v="0"/>
    <x v="1"/>
    <x v="1"/>
    <x v="8"/>
  </r>
  <r>
    <x v="896"/>
    <x v="632"/>
    <s v="CUBRIMIENTO"/>
    <x v="0"/>
    <m/>
    <s v="2024-02-16"/>
    <s v="2025-03-20"/>
    <s v="2025-03-21 15:42:28"/>
    <s v="0000-00-00 00:00:00"/>
    <s v="2025-03-28 16:43:54"/>
    <s v="2025-04-11 16:32:24"/>
    <s v="2025-05-27 10:40:53"/>
    <s v="2025-03-21"/>
    <s v="2025-03-21"/>
    <s v="2025-03-28"/>
    <s v="2025-04-11"/>
    <s v="2025-05-19"/>
    <x v="3"/>
    <s v="Barranquilla"/>
    <s v="SERV03"/>
    <x v="9"/>
    <m/>
    <x v="0"/>
    <n v="2"/>
    <x v="0"/>
    <x v="0"/>
    <x v="0"/>
    <n v="1012000"/>
    <x v="0"/>
    <x v="1"/>
    <x v="1"/>
    <x v="8"/>
  </r>
  <r>
    <x v="896"/>
    <x v="632"/>
    <s v="CUBRIMIENTO"/>
    <x v="0"/>
    <m/>
    <s v="2024-02-16"/>
    <s v="2025-03-20"/>
    <s v="2025-03-21 15:42:28"/>
    <s v="0000-00-00 00:00:00"/>
    <s v="2025-03-28 16:43:54"/>
    <s v="2025-04-11 16:32:24"/>
    <s v="2025-05-27 10:40:53"/>
    <s v="2025-03-21"/>
    <s v="2025-03-21"/>
    <s v="2025-03-28"/>
    <s v="2025-04-11"/>
    <s v="2025-05-19"/>
    <x v="3"/>
    <s v="Barranquilla"/>
    <s v="SERVLAV04"/>
    <x v="771"/>
    <m/>
    <x v="0"/>
    <n v="1"/>
    <x v="13"/>
    <x v="0"/>
    <x v="56"/>
    <n v="1980000"/>
    <x v="0"/>
    <x v="1"/>
    <x v="1"/>
    <x v="8"/>
  </r>
  <r>
    <x v="897"/>
    <x v="633"/>
    <s v="CUBRIMIENTO"/>
    <x v="0"/>
    <m/>
    <s v="2024-09-17"/>
    <s v="2024-09-17"/>
    <s v="2024-09-17 16:09:19"/>
    <s v="0000-00-00 00:00:00"/>
    <s v="2024-09-17 16:09:24"/>
    <s v="2024-09-19 10:29:36"/>
    <s v="0000-00-00 00:00:00"/>
    <s v="2024-09-18"/>
    <s v="2024-09-18"/>
    <s v="2024-09-20"/>
    <s v="2024-09-23"/>
    <s v="2024-09-23"/>
    <x v="0"/>
    <s v="Toscany"/>
    <s v="39"/>
    <x v="460"/>
    <m/>
    <x v="0"/>
    <n v="26.2"/>
    <x v="0"/>
    <x v="0"/>
    <x v="0"/>
    <n v="1472440"/>
    <x v="0"/>
    <x v="0"/>
    <x v="0"/>
    <x v="4"/>
  </r>
  <r>
    <x v="898"/>
    <x v="634"/>
    <s v="CUBRIMIENTO"/>
    <x v="0"/>
    <m/>
    <s v="2024-09-17"/>
    <s v="2024-09-18"/>
    <s v="2024-09-21 11:32:58"/>
    <s v="0000-00-00 00:00:00"/>
    <s v="2024-09-23 11:13:20"/>
    <s v="2024-09-24 12:15:24"/>
    <s v="2024-09-25 17:43:05"/>
    <s v="2024-09-20"/>
    <s v="2024-09-20"/>
    <s v="2024-09-23"/>
    <s v="2024-09-24"/>
    <s v="2024-09-25"/>
    <x v="1"/>
    <s v="Bogota"/>
    <s v="7136"/>
    <x v="441"/>
    <m/>
    <x v="0"/>
    <n v="1"/>
    <x v="0"/>
    <x v="0"/>
    <x v="0"/>
    <n v="150000"/>
    <x v="0"/>
    <x v="1"/>
    <x v="1"/>
    <x v="4"/>
  </r>
  <r>
    <x v="899"/>
    <x v="341"/>
    <s v="CUBRIMIENTO"/>
    <x v="0"/>
    <m/>
    <s v="2024-09-17"/>
    <s v="2024-09-18"/>
    <s v="2024-09-18 16:11:27"/>
    <s v="0000-00-00 00:00:00"/>
    <s v="2024-09-18 16:11:34"/>
    <s v="2024-10-01 08:44:04"/>
    <s v="0000-00-00 00:00:00"/>
    <s v="2024-09-19"/>
    <s v="2024-09-19"/>
    <s v="2024-09-23"/>
    <s v="2024-09-24"/>
    <s v="2024-09-24"/>
    <x v="0"/>
    <s v="Toscany"/>
    <s v="47"/>
    <x v="233"/>
    <m/>
    <x v="0"/>
    <n v="61"/>
    <x v="0"/>
    <x v="0"/>
    <x v="0"/>
    <n v="3050000"/>
    <x v="0"/>
    <x v="0"/>
    <x v="0"/>
    <x v="4"/>
  </r>
  <r>
    <x v="900"/>
    <x v="330"/>
    <s v="MUEBLES CC CUBRIMIENTOS"/>
    <x v="0"/>
    <m/>
    <s v="0000-00-00"/>
    <s v="2024-09-23"/>
    <s v="2024-09-24 12:25:55"/>
    <s v="0000-00-00 00:00:00"/>
    <s v="2024-10-01 15:15:09"/>
    <s v="2024-10-01 15:15:16"/>
    <s v="0000-00-00 00:00:00"/>
    <s v="2024-09-25"/>
    <s v="2024-09-25"/>
    <s v="2024-10-09"/>
    <s v="2024-10-14"/>
    <s v="2024-10-14"/>
    <x v="0"/>
    <s v="Medellin"/>
    <s v="SERV06"/>
    <x v="42"/>
    <m/>
    <x v="2"/>
    <n v="5"/>
    <x v="0"/>
    <x v="0"/>
    <x v="0"/>
    <n v="975000"/>
    <x v="0"/>
    <x v="1"/>
    <x v="1"/>
    <x v="0"/>
  </r>
  <r>
    <x v="900"/>
    <x v="330"/>
    <s v="MUEBLES CC CUBRIMIENTOS"/>
    <x v="0"/>
    <m/>
    <s v="0000-00-00"/>
    <s v="2024-09-23"/>
    <s v="2024-09-24 12:25:55"/>
    <s v="0000-00-00 00:00:00"/>
    <s v="2024-10-01 15:15:09"/>
    <s v="2024-10-01 15:15:16"/>
    <s v="0000-00-00 00:00:00"/>
    <s v="2024-09-25"/>
    <s v="2024-09-25"/>
    <s v="2024-10-09"/>
    <s v="2024-10-14"/>
    <s v="2024-10-14"/>
    <x v="0"/>
    <s v="Medellin"/>
    <s v="TRANSP12"/>
    <x v="118"/>
    <m/>
    <x v="0"/>
    <n v="1"/>
    <x v="0"/>
    <x v="0"/>
    <x v="0"/>
    <n v="140000"/>
    <x v="0"/>
    <x v="1"/>
    <x v="1"/>
    <x v="0"/>
  </r>
  <r>
    <x v="901"/>
    <x v="635"/>
    <s v="CUBRIMIENTO"/>
    <x v="0"/>
    <m/>
    <s v="2024-09-18"/>
    <s v="2024-10-24"/>
    <s v="2024-10-26 10:54:25"/>
    <s v="0000-00-00 00:00:00"/>
    <s v="2024-10-28 18:58:55"/>
    <s v="2024-10-29 13:19:25"/>
    <s v="2024-11-07 10:11:41"/>
    <s v="2024-10-28"/>
    <s v="2024-10-28"/>
    <s v="2024-10-29"/>
    <s v="2024-10-31"/>
    <s v="2024-11-07"/>
    <x v="1"/>
    <s v="Bogota"/>
    <s v="SERVLAV01"/>
    <x v="173"/>
    <m/>
    <x v="0"/>
    <n v="1"/>
    <x v="0"/>
    <x v="0"/>
    <x v="0"/>
    <n v="700000"/>
    <x v="0"/>
    <x v="1"/>
    <x v="1"/>
    <x v="0"/>
  </r>
  <r>
    <x v="902"/>
    <x v="249"/>
    <s v="MUEBLES CC CUBRIMIENTOS"/>
    <x v="0"/>
    <m/>
    <s v="0000-00-00"/>
    <s v="2024-09-20"/>
    <s v="2024-09-23 11:40:50"/>
    <s v="0000-00-00 00:00:00"/>
    <s v="2024-09-24 15:42:32"/>
    <s v="2024-10-01 07:55:23"/>
    <s v="0000-00-00 00:00:00"/>
    <s v="2024-09-24"/>
    <s v="2024-09-24"/>
    <s v="2024-10-08"/>
    <s v="2024-10-11"/>
    <s v="2024-10-11"/>
    <x v="7"/>
    <s v="Cali"/>
    <s v="10411"/>
    <x v="772"/>
    <m/>
    <x v="0"/>
    <n v="1"/>
    <x v="0"/>
    <x v="0"/>
    <x v="0"/>
    <n v="22500"/>
    <x v="0"/>
    <x v="0"/>
    <x v="0"/>
    <x v="0"/>
  </r>
  <r>
    <x v="902"/>
    <x v="249"/>
    <s v="MUEBLES CC CUBRIMIENTOS"/>
    <x v="0"/>
    <m/>
    <s v="0000-00-00"/>
    <s v="2024-09-20"/>
    <s v="2024-09-23 11:40:50"/>
    <s v="0000-00-00 00:00:00"/>
    <s v="2024-09-24 15:42:32"/>
    <s v="2024-10-01 07:55:23"/>
    <s v="0000-00-00 00:00:00"/>
    <s v="2024-09-24"/>
    <s v="2024-09-24"/>
    <s v="2024-10-08"/>
    <s v="2024-10-11"/>
    <s v="2024-10-11"/>
    <x v="7"/>
    <s v="Cali"/>
    <s v="REP013"/>
    <x v="773"/>
    <m/>
    <x v="0"/>
    <n v="1"/>
    <x v="0"/>
    <x v="0"/>
    <x v="0"/>
    <n v="52200"/>
    <x v="0"/>
    <x v="0"/>
    <x v="0"/>
    <x v="0"/>
  </r>
  <r>
    <x v="902"/>
    <x v="249"/>
    <s v="MUEBLES CC CUBRIMIENTOS"/>
    <x v="0"/>
    <m/>
    <s v="0000-00-00"/>
    <s v="2024-09-20"/>
    <s v="2024-09-23 11:40:50"/>
    <s v="0000-00-00 00:00:00"/>
    <s v="2024-09-24 15:42:32"/>
    <s v="2024-10-01 07:55:23"/>
    <s v="0000-00-00 00:00:00"/>
    <s v="2024-09-24"/>
    <s v="2024-09-24"/>
    <s v="2024-10-08"/>
    <s v="2024-10-11"/>
    <s v="2024-10-11"/>
    <x v="7"/>
    <s v="Cali"/>
    <s v="REP046"/>
    <x v="278"/>
    <m/>
    <x v="0"/>
    <n v="1"/>
    <x v="0"/>
    <x v="0"/>
    <x v="0"/>
    <n v="135000"/>
    <x v="0"/>
    <x v="0"/>
    <x v="0"/>
    <x v="0"/>
  </r>
  <r>
    <x v="902"/>
    <x v="249"/>
    <s v="MUEBLES CC CUBRIMIENTOS"/>
    <x v="0"/>
    <m/>
    <s v="0000-00-00"/>
    <s v="2024-09-20"/>
    <s v="2024-09-23 11:40:50"/>
    <s v="0000-00-00 00:00:00"/>
    <s v="2024-09-24 15:42:32"/>
    <s v="2024-10-01 07:55:23"/>
    <s v="0000-00-00 00:00:00"/>
    <s v="2024-09-24"/>
    <s v="2024-09-24"/>
    <s v="2024-10-08"/>
    <s v="2024-10-11"/>
    <s v="2024-10-11"/>
    <x v="7"/>
    <s v="Cali"/>
    <s v="TRANSP12"/>
    <x v="118"/>
    <m/>
    <x v="0"/>
    <n v="1"/>
    <x v="0"/>
    <x v="0"/>
    <x v="0"/>
    <n v="40500"/>
    <x v="0"/>
    <x v="1"/>
    <x v="1"/>
    <x v="0"/>
  </r>
  <r>
    <x v="903"/>
    <x v="636"/>
    <s v="MUEBLES CC CUBRIMIENTOS"/>
    <x v="0"/>
    <m/>
    <s v="2024-09-18"/>
    <s v="2024-09-30"/>
    <s v="2024-10-01 12:25:46"/>
    <s v="0000-00-00 00:00:00"/>
    <s v="2024-11-07 15:06:46"/>
    <s v="2024-11-07 15:06:52"/>
    <s v="2024-12-05 15:15:59"/>
    <s v="2024-10-02"/>
    <s v="2024-10-02"/>
    <s v="2024-11-01"/>
    <s v="2024-11-07"/>
    <s v="2024-12-05"/>
    <x v="1"/>
    <s v="Bogota"/>
    <s v="5220"/>
    <x v="718"/>
    <s v="LONA DICKSON AMARILLO Y BLANCO REF:8553"/>
    <x v="0"/>
    <n v="2"/>
    <x v="0"/>
    <x v="0"/>
    <x v="0"/>
    <n v="4435070"/>
    <x v="0"/>
    <x v="0"/>
    <x v="0"/>
    <x v="3"/>
  </r>
  <r>
    <x v="903"/>
    <x v="636"/>
    <s v="MUEBLES CC CUBRIMIENTOS"/>
    <x v="0"/>
    <m/>
    <s v="2024-09-18"/>
    <s v="2024-09-30"/>
    <s v="2024-10-01 12:25:46"/>
    <s v="0000-00-00 00:00:00"/>
    <s v="2024-11-07 15:06:46"/>
    <s v="2024-11-07 15:06:52"/>
    <s v="2024-12-05 15:15:59"/>
    <s v="2024-10-02"/>
    <s v="2024-10-02"/>
    <s v="2024-11-01"/>
    <s v="2024-11-07"/>
    <s v="2024-12-05"/>
    <x v="1"/>
    <s v="Bogota"/>
    <s v="8883"/>
    <x v="774"/>
    <s v="PENDIENTE DEFINIR CLIENTE"/>
    <x v="0"/>
    <n v="2"/>
    <x v="0"/>
    <x v="0"/>
    <x v="0"/>
    <n v="2091198"/>
    <x v="0"/>
    <x v="0"/>
    <x v="0"/>
    <x v="3"/>
  </r>
  <r>
    <x v="903"/>
    <x v="636"/>
    <s v="MUEBLES CC CUBRIMIENTOS"/>
    <x v="0"/>
    <m/>
    <s v="2024-09-18"/>
    <s v="2024-09-30"/>
    <s v="2024-10-01 12:25:46"/>
    <s v="0000-00-00 00:00:00"/>
    <s v="2024-11-07 15:06:46"/>
    <s v="2024-11-07 15:06:52"/>
    <s v="2024-12-05 15:15:59"/>
    <s v="2024-10-02"/>
    <s v="2024-10-02"/>
    <s v="2024-11-01"/>
    <s v="2024-11-07"/>
    <s v="2024-12-05"/>
    <x v="1"/>
    <s v="Bogota"/>
    <s v="SERV08"/>
    <x v="2"/>
    <m/>
    <x v="0"/>
    <n v="1"/>
    <x v="0"/>
    <x v="0"/>
    <x v="0"/>
    <n v="450000"/>
    <x v="0"/>
    <x v="1"/>
    <x v="1"/>
    <x v="3"/>
  </r>
  <r>
    <x v="904"/>
    <x v="637"/>
    <s v="CUBRIMIENTO"/>
    <x v="0"/>
    <m/>
    <s v="2024-09-19"/>
    <s v="2024-09-20"/>
    <s v="2024-09-20 11:52:01"/>
    <s v="0000-00-00 00:00:00"/>
    <s v="2024-09-20 11:52:06"/>
    <s v="2024-09-21 10:36:23"/>
    <s v="0000-00-00 00:00:00"/>
    <s v="2024-09-23"/>
    <s v="2024-09-23"/>
    <s v="2024-09-24"/>
    <s v="2024-09-27"/>
    <s v="2024-09-27"/>
    <x v="0"/>
    <s v="Toscany"/>
    <s v="9520"/>
    <x v="575"/>
    <m/>
    <x v="0"/>
    <n v="4"/>
    <x v="0"/>
    <x v="0"/>
    <x v="0"/>
    <n v="369980"/>
    <x v="0"/>
    <x v="0"/>
    <x v="0"/>
    <x v="4"/>
  </r>
  <r>
    <x v="905"/>
    <x v="638"/>
    <s v="CUBRIMIENTO"/>
    <x v="0"/>
    <m/>
    <s v="0000-00-00"/>
    <s v="2024-09-27"/>
    <s v="2024-09-28 14:55:57"/>
    <s v="0000-00-00 00:00:00"/>
    <s v="2024-10-01 08:26:04"/>
    <s v="2024-10-02 13:10:06"/>
    <s v="2024-11-21 07:21:05"/>
    <s v="2024-10-01"/>
    <s v="2024-10-01"/>
    <s v="2024-10-03"/>
    <s v="2024-10-07"/>
    <s v="2024-11-21"/>
    <x v="1"/>
    <s v="Bogota"/>
    <s v="11443"/>
    <x v="368"/>
    <m/>
    <x v="0"/>
    <n v="6"/>
    <x v="0"/>
    <x v="0"/>
    <x v="0"/>
    <n v="180000"/>
    <x v="0"/>
    <x v="0"/>
    <x v="0"/>
    <x v="0"/>
  </r>
  <r>
    <x v="905"/>
    <x v="638"/>
    <s v="CUBRIMIENTO"/>
    <x v="0"/>
    <m/>
    <s v="0000-00-00"/>
    <s v="2024-09-27"/>
    <s v="2024-09-28 14:55:57"/>
    <s v="0000-00-00 00:00:00"/>
    <s v="2024-10-01 08:26:04"/>
    <s v="2024-10-02 13:10:06"/>
    <s v="2024-11-21 07:21:05"/>
    <s v="2024-10-01"/>
    <s v="2024-10-01"/>
    <s v="2024-10-03"/>
    <s v="2024-10-07"/>
    <s v="2024-11-21"/>
    <x v="1"/>
    <s v="Bogota"/>
    <s v="7300"/>
    <x v="604"/>
    <m/>
    <x v="0"/>
    <n v="6"/>
    <x v="0"/>
    <x v="0"/>
    <x v="0"/>
    <n v="270000"/>
    <x v="0"/>
    <x v="0"/>
    <x v="0"/>
    <x v="0"/>
  </r>
  <r>
    <x v="905"/>
    <x v="638"/>
    <s v="CUBRIMIENTO"/>
    <x v="0"/>
    <m/>
    <s v="0000-00-00"/>
    <s v="2024-09-27"/>
    <s v="2024-09-28 14:55:57"/>
    <s v="0000-00-00 00:00:00"/>
    <s v="2024-10-01 08:26:04"/>
    <s v="2024-10-02 13:10:06"/>
    <s v="2024-11-21 07:21:05"/>
    <s v="2024-10-01"/>
    <s v="2024-10-01"/>
    <s v="2024-10-03"/>
    <s v="2024-10-07"/>
    <s v="2024-11-21"/>
    <x v="1"/>
    <s v="Bogota"/>
    <s v="SERVLAV01"/>
    <x v="173"/>
    <m/>
    <x v="0"/>
    <n v="1"/>
    <x v="0"/>
    <x v="0"/>
    <x v="0"/>
    <n v="1700000"/>
    <x v="0"/>
    <x v="1"/>
    <x v="1"/>
    <x v="0"/>
  </r>
  <r>
    <x v="905"/>
    <x v="638"/>
    <s v="CUBRIMIENTO"/>
    <x v="0"/>
    <m/>
    <s v="0000-00-00"/>
    <s v="2024-09-27"/>
    <s v="2024-09-28 14:55:57"/>
    <s v="0000-00-00 00:00:00"/>
    <s v="2024-10-01 08:26:04"/>
    <s v="2024-10-02 13:10:06"/>
    <s v="2024-11-21 07:21:05"/>
    <s v="2024-10-01"/>
    <s v="2024-10-01"/>
    <s v="2024-10-03"/>
    <s v="2024-10-07"/>
    <s v="2024-11-21"/>
    <x v="1"/>
    <s v="Bogota"/>
    <s v="SERVLAV01"/>
    <x v="173"/>
    <m/>
    <x v="0"/>
    <n v="1"/>
    <x v="0"/>
    <x v="0"/>
    <x v="0"/>
    <n v="1085000"/>
    <x v="0"/>
    <x v="1"/>
    <x v="1"/>
    <x v="0"/>
  </r>
  <r>
    <x v="905"/>
    <x v="638"/>
    <s v="CUBRIMIENTO"/>
    <x v="0"/>
    <m/>
    <s v="0000-00-00"/>
    <s v="2024-09-27"/>
    <s v="2024-09-28 14:55:57"/>
    <s v="0000-00-00 00:00:00"/>
    <s v="2024-10-01 08:26:04"/>
    <s v="2024-10-02 13:10:06"/>
    <s v="2024-11-21 07:21:05"/>
    <s v="2024-10-01"/>
    <s v="2024-10-01"/>
    <s v="2024-10-03"/>
    <s v="2024-10-07"/>
    <s v="2024-11-21"/>
    <x v="1"/>
    <s v="Bogota"/>
    <s v="SERVLAV01"/>
    <x v="173"/>
    <m/>
    <x v="0"/>
    <n v="1"/>
    <x v="0"/>
    <x v="0"/>
    <x v="0"/>
    <n v="630000"/>
    <x v="0"/>
    <x v="1"/>
    <x v="1"/>
    <x v="0"/>
  </r>
  <r>
    <x v="905"/>
    <x v="638"/>
    <s v="CUBRIMIENTO"/>
    <x v="0"/>
    <m/>
    <s v="0000-00-00"/>
    <s v="2024-09-27"/>
    <s v="2024-09-28 14:55:57"/>
    <s v="0000-00-00 00:00:00"/>
    <s v="2024-10-01 08:26:04"/>
    <s v="2024-10-02 13:10:06"/>
    <s v="2024-11-21 07:21:05"/>
    <s v="2024-10-01"/>
    <s v="2024-10-01"/>
    <s v="2024-10-03"/>
    <s v="2024-10-07"/>
    <s v="2024-11-21"/>
    <x v="1"/>
    <s v="Bogota"/>
    <s v="SERVLAV01"/>
    <x v="173"/>
    <m/>
    <x v="0"/>
    <n v="1"/>
    <x v="0"/>
    <x v="0"/>
    <x v="0"/>
    <n v="1334550"/>
    <x v="0"/>
    <x v="1"/>
    <x v="1"/>
    <x v="0"/>
  </r>
  <r>
    <x v="905"/>
    <x v="638"/>
    <s v="CUBRIMIENTO"/>
    <x v="0"/>
    <m/>
    <s v="0000-00-00"/>
    <s v="2024-09-27"/>
    <s v="2024-09-28 14:55:57"/>
    <s v="0000-00-00 00:00:00"/>
    <s v="2024-10-01 08:26:04"/>
    <s v="2024-10-02 13:10:06"/>
    <s v="2024-11-21 07:21:05"/>
    <s v="2024-10-01"/>
    <s v="2024-10-01"/>
    <s v="2024-10-03"/>
    <s v="2024-10-07"/>
    <s v="2024-11-21"/>
    <x v="1"/>
    <s v="Bogota"/>
    <s v="TRANSP06"/>
    <x v="59"/>
    <m/>
    <x v="0"/>
    <n v="1"/>
    <x v="0"/>
    <x v="0"/>
    <x v="0"/>
    <n v="380000"/>
    <x v="0"/>
    <x v="1"/>
    <x v="1"/>
    <x v="0"/>
  </r>
  <r>
    <x v="906"/>
    <x v="639"/>
    <s v="CUBRIMIENTO"/>
    <x v="0"/>
    <m/>
    <s v="2024-09-19"/>
    <s v="2024-09-20"/>
    <s v="2024-09-23 13:39:08"/>
    <s v="0000-00-00 00:00:00"/>
    <s v="2024-09-25 15:08:54"/>
    <s v="2024-10-01 09:51:25"/>
    <s v="0000-00-00 00:00:00"/>
    <s v="2024-09-24"/>
    <s v="2024-09-24"/>
    <s v="2024-09-25"/>
    <s v="2024-09-27"/>
    <s v="2024-09-27"/>
    <x v="3"/>
    <s v="Bogota"/>
    <s v="SERVLAV04"/>
    <x v="58"/>
    <m/>
    <x v="0"/>
    <n v="1"/>
    <x v="0"/>
    <x v="0"/>
    <x v="0"/>
    <n v="567000"/>
    <x v="0"/>
    <x v="1"/>
    <x v="1"/>
    <x v="4"/>
  </r>
  <r>
    <x v="906"/>
    <x v="639"/>
    <s v="CUBRIMIENTO"/>
    <x v="0"/>
    <m/>
    <s v="2024-09-19"/>
    <s v="2024-09-20"/>
    <s v="2024-09-23 13:39:08"/>
    <s v="0000-00-00 00:00:00"/>
    <s v="2024-09-25 15:08:54"/>
    <s v="2024-10-01 09:51:25"/>
    <s v="0000-00-00 00:00:00"/>
    <s v="2024-09-24"/>
    <s v="2024-09-24"/>
    <s v="2024-09-25"/>
    <s v="2024-09-27"/>
    <s v="2024-09-27"/>
    <x v="3"/>
    <s v="Bogota"/>
    <s v="SERVLAV04"/>
    <x v="58"/>
    <m/>
    <x v="0"/>
    <n v="1"/>
    <x v="0"/>
    <x v="0"/>
    <x v="0"/>
    <n v="496125"/>
    <x v="0"/>
    <x v="1"/>
    <x v="1"/>
    <x v="4"/>
  </r>
  <r>
    <x v="907"/>
    <x v="640"/>
    <s v="MUEBLES CC CUBRIMIENTOS"/>
    <x v="0"/>
    <m/>
    <s v="2024-09-19"/>
    <s v="2024-09-19"/>
    <s v="2024-09-19 12:21:33"/>
    <s v="2024-09-27 07:53:00"/>
    <s v="2024-10-29 17:39:29"/>
    <s v="2024-11-14 08:09:55"/>
    <s v="2024-11-27 08:30:24"/>
    <s v="2024-09-20"/>
    <s v="2024-10-01"/>
    <s v="2024-10-10"/>
    <s v="2024-10-14"/>
    <s v="2024-10-23"/>
    <x v="3"/>
    <s v="Virtual"/>
    <s v="13862"/>
    <x v="775"/>
    <m/>
    <x v="0"/>
    <n v="1"/>
    <x v="91"/>
    <x v="6"/>
    <x v="0"/>
    <n v="0"/>
    <x v="0"/>
    <x v="0"/>
    <x v="0"/>
    <x v="0"/>
  </r>
  <r>
    <x v="907"/>
    <x v="640"/>
    <s v="MUEBLES CC CUBRIMIENTOS"/>
    <x v="0"/>
    <m/>
    <s v="2024-09-19"/>
    <s v="2024-09-19"/>
    <s v="2024-09-19 12:21:33"/>
    <s v="2024-09-27 07:53:00"/>
    <s v="2024-10-29 17:39:29"/>
    <s v="2024-11-14 08:09:55"/>
    <s v="2024-11-27 08:30:24"/>
    <s v="2024-09-20"/>
    <s v="2024-10-01"/>
    <s v="2024-10-10"/>
    <s v="2024-10-14"/>
    <s v="2024-10-23"/>
    <x v="3"/>
    <s v="Virtual"/>
    <s v="13862"/>
    <x v="775"/>
    <m/>
    <x v="0"/>
    <n v="1"/>
    <x v="200"/>
    <x v="6"/>
    <x v="0"/>
    <n v="0"/>
    <x v="0"/>
    <x v="0"/>
    <x v="0"/>
    <x v="0"/>
  </r>
  <r>
    <x v="907"/>
    <x v="640"/>
    <s v="MUEBLES CC CUBRIMIENTOS"/>
    <x v="0"/>
    <m/>
    <s v="2024-09-19"/>
    <s v="2024-09-19"/>
    <s v="2024-09-19 12:21:33"/>
    <s v="2024-09-27 07:53:00"/>
    <s v="2024-10-29 17:39:29"/>
    <s v="2024-11-14 08:09:55"/>
    <s v="2024-11-27 08:30:24"/>
    <s v="2024-09-20"/>
    <s v="2024-10-01"/>
    <s v="2024-10-10"/>
    <s v="2024-10-14"/>
    <s v="2024-10-23"/>
    <x v="3"/>
    <s v="Virtual"/>
    <s v="13862"/>
    <x v="775"/>
    <m/>
    <x v="0"/>
    <n v="1"/>
    <x v="201"/>
    <x v="6"/>
    <x v="0"/>
    <n v="0"/>
    <x v="0"/>
    <x v="0"/>
    <x v="0"/>
    <x v="0"/>
  </r>
  <r>
    <x v="907"/>
    <x v="640"/>
    <s v="MUEBLES CC CUBRIMIENTOS"/>
    <x v="0"/>
    <m/>
    <s v="2024-09-19"/>
    <s v="2024-09-19"/>
    <s v="2024-09-19 12:21:33"/>
    <s v="2024-09-27 07:53:00"/>
    <s v="2024-10-29 17:39:29"/>
    <s v="2024-11-14 08:09:55"/>
    <s v="2024-11-27 08:30:24"/>
    <s v="2024-09-20"/>
    <s v="2024-10-01"/>
    <s v="2024-10-10"/>
    <s v="2024-10-14"/>
    <s v="2024-10-23"/>
    <x v="3"/>
    <s v="Virtual"/>
    <s v="13862"/>
    <x v="775"/>
    <m/>
    <x v="0"/>
    <n v="1"/>
    <x v="201"/>
    <x v="6"/>
    <x v="0"/>
    <n v="0"/>
    <x v="0"/>
    <x v="0"/>
    <x v="0"/>
    <x v="0"/>
  </r>
  <r>
    <x v="908"/>
    <x v="641"/>
    <s v="CUBRIMIENTO"/>
    <x v="0"/>
    <m/>
    <s v="2024-09-19"/>
    <s v="2024-10-01"/>
    <s v="2024-10-04 09:31:13"/>
    <s v="0000-00-00 00:00:00"/>
    <s v="2024-10-15 07:42:20"/>
    <s v="2024-10-18 10:11:10"/>
    <s v="2025-03-31 07:36:22"/>
    <s v="2024-10-03"/>
    <s v="2024-10-03"/>
    <s v="2024-10-17"/>
    <s v="2024-10-28"/>
    <s v="2024-10-31"/>
    <x v="3"/>
    <s v="Barranquilla"/>
    <s v="3151"/>
    <x v="57"/>
    <m/>
    <x v="0"/>
    <n v="35"/>
    <x v="0"/>
    <x v="0"/>
    <x v="0"/>
    <n v="2161250"/>
    <x v="0"/>
    <x v="0"/>
    <x v="0"/>
    <x v="0"/>
  </r>
  <r>
    <x v="908"/>
    <x v="641"/>
    <s v="CUBRIMIENTO"/>
    <x v="0"/>
    <m/>
    <s v="2024-09-19"/>
    <s v="2024-10-01"/>
    <s v="2024-10-04 09:31:13"/>
    <s v="0000-00-00 00:00:00"/>
    <s v="2024-10-15 07:42:20"/>
    <s v="2024-10-18 10:11:10"/>
    <s v="2025-03-31 07:36:22"/>
    <s v="2024-10-03"/>
    <s v="2024-10-03"/>
    <s v="2024-10-17"/>
    <s v="2024-10-28"/>
    <s v="2024-10-31"/>
    <x v="3"/>
    <s v="Barranquilla"/>
    <s v="3688"/>
    <x v="107"/>
    <m/>
    <x v="0"/>
    <n v="4"/>
    <x v="0"/>
    <x v="0"/>
    <x v="0"/>
    <n v="48640"/>
    <x v="0"/>
    <x v="0"/>
    <x v="0"/>
    <x v="0"/>
  </r>
  <r>
    <x v="908"/>
    <x v="641"/>
    <s v="CUBRIMIENTO"/>
    <x v="0"/>
    <m/>
    <s v="2024-09-19"/>
    <s v="2024-10-01"/>
    <s v="2024-10-04 09:31:13"/>
    <s v="0000-00-00 00:00:00"/>
    <s v="2024-10-15 07:42:20"/>
    <s v="2024-10-18 10:11:10"/>
    <s v="2025-03-31 07:36:22"/>
    <s v="2024-10-03"/>
    <s v="2024-10-03"/>
    <s v="2024-10-17"/>
    <s v="2024-10-28"/>
    <s v="2024-10-31"/>
    <x v="3"/>
    <s v="Barranquilla"/>
    <s v="36891"/>
    <x v="776"/>
    <m/>
    <x v="0"/>
    <n v="4"/>
    <x v="0"/>
    <x v="0"/>
    <x v="0"/>
    <n v="15200"/>
    <x v="0"/>
    <x v="0"/>
    <x v="0"/>
    <x v="0"/>
  </r>
  <r>
    <x v="908"/>
    <x v="641"/>
    <s v="CUBRIMIENTO"/>
    <x v="0"/>
    <m/>
    <s v="2024-09-19"/>
    <s v="2024-10-01"/>
    <s v="2024-10-04 09:31:13"/>
    <s v="0000-00-00 00:00:00"/>
    <s v="2024-10-15 07:42:20"/>
    <s v="2024-10-18 10:11:10"/>
    <s v="2025-03-31 07:36:22"/>
    <s v="2024-10-03"/>
    <s v="2024-10-03"/>
    <s v="2024-10-17"/>
    <s v="2024-10-28"/>
    <s v="2024-10-31"/>
    <x v="3"/>
    <s v="Barranquilla"/>
    <s v="3713"/>
    <x v="108"/>
    <m/>
    <x v="0"/>
    <n v="4"/>
    <x v="0"/>
    <x v="0"/>
    <x v="0"/>
    <n v="24320"/>
    <x v="0"/>
    <x v="0"/>
    <x v="0"/>
    <x v="0"/>
  </r>
  <r>
    <x v="908"/>
    <x v="641"/>
    <s v="CUBRIMIENTO"/>
    <x v="0"/>
    <m/>
    <s v="2024-09-19"/>
    <s v="2024-10-01"/>
    <s v="2024-10-04 09:31:13"/>
    <s v="0000-00-00 00:00:00"/>
    <s v="2024-10-15 07:42:20"/>
    <s v="2024-10-18 10:11:10"/>
    <s v="2025-03-31 07:36:22"/>
    <s v="2024-10-03"/>
    <s v="2024-10-03"/>
    <s v="2024-10-17"/>
    <s v="2024-10-28"/>
    <s v="2024-10-31"/>
    <x v="3"/>
    <s v="Barranquilla"/>
    <s v="REP035"/>
    <x v="45"/>
    <m/>
    <x v="0"/>
    <n v="1"/>
    <x v="0"/>
    <x v="0"/>
    <x v="0"/>
    <n v="250000"/>
    <x v="0"/>
    <x v="0"/>
    <x v="0"/>
    <x v="0"/>
  </r>
  <r>
    <x v="908"/>
    <x v="641"/>
    <s v="CUBRIMIENTO"/>
    <x v="0"/>
    <m/>
    <s v="2024-09-19"/>
    <s v="2024-10-01"/>
    <s v="2024-10-04 09:31:13"/>
    <s v="0000-00-00 00:00:00"/>
    <s v="2024-10-15 07:42:20"/>
    <s v="2024-10-18 10:11:10"/>
    <s v="2025-03-31 07:36:22"/>
    <s v="2024-10-03"/>
    <s v="2024-10-03"/>
    <s v="2024-10-17"/>
    <s v="2024-10-28"/>
    <s v="2024-10-31"/>
    <x v="3"/>
    <s v="Barranquilla"/>
    <s v="SERVLAV04"/>
    <x v="58"/>
    <m/>
    <x v="0"/>
    <n v="1"/>
    <x v="0"/>
    <x v="0"/>
    <x v="0"/>
    <n v="1900000"/>
    <x v="0"/>
    <x v="1"/>
    <x v="1"/>
    <x v="0"/>
  </r>
  <r>
    <x v="908"/>
    <x v="641"/>
    <s v="CUBRIMIENTO"/>
    <x v="0"/>
    <m/>
    <s v="2024-09-19"/>
    <s v="2024-10-01"/>
    <s v="2024-10-04 09:31:13"/>
    <s v="0000-00-00 00:00:00"/>
    <s v="2024-10-15 07:42:20"/>
    <s v="2024-10-18 10:11:10"/>
    <s v="2025-03-31 07:36:22"/>
    <s v="2024-10-03"/>
    <s v="2024-10-03"/>
    <s v="2024-10-17"/>
    <s v="2024-10-28"/>
    <s v="2024-10-31"/>
    <x v="3"/>
    <s v="Barranquilla"/>
    <s v="TRANSP05"/>
    <x v="198"/>
    <m/>
    <x v="0"/>
    <n v="1"/>
    <x v="0"/>
    <x v="0"/>
    <x v="0"/>
    <n v="500000"/>
    <x v="0"/>
    <x v="1"/>
    <x v="1"/>
    <x v="0"/>
  </r>
  <r>
    <x v="909"/>
    <x v="642"/>
    <s v="CUBRIMIENTO"/>
    <x v="0"/>
    <m/>
    <s v="2024-09-19"/>
    <s v="2024-09-30"/>
    <s v="2024-10-07 12:54:46"/>
    <s v="2024-10-15 16:18:17"/>
    <s v="2024-10-21 09:13:13"/>
    <s v="2024-10-23 17:26:49"/>
    <s v="2024-11-05 14:36:46"/>
    <s v="2024-10-02"/>
    <s v="2024-10-04"/>
    <s v="2024-10-11"/>
    <s v="2024-10-17"/>
    <s v="2024-10-24"/>
    <x v="3"/>
    <s v="Medellin"/>
    <s v="FLANCHE02"/>
    <x v="97"/>
    <m/>
    <x v="3"/>
    <n v="1"/>
    <x v="93"/>
    <x v="0"/>
    <x v="0"/>
    <n v="1517331"/>
    <x v="0"/>
    <x v="0"/>
    <x v="0"/>
    <x v="0"/>
  </r>
  <r>
    <x v="909"/>
    <x v="642"/>
    <s v="CUBRIMIENTO"/>
    <x v="0"/>
    <m/>
    <s v="2024-09-19"/>
    <s v="2024-09-30"/>
    <s v="2024-10-07 12:54:46"/>
    <s v="2024-10-15 16:18:17"/>
    <s v="2024-10-21 09:13:13"/>
    <s v="2024-10-23 17:26:49"/>
    <s v="2024-11-05 14:36:46"/>
    <s v="2024-10-02"/>
    <s v="2024-10-04"/>
    <s v="2024-10-11"/>
    <s v="2024-10-17"/>
    <s v="2024-10-24"/>
    <x v="3"/>
    <s v="Medellin"/>
    <s v="SERV03"/>
    <x v="9"/>
    <m/>
    <x v="0"/>
    <n v="1"/>
    <x v="0"/>
    <x v="0"/>
    <x v="0"/>
    <n v="300000"/>
    <x v="0"/>
    <x v="1"/>
    <x v="1"/>
    <x v="0"/>
  </r>
  <r>
    <x v="909"/>
    <x v="642"/>
    <s v="CUBRIMIENTO"/>
    <x v="0"/>
    <m/>
    <s v="2024-09-19"/>
    <s v="2024-09-30"/>
    <s v="2024-10-07 12:54:46"/>
    <s v="2024-10-15 16:18:17"/>
    <s v="2024-10-21 09:13:13"/>
    <s v="2024-10-23 17:26:49"/>
    <s v="2024-11-05 14:36:46"/>
    <s v="2024-10-02"/>
    <s v="2024-10-04"/>
    <s v="2024-10-11"/>
    <s v="2024-10-17"/>
    <s v="2024-10-24"/>
    <x v="3"/>
    <s v="Medellin"/>
    <s v="SOMB01"/>
    <x v="71"/>
    <s v="LONA DICKSON VERDE FORESTA REF:6687"/>
    <x v="3"/>
    <n v="1"/>
    <x v="202"/>
    <x v="0"/>
    <x v="12"/>
    <n v="13231867"/>
    <x v="0"/>
    <x v="6"/>
    <x v="5"/>
    <x v="0"/>
  </r>
  <r>
    <x v="909"/>
    <x v="642"/>
    <s v="CUBRIMIENTO"/>
    <x v="0"/>
    <m/>
    <s v="2024-09-19"/>
    <s v="2024-09-30"/>
    <s v="2024-10-07 12:54:46"/>
    <s v="2024-10-15 16:18:17"/>
    <s v="2024-10-21 09:13:13"/>
    <s v="2024-10-23 17:26:49"/>
    <s v="2024-11-05 14:36:46"/>
    <s v="2024-10-02"/>
    <s v="2024-10-04"/>
    <s v="2024-10-11"/>
    <s v="2024-10-17"/>
    <s v="2024-10-24"/>
    <x v="3"/>
    <s v="Medellin"/>
    <s v="TRANSP06"/>
    <x v="59"/>
    <m/>
    <x v="0"/>
    <n v="1"/>
    <x v="0"/>
    <x v="0"/>
    <x v="0"/>
    <n v="250000"/>
    <x v="0"/>
    <x v="1"/>
    <x v="1"/>
    <x v="0"/>
  </r>
  <r>
    <x v="910"/>
    <x v="61"/>
    <s v="MUEBLES CC CUBRIMIENTOS"/>
    <x v="0"/>
    <m/>
    <s v="2024-09-19"/>
    <s v="2024-10-08"/>
    <s v="2024-10-11 07:49:15"/>
    <s v="0000-00-00 00:00:00"/>
    <s v="2024-10-24 14:34:40"/>
    <s v="2024-10-29 13:29:00"/>
    <s v="2024-11-14 18:25:11"/>
    <s v="2024-10-10"/>
    <s v="2024-10-10"/>
    <s v="2024-11-01"/>
    <s v="2024-11-07"/>
    <s v="2024-11-14"/>
    <x v="3"/>
    <s v="Bogota"/>
    <s v="100263"/>
    <x v="706"/>
    <s v="LONA DICKSON BLANCO REF:0001"/>
    <x v="4"/>
    <n v="1"/>
    <x v="0"/>
    <x v="0"/>
    <x v="0"/>
    <n v="0"/>
    <x v="0"/>
    <x v="0"/>
    <x v="0"/>
    <x v="3"/>
  </r>
  <r>
    <x v="910"/>
    <x v="61"/>
    <s v="MUEBLES CC CUBRIMIENTOS"/>
    <x v="0"/>
    <m/>
    <s v="2024-09-19"/>
    <s v="2024-10-08"/>
    <s v="2024-10-11 07:49:15"/>
    <s v="0000-00-00 00:00:00"/>
    <s v="2024-10-24 14:34:40"/>
    <s v="2024-10-29 13:29:00"/>
    <s v="2024-11-14 18:25:11"/>
    <s v="2024-10-10"/>
    <s v="2024-10-10"/>
    <s v="2024-11-01"/>
    <s v="2024-11-07"/>
    <s v="2024-11-14"/>
    <x v="3"/>
    <s v="Bogota"/>
    <s v="11391"/>
    <x v="374"/>
    <m/>
    <x v="5"/>
    <n v="2"/>
    <x v="0"/>
    <x v="0"/>
    <x v="0"/>
    <n v="0"/>
    <x v="0"/>
    <x v="0"/>
    <x v="0"/>
    <x v="3"/>
  </r>
  <r>
    <x v="910"/>
    <x v="61"/>
    <s v="MUEBLES CC CUBRIMIENTOS"/>
    <x v="0"/>
    <m/>
    <s v="2024-09-19"/>
    <s v="2024-10-08"/>
    <s v="2024-10-11 07:49:15"/>
    <s v="0000-00-00 00:00:00"/>
    <s v="2024-10-24 14:34:40"/>
    <s v="2024-10-29 13:29:00"/>
    <s v="2024-11-14 18:25:11"/>
    <s v="2024-10-10"/>
    <s v="2024-10-10"/>
    <s v="2024-11-01"/>
    <s v="2024-11-07"/>
    <s v="2024-11-14"/>
    <x v="3"/>
    <s v="Bogota"/>
    <s v="5453"/>
    <x v="401"/>
    <m/>
    <x v="4"/>
    <n v="8"/>
    <x v="0"/>
    <x v="0"/>
    <x v="0"/>
    <n v="0"/>
    <x v="0"/>
    <x v="2"/>
    <x v="0"/>
    <x v="3"/>
  </r>
  <r>
    <x v="910"/>
    <x v="61"/>
    <s v="MUEBLES CC CUBRIMIENTOS"/>
    <x v="0"/>
    <m/>
    <s v="2024-09-19"/>
    <s v="2024-10-08"/>
    <s v="2024-10-11 07:49:15"/>
    <s v="0000-00-00 00:00:00"/>
    <s v="2024-10-24 14:34:40"/>
    <s v="2024-10-29 13:29:00"/>
    <s v="2024-11-14 18:25:11"/>
    <s v="2024-10-10"/>
    <s v="2024-10-10"/>
    <s v="2024-11-01"/>
    <s v="2024-11-07"/>
    <s v="2024-11-14"/>
    <x v="3"/>
    <s v="Bogota"/>
    <s v="8163"/>
    <x v="567"/>
    <s v="FURNISCREEN BLANCA 2M EB4027W G8 625GR"/>
    <x v="4"/>
    <n v="2"/>
    <x v="0"/>
    <x v="0"/>
    <x v="0"/>
    <n v="0"/>
    <x v="0"/>
    <x v="2"/>
    <x v="0"/>
    <x v="3"/>
  </r>
  <r>
    <x v="910"/>
    <x v="61"/>
    <s v="MUEBLES CC CUBRIMIENTOS"/>
    <x v="0"/>
    <m/>
    <s v="2024-09-19"/>
    <s v="2024-10-08"/>
    <s v="2024-10-11 07:49:15"/>
    <s v="0000-00-00 00:00:00"/>
    <s v="2024-10-24 14:34:40"/>
    <s v="2024-10-29 13:29:00"/>
    <s v="2024-11-14 18:25:11"/>
    <s v="2024-10-10"/>
    <s v="2024-10-10"/>
    <s v="2024-11-01"/>
    <s v="2024-11-07"/>
    <s v="2024-11-14"/>
    <x v="3"/>
    <s v="Bogota"/>
    <s v="8167"/>
    <x v="352"/>
    <s v="FURNISCREEN BLANCA 2M EB4027W G8 625GR"/>
    <x v="4"/>
    <n v="2"/>
    <x v="0"/>
    <x v="0"/>
    <x v="0"/>
    <n v="0"/>
    <x v="0"/>
    <x v="2"/>
    <x v="0"/>
    <x v="3"/>
  </r>
  <r>
    <x v="911"/>
    <x v="61"/>
    <s v="MUEBLES CC CUBRIMIENTOS"/>
    <x v="1"/>
    <m/>
    <s v="2024-09-19"/>
    <s v="2024-09-23"/>
    <s v="2024-09-24 13:54:14"/>
    <s v="0000-00-00 00:00:00"/>
    <s v="2024-10-15 00:49:20"/>
    <s v="2024-10-15 15:11:11"/>
    <s v="2025-03-11 08:38:21"/>
    <s v="2024-09-25"/>
    <s v="2024-09-25"/>
    <s v="2024-10-17"/>
    <s v="2024-10-23"/>
    <s v="2024-10-25"/>
    <x v="1"/>
    <s v="Medellin"/>
    <s v="13012"/>
    <x v="257"/>
    <m/>
    <x v="2"/>
    <n v="1"/>
    <x v="0"/>
    <x v="0"/>
    <x v="0"/>
    <n v="0"/>
    <x v="0"/>
    <x v="0"/>
    <x v="0"/>
    <x v="0"/>
  </r>
  <r>
    <x v="911"/>
    <x v="61"/>
    <s v="MUEBLES CC CUBRIMIENTOS"/>
    <x v="1"/>
    <m/>
    <s v="2024-09-19"/>
    <s v="2024-09-23"/>
    <s v="2024-09-24 13:54:14"/>
    <s v="0000-00-00 00:00:00"/>
    <s v="2024-10-15 00:49:20"/>
    <s v="2024-10-15 15:11:11"/>
    <s v="2025-03-11 08:38:21"/>
    <s v="2024-09-25"/>
    <s v="2024-09-25"/>
    <s v="2024-10-17"/>
    <s v="2024-10-23"/>
    <s v="2024-10-25"/>
    <x v="1"/>
    <s v="Medellin"/>
    <s v="13672"/>
    <x v="46"/>
    <s v="FURNISCREEN NEGRO 2M EB4027W G8 625GR"/>
    <x v="0"/>
    <n v="2"/>
    <x v="0"/>
    <x v="0"/>
    <x v="0"/>
    <n v="0"/>
    <x v="0"/>
    <x v="2"/>
    <x v="0"/>
    <x v="0"/>
  </r>
  <r>
    <x v="911"/>
    <x v="61"/>
    <s v="MUEBLES CC CUBRIMIENTOS"/>
    <x v="1"/>
    <m/>
    <s v="2024-09-19"/>
    <s v="2024-09-23"/>
    <s v="2024-09-24 13:54:14"/>
    <s v="0000-00-00 00:00:00"/>
    <s v="2024-10-15 00:49:20"/>
    <s v="2024-10-15 15:11:11"/>
    <s v="2025-03-11 08:38:21"/>
    <s v="2024-09-25"/>
    <s v="2024-09-25"/>
    <s v="2024-10-17"/>
    <s v="2024-10-23"/>
    <s v="2024-10-25"/>
    <x v="1"/>
    <s v="Medellin"/>
    <s v="13672"/>
    <x v="46"/>
    <s v="FURNISCREEN BEIGE  2M EB4027W G8 625GR"/>
    <x v="0"/>
    <n v="2"/>
    <x v="0"/>
    <x v="0"/>
    <x v="0"/>
    <n v="0"/>
    <x v="0"/>
    <x v="2"/>
    <x v="0"/>
    <x v="0"/>
  </r>
  <r>
    <x v="911"/>
    <x v="61"/>
    <s v="MUEBLES CC CUBRIMIENTOS"/>
    <x v="1"/>
    <m/>
    <s v="2024-09-19"/>
    <s v="2024-09-23"/>
    <s v="2024-09-24 13:54:14"/>
    <s v="0000-00-00 00:00:00"/>
    <s v="2024-10-15 00:49:20"/>
    <s v="2024-10-15 15:11:11"/>
    <s v="2025-03-11 08:38:21"/>
    <s v="2024-09-25"/>
    <s v="2024-09-25"/>
    <s v="2024-10-17"/>
    <s v="2024-10-23"/>
    <s v="2024-10-25"/>
    <x v="1"/>
    <s v="Medellin"/>
    <s v="2051"/>
    <x v="678"/>
    <m/>
    <x v="5"/>
    <n v="1"/>
    <x v="0"/>
    <x v="0"/>
    <x v="0"/>
    <n v="0"/>
    <x v="0"/>
    <x v="2"/>
    <x v="0"/>
    <x v="0"/>
  </r>
  <r>
    <x v="911"/>
    <x v="61"/>
    <s v="MUEBLES CC CUBRIMIENTOS"/>
    <x v="1"/>
    <m/>
    <s v="2024-09-19"/>
    <s v="2024-09-23"/>
    <s v="2024-09-24 13:54:14"/>
    <s v="0000-00-00 00:00:00"/>
    <s v="2024-10-15 00:49:20"/>
    <s v="2024-10-15 15:11:11"/>
    <s v="2025-03-11 08:38:21"/>
    <s v="2024-09-25"/>
    <s v="2024-09-25"/>
    <s v="2024-10-17"/>
    <s v="2024-10-23"/>
    <s v="2024-10-25"/>
    <x v="1"/>
    <s v="Medellin"/>
    <s v="5121"/>
    <x v="255"/>
    <m/>
    <x v="0"/>
    <n v="4"/>
    <x v="0"/>
    <x v="0"/>
    <x v="0"/>
    <n v="0"/>
    <x v="0"/>
    <x v="2"/>
    <x v="0"/>
    <x v="0"/>
  </r>
  <r>
    <x v="911"/>
    <x v="61"/>
    <s v="MUEBLES CC CUBRIMIENTOS"/>
    <x v="1"/>
    <m/>
    <s v="2024-09-19"/>
    <s v="2024-09-23"/>
    <s v="2024-09-24 13:54:14"/>
    <s v="0000-00-00 00:00:00"/>
    <s v="2024-10-15 00:49:20"/>
    <s v="2024-10-15 15:11:11"/>
    <s v="2025-03-11 08:38:21"/>
    <s v="2024-09-25"/>
    <s v="2024-09-25"/>
    <s v="2024-10-17"/>
    <s v="2024-10-23"/>
    <s v="2024-10-25"/>
    <x v="1"/>
    <s v="Medellin"/>
    <s v="7894"/>
    <x v="345"/>
    <s v="FURNISCREEN BEIGE  2M EB4027W G8 625GR"/>
    <x v="4"/>
    <n v="1"/>
    <x v="0"/>
    <x v="0"/>
    <x v="0"/>
    <n v="0"/>
    <x v="0"/>
    <x v="2"/>
    <x v="0"/>
    <x v="0"/>
  </r>
  <r>
    <x v="911"/>
    <x v="61"/>
    <s v="MUEBLES CC CUBRIMIENTOS"/>
    <x v="1"/>
    <m/>
    <s v="2024-09-19"/>
    <s v="2024-09-23"/>
    <s v="2024-09-24 13:54:14"/>
    <s v="0000-00-00 00:00:00"/>
    <s v="2024-10-15 00:49:20"/>
    <s v="2024-10-15 15:11:11"/>
    <s v="2025-03-11 08:38:21"/>
    <s v="2024-09-25"/>
    <s v="2024-09-25"/>
    <s v="2024-10-17"/>
    <s v="2024-10-23"/>
    <s v="2024-10-25"/>
    <x v="1"/>
    <s v="Medellin"/>
    <s v="9325"/>
    <x v="777"/>
    <s v="LONA DICKSON CRUDO REF:6020"/>
    <x v="4"/>
    <n v="1"/>
    <x v="0"/>
    <x v="0"/>
    <x v="0"/>
    <n v="0"/>
    <x v="0"/>
    <x v="0"/>
    <x v="0"/>
    <x v="0"/>
  </r>
  <r>
    <x v="911"/>
    <x v="61"/>
    <s v="MUEBLES CC CUBRIMIENTOS"/>
    <x v="1"/>
    <m/>
    <s v="2024-09-19"/>
    <s v="2024-09-23"/>
    <s v="2024-09-24 13:54:14"/>
    <s v="0000-00-00 00:00:00"/>
    <s v="2024-10-15 00:49:20"/>
    <s v="2024-10-15 15:11:11"/>
    <s v="2025-03-11 08:38:21"/>
    <s v="2024-09-25"/>
    <s v="2024-09-25"/>
    <s v="2024-10-17"/>
    <s v="2024-10-23"/>
    <s v="2024-10-25"/>
    <x v="1"/>
    <s v="Medellin"/>
    <s v="9708"/>
    <x v="778"/>
    <s v="LONA DICKSON TAUPE REF:7559"/>
    <x v="0"/>
    <n v="1"/>
    <x v="0"/>
    <x v="0"/>
    <x v="0"/>
    <n v="0"/>
    <x v="0"/>
    <x v="0"/>
    <x v="0"/>
    <x v="0"/>
  </r>
  <r>
    <x v="912"/>
    <x v="643"/>
    <s v="MUEBLES"/>
    <x v="0"/>
    <m/>
    <s v="2024-09-19"/>
    <s v="2024-09-25"/>
    <s v="2024-09-25 14:10:03"/>
    <s v="0000-00-00 00:00:00"/>
    <s v="0000-00-00 00:00:00"/>
    <s v="2024-10-25 12:14:49"/>
    <s v="2024-10-28 07:47:09"/>
    <s v="2024-09-26"/>
    <s v="2024-09-26"/>
    <s v="2024-10-22"/>
    <s v="2024-10-24"/>
    <s v="2024-10-24"/>
    <x v="3"/>
    <s v="Cali"/>
    <s v="7596"/>
    <x v="344"/>
    <m/>
    <x v="4"/>
    <n v="2"/>
    <x v="0"/>
    <x v="0"/>
    <x v="0"/>
    <n v="5056250"/>
    <x v="0"/>
    <x v="2"/>
    <x v="0"/>
    <x v="0"/>
  </r>
  <r>
    <x v="913"/>
    <x v="644"/>
    <s v="CUBRIMIENTO"/>
    <x v="0"/>
    <m/>
    <s v="2024-09-20"/>
    <s v="2024-10-22"/>
    <s v="2024-10-31 16:50:43"/>
    <s v="2024-11-05 12:14:08"/>
    <s v="2024-11-19 11:51:48"/>
    <s v="2024-11-21 12:46:52"/>
    <s v="2024-12-18 22:43:55"/>
    <s v="2024-10-31"/>
    <s v="2024-11-04"/>
    <s v="2024-11-18"/>
    <s v="2024-12-11"/>
    <s v="2024-12-18"/>
    <x v="3"/>
    <s v="Barranquilla"/>
    <s v="10087"/>
    <x v="202"/>
    <m/>
    <x v="0"/>
    <n v="1"/>
    <x v="0"/>
    <x v="0"/>
    <x v="0"/>
    <n v="99450"/>
    <x v="0"/>
    <x v="0"/>
    <x v="0"/>
    <x v="3"/>
  </r>
  <r>
    <x v="913"/>
    <x v="644"/>
    <s v="CUBRIMIENTO"/>
    <x v="0"/>
    <m/>
    <s v="2024-09-20"/>
    <s v="2024-10-22"/>
    <s v="2024-10-31 16:50:43"/>
    <s v="2024-11-05 12:14:08"/>
    <s v="2024-11-19 11:51:48"/>
    <s v="2024-11-21 12:46:52"/>
    <s v="2024-12-18 22:43:55"/>
    <s v="2024-10-31"/>
    <s v="2024-11-04"/>
    <s v="2024-11-18"/>
    <s v="2024-12-11"/>
    <s v="2024-12-18"/>
    <x v="3"/>
    <s v="Barranquilla"/>
    <s v="5594"/>
    <x v="547"/>
    <m/>
    <x v="0"/>
    <n v="1"/>
    <x v="124"/>
    <x v="0"/>
    <x v="0"/>
    <n v="360346"/>
    <x v="0"/>
    <x v="0"/>
    <x v="0"/>
    <x v="3"/>
  </r>
  <r>
    <x v="913"/>
    <x v="644"/>
    <s v="CUBRIMIENTO"/>
    <x v="0"/>
    <m/>
    <s v="2024-09-20"/>
    <s v="2024-10-22"/>
    <s v="2024-10-31 16:50:43"/>
    <s v="2024-11-05 12:14:08"/>
    <s v="2024-11-19 11:51:48"/>
    <s v="2024-11-21 12:46:52"/>
    <s v="2024-12-18 22:43:55"/>
    <s v="2024-10-31"/>
    <s v="2024-11-04"/>
    <s v="2024-11-18"/>
    <s v="2024-12-11"/>
    <s v="2024-12-18"/>
    <x v="3"/>
    <s v="Barranquilla"/>
    <s v="REP043"/>
    <x v="188"/>
    <m/>
    <x v="0"/>
    <n v="1"/>
    <x v="0"/>
    <x v="0"/>
    <x v="0"/>
    <n v="700000"/>
    <x v="0"/>
    <x v="0"/>
    <x v="0"/>
    <x v="3"/>
  </r>
  <r>
    <x v="913"/>
    <x v="644"/>
    <s v="CUBRIMIENTO"/>
    <x v="0"/>
    <m/>
    <s v="2024-09-20"/>
    <s v="2024-10-22"/>
    <s v="2024-10-31 16:50:43"/>
    <s v="2024-11-05 12:14:08"/>
    <s v="2024-11-19 11:51:48"/>
    <s v="2024-11-21 12:46:52"/>
    <s v="2024-12-18 22:43:55"/>
    <s v="2024-10-31"/>
    <s v="2024-11-04"/>
    <s v="2024-11-18"/>
    <s v="2024-12-11"/>
    <s v="2024-12-18"/>
    <x v="3"/>
    <s v="Barranquilla"/>
    <s v="REP044"/>
    <x v="206"/>
    <m/>
    <x v="0"/>
    <n v="1"/>
    <x v="0"/>
    <x v="0"/>
    <x v="0"/>
    <n v="450000"/>
    <x v="0"/>
    <x v="1"/>
    <x v="1"/>
    <x v="3"/>
  </r>
  <r>
    <x v="913"/>
    <x v="644"/>
    <s v="CUBRIMIENTO"/>
    <x v="0"/>
    <m/>
    <s v="2024-09-20"/>
    <s v="2024-10-22"/>
    <s v="2024-10-31 16:50:43"/>
    <s v="2024-11-05 12:14:08"/>
    <s v="2024-11-19 11:51:48"/>
    <s v="2024-11-21 12:46:52"/>
    <s v="2024-12-18 22:43:55"/>
    <s v="2024-10-31"/>
    <s v="2024-11-04"/>
    <s v="2024-11-18"/>
    <s v="2024-12-11"/>
    <s v="2024-12-18"/>
    <x v="3"/>
    <s v="Barranquilla"/>
    <s v="TRANSP05"/>
    <x v="198"/>
    <m/>
    <x v="0"/>
    <n v="1"/>
    <x v="0"/>
    <x v="0"/>
    <x v="0"/>
    <n v="500000"/>
    <x v="0"/>
    <x v="1"/>
    <x v="1"/>
    <x v="3"/>
  </r>
  <r>
    <x v="914"/>
    <x v="61"/>
    <s v="MUEBLES"/>
    <x v="0"/>
    <m/>
    <s v="2024-09-20"/>
    <s v="2024-09-23"/>
    <s v="2024-09-23 11:18:06"/>
    <s v="0000-00-00 00:00:00"/>
    <s v="0000-00-00 00:00:00"/>
    <s v="2024-09-24 14:22:00"/>
    <s v="0000-00-00 00:00:00"/>
    <s v="2024-09-24"/>
    <s v="2024-09-24"/>
    <s v="2024-09-25"/>
    <s v="2024-10-01"/>
    <s v="2024-09-25"/>
    <x v="7"/>
    <s v="Virtual"/>
    <s v="100196"/>
    <x v="218"/>
    <m/>
    <x v="0"/>
    <n v="2"/>
    <x v="0"/>
    <x v="0"/>
    <x v="0"/>
    <n v="0"/>
    <x v="0"/>
    <x v="0"/>
    <x v="0"/>
    <x v="4"/>
  </r>
  <r>
    <x v="915"/>
    <x v="515"/>
    <s v="CUBRIMIENTO"/>
    <x v="0"/>
    <m/>
    <s v="2024-08-10"/>
    <s v="2024-09-24"/>
    <s v="2024-11-07 14:29:32"/>
    <s v="2024-12-11 19:08:26"/>
    <s v="2024-12-26 13:42:51"/>
    <s v="2024-12-26 15:31:13"/>
    <s v="2025-01-07 10:12:50"/>
    <s v="2024-11-14"/>
    <s v="2024-12-17"/>
    <s v="2024-12-27"/>
    <s v="2024-12-31"/>
    <s v="2025-01-10"/>
    <x v="3"/>
    <s v="Cali"/>
    <s v="27674"/>
    <x v="444"/>
    <m/>
    <x v="0"/>
    <n v="1"/>
    <x v="0"/>
    <x v="0"/>
    <x v="0"/>
    <n v="708736"/>
    <x v="0"/>
    <x v="0"/>
    <x v="0"/>
    <x v="10"/>
  </r>
  <r>
    <x v="915"/>
    <x v="515"/>
    <s v="CUBRIMIENTO"/>
    <x v="0"/>
    <m/>
    <s v="2024-08-10"/>
    <s v="2024-09-24"/>
    <s v="2024-11-07 14:29:32"/>
    <s v="2024-12-11 19:08:26"/>
    <s v="2024-12-26 13:42:51"/>
    <s v="2024-12-26 15:31:13"/>
    <s v="2025-01-07 10:12:50"/>
    <s v="2024-11-14"/>
    <s v="2024-12-17"/>
    <s v="2024-12-27"/>
    <s v="2024-12-31"/>
    <s v="2025-01-10"/>
    <x v="3"/>
    <s v="Cali"/>
    <s v="PTEKROM12"/>
    <x v="41"/>
    <s v="LONA PERGOTEX BLACKOUT BLANCA 3 M"/>
    <x v="3"/>
    <n v="1"/>
    <x v="203"/>
    <x v="0"/>
    <x v="12"/>
    <n v="27163143"/>
    <x v="0"/>
    <x v="4"/>
    <x v="4"/>
    <x v="10"/>
  </r>
  <r>
    <x v="915"/>
    <x v="515"/>
    <s v="CUBRIMIENTO"/>
    <x v="0"/>
    <m/>
    <s v="2024-08-10"/>
    <s v="2024-09-24"/>
    <s v="2024-11-07 14:29:32"/>
    <s v="2024-12-11 19:08:26"/>
    <s v="2024-12-26 13:42:51"/>
    <s v="2024-12-26 15:31:13"/>
    <s v="2025-01-07 10:12:50"/>
    <s v="2024-11-14"/>
    <s v="2024-12-17"/>
    <s v="2024-12-27"/>
    <s v="2024-12-31"/>
    <s v="2025-01-10"/>
    <x v="3"/>
    <s v="Cali"/>
    <s v="SPOT14"/>
    <x v="296"/>
    <m/>
    <x v="0"/>
    <n v="1"/>
    <x v="0"/>
    <x v="0"/>
    <x v="0"/>
    <n v="2400832"/>
    <x v="0"/>
    <x v="0"/>
    <x v="0"/>
    <x v="10"/>
  </r>
  <r>
    <x v="916"/>
    <x v="645"/>
    <s v="MUEBLES CC CUBRIMIENTOS"/>
    <x v="0"/>
    <m/>
    <s v="2024-09-20"/>
    <s v="2024-09-21"/>
    <s v="2024-09-23 14:32:45"/>
    <s v="0000-00-00 00:00:00"/>
    <s v="2024-09-23 15:58:14"/>
    <s v="2024-09-23 16:00:14"/>
    <s v="2024-09-26 12:03:53"/>
    <s v="2024-09-24"/>
    <s v="2024-09-24"/>
    <s v="2024-10-16"/>
    <s v="2024-10-18"/>
    <s v="2024-10-22"/>
    <x v="1"/>
    <s v="Bogota"/>
    <s v="110016"/>
    <x v="779"/>
    <s v="LONA DICKSON CRUDO REF:6020"/>
    <x v="4"/>
    <n v="1"/>
    <x v="0"/>
    <x v="0"/>
    <x v="0"/>
    <n v="7057133"/>
    <x v="0"/>
    <x v="0"/>
    <x v="0"/>
    <x v="0"/>
  </r>
  <r>
    <x v="916"/>
    <x v="645"/>
    <s v="MUEBLES CC CUBRIMIENTOS"/>
    <x v="0"/>
    <m/>
    <s v="2024-09-20"/>
    <s v="2024-09-21"/>
    <s v="2024-09-23 14:32:45"/>
    <s v="0000-00-00 00:00:00"/>
    <s v="2024-09-23 15:58:14"/>
    <s v="2024-09-23 16:00:14"/>
    <s v="2024-09-26 12:03:53"/>
    <s v="2024-09-24"/>
    <s v="2024-09-24"/>
    <s v="2024-10-16"/>
    <s v="2024-10-18"/>
    <s v="2024-10-22"/>
    <x v="1"/>
    <s v="Bogota"/>
    <s v="15476"/>
    <x v="343"/>
    <m/>
    <x v="4"/>
    <n v="2"/>
    <x v="0"/>
    <x v="0"/>
    <x v="0"/>
    <n v="2368000"/>
    <x v="0"/>
    <x v="2"/>
    <x v="0"/>
    <x v="0"/>
  </r>
  <r>
    <x v="916"/>
    <x v="645"/>
    <s v="MUEBLES CC CUBRIMIENTOS"/>
    <x v="0"/>
    <m/>
    <s v="2024-09-20"/>
    <s v="2024-09-21"/>
    <s v="2024-09-23 14:32:45"/>
    <s v="0000-00-00 00:00:00"/>
    <s v="2024-09-23 15:58:14"/>
    <s v="2024-09-23 16:00:14"/>
    <s v="2024-09-26 12:03:53"/>
    <s v="2024-09-24"/>
    <s v="2024-09-24"/>
    <s v="2024-10-16"/>
    <s v="2024-10-18"/>
    <s v="2024-10-22"/>
    <x v="1"/>
    <s v="Bogota"/>
    <s v="7894"/>
    <x v="345"/>
    <s v="FURNISCREEN BLANCA 2M EB4027W G8 625GR"/>
    <x v="4"/>
    <n v="2"/>
    <x v="0"/>
    <x v="0"/>
    <x v="0"/>
    <n v="4251450"/>
    <x v="0"/>
    <x v="2"/>
    <x v="0"/>
    <x v="0"/>
  </r>
  <r>
    <x v="916"/>
    <x v="645"/>
    <s v="MUEBLES CC CUBRIMIENTOS"/>
    <x v="0"/>
    <m/>
    <s v="2024-09-20"/>
    <s v="2024-09-21"/>
    <s v="2024-09-23 14:32:45"/>
    <s v="0000-00-00 00:00:00"/>
    <s v="2024-09-23 15:58:14"/>
    <s v="2024-09-23 16:00:14"/>
    <s v="2024-09-26 12:03:53"/>
    <s v="2024-09-24"/>
    <s v="2024-09-24"/>
    <s v="2024-10-16"/>
    <s v="2024-10-18"/>
    <s v="2024-10-22"/>
    <x v="1"/>
    <s v="Bogota"/>
    <s v="8163"/>
    <x v="567"/>
    <s v="FURNISCREEN BLANCA 2M EB4027W G8 625GR"/>
    <x v="2"/>
    <n v="2"/>
    <x v="0"/>
    <x v="0"/>
    <x v="0"/>
    <n v="2086916"/>
    <x v="0"/>
    <x v="2"/>
    <x v="0"/>
    <x v="0"/>
  </r>
  <r>
    <x v="916"/>
    <x v="645"/>
    <s v="MUEBLES CC CUBRIMIENTOS"/>
    <x v="0"/>
    <m/>
    <s v="2024-09-20"/>
    <s v="2024-09-21"/>
    <s v="2024-09-23 14:32:45"/>
    <s v="0000-00-00 00:00:00"/>
    <s v="2024-09-23 15:58:14"/>
    <s v="2024-09-23 16:00:14"/>
    <s v="2024-09-26 12:03:53"/>
    <s v="2024-09-24"/>
    <s v="2024-09-24"/>
    <s v="2024-10-16"/>
    <s v="2024-10-18"/>
    <s v="2024-10-22"/>
    <x v="1"/>
    <s v="Bogota"/>
    <s v="8164"/>
    <x v="655"/>
    <m/>
    <x v="4"/>
    <n v="1"/>
    <x v="0"/>
    <x v="0"/>
    <x v="0"/>
    <n v="1723595"/>
    <x v="0"/>
    <x v="2"/>
    <x v="0"/>
    <x v="0"/>
  </r>
  <r>
    <x v="916"/>
    <x v="645"/>
    <s v="MUEBLES CC CUBRIMIENTOS"/>
    <x v="0"/>
    <m/>
    <s v="2024-09-20"/>
    <s v="2024-09-21"/>
    <s v="2024-09-23 14:32:45"/>
    <s v="0000-00-00 00:00:00"/>
    <s v="2024-09-23 15:58:14"/>
    <s v="2024-09-23 16:00:14"/>
    <s v="2024-09-26 12:03:53"/>
    <s v="2024-09-24"/>
    <s v="2024-09-24"/>
    <s v="2024-10-16"/>
    <s v="2024-10-18"/>
    <s v="2024-10-22"/>
    <x v="1"/>
    <s v="Bogota"/>
    <s v="8167"/>
    <x v="352"/>
    <s v="FURNISCREEN BLANCA 2M EB4027W G8 625GR"/>
    <x v="4"/>
    <n v="2"/>
    <x v="0"/>
    <x v="0"/>
    <x v="0"/>
    <n v="1793560"/>
    <x v="0"/>
    <x v="2"/>
    <x v="0"/>
    <x v="0"/>
  </r>
  <r>
    <x v="916"/>
    <x v="645"/>
    <s v="MUEBLES CC CUBRIMIENTOS"/>
    <x v="0"/>
    <m/>
    <s v="2024-09-20"/>
    <s v="2024-09-21"/>
    <s v="2024-09-23 14:32:45"/>
    <s v="0000-00-00 00:00:00"/>
    <s v="2024-09-23 15:58:14"/>
    <s v="2024-09-23 16:00:14"/>
    <s v="2024-09-26 12:03:53"/>
    <s v="2024-09-24"/>
    <s v="2024-09-24"/>
    <s v="2024-10-16"/>
    <s v="2024-10-18"/>
    <s v="2024-10-22"/>
    <x v="1"/>
    <s v="Bogota"/>
    <s v="SERV08"/>
    <x v="2"/>
    <m/>
    <x v="0"/>
    <n v="1"/>
    <x v="0"/>
    <x v="0"/>
    <x v="0"/>
    <n v="580000"/>
    <x v="0"/>
    <x v="1"/>
    <x v="1"/>
    <x v="0"/>
  </r>
  <r>
    <x v="917"/>
    <x v="646"/>
    <s v="MUEBLES CC CUBRIMIENTOS"/>
    <x v="0"/>
    <m/>
    <s v="2024-09-20"/>
    <s v="2024-09-30"/>
    <s v="2024-10-01 13:59:10"/>
    <s v="0000-00-00 00:00:00"/>
    <s v="2024-10-15 08:05:15"/>
    <s v="2024-10-15 15:20:47"/>
    <s v="2024-10-25 15:16:46"/>
    <s v="2024-10-02"/>
    <s v="2024-10-02"/>
    <s v="2024-10-16"/>
    <s v="2024-10-18"/>
    <s v="2024-10-25"/>
    <x v="3"/>
    <s v="Bogota"/>
    <s v="5527"/>
    <x v="765"/>
    <m/>
    <x v="4"/>
    <n v="1"/>
    <x v="0"/>
    <x v="0"/>
    <x v="0"/>
    <n v="3165630"/>
    <x v="0"/>
    <x v="2"/>
    <x v="0"/>
    <x v="0"/>
  </r>
  <r>
    <x v="917"/>
    <x v="646"/>
    <s v="MUEBLES CC CUBRIMIENTOS"/>
    <x v="0"/>
    <m/>
    <s v="2024-09-20"/>
    <s v="2024-09-30"/>
    <s v="2024-10-01 13:59:10"/>
    <s v="0000-00-00 00:00:00"/>
    <s v="2024-10-15 08:05:15"/>
    <s v="2024-10-15 15:20:47"/>
    <s v="2024-10-25 15:16:46"/>
    <s v="2024-10-02"/>
    <s v="2024-10-02"/>
    <s v="2024-10-16"/>
    <s v="2024-10-18"/>
    <s v="2024-10-25"/>
    <x v="3"/>
    <s v="Bogota"/>
    <s v="8167"/>
    <x v="352"/>
    <s v="PENDIENTE DEFINIR CLIENTE"/>
    <x v="4"/>
    <n v="8"/>
    <x v="0"/>
    <x v="0"/>
    <x v="0"/>
    <n v="8071024"/>
    <x v="0"/>
    <x v="2"/>
    <x v="0"/>
    <x v="0"/>
  </r>
  <r>
    <x v="918"/>
    <x v="645"/>
    <s v="MUEBLES CC CUBRIMIENTOS"/>
    <x v="0"/>
    <m/>
    <s v="2024-09-21"/>
    <s v="2024-09-23"/>
    <s v="2024-09-24 14:45:49"/>
    <s v="0000-00-00 00:00:00"/>
    <s v="2024-10-07 15:15:24"/>
    <s v="2024-10-07 15:15:29"/>
    <s v="2024-10-21 16:40:16"/>
    <s v="2024-09-25"/>
    <s v="2024-09-25"/>
    <s v="2024-10-17"/>
    <s v="2024-10-21"/>
    <s v="2024-10-23"/>
    <x v="1"/>
    <s v="Bogota"/>
    <s v="7894"/>
    <x v="345"/>
    <s v="FURNISCREEN BLANCA 2M EB4027W G8 625GR"/>
    <x v="4"/>
    <n v="1"/>
    <x v="0"/>
    <x v="0"/>
    <x v="0"/>
    <n v="2125725"/>
    <x v="0"/>
    <x v="2"/>
    <x v="0"/>
    <x v="0"/>
  </r>
  <r>
    <x v="919"/>
    <x v="453"/>
    <s v="MUEBLES CC CUBRIMIENTOS"/>
    <x v="0"/>
    <m/>
    <s v="2024-09-21"/>
    <s v="2024-09-25"/>
    <s v="2024-09-26 12:39:15"/>
    <s v="0000-00-00 00:00:00"/>
    <s v="2024-09-30 11:33:07"/>
    <s v="2024-10-04 10:49:17"/>
    <s v="0000-00-00 00:00:00"/>
    <s v="2024-09-27"/>
    <s v="2024-09-27"/>
    <s v="2024-10-11"/>
    <s v="2024-10-16"/>
    <s v="2024-10-16"/>
    <x v="0"/>
    <s v="Cali"/>
    <s v="1176"/>
    <x v="780"/>
    <m/>
    <x v="0"/>
    <n v="1"/>
    <x v="0"/>
    <x v="0"/>
    <x v="0"/>
    <n v="0"/>
    <x v="0"/>
    <x v="0"/>
    <x v="0"/>
    <x v="0"/>
  </r>
  <r>
    <x v="919"/>
    <x v="453"/>
    <s v="MUEBLES CC CUBRIMIENTOS"/>
    <x v="0"/>
    <m/>
    <s v="2024-09-21"/>
    <s v="2024-09-25"/>
    <s v="2024-09-26 12:39:15"/>
    <s v="0000-00-00 00:00:00"/>
    <s v="2024-09-30 11:33:07"/>
    <s v="2024-10-04 10:49:17"/>
    <s v="0000-00-00 00:00:00"/>
    <s v="2024-09-27"/>
    <s v="2024-09-27"/>
    <s v="2024-10-11"/>
    <s v="2024-10-16"/>
    <s v="2024-10-16"/>
    <x v="0"/>
    <s v="Cali"/>
    <s v="630"/>
    <x v="781"/>
    <m/>
    <x v="0"/>
    <n v="1"/>
    <x v="0"/>
    <x v="0"/>
    <x v="0"/>
    <n v="0"/>
    <x v="0"/>
    <x v="0"/>
    <x v="0"/>
    <x v="0"/>
  </r>
  <r>
    <x v="919"/>
    <x v="453"/>
    <s v="MUEBLES CC CUBRIMIENTOS"/>
    <x v="0"/>
    <m/>
    <s v="2024-09-21"/>
    <s v="2024-09-25"/>
    <s v="2024-09-26 12:39:15"/>
    <s v="0000-00-00 00:00:00"/>
    <s v="2024-09-30 11:33:07"/>
    <s v="2024-10-04 10:49:17"/>
    <s v="0000-00-00 00:00:00"/>
    <s v="2024-09-27"/>
    <s v="2024-09-27"/>
    <s v="2024-10-11"/>
    <s v="2024-10-16"/>
    <s v="2024-10-16"/>
    <x v="0"/>
    <s v="Cali"/>
    <s v="REP013"/>
    <x v="773"/>
    <m/>
    <x v="0"/>
    <n v="1"/>
    <x v="0"/>
    <x v="0"/>
    <x v="0"/>
    <n v="0"/>
    <x v="0"/>
    <x v="0"/>
    <x v="0"/>
    <x v="0"/>
  </r>
  <r>
    <x v="920"/>
    <x v="515"/>
    <s v="CUBRIMIENTO"/>
    <x v="0"/>
    <m/>
    <s v="2024-09-21"/>
    <s v="2024-09-24"/>
    <s v="2024-09-26 13:25:04"/>
    <s v="2024-11-07 17:09:47"/>
    <s v="2024-10-01 08:46:57"/>
    <s v="2024-10-01 10:03:35"/>
    <s v="2024-12-20 07:25:05"/>
    <s v="2024-09-26"/>
    <s v="2024-10-31"/>
    <s v="2024-11-01"/>
    <s v="2024-11-05"/>
    <s v="2024-11-07"/>
    <x v="3"/>
    <s v="Cali"/>
    <s v="SERV03"/>
    <x v="9"/>
    <m/>
    <x v="0"/>
    <n v="1"/>
    <x v="0"/>
    <x v="0"/>
    <x v="0"/>
    <n v="950000"/>
    <x v="0"/>
    <x v="1"/>
    <x v="1"/>
    <x v="3"/>
  </r>
  <r>
    <x v="920"/>
    <x v="515"/>
    <s v="CUBRIMIENTO"/>
    <x v="0"/>
    <m/>
    <s v="2024-09-21"/>
    <s v="2024-09-24"/>
    <s v="2024-09-26 13:25:04"/>
    <s v="2024-11-07 17:09:47"/>
    <s v="2024-10-01 08:46:57"/>
    <s v="2024-10-01 10:03:35"/>
    <s v="2024-12-20 07:25:05"/>
    <s v="2024-09-26"/>
    <s v="2024-10-31"/>
    <s v="2024-11-01"/>
    <s v="2024-11-05"/>
    <s v="2024-11-07"/>
    <x v="3"/>
    <s v="Cali"/>
    <s v="SERV10"/>
    <x v="396"/>
    <m/>
    <x v="0"/>
    <n v="1"/>
    <x v="0"/>
    <x v="0"/>
    <x v="0"/>
    <n v="1425000"/>
    <x v="0"/>
    <x v="1"/>
    <x v="1"/>
    <x v="3"/>
  </r>
  <r>
    <x v="921"/>
    <x v="647"/>
    <s v="CUBRIMIENTO"/>
    <x v="0"/>
    <m/>
    <s v="2024-09-23"/>
    <s v="2024-09-23"/>
    <s v="2024-09-23 13:48:49"/>
    <s v="0000-00-00 00:00:00"/>
    <s v="2024-09-23 13:48:54"/>
    <s v="2024-09-23 16:53:44"/>
    <s v="0000-00-00 00:00:00"/>
    <s v="2024-09-24"/>
    <s v="2024-09-24"/>
    <s v="2024-09-26"/>
    <s v="2024-09-27"/>
    <s v="2024-09-27"/>
    <x v="0"/>
    <s v="Toscany"/>
    <s v="39"/>
    <x v="460"/>
    <m/>
    <x v="0"/>
    <n v="2.5"/>
    <x v="0"/>
    <x v="0"/>
    <x v="0"/>
    <n v="131500"/>
    <x v="0"/>
    <x v="0"/>
    <x v="0"/>
    <x v="4"/>
  </r>
  <r>
    <x v="922"/>
    <x v="622"/>
    <s v="MUEBLES CC CUBRIMIENTOS"/>
    <x v="0"/>
    <m/>
    <s v="2024-09-23"/>
    <s v="2024-09-24"/>
    <s v="2024-09-24 10:09:37"/>
    <s v="0000-00-00 00:00:00"/>
    <s v="2024-09-24 10:09:44"/>
    <s v="2024-09-25 09:40:21"/>
    <s v="0000-00-00 00:00:00"/>
    <s v="2024-09-25"/>
    <s v="2024-09-25"/>
    <s v="2024-09-27"/>
    <s v="2024-09-30"/>
    <s v="2024-09-30"/>
    <x v="7"/>
    <s v="Toscany"/>
    <s v="36"/>
    <x v="247"/>
    <m/>
    <x v="0"/>
    <n v="18"/>
    <x v="0"/>
    <x v="0"/>
    <x v="0"/>
    <n v="1030806"/>
    <x v="0"/>
    <x v="0"/>
    <x v="0"/>
    <x v="4"/>
  </r>
  <r>
    <x v="923"/>
    <x v="648"/>
    <s v="CUBRIMIENTO"/>
    <x v="0"/>
    <m/>
    <s v="2024-09-23"/>
    <s v="2024-09-26"/>
    <s v="2024-10-01 09:38:59"/>
    <s v="2024-10-04 13:33:52"/>
    <s v="2024-10-14 23:54:40"/>
    <s v="2024-10-30 08:33:49"/>
    <s v="2024-11-22 00:24:24"/>
    <s v="2024-10-01"/>
    <s v="2024-10-11"/>
    <s v="2024-10-25"/>
    <s v="2024-11-09"/>
    <s v="2024-11-21"/>
    <x v="1"/>
    <s v="Barranquilla"/>
    <s v="26960"/>
    <x v="620"/>
    <m/>
    <x v="0"/>
    <n v="1"/>
    <x v="0"/>
    <x v="0"/>
    <x v="0"/>
    <n v="57989"/>
    <x v="0"/>
    <x v="0"/>
    <x v="0"/>
    <x v="0"/>
  </r>
  <r>
    <x v="923"/>
    <x v="648"/>
    <s v="CUBRIMIENTO"/>
    <x v="0"/>
    <m/>
    <s v="2024-09-23"/>
    <s v="2024-09-26"/>
    <s v="2024-10-01 09:38:59"/>
    <s v="2024-10-04 13:33:52"/>
    <s v="2024-10-14 23:54:40"/>
    <s v="2024-10-30 08:33:49"/>
    <s v="2024-11-22 00:24:24"/>
    <s v="2024-10-01"/>
    <s v="2024-10-11"/>
    <s v="2024-10-25"/>
    <s v="2024-11-09"/>
    <s v="2024-11-21"/>
    <x v="1"/>
    <s v="Barranquilla"/>
    <s v="5594"/>
    <x v="547"/>
    <m/>
    <x v="0"/>
    <n v="1"/>
    <x v="204"/>
    <x v="0"/>
    <x v="0"/>
    <n v="214339"/>
    <x v="0"/>
    <x v="0"/>
    <x v="0"/>
    <x v="0"/>
  </r>
  <r>
    <x v="923"/>
    <x v="648"/>
    <s v="CUBRIMIENTO"/>
    <x v="0"/>
    <m/>
    <s v="2024-09-23"/>
    <s v="2024-09-26"/>
    <s v="2024-10-01 09:38:59"/>
    <s v="2024-10-04 13:33:52"/>
    <s v="2024-10-14 23:54:40"/>
    <s v="2024-10-30 08:33:49"/>
    <s v="2024-11-22 00:24:24"/>
    <s v="2024-10-01"/>
    <s v="2024-10-11"/>
    <s v="2024-10-25"/>
    <s v="2024-11-09"/>
    <s v="2024-11-21"/>
    <x v="1"/>
    <s v="Barranquilla"/>
    <s v="67421"/>
    <x v="351"/>
    <m/>
    <x v="0"/>
    <n v="18"/>
    <x v="0"/>
    <x v="0"/>
    <x v="0"/>
    <n v="129600"/>
    <x v="0"/>
    <x v="0"/>
    <x v="0"/>
    <x v="0"/>
  </r>
  <r>
    <x v="923"/>
    <x v="648"/>
    <s v="CUBRIMIENTO"/>
    <x v="0"/>
    <m/>
    <s v="2024-09-23"/>
    <s v="2024-09-26"/>
    <s v="2024-10-01 09:38:59"/>
    <s v="2024-10-04 13:33:52"/>
    <s v="2024-10-14 23:54:40"/>
    <s v="2024-10-30 08:33:49"/>
    <s v="2024-11-22 00:24:24"/>
    <s v="2024-10-01"/>
    <s v="2024-10-11"/>
    <s v="2024-10-25"/>
    <s v="2024-11-09"/>
    <s v="2024-11-21"/>
    <x v="1"/>
    <s v="Barranquilla"/>
    <s v="CAMBIO LONA 01"/>
    <x v="157"/>
    <s v="LONA DICKSON VERDE MANZANA REF:7244"/>
    <x v="0"/>
    <n v="2"/>
    <x v="205"/>
    <x v="0"/>
    <x v="110"/>
    <n v="751090"/>
    <x v="0"/>
    <x v="0"/>
    <x v="0"/>
    <x v="0"/>
  </r>
  <r>
    <x v="923"/>
    <x v="648"/>
    <s v="CUBRIMIENTO"/>
    <x v="0"/>
    <m/>
    <s v="2024-09-23"/>
    <s v="2024-09-26"/>
    <s v="2024-10-01 09:38:59"/>
    <s v="2024-10-04 13:33:52"/>
    <s v="2024-10-14 23:54:40"/>
    <s v="2024-10-30 08:33:49"/>
    <s v="2024-11-22 00:24:24"/>
    <s v="2024-10-01"/>
    <s v="2024-10-11"/>
    <s v="2024-10-25"/>
    <s v="2024-11-09"/>
    <s v="2024-11-21"/>
    <x v="1"/>
    <s v="Barranquilla"/>
    <s v="CAMBIO LONA 01"/>
    <x v="157"/>
    <s v="LONA DICKSON VERDE MANZANA REF:7244"/>
    <x v="0"/>
    <n v="1"/>
    <x v="61"/>
    <x v="0"/>
    <x v="30"/>
    <n v="938863"/>
    <x v="0"/>
    <x v="0"/>
    <x v="0"/>
    <x v="0"/>
  </r>
  <r>
    <x v="923"/>
    <x v="648"/>
    <s v="CUBRIMIENTO"/>
    <x v="0"/>
    <m/>
    <s v="2024-09-23"/>
    <s v="2024-09-26"/>
    <s v="2024-10-01 09:38:59"/>
    <s v="2024-10-04 13:33:52"/>
    <s v="2024-10-14 23:54:40"/>
    <s v="2024-10-30 08:33:49"/>
    <s v="2024-11-22 00:24:24"/>
    <s v="2024-10-01"/>
    <s v="2024-10-11"/>
    <s v="2024-10-25"/>
    <s v="2024-11-09"/>
    <s v="2024-11-21"/>
    <x v="1"/>
    <s v="Barranquilla"/>
    <s v="REP021"/>
    <x v="503"/>
    <m/>
    <x v="0"/>
    <n v="1"/>
    <x v="0"/>
    <x v="0"/>
    <x v="0"/>
    <n v="200000"/>
    <x v="0"/>
    <x v="0"/>
    <x v="0"/>
    <x v="0"/>
  </r>
  <r>
    <x v="923"/>
    <x v="648"/>
    <s v="CUBRIMIENTO"/>
    <x v="0"/>
    <m/>
    <s v="2024-09-23"/>
    <s v="2024-09-26"/>
    <s v="2024-10-01 09:38:59"/>
    <s v="2024-10-04 13:33:52"/>
    <s v="2024-10-14 23:54:40"/>
    <s v="2024-10-30 08:33:49"/>
    <s v="2024-11-22 00:24:24"/>
    <s v="2024-10-01"/>
    <s v="2024-10-11"/>
    <s v="2024-10-25"/>
    <s v="2024-11-09"/>
    <s v="2024-11-21"/>
    <x v="1"/>
    <s v="Barranquilla"/>
    <s v="REP022"/>
    <x v="297"/>
    <m/>
    <x v="0"/>
    <n v="1"/>
    <x v="0"/>
    <x v="0"/>
    <x v="0"/>
    <n v="500000"/>
    <x v="0"/>
    <x v="0"/>
    <x v="0"/>
    <x v="0"/>
  </r>
  <r>
    <x v="924"/>
    <x v="586"/>
    <s v="CUBRIMIENTO"/>
    <x v="0"/>
    <m/>
    <s v="2024-09-24"/>
    <s v="2024-09-24"/>
    <s v="2024-09-24 12:00:28"/>
    <s v="0000-00-00 00:00:00"/>
    <s v="2024-09-24 12:00:46"/>
    <s v="2024-09-26 08:46:15"/>
    <s v="0000-00-00 00:00:00"/>
    <s v="2024-09-26"/>
    <s v="2024-09-26"/>
    <s v="2024-09-30"/>
    <s v="2024-10-01"/>
    <s v="2024-10-01"/>
    <x v="0"/>
    <s v="Cali"/>
    <s v="27674"/>
    <x v="444"/>
    <m/>
    <x v="0"/>
    <n v="1"/>
    <x v="0"/>
    <x v="0"/>
    <x v="0"/>
    <n v="342960"/>
    <x v="0"/>
    <x v="0"/>
    <x v="0"/>
    <x v="4"/>
  </r>
  <r>
    <x v="925"/>
    <x v="167"/>
    <s v="CUBRIMIENTO"/>
    <x v="0"/>
    <m/>
    <s v="2024-09-24"/>
    <s v="2024-09-26"/>
    <s v="2024-09-26 16:10:09"/>
    <s v="0000-00-00 00:00:00"/>
    <s v="2024-09-26 16:10:15"/>
    <s v="2024-09-27 10:02:04"/>
    <s v="0000-00-00 00:00:00"/>
    <s v="2024-09-27"/>
    <s v="2024-09-27"/>
    <s v="2024-10-01"/>
    <s v="2024-10-02"/>
    <s v="2024-10-02"/>
    <x v="0"/>
    <s v="Toscany"/>
    <s v="11435"/>
    <x v="229"/>
    <m/>
    <x v="0"/>
    <n v="1"/>
    <x v="0"/>
    <x v="0"/>
    <x v="0"/>
    <n v="67227"/>
    <x v="0"/>
    <x v="0"/>
    <x v="0"/>
    <x v="0"/>
  </r>
  <r>
    <x v="925"/>
    <x v="167"/>
    <s v="CUBRIMIENTO"/>
    <x v="0"/>
    <m/>
    <s v="2024-09-24"/>
    <s v="2024-09-26"/>
    <s v="2024-09-26 16:10:09"/>
    <s v="0000-00-00 00:00:00"/>
    <s v="2024-09-26 16:10:15"/>
    <s v="2024-09-27 10:02:04"/>
    <s v="0000-00-00 00:00:00"/>
    <s v="2024-09-27"/>
    <s v="2024-09-27"/>
    <s v="2024-10-01"/>
    <s v="2024-10-02"/>
    <s v="2024-10-02"/>
    <x v="0"/>
    <s v="Toscany"/>
    <s v="11441"/>
    <x v="204"/>
    <m/>
    <x v="0"/>
    <n v="1"/>
    <x v="0"/>
    <x v="0"/>
    <x v="0"/>
    <n v="50421"/>
    <x v="0"/>
    <x v="0"/>
    <x v="0"/>
    <x v="0"/>
  </r>
  <r>
    <x v="926"/>
    <x v="221"/>
    <s v="CUBRIMIENTO"/>
    <x v="0"/>
    <m/>
    <s v="2024-09-24"/>
    <s v="2024-09-26"/>
    <s v="2024-09-26 14:08:05"/>
    <s v="0000-00-00 00:00:00"/>
    <s v="2024-09-26 14:08:15"/>
    <s v="2024-10-01 08:33:51"/>
    <s v="0000-00-00 00:00:00"/>
    <s v="2024-09-27"/>
    <s v="2024-09-27"/>
    <s v="2024-09-30"/>
    <s v="2024-10-03"/>
    <s v="2024-10-03"/>
    <x v="0"/>
    <s v="Toscany"/>
    <s v="9520"/>
    <x v="575"/>
    <m/>
    <x v="0"/>
    <n v="2"/>
    <x v="0"/>
    <x v="0"/>
    <x v="0"/>
    <n v="184872"/>
    <x v="0"/>
    <x v="0"/>
    <x v="0"/>
    <x v="4"/>
  </r>
  <r>
    <x v="927"/>
    <x v="649"/>
    <s v="CUBRIMIENTO"/>
    <x v="0"/>
    <m/>
    <s v="2024-09-24"/>
    <s v="2024-09-25"/>
    <s v="2024-09-28 12:34:26"/>
    <s v="0000-00-00 00:00:00"/>
    <s v="2024-10-01 10:17:24"/>
    <s v="2024-10-01 12:03:11"/>
    <s v="2024-10-29 10:16:58"/>
    <s v="2024-09-27"/>
    <s v="2024-09-27"/>
    <s v="2024-10-01"/>
    <s v="2024-10-03"/>
    <s v="2024-10-07"/>
    <x v="1"/>
    <s v="Virtual"/>
    <s v="3645"/>
    <x v="782"/>
    <m/>
    <x v="0"/>
    <n v="1"/>
    <x v="0"/>
    <x v="0"/>
    <x v="0"/>
    <n v="180000"/>
    <x v="0"/>
    <x v="0"/>
    <x v="0"/>
    <x v="0"/>
  </r>
  <r>
    <x v="927"/>
    <x v="649"/>
    <s v="CUBRIMIENTO"/>
    <x v="0"/>
    <m/>
    <s v="2024-09-24"/>
    <s v="2024-09-25"/>
    <s v="2024-09-28 12:34:26"/>
    <s v="0000-00-00 00:00:00"/>
    <s v="2024-10-01 10:17:24"/>
    <s v="2024-10-01 12:03:11"/>
    <s v="2024-10-29 10:16:58"/>
    <s v="2024-09-27"/>
    <s v="2024-09-27"/>
    <s v="2024-10-01"/>
    <s v="2024-10-03"/>
    <s v="2024-10-07"/>
    <x v="1"/>
    <s v="Virtual"/>
    <s v="SERV03"/>
    <x v="9"/>
    <m/>
    <x v="0"/>
    <n v="1"/>
    <x v="0"/>
    <x v="0"/>
    <x v="0"/>
    <n v="200000"/>
    <x v="0"/>
    <x v="1"/>
    <x v="1"/>
    <x v="0"/>
  </r>
  <r>
    <x v="928"/>
    <x v="650"/>
    <s v="CUBRIMIENTO"/>
    <x v="0"/>
    <m/>
    <s v="2024-09-25"/>
    <s v="2024-09-26"/>
    <s v="2024-09-28 14:29:46"/>
    <s v="0000-00-00 00:00:00"/>
    <s v="2024-10-01 07:17:09"/>
    <s v="2024-10-01 07:17:14"/>
    <s v="2024-10-02 16:36:55"/>
    <s v="2024-09-30"/>
    <s v="2024-09-30"/>
    <s v="2024-10-01"/>
    <s v="2024-10-02"/>
    <s v="2024-10-03"/>
    <x v="6"/>
    <s v="Bogota"/>
    <s v="7136"/>
    <x v="441"/>
    <m/>
    <x v="0"/>
    <n v="1"/>
    <x v="0"/>
    <x v="0"/>
    <x v="0"/>
    <n v="100000"/>
    <x v="0"/>
    <x v="1"/>
    <x v="1"/>
    <x v="0"/>
  </r>
  <r>
    <x v="929"/>
    <x v="651"/>
    <s v="MUEBLES CC CUBRIMIENTOS"/>
    <x v="0"/>
    <m/>
    <s v="2024-09-25"/>
    <s v="2024-10-09"/>
    <s v="2024-10-15 14:10:04"/>
    <s v="2024-10-15 17:46:13"/>
    <s v="2024-10-19 12:53:47"/>
    <s v="2024-10-19 12:54:29"/>
    <s v="2024-12-24 08:40:36"/>
    <s v="2024-10-15"/>
    <s v="2024-10-18"/>
    <s v="2024-11-01"/>
    <s v="2024-11-10"/>
    <s v="2024-12-24"/>
    <x v="1"/>
    <s v="Barranquilla"/>
    <s v="REP044"/>
    <x v="206"/>
    <m/>
    <x v="0"/>
    <n v="1"/>
    <x v="0"/>
    <x v="0"/>
    <x v="0"/>
    <n v="200000"/>
    <x v="0"/>
    <x v="1"/>
    <x v="1"/>
    <x v="3"/>
  </r>
  <r>
    <x v="929"/>
    <x v="651"/>
    <s v="MUEBLES CC CUBRIMIENTOS"/>
    <x v="0"/>
    <m/>
    <s v="2024-09-25"/>
    <s v="2024-10-09"/>
    <s v="2024-10-15 14:10:04"/>
    <s v="2024-10-15 17:46:13"/>
    <s v="2024-10-19 12:53:47"/>
    <s v="2024-10-19 12:54:29"/>
    <s v="2024-12-24 08:40:36"/>
    <s v="2024-10-15"/>
    <s v="2024-10-18"/>
    <s v="2024-11-01"/>
    <s v="2024-11-10"/>
    <s v="2024-12-24"/>
    <x v="1"/>
    <s v="Barranquilla"/>
    <s v="SOMB0201**"/>
    <x v="635"/>
    <s v="LONA DICKSON TAUPE REF:7559"/>
    <x v="0"/>
    <n v="1"/>
    <x v="7"/>
    <x v="0"/>
    <x v="21"/>
    <n v="2003117"/>
    <x v="0"/>
    <x v="0"/>
    <x v="0"/>
    <x v="3"/>
  </r>
  <r>
    <x v="930"/>
    <x v="652"/>
    <s v="CUBRIMIENTO"/>
    <x v="0"/>
    <m/>
    <s v="2024-09-25"/>
    <s v="2024-09-25"/>
    <s v="2024-09-25 15:18:45"/>
    <s v="0000-00-00 00:00:00"/>
    <s v="2024-09-25 15:18:51"/>
    <s v="2024-10-01 08:42:03"/>
    <s v="0000-00-00 00:00:00"/>
    <s v="2024-09-26"/>
    <s v="2024-09-26"/>
    <s v="2024-09-27"/>
    <s v="2024-10-01"/>
    <s v="2024-10-01"/>
    <x v="0"/>
    <s v="Toscany"/>
    <s v="12788"/>
    <x v="586"/>
    <m/>
    <x v="0"/>
    <n v="41"/>
    <x v="0"/>
    <x v="0"/>
    <x v="0"/>
    <n v="6201660"/>
    <x v="0"/>
    <x v="0"/>
    <x v="0"/>
    <x v="4"/>
  </r>
  <r>
    <x v="931"/>
    <x v="156"/>
    <s v="CUBRIMIENTO"/>
    <x v="0"/>
    <m/>
    <s v="2024-09-25"/>
    <s v="2024-09-25"/>
    <s v="2024-09-26 10:11:33"/>
    <s v="2024-09-26 14:33:03"/>
    <s v="2024-10-02 12:06:08"/>
    <s v="2024-10-02 12:07:01"/>
    <s v="0000-00-00 00:00:00"/>
    <s v="2024-09-26"/>
    <s v="2024-09-30"/>
    <s v="2024-10-02"/>
    <s v="2024-10-04"/>
    <s v="2024-10-04"/>
    <x v="0"/>
    <s v="Toscany"/>
    <s v="SOMB0302**"/>
    <x v="259"/>
    <m/>
    <x v="8"/>
    <n v="1"/>
    <x v="3"/>
    <x v="0"/>
    <x v="3"/>
    <n v="1999500"/>
    <x v="0"/>
    <x v="14"/>
    <x v="0"/>
    <x v="0"/>
  </r>
  <r>
    <x v="932"/>
    <x v="306"/>
    <s v="CUBRIMIENTO"/>
    <x v="0"/>
    <m/>
    <s v="2024-09-25"/>
    <s v="2024-09-28"/>
    <s v="2024-10-01 10:27:47"/>
    <s v="2024-10-03 08:09:29"/>
    <s v="2024-10-08 11:57:40"/>
    <s v="2024-10-09 08:58:20"/>
    <s v="2024-11-19 10:00:50"/>
    <s v="2024-10-01"/>
    <s v="2024-10-03"/>
    <s v="2024-10-08"/>
    <s v="2024-10-16"/>
    <s v="2024-10-18"/>
    <x v="1"/>
    <s v="Barranquilla"/>
    <s v="5594"/>
    <x v="547"/>
    <m/>
    <x v="0"/>
    <n v="1"/>
    <x v="42"/>
    <x v="0"/>
    <x v="0"/>
    <n v="0"/>
    <x v="0"/>
    <x v="0"/>
    <x v="0"/>
    <x v="0"/>
  </r>
  <r>
    <x v="933"/>
    <x v="273"/>
    <s v="CUBRIMIENTO"/>
    <x v="0"/>
    <m/>
    <s v="2024-09-26"/>
    <s v="2024-09-26"/>
    <s v="2024-09-26 14:05:54"/>
    <s v="0000-00-00 00:00:00"/>
    <s v="2024-09-26 14:06:28"/>
    <s v="2024-10-01 08:32:54"/>
    <s v="0000-00-00 00:00:00"/>
    <s v="2024-09-27"/>
    <s v="2024-09-27"/>
    <s v="2024-10-01"/>
    <s v="2024-10-02"/>
    <s v="2024-10-02"/>
    <x v="0"/>
    <s v="Toscany"/>
    <s v="11435"/>
    <x v="229"/>
    <m/>
    <x v="0"/>
    <n v="1"/>
    <x v="0"/>
    <x v="0"/>
    <x v="0"/>
    <n v="67227"/>
    <x v="0"/>
    <x v="0"/>
    <x v="0"/>
    <x v="0"/>
  </r>
  <r>
    <x v="934"/>
    <x v="466"/>
    <s v="CUBRIMIENTO"/>
    <x v="0"/>
    <m/>
    <s v="2024-09-26"/>
    <s v="2024-10-10"/>
    <s v="2024-10-11 16:57:48"/>
    <s v="2024-10-17 10:02:07"/>
    <s v="2024-10-24 12:14:11"/>
    <s v="2024-10-24 12:14:36"/>
    <s v="2024-10-29 10:17:11"/>
    <s v="2024-10-14"/>
    <s v="2024-10-21"/>
    <s v="2024-10-25"/>
    <s v="2024-10-30"/>
    <s v="2024-11-05"/>
    <x v="3"/>
    <s v="Virtual"/>
    <s v="PLITE10"/>
    <x v="263"/>
    <s v="LONA PERGOTEX BLACKOUT BLANCA 3 M"/>
    <x v="1"/>
    <n v="1"/>
    <x v="3"/>
    <x v="0"/>
    <x v="111"/>
    <n v="6307681"/>
    <x v="0"/>
    <x v="4"/>
    <x v="6"/>
    <x v="0"/>
  </r>
  <r>
    <x v="935"/>
    <x v="466"/>
    <s v="CUBRIMIENTO"/>
    <x v="0"/>
    <m/>
    <s v="2024-09-26"/>
    <s v="2024-10-10"/>
    <s v="2024-10-11 17:00:30"/>
    <s v="2024-10-18 17:28:29"/>
    <s v="2024-10-24 12:15:01"/>
    <s v="2024-10-24 12:15:19"/>
    <s v="2024-10-29 10:17:20"/>
    <s v="2024-10-14"/>
    <s v="2024-10-21"/>
    <s v="2024-10-25"/>
    <s v="2024-10-30"/>
    <s v="2024-11-05"/>
    <x v="3"/>
    <s v="Virtual"/>
    <s v="PLITE10"/>
    <x v="263"/>
    <s v="LONA PERGOTEX BLACKOUT BLANCA 3 M"/>
    <x v="1"/>
    <n v="1"/>
    <x v="13"/>
    <x v="0"/>
    <x v="101"/>
    <n v="7943499"/>
    <x v="0"/>
    <x v="4"/>
    <x v="6"/>
    <x v="0"/>
  </r>
  <r>
    <x v="936"/>
    <x v="653"/>
    <s v="CUBRIMIENTO"/>
    <x v="0"/>
    <m/>
    <s v="2024-09-11"/>
    <s v="2024-09-27"/>
    <s v="2024-09-30 14:53:28"/>
    <s v="2024-10-21 17:53:22"/>
    <s v="2024-11-08 08:07:46"/>
    <s v="2024-12-10 11:21:46"/>
    <s v="2025-03-10 10:21:19"/>
    <s v="2024-10-01"/>
    <s v="2024-10-22"/>
    <s v="2024-11-09"/>
    <s v="2024-11-18"/>
    <s v="2024-11-26"/>
    <x v="1"/>
    <s v="Cali"/>
    <s v="27249"/>
    <x v="64"/>
    <m/>
    <x v="0"/>
    <n v="2"/>
    <x v="0"/>
    <x v="0"/>
    <x v="0"/>
    <n v="367704"/>
    <x v="0"/>
    <x v="0"/>
    <x v="0"/>
    <x v="3"/>
  </r>
  <r>
    <x v="936"/>
    <x v="653"/>
    <s v="CUBRIMIENTO"/>
    <x v="0"/>
    <m/>
    <s v="2024-09-11"/>
    <s v="2024-09-27"/>
    <s v="2024-09-30 14:53:28"/>
    <s v="2024-10-21 17:53:22"/>
    <s v="2024-11-08 08:07:46"/>
    <s v="2024-12-10 11:21:46"/>
    <s v="2025-03-10 10:21:19"/>
    <s v="2024-10-01"/>
    <s v="2024-10-22"/>
    <s v="2024-11-09"/>
    <s v="2024-11-18"/>
    <s v="2024-11-26"/>
    <x v="1"/>
    <s v="Cali"/>
    <s v="6543"/>
    <x v="123"/>
    <m/>
    <x v="0"/>
    <n v="2"/>
    <x v="0"/>
    <x v="0"/>
    <x v="0"/>
    <n v="124800"/>
    <x v="0"/>
    <x v="0"/>
    <x v="0"/>
    <x v="3"/>
  </r>
  <r>
    <x v="936"/>
    <x v="653"/>
    <s v="CUBRIMIENTO"/>
    <x v="0"/>
    <m/>
    <s v="2024-09-11"/>
    <s v="2024-09-27"/>
    <s v="2024-09-30 14:53:28"/>
    <s v="2024-10-21 17:53:22"/>
    <s v="2024-11-08 08:07:46"/>
    <s v="2024-12-10 11:21:46"/>
    <s v="2025-03-10 10:21:19"/>
    <s v="2024-10-01"/>
    <s v="2024-10-22"/>
    <s v="2024-11-09"/>
    <s v="2024-11-18"/>
    <s v="2024-11-26"/>
    <x v="1"/>
    <s v="Cali"/>
    <s v="CUBT01"/>
    <x v="288"/>
    <s v="LONA DICKSON GRIS VETEADO (U406) 1.20M"/>
    <x v="3"/>
    <n v="1"/>
    <x v="206"/>
    <x v="0"/>
    <x v="112"/>
    <n v="713211"/>
    <x v="0"/>
    <x v="0"/>
    <x v="0"/>
    <x v="3"/>
  </r>
  <r>
    <x v="936"/>
    <x v="653"/>
    <s v="CUBRIMIENTO"/>
    <x v="0"/>
    <m/>
    <s v="2024-09-11"/>
    <s v="2024-09-27"/>
    <s v="2024-09-30 14:53:28"/>
    <s v="2024-10-21 17:53:22"/>
    <s v="2024-11-08 08:07:46"/>
    <s v="2024-12-10 11:21:46"/>
    <s v="2025-03-10 10:21:19"/>
    <s v="2024-10-01"/>
    <s v="2024-10-22"/>
    <s v="2024-11-09"/>
    <s v="2024-11-18"/>
    <s v="2024-11-26"/>
    <x v="1"/>
    <s v="Cali"/>
    <s v="FLANCHE01"/>
    <x v="51"/>
    <m/>
    <x v="2"/>
    <n v="3"/>
    <x v="3"/>
    <x v="0"/>
    <x v="0"/>
    <n v="1715565"/>
    <x v="0"/>
    <x v="0"/>
    <x v="0"/>
    <x v="3"/>
  </r>
  <r>
    <x v="936"/>
    <x v="653"/>
    <s v="CUBRIMIENTO"/>
    <x v="0"/>
    <m/>
    <s v="2024-09-11"/>
    <s v="2024-09-27"/>
    <s v="2024-09-30 14:53:28"/>
    <s v="2024-10-21 17:53:22"/>
    <s v="2024-11-08 08:07:46"/>
    <s v="2024-12-10 11:21:46"/>
    <s v="2025-03-10 10:21:19"/>
    <s v="2024-10-01"/>
    <s v="2024-10-22"/>
    <s v="2024-11-09"/>
    <s v="2024-11-18"/>
    <s v="2024-11-26"/>
    <x v="1"/>
    <s v="Cali"/>
    <s v="KMPLITE"/>
    <x v="251"/>
    <m/>
    <x v="0"/>
    <n v="1"/>
    <x v="3"/>
    <x v="0"/>
    <x v="0"/>
    <n v="2090289"/>
    <x v="0"/>
    <x v="0"/>
    <x v="0"/>
    <x v="3"/>
  </r>
  <r>
    <x v="936"/>
    <x v="653"/>
    <s v="CUBRIMIENTO"/>
    <x v="0"/>
    <m/>
    <s v="2024-09-11"/>
    <s v="2024-09-27"/>
    <s v="2024-09-30 14:53:28"/>
    <s v="2024-10-21 17:53:22"/>
    <s v="2024-11-08 08:07:46"/>
    <s v="2024-12-10 11:21:46"/>
    <s v="2025-03-10 10:21:19"/>
    <s v="2024-10-01"/>
    <s v="2024-10-22"/>
    <s v="2024-11-09"/>
    <s v="2024-11-18"/>
    <s v="2024-11-26"/>
    <x v="1"/>
    <s v="Cali"/>
    <s v="KRIEL PLITE"/>
    <x v="416"/>
    <m/>
    <x v="0"/>
    <n v="1"/>
    <x v="120"/>
    <x v="0"/>
    <x v="0"/>
    <n v="1124257"/>
    <x v="0"/>
    <x v="0"/>
    <x v="0"/>
    <x v="3"/>
  </r>
  <r>
    <x v="936"/>
    <x v="653"/>
    <s v="CUBRIMIENTO"/>
    <x v="0"/>
    <m/>
    <s v="2024-09-11"/>
    <s v="2024-09-27"/>
    <s v="2024-09-30 14:53:28"/>
    <s v="2024-10-21 17:53:22"/>
    <s v="2024-11-08 08:07:46"/>
    <s v="2024-12-10 11:21:46"/>
    <s v="2025-03-10 10:21:19"/>
    <s v="2024-10-01"/>
    <s v="2024-10-22"/>
    <s v="2024-11-09"/>
    <s v="2024-11-18"/>
    <s v="2024-11-26"/>
    <x v="1"/>
    <s v="Cali"/>
    <s v="PLITE13"/>
    <x v="383"/>
    <s v="LONA DICKSON GRIS VETEADO (U406) 1.20M"/>
    <x v="3"/>
    <n v="1"/>
    <x v="3"/>
    <x v="0"/>
    <x v="113"/>
    <n v="9132064"/>
    <x v="0"/>
    <x v="4"/>
    <x v="6"/>
    <x v="3"/>
  </r>
  <r>
    <x v="936"/>
    <x v="653"/>
    <s v="CUBRIMIENTO"/>
    <x v="0"/>
    <m/>
    <s v="2024-09-11"/>
    <s v="2024-09-27"/>
    <s v="2024-09-30 14:53:28"/>
    <s v="2024-10-21 17:53:22"/>
    <s v="2024-11-08 08:07:46"/>
    <s v="2024-12-10 11:21:46"/>
    <s v="2025-03-10 10:21:19"/>
    <s v="2024-10-01"/>
    <s v="2024-10-22"/>
    <s v="2024-11-09"/>
    <s v="2024-11-18"/>
    <s v="2024-11-26"/>
    <x v="1"/>
    <s v="Cali"/>
    <s v="PLT25"/>
    <x v="359"/>
    <m/>
    <x v="3"/>
    <n v="2"/>
    <x v="0"/>
    <x v="0"/>
    <x v="18"/>
    <n v="1010288"/>
    <x v="0"/>
    <x v="0"/>
    <x v="0"/>
    <x v="3"/>
  </r>
  <r>
    <x v="936"/>
    <x v="653"/>
    <s v="CUBRIMIENTO"/>
    <x v="0"/>
    <m/>
    <s v="2024-09-11"/>
    <s v="2024-09-27"/>
    <s v="2024-09-30 14:53:28"/>
    <s v="2024-10-21 17:53:22"/>
    <s v="2024-11-08 08:07:46"/>
    <s v="2024-12-10 11:21:46"/>
    <s v="2025-03-10 10:21:19"/>
    <s v="2024-10-01"/>
    <s v="2024-10-22"/>
    <s v="2024-11-09"/>
    <s v="2024-11-18"/>
    <s v="2024-11-26"/>
    <x v="1"/>
    <s v="Cali"/>
    <s v="PLT44"/>
    <x v="783"/>
    <m/>
    <x v="3"/>
    <n v="2"/>
    <x v="0"/>
    <x v="0"/>
    <x v="0"/>
    <n v="335514"/>
    <x v="0"/>
    <x v="0"/>
    <x v="0"/>
    <x v="3"/>
  </r>
  <r>
    <x v="937"/>
    <x v="654"/>
    <s v="CUBRIMIENTO"/>
    <x v="0"/>
    <m/>
    <s v="2024-09-26"/>
    <s v="2024-09-27"/>
    <s v="2024-09-28 14:48:46"/>
    <s v="0000-00-00 00:00:00"/>
    <s v="2024-10-01 08:37:10"/>
    <s v="2024-10-02 13:11:45"/>
    <s v="2024-10-15 15:09:07"/>
    <s v="2024-10-01"/>
    <s v="2024-10-01"/>
    <s v="2024-10-15"/>
    <s v="2024-10-18"/>
    <s v="2024-10-22"/>
    <x v="1"/>
    <s v="Bogota"/>
    <s v="19544"/>
    <x v="23"/>
    <m/>
    <x v="0"/>
    <n v="2"/>
    <x v="0"/>
    <x v="0"/>
    <x v="0"/>
    <n v="70000"/>
    <x v="0"/>
    <x v="0"/>
    <x v="0"/>
    <x v="0"/>
  </r>
  <r>
    <x v="937"/>
    <x v="654"/>
    <s v="CUBRIMIENTO"/>
    <x v="0"/>
    <m/>
    <s v="2024-09-26"/>
    <s v="2024-09-27"/>
    <s v="2024-09-28 14:48:46"/>
    <s v="0000-00-00 00:00:00"/>
    <s v="2024-10-01 08:37:10"/>
    <s v="2024-10-02 13:11:45"/>
    <s v="2024-10-15 15:09:07"/>
    <s v="2024-10-01"/>
    <s v="2024-10-01"/>
    <s v="2024-10-15"/>
    <s v="2024-10-18"/>
    <s v="2024-10-22"/>
    <x v="1"/>
    <s v="Bogota"/>
    <s v="REP050"/>
    <x v="424"/>
    <m/>
    <x v="0"/>
    <n v="1"/>
    <x v="0"/>
    <x v="0"/>
    <x v="0"/>
    <n v="300000"/>
    <x v="0"/>
    <x v="0"/>
    <x v="0"/>
    <x v="0"/>
  </r>
  <r>
    <x v="937"/>
    <x v="654"/>
    <s v="CUBRIMIENTO"/>
    <x v="0"/>
    <m/>
    <s v="2024-09-26"/>
    <s v="2024-09-27"/>
    <s v="2024-09-28 14:48:46"/>
    <s v="0000-00-00 00:00:00"/>
    <s v="2024-10-01 08:37:10"/>
    <s v="2024-10-02 13:11:45"/>
    <s v="2024-10-15 15:09:07"/>
    <s v="2024-10-01"/>
    <s v="2024-10-01"/>
    <s v="2024-10-15"/>
    <s v="2024-10-18"/>
    <s v="2024-10-22"/>
    <x v="1"/>
    <s v="Bogota"/>
    <s v="SERV03"/>
    <x v="9"/>
    <m/>
    <x v="0"/>
    <n v="1"/>
    <x v="0"/>
    <x v="0"/>
    <x v="0"/>
    <n v="200000"/>
    <x v="0"/>
    <x v="1"/>
    <x v="1"/>
    <x v="0"/>
  </r>
  <r>
    <x v="938"/>
    <x v="655"/>
    <s v="CUBRIMIENTO"/>
    <x v="0"/>
    <m/>
    <s v="2024-09-24"/>
    <s v="2024-09-28"/>
    <s v="2024-10-08 14:12:49"/>
    <s v="2024-10-15 14:14:33"/>
    <s v="2024-10-21 09:10:31"/>
    <s v="2024-10-31 07:17:20"/>
    <s v="2024-11-26 17:58:01"/>
    <s v="2024-10-09"/>
    <s v="2024-10-11"/>
    <s v="2024-10-18"/>
    <s v="2024-10-31"/>
    <s v="2024-11-26"/>
    <x v="3"/>
    <s v="Barranquilla"/>
    <s v="27249"/>
    <x v="64"/>
    <m/>
    <x v="0"/>
    <n v="1"/>
    <x v="0"/>
    <x v="0"/>
    <x v="0"/>
    <n v="147082"/>
    <x v="0"/>
    <x v="0"/>
    <x v="0"/>
    <x v="0"/>
  </r>
  <r>
    <x v="938"/>
    <x v="655"/>
    <s v="CUBRIMIENTO"/>
    <x v="0"/>
    <m/>
    <s v="2024-09-24"/>
    <s v="2024-09-28"/>
    <s v="2024-10-08 14:12:49"/>
    <s v="2024-10-15 14:14:33"/>
    <s v="2024-10-21 09:10:31"/>
    <s v="2024-10-31 07:17:20"/>
    <s v="2024-11-26 17:58:01"/>
    <s v="2024-10-09"/>
    <s v="2024-10-11"/>
    <s v="2024-10-18"/>
    <s v="2024-10-31"/>
    <s v="2024-11-26"/>
    <x v="3"/>
    <s v="Barranquilla"/>
    <s v="FLANCHE01"/>
    <x v="51"/>
    <m/>
    <x v="3"/>
    <n v="1"/>
    <x v="124"/>
    <x v="0"/>
    <x v="0"/>
    <n v="1097962"/>
    <x v="0"/>
    <x v="0"/>
    <x v="0"/>
    <x v="0"/>
  </r>
  <r>
    <x v="938"/>
    <x v="655"/>
    <s v="CUBRIMIENTO"/>
    <x v="0"/>
    <m/>
    <s v="2024-09-24"/>
    <s v="2024-09-28"/>
    <s v="2024-10-08 14:12:49"/>
    <s v="2024-10-15 14:14:33"/>
    <s v="2024-10-21 09:10:31"/>
    <s v="2024-10-31 07:17:20"/>
    <s v="2024-11-26 17:58:01"/>
    <s v="2024-10-09"/>
    <s v="2024-10-11"/>
    <s v="2024-10-18"/>
    <s v="2024-10-31"/>
    <s v="2024-11-26"/>
    <x v="3"/>
    <s v="Barranquilla"/>
    <s v="SERV03"/>
    <x v="9"/>
    <m/>
    <x v="0"/>
    <n v="1"/>
    <x v="0"/>
    <x v="0"/>
    <x v="0"/>
    <n v="770000"/>
    <x v="0"/>
    <x v="1"/>
    <x v="1"/>
    <x v="0"/>
  </r>
  <r>
    <x v="938"/>
    <x v="655"/>
    <s v="CUBRIMIENTO"/>
    <x v="0"/>
    <m/>
    <s v="2024-09-24"/>
    <s v="2024-09-28"/>
    <s v="2024-10-08 14:12:49"/>
    <s v="2024-10-15 14:14:33"/>
    <s v="2024-10-21 09:10:31"/>
    <s v="2024-10-31 07:17:20"/>
    <s v="2024-11-26 17:58:01"/>
    <s v="2024-10-09"/>
    <s v="2024-10-11"/>
    <s v="2024-10-18"/>
    <s v="2024-10-31"/>
    <s v="2024-11-26"/>
    <x v="3"/>
    <s v="Barranquilla"/>
    <s v="SOMB03"/>
    <x v="161"/>
    <s v="LONA DICKSON GRIS FONDO ENTERO REF:6088"/>
    <x v="3"/>
    <n v="1"/>
    <x v="124"/>
    <x v="0"/>
    <x v="12"/>
    <n v="13634013"/>
    <x v="0"/>
    <x v="6"/>
    <x v="8"/>
    <x v="0"/>
  </r>
  <r>
    <x v="938"/>
    <x v="655"/>
    <s v="CUBRIMIENTO"/>
    <x v="0"/>
    <m/>
    <s v="2024-09-24"/>
    <s v="2024-09-28"/>
    <s v="2024-10-08 14:12:49"/>
    <s v="2024-10-15 14:14:33"/>
    <s v="2024-10-21 09:10:31"/>
    <s v="2024-10-31 07:17:20"/>
    <s v="2024-11-26 17:58:01"/>
    <s v="2024-10-09"/>
    <s v="2024-10-11"/>
    <s v="2024-10-18"/>
    <s v="2024-10-31"/>
    <s v="2024-11-26"/>
    <x v="3"/>
    <s v="Barranquilla"/>
    <s v="TRANSP05"/>
    <x v="198"/>
    <m/>
    <x v="0"/>
    <n v="1"/>
    <x v="0"/>
    <x v="0"/>
    <x v="0"/>
    <n v="850000"/>
    <x v="0"/>
    <x v="1"/>
    <x v="1"/>
    <x v="0"/>
  </r>
  <r>
    <x v="939"/>
    <x v="656"/>
    <s v="MUEBLES"/>
    <x v="0"/>
    <m/>
    <s v="2024-09-26"/>
    <s v="2024-09-27"/>
    <s v="2024-09-28 14:33:04"/>
    <s v="0000-00-00 00:00:00"/>
    <s v="0000-00-00 00:00:00"/>
    <s v="2024-10-22 07:33:54"/>
    <s v="2024-10-25 15:52:05"/>
    <s v="2024-09-30"/>
    <s v="2024-09-30"/>
    <s v="2024-10-24"/>
    <s v="2024-10-28"/>
    <s v="2024-10-28"/>
    <x v="3"/>
    <s v="Bogota"/>
    <s v="9499"/>
    <x v="733"/>
    <m/>
    <x v="0"/>
    <n v="2"/>
    <x v="0"/>
    <x v="0"/>
    <x v="0"/>
    <n v="2322316"/>
    <x v="0"/>
    <x v="0"/>
    <x v="0"/>
    <x v="0"/>
  </r>
  <r>
    <x v="939"/>
    <x v="656"/>
    <s v="MUEBLES"/>
    <x v="0"/>
    <m/>
    <s v="2024-09-26"/>
    <s v="2024-09-27"/>
    <s v="2024-09-28 14:33:04"/>
    <s v="0000-00-00 00:00:00"/>
    <s v="0000-00-00 00:00:00"/>
    <s v="2024-10-22 07:33:54"/>
    <s v="2024-10-25 15:52:05"/>
    <s v="2024-09-30"/>
    <s v="2024-09-30"/>
    <s v="2024-10-24"/>
    <s v="2024-10-28"/>
    <s v="2024-10-28"/>
    <x v="3"/>
    <s v="Bogota"/>
    <s v="9702"/>
    <x v="168"/>
    <m/>
    <x v="0"/>
    <n v="1"/>
    <x v="0"/>
    <x v="0"/>
    <x v="0"/>
    <n v="2837120"/>
    <x v="0"/>
    <x v="2"/>
    <x v="0"/>
    <x v="0"/>
  </r>
  <r>
    <x v="939"/>
    <x v="656"/>
    <s v="MUEBLES"/>
    <x v="0"/>
    <m/>
    <s v="2024-09-26"/>
    <s v="2024-09-27"/>
    <s v="2024-09-28 14:33:04"/>
    <s v="0000-00-00 00:00:00"/>
    <s v="0000-00-00 00:00:00"/>
    <s v="2024-10-22 07:33:54"/>
    <s v="2024-10-25 15:52:05"/>
    <s v="2024-09-30"/>
    <s v="2024-09-30"/>
    <s v="2024-10-24"/>
    <s v="2024-10-28"/>
    <s v="2024-10-28"/>
    <x v="3"/>
    <s v="Bogota"/>
    <s v="SERV08"/>
    <x v="2"/>
    <m/>
    <x v="0"/>
    <n v="1"/>
    <x v="0"/>
    <x v="0"/>
    <x v="0"/>
    <n v="180000"/>
    <x v="0"/>
    <x v="1"/>
    <x v="1"/>
    <x v="0"/>
  </r>
  <r>
    <x v="940"/>
    <x v="265"/>
    <s v="CUBRIMIENTO"/>
    <x v="0"/>
    <m/>
    <s v="2024-09-26"/>
    <s v="2024-09-27"/>
    <s v="2024-09-27 14:06:28"/>
    <s v="0000-00-00 00:00:00"/>
    <s v="2024-09-27 14:06:42"/>
    <s v="2024-09-30 13:04:26"/>
    <s v="0000-00-00 00:00:00"/>
    <s v="2024-09-30"/>
    <s v="2024-09-30"/>
    <s v="2024-10-02"/>
    <s v="2024-10-03"/>
    <s v="2024-10-03"/>
    <x v="3"/>
    <s v="Toscany"/>
    <s v="47"/>
    <x v="233"/>
    <m/>
    <x v="0"/>
    <n v="29"/>
    <x v="0"/>
    <x v="0"/>
    <x v="0"/>
    <n v="1525400"/>
    <x v="0"/>
    <x v="0"/>
    <x v="0"/>
    <x v="0"/>
  </r>
  <r>
    <x v="941"/>
    <x v="657"/>
    <s v="MUEBLES"/>
    <x v="0"/>
    <m/>
    <s v="2024-09-26"/>
    <s v="2024-09-26"/>
    <s v="2024-09-30 07:58:32"/>
    <s v="0000-00-00 00:00:00"/>
    <s v="0000-00-00 00:00:00"/>
    <s v="2024-10-01 13:56:50"/>
    <s v="0000-00-00 00:00:00"/>
    <s v="2024-09-27"/>
    <s v="2024-09-27"/>
    <s v="2024-09-30"/>
    <s v="2024-10-04"/>
    <s v="2024-09-30"/>
    <x v="3"/>
    <s v="Bogota"/>
    <s v="TRANSP12"/>
    <x v="118"/>
    <m/>
    <x v="0"/>
    <n v="1"/>
    <x v="0"/>
    <x v="0"/>
    <x v="0"/>
    <n v="504202"/>
    <x v="0"/>
    <x v="1"/>
    <x v="1"/>
    <x v="4"/>
  </r>
  <r>
    <x v="942"/>
    <x v="658"/>
    <s v="CUBRIMIENTO"/>
    <x v="0"/>
    <m/>
    <s v="2024-09-26"/>
    <s v="2024-10-16"/>
    <s v="2024-10-16 10:38:23"/>
    <s v="0000-00-00 00:00:00"/>
    <s v="2024-10-17 15:13:08"/>
    <s v="2024-10-19 13:07:28"/>
    <s v="0000-00-00 00:00:00"/>
    <s v="2024-10-18"/>
    <s v="2024-10-18"/>
    <s v="2024-10-21"/>
    <s v="2024-10-23"/>
    <s v="2024-10-23"/>
    <x v="3"/>
    <s v="Cali"/>
    <s v="11366"/>
    <x v="729"/>
    <m/>
    <x v="0"/>
    <n v="4.2"/>
    <x v="0"/>
    <x v="0"/>
    <x v="0"/>
    <n v="993195"/>
    <x v="0"/>
    <x v="0"/>
    <x v="0"/>
    <x v="0"/>
  </r>
  <r>
    <x v="943"/>
    <x v="156"/>
    <s v="CUBRIMIENTO"/>
    <x v="0"/>
    <m/>
    <s v="2024-09-27"/>
    <s v="2024-10-01"/>
    <s v="2024-10-01 15:11:30"/>
    <s v="0000-00-00 00:00:00"/>
    <s v="2024-10-01 15:11:36"/>
    <s v="2024-10-02 12:05:12"/>
    <s v="0000-00-00 00:00:00"/>
    <s v="2024-10-02"/>
    <s v="2024-10-02"/>
    <s v="2024-10-04"/>
    <s v="2024-10-07"/>
    <s v="2024-10-07"/>
    <x v="0"/>
    <s v="Toscany"/>
    <s v="39"/>
    <x v="460"/>
    <m/>
    <x v="0"/>
    <n v="45"/>
    <x v="0"/>
    <x v="0"/>
    <x v="0"/>
    <n v="2367000"/>
    <x v="0"/>
    <x v="0"/>
    <x v="0"/>
    <x v="0"/>
  </r>
  <r>
    <x v="944"/>
    <x v="659"/>
    <s v="MUEBLES CC CUBRIMIENTOS"/>
    <x v="0"/>
    <m/>
    <s v="2024-09-27"/>
    <s v="2024-09-27"/>
    <s v="2024-09-28 15:08:57"/>
    <s v="2024-10-03 08:36:33"/>
    <s v="2024-10-16 14:40:43"/>
    <s v="2024-10-16 14:41:44"/>
    <s v="2024-11-01 12:59:58"/>
    <s v="2024-10-01"/>
    <s v="2024-10-07"/>
    <s v="2024-10-20"/>
    <s v="2024-10-22"/>
    <s v="2024-10-24"/>
    <x v="1"/>
    <s v="Virtual"/>
    <s v="9708"/>
    <x v="778"/>
    <s v="LONA DICKSON AZUL FONDO ENTERO REF:0017"/>
    <x v="0"/>
    <n v="2"/>
    <x v="0"/>
    <x v="0"/>
    <x v="0"/>
    <n v="2438400"/>
    <x v="0"/>
    <x v="0"/>
    <x v="0"/>
    <x v="0"/>
  </r>
  <r>
    <x v="944"/>
    <x v="659"/>
    <s v="MUEBLES CC CUBRIMIENTOS"/>
    <x v="0"/>
    <m/>
    <s v="2024-09-27"/>
    <s v="2024-09-27"/>
    <s v="2024-09-28 15:08:57"/>
    <s v="2024-10-03 08:36:33"/>
    <s v="2024-10-16 14:40:43"/>
    <s v="2024-10-16 14:41:44"/>
    <s v="2024-11-01 12:59:58"/>
    <s v="2024-10-01"/>
    <s v="2024-10-07"/>
    <s v="2024-10-20"/>
    <s v="2024-10-22"/>
    <s v="2024-10-24"/>
    <x v="1"/>
    <s v="Virtual"/>
    <s v="PUBL01"/>
    <x v="117"/>
    <m/>
    <x v="0"/>
    <n v="4"/>
    <x v="131"/>
    <x v="33"/>
    <x v="0"/>
    <n v="237512"/>
    <x v="0"/>
    <x v="0"/>
    <x v="0"/>
    <x v="0"/>
  </r>
  <r>
    <x v="944"/>
    <x v="659"/>
    <s v="MUEBLES CC CUBRIMIENTOS"/>
    <x v="0"/>
    <m/>
    <s v="2024-09-27"/>
    <s v="2024-09-27"/>
    <s v="2024-09-28 15:08:57"/>
    <s v="2024-10-03 08:36:33"/>
    <s v="2024-10-16 14:40:43"/>
    <s v="2024-10-16 14:41:44"/>
    <s v="2024-11-01 12:59:58"/>
    <s v="2024-10-01"/>
    <s v="2024-10-07"/>
    <s v="2024-10-20"/>
    <s v="2024-10-22"/>
    <s v="2024-10-24"/>
    <x v="1"/>
    <s v="Virtual"/>
    <s v="TRANSP07"/>
    <x v="47"/>
    <m/>
    <x v="0"/>
    <n v="1"/>
    <x v="0"/>
    <x v="0"/>
    <x v="0"/>
    <n v="250000"/>
    <x v="0"/>
    <x v="0"/>
    <x v="0"/>
    <x v="0"/>
  </r>
  <r>
    <x v="945"/>
    <x v="280"/>
    <s v="CUBRIMIENTO"/>
    <x v="0"/>
    <m/>
    <s v="2024-09-27"/>
    <s v="2024-10-11"/>
    <s v="2024-10-15 13:55:00"/>
    <s v="0000-00-00 00:00:00"/>
    <s v="2024-10-15 15:56:22"/>
    <s v="2024-11-05 10:12:29"/>
    <s v="2024-12-13 06:43:58"/>
    <s v="2024-10-18"/>
    <s v="2024-10-18"/>
    <s v="2024-10-19"/>
    <s v="2024-10-21"/>
    <s v="2024-10-25"/>
    <x v="3"/>
    <s v="Cali"/>
    <s v="SERV03"/>
    <x v="9"/>
    <m/>
    <x v="0"/>
    <n v="1"/>
    <x v="0"/>
    <x v="0"/>
    <x v="0"/>
    <n v="250000"/>
    <x v="0"/>
    <x v="1"/>
    <x v="1"/>
    <x v="0"/>
  </r>
  <r>
    <x v="945"/>
    <x v="280"/>
    <s v="CUBRIMIENTO"/>
    <x v="0"/>
    <m/>
    <s v="2024-09-27"/>
    <s v="2024-10-11"/>
    <s v="2024-10-15 13:55:00"/>
    <s v="0000-00-00 00:00:00"/>
    <s v="2024-10-15 15:56:22"/>
    <s v="2024-11-05 10:12:29"/>
    <s v="2024-12-13 06:43:58"/>
    <s v="2024-10-18"/>
    <s v="2024-10-18"/>
    <s v="2024-10-19"/>
    <s v="2024-10-21"/>
    <s v="2024-10-25"/>
    <x v="3"/>
    <s v="Cali"/>
    <s v="SERV03"/>
    <x v="9"/>
    <m/>
    <x v="0"/>
    <n v="1"/>
    <x v="0"/>
    <x v="0"/>
    <x v="0"/>
    <n v="100840"/>
    <x v="0"/>
    <x v="1"/>
    <x v="1"/>
    <x v="0"/>
  </r>
  <r>
    <x v="946"/>
    <x v="660"/>
    <s v="MUEBLES CC CUBRIMIENTOS"/>
    <x v="0"/>
    <m/>
    <s v="2024-09-27"/>
    <s v="2024-09-27"/>
    <s v="2024-09-28 15:14:00"/>
    <s v="0000-00-00 00:00:00"/>
    <s v="2024-09-30 11:18:13"/>
    <s v="2024-09-30 11:18:57"/>
    <s v="2024-10-10 12:14:52"/>
    <s v="2024-10-01"/>
    <s v="2024-10-01"/>
    <s v="2024-10-15"/>
    <s v="2024-10-17"/>
    <s v="2024-10-21"/>
    <x v="3"/>
    <s v="Cali"/>
    <s v="8167"/>
    <x v="352"/>
    <s v="FURNISCREEN NEGRO 2M EB4027W G8 625GR"/>
    <x v="4"/>
    <n v="6"/>
    <x v="0"/>
    <x v="0"/>
    <x v="0"/>
    <n v="5044386"/>
    <x v="0"/>
    <x v="2"/>
    <x v="0"/>
    <x v="0"/>
  </r>
  <r>
    <x v="947"/>
    <x v="661"/>
    <s v="CUBRIMIENTO"/>
    <x v="0"/>
    <m/>
    <s v="2024-09-27"/>
    <s v="2024-09-27"/>
    <s v="2024-09-30 14:08:17"/>
    <s v="0000-00-00 00:00:00"/>
    <s v="2024-10-01 09:45:08"/>
    <s v="2024-10-04 08:35:19"/>
    <s v="2024-12-11 12:28:09"/>
    <s v="2024-10-01"/>
    <s v="2024-10-01"/>
    <s v="2024-10-03"/>
    <s v="2024-10-15"/>
    <s v="2024-10-17"/>
    <x v="1"/>
    <s v="Barranquilla"/>
    <s v="11440"/>
    <x v="244"/>
    <m/>
    <x v="0"/>
    <n v="2"/>
    <x v="0"/>
    <x v="0"/>
    <x v="0"/>
    <n v="161000"/>
    <x v="0"/>
    <x v="0"/>
    <x v="0"/>
    <x v="0"/>
  </r>
  <r>
    <x v="947"/>
    <x v="661"/>
    <s v="CUBRIMIENTO"/>
    <x v="0"/>
    <m/>
    <s v="2024-09-27"/>
    <s v="2024-09-27"/>
    <s v="2024-09-30 14:08:17"/>
    <s v="0000-00-00 00:00:00"/>
    <s v="2024-10-01 09:45:08"/>
    <s v="2024-10-04 08:35:19"/>
    <s v="2024-12-11 12:28:09"/>
    <s v="2024-10-01"/>
    <s v="2024-10-01"/>
    <s v="2024-10-03"/>
    <s v="2024-10-15"/>
    <s v="2024-10-17"/>
    <x v="1"/>
    <s v="Barranquilla"/>
    <s v="27249"/>
    <x v="64"/>
    <m/>
    <x v="0"/>
    <n v="1"/>
    <x v="0"/>
    <x v="0"/>
    <x v="0"/>
    <n v="183852"/>
    <x v="0"/>
    <x v="0"/>
    <x v="0"/>
    <x v="0"/>
  </r>
  <r>
    <x v="947"/>
    <x v="661"/>
    <s v="CUBRIMIENTO"/>
    <x v="0"/>
    <m/>
    <s v="2024-09-27"/>
    <s v="2024-09-27"/>
    <s v="2024-09-30 14:08:17"/>
    <s v="0000-00-00 00:00:00"/>
    <s v="2024-10-01 09:45:08"/>
    <s v="2024-10-04 08:35:19"/>
    <s v="2024-12-11 12:28:09"/>
    <s v="2024-10-01"/>
    <s v="2024-10-01"/>
    <s v="2024-10-03"/>
    <s v="2024-10-15"/>
    <s v="2024-10-17"/>
    <x v="1"/>
    <s v="Barranquilla"/>
    <s v="923"/>
    <x v="377"/>
    <m/>
    <x v="0"/>
    <n v="5"/>
    <x v="0"/>
    <x v="0"/>
    <x v="0"/>
    <n v="175000"/>
    <x v="0"/>
    <x v="0"/>
    <x v="0"/>
    <x v="0"/>
  </r>
  <r>
    <x v="947"/>
    <x v="661"/>
    <s v="CUBRIMIENTO"/>
    <x v="0"/>
    <m/>
    <s v="2024-09-27"/>
    <s v="2024-09-27"/>
    <s v="2024-09-30 14:08:17"/>
    <s v="0000-00-00 00:00:00"/>
    <s v="2024-10-01 09:45:08"/>
    <s v="2024-10-04 08:35:19"/>
    <s v="2024-12-11 12:28:09"/>
    <s v="2024-10-01"/>
    <s v="2024-10-01"/>
    <s v="2024-10-03"/>
    <s v="2024-10-15"/>
    <s v="2024-10-17"/>
    <x v="1"/>
    <s v="Barranquilla"/>
    <s v="ALUTD03"/>
    <x v="784"/>
    <m/>
    <x v="0"/>
    <n v="1"/>
    <x v="0"/>
    <x v="0"/>
    <x v="0"/>
    <n v="1050000"/>
    <x v="0"/>
    <x v="0"/>
    <x v="0"/>
    <x v="0"/>
  </r>
  <r>
    <x v="947"/>
    <x v="661"/>
    <s v="CUBRIMIENTO"/>
    <x v="0"/>
    <m/>
    <s v="2024-09-27"/>
    <s v="2024-09-27"/>
    <s v="2024-09-30 14:08:17"/>
    <s v="0000-00-00 00:00:00"/>
    <s v="2024-10-01 09:45:08"/>
    <s v="2024-10-04 08:35:19"/>
    <s v="2024-12-11 12:28:09"/>
    <s v="2024-10-01"/>
    <s v="2024-10-01"/>
    <s v="2024-10-03"/>
    <s v="2024-10-15"/>
    <s v="2024-10-17"/>
    <x v="1"/>
    <s v="Barranquilla"/>
    <s v="SERV03"/>
    <x v="9"/>
    <m/>
    <x v="0"/>
    <n v="1"/>
    <x v="0"/>
    <x v="0"/>
    <x v="0"/>
    <n v="400000"/>
    <x v="0"/>
    <x v="1"/>
    <x v="1"/>
    <x v="0"/>
  </r>
  <r>
    <x v="948"/>
    <x v="662"/>
    <s v="MUEBLES"/>
    <x v="0"/>
    <m/>
    <s v="2024-09-27"/>
    <s v="2024-09-27"/>
    <s v="2024-09-28 14:31:08"/>
    <s v="0000-00-00 00:00:00"/>
    <s v="0000-00-00 00:00:00"/>
    <s v="2024-10-01 09:30:02"/>
    <s v="2024-10-08 11:32:56"/>
    <s v="2024-09-30"/>
    <s v="2024-09-30"/>
    <s v="2024-10-24"/>
    <s v="2024-10-30"/>
    <s v="2024-10-28"/>
    <x v="3"/>
    <s v="Bogota"/>
    <s v="9591"/>
    <x v="93"/>
    <m/>
    <x v="0"/>
    <n v="1"/>
    <x v="0"/>
    <x v="0"/>
    <x v="0"/>
    <n v="1446589"/>
    <x v="0"/>
    <x v="2"/>
    <x v="0"/>
    <x v="0"/>
  </r>
  <r>
    <x v="949"/>
    <x v="663"/>
    <s v="CUBRIMIENTO"/>
    <x v="0"/>
    <m/>
    <s v="2024-09-27"/>
    <s v="2024-09-30"/>
    <s v="2024-09-30 10:49:31"/>
    <s v="0000-00-00 00:00:00"/>
    <s v="2024-09-30 10:49:37"/>
    <s v="2024-09-30 11:29:01"/>
    <s v="0000-00-00 00:00:00"/>
    <s v="2024-10-01"/>
    <s v="2024-10-01"/>
    <s v="2024-10-03"/>
    <s v="2024-10-04"/>
    <s v="2024-10-04"/>
    <x v="0"/>
    <s v="Toscany"/>
    <s v="39"/>
    <x v="460"/>
    <m/>
    <x v="0"/>
    <n v="80"/>
    <x v="0"/>
    <x v="0"/>
    <x v="0"/>
    <n v="4000000"/>
    <x v="0"/>
    <x v="0"/>
    <x v="0"/>
    <x v="0"/>
  </r>
  <r>
    <x v="950"/>
    <x v="664"/>
    <s v="MUEBLES CC CUBRIMIENTOS"/>
    <x v="0"/>
    <m/>
    <s v="2024-09-28"/>
    <s v="2024-09-28"/>
    <s v="2024-10-01 10:15:49"/>
    <s v="0000-00-00 00:00:00"/>
    <s v="2024-10-11 11:14:29"/>
    <s v="2024-10-11 11:14:36"/>
    <s v="0000-00-00 00:00:00"/>
    <s v="2024-10-01"/>
    <s v="2024-10-01"/>
    <s v="2024-11-14"/>
    <s v="2024-12-03"/>
    <s v="2024-12-03"/>
    <x v="3"/>
    <s v="Bogota"/>
    <s v="1795"/>
    <x v="321"/>
    <s v="LONA DICKSON BLANCO REF:0001"/>
    <x v="0"/>
    <n v="1"/>
    <x v="0"/>
    <x v="0"/>
    <x v="0"/>
    <n v="1248374"/>
    <x v="0"/>
    <x v="2"/>
    <x v="0"/>
    <x v="3"/>
  </r>
  <r>
    <x v="951"/>
    <x v="665"/>
    <s v="CUBRIMIENTO"/>
    <x v="0"/>
    <m/>
    <s v="2024-09-28"/>
    <s v="2024-10-31"/>
    <s v="2024-11-07 17:02:24"/>
    <s v="2024-12-17 13:11:28"/>
    <s v="2025-01-16 14:02:01"/>
    <s v="2025-01-16 14:04:44"/>
    <s v="2025-02-25 18:15:30"/>
    <s v="2024-11-10"/>
    <s v="2024-12-20"/>
    <s v="2025-01-23"/>
    <s v="2025-01-28"/>
    <s v="2025-02-07"/>
    <x v="3"/>
    <s v="Medellin"/>
    <s v="BANE14"/>
    <x v="222"/>
    <s v="PERGOSCREEN NEGRO 3M EB4841 G6-7 430GR"/>
    <x v="3"/>
    <n v="1"/>
    <x v="207"/>
    <x v="34"/>
    <x v="0"/>
    <n v="16997265"/>
    <x v="0"/>
    <x v="9"/>
    <x v="9"/>
    <x v="12"/>
  </r>
  <r>
    <x v="951"/>
    <x v="665"/>
    <s v="CUBRIMIENTO"/>
    <x v="0"/>
    <m/>
    <s v="2024-09-28"/>
    <s v="2024-10-31"/>
    <s v="2024-11-07 17:02:24"/>
    <s v="2024-12-17 13:11:28"/>
    <s v="2025-01-16 14:02:01"/>
    <s v="2025-01-16 14:04:44"/>
    <s v="2025-02-25 18:15:30"/>
    <s v="2024-11-10"/>
    <s v="2024-12-20"/>
    <s v="2025-01-23"/>
    <s v="2025-01-28"/>
    <s v="2025-02-07"/>
    <x v="3"/>
    <s v="Medellin"/>
    <s v="CANAL GALVANIZ PTEK"/>
    <x v="65"/>
    <m/>
    <x v="0"/>
    <n v="2"/>
    <x v="2"/>
    <x v="0"/>
    <x v="0"/>
    <n v="11348902"/>
    <x v="0"/>
    <x v="0"/>
    <x v="0"/>
    <x v="12"/>
  </r>
  <r>
    <x v="951"/>
    <x v="665"/>
    <s v="CUBRIMIENTO"/>
    <x v="0"/>
    <m/>
    <s v="2024-09-28"/>
    <s v="2024-10-31"/>
    <s v="2024-11-07 17:02:24"/>
    <s v="2024-12-17 13:11:28"/>
    <s v="2025-01-16 14:02:01"/>
    <s v="2025-01-16 14:04:44"/>
    <s v="2025-02-25 18:15:30"/>
    <s v="2024-11-10"/>
    <s v="2024-12-20"/>
    <s v="2025-01-23"/>
    <s v="2025-01-28"/>
    <s v="2025-02-07"/>
    <x v="3"/>
    <s v="Medellin"/>
    <s v="FLANCHE01"/>
    <x v="51"/>
    <m/>
    <x v="3"/>
    <n v="1"/>
    <x v="207"/>
    <x v="0"/>
    <x v="0"/>
    <n v="1783950"/>
    <x v="0"/>
    <x v="0"/>
    <x v="0"/>
    <x v="12"/>
  </r>
  <r>
    <x v="951"/>
    <x v="665"/>
    <s v="CUBRIMIENTO"/>
    <x v="0"/>
    <m/>
    <s v="2024-09-28"/>
    <s v="2024-10-31"/>
    <s v="2024-11-07 17:02:24"/>
    <s v="2024-12-17 13:11:28"/>
    <s v="2025-01-16 14:02:01"/>
    <s v="2025-01-16 14:04:44"/>
    <s v="2025-02-25 18:15:30"/>
    <s v="2024-11-10"/>
    <s v="2024-12-20"/>
    <s v="2025-01-23"/>
    <s v="2025-01-28"/>
    <s v="2025-02-07"/>
    <x v="3"/>
    <s v="Medellin"/>
    <s v="PLT01"/>
    <x v="98"/>
    <m/>
    <x v="3"/>
    <n v="10"/>
    <x v="0"/>
    <x v="0"/>
    <x v="0"/>
    <n v="659340"/>
    <x v="0"/>
    <x v="0"/>
    <x v="0"/>
    <x v="12"/>
  </r>
  <r>
    <x v="951"/>
    <x v="665"/>
    <s v="CUBRIMIENTO"/>
    <x v="0"/>
    <m/>
    <s v="2024-09-28"/>
    <s v="2024-10-31"/>
    <s v="2024-11-07 17:02:24"/>
    <s v="2024-12-17 13:11:28"/>
    <s v="2025-01-16 14:02:01"/>
    <s v="2025-01-16 14:04:44"/>
    <s v="2025-02-25 18:15:30"/>
    <s v="2024-11-10"/>
    <s v="2024-12-20"/>
    <s v="2025-01-23"/>
    <s v="2025-01-28"/>
    <s v="2025-02-07"/>
    <x v="3"/>
    <s v="Medellin"/>
    <s v="PLT44"/>
    <x v="253"/>
    <m/>
    <x v="3"/>
    <n v="4"/>
    <x v="0"/>
    <x v="0"/>
    <x v="0"/>
    <n v="671028"/>
    <x v="0"/>
    <x v="0"/>
    <x v="0"/>
    <x v="12"/>
  </r>
  <r>
    <x v="951"/>
    <x v="665"/>
    <s v="CUBRIMIENTO"/>
    <x v="0"/>
    <m/>
    <s v="2024-09-28"/>
    <s v="2024-10-31"/>
    <s v="2024-11-07 17:02:24"/>
    <s v="2024-12-17 13:11:28"/>
    <s v="2025-01-16 14:02:01"/>
    <s v="2025-01-16 14:04:44"/>
    <s v="2025-02-25 18:15:30"/>
    <s v="2024-11-10"/>
    <s v="2024-12-20"/>
    <s v="2025-01-23"/>
    <s v="2025-01-28"/>
    <s v="2025-02-07"/>
    <x v="3"/>
    <s v="Medellin"/>
    <s v="PTEKROM20"/>
    <x v="785"/>
    <s v="LONA PERGOTEX BLACKOUT BLANCA 3 M"/>
    <x v="3"/>
    <n v="1"/>
    <x v="207"/>
    <x v="0"/>
    <x v="2"/>
    <n v="65487766"/>
    <x v="0"/>
    <x v="4"/>
    <x v="4"/>
    <x v="12"/>
  </r>
  <r>
    <x v="951"/>
    <x v="665"/>
    <s v="CUBRIMIENTO"/>
    <x v="0"/>
    <m/>
    <s v="2024-09-28"/>
    <s v="2024-10-31"/>
    <s v="2024-11-07 17:02:24"/>
    <s v="2024-12-17 13:11:28"/>
    <s v="2025-01-16 14:02:01"/>
    <s v="2025-01-16 14:04:44"/>
    <s v="2025-02-25 18:15:30"/>
    <s v="2024-11-10"/>
    <s v="2024-12-20"/>
    <s v="2025-01-23"/>
    <s v="2025-01-28"/>
    <s v="2025-02-07"/>
    <x v="3"/>
    <s v="Medellin"/>
    <s v="SERV03"/>
    <x v="9"/>
    <m/>
    <x v="0"/>
    <n v="1"/>
    <x v="0"/>
    <x v="0"/>
    <x v="0"/>
    <n v="1000000"/>
    <x v="0"/>
    <x v="1"/>
    <x v="1"/>
    <x v="12"/>
  </r>
  <r>
    <x v="951"/>
    <x v="665"/>
    <s v="CUBRIMIENTO"/>
    <x v="0"/>
    <m/>
    <s v="2024-09-28"/>
    <s v="2024-10-31"/>
    <s v="2024-11-07 17:02:24"/>
    <s v="2024-12-17 13:11:28"/>
    <s v="2025-01-16 14:02:01"/>
    <s v="2025-01-16 14:04:44"/>
    <s v="2025-02-25 18:15:30"/>
    <s v="2024-11-10"/>
    <s v="2024-12-20"/>
    <s v="2025-01-23"/>
    <s v="2025-01-28"/>
    <s v="2025-02-07"/>
    <x v="3"/>
    <s v="Medellin"/>
    <s v="TRANSP06"/>
    <x v="59"/>
    <m/>
    <x v="0"/>
    <n v="1"/>
    <x v="0"/>
    <x v="0"/>
    <x v="0"/>
    <n v="480000"/>
    <x v="0"/>
    <x v="1"/>
    <x v="1"/>
    <x v="12"/>
  </r>
  <r>
    <x v="952"/>
    <x v="666"/>
    <s v="MUEBLES CC CUBRIMIENTOS"/>
    <x v="0"/>
    <m/>
    <s v="2024-09-27"/>
    <s v="2024-09-28"/>
    <s v="2024-10-01 12:05:23"/>
    <s v="2024-10-02 13:30:49"/>
    <s v="2024-11-05 14:31:59"/>
    <s v="2024-11-12 10:01:45"/>
    <s v="2025-01-31 15:00:08"/>
    <s v="2024-10-01"/>
    <s v="2024-10-03"/>
    <s v="2024-11-18"/>
    <s v="2024-11-26"/>
    <s v="2024-12-04"/>
    <x v="1"/>
    <s v="Barranquilla"/>
    <s v="11973"/>
    <x v="309"/>
    <m/>
    <x v="0"/>
    <n v="1"/>
    <x v="0"/>
    <x v="0"/>
    <x v="0"/>
    <n v="449037"/>
    <x v="0"/>
    <x v="2"/>
    <x v="0"/>
    <x v="3"/>
  </r>
  <r>
    <x v="952"/>
    <x v="666"/>
    <s v="MUEBLES CC CUBRIMIENTOS"/>
    <x v="0"/>
    <m/>
    <s v="2024-09-27"/>
    <s v="2024-09-28"/>
    <s v="2024-10-01 12:05:23"/>
    <s v="2024-10-02 13:30:49"/>
    <s v="2024-11-05 14:31:59"/>
    <s v="2024-11-12 10:01:45"/>
    <s v="2025-01-31 15:00:08"/>
    <s v="2024-10-01"/>
    <s v="2024-10-03"/>
    <s v="2024-11-18"/>
    <s v="2024-11-26"/>
    <s v="2024-12-04"/>
    <x v="1"/>
    <s v="Barranquilla"/>
    <s v="13616"/>
    <x v="310"/>
    <m/>
    <x v="0"/>
    <n v="4"/>
    <x v="0"/>
    <x v="0"/>
    <x v="0"/>
    <n v="1650904"/>
    <x v="0"/>
    <x v="2"/>
    <x v="0"/>
    <x v="3"/>
  </r>
  <r>
    <x v="952"/>
    <x v="666"/>
    <s v="MUEBLES CC CUBRIMIENTOS"/>
    <x v="0"/>
    <m/>
    <s v="2024-09-27"/>
    <s v="2024-09-28"/>
    <s v="2024-10-01 12:05:23"/>
    <s v="2024-10-02 13:30:49"/>
    <s v="2024-11-05 14:31:59"/>
    <s v="2024-11-12 10:01:45"/>
    <s v="2025-01-31 15:00:08"/>
    <s v="2024-10-01"/>
    <s v="2024-10-03"/>
    <s v="2024-11-18"/>
    <s v="2024-11-26"/>
    <s v="2024-12-04"/>
    <x v="1"/>
    <s v="Barranquilla"/>
    <s v="13669"/>
    <x v="488"/>
    <m/>
    <x v="0"/>
    <n v="1"/>
    <x v="0"/>
    <x v="0"/>
    <x v="0"/>
    <n v="353217"/>
    <x v="0"/>
    <x v="0"/>
    <x v="0"/>
    <x v="3"/>
  </r>
  <r>
    <x v="952"/>
    <x v="666"/>
    <s v="MUEBLES CC CUBRIMIENTOS"/>
    <x v="0"/>
    <m/>
    <s v="2024-09-27"/>
    <s v="2024-09-28"/>
    <s v="2024-10-01 12:05:23"/>
    <s v="2024-10-02 13:30:49"/>
    <s v="2024-11-05 14:31:59"/>
    <s v="2024-11-12 10:01:45"/>
    <s v="2025-01-31 15:00:08"/>
    <s v="2024-10-01"/>
    <s v="2024-10-03"/>
    <s v="2024-11-18"/>
    <s v="2024-11-26"/>
    <s v="2024-12-04"/>
    <x v="1"/>
    <s v="Barranquilla"/>
    <s v="13671"/>
    <x v="489"/>
    <m/>
    <x v="0"/>
    <n v="1"/>
    <x v="0"/>
    <x v="0"/>
    <x v="0"/>
    <n v="788722"/>
    <x v="0"/>
    <x v="0"/>
    <x v="0"/>
    <x v="3"/>
  </r>
  <r>
    <x v="952"/>
    <x v="666"/>
    <s v="MUEBLES CC CUBRIMIENTOS"/>
    <x v="0"/>
    <m/>
    <s v="2024-09-27"/>
    <s v="2024-09-28"/>
    <s v="2024-10-01 12:05:23"/>
    <s v="2024-10-02 13:30:49"/>
    <s v="2024-11-05 14:31:59"/>
    <s v="2024-11-12 10:01:45"/>
    <s v="2025-01-31 15:00:08"/>
    <s v="2024-10-01"/>
    <s v="2024-10-03"/>
    <s v="2024-11-18"/>
    <s v="2024-11-26"/>
    <s v="2024-12-04"/>
    <x v="1"/>
    <s v="Barranquilla"/>
    <s v="1795"/>
    <x v="321"/>
    <s v="LONA DICKSON BEIGE VETEADO REF:8904"/>
    <x v="0"/>
    <n v="2"/>
    <x v="0"/>
    <x v="0"/>
    <x v="0"/>
    <n v="2184654"/>
    <x v="0"/>
    <x v="2"/>
    <x v="0"/>
    <x v="3"/>
  </r>
  <r>
    <x v="953"/>
    <x v="86"/>
    <s v="CUBRIMIENTO"/>
    <x v="0"/>
    <m/>
    <s v="2024-09-28"/>
    <s v="2024-10-31"/>
    <s v="2024-11-05 12:34:30"/>
    <s v="2024-11-19 18:27:59"/>
    <s v="2024-11-29 12:04:46"/>
    <s v="2024-11-29 12:05:34"/>
    <s v="2025-05-05 08:20:13"/>
    <s v="2024-11-08"/>
    <s v="2024-11-18"/>
    <s v="2024-11-25"/>
    <s v="2024-12-01"/>
    <s v="2024-12-09"/>
    <x v="1"/>
    <s v="Medellin"/>
    <s v="18582"/>
    <x v="549"/>
    <m/>
    <x v="0"/>
    <n v="1"/>
    <x v="0"/>
    <x v="0"/>
    <x v="0"/>
    <n v="84000"/>
    <x v="0"/>
    <x v="0"/>
    <x v="0"/>
    <x v="3"/>
  </r>
  <r>
    <x v="953"/>
    <x v="86"/>
    <s v="CUBRIMIENTO"/>
    <x v="0"/>
    <m/>
    <s v="2024-09-28"/>
    <s v="2024-10-31"/>
    <s v="2024-11-05 12:34:30"/>
    <s v="2024-11-19 18:27:59"/>
    <s v="2024-11-29 12:04:46"/>
    <s v="2024-11-29 12:05:34"/>
    <s v="2025-05-05 08:20:13"/>
    <s v="2024-11-08"/>
    <s v="2024-11-18"/>
    <s v="2024-11-25"/>
    <s v="2024-12-01"/>
    <s v="2024-12-09"/>
    <x v="1"/>
    <s v="Medellin"/>
    <s v="BANF02"/>
    <x v="548"/>
    <s v="LONA DICKSON GRIS VETEADO (U406) 1.20M"/>
    <x v="2"/>
    <n v="1"/>
    <x v="208"/>
    <x v="11"/>
    <x v="48"/>
    <n v="1917468"/>
    <x v="0"/>
    <x v="0"/>
    <x v="0"/>
    <x v="3"/>
  </r>
  <r>
    <x v="953"/>
    <x v="86"/>
    <s v="CUBRIMIENTO"/>
    <x v="0"/>
    <m/>
    <s v="2024-09-28"/>
    <s v="2024-10-31"/>
    <s v="2024-11-05 12:34:30"/>
    <s v="2024-11-19 18:27:59"/>
    <s v="2024-11-29 12:04:46"/>
    <s v="2024-11-29 12:05:34"/>
    <s v="2025-05-05 08:20:13"/>
    <s v="2024-11-08"/>
    <s v="2024-11-18"/>
    <s v="2024-11-25"/>
    <s v="2024-12-01"/>
    <s v="2024-12-09"/>
    <x v="1"/>
    <s v="Medellin"/>
    <s v="CORR04"/>
    <x v="125"/>
    <m/>
    <x v="2"/>
    <n v="1"/>
    <x v="2"/>
    <x v="0"/>
    <x v="0"/>
    <n v="959000"/>
    <x v="0"/>
    <x v="0"/>
    <x v="0"/>
    <x v="3"/>
  </r>
  <r>
    <x v="953"/>
    <x v="86"/>
    <s v="CUBRIMIENTO"/>
    <x v="0"/>
    <m/>
    <s v="2024-09-28"/>
    <s v="2024-10-31"/>
    <s v="2024-11-05 12:34:30"/>
    <s v="2024-11-19 18:27:59"/>
    <s v="2024-11-29 12:04:46"/>
    <s v="2024-11-29 12:05:34"/>
    <s v="2025-05-05 08:20:13"/>
    <s v="2024-11-08"/>
    <s v="2024-11-18"/>
    <s v="2024-11-25"/>
    <s v="2024-12-01"/>
    <s v="2024-12-09"/>
    <x v="1"/>
    <s v="Medellin"/>
    <s v="CUBT01"/>
    <x v="288"/>
    <s v="LONA DICKSON GRIS VETEADO (U406) 1.20M"/>
    <x v="2"/>
    <n v="1"/>
    <x v="208"/>
    <x v="0"/>
    <x v="114"/>
    <n v="715750"/>
    <x v="0"/>
    <x v="0"/>
    <x v="0"/>
    <x v="3"/>
  </r>
  <r>
    <x v="953"/>
    <x v="86"/>
    <s v="CUBRIMIENTO"/>
    <x v="0"/>
    <m/>
    <s v="2024-09-28"/>
    <s v="2024-10-31"/>
    <s v="2024-11-05 12:34:30"/>
    <s v="2024-11-19 18:27:59"/>
    <s v="2024-11-29 12:04:46"/>
    <s v="2024-11-29 12:05:34"/>
    <s v="2025-05-05 08:20:13"/>
    <s v="2024-11-08"/>
    <s v="2024-11-18"/>
    <s v="2024-11-25"/>
    <s v="2024-12-01"/>
    <s v="2024-12-09"/>
    <x v="1"/>
    <s v="Medellin"/>
    <s v="SERV03"/>
    <x v="9"/>
    <m/>
    <x v="0"/>
    <n v="1"/>
    <x v="0"/>
    <x v="0"/>
    <x v="0"/>
    <n v="300000"/>
    <x v="0"/>
    <x v="1"/>
    <x v="1"/>
    <x v="3"/>
  </r>
  <r>
    <x v="953"/>
    <x v="86"/>
    <s v="CUBRIMIENTO"/>
    <x v="0"/>
    <m/>
    <s v="2024-09-28"/>
    <s v="2024-10-31"/>
    <s v="2024-11-05 12:34:30"/>
    <s v="2024-11-19 18:27:59"/>
    <s v="2024-11-29 12:04:46"/>
    <s v="2024-11-29 12:05:34"/>
    <s v="2025-05-05 08:20:13"/>
    <s v="2024-11-08"/>
    <s v="2024-11-18"/>
    <s v="2024-11-25"/>
    <s v="2024-12-01"/>
    <s v="2024-12-09"/>
    <x v="1"/>
    <s v="Medellin"/>
    <s v="TRANSP06"/>
    <x v="59"/>
    <m/>
    <x v="0"/>
    <n v="1"/>
    <x v="0"/>
    <x v="0"/>
    <x v="0"/>
    <n v="495000"/>
    <x v="0"/>
    <x v="1"/>
    <x v="1"/>
    <x v="3"/>
  </r>
  <r>
    <x v="954"/>
    <x v="167"/>
    <s v="CUBRIMIENTO"/>
    <x v="0"/>
    <m/>
    <s v="2024-09-30"/>
    <s v="2024-09-30"/>
    <s v="2024-09-30 11:55:18"/>
    <s v="0000-00-00 00:00:00"/>
    <s v="2024-09-30 11:55:23"/>
    <s v="2024-09-30 17:01:14"/>
    <s v="0000-00-00 00:00:00"/>
    <s v="2024-10-01"/>
    <s v="2024-10-01"/>
    <s v="2024-10-03"/>
    <s v="2024-10-04"/>
    <s v="2024-10-04"/>
    <x v="0"/>
    <s v="Toscany"/>
    <s v="11435"/>
    <x v="229"/>
    <m/>
    <x v="0"/>
    <n v="1"/>
    <x v="0"/>
    <x v="0"/>
    <x v="0"/>
    <n v="67227"/>
    <x v="0"/>
    <x v="0"/>
    <x v="0"/>
    <x v="0"/>
  </r>
  <r>
    <x v="955"/>
    <x v="667"/>
    <s v="CUBRIMIENTO"/>
    <x v="0"/>
    <m/>
    <s v="2024-09-30"/>
    <s v="2024-10-09"/>
    <s v="2024-10-09 14:59:22"/>
    <s v="0000-00-00 00:00:00"/>
    <s v="2024-10-09 14:59:27"/>
    <s v="2024-10-16 07:13:46"/>
    <s v="0000-00-00 00:00:00"/>
    <s v="2024-10-10"/>
    <s v="2024-10-10"/>
    <s v="2024-10-14"/>
    <s v="2024-10-15"/>
    <s v="2024-10-15"/>
    <x v="0"/>
    <s v="Toscany"/>
    <s v="13155"/>
    <x v="390"/>
    <m/>
    <x v="0"/>
    <n v="3"/>
    <x v="0"/>
    <x v="0"/>
    <x v="0"/>
    <n v="3240000"/>
    <x v="0"/>
    <x v="0"/>
    <x v="0"/>
    <x v="0"/>
  </r>
  <r>
    <x v="956"/>
    <x v="668"/>
    <s v="CUBRIMIENTO"/>
    <x v="0"/>
    <m/>
    <s v="2024-09-30"/>
    <s v="2024-09-30"/>
    <s v="2024-10-01 09:03:30"/>
    <s v="0000-00-00 00:00:00"/>
    <s v="2024-10-01 09:03:37"/>
    <s v="2024-10-02 13:03:25"/>
    <s v="0000-00-00 00:00:00"/>
    <s v="2024-10-01"/>
    <s v="2024-10-01"/>
    <s v="2024-10-03"/>
    <s v="2024-10-04"/>
    <s v="2024-10-04"/>
    <x v="0"/>
    <s v="Toscany"/>
    <s v="11435"/>
    <x v="229"/>
    <m/>
    <x v="0"/>
    <n v="3"/>
    <x v="0"/>
    <x v="0"/>
    <x v="0"/>
    <n v="201681"/>
    <x v="0"/>
    <x v="0"/>
    <x v="0"/>
    <x v="0"/>
  </r>
  <r>
    <x v="957"/>
    <x v="304"/>
    <s v="MUEBLES CC CUBRIMIENTOS"/>
    <x v="0"/>
    <m/>
    <s v="2024-09-30"/>
    <s v="2024-09-30"/>
    <s v="2024-09-30 13:10:48"/>
    <s v="0000-00-00 00:00:00"/>
    <s v="2024-09-30 13:14:35"/>
    <s v="2024-10-02 13:06:18"/>
    <s v="2024-10-11 09:55:59"/>
    <s v="2024-10-02"/>
    <s v="2024-10-02"/>
    <s v="2024-10-28"/>
    <s v="2024-11-26"/>
    <s v="2024-11-28"/>
    <x v="3"/>
    <s v="Cali"/>
    <s v="3647"/>
    <x v="268"/>
    <m/>
    <x v="0"/>
    <n v="2"/>
    <x v="0"/>
    <x v="0"/>
    <x v="0"/>
    <n v="0"/>
    <x v="0"/>
    <x v="0"/>
    <x v="0"/>
    <x v="0"/>
  </r>
  <r>
    <x v="958"/>
    <x v="341"/>
    <s v="CUBRIMIENTO"/>
    <x v="0"/>
    <m/>
    <s v="2024-09-30"/>
    <s v="2024-09-30"/>
    <s v="2024-10-01 09:04:38"/>
    <s v="0000-00-00 00:00:00"/>
    <s v="2024-10-02 13:02:17"/>
    <s v="2024-10-03 13:19:43"/>
    <s v="0000-00-00 00:00:00"/>
    <s v="2024-10-01"/>
    <s v="2024-10-01"/>
    <s v="2024-10-03"/>
    <s v="2024-10-04"/>
    <s v="2024-10-04"/>
    <x v="0"/>
    <s v="Toscany"/>
    <s v="12569"/>
    <x v="367"/>
    <m/>
    <x v="0"/>
    <n v="7"/>
    <x v="0"/>
    <x v="0"/>
    <x v="0"/>
    <n v="368200"/>
    <x v="0"/>
    <x v="0"/>
    <x v="0"/>
    <x v="0"/>
  </r>
  <r>
    <x v="959"/>
    <x v="669"/>
    <s v="MUEBLES CC CUBRIMIENTOS"/>
    <x v="0"/>
    <m/>
    <s v="2024-09-30"/>
    <s v="2024-09-30"/>
    <s v="2024-10-01 15:04:38"/>
    <s v="0000-00-00 00:00:00"/>
    <s v="2024-10-15 15:35:27"/>
    <s v="2025-04-02 17:27:03"/>
    <s v="0000-00-00 00:00:00"/>
    <s v="2024-10-01"/>
    <s v="2024-10-01"/>
    <s v="2024-10-23"/>
    <s v="2024-10-25"/>
    <s v="2024-10-25"/>
    <x v="0"/>
    <s v="Toscany"/>
    <s v="8875"/>
    <x v="786"/>
    <s v="LONA DICKSON BEIGE *1.20 REF:0681"/>
    <x v="0"/>
    <n v="1"/>
    <x v="0"/>
    <x v="0"/>
    <x v="0"/>
    <n v="659795"/>
    <x v="0"/>
    <x v="0"/>
    <x v="0"/>
    <x v="0"/>
  </r>
  <r>
    <x v="960"/>
    <x v="538"/>
    <s v="CUBRIMIENTO"/>
    <x v="0"/>
    <m/>
    <s v="2024-09-30"/>
    <s v="2024-10-03"/>
    <s v="2024-10-03 14:20:18"/>
    <s v="2024-10-07 11:31:35"/>
    <s v="2024-10-16 13:31:59"/>
    <s v="2024-11-23 10:03:31"/>
    <s v="2024-12-06 21:22:09"/>
    <s v="2024-10-07"/>
    <s v="2024-10-11"/>
    <s v="2024-10-20"/>
    <s v="2024-10-24"/>
    <s v="2024-11-01"/>
    <x v="3"/>
    <s v="Cali"/>
    <s v="VIGAAC03"/>
    <x v="787"/>
    <m/>
    <x v="3"/>
    <n v="2"/>
    <x v="2"/>
    <x v="0"/>
    <x v="0"/>
    <n v="4729564"/>
    <x v="0"/>
    <x v="0"/>
    <x v="0"/>
    <x v="0"/>
  </r>
  <r>
    <x v="961"/>
    <x v="116"/>
    <s v="MUEBLES CC CUBRIMIENTOS"/>
    <x v="0"/>
    <m/>
    <s v="2024-09-30"/>
    <s v="2024-09-30"/>
    <s v="2024-10-01 08:48:37"/>
    <s v="0000-00-00 00:00:00"/>
    <s v="2024-10-01 08:48:42"/>
    <s v="2025-04-02 17:25:02"/>
    <s v="0000-00-00 00:00:00"/>
    <s v="2024-10-01"/>
    <s v="2024-10-01"/>
    <s v="2024-10-03"/>
    <s v="2024-10-04"/>
    <s v="2024-10-04"/>
    <x v="3"/>
    <s v="Toscany"/>
    <s v="39"/>
    <x v="460"/>
    <m/>
    <x v="0"/>
    <n v="51"/>
    <x v="0"/>
    <x v="0"/>
    <x v="0"/>
    <n v="2550000"/>
    <x v="0"/>
    <x v="0"/>
    <x v="0"/>
    <x v="0"/>
  </r>
  <r>
    <x v="962"/>
    <x v="670"/>
    <s v="MUEBLES CC CUBRIMIENTOS"/>
    <x v="0"/>
    <m/>
    <s v="2024-09-30"/>
    <s v="2024-09-30"/>
    <s v="2024-10-01 12:02:10"/>
    <s v="0000-00-00 00:00:00"/>
    <s v="0000-00-00 00:00:00"/>
    <s v="2024-11-08 16:57:47"/>
    <s v="2024-11-13 13:28:46"/>
    <s v="2024-10-02"/>
    <s v="2024-10-02"/>
    <s v="2024-10-29"/>
    <s v="2024-11-06"/>
    <s v="2024-11-13"/>
    <x v="1"/>
    <s v="Bogota"/>
    <s v="12312"/>
    <x v="585"/>
    <m/>
    <x v="1"/>
    <n v="1"/>
    <x v="0"/>
    <x v="0"/>
    <x v="0"/>
    <n v="877012"/>
    <x v="0"/>
    <x v="0"/>
    <x v="0"/>
    <x v="0"/>
  </r>
  <r>
    <x v="962"/>
    <x v="670"/>
    <s v="MUEBLES CC CUBRIMIENTOS"/>
    <x v="0"/>
    <m/>
    <s v="2024-09-30"/>
    <s v="2024-09-30"/>
    <s v="2024-10-01 12:02:10"/>
    <s v="0000-00-00 00:00:00"/>
    <s v="0000-00-00 00:00:00"/>
    <s v="2024-11-08 16:57:47"/>
    <s v="2024-11-13 13:28:46"/>
    <s v="2024-10-02"/>
    <s v="2024-10-02"/>
    <s v="2024-10-29"/>
    <s v="2024-11-06"/>
    <s v="2024-11-13"/>
    <x v="1"/>
    <s v="Bogota"/>
    <s v="9708"/>
    <x v="778"/>
    <s v="LONA DICKSON TAUPE REF:7559"/>
    <x v="0"/>
    <n v="1"/>
    <x v="0"/>
    <x v="0"/>
    <x v="0"/>
    <n v="1340059"/>
    <x v="0"/>
    <x v="0"/>
    <x v="0"/>
    <x v="0"/>
  </r>
  <r>
    <x v="963"/>
    <x v="671"/>
    <s v="CUBRIMIENTO"/>
    <x v="0"/>
    <m/>
    <s v="2024-09-30"/>
    <s v="2024-10-07"/>
    <s v="2024-10-08 12:40:51"/>
    <s v="0000-00-00 00:00:00"/>
    <s v="2024-10-15 00:37:27"/>
    <s v="2024-10-15 15:06:04"/>
    <s v="2025-02-20 10:27:05"/>
    <s v="2024-10-09"/>
    <s v="2024-10-09"/>
    <s v="2024-10-23"/>
    <s v="2024-10-30"/>
    <s v="2024-11-03"/>
    <x v="1"/>
    <s v="Cali"/>
    <s v="3151"/>
    <x v="57"/>
    <m/>
    <x v="0"/>
    <n v="20"/>
    <x v="0"/>
    <x v="0"/>
    <x v="0"/>
    <n v="1340000"/>
    <x v="0"/>
    <x v="0"/>
    <x v="0"/>
    <x v="0"/>
  </r>
  <r>
    <x v="963"/>
    <x v="671"/>
    <s v="CUBRIMIENTO"/>
    <x v="0"/>
    <m/>
    <s v="2024-09-30"/>
    <s v="2024-10-07"/>
    <s v="2024-10-08 12:40:51"/>
    <s v="0000-00-00 00:00:00"/>
    <s v="2024-10-15 00:37:27"/>
    <s v="2024-10-15 15:06:04"/>
    <s v="2025-02-20 10:27:05"/>
    <s v="2024-10-09"/>
    <s v="2024-10-09"/>
    <s v="2024-10-23"/>
    <s v="2024-10-30"/>
    <s v="2024-11-03"/>
    <x v="1"/>
    <s v="Cali"/>
    <s v="REP035"/>
    <x v="45"/>
    <m/>
    <x v="0"/>
    <n v="1"/>
    <x v="0"/>
    <x v="0"/>
    <x v="0"/>
    <n v="2281800"/>
    <x v="0"/>
    <x v="0"/>
    <x v="0"/>
    <x v="0"/>
  </r>
  <r>
    <x v="963"/>
    <x v="671"/>
    <s v="CUBRIMIENTO"/>
    <x v="0"/>
    <m/>
    <s v="2024-09-30"/>
    <s v="2024-10-07"/>
    <s v="2024-10-08 12:40:51"/>
    <s v="0000-00-00 00:00:00"/>
    <s v="2024-10-15 00:37:27"/>
    <s v="2024-10-15 15:06:04"/>
    <s v="2025-02-20 10:27:05"/>
    <s v="2024-10-09"/>
    <s v="2024-10-09"/>
    <s v="2024-10-23"/>
    <s v="2024-10-30"/>
    <s v="2024-11-03"/>
    <x v="1"/>
    <s v="Cali"/>
    <s v="SERV03"/>
    <x v="9"/>
    <m/>
    <x v="0"/>
    <n v="1"/>
    <x v="0"/>
    <x v="0"/>
    <x v="0"/>
    <n v="480000"/>
    <x v="0"/>
    <x v="1"/>
    <x v="1"/>
    <x v="0"/>
  </r>
  <r>
    <x v="964"/>
    <x v="45"/>
    <s v="MUEBLES CC CUBRIMIENTOS"/>
    <x v="0"/>
    <m/>
    <s v="2024-10-01"/>
    <s v="2024-10-02"/>
    <s v="2024-10-05 13:57:54"/>
    <s v="0000-00-00 00:00:00"/>
    <s v="2024-11-25 10:48:52"/>
    <s v="2024-11-25 10:48:58"/>
    <s v="2024-12-24 08:38:33"/>
    <s v="2024-10-05"/>
    <s v="2024-10-05"/>
    <s v="2024-10-29"/>
    <s v="2024-11-06"/>
    <s v="2024-12-24"/>
    <x v="1"/>
    <s v="Barranquilla"/>
    <s v="9712"/>
    <x v="95"/>
    <s v="LONA DICKSON CARBONE REF:U-171"/>
    <x v="0"/>
    <n v="6"/>
    <x v="0"/>
    <x v="0"/>
    <x v="0"/>
    <n v="12545226"/>
    <x v="0"/>
    <x v="0"/>
    <x v="0"/>
    <x v="0"/>
  </r>
  <r>
    <x v="965"/>
    <x v="672"/>
    <s v="MUEBLES"/>
    <x v="0"/>
    <m/>
    <s v="2024-10-01"/>
    <s v="2024-10-01"/>
    <s v="2024-10-01 11:52:31"/>
    <s v="0000-00-00 00:00:00"/>
    <s v="0000-00-00 00:00:00"/>
    <s v="2024-10-01 14:58:32"/>
    <s v="0000-00-00 00:00:00"/>
    <s v="2024-10-02"/>
    <s v="2024-10-02"/>
    <s v="2024-10-03"/>
    <s v="2024-10-07"/>
    <s v="2024-10-03"/>
    <x v="3"/>
    <s v="Cali"/>
    <s v="100196"/>
    <x v="218"/>
    <m/>
    <x v="0"/>
    <n v="1"/>
    <x v="0"/>
    <x v="0"/>
    <x v="0"/>
    <n v="169800"/>
    <x v="0"/>
    <x v="0"/>
    <x v="0"/>
    <x v="0"/>
  </r>
  <r>
    <x v="966"/>
    <x v="91"/>
    <s v="CUBRIMIENTO"/>
    <x v="0"/>
    <m/>
    <s v="2024-10-01"/>
    <s v="2024-12-23"/>
    <s v="2024-12-10 07:35:40"/>
    <s v="2024-12-12 09:01:22"/>
    <s v="2024-12-16 10:41:16"/>
    <s v="2024-12-16 12:22:00"/>
    <s v="0000-00-00 00:00:00"/>
    <s v="2024-12-10"/>
    <s v="2024-12-12"/>
    <s v="2024-12-16"/>
    <s v="2024-12-18"/>
    <s v="2024-12-18"/>
    <x v="3"/>
    <s v="Toscany"/>
    <s v="SOMB01"/>
    <x v="71"/>
    <s v="LONA DICKSON NEGRO FONDO ENT REF:6028"/>
    <x v="8"/>
    <n v="1"/>
    <x v="120"/>
    <x v="0"/>
    <x v="17"/>
    <n v="3026700"/>
    <x v="0"/>
    <x v="6"/>
    <x v="5"/>
    <x v="10"/>
  </r>
  <r>
    <x v="967"/>
    <x v="350"/>
    <s v="CUBRIMIENTO"/>
    <x v="0"/>
    <m/>
    <s v="2024-10-01"/>
    <s v="2024-10-02"/>
    <s v="2024-10-02 11:17:46"/>
    <s v="0000-00-00 00:00:00"/>
    <s v="2024-10-02 11:17:52"/>
    <s v="2024-10-03 15:15:14"/>
    <s v="0000-00-00 00:00:00"/>
    <s v="2024-10-03"/>
    <s v="2024-10-03"/>
    <s v="2024-10-07"/>
    <s v="2024-10-08"/>
    <s v="2024-10-08"/>
    <x v="0"/>
    <s v="Toscany"/>
    <s v="13618"/>
    <x v="537"/>
    <m/>
    <x v="0"/>
    <n v="6"/>
    <x v="0"/>
    <x v="0"/>
    <x v="0"/>
    <n v="315600"/>
    <x v="0"/>
    <x v="0"/>
    <x v="0"/>
    <x v="0"/>
  </r>
  <r>
    <x v="967"/>
    <x v="350"/>
    <s v="CUBRIMIENTO"/>
    <x v="0"/>
    <m/>
    <s v="2024-10-01"/>
    <s v="2024-10-02"/>
    <s v="2024-10-02 11:17:46"/>
    <s v="0000-00-00 00:00:00"/>
    <s v="2024-10-02 11:17:52"/>
    <s v="2024-10-03 15:15:14"/>
    <s v="0000-00-00 00:00:00"/>
    <s v="2024-10-03"/>
    <s v="2024-10-03"/>
    <s v="2024-10-07"/>
    <s v="2024-10-08"/>
    <s v="2024-10-08"/>
    <x v="0"/>
    <s v="Toscany"/>
    <s v="60"/>
    <x v="538"/>
    <m/>
    <x v="0"/>
    <n v="1"/>
    <x v="0"/>
    <x v="0"/>
    <x v="0"/>
    <n v="52600"/>
    <x v="0"/>
    <x v="0"/>
    <x v="0"/>
    <x v="0"/>
  </r>
  <r>
    <x v="968"/>
    <x v="297"/>
    <s v="CUBRIMIENTO"/>
    <x v="0"/>
    <m/>
    <s v="2024-10-01"/>
    <s v="2024-10-02"/>
    <s v="2024-10-02 16:53:41"/>
    <s v="0000-00-00 00:00:00"/>
    <s v="2024-10-02 16:53:47"/>
    <s v="2025-04-02 17:32:28"/>
    <s v="0000-00-00 00:00:00"/>
    <s v="2024-10-03"/>
    <s v="2024-10-03"/>
    <s v="2024-10-07"/>
    <s v="2024-10-08"/>
    <s v="2024-10-08"/>
    <x v="0"/>
    <s v="Toscany"/>
    <s v="21307"/>
    <x v="260"/>
    <m/>
    <x v="0"/>
    <n v="4.8499999999999996"/>
    <x v="0"/>
    <x v="0"/>
    <x v="0"/>
    <n v="255110"/>
    <x v="0"/>
    <x v="0"/>
    <x v="0"/>
    <x v="0"/>
  </r>
  <r>
    <x v="969"/>
    <x v="673"/>
    <s v="MUEBLES"/>
    <x v="0"/>
    <m/>
    <s v="2024-10-01"/>
    <s v="2025-09-23"/>
    <s v="2025-09-24 12:40:59"/>
    <s v="0000-00-00 00:00:00"/>
    <s v="2025-10-30 11:35:47"/>
    <s v="2025-10-30 11:35:54"/>
    <s v="0000-00-00 00:00:00"/>
    <s v="2025-09-24"/>
    <s v="2025-09-24"/>
    <s v="2025-10-20"/>
    <s v="2025-10-22"/>
    <s v="2025-10-24"/>
    <x v="14"/>
    <s v="Virtual"/>
    <s v="1739"/>
    <x v="175"/>
    <s v="LONA DICKSON AZUL FONDO ENTERO REF:0017"/>
    <x v="0"/>
    <n v="8"/>
    <x v="0"/>
    <x v="0"/>
    <x v="0"/>
    <n v="9651680"/>
    <x v="0"/>
    <x v="2"/>
    <x v="0"/>
    <x v="0"/>
  </r>
  <r>
    <x v="969"/>
    <x v="673"/>
    <s v="MUEBLES"/>
    <x v="0"/>
    <m/>
    <s v="2024-10-01"/>
    <s v="2025-09-23"/>
    <s v="2025-09-24 12:40:59"/>
    <s v="0000-00-00 00:00:00"/>
    <s v="2025-10-30 11:35:47"/>
    <s v="2025-10-30 11:35:54"/>
    <s v="0000-00-00 00:00:00"/>
    <s v="2025-09-24"/>
    <s v="2025-09-24"/>
    <s v="2025-10-20"/>
    <s v="2025-10-22"/>
    <s v="2025-10-24"/>
    <x v="14"/>
    <s v="Virtual"/>
    <s v="TRANSP07"/>
    <x v="47"/>
    <m/>
    <x v="0"/>
    <n v="1"/>
    <x v="0"/>
    <x v="0"/>
    <x v="0"/>
    <n v="1600000"/>
    <x v="0"/>
    <x v="0"/>
    <x v="0"/>
    <x v="0"/>
  </r>
  <r>
    <x v="970"/>
    <x v="674"/>
    <s v="MUEBLES CC CUBRIMIENTOS"/>
    <x v="0"/>
    <m/>
    <s v="2024-10-02"/>
    <s v="2024-10-02"/>
    <s v="2024-10-03 10:26:48"/>
    <s v="0000-00-00 00:00:00"/>
    <s v="0000-00-00 00:00:00"/>
    <s v="2024-10-03 16:55:58"/>
    <s v="0000-00-00 00:00:00"/>
    <s v="2024-10-04"/>
    <s v="2024-10-04"/>
    <s v="2024-10-09"/>
    <s v="2024-10-17"/>
    <s v="2024-10-14"/>
    <x v="7"/>
    <s v="Virtual"/>
    <s v="11357"/>
    <x v="788"/>
    <m/>
    <x v="0"/>
    <n v="3"/>
    <x v="0"/>
    <x v="0"/>
    <x v="0"/>
    <n v="0"/>
    <x v="0"/>
    <x v="2"/>
    <x v="0"/>
    <x v="0"/>
  </r>
  <r>
    <x v="971"/>
    <x v="273"/>
    <s v="CUBRIMIENTO"/>
    <x v="0"/>
    <m/>
    <s v="2024-10-02"/>
    <s v="2024-10-02"/>
    <s v="2024-10-02 11:03:12"/>
    <s v="0000-00-00 00:00:00"/>
    <s v="2024-10-02 11:03:21"/>
    <s v="2024-10-03 13:52:31"/>
    <s v="0000-00-00 00:00:00"/>
    <s v="2024-10-03"/>
    <s v="2024-10-03"/>
    <s v="2024-10-07"/>
    <s v="2024-10-09"/>
    <s v="2024-10-09"/>
    <x v="3"/>
    <s v="Toscany"/>
    <s v="11369"/>
    <x v="789"/>
    <m/>
    <x v="0"/>
    <n v="4"/>
    <x v="0"/>
    <x v="0"/>
    <x v="0"/>
    <n v="5200"/>
    <x v="0"/>
    <x v="0"/>
    <x v="0"/>
    <x v="0"/>
  </r>
  <r>
    <x v="971"/>
    <x v="273"/>
    <s v="CUBRIMIENTO"/>
    <x v="0"/>
    <m/>
    <s v="2024-10-02"/>
    <s v="2024-10-02"/>
    <s v="2024-10-02 11:03:12"/>
    <s v="0000-00-00 00:00:00"/>
    <s v="2024-10-02 11:03:21"/>
    <s v="2024-10-03 13:52:31"/>
    <s v="0000-00-00 00:00:00"/>
    <s v="2024-10-03"/>
    <s v="2024-10-03"/>
    <s v="2024-10-07"/>
    <s v="2024-10-09"/>
    <s v="2024-10-09"/>
    <x v="3"/>
    <s v="Toscany"/>
    <s v="11435"/>
    <x v="229"/>
    <m/>
    <x v="0"/>
    <n v="2"/>
    <x v="0"/>
    <x v="0"/>
    <x v="0"/>
    <n v="128000"/>
    <x v="0"/>
    <x v="0"/>
    <x v="0"/>
    <x v="0"/>
  </r>
  <r>
    <x v="971"/>
    <x v="273"/>
    <s v="CUBRIMIENTO"/>
    <x v="0"/>
    <m/>
    <s v="2024-10-02"/>
    <s v="2024-10-02"/>
    <s v="2024-10-02 11:03:12"/>
    <s v="0000-00-00 00:00:00"/>
    <s v="2024-10-02 11:03:21"/>
    <s v="2024-10-03 13:52:31"/>
    <s v="0000-00-00 00:00:00"/>
    <s v="2024-10-03"/>
    <s v="2024-10-03"/>
    <s v="2024-10-07"/>
    <s v="2024-10-09"/>
    <s v="2024-10-09"/>
    <x v="3"/>
    <s v="Toscany"/>
    <s v="12871"/>
    <x v="790"/>
    <m/>
    <x v="0"/>
    <n v="4"/>
    <x v="0"/>
    <x v="0"/>
    <x v="0"/>
    <n v="1600"/>
    <x v="0"/>
    <x v="0"/>
    <x v="0"/>
    <x v="0"/>
  </r>
  <r>
    <x v="972"/>
    <x v="675"/>
    <s v="CUBRIMIENTO"/>
    <x v="0"/>
    <m/>
    <s v="2024-10-26"/>
    <s v="2024-11-05"/>
    <s v="2024-11-05 12:14:32"/>
    <s v="0000-00-00 00:00:00"/>
    <s v="2024-11-06 08:51:46"/>
    <s v="2024-11-07 14:12:02"/>
    <s v="2024-11-07 17:28:57"/>
    <s v="2024-11-07"/>
    <s v="2024-11-07"/>
    <s v="2024-11-21"/>
    <s v="2024-11-26"/>
    <s v="2024-12-02"/>
    <x v="3"/>
    <s v="Cali"/>
    <s v="18451"/>
    <x v="16"/>
    <m/>
    <x v="0"/>
    <n v="4"/>
    <x v="0"/>
    <x v="0"/>
    <x v="0"/>
    <n v="38000"/>
    <x v="0"/>
    <x v="0"/>
    <x v="0"/>
    <x v="3"/>
  </r>
  <r>
    <x v="972"/>
    <x v="675"/>
    <s v="CUBRIMIENTO"/>
    <x v="0"/>
    <m/>
    <s v="2024-10-26"/>
    <s v="2024-11-05"/>
    <s v="2024-11-05 12:14:32"/>
    <s v="0000-00-00 00:00:00"/>
    <s v="2024-11-06 08:51:46"/>
    <s v="2024-11-07 14:12:02"/>
    <s v="2024-11-07 17:28:57"/>
    <s v="2024-11-07"/>
    <s v="2024-11-07"/>
    <s v="2024-11-21"/>
    <s v="2024-11-26"/>
    <s v="2024-12-02"/>
    <x v="3"/>
    <s v="Cali"/>
    <s v="18452"/>
    <x v="17"/>
    <m/>
    <x v="0"/>
    <n v="4"/>
    <x v="0"/>
    <x v="0"/>
    <x v="0"/>
    <n v="38000"/>
    <x v="0"/>
    <x v="0"/>
    <x v="0"/>
    <x v="3"/>
  </r>
  <r>
    <x v="972"/>
    <x v="675"/>
    <s v="CUBRIMIENTO"/>
    <x v="0"/>
    <m/>
    <s v="2024-10-26"/>
    <s v="2024-11-05"/>
    <s v="2024-11-05 12:14:32"/>
    <s v="0000-00-00 00:00:00"/>
    <s v="2024-11-06 08:51:46"/>
    <s v="2024-11-07 14:12:02"/>
    <s v="2024-11-07 17:28:57"/>
    <s v="2024-11-07"/>
    <s v="2024-11-07"/>
    <s v="2024-11-21"/>
    <s v="2024-11-26"/>
    <s v="2024-12-02"/>
    <x v="3"/>
    <s v="Cali"/>
    <s v="18461"/>
    <x v="226"/>
    <m/>
    <x v="0"/>
    <n v="8"/>
    <x v="0"/>
    <x v="0"/>
    <x v="0"/>
    <n v="148000"/>
    <x v="0"/>
    <x v="0"/>
    <x v="0"/>
    <x v="3"/>
  </r>
  <r>
    <x v="972"/>
    <x v="675"/>
    <s v="CUBRIMIENTO"/>
    <x v="0"/>
    <m/>
    <s v="2024-10-26"/>
    <s v="2024-11-05"/>
    <s v="2024-11-05 12:14:32"/>
    <s v="0000-00-00 00:00:00"/>
    <s v="2024-11-06 08:51:46"/>
    <s v="2024-11-07 14:12:02"/>
    <s v="2024-11-07 17:28:57"/>
    <s v="2024-11-07"/>
    <s v="2024-11-07"/>
    <s v="2024-11-21"/>
    <s v="2024-11-26"/>
    <s v="2024-12-02"/>
    <x v="3"/>
    <s v="Cali"/>
    <s v="19545"/>
    <x v="24"/>
    <m/>
    <x v="0"/>
    <n v="1"/>
    <x v="0"/>
    <x v="0"/>
    <x v="0"/>
    <n v="15000"/>
    <x v="0"/>
    <x v="0"/>
    <x v="0"/>
    <x v="3"/>
  </r>
  <r>
    <x v="972"/>
    <x v="675"/>
    <s v="CUBRIMIENTO"/>
    <x v="0"/>
    <m/>
    <s v="2024-10-26"/>
    <s v="2024-11-05"/>
    <s v="2024-11-05 12:14:32"/>
    <s v="0000-00-00 00:00:00"/>
    <s v="2024-11-06 08:51:46"/>
    <s v="2024-11-07 14:12:02"/>
    <s v="2024-11-07 17:28:57"/>
    <s v="2024-11-07"/>
    <s v="2024-11-07"/>
    <s v="2024-11-21"/>
    <s v="2024-11-26"/>
    <s v="2024-12-02"/>
    <x v="3"/>
    <s v="Cali"/>
    <s v="19546"/>
    <x v="25"/>
    <m/>
    <x v="0"/>
    <n v="1"/>
    <x v="0"/>
    <x v="0"/>
    <x v="0"/>
    <n v="15000"/>
    <x v="0"/>
    <x v="0"/>
    <x v="0"/>
    <x v="3"/>
  </r>
  <r>
    <x v="972"/>
    <x v="675"/>
    <s v="CUBRIMIENTO"/>
    <x v="0"/>
    <m/>
    <s v="2024-10-26"/>
    <s v="2024-11-05"/>
    <s v="2024-11-05 12:14:32"/>
    <s v="0000-00-00 00:00:00"/>
    <s v="2024-11-06 08:51:46"/>
    <s v="2024-11-07 14:12:02"/>
    <s v="2024-11-07 17:28:57"/>
    <s v="2024-11-07"/>
    <s v="2024-11-07"/>
    <s v="2024-11-21"/>
    <s v="2024-11-26"/>
    <s v="2024-12-02"/>
    <x v="3"/>
    <s v="Cali"/>
    <s v="REP049"/>
    <x v="228"/>
    <m/>
    <x v="0"/>
    <n v="1"/>
    <x v="0"/>
    <x v="0"/>
    <x v="0"/>
    <n v="400000"/>
    <x v="0"/>
    <x v="0"/>
    <x v="0"/>
    <x v="3"/>
  </r>
  <r>
    <x v="973"/>
    <x v="676"/>
    <s v="CUBRIMIENTO"/>
    <x v="0"/>
    <m/>
    <s v="2024-10-02"/>
    <s v="2024-10-10"/>
    <s v="2024-10-16 09:52:08"/>
    <s v="2024-10-18 07:44:31"/>
    <s v="2024-11-11 23:44:07"/>
    <s v="2024-11-23 09:49:18"/>
    <s v="2024-11-27 08:43:49"/>
    <s v="2024-10-14"/>
    <s v="2024-10-15"/>
    <s v="2024-10-29"/>
    <s v="2024-11-01"/>
    <s v="2024-11-05"/>
    <x v="3"/>
    <s v="Cali"/>
    <s v="REP044"/>
    <x v="206"/>
    <m/>
    <x v="0"/>
    <n v="1"/>
    <x v="0"/>
    <x v="0"/>
    <x v="0"/>
    <n v="1665000"/>
    <x v="0"/>
    <x v="1"/>
    <x v="1"/>
    <x v="0"/>
  </r>
  <r>
    <x v="973"/>
    <x v="676"/>
    <s v="CUBRIMIENTO"/>
    <x v="0"/>
    <m/>
    <s v="2024-10-02"/>
    <s v="2024-10-10"/>
    <s v="2024-10-16 09:52:08"/>
    <s v="2024-10-18 07:44:31"/>
    <s v="2024-11-11 23:44:07"/>
    <s v="2024-11-23 09:49:18"/>
    <s v="2024-11-27 08:43:49"/>
    <s v="2024-10-14"/>
    <s v="2024-10-15"/>
    <s v="2024-10-29"/>
    <s v="2024-11-01"/>
    <s v="2024-11-05"/>
    <x v="3"/>
    <s v="Cali"/>
    <s v="SERV03"/>
    <x v="32"/>
    <m/>
    <x v="0"/>
    <n v="1"/>
    <x v="0"/>
    <x v="0"/>
    <x v="0"/>
    <n v="432000"/>
    <x v="0"/>
    <x v="1"/>
    <x v="1"/>
    <x v="0"/>
  </r>
  <r>
    <x v="973"/>
    <x v="676"/>
    <s v="CUBRIMIENTO"/>
    <x v="0"/>
    <m/>
    <s v="2024-10-02"/>
    <s v="2024-10-10"/>
    <s v="2024-10-16 09:52:08"/>
    <s v="2024-10-18 07:44:31"/>
    <s v="2024-11-11 23:44:07"/>
    <s v="2024-11-23 09:49:18"/>
    <s v="2024-11-27 08:43:49"/>
    <s v="2024-10-14"/>
    <s v="2024-10-15"/>
    <s v="2024-10-29"/>
    <s v="2024-11-01"/>
    <s v="2024-11-05"/>
    <x v="3"/>
    <s v="Cali"/>
    <s v="SOMB0301**"/>
    <x v="189"/>
    <s v="LONA DICKSON VERDE FORESTA REF:6687"/>
    <x v="0"/>
    <n v="2"/>
    <x v="2"/>
    <x v="0"/>
    <x v="84"/>
    <n v="3410430"/>
    <x v="0"/>
    <x v="0"/>
    <x v="0"/>
    <x v="0"/>
  </r>
  <r>
    <x v="974"/>
    <x v="451"/>
    <s v="CUBRIMIENTO"/>
    <x v="0"/>
    <m/>
    <s v="2024-10-02"/>
    <s v="2024-10-16"/>
    <s v="2024-10-17 11:24:35"/>
    <s v="0000-00-00 00:00:00"/>
    <s v="2024-10-17 11:24:41"/>
    <s v="2024-10-19 13:07:58"/>
    <s v="0000-00-00 00:00:00"/>
    <s v="2024-10-17"/>
    <s v="2024-10-17"/>
    <s v="2024-10-21"/>
    <s v="2024-10-23"/>
    <s v="2024-10-23"/>
    <x v="0"/>
    <s v="Toscany"/>
    <s v="39"/>
    <x v="460"/>
    <m/>
    <x v="0"/>
    <n v="8.2200000000000006"/>
    <x v="0"/>
    <x v="0"/>
    <x v="0"/>
    <n v="432372"/>
    <x v="0"/>
    <x v="0"/>
    <x v="0"/>
    <x v="0"/>
  </r>
  <r>
    <x v="974"/>
    <x v="451"/>
    <s v="CUBRIMIENTO"/>
    <x v="0"/>
    <m/>
    <s v="2024-10-02"/>
    <s v="2024-10-16"/>
    <s v="2024-10-17 11:24:35"/>
    <s v="0000-00-00 00:00:00"/>
    <s v="2024-10-17 11:24:41"/>
    <s v="2024-10-19 13:07:58"/>
    <s v="0000-00-00 00:00:00"/>
    <s v="2024-10-17"/>
    <s v="2024-10-17"/>
    <s v="2024-10-21"/>
    <s v="2024-10-23"/>
    <s v="2024-10-23"/>
    <x v="0"/>
    <s v="Toscany"/>
    <s v="SERV09"/>
    <x v="584"/>
    <m/>
    <x v="0"/>
    <n v="16"/>
    <x v="0"/>
    <x v="0"/>
    <x v="0"/>
    <n v="176000"/>
    <x v="0"/>
    <x v="1"/>
    <x v="1"/>
    <x v="0"/>
  </r>
  <r>
    <x v="975"/>
    <x v="677"/>
    <s v="CUBRIMIENTO"/>
    <x v="0"/>
    <m/>
    <s v="2024-10-02"/>
    <s v="2024-10-10"/>
    <s v="2024-10-12 10:41:31"/>
    <s v="0000-00-00 00:00:00"/>
    <s v="2024-11-19 12:17:05"/>
    <s v="2024-11-19 12:17:19"/>
    <s v="0000-00-00 00:00:00"/>
    <s v="2024-10-14"/>
    <s v="2024-10-14"/>
    <s v="2024-10-28"/>
    <s v="2024-11-03"/>
    <s v="2024-11-09"/>
    <x v="3"/>
    <s v="Cali"/>
    <s v="REP047"/>
    <x v="158"/>
    <m/>
    <x v="0"/>
    <n v="1"/>
    <x v="0"/>
    <x v="0"/>
    <x v="0"/>
    <n v="960000"/>
    <x v="0"/>
    <x v="0"/>
    <x v="0"/>
    <x v="0"/>
  </r>
  <r>
    <x v="975"/>
    <x v="677"/>
    <s v="CUBRIMIENTO"/>
    <x v="0"/>
    <m/>
    <s v="2024-10-02"/>
    <s v="2024-10-10"/>
    <s v="2024-10-12 10:41:31"/>
    <s v="0000-00-00 00:00:00"/>
    <s v="2024-11-19 12:17:05"/>
    <s v="2024-11-19 12:17:19"/>
    <s v="0000-00-00 00:00:00"/>
    <s v="2024-10-14"/>
    <s v="2024-10-14"/>
    <s v="2024-10-28"/>
    <s v="2024-11-03"/>
    <s v="2024-11-09"/>
    <x v="3"/>
    <s v="Cali"/>
    <s v="REP048"/>
    <x v="430"/>
    <m/>
    <x v="0"/>
    <n v="1"/>
    <x v="0"/>
    <x v="0"/>
    <x v="0"/>
    <n v="360000"/>
    <x v="0"/>
    <x v="0"/>
    <x v="0"/>
    <x v="0"/>
  </r>
  <r>
    <x v="975"/>
    <x v="677"/>
    <s v="CUBRIMIENTO"/>
    <x v="0"/>
    <m/>
    <s v="2024-10-02"/>
    <s v="2024-10-10"/>
    <s v="2024-10-12 10:41:31"/>
    <s v="0000-00-00 00:00:00"/>
    <s v="2024-11-19 12:17:05"/>
    <s v="2024-11-19 12:17:19"/>
    <s v="0000-00-00 00:00:00"/>
    <s v="2024-10-14"/>
    <s v="2024-10-14"/>
    <s v="2024-10-28"/>
    <s v="2024-11-03"/>
    <s v="2024-11-09"/>
    <x v="3"/>
    <s v="Cali"/>
    <s v="TRANSP06"/>
    <x v="59"/>
    <m/>
    <x v="0"/>
    <n v="1"/>
    <x v="0"/>
    <x v="0"/>
    <x v="0"/>
    <n v="135000"/>
    <x v="0"/>
    <x v="1"/>
    <x v="1"/>
    <x v="0"/>
  </r>
  <r>
    <x v="976"/>
    <x v="678"/>
    <s v="CUBRIMIENTO"/>
    <x v="0"/>
    <m/>
    <s v="2024-10-02"/>
    <s v="2024-10-04"/>
    <s v="2024-10-07 12:11:39"/>
    <s v="0000-00-00 00:00:00"/>
    <s v="2024-10-08 12:14:15"/>
    <s v="2024-10-08 12:14:20"/>
    <s v="2024-10-08 12:14:29"/>
    <s v="2024-10-08"/>
    <s v="2024-10-08"/>
    <s v="2024-10-09"/>
    <s v="2024-10-10"/>
    <s v="2024-10-11"/>
    <x v="3"/>
    <s v="Bogota"/>
    <s v="7136"/>
    <x v="441"/>
    <m/>
    <x v="0"/>
    <n v="1"/>
    <x v="0"/>
    <x v="0"/>
    <x v="0"/>
    <n v="73000"/>
    <x v="0"/>
    <x v="1"/>
    <x v="1"/>
    <x v="0"/>
  </r>
  <r>
    <x v="977"/>
    <x v="455"/>
    <s v="MUEBLES CC CUBRIMIENTOS"/>
    <x v="0"/>
    <m/>
    <s v="2024-10-03"/>
    <s v="2024-10-03"/>
    <s v="2024-10-03 15:30:09"/>
    <s v="0000-00-00 00:00:00"/>
    <s v="2024-10-03 15:30:51"/>
    <s v="2024-10-04 10:48:37"/>
    <s v="0000-00-00 00:00:00"/>
    <s v="2024-10-04"/>
    <s v="2024-10-04"/>
    <s v="2024-10-08"/>
    <s v="2024-10-09"/>
    <s v="2024-10-09"/>
    <x v="0"/>
    <s v="Toscany"/>
    <s v="5414"/>
    <x v="596"/>
    <m/>
    <x v="0"/>
    <n v="7.5"/>
    <x v="0"/>
    <x v="0"/>
    <x v="0"/>
    <n v="394500"/>
    <x v="0"/>
    <x v="0"/>
    <x v="0"/>
    <x v="0"/>
  </r>
  <r>
    <x v="978"/>
    <x v="598"/>
    <s v="CUBRIMIENTO"/>
    <x v="0"/>
    <m/>
    <s v="2024-10-03"/>
    <s v="2024-10-03"/>
    <s v="2024-10-07 10:55:50"/>
    <s v="0000-00-00 00:00:00"/>
    <s v="2024-10-09 12:00:30"/>
    <s v="2024-10-15 14:30:51"/>
    <s v="0000-00-00 00:00:00"/>
    <s v="2024-10-07"/>
    <s v="2024-10-07"/>
    <s v="2024-10-09"/>
    <s v="2024-10-16"/>
    <s v="2024-10-16"/>
    <x v="3"/>
    <s v="Barranquilla"/>
    <s v="3151"/>
    <x v="57"/>
    <m/>
    <x v="0"/>
    <n v="15"/>
    <x v="0"/>
    <x v="0"/>
    <x v="0"/>
    <n v="864000"/>
    <x v="0"/>
    <x v="0"/>
    <x v="0"/>
    <x v="0"/>
  </r>
  <r>
    <x v="979"/>
    <x v="61"/>
    <s v="MUEBLES CC CUBRIMIENTOS"/>
    <x v="0"/>
    <m/>
    <s v="2024-10-03"/>
    <s v="2024-10-03"/>
    <s v="2024-10-04 09:45:13"/>
    <s v="0000-00-00 00:00:00"/>
    <s v="2024-10-17 16:03:39"/>
    <s v="2024-10-17 16:04:02"/>
    <s v="0000-00-00 00:00:00"/>
    <s v="2024-10-07"/>
    <s v="2024-10-07"/>
    <s v="2024-10-21"/>
    <s v="2024-10-28"/>
    <s v="2024-10-28"/>
    <x v="3"/>
    <s v="Virtual"/>
    <s v="REP003"/>
    <x v="791"/>
    <m/>
    <x v="0"/>
    <n v="1"/>
    <x v="0"/>
    <x v="0"/>
    <x v="0"/>
    <n v="0"/>
    <x v="0"/>
    <x v="0"/>
    <x v="0"/>
    <x v="0"/>
  </r>
  <r>
    <x v="979"/>
    <x v="61"/>
    <s v="MUEBLES CC CUBRIMIENTOS"/>
    <x v="0"/>
    <m/>
    <s v="2024-10-03"/>
    <s v="2024-10-03"/>
    <s v="2024-10-04 09:45:13"/>
    <s v="0000-00-00 00:00:00"/>
    <s v="2024-10-17 16:03:39"/>
    <s v="2024-10-17 16:04:02"/>
    <s v="0000-00-00 00:00:00"/>
    <s v="2024-10-07"/>
    <s v="2024-10-07"/>
    <s v="2024-10-21"/>
    <s v="2024-10-28"/>
    <s v="2024-10-28"/>
    <x v="3"/>
    <s v="Virtual"/>
    <s v="REP031"/>
    <x v="36"/>
    <m/>
    <x v="0"/>
    <n v="1"/>
    <x v="0"/>
    <x v="0"/>
    <x v="0"/>
    <n v="0"/>
    <x v="0"/>
    <x v="0"/>
    <x v="0"/>
    <x v="0"/>
  </r>
  <r>
    <x v="979"/>
    <x v="61"/>
    <s v="MUEBLES CC CUBRIMIENTOS"/>
    <x v="0"/>
    <m/>
    <s v="2024-10-03"/>
    <s v="2024-10-03"/>
    <s v="2024-10-04 09:45:13"/>
    <s v="0000-00-00 00:00:00"/>
    <s v="2024-10-17 16:03:39"/>
    <s v="2024-10-17 16:04:02"/>
    <s v="0000-00-00 00:00:00"/>
    <s v="2024-10-07"/>
    <s v="2024-10-07"/>
    <s v="2024-10-21"/>
    <s v="2024-10-28"/>
    <s v="2024-10-28"/>
    <x v="3"/>
    <s v="Virtual"/>
    <s v="REP041"/>
    <x v="792"/>
    <m/>
    <x v="0"/>
    <n v="3"/>
    <x v="0"/>
    <x v="0"/>
    <x v="0"/>
    <n v="0"/>
    <x v="0"/>
    <x v="0"/>
    <x v="0"/>
    <x v="0"/>
  </r>
  <r>
    <x v="980"/>
    <x v="679"/>
    <s v="CUBRIMIENTO"/>
    <x v="0"/>
    <m/>
    <s v="2024-10-03"/>
    <s v="2024-10-10"/>
    <s v="2024-10-11 08:57:07"/>
    <s v="0000-00-00 00:00:00"/>
    <s v="2024-11-09 10:05:18"/>
    <s v="2024-11-09 10:05:38"/>
    <s v="2024-11-12 09:31:44"/>
    <s v="2024-10-14"/>
    <s v="2024-10-14"/>
    <s v="2024-10-28"/>
    <s v="2024-10-31"/>
    <s v="2024-11-04"/>
    <x v="3"/>
    <s v="Virtual"/>
    <s v="REP035"/>
    <x v="45"/>
    <m/>
    <x v="0"/>
    <n v="1"/>
    <x v="0"/>
    <x v="0"/>
    <x v="0"/>
    <n v="650000"/>
    <x v="0"/>
    <x v="0"/>
    <x v="0"/>
    <x v="0"/>
  </r>
  <r>
    <x v="980"/>
    <x v="679"/>
    <s v="CUBRIMIENTO"/>
    <x v="0"/>
    <m/>
    <s v="2024-10-03"/>
    <s v="2024-10-10"/>
    <s v="2024-10-11 08:57:07"/>
    <s v="0000-00-00 00:00:00"/>
    <s v="2024-11-09 10:05:18"/>
    <s v="2024-11-09 10:05:38"/>
    <s v="2024-11-12 09:31:44"/>
    <s v="2024-10-14"/>
    <s v="2024-10-14"/>
    <s v="2024-10-28"/>
    <s v="2024-10-31"/>
    <s v="2024-11-04"/>
    <x v="3"/>
    <s v="Virtual"/>
    <s v="SERV03"/>
    <x v="9"/>
    <m/>
    <x v="0"/>
    <n v="1"/>
    <x v="0"/>
    <x v="0"/>
    <x v="0"/>
    <n v="150000"/>
    <x v="0"/>
    <x v="1"/>
    <x v="1"/>
    <x v="0"/>
  </r>
  <r>
    <x v="981"/>
    <x v="680"/>
    <s v="MUEBLES CC CUBRIMIENTOS"/>
    <x v="0"/>
    <m/>
    <s v="2024-10-03"/>
    <s v="2024-11-02"/>
    <s v="2024-11-12 14:17:50"/>
    <s v="2024-12-03 16:51:18"/>
    <s v="2024-12-11 17:47:11"/>
    <s v="2024-12-27 10:42:08"/>
    <s v="2025-02-28 08:15:51"/>
    <s v="2024-11-13"/>
    <s v="2024-12-04"/>
    <s v="2024-12-13"/>
    <s v="2024-12-17"/>
    <s v="2024-12-27"/>
    <x v="1"/>
    <s v="Cali"/>
    <s v="PLITE14"/>
    <x v="100"/>
    <s v="LONA DICKSON GRIS FONDO ENTERO REF:6088"/>
    <x v="3"/>
    <n v="1"/>
    <x v="11"/>
    <x v="0"/>
    <x v="2"/>
    <n v="7906798"/>
    <x v="0"/>
    <x v="4"/>
    <x v="6"/>
    <x v="10"/>
  </r>
  <r>
    <x v="981"/>
    <x v="680"/>
    <s v="MUEBLES CC CUBRIMIENTOS"/>
    <x v="0"/>
    <m/>
    <s v="2024-10-03"/>
    <s v="2024-11-02"/>
    <s v="2024-11-12 14:17:50"/>
    <s v="2024-12-03 16:51:18"/>
    <s v="2024-12-11 17:47:11"/>
    <s v="2024-12-27 10:42:08"/>
    <s v="2025-02-28 08:15:51"/>
    <s v="2024-11-13"/>
    <s v="2024-12-04"/>
    <s v="2024-12-13"/>
    <s v="2024-12-17"/>
    <s v="2024-12-27"/>
    <x v="1"/>
    <s v="Cali"/>
    <s v="PLT25"/>
    <x v="359"/>
    <m/>
    <x v="3"/>
    <n v="4"/>
    <x v="0"/>
    <x v="0"/>
    <x v="58"/>
    <n v="1619752"/>
    <x v="0"/>
    <x v="0"/>
    <x v="0"/>
    <x v="10"/>
  </r>
  <r>
    <x v="981"/>
    <x v="680"/>
    <s v="MUEBLES CC CUBRIMIENTOS"/>
    <x v="0"/>
    <m/>
    <s v="2024-10-03"/>
    <s v="2024-11-02"/>
    <s v="2024-11-12 14:17:50"/>
    <s v="2024-12-03 16:51:18"/>
    <s v="2024-12-11 17:47:11"/>
    <s v="2024-12-27 10:42:08"/>
    <s v="2025-02-28 08:15:51"/>
    <s v="2024-11-13"/>
    <s v="2024-12-04"/>
    <s v="2024-12-13"/>
    <s v="2024-12-17"/>
    <s v="2024-12-27"/>
    <x v="1"/>
    <s v="Cali"/>
    <s v="PLT52"/>
    <x v="793"/>
    <m/>
    <x v="3"/>
    <n v="4"/>
    <x v="0"/>
    <x v="0"/>
    <x v="0"/>
    <n v="2014000"/>
    <x v="0"/>
    <x v="0"/>
    <x v="0"/>
    <x v="10"/>
  </r>
  <r>
    <x v="982"/>
    <x v="680"/>
    <s v="MUEBLES CC CUBRIMIENTOS"/>
    <x v="0"/>
    <m/>
    <s v="2024-10-03"/>
    <s v="2024-10-04"/>
    <s v="2024-10-08 12:34:14"/>
    <s v="0000-00-00 00:00:00"/>
    <s v="2024-11-08 14:11:51"/>
    <s v="2024-11-08 14:11:59"/>
    <s v="2024-11-19 15:59:15"/>
    <s v="2024-10-08"/>
    <s v="2024-10-08"/>
    <s v="2024-10-30"/>
    <s v="2024-11-01"/>
    <s v="2024-11-05"/>
    <x v="3"/>
    <s v="Cali"/>
    <s v="15476"/>
    <x v="343"/>
    <m/>
    <x v="4"/>
    <n v="1"/>
    <x v="0"/>
    <x v="0"/>
    <x v="0"/>
    <n v="1383800"/>
    <x v="0"/>
    <x v="2"/>
    <x v="0"/>
    <x v="0"/>
  </r>
  <r>
    <x v="982"/>
    <x v="680"/>
    <s v="MUEBLES CC CUBRIMIENTOS"/>
    <x v="0"/>
    <m/>
    <s v="2024-10-03"/>
    <s v="2024-10-04"/>
    <s v="2024-10-08 12:34:14"/>
    <s v="0000-00-00 00:00:00"/>
    <s v="2024-11-08 14:11:51"/>
    <s v="2024-11-08 14:11:59"/>
    <s v="2024-11-19 15:59:15"/>
    <s v="2024-10-08"/>
    <s v="2024-10-08"/>
    <s v="2024-10-30"/>
    <s v="2024-11-01"/>
    <s v="2024-11-05"/>
    <x v="3"/>
    <s v="Cali"/>
    <s v="15478"/>
    <x v="213"/>
    <s v="PENDIENTE DEFINIR CLIENTE"/>
    <x v="4"/>
    <n v="1"/>
    <x v="0"/>
    <x v="0"/>
    <x v="0"/>
    <n v="4630896"/>
    <x v="0"/>
    <x v="2"/>
    <x v="0"/>
    <x v="0"/>
  </r>
  <r>
    <x v="982"/>
    <x v="680"/>
    <s v="MUEBLES CC CUBRIMIENTOS"/>
    <x v="0"/>
    <m/>
    <s v="2024-10-03"/>
    <s v="2024-10-04"/>
    <s v="2024-10-08 12:34:14"/>
    <s v="0000-00-00 00:00:00"/>
    <s v="2024-11-08 14:11:51"/>
    <s v="2024-11-08 14:11:59"/>
    <s v="2024-11-19 15:59:15"/>
    <s v="2024-10-08"/>
    <s v="2024-10-08"/>
    <s v="2024-10-30"/>
    <s v="2024-11-01"/>
    <s v="2024-11-05"/>
    <x v="3"/>
    <s v="Cali"/>
    <s v="8165"/>
    <x v="322"/>
    <m/>
    <x v="4"/>
    <n v="1"/>
    <x v="0"/>
    <x v="0"/>
    <x v="0"/>
    <n v="4197558"/>
    <x v="0"/>
    <x v="2"/>
    <x v="0"/>
    <x v="0"/>
  </r>
  <r>
    <x v="982"/>
    <x v="680"/>
    <s v="MUEBLES CC CUBRIMIENTOS"/>
    <x v="0"/>
    <m/>
    <s v="2024-10-03"/>
    <s v="2024-10-04"/>
    <s v="2024-10-08 12:34:14"/>
    <s v="0000-00-00 00:00:00"/>
    <s v="2024-11-08 14:11:51"/>
    <s v="2024-11-08 14:11:59"/>
    <s v="2024-11-19 15:59:15"/>
    <s v="2024-10-08"/>
    <s v="2024-10-08"/>
    <s v="2024-10-30"/>
    <s v="2024-11-01"/>
    <s v="2024-11-05"/>
    <x v="3"/>
    <s v="Cali"/>
    <s v="8167"/>
    <x v="352"/>
    <s v="PENDIENTE DEFINIR CLIENTE"/>
    <x v="4"/>
    <n v="8"/>
    <x v="0"/>
    <x v="0"/>
    <x v="0"/>
    <n v="7622632"/>
    <x v="0"/>
    <x v="2"/>
    <x v="0"/>
    <x v="0"/>
  </r>
  <r>
    <x v="983"/>
    <x v="681"/>
    <s v="MUEBLES CC CUBRIMIENTOS"/>
    <x v="0"/>
    <m/>
    <s v="2023-09-25"/>
    <s v="2024-10-09"/>
    <s v="2024-10-09 16:13:58"/>
    <s v="0000-00-00 00:00:00"/>
    <s v="2024-10-23 07:38:34"/>
    <s v="2024-10-23 07:39:52"/>
    <s v="0000-00-00 00:00:00"/>
    <s v="2024-10-11"/>
    <s v="2024-10-11"/>
    <s v="2024-10-25"/>
    <s v="2024-11-12"/>
    <s v="2024-11-14"/>
    <x v="3"/>
    <s v="Cali"/>
    <s v="REP040"/>
    <x v="37"/>
    <m/>
    <x v="0"/>
    <n v="1"/>
    <x v="0"/>
    <x v="0"/>
    <x v="0"/>
    <n v="300000"/>
    <x v="0"/>
    <x v="0"/>
    <x v="0"/>
    <x v="0"/>
  </r>
  <r>
    <x v="984"/>
    <x v="156"/>
    <s v="CUBRIMIENTO"/>
    <x v="0"/>
    <m/>
    <s v="2024-10-03"/>
    <s v="2024-10-04"/>
    <s v="2024-10-04 15:39:42"/>
    <s v="2024-10-08 08:52:39"/>
    <s v="2024-10-11 10:01:21"/>
    <s v="2024-10-11 10:01:48"/>
    <s v="0000-00-00 00:00:00"/>
    <s v="2024-10-07"/>
    <s v="2024-10-09"/>
    <s v="2024-10-11"/>
    <s v="2024-10-15"/>
    <s v="2024-10-15"/>
    <x v="0"/>
    <s v="Toscany"/>
    <s v="SOMB0302**"/>
    <x v="259"/>
    <m/>
    <x v="8"/>
    <n v="1"/>
    <x v="42"/>
    <x v="0"/>
    <x v="17"/>
    <n v="2064600"/>
    <x v="0"/>
    <x v="14"/>
    <x v="0"/>
    <x v="0"/>
  </r>
  <r>
    <x v="985"/>
    <x v="402"/>
    <s v="CUBRIMIENTO"/>
    <x v="0"/>
    <m/>
    <s v="2024-10-03"/>
    <s v="2024-10-07"/>
    <s v="2024-10-07 16:05:43"/>
    <s v="2024-10-08 17:30:09"/>
    <s v="2024-10-10 08:16:57"/>
    <s v="2024-10-10 08:17:22"/>
    <s v="0000-00-00 00:00:00"/>
    <s v="2024-10-08"/>
    <s v="2024-10-10"/>
    <s v="2024-10-14"/>
    <s v="2024-10-16"/>
    <s v="2024-10-16"/>
    <x v="0"/>
    <s v="Toscany"/>
    <s v="SOMB0302**"/>
    <x v="259"/>
    <m/>
    <x v="8"/>
    <n v="1"/>
    <x v="8"/>
    <x v="0"/>
    <x v="19"/>
    <n v="1413600"/>
    <x v="0"/>
    <x v="14"/>
    <x v="0"/>
    <x v="0"/>
  </r>
  <r>
    <x v="986"/>
    <x v="682"/>
    <s v="CUBRIMIENTO"/>
    <x v="0"/>
    <m/>
    <s v="2024-09-20"/>
    <s v="2024-10-04"/>
    <s v="2024-10-07 11:33:05"/>
    <s v="2024-12-19 18:38:52"/>
    <s v="2024-12-27 09:09:04"/>
    <s v="2025-02-24 16:10:00"/>
    <s v="2025-03-22 11:44:39"/>
    <s v="2024-10-10"/>
    <s v="2024-12-22"/>
    <s v="2025-01-02"/>
    <s v="2025-01-09"/>
    <s v="2025-01-17"/>
    <x v="3"/>
    <s v="Cali"/>
    <s v="27249"/>
    <x v="64"/>
    <m/>
    <x v="0"/>
    <n v="2"/>
    <x v="0"/>
    <x v="0"/>
    <x v="0"/>
    <n v="367704"/>
    <x v="0"/>
    <x v="0"/>
    <x v="0"/>
    <x v="12"/>
  </r>
  <r>
    <x v="986"/>
    <x v="682"/>
    <s v="CUBRIMIENTO"/>
    <x v="0"/>
    <m/>
    <s v="2024-09-20"/>
    <s v="2024-10-04"/>
    <s v="2024-10-07 11:33:05"/>
    <s v="2024-12-19 18:38:52"/>
    <s v="2024-12-27 09:09:04"/>
    <s v="2025-02-24 16:10:00"/>
    <s v="2025-03-22 11:44:39"/>
    <s v="2024-10-10"/>
    <s v="2024-12-22"/>
    <s v="2025-01-02"/>
    <s v="2025-01-09"/>
    <s v="2025-01-17"/>
    <x v="3"/>
    <s v="Cali"/>
    <s v="6543"/>
    <x v="123"/>
    <m/>
    <x v="0"/>
    <n v="2"/>
    <x v="0"/>
    <x v="0"/>
    <x v="0"/>
    <n v="124800"/>
    <x v="0"/>
    <x v="0"/>
    <x v="0"/>
    <x v="12"/>
  </r>
  <r>
    <x v="986"/>
    <x v="682"/>
    <s v="CUBRIMIENTO"/>
    <x v="0"/>
    <m/>
    <s v="2024-09-20"/>
    <s v="2024-10-04"/>
    <s v="2024-10-07 11:33:05"/>
    <s v="2024-12-19 18:38:52"/>
    <s v="2024-12-27 09:09:04"/>
    <s v="2025-02-24 16:10:00"/>
    <s v="2025-03-22 11:44:39"/>
    <s v="2024-10-10"/>
    <s v="2024-12-22"/>
    <s v="2025-01-02"/>
    <s v="2025-01-09"/>
    <s v="2025-01-17"/>
    <x v="3"/>
    <s v="Cali"/>
    <s v="CUBT01"/>
    <x v="794"/>
    <s v="LONA DICKSON GRIS VETEADO (U406) 1.20M"/>
    <x v="3"/>
    <n v="1"/>
    <x v="206"/>
    <x v="0"/>
    <x v="45"/>
    <n v="713211"/>
    <x v="0"/>
    <x v="0"/>
    <x v="0"/>
    <x v="12"/>
  </r>
  <r>
    <x v="986"/>
    <x v="682"/>
    <s v="CUBRIMIENTO"/>
    <x v="0"/>
    <m/>
    <s v="2024-09-20"/>
    <s v="2024-10-04"/>
    <s v="2024-10-07 11:33:05"/>
    <s v="2024-12-19 18:38:52"/>
    <s v="2024-12-27 09:09:04"/>
    <s v="2025-02-24 16:10:00"/>
    <s v="2025-03-22 11:44:39"/>
    <s v="2024-10-10"/>
    <s v="2024-12-22"/>
    <s v="2025-01-02"/>
    <s v="2025-01-09"/>
    <s v="2025-01-17"/>
    <x v="3"/>
    <s v="Cali"/>
    <s v="FLANCHE01"/>
    <x v="51"/>
    <m/>
    <x v="3"/>
    <n v="2"/>
    <x v="23"/>
    <x v="0"/>
    <x v="0"/>
    <n v="457484"/>
    <x v="0"/>
    <x v="0"/>
    <x v="0"/>
    <x v="12"/>
  </r>
  <r>
    <x v="986"/>
    <x v="682"/>
    <s v="CUBRIMIENTO"/>
    <x v="0"/>
    <m/>
    <s v="2024-09-20"/>
    <s v="2024-10-04"/>
    <s v="2024-10-07 11:33:05"/>
    <s v="2024-12-19 18:38:52"/>
    <s v="2024-12-27 09:09:04"/>
    <s v="2025-02-24 16:10:00"/>
    <s v="2025-03-22 11:44:39"/>
    <s v="2024-10-10"/>
    <s v="2024-12-22"/>
    <s v="2025-01-02"/>
    <s v="2025-01-09"/>
    <s v="2025-01-17"/>
    <x v="3"/>
    <s v="Cali"/>
    <s v="FLANCHE01"/>
    <x v="51"/>
    <m/>
    <x v="3"/>
    <n v="1"/>
    <x v="93"/>
    <x v="0"/>
    <x v="0"/>
    <n v="1143710"/>
    <x v="0"/>
    <x v="0"/>
    <x v="0"/>
    <x v="12"/>
  </r>
  <r>
    <x v="986"/>
    <x v="682"/>
    <s v="CUBRIMIENTO"/>
    <x v="0"/>
    <m/>
    <s v="2024-09-20"/>
    <s v="2024-10-04"/>
    <s v="2024-10-07 11:33:05"/>
    <s v="2024-12-19 18:38:52"/>
    <s v="2024-12-27 09:09:04"/>
    <s v="2025-02-24 16:10:00"/>
    <s v="2025-03-22 11:44:39"/>
    <s v="2024-10-10"/>
    <s v="2024-12-22"/>
    <s v="2025-01-02"/>
    <s v="2025-01-09"/>
    <s v="2025-01-17"/>
    <x v="3"/>
    <s v="Cali"/>
    <s v="PLITE14"/>
    <x v="100"/>
    <s v="LONA DICKSON GRIS VETEADO (U406) 1.20M"/>
    <x v="3"/>
    <n v="2"/>
    <x v="25"/>
    <x v="0"/>
    <x v="115"/>
    <n v="12145976"/>
    <x v="0"/>
    <x v="4"/>
    <x v="6"/>
    <x v="12"/>
  </r>
  <r>
    <x v="986"/>
    <x v="682"/>
    <s v="CUBRIMIENTO"/>
    <x v="0"/>
    <m/>
    <s v="2024-09-20"/>
    <s v="2024-10-04"/>
    <s v="2024-10-07 11:33:05"/>
    <s v="2024-12-19 18:38:52"/>
    <s v="2024-12-27 09:09:04"/>
    <s v="2025-02-24 16:10:00"/>
    <s v="2025-03-22 11:44:39"/>
    <s v="2024-10-10"/>
    <s v="2024-12-22"/>
    <s v="2025-01-02"/>
    <s v="2025-01-09"/>
    <s v="2025-01-17"/>
    <x v="3"/>
    <s v="Cali"/>
    <s v="PLT44"/>
    <x v="253"/>
    <m/>
    <x v="3"/>
    <n v="3"/>
    <x v="0"/>
    <x v="0"/>
    <x v="0"/>
    <n v="402618"/>
    <x v="0"/>
    <x v="0"/>
    <x v="0"/>
    <x v="12"/>
  </r>
  <r>
    <x v="986"/>
    <x v="682"/>
    <s v="CUBRIMIENTO"/>
    <x v="0"/>
    <m/>
    <s v="2024-09-20"/>
    <s v="2024-10-04"/>
    <s v="2024-10-07 11:33:05"/>
    <s v="2024-12-19 18:38:52"/>
    <s v="2024-12-27 09:09:04"/>
    <s v="2025-02-24 16:10:00"/>
    <s v="2025-03-22 11:44:39"/>
    <s v="2024-10-10"/>
    <s v="2024-12-22"/>
    <s v="2025-01-02"/>
    <s v="2025-01-09"/>
    <s v="2025-01-17"/>
    <x v="3"/>
    <s v="Cali"/>
    <s v="SPORTCAC02"/>
    <x v="346"/>
    <m/>
    <x v="3"/>
    <n v="3"/>
    <x v="76"/>
    <x v="21"/>
    <x v="0"/>
    <n v="4577436"/>
    <x v="0"/>
    <x v="0"/>
    <x v="0"/>
    <x v="12"/>
  </r>
  <r>
    <x v="987"/>
    <x v="683"/>
    <s v="MUEBLES CC CUBRIMIENTOS"/>
    <x v="0"/>
    <m/>
    <s v="2024-10-04"/>
    <s v="2024-10-21"/>
    <s v="2024-10-26 11:10:29"/>
    <s v="0000-00-00 00:00:00"/>
    <s v="2024-11-05 08:21:03"/>
    <s v="2024-11-05 08:21:11"/>
    <s v="0000-00-00 00:00:00"/>
    <s v="2024-10-23"/>
    <s v="2024-10-23"/>
    <s v="2024-11-06"/>
    <s v="2024-11-11"/>
    <s v="2024-11-11"/>
    <x v="3"/>
    <s v="Virtual"/>
    <s v="REP023"/>
    <x v="35"/>
    <m/>
    <x v="0"/>
    <n v="1"/>
    <x v="0"/>
    <x v="0"/>
    <x v="0"/>
    <n v="650000"/>
    <x v="0"/>
    <x v="0"/>
    <x v="0"/>
    <x v="3"/>
  </r>
  <r>
    <x v="988"/>
    <x v="281"/>
    <s v="MUEBLES"/>
    <x v="0"/>
    <m/>
    <s v="2024-10-04"/>
    <s v="2024-10-04"/>
    <s v="2024-10-08 09:55:55"/>
    <s v="0000-00-00 00:00:00"/>
    <s v="0000-00-00 00:00:00"/>
    <s v="2024-10-08 16:56:44"/>
    <s v="0000-00-00 00:00:00"/>
    <s v="2024-10-07"/>
    <s v="2024-10-07"/>
    <s v="2024-10-08"/>
    <s v="2024-10-14"/>
    <s v="2024-10-08"/>
    <x v="3"/>
    <s v="Bogota"/>
    <s v="100196"/>
    <x v="218"/>
    <m/>
    <x v="0"/>
    <n v="2"/>
    <x v="0"/>
    <x v="0"/>
    <x v="0"/>
    <n v="396000"/>
    <x v="0"/>
    <x v="0"/>
    <x v="0"/>
    <x v="0"/>
  </r>
  <r>
    <x v="989"/>
    <x v="684"/>
    <s v="CUBRIMIENTO"/>
    <x v="0"/>
    <m/>
    <s v="2024-10-04"/>
    <s v="2024-10-09"/>
    <s v="2024-10-11 08:24:36"/>
    <s v="0000-00-00 00:00:00"/>
    <s v="2024-10-15 00:46:57"/>
    <s v="2024-10-15 14:24:22"/>
    <s v="2024-10-31 13:18:29"/>
    <s v="2024-10-11"/>
    <s v="2024-10-11"/>
    <s v="2024-10-14"/>
    <s v="2024-10-16"/>
    <s v="2024-10-18"/>
    <x v="1"/>
    <s v="Medellin"/>
    <s v="SERV03"/>
    <x v="9"/>
    <m/>
    <x v="0"/>
    <n v="1"/>
    <x v="0"/>
    <x v="0"/>
    <x v="0"/>
    <n v="160000"/>
    <x v="0"/>
    <x v="1"/>
    <x v="1"/>
    <x v="0"/>
  </r>
  <r>
    <x v="989"/>
    <x v="684"/>
    <s v="CUBRIMIENTO"/>
    <x v="0"/>
    <m/>
    <s v="2024-10-04"/>
    <s v="2024-10-09"/>
    <s v="2024-10-11 08:24:36"/>
    <s v="0000-00-00 00:00:00"/>
    <s v="2024-10-15 00:46:57"/>
    <s v="2024-10-15 14:24:22"/>
    <s v="2024-10-31 13:18:29"/>
    <s v="2024-10-11"/>
    <s v="2024-10-11"/>
    <s v="2024-10-14"/>
    <s v="2024-10-16"/>
    <s v="2024-10-18"/>
    <x v="1"/>
    <s v="Medellin"/>
    <s v="SERVLAV01"/>
    <x v="173"/>
    <m/>
    <x v="0"/>
    <n v="1"/>
    <x v="0"/>
    <x v="0"/>
    <x v="0"/>
    <n v="585000"/>
    <x v="0"/>
    <x v="1"/>
    <x v="1"/>
    <x v="0"/>
  </r>
  <r>
    <x v="989"/>
    <x v="684"/>
    <s v="CUBRIMIENTO"/>
    <x v="0"/>
    <m/>
    <s v="2024-10-04"/>
    <s v="2024-10-09"/>
    <s v="2024-10-11 08:24:36"/>
    <s v="0000-00-00 00:00:00"/>
    <s v="2024-10-15 00:46:57"/>
    <s v="2024-10-15 14:24:22"/>
    <s v="2024-10-31 13:18:29"/>
    <s v="2024-10-11"/>
    <s v="2024-10-11"/>
    <s v="2024-10-14"/>
    <s v="2024-10-16"/>
    <s v="2024-10-18"/>
    <x v="1"/>
    <s v="Medellin"/>
    <s v="TRANSP06"/>
    <x v="59"/>
    <m/>
    <x v="0"/>
    <n v="1"/>
    <x v="0"/>
    <x v="0"/>
    <x v="0"/>
    <n v="160000"/>
    <x v="0"/>
    <x v="1"/>
    <x v="1"/>
    <x v="0"/>
  </r>
  <r>
    <x v="990"/>
    <x v="341"/>
    <s v="CUBRIMIENTO"/>
    <x v="0"/>
    <m/>
    <s v="2024-10-04"/>
    <s v="2024-10-04"/>
    <s v="2024-10-04 14:07:20"/>
    <s v="0000-00-00 00:00:00"/>
    <s v="2024-10-04 14:07:26"/>
    <s v="2024-10-07 07:49:55"/>
    <s v="0000-00-00 00:00:00"/>
    <s v="2024-10-07"/>
    <s v="2024-10-07"/>
    <s v="2024-10-09"/>
    <s v="2024-10-10"/>
    <s v="2024-10-10"/>
    <x v="0"/>
    <s v="Toscany"/>
    <s v="12569"/>
    <x v="367"/>
    <m/>
    <x v="0"/>
    <n v="30"/>
    <x v="0"/>
    <x v="0"/>
    <x v="0"/>
    <n v="1578000"/>
    <x v="0"/>
    <x v="0"/>
    <x v="0"/>
    <x v="0"/>
  </r>
  <r>
    <x v="991"/>
    <x v="116"/>
    <s v="CUBRIMIENTO"/>
    <x v="0"/>
    <m/>
    <s v="2024-10-04"/>
    <s v="2024-10-04"/>
    <s v="2024-10-04 14:05:42"/>
    <s v="0000-00-00 00:00:00"/>
    <s v="2024-10-04 14:06:40"/>
    <s v="2024-10-07 07:49:01"/>
    <s v="0000-00-00 00:00:00"/>
    <s v="2024-10-07"/>
    <s v="2024-10-07"/>
    <s v="2024-10-09"/>
    <s v="2024-10-10"/>
    <s v="2024-10-10"/>
    <x v="0"/>
    <s v="Toscany"/>
    <s v="39"/>
    <x v="460"/>
    <m/>
    <x v="0"/>
    <n v="2"/>
    <x v="0"/>
    <x v="0"/>
    <x v="0"/>
    <n v="105200"/>
    <x v="0"/>
    <x v="0"/>
    <x v="0"/>
    <x v="0"/>
  </r>
  <r>
    <x v="992"/>
    <x v="685"/>
    <s v="CUBRIMIENTO"/>
    <x v="0"/>
    <m/>
    <s v="2024-10-04"/>
    <s v="2024-10-22"/>
    <s v="2024-10-24 10:16:10"/>
    <s v="0000-00-00 00:00:00"/>
    <s v="2024-12-04 17:16:53"/>
    <s v="2024-12-04 17:17:01"/>
    <s v="2024-12-24 10:46:50"/>
    <s v="2024-10-25"/>
    <s v="2024-10-25"/>
    <s v="2024-11-08"/>
    <s v="2024-12-03"/>
    <s v="2024-12-08"/>
    <x v="3"/>
    <s v="Virtual"/>
    <s v="3151"/>
    <x v="57"/>
    <m/>
    <x v="0"/>
    <n v="35"/>
    <x v="0"/>
    <x v="0"/>
    <x v="0"/>
    <n v="2275000"/>
    <x v="0"/>
    <x v="0"/>
    <x v="0"/>
    <x v="3"/>
  </r>
  <r>
    <x v="992"/>
    <x v="685"/>
    <s v="CUBRIMIENTO"/>
    <x v="0"/>
    <m/>
    <s v="2024-10-04"/>
    <s v="2024-10-22"/>
    <s v="2024-10-24 10:16:10"/>
    <s v="0000-00-00 00:00:00"/>
    <s v="2024-12-04 17:16:53"/>
    <s v="2024-12-04 17:17:01"/>
    <s v="2024-12-24 10:46:50"/>
    <s v="2024-10-25"/>
    <s v="2024-10-25"/>
    <s v="2024-11-08"/>
    <s v="2024-12-03"/>
    <s v="2024-12-08"/>
    <x v="3"/>
    <s v="Virtual"/>
    <s v="REP035"/>
    <x v="45"/>
    <m/>
    <x v="0"/>
    <n v="1"/>
    <x v="0"/>
    <x v="0"/>
    <x v="0"/>
    <n v="850000"/>
    <x v="0"/>
    <x v="0"/>
    <x v="0"/>
    <x v="3"/>
  </r>
  <r>
    <x v="992"/>
    <x v="685"/>
    <s v="CUBRIMIENTO"/>
    <x v="0"/>
    <m/>
    <s v="2024-10-04"/>
    <s v="2024-10-22"/>
    <s v="2024-10-24 10:16:10"/>
    <s v="0000-00-00 00:00:00"/>
    <s v="2024-12-04 17:16:53"/>
    <s v="2024-12-04 17:17:01"/>
    <s v="2024-12-24 10:46:50"/>
    <s v="2024-10-25"/>
    <s v="2024-10-25"/>
    <s v="2024-11-08"/>
    <s v="2024-12-03"/>
    <s v="2024-12-08"/>
    <x v="3"/>
    <s v="Virtual"/>
    <s v="TRANSP01"/>
    <x v="102"/>
    <m/>
    <x v="0"/>
    <n v="1"/>
    <x v="0"/>
    <x v="0"/>
    <x v="0"/>
    <n v="220000"/>
    <x v="0"/>
    <x v="0"/>
    <x v="0"/>
    <x v="3"/>
  </r>
  <r>
    <x v="993"/>
    <x v="686"/>
    <s v="MUEBLES CC CUBRIMIENTOS"/>
    <x v="0"/>
    <m/>
    <s v="2024-10-04"/>
    <s v="2024-10-07"/>
    <s v="2024-10-07 11:56:52"/>
    <s v="0000-00-00 00:00:00"/>
    <s v="2024-10-08 09:12:15"/>
    <s v="2024-10-18 08:01:11"/>
    <s v="2024-10-24 14:36:10"/>
    <s v="2024-10-09"/>
    <s v="2024-10-09"/>
    <s v="2024-10-31"/>
    <s v="2024-11-04"/>
    <s v="2024-11-06"/>
    <x v="1"/>
    <s v="Virtual"/>
    <s v="10066"/>
    <x v="115"/>
    <m/>
    <x v="2"/>
    <n v="3"/>
    <x v="0"/>
    <x v="0"/>
    <x v="0"/>
    <n v="899520"/>
    <x v="0"/>
    <x v="0"/>
    <x v="0"/>
    <x v="0"/>
  </r>
  <r>
    <x v="994"/>
    <x v="687"/>
    <s v="MUEBLES"/>
    <x v="0"/>
    <m/>
    <s v="2024-10-04"/>
    <s v="2024-10-04"/>
    <s v="2024-10-08 12:09:10"/>
    <s v="0000-00-00 00:00:00"/>
    <s v="0000-00-00 00:00:00"/>
    <s v="2024-10-08 16:47:26"/>
    <s v="0000-00-00 00:00:00"/>
    <s v="2024-10-07"/>
    <s v="2024-10-07"/>
    <s v="2024-10-08"/>
    <s v="2024-10-10"/>
    <s v="2024-10-08"/>
    <x v="3"/>
    <s v="Bogota"/>
    <s v="100196"/>
    <x v="218"/>
    <m/>
    <x v="0"/>
    <n v="1"/>
    <x v="0"/>
    <x v="0"/>
    <x v="0"/>
    <n v="198000"/>
    <x v="0"/>
    <x v="0"/>
    <x v="0"/>
    <x v="0"/>
  </r>
  <r>
    <x v="995"/>
    <x v="688"/>
    <s v="MUEBLES CC CUBRIMIENTOS"/>
    <x v="0"/>
    <m/>
    <s v="2024-10-04"/>
    <s v="2024-10-22"/>
    <s v="2024-10-23 10:26:27"/>
    <s v="0000-00-00 00:00:00"/>
    <s v="2024-11-08 15:16:28"/>
    <s v="2024-11-08 17:18:19"/>
    <s v="2024-12-05 08:15:25"/>
    <s v="2024-10-23"/>
    <s v="2024-10-23"/>
    <s v="2024-11-19"/>
    <s v="2024-11-27"/>
    <s v="2024-12-05"/>
    <x v="1"/>
    <s v="Bogota"/>
    <s v="15537"/>
    <x v="85"/>
    <s v="PENDIENTE DEFINIR CLIENTE"/>
    <x v="0"/>
    <n v="1"/>
    <x v="0"/>
    <x v="0"/>
    <x v="0"/>
    <n v="11179241"/>
    <x v="0"/>
    <x v="0"/>
    <x v="0"/>
    <x v="3"/>
  </r>
  <r>
    <x v="996"/>
    <x v="689"/>
    <s v="MUEBLES CC CUBRIMIENTOS"/>
    <x v="0"/>
    <m/>
    <s v="2024-10-04"/>
    <s v="2024-10-11"/>
    <s v="2024-10-17 10:28:51"/>
    <s v="0000-00-00 00:00:00"/>
    <s v="2024-10-30 15:20:32"/>
    <s v="2024-10-30 15:20:41"/>
    <s v="0000-00-00 00:00:00"/>
    <s v="2024-10-15"/>
    <s v="2024-10-15"/>
    <s v="2024-10-29"/>
    <s v="2024-11-01"/>
    <s v="2024-11-01"/>
    <x v="3"/>
    <s v="Virtual"/>
    <s v="1176"/>
    <x v="780"/>
    <m/>
    <x v="0"/>
    <n v="7"/>
    <x v="0"/>
    <x v="0"/>
    <x v="0"/>
    <n v="16800"/>
    <x v="0"/>
    <x v="0"/>
    <x v="0"/>
    <x v="0"/>
  </r>
  <r>
    <x v="996"/>
    <x v="689"/>
    <s v="MUEBLES CC CUBRIMIENTOS"/>
    <x v="0"/>
    <m/>
    <s v="2024-10-04"/>
    <s v="2024-10-11"/>
    <s v="2024-10-17 10:28:51"/>
    <s v="0000-00-00 00:00:00"/>
    <s v="2024-10-30 15:20:32"/>
    <s v="2024-10-30 15:20:41"/>
    <s v="0000-00-00 00:00:00"/>
    <s v="2024-10-15"/>
    <s v="2024-10-15"/>
    <s v="2024-10-29"/>
    <s v="2024-11-01"/>
    <s v="2024-11-01"/>
    <x v="3"/>
    <s v="Virtual"/>
    <s v="630"/>
    <x v="781"/>
    <m/>
    <x v="0"/>
    <n v="7"/>
    <x v="0"/>
    <x v="0"/>
    <x v="0"/>
    <n v="65800"/>
    <x v="0"/>
    <x v="0"/>
    <x v="0"/>
    <x v="0"/>
  </r>
  <r>
    <x v="996"/>
    <x v="689"/>
    <s v="MUEBLES CC CUBRIMIENTOS"/>
    <x v="0"/>
    <m/>
    <s v="2024-10-04"/>
    <s v="2024-10-11"/>
    <s v="2024-10-17 10:28:51"/>
    <s v="0000-00-00 00:00:00"/>
    <s v="2024-10-30 15:20:32"/>
    <s v="2024-10-30 15:20:41"/>
    <s v="0000-00-00 00:00:00"/>
    <s v="2024-10-15"/>
    <s v="2024-10-15"/>
    <s v="2024-10-29"/>
    <s v="2024-11-01"/>
    <s v="2024-11-01"/>
    <x v="3"/>
    <s v="Virtual"/>
    <s v="REP023"/>
    <x v="35"/>
    <m/>
    <x v="0"/>
    <n v="1"/>
    <x v="0"/>
    <x v="0"/>
    <x v="0"/>
    <n v="350000"/>
    <x v="0"/>
    <x v="0"/>
    <x v="0"/>
    <x v="0"/>
  </r>
  <r>
    <x v="997"/>
    <x v="528"/>
    <s v="CUBRIMIENTO"/>
    <x v="0"/>
    <m/>
    <s v="2024-10-05"/>
    <s v="2024-10-11"/>
    <s v="2024-10-15 09:28:36"/>
    <s v="0000-00-00 00:00:00"/>
    <s v="2024-11-12 08:42:34"/>
    <s v="2024-11-12 08:42:44"/>
    <s v="2025-02-04 08:23:58"/>
    <s v="2024-10-16"/>
    <s v="2024-10-16"/>
    <s v="2024-11-12"/>
    <s v="2024-11-14"/>
    <s v="2024-11-20"/>
    <x v="1"/>
    <s v="Cali"/>
    <s v="10087"/>
    <x v="202"/>
    <m/>
    <x v="0"/>
    <n v="1"/>
    <x v="0"/>
    <x v="0"/>
    <x v="0"/>
    <n v="135000"/>
    <x v="0"/>
    <x v="0"/>
    <x v="0"/>
    <x v="3"/>
  </r>
  <r>
    <x v="997"/>
    <x v="528"/>
    <s v="CUBRIMIENTO"/>
    <x v="0"/>
    <m/>
    <s v="2024-10-05"/>
    <s v="2024-10-11"/>
    <s v="2024-10-15 09:28:36"/>
    <s v="0000-00-00 00:00:00"/>
    <s v="2024-11-12 08:42:34"/>
    <s v="2024-11-12 08:42:44"/>
    <s v="2025-02-04 08:23:58"/>
    <s v="2024-10-16"/>
    <s v="2024-10-16"/>
    <s v="2024-11-12"/>
    <s v="2024-11-14"/>
    <s v="2024-11-20"/>
    <x v="1"/>
    <s v="Cali"/>
    <s v="REP044"/>
    <x v="206"/>
    <m/>
    <x v="0"/>
    <n v="1"/>
    <x v="0"/>
    <x v="0"/>
    <x v="0"/>
    <n v="1080000"/>
    <x v="0"/>
    <x v="1"/>
    <x v="1"/>
    <x v="3"/>
  </r>
  <r>
    <x v="998"/>
    <x v="690"/>
    <s v="MUEBLES CC CUBRIMIENTOS"/>
    <x v="0"/>
    <m/>
    <s v="2024-10-07"/>
    <s v="2024-10-30"/>
    <s v="2024-10-31 11:07:37"/>
    <s v="0000-00-00 00:00:00"/>
    <s v="2024-11-16 09:47:22"/>
    <s v="2024-11-19 12:15:41"/>
    <s v="2024-12-16 14:44:51"/>
    <s v="2024-11-01"/>
    <s v="2024-11-01"/>
    <s v="2024-11-25"/>
    <s v="2024-11-27"/>
    <s v="2024-11-29"/>
    <x v="1"/>
    <s v="Cali"/>
    <s v="2473"/>
    <x v="637"/>
    <s v="LONA DICKSON ROJO CARMIN (U411)"/>
    <x v="0"/>
    <n v="1"/>
    <x v="0"/>
    <x v="0"/>
    <x v="0"/>
    <n v="876000"/>
    <x v="0"/>
    <x v="0"/>
    <x v="0"/>
    <x v="3"/>
  </r>
  <r>
    <x v="998"/>
    <x v="690"/>
    <s v="MUEBLES CC CUBRIMIENTOS"/>
    <x v="0"/>
    <m/>
    <s v="2024-10-07"/>
    <s v="2024-10-30"/>
    <s v="2024-10-31 11:07:37"/>
    <s v="0000-00-00 00:00:00"/>
    <s v="2024-11-16 09:47:22"/>
    <s v="2024-11-19 12:15:41"/>
    <s v="2024-12-16 14:44:51"/>
    <s v="2024-11-01"/>
    <s v="2024-11-01"/>
    <s v="2024-11-25"/>
    <s v="2024-11-27"/>
    <s v="2024-11-29"/>
    <x v="1"/>
    <s v="Cali"/>
    <s v="2475"/>
    <x v="302"/>
    <s v="LONA DICKSON ROJO CARMIN (U411)"/>
    <x v="0"/>
    <n v="2"/>
    <x v="0"/>
    <x v="0"/>
    <x v="0"/>
    <n v="2102400"/>
    <x v="0"/>
    <x v="0"/>
    <x v="0"/>
    <x v="3"/>
  </r>
  <r>
    <x v="999"/>
    <x v="690"/>
    <s v="CUBRIMIENTO"/>
    <x v="0"/>
    <m/>
    <s v="2024-10-07"/>
    <s v="2024-10-30"/>
    <s v="2024-10-31 15:42:58"/>
    <s v="2024-11-05 12:14:51"/>
    <s v="2024-11-19 12:16:00"/>
    <s v="2024-11-19 12:16:08"/>
    <s v="2024-12-16 14:46:24"/>
    <s v="2024-11-01"/>
    <s v="2024-11-06"/>
    <s v="2024-11-20"/>
    <s v="2024-11-21"/>
    <s v="2024-11-22"/>
    <x v="1"/>
    <s v="Cali"/>
    <s v="SOMB0101**"/>
    <x v="156"/>
    <s v="LONA DICKSON ROJO CARMIN (U411)"/>
    <x v="0"/>
    <n v="1"/>
    <x v="32"/>
    <x v="0"/>
    <x v="116"/>
    <n v="2328000"/>
    <x v="0"/>
    <x v="0"/>
    <x v="0"/>
    <x v="3"/>
  </r>
  <r>
    <x v="1000"/>
    <x v="78"/>
    <s v="CUBRIMIENTO"/>
    <x v="0"/>
    <m/>
    <s v="2024-10-07"/>
    <s v="2024-10-07"/>
    <s v="2024-10-08 10:19:27"/>
    <s v="0000-00-00 00:00:00"/>
    <s v="2024-10-08 10:19:32"/>
    <s v="2024-10-09 10:02:12"/>
    <s v="0000-00-00 00:00:00"/>
    <s v="2024-10-08"/>
    <s v="2024-10-08"/>
    <s v="2024-10-10"/>
    <s v="2024-10-11"/>
    <s v="2024-10-11"/>
    <x v="3"/>
    <s v="Toscany"/>
    <s v="11431"/>
    <x v="243"/>
    <m/>
    <x v="0"/>
    <n v="2"/>
    <x v="0"/>
    <x v="0"/>
    <x v="0"/>
    <n v="846000"/>
    <x v="0"/>
    <x v="0"/>
    <x v="0"/>
    <x v="0"/>
  </r>
  <r>
    <x v="1000"/>
    <x v="78"/>
    <s v="CUBRIMIENTO"/>
    <x v="0"/>
    <m/>
    <s v="2024-10-07"/>
    <s v="2024-10-07"/>
    <s v="2024-10-08 10:19:27"/>
    <s v="0000-00-00 00:00:00"/>
    <s v="2024-10-08 10:19:32"/>
    <s v="2024-10-09 10:02:12"/>
    <s v="0000-00-00 00:00:00"/>
    <s v="2024-10-08"/>
    <s v="2024-10-08"/>
    <s v="2024-10-10"/>
    <s v="2024-10-11"/>
    <s v="2024-10-11"/>
    <x v="3"/>
    <s v="Toscany"/>
    <s v="9897"/>
    <x v="588"/>
    <m/>
    <x v="0"/>
    <n v="2"/>
    <x v="0"/>
    <x v="0"/>
    <x v="0"/>
    <n v="52000"/>
    <x v="0"/>
    <x v="0"/>
    <x v="0"/>
    <x v="0"/>
  </r>
  <r>
    <x v="1000"/>
    <x v="78"/>
    <s v="CUBRIMIENTO"/>
    <x v="0"/>
    <m/>
    <s v="2024-10-07"/>
    <s v="2024-10-07"/>
    <s v="2024-10-08 10:19:27"/>
    <s v="0000-00-00 00:00:00"/>
    <s v="2024-10-08 10:19:32"/>
    <s v="2024-10-09 10:02:12"/>
    <s v="0000-00-00 00:00:00"/>
    <s v="2024-10-08"/>
    <s v="2024-10-08"/>
    <s v="2024-10-10"/>
    <s v="2024-10-11"/>
    <s v="2024-10-11"/>
    <x v="3"/>
    <s v="Toscany"/>
    <s v="ALUTT01"/>
    <x v="464"/>
    <m/>
    <x v="0"/>
    <n v="1"/>
    <x v="0"/>
    <x v="0"/>
    <x v="0"/>
    <n v="464000"/>
    <x v="0"/>
    <x v="0"/>
    <x v="0"/>
    <x v="0"/>
  </r>
  <r>
    <x v="1001"/>
    <x v="691"/>
    <s v="MUEBLES CC CUBRIMIENTOS"/>
    <x v="0"/>
    <m/>
    <s v="2024-10-07"/>
    <s v="2024-10-17"/>
    <s v="2024-10-19 13:36:06"/>
    <s v="0000-00-00 00:00:00"/>
    <s v="0000-00-00 00:00:00"/>
    <s v="2024-10-31 09:23:20"/>
    <s v="2024-11-14 12:05:03"/>
    <s v="2024-10-18"/>
    <s v="2024-10-18"/>
    <s v="2024-11-14"/>
    <s v="2024-11-18"/>
    <s v="2024-11-18"/>
    <x v="3"/>
    <s v="Bogota"/>
    <s v="15841"/>
    <x v="86"/>
    <m/>
    <x v="0"/>
    <n v="3"/>
    <x v="0"/>
    <x v="0"/>
    <x v="0"/>
    <n v="2460756"/>
    <x v="0"/>
    <x v="2"/>
    <x v="0"/>
    <x v="3"/>
  </r>
  <r>
    <x v="1001"/>
    <x v="691"/>
    <s v="MUEBLES CC CUBRIMIENTOS"/>
    <x v="0"/>
    <m/>
    <s v="2024-10-07"/>
    <s v="2024-10-17"/>
    <s v="2024-10-19 13:36:06"/>
    <s v="0000-00-00 00:00:00"/>
    <s v="0000-00-00 00:00:00"/>
    <s v="2024-10-31 09:23:20"/>
    <s v="2024-11-14 12:05:03"/>
    <s v="2024-10-18"/>
    <s v="2024-10-18"/>
    <s v="2024-11-14"/>
    <s v="2024-11-18"/>
    <s v="2024-11-18"/>
    <x v="3"/>
    <s v="Bogota"/>
    <s v="TRANSP12"/>
    <x v="118"/>
    <m/>
    <x v="0"/>
    <n v="1"/>
    <x v="0"/>
    <x v="0"/>
    <x v="0"/>
    <n v="450000"/>
    <x v="0"/>
    <x v="1"/>
    <x v="1"/>
    <x v="3"/>
  </r>
  <r>
    <x v="1002"/>
    <x v="460"/>
    <s v="CUBRIMIENTO"/>
    <x v="0"/>
    <m/>
    <s v="2024-10-07"/>
    <s v="2024-10-07"/>
    <s v="2024-10-07 16:24:27"/>
    <s v="0000-00-00 00:00:00"/>
    <s v="2024-10-07 16:24:38"/>
    <s v="2024-10-09 10:04:58"/>
    <s v="0000-00-00 00:00:00"/>
    <s v="2024-10-08"/>
    <s v="2024-10-08"/>
    <s v="2024-10-10"/>
    <s v="2024-10-11"/>
    <s v="2024-10-11"/>
    <x v="0"/>
    <s v="Toscany"/>
    <s v="11435"/>
    <x v="229"/>
    <m/>
    <x v="0"/>
    <n v="4"/>
    <x v="0"/>
    <x v="0"/>
    <x v="0"/>
    <n v="268908"/>
    <x v="0"/>
    <x v="0"/>
    <x v="0"/>
    <x v="0"/>
  </r>
  <r>
    <x v="1003"/>
    <x v="168"/>
    <s v="CUBRIMIENTO"/>
    <x v="0"/>
    <m/>
    <s v="2024-10-07"/>
    <s v="2024-10-07"/>
    <s v="2024-10-08 10:36:41"/>
    <s v="0000-00-00 00:00:00"/>
    <s v="2024-10-08 10:37:41"/>
    <s v="2024-10-09 10:04:07"/>
    <s v="0000-00-00 00:00:00"/>
    <s v="2024-10-08"/>
    <s v="2024-10-08"/>
    <s v="2024-10-10"/>
    <s v="2024-10-11"/>
    <s v="2024-10-11"/>
    <x v="0"/>
    <s v="Toscany"/>
    <s v="11435"/>
    <x v="229"/>
    <m/>
    <x v="0"/>
    <n v="1"/>
    <x v="0"/>
    <x v="0"/>
    <x v="0"/>
    <n v="67227"/>
    <x v="0"/>
    <x v="0"/>
    <x v="0"/>
    <x v="0"/>
  </r>
  <r>
    <x v="1003"/>
    <x v="168"/>
    <s v="CUBRIMIENTO"/>
    <x v="0"/>
    <m/>
    <s v="2024-10-07"/>
    <s v="2024-10-07"/>
    <s v="2024-10-08 10:36:41"/>
    <s v="0000-00-00 00:00:00"/>
    <s v="2024-10-08 10:37:41"/>
    <s v="2024-10-09 10:04:07"/>
    <s v="0000-00-00 00:00:00"/>
    <s v="2024-10-08"/>
    <s v="2024-10-08"/>
    <s v="2024-10-10"/>
    <s v="2024-10-11"/>
    <s v="2024-10-11"/>
    <x v="0"/>
    <s v="Toscany"/>
    <s v="6417"/>
    <x v="795"/>
    <m/>
    <x v="0"/>
    <n v="1"/>
    <x v="0"/>
    <x v="0"/>
    <x v="0"/>
    <n v="26000"/>
    <x v="0"/>
    <x v="0"/>
    <x v="0"/>
    <x v="0"/>
  </r>
  <r>
    <x v="1003"/>
    <x v="168"/>
    <s v="CUBRIMIENTO"/>
    <x v="0"/>
    <m/>
    <s v="2024-10-07"/>
    <s v="2024-10-07"/>
    <s v="2024-10-08 10:36:41"/>
    <s v="0000-00-00 00:00:00"/>
    <s v="2024-10-08 10:37:41"/>
    <s v="2024-10-09 10:04:07"/>
    <s v="0000-00-00 00:00:00"/>
    <s v="2024-10-08"/>
    <s v="2024-10-08"/>
    <s v="2024-10-10"/>
    <s v="2024-10-11"/>
    <s v="2024-10-11"/>
    <x v="0"/>
    <s v="Toscany"/>
    <s v="6418"/>
    <x v="510"/>
    <m/>
    <x v="0"/>
    <n v="1"/>
    <x v="0"/>
    <x v="0"/>
    <x v="0"/>
    <n v="26000"/>
    <x v="0"/>
    <x v="0"/>
    <x v="0"/>
    <x v="0"/>
  </r>
  <r>
    <x v="1003"/>
    <x v="168"/>
    <s v="CUBRIMIENTO"/>
    <x v="0"/>
    <m/>
    <s v="2024-10-07"/>
    <s v="2024-10-07"/>
    <s v="2024-10-08 10:36:41"/>
    <s v="0000-00-00 00:00:00"/>
    <s v="2024-10-08 10:37:41"/>
    <s v="2024-10-09 10:04:07"/>
    <s v="0000-00-00 00:00:00"/>
    <s v="2024-10-08"/>
    <s v="2024-10-08"/>
    <s v="2024-10-10"/>
    <s v="2024-10-11"/>
    <s v="2024-10-11"/>
    <x v="0"/>
    <s v="Toscany"/>
    <s v="6439"/>
    <x v="796"/>
    <m/>
    <x v="0"/>
    <n v="5.6"/>
    <x v="0"/>
    <x v="0"/>
    <x v="0"/>
    <n v="554400"/>
    <x v="0"/>
    <x v="0"/>
    <x v="0"/>
    <x v="0"/>
  </r>
  <r>
    <x v="1003"/>
    <x v="168"/>
    <s v="CUBRIMIENTO"/>
    <x v="0"/>
    <m/>
    <s v="2024-10-07"/>
    <s v="2024-10-07"/>
    <s v="2024-10-08 10:36:41"/>
    <s v="0000-00-00 00:00:00"/>
    <s v="2024-10-08 10:37:41"/>
    <s v="2024-10-09 10:04:07"/>
    <s v="0000-00-00 00:00:00"/>
    <s v="2024-10-08"/>
    <s v="2024-10-08"/>
    <s v="2024-10-10"/>
    <s v="2024-10-11"/>
    <s v="2024-10-11"/>
    <x v="0"/>
    <s v="Toscany"/>
    <s v="TUBSM07"/>
    <x v="511"/>
    <m/>
    <x v="0"/>
    <n v="1"/>
    <x v="0"/>
    <x v="0"/>
    <x v="0"/>
    <n v="394444"/>
    <x v="0"/>
    <x v="0"/>
    <x v="0"/>
    <x v="0"/>
  </r>
  <r>
    <x v="1004"/>
    <x v="692"/>
    <s v="MUEBLES CC CUBRIMIENTOS"/>
    <x v="0"/>
    <m/>
    <s v="2024-10-07"/>
    <s v="2024-10-09"/>
    <s v="2024-10-11 08:47:01"/>
    <s v="0000-00-00 00:00:00"/>
    <s v="2024-10-24 14:35:31"/>
    <s v="2024-10-28 08:16:59"/>
    <s v="2024-11-02 10:38:53"/>
    <s v="2024-10-11"/>
    <s v="2024-10-11"/>
    <s v="2024-11-04"/>
    <s v="2024-11-08"/>
    <s v="2024-11-12"/>
    <x v="1"/>
    <s v="Bogota"/>
    <s v="100263"/>
    <x v="706"/>
    <s v="LONA DICKSON CRUDO REF:6020"/>
    <x v="4"/>
    <n v="2"/>
    <x v="0"/>
    <x v="0"/>
    <x v="0"/>
    <n v="4162794"/>
    <x v="0"/>
    <x v="0"/>
    <x v="0"/>
    <x v="3"/>
  </r>
  <r>
    <x v="1004"/>
    <x v="692"/>
    <s v="MUEBLES CC CUBRIMIENTOS"/>
    <x v="0"/>
    <m/>
    <s v="2024-10-07"/>
    <s v="2024-10-09"/>
    <s v="2024-10-11 08:47:01"/>
    <s v="0000-00-00 00:00:00"/>
    <s v="2024-10-24 14:35:31"/>
    <s v="2024-10-28 08:16:59"/>
    <s v="2024-11-02 10:38:53"/>
    <s v="2024-10-11"/>
    <s v="2024-10-11"/>
    <s v="2024-11-04"/>
    <s v="2024-11-08"/>
    <s v="2024-11-12"/>
    <x v="1"/>
    <s v="Bogota"/>
    <s v="8165"/>
    <x v="322"/>
    <m/>
    <x v="2"/>
    <n v="1"/>
    <x v="0"/>
    <x v="0"/>
    <x v="0"/>
    <n v="4197558"/>
    <x v="0"/>
    <x v="2"/>
    <x v="0"/>
    <x v="3"/>
  </r>
  <r>
    <x v="1005"/>
    <x v="693"/>
    <s v="CUBRIMIENTO"/>
    <x v="0"/>
    <m/>
    <s v="2024-10-07"/>
    <s v="2024-10-07"/>
    <s v="2024-10-08 12:21:44"/>
    <s v="0000-00-00 00:00:00"/>
    <s v="2024-12-02 00:08:00"/>
    <s v="2024-12-02 16:39:50"/>
    <s v="2024-12-24 08:40:09"/>
    <s v="2024-10-09"/>
    <s v="2024-10-09"/>
    <s v="2024-10-14"/>
    <s v="2024-10-16"/>
    <s v="2024-10-18"/>
    <x v="1"/>
    <s v="Toscana"/>
    <s v="SILU01"/>
    <x v="478"/>
    <m/>
    <x v="0"/>
    <n v="33"/>
    <x v="57"/>
    <x v="0"/>
    <x v="0"/>
    <n v="0"/>
    <x v="0"/>
    <x v="0"/>
    <x v="0"/>
    <x v="0"/>
  </r>
  <r>
    <x v="1006"/>
    <x v="694"/>
    <s v="CUBRIMIENTO"/>
    <x v="0"/>
    <m/>
    <s v="2024-10-08"/>
    <s v="2024-11-21"/>
    <s v="2024-12-05 10:13:58"/>
    <s v="2025-03-05 12:13:42"/>
    <s v="2025-04-01 15:29:38"/>
    <s v="2025-04-09 07:37:37"/>
    <s v="2025-07-07 16:07:16"/>
    <s v="2024-12-05"/>
    <s v="2025-03-05"/>
    <s v="2025-04-01"/>
    <s v="2025-04-05"/>
    <s v="2025-05-10"/>
    <x v="1"/>
    <s v="Cali"/>
    <s v="CUBT03"/>
    <x v="66"/>
    <m/>
    <x v="3"/>
    <n v="2"/>
    <x v="69"/>
    <x v="0"/>
    <x v="2"/>
    <n v="4271264"/>
    <x v="0"/>
    <x v="0"/>
    <x v="0"/>
    <x v="2"/>
  </r>
  <r>
    <x v="1006"/>
    <x v="694"/>
    <s v="CUBRIMIENTO"/>
    <x v="0"/>
    <m/>
    <s v="2024-10-08"/>
    <s v="2024-11-21"/>
    <s v="2024-12-05 10:13:58"/>
    <s v="2025-03-05 12:13:42"/>
    <s v="2025-04-01 15:29:38"/>
    <s v="2025-04-09 07:37:37"/>
    <s v="2025-07-07 16:07:16"/>
    <s v="2024-12-05"/>
    <s v="2025-03-05"/>
    <s v="2025-04-01"/>
    <s v="2025-04-05"/>
    <s v="2025-05-10"/>
    <x v="1"/>
    <s v="Cali"/>
    <s v="FLANCHE01"/>
    <x v="51"/>
    <m/>
    <x v="3"/>
    <n v="2"/>
    <x v="87"/>
    <x v="0"/>
    <x v="0"/>
    <n v="1067462"/>
    <x v="0"/>
    <x v="0"/>
    <x v="0"/>
    <x v="2"/>
  </r>
  <r>
    <x v="1006"/>
    <x v="694"/>
    <s v="CUBRIMIENTO"/>
    <x v="0"/>
    <m/>
    <s v="2024-10-08"/>
    <s v="2024-11-21"/>
    <s v="2024-12-05 10:13:58"/>
    <s v="2025-03-05 12:13:42"/>
    <s v="2025-04-01 15:29:38"/>
    <s v="2025-04-09 07:37:37"/>
    <s v="2025-07-07 16:07:16"/>
    <s v="2024-12-05"/>
    <s v="2025-03-05"/>
    <s v="2025-04-01"/>
    <s v="2025-04-05"/>
    <s v="2025-05-10"/>
    <x v="1"/>
    <s v="Cali"/>
    <s v="FLANCHE01"/>
    <x v="51"/>
    <m/>
    <x v="3"/>
    <n v="1"/>
    <x v="209"/>
    <x v="0"/>
    <x v="0"/>
    <n v="533731"/>
    <x v="0"/>
    <x v="0"/>
    <x v="0"/>
    <x v="2"/>
  </r>
  <r>
    <x v="1006"/>
    <x v="694"/>
    <s v="CUBRIMIENTO"/>
    <x v="0"/>
    <m/>
    <s v="2024-10-08"/>
    <s v="2024-11-21"/>
    <s v="2024-12-05 10:13:58"/>
    <s v="2025-03-05 12:13:42"/>
    <s v="2025-04-01 15:29:38"/>
    <s v="2025-04-09 07:37:37"/>
    <s v="2025-07-07 16:07:16"/>
    <s v="2024-12-05"/>
    <s v="2025-03-05"/>
    <s v="2025-04-01"/>
    <s v="2025-04-05"/>
    <s v="2025-05-10"/>
    <x v="1"/>
    <s v="Cali"/>
    <s v="PLITE13"/>
    <x v="306"/>
    <s v="PENDIENTE DEFINIR CLIENTE"/>
    <x v="3"/>
    <n v="1"/>
    <x v="177"/>
    <x v="0"/>
    <x v="117"/>
    <n v="16279087"/>
    <x v="0"/>
    <x v="4"/>
    <x v="6"/>
    <x v="2"/>
  </r>
  <r>
    <x v="1006"/>
    <x v="694"/>
    <s v="CUBRIMIENTO"/>
    <x v="0"/>
    <m/>
    <s v="2024-10-08"/>
    <s v="2024-11-21"/>
    <s v="2024-12-05 10:13:58"/>
    <s v="2025-03-05 12:13:42"/>
    <s v="2025-04-01 15:29:38"/>
    <s v="2025-04-09 07:37:37"/>
    <s v="2025-07-07 16:07:16"/>
    <s v="2024-12-05"/>
    <s v="2025-03-05"/>
    <s v="2025-04-01"/>
    <s v="2025-04-05"/>
    <s v="2025-05-10"/>
    <x v="1"/>
    <s v="Cali"/>
    <s v="PLITE13"/>
    <x v="383"/>
    <s v="PENDIENTE DEFINIR CLIENTE"/>
    <x v="3"/>
    <n v="1"/>
    <x v="87"/>
    <x v="0"/>
    <x v="101"/>
    <n v="8523260"/>
    <x v="0"/>
    <x v="4"/>
    <x v="6"/>
    <x v="2"/>
  </r>
  <r>
    <x v="1006"/>
    <x v="694"/>
    <s v="CUBRIMIENTO"/>
    <x v="0"/>
    <m/>
    <s v="2024-10-08"/>
    <s v="2024-11-21"/>
    <s v="2024-12-05 10:13:58"/>
    <s v="2025-03-05 12:13:42"/>
    <s v="2025-04-01 15:29:38"/>
    <s v="2025-04-09 07:37:37"/>
    <s v="2025-07-07 16:07:16"/>
    <s v="2024-12-05"/>
    <s v="2025-03-05"/>
    <s v="2025-04-01"/>
    <s v="2025-04-05"/>
    <s v="2025-05-10"/>
    <x v="1"/>
    <s v="Cali"/>
    <s v="PLITE16"/>
    <x v="453"/>
    <s v="PENDIENTE DEFINIR CLIENTE"/>
    <x v="3"/>
    <n v="2"/>
    <x v="210"/>
    <x v="0"/>
    <x v="118"/>
    <n v="23394270"/>
    <x v="0"/>
    <x v="4"/>
    <x v="6"/>
    <x v="2"/>
  </r>
  <r>
    <x v="1006"/>
    <x v="694"/>
    <s v="CUBRIMIENTO"/>
    <x v="0"/>
    <m/>
    <s v="2024-10-08"/>
    <s v="2024-11-21"/>
    <s v="2024-12-05 10:13:58"/>
    <s v="2025-03-05 12:13:42"/>
    <s v="2025-04-01 15:29:38"/>
    <s v="2025-04-09 07:37:37"/>
    <s v="2025-07-07 16:07:16"/>
    <s v="2024-12-05"/>
    <s v="2025-03-05"/>
    <s v="2025-04-01"/>
    <s v="2025-04-05"/>
    <s v="2025-05-10"/>
    <x v="1"/>
    <s v="Cali"/>
    <s v="PLITE16"/>
    <x v="453"/>
    <s v="PENDIENTE DEFINIR CLIENTE"/>
    <x v="3"/>
    <n v="3"/>
    <x v="168"/>
    <x v="0"/>
    <x v="2"/>
    <n v="40981644"/>
    <x v="0"/>
    <x v="4"/>
    <x v="6"/>
    <x v="2"/>
  </r>
  <r>
    <x v="1006"/>
    <x v="694"/>
    <s v="CUBRIMIENTO"/>
    <x v="0"/>
    <m/>
    <s v="2024-10-08"/>
    <s v="2024-11-21"/>
    <s v="2024-12-05 10:13:58"/>
    <s v="2025-03-05 12:13:42"/>
    <s v="2025-04-01 15:29:38"/>
    <s v="2025-04-09 07:37:37"/>
    <s v="2025-07-07 16:07:16"/>
    <s v="2024-12-05"/>
    <s v="2025-03-05"/>
    <s v="2025-04-01"/>
    <s v="2025-04-05"/>
    <s v="2025-05-10"/>
    <x v="1"/>
    <s v="Cali"/>
    <s v="PLITE16"/>
    <x v="453"/>
    <s v="PENDIENTE DEFINIR CLIENTE"/>
    <x v="3"/>
    <n v="1"/>
    <x v="87"/>
    <x v="0"/>
    <x v="101"/>
    <n v="9556012"/>
    <x v="0"/>
    <x v="4"/>
    <x v="6"/>
    <x v="2"/>
  </r>
  <r>
    <x v="1006"/>
    <x v="694"/>
    <s v="CUBRIMIENTO"/>
    <x v="0"/>
    <m/>
    <s v="2024-10-08"/>
    <s v="2024-11-21"/>
    <s v="2024-12-05 10:13:58"/>
    <s v="2025-03-05 12:13:42"/>
    <s v="2025-04-01 15:29:38"/>
    <s v="2025-04-09 07:37:37"/>
    <s v="2025-07-07 16:07:16"/>
    <s v="2024-12-05"/>
    <s v="2025-03-05"/>
    <s v="2025-04-01"/>
    <s v="2025-04-05"/>
    <s v="2025-05-10"/>
    <x v="1"/>
    <s v="Cali"/>
    <s v="PLITE16"/>
    <x v="453"/>
    <s v="PENDIENTE DEFINIR CLIENTE"/>
    <x v="3"/>
    <n v="1"/>
    <x v="211"/>
    <x v="0"/>
    <x v="119"/>
    <n v="15709748"/>
    <x v="0"/>
    <x v="4"/>
    <x v="6"/>
    <x v="2"/>
  </r>
  <r>
    <x v="1006"/>
    <x v="694"/>
    <s v="CUBRIMIENTO"/>
    <x v="0"/>
    <m/>
    <s v="2024-10-08"/>
    <s v="2024-11-21"/>
    <s v="2024-12-05 10:13:58"/>
    <s v="2025-03-05 12:13:42"/>
    <s v="2025-04-01 15:29:38"/>
    <s v="2025-04-09 07:37:37"/>
    <s v="2025-07-07 16:07:16"/>
    <s v="2024-12-05"/>
    <s v="2025-03-05"/>
    <s v="2025-04-01"/>
    <s v="2025-04-05"/>
    <s v="2025-05-10"/>
    <x v="1"/>
    <s v="Cali"/>
    <s v="PLITE16"/>
    <x v="453"/>
    <s v="PENDIENTE DEFINIR CLIENTE"/>
    <x v="3"/>
    <n v="1"/>
    <x v="177"/>
    <x v="0"/>
    <x v="117"/>
    <n v="17456871"/>
    <x v="0"/>
    <x v="4"/>
    <x v="6"/>
    <x v="2"/>
  </r>
  <r>
    <x v="1006"/>
    <x v="694"/>
    <s v="CUBRIMIENTO"/>
    <x v="0"/>
    <m/>
    <s v="2024-10-08"/>
    <s v="2024-11-21"/>
    <s v="2024-12-05 10:13:58"/>
    <s v="2025-03-05 12:13:42"/>
    <s v="2025-04-01 15:29:38"/>
    <s v="2025-04-09 07:37:37"/>
    <s v="2025-07-07 16:07:16"/>
    <s v="2024-12-05"/>
    <s v="2025-03-05"/>
    <s v="2025-04-01"/>
    <s v="2025-04-05"/>
    <s v="2025-05-10"/>
    <x v="1"/>
    <s v="Cali"/>
    <s v="PLITE16"/>
    <x v="453"/>
    <s v="PENDIENTE DEFINIR CLIENTE"/>
    <x v="3"/>
    <n v="1"/>
    <x v="89"/>
    <x v="0"/>
    <x v="118"/>
    <n v="7636125"/>
    <x v="0"/>
    <x v="4"/>
    <x v="6"/>
    <x v="2"/>
  </r>
  <r>
    <x v="1007"/>
    <x v="695"/>
    <s v="CUBRIMIENTO"/>
    <x v="0"/>
    <m/>
    <s v="2024-10-08"/>
    <s v="2024-10-08"/>
    <s v="2024-10-08 11:49:11"/>
    <s v="0000-00-00 00:00:00"/>
    <s v="2024-10-08 11:49:17"/>
    <s v="2024-10-11 07:25:46"/>
    <s v="0000-00-00 00:00:00"/>
    <s v="2024-10-09"/>
    <s v="2024-10-09"/>
    <s v="2024-10-11"/>
    <s v="2024-10-14"/>
    <s v="2024-10-14"/>
    <x v="0"/>
    <s v="Toscany"/>
    <s v="39"/>
    <x v="460"/>
    <m/>
    <x v="0"/>
    <n v="10.199999999999999"/>
    <x v="0"/>
    <x v="0"/>
    <x v="0"/>
    <n v="536520"/>
    <x v="0"/>
    <x v="0"/>
    <x v="0"/>
    <x v="0"/>
  </r>
  <r>
    <x v="1008"/>
    <x v="652"/>
    <s v="CUBRIMIENTO"/>
    <x v="0"/>
    <m/>
    <s v="2024-10-08"/>
    <s v="2024-10-09"/>
    <s v="2024-10-09 09:33:31"/>
    <s v="0000-00-00 00:00:00"/>
    <s v="2024-10-09 09:33:36"/>
    <s v="2025-04-02 17:25:15"/>
    <s v="0000-00-00 00:00:00"/>
    <s v="2024-10-10"/>
    <s v="2024-10-10"/>
    <s v="2024-10-11"/>
    <s v="2024-10-15"/>
    <s v="2024-10-15"/>
    <x v="3"/>
    <s v="Toscany"/>
    <s v="12788"/>
    <x v="586"/>
    <m/>
    <x v="0"/>
    <n v="1"/>
    <x v="0"/>
    <x v="0"/>
    <x v="0"/>
    <n v="152000"/>
    <x v="0"/>
    <x v="0"/>
    <x v="0"/>
    <x v="0"/>
  </r>
  <r>
    <x v="1009"/>
    <x v="696"/>
    <s v="CUBRIMIENTO"/>
    <x v="0"/>
    <m/>
    <s v="2024-10-08"/>
    <s v="2024-10-08"/>
    <s v="2024-10-09 10:35:03"/>
    <s v="0000-00-00 00:00:00"/>
    <s v="2024-10-09 10:35:09"/>
    <s v="2024-10-11 07:32:08"/>
    <s v="0000-00-00 00:00:00"/>
    <s v="2024-10-09"/>
    <s v="2024-10-09"/>
    <s v="2024-10-10"/>
    <s v="2024-10-11"/>
    <s v="2024-10-11"/>
    <x v="0"/>
    <s v="Toscany"/>
    <s v="27812"/>
    <x v="797"/>
    <m/>
    <x v="0"/>
    <n v="1"/>
    <x v="0"/>
    <x v="0"/>
    <x v="0"/>
    <n v="65000"/>
    <x v="0"/>
    <x v="0"/>
    <x v="0"/>
    <x v="0"/>
  </r>
  <r>
    <x v="1009"/>
    <x v="696"/>
    <s v="CUBRIMIENTO"/>
    <x v="0"/>
    <m/>
    <s v="2024-10-08"/>
    <s v="2024-10-08"/>
    <s v="2024-10-09 10:35:03"/>
    <s v="0000-00-00 00:00:00"/>
    <s v="2024-10-09 10:35:09"/>
    <s v="2024-10-11 07:32:08"/>
    <s v="0000-00-00 00:00:00"/>
    <s v="2024-10-09"/>
    <s v="2024-10-09"/>
    <s v="2024-10-10"/>
    <s v="2024-10-11"/>
    <s v="2024-10-11"/>
    <x v="0"/>
    <s v="Toscany"/>
    <s v="MTOS03"/>
    <x v="798"/>
    <m/>
    <x v="0"/>
    <n v="1"/>
    <x v="0"/>
    <x v="0"/>
    <x v="0"/>
    <n v="560000"/>
    <x v="0"/>
    <x v="0"/>
    <x v="0"/>
    <x v="0"/>
  </r>
  <r>
    <x v="1010"/>
    <x v="402"/>
    <s v="CUBRIMIENTO"/>
    <x v="0"/>
    <m/>
    <s v="2024-10-08"/>
    <s v="2024-10-08"/>
    <s v="2024-10-08 15:02:31"/>
    <s v="0000-00-00 00:00:00"/>
    <s v="2024-10-08 15:02:36"/>
    <s v="2024-10-10 08:16:41"/>
    <s v="0000-00-00 00:00:00"/>
    <s v="2024-10-09"/>
    <s v="2024-10-09"/>
    <s v="2024-10-11"/>
    <s v="2024-10-14"/>
    <s v="2024-10-14"/>
    <x v="0"/>
    <s v="Toscany"/>
    <s v="11442"/>
    <x v="531"/>
    <m/>
    <x v="0"/>
    <n v="2"/>
    <x v="0"/>
    <x v="0"/>
    <x v="0"/>
    <n v="112604"/>
    <x v="0"/>
    <x v="0"/>
    <x v="0"/>
    <x v="0"/>
  </r>
  <r>
    <x v="1011"/>
    <x v="692"/>
    <s v="MUEBLES CC CUBRIMIENTOS"/>
    <x v="0"/>
    <m/>
    <s v="2024-10-08"/>
    <s v="2024-10-09"/>
    <s v="2024-10-10 12:18:31"/>
    <s v="0000-00-00 00:00:00"/>
    <s v="2024-10-23 10:43:13"/>
    <s v="2024-10-23 10:43:20"/>
    <s v="2024-11-02 10:38:31"/>
    <s v="2024-10-11"/>
    <s v="2024-10-11"/>
    <s v="2024-11-04"/>
    <s v="2024-11-08"/>
    <s v="2024-11-12"/>
    <x v="3"/>
    <s v="Bogota"/>
    <s v="100245"/>
    <x v="236"/>
    <s v="LONA DICKSON AZUL VETEADO REF:U391"/>
    <x v="4"/>
    <n v="1"/>
    <x v="0"/>
    <x v="0"/>
    <x v="0"/>
    <n v="3997335"/>
    <x v="0"/>
    <x v="2"/>
    <x v="0"/>
    <x v="3"/>
  </r>
  <r>
    <x v="1011"/>
    <x v="692"/>
    <s v="MUEBLES CC CUBRIMIENTOS"/>
    <x v="0"/>
    <m/>
    <s v="2024-10-08"/>
    <s v="2024-10-09"/>
    <s v="2024-10-10 12:18:31"/>
    <s v="0000-00-00 00:00:00"/>
    <s v="2024-10-23 10:43:13"/>
    <s v="2024-10-23 10:43:20"/>
    <s v="2024-11-02 10:38:31"/>
    <s v="2024-10-11"/>
    <s v="2024-10-11"/>
    <s v="2024-11-04"/>
    <s v="2024-11-08"/>
    <s v="2024-11-12"/>
    <x v="3"/>
    <s v="Bogota"/>
    <s v="5443"/>
    <x v="165"/>
    <m/>
    <x v="4"/>
    <n v="1"/>
    <x v="0"/>
    <x v="0"/>
    <x v="0"/>
    <n v="1016151"/>
    <x v="0"/>
    <x v="2"/>
    <x v="0"/>
    <x v="3"/>
  </r>
  <r>
    <x v="1011"/>
    <x v="692"/>
    <s v="MUEBLES CC CUBRIMIENTOS"/>
    <x v="0"/>
    <m/>
    <s v="2024-10-08"/>
    <s v="2024-10-09"/>
    <s v="2024-10-10 12:18:31"/>
    <s v="0000-00-00 00:00:00"/>
    <s v="2024-10-23 10:43:13"/>
    <s v="2024-10-23 10:43:20"/>
    <s v="2024-11-02 10:38:31"/>
    <s v="2024-10-11"/>
    <s v="2024-10-11"/>
    <s v="2024-11-04"/>
    <s v="2024-11-08"/>
    <s v="2024-11-12"/>
    <x v="3"/>
    <s v="Bogota"/>
    <s v="5537"/>
    <x v="240"/>
    <s v="LONA DICKSON CHICAGO REF 7466"/>
    <x v="0"/>
    <n v="2"/>
    <x v="0"/>
    <x v="0"/>
    <x v="0"/>
    <n v="579802"/>
    <x v="0"/>
    <x v="12"/>
    <x v="0"/>
    <x v="3"/>
  </r>
  <r>
    <x v="1012"/>
    <x v="697"/>
    <s v="CUBRIMIENTO"/>
    <x v="0"/>
    <m/>
    <s v="2024-10-08"/>
    <s v="2024-10-17"/>
    <s v="2024-10-17 11:25:22"/>
    <s v="0000-00-00 00:00:00"/>
    <s v="2024-10-17 11:25:38"/>
    <s v="2024-10-18 10:13:22"/>
    <s v="0000-00-00 00:00:00"/>
    <s v="2024-10-18"/>
    <s v="2024-10-18"/>
    <s v="2024-10-21"/>
    <s v="2024-10-24"/>
    <s v="2024-10-24"/>
    <x v="0"/>
    <s v="Toscany"/>
    <s v="4948"/>
    <x v="799"/>
    <m/>
    <x v="0"/>
    <n v="2"/>
    <x v="0"/>
    <x v="0"/>
    <x v="0"/>
    <n v="201680"/>
    <x v="0"/>
    <x v="0"/>
    <x v="0"/>
    <x v="0"/>
  </r>
  <r>
    <x v="1012"/>
    <x v="697"/>
    <s v="CUBRIMIENTO"/>
    <x v="0"/>
    <m/>
    <s v="2024-10-08"/>
    <s v="2024-10-17"/>
    <s v="2024-10-17 11:25:22"/>
    <s v="0000-00-00 00:00:00"/>
    <s v="2024-10-17 11:25:38"/>
    <s v="2024-10-18 10:13:22"/>
    <s v="0000-00-00 00:00:00"/>
    <s v="2024-10-18"/>
    <s v="2024-10-18"/>
    <s v="2024-10-21"/>
    <s v="2024-10-24"/>
    <s v="2024-10-24"/>
    <x v="0"/>
    <s v="Toscany"/>
    <s v="9520"/>
    <x v="575"/>
    <m/>
    <x v="0"/>
    <n v="2"/>
    <x v="0"/>
    <x v="0"/>
    <x v="0"/>
    <n v="201680"/>
    <x v="0"/>
    <x v="0"/>
    <x v="0"/>
    <x v="0"/>
  </r>
  <r>
    <x v="1013"/>
    <x v="698"/>
    <s v="MUEBLES CC CUBRIMIENTOS"/>
    <x v="0"/>
    <m/>
    <s v="2024-10-08"/>
    <s v="2024-10-08"/>
    <s v="2024-10-09 16:06:58"/>
    <s v="0000-00-00 00:00:00"/>
    <s v="2024-10-15 00:38:31"/>
    <s v="2024-10-15 10:13:01"/>
    <s v="2024-12-16 14:47:32"/>
    <s v="2024-10-10"/>
    <s v="2024-10-10"/>
    <s v="2024-11-01"/>
    <s v="2024-11-05"/>
    <s v="2024-11-07"/>
    <x v="1"/>
    <s v="Cali"/>
    <s v="11456"/>
    <x v="320"/>
    <s v="Malla Batyline Gris"/>
    <x v="0"/>
    <n v="4"/>
    <x v="0"/>
    <x v="0"/>
    <x v="0"/>
    <n v="2829564"/>
    <x v="0"/>
    <x v="2"/>
    <x v="0"/>
    <x v="3"/>
  </r>
  <r>
    <x v="1014"/>
    <x v="699"/>
    <s v="MUEBLES CC CUBRIMIENTOS"/>
    <x v="0"/>
    <m/>
    <s v="2024-10-08"/>
    <s v="2024-10-09"/>
    <s v="2024-10-11 09:53:46"/>
    <s v="0000-00-00 00:00:00"/>
    <s v="2024-10-23 17:36:53"/>
    <s v="2024-10-23 17:37:06"/>
    <s v="2024-10-28 07:55:35"/>
    <s v="2024-10-11"/>
    <s v="2024-10-11"/>
    <s v="2024-11-04"/>
    <s v="2024-11-06"/>
    <s v="2024-11-08"/>
    <x v="3"/>
    <s v="Virtual"/>
    <s v="100231"/>
    <x v="79"/>
    <s v="LONA DICKSON GRIS FONDO ENTERO REF:6088"/>
    <x v="0"/>
    <n v="1"/>
    <x v="0"/>
    <x v="0"/>
    <x v="0"/>
    <n v="0"/>
    <x v="0"/>
    <x v="2"/>
    <x v="0"/>
    <x v="3"/>
  </r>
  <r>
    <x v="1015"/>
    <x v="700"/>
    <s v="CUBRIMIENTO"/>
    <x v="0"/>
    <m/>
    <s v="2022-08-04"/>
    <s v="2024-10-17"/>
    <s v="2024-10-17 17:23:21"/>
    <s v="0000-00-00 00:00:00"/>
    <s v="2024-10-22 14:18:57"/>
    <s v="2024-10-22 14:19:06"/>
    <s v="2024-11-14 12:01:06"/>
    <s v="2024-10-21"/>
    <s v="2024-10-21"/>
    <s v="2024-10-22"/>
    <s v="2024-10-24"/>
    <s v="2024-10-24"/>
    <x v="1"/>
    <s v="Bogota"/>
    <s v="SERVLAV02"/>
    <x v="603"/>
    <m/>
    <x v="0"/>
    <n v="7"/>
    <x v="0"/>
    <x v="0"/>
    <x v="0"/>
    <n v="2016000"/>
    <x v="0"/>
    <x v="1"/>
    <x v="1"/>
    <x v="0"/>
  </r>
  <r>
    <x v="1016"/>
    <x v="701"/>
    <s v="CUBRIMIENTO"/>
    <x v="0"/>
    <m/>
    <s v="2024-10-09"/>
    <s v="2024-10-09"/>
    <s v="2024-10-09 07:03:38"/>
    <s v="0000-00-00 00:00:00"/>
    <s v="2024-10-10 16:25:17"/>
    <s v="2024-10-22 07:35:17"/>
    <s v="0000-00-00 00:00:00"/>
    <s v="2024-10-11"/>
    <s v="2024-10-11"/>
    <s v="2024-10-15"/>
    <s v="2024-10-16"/>
    <s v="2024-10-16"/>
    <x v="0"/>
    <s v="Gerencia"/>
    <s v="3647"/>
    <x v="268"/>
    <m/>
    <x v="0"/>
    <n v="5"/>
    <x v="0"/>
    <x v="0"/>
    <x v="0"/>
    <n v="0"/>
    <x v="0"/>
    <x v="0"/>
    <x v="0"/>
    <x v="0"/>
  </r>
  <r>
    <x v="1017"/>
    <x v="702"/>
    <s v="CUBRIMIENTO"/>
    <x v="0"/>
    <m/>
    <s v="2024-10-10"/>
    <s v="2024-10-16"/>
    <s v="2024-10-17 11:10:52"/>
    <s v="0000-00-00 00:00:00"/>
    <s v="2024-10-21 17:00:43"/>
    <s v="2024-10-29 13:17:02"/>
    <s v="0000-00-00 00:00:00"/>
    <s v="2024-10-18"/>
    <s v="2024-10-18"/>
    <s v="2024-10-22"/>
    <s v="2024-10-30"/>
    <s v="2024-11-01"/>
    <x v="0"/>
    <s v="Bogota"/>
    <s v="100549"/>
    <x v="577"/>
    <m/>
    <x v="0"/>
    <n v="1"/>
    <x v="0"/>
    <x v="0"/>
    <x v="0"/>
    <n v="1820110"/>
    <x v="0"/>
    <x v="0"/>
    <x v="0"/>
    <x v="0"/>
  </r>
  <r>
    <x v="1017"/>
    <x v="702"/>
    <s v="CUBRIMIENTO"/>
    <x v="0"/>
    <m/>
    <s v="2024-10-10"/>
    <s v="2024-10-16"/>
    <s v="2024-10-17 11:10:52"/>
    <s v="0000-00-00 00:00:00"/>
    <s v="2024-10-21 17:00:43"/>
    <s v="2024-10-29 13:17:02"/>
    <s v="0000-00-00 00:00:00"/>
    <s v="2024-10-18"/>
    <s v="2024-10-18"/>
    <s v="2024-10-22"/>
    <s v="2024-10-30"/>
    <s v="2024-11-01"/>
    <x v="0"/>
    <s v="Bogota"/>
    <s v="101787"/>
    <x v="661"/>
    <m/>
    <x v="0"/>
    <n v="2"/>
    <x v="0"/>
    <x v="0"/>
    <x v="0"/>
    <n v="4000"/>
    <x v="0"/>
    <x v="0"/>
    <x v="0"/>
    <x v="0"/>
  </r>
  <r>
    <x v="1017"/>
    <x v="702"/>
    <s v="CUBRIMIENTO"/>
    <x v="0"/>
    <m/>
    <s v="2024-10-10"/>
    <s v="2024-10-16"/>
    <s v="2024-10-17 11:10:52"/>
    <s v="0000-00-00 00:00:00"/>
    <s v="2024-10-21 17:00:43"/>
    <s v="2024-10-29 13:17:02"/>
    <s v="0000-00-00 00:00:00"/>
    <s v="2024-10-18"/>
    <s v="2024-10-18"/>
    <s v="2024-10-22"/>
    <s v="2024-10-30"/>
    <s v="2024-11-01"/>
    <x v="0"/>
    <s v="Bogota"/>
    <s v="101788"/>
    <x v="662"/>
    <m/>
    <x v="0"/>
    <n v="2"/>
    <x v="0"/>
    <x v="0"/>
    <x v="0"/>
    <n v="4000"/>
    <x v="0"/>
    <x v="0"/>
    <x v="0"/>
    <x v="0"/>
  </r>
  <r>
    <x v="1017"/>
    <x v="702"/>
    <s v="CUBRIMIENTO"/>
    <x v="0"/>
    <m/>
    <s v="2024-10-10"/>
    <s v="2024-10-16"/>
    <s v="2024-10-17 11:10:52"/>
    <s v="0000-00-00 00:00:00"/>
    <s v="2024-10-21 17:00:43"/>
    <s v="2024-10-29 13:17:02"/>
    <s v="0000-00-00 00:00:00"/>
    <s v="2024-10-18"/>
    <s v="2024-10-18"/>
    <s v="2024-10-22"/>
    <s v="2024-10-30"/>
    <s v="2024-11-01"/>
    <x v="0"/>
    <s v="Bogota"/>
    <s v="284"/>
    <x v="800"/>
    <m/>
    <x v="0"/>
    <n v="6"/>
    <x v="0"/>
    <x v="0"/>
    <x v="0"/>
    <n v="114000"/>
    <x v="0"/>
    <x v="0"/>
    <x v="0"/>
    <x v="0"/>
  </r>
  <r>
    <x v="1017"/>
    <x v="702"/>
    <s v="CUBRIMIENTO"/>
    <x v="0"/>
    <m/>
    <s v="2024-10-10"/>
    <s v="2024-10-16"/>
    <s v="2024-10-17 11:10:52"/>
    <s v="0000-00-00 00:00:00"/>
    <s v="2024-10-21 17:00:43"/>
    <s v="2024-10-29 13:17:02"/>
    <s v="0000-00-00 00:00:00"/>
    <s v="2024-10-18"/>
    <s v="2024-10-18"/>
    <s v="2024-10-22"/>
    <s v="2024-10-30"/>
    <s v="2024-11-01"/>
    <x v="0"/>
    <s v="Bogota"/>
    <s v="SERVLAV04"/>
    <x v="58"/>
    <m/>
    <x v="0"/>
    <n v="1"/>
    <x v="0"/>
    <x v="0"/>
    <x v="0"/>
    <n v="1350000"/>
    <x v="0"/>
    <x v="1"/>
    <x v="1"/>
    <x v="0"/>
  </r>
  <r>
    <x v="1018"/>
    <x v="197"/>
    <s v="MUEBLES CC CUBRIMIENTOS"/>
    <x v="0"/>
    <m/>
    <s v="2024-10-09"/>
    <s v="2024-10-09"/>
    <s v="2024-10-09 15:31:42"/>
    <s v="0000-00-00 00:00:00"/>
    <s v="2024-10-09 15:31:49"/>
    <s v="2024-10-11 07:31:13"/>
    <s v="0000-00-00 00:00:00"/>
    <s v="2024-10-10"/>
    <s v="2024-10-10"/>
    <s v="2024-10-14"/>
    <s v="2024-10-15"/>
    <s v="2024-10-15"/>
    <x v="0"/>
    <s v="Toscany"/>
    <s v="36"/>
    <x v="247"/>
    <m/>
    <x v="0"/>
    <n v="200"/>
    <x v="0"/>
    <x v="0"/>
    <x v="0"/>
    <n v="10000000"/>
    <x v="0"/>
    <x v="0"/>
    <x v="0"/>
    <x v="0"/>
  </r>
  <r>
    <x v="1019"/>
    <x v="257"/>
    <s v="CUBRIMIENTO"/>
    <x v="0"/>
    <m/>
    <s v="2024-10-09"/>
    <s v="2024-10-09"/>
    <s v="2024-10-09 14:58:26"/>
    <s v="0000-00-00 00:00:00"/>
    <s v="2024-10-09 14:58:35"/>
    <s v="2024-10-11 07:33:55"/>
    <s v="0000-00-00 00:00:00"/>
    <s v="2024-10-10"/>
    <s v="2024-10-10"/>
    <s v="2024-10-14"/>
    <s v="2024-10-16"/>
    <s v="2024-10-16"/>
    <x v="0"/>
    <s v="Toscany"/>
    <s v="11369"/>
    <x v="789"/>
    <m/>
    <x v="0"/>
    <n v="10"/>
    <x v="0"/>
    <x v="0"/>
    <x v="0"/>
    <n v="13000"/>
    <x v="0"/>
    <x v="0"/>
    <x v="0"/>
    <x v="0"/>
  </r>
  <r>
    <x v="1019"/>
    <x v="257"/>
    <s v="CUBRIMIENTO"/>
    <x v="0"/>
    <m/>
    <s v="2024-10-09"/>
    <s v="2024-10-09"/>
    <s v="2024-10-09 14:58:26"/>
    <s v="0000-00-00 00:00:00"/>
    <s v="2024-10-09 14:58:35"/>
    <s v="2024-10-11 07:33:55"/>
    <s v="0000-00-00 00:00:00"/>
    <s v="2024-10-10"/>
    <s v="2024-10-10"/>
    <s v="2024-10-14"/>
    <s v="2024-10-16"/>
    <s v="2024-10-16"/>
    <x v="0"/>
    <s v="Toscany"/>
    <s v="11435"/>
    <x v="229"/>
    <m/>
    <x v="0"/>
    <n v="5"/>
    <x v="0"/>
    <x v="0"/>
    <x v="0"/>
    <n v="319500"/>
    <x v="0"/>
    <x v="0"/>
    <x v="0"/>
    <x v="0"/>
  </r>
  <r>
    <x v="1019"/>
    <x v="257"/>
    <s v="CUBRIMIENTO"/>
    <x v="0"/>
    <m/>
    <s v="2024-10-09"/>
    <s v="2024-10-09"/>
    <s v="2024-10-09 14:58:26"/>
    <s v="0000-00-00 00:00:00"/>
    <s v="2024-10-09 14:58:35"/>
    <s v="2024-10-11 07:33:55"/>
    <s v="0000-00-00 00:00:00"/>
    <s v="2024-10-10"/>
    <s v="2024-10-10"/>
    <s v="2024-10-14"/>
    <s v="2024-10-16"/>
    <s v="2024-10-16"/>
    <x v="0"/>
    <s v="Toscany"/>
    <s v="12871"/>
    <x v="790"/>
    <m/>
    <x v="0"/>
    <n v="10"/>
    <x v="0"/>
    <x v="0"/>
    <x v="0"/>
    <n v="4000"/>
    <x v="0"/>
    <x v="0"/>
    <x v="0"/>
    <x v="0"/>
  </r>
  <r>
    <x v="1019"/>
    <x v="257"/>
    <s v="CUBRIMIENTO"/>
    <x v="0"/>
    <m/>
    <s v="2024-10-09"/>
    <s v="2024-10-09"/>
    <s v="2024-10-09 14:58:26"/>
    <s v="0000-00-00 00:00:00"/>
    <s v="2024-10-09 14:58:35"/>
    <s v="2024-10-11 07:33:55"/>
    <s v="0000-00-00 00:00:00"/>
    <s v="2024-10-10"/>
    <s v="2024-10-10"/>
    <s v="2024-10-14"/>
    <s v="2024-10-16"/>
    <s v="2024-10-16"/>
    <x v="0"/>
    <s v="Toscany"/>
    <s v="29"/>
    <x v="280"/>
    <m/>
    <x v="0"/>
    <n v="12"/>
    <x v="0"/>
    <x v="0"/>
    <x v="0"/>
    <n v="631200"/>
    <x v="0"/>
    <x v="0"/>
    <x v="0"/>
    <x v="0"/>
  </r>
  <r>
    <x v="1020"/>
    <x v="703"/>
    <s v="MUEBLES CC CUBRIMIENTOS"/>
    <x v="0"/>
    <m/>
    <s v="2024-10-09"/>
    <s v="2025-01-22"/>
    <s v="2025-01-23 10:19:03"/>
    <s v="0000-00-00 00:00:00"/>
    <s v="2025-05-15 15:35:40"/>
    <s v="2025-05-16 17:42:29"/>
    <s v="2025-05-22 14:07:13"/>
    <s v="2025-01-24"/>
    <s v="2025-01-24"/>
    <s v="2025-05-16"/>
    <s v="2025-05-26"/>
    <s v="2025-05-28"/>
    <x v="1"/>
    <s v="Bogota"/>
    <s v="12742"/>
    <x v="294"/>
    <s v="LONA DICKSON TAUPE REF:7559"/>
    <x v="0"/>
    <n v="4"/>
    <x v="0"/>
    <x v="0"/>
    <x v="0"/>
    <n v="5386004"/>
    <x v="0"/>
    <x v="0"/>
    <x v="0"/>
    <x v="9"/>
  </r>
  <r>
    <x v="1020"/>
    <x v="703"/>
    <s v="MUEBLES CC CUBRIMIENTOS"/>
    <x v="0"/>
    <m/>
    <s v="2024-10-09"/>
    <s v="2025-01-22"/>
    <s v="2025-01-23 10:19:03"/>
    <s v="0000-00-00 00:00:00"/>
    <s v="2025-05-15 15:35:40"/>
    <s v="2025-05-16 17:42:29"/>
    <s v="2025-05-22 14:07:13"/>
    <s v="2025-01-24"/>
    <s v="2025-01-24"/>
    <s v="2025-05-16"/>
    <s v="2025-05-26"/>
    <s v="2025-05-28"/>
    <x v="1"/>
    <s v="Bogota"/>
    <s v="12742"/>
    <x v="294"/>
    <s v="LONA DICKSON GRIS FONDO ENTERO REF:6088"/>
    <x v="0"/>
    <n v="4"/>
    <x v="0"/>
    <x v="0"/>
    <x v="0"/>
    <n v="5386004"/>
    <x v="0"/>
    <x v="0"/>
    <x v="0"/>
    <x v="9"/>
  </r>
  <r>
    <x v="1020"/>
    <x v="703"/>
    <s v="MUEBLES CC CUBRIMIENTOS"/>
    <x v="0"/>
    <m/>
    <s v="2024-10-09"/>
    <s v="2025-01-22"/>
    <s v="2025-01-23 10:19:03"/>
    <s v="0000-00-00 00:00:00"/>
    <s v="2025-05-15 15:35:40"/>
    <s v="2025-05-16 17:42:29"/>
    <s v="2025-05-22 14:07:13"/>
    <s v="2025-01-24"/>
    <s v="2025-01-24"/>
    <s v="2025-05-16"/>
    <s v="2025-05-26"/>
    <s v="2025-05-28"/>
    <x v="1"/>
    <s v="Bogota"/>
    <s v="REP046"/>
    <x v="278"/>
    <m/>
    <x v="0"/>
    <n v="8"/>
    <x v="0"/>
    <x v="0"/>
    <x v="0"/>
    <n v="4000000"/>
    <x v="0"/>
    <x v="0"/>
    <x v="0"/>
    <x v="9"/>
  </r>
  <r>
    <x v="1020"/>
    <x v="703"/>
    <s v="MUEBLES CC CUBRIMIENTOS"/>
    <x v="0"/>
    <m/>
    <s v="2024-10-09"/>
    <s v="2025-01-22"/>
    <s v="2025-01-23 10:19:03"/>
    <s v="0000-00-00 00:00:00"/>
    <s v="2025-05-15 15:35:40"/>
    <s v="2025-05-16 17:42:29"/>
    <s v="2025-05-22 14:07:13"/>
    <s v="2025-01-24"/>
    <s v="2025-01-24"/>
    <s v="2025-05-16"/>
    <s v="2025-05-26"/>
    <s v="2025-05-28"/>
    <x v="1"/>
    <s v="Bogota"/>
    <s v="SERV08"/>
    <x v="2"/>
    <m/>
    <x v="0"/>
    <n v="1"/>
    <x v="0"/>
    <x v="0"/>
    <x v="0"/>
    <n v="500000"/>
    <x v="0"/>
    <x v="1"/>
    <x v="1"/>
    <x v="9"/>
  </r>
  <r>
    <x v="1020"/>
    <x v="703"/>
    <s v="MUEBLES CC CUBRIMIENTOS"/>
    <x v="0"/>
    <m/>
    <s v="2024-10-09"/>
    <s v="2025-01-22"/>
    <s v="2025-01-23 10:19:03"/>
    <s v="0000-00-00 00:00:00"/>
    <s v="2025-05-15 15:35:40"/>
    <s v="2025-05-16 17:42:29"/>
    <s v="2025-05-22 14:07:13"/>
    <s v="2025-01-24"/>
    <s v="2025-01-24"/>
    <s v="2025-05-16"/>
    <s v="2025-05-26"/>
    <s v="2025-05-28"/>
    <x v="1"/>
    <s v="Bogota"/>
    <s v="TRANSP07"/>
    <x v="47"/>
    <m/>
    <x v="0"/>
    <n v="1"/>
    <x v="0"/>
    <x v="0"/>
    <x v="0"/>
    <n v="1800000"/>
    <x v="0"/>
    <x v="0"/>
    <x v="0"/>
    <x v="9"/>
  </r>
  <r>
    <x v="1021"/>
    <x v="61"/>
    <s v="MUEBLES"/>
    <x v="0"/>
    <m/>
    <s v="2024-10-09"/>
    <s v="2024-10-11"/>
    <s v="2024-10-11 09:33:35"/>
    <s v="0000-00-00 00:00:00"/>
    <s v="0000-00-00 00:00:00"/>
    <s v="2024-10-24 13:07:22"/>
    <s v="2024-10-28 08:08:50"/>
    <s v="2024-10-14"/>
    <s v="2024-10-14"/>
    <s v="2024-10-28"/>
    <s v="2024-10-30"/>
    <s v="2024-10-29"/>
    <x v="3"/>
    <s v="Toscana"/>
    <s v="28278"/>
    <x v="801"/>
    <m/>
    <x v="0"/>
    <n v="1"/>
    <x v="0"/>
    <x v="0"/>
    <x v="0"/>
    <n v="0"/>
    <x v="0"/>
    <x v="0"/>
    <x v="0"/>
    <x v="0"/>
  </r>
  <r>
    <x v="1022"/>
    <x v="704"/>
    <s v="MUEBLES"/>
    <x v="0"/>
    <m/>
    <s v="2024-10-09"/>
    <s v="2024-10-09"/>
    <s v="2024-10-11 07:56:00"/>
    <s v="0000-00-00 00:00:00"/>
    <s v="0000-00-00 00:00:00"/>
    <s v="2024-10-11 10:22:49"/>
    <s v="0000-00-00 00:00:00"/>
    <s v="2024-10-10"/>
    <s v="2024-10-10"/>
    <s v="2024-10-11"/>
    <s v="2024-10-17"/>
    <s v="2024-10-24"/>
    <x v="7"/>
    <s v="Bogota"/>
    <s v="100196"/>
    <x v="218"/>
    <m/>
    <x v="0"/>
    <n v="1"/>
    <x v="0"/>
    <x v="0"/>
    <x v="0"/>
    <n v="198000"/>
    <x v="0"/>
    <x v="0"/>
    <x v="0"/>
    <x v="0"/>
  </r>
  <r>
    <x v="1023"/>
    <x v="221"/>
    <s v="CUBRIMIENTO"/>
    <x v="0"/>
    <m/>
    <s v="2024-10-09"/>
    <s v="2024-10-10"/>
    <s v="2024-10-10 15:34:01"/>
    <s v="0000-00-00 00:00:00"/>
    <s v="2024-10-10 15:34:25"/>
    <s v="2024-10-15 07:24:46"/>
    <s v="0000-00-00 00:00:00"/>
    <s v="2024-10-11"/>
    <s v="2024-10-11"/>
    <s v="2024-10-15"/>
    <s v="2024-10-16"/>
    <s v="2024-10-16"/>
    <x v="0"/>
    <s v="Toscany"/>
    <s v="5414"/>
    <x v="596"/>
    <m/>
    <x v="0"/>
    <n v="5"/>
    <x v="0"/>
    <x v="0"/>
    <x v="0"/>
    <n v="263000"/>
    <x v="0"/>
    <x v="0"/>
    <x v="0"/>
    <x v="0"/>
  </r>
  <r>
    <x v="1024"/>
    <x v="705"/>
    <s v="CUBRIMIENTO"/>
    <x v="0"/>
    <m/>
    <s v="2024-10-09"/>
    <s v="2024-10-09"/>
    <s v="2024-10-09 16:11:31"/>
    <s v="0000-00-00 00:00:00"/>
    <s v="2024-10-09 16:11:37"/>
    <s v="2024-10-11 07:35:31"/>
    <s v="0000-00-00 00:00:00"/>
    <s v="2024-10-10"/>
    <s v="2024-10-10"/>
    <s v="2024-10-14"/>
    <s v="2024-10-16"/>
    <s v="2024-10-16"/>
    <x v="0"/>
    <s v="Toscany"/>
    <s v="11369"/>
    <x v="789"/>
    <m/>
    <x v="0"/>
    <n v="8"/>
    <x v="0"/>
    <x v="0"/>
    <x v="0"/>
    <n v="10400"/>
    <x v="0"/>
    <x v="0"/>
    <x v="0"/>
    <x v="0"/>
  </r>
  <r>
    <x v="1024"/>
    <x v="705"/>
    <s v="CUBRIMIENTO"/>
    <x v="0"/>
    <m/>
    <s v="2024-10-09"/>
    <s v="2024-10-09"/>
    <s v="2024-10-09 16:11:31"/>
    <s v="0000-00-00 00:00:00"/>
    <s v="2024-10-09 16:11:37"/>
    <s v="2024-10-11 07:35:31"/>
    <s v="0000-00-00 00:00:00"/>
    <s v="2024-10-10"/>
    <s v="2024-10-10"/>
    <s v="2024-10-14"/>
    <s v="2024-10-16"/>
    <s v="2024-10-16"/>
    <x v="0"/>
    <s v="Toscany"/>
    <s v="11435"/>
    <x v="229"/>
    <m/>
    <x v="0"/>
    <n v="4"/>
    <x v="0"/>
    <x v="0"/>
    <x v="0"/>
    <n v="256000"/>
    <x v="0"/>
    <x v="0"/>
    <x v="0"/>
    <x v="0"/>
  </r>
  <r>
    <x v="1024"/>
    <x v="705"/>
    <s v="CUBRIMIENTO"/>
    <x v="0"/>
    <m/>
    <s v="2024-10-09"/>
    <s v="2024-10-09"/>
    <s v="2024-10-09 16:11:31"/>
    <s v="0000-00-00 00:00:00"/>
    <s v="2024-10-09 16:11:37"/>
    <s v="2024-10-11 07:35:31"/>
    <s v="0000-00-00 00:00:00"/>
    <s v="2024-10-10"/>
    <s v="2024-10-10"/>
    <s v="2024-10-14"/>
    <s v="2024-10-16"/>
    <s v="2024-10-16"/>
    <x v="0"/>
    <s v="Toscany"/>
    <s v="12871"/>
    <x v="790"/>
    <m/>
    <x v="0"/>
    <n v="8"/>
    <x v="0"/>
    <x v="0"/>
    <x v="0"/>
    <n v="3200"/>
    <x v="0"/>
    <x v="0"/>
    <x v="0"/>
    <x v="0"/>
  </r>
  <r>
    <x v="1025"/>
    <x v="399"/>
    <s v="CUBRIMIENTO"/>
    <x v="0"/>
    <m/>
    <s v="2024-08-06"/>
    <s v="2024-10-23"/>
    <s v="2024-10-24 10:33:47"/>
    <s v="2024-10-29 11:14:23"/>
    <s v="2024-11-07 07:25:54"/>
    <s v="2024-11-07 07:26:29"/>
    <s v="2024-12-11 13:08:36"/>
    <s v="2024-10-25"/>
    <s v="2024-10-31"/>
    <s v="2024-11-11"/>
    <s v="2024-11-26"/>
    <s v="2024-12-11"/>
    <x v="3"/>
    <s v="Barranquilla"/>
    <s v="27249"/>
    <x v="64"/>
    <m/>
    <x v="0"/>
    <n v="3"/>
    <x v="0"/>
    <x v="0"/>
    <x v="0"/>
    <n v="441246"/>
    <x v="0"/>
    <x v="0"/>
    <x v="0"/>
    <x v="3"/>
  </r>
  <r>
    <x v="1025"/>
    <x v="399"/>
    <s v="CUBRIMIENTO"/>
    <x v="0"/>
    <m/>
    <s v="2024-08-06"/>
    <s v="2024-10-23"/>
    <s v="2024-10-24 10:33:47"/>
    <s v="2024-10-29 11:14:23"/>
    <s v="2024-11-07 07:25:54"/>
    <s v="2024-11-07 07:26:29"/>
    <s v="2024-12-11 13:08:36"/>
    <s v="2024-10-25"/>
    <s v="2024-10-31"/>
    <s v="2024-11-11"/>
    <s v="2024-11-26"/>
    <s v="2024-12-11"/>
    <x v="3"/>
    <s v="Barranquilla"/>
    <s v="BANE11"/>
    <x v="802"/>
    <s v="WINCAP SERIE 40 NEGRO/CAFE OSCURO DN910"/>
    <x v="3"/>
    <n v="7"/>
    <x v="212"/>
    <x v="1"/>
    <x v="0"/>
    <n v="21503104"/>
    <x v="0"/>
    <x v="9"/>
    <x v="9"/>
    <x v="3"/>
  </r>
  <r>
    <x v="1025"/>
    <x v="399"/>
    <s v="CUBRIMIENTO"/>
    <x v="0"/>
    <m/>
    <s v="2024-08-06"/>
    <s v="2024-10-23"/>
    <s v="2024-10-24 10:33:47"/>
    <s v="2024-10-29 11:14:23"/>
    <s v="2024-11-07 07:25:54"/>
    <s v="2024-11-07 07:26:29"/>
    <s v="2024-12-11 13:08:36"/>
    <s v="2024-10-25"/>
    <s v="2024-10-31"/>
    <s v="2024-11-11"/>
    <s v="2024-11-26"/>
    <s v="2024-12-11"/>
    <x v="3"/>
    <s v="Barranquilla"/>
    <s v="BANE11"/>
    <x v="802"/>
    <s v="WINCAP SERIE 40 NEGRO/CAFE OSCURO DN910"/>
    <x v="3"/>
    <n v="1"/>
    <x v="69"/>
    <x v="1"/>
    <x v="0"/>
    <n v="3071872"/>
    <x v="0"/>
    <x v="9"/>
    <x v="9"/>
    <x v="3"/>
  </r>
  <r>
    <x v="1025"/>
    <x v="399"/>
    <s v="CUBRIMIENTO"/>
    <x v="0"/>
    <m/>
    <s v="2024-08-06"/>
    <s v="2024-10-23"/>
    <s v="2024-10-24 10:33:47"/>
    <s v="2024-10-29 11:14:23"/>
    <s v="2024-11-07 07:25:54"/>
    <s v="2024-11-07 07:26:29"/>
    <s v="2024-12-11 13:08:36"/>
    <s v="2024-10-25"/>
    <s v="2024-10-31"/>
    <s v="2024-11-11"/>
    <s v="2024-11-26"/>
    <s v="2024-12-11"/>
    <x v="3"/>
    <s v="Barranquilla"/>
    <s v="BANE11"/>
    <x v="802"/>
    <s v="WINCAP SERIE 40 NEGRO/CAFE OSCURO DN910"/>
    <x v="3"/>
    <n v="1"/>
    <x v="213"/>
    <x v="35"/>
    <x v="0"/>
    <n v="2260546"/>
    <x v="0"/>
    <x v="9"/>
    <x v="9"/>
    <x v="3"/>
  </r>
  <r>
    <x v="1025"/>
    <x v="399"/>
    <s v="CUBRIMIENTO"/>
    <x v="0"/>
    <m/>
    <s v="2024-08-06"/>
    <s v="2024-10-23"/>
    <s v="2024-10-24 10:33:47"/>
    <s v="2024-10-29 11:14:23"/>
    <s v="2024-11-07 07:25:54"/>
    <s v="2024-11-07 07:26:29"/>
    <s v="2024-12-11 13:08:36"/>
    <s v="2024-10-25"/>
    <s v="2024-10-31"/>
    <s v="2024-11-11"/>
    <s v="2024-11-26"/>
    <s v="2024-12-11"/>
    <x v="3"/>
    <s v="Barranquilla"/>
    <s v="PLT04"/>
    <x v="184"/>
    <m/>
    <x v="3"/>
    <n v="18"/>
    <x v="0"/>
    <x v="0"/>
    <x v="58"/>
    <n v="2986002"/>
    <x v="0"/>
    <x v="0"/>
    <x v="0"/>
    <x v="3"/>
  </r>
  <r>
    <x v="1025"/>
    <x v="399"/>
    <s v="CUBRIMIENTO"/>
    <x v="0"/>
    <m/>
    <s v="2024-08-06"/>
    <s v="2024-10-23"/>
    <s v="2024-10-24 10:33:47"/>
    <s v="2024-10-29 11:14:23"/>
    <s v="2024-11-07 07:25:54"/>
    <s v="2024-11-07 07:26:29"/>
    <s v="2024-12-11 13:08:36"/>
    <s v="2024-10-25"/>
    <s v="2024-10-31"/>
    <s v="2024-11-11"/>
    <s v="2024-11-26"/>
    <s v="2024-12-11"/>
    <x v="3"/>
    <s v="Barranquilla"/>
    <s v="PLT07"/>
    <x v="185"/>
    <m/>
    <x v="3"/>
    <n v="2"/>
    <x v="0"/>
    <x v="0"/>
    <x v="0"/>
    <n v="136604"/>
    <x v="0"/>
    <x v="0"/>
    <x v="0"/>
    <x v="3"/>
  </r>
  <r>
    <x v="1025"/>
    <x v="399"/>
    <s v="CUBRIMIENTO"/>
    <x v="0"/>
    <m/>
    <s v="2024-08-06"/>
    <s v="2024-10-23"/>
    <s v="2024-10-24 10:33:47"/>
    <s v="2024-10-29 11:14:23"/>
    <s v="2024-11-07 07:25:54"/>
    <s v="2024-11-07 07:26:29"/>
    <s v="2024-12-11 13:08:36"/>
    <s v="2024-10-25"/>
    <s v="2024-10-31"/>
    <s v="2024-11-11"/>
    <s v="2024-11-26"/>
    <s v="2024-12-11"/>
    <x v="3"/>
    <s v="Barranquilla"/>
    <s v="PUBL01"/>
    <x v="117"/>
    <m/>
    <x v="0"/>
    <n v="20"/>
    <x v="46"/>
    <x v="30"/>
    <x v="0"/>
    <n v="593780"/>
    <x v="0"/>
    <x v="0"/>
    <x v="0"/>
    <x v="3"/>
  </r>
  <r>
    <x v="1025"/>
    <x v="399"/>
    <s v="CUBRIMIENTO"/>
    <x v="0"/>
    <m/>
    <s v="2024-08-06"/>
    <s v="2024-10-23"/>
    <s v="2024-10-24 10:33:47"/>
    <s v="2024-10-29 11:14:23"/>
    <s v="2024-11-07 07:25:54"/>
    <s v="2024-11-07 07:26:29"/>
    <s v="2024-12-11 13:08:36"/>
    <s v="2024-10-25"/>
    <s v="2024-10-31"/>
    <s v="2024-11-11"/>
    <s v="2024-11-26"/>
    <s v="2024-12-11"/>
    <x v="3"/>
    <s v="Barranquilla"/>
    <s v="TRANSP05"/>
    <x v="198"/>
    <m/>
    <x v="0"/>
    <n v="1"/>
    <x v="0"/>
    <x v="0"/>
    <x v="0"/>
    <n v="1992760"/>
    <x v="0"/>
    <x v="1"/>
    <x v="1"/>
    <x v="3"/>
  </r>
  <r>
    <x v="1026"/>
    <x v="706"/>
    <s v="MUEBLES CC CUBRIMIENTOS"/>
    <x v="0"/>
    <m/>
    <s v="2024-10-09"/>
    <s v="2024-10-10"/>
    <s v="2024-10-11 09:59:11"/>
    <s v="2024-10-11 11:24:34"/>
    <s v="2024-10-11 11:37:39"/>
    <s v="2024-10-15 14:50:31"/>
    <s v="2024-10-22 14:39:23"/>
    <s v="2024-10-11"/>
    <s v="2024-10-22"/>
    <s v="2024-10-31"/>
    <s v="2024-11-04"/>
    <s v="2024-11-13"/>
    <x v="1"/>
    <s v="Virtual"/>
    <s v="27490"/>
    <x v="803"/>
    <m/>
    <x v="0"/>
    <n v="2"/>
    <x v="0"/>
    <x v="0"/>
    <x v="0"/>
    <n v="0"/>
    <x v="0"/>
    <x v="0"/>
    <x v="0"/>
    <x v="0"/>
  </r>
  <r>
    <x v="1027"/>
    <x v="707"/>
    <s v="CUBRIMIENTO"/>
    <x v="0"/>
    <m/>
    <s v="2024-10-10"/>
    <s v="2024-10-11"/>
    <s v="2024-10-21 12:07:42"/>
    <s v="2024-11-26 13:28:41"/>
    <s v="2024-12-08 15:53:13"/>
    <s v="2024-12-16 07:55:34"/>
    <s v="2025-01-17 16:51:36"/>
    <s v="2024-10-29"/>
    <s v="2024-11-05"/>
    <s v="2024-11-26"/>
    <s v="2024-11-28"/>
    <s v="2024-12-05"/>
    <x v="1"/>
    <s v="Virtual"/>
    <s v="PZCH022"/>
    <x v="562"/>
    <m/>
    <x v="0"/>
    <n v="2"/>
    <x v="0"/>
    <x v="0"/>
    <x v="0"/>
    <n v="958666"/>
    <x v="0"/>
    <x v="0"/>
    <x v="0"/>
    <x v="3"/>
  </r>
  <r>
    <x v="1027"/>
    <x v="707"/>
    <s v="CUBRIMIENTO"/>
    <x v="0"/>
    <m/>
    <s v="2024-10-10"/>
    <s v="2024-10-11"/>
    <s v="2024-10-21 12:07:42"/>
    <s v="2024-11-26 13:28:41"/>
    <s v="2024-12-08 15:53:13"/>
    <s v="2024-12-16 07:55:34"/>
    <s v="2025-01-17 16:51:36"/>
    <s v="2024-10-29"/>
    <s v="2024-11-05"/>
    <s v="2024-11-26"/>
    <s v="2024-11-28"/>
    <s v="2024-12-05"/>
    <x v="1"/>
    <s v="Virtual"/>
    <s v="PZCH023"/>
    <x v="804"/>
    <m/>
    <x v="0"/>
    <n v="2"/>
    <x v="0"/>
    <x v="0"/>
    <x v="0"/>
    <n v="701464"/>
    <x v="0"/>
    <x v="0"/>
    <x v="0"/>
    <x v="3"/>
  </r>
  <r>
    <x v="1027"/>
    <x v="707"/>
    <s v="CUBRIMIENTO"/>
    <x v="0"/>
    <m/>
    <s v="2024-10-10"/>
    <s v="2024-10-11"/>
    <s v="2024-10-21 12:07:42"/>
    <s v="2024-11-26 13:28:41"/>
    <s v="2024-12-08 15:53:13"/>
    <s v="2024-12-16 07:55:34"/>
    <s v="2025-01-17 16:51:36"/>
    <s v="2024-10-29"/>
    <s v="2024-11-05"/>
    <s v="2024-11-26"/>
    <s v="2024-11-28"/>
    <s v="2024-12-05"/>
    <x v="1"/>
    <s v="Virtual"/>
    <s v="SGLASS05"/>
    <x v="805"/>
    <m/>
    <x v="14"/>
    <n v="1"/>
    <x v="15"/>
    <x v="23"/>
    <x v="0"/>
    <n v="1155000"/>
    <x v="0"/>
    <x v="15"/>
    <x v="0"/>
    <x v="3"/>
  </r>
  <r>
    <x v="1027"/>
    <x v="707"/>
    <s v="CUBRIMIENTO"/>
    <x v="0"/>
    <m/>
    <s v="2024-10-10"/>
    <s v="2024-10-11"/>
    <s v="2024-10-21 12:07:42"/>
    <s v="2024-11-26 13:28:41"/>
    <s v="2024-12-08 15:53:13"/>
    <s v="2024-12-16 07:55:34"/>
    <s v="2025-01-17 16:51:36"/>
    <s v="2024-10-29"/>
    <s v="2024-11-05"/>
    <s v="2024-11-26"/>
    <s v="2024-11-28"/>
    <s v="2024-12-05"/>
    <x v="1"/>
    <s v="Virtual"/>
    <s v="SGLASS05"/>
    <x v="805"/>
    <m/>
    <x v="14"/>
    <n v="1"/>
    <x v="11"/>
    <x v="6"/>
    <x v="0"/>
    <n v="825000"/>
    <x v="0"/>
    <x v="15"/>
    <x v="0"/>
    <x v="3"/>
  </r>
  <r>
    <x v="1028"/>
    <x v="708"/>
    <s v="CUBRIMIENTO"/>
    <x v="0"/>
    <m/>
    <s v="2024-10-12"/>
    <s v="2024-10-21"/>
    <s v="2024-10-22 11:39:44"/>
    <s v="0000-00-00 00:00:00"/>
    <s v="2024-12-09 11:48:04"/>
    <s v="2024-12-16 11:28:10"/>
    <s v="0000-00-00 00:00:00"/>
    <s v="2024-10-23"/>
    <s v="2024-10-23"/>
    <s v="2024-11-16"/>
    <s v="2024-12-11"/>
    <s v="2024-12-19"/>
    <x v="3"/>
    <s v="Cali"/>
    <s v="REP035"/>
    <x v="45"/>
    <m/>
    <x v="0"/>
    <n v="1"/>
    <x v="0"/>
    <x v="0"/>
    <x v="0"/>
    <n v="1800000"/>
    <x v="0"/>
    <x v="0"/>
    <x v="0"/>
    <x v="3"/>
  </r>
  <r>
    <x v="1028"/>
    <x v="708"/>
    <s v="CUBRIMIENTO"/>
    <x v="0"/>
    <m/>
    <s v="2024-10-12"/>
    <s v="2024-10-21"/>
    <s v="2024-10-22 11:39:44"/>
    <s v="0000-00-00 00:00:00"/>
    <s v="2024-12-09 11:48:04"/>
    <s v="2024-12-16 11:28:10"/>
    <s v="0000-00-00 00:00:00"/>
    <s v="2024-10-23"/>
    <s v="2024-10-23"/>
    <s v="2024-11-16"/>
    <s v="2024-12-11"/>
    <s v="2024-12-19"/>
    <x v="3"/>
    <s v="Cali"/>
    <s v="SERVLAV05"/>
    <x v="186"/>
    <m/>
    <x v="0"/>
    <n v="1"/>
    <x v="0"/>
    <x v="0"/>
    <x v="0"/>
    <n v="400000"/>
    <x v="0"/>
    <x v="1"/>
    <x v="1"/>
    <x v="3"/>
  </r>
  <r>
    <x v="1029"/>
    <x v="709"/>
    <s v="MUEBLES CC CUBRIMIENTOS"/>
    <x v="0"/>
    <m/>
    <s v="2024-10-10"/>
    <s v="2024-10-22"/>
    <s v="2024-10-24 09:16:56"/>
    <s v="0000-00-00 00:00:00"/>
    <s v="2024-10-29 13:23:12"/>
    <s v="2024-10-29 13:23:25"/>
    <s v="2024-11-11 21:17:03"/>
    <s v="2024-10-24"/>
    <s v="2024-10-24"/>
    <s v="2024-11-15"/>
    <s v="2024-11-19"/>
    <s v="2024-11-21"/>
    <x v="1"/>
    <s v="Bogota"/>
    <s v="11458"/>
    <x v="565"/>
    <m/>
    <x v="0"/>
    <n v="2"/>
    <x v="0"/>
    <x v="0"/>
    <x v="0"/>
    <n v="2590172"/>
    <x v="0"/>
    <x v="2"/>
    <x v="0"/>
    <x v="3"/>
  </r>
  <r>
    <x v="1029"/>
    <x v="709"/>
    <s v="MUEBLES CC CUBRIMIENTOS"/>
    <x v="0"/>
    <m/>
    <s v="2024-10-10"/>
    <s v="2024-10-22"/>
    <s v="2024-10-24 09:16:56"/>
    <s v="0000-00-00 00:00:00"/>
    <s v="2024-10-29 13:23:12"/>
    <s v="2024-10-29 13:23:25"/>
    <s v="2024-11-11 21:17:03"/>
    <s v="2024-10-24"/>
    <s v="2024-10-24"/>
    <s v="2024-11-15"/>
    <s v="2024-11-19"/>
    <s v="2024-11-21"/>
    <x v="1"/>
    <s v="Bogota"/>
    <s v="5220"/>
    <x v="718"/>
    <s v="LONA DICKSON CRUDO REF:6020"/>
    <x v="0"/>
    <n v="2"/>
    <x v="0"/>
    <x v="0"/>
    <x v="0"/>
    <n v="3395268"/>
    <x v="0"/>
    <x v="0"/>
    <x v="0"/>
    <x v="3"/>
  </r>
  <r>
    <x v="1029"/>
    <x v="709"/>
    <s v="MUEBLES CC CUBRIMIENTOS"/>
    <x v="0"/>
    <m/>
    <s v="2024-10-10"/>
    <s v="2024-10-22"/>
    <s v="2024-10-24 09:16:56"/>
    <s v="0000-00-00 00:00:00"/>
    <s v="2024-10-29 13:23:12"/>
    <s v="2024-10-29 13:23:25"/>
    <s v="2024-11-11 21:17:03"/>
    <s v="2024-10-24"/>
    <s v="2024-10-24"/>
    <s v="2024-11-15"/>
    <s v="2024-11-19"/>
    <s v="2024-11-21"/>
    <x v="1"/>
    <s v="Bogota"/>
    <s v="5325"/>
    <x v="33"/>
    <m/>
    <x v="5"/>
    <n v="2"/>
    <x v="0"/>
    <x v="0"/>
    <x v="0"/>
    <n v="514572"/>
    <x v="0"/>
    <x v="0"/>
    <x v="0"/>
    <x v="3"/>
  </r>
  <r>
    <x v="1029"/>
    <x v="709"/>
    <s v="MUEBLES CC CUBRIMIENTOS"/>
    <x v="0"/>
    <m/>
    <s v="2024-10-10"/>
    <s v="2024-10-22"/>
    <s v="2024-10-24 09:16:56"/>
    <s v="0000-00-00 00:00:00"/>
    <s v="2024-10-29 13:23:12"/>
    <s v="2024-10-29 13:23:25"/>
    <s v="2024-11-11 21:17:03"/>
    <s v="2024-10-24"/>
    <s v="2024-10-24"/>
    <s v="2024-11-15"/>
    <s v="2024-11-19"/>
    <s v="2024-11-21"/>
    <x v="1"/>
    <s v="Bogota"/>
    <s v="TRANSP10"/>
    <x v="150"/>
    <m/>
    <x v="0"/>
    <n v="1"/>
    <x v="0"/>
    <x v="0"/>
    <x v="0"/>
    <n v="300000"/>
    <x v="0"/>
    <x v="1"/>
    <x v="1"/>
    <x v="3"/>
  </r>
  <r>
    <x v="1030"/>
    <x v="111"/>
    <s v="CUBRIMIENTO"/>
    <x v="0"/>
    <m/>
    <s v="2024-10-11"/>
    <s v="2024-10-11"/>
    <s v="2024-10-11 15:48:25"/>
    <s v="0000-00-00 00:00:00"/>
    <s v="2024-10-11 15:48:36"/>
    <s v="2024-10-16 07:14:17"/>
    <s v="0000-00-00 00:00:00"/>
    <s v="2024-10-14"/>
    <s v="2024-10-14"/>
    <s v="2024-10-16"/>
    <s v="2024-10-18"/>
    <s v="2024-10-18"/>
    <x v="0"/>
    <s v="Toscany"/>
    <s v="11369"/>
    <x v="789"/>
    <m/>
    <x v="0"/>
    <n v="10"/>
    <x v="0"/>
    <x v="0"/>
    <x v="0"/>
    <n v="13000"/>
    <x v="0"/>
    <x v="0"/>
    <x v="0"/>
    <x v="0"/>
  </r>
  <r>
    <x v="1030"/>
    <x v="111"/>
    <s v="CUBRIMIENTO"/>
    <x v="0"/>
    <m/>
    <s v="2024-10-11"/>
    <s v="2024-10-11"/>
    <s v="2024-10-11 15:48:25"/>
    <s v="0000-00-00 00:00:00"/>
    <s v="2024-10-11 15:48:36"/>
    <s v="2024-10-16 07:14:17"/>
    <s v="0000-00-00 00:00:00"/>
    <s v="2024-10-14"/>
    <s v="2024-10-14"/>
    <s v="2024-10-16"/>
    <s v="2024-10-18"/>
    <s v="2024-10-18"/>
    <x v="0"/>
    <s v="Toscany"/>
    <s v="11435"/>
    <x v="229"/>
    <m/>
    <x v="0"/>
    <n v="5"/>
    <x v="0"/>
    <x v="0"/>
    <x v="0"/>
    <n v="319130"/>
    <x v="0"/>
    <x v="0"/>
    <x v="0"/>
    <x v="0"/>
  </r>
  <r>
    <x v="1030"/>
    <x v="111"/>
    <s v="CUBRIMIENTO"/>
    <x v="0"/>
    <m/>
    <s v="2024-10-11"/>
    <s v="2024-10-11"/>
    <s v="2024-10-11 15:48:25"/>
    <s v="0000-00-00 00:00:00"/>
    <s v="2024-10-11 15:48:36"/>
    <s v="2024-10-16 07:14:17"/>
    <s v="0000-00-00 00:00:00"/>
    <s v="2024-10-14"/>
    <s v="2024-10-14"/>
    <s v="2024-10-16"/>
    <s v="2024-10-18"/>
    <s v="2024-10-18"/>
    <x v="0"/>
    <s v="Toscany"/>
    <s v="12871"/>
    <x v="790"/>
    <m/>
    <x v="0"/>
    <n v="10"/>
    <x v="0"/>
    <x v="0"/>
    <x v="0"/>
    <n v="4000"/>
    <x v="0"/>
    <x v="0"/>
    <x v="0"/>
    <x v="0"/>
  </r>
  <r>
    <x v="1031"/>
    <x v="273"/>
    <s v="CUBRIMIENTO"/>
    <x v="0"/>
    <m/>
    <s v="2024-10-11"/>
    <s v="2024-10-11"/>
    <s v="2024-10-11 13:55:11"/>
    <s v="0000-00-00 00:00:00"/>
    <s v="2024-10-11 13:55:19"/>
    <s v="2024-10-15 07:37:15"/>
    <s v="0000-00-00 00:00:00"/>
    <s v="2024-10-14"/>
    <s v="2024-10-14"/>
    <s v="2024-10-16"/>
    <s v="2024-10-18"/>
    <s v="2024-10-18"/>
    <x v="0"/>
    <s v="Toscany"/>
    <s v="11369"/>
    <x v="789"/>
    <m/>
    <x v="0"/>
    <n v="2"/>
    <x v="0"/>
    <x v="0"/>
    <x v="0"/>
    <n v="2600"/>
    <x v="0"/>
    <x v="0"/>
    <x v="0"/>
    <x v="0"/>
  </r>
  <r>
    <x v="1031"/>
    <x v="273"/>
    <s v="CUBRIMIENTO"/>
    <x v="0"/>
    <m/>
    <s v="2024-10-11"/>
    <s v="2024-10-11"/>
    <s v="2024-10-11 13:55:11"/>
    <s v="0000-00-00 00:00:00"/>
    <s v="2024-10-11 13:55:19"/>
    <s v="2024-10-15 07:37:15"/>
    <s v="0000-00-00 00:00:00"/>
    <s v="2024-10-14"/>
    <s v="2024-10-14"/>
    <s v="2024-10-16"/>
    <s v="2024-10-18"/>
    <s v="2024-10-18"/>
    <x v="0"/>
    <s v="Toscany"/>
    <s v="11435"/>
    <x v="229"/>
    <m/>
    <x v="0"/>
    <n v="1"/>
    <x v="0"/>
    <x v="0"/>
    <x v="0"/>
    <n v="63826"/>
    <x v="0"/>
    <x v="0"/>
    <x v="0"/>
    <x v="0"/>
  </r>
  <r>
    <x v="1031"/>
    <x v="273"/>
    <s v="CUBRIMIENTO"/>
    <x v="0"/>
    <m/>
    <s v="2024-10-11"/>
    <s v="2024-10-11"/>
    <s v="2024-10-11 13:55:11"/>
    <s v="0000-00-00 00:00:00"/>
    <s v="2024-10-11 13:55:19"/>
    <s v="2024-10-15 07:37:15"/>
    <s v="0000-00-00 00:00:00"/>
    <s v="2024-10-14"/>
    <s v="2024-10-14"/>
    <s v="2024-10-16"/>
    <s v="2024-10-18"/>
    <s v="2024-10-18"/>
    <x v="0"/>
    <s v="Toscany"/>
    <s v="12871"/>
    <x v="790"/>
    <m/>
    <x v="0"/>
    <n v="2"/>
    <x v="0"/>
    <x v="0"/>
    <x v="0"/>
    <n v="800"/>
    <x v="0"/>
    <x v="0"/>
    <x v="0"/>
    <x v="0"/>
  </r>
  <r>
    <x v="1032"/>
    <x v="710"/>
    <s v="MUEBLES CC CUBRIMIENTOS"/>
    <x v="0"/>
    <m/>
    <s v="2024-10-11"/>
    <s v="2024-10-31"/>
    <s v="2024-11-01 08:26:23"/>
    <s v="0000-00-00 00:00:00"/>
    <s v="2024-11-08 17:31:29"/>
    <s v="2024-11-08 17:31:48"/>
    <s v="2024-11-29 11:02:27"/>
    <s v="2024-11-04"/>
    <s v="2024-11-04"/>
    <s v="2024-11-26"/>
    <s v="2024-11-28"/>
    <s v="2024-12-02"/>
    <x v="3"/>
    <s v="Cali"/>
    <s v="100196"/>
    <x v="218"/>
    <m/>
    <x v="0"/>
    <n v="1"/>
    <x v="0"/>
    <x v="0"/>
    <x v="0"/>
    <n v="169800"/>
    <x v="0"/>
    <x v="0"/>
    <x v="0"/>
    <x v="3"/>
  </r>
  <r>
    <x v="1032"/>
    <x v="710"/>
    <s v="MUEBLES CC CUBRIMIENTOS"/>
    <x v="0"/>
    <m/>
    <s v="2024-10-11"/>
    <s v="2024-10-31"/>
    <s v="2024-11-01 08:26:23"/>
    <s v="0000-00-00 00:00:00"/>
    <s v="2024-11-08 17:31:29"/>
    <s v="2024-11-08 17:31:48"/>
    <s v="2024-11-29 11:02:27"/>
    <s v="2024-11-04"/>
    <s v="2024-11-04"/>
    <s v="2024-11-26"/>
    <s v="2024-11-28"/>
    <s v="2024-12-02"/>
    <x v="3"/>
    <s v="Cali"/>
    <s v="100231"/>
    <x v="79"/>
    <s v="LONA DICKSON CRUDO REF:6020"/>
    <x v="0"/>
    <n v="2"/>
    <x v="0"/>
    <x v="0"/>
    <x v="0"/>
    <n v="4928706"/>
    <x v="0"/>
    <x v="2"/>
    <x v="0"/>
    <x v="3"/>
  </r>
  <r>
    <x v="1032"/>
    <x v="710"/>
    <s v="MUEBLES CC CUBRIMIENTOS"/>
    <x v="0"/>
    <m/>
    <s v="2024-10-11"/>
    <s v="2024-10-31"/>
    <s v="2024-11-01 08:26:23"/>
    <s v="0000-00-00 00:00:00"/>
    <s v="2024-11-08 17:31:29"/>
    <s v="2024-11-08 17:31:48"/>
    <s v="2024-11-29 11:02:27"/>
    <s v="2024-11-04"/>
    <s v="2024-11-04"/>
    <s v="2024-11-26"/>
    <s v="2024-11-28"/>
    <s v="2024-12-02"/>
    <x v="3"/>
    <s v="Cali"/>
    <s v="13672"/>
    <x v="46"/>
    <s v="FURNISCREEN BEIGE  2M EB4027W G8 625GR"/>
    <x v="0"/>
    <n v="2"/>
    <x v="0"/>
    <x v="0"/>
    <x v="0"/>
    <n v="2646012"/>
    <x v="0"/>
    <x v="2"/>
    <x v="0"/>
    <x v="3"/>
  </r>
  <r>
    <x v="1033"/>
    <x v="60"/>
    <s v="CUBRIMIENTO"/>
    <x v="0"/>
    <m/>
    <s v="2024-10-11"/>
    <s v="2024-10-23"/>
    <s v="2024-10-24 16:22:46"/>
    <s v="0000-00-00 00:00:00"/>
    <s v="2024-10-30 08:36:23"/>
    <s v="2024-10-30 08:37:48"/>
    <s v="2024-11-13 16:02:43"/>
    <s v="2024-10-25"/>
    <s v="2024-10-25"/>
    <s v="2024-10-28"/>
    <s v="2024-11-04"/>
    <s v="2024-11-18"/>
    <x v="3"/>
    <s v="Medellin"/>
    <s v="310"/>
    <x v="741"/>
    <m/>
    <x v="0"/>
    <n v="2"/>
    <x v="0"/>
    <x v="0"/>
    <x v="0"/>
    <n v="743432"/>
    <x v="0"/>
    <x v="0"/>
    <x v="0"/>
    <x v="0"/>
  </r>
  <r>
    <x v="1033"/>
    <x v="60"/>
    <s v="CUBRIMIENTO"/>
    <x v="0"/>
    <m/>
    <s v="2024-10-11"/>
    <s v="2024-10-23"/>
    <s v="2024-10-24 16:22:46"/>
    <s v="0000-00-00 00:00:00"/>
    <s v="2024-10-30 08:36:23"/>
    <s v="2024-10-30 08:37:48"/>
    <s v="2024-11-13 16:02:43"/>
    <s v="2024-10-25"/>
    <s v="2024-10-25"/>
    <s v="2024-10-28"/>
    <s v="2024-11-04"/>
    <s v="2024-11-18"/>
    <x v="3"/>
    <s v="Medellin"/>
    <s v="SERV03"/>
    <x v="9"/>
    <m/>
    <x v="0"/>
    <n v="1"/>
    <x v="0"/>
    <x v="0"/>
    <x v="0"/>
    <n v="450000"/>
    <x v="0"/>
    <x v="1"/>
    <x v="1"/>
    <x v="0"/>
  </r>
  <r>
    <x v="1033"/>
    <x v="60"/>
    <s v="CUBRIMIENTO"/>
    <x v="0"/>
    <m/>
    <s v="2024-10-11"/>
    <s v="2024-10-23"/>
    <s v="2024-10-24 16:22:46"/>
    <s v="0000-00-00 00:00:00"/>
    <s v="2024-10-30 08:36:23"/>
    <s v="2024-10-30 08:37:48"/>
    <s v="2024-11-13 16:02:43"/>
    <s v="2024-10-25"/>
    <s v="2024-10-25"/>
    <s v="2024-10-28"/>
    <s v="2024-11-04"/>
    <s v="2024-11-18"/>
    <x v="3"/>
    <s v="Medellin"/>
    <s v="SERVLAV05"/>
    <x v="186"/>
    <m/>
    <x v="0"/>
    <n v="1"/>
    <x v="0"/>
    <x v="0"/>
    <x v="0"/>
    <n v="1276800"/>
    <x v="0"/>
    <x v="1"/>
    <x v="1"/>
    <x v="0"/>
  </r>
  <r>
    <x v="1033"/>
    <x v="60"/>
    <s v="CUBRIMIENTO"/>
    <x v="0"/>
    <m/>
    <s v="2024-10-11"/>
    <s v="2024-10-23"/>
    <s v="2024-10-24 16:22:46"/>
    <s v="0000-00-00 00:00:00"/>
    <s v="2024-10-30 08:36:23"/>
    <s v="2024-10-30 08:37:48"/>
    <s v="2024-11-13 16:02:43"/>
    <s v="2024-10-25"/>
    <s v="2024-10-25"/>
    <s v="2024-10-28"/>
    <s v="2024-11-04"/>
    <s v="2024-11-18"/>
    <x v="3"/>
    <s v="Medellin"/>
    <s v="TRANSP06"/>
    <x v="59"/>
    <m/>
    <x v="0"/>
    <n v="1"/>
    <x v="0"/>
    <x v="0"/>
    <x v="0"/>
    <n v="160000"/>
    <x v="0"/>
    <x v="1"/>
    <x v="1"/>
    <x v="0"/>
  </r>
  <r>
    <x v="1034"/>
    <x v="60"/>
    <s v="CUBRIMIENTO"/>
    <x v="0"/>
    <m/>
    <s v="2024-10-11"/>
    <s v="2024-10-23"/>
    <s v="2024-10-28 09:13:55"/>
    <s v="0000-00-00 00:00:00"/>
    <s v="2024-10-29 15:15:19"/>
    <s v="2024-10-29 17:30:07"/>
    <s v="2024-11-07 09:00:20"/>
    <s v="2024-10-25"/>
    <s v="2024-10-25"/>
    <s v="2024-10-28"/>
    <s v="2024-11-01"/>
    <s v="2024-11-18"/>
    <x v="3"/>
    <s v="Medellin"/>
    <s v="SERV03"/>
    <x v="9"/>
    <m/>
    <x v="0"/>
    <n v="1"/>
    <x v="0"/>
    <x v="0"/>
    <x v="0"/>
    <n v="200000"/>
    <x v="0"/>
    <x v="1"/>
    <x v="1"/>
    <x v="0"/>
  </r>
  <r>
    <x v="1034"/>
    <x v="60"/>
    <s v="CUBRIMIENTO"/>
    <x v="0"/>
    <m/>
    <s v="2024-10-11"/>
    <s v="2024-10-23"/>
    <s v="2024-10-28 09:13:55"/>
    <s v="0000-00-00 00:00:00"/>
    <s v="2024-10-29 15:15:19"/>
    <s v="2024-10-29 17:30:07"/>
    <s v="2024-11-07 09:00:20"/>
    <s v="2024-10-25"/>
    <s v="2024-10-25"/>
    <s v="2024-10-28"/>
    <s v="2024-11-01"/>
    <s v="2024-11-18"/>
    <x v="3"/>
    <s v="Medellin"/>
    <s v="SERVLAV04"/>
    <x v="58"/>
    <m/>
    <x v="0"/>
    <n v="1"/>
    <x v="0"/>
    <x v="0"/>
    <x v="0"/>
    <n v="1276800"/>
    <x v="0"/>
    <x v="1"/>
    <x v="1"/>
    <x v="0"/>
  </r>
  <r>
    <x v="1034"/>
    <x v="60"/>
    <s v="CUBRIMIENTO"/>
    <x v="0"/>
    <m/>
    <s v="2024-10-11"/>
    <s v="2024-10-23"/>
    <s v="2024-10-28 09:13:55"/>
    <s v="0000-00-00 00:00:00"/>
    <s v="2024-10-29 15:15:19"/>
    <s v="2024-10-29 17:30:07"/>
    <s v="2024-11-07 09:00:20"/>
    <s v="2024-10-25"/>
    <s v="2024-10-25"/>
    <s v="2024-10-28"/>
    <s v="2024-11-01"/>
    <s v="2024-11-18"/>
    <x v="3"/>
    <s v="Medellin"/>
    <s v="TRANSP06"/>
    <x v="59"/>
    <m/>
    <x v="0"/>
    <n v="1"/>
    <x v="0"/>
    <x v="0"/>
    <x v="0"/>
    <n v="240000"/>
    <x v="0"/>
    <x v="1"/>
    <x v="1"/>
    <x v="0"/>
  </r>
  <r>
    <x v="1035"/>
    <x v="297"/>
    <s v="CUBRIMIENTO"/>
    <x v="0"/>
    <m/>
    <s v="2024-10-11"/>
    <s v="2024-10-11"/>
    <s v="2024-10-17 14:12:17"/>
    <s v="0000-00-00 00:00:00"/>
    <s v="2024-10-17 14:12:25"/>
    <s v="2024-10-18 08:42:34"/>
    <s v="0000-00-00 00:00:00"/>
    <s v="2024-10-14"/>
    <s v="2024-10-14"/>
    <s v="2024-10-16"/>
    <s v="2024-10-17"/>
    <s v="2024-10-17"/>
    <x v="0"/>
    <s v="Toscany"/>
    <s v="55013"/>
    <x v="732"/>
    <m/>
    <x v="0"/>
    <n v="28"/>
    <x v="0"/>
    <x v="0"/>
    <x v="0"/>
    <n v="1472800"/>
    <x v="0"/>
    <x v="0"/>
    <x v="0"/>
    <x v="0"/>
  </r>
  <r>
    <x v="1036"/>
    <x v="498"/>
    <s v="MUEBLES CC CUBRIMIENTOS"/>
    <x v="0"/>
    <m/>
    <s v="2024-10-11"/>
    <s v="2024-10-16"/>
    <s v="2024-10-16 11:26:47"/>
    <s v="0000-00-00 00:00:00"/>
    <s v="2024-10-16 11:26:53"/>
    <s v="2025-04-02 17:26:42"/>
    <s v="0000-00-00 00:00:00"/>
    <s v="2024-10-17"/>
    <s v="2024-10-17"/>
    <s v="2024-10-21"/>
    <s v="2024-10-22"/>
    <s v="2024-10-22"/>
    <x v="0"/>
    <s v="Toscany"/>
    <s v="36"/>
    <x v="247"/>
    <m/>
    <x v="0"/>
    <n v="5"/>
    <x v="0"/>
    <x v="0"/>
    <x v="0"/>
    <n v="263000"/>
    <x v="0"/>
    <x v="0"/>
    <x v="0"/>
    <x v="0"/>
  </r>
  <r>
    <x v="1037"/>
    <x v="711"/>
    <s v="MUEBLES CC CUBRIMIENTOS"/>
    <x v="0"/>
    <m/>
    <s v="2024-10-12"/>
    <s v="2024-10-17"/>
    <s v="2024-10-22 14:22:15"/>
    <s v="0000-00-00 00:00:00"/>
    <s v="2024-10-31 15:11:49"/>
    <s v="2024-10-31 15:11:55"/>
    <s v="2024-12-17 11:31:40"/>
    <s v="2024-10-21"/>
    <s v="2024-10-21"/>
    <s v="2024-12-04"/>
    <s v="2024-12-12"/>
    <s v="2024-12-16"/>
    <x v="1"/>
    <s v="Barranquilla"/>
    <s v="11973"/>
    <x v="309"/>
    <m/>
    <x v="0"/>
    <n v="1"/>
    <x v="0"/>
    <x v="0"/>
    <x v="0"/>
    <n v="513186"/>
    <x v="0"/>
    <x v="2"/>
    <x v="0"/>
    <x v="10"/>
  </r>
  <r>
    <x v="1037"/>
    <x v="711"/>
    <s v="MUEBLES CC CUBRIMIENTOS"/>
    <x v="0"/>
    <m/>
    <s v="2024-10-12"/>
    <s v="2024-10-17"/>
    <s v="2024-10-22 14:22:15"/>
    <s v="0000-00-00 00:00:00"/>
    <s v="2024-10-31 15:11:49"/>
    <s v="2024-10-31 15:11:55"/>
    <s v="2024-12-17 11:31:40"/>
    <s v="2024-10-21"/>
    <s v="2024-10-21"/>
    <s v="2024-12-04"/>
    <s v="2024-12-12"/>
    <s v="2024-12-16"/>
    <x v="1"/>
    <s v="Barranquilla"/>
    <s v="1795"/>
    <x v="321"/>
    <s v="LONA DICKSON GRIS FONDO ENTERO REF:6088"/>
    <x v="0"/>
    <n v="2"/>
    <x v="0"/>
    <x v="0"/>
    <x v="0"/>
    <n v="2496748"/>
    <x v="0"/>
    <x v="2"/>
    <x v="0"/>
    <x v="10"/>
  </r>
  <r>
    <x v="1037"/>
    <x v="711"/>
    <s v="MUEBLES CC CUBRIMIENTOS"/>
    <x v="0"/>
    <m/>
    <s v="2024-10-12"/>
    <s v="2024-10-17"/>
    <s v="2024-10-22 14:22:15"/>
    <s v="0000-00-00 00:00:00"/>
    <s v="2024-10-31 15:11:49"/>
    <s v="2024-10-31 15:11:55"/>
    <s v="2024-12-17 11:31:40"/>
    <s v="2024-10-21"/>
    <s v="2024-10-21"/>
    <s v="2024-12-04"/>
    <s v="2024-12-12"/>
    <s v="2024-12-16"/>
    <x v="1"/>
    <s v="Barranquilla"/>
    <s v="TRANSP11"/>
    <x v="177"/>
    <m/>
    <x v="0"/>
    <n v="1"/>
    <x v="0"/>
    <x v="0"/>
    <x v="0"/>
    <n v="450000"/>
    <x v="0"/>
    <x v="0"/>
    <x v="0"/>
    <x v="10"/>
  </r>
  <r>
    <x v="1038"/>
    <x v="712"/>
    <s v="CUBRIMIENTO"/>
    <x v="0"/>
    <m/>
    <s v="2024-09-20"/>
    <s v="2024-10-21"/>
    <s v="2024-10-31 16:45:54"/>
    <s v="2024-11-12 18:30:48"/>
    <s v="2024-11-19 11:50:27"/>
    <s v="2024-11-21 12:56:42"/>
    <s v="2024-12-16 17:20:54"/>
    <s v="2024-10-31"/>
    <s v="2024-11-12"/>
    <s v="2024-11-19"/>
    <s v="2024-12-02"/>
    <s v="2024-12-19"/>
    <x v="1"/>
    <s v="Barranquilla"/>
    <s v="26960"/>
    <x v="620"/>
    <m/>
    <x v="0"/>
    <n v="1"/>
    <x v="0"/>
    <x v="0"/>
    <x v="0"/>
    <n v="51546"/>
    <x v="0"/>
    <x v="0"/>
    <x v="0"/>
    <x v="3"/>
  </r>
  <r>
    <x v="1038"/>
    <x v="712"/>
    <s v="CUBRIMIENTO"/>
    <x v="0"/>
    <m/>
    <s v="2024-09-20"/>
    <s v="2024-10-21"/>
    <s v="2024-10-31 16:45:54"/>
    <s v="2024-11-12 18:30:48"/>
    <s v="2024-11-19 11:50:27"/>
    <s v="2024-11-21 12:56:42"/>
    <s v="2024-12-16 17:20:54"/>
    <s v="2024-10-31"/>
    <s v="2024-11-12"/>
    <s v="2024-11-19"/>
    <s v="2024-12-02"/>
    <s v="2024-12-19"/>
    <x v="1"/>
    <s v="Barranquilla"/>
    <s v="27249"/>
    <x v="64"/>
    <m/>
    <x v="0"/>
    <n v="1"/>
    <x v="0"/>
    <x v="0"/>
    <x v="0"/>
    <n v="147082"/>
    <x v="0"/>
    <x v="0"/>
    <x v="0"/>
    <x v="3"/>
  </r>
  <r>
    <x v="1038"/>
    <x v="712"/>
    <s v="CUBRIMIENTO"/>
    <x v="0"/>
    <m/>
    <s v="2024-09-20"/>
    <s v="2024-10-21"/>
    <s v="2024-10-31 16:45:54"/>
    <s v="2024-11-12 18:30:48"/>
    <s v="2024-11-19 11:50:27"/>
    <s v="2024-11-21 12:56:42"/>
    <s v="2024-12-16 17:20:54"/>
    <s v="2024-10-31"/>
    <s v="2024-11-12"/>
    <s v="2024-11-19"/>
    <s v="2024-12-02"/>
    <s v="2024-12-19"/>
    <x v="1"/>
    <s v="Barranquilla"/>
    <s v="FLANCHE01"/>
    <x v="51"/>
    <m/>
    <x v="8"/>
    <n v="1"/>
    <x v="214"/>
    <x v="0"/>
    <x v="0"/>
    <n v="365987"/>
    <x v="0"/>
    <x v="0"/>
    <x v="0"/>
    <x v="3"/>
  </r>
  <r>
    <x v="1038"/>
    <x v="712"/>
    <s v="CUBRIMIENTO"/>
    <x v="0"/>
    <m/>
    <s v="2024-09-20"/>
    <s v="2024-10-21"/>
    <s v="2024-10-31 16:45:54"/>
    <s v="2024-11-12 18:30:48"/>
    <s v="2024-11-19 11:50:27"/>
    <s v="2024-11-21 12:56:42"/>
    <s v="2024-12-16 17:20:54"/>
    <s v="2024-10-31"/>
    <s v="2024-11-12"/>
    <s v="2024-11-19"/>
    <s v="2024-12-02"/>
    <s v="2024-12-19"/>
    <x v="1"/>
    <s v="Barranquilla"/>
    <s v="SOMB02"/>
    <x v="363"/>
    <s v="LONA DICKSON CRUDO REF:6020"/>
    <x v="8"/>
    <n v="1"/>
    <x v="73"/>
    <x v="0"/>
    <x v="3"/>
    <n v="4900983"/>
    <x v="0"/>
    <x v="6"/>
    <x v="12"/>
    <x v="3"/>
  </r>
  <r>
    <x v="1038"/>
    <x v="712"/>
    <s v="CUBRIMIENTO"/>
    <x v="0"/>
    <m/>
    <s v="2024-09-20"/>
    <s v="2024-10-21"/>
    <s v="2024-10-31 16:45:54"/>
    <s v="2024-11-12 18:30:48"/>
    <s v="2024-11-19 11:50:27"/>
    <s v="2024-11-21 12:56:42"/>
    <s v="2024-12-16 17:20:54"/>
    <s v="2024-10-31"/>
    <s v="2024-11-12"/>
    <s v="2024-11-19"/>
    <s v="2024-12-02"/>
    <s v="2024-12-19"/>
    <x v="1"/>
    <s v="Barranquilla"/>
    <s v="TRANSP05"/>
    <x v="198"/>
    <m/>
    <x v="0"/>
    <n v="1"/>
    <x v="0"/>
    <x v="0"/>
    <x v="0"/>
    <n v="400000"/>
    <x v="0"/>
    <x v="1"/>
    <x v="1"/>
    <x v="3"/>
  </r>
  <r>
    <x v="1039"/>
    <x v="358"/>
    <s v="MUEBLES CC CUBRIMIENTOS"/>
    <x v="0"/>
    <m/>
    <s v="2024-10-15"/>
    <s v="2024-10-16"/>
    <s v="2024-10-19 13:52:00"/>
    <s v="2024-10-24 17:54:30"/>
    <s v="2024-12-06 09:20:52"/>
    <s v="2024-12-23 11:07:28"/>
    <s v="2025-02-27 18:01:01"/>
    <s v="2024-10-18"/>
    <s v="2024-10-28"/>
    <s v="2024-11-05"/>
    <s v="2024-11-07"/>
    <s v="2024-11-15"/>
    <x v="1"/>
    <s v="Toscana"/>
    <s v="PTEK11"/>
    <x v="135"/>
    <s v="LONA PERGOTEX BLACKOUT BLANCA 3 M"/>
    <x v="1"/>
    <n v="1"/>
    <x v="215"/>
    <x v="0"/>
    <x v="120"/>
    <n v="12592800"/>
    <x v="0"/>
    <x v="4"/>
    <x v="7"/>
    <x v="3"/>
  </r>
  <r>
    <x v="1040"/>
    <x v="713"/>
    <s v="MUEBLES CC CUBRIMIENTOS"/>
    <x v="0"/>
    <m/>
    <s v="2024-10-15"/>
    <s v="2024-10-17"/>
    <s v="2024-10-19 13:32:21"/>
    <s v="0000-00-00 00:00:00"/>
    <s v="2024-10-23 12:10:03"/>
    <s v="2024-10-24 13:13:08"/>
    <s v="0000-00-00 00:00:00"/>
    <s v="2024-10-21"/>
    <s v="2024-10-21"/>
    <s v="2024-10-23"/>
    <s v="2024-10-28"/>
    <s v="2024-10-28"/>
    <x v="3"/>
    <s v="Bogota"/>
    <s v="12119"/>
    <x v="283"/>
    <m/>
    <x v="0"/>
    <n v="8"/>
    <x v="0"/>
    <x v="0"/>
    <x v="0"/>
    <n v="1440000"/>
    <x v="0"/>
    <x v="0"/>
    <x v="0"/>
    <x v="0"/>
  </r>
  <r>
    <x v="1041"/>
    <x v="714"/>
    <s v="CUBRIMIENTO"/>
    <x v="0"/>
    <m/>
    <s v="2024-10-15"/>
    <s v="2024-11-19"/>
    <s v="2024-11-19 15:19:48"/>
    <s v="2024-12-18 12:21:53"/>
    <s v="2025-01-08 11:31:03"/>
    <s v="2025-01-28 10:59:08"/>
    <s v="2025-06-06 12:11:24"/>
    <s v="2024-11-21"/>
    <s v="2024-12-20"/>
    <s v="2025-01-10"/>
    <s v="2025-01-30"/>
    <s v="2025-02-07"/>
    <x v="1"/>
    <s v="Cali"/>
    <s v="27249"/>
    <x v="64"/>
    <m/>
    <x v="0"/>
    <n v="1"/>
    <x v="0"/>
    <x v="0"/>
    <x v="0"/>
    <n v="183852"/>
    <x v="0"/>
    <x v="0"/>
    <x v="0"/>
    <x v="12"/>
  </r>
  <r>
    <x v="1041"/>
    <x v="714"/>
    <s v="CUBRIMIENTO"/>
    <x v="0"/>
    <m/>
    <s v="2024-10-15"/>
    <s v="2024-11-19"/>
    <s v="2024-11-19 15:19:48"/>
    <s v="2024-12-18 12:21:53"/>
    <s v="2025-01-08 11:31:03"/>
    <s v="2025-01-28 10:59:08"/>
    <s v="2025-06-06 12:11:24"/>
    <s v="2024-11-21"/>
    <s v="2024-12-20"/>
    <s v="2025-01-10"/>
    <s v="2025-01-30"/>
    <s v="2025-02-07"/>
    <x v="1"/>
    <s v="Cali"/>
    <s v="6543"/>
    <x v="123"/>
    <m/>
    <x v="0"/>
    <n v="1"/>
    <x v="0"/>
    <x v="0"/>
    <x v="0"/>
    <n v="62400"/>
    <x v="0"/>
    <x v="0"/>
    <x v="0"/>
    <x v="12"/>
  </r>
  <r>
    <x v="1041"/>
    <x v="714"/>
    <s v="CUBRIMIENTO"/>
    <x v="0"/>
    <m/>
    <s v="2024-10-15"/>
    <s v="2024-11-19"/>
    <s v="2024-11-19 15:19:48"/>
    <s v="2024-12-18 12:21:53"/>
    <s v="2025-01-08 11:31:03"/>
    <s v="2025-01-28 10:59:08"/>
    <s v="2025-06-06 12:11:24"/>
    <s v="2024-11-21"/>
    <s v="2024-12-20"/>
    <s v="2025-01-10"/>
    <s v="2025-01-30"/>
    <s v="2025-02-07"/>
    <x v="1"/>
    <s v="Cali"/>
    <s v="CUBT01"/>
    <x v="288"/>
    <s v="LONA DICKSON GRIS VETEADO (U406) 1.20M"/>
    <x v="3"/>
    <n v="1"/>
    <x v="156"/>
    <x v="0"/>
    <x v="47"/>
    <n v="950948"/>
    <x v="0"/>
    <x v="0"/>
    <x v="0"/>
    <x v="12"/>
  </r>
  <r>
    <x v="1041"/>
    <x v="714"/>
    <s v="CUBRIMIENTO"/>
    <x v="0"/>
    <m/>
    <s v="2024-10-15"/>
    <s v="2024-11-19"/>
    <s v="2024-11-19 15:19:48"/>
    <s v="2024-12-18 12:21:53"/>
    <s v="2025-01-08 11:31:03"/>
    <s v="2025-01-28 10:59:08"/>
    <s v="2025-06-06 12:11:24"/>
    <s v="2024-11-21"/>
    <s v="2024-12-20"/>
    <s v="2025-01-10"/>
    <s v="2025-01-30"/>
    <s v="2025-02-07"/>
    <x v="1"/>
    <s v="Cali"/>
    <s v="FLANCHE01"/>
    <x v="51"/>
    <m/>
    <x v="3"/>
    <n v="1"/>
    <x v="3"/>
    <x v="0"/>
    <x v="0"/>
    <n v="762473"/>
    <x v="0"/>
    <x v="0"/>
    <x v="0"/>
    <x v="12"/>
  </r>
  <r>
    <x v="1041"/>
    <x v="714"/>
    <s v="CUBRIMIENTO"/>
    <x v="0"/>
    <m/>
    <s v="2024-10-15"/>
    <s v="2024-11-19"/>
    <s v="2024-11-19 15:19:48"/>
    <s v="2024-12-18 12:21:53"/>
    <s v="2025-01-08 11:31:03"/>
    <s v="2025-01-28 10:59:08"/>
    <s v="2025-06-06 12:11:24"/>
    <s v="2024-11-21"/>
    <s v="2024-12-20"/>
    <s v="2025-01-10"/>
    <s v="2025-01-30"/>
    <s v="2025-02-07"/>
    <x v="1"/>
    <s v="Cali"/>
    <s v="PLITE14"/>
    <x v="100"/>
    <s v="LONA DICKSON GRIS VETEADO (U406) 1.20M"/>
    <x v="3"/>
    <n v="1"/>
    <x v="26"/>
    <x v="0"/>
    <x v="2"/>
    <n v="5896367"/>
    <x v="0"/>
    <x v="4"/>
    <x v="6"/>
    <x v="12"/>
  </r>
  <r>
    <x v="1041"/>
    <x v="714"/>
    <s v="CUBRIMIENTO"/>
    <x v="0"/>
    <m/>
    <s v="2024-10-15"/>
    <s v="2024-11-19"/>
    <s v="2024-11-19 15:19:48"/>
    <s v="2024-12-18 12:21:53"/>
    <s v="2025-01-08 11:31:03"/>
    <s v="2025-01-28 10:59:08"/>
    <s v="2025-06-06 12:11:24"/>
    <s v="2024-11-21"/>
    <s v="2024-12-20"/>
    <s v="2025-01-10"/>
    <s v="2025-01-30"/>
    <s v="2025-02-07"/>
    <x v="1"/>
    <s v="Cali"/>
    <s v="PLT44"/>
    <x v="253"/>
    <m/>
    <x v="3"/>
    <n v="3"/>
    <x v="0"/>
    <x v="0"/>
    <x v="0"/>
    <n v="478107"/>
    <x v="0"/>
    <x v="0"/>
    <x v="0"/>
    <x v="12"/>
  </r>
  <r>
    <x v="1041"/>
    <x v="714"/>
    <s v="CUBRIMIENTO"/>
    <x v="0"/>
    <m/>
    <s v="2024-10-15"/>
    <s v="2024-11-19"/>
    <s v="2024-11-19 15:19:48"/>
    <s v="2024-12-18 12:21:53"/>
    <s v="2025-01-08 11:31:03"/>
    <s v="2025-01-28 10:59:08"/>
    <s v="2025-06-06 12:11:24"/>
    <s v="2024-11-21"/>
    <s v="2024-12-20"/>
    <s v="2025-01-10"/>
    <s v="2025-01-30"/>
    <s v="2025-02-07"/>
    <x v="1"/>
    <s v="Cali"/>
    <s v="SPORTCAC02"/>
    <x v="346"/>
    <m/>
    <x v="3"/>
    <n v="2"/>
    <x v="26"/>
    <x v="1"/>
    <x v="0"/>
    <n v="3601318"/>
    <x v="0"/>
    <x v="0"/>
    <x v="0"/>
    <x v="12"/>
  </r>
  <r>
    <x v="1042"/>
    <x v="97"/>
    <s v="CUBRIMIENTO"/>
    <x v="0"/>
    <m/>
    <s v="2024-10-15"/>
    <s v="2024-10-16"/>
    <s v="2024-10-16 13:32:48"/>
    <s v="0000-00-00 00:00:00"/>
    <s v="2024-11-05 15:04:39"/>
    <s v="2024-11-05 17:42:30"/>
    <s v="0000-00-00 00:00:00"/>
    <s v="2024-10-18"/>
    <s v="2024-10-18"/>
    <s v="2024-11-01"/>
    <s v="2024-11-06"/>
    <s v="2024-11-06"/>
    <x v="0"/>
    <s v="Cali"/>
    <s v="11432"/>
    <x v="242"/>
    <m/>
    <x v="0"/>
    <n v="1"/>
    <x v="0"/>
    <x v="0"/>
    <x v="0"/>
    <n v="812875"/>
    <x v="0"/>
    <x v="0"/>
    <x v="0"/>
    <x v="3"/>
  </r>
  <r>
    <x v="1042"/>
    <x v="97"/>
    <s v="CUBRIMIENTO"/>
    <x v="0"/>
    <m/>
    <s v="2024-10-15"/>
    <s v="2024-10-16"/>
    <s v="2024-10-16 13:32:48"/>
    <s v="0000-00-00 00:00:00"/>
    <s v="2024-11-05 15:04:39"/>
    <s v="2024-11-05 17:42:30"/>
    <s v="0000-00-00 00:00:00"/>
    <s v="2024-10-18"/>
    <s v="2024-10-18"/>
    <s v="2024-11-01"/>
    <s v="2024-11-06"/>
    <s v="2024-11-06"/>
    <x v="0"/>
    <s v="Cali"/>
    <s v="REP043"/>
    <x v="188"/>
    <m/>
    <x v="0"/>
    <n v="1"/>
    <x v="0"/>
    <x v="0"/>
    <x v="0"/>
    <n v="700000"/>
    <x v="0"/>
    <x v="0"/>
    <x v="0"/>
    <x v="3"/>
  </r>
  <r>
    <x v="1042"/>
    <x v="97"/>
    <s v="CUBRIMIENTO"/>
    <x v="0"/>
    <m/>
    <s v="2024-10-15"/>
    <s v="2024-10-16"/>
    <s v="2024-10-16 13:32:48"/>
    <s v="0000-00-00 00:00:00"/>
    <s v="2024-11-05 15:04:39"/>
    <s v="2024-11-05 17:42:30"/>
    <s v="0000-00-00 00:00:00"/>
    <s v="2024-10-18"/>
    <s v="2024-10-18"/>
    <s v="2024-11-01"/>
    <s v="2024-11-06"/>
    <s v="2024-11-06"/>
    <x v="0"/>
    <s v="Cali"/>
    <s v="TRANSP06"/>
    <x v="59"/>
    <m/>
    <x v="0"/>
    <n v="1"/>
    <x v="0"/>
    <x v="0"/>
    <x v="0"/>
    <n v="60000"/>
    <x v="0"/>
    <x v="1"/>
    <x v="1"/>
    <x v="3"/>
  </r>
  <r>
    <x v="1043"/>
    <x v="197"/>
    <s v="MUEBLES CC CUBRIMIENTOS"/>
    <x v="0"/>
    <m/>
    <s v="2024-10-15"/>
    <s v="2024-10-15"/>
    <s v="2024-10-15 16:56:42"/>
    <s v="0000-00-00 00:00:00"/>
    <s v="2024-10-15 16:57:03"/>
    <s v="2025-04-02 17:25:45"/>
    <s v="0000-00-00 00:00:00"/>
    <s v="2024-10-16"/>
    <s v="2024-10-16"/>
    <s v="2024-10-18"/>
    <s v="2024-10-21"/>
    <s v="2024-10-21"/>
    <x v="0"/>
    <s v="Toscany"/>
    <s v="36"/>
    <x v="247"/>
    <m/>
    <x v="0"/>
    <n v="61"/>
    <x v="0"/>
    <x v="0"/>
    <x v="0"/>
    <n v="3050000"/>
    <x v="0"/>
    <x v="0"/>
    <x v="0"/>
    <x v="0"/>
  </r>
  <r>
    <x v="1044"/>
    <x v="715"/>
    <s v="MUEBLES"/>
    <x v="0"/>
    <m/>
    <s v="2024-10-15"/>
    <s v="2024-10-18"/>
    <s v="2024-10-21 15:13:30"/>
    <s v="0000-00-00 00:00:00"/>
    <s v="0000-00-00 00:00:00"/>
    <s v="2024-11-14 06:58:02"/>
    <s v="2025-01-09 11:25:51"/>
    <s v="2024-10-21"/>
    <s v="2024-10-21"/>
    <s v="2024-11-14"/>
    <s v="2024-11-18"/>
    <s v="2024-11-18"/>
    <x v="1"/>
    <s v="Virtual"/>
    <s v="5453"/>
    <x v="401"/>
    <m/>
    <x v="3"/>
    <n v="4"/>
    <x v="0"/>
    <x v="0"/>
    <x v="0"/>
    <n v="3849880"/>
    <x v="0"/>
    <x v="2"/>
    <x v="0"/>
    <x v="3"/>
  </r>
  <r>
    <x v="1045"/>
    <x v="716"/>
    <s v="MUEBLES CC CUBRIMIENTOS"/>
    <x v="0"/>
    <m/>
    <s v="2024-10-15"/>
    <s v="2024-10-15"/>
    <s v="2024-10-17 10:49:27"/>
    <s v="0000-00-00 00:00:00"/>
    <s v="2024-11-06 13:45:53"/>
    <s v="2024-11-06 13:46:10"/>
    <s v="2024-11-13 14:12:05"/>
    <s v="2024-10-17"/>
    <s v="2024-10-17"/>
    <s v="2024-11-08"/>
    <s v="2024-11-14"/>
    <s v="2024-11-18"/>
    <x v="3"/>
    <s v="Bogota"/>
    <s v="100284"/>
    <x v="428"/>
    <m/>
    <x v="0"/>
    <n v="1"/>
    <x v="0"/>
    <x v="0"/>
    <x v="0"/>
    <n v="1581390"/>
    <x v="0"/>
    <x v="2"/>
    <x v="0"/>
    <x v="3"/>
  </r>
  <r>
    <x v="1045"/>
    <x v="716"/>
    <s v="MUEBLES CC CUBRIMIENTOS"/>
    <x v="0"/>
    <m/>
    <s v="2024-10-15"/>
    <s v="2024-10-15"/>
    <s v="2024-10-17 10:49:27"/>
    <s v="0000-00-00 00:00:00"/>
    <s v="2024-11-06 13:45:53"/>
    <s v="2024-11-06 13:46:10"/>
    <s v="2024-11-13 14:12:05"/>
    <s v="2024-10-17"/>
    <s v="2024-10-17"/>
    <s v="2024-11-08"/>
    <s v="2024-11-14"/>
    <s v="2024-11-18"/>
    <x v="3"/>
    <s v="Bogota"/>
    <s v="5121"/>
    <x v="255"/>
    <m/>
    <x v="0"/>
    <n v="4"/>
    <x v="0"/>
    <x v="0"/>
    <x v="0"/>
    <n v="1593968"/>
    <x v="0"/>
    <x v="2"/>
    <x v="0"/>
    <x v="3"/>
  </r>
  <r>
    <x v="1045"/>
    <x v="716"/>
    <s v="MUEBLES CC CUBRIMIENTOS"/>
    <x v="0"/>
    <m/>
    <s v="2024-10-15"/>
    <s v="2024-10-15"/>
    <s v="2024-10-17 10:49:27"/>
    <s v="0000-00-00 00:00:00"/>
    <s v="2024-11-06 13:45:53"/>
    <s v="2024-11-06 13:46:10"/>
    <s v="2024-11-13 14:12:05"/>
    <s v="2024-10-17"/>
    <s v="2024-10-17"/>
    <s v="2024-11-08"/>
    <s v="2024-11-14"/>
    <s v="2024-11-18"/>
    <x v="3"/>
    <s v="Bogota"/>
    <s v="6098"/>
    <x v="634"/>
    <m/>
    <x v="0"/>
    <n v="2"/>
    <x v="0"/>
    <x v="0"/>
    <x v="0"/>
    <n v="1076364"/>
    <x v="0"/>
    <x v="2"/>
    <x v="0"/>
    <x v="3"/>
  </r>
  <r>
    <x v="1045"/>
    <x v="716"/>
    <s v="MUEBLES CC CUBRIMIENTOS"/>
    <x v="0"/>
    <m/>
    <s v="2024-10-15"/>
    <s v="2024-10-15"/>
    <s v="2024-10-17 10:49:27"/>
    <s v="0000-00-00 00:00:00"/>
    <s v="2024-11-06 13:45:53"/>
    <s v="2024-11-06 13:46:10"/>
    <s v="2024-11-13 14:12:05"/>
    <s v="2024-10-17"/>
    <s v="2024-10-17"/>
    <s v="2024-11-08"/>
    <s v="2024-11-14"/>
    <s v="2024-11-18"/>
    <x v="3"/>
    <s v="Bogota"/>
    <s v="9709"/>
    <x v="169"/>
    <s v="LONA DICKSON ROJO VINOTINTO REF:3914"/>
    <x v="0"/>
    <n v="1"/>
    <x v="0"/>
    <x v="0"/>
    <x v="0"/>
    <n v="1917946"/>
    <x v="0"/>
    <x v="2"/>
    <x v="0"/>
    <x v="3"/>
  </r>
  <r>
    <x v="1046"/>
    <x v="92"/>
    <s v="CUBRIMIENTO"/>
    <x v="0"/>
    <m/>
    <s v="2024-10-15"/>
    <s v="2024-10-16"/>
    <s v="2024-10-16 15:39:06"/>
    <s v="0000-00-00 00:00:00"/>
    <s v="2024-10-16 15:39:13"/>
    <s v="2024-10-18 10:18:09"/>
    <s v="0000-00-00 00:00:00"/>
    <s v="2024-10-18"/>
    <s v="2024-10-18"/>
    <s v="2024-10-22"/>
    <s v="2024-10-23"/>
    <s v="2024-10-23"/>
    <x v="0"/>
    <s v="Gerencia"/>
    <s v="3567"/>
    <x v="211"/>
    <m/>
    <x v="0"/>
    <n v="17"/>
    <x v="0"/>
    <x v="0"/>
    <x v="0"/>
    <n v="894200"/>
    <x v="0"/>
    <x v="0"/>
    <x v="0"/>
    <x v="0"/>
  </r>
  <r>
    <x v="1047"/>
    <x v="280"/>
    <s v="CUBRIMIENTO"/>
    <x v="0"/>
    <m/>
    <s v="2024-10-15"/>
    <s v="2024-10-15"/>
    <s v="2024-10-16 09:42:42"/>
    <s v="0000-00-00 00:00:00"/>
    <s v="2024-10-21 10:16:52"/>
    <s v="2024-10-21 10:17:00"/>
    <s v="0000-00-00 00:00:00"/>
    <s v="2024-10-17"/>
    <s v="2024-10-17"/>
    <s v="2024-10-21"/>
    <s v="2024-10-22"/>
    <s v="2024-10-22"/>
    <x v="3"/>
    <s v="Virtual"/>
    <s v="3151"/>
    <x v="57"/>
    <m/>
    <x v="0"/>
    <n v="50"/>
    <x v="0"/>
    <x v="0"/>
    <x v="0"/>
    <n v="0"/>
    <x v="0"/>
    <x v="0"/>
    <x v="0"/>
    <x v="0"/>
  </r>
  <r>
    <x v="1047"/>
    <x v="280"/>
    <s v="CUBRIMIENTO"/>
    <x v="0"/>
    <m/>
    <s v="2024-10-15"/>
    <s v="2024-10-15"/>
    <s v="2024-10-16 09:42:42"/>
    <s v="0000-00-00 00:00:00"/>
    <s v="2024-10-21 10:16:52"/>
    <s v="2024-10-21 10:17:00"/>
    <s v="0000-00-00 00:00:00"/>
    <s v="2024-10-17"/>
    <s v="2024-10-17"/>
    <s v="2024-10-21"/>
    <s v="2024-10-22"/>
    <s v="2024-10-22"/>
    <x v="3"/>
    <s v="Virtual"/>
    <s v="3647"/>
    <x v="268"/>
    <m/>
    <x v="0"/>
    <n v="1"/>
    <x v="0"/>
    <x v="0"/>
    <x v="0"/>
    <n v="0"/>
    <x v="0"/>
    <x v="0"/>
    <x v="0"/>
    <x v="0"/>
  </r>
  <r>
    <x v="1048"/>
    <x v="705"/>
    <s v="CUBRIMIENTO"/>
    <x v="0"/>
    <m/>
    <s v="2024-10-15"/>
    <s v="2024-11-01"/>
    <s v="2024-11-01 12:08:51"/>
    <s v="0000-00-00 00:00:00"/>
    <s v="2024-11-01 12:08:59"/>
    <s v="2024-11-05 17:34:53"/>
    <s v="0000-00-00 00:00:00"/>
    <s v="2024-11-04"/>
    <s v="2024-11-04"/>
    <s v="2024-11-06"/>
    <s v="2024-11-07"/>
    <s v="2024-11-07"/>
    <x v="0"/>
    <s v="Toscany"/>
    <s v="1010104"/>
    <x v="273"/>
    <m/>
    <x v="0"/>
    <n v="4"/>
    <x v="0"/>
    <x v="0"/>
    <x v="0"/>
    <n v="168064"/>
    <x v="0"/>
    <x v="0"/>
    <x v="0"/>
    <x v="3"/>
  </r>
  <r>
    <x v="1048"/>
    <x v="705"/>
    <s v="CUBRIMIENTO"/>
    <x v="0"/>
    <m/>
    <s v="2024-10-15"/>
    <s v="2024-11-01"/>
    <s v="2024-11-01 12:08:51"/>
    <s v="0000-00-00 00:00:00"/>
    <s v="2024-11-01 12:08:59"/>
    <s v="2024-11-05 17:34:53"/>
    <s v="0000-00-00 00:00:00"/>
    <s v="2024-11-04"/>
    <s v="2024-11-04"/>
    <s v="2024-11-06"/>
    <s v="2024-11-07"/>
    <s v="2024-11-07"/>
    <x v="0"/>
    <s v="Toscany"/>
    <s v="11454"/>
    <x v="274"/>
    <m/>
    <x v="0"/>
    <n v="2"/>
    <x v="0"/>
    <x v="0"/>
    <x v="0"/>
    <n v="39000"/>
    <x v="0"/>
    <x v="0"/>
    <x v="0"/>
    <x v="3"/>
  </r>
  <r>
    <x v="1048"/>
    <x v="705"/>
    <s v="CUBRIMIENTO"/>
    <x v="0"/>
    <m/>
    <s v="2024-10-15"/>
    <s v="2024-11-01"/>
    <s v="2024-11-01 12:08:51"/>
    <s v="0000-00-00 00:00:00"/>
    <s v="2024-11-01 12:08:59"/>
    <s v="2024-11-05 17:34:53"/>
    <s v="0000-00-00 00:00:00"/>
    <s v="2024-11-04"/>
    <s v="2024-11-04"/>
    <s v="2024-11-06"/>
    <s v="2024-11-07"/>
    <s v="2024-11-07"/>
    <x v="0"/>
    <s v="Toscany"/>
    <s v="11455"/>
    <x v="232"/>
    <m/>
    <x v="0"/>
    <n v="2"/>
    <x v="0"/>
    <x v="0"/>
    <x v="0"/>
    <n v="35500"/>
    <x v="0"/>
    <x v="0"/>
    <x v="0"/>
    <x v="3"/>
  </r>
  <r>
    <x v="1049"/>
    <x v="273"/>
    <s v="CUBRIMIENTO"/>
    <x v="0"/>
    <m/>
    <s v="2024-10-15"/>
    <s v="2024-10-15"/>
    <s v="2024-10-16 10:03:33"/>
    <s v="0000-00-00 00:00:00"/>
    <s v="2024-10-16 10:03:41"/>
    <s v="2025-04-02 17:25:32"/>
    <s v="0000-00-00 00:00:00"/>
    <s v="2024-10-16"/>
    <s v="2024-10-16"/>
    <s v="2024-10-18"/>
    <s v="2024-10-21"/>
    <s v="2024-10-21"/>
    <x v="0"/>
    <s v="Toscany"/>
    <s v="11435"/>
    <x v="229"/>
    <m/>
    <x v="0"/>
    <n v="1"/>
    <x v="0"/>
    <x v="0"/>
    <x v="0"/>
    <n v="67227"/>
    <x v="0"/>
    <x v="0"/>
    <x v="0"/>
    <x v="0"/>
  </r>
  <r>
    <x v="1050"/>
    <x v="329"/>
    <s v="MUEBLES CC CUBRIMIENTOS"/>
    <x v="0"/>
    <m/>
    <s v="2024-10-15"/>
    <s v="2024-10-15"/>
    <s v="2024-10-16 09:46:03"/>
    <s v="0000-00-00 00:00:00"/>
    <s v="2024-10-23 10:43:44"/>
    <s v="2024-10-23 10:43:50"/>
    <s v="2024-10-24 15:46:21"/>
    <s v="2024-10-17"/>
    <s v="2024-10-17"/>
    <s v="2024-11-08"/>
    <s v="2024-11-12"/>
    <s v="2024-11-14"/>
    <x v="1"/>
    <s v="Virtual"/>
    <s v="100231"/>
    <x v="79"/>
    <s v="LONA DICKSON CRUDO REF:6020"/>
    <x v="0"/>
    <n v="1"/>
    <x v="0"/>
    <x v="0"/>
    <x v="0"/>
    <n v="0"/>
    <x v="0"/>
    <x v="2"/>
    <x v="0"/>
    <x v="3"/>
  </r>
  <r>
    <x v="1051"/>
    <x v="717"/>
    <s v="MUEBLES CC CUBRIMIENTOS"/>
    <x v="0"/>
    <m/>
    <s v="2024-10-02"/>
    <s v="2024-10-16"/>
    <s v="2024-10-19 13:40:35"/>
    <s v="0000-00-00 00:00:00"/>
    <s v="0000-00-00 00:00:00"/>
    <s v="2024-11-05 07:35:28"/>
    <s v="2025-01-14 10:55:01"/>
    <s v="2024-10-17"/>
    <s v="2024-10-17"/>
    <s v="2024-11-13"/>
    <s v="2024-11-21"/>
    <s v="2025-01-14"/>
    <x v="1"/>
    <s v="Barranquilla"/>
    <s v="9708"/>
    <x v="778"/>
    <s v="LONA DICKSON CRUDO REF:6020"/>
    <x v="0"/>
    <n v="4"/>
    <x v="0"/>
    <x v="0"/>
    <x v="0"/>
    <n v="4513880"/>
    <x v="0"/>
    <x v="0"/>
    <x v="0"/>
    <x v="3"/>
  </r>
  <r>
    <x v="1051"/>
    <x v="717"/>
    <s v="MUEBLES CC CUBRIMIENTOS"/>
    <x v="0"/>
    <m/>
    <s v="2024-10-02"/>
    <s v="2024-10-16"/>
    <s v="2024-10-19 13:40:35"/>
    <s v="0000-00-00 00:00:00"/>
    <s v="0000-00-00 00:00:00"/>
    <s v="2024-11-05 07:35:28"/>
    <s v="2025-01-14 10:55:01"/>
    <s v="2024-10-17"/>
    <s v="2024-10-17"/>
    <s v="2024-11-13"/>
    <s v="2024-11-21"/>
    <s v="2025-01-14"/>
    <x v="1"/>
    <s v="Barranquilla"/>
    <s v="TRANSP07"/>
    <x v="47"/>
    <m/>
    <x v="0"/>
    <n v="1"/>
    <x v="0"/>
    <x v="0"/>
    <x v="0"/>
    <n v="400000"/>
    <x v="0"/>
    <x v="0"/>
    <x v="0"/>
    <x v="3"/>
  </r>
  <r>
    <x v="1052"/>
    <x v="705"/>
    <s v="CUBRIMIENTO"/>
    <x v="0"/>
    <m/>
    <s v="2024-10-16"/>
    <s v="2024-11-01"/>
    <s v="2024-11-01 12:09:39"/>
    <s v="0000-00-00 00:00:00"/>
    <s v="2024-11-01 12:09:45"/>
    <s v="2024-11-05 17:39:04"/>
    <s v="0000-00-00 00:00:00"/>
    <s v="2024-11-04"/>
    <s v="2024-11-04"/>
    <s v="2024-11-06"/>
    <s v="2024-11-07"/>
    <s v="2024-11-07"/>
    <x v="0"/>
    <s v="Toscany"/>
    <s v="TUBSM02"/>
    <x v="576"/>
    <m/>
    <x v="0"/>
    <n v="2"/>
    <x v="0"/>
    <x v="0"/>
    <x v="0"/>
    <n v="448000"/>
    <x v="0"/>
    <x v="0"/>
    <x v="0"/>
    <x v="3"/>
  </r>
  <r>
    <x v="1053"/>
    <x v="718"/>
    <s v="CUBRIMIENTO"/>
    <x v="0"/>
    <m/>
    <s v="2024-10-16"/>
    <s v="2024-10-16"/>
    <s v="2024-10-16 11:34:22"/>
    <s v="0000-00-00 00:00:00"/>
    <s v="2024-10-16 11:34:42"/>
    <s v="2024-10-17 08:59:26"/>
    <s v="0000-00-00 00:00:00"/>
    <s v="2024-10-17"/>
    <s v="2024-10-17"/>
    <s v="2024-10-21"/>
    <s v="2024-10-22"/>
    <s v="2024-10-22"/>
    <x v="0"/>
    <s v="Toscany"/>
    <s v="7021"/>
    <x v="469"/>
    <m/>
    <x v="0"/>
    <n v="2"/>
    <x v="0"/>
    <x v="0"/>
    <x v="0"/>
    <n v="100000"/>
    <x v="0"/>
    <x v="0"/>
    <x v="0"/>
    <x v="0"/>
  </r>
  <r>
    <x v="1054"/>
    <x v="84"/>
    <s v="CUBRIMIENTO"/>
    <x v="0"/>
    <m/>
    <s v="2024-10-16"/>
    <s v="2024-10-16"/>
    <s v="2024-10-16 16:16:19"/>
    <s v="0000-00-00 00:00:00"/>
    <s v="2024-10-16 16:16:24"/>
    <s v="2024-10-18 10:22:58"/>
    <s v="0000-00-00 00:00:00"/>
    <s v="2024-10-17"/>
    <s v="2024-10-17"/>
    <s v="2024-10-21"/>
    <s v="2024-10-22"/>
    <s v="2024-10-22"/>
    <x v="0"/>
    <s v="Toscany"/>
    <s v="39"/>
    <x v="460"/>
    <m/>
    <x v="0"/>
    <n v="8.5"/>
    <x v="0"/>
    <x v="0"/>
    <x v="0"/>
    <n v="447100"/>
    <x v="0"/>
    <x v="0"/>
    <x v="0"/>
    <x v="0"/>
  </r>
  <r>
    <x v="1055"/>
    <x v="465"/>
    <s v="CUBRIMIENTO"/>
    <x v="0"/>
    <m/>
    <s v="2024-10-16"/>
    <s v="2024-10-22"/>
    <s v="2024-10-24 10:05:52"/>
    <s v="0000-00-00 00:00:00"/>
    <s v="2024-10-24 14:30:59"/>
    <s v="2024-10-28 07:11:14"/>
    <s v="0000-00-00 00:00:00"/>
    <s v="2024-10-24"/>
    <s v="2024-10-24"/>
    <s v="2024-10-28"/>
    <s v="2024-10-31"/>
    <s v="2024-10-31"/>
    <x v="3"/>
    <s v="Bogota"/>
    <s v="10087"/>
    <x v="202"/>
    <m/>
    <x v="0"/>
    <n v="5"/>
    <x v="0"/>
    <x v="0"/>
    <x v="0"/>
    <n v="552500"/>
    <x v="0"/>
    <x v="0"/>
    <x v="0"/>
    <x v="0"/>
  </r>
  <r>
    <x v="1056"/>
    <x v="663"/>
    <s v="CUBRIMIENTO"/>
    <x v="0"/>
    <m/>
    <s v="2024-10-16"/>
    <s v="2024-10-16"/>
    <s v="2024-10-16 14:34:08"/>
    <s v="0000-00-00 00:00:00"/>
    <s v="2024-10-16 14:34:13"/>
    <s v="2025-04-02 17:25:56"/>
    <s v="0000-00-00 00:00:00"/>
    <s v="2024-10-17"/>
    <s v="2024-10-17"/>
    <s v="2024-10-21"/>
    <s v="2024-10-22"/>
    <s v="2024-10-22"/>
    <x v="0"/>
    <s v="Toscany"/>
    <s v="12664"/>
    <x v="241"/>
    <m/>
    <x v="0"/>
    <n v="2"/>
    <x v="0"/>
    <x v="0"/>
    <x v="0"/>
    <n v="732000"/>
    <x v="0"/>
    <x v="0"/>
    <x v="0"/>
    <x v="0"/>
  </r>
  <r>
    <x v="1056"/>
    <x v="663"/>
    <s v="CUBRIMIENTO"/>
    <x v="0"/>
    <m/>
    <s v="2024-10-16"/>
    <s v="2024-10-16"/>
    <s v="2024-10-16 14:34:08"/>
    <s v="0000-00-00 00:00:00"/>
    <s v="2024-10-16 14:34:13"/>
    <s v="2025-04-02 17:25:56"/>
    <s v="0000-00-00 00:00:00"/>
    <s v="2024-10-17"/>
    <s v="2024-10-17"/>
    <s v="2024-10-21"/>
    <s v="2024-10-22"/>
    <s v="2024-10-22"/>
    <x v="0"/>
    <s v="Toscany"/>
    <s v="39"/>
    <x v="460"/>
    <m/>
    <x v="0"/>
    <n v="26"/>
    <x v="0"/>
    <x v="0"/>
    <x v="0"/>
    <n v="1367600"/>
    <x v="0"/>
    <x v="0"/>
    <x v="0"/>
    <x v="0"/>
  </r>
  <r>
    <x v="1057"/>
    <x v="719"/>
    <s v="MUEBLES"/>
    <x v="0"/>
    <m/>
    <s v="2024-10-16"/>
    <s v="2024-10-16"/>
    <s v="2024-10-17 10:47:57"/>
    <s v="0000-00-00 00:00:00"/>
    <s v="0000-00-00 00:00:00"/>
    <s v="2024-10-22 08:22:43"/>
    <s v="0000-00-00 00:00:00"/>
    <s v="2024-10-17"/>
    <s v="2024-10-17"/>
    <s v="2024-10-18"/>
    <s v="2024-10-22"/>
    <s v="2024-10-18"/>
    <x v="3"/>
    <s v="Bogota"/>
    <s v="100196"/>
    <x v="218"/>
    <m/>
    <x v="0"/>
    <n v="1"/>
    <x v="0"/>
    <x v="0"/>
    <x v="0"/>
    <n v="198000"/>
    <x v="0"/>
    <x v="0"/>
    <x v="0"/>
    <x v="0"/>
  </r>
  <r>
    <x v="1058"/>
    <x v="720"/>
    <s v="MUEBLES CC CUBRIMIENTOS"/>
    <x v="0"/>
    <m/>
    <s v="2024-10-16"/>
    <s v="2024-10-21"/>
    <s v="2024-10-26 12:38:30"/>
    <s v="2024-11-08 18:23:28"/>
    <s v="2024-12-01 23:50:44"/>
    <s v="2024-12-02 17:06:26"/>
    <s v="2024-12-12 15:35:20"/>
    <s v="2024-10-26"/>
    <s v="2024-11-08"/>
    <s v="2024-12-01"/>
    <s v="2024-12-04"/>
    <s v="2024-12-19"/>
    <x v="3"/>
    <s v="Cali"/>
    <s v="PLITE10"/>
    <x v="263"/>
    <s v="LONA PERGOTEX BLACKOUT BLANCA 3 M"/>
    <x v="3"/>
    <n v="13"/>
    <x v="69"/>
    <x v="0"/>
    <x v="13"/>
    <n v="32653790"/>
    <x v="0"/>
    <x v="4"/>
    <x v="6"/>
    <x v="10"/>
  </r>
  <r>
    <x v="1058"/>
    <x v="720"/>
    <s v="MUEBLES CC CUBRIMIENTOS"/>
    <x v="0"/>
    <m/>
    <s v="2024-10-16"/>
    <s v="2024-10-21"/>
    <s v="2024-10-26 12:38:30"/>
    <s v="2024-11-08 18:23:28"/>
    <s v="2024-12-01 23:50:44"/>
    <s v="2024-12-02 17:06:26"/>
    <s v="2024-12-12 15:35:20"/>
    <s v="2024-10-26"/>
    <s v="2024-11-08"/>
    <s v="2024-12-01"/>
    <s v="2024-12-04"/>
    <s v="2024-12-19"/>
    <x v="3"/>
    <s v="Cali"/>
    <s v="SERV14"/>
    <x v="137"/>
    <m/>
    <x v="0"/>
    <n v="1"/>
    <x v="0"/>
    <x v="0"/>
    <x v="0"/>
    <n v="800000"/>
    <x v="0"/>
    <x v="0"/>
    <x v="0"/>
    <x v="10"/>
  </r>
  <r>
    <x v="1058"/>
    <x v="720"/>
    <s v="MUEBLES CC CUBRIMIENTOS"/>
    <x v="0"/>
    <m/>
    <s v="2024-10-16"/>
    <s v="2024-10-21"/>
    <s v="2024-10-26 12:38:30"/>
    <s v="2024-11-08 18:23:28"/>
    <s v="2024-12-01 23:50:44"/>
    <s v="2024-12-02 17:06:26"/>
    <s v="2024-12-12 15:35:20"/>
    <s v="2024-10-26"/>
    <s v="2024-11-08"/>
    <s v="2024-12-01"/>
    <s v="2024-12-04"/>
    <s v="2024-12-19"/>
    <x v="3"/>
    <s v="Cali"/>
    <s v="TRANSP06"/>
    <x v="59"/>
    <m/>
    <x v="0"/>
    <n v="1"/>
    <x v="0"/>
    <x v="0"/>
    <x v="0"/>
    <n v="150000"/>
    <x v="0"/>
    <x v="1"/>
    <x v="1"/>
    <x v="10"/>
  </r>
  <r>
    <x v="1059"/>
    <x v="721"/>
    <s v="CUBRIMIENTO"/>
    <x v="0"/>
    <m/>
    <s v="2024-10-17"/>
    <s v="2024-11-30"/>
    <s v="2024-12-03 09:52:10"/>
    <s v="2024-12-09 16:51:25"/>
    <s v="2024-12-23 11:09:08"/>
    <s v="2024-12-23 11:09:26"/>
    <s v="0000-00-00 00:00:00"/>
    <s v="2024-12-02"/>
    <s v="2024-12-09"/>
    <s v="2024-12-13"/>
    <s v="2024-12-18"/>
    <s v="2024-12-18"/>
    <x v="3"/>
    <s v="Toscany"/>
    <s v="KMPLITE"/>
    <x v="251"/>
    <m/>
    <x v="0"/>
    <n v="1"/>
    <x v="43"/>
    <x v="0"/>
    <x v="0"/>
    <n v="3111025"/>
    <x v="0"/>
    <x v="0"/>
    <x v="0"/>
    <x v="10"/>
  </r>
  <r>
    <x v="1059"/>
    <x v="721"/>
    <s v="CUBRIMIENTO"/>
    <x v="0"/>
    <m/>
    <s v="2024-10-17"/>
    <s v="2024-11-30"/>
    <s v="2024-12-03 09:52:10"/>
    <s v="2024-12-09 16:51:25"/>
    <s v="2024-12-23 11:09:08"/>
    <s v="2024-12-23 11:09:26"/>
    <s v="0000-00-00 00:00:00"/>
    <s v="2024-12-02"/>
    <s v="2024-12-09"/>
    <s v="2024-12-13"/>
    <s v="2024-12-18"/>
    <s v="2024-12-18"/>
    <x v="3"/>
    <s v="Toscany"/>
    <s v="PLITE10"/>
    <x v="263"/>
    <s v="LONA PERGOTEX BLACKOUT GRIS 3M"/>
    <x v="3"/>
    <n v="1"/>
    <x v="216"/>
    <x v="0"/>
    <x v="1"/>
    <n v="7641500"/>
    <x v="0"/>
    <x v="4"/>
    <x v="6"/>
    <x v="10"/>
  </r>
  <r>
    <x v="1059"/>
    <x v="721"/>
    <s v="CUBRIMIENTO"/>
    <x v="0"/>
    <m/>
    <s v="2024-10-17"/>
    <s v="2024-11-30"/>
    <s v="2024-12-03 09:52:10"/>
    <s v="2024-12-09 16:51:25"/>
    <s v="2024-12-23 11:09:08"/>
    <s v="2024-12-23 11:09:26"/>
    <s v="0000-00-00 00:00:00"/>
    <s v="2024-12-02"/>
    <s v="2024-12-09"/>
    <s v="2024-12-13"/>
    <s v="2024-12-18"/>
    <s v="2024-12-18"/>
    <x v="3"/>
    <s v="Toscany"/>
    <s v="PLITE10"/>
    <x v="263"/>
    <s v="LONA PERGOTEX BLACKOUT GRIS 3M"/>
    <x v="3"/>
    <n v="1"/>
    <x v="43"/>
    <x v="0"/>
    <x v="1"/>
    <n v="9435000"/>
    <x v="0"/>
    <x v="4"/>
    <x v="6"/>
    <x v="10"/>
  </r>
  <r>
    <x v="1060"/>
    <x v="722"/>
    <s v="CUBRIMIENTO"/>
    <x v="0"/>
    <m/>
    <s v="2024-10-17"/>
    <s v="2024-10-21"/>
    <s v="2024-10-21 14:19:04"/>
    <s v="2024-10-22 13:19:03"/>
    <s v="2024-11-13 15:15:25"/>
    <s v="2024-11-16 12:13:31"/>
    <s v="0000-00-00 00:00:00"/>
    <s v="2024-10-22"/>
    <s v="2024-10-23"/>
    <s v="2024-10-24"/>
    <s v="2024-10-25"/>
    <s v="2024-10-25"/>
    <x v="3"/>
    <s v="Toscany"/>
    <s v="SOMB0301**"/>
    <x v="189"/>
    <s v="LONA DICKSON CARBONE REF:U-171"/>
    <x v="0"/>
    <n v="1"/>
    <x v="217"/>
    <x v="0"/>
    <x v="13"/>
    <n v="892800"/>
    <x v="0"/>
    <x v="0"/>
    <x v="0"/>
    <x v="0"/>
  </r>
  <r>
    <x v="1061"/>
    <x v="723"/>
    <s v="MUEBLES CC CUBRIMIENTOS"/>
    <x v="0"/>
    <m/>
    <s v="2024-10-11"/>
    <s v="2024-10-28"/>
    <s v="2024-10-31 16:43:23"/>
    <s v="0000-00-00 00:00:00"/>
    <s v="2024-11-13 16:49:43"/>
    <s v="2024-11-13 16:49:49"/>
    <s v="2024-12-24 08:42:55"/>
    <s v="2024-10-30"/>
    <s v="2024-10-30"/>
    <s v="2024-11-21"/>
    <s v="2024-11-29"/>
    <s v="2025-01-13"/>
    <x v="1"/>
    <s v="Barranquilla"/>
    <s v="11973"/>
    <x v="309"/>
    <m/>
    <x v="0"/>
    <n v="1"/>
    <x v="0"/>
    <x v="0"/>
    <x v="0"/>
    <n v="577334"/>
    <x v="0"/>
    <x v="2"/>
    <x v="0"/>
    <x v="3"/>
  </r>
  <r>
    <x v="1061"/>
    <x v="723"/>
    <s v="MUEBLES CC CUBRIMIENTOS"/>
    <x v="0"/>
    <m/>
    <s v="2024-10-11"/>
    <s v="2024-10-28"/>
    <s v="2024-10-31 16:43:23"/>
    <s v="0000-00-00 00:00:00"/>
    <s v="2024-11-13 16:49:43"/>
    <s v="2024-11-13 16:49:49"/>
    <s v="2024-12-24 08:42:55"/>
    <s v="2024-10-30"/>
    <s v="2024-10-30"/>
    <s v="2024-11-21"/>
    <s v="2024-11-29"/>
    <s v="2025-01-13"/>
    <x v="1"/>
    <s v="Barranquilla"/>
    <s v="13672"/>
    <x v="46"/>
    <s v="FURNISCREEN BEIGE  2M EB4027W G8 625GR"/>
    <x v="0"/>
    <n v="2"/>
    <x v="0"/>
    <x v="0"/>
    <x v="0"/>
    <n v="3402016"/>
    <x v="0"/>
    <x v="2"/>
    <x v="0"/>
    <x v="3"/>
  </r>
  <r>
    <x v="1061"/>
    <x v="723"/>
    <s v="MUEBLES CC CUBRIMIENTOS"/>
    <x v="0"/>
    <m/>
    <s v="2024-10-11"/>
    <s v="2024-10-28"/>
    <s v="2024-10-31 16:43:23"/>
    <s v="0000-00-00 00:00:00"/>
    <s v="2024-11-13 16:49:43"/>
    <s v="2024-11-13 16:49:49"/>
    <s v="2024-12-24 08:42:55"/>
    <s v="2024-10-30"/>
    <s v="2024-10-30"/>
    <s v="2024-11-21"/>
    <s v="2024-11-29"/>
    <s v="2025-01-13"/>
    <x v="1"/>
    <s v="Barranquilla"/>
    <s v="9591"/>
    <x v="93"/>
    <m/>
    <x v="0"/>
    <n v="1"/>
    <x v="0"/>
    <x v="0"/>
    <x v="0"/>
    <n v="1531682"/>
    <x v="0"/>
    <x v="2"/>
    <x v="0"/>
    <x v="3"/>
  </r>
  <r>
    <x v="1061"/>
    <x v="723"/>
    <s v="MUEBLES CC CUBRIMIENTOS"/>
    <x v="0"/>
    <m/>
    <s v="2024-10-11"/>
    <s v="2024-10-28"/>
    <s v="2024-10-31 16:43:23"/>
    <s v="0000-00-00 00:00:00"/>
    <s v="2024-11-13 16:49:43"/>
    <s v="2024-11-13 16:49:49"/>
    <s v="2024-12-24 08:42:55"/>
    <s v="2024-10-30"/>
    <s v="2024-10-30"/>
    <s v="2024-11-21"/>
    <s v="2024-11-29"/>
    <s v="2025-01-13"/>
    <x v="1"/>
    <s v="Barranquilla"/>
    <s v="TRANSP11"/>
    <x v="177"/>
    <m/>
    <x v="0"/>
    <n v="1"/>
    <x v="0"/>
    <x v="0"/>
    <x v="0"/>
    <n v="500000"/>
    <x v="0"/>
    <x v="0"/>
    <x v="0"/>
    <x v="3"/>
  </r>
  <r>
    <x v="1062"/>
    <x v="123"/>
    <s v="MUEBLES CC CUBRIMIENTOS"/>
    <x v="0"/>
    <m/>
    <s v="2024-10-18"/>
    <s v="2024-10-18"/>
    <s v="2024-10-18 14:50:12"/>
    <s v="0000-00-00 00:00:00"/>
    <s v="2024-10-18 14:50:30"/>
    <s v="2024-10-22 07:20:39"/>
    <s v="0000-00-00 00:00:00"/>
    <s v="2024-10-21"/>
    <s v="2024-10-21"/>
    <s v="2024-10-23"/>
    <s v="2024-10-24"/>
    <s v="2024-10-24"/>
    <x v="0"/>
    <s v="Toscany"/>
    <s v="11439"/>
    <x v="276"/>
    <m/>
    <x v="0"/>
    <n v="2"/>
    <x v="0"/>
    <x v="0"/>
    <x v="0"/>
    <n v="312170"/>
    <x v="0"/>
    <x v="0"/>
    <x v="0"/>
    <x v="0"/>
  </r>
  <r>
    <x v="1062"/>
    <x v="123"/>
    <s v="MUEBLES CC CUBRIMIENTOS"/>
    <x v="0"/>
    <m/>
    <s v="2024-10-18"/>
    <s v="2024-10-18"/>
    <s v="2024-10-18 14:50:12"/>
    <s v="0000-00-00 00:00:00"/>
    <s v="2024-10-18 14:50:30"/>
    <s v="2024-10-22 07:20:39"/>
    <s v="0000-00-00 00:00:00"/>
    <s v="2024-10-21"/>
    <s v="2024-10-21"/>
    <s v="2024-10-23"/>
    <s v="2024-10-24"/>
    <s v="2024-10-24"/>
    <x v="0"/>
    <s v="Toscany"/>
    <s v="5414"/>
    <x v="596"/>
    <m/>
    <x v="0"/>
    <n v="43"/>
    <x v="0"/>
    <x v="0"/>
    <x v="0"/>
    <n v="2150000"/>
    <x v="0"/>
    <x v="0"/>
    <x v="0"/>
    <x v="0"/>
  </r>
  <r>
    <x v="1063"/>
    <x v="168"/>
    <s v="MUEBLES CC CUBRIMIENTOS"/>
    <x v="0"/>
    <m/>
    <s v="2024-10-18"/>
    <s v="2024-10-21"/>
    <s v="2024-10-21 14:13:50"/>
    <s v="0000-00-00 00:00:00"/>
    <s v="2024-10-21 14:14:02"/>
    <s v="2024-10-22 07:18:25"/>
    <s v="0000-00-00 00:00:00"/>
    <s v="2024-10-22"/>
    <s v="2024-10-22"/>
    <s v="2024-10-24"/>
    <s v="2024-10-28"/>
    <s v="2024-10-28"/>
    <x v="7"/>
    <s v="Toscany"/>
    <s v="11369"/>
    <x v="789"/>
    <m/>
    <x v="0"/>
    <n v="4"/>
    <x v="0"/>
    <x v="0"/>
    <x v="0"/>
    <n v="5200"/>
    <x v="0"/>
    <x v="0"/>
    <x v="0"/>
    <x v="0"/>
  </r>
  <r>
    <x v="1063"/>
    <x v="168"/>
    <s v="MUEBLES CC CUBRIMIENTOS"/>
    <x v="0"/>
    <m/>
    <s v="2024-10-18"/>
    <s v="2024-10-21"/>
    <s v="2024-10-21 14:13:50"/>
    <s v="0000-00-00 00:00:00"/>
    <s v="2024-10-21 14:14:02"/>
    <s v="2024-10-22 07:18:25"/>
    <s v="0000-00-00 00:00:00"/>
    <s v="2024-10-22"/>
    <s v="2024-10-22"/>
    <s v="2024-10-24"/>
    <s v="2024-10-28"/>
    <s v="2024-10-28"/>
    <x v="7"/>
    <s v="Toscany"/>
    <s v="11435"/>
    <x v="229"/>
    <m/>
    <x v="0"/>
    <n v="2"/>
    <x v="0"/>
    <x v="0"/>
    <x v="0"/>
    <n v="127654"/>
    <x v="0"/>
    <x v="0"/>
    <x v="0"/>
    <x v="0"/>
  </r>
  <r>
    <x v="1063"/>
    <x v="168"/>
    <s v="MUEBLES CC CUBRIMIENTOS"/>
    <x v="0"/>
    <m/>
    <s v="2024-10-18"/>
    <s v="2024-10-21"/>
    <s v="2024-10-21 14:13:50"/>
    <s v="0000-00-00 00:00:00"/>
    <s v="2024-10-21 14:14:02"/>
    <s v="2024-10-22 07:18:25"/>
    <s v="0000-00-00 00:00:00"/>
    <s v="2024-10-22"/>
    <s v="2024-10-22"/>
    <s v="2024-10-24"/>
    <s v="2024-10-28"/>
    <s v="2024-10-28"/>
    <x v="7"/>
    <s v="Toscany"/>
    <s v="11441"/>
    <x v="204"/>
    <m/>
    <x v="0"/>
    <n v="2"/>
    <x v="0"/>
    <x v="0"/>
    <x v="0"/>
    <n v="80000"/>
    <x v="0"/>
    <x v="0"/>
    <x v="0"/>
    <x v="0"/>
  </r>
  <r>
    <x v="1063"/>
    <x v="168"/>
    <s v="MUEBLES CC CUBRIMIENTOS"/>
    <x v="0"/>
    <m/>
    <s v="2024-10-18"/>
    <s v="2024-10-21"/>
    <s v="2024-10-21 14:13:50"/>
    <s v="0000-00-00 00:00:00"/>
    <s v="2024-10-21 14:14:02"/>
    <s v="2024-10-22 07:18:25"/>
    <s v="0000-00-00 00:00:00"/>
    <s v="2024-10-22"/>
    <s v="2024-10-22"/>
    <s v="2024-10-24"/>
    <s v="2024-10-28"/>
    <s v="2024-10-28"/>
    <x v="7"/>
    <s v="Toscany"/>
    <s v="12119"/>
    <x v="283"/>
    <m/>
    <x v="0"/>
    <n v="2"/>
    <x v="0"/>
    <x v="0"/>
    <x v="0"/>
    <n v="105200"/>
    <x v="0"/>
    <x v="0"/>
    <x v="0"/>
    <x v="0"/>
  </r>
  <r>
    <x v="1063"/>
    <x v="168"/>
    <s v="MUEBLES CC CUBRIMIENTOS"/>
    <x v="0"/>
    <m/>
    <s v="2024-10-18"/>
    <s v="2024-10-21"/>
    <s v="2024-10-21 14:13:50"/>
    <s v="0000-00-00 00:00:00"/>
    <s v="2024-10-21 14:14:02"/>
    <s v="2024-10-22 07:18:25"/>
    <s v="0000-00-00 00:00:00"/>
    <s v="2024-10-22"/>
    <s v="2024-10-22"/>
    <s v="2024-10-24"/>
    <s v="2024-10-28"/>
    <s v="2024-10-28"/>
    <x v="7"/>
    <s v="Toscany"/>
    <s v="12871"/>
    <x v="790"/>
    <m/>
    <x v="0"/>
    <n v="4"/>
    <x v="0"/>
    <x v="0"/>
    <x v="0"/>
    <n v="1600"/>
    <x v="0"/>
    <x v="0"/>
    <x v="0"/>
    <x v="0"/>
  </r>
  <r>
    <x v="1063"/>
    <x v="168"/>
    <s v="MUEBLES CC CUBRIMIENTOS"/>
    <x v="0"/>
    <m/>
    <s v="2024-10-18"/>
    <s v="2024-10-21"/>
    <s v="2024-10-21 14:13:50"/>
    <s v="0000-00-00 00:00:00"/>
    <s v="2024-10-21 14:14:02"/>
    <s v="2024-10-22 07:18:25"/>
    <s v="0000-00-00 00:00:00"/>
    <s v="2024-10-22"/>
    <s v="2024-10-22"/>
    <s v="2024-10-24"/>
    <s v="2024-10-28"/>
    <s v="2024-10-28"/>
    <x v="7"/>
    <s v="Toscany"/>
    <s v="7021"/>
    <x v="469"/>
    <m/>
    <x v="0"/>
    <n v="2"/>
    <x v="0"/>
    <x v="0"/>
    <x v="0"/>
    <n v="100000"/>
    <x v="0"/>
    <x v="0"/>
    <x v="0"/>
    <x v="0"/>
  </r>
  <r>
    <x v="1064"/>
    <x v="724"/>
    <s v="MUEBLES CC CUBRIMIENTOS"/>
    <x v="0"/>
    <m/>
    <s v="2024-10-18"/>
    <s v="2024-10-30"/>
    <s v="2024-11-05 12:19:25"/>
    <s v="0000-00-00 00:00:00"/>
    <s v="2024-10-31 11:39:14"/>
    <s v="2024-11-06 09:50:41"/>
    <s v="0000-00-00 00:00:00"/>
    <s v="2024-11-01"/>
    <s v="2024-11-01"/>
    <s v="2024-11-15"/>
    <s v="2024-11-20"/>
    <s v="2024-11-20"/>
    <x v="3"/>
    <s v="Cali"/>
    <s v="REP023"/>
    <x v="35"/>
    <m/>
    <x v="0"/>
    <n v="1"/>
    <x v="0"/>
    <x v="0"/>
    <x v="0"/>
    <n v="180000"/>
    <x v="0"/>
    <x v="0"/>
    <x v="0"/>
    <x v="3"/>
  </r>
  <r>
    <x v="1064"/>
    <x v="724"/>
    <s v="MUEBLES CC CUBRIMIENTOS"/>
    <x v="0"/>
    <m/>
    <s v="2024-10-18"/>
    <s v="2024-10-30"/>
    <s v="2024-11-05 12:19:25"/>
    <s v="0000-00-00 00:00:00"/>
    <s v="2024-10-31 11:39:14"/>
    <s v="2024-11-06 09:50:41"/>
    <s v="0000-00-00 00:00:00"/>
    <s v="2024-11-01"/>
    <s v="2024-11-01"/>
    <s v="2024-11-15"/>
    <s v="2024-11-20"/>
    <s v="2024-11-20"/>
    <x v="3"/>
    <s v="Cali"/>
    <s v="TRANSP07"/>
    <x v="47"/>
    <m/>
    <x v="0"/>
    <n v="1"/>
    <x v="0"/>
    <x v="0"/>
    <x v="0"/>
    <n v="40000"/>
    <x v="0"/>
    <x v="0"/>
    <x v="0"/>
    <x v="3"/>
  </r>
  <r>
    <x v="1065"/>
    <x v="61"/>
    <s v="MUEBLES CC CUBRIMIENTOS"/>
    <x v="0"/>
    <m/>
    <s v="2024-10-18"/>
    <s v="2024-10-18"/>
    <s v="2024-10-19 14:19:18"/>
    <s v="2024-11-01 16:18:21"/>
    <s v="2024-11-21 17:24:02"/>
    <s v="2024-11-21 18:52:35"/>
    <s v="2024-11-27 08:36:26"/>
    <s v="2024-10-22"/>
    <s v="2024-10-31"/>
    <s v="2024-11-22"/>
    <s v="2024-11-26"/>
    <s v="2024-11-28"/>
    <x v="3"/>
    <s v="Virtual"/>
    <s v="28282"/>
    <x v="806"/>
    <m/>
    <x v="0"/>
    <n v="1"/>
    <x v="0"/>
    <x v="0"/>
    <x v="0"/>
    <n v="0"/>
    <x v="0"/>
    <x v="5"/>
    <x v="0"/>
    <x v="3"/>
  </r>
  <r>
    <x v="1065"/>
    <x v="61"/>
    <s v="MUEBLES CC CUBRIMIENTOS"/>
    <x v="0"/>
    <m/>
    <s v="2024-10-18"/>
    <s v="2024-10-18"/>
    <s v="2024-10-19 14:19:18"/>
    <s v="2024-11-01 16:18:21"/>
    <s v="2024-11-21 17:24:02"/>
    <s v="2024-11-21 18:52:35"/>
    <s v="2024-11-27 08:36:26"/>
    <s v="2024-10-22"/>
    <s v="2024-10-31"/>
    <s v="2024-11-22"/>
    <s v="2024-11-26"/>
    <s v="2024-11-28"/>
    <x v="3"/>
    <s v="Virtual"/>
    <s v="8624-01"/>
    <x v="807"/>
    <m/>
    <x v="0"/>
    <n v="1"/>
    <x v="0"/>
    <x v="0"/>
    <x v="0"/>
    <n v="0"/>
    <x v="0"/>
    <x v="2"/>
    <x v="0"/>
    <x v="3"/>
  </r>
  <r>
    <x v="1066"/>
    <x v="663"/>
    <s v="CUBRIMIENTO"/>
    <x v="0"/>
    <m/>
    <s v="2024-10-21"/>
    <s v="2024-10-21"/>
    <s v="2024-10-21 13:56:38"/>
    <s v="0000-00-00 00:00:00"/>
    <s v="2024-10-21 13:56:49"/>
    <s v="2024-10-22 07:22:46"/>
    <s v="0000-00-00 00:00:00"/>
    <s v="2024-10-22"/>
    <s v="2024-10-22"/>
    <s v="2024-10-24"/>
    <s v="2024-10-25"/>
    <s v="2024-10-25"/>
    <x v="3"/>
    <s v="Toscany"/>
    <s v="39"/>
    <x v="460"/>
    <m/>
    <x v="0"/>
    <n v="3"/>
    <x v="0"/>
    <x v="0"/>
    <x v="0"/>
    <n v="157800"/>
    <x v="0"/>
    <x v="0"/>
    <x v="0"/>
    <x v="0"/>
  </r>
  <r>
    <x v="1067"/>
    <x v="725"/>
    <s v="MUEBLES CC CUBRIMIENTOS"/>
    <x v="0"/>
    <m/>
    <s v="2024-10-22"/>
    <s v="2024-10-31"/>
    <s v="2024-11-02 14:19:53"/>
    <s v="0000-00-00 00:00:00"/>
    <s v="2024-11-28 12:02:05"/>
    <s v="2024-11-28 12:05:43"/>
    <s v="2024-12-06 21:23:36"/>
    <s v="2024-11-04"/>
    <s v="2024-11-04"/>
    <s v="2024-11-26"/>
    <s v="2024-11-28"/>
    <s v="2024-12-02"/>
    <x v="3"/>
    <s v="Cali"/>
    <s v="5326"/>
    <x v="90"/>
    <m/>
    <x v="2"/>
    <n v="2"/>
    <x v="0"/>
    <x v="0"/>
    <x v="0"/>
    <n v="944108"/>
    <x v="0"/>
    <x v="0"/>
    <x v="0"/>
    <x v="3"/>
  </r>
  <r>
    <x v="1067"/>
    <x v="725"/>
    <s v="MUEBLES CC CUBRIMIENTOS"/>
    <x v="0"/>
    <m/>
    <s v="2024-10-22"/>
    <s v="2024-10-31"/>
    <s v="2024-11-02 14:19:53"/>
    <s v="0000-00-00 00:00:00"/>
    <s v="2024-11-28 12:02:05"/>
    <s v="2024-11-28 12:05:43"/>
    <s v="2024-12-06 21:23:36"/>
    <s v="2024-11-04"/>
    <s v="2024-11-04"/>
    <s v="2024-11-26"/>
    <s v="2024-11-28"/>
    <s v="2024-12-02"/>
    <x v="3"/>
    <s v="Cali"/>
    <s v="8164"/>
    <x v="655"/>
    <m/>
    <x v="4"/>
    <n v="2"/>
    <x v="0"/>
    <x v="0"/>
    <x v="0"/>
    <n v="3677002"/>
    <x v="0"/>
    <x v="2"/>
    <x v="0"/>
    <x v="3"/>
  </r>
  <r>
    <x v="1067"/>
    <x v="725"/>
    <s v="MUEBLES CC CUBRIMIENTOS"/>
    <x v="0"/>
    <m/>
    <s v="2024-10-22"/>
    <s v="2024-10-31"/>
    <s v="2024-11-02 14:19:53"/>
    <s v="0000-00-00 00:00:00"/>
    <s v="2024-11-28 12:02:05"/>
    <s v="2024-11-28 12:05:43"/>
    <s v="2024-12-06 21:23:36"/>
    <s v="2024-11-04"/>
    <s v="2024-11-04"/>
    <s v="2024-11-26"/>
    <s v="2024-11-28"/>
    <s v="2024-12-02"/>
    <x v="3"/>
    <s v="Cali"/>
    <s v="8168"/>
    <x v="707"/>
    <m/>
    <x v="4"/>
    <n v="8"/>
    <x v="0"/>
    <x v="0"/>
    <x v="0"/>
    <n v="6444176"/>
    <x v="0"/>
    <x v="2"/>
    <x v="0"/>
    <x v="3"/>
  </r>
  <r>
    <x v="1067"/>
    <x v="725"/>
    <s v="MUEBLES CC CUBRIMIENTOS"/>
    <x v="0"/>
    <m/>
    <s v="2024-10-22"/>
    <s v="2024-10-31"/>
    <s v="2024-11-02 14:19:53"/>
    <s v="0000-00-00 00:00:00"/>
    <s v="2024-11-28 12:02:05"/>
    <s v="2024-11-28 12:05:43"/>
    <s v="2024-12-06 21:23:36"/>
    <s v="2024-11-04"/>
    <s v="2024-11-04"/>
    <s v="2024-11-26"/>
    <s v="2024-11-28"/>
    <s v="2024-12-02"/>
    <x v="3"/>
    <s v="Cali"/>
    <s v="9709"/>
    <x v="169"/>
    <s v="LONA DICKSON TAUPE REF:7559"/>
    <x v="0"/>
    <n v="2"/>
    <x v="0"/>
    <x v="0"/>
    <x v="0"/>
    <n v="3195892"/>
    <x v="0"/>
    <x v="2"/>
    <x v="0"/>
    <x v="3"/>
  </r>
  <r>
    <x v="1068"/>
    <x v="726"/>
    <s v="CUBRIMIENTO"/>
    <x v="0"/>
    <m/>
    <s v="2024-10-21"/>
    <s v="2024-10-28"/>
    <s v="2024-10-29 13:20:32"/>
    <s v="2024-11-01 18:02:50"/>
    <s v="2024-11-19 16:28:37"/>
    <s v="2024-11-21 18:28:32"/>
    <s v="2024-11-27 08:51:32"/>
    <s v="2024-10-30"/>
    <s v="2024-11-02"/>
    <s v="2024-11-20"/>
    <s v="2024-11-26"/>
    <s v="2024-12-03"/>
    <x v="1"/>
    <s v="Medellin"/>
    <s v="FLANCHE01"/>
    <x v="51"/>
    <m/>
    <x v="8"/>
    <n v="1"/>
    <x v="218"/>
    <x v="0"/>
    <x v="0"/>
    <n v="880657"/>
    <x v="0"/>
    <x v="0"/>
    <x v="0"/>
    <x v="3"/>
  </r>
  <r>
    <x v="1068"/>
    <x v="726"/>
    <s v="CUBRIMIENTO"/>
    <x v="0"/>
    <m/>
    <s v="2024-10-21"/>
    <s v="2024-10-28"/>
    <s v="2024-10-29 13:20:32"/>
    <s v="2024-11-01 18:02:50"/>
    <s v="2024-11-19 16:28:37"/>
    <s v="2024-11-21 18:28:32"/>
    <s v="2024-11-27 08:51:32"/>
    <s v="2024-10-30"/>
    <s v="2024-11-02"/>
    <s v="2024-11-20"/>
    <s v="2024-11-26"/>
    <s v="2024-12-03"/>
    <x v="1"/>
    <s v="Medellin"/>
    <s v="SERV03"/>
    <x v="9"/>
    <m/>
    <x v="0"/>
    <n v="1"/>
    <x v="0"/>
    <x v="0"/>
    <x v="0"/>
    <n v="300000"/>
    <x v="0"/>
    <x v="1"/>
    <x v="1"/>
    <x v="3"/>
  </r>
  <r>
    <x v="1068"/>
    <x v="726"/>
    <s v="CUBRIMIENTO"/>
    <x v="0"/>
    <m/>
    <s v="2024-10-21"/>
    <s v="2024-10-28"/>
    <s v="2024-10-29 13:20:32"/>
    <s v="2024-11-01 18:02:50"/>
    <s v="2024-11-19 16:28:37"/>
    <s v="2024-11-21 18:28:32"/>
    <s v="2024-11-27 08:51:32"/>
    <s v="2024-10-30"/>
    <s v="2024-11-02"/>
    <s v="2024-11-20"/>
    <s v="2024-11-26"/>
    <s v="2024-12-03"/>
    <x v="1"/>
    <s v="Medellin"/>
    <s v="SOMB01"/>
    <x v="71"/>
    <s v="LONA DICKSON NEGRO FONDO ENT REF:6028"/>
    <x v="8"/>
    <n v="1"/>
    <x v="218"/>
    <x v="0"/>
    <x v="3"/>
    <n v="8570401"/>
    <x v="0"/>
    <x v="6"/>
    <x v="5"/>
    <x v="3"/>
  </r>
  <r>
    <x v="1068"/>
    <x v="726"/>
    <s v="CUBRIMIENTO"/>
    <x v="0"/>
    <m/>
    <s v="2024-10-21"/>
    <s v="2024-10-28"/>
    <s v="2024-10-29 13:20:32"/>
    <s v="2024-11-01 18:02:50"/>
    <s v="2024-11-19 16:28:37"/>
    <s v="2024-11-21 18:28:32"/>
    <s v="2024-11-27 08:51:32"/>
    <s v="2024-10-30"/>
    <s v="2024-11-02"/>
    <s v="2024-11-20"/>
    <s v="2024-11-26"/>
    <s v="2024-12-03"/>
    <x v="1"/>
    <s v="Medellin"/>
    <s v="TRANSP06"/>
    <x v="59"/>
    <m/>
    <x v="0"/>
    <n v="1"/>
    <x v="0"/>
    <x v="0"/>
    <x v="0"/>
    <n v="160000"/>
    <x v="0"/>
    <x v="1"/>
    <x v="1"/>
    <x v="3"/>
  </r>
  <r>
    <x v="1069"/>
    <x v="727"/>
    <s v="MUEBLES CC CUBRIMIENTOS"/>
    <x v="0"/>
    <m/>
    <s v="2024-10-21"/>
    <s v="2024-10-22"/>
    <s v="2024-10-22 14:45:12"/>
    <s v="0000-00-00 00:00:00"/>
    <s v="2024-10-22 14:45:30"/>
    <s v="2024-10-24 13:01:59"/>
    <s v="0000-00-00 00:00:00"/>
    <s v="2024-10-23"/>
    <s v="2024-10-23"/>
    <s v="2024-10-24"/>
    <s v="2024-10-29"/>
    <s v="2024-10-29"/>
    <x v="0"/>
    <s v="Toscany"/>
    <s v="4947"/>
    <x v="808"/>
    <m/>
    <x v="0"/>
    <n v="2"/>
    <x v="0"/>
    <x v="0"/>
    <x v="0"/>
    <n v="240000"/>
    <x v="0"/>
    <x v="0"/>
    <x v="0"/>
    <x v="0"/>
  </r>
  <r>
    <x v="1070"/>
    <x v="728"/>
    <s v="CUBRIMIENTO"/>
    <x v="0"/>
    <m/>
    <s v="2024-10-21"/>
    <s v="2024-11-05"/>
    <s v="2024-11-06 12:01:20"/>
    <s v="2024-11-15 16:29:52"/>
    <s v="2024-11-21 17:19:54"/>
    <s v="2024-12-03 07:19:38"/>
    <s v="2025-03-26 17:45:19"/>
    <s v="2024-11-07"/>
    <s v="2024-11-13"/>
    <s v="2024-11-22"/>
    <s v="2024-11-28"/>
    <s v="2025-02-16"/>
    <x v="3"/>
    <s v="Bogota"/>
    <s v="PLT44"/>
    <x v="253"/>
    <m/>
    <x v="2"/>
    <n v="2"/>
    <x v="0"/>
    <x v="0"/>
    <x v="0"/>
    <n v="268412"/>
    <x v="0"/>
    <x v="0"/>
    <x v="0"/>
    <x v="3"/>
  </r>
  <r>
    <x v="1070"/>
    <x v="728"/>
    <s v="CUBRIMIENTO"/>
    <x v="0"/>
    <m/>
    <s v="2024-10-21"/>
    <s v="2024-11-05"/>
    <s v="2024-11-06 12:01:20"/>
    <s v="2024-11-15 16:29:52"/>
    <s v="2024-11-21 17:19:54"/>
    <s v="2024-12-03 07:19:38"/>
    <s v="2025-03-26 17:45:19"/>
    <s v="2024-11-07"/>
    <s v="2024-11-13"/>
    <s v="2024-11-22"/>
    <s v="2024-11-28"/>
    <s v="2025-02-16"/>
    <x v="3"/>
    <s v="Bogota"/>
    <s v="VIGAAC02"/>
    <x v="641"/>
    <m/>
    <x v="2"/>
    <n v="1"/>
    <x v="11"/>
    <x v="0"/>
    <x v="0"/>
    <n v="891489"/>
    <x v="0"/>
    <x v="0"/>
    <x v="0"/>
    <x v="3"/>
  </r>
  <r>
    <x v="1071"/>
    <x v="729"/>
    <s v="MUEBLES CC CUBRIMIENTOS"/>
    <x v="0"/>
    <m/>
    <s v="2024-10-09"/>
    <s v="2024-11-11"/>
    <s v="2024-11-12 14:00:42"/>
    <s v="0000-00-00 00:00:00"/>
    <s v="0000-00-00 00:00:00"/>
    <s v="2025-01-27 11:08:30"/>
    <s v="0000-00-00 00:00:00"/>
    <s v="2024-11-13"/>
    <s v="2024-11-13"/>
    <s v="2024-11-18"/>
    <s v="2024-11-25"/>
    <s v="2024-12-13"/>
    <x v="0"/>
    <s v="Cali"/>
    <s v="970810"/>
    <x v="809"/>
    <m/>
    <x v="0"/>
    <n v="1"/>
    <x v="0"/>
    <x v="0"/>
    <x v="0"/>
    <n v="928000"/>
    <x v="0"/>
    <x v="0"/>
    <x v="0"/>
    <x v="3"/>
  </r>
  <r>
    <x v="1071"/>
    <x v="729"/>
    <s v="MUEBLES CC CUBRIMIENTOS"/>
    <x v="0"/>
    <m/>
    <s v="2024-10-09"/>
    <s v="2024-11-11"/>
    <s v="2024-11-12 14:00:42"/>
    <s v="0000-00-00 00:00:00"/>
    <s v="0000-00-00 00:00:00"/>
    <s v="2025-01-27 11:08:30"/>
    <s v="0000-00-00 00:00:00"/>
    <s v="2024-11-13"/>
    <s v="2024-11-13"/>
    <s v="2024-11-18"/>
    <s v="2024-11-25"/>
    <s v="2024-12-13"/>
    <x v="0"/>
    <s v="Cali"/>
    <s v="SERVLAV03"/>
    <x v="149"/>
    <m/>
    <x v="0"/>
    <n v="14"/>
    <x v="0"/>
    <x v="0"/>
    <x v="0"/>
    <n v="1400000"/>
    <x v="0"/>
    <x v="1"/>
    <x v="1"/>
    <x v="3"/>
  </r>
  <r>
    <x v="1071"/>
    <x v="729"/>
    <s v="MUEBLES CC CUBRIMIENTOS"/>
    <x v="0"/>
    <m/>
    <s v="2024-10-09"/>
    <s v="2024-11-11"/>
    <s v="2024-11-12 14:00:42"/>
    <s v="0000-00-00 00:00:00"/>
    <s v="0000-00-00 00:00:00"/>
    <s v="2025-01-27 11:08:30"/>
    <s v="0000-00-00 00:00:00"/>
    <s v="2024-11-13"/>
    <s v="2024-11-13"/>
    <s v="2024-11-18"/>
    <s v="2024-11-25"/>
    <s v="2024-12-13"/>
    <x v="0"/>
    <s v="Cali"/>
    <s v="TRANSP06"/>
    <x v="59"/>
    <m/>
    <x v="0"/>
    <n v="1"/>
    <x v="0"/>
    <x v="0"/>
    <x v="0"/>
    <n v="400000"/>
    <x v="0"/>
    <x v="1"/>
    <x v="1"/>
    <x v="3"/>
  </r>
  <r>
    <x v="1072"/>
    <x v="730"/>
    <s v="CUBRIMIENTO"/>
    <x v="0"/>
    <m/>
    <s v="2024-09-30"/>
    <s v="2024-10-24"/>
    <s v="2024-10-24 16:45:57"/>
    <s v="2024-11-07 18:41:24"/>
    <s v="2024-11-19 15:25:29"/>
    <s v="2024-11-21 18:19:34"/>
    <s v="2024-12-03 17:33:46"/>
    <s v="2024-10-28"/>
    <s v="2024-11-07"/>
    <s v="2024-11-14"/>
    <s v="2024-11-19"/>
    <s v="2024-12-03"/>
    <x v="1"/>
    <s v="Medellin"/>
    <s v="CUBT03"/>
    <x v="66"/>
    <m/>
    <x v="3"/>
    <n v="1"/>
    <x v="13"/>
    <x v="0"/>
    <x v="53"/>
    <n v="1225667"/>
    <x v="0"/>
    <x v="0"/>
    <x v="0"/>
    <x v="3"/>
  </r>
  <r>
    <x v="1072"/>
    <x v="730"/>
    <s v="CUBRIMIENTO"/>
    <x v="0"/>
    <m/>
    <s v="2024-09-30"/>
    <s v="2024-10-24"/>
    <s v="2024-10-24 16:45:57"/>
    <s v="2024-11-07 18:41:24"/>
    <s v="2024-11-19 15:25:29"/>
    <s v="2024-11-21 18:19:34"/>
    <s v="2024-12-03 17:33:46"/>
    <s v="2024-10-28"/>
    <s v="2024-11-07"/>
    <s v="2024-11-14"/>
    <s v="2024-11-19"/>
    <s v="2024-12-03"/>
    <x v="1"/>
    <s v="Medellin"/>
    <s v="KMPLITE"/>
    <x v="251"/>
    <m/>
    <x v="0"/>
    <n v="1"/>
    <x v="13"/>
    <x v="0"/>
    <x v="0"/>
    <n v="2566145"/>
    <x v="0"/>
    <x v="0"/>
    <x v="0"/>
    <x v="3"/>
  </r>
  <r>
    <x v="1072"/>
    <x v="730"/>
    <s v="CUBRIMIENTO"/>
    <x v="0"/>
    <m/>
    <s v="2024-09-30"/>
    <s v="2024-10-24"/>
    <s v="2024-10-24 16:45:57"/>
    <s v="2024-11-07 18:41:24"/>
    <s v="2024-11-19 15:25:29"/>
    <s v="2024-11-21 18:19:34"/>
    <s v="2024-12-03 17:33:46"/>
    <s v="2024-10-28"/>
    <s v="2024-11-07"/>
    <s v="2024-11-14"/>
    <s v="2024-11-19"/>
    <s v="2024-12-03"/>
    <x v="1"/>
    <s v="Medellin"/>
    <s v="PLITE10"/>
    <x v="263"/>
    <s v="LONA PERGOTEX BLACKOUT BLANCA 3 M"/>
    <x v="3"/>
    <n v="1"/>
    <x v="13"/>
    <x v="0"/>
    <x v="2"/>
    <n v="13664062"/>
    <x v="0"/>
    <x v="4"/>
    <x v="6"/>
    <x v="3"/>
  </r>
  <r>
    <x v="1072"/>
    <x v="730"/>
    <s v="CUBRIMIENTO"/>
    <x v="0"/>
    <m/>
    <s v="2024-09-30"/>
    <s v="2024-10-24"/>
    <s v="2024-10-24 16:45:57"/>
    <s v="2024-11-07 18:41:24"/>
    <s v="2024-11-19 15:25:29"/>
    <s v="2024-11-21 18:19:34"/>
    <s v="2024-12-03 17:33:46"/>
    <s v="2024-10-28"/>
    <s v="2024-11-07"/>
    <s v="2024-11-14"/>
    <s v="2024-11-19"/>
    <s v="2024-12-03"/>
    <x v="1"/>
    <s v="Medellin"/>
    <s v="PTAC02"/>
    <x v="699"/>
    <m/>
    <x v="3"/>
    <n v="3"/>
    <x v="0"/>
    <x v="31"/>
    <x v="0"/>
    <n v="983265"/>
    <x v="0"/>
    <x v="0"/>
    <x v="0"/>
    <x v="3"/>
  </r>
  <r>
    <x v="1072"/>
    <x v="730"/>
    <s v="CUBRIMIENTO"/>
    <x v="0"/>
    <m/>
    <s v="2024-09-30"/>
    <s v="2024-10-24"/>
    <s v="2024-10-24 16:45:57"/>
    <s v="2024-11-07 18:41:24"/>
    <s v="2024-11-19 15:25:29"/>
    <s v="2024-11-21 18:19:34"/>
    <s v="2024-12-03 17:33:46"/>
    <s v="2024-10-28"/>
    <s v="2024-11-07"/>
    <s v="2024-11-14"/>
    <s v="2024-11-19"/>
    <s v="2024-12-03"/>
    <x v="1"/>
    <s v="Medellin"/>
    <s v="PTAC02"/>
    <x v="699"/>
    <m/>
    <x v="3"/>
    <n v="3"/>
    <x v="0"/>
    <x v="36"/>
    <x v="0"/>
    <n v="1230225"/>
    <x v="0"/>
    <x v="0"/>
    <x v="0"/>
    <x v="3"/>
  </r>
  <r>
    <x v="1072"/>
    <x v="730"/>
    <s v="CUBRIMIENTO"/>
    <x v="0"/>
    <m/>
    <s v="2024-09-30"/>
    <s v="2024-10-24"/>
    <s v="2024-10-24 16:45:57"/>
    <s v="2024-11-07 18:41:24"/>
    <s v="2024-11-19 15:25:29"/>
    <s v="2024-11-21 18:19:34"/>
    <s v="2024-12-03 17:33:46"/>
    <s v="2024-10-28"/>
    <s v="2024-11-07"/>
    <s v="2024-11-14"/>
    <s v="2024-11-19"/>
    <s v="2024-12-03"/>
    <x v="1"/>
    <s v="Medellin"/>
    <s v="SERV03"/>
    <x v="9"/>
    <m/>
    <x v="0"/>
    <n v="1"/>
    <x v="0"/>
    <x v="0"/>
    <x v="0"/>
    <n v="450000"/>
    <x v="0"/>
    <x v="1"/>
    <x v="1"/>
    <x v="3"/>
  </r>
  <r>
    <x v="1072"/>
    <x v="730"/>
    <s v="CUBRIMIENTO"/>
    <x v="0"/>
    <m/>
    <s v="2024-09-30"/>
    <s v="2024-10-24"/>
    <s v="2024-10-24 16:45:57"/>
    <s v="2024-11-07 18:41:24"/>
    <s v="2024-11-19 15:25:29"/>
    <s v="2024-11-21 18:19:34"/>
    <s v="2024-12-03 17:33:46"/>
    <s v="2024-10-28"/>
    <s v="2024-11-07"/>
    <s v="2024-11-14"/>
    <s v="2024-11-19"/>
    <s v="2024-12-03"/>
    <x v="1"/>
    <s v="Medellin"/>
    <s v="SOLAPA01"/>
    <x v="69"/>
    <m/>
    <x v="3"/>
    <n v="1"/>
    <x v="219"/>
    <x v="0"/>
    <x v="0"/>
    <n v="453716"/>
    <x v="0"/>
    <x v="0"/>
    <x v="0"/>
    <x v="3"/>
  </r>
  <r>
    <x v="1072"/>
    <x v="730"/>
    <s v="CUBRIMIENTO"/>
    <x v="0"/>
    <m/>
    <s v="2024-09-30"/>
    <s v="2024-10-24"/>
    <s v="2024-10-24 16:45:57"/>
    <s v="2024-11-07 18:41:24"/>
    <s v="2024-11-19 15:25:29"/>
    <s v="2024-11-21 18:19:34"/>
    <s v="2024-12-03 17:33:46"/>
    <s v="2024-10-28"/>
    <s v="2024-11-07"/>
    <s v="2024-11-14"/>
    <s v="2024-11-19"/>
    <s v="2024-12-03"/>
    <x v="1"/>
    <s v="Medellin"/>
    <s v="TRANSP06"/>
    <x v="59"/>
    <m/>
    <x v="0"/>
    <n v="1"/>
    <x v="0"/>
    <x v="0"/>
    <x v="0"/>
    <n v="420000"/>
    <x v="0"/>
    <x v="1"/>
    <x v="1"/>
    <x v="3"/>
  </r>
  <r>
    <x v="1073"/>
    <x v="731"/>
    <s v="CUBRIMIENTO"/>
    <x v="0"/>
    <m/>
    <s v="2024-10-18"/>
    <s v="2024-10-30"/>
    <s v="2024-11-05 14:28:54"/>
    <s v="2024-12-02 12:00:06"/>
    <s v="2024-12-08 16:19:57"/>
    <s v="2024-12-19 07:37:27"/>
    <s v="2025-01-30 17:45:06"/>
    <s v="2024-11-06"/>
    <s v="2024-11-20"/>
    <s v="2024-12-02"/>
    <s v="2024-12-09"/>
    <s v="2024-12-21"/>
    <x v="1"/>
    <s v="Cali"/>
    <s v="27249"/>
    <x v="64"/>
    <m/>
    <x v="0"/>
    <n v="3"/>
    <x v="0"/>
    <x v="0"/>
    <x v="0"/>
    <n v="551556"/>
    <x v="0"/>
    <x v="0"/>
    <x v="0"/>
    <x v="10"/>
  </r>
  <r>
    <x v="1073"/>
    <x v="731"/>
    <s v="CUBRIMIENTO"/>
    <x v="0"/>
    <m/>
    <s v="2024-10-18"/>
    <s v="2024-10-30"/>
    <s v="2024-11-05 14:28:54"/>
    <s v="2024-12-02 12:00:06"/>
    <s v="2024-12-08 16:19:57"/>
    <s v="2024-12-19 07:37:27"/>
    <s v="2025-01-30 17:45:06"/>
    <s v="2024-11-06"/>
    <s v="2024-11-20"/>
    <s v="2024-12-02"/>
    <s v="2024-12-09"/>
    <s v="2024-12-21"/>
    <x v="1"/>
    <s v="Cali"/>
    <s v="6543"/>
    <x v="123"/>
    <m/>
    <x v="0"/>
    <n v="1"/>
    <x v="0"/>
    <x v="0"/>
    <x v="0"/>
    <n v="62400"/>
    <x v="0"/>
    <x v="0"/>
    <x v="0"/>
    <x v="10"/>
  </r>
  <r>
    <x v="1073"/>
    <x v="731"/>
    <s v="CUBRIMIENTO"/>
    <x v="0"/>
    <m/>
    <s v="2024-10-18"/>
    <s v="2024-10-30"/>
    <s v="2024-11-05 14:28:54"/>
    <s v="2024-12-02 12:00:06"/>
    <s v="2024-12-08 16:19:57"/>
    <s v="2024-12-19 07:37:27"/>
    <s v="2025-01-30 17:45:06"/>
    <s v="2024-11-06"/>
    <s v="2024-11-20"/>
    <s v="2024-12-02"/>
    <s v="2024-12-09"/>
    <s v="2024-12-21"/>
    <x v="1"/>
    <s v="Cali"/>
    <s v="CUBT03"/>
    <x v="66"/>
    <m/>
    <x v="4"/>
    <n v="1"/>
    <x v="24"/>
    <x v="0"/>
    <x v="13"/>
    <n v="4403349"/>
    <x v="0"/>
    <x v="0"/>
    <x v="0"/>
    <x v="10"/>
  </r>
  <r>
    <x v="1073"/>
    <x v="731"/>
    <s v="CUBRIMIENTO"/>
    <x v="0"/>
    <m/>
    <s v="2024-10-18"/>
    <s v="2024-10-30"/>
    <s v="2024-11-05 14:28:54"/>
    <s v="2024-12-02 12:00:06"/>
    <s v="2024-12-08 16:19:57"/>
    <s v="2024-12-19 07:37:27"/>
    <s v="2025-01-30 17:45:06"/>
    <s v="2024-11-06"/>
    <s v="2024-11-20"/>
    <s v="2024-12-02"/>
    <s v="2024-12-09"/>
    <s v="2024-12-21"/>
    <x v="1"/>
    <s v="Cali"/>
    <s v="FLANCHE01"/>
    <x v="51"/>
    <m/>
    <x v="2"/>
    <n v="1"/>
    <x v="220"/>
    <x v="0"/>
    <x v="0"/>
    <n v="1446336"/>
    <x v="0"/>
    <x v="0"/>
    <x v="0"/>
    <x v="10"/>
  </r>
  <r>
    <x v="1073"/>
    <x v="731"/>
    <s v="CUBRIMIENTO"/>
    <x v="0"/>
    <m/>
    <s v="2024-10-18"/>
    <s v="2024-10-30"/>
    <s v="2024-11-05 14:28:54"/>
    <s v="2024-12-02 12:00:06"/>
    <s v="2024-12-08 16:19:57"/>
    <s v="2024-12-19 07:37:27"/>
    <s v="2025-01-30 17:45:06"/>
    <s v="2024-11-06"/>
    <s v="2024-11-20"/>
    <s v="2024-12-02"/>
    <s v="2024-12-09"/>
    <s v="2024-12-21"/>
    <x v="1"/>
    <s v="Cali"/>
    <s v="PFLT06"/>
    <x v="810"/>
    <m/>
    <x v="2"/>
    <n v="1"/>
    <x v="24"/>
    <x v="0"/>
    <x v="13"/>
    <n v="15565132"/>
    <x v="0"/>
    <x v="0"/>
    <x v="0"/>
    <x v="10"/>
  </r>
  <r>
    <x v="1073"/>
    <x v="731"/>
    <s v="CUBRIMIENTO"/>
    <x v="0"/>
    <m/>
    <s v="2024-10-18"/>
    <s v="2024-10-30"/>
    <s v="2024-11-05 14:28:54"/>
    <s v="2024-12-02 12:00:06"/>
    <s v="2024-12-08 16:19:57"/>
    <s v="2024-12-19 07:37:27"/>
    <s v="2025-01-30 17:45:06"/>
    <s v="2024-11-06"/>
    <s v="2024-11-20"/>
    <s v="2024-12-02"/>
    <s v="2024-12-09"/>
    <s v="2024-12-21"/>
    <x v="1"/>
    <s v="Cali"/>
    <s v="SPOT05"/>
    <x v="527"/>
    <m/>
    <x v="0"/>
    <n v="1"/>
    <x v="0"/>
    <x v="0"/>
    <x v="0"/>
    <n v="903152"/>
    <x v="0"/>
    <x v="0"/>
    <x v="0"/>
    <x v="10"/>
  </r>
  <r>
    <x v="1073"/>
    <x v="731"/>
    <s v="CUBRIMIENTO"/>
    <x v="0"/>
    <m/>
    <s v="2024-10-18"/>
    <s v="2024-10-30"/>
    <s v="2024-11-05 14:28:54"/>
    <s v="2024-12-02 12:00:06"/>
    <s v="2024-12-08 16:19:57"/>
    <s v="2024-12-19 07:37:27"/>
    <s v="2025-01-30 17:45:06"/>
    <s v="2024-11-06"/>
    <s v="2024-11-20"/>
    <s v="2024-12-02"/>
    <s v="2024-12-09"/>
    <s v="2024-12-21"/>
    <x v="1"/>
    <s v="Cali"/>
    <s v="VIGAAC04"/>
    <x v="400"/>
    <m/>
    <x v="2"/>
    <n v="2"/>
    <x v="15"/>
    <x v="0"/>
    <x v="0"/>
    <n v="3793800"/>
    <x v="0"/>
    <x v="0"/>
    <x v="0"/>
    <x v="10"/>
  </r>
  <r>
    <x v="1074"/>
    <x v="197"/>
    <s v="CUBRIMIENTO"/>
    <x v="0"/>
    <m/>
    <s v="2024-10-22"/>
    <s v="2024-10-22"/>
    <s v="2024-10-22 14:47:05"/>
    <s v="0000-00-00 00:00:00"/>
    <s v="2024-10-22 14:47:11"/>
    <s v="2024-10-24 13:08:42"/>
    <s v="0000-00-00 00:00:00"/>
    <s v="2024-10-23"/>
    <s v="2024-10-23"/>
    <s v="2024-10-25"/>
    <s v="2024-10-28"/>
    <s v="2024-10-28"/>
    <x v="0"/>
    <s v="Toscany"/>
    <s v="29"/>
    <x v="280"/>
    <m/>
    <x v="0"/>
    <n v="61"/>
    <x v="0"/>
    <x v="0"/>
    <x v="0"/>
    <n v="3050000"/>
    <x v="0"/>
    <x v="0"/>
    <x v="0"/>
    <x v="0"/>
  </r>
  <r>
    <x v="1075"/>
    <x v="156"/>
    <s v="CUBRIMIENTO"/>
    <x v="0"/>
    <m/>
    <s v="2024-10-22"/>
    <s v="2024-10-23"/>
    <s v="2024-10-23 11:24:03"/>
    <s v="0000-00-00 00:00:00"/>
    <s v="2024-10-24 13:24:12"/>
    <s v="2025-04-02 17:27:16"/>
    <s v="0000-00-00 00:00:00"/>
    <s v="2024-10-24"/>
    <s v="2024-10-24"/>
    <s v="2024-10-28"/>
    <s v="2024-10-29"/>
    <s v="2024-10-29"/>
    <x v="0"/>
    <s v="Toscany"/>
    <s v="39"/>
    <x v="460"/>
    <m/>
    <x v="0"/>
    <n v="45"/>
    <x v="0"/>
    <x v="0"/>
    <x v="0"/>
    <n v="2367000"/>
    <x v="0"/>
    <x v="0"/>
    <x v="0"/>
    <x v="0"/>
  </r>
  <r>
    <x v="1076"/>
    <x v="694"/>
    <s v="MUEBLES CC CUBRIMIENTOS"/>
    <x v="0"/>
    <m/>
    <s v="2024-10-22"/>
    <s v="2024-11-26"/>
    <s v="2024-11-26 12:29:31"/>
    <s v="0000-00-00 00:00:00"/>
    <s v="2025-02-24 16:28:05"/>
    <s v="2025-07-09 07:53:45"/>
    <s v="2025-07-31 14:49:54"/>
    <s v="2024-11-28"/>
    <s v="2024-11-28"/>
    <s v="2025-01-15"/>
    <s v="2025-01-19"/>
    <s v="2025-01-21"/>
    <x v="1"/>
    <s v="Virtual"/>
    <s v="10076"/>
    <x v="702"/>
    <s v="LONA DICKSON VERDE CELADON REF 0794"/>
    <x v="0"/>
    <n v="3"/>
    <x v="0"/>
    <x v="0"/>
    <x v="0"/>
    <n v="2305065"/>
    <x v="0"/>
    <x v="0"/>
    <x v="0"/>
    <x v="12"/>
  </r>
  <r>
    <x v="1076"/>
    <x v="694"/>
    <s v="MUEBLES CC CUBRIMIENTOS"/>
    <x v="0"/>
    <m/>
    <s v="2024-10-22"/>
    <s v="2024-11-26"/>
    <s v="2024-11-26 12:29:31"/>
    <s v="0000-00-00 00:00:00"/>
    <s v="2025-02-24 16:28:05"/>
    <s v="2025-07-09 07:53:45"/>
    <s v="2025-07-31 14:49:54"/>
    <s v="2024-11-28"/>
    <s v="2024-11-28"/>
    <s v="2025-01-15"/>
    <s v="2025-01-19"/>
    <s v="2025-01-21"/>
    <x v="1"/>
    <s v="Virtual"/>
    <s v="11391"/>
    <x v="374"/>
    <m/>
    <x v="1"/>
    <n v="13"/>
    <x v="0"/>
    <x v="0"/>
    <x v="0"/>
    <n v="16730389"/>
    <x v="0"/>
    <x v="0"/>
    <x v="0"/>
    <x v="12"/>
  </r>
  <r>
    <x v="1076"/>
    <x v="694"/>
    <s v="MUEBLES CC CUBRIMIENTOS"/>
    <x v="0"/>
    <m/>
    <s v="2024-10-22"/>
    <s v="2024-11-26"/>
    <s v="2024-11-26 12:29:31"/>
    <s v="0000-00-00 00:00:00"/>
    <s v="2025-02-24 16:28:05"/>
    <s v="2025-07-09 07:53:45"/>
    <s v="2025-07-31 14:49:54"/>
    <s v="2024-11-28"/>
    <s v="2024-11-28"/>
    <s v="2025-01-15"/>
    <s v="2025-01-19"/>
    <s v="2025-01-21"/>
    <x v="1"/>
    <s v="Virtual"/>
    <s v="12713"/>
    <x v="811"/>
    <m/>
    <x v="8"/>
    <n v="1"/>
    <x v="0"/>
    <x v="0"/>
    <x v="0"/>
    <n v="1748700"/>
    <x v="0"/>
    <x v="0"/>
    <x v="0"/>
    <x v="12"/>
  </r>
  <r>
    <x v="1076"/>
    <x v="694"/>
    <s v="MUEBLES CC CUBRIMIENTOS"/>
    <x v="0"/>
    <m/>
    <s v="2024-10-22"/>
    <s v="2024-11-26"/>
    <s v="2024-11-26 12:29:31"/>
    <s v="0000-00-00 00:00:00"/>
    <s v="2025-02-24 16:28:05"/>
    <s v="2025-07-09 07:53:45"/>
    <s v="2025-07-31 14:49:54"/>
    <s v="2024-11-28"/>
    <s v="2024-11-28"/>
    <s v="2025-01-15"/>
    <s v="2025-01-19"/>
    <s v="2025-01-21"/>
    <x v="1"/>
    <s v="Virtual"/>
    <s v="12713"/>
    <x v="811"/>
    <m/>
    <x v="8"/>
    <n v="1"/>
    <x v="0"/>
    <x v="0"/>
    <x v="0"/>
    <n v="1748700"/>
    <x v="0"/>
    <x v="0"/>
    <x v="0"/>
    <x v="12"/>
  </r>
  <r>
    <x v="1076"/>
    <x v="694"/>
    <s v="MUEBLES CC CUBRIMIENTOS"/>
    <x v="0"/>
    <m/>
    <s v="2024-10-22"/>
    <s v="2024-11-26"/>
    <s v="2024-11-26 12:29:31"/>
    <s v="0000-00-00 00:00:00"/>
    <s v="2025-02-24 16:28:05"/>
    <s v="2025-07-09 07:53:45"/>
    <s v="2025-07-31 14:49:54"/>
    <s v="2024-11-28"/>
    <s v="2024-11-28"/>
    <s v="2025-01-15"/>
    <s v="2025-01-19"/>
    <s v="2025-01-21"/>
    <x v="1"/>
    <s v="Virtual"/>
    <s v="12714"/>
    <x v="111"/>
    <m/>
    <x v="0"/>
    <n v="1"/>
    <x v="0"/>
    <x v="0"/>
    <x v="0"/>
    <n v="1923570"/>
    <x v="0"/>
    <x v="0"/>
    <x v="0"/>
    <x v="12"/>
  </r>
  <r>
    <x v="1076"/>
    <x v="694"/>
    <s v="MUEBLES CC CUBRIMIENTOS"/>
    <x v="0"/>
    <m/>
    <s v="2024-10-22"/>
    <s v="2024-11-26"/>
    <s v="2024-11-26 12:29:31"/>
    <s v="0000-00-00 00:00:00"/>
    <s v="2025-02-24 16:28:05"/>
    <s v="2025-07-09 07:53:45"/>
    <s v="2025-07-31 14:49:54"/>
    <s v="2024-11-28"/>
    <s v="2024-11-28"/>
    <s v="2025-01-15"/>
    <s v="2025-01-19"/>
    <s v="2025-01-21"/>
    <x v="1"/>
    <s v="Virtual"/>
    <s v="12714"/>
    <x v="111"/>
    <m/>
    <x v="0"/>
    <n v="1"/>
    <x v="0"/>
    <x v="0"/>
    <x v="0"/>
    <n v="1923570"/>
    <x v="0"/>
    <x v="0"/>
    <x v="0"/>
    <x v="12"/>
  </r>
  <r>
    <x v="1076"/>
    <x v="694"/>
    <s v="MUEBLES CC CUBRIMIENTOS"/>
    <x v="0"/>
    <m/>
    <s v="2024-10-22"/>
    <s v="2024-11-26"/>
    <s v="2024-11-26 12:29:31"/>
    <s v="0000-00-00 00:00:00"/>
    <s v="2025-02-24 16:28:05"/>
    <s v="2025-07-09 07:53:45"/>
    <s v="2025-07-31 14:49:54"/>
    <s v="2024-11-28"/>
    <s v="2024-11-28"/>
    <s v="2025-01-15"/>
    <s v="2025-01-19"/>
    <s v="2025-01-21"/>
    <x v="1"/>
    <s v="Virtual"/>
    <s v="12714"/>
    <x v="111"/>
    <m/>
    <x v="0"/>
    <n v="1"/>
    <x v="0"/>
    <x v="0"/>
    <x v="0"/>
    <n v="1923570"/>
    <x v="0"/>
    <x v="0"/>
    <x v="0"/>
    <x v="12"/>
  </r>
  <r>
    <x v="1076"/>
    <x v="694"/>
    <s v="MUEBLES CC CUBRIMIENTOS"/>
    <x v="0"/>
    <m/>
    <s v="2024-10-22"/>
    <s v="2024-11-26"/>
    <s v="2024-11-26 12:29:31"/>
    <s v="0000-00-00 00:00:00"/>
    <s v="2025-02-24 16:28:05"/>
    <s v="2025-07-09 07:53:45"/>
    <s v="2025-07-31 14:49:54"/>
    <s v="2024-11-28"/>
    <s v="2024-11-28"/>
    <s v="2025-01-15"/>
    <s v="2025-01-19"/>
    <s v="2025-01-21"/>
    <x v="1"/>
    <s v="Virtual"/>
    <s v="12714"/>
    <x v="111"/>
    <m/>
    <x v="0"/>
    <n v="1"/>
    <x v="0"/>
    <x v="0"/>
    <x v="0"/>
    <n v="1923570"/>
    <x v="0"/>
    <x v="0"/>
    <x v="0"/>
    <x v="12"/>
  </r>
  <r>
    <x v="1076"/>
    <x v="694"/>
    <s v="MUEBLES CC CUBRIMIENTOS"/>
    <x v="0"/>
    <m/>
    <s v="2024-10-22"/>
    <s v="2024-11-26"/>
    <s v="2024-11-26 12:29:31"/>
    <s v="0000-00-00 00:00:00"/>
    <s v="2025-02-24 16:28:05"/>
    <s v="2025-07-09 07:53:45"/>
    <s v="2025-07-31 14:49:54"/>
    <s v="2024-11-28"/>
    <s v="2024-11-28"/>
    <s v="2025-01-15"/>
    <s v="2025-01-19"/>
    <s v="2025-01-21"/>
    <x v="1"/>
    <s v="Virtual"/>
    <s v="12714"/>
    <x v="111"/>
    <m/>
    <x v="0"/>
    <n v="1"/>
    <x v="0"/>
    <x v="0"/>
    <x v="0"/>
    <n v="1923570"/>
    <x v="0"/>
    <x v="0"/>
    <x v="0"/>
    <x v="12"/>
  </r>
  <r>
    <x v="1076"/>
    <x v="694"/>
    <s v="MUEBLES CC CUBRIMIENTOS"/>
    <x v="0"/>
    <m/>
    <s v="2024-10-22"/>
    <s v="2024-11-26"/>
    <s v="2024-11-26 12:29:31"/>
    <s v="0000-00-00 00:00:00"/>
    <s v="2025-02-24 16:28:05"/>
    <s v="2025-07-09 07:53:45"/>
    <s v="2025-07-31 14:49:54"/>
    <s v="2024-11-28"/>
    <s v="2024-11-28"/>
    <s v="2025-01-15"/>
    <s v="2025-01-19"/>
    <s v="2025-01-21"/>
    <x v="1"/>
    <s v="Virtual"/>
    <s v="12714"/>
    <x v="111"/>
    <m/>
    <x v="0"/>
    <n v="1"/>
    <x v="0"/>
    <x v="0"/>
    <x v="0"/>
    <n v="1923570"/>
    <x v="0"/>
    <x v="0"/>
    <x v="0"/>
    <x v="12"/>
  </r>
  <r>
    <x v="1076"/>
    <x v="694"/>
    <s v="MUEBLES CC CUBRIMIENTOS"/>
    <x v="0"/>
    <m/>
    <s v="2024-10-22"/>
    <s v="2024-11-26"/>
    <s v="2024-11-26 12:29:31"/>
    <s v="0000-00-00 00:00:00"/>
    <s v="2025-02-24 16:28:05"/>
    <s v="2025-07-09 07:53:45"/>
    <s v="2025-07-31 14:49:54"/>
    <s v="2024-11-28"/>
    <s v="2024-11-28"/>
    <s v="2025-01-15"/>
    <s v="2025-01-19"/>
    <s v="2025-01-21"/>
    <x v="1"/>
    <s v="Virtual"/>
    <s v="12740"/>
    <x v="812"/>
    <s v="LONA DICKSON GRIS RATON CHINE(8396)"/>
    <x v="0"/>
    <n v="1"/>
    <x v="0"/>
    <x v="0"/>
    <x v="0"/>
    <n v="2155172"/>
    <x v="0"/>
    <x v="0"/>
    <x v="0"/>
    <x v="12"/>
  </r>
  <r>
    <x v="1076"/>
    <x v="694"/>
    <s v="MUEBLES CC CUBRIMIENTOS"/>
    <x v="0"/>
    <m/>
    <s v="2024-10-22"/>
    <s v="2024-11-26"/>
    <s v="2024-11-26 12:29:31"/>
    <s v="0000-00-00 00:00:00"/>
    <s v="2025-02-24 16:28:05"/>
    <s v="2025-07-09 07:53:45"/>
    <s v="2025-07-31 14:49:54"/>
    <s v="2024-11-28"/>
    <s v="2024-11-28"/>
    <s v="2025-01-15"/>
    <s v="2025-01-19"/>
    <s v="2025-01-21"/>
    <x v="1"/>
    <s v="Virtual"/>
    <s v="12740"/>
    <x v="812"/>
    <s v="LONA DICKSON GRIS TWEED REF 0190"/>
    <x v="0"/>
    <n v="1"/>
    <x v="0"/>
    <x v="0"/>
    <x v="0"/>
    <n v="2155172"/>
    <x v="0"/>
    <x v="0"/>
    <x v="0"/>
    <x v="12"/>
  </r>
  <r>
    <x v="1076"/>
    <x v="694"/>
    <s v="MUEBLES CC CUBRIMIENTOS"/>
    <x v="0"/>
    <m/>
    <s v="2024-10-22"/>
    <s v="2024-11-26"/>
    <s v="2024-11-26 12:29:31"/>
    <s v="0000-00-00 00:00:00"/>
    <s v="2025-02-24 16:28:05"/>
    <s v="2025-07-09 07:53:45"/>
    <s v="2025-07-31 14:49:54"/>
    <s v="2024-11-28"/>
    <s v="2024-11-28"/>
    <s v="2025-01-15"/>
    <s v="2025-01-19"/>
    <s v="2025-01-21"/>
    <x v="1"/>
    <s v="Virtual"/>
    <s v="12741"/>
    <x v="112"/>
    <s v="LONA DICKSON VERDE CELADON REF 0794"/>
    <x v="0"/>
    <n v="1"/>
    <x v="0"/>
    <x v="0"/>
    <x v="0"/>
    <n v="2684594"/>
    <x v="0"/>
    <x v="0"/>
    <x v="0"/>
    <x v="12"/>
  </r>
  <r>
    <x v="1076"/>
    <x v="694"/>
    <s v="MUEBLES CC CUBRIMIENTOS"/>
    <x v="0"/>
    <m/>
    <s v="2024-10-22"/>
    <s v="2024-11-26"/>
    <s v="2024-11-26 12:29:31"/>
    <s v="0000-00-00 00:00:00"/>
    <s v="2025-02-24 16:28:05"/>
    <s v="2025-07-09 07:53:45"/>
    <s v="2025-07-31 14:49:54"/>
    <s v="2024-11-28"/>
    <s v="2024-11-28"/>
    <s v="2025-01-15"/>
    <s v="2025-01-19"/>
    <s v="2025-01-21"/>
    <x v="1"/>
    <s v="Virtual"/>
    <s v="12741"/>
    <x v="112"/>
    <s v="LONA DICKSON GRIS TWEED REF 0190"/>
    <x v="0"/>
    <n v="1"/>
    <x v="0"/>
    <x v="0"/>
    <x v="0"/>
    <n v="2684594"/>
    <x v="0"/>
    <x v="0"/>
    <x v="0"/>
    <x v="12"/>
  </r>
  <r>
    <x v="1076"/>
    <x v="694"/>
    <s v="MUEBLES CC CUBRIMIENTOS"/>
    <x v="0"/>
    <m/>
    <s v="2024-10-22"/>
    <s v="2024-11-26"/>
    <s v="2024-11-26 12:29:31"/>
    <s v="0000-00-00 00:00:00"/>
    <s v="2025-02-24 16:28:05"/>
    <s v="2025-07-09 07:53:45"/>
    <s v="2025-07-31 14:49:54"/>
    <s v="2024-11-28"/>
    <s v="2024-11-28"/>
    <s v="2025-01-15"/>
    <s v="2025-01-19"/>
    <s v="2025-01-21"/>
    <x v="1"/>
    <s v="Virtual"/>
    <s v="12741"/>
    <x v="112"/>
    <s v="LONA DICKSON GRIS TWEED REF 0190"/>
    <x v="0"/>
    <n v="1"/>
    <x v="0"/>
    <x v="0"/>
    <x v="0"/>
    <n v="2684594"/>
    <x v="0"/>
    <x v="0"/>
    <x v="0"/>
    <x v="12"/>
  </r>
  <r>
    <x v="1076"/>
    <x v="694"/>
    <s v="MUEBLES CC CUBRIMIENTOS"/>
    <x v="0"/>
    <m/>
    <s v="2024-10-22"/>
    <s v="2024-11-26"/>
    <s v="2024-11-26 12:29:31"/>
    <s v="0000-00-00 00:00:00"/>
    <s v="2025-02-24 16:28:05"/>
    <s v="2025-07-09 07:53:45"/>
    <s v="2025-07-31 14:49:54"/>
    <s v="2024-11-28"/>
    <s v="2024-11-28"/>
    <s v="2025-01-15"/>
    <s v="2025-01-19"/>
    <s v="2025-01-21"/>
    <x v="1"/>
    <s v="Virtual"/>
    <s v="12741"/>
    <x v="112"/>
    <s v="LONA DICKSON GRIS RATON CHINE(8396)"/>
    <x v="0"/>
    <n v="1"/>
    <x v="0"/>
    <x v="0"/>
    <x v="0"/>
    <n v="2684594"/>
    <x v="0"/>
    <x v="0"/>
    <x v="0"/>
    <x v="12"/>
  </r>
  <r>
    <x v="1076"/>
    <x v="694"/>
    <s v="MUEBLES CC CUBRIMIENTOS"/>
    <x v="0"/>
    <m/>
    <s v="2024-10-22"/>
    <s v="2024-11-26"/>
    <s v="2024-11-26 12:29:31"/>
    <s v="0000-00-00 00:00:00"/>
    <s v="2025-02-24 16:28:05"/>
    <s v="2025-07-09 07:53:45"/>
    <s v="2025-07-31 14:49:54"/>
    <s v="2024-11-28"/>
    <s v="2024-11-28"/>
    <s v="2025-01-15"/>
    <s v="2025-01-19"/>
    <s v="2025-01-21"/>
    <x v="1"/>
    <s v="Virtual"/>
    <s v="12741"/>
    <x v="112"/>
    <s v="LONA DICKSON GRIS TWEED REF 0190"/>
    <x v="0"/>
    <n v="1"/>
    <x v="0"/>
    <x v="0"/>
    <x v="0"/>
    <n v="2684594"/>
    <x v="0"/>
    <x v="0"/>
    <x v="0"/>
    <x v="12"/>
  </r>
  <r>
    <x v="1076"/>
    <x v="694"/>
    <s v="MUEBLES CC CUBRIMIENTOS"/>
    <x v="0"/>
    <m/>
    <s v="2024-10-22"/>
    <s v="2024-11-26"/>
    <s v="2024-11-26 12:29:31"/>
    <s v="0000-00-00 00:00:00"/>
    <s v="2025-02-24 16:28:05"/>
    <s v="2025-07-09 07:53:45"/>
    <s v="2025-07-31 14:49:54"/>
    <s v="2024-11-28"/>
    <s v="2024-11-28"/>
    <s v="2025-01-15"/>
    <s v="2025-01-19"/>
    <s v="2025-01-21"/>
    <x v="1"/>
    <s v="Virtual"/>
    <s v="12741"/>
    <x v="112"/>
    <s v="LONA DICKSON GRIS RATON CHINE(8396)"/>
    <x v="0"/>
    <n v="1"/>
    <x v="0"/>
    <x v="0"/>
    <x v="0"/>
    <n v="2684594"/>
    <x v="0"/>
    <x v="0"/>
    <x v="0"/>
    <x v="12"/>
  </r>
  <r>
    <x v="1076"/>
    <x v="694"/>
    <s v="MUEBLES CC CUBRIMIENTOS"/>
    <x v="0"/>
    <m/>
    <s v="2024-10-22"/>
    <s v="2024-11-26"/>
    <s v="2024-11-26 12:29:31"/>
    <s v="0000-00-00 00:00:00"/>
    <s v="2025-02-24 16:28:05"/>
    <s v="2025-07-09 07:53:45"/>
    <s v="2025-07-31 14:49:54"/>
    <s v="2024-11-28"/>
    <s v="2024-11-28"/>
    <s v="2025-01-15"/>
    <s v="2025-01-19"/>
    <s v="2025-01-21"/>
    <x v="1"/>
    <s v="Virtual"/>
    <s v="9452"/>
    <x v="813"/>
    <m/>
    <x v="0"/>
    <n v="1"/>
    <x v="0"/>
    <x v="0"/>
    <x v="0"/>
    <n v="5718249"/>
    <x v="0"/>
    <x v="0"/>
    <x v="0"/>
    <x v="12"/>
  </r>
  <r>
    <x v="1076"/>
    <x v="694"/>
    <s v="MUEBLES CC CUBRIMIENTOS"/>
    <x v="0"/>
    <m/>
    <s v="2024-10-22"/>
    <s v="2024-11-26"/>
    <s v="2024-11-26 12:29:31"/>
    <s v="0000-00-00 00:00:00"/>
    <s v="2025-02-24 16:28:05"/>
    <s v="2025-07-09 07:53:45"/>
    <s v="2025-07-31 14:49:54"/>
    <s v="2024-11-28"/>
    <s v="2024-11-28"/>
    <s v="2025-01-15"/>
    <s v="2025-01-19"/>
    <s v="2025-01-21"/>
    <x v="1"/>
    <s v="Virtual"/>
    <s v="9554"/>
    <x v="814"/>
    <s v="LONA DICKSON GRIS RATON CHINE(8396)"/>
    <x v="0"/>
    <n v="1"/>
    <x v="0"/>
    <x v="0"/>
    <x v="0"/>
    <n v="5779620"/>
    <x v="0"/>
    <x v="0"/>
    <x v="0"/>
    <x v="12"/>
  </r>
  <r>
    <x v="1076"/>
    <x v="694"/>
    <s v="MUEBLES CC CUBRIMIENTOS"/>
    <x v="0"/>
    <m/>
    <s v="2024-10-22"/>
    <s v="2024-11-26"/>
    <s v="2024-11-26 12:29:31"/>
    <s v="0000-00-00 00:00:00"/>
    <s v="2025-02-24 16:28:05"/>
    <s v="2025-07-09 07:53:45"/>
    <s v="2025-07-31 14:49:54"/>
    <s v="2024-11-28"/>
    <s v="2024-11-28"/>
    <s v="2025-01-15"/>
    <s v="2025-01-19"/>
    <s v="2025-01-21"/>
    <x v="1"/>
    <s v="Virtual"/>
    <s v="9713"/>
    <x v="815"/>
    <s v="LONA DICKSON VERDE CELADON REF 0794"/>
    <x v="0"/>
    <n v="2"/>
    <x v="0"/>
    <x v="0"/>
    <x v="0"/>
    <n v="4371606"/>
    <x v="0"/>
    <x v="0"/>
    <x v="0"/>
    <x v="12"/>
  </r>
  <r>
    <x v="1076"/>
    <x v="694"/>
    <s v="MUEBLES CC CUBRIMIENTOS"/>
    <x v="0"/>
    <m/>
    <s v="2024-10-22"/>
    <s v="2024-11-26"/>
    <s v="2024-11-26 12:29:31"/>
    <s v="0000-00-00 00:00:00"/>
    <s v="2025-02-24 16:28:05"/>
    <s v="2025-07-09 07:53:45"/>
    <s v="2025-07-31 14:49:54"/>
    <s v="2024-11-28"/>
    <s v="2024-11-28"/>
    <s v="2025-01-15"/>
    <s v="2025-01-19"/>
    <s v="2025-01-21"/>
    <x v="1"/>
    <s v="Virtual"/>
    <s v="9759"/>
    <x v="816"/>
    <m/>
    <x v="2"/>
    <n v="1"/>
    <x v="0"/>
    <x v="0"/>
    <x v="0"/>
    <n v="2961132"/>
    <x v="0"/>
    <x v="0"/>
    <x v="0"/>
    <x v="12"/>
  </r>
  <r>
    <x v="1076"/>
    <x v="694"/>
    <s v="MUEBLES CC CUBRIMIENTOS"/>
    <x v="0"/>
    <m/>
    <s v="2024-10-22"/>
    <s v="2024-11-26"/>
    <s v="2024-11-26 12:29:31"/>
    <s v="0000-00-00 00:00:00"/>
    <s v="2025-02-24 16:28:05"/>
    <s v="2025-07-09 07:53:45"/>
    <s v="2025-07-31 14:49:54"/>
    <s v="2024-11-28"/>
    <s v="2024-11-28"/>
    <s v="2025-01-15"/>
    <s v="2025-01-19"/>
    <s v="2025-01-21"/>
    <x v="1"/>
    <s v="Virtual"/>
    <s v="98791"/>
    <x v="703"/>
    <m/>
    <x v="0"/>
    <n v="3"/>
    <x v="0"/>
    <x v="0"/>
    <x v="0"/>
    <n v="3956823"/>
    <x v="0"/>
    <x v="0"/>
    <x v="0"/>
    <x v="12"/>
  </r>
  <r>
    <x v="1077"/>
    <x v="732"/>
    <s v="MUEBLES CC CUBRIMIENTOS"/>
    <x v="0"/>
    <m/>
    <s v="2024-10-17"/>
    <s v="2024-10-29"/>
    <s v="2024-11-05 13:55:06"/>
    <s v="0000-00-00 00:00:00"/>
    <s v="2024-12-26 08:22:01"/>
    <s v="2024-12-26 08:22:29"/>
    <s v="2025-01-15 12:43:14"/>
    <s v="2024-11-06"/>
    <s v="2024-11-06"/>
    <s v="2024-11-11"/>
    <s v="2024-11-14"/>
    <s v="2025-01-15"/>
    <x v="3"/>
    <s v="Bogota"/>
    <s v="26902"/>
    <x v="817"/>
    <m/>
    <x v="2"/>
    <n v="3"/>
    <x v="0"/>
    <x v="0"/>
    <x v="0"/>
    <n v="14811258"/>
    <x v="0"/>
    <x v="0"/>
    <x v="0"/>
    <x v="3"/>
  </r>
  <r>
    <x v="1077"/>
    <x v="732"/>
    <s v="MUEBLES CC CUBRIMIENTOS"/>
    <x v="0"/>
    <m/>
    <s v="2024-10-17"/>
    <s v="2024-10-29"/>
    <s v="2024-11-05 13:55:06"/>
    <s v="0000-00-00 00:00:00"/>
    <s v="2024-12-26 08:22:01"/>
    <s v="2024-12-26 08:22:29"/>
    <s v="2025-01-15 12:43:14"/>
    <s v="2024-11-06"/>
    <s v="2024-11-06"/>
    <s v="2024-11-11"/>
    <s v="2024-11-14"/>
    <s v="2025-01-15"/>
    <x v="3"/>
    <s v="Bogota"/>
    <s v="9226"/>
    <x v="818"/>
    <s v="LONA DICKSON ROJO VINOTINTO REF:3914"/>
    <x v="2"/>
    <n v="3"/>
    <x v="0"/>
    <x v="0"/>
    <x v="0"/>
    <n v="10781550"/>
    <x v="0"/>
    <x v="0"/>
    <x v="0"/>
    <x v="3"/>
  </r>
  <r>
    <x v="1078"/>
    <x v="119"/>
    <s v="CUBRIMIENTO"/>
    <x v="0"/>
    <m/>
    <s v="2024-10-22"/>
    <s v="2024-10-28"/>
    <s v="2024-10-28 12:19:49"/>
    <s v="2025-09-18 18:36:51"/>
    <s v="2024-10-29 15:02:40"/>
    <s v="2024-11-08 17:32:20"/>
    <s v="2024-12-03 14:19:53"/>
    <s v="2024-10-30"/>
    <s v="2024-10-30"/>
    <s v="2024-11-25"/>
    <s v="2024-12-23"/>
    <s v="2024-12-25"/>
    <x v="1"/>
    <s v="Toscana"/>
    <s v="24853"/>
    <x v="106"/>
    <m/>
    <x v="0"/>
    <n v="6"/>
    <x v="0"/>
    <x v="0"/>
    <x v="0"/>
    <n v="982925.27999999991"/>
    <x v="0"/>
    <x v="0"/>
    <x v="0"/>
    <x v="3"/>
  </r>
  <r>
    <x v="1078"/>
    <x v="119"/>
    <s v="CUBRIMIENTO"/>
    <x v="0"/>
    <m/>
    <s v="2024-10-22"/>
    <s v="2024-10-28"/>
    <s v="2024-10-28 12:19:49"/>
    <s v="2025-09-18 18:36:51"/>
    <s v="2024-10-29 15:02:40"/>
    <s v="2024-11-08 17:32:20"/>
    <s v="2024-12-03 14:19:53"/>
    <s v="2024-10-30"/>
    <s v="2024-10-30"/>
    <s v="2024-11-25"/>
    <s v="2024-12-23"/>
    <s v="2024-12-25"/>
    <x v="1"/>
    <s v="Toscana"/>
    <s v="25799"/>
    <x v="474"/>
    <m/>
    <x v="0"/>
    <n v="6"/>
    <x v="0"/>
    <x v="0"/>
    <x v="0"/>
    <n v="6597482.4000000004"/>
    <x v="0"/>
    <x v="0"/>
    <x v="0"/>
    <x v="3"/>
  </r>
  <r>
    <x v="1078"/>
    <x v="119"/>
    <s v="CUBRIMIENTO"/>
    <x v="0"/>
    <m/>
    <s v="2024-10-22"/>
    <s v="2024-10-28"/>
    <s v="2024-10-28 12:19:49"/>
    <s v="2025-09-18 18:36:51"/>
    <s v="2024-10-29 15:02:40"/>
    <s v="2024-11-08 17:32:20"/>
    <s v="2024-12-03 14:19:53"/>
    <s v="2024-10-30"/>
    <s v="2024-10-30"/>
    <s v="2024-11-25"/>
    <s v="2024-12-23"/>
    <s v="2024-12-25"/>
    <x v="1"/>
    <s v="Toscana"/>
    <s v="26502x"/>
    <x v="207"/>
    <m/>
    <x v="0"/>
    <n v="3"/>
    <x v="0"/>
    <x v="0"/>
    <x v="0"/>
    <n v="1524301.2"/>
    <x v="0"/>
    <x v="0"/>
    <x v="0"/>
    <x v="3"/>
  </r>
  <r>
    <x v="1078"/>
    <x v="119"/>
    <s v="CUBRIMIENTO"/>
    <x v="0"/>
    <m/>
    <s v="2024-10-22"/>
    <s v="2024-10-28"/>
    <s v="2024-10-28 12:19:49"/>
    <s v="2025-09-18 18:36:51"/>
    <s v="2024-10-29 15:02:40"/>
    <s v="2024-11-08 17:32:20"/>
    <s v="2024-12-03 14:19:53"/>
    <s v="2024-10-30"/>
    <s v="2024-10-30"/>
    <s v="2024-11-25"/>
    <s v="2024-12-23"/>
    <s v="2024-12-25"/>
    <x v="1"/>
    <s v="Toscana"/>
    <s v="26503"/>
    <x v="208"/>
    <m/>
    <x v="0"/>
    <n v="3"/>
    <x v="0"/>
    <x v="0"/>
    <x v="0"/>
    <n v="269028"/>
    <x v="0"/>
    <x v="0"/>
    <x v="0"/>
    <x v="3"/>
  </r>
  <r>
    <x v="1078"/>
    <x v="119"/>
    <s v="CUBRIMIENTO"/>
    <x v="0"/>
    <m/>
    <s v="2024-10-22"/>
    <s v="2024-10-28"/>
    <s v="2024-10-28 12:19:49"/>
    <s v="2025-09-18 18:36:51"/>
    <s v="2024-10-29 15:02:40"/>
    <s v="2024-11-08 17:32:20"/>
    <s v="2024-12-03 14:19:53"/>
    <s v="2024-10-30"/>
    <s v="2024-10-30"/>
    <s v="2024-11-25"/>
    <s v="2024-12-23"/>
    <s v="2024-12-25"/>
    <x v="1"/>
    <s v="Toscana"/>
    <s v="27608"/>
    <x v="595"/>
    <m/>
    <x v="0"/>
    <n v="12"/>
    <x v="0"/>
    <x v="0"/>
    <x v="0"/>
    <n v="1190592"/>
    <x v="0"/>
    <x v="0"/>
    <x v="0"/>
    <x v="3"/>
  </r>
  <r>
    <x v="1078"/>
    <x v="119"/>
    <s v="CUBRIMIENTO"/>
    <x v="0"/>
    <m/>
    <s v="2024-10-22"/>
    <s v="2024-10-28"/>
    <s v="2024-10-28 12:19:49"/>
    <s v="2025-09-18 18:36:51"/>
    <s v="2024-10-29 15:02:40"/>
    <s v="2024-11-08 17:32:20"/>
    <s v="2024-12-03 14:19:53"/>
    <s v="2024-10-30"/>
    <s v="2024-10-30"/>
    <s v="2024-11-25"/>
    <s v="2024-12-23"/>
    <s v="2024-12-25"/>
    <x v="1"/>
    <s v="Toscana"/>
    <s v="TRANSP06"/>
    <x v="59"/>
    <m/>
    <x v="0"/>
    <n v="1"/>
    <x v="0"/>
    <x v="0"/>
    <x v="0"/>
    <n v="2010726.7199999997"/>
    <x v="0"/>
    <x v="1"/>
    <x v="1"/>
    <x v="3"/>
  </r>
  <r>
    <x v="1079"/>
    <x v="718"/>
    <s v="CUBRIMIENTO"/>
    <x v="0"/>
    <m/>
    <s v="2024-10-22"/>
    <s v="2024-10-22"/>
    <s v="2024-10-22 15:56:35"/>
    <s v="0000-00-00 00:00:00"/>
    <s v="2024-10-22 15:56:51"/>
    <s v="2024-10-24 13:07:20"/>
    <s v="0000-00-00 00:00:00"/>
    <s v="2024-10-23"/>
    <s v="2024-10-23"/>
    <s v="2024-10-25"/>
    <s v="2024-10-28"/>
    <s v="2024-10-28"/>
    <x v="0"/>
    <s v="Toscany"/>
    <s v="7021"/>
    <x v="469"/>
    <m/>
    <x v="0"/>
    <n v="2"/>
    <x v="0"/>
    <x v="0"/>
    <x v="0"/>
    <n v="100000"/>
    <x v="0"/>
    <x v="0"/>
    <x v="0"/>
    <x v="0"/>
  </r>
  <r>
    <x v="1080"/>
    <x v="733"/>
    <s v="MUEBLES CC CUBRIMIENTOS"/>
    <x v="0"/>
    <m/>
    <s v="2024-10-22"/>
    <s v="2024-10-29"/>
    <s v="2024-11-14 12:41:16"/>
    <s v="0000-00-00 00:00:00"/>
    <s v="2024-12-01 23:24:14"/>
    <s v="2024-12-23 07:13:30"/>
    <s v="2024-12-24 10:40:19"/>
    <s v="2024-11-15"/>
    <s v="2024-11-15"/>
    <s v="2024-12-07"/>
    <s v="2024-12-28"/>
    <s v="2024-12-30"/>
    <x v="1"/>
    <s v="Bogota"/>
    <s v="28293"/>
    <x v="819"/>
    <s v="LONA DICKSON VERDE OLIVA VETEADO REF:0853"/>
    <x v="0"/>
    <n v="2"/>
    <x v="0"/>
    <x v="0"/>
    <x v="0"/>
    <n v="21043468"/>
    <x v="0"/>
    <x v="0"/>
    <x v="0"/>
    <x v="10"/>
  </r>
  <r>
    <x v="1080"/>
    <x v="733"/>
    <s v="MUEBLES CC CUBRIMIENTOS"/>
    <x v="0"/>
    <m/>
    <s v="2024-10-22"/>
    <s v="2024-10-29"/>
    <s v="2024-11-14 12:41:16"/>
    <s v="0000-00-00 00:00:00"/>
    <s v="2024-12-01 23:24:14"/>
    <s v="2024-12-23 07:13:30"/>
    <s v="2024-12-24 10:40:19"/>
    <s v="2024-11-15"/>
    <s v="2024-11-15"/>
    <s v="2024-12-07"/>
    <s v="2024-12-28"/>
    <s v="2024-12-30"/>
    <x v="1"/>
    <s v="Bogota"/>
    <s v="TRANSP10"/>
    <x v="150"/>
    <m/>
    <x v="0"/>
    <n v="1"/>
    <x v="0"/>
    <x v="0"/>
    <x v="0"/>
    <n v="400000"/>
    <x v="0"/>
    <x v="1"/>
    <x v="1"/>
    <x v="10"/>
  </r>
  <r>
    <x v="1081"/>
    <x v="700"/>
    <s v="CUBRIMIENTO"/>
    <x v="0"/>
    <m/>
    <s v="2024-10-22"/>
    <s v="2024-10-25"/>
    <s v="2024-10-26 10:57:03"/>
    <s v="0000-00-00 00:00:00"/>
    <s v="2024-10-31 12:14:22"/>
    <s v="2024-11-21 17:41:35"/>
    <s v="0000-00-00 00:00:00"/>
    <s v="2024-10-29"/>
    <s v="2024-10-29"/>
    <s v="2024-10-31"/>
    <s v="2024-11-21"/>
    <s v="2024-11-21"/>
    <x v="3"/>
    <s v="Bogota"/>
    <s v="101787"/>
    <x v="661"/>
    <m/>
    <x v="0"/>
    <n v="4"/>
    <x v="0"/>
    <x v="0"/>
    <x v="0"/>
    <n v="12000"/>
    <x v="0"/>
    <x v="0"/>
    <x v="0"/>
    <x v="0"/>
  </r>
  <r>
    <x v="1081"/>
    <x v="700"/>
    <s v="CUBRIMIENTO"/>
    <x v="0"/>
    <m/>
    <s v="2024-10-22"/>
    <s v="2024-10-25"/>
    <s v="2024-10-26 10:57:03"/>
    <s v="0000-00-00 00:00:00"/>
    <s v="2024-10-31 12:14:22"/>
    <s v="2024-11-21 17:41:35"/>
    <s v="0000-00-00 00:00:00"/>
    <s v="2024-10-29"/>
    <s v="2024-10-29"/>
    <s v="2024-10-31"/>
    <s v="2024-11-21"/>
    <s v="2024-11-21"/>
    <x v="3"/>
    <s v="Bogota"/>
    <s v="101788"/>
    <x v="662"/>
    <m/>
    <x v="0"/>
    <n v="4"/>
    <x v="0"/>
    <x v="0"/>
    <x v="0"/>
    <n v="12000"/>
    <x v="0"/>
    <x v="0"/>
    <x v="0"/>
    <x v="0"/>
  </r>
  <r>
    <x v="1081"/>
    <x v="700"/>
    <s v="CUBRIMIENTO"/>
    <x v="0"/>
    <m/>
    <s v="2024-10-22"/>
    <s v="2024-10-25"/>
    <s v="2024-10-26 10:57:03"/>
    <s v="0000-00-00 00:00:00"/>
    <s v="2024-10-31 12:14:22"/>
    <s v="2024-11-21 17:41:35"/>
    <s v="0000-00-00 00:00:00"/>
    <s v="2024-10-29"/>
    <s v="2024-10-29"/>
    <s v="2024-10-31"/>
    <s v="2024-11-21"/>
    <s v="2024-11-21"/>
    <x v="3"/>
    <s v="Bogota"/>
    <s v="17523"/>
    <x v="820"/>
    <m/>
    <x v="0"/>
    <n v="8"/>
    <x v="0"/>
    <x v="0"/>
    <x v="0"/>
    <n v="49600"/>
    <x v="0"/>
    <x v="0"/>
    <x v="0"/>
    <x v="0"/>
  </r>
  <r>
    <x v="1081"/>
    <x v="700"/>
    <s v="CUBRIMIENTO"/>
    <x v="0"/>
    <m/>
    <s v="2024-10-22"/>
    <s v="2024-10-25"/>
    <s v="2024-10-26 10:57:03"/>
    <s v="0000-00-00 00:00:00"/>
    <s v="2024-10-31 12:14:22"/>
    <s v="2024-11-21 17:41:35"/>
    <s v="0000-00-00 00:00:00"/>
    <s v="2024-10-29"/>
    <s v="2024-10-29"/>
    <s v="2024-10-31"/>
    <s v="2024-11-21"/>
    <s v="2024-11-21"/>
    <x v="3"/>
    <s v="Bogota"/>
    <s v="SERVLAV02"/>
    <x v="603"/>
    <m/>
    <x v="0"/>
    <n v="1"/>
    <x v="0"/>
    <x v="0"/>
    <x v="0"/>
    <n v="90000"/>
    <x v="0"/>
    <x v="1"/>
    <x v="1"/>
    <x v="0"/>
  </r>
  <r>
    <x v="1082"/>
    <x v="734"/>
    <s v="MUEBLES"/>
    <x v="0"/>
    <m/>
    <s v="2024-10-22"/>
    <s v="2024-10-22"/>
    <s v="2024-10-23 10:04:43"/>
    <s v="0000-00-00 00:00:00"/>
    <s v="0000-00-00 00:00:00"/>
    <s v="2024-10-24 16:44:16"/>
    <s v="0000-00-00 00:00:00"/>
    <s v="2024-10-23"/>
    <s v="2024-10-23"/>
    <s v="2024-10-24"/>
    <s v="2024-10-28"/>
    <s v="2024-10-24"/>
    <x v="3"/>
    <s v="Virtual"/>
    <s v="100196"/>
    <x v="218"/>
    <m/>
    <x v="0"/>
    <n v="1"/>
    <x v="0"/>
    <x v="0"/>
    <x v="0"/>
    <n v="169800"/>
    <x v="0"/>
    <x v="0"/>
    <x v="0"/>
    <x v="0"/>
  </r>
  <r>
    <x v="1082"/>
    <x v="734"/>
    <s v="MUEBLES"/>
    <x v="0"/>
    <m/>
    <s v="2024-10-22"/>
    <s v="2024-10-22"/>
    <s v="2024-10-23 10:04:43"/>
    <s v="0000-00-00 00:00:00"/>
    <s v="0000-00-00 00:00:00"/>
    <s v="2024-10-24 16:44:16"/>
    <s v="0000-00-00 00:00:00"/>
    <s v="2024-10-23"/>
    <s v="2024-10-23"/>
    <s v="2024-10-24"/>
    <s v="2024-10-28"/>
    <s v="2024-10-24"/>
    <x v="3"/>
    <s v="Virtual"/>
    <s v="TRANSP07"/>
    <x v="47"/>
    <m/>
    <x v="0"/>
    <n v="1"/>
    <x v="0"/>
    <x v="0"/>
    <x v="0"/>
    <n v="40000"/>
    <x v="0"/>
    <x v="0"/>
    <x v="0"/>
    <x v="0"/>
  </r>
  <r>
    <x v="1083"/>
    <x v="735"/>
    <s v="MUEBLES"/>
    <x v="0"/>
    <m/>
    <s v="2024-10-23"/>
    <s v="2024-10-23"/>
    <s v="2024-10-24 09:59:16"/>
    <s v="0000-00-00 00:00:00"/>
    <s v="0000-00-00 00:00:00"/>
    <s v="2024-10-25 09:38:09"/>
    <s v="0000-00-00 00:00:00"/>
    <s v="2024-10-24"/>
    <s v="2024-10-24"/>
    <s v="2024-10-25"/>
    <s v="2024-10-29"/>
    <s v="2024-10-25"/>
    <x v="3"/>
    <s v="Bogota"/>
    <s v="100196"/>
    <x v="218"/>
    <m/>
    <x v="0"/>
    <n v="1"/>
    <x v="0"/>
    <x v="0"/>
    <x v="0"/>
    <n v="198000"/>
    <x v="0"/>
    <x v="0"/>
    <x v="0"/>
    <x v="0"/>
  </r>
  <r>
    <x v="1084"/>
    <x v="736"/>
    <s v="MUEBLES CC CUBRIMIENTOS"/>
    <x v="0"/>
    <m/>
    <s v="2024-08-20"/>
    <s v="2024-11-08"/>
    <s v="2024-11-14 14:13:34"/>
    <s v="0000-00-00 00:00:00"/>
    <s v="2024-11-29 12:21:37"/>
    <s v="2024-11-29 12:22:00"/>
    <s v="2024-12-11 13:06:03"/>
    <s v="2024-11-12"/>
    <s v="2024-11-12"/>
    <s v="2024-12-26"/>
    <s v="2025-01-03"/>
    <s v="2025-01-07"/>
    <x v="1"/>
    <s v="Barranquilla"/>
    <s v="808810"/>
    <x v="821"/>
    <s v="LONA DICKSON ARENA VETEADO U337"/>
    <x v="0"/>
    <n v="1"/>
    <x v="0"/>
    <x v="0"/>
    <x v="0"/>
    <n v="960282"/>
    <x v="0"/>
    <x v="8"/>
    <x v="0"/>
    <x v="10"/>
  </r>
  <r>
    <x v="1084"/>
    <x v="736"/>
    <s v="MUEBLES CC CUBRIMIENTOS"/>
    <x v="0"/>
    <m/>
    <s v="2024-08-20"/>
    <s v="2024-11-08"/>
    <s v="2024-11-14 14:13:34"/>
    <s v="0000-00-00 00:00:00"/>
    <s v="2024-11-29 12:21:37"/>
    <s v="2024-11-29 12:22:00"/>
    <s v="2024-12-11 13:06:03"/>
    <s v="2024-11-12"/>
    <s v="2024-11-12"/>
    <s v="2024-12-26"/>
    <s v="2025-01-03"/>
    <s v="2025-01-07"/>
    <x v="1"/>
    <s v="Barranquilla"/>
    <s v="9611"/>
    <x v="171"/>
    <s v="LONA DICKSON ARENA VETEADO U337"/>
    <x v="0"/>
    <n v="1"/>
    <x v="0"/>
    <x v="0"/>
    <x v="0"/>
    <n v="1100375"/>
    <x v="0"/>
    <x v="8"/>
    <x v="0"/>
    <x v="10"/>
  </r>
  <r>
    <x v="1084"/>
    <x v="736"/>
    <s v="MUEBLES CC CUBRIMIENTOS"/>
    <x v="0"/>
    <m/>
    <s v="2024-08-20"/>
    <s v="2024-11-08"/>
    <s v="2024-11-14 14:13:34"/>
    <s v="0000-00-00 00:00:00"/>
    <s v="2024-11-29 12:21:37"/>
    <s v="2024-11-29 12:22:00"/>
    <s v="2024-12-11 13:06:03"/>
    <s v="2024-11-12"/>
    <s v="2024-11-12"/>
    <s v="2024-12-26"/>
    <s v="2025-01-03"/>
    <s v="2025-01-07"/>
    <x v="1"/>
    <s v="Barranquilla"/>
    <s v="9612"/>
    <x v="822"/>
    <s v="LONA DICKSON ARENA VETEADO U337"/>
    <x v="0"/>
    <n v="2"/>
    <x v="0"/>
    <x v="0"/>
    <x v="0"/>
    <n v="652392"/>
    <x v="0"/>
    <x v="8"/>
    <x v="0"/>
    <x v="10"/>
  </r>
  <r>
    <x v="1084"/>
    <x v="736"/>
    <s v="MUEBLES CC CUBRIMIENTOS"/>
    <x v="0"/>
    <m/>
    <s v="2024-08-20"/>
    <s v="2024-11-08"/>
    <s v="2024-11-14 14:13:34"/>
    <s v="0000-00-00 00:00:00"/>
    <s v="2024-11-29 12:21:37"/>
    <s v="2024-11-29 12:22:00"/>
    <s v="2024-12-11 13:06:03"/>
    <s v="2024-11-12"/>
    <s v="2024-11-12"/>
    <s v="2024-12-26"/>
    <s v="2025-01-03"/>
    <s v="2025-01-07"/>
    <x v="1"/>
    <s v="Barranquilla"/>
    <s v="TRANSP11"/>
    <x v="177"/>
    <m/>
    <x v="0"/>
    <n v="1"/>
    <x v="0"/>
    <x v="0"/>
    <x v="0"/>
    <n v="75000"/>
    <x v="0"/>
    <x v="0"/>
    <x v="0"/>
    <x v="10"/>
  </r>
  <r>
    <x v="1085"/>
    <x v="61"/>
    <s v="MUEBLES CC CUBRIMIENTOS"/>
    <x v="0"/>
    <m/>
    <s v="2024-10-23"/>
    <s v="2024-10-23"/>
    <s v="2024-10-24 10:20:01"/>
    <s v="0000-00-00 00:00:00"/>
    <s v="2024-10-31 10:24:01"/>
    <s v="2024-10-31 10:24:08"/>
    <s v="0000-00-00 00:00:00"/>
    <s v="2024-10-25"/>
    <s v="2024-10-25"/>
    <s v="2024-11-08"/>
    <s v="2024-11-13"/>
    <s v="2024-11-13"/>
    <x v="3"/>
    <s v="Virtual"/>
    <s v="REP031"/>
    <x v="36"/>
    <m/>
    <x v="0"/>
    <n v="2"/>
    <x v="0"/>
    <x v="0"/>
    <x v="0"/>
    <n v="0"/>
    <x v="0"/>
    <x v="0"/>
    <x v="0"/>
    <x v="3"/>
  </r>
  <r>
    <x v="1085"/>
    <x v="61"/>
    <s v="MUEBLES CC CUBRIMIENTOS"/>
    <x v="0"/>
    <m/>
    <s v="2024-10-23"/>
    <s v="2024-10-23"/>
    <s v="2024-10-24 10:20:01"/>
    <s v="0000-00-00 00:00:00"/>
    <s v="2024-10-31 10:24:01"/>
    <s v="2024-10-31 10:24:08"/>
    <s v="0000-00-00 00:00:00"/>
    <s v="2024-10-25"/>
    <s v="2024-10-25"/>
    <s v="2024-11-08"/>
    <s v="2024-11-13"/>
    <s v="2024-11-13"/>
    <x v="3"/>
    <s v="Virtual"/>
    <s v="REP040"/>
    <x v="37"/>
    <m/>
    <x v="0"/>
    <n v="2"/>
    <x v="0"/>
    <x v="0"/>
    <x v="0"/>
    <n v="0"/>
    <x v="0"/>
    <x v="0"/>
    <x v="0"/>
    <x v="3"/>
  </r>
  <r>
    <x v="1086"/>
    <x v="350"/>
    <s v="CUBRIMIENTO"/>
    <x v="0"/>
    <m/>
    <s v="2024-10-23"/>
    <s v="2024-10-23"/>
    <s v="2024-10-23 15:54:31"/>
    <s v="0000-00-00 00:00:00"/>
    <s v="2024-10-23 15:54:36"/>
    <s v="2024-10-24 13:08:15"/>
    <s v="0000-00-00 00:00:00"/>
    <s v="2024-10-24"/>
    <s v="2024-10-24"/>
    <s v="2024-10-28"/>
    <s v="2024-10-29"/>
    <s v="2024-10-29"/>
    <x v="0"/>
    <s v="Toscany"/>
    <s v="13618"/>
    <x v="537"/>
    <m/>
    <x v="0"/>
    <n v="2.12"/>
    <x v="0"/>
    <x v="0"/>
    <x v="0"/>
    <n v="111512"/>
    <x v="0"/>
    <x v="0"/>
    <x v="0"/>
    <x v="0"/>
  </r>
  <r>
    <x v="1087"/>
    <x v="737"/>
    <s v="CUBRIMIENTO"/>
    <x v="0"/>
    <m/>
    <s v="2024-10-23"/>
    <s v="2024-10-29"/>
    <s v="2024-10-31 16:48:53"/>
    <s v="0000-00-00 00:00:00"/>
    <s v="2024-11-05 09:19:09"/>
    <s v="2024-11-07 07:23:19"/>
    <s v="2025-01-31 17:55:15"/>
    <s v="2024-10-31"/>
    <s v="2024-10-31"/>
    <s v="2024-11-14"/>
    <s v="2024-11-25"/>
    <s v="2024-11-27"/>
    <x v="1"/>
    <s v="Barranquilla"/>
    <s v="3151"/>
    <x v="57"/>
    <m/>
    <x v="0"/>
    <n v="20"/>
    <x v="0"/>
    <x v="0"/>
    <x v="0"/>
    <n v="1360000"/>
    <x v="0"/>
    <x v="0"/>
    <x v="0"/>
    <x v="3"/>
  </r>
  <r>
    <x v="1087"/>
    <x v="737"/>
    <s v="CUBRIMIENTO"/>
    <x v="0"/>
    <m/>
    <s v="2024-10-23"/>
    <s v="2024-10-29"/>
    <s v="2024-10-31 16:48:53"/>
    <s v="0000-00-00 00:00:00"/>
    <s v="2024-11-05 09:19:09"/>
    <s v="2024-11-07 07:23:19"/>
    <s v="2025-01-31 17:55:15"/>
    <s v="2024-10-31"/>
    <s v="2024-10-31"/>
    <s v="2024-11-14"/>
    <s v="2024-11-25"/>
    <s v="2024-11-27"/>
    <x v="1"/>
    <s v="Barranquilla"/>
    <s v="REP036"/>
    <x v="72"/>
    <m/>
    <x v="0"/>
    <n v="1"/>
    <x v="0"/>
    <x v="0"/>
    <x v="0"/>
    <n v="500000"/>
    <x v="0"/>
    <x v="0"/>
    <x v="0"/>
    <x v="3"/>
  </r>
  <r>
    <x v="1087"/>
    <x v="737"/>
    <s v="CUBRIMIENTO"/>
    <x v="0"/>
    <m/>
    <s v="2024-10-23"/>
    <s v="2024-10-29"/>
    <s v="2024-10-31 16:48:53"/>
    <s v="0000-00-00 00:00:00"/>
    <s v="2024-11-05 09:19:09"/>
    <s v="2024-11-07 07:23:19"/>
    <s v="2025-01-31 17:55:15"/>
    <s v="2024-10-31"/>
    <s v="2024-10-31"/>
    <s v="2024-11-14"/>
    <s v="2024-11-25"/>
    <s v="2024-11-27"/>
    <x v="1"/>
    <s v="Barranquilla"/>
    <s v="SERV03"/>
    <x v="9"/>
    <m/>
    <x v="0"/>
    <n v="1"/>
    <x v="0"/>
    <x v="0"/>
    <x v="0"/>
    <n v="600000"/>
    <x v="0"/>
    <x v="1"/>
    <x v="1"/>
    <x v="3"/>
  </r>
  <r>
    <x v="1088"/>
    <x v="738"/>
    <s v="CUBRIMIENTO"/>
    <x v="0"/>
    <m/>
    <s v="2024-10-23"/>
    <s v="2024-10-24"/>
    <s v="2024-10-25 10:41:54"/>
    <s v="0000-00-00 00:00:00"/>
    <s v="2024-10-25 10:42:00"/>
    <s v="2024-10-28 07:22:55"/>
    <s v="0000-00-00 00:00:00"/>
    <s v="2024-10-25"/>
    <s v="2024-10-25"/>
    <s v="2024-10-29"/>
    <s v="2024-10-31"/>
    <s v="2024-10-31"/>
    <x v="0"/>
    <s v="Toscany"/>
    <s v="11369"/>
    <x v="789"/>
    <m/>
    <x v="0"/>
    <n v="2"/>
    <x v="0"/>
    <x v="0"/>
    <x v="0"/>
    <n v="2600"/>
    <x v="0"/>
    <x v="0"/>
    <x v="0"/>
    <x v="0"/>
  </r>
  <r>
    <x v="1088"/>
    <x v="738"/>
    <s v="CUBRIMIENTO"/>
    <x v="0"/>
    <m/>
    <s v="2024-10-23"/>
    <s v="2024-10-24"/>
    <s v="2024-10-25 10:41:54"/>
    <s v="0000-00-00 00:00:00"/>
    <s v="2024-10-25 10:42:00"/>
    <s v="2024-10-28 07:22:55"/>
    <s v="0000-00-00 00:00:00"/>
    <s v="2024-10-25"/>
    <s v="2024-10-25"/>
    <s v="2024-10-29"/>
    <s v="2024-10-31"/>
    <s v="2024-10-31"/>
    <x v="0"/>
    <s v="Toscany"/>
    <s v="11435"/>
    <x v="229"/>
    <m/>
    <x v="0"/>
    <n v="1"/>
    <x v="0"/>
    <x v="0"/>
    <x v="0"/>
    <n v="63900"/>
    <x v="0"/>
    <x v="0"/>
    <x v="0"/>
    <x v="0"/>
  </r>
  <r>
    <x v="1088"/>
    <x v="738"/>
    <s v="CUBRIMIENTO"/>
    <x v="0"/>
    <m/>
    <s v="2024-10-23"/>
    <s v="2024-10-24"/>
    <s v="2024-10-25 10:41:54"/>
    <s v="0000-00-00 00:00:00"/>
    <s v="2024-10-25 10:42:00"/>
    <s v="2024-10-28 07:22:55"/>
    <s v="0000-00-00 00:00:00"/>
    <s v="2024-10-25"/>
    <s v="2024-10-25"/>
    <s v="2024-10-29"/>
    <s v="2024-10-31"/>
    <s v="2024-10-31"/>
    <x v="0"/>
    <s v="Toscany"/>
    <s v="12871"/>
    <x v="790"/>
    <m/>
    <x v="0"/>
    <n v="2"/>
    <x v="0"/>
    <x v="0"/>
    <x v="0"/>
    <n v="800"/>
    <x v="0"/>
    <x v="0"/>
    <x v="0"/>
    <x v="0"/>
  </r>
  <r>
    <x v="1089"/>
    <x v="739"/>
    <s v="MUEBLES CC CUBRIMIENTOS"/>
    <x v="0"/>
    <m/>
    <s v="2024-08-06"/>
    <s v="2024-11-06"/>
    <s v="2024-11-12 14:05:48"/>
    <s v="0000-00-00 00:00:00"/>
    <s v="2024-11-26 14:26:48"/>
    <s v="2024-11-26 14:27:10"/>
    <s v="2024-12-10 16:35:07"/>
    <s v="2024-11-08"/>
    <s v="2024-11-08"/>
    <s v="2024-12-02"/>
    <s v="2024-12-06"/>
    <s v="2024-12-10"/>
    <x v="1"/>
    <s v="Medellin"/>
    <s v="9709"/>
    <x v="169"/>
    <s v="LONA DICKSON CRUDO REF:6020"/>
    <x v="0"/>
    <n v="2"/>
    <x v="0"/>
    <x v="0"/>
    <x v="0"/>
    <n v="4315200"/>
    <x v="0"/>
    <x v="2"/>
    <x v="0"/>
    <x v="10"/>
  </r>
  <r>
    <x v="1090"/>
    <x v="740"/>
    <s v="CUBRIMIENTO"/>
    <x v="0"/>
    <m/>
    <s v="2024-10-24"/>
    <s v="2024-10-24"/>
    <s v="2024-10-24 11:20:30"/>
    <s v="0000-00-00 00:00:00"/>
    <s v="2024-10-24 11:20:39"/>
    <s v="2024-10-24 12:17:18"/>
    <s v="0000-00-00 00:00:00"/>
    <s v="2024-10-25"/>
    <s v="2024-10-25"/>
    <s v="2024-10-29"/>
    <s v="2024-10-30"/>
    <s v="2024-10-30"/>
    <x v="0"/>
    <s v="Toscany"/>
    <s v="5574"/>
    <x v="250"/>
    <m/>
    <x v="0"/>
    <n v="1"/>
    <x v="0"/>
    <x v="0"/>
    <x v="0"/>
    <n v="193274"/>
    <x v="0"/>
    <x v="0"/>
    <x v="0"/>
    <x v="0"/>
  </r>
  <r>
    <x v="1091"/>
    <x v="741"/>
    <s v="MUEBLES"/>
    <x v="0"/>
    <m/>
    <s v="2024-10-24"/>
    <s v="2024-10-30"/>
    <s v="2024-10-30 15:06:56"/>
    <s v="0000-00-00 00:00:00"/>
    <s v="0000-00-00 00:00:00"/>
    <s v="2024-11-15 16:23:41"/>
    <s v="2024-11-21 22:08:40"/>
    <s v="2024-10-31"/>
    <s v="2024-10-31"/>
    <s v="2024-11-26"/>
    <s v="2024-12-02"/>
    <s v="2024-11-28"/>
    <x v="3"/>
    <s v="Bogota"/>
    <s v="100432"/>
    <x v="823"/>
    <m/>
    <x v="0"/>
    <n v="1"/>
    <x v="0"/>
    <x v="0"/>
    <x v="0"/>
    <n v="2482509"/>
    <x v="0"/>
    <x v="2"/>
    <x v="0"/>
    <x v="3"/>
  </r>
  <r>
    <x v="1091"/>
    <x v="741"/>
    <s v="MUEBLES"/>
    <x v="0"/>
    <m/>
    <s v="2024-10-24"/>
    <s v="2024-10-30"/>
    <s v="2024-10-30 15:06:56"/>
    <s v="0000-00-00 00:00:00"/>
    <s v="0000-00-00 00:00:00"/>
    <s v="2024-11-15 16:23:41"/>
    <s v="2024-11-21 22:08:40"/>
    <s v="2024-10-31"/>
    <s v="2024-10-31"/>
    <s v="2024-11-26"/>
    <s v="2024-12-02"/>
    <s v="2024-11-28"/>
    <x v="3"/>
    <s v="Bogota"/>
    <s v="5121"/>
    <x v="255"/>
    <m/>
    <x v="0"/>
    <n v="6"/>
    <x v="0"/>
    <x v="0"/>
    <x v="0"/>
    <n v="2988690"/>
    <x v="0"/>
    <x v="2"/>
    <x v="0"/>
    <x v="3"/>
  </r>
  <r>
    <x v="1091"/>
    <x v="741"/>
    <s v="MUEBLES"/>
    <x v="0"/>
    <m/>
    <s v="2024-10-24"/>
    <s v="2024-10-30"/>
    <s v="2024-10-30 15:06:56"/>
    <s v="0000-00-00 00:00:00"/>
    <s v="0000-00-00 00:00:00"/>
    <s v="2024-11-15 16:23:41"/>
    <s v="2024-11-21 22:08:40"/>
    <s v="2024-10-31"/>
    <s v="2024-10-31"/>
    <s v="2024-11-26"/>
    <s v="2024-12-02"/>
    <s v="2024-11-28"/>
    <x v="3"/>
    <s v="Bogota"/>
    <s v="6098"/>
    <x v="634"/>
    <m/>
    <x v="0"/>
    <n v="2"/>
    <x v="0"/>
    <x v="0"/>
    <x v="0"/>
    <n v="1345456"/>
    <x v="0"/>
    <x v="2"/>
    <x v="0"/>
    <x v="3"/>
  </r>
  <r>
    <x v="1091"/>
    <x v="741"/>
    <s v="MUEBLES"/>
    <x v="0"/>
    <m/>
    <s v="2024-10-24"/>
    <s v="2024-10-30"/>
    <s v="2024-10-30 15:06:56"/>
    <s v="0000-00-00 00:00:00"/>
    <s v="0000-00-00 00:00:00"/>
    <s v="2024-11-15 16:23:41"/>
    <s v="2024-11-21 22:08:40"/>
    <s v="2024-10-31"/>
    <s v="2024-10-31"/>
    <s v="2024-11-26"/>
    <s v="2024-12-02"/>
    <s v="2024-11-28"/>
    <x v="3"/>
    <s v="Bogota"/>
    <s v="SERV08"/>
    <x v="2"/>
    <m/>
    <x v="0"/>
    <n v="1"/>
    <x v="0"/>
    <x v="0"/>
    <x v="0"/>
    <n v="200000"/>
    <x v="0"/>
    <x v="1"/>
    <x v="1"/>
    <x v="3"/>
  </r>
  <r>
    <x v="1092"/>
    <x v="277"/>
    <s v="CUBRIMIENTO"/>
    <x v="0"/>
    <m/>
    <s v="2024-10-24"/>
    <s v="2024-10-24"/>
    <s v="2024-10-24 16:17:41"/>
    <s v="0000-00-00 00:00:00"/>
    <s v="2024-10-24 16:17:46"/>
    <s v="2025-04-02 17:27:27"/>
    <s v="0000-00-00 00:00:00"/>
    <s v="2024-10-25"/>
    <s v="2024-10-25"/>
    <s v="2024-10-29"/>
    <s v="2024-10-30"/>
    <s v="2024-10-30"/>
    <x v="0"/>
    <s v="Toscany"/>
    <s v="1011439"/>
    <x v="151"/>
    <m/>
    <x v="0"/>
    <n v="1"/>
    <x v="0"/>
    <x v="0"/>
    <x v="0"/>
    <n v="157000"/>
    <x v="0"/>
    <x v="0"/>
    <x v="0"/>
    <x v="0"/>
  </r>
  <r>
    <x v="1093"/>
    <x v="742"/>
    <s v="CUBRIMIENTO"/>
    <x v="0"/>
    <m/>
    <s v="2024-10-24"/>
    <s v="2024-11-05"/>
    <s v="2024-11-05 16:50:14"/>
    <s v="0000-00-00 00:00:00"/>
    <s v="2024-11-05 16:50:25"/>
    <s v="2024-11-13 17:53:12"/>
    <s v="0000-00-00 00:00:00"/>
    <s v="2024-11-06"/>
    <s v="2024-11-06"/>
    <s v="2024-11-08"/>
    <s v="2024-11-15"/>
    <s v="2024-11-15"/>
    <x v="7"/>
    <s v="Toscany"/>
    <s v="12119"/>
    <x v="283"/>
    <m/>
    <x v="0"/>
    <n v="61"/>
    <x v="0"/>
    <x v="0"/>
    <x v="0"/>
    <n v="3050000"/>
    <x v="0"/>
    <x v="0"/>
    <x v="0"/>
    <x v="3"/>
  </r>
  <r>
    <x v="1093"/>
    <x v="742"/>
    <s v="CUBRIMIENTO"/>
    <x v="0"/>
    <m/>
    <s v="2024-10-24"/>
    <s v="2024-11-05"/>
    <s v="2024-11-05 16:50:14"/>
    <s v="0000-00-00 00:00:00"/>
    <s v="2024-11-05 16:50:25"/>
    <s v="2024-11-13 17:53:12"/>
    <s v="0000-00-00 00:00:00"/>
    <s v="2024-11-06"/>
    <s v="2024-11-06"/>
    <s v="2024-11-08"/>
    <s v="2024-11-15"/>
    <s v="2024-11-15"/>
    <x v="7"/>
    <s v="Toscany"/>
    <s v="9520"/>
    <x v="575"/>
    <m/>
    <x v="0"/>
    <n v="1"/>
    <x v="0"/>
    <x v="0"/>
    <x v="0"/>
    <n v="120000"/>
    <x v="0"/>
    <x v="0"/>
    <x v="0"/>
    <x v="3"/>
  </r>
  <r>
    <x v="1094"/>
    <x v="61"/>
    <s v="MUEBLES"/>
    <x v="0"/>
    <m/>
    <s v="2024-10-24"/>
    <s v="2024-11-13"/>
    <s v="2024-11-13 09:24:18"/>
    <s v="0000-00-00 00:00:00"/>
    <s v="0000-00-00 00:00:00"/>
    <s v="2024-11-13 16:48:41"/>
    <s v="0000-00-00 00:00:00"/>
    <s v="2024-11-14"/>
    <s v="2024-11-14"/>
    <s v="2024-11-18"/>
    <s v="2024-11-19"/>
    <s v="2024-11-18"/>
    <x v="3"/>
    <s v="Virtual"/>
    <s v="27313"/>
    <x v="61"/>
    <m/>
    <x v="0"/>
    <n v="1"/>
    <x v="0"/>
    <x v="0"/>
    <x v="0"/>
    <n v="0"/>
    <x v="0"/>
    <x v="0"/>
    <x v="0"/>
    <x v="3"/>
  </r>
  <r>
    <x v="1095"/>
    <x v="743"/>
    <s v="CUBRIMIENTO"/>
    <x v="0"/>
    <m/>
    <s v="2024-10-25"/>
    <s v="2024-10-31"/>
    <s v="2024-11-12 11:37:28"/>
    <s v="2025-01-13 14:52:20"/>
    <s v="2025-02-12 06:59:53"/>
    <s v="2025-02-12 07:00:28"/>
    <s v="2025-06-14 08:46:55"/>
    <s v="2024-11-12"/>
    <s v="2025-01-13"/>
    <s v="2025-01-27"/>
    <s v="2025-01-31"/>
    <s v="2025-02-10"/>
    <x v="1"/>
    <s v="Medellin"/>
    <s v="CUBT02"/>
    <x v="76"/>
    <s v="LONA PERGOTEX BLACKOUT GRIS 3M"/>
    <x v="3"/>
    <n v="1"/>
    <x v="13"/>
    <x v="0"/>
    <x v="91"/>
    <n v="1227867"/>
    <x v="0"/>
    <x v="0"/>
    <x v="0"/>
    <x v="12"/>
  </r>
  <r>
    <x v="1095"/>
    <x v="743"/>
    <s v="CUBRIMIENTO"/>
    <x v="0"/>
    <m/>
    <s v="2024-10-25"/>
    <s v="2024-10-31"/>
    <s v="2024-11-12 11:37:28"/>
    <s v="2025-01-13 14:52:20"/>
    <s v="2025-02-12 06:59:53"/>
    <s v="2025-02-12 07:00:28"/>
    <s v="2025-06-14 08:46:55"/>
    <s v="2024-11-12"/>
    <s v="2025-01-13"/>
    <s v="2025-01-27"/>
    <s v="2025-01-31"/>
    <s v="2025-02-10"/>
    <x v="1"/>
    <s v="Medellin"/>
    <s v="FLANCHE01"/>
    <x v="51"/>
    <m/>
    <x v="3"/>
    <n v="1"/>
    <x v="75"/>
    <x v="0"/>
    <x v="0"/>
    <n v="427365"/>
    <x v="0"/>
    <x v="0"/>
    <x v="0"/>
    <x v="12"/>
  </r>
  <r>
    <x v="1095"/>
    <x v="743"/>
    <s v="CUBRIMIENTO"/>
    <x v="0"/>
    <m/>
    <s v="2024-10-25"/>
    <s v="2024-10-31"/>
    <s v="2024-11-12 11:37:28"/>
    <s v="2025-01-13 14:52:20"/>
    <s v="2025-02-12 06:59:53"/>
    <s v="2025-02-12 07:00:28"/>
    <s v="2025-06-14 08:46:55"/>
    <s v="2024-11-12"/>
    <s v="2025-01-13"/>
    <s v="2025-01-27"/>
    <s v="2025-01-31"/>
    <s v="2025-02-10"/>
    <x v="1"/>
    <s v="Medellin"/>
    <s v="PORTCAC03"/>
    <x v="405"/>
    <m/>
    <x v="3"/>
    <n v="1"/>
    <x v="73"/>
    <x v="24"/>
    <x v="0"/>
    <n v="3818678"/>
    <x v="0"/>
    <x v="0"/>
    <x v="0"/>
    <x v="12"/>
  </r>
  <r>
    <x v="1095"/>
    <x v="743"/>
    <s v="CUBRIMIENTO"/>
    <x v="0"/>
    <m/>
    <s v="2024-10-25"/>
    <s v="2024-10-31"/>
    <s v="2024-11-12 11:37:28"/>
    <s v="2025-01-13 14:52:20"/>
    <s v="2025-02-12 06:59:53"/>
    <s v="2025-02-12 07:00:28"/>
    <s v="2025-06-14 08:46:55"/>
    <s v="2024-11-12"/>
    <s v="2025-01-13"/>
    <s v="2025-01-27"/>
    <s v="2025-01-31"/>
    <s v="2025-02-10"/>
    <x v="1"/>
    <s v="Medellin"/>
    <s v="PORTCAC03"/>
    <x v="405"/>
    <m/>
    <x v="3"/>
    <n v="1"/>
    <x v="75"/>
    <x v="24"/>
    <x v="0"/>
    <n v="3818678"/>
    <x v="0"/>
    <x v="0"/>
    <x v="0"/>
    <x v="12"/>
  </r>
  <r>
    <x v="1095"/>
    <x v="743"/>
    <s v="CUBRIMIENTO"/>
    <x v="0"/>
    <m/>
    <s v="2024-10-25"/>
    <s v="2024-10-31"/>
    <s v="2024-11-12 11:37:28"/>
    <s v="2025-01-13 14:52:20"/>
    <s v="2025-02-12 06:59:53"/>
    <s v="2025-02-12 07:00:28"/>
    <s v="2025-06-14 08:46:55"/>
    <s v="2024-11-12"/>
    <s v="2025-01-13"/>
    <s v="2025-01-27"/>
    <s v="2025-01-31"/>
    <s v="2025-02-10"/>
    <x v="1"/>
    <s v="Medellin"/>
    <s v="PTEKROM02"/>
    <x v="53"/>
    <s v="LONA PERGOTEX BLACKOUT GRIS 3M"/>
    <x v="3"/>
    <n v="1"/>
    <x v="73"/>
    <x v="0"/>
    <x v="98"/>
    <n v="35932130"/>
    <x v="0"/>
    <x v="4"/>
    <x v="4"/>
    <x v="12"/>
  </r>
  <r>
    <x v="1095"/>
    <x v="743"/>
    <s v="CUBRIMIENTO"/>
    <x v="0"/>
    <m/>
    <s v="2024-10-25"/>
    <s v="2024-10-31"/>
    <s v="2024-11-12 11:37:28"/>
    <s v="2025-01-13 14:52:20"/>
    <s v="2025-02-12 06:59:53"/>
    <s v="2025-02-12 07:00:28"/>
    <s v="2025-06-14 08:46:55"/>
    <s v="2024-11-12"/>
    <s v="2025-01-13"/>
    <s v="2025-01-27"/>
    <s v="2025-01-31"/>
    <s v="2025-02-10"/>
    <x v="1"/>
    <s v="Medellin"/>
    <s v="SERV03"/>
    <x v="9"/>
    <m/>
    <x v="0"/>
    <n v="1"/>
    <x v="0"/>
    <x v="0"/>
    <x v="0"/>
    <n v="545500"/>
    <x v="0"/>
    <x v="1"/>
    <x v="1"/>
    <x v="12"/>
  </r>
  <r>
    <x v="1095"/>
    <x v="743"/>
    <s v="CUBRIMIENTO"/>
    <x v="0"/>
    <m/>
    <s v="2024-10-25"/>
    <s v="2024-10-31"/>
    <s v="2024-11-12 11:37:28"/>
    <s v="2025-01-13 14:52:20"/>
    <s v="2025-02-12 06:59:53"/>
    <s v="2025-02-12 07:00:28"/>
    <s v="2025-06-14 08:46:55"/>
    <s v="2024-11-12"/>
    <s v="2025-01-13"/>
    <s v="2025-01-27"/>
    <s v="2025-01-31"/>
    <s v="2025-02-10"/>
    <x v="1"/>
    <s v="Medellin"/>
    <s v="SPOT15"/>
    <x v="824"/>
    <m/>
    <x v="0"/>
    <n v="1"/>
    <x v="0"/>
    <x v="0"/>
    <x v="0"/>
    <n v="2569820"/>
    <x v="0"/>
    <x v="0"/>
    <x v="0"/>
    <x v="12"/>
  </r>
  <r>
    <x v="1095"/>
    <x v="743"/>
    <s v="CUBRIMIENTO"/>
    <x v="0"/>
    <m/>
    <s v="2024-10-25"/>
    <s v="2024-10-31"/>
    <s v="2024-11-12 11:37:28"/>
    <s v="2025-01-13 14:52:20"/>
    <s v="2025-02-12 06:59:53"/>
    <s v="2025-02-12 07:00:28"/>
    <s v="2025-06-14 08:46:55"/>
    <s v="2024-11-12"/>
    <s v="2025-01-13"/>
    <s v="2025-01-27"/>
    <s v="2025-01-31"/>
    <s v="2025-02-10"/>
    <x v="1"/>
    <s v="Medellin"/>
    <s v="TRANSP06"/>
    <x v="59"/>
    <m/>
    <x v="0"/>
    <n v="1"/>
    <x v="0"/>
    <x v="0"/>
    <x v="0"/>
    <n v="2560000"/>
    <x v="0"/>
    <x v="1"/>
    <x v="1"/>
    <x v="12"/>
  </r>
  <r>
    <x v="1096"/>
    <x v="97"/>
    <s v="MUEBLES CC CUBRIMIENTOS"/>
    <x v="0"/>
    <m/>
    <s v="2024-10-15"/>
    <s v="2024-10-30"/>
    <s v="2024-10-30 09:31:55"/>
    <s v="0000-00-00 00:00:00"/>
    <s v="2024-11-05 15:05:09"/>
    <s v="2024-11-05 17:43:04"/>
    <s v="0000-00-00 00:00:00"/>
    <s v="2024-11-01"/>
    <s v="2024-11-01"/>
    <s v="2024-11-05"/>
    <s v="2024-11-08"/>
    <s v="2024-11-08"/>
    <x v="3"/>
    <s v="Cali"/>
    <s v="11432"/>
    <x v="242"/>
    <m/>
    <x v="0"/>
    <n v="1"/>
    <x v="0"/>
    <x v="0"/>
    <x v="0"/>
    <n v="812875"/>
    <x v="0"/>
    <x v="0"/>
    <x v="0"/>
    <x v="3"/>
  </r>
  <r>
    <x v="1096"/>
    <x v="97"/>
    <s v="MUEBLES CC CUBRIMIENTOS"/>
    <x v="0"/>
    <m/>
    <s v="2024-10-15"/>
    <s v="2024-10-30"/>
    <s v="2024-10-30 09:31:55"/>
    <s v="0000-00-00 00:00:00"/>
    <s v="2024-11-05 15:05:09"/>
    <s v="2024-11-05 17:43:04"/>
    <s v="0000-00-00 00:00:00"/>
    <s v="2024-11-01"/>
    <s v="2024-11-01"/>
    <s v="2024-11-05"/>
    <s v="2024-11-08"/>
    <s v="2024-11-08"/>
    <x v="3"/>
    <s v="Cali"/>
    <s v="12240"/>
    <x v="514"/>
    <m/>
    <x v="0"/>
    <n v="2.9"/>
    <x v="0"/>
    <x v="0"/>
    <x v="0"/>
    <n v="427750"/>
    <x v="0"/>
    <x v="0"/>
    <x v="0"/>
    <x v="3"/>
  </r>
  <r>
    <x v="1096"/>
    <x v="97"/>
    <s v="MUEBLES CC CUBRIMIENTOS"/>
    <x v="0"/>
    <m/>
    <s v="2024-10-15"/>
    <s v="2024-10-30"/>
    <s v="2024-10-30 09:31:55"/>
    <s v="0000-00-00 00:00:00"/>
    <s v="2024-11-05 15:05:09"/>
    <s v="2024-11-05 17:43:04"/>
    <s v="0000-00-00 00:00:00"/>
    <s v="2024-11-01"/>
    <s v="2024-11-01"/>
    <s v="2024-11-05"/>
    <s v="2024-11-08"/>
    <s v="2024-11-08"/>
    <x v="3"/>
    <s v="Cali"/>
    <s v="19303"/>
    <x v="203"/>
    <m/>
    <x v="0"/>
    <n v="1"/>
    <x v="0"/>
    <x v="0"/>
    <x v="0"/>
    <n v="150000"/>
    <x v="0"/>
    <x v="0"/>
    <x v="0"/>
    <x v="3"/>
  </r>
  <r>
    <x v="1096"/>
    <x v="97"/>
    <s v="MUEBLES CC CUBRIMIENTOS"/>
    <x v="0"/>
    <m/>
    <s v="2024-10-15"/>
    <s v="2024-10-30"/>
    <s v="2024-10-30 09:31:55"/>
    <s v="0000-00-00 00:00:00"/>
    <s v="2024-11-05 15:05:09"/>
    <s v="2024-11-05 17:43:04"/>
    <s v="0000-00-00 00:00:00"/>
    <s v="2024-11-01"/>
    <s v="2024-11-01"/>
    <s v="2024-11-05"/>
    <s v="2024-11-08"/>
    <s v="2024-11-08"/>
    <x v="3"/>
    <s v="Cali"/>
    <s v="TRANSP06"/>
    <x v="59"/>
    <m/>
    <x v="0"/>
    <n v="1"/>
    <x v="0"/>
    <x v="0"/>
    <x v="0"/>
    <n v="30000"/>
    <x v="0"/>
    <x v="1"/>
    <x v="1"/>
    <x v="3"/>
  </r>
  <r>
    <x v="1097"/>
    <x v="744"/>
    <s v="CUBRIMIENTO"/>
    <x v="0"/>
    <m/>
    <s v="2024-10-25"/>
    <s v="2024-10-25"/>
    <s v="2024-10-28 13:46:20"/>
    <s v="0000-00-00 00:00:00"/>
    <s v="2024-11-05 14:51:54"/>
    <s v="2024-11-05 17:38:17"/>
    <s v="0000-00-00 00:00:00"/>
    <s v="2024-10-29"/>
    <s v="2024-10-29"/>
    <s v="2024-10-31"/>
    <s v="2024-11-04"/>
    <s v="2024-11-04"/>
    <x v="3"/>
    <s v="Bogota"/>
    <s v="100549"/>
    <x v="577"/>
    <m/>
    <x v="0"/>
    <n v="1"/>
    <x v="0"/>
    <x v="0"/>
    <x v="0"/>
    <n v="1915905"/>
    <x v="0"/>
    <x v="0"/>
    <x v="0"/>
    <x v="0"/>
  </r>
  <r>
    <x v="1097"/>
    <x v="744"/>
    <s v="CUBRIMIENTO"/>
    <x v="0"/>
    <m/>
    <s v="2024-10-25"/>
    <s v="2024-10-25"/>
    <s v="2024-10-28 13:46:20"/>
    <s v="0000-00-00 00:00:00"/>
    <s v="2024-11-05 14:51:54"/>
    <s v="2024-11-05 17:38:17"/>
    <s v="0000-00-00 00:00:00"/>
    <s v="2024-10-29"/>
    <s v="2024-10-29"/>
    <s v="2024-10-31"/>
    <s v="2024-11-04"/>
    <s v="2024-11-04"/>
    <x v="3"/>
    <s v="Bogota"/>
    <s v="SERV04"/>
    <x v="50"/>
    <m/>
    <x v="0"/>
    <n v="1"/>
    <x v="0"/>
    <x v="0"/>
    <x v="0"/>
    <n v="650000"/>
    <x v="0"/>
    <x v="1"/>
    <x v="1"/>
    <x v="0"/>
  </r>
  <r>
    <x v="1098"/>
    <x v="745"/>
    <s v="CUBRIMIENTO"/>
    <x v="0"/>
    <m/>
    <s v="2024-10-25"/>
    <s v="2024-10-31"/>
    <s v="2024-11-05 16:55:56"/>
    <s v="2024-11-14 18:07:10"/>
    <s v="2024-11-21 17:22:30"/>
    <s v="2024-11-29 12:06:56"/>
    <s v="2025-01-21 08:43:33"/>
    <s v="2024-11-08"/>
    <s v="2024-11-10"/>
    <s v="2024-11-17"/>
    <s v="2024-11-26"/>
    <s v="2025-01-25"/>
    <x v="1"/>
    <s v="Medellin"/>
    <s v="12473"/>
    <x v="121"/>
    <m/>
    <x v="0"/>
    <n v="1"/>
    <x v="0"/>
    <x v="0"/>
    <x v="0"/>
    <n v="323000"/>
    <x v="0"/>
    <x v="0"/>
    <x v="0"/>
    <x v="3"/>
  </r>
  <r>
    <x v="1098"/>
    <x v="745"/>
    <s v="CUBRIMIENTO"/>
    <x v="0"/>
    <m/>
    <s v="2024-10-25"/>
    <s v="2024-10-31"/>
    <s v="2024-11-05 16:55:56"/>
    <s v="2024-11-14 18:07:10"/>
    <s v="2024-11-21 17:22:30"/>
    <s v="2024-11-29 12:06:56"/>
    <s v="2025-01-21 08:43:33"/>
    <s v="2024-11-08"/>
    <s v="2024-11-10"/>
    <s v="2024-11-17"/>
    <s v="2024-11-26"/>
    <s v="2025-01-25"/>
    <x v="1"/>
    <s v="Medellin"/>
    <s v="FLANCHE01"/>
    <x v="51"/>
    <m/>
    <x v="8"/>
    <n v="1"/>
    <x v="221"/>
    <x v="0"/>
    <x v="0"/>
    <n v="431800"/>
    <x v="0"/>
    <x v="0"/>
    <x v="0"/>
    <x v="3"/>
  </r>
  <r>
    <x v="1098"/>
    <x v="745"/>
    <s v="CUBRIMIENTO"/>
    <x v="0"/>
    <m/>
    <s v="2024-10-25"/>
    <s v="2024-10-31"/>
    <s v="2024-11-05 16:55:56"/>
    <s v="2024-11-14 18:07:10"/>
    <s v="2024-11-21 17:22:30"/>
    <s v="2024-11-29 12:06:56"/>
    <s v="2025-01-21 08:43:33"/>
    <s v="2024-11-08"/>
    <s v="2024-11-10"/>
    <s v="2024-11-17"/>
    <s v="2024-11-26"/>
    <s v="2025-01-25"/>
    <x v="1"/>
    <s v="Medellin"/>
    <s v="SOMB02"/>
    <x v="363"/>
    <s v="LONA DICKSON ARENA VETEADO U337"/>
    <x v="10"/>
    <n v="1"/>
    <x v="221"/>
    <x v="0"/>
    <x v="3"/>
    <n v="5803884"/>
    <x v="0"/>
    <x v="6"/>
    <x v="12"/>
    <x v="3"/>
  </r>
  <r>
    <x v="1099"/>
    <x v="746"/>
    <s v="CUBRIMIENTO"/>
    <x v="0"/>
    <m/>
    <s v="2024-10-25"/>
    <s v="2024-10-25"/>
    <s v="2024-10-28 16:25:44"/>
    <s v="0000-00-00 00:00:00"/>
    <s v="2024-10-28 16:25:50"/>
    <s v="2024-10-30 08:44:16"/>
    <s v="0000-00-00 00:00:00"/>
    <s v="2024-10-28"/>
    <s v="2024-10-28"/>
    <s v="2024-10-30"/>
    <s v="2024-11-01"/>
    <s v="2024-11-01"/>
    <x v="3"/>
    <s v="Toscany"/>
    <s v="11369"/>
    <x v="789"/>
    <m/>
    <x v="0"/>
    <n v="2"/>
    <x v="0"/>
    <x v="0"/>
    <x v="0"/>
    <n v="2600"/>
    <x v="0"/>
    <x v="0"/>
    <x v="0"/>
    <x v="0"/>
  </r>
  <r>
    <x v="1099"/>
    <x v="746"/>
    <s v="CUBRIMIENTO"/>
    <x v="0"/>
    <m/>
    <s v="2024-10-25"/>
    <s v="2024-10-25"/>
    <s v="2024-10-28 16:25:44"/>
    <s v="0000-00-00 00:00:00"/>
    <s v="2024-10-28 16:25:50"/>
    <s v="2024-10-30 08:44:16"/>
    <s v="0000-00-00 00:00:00"/>
    <s v="2024-10-28"/>
    <s v="2024-10-28"/>
    <s v="2024-10-30"/>
    <s v="2024-11-01"/>
    <s v="2024-11-01"/>
    <x v="3"/>
    <s v="Toscany"/>
    <s v="11435"/>
    <x v="229"/>
    <m/>
    <x v="0"/>
    <n v="1"/>
    <x v="0"/>
    <x v="0"/>
    <x v="0"/>
    <n v="63900"/>
    <x v="0"/>
    <x v="0"/>
    <x v="0"/>
    <x v="0"/>
  </r>
  <r>
    <x v="1099"/>
    <x v="746"/>
    <s v="CUBRIMIENTO"/>
    <x v="0"/>
    <m/>
    <s v="2024-10-25"/>
    <s v="2024-10-25"/>
    <s v="2024-10-28 16:25:44"/>
    <s v="0000-00-00 00:00:00"/>
    <s v="2024-10-28 16:25:50"/>
    <s v="2024-10-30 08:44:16"/>
    <s v="0000-00-00 00:00:00"/>
    <s v="2024-10-28"/>
    <s v="2024-10-28"/>
    <s v="2024-10-30"/>
    <s v="2024-11-01"/>
    <s v="2024-11-01"/>
    <x v="3"/>
    <s v="Toscany"/>
    <s v="12871"/>
    <x v="790"/>
    <m/>
    <x v="0"/>
    <n v="2"/>
    <x v="0"/>
    <x v="0"/>
    <x v="0"/>
    <n v="800"/>
    <x v="0"/>
    <x v="0"/>
    <x v="0"/>
    <x v="0"/>
  </r>
  <r>
    <x v="1100"/>
    <x v="128"/>
    <s v="CUBRIMIENTO"/>
    <x v="0"/>
    <m/>
    <s v="2024-10-25"/>
    <s v="2024-10-25"/>
    <s v="2024-10-28 14:31:34"/>
    <s v="0000-00-00 00:00:00"/>
    <s v="2024-10-28 14:31:39"/>
    <s v="2024-10-30 08:08:57"/>
    <s v="0000-00-00 00:00:00"/>
    <s v="2024-10-28"/>
    <s v="2024-10-28"/>
    <s v="2024-10-30"/>
    <s v="2024-10-31"/>
    <s v="2024-10-31"/>
    <x v="3"/>
    <s v="Toscany"/>
    <s v="21308"/>
    <x v="456"/>
    <m/>
    <x v="0"/>
    <n v="5"/>
    <x v="0"/>
    <x v="0"/>
    <x v="0"/>
    <n v="263000"/>
    <x v="0"/>
    <x v="0"/>
    <x v="0"/>
    <x v="0"/>
  </r>
  <r>
    <x v="1101"/>
    <x v="747"/>
    <s v="CUBRIMIENTO"/>
    <x v="0"/>
    <m/>
    <s v="2024-10-25"/>
    <s v="2024-10-29"/>
    <s v="2024-10-30 14:42:17"/>
    <s v="0000-00-00 00:00:00"/>
    <s v="2024-10-31 12:16:34"/>
    <s v="2024-11-23 14:43:23"/>
    <s v="2024-11-27 16:17:33"/>
    <s v="2024-10-31"/>
    <s v="2024-10-31"/>
    <s v="2024-11-01"/>
    <s v="2024-11-24"/>
    <s v="2024-11-27"/>
    <x v="3"/>
    <s v="Bogota"/>
    <s v="7136"/>
    <x v="441"/>
    <m/>
    <x v="0"/>
    <n v="1"/>
    <x v="0"/>
    <x v="0"/>
    <x v="0"/>
    <n v="277000"/>
    <x v="0"/>
    <x v="1"/>
    <x v="1"/>
    <x v="3"/>
  </r>
  <r>
    <x v="1102"/>
    <x v="748"/>
    <s v="CUBRIMIENTO"/>
    <x v="0"/>
    <m/>
    <s v="2024-10-25"/>
    <s v="2024-10-25"/>
    <s v="2024-10-28 14:32:41"/>
    <s v="2024-10-29 10:06:49"/>
    <s v="2024-10-31 15:10:38"/>
    <s v="2024-11-01 07:19:41"/>
    <s v="0000-00-00 00:00:00"/>
    <s v="2024-10-28"/>
    <s v="2024-10-30"/>
    <s v="2024-11-01"/>
    <s v="2024-11-06"/>
    <s v="2024-11-06"/>
    <x v="0"/>
    <s v="Toscany"/>
    <s v="SOMB03"/>
    <x v="161"/>
    <s v="LONA DICKSON AZUL MARINO REF:6022"/>
    <x v="8"/>
    <n v="1"/>
    <x v="2"/>
    <x v="0"/>
    <x v="19"/>
    <n v="3534000"/>
    <x v="0"/>
    <x v="6"/>
    <x v="8"/>
    <x v="3"/>
  </r>
  <r>
    <x v="1103"/>
    <x v="749"/>
    <s v="CUBRIMIENTO"/>
    <x v="0"/>
    <m/>
    <s v="2024-10-25"/>
    <s v="2024-10-29"/>
    <s v="2024-10-29 14:16:57"/>
    <s v="0000-00-00 00:00:00"/>
    <s v="2024-10-29 14:17:02"/>
    <s v="2024-10-30 09:10:57"/>
    <s v="0000-00-00 00:00:00"/>
    <s v="2024-10-30"/>
    <s v="2024-10-30"/>
    <s v="2024-11-01"/>
    <s v="2024-11-05"/>
    <s v="2024-11-05"/>
    <x v="3"/>
    <s v="Toscany"/>
    <s v="107"/>
    <x v="249"/>
    <m/>
    <x v="0"/>
    <n v="9.3000000000000007"/>
    <x v="0"/>
    <x v="0"/>
    <x v="0"/>
    <n v="489180"/>
    <x v="0"/>
    <x v="0"/>
    <x v="0"/>
    <x v="3"/>
  </r>
  <r>
    <x v="1103"/>
    <x v="749"/>
    <s v="CUBRIMIENTO"/>
    <x v="0"/>
    <m/>
    <s v="2024-10-25"/>
    <s v="2024-10-29"/>
    <s v="2024-10-29 14:16:57"/>
    <s v="0000-00-00 00:00:00"/>
    <s v="2024-10-29 14:17:02"/>
    <s v="2024-10-30 09:10:57"/>
    <s v="0000-00-00 00:00:00"/>
    <s v="2024-10-30"/>
    <s v="2024-10-30"/>
    <s v="2024-11-01"/>
    <s v="2024-11-05"/>
    <s v="2024-11-05"/>
    <x v="3"/>
    <s v="Toscany"/>
    <s v="11369"/>
    <x v="789"/>
    <m/>
    <x v="0"/>
    <n v="2"/>
    <x v="0"/>
    <x v="0"/>
    <x v="0"/>
    <n v="2600"/>
    <x v="0"/>
    <x v="0"/>
    <x v="0"/>
    <x v="3"/>
  </r>
  <r>
    <x v="1103"/>
    <x v="749"/>
    <s v="CUBRIMIENTO"/>
    <x v="0"/>
    <m/>
    <s v="2024-10-25"/>
    <s v="2024-10-29"/>
    <s v="2024-10-29 14:16:57"/>
    <s v="0000-00-00 00:00:00"/>
    <s v="2024-10-29 14:17:02"/>
    <s v="2024-10-30 09:10:57"/>
    <s v="0000-00-00 00:00:00"/>
    <s v="2024-10-30"/>
    <s v="2024-10-30"/>
    <s v="2024-11-01"/>
    <s v="2024-11-05"/>
    <s v="2024-11-05"/>
    <x v="3"/>
    <s v="Toscany"/>
    <s v="11431"/>
    <x v="243"/>
    <m/>
    <x v="0"/>
    <n v="2"/>
    <x v="0"/>
    <x v="0"/>
    <x v="0"/>
    <n v="840336"/>
    <x v="0"/>
    <x v="0"/>
    <x v="0"/>
    <x v="3"/>
  </r>
  <r>
    <x v="1103"/>
    <x v="749"/>
    <s v="CUBRIMIENTO"/>
    <x v="0"/>
    <m/>
    <s v="2024-10-25"/>
    <s v="2024-10-29"/>
    <s v="2024-10-29 14:16:57"/>
    <s v="0000-00-00 00:00:00"/>
    <s v="2024-10-29 14:17:02"/>
    <s v="2024-10-30 09:10:57"/>
    <s v="0000-00-00 00:00:00"/>
    <s v="2024-10-30"/>
    <s v="2024-10-30"/>
    <s v="2024-11-01"/>
    <s v="2024-11-05"/>
    <s v="2024-11-05"/>
    <x v="3"/>
    <s v="Toscany"/>
    <s v="11435"/>
    <x v="229"/>
    <m/>
    <x v="0"/>
    <n v="1"/>
    <x v="0"/>
    <x v="0"/>
    <x v="0"/>
    <n v="63900"/>
    <x v="0"/>
    <x v="0"/>
    <x v="0"/>
    <x v="3"/>
  </r>
  <r>
    <x v="1103"/>
    <x v="749"/>
    <s v="CUBRIMIENTO"/>
    <x v="0"/>
    <m/>
    <s v="2024-10-25"/>
    <s v="2024-10-29"/>
    <s v="2024-10-29 14:16:57"/>
    <s v="0000-00-00 00:00:00"/>
    <s v="2024-10-29 14:17:02"/>
    <s v="2024-10-30 09:10:57"/>
    <s v="0000-00-00 00:00:00"/>
    <s v="2024-10-30"/>
    <s v="2024-10-30"/>
    <s v="2024-11-01"/>
    <s v="2024-11-05"/>
    <s v="2024-11-05"/>
    <x v="3"/>
    <s v="Toscany"/>
    <s v="11441"/>
    <x v="204"/>
    <m/>
    <x v="0"/>
    <n v="1"/>
    <x v="0"/>
    <x v="0"/>
    <x v="0"/>
    <n v="42000"/>
    <x v="0"/>
    <x v="0"/>
    <x v="0"/>
    <x v="3"/>
  </r>
  <r>
    <x v="1103"/>
    <x v="749"/>
    <s v="CUBRIMIENTO"/>
    <x v="0"/>
    <m/>
    <s v="2024-10-25"/>
    <s v="2024-10-29"/>
    <s v="2024-10-29 14:16:57"/>
    <s v="0000-00-00 00:00:00"/>
    <s v="2024-10-29 14:17:02"/>
    <s v="2024-10-30 09:10:57"/>
    <s v="0000-00-00 00:00:00"/>
    <s v="2024-10-30"/>
    <s v="2024-10-30"/>
    <s v="2024-11-01"/>
    <s v="2024-11-05"/>
    <s v="2024-11-05"/>
    <x v="3"/>
    <s v="Toscany"/>
    <s v="12871"/>
    <x v="790"/>
    <m/>
    <x v="0"/>
    <n v="2"/>
    <x v="0"/>
    <x v="0"/>
    <x v="0"/>
    <n v="800"/>
    <x v="0"/>
    <x v="0"/>
    <x v="0"/>
    <x v="3"/>
  </r>
  <r>
    <x v="1104"/>
    <x v="587"/>
    <s v="CUBRIMIENTO"/>
    <x v="0"/>
    <m/>
    <s v="2024-10-25"/>
    <s v="2024-10-28"/>
    <s v="2024-10-29 11:58:24"/>
    <s v="0000-00-00 00:00:00"/>
    <s v="2024-10-29 11:58:31"/>
    <s v="2024-10-30 08:27:48"/>
    <s v="0000-00-00 00:00:00"/>
    <s v="2024-10-29"/>
    <s v="2024-10-29"/>
    <s v="2024-11-08"/>
    <s v="2024-11-13"/>
    <s v="2024-11-13"/>
    <x v="3"/>
    <s v="Toscany"/>
    <s v="1010103"/>
    <x v="556"/>
    <m/>
    <x v="0"/>
    <n v="6"/>
    <x v="0"/>
    <x v="0"/>
    <x v="0"/>
    <n v="76500"/>
    <x v="0"/>
    <x v="0"/>
    <x v="0"/>
    <x v="3"/>
  </r>
  <r>
    <x v="1104"/>
    <x v="587"/>
    <s v="CUBRIMIENTO"/>
    <x v="0"/>
    <m/>
    <s v="2024-10-25"/>
    <s v="2024-10-28"/>
    <s v="2024-10-29 11:58:24"/>
    <s v="0000-00-00 00:00:00"/>
    <s v="2024-10-29 11:58:31"/>
    <s v="2024-10-30 08:27:48"/>
    <s v="0000-00-00 00:00:00"/>
    <s v="2024-10-29"/>
    <s v="2024-10-29"/>
    <s v="2024-11-08"/>
    <s v="2024-11-13"/>
    <s v="2024-11-13"/>
    <x v="3"/>
    <s v="Toscany"/>
    <s v="1010129"/>
    <x v="713"/>
    <m/>
    <x v="0"/>
    <n v="2"/>
    <x v="0"/>
    <x v="0"/>
    <x v="0"/>
    <n v="40000"/>
    <x v="0"/>
    <x v="0"/>
    <x v="0"/>
    <x v="3"/>
  </r>
  <r>
    <x v="1104"/>
    <x v="587"/>
    <s v="CUBRIMIENTO"/>
    <x v="0"/>
    <m/>
    <s v="2024-10-25"/>
    <s v="2024-10-28"/>
    <s v="2024-10-29 11:58:24"/>
    <s v="0000-00-00 00:00:00"/>
    <s v="2024-10-29 11:58:31"/>
    <s v="2024-10-30 08:27:48"/>
    <s v="0000-00-00 00:00:00"/>
    <s v="2024-10-29"/>
    <s v="2024-10-29"/>
    <s v="2024-11-08"/>
    <s v="2024-11-13"/>
    <s v="2024-11-13"/>
    <x v="3"/>
    <s v="Toscany"/>
    <s v="1010135"/>
    <x v="602"/>
    <m/>
    <x v="0"/>
    <n v="2"/>
    <x v="0"/>
    <x v="0"/>
    <x v="0"/>
    <n v="40000"/>
    <x v="0"/>
    <x v="0"/>
    <x v="0"/>
    <x v="3"/>
  </r>
  <r>
    <x v="1104"/>
    <x v="587"/>
    <s v="CUBRIMIENTO"/>
    <x v="0"/>
    <m/>
    <s v="2024-10-25"/>
    <s v="2024-10-28"/>
    <s v="2024-10-29 11:58:24"/>
    <s v="0000-00-00 00:00:00"/>
    <s v="2024-10-29 11:58:31"/>
    <s v="2024-10-30 08:27:48"/>
    <s v="0000-00-00 00:00:00"/>
    <s v="2024-10-29"/>
    <s v="2024-10-29"/>
    <s v="2024-11-08"/>
    <s v="2024-11-13"/>
    <s v="2024-11-13"/>
    <x v="3"/>
    <s v="Toscany"/>
    <s v="11369"/>
    <x v="789"/>
    <m/>
    <x v="0"/>
    <n v="2"/>
    <x v="0"/>
    <x v="0"/>
    <x v="0"/>
    <n v="2600"/>
    <x v="0"/>
    <x v="0"/>
    <x v="0"/>
    <x v="3"/>
  </r>
  <r>
    <x v="1104"/>
    <x v="587"/>
    <s v="CUBRIMIENTO"/>
    <x v="0"/>
    <m/>
    <s v="2024-10-25"/>
    <s v="2024-10-28"/>
    <s v="2024-10-29 11:58:24"/>
    <s v="0000-00-00 00:00:00"/>
    <s v="2024-10-29 11:58:31"/>
    <s v="2024-10-30 08:27:48"/>
    <s v="0000-00-00 00:00:00"/>
    <s v="2024-10-29"/>
    <s v="2024-10-29"/>
    <s v="2024-11-08"/>
    <s v="2024-11-13"/>
    <s v="2024-11-13"/>
    <x v="3"/>
    <s v="Toscany"/>
    <s v="11435"/>
    <x v="229"/>
    <m/>
    <x v="0"/>
    <n v="1"/>
    <x v="0"/>
    <x v="0"/>
    <x v="0"/>
    <n v="63900"/>
    <x v="0"/>
    <x v="0"/>
    <x v="0"/>
    <x v="3"/>
  </r>
  <r>
    <x v="1104"/>
    <x v="587"/>
    <s v="CUBRIMIENTO"/>
    <x v="0"/>
    <m/>
    <s v="2024-10-25"/>
    <s v="2024-10-28"/>
    <s v="2024-10-29 11:58:24"/>
    <s v="0000-00-00 00:00:00"/>
    <s v="2024-10-29 11:58:31"/>
    <s v="2024-10-30 08:27:48"/>
    <s v="0000-00-00 00:00:00"/>
    <s v="2024-10-29"/>
    <s v="2024-10-29"/>
    <s v="2024-11-08"/>
    <s v="2024-11-13"/>
    <s v="2024-11-13"/>
    <x v="3"/>
    <s v="Toscany"/>
    <s v="12871"/>
    <x v="790"/>
    <m/>
    <x v="0"/>
    <n v="2"/>
    <x v="0"/>
    <x v="0"/>
    <x v="0"/>
    <n v="800"/>
    <x v="0"/>
    <x v="0"/>
    <x v="0"/>
    <x v="3"/>
  </r>
  <r>
    <x v="1104"/>
    <x v="587"/>
    <s v="CUBRIMIENTO"/>
    <x v="0"/>
    <m/>
    <s v="2024-10-25"/>
    <s v="2024-10-28"/>
    <s v="2024-10-29 11:58:24"/>
    <s v="0000-00-00 00:00:00"/>
    <s v="2024-10-29 11:58:31"/>
    <s v="2024-10-30 08:27:48"/>
    <s v="0000-00-00 00:00:00"/>
    <s v="2024-10-29"/>
    <s v="2024-10-29"/>
    <s v="2024-11-08"/>
    <s v="2024-11-13"/>
    <s v="2024-11-13"/>
    <x v="3"/>
    <s v="Toscany"/>
    <s v="TUBSM01"/>
    <x v="397"/>
    <m/>
    <x v="0"/>
    <n v="1"/>
    <x v="0"/>
    <x v="0"/>
    <x v="0"/>
    <n v="263000"/>
    <x v="0"/>
    <x v="0"/>
    <x v="0"/>
    <x v="3"/>
  </r>
  <r>
    <x v="1105"/>
    <x v="587"/>
    <s v="MUEBLES CC CUBRIMIENTOS"/>
    <x v="0"/>
    <m/>
    <s v="2024-10-25"/>
    <s v="2024-10-28"/>
    <s v="2024-10-29 11:57:20"/>
    <s v="0000-00-00 00:00:00"/>
    <s v="2024-10-29 11:57:27"/>
    <s v="2024-10-30 08:25:38"/>
    <s v="0000-00-00 00:00:00"/>
    <s v="2024-10-29"/>
    <s v="2024-10-29"/>
    <s v="2024-10-31"/>
    <s v="2024-11-05"/>
    <s v="2024-11-05"/>
    <x v="3"/>
    <s v="Toscany"/>
    <s v="1010104"/>
    <x v="273"/>
    <m/>
    <x v="0"/>
    <n v="2"/>
    <x v="0"/>
    <x v="0"/>
    <x v="0"/>
    <n v="84000"/>
    <x v="0"/>
    <x v="0"/>
    <x v="0"/>
    <x v="0"/>
  </r>
  <r>
    <x v="1105"/>
    <x v="587"/>
    <s v="MUEBLES CC CUBRIMIENTOS"/>
    <x v="0"/>
    <m/>
    <s v="2024-10-25"/>
    <s v="2024-10-28"/>
    <s v="2024-10-29 11:57:20"/>
    <s v="0000-00-00 00:00:00"/>
    <s v="2024-10-29 11:57:27"/>
    <s v="2024-10-30 08:25:38"/>
    <s v="0000-00-00 00:00:00"/>
    <s v="2024-10-29"/>
    <s v="2024-10-29"/>
    <s v="2024-10-31"/>
    <s v="2024-11-05"/>
    <s v="2024-11-05"/>
    <x v="3"/>
    <s v="Toscany"/>
    <s v="1010131"/>
    <x v="559"/>
    <m/>
    <x v="0"/>
    <n v="2"/>
    <x v="0"/>
    <x v="0"/>
    <x v="0"/>
    <n v="6632"/>
    <x v="0"/>
    <x v="0"/>
    <x v="0"/>
    <x v="0"/>
  </r>
  <r>
    <x v="1105"/>
    <x v="587"/>
    <s v="MUEBLES CC CUBRIMIENTOS"/>
    <x v="0"/>
    <m/>
    <s v="2024-10-25"/>
    <s v="2024-10-28"/>
    <s v="2024-10-29 11:57:20"/>
    <s v="0000-00-00 00:00:00"/>
    <s v="2024-10-29 11:57:27"/>
    <s v="2024-10-30 08:25:38"/>
    <s v="0000-00-00 00:00:00"/>
    <s v="2024-10-29"/>
    <s v="2024-10-29"/>
    <s v="2024-10-31"/>
    <s v="2024-11-05"/>
    <s v="2024-11-05"/>
    <x v="3"/>
    <s v="Toscany"/>
    <s v="1010134"/>
    <x v="714"/>
    <m/>
    <x v="0"/>
    <n v="4"/>
    <x v="0"/>
    <x v="0"/>
    <x v="0"/>
    <n v="44000"/>
    <x v="0"/>
    <x v="0"/>
    <x v="0"/>
    <x v="0"/>
  </r>
  <r>
    <x v="1105"/>
    <x v="587"/>
    <s v="MUEBLES CC CUBRIMIENTOS"/>
    <x v="0"/>
    <m/>
    <s v="2024-10-25"/>
    <s v="2024-10-28"/>
    <s v="2024-10-29 11:57:20"/>
    <s v="0000-00-00 00:00:00"/>
    <s v="2024-10-29 11:57:27"/>
    <s v="2024-10-30 08:25:38"/>
    <s v="0000-00-00 00:00:00"/>
    <s v="2024-10-29"/>
    <s v="2024-10-29"/>
    <s v="2024-10-31"/>
    <s v="2024-11-05"/>
    <s v="2024-11-05"/>
    <x v="3"/>
    <s v="Toscany"/>
    <s v="11454"/>
    <x v="274"/>
    <m/>
    <x v="0"/>
    <n v="1"/>
    <x v="0"/>
    <x v="0"/>
    <x v="0"/>
    <n v="19500"/>
    <x v="0"/>
    <x v="0"/>
    <x v="0"/>
    <x v="0"/>
  </r>
  <r>
    <x v="1105"/>
    <x v="587"/>
    <s v="MUEBLES CC CUBRIMIENTOS"/>
    <x v="0"/>
    <m/>
    <s v="2024-10-25"/>
    <s v="2024-10-28"/>
    <s v="2024-10-29 11:57:20"/>
    <s v="0000-00-00 00:00:00"/>
    <s v="2024-10-29 11:57:27"/>
    <s v="2024-10-30 08:25:38"/>
    <s v="0000-00-00 00:00:00"/>
    <s v="2024-10-29"/>
    <s v="2024-10-29"/>
    <s v="2024-10-31"/>
    <s v="2024-11-05"/>
    <s v="2024-11-05"/>
    <x v="3"/>
    <s v="Toscany"/>
    <s v="11455"/>
    <x v="232"/>
    <m/>
    <x v="0"/>
    <n v="1"/>
    <x v="0"/>
    <x v="0"/>
    <x v="0"/>
    <n v="17750"/>
    <x v="0"/>
    <x v="0"/>
    <x v="0"/>
    <x v="0"/>
  </r>
  <r>
    <x v="1105"/>
    <x v="587"/>
    <s v="MUEBLES CC CUBRIMIENTOS"/>
    <x v="0"/>
    <m/>
    <s v="2024-10-25"/>
    <s v="2024-10-28"/>
    <s v="2024-10-29 11:57:20"/>
    <s v="0000-00-00 00:00:00"/>
    <s v="2024-10-29 11:57:27"/>
    <s v="2024-10-30 08:25:38"/>
    <s v="0000-00-00 00:00:00"/>
    <s v="2024-10-29"/>
    <s v="2024-10-29"/>
    <s v="2024-10-31"/>
    <s v="2024-11-05"/>
    <s v="2024-11-05"/>
    <x v="3"/>
    <s v="Toscany"/>
    <s v="6812"/>
    <x v="715"/>
    <m/>
    <x v="0"/>
    <n v="8"/>
    <x v="0"/>
    <x v="0"/>
    <x v="0"/>
    <n v="15200"/>
    <x v="0"/>
    <x v="0"/>
    <x v="0"/>
    <x v="0"/>
  </r>
  <r>
    <x v="1105"/>
    <x v="587"/>
    <s v="MUEBLES CC CUBRIMIENTOS"/>
    <x v="0"/>
    <m/>
    <s v="2024-10-25"/>
    <s v="2024-10-28"/>
    <s v="2024-10-29 11:57:20"/>
    <s v="0000-00-00 00:00:00"/>
    <s v="2024-10-29 11:57:27"/>
    <s v="2024-10-30 08:25:38"/>
    <s v="0000-00-00 00:00:00"/>
    <s v="2024-10-29"/>
    <s v="2024-10-29"/>
    <s v="2024-10-31"/>
    <s v="2024-11-05"/>
    <s v="2024-11-05"/>
    <x v="3"/>
    <s v="Toscany"/>
    <s v="9399"/>
    <x v="716"/>
    <m/>
    <x v="0"/>
    <n v="5.8"/>
    <x v="0"/>
    <x v="0"/>
    <x v="0"/>
    <n v="166750"/>
    <x v="0"/>
    <x v="0"/>
    <x v="0"/>
    <x v="0"/>
  </r>
  <r>
    <x v="1106"/>
    <x v="389"/>
    <s v="MUEBLES"/>
    <x v="0"/>
    <m/>
    <s v="2024-10-26"/>
    <s v="2024-10-26"/>
    <s v="2024-10-28 13:44:58"/>
    <s v="0000-00-00 00:00:00"/>
    <s v="0000-00-00 00:00:00"/>
    <s v="2024-11-05 07:52:40"/>
    <s v="0000-00-00 00:00:00"/>
    <s v="2024-10-28"/>
    <s v="2024-10-28"/>
    <s v="2024-10-29"/>
    <s v="2024-11-04"/>
    <s v="2024-10-29"/>
    <x v="3"/>
    <s v="Bogota"/>
    <s v="100196"/>
    <x v="218"/>
    <m/>
    <x v="0"/>
    <n v="1"/>
    <x v="0"/>
    <x v="0"/>
    <x v="0"/>
    <n v="198000"/>
    <x v="0"/>
    <x v="0"/>
    <x v="0"/>
    <x v="0"/>
  </r>
  <r>
    <x v="1107"/>
    <x v="686"/>
    <s v="CUBRIMIENTO"/>
    <x v="0"/>
    <m/>
    <s v="2024-10-03"/>
    <s v="2024-10-29"/>
    <s v="2024-10-29 15:33:41"/>
    <s v="2024-11-18 14:17:08"/>
    <s v="2024-12-01 23:43:40"/>
    <s v="2024-12-06 17:03:12"/>
    <s v="2025-02-27 18:01:34"/>
    <s v="2024-10-31"/>
    <s v="2024-11-12"/>
    <s v="2024-11-22"/>
    <s v="2024-11-26"/>
    <s v="2024-12-06"/>
    <x v="1"/>
    <s v="Virtual"/>
    <s v="BANE02"/>
    <x v="825"/>
    <s v="LONA DICKSON NEGRO FONDO ENT REF:6028"/>
    <x v="3"/>
    <n v="1"/>
    <x v="222"/>
    <x v="0"/>
    <x v="19"/>
    <n v="2753651"/>
    <x v="0"/>
    <x v="9"/>
    <x v="10"/>
    <x v="3"/>
  </r>
  <r>
    <x v="1107"/>
    <x v="686"/>
    <s v="CUBRIMIENTO"/>
    <x v="0"/>
    <m/>
    <s v="2024-10-03"/>
    <s v="2024-10-29"/>
    <s v="2024-10-29 15:33:41"/>
    <s v="2024-11-18 14:17:08"/>
    <s v="2024-12-01 23:43:40"/>
    <s v="2024-12-06 17:03:12"/>
    <s v="2025-02-27 18:01:34"/>
    <s v="2024-10-31"/>
    <s v="2024-11-12"/>
    <s v="2024-11-22"/>
    <s v="2024-11-26"/>
    <s v="2024-12-06"/>
    <x v="1"/>
    <s v="Virtual"/>
    <s v="FLANCHE01"/>
    <x v="51"/>
    <m/>
    <x v="3"/>
    <n v="1"/>
    <x v="222"/>
    <x v="0"/>
    <x v="0"/>
    <n v="335488"/>
    <x v="0"/>
    <x v="0"/>
    <x v="0"/>
    <x v="3"/>
  </r>
  <r>
    <x v="1107"/>
    <x v="686"/>
    <s v="CUBRIMIENTO"/>
    <x v="0"/>
    <m/>
    <s v="2024-10-03"/>
    <s v="2024-10-29"/>
    <s v="2024-10-29 15:33:41"/>
    <s v="2024-11-18 14:17:08"/>
    <s v="2024-12-01 23:43:40"/>
    <s v="2024-12-06 17:03:12"/>
    <s v="2025-02-27 18:01:34"/>
    <s v="2024-10-31"/>
    <s v="2024-11-12"/>
    <s v="2024-11-22"/>
    <s v="2024-11-26"/>
    <s v="2024-12-06"/>
    <x v="1"/>
    <s v="Virtual"/>
    <s v="PTEKROM01"/>
    <x v="826"/>
    <s v="LONA PERGOTEX BLACKOUT GRIS 3M"/>
    <x v="3"/>
    <n v="1"/>
    <x v="222"/>
    <x v="0"/>
    <x v="121"/>
    <n v="33516235"/>
    <x v="0"/>
    <x v="4"/>
    <x v="4"/>
    <x v="3"/>
  </r>
  <r>
    <x v="1107"/>
    <x v="686"/>
    <s v="CUBRIMIENTO"/>
    <x v="0"/>
    <m/>
    <s v="2024-10-03"/>
    <s v="2024-10-29"/>
    <s v="2024-10-29 15:33:41"/>
    <s v="2024-11-18 14:17:08"/>
    <s v="2024-12-01 23:43:40"/>
    <s v="2024-12-06 17:03:12"/>
    <s v="2025-02-27 18:01:34"/>
    <s v="2024-10-31"/>
    <s v="2024-11-12"/>
    <s v="2024-11-22"/>
    <s v="2024-11-26"/>
    <s v="2024-12-06"/>
    <x v="1"/>
    <s v="Virtual"/>
    <s v="SPOT25"/>
    <x v="138"/>
    <m/>
    <x v="0"/>
    <n v="1"/>
    <x v="0"/>
    <x v="0"/>
    <x v="0"/>
    <n v="2340152"/>
    <x v="0"/>
    <x v="0"/>
    <x v="0"/>
    <x v="3"/>
  </r>
  <r>
    <x v="1108"/>
    <x v="750"/>
    <s v="MUEBLES CC CUBRIMIENTOS"/>
    <x v="0"/>
    <m/>
    <s v="2024-10-26"/>
    <s v="2024-10-31"/>
    <s v="2024-11-05 11:52:13"/>
    <s v="0000-00-00 00:00:00"/>
    <s v="2024-11-26 14:25:28"/>
    <s v="2024-11-26 14:25:59"/>
    <s v="2025-01-15 12:45:28"/>
    <s v="2024-11-04"/>
    <s v="2024-11-04"/>
    <s v="2024-11-26"/>
    <s v="2024-12-02"/>
    <s v="2025-01-11"/>
    <x v="3"/>
    <s v="Bogota"/>
    <s v="100240"/>
    <x v="701"/>
    <s v="LONA DICKSON ARENA VETEADO U337"/>
    <x v="4"/>
    <n v="1"/>
    <x v="0"/>
    <x v="0"/>
    <x v="0"/>
    <n v="4195487"/>
    <x v="0"/>
    <x v="2"/>
    <x v="0"/>
    <x v="3"/>
  </r>
  <r>
    <x v="1108"/>
    <x v="750"/>
    <s v="MUEBLES CC CUBRIMIENTOS"/>
    <x v="0"/>
    <m/>
    <s v="2024-10-26"/>
    <s v="2024-10-31"/>
    <s v="2024-11-05 11:52:13"/>
    <s v="0000-00-00 00:00:00"/>
    <s v="2024-11-26 14:25:28"/>
    <s v="2024-11-26 14:25:59"/>
    <s v="2025-01-15 12:45:28"/>
    <s v="2024-11-04"/>
    <s v="2024-11-04"/>
    <s v="2024-11-26"/>
    <s v="2024-12-02"/>
    <s v="2025-01-11"/>
    <x v="3"/>
    <s v="Bogota"/>
    <s v="100241"/>
    <x v="827"/>
    <s v="LONA DICKSON ARENA VETEADO U337"/>
    <x v="4"/>
    <n v="1"/>
    <x v="0"/>
    <x v="0"/>
    <x v="0"/>
    <n v="4195487"/>
    <x v="0"/>
    <x v="2"/>
    <x v="0"/>
    <x v="3"/>
  </r>
  <r>
    <x v="1108"/>
    <x v="750"/>
    <s v="MUEBLES CC CUBRIMIENTOS"/>
    <x v="0"/>
    <m/>
    <s v="2024-10-26"/>
    <s v="2024-10-31"/>
    <s v="2024-11-05 11:52:13"/>
    <s v="0000-00-00 00:00:00"/>
    <s v="2024-11-26 14:25:28"/>
    <s v="2024-11-26 14:25:59"/>
    <s v="2025-01-15 12:45:28"/>
    <s v="2024-11-04"/>
    <s v="2024-11-04"/>
    <s v="2024-11-26"/>
    <s v="2024-12-02"/>
    <s v="2025-01-11"/>
    <x v="3"/>
    <s v="Bogota"/>
    <s v="11391"/>
    <x v="374"/>
    <m/>
    <x v="2"/>
    <n v="1"/>
    <x v="0"/>
    <x v="0"/>
    <x v="0"/>
    <n v="1920826"/>
    <x v="0"/>
    <x v="0"/>
    <x v="0"/>
    <x v="3"/>
  </r>
  <r>
    <x v="1108"/>
    <x v="750"/>
    <s v="MUEBLES CC CUBRIMIENTOS"/>
    <x v="0"/>
    <m/>
    <s v="2024-10-26"/>
    <s v="2024-10-31"/>
    <s v="2024-11-05 11:52:13"/>
    <s v="0000-00-00 00:00:00"/>
    <s v="2024-11-26 14:25:28"/>
    <s v="2024-11-26 14:25:59"/>
    <s v="2025-01-15 12:45:28"/>
    <s v="2024-11-04"/>
    <s v="2024-11-04"/>
    <s v="2024-11-26"/>
    <s v="2024-12-02"/>
    <s v="2025-01-11"/>
    <x v="3"/>
    <s v="Bogota"/>
    <s v="5443"/>
    <x v="165"/>
    <m/>
    <x v="4"/>
    <n v="1"/>
    <x v="0"/>
    <x v="0"/>
    <x v="0"/>
    <n v="1184000"/>
    <x v="0"/>
    <x v="2"/>
    <x v="0"/>
    <x v="3"/>
  </r>
  <r>
    <x v="1108"/>
    <x v="750"/>
    <s v="MUEBLES CC CUBRIMIENTOS"/>
    <x v="0"/>
    <m/>
    <s v="2024-10-26"/>
    <s v="2024-10-31"/>
    <s v="2024-11-05 11:52:13"/>
    <s v="0000-00-00 00:00:00"/>
    <s v="2024-11-26 14:25:28"/>
    <s v="2024-11-26 14:25:59"/>
    <s v="2025-01-15 12:45:28"/>
    <s v="2024-11-04"/>
    <s v="2024-11-04"/>
    <s v="2024-11-26"/>
    <s v="2024-12-02"/>
    <s v="2025-01-11"/>
    <x v="3"/>
    <s v="Bogota"/>
    <s v="9191"/>
    <x v="828"/>
    <m/>
    <x v="4"/>
    <n v="1"/>
    <x v="0"/>
    <x v="0"/>
    <x v="0"/>
    <n v="1198435"/>
    <x v="0"/>
    <x v="2"/>
    <x v="0"/>
    <x v="3"/>
  </r>
  <r>
    <x v="1108"/>
    <x v="750"/>
    <s v="MUEBLES CC CUBRIMIENTOS"/>
    <x v="0"/>
    <m/>
    <s v="2024-10-26"/>
    <s v="2024-10-31"/>
    <s v="2024-11-05 11:52:13"/>
    <s v="0000-00-00 00:00:00"/>
    <s v="2024-11-26 14:25:28"/>
    <s v="2024-11-26 14:25:59"/>
    <s v="2025-01-15 12:45:28"/>
    <s v="2024-11-04"/>
    <s v="2024-11-04"/>
    <s v="2024-11-26"/>
    <s v="2024-12-02"/>
    <s v="2025-01-11"/>
    <x v="3"/>
    <s v="Bogota"/>
    <s v="9709"/>
    <x v="169"/>
    <s v="LONA DICKSON VERDE FORESTA REF:6687"/>
    <x v="2"/>
    <n v="1"/>
    <x v="0"/>
    <x v="0"/>
    <x v="0"/>
    <n v="1757742"/>
    <x v="0"/>
    <x v="2"/>
    <x v="0"/>
    <x v="3"/>
  </r>
  <r>
    <x v="1109"/>
    <x v="34"/>
    <s v="MUEBLES CC CUBRIMIENTOS"/>
    <x v="0"/>
    <m/>
    <s v="2024-10-28"/>
    <s v="2025-03-31"/>
    <s v="2025-04-01 11:34:41"/>
    <s v="0000-00-00 00:00:00"/>
    <s v="2025-04-02 11:01:49"/>
    <s v="2025-04-02 11:01:57"/>
    <s v="0000-00-00 00:00:00"/>
    <s v="2025-04-01"/>
    <s v="2025-04-01"/>
    <s v="2025-04-15"/>
    <s v="2025-04-17"/>
    <s v="2025-04-17"/>
    <x v="7"/>
    <s v="Cali"/>
    <s v="10433"/>
    <x v="686"/>
    <m/>
    <x v="0"/>
    <n v="1"/>
    <x v="0"/>
    <x v="0"/>
    <x v="0"/>
    <n v="46035"/>
    <x v="0"/>
    <x v="0"/>
    <x v="0"/>
    <x v="2"/>
  </r>
  <r>
    <x v="1109"/>
    <x v="34"/>
    <s v="MUEBLES CC CUBRIMIENTOS"/>
    <x v="0"/>
    <m/>
    <s v="2024-10-28"/>
    <s v="2025-03-31"/>
    <s v="2025-04-01 11:34:41"/>
    <s v="0000-00-00 00:00:00"/>
    <s v="2025-04-02 11:01:49"/>
    <s v="2025-04-02 11:01:57"/>
    <s v="0000-00-00 00:00:00"/>
    <s v="2025-04-01"/>
    <s v="2025-04-01"/>
    <s v="2025-04-15"/>
    <s v="2025-04-17"/>
    <s v="2025-04-17"/>
    <x v="7"/>
    <s v="Cali"/>
    <s v="REP046"/>
    <x v="278"/>
    <m/>
    <x v="0"/>
    <n v="1"/>
    <x v="0"/>
    <x v="0"/>
    <x v="0"/>
    <n v="133000"/>
    <x v="0"/>
    <x v="0"/>
    <x v="0"/>
    <x v="2"/>
  </r>
  <r>
    <x v="1110"/>
    <x v="751"/>
    <s v="MUEBLES CC CUBRIMIENTOS"/>
    <x v="0"/>
    <m/>
    <s v="2024-10-28"/>
    <s v="2024-10-29"/>
    <s v="2024-11-20 11:47:01"/>
    <s v="0000-00-00 00:00:00"/>
    <s v="2024-11-26 18:29:58"/>
    <s v="2024-11-26 18:30:28"/>
    <s v="2024-12-24 10:52:34"/>
    <s v="2024-11-15"/>
    <s v="2024-11-15"/>
    <s v="2024-12-31"/>
    <s v="2025-01-03"/>
    <s v="2025-01-07"/>
    <x v="3"/>
    <s v="Cali"/>
    <s v="125061"/>
    <x v="829"/>
    <m/>
    <x v="0"/>
    <n v="1"/>
    <x v="0"/>
    <x v="0"/>
    <x v="0"/>
    <n v="1333282"/>
    <x v="0"/>
    <x v="0"/>
    <x v="0"/>
    <x v="10"/>
  </r>
  <r>
    <x v="1110"/>
    <x v="751"/>
    <s v="MUEBLES CC CUBRIMIENTOS"/>
    <x v="0"/>
    <m/>
    <s v="2024-10-28"/>
    <s v="2024-10-29"/>
    <s v="2024-11-20 11:47:01"/>
    <s v="0000-00-00 00:00:00"/>
    <s v="2024-11-26 18:29:58"/>
    <s v="2024-11-26 18:30:28"/>
    <s v="2024-12-24 10:52:34"/>
    <s v="2024-11-15"/>
    <s v="2024-11-15"/>
    <s v="2024-12-31"/>
    <s v="2025-01-03"/>
    <s v="2025-01-07"/>
    <x v="3"/>
    <s v="Cali"/>
    <s v="13672"/>
    <x v="46"/>
    <s v="FURNISCREEN AZUL PT  2M EB4027W G8 625GR"/>
    <x v="0"/>
    <n v="2"/>
    <x v="0"/>
    <x v="0"/>
    <x v="0"/>
    <n v="2835014"/>
    <x v="0"/>
    <x v="2"/>
    <x v="0"/>
    <x v="10"/>
  </r>
  <r>
    <x v="1110"/>
    <x v="751"/>
    <s v="MUEBLES CC CUBRIMIENTOS"/>
    <x v="0"/>
    <m/>
    <s v="2024-10-28"/>
    <s v="2024-10-29"/>
    <s v="2024-11-20 11:47:01"/>
    <s v="0000-00-00 00:00:00"/>
    <s v="2024-11-26 18:29:58"/>
    <s v="2024-11-26 18:30:28"/>
    <s v="2024-12-24 10:52:34"/>
    <s v="2024-11-15"/>
    <s v="2024-11-15"/>
    <s v="2024-12-31"/>
    <s v="2025-01-03"/>
    <s v="2025-01-07"/>
    <x v="3"/>
    <s v="Cali"/>
    <s v="REP001"/>
    <x v="328"/>
    <m/>
    <x v="0"/>
    <n v="2"/>
    <x v="0"/>
    <x v="0"/>
    <x v="0"/>
    <n v="969000"/>
    <x v="0"/>
    <x v="0"/>
    <x v="0"/>
    <x v="10"/>
  </r>
  <r>
    <x v="1110"/>
    <x v="751"/>
    <s v="MUEBLES CC CUBRIMIENTOS"/>
    <x v="0"/>
    <m/>
    <s v="2024-10-28"/>
    <s v="2024-10-29"/>
    <s v="2024-11-20 11:47:01"/>
    <s v="0000-00-00 00:00:00"/>
    <s v="2024-11-26 18:29:58"/>
    <s v="2024-11-26 18:30:28"/>
    <s v="2024-12-24 10:52:34"/>
    <s v="2024-11-15"/>
    <s v="2024-11-15"/>
    <s v="2024-12-31"/>
    <s v="2025-01-03"/>
    <s v="2025-01-07"/>
    <x v="3"/>
    <s v="Cali"/>
    <s v="REP024"/>
    <x v="688"/>
    <m/>
    <x v="0"/>
    <n v="1"/>
    <x v="0"/>
    <x v="0"/>
    <x v="0"/>
    <n v="382500"/>
    <x v="0"/>
    <x v="0"/>
    <x v="0"/>
    <x v="10"/>
  </r>
  <r>
    <x v="1110"/>
    <x v="751"/>
    <s v="MUEBLES CC CUBRIMIENTOS"/>
    <x v="0"/>
    <m/>
    <s v="2024-10-28"/>
    <s v="2024-10-29"/>
    <s v="2024-11-20 11:47:01"/>
    <s v="0000-00-00 00:00:00"/>
    <s v="2024-11-26 18:29:58"/>
    <s v="2024-11-26 18:30:28"/>
    <s v="2024-12-24 10:52:34"/>
    <s v="2024-11-15"/>
    <s v="2024-11-15"/>
    <s v="2024-12-31"/>
    <s v="2025-01-03"/>
    <s v="2025-01-07"/>
    <x v="3"/>
    <s v="Cali"/>
    <s v="REP031"/>
    <x v="36"/>
    <m/>
    <x v="0"/>
    <n v="1"/>
    <x v="0"/>
    <x v="0"/>
    <x v="0"/>
    <n v="501500"/>
    <x v="0"/>
    <x v="0"/>
    <x v="0"/>
    <x v="10"/>
  </r>
  <r>
    <x v="1110"/>
    <x v="751"/>
    <s v="MUEBLES CC CUBRIMIENTOS"/>
    <x v="0"/>
    <m/>
    <s v="2024-10-28"/>
    <s v="2024-10-29"/>
    <s v="2024-11-20 11:47:01"/>
    <s v="0000-00-00 00:00:00"/>
    <s v="2024-11-26 18:29:58"/>
    <s v="2024-11-26 18:30:28"/>
    <s v="2024-12-24 10:52:34"/>
    <s v="2024-11-15"/>
    <s v="2024-11-15"/>
    <s v="2024-12-31"/>
    <s v="2025-01-03"/>
    <s v="2025-01-07"/>
    <x v="3"/>
    <s v="Cali"/>
    <s v="REP040"/>
    <x v="37"/>
    <m/>
    <x v="0"/>
    <n v="4"/>
    <x v="0"/>
    <x v="0"/>
    <x v="0"/>
    <n v="1466252"/>
    <x v="0"/>
    <x v="0"/>
    <x v="0"/>
    <x v="10"/>
  </r>
  <r>
    <x v="1110"/>
    <x v="751"/>
    <s v="MUEBLES CC CUBRIMIENTOS"/>
    <x v="0"/>
    <m/>
    <s v="2024-10-28"/>
    <s v="2024-10-29"/>
    <s v="2024-11-20 11:47:01"/>
    <s v="0000-00-00 00:00:00"/>
    <s v="2024-11-26 18:29:58"/>
    <s v="2024-11-26 18:30:28"/>
    <s v="2024-12-24 10:52:34"/>
    <s v="2024-11-15"/>
    <s v="2024-11-15"/>
    <s v="2024-12-31"/>
    <s v="2025-01-03"/>
    <s v="2025-01-07"/>
    <x v="3"/>
    <s v="Cali"/>
    <s v="SERV08"/>
    <x v="2"/>
    <m/>
    <x v="0"/>
    <n v="1"/>
    <x v="0"/>
    <x v="0"/>
    <x v="0"/>
    <n v="300000"/>
    <x v="0"/>
    <x v="1"/>
    <x v="1"/>
    <x v="10"/>
  </r>
  <r>
    <x v="1111"/>
    <x v="257"/>
    <s v="CUBRIMIENTO"/>
    <x v="0"/>
    <m/>
    <s v="2024-10-28"/>
    <s v="2024-10-29"/>
    <s v="2024-10-29 14:22:00"/>
    <s v="2024-10-30 17:24:54"/>
    <s v="2024-10-31 15:09:46"/>
    <s v="2025-04-02 17:27:41"/>
    <s v="0000-00-00 00:00:00"/>
    <s v="2024-10-30"/>
    <s v="2024-10-31"/>
    <s v="2024-11-01"/>
    <s v="2024-11-04"/>
    <s v="2024-11-04"/>
    <x v="0"/>
    <s v="Toscany"/>
    <s v="SOMB0301**"/>
    <x v="189"/>
    <s v="LONA DICKSON VERDE FONDO ENTERO REF:0003"/>
    <x v="0"/>
    <n v="1"/>
    <x v="43"/>
    <x v="0"/>
    <x v="1"/>
    <n v="1890000"/>
    <x v="0"/>
    <x v="0"/>
    <x v="0"/>
    <x v="3"/>
  </r>
  <r>
    <x v="1112"/>
    <x v="752"/>
    <s v="MUEBLES CC CUBRIMIENTOS"/>
    <x v="0"/>
    <m/>
    <s v="2024-10-28"/>
    <s v="2024-11-30"/>
    <s v="2024-12-03 11:25:22"/>
    <s v="0000-00-00 00:00:00"/>
    <s v="0000-00-00 00:00:00"/>
    <s v="2025-02-21 06:48:33"/>
    <s v="2025-03-06 08:43:44"/>
    <s v="2024-12-23"/>
    <s v="2024-12-23"/>
    <s v="2025-01-17"/>
    <s v="2025-01-23"/>
    <s v="2025-02-07"/>
    <x v="1"/>
    <s v="Medellin"/>
    <s v="9226"/>
    <x v="818"/>
    <s v="LONA DICKSON ARENA VETEADO U337"/>
    <x v="4"/>
    <n v="1"/>
    <x v="0"/>
    <x v="0"/>
    <x v="0"/>
    <n v="3736000"/>
    <x v="0"/>
    <x v="0"/>
    <x v="0"/>
    <x v="12"/>
  </r>
  <r>
    <x v="1113"/>
    <x v="753"/>
    <s v="CUBRIMIENTO"/>
    <x v="0"/>
    <m/>
    <s v="2024-10-28"/>
    <s v="2024-10-30"/>
    <s v="2024-10-31 17:08:15"/>
    <s v="0000-00-00 00:00:00"/>
    <s v="2024-11-05 14:30:09"/>
    <s v="2024-11-05 14:30:38"/>
    <s v="2024-11-05 14:30:45"/>
    <s v="2024-11-01"/>
    <s v="2024-11-01"/>
    <s v="2024-11-04"/>
    <s v="2024-11-07"/>
    <s v="2024-11-14"/>
    <x v="3"/>
    <s v="Bogota"/>
    <s v="7136"/>
    <x v="441"/>
    <m/>
    <x v="0"/>
    <n v="1"/>
    <x v="0"/>
    <x v="0"/>
    <x v="0"/>
    <n v="100000"/>
    <x v="0"/>
    <x v="1"/>
    <x v="1"/>
    <x v="3"/>
  </r>
  <r>
    <x v="1114"/>
    <x v="754"/>
    <s v="CUBRIMIENTO"/>
    <x v="0"/>
    <m/>
    <s v="2024-10-28"/>
    <s v="2024-10-30"/>
    <s v="2024-11-06 16:13:52"/>
    <s v="2024-11-21 17:55:11"/>
    <s v="2024-12-01 23:20:49"/>
    <s v="2024-12-03 07:44:10"/>
    <s v="2025-01-25 12:59:43"/>
    <s v="2024-11-06"/>
    <s v="2024-11-13"/>
    <s v="2024-11-23"/>
    <s v="2024-12-02"/>
    <s v="2024-12-09"/>
    <x v="3"/>
    <s v="Cali"/>
    <s v="BANF01"/>
    <x v="830"/>
    <s v="LONA DICKSON NEGRO FONDO ENT REF:6028"/>
    <x v="3"/>
    <n v="1"/>
    <x v="95"/>
    <x v="11"/>
    <x v="45"/>
    <n v="1725362"/>
    <x v="0"/>
    <x v="0"/>
    <x v="0"/>
    <x v="3"/>
  </r>
  <r>
    <x v="1114"/>
    <x v="754"/>
    <s v="CUBRIMIENTO"/>
    <x v="0"/>
    <m/>
    <s v="2024-10-28"/>
    <s v="2024-10-30"/>
    <s v="2024-11-06 16:13:52"/>
    <s v="2024-11-21 17:55:11"/>
    <s v="2024-12-01 23:20:49"/>
    <s v="2024-12-03 07:44:10"/>
    <s v="2025-01-25 12:59:43"/>
    <s v="2024-11-06"/>
    <s v="2024-11-13"/>
    <s v="2024-11-23"/>
    <s v="2024-12-02"/>
    <s v="2024-12-09"/>
    <x v="3"/>
    <s v="Cali"/>
    <s v="PLT03"/>
    <x v="183"/>
    <m/>
    <x v="3"/>
    <n v="2"/>
    <x v="0"/>
    <x v="0"/>
    <x v="0"/>
    <n v="113374"/>
    <x v="0"/>
    <x v="0"/>
    <x v="0"/>
    <x v="3"/>
  </r>
  <r>
    <x v="1114"/>
    <x v="754"/>
    <s v="CUBRIMIENTO"/>
    <x v="0"/>
    <m/>
    <s v="2024-10-28"/>
    <s v="2024-10-30"/>
    <s v="2024-11-06 16:13:52"/>
    <s v="2024-11-21 17:55:11"/>
    <s v="2024-12-01 23:20:49"/>
    <s v="2024-12-03 07:44:10"/>
    <s v="2025-01-25 12:59:43"/>
    <s v="2024-11-06"/>
    <s v="2024-11-13"/>
    <s v="2024-11-23"/>
    <s v="2024-12-02"/>
    <s v="2024-12-09"/>
    <x v="3"/>
    <s v="Cali"/>
    <s v="PLT05D"/>
    <x v="467"/>
    <m/>
    <x v="3"/>
    <n v="1"/>
    <x v="0"/>
    <x v="0"/>
    <x v="0"/>
    <n v="83393"/>
    <x v="0"/>
    <x v="0"/>
    <x v="0"/>
    <x v="3"/>
  </r>
  <r>
    <x v="1114"/>
    <x v="754"/>
    <s v="CUBRIMIENTO"/>
    <x v="0"/>
    <m/>
    <s v="2024-10-28"/>
    <s v="2024-10-30"/>
    <s v="2024-11-06 16:13:52"/>
    <s v="2024-11-21 17:55:11"/>
    <s v="2024-12-01 23:20:49"/>
    <s v="2024-12-03 07:44:10"/>
    <s v="2025-01-25 12:59:43"/>
    <s v="2024-11-06"/>
    <s v="2024-11-13"/>
    <s v="2024-11-23"/>
    <s v="2024-12-02"/>
    <s v="2024-12-09"/>
    <x v="3"/>
    <s v="Cali"/>
    <s v="PLT05I"/>
    <x v="468"/>
    <m/>
    <x v="3"/>
    <n v="1"/>
    <x v="0"/>
    <x v="0"/>
    <x v="0"/>
    <n v="83393"/>
    <x v="0"/>
    <x v="0"/>
    <x v="0"/>
    <x v="3"/>
  </r>
  <r>
    <x v="1114"/>
    <x v="754"/>
    <s v="CUBRIMIENTO"/>
    <x v="0"/>
    <m/>
    <s v="2024-10-28"/>
    <s v="2024-10-30"/>
    <s v="2024-11-06 16:13:52"/>
    <s v="2024-11-21 17:55:11"/>
    <s v="2024-12-01 23:20:49"/>
    <s v="2024-12-03 07:44:10"/>
    <s v="2025-01-25 12:59:43"/>
    <s v="2024-11-06"/>
    <s v="2024-11-13"/>
    <s v="2024-11-23"/>
    <s v="2024-12-02"/>
    <s v="2024-12-09"/>
    <x v="3"/>
    <s v="Cali"/>
    <s v="PUBL01"/>
    <x v="117"/>
    <m/>
    <x v="0"/>
    <n v="1"/>
    <x v="156"/>
    <x v="28"/>
    <x v="0"/>
    <n v="120000"/>
    <x v="0"/>
    <x v="0"/>
    <x v="0"/>
    <x v="3"/>
  </r>
  <r>
    <x v="1115"/>
    <x v="123"/>
    <s v="CUBRIMIENTO"/>
    <x v="0"/>
    <m/>
    <s v="2024-10-28"/>
    <s v="2024-10-29"/>
    <s v="2024-10-30 14:57:20"/>
    <s v="2024-11-05 17:35:32"/>
    <s v="2024-11-16 12:13:58"/>
    <s v="2024-11-16 12:14:20"/>
    <s v="0000-00-00 00:00:00"/>
    <s v="2024-10-30"/>
    <s v="2024-11-07"/>
    <s v="2024-11-15"/>
    <s v="2024-11-19"/>
    <s v="2024-11-19"/>
    <x v="3"/>
    <s v="Toscany"/>
    <s v="PLITE16"/>
    <x v="453"/>
    <s v="LONA DICKSON BRUYERE CHINE 8779 1.20M"/>
    <x v="4"/>
    <n v="1"/>
    <x v="15"/>
    <x v="0"/>
    <x v="2"/>
    <n v="4799150"/>
    <x v="0"/>
    <x v="4"/>
    <x v="6"/>
    <x v="3"/>
  </r>
  <r>
    <x v="1116"/>
    <x v="755"/>
    <s v="MUEBLES CC CUBRIMIENTOS"/>
    <x v="0"/>
    <m/>
    <s v="2024-10-28"/>
    <s v="2024-10-28"/>
    <s v="2024-10-29 09:08:46"/>
    <s v="0000-00-00 00:00:00"/>
    <s v="2024-11-13 07:41:56"/>
    <s v="2024-11-13 07:42:00"/>
    <s v="2024-11-21 22:09:09"/>
    <s v="2024-10-30"/>
    <s v="2024-10-30"/>
    <s v="2024-11-21"/>
    <s v="2024-11-27"/>
    <s v="2024-11-29"/>
    <x v="3"/>
    <s v="Bogota"/>
    <s v="1967"/>
    <x v="290"/>
    <s v="LONA DICKSON BEIGE VETEADO REF:8904"/>
    <x v="0"/>
    <n v="2"/>
    <x v="0"/>
    <x v="0"/>
    <x v="0"/>
    <n v="1299242"/>
    <x v="0"/>
    <x v="2"/>
    <x v="0"/>
    <x v="3"/>
  </r>
  <r>
    <x v="1116"/>
    <x v="755"/>
    <s v="MUEBLES CC CUBRIMIENTOS"/>
    <x v="0"/>
    <m/>
    <s v="2024-10-28"/>
    <s v="2024-10-28"/>
    <s v="2024-10-29 09:08:46"/>
    <s v="0000-00-00 00:00:00"/>
    <s v="2024-11-13 07:41:56"/>
    <s v="2024-11-13 07:42:00"/>
    <s v="2024-11-21 22:09:09"/>
    <s v="2024-10-30"/>
    <s v="2024-10-30"/>
    <s v="2024-11-21"/>
    <s v="2024-11-27"/>
    <s v="2024-11-29"/>
    <x v="3"/>
    <s v="Bogota"/>
    <s v="8530"/>
    <x v="291"/>
    <m/>
    <x v="5"/>
    <n v="1"/>
    <x v="0"/>
    <x v="0"/>
    <x v="0"/>
    <n v="841245"/>
    <x v="0"/>
    <x v="2"/>
    <x v="0"/>
    <x v="3"/>
  </r>
  <r>
    <x v="1117"/>
    <x v="756"/>
    <s v="CUBRIMIENTO"/>
    <x v="0"/>
    <m/>
    <s v="2024-10-25"/>
    <s v="2024-11-14"/>
    <s v="2025-02-25 10:51:16"/>
    <s v="2025-03-20 18:04:11"/>
    <s v="2025-04-02 12:17:49"/>
    <s v="2025-04-23 08:05:25"/>
    <s v="2025-04-30 09:23:18"/>
    <s v="2025-02-25"/>
    <s v="2025-03-20"/>
    <s v="2025-04-02"/>
    <s v="2025-04-09"/>
    <s v="2025-04-29"/>
    <x v="1"/>
    <s v="Cali"/>
    <s v="27249"/>
    <x v="64"/>
    <m/>
    <x v="0"/>
    <n v="1"/>
    <x v="0"/>
    <x v="0"/>
    <x v="0"/>
    <n v="183852"/>
    <x v="0"/>
    <x v="0"/>
    <x v="0"/>
    <x v="2"/>
  </r>
  <r>
    <x v="1117"/>
    <x v="756"/>
    <s v="CUBRIMIENTO"/>
    <x v="0"/>
    <m/>
    <s v="2024-10-25"/>
    <s v="2024-11-14"/>
    <s v="2025-02-25 10:51:16"/>
    <s v="2025-03-20 18:04:11"/>
    <s v="2025-04-02 12:17:49"/>
    <s v="2025-04-23 08:05:25"/>
    <s v="2025-04-30 09:23:18"/>
    <s v="2025-02-25"/>
    <s v="2025-03-20"/>
    <s v="2025-04-02"/>
    <s v="2025-04-09"/>
    <s v="2025-04-29"/>
    <x v="1"/>
    <s v="Cali"/>
    <s v="27673"/>
    <x v="356"/>
    <m/>
    <x v="0"/>
    <n v="1"/>
    <x v="0"/>
    <x v="0"/>
    <x v="0"/>
    <n v="0"/>
    <x v="0"/>
    <x v="0"/>
    <x v="0"/>
    <x v="2"/>
  </r>
  <r>
    <x v="1117"/>
    <x v="756"/>
    <s v="CUBRIMIENTO"/>
    <x v="0"/>
    <m/>
    <s v="2024-10-25"/>
    <s v="2024-11-14"/>
    <s v="2025-02-25 10:51:16"/>
    <s v="2025-03-20 18:04:11"/>
    <s v="2025-04-02 12:17:49"/>
    <s v="2025-04-23 08:05:25"/>
    <s v="2025-04-30 09:23:18"/>
    <s v="2025-02-25"/>
    <s v="2025-03-20"/>
    <s v="2025-04-02"/>
    <s v="2025-04-09"/>
    <s v="2025-04-29"/>
    <x v="1"/>
    <s v="Cali"/>
    <s v="6543"/>
    <x v="123"/>
    <m/>
    <x v="0"/>
    <n v="3"/>
    <x v="0"/>
    <x v="0"/>
    <x v="0"/>
    <n v="187200"/>
    <x v="0"/>
    <x v="0"/>
    <x v="0"/>
    <x v="2"/>
  </r>
  <r>
    <x v="1117"/>
    <x v="756"/>
    <s v="CUBRIMIENTO"/>
    <x v="0"/>
    <m/>
    <s v="2024-10-25"/>
    <s v="2024-11-14"/>
    <s v="2025-02-25 10:51:16"/>
    <s v="2025-03-20 18:04:11"/>
    <s v="2025-04-02 12:17:49"/>
    <s v="2025-04-23 08:05:25"/>
    <s v="2025-04-30 09:23:18"/>
    <s v="2025-02-25"/>
    <s v="2025-03-20"/>
    <s v="2025-04-02"/>
    <s v="2025-04-09"/>
    <s v="2025-04-29"/>
    <x v="1"/>
    <s v="Cali"/>
    <s v="FLANCHE01"/>
    <x v="51"/>
    <m/>
    <x v="3"/>
    <n v="1"/>
    <x v="3"/>
    <x v="0"/>
    <x v="0"/>
    <n v="762473"/>
    <x v="0"/>
    <x v="0"/>
    <x v="0"/>
    <x v="2"/>
  </r>
  <r>
    <x v="1117"/>
    <x v="756"/>
    <s v="CUBRIMIENTO"/>
    <x v="0"/>
    <m/>
    <s v="2024-10-25"/>
    <s v="2024-11-14"/>
    <s v="2025-02-25 10:51:16"/>
    <s v="2025-03-20 18:04:11"/>
    <s v="2025-04-02 12:17:49"/>
    <s v="2025-04-23 08:05:25"/>
    <s v="2025-04-30 09:23:18"/>
    <s v="2025-02-25"/>
    <s v="2025-03-20"/>
    <s v="2025-04-02"/>
    <s v="2025-04-09"/>
    <s v="2025-04-29"/>
    <x v="1"/>
    <s v="Cali"/>
    <s v="PLITE14"/>
    <x v="100"/>
    <s v="LONA DICKSON ARENA VETEADO U337"/>
    <x v="3"/>
    <n v="1"/>
    <x v="3"/>
    <x v="0"/>
    <x v="2"/>
    <n v="10847185"/>
    <x v="0"/>
    <x v="4"/>
    <x v="6"/>
    <x v="2"/>
  </r>
  <r>
    <x v="1117"/>
    <x v="756"/>
    <s v="CUBRIMIENTO"/>
    <x v="0"/>
    <m/>
    <s v="2024-10-25"/>
    <s v="2024-11-14"/>
    <s v="2025-02-25 10:51:16"/>
    <s v="2025-03-20 18:04:11"/>
    <s v="2025-04-02 12:17:49"/>
    <s v="2025-04-23 08:05:25"/>
    <s v="2025-04-30 09:23:18"/>
    <s v="2025-02-25"/>
    <s v="2025-03-20"/>
    <s v="2025-04-02"/>
    <s v="2025-04-09"/>
    <s v="2025-04-29"/>
    <x v="1"/>
    <s v="Cali"/>
    <s v="SERV03"/>
    <x v="9"/>
    <m/>
    <x v="0"/>
    <n v="1"/>
    <x v="0"/>
    <x v="0"/>
    <x v="0"/>
    <n v="500000"/>
    <x v="0"/>
    <x v="1"/>
    <x v="1"/>
    <x v="2"/>
  </r>
  <r>
    <x v="1117"/>
    <x v="756"/>
    <s v="CUBRIMIENTO"/>
    <x v="0"/>
    <m/>
    <s v="2024-10-25"/>
    <s v="2024-11-14"/>
    <s v="2025-02-25 10:51:16"/>
    <s v="2025-03-20 18:04:11"/>
    <s v="2025-04-02 12:17:49"/>
    <s v="2025-04-23 08:05:25"/>
    <s v="2025-04-30 09:23:18"/>
    <s v="2025-02-25"/>
    <s v="2025-03-20"/>
    <s v="2025-04-02"/>
    <s v="2025-04-09"/>
    <s v="2025-04-29"/>
    <x v="1"/>
    <s v="Cali"/>
    <s v="SILU03"/>
    <x v="307"/>
    <m/>
    <x v="0"/>
    <n v="5"/>
    <x v="3"/>
    <x v="0"/>
    <x v="0"/>
    <n v="0"/>
    <x v="0"/>
    <x v="0"/>
    <x v="0"/>
    <x v="2"/>
  </r>
  <r>
    <x v="1118"/>
    <x v="119"/>
    <s v="CUBRIMIENTO"/>
    <x v="0"/>
    <m/>
    <s v="2024-10-28"/>
    <s v="2024-10-29"/>
    <s v="2024-10-30 14:31:21"/>
    <s v="2024-10-30 15:00:00"/>
    <s v="2024-11-08 17:32:38"/>
    <s v="2024-11-08 17:32:54"/>
    <s v="0000-00-00 00:00:00"/>
    <s v="2024-10-31"/>
    <s v="2024-11-01"/>
    <s v="2024-11-12"/>
    <s v="2024-11-14"/>
    <s v="2024-11-14"/>
    <x v="3"/>
    <s v="Toscana"/>
    <s v="PFR01"/>
    <x v="831"/>
    <m/>
    <x v="7"/>
    <n v="4"/>
    <x v="0"/>
    <x v="0"/>
    <x v="0"/>
    <n v="76320"/>
    <x v="0"/>
    <x v="0"/>
    <x v="0"/>
    <x v="3"/>
  </r>
  <r>
    <x v="1119"/>
    <x v="663"/>
    <s v="CUBRIMIENTO"/>
    <x v="0"/>
    <m/>
    <s v="2024-10-28"/>
    <s v="2024-10-28"/>
    <s v="2024-10-28 15:29:56"/>
    <s v="0000-00-00 00:00:00"/>
    <s v="2024-10-28 15:30:03"/>
    <s v="2025-04-02 17:27:53"/>
    <s v="0000-00-00 00:00:00"/>
    <s v="2024-10-29"/>
    <s v="2024-10-29"/>
    <s v="2024-10-31"/>
    <s v="2024-11-05"/>
    <s v="2024-11-05"/>
    <x v="0"/>
    <s v="Toscany"/>
    <s v="1010168"/>
    <x v="587"/>
    <m/>
    <x v="0"/>
    <n v="2"/>
    <x v="0"/>
    <x v="0"/>
    <x v="0"/>
    <n v="3960"/>
    <x v="0"/>
    <x v="0"/>
    <x v="0"/>
    <x v="0"/>
  </r>
  <r>
    <x v="1119"/>
    <x v="663"/>
    <s v="CUBRIMIENTO"/>
    <x v="0"/>
    <m/>
    <s v="2024-10-28"/>
    <s v="2024-10-28"/>
    <s v="2024-10-28 15:29:56"/>
    <s v="0000-00-00 00:00:00"/>
    <s v="2024-10-28 15:30:03"/>
    <s v="2025-04-02 17:27:53"/>
    <s v="0000-00-00 00:00:00"/>
    <s v="2024-10-29"/>
    <s v="2024-10-29"/>
    <s v="2024-10-31"/>
    <s v="2024-11-05"/>
    <s v="2024-11-05"/>
    <x v="0"/>
    <s v="Toscany"/>
    <s v="11440"/>
    <x v="244"/>
    <m/>
    <x v="0"/>
    <n v="2"/>
    <x v="0"/>
    <x v="0"/>
    <x v="0"/>
    <n v="90000"/>
    <x v="0"/>
    <x v="0"/>
    <x v="0"/>
    <x v="0"/>
  </r>
  <r>
    <x v="1119"/>
    <x v="663"/>
    <s v="CUBRIMIENTO"/>
    <x v="0"/>
    <m/>
    <s v="2024-10-28"/>
    <s v="2024-10-28"/>
    <s v="2024-10-28 15:29:56"/>
    <s v="0000-00-00 00:00:00"/>
    <s v="2024-10-28 15:30:03"/>
    <s v="2025-04-02 17:27:53"/>
    <s v="0000-00-00 00:00:00"/>
    <s v="2024-10-29"/>
    <s v="2024-10-29"/>
    <s v="2024-10-31"/>
    <s v="2024-11-05"/>
    <s v="2024-11-05"/>
    <x v="0"/>
    <s v="Toscany"/>
    <s v="11442"/>
    <x v="531"/>
    <m/>
    <x v="0"/>
    <n v="2"/>
    <x v="0"/>
    <x v="0"/>
    <x v="0"/>
    <n v="104000"/>
    <x v="0"/>
    <x v="0"/>
    <x v="0"/>
    <x v="0"/>
  </r>
  <r>
    <x v="1120"/>
    <x v="61"/>
    <s v="CUBRIMIENTO"/>
    <x v="0"/>
    <m/>
    <s v="2024-10-28"/>
    <s v="2024-10-28"/>
    <s v="2024-10-28 14:18:05"/>
    <s v="0000-00-00 00:00:00"/>
    <s v="2024-10-30 08:58:46"/>
    <s v="2024-10-30 09:09:48"/>
    <s v="0000-00-00 00:00:00"/>
    <s v="2024-10-30"/>
    <s v="2024-10-30"/>
    <s v="2024-11-04"/>
    <s v="2024-11-05"/>
    <s v="2024-11-05"/>
    <x v="3"/>
    <s v="Virtual"/>
    <s v="15441"/>
    <x v="613"/>
    <m/>
    <x v="0"/>
    <n v="1"/>
    <x v="0"/>
    <x v="0"/>
    <x v="0"/>
    <n v="0"/>
    <x v="0"/>
    <x v="0"/>
    <x v="0"/>
    <x v="3"/>
  </r>
  <r>
    <x v="1120"/>
    <x v="61"/>
    <s v="CUBRIMIENTO"/>
    <x v="0"/>
    <m/>
    <s v="2024-10-28"/>
    <s v="2024-10-28"/>
    <s v="2024-10-28 14:18:05"/>
    <s v="0000-00-00 00:00:00"/>
    <s v="2024-10-30 08:58:46"/>
    <s v="2024-10-30 09:09:48"/>
    <s v="0000-00-00 00:00:00"/>
    <s v="2024-10-30"/>
    <s v="2024-10-30"/>
    <s v="2024-11-04"/>
    <s v="2024-11-05"/>
    <s v="2024-11-05"/>
    <x v="3"/>
    <s v="Virtual"/>
    <s v="25796"/>
    <x v="442"/>
    <m/>
    <x v="0"/>
    <n v="1"/>
    <x v="0"/>
    <x v="0"/>
    <x v="0"/>
    <n v="0"/>
    <x v="0"/>
    <x v="0"/>
    <x v="0"/>
    <x v="3"/>
  </r>
  <r>
    <x v="1121"/>
    <x v="107"/>
    <s v="CUBRIMIENTO"/>
    <x v="0"/>
    <m/>
    <s v="2024-10-28"/>
    <s v="2024-10-29"/>
    <s v="2024-10-29 14:26:12"/>
    <s v="0000-00-00 00:00:00"/>
    <s v="2024-10-29 14:26:19"/>
    <s v="2024-11-01 07:09:15"/>
    <s v="0000-00-00 00:00:00"/>
    <s v="2024-10-30"/>
    <s v="2024-10-30"/>
    <s v="2024-11-01"/>
    <s v="2024-11-04"/>
    <s v="2024-11-04"/>
    <x v="3"/>
    <s v="Toscany"/>
    <s v="107"/>
    <x v="249"/>
    <m/>
    <x v="0"/>
    <n v="4"/>
    <x v="0"/>
    <x v="0"/>
    <x v="0"/>
    <n v="200000"/>
    <x v="0"/>
    <x v="0"/>
    <x v="0"/>
    <x v="3"/>
  </r>
  <r>
    <x v="1121"/>
    <x v="107"/>
    <s v="CUBRIMIENTO"/>
    <x v="0"/>
    <m/>
    <s v="2024-10-28"/>
    <s v="2024-10-29"/>
    <s v="2024-10-29 14:26:12"/>
    <s v="0000-00-00 00:00:00"/>
    <s v="2024-10-29 14:26:19"/>
    <s v="2024-11-01 07:09:15"/>
    <s v="0000-00-00 00:00:00"/>
    <s v="2024-10-30"/>
    <s v="2024-10-30"/>
    <s v="2024-11-01"/>
    <s v="2024-11-04"/>
    <s v="2024-11-04"/>
    <x v="3"/>
    <s v="Toscany"/>
    <s v="26"/>
    <x v="27"/>
    <m/>
    <x v="0"/>
    <n v="9"/>
    <x v="0"/>
    <x v="0"/>
    <x v="0"/>
    <n v="450000"/>
    <x v="0"/>
    <x v="0"/>
    <x v="0"/>
    <x v="3"/>
  </r>
  <r>
    <x v="1121"/>
    <x v="107"/>
    <s v="CUBRIMIENTO"/>
    <x v="0"/>
    <m/>
    <s v="2024-10-28"/>
    <s v="2024-10-29"/>
    <s v="2024-10-29 14:26:12"/>
    <s v="0000-00-00 00:00:00"/>
    <s v="2024-10-29 14:26:19"/>
    <s v="2024-11-01 07:09:15"/>
    <s v="0000-00-00 00:00:00"/>
    <s v="2024-10-30"/>
    <s v="2024-10-30"/>
    <s v="2024-11-01"/>
    <s v="2024-11-04"/>
    <s v="2024-11-04"/>
    <x v="3"/>
    <s v="Toscany"/>
    <s v="97"/>
    <x v="546"/>
    <m/>
    <x v="0"/>
    <n v="54"/>
    <x v="0"/>
    <x v="0"/>
    <x v="0"/>
    <n v="2700000"/>
    <x v="0"/>
    <x v="0"/>
    <x v="0"/>
    <x v="3"/>
  </r>
  <r>
    <x v="1122"/>
    <x v="84"/>
    <s v="CUBRIMIENTO"/>
    <x v="0"/>
    <m/>
    <s v="2024-10-28"/>
    <s v="2024-10-29"/>
    <s v="2024-10-29 14:22:50"/>
    <s v="0000-00-00 00:00:00"/>
    <s v="2024-10-29 14:23:04"/>
    <s v="2024-10-30 08:24:42"/>
    <s v="0000-00-00 00:00:00"/>
    <s v="2024-10-30"/>
    <s v="2024-10-30"/>
    <s v="2024-11-01"/>
    <s v="2024-11-06"/>
    <s v="2024-11-06"/>
    <x v="0"/>
    <s v="Toscany"/>
    <s v="27508"/>
    <x v="555"/>
    <m/>
    <x v="0"/>
    <n v="40"/>
    <x v="0"/>
    <x v="0"/>
    <x v="0"/>
    <n v="2000000"/>
    <x v="0"/>
    <x v="0"/>
    <x v="0"/>
    <x v="3"/>
  </r>
  <r>
    <x v="1122"/>
    <x v="84"/>
    <s v="CUBRIMIENTO"/>
    <x v="0"/>
    <m/>
    <s v="2024-10-28"/>
    <s v="2024-10-29"/>
    <s v="2024-10-29 14:22:50"/>
    <s v="0000-00-00 00:00:00"/>
    <s v="2024-10-29 14:23:04"/>
    <s v="2024-10-30 08:24:42"/>
    <s v="0000-00-00 00:00:00"/>
    <s v="2024-10-30"/>
    <s v="2024-10-30"/>
    <s v="2024-11-01"/>
    <s v="2024-11-06"/>
    <s v="2024-11-06"/>
    <x v="0"/>
    <s v="Toscany"/>
    <s v="532"/>
    <x v="832"/>
    <m/>
    <x v="0"/>
    <n v="3.5"/>
    <x v="0"/>
    <x v="0"/>
    <x v="0"/>
    <n v="175000"/>
    <x v="0"/>
    <x v="0"/>
    <x v="0"/>
    <x v="3"/>
  </r>
  <r>
    <x v="1122"/>
    <x v="84"/>
    <s v="CUBRIMIENTO"/>
    <x v="0"/>
    <m/>
    <s v="2024-10-28"/>
    <s v="2024-10-29"/>
    <s v="2024-10-29 14:22:50"/>
    <s v="0000-00-00 00:00:00"/>
    <s v="2024-10-29 14:23:04"/>
    <s v="2024-10-30 08:24:42"/>
    <s v="0000-00-00 00:00:00"/>
    <s v="2024-10-30"/>
    <s v="2024-10-30"/>
    <s v="2024-11-01"/>
    <s v="2024-11-06"/>
    <s v="2024-11-06"/>
    <x v="0"/>
    <s v="Toscany"/>
    <s v="5574"/>
    <x v="250"/>
    <m/>
    <x v="0"/>
    <n v="1"/>
    <x v="0"/>
    <x v="0"/>
    <x v="0"/>
    <n v="193277"/>
    <x v="0"/>
    <x v="0"/>
    <x v="0"/>
    <x v="3"/>
  </r>
  <r>
    <x v="1122"/>
    <x v="84"/>
    <s v="CUBRIMIENTO"/>
    <x v="0"/>
    <m/>
    <s v="2024-10-28"/>
    <s v="2024-10-29"/>
    <s v="2024-10-29 14:22:50"/>
    <s v="0000-00-00 00:00:00"/>
    <s v="2024-10-29 14:23:04"/>
    <s v="2024-10-30 08:24:42"/>
    <s v="0000-00-00 00:00:00"/>
    <s v="2024-10-30"/>
    <s v="2024-10-30"/>
    <s v="2024-11-01"/>
    <s v="2024-11-06"/>
    <s v="2024-11-06"/>
    <x v="0"/>
    <s v="Toscany"/>
    <s v="76"/>
    <x v="690"/>
    <m/>
    <x v="0"/>
    <n v="17.5"/>
    <x v="0"/>
    <x v="0"/>
    <x v="0"/>
    <n v="875000"/>
    <x v="0"/>
    <x v="0"/>
    <x v="0"/>
    <x v="3"/>
  </r>
  <r>
    <x v="1123"/>
    <x v="757"/>
    <s v="MUEBLES CC CUBRIMIENTOS"/>
    <x v="0"/>
    <m/>
    <s v="2024-10-28"/>
    <s v="2024-10-31"/>
    <s v="2024-11-06 15:52:45"/>
    <s v="0000-00-00 00:00:00"/>
    <s v="2024-11-28 12:00:20"/>
    <s v="2024-11-28 12:05:07"/>
    <s v="2025-01-09 16:33:48"/>
    <s v="2024-11-01"/>
    <s v="2024-11-01"/>
    <s v="2024-11-28"/>
    <s v="2024-12-02"/>
    <s v="2025-01-13"/>
    <x v="1"/>
    <s v="Bogota"/>
    <s v="9223"/>
    <x v="833"/>
    <s v="LONA DICKSON TAUPE REF:7559"/>
    <x v="0"/>
    <n v="1"/>
    <x v="0"/>
    <x v="0"/>
    <x v="0"/>
    <n v="4830542"/>
    <x v="0"/>
    <x v="0"/>
    <x v="0"/>
    <x v="3"/>
  </r>
  <r>
    <x v="1124"/>
    <x v="758"/>
    <s v="CUBRIMIENTO"/>
    <x v="0"/>
    <m/>
    <s v="2024-10-29"/>
    <s v="2024-10-29"/>
    <s v="2024-10-29 09:33:57"/>
    <s v="0000-00-00 00:00:00"/>
    <s v="2024-10-29 09:34:02"/>
    <s v="2024-10-29 13:23:56"/>
    <s v="0000-00-00 00:00:00"/>
    <s v="2024-10-31"/>
    <s v="2024-10-31"/>
    <s v="2024-11-04"/>
    <s v="2024-11-05"/>
    <s v="2024-11-05"/>
    <x v="3"/>
    <s v="Toscany"/>
    <s v="82"/>
    <x v="231"/>
    <m/>
    <x v="0"/>
    <n v="1"/>
    <x v="0"/>
    <x v="0"/>
    <x v="0"/>
    <n v="52600"/>
    <x v="0"/>
    <x v="0"/>
    <x v="0"/>
    <x v="3"/>
  </r>
  <r>
    <x v="1125"/>
    <x v="123"/>
    <s v="MUEBLES CC CUBRIMIENTOS"/>
    <x v="0"/>
    <m/>
    <s v="2024-10-29"/>
    <s v="2024-10-29"/>
    <s v="2024-10-29 12:04:39"/>
    <s v="0000-00-00 00:00:00"/>
    <s v="2024-10-29 12:04:49"/>
    <s v="2024-10-30 08:52:52"/>
    <s v="0000-00-00 00:00:00"/>
    <s v="2024-10-30"/>
    <s v="2024-10-30"/>
    <s v="2024-11-01"/>
    <s v="2024-11-04"/>
    <s v="2024-11-04"/>
    <x v="3"/>
    <s v="Toscany"/>
    <s v="97"/>
    <x v="546"/>
    <m/>
    <x v="0"/>
    <n v="8.5"/>
    <x v="0"/>
    <x v="0"/>
    <x v="0"/>
    <n v="447100"/>
    <x v="0"/>
    <x v="0"/>
    <x v="0"/>
    <x v="3"/>
  </r>
  <r>
    <x v="1126"/>
    <x v="759"/>
    <s v="CUBRIMIENTO"/>
    <x v="0"/>
    <m/>
    <s v="2024-10-29"/>
    <s v="2024-10-31"/>
    <s v="2024-11-06 16:16:41"/>
    <s v="2024-12-06 17:18:14"/>
    <s v="2024-12-15 07:33:13"/>
    <s v="2024-12-19 18:43:12"/>
    <s v="2025-08-20 16:52:11"/>
    <s v="2024-11-06"/>
    <s v="2024-11-14"/>
    <s v="2024-11-22"/>
    <s v="2024-11-26"/>
    <s v="2024-12-04"/>
    <x v="1"/>
    <s v="Gerencia"/>
    <s v="PLT52"/>
    <x v="793"/>
    <m/>
    <x v="2"/>
    <n v="1"/>
    <x v="0"/>
    <x v="0"/>
    <x v="0"/>
    <n v="0"/>
    <x v="0"/>
    <x v="0"/>
    <x v="0"/>
    <x v="3"/>
  </r>
  <r>
    <x v="1126"/>
    <x v="759"/>
    <s v="CUBRIMIENTO"/>
    <x v="0"/>
    <m/>
    <s v="2024-10-29"/>
    <s v="2024-10-31"/>
    <s v="2024-11-06 16:16:41"/>
    <s v="2024-12-06 17:18:14"/>
    <s v="2024-12-15 07:33:13"/>
    <s v="2024-12-19 18:43:12"/>
    <s v="2025-08-20 16:52:11"/>
    <s v="2024-11-06"/>
    <s v="2024-11-14"/>
    <s v="2024-11-22"/>
    <s v="2024-11-26"/>
    <s v="2024-12-04"/>
    <x v="1"/>
    <s v="Gerencia"/>
    <s v="PTEK20"/>
    <x v="136"/>
    <s v="LONA PERGOTEX BLACKOUT BLANCA 3 M"/>
    <x v="4"/>
    <n v="1"/>
    <x v="4"/>
    <x v="0"/>
    <x v="4"/>
    <n v="55264391"/>
    <x v="0"/>
    <x v="4"/>
    <x v="7"/>
    <x v="3"/>
  </r>
  <r>
    <x v="1126"/>
    <x v="759"/>
    <s v="CUBRIMIENTO"/>
    <x v="0"/>
    <m/>
    <s v="2024-10-29"/>
    <s v="2024-10-31"/>
    <s v="2024-11-06 16:16:41"/>
    <s v="2024-12-06 17:18:14"/>
    <s v="2024-12-15 07:33:13"/>
    <s v="2024-12-19 18:43:12"/>
    <s v="2025-08-20 16:52:11"/>
    <s v="2024-11-06"/>
    <s v="2024-11-14"/>
    <s v="2024-11-22"/>
    <s v="2024-11-26"/>
    <s v="2024-12-04"/>
    <x v="1"/>
    <s v="Gerencia"/>
    <s v="SERV03"/>
    <x v="9"/>
    <m/>
    <x v="0"/>
    <n v="1"/>
    <x v="0"/>
    <x v="0"/>
    <x v="0"/>
    <n v="3559138"/>
    <x v="0"/>
    <x v="1"/>
    <x v="1"/>
    <x v="3"/>
  </r>
  <r>
    <x v="1127"/>
    <x v="429"/>
    <s v="CUBRIMIENTO"/>
    <x v="0"/>
    <m/>
    <s v="2024-10-29"/>
    <s v="2024-11-01"/>
    <s v="2024-11-01 13:19:40"/>
    <s v="0000-00-00 00:00:00"/>
    <s v="2024-11-01 13:19:45"/>
    <s v="2024-11-06 13:40:47"/>
    <s v="0000-00-00 00:00:00"/>
    <s v="2024-11-04"/>
    <s v="2024-11-04"/>
    <s v="2024-11-06"/>
    <s v="2024-11-07"/>
    <s v="2024-11-07"/>
    <x v="0"/>
    <s v="Toscany"/>
    <s v="27508"/>
    <x v="555"/>
    <m/>
    <x v="0"/>
    <n v="11"/>
    <x v="0"/>
    <x v="0"/>
    <x v="0"/>
    <n v="578600"/>
    <x v="0"/>
    <x v="0"/>
    <x v="0"/>
    <x v="3"/>
  </r>
  <r>
    <x v="1128"/>
    <x v="760"/>
    <s v="MUEBLES CC CUBRIMIENTOS"/>
    <x v="0"/>
    <m/>
    <s v="2024-10-29"/>
    <s v="2024-11-12"/>
    <s v="2024-11-16 10:57:58"/>
    <s v="0000-00-00 00:00:00"/>
    <s v="2024-11-21 08:53:16"/>
    <s v="2024-11-21 08:53:23"/>
    <s v="0000-00-00 00:00:00"/>
    <s v="2024-11-14"/>
    <s v="2024-11-14"/>
    <s v="2024-11-28"/>
    <s v="2024-12-03"/>
    <s v="2024-12-03"/>
    <x v="3"/>
    <s v="Bogota"/>
    <s v="27313"/>
    <x v="61"/>
    <m/>
    <x v="0"/>
    <n v="1"/>
    <x v="0"/>
    <x v="0"/>
    <x v="0"/>
    <n v="640000"/>
    <x v="0"/>
    <x v="0"/>
    <x v="0"/>
    <x v="3"/>
  </r>
  <r>
    <x v="1128"/>
    <x v="760"/>
    <s v="MUEBLES CC CUBRIMIENTOS"/>
    <x v="0"/>
    <m/>
    <s v="2024-10-29"/>
    <s v="2024-11-12"/>
    <s v="2024-11-16 10:57:58"/>
    <s v="0000-00-00 00:00:00"/>
    <s v="2024-11-21 08:53:16"/>
    <s v="2024-11-21 08:53:23"/>
    <s v="0000-00-00 00:00:00"/>
    <s v="2024-11-14"/>
    <s v="2024-11-14"/>
    <s v="2024-11-28"/>
    <s v="2024-12-03"/>
    <s v="2024-12-03"/>
    <x v="3"/>
    <s v="Bogota"/>
    <s v="SERV06"/>
    <x v="42"/>
    <m/>
    <x v="0"/>
    <n v="1"/>
    <x v="0"/>
    <x v="0"/>
    <x v="0"/>
    <n v="200000"/>
    <x v="0"/>
    <x v="1"/>
    <x v="1"/>
    <x v="3"/>
  </r>
  <r>
    <x v="1129"/>
    <x v="761"/>
    <s v="CUBRIMIENTO"/>
    <x v="0"/>
    <m/>
    <s v="2024-06-06"/>
    <s v="2024-10-31"/>
    <s v="2024-11-05 13:28:57"/>
    <s v="2025-02-03 18:11:45"/>
    <s v="2025-02-19 13:15:57"/>
    <s v="2025-02-26 13:53:58"/>
    <s v="2025-03-01 13:14:26"/>
    <s v="2024-11-08"/>
    <s v="2025-01-31"/>
    <s v="2025-02-14"/>
    <s v="2025-02-20"/>
    <s v="2025-03-04"/>
    <x v="3"/>
    <s v="Medellin"/>
    <s v="CUBT02"/>
    <x v="76"/>
    <s v="LONA PERGOTEX BLACKOUT GRIS 3M"/>
    <x v="3"/>
    <n v="1"/>
    <x v="223"/>
    <x v="0"/>
    <x v="122"/>
    <n v="2496005"/>
    <x v="0"/>
    <x v="0"/>
    <x v="0"/>
    <x v="5"/>
  </r>
  <r>
    <x v="1129"/>
    <x v="761"/>
    <s v="CUBRIMIENTO"/>
    <x v="0"/>
    <m/>
    <s v="2024-06-06"/>
    <s v="2024-10-31"/>
    <s v="2024-11-05 13:28:57"/>
    <s v="2025-02-03 18:11:45"/>
    <s v="2025-02-19 13:15:57"/>
    <s v="2025-02-26 13:53:58"/>
    <s v="2025-03-01 13:14:26"/>
    <s v="2024-11-08"/>
    <s v="2025-01-31"/>
    <s v="2025-02-14"/>
    <s v="2025-02-20"/>
    <s v="2025-03-04"/>
    <x v="3"/>
    <s v="Medellin"/>
    <s v="CUBT02"/>
    <x v="76"/>
    <s v="LONA PERGOTEX BLACKOUT GRIS 3M"/>
    <x v="3"/>
    <n v="1"/>
    <x v="61"/>
    <x v="0"/>
    <x v="15"/>
    <n v="1679300"/>
    <x v="0"/>
    <x v="0"/>
    <x v="0"/>
    <x v="5"/>
  </r>
  <r>
    <x v="1129"/>
    <x v="761"/>
    <s v="CUBRIMIENTO"/>
    <x v="0"/>
    <m/>
    <s v="2024-06-06"/>
    <s v="2024-10-31"/>
    <s v="2024-11-05 13:28:57"/>
    <s v="2025-02-03 18:11:45"/>
    <s v="2025-02-19 13:15:57"/>
    <s v="2025-02-26 13:53:58"/>
    <s v="2025-03-01 13:14:26"/>
    <s v="2024-11-08"/>
    <s v="2025-01-31"/>
    <s v="2025-02-14"/>
    <s v="2025-02-20"/>
    <s v="2025-03-04"/>
    <x v="3"/>
    <s v="Medellin"/>
    <s v="CUBT03"/>
    <x v="66"/>
    <m/>
    <x v="3"/>
    <n v="1"/>
    <x v="61"/>
    <x v="0"/>
    <x v="18"/>
    <n v="367905"/>
    <x v="0"/>
    <x v="0"/>
    <x v="0"/>
    <x v="5"/>
  </r>
  <r>
    <x v="1129"/>
    <x v="761"/>
    <s v="CUBRIMIENTO"/>
    <x v="0"/>
    <m/>
    <s v="2024-06-06"/>
    <s v="2024-10-31"/>
    <s v="2024-11-05 13:28:57"/>
    <s v="2025-02-03 18:11:45"/>
    <s v="2025-02-19 13:15:57"/>
    <s v="2025-02-26 13:53:58"/>
    <s v="2025-03-01 13:14:26"/>
    <s v="2024-11-08"/>
    <s v="2025-01-31"/>
    <s v="2025-02-14"/>
    <s v="2025-02-20"/>
    <s v="2025-03-04"/>
    <x v="3"/>
    <s v="Medellin"/>
    <s v="FLANCHE01"/>
    <x v="51"/>
    <m/>
    <x v="3"/>
    <n v="1"/>
    <x v="69"/>
    <x v="0"/>
    <x v="0"/>
    <n v="634200"/>
    <x v="0"/>
    <x v="0"/>
    <x v="0"/>
    <x v="5"/>
  </r>
  <r>
    <x v="1129"/>
    <x v="761"/>
    <s v="CUBRIMIENTO"/>
    <x v="0"/>
    <m/>
    <s v="2024-06-06"/>
    <s v="2024-10-31"/>
    <s v="2024-11-05 13:28:57"/>
    <s v="2025-02-03 18:11:45"/>
    <s v="2025-02-19 13:15:57"/>
    <s v="2025-02-26 13:53:58"/>
    <s v="2025-03-01 13:14:26"/>
    <s v="2024-11-08"/>
    <s v="2025-01-31"/>
    <s v="2025-02-14"/>
    <s v="2025-02-20"/>
    <s v="2025-03-04"/>
    <x v="3"/>
    <s v="Medellin"/>
    <s v="PLT15"/>
    <x v="127"/>
    <m/>
    <x v="3"/>
    <n v="2"/>
    <x v="0"/>
    <x v="0"/>
    <x v="0"/>
    <n v="1016266"/>
    <x v="0"/>
    <x v="0"/>
    <x v="0"/>
    <x v="5"/>
  </r>
  <r>
    <x v="1129"/>
    <x v="761"/>
    <s v="CUBRIMIENTO"/>
    <x v="0"/>
    <m/>
    <s v="2024-06-06"/>
    <s v="2024-10-31"/>
    <s v="2024-11-05 13:28:57"/>
    <s v="2025-02-03 18:11:45"/>
    <s v="2025-02-19 13:15:57"/>
    <s v="2025-02-26 13:53:58"/>
    <s v="2025-03-01 13:14:26"/>
    <s v="2024-11-08"/>
    <s v="2025-01-31"/>
    <s v="2025-02-14"/>
    <s v="2025-02-20"/>
    <s v="2025-03-04"/>
    <x v="3"/>
    <s v="Medellin"/>
    <s v="PORTCAC03"/>
    <x v="405"/>
    <m/>
    <x v="3"/>
    <n v="1"/>
    <x v="187"/>
    <x v="37"/>
    <x v="0"/>
    <n v="3649755"/>
    <x v="0"/>
    <x v="0"/>
    <x v="0"/>
    <x v="5"/>
  </r>
  <r>
    <x v="1129"/>
    <x v="761"/>
    <s v="CUBRIMIENTO"/>
    <x v="0"/>
    <m/>
    <s v="2024-06-06"/>
    <s v="2024-10-31"/>
    <s v="2024-11-05 13:28:57"/>
    <s v="2025-02-03 18:11:45"/>
    <s v="2025-02-19 13:15:57"/>
    <s v="2025-02-26 13:53:58"/>
    <s v="2025-03-01 13:14:26"/>
    <s v="2024-11-08"/>
    <s v="2025-01-31"/>
    <s v="2025-02-14"/>
    <s v="2025-02-20"/>
    <s v="2025-03-04"/>
    <x v="3"/>
    <s v="Medellin"/>
    <s v="PORTCAC03"/>
    <x v="405"/>
    <m/>
    <x v="3"/>
    <n v="1"/>
    <x v="61"/>
    <x v="37"/>
    <x v="0"/>
    <n v="3828095"/>
    <x v="0"/>
    <x v="0"/>
    <x v="0"/>
    <x v="5"/>
  </r>
  <r>
    <x v="1129"/>
    <x v="761"/>
    <s v="CUBRIMIENTO"/>
    <x v="0"/>
    <m/>
    <s v="2024-06-06"/>
    <s v="2024-10-31"/>
    <s v="2024-11-05 13:28:57"/>
    <s v="2025-02-03 18:11:45"/>
    <s v="2025-02-19 13:15:57"/>
    <s v="2025-02-26 13:53:58"/>
    <s v="2025-03-01 13:14:26"/>
    <s v="2024-11-08"/>
    <s v="2025-01-31"/>
    <s v="2025-02-14"/>
    <s v="2025-02-20"/>
    <s v="2025-03-04"/>
    <x v="3"/>
    <s v="Medellin"/>
    <s v="PTEKROM02"/>
    <x v="53"/>
    <s v="LONA PERGOTEX BLACKOUT GRIS 3M"/>
    <x v="3"/>
    <n v="1"/>
    <x v="69"/>
    <x v="0"/>
    <x v="98"/>
    <n v="35805000"/>
    <x v="0"/>
    <x v="4"/>
    <x v="4"/>
    <x v="5"/>
  </r>
  <r>
    <x v="1129"/>
    <x v="761"/>
    <s v="CUBRIMIENTO"/>
    <x v="0"/>
    <m/>
    <s v="2024-06-06"/>
    <s v="2024-10-31"/>
    <s v="2024-11-05 13:28:57"/>
    <s v="2025-02-03 18:11:45"/>
    <s v="2025-02-19 13:15:57"/>
    <s v="2025-02-26 13:53:58"/>
    <s v="2025-03-01 13:14:26"/>
    <s v="2024-11-08"/>
    <s v="2025-01-31"/>
    <s v="2025-02-14"/>
    <s v="2025-02-20"/>
    <s v="2025-03-04"/>
    <x v="3"/>
    <s v="Medellin"/>
    <s v="SERV03"/>
    <x v="9"/>
    <m/>
    <x v="0"/>
    <n v="1"/>
    <x v="0"/>
    <x v="0"/>
    <x v="0"/>
    <n v="420000"/>
    <x v="0"/>
    <x v="1"/>
    <x v="1"/>
    <x v="5"/>
  </r>
  <r>
    <x v="1129"/>
    <x v="761"/>
    <s v="CUBRIMIENTO"/>
    <x v="0"/>
    <m/>
    <s v="2024-06-06"/>
    <s v="2024-10-31"/>
    <s v="2024-11-05 13:28:57"/>
    <s v="2025-02-03 18:11:45"/>
    <s v="2025-02-19 13:15:57"/>
    <s v="2025-02-26 13:53:58"/>
    <s v="2025-03-01 13:14:26"/>
    <s v="2024-11-08"/>
    <s v="2025-01-31"/>
    <s v="2025-02-14"/>
    <s v="2025-02-20"/>
    <s v="2025-03-04"/>
    <x v="3"/>
    <s v="Medellin"/>
    <s v="SPOT14"/>
    <x v="296"/>
    <m/>
    <x v="0"/>
    <n v="1"/>
    <x v="0"/>
    <x v="0"/>
    <x v="0"/>
    <n v="2078372"/>
    <x v="0"/>
    <x v="0"/>
    <x v="0"/>
    <x v="5"/>
  </r>
  <r>
    <x v="1129"/>
    <x v="761"/>
    <s v="CUBRIMIENTO"/>
    <x v="0"/>
    <m/>
    <s v="2024-06-06"/>
    <s v="2024-10-31"/>
    <s v="2024-11-05 13:28:57"/>
    <s v="2025-02-03 18:11:45"/>
    <s v="2025-02-19 13:15:57"/>
    <s v="2025-02-26 13:53:58"/>
    <s v="2025-03-01 13:14:26"/>
    <s v="2024-11-08"/>
    <s v="2025-01-31"/>
    <s v="2025-02-14"/>
    <s v="2025-02-20"/>
    <s v="2025-03-04"/>
    <x v="3"/>
    <s v="Medellin"/>
    <s v="TRANSP06"/>
    <x v="59"/>
    <m/>
    <x v="0"/>
    <n v="1"/>
    <x v="0"/>
    <x v="0"/>
    <x v="0"/>
    <n v="2660000"/>
    <x v="0"/>
    <x v="1"/>
    <x v="1"/>
    <x v="5"/>
  </r>
  <r>
    <x v="1130"/>
    <x v="547"/>
    <s v="CUBRIMIENTO"/>
    <x v="0"/>
    <m/>
    <s v="2024-10-30"/>
    <s v="2024-10-30"/>
    <s v="2024-10-30 15:04:28"/>
    <s v="0000-00-00 00:00:00"/>
    <s v="2024-10-30 15:04:34"/>
    <s v="2024-11-01 07:10:38"/>
    <s v="0000-00-00 00:00:00"/>
    <s v="2024-10-31"/>
    <s v="2024-10-31"/>
    <s v="2024-11-04"/>
    <s v="2024-11-05"/>
    <s v="2024-11-05"/>
    <x v="3"/>
    <s v="Toscany"/>
    <s v="40"/>
    <x v="248"/>
    <m/>
    <x v="0"/>
    <n v="4"/>
    <x v="0"/>
    <x v="0"/>
    <x v="0"/>
    <n v="210400"/>
    <x v="0"/>
    <x v="0"/>
    <x v="0"/>
    <x v="3"/>
  </r>
  <r>
    <x v="1131"/>
    <x v="341"/>
    <s v="MUEBLES CC CUBRIMIENTOS"/>
    <x v="0"/>
    <m/>
    <s v="2024-10-30"/>
    <s v="2024-10-30"/>
    <s v="2024-10-31 13:36:40"/>
    <s v="0000-00-00 00:00:00"/>
    <s v="2024-10-31 13:36:45"/>
    <s v="2024-11-01 07:07:31"/>
    <s v="0000-00-00 00:00:00"/>
    <s v="2024-10-31"/>
    <s v="2024-10-31"/>
    <s v="2024-11-04"/>
    <s v="2024-11-05"/>
    <s v="2024-11-05"/>
    <x v="3"/>
    <s v="Toscany"/>
    <s v="12119"/>
    <x v="283"/>
    <m/>
    <x v="0"/>
    <n v="24.5"/>
    <x v="0"/>
    <x v="0"/>
    <x v="0"/>
    <n v="1288700"/>
    <x v="0"/>
    <x v="0"/>
    <x v="0"/>
    <x v="3"/>
  </r>
  <r>
    <x v="1132"/>
    <x v="342"/>
    <s v="CUBRIMIENTO"/>
    <x v="0"/>
    <m/>
    <s v="2024-10-30"/>
    <s v="2024-10-31"/>
    <s v="2024-10-31 11:57:52"/>
    <s v="0000-00-00 00:00:00"/>
    <s v="2024-10-31 11:57:58"/>
    <s v="2024-11-01 07:11:40"/>
    <s v="0000-00-00 00:00:00"/>
    <s v="2024-11-01"/>
    <s v="2024-11-01"/>
    <s v="2024-11-05"/>
    <s v="2024-11-06"/>
    <s v="2024-11-06"/>
    <x v="3"/>
    <s v="Toscany"/>
    <s v="30"/>
    <x v="508"/>
    <m/>
    <x v="0"/>
    <n v="25"/>
    <x v="0"/>
    <x v="0"/>
    <x v="0"/>
    <n v="1315000"/>
    <x v="0"/>
    <x v="0"/>
    <x v="0"/>
    <x v="3"/>
  </r>
  <r>
    <x v="1133"/>
    <x v="762"/>
    <s v="MUEBLES CC CUBRIMIENTOS"/>
    <x v="0"/>
    <m/>
    <s v="2024-10-30"/>
    <s v="2024-10-31"/>
    <s v="2024-11-06 16:07:12"/>
    <s v="0000-00-00 00:00:00"/>
    <s v="2024-11-21 17:23:11"/>
    <s v="2024-12-03 08:04:55"/>
    <s v="2024-12-16 09:30:51"/>
    <s v="2024-11-06"/>
    <s v="2024-11-06"/>
    <s v="2024-11-28"/>
    <s v="2024-12-10"/>
    <s v="2024-12-23"/>
    <x v="1"/>
    <s v="Medellin"/>
    <s v="7111"/>
    <x v="834"/>
    <m/>
    <x v="4"/>
    <n v="1"/>
    <x v="0"/>
    <x v="0"/>
    <x v="0"/>
    <n v="1195669"/>
    <x v="0"/>
    <x v="0"/>
    <x v="0"/>
    <x v="3"/>
  </r>
  <r>
    <x v="1133"/>
    <x v="762"/>
    <s v="MUEBLES CC CUBRIMIENTOS"/>
    <x v="0"/>
    <m/>
    <s v="2024-10-30"/>
    <s v="2024-10-31"/>
    <s v="2024-11-06 16:07:12"/>
    <s v="0000-00-00 00:00:00"/>
    <s v="2024-11-21 17:23:11"/>
    <s v="2024-12-03 08:04:55"/>
    <s v="2024-12-16 09:30:51"/>
    <s v="2024-11-06"/>
    <s v="2024-11-06"/>
    <s v="2024-11-28"/>
    <s v="2024-12-10"/>
    <s v="2024-12-23"/>
    <x v="1"/>
    <s v="Medellin"/>
    <s v="7894"/>
    <x v="345"/>
    <s v="FURNISCREEN BEIGE  2M EB4027W G8 625GR"/>
    <x v="4"/>
    <n v="4"/>
    <x v="0"/>
    <x v="0"/>
    <x v="0"/>
    <n v="8502900"/>
    <x v="0"/>
    <x v="2"/>
    <x v="0"/>
    <x v="3"/>
  </r>
  <r>
    <x v="1133"/>
    <x v="762"/>
    <s v="MUEBLES CC CUBRIMIENTOS"/>
    <x v="0"/>
    <m/>
    <s v="2024-10-30"/>
    <s v="2024-10-31"/>
    <s v="2024-11-06 16:07:12"/>
    <s v="0000-00-00 00:00:00"/>
    <s v="2024-11-21 17:23:11"/>
    <s v="2024-12-03 08:04:55"/>
    <s v="2024-12-16 09:30:51"/>
    <s v="2024-11-06"/>
    <s v="2024-11-06"/>
    <s v="2024-11-28"/>
    <s v="2024-12-10"/>
    <s v="2024-12-23"/>
    <x v="1"/>
    <s v="Medellin"/>
    <s v="9177"/>
    <x v="748"/>
    <m/>
    <x v="4"/>
    <n v="2"/>
    <x v="0"/>
    <x v="0"/>
    <x v="0"/>
    <n v="1600000"/>
    <x v="0"/>
    <x v="2"/>
    <x v="0"/>
    <x v="3"/>
  </r>
  <r>
    <x v="1133"/>
    <x v="762"/>
    <s v="MUEBLES CC CUBRIMIENTOS"/>
    <x v="0"/>
    <m/>
    <s v="2024-10-30"/>
    <s v="2024-10-31"/>
    <s v="2024-11-06 16:07:12"/>
    <s v="0000-00-00 00:00:00"/>
    <s v="2024-11-21 17:23:11"/>
    <s v="2024-12-03 08:04:55"/>
    <s v="2024-12-16 09:30:51"/>
    <s v="2024-11-06"/>
    <s v="2024-11-06"/>
    <s v="2024-11-28"/>
    <s v="2024-12-10"/>
    <s v="2024-12-23"/>
    <x v="1"/>
    <s v="Medellin"/>
    <s v="TRANSP12"/>
    <x v="118"/>
    <m/>
    <x v="0"/>
    <n v="1"/>
    <x v="0"/>
    <x v="0"/>
    <x v="0"/>
    <n v="80000"/>
    <x v="0"/>
    <x v="1"/>
    <x v="1"/>
    <x v="3"/>
  </r>
  <r>
    <x v="1134"/>
    <x v="763"/>
    <s v="MUEBLES CC CUBRIMIENTOS"/>
    <x v="0"/>
    <m/>
    <s v="2024-10-30"/>
    <s v="2024-10-30"/>
    <s v="2024-10-31 17:09:36"/>
    <s v="0000-00-00 00:00:00"/>
    <s v="2024-11-07 14:06:25"/>
    <s v="2024-11-07 14:06:35"/>
    <s v="2024-11-21 07:22:44"/>
    <s v="2024-11-01"/>
    <s v="2024-11-01"/>
    <s v="2024-11-25"/>
    <s v="2024-11-27"/>
    <s v="2024-11-29"/>
    <x v="3"/>
    <s v="Bogota"/>
    <s v="1967"/>
    <x v="290"/>
    <s v="LONA DICKSON BLANCO REF:0001"/>
    <x v="0"/>
    <n v="3"/>
    <x v="0"/>
    <x v="0"/>
    <x v="0"/>
    <n v="1948863"/>
    <x v="0"/>
    <x v="2"/>
    <x v="0"/>
    <x v="3"/>
  </r>
  <r>
    <x v="1135"/>
    <x v="764"/>
    <s v="CUBRIMIENTO"/>
    <x v="0"/>
    <m/>
    <s v="2024-08-16"/>
    <s v="2024-11-29"/>
    <s v="2024-12-10 10:29:37"/>
    <s v="2025-01-24 17:12:50"/>
    <s v="2025-02-12 14:51:46"/>
    <s v="2025-02-18 14:12:33"/>
    <s v="2025-04-29 11:03:44"/>
    <s v="2024-12-10"/>
    <s v="2025-01-14"/>
    <s v="2025-02-17"/>
    <s v="2025-02-27"/>
    <s v="2025-04-29"/>
    <x v="1"/>
    <s v="Barranquilla"/>
    <s v="27249"/>
    <x v="64"/>
    <m/>
    <x v="0"/>
    <n v="1"/>
    <x v="0"/>
    <x v="0"/>
    <x v="0"/>
    <n v="137889"/>
    <x v="0"/>
    <x v="0"/>
    <x v="0"/>
    <x v="5"/>
  </r>
  <r>
    <x v="1135"/>
    <x v="764"/>
    <s v="CUBRIMIENTO"/>
    <x v="0"/>
    <m/>
    <s v="2024-08-16"/>
    <s v="2024-11-29"/>
    <s v="2024-12-10 10:29:37"/>
    <s v="2025-01-24 17:12:50"/>
    <s v="2025-02-12 14:51:46"/>
    <s v="2025-02-18 14:12:33"/>
    <s v="2025-04-29 11:03:44"/>
    <s v="2024-12-10"/>
    <s v="2025-01-14"/>
    <s v="2025-02-17"/>
    <s v="2025-02-27"/>
    <s v="2025-04-29"/>
    <x v="1"/>
    <s v="Barranquilla"/>
    <s v="CANAL GALVANIZ PTEK"/>
    <x v="65"/>
    <m/>
    <x v="0"/>
    <n v="1"/>
    <x v="2"/>
    <x v="0"/>
    <x v="0"/>
    <n v="3819798"/>
    <x v="0"/>
    <x v="0"/>
    <x v="0"/>
    <x v="5"/>
  </r>
  <r>
    <x v="1135"/>
    <x v="764"/>
    <s v="CUBRIMIENTO"/>
    <x v="0"/>
    <m/>
    <s v="2024-08-16"/>
    <s v="2024-11-29"/>
    <s v="2024-12-10 10:29:37"/>
    <s v="2025-01-24 17:12:50"/>
    <s v="2025-02-12 14:51:46"/>
    <s v="2025-02-18 14:12:33"/>
    <s v="2025-04-29 11:03:44"/>
    <s v="2024-12-10"/>
    <s v="2025-01-14"/>
    <s v="2025-02-17"/>
    <s v="2025-02-27"/>
    <s v="2025-04-29"/>
    <x v="1"/>
    <s v="Barranquilla"/>
    <s v="CUBT03"/>
    <x v="66"/>
    <m/>
    <x v="12"/>
    <n v="1"/>
    <x v="42"/>
    <x v="0"/>
    <x v="63"/>
    <n v="4915437"/>
    <x v="0"/>
    <x v="0"/>
    <x v="0"/>
    <x v="5"/>
  </r>
  <r>
    <x v="1135"/>
    <x v="764"/>
    <s v="CUBRIMIENTO"/>
    <x v="0"/>
    <m/>
    <s v="2024-08-16"/>
    <s v="2024-11-29"/>
    <s v="2024-12-10 10:29:37"/>
    <s v="2025-01-24 17:12:50"/>
    <s v="2025-02-12 14:51:46"/>
    <s v="2025-02-18 14:12:33"/>
    <s v="2025-04-29 11:03:44"/>
    <s v="2024-12-10"/>
    <s v="2025-01-14"/>
    <s v="2025-02-17"/>
    <s v="2025-02-27"/>
    <s v="2025-04-29"/>
    <x v="1"/>
    <s v="Barranquilla"/>
    <s v="PFLT06"/>
    <x v="835"/>
    <m/>
    <x v="12"/>
    <n v="1"/>
    <x v="224"/>
    <x v="0"/>
    <x v="63"/>
    <n v="19458901"/>
    <x v="0"/>
    <x v="0"/>
    <x v="0"/>
    <x v="5"/>
  </r>
  <r>
    <x v="1135"/>
    <x v="764"/>
    <s v="CUBRIMIENTO"/>
    <x v="0"/>
    <m/>
    <s v="2024-08-16"/>
    <s v="2024-11-29"/>
    <s v="2024-12-10 10:29:37"/>
    <s v="2025-01-24 17:12:50"/>
    <s v="2025-02-12 14:51:46"/>
    <s v="2025-02-18 14:12:33"/>
    <s v="2025-04-29 11:03:44"/>
    <s v="2024-12-10"/>
    <s v="2025-01-14"/>
    <s v="2025-02-17"/>
    <s v="2025-02-27"/>
    <s v="2025-04-29"/>
    <x v="1"/>
    <s v="Barranquilla"/>
    <s v="PLT53"/>
    <x v="399"/>
    <m/>
    <x v="11"/>
    <n v="3"/>
    <x v="0"/>
    <x v="0"/>
    <x v="0"/>
    <n v="199863"/>
    <x v="0"/>
    <x v="0"/>
    <x v="0"/>
    <x v="5"/>
  </r>
  <r>
    <x v="1135"/>
    <x v="764"/>
    <s v="CUBRIMIENTO"/>
    <x v="0"/>
    <m/>
    <s v="2024-08-16"/>
    <s v="2024-11-29"/>
    <s v="2024-12-10 10:29:37"/>
    <s v="2025-01-24 17:12:50"/>
    <s v="2025-02-12 14:51:46"/>
    <s v="2025-02-18 14:12:33"/>
    <s v="2025-04-29 11:03:44"/>
    <s v="2024-12-10"/>
    <s v="2025-01-14"/>
    <s v="2025-02-17"/>
    <s v="2025-02-27"/>
    <s v="2025-04-29"/>
    <x v="1"/>
    <s v="Barranquilla"/>
    <s v="SOLAPA01"/>
    <x v="69"/>
    <m/>
    <x v="11"/>
    <n v="1"/>
    <x v="204"/>
    <x v="0"/>
    <x v="0"/>
    <n v="220301"/>
    <x v="0"/>
    <x v="0"/>
    <x v="0"/>
    <x v="5"/>
  </r>
  <r>
    <x v="1135"/>
    <x v="764"/>
    <s v="CUBRIMIENTO"/>
    <x v="0"/>
    <m/>
    <s v="2024-08-16"/>
    <s v="2024-11-29"/>
    <s v="2024-12-10 10:29:37"/>
    <s v="2025-01-24 17:12:50"/>
    <s v="2025-02-12 14:51:46"/>
    <s v="2025-02-18 14:12:33"/>
    <s v="2025-04-29 11:03:44"/>
    <s v="2024-12-10"/>
    <s v="2025-01-14"/>
    <s v="2025-02-17"/>
    <s v="2025-02-27"/>
    <s v="2025-04-29"/>
    <x v="1"/>
    <s v="Barranquilla"/>
    <s v="TENS02"/>
    <x v="139"/>
    <m/>
    <x v="12"/>
    <n v="3"/>
    <x v="75"/>
    <x v="0"/>
    <x v="0"/>
    <n v="2245992"/>
    <x v="0"/>
    <x v="0"/>
    <x v="0"/>
    <x v="5"/>
  </r>
  <r>
    <x v="1136"/>
    <x v="765"/>
    <s v="CUBRIMIENTO"/>
    <x v="0"/>
    <m/>
    <s v="2024-10-31"/>
    <s v="2024-11-22"/>
    <s v="2024-12-05 15:26:39"/>
    <s v="2024-12-10 17:39:32"/>
    <s v="2024-12-20 15:30:49"/>
    <s v="2024-12-26 15:33:21"/>
    <s v="2025-04-23 00:09:12"/>
    <s v="2024-12-05"/>
    <s v="2024-12-15"/>
    <s v="2024-12-29"/>
    <s v="2025-01-03"/>
    <s v="2025-01-11"/>
    <x v="3"/>
    <s v="Cali"/>
    <s v="268"/>
    <x v="387"/>
    <m/>
    <x v="0"/>
    <n v="4"/>
    <x v="0"/>
    <x v="0"/>
    <x v="0"/>
    <n v="209000"/>
    <x v="0"/>
    <x v="0"/>
    <x v="0"/>
    <x v="10"/>
  </r>
  <r>
    <x v="1136"/>
    <x v="765"/>
    <s v="CUBRIMIENTO"/>
    <x v="0"/>
    <m/>
    <s v="2024-10-31"/>
    <s v="2024-11-22"/>
    <s v="2024-12-05 15:26:39"/>
    <s v="2024-12-10 17:39:32"/>
    <s v="2024-12-20 15:30:49"/>
    <s v="2024-12-26 15:33:21"/>
    <s v="2025-04-23 00:09:12"/>
    <s v="2024-12-05"/>
    <s v="2024-12-15"/>
    <s v="2024-12-29"/>
    <s v="2025-01-03"/>
    <s v="2025-01-11"/>
    <x v="3"/>
    <s v="Cali"/>
    <s v="321"/>
    <x v="836"/>
    <m/>
    <x v="0"/>
    <n v="36"/>
    <x v="0"/>
    <x v="0"/>
    <x v="0"/>
    <n v="109440"/>
    <x v="0"/>
    <x v="0"/>
    <x v="0"/>
    <x v="10"/>
  </r>
  <r>
    <x v="1136"/>
    <x v="765"/>
    <s v="CUBRIMIENTO"/>
    <x v="0"/>
    <m/>
    <s v="2024-10-31"/>
    <s v="2024-11-22"/>
    <s v="2024-12-05 15:26:39"/>
    <s v="2024-12-10 17:39:32"/>
    <s v="2024-12-20 15:30:49"/>
    <s v="2024-12-26 15:33:21"/>
    <s v="2025-04-23 00:09:12"/>
    <s v="2024-12-05"/>
    <s v="2024-12-15"/>
    <s v="2024-12-29"/>
    <s v="2025-01-03"/>
    <s v="2025-01-11"/>
    <x v="3"/>
    <s v="Cali"/>
    <s v="5594"/>
    <x v="547"/>
    <m/>
    <x v="0"/>
    <n v="1"/>
    <x v="93"/>
    <x v="0"/>
    <x v="0"/>
    <n v="378304"/>
    <x v="0"/>
    <x v="0"/>
    <x v="0"/>
    <x v="10"/>
  </r>
  <r>
    <x v="1136"/>
    <x v="765"/>
    <s v="CUBRIMIENTO"/>
    <x v="0"/>
    <m/>
    <s v="2024-10-31"/>
    <s v="2024-11-22"/>
    <s v="2024-12-05 15:26:39"/>
    <s v="2024-12-10 17:39:32"/>
    <s v="2024-12-20 15:30:49"/>
    <s v="2024-12-26 15:33:21"/>
    <s v="2025-04-23 00:09:12"/>
    <s v="2024-12-05"/>
    <s v="2024-12-15"/>
    <s v="2024-12-29"/>
    <s v="2025-01-03"/>
    <s v="2025-01-11"/>
    <x v="3"/>
    <s v="Cali"/>
    <s v="67421"/>
    <x v="351"/>
    <m/>
    <x v="0"/>
    <n v="36"/>
    <x v="0"/>
    <x v="0"/>
    <x v="0"/>
    <n v="307800"/>
    <x v="0"/>
    <x v="0"/>
    <x v="0"/>
    <x v="10"/>
  </r>
  <r>
    <x v="1136"/>
    <x v="765"/>
    <s v="CUBRIMIENTO"/>
    <x v="0"/>
    <m/>
    <s v="2024-10-31"/>
    <s v="2024-11-22"/>
    <s v="2024-12-05 15:26:39"/>
    <s v="2024-12-10 17:39:32"/>
    <s v="2024-12-20 15:30:49"/>
    <s v="2024-12-26 15:33:21"/>
    <s v="2025-04-23 00:09:12"/>
    <s v="2024-12-05"/>
    <s v="2024-12-15"/>
    <s v="2024-12-29"/>
    <s v="2025-01-03"/>
    <s v="2025-01-11"/>
    <x v="3"/>
    <s v="Cali"/>
    <s v="CAMBIO LONA 01"/>
    <x v="157"/>
    <s v="LONA DICKSON AZUL OCEANO REF:7264"/>
    <x v="0"/>
    <n v="1"/>
    <x v="225"/>
    <x v="0"/>
    <x v="17"/>
    <n v="3258066"/>
    <x v="0"/>
    <x v="0"/>
    <x v="0"/>
    <x v="10"/>
  </r>
  <r>
    <x v="1136"/>
    <x v="765"/>
    <s v="CUBRIMIENTO"/>
    <x v="0"/>
    <m/>
    <s v="2024-10-31"/>
    <s v="2024-11-22"/>
    <s v="2024-12-05 15:26:39"/>
    <s v="2024-12-10 17:39:32"/>
    <s v="2024-12-20 15:30:49"/>
    <s v="2024-12-26 15:33:21"/>
    <s v="2025-04-23 00:09:12"/>
    <s v="2024-12-05"/>
    <s v="2024-12-15"/>
    <s v="2024-12-29"/>
    <s v="2025-01-03"/>
    <s v="2025-01-11"/>
    <x v="3"/>
    <s v="Cali"/>
    <s v="REP021"/>
    <x v="503"/>
    <m/>
    <x v="0"/>
    <n v="1"/>
    <x v="0"/>
    <x v="0"/>
    <x v="0"/>
    <n v="332500"/>
    <x v="0"/>
    <x v="0"/>
    <x v="0"/>
    <x v="10"/>
  </r>
  <r>
    <x v="1136"/>
    <x v="765"/>
    <s v="CUBRIMIENTO"/>
    <x v="0"/>
    <m/>
    <s v="2024-10-31"/>
    <s v="2024-11-22"/>
    <s v="2024-12-05 15:26:39"/>
    <s v="2024-12-10 17:39:32"/>
    <s v="2024-12-20 15:30:49"/>
    <s v="2024-12-26 15:33:21"/>
    <s v="2025-04-23 00:09:12"/>
    <s v="2024-12-05"/>
    <s v="2024-12-15"/>
    <s v="2024-12-29"/>
    <s v="2025-01-03"/>
    <s v="2025-01-11"/>
    <x v="3"/>
    <s v="Cali"/>
    <s v="REP048"/>
    <x v="430"/>
    <m/>
    <x v="0"/>
    <n v="1"/>
    <x v="0"/>
    <x v="0"/>
    <x v="0"/>
    <n v="313500"/>
    <x v="0"/>
    <x v="0"/>
    <x v="0"/>
    <x v="10"/>
  </r>
  <r>
    <x v="1136"/>
    <x v="765"/>
    <s v="CUBRIMIENTO"/>
    <x v="0"/>
    <m/>
    <s v="2024-10-31"/>
    <s v="2024-11-22"/>
    <s v="2024-12-05 15:26:39"/>
    <s v="2024-12-10 17:39:32"/>
    <s v="2024-12-20 15:30:49"/>
    <s v="2024-12-26 15:33:21"/>
    <s v="2025-04-23 00:09:12"/>
    <s v="2024-12-05"/>
    <s v="2024-12-15"/>
    <s v="2024-12-29"/>
    <s v="2025-01-03"/>
    <s v="2025-01-11"/>
    <x v="3"/>
    <s v="Cali"/>
    <s v="SERV04"/>
    <x v="50"/>
    <m/>
    <x v="0"/>
    <n v="1"/>
    <x v="0"/>
    <x v="0"/>
    <x v="0"/>
    <n v="95000"/>
    <x v="0"/>
    <x v="1"/>
    <x v="1"/>
    <x v="10"/>
  </r>
  <r>
    <x v="1136"/>
    <x v="765"/>
    <s v="CUBRIMIENTO"/>
    <x v="0"/>
    <m/>
    <s v="2024-10-31"/>
    <s v="2024-11-22"/>
    <s v="2024-12-05 15:26:39"/>
    <s v="2024-12-10 17:39:32"/>
    <s v="2024-12-20 15:30:49"/>
    <s v="2024-12-26 15:33:21"/>
    <s v="2025-04-23 00:09:12"/>
    <s v="2024-12-05"/>
    <s v="2024-12-15"/>
    <s v="2024-12-29"/>
    <s v="2025-01-03"/>
    <s v="2025-01-11"/>
    <x v="3"/>
    <s v="Cali"/>
    <s v="SERV14"/>
    <x v="137"/>
    <m/>
    <x v="0"/>
    <n v="3"/>
    <x v="0"/>
    <x v="0"/>
    <x v="0"/>
    <n v="242250"/>
    <x v="0"/>
    <x v="0"/>
    <x v="0"/>
    <x v="10"/>
  </r>
  <r>
    <x v="1136"/>
    <x v="765"/>
    <s v="CUBRIMIENTO"/>
    <x v="0"/>
    <m/>
    <s v="2024-10-31"/>
    <s v="2024-11-22"/>
    <s v="2024-12-05 15:26:39"/>
    <s v="2024-12-10 17:39:32"/>
    <s v="2024-12-20 15:30:49"/>
    <s v="2024-12-26 15:33:21"/>
    <s v="2025-04-23 00:09:12"/>
    <s v="2024-12-05"/>
    <s v="2024-12-15"/>
    <s v="2024-12-29"/>
    <s v="2025-01-03"/>
    <s v="2025-01-11"/>
    <x v="3"/>
    <s v="Cali"/>
    <s v="TRANSP06"/>
    <x v="59"/>
    <m/>
    <x v="0"/>
    <n v="1"/>
    <x v="0"/>
    <x v="0"/>
    <x v="0"/>
    <n v="150000"/>
    <x v="0"/>
    <x v="1"/>
    <x v="1"/>
    <x v="10"/>
  </r>
  <r>
    <x v="1137"/>
    <x v="762"/>
    <s v="MUEBLES CC CUBRIMIENTOS"/>
    <x v="0"/>
    <m/>
    <s v="2024-10-31"/>
    <s v="2024-10-31"/>
    <s v="2024-11-01 11:39:08"/>
    <s v="0000-00-00 00:00:00"/>
    <s v="2024-11-21 13:11:25"/>
    <s v="2024-11-21 13:11:41"/>
    <s v="2024-12-16 09:34:07"/>
    <s v="2024-11-04"/>
    <s v="2024-11-04"/>
    <s v="2024-11-26"/>
    <s v="2024-12-03"/>
    <s v="2024-12-28"/>
    <x v="1"/>
    <s v="Medellin"/>
    <s v="100245"/>
    <x v="837"/>
    <s v="LONA DICKSON ARENA VETEADO U337"/>
    <x v="4"/>
    <n v="2"/>
    <x v="0"/>
    <x v="0"/>
    <x v="0"/>
    <n v="7524396"/>
    <x v="0"/>
    <x v="2"/>
    <x v="0"/>
    <x v="3"/>
  </r>
  <r>
    <x v="1137"/>
    <x v="762"/>
    <s v="MUEBLES CC CUBRIMIENTOS"/>
    <x v="0"/>
    <m/>
    <s v="2024-10-31"/>
    <s v="2024-10-31"/>
    <s v="2024-11-01 11:39:08"/>
    <s v="0000-00-00 00:00:00"/>
    <s v="2024-11-21 13:11:25"/>
    <s v="2024-11-21 13:11:41"/>
    <s v="2024-12-16 09:34:07"/>
    <s v="2024-11-04"/>
    <s v="2024-11-04"/>
    <s v="2024-11-26"/>
    <s v="2024-12-03"/>
    <s v="2024-12-28"/>
    <x v="1"/>
    <s v="Medellin"/>
    <s v="15799"/>
    <x v="838"/>
    <m/>
    <x v="0"/>
    <n v="1"/>
    <x v="0"/>
    <x v="0"/>
    <x v="0"/>
    <n v="1384326"/>
    <x v="0"/>
    <x v="2"/>
    <x v="0"/>
    <x v="3"/>
  </r>
  <r>
    <x v="1138"/>
    <x v="749"/>
    <s v="CUBRIMIENTO"/>
    <x v="0"/>
    <m/>
    <s v="2024-10-31"/>
    <s v="2024-10-31"/>
    <s v="2024-10-31 10:30:37"/>
    <s v="0000-00-00 00:00:00"/>
    <s v="2024-10-31 10:30:45"/>
    <s v="2025-04-02 17:28:06"/>
    <s v="0000-00-00 00:00:00"/>
    <s v="2024-11-01"/>
    <s v="2024-11-01"/>
    <s v="2024-11-05"/>
    <s v="2024-11-06"/>
    <s v="2024-11-06"/>
    <x v="0"/>
    <s v="Toscany"/>
    <s v="107"/>
    <x v="249"/>
    <m/>
    <x v="0"/>
    <n v="2.5"/>
    <x v="0"/>
    <x v="0"/>
    <x v="0"/>
    <n v="131500"/>
    <x v="0"/>
    <x v="0"/>
    <x v="0"/>
    <x v="3"/>
  </r>
  <r>
    <x v="1139"/>
    <x v="766"/>
    <s v="MUEBLES CC CUBRIMIENTOS"/>
    <x v="0"/>
    <m/>
    <s v="2024-10-31"/>
    <s v="2024-11-01"/>
    <s v="2024-11-01 12:12:30"/>
    <s v="0000-00-00 00:00:00"/>
    <s v="2024-11-01 12:12:35"/>
    <s v="2024-11-06 13:39:53"/>
    <s v="0000-00-00 00:00:00"/>
    <s v="2024-11-04"/>
    <s v="2024-11-04"/>
    <s v="2024-11-06"/>
    <s v="2024-11-07"/>
    <s v="2024-11-07"/>
    <x v="7"/>
    <s v="Toscany"/>
    <s v="12119"/>
    <x v="283"/>
    <m/>
    <x v="0"/>
    <n v="29"/>
    <x v="0"/>
    <x v="0"/>
    <x v="0"/>
    <n v="1525400"/>
    <x v="0"/>
    <x v="0"/>
    <x v="0"/>
    <x v="3"/>
  </r>
  <r>
    <x v="1140"/>
    <x v="767"/>
    <s v="MUEBLES CC CUBRIMIENTOS"/>
    <x v="0"/>
    <m/>
    <s v="2024-10-31"/>
    <s v="2024-12-13"/>
    <s v="2024-11-05 11:22:07"/>
    <s v="0000-00-00 00:00:00"/>
    <s v="2024-11-16 12:19:45"/>
    <s v="2024-11-16 12:20:02"/>
    <s v="2024-11-27 18:05:08"/>
    <s v="2024-12-19"/>
    <s v="2024-12-19"/>
    <s v="2025-01-10"/>
    <s v="2025-01-12"/>
    <s v="2025-01-16"/>
    <x v="3"/>
    <s v="Medellin"/>
    <s v="2046"/>
    <x v="529"/>
    <m/>
    <x v="3"/>
    <n v="6"/>
    <x v="0"/>
    <x v="0"/>
    <x v="0"/>
    <n v="4134612"/>
    <x v="0"/>
    <x v="2"/>
    <x v="0"/>
    <x v="12"/>
  </r>
  <r>
    <x v="1140"/>
    <x v="767"/>
    <s v="MUEBLES CC CUBRIMIENTOS"/>
    <x v="0"/>
    <m/>
    <s v="2024-10-31"/>
    <s v="2024-12-13"/>
    <s v="2024-11-05 11:22:07"/>
    <s v="0000-00-00 00:00:00"/>
    <s v="2024-11-16 12:19:45"/>
    <s v="2024-11-16 12:20:02"/>
    <s v="2024-11-27 18:05:08"/>
    <s v="2024-12-19"/>
    <s v="2024-12-19"/>
    <s v="2025-01-10"/>
    <s v="2025-01-12"/>
    <s v="2025-01-16"/>
    <x v="3"/>
    <s v="Medellin"/>
    <s v="9708"/>
    <x v="778"/>
    <s v="LONA DICKSON AZUL OCEANO REF:7264"/>
    <x v="0"/>
    <n v="6"/>
    <x v="0"/>
    <x v="0"/>
    <x v="0"/>
    <n v="6770820"/>
    <x v="0"/>
    <x v="0"/>
    <x v="0"/>
    <x v="12"/>
  </r>
  <r>
    <x v="1140"/>
    <x v="767"/>
    <s v="MUEBLES CC CUBRIMIENTOS"/>
    <x v="0"/>
    <m/>
    <s v="2024-10-31"/>
    <s v="2024-12-13"/>
    <s v="2024-11-05 11:22:07"/>
    <s v="0000-00-00 00:00:00"/>
    <s v="2024-11-16 12:19:45"/>
    <s v="2024-11-16 12:20:02"/>
    <s v="2024-11-27 18:05:08"/>
    <s v="2024-12-19"/>
    <s v="2024-12-19"/>
    <s v="2025-01-10"/>
    <s v="2025-01-12"/>
    <s v="2025-01-16"/>
    <x v="3"/>
    <s v="Medellin"/>
    <s v="TRANSP12"/>
    <x v="118"/>
    <m/>
    <x v="0"/>
    <n v="1"/>
    <x v="0"/>
    <x v="0"/>
    <x v="0"/>
    <n v="80000"/>
    <x v="0"/>
    <x v="1"/>
    <x v="1"/>
    <x v="12"/>
  </r>
  <r>
    <x v="1141"/>
    <x v="738"/>
    <s v="CUBRIMIENTO"/>
    <x v="0"/>
    <m/>
    <s v="2024-10-31"/>
    <s v="2024-10-31"/>
    <s v="2024-10-31 13:38:37"/>
    <s v="0000-00-00 00:00:00"/>
    <s v="2024-10-31 13:38:42"/>
    <s v="2024-11-05 17:39:58"/>
    <s v="0000-00-00 00:00:00"/>
    <s v="2024-11-01"/>
    <s v="2024-11-01"/>
    <s v="2024-11-05"/>
    <s v="2024-11-07"/>
    <s v="2024-11-07"/>
    <x v="0"/>
    <s v="Toscany"/>
    <s v="11369"/>
    <x v="789"/>
    <m/>
    <x v="0"/>
    <n v="2"/>
    <x v="0"/>
    <x v="0"/>
    <x v="0"/>
    <n v="2600"/>
    <x v="0"/>
    <x v="0"/>
    <x v="0"/>
    <x v="3"/>
  </r>
  <r>
    <x v="1141"/>
    <x v="738"/>
    <s v="CUBRIMIENTO"/>
    <x v="0"/>
    <m/>
    <s v="2024-10-31"/>
    <s v="2024-10-31"/>
    <s v="2024-10-31 13:38:37"/>
    <s v="0000-00-00 00:00:00"/>
    <s v="2024-10-31 13:38:42"/>
    <s v="2024-11-05 17:39:58"/>
    <s v="0000-00-00 00:00:00"/>
    <s v="2024-11-01"/>
    <s v="2024-11-01"/>
    <s v="2024-11-05"/>
    <s v="2024-11-07"/>
    <s v="2024-11-07"/>
    <x v="0"/>
    <s v="Toscany"/>
    <s v="11435"/>
    <x v="229"/>
    <m/>
    <x v="0"/>
    <n v="1"/>
    <x v="0"/>
    <x v="0"/>
    <x v="0"/>
    <n v="63829"/>
    <x v="0"/>
    <x v="0"/>
    <x v="0"/>
    <x v="3"/>
  </r>
  <r>
    <x v="1141"/>
    <x v="738"/>
    <s v="CUBRIMIENTO"/>
    <x v="0"/>
    <m/>
    <s v="2024-10-31"/>
    <s v="2024-10-31"/>
    <s v="2024-10-31 13:38:37"/>
    <s v="0000-00-00 00:00:00"/>
    <s v="2024-10-31 13:38:42"/>
    <s v="2024-11-05 17:39:58"/>
    <s v="0000-00-00 00:00:00"/>
    <s v="2024-11-01"/>
    <s v="2024-11-01"/>
    <s v="2024-11-05"/>
    <s v="2024-11-07"/>
    <s v="2024-11-07"/>
    <x v="0"/>
    <s v="Toscany"/>
    <s v="12871"/>
    <x v="790"/>
    <m/>
    <x v="0"/>
    <n v="2"/>
    <x v="0"/>
    <x v="0"/>
    <x v="0"/>
    <n v="800"/>
    <x v="0"/>
    <x v="0"/>
    <x v="0"/>
    <x v="3"/>
  </r>
  <r>
    <x v="1142"/>
    <x v="465"/>
    <s v="CUBRIMIENTO"/>
    <x v="0"/>
    <m/>
    <s v="2024-10-31"/>
    <s v="2024-11-11"/>
    <s v="2024-11-13 12:03:12"/>
    <s v="0000-00-00 00:00:00"/>
    <s v="2024-11-14 10:11:13"/>
    <s v="2024-11-21 17:51:58"/>
    <s v="0000-00-00 00:00:00"/>
    <s v="2024-11-13"/>
    <s v="2024-11-13"/>
    <s v="2024-11-15"/>
    <s v="2024-11-20"/>
    <s v="2024-11-25"/>
    <x v="3"/>
    <s v="Bogota"/>
    <s v="10087"/>
    <x v="202"/>
    <m/>
    <x v="0"/>
    <n v="1"/>
    <x v="0"/>
    <x v="0"/>
    <x v="0"/>
    <n v="110500"/>
    <x v="0"/>
    <x v="0"/>
    <x v="0"/>
    <x v="3"/>
  </r>
  <r>
    <x v="1143"/>
    <x v="768"/>
    <s v="CUBRIMIENTO"/>
    <x v="0"/>
    <m/>
    <s v="2024-10-31"/>
    <s v="2024-10-31"/>
    <s v="2024-11-12 11:31:45"/>
    <s v="0000-00-00 00:00:00"/>
    <s v="2024-11-13 10:33:10"/>
    <s v="2024-11-14 07:33:34"/>
    <s v="0000-00-00 00:00:00"/>
    <s v="2024-11-12"/>
    <s v="2024-11-12"/>
    <s v="2024-11-13"/>
    <s v="2024-11-16"/>
    <s v="2024-11-21"/>
    <x v="3"/>
    <s v="Bogota"/>
    <s v="1010114"/>
    <x v="141"/>
    <m/>
    <x v="0"/>
    <n v="1"/>
    <x v="0"/>
    <x v="0"/>
    <x v="0"/>
    <n v="200000"/>
    <x v="0"/>
    <x v="0"/>
    <x v="0"/>
    <x v="3"/>
  </r>
  <r>
    <x v="1143"/>
    <x v="768"/>
    <s v="CUBRIMIENTO"/>
    <x v="0"/>
    <m/>
    <s v="2024-10-31"/>
    <s v="2024-10-31"/>
    <s v="2024-11-12 11:31:45"/>
    <s v="0000-00-00 00:00:00"/>
    <s v="2024-11-13 10:33:10"/>
    <s v="2024-11-14 07:33:34"/>
    <s v="0000-00-00 00:00:00"/>
    <s v="2024-11-12"/>
    <s v="2024-11-12"/>
    <s v="2024-11-13"/>
    <s v="2024-11-16"/>
    <s v="2024-11-21"/>
    <x v="3"/>
    <s v="Bogota"/>
    <s v="17921"/>
    <x v="144"/>
    <m/>
    <x v="0"/>
    <n v="2"/>
    <x v="0"/>
    <x v="0"/>
    <x v="0"/>
    <n v="65000"/>
    <x v="0"/>
    <x v="0"/>
    <x v="0"/>
    <x v="3"/>
  </r>
  <r>
    <x v="1143"/>
    <x v="768"/>
    <s v="CUBRIMIENTO"/>
    <x v="0"/>
    <m/>
    <s v="2024-10-31"/>
    <s v="2024-10-31"/>
    <s v="2024-11-12 11:31:45"/>
    <s v="0000-00-00 00:00:00"/>
    <s v="2024-11-13 10:33:10"/>
    <s v="2024-11-14 07:33:34"/>
    <s v="0000-00-00 00:00:00"/>
    <s v="2024-11-12"/>
    <s v="2024-11-12"/>
    <s v="2024-11-13"/>
    <s v="2024-11-16"/>
    <s v="2024-11-21"/>
    <x v="3"/>
    <s v="Bogota"/>
    <s v="27814"/>
    <x v="750"/>
    <m/>
    <x v="0"/>
    <n v="1"/>
    <x v="0"/>
    <x v="0"/>
    <x v="0"/>
    <n v="289685"/>
    <x v="0"/>
    <x v="0"/>
    <x v="0"/>
    <x v="3"/>
  </r>
  <r>
    <x v="1143"/>
    <x v="768"/>
    <s v="CUBRIMIENTO"/>
    <x v="0"/>
    <m/>
    <s v="2024-10-31"/>
    <s v="2024-10-31"/>
    <s v="2024-11-12 11:31:45"/>
    <s v="0000-00-00 00:00:00"/>
    <s v="2024-11-13 10:33:10"/>
    <s v="2024-11-14 07:33:34"/>
    <s v="0000-00-00 00:00:00"/>
    <s v="2024-11-12"/>
    <s v="2024-11-12"/>
    <s v="2024-11-13"/>
    <s v="2024-11-16"/>
    <s v="2024-11-21"/>
    <x v="3"/>
    <s v="Bogota"/>
    <s v="MTOS03"/>
    <x v="839"/>
    <m/>
    <x v="0"/>
    <n v="1"/>
    <x v="0"/>
    <x v="0"/>
    <x v="0"/>
    <n v="1709290"/>
    <x v="0"/>
    <x v="0"/>
    <x v="0"/>
    <x v="3"/>
  </r>
  <r>
    <x v="1144"/>
    <x v="358"/>
    <s v="CUBRIMIENTO"/>
    <x v="0"/>
    <m/>
    <s v="2024-10-31"/>
    <s v="2024-11-01"/>
    <s v="2024-11-05 13:50:24"/>
    <s v="2024-11-26 15:09:58"/>
    <s v="2024-12-01 23:40:03"/>
    <s v="2024-12-23 11:07:57"/>
    <s v="2025-02-27 18:01:24"/>
    <s v="2024-11-05"/>
    <s v="2024-11-12"/>
    <s v="2024-11-18"/>
    <s v="2024-11-21"/>
    <s v="2024-11-27"/>
    <x v="1"/>
    <s v="Toscana"/>
    <s v="PLITE10"/>
    <x v="263"/>
    <s v="LONA PERGOTEX BLACKOUT BLANCA 3 M"/>
    <x v="2"/>
    <n v="1"/>
    <x v="226"/>
    <x v="0"/>
    <x v="123"/>
    <n v="9408691.4400000013"/>
    <x v="0"/>
    <x v="4"/>
    <x v="6"/>
    <x v="3"/>
  </r>
  <r>
    <x v="1145"/>
    <x v="769"/>
    <s v="CUBRIMIENTO"/>
    <x v="0"/>
    <m/>
    <s v="2024-10-18"/>
    <s v="2024-10-31"/>
    <s v="2025-01-13 11:01:08"/>
    <s v="2025-02-07 17:39:02"/>
    <s v="2025-03-03 10:48:26"/>
    <s v="2025-03-19 08:16:03"/>
    <s v="2025-05-06 09:43:04"/>
    <s v="2025-01-25"/>
    <s v="2025-02-15"/>
    <s v="2025-02-22"/>
    <s v="2025-03-01"/>
    <s v="2025-04-30"/>
    <x v="3"/>
    <s v="Medellin"/>
    <s v="18582"/>
    <x v="549"/>
    <m/>
    <x v="0"/>
    <n v="2"/>
    <x v="0"/>
    <x v="0"/>
    <x v="0"/>
    <n v="118800"/>
    <x v="0"/>
    <x v="0"/>
    <x v="0"/>
    <x v="5"/>
  </r>
  <r>
    <x v="1145"/>
    <x v="769"/>
    <s v="CUBRIMIENTO"/>
    <x v="0"/>
    <m/>
    <s v="2024-10-18"/>
    <s v="2024-10-31"/>
    <s v="2025-01-13 11:01:08"/>
    <s v="2025-02-07 17:39:02"/>
    <s v="2025-03-03 10:48:26"/>
    <s v="2025-03-19 08:16:03"/>
    <s v="2025-05-06 09:43:04"/>
    <s v="2025-01-25"/>
    <s v="2025-02-15"/>
    <s v="2025-02-22"/>
    <s v="2025-03-01"/>
    <s v="2025-04-30"/>
    <x v="3"/>
    <s v="Medellin"/>
    <s v="27249"/>
    <x v="64"/>
    <m/>
    <x v="0"/>
    <n v="1"/>
    <x v="0"/>
    <x v="0"/>
    <x v="0"/>
    <n v="182013"/>
    <x v="0"/>
    <x v="0"/>
    <x v="0"/>
    <x v="5"/>
  </r>
  <r>
    <x v="1145"/>
    <x v="769"/>
    <s v="CUBRIMIENTO"/>
    <x v="0"/>
    <m/>
    <s v="2024-10-18"/>
    <s v="2024-10-31"/>
    <s v="2025-01-13 11:01:08"/>
    <s v="2025-02-07 17:39:02"/>
    <s v="2025-03-03 10:48:26"/>
    <s v="2025-03-19 08:16:03"/>
    <s v="2025-05-06 09:43:04"/>
    <s v="2025-01-25"/>
    <s v="2025-02-15"/>
    <s v="2025-02-22"/>
    <s v="2025-03-01"/>
    <s v="2025-04-30"/>
    <x v="3"/>
    <s v="Medellin"/>
    <s v="FLANCHE01"/>
    <x v="51"/>
    <m/>
    <x v="3"/>
    <n v="1"/>
    <x v="15"/>
    <x v="0"/>
    <x v="0"/>
    <n v="600908"/>
    <x v="0"/>
    <x v="0"/>
    <x v="0"/>
    <x v="5"/>
  </r>
  <r>
    <x v="1145"/>
    <x v="769"/>
    <s v="CUBRIMIENTO"/>
    <x v="0"/>
    <m/>
    <s v="2024-10-18"/>
    <s v="2024-10-31"/>
    <s v="2025-01-13 11:01:08"/>
    <s v="2025-02-07 17:39:02"/>
    <s v="2025-03-03 10:48:26"/>
    <s v="2025-03-19 08:16:03"/>
    <s v="2025-05-06 09:43:04"/>
    <s v="2025-01-25"/>
    <s v="2025-02-15"/>
    <s v="2025-02-22"/>
    <s v="2025-03-01"/>
    <s v="2025-04-30"/>
    <x v="3"/>
    <s v="Medellin"/>
    <s v="FLANCHE01"/>
    <x v="51"/>
    <m/>
    <x v="3"/>
    <n v="1"/>
    <x v="177"/>
    <x v="0"/>
    <x v="0"/>
    <n v="1207759"/>
    <x v="0"/>
    <x v="0"/>
    <x v="0"/>
    <x v="5"/>
  </r>
  <r>
    <x v="1145"/>
    <x v="769"/>
    <s v="CUBRIMIENTO"/>
    <x v="0"/>
    <m/>
    <s v="2024-10-18"/>
    <s v="2024-10-31"/>
    <s v="2025-01-13 11:01:08"/>
    <s v="2025-02-07 17:39:02"/>
    <s v="2025-03-03 10:48:26"/>
    <s v="2025-03-19 08:16:03"/>
    <s v="2025-05-06 09:43:04"/>
    <s v="2025-01-25"/>
    <s v="2025-02-15"/>
    <s v="2025-02-22"/>
    <s v="2025-03-01"/>
    <s v="2025-04-30"/>
    <x v="3"/>
    <s v="Medellin"/>
    <s v="PLITE10"/>
    <x v="263"/>
    <s v="LONA PERGOTEX BLACKOUT BLANCA 3 M"/>
    <x v="3"/>
    <n v="1"/>
    <x v="227"/>
    <x v="0"/>
    <x v="16"/>
    <n v="11636559"/>
    <x v="0"/>
    <x v="4"/>
    <x v="6"/>
    <x v="5"/>
  </r>
  <r>
    <x v="1145"/>
    <x v="769"/>
    <s v="CUBRIMIENTO"/>
    <x v="0"/>
    <m/>
    <s v="2024-10-18"/>
    <s v="2024-10-31"/>
    <s v="2025-01-13 11:01:08"/>
    <s v="2025-02-07 17:39:02"/>
    <s v="2025-03-03 10:48:26"/>
    <s v="2025-03-19 08:16:03"/>
    <s v="2025-05-06 09:43:04"/>
    <s v="2025-01-25"/>
    <s v="2025-02-15"/>
    <s v="2025-02-22"/>
    <s v="2025-03-01"/>
    <s v="2025-04-30"/>
    <x v="3"/>
    <s v="Medellin"/>
    <s v="PLITE10"/>
    <x v="263"/>
    <s v="LONA PERGOTEX BLACKOUT BLANCA 3 M"/>
    <x v="3"/>
    <n v="1"/>
    <x v="15"/>
    <x v="0"/>
    <x v="17"/>
    <n v="5351123"/>
    <x v="0"/>
    <x v="4"/>
    <x v="6"/>
    <x v="5"/>
  </r>
  <r>
    <x v="1145"/>
    <x v="769"/>
    <s v="CUBRIMIENTO"/>
    <x v="0"/>
    <m/>
    <s v="2024-10-18"/>
    <s v="2024-10-31"/>
    <s v="2025-01-13 11:01:08"/>
    <s v="2025-02-07 17:39:02"/>
    <s v="2025-03-03 10:48:26"/>
    <s v="2025-03-19 08:16:03"/>
    <s v="2025-05-06 09:43:04"/>
    <s v="2025-01-25"/>
    <s v="2025-02-15"/>
    <s v="2025-02-22"/>
    <s v="2025-03-01"/>
    <s v="2025-04-30"/>
    <x v="3"/>
    <s v="Medellin"/>
    <s v="SERV03"/>
    <x v="9"/>
    <m/>
    <x v="0"/>
    <n v="1"/>
    <x v="0"/>
    <x v="0"/>
    <x v="0"/>
    <n v="350000"/>
    <x v="0"/>
    <x v="1"/>
    <x v="1"/>
    <x v="5"/>
  </r>
  <r>
    <x v="1145"/>
    <x v="769"/>
    <s v="CUBRIMIENTO"/>
    <x v="0"/>
    <m/>
    <s v="2024-10-18"/>
    <s v="2024-10-31"/>
    <s v="2025-01-13 11:01:08"/>
    <s v="2025-02-07 17:39:02"/>
    <s v="2025-03-03 10:48:26"/>
    <s v="2025-03-19 08:16:03"/>
    <s v="2025-05-06 09:43:04"/>
    <s v="2025-01-25"/>
    <s v="2025-02-15"/>
    <s v="2025-02-22"/>
    <s v="2025-03-01"/>
    <s v="2025-04-30"/>
    <x v="3"/>
    <s v="Medellin"/>
    <s v="TRANSP06"/>
    <x v="59"/>
    <m/>
    <x v="0"/>
    <n v="1"/>
    <x v="0"/>
    <x v="0"/>
    <x v="0"/>
    <n v="328278"/>
    <x v="0"/>
    <x v="1"/>
    <x v="1"/>
    <x v="5"/>
  </r>
  <r>
    <x v="1146"/>
    <x v="770"/>
    <s v="CUBRIMIENTO"/>
    <x v="0"/>
    <m/>
    <s v="2024-10-25"/>
    <s v="2024-11-20"/>
    <s v="2024-11-25 12:05:00"/>
    <s v="2025-01-17 13:51:40"/>
    <s v="2025-02-10 12:16:48"/>
    <s v="2025-02-25 08:28:55"/>
    <s v="2025-04-22 17:07:39"/>
    <s v="2024-11-25"/>
    <s v="2025-01-13"/>
    <s v="2025-01-25"/>
    <s v="2025-01-29"/>
    <s v="2025-02-10"/>
    <x v="1"/>
    <s v="Medellin"/>
    <s v="FLANCHE01"/>
    <x v="51"/>
    <m/>
    <x v="3"/>
    <n v="2"/>
    <x v="228"/>
    <x v="0"/>
    <x v="0"/>
    <n v="1258080"/>
    <x v="0"/>
    <x v="0"/>
    <x v="0"/>
    <x v="12"/>
  </r>
  <r>
    <x v="1146"/>
    <x v="770"/>
    <s v="CUBRIMIENTO"/>
    <x v="0"/>
    <m/>
    <s v="2024-10-25"/>
    <s v="2024-11-20"/>
    <s v="2024-11-25 12:05:00"/>
    <s v="2025-01-17 13:51:40"/>
    <s v="2025-02-10 12:16:48"/>
    <s v="2025-02-25 08:28:55"/>
    <s v="2025-04-22 17:07:39"/>
    <s v="2024-11-25"/>
    <s v="2025-01-13"/>
    <s v="2025-01-25"/>
    <s v="2025-01-29"/>
    <s v="2025-02-10"/>
    <x v="1"/>
    <s v="Medellin"/>
    <s v="FLANCHE01"/>
    <x v="51"/>
    <m/>
    <x v="3"/>
    <n v="4"/>
    <x v="229"/>
    <x v="0"/>
    <x v="0"/>
    <n v="2516160"/>
    <x v="0"/>
    <x v="0"/>
    <x v="0"/>
    <x v="12"/>
  </r>
  <r>
    <x v="1146"/>
    <x v="770"/>
    <s v="CUBRIMIENTO"/>
    <x v="0"/>
    <m/>
    <s v="2024-10-25"/>
    <s v="2024-11-20"/>
    <s v="2024-11-25 12:05:00"/>
    <s v="2025-01-17 13:51:40"/>
    <s v="2025-02-10 12:16:48"/>
    <s v="2025-02-25 08:28:55"/>
    <s v="2025-04-22 17:07:39"/>
    <s v="2024-11-25"/>
    <s v="2025-01-13"/>
    <s v="2025-01-25"/>
    <s v="2025-01-29"/>
    <s v="2025-02-10"/>
    <x v="1"/>
    <s v="Medellin"/>
    <s v="FLANCHE01"/>
    <x v="51"/>
    <m/>
    <x v="3"/>
    <n v="2"/>
    <x v="230"/>
    <x v="0"/>
    <x v="0"/>
    <n v="1006464"/>
    <x v="0"/>
    <x v="0"/>
    <x v="0"/>
    <x v="12"/>
  </r>
  <r>
    <x v="1146"/>
    <x v="770"/>
    <s v="CUBRIMIENTO"/>
    <x v="0"/>
    <m/>
    <s v="2024-10-25"/>
    <s v="2024-11-20"/>
    <s v="2024-11-25 12:05:00"/>
    <s v="2025-01-17 13:51:40"/>
    <s v="2025-02-10 12:16:48"/>
    <s v="2025-02-25 08:28:55"/>
    <s v="2025-04-22 17:07:39"/>
    <s v="2024-11-25"/>
    <s v="2025-01-13"/>
    <s v="2025-01-25"/>
    <s v="2025-01-29"/>
    <s v="2025-02-10"/>
    <x v="1"/>
    <s v="Medellin"/>
    <s v="FLANCHE01"/>
    <x v="51"/>
    <m/>
    <x v="3"/>
    <n v="2"/>
    <x v="120"/>
    <x v="0"/>
    <x v="0"/>
    <n v="1006464"/>
    <x v="0"/>
    <x v="0"/>
    <x v="0"/>
    <x v="12"/>
  </r>
  <r>
    <x v="1146"/>
    <x v="770"/>
    <s v="CUBRIMIENTO"/>
    <x v="0"/>
    <m/>
    <s v="2024-10-25"/>
    <s v="2024-11-20"/>
    <s v="2024-11-25 12:05:00"/>
    <s v="2025-01-17 13:51:40"/>
    <s v="2025-02-10 12:16:48"/>
    <s v="2025-02-25 08:28:55"/>
    <s v="2025-04-22 17:07:39"/>
    <s v="2024-11-25"/>
    <s v="2025-01-13"/>
    <s v="2025-01-25"/>
    <s v="2025-01-29"/>
    <s v="2025-02-10"/>
    <x v="1"/>
    <s v="Medellin"/>
    <s v="FLANCHE01"/>
    <x v="51"/>
    <m/>
    <x v="3"/>
    <n v="2"/>
    <x v="120"/>
    <x v="0"/>
    <x v="0"/>
    <n v="1006464"/>
    <x v="0"/>
    <x v="0"/>
    <x v="0"/>
    <x v="12"/>
  </r>
  <r>
    <x v="1146"/>
    <x v="770"/>
    <s v="CUBRIMIENTO"/>
    <x v="0"/>
    <m/>
    <s v="2024-10-25"/>
    <s v="2024-11-20"/>
    <s v="2024-11-25 12:05:00"/>
    <s v="2025-01-17 13:51:40"/>
    <s v="2025-02-10 12:16:48"/>
    <s v="2025-02-25 08:28:55"/>
    <s v="2025-04-22 17:07:39"/>
    <s v="2024-11-25"/>
    <s v="2025-01-13"/>
    <s v="2025-01-25"/>
    <s v="2025-01-29"/>
    <s v="2025-02-10"/>
    <x v="1"/>
    <s v="Medellin"/>
    <s v="FLANCHE01"/>
    <x v="51"/>
    <m/>
    <x v="3"/>
    <n v="4"/>
    <x v="120"/>
    <x v="0"/>
    <x v="0"/>
    <n v="2012928"/>
    <x v="0"/>
    <x v="0"/>
    <x v="0"/>
    <x v="12"/>
  </r>
  <r>
    <x v="1146"/>
    <x v="770"/>
    <s v="CUBRIMIENTO"/>
    <x v="0"/>
    <m/>
    <s v="2024-10-25"/>
    <s v="2024-11-20"/>
    <s v="2024-11-25 12:05:00"/>
    <s v="2025-01-17 13:51:40"/>
    <s v="2025-02-10 12:16:48"/>
    <s v="2025-02-25 08:28:55"/>
    <s v="2025-04-22 17:07:39"/>
    <s v="2024-11-25"/>
    <s v="2025-01-13"/>
    <s v="2025-01-25"/>
    <s v="2025-01-29"/>
    <s v="2025-02-10"/>
    <x v="1"/>
    <s v="Medellin"/>
    <s v="FLANCHE01"/>
    <x v="51"/>
    <m/>
    <x v="3"/>
    <n v="2"/>
    <x v="120"/>
    <x v="0"/>
    <x v="0"/>
    <n v="1006464"/>
    <x v="0"/>
    <x v="0"/>
    <x v="0"/>
    <x v="12"/>
  </r>
  <r>
    <x v="1146"/>
    <x v="770"/>
    <s v="CUBRIMIENTO"/>
    <x v="0"/>
    <m/>
    <s v="2024-10-25"/>
    <s v="2024-11-20"/>
    <s v="2024-11-25 12:05:00"/>
    <s v="2025-01-17 13:51:40"/>
    <s v="2025-02-10 12:16:48"/>
    <s v="2025-02-25 08:28:55"/>
    <s v="2025-04-22 17:07:39"/>
    <s v="2024-11-25"/>
    <s v="2025-01-13"/>
    <s v="2025-01-25"/>
    <s v="2025-01-29"/>
    <s v="2025-02-10"/>
    <x v="1"/>
    <s v="Medellin"/>
    <s v="FLANCHE01"/>
    <x v="51"/>
    <m/>
    <x v="3"/>
    <n v="2"/>
    <x v="123"/>
    <x v="0"/>
    <x v="0"/>
    <n v="1509696"/>
    <x v="0"/>
    <x v="0"/>
    <x v="0"/>
    <x v="12"/>
  </r>
  <r>
    <x v="1146"/>
    <x v="770"/>
    <s v="CUBRIMIENTO"/>
    <x v="0"/>
    <m/>
    <s v="2024-10-25"/>
    <s v="2024-11-20"/>
    <s v="2024-11-25 12:05:00"/>
    <s v="2025-01-17 13:51:40"/>
    <s v="2025-02-10 12:16:48"/>
    <s v="2025-02-25 08:28:55"/>
    <s v="2025-04-22 17:07:39"/>
    <s v="2024-11-25"/>
    <s v="2025-01-13"/>
    <s v="2025-01-25"/>
    <s v="2025-01-29"/>
    <s v="2025-02-10"/>
    <x v="1"/>
    <s v="Medellin"/>
    <s v="PTEKROM12"/>
    <x v="41"/>
    <s v="LONA PERGOTEX BLACKOUT BLANCA 3 M"/>
    <x v="3"/>
    <n v="2"/>
    <x v="120"/>
    <x v="0"/>
    <x v="124"/>
    <n v="61638942"/>
    <x v="0"/>
    <x v="4"/>
    <x v="4"/>
    <x v="12"/>
  </r>
  <r>
    <x v="1146"/>
    <x v="770"/>
    <s v="CUBRIMIENTO"/>
    <x v="0"/>
    <m/>
    <s v="2024-10-25"/>
    <s v="2024-11-20"/>
    <s v="2024-11-25 12:05:00"/>
    <s v="2025-01-17 13:51:40"/>
    <s v="2025-02-10 12:16:48"/>
    <s v="2025-02-25 08:28:55"/>
    <s v="2025-04-22 17:07:39"/>
    <s v="2024-11-25"/>
    <s v="2025-01-13"/>
    <s v="2025-01-25"/>
    <s v="2025-01-29"/>
    <s v="2025-02-10"/>
    <x v="1"/>
    <s v="Medellin"/>
    <s v="PTEKROM12"/>
    <x v="41"/>
    <s v="LONA PERGOTEX BLACKOUT BLANCA 3 M"/>
    <x v="3"/>
    <n v="1"/>
    <x v="120"/>
    <x v="0"/>
    <x v="125"/>
    <n v="25958964"/>
    <x v="0"/>
    <x v="4"/>
    <x v="4"/>
    <x v="12"/>
  </r>
  <r>
    <x v="1146"/>
    <x v="770"/>
    <s v="CUBRIMIENTO"/>
    <x v="0"/>
    <m/>
    <s v="2024-10-25"/>
    <s v="2024-11-20"/>
    <s v="2024-11-25 12:05:00"/>
    <s v="2025-01-17 13:51:40"/>
    <s v="2025-02-10 12:16:48"/>
    <s v="2025-02-25 08:28:55"/>
    <s v="2025-04-22 17:07:39"/>
    <s v="2024-11-25"/>
    <s v="2025-01-13"/>
    <s v="2025-01-25"/>
    <s v="2025-01-29"/>
    <s v="2025-02-10"/>
    <x v="1"/>
    <s v="Medellin"/>
    <s v="PTEKROM21"/>
    <x v="77"/>
    <s v="LONA PERGOTEX BLACKOUT BLANCA 3 M"/>
    <x v="3"/>
    <n v="1"/>
    <x v="120"/>
    <x v="0"/>
    <x v="126"/>
    <n v="37705495"/>
    <x v="0"/>
    <x v="4"/>
    <x v="4"/>
    <x v="12"/>
  </r>
  <r>
    <x v="1146"/>
    <x v="770"/>
    <s v="CUBRIMIENTO"/>
    <x v="0"/>
    <m/>
    <s v="2024-10-25"/>
    <s v="2024-11-20"/>
    <s v="2024-11-25 12:05:00"/>
    <s v="2025-01-17 13:51:40"/>
    <s v="2025-02-10 12:16:48"/>
    <s v="2025-02-25 08:28:55"/>
    <s v="2025-04-22 17:07:39"/>
    <s v="2024-11-25"/>
    <s v="2025-01-13"/>
    <s v="2025-01-25"/>
    <s v="2025-01-29"/>
    <s v="2025-02-10"/>
    <x v="1"/>
    <s v="Medellin"/>
    <s v="PTEKROM21"/>
    <x v="77"/>
    <s v="LONA PERGOTEX BLACKOUT BLANCA 3 M"/>
    <x v="3"/>
    <n v="1"/>
    <x v="120"/>
    <x v="0"/>
    <x v="127"/>
    <n v="33181668"/>
    <x v="0"/>
    <x v="4"/>
    <x v="4"/>
    <x v="12"/>
  </r>
  <r>
    <x v="1146"/>
    <x v="770"/>
    <s v="CUBRIMIENTO"/>
    <x v="0"/>
    <m/>
    <s v="2024-10-25"/>
    <s v="2024-11-20"/>
    <s v="2024-11-25 12:05:00"/>
    <s v="2025-01-17 13:51:40"/>
    <s v="2025-02-10 12:16:48"/>
    <s v="2025-02-25 08:28:55"/>
    <s v="2025-04-22 17:07:39"/>
    <s v="2024-11-25"/>
    <s v="2025-01-13"/>
    <s v="2025-01-25"/>
    <s v="2025-01-29"/>
    <s v="2025-02-10"/>
    <x v="1"/>
    <s v="Medellin"/>
    <s v="SERV03"/>
    <x v="9"/>
    <m/>
    <x v="0"/>
    <n v="1"/>
    <x v="0"/>
    <x v="0"/>
    <x v="0"/>
    <n v="650000"/>
    <x v="0"/>
    <x v="1"/>
    <x v="1"/>
    <x v="12"/>
  </r>
  <r>
    <x v="1146"/>
    <x v="770"/>
    <s v="CUBRIMIENTO"/>
    <x v="0"/>
    <m/>
    <s v="2024-10-25"/>
    <s v="2024-11-20"/>
    <s v="2024-11-25 12:05:00"/>
    <s v="2025-01-17 13:51:40"/>
    <s v="2025-02-10 12:16:48"/>
    <s v="2025-02-25 08:28:55"/>
    <s v="2025-04-22 17:07:39"/>
    <s v="2024-11-25"/>
    <s v="2025-01-13"/>
    <s v="2025-01-25"/>
    <s v="2025-01-29"/>
    <s v="2025-02-10"/>
    <x v="1"/>
    <s v="Medellin"/>
    <s v="TRANSP06"/>
    <x v="59"/>
    <m/>
    <x v="0"/>
    <n v="1"/>
    <x v="0"/>
    <x v="0"/>
    <x v="0"/>
    <n v="480000"/>
    <x v="0"/>
    <x v="1"/>
    <x v="1"/>
    <x v="12"/>
  </r>
  <r>
    <x v="1147"/>
    <x v="429"/>
    <s v="CUBRIMIENTO"/>
    <x v="0"/>
    <m/>
    <s v="2024-11-01"/>
    <s v="2024-11-01"/>
    <s v="2024-11-05 07:05:45"/>
    <s v="0000-00-00 00:00:00"/>
    <s v="2024-11-05 07:06:06"/>
    <s v="2024-11-06 13:44:50"/>
    <s v="0000-00-00 00:00:00"/>
    <s v="2024-11-04"/>
    <s v="2024-11-04"/>
    <s v="2024-11-06"/>
    <s v="2024-11-07"/>
    <s v="2024-11-07"/>
    <x v="0"/>
    <s v="Toscany"/>
    <s v="107"/>
    <x v="249"/>
    <m/>
    <x v="0"/>
    <n v="13"/>
    <x v="0"/>
    <x v="0"/>
    <x v="0"/>
    <n v="683800"/>
    <x v="0"/>
    <x v="0"/>
    <x v="0"/>
    <x v="3"/>
  </r>
  <r>
    <x v="1148"/>
    <x v="705"/>
    <s v="CUBRIMIENTO"/>
    <x v="0"/>
    <m/>
    <s v="2024-11-01"/>
    <s v="2024-11-01"/>
    <s v="2024-11-01 12:10:41"/>
    <s v="0000-00-00 00:00:00"/>
    <s v="2024-11-01 12:10:46"/>
    <s v="2024-11-05 17:40:41"/>
    <s v="0000-00-00 00:00:00"/>
    <s v="2024-11-04"/>
    <s v="2024-11-04"/>
    <s v="2024-11-07"/>
    <s v="2024-11-08"/>
    <s v="2024-11-08"/>
    <x v="0"/>
    <s v="Toscany"/>
    <s v="11437"/>
    <x v="840"/>
    <m/>
    <x v="0"/>
    <n v="3"/>
    <x v="0"/>
    <x v="0"/>
    <x v="0"/>
    <n v="157842"/>
    <x v="0"/>
    <x v="0"/>
    <x v="0"/>
    <x v="3"/>
  </r>
  <r>
    <x v="1148"/>
    <x v="705"/>
    <s v="CUBRIMIENTO"/>
    <x v="0"/>
    <m/>
    <s v="2024-11-01"/>
    <s v="2024-11-01"/>
    <s v="2024-11-01 12:10:41"/>
    <s v="0000-00-00 00:00:00"/>
    <s v="2024-11-01 12:10:46"/>
    <s v="2024-11-05 17:40:41"/>
    <s v="0000-00-00 00:00:00"/>
    <s v="2024-11-04"/>
    <s v="2024-11-04"/>
    <s v="2024-11-07"/>
    <s v="2024-11-08"/>
    <s v="2024-11-08"/>
    <x v="0"/>
    <s v="Toscany"/>
    <s v="923"/>
    <x v="377"/>
    <m/>
    <x v="0"/>
    <n v="3"/>
    <x v="0"/>
    <x v="0"/>
    <x v="0"/>
    <n v="105000"/>
    <x v="0"/>
    <x v="0"/>
    <x v="0"/>
    <x v="3"/>
  </r>
  <r>
    <x v="1149"/>
    <x v="771"/>
    <s v="CUBRIMIENTO"/>
    <x v="0"/>
    <m/>
    <s v="2024-11-01"/>
    <s v="2024-11-01"/>
    <s v="2024-11-05 10:39:03"/>
    <s v="0000-00-00 00:00:00"/>
    <s v="2024-11-05 10:39:13"/>
    <s v="2024-11-06 13:45:25"/>
    <s v="0000-00-00 00:00:00"/>
    <s v="2024-11-04"/>
    <s v="2024-11-04"/>
    <s v="2024-11-06"/>
    <s v="2024-11-07"/>
    <s v="2024-11-07"/>
    <x v="0"/>
    <s v="Toscany"/>
    <s v="104"/>
    <x v="427"/>
    <m/>
    <x v="0"/>
    <n v="9"/>
    <x v="0"/>
    <x v="0"/>
    <x v="0"/>
    <n v="473400"/>
    <x v="0"/>
    <x v="0"/>
    <x v="0"/>
    <x v="3"/>
  </r>
  <r>
    <x v="1150"/>
    <x v="772"/>
    <s v="CUBRIMIENTO"/>
    <x v="0"/>
    <m/>
    <s v="2024-11-01"/>
    <s v="2024-11-06"/>
    <s v="2024-11-06 16:47:05"/>
    <s v="0000-00-00 00:00:00"/>
    <s v="2024-11-06 16:47:11"/>
    <s v="2024-11-16 12:17:29"/>
    <s v="0000-00-00 00:00:00"/>
    <s v="2024-11-07"/>
    <s v="2024-11-07"/>
    <s v="2024-11-11"/>
    <s v="2024-11-12"/>
    <s v="2024-11-12"/>
    <x v="3"/>
    <s v="Toscany"/>
    <s v="109301"/>
    <x v="566"/>
    <m/>
    <x v="0"/>
    <n v="1"/>
    <x v="0"/>
    <x v="0"/>
    <x v="0"/>
    <n v="165064"/>
    <x v="0"/>
    <x v="0"/>
    <x v="0"/>
    <x v="3"/>
  </r>
  <r>
    <x v="1150"/>
    <x v="772"/>
    <s v="CUBRIMIENTO"/>
    <x v="0"/>
    <m/>
    <s v="2024-11-01"/>
    <s v="2024-11-06"/>
    <s v="2024-11-06 16:47:05"/>
    <s v="0000-00-00 00:00:00"/>
    <s v="2024-11-06 16:47:11"/>
    <s v="2024-11-16 12:17:29"/>
    <s v="0000-00-00 00:00:00"/>
    <s v="2024-11-07"/>
    <s v="2024-11-07"/>
    <s v="2024-11-11"/>
    <s v="2024-11-12"/>
    <s v="2024-11-12"/>
    <x v="3"/>
    <s v="Toscany"/>
    <s v="9876"/>
    <x v="841"/>
    <m/>
    <x v="0"/>
    <n v="1"/>
    <x v="0"/>
    <x v="0"/>
    <x v="0"/>
    <n v="140725"/>
    <x v="0"/>
    <x v="0"/>
    <x v="0"/>
    <x v="3"/>
  </r>
  <r>
    <x v="1151"/>
    <x v="61"/>
    <s v="MUEBLES CC CUBRIMIENTOS"/>
    <x v="0"/>
    <m/>
    <s v="2024-11-01"/>
    <s v="2024-11-05"/>
    <s v="2024-11-05 16:51:28"/>
    <s v="0000-00-00 00:00:00"/>
    <s v="2024-11-06 10:37:13"/>
    <s v="2024-11-06 10:37:19"/>
    <s v="0000-00-00 00:00:00"/>
    <s v="2024-11-07"/>
    <s v="2024-11-07"/>
    <s v="2024-11-21"/>
    <s v="2024-11-26"/>
    <s v="2024-11-26"/>
    <x v="3"/>
    <s v="Virtual"/>
    <s v="REP031"/>
    <x v="36"/>
    <m/>
    <x v="0"/>
    <n v="1"/>
    <x v="0"/>
    <x v="0"/>
    <x v="0"/>
    <n v="0"/>
    <x v="0"/>
    <x v="0"/>
    <x v="0"/>
    <x v="3"/>
  </r>
  <r>
    <x v="1152"/>
    <x v="624"/>
    <s v="MUEBLES CC CUBRIMIENTOS"/>
    <x v="0"/>
    <m/>
    <s v="2024-11-02"/>
    <s v="2024-11-14"/>
    <s v="2024-11-15 12:04:04"/>
    <s v="0000-00-00 00:00:00"/>
    <s v="0000-00-00 00:00:00"/>
    <s v="2024-12-23 17:29:39"/>
    <s v="2025-01-02 14:16:29"/>
    <s v="2024-11-15"/>
    <s v="2024-11-15"/>
    <s v="2024-12-12"/>
    <s v="2024-12-18"/>
    <s v="2025-01-08"/>
    <x v="1"/>
    <s v="Medellin"/>
    <s v="12312"/>
    <x v="585"/>
    <m/>
    <x v="3"/>
    <n v="1"/>
    <x v="0"/>
    <x v="0"/>
    <x v="0"/>
    <n v="784695"/>
    <x v="0"/>
    <x v="0"/>
    <x v="0"/>
    <x v="10"/>
  </r>
  <r>
    <x v="1152"/>
    <x v="624"/>
    <s v="MUEBLES CC CUBRIMIENTOS"/>
    <x v="0"/>
    <m/>
    <s v="2024-11-02"/>
    <s v="2024-11-14"/>
    <s v="2024-11-15 12:04:04"/>
    <s v="0000-00-00 00:00:00"/>
    <s v="0000-00-00 00:00:00"/>
    <s v="2024-12-23 17:29:39"/>
    <s v="2025-01-02 14:16:29"/>
    <s v="2024-11-15"/>
    <s v="2024-11-15"/>
    <s v="2024-12-12"/>
    <s v="2024-12-18"/>
    <s v="2025-01-08"/>
    <x v="1"/>
    <s v="Medellin"/>
    <s v="9708"/>
    <x v="778"/>
    <s v="LONA DICKSON CARBONE REF:U-171"/>
    <x v="0"/>
    <n v="1"/>
    <x v="0"/>
    <x v="0"/>
    <x v="0"/>
    <n v="1539000"/>
    <x v="0"/>
    <x v="0"/>
    <x v="0"/>
    <x v="10"/>
  </r>
  <r>
    <x v="1152"/>
    <x v="624"/>
    <s v="MUEBLES CC CUBRIMIENTOS"/>
    <x v="0"/>
    <m/>
    <s v="2024-11-02"/>
    <s v="2024-11-14"/>
    <s v="2024-11-15 12:04:04"/>
    <s v="0000-00-00 00:00:00"/>
    <s v="0000-00-00 00:00:00"/>
    <s v="2024-12-23 17:29:39"/>
    <s v="2025-01-02 14:16:29"/>
    <s v="2024-11-15"/>
    <s v="2024-11-15"/>
    <s v="2024-12-12"/>
    <s v="2024-12-18"/>
    <s v="2025-01-08"/>
    <x v="1"/>
    <s v="Medellin"/>
    <s v="TRANSP12"/>
    <x v="118"/>
    <m/>
    <x v="0"/>
    <n v="1"/>
    <x v="0"/>
    <x v="0"/>
    <x v="0"/>
    <n v="80000"/>
    <x v="0"/>
    <x v="1"/>
    <x v="1"/>
    <x v="10"/>
  </r>
  <r>
    <x v="1153"/>
    <x v="773"/>
    <s v="CUBRIMIENTO"/>
    <x v="0"/>
    <m/>
    <s v="2024-11-02"/>
    <s v="2024-11-03"/>
    <s v="2024-11-06 16:05:18"/>
    <s v="0000-00-00 00:00:00"/>
    <s v="2024-11-08 07:19:01"/>
    <s v="2024-11-08 07:19:28"/>
    <s v="2024-11-16 21:12:16"/>
    <s v="2024-11-05"/>
    <s v="2024-11-05"/>
    <s v="2024-11-06"/>
    <s v="2024-11-13"/>
    <s v="2024-11-15"/>
    <x v="1"/>
    <s v="Medellin"/>
    <s v="310"/>
    <x v="741"/>
    <m/>
    <x v="0"/>
    <n v="42"/>
    <x v="0"/>
    <x v="0"/>
    <x v="0"/>
    <n v="288960"/>
    <x v="0"/>
    <x v="0"/>
    <x v="0"/>
    <x v="3"/>
  </r>
  <r>
    <x v="1153"/>
    <x v="773"/>
    <s v="CUBRIMIENTO"/>
    <x v="0"/>
    <m/>
    <s v="2024-11-02"/>
    <s v="2024-11-03"/>
    <s v="2024-11-06 16:05:18"/>
    <s v="0000-00-00 00:00:00"/>
    <s v="2024-11-08 07:19:01"/>
    <s v="2024-11-08 07:19:28"/>
    <s v="2024-11-16 21:12:16"/>
    <s v="2024-11-05"/>
    <s v="2024-11-05"/>
    <s v="2024-11-06"/>
    <s v="2024-11-13"/>
    <s v="2024-11-15"/>
    <x v="1"/>
    <s v="Medellin"/>
    <s v="SERV03"/>
    <x v="9"/>
    <m/>
    <x v="0"/>
    <n v="1"/>
    <x v="0"/>
    <x v="0"/>
    <x v="0"/>
    <n v="150000"/>
    <x v="0"/>
    <x v="1"/>
    <x v="1"/>
    <x v="3"/>
  </r>
  <r>
    <x v="1154"/>
    <x v="774"/>
    <s v="MUEBLES CC CUBRIMIENTOS"/>
    <x v="0"/>
    <m/>
    <s v="2024-11-05"/>
    <s v="2024-11-12"/>
    <s v="2024-11-12 09:59:53"/>
    <s v="0000-00-00 00:00:00"/>
    <s v="2024-11-18 15:39:04"/>
    <s v="2024-11-18 15:39:13"/>
    <s v="2024-12-24 09:06:08"/>
    <s v="2024-11-14"/>
    <s v="2024-11-14"/>
    <s v="2024-12-06"/>
    <s v="2024-12-10"/>
    <s v="2024-12-12"/>
    <x v="1"/>
    <s v="Virtual"/>
    <s v="13672"/>
    <x v="46"/>
    <s v="FURNISCREEN BLANCA 2M EB4027W G8 625GR"/>
    <x v="0"/>
    <n v="20"/>
    <x v="0"/>
    <x v="0"/>
    <x v="0"/>
    <n v="29059360"/>
    <x v="0"/>
    <x v="2"/>
    <x v="0"/>
    <x v="10"/>
  </r>
  <r>
    <x v="1154"/>
    <x v="774"/>
    <s v="MUEBLES CC CUBRIMIENTOS"/>
    <x v="0"/>
    <m/>
    <s v="2024-11-05"/>
    <s v="2024-11-12"/>
    <s v="2024-11-12 09:59:53"/>
    <s v="0000-00-00 00:00:00"/>
    <s v="2024-11-18 15:39:04"/>
    <s v="2024-11-18 15:39:13"/>
    <s v="2024-12-24 09:06:08"/>
    <s v="2024-11-14"/>
    <s v="2024-11-14"/>
    <s v="2024-12-06"/>
    <s v="2024-12-10"/>
    <s v="2024-12-12"/>
    <x v="1"/>
    <s v="Virtual"/>
    <s v="TRANSP07"/>
    <x v="47"/>
    <m/>
    <x v="0"/>
    <n v="1"/>
    <x v="0"/>
    <x v="0"/>
    <x v="0"/>
    <n v="1332500"/>
    <x v="0"/>
    <x v="0"/>
    <x v="0"/>
    <x v="10"/>
  </r>
  <r>
    <x v="1155"/>
    <x v="671"/>
    <s v="CUBRIMIENTO"/>
    <x v="0"/>
    <m/>
    <s v="2024-09-30"/>
    <s v="2024-11-05"/>
    <s v="2024-11-05 15:44:07"/>
    <s v="0000-00-00 00:00:00"/>
    <s v="2024-11-12 00:05:38"/>
    <s v="2024-12-02 17:49:32"/>
    <s v="0000-00-00 00:00:00"/>
    <s v="2024-11-07"/>
    <s v="2024-11-07"/>
    <s v="2024-11-21"/>
    <s v="2024-11-26"/>
    <s v="2024-11-26"/>
    <x v="3"/>
    <s v="Cali"/>
    <s v="1010114"/>
    <x v="141"/>
    <m/>
    <x v="0"/>
    <n v="2"/>
    <x v="0"/>
    <x v="0"/>
    <x v="0"/>
    <n v="200000"/>
    <x v="0"/>
    <x v="0"/>
    <x v="0"/>
    <x v="3"/>
  </r>
  <r>
    <x v="1155"/>
    <x v="671"/>
    <s v="CUBRIMIENTO"/>
    <x v="0"/>
    <m/>
    <s v="2024-09-30"/>
    <s v="2024-11-05"/>
    <s v="2024-11-05 15:44:07"/>
    <s v="0000-00-00 00:00:00"/>
    <s v="2024-11-12 00:05:38"/>
    <s v="2024-12-02 17:49:32"/>
    <s v="0000-00-00 00:00:00"/>
    <s v="2024-11-07"/>
    <s v="2024-11-07"/>
    <s v="2024-11-21"/>
    <s v="2024-11-26"/>
    <s v="2024-11-26"/>
    <x v="3"/>
    <s v="Cali"/>
    <s v="3151"/>
    <x v="57"/>
    <m/>
    <x v="0"/>
    <n v="20"/>
    <x v="0"/>
    <x v="0"/>
    <x v="0"/>
    <n v="1300000"/>
    <x v="0"/>
    <x v="0"/>
    <x v="0"/>
    <x v="3"/>
  </r>
  <r>
    <x v="1155"/>
    <x v="671"/>
    <s v="CUBRIMIENTO"/>
    <x v="0"/>
    <m/>
    <s v="2024-09-30"/>
    <s v="2024-11-05"/>
    <s v="2024-11-05 15:44:07"/>
    <s v="0000-00-00 00:00:00"/>
    <s v="2024-11-12 00:05:38"/>
    <s v="2024-12-02 17:49:32"/>
    <s v="0000-00-00 00:00:00"/>
    <s v="2024-11-07"/>
    <s v="2024-11-07"/>
    <s v="2024-11-21"/>
    <s v="2024-11-26"/>
    <s v="2024-11-26"/>
    <x v="3"/>
    <s v="Cali"/>
    <s v="REP036"/>
    <x v="72"/>
    <m/>
    <x v="0"/>
    <n v="1"/>
    <x v="0"/>
    <x v="0"/>
    <x v="0"/>
    <n v="200000"/>
    <x v="0"/>
    <x v="0"/>
    <x v="0"/>
    <x v="3"/>
  </r>
  <r>
    <x v="1155"/>
    <x v="671"/>
    <s v="CUBRIMIENTO"/>
    <x v="0"/>
    <m/>
    <s v="2024-09-30"/>
    <s v="2024-11-05"/>
    <s v="2024-11-05 15:44:07"/>
    <s v="0000-00-00 00:00:00"/>
    <s v="2024-11-12 00:05:38"/>
    <s v="2024-12-02 17:49:32"/>
    <s v="0000-00-00 00:00:00"/>
    <s v="2024-11-07"/>
    <s v="2024-11-07"/>
    <s v="2024-11-21"/>
    <s v="2024-11-26"/>
    <s v="2024-11-26"/>
    <x v="3"/>
    <s v="Cali"/>
    <s v="TRANSP06"/>
    <x v="59"/>
    <m/>
    <x v="0"/>
    <n v="1"/>
    <x v="0"/>
    <x v="0"/>
    <x v="0"/>
    <n v="50000"/>
    <x v="0"/>
    <x v="1"/>
    <x v="1"/>
    <x v="3"/>
  </r>
  <r>
    <x v="1155"/>
    <x v="671"/>
    <s v="CUBRIMIENTO"/>
    <x v="0"/>
    <m/>
    <s v="2024-09-30"/>
    <s v="2024-11-05"/>
    <s v="2024-11-05 15:44:07"/>
    <s v="0000-00-00 00:00:00"/>
    <s v="2024-11-12 00:05:38"/>
    <s v="2024-12-02 17:49:32"/>
    <s v="0000-00-00 00:00:00"/>
    <s v="2024-11-07"/>
    <s v="2024-11-07"/>
    <s v="2024-11-21"/>
    <s v="2024-11-26"/>
    <s v="2024-11-26"/>
    <x v="3"/>
    <s v="Cali"/>
    <s v="TUBSM03"/>
    <x v="407"/>
    <m/>
    <x v="0"/>
    <n v="1"/>
    <x v="0"/>
    <x v="0"/>
    <x v="0"/>
    <n v="365000"/>
    <x v="0"/>
    <x v="0"/>
    <x v="0"/>
    <x v="3"/>
  </r>
  <r>
    <x v="1156"/>
    <x v="245"/>
    <s v="CUBRIMIENTO"/>
    <x v="0"/>
    <m/>
    <s v="2024-11-05"/>
    <s v="2024-11-06"/>
    <s v="2024-11-07 11:43:59"/>
    <s v="2024-11-13 17:59:59"/>
    <s v="2024-11-22 09:28:20"/>
    <s v="2024-11-23 09:39:15"/>
    <s v="0000-00-00 00:00:00"/>
    <s v="2024-11-07"/>
    <s v="2024-11-14"/>
    <s v="2024-11-20"/>
    <s v="2024-11-25"/>
    <s v="2024-11-25"/>
    <x v="3"/>
    <s v="Toscany"/>
    <s v="KMPLITE"/>
    <x v="251"/>
    <m/>
    <x v="0"/>
    <n v="1"/>
    <x v="79"/>
    <x v="0"/>
    <x v="0"/>
    <n v="1485900"/>
    <x v="0"/>
    <x v="0"/>
    <x v="0"/>
    <x v="3"/>
  </r>
  <r>
    <x v="1156"/>
    <x v="245"/>
    <s v="CUBRIMIENTO"/>
    <x v="0"/>
    <m/>
    <s v="2024-11-05"/>
    <s v="2024-11-06"/>
    <s v="2024-11-07 11:43:59"/>
    <s v="2024-11-13 17:59:59"/>
    <s v="2024-11-22 09:28:20"/>
    <s v="2024-11-23 09:39:15"/>
    <s v="0000-00-00 00:00:00"/>
    <s v="2024-11-07"/>
    <s v="2024-11-14"/>
    <s v="2024-11-20"/>
    <s v="2024-11-25"/>
    <s v="2024-11-25"/>
    <x v="3"/>
    <s v="Toscany"/>
    <s v="PLITE10"/>
    <x v="263"/>
    <s v="LONA PERGOTEX TRASLUCIDA BLANCA 3M"/>
    <x v="4"/>
    <n v="1"/>
    <x v="79"/>
    <x v="0"/>
    <x v="13"/>
    <n v="2709000"/>
    <x v="0"/>
    <x v="4"/>
    <x v="6"/>
    <x v="3"/>
  </r>
  <r>
    <x v="1156"/>
    <x v="245"/>
    <s v="CUBRIMIENTO"/>
    <x v="0"/>
    <m/>
    <s v="2024-11-05"/>
    <s v="2024-11-06"/>
    <s v="2024-11-07 11:43:59"/>
    <s v="2024-11-13 17:59:59"/>
    <s v="2024-11-22 09:28:20"/>
    <s v="2024-11-23 09:39:15"/>
    <s v="0000-00-00 00:00:00"/>
    <s v="2024-11-07"/>
    <s v="2024-11-14"/>
    <s v="2024-11-20"/>
    <s v="2024-11-25"/>
    <s v="2024-11-25"/>
    <x v="3"/>
    <s v="Toscany"/>
    <s v="PLITE10"/>
    <x v="263"/>
    <s v="LONA PERGOTEX TRASLUCIDA BLANCA 3M"/>
    <x v="4"/>
    <n v="1"/>
    <x v="79"/>
    <x v="0"/>
    <x v="49"/>
    <n v="5049000"/>
    <x v="0"/>
    <x v="4"/>
    <x v="6"/>
    <x v="3"/>
  </r>
  <r>
    <x v="1157"/>
    <x v="775"/>
    <s v="CUBRIMIENTO"/>
    <x v="0"/>
    <m/>
    <s v="2024-11-05"/>
    <s v="2024-11-08"/>
    <s v="2024-11-15 14:12:32"/>
    <s v="2024-12-06 13:11:54"/>
    <s v="2024-12-19 18:30:47"/>
    <s v="2024-12-19 18:31:12"/>
    <s v="2025-02-17 15:42:52"/>
    <s v="2024-11-14"/>
    <s v="2024-12-05"/>
    <s v="2024-12-18"/>
    <s v="2024-12-29"/>
    <s v="2025-02-17"/>
    <x v="1"/>
    <s v="Bogota"/>
    <s v="12473"/>
    <x v="121"/>
    <m/>
    <x v="0"/>
    <n v="2"/>
    <x v="0"/>
    <x v="0"/>
    <x v="0"/>
    <n v="640000"/>
    <x v="0"/>
    <x v="0"/>
    <x v="0"/>
    <x v="10"/>
  </r>
  <r>
    <x v="1157"/>
    <x v="775"/>
    <s v="CUBRIMIENTO"/>
    <x v="0"/>
    <m/>
    <s v="2024-11-05"/>
    <s v="2024-11-08"/>
    <s v="2024-11-15 14:12:32"/>
    <s v="2024-12-06 13:11:54"/>
    <s v="2024-12-19 18:30:47"/>
    <s v="2024-12-19 18:31:12"/>
    <s v="2025-02-17 15:42:52"/>
    <s v="2024-11-14"/>
    <s v="2024-12-05"/>
    <s v="2024-12-18"/>
    <s v="2024-12-29"/>
    <s v="2025-02-17"/>
    <x v="1"/>
    <s v="Bogota"/>
    <s v="6543"/>
    <x v="123"/>
    <m/>
    <x v="0"/>
    <n v="1"/>
    <x v="0"/>
    <x v="0"/>
    <x v="0"/>
    <n v="62400"/>
    <x v="0"/>
    <x v="0"/>
    <x v="0"/>
    <x v="10"/>
  </r>
  <r>
    <x v="1157"/>
    <x v="775"/>
    <s v="CUBRIMIENTO"/>
    <x v="0"/>
    <m/>
    <s v="2024-11-05"/>
    <s v="2024-11-08"/>
    <s v="2024-11-15 14:12:32"/>
    <s v="2024-12-06 13:11:54"/>
    <s v="2024-12-19 18:30:47"/>
    <s v="2024-12-19 18:31:12"/>
    <s v="2025-02-17 15:42:52"/>
    <s v="2024-11-14"/>
    <s v="2024-12-05"/>
    <s v="2024-12-18"/>
    <s v="2024-12-29"/>
    <s v="2025-02-17"/>
    <x v="1"/>
    <s v="Bogota"/>
    <s v="PLT44"/>
    <x v="253"/>
    <m/>
    <x v="2"/>
    <n v="5"/>
    <x v="0"/>
    <x v="0"/>
    <x v="0"/>
    <n v="671030"/>
    <x v="0"/>
    <x v="0"/>
    <x v="0"/>
    <x v="10"/>
  </r>
  <r>
    <x v="1157"/>
    <x v="775"/>
    <s v="CUBRIMIENTO"/>
    <x v="0"/>
    <m/>
    <s v="2024-11-05"/>
    <s v="2024-11-08"/>
    <s v="2024-11-15 14:12:32"/>
    <s v="2024-12-06 13:11:54"/>
    <s v="2024-12-19 18:30:47"/>
    <s v="2024-12-19 18:31:12"/>
    <s v="2025-02-17 15:42:52"/>
    <s v="2024-11-14"/>
    <s v="2024-12-05"/>
    <s v="2024-12-18"/>
    <s v="2024-12-29"/>
    <s v="2025-02-17"/>
    <x v="1"/>
    <s v="Bogota"/>
    <s v="PTEK14"/>
    <x v="842"/>
    <s v="LONA PERGOTEX TRASLUCIDA BLANCA 3M"/>
    <x v="4"/>
    <n v="1"/>
    <x v="231"/>
    <x v="0"/>
    <x v="2"/>
    <n v="40034887"/>
    <x v="0"/>
    <x v="4"/>
    <x v="7"/>
    <x v="10"/>
  </r>
  <r>
    <x v="1157"/>
    <x v="775"/>
    <s v="CUBRIMIENTO"/>
    <x v="0"/>
    <m/>
    <s v="2024-11-05"/>
    <s v="2024-11-08"/>
    <s v="2024-11-15 14:12:32"/>
    <s v="2024-12-06 13:11:54"/>
    <s v="2024-12-19 18:30:47"/>
    <s v="2024-12-19 18:31:12"/>
    <s v="2025-02-17 15:42:52"/>
    <s v="2024-11-14"/>
    <s v="2024-12-05"/>
    <s v="2024-12-18"/>
    <s v="2024-12-29"/>
    <s v="2025-02-17"/>
    <x v="1"/>
    <s v="Bogota"/>
    <s v="SERV03"/>
    <x v="9"/>
    <m/>
    <x v="0"/>
    <n v="1"/>
    <x v="0"/>
    <x v="0"/>
    <x v="0"/>
    <n v="2700000"/>
    <x v="0"/>
    <x v="1"/>
    <x v="1"/>
    <x v="10"/>
  </r>
  <r>
    <x v="1157"/>
    <x v="775"/>
    <s v="CUBRIMIENTO"/>
    <x v="0"/>
    <m/>
    <s v="2024-11-05"/>
    <s v="2024-11-08"/>
    <s v="2024-11-15 14:12:32"/>
    <s v="2024-12-06 13:11:54"/>
    <s v="2024-12-19 18:30:47"/>
    <s v="2024-12-19 18:31:12"/>
    <s v="2025-02-17 15:42:52"/>
    <s v="2024-11-14"/>
    <s v="2024-12-05"/>
    <s v="2024-12-18"/>
    <s v="2024-12-29"/>
    <s v="2025-02-17"/>
    <x v="1"/>
    <s v="Bogota"/>
    <s v="SPOT26"/>
    <x v="70"/>
    <m/>
    <x v="0"/>
    <n v="1"/>
    <x v="0"/>
    <x v="0"/>
    <x v="0"/>
    <n v="4756560"/>
    <x v="0"/>
    <x v="0"/>
    <x v="0"/>
    <x v="10"/>
  </r>
  <r>
    <x v="1158"/>
    <x v="280"/>
    <s v="CUBRIMIENTO"/>
    <x v="0"/>
    <m/>
    <s v="2024-11-05"/>
    <s v="2024-11-21"/>
    <s v="2024-11-25 13:31:42"/>
    <s v="0000-00-00 00:00:00"/>
    <s v="2024-12-02 00:07:04"/>
    <s v="2024-12-02 16:28:05"/>
    <s v="2025-01-13 17:56:22"/>
    <s v="2024-11-25"/>
    <s v="2024-11-25"/>
    <s v="2024-11-27"/>
    <s v="2024-11-29"/>
    <s v="2024-12-03"/>
    <x v="3"/>
    <s v="Cali"/>
    <s v="11432"/>
    <x v="242"/>
    <m/>
    <x v="0"/>
    <n v="1"/>
    <x v="0"/>
    <x v="0"/>
    <x v="0"/>
    <n v="867231"/>
    <x v="0"/>
    <x v="0"/>
    <x v="0"/>
    <x v="3"/>
  </r>
  <r>
    <x v="1158"/>
    <x v="280"/>
    <s v="CUBRIMIENTO"/>
    <x v="0"/>
    <m/>
    <s v="2024-11-05"/>
    <s v="2024-11-21"/>
    <s v="2024-11-25 13:31:42"/>
    <s v="0000-00-00 00:00:00"/>
    <s v="2024-12-02 00:07:04"/>
    <s v="2024-12-02 16:28:05"/>
    <s v="2025-01-13 17:56:22"/>
    <s v="2024-11-25"/>
    <s v="2024-11-25"/>
    <s v="2024-11-27"/>
    <s v="2024-11-29"/>
    <s v="2024-12-03"/>
    <x v="3"/>
    <s v="Cali"/>
    <s v="SERV03"/>
    <x v="9"/>
    <m/>
    <x v="0"/>
    <n v="2"/>
    <x v="0"/>
    <x v="0"/>
    <x v="0"/>
    <n v="426000"/>
    <x v="0"/>
    <x v="1"/>
    <x v="1"/>
    <x v="3"/>
  </r>
  <r>
    <x v="1158"/>
    <x v="280"/>
    <s v="CUBRIMIENTO"/>
    <x v="0"/>
    <m/>
    <s v="2024-11-05"/>
    <s v="2024-11-21"/>
    <s v="2024-11-25 13:31:42"/>
    <s v="0000-00-00 00:00:00"/>
    <s v="2024-12-02 00:07:04"/>
    <s v="2024-12-02 16:28:05"/>
    <s v="2025-01-13 17:56:22"/>
    <s v="2024-11-25"/>
    <s v="2024-11-25"/>
    <s v="2024-11-27"/>
    <s v="2024-11-29"/>
    <s v="2024-12-03"/>
    <x v="3"/>
    <s v="Cali"/>
    <s v="TRANSP01"/>
    <x v="102"/>
    <m/>
    <x v="0"/>
    <n v="1"/>
    <x v="0"/>
    <x v="0"/>
    <x v="0"/>
    <n v="430000"/>
    <x v="0"/>
    <x v="0"/>
    <x v="0"/>
    <x v="3"/>
  </r>
  <r>
    <x v="1159"/>
    <x v="700"/>
    <s v="CUBRIMIENTO"/>
    <x v="0"/>
    <m/>
    <s v="2024-11-05"/>
    <s v="2024-11-15"/>
    <s v="2024-11-18 14:25:16"/>
    <s v="0000-00-00 00:00:00"/>
    <s v="2024-11-19 14:29:26"/>
    <s v="2024-11-27 07:28:49"/>
    <s v="0000-00-00 00:00:00"/>
    <s v="2024-11-19"/>
    <s v="2024-11-19"/>
    <s v="2024-11-20"/>
    <s v="2024-11-22"/>
    <s v="2024-11-22"/>
    <x v="3"/>
    <s v="Bogota"/>
    <s v="SERVLAV02"/>
    <x v="603"/>
    <m/>
    <x v="0"/>
    <n v="1"/>
    <x v="0"/>
    <x v="0"/>
    <x v="0"/>
    <n v="300000"/>
    <x v="0"/>
    <x v="1"/>
    <x v="1"/>
    <x v="3"/>
  </r>
  <r>
    <x v="1160"/>
    <x v="78"/>
    <s v="CUBRIMIENTO"/>
    <x v="0"/>
    <m/>
    <s v="2024-11-05"/>
    <s v="2024-11-05"/>
    <s v="2024-11-05 16:40:45"/>
    <s v="0000-00-00 00:00:00"/>
    <s v="2024-11-05 16:40:53"/>
    <s v="2024-11-13 17:54:31"/>
    <s v="0000-00-00 00:00:00"/>
    <s v="2024-11-06"/>
    <s v="2024-11-06"/>
    <s v="2024-11-08"/>
    <s v="2024-11-11"/>
    <s v="2024-11-11"/>
    <x v="0"/>
    <s v="Toscany"/>
    <s v="11454"/>
    <x v="274"/>
    <m/>
    <x v="0"/>
    <n v="1"/>
    <x v="0"/>
    <x v="0"/>
    <x v="0"/>
    <n v="19500"/>
    <x v="0"/>
    <x v="0"/>
    <x v="0"/>
    <x v="3"/>
  </r>
  <r>
    <x v="1160"/>
    <x v="78"/>
    <s v="CUBRIMIENTO"/>
    <x v="0"/>
    <m/>
    <s v="2024-11-05"/>
    <s v="2024-11-05"/>
    <s v="2024-11-05 16:40:45"/>
    <s v="0000-00-00 00:00:00"/>
    <s v="2024-11-05 16:40:53"/>
    <s v="2024-11-13 17:54:31"/>
    <s v="0000-00-00 00:00:00"/>
    <s v="2024-11-06"/>
    <s v="2024-11-06"/>
    <s v="2024-11-08"/>
    <s v="2024-11-11"/>
    <s v="2024-11-11"/>
    <x v="0"/>
    <s v="Toscany"/>
    <s v="55"/>
    <x v="256"/>
    <m/>
    <x v="0"/>
    <n v="26.7"/>
    <x v="0"/>
    <x v="0"/>
    <x v="0"/>
    <n v="1404420"/>
    <x v="0"/>
    <x v="0"/>
    <x v="0"/>
    <x v="3"/>
  </r>
  <r>
    <x v="1160"/>
    <x v="78"/>
    <s v="CUBRIMIENTO"/>
    <x v="0"/>
    <m/>
    <s v="2024-11-05"/>
    <s v="2024-11-05"/>
    <s v="2024-11-05 16:40:45"/>
    <s v="0000-00-00 00:00:00"/>
    <s v="2024-11-05 16:40:53"/>
    <s v="2024-11-13 17:54:31"/>
    <s v="0000-00-00 00:00:00"/>
    <s v="2024-11-06"/>
    <s v="2024-11-06"/>
    <s v="2024-11-08"/>
    <s v="2024-11-11"/>
    <s v="2024-11-11"/>
    <x v="0"/>
    <s v="Toscany"/>
    <s v="TUBSM01"/>
    <x v="397"/>
    <m/>
    <x v="0"/>
    <n v="1"/>
    <x v="0"/>
    <x v="0"/>
    <x v="0"/>
    <n v="262000"/>
    <x v="0"/>
    <x v="0"/>
    <x v="0"/>
    <x v="3"/>
  </r>
  <r>
    <x v="1161"/>
    <x v="776"/>
    <s v="CUBRIMIENTO"/>
    <x v="0"/>
    <m/>
    <s v="0000-00-00"/>
    <s v="2024-11-06"/>
    <s v="2024-11-08 16:15:17"/>
    <s v="2024-11-21 18:17:04"/>
    <s v="2024-11-27 15:28:39"/>
    <s v="2024-11-29 12:15:03"/>
    <s v="2024-12-19 07:49:36"/>
    <s v="2024-11-09"/>
    <s v="2024-11-22"/>
    <s v="2024-11-29"/>
    <s v="2024-12-04"/>
    <s v="2024-12-17"/>
    <x v="3"/>
    <s v="Bogota"/>
    <s v="12681"/>
    <x v="337"/>
    <m/>
    <x v="0"/>
    <n v="1"/>
    <x v="0"/>
    <x v="0"/>
    <x v="0"/>
    <n v="154301"/>
    <x v="0"/>
    <x v="0"/>
    <x v="0"/>
    <x v="3"/>
  </r>
  <r>
    <x v="1161"/>
    <x v="776"/>
    <s v="CUBRIMIENTO"/>
    <x v="0"/>
    <m/>
    <s v="0000-00-00"/>
    <s v="2024-11-06"/>
    <s v="2024-11-08 16:15:17"/>
    <s v="2024-11-21 18:17:04"/>
    <s v="2024-11-27 15:28:39"/>
    <s v="2024-11-29 12:15:03"/>
    <s v="2024-12-19 07:49:36"/>
    <s v="2024-11-09"/>
    <s v="2024-11-22"/>
    <s v="2024-11-29"/>
    <s v="2024-12-04"/>
    <s v="2024-12-17"/>
    <x v="3"/>
    <s v="Bogota"/>
    <s v="6543"/>
    <x v="123"/>
    <m/>
    <x v="0"/>
    <n v="1"/>
    <x v="0"/>
    <x v="0"/>
    <x v="0"/>
    <n v="62400"/>
    <x v="0"/>
    <x v="0"/>
    <x v="0"/>
    <x v="3"/>
  </r>
  <r>
    <x v="1161"/>
    <x v="776"/>
    <s v="CUBRIMIENTO"/>
    <x v="0"/>
    <m/>
    <s v="0000-00-00"/>
    <s v="2024-11-06"/>
    <s v="2024-11-08 16:15:17"/>
    <s v="2024-11-21 18:17:04"/>
    <s v="2024-11-27 15:28:39"/>
    <s v="2024-11-29 12:15:03"/>
    <s v="2024-12-19 07:49:36"/>
    <s v="2024-11-09"/>
    <s v="2024-11-22"/>
    <s v="2024-11-29"/>
    <s v="2024-12-04"/>
    <s v="2024-12-17"/>
    <x v="3"/>
    <s v="Bogota"/>
    <s v="FLANCHE01"/>
    <x v="51"/>
    <m/>
    <x v="1"/>
    <n v="1"/>
    <x v="15"/>
    <x v="0"/>
    <x v="0"/>
    <n v="527983"/>
    <x v="0"/>
    <x v="0"/>
    <x v="0"/>
    <x v="3"/>
  </r>
  <r>
    <x v="1161"/>
    <x v="776"/>
    <s v="CUBRIMIENTO"/>
    <x v="0"/>
    <m/>
    <s v="0000-00-00"/>
    <s v="2024-11-06"/>
    <s v="2024-11-08 16:15:17"/>
    <s v="2024-11-21 18:17:04"/>
    <s v="2024-11-27 15:28:39"/>
    <s v="2024-11-29 12:15:03"/>
    <s v="2024-12-19 07:49:36"/>
    <s v="2024-11-09"/>
    <s v="2024-11-22"/>
    <s v="2024-11-29"/>
    <s v="2024-12-04"/>
    <s v="2024-12-17"/>
    <x v="3"/>
    <s v="Bogota"/>
    <s v="PTAC01"/>
    <x v="392"/>
    <m/>
    <x v="1"/>
    <n v="2"/>
    <x v="0"/>
    <x v="12"/>
    <x v="0"/>
    <n v="2097470"/>
    <x v="0"/>
    <x v="0"/>
    <x v="0"/>
    <x v="3"/>
  </r>
  <r>
    <x v="1161"/>
    <x v="776"/>
    <s v="CUBRIMIENTO"/>
    <x v="0"/>
    <m/>
    <s v="0000-00-00"/>
    <s v="2024-11-06"/>
    <s v="2024-11-08 16:15:17"/>
    <s v="2024-11-21 18:17:04"/>
    <s v="2024-11-27 15:28:39"/>
    <s v="2024-11-29 12:15:03"/>
    <s v="2024-12-19 07:49:36"/>
    <s v="2024-11-09"/>
    <s v="2024-11-22"/>
    <s v="2024-11-29"/>
    <s v="2024-12-04"/>
    <s v="2024-12-17"/>
    <x v="3"/>
    <s v="Bogota"/>
    <s v="SERV03"/>
    <x v="9"/>
    <m/>
    <x v="0"/>
    <n v="1"/>
    <x v="0"/>
    <x v="0"/>
    <x v="0"/>
    <n v="650000"/>
    <x v="0"/>
    <x v="1"/>
    <x v="1"/>
    <x v="3"/>
  </r>
  <r>
    <x v="1161"/>
    <x v="776"/>
    <s v="CUBRIMIENTO"/>
    <x v="0"/>
    <m/>
    <s v="0000-00-00"/>
    <s v="2024-11-06"/>
    <s v="2024-11-08 16:15:17"/>
    <s v="2024-11-21 18:17:04"/>
    <s v="2024-11-27 15:28:39"/>
    <s v="2024-11-29 12:15:03"/>
    <s v="2024-12-19 07:49:36"/>
    <s v="2024-11-09"/>
    <s v="2024-11-22"/>
    <s v="2024-11-29"/>
    <s v="2024-12-04"/>
    <s v="2024-12-17"/>
    <x v="3"/>
    <s v="Bogota"/>
    <s v="SOMB01"/>
    <x v="71"/>
    <s v="LONA DICKSON CRUDO REF:6020"/>
    <x v="8"/>
    <n v="1"/>
    <x v="15"/>
    <x v="0"/>
    <x v="12"/>
    <n v="6566906"/>
    <x v="0"/>
    <x v="6"/>
    <x v="5"/>
    <x v="3"/>
  </r>
  <r>
    <x v="1161"/>
    <x v="776"/>
    <s v="CUBRIMIENTO"/>
    <x v="0"/>
    <m/>
    <s v="0000-00-00"/>
    <s v="2024-11-06"/>
    <s v="2024-11-08 16:15:17"/>
    <s v="2024-11-21 18:17:04"/>
    <s v="2024-11-27 15:28:39"/>
    <s v="2024-11-29 12:15:03"/>
    <s v="2024-12-19 07:49:36"/>
    <s v="2024-11-09"/>
    <s v="2024-11-22"/>
    <s v="2024-11-29"/>
    <s v="2024-12-04"/>
    <s v="2024-12-17"/>
    <x v="3"/>
    <s v="Bogota"/>
    <s v="VIGAAC01"/>
    <x v="843"/>
    <m/>
    <x v="1"/>
    <n v="2"/>
    <x v="8"/>
    <x v="0"/>
    <x v="0"/>
    <n v="1844772"/>
    <x v="0"/>
    <x v="0"/>
    <x v="0"/>
    <x v="3"/>
  </r>
  <r>
    <x v="1161"/>
    <x v="776"/>
    <s v="CUBRIMIENTO"/>
    <x v="0"/>
    <m/>
    <s v="0000-00-00"/>
    <s v="2024-11-06"/>
    <s v="2024-11-08 16:15:17"/>
    <s v="2024-11-21 18:17:04"/>
    <s v="2024-11-27 15:28:39"/>
    <s v="2024-11-29 12:15:03"/>
    <s v="2024-12-19 07:49:36"/>
    <s v="2024-11-09"/>
    <s v="2024-11-22"/>
    <s v="2024-11-29"/>
    <s v="2024-12-04"/>
    <s v="2024-12-17"/>
    <x v="3"/>
    <s v="Bogota"/>
    <s v="VIGAAC03"/>
    <x v="787"/>
    <m/>
    <x v="1"/>
    <n v="1"/>
    <x v="15"/>
    <x v="0"/>
    <x v="0"/>
    <n v="1779938"/>
    <x v="0"/>
    <x v="0"/>
    <x v="0"/>
    <x v="3"/>
  </r>
  <r>
    <x v="1162"/>
    <x v="777"/>
    <s v="MUEBLES CC CUBRIMIENTOS"/>
    <x v="0"/>
    <m/>
    <s v="2024-11-05"/>
    <s v="2024-11-06"/>
    <s v="2024-11-06 11:59:28"/>
    <s v="0000-00-00 00:00:00"/>
    <s v="2024-11-21 17:24:23"/>
    <s v="2024-11-22 15:08:43"/>
    <s v="2025-01-08 16:08:02"/>
    <s v="2024-11-08"/>
    <s v="2024-11-08"/>
    <s v="2024-11-22"/>
    <s v="2024-11-27"/>
    <s v="2024-11-29"/>
    <x v="1"/>
    <s v="Virtual"/>
    <s v="3699"/>
    <x v="844"/>
    <m/>
    <x v="0"/>
    <n v="7"/>
    <x v="0"/>
    <x v="0"/>
    <x v="0"/>
    <n v="198940"/>
    <x v="0"/>
    <x v="0"/>
    <x v="0"/>
    <x v="3"/>
  </r>
  <r>
    <x v="1162"/>
    <x v="777"/>
    <s v="MUEBLES CC CUBRIMIENTOS"/>
    <x v="0"/>
    <m/>
    <s v="2024-11-05"/>
    <s v="2024-11-06"/>
    <s v="2024-11-06 11:59:28"/>
    <s v="0000-00-00 00:00:00"/>
    <s v="2024-11-21 17:24:23"/>
    <s v="2024-11-22 15:08:43"/>
    <s v="2025-01-08 16:08:02"/>
    <s v="2024-11-08"/>
    <s v="2024-11-08"/>
    <s v="2024-11-22"/>
    <s v="2024-11-27"/>
    <s v="2024-11-29"/>
    <x v="1"/>
    <s v="Virtual"/>
    <s v="REP023"/>
    <x v="35"/>
    <m/>
    <x v="0"/>
    <n v="1"/>
    <x v="0"/>
    <x v="0"/>
    <x v="0"/>
    <n v="296940"/>
    <x v="0"/>
    <x v="0"/>
    <x v="0"/>
    <x v="3"/>
  </r>
  <r>
    <x v="1163"/>
    <x v="778"/>
    <s v="MUEBLES CC CUBRIMIENTOS"/>
    <x v="0"/>
    <m/>
    <s v="2024-11-05"/>
    <s v="2024-12-21"/>
    <s v="2024-12-21 09:20:40"/>
    <s v="0000-00-00 00:00:00"/>
    <s v="0000-00-00 00:00:00"/>
    <s v="2024-12-24 13:12:04"/>
    <s v="2025-01-28 10:25:57"/>
    <s v="2024-12-23"/>
    <s v="2024-12-23"/>
    <s v="2025-01-17"/>
    <s v="2025-01-21"/>
    <s v="2025-01-21"/>
    <x v="1"/>
    <s v="Cali"/>
    <s v="1547810"/>
    <x v="431"/>
    <s v="LONA DICKSON AZUL MARINO REF:6022"/>
    <x v="4"/>
    <n v="1"/>
    <x v="0"/>
    <x v="0"/>
    <x v="0"/>
    <n v="3033324"/>
    <x v="0"/>
    <x v="0"/>
    <x v="0"/>
    <x v="12"/>
  </r>
  <r>
    <x v="1163"/>
    <x v="778"/>
    <s v="MUEBLES CC CUBRIMIENTOS"/>
    <x v="0"/>
    <m/>
    <s v="2024-11-05"/>
    <s v="2024-12-21"/>
    <s v="2024-12-21 09:20:40"/>
    <s v="0000-00-00 00:00:00"/>
    <s v="0000-00-00 00:00:00"/>
    <s v="2024-12-24 13:12:04"/>
    <s v="2025-01-28 10:25:57"/>
    <s v="2024-12-23"/>
    <s v="2024-12-23"/>
    <s v="2025-01-17"/>
    <s v="2025-01-21"/>
    <s v="2025-01-21"/>
    <x v="1"/>
    <s v="Cali"/>
    <s v="TRANSP07"/>
    <x v="47"/>
    <m/>
    <x v="0"/>
    <n v="1"/>
    <x v="0"/>
    <x v="0"/>
    <x v="0"/>
    <n v="200000"/>
    <x v="0"/>
    <x v="0"/>
    <x v="0"/>
    <x v="12"/>
  </r>
  <r>
    <x v="1164"/>
    <x v="779"/>
    <s v="CUBRIMIENTO"/>
    <x v="0"/>
    <m/>
    <s v="2024-11-06"/>
    <s v="2024-11-08"/>
    <s v="2024-11-12 12:29:46"/>
    <s v="2024-11-25 16:52:13"/>
    <s v="2024-11-29 10:55:21"/>
    <s v="2024-12-03 15:20:13"/>
    <s v="2025-01-10 16:22:38"/>
    <s v="2024-11-13"/>
    <s v="2024-11-15"/>
    <s v="2024-11-19"/>
    <s v="2024-11-23"/>
    <s v="2024-11-27"/>
    <x v="3"/>
    <s v="Cali"/>
    <s v="27249"/>
    <x v="64"/>
    <m/>
    <x v="0"/>
    <n v="1"/>
    <x v="0"/>
    <x v="0"/>
    <x v="0"/>
    <n v="156274"/>
    <x v="0"/>
    <x v="0"/>
    <x v="0"/>
    <x v="3"/>
  </r>
  <r>
    <x v="1164"/>
    <x v="779"/>
    <s v="CUBRIMIENTO"/>
    <x v="0"/>
    <m/>
    <s v="2024-11-06"/>
    <s v="2024-11-08"/>
    <s v="2024-11-12 12:29:46"/>
    <s v="2024-11-25 16:52:13"/>
    <s v="2024-11-29 10:55:21"/>
    <s v="2024-12-03 15:20:13"/>
    <s v="2025-01-10 16:22:38"/>
    <s v="2024-11-13"/>
    <s v="2024-11-15"/>
    <s v="2024-11-19"/>
    <s v="2024-11-23"/>
    <s v="2024-11-27"/>
    <x v="3"/>
    <s v="Cali"/>
    <s v="4976"/>
    <x v="366"/>
    <m/>
    <x v="2"/>
    <n v="3"/>
    <x v="0"/>
    <x v="0"/>
    <x v="0"/>
    <n v="691050"/>
    <x v="0"/>
    <x v="0"/>
    <x v="0"/>
    <x v="3"/>
  </r>
  <r>
    <x v="1164"/>
    <x v="779"/>
    <s v="CUBRIMIENTO"/>
    <x v="0"/>
    <m/>
    <s v="2024-11-06"/>
    <s v="2024-11-08"/>
    <s v="2024-11-12 12:29:46"/>
    <s v="2024-11-25 16:52:13"/>
    <s v="2024-11-29 10:55:21"/>
    <s v="2024-12-03 15:20:13"/>
    <s v="2025-01-10 16:22:38"/>
    <s v="2024-11-13"/>
    <s v="2024-11-15"/>
    <s v="2024-11-19"/>
    <s v="2024-11-23"/>
    <s v="2024-11-27"/>
    <x v="3"/>
    <s v="Cali"/>
    <s v="SOMB01"/>
    <x v="71"/>
    <s v="LONA DICKSON BEIGE *1.20 REF:0681"/>
    <x v="2"/>
    <n v="1"/>
    <x v="195"/>
    <x v="0"/>
    <x v="17"/>
    <n v="5345974"/>
    <x v="0"/>
    <x v="6"/>
    <x v="5"/>
    <x v="3"/>
  </r>
  <r>
    <x v="1165"/>
    <x v="69"/>
    <s v="CUBRIMIENTO"/>
    <x v="0"/>
    <m/>
    <s v="2024-11-06"/>
    <s v="2024-11-22"/>
    <s v="2024-12-04 12:21:26"/>
    <s v="2025-03-25 10:30:02"/>
    <s v="2025-04-16 08:57:57"/>
    <s v="2025-05-02 11:15:06"/>
    <s v="2025-05-13 14:34:24"/>
    <s v="2024-12-07"/>
    <s v="2025-03-28"/>
    <s v="2025-04-19"/>
    <s v="2025-05-01"/>
    <s v="2025-05-10"/>
    <x v="1"/>
    <s v="Toscana"/>
    <s v="PLAM06"/>
    <x v="220"/>
    <m/>
    <x v="7"/>
    <n v="2"/>
    <x v="193"/>
    <x v="0"/>
    <x v="128"/>
    <n v="90683000.423999995"/>
    <x v="0"/>
    <x v="4"/>
    <x v="3"/>
    <x v="2"/>
  </r>
  <r>
    <x v="1165"/>
    <x v="69"/>
    <s v="CUBRIMIENTO"/>
    <x v="0"/>
    <m/>
    <s v="2024-11-06"/>
    <s v="2024-11-22"/>
    <s v="2024-12-04 12:21:26"/>
    <s v="2025-03-25 10:30:02"/>
    <s v="2025-04-16 08:57:57"/>
    <s v="2025-05-02 11:15:06"/>
    <s v="2025-05-13 14:34:24"/>
    <s v="2024-12-07"/>
    <s v="2025-03-28"/>
    <s v="2025-04-19"/>
    <s v="2025-05-01"/>
    <s v="2025-05-10"/>
    <x v="1"/>
    <s v="Toscana"/>
    <s v="PLAM06"/>
    <x v="220"/>
    <m/>
    <x v="7"/>
    <n v="1"/>
    <x v="232"/>
    <x v="0"/>
    <x v="82"/>
    <n v="51938312.903999999"/>
    <x v="0"/>
    <x v="4"/>
    <x v="3"/>
    <x v="2"/>
  </r>
  <r>
    <x v="1166"/>
    <x v="780"/>
    <s v="CUBRIMIENTO"/>
    <x v="0"/>
    <m/>
    <s v="2024-11-06"/>
    <s v="2024-11-07"/>
    <s v="2024-11-08 16:53:40"/>
    <s v="0000-00-00 00:00:00"/>
    <s v="2024-11-08 16:53:46"/>
    <s v="2024-11-13 08:53:26"/>
    <s v="0000-00-00 00:00:00"/>
    <s v="2024-11-08"/>
    <s v="2024-11-08"/>
    <s v="2024-11-12"/>
    <s v="2024-11-13"/>
    <s v="2024-11-13"/>
    <x v="0"/>
    <s v="Toscany"/>
    <s v="24"/>
    <x v="315"/>
    <m/>
    <x v="0"/>
    <n v="35"/>
    <x v="0"/>
    <x v="0"/>
    <x v="0"/>
    <n v="1841000"/>
    <x v="0"/>
    <x v="0"/>
    <x v="0"/>
    <x v="3"/>
  </r>
  <r>
    <x v="1167"/>
    <x v="84"/>
    <s v="CUBRIMIENTO"/>
    <x v="0"/>
    <m/>
    <s v="2024-11-06"/>
    <s v="2024-11-13"/>
    <s v="2024-11-14 07:56:42"/>
    <s v="2024-11-14 15:41:45"/>
    <s v="2024-11-21 18:07:55"/>
    <s v="2024-11-21 18:08:30"/>
    <s v="0000-00-00 00:00:00"/>
    <s v="2024-11-14"/>
    <s v="2024-11-18"/>
    <s v="2024-11-20"/>
    <s v="2024-11-25"/>
    <s v="2024-11-25"/>
    <x v="3"/>
    <s v="Toscany"/>
    <s v="SOMB03"/>
    <x v="161"/>
    <s v="LONA DICKSON VERDE FORESTA REF:6687"/>
    <x v="3"/>
    <n v="1"/>
    <x v="79"/>
    <x v="0"/>
    <x v="12"/>
    <n v="4194300"/>
    <x v="0"/>
    <x v="6"/>
    <x v="8"/>
    <x v="3"/>
  </r>
  <r>
    <x v="1168"/>
    <x v="781"/>
    <s v="MUEBLES CC CUBRIMIENTOS"/>
    <x v="0"/>
    <m/>
    <s v="2024-11-06"/>
    <s v="2024-11-14"/>
    <s v="2024-11-15 13:52:49"/>
    <s v="0000-00-00 00:00:00"/>
    <s v="2025-01-27 07:34:42"/>
    <s v="2025-01-27 07:35:34"/>
    <s v="2025-01-30 13:54:52"/>
    <s v="2024-11-18"/>
    <s v="2024-11-18"/>
    <s v="2024-12-02"/>
    <s v="2024-12-05"/>
    <s v="2024-12-09"/>
    <x v="3"/>
    <s v="Cali"/>
    <s v="REP044"/>
    <x v="206"/>
    <m/>
    <x v="0"/>
    <n v="1"/>
    <x v="0"/>
    <x v="0"/>
    <x v="0"/>
    <n v="641160"/>
    <x v="0"/>
    <x v="1"/>
    <x v="1"/>
    <x v="10"/>
  </r>
  <r>
    <x v="1168"/>
    <x v="781"/>
    <s v="MUEBLES CC CUBRIMIENTOS"/>
    <x v="0"/>
    <m/>
    <s v="2024-11-06"/>
    <s v="2024-11-14"/>
    <s v="2024-11-15 13:52:49"/>
    <s v="0000-00-00 00:00:00"/>
    <s v="2025-01-27 07:34:42"/>
    <s v="2025-01-27 07:35:34"/>
    <s v="2025-01-30 13:54:52"/>
    <s v="2024-11-18"/>
    <s v="2024-11-18"/>
    <s v="2024-12-02"/>
    <s v="2024-12-05"/>
    <s v="2024-12-09"/>
    <x v="3"/>
    <s v="Cali"/>
    <s v="SERVLAV01"/>
    <x v="173"/>
    <m/>
    <x v="0"/>
    <n v="1"/>
    <x v="0"/>
    <x v="0"/>
    <x v="0"/>
    <n v="564075"/>
    <x v="0"/>
    <x v="1"/>
    <x v="1"/>
    <x v="10"/>
  </r>
  <r>
    <x v="1168"/>
    <x v="781"/>
    <s v="MUEBLES CC CUBRIMIENTOS"/>
    <x v="0"/>
    <m/>
    <s v="2024-11-06"/>
    <s v="2024-11-14"/>
    <s v="2024-11-15 13:52:49"/>
    <s v="0000-00-00 00:00:00"/>
    <s v="2025-01-27 07:34:42"/>
    <s v="2025-01-27 07:35:34"/>
    <s v="2025-01-30 13:54:52"/>
    <s v="2024-11-18"/>
    <s v="2024-11-18"/>
    <s v="2024-12-02"/>
    <s v="2024-12-05"/>
    <s v="2024-12-09"/>
    <x v="3"/>
    <s v="Cali"/>
    <s v="TRANSP06"/>
    <x v="59"/>
    <m/>
    <x v="0"/>
    <n v="1"/>
    <x v="0"/>
    <x v="0"/>
    <x v="0"/>
    <n v="80000"/>
    <x v="0"/>
    <x v="1"/>
    <x v="1"/>
    <x v="10"/>
  </r>
  <r>
    <x v="1169"/>
    <x v="782"/>
    <s v="CUBRIMIENTO"/>
    <x v="0"/>
    <m/>
    <s v="2024-11-06"/>
    <s v="2024-11-06"/>
    <s v="2024-11-06 13:29:14"/>
    <s v="0000-00-00 00:00:00"/>
    <s v="2024-12-06 09:24:36"/>
    <s v="2025-03-25 16:11:35"/>
    <s v="2025-03-25 17:06:22"/>
    <s v="2024-11-08"/>
    <s v="2024-11-08"/>
    <s v="2024-12-04"/>
    <s v="2025-01-01"/>
    <s v="2025-01-03"/>
    <x v="1"/>
    <s v="Toscana"/>
    <s v="26503"/>
    <x v="208"/>
    <m/>
    <x v="0"/>
    <n v="2"/>
    <x v="0"/>
    <x v="0"/>
    <x v="0"/>
    <n v="0"/>
    <x v="0"/>
    <x v="0"/>
    <x v="0"/>
    <x v="10"/>
  </r>
  <r>
    <x v="1169"/>
    <x v="782"/>
    <s v="CUBRIMIENTO"/>
    <x v="0"/>
    <m/>
    <s v="2024-11-06"/>
    <s v="2024-11-06"/>
    <s v="2024-11-06 13:29:14"/>
    <s v="0000-00-00 00:00:00"/>
    <s v="2024-12-06 09:24:36"/>
    <s v="2025-03-25 16:11:35"/>
    <s v="2025-03-25 17:06:22"/>
    <s v="2024-11-08"/>
    <s v="2024-11-08"/>
    <s v="2024-12-04"/>
    <s v="2025-01-01"/>
    <s v="2025-01-03"/>
    <x v="1"/>
    <s v="Toscana"/>
    <s v="PZCH019"/>
    <x v="451"/>
    <m/>
    <x v="0"/>
    <n v="4"/>
    <x v="0"/>
    <x v="0"/>
    <x v="0"/>
    <n v="0"/>
    <x v="0"/>
    <x v="0"/>
    <x v="0"/>
    <x v="10"/>
  </r>
  <r>
    <x v="1170"/>
    <x v="460"/>
    <s v="CUBRIMIENTO"/>
    <x v="0"/>
    <m/>
    <s v="2024-11-06"/>
    <s v="2024-11-06"/>
    <s v="2024-11-06 16:38:53"/>
    <s v="0000-00-00 00:00:00"/>
    <s v="2024-11-06 16:38:59"/>
    <s v="2024-11-08 07:21:48"/>
    <s v="0000-00-00 00:00:00"/>
    <s v="2024-11-07"/>
    <s v="2024-11-07"/>
    <s v="2024-11-11"/>
    <s v="2024-11-13"/>
    <s v="2024-11-13"/>
    <x v="0"/>
    <s v="Toscany"/>
    <s v="11369"/>
    <x v="789"/>
    <m/>
    <x v="0"/>
    <n v="8"/>
    <x v="0"/>
    <x v="0"/>
    <x v="0"/>
    <n v="10400"/>
    <x v="0"/>
    <x v="0"/>
    <x v="0"/>
    <x v="3"/>
  </r>
  <r>
    <x v="1170"/>
    <x v="460"/>
    <s v="CUBRIMIENTO"/>
    <x v="0"/>
    <m/>
    <s v="2024-11-06"/>
    <s v="2024-11-06"/>
    <s v="2024-11-06 16:38:53"/>
    <s v="0000-00-00 00:00:00"/>
    <s v="2024-11-06 16:38:59"/>
    <s v="2024-11-08 07:21:48"/>
    <s v="0000-00-00 00:00:00"/>
    <s v="2024-11-07"/>
    <s v="2024-11-07"/>
    <s v="2024-11-11"/>
    <s v="2024-11-13"/>
    <s v="2024-11-13"/>
    <x v="0"/>
    <s v="Toscany"/>
    <s v="11435"/>
    <x v="229"/>
    <m/>
    <x v="0"/>
    <n v="4"/>
    <x v="0"/>
    <x v="0"/>
    <x v="0"/>
    <n v="255460"/>
    <x v="0"/>
    <x v="0"/>
    <x v="0"/>
    <x v="3"/>
  </r>
  <r>
    <x v="1170"/>
    <x v="460"/>
    <s v="CUBRIMIENTO"/>
    <x v="0"/>
    <m/>
    <s v="2024-11-06"/>
    <s v="2024-11-06"/>
    <s v="2024-11-06 16:38:53"/>
    <s v="0000-00-00 00:00:00"/>
    <s v="2024-11-06 16:38:59"/>
    <s v="2024-11-08 07:21:48"/>
    <s v="0000-00-00 00:00:00"/>
    <s v="2024-11-07"/>
    <s v="2024-11-07"/>
    <s v="2024-11-11"/>
    <s v="2024-11-13"/>
    <s v="2024-11-13"/>
    <x v="0"/>
    <s v="Toscany"/>
    <s v="12871"/>
    <x v="790"/>
    <m/>
    <x v="0"/>
    <n v="8"/>
    <x v="0"/>
    <x v="0"/>
    <x v="0"/>
    <n v="3200"/>
    <x v="0"/>
    <x v="0"/>
    <x v="0"/>
    <x v="3"/>
  </r>
  <r>
    <x v="1171"/>
    <x v="783"/>
    <s v="CUBRIMIENTO"/>
    <x v="0"/>
    <m/>
    <s v="0000-00-00"/>
    <s v="2024-11-20"/>
    <s v="2024-11-26 10:02:09"/>
    <s v="2024-12-06 15:39:40"/>
    <s v="2024-12-18 10:21:32"/>
    <s v="2024-12-26 15:33:42"/>
    <s v="2025-02-28 17:23:23"/>
    <s v="2024-11-26"/>
    <s v="2024-12-02"/>
    <s v="2024-12-16"/>
    <s v="2024-12-23"/>
    <s v="2024-12-29"/>
    <x v="3"/>
    <s v="Cali"/>
    <s v="268"/>
    <x v="387"/>
    <m/>
    <x v="0"/>
    <n v="2"/>
    <x v="0"/>
    <x v="0"/>
    <x v="0"/>
    <n v="110200"/>
    <x v="0"/>
    <x v="0"/>
    <x v="0"/>
    <x v="10"/>
  </r>
  <r>
    <x v="1171"/>
    <x v="783"/>
    <s v="CUBRIMIENTO"/>
    <x v="0"/>
    <m/>
    <s v="0000-00-00"/>
    <s v="2024-11-20"/>
    <s v="2024-11-26 10:02:09"/>
    <s v="2024-12-06 15:39:40"/>
    <s v="2024-12-18 10:21:32"/>
    <s v="2024-12-26 15:33:42"/>
    <s v="2025-02-28 17:23:23"/>
    <s v="2024-11-26"/>
    <s v="2024-12-02"/>
    <s v="2024-12-16"/>
    <s v="2024-12-23"/>
    <s v="2024-12-29"/>
    <x v="3"/>
    <s v="Cali"/>
    <s v="27249"/>
    <x v="64"/>
    <m/>
    <x v="0"/>
    <n v="2"/>
    <x v="0"/>
    <x v="0"/>
    <x v="0"/>
    <n v="367704"/>
    <x v="0"/>
    <x v="0"/>
    <x v="0"/>
    <x v="10"/>
  </r>
  <r>
    <x v="1171"/>
    <x v="783"/>
    <s v="CUBRIMIENTO"/>
    <x v="0"/>
    <m/>
    <s v="0000-00-00"/>
    <s v="2024-11-20"/>
    <s v="2024-11-26 10:02:09"/>
    <s v="2024-12-06 15:39:40"/>
    <s v="2024-12-18 10:21:32"/>
    <s v="2024-12-26 15:33:42"/>
    <s v="2025-02-28 17:23:23"/>
    <s v="2024-11-26"/>
    <s v="2024-12-02"/>
    <s v="2024-12-16"/>
    <s v="2024-12-23"/>
    <s v="2024-12-29"/>
    <x v="3"/>
    <s v="Cali"/>
    <s v="BANE01"/>
    <x v="845"/>
    <s v="LONA DICKSON ARENA VETEADO U337"/>
    <x v="1"/>
    <n v="1"/>
    <x v="3"/>
    <x v="0"/>
    <x v="62"/>
    <n v="5023040"/>
    <x v="0"/>
    <x v="9"/>
    <x v="10"/>
    <x v="10"/>
  </r>
  <r>
    <x v="1171"/>
    <x v="783"/>
    <s v="CUBRIMIENTO"/>
    <x v="0"/>
    <m/>
    <s v="0000-00-00"/>
    <s v="2024-11-20"/>
    <s v="2024-11-26 10:02:09"/>
    <s v="2024-12-06 15:39:40"/>
    <s v="2024-12-18 10:21:32"/>
    <s v="2024-12-26 15:33:42"/>
    <s v="2025-02-28 17:23:23"/>
    <s v="2024-11-26"/>
    <s v="2024-12-02"/>
    <s v="2024-12-16"/>
    <s v="2024-12-23"/>
    <s v="2024-12-29"/>
    <x v="3"/>
    <s v="Cali"/>
    <s v="BANE0701**"/>
    <x v="846"/>
    <s v="LONA DICKSON ARENA VETEADO U337"/>
    <x v="0"/>
    <n v="2"/>
    <x v="69"/>
    <x v="0"/>
    <x v="62"/>
    <n v="2474276"/>
    <x v="0"/>
    <x v="0"/>
    <x v="0"/>
    <x v="10"/>
  </r>
  <r>
    <x v="1171"/>
    <x v="783"/>
    <s v="CUBRIMIENTO"/>
    <x v="0"/>
    <m/>
    <s v="0000-00-00"/>
    <s v="2024-11-20"/>
    <s v="2024-11-26 10:02:09"/>
    <s v="2024-12-06 15:39:40"/>
    <s v="2024-12-18 10:21:32"/>
    <s v="2024-12-26 15:33:42"/>
    <s v="2025-02-28 17:23:23"/>
    <s v="2024-11-26"/>
    <s v="2024-12-02"/>
    <s v="2024-12-16"/>
    <s v="2024-12-23"/>
    <s v="2024-12-29"/>
    <x v="3"/>
    <s v="Cali"/>
    <s v="PLT09"/>
    <x v="101"/>
    <m/>
    <x v="1"/>
    <n v="4"/>
    <x v="0"/>
    <x v="0"/>
    <x v="18"/>
    <n v="2329668"/>
    <x v="0"/>
    <x v="0"/>
    <x v="0"/>
    <x v="10"/>
  </r>
  <r>
    <x v="1171"/>
    <x v="783"/>
    <s v="CUBRIMIENTO"/>
    <x v="0"/>
    <m/>
    <s v="0000-00-00"/>
    <s v="2024-11-20"/>
    <s v="2024-11-26 10:02:09"/>
    <s v="2024-12-06 15:39:40"/>
    <s v="2024-12-18 10:21:32"/>
    <s v="2024-12-26 15:33:42"/>
    <s v="2025-02-28 17:23:23"/>
    <s v="2024-11-26"/>
    <s v="2024-12-02"/>
    <s v="2024-12-16"/>
    <s v="2024-12-23"/>
    <s v="2024-12-29"/>
    <x v="3"/>
    <s v="Cali"/>
    <s v="REP005"/>
    <x v="379"/>
    <m/>
    <x v="0"/>
    <n v="1"/>
    <x v="0"/>
    <x v="0"/>
    <x v="0"/>
    <n v="617500"/>
    <x v="0"/>
    <x v="0"/>
    <x v="0"/>
    <x v="10"/>
  </r>
  <r>
    <x v="1171"/>
    <x v="783"/>
    <s v="CUBRIMIENTO"/>
    <x v="0"/>
    <m/>
    <s v="0000-00-00"/>
    <s v="2024-11-20"/>
    <s v="2024-11-26 10:02:09"/>
    <s v="2024-12-06 15:39:40"/>
    <s v="2024-12-18 10:21:32"/>
    <s v="2024-12-26 15:33:42"/>
    <s v="2025-02-28 17:23:23"/>
    <s v="2024-11-26"/>
    <s v="2024-12-02"/>
    <s v="2024-12-16"/>
    <s v="2024-12-23"/>
    <s v="2024-12-29"/>
    <x v="3"/>
    <s v="Cali"/>
    <s v="REP006"/>
    <x v="623"/>
    <m/>
    <x v="0"/>
    <n v="1"/>
    <x v="0"/>
    <x v="0"/>
    <x v="0"/>
    <n v="285000"/>
    <x v="0"/>
    <x v="0"/>
    <x v="0"/>
    <x v="10"/>
  </r>
  <r>
    <x v="1171"/>
    <x v="783"/>
    <s v="CUBRIMIENTO"/>
    <x v="0"/>
    <m/>
    <s v="0000-00-00"/>
    <s v="2024-11-20"/>
    <s v="2024-11-26 10:02:09"/>
    <s v="2024-12-06 15:39:40"/>
    <s v="2024-12-18 10:21:32"/>
    <s v="2024-12-26 15:33:42"/>
    <s v="2025-02-28 17:23:23"/>
    <s v="2024-11-26"/>
    <s v="2024-12-02"/>
    <s v="2024-12-16"/>
    <s v="2024-12-23"/>
    <s v="2024-12-29"/>
    <x v="3"/>
    <s v="Cali"/>
    <s v="REP006"/>
    <x v="623"/>
    <m/>
    <x v="0"/>
    <n v="1"/>
    <x v="0"/>
    <x v="0"/>
    <x v="0"/>
    <n v="237500"/>
    <x v="0"/>
    <x v="0"/>
    <x v="0"/>
    <x v="10"/>
  </r>
  <r>
    <x v="1171"/>
    <x v="783"/>
    <s v="CUBRIMIENTO"/>
    <x v="0"/>
    <m/>
    <s v="0000-00-00"/>
    <s v="2024-11-20"/>
    <s v="2024-11-26 10:02:09"/>
    <s v="2024-12-06 15:39:40"/>
    <s v="2024-12-18 10:21:32"/>
    <s v="2024-12-26 15:33:42"/>
    <s v="2025-02-28 17:23:23"/>
    <s v="2024-11-26"/>
    <s v="2024-12-02"/>
    <s v="2024-12-16"/>
    <s v="2024-12-23"/>
    <s v="2024-12-29"/>
    <x v="3"/>
    <s v="Cali"/>
    <s v="TRANSP06"/>
    <x v="59"/>
    <m/>
    <x v="0"/>
    <n v="1"/>
    <x v="0"/>
    <x v="0"/>
    <x v="0"/>
    <n v="200000"/>
    <x v="0"/>
    <x v="1"/>
    <x v="1"/>
    <x v="10"/>
  </r>
  <r>
    <x v="1172"/>
    <x v="30"/>
    <s v="MUEBLES CC CUBRIMIENTOS"/>
    <x v="0"/>
    <m/>
    <s v="2024-11-01"/>
    <s v="2024-11-07"/>
    <s v="2024-11-07 12:04:01"/>
    <s v="0000-00-00 00:00:00"/>
    <s v="2024-12-19 14:47:41"/>
    <s v="2024-12-19 14:48:16"/>
    <s v="2025-02-27 18:01:48"/>
    <s v="2024-11-11"/>
    <s v="2024-11-11"/>
    <s v="2024-12-03"/>
    <s v="2024-12-05"/>
    <s v="2024-12-09"/>
    <x v="1"/>
    <s v="Toscana"/>
    <s v="100231"/>
    <x v="79"/>
    <s v="LONA DICKSON BLANCO REF:0001"/>
    <x v="0"/>
    <n v="4"/>
    <x v="0"/>
    <x v="0"/>
    <x v="0"/>
    <n v="7976203.1999999993"/>
    <x v="0"/>
    <x v="2"/>
    <x v="0"/>
    <x v="10"/>
  </r>
  <r>
    <x v="1172"/>
    <x v="30"/>
    <s v="MUEBLES CC CUBRIMIENTOS"/>
    <x v="0"/>
    <m/>
    <s v="2024-11-01"/>
    <s v="2024-11-07"/>
    <s v="2024-11-07 12:04:01"/>
    <s v="0000-00-00 00:00:00"/>
    <s v="2024-12-19 14:47:41"/>
    <s v="2024-12-19 14:48:16"/>
    <s v="2025-02-27 18:01:48"/>
    <s v="2024-11-11"/>
    <s v="2024-11-11"/>
    <s v="2024-12-03"/>
    <s v="2024-12-05"/>
    <s v="2024-12-09"/>
    <x v="1"/>
    <s v="Toscana"/>
    <s v="100233"/>
    <x v="80"/>
    <s v="LONA DICKSON BLANCO REF:0001"/>
    <x v="0"/>
    <n v="4"/>
    <x v="0"/>
    <x v="0"/>
    <x v="0"/>
    <n v="13089032.640000001"/>
    <x v="0"/>
    <x v="2"/>
    <x v="0"/>
    <x v="10"/>
  </r>
  <r>
    <x v="1172"/>
    <x v="30"/>
    <s v="MUEBLES CC CUBRIMIENTOS"/>
    <x v="0"/>
    <m/>
    <s v="2024-11-01"/>
    <s v="2024-11-07"/>
    <s v="2024-11-07 12:04:01"/>
    <s v="0000-00-00 00:00:00"/>
    <s v="2024-12-19 14:47:41"/>
    <s v="2024-12-19 14:48:16"/>
    <s v="2025-02-27 18:01:48"/>
    <s v="2024-11-11"/>
    <s v="2024-11-11"/>
    <s v="2024-12-03"/>
    <s v="2024-12-05"/>
    <s v="2024-12-09"/>
    <x v="1"/>
    <s v="Toscana"/>
    <s v="100260"/>
    <x v="81"/>
    <s v="LONA DICKSON BLANCO REF:0001"/>
    <x v="0"/>
    <n v="6"/>
    <x v="0"/>
    <x v="0"/>
    <x v="0"/>
    <n v="12244780.800000001"/>
    <x v="0"/>
    <x v="2"/>
    <x v="0"/>
    <x v="10"/>
  </r>
  <r>
    <x v="1172"/>
    <x v="30"/>
    <s v="MUEBLES CC CUBRIMIENTOS"/>
    <x v="0"/>
    <m/>
    <s v="2024-11-01"/>
    <s v="2024-11-07"/>
    <s v="2024-11-07 12:04:01"/>
    <s v="0000-00-00 00:00:00"/>
    <s v="2024-12-19 14:47:41"/>
    <s v="2024-12-19 14:48:16"/>
    <s v="2025-02-27 18:01:48"/>
    <s v="2024-11-11"/>
    <s v="2024-11-11"/>
    <s v="2024-12-03"/>
    <s v="2024-12-05"/>
    <s v="2024-12-09"/>
    <x v="1"/>
    <s v="Toscana"/>
    <s v="110122"/>
    <x v="82"/>
    <m/>
    <x v="0"/>
    <n v="4"/>
    <x v="0"/>
    <x v="0"/>
    <x v="0"/>
    <n v="5264553.5999999996"/>
    <x v="0"/>
    <x v="2"/>
    <x v="0"/>
    <x v="10"/>
  </r>
  <r>
    <x v="1172"/>
    <x v="30"/>
    <s v="MUEBLES CC CUBRIMIENTOS"/>
    <x v="0"/>
    <m/>
    <s v="2024-11-01"/>
    <s v="2024-11-07"/>
    <s v="2024-11-07 12:04:01"/>
    <s v="0000-00-00 00:00:00"/>
    <s v="2024-12-19 14:47:41"/>
    <s v="2024-12-19 14:48:16"/>
    <s v="2025-02-27 18:01:48"/>
    <s v="2024-11-11"/>
    <s v="2024-11-11"/>
    <s v="2024-12-03"/>
    <s v="2024-12-05"/>
    <s v="2024-12-09"/>
    <x v="1"/>
    <s v="Toscana"/>
    <s v="14784"/>
    <x v="83"/>
    <m/>
    <x v="0"/>
    <n v="24"/>
    <x v="0"/>
    <x v="0"/>
    <x v="0"/>
    <n v="14159802.24"/>
    <x v="0"/>
    <x v="2"/>
    <x v="0"/>
    <x v="10"/>
  </r>
  <r>
    <x v="1172"/>
    <x v="30"/>
    <s v="MUEBLES CC CUBRIMIENTOS"/>
    <x v="0"/>
    <m/>
    <s v="2024-11-01"/>
    <s v="2024-11-07"/>
    <s v="2024-11-07 12:04:01"/>
    <s v="0000-00-00 00:00:00"/>
    <s v="2024-12-19 14:47:41"/>
    <s v="2024-12-19 14:48:16"/>
    <s v="2025-02-27 18:01:48"/>
    <s v="2024-11-11"/>
    <s v="2024-11-11"/>
    <s v="2024-12-03"/>
    <s v="2024-12-05"/>
    <s v="2024-12-09"/>
    <x v="1"/>
    <s v="Toscana"/>
    <s v="14785"/>
    <x v="84"/>
    <m/>
    <x v="0"/>
    <n v="80"/>
    <x v="0"/>
    <x v="0"/>
    <x v="0"/>
    <n v="41078476.799999997"/>
    <x v="0"/>
    <x v="2"/>
    <x v="0"/>
    <x v="10"/>
  </r>
  <r>
    <x v="1172"/>
    <x v="30"/>
    <s v="MUEBLES CC CUBRIMIENTOS"/>
    <x v="0"/>
    <m/>
    <s v="2024-11-01"/>
    <s v="2024-11-07"/>
    <s v="2024-11-07 12:04:01"/>
    <s v="0000-00-00 00:00:00"/>
    <s v="2024-12-19 14:47:41"/>
    <s v="2024-12-19 14:48:16"/>
    <s v="2025-02-27 18:01:48"/>
    <s v="2024-11-11"/>
    <s v="2024-11-11"/>
    <s v="2024-12-03"/>
    <s v="2024-12-05"/>
    <s v="2024-12-09"/>
    <x v="1"/>
    <s v="Toscana"/>
    <s v="15537"/>
    <x v="85"/>
    <s v="LONA DICKSON BLANCO REF:0001"/>
    <x v="0"/>
    <n v="4"/>
    <x v="0"/>
    <x v="0"/>
    <x v="0"/>
    <n v="24044616"/>
    <x v="0"/>
    <x v="0"/>
    <x v="0"/>
    <x v="10"/>
  </r>
  <r>
    <x v="1172"/>
    <x v="30"/>
    <s v="MUEBLES CC CUBRIMIENTOS"/>
    <x v="0"/>
    <m/>
    <s v="2024-11-01"/>
    <s v="2024-11-07"/>
    <s v="2024-11-07 12:04:01"/>
    <s v="0000-00-00 00:00:00"/>
    <s v="2024-12-19 14:47:41"/>
    <s v="2024-12-19 14:48:16"/>
    <s v="2025-02-27 18:01:48"/>
    <s v="2024-11-11"/>
    <s v="2024-11-11"/>
    <s v="2024-12-03"/>
    <s v="2024-12-05"/>
    <s v="2024-12-09"/>
    <x v="1"/>
    <s v="Toscana"/>
    <s v="15841"/>
    <x v="86"/>
    <m/>
    <x v="0"/>
    <n v="26"/>
    <x v="0"/>
    <x v="0"/>
    <x v="0"/>
    <n v="17794389.600000001"/>
    <x v="0"/>
    <x v="2"/>
    <x v="0"/>
    <x v="10"/>
  </r>
  <r>
    <x v="1172"/>
    <x v="30"/>
    <s v="MUEBLES CC CUBRIMIENTOS"/>
    <x v="0"/>
    <m/>
    <s v="2024-11-01"/>
    <s v="2024-11-07"/>
    <s v="2024-11-07 12:04:01"/>
    <s v="0000-00-00 00:00:00"/>
    <s v="2024-12-19 14:47:41"/>
    <s v="2024-12-19 14:48:16"/>
    <s v="2025-02-27 18:01:48"/>
    <s v="2024-11-11"/>
    <s v="2024-11-11"/>
    <s v="2024-12-03"/>
    <s v="2024-12-05"/>
    <s v="2024-12-09"/>
    <x v="1"/>
    <s v="Toscana"/>
    <s v="27646"/>
    <x v="87"/>
    <m/>
    <x v="0"/>
    <n v="4"/>
    <x v="0"/>
    <x v="0"/>
    <x v="0"/>
    <n v="6036912"/>
    <x v="0"/>
    <x v="2"/>
    <x v="0"/>
    <x v="10"/>
  </r>
  <r>
    <x v="1172"/>
    <x v="30"/>
    <s v="MUEBLES CC CUBRIMIENTOS"/>
    <x v="0"/>
    <m/>
    <s v="2024-11-01"/>
    <s v="2024-11-07"/>
    <s v="2024-11-07 12:04:01"/>
    <s v="0000-00-00 00:00:00"/>
    <s v="2024-12-19 14:47:41"/>
    <s v="2024-12-19 14:48:16"/>
    <s v="2025-02-27 18:01:48"/>
    <s v="2024-11-11"/>
    <s v="2024-11-11"/>
    <s v="2024-12-03"/>
    <s v="2024-12-05"/>
    <s v="2024-12-09"/>
    <x v="1"/>
    <s v="Toscana"/>
    <s v="27649"/>
    <x v="89"/>
    <m/>
    <x v="0"/>
    <n v="3"/>
    <x v="0"/>
    <x v="0"/>
    <x v="0"/>
    <n v="6627361.6799999997"/>
    <x v="0"/>
    <x v="2"/>
    <x v="0"/>
    <x v="10"/>
  </r>
  <r>
    <x v="1172"/>
    <x v="30"/>
    <s v="MUEBLES CC CUBRIMIENTOS"/>
    <x v="0"/>
    <m/>
    <s v="2024-11-01"/>
    <s v="2024-11-07"/>
    <s v="2024-11-07 12:04:01"/>
    <s v="0000-00-00 00:00:00"/>
    <s v="2024-12-19 14:47:41"/>
    <s v="2024-12-19 14:48:16"/>
    <s v="2025-02-27 18:01:48"/>
    <s v="2024-11-11"/>
    <s v="2024-11-11"/>
    <s v="2024-12-03"/>
    <s v="2024-12-05"/>
    <s v="2024-12-09"/>
    <x v="1"/>
    <s v="Toscana"/>
    <s v="5326"/>
    <x v="90"/>
    <m/>
    <x v="5"/>
    <n v="12"/>
    <x v="0"/>
    <x v="0"/>
    <x v="0"/>
    <n v="5467564.7999999998"/>
    <x v="0"/>
    <x v="0"/>
    <x v="0"/>
    <x v="10"/>
  </r>
  <r>
    <x v="1172"/>
    <x v="30"/>
    <s v="MUEBLES CC CUBRIMIENTOS"/>
    <x v="0"/>
    <m/>
    <s v="2024-11-01"/>
    <s v="2024-11-07"/>
    <s v="2024-11-07 12:04:01"/>
    <s v="0000-00-00 00:00:00"/>
    <s v="2024-12-19 14:47:41"/>
    <s v="2024-12-19 14:48:16"/>
    <s v="2025-02-27 18:01:48"/>
    <s v="2024-11-11"/>
    <s v="2024-11-11"/>
    <s v="2024-12-03"/>
    <s v="2024-12-05"/>
    <s v="2024-12-09"/>
    <x v="1"/>
    <s v="Toscana"/>
    <s v="9511"/>
    <x v="91"/>
    <m/>
    <x v="0"/>
    <n v="7"/>
    <x v="0"/>
    <x v="0"/>
    <x v="0"/>
    <n v="4129675.2"/>
    <x v="0"/>
    <x v="2"/>
    <x v="0"/>
    <x v="10"/>
  </r>
  <r>
    <x v="1172"/>
    <x v="30"/>
    <s v="MUEBLES CC CUBRIMIENTOS"/>
    <x v="0"/>
    <m/>
    <s v="2024-11-01"/>
    <s v="2024-11-07"/>
    <s v="2024-11-07 12:04:01"/>
    <s v="0000-00-00 00:00:00"/>
    <s v="2024-12-19 14:47:41"/>
    <s v="2024-12-19 14:48:16"/>
    <s v="2025-02-27 18:01:48"/>
    <s v="2024-11-11"/>
    <s v="2024-11-11"/>
    <s v="2024-12-03"/>
    <s v="2024-12-05"/>
    <s v="2024-12-09"/>
    <x v="1"/>
    <s v="Toscana"/>
    <s v="9561"/>
    <x v="92"/>
    <m/>
    <x v="0"/>
    <n v="4"/>
    <x v="0"/>
    <x v="0"/>
    <x v="0"/>
    <n v="9778881.5999999996"/>
    <x v="0"/>
    <x v="2"/>
    <x v="0"/>
    <x v="10"/>
  </r>
  <r>
    <x v="1172"/>
    <x v="30"/>
    <s v="MUEBLES CC CUBRIMIENTOS"/>
    <x v="0"/>
    <m/>
    <s v="2024-11-01"/>
    <s v="2024-11-07"/>
    <s v="2024-11-07 12:04:01"/>
    <s v="0000-00-00 00:00:00"/>
    <s v="2024-12-19 14:47:41"/>
    <s v="2024-12-19 14:48:16"/>
    <s v="2025-02-27 18:01:48"/>
    <s v="2024-11-11"/>
    <s v="2024-11-11"/>
    <s v="2024-12-03"/>
    <s v="2024-12-05"/>
    <s v="2024-12-09"/>
    <x v="1"/>
    <s v="Toscana"/>
    <s v="9591"/>
    <x v="93"/>
    <m/>
    <x v="0"/>
    <n v="5"/>
    <x v="0"/>
    <x v="0"/>
    <x v="0"/>
    <n v="5195484"/>
    <x v="0"/>
    <x v="2"/>
    <x v="0"/>
    <x v="10"/>
  </r>
  <r>
    <x v="1172"/>
    <x v="30"/>
    <s v="MUEBLES CC CUBRIMIENTOS"/>
    <x v="0"/>
    <m/>
    <s v="2024-11-01"/>
    <s v="2024-11-07"/>
    <s v="2024-11-07 12:04:01"/>
    <s v="0000-00-00 00:00:00"/>
    <s v="2024-12-19 14:47:41"/>
    <s v="2024-12-19 14:48:16"/>
    <s v="2025-02-27 18:01:48"/>
    <s v="2024-11-11"/>
    <s v="2024-11-11"/>
    <s v="2024-12-03"/>
    <s v="2024-12-05"/>
    <s v="2024-12-09"/>
    <x v="1"/>
    <s v="Toscana"/>
    <s v="9678"/>
    <x v="94"/>
    <m/>
    <x v="0"/>
    <n v="4"/>
    <x v="0"/>
    <x v="0"/>
    <x v="0"/>
    <n v="8689795.1999999993"/>
    <x v="0"/>
    <x v="2"/>
    <x v="0"/>
    <x v="10"/>
  </r>
  <r>
    <x v="1172"/>
    <x v="30"/>
    <s v="MUEBLES CC CUBRIMIENTOS"/>
    <x v="0"/>
    <m/>
    <s v="2024-11-01"/>
    <s v="2024-11-07"/>
    <s v="2024-11-07 12:04:01"/>
    <s v="0000-00-00 00:00:00"/>
    <s v="2024-12-19 14:47:41"/>
    <s v="2024-12-19 14:48:16"/>
    <s v="2025-02-27 18:01:48"/>
    <s v="2024-11-11"/>
    <s v="2024-11-11"/>
    <s v="2024-12-03"/>
    <s v="2024-12-05"/>
    <s v="2024-12-09"/>
    <x v="1"/>
    <s v="Toscana"/>
    <s v="9689"/>
    <x v="518"/>
    <m/>
    <x v="0"/>
    <n v="5"/>
    <x v="0"/>
    <x v="0"/>
    <x v="0"/>
    <n v="18502830"/>
    <x v="0"/>
    <x v="2"/>
    <x v="0"/>
    <x v="10"/>
  </r>
  <r>
    <x v="1172"/>
    <x v="30"/>
    <s v="MUEBLES CC CUBRIMIENTOS"/>
    <x v="0"/>
    <m/>
    <s v="2024-11-01"/>
    <s v="2024-11-07"/>
    <s v="2024-11-07 12:04:01"/>
    <s v="0000-00-00 00:00:00"/>
    <s v="2024-12-19 14:47:41"/>
    <s v="2024-12-19 14:48:16"/>
    <s v="2025-02-27 18:01:48"/>
    <s v="2024-11-11"/>
    <s v="2024-11-11"/>
    <s v="2024-12-03"/>
    <s v="2024-12-05"/>
    <s v="2024-12-09"/>
    <x v="1"/>
    <s v="Toscana"/>
    <s v="9712"/>
    <x v="95"/>
    <s v="LONA DICKSON BLANCO REF:0001"/>
    <x v="0"/>
    <n v="6"/>
    <x v="0"/>
    <x v="0"/>
    <x v="0"/>
    <n v="8873344.8000000007"/>
    <x v="0"/>
    <x v="0"/>
    <x v="0"/>
    <x v="10"/>
  </r>
  <r>
    <x v="1172"/>
    <x v="30"/>
    <s v="MUEBLES CC CUBRIMIENTOS"/>
    <x v="0"/>
    <m/>
    <s v="2024-11-01"/>
    <s v="2024-11-07"/>
    <s v="2024-11-07 12:04:01"/>
    <s v="0000-00-00 00:00:00"/>
    <s v="2024-12-19 14:47:41"/>
    <s v="2024-12-19 14:48:16"/>
    <s v="2025-02-27 18:01:48"/>
    <s v="2024-11-11"/>
    <s v="2024-11-11"/>
    <s v="2024-12-03"/>
    <s v="2024-12-05"/>
    <s v="2024-12-09"/>
    <x v="1"/>
    <s v="Toscana"/>
    <s v="9715"/>
    <x v="847"/>
    <s v="LONA DICKSON BLANCO REF:0001"/>
    <x v="0"/>
    <n v="6"/>
    <x v="0"/>
    <x v="0"/>
    <x v="0"/>
    <n v="7412580"/>
    <x v="0"/>
    <x v="0"/>
    <x v="0"/>
    <x v="10"/>
  </r>
  <r>
    <x v="1173"/>
    <x v="784"/>
    <s v="MUEBLES CC CUBRIMIENTOS"/>
    <x v="0"/>
    <m/>
    <s v="2024-09-21"/>
    <s v="2024-11-06"/>
    <s v="2024-11-08 14:03:28"/>
    <s v="0000-00-00 00:00:00"/>
    <s v="2024-11-23 12:05:02"/>
    <s v="2024-12-03 08:11:39"/>
    <s v="2024-12-10 08:37:45"/>
    <s v="2024-11-08"/>
    <s v="2024-11-08"/>
    <s v="2024-12-02"/>
    <s v="2024-12-04"/>
    <s v="2024-12-09"/>
    <x v="3"/>
    <s v="Bogota"/>
    <s v="15477"/>
    <x v="3"/>
    <m/>
    <x v="4"/>
    <n v="1"/>
    <x v="0"/>
    <x v="0"/>
    <x v="0"/>
    <n v="1834415"/>
    <x v="0"/>
    <x v="2"/>
    <x v="0"/>
    <x v="10"/>
  </r>
  <r>
    <x v="1173"/>
    <x v="784"/>
    <s v="MUEBLES CC CUBRIMIENTOS"/>
    <x v="0"/>
    <m/>
    <s v="2024-09-21"/>
    <s v="2024-11-06"/>
    <s v="2024-11-08 14:03:28"/>
    <s v="0000-00-00 00:00:00"/>
    <s v="2024-11-23 12:05:02"/>
    <s v="2024-12-03 08:11:39"/>
    <s v="2024-12-10 08:37:45"/>
    <s v="2024-11-08"/>
    <s v="2024-11-08"/>
    <s v="2024-12-02"/>
    <s v="2024-12-04"/>
    <s v="2024-12-09"/>
    <x v="3"/>
    <s v="Bogota"/>
    <s v="15478"/>
    <x v="213"/>
    <s v="LONA DICKSON ARENA VETEADO U337"/>
    <x v="4"/>
    <n v="1"/>
    <x v="0"/>
    <x v="0"/>
    <x v="0"/>
    <n v="4358490"/>
    <x v="0"/>
    <x v="2"/>
    <x v="0"/>
    <x v="10"/>
  </r>
  <r>
    <x v="1173"/>
    <x v="784"/>
    <s v="MUEBLES CC CUBRIMIENTOS"/>
    <x v="0"/>
    <m/>
    <s v="2024-09-21"/>
    <s v="2024-11-06"/>
    <s v="2024-11-08 14:03:28"/>
    <s v="0000-00-00 00:00:00"/>
    <s v="2024-11-23 12:05:02"/>
    <s v="2024-12-03 08:11:39"/>
    <s v="2024-12-10 08:37:45"/>
    <s v="2024-11-08"/>
    <s v="2024-11-08"/>
    <s v="2024-12-02"/>
    <s v="2024-12-04"/>
    <s v="2024-12-09"/>
    <x v="3"/>
    <s v="Bogota"/>
    <s v="15479"/>
    <x v="470"/>
    <s v="LONA DICKSON ARENA VETEADO U337"/>
    <x v="4"/>
    <n v="1"/>
    <x v="0"/>
    <x v="0"/>
    <x v="0"/>
    <n v="5853249"/>
    <x v="0"/>
    <x v="2"/>
    <x v="0"/>
    <x v="10"/>
  </r>
  <r>
    <x v="1173"/>
    <x v="784"/>
    <s v="MUEBLES CC CUBRIMIENTOS"/>
    <x v="0"/>
    <m/>
    <s v="2024-09-21"/>
    <s v="2024-11-06"/>
    <s v="2024-11-08 14:03:28"/>
    <s v="0000-00-00 00:00:00"/>
    <s v="2024-11-23 12:05:02"/>
    <s v="2024-12-03 08:11:39"/>
    <s v="2024-12-10 08:37:45"/>
    <s v="2024-11-08"/>
    <s v="2024-11-08"/>
    <s v="2024-12-02"/>
    <s v="2024-12-04"/>
    <s v="2024-12-09"/>
    <x v="3"/>
    <s v="Bogota"/>
    <s v="8163"/>
    <x v="567"/>
    <s v="FURNISCREEN BEIGE  2M EB4027W G8 625GR"/>
    <x v="4"/>
    <n v="8"/>
    <x v="0"/>
    <x v="0"/>
    <x v="0"/>
    <n v="8347664"/>
    <x v="0"/>
    <x v="2"/>
    <x v="0"/>
    <x v="10"/>
  </r>
  <r>
    <x v="1173"/>
    <x v="784"/>
    <s v="MUEBLES CC CUBRIMIENTOS"/>
    <x v="0"/>
    <m/>
    <s v="2024-09-21"/>
    <s v="2024-11-06"/>
    <s v="2024-11-08 14:03:28"/>
    <s v="0000-00-00 00:00:00"/>
    <s v="2024-11-23 12:05:02"/>
    <s v="2024-12-03 08:11:39"/>
    <s v="2024-12-10 08:37:45"/>
    <s v="2024-11-08"/>
    <s v="2024-11-08"/>
    <s v="2024-12-02"/>
    <s v="2024-12-04"/>
    <s v="2024-12-09"/>
    <x v="3"/>
    <s v="Bogota"/>
    <s v="9679"/>
    <x v="848"/>
    <m/>
    <x v="4"/>
    <n v="1"/>
    <x v="0"/>
    <x v="0"/>
    <x v="0"/>
    <n v="3433070"/>
    <x v="0"/>
    <x v="2"/>
    <x v="0"/>
    <x v="10"/>
  </r>
  <r>
    <x v="1173"/>
    <x v="784"/>
    <s v="MUEBLES CC CUBRIMIENTOS"/>
    <x v="0"/>
    <m/>
    <s v="2024-09-21"/>
    <s v="2024-11-06"/>
    <s v="2024-11-08 14:03:28"/>
    <s v="0000-00-00 00:00:00"/>
    <s v="2024-11-23 12:05:02"/>
    <s v="2024-12-03 08:11:39"/>
    <s v="2024-12-10 08:37:45"/>
    <s v="2024-11-08"/>
    <s v="2024-11-08"/>
    <s v="2024-12-02"/>
    <s v="2024-12-04"/>
    <s v="2024-12-09"/>
    <x v="3"/>
    <s v="Bogota"/>
    <s v="TRANSP07"/>
    <x v="47"/>
    <m/>
    <x v="0"/>
    <n v="1"/>
    <x v="0"/>
    <x v="0"/>
    <x v="0"/>
    <n v="750000"/>
    <x v="0"/>
    <x v="0"/>
    <x v="0"/>
    <x v="10"/>
  </r>
  <r>
    <x v="1174"/>
    <x v="785"/>
    <s v="CUBRIMIENTO"/>
    <x v="0"/>
    <m/>
    <s v="2024-11-06"/>
    <s v="2024-11-06"/>
    <s v="2024-11-06 15:43:31"/>
    <s v="0000-00-00 00:00:00"/>
    <s v="2024-11-06 15:43:37"/>
    <s v="2024-11-07 07:21:17"/>
    <s v="0000-00-00 00:00:00"/>
    <s v="2024-11-07"/>
    <s v="2024-11-07"/>
    <s v="2024-11-11"/>
    <s v="2024-11-12"/>
    <s v="2024-11-12"/>
    <x v="0"/>
    <s v="Toscany"/>
    <s v="39"/>
    <x v="460"/>
    <m/>
    <x v="0"/>
    <n v="12"/>
    <x v="0"/>
    <x v="0"/>
    <x v="0"/>
    <n v="631200"/>
    <x v="0"/>
    <x v="0"/>
    <x v="0"/>
    <x v="3"/>
  </r>
  <r>
    <x v="1175"/>
    <x v="702"/>
    <s v="CUBRIMIENTO"/>
    <x v="0"/>
    <m/>
    <s v="2024-11-06"/>
    <s v="2024-11-07"/>
    <s v="2024-11-12 13:49:23"/>
    <s v="0000-00-00 00:00:00"/>
    <s v="2024-12-26 13:38:46"/>
    <s v="2025-01-08 07:30:49"/>
    <s v="0000-00-00 00:00:00"/>
    <s v="2024-11-15"/>
    <s v="2024-11-15"/>
    <s v="2024-11-17"/>
    <s v="2024-11-30"/>
    <s v="2025-01-19"/>
    <x v="3"/>
    <s v="Bogota"/>
    <s v="1017131"/>
    <x v="849"/>
    <m/>
    <x v="0"/>
    <n v="6"/>
    <x v="0"/>
    <x v="0"/>
    <x v="0"/>
    <n v="441000"/>
    <x v="0"/>
    <x v="0"/>
    <x v="0"/>
    <x v="3"/>
  </r>
  <r>
    <x v="1175"/>
    <x v="702"/>
    <s v="CUBRIMIENTO"/>
    <x v="0"/>
    <m/>
    <s v="2024-11-06"/>
    <s v="2024-11-07"/>
    <s v="2024-11-12 13:49:23"/>
    <s v="0000-00-00 00:00:00"/>
    <s v="2024-12-26 13:38:46"/>
    <s v="2025-01-08 07:30:49"/>
    <s v="0000-00-00 00:00:00"/>
    <s v="2024-11-15"/>
    <s v="2024-11-15"/>
    <s v="2024-11-17"/>
    <s v="2024-11-30"/>
    <s v="2025-01-19"/>
    <x v="3"/>
    <s v="Bogota"/>
    <s v="3151"/>
    <x v="57"/>
    <m/>
    <x v="0"/>
    <n v="40"/>
    <x v="0"/>
    <x v="0"/>
    <x v="0"/>
    <n v="3400000"/>
    <x v="0"/>
    <x v="0"/>
    <x v="0"/>
    <x v="3"/>
  </r>
  <r>
    <x v="1176"/>
    <x v="786"/>
    <s v="CUBRIMIENTO"/>
    <x v="0"/>
    <m/>
    <s v="2024-11-06"/>
    <s v="2024-11-06"/>
    <s v="2024-11-07 11:40:17"/>
    <s v="0000-00-00 00:00:00"/>
    <s v="2024-12-06 09:21:34"/>
    <s v="2025-03-25 16:08:25"/>
    <s v="0000-00-00 00:00:00"/>
    <s v="2024-11-08"/>
    <s v="2024-11-08"/>
    <s v="2024-11-13"/>
    <s v="2024-11-14"/>
    <s v="2024-11-14"/>
    <x v="0"/>
    <s v="Toscana"/>
    <s v="25796"/>
    <x v="442"/>
    <m/>
    <x v="0"/>
    <n v="1"/>
    <x v="0"/>
    <x v="0"/>
    <x v="0"/>
    <n v="0"/>
    <x v="0"/>
    <x v="0"/>
    <x v="0"/>
    <x v="3"/>
  </r>
  <r>
    <x v="1177"/>
    <x v="787"/>
    <s v="CUBRIMIENTO"/>
    <x v="0"/>
    <m/>
    <s v="2024-11-06"/>
    <s v="2024-11-08"/>
    <s v="2024-11-16 10:57:13"/>
    <s v="2024-12-05 12:13:58"/>
    <s v="2024-12-18 10:17:16"/>
    <s v="2024-12-23 11:46:36"/>
    <s v="2025-01-15 12:48:25"/>
    <s v="2024-11-16"/>
    <s v="2024-12-05"/>
    <s v="2024-12-18"/>
    <s v="2024-12-25"/>
    <s v="2025-01-15"/>
    <x v="1"/>
    <s v="Bogota"/>
    <s v="27249"/>
    <x v="64"/>
    <m/>
    <x v="0"/>
    <n v="2"/>
    <x v="0"/>
    <x v="0"/>
    <x v="0"/>
    <n v="367704"/>
    <x v="0"/>
    <x v="0"/>
    <x v="0"/>
    <x v="10"/>
  </r>
  <r>
    <x v="1177"/>
    <x v="787"/>
    <s v="CUBRIMIENTO"/>
    <x v="0"/>
    <m/>
    <s v="2024-11-06"/>
    <s v="2024-11-08"/>
    <s v="2024-11-16 10:57:13"/>
    <s v="2024-12-05 12:13:58"/>
    <s v="2024-12-18 10:17:16"/>
    <s v="2024-12-23 11:46:36"/>
    <s v="2025-01-15 12:48:25"/>
    <s v="2024-11-16"/>
    <s v="2024-12-05"/>
    <s v="2024-12-18"/>
    <s v="2024-12-25"/>
    <s v="2025-01-15"/>
    <x v="1"/>
    <s v="Bogota"/>
    <s v="6543"/>
    <x v="123"/>
    <m/>
    <x v="0"/>
    <n v="2"/>
    <x v="0"/>
    <x v="0"/>
    <x v="0"/>
    <n v="124800"/>
    <x v="0"/>
    <x v="0"/>
    <x v="0"/>
    <x v="10"/>
  </r>
  <r>
    <x v="1177"/>
    <x v="787"/>
    <s v="CUBRIMIENTO"/>
    <x v="0"/>
    <m/>
    <s v="2024-11-06"/>
    <s v="2024-11-08"/>
    <s v="2024-11-16 10:57:13"/>
    <s v="2024-12-05 12:13:58"/>
    <s v="2024-12-18 10:17:16"/>
    <s v="2024-12-23 11:46:36"/>
    <s v="2025-01-15 12:48:25"/>
    <s v="2024-11-16"/>
    <s v="2024-12-05"/>
    <s v="2024-12-18"/>
    <s v="2024-12-25"/>
    <s v="2025-01-15"/>
    <x v="1"/>
    <s v="Bogota"/>
    <s v="FLANCHE01"/>
    <x v="51"/>
    <m/>
    <x v="2"/>
    <n v="1"/>
    <x v="233"/>
    <x v="0"/>
    <x v="0"/>
    <n v="731974"/>
    <x v="0"/>
    <x v="0"/>
    <x v="0"/>
    <x v="10"/>
  </r>
  <r>
    <x v="1177"/>
    <x v="787"/>
    <s v="CUBRIMIENTO"/>
    <x v="0"/>
    <m/>
    <s v="2024-11-06"/>
    <s v="2024-11-08"/>
    <s v="2024-11-16 10:57:13"/>
    <s v="2024-12-05 12:13:58"/>
    <s v="2024-12-18 10:17:16"/>
    <s v="2024-12-23 11:46:36"/>
    <s v="2025-01-15 12:48:25"/>
    <s v="2024-11-16"/>
    <s v="2024-12-05"/>
    <s v="2024-12-18"/>
    <s v="2024-12-25"/>
    <s v="2025-01-15"/>
    <x v="1"/>
    <s v="Bogota"/>
    <s v="FLANCHE01"/>
    <x v="51"/>
    <m/>
    <x v="2"/>
    <n v="2"/>
    <x v="11"/>
    <x v="0"/>
    <x v="0"/>
    <n v="731974"/>
    <x v="0"/>
    <x v="0"/>
    <x v="0"/>
    <x v="10"/>
  </r>
  <r>
    <x v="1177"/>
    <x v="787"/>
    <s v="CUBRIMIENTO"/>
    <x v="0"/>
    <m/>
    <s v="2024-11-06"/>
    <s v="2024-11-08"/>
    <s v="2024-11-16 10:57:13"/>
    <s v="2024-12-05 12:13:58"/>
    <s v="2024-12-18 10:17:16"/>
    <s v="2024-12-23 11:46:36"/>
    <s v="2025-01-15 12:48:25"/>
    <s v="2024-11-16"/>
    <s v="2024-12-05"/>
    <s v="2024-12-18"/>
    <s v="2024-12-25"/>
    <s v="2025-01-15"/>
    <x v="1"/>
    <s v="Bogota"/>
    <s v="KMPLITE"/>
    <x v="251"/>
    <m/>
    <x v="0"/>
    <n v="1"/>
    <x v="11"/>
    <x v="0"/>
    <x v="0"/>
    <n v="2051626"/>
    <x v="0"/>
    <x v="0"/>
    <x v="0"/>
    <x v="10"/>
  </r>
  <r>
    <x v="1177"/>
    <x v="787"/>
    <s v="CUBRIMIENTO"/>
    <x v="0"/>
    <m/>
    <s v="2024-11-06"/>
    <s v="2024-11-08"/>
    <s v="2024-11-16 10:57:13"/>
    <s v="2024-12-05 12:13:58"/>
    <s v="2024-12-18 10:17:16"/>
    <s v="2024-12-23 11:46:36"/>
    <s v="2025-01-15 12:48:25"/>
    <s v="2024-11-16"/>
    <s v="2024-12-05"/>
    <s v="2024-12-18"/>
    <s v="2024-12-25"/>
    <s v="2025-01-15"/>
    <x v="1"/>
    <s v="Bogota"/>
    <s v="PLITE10"/>
    <x v="263"/>
    <s v="LONA PERGOTEX TRASLUCIDA BLANCA 3M"/>
    <x v="4"/>
    <n v="1"/>
    <x v="11"/>
    <x v="0"/>
    <x v="129"/>
    <n v="8061802"/>
    <x v="0"/>
    <x v="4"/>
    <x v="6"/>
    <x v="10"/>
  </r>
  <r>
    <x v="1177"/>
    <x v="787"/>
    <s v="CUBRIMIENTO"/>
    <x v="0"/>
    <m/>
    <s v="2024-11-06"/>
    <s v="2024-11-08"/>
    <s v="2024-11-16 10:57:13"/>
    <s v="2024-12-05 12:13:58"/>
    <s v="2024-12-18 10:17:16"/>
    <s v="2024-12-23 11:46:36"/>
    <s v="2025-01-15 12:48:25"/>
    <s v="2024-11-16"/>
    <s v="2024-12-05"/>
    <s v="2024-12-18"/>
    <s v="2024-12-25"/>
    <s v="2025-01-15"/>
    <x v="1"/>
    <s v="Bogota"/>
    <s v="PLT44"/>
    <x v="253"/>
    <m/>
    <x v="2"/>
    <n v="1"/>
    <x v="0"/>
    <x v="0"/>
    <x v="0"/>
    <n v="134206"/>
    <x v="0"/>
    <x v="0"/>
    <x v="0"/>
    <x v="10"/>
  </r>
  <r>
    <x v="1177"/>
    <x v="787"/>
    <s v="CUBRIMIENTO"/>
    <x v="0"/>
    <m/>
    <s v="2024-11-06"/>
    <s v="2024-11-08"/>
    <s v="2024-11-16 10:57:13"/>
    <s v="2024-12-05 12:13:58"/>
    <s v="2024-12-18 10:17:16"/>
    <s v="2024-12-23 11:46:36"/>
    <s v="2025-01-15 12:48:25"/>
    <s v="2024-11-16"/>
    <s v="2024-12-05"/>
    <s v="2024-12-18"/>
    <s v="2024-12-25"/>
    <s v="2025-01-15"/>
    <x v="1"/>
    <s v="Bogota"/>
    <s v="SPORTCAC02"/>
    <x v="346"/>
    <m/>
    <x v="2"/>
    <n v="1"/>
    <x v="11"/>
    <x v="38"/>
    <x v="0"/>
    <n v="1405157"/>
    <x v="0"/>
    <x v="0"/>
    <x v="0"/>
    <x v="10"/>
  </r>
  <r>
    <x v="1177"/>
    <x v="787"/>
    <s v="CUBRIMIENTO"/>
    <x v="0"/>
    <m/>
    <s v="2024-11-06"/>
    <s v="2024-11-08"/>
    <s v="2024-11-16 10:57:13"/>
    <s v="2024-12-05 12:13:58"/>
    <s v="2024-12-18 10:17:16"/>
    <s v="2024-12-23 11:46:36"/>
    <s v="2025-01-15 12:48:25"/>
    <s v="2024-11-16"/>
    <s v="2024-12-05"/>
    <s v="2024-12-18"/>
    <s v="2024-12-25"/>
    <s v="2025-01-15"/>
    <x v="1"/>
    <s v="Bogota"/>
    <s v="SPORTCAC02"/>
    <x v="346"/>
    <m/>
    <x v="2"/>
    <n v="1"/>
    <x v="11"/>
    <x v="5"/>
    <x v="0"/>
    <n v="1738721"/>
    <x v="0"/>
    <x v="0"/>
    <x v="0"/>
    <x v="10"/>
  </r>
  <r>
    <x v="1178"/>
    <x v="788"/>
    <s v="CUBRIMIENTO"/>
    <x v="0"/>
    <m/>
    <s v="2024-11-06"/>
    <s v="2024-11-25"/>
    <s v="2024-11-26 10:20:00"/>
    <s v="2024-12-05 16:07:19"/>
    <s v="2024-12-16 07:32:55"/>
    <s v="2024-12-16 07:33:23"/>
    <s v="2025-01-07 11:53:12"/>
    <s v="2024-11-27"/>
    <s v="2024-12-06"/>
    <s v="2024-12-17"/>
    <s v="2024-12-23"/>
    <s v="2024-12-30"/>
    <x v="1"/>
    <s v="Medellin"/>
    <s v="FLANCHE02"/>
    <x v="97"/>
    <m/>
    <x v="3"/>
    <n v="1"/>
    <x v="234"/>
    <x v="0"/>
    <x v="0"/>
    <n v="743637"/>
    <x v="0"/>
    <x v="0"/>
    <x v="0"/>
    <x v="10"/>
  </r>
  <r>
    <x v="1178"/>
    <x v="788"/>
    <s v="CUBRIMIENTO"/>
    <x v="0"/>
    <m/>
    <s v="2024-11-06"/>
    <s v="2024-11-25"/>
    <s v="2024-11-26 10:20:00"/>
    <s v="2024-12-05 16:07:19"/>
    <s v="2024-12-16 07:32:55"/>
    <s v="2024-12-16 07:33:23"/>
    <s v="2025-01-07 11:53:12"/>
    <s v="2024-11-27"/>
    <s v="2024-12-06"/>
    <s v="2024-12-17"/>
    <s v="2024-12-23"/>
    <s v="2024-12-30"/>
    <x v="1"/>
    <s v="Medellin"/>
    <s v="SERV03"/>
    <x v="9"/>
    <m/>
    <x v="0"/>
    <n v="1"/>
    <x v="0"/>
    <x v="0"/>
    <x v="0"/>
    <n v="500000"/>
    <x v="0"/>
    <x v="1"/>
    <x v="1"/>
    <x v="10"/>
  </r>
  <r>
    <x v="1178"/>
    <x v="788"/>
    <s v="CUBRIMIENTO"/>
    <x v="0"/>
    <m/>
    <s v="2024-11-06"/>
    <s v="2024-11-25"/>
    <s v="2024-11-26 10:20:00"/>
    <s v="2024-12-05 16:07:19"/>
    <s v="2024-12-16 07:32:55"/>
    <s v="2024-12-16 07:33:23"/>
    <s v="2025-01-07 11:53:12"/>
    <s v="2024-11-27"/>
    <s v="2024-12-06"/>
    <s v="2024-12-17"/>
    <s v="2024-12-23"/>
    <s v="2024-12-30"/>
    <x v="1"/>
    <s v="Medellin"/>
    <s v="SOMB01"/>
    <x v="71"/>
    <s v="LONA DICKSON VERDE FORESTA REF:6687"/>
    <x v="3"/>
    <n v="1"/>
    <x v="234"/>
    <x v="0"/>
    <x v="12"/>
    <n v="6909274"/>
    <x v="0"/>
    <x v="6"/>
    <x v="5"/>
    <x v="10"/>
  </r>
  <r>
    <x v="1178"/>
    <x v="788"/>
    <s v="CUBRIMIENTO"/>
    <x v="0"/>
    <m/>
    <s v="2024-11-06"/>
    <s v="2024-11-25"/>
    <s v="2024-11-26 10:20:00"/>
    <s v="2024-12-05 16:07:19"/>
    <s v="2024-12-16 07:32:55"/>
    <s v="2024-12-16 07:33:23"/>
    <s v="2025-01-07 11:53:12"/>
    <s v="2024-11-27"/>
    <s v="2024-12-06"/>
    <s v="2024-12-17"/>
    <s v="2024-12-23"/>
    <s v="2024-12-30"/>
    <x v="1"/>
    <s v="Medellin"/>
    <s v="TRANSP06"/>
    <x v="59"/>
    <m/>
    <x v="0"/>
    <n v="1"/>
    <x v="0"/>
    <x v="0"/>
    <x v="0"/>
    <n v="300000"/>
    <x v="0"/>
    <x v="1"/>
    <x v="1"/>
    <x v="10"/>
  </r>
  <r>
    <x v="1179"/>
    <x v="789"/>
    <s v="CUBRIMIENTO"/>
    <x v="1"/>
    <m/>
    <s v="2024-11-06"/>
    <s v="2024-11-20"/>
    <s v="2024-11-22 17:15:30"/>
    <s v="2025-01-17 09:51:57"/>
    <s v="2025-02-16 18:56:27"/>
    <s v="2025-02-17 08:03:13"/>
    <s v="2025-02-27 20:26:18"/>
    <s v="2024-11-23"/>
    <s v="2025-01-18"/>
    <s v="2025-02-17"/>
    <s v="2025-02-24"/>
    <s v="2025-03-03"/>
    <x v="3"/>
    <s v="Medellin"/>
    <s v="CUBT02"/>
    <x v="76"/>
    <s v="LONA PERGOTEX BLACKOUT BLANCA 3 M"/>
    <x v="1"/>
    <n v="2"/>
    <x v="3"/>
    <x v="0"/>
    <x v="3"/>
    <n v="8797012"/>
    <x v="0"/>
    <x v="0"/>
    <x v="0"/>
    <x v="5"/>
  </r>
  <r>
    <x v="1179"/>
    <x v="789"/>
    <s v="CUBRIMIENTO"/>
    <x v="1"/>
    <m/>
    <s v="2024-11-06"/>
    <s v="2024-11-20"/>
    <s v="2024-11-22 17:15:30"/>
    <s v="2025-01-17 09:51:57"/>
    <s v="2025-02-16 18:56:27"/>
    <s v="2025-02-17 08:03:13"/>
    <s v="2025-02-27 20:26:18"/>
    <s v="2024-11-23"/>
    <s v="2025-01-18"/>
    <s v="2025-02-17"/>
    <s v="2025-02-24"/>
    <s v="2025-03-03"/>
    <x v="3"/>
    <s v="Medellin"/>
    <s v="FLANCHE01"/>
    <x v="51"/>
    <m/>
    <x v="1"/>
    <n v="1"/>
    <x v="93"/>
    <x v="0"/>
    <x v="0"/>
    <n v="1258081"/>
    <x v="0"/>
    <x v="0"/>
    <x v="0"/>
    <x v="5"/>
  </r>
  <r>
    <x v="1179"/>
    <x v="789"/>
    <s v="CUBRIMIENTO"/>
    <x v="1"/>
    <m/>
    <s v="2024-11-06"/>
    <s v="2024-11-20"/>
    <s v="2024-11-22 17:15:30"/>
    <s v="2025-01-17 09:51:57"/>
    <s v="2025-02-16 18:56:27"/>
    <s v="2025-02-17 08:03:13"/>
    <s v="2025-02-27 20:26:18"/>
    <s v="2024-11-23"/>
    <s v="2025-01-18"/>
    <s v="2025-02-17"/>
    <s v="2025-02-24"/>
    <s v="2025-03-03"/>
    <x v="3"/>
    <s v="Medellin"/>
    <s v="FLANCHE01"/>
    <x v="51"/>
    <m/>
    <x v="1"/>
    <n v="1"/>
    <x v="235"/>
    <x v="0"/>
    <x v="0"/>
    <n v="2138738"/>
    <x v="0"/>
    <x v="0"/>
    <x v="0"/>
    <x v="5"/>
  </r>
  <r>
    <x v="1179"/>
    <x v="789"/>
    <s v="CUBRIMIENTO"/>
    <x v="1"/>
    <m/>
    <s v="2024-11-06"/>
    <s v="2024-11-20"/>
    <s v="2024-11-22 17:15:30"/>
    <s v="2025-01-17 09:51:57"/>
    <s v="2025-02-16 18:56:27"/>
    <s v="2025-02-17 08:03:13"/>
    <s v="2025-02-27 20:26:18"/>
    <s v="2024-11-23"/>
    <s v="2025-01-18"/>
    <s v="2025-02-17"/>
    <s v="2025-02-24"/>
    <s v="2025-03-03"/>
    <x v="3"/>
    <s v="Medellin"/>
    <s v="KMPLITE"/>
    <x v="251"/>
    <m/>
    <x v="0"/>
    <n v="2"/>
    <x v="42"/>
    <x v="0"/>
    <x v="0"/>
    <n v="4311220"/>
    <x v="0"/>
    <x v="0"/>
    <x v="0"/>
    <x v="5"/>
  </r>
  <r>
    <x v="1179"/>
    <x v="789"/>
    <s v="CUBRIMIENTO"/>
    <x v="1"/>
    <m/>
    <s v="2024-11-06"/>
    <s v="2024-11-20"/>
    <s v="2024-11-22 17:15:30"/>
    <s v="2025-01-17 09:51:57"/>
    <s v="2025-02-16 18:56:27"/>
    <s v="2025-02-17 08:03:13"/>
    <s v="2025-02-27 20:26:18"/>
    <s v="2024-11-23"/>
    <s v="2025-01-18"/>
    <s v="2025-02-17"/>
    <s v="2025-02-24"/>
    <s v="2025-03-03"/>
    <x v="3"/>
    <s v="Medellin"/>
    <s v="KRIEL PLITE"/>
    <x v="416"/>
    <m/>
    <x v="0"/>
    <n v="2"/>
    <x v="42"/>
    <x v="0"/>
    <x v="0"/>
    <n v="2655088"/>
    <x v="0"/>
    <x v="0"/>
    <x v="0"/>
    <x v="5"/>
  </r>
  <r>
    <x v="1179"/>
    <x v="789"/>
    <s v="CUBRIMIENTO"/>
    <x v="1"/>
    <m/>
    <s v="2024-11-06"/>
    <s v="2024-11-20"/>
    <s v="2024-11-22 17:15:30"/>
    <s v="2025-01-17 09:51:57"/>
    <s v="2025-02-16 18:56:27"/>
    <s v="2025-02-17 08:03:13"/>
    <s v="2025-02-27 20:26:18"/>
    <s v="2024-11-23"/>
    <s v="2025-01-18"/>
    <s v="2025-02-17"/>
    <s v="2025-02-24"/>
    <s v="2025-03-03"/>
    <x v="3"/>
    <s v="Medellin"/>
    <s v="PLITE10"/>
    <x v="263"/>
    <s v="LONA PERGOTEX BLACKOUT BLANCA 3 M"/>
    <x v="1"/>
    <n v="2"/>
    <x v="3"/>
    <x v="0"/>
    <x v="115"/>
    <n v="19086644"/>
    <x v="0"/>
    <x v="4"/>
    <x v="6"/>
    <x v="5"/>
  </r>
  <r>
    <x v="1179"/>
    <x v="789"/>
    <s v="CUBRIMIENTO"/>
    <x v="1"/>
    <m/>
    <s v="2024-11-06"/>
    <s v="2024-11-20"/>
    <s v="2024-11-22 17:15:30"/>
    <s v="2025-01-17 09:51:57"/>
    <s v="2025-02-16 18:56:27"/>
    <s v="2025-02-17 08:03:13"/>
    <s v="2025-02-27 20:26:18"/>
    <s v="2024-11-23"/>
    <s v="2025-01-18"/>
    <s v="2025-02-17"/>
    <s v="2025-02-24"/>
    <s v="2025-03-03"/>
    <x v="3"/>
    <s v="Medellin"/>
    <s v="SERV03"/>
    <x v="9"/>
    <m/>
    <x v="0"/>
    <n v="1"/>
    <x v="0"/>
    <x v="0"/>
    <x v="0"/>
    <n v="1500000"/>
    <x v="0"/>
    <x v="1"/>
    <x v="1"/>
    <x v="5"/>
  </r>
  <r>
    <x v="1179"/>
    <x v="789"/>
    <s v="CUBRIMIENTO"/>
    <x v="1"/>
    <m/>
    <s v="2024-11-06"/>
    <s v="2024-11-20"/>
    <s v="2024-11-22 17:15:30"/>
    <s v="2025-01-17 09:51:57"/>
    <s v="2025-02-16 18:56:27"/>
    <s v="2025-02-17 08:03:13"/>
    <s v="2025-02-27 20:26:18"/>
    <s v="2024-11-23"/>
    <s v="2025-01-18"/>
    <s v="2025-02-17"/>
    <s v="2025-02-24"/>
    <s v="2025-03-03"/>
    <x v="3"/>
    <s v="Medellin"/>
    <s v="SPORTCAC03"/>
    <x v="850"/>
    <m/>
    <x v="1"/>
    <n v="3"/>
    <x v="3"/>
    <x v="7"/>
    <x v="0"/>
    <n v="6075000"/>
    <x v="0"/>
    <x v="0"/>
    <x v="0"/>
    <x v="5"/>
  </r>
  <r>
    <x v="1179"/>
    <x v="789"/>
    <s v="CUBRIMIENTO"/>
    <x v="1"/>
    <m/>
    <s v="2024-11-06"/>
    <s v="2024-11-20"/>
    <s v="2024-11-22 17:15:30"/>
    <s v="2025-01-17 09:51:57"/>
    <s v="2025-02-16 18:56:27"/>
    <s v="2025-02-17 08:03:13"/>
    <s v="2025-02-27 20:26:18"/>
    <s v="2024-11-23"/>
    <s v="2025-01-18"/>
    <s v="2025-02-17"/>
    <s v="2025-02-24"/>
    <s v="2025-03-03"/>
    <x v="3"/>
    <s v="Medellin"/>
    <s v="TRANSP06"/>
    <x v="59"/>
    <m/>
    <x v="0"/>
    <n v="1"/>
    <x v="0"/>
    <x v="0"/>
    <x v="0"/>
    <n v="560000"/>
    <x v="0"/>
    <x v="1"/>
    <x v="1"/>
    <x v="5"/>
  </r>
  <r>
    <x v="1180"/>
    <x v="156"/>
    <s v="CUBRIMIENTO"/>
    <x v="0"/>
    <m/>
    <s v="2024-11-07"/>
    <s v="2024-11-13"/>
    <s v="2024-11-14 07:58:29"/>
    <s v="0000-00-00 00:00:00"/>
    <s v="2024-12-06 09:10:41"/>
    <s v="2025-04-02 17:31:06"/>
    <s v="0000-00-00 00:00:00"/>
    <s v="2024-11-14"/>
    <s v="2024-11-14"/>
    <s v="2024-11-18"/>
    <s v="2024-11-19"/>
    <s v="2024-11-19"/>
    <x v="0"/>
    <s v="Toscany"/>
    <s v="TUBSM01"/>
    <x v="397"/>
    <m/>
    <x v="0"/>
    <n v="22"/>
    <x v="0"/>
    <x v="0"/>
    <x v="0"/>
    <n v="5187600"/>
    <x v="0"/>
    <x v="0"/>
    <x v="0"/>
    <x v="3"/>
  </r>
  <r>
    <x v="1181"/>
    <x v="61"/>
    <s v="MUEBLES CC CUBRIMIENTOS"/>
    <x v="0"/>
    <m/>
    <s v="2024-11-07"/>
    <s v="2024-11-08"/>
    <s v="2024-11-12 11:39:18"/>
    <s v="0000-00-00 00:00:00"/>
    <s v="2024-12-11 09:49:38"/>
    <s v="2024-12-11 09:49:44"/>
    <s v="2024-12-17 14:48:49"/>
    <s v="2024-11-12"/>
    <s v="2024-11-12"/>
    <s v="2024-12-26"/>
    <s v="2025-01-01"/>
    <s v="2025-01-18"/>
    <x v="3"/>
    <s v="Medellin"/>
    <s v="1795"/>
    <x v="321"/>
    <s v="LONA DICKSON ARENA VETEADO U337"/>
    <x v="0"/>
    <n v="1"/>
    <x v="0"/>
    <x v="0"/>
    <x v="0"/>
    <n v="0"/>
    <x v="0"/>
    <x v="2"/>
    <x v="0"/>
    <x v="10"/>
  </r>
  <r>
    <x v="1181"/>
    <x v="61"/>
    <s v="MUEBLES CC CUBRIMIENTOS"/>
    <x v="0"/>
    <m/>
    <s v="2024-11-07"/>
    <s v="2024-11-08"/>
    <s v="2024-11-12 11:39:18"/>
    <s v="0000-00-00 00:00:00"/>
    <s v="2024-12-11 09:49:38"/>
    <s v="2024-12-11 09:49:44"/>
    <s v="2024-12-17 14:48:49"/>
    <s v="2024-11-12"/>
    <s v="2024-11-12"/>
    <s v="2024-12-26"/>
    <s v="2025-01-01"/>
    <s v="2025-01-18"/>
    <x v="3"/>
    <s v="Medellin"/>
    <s v="5520"/>
    <x v="384"/>
    <s v="LONA DICKSON ARENA VETEADO U337"/>
    <x v="0"/>
    <n v="1"/>
    <x v="0"/>
    <x v="0"/>
    <x v="0"/>
    <n v="0"/>
    <x v="0"/>
    <x v="0"/>
    <x v="0"/>
    <x v="10"/>
  </r>
  <r>
    <x v="1182"/>
    <x v="790"/>
    <s v="MUEBLES CC CUBRIMIENTOS"/>
    <x v="0"/>
    <m/>
    <s v="2024-10-23"/>
    <s v="2024-11-08"/>
    <s v="2024-11-20 10:01:22"/>
    <s v="0000-00-00 00:00:00"/>
    <s v="2024-12-03 07:05:35"/>
    <s v="2024-12-03 18:23:33"/>
    <s v="2025-01-09 08:03:24"/>
    <s v="2024-11-15"/>
    <s v="2024-11-15"/>
    <s v="2024-12-07"/>
    <s v="2024-12-12"/>
    <s v="2025-01-13"/>
    <x v="1"/>
    <s v="Bogota"/>
    <s v="10351"/>
    <x v="851"/>
    <m/>
    <x v="0"/>
    <n v="4"/>
    <x v="0"/>
    <x v="0"/>
    <x v="0"/>
    <n v="116028"/>
    <x v="0"/>
    <x v="0"/>
    <x v="0"/>
    <x v="10"/>
  </r>
  <r>
    <x v="1182"/>
    <x v="790"/>
    <s v="MUEBLES CC CUBRIMIENTOS"/>
    <x v="0"/>
    <m/>
    <s v="2024-10-23"/>
    <s v="2024-11-08"/>
    <s v="2024-11-20 10:01:22"/>
    <s v="0000-00-00 00:00:00"/>
    <s v="2024-12-03 07:05:35"/>
    <s v="2024-12-03 18:23:33"/>
    <s v="2025-01-09 08:03:24"/>
    <s v="2024-11-15"/>
    <s v="2024-11-15"/>
    <s v="2024-12-07"/>
    <s v="2024-12-12"/>
    <s v="2025-01-13"/>
    <x v="1"/>
    <s v="Bogota"/>
    <s v="5160"/>
    <x v="496"/>
    <s v="LONA DICKSON BEIGE *1.20 REF:0681"/>
    <x v="0"/>
    <n v="1"/>
    <x v="0"/>
    <x v="0"/>
    <x v="0"/>
    <n v="2282000"/>
    <x v="0"/>
    <x v="0"/>
    <x v="0"/>
    <x v="10"/>
  </r>
  <r>
    <x v="1182"/>
    <x v="790"/>
    <s v="MUEBLES CC CUBRIMIENTOS"/>
    <x v="0"/>
    <m/>
    <s v="2024-10-23"/>
    <s v="2024-11-08"/>
    <s v="2024-11-20 10:01:22"/>
    <s v="0000-00-00 00:00:00"/>
    <s v="2024-12-03 07:05:35"/>
    <s v="2024-12-03 18:23:33"/>
    <s v="2025-01-09 08:03:24"/>
    <s v="2024-11-15"/>
    <s v="2024-11-15"/>
    <s v="2024-12-07"/>
    <s v="2024-12-12"/>
    <s v="2025-01-13"/>
    <x v="1"/>
    <s v="Bogota"/>
    <s v="6119"/>
    <x v="762"/>
    <s v="LONA DICKSON BEIGE *1.20 REF:0681"/>
    <x v="0"/>
    <n v="4"/>
    <x v="0"/>
    <x v="0"/>
    <x v="0"/>
    <n v="3249988"/>
    <x v="0"/>
    <x v="0"/>
    <x v="0"/>
    <x v="10"/>
  </r>
  <r>
    <x v="1182"/>
    <x v="790"/>
    <s v="MUEBLES CC CUBRIMIENTOS"/>
    <x v="0"/>
    <m/>
    <s v="2024-10-23"/>
    <s v="2024-11-08"/>
    <s v="2024-11-20 10:01:22"/>
    <s v="0000-00-00 00:00:00"/>
    <s v="2024-12-03 07:05:35"/>
    <s v="2024-12-03 18:23:33"/>
    <s v="2025-01-09 08:03:24"/>
    <s v="2024-11-15"/>
    <s v="2024-11-15"/>
    <s v="2024-12-07"/>
    <s v="2024-12-12"/>
    <s v="2025-01-13"/>
    <x v="1"/>
    <s v="Bogota"/>
    <s v="REP023"/>
    <x v="35"/>
    <m/>
    <x v="0"/>
    <n v="1"/>
    <x v="0"/>
    <x v="0"/>
    <x v="0"/>
    <n v="969852"/>
    <x v="0"/>
    <x v="0"/>
    <x v="0"/>
    <x v="10"/>
  </r>
  <r>
    <x v="1183"/>
    <x v="791"/>
    <s v="MUEBLES"/>
    <x v="0"/>
    <m/>
    <s v="2024-11-07"/>
    <s v="2024-11-07"/>
    <s v="2024-11-08 16:11:22"/>
    <s v="0000-00-00 00:00:00"/>
    <s v="0000-00-00 00:00:00"/>
    <s v="2024-11-12 08:07:04"/>
    <s v="2024-11-12 18:39:14"/>
    <s v="2024-11-08"/>
    <s v="2024-11-08"/>
    <s v="2024-12-04"/>
    <s v="2024-12-10"/>
    <s v="2024-12-06"/>
    <x v="3"/>
    <s v="Bogota"/>
    <s v="7113"/>
    <x v="473"/>
    <m/>
    <x v="4"/>
    <n v="1"/>
    <x v="0"/>
    <x v="0"/>
    <x v="0"/>
    <n v="3030812"/>
    <x v="0"/>
    <x v="0"/>
    <x v="0"/>
    <x v="10"/>
  </r>
  <r>
    <x v="1184"/>
    <x v="792"/>
    <s v="CUBRIMIENTO"/>
    <x v="0"/>
    <m/>
    <s v="2024-11-07"/>
    <s v="2024-11-27"/>
    <s v="2024-11-29 10:05:24"/>
    <s v="2024-12-18 16:05:38"/>
    <s v="2024-12-23 10:49:21"/>
    <s v="2024-12-26 15:34:23"/>
    <s v="0000-00-00 00:00:00"/>
    <s v="2024-11-30"/>
    <s v="2024-12-05"/>
    <s v="2024-12-10"/>
    <s v="2024-12-12"/>
    <s v="2024-12-18"/>
    <x v="8"/>
    <s v="Cali"/>
    <s v="SPORTCAL01"/>
    <x v="852"/>
    <m/>
    <x v="4"/>
    <n v="1"/>
    <x v="11"/>
    <x v="7"/>
    <x v="0"/>
    <n v="1321819"/>
    <x v="0"/>
    <x v="0"/>
    <x v="0"/>
    <x v="10"/>
  </r>
  <r>
    <x v="1185"/>
    <x v="793"/>
    <s v="CUBRIMIENTO"/>
    <x v="0"/>
    <m/>
    <s v="2024-11-07"/>
    <s v="2024-11-21"/>
    <s v="2024-11-25 13:57:12"/>
    <s v="2024-12-16 15:22:30"/>
    <s v="2025-01-14 15:23:37"/>
    <s v="2025-01-14 15:23:45"/>
    <s v="2025-02-25 18:13:55"/>
    <s v="2024-11-25"/>
    <s v="2024-11-27"/>
    <s v="2024-12-02"/>
    <s v="2024-12-06"/>
    <s v="2024-12-16"/>
    <x v="3"/>
    <s v="Medellin"/>
    <s v="SPOT23"/>
    <x v="574"/>
    <m/>
    <x v="0"/>
    <n v="2"/>
    <x v="0"/>
    <x v="0"/>
    <x v="0"/>
    <n v="6433920"/>
    <x v="0"/>
    <x v="0"/>
    <x v="0"/>
    <x v="10"/>
  </r>
  <r>
    <x v="1186"/>
    <x v="139"/>
    <s v="CUBRIMIENTO"/>
    <x v="0"/>
    <m/>
    <s v="2024-11-07"/>
    <s v="2024-11-08"/>
    <s v="2024-11-08 16:54:31"/>
    <s v="0000-00-00 00:00:00"/>
    <s v="2024-11-08 16:54:35"/>
    <s v="2024-11-13 08:52:50"/>
    <s v="0000-00-00 00:00:00"/>
    <s v="2024-11-11"/>
    <s v="2024-11-11"/>
    <s v="2024-11-13"/>
    <s v="2024-11-14"/>
    <s v="2024-11-14"/>
    <x v="0"/>
    <s v="Toscany"/>
    <s v="12569"/>
    <x v="367"/>
    <m/>
    <x v="0"/>
    <n v="120"/>
    <x v="0"/>
    <x v="0"/>
    <x v="0"/>
    <n v="6000000"/>
    <x v="0"/>
    <x v="0"/>
    <x v="0"/>
    <x v="3"/>
  </r>
  <r>
    <x v="1187"/>
    <x v="794"/>
    <s v="MUEBLES CC CUBRIMIENTOS"/>
    <x v="0"/>
    <m/>
    <s v="2024-11-07"/>
    <s v="2024-11-07"/>
    <s v="2024-11-08 10:37:47"/>
    <s v="0000-00-00 00:00:00"/>
    <s v="2024-12-06 17:33:50"/>
    <s v="2024-12-06 17:34:12"/>
    <s v="2024-12-24 09:05:26"/>
    <s v="2024-11-11"/>
    <s v="2024-11-11"/>
    <s v="2024-12-03"/>
    <s v="2024-12-05"/>
    <s v="2024-12-09"/>
    <x v="1"/>
    <s v="Virtual"/>
    <s v="12312"/>
    <x v="585"/>
    <m/>
    <x v="5"/>
    <n v="5"/>
    <x v="0"/>
    <x v="0"/>
    <x v="0"/>
    <n v="3692685"/>
    <x v="0"/>
    <x v="0"/>
    <x v="0"/>
    <x v="10"/>
  </r>
  <r>
    <x v="1187"/>
    <x v="794"/>
    <s v="MUEBLES CC CUBRIMIENTOS"/>
    <x v="0"/>
    <m/>
    <s v="2024-11-07"/>
    <s v="2024-11-07"/>
    <s v="2024-11-08 10:37:47"/>
    <s v="0000-00-00 00:00:00"/>
    <s v="2024-12-06 17:33:50"/>
    <s v="2024-12-06 17:34:12"/>
    <s v="2024-12-24 09:05:26"/>
    <s v="2024-11-11"/>
    <s v="2024-11-11"/>
    <s v="2024-12-03"/>
    <s v="2024-12-05"/>
    <s v="2024-12-09"/>
    <x v="1"/>
    <s v="Virtual"/>
    <s v="15374"/>
    <x v="722"/>
    <m/>
    <x v="4"/>
    <n v="4"/>
    <x v="0"/>
    <x v="0"/>
    <x v="0"/>
    <n v="4793740"/>
    <x v="0"/>
    <x v="2"/>
    <x v="0"/>
    <x v="10"/>
  </r>
  <r>
    <x v="1187"/>
    <x v="794"/>
    <s v="MUEBLES CC CUBRIMIENTOS"/>
    <x v="0"/>
    <m/>
    <s v="2024-11-07"/>
    <s v="2024-11-07"/>
    <s v="2024-11-08 10:37:47"/>
    <s v="0000-00-00 00:00:00"/>
    <s v="2024-12-06 17:33:50"/>
    <s v="2024-12-06 17:34:12"/>
    <s v="2024-12-24 09:05:26"/>
    <s v="2024-11-11"/>
    <s v="2024-11-11"/>
    <s v="2024-12-03"/>
    <s v="2024-12-05"/>
    <s v="2024-12-09"/>
    <x v="1"/>
    <s v="Virtual"/>
    <s v="5220"/>
    <x v="718"/>
    <s v="LONA DICKSON ROJO VINOTINTO REF:3914"/>
    <x v="0"/>
    <n v="5"/>
    <x v="0"/>
    <x v="0"/>
    <x v="0"/>
    <n v="8488170"/>
    <x v="0"/>
    <x v="0"/>
    <x v="0"/>
    <x v="10"/>
  </r>
  <r>
    <x v="1187"/>
    <x v="794"/>
    <s v="MUEBLES CC CUBRIMIENTOS"/>
    <x v="0"/>
    <m/>
    <s v="2024-11-07"/>
    <s v="2024-11-07"/>
    <s v="2024-11-08 10:37:47"/>
    <s v="0000-00-00 00:00:00"/>
    <s v="2024-12-06 17:33:50"/>
    <s v="2024-12-06 17:34:12"/>
    <s v="2024-12-24 09:05:26"/>
    <s v="2024-11-11"/>
    <s v="2024-11-11"/>
    <s v="2024-12-03"/>
    <s v="2024-12-05"/>
    <s v="2024-12-09"/>
    <x v="1"/>
    <s v="Virtual"/>
    <s v="9167"/>
    <x v="853"/>
    <s v="FURNISCREEN BEIGE  2M EB4027W G8 625GR"/>
    <x v="4"/>
    <n v="10"/>
    <x v="0"/>
    <x v="0"/>
    <x v="0"/>
    <n v="22348690"/>
    <x v="0"/>
    <x v="2"/>
    <x v="0"/>
    <x v="10"/>
  </r>
  <r>
    <x v="1187"/>
    <x v="794"/>
    <s v="MUEBLES CC CUBRIMIENTOS"/>
    <x v="0"/>
    <m/>
    <s v="2024-11-07"/>
    <s v="2024-11-07"/>
    <s v="2024-11-08 10:37:47"/>
    <s v="0000-00-00 00:00:00"/>
    <s v="2024-12-06 17:33:50"/>
    <s v="2024-12-06 17:34:12"/>
    <s v="2024-12-24 09:05:26"/>
    <s v="2024-11-11"/>
    <s v="2024-11-11"/>
    <s v="2024-12-03"/>
    <s v="2024-12-05"/>
    <s v="2024-12-09"/>
    <x v="1"/>
    <s v="Virtual"/>
    <s v="9191"/>
    <x v="854"/>
    <m/>
    <x v="4"/>
    <n v="1"/>
    <x v="0"/>
    <x v="0"/>
    <x v="0"/>
    <n v="1198435"/>
    <x v="0"/>
    <x v="2"/>
    <x v="0"/>
    <x v="10"/>
  </r>
  <r>
    <x v="1188"/>
    <x v="795"/>
    <s v="CUBRIMIENTO"/>
    <x v="0"/>
    <m/>
    <s v="2024-11-07"/>
    <s v="2024-12-11"/>
    <s v="2024-12-13 08:58:48"/>
    <s v="2024-12-17 08:31:33"/>
    <s v="2025-04-01 15:04:57"/>
    <s v="2025-04-01 15:05:08"/>
    <s v="2025-04-09 17:07:49"/>
    <s v="2024-12-13"/>
    <s v="2024-12-25"/>
    <s v="2025-01-08"/>
    <s v="2025-01-10"/>
    <s v="2025-01-21"/>
    <x v="1"/>
    <s v="Toscana"/>
    <s v="PLAM12"/>
    <x v="855"/>
    <m/>
    <x v="3"/>
    <n v="1"/>
    <x v="15"/>
    <x v="0"/>
    <x v="13"/>
    <n v="22775796"/>
    <x v="0"/>
    <x v="4"/>
    <x v="13"/>
    <x v="12"/>
  </r>
  <r>
    <x v="1189"/>
    <x v="796"/>
    <s v="CUBRIMIENTO"/>
    <x v="0"/>
    <m/>
    <s v="2024-11-08"/>
    <s v="2024-11-08"/>
    <s v="2024-11-08 10:03:26"/>
    <s v="0000-00-00 00:00:00"/>
    <s v="2024-11-08 10:03:32"/>
    <s v="2025-04-02 17:28:20"/>
    <s v="0000-00-00 00:00:00"/>
    <s v="2024-11-11"/>
    <s v="2024-11-11"/>
    <s v="2024-11-13"/>
    <s v="2024-11-14"/>
    <s v="2024-11-14"/>
    <x v="0"/>
    <s v="Toscany"/>
    <s v="11443"/>
    <x v="368"/>
    <m/>
    <x v="0"/>
    <n v="2"/>
    <x v="0"/>
    <x v="0"/>
    <x v="0"/>
    <n v="20000"/>
    <x v="0"/>
    <x v="0"/>
    <x v="0"/>
    <x v="3"/>
  </r>
  <r>
    <x v="1190"/>
    <x v="771"/>
    <s v="MUEBLES CC CUBRIMIENTOS"/>
    <x v="0"/>
    <m/>
    <s v="2024-11-08"/>
    <s v="2024-11-14"/>
    <s v="2024-11-19 08:59:03"/>
    <s v="0000-00-00 00:00:00"/>
    <s v="2024-11-19 08:59:08"/>
    <s v="2025-04-02 17:28:55"/>
    <s v="0000-00-00 00:00:00"/>
    <s v="2024-11-15"/>
    <s v="2024-11-15"/>
    <s v="2024-11-19"/>
    <s v="2024-11-20"/>
    <s v="2024-11-20"/>
    <x v="3"/>
    <s v="Toscany"/>
    <s v="3567"/>
    <x v="211"/>
    <m/>
    <x v="0"/>
    <n v="9.5"/>
    <x v="0"/>
    <x v="0"/>
    <x v="0"/>
    <n v="499700"/>
    <x v="0"/>
    <x v="0"/>
    <x v="0"/>
    <x v="3"/>
  </r>
  <r>
    <x v="1191"/>
    <x v="61"/>
    <s v="CUBRIMIENTO"/>
    <x v="0"/>
    <m/>
    <s v="2024-11-08"/>
    <s v="2024-11-08"/>
    <s v="2024-11-12 12:06:36"/>
    <s v="2025-01-21 13:09:22"/>
    <s v="2025-03-19 17:01:33"/>
    <s v="2025-03-31 07:15:20"/>
    <s v="0000-00-00 00:00:00"/>
    <s v="2024-11-15"/>
    <s v="2024-11-25"/>
    <s v="2024-12-07"/>
    <s v="2024-12-09"/>
    <s v="2024-12-21"/>
    <x v="3"/>
    <s v="Virtual"/>
    <s v="PTEKROM04"/>
    <x v="668"/>
    <s v="LONA PERGOTEX BLACKOUT GRIS 3M"/>
    <x v="7"/>
    <n v="1"/>
    <x v="114"/>
    <x v="0"/>
    <x v="56"/>
    <n v="0"/>
    <x v="0"/>
    <x v="4"/>
    <x v="4"/>
    <x v="10"/>
  </r>
  <r>
    <x v="1191"/>
    <x v="61"/>
    <s v="CUBRIMIENTO"/>
    <x v="0"/>
    <m/>
    <s v="2024-11-08"/>
    <s v="2024-11-08"/>
    <s v="2024-11-12 12:06:36"/>
    <s v="2025-01-21 13:09:22"/>
    <s v="2025-03-19 17:01:33"/>
    <s v="2025-03-31 07:15:20"/>
    <s v="0000-00-00 00:00:00"/>
    <s v="2024-11-15"/>
    <s v="2024-11-25"/>
    <s v="2024-12-07"/>
    <s v="2024-12-09"/>
    <s v="2024-12-21"/>
    <x v="3"/>
    <s v="Virtual"/>
    <s v="SPOT14"/>
    <x v="296"/>
    <m/>
    <x v="0"/>
    <n v="1"/>
    <x v="0"/>
    <x v="0"/>
    <x v="0"/>
    <n v="0"/>
    <x v="0"/>
    <x v="0"/>
    <x v="0"/>
    <x v="10"/>
  </r>
  <r>
    <x v="1192"/>
    <x v="705"/>
    <s v="CUBRIMIENTO"/>
    <x v="0"/>
    <m/>
    <s v="2024-11-08"/>
    <s v="2024-11-08"/>
    <s v="2024-11-08 10:46:04"/>
    <s v="0000-00-00 00:00:00"/>
    <s v="2024-11-08 10:46:11"/>
    <s v="2025-04-02 17:28:37"/>
    <s v="0000-00-00 00:00:00"/>
    <s v="2024-11-11"/>
    <s v="2024-11-11"/>
    <s v="2024-11-13"/>
    <s v="2024-11-14"/>
    <s v="2024-11-14"/>
    <x v="0"/>
    <s v="Toscany"/>
    <s v="1010104"/>
    <x v="273"/>
    <m/>
    <x v="0"/>
    <n v="4"/>
    <x v="0"/>
    <x v="0"/>
    <x v="0"/>
    <n v="168064"/>
    <x v="0"/>
    <x v="0"/>
    <x v="0"/>
    <x v="3"/>
  </r>
  <r>
    <x v="1192"/>
    <x v="705"/>
    <s v="CUBRIMIENTO"/>
    <x v="0"/>
    <m/>
    <s v="2024-11-08"/>
    <s v="2024-11-08"/>
    <s v="2024-11-08 10:46:04"/>
    <s v="0000-00-00 00:00:00"/>
    <s v="2024-11-08 10:46:11"/>
    <s v="2025-04-02 17:28:37"/>
    <s v="0000-00-00 00:00:00"/>
    <s v="2024-11-11"/>
    <s v="2024-11-11"/>
    <s v="2024-11-13"/>
    <s v="2024-11-14"/>
    <s v="2024-11-14"/>
    <x v="0"/>
    <s v="Toscany"/>
    <s v="11454"/>
    <x v="274"/>
    <m/>
    <x v="0"/>
    <n v="2"/>
    <x v="0"/>
    <x v="0"/>
    <x v="0"/>
    <n v="39000"/>
    <x v="0"/>
    <x v="0"/>
    <x v="0"/>
    <x v="3"/>
  </r>
  <r>
    <x v="1192"/>
    <x v="705"/>
    <s v="CUBRIMIENTO"/>
    <x v="0"/>
    <m/>
    <s v="2024-11-08"/>
    <s v="2024-11-08"/>
    <s v="2024-11-08 10:46:04"/>
    <s v="0000-00-00 00:00:00"/>
    <s v="2024-11-08 10:46:11"/>
    <s v="2025-04-02 17:28:37"/>
    <s v="0000-00-00 00:00:00"/>
    <s v="2024-11-11"/>
    <s v="2024-11-11"/>
    <s v="2024-11-13"/>
    <s v="2024-11-14"/>
    <s v="2024-11-14"/>
    <x v="0"/>
    <s v="Toscany"/>
    <s v="11455"/>
    <x v="232"/>
    <m/>
    <x v="0"/>
    <n v="2"/>
    <x v="0"/>
    <x v="0"/>
    <x v="0"/>
    <n v="35500"/>
    <x v="0"/>
    <x v="0"/>
    <x v="0"/>
    <x v="3"/>
  </r>
  <r>
    <x v="1192"/>
    <x v="705"/>
    <s v="CUBRIMIENTO"/>
    <x v="0"/>
    <m/>
    <s v="2024-11-08"/>
    <s v="2024-11-08"/>
    <s v="2024-11-08 10:46:04"/>
    <s v="0000-00-00 00:00:00"/>
    <s v="2024-11-08 10:46:11"/>
    <s v="2025-04-02 17:28:37"/>
    <s v="0000-00-00 00:00:00"/>
    <s v="2024-11-11"/>
    <s v="2024-11-11"/>
    <s v="2024-11-13"/>
    <s v="2024-11-14"/>
    <s v="2024-11-14"/>
    <x v="0"/>
    <s v="Toscany"/>
    <s v="7021"/>
    <x v="469"/>
    <m/>
    <x v="0"/>
    <n v="1"/>
    <x v="0"/>
    <x v="0"/>
    <x v="0"/>
    <n v="50000"/>
    <x v="0"/>
    <x v="0"/>
    <x v="0"/>
    <x v="3"/>
  </r>
  <r>
    <x v="1192"/>
    <x v="705"/>
    <s v="CUBRIMIENTO"/>
    <x v="0"/>
    <m/>
    <s v="2024-11-08"/>
    <s v="2024-11-08"/>
    <s v="2024-11-08 10:46:04"/>
    <s v="0000-00-00 00:00:00"/>
    <s v="2024-11-08 10:46:11"/>
    <s v="2025-04-02 17:28:37"/>
    <s v="0000-00-00 00:00:00"/>
    <s v="2024-11-11"/>
    <s v="2024-11-11"/>
    <s v="2024-11-13"/>
    <s v="2024-11-14"/>
    <s v="2024-11-14"/>
    <x v="0"/>
    <s v="Toscany"/>
    <s v="TUBSM01"/>
    <x v="397"/>
    <m/>
    <x v="0"/>
    <n v="2"/>
    <x v="0"/>
    <x v="0"/>
    <x v="0"/>
    <n v="524000"/>
    <x v="0"/>
    <x v="0"/>
    <x v="0"/>
    <x v="3"/>
  </r>
  <r>
    <x v="1193"/>
    <x v="273"/>
    <s v="CUBRIMIENTO"/>
    <x v="0"/>
    <m/>
    <s v="2024-11-08"/>
    <s v="2024-11-08"/>
    <s v="2024-11-08 12:15:35"/>
    <s v="0000-00-00 00:00:00"/>
    <s v="2024-11-08 12:15:40"/>
    <s v="2024-11-13 08:52:09"/>
    <s v="0000-00-00 00:00:00"/>
    <s v="2024-11-11"/>
    <s v="2024-11-11"/>
    <s v="2024-11-13"/>
    <s v="2024-11-15"/>
    <s v="2024-11-15"/>
    <x v="0"/>
    <s v="Toscany"/>
    <s v="11369"/>
    <x v="789"/>
    <m/>
    <x v="0"/>
    <n v="2"/>
    <x v="0"/>
    <x v="0"/>
    <x v="0"/>
    <n v="2600"/>
    <x v="0"/>
    <x v="0"/>
    <x v="0"/>
    <x v="3"/>
  </r>
  <r>
    <x v="1193"/>
    <x v="273"/>
    <s v="CUBRIMIENTO"/>
    <x v="0"/>
    <m/>
    <s v="2024-11-08"/>
    <s v="2024-11-08"/>
    <s v="2024-11-08 12:15:35"/>
    <s v="0000-00-00 00:00:00"/>
    <s v="2024-11-08 12:15:40"/>
    <s v="2024-11-13 08:52:09"/>
    <s v="0000-00-00 00:00:00"/>
    <s v="2024-11-11"/>
    <s v="2024-11-11"/>
    <s v="2024-11-13"/>
    <s v="2024-11-15"/>
    <s v="2024-11-15"/>
    <x v="0"/>
    <s v="Toscany"/>
    <s v="11435"/>
    <x v="229"/>
    <m/>
    <x v="0"/>
    <n v="1"/>
    <x v="0"/>
    <x v="0"/>
    <x v="0"/>
    <n v="63900"/>
    <x v="0"/>
    <x v="0"/>
    <x v="0"/>
    <x v="3"/>
  </r>
  <r>
    <x v="1193"/>
    <x v="273"/>
    <s v="CUBRIMIENTO"/>
    <x v="0"/>
    <m/>
    <s v="2024-11-08"/>
    <s v="2024-11-08"/>
    <s v="2024-11-08 12:15:35"/>
    <s v="0000-00-00 00:00:00"/>
    <s v="2024-11-08 12:15:40"/>
    <s v="2024-11-13 08:52:09"/>
    <s v="0000-00-00 00:00:00"/>
    <s v="2024-11-11"/>
    <s v="2024-11-11"/>
    <s v="2024-11-13"/>
    <s v="2024-11-15"/>
    <s v="2024-11-15"/>
    <x v="0"/>
    <s v="Toscany"/>
    <s v="12871"/>
    <x v="790"/>
    <m/>
    <x v="0"/>
    <n v="2"/>
    <x v="0"/>
    <x v="0"/>
    <x v="0"/>
    <n v="800"/>
    <x v="0"/>
    <x v="0"/>
    <x v="0"/>
    <x v="3"/>
  </r>
  <r>
    <x v="1194"/>
    <x v="574"/>
    <s v="MUEBLES CC CUBRIMIENTOS"/>
    <x v="0"/>
    <m/>
    <s v="2024-11-08"/>
    <s v="2024-11-28"/>
    <s v="2024-11-30 11:30:28"/>
    <s v="0000-00-00 00:00:00"/>
    <s v="0000-00-00 00:00:00"/>
    <s v="2025-02-04 06:53:11"/>
    <s v="2025-02-11 12:59:00"/>
    <s v="2024-12-24"/>
    <s v="2024-12-24"/>
    <s v="2025-01-20"/>
    <s v="2025-01-24"/>
    <s v="2025-02-11"/>
    <x v="1"/>
    <s v="Bogota"/>
    <s v="9708"/>
    <x v="778"/>
    <s v="LONA DICKSON TAUPE REF:7559"/>
    <x v="0"/>
    <n v="10"/>
    <x v="0"/>
    <x v="0"/>
    <x v="0"/>
    <n v="13400590"/>
    <x v="0"/>
    <x v="0"/>
    <x v="0"/>
    <x v="12"/>
  </r>
  <r>
    <x v="1195"/>
    <x v="92"/>
    <s v="CUBRIMIENTO"/>
    <x v="0"/>
    <m/>
    <s v="2024-11-08"/>
    <s v="2024-11-13"/>
    <s v="2024-11-15 10:38:46"/>
    <s v="0000-00-00 00:00:00"/>
    <s v="2024-11-15 10:38:51"/>
    <s v="2024-11-21 18:01:42"/>
    <s v="0000-00-00 00:00:00"/>
    <s v="2024-11-15"/>
    <s v="2024-11-15"/>
    <s v="2024-11-19"/>
    <s v="2024-11-20"/>
    <s v="2024-11-20"/>
    <x v="3"/>
    <s v="Gerencia"/>
    <s v="97"/>
    <x v="546"/>
    <m/>
    <x v="0"/>
    <n v="17"/>
    <x v="0"/>
    <x v="0"/>
    <x v="0"/>
    <n v="894200"/>
    <x v="0"/>
    <x v="0"/>
    <x v="0"/>
    <x v="3"/>
  </r>
  <r>
    <x v="1196"/>
    <x v="797"/>
    <s v="MUEBLES"/>
    <x v="0"/>
    <m/>
    <s v="2024-11-08"/>
    <s v="2024-11-12"/>
    <s v="2024-11-12 13:35:13"/>
    <s v="0000-00-00 00:00:00"/>
    <s v="0000-00-00 00:00:00"/>
    <s v="2024-11-14 08:06:33"/>
    <s v="0000-00-00 00:00:00"/>
    <s v="2024-11-13"/>
    <s v="2024-11-13"/>
    <s v="2024-11-14"/>
    <s v="2024-11-20"/>
    <s v="2025-01-08"/>
    <x v="3"/>
    <s v="Medellin"/>
    <s v="100196"/>
    <x v="218"/>
    <m/>
    <x v="0"/>
    <n v="1"/>
    <x v="0"/>
    <x v="0"/>
    <x v="0"/>
    <n v="169800"/>
    <x v="0"/>
    <x v="0"/>
    <x v="0"/>
    <x v="3"/>
  </r>
  <r>
    <x v="1197"/>
    <x v="671"/>
    <s v="MUEBLES CC CUBRIMIENTOS"/>
    <x v="0"/>
    <m/>
    <s v="2024-09-30"/>
    <s v="2024-11-13"/>
    <s v="2024-11-13 17:23:42"/>
    <s v="0000-00-00 00:00:00"/>
    <s v="2024-11-21 17:21:40"/>
    <s v="2024-12-02 17:25:55"/>
    <s v="0000-00-00 00:00:00"/>
    <s v="2024-11-15"/>
    <s v="2024-11-15"/>
    <s v="2024-11-19"/>
    <s v="2024-11-20"/>
    <s v="2024-11-20"/>
    <x v="0"/>
    <s v="Cali"/>
    <s v="24853"/>
    <x v="106"/>
    <m/>
    <x v="0"/>
    <n v="1"/>
    <x v="0"/>
    <x v="0"/>
    <x v="0"/>
    <n v="0"/>
    <x v="0"/>
    <x v="0"/>
    <x v="0"/>
    <x v="3"/>
  </r>
  <r>
    <x v="1197"/>
    <x v="671"/>
    <s v="MUEBLES CC CUBRIMIENTOS"/>
    <x v="0"/>
    <m/>
    <s v="2024-09-30"/>
    <s v="2024-11-13"/>
    <s v="2024-11-13 17:23:42"/>
    <s v="0000-00-00 00:00:00"/>
    <s v="2024-11-21 17:21:40"/>
    <s v="2024-12-02 17:25:55"/>
    <s v="0000-00-00 00:00:00"/>
    <s v="2024-11-15"/>
    <s v="2024-11-15"/>
    <s v="2024-11-19"/>
    <s v="2024-11-20"/>
    <s v="2024-11-20"/>
    <x v="0"/>
    <s v="Cali"/>
    <s v="3647"/>
    <x v="268"/>
    <m/>
    <x v="0"/>
    <n v="1"/>
    <x v="0"/>
    <x v="0"/>
    <x v="0"/>
    <n v="0"/>
    <x v="0"/>
    <x v="0"/>
    <x v="0"/>
    <x v="3"/>
  </r>
  <r>
    <x v="1198"/>
    <x v="574"/>
    <s v="MUEBLES CC CUBRIMIENTOS"/>
    <x v="0"/>
    <m/>
    <s v="2024-11-08"/>
    <s v="2024-11-28"/>
    <s v="2024-11-29 10:14:10"/>
    <s v="0000-00-00 00:00:00"/>
    <s v="2024-12-23 10:24:41"/>
    <s v="2024-12-23 10:24:50"/>
    <s v="2025-01-29 11:36:53"/>
    <s v="2024-11-29"/>
    <s v="2024-11-29"/>
    <s v="2024-12-26"/>
    <s v="2024-12-30"/>
    <s v="2025-01-29"/>
    <x v="1"/>
    <s v="Bogota"/>
    <s v="12312"/>
    <x v="585"/>
    <m/>
    <x v="5"/>
    <n v="1"/>
    <x v="0"/>
    <x v="0"/>
    <x v="0"/>
    <n v="877012"/>
    <x v="0"/>
    <x v="0"/>
    <x v="0"/>
    <x v="10"/>
  </r>
  <r>
    <x v="1198"/>
    <x v="574"/>
    <s v="MUEBLES CC CUBRIMIENTOS"/>
    <x v="0"/>
    <m/>
    <s v="2024-11-08"/>
    <s v="2024-11-28"/>
    <s v="2024-11-29 10:14:10"/>
    <s v="0000-00-00 00:00:00"/>
    <s v="2024-12-23 10:24:41"/>
    <s v="2024-12-23 10:24:50"/>
    <s v="2025-01-29 11:36:53"/>
    <s v="2024-11-29"/>
    <s v="2024-11-29"/>
    <s v="2024-12-26"/>
    <s v="2024-12-30"/>
    <s v="2025-01-29"/>
    <x v="1"/>
    <s v="Bogota"/>
    <s v="1739"/>
    <x v="175"/>
    <s v="LONA DICKSON TAUPE REF:7559"/>
    <x v="0"/>
    <n v="5"/>
    <x v="0"/>
    <x v="0"/>
    <x v="0"/>
    <n v="7163355"/>
    <x v="0"/>
    <x v="2"/>
    <x v="0"/>
    <x v="10"/>
  </r>
  <r>
    <x v="1199"/>
    <x v="798"/>
    <s v="MUEBLES CC CUBRIMIENTOS"/>
    <x v="0"/>
    <m/>
    <s v="2024-11-09"/>
    <s v="2024-11-13"/>
    <s v="2024-11-14 14:11:41"/>
    <s v="0000-00-00 00:00:00"/>
    <s v="2024-11-29 12:32:46"/>
    <s v="2024-11-29 12:33:25"/>
    <s v="2024-12-17 10:20:34"/>
    <s v="2024-11-15"/>
    <s v="2024-11-15"/>
    <s v="2024-12-09"/>
    <s v="2024-12-11"/>
    <s v="2024-12-13"/>
    <x v="1"/>
    <s v="Cali"/>
    <s v="100245"/>
    <x v="236"/>
    <s v="PENDIENTE DEFINIR CLIENTE"/>
    <x v="4"/>
    <n v="1"/>
    <x v="0"/>
    <x v="0"/>
    <x v="0"/>
    <n v="2351374"/>
    <x v="0"/>
    <x v="2"/>
    <x v="0"/>
    <x v="10"/>
  </r>
  <r>
    <x v="1199"/>
    <x v="798"/>
    <s v="MUEBLES CC CUBRIMIENTOS"/>
    <x v="0"/>
    <m/>
    <s v="2024-11-09"/>
    <s v="2024-11-13"/>
    <s v="2024-11-14 14:11:41"/>
    <s v="0000-00-00 00:00:00"/>
    <s v="2024-11-29 12:32:46"/>
    <s v="2024-11-29 12:33:25"/>
    <s v="2024-12-17 10:20:34"/>
    <s v="2024-11-15"/>
    <s v="2024-11-15"/>
    <s v="2024-12-09"/>
    <s v="2024-12-11"/>
    <s v="2024-12-13"/>
    <x v="1"/>
    <s v="Cali"/>
    <s v="100246"/>
    <x v="856"/>
    <s v="PENDIENTE DEFINIR CLIENTE"/>
    <x v="4"/>
    <n v="1"/>
    <x v="0"/>
    <x v="0"/>
    <x v="0"/>
    <n v="6769627"/>
    <x v="0"/>
    <x v="2"/>
    <x v="0"/>
    <x v="10"/>
  </r>
  <r>
    <x v="1199"/>
    <x v="798"/>
    <s v="MUEBLES CC CUBRIMIENTOS"/>
    <x v="0"/>
    <m/>
    <s v="2024-11-09"/>
    <s v="2024-11-13"/>
    <s v="2024-11-14 14:11:41"/>
    <s v="0000-00-00 00:00:00"/>
    <s v="2024-11-29 12:32:46"/>
    <s v="2024-11-29 12:33:25"/>
    <s v="2024-12-17 10:20:34"/>
    <s v="2024-11-15"/>
    <s v="2024-11-15"/>
    <s v="2024-12-09"/>
    <s v="2024-12-11"/>
    <s v="2024-12-13"/>
    <x v="1"/>
    <s v="Cali"/>
    <s v="100249"/>
    <x v="857"/>
    <s v="PENDIENTE DEFINIR CLIENTE"/>
    <x v="4"/>
    <n v="1"/>
    <x v="0"/>
    <x v="0"/>
    <x v="0"/>
    <n v="1969986"/>
    <x v="0"/>
    <x v="2"/>
    <x v="0"/>
    <x v="10"/>
  </r>
  <r>
    <x v="1199"/>
    <x v="798"/>
    <s v="MUEBLES CC CUBRIMIENTOS"/>
    <x v="0"/>
    <m/>
    <s v="2024-11-09"/>
    <s v="2024-11-13"/>
    <s v="2024-11-14 14:11:41"/>
    <s v="0000-00-00 00:00:00"/>
    <s v="2024-11-29 12:32:46"/>
    <s v="2024-11-29 12:33:25"/>
    <s v="2024-12-17 10:20:34"/>
    <s v="2024-11-15"/>
    <s v="2024-11-15"/>
    <s v="2024-12-09"/>
    <s v="2024-12-11"/>
    <s v="2024-12-13"/>
    <x v="1"/>
    <s v="Cali"/>
    <s v="5440"/>
    <x v="858"/>
    <m/>
    <x v="4"/>
    <n v="1"/>
    <x v="0"/>
    <x v="0"/>
    <x v="0"/>
    <n v="929784"/>
    <x v="0"/>
    <x v="2"/>
    <x v="0"/>
    <x v="10"/>
  </r>
  <r>
    <x v="1199"/>
    <x v="798"/>
    <s v="MUEBLES CC CUBRIMIENTOS"/>
    <x v="0"/>
    <m/>
    <s v="2024-11-09"/>
    <s v="2024-11-13"/>
    <s v="2024-11-14 14:11:41"/>
    <s v="0000-00-00 00:00:00"/>
    <s v="2024-11-29 12:32:46"/>
    <s v="2024-11-29 12:33:25"/>
    <s v="2024-12-17 10:20:34"/>
    <s v="2024-11-15"/>
    <s v="2024-11-15"/>
    <s v="2024-12-09"/>
    <s v="2024-12-11"/>
    <s v="2024-12-13"/>
    <x v="1"/>
    <s v="Cali"/>
    <s v="5443"/>
    <x v="165"/>
    <m/>
    <x v="4"/>
    <n v="1"/>
    <x v="0"/>
    <x v="0"/>
    <x v="0"/>
    <n v="1195472"/>
    <x v="0"/>
    <x v="2"/>
    <x v="0"/>
    <x v="10"/>
  </r>
  <r>
    <x v="1199"/>
    <x v="798"/>
    <s v="MUEBLES CC CUBRIMIENTOS"/>
    <x v="0"/>
    <m/>
    <s v="2024-11-09"/>
    <s v="2024-11-13"/>
    <s v="2024-11-14 14:11:41"/>
    <s v="0000-00-00 00:00:00"/>
    <s v="2024-11-29 12:32:46"/>
    <s v="2024-11-29 12:33:25"/>
    <s v="2024-12-17 10:20:34"/>
    <s v="2024-11-15"/>
    <s v="2024-11-15"/>
    <s v="2024-12-09"/>
    <s v="2024-12-11"/>
    <s v="2024-12-13"/>
    <x v="1"/>
    <s v="Cali"/>
    <s v="5443"/>
    <x v="165"/>
    <m/>
    <x v="4"/>
    <n v="1"/>
    <x v="0"/>
    <x v="0"/>
    <x v="0"/>
    <n v="1195472"/>
    <x v="0"/>
    <x v="2"/>
    <x v="0"/>
    <x v="10"/>
  </r>
  <r>
    <x v="1199"/>
    <x v="798"/>
    <s v="MUEBLES CC CUBRIMIENTOS"/>
    <x v="0"/>
    <m/>
    <s v="2024-11-09"/>
    <s v="2024-11-13"/>
    <s v="2024-11-14 14:11:41"/>
    <s v="0000-00-00 00:00:00"/>
    <s v="2024-11-29 12:32:46"/>
    <s v="2024-11-29 12:33:25"/>
    <s v="2024-12-17 10:20:34"/>
    <s v="2024-11-15"/>
    <s v="2024-11-15"/>
    <s v="2024-12-09"/>
    <s v="2024-12-11"/>
    <s v="2024-12-13"/>
    <x v="1"/>
    <s v="Cali"/>
    <s v="5453"/>
    <x v="401"/>
    <m/>
    <x v="4"/>
    <n v="1"/>
    <x v="0"/>
    <x v="0"/>
    <x v="0"/>
    <n v="407566"/>
    <x v="0"/>
    <x v="2"/>
    <x v="0"/>
    <x v="10"/>
  </r>
  <r>
    <x v="1199"/>
    <x v="798"/>
    <s v="MUEBLES CC CUBRIMIENTOS"/>
    <x v="0"/>
    <m/>
    <s v="2024-11-09"/>
    <s v="2024-11-13"/>
    <s v="2024-11-14 14:11:41"/>
    <s v="0000-00-00 00:00:00"/>
    <s v="2024-11-29 12:32:46"/>
    <s v="2024-11-29 12:33:25"/>
    <s v="2024-12-17 10:20:34"/>
    <s v="2024-11-15"/>
    <s v="2024-11-15"/>
    <s v="2024-12-09"/>
    <s v="2024-12-11"/>
    <s v="2024-12-13"/>
    <x v="1"/>
    <s v="Cali"/>
    <s v="5453"/>
    <x v="401"/>
    <m/>
    <x v="4"/>
    <n v="1"/>
    <x v="0"/>
    <x v="0"/>
    <x v="0"/>
    <n v="407566"/>
    <x v="0"/>
    <x v="2"/>
    <x v="0"/>
    <x v="10"/>
  </r>
  <r>
    <x v="1199"/>
    <x v="798"/>
    <s v="MUEBLES CC CUBRIMIENTOS"/>
    <x v="0"/>
    <m/>
    <s v="2024-11-09"/>
    <s v="2024-11-13"/>
    <s v="2024-11-14 14:11:41"/>
    <s v="0000-00-00 00:00:00"/>
    <s v="2024-11-29 12:32:46"/>
    <s v="2024-11-29 12:33:25"/>
    <s v="2024-12-17 10:20:34"/>
    <s v="2024-11-15"/>
    <s v="2024-11-15"/>
    <s v="2024-12-09"/>
    <s v="2024-12-11"/>
    <s v="2024-12-13"/>
    <x v="1"/>
    <s v="Cali"/>
    <s v="TRANSP07"/>
    <x v="47"/>
    <m/>
    <x v="0"/>
    <n v="1"/>
    <x v="0"/>
    <x v="0"/>
    <x v="0"/>
    <n v="1283000"/>
    <x v="0"/>
    <x v="0"/>
    <x v="0"/>
    <x v="10"/>
  </r>
  <r>
    <x v="1200"/>
    <x v="799"/>
    <s v="MUEBLES CC CUBRIMIENTOS"/>
    <x v="0"/>
    <m/>
    <s v="2024-11-09"/>
    <s v="2024-11-14"/>
    <s v="2024-11-16 10:59:51"/>
    <s v="0000-00-00 00:00:00"/>
    <s v="2024-12-01 23:18:15"/>
    <s v="2024-12-03 09:14:54"/>
    <s v="2024-12-24 08:35:42"/>
    <s v="2024-11-18"/>
    <s v="2024-11-18"/>
    <s v="2024-12-10"/>
    <s v="2024-12-16"/>
    <s v="2024-12-18"/>
    <x v="3"/>
    <s v="Medellin"/>
    <s v="13672"/>
    <x v="46"/>
    <s v="FURNISCREEN BEIGE  2M EB4027W G8 625GR"/>
    <x v="0"/>
    <n v="2"/>
    <x v="0"/>
    <x v="0"/>
    <x v="0"/>
    <n v="3024014"/>
    <x v="0"/>
    <x v="2"/>
    <x v="0"/>
    <x v="10"/>
  </r>
  <r>
    <x v="1201"/>
    <x v="800"/>
    <s v="MUEBLES CC CUBRIMIENTOS"/>
    <x v="0"/>
    <m/>
    <s v="2024-11-09"/>
    <s v="2024-11-13"/>
    <s v="2024-11-14 13:44:49"/>
    <s v="0000-00-00 00:00:00"/>
    <s v="2024-12-05 17:29:51"/>
    <s v="2024-12-06 17:28:38"/>
    <s v="2024-12-24 08:49:03"/>
    <s v="2024-11-15"/>
    <s v="2024-11-15"/>
    <s v="2024-12-09"/>
    <s v="2024-12-17"/>
    <s v="2024-12-23"/>
    <x v="3"/>
    <s v="Barranquilla"/>
    <s v="13012"/>
    <x v="257"/>
    <m/>
    <x v="6"/>
    <n v="1"/>
    <x v="0"/>
    <x v="0"/>
    <x v="0"/>
    <n v="998000"/>
    <x v="0"/>
    <x v="0"/>
    <x v="0"/>
    <x v="10"/>
  </r>
  <r>
    <x v="1201"/>
    <x v="800"/>
    <s v="MUEBLES CC CUBRIMIENTOS"/>
    <x v="0"/>
    <m/>
    <s v="2024-11-09"/>
    <s v="2024-11-13"/>
    <s v="2024-11-14 13:44:49"/>
    <s v="0000-00-00 00:00:00"/>
    <s v="2024-12-05 17:29:51"/>
    <s v="2024-12-06 17:28:38"/>
    <s v="2024-12-24 08:49:03"/>
    <s v="2024-11-15"/>
    <s v="2024-11-15"/>
    <s v="2024-12-09"/>
    <s v="2024-12-17"/>
    <s v="2024-12-23"/>
    <x v="3"/>
    <s v="Barranquilla"/>
    <s v="1960"/>
    <x v="859"/>
    <s v="LONA DICKSON GRIS FONDO ENTERO REF:6088"/>
    <x v="0"/>
    <n v="1"/>
    <x v="0"/>
    <x v="0"/>
    <x v="0"/>
    <n v="2014022"/>
    <x v="0"/>
    <x v="0"/>
    <x v="0"/>
    <x v="10"/>
  </r>
  <r>
    <x v="1202"/>
    <x v="801"/>
    <s v="CUBRIMIENTO"/>
    <x v="0"/>
    <m/>
    <s v="2024-11-11"/>
    <s v="2024-11-14"/>
    <s v="2024-11-19 09:23:07"/>
    <s v="2024-12-21 13:08:30"/>
    <s v="2025-01-08 11:34:39"/>
    <s v="2025-03-11 17:18:09"/>
    <s v="2025-06-24 08:31:14"/>
    <s v="2024-11-19"/>
    <s v="2024-12-10"/>
    <s v="2024-12-17"/>
    <s v="2024-12-24"/>
    <s v="2024-12-31"/>
    <x v="1"/>
    <s v="Medellin"/>
    <s v="FLANCHE01"/>
    <x v="51"/>
    <m/>
    <x v="2"/>
    <n v="1"/>
    <x v="236"/>
    <x v="0"/>
    <x v="0"/>
    <n v="607606"/>
    <x v="0"/>
    <x v="0"/>
    <x v="0"/>
    <x v="10"/>
  </r>
  <r>
    <x v="1202"/>
    <x v="801"/>
    <s v="CUBRIMIENTO"/>
    <x v="0"/>
    <m/>
    <s v="2024-11-11"/>
    <s v="2024-11-14"/>
    <s v="2024-11-19 09:23:07"/>
    <s v="2024-12-21 13:08:30"/>
    <s v="2025-01-08 11:34:39"/>
    <s v="2025-03-11 17:18:09"/>
    <s v="2025-06-24 08:31:14"/>
    <s v="2024-11-19"/>
    <s v="2024-12-10"/>
    <s v="2024-12-17"/>
    <s v="2024-12-24"/>
    <s v="2024-12-31"/>
    <x v="1"/>
    <s v="Medellin"/>
    <s v="KMPLITE"/>
    <x v="251"/>
    <m/>
    <x v="0"/>
    <n v="1"/>
    <x v="236"/>
    <x v="0"/>
    <x v="0"/>
    <n v="2315626"/>
    <x v="0"/>
    <x v="0"/>
    <x v="0"/>
    <x v="10"/>
  </r>
  <r>
    <x v="1202"/>
    <x v="801"/>
    <s v="CUBRIMIENTO"/>
    <x v="0"/>
    <m/>
    <s v="2024-11-11"/>
    <s v="2024-11-14"/>
    <s v="2024-11-19 09:23:07"/>
    <s v="2024-12-21 13:08:30"/>
    <s v="2025-01-08 11:34:39"/>
    <s v="2025-03-11 17:18:09"/>
    <s v="2025-06-24 08:31:14"/>
    <s v="2024-11-19"/>
    <s v="2024-12-10"/>
    <s v="2024-12-17"/>
    <s v="2024-12-24"/>
    <s v="2024-12-31"/>
    <x v="1"/>
    <s v="Medellin"/>
    <s v="PLITE10"/>
    <x v="263"/>
    <s v="LONA PERGOTEX BLACKOUT BLANCA 3 M"/>
    <x v="4"/>
    <n v="1"/>
    <x v="236"/>
    <x v="0"/>
    <x v="130"/>
    <n v="3743884"/>
    <x v="0"/>
    <x v="4"/>
    <x v="6"/>
    <x v="10"/>
  </r>
  <r>
    <x v="1202"/>
    <x v="801"/>
    <s v="CUBRIMIENTO"/>
    <x v="0"/>
    <m/>
    <s v="2024-11-11"/>
    <s v="2024-11-14"/>
    <s v="2024-11-19 09:23:07"/>
    <s v="2024-12-21 13:08:30"/>
    <s v="2025-01-08 11:34:39"/>
    <s v="2025-03-11 17:18:09"/>
    <s v="2025-06-24 08:31:14"/>
    <s v="2024-11-19"/>
    <s v="2024-12-10"/>
    <s v="2024-12-17"/>
    <s v="2024-12-24"/>
    <s v="2024-12-31"/>
    <x v="1"/>
    <s v="Medellin"/>
    <s v="SERV03"/>
    <x v="9"/>
    <m/>
    <x v="0"/>
    <n v="1"/>
    <x v="0"/>
    <x v="0"/>
    <x v="0"/>
    <n v="250000"/>
    <x v="0"/>
    <x v="1"/>
    <x v="1"/>
    <x v="10"/>
  </r>
  <r>
    <x v="1202"/>
    <x v="801"/>
    <s v="CUBRIMIENTO"/>
    <x v="0"/>
    <m/>
    <s v="2024-11-11"/>
    <s v="2024-11-14"/>
    <s v="2024-11-19 09:23:07"/>
    <s v="2024-12-21 13:08:30"/>
    <s v="2025-01-08 11:34:39"/>
    <s v="2025-03-11 17:18:09"/>
    <s v="2025-06-24 08:31:14"/>
    <s v="2024-11-19"/>
    <s v="2024-12-10"/>
    <s v="2024-12-17"/>
    <s v="2024-12-24"/>
    <s v="2024-12-31"/>
    <x v="1"/>
    <s v="Medellin"/>
    <s v="TRANSP06"/>
    <x v="59"/>
    <m/>
    <x v="0"/>
    <n v="1"/>
    <x v="0"/>
    <x v="0"/>
    <x v="0"/>
    <n v="280000"/>
    <x v="0"/>
    <x v="1"/>
    <x v="1"/>
    <x v="10"/>
  </r>
  <r>
    <x v="1203"/>
    <x v="802"/>
    <s v="CUBRIMIENTO"/>
    <x v="0"/>
    <m/>
    <s v="0000-00-00"/>
    <s v="2024-11-25"/>
    <s v="2024-11-26 11:38:42"/>
    <s v="2024-12-12 18:20:33"/>
    <s v="2024-12-23 11:25:06"/>
    <s v="2024-12-27 10:46:11"/>
    <s v="2025-01-30 00:05:38"/>
    <s v="2024-11-27"/>
    <s v="2024-12-09"/>
    <s v="2024-12-23"/>
    <s v="2025-01-09"/>
    <s v="2025-01-20"/>
    <x v="3"/>
    <s v="Cali"/>
    <s v="22752"/>
    <x v="63"/>
    <m/>
    <x v="0"/>
    <n v="4"/>
    <x v="0"/>
    <x v="0"/>
    <x v="0"/>
    <n v="476160"/>
    <x v="0"/>
    <x v="0"/>
    <x v="0"/>
    <x v="10"/>
  </r>
  <r>
    <x v="1203"/>
    <x v="802"/>
    <s v="CUBRIMIENTO"/>
    <x v="0"/>
    <m/>
    <s v="0000-00-00"/>
    <s v="2024-11-25"/>
    <s v="2024-11-26 11:38:42"/>
    <s v="2024-12-12 18:20:33"/>
    <s v="2024-12-23 11:25:06"/>
    <s v="2024-12-27 10:46:11"/>
    <s v="2025-01-30 00:05:38"/>
    <s v="2024-11-27"/>
    <s v="2024-12-09"/>
    <s v="2024-12-23"/>
    <s v="2025-01-09"/>
    <s v="2025-01-20"/>
    <x v="3"/>
    <s v="Cali"/>
    <s v="268"/>
    <x v="387"/>
    <m/>
    <x v="0"/>
    <n v="4"/>
    <x v="0"/>
    <x v="0"/>
    <x v="0"/>
    <n v="185600"/>
    <x v="0"/>
    <x v="0"/>
    <x v="0"/>
    <x v="10"/>
  </r>
  <r>
    <x v="1203"/>
    <x v="802"/>
    <s v="CUBRIMIENTO"/>
    <x v="0"/>
    <m/>
    <s v="0000-00-00"/>
    <s v="2024-11-25"/>
    <s v="2024-11-26 11:38:42"/>
    <s v="2024-12-12 18:20:33"/>
    <s v="2024-12-23 11:25:06"/>
    <s v="2024-12-27 10:46:11"/>
    <s v="2025-01-30 00:05:38"/>
    <s v="2024-11-27"/>
    <s v="2024-12-09"/>
    <s v="2024-12-23"/>
    <s v="2025-01-09"/>
    <s v="2025-01-20"/>
    <x v="3"/>
    <s v="Cali"/>
    <s v="27249"/>
    <x v="64"/>
    <m/>
    <x v="0"/>
    <n v="2"/>
    <x v="0"/>
    <x v="0"/>
    <x v="0"/>
    <n v="294164"/>
    <x v="0"/>
    <x v="0"/>
    <x v="0"/>
    <x v="10"/>
  </r>
  <r>
    <x v="1203"/>
    <x v="802"/>
    <s v="CUBRIMIENTO"/>
    <x v="0"/>
    <m/>
    <s v="0000-00-00"/>
    <s v="2024-11-25"/>
    <s v="2024-11-26 11:38:42"/>
    <s v="2024-12-12 18:20:33"/>
    <s v="2024-12-23 11:25:06"/>
    <s v="2024-12-27 10:46:11"/>
    <s v="2025-01-30 00:05:38"/>
    <s v="2024-11-27"/>
    <s v="2024-12-09"/>
    <s v="2024-12-23"/>
    <s v="2025-01-09"/>
    <s v="2025-01-20"/>
    <x v="3"/>
    <s v="Cali"/>
    <s v="5594"/>
    <x v="547"/>
    <m/>
    <x v="0"/>
    <n v="1"/>
    <x v="42"/>
    <x v="0"/>
    <x v="0"/>
    <n v="178074"/>
    <x v="0"/>
    <x v="0"/>
    <x v="0"/>
    <x v="10"/>
  </r>
  <r>
    <x v="1203"/>
    <x v="802"/>
    <s v="CUBRIMIENTO"/>
    <x v="0"/>
    <m/>
    <s v="0000-00-00"/>
    <s v="2024-11-25"/>
    <s v="2024-11-26 11:38:42"/>
    <s v="2024-12-12 18:20:33"/>
    <s v="2024-12-23 11:25:06"/>
    <s v="2024-12-27 10:46:11"/>
    <s v="2025-01-30 00:05:38"/>
    <s v="2024-11-27"/>
    <s v="2024-12-09"/>
    <s v="2024-12-23"/>
    <s v="2025-01-09"/>
    <s v="2025-01-20"/>
    <x v="3"/>
    <s v="Cali"/>
    <s v="5594"/>
    <x v="547"/>
    <m/>
    <x v="0"/>
    <n v="1"/>
    <x v="42"/>
    <x v="0"/>
    <x v="0"/>
    <n v="178074"/>
    <x v="0"/>
    <x v="0"/>
    <x v="0"/>
    <x v="10"/>
  </r>
  <r>
    <x v="1203"/>
    <x v="802"/>
    <s v="CUBRIMIENTO"/>
    <x v="0"/>
    <m/>
    <s v="0000-00-00"/>
    <s v="2024-11-25"/>
    <s v="2024-11-26 11:38:42"/>
    <s v="2024-12-12 18:20:33"/>
    <s v="2024-12-23 11:25:06"/>
    <s v="2024-12-27 10:46:11"/>
    <s v="2025-01-30 00:05:38"/>
    <s v="2024-11-27"/>
    <s v="2024-12-09"/>
    <s v="2024-12-23"/>
    <s v="2025-01-09"/>
    <s v="2025-01-20"/>
    <x v="3"/>
    <s v="Cali"/>
    <s v="5594"/>
    <x v="547"/>
    <m/>
    <x v="0"/>
    <n v="1"/>
    <x v="42"/>
    <x v="0"/>
    <x v="0"/>
    <n v="178074"/>
    <x v="0"/>
    <x v="0"/>
    <x v="0"/>
    <x v="10"/>
  </r>
  <r>
    <x v="1203"/>
    <x v="802"/>
    <s v="CUBRIMIENTO"/>
    <x v="0"/>
    <m/>
    <s v="0000-00-00"/>
    <s v="2024-11-25"/>
    <s v="2024-11-26 11:38:42"/>
    <s v="2024-12-12 18:20:33"/>
    <s v="2024-12-23 11:25:06"/>
    <s v="2024-12-27 10:46:11"/>
    <s v="2025-01-30 00:05:38"/>
    <s v="2024-11-27"/>
    <s v="2024-12-09"/>
    <s v="2024-12-23"/>
    <s v="2025-01-09"/>
    <s v="2025-01-20"/>
    <x v="3"/>
    <s v="Cali"/>
    <s v="ALER02"/>
    <x v="860"/>
    <m/>
    <x v="1"/>
    <n v="3"/>
    <x v="0"/>
    <x v="0"/>
    <x v="17"/>
    <n v="4877643"/>
    <x v="0"/>
    <x v="0"/>
    <x v="0"/>
    <x v="10"/>
  </r>
  <r>
    <x v="1203"/>
    <x v="802"/>
    <s v="CUBRIMIENTO"/>
    <x v="0"/>
    <m/>
    <s v="0000-00-00"/>
    <s v="2024-11-25"/>
    <s v="2024-11-26 11:38:42"/>
    <s v="2024-12-12 18:20:33"/>
    <s v="2024-12-23 11:25:06"/>
    <s v="2024-12-27 10:46:11"/>
    <s v="2025-01-30 00:05:38"/>
    <s v="2024-11-27"/>
    <s v="2024-12-09"/>
    <s v="2024-12-23"/>
    <s v="2025-01-09"/>
    <s v="2025-01-20"/>
    <x v="3"/>
    <s v="Cali"/>
    <s v="CAMBIO LONA 01"/>
    <x v="157"/>
    <s v="LONA DICKSON VERDE FORESTA REF:6687"/>
    <x v="0"/>
    <n v="1"/>
    <x v="42"/>
    <x v="0"/>
    <x v="17"/>
    <n v="2075998"/>
    <x v="0"/>
    <x v="0"/>
    <x v="0"/>
    <x v="10"/>
  </r>
  <r>
    <x v="1203"/>
    <x v="802"/>
    <s v="CUBRIMIENTO"/>
    <x v="0"/>
    <m/>
    <s v="0000-00-00"/>
    <s v="2024-11-25"/>
    <s v="2024-11-26 11:38:42"/>
    <s v="2024-12-12 18:20:33"/>
    <s v="2024-12-23 11:25:06"/>
    <s v="2024-12-27 10:46:11"/>
    <s v="2025-01-30 00:05:38"/>
    <s v="2024-11-27"/>
    <s v="2024-12-09"/>
    <s v="2024-12-23"/>
    <s v="2025-01-09"/>
    <s v="2025-01-20"/>
    <x v="3"/>
    <s v="Cali"/>
    <s v="CAMBIO LONA 01"/>
    <x v="157"/>
    <s v="LONA DICKSON VERDE FORESTA REF:6687"/>
    <x v="1"/>
    <n v="2"/>
    <x v="20"/>
    <x v="0"/>
    <x v="17"/>
    <n v="894400"/>
    <x v="0"/>
    <x v="0"/>
    <x v="0"/>
    <x v="10"/>
  </r>
  <r>
    <x v="1203"/>
    <x v="802"/>
    <s v="CUBRIMIENTO"/>
    <x v="0"/>
    <m/>
    <s v="0000-00-00"/>
    <s v="2024-11-25"/>
    <s v="2024-11-26 11:38:42"/>
    <s v="2024-12-12 18:20:33"/>
    <s v="2024-12-23 11:25:06"/>
    <s v="2024-12-27 10:46:11"/>
    <s v="2025-01-30 00:05:38"/>
    <s v="2024-11-27"/>
    <s v="2024-12-09"/>
    <s v="2024-12-23"/>
    <s v="2025-01-09"/>
    <s v="2025-01-20"/>
    <x v="3"/>
    <s v="Cali"/>
    <s v="CAMBIO LONA 01"/>
    <x v="157"/>
    <s v="LONA DICKSON VERDE FORESTA REF:6687"/>
    <x v="0"/>
    <n v="1"/>
    <x v="42"/>
    <x v="0"/>
    <x v="17"/>
    <n v="2075998"/>
    <x v="0"/>
    <x v="0"/>
    <x v="0"/>
    <x v="10"/>
  </r>
  <r>
    <x v="1203"/>
    <x v="802"/>
    <s v="CUBRIMIENTO"/>
    <x v="0"/>
    <m/>
    <s v="0000-00-00"/>
    <s v="2024-11-25"/>
    <s v="2024-11-26 11:38:42"/>
    <s v="2024-12-12 18:20:33"/>
    <s v="2024-12-23 11:25:06"/>
    <s v="2024-12-27 10:46:11"/>
    <s v="2025-01-30 00:05:38"/>
    <s v="2024-11-27"/>
    <s v="2024-12-09"/>
    <s v="2024-12-23"/>
    <s v="2025-01-09"/>
    <s v="2025-01-20"/>
    <x v="3"/>
    <s v="Cali"/>
    <s v="CORR02"/>
    <x v="861"/>
    <m/>
    <x v="1"/>
    <n v="6"/>
    <x v="15"/>
    <x v="0"/>
    <x v="0"/>
    <n v="3942666"/>
    <x v="0"/>
    <x v="0"/>
    <x v="0"/>
    <x v="10"/>
  </r>
  <r>
    <x v="1203"/>
    <x v="802"/>
    <s v="CUBRIMIENTO"/>
    <x v="0"/>
    <m/>
    <s v="0000-00-00"/>
    <s v="2024-11-25"/>
    <s v="2024-11-26 11:38:42"/>
    <s v="2024-12-12 18:20:33"/>
    <s v="2024-12-23 11:25:06"/>
    <s v="2024-12-27 10:46:11"/>
    <s v="2025-01-30 00:05:38"/>
    <s v="2024-11-27"/>
    <s v="2024-12-09"/>
    <s v="2024-12-23"/>
    <s v="2025-01-09"/>
    <s v="2025-01-20"/>
    <x v="3"/>
    <s v="Cali"/>
    <s v="CUBT01"/>
    <x v="794"/>
    <s v="LONA DICKSON VERDE FORESTA REF:6687"/>
    <x v="1"/>
    <n v="1"/>
    <x v="42"/>
    <x v="0"/>
    <x v="17"/>
    <n v="3719263"/>
    <x v="0"/>
    <x v="0"/>
    <x v="0"/>
    <x v="10"/>
  </r>
  <r>
    <x v="1203"/>
    <x v="802"/>
    <s v="CUBRIMIENTO"/>
    <x v="0"/>
    <m/>
    <s v="0000-00-00"/>
    <s v="2024-11-25"/>
    <s v="2024-11-26 11:38:42"/>
    <s v="2024-12-12 18:20:33"/>
    <s v="2024-12-23 11:25:06"/>
    <s v="2024-12-27 10:46:11"/>
    <s v="2025-01-30 00:05:38"/>
    <s v="2024-11-27"/>
    <s v="2024-12-09"/>
    <s v="2024-12-23"/>
    <s v="2025-01-09"/>
    <s v="2025-01-20"/>
    <x v="3"/>
    <s v="Cali"/>
    <s v="PLT01"/>
    <x v="98"/>
    <m/>
    <x v="1"/>
    <n v="3"/>
    <x v="0"/>
    <x v="0"/>
    <x v="0"/>
    <n v="165441"/>
    <x v="0"/>
    <x v="0"/>
    <x v="0"/>
    <x v="10"/>
  </r>
  <r>
    <x v="1203"/>
    <x v="802"/>
    <s v="CUBRIMIENTO"/>
    <x v="0"/>
    <m/>
    <s v="0000-00-00"/>
    <s v="2024-11-25"/>
    <s v="2024-11-26 11:38:42"/>
    <s v="2024-12-12 18:20:33"/>
    <s v="2024-12-23 11:25:06"/>
    <s v="2024-12-27 10:46:11"/>
    <s v="2025-01-30 00:05:38"/>
    <s v="2024-11-27"/>
    <s v="2024-12-09"/>
    <s v="2024-12-23"/>
    <s v="2025-01-09"/>
    <s v="2025-01-20"/>
    <x v="3"/>
    <s v="Cali"/>
    <s v="REP043"/>
    <x v="188"/>
    <m/>
    <x v="0"/>
    <n v="1"/>
    <x v="0"/>
    <x v="0"/>
    <x v="0"/>
    <n v="540000"/>
    <x v="0"/>
    <x v="0"/>
    <x v="0"/>
    <x v="10"/>
  </r>
  <r>
    <x v="1203"/>
    <x v="802"/>
    <s v="CUBRIMIENTO"/>
    <x v="0"/>
    <m/>
    <s v="0000-00-00"/>
    <s v="2024-11-25"/>
    <s v="2024-11-26 11:38:42"/>
    <s v="2024-12-12 18:20:33"/>
    <s v="2024-12-23 11:25:06"/>
    <s v="2024-12-27 10:46:11"/>
    <s v="2025-01-30 00:05:38"/>
    <s v="2024-11-27"/>
    <s v="2024-12-09"/>
    <s v="2024-12-23"/>
    <s v="2025-01-09"/>
    <s v="2025-01-20"/>
    <x v="3"/>
    <s v="Cali"/>
    <s v="REP044"/>
    <x v="206"/>
    <m/>
    <x v="0"/>
    <n v="1"/>
    <x v="0"/>
    <x v="0"/>
    <x v="0"/>
    <n v="360000"/>
    <x v="0"/>
    <x v="1"/>
    <x v="1"/>
    <x v="10"/>
  </r>
  <r>
    <x v="1203"/>
    <x v="802"/>
    <s v="CUBRIMIENTO"/>
    <x v="0"/>
    <m/>
    <s v="0000-00-00"/>
    <s v="2024-11-25"/>
    <s v="2024-11-26 11:38:42"/>
    <s v="2024-12-12 18:20:33"/>
    <s v="2024-12-23 11:25:06"/>
    <s v="2024-12-27 10:46:11"/>
    <s v="2025-01-30 00:05:38"/>
    <s v="2024-11-27"/>
    <s v="2024-12-09"/>
    <s v="2024-12-23"/>
    <s v="2025-01-09"/>
    <s v="2025-01-20"/>
    <x v="3"/>
    <s v="Cali"/>
    <s v="REP047"/>
    <x v="158"/>
    <m/>
    <x v="0"/>
    <n v="1"/>
    <x v="0"/>
    <x v="0"/>
    <x v="0"/>
    <n v="3600000"/>
    <x v="0"/>
    <x v="0"/>
    <x v="0"/>
    <x v="10"/>
  </r>
  <r>
    <x v="1203"/>
    <x v="802"/>
    <s v="CUBRIMIENTO"/>
    <x v="0"/>
    <m/>
    <s v="0000-00-00"/>
    <s v="2024-11-25"/>
    <s v="2024-11-26 11:38:42"/>
    <s v="2024-12-12 18:20:33"/>
    <s v="2024-12-23 11:25:06"/>
    <s v="2024-12-27 10:46:11"/>
    <s v="2025-01-30 00:05:38"/>
    <s v="2024-11-27"/>
    <s v="2024-12-09"/>
    <s v="2024-12-23"/>
    <s v="2025-01-09"/>
    <s v="2025-01-20"/>
    <x v="3"/>
    <s v="Cali"/>
    <s v="REP048"/>
    <x v="430"/>
    <m/>
    <x v="0"/>
    <n v="1"/>
    <x v="0"/>
    <x v="0"/>
    <x v="0"/>
    <n v="1400000"/>
    <x v="0"/>
    <x v="0"/>
    <x v="0"/>
    <x v="10"/>
  </r>
  <r>
    <x v="1203"/>
    <x v="802"/>
    <s v="CUBRIMIENTO"/>
    <x v="0"/>
    <m/>
    <s v="0000-00-00"/>
    <s v="2024-11-25"/>
    <s v="2024-11-26 11:38:42"/>
    <s v="2024-12-12 18:20:33"/>
    <s v="2024-12-23 11:25:06"/>
    <s v="2024-12-27 10:46:11"/>
    <s v="2025-01-30 00:05:38"/>
    <s v="2024-11-27"/>
    <s v="2024-12-09"/>
    <s v="2024-12-23"/>
    <s v="2025-01-09"/>
    <s v="2025-01-20"/>
    <x v="3"/>
    <s v="Cali"/>
    <s v="SOMB03"/>
    <x v="161"/>
    <s v="LONA DICKSON VERDE FORESTA REF:6687"/>
    <x v="1"/>
    <n v="1"/>
    <x v="107"/>
    <x v="0"/>
    <x v="62"/>
    <n v="5120326"/>
    <x v="0"/>
    <x v="6"/>
    <x v="8"/>
    <x v="10"/>
  </r>
  <r>
    <x v="1203"/>
    <x v="802"/>
    <s v="CUBRIMIENTO"/>
    <x v="0"/>
    <m/>
    <s v="0000-00-00"/>
    <s v="2024-11-25"/>
    <s v="2024-11-26 11:38:42"/>
    <s v="2024-12-12 18:20:33"/>
    <s v="2024-12-23 11:25:06"/>
    <s v="2024-12-27 10:46:11"/>
    <s v="2025-01-30 00:05:38"/>
    <s v="2024-11-27"/>
    <s v="2024-12-09"/>
    <s v="2024-12-23"/>
    <s v="2025-01-09"/>
    <s v="2025-01-20"/>
    <x v="3"/>
    <s v="Cali"/>
    <s v="SOMB0301**"/>
    <x v="369"/>
    <s v="LONA DICKSON VERDE FORESTA REF:6687"/>
    <x v="0"/>
    <n v="1"/>
    <x v="159"/>
    <x v="0"/>
    <x v="62"/>
    <n v="1213001"/>
    <x v="0"/>
    <x v="0"/>
    <x v="0"/>
    <x v="10"/>
  </r>
  <r>
    <x v="1204"/>
    <x v="350"/>
    <s v="CUBRIMIENTO"/>
    <x v="0"/>
    <m/>
    <s v="2024-11-12"/>
    <s v="2024-11-13"/>
    <s v="2024-11-13 15:16:11"/>
    <s v="0000-00-00 00:00:00"/>
    <s v="2024-11-13 15:16:17"/>
    <s v="2024-11-16 12:22:27"/>
    <s v="0000-00-00 00:00:00"/>
    <s v="2024-11-14"/>
    <s v="2024-11-14"/>
    <s v="2024-11-18"/>
    <s v="2024-11-19"/>
    <s v="2024-11-19"/>
    <x v="3"/>
    <s v="Toscany"/>
    <s v="27"/>
    <x v="674"/>
    <m/>
    <x v="0"/>
    <n v="36"/>
    <x v="0"/>
    <x v="0"/>
    <x v="0"/>
    <n v="1893600"/>
    <x v="0"/>
    <x v="0"/>
    <x v="0"/>
    <x v="3"/>
  </r>
  <r>
    <x v="1205"/>
    <x v="88"/>
    <s v="CUBRIMIENTO"/>
    <x v="0"/>
    <m/>
    <s v="2024-11-12"/>
    <s v="2024-11-12"/>
    <s v="2024-11-12 16:32:36"/>
    <s v="0000-00-00 00:00:00"/>
    <s v="2024-11-12 16:32:42"/>
    <s v="2025-04-02 17:30:57"/>
    <s v="0000-00-00 00:00:00"/>
    <s v="2024-11-13"/>
    <s v="2024-11-13"/>
    <s v="2024-11-15"/>
    <s v="2024-11-19"/>
    <s v="2024-11-19"/>
    <x v="0"/>
    <s v="Toscany"/>
    <s v="11369"/>
    <x v="789"/>
    <m/>
    <x v="0"/>
    <n v="14"/>
    <x v="0"/>
    <x v="0"/>
    <x v="0"/>
    <n v="18200"/>
    <x v="0"/>
    <x v="0"/>
    <x v="0"/>
    <x v="3"/>
  </r>
  <r>
    <x v="1205"/>
    <x v="88"/>
    <s v="CUBRIMIENTO"/>
    <x v="0"/>
    <m/>
    <s v="2024-11-12"/>
    <s v="2024-11-12"/>
    <s v="2024-11-12 16:32:36"/>
    <s v="0000-00-00 00:00:00"/>
    <s v="2024-11-12 16:32:42"/>
    <s v="2025-04-02 17:30:57"/>
    <s v="0000-00-00 00:00:00"/>
    <s v="2024-11-13"/>
    <s v="2024-11-13"/>
    <s v="2024-11-15"/>
    <s v="2024-11-19"/>
    <s v="2024-11-19"/>
    <x v="0"/>
    <s v="Toscany"/>
    <s v="11435"/>
    <x v="229"/>
    <m/>
    <x v="0"/>
    <n v="7"/>
    <x v="0"/>
    <x v="0"/>
    <x v="0"/>
    <n v="388500"/>
    <x v="0"/>
    <x v="0"/>
    <x v="0"/>
    <x v="3"/>
  </r>
  <r>
    <x v="1205"/>
    <x v="88"/>
    <s v="CUBRIMIENTO"/>
    <x v="0"/>
    <m/>
    <s v="2024-11-12"/>
    <s v="2024-11-12"/>
    <s v="2024-11-12 16:32:36"/>
    <s v="0000-00-00 00:00:00"/>
    <s v="2024-11-12 16:32:42"/>
    <s v="2025-04-02 17:30:57"/>
    <s v="0000-00-00 00:00:00"/>
    <s v="2024-11-13"/>
    <s v="2024-11-13"/>
    <s v="2024-11-15"/>
    <s v="2024-11-19"/>
    <s v="2024-11-19"/>
    <x v="0"/>
    <s v="Toscany"/>
    <s v="12871"/>
    <x v="790"/>
    <m/>
    <x v="0"/>
    <n v="14"/>
    <x v="0"/>
    <x v="0"/>
    <x v="0"/>
    <n v="5600"/>
    <x v="0"/>
    <x v="0"/>
    <x v="0"/>
    <x v="3"/>
  </r>
  <r>
    <x v="1206"/>
    <x v="168"/>
    <s v="CUBRIMIENTO"/>
    <x v="0"/>
    <m/>
    <s v="2024-11-12"/>
    <s v="2024-11-12"/>
    <s v="2024-11-13 15:09:22"/>
    <s v="0000-00-00 00:00:00"/>
    <s v="2024-11-13 15:09:28"/>
    <s v="2024-11-16 12:20:55"/>
    <s v="0000-00-00 00:00:00"/>
    <s v="2024-11-13"/>
    <s v="2024-11-13"/>
    <s v="2024-11-15"/>
    <s v="2024-11-19"/>
    <s v="2024-11-19"/>
    <x v="3"/>
    <s v="Toscany"/>
    <s v="11369"/>
    <x v="789"/>
    <m/>
    <x v="0"/>
    <n v="4"/>
    <x v="0"/>
    <x v="0"/>
    <x v="0"/>
    <n v="5200"/>
    <x v="0"/>
    <x v="0"/>
    <x v="0"/>
    <x v="3"/>
  </r>
  <r>
    <x v="1206"/>
    <x v="168"/>
    <s v="CUBRIMIENTO"/>
    <x v="0"/>
    <m/>
    <s v="2024-11-12"/>
    <s v="2024-11-12"/>
    <s v="2024-11-13 15:09:22"/>
    <s v="0000-00-00 00:00:00"/>
    <s v="2024-11-13 15:09:28"/>
    <s v="2024-11-16 12:20:55"/>
    <s v="0000-00-00 00:00:00"/>
    <s v="2024-11-13"/>
    <s v="2024-11-13"/>
    <s v="2024-11-15"/>
    <s v="2024-11-19"/>
    <s v="2024-11-19"/>
    <x v="3"/>
    <s v="Toscany"/>
    <s v="11435"/>
    <x v="229"/>
    <m/>
    <x v="0"/>
    <n v="2"/>
    <x v="0"/>
    <x v="0"/>
    <x v="0"/>
    <n v="127800"/>
    <x v="0"/>
    <x v="0"/>
    <x v="0"/>
    <x v="3"/>
  </r>
  <r>
    <x v="1206"/>
    <x v="168"/>
    <s v="CUBRIMIENTO"/>
    <x v="0"/>
    <m/>
    <s v="2024-11-12"/>
    <s v="2024-11-12"/>
    <s v="2024-11-13 15:09:22"/>
    <s v="0000-00-00 00:00:00"/>
    <s v="2024-11-13 15:09:28"/>
    <s v="2024-11-16 12:20:55"/>
    <s v="0000-00-00 00:00:00"/>
    <s v="2024-11-13"/>
    <s v="2024-11-13"/>
    <s v="2024-11-15"/>
    <s v="2024-11-19"/>
    <s v="2024-11-19"/>
    <x v="3"/>
    <s v="Toscany"/>
    <s v="12788"/>
    <x v="586"/>
    <m/>
    <x v="0"/>
    <n v="1.5"/>
    <x v="0"/>
    <x v="0"/>
    <x v="0"/>
    <n v="148500"/>
    <x v="0"/>
    <x v="0"/>
    <x v="0"/>
    <x v="3"/>
  </r>
  <r>
    <x v="1206"/>
    <x v="168"/>
    <s v="CUBRIMIENTO"/>
    <x v="0"/>
    <m/>
    <s v="2024-11-12"/>
    <s v="2024-11-12"/>
    <s v="2024-11-13 15:09:22"/>
    <s v="0000-00-00 00:00:00"/>
    <s v="2024-11-13 15:09:28"/>
    <s v="2024-11-16 12:20:55"/>
    <s v="0000-00-00 00:00:00"/>
    <s v="2024-11-13"/>
    <s v="2024-11-13"/>
    <s v="2024-11-15"/>
    <s v="2024-11-19"/>
    <s v="2024-11-19"/>
    <x v="3"/>
    <s v="Toscany"/>
    <s v="12871"/>
    <x v="790"/>
    <m/>
    <x v="0"/>
    <n v="4"/>
    <x v="0"/>
    <x v="0"/>
    <x v="0"/>
    <n v="1600"/>
    <x v="0"/>
    <x v="0"/>
    <x v="0"/>
    <x v="3"/>
  </r>
  <r>
    <x v="1207"/>
    <x v="61"/>
    <s v="MUEBLES CC CUBRIMIENTOS"/>
    <x v="0"/>
    <m/>
    <s v="2024-11-12"/>
    <s v="2024-11-12"/>
    <s v="2024-11-12 15:48:27"/>
    <s v="0000-00-00 00:00:00"/>
    <s v="2024-11-14 07:34:03"/>
    <s v="2024-11-14 07:34:39"/>
    <s v="0000-00-00 00:00:00"/>
    <s v="2024-11-14"/>
    <s v="2024-11-14"/>
    <s v="2024-11-19"/>
    <s v="2024-11-20"/>
    <s v="2024-11-20"/>
    <x v="3"/>
    <s v="Virtual"/>
    <s v="26327"/>
    <x v="862"/>
    <m/>
    <x v="0"/>
    <n v="1"/>
    <x v="0"/>
    <x v="0"/>
    <x v="0"/>
    <n v="0"/>
    <x v="0"/>
    <x v="0"/>
    <x v="0"/>
    <x v="3"/>
  </r>
  <r>
    <x v="1207"/>
    <x v="61"/>
    <s v="MUEBLES CC CUBRIMIENTOS"/>
    <x v="0"/>
    <m/>
    <s v="2024-11-12"/>
    <s v="2024-11-12"/>
    <s v="2024-11-12 15:48:27"/>
    <s v="0000-00-00 00:00:00"/>
    <s v="2024-11-14 07:34:03"/>
    <s v="2024-11-14 07:34:39"/>
    <s v="0000-00-00 00:00:00"/>
    <s v="2024-11-14"/>
    <s v="2024-11-14"/>
    <s v="2024-11-19"/>
    <s v="2024-11-20"/>
    <s v="2024-11-20"/>
    <x v="3"/>
    <s v="Virtual"/>
    <s v="27673"/>
    <x v="356"/>
    <m/>
    <x v="0"/>
    <n v="1"/>
    <x v="0"/>
    <x v="0"/>
    <x v="0"/>
    <n v="0"/>
    <x v="0"/>
    <x v="0"/>
    <x v="0"/>
    <x v="3"/>
  </r>
  <r>
    <x v="1207"/>
    <x v="61"/>
    <s v="MUEBLES CC CUBRIMIENTOS"/>
    <x v="0"/>
    <m/>
    <s v="2024-11-12"/>
    <s v="2024-11-12"/>
    <s v="2024-11-12 15:48:27"/>
    <s v="0000-00-00 00:00:00"/>
    <s v="2024-11-14 07:34:03"/>
    <s v="2024-11-14 07:34:39"/>
    <s v="0000-00-00 00:00:00"/>
    <s v="2024-11-14"/>
    <s v="2024-11-14"/>
    <s v="2024-11-19"/>
    <s v="2024-11-20"/>
    <s v="2024-11-20"/>
    <x v="3"/>
    <s v="Virtual"/>
    <s v="27675"/>
    <x v="863"/>
    <m/>
    <x v="0"/>
    <n v="2"/>
    <x v="0"/>
    <x v="0"/>
    <x v="0"/>
    <n v="0"/>
    <x v="0"/>
    <x v="0"/>
    <x v="0"/>
    <x v="3"/>
  </r>
  <r>
    <x v="1208"/>
    <x v="385"/>
    <s v="CUBRIMIENTO"/>
    <x v="0"/>
    <m/>
    <s v="2024-11-12"/>
    <s v="2024-11-19"/>
    <s v="2024-11-20 15:27:08"/>
    <s v="0000-00-00 00:00:00"/>
    <s v="2024-11-20 15:27:31"/>
    <s v="2024-11-23 09:56:46"/>
    <s v="0000-00-00 00:00:00"/>
    <s v="2024-11-20"/>
    <s v="2024-11-20"/>
    <s v="2024-11-22"/>
    <s v="2024-11-25"/>
    <s v="2024-11-25"/>
    <x v="3"/>
    <s v="Toscany"/>
    <s v="TUBSM07"/>
    <x v="511"/>
    <m/>
    <x v="0"/>
    <n v="6"/>
    <x v="0"/>
    <x v="0"/>
    <x v="0"/>
    <n v="2394000"/>
    <x v="0"/>
    <x v="0"/>
    <x v="0"/>
    <x v="3"/>
  </r>
  <r>
    <x v="1209"/>
    <x v="803"/>
    <s v="MUEBLES CC CUBRIMIENTOS"/>
    <x v="0"/>
    <m/>
    <s v="2024-11-12"/>
    <s v="2024-11-19"/>
    <s v="2024-11-19 14:30:22"/>
    <s v="2024-11-19 18:44:49"/>
    <s v="2024-12-01 23:34:17"/>
    <s v="2024-12-03 09:19:21"/>
    <s v="2025-01-08 10:29:44"/>
    <s v="2024-11-21"/>
    <s v="2024-11-25"/>
    <s v="2024-12-17"/>
    <s v="2024-12-19"/>
    <s v="2025-01-24"/>
    <x v="1"/>
    <s v="Bogota"/>
    <s v="13669"/>
    <x v="488"/>
    <m/>
    <x v="0"/>
    <n v="6"/>
    <x v="0"/>
    <x v="0"/>
    <x v="0"/>
    <n v="2270682"/>
    <x v="0"/>
    <x v="0"/>
    <x v="0"/>
    <x v="10"/>
  </r>
  <r>
    <x v="1209"/>
    <x v="803"/>
    <s v="MUEBLES CC CUBRIMIENTOS"/>
    <x v="0"/>
    <m/>
    <s v="2024-11-12"/>
    <s v="2024-11-19"/>
    <s v="2024-11-19 14:30:22"/>
    <s v="2024-11-19 18:44:49"/>
    <s v="2024-12-01 23:34:17"/>
    <s v="2024-12-03 09:19:21"/>
    <s v="2025-01-08 10:29:44"/>
    <s v="2024-11-21"/>
    <s v="2024-11-25"/>
    <s v="2024-12-17"/>
    <s v="2024-12-19"/>
    <s v="2025-01-24"/>
    <x v="1"/>
    <s v="Bogota"/>
    <s v="13671"/>
    <x v="489"/>
    <m/>
    <x v="0"/>
    <n v="6"/>
    <x v="0"/>
    <x v="0"/>
    <x v="0"/>
    <n v="5070354"/>
    <x v="0"/>
    <x v="0"/>
    <x v="0"/>
    <x v="10"/>
  </r>
  <r>
    <x v="1209"/>
    <x v="803"/>
    <s v="MUEBLES CC CUBRIMIENTOS"/>
    <x v="0"/>
    <m/>
    <s v="2024-11-12"/>
    <s v="2024-11-19"/>
    <s v="2024-11-19 14:30:22"/>
    <s v="2024-11-19 18:44:49"/>
    <s v="2024-12-01 23:34:17"/>
    <s v="2024-12-03 09:19:21"/>
    <s v="2025-01-08 10:29:44"/>
    <s v="2024-11-21"/>
    <s v="2024-11-25"/>
    <s v="2024-12-17"/>
    <s v="2024-12-19"/>
    <s v="2025-01-24"/>
    <x v="1"/>
    <s v="Bogota"/>
    <s v="5325"/>
    <x v="33"/>
    <m/>
    <x v="5"/>
    <n v="6"/>
    <x v="0"/>
    <x v="0"/>
    <x v="0"/>
    <n v="1447236"/>
    <x v="0"/>
    <x v="0"/>
    <x v="0"/>
    <x v="10"/>
  </r>
  <r>
    <x v="1209"/>
    <x v="803"/>
    <s v="MUEBLES CC CUBRIMIENTOS"/>
    <x v="0"/>
    <m/>
    <s v="2024-11-12"/>
    <s v="2024-11-19"/>
    <s v="2024-11-19 14:30:22"/>
    <s v="2024-11-19 18:44:49"/>
    <s v="2024-12-01 23:34:17"/>
    <s v="2024-12-03 09:19:21"/>
    <s v="2025-01-08 10:29:44"/>
    <s v="2024-11-21"/>
    <s v="2024-11-25"/>
    <s v="2024-12-17"/>
    <s v="2024-12-19"/>
    <s v="2025-01-24"/>
    <x v="1"/>
    <s v="Bogota"/>
    <s v="6098"/>
    <x v="634"/>
    <m/>
    <x v="0"/>
    <n v="36"/>
    <x v="0"/>
    <x v="0"/>
    <x v="0"/>
    <n v="18163656"/>
    <x v="0"/>
    <x v="2"/>
    <x v="0"/>
    <x v="10"/>
  </r>
  <r>
    <x v="1209"/>
    <x v="803"/>
    <s v="MUEBLES CC CUBRIMIENTOS"/>
    <x v="0"/>
    <m/>
    <s v="2024-11-12"/>
    <s v="2024-11-19"/>
    <s v="2024-11-19 14:30:22"/>
    <s v="2024-11-19 18:44:49"/>
    <s v="2024-12-01 23:34:17"/>
    <s v="2024-12-03 09:19:21"/>
    <s v="2025-01-08 10:29:44"/>
    <s v="2024-11-21"/>
    <s v="2024-11-25"/>
    <s v="2024-12-17"/>
    <s v="2024-12-19"/>
    <s v="2025-01-24"/>
    <x v="1"/>
    <s v="Bogota"/>
    <s v="9708"/>
    <x v="778"/>
    <s v="LONA DICKSON CRUDO REF:6020"/>
    <x v="0"/>
    <n v="6"/>
    <x v="0"/>
    <x v="0"/>
    <x v="0"/>
    <n v="6347646"/>
    <x v="0"/>
    <x v="0"/>
    <x v="0"/>
    <x v="10"/>
  </r>
  <r>
    <x v="1209"/>
    <x v="803"/>
    <s v="MUEBLES CC CUBRIMIENTOS"/>
    <x v="0"/>
    <m/>
    <s v="2024-11-12"/>
    <s v="2024-11-19"/>
    <s v="2024-11-19 14:30:22"/>
    <s v="2024-11-19 18:44:49"/>
    <s v="2024-12-01 23:34:17"/>
    <s v="2024-12-03 09:19:21"/>
    <s v="2025-01-08 10:29:44"/>
    <s v="2024-11-21"/>
    <s v="2024-11-25"/>
    <s v="2024-12-17"/>
    <s v="2024-12-19"/>
    <s v="2025-01-24"/>
    <x v="1"/>
    <s v="Bogota"/>
    <s v="9827"/>
    <x v="170"/>
    <m/>
    <x v="0"/>
    <n v="3"/>
    <x v="0"/>
    <x v="0"/>
    <x v="0"/>
    <n v="4341237"/>
    <x v="0"/>
    <x v="2"/>
    <x v="0"/>
    <x v="10"/>
  </r>
  <r>
    <x v="1209"/>
    <x v="803"/>
    <s v="MUEBLES CC CUBRIMIENTOS"/>
    <x v="0"/>
    <m/>
    <s v="2024-11-12"/>
    <s v="2024-11-19"/>
    <s v="2024-11-19 14:30:22"/>
    <s v="2024-11-19 18:44:49"/>
    <s v="2024-12-01 23:34:17"/>
    <s v="2024-12-03 09:19:21"/>
    <s v="2025-01-08 10:29:44"/>
    <s v="2024-11-21"/>
    <s v="2024-11-25"/>
    <s v="2024-12-17"/>
    <s v="2024-12-19"/>
    <s v="2025-01-24"/>
    <x v="1"/>
    <s v="Bogota"/>
    <s v="SERV08"/>
    <x v="2"/>
    <m/>
    <x v="0"/>
    <n v="1"/>
    <x v="0"/>
    <x v="0"/>
    <x v="0"/>
    <n v="280000"/>
    <x v="0"/>
    <x v="1"/>
    <x v="1"/>
    <x v="10"/>
  </r>
  <r>
    <x v="1210"/>
    <x v="804"/>
    <s v="MUEBLES CC CUBRIMIENTOS"/>
    <x v="0"/>
    <m/>
    <s v="2024-11-13"/>
    <s v="2025-03-13"/>
    <s v="2025-03-13 16:19:53"/>
    <s v="0000-00-00 00:00:00"/>
    <s v="2025-03-28 14:37:22"/>
    <s v="2025-04-01 10:26:53"/>
    <s v="2025-04-08 17:07:51"/>
    <s v="2025-03-14"/>
    <s v="2025-03-14"/>
    <s v="2025-04-09"/>
    <s v="2025-04-11"/>
    <s v="2025-04-15"/>
    <x v="3"/>
    <s v="Cali"/>
    <s v="2475"/>
    <x v="302"/>
    <s v="LONA DICKSON TAUPE REF:7559"/>
    <x v="0"/>
    <n v="1"/>
    <x v="0"/>
    <x v="0"/>
    <x v="0"/>
    <n v="1168400"/>
    <x v="0"/>
    <x v="0"/>
    <x v="0"/>
    <x v="2"/>
  </r>
  <r>
    <x v="1211"/>
    <x v="805"/>
    <s v="CUBRIMIENTO"/>
    <x v="0"/>
    <m/>
    <s v="2024-10-16"/>
    <s v="2024-12-30"/>
    <s v="2025-01-09 15:43:47"/>
    <s v="2025-01-13 17:30:01"/>
    <s v="2025-01-21 10:43:07"/>
    <s v="2025-01-21 10:43:33"/>
    <s v="2025-02-08 08:55:54"/>
    <s v="2025-01-09"/>
    <s v="2025-01-11"/>
    <s v="2025-01-22"/>
    <s v="2025-02-04"/>
    <s v="2025-02-11"/>
    <x v="3"/>
    <s v="Barranquilla"/>
    <s v="26960"/>
    <x v="620"/>
    <m/>
    <x v="0"/>
    <n v="1"/>
    <x v="0"/>
    <x v="0"/>
    <x v="0"/>
    <n v="51546"/>
    <x v="0"/>
    <x v="0"/>
    <x v="0"/>
    <x v="12"/>
  </r>
  <r>
    <x v="1211"/>
    <x v="805"/>
    <s v="CUBRIMIENTO"/>
    <x v="0"/>
    <m/>
    <s v="2024-10-16"/>
    <s v="2024-12-30"/>
    <s v="2025-01-09 15:43:47"/>
    <s v="2025-01-13 17:30:01"/>
    <s v="2025-01-21 10:43:07"/>
    <s v="2025-01-21 10:43:33"/>
    <s v="2025-02-08 08:55:54"/>
    <s v="2025-01-09"/>
    <s v="2025-01-11"/>
    <s v="2025-01-22"/>
    <s v="2025-02-04"/>
    <s v="2025-02-11"/>
    <x v="3"/>
    <s v="Barranquilla"/>
    <s v="27249"/>
    <x v="64"/>
    <m/>
    <x v="0"/>
    <n v="1"/>
    <x v="0"/>
    <x v="0"/>
    <x v="0"/>
    <n v="147082"/>
    <x v="0"/>
    <x v="0"/>
    <x v="0"/>
    <x v="12"/>
  </r>
  <r>
    <x v="1211"/>
    <x v="805"/>
    <s v="CUBRIMIENTO"/>
    <x v="0"/>
    <m/>
    <s v="2024-10-16"/>
    <s v="2024-12-30"/>
    <s v="2025-01-09 15:43:47"/>
    <s v="2025-01-13 17:30:01"/>
    <s v="2025-01-21 10:43:07"/>
    <s v="2025-01-21 10:43:33"/>
    <s v="2025-02-08 08:55:54"/>
    <s v="2025-01-09"/>
    <s v="2025-01-11"/>
    <s v="2025-01-22"/>
    <s v="2025-02-04"/>
    <s v="2025-02-11"/>
    <x v="3"/>
    <s v="Barranquilla"/>
    <s v="FLANCHE01"/>
    <x v="51"/>
    <m/>
    <x v="1"/>
    <n v="1"/>
    <x v="237"/>
    <x v="0"/>
    <x v="0"/>
    <n v="914968"/>
    <x v="0"/>
    <x v="0"/>
    <x v="0"/>
    <x v="12"/>
  </r>
  <r>
    <x v="1211"/>
    <x v="805"/>
    <s v="CUBRIMIENTO"/>
    <x v="0"/>
    <m/>
    <s v="2024-10-16"/>
    <s v="2024-12-30"/>
    <s v="2025-01-09 15:43:47"/>
    <s v="2025-01-13 17:30:01"/>
    <s v="2025-01-21 10:43:07"/>
    <s v="2025-01-21 10:43:33"/>
    <s v="2025-02-08 08:55:54"/>
    <s v="2025-01-09"/>
    <s v="2025-01-11"/>
    <s v="2025-01-22"/>
    <s v="2025-02-04"/>
    <s v="2025-02-11"/>
    <x v="3"/>
    <s v="Barranquilla"/>
    <s v="PLT02"/>
    <x v="174"/>
    <m/>
    <x v="1"/>
    <n v="2"/>
    <x v="0"/>
    <x v="0"/>
    <x v="18"/>
    <n v="1278568"/>
    <x v="0"/>
    <x v="0"/>
    <x v="0"/>
    <x v="12"/>
  </r>
  <r>
    <x v="1211"/>
    <x v="805"/>
    <s v="CUBRIMIENTO"/>
    <x v="0"/>
    <m/>
    <s v="2024-10-16"/>
    <s v="2024-12-30"/>
    <s v="2025-01-09 15:43:47"/>
    <s v="2025-01-13 17:30:01"/>
    <s v="2025-01-21 10:43:07"/>
    <s v="2025-01-21 10:43:33"/>
    <s v="2025-02-08 08:55:54"/>
    <s v="2025-01-09"/>
    <s v="2025-01-11"/>
    <s v="2025-01-22"/>
    <s v="2025-02-04"/>
    <s v="2025-02-11"/>
    <x v="3"/>
    <s v="Barranquilla"/>
    <s v="SOMB03"/>
    <x v="161"/>
    <s v="LONA DICKSON ROJO VINOTINTO REF:3914"/>
    <x v="1"/>
    <n v="1"/>
    <x v="237"/>
    <x v="0"/>
    <x v="17"/>
    <n v="4606117"/>
    <x v="0"/>
    <x v="6"/>
    <x v="8"/>
    <x v="12"/>
  </r>
  <r>
    <x v="1212"/>
    <x v="806"/>
    <s v="MUEBLES CC CUBRIMIENTOS"/>
    <x v="0"/>
    <m/>
    <s v="2024-11-13"/>
    <s v="2024-11-13"/>
    <s v="2024-11-14 13:33:04"/>
    <s v="0000-00-00 00:00:00"/>
    <s v="2024-11-25 10:15:20"/>
    <s v="2024-11-25 10:15:32"/>
    <s v="2024-12-03 17:42:20"/>
    <s v="2024-11-15"/>
    <s v="2024-11-15"/>
    <s v="2024-12-09"/>
    <s v="2024-12-13"/>
    <s v="2024-12-17"/>
    <x v="3"/>
    <s v="Medellin"/>
    <s v="13672"/>
    <x v="46"/>
    <s v="FURNISCREEN NEGRO 2M EB4027W G8 625GR"/>
    <x v="0"/>
    <n v="1"/>
    <x v="0"/>
    <x v="0"/>
    <x v="0"/>
    <n v="1417507"/>
    <x v="0"/>
    <x v="2"/>
    <x v="0"/>
    <x v="10"/>
  </r>
  <r>
    <x v="1212"/>
    <x v="806"/>
    <s v="MUEBLES CC CUBRIMIENTOS"/>
    <x v="0"/>
    <m/>
    <s v="2024-11-13"/>
    <s v="2024-11-13"/>
    <s v="2024-11-14 13:33:04"/>
    <s v="0000-00-00 00:00:00"/>
    <s v="2024-11-25 10:15:20"/>
    <s v="2024-11-25 10:15:32"/>
    <s v="2024-12-03 17:42:20"/>
    <s v="2024-11-15"/>
    <s v="2024-11-15"/>
    <s v="2024-12-09"/>
    <s v="2024-12-13"/>
    <s v="2024-12-17"/>
    <x v="3"/>
    <s v="Medellin"/>
    <s v="13672"/>
    <x v="46"/>
    <s v="FURNISCREEN NEGRO 2M EB4027W G8 625GR"/>
    <x v="0"/>
    <n v="1"/>
    <x v="0"/>
    <x v="0"/>
    <x v="0"/>
    <n v="1417507"/>
    <x v="0"/>
    <x v="2"/>
    <x v="0"/>
    <x v="10"/>
  </r>
  <r>
    <x v="1213"/>
    <x v="686"/>
    <s v="MUEBLES CC CUBRIMIENTOS"/>
    <x v="0"/>
    <m/>
    <s v="2024-11-13"/>
    <s v="2025-02-28"/>
    <s v="2025-03-06 09:37:39"/>
    <s v="2025-03-28 15:38:40"/>
    <s v="2025-04-11 16:14:11"/>
    <s v="2025-04-15 06:46:10"/>
    <s v="2025-07-01 14:08:27"/>
    <s v="2025-03-04"/>
    <s v="2025-03-11"/>
    <s v="2025-03-17"/>
    <s v="2025-03-19"/>
    <s v="2025-03-25"/>
    <x v="1"/>
    <s v="Virtual"/>
    <s v="KRIEL PLITE"/>
    <x v="416"/>
    <m/>
    <x v="0"/>
    <n v="1"/>
    <x v="80"/>
    <x v="0"/>
    <x v="0"/>
    <n v="2150000"/>
    <x v="0"/>
    <x v="0"/>
    <x v="0"/>
    <x v="8"/>
  </r>
  <r>
    <x v="1213"/>
    <x v="686"/>
    <s v="MUEBLES CC CUBRIMIENTOS"/>
    <x v="0"/>
    <m/>
    <s v="2024-11-13"/>
    <s v="2025-02-28"/>
    <s v="2025-03-06 09:37:39"/>
    <s v="2025-03-28 15:38:40"/>
    <s v="2025-04-11 16:14:11"/>
    <s v="2025-04-15 06:46:10"/>
    <s v="2025-07-01 14:08:27"/>
    <s v="2025-03-04"/>
    <s v="2025-03-11"/>
    <s v="2025-03-17"/>
    <s v="2025-03-19"/>
    <s v="2025-03-25"/>
    <x v="1"/>
    <s v="Virtual"/>
    <s v="PLITE10"/>
    <x v="263"/>
    <s v="LONA PERGOTEX BLACKOUT BLANCA 3 M"/>
    <x v="3"/>
    <n v="1"/>
    <x v="13"/>
    <x v="0"/>
    <x v="109"/>
    <n v="12459645"/>
    <x v="0"/>
    <x v="4"/>
    <x v="6"/>
    <x v="8"/>
  </r>
  <r>
    <x v="1214"/>
    <x v="796"/>
    <s v="CUBRIMIENTO"/>
    <x v="0"/>
    <m/>
    <s v="2024-11-14"/>
    <s v="2024-11-14"/>
    <s v="2024-11-14 09:32:16"/>
    <s v="0000-00-00 00:00:00"/>
    <s v="2024-11-14 09:32:27"/>
    <s v="2025-04-02 17:31:16"/>
    <s v="0000-00-00 00:00:00"/>
    <s v="2024-11-15"/>
    <s v="2024-11-15"/>
    <s v="2024-11-19"/>
    <s v="2024-11-20"/>
    <s v="2024-11-20"/>
    <x v="0"/>
    <s v="Toscany"/>
    <s v="11443"/>
    <x v="368"/>
    <m/>
    <x v="0"/>
    <n v="2"/>
    <x v="0"/>
    <x v="0"/>
    <x v="0"/>
    <n v="20000"/>
    <x v="0"/>
    <x v="0"/>
    <x v="0"/>
    <x v="3"/>
  </r>
  <r>
    <x v="1215"/>
    <x v="807"/>
    <s v="MUEBLES"/>
    <x v="0"/>
    <m/>
    <s v="2024-11-14"/>
    <s v="2024-11-14"/>
    <s v="2024-11-15 14:10:37"/>
    <s v="0000-00-00 00:00:00"/>
    <s v="0000-00-00 00:00:00"/>
    <s v="2024-11-20 17:00:19"/>
    <s v="0000-00-00 00:00:00"/>
    <s v="2024-11-15"/>
    <s v="2024-11-15"/>
    <s v="2024-11-18"/>
    <s v="2024-11-20"/>
    <s v="2024-12-09"/>
    <x v="3"/>
    <s v="Medellin"/>
    <s v="100196"/>
    <x v="218"/>
    <m/>
    <x v="0"/>
    <n v="1"/>
    <x v="0"/>
    <x v="0"/>
    <x v="0"/>
    <n v="169800"/>
    <x v="0"/>
    <x v="0"/>
    <x v="0"/>
    <x v="3"/>
  </r>
  <r>
    <x v="1216"/>
    <x v="348"/>
    <s v="CUBRIMIENTO"/>
    <x v="0"/>
    <m/>
    <s v="2024-11-14"/>
    <s v="2024-11-15"/>
    <s v="2024-11-15 13:38:56"/>
    <s v="0000-00-00 00:00:00"/>
    <s v="2024-11-15 13:39:02"/>
    <s v="2024-11-16 12:12:58"/>
    <s v="0000-00-00 00:00:00"/>
    <s v="2024-11-18"/>
    <s v="2024-11-18"/>
    <s v="2024-11-20"/>
    <s v="2024-11-21"/>
    <s v="2024-11-21"/>
    <x v="0"/>
    <s v="Toscany"/>
    <s v="21307"/>
    <x v="260"/>
    <m/>
    <x v="0"/>
    <n v="107"/>
    <x v="0"/>
    <x v="0"/>
    <x v="0"/>
    <n v="5350000"/>
    <x v="0"/>
    <x v="0"/>
    <x v="0"/>
    <x v="3"/>
  </r>
  <r>
    <x v="1217"/>
    <x v="808"/>
    <s v="MUEBLES CC CUBRIMIENTOS"/>
    <x v="0"/>
    <m/>
    <s v="2024-11-14"/>
    <s v="2024-11-14"/>
    <s v="2024-11-16 11:01:29"/>
    <s v="0000-00-00 00:00:00"/>
    <s v="2024-11-18 16:02:55"/>
    <s v="2024-11-26 14:40:35"/>
    <s v="2024-12-09 07:17:16"/>
    <s v="2024-11-18"/>
    <s v="2024-11-18"/>
    <s v="2024-12-10"/>
    <s v="2024-12-16"/>
    <s v="2024-12-18"/>
    <x v="3"/>
    <s v="Bogota"/>
    <s v="15476"/>
    <x v="343"/>
    <m/>
    <x v="4"/>
    <n v="1"/>
    <x v="0"/>
    <x v="0"/>
    <x v="0"/>
    <n v="1110000"/>
    <x v="0"/>
    <x v="2"/>
    <x v="0"/>
    <x v="10"/>
  </r>
  <r>
    <x v="1217"/>
    <x v="808"/>
    <s v="MUEBLES CC CUBRIMIENTOS"/>
    <x v="0"/>
    <m/>
    <s v="2024-11-14"/>
    <s v="2024-11-14"/>
    <s v="2024-11-16 11:01:29"/>
    <s v="0000-00-00 00:00:00"/>
    <s v="2024-11-18 16:02:55"/>
    <s v="2024-11-26 14:40:35"/>
    <s v="2024-12-09 07:17:16"/>
    <s v="2024-11-18"/>
    <s v="2024-11-18"/>
    <s v="2024-12-10"/>
    <s v="2024-12-16"/>
    <s v="2024-12-18"/>
    <x v="3"/>
    <s v="Bogota"/>
    <s v="15478"/>
    <x v="213"/>
    <s v="LONA DICKSON ARENA VETEADO U337"/>
    <x v="4"/>
    <n v="1"/>
    <x v="0"/>
    <x v="0"/>
    <x v="0"/>
    <n v="4454366"/>
    <x v="0"/>
    <x v="2"/>
    <x v="0"/>
    <x v="10"/>
  </r>
  <r>
    <x v="1218"/>
    <x v="688"/>
    <s v="MUEBLES"/>
    <x v="0"/>
    <m/>
    <s v="2024-11-14"/>
    <s v="2024-12-02"/>
    <s v="2024-12-03 16:33:34"/>
    <s v="0000-00-00 00:00:00"/>
    <s v="0000-00-00 00:00:00"/>
    <s v="2024-12-04 11:45:23"/>
    <s v="0000-00-00 00:00:00"/>
    <s v="2024-12-03"/>
    <s v="2024-12-03"/>
    <s v="2024-12-04"/>
    <s v="2024-12-06"/>
    <s v="2025-01-18"/>
    <x v="3"/>
    <s v="Bogota"/>
    <s v="TRANSP10"/>
    <x v="150"/>
    <m/>
    <x v="0"/>
    <n v="1"/>
    <x v="0"/>
    <x v="0"/>
    <x v="0"/>
    <n v="350000"/>
    <x v="0"/>
    <x v="1"/>
    <x v="1"/>
    <x v="10"/>
  </r>
  <r>
    <x v="1219"/>
    <x v="809"/>
    <s v="CUBRIMIENTO"/>
    <x v="0"/>
    <m/>
    <s v="2024-11-14"/>
    <s v="2024-11-18"/>
    <s v="2024-11-19 10:14:03"/>
    <s v="0000-00-00 00:00:00"/>
    <s v="2024-11-20 07:41:48"/>
    <s v="2024-11-20 07:41:55"/>
    <s v="2025-01-20 18:24:19"/>
    <s v="2024-11-20"/>
    <s v="2024-11-20"/>
    <s v="2024-11-22"/>
    <s v="2024-11-25"/>
    <s v="2024-11-26"/>
    <x v="3"/>
    <s v="Cali"/>
    <s v="11443"/>
    <x v="368"/>
    <m/>
    <x v="0"/>
    <n v="4"/>
    <x v="0"/>
    <x v="0"/>
    <x v="0"/>
    <n v="80000"/>
    <x v="0"/>
    <x v="0"/>
    <x v="0"/>
    <x v="3"/>
  </r>
  <r>
    <x v="1219"/>
    <x v="809"/>
    <s v="CUBRIMIENTO"/>
    <x v="0"/>
    <m/>
    <s v="2024-11-14"/>
    <s v="2024-11-18"/>
    <s v="2024-11-19 10:14:03"/>
    <s v="0000-00-00 00:00:00"/>
    <s v="2024-11-20 07:41:48"/>
    <s v="2024-11-20 07:41:55"/>
    <s v="2025-01-20 18:24:19"/>
    <s v="2024-11-20"/>
    <s v="2024-11-20"/>
    <s v="2024-11-22"/>
    <s v="2024-11-25"/>
    <s v="2024-11-26"/>
    <x v="3"/>
    <s v="Cali"/>
    <s v="7300"/>
    <x v="604"/>
    <m/>
    <x v="0"/>
    <n v="2"/>
    <x v="0"/>
    <x v="0"/>
    <x v="0"/>
    <n v="70000"/>
    <x v="0"/>
    <x v="0"/>
    <x v="0"/>
    <x v="3"/>
  </r>
  <r>
    <x v="1220"/>
    <x v="671"/>
    <s v="CUBRIMIENTO"/>
    <x v="0"/>
    <m/>
    <s v="2024-09-30"/>
    <s v="2025-03-27"/>
    <s v="2025-03-29 13:42:03"/>
    <s v="0000-00-00 00:00:00"/>
    <s v="2025-04-03 12:16:36"/>
    <s v="2025-04-03 12:17:23"/>
    <s v="2025-04-24 15:48:45"/>
    <s v="2025-03-28"/>
    <s v="2025-03-28"/>
    <s v="2025-04-11"/>
    <s v="2025-04-15"/>
    <s v="2025-05-18"/>
    <x v="1"/>
    <s v="Cali"/>
    <s v="28523"/>
    <x v="864"/>
    <m/>
    <x v="0"/>
    <n v="2"/>
    <x v="0"/>
    <x v="0"/>
    <x v="0"/>
    <n v="160000"/>
    <x v="0"/>
    <x v="0"/>
    <x v="0"/>
    <x v="2"/>
  </r>
  <r>
    <x v="1220"/>
    <x v="671"/>
    <s v="CUBRIMIENTO"/>
    <x v="0"/>
    <m/>
    <s v="2024-09-30"/>
    <s v="2025-03-27"/>
    <s v="2025-03-29 13:42:03"/>
    <s v="0000-00-00 00:00:00"/>
    <s v="2025-04-03 12:16:36"/>
    <s v="2025-04-03 12:17:23"/>
    <s v="2025-04-24 15:48:45"/>
    <s v="2025-03-28"/>
    <s v="2025-03-28"/>
    <s v="2025-04-11"/>
    <s v="2025-04-15"/>
    <s v="2025-05-18"/>
    <x v="1"/>
    <s v="Cali"/>
    <s v="3151"/>
    <x v="57"/>
    <m/>
    <x v="0"/>
    <n v="30"/>
    <x v="0"/>
    <x v="0"/>
    <x v="0"/>
    <n v="2010000"/>
    <x v="0"/>
    <x v="0"/>
    <x v="0"/>
    <x v="2"/>
  </r>
  <r>
    <x v="1220"/>
    <x v="671"/>
    <s v="CUBRIMIENTO"/>
    <x v="0"/>
    <m/>
    <s v="2024-09-30"/>
    <s v="2025-03-27"/>
    <s v="2025-03-29 13:42:03"/>
    <s v="0000-00-00 00:00:00"/>
    <s v="2025-04-03 12:16:36"/>
    <s v="2025-04-03 12:17:23"/>
    <s v="2025-04-24 15:48:45"/>
    <s v="2025-03-28"/>
    <s v="2025-03-28"/>
    <s v="2025-04-11"/>
    <s v="2025-04-15"/>
    <s v="2025-05-18"/>
    <x v="1"/>
    <s v="Cali"/>
    <s v="MANT001"/>
    <x v="770"/>
    <m/>
    <x v="0"/>
    <n v="1"/>
    <x v="7"/>
    <x v="0"/>
    <x v="2"/>
    <n v="1370000"/>
    <x v="0"/>
    <x v="0"/>
    <x v="0"/>
    <x v="2"/>
  </r>
  <r>
    <x v="1220"/>
    <x v="671"/>
    <s v="CUBRIMIENTO"/>
    <x v="0"/>
    <m/>
    <s v="2024-09-30"/>
    <s v="2025-03-27"/>
    <s v="2025-03-29 13:42:03"/>
    <s v="0000-00-00 00:00:00"/>
    <s v="2025-04-03 12:16:36"/>
    <s v="2025-04-03 12:17:23"/>
    <s v="2025-04-24 15:48:45"/>
    <s v="2025-03-28"/>
    <s v="2025-03-28"/>
    <s v="2025-04-11"/>
    <s v="2025-04-15"/>
    <s v="2025-05-18"/>
    <x v="1"/>
    <s v="Cali"/>
    <s v="REP036"/>
    <x v="72"/>
    <m/>
    <x v="0"/>
    <n v="1"/>
    <x v="0"/>
    <x v="0"/>
    <x v="0"/>
    <n v="250000"/>
    <x v="0"/>
    <x v="0"/>
    <x v="0"/>
    <x v="2"/>
  </r>
  <r>
    <x v="1220"/>
    <x v="671"/>
    <s v="CUBRIMIENTO"/>
    <x v="0"/>
    <m/>
    <s v="2024-09-30"/>
    <s v="2025-03-27"/>
    <s v="2025-03-29 13:42:03"/>
    <s v="0000-00-00 00:00:00"/>
    <s v="2025-04-03 12:16:36"/>
    <s v="2025-04-03 12:17:23"/>
    <s v="2025-04-24 15:48:45"/>
    <s v="2025-03-28"/>
    <s v="2025-03-28"/>
    <s v="2025-04-11"/>
    <s v="2025-04-15"/>
    <s v="2025-05-18"/>
    <x v="1"/>
    <s v="Cali"/>
    <s v="REP036"/>
    <x v="72"/>
    <m/>
    <x v="0"/>
    <n v="1"/>
    <x v="0"/>
    <x v="0"/>
    <x v="0"/>
    <n v="150000"/>
    <x v="0"/>
    <x v="0"/>
    <x v="0"/>
    <x v="2"/>
  </r>
  <r>
    <x v="1220"/>
    <x v="671"/>
    <s v="CUBRIMIENTO"/>
    <x v="0"/>
    <m/>
    <s v="2024-09-30"/>
    <s v="2025-03-27"/>
    <s v="2025-03-29 13:42:03"/>
    <s v="0000-00-00 00:00:00"/>
    <s v="2025-04-03 12:16:36"/>
    <s v="2025-04-03 12:17:23"/>
    <s v="2025-04-24 15:48:45"/>
    <s v="2025-03-28"/>
    <s v="2025-03-28"/>
    <s v="2025-04-11"/>
    <s v="2025-04-15"/>
    <s v="2025-05-18"/>
    <x v="1"/>
    <s v="Cali"/>
    <s v="SERVANDAM"/>
    <x v="865"/>
    <m/>
    <x v="0"/>
    <n v="3"/>
    <x v="0"/>
    <x v="0"/>
    <x v="0"/>
    <n v="150000"/>
    <x v="0"/>
    <x v="1"/>
    <x v="1"/>
    <x v="2"/>
  </r>
  <r>
    <x v="1220"/>
    <x v="671"/>
    <s v="CUBRIMIENTO"/>
    <x v="0"/>
    <m/>
    <s v="2024-09-30"/>
    <s v="2025-03-27"/>
    <s v="2025-03-29 13:42:03"/>
    <s v="0000-00-00 00:00:00"/>
    <s v="2025-04-03 12:16:36"/>
    <s v="2025-04-03 12:17:23"/>
    <s v="2025-04-24 15:48:45"/>
    <s v="2025-03-28"/>
    <s v="2025-03-28"/>
    <s v="2025-04-11"/>
    <s v="2025-04-15"/>
    <s v="2025-05-18"/>
    <x v="1"/>
    <s v="Cali"/>
    <s v="TRANSP06"/>
    <x v="59"/>
    <m/>
    <x v="0"/>
    <n v="1"/>
    <x v="0"/>
    <x v="0"/>
    <x v="0"/>
    <n v="300000"/>
    <x v="0"/>
    <x v="1"/>
    <x v="1"/>
    <x v="2"/>
  </r>
  <r>
    <x v="1221"/>
    <x v="471"/>
    <s v="MUEBLES CC CUBRIMIENTOS"/>
    <x v="0"/>
    <m/>
    <s v="2024-11-14"/>
    <s v="2024-11-20"/>
    <s v="2024-11-22 11:37:58"/>
    <s v="0000-00-00 00:00:00"/>
    <s v="2025-01-13 15:41:35"/>
    <s v="2025-01-21 11:58:46"/>
    <s v="2025-01-21 12:05:23"/>
    <s v="2024-11-22"/>
    <s v="2024-11-22"/>
    <s v="2025-01-07"/>
    <s v="2025-01-15"/>
    <s v="2025-01-21"/>
    <x v="3"/>
    <s v="Bogota"/>
    <s v="11694"/>
    <x v="866"/>
    <s v="LONAFLEX"/>
    <x v="0"/>
    <n v="1"/>
    <x v="0"/>
    <x v="0"/>
    <x v="0"/>
    <n v="271860"/>
    <x v="0"/>
    <x v="5"/>
    <x v="0"/>
    <x v="12"/>
  </r>
  <r>
    <x v="1221"/>
    <x v="471"/>
    <s v="MUEBLES CC CUBRIMIENTOS"/>
    <x v="0"/>
    <m/>
    <s v="2024-11-14"/>
    <s v="2024-11-20"/>
    <s v="2024-11-22 11:37:58"/>
    <s v="0000-00-00 00:00:00"/>
    <s v="2025-01-13 15:41:35"/>
    <s v="2025-01-21 11:58:46"/>
    <s v="2025-01-21 12:05:23"/>
    <s v="2024-11-22"/>
    <s v="2024-11-22"/>
    <s v="2025-01-07"/>
    <s v="2025-01-15"/>
    <s v="2025-01-21"/>
    <x v="3"/>
    <s v="Bogota"/>
    <s v="14534"/>
    <x v="867"/>
    <s v="LONAFLEX"/>
    <x v="0"/>
    <n v="1"/>
    <x v="0"/>
    <x v="0"/>
    <x v="0"/>
    <n v="308760"/>
    <x v="0"/>
    <x v="5"/>
    <x v="0"/>
    <x v="12"/>
  </r>
  <r>
    <x v="1222"/>
    <x v="235"/>
    <s v="CUBRIMIENTO"/>
    <x v="0"/>
    <m/>
    <s v="2024-11-14"/>
    <s v="2024-11-21"/>
    <s v="2024-11-25 12:19:10"/>
    <s v="0000-00-00 00:00:00"/>
    <s v="2024-11-26 15:01:08"/>
    <s v="2024-11-26 15:01:47"/>
    <s v="2024-11-26 15:02:05"/>
    <s v="2024-11-25"/>
    <s v="2024-11-25"/>
    <s v="2024-11-26"/>
    <s v="2024-12-02"/>
    <s v="2024-12-04"/>
    <x v="1"/>
    <s v="Medellin"/>
    <s v="SERV03"/>
    <x v="9"/>
    <m/>
    <x v="0"/>
    <n v="1"/>
    <x v="0"/>
    <x v="0"/>
    <x v="0"/>
    <n v="460000"/>
    <x v="0"/>
    <x v="1"/>
    <x v="1"/>
    <x v="3"/>
  </r>
  <r>
    <x v="1222"/>
    <x v="235"/>
    <s v="CUBRIMIENTO"/>
    <x v="0"/>
    <m/>
    <s v="2024-11-14"/>
    <s v="2024-11-21"/>
    <s v="2024-11-25 12:19:10"/>
    <s v="0000-00-00 00:00:00"/>
    <s v="2024-11-26 15:01:08"/>
    <s v="2024-11-26 15:01:47"/>
    <s v="2024-11-26 15:02:05"/>
    <s v="2024-11-25"/>
    <s v="2024-11-25"/>
    <s v="2024-11-26"/>
    <s v="2024-12-02"/>
    <s v="2024-12-04"/>
    <x v="1"/>
    <s v="Medellin"/>
    <s v="SERV04"/>
    <x v="50"/>
    <m/>
    <x v="0"/>
    <n v="1"/>
    <x v="0"/>
    <x v="0"/>
    <x v="0"/>
    <n v="190000"/>
    <x v="0"/>
    <x v="1"/>
    <x v="1"/>
    <x v="3"/>
  </r>
  <r>
    <x v="1223"/>
    <x v="810"/>
    <s v="CUBRIMIENTO"/>
    <x v="0"/>
    <m/>
    <s v="2024-11-15"/>
    <s v="2024-11-15"/>
    <s v="2024-11-15 10:45:37"/>
    <s v="2025-06-26 11:37:46"/>
    <s v="2025-06-26 11:40:57"/>
    <s v="2025-06-26 11:41:06"/>
    <s v="2025-06-26 11:41:11"/>
    <s v="2024-11-19"/>
    <s v="2024-11-29"/>
    <s v="2024-12-13"/>
    <s v="2024-12-17"/>
    <s v="2024-12-26"/>
    <x v="3"/>
    <s v="Toscana"/>
    <s v="PLAM06"/>
    <x v="220"/>
    <m/>
    <x v="7"/>
    <n v="1"/>
    <x v="65"/>
    <x v="0"/>
    <x v="13"/>
    <n v="0"/>
    <x v="0"/>
    <x v="4"/>
    <x v="3"/>
    <x v="10"/>
  </r>
  <r>
    <x v="1224"/>
    <x v="358"/>
    <s v="CUBRIMIENTO"/>
    <x v="0"/>
    <m/>
    <s v="2024-11-15"/>
    <s v="2024-11-29"/>
    <s v="2024-12-04 12:34:36"/>
    <s v="2024-12-23 07:42:59"/>
    <s v="2025-01-13 15:22:04"/>
    <s v="2025-05-13 17:06:53"/>
    <s v="2025-05-29 07:41:32"/>
    <s v="2024-12-03"/>
    <s v="2024-12-10"/>
    <s v="2024-12-16"/>
    <s v="2024-12-19"/>
    <s v="2024-12-25"/>
    <x v="1"/>
    <s v="Toscana"/>
    <s v="PLITE10"/>
    <x v="263"/>
    <s v="LONA PERGOTEX BLACKOUT BLANCA 3 M"/>
    <x v="2"/>
    <n v="2"/>
    <x v="238"/>
    <x v="0"/>
    <x v="131"/>
    <n v="36076464"/>
    <x v="0"/>
    <x v="4"/>
    <x v="6"/>
    <x v="10"/>
  </r>
  <r>
    <x v="1225"/>
    <x v="385"/>
    <s v="CUBRIMIENTO"/>
    <x v="0"/>
    <m/>
    <s v="2024-11-15"/>
    <s v="2024-11-19"/>
    <s v="2024-11-20 15:29:43"/>
    <s v="2024-11-25 17:44:18"/>
    <s v="2024-12-01 23:40:43"/>
    <s v="2024-12-04 17:52:29"/>
    <s v="0000-00-00 00:00:00"/>
    <s v="2024-11-20"/>
    <s v="2024-11-27"/>
    <s v="2024-12-03"/>
    <s v="2024-12-06"/>
    <s v="2024-12-06"/>
    <x v="3"/>
    <s v="Toscany"/>
    <s v="KMPLITE"/>
    <x v="251"/>
    <m/>
    <x v="0"/>
    <n v="1"/>
    <x v="0"/>
    <x v="0"/>
    <x v="0"/>
    <n v="480606"/>
    <x v="0"/>
    <x v="0"/>
    <x v="0"/>
    <x v="10"/>
  </r>
  <r>
    <x v="1225"/>
    <x v="385"/>
    <s v="CUBRIMIENTO"/>
    <x v="0"/>
    <m/>
    <s v="2024-11-15"/>
    <s v="2024-11-19"/>
    <s v="2024-11-20 15:29:43"/>
    <s v="2024-11-25 17:44:18"/>
    <s v="2024-12-01 23:40:43"/>
    <s v="2024-12-04 17:52:29"/>
    <s v="0000-00-00 00:00:00"/>
    <s v="2024-11-20"/>
    <s v="2024-11-27"/>
    <s v="2024-12-03"/>
    <s v="2024-12-06"/>
    <s v="2024-12-06"/>
    <x v="3"/>
    <s v="Toscany"/>
    <s v="PLITE10"/>
    <x v="263"/>
    <s v="LONA PERGOTEX BLACKOUT GRIS 3M"/>
    <x v="3"/>
    <n v="1"/>
    <x v="43"/>
    <x v="0"/>
    <x v="12"/>
    <n v="4836500"/>
    <x v="0"/>
    <x v="4"/>
    <x v="6"/>
    <x v="10"/>
  </r>
  <r>
    <x v="1226"/>
    <x v="84"/>
    <s v="CUBRIMIENTO"/>
    <x v="0"/>
    <m/>
    <s v="2024-11-15"/>
    <s v="2024-11-18"/>
    <s v="2024-11-18 15:41:09"/>
    <s v="2024-11-19 18:29:50"/>
    <s v="2024-11-20 13:31:41"/>
    <s v="2024-11-21 18:06:35"/>
    <s v="0000-00-00 00:00:00"/>
    <s v="2024-11-19"/>
    <s v="2024-11-21"/>
    <s v="2024-11-25"/>
    <s v="2024-11-27"/>
    <s v="2024-11-27"/>
    <x v="3"/>
    <s v="Toscany"/>
    <s v="SOMB0302**"/>
    <x v="259"/>
    <m/>
    <x v="8"/>
    <n v="1"/>
    <x v="89"/>
    <x v="0"/>
    <x v="13"/>
    <n v="1703760"/>
    <x v="0"/>
    <x v="14"/>
    <x v="0"/>
    <x v="3"/>
  </r>
  <r>
    <x v="1227"/>
    <x v="766"/>
    <s v="CUBRIMIENTO"/>
    <x v="0"/>
    <m/>
    <s v="2024-11-15"/>
    <s v="2024-11-19"/>
    <s v="2024-11-20 15:25:42"/>
    <s v="0000-00-00 00:00:00"/>
    <s v="2024-11-20 15:25:47"/>
    <s v="2024-11-21 18:04:26"/>
    <s v="0000-00-00 00:00:00"/>
    <s v="2024-11-20"/>
    <s v="2024-11-20"/>
    <s v="2024-11-22"/>
    <s v="2024-11-25"/>
    <s v="2024-11-25"/>
    <x v="3"/>
    <s v="Toscany"/>
    <s v="26"/>
    <x v="27"/>
    <m/>
    <x v="0"/>
    <n v="10"/>
    <x v="0"/>
    <x v="0"/>
    <x v="0"/>
    <n v="526000"/>
    <x v="0"/>
    <x v="0"/>
    <x v="0"/>
    <x v="3"/>
  </r>
  <r>
    <x v="1227"/>
    <x v="766"/>
    <s v="CUBRIMIENTO"/>
    <x v="0"/>
    <m/>
    <s v="2024-11-15"/>
    <s v="2024-11-19"/>
    <s v="2024-11-20 15:25:42"/>
    <s v="0000-00-00 00:00:00"/>
    <s v="2024-11-20 15:25:47"/>
    <s v="2024-11-21 18:04:26"/>
    <s v="0000-00-00 00:00:00"/>
    <s v="2024-11-20"/>
    <s v="2024-11-20"/>
    <s v="2024-11-22"/>
    <s v="2024-11-25"/>
    <s v="2024-11-25"/>
    <x v="3"/>
    <s v="Toscany"/>
    <s v="40"/>
    <x v="248"/>
    <m/>
    <x v="0"/>
    <n v="14"/>
    <x v="0"/>
    <x v="0"/>
    <x v="0"/>
    <n v="736400"/>
    <x v="0"/>
    <x v="0"/>
    <x v="0"/>
    <x v="3"/>
  </r>
  <r>
    <x v="1228"/>
    <x v="811"/>
    <s v="CUBRIMIENTO"/>
    <x v="0"/>
    <m/>
    <s v="2024-11-15"/>
    <s v="2024-12-06"/>
    <s v="2024-12-07 11:10:49"/>
    <s v="0000-00-00 00:00:00"/>
    <s v="2024-12-09 09:09:52"/>
    <s v="2024-12-12 10:19:17"/>
    <s v="2024-12-13 13:11:57"/>
    <s v="2024-12-10"/>
    <s v="2024-12-10"/>
    <s v="2024-12-11"/>
    <s v="2024-12-16"/>
    <s v="2024-12-17"/>
    <x v="1"/>
    <s v="Bogota"/>
    <s v="7136"/>
    <x v="441"/>
    <m/>
    <x v="0"/>
    <n v="1"/>
    <x v="0"/>
    <x v="0"/>
    <x v="0"/>
    <n v="300000"/>
    <x v="0"/>
    <x v="1"/>
    <x v="1"/>
    <x v="10"/>
  </r>
  <r>
    <x v="1229"/>
    <x v="780"/>
    <s v="CUBRIMIENTO"/>
    <x v="0"/>
    <m/>
    <s v="2024-11-15"/>
    <s v="2024-11-15"/>
    <s v="2024-11-15 16:36:11"/>
    <s v="0000-00-00 00:00:00"/>
    <s v="2024-11-15 16:36:16"/>
    <s v="2024-11-16 12:15:37"/>
    <s v="0000-00-00 00:00:00"/>
    <s v="2024-11-18"/>
    <s v="2024-11-18"/>
    <s v="2024-11-20"/>
    <s v="2024-11-21"/>
    <s v="2024-11-21"/>
    <x v="3"/>
    <s v="Toscany"/>
    <s v="24"/>
    <x v="315"/>
    <m/>
    <x v="0"/>
    <n v="8.5"/>
    <x v="0"/>
    <x v="0"/>
    <x v="0"/>
    <n v="447100"/>
    <x v="0"/>
    <x v="0"/>
    <x v="0"/>
    <x v="3"/>
  </r>
  <r>
    <x v="1230"/>
    <x v="812"/>
    <s v="CUBRIMIENTO"/>
    <x v="0"/>
    <m/>
    <s v="2024-11-15"/>
    <s v="2024-12-18"/>
    <s v="2024-12-19 11:58:04"/>
    <s v="0000-00-00 00:00:00"/>
    <s v="2024-12-23 10:33:31"/>
    <s v="2025-01-08 07:17:56"/>
    <s v="2025-01-10 13:35:10"/>
    <s v="2024-12-20"/>
    <s v="2024-12-20"/>
    <s v="2024-12-24"/>
    <s v="2025-01-09"/>
    <s v="2025-01-11"/>
    <x v="3"/>
    <s v="Bogota"/>
    <s v="24853"/>
    <x v="106"/>
    <m/>
    <x v="0"/>
    <n v="1"/>
    <x v="0"/>
    <x v="0"/>
    <x v="0"/>
    <n v="426250"/>
    <x v="0"/>
    <x v="0"/>
    <x v="0"/>
    <x v="10"/>
  </r>
  <r>
    <x v="1230"/>
    <x v="812"/>
    <s v="CUBRIMIENTO"/>
    <x v="0"/>
    <m/>
    <s v="2024-11-15"/>
    <s v="2024-12-18"/>
    <s v="2024-12-19 11:58:04"/>
    <s v="0000-00-00 00:00:00"/>
    <s v="2024-12-23 10:33:31"/>
    <s v="2025-01-08 07:17:56"/>
    <s v="2025-01-10 13:35:10"/>
    <s v="2024-12-20"/>
    <s v="2024-12-20"/>
    <s v="2024-12-24"/>
    <s v="2025-01-09"/>
    <s v="2025-01-11"/>
    <x v="3"/>
    <s v="Bogota"/>
    <s v="6543"/>
    <x v="123"/>
    <m/>
    <x v="0"/>
    <n v="3"/>
    <x v="0"/>
    <x v="0"/>
    <x v="0"/>
    <n v="300000"/>
    <x v="0"/>
    <x v="0"/>
    <x v="0"/>
    <x v="10"/>
  </r>
  <r>
    <x v="1230"/>
    <x v="812"/>
    <s v="CUBRIMIENTO"/>
    <x v="0"/>
    <m/>
    <s v="2024-11-15"/>
    <s v="2024-12-18"/>
    <s v="2024-12-19 11:58:04"/>
    <s v="0000-00-00 00:00:00"/>
    <s v="2024-12-23 10:33:31"/>
    <s v="2025-01-08 07:17:56"/>
    <s v="2025-01-10 13:35:10"/>
    <s v="2024-12-20"/>
    <s v="2024-12-20"/>
    <s v="2024-12-24"/>
    <s v="2025-01-09"/>
    <s v="2025-01-11"/>
    <x v="3"/>
    <s v="Bogota"/>
    <s v="SERV03"/>
    <x v="9"/>
    <m/>
    <x v="0"/>
    <n v="1"/>
    <x v="0"/>
    <x v="0"/>
    <x v="0"/>
    <n v="400000"/>
    <x v="0"/>
    <x v="1"/>
    <x v="1"/>
    <x v="10"/>
  </r>
  <r>
    <x v="1231"/>
    <x v="813"/>
    <s v="MUEBLES CC CUBRIMIENTOS"/>
    <x v="0"/>
    <m/>
    <s v="2024-11-16"/>
    <s v="2024-11-21"/>
    <s v="2024-11-22 11:39:06"/>
    <s v="0000-00-00 00:00:00"/>
    <s v="2024-12-09 17:47:37"/>
    <s v="2024-12-09 17:48:03"/>
    <s v="2025-01-07 10:29:21"/>
    <s v="2024-11-25"/>
    <s v="2024-11-25"/>
    <s v="2025-01-08"/>
    <s v="2025-01-14"/>
    <s v="2025-01-16"/>
    <x v="1"/>
    <s v="Bogota"/>
    <s v="13672"/>
    <x v="46"/>
    <s v="FURNISCREEN BLANCA 2M EB4027W G8 625GR"/>
    <x v="0"/>
    <n v="2"/>
    <x v="0"/>
    <x v="0"/>
    <x v="0"/>
    <n v="3213016"/>
    <x v="0"/>
    <x v="2"/>
    <x v="0"/>
    <x v="12"/>
  </r>
  <r>
    <x v="1231"/>
    <x v="813"/>
    <s v="MUEBLES CC CUBRIMIENTOS"/>
    <x v="0"/>
    <m/>
    <s v="2024-11-16"/>
    <s v="2024-11-21"/>
    <s v="2024-11-22 11:39:06"/>
    <s v="0000-00-00 00:00:00"/>
    <s v="2024-12-09 17:47:37"/>
    <s v="2024-12-09 17:48:03"/>
    <s v="2025-01-07 10:29:21"/>
    <s v="2024-11-25"/>
    <s v="2024-11-25"/>
    <s v="2025-01-08"/>
    <s v="2025-01-14"/>
    <s v="2025-01-16"/>
    <x v="1"/>
    <s v="Bogota"/>
    <s v="1547510"/>
    <x v="212"/>
    <m/>
    <x v="4"/>
    <n v="1"/>
    <x v="0"/>
    <x v="0"/>
    <x v="0"/>
    <n v="1244054"/>
    <x v="0"/>
    <x v="0"/>
    <x v="0"/>
    <x v="12"/>
  </r>
  <r>
    <x v="1231"/>
    <x v="813"/>
    <s v="MUEBLES CC CUBRIMIENTOS"/>
    <x v="0"/>
    <m/>
    <s v="2024-11-16"/>
    <s v="2024-11-21"/>
    <s v="2024-11-22 11:39:06"/>
    <s v="0000-00-00 00:00:00"/>
    <s v="2024-12-09 17:47:37"/>
    <s v="2024-12-09 17:48:03"/>
    <s v="2025-01-07 10:29:21"/>
    <s v="2024-11-25"/>
    <s v="2024-11-25"/>
    <s v="2025-01-08"/>
    <s v="2025-01-14"/>
    <s v="2025-01-16"/>
    <x v="1"/>
    <s v="Bogota"/>
    <s v="1795"/>
    <x v="321"/>
    <s v="LONA DICKSON AZUL VETEADO REF:U391"/>
    <x v="0"/>
    <n v="2"/>
    <x v="0"/>
    <x v="0"/>
    <x v="0"/>
    <n v="2652794"/>
    <x v="0"/>
    <x v="2"/>
    <x v="0"/>
    <x v="12"/>
  </r>
  <r>
    <x v="1231"/>
    <x v="813"/>
    <s v="MUEBLES CC CUBRIMIENTOS"/>
    <x v="0"/>
    <m/>
    <s v="2024-11-16"/>
    <s v="2024-11-21"/>
    <s v="2024-11-22 11:39:06"/>
    <s v="0000-00-00 00:00:00"/>
    <s v="2024-12-09 17:47:37"/>
    <s v="2024-12-09 17:48:03"/>
    <s v="2025-01-07 10:29:21"/>
    <s v="2024-11-25"/>
    <s v="2024-11-25"/>
    <s v="2025-01-08"/>
    <s v="2025-01-14"/>
    <s v="2025-01-16"/>
    <x v="1"/>
    <s v="Bogota"/>
    <s v="TRANSP07"/>
    <x v="47"/>
    <m/>
    <x v="0"/>
    <n v="1"/>
    <x v="0"/>
    <x v="0"/>
    <x v="0"/>
    <n v="400000"/>
    <x v="0"/>
    <x v="0"/>
    <x v="0"/>
    <x v="12"/>
  </r>
  <r>
    <x v="1232"/>
    <x v="814"/>
    <s v="MUEBLES CC CUBRIMIENTOS"/>
    <x v="0"/>
    <m/>
    <s v="2024-11-16"/>
    <s v="2024-11-19"/>
    <s v="2024-11-20 10:20:07"/>
    <s v="0000-00-00 00:00:00"/>
    <s v="2024-11-20 12:10:22"/>
    <s v="2024-11-20 12:10:31"/>
    <s v="2024-12-24 08:55:51"/>
    <s v="2024-11-21"/>
    <s v="2024-11-21"/>
    <s v="2024-12-13"/>
    <s v="2024-12-17"/>
    <s v="2024-12-19"/>
    <x v="3"/>
    <s v="Cali"/>
    <s v="100231"/>
    <x v="79"/>
    <s v="LONA DICKSON CRUDO REF:6020"/>
    <x v="0"/>
    <n v="2"/>
    <x v="0"/>
    <x v="0"/>
    <x v="0"/>
    <n v="4576656"/>
    <x v="0"/>
    <x v="2"/>
    <x v="0"/>
    <x v="10"/>
  </r>
  <r>
    <x v="1232"/>
    <x v="814"/>
    <s v="MUEBLES CC CUBRIMIENTOS"/>
    <x v="0"/>
    <m/>
    <s v="2024-11-16"/>
    <s v="2024-11-19"/>
    <s v="2024-11-20 10:20:07"/>
    <s v="0000-00-00 00:00:00"/>
    <s v="2024-11-20 12:10:22"/>
    <s v="2024-11-20 12:10:31"/>
    <s v="2024-12-24 08:55:51"/>
    <s v="2024-11-21"/>
    <s v="2024-11-21"/>
    <s v="2024-12-13"/>
    <s v="2024-12-17"/>
    <s v="2024-12-19"/>
    <x v="3"/>
    <s v="Cali"/>
    <s v="100233"/>
    <x v="80"/>
    <s v="LONA DICKSON CRUDO REF:6020"/>
    <x v="0"/>
    <n v="2"/>
    <x v="0"/>
    <x v="0"/>
    <x v="0"/>
    <n v="7744502"/>
    <x v="0"/>
    <x v="2"/>
    <x v="0"/>
    <x v="10"/>
  </r>
  <r>
    <x v="1232"/>
    <x v="814"/>
    <s v="MUEBLES CC CUBRIMIENTOS"/>
    <x v="0"/>
    <m/>
    <s v="2024-11-16"/>
    <s v="2024-11-19"/>
    <s v="2024-11-20 10:20:07"/>
    <s v="0000-00-00 00:00:00"/>
    <s v="2024-11-20 12:10:22"/>
    <s v="2024-11-20 12:10:31"/>
    <s v="2024-12-24 08:55:51"/>
    <s v="2024-11-21"/>
    <s v="2024-11-21"/>
    <s v="2024-12-13"/>
    <s v="2024-12-17"/>
    <s v="2024-12-19"/>
    <x v="3"/>
    <s v="Cali"/>
    <s v="110122"/>
    <x v="82"/>
    <m/>
    <x v="0"/>
    <n v="1"/>
    <x v="0"/>
    <x v="0"/>
    <x v="0"/>
    <n v="1450768"/>
    <x v="0"/>
    <x v="2"/>
    <x v="0"/>
    <x v="10"/>
  </r>
  <r>
    <x v="1232"/>
    <x v="814"/>
    <s v="MUEBLES CC CUBRIMIENTOS"/>
    <x v="0"/>
    <m/>
    <s v="2024-11-16"/>
    <s v="2024-11-19"/>
    <s v="2024-11-20 10:20:07"/>
    <s v="0000-00-00 00:00:00"/>
    <s v="2024-11-20 12:10:22"/>
    <s v="2024-11-20 12:10:31"/>
    <s v="2024-12-24 08:55:51"/>
    <s v="2024-11-21"/>
    <s v="2024-11-21"/>
    <s v="2024-12-13"/>
    <s v="2024-12-17"/>
    <s v="2024-12-19"/>
    <x v="3"/>
    <s v="Cali"/>
    <s v="9261"/>
    <x v="868"/>
    <m/>
    <x v="4"/>
    <n v="1"/>
    <x v="0"/>
    <x v="0"/>
    <x v="0"/>
    <n v="4960845"/>
    <x v="0"/>
    <x v="2"/>
    <x v="0"/>
    <x v="10"/>
  </r>
  <r>
    <x v="1233"/>
    <x v="790"/>
    <s v="MUEBLES CC CUBRIMIENTOS"/>
    <x v="0"/>
    <m/>
    <s v="2024-10-10"/>
    <s v="2024-11-16"/>
    <s v="2024-11-22 11:35:06"/>
    <s v="0000-00-00 00:00:00"/>
    <s v="2025-01-09 13:32:50"/>
    <s v="2025-01-09 13:33:11"/>
    <s v="2025-04-08 11:51:56"/>
    <s v="2024-11-22"/>
    <s v="2024-11-22"/>
    <s v="2025-01-05"/>
    <s v="2025-01-10"/>
    <s v="2025-01-12"/>
    <x v="1"/>
    <s v="Bogota"/>
    <s v="10353"/>
    <x v="869"/>
    <m/>
    <x v="0"/>
    <n v="2"/>
    <x v="0"/>
    <x v="0"/>
    <x v="0"/>
    <n v="14400"/>
    <x v="0"/>
    <x v="0"/>
    <x v="0"/>
    <x v="12"/>
  </r>
  <r>
    <x v="1233"/>
    <x v="790"/>
    <s v="MUEBLES CC CUBRIMIENTOS"/>
    <x v="0"/>
    <m/>
    <s v="2024-10-10"/>
    <s v="2024-11-16"/>
    <s v="2024-11-22 11:35:06"/>
    <s v="0000-00-00 00:00:00"/>
    <s v="2025-01-09 13:32:50"/>
    <s v="2025-01-09 13:33:11"/>
    <s v="2025-04-08 11:51:56"/>
    <s v="2024-11-22"/>
    <s v="2024-11-22"/>
    <s v="2025-01-05"/>
    <s v="2025-01-10"/>
    <s v="2025-01-12"/>
    <x v="1"/>
    <s v="Bogota"/>
    <s v="110022"/>
    <x v="870"/>
    <s v="LONA DICKSON VINOTINTO F. ENTE REF:8206"/>
    <x v="0"/>
    <n v="1"/>
    <x v="0"/>
    <x v="0"/>
    <x v="0"/>
    <n v="1514094"/>
    <x v="0"/>
    <x v="0"/>
    <x v="0"/>
    <x v="12"/>
  </r>
  <r>
    <x v="1233"/>
    <x v="790"/>
    <s v="MUEBLES CC CUBRIMIENTOS"/>
    <x v="0"/>
    <m/>
    <s v="2024-10-10"/>
    <s v="2024-11-16"/>
    <s v="2024-11-22 11:35:06"/>
    <s v="0000-00-00 00:00:00"/>
    <s v="2025-01-09 13:32:50"/>
    <s v="2025-01-09 13:33:11"/>
    <s v="2025-04-08 11:51:56"/>
    <s v="2024-11-22"/>
    <s v="2024-11-22"/>
    <s v="2025-01-05"/>
    <s v="2025-01-10"/>
    <s v="2025-01-12"/>
    <x v="1"/>
    <s v="Bogota"/>
    <s v="125061"/>
    <x v="829"/>
    <m/>
    <x v="0"/>
    <n v="1"/>
    <x v="0"/>
    <x v="0"/>
    <x v="0"/>
    <n v="1411710"/>
    <x v="0"/>
    <x v="0"/>
    <x v="0"/>
    <x v="12"/>
  </r>
  <r>
    <x v="1233"/>
    <x v="790"/>
    <s v="MUEBLES CC CUBRIMIENTOS"/>
    <x v="0"/>
    <m/>
    <s v="2024-10-10"/>
    <s v="2024-11-16"/>
    <s v="2024-11-22 11:35:06"/>
    <s v="0000-00-00 00:00:00"/>
    <s v="2025-01-09 13:32:50"/>
    <s v="2025-01-09 13:33:11"/>
    <s v="2025-04-08 11:51:56"/>
    <s v="2024-11-22"/>
    <s v="2024-11-22"/>
    <s v="2025-01-05"/>
    <s v="2025-01-10"/>
    <s v="2025-01-12"/>
    <x v="1"/>
    <s v="Bogota"/>
    <s v="125061"/>
    <x v="871"/>
    <m/>
    <x v="0"/>
    <n v="1"/>
    <x v="0"/>
    <x v="0"/>
    <x v="0"/>
    <n v="1411710"/>
    <x v="0"/>
    <x v="0"/>
    <x v="0"/>
    <x v="12"/>
  </r>
  <r>
    <x v="1233"/>
    <x v="790"/>
    <s v="MUEBLES CC CUBRIMIENTOS"/>
    <x v="0"/>
    <m/>
    <s v="2024-10-10"/>
    <s v="2024-11-16"/>
    <s v="2024-11-22 11:35:06"/>
    <s v="0000-00-00 00:00:00"/>
    <s v="2025-01-09 13:32:50"/>
    <s v="2025-01-09 13:33:11"/>
    <s v="2025-04-08 11:51:56"/>
    <s v="2024-11-22"/>
    <s v="2024-11-22"/>
    <s v="2025-01-05"/>
    <s v="2025-01-10"/>
    <s v="2025-01-12"/>
    <x v="1"/>
    <s v="Bogota"/>
    <s v="2473"/>
    <x v="637"/>
    <s v="LONA DICKSON BEIGE *1.20 REF:0681"/>
    <x v="0"/>
    <n v="3"/>
    <x v="0"/>
    <x v="0"/>
    <x v="0"/>
    <n v="3154680"/>
    <x v="0"/>
    <x v="0"/>
    <x v="0"/>
    <x v="12"/>
  </r>
  <r>
    <x v="1233"/>
    <x v="790"/>
    <s v="MUEBLES CC CUBRIMIENTOS"/>
    <x v="0"/>
    <m/>
    <s v="2024-10-10"/>
    <s v="2024-11-16"/>
    <s v="2024-11-22 11:35:06"/>
    <s v="0000-00-00 00:00:00"/>
    <s v="2025-01-09 13:32:50"/>
    <s v="2025-01-09 13:33:11"/>
    <s v="2025-04-08 11:51:56"/>
    <s v="2024-11-22"/>
    <s v="2024-11-22"/>
    <s v="2025-01-05"/>
    <s v="2025-01-10"/>
    <s v="2025-01-12"/>
    <x v="1"/>
    <s v="Bogota"/>
    <s v="27313"/>
    <x v="61"/>
    <m/>
    <x v="0"/>
    <n v="1"/>
    <x v="0"/>
    <x v="0"/>
    <x v="0"/>
    <n v="516000"/>
    <x v="0"/>
    <x v="0"/>
    <x v="0"/>
    <x v="12"/>
  </r>
  <r>
    <x v="1233"/>
    <x v="790"/>
    <s v="MUEBLES CC CUBRIMIENTOS"/>
    <x v="0"/>
    <m/>
    <s v="2024-10-10"/>
    <s v="2024-11-16"/>
    <s v="2024-11-22 11:35:06"/>
    <s v="0000-00-00 00:00:00"/>
    <s v="2025-01-09 13:32:50"/>
    <s v="2025-01-09 13:33:11"/>
    <s v="2025-04-08 11:51:56"/>
    <s v="2024-11-22"/>
    <s v="2024-11-22"/>
    <s v="2025-01-05"/>
    <s v="2025-01-10"/>
    <s v="2025-01-12"/>
    <x v="1"/>
    <s v="Bogota"/>
    <s v="5552"/>
    <x v="872"/>
    <m/>
    <x v="0"/>
    <n v="3"/>
    <x v="0"/>
    <x v="0"/>
    <x v="0"/>
    <n v="163800"/>
    <x v="0"/>
    <x v="0"/>
    <x v="0"/>
    <x v="12"/>
  </r>
  <r>
    <x v="1233"/>
    <x v="790"/>
    <s v="MUEBLES CC CUBRIMIENTOS"/>
    <x v="0"/>
    <m/>
    <s v="2024-10-10"/>
    <s v="2024-11-16"/>
    <s v="2024-11-22 11:35:06"/>
    <s v="0000-00-00 00:00:00"/>
    <s v="2025-01-09 13:32:50"/>
    <s v="2025-01-09 13:33:11"/>
    <s v="2025-04-08 11:51:56"/>
    <s v="2024-11-22"/>
    <s v="2024-11-22"/>
    <s v="2025-01-05"/>
    <s v="2025-01-10"/>
    <s v="2025-01-12"/>
    <x v="1"/>
    <s v="Bogota"/>
    <s v="REP046"/>
    <x v="278"/>
    <m/>
    <x v="0"/>
    <n v="1"/>
    <x v="0"/>
    <x v="0"/>
    <x v="0"/>
    <n v="1325200"/>
    <x v="0"/>
    <x v="0"/>
    <x v="0"/>
    <x v="12"/>
  </r>
  <r>
    <x v="1233"/>
    <x v="790"/>
    <s v="MUEBLES CC CUBRIMIENTOS"/>
    <x v="0"/>
    <m/>
    <s v="2024-10-10"/>
    <s v="2024-11-16"/>
    <s v="2024-11-22 11:35:06"/>
    <s v="0000-00-00 00:00:00"/>
    <s v="2025-01-09 13:32:50"/>
    <s v="2025-01-09 13:33:11"/>
    <s v="2025-04-08 11:51:56"/>
    <s v="2024-11-22"/>
    <s v="2024-11-22"/>
    <s v="2025-01-05"/>
    <s v="2025-01-10"/>
    <s v="2025-01-12"/>
    <x v="1"/>
    <s v="Bogota"/>
    <s v="REP046"/>
    <x v="278"/>
    <m/>
    <x v="0"/>
    <n v="1"/>
    <x v="0"/>
    <x v="0"/>
    <x v="0"/>
    <n v="8953982"/>
    <x v="0"/>
    <x v="0"/>
    <x v="0"/>
    <x v="12"/>
  </r>
  <r>
    <x v="1233"/>
    <x v="790"/>
    <s v="MUEBLES CC CUBRIMIENTOS"/>
    <x v="0"/>
    <m/>
    <s v="2024-10-10"/>
    <s v="2024-11-16"/>
    <s v="2024-11-22 11:35:06"/>
    <s v="0000-00-00 00:00:00"/>
    <s v="2025-01-09 13:32:50"/>
    <s v="2025-01-09 13:33:11"/>
    <s v="2025-04-08 11:51:56"/>
    <s v="2024-11-22"/>
    <s v="2024-11-22"/>
    <s v="2025-01-05"/>
    <s v="2025-01-10"/>
    <s v="2025-01-12"/>
    <x v="1"/>
    <s v="Bogota"/>
    <s v="REP046"/>
    <x v="278"/>
    <m/>
    <x v="0"/>
    <n v="1"/>
    <x v="0"/>
    <x v="0"/>
    <x v="0"/>
    <n v="1325200"/>
    <x v="0"/>
    <x v="0"/>
    <x v="0"/>
    <x v="12"/>
  </r>
  <r>
    <x v="1233"/>
    <x v="790"/>
    <s v="MUEBLES CC CUBRIMIENTOS"/>
    <x v="0"/>
    <m/>
    <s v="2024-10-10"/>
    <s v="2024-11-16"/>
    <s v="2024-11-22 11:35:06"/>
    <s v="0000-00-00 00:00:00"/>
    <s v="2025-01-09 13:32:50"/>
    <s v="2025-01-09 13:33:11"/>
    <s v="2025-04-08 11:51:56"/>
    <s v="2024-11-22"/>
    <s v="2024-11-22"/>
    <s v="2025-01-05"/>
    <s v="2025-01-10"/>
    <s v="2025-01-12"/>
    <x v="1"/>
    <s v="Bogota"/>
    <s v="TRANSP10"/>
    <x v="150"/>
    <m/>
    <x v="0"/>
    <n v="1"/>
    <x v="0"/>
    <x v="0"/>
    <x v="0"/>
    <n v="1160000"/>
    <x v="0"/>
    <x v="1"/>
    <x v="1"/>
    <x v="12"/>
  </r>
  <r>
    <x v="1234"/>
    <x v="815"/>
    <s v="MUEBLES CC CUBRIMIENTOS"/>
    <x v="0"/>
    <m/>
    <s v="2024-11-16"/>
    <s v="2024-11-16"/>
    <s v="2024-11-30 14:51:08"/>
    <s v="0000-00-00 00:00:00"/>
    <s v="2024-12-04 18:03:23"/>
    <s v="2024-12-04 18:04:02"/>
    <s v="0000-00-00 00:00:00"/>
    <s v="2024-11-30"/>
    <s v="2024-11-30"/>
    <s v="2024-12-10"/>
    <s v="2024-12-16"/>
    <s v="2024-12-16"/>
    <x v="3"/>
    <s v="Bogota"/>
    <s v="11488"/>
    <x v="873"/>
    <m/>
    <x v="0"/>
    <n v="1"/>
    <x v="0"/>
    <x v="0"/>
    <x v="0"/>
    <n v="265306"/>
    <x v="0"/>
    <x v="0"/>
    <x v="0"/>
    <x v="10"/>
  </r>
  <r>
    <x v="1234"/>
    <x v="815"/>
    <s v="MUEBLES CC CUBRIMIENTOS"/>
    <x v="0"/>
    <m/>
    <s v="2024-11-16"/>
    <s v="2024-11-16"/>
    <s v="2024-11-30 14:51:08"/>
    <s v="0000-00-00 00:00:00"/>
    <s v="2024-12-04 18:03:23"/>
    <s v="2024-12-04 18:04:02"/>
    <s v="0000-00-00 00:00:00"/>
    <s v="2024-11-30"/>
    <s v="2024-11-30"/>
    <s v="2024-12-10"/>
    <s v="2024-12-16"/>
    <s v="2024-12-16"/>
    <x v="3"/>
    <s v="Bogota"/>
    <s v="REP039"/>
    <x v="874"/>
    <m/>
    <x v="0"/>
    <n v="1"/>
    <x v="0"/>
    <x v="0"/>
    <x v="0"/>
    <n v="200000"/>
    <x v="0"/>
    <x v="0"/>
    <x v="0"/>
    <x v="10"/>
  </r>
  <r>
    <x v="1234"/>
    <x v="815"/>
    <s v="MUEBLES CC CUBRIMIENTOS"/>
    <x v="0"/>
    <m/>
    <s v="2024-11-16"/>
    <s v="2024-11-16"/>
    <s v="2024-11-30 14:51:08"/>
    <s v="0000-00-00 00:00:00"/>
    <s v="2024-12-04 18:03:23"/>
    <s v="2024-12-04 18:04:02"/>
    <s v="0000-00-00 00:00:00"/>
    <s v="2024-11-30"/>
    <s v="2024-11-30"/>
    <s v="2024-12-10"/>
    <s v="2024-12-16"/>
    <s v="2024-12-16"/>
    <x v="3"/>
    <s v="Bogota"/>
    <s v="TRANSP10"/>
    <x v="150"/>
    <m/>
    <x v="0"/>
    <n v="1"/>
    <x v="0"/>
    <x v="0"/>
    <x v="0"/>
    <n v="250000"/>
    <x v="0"/>
    <x v="1"/>
    <x v="1"/>
    <x v="10"/>
  </r>
  <r>
    <x v="1235"/>
    <x v="601"/>
    <s v="CUBRIMIENTO"/>
    <x v="0"/>
    <m/>
    <s v="2024-11-18"/>
    <s v="2024-11-18"/>
    <s v="2024-11-18 12:08:19"/>
    <s v="0000-00-00 00:00:00"/>
    <s v="2024-11-18 12:08:25"/>
    <s v="2025-04-02 17:24:12"/>
    <s v="0000-00-00 00:00:00"/>
    <s v="2024-11-19"/>
    <s v="2024-11-19"/>
    <s v="2024-11-21"/>
    <s v="2024-11-22"/>
    <s v="2024-11-22"/>
    <x v="0"/>
    <s v="Toscany"/>
    <s v="12569"/>
    <x v="367"/>
    <m/>
    <x v="0"/>
    <n v="33"/>
    <x v="0"/>
    <x v="0"/>
    <x v="0"/>
    <n v="1735800"/>
    <x v="0"/>
    <x v="0"/>
    <x v="0"/>
    <x v="3"/>
  </r>
  <r>
    <x v="1236"/>
    <x v="116"/>
    <s v="CUBRIMIENTO"/>
    <x v="0"/>
    <m/>
    <s v="2024-11-18"/>
    <s v="2024-11-18"/>
    <s v="2024-11-18 15:38:25"/>
    <s v="0000-00-00 00:00:00"/>
    <s v="2024-11-18 15:38:35"/>
    <s v="2025-04-02 17:29:18"/>
    <s v="0000-00-00 00:00:00"/>
    <s v="2024-11-19"/>
    <s v="2024-11-19"/>
    <s v="2024-11-21"/>
    <s v="2024-11-22"/>
    <s v="2024-11-22"/>
    <x v="0"/>
    <s v="Toscany"/>
    <s v="21308"/>
    <x v="456"/>
    <m/>
    <x v="0"/>
    <n v="7"/>
    <x v="0"/>
    <x v="0"/>
    <x v="0"/>
    <n v="368200"/>
    <x v="0"/>
    <x v="0"/>
    <x v="0"/>
    <x v="3"/>
  </r>
  <r>
    <x v="1237"/>
    <x v="622"/>
    <s v="CUBRIMIENTO"/>
    <x v="0"/>
    <m/>
    <s v="2024-11-18"/>
    <s v="2024-11-18"/>
    <s v="2024-11-18 15:37:30"/>
    <s v="0000-00-00 00:00:00"/>
    <s v="2024-11-18 15:37:37"/>
    <s v="2025-04-02 17:29:07"/>
    <s v="0000-00-00 00:00:00"/>
    <s v="2024-11-19"/>
    <s v="2024-11-19"/>
    <s v="2024-11-21"/>
    <s v="2024-11-22"/>
    <s v="2024-11-22"/>
    <x v="0"/>
    <s v="Toscany"/>
    <s v="97"/>
    <x v="546"/>
    <m/>
    <x v="0"/>
    <n v="5.2"/>
    <x v="0"/>
    <x v="0"/>
    <x v="0"/>
    <n v="273520"/>
    <x v="0"/>
    <x v="0"/>
    <x v="0"/>
    <x v="3"/>
  </r>
  <r>
    <x v="1238"/>
    <x v="816"/>
    <s v="CUBRIMIENTO"/>
    <x v="0"/>
    <m/>
    <s v="2024-11-18"/>
    <s v="2024-11-18"/>
    <s v="2024-11-18 15:56:00"/>
    <s v="0000-00-00 00:00:00"/>
    <s v="2024-11-18 15:56:12"/>
    <s v="2024-12-03 16:38:41"/>
    <s v="0000-00-00 00:00:00"/>
    <s v="2024-11-19"/>
    <s v="2024-11-19"/>
    <s v="2024-11-20"/>
    <s v="2024-11-21"/>
    <s v="2024-11-21"/>
    <x v="0"/>
    <s v="Toscany"/>
    <s v="MTOS03"/>
    <x v="839"/>
    <m/>
    <x v="0"/>
    <n v="1"/>
    <x v="0"/>
    <x v="0"/>
    <x v="0"/>
    <n v="505000"/>
    <x v="0"/>
    <x v="0"/>
    <x v="0"/>
    <x v="3"/>
  </r>
  <r>
    <x v="1239"/>
    <x v="345"/>
    <s v="CUBRIMIENTO"/>
    <x v="0"/>
    <m/>
    <s v="2024-11-18"/>
    <s v="2024-11-21"/>
    <s v="2024-11-21 16:42:26"/>
    <s v="0000-00-00 00:00:00"/>
    <s v="2024-11-21 16:42:34"/>
    <s v="2024-11-23 09:23:43"/>
    <s v="0000-00-00 00:00:00"/>
    <s v="2024-11-22"/>
    <s v="2024-11-22"/>
    <s v="2024-11-26"/>
    <s v="2024-11-28"/>
    <s v="2024-11-28"/>
    <x v="3"/>
    <s v="Toscany"/>
    <s v="11369"/>
    <x v="789"/>
    <m/>
    <x v="0"/>
    <n v="2"/>
    <x v="0"/>
    <x v="0"/>
    <x v="0"/>
    <n v="2600"/>
    <x v="0"/>
    <x v="0"/>
    <x v="0"/>
    <x v="3"/>
  </r>
  <r>
    <x v="1239"/>
    <x v="345"/>
    <s v="CUBRIMIENTO"/>
    <x v="0"/>
    <m/>
    <s v="2024-11-18"/>
    <s v="2024-11-21"/>
    <s v="2024-11-21 16:42:26"/>
    <s v="0000-00-00 00:00:00"/>
    <s v="2024-11-21 16:42:34"/>
    <s v="2024-11-23 09:23:43"/>
    <s v="0000-00-00 00:00:00"/>
    <s v="2024-11-22"/>
    <s v="2024-11-22"/>
    <s v="2024-11-26"/>
    <s v="2024-11-28"/>
    <s v="2024-11-28"/>
    <x v="3"/>
    <s v="Toscany"/>
    <s v="11435"/>
    <x v="229"/>
    <m/>
    <x v="0"/>
    <n v="1"/>
    <x v="0"/>
    <x v="0"/>
    <x v="0"/>
    <n v="63830"/>
    <x v="0"/>
    <x v="0"/>
    <x v="0"/>
    <x v="3"/>
  </r>
  <r>
    <x v="1239"/>
    <x v="345"/>
    <s v="CUBRIMIENTO"/>
    <x v="0"/>
    <m/>
    <s v="2024-11-18"/>
    <s v="2024-11-21"/>
    <s v="2024-11-21 16:42:26"/>
    <s v="0000-00-00 00:00:00"/>
    <s v="2024-11-21 16:42:34"/>
    <s v="2024-11-23 09:23:43"/>
    <s v="0000-00-00 00:00:00"/>
    <s v="2024-11-22"/>
    <s v="2024-11-22"/>
    <s v="2024-11-26"/>
    <s v="2024-11-28"/>
    <s v="2024-11-28"/>
    <x v="3"/>
    <s v="Toscany"/>
    <s v="12871"/>
    <x v="790"/>
    <m/>
    <x v="0"/>
    <n v="2"/>
    <x v="0"/>
    <x v="0"/>
    <x v="0"/>
    <n v="800"/>
    <x v="0"/>
    <x v="0"/>
    <x v="0"/>
    <x v="3"/>
  </r>
  <r>
    <x v="1240"/>
    <x v="817"/>
    <s v="MUEBLES CC CUBRIMIENTOS"/>
    <x v="0"/>
    <m/>
    <s v="2024-11-18"/>
    <s v="2024-12-23"/>
    <s v="2025-01-08 13:41:24"/>
    <s v="0000-00-00 00:00:00"/>
    <s v="2025-01-28 07:20:32"/>
    <s v="2025-01-28 09:30:52"/>
    <s v="0000-00-00 00:00:00"/>
    <s v="2025-01-09"/>
    <s v="2025-01-09"/>
    <s v="2025-01-23"/>
    <s v="2025-01-28"/>
    <s v="2025-02-12"/>
    <x v="3"/>
    <s v="Cali"/>
    <s v="REP003"/>
    <x v="791"/>
    <m/>
    <x v="0"/>
    <n v="4"/>
    <x v="0"/>
    <x v="0"/>
    <x v="0"/>
    <n v="1548000"/>
    <x v="0"/>
    <x v="0"/>
    <x v="0"/>
    <x v="12"/>
  </r>
  <r>
    <x v="1240"/>
    <x v="817"/>
    <s v="MUEBLES CC CUBRIMIENTOS"/>
    <x v="0"/>
    <m/>
    <s v="2024-11-18"/>
    <s v="2024-12-23"/>
    <s v="2025-01-08 13:41:24"/>
    <s v="0000-00-00 00:00:00"/>
    <s v="2025-01-28 07:20:32"/>
    <s v="2025-01-28 09:30:52"/>
    <s v="0000-00-00 00:00:00"/>
    <s v="2025-01-09"/>
    <s v="2025-01-09"/>
    <s v="2025-01-23"/>
    <s v="2025-01-28"/>
    <s v="2025-02-12"/>
    <x v="3"/>
    <s v="Cali"/>
    <s v="REP031"/>
    <x v="36"/>
    <m/>
    <x v="0"/>
    <n v="1"/>
    <x v="0"/>
    <x v="0"/>
    <x v="0"/>
    <n v="1350000"/>
    <x v="0"/>
    <x v="0"/>
    <x v="0"/>
    <x v="12"/>
  </r>
  <r>
    <x v="1240"/>
    <x v="817"/>
    <s v="MUEBLES CC CUBRIMIENTOS"/>
    <x v="0"/>
    <m/>
    <s v="2024-11-18"/>
    <s v="2024-12-23"/>
    <s v="2025-01-08 13:41:24"/>
    <s v="0000-00-00 00:00:00"/>
    <s v="2025-01-28 07:20:32"/>
    <s v="2025-01-28 09:30:52"/>
    <s v="0000-00-00 00:00:00"/>
    <s v="2025-01-09"/>
    <s v="2025-01-09"/>
    <s v="2025-01-23"/>
    <s v="2025-01-28"/>
    <s v="2025-02-12"/>
    <x v="3"/>
    <s v="Cali"/>
    <s v="REP040"/>
    <x v="37"/>
    <m/>
    <x v="0"/>
    <n v="4"/>
    <x v="0"/>
    <x v="0"/>
    <x v="0"/>
    <n v="792000"/>
    <x v="0"/>
    <x v="0"/>
    <x v="0"/>
    <x v="12"/>
  </r>
  <r>
    <x v="1241"/>
    <x v="818"/>
    <s v="MUEBLES CC CUBRIMIENTOS"/>
    <x v="0"/>
    <m/>
    <s v="2024-08-23"/>
    <s v="2024-11-25"/>
    <s v="2024-11-26 14:16:50"/>
    <s v="2024-12-21 17:00:30"/>
    <s v="2025-01-13 14:30:23"/>
    <s v="2025-01-21 12:00:53"/>
    <s v="2025-02-05 11:47:19"/>
    <s v="2024-11-27"/>
    <s v="2024-12-22"/>
    <s v="2025-01-14"/>
    <s v="2025-01-20"/>
    <s v="2025-01-28"/>
    <x v="3"/>
    <s v="Medellin"/>
    <s v="KMPLITE"/>
    <x v="251"/>
    <m/>
    <x v="0"/>
    <n v="1"/>
    <x v="77"/>
    <x v="0"/>
    <x v="0"/>
    <n v="2177718"/>
    <x v="0"/>
    <x v="0"/>
    <x v="0"/>
    <x v="12"/>
  </r>
  <r>
    <x v="1241"/>
    <x v="818"/>
    <s v="MUEBLES CC CUBRIMIENTOS"/>
    <x v="0"/>
    <m/>
    <s v="2024-08-23"/>
    <s v="2024-11-25"/>
    <s v="2024-11-26 14:16:50"/>
    <s v="2024-12-21 17:00:30"/>
    <s v="2025-01-13 14:30:23"/>
    <s v="2025-01-21 12:00:53"/>
    <s v="2025-02-05 11:47:19"/>
    <s v="2024-11-27"/>
    <s v="2024-12-22"/>
    <s v="2025-01-14"/>
    <s v="2025-01-20"/>
    <s v="2025-01-28"/>
    <x v="3"/>
    <s v="Medellin"/>
    <s v="PLITE14"/>
    <x v="100"/>
    <s v="LONA DICKSON ARENA VETEADO U337"/>
    <x v="11"/>
    <n v="1"/>
    <x v="77"/>
    <x v="0"/>
    <x v="12"/>
    <n v="11058600"/>
    <x v="0"/>
    <x v="4"/>
    <x v="6"/>
    <x v="12"/>
  </r>
  <r>
    <x v="1241"/>
    <x v="818"/>
    <s v="MUEBLES CC CUBRIMIENTOS"/>
    <x v="0"/>
    <m/>
    <s v="2024-08-23"/>
    <s v="2024-11-25"/>
    <s v="2024-11-26 14:16:50"/>
    <s v="2024-12-21 17:00:30"/>
    <s v="2025-01-13 14:30:23"/>
    <s v="2025-01-21 12:00:53"/>
    <s v="2025-02-05 11:47:19"/>
    <s v="2024-11-27"/>
    <s v="2024-12-22"/>
    <s v="2025-01-14"/>
    <s v="2025-01-20"/>
    <s v="2025-01-28"/>
    <x v="3"/>
    <s v="Medellin"/>
    <s v="PLT08"/>
    <x v="74"/>
    <m/>
    <x v="5"/>
    <n v="12"/>
    <x v="0"/>
    <x v="0"/>
    <x v="0"/>
    <n v="757608"/>
    <x v="0"/>
    <x v="0"/>
    <x v="0"/>
    <x v="12"/>
  </r>
  <r>
    <x v="1241"/>
    <x v="818"/>
    <s v="MUEBLES CC CUBRIMIENTOS"/>
    <x v="0"/>
    <m/>
    <s v="2024-08-23"/>
    <s v="2024-11-25"/>
    <s v="2024-11-26 14:16:50"/>
    <s v="2024-12-21 17:00:30"/>
    <s v="2025-01-13 14:30:23"/>
    <s v="2025-01-21 12:00:53"/>
    <s v="2025-02-05 11:47:19"/>
    <s v="2024-11-27"/>
    <s v="2024-12-22"/>
    <s v="2025-01-14"/>
    <s v="2025-01-20"/>
    <s v="2025-01-28"/>
    <x v="3"/>
    <s v="Medellin"/>
    <s v="SERV03"/>
    <x v="9"/>
    <m/>
    <x v="0"/>
    <n v="1"/>
    <x v="0"/>
    <x v="0"/>
    <x v="0"/>
    <n v="200000"/>
    <x v="0"/>
    <x v="1"/>
    <x v="1"/>
    <x v="12"/>
  </r>
  <r>
    <x v="1241"/>
    <x v="818"/>
    <s v="MUEBLES CC CUBRIMIENTOS"/>
    <x v="0"/>
    <m/>
    <s v="2024-08-23"/>
    <s v="2024-11-25"/>
    <s v="2024-11-26 14:16:50"/>
    <s v="2024-12-21 17:00:30"/>
    <s v="2025-01-13 14:30:23"/>
    <s v="2025-01-21 12:00:53"/>
    <s v="2025-02-05 11:47:19"/>
    <s v="2024-11-27"/>
    <s v="2024-12-22"/>
    <s v="2025-01-14"/>
    <s v="2025-01-20"/>
    <s v="2025-01-28"/>
    <x v="3"/>
    <s v="Medellin"/>
    <s v="TRANSP06"/>
    <x v="59"/>
    <m/>
    <x v="0"/>
    <n v="1"/>
    <x v="0"/>
    <x v="0"/>
    <x v="0"/>
    <n v="560000"/>
    <x v="0"/>
    <x v="1"/>
    <x v="1"/>
    <x v="12"/>
  </r>
  <r>
    <x v="1242"/>
    <x v="167"/>
    <s v="CUBRIMIENTO"/>
    <x v="0"/>
    <m/>
    <s v="2024-11-18"/>
    <s v="2024-11-18"/>
    <s v="2024-11-18 15:53:34"/>
    <s v="2024-11-19 18:28:57"/>
    <s v="2024-11-21 18:10:03"/>
    <s v="2024-11-21 18:10:55"/>
    <s v="0000-00-00 00:00:00"/>
    <s v="2024-11-19"/>
    <s v="2024-11-21"/>
    <s v="2024-11-25"/>
    <s v="2024-11-27"/>
    <s v="2024-11-27"/>
    <x v="3"/>
    <s v="Toscany"/>
    <s v="SOMB0302**"/>
    <x v="259"/>
    <m/>
    <x v="8"/>
    <n v="1"/>
    <x v="15"/>
    <x v="0"/>
    <x v="13"/>
    <n v="1703760"/>
    <x v="0"/>
    <x v="14"/>
    <x v="0"/>
    <x v="3"/>
  </r>
  <r>
    <x v="1243"/>
    <x v="817"/>
    <s v="MUEBLES CC CUBRIMIENTOS"/>
    <x v="0"/>
    <m/>
    <s v="2024-11-18"/>
    <s v="2024-11-18"/>
    <s v="2024-11-19 11:05:53"/>
    <s v="0000-00-00 00:00:00"/>
    <s v="2024-12-05 15:01:12"/>
    <s v="2024-12-06 14:45:58"/>
    <s v="0000-00-00 00:00:00"/>
    <s v="2024-11-20"/>
    <s v="2024-11-20"/>
    <s v="2024-12-04"/>
    <s v="2024-12-09"/>
    <s v="2024-12-09"/>
    <x v="3"/>
    <s v="Cali"/>
    <s v="REP027"/>
    <x v="62"/>
    <m/>
    <x v="0"/>
    <n v="3"/>
    <x v="0"/>
    <x v="0"/>
    <x v="0"/>
    <n v="756000"/>
    <x v="0"/>
    <x v="0"/>
    <x v="0"/>
    <x v="10"/>
  </r>
  <r>
    <x v="1244"/>
    <x v="61"/>
    <s v="MUEBLES CC CUBRIMIENTOS"/>
    <x v="0"/>
    <m/>
    <s v="2024-11-18"/>
    <s v="2024-11-18"/>
    <s v="2024-11-19 09:31:05"/>
    <s v="2024-11-20 14:45:51"/>
    <s v="2024-11-21 17:24:55"/>
    <s v="2024-11-23 10:01:07"/>
    <s v="2024-12-03 09:41:51"/>
    <s v="2024-11-20"/>
    <s v="2024-12-02"/>
    <s v="2024-12-09"/>
    <s v="2024-12-16"/>
    <s v="2024-12-24"/>
    <x v="3"/>
    <s v="Virtual"/>
    <s v="24253"/>
    <x v="210"/>
    <m/>
    <x v="0"/>
    <n v="10"/>
    <x v="0"/>
    <x v="0"/>
    <x v="0"/>
    <n v="0"/>
    <x v="0"/>
    <x v="0"/>
    <x v="0"/>
    <x v="10"/>
  </r>
  <r>
    <x v="1244"/>
    <x v="61"/>
    <s v="MUEBLES CC CUBRIMIENTOS"/>
    <x v="0"/>
    <m/>
    <s v="2024-11-18"/>
    <s v="2024-11-18"/>
    <s v="2024-11-19 09:31:05"/>
    <s v="2024-11-20 14:45:51"/>
    <s v="2024-11-21 17:24:55"/>
    <s v="2024-11-23 10:01:07"/>
    <s v="2024-12-03 09:41:51"/>
    <s v="2024-11-20"/>
    <s v="2024-12-02"/>
    <s v="2024-12-09"/>
    <s v="2024-12-16"/>
    <s v="2024-12-24"/>
    <x v="3"/>
    <s v="Virtual"/>
    <s v="24254"/>
    <x v="875"/>
    <m/>
    <x v="0"/>
    <n v="110"/>
    <x v="0"/>
    <x v="0"/>
    <x v="0"/>
    <n v="0"/>
    <x v="0"/>
    <x v="0"/>
    <x v="0"/>
    <x v="10"/>
  </r>
  <r>
    <x v="1245"/>
    <x v="819"/>
    <s v="CUBRIMIENTO"/>
    <x v="0"/>
    <m/>
    <s v="2024-11-18"/>
    <s v="2024-11-19"/>
    <s v="2024-11-20 15:17:45"/>
    <s v="0000-00-00 00:00:00"/>
    <s v="2024-11-21 17:20:25"/>
    <s v="2024-11-26 18:34:04"/>
    <s v="0000-00-00 00:00:00"/>
    <s v="2024-11-21"/>
    <s v="2024-11-21"/>
    <s v="2024-12-05"/>
    <s v="2024-12-12"/>
    <s v="2024-12-14"/>
    <x v="3"/>
    <s v="Bogota"/>
    <s v="3151"/>
    <x v="57"/>
    <m/>
    <x v="0"/>
    <n v="17"/>
    <x v="0"/>
    <x v="0"/>
    <x v="0"/>
    <n v="1275000"/>
    <x v="0"/>
    <x v="0"/>
    <x v="0"/>
    <x v="10"/>
  </r>
  <r>
    <x v="1245"/>
    <x v="819"/>
    <s v="CUBRIMIENTO"/>
    <x v="0"/>
    <m/>
    <s v="2024-11-18"/>
    <s v="2024-11-19"/>
    <s v="2024-11-20 15:17:45"/>
    <s v="0000-00-00 00:00:00"/>
    <s v="2024-11-21 17:20:25"/>
    <s v="2024-11-26 18:34:04"/>
    <s v="0000-00-00 00:00:00"/>
    <s v="2024-11-21"/>
    <s v="2024-11-21"/>
    <s v="2024-12-05"/>
    <s v="2024-12-12"/>
    <s v="2024-12-14"/>
    <x v="3"/>
    <s v="Bogota"/>
    <s v="6543"/>
    <x v="123"/>
    <m/>
    <x v="0"/>
    <n v="2"/>
    <x v="0"/>
    <x v="0"/>
    <x v="0"/>
    <n v="200000"/>
    <x v="0"/>
    <x v="0"/>
    <x v="0"/>
    <x v="10"/>
  </r>
  <r>
    <x v="1245"/>
    <x v="819"/>
    <s v="CUBRIMIENTO"/>
    <x v="0"/>
    <m/>
    <s v="2024-11-18"/>
    <s v="2024-11-19"/>
    <s v="2024-11-20 15:17:45"/>
    <s v="0000-00-00 00:00:00"/>
    <s v="2024-11-21 17:20:25"/>
    <s v="2024-11-26 18:34:04"/>
    <s v="0000-00-00 00:00:00"/>
    <s v="2024-11-21"/>
    <s v="2024-11-21"/>
    <s v="2024-12-05"/>
    <s v="2024-12-12"/>
    <s v="2024-12-14"/>
    <x v="3"/>
    <s v="Bogota"/>
    <s v="REP036"/>
    <x v="72"/>
    <m/>
    <x v="0"/>
    <n v="1"/>
    <x v="0"/>
    <x v="0"/>
    <x v="0"/>
    <n v="941500"/>
    <x v="0"/>
    <x v="0"/>
    <x v="0"/>
    <x v="10"/>
  </r>
  <r>
    <x v="1245"/>
    <x v="819"/>
    <s v="CUBRIMIENTO"/>
    <x v="0"/>
    <m/>
    <s v="2024-11-18"/>
    <s v="2024-11-19"/>
    <s v="2024-11-20 15:17:45"/>
    <s v="0000-00-00 00:00:00"/>
    <s v="2024-11-21 17:20:25"/>
    <s v="2024-11-26 18:34:04"/>
    <s v="0000-00-00 00:00:00"/>
    <s v="2024-11-21"/>
    <s v="2024-11-21"/>
    <s v="2024-12-05"/>
    <s v="2024-12-12"/>
    <s v="2024-12-14"/>
    <x v="3"/>
    <s v="Bogota"/>
    <s v="SERVLAV04"/>
    <x v="771"/>
    <m/>
    <x v="0"/>
    <n v="1"/>
    <x v="0"/>
    <x v="0"/>
    <x v="0"/>
    <n v="1076000"/>
    <x v="0"/>
    <x v="1"/>
    <x v="1"/>
    <x v="10"/>
  </r>
  <r>
    <x v="1246"/>
    <x v="814"/>
    <s v="MUEBLES CC CUBRIMIENTOS"/>
    <x v="0"/>
    <m/>
    <s v="2024-11-16"/>
    <s v="2024-11-19"/>
    <s v="2024-11-20 10:27:07"/>
    <s v="0000-00-00 00:00:00"/>
    <s v="0000-00-00 00:00:00"/>
    <s v="2024-12-17 12:07:51"/>
    <s v="2024-12-24 08:55:32"/>
    <s v="2024-11-20"/>
    <s v="2024-11-20"/>
    <s v="2024-12-17"/>
    <s v="2024-12-19"/>
    <s v="2024-12-19"/>
    <x v="3"/>
    <s v="Cali"/>
    <s v="14784"/>
    <x v="83"/>
    <m/>
    <x v="0"/>
    <n v="2"/>
    <x v="0"/>
    <x v="0"/>
    <x v="0"/>
    <n v="1187042"/>
    <x v="0"/>
    <x v="2"/>
    <x v="0"/>
    <x v="10"/>
  </r>
  <r>
    <x v="1246"/>
    <x v="814"/>
    <s v="MUEBLES CC CUBRIMIENTOS"/>
    <x v="0"/>
    <m/>
    <s v="2024-11-16"/>
    <s v="2024-11-19"/>
    <s v="2024-11-20 10:27:07"/>
    <s v="0000-00-00 00:00:00"/>
    <s v="0000-00-00 00:00:00"/>
    <s v="2024-12-17 12:07:51"/>
    <s v="2024-12-24 08:55:32"/>
    <s v="2024-11-20"/>
    <s v="2024-11-20"/>
    <s v="2024-12-17"/>
    <s v="2024-12-19"/>
    <s v="2024-12-19"/>
    <x v="3"/>
    <s v="Cali"/>
    <s v="14785"/>
    <x v="84"/>
    <m/>
    <x v="0"/>
    <n v="8"/>
    <x v="0"/>
    <x v="0"/>
    <x v="0"/>
    <n v="4425552"/>
    <x v="0"/>
    <x v="2"/>
    <x v="0"/>
    <x v="10"/>
  </r>
  <r>
    <x v="1247"/>
    <x v="95"/>
    <s v="MUEBLES CC CUBRIMIENTOS"/>
    <x v="0"/>
    <m/>
    <s v="2024-06-07"/>
    <s v="2024-11-30"/>
    <s v="2024-12-02 07:56:43"/>
    <s v="0000-00-00 00:00:00"/>
    <s v="0000-00-00 00:00:00"/>
    <s v="2024-12-16 08:52:58"/>
    <s v="2024-12-16 14:40:19"/>
    <s v="2024-12-02"/>
    <s v="2024-12-02"/>
    <s v="2024-12-27"/>
    <s v="2024-12-31"/>
    <s v="2024-12-31"/>
    <x v="1"/>
    <s v="Cali"/>
    <s v="1735"/>
    <x v="876"/>
    <s v="LONA DICKSON MOKA VETEADO U410"/>
    <x v="0"/>
    <n v="14"/>
    <x v="0"/>
    <x v="0"/>
    <x v="0"/>
    <n v="20653836"/>
    <x v="0"/>
    <x v="0"/>
    <x v="0"/>
    <x v="10"/>
  </r>
  <r>
    <x v="1248"/>
    <x v="820"/>
    <s v="CUBRIMIENTO"/>
    <x v="0"/>
    <m/>
    <s v="2024-11-18"/>
    <s v="2024-12-19"/>
    <s v="2024-12-20 08:55:24"/>
    <s v="0000-00-00 00:00:00"/>
    <s v="2024-12-26 15:25:13"/>
    <s v="2024-12-26 15:25:20"/>
    <s v="0000-00-00 00:00:00"/>
    <s v="2024-12-23"/>
    <s v="2024-12-23"/>
    <s v="2024-12-24"/>
    <s v="2024-12-27"/>
    <s v="2024-12-27"/>
    <x v="0"/>
    <s v="Virtual"/>
    <s v="23445"/>
    <x v="705"/>
    <m/>
    <x v="0"/>
    <n v="20"/>
    <x v="0"/>
    <x v="0"/>
    <x v="0"/>
    <n v="1100000"/>
    <x v="0"/>
    <x v="0"/>
    <x v="0"/>
    <x v="10"/>
  </r>
  <r>
    <x v="1249"/>
    <x v="671"/>
    <s v="MUEBLES CC CUBRIMIENTOS"/>
    <x v="0"/>
    <m/>
    <s v="2024-09-30"/>
    <s v="2024-11-20"/>
    <s v="2024-11-22 16:08:10"/>
    <s v="0000-00-00 00:00:00"/>
    <s v="2024-11-26 16:02:25"/>
    <s v="2024-12-03 06:59:30"/>
    <s v="0000-00-00 00:00:00"/>
    <s v="2024-11-22"/>
    <s v="2024-11-22"/>
    <s v="2024-11-26"/>
    <s v="2024-11-27"/>
    <s v="2024-11-27"/>
    <x v="3"/>
    <s v="Cali"/>
    <s v="24853"/>
    <x v="106"/>
    <m/>
    <x v="0"/>
    <n v="1"/>
    <x v="0"/>
    <x v="0"/>
    <x v="0"/>
    <n v="626250"/>
    <x v="0"/>
    <x v="0"/>
    <x v="0"/>
    <x v="3"/>
  </r>
  <r>
    <x v="1250"/>
    <x v="749"/>
    <s v="CUBRIMIENTO"/>
    <x v="0"/>
    <m/>
    <s v="2024-11-19"/>
    <s v="2024-11-19"/>
    <s v="2024-11-19 11:16:50"/>
    <s v="0000-00-00 00:00:00"/>
    <s v="2024-11-19 11:16:56"/>
    <s v="2025-04-02 17:24:00"/>
    <s v="0000-00-00 00:00:00"/>
    <s v="2024-11-20"/>
    <s v="2024-11-20"/>
    <s v="2024-11-22"/>
    <s v="2024-11-26"/>
    <s v="2024-11-26"/>
    <x v="0"/>
    <s v="Toscany"/>
    <s v="11369"/>
    <x v="789"/>
    <m/>
    <x v="0"/>
    <n v="42"/>
    <x v="0"/>
    <x v="0"/>
    <x v="0"/>
    <n v="54600"/>
    <x v="0"/>
    <x v="0"/>
    <x v="0"/>
    <x v="3"/>
  </r>
  <r>
    <x v="1250"/>
    <x v="749"/>
    <s v="CUBRIMIENTO"/>
    <x v="0"/>
    <m/>
    <s v="2024-11-19"/>
    <s v="2024-11-19"/>
    <s v="2024-11-19 11:16:50"/>
    <s v="0000-00-00 00:00:00"/>
    <s v="2024-11-19 11:16:56"/>
    <s v="2025-04-02 17:24:00"/>
    <s v="0000-00-00 00:00:00"/>
    <s v="2024-11-20"/>
    <s v="2024-11-20"/>
    <s v="2024-11-22"/>
    <s v="2024-11-26"/>
    <s v="2024-11-26"/>
    <x v="0"/>
    <s v="Toscany"/>
    <s v="11435"/>
    <x v="229"/>
    <m/>
    <x v="0"/>
    <n v="21"/>
    <x v="0"/>
    <x v="0"/>
    <x v="0"/>
    <n v="1163883"/>
    <x v="0"/>
    <x v="0"/>
    <x v="0"/>
    <x v="3"/>
  </r>
  <r>
    <x v="1250"/>
    <x v="749"/>
    <s v="CUBRIMIENTO"/>
    <x v="0"/>
    <m/>
    <s v="2024-11-19"/>
    <s v="2024-11-19"/>
    <s v="2024-11-19 11:16:50"/>
    <s v="0000-00-00 00:00:00"/>
    <s v="2024-11-19 11:16:56"/>
    <s v="2025-04-02 17:24:00"/>
    <s v="0000-00-00 00:00:00"/>
    <s v="2024-11-20"/>
    <s v="2024-11-20"/>
    <s v="2024-11-22"/>
    <s v="2024-11-26"/>
    <s v="2024-11-26"/>
    <x v="0"/>
    <s v="Toscany"/>
    <s v="11441"/>
    <x v="204"/>
    <m/>
    <x v="0"/>
    <n v="21"/>
    <x v="0"/>
    <x v="0"/>
    <x v="0"/>
    <n v="882336"/>
    <x v="0"/>
    <x v="0"/>
    <x v="0"/>
    <x v="3"/>
  </r>
  <r>
    <x v="1250"/>
    <x v="749"/>
    <s v="CUBRIMIENTO"/>
    <x v="0"/>
    <m/>
    <s v="2024-11-19"/>
    <s v="2024-11-19"/>
    <s v="2024-11-19 11:16:50"/>
    <s v="0000-00-00 00:00:00"/>
    <s v="2024-11-19 11:16:56"/>
    <s v="2025-04-02 17:24:00"/>
    <s v="0000-00-00 00:00:00"/>
    <s v="2024-11-20"/>
    <s v="2024-11-20"/>
    <s v="2024-11-22"/>
    <s v="2024-11-26"/>
    <s v="2024-11-26"/>
    <x v="0"/>
    <s v="Toscany"/>
    <s v="12871"/>
    <x v="790"/>
    <m/>
    <x v="0"/>
    <n v="42"/>
    <x v="0"/>
    <x v="0"/>
    <x v="0"/>
    <n v="16800"/>
    <x v="0"/>
    <x v="0"/>
    <x v="0"/>
    <x v="3"/>
  </r>
  <r>
    <x v="1251"/>
    <x v="821"/>
    <s v="MUEBLES CC CUBRIMIENTOS"/>
    <x v="0"/>
    <m/>
    <s v="2024-11-19"/>
    <s v="2024-11-22"/>
    <s v="2024-11-25 13:51:57"/>
    <s v="0000-00-00 00:00:00"/>
    <s v="2024-12-12 16:56:53"/>
    <s v="2024-12-12 16:57:03"/>
    <s v="2025-01-09 11:29:07"/>
    <s v="2024-11-26"/>
    <s v="2024-11-26"/>
    <s v="2024-12-18"/>
    <s v="2024-12-20"/>
    <s v="2024-12-24"/>
    <x v="3"/>
    <s v="Virtual"/>
    <s v="1739"/>
    <x v="175"/>
    <s v="LONA DICKSON AZUL Y BLANCO REF:8910"/>
    <x v="0"/>
    <n v="3"/>
    <x v="0"/>
    <x v="0"/>
    <x v="0"/>
    <n v="3981318"/>
    <x v="0"/>
    <x v="2"/>
    <x v="0"/>
    <x v="10"/>
  </r>
  <r>
    <x v="1251"/>
    <x v="821"/>
    <s v="MUEBLES CC CUBRIMIENTOS"/>
    <x v="0"/>
    <m/>
    <s v="2024-11-19"/>
    <s v="2024-11-22"/>
    <s v="2024-11-25 13:51:57"/>
    <s v="0000-00-00 00:00:00"/>
    <s v="2024-12-12 16:56:53"/>
    <s v="2024-12-12 16:57:03"/>
    <s v="2025-01-09 11:29:07"/>
    <s v="2024-11-26"/>
    <s v="2024-11-26"/>
    <s v="2024-12-18"/>
    <s v="2024-12-20"/>
    <s v="2024-12-24"/>
    <x v="3"/>
    <s v="Virtual"/>
    <s v="5325"/>
    <x v="33"/>
    <m/>
    <x v="12"/>
    <n v="3"/>
    <x v="0"/>
    <x v="0"/>
    <x v="0"/>
    <n v="771858"/>
    <x v="0"/>
    <x v="0"/>
    <x v="0"/>
    <x v="10"/>
  </r>
  <r>
    <x v="1251"/>
    <x v="821"/>
    <s v="MUEBLES CC CUBRIMIENTOS"/>
    <x v="0"/>
    <m/>
    <s v="2024-11-19"/>
    <s v="2024-11-22"/>
    <s v="2024-11-25 13:51:57"/>
    <s v="0000-00-00 00:00:00"/>
    <s v="2024-12-12 16:56:53"/>
    <s v="2024-12-12 16:57:03"/>
    <s v="2025-01-09 11:29:07"/>
    <s v="2024-11-26"/>
    <s v="2024-11-26"/>
    <s v="2024-12-18"/>
    <s v="2024-12-20"/>
    <s v="2024-12-24"/>
    <x v="3"/>
    <s v="Virtual"/>
    <s v="TRANSP07"/>
    <x v="47"/>
    <m/>
    <x v="0"/>
    <n v="1"/>
    <x v="0"/>
    <x v="0"/>
    <x v="0"/>
    <n v="350000"/>
    <x v="0"/>
    <x v="0"/>
    <x v="0"/>
    <x v="10"/>
  </r>
  <r>
    <x v="1252"/>
    <x v="9"/>
    <s v="MUEBLES CC CUBRIMIENTOS"/>
    <x v="0"/>
    <m/>
    <s v="2024-11-19"/>
    <s v="2024-11-22"/>
    <s v="2024-11-22 11:52:10"/>
    <s v="0000-00-00 00:00:00"/>
    <s v="0000-00-00 00:00:00"/>
    <s v="2024-12-16 09:40:06"/>
    <s v="0000-00-00 00:00:00"/>
    <s v="2024-11-25"/>
    <s v="2024-11-25"/>
    <s v="2024-12-30"/>
    <s v="2025-01-01"/>
    <s v="2024-12-30"/>
    <x v="3"/>
    <s v="Virtual"/>
    <s v="10908"/>
    <x v="877"/>
    <m/>
    <x v="0"/>
    <n v="3"/>
    <x v="0"/>
    <x v="0"/>
    <x v="0"/>
    <n v="45000"/>
    <x v="0"/>
    <x v="0"/>
    <x v="0"/>
    <x v="10"/>
  </r>
  <r>
    <x v="1252"/>
    <x v="9"/>
    <s v="MUEBLES CC CUBRIMIENTOS"/>
    <x v="0"/>
    <m/>
    <s v="2024-11-19"/>
    <s v="2024-11-22"/>
    <s v="2024-11-22 11:52:10"/>
    <s v="0000-00-00 00:00:00"/>
    <s v="0000-00-00 00:00:00"/>
    <s v="2024-12-16 09:40:06"/>
    <s v="0000-00-00 00:00:00"/>
    <s v="2024-11-25"/>
    <s v="2024-11-25"/>
    <s v="2024-12-30"/>
    <s v="2025-01-01"/>
    <s v="2024-12-30"/>
    <x v="3"/>
    <s v="Virtual"/>
    <s v="11544"/>
    <x v="878"/>
    <m/>
    <x v="0"/>
    <n v="4"/>
    <x v="0"/>
    <x v="0"/>
    <x v="0"/>
    <n v="60000"/>
    <x v="0"/>
    <x v="0"/>
    <x v="0"/>
    <x v="10"/>
  </r>
  <r>
    <x v="1252"/>
    <x v="9"/>
    <s v="MUEBLES CC CUBRIMIENTOS"/>
    <x v="0"/>
    <m/>
    <s v="2024-11-19"/>
    <s v="2024-11-22"/>
    <s v="2024-11-22 11:52:10"/>
    <s v="0000-00-00 00:00:00"/>
    <s v="0000-00-00 00:00:00"/>
    <s v="2024-12-16 09:40:06"/>
    <s v="0000-00-00 00:00:00"/>
    <s v="2024-11-25"/>
    <s v="2024-11-25"/>
    <s v="2024-12-30"/>
    <s v="2025-01-01"/>
    <s v="2024-12-30"/>
    <x v="3"/>
    <s v="Virtual"/>
    <s v="11659"/>
    <x v="879"/>
    <m/>
    <x v="0"/>
    <n v="6"/>
    <x v="0"/>
    <x v="0"/>
    <x v="0"/>
    <n v="367200"/>
    <x v="0"/>
    <x v="0"/>
    <x v="0"/>
    <x v="10"/>
  </r>
  <r>
    <x v="1252"/>
    <x v="9"/>
    <s v="MUEBLES CC CUBRIMIENTOS"/>
    <x v="0"/>
    <m/>
    <s v="2024-11-19"/>
    <s v="2024-11-22"/>
    <s v="2024-11-22 11:52:10"/>
    <s v="0000-00-00 00:00:00"/>
    <s v="0000-00-00 00:00:00"/>
    <s v="2024-12-16 09:40:06"/>
    <s v="0000-00-00 00:00:00"/>
    <s v="2024-11-25"/>
    <s v="2024-11-25"/>
    <s v="2024-12-30"/>
    <s v="2025-01-01"/>
    <s v="2024-12-30"/>
    <x v="3"/>
    <s v="Virtual"/>
    <s v="11660"/>
    <x v="880"/>
    <m/>
    <x v="0"/>
    <n v="5"/>
    <x v="0"/>
    <x v="0"/>
    <x v="0"/>
    <n v="306000"/>
    <x v="0"/>
    <x v="0"/>
    <x v="0"/>
    <x v="10"/>
  </r>
  <r>
    <x v="1252"/>
    <x v="9"/>
    <s v="MUEBLES CC CUBRIMIENTOS"/>
    <x v="0"/>
    <m/>
    <s v="2024-11-19"/>
    <s v="2024-11-22"/>
    <s v="2024-11-22 11:52:10"/>
    <s v="0000-00-00 00:00:00"/>
    <s v="0000-00-00 00:00:00"/>
    <s v="2024-12-16 09:40:06"/>
    <s v="0000-00-00 00:00:00"/>
    <s v="2024-11-25"/>
    <s v="2024-11-25"/>
    <s v="2024-12-30"/>
    <s v="2025-01-01"/>
    <s v="2024-12-30"/>
    <x v="3"/>
    <s v="Virtual"/>
    <s v="11901"/>
    <x v="881"/>
    <m/>
    <x v="0"/>
    <n v="3"/>
    <x v="0"/>
    <x v="0"/>
    <x v="0"/>
    <n v="216000"/>
    <x v="0"/>
    <x v="0"/>
    <x v="0"/>
    <x v="10"/>
  </r>
  <r>
    <x v="1253"/>
    <x v="78"/>
    <s v="CUBRIMIENTO"/>
    <x v="0"/>
    <m/>
    <s v="2024-11-19"/>
    <s v="2024-11-28"/>
    <s v="2024-12-02 11:00:43"/>
    <s v="0000-00-00 00:00:00"/>
    <s v="2024-12-02 11:00:47"/>
    <s v="2024-12-04 17:41:24"/>
    <s v="0000-00-00 00:00:00"/>
    <s v="2024-11-29"/>
    <s v="2024-11-29"/>
    <s v="2024-12-03"/>
    <s v="2024-12-04"/>
    <s v="2024-12-04"/>
    <x v="3"/>
    <s v="Toscany"/>
    <s v="55"/>
    <x v="256"/>
    <m/>
    <x v="0"/>
    <n v="61"/>
    <x v="0"/>
    <x v="0"/>
    <x v="0"/>
    <n v="3050000"/>
    <x v="0"/>
    <x v="0"/>
    <x v="0"/>
    <x v="10"/>
  </r>
  <r>
    <x v="1254"/>
    <x v="663"/>
    <s v="CUBRIMIENTO"/>
    <x v="0"/>
    <m/>
    <s v="2024-11-19"/>
    <s v="2024-11-20"/>
    <s v="2024-11-20 09:05:44"/>
    <s v="0000-00-00 00:00:00"/>
    <s v="2024-11-20 09:05:50"/>
    <s v="2025-04-02 17:29:30"/>
    <s v="0000-00-00 00:00:00"/>
    <s v="2024-11-21"/>
    <s v="2024-11-21"/>
    <s v="2024-11-25"/>
    <s v="2024-11-26"/>
    <s v="2024-11-26"/>
    <x v="3"/>
    <s v="Toscany"/>
    <s v="82"/>
    <x v="231"/>
    <m/>
    <x v="0"/>
    <n v="15"/>
    <x v="0"/>
    <x v="0"/>
    <x v="0"/>
    <n v="789000"/>
    <x v="0"/>
    <x v="0"/>
    <x v="0"/>
    <x v="3"/>
  </r>
  <r>
    <x v="1255"/>
    <x v="468"/>
    <s v="CUBRIMIENTO"/>
    <x v="0"/>
    <m/>
    <s v="2024-11-19"/>
    <s v="2024-11-21"/>
    <s v="2024-11-21 09:47:58"/>
    <s v="0000-00-00 00:00:00"/>
    <s v="2024-11-21 13:02:21"/>
    <s v="2024-11-21 13:02:29"/>
    <s v="0000-00-00 00:00:00"/>
    <s v="2024-11-25"/>
    <s v="2024-11-25"/>
    <s v="2024-11-26"/>
    <s v="2024-11-29"/>
    <s v="2024-11-29"/>
    <x v="3"/>
    <s v="Toscana"/>
    <s v="PZCH125"/>
    <x v="882"/>
    <m/>
    <x v="0"/>
    <n v="400"/>
    <x v="0"/>
    <x v="0"/>
    <x v="0"/>
    <n v="1205856"/>
    <x v="0"/>
    <x v="0"/>
    <x v="0"/>
    <x v="3"/>
  </r>
  <r>
    <x v="1255"/>
    <x v="468"/>
    <s v="CUBRIMIENTO"/>
    <x v="0"/>
    <m/>
    <s v="2024-11-19"/>
    <s v="2024-11-21"/>
    <s v="2024-11-21 09:47:58"/>
    <s v="0000-00-00 00:00:00"/>
    <s v="2024-11-21 13:02:21"/>
    <s v="2024-11-21 13:02:29"/>
    <s v="0000-00-00 00:00:00"/>
    <s v="2024-11-25"/>
    <s v="2024-11-25"/>
    <s v="2024-11-26"/>
    <s v="2024-11-29"/>
    <s v="2024-11-29"/>
    <x v="3"/>
    <s v="Toscana"/>
    <s v="TRANSP06"/>
    <x v="59"/>
    <m/>
    <x v="0"/>
    <n v="1"/>
    <x v="0"/>
    <x v="0"/>
    <x v="0"/>
    <n v="1164376.08"/>
    <x v="0"/>
    <x v="1"/>
    <x v="1"/>
    <x v="3"/>
  </r>
  <r>
    <x v="1256"/>
    <x v="780"/>
    <s v="CUBRIMIENTO"/>
    <x v="0"/>
    <m/>
    <s v="2024-11-19"/>
    <s v="2024-11-20"/>
    <s v="2024-11-20 15:19:09"/>
    <s v="0000-00-00 00:00:00"/>
    <s v="2024-11-20 15:19:17"/>
    <s v="2024-11-21 12:30:35"/>
    <s v="0000-00-00 00:00:00"/>
    <s v="2024-11-21"/>
    <s v="2024-11-21"/>
    <s v="2024-11-25"/>
    <s v="2024-11-27"/>
    <s v="2024-11-27"/>
    <x v="3"/>
    <s v="Toscany"/>
    <s v="11369"/>
    <x v="789"/>
    <m/>
    <x v="0"/>
    <n v="2"/>
    <x v="0"/>
    <x v="0"/>
    <x v="0"/>
    <n v="2600"/>
    <x v="0"/>
    <x v="0"/>
    <x v="0"/>
    <x v="3"/>
  </r>
  <r>
    <x v="1256"/>
    <x v="780"/>
    <s v="CUBRIMIENTO"/>
    <x v="0"/>
    <m/>
    <s v="2024-11-19"/>
    <s v="2024-11-20"/>
    <s v="2024-11-20 15:19:09"/>
    <s v="0000-00-00 00:00:00"/>
    <s v="2024-11-20 15:19:17"/>
    <s v="2024-11-21 12:30:35"/>
    <s v="0000-00-00 00:00:00"/>
    <s v="2024-11-21"/>
    <s v="2024-11-21"/>
    <s v="2024-11-25"/>
    <s v="2024-11-27"/>
    <s v="2024-11-27"/>
    <x v="3"/>
    <s v="Toscany"/>
    <s v="11435"/>
    <x v="229"/>
    <m/>
    <x v="0"/>
    <n v="1"/>
    <x v="0"/>
    <x v="0"/>
    <x v="0"/>
    <n v="63830"/>
    <x v="0"/>
    <x v="0"/>
    <x v="0"/>
    <x v="3"/>
  </r>
  <r>
    <x v="1256"/>
    <x v="780"/>
    <s v="CUBRIMIENTO"/>
    <x v="0"/>
    <m/>
    <s v="2024-11-19"/>
    <s v="2024-11-20"/>
    <s v="2024-11-20 15:19:09"/>
    <s v="0000-00-00 00:00:00"/>
    <s v="2024-11-20 15:19:17"/>
    <s v="2024-11-21 12:30:35"/>
    <s v="0000-00-00 00:00:00"/>
    <s v="2024-11-21"/>
    <s v="2024-11-21"/>
    <s v="2024-11-25"/>
    <s v="2024-11-27"/>
    <s v="2024-11-27"/>
    <x v="3"/>
    <s v="Toscany"/>
    <s v="12871"/>
    <x v="790"/>
    <m/>
    <x v="0"/>
    <n v="2"/>
    <x v="0"/>
    <x v="0"/>
    <x v="0"/>
    <n v="800"/>
    <x v="0"/>
    <x v="0"/>
    <x v="0"/>
    <x v="3"/>
  </r>
  <r>
    <x v="1257"/>
    <x v="822"/>
    <s v="CUBRIMIENTO"/>
    <x v="0"/>
    <m/>
    <s v="2024-11-19"/>
    <s v="2024-12-02"/>
    <s v="2024-12-03 14:44:58"/>
    <s v="0000-00-00 00:00:00"/>
    <s v="2024-12-27 08:53:12"/>
    <s v="2024-12-27 16:20:47"/>
    <s v="2025-01-14 15:44:51"/>
    <s v="2024-12-04"/>
    <s v="2024-12-04"/>
    <s v="2024-12-30"/>
    <s v="2025-01-27"/>
    <s v="2025-01-29"/>
    <x v="3"/>
    <s v="Virtual"/>
    <s v="12742"/>
    <x v="294"/>
    <s v="LONA DICKSON CRUDO REF:6020"/>
    <x v="0"/>
    <n v="1"/>
    <x v="0"/>
    <x v="0"/>
    <x v="0"/>
    <n v="1417369"/>
    <x v="0"/>
    <x v="0"/>
    <x v="0"/>
    <x v="10"/>
  </r>
  <r>
    <x v="1257"/>
    <x v="822"/>
    <s v="CUBRIMIENTO"/>
    <x v="0"/>
    <m/>
    <s v="2024-11-19"/>
    <s v="2024-12-02"/>
    <s v="2024-12-03 14:44:58"/>
    <s v="0000-00-00 00:00:00"/>
    <s v="2024-12-27 08:53:12"/>
    <s v="2024-12-27 16:20:47"/>
    <s v="2025-01-14 15:44:51"/>
    <s v="2024-12-04"/>
    <s v="2024-12-04"/>
    <s v="2024-12-30"/>
    <s v="2025-01-27"/>
    <s v="2025-01-29"/>
    <x v="3"/>
    <s v="Virtual"/>
    <s v="TRANSP06"/>
    <x v="59"/>
    <m/>
    <x v="0"/>
    <n v="1"/>
    <x v="0"/>
    <x v="0"/>
    <x v="0"/>
    <n v="80000"/>
    <x v="0"/>
    <x v="1"/>
    <x v="1"/>
    <x v="10"/>
  </r>
  <r>
    <x v="1258"/>
    <x v="601"/>
    <s v="CUBRIMIENTO"/>
    <x v="0"/>
    <m/>
    <s v="2024-11-19"/>
    <s v="2024-11-20"/>
    <s v="2024-11-20 09:42:30"/>
    <s v="0000-00-00 00:00:00"/>
    <s v="2024-11-20 09:42:36"/>
    <s v="2024-11-21 12:32:31"/>
    <s v="0000-00-00 00:00:00"/>
    <s v="2024-11-21"/>
    <s v="2024-11-21"/>
    <s v="2024-11-22"/>
    <s v="2024-11-25"/>
    <s v="2024-11-25"/>
    <x v="3"/>
    <s v="Toscany"/>
    <s v="19498"/>
    <x v="883"/>
    <m/>
    <x v="0"/>
    <n v="1"/>
    <x v="0"/>
    <x v="0"/>
    <x v="0"/>
    <n v="469972"/>
    <x v="0"/>
    <x v="0"/>
    <x v="0"/>
    <x v="3"/>
  </r>
  <r>
    <x v="1258"/>
    <x v="601"/>
    <s v="CUBRIMIENTO"/>
    <x v="0"/>
    <m/>
    <s v="2024-11-19"/>
    <s v="2024-11-20"/>
    <s v="2024-11-20 09:42:30"/>
    <s v="0000-00-00 00:00:00"/>
    <s v="2024-11-20 09:42:36"/>
    <s v="2024-11-21 12:32:31"/>
    <s v="0000-00-00 00:00:00"/>
    <s v="2024-11-21"/>
    <s v="2024-11-21"/>
    <s v="2024-11-22"/>
    <s v="2024-11-25"/>
    <s v="2024-11-25"/>
    <x v="3"/>
    <s v="Toscany"/>
    <s v="27812"/>
    <x v="797"/>
    <m/>
    <x v="0"/>
    <n v="1"/>
    <x v="0"/>
    <x v="0"/>
    <x v="0"/>
    <n v="30000"/>
    <x v="0"/>
    <x v="0"/>
    <x v="0"/>
    <x v="3"/>
  </r>
  <r>
    <x v="1259"/>
    <x v="556"/>
    <s v="MUEBLES"/>
    <x v="0"/>
    <m/>
    <s v="2024-08-27"/>
    <s v="2024-11-19"/>
    <s v="2024-11-21 09:03:23"/>
    <s v="0000-00-00 00:00:00"/>
    <s v="0000-00-00 00:00:00"/>
    <s v="2024-11-22 09:18:19"/>
    <s v="0000-00-00 00:00:00"/>
    <s v="2024-11-20"/>
    <s v="2024-11-20"/>
    <s v="2024-11-21"/>
    <s v="2024-11-27"/>
    <s v="2024-11-29"/>
    <x v="3"/>
    <s v="Medellin"/>
    <s v="100196"/>
    <x v="218"/>
    <m/>
    <x v="0"/>
    <n v="1"/>
    <x v="0"/>
    <x v="0"/>
    <x v="0"/>
    <n v="169800"/>
    <x v="0"/>
    <x v="0"/>
    <x v="0"/>
    <x v="3"/>
  </r>
  <r>
    <x v="1260"/>
    <x v="686"/>
    <s v="MUEBLES CC CUBRIMIENTOS"/>
    <x v="0"/>
    <m/>
    <s v="2024-11-20"/>
    <s v="2024-11-20"/>
    <s v="2024-11-20 10:38:00"/>
    <s v="2024-11-20 11:59:00"/>
    <s v="2024-11-28 14:03:55"/>
    <s v="2024-12-03 09:10:25"/>
    <s v="2024-12-03 09:42:08"/>
    <s v="2024-11-21"/>
    <s v="2024-12-02"/>
    <s v="2024-12-11"/>
    <s v="2024-12-13"/>
    <s v="2024-12-24"/>
    <x v="3"/>
    <s v="Virtual"/>
    <s v="REP011"/>
    <x v="728"/>
    <m/>
    <x v="0"/>
    <n v="1"/>
    <x v="0"/>
    <x v="0"/>
    <x v="0"/>
    <n v="0"/>
    <x v="0"/>
    <x v="0"/>
    <x v="0"/>
    <x v="10"/>
  </r>
  <r>
    <x v="1261"/>
    <x v="793"/>
    <s v="CUBRIMIENTO"/>
    <x v="0"/>
    <m/>
    <s v="2024-09-28"/>
    <s v="2024-12-09"/>
    <s v="2024-12-10 11:15:49"/>
    <s v="2024-12-23 20:52:48"/>
    <s v="2025-01-14 15:26:38"/>
    <s v="2025-01-14 15:26:43"/>
    <s v="2025-02-25 18:11:46"/>
    <s v="2024-12-11"/>
    <s v="2024-12-24"/>
    <s v="2025-01-15"/>
    <s v="2025-01-21"/>
    <s v="2025-02-10"/>
    <x v="3"/>
    <s v="Medellin"/>
    <s v="BANE14"/>
    <x v="222"/>
    <s v="PERGOSCREEN NEGRO 3M EB4841 G6-7 430GR"/>
    <x v="3"/>
    <n v="1"/>
    <x v="239"/>
    <x v="6"/>
    <x v="0"/>
    <n v="10386964"/>
    <x v="0"/>
    <x v="9"/>
    <x v="9"/>
    <x v="12"/>
  </r>
  <r>
    <x v="1261"/>
    <x v="793"/>
    <s v="CUBRIMIENTO"/>
    <x v="0"/>
    <m/>
    <s v="2024-09-28"/>
    <s v="2024-12-09"/>
    <s v="2024-12-10 11:15:49"/>
    <s v="2024-12-23 20:52:48"/>
    <s v="2025-01-14 15:26:38"/>
    <s v="2025-01-14 15:26:43"/>
    <s v="2025-02-25 18:11:46"/>
    <s v="2024-12-11"/>
    <s v="2024-12-24"/>
    <s v="2025-01-15"/>
    <s v="2025-01-21"/>
    <s v="2025-02-10"/>
    <x v="3"/>
    <s v="Medellin"/>
    <s v="PLT01"/>
    <x v="98"/>
    <m/>
    <x v="3"/>
    <n v="4"/>
    <x v="0"/>
    <x v="0"/>
    <x v="0"/>
    <n v="263736"/>
    <x v="0"/>
    <x v="0"/>
    <x v="0"/>
    <x v="12"/>
  </r>
  <r>
    <x v="1261"/>
    <x v="793"/>
    <s v="CUBRIMIENTO"/>
    <x v="0"/>
    <m/>
    <s v="2024-09-28"/>
    <s v="2024-12-09"/>
    <s v="2024-12-10 11:15:49"/>
    <s v="2024-12-23 20:52:48"/>
    <s v="2025-01-14 15:26:38"/>
    <s v="2025-01-14 15:26:43"/>
    <s v="2025-02-25 18:11:46"/>
    <s v="2024-12-11"/>
    <s v="2024-12-24"/>
    <s v="2025-01-15"/>
    <s v="2025-01-21"/>
    <s v="2025-02-10"/>
    <x v="3"/>
    <s v="Medellin"/>
    <s v="SERV03"/>
    <x v="9"/>
    <m/>
    <x v="0"/>
    <n v="1"/>
    <x v="0"/>
    <x v="0"/>
    <x v="0"/>
    <n v="250000"/>
    <x v="0"/>
    <x v="1"/>
    <x v="1"/>
    <x v="12"/>
  </r>
  <r>
    <x v="1261"/>
    <x v="793"/>
    <s v="CUBRIMIENTO"/>
    <x v="0"/>
    <m/>
    <s v="2024-09-28"/>
    <s v="2024-12-09"/>
    <s v="2024-12-10 11:15:49"/>
    <s v="2024-12-23 20:52:48"/>
    <s v="2025-01-14 15:26:38"/>
    <s v="2025-01-14 15:26:43"/>
    <s v="2025-02-25 18:11:46"/>
    <s v="2024-12-11"/>
    <s v="2024-12-24"/>
    <s v="2025-01-15"/>
    <s v="2025-01-21"/>
    <s v="2025-02-10"/>
    <x v="3"/>
    <s v="Medellin"/>
    <s v="TRANSP06"/>
    <x v="59"/>
    <m/>
    <x v="0"/>
    <n v="1"/>
    <x v="0"/>
    <x v="0"/>
    <x v="0"/>
    <n v="160000"/>
    <x v="0"/>
    <x v="1"/>
    <x v="1"/>
    <x v="12"/>
  </r>
  <r>
    <x v="1262"/>
    <x v="803"/>
    <s v="MUEBLES CC CUBRIMIENTOS"/>
    <x v="0"/>
    <m/>
    <s v="2024-11-20"/>
    <s v="2024-11-28"/>
    <s v="2024-11-30 13:59:41"/>
    <s v="2024-11-30 15:10:54"/>
    <s v="2024-12-18 10:19:53"/>
    <s v="2024-12-19 18:55:32"/>
    <s v="2025-01-12 10:45:01"/>
    <s v="2024-12-02"/>
    <s v="2024-12-04"/>
    <s v="2024-12-26"/>
    <s v="2025-01-03"/>
    <s v="2025-01-11"/>
    <x v="3"/>
    <s v="Bogota"/>
    <s v="13669"/>
    <x v="488"/>
    <m/>
    <x v="0"/>
    <n v="6"/>
    <x v="0"/>
    <x v="0"/>
    <x v="0"/>
    <n v="2270682"/>
    <x v="0"/>
    <x v="0"/>
    <x v="0"/>
    <x v="10"/>
  </r>
  <r>
    <x v="1262"/>
    <x v="803"/>
    <s v="MUEBLES CC CUBRIMIENTOS"/>
    <x v="0"/>
    <m/>
    <s v="2024-11-20"/>
    <s v="2024-11-28"/>
    <s v="2024-11-30 13:59:41"/>
    <s v="2024-11-30 15:10:54"/>
    <s v="2024-12-18 10:19:53"/>
    <s v="2024-12-19 18:55:32"/>
    <s v="2025-01-12 10:45:01"/>
    <s v="2024-12-02"/>
    <s v="2024-12-04"/>
    <s v="2024-12-26"/>
    <s v="2025-01-03"/>
    <s v="2025-01-11"/>
    <x v="3"/>
    <s v="Bogota"/>
    <s v="13671"/>
    <x v="489"/>
    <m/>
    <x v="0"/>
    <n v="6"/>
    <x v="0"/>
    <x v="0"/>
    <x v="0"/>
    <n v="5070000"/>
    <x v="0"/>
    <x v="0"/>
    <x v="0"/>
    <x v="10"/>
  </r>
  <r>
    <x v="1262"/>
    <x v="803"/>
    <s v="MUEBLES CC CUBRIMIENTOS"/>
    <x v="0"/>
    <m/>
    <s v="2024-11-20"/>
    <s v="2024-11-28"/>
    <s v="2024-11-30 13:59:41"/>
    <s v="2024-11-30 15:10:54"/>
    <s v="2024-12-18 10:19:53"/>
    <s v="2024-12-19 18:55:32"/>
    <s v="2025-01-12 10:45:01"/>
    <s v="2024-12-02"/>
    <s v="2024-12-04"/>
    <s v="2024-12-26"/>
    <s v="2025-01-03"/>
    <s v="2025-01-11"/>
    <x v="3"/>
    <s v="Bogota"/>
    <s v="5325"/>
    <x v="33"/>
    <m/>
    <x v="5"/>
    <n v="6"/>
    <x v="0"/>
    <x v="0"/>
    <x v="0"/>
    <n v="1447236"/>
    <x v="0"/>
    <x v="0"/>
    <x v="0"/>
    <x v="10"/>
  </r>
  <r>
    <x v="1262"/>
    <x v="803"/>
    <s v="MUEBLES CC CUBRIMIENTOS"/>
    <x v="0"/>
    <m/>
    <s v="2024-11-20"/>
    <s v="2024-11-28"/>
    <s v="2024-11-30 13:59:41"/>
    <s v="2024-11-30 15:10:54"/>
    <s v="2024-12-18 10:19:53"/>
    <s v="2024-12-19 18:55:32"/>
    <s v="2025-01-12 10:45:01"/>
    <s v="2024-12-02"/>
    <s v="2024-12-04"/>
    <s v="2024-12-26"/>
    <s v="2025-01-03"/>
    <s v="2025-01-11"/>
    <x v="3"/>
    <s v="Bogota"/>
    <s v="6098"/>
    <x v="634"/>
    <m/>
    <x v="0"/>
    <n v="24"/>
    <x v="0"/>
    <x v="0"/>
    <x v="0"/>
    <n v="12109104"/>
    <x v="0"/>
    <x v="2"/>
    <x v="0"/>
    <x v="10"/>
  </r>
  <r>
    <x v="1262"/>
    <x v="803"/>
    <s v="MUEBLES CC CUBRIMIENTOS"/>
    <x v="0"/>
    <m/>
    <s v="2024-11-20"/>
    <s v="2024-11-28"/>
    <s v="2024-11-30 13:59:41"/>
    <s v="2024-11-30 15:10:54"/>
    <s v="2024-12-18 10:19:53"/>
    <s v="2024-12-19 18:55:32"/>
    <s v="2025-01-12 10:45:01"/>
    <s v="2024-12-02"/>
    <s v="2024-12-04"/>
    <s v="2024-12-26"/>
    <s v="2025-01-03"/>
    <s v="2025-01-11"/>
    <x v="3"/>
    <s v="Bogota"/>
    <s v="9708"/>
    <x v="778"/>
    <s v="LONA DICKSON CRUDO REF:6020"/>
    <x v="0"/>
    <n v="6"/>
    <x v="0"/>
    <x v="0"/>
    <x v="0"/>
    <n v="6345894"/>
    <x v="0"/>
    <x v="0"/>
    <x v="0"/>
    <x v="10"/>
  </r>
  <r>
    <x v="1263"/>
    <x v="823"/>
    <s v="CUBRIMIENTO"/>
    <x v="0"/>
    <m/>
    <s v="2024-11-20"/>
    <s v="2024-11-22"/>
    <s v="2024-12-03 09:12:20"/>
    <s v="2024-12-05 16:09:01"/>
    <s v="2024-12-09 14:50:00"/>
    <s v="2024-12-09 14:50:10"/>
    <s v="0000-00-00 00:00:00"/>
    <s v="2024-11-25"/>
    <s v="2024-11-27"/>
    <s v="2024-11-29"/>
    <s v="2024-12-04"/>
    <s v="2024-12-04"/>
    <x v="0"/>
    <s v="Toscany"/>
    <s v="SOMB03"/>
    <x v="161"/>
    <s v="LONA DICKSON CAFE FONDO ENTERO REF:U224"/>
    <x v="8"/>
    <n v="1"/>
    <x v="13"/>
    <x v="0"/>
    <x v="3"/>
    <n v="5544660"/>
    <x v="0"/>
    <x v="6"/>
    <x v="8"/>
    <x v="3"/>
  </r>
  <r>
    <x v="1264"/>
    <x v="718"/>
    <s v="CUBRIMIENTO"/>
    <x v="0"/>
    <m/>
    <s v="2024-11-20"/>
    <s v="2024-11-20"/>
    <s v="2024-11-20 15:23:26"/>
    <s v="0000-00-00 00:00:00"/>
    <s v="2024-11-20 15:23:41"/>
    <s v="2024-11-21 12:33:21"/>
    <s v="0000-00-00 00:00:00"/>
    <s v="2024-11-21"/>
    <s v="2024-11-21"/>
    <s v="2024-11-25"/>
    <s v="2024-11-26"/>
    <s v="2024-11-26"/>
    <x v="3"/>
    <s v="Toscany"/>
    <s v="7021"/>
    <x v="469"/>
    <m/>
    <x v="0"/>
    <n v="1"/>
    <x v="0"/>
    <x v="0"/>
    <x v="0"/>
    <n v="54621"/>
    <x v="0"/>
    <x v="0"/>
    <x v="0"/>
    <x v="3"/>
  </r>
  <r>
    <x v="1265"/>
    <x v="824"/>
    <s v="CUBRIMIENTO"/>
    <x v="0"/>
    <m/>
    <s v="2024-11-20"/>
    <s v="2024-11-22"/>
    <s v="2024-11-26 09:19:48"/>
    <s v="2024-12-20 14:02:45"/>
    <s v="2025-01-13 14:57:55"/>
    <s v="2025-01-27 11:14:25"/>
    <s v="2025-02-19 11:51:53"/>
    <s v="2024-11-29"/>
    <s v="2024-12-23"/>
    <s v="2024-12-31"/>
    <s v="2025-01-11"/>
    <s v="2025-02-22"/>
    <x v="1"/>
    <s v="Bogota"/>
    <s v="12473"/>
    <x v="121"/>
    <m/>
    <x v="0"/>
    <n v="4"/>
    <x v="0"/>
    <x v="0"/>
    <x v="0"/>
    <n v="1280000"/>
    <x v="0"/>
    <x v="0"/>
    <x v="0"/>
    <x v="10"/>
  </r>
  <r>
    <x v="1265"/>
    <x v="824"/>
    <s v="CUBRIMIENTO"/>
    <x v="0"/>
    <m/>
    <s v="2024-11-20"/>
    <s v="2024-11-22"/>
    <s v="2024-11-26 09:19:48"/>
    <s v="2024-12-20 14:02:45"/>
    <s v="2025-01-13 14:57:55"/>
    <s v="2025-01-27 11:14:25"/>
    <s v="2025-02-19 11:51:53"/>
    <s v="2024-11-29"/>
    <s v="2024-12-23"/>
    <s v="2024-12-31"/>
    <s v="2025-01-11"/>
    <s v="2025-02-22"/>
    <x v="1"/>
    <s v="Bogota"/>
    <s v="6543"/>
    <x v="123"/>
    <m/>
    <x v="0"/>
    <n v="4"/>
    <x v="0"/>
    <x v="0"/>
    <x v="0"/>
    <n v="400000"/>
    <x v="0"/>
    <x v="0"/>
    <x v="0"/>
    <x v="10"/>
  </r>
  <r>
    <x v="1265"/>
    <x v="824"/>
    <s v="CUBRIMIENTO"/>
    <x v="0"/>
    <m/>
    <s v="2024-11-20"/>
    <s v="2024-11-22"/>
    <s v="2024-11-26 09:19:48"/>
    <s v="2024-12-20 14:02:45"/>
    <s v="2025-01-13 14:57:55"/>
    <s v="2025-01-27 11:14:25"/>
    <s v="2025-02-19 11:51:53"/>
    <s v="2024-11-29"/>
    <s v="2024-12-23"/>
    <s v="2024-12-31"/>
    <s v="2025-01-11"/>
    <s v="2025-02-22"/>
    <x v="1"/>
    <s v="Bogota"/>
    <s v="FLANCHE01"/>
    <x v="51"/>
    <m/>
    <x v="2"/>
    <n v="2"/>
    <x v="8"/>
    <x v="0"/>
    <x v="0"/>
    <n v="1655800"/>
    <x v="0"/>
    <x v="0"/>
    <x v="0"/>
    <x v="10"/>
  </r>
  <r>
    <x v="1265"/>
    <x v="824"/>
    <s v="CUBRIMIENTO"/>
    <x v="0"/>
    <m/>
    <s v="2024-11-20"/>
    <s v="2024-11-22"/>
    <s v="2024-11-26 09:19:48"/>
    <s v="2024-12-20 14:02:45"/>
    <s v="2025-01-13 14:57:55"/>
    <s v="2025-01-27 11:14:25"/>
    <s v="2025-02-19 11:51:53"/>
    <s v="2024-11-29"/>
    <s v="2024-12-23"/>
    <s v="2024-12-31"/>
    <s v="2025-01-11"/>
    <s v="2025-02-22"/>
    <x v="1"/>
    <s v="Bogota"/>
    <s v="FLANCHE01"/>
    <x v="51"/>
    <m/>
    <x v="2"/>
    <n v="4"/>
    <x v="15"/>
    <x v="0"/>
    <x v="0"/>
    <n v="4147856"/>
    <x v="0"/>
    <x v="0"/>
    <x v="0"/>
    <x v="10"/>
  </r>
  <r>
    <x v="1265"/>
    <x v="824"/>
    <s v="CUBRIMIENTO"/>
    <x v="0"/>
    <m/>
    <s v="2024-11-20"/>
    <s v="2024-11-22"/>
    <s v="2024-11-26 09:19:48"/>
    <s v="2024-12-20 14:02:45"/>
    <s v="2025-01-13 14:57:55"/>
    <s v="2025-01-27 11:14:25"/>
    <s v="2025-02-19 11:51:53"/>
    <s v="2024-11-29"/>
    <s v="2024-12-23"/>
    <s v="2024-12-31"/>
    <s v="2025-01-11"/>
    <s v="2025-02-22"/>
    <x v="1"/>
    <s v="Bogota"/>
    <s v="KMPLITE"/>
    <x v="251"/>
    <m/>
    <x v="0"/>
    <n v="2"/>
    <x v="15"/>
    <x v="0"/>
    <x v="0"/>
    <n v="6059706"/>
    <x v="0"/>
    <x v="0"/>
    <x v="0"/>
    <x v="10"/>
  </r>
  <r>
    <x v="1265"/>
    <x v="824"/>
    <s v="CUBRIMIENTO"/>
    <x v="0"/>
    <m/>
    <s v="2024-11-20"/>
    <s v="2024-11-22"/>
    <s v="2024-11-26 09:19:48"/>
    <s v="2024-12-20 14:02:45"/>
    <s v="2025-01-13 14:57:55"/>
    <s v="2025-01-27 11:14:25"/>
    <s v="2025-02-19 11:51:53"/>
    <s v="2024-11-29"/>
    <s v="2024-12-23"/>
    <s v="2024-12-31"/>
    <s v="2025-01-11"/>
    <s v="2025-02-22"/>
    <x v="1"/>
    <s v="Bogota"/>
    <s v="PLITE12"/>
    <x v="406"/>
    <s v="LONA PERGOTEX TRASLUCIDA BLANCA 3M"/>
    <x v="4"/>
    <n v="2"/>
    <x v="15"/>
    <x v="0"/>
    <x v="13"/>
    <n v="16479126"/>
    <x v="0"/>
    <x v="4"/>
    <x v="6"/>
    <x v="10"/>
  </r>
  <r>
    <x v="1266"/>
    <x v="348"/>
    <s v="MUEBLES CC CUBRIMIENTOS"/>
    <x v="0"/>
    <m/>
    <s v="2024-11-20"/>
    <s v="2024-11-22"/>
    <s v="2024-11-25 13:36:39"/>
    <s v="0000-00-00 00:00:00"/>
    <s v="2024-11-25 13:36:51"/>
    <s v="2024-11-26 18:59:22"/>
    <s v="0000-00-00 00:00:00"/>
    <s v="2024-11-25"/>
    <s v="2024-11-25"/>
    <s v="2024-11-27"/>
    <s v="2024-11-28"/>
    <s v="2024-11-28"/>
    <x v="7"/>
    <s v="Toscany"/>
    <s v="107"/>
    <x v="249"/>
    <m/>
    <x v="0"/>
    <n v="9"/>
    <x v="0"/>
    <x v="0"/>
    <x v="0"/>
    <n v="473400"/>
    <x v="0"/>
    <x v="0"/>
    <x v="0"/>
    <x v="3"/>
  </r>
  <r>
    <x v="1266"/>
    <x v="348"/>
    <s v="MUEBLES CC CUBRIMIENTOS"/>
    <x v="0"/>
    <m/>
    <s v="2024-11-20"/>
    <s v="2024-11-22"/>
    <s v="2024-11-25 13:36:39"/>
    <s v="0000-00-00 00:00:00"/>
    <s v="2024-11-25 13:36:51"/>
    <s v="2024-11-26 18:59:22"/>
    <s v="0000-00-00 00:00:00"/>
    <s v="2024-11-25"/>
    <s v="2024-11-25"/>
    <s v="2024-11-27"/>
    <s v="2024-11-28"/>
    <s v="2024-11-28"/>
    <x v="7"/>
    <s v="Toscany"/>
    <s v="12240"/>
    <x v="514"/>
    <m/>
    <x v="0"/>
    <n v="20"/>
    <x v="0"/>
    <x v="0"/>
    <x v="0"/>
    <n v="1052000"/>
    <x v="0"/>
    <x v="0"/>
    <x v="0"/>
    <x v="3"/>
  </r>
  <r>
    <x v="1267"/>
    <x v="825"/>
    <s v="MUEBLES"/>
    <x v="0"/>
    <m/>
    <s v="2024-11-20"/>
    <s v="2024-11-21"/>
    <s v="2024-11-22 11:36:35"/>
    <s v="0000-00-00 00:00:00"/>
    <s v="0000-00-00 00:00:00"/>
    <s v="2024-11-22 14:19:03"/>
    <s v="0000-00-00 00:00:00"/>
    <s v="2024-11-22"/>
    <s v="2024-11-22"/>
    <s v="2024-11-25"/>
    <s v="2024-11-27"/>
    <s v="2024-11-29"/>
    <x v="3"/>
    <s v="Bogota"/>
    <s v="100196"/>
    <x v="218"/>
    <m/>
    <x v="0"/>
    <n v="1"/>
    <x v="0"/>
    <x v="0"/>
    <x v="0"/>
    <n v="198000"/>
    <x v="0"/>
    <x v="0"/>
    <x v="0"/>
    <x v="3"/>
  </r>
  <r>
    <x v="1268"/>
    <x v="826"/>
    <s v="CUBRIMIENTO"/>
    <x v="0"/>
    <m/>
    <s v="2024-11-21"/>
    <s v="2024-11-29"/>
    <s v="2024-12-20 13:25:54"/>
    <s v="0000-00-00 00:00:00"/>
    <s v="2025-03-19 17:05:08"/>
    <s v="2025-03-25 16:10:10"/>
    <s v="0000-00-00 00:00:00"/>
    <s v="2024-12-04"/>
    <s v="2024-12-04"/>
    <s v="2024-12-06"/>
    <s v="2024-12-10"/>
    <s v="2024-12-10"/>
    <x v="3"/>
    <s v="Toscana"/>
    <s v="3151"/>
    <x v="57"/>
    <m/>
    <x v="0"/>
    <n v="500"/>
    <x v="0"/>
    <x v="0"/>
    <x v="0"/>
    <n v="14699232"/>
    <x v="0"/>
    <x v="0"/>
    <x v="0"/>
    <x v="10"/>
  </r>
  <r>
    <x v="1268"/>
    <x v="826"/>
    <s v="CUBRIMIENTO"/>
    <x v="0"/>
    <m/>
    <s v="2024-11-21"/>
    <s v="2024-11-29"/>
    <s v="2024-12-20 13:25:54"/>
    <s v="0000-00-00 00:00:00"/>
    <s v="2025-03-19 17:05:08"/>
    <s v="2025-03-25 16:10:10"/>
    <s v="0000-00-00 00:00:00"/>
    <s v="2024-12-04"/>
    <s v="2024-12-04"/>
    <s v="2024-12-06"/>
    <s v="2024-12-10"/>
    <s v="2024-12-10"/>
    <x v="3"/>
    <s v="Toscana"/>
    <s v="TRANSP06"/>
    <x v="59"/>
    <m/>
    <x v="0"/>
    <n v="1"/>
    <x v="0"/>
    <x v="0"/>
    <x v="0"/>
    <n v="1662936.48"/>
    <x v="0"/>
    <x v="1"/>
    <x v="1"/>
    <x v="10"/>
  </r>
  <r>
    <x v="1269"/>
    <x v="766"/>
    <s v="CUBRIMIENTO"/>
    <x v="0"/>
    <m/>
    <s v="2024-11-21"/>
    <s v="2024-11-22"/>
    <s v="2024-11-25 13:35:46"/>
    <s v="0000-00-00 00:00:00"/>
    <s v="2024-11-25 13:35:52"/>
    <s v="2024-11-26 18:56:49"/>
    <s v="0000-00-00 00:00:00"/>
    <s v="2024-11-25"/>
    <s v="2024-11-25"/>
    <s v="2024-11-27"/>
    <s v="2024-11-28"/>
    <s v="2024-11-28"/>
    <x v="0"/>
    <s v="Toscany"/>
    <s v="21308"/>
    <x v="456"/>
    <m/>
    <x v="0"/>
    <n v="27"/>
    <x v="0"/>
    <x v="0"/>
    <x v="0"/>
    <n v="1420200"/>
    <x v="0"/>
    <x v="0"/>
    <x v="0"/>
    <x v="3"/>
  </r>
  <r>
    <x v="1270"/>
    <x v="359"/>
    <s v="CUBRIMIENTO"/>
    <x v="0"/>
    <m/>
    <s v="2024-11-21"/>
    <s v="2024-11-21"/>
    <s v="2024-11-21 15:17:14"/>
    <s v="0000-00-00 00:00:00"/>
    <s v="2024-11-21 15:17:20"/>
    <s v="2024-11-21 18:03:13"/>
    <s v="0000-00-00 00:00:00"/>
    <s v="2024-11-22"/>
    <s v="2024-11-22"/>
    <s v="2024-11-26"/>
    <s v="2024-11-27"/>
    <s v="2024-11-27"/>
    <x v="3"/>
    <s v="Toscany"/>
    <s v="55"/>
    <x v="256"/>
    <m/>
    <x v="0"/>
    <n v="36.5"/>
    <x v="0"/>
    <x v="0"/>
    <x v="0"/>
    <n v="1919900"/>
    <x v="0"/>
    <x v="0"/>
    <x v="0"/>
    <x v="3"/>
  </r>
  <r>
    <x v="1271"/>
    <x v="241"/>
    <s v="MUEBLES CC CUBRIMIENTOS"/>
    <x v="0"/>
    <m/>
    <s v="2024-11-21"/>
    <s v="2024-11-21"/>
    <s v="2024-11-21 16:43:20"/>
    <s v="0000-00-00 00:00:00"/>
    <s v="2024-11-21 16:43:26"/>
    <s v="2024-11-23 09:59:13"/>
    <s v="0000-00-00 00:00:00"/>
    <s v="2024-11-22"/>
    <s v="2024-11-22"/>
    <s v="2024-11-26"/>
    <s v="2024-11-27"/>
    <s v="2024-11-27"/>
    <x v="3"/>
    <s v="Toscany"/>
    <s v="12119"/>
    <x v="283"/>
    <m/>
    <x v="0"/>
    <n v="6"/>
    <x v="0"/>
    <x v="0"/>
    <x v="0"/>
    <n v="315600"/>
    <x v="0"/>
    <x v="0"/>
    <x v="0"/>
    <x v="3"/>
  </r>
  <r>
    <x v="1272"/>
    <x v="827"/>
    <s v="CUBRIMIENTO"/>
    <x v="0"/>
    <m/>
    <s v="2024-11-21"/>
    <s v="2024-11-21"/>
    <s v="2024-11-22 10:45:39"/>
    <s v="0000-00-00 00:00:00"/>
    <s v="2024-11-22 10:45:49"/>
    <s v="2024-11-26 18:56:15"/>
    <s v="0000-00-00 00:00:00"/>
    <s v="2024-11-22"/>
    <s v="2024-11-22"/>
    <s v="2024-11-26"/>
    <s v="2024-11-27"/>
    <s v="2024-11-27"/>
    <x v="0"/>
    <s v="Toscany"/>
    <s v="18006"/>
    <x v="324"/>
    <m/>
    <x v="0"/>
    <n v="7"/>
    <x v="0"/>
    <x v="0"/>
    <x v="0"/>
    <n v="368200"/>
    <x v="0"/>
    <x v="0"/>
    <x v="0"/>
    <x v="3"/>
  </r>
  <r>
    <x v="1273"/>
    <x v="722"/>
    <s v="CUBRIMIENTO"/>
    <x v="0"/>
    <m/>
    <s v="2024-11-21"/>
    <s v="2024-11-27"/>
    <s v="2024-11-28 08:02:44"/>
    <s v="2024-11-30 15:04:41"/>
    <s v="2024-12-03 15:20:30"/>
    <s v="2024-12-03 15:20:36"/>
    <s v="0000-00-00 00:00:00"/>
    <s v="2024-11-28"/>
    <s v="2024-11-29"/>
    <s v="2024-12-03"/>
    <s v="2024-12-04"/>
    <s v="2024-12-04"/>
    <x v="3"/>
    <s v="Toscany"/>
    <s v="35"/>
    <x v="292"/>
    <m/>
    <x v="0"/>
    <n v="3.15"/>
    <x v="0"/>
    <x v="0"/>
    <x v="0"/>
    <n v="165690"/>
    <x v="0"/>
    <x v="0"/>
    <x v="0"/>
    <x v="10"/>
  </r>
  <r>
    <x v="1273"/>
    <x v="722"/>
    <s v="CUBRIMIENTO"/>
    <x v="0"/>
    <m/>
    <s v="2024-11-21"/>
    <s v="2024-11-27"/>
    <s v="2024-11-28 08:02:44"/>
    <s v="2024-11-30 15:04:41"/>
    <s v="2024-12-03 15:20:30"/>
    <s v="2024-12-03 15:20:36"/>
    <s v="0000-00-00 00:00:00"/>
    <s v="2024-11-28"/>
    <s v="2024-11-29"/>
    <s v="2024-12-03"/>
    <s v="2024-12-04"/>
    <s v="2024-12-04"/>
    <x v="3"/>
    <s v="Toscany"/>
    <s v="SOMB0301**"/>
    <x v="189"/>
    <s v="LONA DICKSON BEIGE *1.20 REF:0681"/>
    <x v="0"/>
    <n v="1"/>
    <x v="240"/>
    <x v="0"/>
    <x v="13"/>
    <n v="1767000"/>
    <x v="0"/>
    <x v="0"/>
    <x v="0"/>
    <x v="10"/>
  </r>
  <r>
    <x v="1274"/>
    <x v="828"/>
    <s v="MUEBLES CC CUBRIMIENTOS"/>
    <x v="0"/>
    <m/>
    <s v="2024-11-21"/>
    <s v="2024-11-23"/>
    <s v="2024-11-26 09:14:29"/>
    <s v="0000-00-00 00:00:00"/>
    <s v="2024-12-04 18:01:40"/>
    <s v="2024-12-04 18:02:02"/>
    <s v="2024-12-30 09:17:27"/>
    <s v="2024-11-26"/>
    <s v="2024-11-26"/>
    <s v="2024-12-18"/>
    <s v="2024-12-24"/>
    <s v="2024-12-28"/>
    <x v="3"/>
    <s v="Bogota"/>
    <s v="8163"/>
    <x v="567"/>
    <s v="FURNISCREEN NEGRO 2M EB4027W G8 625GR"/>
    <x v="4"/>
    <n v="2"/>
    <x v="0"/>
    <x v="0"/>
    <x v="0"/>
    <n v="2086916"/>
    <x v="0"/>
    <x v="2"/>
    <x v="0"/>
    <x v="10"/>
  </r>
  <r>
    <x v="1274"/>
    <x v="828"/>
    <s v="MUEBLES CC CUBRIMIENTOS"/>
    <x v="0"/>
    <m/>
    <s v="2024-11-21"/>
    <s v="2024-11-23"/>
    <s v="2024-11-26 09:14:29"/>
    <s v="0000-00-00 00:00:00"/>
    <s v="2024-12-04 18:01:40"/>
    <s v="2024-12-04 18:02:02"/>
    <s v="2024-12-30 09:17:27"/>
    <s v="2024-11-26"/>
    <s v="2024-11-26"/>
    <s v="2024-12-18"/>
    <s v="2024-12-24"/>
    <s v="2024-12-28"/>
    <x v="3"/>
    <s v="Bogota"/>
    <s v="8165"/>
    <x v="322"/>
    <m/>
    <x v="4"/>
    <n v="1"/>
    <x v="0"/>
    <x v="0"/>
    <x v="0"/>
    <n v="3950643"/>
    <x v="0"/>
    <x v="2"/>
    <x v="0"/>
    <x v="10"/>
  </r>
  <r>
    <x v="1274"/>
    <x v="828"/>
    <s v="MUEBLES CC CUBRIMIENTOS"/>
    <x v="0"/>
    <m/>
    <s v="2024-11-21"/>
    <s v="2024-11-23"/>
    <s v="2024-11-26 09:14:29"/>
    <s v="0000-00-00 00:00:00"/>
    <s v="2024-12-04 18:01:40"/>
    <s v="2024-12-04 18:02:02"/>
    <s v="2024-12-30 09:17:27"/>
    <s v="2024-11-26"/>
    <s v="2024-11-26"/>
    <s v="2024-12-18"/>
    <s v="2024-12-24"/>
    <s v="2024-12-28"/>
    <x v="3"/>
    <s v="Bogota"/>
    <s v="8167"/>
    <x v="352"/>
    <s v="FURNISCREEN NEGRO 2M EB4027W G8 625GR"/>
    <x v="4"/>
    <n v="6"/>
    <x v="0"/>
    <x v="0"/>
    <x v="0"/>
    <n v="5380680"/>
    <x v="0"/>
    <x v="2"/>
    <x v="0"/>
    <x v="10"/>
  </r>
  <r>
    <x v="1275"/>
    <x v="718"/>
    <s v="CUBRIMIENTO"/>
    <x v="0"/>
    <m/>
    <s v="2024-11-22"/>
    <s v="2024-11-22"/>
    <s v="2024-11-22 10:30:10"/>
    <s v="0000-00-00 00:00:00"/>
    <s v="2024-11-22 10:30:15"/>
    <s v="2024-11-23 09:48:38"/>
    <s v="0000-00-00 00:00:00"/>
    <s v="2024-11-25"/>
    <s v="2024-11-25"/>
    <s v="2024-11-27"/>
    <s v="2024-11-29"/>
    <s v="2024-11-29"/>
    <x v="3"/>
    <s v="Toscany"/>
    <s v="11369"/>
    <x v="789"/>
    <m/>
    <x v="0"/>
    <n v="10"/>
    <x v="0"/>
    <x v="0"/>
    <x v="0"/>
    <n v="13000"/>
    <x v="0"/>
    <x v="0"/>
    <x v="0"/>
    <x v="3"/>
  </r>
  <r>
    <x v="1275"/>
    <x v="718"/>
    <s v="CUBRIMIENTO"/>
    <x v="0"/>
    <m/>
    <s v="2024-11-22"/>
    <s v="2024-11-22"/>
    <s v="2024-11-22 10:30:10"/>
    <s v="0000-00-00 00:00:00"/>
    <s v="2024-11-22 10:30:15"/>
    <s v="2024-11-23 09:48:38"/>
    <s v="0000-00-00 00:00:00"/>
    <s v="2024-11-25"/>
    <s v="2024-11-25"/>
    <s v="2024-11-27"/>
    <s v="2024-11-29"/>
    <s v="2024-11-29"/>
    <x v="3"/>
    <s v="Toscany"/>
    <s v="11435"/>
    <x v="229"/>
    <m/>
    <x v="0"/>
    <n v="5"/>
    <x v="0"/>
    <x v="0"/>
    <x v="0"/>
    <n v="319500"/>
    <x v="0"/>
    <x v="0"/>
    <x v="0"/>
    <x v="3"/>
  </r>
  <r>
    <x v="1275"/>
    <x v="718"/>
    <s v="CUBRIMIENTO"/>
    <x v="0"/>
    <m/>
    <s v="2024-11-22"/>
    <s v="2024-11-22"/>
    <s v="2024-11-22 10:30:10"/>
    <s v="0000-00-00 00:00:00"/>
    <s v="2024-11-22 10:30:15"/>
    <s v="2024-11-23 09:48:38"/>
    <s v="0000-00-00 00:00:00"/>
    <s v="2024-11-25"/>
    <s v="2024-11-25"/>
    <s v="2024-11-27"/>
    <s v="2024-11-29"/>
    <s v="2024-11-29"/>
    <x v="3"/>
    <s v="Toscany"/>
    <s v="11441"/>
    <x v="204"/>
    <m/>
    <x v="0"/>
    <n v="4"/>
    <x v="0"/>
    <x v="0"/>
    <x v="0"/>
    <n v="160000"/>
    <x v="0"/>
    <x v="0"/>
    <x v="0"/>
    <x v="3"/>
  </r>
  <r>
    <x v="1275"/>
    <x v="718"/>
    <s v="CUBRIMIENTO"/>
    <x v="0"/>
    <m/>
    <s v="2024-11-22"/>
    <s v="2024-11-22"/>
    <s v="2024-11-22 10:30:10"/>
    <s v="0000-00-00 00:00:00"/>
    <s v="2024-11-22 10:30:15"/>
    <s v="2024-11-23 09:48:38"/>
    <s v="0000-00-00 00:00:00"/>
    <s v="2024-11-25"/>
    <s v="2024-11-25"/>
    <s v="2024-11-27"/>
    <s v="2024-11-29"/>
    <s v="2024-11-29"/>
    <x v="3"/>
    <s v="Toscany"/>
    <s v="12871"/>
    <x v="790"/>
    <m/>
    <x v="0"/>
    <n v="10"/>
    <x v="0"/>
    <x v="0"/>
    <x v="0"/>
    <n v="4000"/>
    <x v="0"/>
    <x v="0"/>
    <x v="0"/>
    <x v="3"/>
  </r>
  <r>
    <x v="1276"/>
    <x v="829"/>
    <s v="CUBRIMIENTO"/>
    <x v="0"/>
    <m/>
    <s v="2024-10-29"/>
    <s v="2024-11-22"/>
    <s v="2024-11-25 12:21:12"/>
    <s v="2024-12-21 15:20:08"/>
    <s v="2025-01-28 07:32:17"/>
    <s v="2025-01-28 08:57:05"/>
    <s v="2025-03-21 11:55:11"/>
    <s v="2024-11-28"/>
    <s v="2024-12-24"/>
    <s v="2025-01-31"/>
    <s v="2025-02-06"/>
    <s v="2025-02-26"/>
    <x v="1"/>
    <s v="Medellin"/>
    <s v="FLANCHE01"/>
    <x v="51"/>
    <m/>
    <x v="15"/>
    <n v="2"/>
    <x v="132"/>
    <x v="0"/>
    <x v="0"/>
    <n v="1546964"/>
    <x v="0"/>
    <x v="0"/>
    <x v="0"/>
    <x v="12"/>
  </r>
  <r>
    <x v="1276"/>
    <x v="829"/>
    <s v="CUBRIMIENTO"/>
    <x v="0"/>
    <m/>
    <s v="2024-10-29"/>
    <s v="2024-11-22"/>
    <s v="2024-11-25 12:21:12"/>
    <s v="2024-12-21 15:20:08"/>
    <s v="2025-01-28 07:32:17"/>
    <s v="2025-01-28 08:57:05"/>
    <s v="2025-03-21 11:55:11"/>
    <s v="2024-11-28"/>
    <s v="2024-12-24"/>
    <s v="2025-01-31"/>
    <s v="2025-02-06"/>
    <s v="2025-02-26"/>
    <x v="1"/>
    <s v="Medellin"/>
    <s v="PLT44"/>
    <x v="253"/>
    <m/>
    <x v="12"/>
    <n v="4"/>
    <x v="0"/>
    <x v="0"/>
    <x v="0"/>
    <n v="910372"/>
    <x v="0"/>
    <x v="0"/>
    <x v="0"/>
    <x v="12"/>
  </r>
  <r>
    <x v="1276"/>
    <x v="829"/>
    <s v="CUBRIMIENTO"/>
    <x v="0"/>
    <m/>
    <s v="2024-10-29"/>
    <s v="2024-11-22"/>
    <s v="2024-11-25 12:21:12"/>
    <s v="2024-12-21 15:20:08"/>
    <s v="2025-01-28 07:32:17"/>
    <s v="2025-01-28 08:57:05"/>
    <s v="2025-03-21 11:55:11"/>
    <s v="2024-11-28"/>
    <s v="2024-12-24"/>
    <s v="2025-01-31"/>
    <s v="2025-02-06"/>
    <s v="2025-02-26"/>
    <x v="1"/>
    <s v="Medellin"/>
    <s v="PTEKROM12"/>
    <x v="41"/>
    <s v="LONA PERGOTEX BLACKOUT BLANCA 3 M"/>
    <x v="15"/>
    <n v="1"/>
    <x v="25"/>
    <x v="0"/>
    <x v="3"/>
    <n v="19064687"/>
    <x v="0"/>
    <x v="4"/>
    <x v="4"/>
    <x v="12"/>
  </r>
  <r>
    <x v="1276"/>
    <x v="829"/>
    <s v="CUBRIMIENTO"/>
    <x v="0"/>
    <m/>
    <s v="2024-10-29"/>
    <s v="2024-11-22"/>
    <s v="2024-11-25 12:21:12"/>
    <s v="2024-12-21 15:20:08"/>
    <s v="2025-01-28 07:32:17"/>
    <s v="2025-01-28 08:57:05"/>
    <s v="2025-03-21 11:55:11"/>
    <s v="2024-11-28"/>
    <s v="2024-12-24"/>
    <s v="2025-01-31"/>
    <s v="2025-02-06"/>
    <s v="2025-02-26"/>
    <x v="1"/>
    <s v="Medellin"/>
    <s v="PTEKROM12"/>
    <x v="41"/>
    <s v="LONA PERGOTEX BLACKOUT BLANCA 3 M"/>
    <x v="15"/>
    <n v="1"/>
    <x v="69"/>
    <x v="0"/>
    <x v="1"/>
    <n v="22566460"/>
    <x v="0"/>
    <x v="4"/>
    <x v="4"/>
    <x v="12"/>
  </r>
  <r>
    <x v="1276"/>
    <x v="829"/>
    <s v="CUBRIMIENTO"/>
    <x v="0"/>
    <m/>
    <s v="2024-10-29"/>
    <s v="2024-11-22"/>
    <s v="2024-11-25 12:21:12"/>
    <s v="2024-12-21 15:20:08"/>
    <s v="2025-01-28 07:32:17"/>
    <s v="2025-01-28 08:57:05"/>
    <s v="2025-03-21 11:55:11"/>
    <s v="2024-11-28"/>
    <s v="2024-12-24"/>
    <s v="2025-01-31"/>
    <s v="2025-02-06"/>
    <s v="2025-02-26"/>
    <x v="1"/>
    <s v="Medellin"/>
    <s v="SERV03"/>
    <x v="9"/>
    <m/>
    <x v="0"/>
    <n v="1"/>
    <x v="0"/>
    <x v="0"/>
    <x v="0"/>
    <n v="500000"/>
    <x v="0"/>
    <x v="1"/>
    <x v="1"/>
    <x v="12"/>
  </r>
  <r>
    <x v="1276"/>
    <x v="829"/>
    <s v="CUBRIMIENTO"/>
    <x v="0"/>
    <m/>
    <s v="2024-10-29"/>
    <s v="2024-11-22"/>
    <s v="2024-11-25 12:21:12"/>
    <s v="2024-12-21 15:20:08"/>
    <s v="2025-01-28 07:32:17"/>
    <s v="2025-01-28 08:57:05"/>
    <s v="2025-03-21 11:55:11"/>
    <s v="2024-11-28"/>
    <s v="2024-12-24"/>
    <s v="2025-01-31"/>
    <s v="2025-02-06"/>
    <s v="2025-02-26"/>
    <x v="1"/>
    <s v="Medellin"/>
    <s v="SPORTCAC01"/>
    <x v="884"/>
    <m/>
    <x v="12"/>
    <n v="2"/>
    <x v="21"/>
    <x v="15"/>
    <x v="0"/>
    <n v="3800606"/>
    <x v="0"/>
    <x v="0"/>
    <x v="0"/>
    <x v="12"/>
  </r>
  <r>
    <x v="1276"/>
    <x v="829"/>
    <s v="CUBRIMIENTO"/>
    <x v="0"/>
    <m/>
    <s v="2024-10-29"/>
    <s v="2024-11-22"/>
    <s v="2024-11-25 12:21:12"/>
    <s v="2024-12-21 15:20:08"/>
    <s v="2025-01-28 07:32:17"/>
    <s v="2025-01-28 08:57:05"/>
    <s v="2025-03-21 11:55:11"/>
    <s v="2024-11-28"/>
    <s v="2024-12-24"/>
    <s v="2025-01-31"/>
    <s v="2025-02-06"/>
    <s v="2025-02-26"/>
    <x v="1"/>
    <s v="Medellin"/>
    <s v="SPORTCAC02"/>
    <x v="330"/>
    <m/>
    <x v="12"/>
    <n v="1"/>
    <x v="25"/>
    <x v="15"/>
    <x v="0"/>
    <n v="1900303"/>
    <x v="0"/>
    <x v="0"/>
    <x v="0"/>
    <x v="12"/>
  </r>
  <r>
    <x v="1276"/>
    <x v="829"/>
    <s v="CUBRIMIENTO"/>
    <x v="0"/>
    <m/>
    <s v="2024-10-29"/>
    <s v="2024-11-22"/>
    <s v="2024-11-25 12:21:12"/>
    <s v="2024-12-21 15:20:08"/>
    <s v="2025-01-28 07:32:17"/>
    <s v="2025-01-28 08:57:05"/>
    <s v="2025-03-21 11:55:11"/>
    <s v="2024-11-28"/>
    <s v="2024-12-24"/>
    <s v="2025-01-31"/>
    <s v="2025-02-06"/>
    <s v="2025-02-26"/>
    <x v="1"/>
    <s v="Medellin"/>
    <s v="TRANSP06"/>
    <x v="59"/>
    <m/>
    <x v="0"/>
    <n v="1"/>
    <x v="0"/>
    <x v="0"/>
    <x v="0"/>
    <n v="320000"/>
    <x v="0"/>
    <x v="1"/>
    <x v="1"/>
    <x v="12"/>
  </r>
  <r>
    <x v="1277"/>
    <x v="47"/>
    <s v="CUBRIMIENTO"/>
    <x v="0"/>
    <m/>
    <s v="2024-11-22"/>
    <s v="2024-11-29"/>
    <s v="2024-12-03 12:15:26"/>
    <s v="0000-00-00 00:00:00"/>
    <s v="2024-12-03 16:03:10"/>
    <s v="2024-12-04 17:19:55"/>
    <s v="2024-12-10 18:00:48"/>
    <s v="2024-12-03"/>
    <s v="2024-12-03"/>
    <s v="2024-12-04"/>
    <s v="2024-12-09"/>
    <s v="2024-12-11"/>
    <x v="3"/>
    <s v="Cali"/>
    <s v="268"/>
    <x v="387"/>
    <m/>
    <x v="0"/>
    <n v="6"/>
    <x v="0"/>
    <x v="0"/>
    <x v="0"/>
    <n v="348000"/>
    <x v="0"/>
    <x v="0"/>
    <x v="0"/>
    <x v="10"/>
  </r>
  <r>
    <x v="1277"/>
    <x v="47"/>
    <s v="CUBRIMIENTO"/>
    <x v="0"/>
    <m/>
    <s v="2024-11-22"/>
    <s v="2024-11-29"/>
    <s v="2024-12-03 12:15:26"/>
    <s v="0000-00-00 00:00:00"/>
    <s v="2024-12-03 16:03:10"/>
    <s v="2024-12-04 17:19:55"/>
    <s v="2024-12-10 18:00:48"/>
    <s v="2024-12-03"/>
    <s v="2024-12-03"/>
    <s v="2024-12-04"/>
    <s v="2024-12-09"/>
    <s v="2024-12-11"/>
    <x v="3"/>
    <s v="Cali"/>
    <s v="SERV03"/>
    <x v="9"/>
    <m/>
    <x v="0"/>
    <n v="2"/>
    <x v="0"/>
    <x v="0"/>
    <x v="0"/>
    <n v="240000"/>
    <x v="0"/>
    <x v="1"/>
    <x v="1"/>
    <x v="10"/>
  </r>
  <r>
    <x v="1277"/>
    <x v="47"/>
    <s v="CUBRIMIENTO"/>
    <x v="0"/>
    <m/>
    <s v="2024-11-22"/>
    <s v="2024-11-29"/>
    <s v="2024-12-03 12:15:26"/>
    <s v="0000-00-00 00:00:00"/>
    <s v="2024-12-03 16:03:10"/>
    <s v="2024-12-04 17:19:55"/>
    <s v="2024-12-10 18:00:48"/>
    <s v="2024-12-03"/>
    <s v="2024-12-03"/>
    <s v="2024-12-04"/>
    <s v="2024-12-09"/>
    <s v="2024-12-11"/>
    <x v="3"/>
    <s v="Cali"/>
    <s v="SERV03"/>
    <x v="9"/>
    <m/>
    <x v="0"/>
    <n v="4"/>
    <x v="0"/>
    <x v="0"/>
    <x v="0"/>
    <n v="640000"/>
    <x v="0"/>
    <x v="1"/>
    <x v="1"/>
    <x v="10"/>
  </r>
  <r>
    <x v="1277"/>
    <x v="47"/>
    <s v="CUBRIMIENTO"/>
    <x v="0"/>
    <m/>
    <s v="2024-11-22"/>
    <s v="2024-11-29"/>
    <s v="2024-12-03 12:15:26"/>
    <s v="0000-00-00 00:00:00"/>
    <s v="2024-12-03 16:03:10"/>
    <s v="2024-12-04 17:19:55"/>
    <s v="2024-12-10 18:00:48"/>
    <s v="2024-12-03"/>
    <s v="2024-12-03"/>
    <s v="2024-12-04"/>
    <s v="2024-12-09"/>
    <s v="2024-12-11"/>
    <x v="3"/>
    <s v="Cali"/>
    <s v="SERV03"/>
    <x v="9"/>
    <m/>
    <x v="0"/>
    <n v="4"/>
    <x v="0"/>
    <x v="0"/>
    <x v="0"/>
    <n v="228000"/>
    <x v="0"/>
    <x v="1"/>
    <x v="1"/>
    <x v="10"/>
  </r>
  <r>
    <x v="1277"/>
    <x v="47"/>
    <s v="CUBRIMIENTO"/>
    <x v="0"/>
    <m/>
    <s v="2024-11-22"/>
    <s v="2024-11-29"/>
    <s v="2024-12-03 12:15:26"/>
    <s v="0000-00-00 00:00:00"/>
    <s v="2024-12-03 16:03:10"/>
    <s v="2024-12-04 17:19:55"/>
    <s v="2024-12-10 18:00:48"/>
    <s v="2024-12-03"/>
    <s v="2024-12-03"/>
    <s v="2024-12-04"/>
    <s v="2024-12-09"/>
    <s v="2024-12-11"/>
    <x v="3"/>
    <s v="Cali"/>
    <s v="TRANSP06"/>
    <x v="59"/>
    <m/>
    <x v="0"/>
    <n v="2"/>
    <x v="0"/>
    <x v="0"/>
    <x v="0"/>
    <n v="300000"/>
    <x v="0"/>
    <x v="1"/>
    <x v="1"/>
    <x v="10"/>
  </r>
  <r>
    <x v="1278"/>
    <x v="830"/>
    <s v="MUEBLES CC CUBRIMIENTOS"/>
    <x v="0"/>
    <m/>
    <s v="2024-11-22"/>
    <s v="2024-11-25"/>
    <s v="2024-11-27 12:54:09"/>
    <s v="0000-00-00 00:00:00"/>
    <s v="2024-11-27 12:54:19"/>
    <s v="2024-11-29 12:20:38"/>
    <s v="0000-00-00 00:00:00"/>
    <s v="2024-11-26"/>
    <s v="2024-11-26"/>
    <s v="2024-11-27"/>
    <s v="2024-12-02"/>
    <s v="2024-12-02"/>
    <x v="3"/>
    <s v="Toscany"/>
    <s v="19527"/>
    <x v="885"/>
    <m/>
    <x v="0"/>
    <n v="24"/>
    <x v="0"/>
    <x v="0"/>
    <x v="0"/>
    <n v="1262400"/>
    <x v="0"/>
    <x v="0"/>
    <x v="0"/>
    <x v="3"/>
  </r>
  <r>
    <x v="1279"/>
    <x v="61"/>
    <s v="MUEBLES CC CUBRIMIENTOS"/>
    <x v="0"/>
    <m/>
    <s v="2024-11-22"/>
    <s v="2024-11-22"/>
    <s v="2024-11-22 11:30:37"/>
    <s v="2024-11-27 18:10:33"/>
    <s v="0000-00-00 00:00:00"/>
    <s v="0000-00-00 00:00:00"/>
    <s v="0000-00-00 00:00:00"/>
    <s v="2024-11-25"/>
    <s v="2024-12-04"/>
    <s v="2025-05-03"/>
    <s v="2025-05-07"/>
    <s v="2025-05-16"/>
    <x v="13"/>
    <s v="Virtual"/>
    <s v="13828"/>
    <x v="886"/>
    <m/>
    <x v="0"/>
    <n v="5"/>
    <x v="61"/>
    <x v="15"/>
    <x v="0"/>
    <n v="0"/>
    <x v="3"/>
    <x v="0"/>
    <x v="0"/>
    <x v="9"/>
  </r>
  <r>
    <x v="1279"/>
    <x v="61"/>
    <s v="MUEBLES CC CUBRIMIENTOS"/>
    <x v="0"/>
    <m/>
    <s v="2024-11-22"/>
    <s v="2024-11-22"/>
    <s v="2024-11-22 11:30:37"/>
    <s v="2024-11-27 18:10:33"/>
    <s v="0000-00-00 00:00:00"/>
    <s v="0000-00-00 00:00:00"/>
    <s v="0000-00-00 00:00:00"/>
    <s v="2024-11-25"/>
    <s v="2024-12-04"/>
    <s v="2025-05-03"/>
    <s v="2025-05-07"/>
    <s v="2025-05-16"/>
    <x v="13"/>
    <s v="Virtual"/>
    <s v="13828"/>
    <x v="886"/>
    <m/>
    <x v="0"/>
    <n v="24"/>
    <x v="61"/>
    <x v="39"/>
    <x v="0"/>
    <n v="0"/>
    <x v="3"/>
    <x v="0"/>
    <x v="0"/>
    <x v="9"/>
  </r>
  <r>
    <x v="1279"/>
    <x v="61"/>
    <s v="MUEBLES CC CUBRIMIENTOS"/>
    <x v="0"/>
    <m/>
    <s v="2024-11-22"/>
    <s v="2024-11-22"/>
    <s v="2024-11-22 11:30:37"/>
    <s v="2024-11-27 18:10:33"/>
    <s v="0000-00-00 00:00:00"/>
    <s v="0000-00-00 00:00:00"/>
    <s v="0000-00-00 00:00:00"/>
    <s v="2024-11-25"/>
    <s v="2024-12-04"/>
    <s v="2025-05-03"/>
    <s v="2025-05-07"/>
    <s v="2025-05-16"/>
    <x v="13"/>
    <s v="Virtual"/>
    <s v="13864"/>
    <x v="887"/>
    <m/>
    <x v="0"/>
    <n v="4"/>
    <x v="61"/>
    <x v="15"/>
    <x v="0"/>
    <n v="0"/>
    <x v="3"/>
    <x v="0"/>
    <x v="0"/>
    <x v="9"/>
  </r>
  <r>
    <x v="1280"/>
    <x v="385"/>
    <s v="MUEBLES CC CUBRIMIENTOS"/>
    <x v="0"/>
    <m/>
    <s v="2024-11-22"/>
    <s v="2024-11-27"/>
    <s v="2024-11-27 12:22:24"/>
    <s v="2024-11-30 15:07:26"/>
    <s v="2024-12-06 09:19:11"/>
    <s v="2024-12-06 17:15:40"/>
    <s v="0000-00-00 00:00:00"/>
    <s v="2024-11-28"/>
    <s v="2024-12-06"/>
    <s v="2024-12-16"/>
    <s v="2024-12-18"/>
    <s v="2024-12-18"/>
    <x v="3"/>
    <s v="Toscany"/>
    <s v="ALUPF24"/>
    <x v="888"/>
    <m/>
    <x v="0"/>
    <n v="2"/>
    <x v="0"/>
    <x v="0"/>
    <x v="0"/>
    <n v="394000"/>
    <x v="0"/>
    <x v="0"/>
    <x v="0"/>
    <x v="10"/>
  </r>
  <r>
    <x v="1280"/>
    <x v="385"/>
    <s v="MUEBLES CC CUBRIMIENTOS"/>
    <x v="0"/>
    <m/>
    <s v="2024-11-22"/>
    <s v="2024-11-27"/>
    <s v="2024-11-27 12:22:24"/>
    <s v="2024-11-30 15:07:26"/>
    <s v="2024-12-06 09:19:11"/>
    <s v="2024-12-06 17:15:40"/>
    <s v="0000-00-00 00:00:00"/>
    <s v="2024-11-28"/>
    <s v="2024-12-06"/>
    <s v="2024-12-16"/>
    <s v="2024-12-18"/>
    <s v="2024-12-18"/>
    <x v="3"/>
    <s v="Toscany"/>
    <s v="PLITE16"/>
    <x v="453"/>
    <s v="LONA DICKSON BEIGE *1.20 REF:0681"/>
    <x v="1"/>
    <n v="1"/>
    <x v="79"/>
    <x v="0"/>
    <x v="16"/>
    <n v="6853600"/>
    <x v="0"/>
    <x v="4"/>
    <x v="6"/>
    <x v="10"/>
  </r>
  <r>
    <x v="1281"/>
    <x v="97"/>
    <s v="CUBRIMIENTO"/>
    <x v="0"/>
    <m/>
    <s v="2024-11-22"/>
    <s v="2025-01-09"/>
    <s v="2025-01-15 12:24:37"/>
    <s v="0000-00-00 00:00:00"/>
    <s v="2025-01-16 17:24:59"/>
    <s v="2025-01-16 17:25:31"/>
    <s v="0000-00-00 00:00:00"/>
    <s v="2025-01-15"/>
    <s v="2025-01-15"/>
    <s v="2025-01-16"/>
    <s v="2025-01-18"/>
    <s v="2025-01-23"/>
    <x v="3"/>
    <s v="Cali"/>
    <s v="27823"/>
    <x v="889"/>
    <m/>
    <x v="0"/>
    <n v="1"/>
    <x v="0"/>
    <x v="0"/>
    <x v="0"/>
    <n v="0"/>
    <x v="0"/>
    <x v="0"/>
    <x v="0"/>
    <x v="12"/>
  </r>
  <r>
    <x v="1281"/>
    <x v="97"/>
    <s v="CUBRIMIENTO"/>
    <x v="0"/>
    <m/>
    <s v="2024-11-22"/>
    <s v="2025-01-09"/>
    <s v="2025-01-15 12:24:37"/>
    <s v="0000-00-00 00:00:00"/>
    <s v="2025-01-16 17:24:59"/>
    <s v="2025-01-16 17:25:31"/>
    <s v="0000-00-00 00:00:00"/>
    <s v="2025-01-15"/>
    <s v="2025-01-15"/>
    <s v="2025-01-16"/>
    <s v="2025-01-18"/>
    <s v="2025-01-23"/>
    <x v="3"/>
    <s v="Cali"/>
    <s v="MTOS01"/>
    <x v="890"/>
    <m/>
    <x v="0"/>
    <n v="1"/>
    <x v="0"/>
    <x v="0"/>
    <x v="0"/>
    <n v="1109716"/>
    <x v="0"/>
    <x v="0"/>
    <x v="0"/>
    <x v="12"/>
  </r>
  <r>
    <x v="1281"/>
    <x v="97"/>
    <s v="CUBRIMIENTO"/>
    <x v="0"/>
    <m/>
    <s v="2024-11-22"/>
    <s v="2025-01-09"/>
    <s v="2025-01-15 12:24:37"/>
    <s v="0000-00-00 00:00:00"/>
    <s v="2025-01-16 17:24:59"/>
    <s v="2025-01-16 17:25:31"/>
    <s v="0000-00-00 00:00:00"/>
    <s v="2025-01-15"/>
    <s v="2025-01-15"/>
    <s v="2025-01-16"/>
    <s v="2025-01-18"/>
    <s v="2025-01-23"/>
    <x v="3"/>
    <s v="Cali"/>
    <s v="TRANSP06"/>
    <x v="59"/>
    <m/>
    <x v="0"/>
    <n v="1"/>
    <x v="0"/>
    <x v="0"/>
    <x v="0"/>
    <n v="36000"/>
    <x v="0"/>
    <x v="1"/>
    <x v="1"/>
    <x v="12"/>
  </r>
  <r>
    <x v="1282"/>
    <x v="831"/>
    <s v="MUEBLES CC CUBRIMIENTOS"/>
    <x v="0"/>
    <m/>
    <s v="2024-11-23"/>
    <s v="2024-11-29"/>
    <s v="2024-12-03 12:21:40"/>
    <s v="2024-12-09 17:00:45"/>
    <s v="2024-12-16 07:57:52"/>
    <s v="2024-12-16 07:58:33"/>
    <s v="2024-12-21 09:32:17"/>
    <s v="2024-12-04"/>
    <s v="2024-12-06"/>
    <s v="2025-01-01"/>
    <s v="2025-01-31"/>
    <s v="2025-02-07"/>
    <x v="1"/>
    <s v="Medellin"/>
    <s v="12473"/>
    <x v="121"/>
    <m/>
    <x v="0"/>
    <n v="1"/>
    <x v="0"/>
    <x v="0"/>
    <x v="0"/>
    <n v="256000"/>
    <x v="0"/>
    <x v="0"/>
    <x v="0"/>
    <x v="12"/>
  </r>
  <r>
    <x v="1282"/>
    <x v="831"/>
    <s v="MUEBLES CC CUBRIMIENTOS"/>
    <x v="0"/>
    <m/>
    <s v="2024-11-23"/>
    <s v="2024-11-29"/>
    <s v="2024-12-03 12:21:40"/>
    <s v="2024-12-09 17:00:45"/>
    <s v="2024-12-16 07:57:52"/>
    <s v="2024-12-16 07:58:33"/>
    <s v="2024-12-21 09:32:17"/>
    <s v="2024-12-04"/>
    <s v="2024-12-06"/>
    <s v="2025-01-01"/>
    <s v="2025-01-31"/>
    <s v="2025-02-07"/>
    <x v="1"/>
    <s v="Medellin"/>
    <s v="FLANCHE01"/>
    <x v="51"/>
    <m/>
    <x v="8"/>
    <n v="1"/>
    <x v="241"/>
    <x v="0"/>
    <x v="0"/>
    <n v="673978"/>
    <x v="0"/>
    <x v="0"/>
    <x v="0"/>
    <x v="12"/>
  </r>
  <r>
    <x v="1282"/>
    <x v="831"/>
    <s v="MUEBLES CC CUBRIMIENTOS"/>
    <x v="0"/>
    <m/>
    <s v="2024-11-23"/>
    <s v="2024-11-29"/>
    <s v="2024-12-03 12:21:40"/>
    <s v="2024-12-09 17:00:45"/>
    <s v="2024-12-16 07:57:52"/>
    <s v="2024-12-16 07:58:33"/>
    <s v="2024-12-21 09:32:17"/>
    <s v="2024-12-04"/>
    <s v="2024-12-06"/>
    <s v="2025-01-01"/>
    <s v="2025-01-31"/>
    <s v="2025-02-07"/>
    <x v="1"/>
    <s v="Medellin"/>
    <s v="SERV03"/>
    <x v="9"/>
    <m/>
    <x v="0"/>
    <n v="1"/>
    <x v="0"/>
    <x v="0"/>
    <x v="0"/>
    <n v="300000"/>
    <x v="0"/>
    <x v="1"/>
    <x v="1"/>
    <x v="12"/>
  </r>
  <r>
    <x v="1282"/>
    <x v="831"/>
    <s v="MUEBLES CC CUBRIMIENTOS"/>
    <x v="0"/>
    <m/>
    <s v="2024-11-23"/>
    <s v="2024-11-29"/>
    <s v="2024-12-03 12:21:40"/>
    <s v="2024-12-09 17:00:45"/>
    <s v="2024-12-16 07:57:52"/>
    <s v="2024-12-16 07:58:33"/>
    <s v="2024-12-21 09:32:17"/>
    <s v="2024-12-04"/>
    <s v="2024-12-06"/>
    <s v="2025-01-01"/>
    <s v="2025-01-31"/>
    <s v="2025-02-07"/>
    <x v="1"/>
    <s v="Medellin"/>
    <s v="SOMB01"/>
    <x v="71"/>
    <s v="LONA DICKSON CRUDO REF:6020"/>
    <x v="8"/>
    <n v="1"/>
    <x v="241"/>
    <x v="0"/>
    <x v="3"/>
    <n v="5923481"/>
    <x v="0"/>
    <x v="6"/>
    <x v="5"/>
    <x v="12"/>
  </r>
  <r>
    <x v="1282"/>
    <x v="831"/>
    <s v="MUEBLES CC CUBRIMIENTOS"/>
    <x v="0"/>
    <m/>
    <s v="2024-11-23"/>
    <s v="2024-11-29"/>
    <s v="2024-12-03 12:21:40"/>
    <s v="2024-12-09 17:00:45"/>
    <s v="2024-12-16 07:57:52"/>
    <s v="2024-12-16 07:58:33"/>
    <s v="2024-12-21 09:32:17"/>
    <s v="2024-12-04"/>
    <s v="2024-12-06"/>
    <s v="2025-01-01"/>
    <s v="2025-01-31"/>
    <s v="2025-02-07"/>
    <x v="1"/>
    <s v="Medellin"/>
    <s v="TRANSP06"/>
    <x v="59"/>
    <m/>
    <x v="0"/>
    <n v="1"/>
    <x v="0"/>
    <x v="0"/>
    <x v="0"/>
    <n v="540000"/>
    <x v="0"/>
    <x v="1"/>
    <x v="1"/>
    <x v="12"/>
  </r>
  <r>
    <x v="1283"/>
    <x v="832"/>
    <s v="MUEBLES CC CUBRIMIENTOS"/>
    <x v="0"/>
    <m/>
    <s v="2024-11-23"/>
    <s v="2024-11-25"/>
    <s v="2024-11-26 10:12:47"/>
    <s v="0000-00-00 00:00:00"/>
    <s v="2024-12-24 14:28:11"/>
    <s v="2024-12-24 14:29:44"/>
    <s v="2025-01-07 10:13:16"/>
    <s v="2024-11-27"/>
    <s v="2024-11-27"/>
    <s v="2025-01-10"/>
    <s v="2025-01-14"/>
    <s v="2025-01-16"/>
    <x v="3"/>
    <s v="Virtual"/>
    <s v="100196"/>
    <x v="218"/>
    <m/>
    <x v="0"/>
    <n v="3"/>
    <x v="0"/>
    <x v="0"/>
    <x v="0"/>
    <n v="458460"/>
    <x v="0"/>
    <x v="0"/>
    <x v="0"/>
    <x v="12"/>
  </r>
  <r>
    <x v="1283"/>
    <x v="832"/>
    <s v="MUEBLES CC CUBRIMIENTOS"/>
    <x v="0"/>
    <m/>
    <s v="2024-11-23"/>
    <s v="2024-11-25"/>
    <s v="2024-11-26 10:12:47"/>
    <s v="0000-00-00 00:00:00"/>
    <s v="2024-12-24 14:28:11"/>
    <s v="2024-12-24 14:29:44"/>
    <s v="2025-01-07 10:13:16"/>
    <s v="2024-11-27"/>
    <s v="2024-11-27"/>
    <s v="2025-01-10"/>
    <s v="2025-01-14"/>
    <s v="2025-01-16"/>
    <x v="3"/>
    <s v="Virtual"/>
    <s v="24352"/>
    <x v="891"/>
    <s v="LONA DICKSON CRUDO REF:6020"/>
    <x v="0"/>
    <n v="3"/>
    <x v="0"/>
    <x v="0"/>
    <x v="0"/>
    <n v="520272"/>
    <x v="0"/>
    <x v="5"/>
    <x v="0"/>
    <x v="12"/>
  </r>
  <r>
    <x v="1283"/>
    <x v="832"/>
    <s v="MUEBLES CC CUBRIMIENTOS"/>
    <x v="0"/>
    <m/>
    <s v="2024-11-23"/>
    <s v="2024-11-25"/>
    <s v="2024-11-26 10:12:47"/>
    <s v="0000-00-00 00:00:00"/>
    <s v="2024-12-24 14:28:11"/>
    <s v="2024-12-24 14:29:44"/>
    <s v="2025-01-07 10:13:16"/>
    <s v="2024-11-27"/>
    <s v="2024-11-27"/>
    <s v="2025-01-10"/>
    <s v="2025-01-14"/>
    <s v="2025-01-16"/>
    <x v="3"/>
    <s v="Virtual"/>
    <s v="5140"/>
    <x v="892"/>
    <s v="LONA DICKSON CRUDO REF:6020"/>
    <x v="0"/>
    <n v="6"/>
    <x v="0"/>
    <x v="0"/>
    <x v="0"/>
    <n v="2549382"/>
    <x v="0"/>
    <x v="5"/>
    <x v="0"/>
    <x v="12"/>
  </r>
  <r>
    <x v="1283"/>
    <x v="832"/>
    <s v="MUEBLES CC CUBRIMIENTOS"/>
    <x v="0"/>
    <m/>
    <s v="2024-11-23"/>
    <s v="2024-11-25"/>
    <s v="2024-11-26 10:12:47"/>
    <s v="0000-00-00 00:00:00"/>
    <s v="2024-12-24 14:28:11"/>
    <s v="2024-12-24 14:29:44"/>
    <s v="2025-01-07 10:13:16"/>
    <s v="2024-11-27"/>
    <s v="2024-11-27"/>
    <s v="2025-01-10"/>
    <s v="2025-01-14"/>
    <s v="2025-01-16"/>
    <x v="3"/>
    <s v="Virtual"/>
    <s v="SERV08"/>
    <x v="2"/>
    <m/>
    <x v="0"/>
    <n v="1"/>
    <x v="0"/>
    <x v="0"/>
    <x v="0"/>
    <n v="150000"/>
    <x v="0"/>
    <x v="1"/>
    <x v="1"/>
    <x v="12"/>
  </r>
  <r>
    <x v="1284"/>
    <x v="833"/>
    <s v="MUEBLES CC CUBRIMIENTOS"/>
    <x v="0"/>
    <m/>
    <s v="2024-11-23"/>
    <s v="2024-11-23"/>
    <s v="2024-11-26 09:10:45"/>
    <s v="0000-00-00 00:00:00"/>
    <s v="2024-12-12 14:01:22"/>
    <s v="2024-12-16 11:48:05"/>
    <s v="2025-01-08 10:33:49"/>
    <s v="2024-11-26"/>
    <s v="2024-11-26"/>
    <s v="2024-12-18"/>
    <s v="2024-12-26"/>
    <s v="2025-01-07"/>
    <x v="1"/>
    <s v="Bogota"/>
    <s v="8163"/>
    <x v="567"/>
    <s v="FURNISCREEN BEIGE  2M EB4027W G8 625GR"/>
    <x v="4"/>
    <n v="2"/>
    <x v="0"/>
    <x v="0"/>
    <x v="0"/>
    <n v="2086916"/>
    <x v="0"/>
    <x v="2"/>
    <x v="0"/>
    <x v="10"/>
  </r>
  <r>
    <x v="1285"/>
    <x v="209"/>
    <s v="CUBRIMIENTO"/>
    <x v="0"/>
    <m/>
    <s v="2024-05-27"/>
    <s v="2024-12-19"/>
    <s v="2024-12-26 15:13:18"/>
    <s v="2025-01-10 08:05:17"/>
    <s v="2025-02-14 15:46:20"/>
    <s v="2025-02-17 07:33:12"/>
    <s v="2025-02-28 10:02:06"/>
    <s v="2024-12-26"/>
    <s v="2025-01-10"/>
    <s v="2025-02-10"/>
    <s v="2025-02-23"/>
    <s v="2025-03-02"/>
    <x v="1"/>
    <s v="Barranquilla"/>
    <s v="26960"/>
    <x v="620"/>
    <m/>
    <x v="0"/>
    <n v="1"/>
    <x v="0"/>
    <x v="0"/>
    <x v="0"/>
    <n v="51546"/>
    <x v="0"/>
    <x v="0"/>
    <x v="0"/>
    <x v="5"/>
  </r>
  <r>
    <x v="1285"/>
    <x v="209"/>
    <s v="CUBRIMIENTO"/>
    <x v="0"/>
    <m/>
    <s v="2024-05-27"/>
    <s v="2024-12-19"/>
    <s v="2024-12-26 15:13:18"/>
    <s v="2025-01-10 08:05:17"/>
    <s v="2025-02-14 15:46:20"/>
    <s v="2025-02-17 07:33:12"/>
    <s v="2025-02-28 10:02:06"/>
    <s v="2024-12-26"/>
    <s v="2025-01-10"/>
    <s v="2025-02-10"/>
    <s v="2025-02-23"/>
    <s v="2025-03-02"/>
    <x v="1"/>
    <s v="Barranquilla"/>
    <s v="27249"/>
    <x v="64"/>
    <m/>
    <x v="0"/>
    <n v="1"/>
    <x v="0"/>
    <x v="0"/>
    <x v="0"/>
    <n v="128696"/>
    <x v="0"/>
    <x v="0"/>
    <x v="0"/>
    <x v="5"/>
  </r>
  <r>
    <x v="1285"/>
    <x v="209"/>
    <s v="CUBRIMIENTO"/>
    <x v="0"/>
    <m/>
    <s v="2024-05-27"/>
    <s v="2024-12-19"/>
    <s v="2024-12-26 15:13:18"/>
    <s v="2025-01-10 08:05:17"/>
    <s v="2025-02-14 15:46:20"/>
    <s v="2025-02-17 07:33:12"/>
    <s v="2025-02-28 10:02:06"/>
    <s v="2024-12-26"/>
    <s v="2025-01-10"/>
    <s v="2025-02-10"/>
    <s v="2025-02-23"/>
    <s v="2025-03-02"/>
    <x v="1"/>
    <s v="Barranquilla"/>
    <s v="FLANCHE01"/>
    <x v="51"/>
    <m/>
    <x v="8"/>
    <n v="2"/>
    <x v="15"/>
    <x v="0"/>
    <x v="0"/>
    <n v="853970"/>
    <x v="0"/>
    <x v="0"/>
    <x v="0"/>
    <x v="5"/>
  </r>
  <r>
    <x v="1285"/>
    <x v="209"/>
    <s v="CUBRIMIENTO"/>
    <x v="0"/>
    <m/>
    <s v="2024-05-27"/>
    <s v="2024-12-19"/>
    <s v="2024-12-26 15:13:18"/>
    <s v="2025-01-10 08:05:17"/>
    <s v="2025-02-14 15:46:20"/>
    <s v="2025-02-17 07:33:12"/>
    <s v="2025-02-28 10:02:06"/>
    <s v="2024-12-26"/>
    <s v="2025-01-10"/>
    <s v="2025-02-10"/>
    <s v="2025-02-23"/>
    <s v="2025-03-02"/>
    <x v="1"/>
    <s v="Barranquilla"/>
    <s v="SOMB03"/>
    <x v="161"/>
    <s v="LONA DICKSON BRUYERE CHINE 8779 1.20M"/>
    <x v="8"/>
    <n v="2"/>
    <x v="15"/>
    <x v="0"/>
    <x v="17"/>
    <n v="6643810"/>
    <x v="0"/>
    <x v="6"/>
    <x v="8"/>
    <x v="5"/>
  </r>
  <r>
    <x v="1285"/>
    <x v="209"/>
    <s v="CUBRIMIENTO"/>
    <x v="0"/>
    <m/>
    <s v="2024-05-27"/>
    <s v="2024-12-19"/>
    <s v="2024-12-26 15:13:18"/>
    <s v="2025-01-10 08:05:17"/>
    <s v="2025-02-14 15:46:20"/>
    <s v="2025-02-17 07:33:12"/>
    <s v="2025-02-28 10:02:06"/>
    <s v="2024-12-26"/>
    <s v="2025-01-10"/>
    <s v="2025-02-10"/>
    <s v="2025-02-23"/>
    <s v="2025-03-02"/>
    <x v="1"/>
    <s v="Barranquilla"/>
    <s v="TRANSP05"/>
    <x v="198"/>
    <m/>
    <x v="0"/>
    <n v="1"/>
    <x v="0"/>
    <x v="0"/>
    <x v="0"/>
    <n v="150000"/>
    <x v="0"/>
    <x v="1"/>
    <x v="1"/>
    <x v="5"/>
  </r>
  <r>
    <x v="1286"/>
    <x v="763"/>
    <s v="MUEBLES CC CUBRIMIENTOS"/>
    <x v="0"/>
    <m/>
    <s v="2024-11-23"/>
    <s v="2024-11-23"/>
    <s v="2024-11-26 09:09:15"/>
    <s v="0000-00-00 00:00:00"/>
    <s v="2024-12-16 10:22:26"/>
    <s v="2024-12-16 12:18:32"/>
    <s v="2025-02-11 11:32:27"/>
    <s v="2024-11-26"/>
    <s v="2024-11-26"/>
    <s v="2024-12-18"/>
    <s v="2024-12-20"/>
    <s v="2025-02-18"/>
    <x v="1"/>
    <s v="Bogota"/>
    <s v="5325"/>
    <x v="33"/>
    <m/>
    <x v="2"/>
    <n v="1"/>
    <x v="0"/>
    <x v="0"/>
    <x v="0"/>
    <n v="257286"/>
    <x v="0"/>
    <x v="0"/>
    <x v="0"/>
    <x v="10"/>
  </r>
  <r>
    <x v="1286"/>
    <x v="763"/>
    <s v="MUEBLES CC CUBRIMIENTOS"/>
    <x v="0"/>
    <m/>
    <s v="2024-11-23"/>
    <s v="2024-11-23"/>
    <s v="2024-11-26 09:09:15"/>
    <s v="0000-00-00 00:00:00"/>
    <s v="2024-12-16 10:22:26"/>
    <s v="2024-12-16 12:18:32"/>
    <s v="2025-02-11 11:32:27"/>
    <s v="2024-11-26"/>
    <s v="2024-11-26"/>
    <s v="2024-12-18"/>
    <s v="2024-12-20"/>
    <s v="2025-02-18"/>
    <x v="1"/>
    <s v="Bogota"/>
    <s v="8829"/>
    <x v="116"/>
    <s v="LONA DICKSON BLANCO REF:0001"/>
    <x v="4"/>
    <n v="1"/>
    <x v="0"/>
    <x v="0"/>
    <x v="0"/>
    <n v="1820680"/>
    <x v="0"/>
    <x v="0"/>
    <x v="0"/>
    <x v="10"/>
  </r>
  <r>
    <x v="1287"/>
    <x v="834"/>
    <s v="MUEBLES CC CUBRIMIENTOS"/>
    <x v="0"/>
    <m/>
    <s v="2024-11-23"/>
    <s v="2024-11-23"/>
    <s v="2024-11-26 09:12:30"/>
    <s v="0000-00-00 00:00:00"/>
    <s v="2024-12-09 17:48:28"/>
    <s v="2024-12-09 17:49:08"/>
    <s v="2025-01-08 10:25:50"/>
    <s v="2024-11-26"/>
    <s v="2024-11-26"/>
    <s v="2025-01-09"/>
    <s v="2025-01-15"/>
    <s v="2025-01-17"/>
    <x v="1"/>
    <s v="Bogota"/>
    <s v="15476"/>
    <x v="343"/>
    <m/>
    <x v="1"/>
    <n v="1"/>
    <x v="0"/>
    <x v="0"/>
    <x v="0"/>
    <n v="1302401"/>
    <x v="0"/>
    <x v="2"/>
    <x v="0"/>
    <x v="12"/>
  </r>
  <r>
    <x v="1287"/>
    <x v="834"/>
    <s v="MUEBLES CC CUBRIMIENTOS"/>
    <x v="0"/>
    <m/>
    <s v="2024-11-23"/>
    <s v="2024-11-23"/>
    <s v="2024-11-26 09:12:30"/>
    <s v="0000-00-00 00:00:00"/>
    <s v="2024-12-09 17:48:28"/>
    <s v="2024-12-09 17:49:08"/>
    <s v="2025-01-08 10:25:50"/>
    <s v="2024-11-26"/>
    <s v="2024-11-26"/>
    <s v="2025-01-09"/>
    <s v="2025-01-15"/>
    <s v="2025-01-17"/>
    <x v="1"/>
    <s v="Bogota"/>
    <s v="1795"/>
    <x v="321"/>
    <s v="LONA DICKSON BEIGE VETEADO REF:8904"/>
    <x v="0"/>
    <n v="2"/>
    <x v="0"/>
    <x v="0"/>
    <x v="0"/>
    <n v="2496748"/>
    <x v="0"/>
    <x v="2"/>
    <x v="0"/>
    <x v="12"/>
  </r>
  <r>
    <x v="1288"/>
    <x v="835"/>
    <s v="MUEBLES"/>
    <x v="0"/>
    <m/>
    <s v="2024-11-25"/>
    <s v="2024-11-25"/>
    <s v="2024-11-26 09:06:28"/>
    <s v="0000-00-00 00:00:00"/>
    <s v="0000-00-00 00:00:00"/>
    <s v="2024-12-02 13:13:53"/>
    <s v="0000-00-00 00:00:00"/>
    <s v="2024-11-26"/>
    <s v="2024-11-26"/>
    <s v="2024-11-27"/>
    <s v="2024-12-03"/>
    <s v="2024-12-04"/>
    <x v="3"/>
    <s v="Bogota"/>
    <s v="100196"/>
    <x v="218"/>
    <m/>
    <x v="0"/>
    <n v="1"/>
    <x v="0"/>
    <x v="0"/>
    <x v="0"/>
    <n v="198000"/>
    <x v="0"/>
    <x v="0"/>
    <x v="0"/>
    <x v="3"/>
  </r>
  <r>
    <x v="1289"/>
    <x v="836"/>
    <s v="MUEBLES CC CUBRIMIENTOS"/>
    <x v="0"/>
    <m/>
    <s v="2024-11-25"/>
    <s v="2024-11-26"/>
    <s v="2024-11-27 10:50:52"/>
    <s v="0000-00-00 00:00:00"/>
    <s v="2024-12-26 13:41:15"/>
    <s v="2024-12-30 07:22:32"/>
    <s v="2025-01-28 10:25:11"/>
    <s v="2024-11-28"/>
    <s v="2024-11-28"/>
    <s v="2024-12-20"/>
    <s v="2024-12-24"/>
    <s v="2024-12-26"/>
    <x v="3"/>
    <s v="Cali"/>
    <s v="12742"/>
    <x v="294"/>
    <s v="LONA DICKSON ARENA VETEADO U337"/>
    <x v="0"/>
    <n v="1"/>
    <x v="0"/>
    <x v="0"/>
    <x v="0"/>
    <n v="1204764"/>
    <x v="0"/>
    <x v="0"/>
    <x v="0"/>
    <x v="10"/>
  </r>
  <r>
    <x v="1290"/>
    <x v="573"/>
    <s v="MUEBLES CC CUBRIMIENTOS"/>
    <x v="0"/>
    <m/>
    <s v="2024-08-29"/>
    <s v="2024-12-02"/>
    <s v="2024-12-03 14:03:02"/>
    <s v="0000-00-00 00:00:00"/>
    <s v="2024-12-09 13:11:38"/>
    <s v="2024-12-10 07:45:29"/>
    <s v="2024-12-16 14:40:43"/>
    <s v="2024-12-04"/>
    <s v="2024-12-04"/>
    <s v="2024-12-26"/>
    <s v="2024-12-30"/>
    <s v="2025-01-01"/>
    <x v="3"/>
    <s v="Cali"/>
    <s v="100246"/>
    <x v="893"/>
    <s v="LONA DICKSON CARBONE REF:U-171"/>
    <x v="4"/>
    <n v="1"/>
    <x v="0"/>
    <x v="0"/>
    <x v="0"/>
    <n v="6769627"/>
    <x v="0"/>
    <x v="2"/>
    <x v="0"/>
    <x v="10"/>
  </r>
  <r>
    <x v="1291"/>
    <x v="341"/>
    <s v="MUEBLES CC CUBRIMIENTOS"/>
    <x v="0"/>
    <m/>
    <s v="2024-11-25"/>
    <s v="2024-11-27"/>
    <s v="2024-11-28 08:30:48"/>
    <s v="0000-00-00 00:00:00"/>
    <s v="2024-11-28 08:30:52"/>
    <s v="2024-11-29 12:16:46"/>
    <s v="0000-00-00 00:00:00"/>
    <s v="2024-11-28"/>
    <s v="2024-11-28"/>
    <s v="2024-12-02"/>
    <s v="2024-12-03"/>
    <s v="2024-12-03"/>
    <x v="7"/>
    <s v="Toscany"/>
    <s v="12119"/>
    <x v="283"/>
    <m/>
    <x v="0"/>
    <n v="61"/>
    <x v="0"/>
    <x v="0"/>
    <x v="0"/>
    <n v="3050000"/>
    <x v="0"/>
    <x v="0"/>
    <x v="0"/>
    <x v="10"/>
  </r>
  <r>
    <x v="1292"/>
    <x v="565"/>
    <s v="MUEBLES"/>
    <x v="0"/>
    <m/>
    <s v="2024-11-25"/>
    <s v="2024-11-26"/>
    <s v="2024-11-29 10:07:05"/>
    <s v="0000-00-00 00:00:00"/>
    <s v="0000-00-00 00:00:00"/>
    <s v="2024-12-03 07:11:44"/>
    <s v="0000-00-00 00:00:00"/>
    <s v="2024-11-27"/>
    <s v="2024-11-27"/>
    <s v="2024-11-29"/>
    <s v="2024-12-05"/>
    <s v="2024-12-11"/>
    <x v="3"/>
    <s v="Bogota"/>
    <s v="100196"/>
    <x v="218"/>
    <m/>
    <x v="0"/>
    <n v="1"/>
    <x v="0"/>
    <x v="0"/>
    <x v="0"/>
    <n v="198000"/>
    <x v="0"/>
    <x v="0"/>
    <x v="0"/>
    <x v="3"/>
  </r>
  <r>
    <x v="1293"/>
    <x v="707"/>
    <s v="CUBRIMIENTO"/>
    <x v="0"/>
    <m/>
    <s v="2024-11-26"/>
    <s v="2024-11-26"/>
    <s v="2024-11-26 11:46:42"/>
    <s v="0000-00-00 00:00:00"/>
    <s v="2024-12-08 15:28:47"/>
    <s v="2024-12-16 07:54:41"/>
    <s v="0000-00-00 00:00:00"/>
    <s v="2024-11-28"/>
    <s v="2024-11-28"/>
    <s v="2024-12-02"/>
    <s v="2024-12-03"/>
    <s v="2024-12-03"/>
    <x v="3"/>
    <s v="Virtual"/>
    <s v="PZCH022"/>
    <x v="562"/>
    <m/>
    <x v="0"/>
    <n v="1"/>
    <x v="0"/>
    <x v="0"/>
    <x v="0"/>
    <n v="409612"/>
    <x v="0"/>
    <x v="0"/>
    <x v="0"/>
    <x v="10"/>
  </r>
  <r>
    <x v="1293"/>
    <x v="707"/>
    <s v="CUBRIMIENTO"/>
    <x v="0"/>
    <m/>
    <s v="2024-11-26"/>
    <s v="2024-11-26"/>
    <s v="2024-11-26 11:46:42"/>
    <s v="0000-00-00 00:00:00"/>
    <s v="2024-12-08 15:28:47"/>
    <s v="2024-12-16 07:54:41"/>
    <s v="0000-00-00 00:00:00"/>
    <s v="2024-11-28"/>
    <s v="2024-11-28"/>
    <s v="2024-12-02"/>
    <s v="2024-12-03"/>
    <s v="2024-12-03"/>
    <x v="3"/>
    <s v="Virtual"/>
    <s v="PZCH023"/>
    <x v="804"/>
    <m/>
    <x v="0"/>
    <n v="1"/>
    <x v="0"/>
    <x v="0"/>
    <x v="0"/>
    <n v="299717"/>
    <x v="0"/>
    <x v="0"/>
    <x v="0"/>
    <x v="10"/>
  </r>
  <r>
    <x v="1294"/>
    <x v="358"/>
    <s v="CUBRIMIENTO"/>
    <x v="0"/>
    <m/>
    <s v="2024-11-26"/>
    <s v="2024-11-29"/>
    <s v="2024-12-04 12:31:51"/>
    <s v="2024-12-20 17:11:59"/>
    <s v="2025-01-23 15:08:50"/>
    <s v="2025-03-25 16:10:40"/>
    <s v="2025-03-25 17:06:39"/>
    <s v="2024-12-03"/>
    <s v="2024-12-10"/>
    <s v="2024-12-16"/>
    <s v="2024-12-19"/>
    <s v="2024-12-25"/>
    <x v="3"/>
    <s v="Toscana"/>
    <s v="PLITE10"/>
    <x v="263"/>
    <s v="LONA PERGOTEX BLACKOUT BLANCA 3 M"/>
    <x v="2"/>
    <n v="1"/>
    <x v="242"/>
    <x v="0"/>
    <x v="132"/>
    <n v="7055784"/>
    <x v="0"/>
    <x v="4"/>
    <x v="6"/>
    <x v="10"/>
  </r>
  <r>
    <x v="1295"/>
    <x v="837"/>
    <s v="CUBRIMIENTO"/>
    <x v="0"/>
    <m/>
    <s v="2024-11-26"/>
    <s v="2024-11-26"/>
    <s v="2024-11-27 07:16:42"/>
    <s v="0000-00-00 00:00:00"/>
    <s v="2024-11-27 07:16:48"/>
    <s v="2024-11-27 07:19:47"/>
    <s v="0000-00-00 00:00:00"/>
    <s v="2024-11-27"/>
    <s v="2024-11-27"/>
    <s v="2024-11-29"/>
    <s v="2024-12-02"/>
    <s v="2024-12-02"/>
    <x v="0"/>
    <s v="Toscany"/>
    <s v="12569"/>
    <x v="367"/>
    <m/>
    <x v="0"/>
    <n v="22"/>
    <x v="0"/>
    <x v="0"/>
    <x v="0"/>
    <n v="1157200"/>
    <x v="0"/>
    <x v="0"/>
    <x v="0"/>
    <x v="3"/>
  </r>
  <r>
    <x v="1296"/>
    <x v="84"/>
    <s v="CUBRIMIENTO"/>
    <x v="0"/>
    <m/>
    <s v="2024-11-26"/>
    <s v="2024-11-26"/>
    <s v="2024-11-27 12:21:07"/>
    <s v="0000-00-00 00:00:00"/>
    <s v="2024-11-27 12:21:13"/>
    <s v="2024-11-29 12:21:17"/>
    <s v="0000-00-00 00:00:00"/>
    <s v="2024-11-27"/>
    <s v="2024-11-27"/>
    <s v="2024-11-29"/>
    <s v="2024-12-02"/>
    <s v="2024-12-02"/>
    <x v="3"/>
    <s v="Toscany"/>
    <s v="55012"/>
    <x v="277"/>
    <m/>
    <x v="0"/>
    <n v="3.5"/>
    <x v="0"/>
    <x v="0"/>
    <x v="0"/>
    <n v="184100"/>
    <x v="0"/>
    <x v="0"/>
    <x v="0"/>
    <x v="3"/>
  </r>
  <r>
    <x v="1297"/>
    <x v="486"/>
    <s v="CUBRIMIENTO"/>
    <x v="0"/>
    <m/>
    <s v="2024-11-26"/>
    <s v="2024-11-27"/>
    <s v="2024-11-27 11:31:49"/>
    <s v="0000-00-00 00:00:00"/>
    <s v="2024-11-27 11:31:55"/>
    <s v="2024-11-29 12:32:13"/>
    <s v="0000-00-00 00:00:00"/>
    <s v="2024-11-28"/>
    <s v="2024-11-28"/>
    <s v="2024-12-02"/>
    <s v="2024-12-03"/>
    <s v="2024-12-03"/>
    <x v="3"/>
    <s v="Toscany"/>
    <s v="12569"/>
    <x v="367"/>
    <m/>
    <x v="0"/>
    <n v="11"/>
    <x v="0"/>
    <x v="0"/>
    <x v="0"/>
    <n v="578600"/>
    <x v="0"/>
    <x v="0"/>
    <x v="0"/>
    <x v="10"/>
  </r>
  <r>
    <x v="1298"/>
    <x v="838"/>
    <s v="MUEBLES CC CUBRIMIENTOS"/>
    <x v="0"/>
    <m/>
    <s v="2024-11-26"/>
    <s v="2024-12-03"/>
    <s v="2024-12-07 10:29:35"/>
    <s v="0000-00-00 00:00:00"/>
    <s v="2025-01-13 10:29:46"/>
    <s v="2025-01-13 10:30:16"/>
    <s v="0000-00-00 00:00:00"/>
    <s v="2024-12-08"/>
    <s v="2024-12-08"/>
    <s v="2025-01-07"/>
    <s v="2025-01-17"/>
    <s v="2025-02-16"/>
    <x v="15"/>
    <s v="Barranquilla"/>
    <s v="5325"/>
    <x v="33"/>
    <m/>
    <x v="5"/>
    <n v="4"/>
    <x v="0"/>
    <x v="0"/>
    <x v="0"/>
    <n v="964824"/>
    <x v="0"/>
    <x v="0"/>
    <x v="0"/>
    <x v="12"/>
  </r>
  <r>
    <x v="1298"/>
    <x v="838"/>
    <s v="MUEBLES CC CUBRIMIENTOS"/>
    <x v="0"/>
    <m/>
    <s v="2024-11-26"/>
    <s v="2024-12-03"/>
    <s v="2024-12-07 10:29:35"/>
    <s v="0000-00-00 00:00:00"/>
    <s v="2025-01-13 10:29:46"/>
    <s v="2025-01-13 10:30:16"/>
    <s v="0000-00-00 00:00:00"/>
    <s v="2024-12-08"/>
    <s v="2024-12-08"/>
    <s v="2025-01-07"/>
    <s v="2025-01-17"/>
    <s v="2025-02-16"/>
    <x v="15"/>
    <s v="Barranquilla"/>
    <s v="9708"/>
    <x v="778"/>
    <s v="LONA DICKSON VERDE FORESTA REF:6687"/>
    <x v="0"/>
    <n v="4"/>
    <x v="0"/>
    <x v="0"/>
    <x v="0"/>
    <n v="3949648"/>
    <x v="0"/>
    <x v="0"/>
    <x v="0"/>
    <x v="12"/>
  </r>
  <r>
    <x v="1298"/>
    <x v="838"/>
    <s v="MUEBLES CC CUBRIMIENTOS"/>
    <x v="0"/>
    <m/>
    <s v="2024-11-26"/>
    <s v="2024-12-03"/>
    <s v="2024-12-07 10:29:35"/>
    <s v="0000-00-00 00:00:00"/>
    <s v="2025-01-13 10:29:46"/>
    <s v="2025-01-13 10:30:16"/>
    <s v="0000-00-00 00:00:00"/>
    <s v="2024-12-08"/>
    <s v="2024-12-08"/>
    <s v="2025-01-07"/>
    <s v="2025-01-17"/>
    <s v="2025-02-16"/>
    <x v="15"/>
    <s v="Barranquilla"/>
    <s v="TRANSP07"/>
    <x v="47"/>
    <m/>
    <x v="0"/>
    <n v="1"/>
    <x v="0"/>
    <x v="0"/>
    <x v="0"/>
    <n v="400000"/>
    <x v="0"/>
    <x v="0"/>
    <x v="0"/>
    <x v="12"/>
  </r>
  <r>
    <x v="1299"/>
    <x v="369"/>
    <s v="CUBRIMIENTO"/>
    <x v="0"/>
    <m/>
    <s v="2024-11-26"/>
    <s v="2024-11-27"/>
    <s v="2024-11-28 11:13:06"/>
    <s v="0000-00-00 00:00:00"/>
    <s v="2024-11-28 11:13:14"/>
    <s v="2024-11-29 12:16:15"/>
    <s v="0000-00-00 00:00:00"/>
    <s v="2024-11-28"/>
    <s v="2024-11-28"/>
    <s v="2024-12-02"/>
    <s v="2024-12-03"/>
    <s v="2024-12-03"/>
    <x v="3"/>
    <s v="Toscany"/>
    <s v="47"/>
    <x v="233"/>
    <m/>
    <x v="0"/>
    <n v="20"/>
    <x v="0"/>
    <x v="0"/>
    <x v="0"/>
    <n v="1052000"/>
    <x v="0"/>
    <x v="0"/>
    <x v="0"/>
    <x v="10"/>
  </r>
  <r>
    <x v="1300"/>
    <x v="358"/>
    <s v="CUBRIMIENTO"/>
    <x v="0"/>
    <m/>
    <s v="2024-11-26"/>
    <s v="2024-11-29"/>
    <s v="2024-12-04 15:50:21"/>
    <s v="2024-12-20 17:13:19"/>
    <s v="2025-01-13 15:22:33"/>
    <s v="2025-03-25 16:11:15"/>
    <s v="2025-03-25 17:06:30"/>
    <s v="2024-12-02"/>
    <s v="2024-12-11"/>
    <s v="2024-12-20"/>
    <s v="2024-12-24"/>
    <s v="2025-01-02"/>
    <x v="1"/>
    <s v="Toscana"/>
    <s v="PERGOFLEX ESPECIAL10"/>
    <x v="894"/>
    <m/>
    <x v="0"/>
    <n v="1"/>
    <x v="243"/>
    <x v="0"/>
    <x v="133"/>
    <n v="22896000"/>
    <x v="0"/>
    <x v="0"/>
    <x v="0"/>
    <x v="10"/>
  </r>
  <r>
    <x v="1301"/>
    <x v="342"/>
    <s v="CUBRIMIENTO"/>
    <x v="0"/>
    <m/>
    <s v="2024-11-26"/>
    <s v="2024-11-27"/>
    <s v="2024-11-28 08:00:58"/>
    <s v="0000-00-00 00:00:00"/>
    <s v="2024-11-28 08:02:02"/>
    <s v="2024-11-29 12:17:40"/>
    <s v="0000-00-00 00:00:00"/>
    <s v="2024-11-28"/>
    <s v="2024-11-28"/>
    <s v="2024-12-02"/>
    <s v="2024-12-03"/>
    <s v="2024-12-03"/>
    <x v="3"/>
    <s v="Toscany"/>
    <s v="11441"/>
    <x v="204"/>
    <m/>
    <x v="0"/>
    <n v="3"/>
    <x v="0"/>
    <x v="0"/>
    <x v="0"/>
    <n v="180000"/>
    <x v="0"/>
    <x v="0"/>
    <x v="0"/>
    <x v="10"/>
  </r>
  <r>
    <x v="1301"/>
    <x v="342"/>
    <s v="CUBRIMIENTO"/>
    <x v="0"/>
    <m/>
    <s v="2024-11-26"/>
    <s v="2024-11-27"/>
    <s v="2024-11-28 08:00:58"/>
    <s v="0000-00-00 00:00:00"/>
    <s v="2024-11-28 08:02:02"/>
    <s v="2024-11-29 12:17:40"/>
    <s v="0000-00-00 00:00:00"/>
    <s v="2024-11-28"/>
    <s v="2024-11-28"/>
    <s v="2024-12-02"/>
    <s v="2024-12-03"/>
    <s v="2024-12-03"/>
    <x v="3"/>
    <s v="Toscany"/>
    <s v="30"/>
    <x v="508"/>
    <m/>
    <x v="0"/>
    <n v="10"/>
    <x v="0"/>
    <x v="0"/>
    <x v="0"/>
    <n v="526000"/>
    <x v="0"/>
    <x v="0"/>
    <x v="0"/>
    <x v="10"/>
  </r>
  <r>
    <x v="1302"/>
    <x v="839"/>
    <s v="MUEBLES CC CUBRIMIENTOS"/>
    <x v="0"/>
    <m/>
    <s v="2024-11-26"/>
    <s v="2024-12-05"/>
    <s v="2024-12-05 11:29:58"/>
    <s v="0000-00-00 00:00:00"/>
    <s v="2024-12-19 14:49:16"/>
    <s v="2024-12-19 14:49:21"/>
    <s v="2024-12-24 10:55:53"/>
    <s v="2024-12-09"/>
    <s v="2024-12-09"/>
    <s v="2024-12-31"/>
    <s v="2025-01-02"/>
    <s v="2025-01-06"/>
    <x v="3"/>
    <s v="Virtual"/>
    <s v="13672"/>
    <x v="46"/>
    <s v="FURNISCREEN NEGRO 2M EB4027W G8 625GR"/>
    <x v="0"/>
    <n v="2"/>
    <x v="0"/>
    <x v="0"/>
    <x v="0"/>
    <n v="2835014"/>
    <x v="0"/>
    <x v="2"/>
    <x v="0"/>
    <x v="10"/>
  </r>
  <r>
    <x v="1302"/>
    <x v="839"/>
    <s v="MUEBLES CC CUBRIMIENTOS"/>
    <x v="0"/>
    <m/>
    <s v="2024-11-26"/>
    <s v="2024-12-05"/>
    <s v="2024-12-05 11:29:58"/>
    <s v="0000-00-00 00:00:00"/>
    <s v="2024-12-19 14:49:16"/>
    <s v="2024-12-19 14:49:21"/>
    <s v="2024-12-24 10:55:53"/>
    <s v="2024-12-09"/>
    <s v="2024-12-09"/>
    <s v="2024-12-31"/>
    <s v="2025-01-02"/>
    <s v="2025-01-06"/>
    <x v="3"/>
    <s v="Virtual"/>
    <s v="14781"/>
    <x v="490"/>
    <m/>
    <x v="0"/>
    <n v="1"/>
    <x v="0"/>
    <x v="0"/>
    <x v="0"/>
    <n v="571814"/>
    <x v="0"/>
    <x v="2"/>
    <x v="0"/>
    <x v="10"/>
  </r>
  <r>
    <x v="1302"/>
    <x v="839"/>
    <s v="MUEBLES CC CUBRIMIENTOS"/>
    <x v="0"/>
    <m/>
    <s v="2024-11-26"/>
    <s v="2024-12-05"/>
    <s v="2024-12-05 11:29:58"/>
    <s v="0000-00-00 00:00:00"/>
    <s v="2024-12-19 14:49:16"/>
    <s v="2024-12-19 14:49:21"/>
    <s v="2024-12-24 10:55:53"/>
    <s v="2024-12-09"/>
    <s v="2024-12-09"/>
    <s v="2024-12-31"/>
    <s v="2025-01-02"/>
    <s v="2025-01-06"/>
    <x v="3"/>
    <s v="Virtual"/>
    <s v="TRANSP07"/>
    <x v="47"/>
    <m/>
    <x v="0"/>
    <n v="1"/>
    <x v="0"/>
    <x v="0"/>
    <x v="0"/>
    <n v="350000"/>
    <x v="0"/>
    <x v="0"/>
    <x v="0"/>
    <x v="10"/>
  </r>
  <r>
    <x v="1303"/>
    <x v="840"/>
    <s v="CUBRIMIENTO"/>
    <x v="0"/>
    <m/>
    <s v="2024-11-26"/>
    <s v="2025-03-28"/>
    <s v="2025-04-03 09:20:34"/>
    <s v="0000-00-00 00:00:00"/>
    <s v="2025-04-30 13:42:12"/>
    <s v="2025-05-21 07:24:05"/>
    <s v="2025-08-13 08:24:18"/>
    <s v="2025-04-03"/>
    <s v="2025-04-03"/>
    <s v="2025-04-30"/>
    <s v="2025-05-03"/>
    <s v="2025-05-07"/>
    <x v="3"/>
    <s v="Bogota"/>
    <s v="REP035"/>
    <x v="45"/>
    <m/>
    <x v="0"/>
    <n v="1"/>
    <x v="0"/>
    <x v="0"/>
    <x v="0"/>
    <n v="4486620"/>
    <x v="0"/>
    <x v="0"/>
    <x v="0"/>
    <x v="2"/>
  </r>
  <r>
    <x v="1303"/>
    <x v="840"/>
    <s v="CUBRIMIENTO"/>
    <x v="0"/>
    <m/>
    <s v="2024-11-26"/>
    <s v="2025-03-28"/>
    <s v="2025-04-03 09:20:34"/>
    <s v="0000-00-00 00:00:00"/>
    <s v="2025-04-30 13:42:12"/>
    <s v="2025-05-21 07:24:05"/>
    <s v="2025-08-13 08:24:18"/>
    <s v="2025-04-03"/>
    <s v="2025-04-03"/>
    <s v="2025-04-30"/>
    <s v="2025-05-03"/>
    <s v="2025-05-07"/>
    <x v="3"/>
    <s v="Bogota"/>
    <s v="REP035"/>
    <x v="45"/>
    <m/>
    <x v="0"/>
    <n v="1"/>
    <x v="0"/>
    <x v="0"/>
    <x v="0"/>
    <n v="4359340"/>
    <x v="0"/>
    <x v="0"/>
    <x v="0"/>
    <x v="2"/>
  </r>
  <r>
    <x v="1303"/>
    <x v="840"/>
    <s v="CUBRIMIENTO"/>
    <x v="0"/>
    <m/>
    <s v="2024-11-26"/>
    <s v="2025-03-28"/>
    <s v="2025-04-03 09:20:34"/>
    <s v="0000-00-00 00:00:00"/>
    <s v="2025-04-30 13:42:12"/>
    <s v="2025-05-21 07:24:05"/>
    <s v="2025-08-13 08:24:18"/>
    <s v="2025-04-03"/>
    <s v="2025-04-03"/>
    <s v="2025-04-30"/>
    <s v="2025-05-03"/>
    <s v="2025-05-07"/>
    <x v="3"/>
    <s v="Bogota"/>
    <s v="REP035"/>
    <x v="45"/>
    <m/>
    <x v="0"/>
    <n v="1"/>
    <x v="0"/>
    <x v="0"/>
    <x v="0"/>
    <n v="1941020"/>
    <x v="0"/>
    <x v="0"/>
    <x v="0"/>
    <x v="2"/>
  </r>
  <r>
    <x v="1303"/>
    <x v="840"/>
    <s v="CUBRIMIENTO"/>
    <x v="0"/>
    <m/>
    <s v="2024-11-26"/>
    <s v="2025-03-28"/>
    <s v="2025-04-03 09:20:34"/>
    <s v="0000-00-00 00:00:00"/>
    <s v="2025-04-30 13:42:12"/>
    <s v="2025-05-21 07:24:05"/>
    <s v="2025-08-13 08:24:18"/>
    <s v="2025-04-03"/>
    <s v="2025-04-03"/>
    <s v="2025-04-30"/>
    <s v="2025-05-03"/>
    <s v="2025-05-07"/>
    <x v="3"/>
    <s v="Bogota"/>
    <s v="REP035"/>
    <x v="45"/>
    <m/>
    <x v="0"/>
    <n v="1"/>
    <x v="0"/>
    <x v="0"/>
    <x v="0"/>
    <n v="12218880"/>
    <x v="0"/>
    <x v="0"/>
    <x v="0"/>
    <x v="2"/>
  </r>
  <r>
    <x v="1303"/>
    <x v="840"/>
    <s v="CUBRIMIENTO"/>
    <x v="0"/>
    <m/>
    <s v="2024-11-26"/>
    <s v="2025-03-28"/>
    <s v="2025-04-03 09:20:34"/>
    <s v="0000-00-00 00:00:00"/>
    <s v="2025-04-30 13:42:12"/>
    <s v="2025-05-21 07:24:05"/>
    <s v="2025-08-13 08:24:18"/>
    <s v="2025-04-03"/>
    <s v="2025-04-03"/>
    <s v="2025-04-30"/>
    <s v="2025-05-03"/>
    <s v="2025-05-07"/>
    <x v="3"/>
    <s v="Bogota"/>
    <s v="REP035"/>
    <x v="45"/>
    <m/>
    <x v="0"/>
    <n v="1"/>
    <x v="0"/>
    <x v="0"/>
    <x v="0"/>
    <n v="6809480"/>
    <x v="0"/>
    <x v="0"/>
    <x v="0"/>
    <x v="2"/>
  </r>
  <r>
    <x v="1303"/>
    <x v="840"/>
    <s v="CUBRIMIENTO"/>
    <x v="0"/>
    <m/>
    <s v="2024-11-26"/>
    <s v="2025-03-28"/>
    <s v="2025-04-03 09:20:34"/>
    <s v="0000-00-00 00:00:00"/>
    <s v="2025-04-30 13:42:12"/>
    <s v="2025-05-21 07:24:05"/>
    <s v="2025-08-13 08:24:18"/>
    <s v="2025-04-03"/>
    <s v="2025-04-03"/>
    <s v="2025-04-30"/>
    <s v="2025-05-03"/>
    <s v="2025-05-07"/>
    <x v="3"/>
    <s v="Bogota"/>
    <s v="REP035"/>
    <x v="45"/>
    <m/>
    <x v="0"/>
    <n v="1"/>
    <x v="0"/>
    <x v="0"/>
    <x v="0"/>
    <n v="13078020"/>
    <x v="0"/>
    <x v="0"/>
    <x v="0"/>
    <x v="2"/>
  </r>
  <r>
    <x v="1303"/>
    <x v="840"/>
    <s v="CUBRIMIENTO"/>
    <x v="0"/>
    <m/>
    <s v="2024-11-26"/>
    <s v="2025-03-28"/>
    <s v="2025-04-03 09:20:34"/>
    <s v="0000-00-00 00:00:00"/>
    <s v="2025-04-30 13:42:12"/>
    <s v="2025-05-21 07:24:05"/>
    <s v="2025-08-13 08:24:18"/>
    <s v="2025-04-03"/>
    <s v="2025-04-03"/>
    <s v="2025-04-30"/>
    <s v="2025-05-03"/>
    <s v="2025-05-07"/>
    <x v="3"/>
    <s v="Bogota"/>
    <s v="REP035"/>
    <x v="45"/>
    <m/>
    <x v="0"/>
    <n v="1"/>
    <x v="0"/>
    <x v="0"/>
    <x v="0"/>
    <n v="6109440"/>
    <x v="0"/>
    <x v="0"/>
    <x v="0"/>
    <x v="2"/>
  </r>
  <r>
    <x v="1303"/>
    <x v="840"/>
    <s v="CUBRIMIENTO"/>
    <x v="0"/>
    <m/>
    <s v="2024-11-26"/>
    <s v="2025-03-28"/>
    <s v="2025-04-03 09:20:34"/>
    <s v="0000-00-00 00:00:00"/>
    <s v="2025-04-30 13:42:12"/>
    <s v="2025-05-21 07:24:05"/>
    <s v="2025-08-13 08:24:18"/>
    <s v="2025-04-03"/>
    <s v="2025-04-03"/>
    <s v="2025-04-30"/>
    <s v="2025-05-03"/>
    <s v="2025-05-07"/>
    <x v="3"/>
    <s v="Bogota"/>
    <s v="REP035"/>
    <x v="45"/>
    <m/>
    <x v="0"/>
    <n v="1"/>
    <x v="0"/>
    <x v="0"/>
    <x v="0"/>
    <n v="4359340"/>
    <x v="0"/>
    <x v="0"/>
    <x v="0"/>
    <x v="2"/>
  </r>
  <r>
    <x v="1303"/>
    <x v="840"/>
    <s v="CUBRIMIENTO"/>
    <x v="0"/>
    <m/>
    <s v="2024-11-26"/>
    <s v="2025-03-28"/>
    <s v="2025-04-03 09:20:34"/>
    <s v="0000-00-00 00:00:00"/>
    <s v="2025-04-30 13:42:12"/>
    <s v="2025-05-21 07:24:05"/>
    <s v="2025-08-13 08:24:18"/>
    <s v="2025-04-03"/>
    <s v="2025-04-03"/>
    <s v="2025-04-30"/>
    <s v="2025-05-03"/>
    <s v="2025-05-07"/>
    <x v="3"/>
    <s v="Bogota"/>
    <s v="REP035"/>
    <x v="45"/>
    <m/>
    <x v="0"/>
    <n v="1"/>
    <x v="0"/>
    <x v="0"/>
    <x v="0"/>
    <n v="4359340"/>
    <x v="0"/>
    <x v="0"/>
    <x v="0"/>
    <x v="2"/>
  </r>
  <r>
    <x v="1303"/>
    <x v="840"/>
    <s v="CUBRIMIENTO"/>
    <x v="0"/>
    <m/>
    <s v="2024-11-26"/>
    <s v="2025-03-28"/>
    <s v="2025-04-03 09:20:34"/>
    <s v="0000-00-00 00:00:00"/>
    <s v="2025-04-30 13:42:12"/>
    <s v="2025-05-21 07:24:05"/>
    <s v="2025-08-13 08:24:18"/>
    <s v="2025-04-03"/>
    <s v="2025-04-03"/>
    <s v="2025-04-30"/>
    <s v="2025-05-03"/>
    <s v="2025-05-07"/>
    <x v="3"/>
    <s v="Bogota"/>
    <s v="REP035"/>
    <x v="45"/>
    <m/>
    <x v="0"/>
    <n v="1"/>
    <x v="0"/>
    <x v="0"/>
    <x v="0"/>
    <n v="1400080"/>
    <x v="0"/>
    <x v="0"/>
    <x v="0"/>
    <x v="2"/>
  </r>
  <r>
    <x v="1303"/>
    <x v="840"/>
    <s v="CUBRIMIENTO"/>
    <x v="0"/>
    <m/>
    <s v="2024-11-26"/>
    <s v="2025-03-28"/>
    <s v="2025-04-03 09:20:34"/>
    <s v="0000-00-00 00:00:00"/>
    <s v="2025-04-30 13:42:12"/>
    <s v="2025-05-21 07:24:05"/>
    <s v="2025-08-13 08:24:18"/>
    <s v="2025-04-03"/>
    <s v="2025-04-03"/>
    <s v="2025-04-30"/>
    <s v="2025-05-03"/>
    <s v="2025-05-07"/>
    <x v="3"/>
    <s v="Bogota"/>
    <s v="REP035"/>
    <x v="45"/>
    <m/>
    <x v="0"/>
    <n v="1"/>
    <x v="0"/>
    <x v="0"/>
    <x v="0"/>
    <n v="4359340"/>
    <x v="0"/>
    <x v="0"/>
    <x v="0"/>
    <x v="2"/>
  </r>
  <r>
    <x v="1303"/>
    <x v="840"/>
    <s v="CUBRIMIENTO"/>
    <x v="0"/>
    <m/>
    <s v="2024-11-26"/>
    <s v="2025-03-28"/>
    <s v="2025-04-03 09:20:34"/>
    <s v="0000-00-00 00:00:00"/>
    <s v="2025-04-30 13:42:12"/>
    <s v="2025-05-21 07:24:05"/>
    <s v="2025-08-13 08:24:18"/>
    <s v="2025-04-03"/>
    <s v="2025-04-03"/>
    <s v="2025-04-30"/>
    <s v="2025-05-03"/>
    <s v="2025-05-07"/>
    <x v="3"/>
    <s v="Bogota"/>
    <s v="REP035"/>
    <x v="45"/>
    <m/>
    <x v="0"/>
    <n v="1"/>
    <x v="0"/>
    <x v="0"/>
    <x v="0"/>
    <n v="1941020"/>
    <x v="0"/>
    <x v="0"/>
    <x v="0"/>
    <x v="2"/>
  </r>
  <r>
    <x v="1303"/>
    <x v="840"/>
    <s v="CUBRIMIENTO"/>
    <x v="0"/>
    <m/>
    <s v="2024-11-26"/>
    <s v="2025-03-28"/>
    <s v="2025-04-03 09:20:34"/>
    <s v="0000-00-00 00:00:00"/>
    <s v="2025-04-30 13:42:12"/>
    <s v="2025-05-21 07:24:05"/>
    <s v="2025-08-13 08:24:18"/>
    <s v="2025-04-03"/>
    <s v="2025-04-03"/>
    <s v="2025-04-30"/>
    <s v="2025-05-03"/>
    <s v="2025-05-07"/>
    <x v="3"/>
    <s v="Bogota"/>
    <s v="REP035"/>
    <x v="45"/>
    <m/>
    <x v="0"/>
    <n v="1"/>
    <x v="0"/>
    <x v="0"/>
    <x v="0"/>
    <n v="5504860"/>
    <x v="0"/>
    <x v="0"/>
    <x v="0"/>
    <x v="2"/>
  </r>
  <r>
    <x v="1303"/>
    <x v="840"/>
    <s v="CUBRIMIENTO"/>
    <x v="0"/>
    <m/>
    <s v="2024-11-26"/>
    <s v="2025-03-28"/>
    <s v="2025-04-03 09:20:34"/>
    <s v="0000-00-00 00:00:00"/>
    <s v="2025-04-30 13:42:12"/>
    <s v="2025-05-21 07:24:05"/>
    <s v="2025-08-13 08:24:18"/>
    <s v="2025-04-03"/>
    <s v="2025-04-03"/>
    <s v="2025-04-30"/>
    <s v="2025-05-03"/>
    <s v="2025-05-07"/>
    <x v="3"/>
    <s v="Bogota"/>
    <s v="REP035"/>
    <x v="45"/>
    <m/>
    <x v="0"/>
    <n v="1"/>
    <x v="0"/>
    <x v="0"/>
    <x v="0"/>
    <n v="3595660"/>
    <x v="0"/>
    <x v="0"/>
    <x v="0"/>
    <x v="2"/>
  </r>
  <r>
    <x v="1303"/>
    <x v="840"/>
    <s v="CUBRIMIENTO"/>
    <x v="0"/>
    <m/>
    <s v="2024-11-26"/>
    <s v="2025-03-28"/>
    <s v="2025-04-03 09:20:34"/>
    <s v="0000-00-00 00:00:00"/>
    <s v="2025-04-30 13:42:12"/>
    <s v="2025-05-21 07:24:05"/>
    <s v="2025-08-13 08:24:18"/>
    <s v="2025-04-03"/>
    <s v="2025-04-03"/>
    <s v="2025-04-30"/>
    <s v="2025-05-03"/>
    <s v="2025-05-07"/>
    <x v="3"/>
    <s v="Bogota"/>
    <s v="SERV04"/>
    <x v="50"/>
    <m/>
    <x v="0"/>
    <n v="1"/>
    <x v="0"/>
    <x v="0"/>
    <x v="0"/>
    <n v="10000000"/>
    <x v="0"/>
    <x v="1"/>
    <x v="1"/>
    <x v="2"/>
  </r>
  <r>
    <x v="1304"/>
    <x v="785"/>
    <s v="CUBRIMIENTO"/>
    <x v="0"/>
    <m/>
    <s v="2024-11-27"/>
    <s v="2024-11-27"/>
    <s v="2024-11-27 12:52:59"/>
    <s v="0000-00-00 00:00:00"/>
    <s v="2024-11-27 12:53:03"/>
    <s v="2025-04-02 17:23:48"/>
    <s v="0000-00-00 00:00:00"/>
    <s v="2024-11-28"/>
    <s v="2024-11-28"/>
    <s v="2024-12-02"/>
    <s v="2024-12-03"/>
    <s v="2024-12-03"/>
    <x v="0"/>
    <s v="Toscany"/>
    <s v="40"/>
    <x v="248"/>
    <m/>
    <x v="0"/>
    <n v="15"/>
    <x v="0"/>
    <x v="0"/>
    <x v="0"/>
    <n v="789000"/>
    <x v="0"/>
    <x v="0"/>
    <x v="0"/>
    <x v="10"/>
  </r>
  <r>
    <x v="1305"/>
    <x v="385"/>
    <s v="CUBRIMIENTO"/>
    <x v="0"/>
    <m/>
    <s v="2024-11-27"/>
    <s v="2024-11-27"/>
    <s v="2024-11-27 12:12:19"/>
    <s v="0000-00-00 00:00:00"/>
    <s v="2024-11-27 12:12:24"/>
    <s v="2025-04-02 17:23:37"/>
    <s v="0000-00-00 00:00:00"/>
    <s v="2024-11-28"/>
    <s v="2024-11-28"/>
    <s v="2024-12-02"/>
    <s v="2024-12-03"/>
    <s v="2024-12-03"/>
    <x v="0"/>
    <s v="Toscany"/>
    <s v="55014"/>
    <x v="895"/>
    <m/>
    <x v="0"/>
    <n v="30"/>
    <x v="0"/>
    <x v="0"/>
    <x v="0"/>
    <n v="1578000"/>
    <x v="0"/>
    <x v="0"/>
    <x v="0"/>
    <x v="10"/>
  </r>
  <r>
    <x v="1306"/>
    <x v="841"/>
    <s v="CUBRIMIENTO"/>
    <x v="0"/>
    <m/>
    <s v="2024-11-27"/>
    <s v="2025-02-28"/>
    <s v="2025-03-13 15:36:06"/>
    <s v="2025-04-10 17:55:03"/>
    <s v="2025-05-06 10:47:35"/>
    <s v="2025-06-03 09:32:51"/>
    <s v="2025-06-25 17:17:10"/>
    <s v="2025-03-12"/>
    <s v="2025-04-10"/>
    <s v="2025-05-02"/>
    <s v="2025-05-08"/>
    <s v="2025-05-20"/>
    <x v="3"/>
    <s v="Bogota"/>
    <s v="12473"/>
    <x v="121"/>
    <m/>
    <x v="0"/>
    <n v="6"/>
    <x v="0"/>
    <x v="0"/>
    <x v="0"/>
    <n v="1728000"/>
    <x v="0"/>
    <x v="0"/>
    <x v="0"/>
    <x v="9"/>
  </r>
  <r>
    <x v="1306"/>
    <x v="841"/>
    <s v="CUBRIMIENTO"/>
    <x v="0"/>
    <m/>
    <s v="2024-11-27"/>
    <s v="2025-02-28"/>
    <s v="2025-03-13 15:36:06"/>
    <s v="2025-04-10 17:55:03"/>
    <s v="2025-05-06 10:47:35"/>
    <s v="2025-06-03 09:32:51"/>
    <s v="2025-06-25 17:17:10"/>
    <s v="2025-03-12"/>
    <s v="2025-04-10"/>
    <s v="2025-05-02"/>
    <s v="2025-05-08"/>
    <s v="2025-05-20"/>
    <x v="3"/>
    <s v="Bogota"/>
    <s v="518077"/>
    <x v="896"/>
    <m/>
    <x v="0"/>
    <n v="20"/>
    <x v="0"/>
    <x v="0"/>
    <x v="0"/>
    <n v="2715080"/>
    <x v="0"/>
    <x v="0"/>
    <x v="0"/>
    <x v="9"/>
  </r>
  <r>
    <x v="1306"/>
    <x v="841"/>
    <s v="CUBRIMIENTO"/>
    <x v="0"/>
    <m/>
    <s v="2024-11-27"/>
    <s v="2025-02-28"/>
    <s v="2025-03-13 15:36:06"/>
    <s v="2025-04-10 17:55:03"/>
    <s v="2025-05-06 10:47:35"/>
    <s v="2025-06-03 09:32:51"/>
    <s v="2025-06-25 17:17:10"/>
    <s v="2025-03-12"/>
    <s v="2025-04-10"/>
    <s v="2025-05-02"/>
    <s v="2025-05-08"/>
    <s v="2025-05-20"/>
    <x v="3"/>
    <s v="Bogota"/>
    <s v="6543"/>
    <x v="123"/>
    <m/>
    <x v="0"/>
    <n v="6"/>
    <x v="0"/>
    <x v="0"/>
    <x v="0"/>
    <n v="540000"/>
    <x v="0"/>
    <x v="0"/>
    <x v="0"/>
    <x v="9"/>
  </r>
  <r>
    <x v="1306"/>
    <x v="841"/>
    <s v="CUBRIMIENTO"/>
    <x v="0"/>
    <m/>
    <s v="2024-11-27"/>
    <s v="2025-02-28"/>
    <s v="2025-03-13 15:36:06"/>
    <s v="2025-04-10 17:55:03"/>
    <s v="2025-05-06 10:47:35"/>
    <s v="2025-06-03 09:32:51"/>
    <s v="2025-06-25 17:17:10"/>
    <s v="2025-03-12"/>
    <s v="2025-04-10"/>
    <s v="2025-05-02"/>
    <s v="2025-05-08"/>
    <s v="2025-05-20"/>
    <x v="3"/>
    <s v="Bogota"/>
    <s v="FLANCHE01"/>
    <x v="51"/>
    <m/>
    <x v="2"/>
    <n v="1"/>
    <x v="93"/>
    <x v="0"/>
    <x v="0"/>
    <n v="2134926"/>
    <x v="0"/>
    <x v="0"/>
    <x v="0"/>
    <x v="9"/>
  </r>
  <r>
    <x v="1306"/>
    <x v="841"/>
    <s v="CUBRIMIENTO"/>
    <x v="0"/>
    <m/>
    <s v="2024-11-27"/>
    <s v="2025-02-28"/>
    <s v="2025-03-13 15:36:06"/>
    <s v="2025-04-10 17:55:03"/>
    <s v="2025-05-06 10:47:35"/>
    <s v="2025-06-03 09:32:51"/>
    <s v="2025-06-25 17:17:10"/>
    <s v="2025-03-12"/>
    <s v="2025-04-10"/>
    <s v="2025-05-02"/>
    <s v="2025-05-08"/>
    <s v="2025-05-20"/>
    <x v="3"/>
    <s v="Bogota"/>
    <s v="FLANCHE01"/>
    <x v="51"/>
    <m/>
    <x v="2"/>
    <n v="1"/>
    <x v="10"/>
    <x v="0"/>
    <x v="0"/>
    <n v="2134926"/>
    <x v="0"/>
    <x v="0"/>
    <x v="0"/>
    <x v="9"/>
  </r>
  <r>
    <x v="1306"/>
    <x v="841"/>
    <s v="CUBRIMIENTO"/>
    <x v="0"/>
    <m/>
    <s v="2024-11-27"/>
    <s v="2025-02-28"/>
    <s v="2025-03-13 15:36:06"/>
    <s v="2025-04-10 17:55:03"/>
    <s v="2025-05-06 10:47:35"/>
    <s v="2025-06-03 09:32:51"/>
    <s v="2025-06-25 17:17:10"/>
    <s v="2025-03-12"/>
    <s v="2025-04-10"/>
    <s v="2025-05-02"/>
    <s v="2025-05-08"/>
    <s v="2025-05-20"/>
    <x v="3"/>
    <s v="Bogota"/>
    <s v="PLT15"/>
    <x v="127"/>
    <m/>
    <x v="2"/>
    <n v="6"/>
    <x v="0"/>
    <x v="0"/>
    <x v="0"/>
    <n v="3296226"/>
    <x v="0"/>
    <x v="0"/>
    <x v="0"/>
    <x v="9"/>
  </r>
  <r>
    <x v="1306"/>
    <x v="841"/>
    <s v="CUBRIMIENTO"/>
    <x v="0"/>
    <m/>
    <s v="2024-11-27"/>
    <s v="2025-02-28"/>
    <s v="2025-03-13 15:36:06"/>
    <s v="2025-04-10 17:55:03"/>
    <s v="2025-05-06 10:47:35"/>
    <s v="2025-06-03 09:32:51"/>
    <s v="2025-06-25 17:17:10"/>
    <s v="2025-03-12"/>
    <s v="2025-04-10"/>
    <s v="2025-05-02"/>
    <s v="2025-05-08"/>
    <s v="2025-05-20"/>
    <x v="3"/>
    <s v="Bogota"/>
    <s v="PLT15"/>
    <x v="127"/>
    <m/>
    <x v="2"/>
    <n v="6"/>
    <x v="0"/>
    <x v="0"/>
    <x v="0"/>
    <n v="3296226"/>
    <x v="0"/>
    <x v="0"/>
    <x v="0"/>
    <x v="9"/>
  </r>
  <r>
    <x v="1306"/>
    <x v="841"/>
    <s v="CUBRIMIENTO"/>
    <x v="0"/>
    <m/>
    <s v="2024-11-27"/>
    <s v="2025-02-28"/>
    <s v="2025-03-13 15:36:06"/>
    <s v="2025-04-10 17:55:03"/>
    <s v="2025-05-06 10:47:35"/>
    <s v="2025-06-03 09:32:51"/>
    <s v="2025-06-25 17:17:10"/>
    <s v="2025-03-12"/>
    <s v="2025-04-10"/>
    <s v="2025-05-02"/>
    <s v="2025-05-08"/>
    <s v="2025-05-20"/>
    <x v="3"/>
    <s v="Bogota"/>
    <s v="PLT45"/>
    <x v="52"/>
    <m/>
    <x v="2"/>
    <n v="12"/>
    <x v="0"/>
    <x v="0"/>
    <x v="0"/>
    <n v="2294616"/>
    <x v="0"/>
    <x v="0"/>
    <x v="0"/>
    <x v="9"/>
  </r>
  <r>
    <x v="1306"/>
    <x v="841"/>
    <s v="CUBRIMIENTO"/>
    <x v="0"/>
    <m/>
    <s v="2024-11-27"/>
    <s v="2025-02-28"/>
    <s v="2025-03-13 15:36:06"/>
    <s v="2025-04-10 17:55:03"/>
    <s v="2025-05-06 10:47:35"/>
    <s v="2025-06-03 09:32:51"/>
    <s v="2025-06-25 17:17:10"/>
    <s v="2025-03-12"/>
    <s v="2025-04-10"/>
    <s v="2025-05-02"/>
    <s v="2025-05-08"/>
    <s v="2025-05-20"/>
    <x v="3"/>
    <s v="Bogota"/>
    <s v="PLT45"/>
    <x v="52"/>
    <m/>
    <x v="2"/>
    <n v="12"/>
    <x v="0"/>
    <x v="0"/>
    <x v="0"/>
    <n v="2294616"/>
    <x v="0"/>
    <x v="0"/>
    <x v="0"/>
    <x v="9"/>
  </r>
  <r>
    <x v="1306"/>
    <x v="841"/>
    <s v="CUBRIMIENTO"/>
    <x v="0"/>
    <m/>
    <s v="2024-11-27"/>
    <s v="2025-02-28"/>
    <s v="2025-03-13 15:36:06"/>
    <s v="2025-04-10 17:55:03"/>
    <s v="2025-05-06 10:47:35"/>
    <s v="2025-06-03 09:32:51"/>
    <s v="2025-06-25 17:17:10"/>
    <s v="2025-03-12"/>
    <s v="2025-04-10"/>
    <s v="2025-05-02"/>
    <s v="2025-05-08"/>
    <s v="2025-05-20"/>
    <x v="3"/>
    <s v="Bogota"/>
    <s v="PLT45"/>
    <x v="52"/>
    <m/>
    <x v="2"/>
    <n v="12"/>
    <x v="0"/>
    <x v="0"/>
    <x v="0"/>
    <n v="2294616"/>
    <x v="0"/>
    <x v="0"/>
    <x v="0"/>
    <x v="9"/>
  </r>
  <r>
    <x v="1306"/>
    <x v="841"/>
    <s v="CUBRIMIENTO"/>
    <x v="0"/>
    <m/>
    <s v="2024-11-27"/>
    <s v="2025-02-28"/>
    <s v="2025-03-13 15:36:06"/>
    <s v="2025-04-10 17:55:03"/>
    <s v="2025-05-06 10:47:35"/>
    <s v="2025-06-03 09:32:51"/>
    <s v="2025-06-25 17:17:10"/>
    <s v="2025-03-12"/>
    <s v="2025-04-10"/>
    <s v="2025-05-02"/>
    <s v="2025-05-08"/>
    <s v="2025-05-20"/>
    <x v="3"/>
    <s v="Bogota"/>
    <s v="PTEKROM01"/>
    <x v="826"/>
    <s v="LONA PERGOTEX TRASLUCIDA BLANCA 3M"/>
    <x v="4"/>
    <n v="2"/>
    <x v="13"/>
    <x v="0"/>
    <x v="134"/>
    <n v="161372612"/>
    <x v="0"/>
    <x v="4"/>
    <x v="4"/>
    <x v="9"/>
  </r>
  <r>
    <x v="1306"/>
    <x v="841"/>
    <s v="CUBRIMIENTO"/>
    <x v="0"/>
    <m/>
    <s v="2024-11-27"/>
    <s v="2025-02-28"/>
    <s v="2025-03-13 15:36:06"/>
    <s v="2025-04-10 17:55:03"/>
    <s v="2025-05-06 10:47:35"/>
    <s v="2025-06-03 09:32:51"/>
    <s v="2025-06-25 17:17:10"/>
    <s v="2025-03-12"/>
    <s v="2025-04-10"/>
    <s v="2025-05-02"/>
    <s v="2025-05-08"/>
    <s v="2025-05-20"/>
    <x v="3"/>
    <s v="Bogota"/>
    <s v="PTEKROM01"/>
    <x v="826"/>
    <s v="LONA PERGOTEX TRASLUCIDA BLANCA 3M"/>
    <x v="4"/>
    <n v="2"/>
    <x v="244"/>
    <x v="0"/>
    <x v="135"/>
    <n v="152723080"/>
    <x v="0"/>
    <x v="4"/>
    <x v="4"/>
    <x v="9"/>
  </r>
  <r>
    <x v="1306"/>
    <x v="841"/>
    <s v="CUBRIMIENTO"/>
    <x v="0"/>
    <m/>
    <s v="2024-11-27"/>
    <s v="2025-02-28"/>
    <s v="2025-03-13 15:36:06"/>
    <s v="2025-04-10 17:55:03"/>
    <s v="2025-05-06 10:47:35"/>
    <s v="2025-06-03 09:32:51"/>
    <s v="2025-06-25 17:17:10"/>
    <s v="2025-03-12"/>
    <s v="2025-04-10"/>
    <s v="2025-05-02"/>
    <s v="2025-05-08"/>
    <s v="2025-05-20"/>
    <x v="3"/>
    <s v="Bogota"/>
    <s v="SERV03"/>
    <x v="9"/>
    <m/>
    <x v="0"/>
    <n v="1"/>
    <x v="0"/>
    <x v="0"/>
    <x v="0"/>
    <n v="3480000"/>
    <x v="0"/>
    <x v="1"/>
    <x v="1"/>
    <x v="9"/>
  </r>
  <r>
    <x v="1306"/>
    <x v="841"/>
    <s v="CUBRIMIENTO"/>
    <x v="0"/>
    <m/>
    <s v="2024-11-27"/>
    <s v="2025-02-28"/>
    <s v="2025-03-13 15:36:06"/>
    <s v="2025-04-10 17:55:03"/>
    <s v="2025-05-06 10:47:35"/>
    <s v="2025-06-03 09:32:51"/>
    <s v="2025-06-25 17:17:10"/>
    <s v="2025-03-12"/>
    <s v="2025-04-10"/>
    <s v="2025-05-02"/>
    <s v="2025-05-08"/>
    <s v="2025-05-20"/>
    <x v="3"/>
    <s v="Bogota"/>
    <s v="SERV03"/>
    <x v="9"/>
    <m/>
    <x v="0"/>
    <n v="1"/>
    <x v="0"/>
    <x v="0"/>
    <x v="0"/>
    <n v="4500000"/>
    <x v="0"/>
    <x v="1"/>
    <x v="1"/>
    <x v="9"/>
  </r>
  <r>
    <x v="1306"/>
    <x v="841"/>
    <s v="CUBRIMIENTO"/>
    <x v="0"/>
    <m/>
    <s v="2024-11-27"/>
    <s v="2025-02-28"/>
    <s v="2025-03-13 15:36:06"/>
    <s v="2025-04-10 17:55:03"/>
    <s v="2025-05-06 10:47:35"/>
    <s v="2025-06-03 09:32:51"/>
    <s v="2025-06-25 17:17:10"/>
    <s v="2025-03-12"/>
    <s v="2025-04-10"/>
    <s v="2025-05-02"/>
    <s v="2025-05-08"/>
    <s v="2025-05-20"/>
    <x v="3"/>
    <s v="Bogota"/>
    <s v="SERV03"/>
    <x v="9"/>
    <m/>
    <x v="0"/>
    <n v="1"/>
    <x v="0"/>
    <x v="0"/>
    <x v="0"/>
    <n v="1880000"/>
    <x v="0"/>
    <x v="1"/>
    <x v="1"/>
    <x v="9"/>
  </r>
  <r>
    <x v="1306"/>
    <x v="841"/>
    <s v="CUBRIMIENTO"/>
    <x v="0"/>
    <m/>
    <s v="2024-11-27"/>
    <s v="2025-02-28"/>
    <s v="2025-03-13 15:36:06"/>
    <s v="2025-04-10 17:55:03"/>
    <s v="2025-05-06 10:47:35"/>
    <s v="2025-06-03 09:32:51"/>
    <s v="2025-06-25 17:17:10"/>
    <s v="2025-03-12"/>
    <s v="2025-04-10"/>
    <s v="2025-05-02"/>
    <s v="2025-05-08"/>
    <s v="2025-05-20"/>
    <x v="3"/>
    <s v="Bogota"/>
    <s v="SERV03"/>
    <x v="9"/>
    <m/>
    <x v="0"/>
    <n v="1"/>
    <x v="0"/>
    <x v="0"/>
    <x v="0"/>
    <n v="3520000"/>
    <x v="0"/>
    <x v="1"/>
    <x v="1"/>
    <x v="9"/>
  </r>
  <r>
    <x v="1306"/>
    <x v="841"/>
    <s v="CUBRIMIENTO"/>
    <x v="0"/>
    <m/>
    <s v="2024-11-27"/>
    <s v="2025-02-28"/>
    <s v="2025-03-13 15:36:06"/>
    <s v="2025-04-10 17:55:03"/>
    <s v="2025-05-06 10:47:35"/>
    <s v="2025-06-03 09:32:51"/>
    <s v="2025-06-25 17:17:10"/>
    <s v="2025-03-12"/>
    <s v="2025-04-10"/>
    <s v="2025-05-02"/>
    <s v="2025-05-08"/>
    <s v="2025-05-20"/>
    <x v="3"/>
    <s v="Bogota"/>
    <s v="SERV04"/>
    <x v="50"/>
    <m/>
    <x v="0"/>
    <n v="1"/>
    <x v="0"/>
    <x v="0"/>
    <x v="0"/>
    <n v="7050000"/>
    <x v="0"/>
    <x v="1"/>
    <x v="1"/>
    <x v="9"/>
  </r>
  <r>
    <x v="1306"/>
    <x v="841"/>
    <s v="CUBRIMIENTO"/>
    <x v="0"/>
    <m/>
    <s v="2024-11-27"/>
    <s v="2025-02-28"/>
    <s v="2025-03-13 15:36:06"/>
    <s v="2025-04-10 17:55:03"/>
    <s v="2025-05-06 10:47:35"/>
    <s v="2025-06-03 09:32:51"/>
    <s v="2025-06-25 17:17:10"/>
    <s v="2025-03-12"/>
    <s v="2025-04-10"/>
    <s v="2025-05-02"/>
    <s v="2025-05-08"/>
    <s v="2025-05-20"/>
    <x v="3"/>
    <s v="Bogota"/>
    <s v="SERV14"/>
    <x v="137"/>
    <m/>
    <x v="0"/>
    <n v="1"/>
    <x v="0"/>
    <x v="0"/>
    <x v="0"/>
    <n v="4000000"/>
    <x v="0"/>
    <x v="0"/>
    <x v="0"/>
    <x v="9"/>
  </r>
  <r>
    <x v="1306"/>
    <x v="841"/>
    <s v="CUBRIMIENTO"/>
    <x v="0"/>
    <m/>
    <s v="2024-11-27"/>
    <s v="2025-02-28"/>
    <s v="2025-03-13 15:36:06"/>
    <s v="2025-04-10 17:55:03"/>
    <s v="2025-05-06 10:47:35"/>
    <s v="2025-06-03 09:32:51"/>
    <s v="2025-06-25 17:17:10"/>
    <s v="2025-03-12"/>
    <s v="2025-04-10"/>
    <s v="2025-05-02"/>
    <s v="2025-05-08"/>
    <s v="2025-05-20"/>
    <x v="3"/>
    <s v="Bogota"/>
    <s v="SPOT20"/>
    <x v="731"/>
    <m/>
    <x v="0"/>
    <n v="4"/>
    <x v="0"/>
    <x v="0"/>
    <x v="0"/>
    <n v="10992000"/>
    <x v="0"/>
    <x v="0"/>
    <x v="0"/>
    <x v="9"/>
  </r>
  <r>
    <x v="1306"/>
    <x v="841"/>
    <s v="CUBRIMIENTO"/>
    <x v="0"/>
    <m/>
    <s v="2024-11-27"/>
    <s v="2025-02-28"/>
    <s v="2025-03-13 15:36:06"/>
    <s v="2025-04-10 17:55:03"/>
    <s v="2025-05-06 10:47:35"/>
    <s v="2025-06-03 09:32:51"/>
    <s v="2025-06-25 17:17:10"/>
    <s v="2025-03-12"/>
    <s v="2025-04-10"/>
    <s v="2025-05-02"/>
    <s v="2025-05-08"/>
    <s v="2025-05-20"/>
    <x v="3"/>
    <s v="Bogota"/>
    <s v="SPOT20"/>
    <x v="731"/>
    <m/>
    <x v="0"/>
    <n v="3"/>
    <x v="0"/>
    <x v="0"/>
    <x v="0"/>
    <n v="8244000"/>
    <x v="0"/>
    <x v="0"/>
    <x v="0"/>
    <x v="9"/>
  </r>
  <r>
    <x v="1307"/>
    <x v="842"/>
    <s v="MUEBLES CC CUBRIMIENTOS"/>
    <x v="0"/>
    <m/>
    <s v="2024-11-27"/>
    <s v="2024-11-30"/>
    <s v="2024-12-03 15:28:41"/>
    <s v="0000-00-00 00:00:00"/>
    <s v="2024-12-27 09:09:28"/>
    <s v="2025-01-08 07:30:40"/>
    <s v="2025-01-18 09:33:59"/>
    <s v="2024-12-03"/>
    <s v="2024-12-03"/>
    <s v="2025-01-02"/>
    <s v="2025-01-04"/>
    <s v="2025-01-08"/>
    <x v="3"/>
    <s v="Cali"/>
    <s v="11458"/>
    <x v="565"/>
    <m/>
    <x v="0"/>
    <n v="2"/>
    <x v="0"/>
    <x v="0"/>
    <x v="0"/>
    <n v="2128286"/>
    <x v="0"/>
    <x v="2"/>
    <x v="0"/>
    <x v="12"/>
  </r>
  <r>
    <x v="1307"/>
    <x v="842"/>
    <s v="MUEBLES CC CUBRIMIENTOS"/>
    <x v="0"/>
    <m/>
    <s v="2024-11-27"/>
    <s v="2024-11-30"/>
    <s v="2024-12-03 15:28:41"/>
    <s v="0000-00-00 00:00:00"/>
    <s v="2024-12-27 09:09:28"/>
    <s v="2025-01-08 07:30:40"/>
    <s v="2025-01-18 09:33:59"/>
    <s v="2024-12-03"/>
    <s v="2024-12-03"/>
    <s v="2025-01-02"/>
    <s v="2025-01-04"/>
    <s v="2025-01-08"/>
    <x v="3"/>
    <s v="Cali"/>
    <s v="11459"/>
    <x v="326"/>
    <s v="FURNISCREEN BEIGE  2M EB4027W G8 625GR"/>
    <x v="0"/>
    <n v="8"/>
    <x v="0"/>
    <x v="0"/>
    <x v="0"/>
    <n v="4290288"/>
    <x v="0"/>
    <x v="2"/>
    <x v="0"/>
    <x v="12"/>
  </r>
  <r>
    <x v="1307"/>
    <x v="842"/>
    <s v="MUEBLES CC CUBRIMIENTOS"/>
    <x v="0"/>
    <m/>
    <s v="2024-11-27"/>
    <s v="2024-11-30"/>
    <s v="2024-12-03 15:28:41"/>
    <s v="0000-00-00 00:00:00"/>
    <s v="2024-12-27 09:09:28"/>
    <s v="2025-01-08 07:30:40"/>
    <s v="2025-01-18 09:33:59"/>
    <s v="2024-12-03"/>
    <s v="2024-12-03"/>
    <s v="2025-01-02"/>
    <s v="2025-01-04"/>
    <s v="2025-01-08"/>
    <x v="3"/>
    <s v="Cali"/>
    <s v="13672"/>
    <x v="46"/>
    <s v="FURNISCREEN BEIGE  2M EB4027W G8 625GR"/>
    <x v="0"/>
    <n v="2"/>
    <x v="0"/>
    <x v="0"/>
    <x v="0"/>
    <n v="2835014"/>
    <x v="0"/>
    <x v="2"/>
    <x v="0"/>
    <x v="12"/>
  </r>
  <r>
    <x v="1307"/>
    <x v="842"/>
    <s v="MUEBLES CC CUBRIMIENTOS"/>
    <x v="0"/>
    <m/>
    <s v="2024-11-27"/>
    <s v="2024-11-30"/>
    <s v="2024-12-03 15:28:41"/>
    <s v="0000-00-00 00:00:00"/>
    <s v="2024-12-27 09:09:28"/>
    <s v="2025-01-08 07:30:40"/>
    <s v="2025-01-18 09:33:59"/>
    <s v="2024-12-03"/>
    <s v="2024-12-03"/>
    <s v="2025-01-02"/>
    <s v="2025-01-04"/>
    <s v="2025-01-08"/>
    <x v="3"/>
    <s v="Cali"/>
    <s v="5325"/>
    <x v="33"/>
    <m/>
    <x v="5"/>
    <n v="2"/>
    <x v="0"/>
    <x v="0"/>
    <x v="0"/>
    <n v="482412"/>
    <x v="0"/>
    <x v="0"/>
    <x v="0"/>
    <x v="12"/>
  </r>
  <r>
    <x v="1307"/>
    <x v="842"/>
    <s v="MUEBLES CC CUBRIMIENTOS"/>
    <x v="0"/>
    <m/>
    <s v="2024-11-27"/>
    <s v="2024-11-30"/>
    <s v="2024-12-03 15:28:41"/>
    <s v="0000-00-00 00:00:00"/>
    <s v="2024-12-27 09:09:28"/>
    <s v="2025-01-08 07:30:40"/>
    <s v="2025-01-18 09:33:59"/>
    <s v="2024-12-03"/>
    <s v="2024-12-03"/>
    <s v="2025-01-02"/>
    <s v="2025-01-04"/>
    <s v="2025-01-08"/>
    <x v="3"/>
    <s v="Cali"/>
    <s v="9708"/>
    <x v="778"/>
    <s v="LONA DICKSON BEIGE *1.20 REF:0681"/>
    <x v="0"/>
    <n v="2"/>
    <x v="0"/>
    <x v="0"/>
    <x v="0"/>
    <n v="2115882"/>
    <x v="0"/>
    <x v="0"/>
    <x v="0"/>
    <x v="12"/>
  </r>
  <r>
    <x v="1308"/>
    <x v="341"/>
    <s v="CUBRIMIENTO"/>
    <x v="0"/>
    <m/>
    <s v="2024-11-27"/>
    <s v="2024-11-28"/>
    <s v="2024-12-02 11:06:42"/>
    <s v="0000-00-00 00:00:00"/>
    <s v="2024-12-02 11:06:46"/>
    <s v="2024-12-04 17:43:02"/>
    <s v="0000-00-00 00:00:00"/>
    <s v="2024-11-29"/>
    <s v="2024-11-29"/>
    <s v="2024-12-03"/>
    <s v="2024-12-04"/>
    <s v="2024-12-04"/>
    <x v="3"/>
    <s v="Toscany"/>
    <s v="12569"/>
    <x v="367"/>
    <m/>
    <x v="0"/>
    <n v="180"/>
    <x v="0"/>
    <x v="0"/>
    <x v="0"/>
    <n v="9000000"/>
    <x v="0"/>
    <x v="0"/>
    <x v="0"/>
    <x v="10"/>
  </r>
  <r>
    <x v="1309"/>
    <x v="92"/>
    <s v="CUBRIMIENTO"/>
    <x v="0"/>
    <m/>
    <s v="2024-11-27"/>
    <s v="2024-12-02"/>
    <s v="2024-12-04 11:55:43"/>
    <s v="0000-00-00 00:00:00"/>
    <s v="2024-12-06 18:01:06"/>
    <s v="2024-12-06 18:01:32"/>
    <s v="0000-00-00 00:00:00"/>
    <s v="2024-12-04"/>
    <s v="2024-12-04"/>
    <s v="2024-12-06"/>
    <s v="2024-12-09"/>
    <s v="2024-12-09"/>
    <x v="3"/>
    <s v="Gerencia"/>
    <s v="21308"/>
    <x v="456"/>
    <m/>
    <x v="0"/>
    <n v="8"/>
    <x v="0"/>
    <x v="0"/>
    <x v="0"/>
    <n v="420800"/>
    <x v="0"/>
    <x v="0"/>
    <x v="0"/>
    <x v="10"/>
  </r>
  <r>
    <x v="1310"/>
    <x v="221"/>
    <s v="CUBRIMIENTO"/>
    <x v="0"/>
    <m/>
    <s v="2024-11-27"/>
    <s v="2024-11-27"/>
    <s v="2024-11-28 11:12:01"/>
    <s v="0000-00-00 00:00:00"/>
    <s v="2024-11-28 11:12:05"/>
    <s v="2024-12-04 17:53:59"/>
    <s v="0000-00-00 00:00:00"/>
    <s v="2024-11-28"/>
    <s v="2024-11-28"/>
    <s v="2024-12-02"/>
    <s v="2024-12-03"/>
    <s v="2024-12-03"/>
    <x v="0"/>
    <s v="Toscany"/>
    <s v="97"/>
    <x v="546"/>
    <m/>
    <x v="0"/>
    <n v="8"/>
    <x v="0"/>
    <x v="0"/>
    <x v="0"/>
    <n v="420800"/>
    <x v="0"/>
    <x v="0"/>
    <x v="0"/>
    <x v="10"/>
  </r>
  <r>
    <x v="1311"/>
    <x v="843"/>
    <s v="MUEBLES CC CUBRIMIENTOS"/>
    <x v="0"/>
    <m/>
    <s v="2024-11-27"/>
    <s v="2024-11-28"/>
    <s v="2024-11-28 14:38:47"/>
    <s v="0000-00-00 00:00:00"/>
    <s v="2024-11-29 12:18:59"/>
    <s v="2024-11-29 12:19:18"/>
    <s v="0000-00-00 00:00:00"/>
    <s v="2024-11-29"/>
    <s v="2024-11-29"/>
    <s v="2024-12-03"/>
    <s v="2024-12-04"/>
    <s v="2024-12-04"/>
    <x v="3"/>
    <s v="Toscany"/>
    <s v="3342"/>
    <x v="897"/>
    <m/>
    <x v="0"/>
    <n v="2.5"/>
    <x v="0"/>
    <x v="0"/>
    <x v="0"/>
    <n v="131500"/>
    <x v="0"/>
    <x v="0"/>
    <x v="0"/>
    <x v="10"/>
  </r>
  <r>
    <x v="1312"/>
    <x v="844"/>
    <s v="MUEBLES CC CUBRIMIENTOS"/>
    <x v="0"/>
    <m/>
    <s v="2024-11-14"/>
    <s v="2024-11-30"/>
    <s v="2024-12-09 14:26:59"/>
    <s v="2024-12-17 10:05:48"/>
    <s v="2024-12-23 14:56:00"/>
    <s v="2025-01-27 11:10:45"/>
    <s v="2025-02-08 09:23:53"/>
    <s v="2024-12-09"/>
    <s v="2024-12-13"/>
    <s v="2024-12-20"/>
    <s v="2025-01-24"/>
    <s v="2025-02-05"/>
    <x v="3"/>
    <s v="Barranquilla"/>
    <s v="27249"/>
    <x v="64"/>
    <m/>
    <x v="0"/>
    <n v="1"/>
    <x v="0"/>
    <x v="0"/>
    <x v="0"/>
    <n v="128696"/>
    <x v="0"/>
    <x v="0"/>
    <x v="0"/>
    <x v="10"/>
  </r>
  <r>
    <x v="1312"/>
    <x v="844"/>
    <s v="MUEBLES CC CUBRIMIENTOS"/>
    <x v="0"/>
    <m/>
    <s v="2024-11-14"/>
    <s v="2024-11-30"/>
    <s v="2024-12-09 14:26:59"/>
    <s v="2024-12-17 10:05:48"/>
    <s v="2024-12-23 14:56:00"/>
    <s v="2025-01-27 11:10:45"/>
    <s v="2025-02-08 09:23:53"/>
    <s v="2024-12-09"/>
    <s v="2024-12-13"/>
    <s v="2024-12-20"/>
    <s v="2025-01-24"/>
    <s v="2025-02-05"/>
    <x v="3"/>
    <s v="Barranquilla"/>
    <s v="FLANCHE01"/>
    <x v="51"/>
    <m/>
    <x v="8"/>
    <n v="1"/>
    <x v="42"/>
    <x v="0"/>
    <x v="0"/>
    <n v="533731"/>
    <x v="0"/>
    <x v="0"/>
    <x v="0"/>
    <x v="10"/>
  </r>
  <r>
    <x v="1312"/>
    <x v="844"/>
    <s v="MUEBLES CC CUBRIMIENTOS"/>
    <x v="0"/>
    <m/>
    <s v="2024-11-14"/>
    <s v="2024-11-30"/>
    <s v="2024-12-09 14:26:59"/>
    <s v="2024-12-17 10:05:48"/>
    <s v="2024-12-23 14:56:00"/>
    <s v="2025-01-27 11:10:45"/>
    <s v="2025-02-08 09:23:53"/>
    <s v="2024-12-09"/>
    <s v="2024-12-13"/>
    <s v="2024-12-20"/>
    <s v="2025-01-24"/>
    <s v="2025-02-05"/>
    <x v="3"/>
    <s v="Barranquilla"/>
    <s v="SOMB01"/>
    <x v="71"/>
    <s v="LONA DICKSON AZUL MARINO REF:6022"/>
    <x v="8"/>
    <n v="1"/>
    <x v="42"/>
    <x v="0"/>
    <x v="13"/>
    <n v="5279072"/>
    <x v="0"/>
    <x v="6"/>
    <x v="5"/>
    <x v="10"/>
  </r>
  <r>
    <x v="1313"/>
    <x v="123"/>
    <s v="CUBRIMIENTO"/>
    <x v="0"/>
    <m/>
    <s v="2024-11-28"/>
    <s v="2024-11-28"/>
    <s v="2024-11-29 11:55:59"/>
    <s v="0000-00-00 00:00:00"/>
    <s v="2024-12-03 07:00:09"/>
    <s v="2024-12-03 16:39:15"/>
    <s v="0000-00-00 00:00:00"/>
    <s v="2024-11-29"/>
    <s v="2024-11-29"/>
    <s v="2024-12-03"/>
    <s v="2024-12-04"/>
    <s v="2024-12-04"/>
    <x v="3"/>
    <s v="Toscany"/>
    <s v="1011439"/>
    <x v="151"/>
    <m/>
    <x v="0"/>
    <n v="2"/>
    <x v="0"/>
    <x v="0"/>
    <x v="0"/>
    <n v="360000"/>
    <x v="0"/>
    <x v="0"/>
    <x v="0"/>
    <x v="10"/>
  </r>
  <r>
    <x v="1313"/>
    <x v="123"/>
    <s v="CUBRIMIENTO"/>
    <x v="0"/>
    <m/>
    <s v="2024-11-28"/>
    <s v="2024-11-28"/>
    <s v="2024-11-29 11:55:59"/>
    <s v="0000-00-00 00:00:00"/>
    <s v="2024-12-03 07:00:09"/>
    <s v="2024-12-03 16:39:15"/>
    <s v="0000-00-00 00:00:00"/>
    <s v="2024-11-29"/>
    <s v="2024-11-29"/>
    <s v="2024-12-03"/>
    <s v="2024-12-04"/>
    <s v="2024-12-04"/>
    <x v="3"/>
    <s v="Toscany"/>
    <s v="40"/>
    <x v="248"/>
    <m/>
    <x v="0"/>
    <n v="40"/>
    <x v="0"/>
    <x v="0"/>
    <x v="0"/>
    <n v="2104000"/>
    <x v="0"/>
    <x v="0"/>
    <x v="0"/>
    <x v="10"/>
  </r>
  <r>
    <x v="1314"/>
    <x v="61"/>
    <s v="MUEBLES CC CUBRIMIENTOS"/>
    <x v="0"/>
    <m/>
    <s v="2024-11-28"/>
    <s v="2024-11-28"/>
    <s v="2024-11-30 13:10:05"/>
    <s v="0000-00-00 00:00:00"/>
    <s v="2024-12-23 10:53:51"/>
    <s v="2024-12-23 10:56:04"/>
    <s v="0000-00-00 00:00:00"/>
    <s v="2024-12-02"/>
    <s v="2024-12-02"/>
    <s v="2025-01-09"/>
    <s v="2025-01-13"/>
    <s v="2025-01-13"/>
    <x v="3"/>
    <s v="Virtual"/>
    <s v="2488"/>
    <x v="597"/>
    <s v="LONA DICKSON CRUDO REF:6020"/>
    <x v="0"/>
    <n v="1"/>
    <x v="0"/>
    <x v="0"/>
    <x v="0"/>
    <n v="0"/>
    <x v="0"/>
    <x v="12"/>
    <x v="0"/>
    <x v="12"/>
  </r>
  <r>
    <x v="1315"/>
    <x v="845"/>
    <s v="MUEBLES CC CUBRIMIENTOS"/>
    <x v="0"/>
    <m/>
    <s v="2024-11-28"/>
    <s v="2024-11-28"/>
    <s v="2024-11-30 13:54:32"/>
    <s v="0000-00-00 00:00:00"/>
    <s v="2024-12-18 10:19:06"/>
    <s v="2024-12-19 18:50:33"/>
    <s v="2025-01-23 11:06:29"/>
    <s v="2024-12-02"/>
    <s v="2024-12-02"/>
    <s v="2024-12-30"/>
    <s v="2025-01-05"/>
    <s v="2025-01-23"/>
    <x v="1"/>
    <s v="Bogota"/>
    <s v="100196"/>
    <x v="218"/>
    <m/>
    <x v="0"/>
    <n v="1"/>
    <x v="0"/>
    <x v="0"/>
    <x v="0"/>
    <n v="198000"/>
    <x v="0"/>
    <x v="0"/>
    <x v="0"/>
    <x v="10"/>
  </r>
  <r>
    <x v="1315"/>
    <x v="845"/>
    <s v="MUEBLES CC CUBRIMIENTOS"/>
    <x v="0"/>
    <m/>
    <s v="2024-11-28"/>
    <s v="2024-11-28"/>
    <s v="2024-11-30 13:54:32"/>
    <s v="0000-00-00 00:00:00"/>
    <s v="2024-12-18 10:19:06"/>
    <s v="2024-12-19 18:50:33"/>
    <s v="2025-01-23 11:06:29"/>
    <s v="2024-12-02"/>
    <s v="2024-12-02"/>
    <s v="2024-12-30"/>
    <s v="2025-01-05"/>
    <s v="2025-01-23"/>
    <x v="1"/>
    <s v="Bogota"/>
    <s v="100233"/>
    <x v="80"/>
    <s v="LONA DICKSON TERRACOTA REF:8207"/>
    <x v="0"/>
    <n v="1"/>
    <x v="0"/>
    <x v="0"/>
    <x v="0"/>
    <n v="4765847"/>
    <x v="0"/>
    <x v="2"/>
    <x v="0"/>
    <x v="10"/>
  </r>
  <r>
    <x v="1315"/>
    <x v="845"/>
    <s v="MUEBLES CC CUBRIMIENTOS"/>
    <x v="0"/>
    <m/>
    <s v="2024-11-28"/>
    <s v="2024-11-28"/>
    <s v="2024-11-30 13:54:32"/>
    <s v="0000-00-00 00:00:00"/>
    <s v="2024-12-18 10:19:06"/>
    <s v="2024-12-19 18:50:33"/>
    <s v="2025-01-23 11:06:29"/>
    <s v="2024-12-02"/>
    <s v="2024-12-02"/>
    <s v="2024-12-30"/>
    <s v="2025-01-05"/>
    <s v="2025-01-23"/>
    <x v="1"/>
    <s v="Bogota"/>
    <s v="100234"/>
    <x v="308"/>
    <s v="LONA DICKSON TERRACOTA REF:8207"/>
    <x v="0"/>
    <n v="1"/>
    <x v="0"/>
    <x v="0"/>
    <x v="0"/>
    <n v="4059041"/>
    <x v="0"/>
    <x v="2"/>
    <x v="0"/>
    <x v="10"/>
  </r>
  <r>
    <x v="1315"/>
    <x v="845"/>
    <s v="MUEBLES CC CUBRIMIENTOS"/>
    <x v="0"/>
    <m/>
    <s v="2024-11-28"/>
    <s v="2024-11-28"/>
    <s v="2024-11-30 13:54:32"/>
    <s v="0000-00-00 00:00:00"/>
    <s v="2024-12-18 10:19:06"/>
    <s v="2024-12-19 18:50:33"/>
    <s v="2025-01-23 11:06:29"/>
    <s v="2024-12-02"/>
    <s v="2024-12-02"/>
    <s v="2024-12-30"/>
    <s v="2025-01-05"/>
    <s v="2025-01-23"/>
    <x v="1"/>
    <s v="Bogota"/>
    <s v="1795"/>
    <x v="321"/>
    <s v="LONA DICKSON TERRACOTA REF:8207"/>
    <x v="0"/>
    <n v="2"/>
    <x v="0"/>
    <x v="0"/>
    <x v="0"/>
    <n v="2496748"/>
    <x v="0"/>
    <x v="2"/>
    <x v="0"/>
    <x v="10"/>
  </r>
  <r>
    <x v="1315"/>
    <x v="845"/>
    <s v="MUEBLES CC CUBRIMIENTOS"/>
    <x v="0"/>
    <m/>
    <s v="2024-11-28"/>
    <s v="2024-11-28"/>
    <s v="2024-11-30 13:54:32"/>
    <s v="0000-00-00 00:00:00"/>
    <s v="2024-12-18 10:19:06"/>
    <s v="2024-12-19 18:50:33"/>
    <s v="2025-01-23 11:06:29"/>
    <s v="2024-12-02"/>
    <s v="2024-12-02"/>
    <s v="2024-12-30"/>
    <s v="2025-01-05"/>
    <s v="2025-01-23"/>
    <x v="1"/>
    <s v="Bogota"/>
    <s v="1967"/>
    <x v="290"/>
    <s v="LONA DICKSON TERRACOTA REF:8207"/>
    <x v="0"/>
    <n v="2"/>
    <x v="0"/>
    <x v="0"/>
    <x v="0"/>
    <n v="1039394"/>
    <x v="0"/>
    <x v="2"/>
    <x v="0"/>
    <x v="10"/>
  </r>
  <r>
    <x v="1315"/>
    <x v="845"/>
    <s v="MUEBLES CC CUBRIMIENTOS"/>
    <x v="0"/>
    <m/>
    <s v="2024-11-28"/>
    <s v="2024-11-28"/>
    <s v="2024-11-30 13:54:32"/>
    <s v="0000-00-00 00:00:00"/>
    <s v="2024-12-18 10:19:06"/>
    <s v="2024-12-19 18:50:33"/>
    <s v="2025-01-23 11:06:29"/>
    <s v="2024-12-02"/>
    <s v="2024-12-02"/>
    <s v="2024-12-30"/>
    <s v="2025-01-05"/>
    <s v="2025-01-23"/>
    <x v="1"/>
    <s v="Bogota"/>
    <s v="5537"/>
    <x v="240"/>
    <s v="LONA DICKSON BEIGE *1.20 REF:0681"/>
    <x v="0"/>
    <n v="6"/>
    <x v="0"/>
    <x v="0"/>
    <x v="0"/>
    <n v="1739406"/>
    <x v="0"/>
    <x v="12"/>
    <x v="0"/>
    <x v="10"/>
  </r>
  <r>
    <x v="1315"/>
    <x v="845"/>
    <s v="MUEBLES CC CUBRIMIENTOS"/>
    <x v="0"/>
    <m/>
    <s v="2024-11-28"/>
    <s v="2024-11-28"/>
    <s v="2024-11-30 13:54:32"/>
    <s v="0000-00-00 00:00:00"/>
    <s v="2024-12-18 10:19:06"/>
    <s v="2024-12-19 18:50:33"/>
    <s v="2025-01-23 11:06:29"/>
    <s v="2024-12-02"/>
    <s v="2024-12-02"/>
    <s v="2024-12-30"/>
    <s v="2025-01-05"/>
    <s v="2025-01-23"/>
    <x v="1"/>
    <s v="Bogota"/>
    <s v="8530"/>
    <x v="291"/>
    <m/>
    <x v="5"/>
    <n v="1"/>
    <x v="0"/>
    <x v="0"/>
    <x v="0"/>
    <n v="747774"/>
    <x v="0"/>
    <x v="2"/>
    <x v="0"/>
    <x v="10"/>
  </r>
  <r>
    <x v="1315"/>
    <x v="845"/>
    <s v="MUEBLES CC CUBRIMIENTOS"/>
    <x v="0"/>
    <m/>
    <s v="2024-11-28"/>
    <s v="2024-11-28"/>
    <s v="2024-11-30 13:54:32"/>
    <s v="0000-00-00 00:00:00"/>
    <s v="2024-12-18 10:19:06"/>
    <s v="2024-12-19 18:50:33"/>
    <s v="2025-01-23 11:06:29"/>
    <s v="2024-12-02"/>
    <s v="2024-12-02"/>
    <s v="2024-12-30"/>
    <s v="2025-01-05"/>
    <s v="2025-01-23"/>
    <x v="1"/>
    <s v="Bogota"/>
    <s v="9511"/>
    <x v="91"/>
    <m/>
    <x v="0"/>
    <n v="2"/>
    <x v="0"/>
    <x v="0"/>
    <x v="0"/>
    <n v="1355760"/>
    <x v="0"/>
    <x v="2"/>
    <x v="0"/>
    <x v="10"/>
  </r>
  <r>
    <x v="1315"/>
    <x v="845"/>
    <s v="MUEBLES CC CUBRIMIENTOS"/>
    <x v="0"/>
    <m/>
    <s v="2024-11-28"/>
    <s v="2024-11-28"/>
    <s v="2024-11-30 13:54:32"/>
    <s v="0000-00-00 00:00:00"/>
    <s v="2024-12-18 10:19:06"/>
    <s v="2024-12-19 18:50:33"/>
    <s v="2025-01-23 11:06:29"/>
    <s v="2024-12-02"/>
    <s v="2024-12-02"/>
    <s v="2024-12-30"/>
    <s v="2025-01-05"/>
    <s v="2025-01-23"/>
    <x v="1"/>
    <s v="Bogota"/>
    <s v="9591"/>
    <x v="93"/>
    <m/>
    <x v="0"/>
    <n v="1"/>
    <x v="0"/>
    <x v="0"/>
    <x v="0"/>
    <n v="1361495"/>
    <x v="0"/>
    <x v="2"/>
    <x v="0"/>
    <x v="10"/>
  </r>
  <r>
    <x v="1315"/>
    <x v="845"/>
    <s v="MUEBLES CC CUBRIMIENTOS"/>
    <x v="0"/>
    <m/>
    <s v="2024-11-28"/>
    <s v="2024-11-28"/>
    <s v="2024-11-30 13:54:32"/>
    <s v="0000-00-00 00:00:00"/>
    <s v="2024-12-18 10:19:06"/>
    <s v="2024-12-19 18:50:33"/>
    <s v="2025-01-23 11:06:29"/>
    <s v="2024-12-02"/>
    <s v="2024-12-02"/>
    <s v="2024-12-30"/>
    <s v="2025-01-05"/>
    <s v="2025-01-23"/>
    <x v="1"/>
    <s v="Bogota"/>
    <s v="967110"/>
    <x v="436"/>
    <m/>
    <x v="0"/>
    <n v="1"/>
    <x v="0"/>
    <x v="0"/>
    <x v="0"/>
    <n v="1055587"/>
    <x v="0"/>
    <x v="2"/>
    <x v="0"/>
    <x v="10"/>
  </r>
  <r>
    <x v="1316"/>
    <x v="846"/>
    <s v="CUBRIMIENTO"/>
    <x v="0"/>
    <m/>
    <s v="2024-11-28"/>
    <s v="2024-12-12"/>
    <s v="2024-12-18 09:29:39"/>
    <s v="2024-12-20 17:50:55"/>
    <s v="2025-01-08 07:04:55"/>
    <s v="2025-01-13 08:06:00"/>
    <s v="2025-01-23 12:55:35"/>
    <s v="2024-12-20"/>
    <s v="2024-12-21"/>
    <s v="2025-01-09"/>
    <s v="2025-01-17"/>
    <s v="2025-01-23"/>
    <x v="1"/>
    <s v="Bogota"/>
    <s v="1182"/>
    <x v="898"/>
    <m/>
    <x v="0"/>
    <n v="3"/>
    <x v="0"/>
    <x v="0"/>
    <x v="0"/>
    <n v="180000"/>
    <x v="0"/>
    <x v="0"/>
    <x v="0"/>
    <x v="12"/>
  </r>
  <r>
    <x v="1316"/>
    <x v="846"/>
    <s v="CUBRIMIENTO"/>
    <x v="0"/>
    <m/>
    <s v="2024-11-28"/>
    <s v="2024-12-12"/>
    <s v="2024-12-18 09:29:39"/>
    <s v="2024-12-20 17:50:55"/>
    <s v="2025-01-08 07:04:55"/>
    <s v="2025-01-13 08:06:00"/>
    <s v="2025-01-23 12:55:35"/>
    <s v="2024-12-20"/>
    <s v="2024-12-21"/>
    <s v="2025-01-09"/>
    <s v="2025-01-17"/>
    <s v="2025-01-23"/>
    <x v="1"/>
    <s v="Bogota"/>
    <s v="12473"/>
    <x v="121"/>
    <m/>
    <x v="0"/>
    <n v="1"/>
    <x v="0"/>
    <x v="0"/>
    <x v="0"/>
    <n v="320000"/>
    <x v="0"/>
    <x v="0"/>
    <x v="0"/>
    <x v="12"/>
  </r>
  <r>
    <x v="1316"/>
    <x v="846"/>
    <s v="CUBRIMIENTO"/>
    <x v="0"/>
    <m/>
    <s v="2024-11-28"/>
    <s v="2024-12-12"/>
    <s v="2024-12-18 09:29:39"/>
    <s v="2024-12-20 17:50:55"/>
    <s v="2025-01-08 07:04:55"/>
    <s v="2025-01-13 08:06:00"/>
    <s v="2025-01-23 12:55:35"/>
    <s v="2024-12-20"/>
    <s v="2024-12-21"/>
    <s v="2025-01-09"/>
    <s v="2025-01-17"/>
    <s v="2025-01-23"/>
    <x v="1"/>
    <s v="Bogota"/>
    <s v="PLT16-1"/>
    <x v="128"/>
    <m/>
    <x v="3"/>
    <n v="6"/>
    <x v="0"/>
    <x v="0"/>
    <x v="0"/>
    <n v="1054662"/>
    <x v="0"/>
    <x v="0"/>
    <x v="0"/>
    <x v="12"/>
  </r>
  <r>
    <x v="1316"/>
    <x v="846"/>
    <s v="CUBRIMIENTO"/>
    <x v="0"/>
    <m/>
    <s v="2024-11-28"/>
    <s v="2024-12-12"/>
    <s v="2024-12-18 09:29:39"/>
    <s v="2024-12-20 17:50:55"/>
    <s v="2025-01-08 07:04:55"/>
    <s v="2025-01-13 08:06:00"/>
    <s v="2025-01-23 12:55:35"/>
    <s v="2024-12-20"/>
    <s v="2024-12-21"/>
    <s v="2025-01-09"/>
    <s v="2025-01-17"/>
    <s v="2025-01-23"/>
    <x v="1"/>
    <s v="Bogota"/>
    <s v="SERV03"/>
    <x v="9"/>
    <m/>
    <x v="0"/>
    <n v="1"/>
    <x v="0"/>
    <x v="0"/>
    <x v="0"/>
    <n v="1800000"/>
    <x v="0"/>
    <x v="1"/>
    <x v="1"/>
    <x v="12"/>
  </r>
  <r>
    <x v="1317"/>
    <x v="91"/>
    <s v="CUBRIMIENTO"/>
    <x v="0"/>
    <m/>
    <s v="2024-11-28"/>
    <s v="2024-11-29"/>
    <s v="2024-12-02 11:17:32"/>
    <s v="2024-12-04 17:39:23"/>
    <s v="2024-12-16 10:40:04"/>
    <s v="2025-04-02 17:23:24"/>
    <s v="0000-00-00 00:00:00"/>
    <s v="2024-12-02"/>
    <s v="2024-12-04"/>
    <s v="2024-12-06"/>
    <s v="2024-12-11"/>
    <s v="2024-12-11"/>
    <x v="0"/>
    <s v="Toscany"/>
    <s v="SOMB03"/>
    <x v="161"/>
    <s v="LONA DICKSON AZUL OCEANO REF:7264"/>
    <x v="1"/>
    <n v="1"/>
    <x v="204"/>
    <x v="0"/>
    <x v="3"/>
    <n v="4033410"/>
    <x v="0"/>
    <x v="6"/>
    <x v="8"/>
    <x v="10"/>
  </r>
  <r>
    <x v="1318"/>
    <x v="84"/>
    <s v="CUBRIMIENTO"/>
    <x v="0"/>
    <m/>
    <s v="2024-11-28"/>
    <s v="2024-11-28"/>
    <s v="2024-12-02 10:47:23"/>
    <s v="0000-00-00 00:00:00"/>
    <s v="2024-12-02 10:47:35"/>
    <s v="2024-12-03 17:00:47"/>
    <s v="0000-00-00 00:00:00"/>
    <s v="2024-11-29"/>
    <s v="2024-11-29"/>
    <s v="2024-12-03"/>
    <s v="2024-12-04"/>
    <s v="2024-12-04"/>
    <x v="0"/>
    <s v="Toscany"/>
    <s v="55012"/>
    <x v="277"/>
    <m/>
    <x v="0"/>
    <n v="11"/>
    <x v="0"/>
    <x v="0"/>
    <x v="0"/>
    <n v="578600"/>
    <x v="0"/>
    <x v="0"/>
    <x v="0"/>
    <x v="10"/>
  </r>
  <r>
    <x v="1319"/>
    <x v="518"/>
    <s v="MUEBLES CC CUBRIMIENTOS"/>
    <x v="0"/>
    <m/>
    <s v="2024-07-19"/>
    <s v="2024-11-28"/>
    <s v="2024-11-28 16:27:52"/>
    <s v="0000-00-00 00:00:00"/>
    <s v="2024-12-03 14:37:05"/>
    <s v="2024-12-04 17:21:16"/>
    <s v="2024-12-06 21:26:37"/>
    <s v="2024-12-02"/>
    <s v="2024-12-02"/>
    <s v="2024-12-04"/>
    <s v="2024-12-05"/>
    <s v="2024-12-06"/>
    <x v="3"/>
    <s v="Cali"/>
    <s v="11443"/>
    <x v="368"/>
    <m/>
    <x v="0"/>
    <n v="2"/>
    <x v="0"/>
    <x v="0"/>
    <x v="0"/>
    <n v="40000"/>
    <x v="0"/>
    <x v="0"/>
    <x v="0"/>
    <x v="10"/>
  </r>
  <r>
    <x v="1319"/>
    <x v="518"/>
    <s v="MUEBLES CC CUBRIMIENTOS"/>
    <x v="0"/>
    <m/>
    <s v="2024-07-19"/>
    <s v="2024-11-28"/>
    <s v="2024-11-28 16:27:52"/>
    <s v="0000-00-00 00:00:00"/>
    <s v="2024-12-03 14:37:05"/>
    <s v="2024-12-04 17:21:16"/>
    <s v="2024-12-06 21:26:37"/>
    <s v="2024-12-02"/>
    <s v="2024-12-02"/>
    <s v="2024-12-04"/>
    <s v="2024-12-05"/>
    <s v="2024-12-06"/>
    <x v="3"/>
    <s v="Cali"/>
    <s v="7300"/>
    <x v="604"/>
    <m/>
    <x v="0"/>
    <n v="2"/>
    <x v="0"/>
    <x v="0"/>
    <x v="0"/>
    <n v="60000"/>
    <x v="0"/>
    <x v="0"/>
    <x v="0"/>
    <x v="10"/>
  </r>
  <r>
    <x v="1320"/>
    <x v="847"/>
    <s v="MUEBLES CC CUBRIMIENTOS"/>
    <x v="0"/>
    <m/>
    <s v="2024-11-28"/>
    <s v="2024-11-28"/>
    <s v="2024-12-03 10:00:35"/>
    <s v="0000-00-00 00:00:00"/>
    <s v="2024-12-27 09:00:26"/>
    <s v="2024-12-27 15:30:34"/>
    <s v="2025-01-16 13:53:25"/>
    <s v="2024-12-02"/>
    <s v="2024-12-02"/>
    <s v="2025-01-15"/>
    <s v="2025-01-17"/>
    <s v="2025-01-21"/>
    <x v="3"/>
    <s v="Bogota"/>
    <s v="5025"/>
    <x v="899"/>
    <s v="LONAFLEX"/>
    <x v="0"/>
    <n v="1"/>
    <x v="0"/>
    <x v="0"/>
    <x v="0"/>
    <n v="341765"/>
    <x v="0"/>
    <x v="5"/>
    <x v="0"/>
    <x v="12"/>
  </r>
  <r>
    <x v="1321"/>
    <x v="84"/>
    <s v="CUBRIMIENTO"/>
    <x v="0"/>
    <m/>
    <s v="2024-11-28"/>
    <s v="2024-12-03"/>
    <s v="2024-12-03 10:10:07"/>
    <s v="0000-00-00 00:00:00"/>
    <s v="2024-12-03 10:10:32"/>
    <s v="2024-12-03 16:27:46"/>
    <s v="0000-00-00 00:00:00"/>
    <s v="2024-12-04"/>
    <s v="2024-12-04"/>
    <s v="2024-12-06"/>
    <s v="2024-12-09"/>
    <s v="2024-12-09"/>
    <x v="3"/>
    <s v="Toscany"/>
    <s v="39"/>
    <x v="460"/>
    <m/>
    <x v="0"/>
    <n v="68"/>
    <x v="0"/>
    <x v="0"/>
    <x v="0"/>
    <n v="3400000"/>
    <x v="0"/>
    <x v="0"/>
    <x v="0"/>
    <x v="10"/>
  </r>
  <r>
    <x v="1321"/>
    <x v="84"/>
    <s v="CUBRIMIENTO"/>
    <x v="0"/>
    <m/>
    <s v="2024-11-28"/>
    <s v="2024-12-03"/>
    <s v="2024-12-03 10:10:07"/>
    <s v="0000-00-00 00:00:00"/>
    <s v="2024-12-03 10:10:32"/>
    <s v="2024-12-03 16:27:46"/>
    <s v="0000-00-00 00:00:00"/>
    <s v="2024-12-04"/>
    <s v="2024-12-04"/>
    <s v="2024-12-06"/>
    <s v="2024-12-09"/>
    <s v="2024-12-09"/>
    <x v="3"/>
    <s v="Toscany"/>
    <s v="82"/>
    <x v="231"/>
    <m/>
    <x v="0"/>
    <n v="20"/>
    <x v="0"/>
    <x v="0"/>
    <x v="0"/>
    <n v="1000000"/>
    <x v="0"/>
    <x v="0"/>
    <x v="0"/>
    <x v="10"/>
  </r>
  <r>
    <x v="1322"/>
    <x v="844"/>
    <s v="MUEBLES CC CUBRIMIENTOS"/>
    <x v="0"/>
    <m/>
    <s v="2024-11-14"/>
    <s v="2024-11-30"/>
    <s v="2024-12-09 14:24:26"/>
    <s v="0000-00-00 00:00:00"/>
    <s v="2025-01-10 14:54:34"/>
    <s v="2025-01-10 14:54:42"/>
    <s v="2025-02-08 09:19:29"/>
    <s v="2024-12-09"/>
    <s v="2024-12-09"/>
    <s v="2024-12-31"/>
    <s v="2025-01-08"/>
    <s v="2025-02-06"/>
    <x v="3"/>
    <s v="Barranquilla"/>
    <s v="5326"/>
    <x v="90"/>
    <m/>
    <x v="5"/>
    <n v="2"/>
    <x v="0"/>
    <x v="0"/>
    <x v="0"/>
    <n v="991314"/>
    <x v="0"/>
    <x v="0"/>
    <x v="0"/>
    <x v="10"/>
  </r>
  <r>
    <x v="1322"/>
    <x v="844"/>
    <s v="MUEBLES CC CUBRIMIENTOS"/>
    <x v="0"/>
    <m/>
    <s v="2024-11-14"/>
    <s v="2024-11-30"/>
    <s v="2024-12-09 14:24:26"/>
    <s v="0000-00-00 00:00:00"/>
    <s v="2025-01-10 14:54:34"/>
    <s v="2025-01-10 14:54:42"/>
    <s v="2025-02-08 09:19:29"/>
    <s v="2024-12-09"/>
    <s v="2024-12-09"/>
    <s v="2024-12-31"/>
    <s v="2025-01-08"/>
    <s v="2025-02-06"/>
    <x v="3"/>
    <s v="Barranquilla"/>
    <s v="9709"/>
    <x v="169"/>
    <s v="LONA DICKSON AZUL MARINO REF:6022"/>
    <x v="0"/>
    <n v="2"/>
    <x v="0"/>
    <x v="0"/>
    <x v="0"/>
    <n v="2796406"/>
    <x v="0"/>
    <x v="2"/>
    <x v="0"/>
    <x v="10"/>
  </r>
  <r>
    <x v="1323"/>
    <x v="60"/>
    <s v="CUBRIMIENTO"/>
    <x v="0"/>
    <m/>
    <s v="2024-12-02"/>
    <s v="2024-12-13"/>
    <s v="2024-12-16 11:15:48"/>
    <s v="0000-00-00 00:00:00"/>
    <s v="2024-12-23 11:10:26"/>
    <s v="2024-12-23 11:10:50"/>
    <s v="2025-01-08 11:01:59"/>
    <s v="2024-12-17"/>
    <s v="2024-12-17"/>
    <s v="2024-12-19"/>
    <s v="2024-12-25"/>
    <s v="2025-01-10"/>
    <x v="3"/>
    <s v="Medellin"/>
    <s v="11435"/>
    <x v="229"/>
    <m/>
    <x v="0"/>
    <n v="1"/>
    <x v="0"/>
    <x v="0"/>
    <x v="0"/>
    <n v="184500"/>
    <x v="0"/>
    <x v="0"/>
    <x v="0"/>
    <x v="10"/>
  </r>
  <r>
    <x v="1323"/>
    <x v="60"/>
    <s v="CUBRIMIENTO"/>
    <x v="0"/>
    <m/>
    <s v="2024-12-02"/>
    <s v="2024-12-13"/>
    <s v="2024-12-16 11:15:48"/>
    <s v="0000-00-00 00:00:00"/>
    <s v="2024-12-23 11:10:26"/>
    <s v="2024-12-23 11:10:50"/>
    <s v="2025-01-08 11:01:59"/>
    <s v="2024-12-17"/>
    <s v="2024-12-17"/>
    <s v="2024-12-19"/>
    <s v="2024-12-25"/>
    <s v="2025-01-10"/>
    <x v="3"/>
    <s v="Medellin"/>
    <s v="SERV03"/>
    <x v="9"/>
    <m/>
    <x v="0"/>
    <n v="1"/>
    <x v="0"/>
    <x v="0"/>
    <x v="0"/>
    <n v="140000"/>
    <x v="0"/>
    <x v="1"/>
    <x v="1"/>
    <x v="10"/>
  </r>
  <r>
    <x v="1324"/>
    <x v="848"/>
    <s v="CUBRIMIENTO"/>
    <x v="0"/>
    <m/>
    <s v="2024-11-29"/>
    <s v="2024-12-23"/>
    <s v="2024-12-24 11:29:42"/>
    <s v="2025-01-10 08:17:53"/>
    <s v="2025-01-17 10:30:01"/>
    <s v="2025-01-17 10:30:09"/>
    <s v="2025-02-01 10:25:09"/>
    <s v="2024-12-25"/>
    <s v="2024-12-31"/>
    <s v="2025-01-07"/>
    <s v="2025-01-14"/>
    <s v="2025-01-21"/>
    <x v="6"/>
    <s v="Cali"/>
    <s v="27249"/>
    <x v="64"/>
    <m/>
    <x v="0"/>
    <n v="1"/>
    <x v="0"/>
    <x v="0"/>
    <x v="0"/>
    <n v="183852"/>
    <x v="0"/>
    <x v="0"/>
    <x v="0"/>
    <x v="12"/>
  </r>
  <r>
    <x v="1324"/>
    <x v="848"/>
    <s v="CUBRIMIENTO"/>
    <x v="0"/>
    <m/>
    <s v="2024-11-29"/>
    <s v="2024-12-23"/>
    <s v="2024-12-24 11:29:42"/>
    <s v="2025-01-10 08:17:53"/>
    <s v="2025-01-17 10:30:01"/>
    <s v="2025-01-17 10:30:09"/>
    <s v="2025-02-01 10:25:09"/>
    <s v="2024-12-25"/>
    <s v="2024-12-31"/>
    <s v="2025-01-07"/>
    <s v="2025-01-14"/>
    <s v="2025-01-21"/>
    <x v="6"/>
    <s v="Cali"/>
    <s v="6543"/>
    <x v="123"/>
    <m/>
    <x v="0"/>
    <n v="1"/>
    <x v="0"/>
    <x v="0"/>
    <x v="0"/>
    <n v="62400"/>
    <x v="0"/>
    <x v="0"/>
    <x v="0"/>
    <x v="12"/>
  </r>
  <r>
    <x v="1324"/>
    <x v="848"/>
    <s v="CUBRIMIENTO"/>
    <x v="0"/>
    <m/>
    <s v="2024-11-29"/>
    <s v="2024-12-23"/>
    <s v="2024-12-24 11:29:42"/>
    <s v="2025-01-10 08:17:53"/>
    <s v="2025-01-17 10:30:01"/>
    <s v="2025-01-17 10:30:09"/>
    <s v="2025-02-01 10:25:09"/>
    <s v="2024-12-25"/>
    <s v="2024-12-31"/>
    <s v="2025-01-07"/>
    <s v="2025-01-14"/>
    <s v="2025-01-21"/>
    <x v="6"/>
    <s v="Cali"/>
    <s v="BANE08"/>
    <x v="221"/>
    <s v="LONA DICKSON VERDE FORESTA REF:6687"/>
    <x v="3"/>
    <n v="1"/>
    <x v="205"/>
    <x v="0"/>
    <x v="47"/>
    <n v="3819350"/>
    <x v="0"/>
    <x v="9"/>
    <x v="10"/>
    <x v="12"/>
  </r>
  <r>
    <x v="1324"/>
    <x v="848"/>
    <s v="CUBRIMIENTO"/>
    <x v="0"/>
    <m/>
    <s v="2024-11-29"/>
    <s v="2024-12-23"/>
    <s v="2024-12-24 11:29:42"/>
    <s v="2025-01-10 08:17:53"/>
    <s v="2025-01-17 10:30:01"/>
    <s v="2025-01-17 10:30:09"/>
    <s v="2025-02-01 10:25:09"/>
    <s v="2024-12-25"/>
    <s v="2024-12-31"/>
    <s v="2025-01-07"/>
    <s v="2025-01-14"/>
    <s v="2025-01-21"/>
    <x v="6"/>
    <s v="Cali"/>
    <s v="FLANCHE01"/>
    <x v="51"/>
    <m/>
    <x v="2"/>
    <n v="1"/>
    <x v="205"/>
    <x v="0"/>
    <x v="0"/>
    <n v="304989"/>
    <x v="0"/>
    <x v="0"/>
    <x v="0"/>
    <x v="12"/>
  </r>
  <r>
    <x v="1325"/>
    <x v="849"/>
    <s v="MUEBLES CC CUBRIMIENTOS"/>
    <x v="0"/>
    <m/>
    <s v="2024-11-29"/>
    <s v="2024-11-29"/>
    <s v="2024-12-03 11:17:35"/>
    <s v="0000-00-00 00:00:00"/>
    <s v="2024-12-04 17:55:03"/>
    <s v="2024-12-04 17:55:24"/>
    <s v="0000-00-00 00:00:00"/>
    <s v="2024-12-03"/>
    <s v="2024-12-03"/>
    <s v="2024-12-05"/>
    <s v="2024-12-10"/>
    <s v="2024-12-17"/>
    <x v="3"/>
    <s v="Bogota"/>
    <s v="12119"/>
    <x v="283"/>
    <m/>
    <x v="0"/>
    <n v="7"/>
    <x v="0"/>
    <x v="0"/>
    <x v="0"/>
    <n v="1197000"/>
    <x v="0"/>
    <x v="0"/>
    <x v="0"/>
    <x v="10"/>
  </r>
  <r>
    <x v="1326"/>
    <x v="850"/>
    <s v="MUEBLES"/>
    <x v="0"/>
    <m/>
    <s v="2024-11-29"/>
    <s v="2024-11-30"/>
    <s v="2024-12-03 10:24:48"/>
    <s v="0000-00-00 00:00:00"/>
    <s v="0000-00-00 00:00:00"/>
    <s v="2024-12-16 11:33:23"/>
    <s v="2025-01-09 12:47:28"/>
    <s v="2024-12-02"/>
    <s v="2024-12-02"/>
    <s v="2024-12-26"/>
    <s v="2025-01-03"/>
    <s v="2024-12-30"/>
    <x v="3"/>
    <s v="Barranquilla"/>
    <s v="9591"/>
    <x v="93"/>
    <m/>
    <x v="0"/>
    <n v="1"/>
    <x v="0"/>
    <x v="0"/>
    <x v="0"/>
    <n v="1276402"/>
    <x v="0"/>
    <x v="2"/>
    <x v="0"/>
    <x v="10"/>
  </r>
  <r>
    <x v="1327"/>
    <x v="851"/>
    <s v="CUBRIMIENTO"/>
    <x v="0"/>
    <m/>
    <s v="2024-10-28"/>
    <s v="2024-11-30"/>
    <s v="2025-01-17 13:23:52"/>
    <s v="2025-02-18 09:41:52"/>
    <s v="2025-03-05 15:55:14"/>
    <s v="2025-03-13 17:10:07"/>
    <s v="2025-03-20 20:59:41"/>
    <s v="2025-01-18"/>
    <s v="2025-01-28"/>
    <s v="2025-02-08"/>
    <s v="2025-02-15"/>
    <s v="2025-02-23"/>
    <x v="1"/>
    <s v="Medellin"/>
    <s v="CUBT03"/>
    <x v="66"/>
    <m/>
    <x v="3"/>
    <n v="1"/>
    <x v="245"/>
    <x v="0"/>
    <x v="18"/>
    <n v="1130500"/>
    <x v="0"/>
    <x v="0"/>
    <x v="0"/>
    <x v="5"/>
  </r>
  <r>
    <x v="1327"/>
    <x v="851"/>
    <s v="CUBRIMIENTO"/>
    <x v="0"/>
    <m/>
    <s v="2024-10-28"/>
    <s v="2024-11-30"/>
    <s v="2025-01-17 13:23:52"/>
    <s v="2025-02-18 09:41:52"/>
    <s v="2025-03-05 15:55:14"/>
    <s v="2025-03-13 17:10:07"/>
    <s v="2025-03-20 20:59:41"/>
    <s v="2025-01-18"/>
    <s v="2025-01-28"/>
    <s v="2025-02-08"/>
    <s v="2025-02-15"/>
    <s v="2025-02-23"/>
    <x v="1"/>
    <s v="Medellin"/>
    <s v="FLANCHE01"/>
    <x v="51"/>
    <m/>
    <x v="3"/>
    <n v="1"/>
    <x v="246"/>
    <x v="0"/>
    <x v="0"/>
    <n v="1668102"/>
    <x v="0"/>
    <x v="0"/>
    <x v="0"/>
    <x v="5"/>
  </r>
  <r>
    <x v="1327"/>
    <x v="851"/>
    <s v="CUBRIMIENTO"/>
    <x v="0"/>
    <m/>
    <s v="2024-10-28"/>
    <s v="2024-11-30"/>
    <s v="2025-01-17 13:23:52"/>
    <s v="2025-02-18 09:41:52"/>
    <s v="2025-03-05 15:55:14"/>
    <s v="2025-03-13 17:10:07"/>
    <s v="2025-03-20 20:59:41"/>
    <s v="2025-01-18"/>
    <s v="2025-01-28"/>
    <s v="2025-02-08"/>
    <s v="2025-02-15"/>
    <s v="2025-02-23"/>
    <x v="1"/>
    <s v="Medellin"/>
    <s v="KMPLITE"/>
    <x v="251"/>
    <m/>
    <x v="0"/>
    <n v="1"/>
    <x v="245"/>
    <x v="0"/>
    <x v="0"/>
    <n v="2475932"/>
    <x v="0"/>
    <x v="0"/>
    <x v="0"/>
    <x v="5"/>
  </r>
  <r>
    <x v="1327"/>
    <x v="851"/>
    <s v="CUBRIMIENTO"/>
    <x v="0"/>
    <m/>
    <s v="2024-10-28"/>
    <s v="2024-11-30"/>
    <s v="2025-01-17 13:23:52"/>
    <s v="2025-02-18 09:41:52"/>
    <s v="2025-03-05 15:55:14"/>
    <s v="2025-03-13 17:10:07"/>
    <s v="2025-03-20 20:59:41"/>
    <s v="2025-01-18"/>
    <s v="2025-01-28"/>
    <s v="2025-02-08"/>
    <s v="2025-02-15"/>
    <s v="2025-02-23"/>
    <x v="1"/>
    <s v="Medellin"/>
    <s v="PLITE10"/>
    <x v="263"/>
    <s v="LONA PERGOTEX BLACKOUT GRIS 3M"/>
    <x v="3"/>
    <n v="1"/>
    <x v="245"/>
    <x v="0"/>
    <x v="136"/>
    <n v="12807532"/>
    <x v="0"/>
    <x v="4"/>
    <x v="6"/>
    <x v="5"/>
  </r>
  <r>
    <x v="1327"/>
    <x v="851"/>
    <s v="CUBRIMIENTO"/>
    <x v="0"/>
    <m/>
    <s v="2024-10-28"/>
    <s v="2024-11-30"/>
    <s v="2025-01-17 13:23:52"/>
    <s v="2025-02-18 09:41:52"/>
    <s v="2025-03-05 15:55:14"/>
    <s v="2025-03-13 17:10:07"/>
    <s v="2025-03-20 20:59:41"/>
    <s v="2025-01-18"/>
    <s v="2025-01-28"/>
    <s v="2025-02-08"/>
    <s v="2025-02-15"/>
    <s v="2025-02-23"/>
    <x v="1"/>
    <s v="Medellin"/>
    <s v="PLT25"/>
    <x v="359"/>
    <m/>
    <x v="3"/>
    <n v="2"/>
    <x v="0"/>
    <x v="0"/>
    <x v="137"/>
    <n v="1149200"/>
    <x v="0"/>
    <x v="0"/>
    <x v="0"/>
    <x v="5"/>
  </r>
  <r>
    <x v="1327"/>
    <x v="851"/>
    <s v="CUBRIMIENTO"/>
    <x v="0"/>
    <m/>
    <s v="2024-10-28"/>
    <s v="2024-11-30"/>
    <s v="2025-01-17 13:23:52"/>
    <s v="2025-02-18 09:41:52"/>
    <s v="2025-03-05 15:55:14"/>
    <s v="2025-03-13 17:10:07"/>
    <s v="2025-03-20 20:59:41"/>
    <s v="2025-01-18"/>
    <s v="2025-01-28"/>
    <s v="2025-02-08"/>
    <s v="2025-02-15"/>
    <s v="2025-02-23"/>
    <x v="1"/>
    <s v="Medellin"/>
    <s v="SERV03"/>
    <x v="9"/>
    <m/>
    <x v="0"/>
    <n v="1"/>
    <x v="0"/>
    <x v="0"/>
    <x v="0"/>
    <n v="800000"/>
    <x v="0"/>
    <x v="1"/>
    <x v="1"/>
    <x v="5"/>
  </r>
  <r>
    <x v="1327"/>
    <x v="851"/>
    <s v="CUBRIMIENTO"/>
    <x v="0"/>
    <m/>
    <s v="2024-10-28"/>
    <s v="2024-11-30"/>
    <s v="2025-01-17 13:23:52"/>
    <s v="2025-02-18 09:41:52"/>
    <s v="2025-03-05 15:55:14"/>
    <s v="2025-03-13 17:10:07"/>
    <s v="2025-03-20 20:59:41"/>
    <s v="2025-01-18"/>
    <s v="2025-01-28"/>
    <s v="2025-02-08"/>
    <s v="2025-02-15"/>
    <s v="2025-02-23"/>
    <x v="1"/>
    <s v="Medellin"/>
    <s v="TRANSP06"/>
    <x v="59"/>
    <m/>
    <x v="0"/>
    <n v="1"/>
    <x v="0"/>
    <x v="0"/>
    <x v="0"/>
    <n v="240000"/>
    <x v="0"/>
    <x v="1"/>
    <x v="1"/>
    <x v="5"/>
  </r>
  <r>
    <x v="1328"/>
    <x v="742"/>
    <s v="CUBRIMIENTO"/>
    <x v="0"/>
    <m/>
    <s v="2024-11-30"/>
    <s v="2024-12-02"/>
    <s v="2024-12-03 08:48:12"/>
    <s v="2024-12-05 16:08:08"/>
    <s v="2024-12-09 16:39:30"/>
    <s v="2024-12-09 16:40:35"/>
    <s v="0000-00-00 00:00:00"/>
    <s v="2024-12-03"/>
    <s v="2024-12-05"/>
    <s v="2024-12-09"/>
    <s v="2024-12-12"/>
    <s v="2024-12-12"/>
    <x v="3"/>
    <s v="Toscany"/>
    <s v="SOMB03"/>
    <x v="161"/>
    <s v="LONA DICKSON AZUL FONDO ENTERO REF:0017"/>
    <x v="8"/>
    <n v="1"/>
    <x v="58"/>
    <x v="0"/>
    <x v="13"/>
    <n v="3212000"/>
    <x v="0"/>
    <x v="6"/>
    <x v="8"/>
    <x v="10"/>
  </r>
  <r>
    <x v="1329"/>
    <x v="663"/>
    <s v="CUBRIMIENTO"/>
    <x v="0"/>
    <m/>
    <s v="2024-11-30"/>
    <s v="2024-12-02"/>
    <s v="2024-12-02 15:18:18"/>
    <s v="0000-00-00 00:00:00"/>
    <s v="2024-12-02 15:18:24"/>
    <s v="2024-12-03 16:53:34"/>
    <s v="0000-00-00 00:00:00"/>
    <s v="2024-12-03"/>
    <s v="2024-12-03"/>
    <s v="2024-12-05"/>
    <s v="2024-12-06"/>
    <s v="2024-12-06"/>
    <x v="3"/>
    <s v="Toscany"/>
    <s v="35"/>
    <x v="292"/>
    <m/>
    <x v="0"/>
    <n v="16"/>
    <x v="0"/>
    <x v="0"/>
    <x v="0"/>
    <n v="841600"/>
    <x v="0"/>
    <x v="0"/>
    <x v="0"/>
    <x v="10"/>
  </r>
  <r>
    <x v="1329"/>
    <x v="663"/>
    <s v="CUBRIMIENTO"/>
    <x v="0"/>
    <m/>
    <s v="2024-11-30"/>
    <s v="2024-12-02"/>
    <s v="2024-12-02 15:18:18"/>
    <s v="0000-00-00 00:00:00"/>
    <s v="2024-12-02 15:18:24"/>
    <s v="2024-12-03 16:53:34"/>
    <s v="0000-00-00 00:00:00"/>
    <s v="2024-12-03"/>
    <s v="2024-12-03"/>
    <s v="2024-12-05"/>
    <s v="2024-12-06"/>
    <s v="2024-12-06"/>
    <x v="3"/>
    <s v="Toscany"/>
    <s v="97"/>
    <x v="546"/>
    <m/>
    <x v="0"/>
    <n v="8"/>
    <x v="0"/>
    <x v="0"/>
    <x v="0"/>
    <n v="420800"/>
    <x v="0"/>
    <x v="0"/>
    <x v="0"/>
    <x v="10"/>
  </r>
  <r>
    <x v="1330"/>
    <x v="852"/>
    <s v="MUEBLES CC CUBRIMIENTOS"/>
    <x v="0"/>
    <m/>
    <s v="2024-11-30"/>
    <s v="2024-11-30"/>
    <s v="2024-12-03 11:13:12"/>
    <s v="0000-00-00 00:00:00"/>
    <s v="2024-12-05 07:30:30"/>
    <s v="2024-12-23 11:12:03"/>
    <s v="0000-00-00 00:00:00"/>
    <s v="2024-12-03"/>
    <s v="2024-12-03"/>
    <s v="2025-01-10"/>
    <s v="2025-01-16"/>
    <s v="2025-01-16"/>
    <x v="3"/>
    <s v="Bogota"/>
    <s v="2488"/>
    <x v="597"/>
    <s v="LONA DICKSON CRUDO REF:6020"/>
    <x v="0"/>
    <n v="6"/>
    <x v="0"/>
    <x v="0"/>
    <x v="0"/>
    <n v="2971296"/>
    <x v="0"/>
    <x v="12"/>
    <x v="0"/>
    <x v="12"/>
  </r>
  <r>
    <x v="1331"/>
    <x v="831"/>
    <s v="MUEBLES CC CUBRIMIENTOS"/>
    <x v="0"/>
    <m/>
    <s v="2024-11-23"/>
    <s v="2024-12-02"/>
    <s v="2024-12-03 12:04:59"/>
    <s v="0000-00-00 00:00:00"/>
    <s v="2024-12-19 18:51:49"/>
    <s v="2024-12-19 18:52:07"/>
    <s v="2025-01-07 10:53:36"/>
    <s v="2024-12-04"/>
    <s v="2024-12-04"/>
    <s v="2024-12-26"/>
    <s v="2025-01-01"/>
    <s v="2025-01-04"/>
    <x v="1"/>
    <s v="Medellin"/>
    <s v="5220"/>
    <x v="718"/>
    <s v="LONA DICKSON AZUL OCEANO REF:7264"/>
    <x v="0"/>
    <n v="1"/>
    <x v="0"/>
    <x v="0"/>
    <x v="0"/>
    <n v="2097634"/>
    <x v="0"/>
    <x v="0"/>
    <x v="0"/>
    <x v="10"/>
  </r>
  <r>
    <x v="1332"/>
    <x v="853"/>
    <s v="CUBRIMIENTO"/>
    <x v="0"/>
    <m/>
    <s v="2024-12-02"/>
    <s v="2025-02-10"/>
    <s v="2025-02-13 13:04:04"/>
    <s v="0000-00-00 00:00:00"/>
    <s v="2025-02-13 13:04:10"/>
    <s v="2025-02-18 16:46:43"/>
    <s v="0000-00-00 00:00:00"/>
    <s v="2025-02-12"/>
    <s v="2025-02-12"/>
    <s v="2025-02-13"/>
    <s v="2025-02-14"/>
    <s v="2025-02-14"/>
    <x v="3"/>
    <s v="Virtual"/>
    <s v="27823"/>
    <x v="889"/>
    <m/>
    <x v="0"/>
    <n v="3"/>
    <x v="0"/>
    <x v="0"/>
    <x v="0"/>
    <n v="623490"/>
    <x v="0"/>
    <x v="0"/>
    <x v="0"/>
    <x v="5"/>
  </r>
  <r>
    <x v="1333"/>
    <x v="584"/>
    <s v="MUEBLES CC CUBRIMIENTOS"/>
    <x v="0"/>
    <m/>
    <s v="2024-12-02"/>
    <s v="2024-12-02"/>
    <s v="2024-12-03 12:37:41"/>
    <s v="0000-00-00 00:00:00"/>
    <s v="2024-12-03 13:14:04"/>
    <s v="2024-12-06 11:44:34"/>
    <s v="2024-12-19 07:51:18"/>
    <s v="2024-12-04"/>
    <s v="2024-12-04"/>
    <s v="2024-12-26"/>
    <s v="2025-01-01"/>
    <s v="2025-01-03"/>
    <x v="3"/>
    <s v="Bogota"/>
    <s v="5520"/>
    <x v="384"/>
    <s v="LONA DICKSON TAUPE REF:7559"/>
    <x v="0"/>
    <n v="1"/>
    <x v="0"/>
    <x v="0"/>
    <x v="0"/>
    <n v="8417387"/>
    <x v="0"/>
    <x v="0"/>
    <x v="0"/>
    <x v="10"/>
  </r>
  <r>
    <x v="1334"/>
    <x v="61"/>
    <s v="CUBRIMIENTO"/>
    <x v="0"/>
    <m/>
    <s v="2024-12-02"/>
    <s v="2024-12-03"/>
    <s v="2024-12-03 10:29:06"/>
    <s v="0000-00-00 00:00:00"/>
    <s v="2024-12-09 11:50:30"/>
    <s v="2024-12-10 10:19:20"/>
    <s v="0000-00-00 00:00:00"/>
    <s v="2024-12-05"/>
    <s v="2024-12-05"/>
    <s v="2024-12-09"/>
    <s v="2024-12-11"/>
    <s v="2024-12-11"/>
    <x v="0"/>
    <s v="Virtual"/>
    <s v="PZCH061"/>
    <x v="550"/>
    <m/>
    <x v="0"/>
    <n v="25"/>
    <x v="0"/>
    <x v="0"/>
    <x v="0"/>
    <n v="0"/>
    <x v="0"/>
    <x v="0"/>
    <x v="0"/>
    <x v="10"/>
  </r>
  <r>
    <x v="1334"/>
    <x v="61"/>
    <s v="CUBRIMIENTO"/>
    <x v="0"/>
    <m/>
    <s v="2024-12-02"/>
    <s v="2024-12-03"/>
    <s v="2024-12-03 10:29:06"/>
    <s v="0000-00-00 00:00:00"/>
    <s v="2024-12-09 11:50:30"/>
    <s v="2024-12-10 10:19:20"/>
    <s v="0000-00-00 00:00:00"/>
    <s v="2024-12-05"/>
    <s v="2024-12-05"/>
    <s v="2024-12-09"/>
    <s v="2024-12-11"/>
    <s v="2024-12-11"/>
    <x v="0"/>
    <s v="Virtual"/>
    <s v="PZCH063"/>
    <x v="616"/>
    <m/>
    <x v="0"/>
    <n v="4"/>
    <x v="0"/>
    <x v="0"/>
    <x v="0"/>
    <n v="0"/>
    <x v="0"/>
    <x v="0"/>
    <x v="0"/>
    <x v="10"/>
  </r>
  <r>
    <x v="1335"/>
    <x v="844"/>
    <s v="MUEBLES CC CUBRIMIENTOS"/>
    <x v="0"/>
    <m/>
    <s v="2024-11-14"/>
    <s v="2024-12-09"/>
    <s v="2024-12-10 13:58:36"/>
    <s v="0000-00-00 00:00:00"/>
    <s v="2024-12-26 10:41:18"/>
    <s v="2024-12-26 10:41:55"/>
    <s v="2025-03-06 16:40:35"/>
    <s v="2024-12-11"/>
    <s v="2024-12-11"/>
    <s v="2025-01-05"/>
    <s v="2025-01-13"/>
    <s v="2025-02-12"/>
    <x v="3"/>
    <s v="Barranquilla"/>
    <s v="5452"/>
    <x v="465"/>
    <m/>
    <x v="4"/>
    <n v="2"/>
    <x v="0"/>
    <x v="0"/>
    <x v="0"/>
    <n v="1570464"/>
    <x v="0"/>
    <x v="2"/>
    <x v="0"/>
    <x v="12"/>
  </r>
  <r>
    <x v="1335"/>
    <x v="844"/>
    <s v="MUEBLES CC CUBRIMIENTOS"/>
    <x v="0"/>
    <m/>
    <s v="2024-11-14"/>
    <s v="2024-12-09"/>
    <s v="2024-12-10 13:58:36"/>
    <s v="0000-00-00 00:00:00"/>
    <s v="2024-12-26 10:41:18"/>
    <s v="2024-12-26 10:41:55"/>
    <s v="2025-03-06 16:40:35"/>
    <s v="2024-12-11"/>
    <s v="2024-12-11"/>
    <s v="2025-01-05"/>
    <s v="2025-01-13"/>
    <s v="2025-02-12"/>
    <x v="3"/>
    <s v="Barranquilla"/>
    <s v="5453"/>
    <x v="401"/>
    <m/>
    <x v="4"/>
    <n v="60"/>
    <x v="0"/>
    <x v="0"/>
    <x v="0"/>
    <n v="34235544"/>
    <x v="0"/>
    <x v="2"/>
    <x v="0"/>
    <x v="12"/>
  </r>
  <r>
    <x v="1335"/>
    <x v="844"/>
    <s v="MUEBLES CC CUBRIMIENTOS"/>
    <x v="0"/>
    <m/>
    <s v="2024-11-14"/>
    <s v="2024-12-09"/>
    <s v="2024-12-10 13:58:36"/>
    <s v="0000-00-00 00:00:00"/>
    <s v="2024-12-26 10:41:18"/>
    <s v="2024-12-26 10:41:55"/>
    <s v="2025-03-06 16:40:35"/>
    <s v="2024-12-11"/>
    <s v="2024-12-11"/>
    <s v="2025-01-05"/>
    <s v="2025-01-13"/>
    <s v="2025-02-12"/>
    <x v="3"/>
    <s v="Barranquilla"/>
    <s v="7894"/>
    <x v="345"/>
    <s v="FURNISCREEN BLANCA 2M EB4027W G8 625GR"/>
    <x v="4"/>
    <n v="6"/>
    <x v="0"/>
    <x v="0"/>
    <x v="0"/>
    <n v="11160055.199999999"/>
    <x v="0"/>
    <x v="2"/>
    <x v="0"/>
    <x v="12"/>
  </r>
  <r>
    <x v="1335"/>
    <x v="844"/>
    <s v="MUEBLES CC CUBRIMIENTOS"/>
    <x v="0"/>
    <m/>
    <s v="2024-11-14"/>
    <s v="2024-12-09"/>
    <s v="2024-12-10 13:58:36"/>
    <s v="0000-00-00 00:00:00"/>
    <s v="2024-12-26 10:41:18"/>
    <s v="2024-12-26 10:41:55"/>
    <s v="2025-03-06 16:40:35"/>
    <s v="2024-12-11"/>
    <s v="2024-12-11"/>
    <s v="2025-01-05"/>
    <s v="2025-01-13"/>
    <s v="2025-02-12"/>
    <x v="3"/>
    <s v="Barranquilla"/>
    <s v="8164"/>
    <x v="655"/>
    <m/>
    <x v="4"/>
    <n v="16"/>
    <x v="0"/>
    <x v="0"/>
    <x v="0"/>
    <n v="25739011.199999999"/>
    <x v="0"/>
    <x v="2"/>
    <x v="0"/>
    <x v="12"/>
  </r>
  <r>
    <x v="1335"/>
    <x v="844"/>
    <s v="MUEBLES CC CUBRIMIENTOS"/>
    <x v="0"/>
    <m/>
    <s v="2024-11-14"/>
    <s v="2024-12-09"/>
    <s v="2024-12-10 13:58:36"/>
    <s v="0000-00-00 00:00:00"/>
    <s v="2024-12-26 10:41:18"/>
    <s v="2024-12-26 10:41:55"/>
    <s v="2025-03-06 16:40:35"/>
    <s v="2024-12-11"/>
    <s v="2024-12-11"/>
    <s v="2025-01-05"/>
    <s v="2025-01-13"/>
    <s v="2025-02-12"/>
    <x v="3"/>
    <s v="Barranquilla"/>
    <s v="8165"/>
    <x v="322"/>
    <m/>
    <x v="4"/>
    <n v="1"/>
    <x v="0"/>
    <x v="0"/>
    <x v="0"/>
    <n v="3456812.8"/>
    <x v="0"/>
    <x v="2"/>
    <x v="0"/>
    <x v="12"/>
  </r>
  <r>
    <x v="1335"/>
    <x v="844"/>
    <s v="MUEBLES CC CUBRIMIENTOS"/>
    <x v="0"/>
    <m/>
    <s v="2024-11-14"/>
    <s v="2024-12-09"/>
    <s v="2024-12-10 13:58:36"/>
    <s v="0000-00-00 00:00:00"/>
    <s v="2024-12-26 10:41:18"/>
    <s v="2024-12-26 10:41:55"/>
    <s v="2025-03-06 16:40:35"/>
    <s v="2024-12-11"/>
    <s v="2024-12-11"/>
    <s v="2025-01-05"/>
    <s v="2025-01-13"/>
    <s v="2025-02-12"/>
    <x v="3"/>
    <s v="Barranquilla"/>
    <s v="9177"/>
    <x v="748"/>
    <m/>
    <x v="4"/>
    <n v="5"/>
    <x v="0"/>
    <x v="0"/>
    <x v="0"/>
    <n v="3500000"/>
    <x v="0"/>
    <x v="2"/>
    <x v="0"/>
    <x v="12"/>
  </r>
  <r>
    <x v="1335"/>
    <x v="844"/>
    <s v="MUEBLES CC CUBRIMIENTOS"/>
    <x v="0"/>
    <m/>
    <s v="2024-11-14"/>
    <s v="2024-12-09"/>
    <s v="2024-12-10 13:58:36"/>
    <s v="0000-00-00 00:00:00"/>
    <s v="2024-12-26 10:41:18"/>
    <s v="2024-12-26 10:41:55"/>
    <s v="2025-03-06 16:40:35"/>
    <s v="2024-12-11"/>
    <s v="2024-12-11"/>
    <s v="2025-01-05"/>
    <s v="2025-01-13"/>
    <s v="2025-02-12"/>
    <x v="3"/>
    <s v="Barranquilla"/>
    <s v="9738"/>
    <x v="900"/>
    <m/>
    <x v="4"/>
    <n v="2"/>
    <x v="0"/>
    <x v="0"/>
    <x v="0"/>
    <n v="3585198.4"/>
    <x v="0"/>
    <x v="2"/>
    <x v="0"/>
    <x v="12"/>
  </r>
  <r>
    <x v="1336"/>
    <x v="854"/>
    <s v="MUEBLES CC CUBRIMIENTOS"/>
    <x v="0"/>
    <m/>
    <s v="2024-12-02"/>
    <s v="2024-12-02"/>
    <s v="2024-12-10 10:54:37"/>
    <s v="2024-12-11 14:38:24"/>
    <s v="2024-12-16 07:42:08"/>
    <s v="2024-12-16 07:42:51"/>
    <s v="2024-12-24 08:50:18"/>
    <s v="2024-12-10"/>
    <s v="2024-12-11"/>
    <s v="2024-12-25"/>
    <s v="2025-01-05"/>
    <s v="2025-01-06"/>
    <x v="3"/>
    <s v="Barranquilla"/>
    <s v="11443"/>
    <x v="368"/>
    <m/>
    <x v="0"/>
    <n v="2"/>
    <x v="0"/>
    <x v="0"/>
    <x v="0"/>
    <n v="20000"/>
    <x v="0"/>
    <x v="0"/>
    <x v="0"/>
    <x v="10"/>
  </r>
  <r>
    <x v="1336"/>
    <x v="854"/>
    <s v="MUEBLES CC CUBRIMIENTOS"/>
    <x v="0"/>
    <m/>
    <s v="2024-12-02"/>
    <s v="2024-12-02"/>
    <s v="2024-12-10 10:54:37"/>
    <s v="2024-12-11 14:38:24"/>
    <s v="2024-12-16 07:42:08"/>
    <s v="2024-12-16 07:42:51"/>
    <s v="2024-12-24 08:50:18"/>
    <s v="2024-12-10"/>
    <s v="2024-12-11"/>
    <s v="2024-12-25"/>
    <s v="2025-01-05"/>
    <s v="2025-01-06"/>
    <x v="3"/>
    <s v="Barranquilla"/>
    <s v="7300"/>
    <x v="604"/>
    <m/>
    <x v="0"/>
    <n v="2"/>
    <x v="0"/>
    <x v="0"/>
    <x v="0"/>
    <n v="50000"/>
    <x v="0"/>
    <x v="0"/>
    <x v="0"/>
    <x v="10"/>
  </r>
  <r>
    <x v="1336"/>
    <x v="854"/>
    <s v="MUEBLES CC CUBRIMIENTOS"/>
    <x v="0"/>
    <m/>
    <s v="2024-12-02"/>
    <s v="2024-12-02"/>
    <s v="2024-12-10 10:54:37"/>
    <s v="2024-12-11 14:38:24"/>
    <s v="2024-12-16 07:42:08"/>
    <s v="2024-12-16 07:42:51"/>
    <s v="2024-12-24 08:50:18"/>
    <s v="2024-12-10"/>
    <s v="2024-12-11"/>
    <s v="2024-12-25"/>
    <s v="2025-01-05"/>
    <s v="2025-01-06"/>
    <x v="3"/>
    <s v="Barranquilla"/>
    <s v="REP044"/>
    <x v="206"/>
    <m/>
    <x v="0"/>
    <n v="1"/>
    <x v="0"/>
    <x v="0"/>
    <x v="0"/>
    <n v="900000"/>
    <x v="0"/>
    <x v="1"/>
    <x v="1"/>
    <x v="10"/>
  </r>
  <r>
    <x v="1336"/>
    <x v="854"/>
    <s v="MUEBLES CC CUBRIMIENTOS"/>
    <x v="0"/>
    <m/>
    <s v="2024-12-02"/>
    <s v="2024-12-02"/>
    <s v="2024-12-10 10:54:37"/>
    <s v="2024-12-11 14:38:24"/>
    <s v="2024-12-16 07:42:08"/>
    <s v="2024-12-16 07:42:51"/>
    <s v="2024-12-24 08:50:18"/>
    <s v="2024-12-10"/>
    <s v="2024-12-11"/>
    <s v="2024-12-25"/>
    <s v="2025-01-05"/>
    <s v="2025-01-06"/>
    <x v="3"/>
    <s v="Barranquilla"/>
    <s v="REP044"/>
    <x v="206"/>
    <m/>
    <x v="0"/>
    <n v="1"/>
    <x v="0"/>
    <x v="0"/>
    <x v="0"/>
    <n v="400000"/>
    <x v="0"/>
    <x v="1"/>
    <x v="1"/>
    <x v="10"/>
  </r>
  <r>
    <x v="1336"/>
    <x v="854"/>
    <s v="MUEBLES CC CUBRIMIENTOS"/>
    <x v="0"/>
    <m/>
    <s v="2024-12-02"/>
    <s v="2024-12-02"/>
    <s v="2024-12-10 10:54:37"/>
    <s v="2024-12-11 14:38:24"/>
    <s v="2024-12-16 07:42:08"/>
    <s v="2024-12-16 07:42:51"/>
    <s v="2024-12-24 08:50:18"/>
    <s v="2024-12-10"/>
    <s v="2024-12-11"/>
    <s v="2024-12-25"/>
    <s v="2025-01-05"/>
    <s v="2025-01-06"/>
    <x v="3"/>
    <s v="Barranquilla"/>
    <s v="SOMB0101**"/>
    <x v="156"/>
    <s v="LONA DICKSON BEIGE VETEADO REF:8904"/>
    <x v="0"/>
    <n v="1"/>
    <x v="43"/>
    <x v="0"/>
    <x v="17"/>
    <n v="1618750"/>
    <x v="0"/>
    <x v="0"/>
    <x v="0"/>
    <x v="10"/>
  </r>
  <r>
    <x v="1337"/>
    <x v="73"/>
    <s v="CUBRIMIENTO"/>
    <x v="0"/>
    <m/>
    <s v="2024-12-02"/>
    <s v="2024-12-09"/>
    <s v="2024-12-09 11:44:26"/>
    <s v="0000-00-00 00:00:00"/>
    <s v="2024-12-09 11:44:35"/>
    <s v="2024-12-09 16:41:12"/>
    <s v="0000-00-00 00:00:00"/>
    <s v="2024-12-10"/>
    <s v="2024-12-10"/>
    <s v="2024-12-12"/>
    <s v="2024-12-13"/>
    <s v="2024-12-13"/>
    <x v="3"/>
    <s v="Toscany"/>
    <s v="108171"/>
    <x v="671"/>
    <m/>
    <x v="0"/>
    <n v="10"/>
    <x v="0"/>
    <x v="0"/>
    <x v="0"/>
    <n v="630260"/>
    <x v="0"/>
    <x v="0"/>
    <x v="0"/>
    <x v="10"/>
  </r>
  <r>
    <x v="1338"/>
    <x v="855"/>
    <s v="MUEBLES"/>
    <x v="0"/>
    <m/>
    <s v="2024-12-02"/>
    <s v="2024-12-07"/>
    <s v="2024-12-10 13:35:40"/>
    <s v="0000-00-00 00:00:00"/>
    <s v="0000-00-00 00:00:00"/>
    <s v="2024-12-16 10:23:06"/>
    <s v="2025-01-07 10:38:03"/>
    <s v="2024-12-09"/>
    <s v="2024-12-09"/>
    <s v="2025-01-02"/>
    <s v="2025-01-06"/>
    <s v="2025-01-07"/>
    <x v="1"/>
    <s v="Bogota"/>
    <s v="100284"/>
    <x v="428"/>
    <m/>
    <x v="0"/>
    <n v="1"/>
    <x v="0"/>
    <x v="0"/>
    <x v="0"/>
    <n v="1779063"/>
    <x v="0"/>
    <x v="2"/>
    <x v="0"/>
    <x v="12"/>
  </r>
  <r>
    <x v="1338"/>
    <x v="855"/>
    <s v="MUEBLES"/>
    <x v="0"/>
    <m/>
    <s v="2024-12-02"/>
    <s v="2024-12-07"/>
    <s v="2024-12-10 13:35:40"/>
    <s v="0000-00-00 00:00:00"/>
    <s v="0000-00-00 00:00:00"/>
    <s v="2024-12-16 10:23:06"/>
    <s v="2025-01-07 10:38:03"/>
    <s v="2024-12-09"/>
    <s v="2024-12-09"/>
    <s v="2025-01-02"/>
    <s v="2025-01-06"/>
    <s v="2025-01-07"/>
    <x v="1"/>
    <s v="Bogota"/>
    <s v="5121"/>
    <x v="255"/>
    <m/>
    <x v="0"/>
    <n v="6"/>
    <x v="0"/>
    <x v="0"/>
    <x v="0"/>
    <n v="2689824"/>
    <x v="0"/>
    <x v="2"/>
    <x v="0"/>
    <x v="12"/>
  </r>
  <r>
    <x v="1338"/>
    <x v="855"/>
    <s v="MUEBLES"/>
    <x v="0"/>
    <m/>
    <s v="2024-12-02"/>
    <s v="2024-12-07"/>
    <s v="2024-12-10 13:35:40"/>
    <s v="0000-00-00 00:00:00"/>
    <s v="0000-00-00 00:00:00"/>
    <s v="2024-12-16 10:23:06"/>
    <s v="2025-01-07 10:38:03"/>
    <s v="2024-12-09"/>
    <s v="2024-12-09"/>
    <s v="2025-01-02"/>
    <s v="2025-01-06"/>
    <s v="2025-01-07"/>
    <x v="1"/>
    <s v="Bogota"/>
    <s v="TRANSP10"/>
    <x v="150"/>
    <m/>
    <x v="0"/>
    <n v="1"/>
    <x v="0"/>
    <x v="0"/>
    <x v="0"/>
    <n v="730000"/>
    <x v="0"/>
    <x v="1"/>
    <x v="1"/>
    <x v="12"/>
  </r>
  <r>
    <x v="1339"/>
    <x v="4"/>
    <s v="MUEBLES CC CUBRIMIENTOS"/>
    <x v="0"/>
    <m/>
    <s v="2024-12-02"/>
    <s v="2024-12-03"/>
    <s v="2024-12-03 14:44:54"/>
    <s v="0000-00-00 00:00:00"/>
    <s v="2024-12-09 11:49:40"/>
    <s v="2024-12-16 07:45:05"/>
    <s v="0000-00-00 00:00:00"/>
    <s v="2024-12-05"/>
    <s v="2024-12-05"/>
    <s v="2024-12-09"/>
    <s v="2024-12-10"/>
    <s v="2024-12-10"/>
    <x v="3"/>
    <s v="Virtual"/>
    <s v="ALUFG25"/>
    <x v="901"/>
    <m/>
    <x v="0"/>
    <n v="6"/>
    <x v="0"/>
    <x v="0"/>
    <x v="0"/>
    <n v="2695200"/>
    <x v="0"/>
    <x v="0"/>
    <x v="0"/>
    <x v="10"/>
  </r>
  <r>
    <x v="1340"/>
    <x v="547"/>
    <s v="CUBRIMIENTO"/>
    <x v="1"/>
    <m/>
    <s v="2024-12-03"/>
    <s v="2024-12-03"/>
    <s v="2024-12-03 11:31:20"/>
    <s v="0000-00-00 00:00:00"/>
    <s v="2024-12-03 11:31:30"/>
    <s v="2024-12-04 17:32:56"/>
    <s v="0000-00-00 00:00:00"/>
    <s v="2024-12-04"/>
    <s v="2024-12-04"/>
    <s v="2024-12-06"/>
    <s v="2024-12-09"/>
    <s v="2024-12-09"/>
    <x v="3"/>
    <s v="Toscany"/>
    <s v="30"/>
    <x v="508"/>
    <m/>
    <x v="0"/>
    <n v="18"/>
    <x v="0"/>
    <x v="0"/>
    <x v="0"/>
    <n v="946800"/>
    <x v="0"/>
    <x v="0"/>
    <x v="0"/>
    <x v="10"/>
  </r>
  <r>
    <x v="1341"/>
    <x v="196"/>
    <s v="CUBRIMIENTO"/>
    <x v="0"/>
    <m/>
    <s v="2024-12-03"/>
    <s v="2024-12-12"/>
    <s v="2024-12-12 11:29:18"/>
    <s v="2024-12-12 18:11:42"/>
    <s v="2024-12-16 10:41:38"/>
    <s v="2024-12-17 09:23:20"/>
    <s v="0000-00-00 00:00:00"/>
    <s v="2024-12-13"/>
    <s v="2024-12-17"/>
    <s v="2024-12-19"/>
    <s v="2024-12-24"/>
    <s v="2024-12-24"/>
    <x v="3"/>
    <s v="Toscany"/>
    <s v="SOMB03"/>
    <x v="161"/>
    <s v="LONA DICKSON NEGRO FONDO ENT REF:6028"/>
    <x v="8"/>
    <n v="1"/>
    <x v="23"/>
    <x v="0"/>
    <x v="19"/>
    <n v="1831077"/>
    <x v="0"/>
    <x v="6"/>
    <x v="8"/>
    <x v="10"/>
  </r>
  <r>
    <x v="1342"/>
    <x v="168"/>
    <s v="CUBRIMIENTO"/>
    <x v="0"/>
    <m/>
    <s v="2024-12-03"/>
    <s v="2024-12-03"/>
    <s v="2024-12-03 15:00:12"/>
    <s v="0000-00-00 00:00:00"/>
    <s v="2024-12-03 15:21:44"/>
    <s v="2024-12-03 18:07:48"/>
    <s v="0000-00-00 00:00:00"/>
    <s v="2024-12-04"/>
    <s v="2024-12-04"/>
    <s v="2024-12-06"/>
    <s v="2024-12-10"/>
    <s v="2024-12-10"/>
    <x v="3"/>
    <s v="Toscany"/>
    <s v="11369"/>
    <x v="789"/>
    <m/>
    <x v="0"/>
    <n v="10"/>
    <x v="0"/>
    <x v="0"/>
    <x v="0"/>
    <n v="13000"/>
    <x v="0"/>
    <x v="0"/>
    <x v="0"/>
    <x v="10"/>
  </r>
  <r>
    <x v="1342"/>
    <x v="168"/>
    <s v="CUBRIMIENTO"/>
    <x v="0"/>
    <m/>
    <s v="2024-12-03"/>
    <s v="2024-12-03"/>
    <s v="2024-12-03 15:00:12"/>
    <s v="0000-00-00 00:00:00"/>
    <s v="2024-12-03 15:21:44"/>
    <s v="2024-12-03 18:07:48"/>
    <s v="0000-00-00 00:00:00"/>
    <s v="2024-12-04"/>
    <s v="2024-12-04"/>
    <s v="2024-12-06"/>
    <s v="2024-12-10"/>
    <s v="2024-12-10"/>
    <x v="3"/>
    <s v="Toscany"/>
    <s v="11435"/>
    <x v="229"/>
    <m/>
    <x v="0"/>
    <n v="2"/>
    <x v="0"/>
    <x v="0"/>
    <x v="0"/>
    <n v="127800"/>
    <x v="0"/>
    <x v="0"/>
    <x v="0"/>
    <x v="10"/>
  </r>
  <r>
    <x v="1342"/>
    <x v="168"/>
    <s v="CUBRIMIENTO"/>
    <x v="0"/>
    <m/>
    <s v="2024-12-03"/>
    <s v="2024-12-03"/>
    <s v="2024-12-03 15:00:12"/>
    <s v="0000-00-00 00:00:00"/>
    <s v="2024-12-03 15:21:44"/>
    <s v="2024-12-03 18:07:48"/>
    <s v="0000-00-00 00:00:00"/>
    <s v="2024-12-04"/>
    <s v="2024-12-04"/>
    <s v="2024-12-06"/>
    <s v="2024-12-10"/>
    <s v="2024-12-10"/>
    <x v="3"/>
    <s v="Toscany"/>
    <s v="11443"/>
    <x v="368"/>
    <m/>
    <x v="0"/>
    <n v="10"/>
    <x v="0"/>
    <x v="0"/>
    <x v="0"/>
    <n v="100000"/>
    <x v="0"/>
    <x v="0"/>
    <x v="0"/>
    <x v="10"/>
  </r>
  <r>
    <x v="1342"/>
    <x v="168"/>
    <s v="CUBRIMIENTO"/>
    <x v="0"/>
    <m/>
    <s v="2024-12-03"/>
    <s v="2024-12-03"/>
    <s v="2024-12-03 15:00:12"/>
    <s v="0000-00-00 00:00:00"/>
    <s v="2024-12-03 15:21:44"/>
    <s v="2024-12-03 18:07:48"/>
    <s v="0000-00-00 00:00:00"/>
    <s v="2024-12-04"/>
    <s v="2024-12-04"/>
    <s v="2024-12-06"/>
    <s v="2024-12-10"/>
    <s v="2024-12-10"/>
    <x v="3"/>
    <s v="Toscany"/>
    <s v="12871"/>
    <x v="790"/>
    <m/>
    <x v="0"/>
    <n v="10"/>
    <x v="0"/>
    <x v="0"/>
    <x v="0"/>
    <n v="4000"/>
    <x v="0"/>
    <x v="0"/>
    <x v="0"/>
    <x v="10"/>
  </r>
  <r>
    <x v="1343"/>
    <x v="61"/>
    <s v="CUBRIMIENTO"/>
    <x v="0"/>
    <m/>
    <s v="2024-12-03"/>
    <s v="2024-12-03"/>
    <s v="2024-12-03 15:43:20"/>
    <s v="2024-12-04 16:00:50"/>
    <s v="2024-12-05 14:08:30"/>
    <s v="2024-12-06 17:23:36"/>
    <s v="2025-02-24 13:41:46"/>
    <s v="2024-12-05"/>
    <s v="2024-12-16"/>
    <s v="2025-01-09"/>
    <s v="2025-01-16"/>
    <s v="2025-01-27"/>
    <x v="1"/>
    <s v="Toscana"/>
    <s v="PZCH022"/>
    <x v="562"/>
    <m/>
    <x v="0"/>
    <n v="1"/>
    <x v="0"/>
    <x v="0"/>
    <x v="0"/>
    <n v="0"/>
    <x v="0"/>
    <x v="0"/>
    <x v="0"/>
    <x v="12"/>
  </r>
  <r>
    <x v="1343"/>
    <x v="61"/>
    <s v="CUBRIMIENTO"/>
    <x v="0"/>
    <m/>
    <s v="2024-12-03"/>
    <s v="2024-12-03"/>
    <s v="2024-12-03 15:43:20"/>
    <s v="2024-12-04 16:00:50"/>
    <s v="2024-12-05 14:08:30"/>
    <s v="2024-12-06 17:23:36"/>
    <s v="2025-02-24 13:41:46"/>
    <s v="2024-12-05"/>
    <s v="2024-12-16"/>
    <s v="2025-01-09"/>
    <s v="2025-01-16"/>
    <s v="2025-01-27"/>
    <x v="1"/>
    <s v="Toscana"/>
    <s v="PZCH023"/>
    <x v="804"/>
    <m/>
    <x v="0"/>
    <n v="1"/>
    <x v="0"/>
    <x v="0"/>
    <x v="0"/>
    <n v="0"/>
    <x v="0"/>
    <x v="0"/>
    <x v="0"/>
    <x v="12"/>
  </r>
  <r>
    <x v="1343"/>
    <x v="61"/>
    <s v="CUBRIMIENTO"/>
    <x v="0"/>
    <m/>
    <s v="2024-12-03"/>
    <s v="2024-12-03"/>
    <s v="2024-12-03 15:43:20"/>
    <s v="2024-12-04 16:00:50"/>
    <s v="2024-12-05 14:08:30"/>
    <s v="2024-12-06 17:23:36"/>
    <s v="2025-02-24 13:41:46"/>
    <s v="2024-12-05"/>
    <s v="2024-12-16"/>
    <s v="2025-01-09"/>
    <s v="2025-01-16"/>
    <s v="2025-01-27"/>
    <x v="1"/>
    <s v="Toscana"/>
    <s v="SGLASS25"/>
    <x v="902"/>
    <m/>
    <x v="14"/>
    <n v="1"/>
    <x v="247"/>
    <x v="40"/>
    <x v="0"/>
    <n v="0"/>
    <x v="0"/>
    <x v="15"/>
    <x v="0"/>
    <x v="12"/>
  </r>
  <r>
    <x v="1344"/>
    <x v="856"/>
    <s v="CUBRIMIENTO"/>
    <x v="0"/>
    <m/>
    <s v="2024-12-03"/>
    <s v="2024-12-03"/>
    <s v="2024-12-03 15:31:58"/>
    <s v="2024-12-04 12:07:37"/>
    <s v="2024-12-05 12:04:18"/>
    <s v="2024-12-06 16:54:08"/>
    <s v="0000-00-00 00:00:00"/>
    <s v="2024-12-04"/>
    <s v="2024-12-06"/>
    <s v="2024-12-10"/>
    <s v="2024-12-13"/>
    <s v="2024-12-13"/>
    <x v="3"/>
    <s v="Toscany"/>
    <s v="SOMB03"/>
    <x v="161"/>
    <s v="LONA DICKSON NEGRO FONDO ENT REF:6028"/>
    <x v="8"/>
    <n v="2"/>
    <x v="248"/>
    <x v="0"/>
    <x v="17"/>
    <n v="13140900"/>
    <x v="0"/>
    <x v="6"/>
    <x v="8"/>
    <x v="10"/>
  </r>
  <r>
    <x v="1345"/>
    <x v="857"/>
    <s v="MUEBLES CC CUBRIMIENTOS"/>
    <x v="0"/>
    <m/>
    <s v="2024-12-03"/>
    <s v="2024-12-07"/>
    <s v="2024-12-09 12:13:26"/>
    <s v="0000-00-00 00:00:00"/>
    <s v="2025-01-14 11:46:40"/>
    <s v="2025-01-14 11:47:14"/>
    <s v="2025-01-18 09:41:34"/>
    <s v="2024-12-10"/>
    <s v="2024-12-10"/>
    <s v="2025-01-23"/>
    <s v="2025-01-27"/>
    <s v="2025-01-29"/>
    <x v="3"/>
    <s v="Cali"/>
    <s v="5026"/>
    <x v="903"/>
    <s v="LONAFLEX"/>
    <x v="0"/>
    <n v="2"/>
    <x v="0"/>
    <x v="0"/>
    <x v="0"/>
    <n v="776616"/>
    <x v="0"/>
    <x v="5"/>
    <x v="0"/>
    <x v="12"/>
  </r>
  <r>
    <x v="1345"/>
    <x v="857"/>
    <s v="MUEBLES CC CUBRIMIENTOS"/>
    <x v="0"/>
    <m/>
    <s v="2024-12-03"/>
    <s v="2024-12-07"/>
    <s v="2024-12-09 12:13:26"/>
    <s v="0000-00-00 00:00:00"/>
    <s v="2025-01-14 11:46:40"/>
    <s v="2025-01-14 11:47:14"/>
    <s v="2025-01-18 09:41:34"/>
    <s v="2024-12-10"/>
    <s v="2024-12-10"/>
    <s v="2025-01-23"/>
    <s v="2025-01-27"/>
    <s v="2025-01-29"/>
    <x v="3"/>
    <s v="Cali"/>
    <s v="5326"/>
    <x v="90"/>
    <m/>
    <x v="5"/>
    <n v="2"/>
    <x v="0"/>
    <x v="0"/>
    <x v="0"/>
    <n v="944108"/>
    <x v="0"/>
    <x v="0"/>
    <x v="0"/>
    <x v="12"/>
  </r>
  <r>
    <x v="1346"/>
    <x v="858"/>
    <s v="MUEBLES CC CUBRIMIENTOS"/>
    <x v="0"/>
    <m/>
    <s v="2024-12-02"/>
    <s v="2024-12-04"/>
    <s v="2024-12-10 11:17:30"/>
    <s v="0000-00-00 00:00:00"/>
    <s v="2024-12-16 07:57:03"/>
    <s v="2024-12-16 07:57:23"/>
    <s v="0000-00-00 00:00:00"/>
    <s v="2024-12-06"/>
    <s v="2024-12-06"/>
    <s v="2024-12-10"/>
    <s v="2024-12-13"/>
    <s v="2024-12-13"/>
    <x v="0"/>
    <s v="Medellin"/>
    <s v="3151"/>
    <x v="57"/>
    <m/>
    <x v="0"/>
    <n v="17"/>
    <x v="0"/>
    <x v="0"/>
    <x v="0"/>
    <n v="2167500"/>
    <x v="0"/>
    <x v="0"/>
    <x v="0"/>
    <x v="10"/>
  </r>
  <r>
    <x v="1347"/>
    <x v="859"/>
    <s v="MUEBLES CC CUBRIMIENTOS"/>
    <x v="0"/>
    <m/>
    <s v="2024-12-03"/>
    <s v="2024-12-03"/>
    <s v="2024-12-10 10:07:29"/>
    <s v="0000-00-00 00:00:00"/>
    <s v="0000-00-00 00:00:00"/>
    <s v="2024-12-23 17:33:04"/>
    <s v="2025-01-09 10:49:38"/>
    <s v="2024-12-04"/>
    <s v="2024-12-04"/>
    <s v="2024-12-31"/>
    <s v="2025-01-06"/>
    <s v="2025-01-09"/>
    <x v="3"/>
    <s v="Medellin"/>
    <s v="7111"/>
    <x v="433"/>
    <m/>
    <x v="4"/>
    <n v="1"/>
    <x v="0"/>
    <x v="0"/>
    <x v="0"/>
    <n v="747293"/>
    <x v="0"/>
    <x v="0"/>
    <x v="0"/>
    <x v="10"/>
  </r>
  <r>
    <x v="1347"/>
    <x v="859"/>
    <s v="MUEBLES CC CUBRIMIENTOS"/>
    <x v="0"/>
    <m/>
    <s v="2024-12-03"/>
    <s v="2024-12-03"/>
    <s v="2024-12-10 10:07:29"/>
    <s v="0000-00-00 00:00:00"/>
    <s v="0000-00-00 00:00:00"/>
    <s v="2024-12-23 17:33:04"/>
    <s v="2025-01-09 10:49:38"/>
    <s v="2024-12-04"/>
    <s v="2024-12-04"/>
    <s v="2024-12-31"/>
    <s v="2025-01-06"/>
    <s v="2025-01-09"/>
    <x v="3"/>
    <s v="Medellin"/>
    <s v="7111"/>
    <x v="433"/>
    <m/>
    <x v="4"/>
    <n v="1"/>
    <x v="0"/>
    <x v="0"/>
    <x v="0"/>
    <n v="1494586"/>
    <x v="0"/>
    <x v="0"/>
    <x v="0"/>
    <x v="10"/>
  </r>
  <r>
    <x v="1347"/>
    <x v="859"/>
    <s v="MUEBLES CC CUBRIMIENTOS"/>
    <x v="0"/>
    <m/>
    <s v="2024-12-03"/>
    <s v="2024-12-03"/>
    <s v="2024-12-10 10:07:29"/>
    <s v="0000-00-00 00:00:00"/>
    <s v="0000-00-00 00:00:00"/>
    <s v="2024-12-23 17:33:04"/>
    <s v="2025-01-09 10:49:38"/>
    <s v="2024-12-04"/>
    <s v="2024-12-04"/>
    <s v="2024-12-31"/>
    <s v="2025-01-06"/>
    <s v="2025-01-09"/>
    <x v="3"/>
    <s v="Medellin"/>
    <s v="TRANSP12"/>
    <x v="118"/>
    <m/>
    <x v="0"/>
    <n v="1"/>
    <x v="0"/>
    <x v="0"/>
    <x v="0"/>
    <n v="70000"/>
    <x v="0"/>
    <x v="1"/>
    <x v="1"/>
    <x v="10"/>
  </r>
  <r>
    <x v="1348"/>
    <x v="297"/>
    <s v="CUBRIMIENTO"/>
    <x v="0"/>
    <m/>
    <s v="2024-12-03"/>
    <s v="2024-12-03"/>
    <s v="2024-12-04 13:21:20"/>
    <s v="0000-00-00 00:00:00"/>
    <s v="2024-12-04 13:21:43"/>
    <s v="2024-12-04 17:57:47"/>
    <s v="0000-00-00 00:00:00"/>
    <s v="2024-12-04"/>
    <s v="2024-12-04"/>
    <s v="2024-12-06"/>
    <s v="2024-12-11"/>
    <s v="2024-12-11"/>
    <x v="3"/>
    <s v="Toscany"/>
    <s v="12119"/>
    <x v="283"/>
    <m/>
    <x v="0"/>
    <n v="18"/>
    <x v="0"/>
    <x v="0"/>
    <x v="0"/>
    <n v="946800"/>
    <x v="0"/>
    <x v="0"/>
    <x v="0"/>
    <x v="10"/>
  </r>
  <r>
    <x v="1348"/>
    <x v="297"/>
    <s v="CUBRIMIENTO"/>
    <x v="0"/>
    <m/>
    <s v="2024-12-03"/>
    <s v="2024-12-03"/>
    <s v="2024-12-04 13:21:20"/>
    <s v="0000-00-00 00:00:00"/>
    <s v="2024-12-04 13:21:43"/>
    <s v="2024-12-04 17:57:47"/>
    <s v="0000-00-00 00:00:00"/>
    <s v="2024-12-04"/>
    <s v="2024-12-04"/>
    <s v="2024-12-06"/>
    <s v="2024-12-11"/>
    <s v="2024-12-11"/>
    <x v="3"/>
    <s v="Toscany"/>
    <s v="18005"/>
    <x v="382"/>
    <m/>
    <x v="0"/>
    <n v="6.5"/>
    <x v="0"/>
    <x v="0"/>
    <x v="0"/>
    <n v="341900"/>
    <x v="0"/>
    <x v="0"/>
    <x v="0"/>
    <x v="10"/>
  </r>
  <r>
    <x v="1348"/>
    <x v="297"/>
    <s v="CUBRIMIENTO"/>
    <x v="0"/>
    <m/>
    <s v="2024-12-03"/>
    <s v="2024-12-03"/>
    <s v="2024-12-04 13:21:20"/>
    <s v="0000-00-00 00:00:00"/>
    <s v="2024-12-04 13:21:43"/>
    <s v="2024-12-04 17:57:47"/>
    <s v="0000-00-00 00:00:00"/>
    <s v="2024-12-04"/>
    <s v="2024-12-04"/>
    <s v="2024-12-06"/>
    <s v="2024-12-11"/>
    <s v="2024-12-11"/>
    <x v="3"/>
    <s v="Toscany"/>
    <s v="21308"/>
    <x v="456"/>
    <m/>
    <x v="0"/>
    <n v="5.3"/>
    <x v="0"/>
    <x v="0"/>
    <x v="0"/>
    <n v="278780"/>
    <x v="0"/>
    <x v="0"/>
    <x v="0"/>
    <x v="10"/>
  </r>
  <r>
    <x v="1349"/>
    <x v="91"/>
    <s v="CUBRIMIENTO"/>
    <x v="0"/>
    <m/>
    <s v="2024-12-03"/>
    <s v="2024-12-07"/>
    <s v="2024-12-10 08:44:47"/>
    <s v="2024-12-12 12:18:21"/>
    <s v="2024-12-16 10:40:21"/>
    <s v="2024-12-16 12:16:00"/>
    <s v="0000-00-00 00:00:00"/>
    <s v="2024-12-09"/>
    <s v="2024-12-11"/>
    <s v="2024-12-13"/>
    <s v="2024-12-18"/>
    <s v="2024-12-18"/>
    <x v="3"/>
    <s v="Toscany"/>
    <s v="SOMB03"/>
    <x v="161"/>
    <s v="LONA DICKSON AMARILLO F E REF 6316"/>
    <x v="8"/>
    <n v="1"/>
    <x v="204"/>
    <x v="0"/>
    <x v="3"/>
    <n v="4030341"/>
    <x v="0"/>
    <x v="6"/>
    <x v="8"/>
    <x v="10"/>
  </r>
  <r>
    <x v="1349"/>
    <x v="91"/>
    <s v="CUBRIMIENTO"/>
    <x v="0"/>
    <m/>
    <s v="2024-12-03"/>
    <s v="2024-12-07"/>
    <s v="2024-12-10 08:44:47"/>
    <s v="2024-12-12 12:18:21"/>
    <s v="2024-12-16 10:40:21"/>
    <s v="2024-12-16 12:16:00"/>
    <s v="0000-00-00 00:00:00"/>
    <s v="2024-12-09"/>
    <s v="2024-12-11"/>
    <s v="2024-12-13"/>
    <s v="2024-12-18"/>
    <s v="2024-12-18"/>
    <x v="3"/>
    <s v="Toscany"/>
    <s v="SOMB03"/>
    <x v="161"/>
    <s v="LONA DICKSON AMARILLO F E REF 6316"/>
    <x v="8"/>
    <n v="1"/>
    <x v="79"/>
    <x v="0"/>
    <x v="17"/>
    <n v="3127590"/>
    <x v="0"/>
    <x v="6"/>
    <x v="8"/>
    <x v="10"/>
  </r>
  <r>
    <x v="1350"/>
    <x v="156"/>
    <s v="CUBRIMIENTO"/>
    <x v="0"/>
    <m/>
    <s v="2024-12-03"/>
    <s v="2024-12-03"/>
    <s v="2024-12-06 08:03:46"/>
    <s v="2024-12-10 08:42:03"/>
    <s v="2024-12-12 14:23:12"/>
    <s v="2024-12-18 08:48:39"/>
    <s v="0000-00-00 00:00:00"/>
    <s v="2024-12-04"/>
    <s v="2024-12-06"/>
    <s v="2024-12-10"/>
    <s v="2024-12-13"/>
    <s v="2024-12-13"/>
    <x v="3"/>
    <s v="Toscany"/>
    <s v="55"/>
    <x v="256"/>
    <m/>
    <x v="0"/>
    <n v="15"/>
    <x v="0"/>
    <x v="0"/>
    <x v="0"/>
    <n v="789000"/>
    <x v="0"/>
    <x v="0"/>
    <x v="0"/>
    <x v="10"/>
  </r>
  <r>
    <x v="1350"/>
    <x v="156"/>
    <s v="CUBRIMIENTO"/>
    <x v="0"/>
    <m/>
    <s v="2024-12-03"/>
    <s v="2024-12-03"/>
    <s v="2024-12-06 08:03:46"/>
    <s v="2024-12-10 08:42:03"/>
    <s v="2024-12-12 14:23:12"/>
    <s v="2024-12-18 08:48:39"/>
    <s v="0000-00-00 00:00:00"/>
    <s v="2024-12-04"/>
    <s v="2024-12-06"/>
    <s v="2024-12-10"/>
    <s v="2024-12-13"/>
    <s v="2024-12-13"/>
    <x v="3"/>
    <s v="Toscany"/>
    <s v="SOMB03"/>
    <x v="161"/>
    <s v="LONA DICKSON NEGRO FONDO ENT REF:6028"/>
    <x v="8"/>
    <n v="1"/>
    <x v="249"/>
    <x v="0"/>
    <x v="13"/>
    <n v="5907500"/>
    <x v="0"/>
    <x v="6"/>
    <x v="8"/>
    <x v="10"/>
  </r>
  <r>
    <x v="1350"/>
    <x v="156"/>
    <s v="CUBRIMIENTO"/>
    <x v="0"/>
    <m/>
    <s v="2024-12-03"/>
    <s v="2024-12-03"/>
    <s v="2024-12-06 08:03:46"/>
    <s v="2024-12-10 08:42:03"/>
    <s v="2024-12-12 14:23:12"/>
    <s v="2024-12-18 08:48:39"/>
    <s v="0000-00-00 00:00:00"/>
    <s v="2024-12-04"/>
    <s v="2024-12-06"/>
    <s v="2024-12-10"/>
    <s v="2024-12-13"/>
    <s v="2024-12-13"/>
    <x v="3"/>
    <s v="Toscany"/>
    <s v="SOMB03"/>
    <x v="161"/>
    <s v="LONA DICKSON NEGRO FONDO ENT REF:6028"/>
    <x v="8"/>
    <n v="1"/>
    <x v="250"/>
    <x v="0"/>
    <x v="12"/>
    <n v="3485000"/>
    <x v="0"/>
    <x v="6"/>
    <x v="8"/>
    <x v="10"/>
  </r>
  <r>
    <x v="1350"/>
    <x v="156"/>
    <s v="CUBRIMIENTO"/>
    <x v="0"/>
    <m/>
    <s v="2024-12-03"/>
    <s v="2024-12-03"/>
    <s v="2024-12-06 08:03:46"/>
    <s v="2024-12-10 08:42:03"/>
    <s v="2024-12-12 14:23:12"/>
    <s v="2024-12-18 08:48:39"/>
    <s v="0000-00-00 00:00:00"/>
    <s v="2024-12-04"/>
    <s v="2024-12-06"/>
    <s v="2024-12-10"/>
    <s v="2024-12-13"/>
    <s v="2024-12-13"/>
    <x v="3"/>
    <s v="Toscany"/>
    <s v="SOMB03"/>
    <x v="161"/>
    <s v="LONA DICKSON NEGRO FONDO ENT REF:6028"/>
    <x v="8"/>
    <n v="1"/>
    <x v="251"/>
    <x v="0"/>
    <x v="12"/>
    <n v="3485000"/>
    <x v="0"/>
    <x v="6"/>
    <x v="8"/>
    <x v="10"/>
  </r>
  <r>
    <x v="1351"/>
    <x v="860"/>
    <s v="CUBRIMIENTO"/>
    <x v="0"/>
    <m/>
    <s v="2024-12-04"/>
    <s v="2024-12-04"/>
    <s v="2024-12-10 10:19:56"/>
    <s v="2024-12-10 13:30:25"/>
    <s v="2024-12-11 16:55:07"/>
    <s v="2024-12-16 07:49:58"/>
    <s v="2025-01-09 12:48:45"/>
    <s v="2024-12-10"/>
    <s v="2024-12-17"/>
    <s v="2024-12-24"/>
    <s v="2025-01-11"/>
    <s v="2025-01-18"/>
    <x v="1"/>
    <s v="Barranquilla"/>
    <s v="26960"/>
    <x v="620"/>
    <m/>
    <x v="0"/>
    <n v="1"/>
    <x v="0"/>
    <x v="0"/>
    <x v="0"/>
    <n v="64432"/>
    <x v="0"/>
    <x v="0"/>
    <x v="0"/>
    <x v="10"/>
  </r>
  <r>
    <x v="1351"/>
    <x v="860"/>
    <s v="CUBRIMIENTO"/>
    <x v="0"/>
    <m/>
    <s v="2024-12-04"/>
    <s v="2024-12-04"/>
    <s v="2024-12-10 10:19:56"/>
    <s v="2024-12-10 13:30:25"/>
    <s v="2024-12-11 16:55:07"/>
    <s v="2024-12-16 07:49:58"/>
    <s v="2025-01-09 12:48:45"/>
    <s v="2024-12-10"/>
    <s v="2024-12-17"/>
    <s v="2024-12-24"/>
    <s v="2025-01-11"/>
    <s v="2025-01-18"/>
    <x v="1"/>
    <s v="Barranquilla"/>
    <s v="27245"/>
    <x v="665"/>
    <m/>
    <x v="0"/>
    <n v="2"/>
    <x v="0"/>
    <x v="0"/>
    <x v="0"/>
    <n v="160000"/>
    <x v="0"/>
    <x v="0"/>
    <x v="0"/>
    <x v="10"/>
  </r>
  <r>
    <x v="1351"/>
    <x v="860"/>
    <s v="CUBRIMIENTO"/>
    <x v="0"/>
    <m/>
    <s v="2024-12-04"/>
    <s v="2024-12-04"/>
    <s v="2024-12-10 10:19:56"/>
    <s v="2024-12-10 13:30:25"/>
    <s v="2024-12-11 16:55:07"/>
    <s v="2024-12-16 07:49:58"/>
    <s v="2025-01-09 12:48:45"/>
    <s v="2024-12-10"/>
    <s v="2024-12-17"/>
    <s v="2024-12-24"/>
    <s v="2025-01-11"/>
    <s v="2025-01-18"/>
    <x v="1"/>
    <s v="Barranquilla"/>
    <s v="27249"/>
    <x v="64"/>
    <m/>
    <x v="0"/>
    <n v="1"/>
    <x v="0"/>
    <x v="0"/>
    <x v="0"/>
    <n v="183852"/>
    <x v="0"/>
    <x v="0"/>
    <x v="0"/>
    <x v="10"/>
  </r>
  <r>
    <x v="1351"/>
    <x v="860"/>
    <s v="CUBRIMIENTO"/>
    <x v="0"/>
    <m/>
    <s v="2024-12-04"/>
    <s v="2024-12-04"/>
    <s v="2024-12-10 10:19:56"/>
    <s v="2024-12-10 13:30:25"/>
    <s v="2024-12-11 16:55:07"/>
    <s v="2024-12-16 07:49:58"/>
    <s v="2025-01-09 12:48:45"/>
    <s v="2024-12-10"/>
    <s v="2024-12-17"/>
    <s v="2024-12-24"/>
    <s v="2025-01-11"/>
    <s v="2025-01-18"/>
    <x v="1"/>
    <s v="Barranquilla"/>
    <s v="9459"/>
    <x v="666"/>
    <m/>
    <x v="0"/>
    <n v="3"/>
    <x v="0"/>
    <x v="0"/>
    <x v="0"/>
    <n v="90000"/>
    <x v="0"/>
    <x v="0"/>
    <x v="0"/>
    <x v="10"/>
  </r>
  <r>
    <x v="1351"/>
    <x v="860"/>
    <s v="CUBRIMIENTO"/>
    <x v="0"/>
    <m/>
    <s v="2024-12-04"/>
    <s v="2024-12-04"/>
    <s v="2024-12-10 10:19:56"/>
    <s v="2024-12-10 13:30:25"/>
    <s v="2024-12-11 16:55:07"/>
    <s v="2024-12-16 07:49:58"/>
    <s v="2025-01-09 12:48:45"/>
    <s v="2024-12-10"/>
    <s v="2024-12-17"/>
    <s v="2024-12-24"/>
    <s v="2025-01-11"/>
    <s v="2025-01-18"/>
    <x v="1"/>
    <s v="Barranquilla"/>
    <s v="BANF01"/>
    <x v="830"/>
    <s v="LONA DICKSON BEIGE VETEADO REF:8904"/>
    <x v="3"/>
    <n v="1"/>
    <x v="61"/>
    <x v="22"/>
    <x v="110"/>
    <n v="1996876"/>
    <x v="0"/>
    <x v="0"/>
    <x v="0"/>
    <x v="10"/>
  </r>
  <r>
    <x v="1351"/>
    <x v="860"/>
    <s v="CUBRIMIENTO"/>
    <x v="0"/>
    <m/>
    <s v="2024-12-04"/>
    <s v="2024-12-04"/>
    <s v="2024-12-10 10:19:56"/>
    <s v="2024-12-10 13:30:25"/>
    <s v="2024-12-11 16:55:07"/>
    <s v="2024-12-16 07:49:58"/>
    <s v="2025-01-09 12:48:45"/>
    <s v="2024-12-10"/>
    <s v="2024-12-17"/>
    <s v="2024-12-24"/>
    <s v="2025-01-11"/>
    <s v="2025-01-18"/>
    <x v="1"/>
    <s v="Barranquilla"/>
    <s v="PUBL01"/>
    <x v="117"/>
    <m/>
    <x v="0"/>
    <n v="1"/>
    <x v="69"/>
    <x v="31"/>
    <x v="0"/>
    <n v="237510"/>
    <x v="0"/>
    <x v="0"/>
    <x v="0"/>
    <x v="10"/>
  </r>
  <r>
    <x v="1351"/>
    <x v="860"/>
    <s v="CUBRIMIENTO"/>
    <x v="0"/>
    <m/>
    <s v="2024-12-04"/>
    <s v="2024-12-04"/>
    <s v="2024-12-10 10:19:56"/>
    <s v="2024-12-10 13:30:25"/>
    <s v="2024-12-11 16:55:07"/>
    <s v="2024-12-16 07:49:58"/>
    <s v="2025-01-09 12:48:45"/>
    <s v="2024-12-10"/>
    <s v="2024-12-17"/>
    <s v="2024-12-24"/>
    <s v="2025-01-11"/>
    <s v="2025-01-18"/>
    <x v="1"/>
    <s v="Barranquilla"/>
    <s v="SERV03"/>
    <x v="9"/>
    <m/>
    <x v="0"/>
    <n v="1"/>
    <x v="0"/>
    <x v="0"/>
    <x v="0"/>
    <n v="480000"/>
    <x v="0"/>
    <x v="1"/>
    <x v="1"/>
    <x v="10"/>
  </r>
  <r>
    <x v="1351"/>
    <x v="860"/>
    <s v="CUBRIMIENTO"/>
    <x v="0"/>
    <m/>
    <s v="2024-12-04"/>
    <s v="2024-12-04"/>
    <s v="2024-12-10 10:19:56"/>
    <s v="2024-12-10 13:30:25"/>
    <s v="2024-12-11 16:55:07"/>
    <s v="2024-12-16 07:49:58"/>
    <s v="2025-01-09 12:48:45"/>
    <s v="2024-12-10"/>
    <s v="2024-12-17"/>
    <s v="2024-12-24"/>
    <s v="2025-01-11"/>
    <s v="2025-01-18"/>
    <x v="1"/>
    <s v="Barranquilla"/>
    <s v="TRANSP05"/>
    <x v="198"/>
    <m/>
    <x v="0"/>
    <n v="1"/>
    <x v="0"/>
    <x v="0"/>
    <x v="0"/>
    <n v="450000"/>
    <x v="0"/>
    <x v="1"/>
    <x v="1"/>
    <x v="10"/>
  </r>
  <r>
    <x v="1352"/>
    <x v="861"/>
    <s v="CUBRIMIENTO"/>
    <x v="0"/>
    <m/>
    <s v="2024-12-04"/>
    <s v="2024-12-06"/>
    <s v="2024-12-07 11:27:08"/>
    <s v="0000-00-00 00:00:00"/>
    <s v="2024-12-10 09:38:07"/>
    <s v="2024-12-16 07:44:02"/>
    <s v="0000-00-00 00:00:00"/>
    <s v="2024-12-10"/>
    <s v="2024-12-10"/>
    <s v="2024-12-12"/>
    <s v="2024-12-16"/>
    <s v="2024-12-16"/>
    <x v="3"/>
    <s v="Virtual"/>
    <s v="18561"/>
    <x v="423"/>
    <m/>
    <x v="0"/>
    <n v="40"/>
    <x v="0"/>
    <x v="0"/>
    <x v="0"/>
    <n v="572000"/>
    <x v="0"/>
    <x v="0"/>
    <x v="0"/>
    <x v="10"/>
  </r>
  <r>
    <x v="1352"/>
    <x v="861"/>
    <s v="CUBRIMIENTO"/>
    <x v="0"/>
    <m/>
    <s v="2024-12-04"/>
    <s v="2024-12-06"/>
    <s v="2024-12-07 11:27:08"/>
    <s v="0000-00-00 00:00:00"/>
    <s v="2024-12-10 09:38:07"/>
    <s v="2024-12-16 07:44:02"/>
    <s v="0000-00-00 00:00:00"/>
    <s v="2024-12-10"/>
    <s v="2024-12-10"/>
    <s v="2024-12-12"/>
    <s v="2024-12-16"/>
    <s v="2024-12-16"/>
    <x v="3"/>
    <s v="Virtual"/>
    <s v="20005"/>
    <x v="904"/>
    <m/>
    <x v="0"/>
    <n v="40"/>
    <x v="0"/>
    <x v="0"/>
    <x v="0"/>
    <n v="45040"/>
    <x v="0"/>
    <x v="0"/>
    <x v="0"/>
    <x v="10"/>
  </r>
  <r>
    <x v="1352"/>
    <x v="861"/>
    <s v="CUBRIMIENTO"/>
    <x v="0"/>
    <m/>
    <s v="2024-12-04"/>
    <s v="2024-12-06"/>
    <s v="2024-12-07 11:27:08"/>
    <s v="0000-00-00 00:00:00"/>
    <s v="2024-12-10 09:38:07"/>
    <s v="2024-12-16 07:44:02"/>
    <s v="0000-00-00 00:00:00"/>
    <s v="2024-12-10"/>
    <s v="2024-12-10"/>
    <s v="2024-12-12"/>
    <s v="2024-12-16"/>
    <s v="2024-12-16"/>
    <x v="3"/>
    <s v="Virtual"/>
    <s v="3151"/>
    <x v="57"/>
    <m/>
    <x v="0"/>
    <n v="32"/>
    <x v="0"/>
    <x v="0"/>
    <x v="0"/>
    <n v="2080000"/>
    <x v="0"/>
    <x v="0"/>
    <x v="0"/>
    <x v="10"/>
  </r>
  <r>
    <x v="1352"/>
    <x v="861"/>
    <s v="CUBRIMIENTO"/>
    <x v="0"/>
    <m/>
    <s v="2024-12-04"/>
    <s v="2024-12-06"/>
    <s v="2024-12-07 11:27:08"/>
    <s v="0000-00-00 00:00:00"/>
    <s v="2024-12-10 09:38:07"/>
    <s v="2024-12-16 07:44:02"/>
    <s v="0000-00-00 00:00:00"/>
    <s v="2024-12-10"/>
    <s v="2024-12-10"/>
    <s v="2024-12-12"/>
    <s v="2024-12-16"/>
    <s v="2024-12-16"/>
    <x v="3"/>
    <s v="Virtual"/>
    <s v="TRANSP06"/>
    <x v="59"/>
    <m/>
    <x v="0"/>
    <n v="1"/>
    <x v="0"/>
    <x v="0"/>
    <x v="0"/>
    <n v="850000"/>
    <x v="0"/>
    <x v="1"/>
    <x v="1"/>
    <x v="10"/>
  </r>
  <r>
    <x v="1353"/>
    <x v="61"/>
    <s v="MUEBLES"/>
    <x v="0"/>
    <m/>
    <s v="2024-12-04"/>
    <s v="2024-12-04"/>
    <s v="2024-12-04 11:10:21"/>
    <s v="0000-00-00 00:00:00"/>
    <s v="0000-00-00 00:00:00"/>
    <s v="2024-12-09 08:37:05"/>
    <s v="2024-12-12 15:38:01"/>
    <s v="2024-12-05"/>
    <s v="2024-12-05"/>
    <s v="2024-12-31"/>
    <s v="2025-01-02"/>
    <s v="2025-01-02"/>
    <x v="3"/>
    <s v="Virtual"/>
    <s v="14784"/>
    <x v="83"/>
    <m/>
    <x v="0"/>
    <n v="1"/>
    <x v="0"/>
    <x v="0"/>
    <x v="0"/>
    <n v="0"/>
    <x v="0"/>
    <x v="2"/>
    <x v="0"/>
    <x v="10"/>
  </r>
  <r>
    <x v="1354"/>
    <x v="862"/>
    <s v="MUEBLES CC CUBRIMIENTOS"/>
    <x v="0"/>
    <m/>
    <s v="2024-12-04"/>
    <s v="2024-12-12"/>
    <s v="2024-12-16 11:54:08"/>
    <s v="0000-00-00 00:00:00"/>
    <s v="2025-01-09 13:26:59"/>
    <s v="2025-01-09 13:27:18"/>
    <s v="2025-01-31 16:45:18"/>
    <s v="2024-12-16"/>
    <s v="2024-12-16"/>
    <s v="2025-01-07"/>
    <s v="2025-01-22"/>
    <s v="2025-01-29"/>
    <x v="1"/>
    <s v="Barranquilla"/>
    <s v="7894"/>
    <x v="345"/>
    <s v="FURNISCREEN BLANCA 2M EB4027W G8 625GR"/>
    <x v="4"/>
    <n v="1"/>
    <x v="0"/>
    <x v="0"/>
    <x v="0"/>
    <n v="2657156"/>
    <x v="0"/>
    <x v="2"/>
    <x v="0"/>
    <x v="12"/>
  </r>
  <r>
    <x v="1355"/>
    <x v="350"/>
    <s v="CUBRIMIENTO"/>
    <x v="0"/>
    <m/>
    <s v="2024-12-04"/>
    <s v="2024-12-04"/>
    <s v="2024-12-06 08:17:24"/>
    <s v="0000-00-00 00:00:00"/>
    <s v="2024-12-06 08:17:33"/>
    <s v="2024-12-10 11:58:55"/>
    <s v="0000-00-00 00:00:00"/>
    <s v="2024-12-05"/>
    <s v="2024-12-05"/>
    <s v="2024-12-09"/>
    <s v="2024-12-10"/>
    <s v="2024-12-10"/>
    <x v="3"/>
    <s v="Toscany"/>
    <s v="40"/>
    <x v="248"/>
    <m/>
    <x v="0"/>
    <n v="10"/>
    <x v="0"/>
    <x v="0"/>
    <x v="0"/>
    <n v="526000"/>
    <x v="0"/>
    <x v="0"/>
    <x v="0"/>
    <x v="10"/>
  </r>
  <r>
    <x v="1356"/>
    <x v="78"/>
    <s v="CUBRIMIENTO"/>
    <x v="0"/>
    <m/>
    <s v="2024-12-04"/>
    <s v="2024-12-05"/>
    <s v="2024-12-06 13:30:47"/>
    <s v="0000-00-00 00:00:00"/>
    <s v="2024-12-06 13:30:54"/>
    <s v="2024-12-10 12:13:47"/>
    <s v="0000-00-00 00:00:00"/>
    <s v="2024-12-06"/>
    <s v="2024-12-06"/>
    <s v="2024-12-10"/>
    <s v="2024-12-11"/>
    <s v="2024-12-11"/>
    <x v="3"/>
    <s v="Toscany"/>
    <s v="12664"/>
    <x v="241"/>
    <m/>
    <x v="0"/>
    <n v="2"/>
    <x v="0"/>
    <x v="0"/>
    <x v="0"/>
    <n v="730000"/>
    <x v="0"/>
    <x v="0"/>
    <x v="0"/>
    <x v="10"/>
  </r>
  <r>
    <x v="1357"/>
    <x v="18"/>
    <s v="CUBRIMIENTO"/>
    <x v="0"/>
    <m/>
    <s v="2024-12-04"/>
    <s v="2024-12-10"/>
    <s v="2024-12-13 08:54:03"/>
    <s v="2024-12-17 08:17:38"/>
    <s v="2024-12-23 12:17:27"/>
    <s v="2025-01-27 07:11:43"/>
    <s v="2025-03-25 17:06:03"/>
    <s v="2024-12-12"/>
    <s v="2024-12-24"/>
    <s v="2025-01-03"/>
    <s v="2025-01-07"/>
    <s v="2025-01-17"/>
    <x v="1"/>
    <s v="Toscana"/>
    <s v="PERGOFLEX ESPECIAL11"/>
    <x v="905"/>
    <s v="LONA PERGOTEX TRASLUCIDA BLANCA 3M"/>
    <x v="3"/>
    <n v="1"/>
    <x v="252"/>
    <x v="0"/>
    <x v="138"/>
    <n v="10017000"/>
    <x v="0"/>
    <x v="0"/>
    <x v="0"/>
    <x v="12"/>
  </r>
  <r>
    <x v="1358"/>
    <x v="61"/>
    <s v="MUEBLES CC CUBRIMIENTOS"/>
    <x v="0"/>
    <m/>
    <s v="2024-12-04"/>
    <s v="2024-12-04"/>
    <s v="2024-12-04 15:33:01"/>
    <s v="0000-00-00 00:00:00"/>
    <s v="2024-12-04 15:33:11"/>
    <s v="2024-12-04 17:59:31"/>
    <s v="0000-00-00 00:00:00"/>
    <s v="2024-12-06"/>
    <s v="2024-12-06"/>
    <s v="2024-12-10"/>
    <s v="2024-12-13"/>
    <s v="2024-12-13"/>
    <x v="3"/>
    <s v="Virtual"/>
    <s v="5276"/>
    <x v="906"/>
    <m/>
    <x v="0"/>
    <n v="18.8"/>
    <x v="0"/>
    <x v="0"/>
    <x v="0"/>
    <n v="0"/>
    <x v="0"/>
    <x v="0"/>
    <x v="0"/>
    <x v="10"/>
  </r>
  <r>
    <x v="1358"/>
    <x v="61"/>
    <s v="MUEBLES CC CUBRIMIENTOS"/>
    <x v="0"/>
    <m/>
    <s v="2024-12-04"/>
    <s v="2024-12-04"/>
    <s v="2024-12-04 15:33:01"/>
    <s v="0000-00-00 00:00:00"/>
    <s v="2024-12-04 15:33:11"/>
    <s v="2024-12-04 17:59:31"/>
    <s v="0000-00-00 00:00:00"/>
    <s v="2024-12-06"/>
    <s v="2024-12-06"/>
    <s v="2024-12-10"/>
    <s v="2024-12-13"/>
    <s v="2024-12-13"/>
    <x v="3"/>
    <s v="Virtual"/>
    <s v="ALUPT28"/>
    <x v="907"/>
    <m/>
    <x v="0"/>
    <n v="29"/>
    <x v="0"/>
    <x v="0"/>
    <x v="0"/>
    <n v="0"/>
    <x v="0"/>
    <x v="0"/>
    <x v="0"/>
    <x v="10"/>
  </r>
  <r>
    <x v="1358"/>
    <x v="61"/>
    <s v="MUEBLES CC CUBRIMIENTOS"/>
    <x v="0"/>
    <m/>
    <s v="2024-12-04"/>
    <s v="2024-12-04"/>
    <s v="2024-12-04 15:33:01"/>
    <s v="0000-00-00 00:00:00"/>
    <s v="2024-12-04 15:33:11"/>
    <s v="2024-12-04 17:59:31"/>
    <s v="0000-00-00 00:00:00"/>
    <s v="2024-12-06"/>
    <s v="2024-12-06"/>
    <s v="2024-12-10"/>
    <s v="2024-12-13"/>
    <s v="2024-12-13"/>
    <x v="3"/>
    <s v="Virtual"/>
    <s v="ALUPT66"/>
    <x v="908"/>
    <m/>
    <x v="0"/>
    <n v="21.15"/>
    <x v="0"/>
    <x v="0"/>
    <x v="0"/>
    <n v="0"/>
    <x v="0"/>
    <x v="0"/>
    <x v="0"/>
    <x v="10"/>
  </r>
  <r>
    <x v="1358"/>
    <x v="61"/>
    <s v="MUEBLES CC CUBRIMIENTOS"/>
    <x v="0"/>
    <m/>
    <s v="2024-12-04"/>
    <s v="2024-12-04"/>
    <s v="2024-12-04 15:33:01"/>
    <s v="0000-00-00 00:00:00"/>
    <s v="2024-12-04 15:33:11"/>
    <s v="2024-12-04 17:59:31"/>
    <s v="0000-00-00 00:00:00"/>
    <s v="2024-12-06"/>
    <s v="2024-12-06"/>
    <s v="2024-12-10"/>
    <s v="2024-12-13"/>
    <s v="2024-12-13"/>
    <x v="3"/>
    <s v="Virtual"/>
    <s v="PZCH122"/>
    <x v="909"/>
    <m/>
    <x v="0"/>
    <n v="50"/>
    <x v="0"/>
    <x v="0"/>
    <x v="0"/>
    <n v="0"/>
    <x v="0"/>
    <x v="0"/>
    <x v="0"/>
    <x v="10"/>
  </r>
  <r>
    <x v="1359"/>
    <x v="863"/>
    <s v="MUEBLES CC CUBRIMIENTOS"/>
    <x v="0"/>
    <m/>
    <s v="2024-01-26"/>
    <s v="2024-12-05"/>
    <s v="2024-12-09 11:21:14"/>
    <s v="0000-00-00 00:00:00"/>
    <s v="2024-12-26 13:40:38"/>
    <s v="2024-12-26 15:33:57"/>
    <s v="0000-00-00 00:00:00"/>
    <s v="2024-12-12"/>
    <s v="2024-12-12"/>
    <s v="2024-12-14"/>
    <s v="2024-12-16"/>
    <s v="2024-12-17"/>
    <x v="0"/>
    <s v="Cali"/>
    <s v="100554"/>
    <x v="910"/>
    <m/>
    <x v="0"/>
    <n v="1"/>
    <x v="0"/>
    <x v="0"/>
    <x v="0"/>
    <n v="160350"/>
    <x v="0"/>
    <x v="0"/>
    <x v="0"/>
    <x v="10"/>
  </r>
  <r>
    <x v="1359"/>
    <x v="863"/>
    <s v="MUEBLES CC CUBRIMIENTOS"/>
    <x v="0"/>
    <m/>
    <s v="2024-01-26"/>
    <s v="2024-12-05"/>
    <s v="2024-12-09 11:21:14"/>
    <s v="0000-00-00 00:00:00"/>
    <s v="2024-12-26 13:40:38"/>
    <s v="2024-12-26 15:33:57"/>
    <s v="0000-00-00 00:00:00"/>
    <s v="2024-12-12"/>
    <s v="2024-12-12"/>
    <s v="2024-12-14"/>
    <s v="2024-12-16"/>
    <s v="2024-12-17"/>
    <x v="0"/>
    <s v="Cali"/>
    <s v="TRANSP06"/>
    <x v="59"/>
    <m/>
    <x v="0"/>
    <n v="1"/>
    <x v="0"/>
    <x v="0"/>
    <x v="0"/>
    <n v="50000"/>
    <x v="0"/>
    <x v="1"/>
    <x v="1"/>
    <x v="10"/>
  </r>
  <r>
    <x v="1360"/>
    <x v="348"/>
    <s v="CUBRIMIENTO"/>
    <x v="0"/>
    <m/>
    <s v="2024-12-04"/>
    <s v="2024-12-05"/>
    <s v="2024-12-05 16:54:53"/>
    <s v="0000-00-00 00:00:00"/>
    <s v="2024-12-05 16:55:08"/>
    <s v="2024-12-06 18:04:32"/>
    <s v="0000-00-00 00:00:00"/>
    <s v="2024-12-06"/>
    <s v="2024-12-06"/>
    <s v="2024-12-10"/>
    <s v="2024-12-11"/>
    <s v="2024-12-11"/>
    <x v="3"/>
    <s v="Toscany"/>
    <s v="55012"/>
    <x v="277"/>
    <m/>
    <x v="0"/>
    <n v="17.5"/>
    <x v="0"/>
    <x v="0"/>
    <x v="0"/>
    <n v="920500"/>
    <x v="0"/>
    <x v="0"/>
    <x v="0"/>
    <x v="10"/>
  </r>
  <r>
    <x v="1361"/>
    <x v="864"/>
    <s v="MUEBLES CC CUBRIMIENTOS"/>
    <x v="0"/>
    <m/>
    <s v="2024-12-04"/>
    <s v="2024-12-05"/>
    <s v="2024-12-05 15:11:17"/>
    <s v="0000-00-00 00:00:00"/>
    <s v="2024-12-27 16:32:22"/>
    <s v="2024-12-27 16:32:48"/>
    <s v="2025-01-09 08:24:14"/>
    <s v="2024-12-09"/>
    <s v="2024-12-09"/>
    <s v="2024-12-31"/>
    <s v="2025-01-02"/>
    <s v="2025-01-07"/>
    <x v="3"/>
    <s v="Cali"/>
    <s v="5520"/>
    <x v="384"/>
    <s v="LONA DICKSON CRUDO REF:6020"/>
    <x v="0"/>
    <n v="1"/>
    <x v="0"/>
    <x v="0"/>
    <x v="0"/>
    <n v="8417387"/>
    <x v="0"/>
    <x v="0"/>
    <x v="0"/>
    <x v="10"/>
  </r>
  <r>
    <x v="1362"/>
    <x v="734"/>
    <s v="MUEBLES"/>
    <x v="0"/>
    <m/>
    <s v="2024-12-05"/>
    <s v="2024-12-05"/>
    <s v="2024-12-05 12:11:57"/>
    <s v="0000-00-00 00:00:00"/>
    <s v="0000-00-00 00:00:00"/>
    <s v="2024-12-16 11:34:34"/>
    <s v="0000-00-00 00:00:00"/>
    <s v="2024-12-06"/>
    <s v="2024-12-06"/>
    <s v="2024-12-09"/>
    <s v="2024-12-12"/>
    <s v="2024-12-09"/>
    <x v="3"/>
    <s v="Virtual"/>
    <s v="5575"/>
    <x v="911"/>
    <m/>
    <x v="0"/>
    <n v="16"/>
    <x v="0"/>
    <x v="0"/>
    <x v="0"/>
    <n v="121280"/>
    <x v="0"/>
    <x v="0"/>
    <x v="0"/>
    <x v="10"/>
  </r>
  <r>
    <x v="1363"/>
    <x v="865"/>
    <s v="CUBRIMIENTO"/>
    <x v="0"/>
    <m/>
    <s v="2024-12-05"/>
    <s v="2024-12-05"/>
    <s v="2024-12-05 14:13:10"/>
    <s v="0000-00-00 00:00:00"/>
    <s v="2024-12-05 14:13:17"/>
    <s v="2024-12-06 17:34:42"/>
    <s v="0000-00-00 00:00:00"/>
    <s v="2024-12-06"/>
    <s v="2024-12-06"/>
    <s v="2024-12-10"/>
    <s v="2024-12-11"/>
    <s v="2024-12-11"/>
    <x v="3"/>
    <s v="Toscany"/>
    <s v="55012"/>
    <x v="277"/>
    <m/>
    <x v="0"/>
    <n v="10"/>
    <x v="0"/>
    <x v="0"/>
    <x v="0"/>
    <n v="526000"/>
    <x v="0"/>
    <x v="0"/>
    <x v="0"/>
    <x v="10"/>
  </r>
  <r>
    <x v="1364"/>
    <x v="350"/>
    <s v="CUBRIMIENTO"/>
    <x v="0"/>
    <m/>
    <s v="2024-12-05"/>
    <s v="2024-12-05"/>
    <s v="2024-12-06 13:05:47"/>
    <s v="0000-00-00 00:00:00"/>
    <s v="2024-12-06 13:06:00"/>
    <s v="2024-12-06 17:54:55"/>
    <s v="0000-00-00 00:00:00"/>
    <s v="2024-12-06"/>
    <s v="2024-12-06"/>
    <s v="2024-12-10"/>
    <s v="2024-12-11"/>
    <s v="2024-12-11"/>
    <x v="3"/>
    <s v="Toscany"/>
    <s v="26"/>
    <x v="27"/>
    <m/>
    <x v="0"/>
    <n v="30"/>
    <x v="0"/>
    <x v="0"/>
    <x v="0"/>
    <n v="1578000"/>
    <x v="0"/>
    <x v="0"/>
    <x v="0"/>
    <x v="10"/>
  </r>
  <r>
    <x v="1365"/>
    <x v="151"/>
    <s v="MUEBLES CC CUBRIMIENTOS"/>
    <x v="0"/>
    <m/>
    <s v="2024-12-05"/>
    <s v="2024-12-06"/>
    <s v="2024-12-06 11:24:22"/>
    <s v="0000-00-00 00:00:00"/>
    <s v="2024-12-06 11:24:31"/>
    <s v="2024-12-06 18:06:26"/>
    <s v="0000-00-00 00:00:00"/>
    <s v="2024-12-09"/>
    <s v="2024-12-09"/>
    <s v="2024-12-11"/>
    <s v="2024-12-12"/>
    <s v="2024-12-12"/>
    <x v="3"/>
    <s v="Toscany"/>
    <s v="12119"/>
    <x v="283"/>
    <m/>
    <x v="0"/>
    <n v="21.7"/>
    <x v="0"/>
    <x v="0"/>
    <x v="0"/>
    <n v="1141420"/>
    <x v="0"/>
    <x v="0"/>
    <x v="0"/>
    <x v="10"/>
  </r>
  <r>
    <x v="1366"/>
    <x v="156"/>
    <s v="CUBRIMIENTO"/>
    <x v="0"/>
    <m/>
    <s v="2024-12-05"/>
    <s v="2024-12-07"/>
    <s v="2024-12-10 08:45:17"/>
    <s v="2024-12-12 08:57:34"/>
    <s v="2024-12-16 10:40:43"/>
    <s v="2024-12-18 08:45:39"/>
    <s v="0000-00-00 00:00:00"/>
    <s v="2024-12-09"/>
    <s v="2024-12-11"/>
    <s v="2024-12-13"/>
    <s v="2024-12-17"/>
    <s v="2024-12-17"/>
    <x v="3"/>
    <s v="Toscany"/>
    <s v="SOMB01"/>
    <x v="71"/>
    <s v="LONA DICKSON BLANCO REF:0001"/>
    <x v="8"/>
    <n v="1"/>
    <x v="4"/>
    <x v="0"/>
    <x v="1"/>
    <n v="11046600"/>
    <x v="0"/>
    <x v="6"/>
    <x v="5"/>
    <x v="10"/>
  </r>
  <r>
    <x v="1367"/>
    <x v="549"/>
    <s v="CUBRIMIENTO"/>
    <x v="0"/>
    <m/>
    <s v="2024-12-05"/>
    <s v="2024-12-09"/>
    <s v="2024-12-10 08:45:36"/>
    <s v="0000-00-00 00:00:00"/>
    <s v="2024-12-10 08:45:58"/>
    <s v="2024-12-10 12:00:31"/>
    <s v="0000-00-00 00:00:00"/>
    <s v="2024-12-10"/>
    <s v="2024-12-10"/>
    <s v="2024-12-12"/>
    <s v="2024-12-13"/>
    <s v="2024-12-13"/>
    <x v="3"/>
    <s v="Toscany"/>
    <s v="108171"/>
    <x v="671"/>
    <m/>
    <x v="0"/>
    <n v="1"/>
    <x v="0"/>
    <x v="0"/>
    <x v="0"/>
    <n v="58823"/>
    <x v="0"/>
    <x v="0"/>
    <x v="0"/>
    <x v="10"/>
  </r>
  <r>
    <x v="1368"/>
    <x v="86"/>
    <s v="CUBRIMIENTO"/>
    <x v="0"/>
    <m/>
    <s v="2024-11-12"/>
    <s v="2024-12-05"/>
    <s v="2024-12-06 14:02:58"/>
    <s v="2024-12-23 20:53:07"/>
    <s v="2025-01-08 07:22:39"/>
    <s v="2025-01-08 07:23:07"/>
    <s v="2025-05-05 08:16:32"/>
    <s v="2024-12-09"/>
    <s v="2024-12-19"/>
    <s v="2024-12-26"/>
    <s v="2025-01-01"/>
    <s v="2025-01-09"/>
    <x v="1"/>
    <s v="Medellin"/>
    <s v="CUBT01"/>
    <x v="288"/>
    <s v="LONA DICKSON CARBONE REF:U-171"/>
    <x v="2"/>
    <n v="2"/>
    <x v="20"/>
    <x v="0"/>
    <x v="15"/>
    <n v="933800"/>
    <x v="0"/>
    <x v="0"/>
    <x v="0"/>
    <x v="10"/>
  </r>
  <r>
    <x v="1369"/>
    <x v="866"/>
    <s v="CUBRIMIENTO"/>
    <x v="0"/>
    <m/>
    <s v="2024-12-05"/>
    <s v="2024-12-12"/>
    <s v="2024-12-13 16:30:07"/>
    <s v="0000-00-00 00:00:00"/>
    <s v="2024-12-16 14:54:17"/>
    <s v="2024-12-17 09:24:28"/>
    <s v="0000-00-00 00:00:00"/>
    <s v="2024-12-16"/>
    <s v="2024-12-16"/>
    <s v="2024-12-18"/>
    <s v="2024-12-19"/>
    <s v="2024-12-19"/>
    <x v="3"/>
    <s v="Virtual"/>
    <s v="6440"/>
    <x v="626"/>
    <m/>
    <x v="5"/>
    <n v="30"/>
    <x v="0"/>
    <x v="0"/>
    <x v="0"/>
    <n v="3330000"/>
    <x v="0"/>
    <x v="0"/>
    <x v="0"/>
    <x v="10"/>
  </r>
  <r>
    <x v="1370"/>
    <x v="586"/>
    <s v="MUEBLES CC CUBRIMIENTOS"/>
    <x v="0"/>
    <m/>
    <s v="2024-12-06"/>
    <s v="2024-12-17"/>
    <s v="2025-01-22 09:59:28"/>
    <s v="2025-01-28 10:18:07"/>
    <s v="2025-02-16 18:59:21"/>
    <s v="2025-02-17 15:32:15"/>
    <s v="2025-03-02 21:07:28"/>
    <s v="2025-01-23"/>
    <s v="2025-02-01"/>
    <s v="2025-02-12"/>
    <s v="2025-02-14"/>
    <s v="2025-02-25"/>
    <x v="3"/>
    <s v="Cali"/>
    <s v="LONA PFLEX ESP12"/>
    <x v="912"/>
    <m/>
    <x v="0"/>
    <n v="1"/>
    <x v="0"/>
    <x v="0"/>
    <x v="0"/>
    <n v="9800000"/>
    <x v="0"/>
    <x v="0"/>
    <x v="0"/>
    <x v="5"/>
  </r>
  <r>
    <x v="1371"/>
    <x v="867"/>
    <s v="CUBRIMIENTO"/>
    <x v="0"/>
    <m/>
    <s v="2024-12-06"/>
    <s v="2024-12-09"/>
    <s v="2024-12-10 14:00:11"/>
    <s v="2024-12-21 15:08:04"/>
    <s v="2025-01-17 16:08:12"/>
    <s v="2025-01-28 08:51:10"/>
    <s v="2025-02-01 08:14:26"/>
    <s v="2024-12-11"/>
    <s v="2024-12-22"/>
    <s v="2025-01-13"/>
    <s v="2025-01-24"/>
    <s v="2025-01-31"/>
    <x v="1"/>
    <s v="Bogota"/>
    <s v="12473"/>
    <x v="121"/>
    <m/>
    <x v="0"/>
    <n v="1"/>
    <x v="0"/>
    <x v="0"/>
    <x v="0"/>
    <n v="320000"/>
    <x v="0"/>
    <x v="0"/>
    <x v="0"/>
    <x v="12"/>
  </r>
  <r>
    <x v="1371"/>
    <x v="867"/>
    <s v="CUBRIMIENTO"/>
    <x v="0"/>
    <m/>
    <s v="2024-12-06"/>
    <s v="2024-12-09"/>
    <s v="2024-12-10 14:00:11"/>
    <s v="2024-12-21 15:08:04"/>
    <s v="2025-01-17 16:08:12"/>
    <s v="2025-01-28 08:51:10"/>
    <s v="2025-02-01 08:14:26"/>
    <s v="2024-12-11"/>
    <s v="2024-12-22"/>
    <s v="2025-01-13"/>
    <s v="2025-01-24"/>
    <s v="2025-01-31"/>
    <x v="1"/>
    <s v="Bogota"/>
    <s v="6543"/>
    <x v="123"/>
    <m/>
    <x v="0"/>
    <n v="1"/>
    <x v="0"/>
    <x v="0"/>
    <x v="0"/>
    <n v="100000"/>
    <x v="0"/>
    <x v="0"/>
    <x v="0"/>
    <x v="12"/>
  </r>
  <r>
    <x v="1371"/>
    <x v="867"/>
    <s v="CUBRIMIENTO"/>
    <x v="0"/>
    <m/>
    <s v="2024-12-06"/>
    <s v="2024-12-09"/>
    <s v="2024-12-10 14:00:11"/>
    <s v="2024-12-21 15:08:04"/>
    <s v="2025-01-17 16:08:12"/>
    <s v="2025-01-28 08:51:10"/>
    <s v="2025-02-01 08:14:26"/>
    <s v="2024-12-11"/>
    <s v="2024-12-22"/>
    <s v="2025-01-13"/>
    <s v="2025-01-24"/>
    <s v="2025-01-31"/>
    <x v="1"/>
    <s v="Bogota"/>
    <s v="BANE13"/>
    <x v="182"/>
    <s v="PERGOSCREEN BL/GRIS 3M EB4841 G6-7 430GR"/>
    <x v="3"/>
    <n v="1"/>
    <x v="48"/>
    <x v="7"/>
    <x v="0"/>
    <n v="5257594"/>
    <x v="0"/>
    <x v="9"/>
    <x v="9"/>
    <x v="12"/>
  </r>
  <r>
    <x v="1371"/>
    <x v="867"/>
    <s v="CUBRIMIENTO"/>
    <x v="0"/>
    <m/>
    <s v="2024-12-06"/>
    <s v="2024-12-09"/>
    <s v="2024-12-10 14:00:11"/>
    <s v="2024-12-21 15:08:04"/>
    <s v="2025-01-17 16:08:12"/>
    <s v="2025-01-28 08:51:10"/>
    <s v="2025-02-01 08:14:26"/>
    <s v="2024-12-11"/>
    <s v="2024-12-22"/>
    <s v="2025-01-13"/>
    <s v="2025-01-24"/>
    <s v="2025-01-31"/>
    <x v="1"/>
    <s v="Bogota"/>
    <s v="FLANCHE01"/>
    <x v="51"/>
    <m/>
    <x v="3"/>
    <n v="1"/>
    <x v="60"/>
    <x v="0"/>
    <x v="0"/>
    <n v="1200000"/>
    <x v="0"/>
    <x v="0"/>
    <x v="0"/>
    <x v="12"/>
  </r>
  <r>
    <x v="1371"/>
    <x v="867"/>
    <s v="CUBRIMIENTO"/>
    <x v="0"/>
    <m/>
    <s v="2024-12-06"/>
    <s v="2024-12-09"/>
    <s v="2024-12-10 14:00:11"/>
    <s v="2024-12-21 15:08:04"/>
    <s v="2025-01-17 16:08:12"/>
    <s v="2025-01-28 08:51:10"/>
    <s v="2025-02-01 08:14:26"/>
    <s v="2024-12-11"/>
    <s v="2024-12-22"/>
    <s v="2025-01-13"/>
    <s v="2025-01-24"/>
    <s v="2025-01-31"/>
    <x v="1"/>
    <s v="Bogota"/>
    <s v="PLT44"/>
    <x v="253"/>
    <m/>
    <x v="3"/>
    <n v="2"/>
    <x v="0"/>
    <x v="0"/>
    <x v="0"/>
    <n v="657982"/>
    <x v="0"/>
    <x v="0"/>
    <x v="0"/>
    <x v="12"/>
  </r>
  <r>
    <x v="1371"/>
    <x v="867"/>
    <s v="CUBRIMIENTO"/>
    <x v="0"/>
    <m/>
    <s v="2024-12-06"/>
    <s v="2024-12-09"/>
    <s v="2024-12-10 14:00:11"/>
    <s v="2024-12-21 15:08:04"/>
    <s v="2025-01-17 16:08:12"/>
    <s v="2025-01-28 08:51:10"/>
    <s v="2025-02-01 08:14:26"/>
    <s v="2024-12-11"/>
    <s v="2024-12-22"/>
    <s v="2025-01-13"/>
    <s v="2025-01-24"/>
    <s v="2025-01-31"/>
    <x v="1"/>
    <s v="Bogota"/>
    <s v="PTAC01"/>
    <x v="392"/>
    <m/>
    <x v="3"/>
    <n v="1"/>
    <x v="0"/>
    <x v="7"/>
    <x v="0"/>
    <n v="786359"/>
    <x v="0"/>
    <x v="0"/>
    <x v="0"/>
    <x v="12"/>
  </r>
  <r>
    <x v="1371"/>
    <x v="867"/>
    <s v="CUBRIMIENTO"/>
    <x v="0"/>
    <m/>
    <s v="2024-12-06"/>
    <s v="2024-12-09"/>
    <s v="2024-12-10 14:00:11"/>
    <s v="2024-12-21 15:08:04"/>
    <s v="2025-01-17 16:08:12"/>
    <s v="2025-01-28 08:51:10"/>
    <s v="2025-02-01 08:14:26"/>
    <s v="2024-12-11"/>
    <s v="2024-12-22"/>
    <s v="2025-01-13"/>
    <s v="2025-01-24"/>
    <s v="2025-01-31"/>
    <x v="1"/>
    <s v="Bogota"/>
    <s v="VIGAAC02"/>
    <x v="641"/>
    <m/>
    <x v="3"/>
    <n v="1"/>
    <x v="60"/>
    <x v="0"/>
    <x v="0"/>
    <n v="1862110"/>
    <x v="0"/>
    <x v="0"/>
    <x v="0"/>
    <x v="12"/>
  </r>
  <r>
    <x v="1372"/>
    <x v="839"/>
    <s v="MUEBLES"/>
    <x v="0"/>
    <m/>
    <s v="2024-12-06"/>
    <s v="2024-12-10"/>
    <s v="2024-12-11 09:42:05"/>
    <s v="0000-00-00 00:00:00"/>
    <s v="0000-00-00 00:00:00"/>
    <s v="2024-12-20 09:36:29"/>
    <s v="2024-12-24 10:53:35"/>
    <s v="2024-12-11"/>
    <s v="2024-12-11"/>
    <s v="2025-01-06"/>
    <s v="2025-01-08"/>
    <s v="2025-01-08"/>
    <x v="3"/>
    <s v="Virtual"/>
    <s v="14781"/>
    <x v="490"/>
    <m/>
    <x v="0"/>
    <n v="1"/>
    <x v="0"/>
    <x v="0"/>
    <x v="0"/>
    <n v="571814"/>
    <x v="0"/>
    <x v="2"/>
    <x v="0"/>
    <x v="12"/>
  </r>
  <r>
    <x v="1373"/>
    <x v="868"/>
    <s v="MUEBLES CC CUBRIMIENTOS"/>
    <x v="0"/>
    <m/>
    <s v="2024-12-06"/>
    <s v="2024-12-06"/>
    <s v="2024-12-10 09:18:04"/>
    <s v="0000-00-00 00:00:00"/>
    <s v="2024-12-12 09:30:37"/>
    <s v="2024-12-12 09:30:55"/>
    <s v="2024-12-21 08:24:41"/>
    <s v="2024-12-10"/>
    <s v="2024-12-10"/>
    <s v="2025-01-01"/>
    <s v="2025-01-07"/>
    <s v="2025-01-09"/>
    <x v="3"/>
    <s v="Bogota"/>
    <s v="13672"/>
    <x v="46"/>
    <s v="FURNISCREEN BLANCA 2M EB4027W G8 625GR"/>
    <x v="0"/>
    <n v="2"/>
    <x v="0"/>
    <x v="0"/>
    <x v="0"/>
    <n v="3024014"/>
    <x v="0"/>
    <x v="2"/>
    <x v="0"/>
    <x v="12"/>
  </r>
  <r>
    <x v="1374"/>
    <x v="869"/>
    <s v="CUBRIMIENTO"/>
    <x v="0"/>
    <m/>
    <s v="2024-12-06"/>
    <s v="2024-12-19"/>
    <s v="2024-12-20 07:27:26"/>
    <s v="0000-00-00 00:00:00"/>
    <s v="2024-12-20 07:27:36"/>
    <s v="2025-04-02 17:22:45"/>
    <s v="0000-00-00 00:00:00"/>
    <s v="2024-12-20"/>
    <s v="2024-12-20"/>
    <s v="2024-12-24"/>
    <s v="2024-12-25"/>
    <s v="2024-12-25"/>
    <x v="0"/>
    <s v="Toscany"/>
    <s v="11442"/>
    <x v="531"/>
    <m/>
    <x v="0"/>
    <n v="1"/>
    <x v="0"/>
    <x v="0"/>
    <x v="0"/>
    <n v="50000"/>
    <x v="0"/>
    <x v="0"/>
    <x v="0"/>
    <x v="10"/>
  </r>
  <r>
    <x v="1374"/>
    <x v="869"/>
    <s v="CUBRIMIENTO"/>
    <x v="0"/>
    <m/>
    <s v="2024-12-06"/>
    <s v="2024-12-19"/>
    <s v="2024-12-20 07:27:26"/>
    <s v="0000-00-00 00:00:00"/>
    <s v="2024-12-20 07:27:36"/>
    <s v="2025-04-02 17:22:45"/>
    <s v="0000-00-00 00:00:00"/>
    <s v="2024-12-20"/>
    <s v="2024-12-20"/>
    <s v="2024-12-24"/>
    <s v="2024-12-25"/>
    <s v="2024-12-25"/>
    <x v="0"/>
    <s v="Toscany"/>
    <s v="6417"/>
    <x v="795"/>
    <m/>
    <x v="0"/>
    <n v="2"/>
    <x v="0"/>
    <x v="0"/>
    <x v="0"/>
    <n v="39000"/>
    <x v="0"/>
    <x v="0"/>
    <x v="0"/>
    <x v="10"/>
  </r>
  <r>
    <x v="1374"/>
    <x v="869"/>
    <s v="CUBRIMIENTO"/>
    <x v="0"/>
    <m/>
    <s v="2024-12-06"/>
    <s v="2024-12-19"/>
    <s v="2024-12-20 07:27:26"/>
    <s v="0000-00-00 00:00:00"/>
    <s v="2024-12-20 07:27:36"/>
    <s v="2025-04-02 17:22:45"/>
    <s v="0000-00-00 00:00:00"/>
    <s v="2024-12-20"/>
    <s v="2024-12-20"/>
    <s v="2024-12-24"/>
    <s v="2024-12-25"/>
    <s v="2024-12-25"/>
    <x v="0"/>
    <s v="Toscany"/>
    <s v="6418"/>
    <x v="510"/>
    <m/>
    <x v="0"/>
    <n v="2"/>
    <x v="0"/>
    <x v="0"/>
    <x v="0"/>
    <n v="56550"/>
    <x v="0"/>
    <x v="0"/>
    <x v="0"/>
    <x v="10"/>
  </r>
  <r>
    <x v="1374"/>
    <x v="869"/>
    <s v="CUBRIMIENTO"/>
    <x v="0"/>
    <m/>
    <s v="2024-12-06"/>
    <s v="2024-12-19"/>
    <s v="2024-12-20 07:27:26"/>
    <s v="0000-00-00 00:00:00"/>
    <s v="2024-12-20 07:27:36"/>
    <s v="2025-04-02 17:22:45"/>
    <s v="0000-00-00 00:00:00"/>
    <s v="2024-12-20"/>
    <s v="2024-12-20"/>
    <s v="2024-12-24"/>
    <s v="2024-12-25"/>
    <s v="2024-12-25"/>
    <x v="0"/>
    <s v="Toscany"/>
    <s v="ALUTD03"/>
    <x v="784"/>
    <m/>
    <x v="0"/>
    <n v="0"/>
    <x v="0"/>
    <x v="0"/>
    <x v="0"/>
    <n v="0"/>
    <x v="0"/>
    <x v="0"/>
    <x v="0"/>
    <x v="10"/>
  </r>
  <r>
    <x v="1374"/>
    <x v="869"/>
    <s v="CUBRIMIENTO"/>
    <x v="0"/>
    <m/>
    <s v="2024-12-06"/>
    <s v="2024-12-19"/>
    <s v="2024-12-20 07:27:26"/>
    <s v="0000-00-00 00:00:00"/>
    <s v="2024-12-20 07:27:36"/>
    <s v="2025-04-02 17:22:45"/>
    <s v="0000-00-00 00:00:00"/>
    <s v="2024-12-20"/>
    <s v="2024-12-20"/>
    <s v="2024-12-24"/>
    <s v="2024-12-25"/>
    <s v="2024-12-25"/>
    <x v="0"/>
    <s v="Toscany"/>
    <s v="TUBSM04"/>
    <x v="719"/>
    <m/>
    <x v="0"/>
    <n v="0"/>
    <x v="0"/>
    <x v="0"/>
    <x v="0"/>
    <n v="0"/>
    <x v="0"/>
    <x v="0"/>
    <x v="0"/>
    <x v="10"/>
  </r>
  <r>
    <x v="1375"/>
    <x v="61"/>
    <s v="CUBRIMIENTO"/>
    <x v="0"/>
    <m/>
    <s v="2024-12-06"/>
    <s v="2025-01-15"/>
    <s v="2025-01-17 12:20:12"/>
    <s v="0000-00-00 00:00:00"/>
    <s v="2025-01-31 09:45:06"/>
    <s v="2025-02-11 11:21:27"/>
    <s v="0000-00-00 00:00:00"/>
    <s v="2025-01-17"/>
    <s v="2025-01-17"/>
    <s v="2025-01-21"/>
    <s v="2025-01-22"/>
    <s v="2025-01-22"/>
    <x v="3"/>
    <s v="Virtual"/>
    <s v="1010135"/>
    <x v="602"/>
    <m/>
    <x v="0"/>
    <n v="6"/>
    <x v="0"/>
    <x v="0"/>
    <x v="0"/>
    <n v="0"/>
    <x v="0"/>
    <x v="0"/>
    <x v="0"/>
    <x v="12"/>
  </r>
  <r>
    <x v="1376"/>
    <x v="870"/>
    <s v="MUEBLES CC CUBRIMIENTOS"/>
    <x v="0"/>
    <m/>
    <s v="2024-12-08"/>
    <s v="2024-12-17"/>
    <s v="2024-12-20 09:20:43"/>
    <s v="0000-00-00 00:00:00"/>
    <s v="0000-00-00 00:00:00"/>
    <s v="2025-03-18 14:21:13"/>
    <s v="2025-08-20 11:35:46"/>
    <s v="2024-12-18"/>
    <s v="2024-12-18"/>
    <s v="2025-01-24"/>
    <s v="2025-01-28"/>
    <s v="2025-08-25"/>
    <x v="1"/>
    <s v="Bogota"/>
    <s v="100358"/>
    <x v="254"/>
    <m/>
    <x v="0"/>
    <n v="1"/>
    <x v="0"/>
    <x v="0"/>
    <x v="0"/>
    <n v="1712671"/>
    <x v="0"/>
    <x v="2"/>
    <x v="0"/>
    <x v="12"/>
  </r>
  <r>
    <x v="1376"/>
    <x v="870"/>
    <s v="MUEBLES CC CUBRIMIENTOS"/>
    <x v="0"/>
    <m/>
    <s v="2024-12-08"/>
    <s v="2024-12-17"/>
    <s v="2024-12-20 09:20:43"/>
    <s v="0000-00-00 00:00:00"/>
    <s v="0000-00-00 00:00:00"/>
    <s v="2025-03-18 14:21:13"/>
    <s v="2025-08-20 11:35:46"/>
    <s v="2024-12-18"/>
    <s v="2024-12-18"/>
    <s v="2025-01-24"/>
    <s v="2025-01-28"/>
    <s v="2025-08-25"/>
    <x v="1"/>
    <s v="Bogota"/>
    <s v="2000012"/>
    <x v="517"/>
    <m/>
    <x v="0"/>
    <n v="2"/>
    <x v="0"/>
    <x v="0"/>
    <x v="0"/>
    <n v="2160000"/>
    <x v="0"/>
    <x v="0"/>
    <x v="0"/>
    <x v="12"/>
  </r>
  <r>
    <x v="1376"/>
    <x v="870"/>
    <s v="MUEBLES CC CUBRIMIENTOS"/>
    <x v="0"/>
    <m/>
    <s v="2024-12-08"/>
    <s v="2024-12-17"/>
    <s v="2024-12-20 09:20:43"/>
    <s v="0000-00-00 00:00:00"/>
    <s v="0000-00-00 00:00:00"/>
    <s v="2025-03-18 14:21:13"/>
    <s v="2025-08-20 11:35:46"/>
    <s v="2024-12-18"/>
    <s v="2024-12-18"/>
    <s v="2025-01-24"/>
    <s v="2025-01-28"/>
    <s v="2025-08-25"/>
    <x v="1"/>
    <s v="Bogota"/>
    <s v="5121"/>
    <x v="255"/>
    <m/>
    <x v="0"/>
    <n v="6"/>
    <x v="0"/>
    <x v="0"/>
    <x v="0"/>
    <n v="2241516"/>
    <x v="0"/>
    <x v="2"/>
    <x v="0"/>
    <x v="12"/>
  </r>
  <r>
    <x v="1376"/>
    <x v="870"/>
    <s v="MUEBLES CC CUBRIMIENTOS"/>
    <x v="0"/>
    <m/>
    <s v="2024-12-08"/>
    <s v="2024-12-17"/>
    <s v="2024-12-20 09:20:43"/>
    <s v="0000-00-00 00:00:00"/>
    <s v="0000-00-00 00:00:00"/>
    <s v="2025-03-18 14:21:13"/>
    <s v="2025-08-20 11:35:46"/>
    <s v="2024-12-18"/>
    <s v="2024-12-18"/>
    <s v="2025-01-24"/>
    <s v="2025-01-28"/>
    <s v="2025-08-25"/>
    <x v="1"/>
    <s v="Bogota"/>
    <s v="9692"/>
    <x v="913"/>
    <m/>
    <x v="0"/>
    <n v="1"/>
    <x v="0"/>
    <x v="0"/>
    <x v="0"/>
    <n v="5450372"/>
    <x v="0"/>
    <x v="2"/>
    <x v="0"/>
    <x v="12"/>
  </r>
  <r>
    <x v="1377"/>
    <x v="871"/>
    <s v="MUEBLES CC CUBRIMIENTOS"/>
    <x v="0"/>
    <m/>
    <s v="2024-12-09"/>
    <s v="2024-12-10"/>
    <s v="2024-12-10 11:41:55"/>
    <s v="0000-00-00 00:00:00"/>
    <s v="2025-01-28 08:32:28"/>
    <s v="2025-01-28 09:31:37"/>
    <s v="2025-01-31 09:30:48"/>
    <s v="2024-12-12"/>
    <s v="2024-12-12"/>
    <s v="2025-01-27"/>
    <s v="2025-01-31"/>
    <s v="2025-02-04"/>
    <x v="3"/>
    <s v="Medellin"/>
    <s v="5155"/>
    <x v="914"/>
    <s v="LONAFLEX"/>
    <x v="0"/>
    <n v="2"/>
    <x v="0"/>
    <x v="0"/>
    <x v="0"/>
    <n v="598562"/>
    <x v="0"/>
    <x v="5"/>
    <x v="0"/>
    <x v="12"/>
  </r>
  <r>
    <x v="1378"/>
    <x v="350"/>
    <s v="CUBRIMIENTO"/>
    <x v="0"/>
    <m/>
    <s v="2024-12-09"/>
    <s v="2024-12-09"/>
    <s v="2024-12-09 13:16:49"/>
    <s v="0000-00-00 00:00:00"/>
    <s v="2024-12-09 13:17:14"/>
    <s v="2024-12-09 16:41:42"/>
    <s v="0000-00-00 00:00:00"/>
    <s v="2024-12-10"/>
    <s v="2024-12-10"/>
    <s v="2024-12-12"/>
    <s v="2024-12-13"/>
    <s v="2024-12-13"/>
    <x v="3"/>
    <s v="Toscany"/>
    <s v="23"/>
    <x v="418"/>
    <m/>
    <x v="0"/>
    <n v="10.5"/>
    <x v="0"/>
    <x v="0"/>
    <x v="0"/>
    <n v="552300"/>
    <x v="0"/>
    <x v="0"/>
    <x v="0"/>
    <x v="10"/>
  </r>
  <r>
    <x v="1379"/>
    <x v="737"/>
    <s v="MUEBLES CC CUBRIMIENTOS"/>
    <x v="0"/>
    <m/>
    <s v="2024-12-09"/>
    <s v="2024-12-11"/>
    <s v="2024-12-12 17:13:58"/>
    <s v="0000-00-00 00:00:00"/>
    <s v="2024-12-18 10:14:56"/>
    <s v="2024-12-27 17:19:47"/>
    <s v="0000-00-00 00:00:00"/>
    <s v="2024-12-13"/>
    <s v="2024-12-13"/>
    <s v="2024-12-20"/>
    <s v="2024-12-31"/>
    <s v="2025-01-03"/>
    <x v="0"/>
    <s v="Barranquilla"/>
    <s v="25557"/>
    <x v="592"/>
    <m/>
    <x v="0"/>
    <n v="4"/>
    <x v="0"/>
    <x v="0"/>
    <x v="0"/>
    <n v="18720"/>
    <x v="0"/>
    <x v="0"/>
    <x v="0"/>
    <x v="10"/>
  </r>
  <r>
    <x v="1379"/>
    <x v="737"/>
    <s v="MUEBLES CC CUBRIMIENTOS"/>
    <x v="0"/>
    <m/>
    <s v="2024-12-09"/>
    <s v="2024-12-11"/>
    <s v="2024-12-12 17:13:58"/>
    <s v="0000-00-00 00:00:00"/>
    <s v="2024-12-18 10:14:56"/>
    <s v="2024-12-27 17:19:47"/>
    <s v="0000-00-00 00:00:00"/>
    <s v="2024-12-13"/>
    <s v="2024-12-13"/>
    <s v="2024-12-20"/>
    <s v="2024-12-31"/>
    <s v="2025-01-03"/>
    <x v="0"/>
    <s v="Barranquilla"/>
    <s v="26328"/>
    <x v="700"/>
    <m/>
    <x v="0"/>
    <n v="1"/>
    <x v="0"/>
    <x v="0"/>
    <x v="0"/>
    <n v="1553426"/>
    <x v="0"/>
    <x v="0"/>
    <x v="0"/>
    <x v="10"/>
  </r>
  <r>
    <x v="1380"/>
    <x v="872"/>
    <s v="CUBRIMIENTO"/>
    <x v="0"/>
    <m/>
    <s v="2024-12-09"/>
    <s v="2024-12-09"/>
    <s v="2024-12-10 08:12:21"/>
    <s v="0000-00-00 00:00:00"/>
    <s v="2024-12-10 08:12:30"/>
    <s v="2024-12-16 07:21:21"/>
    <s v="0000-00-00 00:00:00"/>
    <s v="2024-12-10"/>
    <s v="2024-12-10"/>
    <s v="2024-12-11"/>
    <s v="2024-12-16"/>
    <s v="2024-12-16"/>
    <x v="0"/>
    <s v="Toscany"/>
    <s v="19303"/>
    <x v="203"/>
    <m/>
    <x v="0"/>
    <n v="1"/>
    <x v="0"/>
    <x v="0"/>
    <x v="0"/>
    <n v="140000"/>
    <x v="0"/>
    <x v="0"/>
    <x v="0"/>
    <x v="10"/>
  </r>
  <r>
    <x v="1381"/>
    <x v="873"/>
    <s v="CUBRIMIENTO"/>
    <x v="0"/>
    <m/>
    <s v="2024-12-09"/>
    <s v="2024-12-10"/>
    <s v="2024-12-10 15:08:25"/>
    <s v="0000-00-00 00:00:00"/>
    <s v="2024-12-10 15:08:32"/>
    <s v="2024-12-16 07:22:00"/>
    <s v="0000-00-00 00:00:00"/>
    <s v="2024-12-11"/>
    <s v="2024-12-11"/>
    <s v="2024-12-12"/>
    <s v="2024-12-16"/>
    <s v="2024-12-16"/>
    <x v="0"/>
    <s v="Toscany"/>
    <s v="12788"/>
    <x v="586"/>
    <m/>
    <x v="0"/>
    <n v="2.5"/>
    <x v="0"/>
    <x v="0"/>
    <x v="0"/>
    <n v="247500"/>
    <x v="0"/>
    <x v="0"/>
    <x v="0"/>
    <x v="10"/>
  </r>
  <r>
    <x v="1382"/>
    <x v="874"/>
    <s v="CUBRIMIENTO"/>
    <x v="0"/>
    <m/>
    <s v="2024-12-09"/>
    <s v="2024-12-10"/>
    <s v="2024-12-11 09:03:39"/>
    <s v="0000-00-00 00:00:00"/>
    <s v="2024-12-11 09:03:48"/>
    <s v="2024-12-16 07:10:50"/>
    <s v="0000-00-00 00:00:00"/>
    <s v="2024-12-11"/>
    <s v="2024-12-11"/>
    <s v="2024-12-13"/>
    <s v="2024-12-16"/>
    <s v="2024-12-16"/>
    <x v="0"/>
    <s v="Toscany"/>
    <s v="100112"/>
    <x v="618"/>
    <m/>
    <x v="0"/>
    <n v="12"/>
    <x v="0"/>
    <x v="0"/>
    <x v="0"/>
    <n v="2707200"/>
    <x v="0"/>
    <x v="0"/>
    <x v="0"/>
    <x v="10"/>
  </r>
  <r>
    <x v="1382"/>
    <x v="874"/>
    <s v="CUBRIMIENTO"/>
    <x v="0"/>
    <m/>
    <s v="2024-12-09"/>
    <s v="2024-12-10"/>
    <s v="2024-12-11 09:03:39"/>
    <s v="0000-00-00 00:00:00"/>
    <s v="2024-12-11 09:03:48"/>
    <s v="2024-12-16 07:10:50"/>
    <s v="0000-00-00 00:00:00"/>
    <s v="2024-12-11"/>
    <s v="2024-12-11"/>
    <s v="2024-12-13"/>
    <s v="2024-12-16"/>
    <s v="2024-12-16"/>
    <x v="0"/>
    <s v="Toscany"/>
    <s v="1010107"/>
    <x v="375"/>
    <m/>
    <x v="0"/>
    <n v="12"/>
    <x v="0"/>
    <x v="0"/>
    <x v="0"/>
    <n v="183600"/>
    <x v="0"/>
    <x v="0"/>
    <x v="0"/>
    <x v="10"/>
  </r>
  <r>
    <x v="1382"/>
    <x v="874"/>
    <s v="CUBRIMIENTO"/>
    <x v="0"/>
    <m/>
    <s v="2024-12-09"/>
    <s v="2024-12-10"/>
    <s v="2024-12-11 09:03:39"/>
    <s v="0000-00-00 00:00:00"/>
    <s v="2024-12-11 09:03:48"/>
    <s v="2024-12-16 07:10:50"/>
    <s v="0000-00-00 00:00:00"/>
    <s v="2024-12-11"/>
    <s v="2024-12-11"/>
    <s v="2024-12-13"/>
    <s v="2024-12-16"/>
    <s v="2024-12-16"/>
    <x v="0"/>
    <s v="Toscany"/>
    <s v="94011"/>
    <x v="533"/>
    <m/>
    <x v="0"/>
    <n v="23.2"/>
    <x v="0"/>
    <x v="0"/>
    <x v="0"/>
    <n v="328860"/>
    <x v="0"/>
    <x v="0"/>
    <x v="0"/>
    <x v="10"/>
  </r>
  <r>
    <x v="1383"/>
    <x v="84"/>
    <s v="CUBRIMIENTO"/>
    <x v="0"/>
    <m/>
    <s v="2024-12-10"/>
    <s v="2024-12-10"/>
    <s v="2024-12-10 12:01:25"/>
    <s v="0000-00-00 00:00:00"/>
    <s v="2024-12-10 13:56:58"/>
    <s v="2024-12-16 07:20:06"/>
    <s v="0000-00-00 00:00:00"/>
    <s v="2024-12-11"/>
    <s v="2024-12-11"/>
    <s v="2024-12-13"/>
    <s v="2024-12-16"/>
    <s v="2024-12-16"/>
    <x v="0"/>
    <s v="Toscany"/>
    <s v="39"/>
    <x v="460"/>
    <m/>
    <x v="0"/>
    <n v="11"/>
    <x v="0"/>
    <x v="0"/>
    <x v="0"/>
    <n v="578600"/>
    <x v="0"/>
    <x v="0"/>
    <x v="0"/>
    <x v="10"/>
  </r>
  <r>
    <x v="1384"/>
    <x v="622"/>
    <s v="CUBRIMIENTO"/>
    <x v="0"/>
    <m/>
    <s v="2024-12-10"/>
    <s v="2024-12-10"/>
    <s v="2024-12-10 13:57:50"/>
    <s v="0000-00-00 00:00:00"/>
    <s v="2024-12-10 13:58:02"/>
    <s v="2024-12-16 07:18:49"/>
    <s v="0000-00-00 00:00:00"/>
    <s v="2024-12-11"/>
    <s v="2024-12-11"/>
    <s v="2024-12-13"/>
    <s v="2024-12-16"/>
    <s v="2024-12-16"/>
    <x v="0"/>
    <s v="Toscany"/>
    <s v="26"/>
    <x v="27"/>
    <m/>
    <x v="0"/>
    <n v="32.700000000000003"/>
    <x v="0"/>
    <x v="0"/>
    <x v="0"/>
    <n v="1720020"/>
    <x v="0"/>
    <x v="0"/>
    <x v="0"/>
    <x v="10"/>
  </r>
  <r>
    <x v="1385"/>
    <x v="160"/>
    <s v="MUEBLES CC CUBRIMIENTOS"/>
    <x v="0"/>
    <m/>
    <s v="2024-12-10"/>
    <s v="2025-01-07"/>
    <s v="2025-01-08 13:43:46"/>
    <s v="0000-00-00 00:00:00"/>
    <s v="2025-02-11 11:52:07"/>
    <s v="2025-02-11 11:52:18"/>
    <s v="2025-02-27 10:44:19"/>
    <s v="2025-01-09"/>
    <s v="2025-01-09"/>
    <s v="2025-01-31"/>
    <s v="2025-02-04"/>
    <s v="2025-02-06"/>
    <x v="3"/>
    <s v="Cali"/>
    <s v="100233"/>
    <x v="80"/>
    <s v="LONA DICKSON AZUL MARINO REF:6022"/>
    <x v="0"/>
    <n v="1"/>
    <x v="0"/>
    <x v="0"/>
    <x v="0"/>
    <n v="0"/>
    <x v="0"/>
    <x v="2"/>
    <x v="0"/>
    <x v="12"/>
  </r>
  <r>
    <x v="1385"/>
    <x v="160"/>
    <s v="MUEBLES CC CUBRIMIENTOS"/>
    <x v="0"/>
    <m/>
    <s v="2024-12-10"/>
    <s v="2025-01-07"/>
    <s v="2025-01-08 13:43:46"/>
    <s v="0000-00-00 00:00:00"/>
    <s v="2025-02-11 11:52:07"/>
    <s v="2025-02-11 11:52:18"/>
    <s v="2025-02-27 10:44:19"/>
    <s v="2025-01-09"/>
    <s v="2025-01-09"/>
    <s v="2025-01-31"/>
    <s v="2025-02-04"/>
    <s v="2025-02-06"/>
    <x v="3"/>
    <s v="Cali"/>
    <s v="100240"/>
    <x v="701"/>
    <s v="PENDIENTE DEFINIR CLIENTE"/>
    <x v="3"/>
    <n v="1"/>
    <x v="0"/>
    <x v="0"/>
    <x v="0"/>
    <n v="0"/>
    <x v="0"/>
    <x v="2"/>
    <x v="0"/>
    <x v="12"/>
  </r>
  <r>
    <x v="1385"/>
    <x v="160"/>
    <s v="MUEBLES CC CUBRIMIENTOS"/>
    <x v="0"/>
    <m/>
    <s v="2024-12-10"/>
    <s v="2025-01-07"/>
    <s v="2025-01-08 13:43:46"/>
    <s v="0000-00-00 00:00:00"/>
    <s v="2025-02-11 11:52:07"/>
    <s v="2025-02-11 11:52:18"/>
    <s v="2025-02-27 10:44:19"/>
    <s v="2025-01-09"/>
    <s v="2025-01-09"/>
    <s v="2025-01-31"/>
    <s v="2025-02-04"/>
    <s v="2025-02-06"/>
    <x v="3"/>
    <s v="Cali"/>
    <s v="100241"/>
    <x v="827"/>
    <s v="PENDIENTE DEFINIR CLIENTE"/>
    <x v="3"/>
    <n v="1"/>
    <x v="0"/>
    <x v="0"/>
    <x v="0"/>
    <n v="0"/>
    <x v="0"/>
    <x v="2"/>
    <x v="0"/>
    <x v="12"/>
  </r>
  <r>
    <x v="1385"/>
    <x v="160"/>
    <s v="MUEBLES CC CUBRIMIENTOS"/>
    <x v="0"/>
    <m/>
    <s v="2024-12-10"/>
    <s v="2025-01-07"/>
    <s v="2025-01-08 13:43:46"/>
    <s v="0000-00-00 00:00:00"/>
    <s v="2025-02-11 11:52:07"/>
    <s v="2025-02-11 11:52:18"/>
    <s v="2025-02-27 10:44:19"/>
    <s v="2025-01-09"/>
    <s v="2025-01-09"/>
    <s v="2025-01-31"/>
    <s v="2025-02-04"/>
    <s v="2025-02-06"/>
    <x v="3"/>
    <s v="Cali"/>
    <s v="100247"/>
    <x v="915"/>
    <s v="PENDIENTE DEFINIR CLIENTE"/>
    <x v="3"/>
    <n v="1"/>
    <x v="0"/>
    <x v="0"/>
    <x v="0"/>
    <n v="0"/>
    <x v="0"/>
    <x v="2"/>
    <x v="0"/>
    <x v="12"/>
  </r>
  <r>
    <x v="1385"/>
    <x v="160"/>
    <s v="MUEBLES CC CUBRIMIENTOS"/>
    <x v="0"/>
    <m/>
    <s v="2024-12-10"/>
    <s v="2025-01-07"/>
    <s v="2025-01-08 13:43:46"/>
    <s v="0000-00-00 00:00:00"/>
    <s v="2025-02-11 11:52:07"/>
    <s v="2025-02-11 11:52:18"/>
    <s v="2025-02-27 10:44:19"/>
    <s v="2025-01-09"/>
    <s v="2025-01-09"/>
    <s v="2025-01-31"/>
    <s v="2025-02-04"/>
    <s v="2025-02-06"/>
    <x v="3"/>
    <s v="Cali"/>
    <s v="100248"/>
    <x v="237"/>
    <s v="PENDIENTE DEFINIR CLIENTE"/>
    <x v="3"/>
    <n v="1"/>
    <x v="0"/>
    <x v="0"/>
    <x v="0"/>
    <n v="0"/>
    <x v="0"/>
    <x v="2"/>
    <x v="0"/>
    <x v="12"/>
  </r>
  <r>
    <x v="1385"/>
    <x v="160"/>
    <s v="MUEBLES CC CUBRIMIENTOS"/>
    <x v="0"/>
    <m/>
    <s v="2024-12-10"/>
    <s v="2025-01-07"/>
    <s v="2025-01-08 13:43:46"/>
    <s v="0000-00-00 00:00:00"/>
    <s v="2025-02-11 11:52:07"/>
    <s v="2025-02-11 11:52:18"/>
    <s v="2025-02-27 10:44:19"/>
    <s v="2025-01-09"/>
    <s v="2025-01-09"/>
    <s v="2025-01-31"/>
    <s v="2025-02-04"/>
    <s v="2025-02-06"/>
    <x v="3"/>
    <s v="Cali"/>
    <s v="14785"/>
    <x v="84"/>
    <m/>
    <x v="0"/>
    <n v="4"/>
    <x v="0"/>
    <x v="0"/>
    <x v="0"/>
    <n v="0"/>
    <x v="0"/>
    <x v="2"/>
    <x v="0"/>
    <x v="12"/>
  </r>
  <r>
    <x v="1385"/>
    <x v="160"/>
    <s v="MUEBLES CC CUBRIMIENTOS"/>
    <x v="0"/>
    <m/>
    <s v="2024-12-10"/>
    <s v="2025-01-07"/>
    <s v="2025-01-08 13:43:46"/>
    <s v="0000-00-00 00:00:00"/>
    <s v="2025-02-11 11:52:07"/>
    <s v="2025-02-11 11:52:18"/>
    <s v="2025-02-27 10:44:19"/>
    <s v="2025-01-09"/>
    <s v="2025-01-09"/>
    <s v="2025-01-31"/>
    <s v="2025-02-04"/>
    <s v="2025-02-06"/>
    <x v="3"/>
    <s v="Cali"/>
    <s v="2000012"/>
    <x v="517"/>
    <m/>
    <x v="0"/>
    <n v="1"/>
    <x v="0"/>
    <x v="0"/>
    <x v="0"/>
    <n v="0"/>
    <x v="0"/>
    <x v="0"/>
    <x v="0"/>
    <x v="12"/>
  </r>
  <r>
    <x v="1385"/>
    <x v="160"/>
    <s v="MUEBLES CC CUBRIMIENTOS"/>
    <x v="0"/>
    <m/>
    <s v="2024-12-10"/>
    <s v="2025-01-07"/>
    <s v="2025-01-08 13:43:46"/>
    <s v="0000-00-00 00:00:00"/>
    <s v="2025-02-11 11:52:07"/>
    <s v="2025-02-11 11:52:18"/>
    <s v="2025-02-27 10:44:19"/>
    <s v="2025-01-09"/>
    <s v="2025-01-09"/>
    <s v="2025-01-31"/>
    <s v="2025-02-04"/>
    <s v="2025-02-06"/>
    <x v="3"/>
    <s v="Cali"/>
    <s v="26770"/>
    <x v="916"/>
    <m/>
    <x v="0"/>
    <n v="1"/>
    <x v="0"/>
    <x v="0"/>
    <x v="0"/>
    <n v="0"/>
    <x v="0"/>
    <x v="0"/>
    <x v="0"/>
    <x v="12"/>
  </r>
  <r>
    <x v="1385"/>
    <x v="160"/>
    <s v="MUEBLES CC CUBRIMIENTOS"/>
    <x v="0"/>
    <m/>
    <s v="2024-12-10"/>
    <s v="2025-01-07"/>
    <s v="2025-01-08 13:43:46"/>
    <s v="0000-00-00 00:00:00"/>
    <s v="2025-02-11 11:52:07"/>
    <s v="2025-02-11 11:52:18"/>
    <s v="2025-02-27 10:44:19"/>
    <s v="2025-01-09"/>
    <s v="2025-01-09"/>
    <s v="2025-01-31"/>
    <s v="2025-02-04"/>
    <s v="2025-02-06"/>
    <x v="3"/>
    <s v="Cali"/>
    <s v="5326"/>
    <x v="90"/>
    <m/>
    <x v="2"/>
    <n v="2"/>
    <x v="0"/>
    <x v="0"/>
    <x v="0"/>
    <n v="0"/>
    <x v="0"/>
    <x v="0"/>
    <x v="0"/>
    <x v="12"/>
  </r>
  <r>
    <x v="1385"/>
    <x v="160"/>
    <s v="MUEBLES CC CUBRIMIENTOS"/>
    <x v="0"/>
    <m/>
    <s v="2024-12-10"/>
    <s v="2025-01-07"/>
    <s v="2025-01-08 13:43:46"/>
    <s v="0000-00-00 00:00:00"/>
    <s v="2025-02-11 11:52:07"/>
    <s v="2025-02-11 11:52:18"/>
    <s v="2025-02-27 10:44:19"/>
    <s v="2025-01-09"/>
    <s v="2025-01-09"/>
    <s v="2025-01-31"/>
    <s v="2025-02-04"/>
    <s v="2025-02-06"/>
    <x v="3"/>
    <s v="Cali"/>
    <s v="5440"/>
    <x v="180"/>
    <m/>
    <x v="3"/>
    <n v="1"/>
    <x v="0"/>
    <x v="0"/>
    <x v="0"/>
    <n v="0"/>
    <x v="0"/>
    <x v="2"/>
    <x v="0"/>
    <x v="12"/>
  </r>
  <r>
    <x v="1385"/>
    <x v="160"/>
    <s v="MUEBLES CC CUBRIMIENTOS"/>
    <x v="0"/>
    <m/>
    <s v="2024-12-10"/>
    <s v="2025-01-07"/>
    <s v="2025-01-08 13:43:46"/>
    <s v="0000-00-00 00:00:00"/>
    <s v="2025-02-11 11:52:07"/>
    <s v="2025-02-11 11:52:18"/>
    <s v="2025-02-27 10:44:19"/>
    <s v="2025-01-09"/>
    <s v="2025-01-09"/>
    <s v="2025-01-31"/>
    <s v="2025-02-04"/>
    <s v="2025-02-06"/>
    <x v="3"/>
    <s v="Cali"/>
    <s v="9689"/>
    <x v="518"/>
    <m/>
    <x v="0"/>
    <n v="1"/>
    <x v="0"/>
    <x v="0"/>
    <x v="0"/>
    <n v="0"/>
    <x v="0"/>
    <x v="2"/>
    <x v="0"/>
    <x v="12"/>
  </r>
  <r>
    <x v="1386"/>
    <x v="875"/>
    <s v="MUEBLES"/>
    <x v="0"/>
    <m/>
    <s v="2024-12-10"/>
    <s v="2025-01-14"/>
    <s v="2025-01-21 16:09:18"/>
    <s v="0000-00-00 00:00:00"/>
    <s v="0000-00-00 00:00:00"/>
    <s v="2025-02-06 15:44:42"/>
    <s v="0000-00-00 00:00:00"/>
    <s v="2025-01-15"/>
    <s v="2025-01-15"/>
    <s v="2025-01-16"/>
    <s v="2025-01-24"/>
    <s v="2025-02-01"/>
    <x v="3"/>
    <s v="Barranquilla"/>
    <s v="100196"/>
    <x v="218"/>
    <m/>
    <x v="0"/>
    <n v="2"/>
    <x v="0"/>
    <x v="0"/>
    <x v="0"/>
    <n v="339600"/>
    <x v="0"/>
    <x v="0"/>
    <x v="0"/>
    <x v="12"/>
  </r>
  <r>
    <x v="1386"/>
    <x v="875"/>
    <s v="MUEBLES"/>
    <x v="0"/>
    <m/>
    <s v="2024-12-10"/>
    <s v="2025-01-14"/>
    <s v="2025-01-21 16:09:18"/>
    <s v="0000-00-00 00:00:00"/>
    <s v="0000-00-00 00:00:00"/>
    <s v="2025-02-06 15:44:42"/>
    <s v="0000-00-00 00:00:00"/>
    <s v="2025-01-15"/>
    <s v="2025-01-15"/>
    <s v="2025-01-16"/>
    <s v="2025-01-24"/>
    <s v="2025-02-01"/>
    <x v="3"/>
    <s v="Barranquilla"/>
    <s v="TRANSP07"/>
    <x v="47"/>
    <m/>
    <x v="0"/>
    <n v="1"/>
    <x v="0"/>
    <x v="0"/>
    <x v="0"/>
    <n v="70000"/>
    <x v="0"/>
    <x v="0"/>
    <x v="0"/>
    <x v="12"/>
  </r>
  <r>
    <x v="1387"/>
    <x v="876"/>
    <s v="MUEBLES CC CUBRIMIENTOS"/>
    <x v="0"/>
    <m/>
    <s v="2024-12-10"/>
    <s v="2025-01-07"/>
    <s v="2025-01-28 12:20:17"/>
    <s v="2025-02-18 14:24:48"/>
    <s v="2025-02-21 08:43:35"/>
    <s v="2025-03-14 08:32:43"/>
    <s v="2025-05-16 17:46:53"/>
    <s v="2025-01-28"/>
    <s v="2025-02-09"/>
    <s v="2025-02-19"/>
    <s v="2025-02-25"/>
    <s v="2025-03-09"/>
    <x v="3"/>
    <s v="Medellin"/>
    <s v="PTEKROM04"/>
    <x v="668"/>
    <s v="LONA PERGOTEX BLACKOUT BLANCA 3 M"/>
    <x v="3"/>
    <n v="1"/>
    <x v="13"/>
    <x v="0"/>
    <x v="98"/>
    <n v="60784447"/>
    <x v="0"/>
    <x v="4"/>
    <x v="4"/>
    <x v="5"/>
  </r>
  <r>
    <x v="1387"/>
    <x v="876"/>
    <s v="MUEBLES CC CUBRIMIENTOS"/>
    <x v="0"/>
    <m/>
    <s v="2024-12-10"/>
    <s v="2025-01-07"/>
    <s v="2025-01-28 12:20:17"/>
    <s v="2025-02-18 14:24:48"/>
    <s v="2025-02-21 08:43:35"/>
    <s v="2025-03-14 08:32:43"/>
    <s v="2025-05-16 17:46:53"/>
    <s v="2025-01-28"/>
    <s v="2025-02-09"/>
    <s v="2025-02-19"/>
    <s v="2025-02-25"/>
    <s v="2025-03-09"/>
    <x v="3"/>
    <s v="Medellin"/>
    <s v="SERV03"/>
    <x v="9"/>
    <m/>
    <x v="0"/>
    <n v="1"/>
    <x v="0"/>
    <x v="0"/>
    <x v="0"/>
    <n v="1000000"/>
    <x v="0"/>
    <x v="1"/>
    <x v="1"/>
    <x v="5"/>
  </r>
  <r>
    <x v="1387"/>
    <x v="876"/>
    <s v="MUEBLES CC CUBRIMIENTOS"/>
    <x v="0"/>
    <m/>
    <s v="2024-12-10"/>
    <s v="2025-01-07"/>
    <s v="2025-01-28 12:20:17"/>
    <s v="2025-02-18 14:24:48"/>
    <s v="2025-02-21 08:43:35"/>
    <s v="2025-03-14 08:32:43"/>
    <s v="2025-05-16 17:46:53"/>
    <s v="2025-01-28"/>
    <s v="2025-02-09"/>
    <s v="2025-02-19"/>
    <s v="2025-02-25"/>
    <s v="2025-03-09"/>
    <x v="3"/>
    <s v="Medellin"/>
    <s v="SPOT16"/>
    <x v="636"/>
    <m/>
    <x v="0"/>
    <n v="1"/>
    <x v="0"/>
    <x v="0"/>
    <x v="0"/>
    <n v="1553040"/>
    <x v="0"/>
    <x v="0"/>
    <x v="0"/>
    <x v="5"/>
  </r>
  <r>
    <x v="1387"/>
    <x v="876"/>
    <s v="MUEBLES CC CUBRIMIENTOS"/>
    <x v="0"/>
    <m/>
    <s v="2024-12-10"/>
    <s v="2025-01-07"/>
    <s v="2025-01-28 12:20:17"/>
    <s v="2025-02-18 14:24:48"/>
    <s v="2025-02-21 08:43:35"/>
    <s v="2025-03-14 08:32:43"/>
    <s v="2025-05-16 17:46:53"/>
    <s v="2025-01-28"/>
    <s v="2025-02-09"/>
    <s v="2025-02-19"/>
    <s v="2025-02-25"/>
    <s v="2025-03-09"/>
    <x v="3"/>
    <s v="Medellin"/>
    <s v="SPOT27"/>
    <x v="669"/>
    <m/>
    <x v="0"/>
    <n v="1"/>
    <x v="0"/>
    <x v="0"/>
    <x v="0"/>
    <n v="2454540"/>
    <x v="0"/>
    <x v="0"/>
    <x v="0"/>
    <x v="5"/>
  </r>
  <r>
    <x v="1388"/>
    <x v="877"/>
    <s v="CUBRIMIENTO"/>
    <x v="0"/>
    <m/>
    <s v="2024-12-10"/>
    <s v="2024-12-10"/>
    <s v="2024-12-10 16:12:40"/>
    <s v="0000-00-00 00:00:00"/>
    <s v="2024-12-10 16:12:48"/>
    <s v="2024-12-16 07:20:48"/>
    <s v="0000-00-00 00:00:00"/>
    <s v="2024-12-11"/>
    <s v="2024-12-11"/>
    <s v="2024-12-13"/>
    <s v="2024-12-16"/>
    <s v="2024-12-16"/>
    <x v="0"/>
    <s v="Toscany"/>
    <s v="6440"/>
    <x v="626"/>
    <m/>
    <x v="0"/>
    <n v="2.2999999999999998"/>
    <x v="0"/>
    <x v="0"/>
    <x v="0"/>
    <n v="345000"/>
    <x v="0"/>
    <x v="0"/>
    <x v="0"/>
    <x v="10"/>
  </r>
  <r>
    <x v="1389"/>
    <x v="878"/>
    <s v="MUEBLES CC CUBRIMIENTOS"/>
    <x v="0"/>
    <m/>
    <s v="2024-12-11"/>
    <s v="2025-03-08"/>
    <s v="2025-03-11 13:39:57"/>
    <s v="2025-04-04 18:06:13"/>
    <s v="2025-04-16 15:21:25"/>
    <s v="2025-04-30 18:18:37"/>
    <s v="2025-05-26 08:08:42"/>
    <s v="2025-03-10"/>
    <s v="2025-04-04"/>
    <s v="2025-04-29"/>
    <s v="2025-05-02"/>
    <s v="2025-05-10"/>
    <x v="3"/>
    <s v="Bogota"/>
    <s v="27249"/>
    <x v="64"/>
    <m/>
    <x v="0"/>
    <n v="4"/>
    <x v="0"/>
    <x v="0"/>
    <x v="0"/>
    <n v="1280000"/>
    <x v="0"/>
    <x v="0"/>
    <x v="0"/>
    <x v="2"/>
  </r>
  <r>
    <x v="1389"/>
    <x v="878"/>
    <s v="MUEBLES CC CUBRIMIENTOS"/>
    <x v="0"/>
    <m/>
    <s v="2024-12-11"/>
    <s v="2025-03-08"/>
    <s v="2025-03-11 13:39:57"/>
    <s v="2025-04-04 18:06:13"/>
    <s v="2025-04-16 15:21:25"/>
    <s v="2025-04-30 18:18:37"/>
    <s v="2025-05-26 08:08:42"/>
    <s v="2025-03-10"/>
    <s v="2025-04-04"/>
    <s v="2025-04-29"/>
    <s v="2025-05-02"/>
    <s v="2025-05-10"/>
    <x v="3"/>
    <s v="Bogota"/>
    <s v="6543"/>
    <x v="123"/>
    <m/>
    <x v="0"/>
    <n v="4"/>
    <x v="0"/>
    <x v="0"/>
    <x v="0"/>
    <n v="400000"/>
    <x v="0"/>
    <x v="0"/>
    <x v="0"/>
    <x v="2"/>
  </r>
  <r>
    <x v="1389"/>
    <x v="878"/>
    <s v="MUEBLES CC CUBRIMIENTOS"/>
    <x v="0"/>
    <m/>
    <s v="2024-12-11"/>
    <s v="2025-03-08"/>
    <s v="2025-03-11 13:39:57"/>
    <s v="2025-04-04 18:06:13"/>
    <s v="2025-04-16 15:21:25"/>
    <s v="2025-04-30 18:18:37"/>
    <s v="2025-05-26 08:08:42"/>
    <s v="2025-03-10"/>
    <s v="2025-04-04"/>
    <s v="2025-04-29"/>
    <s v="2025-05-02"/>
    <s v="2025-05-10"/>
    <x v="3"/>
    <s v="Bogota"/>
    <s v="CUBT03"/>
    <x v="66"/>
    <m/>
    <x v="3"/>
    <n v="1"/>
    <x v="238"/>
    <x v="0"/>
    <x v="91"/>
    <n v="1578038"/>
    <x v="0"/>
    <x v="0"/>
    <x v="0"/>
    <x v="2"/>
  </r>
  <r>
    <x v="1389"/>
    <x v="878"/>
    <s v="MUEBLES CC CUBRIMIENTOS"/>
    <x v="0"/>
    <m/>
    <s v="2024-12-11"/>
    <s v="2025-03-08"/>
    <s v="2025-03-11 13:39:57"/>
    <s v="2025-04-04 18:06:13"/>
    <s v="2025-04-16 15:21:25"/>
    <s v="2025-04-30 18:18:37"/>
    <s v="2025-05-26 08:08:42"/>
    <s v="2025-03-10"/>
    <s v="2025-04-04"/>
    <s v="2025-04-29"/>
    <s v="2025-05-02"/>
    <s v="2025-05-10"/>
    <x v="3"/>
    <s v="Bogota"/>
    <s v="PLT09"/>
    <x v="101"/>
    <m/>
    <x v="3"/>
    <n v="3"/>
    <x v="0"/>
    <x v="0"/>
    <x v="91"/>
    <n v="1397802"/>
    <x v="0"/>
    <x v="0"/>
    <x v="0"/>
    <x v="2"/>
  </r>
  <r>
    <x v="1389"/>
    <x v="878"/>
    <s v="MUEBLES CC CUBRIMIENTOS"/>
    <x v="0"/>
    <m/>
    <s v="2024-12-11"/>
    <s v="2025-03-08"/>
    <s v="2025-03-11 13:39:57"/>
    <s v="2025-04-04 18:06:13"/>
    <s v="2025-04-16 15:21:25"/>
    <s v="2025-04-30 18:18:37"/>
    <s v="2025-05-26 08:08:42"/>
    <s v="2025-03-10"/>
    <s v="2025-04-04"/>
    <s v="2025-04-29"/>
    <s v="2025-05-02"/>
    <s v="2025-05-10"/>
    <x v="3"/>
    <s v="Bogota"/>
    <s v="PLT43"/>
    <x v="130"/>
    <m/>
    <x v="3"/>
    <n v="4"/>
    <x v="0"/>
    <x v="0"/>
    <x v="0"/>
    <n v="836616"/>
    <x v="0"/>
    <x v="0"/>
    <x v="0"/>
    <x v="2"/>
  </r>
  <r>
    <x v="1389"/>
    <x v="878"/>
    <s v="MUEBLES CC CUBRIMIENTOS"/>
    <x v="0"/>
    <m/>
    <s v="2024-12-11"/>
    <s v="2025-03-08"/>
    <s v="2025-03-11 13:39:57"/>
    <s v="2025-04-04 18:06:13"/>
    <s v="2025-04-16 15:21:25"/>
    <s v="2025-04-30 18:18:37"/>
    <s v="2025-05-26 08:08:42"/>
    <s v="2025-03-10"/>
    <s v="2025-04-04"/>
    <s v="2025-04-29"/>
    <s v="2025-05-02"/>
    <s v="2025-05-10"/>
    <x v="3"/>
    <s v="Bogota"/>
    <s v="PLT43"/>
    <x v="130"/>
    <m/>
    <x v="3"/>
    <n v="8"/>
    <x v="0"/>
    <x v="0"/>
    <x v="0"/>
    <n v="2313232"/>
    <x v="0"/>
    <x v="0"/>
    <x v="0"/>
    <x v="2"/>
  </r>
  <r>
    <x v="1389"/>
    <x v="878"/>
    <s v="MUEBLES CC CUBRIMIENTOS"/>
    <x v="0"/>
    <m/>
    <s v="2024-12-11"/>
    <s v="2025-03-08"/>
    <s v="2025-03-11 13:39:57"/>
    <s v="2025-04-04 18:06:13"/>
    <s v="2025-04-16 15:21:25"/>
    <s v="2025-04-30 18:18:37"/>
    <s v="2025-05-26 08:08:42"/>
    <s v="2025-03-10"/>
    <s v="2025-04-04"/>
    <s v="2025-04-29"/>
    <s v="2025-05-02"/>
    <s v="2025-05-10"/>
    <x v="3"/>
    <s v="Bogota"/>
    <s v="PTAC02"/>
    <x v="699"/>
    <m/>
    <x v="3"/>
    <n v="1"/>
    <x v="0"/>
    <x v="5"/>
    <x v="0"/>
    <n v="992005"/>
    <x v="0"/>
    <x v="0"/>
    <x v="0"/>
    <x v="2"/>
  </r>
  <r>
    <x v="1389"/>
    <x v="878"/>
    <s v="MUEBLES CC CUBRIMIENTOS"/>
    <x v="0"/>
    <m/>
    <s v="2024-12-11"/>
    <s v="2025-03-08"/>
    <s v="2025-03-11 13:39:57"/>
    <s v="2025-04-04 18:06:13"/>
    <s v="2025-04-16 15:21:25"/>
    <s v="2025-04-30 18:18:37"/>
    <s v="2025-05-26 08:08:42"/>
    <s v="2025-03-10"/>
    <s v="2025-04-04"/>
    <s v="2025-04-29"/>
    <s v="2025-05-02"/>
    <s v="2025-05-10"/>
    <x v="3"/>
    <s v="Bogota"/>
    <s v="PTEK23"/>
    <x v="361"/>
    <s v="LONA PERGOTEX TRASLUCIDA BLANCA 3M"/>
    <x v="3"/>
    <n v="1"/>
    <x v="253"/>
    <x v="0"/>
    <x v="139"/>
    <n v="48843906"/>
    <x v="0"/>
    <x v="4"/>
    <x v="11"/>
    <x v="2"/>
  </r>
  <r>
    <x v="1389"/>
    <x v="878"/>
    <s v="MUEBLES CC CUBRIMIENTOS"/>
    <x v="0"/>
    <m/>
    <s v="2024-12-11"/>
    <s v="2025-03-08"/>
    <s v="2025-03-11 13:39:57"/>
    <s v="2025-04-04 18:06:13"/>
    <s v="2025-04-16 15:21:25"/>
    <s v="2025-04-30 18:18:37"/>
    <s v="2025-05-26 08:08:42"/>
    <s v="2025-03-10"/>
    <s v="2025-04-04"/>
    <s v="2025-04-29"/>
    <s v="2025-05-02"/>
    <s v="2025-05-10"/>
    <x v="3"/>
    <s v="Bogota"/>
    <s v="SOLAPA01"/>
    <x v="69"/>
    <m/>
    <x v="3"/>
    <n v="1"/>
    <x v="253"/>
    <x v="0"/>
    <x v="0"/>
    <n v="453716"/>
    <x v="0"/>
    <x v="0"/>
    <x v="0"/>
    <x v="2"/>
  </r>
  <r>
    <x v="1389"/>
    <x v="878"/>
    <s v="MUEBLES CC CUBRIMIENTOS"/>
    <x v="0"/>
    <m/>
    <s v="2024-12-11"/>
    <s v="2025-03-08"/>
    <s v="2025-03-11 13:39:57"/>
    <s v="2025-04-04 18:06:13"/>
    <s v="2025-04-16 15:21:25"/>
    <s v="2025-04-30 18:18:37"/>
    <s v="2025-05-26 08:08:42"/>
    <s v="2025-03-10"/>
    <s v="2025-04-04"/>
    <s v="2025-04-29"/>
    <s v="2025-05-02"/>
    <s v="2025-05-10"/>
    <x v="3"/>
    <s v="Bogota"/>
    <s v="SPOT22"/>
    <x v="78"/>
    <m/>
    <x v="0"/>
    <n v="1"/>
    <x v="0"/>
    <x v="0"/>
    <x v="0"/>
    <n v="4016960"/>
    <x v="0"/>
    <x v="0"/>
    <x v="0"/>
    <x v="2"/>
  </r>
  <r>
    <x v="1390"/>
    <x v="879"/>
    <s v="CUBRIMIENTO"/>
    <x v="0"/>
    <m/>
    <s v="2024-12-11"/>
    <s v="2024-12-20"/>
    <s v="2024-12-23 14:11:12"/>
    <s v="0000-00-00 00:00:00"/>
    <s v="2024-12-23 14:11:17"/>
    <s v="2024-12-24 13:27:38"/>
    <s v="0000-00-00 00:00:00"/>
    <s v="2024-12-23"/>
    <s v="2024-12-23"/>
    <s v="2024-12-25"/>
    <s v="2024-12-26"/>
    <s v="2024-12-26"/>
    <x v="3"/>
    <s v="Toscany"/>
    <s v="3647"/>
    <x v="268"/>
    <m/>
    <x v="0"/>
    <n v="1"/>
    <x v="0"/>
    <x v="0"/>
    <x v="0"/>
    <n v="1063500"/>
    <x v="0"/>
    <x v="0"/>
    <x v="0"/>
    <x v="10"/>
  </r>
  <r>
    <x v="1390"/>
    <x v="879"/>
    <s v="CUBRIMIENTO"/>
    <x v="0"/>
    <m/>
    <s v="2024-12-11"/>
    <s v="2024-12-20"/>
    <s v="2024-12-23 14:11:12"/>
    <s v="0000-00-00 00:00:00"/>
    <s v="2024-12-23 14:11:17"/>
    <s v="2024-12-24 13:27:38"/>
    <s v="0000-00-00 00:00:00"/>
    <s v="2024-12-23"/>
    <s v="2024-12-23"/>
    <s v="2024-12-25"/>
    <s v="2024-12-26"/>
    <s v="2024-12-26"/>
    <x v="3"/>
    <s v="Toscany"/>
    <s v="7136"/>
    <x v="441"/>
    <m/>
    <x v="0"/>
    <n v="1"/>
    <x v="0"/>
    <x v="0"/>
    <x v="0"/>
    <n v="350000"/>
    <x v="0"/>
    <x v="1"/>
    <x v="1"/>
    <x v="10"/>
  </r>
  <r>
    <x v="1391"/>
    <x v="348"/>
    <s v="CUBRIMIENTO"/>
    <x v="0"/>
    <m/>
    <s v="2024-12-11"/>
    <s v="2024-12-12"/>
    <s v="2024-12-13 07:08:21"/>
    <s v="0000-00-00 00:00:00"/>
    <s v="2024-12-13 07:10:11"/>
    <s v="2024-12-16 07:08:36"/>
    <s v="0000-00-00 00:00:00"/>
    <s v="2024-12-13"/>
    <s v="2024-12-13"/>
    <s v="2024-12-16"/>
    <s v="2024-12-18"/>
    <s v="2024-12-18"/>
    <x v="0"/>
    <s v="Toscany"/>
    <s v="12788"/>
    <x v="586"/>
    <m/>
    <x v="0"/>
    <n v="1.2"/>
    <x v="0"/>
    <x v="0"/>
    <x v="0"/>
    <n v="118800"/>
    <x v="0"/>
    <x v="0"/>
    <x v="0"/>
    <x v="10"/>
  </r>
  <r>
    <x v="1392"/>
    <x v="233"/>
    <s v="CUBRIMIENTO"/>
    <x v="0"/>
    <m/>
    <s v="2024-12-11"/>
    <s v="2024-12-16"/>
    <s v="2024-12-17 11:09:43"/>
    <s v="0000-00-00 00:00:00"/>
    <s v="2024-12-17 11:09:52"/>
    <s v="2024-12-18 07:17:12"/>
    <s v="0000-00-00 00:00:00"/>
    <s v="2024-12-17"/>
    <s v="2024-12-17"/>
    <s v="2024-12-19"/>
    <s v="2024-12-23"/>
    <s v="2024-12-23"/>
    <x v="3"/>
    <s v="Toscany"/>
    <s v="108171"/>
    <x v="671"/>
    <m/>
    <x v="0"/>
    <n v="2"/>
    <x v="0"/>
    <x v="0"/>
    <x v="0"/>
    <n v="126070"/>
    <x v="0"/>
    <x v="0"/>
    <x v="0"/>
    <x v="10"/>
  </r>
  <r>
    <x v="1392"/>
    <x v="233"/>
    <s v="CUBRIMIENTO"/>
    <x v="0"/>
    <m/>
    <s v="2024-12-11"/>
    <s v="2024-12-16"/>
    <s v="2024-12-17 11:09:43"/>
    <s v="0000-00-00 00:00:00"/>
    <s v="2024-12-17 11:09:52"/>
    <s v="2024-12-18 07:17:12"/>
    <s v="0000-00-00 00:00:00"/>
    <s v="2024-12-17"/>
    <s v="2024-12-17"/>
    <s v="2024-12-19"/>
    <s v="2024-12-23"/>
    <s v="2024-12-23"/>
    <x v="3"/>
    <s v="Toscany"/>
    <s v="11369"/>
    <x v="789"/>
    <m/>
    <x v="0"/>
    <n v="6"/>
    <x v="0"/>
    <x v="0"/>
    <x v="0"/>
    <n v="7800"/>
    <x v="0"/>
    <x v="0"/>
    <x v="0"/>
    <x v="10"/>
  </r>
  <r>
    <x v="1392"/>
    <x v="233"/>
    <s v="CUBRIMIENTO"/>
    <x v="0"/>
    <m/>
    <s v="2024-12-11"/>
    <s v="2024-12-16"/>
    <s v="2024-12-17 11:09:43"/>
    <s v="0000-00-00 00:00:00"/>
    <s v="2024-12-17 11:09:52"/>
    <s v="2024-12-18 07:17:12"/>
    <s v="0000-00-00 00:00:00"/>
    <s v="2024-12-17"/>
    <s v="2024-12-17"/>
    <s v="2024-12-19"/>
    <s v="2024-12-23"/>
    <s v="2024-12-23"/>
    <x v="3"/>
    <s v="Toscany"/>
    <s v="11435"/>
    <x v="229"/>
    <m/>
    <x v="0"/>
    <n v="3"/>
    <x v="0"/>
    <x v="0"/>
    <x v="0"/>
    <n v="191700"/>
    <x v="0"/>
    <x v="0"/>
    <x v="0"/>
    <x v="10"/>
  </r>
  <r>
    <x v="1392"/>
    <x v="233"/>
    <s v="CUBRIMIENTO"/>
    <x v="0"/>
    <m/>
    <s v="2024-12-11"/>
    <s v="2024-12-16"/>
    <s v="2024-12-17 11:09:43"/>
    <s v="0000-00-00 00:00:00"/>
    <s v="2024-12-17 11:09:52"/>
    <s v="2024-12-18 07:17:12"/>
    <s v="0000-00-00 00:00:00"/>
    <s v="2024-12-17"/>
    <s v="2024-12-17"/>
    <s v="2024-12-19"/>
    <s v="2024-12-23"/>
    <s v="2024-12-23"/>
    <x v="3"/>
    <s v="Toscany"/>
    <s v="12871"/>
    <x v="790"/>
    <m/>
    <x v="0"/>
    <n v="6"/>
    <x v="0"/>
    <x v="0"/>
    <x v="0"/>
    <n v="2400"/>
    <x v="0"/>
    <x v="0"/>
    <x v="0"/>
    <x v="10"/>
  </r>
  <r>
    <x v="1393"/>
    <x v="697"/>
    <s v="CUBRIMIENTO"/>
    <x v="0"/>
    <m/>
    <s v="2024-12-12"/>
    <s v="2024-12-12"/>
    <s v="2024-12-12 11:09:10"/>
    <s v="0000-00-00 00:00:00"/>
    <s v="2024-12-12 11:09:15"/>
    <s v="2024-12-16 07:11:34"/>
    <s v="0000-00-00 00:00:00"/>
    <s v="2024-12-13"/>
    <s v="2024-12-13"/>
    <s v="2024-12-17"/>
    <s v="2024-12-18"/>
    <s v="2024-12-18"/>
    <x v="0"/>
    <s v="Toscany"/>
    <s v="11433"/>
    <x v="376"/>
    <m/>
    <x v="0"/>
    <n v="6"/>
    <x v="0"/>
    <x v="0"/>
    <x v="0"/>
    <n v="3012000"/>
    <x v="0"/>
    <x v="0"/>
    <x v="0"/>
    <x v="10"/>
  </r>
  <r>
    <x v="1394"/>
    <x v="880"/>
    <s v="CUBRIMIENTO"/>
    <x v="0"/>
    <m/>
    <s v="2024-12-12"/>
    <s v="2024-12-12"/>
    <s v="2024-12-13 14:51:38"/>
    <s v="0000-00-00 00:00:00"/>
    <s v="2024-12-13 14:51:49"/>
    <s v="2024-12-16 07:06:52"/>
    <s v="0000-00-00 00:00:00"/>
    <s v="2024-12-13"/>
    <s v="2024-12-13"/>
    <s v="2024-12-17"/>
    <s v="2024-12-18"/>
    <s v="2024-12-18"/>
    <x v="0"/>
    <s v="Toscany"/>
    <s v="923"/>
    <x v="377"/>
    <m/>
    <x v="0"/>
    <n v="2"/>
    <x v="0"/>
    <x v="0"/>
    <x v="0"/>
    <n v="90000"/>
    <x v="0"/>
    <x v="0"/>
    <x v="0"/>
    <x v="10"/>
  </r>
  <r>
    <x v="1394"/>
    <x v="880"/>
    <s v="CUBRIMIENTO"/>
    <x v="0"/>
    <m/>
    <s v="2024-12-12"/>
    <s v="2024-12-12"/>
    <s v="2024-12-13 14:51:38"/>
    <s v="0000-00-00 00:00:00"/>
    <s v="2024-12-13 14:51:49"/>
    <s v="2024-12-16 07:06:52"/>
    <s v="0000-00-00 00:00:00"/>
    <s v="2024-12-13"/>
    <s v="2024-12-13"/>
    <s v="2024-12-17"/>
    <s v="2024-12-18"/>
    <s v="2024-12-18"/>
    <x v="0"/>
    <s v="Toscany"/>
    <s v="ALUTD03"/>
    <x v="784"/>
    <m/>
    <x v="0"/>
    <n v="1"/>
    <x v="0"/>
    <x v="0"/>
    <x v="0"/>
    <n v="498000"/>
    <x v="0"/>
    <x v="0"/>
    <x v="0"/>
    <x v="10"/>
  </r>
  <r>
    <x v="1395"/>
    <x v="766"/>
    <s v="CUBRIMIENTO"/>
    <x v="0"/>
    <m/>
    <s v="2024-12-12"/>
    <s v="2024-12-12"/>
    <s v="2024-12-12 10:58:33"/>
    <s v="0000-00-00 00:00:00"/>
    <s v="2024-12-12 10:58:39"/>
    <s v="2024-12-16 07:09:18"/>
    <s v="0000-00-00 00:00:00"/>
    <s v="2024-12-13"/>
    <s v="2024-12-13"/>
    <s v="2024-12-17"/>
    <s v="2024-12-18"/>
    <s v="2024-12-18"/>
    <x v="0"/>
    <s v="Toscany"/>
    <s v="40"/>
    <x v="248"/>
    <m/>
    <x v="0"/>
    <n v="33"/>
    <x v="0"/>
    <x v="0"/>
    <x v="0"/>
    <n v="1735800"/>
    <x v="0"/>
    <x v="0"/>
    <x v="0"/>
    <x v="10"/>
  </r>
  <r>
    <x v="1396"/>
    <x v="385"/>
    <s v="CUBRIMIENTO"/>
    <x v="0"/>
    <m/>
    <s v="2024-12-12"/>
    <s v="2024-12-12"/>
    <s v="2024-12-12 11:20:37"/>
    <s v="0000-00-00 00:00:00"/>
    <s v="2024-12-12 11:20:44"/>
    <s v="2024-12-12 11:47:17"/>
    <s v="0000-00-00 00:00:00"/>
    <s v="2024-12-13"/>
    <s v="2024-12-13"/>
    <s v="2024-12-17"/>
    <s v="2024-12-18"/>
    <s v="2024-12-18"/>
    <x v="3"/>
    <s v="Toscany"/>
    <s v="55014"/>
    <x v="895"/>
    <m/>
    <x v="0"/>
    <n v="9.4"/>
    <x v="0"/>
    <x v="0"/>
    <x v="0"/>
    <n v="494440"/>
    <x v="0"/>
    <x v="0"/>
    <x v="0"/>
    <x v="10"/>
  </r>
  <r>
    <x v="1397"/>
    <x v="564"/>
    <s v="MUEBLES"/>
    <x v="0"/>
    <m/>
    <s v="2024-12-12"/>
    <s v="2024-12-16"/>
    <s v="2024-12-16 11:34:50"/>
    <s v="0000-00-00 00:00:00"/>
    <s v="0000-00-00 00:00:00"/>
    <s v="2024-12-18 07:39:58"/>
    <s v="2024-12-19 14:22:17"/>
    <s v="2024-12-17"/>
    <s v="2024-12-17"/>
    <s v="2025-01-10"/>
    <s v="2025-01-16"/>
    <s v="2025-01-14"/>
    <x v="3"/>
    <s v="Bogota"/>
    <s v="15537"/>
    <x v="85"/>
    <s v="LONA DICKSON GRIS VETEADO (U406) 1.20M"/>
    <x v="0"/>
    <n v="1"/>
    <x v="0"/>
    <x v="0"/>
    <x v="0"/>
    <n v="8384431"/>
    <x v="0"/>
    <x v="0"/>
    <x v="0"/>
    <x v="12"/>
  </r>
  <r>
    <x v="1397"/>
    <x v="564"/>
    <s v="MUEBLES"/>
    <x v="0"/>
    <m/>
    <s v="2024-12-12"/>
    <s v="2024-12-16"/>
    <s v="2024-12-16 11:34:50"/>
    <s v="0000-00-00 00:00:00"/>
    <s v="0000-00-00 00:00:00"/>
    <s v="2024-12-18 07:39:58"/>
    <s v="2024-12-19 14:22:17"/>
    <s v="2024-12-17"/>
    <s v="2024-12-17"/>
    <s v="2025-01-10"/>
    <s v="2025-01-16"/>
    <s v="2025-01-14"/>
    <x v="3"/>
    <s v="Bogota"/>
    <s v="SERV08"/>
    <x v="2"/>
    <m/>
    <x v="0"/>
    <n v="1"/>
    <x v="0"/>
    <x v="0"/>
    <x v="0"/>
    <n v="520000"/>
    <x v="0"/>
    <x v="1"/>
    <x v="1"/>
    <x v="12"/>
  </r>
  <r>
    <x v="1398"/>
    <x v="92"/>
    <s v="CUBRIMIENTO"/>
    <x v="0"/>
    <m/>
    <s v="2024-12-12"/>
    <s v="2024-12-23"/>
    <s v="2024-12-24 13:16:19"/>
    <s v="2025-01-08 06:46:58"/>
    <s v="2025-01-13 07:49:56"/>
    <s v="2025-01-13 07:50:16"/>
    <s v="2025-02-27 18:01:58"/>
    <s v="2024-12-25"/>
    <s v="2024-12-27"/>
    <s v="2024-12-31"/>
    <s v="2025-01-03"/>
    <s v="2025-01-08"/>
    <x v="1"/>
    <s v="Gerencia"/>
    <s v="SOMB03"/>
    <x v="161"/>
    <s v="LONA DICKSON NARANJA F ENTERO REF:0018"/>
    <x v="8"/>
    <n v="1"/>
    <x v="11"/>
    <x v="0"/>
    <x v="140"/>
    <n v="2648285"/>
    <x v="0"/>
    <x v="6"/>
    <x v="8"/>
    <x v="10"/>
  </r>
  <r>
    <x v="1399"/>
    <x v="553"/>
    <s v="MUEBLES CC CUBRIMIENTOS"/>
    <x v="0"/>
    <m/>
    <s v="2024-12-12"/>
    <s v="2024-12-13"/>
    <s v="2024-12-16 17:11:11"/>
    <s v="0000-00-00 00:00:00"/>
    <s v="2025-01-10 13:02:45"/>
    <s v="2025-01-10 13:02:53"/>
    <s v="2025-01-15 16:03:44"/>
    <s v="2024-12-19"/>
    <s v="2024-12-19"/>
    <s v="2025-01-10"/>
    <s v="2025-01-12"/>
    <s v="2025-01-16"/>
    <x v="3"/>
    <s v="Medellin"/>
    <s v="5520"/>
    <x v="384"/>
    <s v="LONA DICKSON GRIS FONDO ENTERO REF:6088"/>
    <x v="0"/>
    <n v="1"/>
    <x v="0"/>
    <x v="0"/>
    <x v="0"/>
    <n v="9837821"/>
    <x v="0"/>
    <x v="0"/>
    <x v="0"/>
    <x v="12"/>
  </r>
  <r>
    <x v="1399"/>
    <x v="553"/>
    <s v="MUEBLES CC CUBRIMIENTOS"/>
    <x v="0"/>
    <m/>
    <s v="2024-12-12"/>
    <s v="2024-12-13"/>
    <s v="2024-12-16 17:11:11"/>
    <s v="0000-00-00 00:00:00"/>
    <s v="2025-01-10 13:02:45"/>
    <s v="2025-01-10 13:02:53"/>
    <s v="2025-01-15 16:03:44"/>
    <s v="2024-12-19"/>
    <s v="2024-12-19"/>
    <s v="2025-01-10"/>
    <s v="2025-01-12"/>
    <s v="2025-01-16"/>
    <x v="3"/>
    <s v="Medellin"/>
    <s v="TRANSP12"/>
    <x v="118"/>
    <m/>
    <x v="0"/>
    <n v="1"/>
    <x v="0"/>
    <x v="0"/>
    <x v="0"/>
    <n v="300000"/>
    <x v="0"/>
    <x v="1"/>
    <x v="1"/>
    <x v="12"/>
  </r>
  <r>
    <x v="1400"/>
    <x v="881"/>
    <s v="CUBRIMIENTO"/>
    <x v="0"/>
    <m/>
    <s v="2024-07-13"/>
    <s v="2024-12-17"/>
    <s v="2024-12-18 16:35:27"/>
    <s v="0000-00-00 00:00:00"/>
    <s v="2025-01-13 15:32:49"/>
    <s v="2025-01-29 09:06:18"/>
    <s v="2025-02-26 15:11:24"/>
    <s v="2024-12-19"/>
    <s v="2024-12-19"/>
    <s v="2025-01-14"/>
    <s v="2025-02-17"/>
    <s v="2025-02-19"/>
    <x v="1"/>
    <s v="Barranquilla"/>
    <s v="8831"/>
    <x v="917"/>
    <s v="LONA DICKSON CARBONE REF:U-171"/>
    <x v="0"/>
    <n v="4"/>
    <x v="0"/>
    <x v="0"/>
    <x v="0"/>
    <n v="4333312"/>
    <x v="0"/>
    <x v="0"/>
    <x v="0"/>
    <x v="12"/>
  </r>
  <r>
    <x v="1400"/>
    <x v="881"/>
    <s v="CUBRIMIENTO"/>
    <x v="0"/>
    <m/>
    <s v="2024-07-13"/>
    <s v="2024-12-17"/>
    <s v="2024-12-18 16:35:27"/>
    <s v="0000-00-00 00:00:00"/>
    <s v="2025-01-13 15:32:49"/>
    <s v="2025-01-29 09:06:18"/>
    <s v="2025-02-26 15:11:24"/>
    <s v="2024-12-19"/>
    <s v="2024-12-19"/>
    <s v="2025-01-14"/>
    <s v="2025-02-17"/>
    <s v="2025-02-19"/>
    <x v="1"/>
    <s v="Barranquilla"/>
    <s v="TRANSP05"/>
    <x v="198"/>
    <m/>
    <x v="0"/>
    <n v="1"/>
    <x v="0"/>
    <x v="0"/>
    <x v="0"/>
    <n v="300000"/>
    <x v="0"/>
    <x v="1"/>
    <x v="1"/>
    <x v="12"/>
  </r>
  <r>
    <x v="1401"/>
    <x v="882"/>
    <s v="CUBRIMIENTO"/>
    <x v="0"/>
    <m/>
    <s v="2024-12-12"/>
    <s v="2024-12-13"/>
    <s v="2024-12-16 09:23:36"/>
    <s v="0000-00-00 00:00:00"/>
    <s v="2024-12-16 09:23:45"/>
    <s v="2024-12-17 09:23:51"/>
    <s v="0000-00-00 00:00:00"/>
    <s v="2024-12-16"/>
    <s v="2024-12-16"/>
    <s v="2024-12-18"/>
    <s v="2024-12-20"/>
    <s v="2024-12-20"/>
    <x v="3"/>
    <s v="Toscany"/>
    <s v="11369"/>
    <x v="789"/>
    <m/>
    <x v="0"/>
    <n v="10"/>
    <x v="0"/>
    <x v="0"/>
    <x v="0"/>
    <n v="13000"/>
    <x v="0"/>
    <x v="0"/>
    <x v="0"/>
    <x v="10"/>
  </r>
  <r>
    <x v="1401"/>
    <x v="882"/>
    <s v="CUBRIMIENTO"/>
    <x v="0"/>
    <m/>
    <s v="2024-12-12"/>
    <s v="2024-12-13"/>
    <s v="2024-12-16 09:23:36"/>
    <s v="0000-00-00 00:00:00"/>
    <s v="2024-12-16 09:23:45"/>
    <s v="2024-12-17 09:23:51"/>
    <s v="0000-00-00 00:00:00"/>
    <s v="2024-12-16"/>
    <s v="2024-12-16"/>
    <s v="2024-12-18"/>
    <s v="2024-12-20"/>
    <s v="2024-12-20"/>
    <x v="3"/>
    <s v="Toscany"/>
    <s v="11435"/>
    <x v="229"/>
    <m/>
    <x v="0"/>
    <n v="5"/>
    <x v="0"/>
    <x v="0"/>
    <x v="0"/>
    <n v="319500"/>
    <x v="0"/>
    <x v="0"/>
    <x v="0"/>
    <x v="10"/>
  </r>
  <r>
    <x v="1401"/>
    <x v="882"/>
    <s v="CUBRIMIENTO"/>
    <x v="0"/>
    <m/>
    <s v="2024-12-12"/>
    <s v="2024-12-13"/>
    <s v="2024-12-16 09:23:36"/>
    <s v="0000-00-00 00:00:00"/>
    <s v="2024-12-16 09:23:45"/>
    <s v="2024-12-17 09:23:51"/>
    <s v="0000-00-00 00:00:00"/>
    <s v="2024-12-16"/>
    <s v="2024-12-16"/>
    <s v="2024-12-18"/>
    <s v="2024-12-20"/>
    <s v="2024-12-20"/>
    <x v="3"/>
    <s v="Toscany"/>
    <s v="12871"/>
    <x v="790"/>
    <m/>
    <x v="0"/>
    <n v="10"/>
    <x v="0"/>
    <x v="0"/>
    <x v="0"/>
    <n v="4000"/>
    <x v="0"/>
    <x v="0"/>
    <x v="0"/>
    <x v="10"/>
  </r>
  <r>
    <x v="1402"/>
    <x v="297"/>
    <s v="MUEBLES CC CUBRIMIENTOS"/>
    <x v="0"/>
    <m/>
    <s v="2024-12-13"/>
    <s v="2024-12-13"/>
    <s v="2024-12-13 11:46:05"/>
    <s v="0000-00-00 00:00:00"/>
    <s v="2024-12-13 11:46:12"/>
    <s v="2024-12-16 07:07:44"/>
    <s v="0000-00-00 00:00:00"/>
    <s v="2024-12-16"/>
    <s v="2024-12-16"/>
    <s v="2024-12-18"/>
    <s v="2024-12-19"/>
    <s v="2024-12-19"/>
    <x v="7"/>
    <s v="Toscany"/>
    <s v="18005"/>
    <x v="382"/>
    <m/>
    <x v="0"/>
    <n v="2.2000000000000002"/>
    <x v="0"/>
    <x v="0"/>
    <x v="0"/>
    <n v="115720"/>
    <x v="0"/>
    <x v="0"/>
    <x v="0"/>
    <x v="10"/>
  </r>
  <r>
    <x v="1403"/>
    <x v="257"/>
    <s v="CUBRIMIENTO"/>
    <x v="0"/>
    <m/>
    <s v="2024-12-13"/>
    <s v="2024-12-18"/>
    <s v="2024-12-19 09:33:21"/>
    <s v="2024-12-20 17:54:57"/>
    <s v="2024-12-24 14:31:02"/>
    <s v="2024-12-24 14:31:27"/>
    <s v="0000-00-00 00:00:00"/>
    <s v="2024-12-19"/>
    <s v="2024-12-20"/>
    <s v="2024-12-23"/>
    <s v="2024-12-24"/>
    <s v="2024-12-24"/>
    <x v="3"/>
    <s v="Toscany"/>
    <s v="SOMB0301**"/>
    <x v="189"/>
    <s v="LONA DICKSON NEGRO FONDO ENT REF:6028"/>
    <x v="0"/>
    <n v="1"/>
    <x v="254"/>
    <x v="0"/>
    <x v="141"/>
    <n v="3128520"/>
    <x v="0"/>
    <x v="0"/>
    <x v="0"/>
    <x v="10"/>
  </r>
  <r>
    <x v="1404"/>
    <x v="883"/>
    <s v="MUEBLES CC CUBRIMIENTOS"/>
    <x v="0"/>
    <m/>
    <s v="2024-12-13"/>
    <s v="2024-12-16"/>
    <s v="2024-12-16 11:45:26"/>
    <s v="0000-00-00 00:00:00"/>
    <s v="2024-12-16 12:00:23"/>
    <s v="2024-12-16 12:00:30"/>
    <s v="0000-00-00 00:00:00"/>
    <s v="2024-12-18"/>
    <s v="2024-12-18"/>
    <s v="2025-01-31"/>
    <s v="2025-02-04"/>
    <s v="2025-02-04"/>
    <x v="3"/>
    <s v="Virtual"/>
    <s v="1795"/>
    <x v="321"/>
    <s v="LONA DICKSON NEGRO FONDO ENT REF:6028"/>
    <x v="0"/>
    <n v="1"/>
    <x v="0"/>
    <x v="0"/>
    <x v="0"/>
    <n v="0"/>
    <x v="0"/>
    <x v="2"/>
    <x v="0"/>
    <x v="12"/>
  </r>
  <r>
    <x v="1405"/>
    <x v="884"/>
    <s v="MUEBLES CC CUBRIMIENTOS"/>
    <x v="0"/>
    <m/>
    <s v="2024-12-13"/>
    <s v="2024-12-13"/>
    <s v="2024-12-20 09:00:46"/>
    <s v="0000-00-00 00:00:00"/>
    <s v="2025-01-14 15:27:50"/>
    <s v="2025-01-14 15:28:15"/>
    <s v="2025-01-27 13:40:43"/>
    <s v="2024-12-23"/>
    <s v="2024-12-23"/>
    <s v="2025-01-14"/>
    <s v="2025-01-20"/>
    <s v="2025-01-27"/>
    <x v="1"/>
    <s v="Bogota"/>
    <s v="100358"/>
    <x v="254"/>
    <m/>
    <x v="0"/>
    <n v="1"/>
    <x v="0"/>
    <x v="0"/>
    <x v="0"/>
    <n v="2283561"/>
    <x v="0"/>
    <x v="2"/>
    <x v="0"/>
    <x v="12"/>
  </r>
  <r>
    <x v="1405"/>
    <x v="884"/>
    <s v="MUEBLES CC CUBRIMIENTOS"/>
    <x v="0"/>
    <m/>
    <s v="2024-12-13"/>
    <s v="2024-12-13"/>
    <s v="2024-12-20 09:00:46"/>
    <s v="0000-00-00 00:00:00"/>
    <s v="2025-01-14 15:27:50"/>
    <s v="2025-01-14 15:28:15"/>
    <s v="2025-01-27 13:40:43"/>
    <s v="2024-12-23"/>
    <s v="2024-12-23"/>
    <s v="2025-01-14"/>
    <s v="2025-01-20"/>
    <s v="2025-01-27"/>
    <x v="1"/>
    <s v="Bogota"/>
    <s v="11973"/>
    <x v="309"/>
    <m/>
    <x v="2"/>
    <n v="1"/>
    <x v="0"/>
    <x v="0"/>
    <x v="0"/>
    <n v="740668"/>
    <x v="0"/>
    <x v="2"/>
    <x v="0"/>
    <x v="12"/>
  </r>
  <r>
    <x v="1405"/>
    <x v="884"/>
    <s v="MUEBLES CC CUBRIMIENTOS"/>
    <x v="0"/>
    <m/>
    <s v="2024-12-13"/>
    <s v="2024-12-13"/>
    <s v="2024-12-20 09:00:46"/>
    <s v="0000-00-00 00:00:00"/>
    <s v="2025-01-14 15:27:50"/>
    <s v="2025-01-14 15:28:15"/>
    <s v="2025-01-27 13:40:43"/>
    <s v="2024-12-23"/>
    <s v="2024-12-23"/>
    <s v="2025-01-14"/>
    <s v="2025-01-20"/>
    <s v="2025-01-27"/>
    <x v="1"/>
    <s v="Bogota"/>
    <s v="5121"/>
    <x v="255"/>
    <m/>
    <x v="0"/>
    <n v="6"/>
    <x v="0"/>
    <x v="0"/>
    <x v="0"/>
    <n v="2988690"/>
    <x v="0"/>
    <x v="2"/>
    <x v="0"/>
    <x v="12"/>
  </r>
  <r>
    <x v="1405"/>
    <x v="884"/>
    <s v="MUEBLES CC CUBRIMIENTOS"/>
    <x v="0"/>
    <m/>
    <s v="2024-12-13"/>
    <s v="2024-12-13"/>
    <s v="2024-12-20 09:00:46"/>
    <s v="0000-00-00 00:00:00"/>
    <s v="2025-01-14 15:27:50"/>
    <s v="2025-01-14 15:28:15"/>
    <s v="2025-01-27 13:40:43"/>
    <s v="2024-12-23"/>
    <s v="2024-12-23"/>
    <s v="2025-01-14"/>
    <s v="2025-01-20"/>
    <s v="2025-01-27"/>
    <x v="1"/>
    <s v="Bogota"/>
    <s v="9709"/>
    <x v="169"/>
    <s v="LONA DICKSON NARANJA F ENTERO REF:0018"/>
    <x v="0"/>
    <n v="1"/>
    <x v="0"/>
    <x v="0"/>
    <x v="0"/>
    <n v="1997433"/>
    <x v="0"/>
    <x v="2"/>
    <x v="0"/>
    <x v="12"/>
  </r>
  <r>
    <x v="1405"/>
    <x v="884"/>
    <s v="MUEBLES CC CUBRIMIENTOS"/>
    <x v="0"/>
    <m/>
    <s v="2024-12-13"/>
    <s v="2024-12-13"/>
    <s v="2024-12-20 09:00:46"/>
    <s v="0000-00-00 00:00:00"/>
    <s v="2025-01-14 15:27:50"/>
    <s v="2025-01-14 15:28:15"/>
    <s v="2025-01-27 13:40:43"/>
    <s v="2024-12-23"/>
    <s v="2024-12-23"/>
    <s v="2025-01-14"/>
    <s v="2025-01-20"/>
    <s v="2025-01-27"/>
    <x v="1"/>
    <s v="Bogota"/>
    <s v="SERV08"/>
    <x v="2"/>
    <m/>
    <x v="0"/>
    <n v="1"/>
    <x v="0"/>
    <x v="0"/>
    <x v="0"/>
    <n v="350000"/>
    <x v="0"/>
    <x v="1"/>
    <x v="1"/>
    <x v="12"/>
  </r>
  <r>
    <x v="1406"/>
    <x v="885"/>
    <s v="MUEBLES CC CUBRIMIENTOS"/>
    <x v="0"/>
    <m/>
    <s v="2024-12-13"/>
    <s v="2024-12-16"/>
    <s v="2024-12-17 09:41:07"/>
    <s v="0000-00-00 00:00:00"/>
    <s v="2024-12-17 13:48:13"/>
    <s v="2024-12-17 13:48:17"/>
    <s v="0000-00-00 00:00:00"/>
    <s v="2024-12-18"/>
    <s v="2024-12-18"/>
    <s v="2025-01-31"/>
    <s v="2025-02-04"/>
    <s v="2025-02-04"/>
    <x v="3"/>
    <s v="Virtual"/>
    <s v="1795"/>
    <x v="321"/>
    <s v="LONA DICKSON VERDE FORESTA REF:6687"/>
    <x v="0"/>
    <n v="1"/>
    <x v="0"/>
    <x v="0"/>
    <x v="0"/>
    <n v="0"/>
    <x v="0"/>
    <x v="2"/>
    <x v="0"/>
    <x v="12"/>
  </r>
  <r>
    <x v="1407"/>
    <x v="886"/>
    <s v="CUBRIMIENTO"/>
    <x v="0"/>
    <m/>
    <s v="2024-12-13"/>
    <s v="2024-12-28"/>
    <s v="2024-12-30 17:45:02"/>
    <s v="2025-01-08 06:44:40"/>
    <s v="2025-01-13 08:07:13"/>
    <s v="2025-01-13 08:07:35"/>
    <s v="2025-01-25 17:01:28"/>
    <s v="2024-12-31"/>
    <s v="2025-01-01"/>
    <s v="2025-01-03"/>
    <s v="2025-01-09"/>
    <s v="2025-01-13"/>
    <x v="3"/>
    <s v="Medellin"/>
    <s v="12664"/>
    <x v="241"/>
    <m/>
    <x v="0"/>
    <n v="1"/>
    <x v="0"/>
    <x v="0"/>
    <x v="0"/>
    <n v="564750"/>
    <x v="0"/>
    <x v="0"/>
    <x v="0"/>
    <x v="12"/>
  </r>
  <r>
    <x v="1407"/>
    <x v="886"/>
    <s v="CUBRIMIENTO"/>
    <x v="0"/>
    <m/>
    <s v="2024-12-13"/>
    <s v="2024-12-28"/>
    <s v="2024-12-30 17:45:02"/>
    <s v="2025-01-08 06:44:40"/>
    <s v="2025-01-13 08:07:13"/>
    <s v="2025-01-13 08:07:35"/>
    <s v="2025-01-25 17:01:28"/>
    <s v="2024-12-31"/>
    <s v="2025-01-01"/>
    <s v="2025-01-03"/>
    <s v="2025-01-09"/>
    <s v="2025-01-13"/>
    <x v="3"/>
    <s v="Medellin"/>
    <s v="SERV03"/>
    <x v="9"/>
    <m/>
    <x v="0"/>
    <n v="1"/>
    <x v="0"/>
    <x v="0"/>
    <x v="0"/>
    <n v="300000"/>
    <x v="0"/>
    <x v="1"/>
    <x v="1"/>
    <x v="12"/>
  </r>
  <r>
    <x v="1407"/>
    <x v="886"/>
    <s v="CUBRIMIENTO"/>
    <x v="0"/>
    <m/>
    <s v="2024-12-13"/>
    <s v="2024-12-28"/>
    <s v="2024-12-30 17:45:02"/>
    <s v="2025-01-08 06:44:40"/>
    <s v="2025-01-13 08:07:13"/>
    <s v="2025-01-13 08:07:35"/>
    <s v="2025-01-25 17:01:28"/>
    <s v="2024-12-31"/>
    <s v="2025-01-01"/>
    <s v="2025-01-03"/>
    <s v="2025-01-09"/>
    <s v="2025-01-13"/>
    <x v="3"/>
    <s v="Medellin"/>
    <s v="SOMB0201**"/>
    <x v="635"/>
    <s v="LONA DICKSON TAUPE REF:7559"/>
    <x v="0"/>
    <n v="1"/>
    <x v="224"/>
    <x v="0"/>
    <x v="19"/>
    <n v="1055114"/>
    <x v="0"/>
    <x v="0"/>
    <x v="0"/>
    <x v="12"/>
  </r>
  <r>
    <x v="1407"/>
    <x v="886"/>
    <s v="CUBRIMIENTO"/>
    <x v="0"/>
    <m/>
    <s v="2024-12-13"/>
    <s v="2024-12-28"/>
    <s v="2024-12-30 17:45:02"/>
    <s v="2025-01-08 06:44:40"/>
    <s v="2025-01-13 08:07:13"/>
    <s v="2025-01-13 08:07:35"/>
    <s v="2025-01-25 17:01:28"/>
    <s v="2024-12-31"/>
    <s v="2025-01-01"/>
    <s v="2025-01-03"/>
    <s v="2025-01-09"/>
    <s v="2025-01-13"/>
    <x v="3"/>
    <s v="Medellin"/>
    <s v="TRANSP06"/>
    <x v="59"/>
    <m/>
    <x v="0"/>
    <n v="1"/>
    <x v="0"/>
    <x v="0"/>
    <x v="0"/>
    <n v="160000"/>
    <x v="0"/>
    <x v="1"/>
    <x v="1"/>
    <x v="12"/>
  </r>
  <r>
    <x v="1408"/>
    <x v="350"/>
    <s v="CUBRIMIENTO"/>
    <x v="0"/>
    <m/>
    <s v="2024-12-13"/>
    <s v="2024-12-13"/>
    <s v="2024-12-16 09:32:39"/>
    <s v="0000-00-00 00:00:00"/>
    <s v="2024-12-16 09:32:51"/>
    <s v="2024-12-17 09:19:12"/>
    <s v="0000-00-00 00:00:00"/>
    <s v="2024-12-16"/>
    <s v="2024-12-16"/>
    <s v="2024-12-18"/>
    <s v="2024-12-19"/>
    <s v="2024-12-19"/>
    <x v="3"/>
    <s v="Toscany"/>
    <s v="27"/>
    <x v="674"/>
    <m/>
    <x v="0"/>
    <n v="9"/>
    <x v="0"/>
    <x v="0"/>
    <x v="0"/>
    <n v="473400"/>
    <x v="0"/>
    <x v="0"/>
    <x v="0"/>
    <x v="10"/>
  </r>
  <r>
    <x v="1408"/>
    <x v="350"/>
    <s v="CUBRIMIENTO"/>
    <x v="0"/>
    <m/>
    <s v="2024-12-13"/>
    <s v="2024-12-13"/>
    <s v="2024-12-16 09:32:39"/>
    <s v="0000-00-00 00:00:00"/>
    <s v="2024-12-16 09:32:51"/>
    <s v="2024-12-17 09:19:12"/>
    <s v="0000-00-00 00:00:00"/>
    <s v="2024-12-16"/>
    <s v="2024-12-16"/>
    <s v="2024-12-18"/>
    <s v="2024-12-19"/>
    <s v="2024-12-19"/>
    <x v="3"/>
    <s v="Toscany"/>
    <s v="40"/>
    <x v="248"/>
    <m/>
    <x v="0"/>
    <n v="10"/>
    <x v="0"/>
    <x v="0"/>
    <x v="0"/>
    <n v="526000"/>
    <x v="0"/>
    <x v="0"/>
    <x v="0"/>
    <x v="10"/>
  </r>
  <r>
    <x v="1409"/>
    <x v="745"/>
    <s v="CUBRIMIENTO"/>
    <x v="0"/>
    <m/>
    <s v="2024-12-13"/>
    <s v="2025-03-30"/>
    <s v="2025-03-31 16:33:11"/>
    <s v="0000-00-00 00:00:00"/>
    <s v="2025-04-01 14:53:10"/>
    <s v="2025-04-04 11:55:50"/>
    <s v="2025-04-07 09:40:10"/>
    <s v="2025-03-31"/>
    <s v="2025-03-31"/>
    <s v="2025-04-01"/>
    <s v="2025-04-04"/>
    <s v="2025-04-08"/>
    <x v="1"/>
    <s v="Medellin"/>
    <s v="SERV03"/>
    <x v="9"/>
    <m/>
    <x v="0"/>
    <n v="1"/>
    <x v="0"/>
    <x v="0"/>
    <x v="0"/>
    <n v="500000"/>
    <x v="0"/>
    <x v="1"/>
    <x v="1"/>
    <x v="2"/>
  </r>
  <r>
    <x v="1410"/>
    <x v="84"/>
    <s v="CUBRIMIENTO"/>
    <x v="0"/>
    <m/>
    <s v="2024-12-13"/>
    <s v="2024-12-18"/>
    <s v="2024-12-18 15:16:45"/>
    <s v="2024-12-19 18:37:49"/>
    <s v="2024-12-24 08:31:18"/>
    <s v="2024-12-24 08:31:44"/>
    <s v="0000-00-00 00:00:00"/>
    <s v="2024-12-19"/>
    <s v="2024-12-23"/>
    <s v="2024-12-25"/>
    <s v="2024-12-30"/>
    <s v="2024-12-30"/>
    <x v="3"/>
    <s v="Toscany"/>
    <s v="SOMB03"/>
    <x v="161"/>
    <s v="LONA DICKSON NEGRO FONDO ENT REF:6028"/>
    <x v="8"/>
    <n v="1"/>
    <x v="15"/>
    <x v="0"/>
    <x v="3"/>
    <n v="2660730"/>
    <x v="0"/>
    <x v="6"/>
    <x v="8"/>
    <x v="10"/>
  </r>
  <r>
    <x v="1411"/>
    <x v="887"/>
    <s v="MUEBLES"/>
    <x v="0"/>
    <m/>
    <s v="2024-12-13"/>
    <s v="2024-12-17"/>
    <s v="2024-12-18 11:06:00"/>
    <s v="0000-00-00 00:00:00"/>
    <s v="2024-12-27 16:28:07"/>
    <s v="2024-12-27 16:34:36"/>
    <s v="2025-01-24 08:04:51"/>
    <s v="2024-12-19"/>
    <s v="2024-12-19"/>
    <s v="2025-01-14"/>
    <s v="2025-02-13"/>
    <s v="2025-02-17"/>
    <x v="1"/>
    <s v="Bogota"/>
    <s v="14784"/>
    <x v="83"/>
    <m/>
    <x v="4"/>
    <n v="2"/>
    <x v="0"/>
    <x v="0"/>
    <x v="0"/>
    <n v="1582722"/>
    <x v="0"/>
    <x v="2"/>
    <x v="0"/>
    <x v="12"/>
  </r>
  <r>
    <x v="1411"/>
    <x v="887"/>
    <s v="MUEBLES"/>
    <x v="0"/>
    <m/>
    <s v="2024-12-13"/>
    <s v="2024-12-17"/>
    <s v="2024-12-18 11:06:00"/>
    <s v="0000-00-00 00:00:00"/>
    <s v="2024-12-27 16:28:07"/>
    <s v="2024-12-27 16:34:36"/>
    <s v="2025-01-24 08:04:51"/>
    <s v="2024-12-19"/>
    <s v="2024-12-19"/>
    <s v="2025-01-14"/>
    <s v="2025-02-13"/>
    <s v="2025-02-17"/>
    <x v="1"/>
    <s v="Bogota"/>
    <s v="14785"/>
    <x v="84"/>
    <m/>
    <x v="2"/>
    <n v="6"/>
    <x v="0"/>
    <x v="0"/>
    <x v="0"/>
    <n v="3894492"/>
    <x v="0"/>
    <x v="2"/>
    <x v="0"/>
    <x v="12"/>
  </r>
  <r>
    <x v="1411"/>
    <x v="887"/>
    <s v="MUEBLES"/>
    <x v="0"/>
    <m/>
    <s v="2024-12-13"/>
    <s v="2024-12-17"/>
    <s v="2024-12-18 11:06:00"/>
    <s v="0000-00-00 00:00:00"/>
    <s v="2024-12-27 16:28:07"/>
    <s v="2024-12-27 16:34:36"/>
    <s v="2025-01-24 08:04:51"/>
    <s v="2024-12-19"/>
    <s v="2024-12-19"/>
    <s v="2025-01-14"/>
    <s v="2025-02-13"/>
    <s v="2025-02-17"/>
    <x v="1"/>
    <s v="Bogota"/>
    <s v="14837"/>
    <x v="918"/>
    <s v="LONA DICKSON ARENA VETEADO U337"/>
    <x v="0"/>
    <n v="1"/>
    <x v="0"/>
    <x v="0"/>
    <x v="0"/>
    <n v="1522322"/>
    <x v="0"/>
    <x v="16"/>
    <x v="0"/>
    <x v="12"/>
  </r>
  <r>
    <x v="1411"/>
    <x v="887"/>
    <s v="MUEBLES"/>
    <x v="0"/>
    <m/>
    <s v="2024-12-13"/>
    <s v="2024-12-17"/>
    <s v="2024-12-18 11:06:00"/>
    <s v="0000-00-00 00:00:00"/>
    <s v="2024-12-27 16:28:07"/>
    <s v="2024-12-27 16:34:36"/>
    <s v="2025-01-24 08:04:51"/>
    <s v="2024-12-19"/>
    <s v="2024-12-19"/>
    <s v="2025-01-14"/>
    <s v="2025-02-13"/>
    <s v="2025-02-17"/>
    <x v="1"/>
    <s v="Bogota"/>
    <s v="5449"/>
    <x v="919"/>
    <s v="LONA DICKSON ARENA VETEADO U337"/>
    <x v="0"/>
    <n v="1"/>
    <x v="0"/>
    <x v="0"/>
    <x v="0"/>
    <n v="613682"/>
    <x v="0"/>
    <x v="16"/>
    <x v="0"/>
    <x v="12"/>
  </r>
  <r>
    <x v="1411"/>
    <x v="887"/>
    <s v="MUEBLES"/>
    <x v="0"/>
    <m/>
    <s v="2024-12-13"/>
    <s v="2024-12-17"/>
    <s v="2024-12-18 11:06:00"/>
    <s v="0000-00-00 00:00:00"/>
    <s v="2024-12-27 16:28:07"/>
    <s v="2024-12-27 16:34:36"/>
    <s v="2025-01-24 08:04:51"/>
    <s v="2024-12-19"/>
    <s v="2024-12-19"/>
    <s v="2025-01-14"/>
    <s v="2025-02-13"/>
    <s v="2025-02-17"/>
    <x v="1"/>
    <s v="Bogota"/>
    <s v="5477"/>
    <x v="920"/>
    <s v="LONA DICKSON ARENA VETEADO U337"/>
    <x v="0"/>
    <n v="1"/>
    <x v="0"/>
    <x v="0"/>
    <x v="0"/>
    <n v="2640842"/>
    <x v="0"/>
    <x v="16"/>
    <x v="0"/>
    <x v="12"/>
  </r>
  <r>
    <x v="1411"/>
    <x v="887"/>
    <s v="MUEBLES"/>
    <x v="0"/>
    <m/>
    <s v="2024-12-13"/>
    <s v="2024-12-17"/>
    <s v="2024-12-18 11:06:00"/>
    <s v="0000-00-00 00:00:00"/>
    <s v="2024-12-27 16:28:07"/>
    <s v="2024-12-27 16:34:36"/>
    <s v="2025-01-24 08:04:51"/>
    <s v="2024-12-19"/>
    <s v="2024-12-19"/>
    <s v="2025-01-14"/>
    <s v="2025-02-13"/>
    <s v="2025-02-17"/>
    <x v="1"/>
    <s v="Bogota"/>
    <s v="8088"/>
    <x v="921"/>
    <s v="LONA DICKSON ARENA VETEADO U337"/>
    <x v="0"/>
    <n v="1"/>
    <x v="0"/>
    <x v="0"/>
    <x v="0"/>
    <n v="2346442"/>
    <x v="0"/>
    <x v="16"/>
    <x v="0"/>
    <x v="12"/>
  </r>
  <r>
    <x v="1411"/>
    <x v="887"/>
    <s v="MUEBLES"/>
    <x v="0"/>
    <m/>
    <s v="2024-12-13"/>
    <s v="2024-12-17"/>
    <s v="2024-12-18 11:06:00"/>
    <s v="0000-00-00 00:00:00"/>
    <s v="2024-12-27 16:28:07"/>
    <s v="2024-12-27 16:34:36"/>
    <s v="2025-01-24 08:04:51"/>
    <s v="2024-12-19"/>
    <s v="2024-12-19"/>
    <s v="2025-01-14"/>
    <s v="2025-02-13"/>
    <s v="2025-02-17"/>
    <x v="1"/>
    <s v="Bogota"/>
    <s v="TRANSP07"/>
    <x v="47"/>
    <m/>
    <x v="0"/>
    <n v="1"/>
    <x v="0"/>
    <x v="0"/>
    <x v="0"/>
    <n v="890000"/>
    <x v="0"/>
    <x v="0"/>
    <x v="0"/>
    <x v="12"/>
  </r>
  <r>
    <x v="1412"/>
    <x v="888"/>
    <s v="CUBRIMIENTO"/>
    <x v="0"/>
    <m/>
    <s v="2024-12-13"/>
    <s v="2024-12-16"/>
    <s v="2024-12-17 10:58:37"/>
    <s v="0000-00-00 00:00:00"/>
    <s v="2024-12-17 10:58:51"/>
    <s v="2024-12-18 07:18:27"/>
    <s v="0000-00-00 00:00:00"/>
    <s v="2024-12-17"/>
    <s v="2024-12-17"/>
    <s v="2024-12-19"/>
    <s v="2024-12-20"/>
    <s v="2024-12-20"/>
    <x v="3"/>
    <s v="Toscany"/>
    <s v="12569"/>
    <x v="367"/>
    <m/>
    <x v="0"/>
    <n v="5"/>
    <x v="0"/>
    <x v="0"/>
    <x v="0"/>
    <n v="263000"/>
    <x v="0"/>
    <x v="0"/>
    <x v="0"/>
    <x v="10"/>
  </r>
  <r>
    <x v="1413"/>
    <x v="889"/>
    <s v="MUEBLES"/>
    <x v="0"/>
    <m/>
    <s v="2024-12-14"/>
    <s v="2024-12-14"/>
    <s v="2024-12-16 09:57:36"/>
    <s v="0000-00-00 00:00:00"/>
    <s v="0000-00-00 00:00:00"/>
    <s v="2024-12-24 13:10:07"/>
    <s v="2025-01-16 13:29:27"/>
    <s v="2024-12-16"/>
    <s v="2024-12-16"/>
    <s v="2025-01-11"/>
    <s v="2025-01-17"/>
    <s v="2025-01-22"/>
    <x v="3"/>
    <s v="Bogota"/>
    <s v="5121"/>
    <x v="255"/>
    <m/>
    <x v="0"/>
    <n v="4"/>
    <x v="0"/>
    <x v="0"/>
    <x v="0"/>
    <n v="1992460"/>
    <x v="0"/>
    <x v="2"/>
    <x v="0"/>
    <x v="12"/>
  </r>
  <r>
    <x v="1414"/>
    <x v="61"/>
    <s v="CUBRIMIENTO"/>
    <x v="0"/>
    <m/>
    <s v="2024-12-16"/>
    <s v="2024-12-16"/>
    <s v="2024-12-16 11:50:40"/>
    <s v="0000-00-00 00:00:00"/>
    <s v="2025-07-11 15:43:20"/>
    <s v="0000-00-00 00:00:00"/>
    <s v="0000-00-00 00:00:00"/>
    <s v="2024-12-18"/>
    <s v="2024-12-18"/>
    <s v="2025-05-12"/>
    <s v="2025-05-17"/>
    <s v="2025-05-17"/>
    <x v="12"/>
    <s v="Virtual"/>
    <s v="23445"/>
    <x v="705"/>
    <m/>
    <x v="0"/>
    <n v="20"/>
    <x v="0"/>
    <x v="0"/>
    <x v="0"/>
    <n v="0"/>
    <x v="0"/>
    <x v="0"/>
    <x v="0"/>
    <x v="9"/>
  </r>
  <r>
    <x v="1415"/>
    <x v="890"/>
    <s v="MUEBLES CC CUBRIMIENTOS"/>
    <x v="0"/>
    <m/>
    <s v="2024-12-16"/>
    <s v="2024-12-16"/>
    <s v="2024-12-17 10:18:04"/>
    <s v="0000-00-00 00:00:00"/>
    <s v="2025-01-31 09:44:15"/>
    <s v="2025-02-05 08:20:54"/>
    <s v="2025-02-21 12:24:43"/>
    <s v="2024-12-18"/>
    <s v="2024-12-18"/>
    <s v="2025-01-31"/>
    <s v="2025-02-04"/>
    <s v="2025-02-06"/>
    <x v="3"/>
    <s v="Virtual"/>
    <s v="27858"/>
    <x v="187"/>
    <m/>
    <x v="0"/>
    <n v="4"/>
    <x v="0"/>
    <x v="0"/>
    <x v="0"/>
    <n v="719952"/>
    <x v="0"/>
    <x v="5"/>
    <x v="0"/>
    <x v="12"/>
  </r>
  <r>
    <x v="1415"/>
    <x v="890"/>
    <s v="MUEBLES CC CUBRIMIENTOS"/>
    <x v="0"/>
    <m/>
    <s v="2024-12-16"/>
    <s v="2024-12-16"/>
    <s v="2024-12-17 10:18:04"/>
    <s v="0000-00-00 00:00:00"/>
    <s v="2025-01-31 09:44:15"/>
    <s v="2025-02-05 08:20:54"/>
    <s v="2025-02-21 12:24:43"/>
    <s v="2024-12-18"/>
    <s v="2024-12-18"/>
    <s v="2025-01-31"/>
    <s v="2025-02-04"/>
    <s v="2025-02-06"/>
    <x v="3"/>
    <s v="Virtual"/>
    <s v="7894"/>
    <x v="345"/>
    <s v="FURNISCREEN BEIGE  2M EB4027W G8 625GR"/>
    <x v="4"/>
    <n v="4"/>
    <x v="0"/>
    <x v="0"/>
    <x v="0"/>
    <n v="9034332"/>
    <x v="0"/>
    <x v="2"/>
    <x v="0"/>
    <x v="12"/>
  </r>
  <r>
    <x v="1416"/>
    <x v="780"/>
    <s v="CUBRIMIENTO"/>
    <x v="0"/>
    <m/>
    <s v="2024-12-16"/>
    <s v="2024-12-16"/>
    <s v="2024-12-17 11:24:23"/>
    <s v="0000-00-00 00:00:00"/>
    <s v="2024-12-17 11:24:32"/>
    <s v="2024-12-18 07:25:55"/>
    <s v="0000-00-00 00:00:00"/>
    <s v="2024-12-17"/>
    <s v="2024-12-17"/>
    <s v="2024-12-19"/>
    <s v="2024-12-20"/>
    <s v="2024-12-20"/>
    <x v="3"/>
    <s v="Toscany"/>
    <s v="21308"/>
    <x v="456"/>
    <m/>
    <x v="0"/>
    <n v="9.5"/>
    <x v="0"/>
    <x v="0"/>
    <x v="0"/>
    <n v="499700"/>
    <x v="0"/>
    <x v="0"/>
    <x v="0"/>
    <x v="10"/>
  </r>
  <r>
    <x v="1417"/>
    <x v="84"/>
    <s v="CUBRIMIENTO"/>
    <x v="0"/>
    <m/>
    <s v="2024-12-16"/>
    <s v="2024-12-19"/>
    <s v="2024-12-20 13:24:51"/>
    <s v="0000-00-00 00:00:00"/>
    <s v="2024-12-20 13:25:02"/>
    <s v="2024-12-23 11:43:08"/>
    <s v="0000-00-00 00:00:00"/>
    <s v="2024-12-20"/>
    <s v="2024-12-20"/>
    <s v="2024-12-24"/>
    <s v="2024-12-25"/>
    <s v="2024-12-25"/>
    <x v="3"/>
    <s v="Toscany"/>
    <s v="54"/>
    <x v="419"/>
    <m/>
    <x v="0"/>
    <n v="140"/>
    <x v="0"/>
    <x v="0"/>
    <x v="0"/>
    <n v="7000000"/>
    <x v="0"/>
    <x v="0"/>
    <x v="0"/>
    <x v="10"/>
  </r>
  <r>
    <x v="1418"/>
    <x v="891"/>
    <s v="CUBRIMIENTO"/>
    <x v="0"/>
    <m/>
    <s v="2024-12-16"/>
    <s v="2024-12-18"/>
    <s v="2024-12-18 15:37:00"/>
    <s v="0000-00-00 00:00:00"/>
    <s v="2024-12-18 15:37:07"/>
    <s v="2024-12-19 18:29:20"/>
    <s v="0000-00-00 00:00:00"/>
    <s v="2024-12-19"/>
    <s v="2024-12-19"/>
    <s v="2024-12-23"/>
    <s v="2024-12-24"/>
    <s v="2024-12-24"/>
    <x v="3"/>
    <s v="Toscany"/>
    <s v="11443"/>
    <x v="368"/>
    <m/>
    <x v="0"/>
    <n v="2"/>
    <x v="0"/>
    <x v="0"/>
    <x v="0"/>
    <n v="20000"/>
    <x v="0"/>
    <x v="0"/>
    <x v="0"/>
    <x v="10"/>
  </r>
  <r>
    <x v="1418"/>
    <x v="891"/>
    <s v="CUBRIMIENTO"/>
    <x v="0"/>
    <m/>
    <s v="2024-12-16"/>
    <s v="2024-12-18"/>
    <s v="2024-12-18 15:37:00"/>
    <s v="0000-00-00 00:00:00"/>
    <s v="2024-12-18 15:37:07"/>
    <s v="2024-12-19 18:29:20"/>
    <s v="0000-00-00 00:00:00"/>
    <s v="2024-12-19"/>
    <s v="2024-12-19"/>
    <s v="2024-12-23"/>
    <s v="2024-12-24"/>
    <s v="2024-12-24"/>
    <x v="3"/>
    <s v="Toscany"/>
    <s v="ALUTD03"/>
    <x v="784"/>
    <m/>
    <x v="0"/>
    <n v="2"/>
    <x v="0"/>
    <x v="0"/>
    <x v="0"/>
    <n v="996000"/>
    <x v="0"/>
    <x v="0"/>
    <x v="0"/>
    <x v="10"/>
  </r>
  <r>
    <x v="1419"/>
    <x v="892"/>
    <s v="CUBRIMIENTO"/>
    <x v="0"/>
    <m/>
    <s v="2024-12-16"/>
    <s v="2025-01-23"/>
    <s v="2025-01-29 11:45:01"/>
    <s v="2025-03-20 11:13:00"/>
    <s v="2025-04-08 11:06:05"/>
    <s v="2025-04-10 07:52:52"/>
    <s v="2025-04-23 16:37:33"/>
    <s v="2025-01-31"/>
    <s v="2025-03-18"/>
    <s v="2025-04-04"/>
    <s v="2025-04-10"/>
    <s v="2025-05-01"/>
    <x v="3"/>
    <s v="Bogota"/>
    <s v="18582"/>
    <x v="549"/>
    <m/>
    <x v="0"/>
    <n v="3"/>
    <x v="0"/>
    <x v="0"/>
    <x v="0"/>
    <n v="180000"/>
    <x v="0"/>
    <x v="0"/>
    <x v="0"/>
    <x v="2"/>
  </r>
  <r>
    <x v="1419"/>
    <x v="892"/>
    <s v="CUBRIMIENTO"/>
    <x v="0"/>
    <m/>
    <s v="2024-12-16"/>
    <s v="2025-01-23"/>
    <s v="2025-01-29 11:45:01"/>
    <s v="2025-03-20 11:13:00"/>
    <s v="2025-04-08 11:06:05"/>
    <s v="2025-04-10 07:52:52"/>
    <s v="2025-04-23 16:37:33"/>
    <s v="2025-01-31"/>
    <s v="2025-03-18"/>
    <s v="2025-04-04"/>
    <s v="2025-04-10"/>
    <s v="2025-05-01"/>
    <x v="3"/>
    <s v="Bogota"/>
    <s v="27249"/>
    <x v="64"/>
    <m/>
    <x v="0"/>
    <n v="3"/>
    <x v="0"/>
    <x v="0"/>
    <x v="0"/>
    <n v="551556"/>
    <x v="0"/>
    <x v="0"/>
    <x v="0"/>
    <x v="2"/>
  </r>
  <r>
    <x v="1419"/>
    <x v="892"/>
    <s v="CUBRIMIENTO"/>
    <x v="0"/>
    <m/>
    <s v="2024-12-16"/>
    <s v="2025-01-23"/>
    <s v="2025-01-29 11:45:01"/>
    <s v="2025-03-20 11:13:00"/>
    <s v="2025-04-08 11:06:05"/>
    <s v="2025-04-10 07:52:52"/>
    <s v="2025-04-23 16:37:33"/>
    <s v="2025-01-31"/>
    <s v="2025-03-18"/>
    <s v="2025-04-04"/>
    <s v="2025-04-10"/>
    <s v="2025-05-01"/>
    <x v="3"/>
    <s v="Bogota"/>
    <s v="FLANCHE01"/>
    <x v="51"/>
    <m/>
    <x v="3"/>
    <n v="1"/>
    <x v="13"/>
    <x v="0"/>
    <x v="0"/>
    <n v="853971"/>
    <x v="0"/>
    <x v="0"/>
    <x v="0"/>
    <x v="2"/>
  </r>
  <r>
    <x v="1419"/>
    <x v="892"/>
    <s v="CUBRIMIENTO"/>
    <x v="0"/>
    <m/>
    <s v="2024-12-16"/>
    <s v="2025-01-23"/>
    <s v="2025-01-29 11:45:01"/>
    <s v="2025-03-20 11:13:00"/>
    <s v="2025-04-08 11:06:05"/>
    <s v="2025-04-10 07:52:52"/>
    <s v="2025-04-23 16:37:33"/>
    <s v="2025-01-31"/>
    <s v="2025-03-18"/>
    <s v="2025-04-04"/>
    <s v="2025-04-10"/>
    <s v="2025-05-01"/>
    <x v="3"/>
    <s v="Bogota"/>
    <s v="PORTCAC03"/>
    <x v="405"/>
    <m/>
    <x v="3"/>
    <n v="2"/>
    <x v="255"/>
    <x v="1"/>
    <x v="0"/>
    <n v="9023772"/>
    <x v="0"/>
    <x v="0"/>
    <x v="0"/>
    <x v="2"/>
  </r>
  <r>
    <x v="1419"/>
    <x v="892"/>
    <s v="CUBRIMIENTO"/>
    <x v="0"/>
    <m/>
    <s v="2024-12-16"/>
    <s v="2025-01-23"/>
    <s v="2025-01-29 11:45:01"/>
    <s v="2025-03-20 11:13:00"/>
    <s v="2025-04-08 11:06:05"/>
    <s v="2025-04-10 07:52:52"/>
    <s v="2025-04-23 16:37:33"/>
    <s v="2025-01-31"/>
    <s v="2025-03-18"/>
    <s v="2025-04-04"/>
    <s v="2025-04-10"/>
    <s v="2025-05-01"/>
    <x v="3"/>
    <s v="Bogota"/>
    <s v="PTEKROM02"/>
    <x v="53"/>
    <s v="LONA PERGOTEX TRASLUCIDA BLANCA 2.5M"/>
    <x v="3"/>
    <n v="1"/>
    <x v="255"/>
    <x v="0"/>
    <x v="98"/>
    <n v="41345441"/>
    <x v="0"/>
    <x v="4"/>
    <x v="4"/>
    <x v="2"/>
  </r>
  <r>
    <x v="1419"/>
    <x v="892"/>
    <s v="CUBRIMIENTO"/>
    <x v="0"/>
    <m/>
    <s v="2024-12-16"/>
    <s v="2025-01-23"/>
    <s v="2025-01-29 11:45:01"/>
    <s v="2025-03-20 11:13:00"/>
    <s v="2025-04-08 11:06:05"/>
    <s v="2025-04-10 07:52:52"/>
    <s v="2025-04-23 16:37:33"/>
    <s v="2025-01-31"/>
    <s v="2025-03-18"/>
    <s v="2025-04-04"/>
    <s v="2025-04-10"/>
    <s v="2025-05-01"/>
    <x v="3"/>
    <s v="Bogota"/>
    <s v="SPOT25"/>
    <x v="138"/>
    <m/>
    <x v="0"/>
    <n v="1"/>
    <x v="0"/>
    <x v="0"/>
    <x v="0"/>
    <n v="3583008"/>
    <x v="0"/>
    <x v="0"/>
    <x v="0"/>
    <x v="2"/>
  </r>
  <r>
    <x v="1420"/>
    <x v="61"/>
    <s v="CUBRIMIENTO"/>
    <x v="0"/>
    <m/>
    <s v="2024-12-16"/>
    <s v="2024-12-16"/>
    <s v="2024-12-17 09:39:00"/>
    <s v="0000-00-00 00:00:00"/>
    <s v="2024-12-18 11:42:45"/>
    <s v="2024-12-19 07:35:32"/>
    <s v="0000-00-00 00:00:00"/>
    <s v="2024-12-18"/>
    <s v="2024-12-18"/>
    <s v="2024-12-20"/>
    <s v="2024-12-24"/>
    <s v="2024-12-24"/>
    <x v="3"/>
    <s v="Virtual"/>
    <s v="PZCH061"/>
    <x v="550"/>
    <m/>
    <x v="0"/>
    <n v="30"/>
    <x v="0"/>
    <x v="0"/>
    <x v="0"/>
    <n v="0"/>
    <x v="0"/>
    <x v="0"/>
    <x v="0"/>
    <x v="10"/>
  </r>
  <r>
    <x v="1420"/>
    <x v="61"/>
    <s v="CUBRIMIENTO"/>
    <x v="0"/>
    <m/>
    <s v="2024-12-16"/>
    <s v="2024-12-16"/>
    <s v="2024-12-17 09:39:00"/>
    <s v="0000-00-00 00:00:00"/>
    <s v="2024-12-18 11:42:45"/>
    <s v="2024-12-19 07:35:32"/>
    <s v="0000-00-00 00:00:00"/>
    <s v="2024-12-18"/>
    <s v="2024-12-18"/>
    <s v="2024-12-20"/>
    <s v="2024-12-24"/>
    <s v="2024-12-24"/>
    <x v="3"/>
    <s v="Virtual"/>
    <s v="PZCH063"/>
    <x v="616"/>
    <m/>
    <x v="0"/>
    <n v="10"/>
    <x v="0"/>
    <x v="0"/>
    <x v="0"/>
    <n v="0"/>
    <x v="0"/>
    <x v="0"/>
    <x v="0"/>
    <x v="10"/>
  </r>
  <r>
    <x v="1421"/>
    <x v="61"/>
    <s v="CUBRIMIENTO"/>
    <x v="0"/>
    <m/>
    <s v="2024-12-17"/>
    <s v="2024-12-17"/>
    <s v="2024-12-17 09:34:58"/>
    <s v="0000-00-00 00:00:00"/>
    <s v="2024-12-19 16:15:01"/>
    <s v="2024-12-19 17:42:15"/>
    <s v="0000-00-00 00:00:00"/>
    <s v="2024-12-19"/>
    <s v="2024-12-19"/>
    <s v="2024-12-23"/>
    <s v="2024-12-24"/>
    <s v="2024-12-24"/>
    <x v="3"/>
    <s v="Virtual"/>
    <s v="11434"/>
    <x v="172"/>
    <m/>
    <x v="0"/>
    <n v="3"/>
    <x v="0"/>
    <x v="0"/>
    <x v="0"/>
    <n v="0"/>
    <x v="0"/>
    <x v="0"/>
    <x v="0"/>
    <x v="10"/>
  </r>
  <r>
    <x v="1422"/>
    <x v="893"/>
    <s v="MUEBLES CC CUBRIMIENTOS"/>
    <x v="0"/>
    <m/>
    <s v="2024-12-17"/>
    <s v="2024-12-23"/>
    <s v="2024-12-24 11:23:58"/>
    <s v="0000-00-00 00:00:00"/>
    <s v="2025-03-08 11:10:15"/>
    <s v="2025-03-10 12:16:18"/>
    <s v="2025-05-29 10:49:31"/>
    <s v="2024-12-24"/>
    <s v="2024-12-24"/>
    <s v="2025-03-08"/>
    <s v="2025-03-10"/>
    <s v="2025-03-12"/>
    <x v="1"/>
    <s v="Virtual"/>
    <s v="11391"/>
    <x v="374"/>
    <m/>
    <x v="2"/>
    <n v="10"/>
    <x v="0"/>
    <x v="0"/>
    <x v="0"/>
    <n v="11524960"/>
    <x v="0"/>
    <x v="0"/>
    <x v="0"/>
    <x v="8"/>
  </r>
  <r>
    <x v="1422"/>
    <x v="893"/>
    <s v="MUEBLES CC CUBRIMIENTOS"/>
    <x v="0"/>
    <m/>
    <s v="2024-12-17"/>
    <s v="2024-12-23"/>
    <s v="2024-12-24 11:23:58"/>
    <s v="0000-00-00 00:00:00"/>
    <s v="2025-03-08 11:10:15"/>
    <s v="2025-03-10 12:16:18"/>
    <s v="2025-05-29 10:49:31"/>
    <s v="2024-12-24"/>
    <s v="2024-12-24"/>
    <s v="2025-03-08"/>
    <s v="2025-03-10"/>
    <s v="2025-03-12"/>
    <x v="1"/>
    <s v="Virtual"/>
    <s v="8829"/>
    <x v="116"/>
    <s v="LONA DICKSON ARENA VETEADO U337"/>
    <x v="4"/>
    <n v="4"/>
    <x v="0"/>
    <x v="0"/>
    <x v="0"/>
    <n v="4369632"/>
    <x v="0"/>
    <x v="0"/>
    <x v="0"/>
    <x v="8"/>
  </r>
  <r>
    <x v="1422"/>
    <x v="893"/>
    <s v="MUEBLES CC CUBRIMIENTOS"/>
    <x v="0"/>
    <m/>
    <s v="2024-12-17"/>
    <s v="2024-12-23"/>
    <s v="2024-12-24 11:23:58"/>
    <s v="0000-00-00 00:00:00"/>
    <s v="2025-03-08 11:10:15"/>
    <s v="2025-03-10 12:16:18"/>
    <s v="2025-05-29 10:49:31"/>
    <s v="2024-12-24"/>
    <s v="2024-12-24"/>
    <s v="2025-03-08"/>
    <s v="2025-03-10"/>
    <s v="2025-03-12"/>
    <x v="1"/>
    <s v="Virtual"/>
    <s v="8829"/>
    <x v="116"/>
    <s v="LONA DICKSON AMARILLO F E REF 6316"/>
    <x v="4"/>
    <n v="3"/>
    <x v="0"/>
    <x v="0"/>
    <x v="0"/>
    <n v="3004122"/>
    <x v="0"/>
    <x v="0"/>
    <x v="0"/>
    <x v="8"/>
  </r>
  <r>
    <x v="1422"/>
    <x v="893"/>
    <s v="MUEBLES CC CUBRIMIENTOS"/>
    <x v="0"/>
    <m/>
    <s v="2024-12-17"/>
    <s v="2024-12-23"/>
    <s v="2024-12-24 11:23:58"/>
    <s v="0000-00-00 00:00:00"/>
    <s v="2025-03-08 11:10:15"/>
    <s v="2025-03-10 12:16:18"/>
    <s v="2025-05-29 10:49:31"/>
    <s v="2024-12-24"/>
    <s v="2024-12-24"/>
    <s v="2025-03-08"/>
    <s v="2025-03-10"/>
    <s v="2025-03-12"/>
    <x v="1"/>
    <s v="Virtual"/>
    <s v="8829"/>
    <x v="116"/>
    <s v="LONA DICKSON AZUL Y BLANCO REF:8910"/>
    <x v="4"/>
    <n v="2"/>
    <x v="0"/>
    <x v="0"/>
    <x v="0"/>
    <n v="2403298"/>
    <x v="0"/>
    <x v="0"/>
    <x v="0"/>
    <x v="8"/>
  </r>
  <r>
    <x v="1422"/>
    <x v="893"/>
    <s v="MUEBLES CC CUBRIMIENTOS"/>
    <x v="0"/>
    <m/>
    <s v="2024-12-17"/>
    <s v="2024-12-23"/>
    <s v="2024-12-24 11:23:58"/>
    <s v="0000-00-00 00:00:00"/>
    <s v="2025-03-08 11:10:15"/>
    <s v="2025-03-10 12:16:18"/>
    <s v="2025-05-29 10:49:31"/>
    <s v="2024-12-24"/>
    <s v="2024-12-24"/>
    <s v="2025-03-08"/>
    <s v="2025-03-10"/>
    <s v="2025-03-12"/>
    <x v="1"/>
    <s v="Virtual"/>
    <s v="9325"/>
    <x v="758"/>
    <s v="LONA DICKSON AMARILLO F E REF 6316"/>
    <x v="4"/>
    <n v="2"/>
    <x v="0"/>
    <x v="0"/>
    <x v="0"/>
    <n v="3197090"/>
    <x v="0"/>
    <x v="0"/>
    <x v="0"/>
    <x v="8"/>
  </r>
  <r>
    <x v="1422"/>
    <x v="893"/>
    <s v="MUEBLES CC CUBRIMIENTOS"/>
    <x v="0"/>
    <m/>
    <s v="2024-12-17"/>
    <s v="2024-12-23"/>
    <s v="2024-12-24 11:23:58"/>
    <s v="0000-00-00 00:00:00"/>
    <s v="2025-03-08 11:10:15"/>
    <s v="2025-03-10 12:16:18"/>
    <s v="2025-05-29 10:49:31"/>
    <s v="2024-12-24"/>
    <s v="2024-12-24"/>
    <s v="2025-03-08"/>
    <s v="2025-03-10"/>
    <s v="2025-03-12"/>
    <x v="1"/>
    <s v="Virtual"/>
    <s v="9325"/>
    <x v="758"/>
    <s v="LONA DICKSON ARENA VETEADO U337"/>
    <x v="4"/>
    <n v="8"/>
    <x v="0"/>
    <x v="0"/>
    <x v="0"/>
    <n v="12788360"/>
    <x v="0"/>
    <x v="0"/>
    <x v="0"/>
    <x v="8"/>
  </r>
  <r>
    <x v="1423"/>
    <x v="78"/>
    <s v="CUBRIMIENTO"/>
    <x v="0"/>
    <m/>
    <s v="2024-12-17"/>
    <s v="2024-12-23"/>
    <s v="2024-12-23 11:15:53"/>
    <s v="0000-00-00 00:00:00"/>
    <s v="2024-12-23 11:15:58"/>
    <s v="2024-12-24 08:34:36"/>
    <s v="0000-00-00 00:00:00"/>
    <s v="2024-12-24"/>
    <s v="2024-12-24"/>
    <s v="2024-12-26"/>
    <s v="2024-12-27"/>
    <s v="2024-12-27"/>
    <x v="3"/>
    <s v="Toscany"/>
    <s v="11432"/>
    <x v="242"/>
    <m/>
    <x v="0"/>
    <n v="4"/>
    <x v="0"/>
    <x v="0"/>
    <x v="0"/>
    <n v="1840000"/>
    <x v="0"/>
    <x v="0"/>
    <x v="0"/>
    <x v="10"/>
  </r>
  <r>
    <x v="1424"/>
    <x v="894"/>
    <s v="CUBRIMIENTO"/>
    <x v="0"/>
    <m/>
    <s v="2024-11-22"/>
    <s v="2024-12-26"/>
    <s v="2025-01-02 10:29:21"/>
    <s v="2025-01-23 18:23:25"/>
    <s v="2025-01-29 14:07:58"/>
    <s v="2025-02-18 15:17:42"/>
    <s v="2025-02-21 19:54:09"/>
    <s v="2025-01-02"/>
    <s v="2025-01-23"/>
    <s v="2025-01-29"/>
    <s v="2025-01-31"/>
    <s v="2025-02-06"/>
    <x v="3"/>
    <s v="Medellin"/>
    <s v="BANE02"/>
    <x v="825"/>
    <s v="LONA DICKSON CAFE VETEADO U235 1.20M"/>
    <x v="3"/>
    <n v="1"/>
    <x v="120"/>
    <x v="0"/>
    <x v="15"/>
    <n v="4680720"/>
    <x v="0"/>
    <x v="9"/>
    <x v="10"/>
    <x v="12"/>
  </r>
  <r>
    <x v="1424"/>
    <x v="894"/>
    <s v="CUBRIMIENTO"/>
    <x v="0"/>
    <m/>
    <s v="2024-11-22"/>
    <s v="2024-12-26"/>
    <s v="2025-01-02 10:29:21"/>
    <s v="2025-01-23 18:23:25"/>
    <s v="2025-01-29 14:07:58"/>
    <s v="2025-02-18 15:17:42"/>
    <s v="2025-02-21 19:54:09"/>
    <s v="2025-01-02"/>
    <s v="2025-01-23"/>
    <s v="2025-01-29"/>
    <s v="2025-01-31"/>
    <s v="2025-02-06"/>
    <x v="3"/>
    <s v="Medellin"/>
    <s v="BANE02"/>
    <x v="825"/>
    <s v="LONA DICKSON CAFE VETEADO U235 1.20M"/>
    <x v="3"/>
    <n v="1"/>
    <x v="8"/>
    <x v="0"/>
    <x v="15"/>
    <n v="4536467"/>
    <x v="0"/>
    <x v="9"/>
    <x v="10"/>
    <x v="12"/>
  </r>
  <r>
    <x v="1424"/>
    <x v="894"/>
    <s v="CUBRIMIENTO"/>
    <x v="0"/>
    <m/>
    <s v="2024-11-22"/>
    <s v="2024-12-26"/>
    <s v="2025-01-02 10:29:21"/>
    <s v="2025-01-23 18:23:25"/>
    <s v="2025-01-29 14:07:58"/>
    <s v="2025-02-18 15:17:42"/>
    <s v="2025-02-21 19:54:09"/>
    <s v="2025-01-02"/>
    <s v="2025-01-23"/>
    <s v="2025-01-29"/>
    <s v="2025-01-31"/>
    <s v="2025-02-06"/>
    <x v="3"/>
    <s v="Medellin"/>
    <s v="PLT03"/>
    <x v="183"/>
    <m/>
    <x v="3"/>
    <n v="2"/>
    <x v="0"/>
    <x v="0"/>
    <x v="0"/>
    <n v="125972"/>
    <x v="0"/>
    <x v="0"/>
    <x v="0"/>
    <x v="12"/>
  </r>
  <r>
    <x v="1424"/>
    <x v="894"/>
    <s v="CUBRIMIENTO"/>
    <x v="0"/>
    <m/>
    <s v="2024-11-22"/>
    <s v="2024-12-26"/>
    <s v="2025-01-02 10:29:21"/>
    <s v="2025-01-23 18:23:25"/>
    <s v="2025-01-29 14:07:58"/>
    <s v="2025-02-18 15:17:42"/>
    <s v="2025-02-21 19:54:09"/>
    <s v="2025-01-02"/>
    <s v="2025-01-23"/>
    <s v="2025-01-29"/>
    <s v="2025-01-31"/>
    <s v="2025-02-06"/>
    <x v="3"/>
    <s v="Medellin"/>
    <s v="PLT05I"/>
    <x v="468"/>
    <m/>
    <x v="3"/>
    <n v="2"/>
    <x v="0"/>
    <x v="0"/>
    <x v="0"/>
    <n v="203848"/>
    <x v="0"/>
    <x v="0"/>
    <x v="0"/>
    <x v="12"/>
  </r>
  <r>
    <x v="1424"/>
    <x v="894"/>
    <s v="CUBRIMIENTO"/>
    <x v="0"/>
    <m/>
    <s v="2024-11-22"/>
    <s v="2024-12-26"/>
    <s v="2025-01-02 10:29:21"/>
    <s v="2025-01-23 18:23:25"/>
    <s v="2025-01-29 14:07:58"/>
    <s v="2025-02-18 15:17:42"/>
    <s v="2025-02-21 19:54:09"/>
    <s v="2025-01-02"/>
    <s v="2025-01-23"/>
    <s v="2025-01-29"/>
    <s v="2025-01-31"/>
    <s v="2025-02-06"/>
    <x v="3"/>
    <s v="Medellin"/>
    <s v="SERV03"/>
    <x v="9"/>
    <m/>
    <x v="0"/>
    <n v="1"/>
    <x v="0"/>
    <x v="0"/>
    <x v="0"/>
    <n v="300000"/>
    <x v="0"/>
    <x v="1"/>
    <x v="1"/>
    <x v="12"/>
  </r>
  <r>
    <x v="1424"/>
    <x v="894"/>
    <s v="CUBRIMIENTO"/>
    <x v="0"/>
    <m/>
    <s v="2024-11-22"/>
    <s v="2024-12-26"/>
    <s v="2025-01-02 10:29:21"/>
    <s v="2025-01-23 18:23:25"/>
    <s v="2025-01-29 14:07:58"/>
    <s v="2025-02-18 15:17:42"/>
    <s v="2025-02-21 19:54:09"/>
    <s v="2025-01-02"/>
    <s v="2025-01-23"/>
    <s v="2025-01-29"/>
    <s v="2025-01-31"/>
    <s v="2025-02-06"/>
    <x v="3"/>
    <s v="Medellin"/>
    <s v="TRANSP06"/>
    <x v="59"/>
    <m/>
    <x v="0"/>
    <n v="1"/>
    <x v="0"/>
    <x v="0"/>
    <x v="0"/>
    <n v="180000"/>
    <x v="0"/>
    <x v="1"/>
    <x v="1"/>
    <x v="12"/>
  </r>
  <r>
    <x v="1425"/>
    <x v="460"/>
    <s v="CUBRIMIENTO"/>
    <x v="0"/>
    <m/>
    <s v="2024-12-17"/>
    <s v="2024-12-17"/>
    <s v="2024-12-18 14:55:16"/>
    <s v="0000-00-00 00:00:00"/>
    <s v="2024-12-18 14:55:48"/>
    <s v="2025-04-02 17:22:58"/>
    <s v="0000-00-00 00:00:00"/>
    <s v="2024-12-18"/>
    <s v="2024-12-18"/>
    <s v="2024-12-20"/>
    <s v="2024-12-24"/>
    <s v="2024-12-24"/>
    <x v="3"/>
    <s v="Toscany"/>
    <s v="11369"/>
    <x v="789"/>
    <m/>
    <x v="0"/>
    <n v="4"/>
    <x v="0"/>
    <x v="0"/>
    <x v="0"/>
    <n v="5200"/>
    <x v="0"/>
    <x v="0"/>
    <x v="0"/>
    <x v="10"/>
  </r>
  <r>
    <x v="1425"/>
    <x v="460"/>
    <s v="CUBRIMIENTO"/>
    <x v="0"/>
    <m/>
    <s v="2024-12-17"/>
    <s v="2024-12-17"/>
    <s v="2024-12-18 14:55:16"/>
    <s v="0000-00-00 00:00:00"/>
    <s v="2024-12-18 14:55:48"/>
    <s v="2025-04-02 17:22:58"/>
    <s v="0000-00-00 00:00:00"/>
    <s v="2024-12-18"/>
    <s v="2024-12-18"/>
    <s v="2024-12-20"/>
    <s v="2024-12-24"/>
    <s v="2024-12-24"/>
    <x v="3"/>
    <s v="Toscany"/>
    <s v="11435"/>
    <x v="229"/>
    <m/>
    <x v="0"/>
    <n v="2"/>
    <x v="0"/>
    <x v="0"/>
    <x v="0"/>
    <n v="127800"/>
    <x v="0"/>
    <x v="0"/>
    <x v="0"/>
    <x v="10"/>
  </r>
  <r>
    <x v="1425"/>
    <x v="460"/>
    <s v="CUBRIMIENTO"/>
    <x v="0"/>
    <m/>
    <s v="2024-12-17"/>
    <s v="2024-12-17"/>
    <s v="2024-12-18 14:55:16"/>
    <s v="0000-00-00 00:00:00"/>
    <s v="2024-12-18 14:55:48"/>
    <s v="2025-04-02 17:22:58"/>
    <s v="0000-00-00 00:00:00"/>
    <s v="2024-12-18"/>
    <s v="2024-12-18"/>
    <s v="2024-12-20"/>
    <s v="2024-12-24"/>
    <s v="2024-12-24"/>
    <x v="3"/>
    <s v="Toscany"/>
    <s v="12871"/>
    <x v="790"/>
    <m/>
    <x v="0"/>
    <n v="4"/>
    <x v="0"/>
    <x v="0"/>
    <x v="0"/>
    <n v="1600"/>
    <x v="0"/>
    <x v="0"/>
    <x v="0"/>
    <x v="10"/>
  </r>
  <r>
    <x v="1426"/>
    <x v="729"/>
    <s v="MUEBLES CC CUBRIMIENTOS"/>
    <x v="0"/>
    <m/>
    <s v="2024-10-09"/>
    <s v="2024-12-20"/>
    <s v="2024-12-20 16:00:29"/>
    <s v="0000-00-00 00:00:00"/>
    <s v="2025-03-11 19:20:10"/>
    <s v="2025-03-13 08:20:13"/>
    <s v="2025-03-20 18:26:10"/>
    <s v="2025-01-22"/>
    <s v="2025-01-22"/>
    <s v="2025-02-13"/>
    <s v="2025-02-18"/>
    <s v="2025-02-20"/>
    <x v="3"/>
    <s v="Cali"/>
    <s v="100196"/>
    <x v="218"/>
    <m/>
    <x v="0"/>
    <n v="3"/>
    <x v="0"/>
    <x v="0"/>
    <x v="0"/>
    <n v="509400"/>
    <x v="0"/>
    <x v="0"/>
    <x v="0"/>
    <x v="5"/>
  </r>
  <r>
    <x v="1426"/>
    <x v="729"/>
    <s v="MUEBLES CC CUBRIMIENTOS"/>
    <x v="0"/>
    <m/>
    <s v="2024-10-09"/>
    <s v="2024-12-20"/>
    <s v="2024-12-20 16:00:29"/>
    <s v="0000-00-00 00:00:00"/>
    <s v="2025-03-11 19:20:10"/>
    <s v="2025-03-13 08:20:13"/>
    <s v="2025-03-20 18:26:10"/>
    <s v="2025-01-22"/>
    <s v="2025-01-22"/>
    <s v="2025-02-13"/>
    <s v="2025-02-18"/>
    <s v="2025-02-20"/>
    <x v="3"/>
    <s v="Cali"/>
    <s v="100400"/>
    <x v="922"/>
    <s v="LONA DICKSON GRIS FONDO ENTERO REF:6088"/>
    <x v="0"/>
    <n v="13"/>
    <x v="0"/>
    <x v="0"/>
    <x v="0"/>
    <n v="7800000"/>
    <x v="0"/>
    <x v="0"/>
    <x v="0"/>
    <x v="5"/>
  </r>
  <r>
    <x v="1426"/>
    <x v="729"/>
    <s v="MUEBLES CC CUBRIMIENTOS"/>
    <x v="0"/>
    <m/>
    <s v="2024-10-09"/>
    <s v="2024-12-20"/>
    <s v="2024-12-20 16:00:29"/>
    <s v="0000-00-00 00:00:00"/>
    <s v="2025-03-11 19:20:10"/>
    <s v="2025-03-13 08:20:13"/>
    <s v="2025-03-20 18:26:10"/>
    <s v="2025-01-22"/>
    <s v="2025-01-22"/>
    <s v="2025-02-13"/>
    <s v="2025-02-18"/>
    <s v="2025-02-20"/>
    <x v="3"/>
    <s v="Cali"/>
    <s v="REP045"/>
    <x v="1"/>
    <m/>
    <x v="0"/>
    <n v="13"/>
    <x v="0"/>
    <x v="0"/>
    <x v="0"/>
    <n v="3796221"/>
    <x v="0"/>
    <x v="0"/>
    <x v="0"/>
    <x v="5"/>
  </r>
  <r>
    <x v="1426"/>
    <x v="729"/>
    <s v="MUEBLES CC CUBRIMIENTOS"/>
    <x v="0"/>
    <m/>
    <s v="2024-10-09"/>
    <s v="2024-12-20"/>
    <s v="2024-12-20 16:00:29"/>
    <s v="0000-00-00 00:00:00"/>
    <s v="2025-03-11 19:20:10"/>
    <s v="2025-03-13 08:20:13"/>
    <s v="2025-03-20 18:26:10"/>
    <s v="2025-01-22"/>
    <s v="2025-01-22"/>
    <s v="2025-02-13"/>
    <s v="2025-02-18"/>
    <s v="2025-02-20"/>
    <x v="3"/>
    <s v="Cali"/>
    <s v="REP046"/>
    <x v="278"/>
    <m/>
    <x v="0"/>
    <n v="13"/>
    <x v="0"/>
    <x v="0"/>
    <x v="0"/>
    <n v="2063204"/>
    <x v="0"/>
    <x v="0"/>
    <x v="0"/>
    <x v="5"/>
  </r>
  <r>
    <x v="1426"/>
    <x v="729"/>
    <s v="MUEBLES CC CUBRIMIENTOS"/>
    <x v="0"/>
    <m/>
    <s v="2024-10-09"/>
    <s v="2024-12-20"/>
    <s v="2024-12-20 16:00:29"/>
    <s v="0000-00-00 00:00:00"/>
    <s v="2025-03-11 19:20:10"/>
    <s v="2025-03-13 08:20:13"/>
    <s v="2025-03-20 18:26:10"/>
    <s v="2025-01-22"/>
    <s v="2025-01-22"/>
    <s v="2025-02-13"/>
    <s v="2025-02-18"/>
    <s v="2025-02-20"/>
    <x v="3"/>
    <s v="Cali"/>
    <s v="TRANSP07"/>
    <x v="47"/>
    <m/>
    <x v="0"/>
    <n v="1"/>
    <x v="0"/>
    <x v="0"/>
    <x v="0"/>
    <n v="400000"/>
    <x v="0"/>
    <x v="0"/>
    <x v="0"/>
    <x v="5"/>
  </r>
  <r>
    <x v="1427"/>
    <x v="895"/>
    <s v="CUBRIMIENTO"/>
    <x v="0"/>
    <m/>
    <s v="2024-12-17"/>
    <s v="2024-12-23"/>
    <s v="2024-12-23 11:21:32"/>
    <s v="2025-01-29 17:48:32"/>
    <s v="2025-01-30 09:52:58"/>
    <s v="2025-04-02 17:22:32"/>
    <s v="0000-00-00 00:00:00"/>
    <s v="2024-12-24"/>
    <s v="2025-01-01"/>
    <s v="2025-01-09"/>
    <s v="2025-01-13"/>
    <s v="2025-01-13"/>
    <x v="3"/>
    <s v="Toscany"/>
    <s v="27673"/>
    <x v="356"/>
    <m/>
    <x v="0"/>
    <n v="7"/>
    <x v="0"/>
    <x v="0"/>
    <x v="0"/>
    <n v="2356704"/>
    <x v="0"/>
    <x v="0"/>
    <x v="0"/>
    <x v="12"/>
  </r>
  <r>
    <x v="1427"/>
    <x v="895"/>
    <s v="CUBRIMIENTO"/>
    <x v="0"/>
    <m/>
    <s v="2024-12-17"/>
    <s v="2024-12-23"/>
    <s v="2024-12-23 11:21:32"/>
    <s v="2025-01-29 17:48:32"/>
    <s v="2025-01-30 09:52:58"/>
    <s v="2025-04-02 17:22:32"/>
    <s v="0000-00-00 00:00:00"/>
    <s v="2024-12-24"/>
    <s v="2025-01-01"/>
    <s v="2025-01-09"/>
    <s v="2025-01-13"/>
    <s v="2025-01-13"/>
    <x v="3"/>
    <s v="Toscany"/>
    <s v="KMPLITE"/>
    <x v="251"/>
    <m/>
    <x v="0"/>
    <n v="7"/>
    <x v="3"/>
    <x v="0"/>
    <x v="0"/>
    <n v="10974019"/>
    <x v="0"/>
    <x v="0"/>
    <x v="0"/>
    <x v="12"/>
  </r>
  <r>
    <x v="1427"/>
    <x v="895"/>
    <s v="CUBRIMIENTO"/>
    <x v="0"/>
    <m/>
    <s v="2024-12-17"/>
    <s v="2024-12-23"/>
    <s v="2024-12-23 11:21:32"/>
    <s v="2025-01-29 17:48:32"/>
    <s v="2025-01-30 09:52:58"/>
    <s v="2025-04-02 17:22:32"/>
    <s v="0000-00-00 00:00:00"/>
    <s v="2024-12-24"/>
    <s v="2025-01-01"/>
    <s v="2025-01-09"/>
    <s v="2025-01-13"/>
    <s v="2025-01-13"/>
    <x v="3"/>
    <s v="Toscany"/>
    <s v="PLITE14"/>
    <x v="100"/>
    <s v="LONA DICKSON CRUDO REF:6020"/>
    <x v="4"/>
    <n v="3"/>
    <x v="256"/>
    <x v="0"/>
    <x v="13"/>
    <n v="9848700"/>
    <x v="0"/>
    <x v="4"/>
    <x v="6"/>
    <x v="12"/>
  </r>
  <r>
    <x v="1427"/>
    <x v="895"/>
    <s v="CUBRIMIENTO"/>
    <x v="0"/>
    <m/>
    <s v="2024-12-17"/>
    <s v="2024-12-23"/>
    <s v="2024-12-23 11:21:32"/>
    <s v="2025-01-29 17:48:32"/>
    <s v="2025-01-30 09:52:58"/>
    <s v="2025-04-02 17:22:32"/>
    <s v="0000-00-00 00:00:00"/>
    <s v="2024-12-24"/>
    <s v="2025-01-01"/>
    <s v="2025-01-09"/>
    <s v="2025-01-13"/>
    <s v="2025-01-13"/>
    <x v="3"/>
    <s v="Toscany"/>
    <s v="PLITE14"/>
    <x v="100"/>
    <s v="LONA DICKSON CRUDO REF:6020"/>
    <x v="4"/>
    <n v="4"/>
    <x v="257"/>
    <x v="0"/>
    <x v="13"/>
    <n v="13875600"/>
    <x v="0"/>
    <x v="4"/>
    <x v="6"/>
    <x v="12"/>
  </r>
  <r>
    <x v="1427"/>
    <x v="895"/>
    <s v="CUBRIMIENTO"/>
    <x v="0"/>
    <m/>
    <s v="2024-12-17"/>
    <s v="2024-12-23"/>
    <s v="2024-12-23 11:21:32"/>
    <s v="2025-01-29 17:48:32"/>
    <s v="2025-01-30 09:52:58"/>
    <s v="2025-04-02 17:22:32"/>
    <s v="0000-00-00 00:00:00"/>
    <s v="2024-12-24"/>
    <s v="2025-01-01"/>
    <s v="2025-01-09"/>
    <s v="2025-01-13"/>
    <s v="2025-01-13"/>
    <x v="3"/>
    <s v="Toscany"/>
    <s v="SILU03"/>
    <x v="307"/>
    <m/>
    <x v="0"/>
    <n v="6"/>
    <x v="14"/>
    <x v="0"/>
    <x v="0"/>
    <n v="1976862"/>
    <x v="0"/>
    <x v="0"/>
    <x v="0"/>
    <x v="12"/>
  </r>
  <r>
    <x v="1427"/>
    <x v="895"/>
    <s v="CUBRIMIENTO"/>
    <x v="0"/>
    <m/>
    <s v="2024-12-17"/>
    <s v="2024-12-23"/>
    <s v="2024-12-23 11:21:32"/>
    <s v="2025-01-29 17:48:32"/>
    <s v="2025-01-30 09:52:58"/>
    <s v="2025-04-02 17:22:32"/>
    <s v="0000-00-00 00:00:00"/>
    <s v="2024-12-24"/>
    <s v="2025-01-01"/>
    <s v="2025-01-09"/>
    <s v="2025-01-13"/>
    <s v="2025-01-13"/>
    <x v="3"/>
    <s v="Toscany"/>
    <s v="SILU03"/>
    <x v="307"/>
    <m/>
    <x v="0"/>
    <n v="8"/>
    <x v="66"/>
    <x v="0"/>
    <x v="0"/>
    <n v="2878888"/>
    <x v="0"/>
    <x v="0"/>
    <x v="0"/>
    <x v="12"/>
  </r>
  <r>
    <x v="1428"/>
    <x v="896"/>
    <s v="MUEBLES"/>
    <x v="0"/>
    <m/>
    <s v="2024-12-18"/>
    <s v="2024-12-18"/>
    <s v="2024-12-18 16:24:21"/>
    <s v="0000-00-00 00:00:00"/>
    <s v="0000-00-00 00:00:00"/>
    <s v="2024-12-20 06:55:19"/>
    <s v="0000-00-00 00:00:00"/>
    <s v="2024-12-19"/>
    <s v="2024-12-19"/>
    <s v="2024-12-20"/>
    <s v="2024-12-24"/>
    <s v="2025-01-16"/>
    <x v="3"/>
    <s v="Bogota"/>
    <s v="100196"/>
    <x v="218"/>
    <m/>
    <x v="0"/>
    <n v="3"/>
    <x v="0"/>
    <x v="0"/>
    <x v="0"/>
    <n v="509400"/>
    <x v="0"/>
    <x v="0"/>
    <x v="0"/>
    <x v="10"/>
  </r>
  <r>
    <x v="1428"/>
    <x v="896"/>
    <s v="MUEBLES"/>
    <x v="0"/>
    <m/>
    <s v="2024-12-18"/>
    <s v="2024-12-18"/>
    <s v="2024-12-18 16:24:21"/>
    <s v="0000-00-00 00:00:00"/>
    <s v="0000-00-00 00:00:00"/>
    <s v="2024-12-20 06:55:19"/>
    <s v="0000-00-00 00:00:00"/>
    <s v="2024-12-19"/>
    <s v="2024-12-19"/>
    <s v="2024-12-20"/>
    <s v="2024-12-24"/>
    <s v="2025-01-16"/>
    <x v="3"/>
    <s v="Bogota"/>
    <s v="TRANSP07"/>
    <x v="47"/>
    <m/>
    <x v="0"/>
    <n v="1"/>
    <x v="0"/>
    <x v="0"/>
    <x v="0"/>
    <n v="30000"/>
    <x v="0"/>
    <x v="0"/>
    <x v="0"/>
    <x v="10"/>
  </r>
  <r>
    <x v="1429"/>
    <x v="61"/>
    <s v="MUEBLES CC CUBRIMIENTOS"/>
    <x v="0"/>
    <m/>
    <s v="2024-12-18"/>
    <s v="2024-12-18"/>
    <s v="2024-12-18 10:09:55"/>
    <s v="0000-00-00 00:00:00"/>
    <s v="2024-12-19 16:15:49"/>
    <s v="2024-12-19 17:41:36"/>
    <s v="0000-00-00 00:00:00"/>
    <s v="2024-12-20"/>
    <s v="2024-12-20"/>
    <s v="2024-12-24"/>
    <s v="2024-12-25"/>
    <s v="2024-12-25"/>
    <x v="3"/>
    <s v="Virtual"/>
    <s v="12240"/>
    <x v="514"/>
    <m/>
    <x v="0"/>
    <n v="42"/>
    <x v="0"/>
    <x v="0"/>
    <x v="0"/>
    <n v="0"/>
    <x v="0"/>
    <x v="0"/>
    <x v="0"/>
    <x v="10"/>
  </r>
  <r>
    <x v="1430"/>
    <x v="348"/>
    <s v="CUBRIMIENTO"/>
    <x v="0"/>
    <m/>
    <s v="2024-12-18"/>
    <s v="2024-12-18"/>
    <s v="2024-12-18 15:23:24"/>
    <s v="0000-00-00 00:00:00"/>
    <s v="2024-12-18 15:23:32"/>
    <s v="2024-12-19 18:28:38"/>
    <s v="0000-00-00 00:00:00"/>
    <s v="2024-12-19"/>
    <s v="2024-12-19"/>
    <s v="2024-12-23"/>
    <s v="2024-12-24"/>
    <s v="2024-12-24"/>
    <x v="3"/>
    <s v="Toscany"/>
    <s v="40"/>
    <x v="248"/>
    <m/>
    <x v="0"/>
    <n v="15"/>
    <x v="0"/>
    <x v="0"/>
    <x v="0"/>
    <n v="789000"/>
    <x v="0"/>
    <x v="0"/>
    <x v="0"/>
    <x v="10"/>
  </r>
  <r>
    <x v="1431"/>
    <x v="897"/>
    <s v="MUEBLES CC CUBRIMIENTOS"/>
    <x v="0"/>
    <m/>
    <s v="2024-12-18"/>
    <s v="2024-12-27"/>
    <s v="2025-01-21 16:56:09"/>
    <s v="0000-00-00 00:00:00"/>
    <s v="0000-00-00 00:00:00"/>
    <s v="2025-02-12 07:03:58"/>
    <s v="2025-02-17 16:02:51"/>
    <s v="2025-01-16"/>
    <s v="2025-01-16"/>
    <s v="2025-02-10"/>
    <s v="2025-02-14"/>
    <s v="2025-02-19"/>
    <x v="3"/>
    <s v="Bogota"/>
    <s v="1739"/>
    <x v="175"/>
    <s v="LONA DICKSON CRUDO REF:6020"/>
    <x v="0"/>
    <n v="1"/>
    <x v="0"/>
    <x v="0"/>
    <x v="0"/>
    <n v="1206460"/>
    <x v="0"/>
    <x v="2"/>
    <x v="0"/>
    <x v="5"/>
  </r>
  <r>
    <x v="1432"/>
    <x v="326"/>
    <s v="CUBRIMIENTO"/>
    <x v="0"/>
    <m/>
    <s v="2024-12-18"/>
    <s v="2024-12-27"/>
    <s v="2025-07-09 15:12:21"/>
    <s v="0000-00-00 00:00:00"/>
    <s v="0000-00-00 00:00:00"/>
    <s v="0000-00-00 00:00:00"/>
    <s v="0000-00-00 00:00:00"/>
    <s v="2025-07-09"/>
    <s v="2025-07-31"/>
    <s v="2025-08-12"/>
    <s v="2025-08-14"/>
    <s v="2025-08-26"/>
    <x v="16"/>
    <s v="Gerencia"/>
    <s v="CUBT01"/>
    <x v="288"/>
    <s v="LONA DICKSON BLANCO REF:0001"/>
    <x v="3"/>
    <n v="1"/>
    <x v="93"/>
    <x v="0"/>
    <x v="17"/>
    <n v="8716500"/>
    <x v="1"/>
    <x v="0"/>
    <x v="0"/>
    <x v="7"/>
  </r>
  <r>
    <x v="1432"/>
    <x v="326"/>
    <s v="CUBRIMIENTO"/>
    <x v="0"/>
    <m/>
    <s v="2024-12-18"/>
    <s v="2024-12-27"/>
    <s v="2025-07-09 15:12:21"/>
    <s v="0000-00-00 00:00:00"/>
    <s v="0000-00-00 00:00:00"/>
    <s v="0000-00-00 00:00:00"/>
    <s v="0000-00-00 00:00:00"/>
    <s v="2025-07-09"/>
    <s v="2025-07-31"/>
    <s v="2025-08-12"/>
    <s v="2025-08-14"/>
    <s v="2025-08-26"/>
    <x v="16"/>
    <s v="Gerencia"/>
    <s v="FLANCHE01"/>
    <x v="51"/>
    <m/>
    <x v="3"/>
    <n v="2"/>
    <x v="10"/>
    <x v="0"/>
    <x v="0"/>
    <n v="3787420"/>
    <x v="1"/>
    <x v="0"/>
    <x v="0"/>
    <x v="7"/>
  </r>
  <r>
    <x v="1432"/>
    <x v="326"/>
    <s v="CUBRIMIENTO"/>
    <x v="0"/>
    <m/>
    <s v="2024-12-18"/>
    <s v="2024-12-27"/>
    <s v="2025-07-09 15:12:21"/>
    <s v="0000-00-00 00:00:00"/>
    <s v="0000-00-00 00:00:00"/>
    <s v="0000-00-00 00:00:00"/>
    <s v="0000-00-00 00:00:00"/>
    <s v="2025-07-09"/>
    <s v="2025-07-31"/>
    <s v="2025-08-12"/>
    <s v="2025-08-14"/>
    <s v="2025-08-26"/>
    <x v="16"/>
    <s v="Gerencia"/>
    <s v="FLANCHE01"/>
    <x v="51"/>
    <m/>
    <x v="3"/>
    <n v="1"/>
    <x v="93"/>
    <x v="0"/>
    <x v="0"/>
    <n v="1893710"/>
    <x v="1"/>
    <x v="0"/>
    <x v="0"/>
    <x v="7"/>
  </r>
  <r>
    <x v="1432"/>
    <x v="326"/>
    <s v="CUBRIMIENTO"/>
    <x v="0"/>
    <m/>
    <s v="2024-12-18"/>
    <s v="2024-12-27"/>
    <s v="2025-07-09 15:12:21"/>
    <s v="0000-00-00 00:00:00"/>
    <s v="0000-00-00 00:00:00"/>
    <s v="0000-00-00 00:00:00"/>
    <s v="0000-00-00 00:00:00"/>
    <s v="2025-07-09"/>
    <s v="2025-07-31"/>
    <s v="2025-08-12"/>
    <s v="2025-08-14"/>
    <s v="2025-08-26"/>
    <x v="16"/>
    <s v="Gerencia"/>
    <s v="PLT15"/>
    <x v="127"/>
    <m/>
    <x v="0"/>
    <n v="1"/>
    <x v="0"/>
    <x v="0"/>
    <x v="0"/>
    <n v="1500000"/>
    <x v="1"/>
    <x v="0"/>
    <x v="0"/>
    <x v="7"/>
  </r>
  <r>
    <x v="1432"/>
    <x v="326"/>
    <s v="CUBRIMIENTO"/>
    <x v="0"/>
    <m/>
    <s v="2024-12-18"/>
    <s v="2024-12-27"/>
    <s v="2025-07-09 15:12:21"/>
    <s v="0000-00-00 00:00:00"/>
    <s v="0000-00-00 00:00:00"/>
    <s v="0000-00-00 00:00:00"/>
    <s v="0000-00-00 00:00:00"/>
    <s v="2025-07-09"/>
    <s v="2025-07-31"/>
    <s v="2025-08-12"/>
    <s v="2025-08-14"/>
    <s v="2025-08-26"/>
    <x v="16"/>
    <s v="Gerencia"/>
    <s v="PLT15"/>
    <x v="127"/>
    <m/>
    <x v="0"/>
    <n v="1"/>
    <x v="0"/>
    <x v="0"/>
    <x v="0"/>
    <n v="1500000"/>
    <x v="1"/>
    <x v="0"/>
    <x v="0"/>
    <x v="7"/>
  </r>
  <r>
    <x v="1432"/>
    <x v="326"/>
    <s v="CUBRIMIENTO"/>
    <x v="0"/>
    <m/>
    <s v="2024-12-18"/>
    <s v="2024-12-27"/>
    <s v="2025-07-09 15:12:21"/>
    <s v="0000-00-00 00:00:00"/>
    <s v="0000-00-00 00:00:00"/>
    <s v="0000-00-00 00:00:00"/>
    <s v="0000-00-00 00:00:00"/>
    <s v="2025-07-09"/>
    <s v="2025-07-31"/>
    <s v="2025-08-12"/>
    <s v="2025-08-14"/>
    <s v="2025-08-26"/>
    <x v="16"/>
    <s v="Gerencia"/>
    <s v="PTEKROM02"/>
    <x v="53"/>
    <s v="LONA PERGOTEX TRASLUCIDA BLANCA 3M"/>
    <x v="3"/>
    <n v="1"/>
    <x v="10"/>
    <x v="0"/>
    <x v="135"/>
    <n v="148315116"/>
    <x v="1"/>
    <x v="4"/>
    <x v="4"/>
    <x v="7"/>
  </r>
  <r>
    <x v="1432"/>
    <x v="326"/>
    <s v="CUBRIMIENTO"/>
    <x v="0"/>
    <m/>
    <s v="2024-12-18"/>
    <s v="2024-12-27"/>
    <s v="2025-07-09 15:12:21"/>
    <s v="0000-00-00 00:00:00"/>
    <s v="0000-00-00 00:00:00"/>
    <s v="0000-00-00 00:00:00"/>
    <s v="0000-00-00 00:00:00"/>
    <s v="2025-07-09"/>
    <s v="2025-07-31"/>
    <s v="2025-08-12"/>
    <s v="2025-08-14"/>
    <s v="2025-08-26"/>
    <x v="16"/>
    <s v="Gerencia"/>
    <s v="PTEKROM12"/>
    <x v="41"/>
    <s v="LONA PERGOTEX TRASLUCIDA BLANCA 3M"/>
    <x v="3"/>
    <n v="1"/>
    <x v="93"/>
    <x v="0"/>
    <x v="12"/>
    <n v="46142233"/>
    <x v="1"/>
    <x v="4"/>
    <x v="4"/>
    <x v="7"/>
  </r>
  <r>
    <x v="1432"/>
    <x v="326"/>
    <s v="CUBRIMIENTO"/>
    <x v="0"/>
    <m/>
    <s v="2024-12-18"/>
    <s v="2024-12-27"/>
    <s v="2025-07-09 15:12:21"/>
    <s v="0000-00-00 00:00:00"/>
    <s v="0000-00-00 00:00:00"/>
    <s v="0000-00-00 00:00:00"/>
    <s v="0000-00-00 00:00:00"/>
    <s v="2025-07-09"/>
    <s v="2025-07-31"/>
    <s v="2025-08-12"/>
    <s v="2025-08-14"/>
    <s v="2025-08-26"/>
    <x v="16"/>
    <s v="Gerencia"/>
    <s v="SERV03"/>
    <x v="9"/>
    <m/>
    <x v="0"/>
    <n v="1"/>
    <x v="0"/>
    <x v="0"/>
    <x v="0"/>
    <n v="5000000"/>
    <x v="1"/>
    <x v="1"/>
    <x v="1"/>
    <x v="7"/>
  </r>
  <r>
    <x v="1432"/>
    <x v="326"/>
    <s v="CUBRIMIENTO"/>
    <x v="0"/>
    <m/>
    <s v="2024-12-18"/>
    <s v="2024-12-27"/>
    <s v="2025-07-09 15:12:21"/>
    <s v="0000-00-00 00:00:00"/>
    <s v="0000-00-00 00:00:00"/>
    <s v="0000-00-00 00:00:00"/>
    <s v="0000-00-00 00:00:00"/>
    <s v="2025-07-09"/>
    <s v="2025-07-31"/>
    <s v="2025-08-12"/>
    <s v="2025-08-14"/>
    <s v="2025-08-26"/>
    <x v="16"/>
    <s v="Gerencia"/>
    <s v="SERV03"/>
    <x v="9"/>
    <m/>
    <x v="0"/>
    <n v="1"/>
    <x v="0"/>
    <x v="0"/>
    <x v="0"/>
    <n v="5000000"/>
    <x v="1"/>
    <x v="1"/>
    <x v="1"/>
    <x v="7"/>
  </r>
  <r>
    <x v="1432"/>
    <x v="326"/>
    <s v="CUBRIMIENTO"/>
    <x v="0"/>
    <m/>
    <s v="2024-12-18"/>
    <s v="2024-12-27"/>
    <s v="2025-07-09 15:12:21"/>
    <s v="0000-00-00 00:00:00"/>
    <s v="0000-00-00 00:00:00"/>
    <s v="0000-00-00 00:00:00"/>
    <s v="0000-00-00 00:00:00"/>
    <s v="2025-07-09"/>
    <s v="2025-07-31"/>
    <s v="2025-08-12"/>
    <s v="2025-08-14"/>
    <s v="2025-08-26"/>
    <x v="16"/>
    <s v="Gerencia"/>
    <s v="SPOT12"/>
    <x v="458"/>
    <m/>
    <x v="0"/>
    <n v="1"/>
    <x v="0"/>
    <x v="0"/>
    <x v="0"/>
    <n v="0"/>
    <x v="1"/>
    <x v="0"/>
    <x v="0"/>
    <x v="7"/>
  </r>
  <r>
    <x v="1432"/>
    <x v="326"/>
    <s v="CUBRIMIENTO"/>
    <x v="0"/>
    <m/>
    <s v="2024-12-18"/>
    <s v="2024-12-27"/>
    <s v="2025-07-09 15:12:21"/>
    <s v="0000-00-00 00:00:00"/>
    <s v="0000-00-00 00:00:00"/>
    <s v="0000-00-00 00:00:00"/>
    <s v="0000-00-00 00:00:00"/>
    <s v="2025-07-09"/>
    <s v="2025-07-31"/>
    <s v="2025-08-12"/>
    <s v="2025-08-14"/>
    <s v="2025-08-26"/>
    <x v="16"/>
    <s v="Gerencia"/>
    <s v="SPOT24"/>
    <x v="923"/>
    <m/>
    <x v="0"/>
    <n v="2"/>
    <x v="0"/>
    <x v="0"/>
    <x v="0"/>
    <n v="0"/>
    <x v="1"/>
    <x v="0"/>
    <x v="0"/>
    <x v="7"/>
  </r>
  <r>
    <x v="1433"/>
    <x v="898"/>
    <s v="MUEBLES CC CUBRIMIENTOS"/>
    <x v="0"/>
    <m/>
    <s v="2024-12-19"/>
    <s v="2024-12-30"/>
    <s v="2025-01-02 10:27:24"/>
    <s v="0000-00-00 00:00:00"/>
    <s v="2025-01-15 14:32:26"/>
    <s v="2025-01-15 14:32:33"/>
    <s v="2025-01-21 15:11:53"/>
    <s v="2025-01-01"/>
    <s v="2025-01-01"/>
    <s v="2025-01-23"/>
    <s v="2025-01-29"/>
    <s v="2025-01-31"/>
    <x v="1"/>
    <s v="Medellin"/>
    <s v="10066"/>
    <x v="115"/>
    <m/>
    <x v="5"/>
    <n v="1"/>
    <x v="0"/>
    <x v="0"/>
    <x v="0"/>
    <n v="520403"/>
    <x v="0"/>
    <x v="0"/>
    <x v="0"/>
    <x v="12"/>
  </r>
  <r>
    <x v="1433"/>
    <x v="898"/>
    <s v="MUEBLES CC CUBRIMIENTOS"/>
    <x v="0"/>
    <m/>
    <s v="2024-12-19"/>
    <s v="2024-12-30"/>
    <s v="2025-01-02 10:27:24"/>
    <s v="0000-00-00 00:00:00"/>
    <s v="2025-01-15 14:32:26"/>
    <s v="2025-01-15 14:32:33"/>
    <s v="2025-01-21 15:11:53"/>
    <s v="2025-01-01"/>
    <s v="2025-01-01"/>
    <s v="2025-01-23"/>
    <s v="2025-01-29"/>
    <s v="2025-01-31"/>
    <x v="1"/>
    <s v="Medellin"/>
    <s v="9708"/>
    <x v="778"/>
    <s v="LONA DICKSON TAUPE REF:7559"/>
    <x v="0"/>
    <n v="1"/>
    <x v="0"/>
    <x v="0"/>
    <x v="0"/>
    <n v="1128470"/>
    <x v="0"/>
    <x v="0"/>
    <x v="0"/>
    <x v="12"/>
  </r>
  <r>
    <x v="1434"/>
    <x v="61"/>
    <s v="CUBRIMIENTO"/>
    <x v="0"/>
    <m/>
    <s v="2024-12-19"/>
    <s v="2025-02-03"/>
    <s v="2025-02-03 15:00:23"/>
    <s v="2025-02-04 15:04:58"/>
    <s v="2025-02-12 14:56:34"/>
    <s v="2025-03-04 11:44:43"/>
    <s v="2025-09-24 16:33:33"/>
    <s v="2025-02-05"/>
    <s v="2025-02-10"/>
    <s v="2025-02-17"/>
    <s v="2025-02-19"/>
    <s v="2025-02-20"/>
    <x v="1"/>
    <s v="Virtual"/>
    <s v="28387"/>
    <x v="924"/>
    <m/>
    <x v="0"/>
    <n v="2"/>
    <x v="0"/>
    <x v="0"/>
    <x v="0"/>
    <n v="0"/>
    <x v="0"/>
    <x v="0"/>
    <x v="0"/>
    <x v="5"/>
  </r>
  <r>
    <x v="1435"/>
    <x v="899"/>
    <s v="CUBRIMIENTO"/>
    <x v="0"/>
    <m/>
    <s v="2024-12-19"/>
    <s v="2024-12-24"/>
    <s v="2025-01-21 09:03:45"/>
    <s v="2025-01-21 17:25:39"/>
    <s v="2025-01-29 08:16:00"/>
    <s v="2025-01-29 08:16:37"/>
    <s v="2025-02-11 08:39:19"/>
    <s v="2025-01-21"/>
    <s v="2025-01-22"/>
    <s v="2025-03-01"/>
    <s v="2025-04-12"/>
    <s v="2025-04-14"/>
    <x v="3"/>
    <s v="Medellin"/>
    <s v="13155"/>
    <x v="390"/>
    <m/>
    <x v="0"/>
    <n v="2"/>
    <x v="0"/>
    <x v="0"/>
    <x v="0"/>
    <n v="2781450"/>
    <x v="0"/>
    <x v="0"/>
    <x v="0"/>
    <x v="8"/>
  </r>
  <r>
    <x v="1435"/>
    <x v="899"/>
    <s v="CUBRIMIENTO"/>
    <x v="0"/>
    <m/>
    <s v="2024-12-19"/>
    <s v="2024-12-24"/>
    <s v="2025-01-21 09:03:45"/>
    <s v="2025-01-21 17:25:39"/>
    <s v="2025-01-29 08:16:00"/>
    <s v="2025-01-29 08:16:37"/>
    <s v="2025-02-11 08:39:19"/>
    <s v="2025-01-21"/>
    <s v="2025-01-22"/>
    <s v="2025-03-01"/>
    <s v="2025-04-12"/>
    <s v="2025-04-14"/>
    <x v="3"/>
    <s v="Medellin"/>
    <s v="13155"/>
    <x v="390"/>
    <m/>
    <x v="0"/>
    <n v="2"/>
    <x v="0"/>
    <x v="0"/>
    <x v="0"/>
    <n v="2781450"/>
    <x v="0"/>
    <x v="0"/>
    <x v="0"/>
    <x v="8"/>
  </r>
  <r>
    <x v="1435"/>
    <x v="899"/>
    <s v="CUBRIMIENTO"/>
    <x v="0"/>
    <m/>
    <s v="2024-12-19"/>
    <s v="2024-12-24"/>
    <s v="2025-01-21 09:03:45"/>
    <s v="2025-01-21 17:25:39"/>
    <s v="2025-01-29 08:16:00"/>
    <s v="2025-01-29 08:16:37"/>
    <s v="2025-02-11 08:39:19"/>
    <s v="2025-01-21"/>
    <s v="2025-01-22"/>
    <s v="2025-03-01"/>
    <s v="2025-04-12"/>
    <s v="2025-04-14"/>
    <x v="3"/>
    <s v="Medellin"/>
    <s v="6752"/>
    <x v="40"/>
    <s v="LONAFLEX"/>
    <x v="0"/>
    <n v="2"/>
    <x v="0"/>
    <x v="0"/>
    <x v="0"/>
    <n v="589612"/>
    <x v="0"/>
    <x v="5"/>
    <x v="0"/>
    <x v="8"/>
  </r>
  <r>
    <x v="1435"/>
    <x v="899"/>
    <s v="CUBRIMIENTO"/>
    <x v="0"/>
    <m/>
    <s v="2024-12-19"/>
    <s v="2024-12-24"/>
    <s v="2025-01-21 09:03:45"/>
    <s v="2025-01-21 17:25:39"/>
    <s v="2025-01-29 08:16:00"/>
    <s v="2025-01-29 08:16:37"/>
    <s v="2025-02-11 08:39:19"/>
    <s v="2025-01-21"/>
    <s v="2025-01-22"/>
    <s v="2025-03-01"/>
    <s v="2025-04-12"/>
    <s v="2025-04-14"/>
    <x v="3"/>
    <s v="Medellin"/>
    <s v="SERV03"/>
    <x v="9"/>
    <m/>
    <x v="0"/>
    <n v="1"/>
    <x v="0"/>
    <x v="0"/>
    <x v="0"/>
    <n v="300000"/>
    <x v="0"/>
    <x v="1"/>
    <x v="1"/>
    <x v="8"/>
  </r>
  <r>
    <x v="1435"/>
    <x v="899"/>
    <s v="CUBRIMIENTO"/>
    <x v="0"/>
    <m/>
    <s v="2024-12-19"/>
    <s v="2024-12-24"/>
    <s v="2025-01-21 09:03:45"/>
    <s v="2025-01-21 17:25:39"/>
    <s v="2025-01-29 08:16:00"/>
    <s v="2025-01-29 08:16:37"/>
    <s v="2025-02-11 08:39:19"/>
    <s v="2025-01-21"/>
    <s v="2025-01-22"/>
    <s v="2025-03-01"/>
    <s v="2025-04-12"/>
    <s v="2025-04-14"/>
    <x v="3"/>
    <s v="Medellin"/>
    <s v="SOMB0101**"/>
    <x v="156"/>
    <s v="LONA DICKSON AZUL FONDO ENTERO REF:0017"/>
    <x v="0"/>
    <n v="1"/>
    <x v="124"/>
    <x v="0"/>
    <x v="92"/>
    <n v="3498272"/>
    <x v="0"/>
    <x v="0"/>
    <x v="0"/>
    <x v="8"/>
  </r>
  <r>
    <x v="1435"/>
    <x v="899"/>
    <s v="CUBRIMIENTO"/>
    <x v="0"/>
    <m/>
    <s v="2024-12-19"/>
    <s v="2024-12-24"/>
    <s v="2025-01-21 09:03:45"/>
    <s v="2025-01-21 17:25:39"/>
    <s v="2025-01-29 08:16:00"/>
    <s v="2025-01-29 08:16:37"/>
    <s v="2025-02-11 08:39:19"/>
    <s v="2025-01-21"/>
    <s v="2025-01-22"/>
    <s v="2025-03-01"/>
    <s v="2025-04-12"/>
    <s v="2025-04-14"/>
    <x v="3"/>
    <s v="Medellin"/>
    <s v="TRANSP06"/>
    <x v="59"/>
    <m/>
    <x v="0"/>
    <n v="1"/>
    <x v="0"/>
    <x v="0"/>
    <x v="0"/>
    <n v="160000"/>
    <x v="0"/>
    <x v="1"/>
    <x v="1"/>
    <x v="8"/>
  </r>
  <r>
    <x v="1436"/>
    <x v="900"/>
    <s v="MUEBLES CC CUBRIMIENTOS"/>
    <x v="0"/>
    <m/>
    <s v="2024-12-19"/>
    <s v="2024-12-19"/>
    <s v="2024-12-20 13:57:31"/>
    <s v="0000-00-00 00:00:00"/>
    <s v="2024-12-20 16:40:16"/>
    <s v="2024-12-20 16:46:32"/>
    <s v="2025-01-16 13:32:57"/>
    <s v="2024-12-23"/>
    <s v="2024-12-23"/>
    <s v="2025-01-14"/>
    <s v="2025-01-16"/>
    <s v="2025-01-20"/>
    <x v="1"/>
    <s v="Bogota"/>
    <s v="10076"/>
    <x v="702"/>
    <s v="LONA DICKSON ARENA VETEADO U337"/>
    <x v="0"/>
    <n v="1"/>
    <x v="0"/>
    <x v="0"/>
    <x v="0"/>
    <n v="802759"/>
    <x v="0"/>
    <x v="0"/>
    <x v="0"/>
    <x v="12"/>
  </r>
  <r>
    <x v="1436"/>
    <x v="900"/>
    <s v="MUEBLES CC CUBRIMIENTOS"/>
    <x v="0"/>
    <m/>
    <s v="2024-12-19"/>
    <s v="2024-12-19"/>
    <s v="2024-12-20 13:57:31"/>
    <s v="0000-00-00 00:00:00"/>
    <s v="2024-12-20 16:40:16"/>
    <s v="2024-12-20 16:46:32"/>
    <s v="2025-01-16 13:32:57"/>
    <s v="2024-12-23"/>
    <s v="2024-12-23"/>
    <s v="2025-01-14"/>
    <s v="2025-01-16"/>
    <s v="2025-01-20"/>
    <x v="1"/>
    <s v="Bogota"/>
    <s v="11391"/>
    <x v="374"/>
    <m/>
    <x v="5"/>
    <n v="1"/>
    <x v="0"/>
    <x v="0"/>
    <x v="0"/>
    <n v="1344578"/>
    <x v="0"/>
    <x v="0"/>
    <x v="0"/>
    <x v="12"/>
  </r>
  <r>
    <x v="1436"/>
    <x v="900"/>
    <s v="MUEBLES CC CUBRIMIENTOS"/>
    <x v="0"/>
    <m/>
    <s v="2024-12-19"/>
    <s v="2024-12-19"/>
    <s v="2024-12-20 13:57:31"/>
    <s v="0000-00-00 00:00:00"/>
    <s v="2024-12-20 16:40:16"/>
    <s v="2024-12-20 16:46:32"/>
    <s v="2025-01-16 13:32:57"/>
    <s v="2024-12-23"/>
    <s v="2024-12-23"/>
    <s v="2025-01-14"/>
    <s v="2025-01-16"/>
    <s v="2025-01-20"/>
    <x v="1"/>
    <s v="Bogota"/>
    <s v="98791"/>
    <x v="703"/>
    <s v="LONA DICKSON ARENA VETEADO U337"/>
    <x v="0"/>
    <n v="1"/>
    <x v="0"/>
    <x v="0"/>
    <x v="0"/>
    <n v="1791398"/>
    <x v="0"/>
    <x v="0"/>
    <x v="0"/>
    <x v="12"/>
  </r>
  <r>
    <x v="1436"/>
    <x v="900"/>
    <s v="MUEBLES CC CUBRIMIENTOS"/>
    <x v="0"/>
    <m/>
    <s v="2024-12-19"/>
    <s v="2024-12-19"/>
    <s v="2024-12-20 13:57:31"/>
    <s v="0000-00-00 00:00:00"/>
    <s v="2024-12-20 16:40:16"/>
    <s v="2024-12-20 16:46:32"/>
    <s v="2025-01-16 13:32:57"/>
    <s v="2024-12-23"/>
    <s v="2024-12-23"/>
    <s v="2025-01-14"/>
    <s v="2025-01-16"/>
    <s v="2025-01-20"/>
    <x v="1"/>
    <s v="Bogota"/>
    <s v="SERV08"/>
    <x v="2"/>
    <m/>
    <x v="0"/>
    <n v="1"/>
    <x v="0"/>
    <x v="0"/>
    <x v="0"/>
    <n v="380000"/>
    <x v="0"/>
    <x v="1"/>
    <x v="1"/>
    <x v="12"/>
  </r>
  <r>
    <x v="1437"/>
    <x v="61"/>
    <s v="CUBRIMIENTO"/>
    <x v="0"/>
    <m/>
    <s v="2024-12-19"/>
    <s v="2024-12-19"/>
    <s v="2024-12-19 14:22:49"/>
    <s v="0000-00-00 00:00:00"/>
    <s v="2025-01-08 10:48:01"/>
    <s v="2025-01-09 10:17:11"/>
    <s v="0000-00-00 00:00:00"/>
    <s v="2024-12-23"/>
    <s v="2024-12-23"/>
    <s v="2024-12-30"/>
    <s v="2025-01-01"/>
    <s v="2025-01-01"/>
    <x v="3"/>
    <s v="Virtual"/>
    <s v="26328"/>
    <x v="700"/>
    <m/>
    <x v="0"/>
    <n v="1"/>
    <x v="0"/>
    <x v="0"/>
    <x v="0"/>
    <n v="0"/>
    <x v="0"/>
    <x v="0"/>
    <x v="0"/>
    <x v="10"/>
  </r>
  <r>
    <x v="1437"/>
    <x v="61"/>
    <s v="CUBRIMIENTO"/>
    <x v="0"/>
    <m/>
    <s v="2024-12-19"/>
    <s v="2024-12-19"/>
    <s v="2024-12-19 14:22:49"/>
    <s v="0000-00-00 00:00:00"/>
    <s v="2025-01-08 10:48:01"/>
    <s v="2025-01-09 10:17:11"/>
    <s v="0000-00-00 00:00:00"/>
    <s v="2024-12-23"/>
    <s v="2024-12-23"/>
    <s v="2024-12-30"/>
    <s v="2025-01-01"/>
    <s v="2025-01-01"/>
    <x v="3"/>
    <s v="Virtual"/>
    <s v="27674"/>
    <x v="444"/>
    <m/>
    <x v="0"/>
    <n v="1"/>
    <x v="0"/>
    <x v="0"/>
    <x v="0"/>
    <n v="0"/>
    <x v="0"/>
    <x v="0"/>
    <x v="0"/>
    <x v="10"/>
  </r>
  <r>
    <x v="1438"/>
    <x v="901"/>
    <s v="CUBRIMIENTO"/>
    <x v="0"/>
    <m/>
    <s v="2024-12-19"/>
    <s v="2024-12-23"/>
    <s v="2024-12-23 10:56:12"/>
    <s v="0000-00-00 00:00:00"/>
    <s v="2024-12-23 10:56:18"/>
    <s v="2024-12-24 14:14:06"/>
    <s v="0000-00-00 00:00:00"/>
    <s v="2024-12-24"/>
    <s v="2024-12-24"/>
    <s v="2024-12-26"/>
    <s v="2024-12-27"/>
    <s v="2024-12-27"/>
    <x v="3"/>
    <s v="Toscany"/>
    <s v="11443"/>
    <x v="368"/>
    <m/>
    <x v="0"/>
    <n v="2"/>
    <x v="0"/>
    <x v="0"/>
    <x v="0"/>
    <n v="67226"/>
    <x v="0"/>
    <x v="0"/>
    <x v="0"/>
    <x v="10"/>
  </r>
  <r>
    <x v="1439"/>
    <x v="902"/>
    <s v="MUEBLES CC CUBRIMIENTOS"/>
    <x v="0"/>
    <m/>
    <s v="2024-12-20"/>
    <s v="2024-12-20"/>
    <s v="2024-12-20 11:37:47"/>
    <s v="0000-00-00 00:00:00"/>
    <s v="0000-00-00 00:00:00"/>
    <s v="2024-12-24 14:26:21"/>
    <s v="0000-00-00 00:00:00"/>
    <s v="2024-12-23"/>
    <s v="2024-12-23"/>
    <s v="2024-12-25"/>
    <s v="2024-12-27"/>
    <s v="2024-12-25"/>
    <x v="3"/>
    <s v="Cali"/>
    <s v="801722"/>
    <x v="925"/>
    <m/>
    <x v="0"/>
    <n v="1"/>
    <x v="0"/>
    <x v="0"/>
    <x v="0"/>
    <n v="300000"/>
    <x v="0"/>
    <x v="1"/>
    <x v="1"/>
    <x v="10"/>
  </r>
  <r>
    <x v="1439"/>
    <x v="902"/>
    <s v="MUEBLES CC CUBRIMIENTOS"/>
    <x v="0"/>
    <m/>
    <s v="2024-12-20"/>
    <s v="2024-12-20"/>
    <s v="2024-12-20 11:37:47"/>
    <s v="0000-00-00 00:00:00"/>
    <s v="0000-00-00 00:00:00"/>
    <s v="2024-12-24 14:26:21"/>
    <s v="0000-00-00 00:00:00"/>
    <s v="2024-12-23"/>
    <s v="2024-12-23"/>
    <s v="2024-12-25"/>
    <s v="2024-12-27"/>
    <s v="2024-12-25"/>
    <x v="3"/>
    <s v="Cali"/>
    <s v="TRANSP07"/>
    <x v="47"/>
    <m/>
    <x v="0"/>
    <n v="1"/>
    <x v="0"/>
    <x v="0"/>
    <x v="0"/>
    <n v="50000"/>
    <x v="0"/>
    <x v="0"/>
    <x v="0"/>
    <x v="10"/>
  </r>
  <r>
    <x v="1440"/>
    <x v="257"/>
    <s v="CUBRIMIENTO"/>
    <x v="0"/>
    <m/>
    <s v="2024-12-20"/>
    <s v="2024-12-24"/>
    <s v="2024-12-24 09:09:38"/>
    <s v="2025-01-10 08:18:02"/>
    <s v="2025-01-13 08:10:57"/>
    <s v="2025-01-13 08:11:42"/>
    <s v="0000-00-00 00:00:00"/>
    <s v="2024-12-25"/>
    <s v="2024-12-27"/>
    <s v="2024-12-31"/>
    <s v="2025-01-03"/>
    <s v="2025-01-03"/>
    <x v="3"/>
    <s v="Toscany"/>
    <s v="SOMB03"/>
    <x v="161"/>
    <s v="LONA DICKSON AZUL FONDO ENTERO REF:0017"/>
    <x v="8"/>
    <n v="1"/>
    <x v="16"/>
    <x v="0"/>
    <x v="13"/>
    <n v="8463000"/>
    <x v="0"/>
    <x v="6"/>
    <x v="8"/>
    <x v="10"/>
  </r>
  <r>
    <x v="1441"/>
    <x v="903"/>
    <s v="CUBRIMIENTO"/>
    <x v="0"/>
    <m/>
    <s v="2024-12-20"/>
    <s v="2024-12-23"/>
    <s v="2024-12-26 14:57:15"/>
    <s v="0000-00-00 00:00:00"/>
    <s v="2025-01-08 07:15:22"/>
    <s v="2025-01-08 07:15:55"/>
    <s v="0000-00-00 00:00:00"/>
    <s v="2024-12-25"/>
    <s v="2024-12-25"/>
    <s v="2025-01-08"/>
    <s v="2025-01-27"/>
    <s v="2025-01-27"/>
    <x v="3"/>
    <s v="Bogota"/>
    <s v="2872"/>
    <x v="504"/>
    <m/>
    <x v="0"/>
    <n v="8"/>
    <x v="0"/>
    <x v="0"/>
    <x v="0"/>
    <n v="80000"/>
    <x v="0"/>
    <x v="0"/>
    <x v="0"/>
    <x v="12"/>
  </r>
  <r>
    <x v="1441"/>
    <x v="903"/>
    <s v="CUBRIMIENTO"/>
    <x v="0"/>
    <m/>
    <s v="2024-12-20"/>
    <s v="2024-12-23"/>
    <s v="2024-12-26 14:57:15"/>
    <s v="0000-00-00 00:00:00"/>
    <s v="2025-01-08 07:15:22"/>
    <s v="2025-01-08 07:15:55"/>
    <s v="0000-00-00 00:00:00"/>
    <s v="2024-12-25"/>
    <s v="2024-12-25"/>
    <s v="2025-01-08"/>
    <s v="2025-01-27"/>
    <s v="2025-01-27"/>
    <x v="3"/>
    <s v="Bogota"/>
    <s v="SERV06"/>
    <x v="42"/>
    <m/>
    <x v="0"/>
    <n v="1"/>
    <x v="0"/>
    <x v="0"/>
    <x v="0"/>
    <n v="200000"/>
    <x v="0"/>
    <x v="1"/>
    <x v="1"/>
    <x v="12"/>
  </r>
  <r>
    <x v="1442"/>
    <x v="904"/>
    <s v="CUBRIMIENTO"/>
    <x v="0"/>
    <m/>
    <s v="2024-12-20"/>
    <s v="2024-12-24"/>
    <s v="2024-12-24 14:39:57"/>
    <s v="2025-01-13 14:36:52"/>
    <s v="2025-01-21 15:52:13"/>
    <s v="2025-01-23 09:14:01"/>
    <s v="2025-02-26 12:23:18"/>
    <s v="2024-12-26"/>
    <s v="2025-01-15"/>
    <s v="2025-01-22"/>
    <s v="2025-01-29"/>
    <s v="2025-02-05"/>
    <x v="3"/>
    <s v="Cali"/>
    <s v="27249"/>
    <x v="64"/>
    <m/>
    <x v="0"/>
    <n v="1"/>
    <x v="0"/>
    <x v="0"/>
    <x v="0"/>
    <n v="183852"/>
    <x v="0"/>
    <x v="0"/>
    <x v="0"/>
    <x v="12"/>
  </r>
  <r>
    <x v="1442"/>
    <x v="904"/>
    <s v="CUBRIMIENTO"/>
    <x v="0"/>
    <m/>
    <s v="2024-12-20"/>
    <s v="2024-12-24"/>
    <s v="2024-12-24 14:39:57"/>
    <s v="2025-01-13 14:36:52"/>
    <s v="2025-01-21 15:52:13"/>
    <s v="2025-01-23 09:14:01"/>
    <s v="2025-02-26 12:23:18"/>
    <s v="2024-12-26"/>
    <s v="2025-01-15"/>
    <s v="2025-01-22"/>
    <s v="2025-01-29"/>
    <s v="2025-02-05"/>
    <x v="3"/>
    <s v="Cali"/>
    <s v="6543"/>
    <x v="123"/>
    <m/>
    <x v="0"/>
    <n v="1"/>
    <x v="0"/>
    <x v="0"/>
    <x v="0"/>
    <n v="72400"/>
    <x v="0"/>
    <x v="0"/>
    <x v="0"/>
    <x v="12"/>
  </r>
  <r>
    <x v="1442"/>
    <x v="904"/>
    <s v="CUBRIMIENTO"/>
    <x v="0"/>
    <m/>
    <s v="2024-12-20"/>
    <s v="2024-12-24"/>
    <s v="2024-12-24 14:39:57"/>
    <s v="2025-01-13 14:36:52"/>
    <s v="2025-01-21 15:52:13"/>
    <s v="2025-01-23 09:14:01"/>
    <s v="2025-02-26 12:23:18"/>
    <s v="2024-12-26"/>
    <s v="2025-01-15"/>
    <s v="2025-01-22"/>
    <s v="2025-01-29"/>
    <s v="2025-02-05"/>
    <x v="3"/>
    <s v="Cali"/>
    <s v="FLANCHE01"/>
    <x v="51"/>
    <m/>
    <x v="3"/>
    <n v="1"/>
    <x v="60"/>
    <x v="0"/>
    <x v="0"/>
    <n v="609979"/>
    <x v="0"/>
    <x v="0"/>
    <x v="0"/>
    <x v="12"/>
  </r>
  <r>
    <x v="1442"/>
    <x v="904"/>
    <s v="CUBRIMIENTO"/>
    <x v="0"/>
    <m/>
    <s v="2024-12-20"/>
    <s v="2024-12-24"/>
    <s v="2024-12-24 14:39:57"/>
    <s v="2025-01-13 14:36:52"/>
    <s v="2025-01-21 15:52:13"/>
    <s v="2025-01-23 09:14:01"/>
    <s v="2025-02-26 12:23:18"/>
    <s v="2024-12-26"/>
    <s v="2025-01-15"/>
    <s v="2025-01-22"/>
    <s v="2025-01-29"/>
    <s v="2025-02-05"/>
    <x v="3"/>
    <s v="Cali"/>
    <s v="SOMB03"/>
    <x v="161"/>
    <s v="LONA DICKSON VERDE FONDO ENTERO REF:0003"/>
    <x v="1"/>
    <n v="1"/>
    <x v="60"/>
    <x v="0"/>
    <x v="30"/>
    <n v="5758537"/>
    <x v="0"/>
    <x v="6"/>
    <x v="8"/>
    <x v="12"/>
  </r>
  <r>
    <x v="1443"/>
    <x v="527"/>
    <s v="MUEBLES CC CUBRIMIENTOS"/>
    <x v="0"/>
    <m/>
    <s v="2024-08-21"/>
    <s v="2024-12-23"/>
    <s v="2024-12-24 11:38:13"/>
    <s v="0000-00-00 00:00:00"/>
    <s v="2025-02-05 07:29:38"/>
    <s v="2025-02-05 07:30:20"/>
    <s v="2025-02-28 07:38:10"/>
    <s v="2024-12-25"/>
    <s v="2024-12-25"/>
    <s v="2025-02-06"/>
    <s v="2025-02-14"/>
    <s v="2025-02-18"/>
    <x v="1"/>
    <s v="Barranquilla"/>
    <s v="13012"/>
    <x v="257"/>
    <m/>
    <x v="3"/>
    <n v="1"/>
    <x v="0"/>
    <x v="0"/>
    <x v="0"/>
    <n v="1077840"/>
    <x v="0"/>
    <x v="0"/>
    <x v="0"/>
    <x v="5"/>
  </r>
  <r>
    <x v="1443"/>
    <x v="527"/>
    <s v="MUEBLES CC CUBRIMIENTOS"/>
    <x v="0"/>
    <m/>
    <s v="2024-08-21"/>
    <s v="2024-12-23"/>
    <s v="2024-12-24 11:38:13"/>
    <s v="0000-00-00 00:00:00"/>
    <s v="2025-02-05 07:29:38"/>
    <s v="2025-02-05 07:30:20"/>
    <s v="2025-02-28 07:38:10"/>
    <s v="2024-12-25"/>
    <s v="2024-12-25"/>
    <s v="2025-02-06"/>
    <s v="2025-02-14"/>
    <s v="2025-02-18"/>
    <x v="1"/>
    <s v="Barranquilla"/>
    <s v="TRANSP11"/>
    <x v="177"/>
    <m/>
    <x v="0"/>
    <n v="1"/>
    <x v="0"/>
    <x v="0"/>
    <x v="0"/>
    <n v="220000"/>
    <x v="0"/>
    <x v="0"/>
    <x v="0"/>
    <x v="5"/>
  </r>
  <r>
    <x v="1444"/>
    <x v="697"/>
    <s v="CUBRIMIENTO"/>
    <x v="0"/>
    <m/>
    <s v="2024-12-20"/>
    <s v="2024-12-20"/>
    <s v="2024-12-23 10:49:19"/>
    <s v="0000-00-00 00:00:00"/>
    <s v="2024-12-23 10:49:28"/>
    <s v="2024-12-24 08:35:56"/>
    <s v="0000-00-00 00:00:00"/>
    <s v="2024-12-23"/>
    <s v="2024-12-23"/>
    <s v="2024-12-25"/>
    <s v="2024-12-26"/>
    <s v="2024-12-26"/>
    <x v="3"/>
    <s v="Toscany"/>
    <s v="11433"/>
    <x v="376"/>
    <m/>
    <x v="0"/>
    <n v="8"/>
    <x v="0"/>
    <x v="0"/>
    <x v="0"/>
    <n v="4056000"/>
    <x v="0"/>
    <x v="0"/>
    <x v="0"/>
    <x v="10"/>
  </r>
  <r>
    <x v="1445"/>
    <x v="341"/>
    <s v="CUBRIMIENTO"/>
    <x v="0"/>
    <m/>
    <s v="2024-12-20"/>
    <s v="2025-01-08"/>
    <s v="2025-01-08 15:10:18"/>
    <s v="0000-00-00 00:00:00"/>
    <s v="2025-01-08 15:10:25"/>
    <s v="2025-01-13 08:08:20"/>
    <s v="0000-00-00 00:00:00"/>
    <s v="2025-01-09"/>
    <s v="2025-01-09"/>
    <s v="2025-01-13"/>
    <s v="2025-01-14"/>
    <s v="2025-01-14"/>
    <x v="3"/>
    <s v="Toscany"/>
    <s v="35"/>
    <x v="292"/>
    <m/>
    <x v="0"/>
    <n v="98"/>
    <x v="0"/>
    <x v="0"/>
    <x v="0"/>
    <n v="4900000"/>
    <x v="0"/>
    <x v="0"/>
    <x v="0"/>
    <x v="12"/>
  </r>
  <r>
    <x v="1446"/>
    <x v="872"/>
    <s v="MUEBLES CC CUBRIMIENTOS"/>
    <x v="0"/>
    <m/>
    <s v="2024-12-20"/>
    <s v="2024-12-20"/>
    <s v="2024-12-20 15:51:31"/>
    <s v="0000-00-00 00:00:00"/>
    <s v="2024-12-20 16:17:16"/>
    <s v="2024-12-23 11:42:01"/>
    <s v="0000-00-00 00:00:00"/>
    <s v="2024-12-23"/>
    <s v="2024-12-23"/>
    <s v="2024-12-25"/>
    <s v="2024-12-26"/>
    <s v="2024-12-26"/>
    <x v="0"/>
    <s v="Toscany"/>
    <s v="12240"/>
    <x v="514"/>
    <m/>
    <x v="0"/>
    <n v="8.1999999999999993"/>
    <x v="0"/>
    <x v="0"/>
    <x v="0"/>
    <n v="431320"/>
    <x v="0"/>
    <x v="0"/>
    <x v="0"/>
    <x v="10"/>
  </r>
  <r>
    <x v="1447"/>
    <x v="905"/>
    <s v="CUBRIMIENTO"/>
    <x v="0"/>
    <m/>
    <s v="2024-12-20"/>
    <s v="2024-12-20"/>
    <s v="2024-12-20 16:37:56"/>
    <s v="0000-00-00 00:00:00"/>
    <s v="2024-12-20 16:38:04"/>
    <s v="2024-12-23 11:43:41"/>
    <s v="0000-00-00 00:00:00"/>
    <s v="2024-12-23"/>
    <s v="2024-12-23"/>
    <s v="2024-12-25"/>
    <s v="2024-12-27"/>
    <s v="2024-12-27"/>
    <x v="3"/>
    <s v="Toscany"/>
    <s v="11369"/>
    <x v="789"/>
    <m/>
    <x v="0"/>
    <n v="2"/>
    <x v="0"/>
    <x v="0"/>
    <x v="0"/>
    <n v="2600"/>
    <x v="0"/>
    <x v="0"/>
    <x v="0"/>
    <x v="10"/>
  </r>
  <r>
    <x v="1447"/>
    <x v="905"/>
    <s v="CUBRIMIENTO"/>
    <x v="0"/>
    <m/>
    <s v="2024-12-20"/>
    <s v="2024-12-20"/>
    <s v="2024-12-20 16:37:56"/>
    <s v="0000-00-00 00:00:00"/>
    <s v="2024-12-20 16:38:04"/>
    <s v="2024-12-23 11:43:41"/>
    <s v="0000-00-00 00:00:00"/>
    <s v="2024-12-23"/>
    <s v="2024-12-23"/>
    <s v="2024-12-25"/>
    <s v="2024-12-27"/>
    <s v="2024-12-27"/>
    <x v="3"/>
    <s v="Toscany"/>
    <s v="11435"/>
    <x v="229"/>
    <m/>
    <x v="0"/>
    <n v="1"/>
    <x v="0"/>
    <x v="0"/>
    <x v="0"/>
    <n v="63900"/>
    <x v="0"/>
    <x v="0"/>
    <x v="0"/>
    <x v="10"/>
  </r>
  <r>
    <x v="1447"/>
    <x v="905"/>
    <s v="CUBRIMIENTO"/>
    <x v="0"/>
    <m/>
    <s v="2024-12-20"/>
    <s v="2024-12-20"/>
    <s v="2024-12-20 16:37:56"/>
    <s v="0000-00-00 00:00:00"/>
    <s v="2024-12-20 16:38:04"/>
    <s v="2024-12-23 11:43:41"/>
    <s v="0000-00-00 00:00:00"/>
    <s v="2024-12-23"/>
    <s v="2024-12-23"/>
    <s v="2024-12-25"/>
    <s v="2024-12-27"/>
    <s v="2024-12-27"/>
    <x v="3"/>
    <s v="Toscany"/>
    <s v="12871"/>
    <x v="790"/>
    <m/>
    <x v="0"/>
    <n v="2"/>
    <x v="0"/>
    <x v="0"/>
    <x v="0"/>
    <n v="800"/>
    <x v="0"/>
    <x v="0"/>
    <x v="0"/>
    <x v="10"/>
  </r>
  <r>
    <x v="1448"/>
    <x v="906"/>
    <s v="CUBRIMIENTO"/>
    <x v="0"/>
    <m/>
    <s v="2024-12-20"/>
    <s v="2024-12-23"/>
    <s v="2024-12-24 09:00:33"/>
    <s v="0000-00-00 00:00:00"/>
    <s v="2024-12-24 09:00:50"/>
    <s v="2024-12-24 14:38:32"/>
    <s v="0000-00-00 00:00:00"/>
    <s v="2024-12-24"/>
    <s v="2024-12-24"/>
    <s v="2024-12-26"/>
    <s v="2024-12-27"/>
    <s v="2024-12-27"/>
    <x v="3"/>
    <s v="Toscany"/>
    <s v="30"/>
    <x v="508"/>
    <m/>
    <x v="0"/>
    <n v="14"/>
    <x v="0"/>
    <x v="0"/>
    <x v="0"/>
    <n v="736400"/>
    <x v="0"/>
    <x v="0"/>
    <x v="0"/>
    <x v="10"/>
  </r>
  <r>
    <x v="1449"/>
    <x v="907"/>
    <s v="MUEBLES CC CUBRIMIENTOS"/>
    <x v="0"/>
    <m/>
    <s v="2024-12-23"/>
    <s v="2024-12-23"/>
    <s v="2024-12-23 14:45:06"/>
    <s v="0000-00-00 00:00:00"/>
    <s v="0000-00-00 00:00:00"/>
    <s v="2024-12-24 14:26:29"/>
    <s v="0000-00-00 00:00:00"/>
    <s v="2024-12-24"/>
    <s v="2024-12-24"/>
    <s v="2024-12-26"/>
    <s v="2024-12-30"/>
    <s v="2024-12-26"/>
    <x v="7"/>
    <s v="Cali"/>
    <s v="801722"/>
    <x v="925"/>
    <m/>
    <x v="0"/>
    <n v="2"/>
    <x v="0"/>
    <x v="0"/>
    <x v="0"/>
    <n v="600000"/>
    <x v="0"/>
    <x v="1"/>
    <x v="1"/>
    <x v="10"/>
  </r>
  <r>
    <x v="1449"/>
    <x v="907"/>
    <s v="MUEBLES CC CUBRIMIENTOS"/>
    <x v="0"/>
    <m/>
    <s v="2024-12-23"/>
    <s v="2024-12-23"/>
    <s v="2024-12-23 14:45:06"/>
    <s v="0000-00-00 00:00:00"/>
    <s v="0000-00-00 00:00:00"/>
    <s v="2024-12-24 14:26:29"/>
    <s v="0000-00-00 00:00:00"/>
    <s v="2024-12-24"/>
    <s v="2024-12-24"/>
    <s v="2024-12-26"/>
    <s v="2024-12-30"/>
    <s v="2024-12-26"/>
    <x v="7"/>
    <s v="Cali"/>
    <s v="TRANSP07"/>
    <x v="47"/>
    <m/>
    <x v="0"/>
    <n v="1"/>
    <x v="0"/>
    <x v="0"/>
    <x v="0"/>
    <n v="50000"/>
    <x v="0"/>
    <x v="0"/>
    <x v="0"/>
    <x v="10"/>
  </r>
  <r>
    <x v="1450"/>
    <x v="908"/>
    <s v="MUEBLES CC CUBRIMIENTOS"/>
    <x v="0"/>
    <m/>
    <s v="2024-12-23"/>
    <s v="2025-01-21"/>
    <s v="2025-01-21 17:03:07"/>
    <s v="0000-00-00 00:00:00"/>
    <s v="2025-01-28 09:07:47"/>
    <s v="2025-03-06 07:42:37"/>
    <s v="2025-03-06 08:45:40"/>
    <s v="2025-01-23"/>
    <s v="2025-01-23"/>
    <s v="2025-01-31"/>
    <s v="2025-02-06"/>
    <s v="2025-02-10"/>
    <x v="3"/>
    <s v="Medellin"/>
    <s v="MANT004"/>
    <x v="926"/>
    <m/>
    <x v="0"/>
    <n v="1"/>
    <x v="112"/>
    <x v="0"/>
    <x v="21"/>
    <n v="575100"/>
    <x v="0"/>
    <x v="0"/>
    <x v="0"/>
    <x v="12"/>
  </r>
  <r>
    <x v="1450"/>
    <x v="908"/>
    <s v="MUEBLES CC CUBRIMIENTOS"/>
    <x v="0"/>
    <m/>
    <s v="2024-12-23"/>
    <s v="2025-01-21"/>
    <s v="2025-01-21 17:03:07"/>
    <s v="0000-00-00 00:00:00"/>
    <s v="2025-01-28 09:07:47"/>
    <s v="2025-03-06 07:42:37"/>
    <s v="2025-03-06 08:45:40"/>
    <s v="2025-01-23"/>
    <s v="2025-01-23"/>
    <s v="2025-01-31"/>
    <s v="2025-02-06"/>
    <s v="2025-02-10"/>
    <x v="3"/>
    <s v="Medellin"/>
    <s v="SERV03"/>
    <x v="9"/>
    <m/>
    <x v="0"/>
    <n v="1"/>
    <x v="0"/>
    <x v="0"/>
    <x v="0"/>
    <n v="80000"/>
    <x v="0"/>
    <x v="1"/>
    <x v="1"/>
    <x v="12"/>
  </r>
  <r>
    <x v="1451"/>
    <x v="103"/>
    <s v="CUBRIMIENTO"/>
    <x v="0"/>
    <m/>
    <s v="2024-12-23"/>
    <s v="2024-12-23"/>
    <s v="2024-12-24 09:56:35"/>
    <s v="0000-00-00 00:00:00"/>
    <s v="2024-12-24 14:31:53"/>
    <s v="2024-12-24 14:37:02"/>
    <s v="0000-00-00 00:00:00"/>
    <s v="2024-12-24"/>
    <s v="2024-12-24"/>
    <s v="2024-12-26"/>
    <s v="2024-12-27"/>
    <s v="2024-12-27"/>
    <x v="3"/>
    <s v="Toscany"/>
    <s v="11439"/>
    <x v="276"/>
    <m/>
    <x v="0"/>
    <n v="1"/>
    <x v="0"/>
    <x v="0"/>
    <x v="0"/>
    <n v="118000"/>
    <x v="0"/>
    <x v="0"/>
    <x v="0"/>
    <x v="10"/>
  </r>
  <r>
    <x v="1452"/>
    <x v="909"/>
    <s v="CUBRIMIENTO"/>
    <x v="0"/>
    <m/>
    <s v="2024-12-23"/>
    <s v="2025-01-13"/>
    <s v="2025-01-17 17:07:43"/>
    <s v="2025-01-27 11:15:43"/>
    <s v="2025-02-10 12:00:24"/>
    <s v="2025-03-06 16:30:38"/>
    <s v="2025-03-13 08:44:21"/>
    <s v="2025-01-18"/>
    <s v="2025-01-28"/>
    <s v="2025-02-11"/>
    <s v="2025-02-16"/>
    <s v="2025-02-23"/>
    <x v="1"/>
    <s v="Gerencia"/>
    <s v="FLANCHE01"/>
    <x v="51"/>
    <m/>
    <x v="3"/>
    <n v="1"/>
    <x v="258"/>
    <x v="0"/>
    <x v="0"/>
    <n v="1451974"/>
    <x v="0"/>
    <x v="0"/>
    <x v="0"/>
    <x v="5"/>
  </r>
  <r>
    <x v="1452"/>
    <x v="909"/>
    <s v="CUBRIMIENTO"/>
    <x v="0"/>
    <m/>
    <s v="2024-12-23"/>
    <s v="2025-01-13"/>
    <s v="2025-01-17 17:07:43"/>
    <s v="2025-01-27 11:15:43"/>
    <s v="2025-02-10 12:00:24"/>
    <s v="2025-03-06 16:30:38"/>
    <s v="2025-03-13 08:44:21"/>
    <s v="2025-01-18"/>
    <s v="2025-01-28"/>
    <s v="2025-02-11"/>
    <s v="2025-02-16"/>
    <s v="2025-02-23"/>
    <x v="1"/>
    <s v="Gerencia"/>
    <s v="PLITE10"/>
    <x v="263"/>
    <s v="LONA PERGOTEX BLACKOUT BLANCA 3 M"/>
    <x v="3"/>
    <n v="1"/>
    <x v="200"/>
    <x v="0"/>
    <x v="142"/>
    <n v="6854526"/>
    <x v="0"/>
    <x v="4"/>
    <x v="6"/>
    <x v="5"/>
  </r>
  <r>
    <x v="1452"/>
    <x v="909"/>
    <s v="CUBRIMIENTO"/>
    <x v="0"/>
    <m/>
    <s v="2024-12-23"/>
    <s v="2025-01-13"/>
    <s v="2025-01-17 17:07:43"/>
    <s v="2025-01-27 11:15:43"/>
    <s v="2025-02-10 12:00:24"/>
    <s v="2025-03-06 16:30:38"/>
    <s v="2025-03-13 08:44:21"/>
    <s v="2025-01-18"/>
    <s v="2025-01-28"/>
    <s v="2025-02-11"/>
    <s v="2025-02-16"/>
    <s v="2025-02-23"/>
    <x v="1"/>
    <s v="Gerencia"/>
    <s v="SILU03"/>
    <x v="307"/>
    <m/>
    <x v="0"/>
    <n v="4"/>
    <x v="61"/>
    <x v="0"/>
    <x v="0"/>
    <n v="1102352"/>
    <x v="0"/>
    <x v="0"/>
    <x v="0"/>
    <x v="5"/>
  </r>
  <r>
    <x v="1453"/>
    <x v="910"/>
    <s v="CUBRIMIENTO"/>
    <x v="0"/>
    <m/>
    <s v="2024-12-23"/>
    <s v="2025-02-28"/>
    <s v="0000-00-00 00:00:00"/>
    <s v="0000-00-00 00:00:00"/>
    <s v="0000-00-00 00:00:00"/>
    <s v="0000-00-00 00:00:00"/>
    <s v="0000-00-00 00:00:00"/>
    <s v="2025-03-11"/>
    <s v="2025-03-18"/>
    <s v="2025-03-25"/>
    <s v="2025-03-27"/>
    <s v="2025-04-03"/>
    <x v="5"/>
    <s v="Gerencia"/>
    <s v="FLANCHE01"/>
    <x v="51"/>
    <m/>
    <x v="3"/>
    <n v="1"/>
    <x v="259"/>
    <x v="0"/>
    <x v="0"/>
    <n v="2679916"/>
    <x v="2"/>
    <x v="0"/>
    <x v="0"/>
    <x v="8"/>
  </r>
  <r>
    <x v="1453"/>
    <x v="910"/>
    <s v="CUBRIMIENTO"/>
    <x v="0"/>
    <m/>
    <s v="2024-12-23"/>
    <s v="2025-02-28"/>
    <s v="0000-00-00 00:00:00"/>
    <s v="0000-00-00 00:00:00"/>
    <s v="0000-00-00 00:00:00"/>
    <s v="0000-00-00 00:00:00"/>
    <s v="0000-00-00 00:00:00"/>
    <s v="2025-03-11"/>
    <s v="2025-03-18"/>
    <s v="2025-03-25"/>
    <s v="2025-03-27"/>
    <s v="2025-04-03"/>
    <x v="5"/>
    <s v="Gerencia"/>
    <s v="FLANCHE01"/>
    <x v="51"/>
    <m/>
    <x v="3"/>
    <n v="2"/>
    <x v="93"/>
    <x v="0"/>
    <x v="0"/>
    <n v="3049894"/>
    <x v="2"/>
    <x v="0"/>
    <x v="0"/>
    <x v="8"/>
  </r>
  <r>
    <x v="1453"/>
    <x v="910"/>
    <s v="CUBRIMIENTO"/>
    <x v="0"/>
    <m/>
    <s v="2024-12-23"/>
    <s v="2025-02-28"/>
    <s v="0000-00-00 00:00:00"/>
    <s v="0000-00-00 00:00:00"/>
    <s v="0000-00-00 00:00:00"/>
    <s v="0000-00-00 00:00:00"/>
    <s v="0000-00-00 00:00:00"/>
    <s v="2025-03-11"/>
    <s v="2025-03-18"/>
    <s v="2025-03-25"/>
    <s v="2025-03-27"/>
    <s v="2025-04-03"/>
    <x v="5"/>
    <s v="Gerencia"/>
    <s v="FLANCHE01"/>
    <x v="51"/>
    <m/>
    <x v="3"/>
    <n v="4"/>
    <x v="13"/>
    <x v="0"/>
    <x v="0"/>
    <n v="4543864"/>
    <x v="2"/>
    <x v="0"/>
    <x v="0"/>
    <x v="8"/>
  </r>
  <r>
    <x v="1453"/>
    <x v="910"/>
    <s v="CUBRIMIENTO"/>
    <x v="0"/>
    <m/>
    <s v="2024-12-23"/>
    <s v="2025-02-28"/>
    <s v="0000-00-00 00:00:00"/>
    <s v="0000-00-00 00:00:00"/>
    <s v="0000-00-00 00:00:00"/>
    <s v="0000-00-00 00:00:00"/>
    <s v="0000-00-00 00:00:00"/>
    <s v="2025-03-11"/>
    <s v="2025-03-18"/>
    <s v="2025-03-25"/>
    <s v="2025-03-27"/>
    <s v="2025-04-03"/>
    <x v="5"/>
    <s v="Gerencia"/>
    <s v="FLANCHE01"/>
    <x v="51"/>
    <m/>
    <x v="3"/>
    <n v="2"/>
    <x v="117"/>
    <x v="0"/>
    <x v="0"/>
    <n v="1539956"/>
    <x v="2"/>
    <x v="0"/>
    <x v="0"/>
    <x v="8"/>
  </r>
  <r>
    <x v="1453"/>
    <x v="910"/>
    <s v="CUBRIMIENTO"/>
    <x v="0"/>
    <m/>
    <s v="2024-12-23"/>
    <s v="2025-02-28"/>
    <s v="0000-00-00 00:00:00"/>
    <s v="0000-00-00 00:00:00"/>
    <s v="0000-00-00 00:00:00"/>
    <s v="0000-00-00 00:00:00"/>
    <s v="0000-00-00 00:00:00"/>
    <s v="2025-03-11"/>
    <s v="2025-03-18"/>
    <s v="2025-03-25"/>
    <s v="2025-03-27"/>
    <s v="2025-04-03"/>
    <x v="5"/>
    <s v="Gerencia"/>
    <s v="KRIEL PLITE"/>
    <x v="416"/>
    <m/>
    <x v="0"/>
    <n v="1"/>
    <x v="8"/>
    <x v="0"/>
    <x v="0"/>
    <n v="1131425"/>
    <x v="2"/>
    <x v="0"/>
    <x v="0"/>
    <x v="8"/>
  </r>
  <r>
    <x v="1453"/>
    <x v="910"/>
    <s v="CUBRIMIENTO"/>
    <x v="0"/>
    <m/>
    <s v="2024-12-23"/>
    <s v="2025-02-28"/>
    <s v="0000-00-00 00:00:00"/>
    <s v="0000-00-00 00:00:00"/>
    <s v="0000-00-00 00:00:00"/>
    <s v="0000-00-00 00:00:00"/>
    <s v="0000-00-00 00:00:00"/>
    <s v="2025-03-11"/>
    <s v="2025-03-18"/>
    <s v="2025-03-25"/>
    <s v="2025-03-27"/>
    <s v="2025-04-03"/>
    <x v="5"/>
    <s v="Gerencia"/>
    <s v="KRIEL PLITE"/>
    <x v="416"/>
    <m/>
    <x v="0"/>
    <n v="4"/>
    <x v="117"/>
    <x v="0"/>
    <x v="0"/>
    <n v="6397264"/>
    <x v="2"/>
    <x v="0"/>
    <x v="0"/>
    <x v="8"/>
  </r>
  <r>
    <x v="1453"/>
    <x v="910"/>
    <s v="CUBRIMIENTO"/>
    <x v="0"/>
    <m/>
    <s v="2024-12-23"/>
    <s v="2025-02-28"/>
    <s v="0000-00-00 00:00:00"/>
    <s v="0000-00-00 00:00:00"/>
    <s v="0000-00-00 00:00:00"/>
    <s v="0000-00-00 00:00:00"/>
    <s v="0000-00-00 00:00:00"/>
    <s v="2025-03-11"/>
    <s v="2025-03-18"/>
    <s v="2025-03-25"/>
    <s v="2025-03-27"/>
    <s v="2025-04-03"/>
    <x v="5"/>
    <s v="Gerencia"/>
    <s v="KRIEL PLITE"/>
    <x v="416"/>
    <m/>
    <x v="0"/>
    <n v="2"/>
    <x v="11"/>
    <x v="0"/>
    <x v="0"/>
    <n v="2326620"/>
    <x v="2"/>
    <x v="0"/>
    <x v="0"/>
    <x v="8"/>
  </r>
  <r>
    <x v="1453"/>
    <x v="910"/>
    <s v="CUBRIMIENTO"/>
    <x v="0"/>
    <m/>
    <s v="2024-12-23"/>
    <s v="2025-02-28"/>
    <s v="0000-00-00 00:00:00"/>
    <s v="0000-00-00 00:00:00"/>
    <s v="0000-00-00 00:00:00"/>
    <s v="0000-00-00 00:00:00"/>
    <s v="0000-00-00 00:00:00"/>
    <s v="2025-03-11"/>
    <s v="2025-03-18"/>
    <s v="2025-03-25"/>
    <s v="2025-03-27"/>
    <s v="2025-04-03"/>
    <x v="5"/>
    <s v="Gerencia"/>
    <s v="PLITE10"/>
    <x v="263"/>
    <s v="LONA PERGOTEX BLACKOUT BLANCA 3 M"/>
    <x v="3"/>
    <n v="2"/>
    <x v="82"/>
    <x v="0"/>
    <x v="12"/>
    <n v="13166360"/>
    <x v="2"/>
    <x v="4"/>
    <x v="6"/>
    <x v="8"/>
  </r>
  <r>
    <x v="1453"/>
    <x v="910"/>
    <s v="CUBRIMIENTO"/>
    <x v="0"/>
    <m/>
    <s v="2024-12-23"/>
    <s v="2025-02-28"/>
    <s v="0000-00-00 00:00:00"/>
    <s v="0000-00-00 00:00:00"/>
    <s v="0000-00-00 00:00:00"/>
    <s v="0000-00-00 00:00:00"/>
    <s v="0000-00-00 00:00:00"/>
    <s v="2025-03-11"/>
    <s v="2025-03-18"/>
    <s v="2025-03-25"/>
    <s v="2025-03-27"/>
    <s v="2025-04-03"/>
    <x v="5"/>
    <s v="Gerencia"/>
    <s v="PLITE10"/>
    <x v="263"/>
    <s v="LONA PERGOTEX BLACKOUT BLANCA 3 M"/>
    <x v="3"/>
    <n v="4"/>
    <x v="117"/>
    <x v="0"/>
    <x v="43"/>
    <n v="47636420"/>
    <x v="2"/>
    <x v="4"/>
    <x v="6"/>
    <x v="8"/>
  </r>
  <r>
    <x v="1453"/>
    <x v="910"/>
    <s v="CUBRIMIENTO"/>
    <x v="0"/>
    <m/>
    <s v="2024-12-23"/>
    <s v="2025-02-28"/>
    <s v="0000-00-00 00:00:00"/>
    <s v="0000-00-00 00:00:00"/>
    <s v="0000-00-00 00:00:00"/>
    <s v="0000-00-00 00:00:00"/>
    <s v="0000-00-00 00:00:00"/>
    <s v="2025-03-11"/>
    <s v="2025-03-18"/>
    <s v="2025-03-25"/>
    <s v="2025-03-27"/>
    <s v="2025-04-03"/>
    <x v="5"/>
    <s v="Gerencia"/>
    <s v="PLITE10"/>
    <x v="263"/>
    <s v="LONA PERGOTEX BLACKOUT BLANCA 3 M"/>
    <x v="3"/>
    <n v="1"/>
    <x v="260"/>
    <x v="0"/>
    <x v="13"/>
    <n v="9299418"/>
    <x v="2"/>
    <x v="4"/>
    <x v="6"/>
    <x v="8"/>
  </r>
  <r>
    <x v="1453"/>
    <x v="910"/>
    <s v="CUBRIMIENTO"/>
    <x v="0"/>
    <m/>
    <s v="2024-12-23"/>
    <s v="2025-02-28"/>
    <s v="0000-00-00 00:00:00"/>
    <s v="0000-00-00 00:00:00"/>
    <s v="0000-00-00 00:00:00"/>
    <s v="0000-00-00 00:00:00"/>
    <s v="0000-00-00 00:00:00"/>
    <s v="2025-03-11"/>
    <s v="2025-03-18"/>
    <s v="2025-03-25"/>
    <s v="2025-03-27"/>
    <s v="2025-04-03"/>
    <x v="5"/>
    <s v="Gerencia"/>
    <s v="SERV03"/>
    <x v="9"/>
    <m/>
    <x v="0"/>
    <n v="1"/>
    <x v="0"/>
    <x v="0"/>
    <x v="0"/>
    <n v="1800000"/>
    <x v="2"/>
    <x v="1"/>
    <x v="1"/>
    <x v="8"/>
  </r>
  <r>
    <x v="1453"/>
    <x v="910"/>
    <s v="CUBRIMIENTO"/>
    <x v="0"/>
    <m/>
    <s v="2024-12-23"/>
    <s v="2025-02-28"/>
    <s v="0000-00-00 00:00:00"/>
    <s v="0000-00-00 00:00:00"/>
    <s v="0000-00-00 00:00:00"/>
    <s v="0000-00-00 00:00:00"/>
    <s v="0000-00-00 00:00:00"/>
    <s v="2025-03-11"/>
    <s v="2025-03-18"/>
    <s v="2025-03-25"/>
    <s v="2025-03-27"/>
    <s v="2025-04-03"/>
    <x v="5"/>
    <s v="Gerencia"/>
    <s v="TRANSP06"/>
    <x v="59"/>
    <m/>
    <x v="0"/>
    <n v="1"/>
    <x v="0"/>
    <x v="0"/>
    <x v="0"/>
    <n v="1800000"/>
    <x v="2"/>
    <x v="1"/>
    <x v="1"/>
    <x v="8"/>
  </r>
  <r>
    <x v="1454"/>
    <x v="911"/>
    <s v="CUBRIMIENTO"/>
    <x v="0"/>
    <m/>
    <s v="2024-12-23"/>
    <s v="2025-01-20"/>
    <s v="2025-01-21 11:10:49"/>
    <s v="0000-00-00 00:00:00"/>
    <s v="2025-01-21 11:14:50"/>
    <s v="2025-04-02 17:21:39"/>
    <s v="0000-00-00 00:00:00"/>
    <s v="2025-01-21"/>
    <s v="2025-01-21"/>
    <s v="2025-01-23"/>
    <s v="2025-01-28"/>
    <s v="2025-01-28"/>
    <x v="0"/>
    <s v="Toscany"/>
    <s v="1010103"/>
    <x v="556"/>
    <m/>
    <x v="0"/>
    <n v="4"/>
    <x v="0"/>
    <x v="0"/>
    <x v="0"/>
    <n v="51000"/>
    <x v="0"/>
    <x v="0"/>
    <x v="0"/>
    <x v="12"/>
  </r>
  <r>
    <x v="1454"/>
    <x v="911"/>
    <s v="CUBRIMIENTO"/>
    <x v="0"/>
    <m/>
    <s v="2024-12-23"/>
    <s v="2025-01-20"/>
    <s v="2025-01-21 11:10:49"/>
    <s v="0000-00-00 00:00:00"/>
    <s v="2025-01-21 11:14:50"/>
    <s v="2025-04-02 17:21:39"/>
    <s v="0000-00-00 00:00:00"/>
    <s v="2025-01-21"/>
    <s v="2025-01-21"/>
    <s v="2025-01-23"/>
    <s v="2025-01-28"/>
    <s v="2025-01-28"/>
    <x v="0"/>
    <s v="Toscany"/>
    <s v="1010104"/>
    <x v="273"/>
    <m/>
    <x v="0"/>
    <n v="4"/>
    <x v="0"/>
    <x v="0"/>
    <x v="0"/>
    <n v="168000"/>
    <x v="0"/>
    <x v="0"/>
    <x v="0"/>
    <x v="12"/>
  </r>
  <r>
    <x v="1454"/>
    <x v="911"/>
    <s v="CUBRIMIENTO"/>
    <x v="0"/>
    <m/>
    <s v="2024-12-23"/>
    <s v="2025-01-20"/>
    <s v="2025-01-21 11:10:49"/>
    <s v="0000-00-00 00:00:00"/>
    <s v="2025-01-21 11:14:50"/>
    <s v="2025-04-02 17:21:39"/>
    <s v="0000-00-00 00:00:00"/>
    <s v="2025-01-21"/>
    <s v="2025-01-21"/>
    <s v="2025-01-23"/>
    <s v="2025-01-28"/>
    <s v="2025-01-28"/>
    <x v="0"/>
    <s v="Toscany"/>
    <s v="1010124"/>
    <x v="557"/>
    <m/>
    <x v="0"/>
    <n v="4"/>
    <x v="0"/>
    <x v="0"/>
    <x v="0"/>
    <n v="97920"/>
    <x v="0"/>
    <x v="0"/>
    <x v="0"/>
    <x v="12"/>
  </r>
  <r>
    <x v="1454"/>
    <x v="911"/>
    <s v="CUBRIMIENTO"/>
    <x v="0"/>
    <m/>
    <s v="2024-12-23"/>
    <s v="2025-01-20"/>
    <s v="2025-01-21 11:10:49"/>
    <s v="0000-00-00 00:00:00"/>
    <s v="2025-01-21 11:14:50"/>
    <s v="2025-04-02 17:21:39"/>
    <s v="0000-00-00 00:00:00"/>
    <s v="2025-01-21"/>
    <s v="2025-01-21"/>
    <s v="2025-01-23"/>
    <s v="2025-01-28"/>
    <s v="2025-01-28"/>
    <x v="0"/>
    <s v="Toscany"/>
    <s v="1010125"/>
    <x v="558"/>
    <m/>
    <x v="0"/>
    <n v="4"/>
    <x v="0"/>
    <x v="0"/>
    <x v="0"/>
    <n v="78600"/>
    <x v="0"/>
    <x v="0"/>
    <x v="0"/>
    <x v="12"/>
  </r>
  <r>
    <x v="1454"/>
    <x v="911"/>
    <s v="CUBRIMIENTO"/>
    <x v="0"/>
    <m/>
    <s v="2024-12-23"/>
    <s v="2025-01-20"/>
    <s v="2025-01-21 11:10:49"/>
    <s v="0000-00-00 00:00:00"/>
    <s v="2025-01-21 11:14:50"/>
    <s v="2025-04-02 17:21:39"/>
    <s v="0000-00-00 00:00:00"/>
    <s v="2025-01-21"/>
    <s v="2025-01-21"/>
    <s v="2025-01-23"/>
    <s v="2025-01-28"/>
    <s v="2025-01-28"/>
    <x v="0"/>
    <s v="Toscany"/>
    <s v="1010126"/>
    <x v="927"/>
    <m/>
    <x v="0"/>
    <n v="4"/>
    <x v="0"/>
    <x v="0"/>
    <x v="0"/>
    <n v="92000"/>
    <x v="0"/>
    <x v="0"/>
    <x v="0"/>
    <x v="12"/>
  </r>
  <r>
    <x v="1454"/>
    <x v="911"/>
    <s v="CUBRIMIENTO"/>
    <x v="0"/>
    <m/>
    <s v="2024-12-23"/>
    <s v="2025-01-20"/>
    <s v="2025-01-21 11:10:49"/>
    <s v="0000-00-00 00:00:00"/>
    <s v="2025-01-21 11:14:50"/>
    <s v="2025-04-02 17:21:39"/>
    <s v="0000-00-00 00:00:00"/>
    <s v="2025-01-21"/>
    <s v="2025-01-21"/>
    <s v="2025-01-23"/>
    <s v="2025-01-28"/>
    <s v="2025-01-28"/>
    <x v="0"/>
    <s v="Toscany"/>
    <s v="1010128"/>
    <x v="928"/>
    <m/>
    <x v="0"/>
    <n v="4"/>
    <x v="0"/>
    <x v="0"/>
    <x v="0"/>
    <n v="140000"/>
    <x v="0"/>
    <x v="0"/>
    <x v="0"/>
    <x v="12"/>
  </r>
  <r>
    <x v="1454"/>
    <x v="911"/>
    <s v="CUBRIMIENTO"/>
    <x v="0"/>
    <m/>
    <s v="2024-12-23"/>
    <s v="2025-01-20"/>
    <s v="2025-01-21 11:10:49"/>
    <s v="0000-00-00 00:00:00"/>
    <s v="2025-01-21 11:14:50"/>
    <s v="2025-04-02 17:21:39"/>
    <s v="0000-00-00 00:00:00"/>
    <s v="2025-01-21"/>
    <s v="2025-01-21"/>
    <s v="2025-01-23"/>
    <s v="2025-01-28"/>
    <s v="2025-01-28"/>
    <x v="0"/>
    <s v="Toscany"/>
    <s v="11455"/>
    <x v="232"/>
    <m/>
    <x v="0"/>
    <n v="2"/>
    <x v="0"/>
    <x v="0"/>
    <x v="0"/>
    <n v="35500"/>
    <x v="0"/>
    <x v="0"/>
    <x v="0"/>
    <x v="12"/>
  </r>
  <r>
    <x v="1454"/>
    <x v="911"/>
    <s v="CUBRIMIENTO"/>
    <x v="0"/>
    <m/>
    <s v="2024-12-23"/>
    <s v="2025-01-20"/>
    <s v="2025-01-21 11:10:49"/>
    <s v="0000-00-00 00:00:00"/>
    <s v="2025-01-21 11:14:50"/>
    <s v="2025-04-02 17:21:39"/>
    <s v="0000-00-00 00:00:00"/>
    <s v="2025-01-21"/>
    <s v="2025-01-21"/>
    <s v="2025-01-23"/>
    <s v="2025-01-28"/>
    <s v="2025-01-28"/>
    <x v="0"/>
    <s v="Toscany"/>
    <s v="9399"/>
    <x v="716"/>
    <m/>
    <x v="0"/>
    <n v="5.8"/>
    <x v="0"/>
    <x v="0"/>
    <x v="0"/>
    <n v="274050"/>
    <x v="0"/>
    <x v="0"/>
    <x v="0"/>
    <x v="12"/>
  </r>
  <r>
    <x v="1454"/>
    <x v="911"/>
    <s v="CUBRIMIENTO"/>
    <x v="0"/>
    <m/>
    <s v="2024-12-23"/>
    <s v="2025-01-20"/>
    <s v="2025-01-21 11:10:49"/>
    <s v="0000-00-00 00:00:00"/>
    <s v="2025-01-21 11:14:50"/>
    <s v="2025-04-02 17:21:39"/>
    <s v="0000-00-00 00:00:00"/>
    <s v="2025-01-21"/>
    <s v="2025-01-21"/>
    <s v="2025-01-23"/>
    <s v="2025-01-28"/>
    <s v="2025-01-28"/>
    <x v="0"/>
    <s v="Toscany"/>
    <s v="TUBSM01"/>
    <x v="397"/>
    <m/>
    <x v="0"/>
    <n v="1"/>
    <x v="0"/>
    <x v="0"/>
    <x v="0"/>
    <n v="270000"/>
    <x v="0"/>
    <x v="0"/>
    <x v="0"/>
    <x v="12"/>
  </r>
  <r>
    <x v="1455"/>
    <x v="911"/>
    <s v="CUBRIMIENTO"/>
    <x v="0"/>
    <m/>
    <s v="2024-12-24"/>
    <s v="2025-01-20"/>
    <s v="2025-01-21 11:41:43"/>
    <s v="0000-00-00 00:00:00"/>
    <s v="2025-01-21 11:41:49"/>
    <s v="2025-04-02 17:21:21"/>
    <s v="0000-00-00 00:00:00"/>
    <s v="2025-01-21"/>
    <s v="2025-01-21"/>
    <s v="2025-01-23"/>
    <s v="2025-01-28"/>
    <s v="2025-01-28"/>
    <x v="0"/>
    <s v="Toscany"/>
    <s v="1010107"/>
    <x v="375"/>
    <m/>
    <x v="0"/>
    <n v="4"/>
    <x v="0"/>
    <x v="0"/>
    <x v="0"/>
    <n v="68000"/>
    <x v="0"/>
    <x v="0"/>
    <x v="0"/>
    <x v="12"/>
  </r>
  <r>
    <x v="1455"/>
    <x v="911"/>
    <s v="CUBRIMIENTO"/>
    <x v="0"/>
    <m/>
    <s v="2024-12-24"/>
    <s v="2025-01-20"/>
    <s v="2025-01-21 11:41:43"/>
    <s v="0000-00-00 00:00:00"/>
    <s v="2025-01-21 11:41:49"/>
    <s v="2025-04-02 17:21:21"/>
    <s v="0000-00-00 00:00:00"/>
    <s v="2025-01-21"/>
    <s v="2025-01-21"/>
    <s v="2025-01-23"/>
    <s v="2025-01-28"/>
    <s v="2025-01-28"/>
    <x v="0"/>
    <s v="Toscany"/>
    <s v="1010131"/>
    <x v="559"/>
    <m/>
    <x v="0"/>
    <n v="4"/>
    <x v="0"/>
    <x v="0"/>
    <x v="0"/>
    <n v="13264"/>
    <x v="0"/>
    <x v="0"/>
    <x v="0"/>
    <x v="12"/>
  </r>
  <r>
    <x v="1455"/>
    <x v="911"/>
    <s v="CUBRIMIENTO"/>
    <x v="0"/>
    <m/>
    <s v="2024-12-24"/>
    <s v="2025-01-20"/>
    <s v="2025-01-21 11:41:43"/>
    <s v="0000-00-00 00:00:00"/>
    <s v="2025-01-21 11:41:49"/>
    <s v="2025-04-02 17:21:21"/>
    <s v="0000-00-00 00:00:00"/>
    <s v="2025-01-21"/>
    <s v="2025-01-21"/>
    <s v="2025-01-23"/>
    <s v="2025-01-28"/>
    <s v="2025-01-28"/>
    <x v="0"/>
    <s v="Toscany"/>
    <s v="18457"/>
    <x v="21"/>
    <m/>
    <x v="0"/>
    <n v="4"/>
    <x v="0"/>
    <x v="0"/>
    <x v="0"/>
    <n v="48000"/>
    <x v="0"/>
    <x v="0"/>
    <x v="0"/>
    <x v="12"/>
  </r>
  <r>
    <x v="1455"/>
    <x v="911"/>
    <s v="CUBRIMIENTO"/>
    <x v="0"/>
    <m/>
    <s v="2024-12-24"/>
    <s v="2025-01-20"/>
    <s v="2025-01-21 11:41:43"/>
    <s v="0000-00-00 00:00:00"/>
    <s v="2025-01-21 11:41:49"/>
    <s v="2025-04-02 17:21:21"/>
    <s v="0000-00-00 00:00:00"/>
    <s v="2025-01-21"/>
    <s v="2025-01-21"/>
    <s v="2025-01-23"/>
    <s v="2025-01-28"/>
    <s v="2025-01-28"/>
    <x v="0"/>
    <s v="Toscany"/>
    <s v="27812"/>
    <x v="797"/>
    <m/>
    <x v="0"/>
    <n v="2"/>
    <x v="0"/>
    <x v="0"/>
    <x v="0"/>
    <n v="98000"/>
    <x v="0"/>
    <x v="0"/>
    <x v="0"/>
    <x v="12"/>
  </r>
  <r>
    <x v="1455"/>
    <x v="911"/>
    <s v="CUBRIMIENTO"/>
    <x v="0"/>
    <m/>
    <s v="2024-12-24"/>
    <s v="2025-01-20"/>
    <s v="2025-01-21 11:41:43"/>
    <s v="0000-00-00 00:00:00"/>
    <s v="2025-01-21 11:41:49"/>
    <s v="2025-04-02 17:21:21"/>
    <s v="0000-00-00 00:00:00"/>
    <s v="2025-01-21"/>
    <s v="2025-01-21"/>
    <s v="2025-01-23"/>
    <s v="2025-01-28"/>
    <s v="2025-01-28"/>
    <x v="0"/>
    <s v="Toscany"/>
    <s v="MTOS04"/>
    <x v="929"/>
    <m/>
    <x v="0"/>
    <n v="2"/>
    <x v="0"/>
    <x v="0"/>
    <x v="0"/>
    <n v="1056000"/>
    <x v="0"/>
    <x v="0"/>
    <x v="0"/>
    <x v="12"/>
  </r>
  <r>
    <x v="1456"/>
    <x v="61"/>
    <s v="MUEBLES CC CUBRIMIENTOS"/>
    <x v="0"/>
    <m/>
    <s v="2024-12-24"/>
    <s v="2025-01-16"/>
    <s v="2025-01-16 16:02:03"/>
    <s v="2025-01-16 12:20:10"/>
    <s v="2025-01-16 12:25:15"/>
    <s v="2025-01-20 17:12:51"/>
    <s v="2025-01-27 12:23:37"/>
    <s v="2025-01-20"/>
    <s v="2025-01-27"/>
    <s v="2025-02-05"/>
    <s v="2025-02-07"/>
    <s v="2025-02-14"/>
    <x v="3"/>
    <s v="Virtual"/>
    <s v="CORR04"/>
    <x v="125"/>
    <m/>
    <x v="2"/>
    <n v="2"/>
    <x v="0"/>
    <x v="0"/>
    <x v="0"/>
    <n v="0"/>
    <x v="0"/>
    <x v="0"/>
    <x v="0"/>
    <x v="5"/>
  </r>
  <r>
    <x v="1456"/>
    <x v="61"/>
    <s v="MUEBLES CC CUBRIMIENTOS"/>
    <x v="0"/>
    <m/>
    <s v="2024-12-24"/>
    <s v="2025-01-16"/>
    <s v="2025-01-16 16:02:03"/>
    <s v="2025-01-16 12:20:10"/>
    <s v="2025-01-16 12:25:15"/>
    <s v="2025-01-20 17:12:51"/>
    <s v="2025-01-27 12:23:37"/>
    <s v="2025-01-20"/>
    <s v="2025-01-27"/>
    <s v="2025-02-05"/>
    <s v="2025-02-07"/>
    <s v="2025-02-14"/>
    <x v="3"/>
    <s v="Virtual"/>
    <s v="PLT15"/>
    <x v="127"/>
    <m/>
    <x v="2"/>
    <n v="5"/>
    <x v="0"/>
    <x v="0"/>
    <x v="0"/>
    <n v="0"/>
    <x v="0"/>
    <x v="0"/>
    <x v="0"/>
    <x v="5"/>
  </r>
  <r>
    <x v="1457"/>
    <x v="79"/>
    <s v="CUBRIMIENTO"/>
    <x v="0"/>
    <m/>
    <s v="2024-12-25"/>
    <s v="2025-01-09"/>
    <s v="2025-01-21 10:02:04"/>
    <s v="0000-00-00 00:00:00"/>
    <s v="2025-02-11 09:26:56"/>
    <s v="2025-02-11 13:07:03"/>
    <s v="0000-00-00 00:00:00"/>
    <s v="2025-01-21"/>
    <s v="2025-01-21"/>
    <s v="2025-02-04"/>
    <s v="2025-02-07"/>
    <s v="2025-02-10"/>
    <x v="3"/>
    <s v="Cali"/>
    <s v="18076"/>
    <x v="29"/>
    <m/>
    <x v="0"/>
    <n v="34"/>
    <x v="0"/>
    <x v="0"/>
    <x v="0"/>
    <n v="2417400"/>
    <x v="0"/>
    <x v="0"/>
    <x v="0"/>
    <x v="5"/>
  </r>
  <r>
    <x v="1457"/>
    <x v="79"/>
    <s v="CUBRIMIENTO"/>
    <x v="0"/>
    <m/>
    <s v="2024-12-25"/>
    <s v="2025-01-09"/>
    <s v="2025-01-21 10:02:04"/>
    <s v="0000-00-00 00:00:00"/>
    <s v="2025-02-11 09:26:56"/>
    <s v="2025-02-11 13:07:03"/>
    <s v="0000-00-00 00:00:00"/>
    <s v="2025-01-21"/>
    <s v="2025-01-21"/>
    <s v="2025-02-04"/>
    <s v="2025-02-07"/>
    <s v="2025-02-10"/>
    <x v="3"/>
    <s v="Cali"/>
    <s v="27814"/>
    <x v="750"/>
    <m/>
    <x v="0"/>
    <n v="2"/>
    <x v="0"/>
    <x v="0"/>
    <x v="0"/>
    <n v="521434"/>
    <x v="0"/>
    <x v="0"/>
    <x v="0"/>
    <x v="5"/>
  </r>
  <r>
    <x v="1457"/>
    <x v="79"/>
    <s v="CUBRIMIENTO"/>
    <x v="0"/>
    <m/>
    <s v="2024-12-25"/>
    <s v="2025-01-09"/>
    <s v="2025-01-21 10:02:04"/>
    <s v="0000-00-00 00:00:00"/>
    <s v="2025-02-11 09:26:56"/>
    <s v="2025-02-11 13:07:03"/>
    <s v="0000-00-00 00:00:00"/>
    <s v="2025-01-21"/>
    <s v="2025-01-21"/>
    <s v="2025-02-04"/>
    <s v="2025-02-07"/>
    <s v="2025-02-10"/>
    <x v="3"/>
    <s v="Cali"/>
    <s v="27817"/>
    <x v="930"/>
    <m/>
    <x v="0"/>
    <n v="2"/>
    <x v="0"/>
    <x v="0"/>
    <x v="0"/>
    <n v="2806722"/>
    <x v="0"/>
    <x v="0"/>
    <x v="0"/>
    <x v="5"/>
  </r>
  <r>
    <x v="1457"/>
    <x v="79"/>
    <s v="CUBRIMIENTO"/>
    <x v="0"/>
    <m/>
    <s v="2024-12-25"/>
    <s v="2025-01-09"/>
    <s v="2025-01-21 10:02:04"/>
    <s v="0000-00-00 00:00:00"/>
    <s v="2025-02-11 09:26:56"/>
    <s v="2025-02-11 13:07:03"/>
    <s v="0000-00-00 00:00:00"/>
    <s v="2025-01-21"/>
    <s v="2025-01-21"/>
    <s v="2025-02-04"/>
    <s v="2025-02-07"/>
    <s v="2025-02-10"/>
    <x v="3"/>
    <s v="Cali"/>
    <s v="REP036"/>
    <x v="72"/>
    <m/>
    <x v="0"/>
    <n v="3"/>
    <x v="0"/>
    <x v="0"/>
    <x v="0"/>
    <n v="720000"/>
    <x v="0"/>
    <x v="0"/>
    <x v="0"/>
    <x v="5"/>
  </r>
  <r>
    <x v="1457"/>
    <x v="79"/>
    <s v="CUBRIMIENTO"/>
    <x v="0"/>
    <m/>
    <s v="2024-12-25"/>
    <s v="2025-01-09"/>
    <s v="2025-01-21 10:02:04"/>
    <s v="0000-00-00 00:00:00"/>
    <s v="2025-02-11 09:26:56"/>
    <s v="2025-02-11 13:07:03"/>
    <s v="0000-00-00 00:00:00"/>
    <s v="2025-01-21"/>
    <s v="2025-01-21"/>
    <s v="2025-02-04"/>
    <s v="2025-02-07"/>
    <s v="2025-02-10"/>
    <x v="3"/>
    <s v="Cali"/>
    <s v="SERV04"/>
    <x v="50"/>
    <m/>
    <x v="0"/>
    <n v="3"/>
    <x v="0"/>
    <x v="0"/>
    <x v="0"/>
    <n v="360000"/>
    <x v="0"/>
    <x v="1"/>
    <x v="1"/>
    <x v="5"/>
  </r>
  <r>
    <x v="1457"/>
    <x v="79"/>
    <s v="CUBRIMIENTO"/>
    <x v="0"/>
    <m/>
    <s v="2024-12-25"/>
    <s v="2025-01-09"/>
    <s v="2025-01-21 10:02:04"/>
    <s v="0000-00-00 00:00:00"/>
    <s v="2025-02-11 09:26:56"/>
    <s v="2025-02-11 13:07:03"/>
    <s v="0000-00-00 00:00:00"/>
    <s v="2025-01-21"/>
    <s v="2025-01-21"/>
    <s v="2025-02-04"/>
    <s v="2025-02-07"/>
    <s v="2025-02-10"/>
    <x v="3"/>
    <s v="Cali"/>
    <s v="SERVANDAM"/>
    <x v="865"/>
    <m/>
    <x v="0"/>
    <n v="3"/>
    <x v="0"/>
    <x v="0"/>
    <x v="0"/>
    <n v="291000"/>
    <x v="0"/>
    <x v="1"/>
    <x v="1"/>
    <x v="5"/>
  </r>
  <r>
    <x v="1458"/>
    <x v="912"/>
    <s v="CUBRIMIENTO"/>
    <x v="0"/>
    <m/>
    <s v="2024-12-26"/>
    <s v="2024-12-26"/>
    <s v="2025-01-15 12:29:24"/>
    <s v="2025-01-28 09:13:41"/>
    <s v="2025-03-03 10:40:02"/>
    <s v="0000-00-00 00:00:00"/>
    <s v="0000-00-00 00:00:00"/>
    <s v="2025-01-15"/>
    <s v="2025-01-24"/>
    <s v="2025-02-19"/>
    <s v="2025-02-26"/>
    <s v="2025-03-07"/>
    <x v="12"/>
    <s v="Virtual"/>
    <s v="28374"/>
    <x v="931"/>
    <m/>
    <x v="13"/>
    <n v="1"/>
    <x v="13"/>
    <x v="0"/>
    <x v="56"/>
    <n v="0"/>
    <x v="0"/>
    <x v="0"/>
    <x v="0"/>
    <x v="5"/>
  </r>
  <r>
    <x v="1459"/>
    <x v="913"/>
    <s v="CUBRIMIENTO"/>
    <x v="0"/>
    <m/>
    <s v="2024-12-26"/>
    <s v="2025-03-07"/>
    <s v="2025-03-13 09:36:48"/>
    <s v="2025-08-22 15:24:27"/>
    <s v="2025-09-23 14:38:16"/>
    <s v="0000-00-00 00:00:00"/>
    <s v="0000-00-00 00:00:00"/>
    <s v="2025-03-13"/>
    <s v="2025-08-14"/>
    <s v="2025-09-24"/>
    <s v="2025-09-26"/>
    <s v="2025-10-08"/>
    <x v="12"/>
    <s v="Bogota"/>
    <s v="12681"/>
    <x v="337"/>
    <m/>
    <x v="0"/>
    <n v="4"/>
    <x v="0"/>
    <x v="0"/>
    <x v="0"/>
    <n v="610388"/>
    <x v="0"/>
    <x v="0"/>
    <x v="0"/>
    <x v="4"/>
  </r>
  <r>
    <x v="1459"/>
    <x v="913"/>
    <s v="CUBRIMIENTO"/>
    <x v="0"/>
    <m/>
    <s v="2024-12-26"/>
    <s v="2025-03-07"/>
    <s v="2025-03-13 09:36:48"/>
    <s v="2025-08-22 15:24:27"/>
    <s v="2025-09-23 14:38:16"/>
    <s v="0000-00-00 00:00:00"/>
    <s v="0000-00-00 00:00:00"/>
    <s v="2025-03-13"/>
    <s v="2025-08-14"/>
    <s v="2025-09-24"/>
    <s v="2025-09-26"/>
    <s v="2025-10-08"/>
    <x v="12"/>
    <s v="Bogota"/>
    <s v="18582"/>
    <x v="549"/>
    <m/>
    <x v="0"/>
    <n v="3"/>
    <x v="0"/>
    <x v="0"/>
    <x v="0"/>
    <n v="196800"/>
    <x v="0"/>
    <x v="0"/>
    <x v="0"/>
    <x v="4"/>
  </r>
  <r>
    <x v="1459"/>
    <x v="913"/>
    <s v="CUBRIMIENTO"/>
    <x v="0"/>
    <m/>
    <s v="2024-12-26"/>
    <s v="2025-03-07"/>
    <s v="2025-03-13 09:36:48"/>
    <s v="2025-08-22 15:24:27"/>
    <s v="2025-09-23 14:38:16"/>
    <s v="0000-00-00 00:00:00"/>
    <s v="0000-00-00 00:00:00"/>
    <s v="2025-03-13"/>
    <s v="2025-08-14"/>
    <s v="2025-09-24"/>
    <s v="2025-09-26"/>
    <s v="2025-10-08"/>
    <x v="12"/>
    <s v="Bogota"/>
    <s v="CANAL GALVANIZ PTEK"/>
    <x v="65"/>
    <m/>
    <x v="0"/>
    <n v="2"/>
    <x v="45"/>
    <x v="0"/>
    <x v="0"/>
    <n v="10200000"/>
    <x v="0"/>
    <x v="0"/>
    <x v="0"/>
    <x v="4"/>
  </r>
  <r>
    <x v="1459"/>
    <x v="913"/>
    <s v="CUBRIMIENTO"/>
    <x v="0"/>
    <m/>
    <s v="2024-12-26"/>
    <s v="2025-03-07"/>
    <s v="2025-03-13 09:36:48"/>
    <s v="2025-08-22 15:24:27"/>
    <s v="2025-09-23 14:38:16"/>
    <s v="0000-00-00 00:00:00"/>
    <s v="0000-00-00 00:00:00"/>
    <s v="2025-03-13"/>
    <s v="2025-08-14"/>
    <s v="2025-09-24"/>
    <s v="2025-09-26"/>
    <s v="2025-10-08"/>
    <x v="12"/>
    <s v="Bogota"/>
    <s v="FLANCHE01"/>
    <x v="51"/>
    <m/>
    <x v="3"/>
    <n v="1"/>
    <x v="177"/>
    <x v="0"/>
    <x v="0"/>
    <n v="2210000"/>
    <x v="0"/>
    <x v="0"/>
    <x v="0"/>
    <x v="4"/>
  </r>
  <r>
    <x v="1459"/>
    <x v="913"/>
    <s v="CUBRIMIENTO"/>
    <x v="0"/>
    <m/>
    <s v="2024-12-26"/>
    <s v="2025-03-07"/>
    <s v="2025-03-13 09:36:48"/>
    <s v="2025-08-22 15:24:27"/>
    <s v="2025-09-23 14:38:16"/>
    <s v="0000-00-00 00:00:00"/>
    <s v="0000-00-00 00:00:00"/>
    <s v="2025-03-13"/>
    <s v="2025-08-14"/>
    <s v="2025-09-24"/>
    <s v="2025-09-26"/>
    <s v="2025-10-08"/>
    <x v="12"/>
    <s v="Bogota"/>
    <s v="FLANCHE01"/>
    <x v="51"/>
    <m/>
    <x v="3"/>
    <n v="1"/>
    <x v="177"/>
    <x v="0"/>
    <x v="0"/>
    <n v="1105000"/>
    <x v="0"/>
    <x v="0"/>
    <x v="0"/>
    <x v="4"/>
  </r>
  <r>
    <x v="1459"/>
    <x v="913"/>
    <s v="CUBRIMIENTO"/>
    <x v="0"/>
    <m/>
    <s v="2024-12-26"/>
    <s v="2025-03-07"/>
    <s v="2025-03-13 09:36:48"/>
    <s v="2025-08-22 15:24:27"/>
    <s v="2025-09-23 14:38:16"/>
    <s v="0000-00-00 00:00:00"/>
    <s v="0000-00-00 00:00:00"/>
    <s v="2025-03-13"/>
    <s v="2025-08-14"/>
    <s v="2025-09-24"/>
    <s v="2025-09-26"/>
    <s v="2025-10-08"/>
    <x v="12"/>
    <s v="Bogota"/>
    <s v="FLANCHE01"/>
    <x v="51"/>
    <m/>
    <x v="3"/>
    <n v="3"/>
    <x v="45"/>
    <x v="0"/>
    <x v="0"/>
    <n v="2550000"/>
    <x v="0"/>
    <x v="0"/>
    <x v="0"/>
    <x v="4"/>
  </r>
  <r>
    <x v="1459"/>
    <x v="913"/>
    <s v="CUBRIMIENTO"/>
    <x v="0"/>
    <m/>
    <s v="2024-12-26"/>
    <s v="2025-03-07"/>
    <s v="2025-03-13 09:36:48"/>
    <s v="2025-08-22 15:24:27"/>
    <s v="2025-09-23 14:38:16"/>
    <s v="0000-00-00 00:00:00"/>
    <s v="0000-00-00 00:00:00"/>
    <s v="2025-03-13"/>
    <s v="2025-08-14"/>
    <s v="2025-09-24"/>
    <s v="2025-09-26"/>
    <s v="2025-10-08"/>
    <x v="12"/>
    <s v="Bogota"/>
    <s v="PORTICO ESPECIAL03"/>
    <x v="932"/>
    <m/>
    <x v="0"/>
    <n v="1"/>
    <x v="0"/>
    <x v="0"/>
    <x v="0"/>
    <n v="11618489"/>
    <x v="0"/>
    <x v="0"/>
    <x v="0"/>
    <x v="4"/>
  </r>
  <r>
    <x v="1459"/>
    <x v="913"/>
    <s v="CUBRIMIENTO"/>
    <x v="0"/>
    <m/>
    <s v="2024-12-26"/>
    <s v="2025-03-07"/>
    <s v="2025-03-13 09:36:48"/>
    <s v="2025-08-22 15:24:27"/>
    <s v="2025-09-23 14:38:16"/>
    <s v="0000-00-00 00:00:00"/>
    <s v="0000-00-00 00:00:00"/>
    <s v="2025-03-13"/>
    <s v="2025-08-14"/>
    <s v="2025-09-24"/>
    <s v="2025-09-26"/>
    <s v="2025-10-08"/>
    <x v="12"/>
    <s v="Bogota"/>
    <s v="PTEKROM21"/>
    <x v="77"/>
    <s v="LONA PERGOTEX BLACKOUT BLANCA 3 M"/>
    <x v="3"/>
    <n v="2"/>
    <x v="250"/>
    <x v="0"/>
    <x v="143"/>
    <n v="80360000"/>
    <x v="0"/>
    <x v="4"/>
    <x v="4"/>
    <x v="4"/>
  </r>
  <r>
    <x v="1459"/>
    <x v="913"/>
    <s v="CUBRIMIENTO"/>
    <x v="0"/>
    <m/>
    <s v="2024-12-26"/>
    <s v="2025-03-07"/>
    <s v="2025-03-13 09:36:48"/>
    <s v="2025-08-22 15:24:27"/>
    <s v="2025-09-23 14:38:16"/>
    <s v="0000-00-00 00:00:00"/>
    <s v="0000-00-00 00:00:00"/>
    <s v="2025-03-13"/>
    <s v="2025-08-14"/>
    <s v="2025-09-24"/>
    <s v="2025-09-26"/>
    <s v="2025-10-08"/>
    <x v="12"/>
    <s v="Bogota"/>
    <s v="SERV04"/>
    <x v="50"/>
    <m/>
    <x v="0"/>
    <n v="1"/>
    <x v="0"/>
    <x v="0"/>
    <x v="0"/>
    <n v="6000000"/>
    <x v="0"/>
    <x v="1"/>
    <x v="1"/>
    <x v="4"/>
  </r>
  <r>
    <x v="1459"/>
    <x v="913"/>
    <s v="CUBRIMIENTO"/>
    <x v="0"/>
    <m/>
    <s v="2024-12-26"/>
    <s v="2025-03-07"/>
    <s v="2025-03-13 09:36:48"/>
    <s v="2025-08-22 15:24:27"/>
    <s v="2025-09-23 14:38:16"/>
    <s v="0000-00-00 00:00:00"/>
    <s v="0000-00-00 00:00:00"/>
    <s v="2025-03-13"/>
    <s v="2025-08-14"/>
    <s v="2025-09-24"/>
    <s v="2025-09-26"/>
    <s v="2025-10-08"/>
    <x v="12"/>
    <s v="Bogota"/>
    <s v="SERVANDAM"/>
    <x v="865"/>
    <m/>
    <x v="0"/>
    <n v="1"/>
    <x v="0"/>
    <x v="0"/>
    <x v="0"/>
    <n v="4800000"/>
    <x v="0"/>
    <x v="1"/>
    <x v="1"/>
    <x v="4"/>
  </r>
  <r>
    <x v="1459"/>
    <x v="913"/>
    <s v="CUBRIMIENTO"/>
    <x v="0"/>
    <m/>
    <s v="2024-12-26"/>
    <s v="2025-03-07"/>
    <s v="2025-03-13 09:36:48"/>
    <s v="2025-08-22 15:24:27"/>
    <s v="2025-09-23 14:38:16"/>
    <s v="0000-00-00 00:00:00"/>
    <s v="0000-00-00 00:00:00"/>
    <s v="2025-03-13"/>
    <s v="2025-08-14"/>
    <s v="2025-09-24"/>
    <s v="2025-09-26"/>
    <s v="2025-10-08"/>
    <x v="12"/>
    <s v="Bogota"/>
    <s v="SPOT18"/>
    <x v="365"/>
    <m/>
    <x v="0"/>
    <n v="2"/>
    <x v="0"/>
    <x v="0"/>
    <x v="0"/>
    <n v="0"/>
    <x v="0"/>
    <x v="0"/>
    <x v="0"/>
    <x v="4"/>
  </r>
  <r>
    <x v="1459"/>
    <x v="913"/>
    <s v="CUBRIMIENTO"/>
    <x v="0"/>
    <m/>
    <s v="2024-12-26"/>
    <s v="2025-03-07"/>
    <s v="2025-03-13 09:36:48"/>
    <s v="2025-08-22 15:24:27"/>
    <s v="2025-09-23 14:38:16"/>
    <s v="0000-00-00 00:00:00"/>
    <s v="0000-00-00 00:00:00"/>
    <s v="2025-03-13"/>
    <s v="2025-08-14"/>
    <s v="2025-09-24"/>
    <s v="2025-09-26"/>
    <s v="2025-10-08"/>
    <x v="12"/>
    <s v="Bogota"/>
    <s v="VIGAAC ESP03"/>
    <x v="933"/>
    <m/>
    <x v="0"/>
    <n v="2"/>
    <x v="0"/>
    <x v="0"/>
    <x v="0"/>
    <n v="11024714"/>
    <x v="0"/>
    <x v="0"/>
    <x v="0"/>
    <x v="4"/>
  </r>
  <r>
    <x v="1460"/>
    <x v="914"/>
    <s v="CUBRIMIENTO"/>
    <x v="0"/>
    <m/>
    <s v="2024-12-26"/>
    <s v="2025-04-29"/>
    <s v="2025-05-05 15:47:50"/>
    <s v="2025-05-06 08:47:03"/>
    <s v="2025-05-08 09:41:07"/>
    <s v="2025-05-13 16:57:37"/>
    <s v="2025-05-23 14:28:08"/>
    <s v="2025-04-30"/>
    <s v="2025-05-01"/>
    <s v="2025-05-09"/>
    <s v="2025-05-13"/>
    <s v="2025-05-15"/>
    <x v="3"/>
    <s v="Virtual"/>
    <s v="MANT004"/>
    <x v="934"/>
    <m/>
    <x v="0"/>
    <n v="1"/>
    <x v="177"/>
    <x v="0"/>
    <x v="12"/>
    <n v="970002"/>
    <x v="0"/>
    <x v="0"/>
    <x v="0"/>
    <x v="9"/>
  </r>
  <r>
    <x v="1460"/>
    <x v="914"/>
    <s v="CUBRIMIENTO"/>
    <x v="0"/>
    <m/>
    <s v="2024-12-26"/>
    <s v="2025-04-29"/>
    <s v="2025-05-05 15:47:50"/>
    <s v="2025-05-06 08:47:03"/>
    <s v="2025-05-08 09:41:07"/>
    <s v="2025-05-13 16:57:37"/>
    <s v="2025-05-23 14:28:08"/>
    <s v="2025-04-30"/>
    <s v="2025-05-01"/>
    <s v="2025-05-09"/>
    <s v="2025-05-13"/>
    <s v="2025-05-15"/>
    <x v="3"/>
    <s v="Virtual"/>
    <s v="SOMB0101**"/>
    <x v="156"/>
    <s v="LONA DICKSON CAFE FONDO ENTERO REF:U224"/>
    <x v="0"/>
    <n v="1"/>
    <x v="177"/>
    <x v="0"/>
    <x v="12"/>
    <n v="3120773"/>
    <x v="0"/>
    <x v="0"/>
    <x v="0"/>
    <x v="9"/>
  </r>
  <r>
    <x v="1461"/>
    <x v="915"/>
    <s v="CUBRIMIENTO"/>
    <x v="0"/>
    <m/>
    <s v="2024-12-27"/>
    <s v="2024-12-27"/>
    <s v="2024-12-27 10:46:53"/>
    <s v="0000-00-00 00:00:00"/>
    <s v="2024-12-27 10:47:22"/>
    <s v="2024-12-30 07:48:15"/>
    <s v="0000-00-00 00:00:00"/>
    <s v="2024-12-30"/>
    <s v="2024-12-30"/>
    <s v="2025-01-01"/>
    <s v="2025-01-02"/>
    <s v="2025-01-02"/>
    <x v="3"/>
    <s v="Toscany"/>
    <s v="11432"/>
    <x v="242"/>
    <m/>
    <x v="0"/>
    <n v="1"/>
    <x v="0"/>
    <x v="0"/>
    <x v="0"/>
    <n v="450000"/>
    <x v="0"/>
    <x v="0"/>
    <x v="0"/>
    <x v="12"/>
  </r>
  <r>
    <x v="1462"/>
    <x v="916"/>
    <s v="CUBRIMIENTO"/>
    <x v="0"/>
    <m/>
    <s v="2024-12-27"/>
    <s v="2024-12-27"/>
    <s v="2024-12-27 10:38:25"/>
    <s v="0000-00-00 00:00:00"/>
    <s v="2024-12-27 10:38:37"/>
    <s v="2024-12-27 16:40:10"/>
    <s v="0000-00-00 00:00:00"/>
    <s v="2024-12-30"/>
    <s v="2024-12-30"/>
    <s v="2025-01-01"/>
    <s v="2025-01-02"/>
    <s v="2025-01-02"/>
    <x v="3"/>
    <s v="Toscany"/>
    <s v="55013"/>
    <x v="732"/>
    <m/>
    <x v="0"/>
    <n v="5"/>
    <x v="0"/>
    <x v="0"/>
    <x v="0"/>
    <n v="263000"/>
    <x v="0"/>
    <x v="0"/>
    <x v="0"/>
    <x v="12"/>
  </r>
  <r>
    <x v="1463"/>
    <x v="917"/>
    <s v="MUEBLES"/>
    <x v="0"/>
    <m/>
    <s v="2024-12-27"/>
    <s v="2024-12-28"/>
    <s v="2024-12-30 16:31:02"/>
    <s v="0000-00-00 00:00:00"/>
    <s v="0000-00-00 00:00:00"/>
    <s v="2025-01-14 16:25:11"/>
    <s v="0000-00-00 00:00:00"/>
    <s v="2024-12-30"/>
    <s v="2024-12-30"/>
    <s v="2024-12-31"/>
    <s v="2025-01-06"/>
    <s v="2025-01-12"/>
    <x v="3"/>
    <s v="Medellin"/>
    <s v="100196"/>
    <x v="218"/>
    <m/>
    <x v="0"/>
    <n v="1"/>
    <x v="0"/>
    <x v="0"/>
    <x v="0"/>
    <n v="169800"/>
    <x v="0"/>
    <x v="0"/>
    <x v="0"/>
    <x v="10"/>
  </r>
  <r>
    <x v="1464"/>
    <x v="265"/>
    <s v="CUBRIMIENTO"/>
    <x v="0"/>
    <m/>
    <s v="2024-12-27"/>
    <s v="2025-01-07"/>
    <s v="2025-01-07 14:34:06"/>
    <s v="0000-00-00 00:00:00"/>
    <s v="2025-01-07 14:34:14"/>
    <s v="2025-01-08 07:13:52"/>
    <s v="0000-00-00 00:00:00"/>
    <s v="2025-01-08"/>
    <s v="2025-01-08"/>
    <s v="2025-01-10"/>
    <s v="2025-01-13"/>
    <s v="2025-01-13"/>
    <x v="3"/>
    <s v="Toscany"/>
    <s v="30"/>
    <x v="508"/>
    <m/>
    <x v="0"/>
    <n v="12"/>
    <x v="0"/>
    <x v="0"/>
    <x v="0"/>
    <n v="631200"/>
    <x v="0"/>
    <x v="0"/>
    <x v="0"/>
    <x v="12"/>
  </r>
  <r>
    <x v="1465"/>
    <x v="918"/>
    <s v="MUEBLES CC CUBRIMIENTOS"/>
    <x v="0"/>
    <m/>
    <s v="2024-12-27"/>
    <s v="2024-12-27"/>
    <s v="2025-01-02 10:24:12"/>
    <s v="0000-00-00 00:00:00"/>
    <s v="2025-01-22 10:30:09"/>
    <s v="2025-01-22 10:30:23"/>
    <s v="0000-00-00 00:00:00"/>
    <s v="2025-01-05"/>
    <s v="2025-01-05"/>
    <s v="2025-02-18"/>
    <s v="2025-02-22"/>
    <s v="2025-02-22"/>
    <x v="3"/>
    <s v="Bogota"/>
    <s v="1795"/>
    <x v="321"/>
    <s v="LONA DICKSON CRUDO REF:6020"/>
    <x v="0"/>
    <n v="1"/>
    <x v="0"/>
    <x v="0"/>
    <x v="0"/>
    <n v="1248374"/>
    <x v="0"/>
    <x v="2"/>
    <x v="0"/>
    <x v="5"/>
  </r>
  <r>
    <x v="1466"/>
    <x v="919"/>
    <s v="CUBRIMIENTO"/>
    <x v="0"/>
    <m/>
    <s v="2024-12-30"/>
    <s v="2025-01-08"/>
    <s v="2025-01-14 12:39:03"/>
    <s v="2025-01-21 17:24:07"/>
    <s v="2025-01-29 08:05:04"/>
    <s v="2025-01-29 08:05:36"/>
    <s v="2025-02-06 07:53:46"/>
    <s v="2025-01-14"/>
    <s v="2025-01-21"/>
    <s v="2025-01-29"/>
    <s v="2025-02-05"/>
    <s v="2025-02-10"/>
    <x v="3"/>
    <s v="Bogota"/>
    <s v="6752"/>
    <x v="40"/>
    <s v="LONAFLEX"/>
    <x v="0"/>
    <n v="1"/>
    <x v="0"/>
    <x v="0"/>
    <x v="0"/>
    <n v="170883"/>
    <x v="0"/>
    <x v="5"/>
    <x v="0"/>
    <x v="12"/>
  </r>
  <r>
    <x v="1466"/>
    <x v="919"/>
    <s v="CUBRIMIENTO"/>
    <x v="0"/>
    <m/>
    <s v="2024-12-30"/>
    <s v="2025-01-08"/>
    <s v="2025-01-14 12:39:03"/>
    <s v="2025-01-21 17:24:07"/>
    <s v="2025-01-29 08:05:04"/>
    <s v="2025-01-29 08:05:36"/>
    <s v="2025-02-06 07:53:46"/>
    <s v="2025-01-14"/>
    <s v="2025-01-21"/>
    <s v="2025-01-29"/>
    <s v="2025-02-05"/>
    <s v="2025-02-10"/>
    <x v="3"/>
    <s v="Bogota"/>
    <s v="SOMB03"/>
    <x v="161"/>
    <s v="LONA DICKSON VERDE FORESTA REF:6687"/>
    <x v="8"/>
    <n v="1"/>
    <x v="138"/>
    <x v="0"/>
    <x v="21"/>
    <n v="2156562"/>
    <x v="0"/>
    <x v="6"/>
    <x v="8"/>
    <x v="12"/>
  </r>
  <r>
    <x v="1467"/>
    <x v="833"/>
    <s v="MUEBLES CC CUBRIMIENTOS"/>
    <x v="0"/>
    <m/>
    <s v="2025-01-02"/>
    <s v="2025-01-03"/>
    <s v="2025-01-08 18:03:38"/>
    <s v="0000-00-00 00:00:00"/>
    <s v="2025-01-13 09:18:41"/>
    <s v="2025-01-13 09:18:46"/>
    <s v="2025-01-31 17:54:18"/>
    <s v="2025-01-07"/>
    <s v="2025-01-07"/>
    <s v="2025-01-29"/>
    <s v="2025-02-06"/>
    <s v="2025-02-10"/>
    <x v="1"/>
    <s v="Barranquilla"/>
    <s v="13672"/>
    <x v="46"/>
    <s v="FURNISCREEN BEIGE  2M EB4027W G8 625GR"/>
    <x v="0"/>
    <n v="1"/>
    <x v="0"/>
    <x v="0"/>
    <x v="0"/>
    <n v="1544268"/>
    <x v="0"/>
    <x v="2"/>
    <x v="0"/>
    <x v="12"/>
  </r>
  <r>
    <x v="1467"/>
    <x v="833"/>
    <s v="MUEBLES CC CUBRIMIENTOS"/>
    <x v="0"/>
    <m/>
    <s v="2025-01-02"/>
    <s v="2025-01-03"/>
    <s v="2025-01-08 18:03:38"/>
    <s v="0000-00-00 00:00:00"/>
    <s v="2025-01-13 09:18:41"/>
    <s v="2025-01-13 09:18:46"/>
    <s v="2025-01-31 17:54:18"/>
    <s v="2025-01-07"/>
    <s v="2025-01-07"/>
    <s v="2025-01-29"/>
    <s v="2025-02-06"/>
    <s v="2025-02-10"/>
    <x v="1"/>
    <s v="Barranquilla"/>
    <s v="TRANSP11"/>
    <x v="177"/>
    <m/>
    <x v="0"/>
    <n v="1"/>
    <x v="0"/>
    <x v="0"/>
    <x v="0"/>
    <n v="400000"/>
    <x v="0"/>
    <x v="0"/>
    <x v="0"/>
    <x v="12"/>
  </r>
  <r>
    <x v="1468"/>
    <x v="920"/>
    <s v="CUBRIMIENTO"/>
    <x v="0"/>
    <m/>
    <s v="2025-01-07"/>
    <s v="2025-01-07"/>
    <s v="2025-01-07 11:15:03"/>
    <s v="0000-00-00 00:00:00"/>
    <s v="2025-01-07 11:15:12"/>
    <s v="2025-01-08 07:12:55"/>
    <s v="0000-00-00 00:00:00"/>
    <s v="2025-01-08"/>
    <s v="2025-01-08"/>
    <s v="2025-01-10"/>
    <s v="2025-01-14"/>
    <s v="2025-01-14"/>
    <x v="3"/>
    <s v="Toscany"/>
    <s v="11369"/>
    <x v="789"/>
    <m/>
    <x v="0"/>
    <n v="14"/>
    <x v="0"/>
    <x v="0"/>
    <x v="0"/>
    <n v="18200"/>
    <x v="0"/>
    <x v="0"/>
    <x v="0"/>
    <x v="12"/>
  </r>
  <r>
    <x v="1468"/>
    <x v="920"/>
    <s v="CUBRIMIENTO"/>
    <x v="0"/>
    <m/>
    <s v="2025-01-07"/>
    <s v="2025-01-07"/>
    <s v="2025-01-07 11:15:03"/>
    <s v="0000-00-00 00:00:00"/>
    <s v="2025-01-07 11:15:12"/>
    <s v="2025-01-08 07:12:55"/>
    <s v="0000-00-00 00:00:00"/>
    <s v="2025-01-08"/>
    <s v="2025-01-08"/>
    <s v="2025-01-10"/>
    <s v="2025-01-14"/>
    <s v="2025-01-14"/>
    <x v="3"/>
    <s v="Toscany"/>
    <s v="11435"/>
    <x v="229"/>
    <m/>
    <x v="0"/>
    <n v="7"/>
    <x v="0"/>
    <x v="0"/>
    <x v="0"/>
    <n v="447300"/>
    <x v="0"/>
    <x v="0"/>
    <x v="0"/>
    <x v="12"/>
  </r>
  <r>
    <x v="1468"/>
    <x v="920"/>
    <s v="CUBRIMIENTO"/>
    <x v="0"/>
    <m/>
    <s v="2025-01-07"/>
    <s v="2025-01-07"/>
    <s v="2025-01-07 11:15:03"/>
    <s v="0000-00-00 00:00:00"/>
    <s v="2025-01-07 11:15:12"/>
    <s v="2025-01-08 07:12:55"/>
    <s v="0000-00-00 00:00:00"/>
    <s v="2025-01-08"/>
    <s v="2025-01-08"/>
    <s v="2025-01-10"/>
    <s v="2025-01-14"/>
    <s v="2025-01-14"/>
    <x v="3"/>
    <s v="Toscany"/>
    <s v="12871"/>
    <x v="790"/>
    <m/>
    <x v="0"/>
    <n v="14"/>
    <x v="0"/>
    <x v="0"/>
    <x v="0"/>
    <n v="5600"/>
    <x v="0"/>
    <x v="0"/>
    <x v="0"/>
    <x v="12"/>
  </r>
  <r>
    <x v="1469"/>
    <x v="547"/>
    <s v="CUBRIMIENTO"/>
    <x v="0"/>
    <m/>
    <s v="2025-01-07"/>
    <s v="2025-01-07"/>
    <s v="2025-01-07 11:27:52"/>
    <s v="0000-00-00 00:00:00"/>
    <s v="2025-01-07 11:28:05"/>
    <s v="2025-01-08 07:14:31"/>
    <s v="0000-00-00 00:00:00"/>
    <s v="2025-01-08"/>
    <s v="2025-01-08"/>
    <s v="2025-01-10"/>
    <s v="2025-01-13"/>
    <s v="2025-01-13"/>
    <x v="3"/>
    <s v="Toscany"/>
    <s v="29"/>
    <x v="280"/>
    <m/>
    <x v="0"/>
    <n v="13"/>
    <x v="0"/>
    <x v="0"/>
    <x v="0"/>
    <n v="683800"/>
    <x v="0"/>
    <x v="0"/>
    <x v="0"/>
    <x v="12"/>
  </r>
  <r>
    <x v="1469"/>
    <x v="547"/>
    <s v="CUBRIMIENTO"/>
    <x v="0"/>
    <m/>
    <s v="2025-01-07"/>
    <s v="2025-01-07"/>
    <s v="2025-01-07 11:27:52"/>
    <s v="0000-00-00 00:00:00"/>
    <s v="2025-01-07 11:28:05"/>
    <s v="2025-01-08 07:14:31"/>
    <s v="0000-00-00 00:00:00"/>
    <s v="2025-01-08"/>
    <s v="2025-01-08"/>
    <s v="2025-01-10"/>
    <s v="2025-01-13"/>
    <s v="2025-01-13"/>
    <x v="3"/>
    <s v="Toscany"/>
    <s v="40"/>
    <x v="248"/>
    <m/>
    <x v="0"/>
    <n v="26"/>
    <x v="0"/>
    <x v="0"/>
    <x v="0"/>
    <n v="1367600"/>
    <x v="0"/>
    <x v="0"/>
    <x v="0"/>
    <x v="12"/>
  </r>
  <r>
    <x v="1470"/>
    <x v="598"/>
    <s v="CUBRIMIENTO"/>
    <x v="0"/>
    <m/>
    <s v="2025-01-07"/>
    <s v="2025-01-07"/>
    <s v="2025-01-20 11:13:00"/>
    <s v="0000-00-00 00:00:00"/>
    <s v="2025-01-28 15:10:55"/>
    <s v="2025-01-28 15:12:16"/>
    <s v="2025-01-28 15:12:22"/>
    <s v="2025-01-20"/>
    <s v="2025-01-20"/>
    <s v="2025-02-03"/>
    <s v="2025-02-14"/>
    <s v="2025-02-16"/>
    <x v="3"/>
    <s v="Barranquilla"/>
    <s v="REP035"/>
    <x v="45"/>
    <m/>
    <x v="0"/>
    <n v="1"/>
    <x v="0"/>
    <x v="0"/>
    <x v="0"/>
    <n v="80000"/>
    <x v="0"/>
    <x v="0"/>
    <x v="0"/>
    <x v="5"/>
  </r>
  <r>
    <x v="1470"/>
    <x v="598"/>
    <s v="CUBRIMIENTO"/>
    <x v="0"/>
    <m/>
    <s v="2025-01-07"/>
    <s v="2025-01-07"/>
    <s v="2025-01-20 11:13:00"/>
    <s v="0000-00-00 00:00:00"/>
    <s v="2025-01-28 15:10:55"/>
    <s v="2025-01-28 15:12:16"/>
    <s v="2025-01-28 15:12:22"/>
    <s v="2025-01-20"/>
    <s v="2025-01-20"/>
    <s v="2025-02-03"/>
    <s v="2025-02-14"/>
    <s v="2025-02-16"/>
    <x v="3"/>
    <s v="Barranquilla"/>
    <s v="REP036"/>
    <x v="72"/>
    <m/>
    <x v="0"/>
    <n v="1"/>
    <x v="0"/>
    <x v="0"/>
    <x v="0"/>
    <n v="300000"/>
    <x v="0"/>
    <x v="0"/>
    <x v="0"/>
    <x v="5"/>
  </r>
  <r>
    <x v="1470"/>
    <x v="598"/>
    <s v="CUBRIMIENTO"/>
    <x v="0"/>
    <m/>
    <s v="2025-01-07"/>
    <s v="2025-01-07"/>
    <s v="2025-01-20 11:13:00"/>
    <s v="0000-00-00 00:00:00"/>
    <s v="2025-01-28 15:10:55"/>
    <s v="2025-01-28 15:12:16"/>
    <s v="2025-01-28 15:12:22"/>
    <s v="2025-01-20"/>
    <s v="2025-01-20"/>
    <s v="2025-02-03"/>
    <s v="2025-02-14"/>
    <s v="2025-02-16"/>
    <x v="3"/>
    <s v="Barranquilla"/>
    <s v="SERV03"/>
    <x v="9"/>
    <m/>
    <x v="0"/>
    <n v="1"/>
    <x v="0"/>
    <x v="0"/>
    <x v="0"/>
    <n v="850000"/>
    <x v="0"/>
    <x v="1"/>
    <x v="1"/>
    <x v="5"/>
  </r>
  <r>
    <x v="1471"/>
    <x v="61"/>
    <s v="MUEBLES"/>
    <x v="0"/>
    <m/>
    <s v="2025-01-07"/>
    <s v="2025-01-07"/>
    <s v="2025-01-10 10:04:31"/>
    <s v="0000-00-00 00:00:00"/>
    <s v="0000-00-00 00:00:00"/>
    <s v="2025-01-24 07:59:26"/>
    <s v="2025-01-27 12:22:27"/>
    <s v="2025-01-08"/>
    <s v="2025-01-08"/>
    <s v="2025-02-03"/>
    <s v="2025-02-05"/>
    <s v="2025-02-05"/>
    <x v="3"/>
    <s v="Virtual"/>
    <s v="9312"/>
    <x v="166"/>
    <m/>
    <x v="0"/>
    <n v="1"/>
    <x v="0"/>
    <x v="0"/>
    <x v="0"/>
    <n v="0"/>
    <x v="0"/>
    <x v="2"/>
    <x v="0"/>
    <x v="5"/>
  </r>
  <r>
    <x v="1471"/>
    <x v="61"/>
    <s v="MUEBLES"/>
    <x v="0"/>
    <m/>
    <s v="2025-01-07"/>
    <s v="2025-01-07"/>
    <s v="2025-01-10 10:04:31"/>
    <s v="0000-00-00 00:00:00"/>
    <s v="0000-00-00 00:00:00"/>
    <s v="2025-01-24 07:59:26"/>
    <s v="2025-01-27 12:22:27"/>
    <s v="2025-01-08"/>
    <s v="2025-01-08"/>
    <s v="2025-02-03"/>
    <s v="2025-02-05"/>
    <s v="2025-02-05"/>
    <x v="3"/>
    <s v="Virtual"/>
    <s v="9499"/>
    <x v="733"/>
    <m/>
    <x v="0"/>
    <n v="1"/>
    <x v="0"/>
    <x v="0"/>
    <x v="0"/>
    <n v="0"/>
    <x v="0"/>
    <x v="0"/>
    <x v="0"/>
    <x v="5"/>
  </r>
  <r>
    <x v="1472"/>
    <x v="921"/>
    <s v="MUEBLES CC CUBRIMIENTOS"/>
    <x v="0"/>
    <m/>
    <s v="2025-01-07"/>
    <s v="2025-01-14"/>
    <s v="2025-01-21 09:21:38"/>
    <s v="0000-00-00 00:00:00"/>
    <s v="2025-01-27 07:12:07"/>
    <s v="2025-01-27 07:15:26"/>
    <s v="2025-03-01 12:14:28"/>
    <s v="2025-01-21"/>
    <s v="2025-01-21"/>
    <s v="2025-03-08"/>
    <s v="2025-03-12"/>
    <s v="2025-03-16"/>
    <x v="1"/>
    <s v="Medellin"/>
    <s v="9607"/>
    <x v="935"/>
    <m/>
    <x v="0"/>
    <n v="1"/>
    <x v="0"/>
    <x v="0"/>
    <x v="0"/>
    <n v="1049985"/>
    <x v="0"/>
    <x v="8"/>
    <x v="0"/>
    <x v="8"/>
  </r>
  <r>
    <x v="1472"/>
    <x v="921"/>
    <s v="MUEBLES CC CUBRIMIENTOS"/>
    <x v="0"/>
    <m/>
    <s v="2025-01-07"/>
    <s v="2025-01-14"/>
    <s v="2025-01-21 09:21:38"/>
    <s v="0000-00-00 00:00:00"/>
    <s v="2025-01-27 07:12:07"/>
    <s v="2025-01-27 07:15:26"/>
    <s v="2025-03-01 12:14:28"/>
    <s v="2025-01-21"/>
    <s v="2025-01-21"/>
    <s v="2025-03-08"/>
    <s v="2025-03-12"/>
    <s v="2025-03-16"/>
    <x v="1"/>
    <s v="Medellin"/>
    <s v="9609"/>
    <x v="936"/>
    <s v="LONA DICKSON GRIS VETEADO (U406) 1.20M"/>
    <x v="0"/>
    <n v="1"/>
    <x v="0"/>
    <x v="0"/>
    <x v="0"/>
    <n v="577275"/>
    <x v="0"/>
    <x v="8"/>
    <x v="0"/>
    <x v="8"/>
  </r>
  <r>
    <x v="1472"/>
    <x v="921"/>
    <s v="MUEBLES CC CUBRIMIENTOS"/>
    <x v="0"/>
    <m/>
    <s v="2025-01-07"/>
    <s v="2025-01-14"/>
    <s v="2025-01-21 09:21:38"/>
    <s v="0000-00-00 00:00:00"/>
    <s v="2025-01-27 07:12:07"/>
    <s v="2025-01-27 07:15:26"/>
    <s v="2025-03-01 12:14:28"/>
    <s v="2025-01-21"/>
    <s v="2025-01-21"/>
    <s v="2025-03-08"/>
    <s v="2025-03-12"/>
    <s v="2025-03-16"/>
    <x v="1"/>
    <s v="Medellin"/>
    <s v="9611"/>
    <x v="171"/>
    <s v="LONA DICKSON GRIS VETEADO (U406) 1.20M"/>
    <x v="0"/>
    <n v="1"/>
    <x v="0"/>
    <x v="0"/>
    <x v="0"/>
    <n v="916979"/>
    <x v="0"/>
    <x v="8"/>
    <x v="0"/>
    <x v="8"/>
  </r>
  <r>
    <x v="1473"/>
    <x v="922"/>
    <s v="MUEBLES CC CUBRIMIENTOS"/>
    <x v="0"/>
    <m/>
    <s v="2025-01-07"/>
    <s v="2025-01-07"/>
    <s v="2025-01-09 15:34:37"/>
    <s v="0000-00-00 00:00:00"/>
    <s v="2025-01-13 11:56:37"/>
    <s v="2025-01-13 14:19:37"/>
    <s v="2025-02-17 15:35:57"/>
    <s v="2025-01-09"/>
    <s v="2025-01-09"/>
    <s v="2025-01-31"/>
    <s v="2025-02-06"/>
    <s v="2025-02-10"/>
    <x v="1"/>
    <s v="Medellin"/>
    <s v="15479"/>
    <x v="470"/>
    <s v="LONA DICKSON AZUL FONDO ENTERO REF:0017"/>
    <x v="4"/>
    <n v="1"/>
    <x v="0"/>
    <x v="0"/>
    <x v="0"/>
    <n v="6584905"/>
    <x v="0"/>
    <x v="2"/>
    <x v="0"/>
    <x v="12"/>
  </r>
  <r>
    <x v="1474"/>
    <x v="923"/>
    <s v="MUEBLES"/>
    <x v="0"/>
    <m/>
    <s v="2025-01-07"/>
    <s v="2025-01-07"/>
    <s v="2025-01-08 18:02:33"/>
    <s v="0000-00-00 00:00:00"/>
    <s v="0000-00-00 00:00:00"/>
    <s v="2025-01-13 08:45:36"/>
    <s v="0000-00-00 00:00:00"/>
    <s v="2025-01-08"/>
    <s v="2025-01-08"/>
    <s v="2025-01-09"/>
    <s v="2025-01-13"/>
    <s v="2025-01-09"/>
    <x v="3"/>
    <s v="Bogota"/>
    <s v="100196"/>
    <x v="218"/>
    <m/>
    <x v="0"/>
    <n v="1"/>
    <x v="0"/>
    <x v="0"/>
    <x v="0"/>
    <n v="198000"/>
    <x v="0"/>
    <x v="0"/>
    <x v="0"/>
    <x v="12"/>
  </r>
  <r>
    <x v="1475"/>
    <x v="924"/>
    <s v="MUEBLES CC CUBRIMIENTOS"/>
    <x v="0"/>
    <m/>
    <s v="2025-01-08"/>
    <s v="2025-01-09"/>
    <s v="2025-01-10 17:29:49"/>
    <s v="0000-00-00 00:00:00"/>
    <s v="2025-01-21 11:19:38"/>
    <s v="2025-01-21 11:19:59"/>
    <s v="2025-02-01 13:40:36"/>
    <s v="2025-01-13"/>
    <s v="2025-01-13"/>
    <s v="2025-02-26"/>
    <s v="2025-03-04"/>
    <s v="2025-03-06"/>
    <x v="3"/>
    <s v="Medellin"/>
    <s v="11973"/>
    <x v="309"/>
    <m/>
    <x v="0"/>
    <n v="1"/>
    <x v="0"/>
    <x v="0"/>
    <x v="0"/>
    <n v="577334"/>
    <x v="0"/>
    <x v="2"/>
    <x v="0"/>
    <x v="5"/>
  </r>
  <r>
    <x v="1475"/>
    <x v="924"/>
    <s v="MUEBLES CC CUBRIMIENTOS"/>
    <x v="0"/>
    <m/>
    <s v="2025-01-08"/>
    <s v="2025-01-09"/>
    <s v="2025-01-10 17:29:49"/>
    <s v="0000-00-00 00:00:00"/>
    <s v="2025-01-21 11:19:38"/>
    <s v="2025-01-21 11:19:59"/>
    <s v="2025-02-01 13:40:36"/>
    <s v="2025-01-13"/>
    <s v="2025-01-13"/>
    <s v="2025-02-26"/>
    <s v="2025-03-04"/>
    <s v="2025-03-06"/>
    <x v="3"/>
    <s v="Medellin"/>
    <s v="1795"/>
    <x v="321"/>
    <s v="LONA DICKSON BEIGE VETEADO REF:8904"/>
    <x v="0"/>
    <n v="2"/>
    <x v="0"/>
    <x v="0"/>
    <x v="0"/>
    <n v="2808840"/>
    <x v="0"/>
    <x v="2"/>
    <x v="0"/>
    <x v="5"/>
  </r>
  <r>
    <x v="1475"/>
    <x v="924"/>
    <s v="MUEBLES CC CUBRIMIENTOS"/>
    <x v="0"/>
    <m/>
    <s v="2025-01-08"/>
    <s v="2025-01-09"/>
    <s v="2025-01-10 17:29:49"/>
    <s v="0000-00-00 00:00:00"/>
    <s v="2025-01-21 11:19:38"/>
    <s v="2025-01-21 11:19:59"/>
    <s v="2025-02-01 13:40:36"/>
    <s v="2025-01-13"/>
    <s v="2025-01-13"/>
    <s v="2025-02-26"/>
    <s v="2025-03-04"/>
    <s v="2025-03-06"/>
    <x v="3"/>
    <s v="Medellin"/>
    <s v="TRANSP12"/>
    <x v="118"/>
    <m/>
    <x v="0"/>
    <n v="1"/>
    <x v="0"/>
    <x v="0"/>
    <x v="0"/>
    <n v="80000"/>
    <x v="0"/>
    <x v="1"/>
    <x v="1"/>
    <x v="5"/>
  </r>
  <r>
    <x v="1476"/>
    <x v="925"/>
    <s v="CUBRIMIENTO"/>
    <x v="0"/>
    <m/>
    <s v="2025-01-08"/>
    <s v="2025-05-05"/>
    <s v="2025-05-07 11:11:54"/>
    <s v="0000-00-00 00:00:00"/>
    <s v="2025-07-02 15:58:24"/>
    <s v="2025-07-02 15:59:09"/>
    <s v="2025-07-02 15:59:15"/>
    <s v="2025-05-07"/>
    <s v="2025-05-07"/>
    <s v="2025-05-21"/>
    <s v="2025-05-27"/>
    <s v="2025-05-29"/>
    <x v="3"/>
    <s v="Barranquilla"/>
    <s v="15441"/>
    <x v="613"/>
    <m/>
    <x v="0"/>
    <n v="1"/>
    <x v="0"/>
    <x v="0"/>
    <x v="0"/>
    <n v="2990000"/>
    <x v="0"/>
    <x v="0"/>
    <x v="0"/>
    <x v="9"/>
  </r>
  <r>
    <x v="1476"/>
    <x v="925"/>
    <s v="CUBRIMIENTO"/>
    <x v="0"/>
    <m/>
    <s v="2025-01-08"/>
    <s v="2025-05-05"/>
    <s v="2025-05-07 11:11:54"/>
    <s v="0000-00-00 00:00:00"/>
    <s v="2025-07-02 15:58:24"/>
    <s v="2025-07-02 15:59:09"/>
    <s v="2025-07-02 15:59:15"/>
    <s v="2025-05-07"/>
    <s v="2025-05-07"/>
    <s v="2025-05-21"/>
    <s v="2025-05-27"/>
    <s v="2025-05-29"/>
    <x v="3"/>
    <s v="Barranquilla"/>
    <s v="26328"/>
    <x v="700"/>
    <m/>
    <x v="0"/>
    <n v="1"/>
    <x v="0"/>
    <x v="0"/>
    <x v="0"/>
    <n v="1642415"/>
    <x v="0"/>
    <x v="0"/>
    <x v="0"/>
    <x v="9"/>
  </r>
  <r>
    <x v="1476"/>
    <x v="925"/>
    <s v="CUBRIMIENTO"/>
    <x v="0"/>
    <m/>
    <s v="2025-01-08"/>
    <s v="2025-05-05"/>
    <s v="2025-05-07 11:11:54"/>
    <s v="0000-00-00 00:00:00"/>
    <s v="2025-07-02 15:58:24"/>
    <s v="2025-07-02 15:59:09"/>
    <s v="2025-07-02 15:59:15"/>
    <s v="2025-05-07"/>
    <s v="2025-05-07"/>
    <s v="2025-05-21"/>
    <s v="2025-05-27"/>
    <s v="2025-05-29"/>
    <x v="3"/>
    <s v="Barranquilla"/>
    <s v="SERV03"/>
    <x v="9"/>
    <m/>
    <x v="0"/>
    <n v="1"/>
    <x v="0"/>
    <x v="0"/>
    <x v="0"/>
    <n v="380000"/>
    <x v="0"/>
    <x v="1"/>
    <x v="1"/>
    <x v="9"/>
  </r>
  <r>
    <x v="1476"/>
    <x v="925"/>
    <s v="CUBRIMIENTO"/>
    <x v="0"/>
    <m/>
    <s v="2025-01-08"/>
    <s v="2025-05-05"/>
    <s v="2025-05-07 11:11:54"/>
    <s v="0000-00-00 00:00:00"/>
    <s v="2025-07-02 15:58:24"/>
    <s v="2025-07-02 15:59:09"/>
    <s v="2025-07-02 15:59:15"/>
    <s v="2025-05-07"/>
    <s v="2025-05-07"/>
    <s v="2025-05-21"/>
    <s v="2025-05-27"/>
    <s v="2025-05-29"/>
    <x v="3"/>
    <s v="Barranquilla"/>
    <s v="TRANSP05"/>
    <x v="198"/>
    <m/>
    <x v="0"/>
    <n v="1"/>
    <x v="0"/>
    <x v="0"/>
    <x v="0"/>
    <n v="400000"/>
    <x v="0"/>
    <x v="1"/>
    <x v="1"/>
    <x v="9"/>
  </r>
  <r>
    <x v="1477"/>
    <x v="388"/>
    <s v="CUBRIMIENTO"/>
    <x v="0"/>
    <m/>
    <s v="2025-01-08"/>
    <s v="2025-01-08"/>
    <s v="2025-01-10 17:26:59"/>
    <s v="0000-00-00 00:00:00"/>
    <s v="2025-01-14 15:32:50"/>
    <s v="2025-01-22 17:18:38"/>
    <s v="0000-00-00 00:00:00"/>
    <s v="2025-01-10"/>
    <s v="2025-01-10"/>
    <s v="2025-01-14"/>
    <s v="2025-01-17"/>
    <s v="2025-01-17"/>
    <x v="3"/>
    <s v="Medellin"/>
    <s v="109301"/>
    <x v="566"/>
    <m/>
    <x v="0"/>
    <n v="2"/>
    <x v="0"/>
    <x v="0"/>
    <x v="0"/>
    <n v="410128"/>
    <x v="0"/>
    <x v="0"/>
    <x v="0"/>
    <x v="12"/>
  </r>
  <r>
    <x v="1478"/>
    <x v="926"/>
    <s v="MUEBLES CC CUBRIMIENTOS"/>
    <x v="0"/>
    <m/>
    <s v="2025-01-08"/>
    <s v="2025-03-11"/>
    <s v="2025-03-11 13:48:53"/>
    <s v="0000-00-00 00:00:00"/>
    <s v="2025-03-19 17:02:20"/>
    <s v="2025-03-25 16:26:35"/>
    <s v="0000-00-00 00:00:00"/>
    <s v="2025-03-12"/>
    <s v="2025-03-12"/>
    <s v="2025-03-14"/>
    <s v="2025-03-18"/>
    <s v="2025-03-18"/>
    <x v="0"/>
    <s v="Virtual"/>
    <s v="14277"/>
    <x v="191"/>
    <s v="FURNISCREEN BEIGE  2M EB4027W G8 625GR"/>
    <x v="0"/>
    <n v="4"/>
    <x v="0"/>
    <x v="0"/>
    <x v="0"/>
    <n v="1083980"/>
    <x v="0"/>
    <x v="0"/>
    <x v="0"/>
    <x v="8"/>
  </r>
  <r>
    <x v="1478"/>
    <x v="926"/>
    <s v="MUEBLES CC CUBRIMIENTOS"/>
    <x v="0"/>
    <m/>
    <s v="2025-01-08"/>
    <s v="2025-03-11"/>
    <s v="2025-03-11 13:48:53"/>
    <s v="0000-00-00 00:00:00"/>
    <s v="2025-03-19 17:02:20"/>
    <s v="2025-03-25 16:26:35"/>
    <s v="0000-00-00 00:00:00"/>
    <s v="2025-03-12"/>
    <s v="2025-03-12"/>
    <s v="2025-03-14"/>
    <s v="2025-03-18"/>
    <s v="2025-03-18"/>
    <x v="0"/>
    <s v="Virtual"/>
    <s v="TRANSP07"/>
    <x v="47"/>
    <m/>
    <x v="0"/>
    <n v="1"/>
    <x v="0"/>
    <x v="0"/>
    <x v="0"/>
    <n v="200000"/>
    <x v="0"/>
    <x v="0"/>
    <x v="0"/>
    <x v="8"/>
  </r>
  <r>
    <x v="1479"/>
    <x v="922"/>
    <s v="MUEBLES CC CUBRIMIENTOS"/>
    <x v="0"/>
    <m/>
    <s v="2025-01-08"/>
    <s v="2025-01-08"/>
    <s v="2025-01-10 17:27:52"/>
    <s v="0000-00-00 00:00:00"/>
    <s v="2025-01-28 08:54:04"/>
    <s v="2025-01-28 09:51:33"/>
    <s v="2025-02-17 15:34:26"/>
    <s v="2025-01-10"/>
    <s v="2025-01-10"/>
    <s v="2025-02-25"/>
    <s v="2025-03-03"/>
    <s v="2025-03-05"/>
    <x v="1"/>
    <s v="Medellin"/>
    <s v="5200"/>
    <x v="937"/>
    <s v="LONAFLEX"/>
    <x v="0"/>
    <n v="1"/>
    <x v="0"/>
    <x v="0"/>
    <x v="0"/>
    <n v="537741"/>
    <x v="0"/>
    <x v="5"/>
    <x v="0"/>
    <x v="5"/>
  </r>
  <r>
    <x v="1480"/>
    <x v="88"/>
    <s v="CUBRIMIENTO"/>
    <x v="0"/>
    <m/>
    <s v="2025-01-08"/>
    <s v="2025-01-08"/>
    <s v="2025-01-09 12:16:32"/>
    <s v="0000-00-00 00:00:00"/>
    <s v="2025-01-09 12:16:39"/>
    <s v="2025-01-13 07:52:38"/>
    <s v="0000-00-00 00:00:00"/>
    <s v="2025-01-09"/>
    <s v="2025-01-09"/>
    <s v="2025-01-13"/>
    <s v="2025-01-15"/>
    <s v="2025-01-15"/>
    <x v="3"/>
    <s v="Toscany"/>
    <s v="11369"/>
    <x v="789"/>
    <m/>
    <x v="0"/>
    <n v="4"/>
    <x v="0"/>
    <x v="0"/>
    <x v="0"/>
    <n v="4000"/>
    <x v="0"/>
    <x v="0"/>
    <x v="0"/>
    <x v="12"/>
  </r>
  <r>
    <x v="1480"/>
    <x v="88"/>
    <s v="CUBRIMIENTO"/>
    <x v="0"/>
    <m/>
    <s v="2025-01-08"/>
    <s v="2025-01-08"/>
    <s v="2025-01-09 12:16:32"/>
    <s v="0000-00-00 00:00:00"/>
    <s v="2025-01-09 12:16:39"/>
    <s v="2025-01-13 07:52:38"/>
    <s v="0000-00-00 00:00:00"/>
    <s v="2025-01-09"/>
    <s v="2025-01-09"/>
    <s v="2025-01-13"/>
    <s v="2025-01-15"/>
    <s v="2025-01-15"/>
    <x v="3"/>
    <s v="Toscany"/>
    <s v="11435"/>
    <x v="229"/>
    <m/>
    <x v="0"/>
    <n v="2"/>
    <x v="0"/>
    <x v="0"/>
    <x v="0"/>
    <n v="122000"/>
    <x v="0"/>
    <x v="0"/>
    <x v="0"/>
    <x v="12"/>
  </r>
  <r>
    <x v="1480"/>
    <x v="88"/>
    <s v="CUBRIMIENTO"/>
    <x v="0"/>
    <m/>
    <s v="2025-01-08"/>
    <s v="2025-01-08"/>
    <s v="2025-01-09 12:16:32"/>
    <s v="0000-00-00 00:00:00"/>
    <s v="2025-01-09 12:16:39"/>
    <s v="2025-01-13 07:52:38"/>
    <s v="0000-00-00 00:00:00"/>
    <s v="2025-01-09"/>
    <s v="2025-01-09"/>
    <s v="2025-01-13"/>
    <s v="2025-01-15"/>
    <s v="2025-01-15"/>
    <x v="3"/>
    <s v="Toscany"/>
    <s v="12871"/>
    <x v="790"/>
    <m/>
    <x v="0"/>
    <n v="4"/>
    <x v="0"/>
    <x v="0"/>
    <x v="0"/>
    <n v="1600"/>
    <x v="0"/>
    <x v="0"/>
    <x v="0"/>
    <x v="12"/>
  </r>
  <r>
    <x v="1480"/>
    <x v="88"/>
    <s v="CUBRIMIENTO"/>
    <x v="0"/>
    <m/>
    <s v="2025-01-08"/>
    <s v="2025-01-08"/>
    <s v="2025-01-09 12:16:32"/>
    <s v="0000-00-00 00:00:00"/>
    <s v="2025-01-09 12:16:39"/>
    <s v="2025-01-13 07:52:38"/>
    <s v="0000-00-00 00:00:00"/>
    <s v="2025-01-09"/>
    <s v="2025-01-09"/>
    <s v="2025-01-13"/>
    <s v="2025-01-15"/>
    <s v="2025-01-15"/>
    <x v="3"/>
    <s v="Toscany"/>
    <s v="5574"/>
    <x v="250"/>
    <m/>
    <x v="0"/>
    <n v="1"/>
    <x v="0"/>
    <x v="0"/>
    <x v="0"/>
    <n v="200000"/>
    <x v="0"/>
    <x v="0"/>
    <x v="0"/>
    <x v="12"/>
  </r>
  <r>
    <x v="1481"/>
    <x v="496"/>
    <s v="CUBRIMIENTO"/>
    <x v="0"/>
    <m/>
    <s v="2025-01-08"/>
    <s v="2025-01-17"/>
    <s v="2025-01-29 12:18:36"/>
    <s v="2025-02-06 17:21:50"/>
    <s v="2025-02-14 11:33:36"/>
    <s v="2025-02-18 13:56:44"/>
    <s v="2025-03-19 15:16:19"/>
    <s v="2025-01-30"/>
    <s v="2025-02-05"/>
    <s v="2025-02-14"/>
    <s v="2025-02-16"/>
    <s v="2025-02-22"/>
    <x v="3"/>
    <s v="Virtual"/>
    <s v="BANE04"/>
    <x v="314"/>
    <s v="LONA DICKSON BEIGE *1.20 REF:0681"/>
    <x v="3"/>
    <n v="2"/>
    <x v="204"/>
    <x v="0"/>
    <x v="19"/>
    <n v="8575088"/>
    <x v="0"/>
    <x v="9"/>
    <x v="10"/>
    <x v="5"/>
  </r>
  <r>
    <x v="1481"/>
    <x v="496"/>
    <s v="CUBRIMIENTO"/>
    <x v="0"/>
    <m/>
    <s v="2025-01-08"/>
    <s v="2025-01-17"/>
    <s v="2025-01-29 12:18:36"/>
    <s v="2025-02-06 17:21:50"/>
    <s v="2025-02-14 11:33:36"/>
    <s v="2025-02-18 13:56:44"/>
    <s v="2025-03-19 15:16:19"/>
    <s v="2025-01-30"/>
    <s v="2025-02-05"/>
    <s v="2025-02-14"/>
    <s v="2025-02-16"/>
    <s v="2025-02-22"/>
    <x v="3"/>
    <s v="Virtual"/>
    <s v="PLT03"/>
    <x v="183"/>
    <m/>
    <x v="3"/>
    <n v="2"/>
    <x v="0"/>
    <x v="0"/>
    <x v="0"/>
    <n v="88180"/>
    <x v="0"/>
    <x v="0"/>
    <x v="0"/>
    <x v="5"/>
  </r>
  <r>
    <x v="1481"/>
    <x v="496"/>
    <s v="CUBRIMIENTO"/>
    <x v="0"/>
    <m/>
    <s v="2025-01-08"/>
    <s v="2025-01-17"/>
    <s v="2025-01-29 12:18:36"/>
    <s v="2025-02-06 17:21:50"/>
    <s v="2025-02-14 11:33:36"/>
    <s v="2025-02-18 13:56:44"/>
    <s v="2025-03-19 15:16:19"/>
    <s v="2025-01-30"/>
    <s v="2025-02-05"/>
    <s v="2025-02-14"/>
    <s v="2025-02-16"/>
    <s v="2025-02-22"/>
    <x v="3"/>
    <s v="Virtual"/>
    <s v="PLT04"/>
    <x v="184"/>
    <m/>
    <x v="3"/>
    <n v="4"/>
    <x v="0"/>
    <x v="0"/>
    <x v="18"/>
    <n v="616060"/>
    <x v="0"/>
    <x v="0"/>
    <x v="0"/>
    <x v="5"/>
  </r>
  <r>
    <x v="1481"/>
    <x v="496"/>
    <s v="CUBRIMIENTO"/>
    <x v="0"/>
    <m/>
    <s v="2025-01-08"/>
    <s v="2025-01-17"/>
    <s v="2025-01-29 12:18:36"/>
    <s v="2025-02-06 17:21:50"/>
    <s v="2025-02-14 11:33:36"/>
    <s v="2025-02-18 13:56:44"/>
    <s v="2025-03-19 15:16:19"/>
    <s v="2025-01-30"/>
    <s v="2025-02-05"/>
    <s v="2025-02-14"/>
    <s v="2025-02-16"/>
    <s v="2025-02-22"/>
    <x v="3"/>
    <s v="Virtual"/>
    <s v="PLT05D"/>
    <x v="467"/>
    <m/>
    <x v="3"/>
    <n v="2"/>
    <x v="0"/>
    <x v="0"/>
    <x v="0"/>
    <n v="129722"/>
    <x v="0"/>
    <x v="0"/>
    <x v="0"/>
    <x v="5"/>
  </r>
  <r>
    <x v="1481"/>
    <x v="496"/>
    <s v="CUBRIMIENTO"/>
    <x v="0"/>
    <m/>
    <s v="2025-01-08"/>
    <s v="2025-01-17"/>
    <s v="2025-01-29 12:18:36"/>
    <s v="2025-02-06 17:21:50"/>
    <s v="2025-02-14 11:33:36"/>
    <s v="2025-02-18 13:56:44"/>
    <s v="2025-03-19 15:16:19"/>
    <s v="2025-01-30"/>
    <s v="2025-02-05"/>
    <s v="2025-02-14"/>
    <s v="2025-02-16"/>
    <s v="2025-02-22"/>
    <x v="3"/>
    <s v="Virtual"/>
    <s v="PLT05I"/>
    <x v="468"/>
    <m/>
    <x v="3"/>
    <n v="2"/>
    <x v="0"/>
    <x v="0"/>
    <x v="0"/>
    <n v="129722"/>
    <x v="0"/>
    <x v="0"/>
    <x v="0"/>
    <x v="5"/>
  </r>
  <r>
    <x v="1482"/>
    <x v="26"/>
    <s v="CUBRIMIENTO"/>
    <x v="0"/>
    <m/>
    <s v="2025-01-09"/>
    <s v="2025-01-15"/>
    <s v="2025-01-17 14:52:59"/>
    <s v="0000-00-00 00:00:00"/>
    <s v="2025-01-22 10:09:49"/>
    <s v="2025-01-22 10:10:13"/>
    <s v="0000-00-00 00:00:00"/>
    <s v="2025-01-17"/>
    <s v="2025-01-17"/>
    <s v="2025-01-21"/>
    <s v="2025-01-24"/>
    <s v="2025-01-24"/>
    <x v="3"/>
    <s v="Bogota"/>
    <s v="3151"/>
    <x v="57"/>
    <m/>
    <x v="0"/>
    <n v="40"/>
    <x v="0"/>
    <x v="0"/>
    <x v="0"/>
    <n v="4000000"/>
    <x v="0"/>
    <x v="0"/>
    <x v="0"/>
    <x v="12"/>
  </r>
  <r>
    <x v="1483"/>
    <x v="927"/>
    <s v="CUBRIMIENTO"/>
    <x v="0"/>
    <m/>
    <s v="2025-01-09"/>
    <s v="2025-01-31"/>
    <s v="2025-02-04 14:00:42"/>
    <s v="2025-02-06 16:43:55"/>
    <s v="2025-02-10 09:29:30"/>
    <s v="2025-02-10 09:30:00"/>
    <s v="2025-02-17 18:30:29"/>
    <s v="2025-02-04"/>
    <s v="2025-02-04"/>
    <s v="2025-02-18"/>
    <s v="2025-02-27"/>
    <s v="2025-03-03"/>
    <x v="1"/>
    <s v="Barranquilla"/>
    <s v="3151"/>
    <x v="57"/>
    <m/>
    <x v="0"/>
    <n v="21"/>
    <x v="0"/>
    <x v="0"/>
    <x v="0"/>
    <n v="975000"/>
    <x v="0"/>
    <x v="0"/>
    <x v="0"/>
    <x v="5"/>
  </r>
  <r>
    <x v="1483"/>
    <x v="927"/>
    <s v="CUBRIMIENTO"/>
    <x v="0"/>
    <m/>
    <s v="2025-01-09"/>
    <s v="2025-01-31"/>
    <s v="2025-02-04 14:00:42"/>
    <s v="2025-02-06 16:43:55"/>
    <s v="2025-02-10 09:29:30"/>
    <s v="2025-02-10 09:30:00"/>
    <s v="2025-02-17 18:30:29"/>
    <s v="2025-02-04"/>
    <s v="2025-02-04"/>
    <s v="2025-02-18"/>
    <s v="2025-02-27"/>
    <s v="2025-03-03"/>
    <x v="1"/>
    <s v="Barranquilla"/>
    <s v="REP036"/>
    <x v="72"/>
    <m/>
    <x v="0"/>
    <n v="1"/>
    <x v="0"/>
    <x v="0"/>
    <x v="0"/>
    <n v="400000"/>
    <x v="0"/>
    <x v="0"/>
    <x v="0"/>
    <x v="5"/>
  </r>
  <r>
    <x v="1483"/>
    <x v="927"/>
    <s v="CUBRIMIENTO"/>
    <x v="0"/>
    <m/>
    <s v="2025-01-09"/>
    <s v="2025-01-31"/>
    <s v="2025-02-04 14:00:42"/>
    <s v="2025-02-06 16:43:55"/>
    <s v="2025-02-10 09:29:30"/>
    <s v="2025-02-10 09:30:00"/>
    <s v="2025-02-17 18:30:29"/>
    <s v="2025-02-04"/>
    <s v="2025-02-04"/>
    <s v="2025-02-18"/>
    <s v="2025-02-27"/>
    <s v="2025-03-03"/>
    <x v="1"/>
    <s v="Barranquilla"/>
    <s v="SILU01"/>
    <x v="478"/>
    <m/>
    <x v="0"/>
    <n v="1"/>
    <x v="7"/>
    <x v="0"/>
    <x v="0"/>
    <n v="750725"/>
    <x v="0"/>
    <x v="0"/>
    <x v="0"/>
    <x v="5"/>
  </r>
  <r>
    <x v="1483"/>
    <x v="927"/>
    <s v="CUBRIMIENTO"/>
    <x v="0"/>
    <m/>
    <s v="2025-01-09"/>
    <s v="2025-01-31"/>
    <s v="2025-02-04 14:00:42"/>
    <s v="2025-02-06 16:43:55"/>
    <s v="2025-02-10 09:29:30"/>
    <s v="2025-02-10 09:30:00"/>
    <s v="2025-02-17 18:30:29"/>
    <s v="2025-02-04"/>
    <s v="2025-02-04"/>
    <s v="2025-02-18"/>
    <s v="2025-02-27"/>
    <s v="2025-03-03"/>
    <x v="1"/>
    <s v="Barranquilla"/>
    <s v="TRANSP05"/>
    <x v="198"/>
    <m/>
    <x v="0"/>
    <n v="1"/>
    <x v="0"/>
    <x v="0"/>
    <x v="0"/>
    <n v="300000"/>
    <x v="0"/>
    <x v="1"/>
    <x v="1"/>
    <x v="5"/>
  </r>
  <r>
    <x v="1484"/>
    <x v="128"/>
    <s v="CUBRIMIENTO"/>
    <x v="0"/>
    <m/>
    <s v="2025-01-09"/>
    <s v="2025-01-09"/>
    <s v="2025-01-10 08:56:55"/>
    <s v="0000-00-00 00:00:00"/>
    <s v="2025-01-10 08:57:10"/>
    <s v="2025-01-13 08:09:11"/>
    <s v="0000-00-00 00:00:00"/>
    <s v="2025-01-10"/>
    <s v="2025-01-10"/>
    <s v="2025-01-14"/>
    <s v="2025-01-15"/>
    <s v="2025-01-15"/>
    <x v="3"/>
    <s v="Toscany"/>
    <s v="40"/>
    <x v="248"/>
    <m/>
    <x v="0"/>
    <n v="24"/>
    <x v="0"/>
    <x v="0"/>
    <x v="0"/>
    <n v="1262400"/>
    <x v="0"/>
    <x v="0"/>
    <x v="0"/>
    <x v="12"/>
  </r>
  <r>
    <x v="1485"/>
    <x v="928"/>
    <s v="CUBRIMIENTO"/>
    <x v="0"/>
    <m/>
    <s v="2025-01-09"/>
    <s v="2025-01-09"/>
    <s v="2025-01-10 08:46:50"/>
    <s v="0000-00-00 00:00:00"/>
    <s v="2025-01-10 08:47:04"/>
    <s v="2025-01-13 08:10:25"/>
    <s v="0000-00-00 00:00:00"/>
    <s v="2025-01-13"/>
    <s v="2025-01-13"/>
    <s v="2025-01-15"/>
    <s v="2025-01-16"/>
    <s v="2025-01-16"/>
    <x v="3"/>
    <s v="Gerencia"/>
    <s v="40"/>
    <x v="248"/>
    <m/>
    <x v="0"/>
    <n v="10.5"/>
    <x v="0"/>
    <x v="0"/>
    <x v="0"/>
    <n v="552300"/>
    <x v="0"/>
    <x v="0"/>
    <x v="0"/>
    <x v="12"/>
  </r>
  <r>
    <x v="1486"/>
    <x v="348"/>
    <s v="CUBRIMIENTO"/>
    <x v="0"/>
    <m/>
    <s v="2025-01-09"/>
    <s v="2025-01-13"/>
    <s v="2025-01-13 15:15:36"/>
    <s v="0000-00-00 00:00:00"/>
    <s v="2025-01-13 15:15:46"/>
    <s v="2025-01-14 17:02:14"/>
    <s v="0000-00-00 00:00:00"/>
    <s v="2025-01-14"/>
    <s v="2025-01-14"/>
    <s v="2025-01-16"/>
    <s v="2025-01-17"/>
    <s v="2025-01-17"/>
    <x v="3"/>
    <s v="Toscany"/>
    <s v="55012"/>
    <x v="277"/>
    <m/>
    <x v="0"/>
    <n v="27"/>
    <x v="0"/>
    <x v="0"/>
    <x v="0"/>
    <n v="1420200"/>
    <x v="0"/>
    <x v="0"/>
    <x v="0"/>
    <x v="12"/>
  </r>
  <r>
    <x v="1487"/>
    <x v="929"/>
    <s v="MUEBLES CC CUBRIMIENTOS"/>
    <x v="0"/>
    <m/>
    <s v="2025-01-09"/>
    <s v="2025-01-24"/>
    <s v="2025-01-28 11:44:49"/>
    <s v="0000-00-00 00:00:00"/>
    <s v="2025-01-31 08:55:57"/>
    <s v="2025-02-05 08:03:06"/>
    <s v="0000-00-00 00:00:00"/>
    <s v="2025-01-28"/>
    <s v="2025-01-28"/>
    <s v="2025-02-04"/>
    <s v="2025-02-10"/>
    <s v="2025-02-10"/>
    <x v="3"/>
    <s v="Medellin"/>
    <s v="25799"/>
    <x v="474"/>
    <m/>
    <x v="0"/>
    <n v="1"/>
    <x v="0"/>
    <x v="0"/>
    <x v="0"/>
    <n v="2108250"/>
    <x v="0"/>
    <x v="0"/>
    <x v="0"/>
    <x v="5"/>
  </r>
  <r>
    <x v="1487"/>
    <x v="929"/>
    <s v="MUEBLES CC CUBRIMIENTOS"/>
    <x v="0"/>
    <m/>
    <s v="2025-01-09"/>
    <s v="2025-01-24"/>
    <s v="2025-01-28 11:44:49"/>
    <s v="0000-00-00 00:00:00"/>
    <s v="2025-01-31 08:55:57"/>
    <s v="2025-02-05 08:03:06"/>
    <s v="0000-00-00 00:00:00"/>
    <s v="2025-01-28"/>
    <s v="2025-01-28"/>
    <s v="2025-02-04"/>
    <s v="2025-02-10"/>
    <s v="2025-02-10"/>
    <x v="3"/>
    <s v="Medellin"/>
    <s v="27674"/>
    <x v="444"/>
    <m/>
    <x v="0"/>
    <n v="1"/>
    <x v="0"/>
    <x v="0"/>
    <x v="0"/>
    <n v="660600"/>
    <x v="0"/>
    <x v="0"/>
    <x v="0"/>
    <x v="5"/>
  </r>
  <r>
    <x v="1488"/>
    <x v="930"/>
    <s v="CUBRIMIENTO"/>
    <x v="0"/>
    <m/>
    <s v="2025-01-09"/>
    <s v="2025-01-31"/>
    <s v="2025-03-25 13:40:34"/>
    <s v="2025-06-10 09:44:02"/>
    <s v="2025-06-20 15:24:10"/>
    <s v="2025-08-14 12:17:30"/>
    <s v="0000-00-00 00:00:00"/>
    <s v="2025-03-25"/>
    <s v="2025-05-27"/>
    <s v="2025-06-30"/>
    <s v="2025-07-03"/>
    <s v="2025-07-13"/>
    <x v="8"/>
    <s v="Cali"/>
    <s v="6543"/>
    <x v="123"/>
    <m/>
    <x v="0"/>
    <n v="8"/>
    <x v="0"/>
    <x v="0"/>
    <x v="0"/>
    <n v="499200"/>
    <x v="0"/>
    <x v="0"/>
    <x v="0"/>
    <x v="6"/>
  </r>
  <r>
    <x v="1488"/>
    <x v="930"/>
    <s v="CUBRIMIENTO"/>
    <x v="0"/>
    <m/>
    <s v="2025-01-09"/>
    <s v="2025-01-31"/>
    <s v="2025-03-25 13:40:34"/>
    <s v="2025-06-10 09:44:02"/>
    <s v="2025-06-20 15:24:10"/>
    <s v="2025-08-14 12:17:30"/>
    <s v="0000-00-00 00:00:00"/>
    <s v="2025-03-25"/>
    <s v="2025-05-27"/>
    <s v="2025-06-30"/>
    <s v="2025-07-03"/>
    <s v="2025-07-13"/>
    <x v="8"/>
    <s v="Cali"/>
    <s v="CANAL GALVANIZ PTEK"/>
    <x v="65"/>
    <m/>
    <x v="0"/>
    <n v="2"/>
    <x v="42"/>
    <x v="0"/>
    <x v="0"/>
    <n v="10186128"/>
    <x v="0"/>
    <x v="0"/>
    <x v="0"/>
    <x v="6"/>
  </r>
  <r>
    <x v="1488"/>
    <x v="930"/>
    <s v="CUBRIMIENTO"/>
    <x v="0"/>
    <m/>
    <s v="2025-01-09"/>
    <s v="2025-01-31"/>
    <s v="2025-03-25 13:40:34"/>
    <s v="2025-06-10 09:44:02"/>
    <s v="2025-06-20 15:24:10"/>
    <s v="2025-08-14 12:17:30"/>
    <s v="0000-00-00 00:00:00"/>
    <s v="2025-03-25"/>
    <s v="2025-05-27"/>
    <s v="2025-06-30"/>
    <s v="2025-07-03"/>
    <s v="2025-07-13"/>
    <x v="8"/>
    <s v="Cali"/>
    <s v="FLANCHE01"/>
    <x v="51"/>
    <m/>
    <x v="3"/>
    <n v="1"/>
    <x v="261"/>
    <x v="0"/>
    <x v="0"/>
    <n v="5642306"/>
    <x v="0"/>
    <x v="0"/>
    <x v="0"/>
    <x v="6"/>
  </r>
  <r>
    <x v="1488"/>
    <x v="930"/>
    <s v="CUBRIMIENTO"/>
    <x v="0"/>
    <m/>
    <s v="2025-01-09"/>
    <s v="2025-01-31"/>
    <s v="2025-03-25 13:40:34"/>
    <s v="2025-06-10 09:44:02"/>
    <s v="2025-06-20 15:24:10"/>
    <s v="2025-08-14 12:17:30"/>
    <s v="0000-00-00 00:00:00"/>
    <s v="2025-03-25"/>
    <s v="2025-05-27"/>
    <s v="2025-06-30"/>
    <s v="2025-07-03"/>
    <s v="2025-07-13"/>
    <x v="8"/>
    <s v="Cali"/>
    <s v="PLT09"/>
    <x v="101"/>
    <m/>
    <x v="3"/>
    <n v="12"/>
    <x v="0"/>
    <x v="0"/>
    <x v="18"/>
    <n v="6989004"/>
    <x v="0"/>
    <x v="0"/>
    <x v="0"/>
    <x v="6"/>
  </r>
  <r>
    <x v="1488"/>
    <x v="930"/>
    <s v="CUBRIMIENTO"/>
    <x v="0"/>
    <m/>
    <s v="2025-01-09"/>
    <s v="2025-01-31"/>
    <s v="2025-03-25 13:40:34"/>
    <s v="2025-06-10 09:44:02"/>
    <s v="2025-06-20 15:24:10"/>
    <s v="2025-08-14 12:17:30"/>
    <s v="0000-00-00 00:00:00"/>
    <s v="2025-03-25"/>
    <s v="2025-05-27"/>
    <s v="2025-06-30"/>
    <s v="2025-07-03"/>
    <s v="2025-07-13"/>
    <x v="8"/>
    <s v="Cali"/>
    <s v="PLT46"/>
    <x v="938"/>
    <m/>
    <x v="3"/>
    <n v="12"/>
    <x v="0"/>
    <x v="0"/>
    <x v="0"/>
    <n v="1059096"/>
    <x v="0"/>
    <x v="0"/>
    <x v="0"/>
    <x v="6"/>
  </r>
  <r>
    <x v="1488"/>
    <x v="930"/>
    <s v="CUBRIMIENTO"/>
    <x v="0"/>
    <m/>
    <s v="2025-01-09"/>
    <s v="2025-01-31"/>
    <s v="2025-03-25 13:40:34"/>
    <s v="2025-06-10 09:44:02"/>
    <s v="2025-06-20 15:24:10"/>
    <s v="2025-08-14 12:17:30"/>
    <s v="0000-00-00 00:00:00"/>
    <s v="2025-03-25"/>
    <s v="2025-05-27"/>
    <s v="2025-06-30"/>
    <s v="2025-07-03"/>
    <s v="2025-07-13"/>
    <x v="8"/>
    <s v="Cali"/>
    <s v="PTEK12"/>
    <x v="295"/>
    <s v="LONA PERGOTEX BLACKOUT BLANCA 3 M"/>
    <x v="3"/>
    <n v="1"/>
    <x v="120"/>
    <x v="0"/>
    <x v="144"/>
    <n v="30021062"/>
    <x v="0"/>
    <x v="4"/>
    <x v="7"/>
    <x v="6"/>
  </r>
  <r>
    <x v="1488"/>
    <x v="930"/>
    <s v="CUBRIMIENTO"/>
    <x v="0"/>
    <m/>
    <s v="2025-01-09"/>
    <s v="2025-01-31"/>
    <s v="2025-03-25 13:40:34"/>
    <s v="2025-06-10 09:44:02"/>
    <s v="2025-06-20 15:24:10"/>
    <s v="2025-08-14 12:17:30"/>
    <s v="0000-00-00 00:00:00"/>
    <s v="2025-03-25"/>
    <s v="2025-05-27"/>
    <s v="2025-06-30"/>
    <s v="2025-07-03"/>
    <s v="2025-07-13"/>
    <x v="8"/>
    <s v="Cali"/>
    <s v="PTEK12"/>
    <x v="295"/>
    <s v="LONA PERGOTEX BLACKOUT BLANCA 3 M"/>
    <x v="3"/>
    <n v="1"/>
    <x v="15"/>
    <x v="0"/>
    <x v="144"/>
    <n v="28110063"/>
    <x v="0"/>
    <x v="4"/>
    <x v="7"/>
    <x v="6"/>
  </r>
  <r>
    <x v="1488"/>
    <x v="930"/>
    <s v="CUBRIMIENTO"/>
    <x v="0"/>
    <m/>
    <s v="2025-01-09"/>
    <s v="2025-01-31"/>
    <s v="2025-03-25 13:40:34"/>
    <s v="2025-06-10 09:44:02"/>
    <s v="2025-06-20 15:24:10"/>
    <s v="2025-08-14 12:17:30"/>
    <s v="0000-00-00 00:00:00"/>
    <s v="2025-03-25"/>
    <s v="2025-05-27"/>
    <s v="2025-06-30"/>
    <s v="2025-07-03"/>
    <s v="2025-07-13"/>
    <x v="8"/>
    <s v="Cali"/>
    <s v="PTEK12"/>
    <x v="295"/>
    <s v="LONA PERGOTEX BLACKOUT BLANCA 3 M"/>
    <x v="3"/>
    <n v="1"/>
    <x v="76"/>
    <x v="0"/>
    <x v="144"/>
    <n v="24993414"/>
    <x v="0"/>
    <x v="4"/>
    <x v="7"/>
    <x v="6"/>
  </r>
  <r>
    <x v="1488"/>
    <x v="930"/>
    <s v="CUBRIMIENTO"/>
    <x v="0"/>
    <m/>
    <s v="2025-01-09"/>
    <s v="2025-01-31"/>
    <s v="2025-03-25 13:40:34"/>
    <s v="2025-06-10 09:44:02"/>
    <s v="2025-06-20 15:24:10"/>
    <s v="2025-08-14 12:17:30"/>
    <s v="0000-00-00 00:00:00"/>
    <s v="2025-03-25"/>
    <s v="2025-05-27"/>
    <s v="2025-06-30"/>
    <s v="2025-07-03"/>
    <s v="2025-07-13"/>
    <x v="8"/>
    <s v="Cali"/>
    <s v="SERV14"/>
    <x v="137"/>
    <m/>
    <x v="0"/>
    <n v="1"/>
    <x v="0"/>
    <x v="0"/>
    <x v="0"/>
    <n v="1449000"/>
    <x v="0"/>
    <x v="0"/>
    <x v="0"/>
    <x v="6"/>
  </r>
  <r>
    <x v="1489"/>
    <x v="61"/>
    <s v="MUEBLES CC CUBRIMIENTOS"/>
    <x v="0"/>
    <m/>
    <s v="2025-01-10"/>
    <s v="2025-01-15"/>
    <s v="2025-01-15 11:33:38"/>
    <s v="0000-00-00 00:00:00"/>
    <s v="2025-02-10 12:09:19"/>
    <s v="2025-02-11 13:19:25"/>
    <s v="2025-02-13 17:16:50"/>
    <s v="2025-01-17"/>
    <s v="2025-01-17"/>
    <s v="2025-02-10"/>
    <s v="2025-02-12"/>
    <s v="2025-02-14"/>
    <x v="3"/>
    <s v="Virtual"/>
    <s v="25799"/>
    <x v="474"/>
    <m/>
    <x v="0"/>
    <n v="1"/>
    <x v="0"/>
    <x v="0"/>
    <x v="0"/>
    <n v="0"/>
    <x v="0"/>
    <x v="0"/>
    <x v="0"/>
    <x v="5"/>
  </r>
  <r>
    <x v="1489"/>
    <x v="61"/>
    <s v="MUEBLES CC CUBRIMIENTOS"/>
    <x v="0"/>
    <m/>
    <s v="2025-01-10"/>
    <s v="2025-01-15"/>
    <s v="2025-01-15 11:33:38"/>
    <s v="0000-00-00 00:00:00"/>
    <s v="2025-02-10 12:09:19"/>
    <s v="2025-02-11 13:19:25"/>
    <s v="2025-02-13 17:16:50"/>
    <s v="2025-01-17"/>
    <s v="2025-01-17"/>
    <s v="2025-02-10"/>
    <s v="2025-02-12"/>
    <s v="2025-02-14"/>
    <x v="3"/>
    <s v="Virtual"/>
    <s v="27608"/>
    <x v="595"/>
    <m/>
    <x v="0"/>
    <n v="1"/>
    <x v="0"/>
    <x v="0"/>
    <x v="0"/>
    <n v="0"/>
    <x v="0"/>
    <x v="0"/>
    <x v="0"/>
    <x v="5"/>
  </r>
  <r>
    <x v="1490"/>
    <x v="931"/>
    <s v="MUEBLES CC CUBRIMIENTOS"/>
    <x v="0"/>
    <m/>
    <s v="2025-01-10"/>
    <s v="2025-01-10"/>
    <s v="2025-01-13 15:36:27"/>
    <s v="0000-00-00 00:00:00"/>
    <s v="2025-01-22 10:27:59"/>
    <s v="2025-01-31 06:56:49"/>
    <s v="2025-02-14 07:45:41"/>
    <s v="2025-01-14"/>
    <s v="2025-01-14"/>
    <s v="2025-02-27"/>
    <s v="2025-03-05"/>
    <s v="2025-03-07"/>
    <x v="3"/>
    <s v="Medellin"/>
    <s v="100231"/>
    <x v="79"/>
    <s v="LONA DICKSON GRIS FONDO ENTERO REF:6088"/>
    <x v="0"/>
    <n v="2"/>
    <x v="0"/>
    <x v="0"/>
    <x v="0"/>
    <n v="5632806"/>
    <x v="0"/>
    <x v="2"/>
    <x v="0"/>
    <x v="5"/>
  </r>
  <r>
    <x v="1490"/>
    <x v="931"/>
    <s v="MUEBLES CC CUBRIMIENTOS"/>
    <x v="0"/>
    <m/>
    <s v="2025-01-10"/>
    <s v="2025-01-10"/>
    <s v="2025-01-13 15:36:27"/>
    <s v="0000-00-00 00:00:00"/>
    <s v="2025-01-22 10:27:59"/>
    <s v="2025-01-31 06:56:49"/>
    <s v="2025-02-14 07:45:41"/>
    <s v="2025-01-14"/>
    <s v="2025-01-14"/>
    <s v="2025-02-27"/>
    <s v="2025-03-05"/>
    <s v="2025-03-07"/>
    <x v="3"/>
    <s v="Medellin"/>
    <s v="100234"/>
    <x v="308"/>
    <s v="LONA DICKSON GRIS VETEADO (U406) 1.20M"/>
    <x v="0"/>
    <n v="1"/>
    <x v="0"/>
    <x v="0"/>
    <x v="0"/>
    <n v="4059041"/>
    <x v="0"/>
    <x v="2"/>
    <x v="0"/>
    <x v="5"/>
  </r>
  <r>
    <x v="1490"/>
    <x v="931"/>
    <s v="MUEBLES CC CUBRIMIENTOS"/>
    <x v="0"/>
    <m/>
    <s v="2025-01-10"/>
    <s v="2025-01-10"/>
    <s v="2025-01-13 15:36:27"/>
    <s v="0000-00-00 00:00:00"/>
    <s v="2025-01-22 10:27:59"/>
    <s v="2025-01-31 06:56:49"/>
    <s v="2025-02-14 07:45:41"/>
    <s v="2025-01-14"/>
    <s v="2025-01-14"/>
    <s v="2025-02-27"/>
    <s v="2025-03-05"/>
    <s v="2025-03-07"/>
    <x v="3"/>
    <s v="Medellin"/>
    <s v="1795"/>
    <x v="321"/>
    <s v="LONA DICKSON GRIS FONDO ENTERO REF:6088"/>
    <x v="0"/>
    <n v="1"/>
    <x v="0"/>
    <x v="0"/>
    <x v="0"/>
    <n v="1248374"/>
    <x v="0"/>
    <x v="2"/>
    <x v="0"/>
    <x v="5"/>
  </r>
  <r>
    <x v="1490"/>
    <x v="931"/>
    <s v="MUEBLES CC CUBRIMIENTOS"/>
    <x v="0"/>
    <m/>
    <s v="2025-01-10"/>
    <s v="2025-01-10"/>
    <s v="2025-01-13 15:36:27"/>
    <s v="0000-00-00 00:00:00"/>
    <s v="2025-01-22 10:27:59"/>
    <s v="2025-01-31 06:56:49"/>
    <s v="2025-02-14 07:45:41"/>
    <s v="2025-01-14"/>
    <s v="2025-01-14"/>
    <s v="2025-02-27"/>
    <s v="2025-03-05"/>
    <s v="2025-03-07"/>
    <x v="3"/>
    <s v="Medellin"/>
    <s v="TRANSP12"/>
    <x v="118"/>
    <m/>
    <x v="0"/>
    <n v="1"/>
    <x v="0"/>
    <x v="0"/>
    <x v="0"/>
    <n v="80000"/>
    <x v="0"/>
    <x v="1"/>
    <x v="1"/>
    <x v="5"/>
  </r>
  <r>
    <x v="1491"/>
    <x v="345"/>
    <s v="CUBRIMIENTO"/>
    <x v="0"/>
    <m/>
    <s v="2025-01-10"/>
    <s v="2025-01-10"/>
    <s v="2025-01-10 16:04:07"/>
    <s v="0000-00-00 00:00:00"/>
    <s v="2025-01-10 16:04:15"/>
    <s v="2025-01-14 17:20:52"/>
    <s v="0000-00-00 00:00:00"/>
    <s v="2025-01-13"/>
    <s v="2025-01-13"/>
    <s v="2025-01-15"/>
    <s v="2025-01-17"/>
    <s v="2025-01-17"/>
    <x v="3"/>
    <s v="Toscany"/>
    <s v="11369"/>
    <x v="789"/>
    <m/>
    <x v="0"/>
    <n v="4"/>
    <x v="0"/>
    <x v="0"/>
    <x v="0"/>
    <n v="5200"/>
    <x v="0"/>
    <x v="0"/>
    <x v="0"/>
    <x v="12"/>
  </r>
  <r>
    <x v="1491"/>
    <x v="345"/>
    <s v="CUBRIMIENTO"/>
    <x v="0"/>
    <m/>
    <s v="2025-01-10"/>
    <s v="2025-01-10"/>
    <s v="2025-01-10 16:04:07"/>
    <s v="0000-00-00 00:00:00"/>
    <s v="2025-01-10 16:04:15"/>
    <s v="2025-01-14 17:20:52"/>
    <s v="0000-00-00 00:00:00"/>
    <s v="2025-01-13"/>
    <s v="2025-01-13"/>
    <s v="2025-01-15"/>
    <s v="2025-01-17"/>
    <s v="2025-01-17"/>
    <x v="3"/>
    <s v="Toscany"/>
    <s v="11435"/>
    <x v="229"/>
    <m/>
    <x v="0"/>
    <n v="2"/>
    <x v="0"/>
    <x v="0"/>
    <x v="0"/>
    <n v="127800"/>
    <x v="0"/>
    <x v="0"/>
    <x v="0"/>
    <x v="12"/>
  </r>
  <r>
    <x v="1491"/>
    <x v="345"/>
    <s v="CUBRIMIENTO"/>
    <x v="0"/>
    <m/>
    <s v="2025-01-10"/>
    <s v="2025-01-10"/>
    <s v="2025-01-10 16:04:07"/>
    <s v="0000-00-00 00:00:00"/>
    <s v="2025-01-10 16:04:15"/>
    <s v="2025-01-14 17:20:52"/>
    <s v="0000-00-00 00:00:00"/>
    <s v="2025-01-13"/>
    <s v="2025-01-13"/>
    <s v="2025-01-15"/>
    <s v="2025-01-17"/>
    <s v="2025-01-17"/>
    <x v="3"/>
    <s v="Toscany"/>
    <s v="12871"/>
    <x v="790"/>
    <m/>
    <x v="0"/>
    <n v="4"/>
    <x v="0"/>
    <x v="0"/>
    <x v="0"/>
    <n v="1600"/>
    <x v="0"/>
    <x v="0"/>
    <x v="0"/>
    <x v="12"/>
  </r>
  <r>
    <x v="1492"/>
    <x v="932"/>
    <s v="CUBRIMIENTO"/>
    <x v="0"/>
    <m/>
    <s v="2025-01-10"/>
    <s v="2025-01-29"/>
    <s v="2025-02-05 10:14:56"/>
    <s v="2025-02-07 17:47:37"/>
    <s v="2025-02-12 14:56:01"/>
    <s v="2025-02-18 16:32:01"/>
    <s v="2025-03-01 08:40:50"/>
    <s v="2025-01-31"/>
    <s v="2025-02-04"/>
    <s v="2025-02-11"/>
    <s v="2025-02-17"/>
    <s v="2025-02-24"/>
    <x v="1"/>
    <s v="Virtual"/>
    <s v="12473"/>
    <x v="121"/>
    <m/>
    <x v="0"/>
    <n v="1"/>
    <x v="0"/>
    <x v="0"/>
    <x v="0"/>
    <n v="320000"/>
    <x v="0"/>
    <x v="0"/>
    <x v="0"/>
    <x v="5"/>
  </r>
  <r>
    <x v="1492"/>
    <x v="932"/>
    <s v="CUBRIMIENTO"/>
    <x v="0"/>
    <m/>
    <s v="2025-01-10"/>
    <s v="2025-01-29"/>
    <s v="2025-02-05 10:14:56"/>
    <s v="2025-02-07 17:47:37"/>
    <s v="2025-02-12 14:56:01"/>
    <s v="2025-02-18 16:32:01"/>
    <s v="2025-03-01 08:40:50"/>
    <s v="2025-01-31"/>
    <s v="2025-02-04"/>
    <s v="2025-02-11"/>
    <s v="2025-02-17"/>
    <s v="2025-02-24"/>
    <x v="1"/>
    <s v="Virtual"/>
    <s v="FLANCHE01"/>
    <x v="51"/>
    <m/>
    <x v="1"/>
    <n v="1"/>
    <x v="262"/>
    <x v="0"/>
    <x v="0"/>
    <n v="648102"/>
    <x v="0"/>
    <x v="0"/>
    <x v="0"/>
    <x v="5"/>
  </r>
  <r>
    <x v="1492"/>
    <x v="932"/>
    <s v="CUBRIMIENTO"/>
    <x v="0"/>
    <m/>
    <s v="2025-01-10"/>
    <s v="2025-01-29"/>
    <s v="2025-02-05 10:14:56"/>
    <s v="2025-02-07 17:47:37"/>
    <s v="2025-02-12 14:56:01"/>
    <s v="2025-02-18 16:32:01"/>
    <s v="2025-03-01 08:40:50"/>
    <s v="2025-01-31"/>
    <s v="2025-02-04"/>
    <s v="2025-02-11"/>
    <s v="2025-02-17"/>
    <s v="2025-02-24"/>
    <x v="1"/>
    <s v="Virtual"/>
    <s v="SERV03"/>
    <x v="9"/>
    <m/>
    <x v="0"/>
    <n v="1"/>
    <x v="0"/>
    <x v="0"/>
    <x v="0"/>
    <n v="300000"/>
    <x v="0"/>
    <x v="1"/>
    <x v="1"/>
    <x v="5"/>
  </r>
  <r>
    <x v="1492"/>
    <x v="932"/>
    <s v="CUBRIMIENTO"/>
    <x v="0"/>
    <m/>
    <s v="2025-01-10"/>
    <s v="2025-01-29"/>
    <s v="2025-02-05 10:14:56"/>
    <s v="2025-02-07 17:47:37"/>
    <s v="2025-02-12 14:56:01"/>
    <s v="2025-02-18 16:32:01"/>
    <s v="2025-03-01 08:40:50"/>
    <s v="2025-01-31"/>
    <s v="2025-02-04"/>
    <s v="2025-02-11"/>
    <s v="2025-02-17"/>
    <s v="2025-02-24"/>
    <x v="1"/>
    <s v="Virtual"/>
    <s v="SOMB01"/>
    <x v="71"/>
    <s v="PENDIENTE DEFINIR CLIENTE"/>
    <x v="8"/>
    <n v="1"/>
    <x v="262"/>
    <x v="0"/>
    <x v="145"/>
    <n v="8146441"/>
    <x v="0"/>
    <x v="6"/>
    <x v="5"/>
    <x v="5"/>
  </r>
  <r>
    <x v="1492"/>
    <x v="932"/>
    <s v="CUBRIMIENTO"/>
    <x v="0"/>
    <m/>
    <s v="2025-01-10"/>
    <s v="2025-01-29"/>
    <s v="2025-02-05 10:14:56"/>
    <s v="2025-02-07 17:47:37"/>
    <s v="2025-02-12 14:56:01"/>
    <s v="2025-02-18 16:32:01"/>
    <s v="2025-03-01 08:40:50"/>
    <s v="2025-01-31"/>
    <s v="2025-02-04"/>
    <s v="2025-02-11"/>
    <s v="2025-02-17"/>
    <s v="2025-02-24"/>
    <x v="1"/>
    <s v="Virtual"/>
    <s v="TRANSP06"/>
    <x v="59"/>
    <m/>
    <x v="0"/>
    <n v="1"/>
    <x v="0"/>
    <x v="0"/>
    <x v="0"/>
    <n v="600000"/>
    <x v="0"/>
    <x v="1"/>
    <x v="1"/>
    <x v="5"/>
  </r>
  <r>
    <x v="1493"/>
    <x v="933"/>
    <s v="CUBRIMIENTO"/>
    <x v="0"/>
    <m/>
    <s v="2025-01-11"/>
    <s v="2025-01-14"/>
    <s v="2025-01-21 10:39:16"/>
    <s v="2025-01-23 10:29:10"/>
    <s v="2025-01-29 14:04:52"/>
    <s v="2025-02-12 06:57:15"/>
    <s v="2025-02-28 08:49:12"/>
    <s v="2025-01-21"/>
    <s v="2025-01-28"/>
    <s v="2025-02-04"/>
    <s v="2025-02-17"/>
    <s v="2025-02-24"/>
    <x v="3"/>
    <s v="Barranquilla"/>
    <s v="27245"/>
    <x v="665"/>
    <m/>
    <x v="0"/>
    <n v="2"/>
    <x v="0"/>
    <x v="0"/>
    <x v="0"/>
    <n v="136000"/>
    <x v="0"/>
    <x v="0"/>
    <x v="0"/>
    <x v="5"/>
  </r>
  <r>
    <x v="1493"/>
    <x v="933"/>
    <s v="CUBRIMIENTO"/>
    <x v="0"/>
    <m/>
    <s v="2025-01-11"/>
    <s v="2025-01-14"/>
    <s v="2025-01-21 10:39:16"/>
    <s v="2025-01-23 10:29:10"/>
    <s v="2025-01-29 14:04:52"/>
    <s v="2025-02-12 06:57:15"/>
    <s v="2025-02-28 08:49:12"/>
    <s v="2025-01-21"/>
    <s v="2025-01-28"/>
    <s v="2025-02-04"/>
    <s v="2025-02-17"/>
    <s v="2025-02-24"/>
    <x v="3"/>
    <s v="Barranquilla"/>
    <s v="27249"/>
    <x v="64"/>
    <m/>
    <x v="0"/>
    <n v="1"/>
    <x v="0"/>
    <x v="0"/>
    <x v="0"/>
    <n v="156274"/>
    <x v="0"/>
    <x v="0"/>
    <x v="0"/>
    <x v="5"/>
  </r>
  <r>
    <x v="1493"/>
    <x v="933"/>
    <s v="CUBRIMIENTO"/>
    <x v="0"/>
    <m/>
    <s v="2025-01-11"/>
    <s v="2025-01-14"/>
    <s v="2025-01-21 10:39:16"/>
    <s v="2025-01-23 10:29:10"/>
    <s v="2025-01-29 14:04:52"/>
    <s v="2025-02-12 06:57:15"/>
    <s v="2025-02-28 08:49:12"/>
    <s v="2025-01-21"/>
    <s v="2025-01-28"/>
    <s v="2025-02-04"/>
    <s v="2025-02-17"/>
    <s v="2025-02-24"/>
    <x v="3"/>
    <s v="Barranquilla"/>
    <s v="6543"/>
    <x v="123"/>
    <m/>
    <x v="0"/>
    <n v="1"/>
    <x v="0"/>
    <x v="0"/>
    <x v="0"/>
    <n v="53040"/>
    <x v="0"/>
    <x v="0"/>
    <x v="0"/>
    <x v="5"/>
  </r>
  <r>
    <x v="1493"/>
    <x v="933"/>
    <s v="CUBRIMIENTO"/>
    <x v="0"/>
    <m/>
    <s v="2025-01-11"/>
    <s v="2025-01-14"/>
    <s v="2025-01-21 10:39:16"/>
    <s v="2025-01-23 10:29:10"/>
    <s v="2025-01-29 14:04:52"/>
    <s v="2025-02-12 06:57:15"/>
    <s v="2025-02-28 08:49:12"/>
    <s v="2025-01-21"/>
    <s v="2025-01-28"/>
    <s v="2025-02-04"/>
    <s v="2025-02-17"/>
    <s v="2025-02-24"/>
    <x v="3"/>
    <s v="Barranquilla"/>
    <s v="9459"/>
    <x v="666"/>
    <m/>
    <x v="0"/>
    <n v="5"/>
    <x v="0"/>
    <x v="0"/>
    <x v="0"/>
    <n v="127500"/>
    <x v="0"/>
    <x v="0"/>
    <x v="0"/>
    <x v="5"/>
  </r>
  <r>
    <x v="1493"/>
    <x v="933"/>
    <s v="CUBRIMIENTO"/>
    <x v="0"/>
    <m/>
    <s v="2025-01-11"/>
    <s v="2025-01-14"/>
    <s v="2025-01-21 10:39:16"/>
    <s v="2025-01-23 10:29:10"/>
    <s v="2025-01-29 14:04:52"/>
    <s v="2025-02-12 06:57:15"/>
    <s v="2025-02-28 08:49:12"/>
    <s v="2025-01-21"/>
    <s v="2025-01-28"/>
    <s v="2025-02-04"/>
    <s v="2025-02-17"/>
    <s v="2025-02-24"/>
    <x v="3"/>
    <s v="Barranquilla"/>
    <s v="BANF01"/>
    <x v="830"/>
    <s v="LONA DICKSON VERDE FONDO ENTERO REF:0003"/>
    <x v="1"/>
    <n v="1"/>
    <x v="15"/>
    <x v="11"/>
    <x v="62"/>
    <n v="2423107"/>
    <x v="0"/>
    <x v="0"/>
    <x v="0"/>
    <x v="5"/>
  </r>
  <r>
    <x v="1493"/>
    <x v="933"/>
    <s v="CUBRIMIENTO"/>
    <x v="0"/>
    <m/>
    <s v="2025-01-11"/>
    <s v="2025-01-14"/>
    <s v="2025-01-21 10:39:16"/>
    <s v="2025-01-23 10:29:10"/>
    <s v="2025-01-29 14:04:52"/>
    <s v="2025-02-12 06:57:15"/>
    <s v="2025-02-28 08:49:12"/>
    <s v="2025-01-21"/>
    <s v="2025-01-28"/>
    <s v="2025-02-04"/>
    <s v="2025-02-17"/>
    <s v="2025-02-24"/>
    <x v="3"/>
    <s v="Barranquilla"/>
    <s v="SOLAPA01"/>
    <x v="69"/>
    <m/>
    <x v="8"/>
    <n v="1"/>
    <x v="15"/>
    <x v="0"/>
    <x v="0"/>
    <n v="192829"/>
    <x v="0"/>
    <x v="0"/>
    <x v="0"/>
    <x v="5"/>
  </r>
  <r>
    <x v="1494"/>
    <x v="934"/>
    <s v="CUBRIMIENTO"/>
    <x v="0"/>
    <m/>
    <s v="2025-01-13"/>
    <s v="2025-01-13"/>
    <s v="2025-01-13 11:20:41"/>
    <s v="0000-00-00 00:00:00"/>
    <s v="2025-01-13 11:20:48"/>
    <s v="2025-01-14 11:44:56"/>
    <s v="0000-00-00 00:00:00"/>
    <s v="2025-01-14"/>
    <s v="2025-01-14"/>
    <s v="2025-01-16"/>
    <s v="2025-01-17"/>
    <s v="2025-01-17"/>
    <x v="3"/>
    <s v="Toscany"/>
    <s v="55015"/>
    <x v="513"/>
    <m/>
    <x v="0"/>
    <n v="10.5"/>
    <x v="0"/>
    <x v="0"/>
    <x v="0"/>
    <n v="552300"/>
    <x v="0"/>
    <x v="0"/>
    <x v="0"/>
    <x v="12"/>
  </r>
  <r>
    <x v="1495"/>
    <x v="935"/>
    <s v="CUBRIMIENTO"/>
    <x v="0"/>
    <m/>
    <s v="2025-01-13"/>
    <s v="2024-12-31"/>
    <s v="2025-01-20 11:46:22"/>
    <s v="2025-04-01 14:30:07"/>
    <s v="2025-04-29 13:39:54"/>
    <s v="2025-04-30 18:17:17"/>
    <s v="0000-00-00 00:00:00"/>
    <s v="2025-01-20"/>
    <s v="2025-04-01"/>
    <s v="2025-04-29"/>
    <s v="2025-05-08"/>
    <s v="2025-05-20"/>
    <x v="8"/>
    <s v="Bogota"/>
    <s v="12473"/>
    <x v="121"/>
    <m/>
    <x v="0"/>
    <n v="1"/>
    <x v="0"/>
    <x v="0"/>
    <x v="0"/>
    <n v="320000"/>
    <x v="0"/>
    <x v="0"/>
    <x v="0"/>
    <x v="2"/>
  </r>
  <r>
    <x v="1495"/>
    <x v="935"/>
    <s v="CUBRIMIENTO"/>
    <x v="0"/>
    <m/>
    <s v="2025-01-13"/>
    <s v="2024-12-31"/>
    <s v="2025-01-20 11:46:22"/>
    <s v="2025-04-01 14:30:07"/>
    <s v="2025-04-29 13:39:54"/>
    <s v="2025-04-30 18:17:17"/>
    <s v="0000-00-00 00:00:00"/>
    <s v="2025-01-20"/>
    <s v="2025-04-01"/>
    <s v="2025-04-29"/>
    <s v="2025-05-08"/>
    <s v="2025-05-20"/>
    <x v="8"/>
    <s v="Bogota"/>
    <s v="12473"/>
    <x v="121"/>
    <m/>
    <x v="0"/>
    <n v="1"/>
    <x v="0"/>
    <x v="0"/>
    <x v="0"/>
    <n v="320000"/>
    <x v="0"/>
    <x v="0"/>
    <x v="0"/>
    <x v="2"/>
  </r>
  <r>
    <x v="1495"/>
    <x v="935"/>
    <s v="CUBRIMIENTO"/>
    <x v="0"/>
    <m/>
    <s v="2025-01-13"/>
    <s v="2024-12-31"/>
    <s v="2025-01-20 11:46:22"/>
    <s v="2025-04-01 14:30:07"/>
    <s v="2025-04-29 13:39:54"/>
    <s v="2025-04-30 18:17:17"/>
    <s v="0000-00-00 00:00:00"/>
    <s v="2025-01-20"/>
    <s v="2025-04-01"/>
    <s v="2025-04-29"/>
    <s v="2025-05-08"/>
    <s v="2025-05-20"/>
    <x v="8"/>
    <s v="Bogota"/>
    <s v="12473"/>
    <x v="121"/>
    <m/>
    <x v="0"/>
    <n v="1"/>
    <x v="0"/>
    <x v="0"/>
    <x v="0"/>
    <n v="320000"/>
    <x v="0"/>
    <x v="0"/>
    <x v="0"/>
    <x v="2"/>
  </r>
  <r>
    <x v="1495"/>
    <x v="935"/>
    <s v="CUBRIMIENTO"/>
    <x v="0"/>
    <m/>
    <s v="2025-01-13"/>
    <s v="2024-12-31"/>
    <s v="2025-01-20 11:46:22"/>
    <s v="2025-04-01 14:30:07"/>
    <s v="2025-04-29 13:39:54"/>
    <s v="2025-04-30 18:17:17"/>
    <s v="0000-00-00 00:00:00"/>
    <s v="2025-01-20"/>
    <s v="2025-04-01"/>
    <s v="2025-04-29"/>
    <s v="2025-05-08"/>
    <s v="2025-05-20"/>
    <x v="8"/>
    <s v="Bogota"/>
    <s v="12473"/>
    <x v="121"/>
    <m/>
    <x v="0"/>
    <n v="1"/>
    <x v="0"/>
    <x v="0"/>
    <x v="0"/>
    <n v="320000"/>
    <x v="0"/>
    <x v="0"/>
    <x v="0"/>
    <x v="2"/>
  </r>
  <r>
    <x v="1495"/>
    <x v="935"/>
    <s v="CUBRIMIENTO"/>
    <x v="0"/>
    <m/>
    <s v="2025-01-13"/>
    <s v="2024-12-31"/>
    <s v="2025-01-20 11:46:22"/>
    <s v="2025-04-01 14:30:07"/>
    <s v="2025-04-29 13:39:54"/>
    <s v="2025-04-30 18:17:17"/>
    <s v="0000-00-00 00:00:00"/>
    <s v="2025-01-20"/>
    <s v="2025-04-01"/>
    <s v="2025-04-29"/>
    <s v="2025-05-08"/>
    <s v="2025-05-20"/>
    <x v="8"/>
    <s v="Bogota"/>
    <s v="31801"/>
    <x v="522"/>
    <m/>
    <x v="3"/>
    <n v="1"/>
    <x v="0"/>
    <x v="0"/>
    <x v="0"/>
    <n v="5040089"/>
    <x v="0"/>
    <x v="0"/>
    <x v="0"/>
    <x v="2"/>
  </r>
  <r>
    <x v="1495"/>
    <x v="935"/>
    <s v="CUBRIMIENTO"/>
    <x v="0"/>
    <m/>
    <s v="2025-01-13"/>
    <s v="2024-12-31"/>
    <s v="2025-01-20 11:46:22"/>
    <s v="2025-04-01 14:30:07"/>
    <s v="2025-04-29 13:39:54"/>
    <s v="2025-04-30 18:17:17"/>
    <s v="0000-00-00 00:00:00"/>
    <s v="2025-01-20"/>
    <s v="2025-04-01"/>
    <s v="2025-04-29"/>
    <s v="2025-05-08"/>
    <s v="2025-05-20"/>
    <x v="8"/>
    <s v="Bogota"/>
    <s v="6543"/>
    <x v="123"/>
    <m/>
    <x v="0"/>
    <n v="1"/>
    <x v="0"/>
    <x v="0"/>
    <x v="0"/>
    <n v="100000"/>
    <x v="0"/>
    <x v="0"/>
    <x v="0"/>
    <x v="2"/>
  </r>
  <r>
    <x v="1495"/>
    <x v="935"/>
    <s v="CUBRIMIENTO"/>
    <x v="0"/>
    <m/>
    <s v="2025-01-13"/>
    <s v="2024-12-31"/>
    <s v="2025-01-20 11:46:22"/>
    <s v="2025-04-01 14:30:07"/>
    <s v="2025-04-29 13:39:54"/>
    <s v="2025-04-30 18:17:17"/>
    <s v="0000-00-00 00:00:00"/>
    <s v="2025-01-20"/>
    <s v="2025-04-01"/>
    <s v="2025-04-29"/>
    <s v="2025-05-08"/>
    <s v="2025-05-20"/>
    <x v="8"/>
    <s v="Bogota"/>
    <s v="6543"/>
    <x v="123"/>
    <m/>
    <x v="0"/>
    <n v="1"/>
    <x v="0"/>
    <x v="0"/>
    <x v="0"/>
    <n v="100000"/>
    <x v="0"/>
    <x v="0"/>
    <x v="0"/>
    <x v="2"/>
  </r>
  <r>
    <x v="1495"/>
    <x v="935"/>
    <s v="CUBRIMIENTO"/>
    <x v="0"/>
    <m/>
    <s v="2025-01-13"/>
    <s v="2024-12-31"/>
    <s v="2025-01-20 11:46:22"/>
    <s v="2025-04-01 14:30:07"/>
    <s v="2025-04-29 13:39:54"/>
    <s v="2025-04-30 18:17:17"/>
    <s v="0000-00-00 00:00:00"/>
    <s v="2025-01-20"/>
    <s v="2025-04-01"/>
    <s v="2025-04-29"/>
    <s v="2025-05-08"/>
    <s v="2025-05-20"/>
    <x v="8"/>
    <s v="Bogota"/>
    <s v="6543"/>
    <x v="123"/>
    <m/>
    <x v="0"/>
    <n v="1"/>
    <x v="0"/>
    <x v="0"/>
    <x v="0"/>
    <n v="100000"/>
    <x v="0"/>
    <x v="0"/>
    <x v="0"/>
    <x v="2"/>
  </r>
  <r>
    <x v="1495"/>
    <x v="935"/>
    <s v="CUBRIMIENTO"/>
    <x v="0"/>
    <m/>
    <s v="2025-01-13"/>
    <s v="2024-12-31"/>
    <s v="2025-01-20 11:46:22"/>
    <s v="2025-04-01 14:30:07"/>
    <s v="2025-04-29 13:39:54"/>
    <s v="2025-04-30 18:17:17"/>
    <s v="0000-00-00 00:00:00"/>
    <s v="2025-01-20"/>
    <s v="2025-04-01"/>
    <s v="2025-04-29"/>
    <s v="2025-05-08"/>
    <s v="2025-05-20"/>
    <x v="8"/>
    <s v="Bogota"/>
    <s v="6543"/>
    <x v="123"/>
    <m/>
    <x v="0"/>
    <n v="1"/>
    <x v="0"/>
    <x v="0"/>
    <x v="0"/>
    <n v="100000"/>
    <x v="0"/>
    <x v="0"/>
    <x v="0"/>
    <x v="2"/>
  </r>
  <r>
    <x v="1495"/>
    <x v="935"/>
    <s v="CUBRIMIENTO"/>
    <x v="0"/>
    <m/>
    <s v="2025-01-13"/>
    <s v="2024-12-31"/>
    <s v="2025-01-20 11:46:22"/>
    <s v="2025-04-01 14:30:07"/>
    <s v="2025-04-29 13:39:54"/>
    <s v="2025-04-30 18:17:17"/>
    <s v="0000-00-00 00:00:00"/>
    <s v="2025-01-20"/>
    <s v="2025-04-01"/>
    <s v="2025-04-29"/>
    <s v="2025-05-08"/>
    <s v="2025-05-20"/>
    <x v="8"/>
    <s v="Bogota"/>
    <s v="FGLASS01"/>
    <x v="8"/>
    <m/>
    <x v="2"/>
    <n v="1"/>
    <x v="263"/>
    <x v="7"/>
    <x v="0"/>
    <n v="14364804"/>
    <x v="0"/>
    <x v="3"/>
    <x v="0"/>
    <x v="2"/>
  </r>
  <r>
    <x v="1495"/>
    <x v="935"/>
    <s v="CUBRIMIENTO"/>
    <x v="0"/>
    <m/>
    <s v="2025-01-13"/>
    <s v="2024-12-31"/>
    <s v="2025-01-20 11:46:22"/>
    <s v="2025-04-01 14:30:07"/>
    <s v="2025-04-29 13:39:54"/>
    <s v="2025-04-30 18:17:17"/>
    <s v="0000-00-00 00:00:00"/>
    <s v="2025-01-20"/>
    <s v="2025-04-01"/>
    <s v="2025-04-29"/>
    <s v="2025-05-08"/>
    <s v="2025-05-20"/>
    <x v="8"/>
    <s v="Bogota"/>
    <s v="FGLASS01"/>
    <x v="8"/>
    <m/>
    <x v="2"/>
    <n v="1"/>
    <x v="264"/>
    <x v="7"/>
    <x v="0"/>
    <n v="14608187"/>
    <x v="0"/>
    <x v="3"/>
    <x v="0"/>
    <x v="2"/>
  </r>
  <r>
    <x v="1495"/>
    <x v="935"/>
    <s v="CUBRIMIENTO"/>
    <x v="0"/>
    <m/>
    <s v="2025-01-13"/>
    <s v="2024-12-31"/>
    <s v="2025-01-20 11:46:22"/>
    <s v="2025-04-01 14:30:07"/>
    <s v="2025-04-29 13:39:54"/>
    <s v="2025-04-30 18:17:17"/>
    <s v="0000-00-00 00:00:00"/>
    <s v="2025-01-20"/>
    <s v="2025-04-01"/>
    <s v="2025-04-29"/>
    <s v="2025-05-08"/>
    <s v="2025-05-20"/>
    <x v="8"/>
    <s v="Bogota"/>
    <s v="FGLASS01"/>
    <x v="8"/>
    <m/>
    <x v="2"/>
    <n v="1"/>
    <x v="265"/>
    <x v="7"/>
    <x v="0"/>
    <n v="17051277"/>
    <x v="0"/>
    <x v="3"/>
    <x v="0"/>
    <x v="2"/>
  </r>
  <r>
    <x v="1495"/>
    <x v="935"/>
    <s v="CUBRIMIENTO"/>
    <x v="0"/>
    <m/>
    <s v="2025-01-13"/>
    <s v="2024-12-31"/>
    <s v="2025-01-20 11:46:22"/>
    <s v="2025-04-01 14:30:07"/>
    <s v="2025-04-29 13:39:54"/>
    <s v="2025-04-30 18:17:17"/>
    <s v="0000-00-00 00:00:00"/>
    <s v="2025-01-20"/>
    <s v="2025-04-01"/>
    <s v="2025-04-29"/>
    <s v="2025-05-08"/>
    <s v="2025-05-20"/>
    <x v="8"/>
    <s v="Bogota"/>
    <s v="FGLASS01"/>
    <x v="8"/>
    <m/>
    <x v="2"/>
    <n v="1"/>
    <x v="266"/>
    <x v="7"/>
    <x v="0"/>
    <n v="15772004"/>
    <x v="0"/>
    <x v="3"/>
    <x v="0"/>
    <x v="2"/>
  </r>
  <r>
    <x v="1495"/>
    <x v="935"/>
    <s v="CUBRIMIENTO"/>
    <x v="0"/>
    <m/>
    <s v="2025-01-13"/>
    <s v="2024-12-31"/>
    <s v="2025-01-20 11:46:22"/>
    <s v="2025-04-01 14:30:07"/>
    <s v="2025-04-29 13:39:54"/>
    <s v="2025-04-30 18:17:17"/>
    <s v="0000-00-00 00:00:00"/>
    <s v="2025-01-20"/>
    <s v="2025-04-01"/>
    <s v="2025-04-29"/>
    <s v="2025-05-08"/>
    <s v="2025-05-20"/>
    <x v="8"/>
    <s v="Bogota"/>
    <s v="PTAC01"/>
    <x v="392"/>
    <m/>
    <x v="3"/>
    <n v="1"/>
    <x v="0"/>
    <x v="6"/>
    <x v="0"/>
    <n v="717369"/>
    <x v="0"/>
    <x v="0"/>
    <x v="0"/>
    <x v="2"/>
  </r>
  <r>
    <x v="1495"/>
    <x v="935"/>
    <s v="CUBRIMIENTO"/>
    <x v="0"/>
    <m/>
    <s v="2025-01-13"/>
    <s v="2024-12-31"/>
    <s v="2025-01-20 11:46:22"/>
    <s v="2025-04-01 14:30:07"/>
    <s v="2025-04-29 13:39:54"/>
    <s v="2025-04-30 18:17:17"/>
    <s v="0000-00-00 00:00:00"/>
    <s v="2025-01-20"/>
    <s v="2025-04-01"/>
    <s v="2025-04-29"/>
    <s v="2025-05-08"/>
    <s v="2025-05-20"/>
    <x v="8"/>
    <s v="Bogota"/>
    <s v="PZCH043"/>
    <x v="939"/>
    <m/>
    <x v="0"/>
    <n v="8"/>
    <x v="0"/>
    <x v="0"/>
    <x v="0"/>
    <n v="2458200"/>
    <x v="0"/>
    <x v="0"/>
    <x v="0"/>
    <x v="2"/>
  </r>
  <r>
    <x v="1495"/>
    <x v="935"/>
    <s v="CUBRIMIENTO"/>
    <x v="0"/>
    <m/>
    <s v="2025-01-13"/>
    <s v="2024-12-31"/>
    <s v="2025-01-20 11:46:22"/>
    <s v="2025-04-01 14:30:07"/>
    <s v="2025-04-29 13:39:54"/>
    <s v="2025-04-30 18:17:17"/>
    <s v="0000-00-00 00:00:00"/>
    <s v="2025-01-20"/>
    <s v="2025-04-01"/>
    <s v="2025-04-29"/>
    <s v="2025-05-08"/>
    <s v="2025-05-20"/>
    <x v="8"/>
    <s v="Bogota"/>
    <s v="PZCH044"/>
    <x v="940"/>
    <m/>
    <x v="0"/>
    <n v="8"/>
    <x v="0"/>
    <x v="0"/>
    <x v="0"/>
    <n v="5276800"/>
    <x v="0"/>
    <x v="0"/>
    <x v="0"/>
    <x v="2"/>
  </r>
  <r>
    <x v="1495"/>
    <x v="935"/>
    <s v="CUBRIMIENTO"/>
    <x v="0"/>
    <m/>
    <s v="2025-01-13"/>
    <s v="2024-12-31"/>
    <s v="2025-01-20 11:46:22"/>
    <s v="2025-04-01 14:30:07"/>
    <s v="2025-04-29 13:39:54"/>
    <s v="2025-04-30 18:17:17"/>
    <s v="0000-00-00 00:00:00"/>
    <s v="2025-01-20"/>
    <s v="2025-04-01"/>
    <s v="2025-04-29"/>
    <s v="2025-05-08"/>
    <s v="2025-05-20"/>
    <x v="8"/>
    <s v="Bogota"/>
    <s v="VIGAAC03"/>
    <x v="787"/>
    <m/>
    <x v="3"/>
    <n v="1"/>
    <x v="266"/>
    <x v="0"/>
    <x v="0"/>
    <n v="2264386"/>
    <x v="0"/>
    <x v="0"/>
    <x v="0"/>
    <x v="2"/>
  </r>
  <r>
    <x v="1495"/>
    <x v="935"/>
    <s v="CUBRIMIENTO"/>
    <x v="0"/>
    <m/>
    <s v="2025-01-13"/>
    <s v="2024-12-31"/>
    <s v="2025-01-20 11:46:22"/>
    <s v="2025-04-01 14:30:07"/>
    <s v="2025-04-29 13:39:54"/>
    <s v="2025-04-30 18:17:17"/>
    <s v="0000-00-00 00:00:00"/>
    <s v="2025-01-20"/>
    <s v="2025-04-01"/>
    <s v="2025-04-29"/>
    <s v="2025-05-08"/>
    <s v="2025-05-20"/>
    <x v="8"/>
    <s v="Bogota"/>
    <s v="VIGAAC03"/>
    <x v="787"/>
    <m/>
    <x v="3"/>
    <n v="1"/>
    <x v="264"/>
    <x v="0"/>
    <x v="0"/>
    <n v="2141535"/>
    <x v="0"/>
    <x v="0"/>
    <x v="0"/>
    <x v="2"/>
  </r>
  <r>
    <x v="1495"/>
    <x v="935"/>
    <s v="CUBRIMIENTO"/>
    <x v="0"/>
    <m/>
    <s v="2025-01-13"/>
    <s v="2024-12-31"/>
    <s v="2025-01-20 11:46:22"/>
    <s v="2025-04-01 14:30:07"/>
    <s v="2025-04-29 13:39:54"/>
    <s v="2025-04-30 18:17:17"/>
    <s v="0000-00-00 00:00:00"/>
    <s v="2025-01-20"/>
    <s v="2025-04-01"/>
    <s v="2025-04-29"/>
    <s v="2025-05-08"/>
    <s v="2025-05-20"/>
    <x v="8"/>
    <s v="Bogota"/>
    <s v="VIGAAC03"/>
    <x v="787"/>
    <m/>
    <x v="3"/>
    <n v="1"/>
    <x v="263"/>
    <x v="0"/>
    <x v="0"/>
    <n v="2599069"/>
    <x v="0"/>
    <x v="0"/>
    <x v="0"/>
    <x v="2"/>
  </r>
  <r>
    <x v="1495"/>
    <x v="935"/>
    <s v="CUBRIMIENTO"/>
    <x v="0"/>
    <m/>
    <s v="2025-01-13"/>
    <s v="2024-12-31"/>
    <s v="2025-01-20 11:46:22"/>
    <s v="2025-04-01 14:30:07"/>
    <s v="2025-04-29 13:39:54"/>
    <s v="2025-04-30 18:17:17"/>
    <s v="0000-00-00 00:00:00"/>
    <s v="2025-01-20"/>
    <s v="2025-04-01"/>
    <s v="2025-04-29"/>
    <s v="2025-05-08"/>
    <s v="2025-05-20"/>
    <x v="8"/>
    <s v="Bogota"/>
    <s v="VIGAAC05"/>
    <x v="140"/>
    <m/>
    <x v="0"/>
    <n v="1"/>
    <x v="265"/>
    <x v="0"/>
    <x v="0"/>
    <n v="6001000"/>
    <x v="0"/>
    <x v="0"/>
    <x v="0"/>
    <x v="2"/>
  </r>
  <r>
    <x v="1496"/>
    <x v="936"/>
    <s v="CUBRIMIENTO"/>
    <x v="0"/>
    <m/>
    <s v="2025-01-13"/>
    <s v="2025-01-16"/>
    <s v="2025-01-20 11:52:08"/>
    <s v="2025-01-20 17:38:12"/>
    <s v="2025-01-22 17:16:36"/>
    <s v="2025-01-22 17:17:07"/>
    <s v="2025-02-01 14:11:42"/>
    <s v="2025-01-23"/>
    <s v="2025-01-24"/>
    <s v="2025-01-26"/>
    <s v="2025-02-01"/>
    <s v="2025-02-03"/>
    <x v="3"/>
    <s v="Medellin"/>
    <s v="SERV03"/>
    <x v="9"/>
    <m/>
    <x v="0"/>
    <n v="1"/>
    <x v="0"/>
    <x v="0"/>
    <x v="0"/>
    <n v="50000"/>
    <x v="0"/>
    <x v="1"/>
    <x v="1"/>
    <x v="12"/>
  </r>
  <r>
    <x v="1496"/>
    <x v="936"/>
    <s v="CUBRIMIENTO"/>
    <x v="0"/>
    <m/>
    <s v="2025-01-13"/>
    <s v="2025-01-16"/>
    <s v="2025-01-20 11:52:08"/>
    <s v="2025-01-20 17:38:12"/>
    <s v="2025-01-22 17:16:36"/>
    <s v="2025-01-22 17:17:07"/>
    <s v="2025-02-01 14:11:42"/>
    <s v="2025-01-23"/>
    <s v="2025-01-24"/>
    <s v="2025-01-26"/>
    <s v="2025-02-01"/>
    <s v="2025-02-03"/>
    <x v="3"/>
    <s v="Medellin"/>
    <s v="SOMB0101**"/>
    <x v="347"/>
    <s v="LONA DICKSON CAFE FONDO ENTERO REF:U224"/>
    <x v="0"/>
    <n v="1"/>
    <x v="14"/>
    <x v="0"/>
    <x v="83"/>
    <n v="1544735"/>
    <x v="0"/>
    <x v="0"/>
    <x v="0"/>
    <x v="12"/>
  </r>
  <r>
    <x v="1496"/>
    <x v="936"/>
    <s v="CUBRIMIENTO"/>
    <x v="0"/>
    <m/>
    <s v="2025-01-13"/>
    <s v="2025-01-16"/>
    <s v="2025-01-20 11:52:08"/>
    <s v="2025-01-20 17:38:12"/>
    <s v="2025-01-22 17:16:36"/>
    <s v="2025-01-22 17:17:07"/>
    <s v="2025-02-01 14:11:42"/>
    <s v="2025-01-23"/>
    <s v="2025-01-24"/>
    <s v="2025-01-26"/>
    <s v="2025-02-01"/>
    <s v="2025-02-03"/>
    <x v="3"/>
    <s v="Medellin"/>
    <s v="TRANSP06"/>
    <x v="59"/>
    <m/>
    <x v="0"/>
    <n v="1"/>
    <x v="0"/>
    <x v="0"/>
    <x v="0"/>
    <n v="440000"/>
    <x v="0"/>
    <x v="1"/>
    <x v="1"/>
    <x v="12"/>
  </r>
  <r>
    <x v="1497"/>
    <x v="937"/>
    <s v="CUBRIMIENTO"/>
    <x v="0"/>
    <m/>
    <s v="2025-01-17"/>
    <s v="2025-02-14"/>
    <s v="2025-02-20 14:08:58"/>
    <s v="2025-02-25 15:35:01"/>
    <s v="2025-03-08 11:00:51"/>
    <s v="2025-03-10 11:28:53"/>
    <s v="2025-05-06 15:31:19"/>
    <s v="2025-02-18"/>
    <s v="2025-02-20"/>
    <s v="2025-03-03"/>
    <s v="2025-03-06"/>
    <s v="2025-05-09"/>
    <x v="3"/>
    <s v="Cali"/>
    <s v="PLT02"/>
    <x v="174"/>
    <m/>
    <x v="1"/>
    <n v="1"/>
    <x v="0"/>
    <x v="0"/>
    <x v="58"/>
    <n v="320000"/>
    <x v="0"/>
    <x v="0"/>
    <x v="0"/>
    <x v="8"/>
  </r>
  <r>
    <x v="1497"/>
    <x v="937"/>
    <s v="CUBRIMIENTO"/>
    <x v="0"/>
    <m/>
    <s v="2025-01-17"/>
    <s v="2025-02-14"/>
    <s v="2025-02-20 14:08:58"/>
    <s v="2025-02-25 15:35:01"/>
    <s v="2025-03-08 11:00:51"/>
    <s v="2025-03-10 11:28:53"/>
    <s v="2025-05-06 15:31:19"/>
    <s v="2025-02-18"/>
    <s v="2025-02-20"/>
    <s v="2025-03-03"/>
    <s v="2025-03-06"/>
    <s v="2025-05-09"/>
    <x v="3"/>
    <s v="Cali"/>
    <s v="SOMB03"/>
    <x v="161"/>
    <s v="LONA DICKSON AZUL OCEANO REF:7264"/>
    <x v="1"/>
    <n v="1"/>
    <x v="11"/>
    <x v="0"/>
    <x v="17"/>
    <n v="3384000"/>
    <x v="0"/>
    <x v="6"/>
    <x v="8"/>
    <x v="8"/>
  </r>
  <r>
    <x v="1498"/>
    <x v="938"/>
    <s v="CUBRIMIENTO"/>
    <x v="0"/>
    <m/>
    <s v="2025-01-13"/>
    <s v="2025-01-13"/>
    <s v="2025-01-14 11:10:05"/>
    <s v="0000-00-00 00:00:00"/>
    <s v="2025-01-14 11:11:10"/>
    <s v="2025-01-14 16:33:50"/>
    <s v="0000-00-00 00:00:00"/>
    <s v="2025-01-15"/>
    <s v="2025-01-15"/>
    <s v="2025-01-17"/>
    <s v="2025-01-20"/>
    <s v="2025-01-20"/>
    <x v="3"/>
    <s v="Gerencia"/>
    <s v="40"/>
    <x v="248"/>
    <m/>
    <x v="0"/>
    <n v="4"/>
    <x v="0"/>
    <x v="0"/>
    <x v="0"/>
    <n v="210400"/>
    <x v="0"/>
    <x v="0"/>
    <x v="0"/>
    <x v="12"/>
  </r>
  <r>
    <x v="1499"/>
    <x v="468"/>
    <s v="MUEBLES CC CUBRIMIENTOS"/>
    <x v="0"/>
    <m/>
    <s v="2025-01-14"/>
    <s v="2025-01-20"/>
    <s v="2025-01-21 11:08:10"/>
    <s v="0000-00-00 00:00:00"/>
    <s v="2025-01-22 10:46:50"/>
    <s v="2025-01-29 08:09:05"/>
    <s v="0000-00-00 00:00:00"/>
    <s v="2025-01-22"/>
    <s v="2025-01-22"/>
    <s v="2025-01-24"/>
    <s v="2025-01-27"/>
    <s v="2025-01-27"/>
    <x v="3"/>
    <s v="Toscana"/>
    <s v="6926"/>
    <x v="941"/>
    <m/>
    <x v="0"/>
    <n v="4"/>
    <x v="0"/>
    <x v="0"/>
    <x v="0"/>
    <n v="1899604.8"/>
    <x v="0"/>
    <x v="0"/>
    <x v="0"/>
    <x v="12"/>
  </r>
  <r>
    <x v="1500"/>
    <x v="939"/>
    <s v="CUBRIMIENTO"/>
    <x v="0"/>
    <m/>
    <s v="2025-01-14"/>
    <s v="2025-01-14"/>
    <s v="2025-01-14 16:12:54"/>
    <s v="0000-00-00 00:00:00"/>
    <s v="2025-01-14 16:13:33"/>
    <s v="2025-04-02 17:22:12"/>
    <s v="0000-00-00 00:00:00"/>
    <s v="2025-01-15"/>
    <s v="2025-01-15"/>
    <s v="2025-01-17"/>
    <s v="2025-01-20"/>
    <s v="2025-01-20"/>
    <x v="0"/>
    <s v="Toscany"/>
    <s v="1011439"/>
    <x v="151"/>
    <m/>
    <x v="0"/>
    <n v="1"/>
    <x v="0"/>
    <x v="0"/>
    <x v="0"/>
    <n v="156800"/>
    <x v="0"/>
    <x v="0"/>
    <x v="0"/>
    <x v="12"/>
  </r>
  <r>
    <x v="1500"/>
    <x v="939"/>
    <s v="CUBRIMIENTO"/>
    <x v="0"/>
    <m/>
    <s v="2025-01-14"/>
    <s v="2025-01-14"/>
    <s v="2025-01-14 16:12:54"/>
    <s v="0000-00-00 00:00:00"/>
    <s v="2025-01-14 16:13:33"/>
    <s v="2025-04-02 17:22:12"/>
    <s v="0000-00-00 00:00:00"/>
    <s v="2025-01-15"/>
    <s v="2025-01-15"/>
    <s v="2025-01-17"/>
    <s v="2025-01-20"/>
    <s v="2025-01-20"/>
    <x v="0"/>
    <s v="Toscany"/>
    <s v="12664"/>
    <x v="241"/>
    <m/>
    <x v="0"/>
    <n v="3"/>
    <x v="0"/>
    <x v="0"/>
    <x v="0"/>
    <n v="1098000"/>
    <x v="0"/>
    <x v="0"/>
    <x v="0"/>
    <x v="12"/>
  </r>
  <r>
    <x v="1500"/>
    <x v="939"/>
    <s v="CUBRIMIENTO"/>
    <x v="0"/>
    <m/>
    <s v="2025-01-14"/>
    <s v="2025-01-14"/>
    <s v="2025-01-14 16:12:54"/>
    <s v="0000-00-00 00:00:00"/>
    <s v="2025-01-14 16:13:33"/>
    <s v="2025-04-02 17:22:12"/>
    <s v="0000-00-00 00:00:00"/>
    <s v="2025-01-15"/>
    <s v="2025-01-15"/>
    <s v="2025-01-17"/>
    <s v="2025-01-20"/>
    <s v="2025-01-20"/>
    <x v="0"/>
    <s v="Toscany"/>
    <s v="5574"/>
    <x v="250"/>
    <m/>
    <x v="0"/>
    <n v="1"/>
    <x v="0"/>
    <x v="0"/>
    <x v="0"/>
    <n v="200000"/>
    <x v="0"/>
    <x v="0"/>
    <x v="0"/>
    <x v="12"/>
  </r>
  <r>
    <x v="1501"/>
    <x v="280"/>
    <s v="CUBRIMIENTO"/>
    <x v="0"/>
    <m/>
    <s v="2025-01-14"/>
    <s v="2025-01-15"/>
    <s v="2025-01-17 14:00:59"/>
    <s v="0000-00-00 00:00:00"/>
    <s v="2025-01-22 17:04:12"/>
    <s v="2025-01-22 17:04:29"/>
    <s v="0000-00-00 00:00:00"/>
    <s v="2025-01-17"/>
    <s v="2025-01-17"/>
    <s v="2025-01-20"/>
    <s v="2025-01-21"/>
    <s v="2025-01-23"/>
    <x v="3"/>
    <s v="Cali"/>
    <s v="27823"/>
    <x v="889"/>
    <m/>
    <x v="0"/>
    <n v="1"/>
    <x v="0"/>
    <x v="0"/>
    <x v="0"/>
    <n v="207830"/>
    <x v="0"/>
    <x v="0"/>
    <x v="0"/>
    <x v="12"/>
  </r>
  <r>
    <x v="1501"/>
    <x v="280"/>
    <s v="CUBRIMIENTO"/>
    <x v="0"/>
    <m/>
    <s v="2025-01-14"/>
    <s v="2025-01-15"/>
    <s v="2025-01-17 14:00:59"/>
    <s v="0000-00-00 00:00:00"/>
    <s v="2025-01-22 17:04:12"/>
    <s v="2025-01-22 17:04:29"/>
    <s v="0000-00-00 00:00:00"/>
    <s v="2025-01-17"/>
    <s v="2025-01-17"/>
    <s v="2025-01-20"/>
    <s v="2025-01-21"/>
    <s v="2025-01-23"/>
    <x v="3"/>
    <s v="Cali"/>
    <s v="MTOS03"/>
    <x v="839"/>
    <m/>
    <x v="0"/>
    <n v="1"/>
    <x v="0"/>
    <x v="0"/>
    <x v="0"/>
    <n v="2109290"/>
    <x v="0"/>
    <x v="0"/>
    <x v="0"/>
    <x v="12"/>
  </r>
  <r>
    <x v="1502"/>
    <x v="940"/>
    <s v="MUEBLES"/>
    <x v="0"/>
    <m/>
    <s v="2025-01-14"/>
    <s v="2025-01-17"/>
    <s v="2025-01-17 14:52:09"/>
    <s v="0000-00-00 00:00:00"/>
    <s v="0000-00-00 00:00:00"/>
    <s v="2025-01-17 16:48:56"/>
    <s v="2025-01-18 09:59:05"/>
    <s v="2025-01-20"/>
    <s v="2025-01-20"/>
    <s v="2025-02-13"/>
    <s v="2025-02-17"/>
    <s v="2025-02-17"/>
    <x v="3"/>
    <s v="Cali"/>
    <s v="7106"/>
    <x v="432"/>
    <m/>
    <x v="4"/>
    <n v="1"/>
    <x v="0"/>
    <x v="0"/>
    <x v="0"/>
    <n v="1533884"/>
    <x v="0"/>
    <x v="2"/>
    <x v="0"/>
    <x v="5"/>
  </r>
  <r>
    <x v="1503"/>
    <x v="941"/>
    <s v="CUBRIMIENTO"/>
    <x v="0"/>
    <m/>
    <s v="2025-01-14"/>
    <s v="2025-01-20"/>
    <s v="2025-01-20 12:17:03"/>
    <s v="0000-00-00 00:00:00"/>
    <s v="2025-01-22 10:13:24"/>
    <s v="2025-01-22 10:15:26"/>
    <s v="2025-02-20 11:43:18"/>
    <s v="2025-01-22"/>
    <s v="2025-01-22"/>
    <s v="2025-01-23"/>
    <s v="2025-01-28"/>
    <s v="2025-01-30"/>
    <x v="1"/>
    <s v="Bogota"/>
    <s v="17523"/>
    <x v="820"/>
    <m/>
    <x v="0"/>
    <n v="3"/>
    <x v="0"/>
    <x v="0"/>
    <x v="0"/>
    <n v="162000"/>
    <x v="0"/>
    <x v="0"/>
    <x v="0"/>
    <x v="12"/>
  </r>
  <r>
    <x v="1503"/>
    <x v="941"/>
    <s v="CUBRIMIENTO"/>
    <x v="0"/>
    <m/>
    <s v="2025-01-14"/>
    <s v="2025-01-20"/>
    <s v="2025-01-20 12:17:03"/>
    <s v="0000-00-00 00:00:00"/>
    <s v="2025-01-22 10:13:24"/>
    <s v="2025-01-22 10:15:26"/>
    <s v="2025-02-20 11:43:18"/>
    <s v="2025-01-22"/>
    <s v="2025-01-22"/>
    <s v="2025-01-23"/>
    <s v="2025-01-28"/>
    <s v="2025-01-30"/>
    <x v="1"/>
    <s v="Bogota"/>
    <s v="SERV03"/>
    <x v="9"/>
    <m/>
    <x v="0"/>
    <n v="2"/>
    <x v="0"/>
    <x v="0"/>
    <x v="0"/>
    <n v="240000"/>
    <x v="0"/>
    <x v="1"/>
    <x v="1"/>
    <x v="12"/>
  </r>
  <r>
    <x v="1504"/>
    <x v="156"/>
    <s v="CUBRIMIENTO"/>
    <x v="0"/>
    <m/>
    <s v="2025-01-14"/>
    <s v="2025-01-15"/>
    <s v="2025-01-16 14:13:53"/>
    <s v="2025-01-17 15:24:38"/>
    <s v="2025-01-21 09:50:15"/>
    <s v="2025-01-21 09:50:29"/>
    <s v="0000-00-00 00:00:00"/>
    <s v="2025-01-16"/>
    <s v="2025-01-22"/>
    <s v="2025-01-28"/>
    <s v="2025-01-30"/>
    <s v="2025-01-30"/>
    <x v="3"/>
    <s v="Toscany"/>
    <s v="BANE01"/>
    <x v="845"/>
    <s v="LONA DICKSON BLANCO REF:0001"/>
    <x v="8"/>
    <n v="1"/>
    <x v="61"/>
    <x v="0"/>
    <x v="19"/>
    <n v="1252200"/>
    <x v="0"/>
    <x v="9"/>
    <x v="10"/>
    <x v="12"/>
  </r>
  <r>
    <x v="1505"/>
    <x v="168"/>
    <s v="CUBRIMIENTO"/>
    <x v="0"/>
    <m/>
    <s v="2025-01-14"/>
    <s v="2025-01-14"/>
    <s v="2025-01-15 10:34:51"/>
    <s v="0000-00-00 00:00:00"/>
    <s v="2025-01-15 10:35:14"/>
    <s v="2025-04-02 17:29:42"/>
    <s v="0000-00-00 00:00:00"/>
    <s v="2025-01-15"/>
    <s v="2025-01-15"/>
    <s v="2025-01-17"/>
    <s v="2025-01-20"/>
    <s v="2025-01-20"/>
    <x v="0"/>
    <s v="Toscany"/>
    <s v="55"/>
    <x v="256"/>
    <m/>
    <x v="0"/>
    <n v="5"/>
    <x v="0"/>
    <x v="0"/>
    <x v="0"/>
    <n v="263000"/>
    <x v="0"/>
    <x v="0"/>
    <x v="0"/>
    <x v="12"/>
  </r>
  <r>
    <x v="1506"/>
    <x v="942"/>
    <s v="CUBRIMIENTO"/>
    <x v="0"/>
    <m/>
    <s v="2025-01-15"/>
    <s v="2025-04-22"/>
    <s v="2025-04-23 14:16:35"/>
    <s v="0000-00-00 00:00:00"/>
    <s v="2025-04-30 13:44:27"/>
    <s v="2025-05-02 14:45:34"/>
    <s v="2025-05-02 14:50:29"/>
    <s v="2025-04-23"/>
    <s v="2025-04-23"/>
    <s v="2025-05-01"/>
    <s v="2025-05-05"/>
    <s v="2025-05-07"/>
    <x v="1"/>
    <s v="Medellin"/>
    <s v="SERV03"/>
    <x v="9"/>
    <m/>
    <x v="0"/>
    <n v="1"/>
    <x v="0"/>
    <x v="0"/>
    <x v="0"/>
    <n v="150000"/>
    <x v="0"/>
    <x v="1"/>
    <x v="1"/>
    <x v="9"/>
  </r>
  <r>
    <x v="1506"/>
    <x v="942"/>
    <s v="CUBRIMIENTO"/>
    <x v="0"/>
    <m/>
    <s v="2025-01-15"/>
    <s v="2025-04-22"/>
    <s v="2025-04-23 14:16:35"/>
    <s v="0000-00-00 00:00:00"/>
    <s v="2025-04-30 13:44:27"/>
    <s v="2025-05-02 14:45:34"/>
    <s v="2025-05-02 14:50:29"/>
    <s v="2025-04-23"/>
    <s v="2025-04-23"/>
    <s v="2025-05-01"/>
    <s v="2025-05-05"/>
    <s v="2025-05-07"/>
    <x v="1"/>
    <s v="Medellin"/>
    <s v="SERVLAV04"/>
    <x v="771"/>
    <m/>
    <x v="0"/>
    <n v="1"/>
    <x v="260"/>
    <x v="0"/>
    <x v="139"/>
    <n v="684000"/>
    <x v="0"/>
    <x v="1"/>
    <x v="1"/>
    <x v="9"/>
  </r>
  <r>
    <x v="1506"/>
    <x v="942"/>
    <s v="CUBRIMIENTO"/>
    <x v="0"/>
    <m/>
    <s v="2025-01-15"/>
    <s v="2025-04-22"/>
    <s v="2025-04-23 14:16:35"/>
    <s v="0000-00-00 00:00:00"/>
    <s v="2025-04-30 13:44:27"/>
    <s v="2025-05-02 14:45:34"/>
    <s v="2025-05-02 14:50:29"/>
    <s v="2025-04-23"/>
    <s v="2025-04-23"/>
    <s v="2025-05-01"/>
    <s v="2025-05-05"/>
    <s v="2025-05-07"/>
    <x v="1"/>
    <s v="Medellin"/>
    <s v="SERVLAV04"/>
    <x v="771"/>
    <m/>
    <x v="0"/>
    <n v="1"/>
    <x v="267"/>
    <x v="0"/>
    <x v="139"/>
    <n v="698250"/>
    <x v="0"/>
    <x v="1"/>
    <x v="1"/>
    <x v="9"/>
  </r>
  <r>
    <x v="1506"/>
    <x v="942"/>
    <s v="CUBRIMIENTO"/>
    <x v="0"/>
    <m/>
    <s v="2025-01-15"/>
    <s v="2025-04-22"/>
    <s v="2025-04-23 14:16:35"/>
    <s v="0000-00-00 00:00:00"/>
    <s v="2025-04-30 13:44:27"/>
    <s v="2025-05-02 14:45:34"/>
    <s v="2025-05-02 14:50:29"/>
    <s v="2025-04-23"/>
    <s v="2025-04-23"/>
    <s v="2025-05-01"/>
    <s v="2025-05-05"/>
    <s v="2025-05-07"/>
    <x v="1"/>
    <s v="Medellin"/>
    <s v="SERVLAV04"/>
    <x v="771"/>
    <m/>
    <x v="0"/>
    <n v="1"/>
    <x v="268"/>
    <x v="0"/>
    <x v="139"/>
    <n v="684000"/>
    <x v="0"/>
    <x v="1"/>
    <x v="1"/>
    <x v="9"/>
  </r>
  <r>
    <x v="1506"/>
    <x v="942"/>
    <s v="CUBRIMIENTO"/>
    <x v="0"/>
    <m/>
    <s v="2025-01-15"/>
    <s v="2025-04-22"/>
    <s v="2025-04-23 14:16:35"/>
    <s v="0000-00-00 00:00:00"/>
    <s v="2025-04-30 13:44:27"/>
    <s v="2025-05-02 14:45:34"/>
    <s v="2025-05-02 14:50:29"/>
    <s v="2025-04-23"/>
    <s v="2025-04-23"/>
    <s v="2025-05-01"/>
    <s v="2025-05-05"/>
    <s v="2025-05-07"/>
    <x v="1"/>
    <s v="Medellin"/>
    <s v="TRANSP06"/>
    <x v="59"/>
    <m/>
    <x v="0"/>
    <n v="1"/>
    <x v="0"/>
    <x v="0"/>
    <x v="0"/>
    <n v="200000"/>
    <x v="0"/>
    <x v="1"/>
    <x v="1"/>
    <x v="9"/>
  </r>
  <r>
    <x v="1507"/>
    <x v="554"/>
    <s v="CUBRIMIENTO"/>
    <x v="0"/>
    <m/>
    <s v="2025-01-15"/>
    <s v="2025-01-21"/>
    <s v="2025-01-22 11:04:48"/>
    <s v="0000-00-00 00:00:00"/>
    <s v="2025-01-31 09:19:42"/>
    <s v="2025-02-04 08:31:11"/>
    <s v="0000-00-00 00:00:00"/>
    <s v="2025-01-23"/>
    <s v="2025-01-23"/>
    <s v="2025-01-27"/>
    <s v="2025-01-28"/>
    <s v="2025-01-28"/>
    <x v="3"/>
    <s v="Cali"/>
    <s v="27"/>
    <x v="674"/>
    <m/>
    <x v="0"/>
    <n v="7"/>
    <x v="0"/>
    <x v="0"/>
    <x v="0"/>
    <n v="826000"/>
    <x v="0"/>
    <x v="0"/>
    <x v="0"/>
    <x v="12"/>
  </r>
  <r>
    <x v="1508"/>
    <x v="943"/>
    <s v="CUBRIMIENTO"/>
    <x v="0"/>
    <m/>
    <s v="2025-01-15"/>
    <s v="2025-01-17"/>
    <s v="2025-01-20 11:58:01"/>
    <s v="0000-00-00 00:00:00"/>
    <s v="2025-01-22 17:03:06"/>
    <s v="2025-01-22 17:03:36"/>
    <s v="2025-03-04 12:14:47"/>
    <s v="2025-01-21"/>
    <s v="2025-01-21"/>
    <s v="2025-01-23"/>
    <s v="2025-01-27"/>
    <s v="2025-01-29"/>
    <x v="1"/>
    <s v="Virtual"/>
    <s v="11435"/>
    <x v="229"/>
    <m/>
    <x v="0"/>
    <n v="1"/>
    <x v="0"/>
    <x v="0"/>
    <x v="0"/>
    <n v="205000"/>
    <x v="0"/>
    <x v="0"/>
    <x v="0"/>
    <x v="12"/>
  </r>
  <r>
    <x v="1508"/>
    <x v="943"/>
    <s v="CUBRIMIENTO"/>
    <x v="0"/>
    <m/>
    <s v="2025-01-15"/>
    <s v="2025-01-17"/>
    <s v="2025-01-20 11:58:01"/>
    <s v="0000-00-00 00:00:00"/>
    <s v="2025-01-22 17:03:06"/>
    <s v="2025-01-22 17:03:36"/>
    <s v="2025-03-04 12:14:47"/>
    <s v="2025-01-21"/>
    <s v="2025-01-21"/>
    <s v="2025-01-23"/>
    <s v="2025-01-27"/>
    <s v="2025-01-29"/>
    <x v="1"/>
    <s v="Virtual"/>
    <s v="SERV03"/>
    <x v="9"/>
    <m/>
    <x v="0"/>
    <n v="1"/>
    <x v="0"/>
    <x v="0"/>
    <x v="0"/>
    <n v="88000"/>
    <x v="0"/>
    <x v="1"/>
    <x v="1"/>
    <x v="12"/>
  </r>
  <r>
    <x v="1509"/>
    <x v="944"/>
    <s v="MUEBLES"/>
    <x v="0"/>
    <m/>
    <s v="2025-01-15"/>
    <s v="2025-03-13"/>
    <s v="2025-03-13 10:29:52"/>
    <s v="0000-00-00 00:00:00"/>
    <s v="0000-00-00 00:00:00"/>
    <s v="2025-03-14 16:20:06"/>
    <s v="0000-00-00 00:00:00"/>
    <s v="2025-03-14"/>
    <s v="2025-03-14"/>
    <s v="2025-03-17"/>
    <s v="2025-03-19"/>
    <s v="2025-03-19"/>
    <x v="3"/>
    <s v="Virtual"/>
    <s v="100196"/>
    <x v="218"/>
    <m/>
    <x v="0"/>
    <n v="1"/>
    <x v="0"/>
    <x v="0"/>
    <x v="0"/>
    <n v="198000"/>
    <x v="0"/>
    <x v="0"/>
    <x v="0"/>
    <x v="8"/>
  </r>
  <r>
    <x v="1510"/>
    <x v="945"/>
    <s v="CUBRIMIENTO"/>
    <x v="0"/>
    <m/>
    <s v="2025-01-15"/>
    <s v="2025-01-20"/>
    <s v="2025-01-23 09:40:52"/>
    <s v="2025-01-23 17:11:03"/>
    <s v="2025-01-27 14:30:37"/>
    <s v="2025-01-28 09:37:29"/>
    <s v="2025-02-20 16:27:39"/>
    <s v="2025-01-22"/>
    <s v="2025-01-24"/>
    <s v="2025-02-03"/>
    <s v="2025-02-18"/>
    <s v="2025-02-20"/>
    <x v="3"/>
    <s v="Bogota"/>
    <s v="5594"/>
    <x v="547"/>
    <m/>
    <x v="0"/>
    <n v="1"/>
    <x v="15"/>
    <x v="0"/>
    <x v="0"/>
    <n v="144572"/>
    <x v="0"/>
    <x v="0"/>
    <x v="0"/>
    <x v="5"/>
  </r>
  <r>
    <x v="1510"/>
    <x v="945"/>
    <s v="CUBRIMIENTO"/>
    <x v="0"/>
    <m/>
    <s v="2025-01-15"/>
    <s v="2025-01-20"/>
    <s v="2025-01-23 09:40:52"/>
    <s v="2025-01-23 17:11:03"/>
    <s v="2025-01-27 14:30:37"/>
    <s v="2025-01-28 09:37:29"/>
    <s v="2025-02-20 16:27:39"/>
    <s v="2025-01-22"/>
    <s v="2025-01-24"/>
    <s v="2025-02-03"/>
    <s v="2025-02-18"/>
    <s v="2025-02-20"/>
    <x v="3"/>
    <s v="Bogota"/>
    <s v="MANT004"/>
    <x v="934"/>
    <m/>
    <x v="0"/>
    <n v="1"/>
    <x v="15"/>
    <x v="0"/>
    <x v="146"/>
    <n v="695638"/>
    <x v="0"/>
    <x v="0"/>
    <x v="0"/>
    <x v="5"/>
  </r>
  <r>
    <x v="1510"/>
    <x v="945"/>
    <s v="CUBRIMIENTO"/>
    <x v="0"/>
    <m/>
    <s v="2025-01-15"/>
    <s v="2025-01-20"/>
    <s v="2025-01-23 09:40:52"/>
    <s v="2025-01-23 17:11:03"/>
    <s v="2025-01-27 14:30:37"/>
    <s v="2025-01-28 09:37:29"/>
    <s v="2025-02-20 16:27:39"/>
    <s v="2025-01-22"/>
    <s v="2025-01-24"/>
    <s v="2025-02-03"/>
    <s v="2025-02-18"/>
    <s v="2025-02-20"/>
    <x v="3"/>
    <s v="Bogota"/>
    <s v="SOMB0101**"/>
    <x v="347"/>
    <s v="LONA DICKSON GRIS FONDO ENTERO REF:6088"/>
    <x v="0"/>
    <n v="1"/>
    <x v="15"/>
    <x v="0"/>
    <x v="146"/>
    <n v="1562665"/>
    <x v="0"/>
    <x v="0"/>
    <x v="0"/>
    <x v="5"/>
  </r>
  <r>
    <x v="1511"/>
    <x v="946"/>
    <s v="MUEBLES"/>
    <x v="0"/>
    <m/>
    <s v="2025-01-15"/>
    <s v="2025-01-15"/>
    <s v="2025-01-15 14:25:56"/>
    <s v="0000-00-00 00:00:00"/>
    <s v="0000-00-00 00:00:00"/>
    <s v="2025-01-15 16:55:22"/>
    <s v="0000-00-00 00:00:00"/>
    <s v="2025-01-16"/>
    <s v="2025-01-16"/>
    <s v="2025-01-17"/>
    <s v="2025-01-21"/>
    <s v="2025-01-17"/>
    <x v="3"/>
    <s v="Virtual"/>
    <s v="100196"/>
    <x v="218"/>
    <m/>
    <x v="0"/>
    <n v="1"/>
    <x v="0"/>
    <x v="0"/>
    <x v="0"/>
    <n v="169800"/>
    <x v="0"/>
    <x v="0"/>
    <x v="0"/>
    <x v="12"/>
  </r>
  <r>
    <x v="1512"/>
    <x v="947"/>
    <s v="CUBRIMIENTO"/>
    <x v="0"/>
    <m/>
    <s v="2025-01-15"/>
    <s v="2025-01-17"/>
    <s v="2025-01-17 12:10:10"/>
    <s v="2025-01-20 16:14:25"/>
    <s v="2025-01-22 17:05:16"/>
    <s v="2025-04-02 17:32:02"/>
    <s v="0000-00-00 00:00:00"/>
    <s v="2025-01-20"/>
    <s v="2025-01-22"/>
    <s v="2025-01-24"/>
    <s v="2025-01-29"/>
    <s v="2025-01-29"/>
    <x v="0"/>
    <s v="Toscany"/>
    <s v="SOMB03"/>
    <x v="161"/>
    <s v="LONA DICKSON GRIS FONDO ENTERO REF:6088"/>
    <x v="8"/>
    <n v="1"/>
    <x v="3"/>
    <x v="0"/>
    <x v="17"/>
    <n v="3013200"/>
    <x v="0"/>
    <x v="6"/>
    <x v="8"/>
    <x v="12"/>
  </r>
  <r>
    <x v="1513"/>
    <x v="948"/>
    <s v="MUEBLES CC CUBRIMIENTOS"/>
    <x v="0"/>
    <m/>
    <s v="2025-01-17"/>
    <s v="2025-02-03"/>
    <s v="2025-02-04 11:29:53"/>
    <s v="0000-00-00 00:00:00"/>
    <s v="2025-02-04 15:29:14"/>
    <s v="2025-02-17 15:39:03"/>
    <s v="2025-02-21 19:55:30"/>
    <s v="2025-02-05"/>
    <s v="2025-02-05"/>
    <s v="2025-02-13"/>
    <s v="2025-02-19"/>
    <s v="2025-02-21"/>
    <x v="3"/>
    <s v="Medellin"/>
    <s v="MANT004"/>
    <x v="934"/>
    <m/>
    <x v="0"/>
    <n v="1"/>
    <x v="3"/>
    <x v="0"/>
    <x v="3"/>
    <n v="500688"/>
    <x v="0"/>
    <x v="0"/>
    <x v="0"/>
    <x v="5"/>
  </r>
  <r>
    <x v="1513"/>
    <x v="948"/>
    <s v="MUEBLES CC CUBRIMIENTOS"/>
    <x v="0"/>
    <m/>
    <s v="2025-01-17"/>
    <s v="2025-02-03"/>
    <s v="2025-02-04 11:29:53"/>
    <s v="0000-00-00 00:00:00"/>
    <s v="2025-02-04 15:29:14"/>
    <s v="2025-02-17 15:39:03"/>
    <s v="2025-02-21 19:55:30"/>
    <s v="2025-02-05"/>
    <s v="2025-02-05"/>
    <s v="2025-02-13"/>
    <s v="2025-02-19"/>
    <s v="2025-02-21"/>
    <x v="3"/>
    <s v="Medellin"/>
    <s v="MANT004"/>
    <x v="934"/>
    <m/>
    <x v="0"/>
    <n v="1"/>
    <x v="79"/>
    <x v="0"/>
    <x v="17"/>
    <n v="442760"/>
    <x v="0"/>
    <x v="0"/>
    <x v="0"/>
    <x v="5"/>
  </r>
  <r>
    <x v="1513"/>
    <x v="948"/>
    <s v="MUEBLES CC CUBRIMIENTOS"/>
    <x v="0"/>
    <m/>
    <s v="2025-01-17"/>
    <s v="2025-02-03"/>
    <s v="2025-02-04 11:29:53"/>
    <s v="0000-00-00 00:00:00"/>
    <s v="2025-02-04 15:29:14"/>
    <s v="2025-02-17 15:39:03"/>
    <s v="2025-02-21 19:55:30"/>
    <s v="2025-02-05"/>
    <s v="2025-02-05"/>
    <s v="2025-02-13"/>
    <s v="2025-02-19"/>
    <s v="2025-02-21"/>
    <x v="3"/>
    <s v="Medellin"/>
    <s v="SERV03"/>
    <x v="9"/>
    <m/>
    <x v="0"/>
    <n v="1"/>
    <x v="0"/>
    <x v="0"/>
    <x v="0"/>
    <n v="60000"/>
    <x v="0"/>
    <x v="1"/>
    <x v="1"/>
    <x v="5"/>
  </r>
  <r>
    <x v="1514"/>
    <x v="949"/>
    <s v="MUEBLES CC CUBRIMIENTOS"/>
    <x v="0"/>
    <m/>
    <s v="2025-01-15"/>
    <s v="2025-01-20"/>
    <s v="2025-01-21 10:40:01"/>
    <s v="0000-00-00 00:00:00"/>
    <s v="0000-00-00 00:00:00"/>
    <s v="0000-00-00 00:00:00"/>
    <s v="0000-00-00 00:00:00"/>
    <s v="2025-01-21"/>
    <s v="2025-01-21"/>
    <s v="2025-01-23"/>
    <s v="2025-01-29"/>
    <s v="2025-02-04"/>
    <x v="3"/>
    <s v="Medellin"/>
    <s v="SERV08"/>
    <x v="2"/>
    <m/>
    <x v="0"/>
    <n v="1"/>
    <x v="0"/>
    <x v="0"/>
    <x v="0"/>
    <n v="224000"/>
    <x v="0"/>
    <x v="1"/>
    <x v="1"/>
    <x v="12"/>
  </r>
  <r>
    <x v="1514"/>
    <x v="949"/>
    <s v="MUEBLES CC CUBRIMIENTOS"/>
    <x v="0"/>
    <m/>
    <s v="2025-01-15"/>
    <s v="2025-01-20"/>
    <s v="2025-01-21 10:40:01"/>
    <s v="0000-00-00 00:00:00"/>
    <s v="0000-00-00 00:00:00"/>
    <s v="0000-00-00 00:00:00"/>
    <s v="0000-00-00 00:00:00"/>
    <s v="2025-01-21"/>
    <s v="2025-01-21"/>
    <s v="2025-01-23"/>
    <s v="2025-01-29"/>
    <s v="2025-02-04"/>
    <x v="3"/>
    <s v="Medellin"/>
    <s v="TRANSP12"/>
    <x v="118"/>
    <m/>
    <x v="0"/>
    <n v="1"/>
    <x v="0"/>
    <x v="0"/>
    <x v="0"/>
    <n v="70000"/>
    <x v="0"/>
    <x v="1"/>
    <x v="1"/>
    <x v="12"/>
  </r>
  <r>
    <x v="1515"/>
    <x v="950"/>
    <s v="MUEBLES CC CUBRIMIENTOS"/>
    <x v="0"/>
    <m/>
    <s v="2025-01-15"/>
    <s v="2025-01-28"/>
    <s v="2025-01-28 17:24:25"/>
    <s v="0000-00-00 00:00:00"/>
    <s v="2025-01-31 09:26:15"/>
    <s v="2025-02-05 08:21:47"/>
    <s v="2025-02-11 09:44:32"/>
    <s v="2025-01-30"/>
    <s v="2025-01-30"/>
    <s v="2025-03-17"/>
    <s v="2025-03-19"/>
    <s v="2025-03-21"/>
    <x v="3"/>
    <s v="Cali"/>
    <s v="24352"/>
    <x v="891"/>
    <s v="LONAFLEX"/>
    <x v="0"/>
    <n v="1"/>
    <x v="0"/>
    <x v="0"/>
    <x v="0"/>
    <n v="180000"/>
    <x v="0"/>
    <x v="5"/>
    <x v="0"/>
    <x v="8"/>
  </r>
  <r>
    <x v="1516"/>
    <x v="951"/>
    <s v="CUBRIMIENTO"/>
    <x v="0"/>
    <m/>
    <s v="2025-01-15"/>
    <s v="2025-01-31"/>
    <s v="2025-02-07 10:05:38"/>
    <s v="2025-02-20 17:35:13"/>
    <s v="2025-03-18 14:40:57"/>
    <s v="2025-03-25 17:50:54"/>
    <s v="2025-04-07 11:02:38"/>
    <s v="2025-03-08"/>
    <s v="2025-03-18"/>
    <s v="2025-03-30"/>
    <s v="2025-04-06"/>
    <s v="2025-04-18"/>
    <x v="1"/>
    <s v="Medellin"/>
    <s v="FLANCHE01"/>
    <x v="51"/>
    <m/>
    <x v="3"/>
    <n v="1"/>
    <x v="269"/>
    <x v="0"/>
    <x v="0"/>
    <n v="1258080"/>
    <x v="0"/>
    <x v="0"/>
    <x v="0"/>
    <x v="8"/>
  </r>
  <r>
    <x v="1516"/>
    <x v="951"/>
    <s v="CUBRIMIENTO"/>
    <x v="0"/>
    <m/>
    <s v="2025-01-15"/>
    <s v="2025-01-31"/>
    <s v="2025-02-07 10:05:38"/>
    <s v="2025-02-20 17:35:13"/>
    <s v="2025-03-18 14:40:57"/>
    <s v="2025-03-25 17:50:54"/>
    <s v="2025-04-07 11:02:38"/>
    <s v="2025-03-08"/>
    <s v="2025-03-18"/>
    <s v="2025-03-30"/>
    <s v="2025-04-06"/>
    <s v="2025-04-18"/>
    <x v="1"/>
    <s v="Medellin"/>
    <s v="FLANCHE01"/>
    <x v="51"/>
    <m/>
    <x v="3"/>
    <n v="1"/>
    <x v="270"/>
    <x v="0"/>
    <x v="0"/>
    <n v="1482000"/>
    <x v="0"/>
    <x v="0"/>
    <x v="0"/>
    <x v="8"/>
  </r>
  <r>
    <x v="1516"/>
    <x v="951"/>
    <s v="CUBRIMIENTO"/>
    <x v="0"/>
    <m/>
    <s v="2025-01-15"/>
    <s v="2025-01-31"/>
    <s v="2025-02-07 10:05:38"/>
    <s v="2025-02-20 17:35:13"/>
    <s v="2025-03-18 14:40:57"/>
    <s v="2025-03-25 17:50:54"/>
    <s v="2025-04-07 11:02:38"/>
    <s v="2025-03-08"/>
    <s v="2025-03-18"/>
    <s v="2025-03-30"/>
    <s v="2025-04-06"/>
    <s v="2025-04-18"/>
    <x v="1"/>
    <s v="Medellin"/>
    <s v="PTAC01"/>
    <x v="392"/>
    <m/>
    <x v="3"/>
    <n v="1"/>
    <x v="0"/>
    <x v="6"/>
    <x v="0"/>
    <n v="737973"/>
    <x v="0"/>
    <x v="0"/>
    <x v="0"/>
    <x v="8"/>
  </r>
  <r>
    <x v="1516"/>
    <x v="951"/>
    <s v="CUBRIMIENTO"/>
    <x v="0"/>
    <m/>
    <s v="2025-01-15"/>
    <s v="2025-01-31"/>
    <s v="2025-02-07 10:05:38"/>
    <s v="2025-02-20 17:35:13"/>
    <s v="2025-03-18 14:40:57"/>
    <s v="2025-03-25 17:50:54"/>
    <s v="2025-04-07 11:02:38"/>
    <s v="2025-03-08"/>
    <s v="2025-03-18"/>
    <s v="2025-03-30"/>
    <s v="2025-04-06"/>
    <s v="2025-04-18"/>
    <x v="1"/>
    <s v="Medellin"/>
    <s v="PTAC01"/>
    <x v="392"/>
    <m/>
    <x v="3"/>
    <n v="2"/>
    <x v="0"/>
    <x v="39"/>
    <x v="0"/>
    <n v="2080516"/>
    <x v="0"/>
    <x v="0"/>
    <x v="0"/>
    <x v="8"/>
  </r>
  <r>
    <x v="1516"/>
    <x v="951"/>
    <s v="CUBRIMIENTO"/>
    <x v="0"/>
    <m/>
    <s v="2025-01-15"/>
    <s v="2025-01-31"/>
    <s v="2025-02-07 10:05:38"/>
    <s v="2025-02-20 17:35:13"/>
    <s v="2025-03-18 14:40:57"/>
    <s v="2025-03-25 17:50:54"/>
    <s v="2025-04-07 11:02:38"/>
    <s v="2025-03-08"/>
    <s v="2025-03-18"/>
    <s v="2025-03-30"/>
    <s v="2025-04-06"/>
    <s v="2025-04-18"/>
    <x v="1"/>
    <s v="Medellin"/>
    <s v="PTEKROM21"/>
    <x v="77"/>
    <s v="LONA PERGOTEX BLACKOUT GRIS 3M"/>
    <x v="3"/>
    <n v="1"/>
    <x v="229"/>
    <x v="0"/>
    <x v="147"/>
    <n v="47780955"/>
    <x v="0"/>
    <x v="4"/>
    <x v="4"/>
    <x v="8"/>
  </r>
  <r>
    <x v="1516"/>
    <x v="951"/>
    <s v="CUBRIMIENTO"/>
    <x v="0"/>
    <m/>
    <s v="2025-01-15"/>
    <s v="2025-01-31"/>
    <s v="2025-02-07 10:05:38"/>
    <s v="2025-02-20 17:35:13"/>
    <s v="2025-03-18 14:40:57"/>
    <s v="2025-03-25 17:50:54"/>
    <s v="2025-04-07 11:02:38"/>
    <s v="2025-03-08"/>
    <s v="2025-03-18"/>
    <s v="2025-03-30"/>
    <s v="2025-04-06"/>
    <s v="2025-04-18"/>
    <x v="1"/>
    <s v="Medellin"/>
    <s v="SERV03"/>
    <x v="9"/>
    <m/>
    <x v="0"/>
    <n v="1"/>
    <x v="0"/>
    <x v="0"/>
    <x v="0"/>
    <n v="1500000"/>
    <x v="0"/>
    <x v="1"/>
    <x v="1"/>
    <x v="8"/>
  </r>
  <r>
    <x v="1516"/>
    <x v="951"/>
    <s v="CUBRIMIENTO"/>
    <x v="0"/>
    <m/>
    <s v="2025-01-15"/>
    <s v="2025-01-31"/>
    <s v="2025-02-07 10:05:38"/>
    <s v="2025-02-20 17:35:13"/>
    <s v="2025-03-18 14:40:57"/>
    <s v="2025-03-25 17:50:54"/>
    <s v="2025-04-07 11:02:38"/>
    <s v="2025-03-08"/>
    <s v="2025-03-18"/>
    <s v="2025-03-30"/>
    <s v="2025-04-06"/>
    <s v="2025-04-18"/>
    <x v="1"/>
    <s v="Medellin"/>
    <s v="SPOT24"/>
    <x v="923"/>
    <m/>
    <x v="0"/>
    <n v="1"/>
    <x v="0"/>
    <x v="0"/>
    <x v="0"/>
    <n v="3244680"/>
    <x v="0"/>
    <x v="0"/>
    <x v="0"/>
    <x v="8"/>
  </r>
  <r>
    <x v="1516"/>
    <x v="951"/>
    <s v="CUBRIMIENTO"/>
    <x v="0"/>
    <m/>
    <s v="2025-01-15"/>
    <s v="2025-01-31"/>
    <s v="2025-02-07 10:05:38"/>
    <s v="2025-02-20 17:35:13"/>
    <s v="2025-03-18 14:40:57"/>
    <s v="2025-03-25 17:50:54"/>
    <s v="2025-04-07 11:02:38"/>
    <s v="2025-03-08"/>
    <s v="2025-03-18"/>
    <s v="2025-03-30"/>
    <s v="2025-04-06"/>
    <s v="2025-04-18"/>
    <x v="1"/>
    <s v="Medellin"/>
    <s v="TRANSP06"/>
    <x v="59"/>
    <m/>
    <x v="0"/>
    <n v="1"/>
    <x v="0"/>
    <x v="0"/>
    <x v="0"/>
    <n v="800000"/>
    <x v="0"/>
    <x v="1"/>
    <x v="1"/>
    <x v="8"/>
  </r>
  <r>
    <x v="1516"/>
    <x v="951"/>
    <s v="CUBRIMIENTO"/>
    <x v="0"/>
    <m/>
    <s v="2025-01-15"/>
    <s v="2025-01-31"/>
    <s v="2025-02-07 10:05:38"/>
    <s v="2025-02-20 17:35:13"/>
    <s v="2025-03-18 14:40:57"/>
    <s v="2025-03-25 17:50:54"/>
    <s v="2025-04-07 11:02:38"/>
    <s v="2025-03-08"/>
    <s v="2025-03-18"/>
    <s v="2025-03-30"/>
    <s v="2025-04-06"/>
    <s v="2025-04-18"/>
    <x v="1"/>
    <s v="Medellin"/>
    <s v="VIGAAC05"/>
    <x v="140"/>
    <m/>
    <x v="0"/>
    <n v="2"/>
    <x v="269"/>
    <x v="0"/>
    <x v="0"/>
    <n v="9689104"/>
    <x v="0"/>
    <x v="0"/>
    <x v="0"/>
    <x v="8"/>
  </r>
  <r>
    <x v="1517"/>
    <x v="392"/>
    <s v="CUBRIMIENTO"/>
    <x v="0"/>
    <m/>
    <s v="2025-01-16"/>
    <s v="2025-01-16"/>
    <s v="2025-01-16 14:22:38"/>
    <s v="0000-00-00 00:00:00"/>
    <s v="2025-01-16 14:22:57"/>
    <s v="2025-01-16 17:30:53"/>
    <s v="0000-00-00 00:00:00"/>
    <s v="2025-01-17"/>
    <s v="2025-01-17"/>
    <s v="2025-01-21"/>
    <s v="2025-01-23"/>
    <s v="2025-01-23"/>
    <x v="3"/>
    <s v="Toscany"/>
    <s v="11369"/>
    <x v="789"/>
    <m/>
    <x v="0"/>
    <n v="6"/>
    <x v="0"/>
    <x v="0"/>
    <x v="0"/>
    <n v="7800"/>
    <x v="0"/>
    <x v="0"/>
    <x v="0"/>
    <x v="12"/>
  </r>
  <r>
    <x v="1517"/>
    <x v="392"/>
    <s v="CUBRIMIENTO"/>
    <x v="0"/>
    <m/>
    <s v="2025-01-16"/>
    <s v="2025-01-16"/>
    <s v="2025-01-16 14:22:38"/>
    <s v="0000-00-00 00:00:00"/>
    <s v="2025-01-16 14:22:57"/>
    <s v="2025-01-16 17:30:53"/>
    <s v="0000-00-00 00:00:00"/>
    <s v="2025-01-17"/>
    <s v="2025-01-17"/>
    <s v="2025-01-21"/>
    <s v="2025-01-23"/>
    <s v="2025-01-23"/>
    <x v="3"/>
    <s v="Toscany"/>
    <s v="11435"/>
    <x v="229"/>
    <m/>
    <x v="0"/>
    <n v="3"/>
    <x v="0"/>
    <x v="0"/>
    <x v="0"/>
    <n v="191700"/>
    <x v="0"/>
    <x v="0"/>
    <x v="0"/>
    <x v="12"/>
  </r>
  <r>
    <x v="1517"/>
    <x v="392"/>
    <s v="CUBRIMIENTO"/>
    <x v="0"/>
    <m/>
    <s v="2025-01-16"/>
    <s v="2025-01-16"/>
    <s v="2025-01-16 14:22:38"/>
    <s v="0000-00-00 00:00:00"/>
    <s v="2025-01-16 14:22:57"/>
    <s v="2025-01-16 17:30:53"/>
    <s v="0000-00-00 00:00:00"/>
    <s v="2025-01-17"/>
    <s v="2025-01-17"/>
    <s v="2025-01-21"/>
    <s v="2025-01-23"/>
    <s v="2025-01-23"/>
    <x v="3"/>
    <s v="Toscany"/>
    <s v="12871"/>
    <x v="790"/>
    <m/>
    <x v="0"/>
    <n v="6"/>
    <x v="0"/>
    <x v="0"/>
    <x v="0"/>
    <n v="2400"/>
    <x v="0"/>
    <x v="0"/>
    <x v="0"/>
    <x v="12"/>
  </r>
  <r>
    <x v="1518"/>
    <x v="952"/>
    <s v="MUEBLES CC CUBRIMIENTOS"/>
    <x v="0"/>
    <m/>
    <s v="2025-01-16"/>
    <s v="2025-01-16"/>
    <s v="2025-01-17 11:54:41"/>
    <s v="0000-00-00 00:00:00"/>
    <s v="2025-01-23 07:44:11"/>
    <s v="2025-01-23 07:44:19"/>
    <s v="2025-01-30 00:08:04"/>
    <s v="2025-01-20"/>
    <s v="2025-01-20"/>
    <s v="2025-02-11"/>
    <s v="2025-02-13"/>
    <s v="2025-02-17"/>
    <x v="3"/>
    <s v="Cali"/>
    <s v="8163"/>
    <x v="567"/>
    <s v="FURNISCREEN BEIGE  2M EB4027W G8 625GR"/>
    <x v="3"/>
    <n v="2"/>
    <x v="0"/>
    <x v="0"/>
    <x v="0"/>
    <n v="2008658"/>
    <x v="0"/>
    <x v="2"/>
    <x v="0"/>
    <x v="5"/>
  </r>
  <r>
    <x v="1518"/>
    <x v="952"/>
    <s v="MUEBLES CC CUBRIMIENTOS"/>
    <x v="0"/>
    <m/>
    <s v="2025-01-16"/>
    <s v="2025-01-16"/>
    <s v="2025-01-17 11:54:41"/>
    <s v="0000-00-00 00:00:00"/>
    <s v="2025-01-23 07:44:11"/>
    <s v="2025-01-23 07:44:19"/>
    <s v="2025-01-30 00:08:04"/>
    <s v="2025-01-20"/>
    <s v="2025-01-20"/>
    <s v="2025-02-11"/>
    <s v="2025-02-13"/>
    <s v="2025-02-17"/>
    <x v="3"/>
    <s v="Cali"/>
    <s v="8165"/>
    <x v="322"/>
    <m/>
    <x v="3"/>
    <n v="1"/>
    <x v="0"/>
    <x v="0"/>
    <x v="0"/>
    <n v="3802495"/>
    <x v="0"/>
    <x v="2"/>
    <x v="0"/>
    <x v="5"/>
  </r>
  <r>
    <x v="1518"/>
    <x v="952"/>
    <s v="MUEBLES CC CUBRIMIENTOS"/>
    <x v="0"/>
    <m/>
    <s v="2025-01-16"/>
    <s v="2025-01-16"/>
    <s v="2025-01-17 11:54:41"/>
    <s v="0000-00-00 00:00:00"/>
    <s v="2025-01-23 07:44:11"/>
    <s v="2025-01-23 07:44:19"/>
    <s v="2025-01-30 00:08:04"/>
    <s v="2025-01-20"/>
    <s v="2025-01-20"/>
    <s v="2025-02-11"/>
    <s v="2025-02-13"/>
    <s v="2025-02-17"/>
    <x v="3"/>
    <s v="Cali"/>
    <s v="8167"/>
    <x v="352"/>
    <s v="FURNISCREEN BEIGE  2M EB4027W G8 625GR"/>
    <x v="3"/>
    <n v="4"/>
    <x v="0"/>
    <x v="0"/>
    <x v="0"/>
    <n v="3452604"/>
    <x v="0"/>
    <x v="2"/>
    <x v="0"/>
    <x v="5"/>
  </r>
  <r>
    <x v="1519"/>
    <x v="686"/>
    <s v="CUBRIMIENTO"/>
    <x v="0"/>
    <m/>
    <s v="2025-01-16"/>
    <s v="2025-01-22"/>
    <s v="2025-01-28 07:15:03"/>
    <s v="0000-00-00 00:00:00"/>
    <s v="2025-01-28 07:15:14"/>
    <s v="2025-02-12 07:09:45"/>
    <s v="0000-00-00 00:00:00"/>
    <s v="2025-01-24"/>
    <s v="2025-01-24"/>
    <s v="2025-01-28"/>
    <s v="2025-01-30"/>
    <s v="2025-01-30"/>
    <x v="3"/>
    <s v="Virtual"/>
    <s v="PFX001"/>
    <x v="694"/>
    <m/>
    <x v="0"/>
    <n v="2"/>
    <x v="0"/>
    <x v="0"/>
    <x v="0"/>
    <n v="70000"/>
    <x v="0"/>
    <x v="0"/>
    <x v="0"/>
    <x v="12"/>
  </r>
  <r>
    <x v="1519"/>
    <x v="686"/>
    <s v="CUBRIMIENTO"/>
    <x v="0"/>
    <m/>
    <s v="2025-01-16"/>
    <s v="2025-01-22"/>
    <s v="2025-01-28 07:15:03"/>
    <s v="0000-00-00 00:00:00"/>
    <s v="2025-01-28 07:15:14"/>
    <s v="2025-02-12 07:09:45"/>
    <s v="0000-00-00 00:00:00"/>
    <s v="2025-01-24"/>
    <s v="2025-01-24"/>
    <s v="2025-01-28"/>
    <s v="2025-01-30"/>
    <s v="2025-01-30"/>
    <x v="3"/>
    <s v="Virtual"/>
    <s v="PFX002"/>
    <x v="942"/>
    <m/>
    <x v="0"/>
    <n v="2"/>
    <x v="0"/>
    <x v="0"/>
    <x v="0"/>
    <n v="72000"/>
    <x v="0"/>
    <x v="0"/>
    <x v="0"/>
    <x v="12"/>
  </r>
  <r>
    <x v="1519"/>
    <x v="686"/>
    <s v="CUBRIMIENTO"/>
    <x v="0"/>
    <m/>
    <s v="2025-01-16"/>
    <s v="2025-01-22"/>
    <s v="2025-01-28 07:15:03"/>
    <s v="0000-00-00 00:00:00"/>
    <s v="2025-01-28 07:15:14"/>
    <s v="2025-02-12 07:09:45"/>
    <s v="0000-00-00 00:00:00"/>
    <s v="2025-01-24"/>
    <s v="2025-01-24"/>
    <s v="2025-01-28"/>
    <s v="2025-01-30"/>
    <s v="2025-01-30"/>
    <x v="3"/>
    <s v="Virtual"/>
    <s v="PFX008"/>
    <x v="746"/>
    <m/>
    <x v="0"/>
    <n v="1"/>
    <x v="0"/>
    <x v="0"/>
    <x v="0"/>
    <n v="192500"/>
    <x v="0"/>
    <x v="0"/>
    <x v="0"/>
    <x v="12"/>
  </r>
  <r>
    <x v="1520"/>
    <x v="953"/>
    <s v="MUEBLES"/>
    <x v="0"/>
    <m/>
    <s v="2025-01-16"/>
    <s v="2025-01-16"/>
    <s v="2025-01-17 14:02:27"/>
    <s v="0000-00-00 00:00:00"/>
    <s v="0000-00-00 00:00:00"/>
    <s v="2025-01-21 13:34:14"/>
    <s v="0000-00-00 00:00:00"/>
    <s v="2025-01-17"/>
    <s v="2025-01-17"/>
    <s v="2025-01-21"/>
    <s v="2025-01-22"/>
    <s v="2025-01-21"/>
    <x v="3"/>
    <s v="Cali"/>
    <s v="27313"/>
    <x v="61"/>
    <m/>
    <x v="0"/>
    <n v="1"/>
    <x v="0"/>
    <x v="0"/>
    <x v="0"/>
    <n v="592000"/>
    <x v="0"/>
    <x v="0"/>
    <x v="0"/>
    <x v="12"/>
  </r>
  <r>
    <x v="1521"/>
    <x v="954"/>
    <s v="MUEBLES CC CUBRIMIENTOS"/>
    <x v="0"/>
    <m/>
    <s v="2025-01-16"/>
    <s v="2025-01-31"/>
    <s v="2025-02-04 10:34:55"/>
    <s v="0000-00-00 00:00:00"/>
    <s v="2025-02-24 11:46:16"/>
    <s v="2025-02-24 11:46:23"/>
    <s v="2025-03-31 09:02:23"/>
    <s v="2025-02-04"/>
    <s v="2025-02-04"/>
    <s v="2025-03-14"/>
    <s v="2025-03-24"/>
    <s v="2025-03-26"/>
    <x v="1"/>
    <s v="Barranquilla"/>
    <s v="100360"/>
    <x v="943"/>
    <s v="LONA DICKSON CRUDO REF:6020"/>
    <x v="0"/>
    <n v="2"/>
    <x v="0"/>
    <x v="0"/>
    <x v="0"/>
    <n v="2600894"/>
    <x v="0"/>
    <x v="0"/>
    <x v="0"/>
    <x v="8"/>
  </r>
  <r>
    <x v="1521"/>
    <x v="954"/>
    <s v="MUEBLES CC CUBRIMIENTOS"/>
    <x v="0"/>
    <m/>
    <s v="2025-01-16"/>
    <s v="2025-01-31"/>
    <s v="2025-02-04 10:34:55"/>
    <s v="0000-00-00 00:00:00"/>
    <s v="2025-02-24 11:46:16"/>
    <s v="2025-02-24 11:46:23"/>
    <s v="2025-03-31 09:02:23"/>
    <s v="2025-02-04"/>
    <s v="2025-02-04"/>
    <s v="2025-03-14"/>
    <s v="2025-03-24"/>
    <s v="2025-03-26"/>
    <x v="1"/>
    <s v="Barranquilla"/>
    <s v="13012"/>
    <x v="257"/>
    <m/>
    <x v="3"/>
    <n v="4"/>
    <x v="0"/>
    <x v="0"/>
    <x v="0"/>
    <n v="4550880"/>
    <x v="0"/>
    <x v="0"/>
    <x v="0"/>
    <x v="8"/>
  </r>
  <r>
    <x v="1521"/>
    <x v="954"/>
    <s v="MUEBLES CC CUBRIMIENTOS"/>
    <x v="0"/>
    <m/>
    <s v="2025-01-16"/>
    <s v="2025-01-31"/>
    <s v="2025-02-04 10:34:55"/>
    <s v="0000-00-00 00:00:00"/>
    <s v="2025-02-24 11:46:16"/>
    <s v="2025-02-24 11:46:23"/>
    <s v="2025-03-31 09:02:23"/>
    <s v="2025-02-04"/>
    <s v="2025-02-04"/>
    <s v="2025-03-14"/>
    <s v="2025-03-24"/>
    <s v="2025-03-26"/>
    <x v="1"/>
    <s v="Barranquilla"/>
    <s v="9709"/>
    <x v="169"/>
    <s v="LONA DICKSON CRUDO REF:6020"/>
    <x v="0"/>
    <n v="4"/>
    <x v="0"/>
    <x v="0"/>
    <x v="0"/>
    <n v="7590244"/>
    <x v="0"/>
    <x v="2"/>
    <x v="0"/>
    <x v="8"/>
  </r>
  <r>
    <x v="1521"/>
    <x v="954"/>
    <s v="MUEBLES CC CUBRIMIENTOS"/>
    <x v="0"/>
    <m/>
    <s v="2025-01-16"/>
    <s v="2025-01-31"/>
    <s v="2025-02-04 10:34:55"/>
    <s v="0000-00-00 00:00:00"/>
    <s v="2025-02-24 11:46:16"/>
    <s v="2025-02-24 11:46:23"/>
    <s v="2025-03-31 09:02:23"/>
    <s v="2025-02-04"/>
    <s v="2025-02-04"/>
    <s v="2025-03-14"/>
    <s v="2025-03-24"/>
    <s v="2025-03-26"/>
    <x v="1"/>
    <s v="Barranquilla"/>
    <s v="TRANSP11"/>
    <x v="177"/>
    <m/>
    <x v="0"/>
    <n v="1"/>
    <x v="0"/>
    <x v="0"/>
    <x v="0"/>
    <n v="410000"/>
    <x v="0"/>
    <x v="0"/>
    <x v="0"/>
    <x v="8"/>
  </r>
  <r>
    <x v="1522"/>
    <x v="547"/>
    <s v="CUBRIMIENTO"/>
    <x v="0"/>
    <m/>
    <s v="2025-01-16"/>
    <s v="2025-01-17"/>
    <s v="2025-01-17 13:31:46"/>
    <s v="0000-00-00 00:00:00"/>
    <s v="2025-01-17 13:31:52"/>
    <s v="2025-04-02 17:31:30"/>
    <s v="0000-00-00 00:00:00"/>
    <s v="2025-01-20"/>
    <s v="2025-01-20"/>
    <s v="2025-01-22"/>
    <s v="2025-01-23"/>
    <s v="2025-01-23"/>
    <x v="0"/>
    <s v="Toscany"/>
    <s v="30"/>
    <x v="508"/>
    <m/>
    <x v="0"/>
    <n v="8"/>
    <x v="0"/>
    <x v="0"/>
    <x v="0"/>
    <n v="420800"/>
    <x v="0"/>
    <x v="0"/>
    <x v="0"/>
    <x v="12"/>
  </r>
  <r>
    <x v="1523"/>
    <x v="955"/>
    <s v="MUEBLES"/>
    <x v="0"/>
    <m/>
    <s v="2025-01-16"/>
    <s v="2025-01-16"/>
    <s v="2025-01-20 11:32:38"/>
    <s v="0000-00-00 00:00:00"/>
    <s v="0000-00-00 00:00:00"/>
    <s v="2025-02-20 06:51:57"/>
    <s v="2025-03-03 12:47:54"/>
    <s v="2025-01-17"/>
    <s v="2025-01-17"/>
    <s v="2025-02-12"/>
    <s v="2025-02-14"/>
    <s v="2025-02-14"/>
    <x v="1"/>
    <s v="Bogota"/>
    <s v="8829"/>
    <x v="116"/>
    <s v="LONA DICKSON VERDE FORESTA REF:6687"/>
    <x v="4"/>
    <n v="1"/>
    <x v="0"/>
    <x v="0"/>
    <x v="0"/>
    <n v="1820680"/>
    <x v="0"/>
    <x v="0"/>
    <x v="0"/>
    <x v="5"/>
  </r>
  <r>
    <x v="1524"/>
    <x v="956"/>
    <s v="MUEBLES CC CUBRIMIENTOS"/>
    <x v="0"/>
    <m/>
    <s v="2025-01-16"/>
    <s v="2025-01-27"/>
    <s v="2025-01-28 14:54:52"/>
    <s v="0000-00-00 00:00:00"/>
    <s v="2025-01-31 09:25:34"/>
    <s v="2025-02-11 14:09:57"/>
    <s v="0000-00-00 00:00:00"/>
    <s v="2025-01-29"/>
    <s v="2025-01-29"/>
    <s v="2025-02-12"/>
    <s v="2025-02-17"/>
    <s v="2025-02-17"/>
    <x v="3"/>
    <s v="Cali"/>
    <s v="10353"/>
    <x v="869"/>
    <m/>
    <x v="0"/>
    <n v="1"/>
    <x v="0"/>
    <x v="0"/>
    <x v="0"/>
    <n v="10200"/>
    <x v="0"/>
    <x v="0"/>
    <x v="0"/>
    <x v="5"/>
  </r>
  <r>
    <x v="1524"/>
    <x v="956"/>
    <s v="MUEBLES CC CUBRIMIENTOS"/>
    <x v="0"/>
    <m/>
    <s v="2025-01-16"/>
    <s v="2025-01-27"/>
    <s v="2025-01-28 14:54:52"/>
    <s v="0000-00-00 00:00:00"/>
    <s v="2025-01-31 09:25:34"/>
    <s v="2025-02-11 14:09:57"/>
    <s v="0000-00-00 00:00:00"/>
    <s v="2025-01-29"/>
    <s v="2025-01-29"/>
    <s v="2025-02-12"/>
    <s v="2025-02-17"/>
    <s v="2025-02-17"/>
    <x v="3"/>
    <s v="Cali"/>
    <s v="10365"/>
    <x v="944"/>
    <m/>
    <x v="0"/>
    <n v="1"/>
    <x v="0"/>
    <x v="0"/>
    <x v="0"/>
    <n v="190000"/>
    <x v="0"/>
    <x v="0"/>
    <x v="0"/>
    <x v="5"/>
  </r>
  <r>
    <x v="1524"/>
    <x v="956"/>
    <s v="MUEBLES CC CUBRIMIENTOS"/>
    <x v="0"/>
    <m/>
    <s v="2025-01-16"/>
    <s v="2025-01-27"/>
    <s v="2025-01-28 14:54:52"/>
    <s v="0000-00-00 00:00:00"/>
    <s v="2025-01-31 09:25:34"/>
    <s v="2025-02-11 14:09:57"/>
    <s v="0000-00-00 00:00:00"/>
    <s v="2025-01-29"/>
    <s v="2025-01-29"/>
    <s v="2025-02-12"/>
    <s v="2025-02-17"/>
    <s v="2025-02-17"/>
    <x v="3"/>
    <s v="Cali"/>
    <s v="10369"/>
    <x v="945"/>
    <m/>
    <x v="0"/>
    <n v="1"/>
    <x v="0"/>
    <x v="0"/>
    <x v="0"/>
    <n v="29007"/>
    <x v="0"/>
    <x v="0"/>
    <x v="0"/>
    <x v="5"/>
  </r>
  <r>
    <x v="1524"/>
    <x v="956"/>
    <s v="MUEBLES CC CUBRIMIENTOS"/>
    <x v="0"/>
    <m/>
    <s v="2025-01-16"/>
    <s v="2025-01-27"/>
    <s v="2025-01-28 14:54:52"/>
    <s v="0000-00-00 00:00:00"/>
    <s v="2025-01-31 09:25:34"/>
    <s v="2025-02-11 14:09:57"/>
    <s v="0000-00-00 00:00:00"/>
    <s v="2025-01-29"/>
    <s v="2025-01-29"/>
    <s v="2025-02-12"/>
    <s v="2025-02-17"/>
    <s v="2025-02-17"/>
    <x v="3"/>
    <s v="Cali"/>
    <s v="10399"/>
    <x v="946"/>
    <m/>
    <x v="0"/>
    <n v="1"/>
    <x v="0"/>
    <x v="0"/>
    <x v="0"/>
    <n v="32000"/>
    <x v="0"/>
    <x v="0"/>
    <x v="0"/>
    <x v="5"/>
  </r>
  <r>
    <x v="1524"/>
    <x v="956"/>
    <s v="MUEBLES CC CUBRIMIENTOS"/>
    <x v="0"/>
    <m/>
    <s v="2025-01-16"/>
    <s v="2025-01-27"/>
    <s v="2025-01-28 14:54:52"/>
    <s v="0000-00-00 00:00:00"/>
    <s v="2025-01-31 09:25:34"/>
    <s v="2025-02-11 14:09:57"/>
    <s v="0000-00-00 00:00:00"/>
    <s v="2025-01-29"/>
    <s v="2025-01-29"/>
    <s v="2025-02-12"/>
    <s v="2025-02-17"/>
    <s v="2025-02-17"/>
    <x v="3"/>
    <s v="Cali"/>
    <s v="5058"/>
    <x v="631"/>
    <m/>
    <x v="0"/>
    <n v="1"/>
    <x v="0"/>
    <x v="0"/>
    <x v="0"/>
    <n v="10000"/>
    <x v="0"/>
    <x v="0"/>
    <x v="0"/>
    <x v="5"/>
  </r>
  <r>
    <x v="1524"/>
    <x v="956"/>
    <s v="MUEBLES CC CUBRIMIENTOS"/>
    <x v="0"/>
    <m/>
    <s v="2025-01-16"/>
    <s v="2025-01-27"/>
    <s v="2025-01-28 14:54:52"/>
    <s v="0000-00-00 00:00:00"/>
    <s v="2025-01-31 09:25:34"/>
    <s v="2025-02-11 14:09:57"/>
    <s v="0000-00-00 00:00:00"/>
    <s v="2025-01-29"/>
    <s v="2025-01-29"/>
    <s v="2025-02-12"/>
    <s v="2025-02-17"/>
    <s v="2025-02-17"/>
    <x v="3"/>
    <s v="Cali"/>
    <s v="REP023"/>
    <x v="35"/>
    <m/>
    <x v="0"/>
    <n v="1"/>
    <x v="0"/>
    <x v="0"/>
    <x v="0"/>
    <n v="300000"/>
    <x v="0"/>
    <x v="0"/>
    <x v="0"/>
    <x v="5"/>
  </r>
  <r>
    <x v="1525"/>
    <x v="499"/>
    <s v="CUBRIMIENTO"/>
    <x v="0"/>
    <m/>
    <s v="2025-01-16"/>
    <s v="2025-01-16"/>
    <s v="2025-01-16 19:25:40"/>
    <s v="0000-00-00 00:00:00"/>
    <s v="2025-01-21 15:51:23"/>
    <s v="2025-01-21 15:51:29"/>
    <s v="0000-00-00 00:00:00"/>
    <s v="2025-01-20"/>
    <s v="2025-01-20"/>
    <s v="2025-01-22"/>
    <s v="2025-01-23"/>
    <s v="2025-01-23"/>
    <x v="3"/>
    <s v="Cali"/>
    <s v="18236"/>
    <x v="152"/>
    <m/>
    <x v="0"/>
    <n v="3"/>
    <x v="0"/>
    <x v="0"/>
    <x v="0"/>
    <n v="255000"/>
    <x v="0"/>
    <x v="0"/>
    <x v="0"/>
    <x v="12"/>
  </r>
  <r>
    <x v="1525"/>
    <x v="499"/>
    <s v="CUBRIMIENTO"/>
    <x v="0"/>
    <m/>
    <s v="2025-01-16"/>
    <s v="2025-01-16"/>
    <s v="2025-01-16 19:25:40"/>
    <s v="0000-00-00 00:00:00"/>
    <s v="2025-01-21 15:51:23"/>
    <s v="2025-01-21 15:51:29"/>
    <s v="0000-00-00 00:00:00"/>
    <s v="2025-01-20"/>
    <s v="2025-01-20"/>
    <s v="2025-01-22"/>
    <s v="2025-01-23"/>
    <s v="2025-01-23"/>
    <x v="3"/>
    <s v="Cali"/>
    <s v="18237"/>
    <x v="947"/>
    <m/>
    <x v="0"/>
    <n v="3"/>
    <x v="0"/>
    <x v="0"/>
    <x v="0"/>
    <n v="181500"/>
    <x v="0"/>
    <x v="0"/>
    <x v="0"/>
    <x v="12"/>
  </r>
  <r>
    <x v="1526"/>
    <x v="957"/>
    <s v="MUEBLES CC CUBRIMIENTOS"/>
    <x v="0"/>
    <m/>
    <s v="2025-01-16"/>
    <s v="2025-01-17"/>
    <s v="2025-01-21 10:29:54"/>
    <s v="0000-00-00 00:00:00"/>
    <s v="2025-01-28 14:27:21"/>
    <s v="2025-01-28 14:27:30"/>
    <s v="2025-02-01 08:14:48"/>
    <s v="2025-01-21"/>
    <s v="2025-01-21"/>
    <s v="2025-02-12"/>
    <s v="2025-02-18"/>
    <s v="2025-02-20"/>
    <x v="1"/>
    <s v="Bogota"/>
    <s v="5520"/>
    <x v="384"/>
    <s v="LONA DICKSON ARENA VETEADO U337"/>
    <x v="0"/>
    <n v="1"/>
    <x v="0"/>
    <x v="0"/>
    <x v="0"/>
    <n v="7891301"/>
    <x v="0"/>
    <x v="0"/>
    <x v="0"/>
    <x v="5"/>
  </r>
  <r>
    <x v="1526"/>
    <x v="957"/>
    <s v="MUEBLES CC CUBRIMIENTOS"/>
    <x v="0"/>
    <m/>
    <s v="2025-01-16"/>
    <s v="2025-01-17"/>
    <s v="2025-01-21 10:29:54"/>
    <s v="0000-00-00 00:00:00"/>
    <s v="2025-01-28 14:27:21"/>
    <s v="2025-01-28 14:27:30"/>
    <s v="2025-02-01 08:14:48"/>
    <s v="2025-01-21"/>
    <s v="2025-01-21"/>
    <s v="2025-02-12"/>
    <s v="2025-02-18"/>
    <s v="2025-02-20"/>
    <x v="1"/>
    <s v="Bogota"/>
    <s v="SERV08"/>
    <x v="2"/>
    <m/>
    <x v="0"/>
    <n v="1"/>
    <x v="0"/>
    <x v="0"/>
    <x v="0"/>
    <n v="420000"/>
    <x v="0"/>
    <x v="1"/>
    <x v="1"/>
    <x v="5"/>
  </r>
  <r>
    <x v="1527"/>
    <x v="958"/>
    <s v="CUBRIMIENTO"/>
    <x v="0"/>
    <m/>
    <s v="2025-01-16"/>
    <s v="2025-01-20"/>
    <s v="2025-01-22 13:43:19"/>
    <s v="0000-00-00 00:00:00"/>
    <s v="2025-01-27 11:30:52"/>
    <s v="2025-02-17 16:04:15"/>
    <s v="2025-02-28 08:43:37"/>
    <s v="2025-01-22"/>
    <s v="2025-01-22"/>
    <s v="2025-02-05"/>
    <s v="2025-02-14"/>
    <s v="2025-02-18"/>
    <x v="3"/>
    <s v="Barranquilla"/>
    <s v="MANT002"/>
    <x v="948"/>
    <m/>
    <x v="0"/>
    <n v="1"/>
    <x v="8"/>
    <x v="0"/>
    <x v="148"/>
    <n v="890000"/>
    <x v="0"/>
    <x v="0"/>
    <x v="0"/>
    <x v="5"/>
  </r>
  <r>
    <x v="1527"/>
    <x v="958"/>
    <s v="CUBRIMIENTO"/>
    <x v="0"/>
    <m/>
    <s v="2025-01-16"/>
    <s v="2025-01-20"/>
    <s v="2025-01-22 13:43:19"/>
    <s v="0000-00-00 00:00:00"/>
    <s v="2025-01-27 11:30:52"/>
    <s v="2025-02-17 16:04:15"/>
    <s v="2025-02-28 08:43:37"/>
    <s v="2025-01-22"/>
    <s v="2025-01-22"/>
    <s v="2025-02-05"/>
    <s v="2025-02-14"/>
    <s v="2025-02-18"/>
    <x v="3"/>
    <s v="Barranquilla"/>
    <s v="REP035"/>
    <x v="45"/>
    <m/>
    <x v="0"/>
    <n v="1"/>
    <x v="0"/>
    <x v="0"/>
    <x v="0"/>
    <n v="200000"/>
    <x v="0"/>
    <x v="0"/>
    <x v="0"/>
    <x v="5"/>
  </r>
  <r>
    <x v="1527"/>
    <x v="958"/>
    <s v="CUBRIMIENTO"/>
    <x v="0"/>
    <m/>
    <s v="2025-01-16"/>
    <s v="2025-01-20"/>
    <s v="2025-01-22 13:43:19"/>
    <s v="0000-00-00 00:00:00"/>
    <s v="2025-01-27 11:30:52"/>
    <s v="2025-02-17 16:04:15"/>
    <s v="2025-02-28 08:43:37"/>
    <s v="2025-01-22"/>
    <s v="2025-01-22"/>
    <s v="2025-02-05"/>
    <s v="2025-02-14"/>
    <s v="2025-02-18"/>
    <x v="3"/>
    <s v="Barranquilla"/>
    <s v="SERVLAV05"/>
    <x v="949"/>
    <m/>
    <x v="0"/>
    <n v="1"/>
    <x v="8"/>
    <x v="0"/>
    <x v="148"/>
    <n v="247500"/>
    <x v="0"/>
    <x v="1"/>
    <x v="1"/>
    <x v="5"/>
  </r>
  <r>
    <x v="1528"/>
    <x v="959"/>
    <s v="CUBRIMIENTO"/>
    <x v="0"/>
    <m/>
    <s v="2025-01-16"/>
    <s v="2025-02-10"/>
    <s v="2025-02-11 14:20:06"/>
    <s v="0000-00-00 00:00:00"/>
    <s v="2025-02-18 15:03:56"/>
    <s v="2025-03-04 08:55:40"/>
    <s v="2025-03-05 12:55:53"/>
    <s v="2025-02-12"/>
    <s v="2025-02-12"/>
    <s v="2025-02-20"/>
    <s v="2025-02-26"/>
    <s v="2025-02-28"/>
    <x v="3"/>
    <s v="Bogota"/>
    <s v="MANT001"/>
    <x v="770"/>
    <m/>
    <x v="0"/>
    <n v="1"/>
    <x v="271"/>
    <x v="0"/>
    <x v="115"/>
    <n v="2242500"/>
    <x v="0"/>
    <x v="0"/>
    <x v="0"/>
    <x v="5"/>
  </r>
  <r>
    <x v="1528"/>
    <x v="959"/>
    <s v="CUBRIMIENTO"/>
    <x v="0"/>
    <m/>
    <s v="2025-01-16"/>
    <s v="2025-02-10"/>
    <s v="2025-02-11 14:20:06"/>
    <s v="0000-00-00 00:00:00"/>
    <s v="2025-02-18 15:03:56"/>
    <s v="2025-03-04 08:55:40"/>
    <s v="2025-03-05 12:55:53"/>
    <s v="2025-02-12"/>
    <s v="2025-02-12"/>
    <s v="2025-02-20"/>
    <s v="2025-02-26"/>
    <s v="2025-02-28"/>
    <x v="3"/>
    <s v="Bogota"/>
    <s v="SERVLAV04"/>
    <x v="771"/>
    <m/>
    <x v="0"/>
    <n v="1"/>
    <x v="271"/>
    <x v="0"/>
    <x v="115"/>
    <n v="1652407"/>
    <x v="0"/>
    <x v="1"/>
    <x v="1"/>
    <x v="5"/>
  </r>
  <r>
    <x v="1529"/>
    <x v="919"/>
    <s v="CUBRIMIENTO"/>
    <x v="0"/>
    <m/>
    <s v="2025-01-16"/>
    <s v="2025-04-11"/>
    <s v="2025-04-15 09:29:18"/>
    <s v="2025-04-22 14:22:36"/>
    <s v="2025-04-24 09:01:02"/>
    <s v="2025-04-29 10:56:23"/>
    <s v="2025-05-06 16:15:35"/>
    <s v="2025-04-15"/>
    <s v="2025-04-22"/>
    <s v="2025-04-24"/>
    <s v="2025-04-28"/>
    <s v="2025-05-08"/>
    <x v="6"/>
    <s v="Bogota"/>
    <s v="SOMB02"/>
    <x v="363"/>
    <s v="LONA DICKSON MARLON REF:6172"/>
    <x v="8"/>
    <n v="1"/>
    <x v="214"/>
    <x v="0"/>
    <x v="3"/>
    <n v="2908115"/>
    <x v="0"/>
    <x v="6"/>
    <x v="12"/>
    <x v="2"/>
  </r>
  <r>
    <x v="1529"/>
    <x v="919"/>
    <s v="CUBRIMIENTO"/>
    <x v="0"/>
    <m/>
    <s v="2025-01-16"/>
    <s v="2025-04-11"/>
    <s v="2025-04-15 09:29:18"/>
    <s v="2025-04-22 14:22:36"/>
    <s v="2025-04-24 09:01:02"/>
    <s v="2025-04-29 10:56:23"/>
    <s v="2025-05-06 16:15:35"/>
    <s v="2025-04-15"/>
    <s v="2025-04-22"/>
    <s v="2025-04-24"/>
    <s v="2025-04-28"/>
    <s v="2025-05-08"/>
    <x v="6"/>
    <s v="Bogota"/>
    <s v="TRANSP06"/>
    <x v="59"/>
    <m/>
    <x v="0"/>
    <n v="1"/>
    <x v="0"/>
    <x v="0"/>
    <x v="0"/>
    <n v="300000"/>
    <x v="0"/>
    <x v="1"/>
    <x v="1"/>
    <x v="2"/>
  </r>
  <r>
    <x v="1530"/>
    <x v="960"/>
    <s v="CUBRIMIENTO"/>
    <x v="0"/>
    <m/>
    <s v="0000-00-00"/>
    <s v="2025-01-23"/>
    <s v="2025-01-28 14:21:19"/>
    <s v="2025-02-03 18:21:09"/>
    <s v="2025-02-10 09:07:06"/>
    <s v="2025-03-04 11:48:27"/>
    <s v="2025-03-07 12:18:00"/>
    <s v="2025-01-30"/>
    <s v="2025-02-01"/>
    <s v="2025-02-08"/>
    <s v="2025-02-21"/>
    <s v="2025-02-28"/>
    <x v="3"/>
    <s v="Barranquilla"/>
    <s v="27249"/>
    <x v="64"/>
    <m/>
    <x v="0"/>
    <n v="1"/>
    <x v="0"/>
    <x v="0"/>
    <x v="0"/>
    <n v="174659"/>
    <x v="0"/>
    <x v="0"/>
    <x v="0"/>
    <x v="5"/>
  </r>
  <r>
    <x v="1530"/>
    <x v="960"/>
    <s v="CUBRIMIENTO"/>
    <x v="0"/>
    <m/>
    <s v="0000-00-00"/>
    <s v="2025-01-23"/>
    <s v="2025-01-28 14:21:19"/>
    <s v="2025-02-03 18:21:09"/>
    <s v="2025-02-10 09:07:06"/>
    <s v="2025-03-04 11:48:27"/>
    <s v="2025-03-07 12:18:00"/>
    <s v="2025-01-30"/>
    <s v="2025-02-01"/>
    <s v="2025-02-08"/>
    <s v="2025-02-21"/>
    <s v="2025-02-28"/>
    <x v="3"/>
    <s v="Barranquilla"/>
    <s v="FLANCHE01"/>
    <x v="51"/>
    <m/>
    <x v="3"/>
    <n v="1"/>
    <x v="272"/>
    <x v="0"/>
    <x v="0"/>
    <n v="724349"/>
    <x v="0"/>
    <x v="0"/>
    <x v="0"/>
    <x v="5"/>
  </r>
  <r>
    <x v="1530"/>
    <x v="960"/>
    <s v="CUBRIMIENTO"/>
    <x v="0"/>
    <m/>
    <s v="0000-00-00"/>
    <s v="2025-01-23"/>
    <s v="2025-01-28 14:21:19"/>
    <s v="2025-02-03 18:21:09"/>
    <s v="2025-02-10 09:07:06"/>
    <s v="2025-03-04 11:48:27"/>
    <s v="2025-03-07 12:18:00"/>
    <s v="2025-01-30"/>
    <s v="2025-02-01"/>
    <s v="2025-02-08"/>
    <s v="2025-02-21"/>
    <s v="2025-02-28"/>
    <x v="3"/>
    <s v="Barranquilla"/>
    <s v="SERV03"/>
    <x v="9"/>
    <m/>
    <x v="0"/>
    <n v="1"/>
    <x v="0"/>
    <x v="0"/>
    <x v="0"/>
    <n v="350000"/>
    <x v="0"/>
    <x v="1"/>
    <x v="1"/>
    <x v="5"/>
  </r>
  <r>
    <x v="1530"/>
    <x v="960"/>
    <s v="CUBRIMIENTO"/>
    <x v="0"/>
    <m/>
    <s v="0000-00-00"/>
    <s v="2025-01-23"/>
    <s v="2025-01-28 14:21:19"/>
    <s v="2025-02-03 18:21:09"/>
    <s v="2025-02-10 09:07:06"/>
    <s v="2025-03-04 11:48:27"/>
    <s v="2025-03-07 12:18:00"/>
    <s v="2025-01-30"/>
    <s v="2025-02-01"/>
    <s v="2025-02-08"/>
    <s v="2025-02-21"/>
    <s v="2025-02-28"/>
    <x v="3"/>
    <s v="Barranquilla"/>
    <s v="SOMB02"/>
    <x v="363"/>
    <s v="LONA DICKSON CAFE FONDO ENTERO REF:U224"/>
    <x v="3"/>
    <n v="1"/>
    <x v="272"/>
    <x v="0"/>
    <x v="13"/>
    <n v="10982445"/>
    <x v="0"/>
    <x v="6"/>
    <x v="12"/>
    <x v="5"/>
  </r>
  <r>
    <x v="1530"/>
    <x v="960"/>
    <s v="CUBRIMIENTO"/>
    <x v="0"/>
    <m/>
    <s v="0000-00-00"/>
    <s v="2025-01-23"/>
    <s v="2025-01-28 14:21:19"/>
    <s v="2025-02-03 18:21:09"/>
    <s v="2025-02-10 09:07:06"/>
    <s v="2025-03-04 11:48:27"/>
    <s v="2025-03-07 12:18:00"/>
    <s v="2025-01-30"/>
    <s v="2025-02-01"/>
    <s v="2025-02-08"/>
    <s v="2025-02-21"/>
    <s v="2025-02-28"/>
    <x v="3"/>
    <s v="Barranquilla"/>
    <s v="TRANSP05"/>
    <x v="198"/>
    <m/>
    <x v="0"/>
    <n v="1"/>
    <x v="0"/>
    <x v="0"/>
    <x v="0"/>
    <n v="300000"/>
    <x v="0"/>
    <x v="1"/>
    <x v="1"/>
    <x v="5"/>
  </r>
  <r>
    <x v="1531"/>
    <x v="961"/>
    <s v="MUEBLES CC CUBRIMIENTOS"/>
    <x v="0"/>
    <m/>
    <s v="2025-01-17"/>
    <s v="2025-02-18"/>
    <s v="2025-02-18 13:46:29"/>
    <s v="0000-00-00 00:00:00"/>
    <s v="2025-03-03 10:36:54"/>
    <s v="2025-03-10 15:59:10"/>
    <s v="2025-03-17 16:46:52"/>
    <s v="2025-02-20"/>
    <s v="2025-02-20"/>
    <s v="2025-03-14"/>
    <s v="2025-03-20"/>
    <s v="2025-03-24"/>
    <x v="1"/>
    <s v="Medellin"/>
    <s v="5520"/>
    <x v="384"/>
    <s v="LONA DICKSON ARENA VETEADO U337"/>
    <x v="0"/>
    <n v="1"/>
    <x v="0"/>
    <x v="0"/>
    <x v="0"/>
    <n v="9469561"/>
    <x v="0"/>
    <x v="0"/>
    <x v="0"/>
    <x v="8"/>
  </r>
  <r>
    <x v="1531"/>
    <x v="961"/>
    <s v="MUEBLES CC CUBRIMIENTOS"/>
    <x v="0"/>
    <m/>
    <s v="2025-01-17"/>
    <s v="2025-02-18"/>
    <s v="2025-02-18 13:46:29"/>
    <s v="0000-00-00 00:00:00"/>
    <s v="2025-03-03 10:36:54"/>
    <s v="2025-03-10 15:59:10"/>
    <s v="2025-03-17 16:46:52"/>
    <s v="2025-02-20"/>
    <s v="2025-02-20"/>
    <s v="2025-03-14"/>
    <s v="2025-03-20"/>
    <s v="2025-03-24"/>
    <x v="1"/>
    <s v="Medellin"/>
    <s v="TRANSP12"/>
    <x v="118"/>
    <m/>
    <x v="0"/>
    <n v="1"/>
    <x v="0"/>
    <x v="0"/>
    <x v="0"/>
    <n v="100000"/>
    <x v="0"/>
    <x v="1"/>
    <x v="1"/>
    <x v="8"/>
  </r>
  <r>
    <x v="1532"/>
    <x v="962"/>
    <s v="CUBRIMIENTO"/>
    <x v="0"/>
    <m/>
    <s v="0000-00-00"/>
    <s v="2025-01-31"/>
    <s v="2025-02-07 13:35:52"/>
    <s v="2025-03-01 10:10:35"/>
    <s v="2025-03-14 15:09:12"/>
    <s v="2025-03-19 07:19:47"/>
    <s v="2025-04-05 08:12:30"/>
    <s v="2025-02-04"/>
    <s v="2025-02-12"/>
    <s v="2025-02-21"/>
    <s v="2025-02-28"/>
    <s v="2025-03-10"/>
    <x v="3"/>
    <s v="Bogota"/>
    <s v="25769"/>
    <x v="44"/>
    <m/>
    <x v="0"/>
    <n v="4"/>
    <x v="0"/>
    <x v="0"/>
    <x v="0"/>
    <n v="487680"/>
    <x v="0"/>
    <x v="0"/>
    <x v="0"/>
    <x v="5"/>
  </r>
  <r>
    <x v="1532"/>
    <x v="962"/>
    <s v="CUBRIMIENTO"/>
    <x v="0"/>
    <m/>
    <s v="0000-00-00"/>
    <s v="2025-01-31"/>
    <s v="2025-02-07 13:35:52"/>
    <s v="2025-03-01 10:10:35"/>
    <s v="2025-03-14 15:09:12"/>
    <s v="2025-03-19 07:19:47"/>
    <s v="2025-04-05 08:12:30"/>
    <s v="2025-02-04"/>
    <s v="2025-02-12"/>
    <s v="2025-02-21"/>
    <s v="2025-02-28"/>
    <s v="2025-03-10"/>
    <x v="3"/>
    <s v="Bogota"/>
    <s v="27249"/>
    <x v="64"/>
    <m/>
    <x v="0"/>
    <n v="4"/>
    <x v="0"/>
    <x v="0"/>
    <x v="0"/>
    <n v="588328"/>
    <x v="0"/>
    <x v="0"/>
    <x v="0"/>
    <x v="5"/>
  </r>
  <r>
    <x v="1532"/>
    <x v="962"/>
    <s v="CUBRIMIENTO"/>
    <x v="0"/>
    <m/>
    <s v="0000-00-00"/>
    <s v="2025-01-31"/>
    <s v="2025-02-07 13:35:52"/>
    <s v="2025-03-01 10:10:35"/>
    <s v="2025-03-14 15:09:12"/>
    <s v="2025-03-19 07:19:47"/>
    <s v="2025-04-05 08:12:30"/>
    <s v="2025-02-04"/>
    <s v="2025-02-12"/>
    <s v="2025-02-21"/>
    <s v="2025-02-28"/>
    <s v="2025-03-10"/>
    <x v="3"/>
    <s v="Bogota"/>
    <s v="FLANCHE01"/>
    <x v="51"/>
    <m/>
    <x v="2"/>
    <n v="2"/>
    <x v="73"/>
    <x v="0"/>
    <x v="0"/>
    <n v="731974"/>
    <x v="0"/>
    <x v="0"/>
    <x v="0"/>
    <x v="5"/>
  </r>
  <r>
    <x v="1532"/>
    <x v="962"/>
    <s v="CUBRIMIENTO"/>
    <x v="0"/>
    <m/>
    <s v="0000-00-00"/>
    <s v="2025-01-31"/>
    <s v="2025-02-07 13:35:52"/>
    <s v="2025-03-01 10:10:35"/>
    <s v="2025-03-14 15:09:12"/>
    <s v="2025-03-19 07:19:47"/>
    <s v="2025-04-05 08:12:30"/>
    <s v="2025-02-04"/>
    <s v="2025-02-12"/>
    <s v="2025-02-21"/>
    <s v="2025-02-28"/>
    <s v="2025-03-10"/>
    <x v="3"/>
    <s v="Bogota"/>
    <s v="PLT09"/>
    <x v="101"/>
    <m/>
    <x v="2"/>
    <n v="4"/>
    <x v="0"/>
    <x v="0"/>
    <x v="15"/>
    <n v="3351028"/>
    <x v="0"/>
    <x v="0"/>
    <x v="0"/>
    <x v="5"/>
  </r>
  <r>
    <x v="1532"/>
    <x v="962"/>
    <s v="CUBRIMIENTO"/>
    <x v="0"/>
    <m/>
    <s v="0000-00-00"/>
    <s v="2025-01-31"/>
    <s v="2025-02-07 13:35:52"/>
    <s v="2025-03-01 10:10:35"/>
    <s v="2025-03-14 15:09:12"/>
    <s v="2025-03-19 07:19:47"/>
    <s v="2025-04-05 08:12:30"/>
    <s v="2025-02-04"/>
    <s v="2025-02-12"/>
    <s v="2025-02-21"/>
    <s v="2025-02-28"/>
    <s v="2025-03-10"/>
    <x v="3"/>
    <s v="Bogota"/>
    <s v="PLT43"/>
    <x v="130"/>
    <m/>
    <x v="2"/>
    <n v="6"/>
    <x v="0"/>
    <x v="0"/>
    <x v="0"/>
    <n v="960000"/>
    <x v="0"/>
    <x v="0"/>
    <x v="0"/>
    <x v="5"/>
  </r>
  <r>
    <x v="1532"/>
    <x v="962"/>
    <s v="CUBRIMIENTO"/>
    <x v="0"/>
    <m/>
    <s v="0000-00-00"/>
    <s v="2025-01-31"/>
    <s v="2025-02-07 13:35:52"/>
    <s v="2025-03-01 10:10:35"/>
    <s v="2025-03-14 15:09:12"/>
    <s v="2025-03-19 07:19:47"/>
    <s v="2025-04-05 08:12:30"/>
    <s v="2025-02-04"/>
    <s v="2025-02-12"/>
    <s v="2025-02-21"/>
    <s v="2025-02-28"/>
    <s v="2025-03-10"/>
    <x v="3"/>
    <s v="Bogota"/>
    <s v="PTEK11"/>
    <x v="135"/>
    <s v="LONA PERGOTEX TRASLUCIDA BLANCA 3M"/>
    <x v="4"/>
    <n v="1"/>
    <x v="273"/>
    <x v="0"/>
    <x v="86"/>
    <n v="31575602"/>
    <x v="0"/>
    <x v="4"/>
    <x v="7"/>
    <x v="5"/>
  </r>
  <r>
    <x v="1532"/>
    <x v="962"/>
    <s v="CUBRIMIENTO"/>
    <x v="0"/>
    <m/>
    <s v="0000-00-00"/>
    <s v="2025-01-31"/>
    <s v="2025-02-07 13:35:52"/>
    <s v="2025-03-01 10:10:35"/>
    <s v="2025-03-14 15:09:12"/>
    <s v="2025-03-19 07:19:47"/>
    <s v="2025-04-05 08:12:30"/>
    <s v="2025-02-04"/>
    <s v="2025-02-12"/>
    <s v="2025-02-21"/>
    <s v="2025-02-28"/>
    <s v="2025-03-10"/>
    <x v="3"/>
    <s v="Bogota"/>
    <s v="SOLAPA01"/>
    <x v="69"/>
    <m/>
    <x v="2"/>
    <n v="1"/>
    <x v="274"/>
    <x v="0"/>
    <x v="0"/>
    <n v="272230"/>
    <x v="0"/>
    <x v="0"/>
    <x v="0"/>
    <x v="5"/>
  </r>
  <r>
    <x v="1532"/>
    <x v="962"/>
    <s v="CUBRIMIENTO"/>
    <x v="0"/>
    <m/>
    <s v="0000-00-00"/>
    <s v="2025-01-31"/>
    <s v="2025-02-07 13:35:52"/>
    <s v="2025-03-01 10:10:35"/>
    <s v="2025-03-14 15:09:12"/>
    <s v="2025-03-19 07:19:47"/>
    <s v="2025-04-05 08:12:30"/>
    <s v="2025-02-04"/>
    <s v="2025-02-12"/>
    <s v="2025-02-21"/>
    <s v="2025-02-28"/>
    <s v="2025-03-10"/>
    <x v="3"/>
    <s v="Bogota"/>
    <s v="SPOT18"/>
    <x v="365"/>
    <m/>
    <x v="0"/>
    <n v="1"/>
    <x v="0"/>
    <x v="0"/>
    <x v="0"/>
    <n v="2728896"/>
    <x v="0"/>
    <x v="0"/>
    <x v="0"/>
    <x v="5"/>
  </r>
  <r>
    <x v="1533"/>
    <x v="26"/>
    <s v="CUBRIMIENTO"/>
    <x v="0"/>
    <m/>
    <s v="2025-01-17"/>
    <s v="2025-01-29"/>
    <s v="2025-02-04 14:45:37"/>
    <s v="0000-00-00 00:00:00"/>
    <s v="2025-02-10 09:32:01"/>
    <s v="2025-02-10 09:35:29"/>
    <s v="0000-00-00 00:00:00"/>
    <s v="2025-02-05"/>
    <s v="2025-02-05"/>
    <s v="2025-02-09"/>
    <s v="2025-02-12"/>
    <s v="2025-02-12"/>
    <x v="3"/>
    <s v="Bogota"/>
    <s v="13925"/>
    <x v="950"/>
    <m/>
    <x v="0"/>
    <n v="1"/>
    <x v="0"/>
    <x v="0"/>
    <x v="0"/>
    <n v="78000"/>
    <x v="0"/>
    <x v="0"/>
    <x v="0"/>
    <x v="5"/>
  </r>
  <r>
    <x v="1533"/>
    <x v="26"/>
    <s v="CUBRIMIENTO"/>
    <x v="0"/>
    <m/>
    <s v="2025-01-17"/>
    <s v="2025-01-29"/>
    <s v="2025-02-04 14:45:37"/>
    <s v="0000-00-00 00:00:00"/>
    <s v="2025-02-10 09:32:01"/>
    <s v="2025-02-10 09:35:29"/>
    <s v="0000-00-00 00:00:00"/>
    <s v="2025-02-05"/>
    <s v="2025-02-05"/>
    <s v="2025-02-09"/>
    <s v="2025-02-12"/>
    <s v="2025-02-12"/>
    <x v="3"/>
    <s v="Bogota"/>
    <s v="6277"/>
    <x v="39"/>
    <m/>
    <x v="0"/>
    <n v="1"/>
    <x v="0"/>
    <x v="0"/>
    <x v="0"/>
    <n v="250000"/>
    <x v="0"/>
    <x v="0"/>
    <x v="0"/>
    <x v="5"/>
  </r>
  <r>
    <x v="1534"/>
    <x v="341"/>
    <s v="CUBRIMIENTO"/>
    <x v="0"/>
    <m/>
    <s v="2025-01-17"/>
    <s v="2025-01-21"/>
    <s v="2025-01-21 14:53:28"/>
    <s v="0000-00-00 00:00:00"/>
    <s v="2025-01-21 14:53:36"/>
    <s v="2025-01-22 10:17:07"/>
    <s v="0000-00-00 00:00:00"/>
    <s v="2025-01-22"/>
    <s v="2025-01-22"/>
    <s v="2025-01-24"/>
    <s v="2025-01-27"/>
    <s v="2025-01-27"/>
    <x v="3"/>
    <s v="Toscany"/>
    <s v="82"/>
    <x v="231"/>
    <m/>
    <x v="0"/>
    <n v="73"/>
    <x v="0"/>
    <x v="0"/>
    <x v="0"/>
    <n v="3650000"/>
    <x v="0"/>
    <x v="0"/>
    <x v="0"/>
    <x v="12"/>
  </r>
  <r>
    <x v="1535"/>
    <x v="963"/>
    <s v="MUEBLES CC CUBRIMIENTOS"/>
    <x v="0"/>
    <m/>
    <s v="2025-01-17"/>
    <s v="2025-01-23"/>
    <s v="2025-01-24 14:37:35"/>
    <s v="0000-00-00 00:00:00"/>
    <s v="2025-02-10 12:10:20"/>
    <s v="2025-02-11 13:29:15"/>
    <s v="0000-00-00 00:00:00"/>
    <s v="2025-01-27"/>
    <s v="2025-01-27"/>
    <s v="2025-02-10"/>
    <s v="2025-02-13"/>
    <s v="2025-02-13"/>
    <x v="3"/>
    <s v="Cali"/>
    <s v="REP027"/>
    <x v="62"/>
    <m/>
    <x v="0"/>
    <n v="3"/>
    <x v="0"/>
    <x v="0"/>
    <x v="0"/>
    <n v="840000"/>
    <x v="0"/>
    <x v="0"/>
    <x v="0"/>
    <x v="5"/>
  </r>
  <r>
    <x v="1535"/>
    <x v="963"/>
    <s v="MUEBLES CC CUBRIMIENTOS"/>
    <x v="0"/>
    <m/>
    <s v="2025-01-17"/>
    <s v="2025-01-23"/>
    <s v="2025-01-24 14:37:35"/>
    <s v="0000-00-00 00:00:00"/>
    <s v="2025-02-10 12:10:20"/>
    <s v="2025-02-11 13:29:15"/>
    <s v="0000-00-00 00:00:00"/>
    <s v="2025-01-27"/>
    <s v="2025-01-27"/>
    <s v="2025-02-10"/>
    <s v="2025-02-13"/>
    <s v="2025-02-13"/>
    <x v="3"/>
    <s v="Cali"/>
    <s v="REP046"/>
    <x v="278"/>
    <m/>
    <x v="0"/>
    <n v="2"/>
    <x v="0"/>
    <x v="0"/>
    <x v="0"/>
    <n v="500000"/>
    <x v="0"/>
    <x v="0"/>
    <x v="0"/>
    <x v="5"/>
  </r>
  <r>
    <x v="1535"/>
    <x v="963"/>
    <s v="MUEBLES CC CUBRIMIENTOS"/>
    <x v="0"/>
    <m/>
    <s v="2025-01-17"/>
    <s v="2025-01-23"/>
    <s v="2025-01-24 14:37:35"/>
    <s v="0000-00-00 00:00:00"/>
    <s v="2025-02-10 12:10:20"/>
    <s v="2025-02-11 13:29:15"/>
    <s v="0000-00-00 00:00:00"/>
    <s v="2025-01-27"/>
    <s v="2025-01-27"/>
    <s v="2025-02-10"/>
    <s v="2025-02-13"/>
    <s v="2025-02-13"/>
    <x v="3"/>
    <s v="Cali"/>
    <s v="REP046"/>
    <x v="278"/>
    <m/>
    <x v="0"/>
    <n v="1"/>
    <x v="0"/>
    <x v="0"/>
    <x v="0"/>
    <n v="360000"/>
    <x v="0"/>
    <x v="0"/>
    <x v="0"/>
    <x v="5"/>
  </r>
  <r>
    <x v="1536"/>
    <x v="964"/>
    <s v="MUEBLES CC CUBRIMIENTOS"/>
    <x v="0"/>
    <m/>
    <s v="2025-01-18"/>
    <s v="2025-01-27"/>
    <s v="2025-01-27 15:51:32"/>
    <s v="0000-00-00 00:00:00"/>
    <s v="2025-02-20 13:46:03"/>
    <s v="2025-02-26 13:54:39"/>
    <s v="2025-07-01 11:34:21"/>
    <s v="2025-01-29"/>
    <s v="2025-01-29"/>
    <s v="2025-02-20"/>
    <s v="2025-02-26"/>
    <s v="2025-05-07"/>
    <x v="1"/>
    <s v="Virtual"/>
    <s v="11391"/>
    <x v="374"/>
    <m/>
    <x v="5"/>
    <n v="6"/>
    <x v="0"/>
    <x v="0"/>
    <x v="0"/>
    <n v="9450000"/>
    <x v="0"/>
    <x v="0"/>
    <x v="0"/>
    <x v="5"/>
  </r>
  <r>
    <x v="1536"/>
    <x v="964"/>
    <s v="MUEBLES CC CUBRIMIENTOS"/>
    <x v="0"/>
    <m/>
    <s v="2025-01-18"/>
    <s v="2025-01-27"/>
    <s v="2025-01-27 15:51:32"/>
    <s v="0000-00-00 00:00:00"/>
    <s v="2025-02-20 13:46:03"/>
    <s v="2025-02-26 13:54:39"/>
    <s v="2025-07-01 11:34:21"/>
    <s v="2025-01-29"/>
    <s v="2025-01-29"/>
    <s v="2025-02-20"/>
    <s v="2025-02-26"/>
    <s v="2025-05-07"/>
    <x v="1"/>
    <s v="Virtual"/>
    <s v="9715"/>
    <x v="847"/>
    <s v="LONA DICKSON BEIGE *1.20 REF:0681"/>
    <x v="0"/>
    <n v="6"/>
    <x v="0"/>
    <x v="0"/>
    <x v="0"/>
    <n v="9666786"/>
    <x v="0"/>
    <x v="0"/>
    <x v="0"/>
    <x v="5"/>
  </r>
  <r>
    <x v="1536"/>
    <x v="964"/>
    <s v="MUEBLES CC CUBRIMIENTOS"/>
    <x v="0"/>
    <m/>
    <s v="2025-01-18"/>
    <s v="2025-01-27"/>
    <s v="2025-01-27 15:51:32"/>
    <s v="0000-00-00 00:00:00"/>
    <s v="2025-02-20 13:46:03"/>
    <s v="2025-02-26 13:54:39"/>
    <s v="2025-07-01 11:34:21"/>
    <s v="2025-01-29"/>
    <s v="2025-01-29"/>
    <s v="2025-02-20"/>
    <s v="2025-02-26"/>
    <s v="2025-05-07"/>
    <x v="1"/>
    <s v="Virtual"/>
    <s v="TRANSP07"/>
    <x v="47"/>
    <m/>
    <x v="0"/>
    <n v="1"/>
    <x v="0"/>
    <x v="0"/>
    <x v="0"/>
    <n v="1300000"/>
    <x v="0"/>
    <x v="0"/>
    <x v="0"/>
    <x v="5"/>
  </r>
  <r>
    <x v="1537"/>
    <x v="512"/>
    <s v="MUEBLES CC CUBRIMIENTOS"/>
    <x v="0"/>
    <m/>
    <s v="2025-01-18"/>
    <s v="2025-01-24"/>
    <s v="2025-01-29 12:21:22"/>
    <s v="0000-00-00 00:00:00"/>
    <s v="2025-02-06 17:00:56"/>
    <s v="2025-02-06 17:01:08"/>
    <s v="0000-00-00 00:00:00"/>
    <s v="2025-01-28"/>
    <s v="2025-01-28"/>
    <s v="2025-02-11"/>
    <s v="2025-02-14"/>
    <s v="2025-02-14"/>
    <x v="3"/>
    <s v="Cali"/>
    <s v="REP046"/>
    <x v="278"/>
    <m/>
    <x v="0"/>
    <n v="1"/>
    <x v="0"/>
    <x v="0"/>
    <x v="0"/>
    <n v="230000"/>
    <x v="0"/>
    <x v="0"/>
    <x v="0"/>
    <x v="5"/>
  </r>
  <r>
    <x v="1538"/>
    <x v="965"/>
    <s v="MUEBLES CC CUBRIMIENTOS"/>
    <x v="0"/>
    <m/>
    <s v="2025-01-18"/>
    <s v="2025-01-18"/>
    <s v="2025-01-20 12:05:59"/>
    <s v="0000-00-00 00:00:00"/>
    <s v="2025-02-11 11:04:58"/>
    <s v="2025-02-11 11:05:13"/>
    <s v="2025-02-21 12:55:03"/>
    <s v="2025-01-21"/>
    <s v="2025-01-21"/>
    <s v="2025-02-12"/>
    <s v="2025-02-20"/>
    <s v="2025-02-21"/>
    <x v="3"/>
    <s v="Bogota"/>
    <s v="1967"/>
    <x v="290"/>
    <s v="LONA DICKSON ROJO CARMIN (U411)"/>
    <x v="0"/>
    <n v="2"/>
    <x v="0"/>
    <x v="0"/>
    <x v="0"/>
    <n v="1169318"/>
    <x v="0"/>
    <x v="2"/>
    <x v="0"/>
    <x v="5"/>
  </r>
  <r>
    <x v="1539"/>
    <x v="966"/>
    <s v="CUBRIMIENTO"/>
    <x v="0"/>
    <m/>
    <s v="2025-01-20"/>
    <s v="2025-07-30"/>
    <s v="2025-07-31 12:42:26"/>
    <s v="0000-00-00 00:00:00"/>
    <s v="2025-08-06 08:15:57"/>
    <s v="2025-08-08 10:27:29"/>
    <s v="2025-08-12 17:53:17"/>
    <s v="2025-07-31"/>
    <s v="2025-07-31"/>
    <s v="2025-08-04"/>
    <s v="2025-08-06"/>
    <s v="2025-08-08"/>
    <x v="3"/>
    <s v="Cali"/>
    <s v="3151"/>
    <x v="57"/>
    <m/>
    <x v="0"/>
    <n v="21"/>
    <x v="0"/>
    <x v="0"/>
    <x v="0"/>
    <n v="1417500"/>
    <x v="0"/>
    <x v="0"/>
    <x v="0"/>
    <x v="7"/>
  </r>
  <r>
    <x v="1539"/>
    <x v="966"/>
    <s v="CUBRIMIENTO"/>
    <x v="0"/>
    <m/>
    <s v="2025-01-20"/>
    <s v="2025-07-30"/>
    <s v="2025-07-31 12:42:26"/>
    <s v="0000-00-00 00:00:00"/>
    <s v="2025-08-06 08:15:57"/>
    <s v="2025-08-08 10:27:29"/>
    <s v="2025-08-12 17:53:17"/>
    <s v="2025-07-31"/>
    <s v="2025-07-31"/>
    <s v="2025-08-04"/>
    <s v="2025-08-06"/>
    <s v="2025-08-08"/>
    <x v="3"/>
    <s v="Cali"/>
    <s v="SERV03"/>
    <x v="9"/>
    <m/>
    <x v="0"/>
    <n v="3"/>
    <x v="0"/>
    <x v="0"/>
    <x v="0"/>
    <n v="621000"/>
    <x v="0"/>
    <x v="1"/>
    <x v="1"/>
    <x v="7"/>
  </r>
  <r>
    <x v="1539"/>
    <x v="966"/>
    <s v="CUBRIMIENTO"/>
    <x v="0"/>
    <m/>
    <s v="2025-01-20"/>
    <s v="2025-07-30"/>
    <s v="2025-07-31 12:42:26"/>
    <s v="0000-00-00 00:00:00"/>
    <s v="2025-08-06 08:15:57"/>
    <s v="2025-08-08 10:27:29"/>
    <s v="2025-08-12 17:53:17"/>
    <s v="2025-07-31"/>
    <s v="2025-07-31"/>
    <s v="2025-08-04"/>
    <s v="2025-08-06"/>
    <s v="2025-08-08"/>
    <x v="3"/>
    <s v="Cali"/>
    <s v="TRANSP01"/>
    <x v="102"/>
    <m/>
    <x v="0"/>
    <n v="1"/>
    <x v="0"/>
    <x v="0"/>
    <x v="0"/>
    <n v="300000"/>
    <x v="0"/>
    <x v="0"/>
    <x v="0"/>
    <x v="7"/>
  </r>
  <r>
    <x v="1540"/>
    <x v="78"/>
    <s v="CUBRIMIENTO"/>
    <x v="0"/>
    <m/>
    <s v="2025-01-20"/>
    <s v="2025-01-22"/>
    <s v="2025-01-22 13:16:07"/>
    <s v="0000-00-00 00:00:00"/>
    <s v="2025-01-22 13:16:38"/>
    <s v="2025-01-22 17:07:23"/>
    <s v="0000-00-00 00:00:00"/>
    <s v="2025-01-23"/>
    <s v="2025-01-23"/>
    <s v="2025-01-27"/>
    <s v="2025-01-30"/>
    <s v="2025-01-30"/>
    <x v="3"/>
    <s v="Toscany"/>
    <s v="1010114"/>
    <x v="141"/>
    <m/>
    <x v="0"/>
    <n v="2"/>
    <x v="0"/>
    <x v="0"/>
    <x v="0"/>
    <n v="120000"/>
    <x v="0"/>
    <x v="0"/>
    <x v="0"/>
    <x v="12"/>
  </r>
  <r>
    <x v="1540"/>
    <x v="78"/>
    <s v="CUBRIMIENTO"/>
    <x v="0"/>
    <m/>
    <s v="2025-01-20"/>
    <s v="2025-01-22"/>
    <s v="2025-01-22 13:16:07"/>
    <s v="0000-00-00 00:00:00"/>
    <s v="2025-01-22 13:16:38"/>
    <s v="2025-01-22 17:07:23"/>
    <s v="0000-00-00 00:00:00"/>
    <s v="2025-01-23"/>
    <s v="2025-01-23"/>
    <s v="2025-01-27"/>
    <s v="2025-01-30"/>
    <s v="2025-01-30"/>
    <x v="3"/>
    <s v="Toscany"/>
    <s v="11454"/>
    <x v="274"/>
    <m/>
    <x v="0"/>
    <n v="2"/>
    <x v="0"/>
    <x v="0"/>
    <x v="0"/>
    <n v="39000"/>
    <x v="0"/>
    <x v="0"/>
    <x v="0"/>
    <x v="12"/>
  </r>
  <r>
    <x v="1540"/>
    <x v="78"/>
    <s v="CUBRIMIENTO"/>
    <x v="0"/>
    <m/>
    <s v="2025-01-20"/>
    <s v="2025-01-22"/>
    <s v="2025-01-22 13:16:07"/>
    <s v="0000-00-00 00:00:00"/>
    <s v="2025-01-22 13:16:38"/>
    <s v="2025-01-22 17:07:23"/>
    <s v="0000-00-00 00:00:00"/>
    <s v="2025-01-23"/>
    <s v="2025-01-23"/>
    <s v="2025-01-27"/>
    <s v="2025-01-30"/>
    <s v="2025-01-30"/>
    <x v="3"/>
    <s v="Toscany"/>
    <s v="TUBSM01"/>
    <x v="397"/>
    <m/>
    <x v="0"/>
    <n v="2"/>
    <x v="0"/>
    <x v="0"/>
    <x v="0"/>
    <n v="525000"/>
    <x v="0"/>
    <x v="0"/>
    <x v="0"/>
    <x v="12"/>
  </r>
  <r>
    <x v="1541"/>
    <x v="877"/>
    <s v="CUBRIMIENTO"/>
    <x v="0"/>
    <m/>
    <s v="2025-01-20"/>
    <s v="2025-01-20"/>
    <s v="2025-01-20 15:26:28"/>
    <s v="0000-00-00 00:00:00"/>
    <s v="2025-01-20 15:26:37"/>
    <s v="2025-01-21 10:38:45"/>
    <s v="0000-00-00 00:00:00"/>
    <s v="2025-01-21"/>
    <s v="2025-01-21"/>
    <s v="2025-01-22"/>
    <s v="2025-01-24"/>
    <s v="2025-01-24"/>
    <x v="3"/>
    <s v="Toscany"/>
    <s v="12788"/>
    <x v="586"/>
    <m/>
    <x v="0"/>
    <n v="1.4"/>
    <x v="0"/>
    <x v="0"/>
    <x v="0"/>
    <n v="140000"/>
    <x v="0"/>
    <x v="0"/>
    <x v="0"/>
    <x v="12"/>
  </r>
  <r>
    <x v="1542"/>
    <x v="967"/>
    <s v="CUBRIMIENTO"/>
    <x v="0"/>
    <m/>
    <s v="2025-01-20"/>
    <s v="2025-02-26"/>
    <s v="2025-02-27 09:02:19"/>
    <s v="0000-00-00 00:00:00"/>
    <s v="2025-03-11 14:15:40"/>
    <s v="2025-03-11 14:15:45"/>
    <s v="2025-03-17 11:52:41"/>
    <s v="2025-02-27"/>
    <s v="2025-02-27"/>
    <s v="2025-03-25"/>
    <s v="2025-03-31"/>
    <s v="2025-04-02"/>
    <x v="3"/>
    <s v="Barranquilla"/>
    <s v="5205"/>
    <x v="386"/>
    <s v="LONA DICKSON BEIGE *1.20 REF:0681"/>
    <x v="0"/>
    <n v="1"/>
    <x v="0"/>
    <x v="0"/>
    <x v="0"/>
    <n v="1660601"/>
    <x v="0"/>
    <x v="0"/>
    <x v="0"/>
    <x v="8"/>
  </r>
  <r>
    <x v="1542"/>
    <x v="967"/>
    <s v="CUBRIMIENTO"/>
    <x v="0"/>
    <m/>
    <s v="2025-01-20"/>
    <s v="2025-02-26"/>
    <s v="2025-02-27 09:02:19"/>
    <s v="0000-00-00 00:00:00"/>
    <s v="2025-03-11 14:15:40"/>
    <s v="2025-03-11 14:15:45"/>
    <s v="2025-03-17 11:52:41"/>
    <s v="2025-02-27"/>
    <s v="2025-02-27"/>
    <s v="2025-03-25"/>
    <s v="2025-03-31"/>
    <s v="2025-04-02"/>
    <x v="3"/>
    <s v="Barranquilla"/>
    <s v="5325"/>
    <x v="33"/>
    <m/>
    <x v="6"/>
    <n v="1"/>
    <x v="0"/>
    <x v="0"/>
    <x v="0"/>
    <n v="289447"/>
    <x v="0"/>
    <x v="0"/>
    <x v="0"/>
    <x v="8"/>
  </r>
  <r>
    <x v="1542"/>
    <x v="967"/>
    <s v="CUBRIMIENTO"/>
    <x v="0"/>
    <m/>
    <s v="2025-01-20"/>
    <s v="2025-02-26"/>
    <s v="2025-02-27 09:02:19"/>
    <s v="0000-00-00 00:00:00"/>
    <s v="2025-03-11 14:15:40"/>
    <s v="2025-03-11 14:15:45"/>
    <s v="2025-03-17 11:52:41"/>
    <s v="2025-02-27"/>
    <s v="2025-02-27"/>
    <s v="2025-03-25"/>
    <s v="2025-03-31"/>
    <s v="2025-04-02"/>
    <x v="3"/>
    <s v="Barranquilla"/>
    <s v="TRANSP05"/>
    <x v="198"/>
    <m/>
    <x v="0"/>
    <n v="1"/>
    <x v="0"/>
    <x v="0"/>
    <x v="0"/>
    <n v="400000"/>
    <x v="0"/>
    <x v="1"/>
    <x v="1"/>
    <x v="8"/>
  </r>
  <r>
    <x v="1543"/>
    <x v="968"/>
    <s v="CUBRIMIENTO"/>
    <x v="0"/>
    <m/>
    <s v="2025-01-20"/>
    <s v="2025-01-21"/>
    <s v="2025-01-21 15:35:39"/>
    <s v="0000-00-00 00:00:00"/>
    <s v="2025-01-21 15:35:46"/>
    <s v="2025-01-22 10:23:01"/>
    <s v="0000-00-00 00:00:00"/>
    <s v="2025-01-22"/>
    <s v="2025-01-22"/>
    <s v="2025-01-24"/>
    <s v="2025-01-27"/>
    <s v="2025-01-27"/>
    <x v="3"/>
    <s v="Toscany"/>
    <s v="55"/>
    <x v="256"/>
    <m/>
    <x v="0"/>
    <n v="6"/>
    <x v="0"/>
    <x v="0"/>
    <x v="0"/>
    <n v="315600"/>
    <x v="0"/>
    <x v="0"/>
    <x v="0"/>
    <x v="12"/>
  </r>
  <r>
    <x v="1544"/>
    <x v="969"/>
    <s v="CUBRIMIENTO"/>
    <x v="0"/>
    <m/>
    <s v="2025-01-20"/>
    <s v="2025-02-28"/>
    <s v="2025-03-11 15:22:50"/>
    <s v="2025-03-20 19:18:17"/>
    <s v="2025-03-31 15:04:57"/>
    <s v="2025-04-07 15:46:09"/>
    <s v="2025-05-08 18:53:56"/>
    <s v="2025-03-11"/>
    <s v="2025-03-20"/>
    <s v="2025-04-16"/>
    <s v="2025-04-22"/>
    <s v="2025-05-01"/>
    <x v="3"/>
    <s v="Cali"/>
    <s v="27249"/>
    <x v="64"/>
    <m/>
    <x v="0"/>
    <n v="8"/>
    <x v="0"/>
    <x v="0"/>
    <x v="0"/>
    <n v="1470816"/>
    <x v="0"/>
    <x v="0"/>
    <x v="0"/>
    <x v="2"/>
  </r>
  <r>
    <x v="1544"/>
    <x v="969"/>
    <s v="CUBRIMIENTO"/>
    <x v="0"/>
    <m/>
    <s v="2025-01-20"/>
    <s v="2025-02-28"/>
    <s v="2025-03-11 15:22:50"/>
    <s v="2025-03-20 19:18:17"/>
    <s v="2025-03-31 15:04:57"/>
    <s v="2025-04-07 15:46:09"/>
    <s v="2025-05-08 18:53:56"/>
    <s v="2025-03-11"/>
    <s v="2025-03-20"/>
    <s v="2025-04-16"/>
    <s v="2025-04-22"/>
    <s v="2025-05-01"/>
    <x v="3"/>
    <s v="Cali"/>
    <s v="PLT02"/>
    <x v="174"/>
    <m/>
    <x v="3"/>
    <n v="8"/>
    <x v="0"/>
    <x v="0"/>
    <x v="53"/>
    <n v="3963152"/>
    <x v="0"/>
    <x v="0"/>
    <x v="0"/>
    <x v="2"/>
  </r>
  <r>
    <x v="1544"/>
    <x v="969"/>
    <s v="CUBRIMIENTO"/>
    <x v="0"/>
    <m/>
    <s v="2025-01-20"/>
    <s v="2025-02-28"/>
    <s v="2025-03-11 15:22:50"/>
    <s v="2025-03-20 19:18:17"/>
    <s v="2025-03-31 15:04:57"/>
    <s v="2025-04-07 15:46:09"/>
    <s v="2025-05-08 18:53:56"/>
    <s v="2025-03-11"/>
    <s v="2025-03-20"/>
    <s v="2025-04-16"/>
    <s v="2025-04-22"/>
    <s v="2025-05-01"/>
    <x v="3"/>
    <s v="Cali"/>
    <s v="PLT17"/>
    <x v="951"/>
    <m/>
    <x v="3"/>
    <n v="16"/>
    <x v="0"/>
    <x v="0"/>
    <x v="0"/>
    <n v="1032528"/>
    <x v="0"/>
    <x v="0"/>
    <x v="0"/>
    <x v="2"/>
  </r>
  <r>
    <x v="1544"/>
    <x v="969"/>
    <s v="CUBRIMIENTO"/>
    <x v="0"/>
    <m/>
    <s v="2025-01-20"/>
    <s v="2025-02-28"/>
    <s v="2025-03-11 15:22:50"/>
    <s v="2025-03-20 19:18:17"/>
    <s v="2025-03-31 15:04:57"/>
    <s v="2025-04-07 15:46:09"/>
    <s v="2025-05-08 18:53:56"/>
    <s v="2025-03-11"/>
    <s v="2025-03-20"/>
    <s v="2025-04-16"/>
    <s v="2025-04-22"/>
    <s v="2025-05-01"/>
    <x v="3"/>
    <s v="Cali"/>
    <s v="PUBL01"/>
    <x v="117"/>
    <m/>
    <x v="0"/>
    <n v="8"/>
    <x v="46"/>
    <x v="8"/>
    <x v="0"/>
    <n v="640000"/>
    <x v="0"/>
    <x v="0"/>
    <x v="0"/>
    <x v="2"/>
  </r>
  <r>
    <x v="1544"/>
    <x v="969"/>
    <s v="CUBRIMIENTO"/>
    <x v="0"/>
    <m/>
    <s v="2025-01-20"/>
    <s v="2025-02-28"/>
    <s v="2025-03-11 15:22:50"/>
    <s v="2025-03-20 19:18:17"/>
    <s v="2025-03-31 15:04:57"/>
    <s v="2025-04-07 15:46:09"/>
    <s v="2025-05-08 18:53:56"/>
    <s v="2025-03-11"/>
    <s v="2025-03-20"/>
    <s v="2025-04-16"/>
    <s v="2025-04-22"/>
    <s v="2025-05-01"/>
    <x v="3"/>
    <s v="Cali"/>
    <s v="SERV14"/>
    <x v="137"/>
    <m/>
    <x v="0"/>
    <n v="1"/>
    <x v="0"/>
    <x v="0"/>
    <x v="0"/>
    <n v="2010000"/>
    <x v="0"/>
    <x v="0"/>
    <x v="0"/>
    <x v="2"/>
  </r>
  <r>
    <x v="1544"/>
    <x v="969"/>
    <s v="CUBRIMIENTO"/>
    <x v="0"/>
    <m/>
    <s v="2025-01-20"/>
    <s v="2025-02-28"/>
    <s v="2025-03-11 15:22:50"/>
    <s v="2025-03-20 19:18:17"/>
    <s v="2025-03-31 15:04:57"/>
    <s v="2025-04-07 15:46:09"/>
    <s v="2025-05-08 18:53:56"/>
    <s v="2025-03-11"/>
    <s v="2025-03-20"/>
    <s v="2025-04-16"/>
    <s v="2025-04-22"/>
    <s v="2025-05-01"/>
    <x v="3"/>
    <s v="Cali"/>
    <s v="SOMB01"/>
    <x v="71"/>
    <s v="LONA DICKSON NEGRO FONDO ENT REF:6028"/>
    <x v="3"/>
    <n v="1"/>
    <x v="7"/>
    <x v="0"/>
    <x v="3"/>
    <n v="10596629"/>
    <x v="0"/>
    <x v="6"/>
    <x v="5"/>
    <x v="2"/>
  </r>
  <r>
    <x v="1544"/>
    <x v="969"/>
    <s v="CUBRIMIENTO"/>
    <x v="0"/>
    <m/>
    <s v="2025-01-20"/>
    <s v="2025-02-28"/>
    <s v="2025-03-11 15:22:50"/>
    <s v="2025-03-20 19:18:17"/>
    <s v="2025-03-31 15:04:57"/>
    <s v="2025-04-07 15:46:09"/>
    <s v="2025-05-08 18:53:56"/>
    <s v="2025-03-11"/>
    <s v="2025-03-20"/>
    <s v="2025-04-16"/>
    <s v="2025-04-22"/>
    <s v="2025-05-01"/>
    <x v="3"/>
    <s v="Cali"/>
    <s v="SOMB01"/>
    <x v="71"/>
    <s v="LONA DICKSON NEGRO FONDO ENT REF:6028"/>
    <x v="3"/>
    <n v="1"/>
    <x v="43"/>
    <x v="0"/>
    <x v="3"/>
    <n v="10001363"/>
    <x v="0"/>
    <x v="6"/>
    <x v="5"/>
    <x v="2"/>
  </r>
  <r>
    <x v="1545"/>
    <x v="221"/>
    <s v="CUBRIMIENTO"/>
    <x v="0"/>
    <m/>
    <s v="2025-01-21"/>
    <s v="2025-01-21"/>
    <s v="2025-01-21 15:25:44"/>
    <s v="0000-00-00 00:00:00"/>
    <s v="2025-01-21 15:25:51"/>
    <s v="2025-01-21 16:38:15"/>
    <s v="0000-00-00 00:00:00"/>
    <s v="2025-01-22"/>
    <s v="2025-01-22"/>
    <s v="2025-01-24"/>
    <s v="2025-01-27"/>
    <s v="2025-01-27"/>
    <x v="3"/>
    <s v="Toscany"/>
    <s v="104"/>
    <x v="427"/>
    <m/>
    <x v="0"/>
    <n v="10.7"/>
    <x v="0"/>
    <x v="0"/>
    <x v="0"/>
    <n v="562820"/>
    <x v="0"/>
    <x v="0"/>
    <x v="0"/>
    <x v="12"/>
  </r>
  <r>
    <x v="1546"/>
    <x v="455"/>
    <s v="CUBRIMIENTO"/>
    <x v="0"/>
    <m/>
    <s v="2025-01-21"/>
    <s v="2025-01-21"/>
    <s v="2025-01-21 13:38:07"/>
    <s v="0000-00-00 00:00:00"/>
    <s v="2025-01-21 13:38:21"/>
    <s v="2025-01-22 10:12:35"/>
    <s v="0000-00-00 00:00:00"/>
    <s v="2025-01-22"/>
    <s v="2025-01-22"/>
    <s v="2025-01-24"/>
    <s v="2025-01-27"/>
    <s v="2025-01-27"/>
    <x v="3"/>
    <s v="Toscany"/>
    <s v="12569"/>
    <x v="367"/>
    <m/>
    <x v="0"/>
    <n v="11"/>
    <x v="0"/>
    <x v="0"/>
    <x v="0"/>
    <n v="578600"/>
    <x v="0"/>
    <x v="0"/>
    <x v="0"/>
    <x v="12"/>
  </r>
  <r>
    <x v="1546"/>
    <x v="455"/>
    <s v="CUBRIMIENTO"/>
    <x v="0"/>
    <m/>
    <s v="2025-01-21"/>
    <s v="2025-01-21"/>
    <s v="2025-01-21 13:38:07"/>
    <s v="0000-00-00 00:00:00"/>
    <s v="2025-01-21 13:38:21"/>
    <s v="2025-01-22 10:12:35"/>
    <s v="0000-00-00 00:00:00"/>
    <s v="2025-01-22"/>
    <s v="2025-01-22"/>
    <s v="2025-01-24"/>
    <s v="2025-01-27"/>
    <s v="2025-01-27"/>
    <x v="3"/>
    <s v="Toscany"/>
    <s v="27"/>
    <x v="674"/>
    <m/>
    <x v="0"/>
    <n v="8.5"/>
    <x v="0"/>
    <x v="0"/>
    <x v="0"/>
    <n v="447100"/>
    <x v="0"/>
    <x v="0"/>
    <x v="0"/>
    <x v="12"/>
  </r>
  <r>
    <x v="1547"/>
    <x v="61"/>
    <s v="MUEBLES CC CUBRIMIENTOS"/>
    <x v="0"/>
    <m/>
    <s v="2025-01-21"/>
    <s v="2025-01-21"/>
    <s v="2025-01-22 10:54:39"/>
    <s v="0000-00-00 00:00:00"/>
    <s v="2025-02-11 15:39:56"/>
    <s v="2025-02-11 15:40:01"/>
    <s v="0000-00-00 00:00:00"/>
    <s v="2025-01-23"/>
    <s v="2025-01-23"/>
    <s v="2025-02-06"/>
    <s v="2025-02-11"/>
    <s v="2025-02-11"/>
    <x v="3"/>
    <s v="Virtual"/>
    <s v="REP001"/>
    <x v="328"/>
    <m/>
    <x v="0"/>
    <n v="40"/>
    <x v="0"/>
    <x v="0"/>
    <x v="0"/>
    <n v="0"/>
    <x v="0"/>
    <x v="0"/>
    <x v="0"/>
    <x v="5"/>
  </r>
  <r>
    <x v="1547"/>
    <x v="61"/>
    <s v="MUEBLES CC CUBRIMIENTOS"/>
    <x v="0"/>
    <m/>
    <s v="2025-01-21"/>
    <s v="2025-01-21"/>
    <s v="2025-01-22 10:54:39"/>
    <s v="0000-00-00 00:00:00"/>
    <s v="2025-02-11 15:39:56"/>
    <s v="2025-02-11 15:40:01"/>
    <s v="0000-00-00 00:00:00"/>
    <s v="2025-01-23"/>
    <s v="2025-01-23"/>
    <s v="2025-02-06"/>
    <s v="2025-02-11"/>
    <s v="2025-02-11"/>
    <x v="3"/>
    <s v="Virtual"/>
    <s v="REP001"/>
    <x v="328"/>
    <m/>
    <x v="0"/>
    <n v="1"/>
    <x v="0"/>
    <x v="0"/>
    <x v="0"/>
    <n v="0"/>
    <x v="0"/>
    <x v="0"/>
    <x v="0"/>
    <x v="5"/>
  </r>
  <r>
    <x v="1547"/>
    <x v="61"/>
    <s v="MUEBLES CC CUBRIMIENTOS"/>
    <x v="0"/>
    <m/>
    <s v="2025-01-21"/>
    <s v="2025-01-21"/>
    <s v="2025-01-22 10:54:39"/>
    <s v="0000-00-00 00:00:00"/>
    <s v="2025-02-11 15:39:56"/>
    <s v="2025-02-11 15:40:01"/>
    <s v="0000-00-00 00:00:00"/>
    <s v="2025-01-23"/>
    <s v="2025-01-23"/>
    <s v="2025-02-06"/>
    <s v="2025-02-11"/>
    <s v="2025-02-11"/>
    <x v="3"/>
    <s v="Virtual"/>
    <s v="REP023"/>
    <x v="35"/>
    <m/>
    <x v="0"/>
    <n v="18"/>
    <x v="0"/>
    <x v="0"/>
    <x v="0"/>
    <n v="0"/>
    <x v="0"/>
    <x v="0"/>
    <x v="0"/>
    <x v="5"/>
  </r>
  <r>
    <x v="1547"/>
    <x v="61"/>
    <s v="MUEBLES CC CUBRIMIENTOS"/>
    <x v="0"/>
    <m/>
    <s v="2025-01-21"/>
    <s v="2025-01-21"/>
    <s v="2025-01-22 10:54:39"/>
    <s v="0000-00-00 00:00:00"/>
    <s v="2025-02-11 15:39:56"/>
    <s v="2025-02-11 15:40:01"/>
    <s v="0000-00-00 00:00:00"/>
    <s v="2025-01-23"/>
    <s v="2025-01-23"/>
    <s v="2025-02-06"/>
    <s v="2025-02-11"/>
    <s v="2025-02-11"/>
    <x v="3"/>
    <s v="Virtual"/>
    <s v="REP031"/>
    <x v="36"/>
    <m/>
    <x v="0"/>
    <n v="8"/>
    <x v="0"/>
    <x v="0"/>
    <x v="0"/>
    <n v="0"/>
    <x v="0"/>
    <x v="0"/>
    <x v="0"/>
    <x v="5"/>
  </r>
  <r>
    <x v="1547"/>
    <x v="61"/>
    <s v="MUEBLES CC CUBRIMIENTOS"/>
    <x v="0"/>
    <m/>
    <s v="2025-01-21"/>
    <s v="2025-01-21"/>
    <s v="2025-01-22 10:54:39"/>
    <s v="0000-00-00 00:00:00"/>
    <s v="2025-02-11 15:39:56"/>
    <s v="2025-02-11 15:40:01"/>
    <s v="0000-00-00 00:00:00"/>
    <s v="2025-01-23"/>
    <s v="2025-01-23"/>
    <s v="2025-02-06"/>
    <s v="2025-02-11"/>
    <s v="2025-02-11"/>
    <x v="3"/>
    <s v="Virtual"/>
    <s v="REP040"/>
    <x v="37"/>
    <m/>
    <x v="0"/>
    <n v="6"/>
    <x v="0"/>
    <x v="0"/>
    <x v="0"/>
    <n v="0"/>
    <x v="0"/>
    <x v="0"/>
    <x v="0"/>
    <x v="5"/>
  </r>
  <r>
    <x v="1547"/>
    <x v="61"/>
    <s v="MUEBLES CC CUBRIMIENTOS"/>
    <x v="0"/>
    <m/>
    <s v="2025-01-21"/>
    <s v="2025-01-21"/>
    <s v="2025-01-22 10:54:39"/>
    <s v="0000-00-00 00:00:00"/>
    <s v="2025-02-11 15:39:56"/>
    <s v="2025-02-11 15:40:01"/>
    <s v="0000-00-00 00:00:00"/>
    <s v="2025-01-23"/>
    <s v="2025-01-23"/>
    <s v="2025-02-06"/>
    <s v="2025-02-11"/>
    <s v="2025-02-11"/>
    <x v="3"/>
    <s v="Virtual"/>
    <s v="REP040"/>
    <x v="37"/>
    <m/>
    <x v="0"/>
    <n v="2"/>
    <x v="0"/>
    <x v="0"/>
    <x v="0"/>
    <n v="0"/>
    <x v="0"/>
    <x v="0"/>
    <x v="0"/>
    <x v="5"/>
  </r>
  <r>
    <x v="1547"/>
    <x v="61"/>
    <s v="MUEBLES CC CUBRIMIENTOS"/>
    <x v="0"/>
    <m/>
    <s v="2025-01-21"/>
    <s v="2025-01-21"/>
    <s v="2025-01-22 10:54:39"/>
    <s v="0000-00-00 00:00:00"/>
    <s v="2025-02-11 15:39:56"/>
    <s v="2025-02-11 15:40:01"/>
    <s v="0000-00-00 00:00:00"/>
    <s v="2025-01-23"/>
    <s v="2025-01-23"/>
    <s v="2025-02-06"/>
    <s v="2025-02-11"/>
    <s v="2025-02-11"/>
    <x v="3"/>
    <s v="Virtual"/>
    <s v="REP040"/>
    <x v="37"/>
    <m/>
    <x v="0"/>
    <n v="14"/>
    <x v="0"/>
    <x v="0"/>
    <x v="0"/>
    <n v="0"/>
    <x v="0"/>
    <x v="0"/>
    <x v="0"/>
    <x v="5"/>
  </r>
  <r>
    <x v="1548"/>
    <x v="941"/>
    <s v="CUBRIMIENTO"/>
    <x v="0"/>
    <m/>
    <s v="2025-01-21"/>
    <s v="2025-01-23"/>
    <s v="2025-01-24 15:07:41"/>
    <s v="0000-00-00 00:00:00"/>
    <s v="2025-01-28 13:46:21"/>
    <s v="2025-01-29 08:04:41"/>
    <s v="2025-02-05 16:14:27"/>
    <s v="2025-01-27"/>
    <s v="2025-01-27"/>
    <s v="2025-01-28"/>
    <s v="2025-01-31"/>
    <s v="2025-02-06"/>
    <x v="3"/>
    <s v="Bogota"/>
    <s v="17523"/>
    <x v="820"/>
    <m/>
    <x v="0"/>
    <n v="8"/>
    <x v="0"/>
    <x v="0"/>
    <x v="0"/>
    <n v="432000"/>
    <x v="0"/>
    <x v="0"/>
    <x v="0"/>
    <x v="12"/>
  </r>
  <r>
    <x v="1548"/>
    <x v="941"/>
    <s v="CUBRIMIENTO"/>
    <x v="0"/>
    <m/>
    <s v="2025-01-21"/>
    <s v="2025-01-23"/>
    <s v="2025-01-24 15:07:41"/>
    <s v="0000-00-00 00:00:00"/>
    <s v="2025-01-28 13:46:21"/>
    <s v="2025-01-29 08:04:41"/>
    <s v="2025-02-05 16:14:27"/>
    <s v="2025-01-27"/>
    <s v="2025-01-27"/>
    <s v="2025-01-28"/>
    <s v="2025-01-31"/>
    <s v="2025-02-06"/>
    <x v="3"/>
    <s v="Bogota"/>
    <s v="SERV03"/>
    <x v="9"/>
    <m/>
    <x v="0"/>
    <n v="2"/>
    <x v="0"/>
    <x v="0"/>
    <x v="0"/>
    <n v="240000"/>
    <x v="0"/>
    <x v="1"/>
    <x v="1"/>
    <x v="12"/>
  </r>
  <r>
    <x v="1548"/>
    <x v="941"/>
    <s v="CUBRIMIENTO"/>
    <x v="0"/>
    <m/>
    <s v="2025-01-21"/>
    <s v="2025-01-23"/>
    <s v="2025-01-24 15:07:41"/>
    <s v="0000-00-00 00:00:00"/>
    <s v="2025-01-28 13:46:21"/>
    <s v="2025-01-29 08:04:41"/>
    <s v="2025-02-05 16:14:27"/>
    <s v="2025-01-27"/>
    <s v="2025-01-27"/>
    <s v="2025-01-28"/>
    <s v="2025-01-31"/>
    <s v="2025-02-06"/>
    <x v="3"/>
    <s v="Bogota"/>
    <s v="SERVANDAM"/>
    <x v="952"/>
    <m/>
    <x v="0"/>
    <n v="1"/>
    <x v="0"/>
    <x v="0"/>
    <x v="0"/>
    <n v="115000"/>
    <x v="0"/>
    <x v="1"/>
    <x v="1"/>
    <x v="12"/>
  </r>
  <r>
    <x v="1549"/>
    <x v="61"/>
    <s v="MUEBLES CC CUBRIMIENTOS"/>
    <x v="0"/>
    <m/>
    <s v="2025-01-21"/>
    <s v="2025-02-04"/>
    <s v="2025-02-04 15:02:28"/>
    <s v="0000-00-00 00:00:00"/>
    <s v="2025-05-06 11:41:54"/>
    <s v="2025-05-06 11:42:09"/>
    <s v="2025-05-10 08:30:19"/>
    <s v="2025-02-08"/>
    <s v="2025-02-08"/>
    <s v="2025-05-09"/>
    <s v="2025-05-17"/>
    <s v="2025-05-22"/>
    <x v="3"/>
    <s v="Bogota"/>
    <s v="15537"/>
    <x v="85"/>
    <s v="LONA DICKSON ARENA VETEADO U337"/>
    <x v="0"/>
    <n v="1"/>
    <x v="0"/>
    <x v="0"/>
    <x v="0"/>
    <n v="0"/>
    <x v="0"/>
    <x v="0"/>
    <x v="0"/>
    <x v="9"/>
  </r>
  <r>
    <x v="1549"/>
    <x v="61"/>
    <s v="MUEBLES CC CUBRIMIENTOS"/>
    <x v="0"/>
    <m/>
    <s v="2025-01-21"/>
    <s v="2025-02-04"/>
    <s v="2025-02-04 15:02:28"/>
    <s v="0000-00-00 00:00:00"/>
    <s v="2025-05-06 11:41:54"/>
    <s v="2025-05-06 11:42:09"/>
    <s v="2025-05-10 08:30:19"/>
    <s v="2025-02-08"/>
    <s v="2025-02-08"/>
    <s v="2025-05-09"/>
    <s v="2025-05-17"/>
    <s v="2025-05-22"/>
    <x v="3"/>
    <s v="Bogota"/>
    <s v="5520"/>
    <x v="384"/>
    <s v="LONA DICKSON TAUPE REF:7559"/>
    <x v="0"/>
    <n v="1"/>
    <x v="0"/>
    <x v="0"/>
    <x v="0"/>
    <n v="0"/>
    <x v="0"/>
    <x v="0"/>
    <x v="0"/>
    <x v="9"/>
  </r>
  <r>
    <x v="1550"/>
    <x v="153"/>
    <s v="MUEBLES CC CUBRIMIENTOS"/>
    <x v="0"/>
    <m/>
    <s v="2025-01-21"/>
    <s v="2025-01-24"/>
    <s v="2025-01-28 11:05:40"/>
    <s v="0000-00-00 00:00:00"/>
    <s v="0000-00-00 00:00:00"/>
    <s v="2025-02-11 07:11:10"/>
    <s v="0000-00-00 00:00:00"/>
    <s v="2025-01-27"/>
    <s v="2025-01-27"/>
    <s v="2025-01-29"/>
    <s v="2025-02-06"/>
    <s v="2025-02-08"/>
    <x v="3"/>
    <s v="Barranquilla"/>
    <s v="100196"/>
    <x v="218"/>
    <m/>
    <x v="0"/>
    <n v="4"/>
    <x v="0"/>
    <x v="0"/>
    <x v="0"/>
    <n v="679200"/>
    <x v="0"/>
    <x v="0"/>
    <x v="0"/>
    <x v="12"/>
  </r>
  <r>
    <x v="1551"/>
    <x v="970"/>
    <s v="CUBRIMIENTO"/>
    <x v="0"/>
    <m/>
    <s v="2025-01-22"/>
    <s v="2025-01-30"/>
    <s v="2025-01-31 11:00:52"/>
    <s v="0000-00-00 00:00:00"/>
    <s v="2025-01-31 11:01:07"/>
    <s v="2025-02-05 07:56:45"/>
    <s v="0000-00-00 00:00:00"/>
    <s v="2025-01-31"/>
    <s v="2025-01-31"/>
    <s v="2025-02-04"/>
    <s v="2025-02-05"/>
    <s v="2025-02-05"/>
    <x v="3"/>
    <s v="Toscany"/>
    <s v="35"/>
    <x v="292"/>
    <m/>
    <x v="0"/>
    <n v="9"/>
    <x v="0"/>
    <x v="0"/>
    <x v="0"/>
    <n v="473400"/>
    <x v="0"/>
    <x v="0"/>
    <x v="0"/>
    <x v="5"/>
  </r>
  <r>
    <x v="1552"/>
    <x v="906"/>
    <s v="CUBRIMIENTO"/>
    <x v="0"/>
    <m/>
    <s v="2025-01-22"/>
    <s v="2025-01-22"/>
    <s v="2025-01-23 11:23:58"/>
    <s v="0000-00-00 00:00:00"/>
    <s v="2025-01-23 11:24:05"/>
    <s v="2025-04-02 17:22:00"/>
    <s v="0000-00-00 00:00:00"/>
    <s v="2025-01-23"/>
    <s v="2025-01-23"/>
    <s v="2025-01-27"/>
    <s v="2025-01-28"/>
    <s v="2025-01-28"/>
    <x v="0"/>
    <s v="Toscany"/>
    <s v="26"/>
    <x v="27"/>
    <m/>
    <x v="0"/>
    <n v="6"/>
    <x v="0"/>
    <x v="0"/>
    <x v="0"/>
    <n v="315600"/>
    <x v="0"/>
    <x v="0"/>
    <x v="0"/>
    <x v="12"/>
  </r>
  <r>
    <x v="1553"/>
    <x v="858"/>
    <s v="CUBRIMIENTO"/>
    <x v="0"/>
    <m/>
    <s v="2024-12-20"/>
    <s v="2025-02-12"/>
    <s v="2025-02-18 12:25:41"/>
    <s v="0000-00-00 00:00:00"/>
    <s v="2025-03-06 11:36:42"/>
    <s v="2025-03-06 16:25:36"/>
    <s v="2025-05-22 14:31:46"/>
    <s v="2025-02-14"/>
    <s v="2025-02-14"/>
    <s v="2025-02-28"/>
    <s v="2025-03-07"/>
    <s v="2025-03-11"/>
    <x v="3"/>
    <s v="Medellin"/>
    <s v="MANT001"/>
    <x v="770"/>
    <m/>
    <x v="0"/>
    <n v="2"/>
    <x v="275"/>
    <x v="0"/>
    <x v="149"/>
    <n v="2820000"/>
    <x v="0"/>
    <x v="0"/>
    <x v="0"/>
    <x v="5"/>
  </r>
  <r>
    <x v="1553"/>
    <x v="858"/>
    <s v="CUBRIMIENTO"/>
    <x v="0"/>
    <m/>
    <s v="2024-12-20"/>
    <s v="2025-02-12"/>
    <s v="2025-02-18 12:25:41"/>
    <s v="0000-00-00 00:00:00"/>
    <s v="2025-03-06 11:36:42"/>
    <s v="2025-03-06 16:25:36"/>
    <s v="2025-05-22 14:31:46"/>
    <s v="2025-02-14"/>
    <s v="2025-02-14"/>
    <s v="2025-02-28"/>
    <s v="2025-03-07"/>
    <s v="2025-03-11"/>
    <x v="3"/>
    <s v="Medellin"/>
    <s v="REP036"/>
    <x v="72"/>
    <m/>
    <x v="0"/>
    <n v="1"/>
    <x v="0"/>
    <x v="0"/>
    <x v="0"/>
    <n v="2534400"/>
    <x v="0"/>
    <x v="0"/>
    <x v="0"/>
    <x v="5"/>
  </r>
  <r>
    <x v="1553"/>
    <x v="858"/>
    <s v="CUBRIMIENTO"/>
    <x v="0"/>
    <m/>
    <s v="2024-12-20"/>
    <s v="2025-02-12"/>
    <s v="2025-02-18 12:25:41"/>
    <s v="0000-00-00 00:00:00"/>
    <s v="2025-03-06 11:36:42"/>
    <s v="2025-03-06 16:25:36"/>
    <s v="2025-05-22 14:31:46"/>
    <s v="2025-02-14"/>
    <s v="2025-02-14"/>
    <s v="2025-02-28"/>
    <s v="2025-03-07"/>
    <s v="2025-03-11"/>
    <x v="3"/>
    <s v="Medellin"/>
    <s v="REP053"/>
    <x v="953"/>
    <m/>
    <x v="0"/>
    <n v="1"/>
    <x v="0"/>
    <x v="0"/>
    <x v="0"/>
    <n v="8715540"/>
    <x v="0"/>
    <x v="0"/>
    <x v="0"/>
    <x v="5"/>
  </r>
  <r>
    <x v="1553"/>
    <x v="858"/>
    <s v="CUBRIMIENTO"/>
    <x v="0"/>
    <m/>
    <s v="2024-12-20"/>
    <s v="2025-02-12"/>
    <s v="2025-02-18 12:25:41"/>
    <s v="0000-00-00 00:00:00"/>
    <s v="2025-03-06 11:36:42"/>
    <s v="2025-03-06 16:25:36"/>
    <s v="2025-05-22 14:31:46"/>
    <s v="2025-02-14"/>
    <s v="2025-02-14"/>
    <s v="2025-02-28"/>
    <s v="2025-03-07"/>
    <s v="2025-03-11"/>
    <x v="3"/>
    <s v="Medellin"/>
    <s v="SERV03"/>
    <x v="9"/>
    <m/>
    <x v="0"/>
    <n v="1"/>
    <x v="0"/>
    <x v="0"/>
    <x v="0"/>
    <n v="500000"/>
    <x v="0"/>
    <x v="1"/>
    <x v="1"/>
    <x v="5"/>
  </r>
  <r>
    <x v="1553"/>
    <x v="858"/>
    <s v="CUBRIMIENTO"/>
    <x v="0"/>
    <m/>
    <s v="2024-12-20"/>
    <s v="2025-02-12"/>
    <s v="2025-02-18 12:25:41"/>
    <s v="0000-00-00 00:00:00"/>
    <s v="2025-03-06 11:36:42"/>
    <s v="2025-03-06 16:25:36"/>
    <s v="2025-05-22 14:31:46"/>
    <s v="2025-02-14"/>
    <s v="2025-02-14"/>
    <s v="2025-02-28"/>
    <s v="2025-03-07"/>
    <s v="2025-03-11"/>
    <x v="3"/>
    <s v="Medellin"/>
    <s v="SERV04"/>
    <x v="50"/>
    <m/>
    <x v="0"/>
    <n v="6"/>
    <x v="0"/>
    <x v="0"/>
    <x v="0"/>
    <n v="2340000"/>
    <x v="0"/>
    <x v="1"/>
    <x v="1"/>
    <x v="5"/>
  </r>
  <r>
    <x v="1553"/>
    <x v="858"/>
    <s v="CUBRIMIENTO"/>
    <x v="0"/>
    <m/>
    <s v="2024-12-20"/>
    <s v="2025-02-12"/>
    <s v="2025-02-18 12:25:41"/>
    <s v="0000-00-00 00:00:00"/>
    <s v="2025-03-06 11:36:42"/>
    <s v="2025-03-06 16:25:36"/>
    <s v="2025-05-22 14:31:46"/>
    <s v="2025-02-14"/>
    <s v="2025-02-14"/>
    <s v="2025-02-28"/>
    <s v="2025-03-07"/>
    <s v="2025-03-11"/>
    <x v="3"/>
    <s v="Medellin"/>
    <s v="SERVLAV04"/>
    <x v="771"/>
    <m/>
    <x v="0"/>
    <n v="2"/>
    <x v="275"/>
    <x v="0"/>
    <x v="149"/>
    <n v="3712500"/>
    <x v="0"/>
    <x v="1"/>
    <x v="1"/>
    <x v="5"/>
  </r>
  <r>
    <x v="1553"/>
    <x v="858"/>
    <s v="CUBRIMIENTO"/>
    <x v="0"/>
    <m/>
    <s v="2024-12-20"/>
    <s v="2025-02-12"/>
    <s v="2025-02-18 12:25:41"/>
    <s v="0000-00-00 00:00:00"/>
    <s v="2025-03-06 11:36:42"/>
    <s v="2025-03-06 16:25:36"/>
    <s v="2025-05-22 14:31:46"/>
    <s v="2025-02-14"/>
    <s v="2025-02-14"/>
    <s v="2025-02-28"/>
    <s v="2025-03-07"/>
    <s v="2025-03-11"/>
    <x v="3"/>
    <s v="Medellin"/>
    <s v="TRANSP06"/>
    <x v="59"/>
    <m/>
    <x v="0"/>
    <n v="1"/>
    <x v="0"/>
    <x v="0"/>
    <x v="0"/>
    <n v="240000"/>
    <x v="0"/>
    <x v="1"/>
    <x v="1"/>
    <x v="5"/>
  </r>
  <r>
    <x v="1554"/>
    <x v="971"/>
    <s v="CUBRIMIENTO"/>
    <x v="0"/>
    <m/>
    <s v="2025-01-23"/>
    <s v="2025-01-28"/>
    <s v="2025-01-30 09:09:32"/>
    <s v="0000-00-00 00:00:00"/>
    <s v="2025-02-04 15:30:04"/>
    <s v="2025-02-17 15:37:22"/>
    <s v="2025-02-20 15:58:03"/>
    <s v="2025-01-30"/>
    <s v="2025-01-30"/>
    <s v="2025-02-07"/>
    <s v="2025-02-13"/>
    <s v="2025-02-17"/>
    <x v="1"/>
    <s v="Medellin"/>
    <s v="MANT004"/>
    <x v="934"/>
    <m/>
    <x v="0"/>
    <n v="1"/>
    <x v="15"/>
    <x v="0"/>
    <x v="17"/>
    <n v="409281"/>
    <x v="0"/>
    <x v="0"/>
    <x v="0"/>
    <x v="5"/>
  </r>
  <r>
    <x v="1554"/>
    <x v="971"/>
    <s v="CUBRIMIENTO"/>
    <x v="0"/>
    <m/>
    <s v="2025-01-23"/>
    <s v="2025-01-28"/>
    <s v="2025-01-30 09:09:32"/>
    <s v="0000-00-00 00:00:00"/>
    <s v="2025-02-04 15:30:04"/>
    <s v="2025-02-17 15:37:22"/>
    <s v="2025-02-20 15:58:03"/>
    <s v="2025-01-30"/>
    <s v="2025-01-30"/>
    <s v="2025-02-07"/>
    <s v="2025-02-13"/>
    <s v="2025-02-17"/>
    <x v="1"/>
    <s v="Medellin"/>
    <s v="SERV03"/>
    <x v="9"/>
    <m/>
    <x v="0"/>
    <n v="1"/>
    <x v="0"/>
    <x v="0"/>
    <x v="0"/>
    <n v="80000"/>
    <x v="0"/>
    <x v="1"/>
    <x v="1"/>
    <x v="5"/>
  </r>
  <r>
    <x v="1555"/>
    <x v="972"/>
    <s v="MUEBLES CC CUBRIMIENTOS"/>
    <x v="0"/>
    <m/>
    <s v="2025-01-23"/>
    <s v="2025-01-24"/>
    <s v="2025-01-28 11:12:04"/>
    <s v="0000-00-00 00:00:00"/>
    <s v="2025-01-29 09:50:29"/>
    <s v="2025-01-29 09:50:39"/>
    <s v="2025-02-04 11:01:37"/>
    <s v="2025-01-31"/>
    <s v="2025-01-31"/>
    <s v="2025-03-16"/>
    <s v="2025-03-24"/>
    <s v="2025-03-28"/>
    <x v="3"/>
    <s v="Barranquilla"/>
    <s v="11973"/>
    <x v="309"/>
    <m/>
    <x v="0"/>
    <n v="1"/>
    <x v="0"/>
    <x v="0"/>
    <x v="0"/>
    <n v="481112.25"/>
    <x v="0"/>
    <x v="2"/>
    <x v="0"/>
    <x v="8"/>
  </r>
  <r>
    <x v="1555"/>
    <x v="972"/>
    <s v="MUEBLES CC CUBRIMIENTOS"/>
    <x v="0"/>
    <m/>
    <s v="2025-01-23"/>
    <s v="2025-01-24"/>
    <s v="2025-01-28 11:12:04"/>
    <s v="0000-00-00 00:00:00"/>
    <s v="2025-01-29 09:50:29"/>
    <s v="2025-01-29 09:50:39"/>
    <s v="2025-02-04 11:01:37"/>
    <s v="2025-01-31"/>
    <s v="2025-01-31"/>
    <s v="2025-03-16"/>
    <s v="2025-03-24"/>
    <s v="2025-03-28"/>
    <x v="3"/>
    <s v="Barranquilla"/>
    <s v="1795"/>
    <x v="321"/>
    <s v="LONA DICKSON GRIS TWEED REF 0190"/>
    <x v="0"/>
    <n v="2"/>
    <x v="0"/>
    <x v="0"/>
    <x v="0"/>
    <n v="2340702"/>
    <x v="0"/>
    <x v="2"/>
    <x v="0"/>
    <x v="8"/>
  </r>
  <r>
    <x v="1556"/>
    <x v="973"/>
    <s v="CUBRIMIENTO"/>
    <x v="0"/>
    <m/>
    <s v="2025-01-23"/>
    <s v="2025-01-28"/>
    <s v="2025-01-28 13:50:02"/>
    <s v="0000-00-00 00:00:00"/>
    <s v="2025-01-28 13:50:13"/>
    <s v="2025-01-29 08:10:13"/>
    <s v="0000-00-00 00:00:00"/>
    <s v="2025-01-29"/>
    <s v="2025-01-29"/>
    <s v="2025-01-30"/>
    <s v="2025-02-04"/>
    <s v="2025-02-04"/>
    <x v="3"/>
    <s v="Toscany"/>
    <s v="19527"/>
    <x v="885"/>
    <m/>
    <x v="0"/>
    <n v="8"/>
    <x v="0"/>
    <x v="0"/>
    <x v="0"/>
    <n v="773112"/>
    <x v="0"/>
    <x v="0"/>
    <x v="0"/>
    <x v="12"/>
  </r>
  <r>
    <x v="1557"/>
    <x v="974"/>
    <s v="MUEBLES CC CUBRIMIENTOS"/>
    <x v="0"/>
    <m/>
    <s v="2025-01-23"/>
    <s v="2025-01-25"/>
    <s v="2025-02-25 10:11:55"/>
    <s v="0000-00-00 00:00:00"/>
    <s v="2025-03-19 11:41:04"/>
    <s v="2025-03-21 14:55:13"/>
    <s v="2025-04-03 11:49:27"/>
    <s v="2025-02-25"/>
    <s v="2025-02-25"/>
    <s v="2025-04-17"/>
    <s v="2025-04-24"/>
    <s v="2025-04-26"/>
    <x v="3"/>
    <s v="Bogota"/>
    <s v="8909"/>
    <x v="954"/>
    <s v="LONA DICKSON BEIGE VETEADO REF:8904"/>
    <x v="0"/>
    <n v="1"/>
    <x v="0"/>
    <x v="0"/>
    <x v="0"/>
    <n v="1412221"/>
    <x v="0"/>
    <x v="0"/>
    <x v="0"/>
    <x v="2"/>
  </r>
  <r>
    <x v="1557"/>
    <x v="974"/>
    <s v="MUEBLES CC CUBRIMIENTOS"/>
    <x v="0"/>
    <m/>
    <s v="2025-01-23"/>
    <s v="2025-01-25"/>
    <s v="2025-02-25 10:11:55"/>
    <s v="0000-00-00 00:00:00"/>
    <s v="2025-03-19 11:41:04"/>
    <s v="2025-03-21 14:55:13"/>
    <s v="2025-04-03 11:49:27"/>
    <s v="2025-02-25"/>
    <s v="2025-02-25"/>
    <s v="2025-04-17"/>
    <s v="2025-04-24"/>
    <s v="2025-04-26"/>
    <x v="3"/>
    <s v="Bogota"/>
    <s v="REP024"/>
    <x v="688"/>
    <m/>
    <x v="0"/>
    <n v="1"/>
    <x v="0"/>
    <x v="0"/>
    <x v="0"/>
    <n v="990000"/>
    <x v="0"/>
    <x v="0"/>
    <x v="0"/>
    <x v="2"/>
  </r>
  <r>
    <x v="1557"/>
    <x v="974"/>
    <s v="MUEBLES CC CUBRIMIENTOS"/>
    <x v="0"/>
    <m/>
    <s v="2025-01-23"/>
    <s v="2025-01-25"/>
    <s v="2025-02-25 10:11:55"/>
    <s v="0000-00-00 00:00:00"/>
    <s v="2025-03-19 11:41:04"/>
    <s v="2025-03-21 14:55:13"/>
    <s v="2025-04-03 11:49:27"/>
    <s v="2025-02-25"/>
    <s v="2025-02-25"/>
    <s v="2025-04-17"/>
    <s v="2025-04-24"/>
    <s v="2025-04-26"/>
    <x v="3"/>
    <s v="Bogota"/>
    <s v="SERV06"/>
    <x v="42"/>
    <m/>
    <x v="0"/>
    <n v="1"/>
    <x v="0"/>
    <x v="0"/>
    <x v="0"/>
    <n v="950000"/>
    <x v="0"/>
    <x v="1"/>
    <x v="1"/>
    <x v="2"/>
  </r>
  <r>
    <x v="1557"/>
    <x v="974"/>
    <s v="MUEBLES CC CUBRIMIENTOS"/>
    <x v="0"/>
    <m/>
    <s v="2025-01-23"/>
    <s v="2025-01-25"/>
    <s v="2025-02-25 10:11:55"/>
    <s v="0000-00-00 00:00:00"/>
    <s v="2025-03-19 11:41:04"/>
    <s v="2025-03-21 14:55:13"/>
    <s v="2025-04-03 11:49:27"/>
    <s v="2025-02-25"/>
    <s v="2025-02-25"/>
    <s v="2025-04-17"/>
    <s v="2025-04-24"/>
    <s v="2025-04-26"/>
    <x v="3"/>
    <s v="Bogota"/>
    <s v="SERV06"/>
    <x v="42"/>
    <m/>
    <x v="0"/>
    <n v="8"/>
    <x v="0"/>
    <x v="0"/>
    <x v="0"/>
    <n v="2000000"/>
    <x v="0"/>
    <x v="1"/>
    <x v="1"/>
    <x v="2"/>
  </r>
  <r>
    <x v="1557"/>
    <x v="974"/>
    <s v="MUEBLES CC CUBRIMIENTOS"/>
    <x v="0"/>
    <m/>
    <s v="2025-01-23"/>
    <s v="2025-01-25"/>
    <s v="2025-02-25 10:11:55"/>
    <s v="0000-00-00 00:00:00"/>
    <s v="2025-03-19 11:41:04"/>
    <s v="2025-03-21 14:55:13"/>
    <s v="2025-04-03 11:49:27"/>
    <s v="2025-02-25"/>
    <s v="2025-02-25"/>
    <s v="2025-04-17"/>
    <s v="2025-04-24"/>
    <s v="2025-04-26"/>
    <x v="3"/>
    <s v="Bogota"/>
    <s v="SERV08"/>
    <x v="2"/>
    <m/>
    <x v="0"/>
    <n v="1"/>
    <x v="0"/>
    <x v="0"/>
    <x v="0"/>
    <n v="480000"/>
    <x v="0"/>
    <x v="1"/>
    <x v="1"/>
    <x v="2"/>
  </r>
  <r>
    <x v="1557"/>
    <x v="974"/>
    <s v="MUEBLES CC CUBRIMIENTOS"/>
    <x v="0"/>
    <m/>
    <s v="2025-01-23"/>
    <s v="2025-01-25"/>
    <s v="2025-02-25 10:11:55"/>
    <s v="0000-00-00 00:00:00"/>
    <s v="2025-03-19 11:41:04"/>
    <s v="2025-03-21 14:55:13"/>
    <s v="2025-04-03 11:49:27"/>
    <s v="2025-02-25"/>
    <s v="2025-02-25"/>
    <s v="2025-04-17"/>
    <s v="2025-04-24"/>
    <s v="2025-04-26"/>
    <x v="3"/>
    <s v="Bogota"/>
    <s v="TRANSP10"/>
    <x v="150"/>
    <m/>
    <x v="0"/>
    <n v="1"/>
    <x v="0"/>
    <x v="0"/>
    <x v="0"/>
    <n v="500000"/>
    <x v="0"/>
    <x v="1"/>
    <x v="1"/>
    <x v="2"/>
  </r>
  <r>
    <x v="1558"/>
    <x v="922"/>
    <s v="MUEBLES"/>
    <x v="0"/>
    <m/>
    <s v="2025-01-23"/>
    <s v="2025-02-14"/>
    <s v="2025-02-15 10:33:28"/>
    <s v="0000-00-00 00:00:00"/>
    <s v="0000-00-00 00:00:00"/>
    <s v="2025-02-19 07:04:55"/>
    <s v="0000-00-00 00:00:00"/>
    <s v="2025-02-17"/>
    <s v="2025-02-17"/>
    <s v="2025-02-18"/>
    <s v="2025-02-24"/>
    <s v="2025-02-18"/>
    <x v="3"/>
    <s v="Medellin"/>
    <s v="100196"/>
    <x v="218"/>
    <m/>
    <x v="0"/>
    <n v="1"/>
    <x v="0"/>
    <x v="0"/>
    <x v="0"/>
    <n v="169800"/>
    <x v="0"/>
    <x v="0"/>
    <x v="0"/>
    <x v="5"/>
  </r>
  <r>
    <x v="1559"/>
    <x v="975"/>
    <s v="CUBRIMIENTO"/>
    <x v="0"/>
    <m/>
    <s v="2024-07-22"/>
    <s v="2025-02-23"/>
    <s v="2025-02-25 10:45:07"/>
    <s v="0000-00-00 00:00:00"/>
    <s v="2025-03-08 11:04:19"/>
    <s v="2025-03-10 10:13:31"/>
    <s v="2025-03-25 11:46:27"/>
    <s v="2025-02-25"/>
    <s v="2025-02-25"/>
    <s v="2025-02-26"/>
    <s v="2025-03-03"/>
    <s v="2025-03-05"/>
    <x v="1"/>
    <s v="Medellin"/>
    <s v="19303"/>
    <x v="203"/>
    <m/>
    <x v="0"/>
    <n v="1"/>
    <x v="0"/>
    <x v="0"/>
    <x v="0"/>
    <n v="117000"/>
    <x v="0"/>
    <x v="0"/>
    <x v="0"/>
    <x v="5"/>
  </r>
  <r>
    <x v="1559"/>
    <x v="975"/>
    <s v="CUBRIMIENTO"/>
    <x v="0"/>
    <m/>
    <s v="2024-07-22"/>
    <s v="2025-02-23"/>
    <s v="2025-02-25 10:45:07"/>
    <s v="0000-00-00 00:00:00"/>
    <s v="2025-03-08 11:04:19"/>
    <s v="2025-03-10 10:13:31"/>
    <s v="2025-03-25 11:46:27"/>
    <s v="2025-02-25"/>
    <s v="2025-02-25"/>
    <s v="2025-02-26"/>
    <s v="2025-03-03"/>
    <s v="2025-03-05"/>
    <x v="1"/>
    <s v="Medellin"/>
    <s v="SERV03"/>
    <x v="9"/>
    <m/>
    <x v="0"/>
    <n v="1"/>
    <x v="0"/>
    <x v="0"/>
    <x v="0"/>
    <n v="80000"/>
    <x v="0"/>
    <x v="1"/>
    <x v="1"/>
    <x v="5"/>
  </r>
  <r>
    <x v="1560"/>
    <x v="976"/>
    <s v="CUBRIMIENTO"/>
    <x v="0"/>
    <m/>
    <s v="2025-01-24"/>
    <s v="2025-02-27"/>
    <s v="2025-03-04 12:14:17"/>
    <s v="2025-03-05 10:42:40"/>
    <s v="2025-03-06 08:01:11"/>
    <s v="2025-04-02 17:13:08"/>
    <s v="2025-05-12 10:45:58"/>
    <s v="2025-03-03"/>
    <s v="2025-03-04"/>
    <s v="2025-03-05"/>
    <s v="2025-03-11"/>
    <s v="2025-03-13"/>
    <x v="3"/>
    <s v="Barranquilla"/>
    <s v="LONA BANE ESP03"/>
    <x v="955"/>
    <s v="LONA DICKSON BEIGE *1.20 REF:0681"/>
    <x v="0"/>
    <n v="1"/>
    <x v="11"/>
    <x v="41"/>
    <x v="0"/>
    <n v="3860067"/>
    <x v="0"/>
    <x v="0"/>
    <x v="0"/>
    <x v="8"/>
  </r>
  <r>
    <x v="1560"/>
    <x v="976"/>
    <s v="CUBRIMIENTO"/>
    <x v="0"/>
    <m/>
    <s v="2025-01-24"/>
    <s v="2025-02-27"/>
    <s v="2025-03-04 12:14:17"/>
    <s v="2025-03-05 10:42:40"/>
    <s v="2025-03-06 08:01:11"/>
    <s v="2025-04-02 17:13:08"/>
    <s v="2025-05-12 10:45:58"/>
    <s v="2025-03-03"/>
    <s v="2025-03-04"/>
    <s v="2025-03-05"/>
    <s v="2025-03-11"/>
    <s v="2025-03-13"/>
    <x v="3"/>
    <s v="Barranquilla"/>
    <s v="SERV03"/>
    <x v="32"/>
    <m/>
    <x v="0"/>
    <n v="1"/>
    <x v="0"/>
    <x v="0"/>
    <x v="0"/>
    <n v="852540"/>
    <x v="0"/>
    <x v="1"/>
    <x v="1"/>
    <x v="8"/>
  </r>
  <r>
    <x v="1561"/>
    <x v="977"/>
    <s v="MUEBLES CC CUBRIMIENTOS"/>
    <x v="0"/>
    <m/>
    <s v="2025-01-24"/>
    <s v="2025-04-22"/>
    <s v="2025-04-23 08:44:36"/>
    <s v="0000-00-00 00:00:00"/>
    <s v="2025-06-03 16:35:28"/>
    <s v="0000-00-00 00:00:00"/>
    <s v="2025-06-04 15:33:41"/>
    <s v="2025-04-23"/>
    <s v="2025-04-23"/>
    <s v="2025-05-27"/>
    <s v="2025-05-29"/>
    <s v="2025-06-02"/>
    <x v="3"/>
    <s v="Bogota"/>
    <s v="10351"/>
    <x v="851"/>
    <m/>
    <x v="0"/>
    <n v="5"/>
    <x v="0"/>
    <x v="0"/>
    <x v="0"/>
    <n v="145035"/>
    <x v="0"/>
    <x v="0"/>
    <x v="0"/>
    <x v="9"/>
  </r>
  <r>
    <x v="1561"/>
    <x v="977"/>
    <s v="MUEBLES CC CUBRIMIENTOS"/>
    <x v="0"/>
    <m/>
    <s v="2025-01-24"/>
    <s v="2025-04-22"/>
    <s v="2025-04-23 08:44:36"/>
    <s v="0000-00-00 00:00:00"/>
    <s v="2025-06-03 16:35:28"/>
    <s v="0000-00-00 00:00:00"/>
    <s v="2025-06-04 15:33:41"/>
    <s v="2025-04-23"/>
    <s v="2025-04-23"/>
    <s v="2025-05-27"/>
    <s v="2025-05-29"/>
    <s v="2025-06-02"/>
    <x v="3"/>
    <s v="Bogota"/>
    <s v="2473"/>
    <x v="637"/>
    <s v="LONA DICKSON BEIGE *1.20 REF:0681"/>
    <x v="0"/>
    <n v="2"/>
    <x v="0"/>
    <x v="0"/>
    <x v="0"/>
    <n v="2103120"/>
    <x v="0"/>
    <x v="0"/>
    <x v="0"/>
    <x v="9"/>
  </r>
  <r>
    <x v="1561"/>
    <x v="977"/>
    <s v="MUEBLES CC CUBRIMIENTOS"/>
    <x v="0"/>
    <m/>
    <s v="2025-01-24"/>
    <s v="2025-04-22"/>
    <s v="2025-04-23 08:44:36"/>
    <s v="0000-00-00 00:00:00"/>
    <s v="2025-06-03 16:35:28"/>
    <s v="0000-00-00 00:00:00"/>
    <s v="2025-06-04 15:33:41"/>
    <s v="2025-04-23"/>
    <s v="2025-04-23"/>
    <s v="2025-05-27"/>
    <s v="2025-05-29"/>
    <s v="2025-06-02"/>
    <x v="3"/>
    <s v="Bogota"/>
    <s v="2473"/>
    <x v="637"/>
    <s v="LONA DICKSON CAFE FONDO ENTERO REF:U224"/>
    <x v="0"/>
    <n v="1"/>
    <x v="0"/>
    <x v="0"/>
    <x v="0"/>
    <n v="850230"/>
    <x v="0"/>
    <x v="0"/>
    <x v="0"/>
    <x v="9"/>
  </r>
  <r>
    <x v="1561"/>
    <x v="977"/>
    <s v="MUEBLES CC CUBRIMIENTOS"/>
    <x v="0"/>
    <m/>
    <s v="2025-01-24"/>
    <s v="2025-04-22"/>
    <s v="2025-04-23 08:44:36"/>
    <s v="0000-00-00 00:00:00"/>
    <s v="2025-06-03 16:35:28"/>
    <s v="0000-00-00 00:00:00"/>
    <s v="2025-06-04 15:33:41"/>
    <s v="2025-04-23"/>
    <s v="2025-04-23"/>
    <s v="2025-05-27"/>
    <s v="2025-05-29"/>
    <s v="2025-06-02"/>
    <x v="3"/>
    <s v="Bogota"/>
    <s v="8831"/>
    <x v="917"/>
    <s v="LONA DICKSON CAFE FONDO ENTERO REF:U224"/>
    <x v="0"/>
    <n v="1"/>
    <x v="0"/>
    <x v="0"/>
    <x v="0"/>
    <n v="812497"/>
    <x v="0"/>
    <x v="0"/>
    <x v="0"/>
    <x v="9"/>
  </r>
  <r>
    <x v="1562"/>
    <x v="978"/>
    <s v="CUBRIMIENTO"/>
    <x v="0"/>
    <m/>
    <s v="2025-01-29"/>
    <s v="2025-01-30"/>
    <s v="2025-03-04 14:10:40"/>
    <s v="2025-03-12 18:16:45"/>
    <s v="2025-03-21 15:56:01"/>
    <s v="2025-04-22 15:22:22"/>
    <s v="2025-05-10 07:02:15"/>
    <s v="2025-02-21"/>
    <s v="2025-03-11"/>
    <s v="2025-03-18"/>
    <s v="2025-04-19"/>
    <s v="2025-04-28"/>
    <x v="1"/>
    <s v="Cali"/>
    <s v="27249"/>
    <x v="64"/>
    <m/>
    <x v="0"/>
    <n v="4"/>
    <x v="0"/>
    <x v="0"/>
    <x v="0"/>
    <n v="735408"/>
    <x v="0"/>
    <x v="0"/>
    <x v="0"/>
    <x v="8"/>
  </r>
  <r>
    <x v="1562"/>
    <x v="978"/>
    <s v="CUBRIMIENTO"/>
    <x v="0"/>
    <m/>
    <s v="2025-01-29"/>
    <s v="2025-01-30"/>
    <s v="2025-03-04 14:10:40"/>
    <s v="2025-03-12 18:16:45"/>
    <s v="2025-03-21 15:56:01"/>
    <s v="2025-04-22 15:22:22"/>
    <s v="2025-05-10 07:02:15"/>
    <s v="2025-02-21"/>
    <s v="2025-03-11"/>
    <s v="2025-03-18"/>
    <s v="2025-04-19"/>
    <s v="2025-04-28"/>
    <x v="1"/>
    <s v="Cali"/>
    <s v="27249"/>
    <x v="64"/>
    <m/>
    <x v="0"/>
    <n v="4"/>
    <x v="0"/>
    <x v="0"/>
    <x v="0"/>
    <n v="735408"/>
    <x v="0"/>
    <x v="0"/>
    <x v="0"/>
    <x v="8"/>
  </r>
  <r>
    <x v="1562"/>
    <x v="978"/>
    <s v="CUBRIMIENTO"/>
    <x v="0"/>
    <m/>
    <s v="2025-01-29"/>
    <s v="2025-01-30"/>
    <s v="2025-03-04 14:10:40"/>
    <s v="2025-03-12 18:16:45"/>
    <s v="2025-03-21 15:56:01"/>
    <s v="2025-04-22 15:22:22"/>
    <s v="2025-05-10 07:02:15"/>
    <s v="2025-02-21"/>
    <s v="2025-03-11"/>
    <s v="2025-03-18"/>
    <s v="2025-04-19"/>
    <s v="2025-04-28"/>
    <x v="1"/>
    <s v="Cali"/>
    <s v="6543"/>
    <x v="123"/>
    <m/>
    <x v="0"/>
    <n v="8"/>
    <x v="0"/>
    <x v="0"/>
    <x v="0"/>
    <n v="499200"/>
    <x v="0"/>
    <x v="0"/>
    <x v="0"/>
    <x v="8"/>
  </r>
  <r>
    <x v="1562"/>
    <x v="978"/>
    <s v="CUBRIMIENTO"/>
    <x v="0"/>
    <m/>
    <s v="2025-01-29"/>
    <s v="2025-01-30"/>
    <s v="2025-03-04 14:10:40"/>
    <s v="2025-03-12 18:16:45"/>
    <s v="2025-03-21 15:56:01"/>
    <s v="2025-04-22 15:22:22"/>
    <s v="2025-05-10 07:02:15"/>
    <s v="2025-02-21"/>
    <s v="2025-03-11"/>
    <s v="2025-03-18"/>
    <s v="2025-04-19"/>
    <s v="2025-04-28"/>
    <x v="1"/>
    <s v="Cali"/>
    <s v="FLANCHE01"/>
    <x v="51"/>
    <m/>
    <x v="3"/>
    <n v="1"/>
    <x v="124"/>
    <x v="0"/>
    <x v="0"/>
    <n v="1235207"/>
    <x v="0"/>
    <x v="0"/>
    <x v="0"/>
    <x v="8"/>
  </r>
  <r>
    <x v="1562"/>
    <x v="978"/>
    <s v="CUBRIMIENTO"/>
    <x v="0"/>
    <m/>
    <s v="2025-01-29"/>
    <s v="2025-01-30"/>
    <s v="2025-03-04 14:10:40"/>
    <s v="2025-03-12 18:16:45"/>
    <s v="2025-03-21 15:56:01"/>
    <s v="2025-04-22 15:22:22"/>
    <s v="2025-05-10 07:02:15"/>
    <s v="2025-02-21"/>
    <s v="2025-03-11"/>
    <s v="2025-03-18"/>
    <s v="2025-04-19"/>
    <s v="2025-04-28"/>
    <x v="1"/>
    <s v="Cali"/>
    <s v="FLANCHE01"/>
    <x v="51"/>
    <m/>
    <x v="3"/>
    <n v="1"/>
    <x v="276"/>
    <x v="0"/>
    <x v="0"/>
    <n v="3568377"/>
    <x v="0"/>
    <x v="0"/>
    <x v="0"/>
    <x v="8"/>
  </r>
  <r>
    <x v="1562"/>
    <x v="978"/>
    <s v="CUBRIMIENTO"/>
    <x v="0"/>
    <m/>
    <s v="2025-01-29"/>
    <s v="2025-01-30"/>
    <s v="2025-03-04 14:10:40"/>
    <s v="2025-03-12 18:16:45"/>
    <s v="2025-03-21 15:56:01"/>
    <s v="2025-04-22 15:22:22"/>
    <s v="2025-05-10 07:02:15"/>
    <s v="2025-02-21"/>
    <s v="2025-03-11"/>
    <s v="2025-03-18"/>
    <s v="2025-04-19"/>
    <s v="2025-04-28"/>
    <x v="1"/>
    <s v="Cali"/>
    <s v="PLITE10"/>
    <x v="263"/>
    <s v="LONA PERGOTEX BLACKOUT BLANCA 3 M"/>
    <x v="3"/>
    <n v="1"/>
    <x v="11"/>
    <x v="0"/>
    <x v="150"/>
    <n v="8902191"/>
    <x v="0"/>
    <x v="4"/>
    <x v="6"/>
    <x v="8"/>
  </r>
  <r>
    <x v="1562"/>
    <x v="978"/>
    <s v="CUBRIMIENTO"/>
    <x v="0"/>
    <m/>
    <s v="2025-01-29"/>
    <s v="2025-01-30"/>
    <s v="2025-03-04 14:10:40"/>
    <s v="2025-03-12 18:16:45"/>
    <s v="2025-03-21 15:56:01"/>
    <s v="2025-04-22 15:22:22"/>
    <s v="2025-05-10 07:02:15"/>
    <s v="2025-02-21"/>
    <s v="2025-03-11"/>
    <s v="2025-03-18"/>
    <s v="2025-04-19"/>
    <s v="2025-04-28"/>
    <x v="1"/>
    <s v="Cali"/>
    <s v="PLITE10"/>
    <x v="263"/>
    <s v="LONA PERGOTEX BLACKOUT BLANCA 3 M"/>
    <x v="3"/>
    <n v="2"/>
    <x v="185"/>
    <x v="0"/>
    <x v="151"/>
    <n v="14628028"/>
    <x v="0"/>
    <x v="4"/>
    <x v="6"/>
    <x v="8"/>
  </r>
  <r>
    <x v="1563"/>
    <x v="73"/>
    <s v="CUBRIMIENTO"/>
    <x v="0"/>
    <m/>
    <s v="2025-01-24"/>
    <s v="2025-02-10"/>
    <s v="2025-02-10 15:25:44"/>
    <s v="0000-00-00 00:00:00"/>
    <s v="2025-02-10 15:25:50"/>
    <s v="2025-02-12 07:58:54"/>
    <s v="0000-00-00 00:00:00"/>
    <s v="2025-02-11"/>
    <s v="2025-02-11"/>
    <s v="2025-02-13"/>
    <s v="2025-02-14"/>
    <s v="2025-02-14"/>
    <x v="3"/>
    <s v="Toscany"/>
    <s v="11441"/>
    <x v="204"/>
    <m/>
    <x v="0"/>
    <n v="10"/>
    <x v="0"/>
    <x v="0"/>
    <x v="0"/>
    <n v="546210"/>
    <x v="0"/>
    <x v="0"/>
    <x v="0"/>
    <x v="5"/>
  </r>
  <r>
    <x v="1564"/>
    <x v="979"/>
    <s v="MUEBLES CC CUBRIMIENTOS"/>
    <x v="0"/>
    <m/>
    <s v="2025-01-24"/>
    <s v="2025-01-28"/>
    <s v="2025-01-28 14:03:08"/>
    <s v="0000-00-00 00:00:00"/>
    <s v="2025-02-21 08:14:08"/>
    <s v="2025-02-24 09:43:35"/>
    <s v="2025-03-04 11:30:57"/>
    <s v="2025-01-30"/>
    <s v="2025-01-30"/>
    <s v="2025-02-21"/>
    <s v="2025-02-25"/>
    <s v="2025-02-27"/>
    <x v="3"/>
    <s v="Bogota"/>
    <s v="11391"/>
    <x v="374"/>
    <m/>
    <x v="5"/>
    <n v="1"/>
    <x v="0"/>
    <x v="0"/>
    <x v="0"/>
    <n v="1920826"/>
    <x v="0"/>
    <x v="0"/>
    <x v="0"/>
    <x v="5"/>
  </r>
  <r>
    <x v="1564"/>
    <x v="979"/>
    <s v="MUEBLES CC CUBRIMIENTOS"/>
    <x v="0"/>
    <m/>
    <s v="2025-01-24"/>
    <s v="2025-01-28"/>
    <s v="2025-01-28 14:03:08"/>
    <s v="0000-00-00 00:00:00"/>
    <s v="2025-02-21 08:14:08"/>
    <s v="2025-02-24 09:43:35"/>
    <s v="2025-03-04 11:30:57"/>
    <s v="2025-01-30"/>
    <s v="2025-01-30"/>
    <s v="2025-02-21"/>
    <s v="2025-02-25"/>
    <s v="2025-02-27"/>
    <x v="3"/>
    <s v="Bogota"/>
    <s v="9709"/>
    <x v="169"/>
    <s v="LONA DICKSON ARENA VETEADO U337"/>
    <x v="0"/>
    <n v="1"/>
    <x v="0"/>
    <x v="0"/>
    <x v="0"/>
    <n v="1997433"/>
    <x v="0"/>
    <x v="2"/>
    <x v="0"/>
    <x v="5"/>
  </r>
  <r>
    <x v="1565"/>
    <x v="729"/>
    <s v="MUEBLES CC CUBRIMIENTOS"/>
    <x v="0"/>
    <m/>
    <s v="2024-10-09"/>
    <s v="2025-02-04"/>
    <s v="2025-02-05 10:34:06"/>
    <s v="0000-00-00 00:00:00"/>
    <s v="0000-00-00 00:00:00"/>
    <s v="2025-03-14 08:16:47"/>
    <s v="0000-00-00 00:00:00"/>
    <s v="2025-02-05"/>
    <s v="2025-02-05"/>
    <s v="2025-03-12"/>
    <s v="2025-03-17"/>
    <s v="2025-03-17"/>
    <x v="3"/>
    <s v="Cali"/>
    <s v="23418"/>
    <x v="956"/>
    <m/>
    <x v="0"/>
    <n v="13"/>
    <x v="0"/>
    <x v="0"/>
    <x v="0"/>
    <n v="1950000"/>
    <x v="0"/>
    <x v="0"/>
    <x v="0"/>
    <x v="8"/>
  </r>
  <r>
    <x v="1565"/>
    <x v="729"/>
    <s v="MUEBLES CC CUBRIMIENTOS"/>
    <x v="0"/>
    <m/>
    <s v="2024-10-09"/>
    <s v="2025-02-04"/>
    <s v="2025-02-05 10:34:06"/>
    <s v="0000-00-00 00:00:00"/>
    <s v="0000-00-00 00:00:00"/>
    <s v="2025-03-14 08:16:47"/>
    <s v="0000-00-00 00:00:00"/>
    <s v="2025-02-05"/>
    <s v="2025-02-05"/>
    <s v="2025-03-12"/>
    <s v="2025-03-17"/>
    <s v="2025-03-17"/>
    <x v="3"/>
    <s v="Cali"/>
    <s v="23419"/>
    <x v="957"/>
    <m/>
    <x v="0"/>
    <n v="13"/>
    <x v="0"/>
    <x v="0"/>
    <x v="0"/>
    <n v="1690000"/>
    <x v="0"/>
    <x v="0"/>
    <x v="0"/>
    <x v="8"/>
  </r>
  <r>
    <x v="1566"/>
    <x v="769"/>
    <s v="MUEBLES CC CUBRIMIENTOS"/>
    <x v="0"/>
    <m/>
    <s v="2025-01-22"/>
    <s v="2025-02-28"/>
    <s v="2025-03-01 14:31:13"/>
    <s v="0000-00-00 00:00:00"/>
    <s v="2025-03-21 10:41:22"/>
    <s v="2025-03-21 10:41:33"/>
    <s v="2025-03-27 20:13:43"/>
    <s v="2025-03-04"/>
    <s v="2025-03-04"/>
    <s v="2025-03-26"/>
    <s v="2025-03-31"/>
    <s v="2025-04-02"/>
    <x v="3"/>
    <s v="Medellin"/>
    <s v="5520"/>
    <x v="384"/>
    <s v="LONA DICKSON ARENA VETEADO U337"/>
    <x v="0"/>
    <n v="1"/>
    <x v="0"/>
    <x v="0"/>
    <x v="0"/>
    <n v="7891301"/>
    <x v="0"/>
    <x v="0"/>
    <x v="0"/>
    <x v="8"/>
  </r>
  <r>
    <x v="1566"/>
    <x v="769"/>
    <s v="MUEBLES CC CUBRIMIENTOS"/>
    <x v="0"/>
    <m/>
    <s v="2025-01-22"/>
    <s v="2025-02-28"/>
    <s v="2025-03-01 14:31:13"/>
    <s v="0000-00-00 00:00:00"/>
    <s v="2025-03-21 10:41:22"/>
    <s v="2025-03-21 10:41:33"/>
    <s v="2025-03-27 20:13:43"/>
    <s v="2025-03-04"/>
    <s v="2025-03-04"/>
    <s v="2025-03-26"/>
    <s v="2025-03-31"/>
    <s v="2025-04-02"/>
    <x v="3"/>
    <s v="Medellin"/>
    <s v="TRANSP12"/>
    <x v="118"/>
    <m/>
    <x v="0"/>
    <n v="1"/>
    <x v="0"/>
    <x v="0"/>
    <x v="0"/>
    <n v="314000"/>
    <x v="0"/>
    <x v="1"/>
    <x v="1"/>
    <x v="8"/>
  </r>
  <r>
    <x v="1567"/>
    <x v="825"/>
    <s v="CUBRIMIENTO"/>
    <x v="0"/>
    <m/>
    <s v="2025-01-25"/>
    <s v="2025-01-29"/>
    <s v="2025-01-30 15:36:11"/>
    <s v="0000-00-00 00:00:00"/>
    <s v="2025-02-04 14:27:41"/>
    <s v="2025-02-04 14:51:03"/>
    <s v="2025-02-04 14:51:11"/>
    <s v="2025-01-31"/>
    <s v="2025-01-31"/>
    <s v="2025-02-10"/>
    <s v="2025-02-12"/>
    <s v="2025-02-14"/>
    <x v="3"/>
    <s v="Bogota"/>
    <s v="MANT001"/>
    <x v="770"/>
    <m/>
    <x v="0"/>
    <n v="1"/>
    <x v="277"/>
    <x v="0"/>
    <x v="152"/>
    <n v="1127175"/>
    <x v="0"/>
    <x v="0"/>
    <x v="0"/>
    <x v="5"/>
  </r>
  <r>
    <x v="1567"/>
    <x v="825"/>
    <s v="CUBRIMIENTO"/>
    <x v="0"/>
    <m/>
    <s v="2025-01-25"/>
    <s v="2025-01-29"/>
    <s v="2025-01-30 15:36:11"/>
    <s v="0000-00-00 00:00:00"/>
    <s v="2025-02-04 14:27:41"/>
    <s v="2025-02-04 14:51:03"/>
    <s v="2025-02-04 14:51:11"/>
    <s v="2025-01-31"/>
    <s v="2025-01-31"/>
    <s v="2025-02-10"/>
    <s v="2025-02-12"/>
    <s v="2025-02-14"/>
    <x v="3"/>
    <s v="Bogota"/>
    <s v="MANT001"/>
    <x v="770"/>
    <m/>
    <x v="0"/>
    <n v="1"/>
    <x v="3"/>
    <x v="0"/>
    <x v="152"/>
    <n v="673313"/>
    <x v="0"/>
    <x v="0"/>
    <x v="0"/>
    <x v="5"/>
  </r>
  <r>
    <x v="1567"/>
    <x v="825"/>
    <s v="CUBRIMIENTO"/>
    <x v="0"/>
    <m/>
    <s v="2025-01-25"/>
    <s v="2025-01-29"/>
    <s v="2025-01-30 15:36:11"/>
    <s v="0000-00-00 00:00:00"/>
    <s v="2025-02-04 14:27:41"/>
    <s v="2025-02-04 14:51:03"/>
    <s v="2025-02-04 14:51:11"/>
    <s v="2025-01-31"/>
    <s v="2025-01-31"/>
    <s v="2025-02-10"/>
    <s v="2025-02-12"/>
    <s v="2025-02-14"/>
    <x v="3"/>
    <s v="Bogota"/>
    <s v="SERVLAV04"/>
    <x v="771"/>
    <m/>
    <x v="0"/>
    <n v="1"/>
    <x v="277"/>
    <x v="0"/>
    <x v="152"/>
    <n v="999281"/>
    <x v="0"/>
    <x v="1"/>
    <x v="1"/>
    <x v="5"/>
  </r>
  <r>
    <x v="1567"/>
    <x v="825"/>
    <s v="CUBRIMIENTO"/>
    <x v="0"/>
    <m/>
    <s v="2025-01-25"/>
    <s v="2025-01-29"/>
    <s v="2025-01-30 15:36:11"/>
    <s v="0000-00-00 00:00:00"/>
    <s v="2025-02-04 14:27:41"/>
    <s v="2025-02-04 14:51:03"/>
    <s v="2025-02-04 14:51:11"/>
    <s v="2025-01-31"/>
    <s v="2025-01-31"/>
    <s v="2025-02-10"/>
    <s v="2025-02-12"/>
    <s v="2025-02-14"/>
    <x v="3"/>
    <s v="Bogota"/>
    <s v="SERVLAV04"/>
    <x v="771"/>
    <m/>
    <x v="0"/>
    <n v="1"/>
    <x v="3"/>
    <x v="0"/>
    <x v="152"/>
    <n v="853219"/>
    <x v="0"/>
    <x v="1"/>
    <x v="1"/>
    <x v="5"/>
  </r>
  <r>
    <x v="1568"/>
    <x v="980"/>
    <s v="CUBRIMIENTO"/>
    <x v="0"/>
    <m/>
    <s v="2025-01-25"/>
    <s v="2025-01-30"/>
    <s v="2025-02-04 13:57:06"/>
    <s v="2025-02-06 17:19:08"/>
    <s v="2025-02-10 08:28:20"/>
    <s v="2025-02-25 07:39:03"/>
    <s v="2025-02-27 20:08:17"/>
    <s v="2025-02-03"/>
    <s v="2025-02-05"/>
    <s v="2025-02-07"/>
    <s v="2025-02-14"/>
    <s v="2025-02-19"/>
    <x v="3"/>
    <s v="Medellin"/>
    <s v="SERV03"/>
    <x v="9"/>
    <m/>
    <x v="0"/>
    <n v="1"/>
    <x v="0"/>
    <x v="0"/>
    <x v="0"/>
    <n v="200000"/>
    <x v="0"/>
    <x v="1"/>
    <x v="1"/>
    <x v="5"/>
  </r>
  <r>
    <x v="1568"/>
    <x v="980"/>
    <s v="CUBRIMIENTO"/>
    <x v="0"/>
    <m/>
    <s v="2025-01-25"/>
    <s v="2025-01-30"/>
    <s v="2025-02-04 13:57:06"/>
    <s v="2025-02-06 17:19:08"/>
    <s v="2025-02-10 08:28:20"/>
    <s v="2025-02-25 07:39:03"/>
    <s v="2025-02-27 20:08:17"/>
    <s v="2025-02-03"/>
    <s v="2025-02-05"/>
    <s v="2025-02-07"/>
    <s v="2025-02-14"/>
    <s v="2025-02-19"/>
    <x v="3"/>
    <s v="Medellin"/>
    <s v="SOMB03"/>
    <x v="161"/>
    <s v="LONA DICKSON ARENA VETEADO U337"/>
    <x v="8"/>
    <n v="1"/>
    <x v="15"/>
    <x v="0"/>
    <x v="17"/>
    <n v="3592184"/>
    <x v="0"/>
    <x v="6"/>
    <x v="8"/>
    <x v="5"/>
  </r>
  <r>
    <x v="1568"/>
    <x v="980"/>
    <s v="CUBRIMIENTO"/>
    <x v="0"/>
    <m/>
    <s v="2025-01-25"/>
    <s v="2025-01-30"/>
    <s v="2025-02-04 13:57:06"/>
    <s v="2025-02-06 17:19:08"/>
    <s v="2025-02-10 08:28:20"/>
    <s v="2025-02-25 07:39:03"/>
    <s v="2025-02-27 20:08:17"/>
    <s v="2025-02-03"/>
    <s v="2025-02-05"/>
    <s v="2025-02-07"/>
    <s v="2025-02-14"/>
    <s v="2025-02-19"/>
    <x v="3"/>
    <s v="Medellin"/>
    <s v="TRANSP06"/>
    <x v="59"/>
    <m/>
    <x v="0"/>
    <n v="1"/>
    <x v="0"/>
    <x v="0"/>
    <x v="0"/>
    <n v="160000"/>
    <x v="0"/>
    <x v="1"/>
    <x v="1"/>
    <x v="5"/>
  </r>
  <r>
    <x v="1569"/>
    <x v="680"/>
    <s v="CUBRIMIENTO"/>
    <x v="0"/>
    <m/>
    <s v="2024-10-03"/>
    <s v="2025-01-28"/>
    <s v="2025-01-28 12:31:07"/>
    <s v="2025-01-28 15:43:31"/>
    <s v="2025-02-05 08:34:41"/>
    <s v="2025-02-05 08:34:57"/>
    <s v="2025-02-28 08:16:51"/>
    <s v="2025-01-30"/>
    <s v="2025-02-05"/>
    <s v="2025-02-11"/>
    <s v="2025-02-13"/>
    <s v="2025-02-19"/>
    <x v="1"/>
    <s v="Cali"/>
    <s v="VIGAAC01"/>
    <x v="843"/>
    <s v="LONA DICKSON GRIS FONDO ENTERO REF:6088"/>
    <x v="3"/>
    <n v="2"/>
    <x v="1"/>
    <x v="0"/>
    <x v="0"/>
    <n v="1275000"/>
    <x v="0"/>
    <x v="0"/>
    <x v="0"/>
    <x v="5"/>
  </r>
  <r>
    <x v="1570"/>
    <x v="981"/>
    <s v="MUEBLES CC CUBRIMIENTOS"/>
    <x v="0"/>
    <m/>
    <s v="2025-01-27"/>
    <s v="2025-01-31"/>
    <s v="2025-02-01 11:12:55"/>
    <s v="0000-00-00 00:00:00"/>
    <s v="2025-02-18 11:23:17"/>
    <s v="2025-02-18 11:23:40"/>
    <s v="2025-02-28 08:31:43"/>
    <s v="2025-02-04"/>
    <s v="2025-02-04"/>
    <s v="2025-02-26"/>
    <s v="2025-02-28"/>
    <s v="2025-03-04"/>
    <x v="1"/>
    <s v="Cali"/>
    <s v="11456"/>
    <x v="320"/>
    <s v="FURNISCREEN GRIS  2M EB4027W G8 625GR"/>
    <x v="0"/>
    <n v="1"/>
    <x v="0"/>
    <x v="0"/>
    <x v="0"/>
    <n v="615784"/>
    <x v="0"/>
    <x v="2"/>
    <x v="0"/>
    <x v="5"/>
  </r>
  <r>
    <x v="1570"/>
    <x v="981"/>
    <s v="MUEBLES CC CUBRIMIENTOS"/>
    <x v="0"/>
    <m/>
    <s v="2025-01-27"/>
    <s v="2025-01-31"/>
    <s v="2025-02-01 11:12:55"/>
    <s v="0000-00-00 00:00:00"/>
    <s v="2025-02-18 11:23:17"/>
    <s v="2025-02-18 11:23:40"/>
    <s v="2025-02-28 08:31:43"/>
    <s v="2025-02-04"/>
    <s v="2025-02-04"/>
    <s v="2025-02-26"/>
    <s v="2025-02-28"/>
    <s v="2025-03-04"/>
    <x v="1"/>
    <s v="Cali"/>
    <s v="15476"/>
    <x v="343"/>
    <m/>
    <x v="4"/>
    <n v="1"/>
    <x v="0"/>
    <x v="0"/>
    <x v="0"/>
    <n v="1030672"/>
    <x v="0"/>
    <x v="2"/>
    <x v="0"/>
    <x v="5"/>
  </r>
  <r>
    <x v="1570"/>
    <x v="981"/>
    <s v="MUEBLES CC CUBRIMIENTOS"/>
    <x v="0"/>
    <m/>
    <s v="2025-01-27"/>
    <s v="2025-01-31"/>
    <s v="2025-02-01 11:12:55"/>
    <s v="0000-00-00 00:00:00"/>
    <s v="2025-02-18 11:23:17"/>
    <s v="2025-02-18 11:23:40"/>
    <s v="2025-02-28 08:31:43"/>
    <s v="2025-02-04"/>
    <s v="2025-02-04"/>
    <s v="2025-02-26"/>
    <s v="2025-02-28"/>
    <s v="2025-03-04"/>
    <x v="1"/>
    <s v="Cali"/>
    <s v="15478"/>
    <x v="213"/>
    <s v="LONA DICKSON GRIS VETEADO (U406) 1.20M"/>
    <x v="4"/>
    <n v="1"/>
    <x v="0"/>
    <x v="0"/>
    <x v="0"/>
    <n v="4136028"/>
    <x v="0"/>
    <x v="2"/>
    <x v="0"/>
    <x v="5"/>
  </r>
  <r>
    <x v="1570"/>
    <x v="981"/>
    <s v="MUEBLES CC CUBRIMIENTOS"/>
    <x v="0"/>
    <m/>
    <s v="2025-01-27"/>
    <s v="2025-01-31"/>
    <s v="2025-02-01 11:12:55"/>
    <s v="0000-00-00 00:00:00"/>
    <s v="2025-02-18 11:23:17"/>
    <s v="2025-02-18 11:23:40"/>
    <s v="2025-02-28 08:31:43"/>
    <s v="2025-02-04"/>
    <s v="2025-02-04"/>
    <s v="2025-02-26"/>
    <s v="2025-02-28"/>
    <s v="2025-03-04"/>
    <x v="1"/>
    <s v="Cali"/>
    <s v="TRANSP07"/>
    <x v="47"/>
    <m/>
    <x v="0"/>
    <n v="1"/>
    <x v="0"/>
    <x v="0"/>
    <x v="0"/>
    <n v="100000"/>
    <x v="0"/>
    <x v="0"/>
    <x v="0"/>
    <x v="5"/>
  </r>
  <r>
    <x v="1571"/>
    <x v="646"/>
    <s v="MUEBLES"/>
    <x v="0"/>
    <m/>
    <s v="2025-01-27"/>
    <s v="2025-01-27"/>
    <s v="2025-01-27 15:00:42"/>
    <s v="0000-00-00 00:00:00"/>
    <s v="0000-00-00 00:00:00"/>
    <s v="2025-02-03 11:58:46"/>
    <s v="0000-00-00 00:00:00"/>
    <s v="2025-01-28"/>
    <s v="2025-01-28"/>
    <s v="2025-01-29"/>
    <s v="2025-02-04"/>
    <s v="2025-01-29"/>
    <x v="3"/>
    <s v="Bogota"/>
    <s v="100196"/>
    <x v="218"/>
    <m/>
    <x v="0"/>
    <n v="1"/>
    <x v="0"/>
    <x v="0"/>
    <x v="0"/>
    <n v="198000"/>
    <x v="0"/>
    <x v="0"/>
    <x v="0"/>
    <x v="12"/>
  </r>
  <r>
    <x v="1572"/>
    <x v="982"/>
    <s v="CUBRIMIENTO"/>
    <x v="0"/>
    <m/>
    <s v="2025-01-27"/>
    <s v="2025-01-27"/>
    <s v="2025-01-27 16:14:21"/>
    <s v="0000-00-00 00:00:00"/>
    <s v="2025-01-27 16:14:26"/>
    <s v="2025-01-28 08:39:28"/>
    <s v="0000-00-00 00:00:00"/>
    <s v="2025-01-28"/>
    <s v="2025-01-28"/>
    <s v="2025-01-30"/>
    <s v="2025-01-31"/>
    <s v="2025-01-31"/>
    <x v="3"/>
    <s v="Toscany"/>
    <s v="1011439"/>
    <x v="151"/>
    <m/>
    <x v="0"/>
    <n v="1"/>
    <x v="0"/>
    <x v="0"/>
    <x v="0"/>
    <n v="170000"/>
    <x v="0"/>
    <x v="0"/>
    <x v="0"/>
    <x v="12"/>
  </r>
  <r>
    <x v="1573"/>
    <x v="92"/>
    <s v="CUBRIMIENTO"/>
    <x v="0"/>
    <m/>
    <s v="2025-01-27"/>
    <s v="2025-01-28"/>
    <s v="2025-01-28 13:14:58"/>
    <s v="0000-00-00 00:00:00"/>
    <s v="2025-01-29 08:14:01"/>
    <s v="2025-01-29 08:15:26"/>
    <s v="0000-00-00 00:00:00"/>
    <s v="2025-01-30"/>
    <s v="2025-01-30"/>
    <s v="2025-02-03"/>
    <s v="2025-02-04"/>
    <s v="2025-02-04"/>
    <x v="3"/>
    <s v="Gerencia"/>
    <s v="97"/>
    <x v="546"/>
    <m/>
    <x v="0"/>
    <n v="18"/>
    <x v="0"/>
    <x v="0"/>
    <x v="0"/>
    <n v="946800"/>
    <x v="0"/>
    <x v="0"/>
    <x v="0"/>
    <x v="5"/>
  </r>
  <r>
    <x v="1574"/>
    <x v="983"/>
    <s v="CUBRIMIENTO"/>
    <x v="0"/>
    <m/>
    <s v="2025-03-13"/>
    <s v="2025-09-01"/>
    <s v="2025-09-03 08:02:40"/>
    <s v="0000-00-00 00:00:00"/>
    <s v="2025-09-11 12:05:00"/>
    <s v="2025-10-09 07:37:09"/>
    <s v="2025-10-17 11:28:19"/>
    <s v="2025-09-03"/>
    <s v="2025-09-03"/>
    <s v="2025-09-11"/>
    <s v="2025-09-16"/>
    <s v="2025-09-18"/>
    <x v="3"/>
    <s v="Bogota"/>
    <s v="24254"/>
    <x v="875"/>
    <m/>
    <x v="0"/>
    <n v="10"/>
    <x v="0"/>
    <x v="0"/>
    <x v="0"/>
    <n v="1480000"/>
    <x v="0"/>
    <x v="0"/>
    <x v="0"/>
    <x v="4"/>
  </r>
  <r>
    <x v="1574"/>
    <x v="983"/>
    <s v="CUBRIMIENTO"/>
    <x v="0"/>
    <m/>
    <s v="2025-03-13"/>
    <s v="2025-09-01"/>
    <s v="2025-09-03 08:02:40"/>
    <s v="0000-00-00 00:00:00"/>
    <s v="2025-09-11 12:05:00"/>
    <s v="2025-10-09 07:37:09"/>
    <s v="2025-10-17 11:28:19"/>
    <s v="2025-09-03"/>
    <s v="2025-09-03"/>
    <s v="2025-09-11"/>
    <s v="2025-09-16"/>
    <s v="2025-09-18"/>
    <x v="3"/>
    <s v="Bogota"/>
    <s v="27673"/>
    <x v="356"/>
    <m/>
    <x v="0"/>
    <n v="3"/>
    <x v="0"/>
    <x v="0"/>
    <x v="0"/>
    <n v="1683360"/>
    <x v="0"/>
    <x v="0"/>
    <x v="0"/>
    <x v="4"/>
  </r>
  <r>
    <x v="1574"/>
    <x v="983"/>
    <s v="CUBRIMIENTO"/>
    <x v="0"/>
    <m/>
    <s v="2025-03-13"/>
    <s v="2025-09-01"/>
    <s v="2025-09-03 08:02:40"/>
    <s v="0000-00-00 00:00:00"/>
    <s v="2025-09-11 12:05:00"/>
    <s v="2025-10-09 07:37:09"/>
    <s v="2025-10-17 11:28:19"/>
    <s v="2025-09-03"/>
    <s v="2025-09-03"/>
    <s v="2025-09-11"/>
    <s v="2025-09-16"/>
    <s v="2025-09-18"/>
    <x v="3"/>
    <s v="Bogota"/>
    <s v="28523"/>
    <x v="864"/>
    <m/>
    <x v="0"/>
    <n v="2"/>
    <x v="0"/>
    <x v="0"/>
    <x v="0"/>
    <n v="200000"/>
    <x v="0"/>
    <x v="0"/>
    <x v="0"/>
    <x v="4"/>
  </r>
  <r>
    <x v="1574"/>
    <x v="983"/>
    <s v="CUBRIMIENTO"/>
    <x v="0"/>
    <m/>
    <s v="2025-03-13"/>
    <s v="2025-09-01"/>
    <s v="2025-09-03 08:02:40"/>
    <s v="0000-00-00 00:00:00"/>
    <s v="2025-09-11 12:05:00"/>
    <s v="2025-10-09 07:37:09"/>
    <s v="2025-10-17 11:28:19"/>
    <s v="2025-09-03"/>
    <s v="2025-09-03"/>
    <s v="2025-09-11"/>
    <s v="2025-09-16"/>
    <s v="2025-09-18"/>
    <x v="3"/>
    <s v="Bogota"/>
    <s v="MANT001"/>
    <x v="770"/>
    <m/>
    <x v="0"/>
    <n v="2"/>
    <x v="13"/>
    <x v="0"/>
    <x v="49"/>
    <n v="2940000"/>
    <x v="0"/>
    <x v="0"/>
    <x v="0"/>
    <x v="4"/>
  </r>
  <r>
    <x v="1574"/>
    <x v="983"/>
    <s v="CUBRIMIENTO"/>
    <x v="0"/>
    <m/>
    <s v="2025-03-13"/>
    <s v="2025-09-01"/>
    <s v="2025-09-03 08:02:40"/>
    <s v="0000-00-00 00:00:00"/>
    <s v="2025-09-11 12:05:00"/>
    <s v="2025-10-09 07:37:09"/>
    <s v="2025-10-17 11:28:19"/>
    <s v="2025-09-03"/>
    <s v="2025-09-03"/>
    <s v="2025-09-11"/>
    <s v="2025-09-16"/>
    <s v="2025-09-18"/>
    <x v="3"/>
    <s v="Bogota"/>
    <s v="SERV03"/>
    <x v="9"/>
    <m/>
    <x v="0"/>
    <n v="1"/>
    <x v="0"/>
    <x v="0"/>
    <x v="0"/>
    <n v="2000000"/>
    <x v="0"/>
    <x v="1"/>
    <x v="1"/>
    <x v="4"/>
  </r>
  <r>
    <x v="1574"/>
    <x v="983"/>
    <s v="CUBRIMIENTO"/>
    <x v="0"/>
    <m/>
    <s v="2025-03-13"/>
    <s v="2025-09-01"/>
    <s v="2025-09-03 08:02:40"/>
    <s v="0000-00-00 00:00:00"/>
    <s v="2025-09-11 12:05:00"/>
    <s v="2025-10-09 07:37:09"/>
    <s v="2025-10-17 11:28:19"/>
    <s v="2025-09-03"/>
    <s v="2025-09-03"/>
    <s v="2025-09-11"/>
    <s v="2025-09-16"/>
    <s v="2025-09-18"/>
    <x v="3"/>
    <s v="Bogota"/>
    <s v="SERV04"/>
    <x v="50"/>
    <m/>
    <x v="0"/>
    <n v="1"/>
    <x v="0"/>
    <x v="0"/>
    <x v="0"/>
    <n v="1250000"/>
    <x v="0"/>
    <x v="1"/>
    <x v="1"/>
    <x v="4"/>
  </r>
  <r>
    <x v="1574"/>
    <x v="983"/>
    <s v="CUBRIMIENTO"/>
    <x v="0"/>
    <m/>
    <s v="2025-03-13"/>
    <s v="2025-09-01"/>
    <s v="2025-09-03 08:02:40"/>
    <s v="0000-00-00 00:00:00"/>
    <s v="2025-09-11 12:05:00"/>
    <s v="2025-10-09 07:37:09"/>
    <s v="2025-10-17 11:28:19"/>
    <s v="2025-09-03"/>
    <s v="2025-09-03"/>
    <s v="2025-09-11"/>
    <s v="2025-09-16"/>
    <s v="2025-09-18"/>
    <x v="3"/>
    <s v="Bogota"/>
    <s v="SERVANDAM"/>
    <x v="865"/>
    <m/>
    <x v="0"/>
    <n v="1"/>
    <x v="0"/>
    <x v="0"/>
    <x v="0"/>
    <n v="550000"/>
    <x v="0"/>
    <x v="1"/>
    <x v="1"/>
    <x v="4"/>
  </r>
  <r>
    <x v="1574"/>
    <x v="983"/>
    <s v="CUBRIMIENTO"/>
    <x v="0"/>
    <m/>
    <s v="2025-03-13"/>
    <s v="2025-09-01"/>
    <s v="2025-09-03 08:02:40"/>
    <s v="0000-00-00 00:00:00"/>
    <s v="2025-09-11 12:05:00"/>
    <s v="2025-10-09 07:37:09"/>
    <s v="2025-10-17 11:28:19"/>
    <s v="2025-09-03"/>
    <s v="2025-09-03"/>
    <s v="2025-09-11"/>
    <s v="2025-09-16"/>
    <s v="2025-09-18"/>
    <x v="3"/>
    <s v="Bogota"/>
    <s v="SERVLAV04"/>
    <x v="771"/>
    <m/>
    <x v="0"/>
    <n v="2"/>
    <x v="13"/>
    <x v="0"/>
    <x v="49"/>
    <n v="3170000"/>
    <x v="0"/>
    <x v="1"/>
    <x v="1"/>
    <x v="4"/>
  </r>
  <r>
    <x v="1575"/>
    <x v="984"/>
    <s v="CUBRIMIENTO"/>
    <x v="0"/>
    <m/>
    <s v="2025-01-27"/>
    <s v="2025-02-04"/>
    <s v="2025-02-07 09:15:02"/>
    <s v="0000-00-00 00:00:00"/>
    <s v="2025-02-13 16:25:38"/>
    <s v="2025-02-13 16:26:33"/>
    <s v="2025-03-17 17:38:18"/>
    <s v="2025-02-06"/>
    <s v="2025-02-06"/>
    <s v="2025-02-20"/>
    <s v="2025-02-25"/>
    <s v="2025-02-27"/>
    <x v="3"/>
    <s v="Cali"/>
    <s v="18453"/>
    <x v="18"/>
    <m/>
    <x v="0"/>
    <n v="2"/>
    <x v="0"/>
    <x v="0"/>
    <x v="0"/>
    <n v="3160"/>
    <x v="0"/>
    <x v="0"/>
    <x v="0"/>
    <x v="5"/>
  </r>
  <r>
    <x v="1575"/>
    <x v="984"/>
    <s v="CUBRIMIENTO"/>
    <x v="0"/>
    <m/>
    <s v="2025-01-27"/>
    <s v="2025-02-04"/>
    <s v="2025-02-07 09:15:02"/>
    <s v="0000-00-00 00:00:00"/>
    <s v="2025-02-13 16:25:38"/>
    <s v="2025-02-13 16:26:33"/>
    <s v="2025-03-17 17:38:18"/>
    <s v="2025-02-06"/>
    <s v="2025-02-06"/>
    <s v="2025-02-20"/>
    <s v="2025-02-25"/>
    <s v="2025-02-27"/>
    <x v="3"/>
    <s v="Cali"/>
    <s v="18457"/>
    <x v="21"/>
    <m/>
    <x v="0"/>
    <n v="1"/>
    <x v="0"/>
    <x v="0"/>
    <x v="0"/>
    <n v="2200"/>
    <x v="0"/>
    <x v="0"/>
    <x v="0"/>
    <x v="5"/>
  </r>
  <r>
    <x v="1575"/>
    <x v="984"/>
    <s v="CUBRIMIENTO"/>
    <x v="0"/>
    <m/>
    <s v="2025-01-27"/>
    <s v="2025-02-04"/>
    <s v="2025-02-07 09:15:02"/>
    <s v="0000-00-00 00:00:00"/>
    <s v="2025-02-13 16:25:38"/>
    <s v="2025-02-13 16:26:33"/>
    <s v="2025-03-17 17:38:18"/>
    <s v="2025-02-06"/>
    <s v="2025-02-06"/>
    <s v="2025-02-20"/>
    <s v="2025-02-25"/>
    <s v="2025-02-27"/>
    <x v="3"/>
    <s v="Cali"/>
    <s v="18458"/>
    <x v="22"/>
    <m/>
    <x v="0"/>
    <n v="1"/>
    <x v="0"/>
    <x v="0"/>
    <x v="0"/>
    <n v="2450"/>
    <x v="0"/>
    <x v="0"/>
    <x v="0"/>
    <x v="5"/>
  </r>
  <r>
    <x v="1575"/>
    <x v="984"/>
    <s v="CUBRIMIENTO"/>
    <x v="0"/>
    <m/>
    <s v="2025-01-27"/>
    <s v="2025-02-04"/>
    <s v="2025-02-07 09:15:02"/>
    <s v="0000-00-00 00:00:00"/>
    <s v="2025-02-13 16:25:38"/>
    <s v="2025-02-13 16:26:33"/>
    <s v="2025-03-17 17:38:18"/>
    <s v="2025-02-06"/>
    <s v="2025-02-06"/>
    <s v="2025-02-20"/>
    <s v="2025-02-25"/>
    <s v="2025-02-27"/>
    <x v="3"/>
    <s v="Cali"/>
    <s v="18460"/>
    <x v="958"/>
    <m/>
    <x v="0"/>
    <n v="6"/>
    <x v="0"/>
    <x v="0"/>
    <x v="0"/>
    <n v="84000"/>
    <x v="0"/>
    <x v="0"/>
    <x v="0"/>
    <x v="5"/>
  </r>
  <r>
    <x v="1575"/>
    <x v="984"/>
    <s v="CUBRIMIENTO"/>
    <x v="0"/>
    <m/>
    <s v="2025-01-27"/>
    <s v="2025-02-04"/>
    <s v="2025-02-07 09:15:02"/>
    <s v="0000-00-00 00:00:00"/>
    <s v="2025-02-13 16:25:38"/>
    <s v="2025-02-13 16:26:33"/>
    <s v="2025-03-17 17:38:18"/>
    <s v="2025-02-06"/>
    <s v="2025-02-06"/>
    <s v="2025-02-20"/>
    <s v="2025-02-25"/>
    <s v="2025-02-27"/>
    <x v="3"/>
    <s v="Cali"/>
    <s v="18461"/>
    <x v="959"/>
    <m/>
    <x v="0"/>
    <n v="6"/>
    <x v="0"/>
    <x v="0"/>
    <x v="0"/>
    <n v="105000"/>
    <x v="0"/>
    <x v="0"/>
    <x v="0"/>
    <x v="5"/>
  </r>
  <r>
    <x v="1575"/>
    <x v="984"/>
    <s v="CUBRIMIENTO"/>
    <x v="0"/>
    <m/>
    <s v="2025-01-27"/>
    <s v="2025-02-04"/>
    <s v="2025-02-07 09:15:02"/>
    <s v="0000-00-00 00:00:00"/>
    <s v="2025-02-13 16:25:38"/>
    <s v="2025-02-13 16:26:33"/>
    <s v="2025-03-17 17:38:18"/>
    <s v="2025-02-06"/>
    <s v="2025-02-06"/>
    <s v="2025-02-20"/>
    <s v="2025-02-25"/>
    <s v="2025-02-27"/>
    <x v="3"/>
    <s v="Cali"/>
    <s v="18462"/>
    <x v="227"/>
    <m/>
    <x v="0"/>
    <n v="10"/>
    <x v="0"/>
    <x v="0"/>
    <x v="0"/>
    <n v="102500"/>
    <x v="0"/>
    <x v="0"/>
    <x v="0"/>
    <x v="5"/>
  </r>
  <r>
    <x v="1575"/>
    <x v="984"/>
    <s v="CUBRIMIENTO"/>
    <x v="0"/>
    <m/>
    <s v="2025-01-27"/>
    <s v="2025-02-04"/>
    <s v="2025-02-07 09:15:02"/>
    <s v="0000-00-00 00:00:00"/>
    <s v="2025-02-13 16:25:38"/>
    <s v="2025-02-13 16:26:33"/>
    <s v="2025-03-17 17:38:18"/>
    <s v="2025-02-06"/>
    <s v="2025-02-06"/>
    <s v="2025-02-20"/>
    <s v="2025-02-25"/>
    <s v="2025-02-27"/>
    <x v="3"/>
    <s v="Cali"/>
    <s v="19545"/>
    <x v="24"/>
    <m/>
    <x v="0"/>
    <n v="1"/>
    <x v="0"/>
    <x v="0"/>
    <x v="0"/>
    <n v="12000"/>
    <x v="0"/>
    <x v="0"/>
    <x v="0"/>
    <x v="5"/>
  </r>
  <r>
    <x v="1575"/>
    <x v="984"/>
    <s v="CUBRIMIENTO"/>
    <x v="0"/>
    <m/>
    <s v="2025-01-27"/>
    <s v="2025-02-04"/>
    <s v="2025-02-07 09:15:02"/>
    <s v="0000-00-00 00:00:00"/>
    <s v="2025-02-13 16:25:38"/>
    <s v="2025-02-13 16:26:33"/>
    <s v="2025-03-17 17:38:18"/>
    <s v="2025-02-06"/>
    <s v="2025-02-06"/>
    <s v="2025-02-20"/>
    <s v="2025-02-25"/>
    <s v="2025-02-27"/>
    <x v="3"/>
    <s v="Cali"/>
    <s v="19546"/>
    <x v="25"/>
    <m/>
    <x v="0"/>
    <n v="1"/>
    <x v="0"/>
    <x v="0"/>
    <x v="0"/>
    <n v="11750"/>
    <x v="0"/>
    <x v="0"/>
    <x v="0"/>
    <x v="5"/>
  </r>
  <r>
    <x v="1575"/>
    <x v="984"/>
    <s v="CUBRIMIENTO"/>
    <x v="0"/>
    <m/>
    <s v="2025-01-27"/>
    <s v="2025-02-04"/>
    <s v="2025-02-07 09:15:02"/>
    <s v="0000-00-00 00:00:00"/>
    <s v="2025-02-13 16:25:38"/>
    <s v="2025-02-13 16:26:33"/>
    <s v="2025-03-17 17:38:18"/>
    <s v="2025-02-06"/>
    <s v="2025-02-06"/>
    <s v="2025-02-20"/>
    <s v="2025-02-25"/>
    <s v="2025-02-27"/>
    <x v="3"/>
    <s v="Cali"/>
    <s v="MANT007"/>
    <x v="960"/>
    <m/>
    <x v="0"/>
    <n v="1"/>
    <x v="278"/>
    <x v="7"/>
    <x v="0"/>
    <n v="734379"/>
    <x v="0"/>
    <x v="0"/>
    <x v="0"/>
    <x v="5"/>
  </r>
  <r>
    <x v="1575"/>
    <x v="984"/>
    <s v="CUBRIMIENTO"/>
    <x v="0"/>
    <m/>
    <s v="2025-01-27"/>
    <s v="2025-02-04"/>
    <s v="2025-02-07 09:15:02"/>
    <s v="0000-00-00 00:00:00"/>
    <s v="2025-02-13 16:25:38"/>
    <s v="2025-02-13 16:26:33"/>
    <s v="2025-03-17 17:38:18"/>
    <s v="2025-02-06"/>
    <s v="2025-02-06"/>
    <s v="2025-02-20"/>
    <s v="2025-02-25"/>
    <s v="2025-02-27"/>
    <x v="3"/>
    <s v="Cali"/>
    <s v="MANT007"/>
    <x v="960"/>
    <m/>
    <x v="0"/>
    <n v="1"/>
    <x v="21"/>
    <x v="42"/>
    <x v="0"/>
    <n v="452619"/>
    <x v="0"/>
    <x v="0"/>
    <x v="0"/>
    <x v="5"/>
  </r>
  <r>
    <x v="1575"/>
    <x v="984"/>
    <s v="CUBRIMIENTO"/>
    <x v="0"/>
    <m/>
    <s v="2025-01-27"/>
    <s v="2025-02-04"/>
    <s v="2025-02-07 09:15:02"/>
    <s v="0000-00-00 00:00:00"/>
    <s v="2025-02-13 16:25:38"/>
    <s v="2025-02-13 16:26:33"/>
    <s v="2025-03-17 17:38:18"/>
    <s v="2025-02-06"/>
    <s v="2025-02-06"/>
    <s v="2025-02-20"/>
    <s v="2025-02-25"/>
    <s v="2025-02-27"/>
    <x v="3"/>
    <s v="Cali"/>
    <s v="REP050"/>
    <x v="424"/>
    <m/>
    <x v="0"/>
    <n v="1"/>
    <x v="0"/>
    <x v="0"/>
    <x v="0"/>
    <n v="400000"/>
    <x v="0"/>
    <x v="0"/>
    <x v="0"/>
    <x v="5"/>
  </r>
  <r>
    <x v="1576"/>
    <x v="909"/>
    <s v="CUBRIMIENTO"/>
    <x v="0"/>
    <m/>
    <s v="2025-01-28"/>
    <s v="2025-02-10"/>
    <s v="2025-02-10 15:10:15"/>
    <s v="2025-02-12 09:45:59"/>
    <s v="2025-02-26 15:47:52"/>
    <s v="2025-03-04 08:16:10"/>
    <s v="2025-03-13 08:45:20"/>
    <s v="2025-02-12"/>
    <s v="2025-02-18"/>
    <s v="2025-02-27"/>
    <s v="2025-03-03"/>
    <s v="2025-03-07"/>
    <x v="1"/>
    <s v="Virtual"/>
    <s v="PLT44"/>
    <x v="253"/>
    <m/>
    <x v="3"/>
    <n v="4"/>
    <x v="0"/>
    <x v="0"/>
    <x v="0"/>
    <n v="536824"/>
    <x v="0"/>
    <x v="0"/>
    <x v="0"/>
    <x v="5"/>
  </r>
  <r>
    <x v="1576"/>
    <x v="909"/>
    <s v="CUBRIMIENTO"/>
    <x v="0"/>
    <m/>
    <s v="2025-01-28"/>
    <s v="2025-02-10"/>
    <s v="2025-02-10 15:10:15"/>
    <s v="2025-02-12 09:45:59"/>
    <s v="2025-02-26 15:47:52"/>
    <s v="2025-03-04 08:16:10"/>
    <s v="2025-03-13 08:45:20"/>
    <s v="2025-02-12"/>
    <s v="2025-02-18"/>
    <s v="2025-02-27"/>
    <s v="2025-03-03"/>
    <s v="2025-03-07"/>
    <x v="1"/>
    <s v="Virtual"/>
    <s v="SPORTCAC02"/>
    <x v="961"/>
    <m/>
    <x v="3"/>
    <n v="2"/>
    <x v="61"/>
    <x v="7"/>
    <x v="0"/>
    <n v="2810314"/>
    <x v="0"/>
    <x v="0"/>
    <x v="0"/>
    <x v="5"/>
  </r>
  <r>
    <x v="1577"/>
    <x v="273"/>
    <s v="CUBRIMIENTO"/>
    <x v="0"/>
    <m/>
    <s v="2025-01-28"/>
    <s v="2025-01-28"/>
    <s v="2025-01-28 10:55:21"/>
    <s v="0000-00-00 00:00:00"/>
    <s v="2025-01-28 10:55:29"/>
    <s v="2025-01-29 08:11:36"/>
    <s v="0000-00-00 00:00:00"/>
    <s v="2025-01-29"/>
    <s v="2025-01-29"/>
    <s v="2025-01-31"/>
    <s v="2025-02-03"/>
    <s v="2025-02-03"/>
    <x v="3"/>
    <s v="Toscany"/>
    <s v="11439"/>
    <x v="276"/>
    <m/>
    <x v="0"/>
    <n v="1"/>
    <x v="0"/>
    <x v="0"/>
    <x v="0"/>
    <n v="116000"/>
    <x v="0"/>
    <x v="0"/>
    <x v="0"/>
    <x v="12"/>
  </r>
  <r>
    <x v="1577"/>
    <x v="273"/>
    <s v="CUBRIMIENTO"/>
    <x v="0"/>
    <m/>
    <s v="2025-01-28"/>
    <s v="2025-01-28"/>
    <s v="2025-01-28 10:55:21"/>
    <s v="0000-00-00 00:00:00"/>
    <s v="2025-01-28 10:55:29"/>
    <s v="2025-01-29 08:11:36"/>
    <s v="0000-00-00 00:00:00"/>
    <s v="2025-01-29"/>
    <s v="2025-01-29"/>
    <s v="2025-01-31"/>
    <s v="2025-02-03"/>
    <s v="2025-02-03"/>
    <x v="3"/>
    <s v="Toscany"/>
    <s v="55"/>
    <x v="256"/>
    <m/>
    <x v="0"/>
    <n v="20.3"/>
    <x v="0"/>
    <x v="0"/>
    <x v="0"/>
    <n v="1067780"/>
    <x v="0"/>
    <x v="0"/>
    <x v="0"/>
    <x v="12"/>
  </r>
  <r>
    <x v="1578"/>
    <x v="985"/>
    <s v="MUEBLES CC CUBRIMIENTOS"/>
    <x v="0"/>
    <m/>
    <s v="2025-01-28"/>
    <s v="2025-01-30"/>
    <s v="2025-01-31 11:37:03"/>
    <s v="0000-00-00 00:00:00"/>
    <s v="2025-02-16 20:35:57"/>
    <s v="2025-02-18 14:00:18"/>
    <s v="2025-03-03 08:58:20"/>
    <s v="2025-02-03"/>
    <s v="2025-02-03"/>
    <s v="2025-02-25"/>
    <s v="2025-03-03"/>
    <s v="2025-03-05"/>
    <x v="3"/>
    <s v="Medellin"/>
    <s v="11973"/>
    <x v="309"/>
    <m/>
    <x v="0"/>
    <n v="2"/>
    <x v="0"/>
    <x v="0"/>
    <x v="0"/>
    <n v="1026372"/>
    <x v="0"/>
    <x v="2"/>
    <x v="0"/>
    <x v="5"/>
  </r>
  <r>
    <x v="1578"/>
    <x v="985"/>
    <s v="MUEBLES CC CUBRIMIENTOS"/>
    <x v="0"/>
    <m/>
    <s v="2025-01-28"/>
    <s v="2025-01-30"/>
    <s v="2025-01-31 11:37:03"/>
    <s v="0000-00-00 00:00:00"/>
    <s v="2025-02-16 20:35:57"/>
    <s v="2025-02-18 14:00:18"/>
    <s v="2025-03-03 08:58:20"/>
    <s v="2025-02-03"/>
    <s v="2025-02-03"/>
    <s v="2025-02-25"/>
    <s v="2025-03-03"/>
    <s v="2025-03-05"/>
    <x v="3"/>
    <s v="Medellin"/>
    <s v="13672"/>
    <x v="46"/>
    <s v="FURNISCREEN NEGRO 2M EB4027W G8 625GR"/>
    <x v="0"/>
    <n v="4"/>
    <x v="0"/>
    <x v="0"/>
    <x v="0"/>
    <n v="6048028"/>
    <x v="0"/>
    <x v="2"/>
    <x v="0"/>
    <x v="5"/>
  </r>
  <r>
    <x v="1579"/>
    <x v="61"/>
    <s v="MUEBLES CC CUBRIMIENTOS"/>
    <x v="0"/>
    <m/>
    <s v="2025-01-28"/>
    <s v="2025-02-12"/>
    <s v="2025-02-17 11:25:32"/>
    <s v="0000-00-00 00:00:00"/>
    <s v="2025-02-18 09:56:24"/>
    <s v="2025-02-18 09:56:32"/>
    <s v="2025-03-25 12:36:21"/>
    <s v="2025-02-14"/>
    <s v="2025-02-14"/>
    <s v="2025-04-01"/>
    <s v="2025-04-09"/>
    <s v="2025-04-11"/>
    <x v="3"/>
    <s v="Barranquilla"/>
    <s v="11973"/>
    <x v="309"/>
    <m/>
    <x v="0"/>
    <n v="1"/>
    <x v="0"/>
    <x v="0"/>
    <x v="0"/>
    <n v="0"/>
    <x v="0"/>
    <x v="2"/>
    <x v="0"/>
    <x v="2"/>
  </r>
  <r>
    <x v="1579"/>
    <x v="61"/>
    <s v="MUEBLES CC CUBRIMIENTOS"/>
    <x v="0"/>
    <m/>
    <s v="2025-01-28"/>
    <s v="2025-02-12"/>
    <s v="2025-02-17 11:25:32"/>
    <s v="0000-00-00 00:00:00"/>
    <s v="2025-02-18 09:56:24"/>
    <s v="2025-02-18 09:56:32"/>
    <s v="2025-03-25 12:36:21"/>
    <s v="2025-02-14"/>
    <s v="2025-02-14"/>
    <s v="2025-04-01"/>
    <s v="2025-04-09"/>
    <s v="2025-04-11"/>
    <x v="3"/>
    <s v="Barranquilla"/>
    <s v="1795"/>
    <x v="321"/>
    <s v="LONA DICKSON GRIS TWEED REF 0190"/>
    <x v="0"/>
    <n v="2"/>
    <x v="0"/>
    <x v="0"/>
    <x v="0"/>
    <n v="0"/>
    <x v="0"/>
    <x v="2"/>
    <x v="0"/>
    <x v="2"/>
  </r>
  <r>
    <x v="1580"/>
    <x v="986"/>
    <s v="CUBRIMIENTO"/>
    <x v="0"/>
    <m/>
    <s v="2025-01-28"/>
    <s v="2025-01-31"/>
    <s v="2025-02-11 10:17:40"/>
    <s v="2025-02-20 18:33:08"/>
    <s v="2025-03-08 09:15:26"/>
    <s v="2025-03-11 17:17:01"/>
    <s v="2025-04-03 09:36:21"/>
    <s v="2025-02-04"/>
    <s v="2025-02-10"/>
    <s v="2025-02-19"/>
    <s v="2025-02-27"/>
    <s v="2025-03-06"/>
    <x v="3"/>
    <s v="Barranquilla"/>
    <s v="27249"/>
    <x v="64"/>
    <m/>
    <x v="0"/>
    <n v="1"/>
    <x v="0"/>
    <x v="0"/>
    <x v="0"/>
    <n v="147082"/>
    <x v="0"/>
    <x v="0"/>
    <x v="0"/>
    <x v="5"/>
  </r>
  <r>
    <x v="1580"/>
    <x v="986"/>
    <s v="CUBRIMIENTO"/>
    <x v="0"/>
    <m/>
    <s v="2025-01-28"/>
    <s v="2025-01-31"/>
    <s v="2025-02-11 10:17:40"/>
    <s v="2025-02-20 18:33:08"/>
    <s v="2025-03-08 09:15:26"/>
    <s v="2025-03-11 17:17:01"/>
    <s v="2025-04-03 09:36:21"/>
    <s v="2025-02-04"/>
    <s v="2025-02-10"/>
    <s v="2025-02-19"/>
    <s v="2025-02-27"/>
    <s v="2025-03-06"/>
    <x v="3"/>
    <s v="Barranquilla"/>
    <s v="BANE14"/>
    <x v="962"/>
    <s v="PERGOSCREEN BL/GRIS 3M EB4841 G6-7 430GR"/>
    <x v="1"/>
    <n v="1"/>
    <x v="279"/>
    <x v="43"/>
    <x v="0"/>
    <n v="6289662"/>
    <x v="0"/>
    <x v="9"/>
    <x v="9"/>
    <x v="5"/>
  </r>
  <r>
    <x v="1580"/>
    <x v="986"/>
    <s v="CUBRIMIENTO"/>
    <x v="0"/>
    <m/>
    <s v="2025-01-28"/>
    <s v="2025-01-31"/>
    <s v="2025-02-11 10:17:40"/>
    <s v="2025-02-20 18:33:08"/>
    <s v="2025-03-08 09:15:26"/>
    <s v="2025-03-11 17:17:01"/>
    <s v="2025-04-03 09:36:21"/>
    <s v="2025-02-04"/>
    <s v="2025-02-10"/>
    <s v="2025-02-19"/>
    <s v="2025-02-27"/>
    <s v="2025-03-06"/>
    <x v="3"/>
    <s v="Barranquilla"/>
    <s v="PLT04"/>
    <x v="184"/>
    <m/>
    <x v="1"/>
    <n v="2"/>
    <x v="0"/>
    <x v="0"/>
    <x v="18"/>
    <n v="352036"/>
    <x v="0"/>
    <x v="0"/>
    <x v="0"/>
    <x v="5"/>
  </r>
  <r>
    <x v="1581"/>
    <x v="151"/>
    <s v="CUBRIMIENTO"/>
    <x v="0"/>
    <m/>
    <s v="2025-01-28"/>
    <s v="2025-01-29"/>
    <s v="2025-01-30 08:26:55"/>
    <s v="2025-01-31 17:02:54"/>
    <s v="2025-02-05 07:37:27"/>
    <s v="2025-02-05 07:40:30"/>
    <s v="0000-00-00 00:00:00"/>
    <s v="2025-01-30"/>
    <s v="2025-02-03"/>
    <s v="2025-02-05"/>
    <s v="2025-02-07"/>
    <s v="2025-02-07"/>
    <x v="3"/>
    <s v="Toscany"/>
    <s v="BANE0701**"/>
    <x v="846"/>
    <s v="LONA DICKSON CAFE VETEADO U235 1.20M"/>
    <x v="0"/>
    <n v="1"/>
    <x v="2"/>
    <x v="0"/>
    <x v="15"/>
    <n v="1059325"/>
    <x v="0"/>
    <x v="0"/>
    <x v="0"/>
    <x v="5"/>
  </r>
  <r>
    <x v="1582"/>
    <x v="273"/>
    <s v="CUBRIMIENTO"/>
    <x v="0"/>
    <m/>
    <s v="2025-01-29"/>
    <s v="2025-01-30"/>
    <s v="2025-01-30 12:22:29"/>
    <s v="0000-00-00 00:00:00"/>
    <s v="2025-01-30 12:22:38"/>
    <s v="2025-02-05 08:04:38"/>
    <s v="0000-00-00 00:00:00"/>
    <s v="2025-01-31"/>
    <s v="2025-01-31"/>
    <s v="2025-02-04"/>
    <s v="2025-02-06"/>
    <s v="2025-02-06"/>
    <x v="3"/>
    <s v="Toscany"/>
    <s v="11369"/>
    <x v="789"/>
    <m/>
    <x v="0"/>
    <n v="2"/>
    <x v="0"/>
    <x v="0"/>
    <x v="0"/>
    <n v="2600"/>
    <x v="0"/>
    <x v="0"/>
    <x v="0"/>
    <x v="5"/>
  </r>
  <r>
    <x v="1582"/>
    <x v="273"/>
    <s v="CUBRIMIENTO"/>
    <x v="0"/>
    <m/>
    <s v="2025-01-29"/>
    <s v="2025-01-30"/>
    <s v="2025-01-30 12:22:29"/>
    <s v="0000-00-00 00:00:00"/>
    <s v="2025-01-30 12:22:38"/>
    <s v="2025-02-05 08:04:38"/>
    <s v="0000-00-00 00:00:00"/>
    <s v="2025-01-31"/>
    <s v="2025-01-31"/>
    <s v="2025-02-04"/>
    <s v="2025-02-06"/>
    <s v="2025-02-06"/>
    <x v="3"/>
    <s v="Toscany"/>
    <s v="11435"/>
    <x v="229"/>
    <m/>
    <x v="0"/>
    <n v="1"/>
    <x v="0"/>
    <x v="0"/>
    <x v="0"/>
    <n v="63900"/>
    <x v="0"/>
    <x v="0"/>
    <x v="0"/>
    <x v="5"/>
  </r>
  <r>
    <x v="1582"/>
    <x v="273"/>
    <s v="CUBRIMIENTO"/>
    <x v="0"/>
    <m/>
    <s v="2025-01-29"/>
    <s v="2025-01-30"/>
    <s v="2025-01-30 12:22:29"/>
    <s v="0000-00-00 00:00:00"/>
    <s v="2025-01-30 12:22:38"/>
    <s v="2025-02-05 08:04:38"/>
    <s v="0000-00-00 00:00:00"/>
    <s v="2025-01-31"/>
    <s v="2025-01-31"/>
    <s v="2025-02-04"/>
    <s v="2025-02-06"/>
    <s v="2025-02-06"/>
    <x v="3"/>
    <s v="Toscany"/>
    <s v="12871"/>
    <x v="790"/>
    <m/>
    <x v="0"/>
    <n v="2"/>
    <x v="0"/>
    <x v="0"/>
    <x v="0"/>
    <n v="800"/>
    <x v="0"/>
    <x v="0"/>
    <x v="0"/>
    <x v="5"/>
  </r>
  <r>
    <x v="1583"/>
    <x v="987"/>
    <s v="CUBRIMIENTO"/>
    <x v="0"/>
    <m/>
    <s v="2025-01-29"/>
    <s v="2025-01-31"/>
    <s v="2025-02-01 11:27:51"/>
    <s v="2025-02-04 08:30:59"/>
    <s v="2025-02-11 16:05:51"/>
    <s v="2025-02-12 07:30:07"/>
    <s v="2025-02-24 16:13:10"/>
    <s v="2025-02-04"/>
    <s v="2025-02-06"/>
    <s v="2025-02-13"/>
    <s v="2025-02-17"/>
    <s v="2025-02-24"/>
    <x v="1"/>
    <s v="Virtual"/>
    <s v="FLANCHE01"/>
    <x v="51"/>
    <m/>
    <x v="8"/>
    <n v="1"/>
    <x v="2"/>
    <x v="0"/>
    <x v="0"/>
    <n v="343113"/>
    <x v="0"/>
    <x v="0"/>
    <x v="0"/>
    <x v="5"/>
  </r>
  <r>
    <x v="1583"/>
    <x v="987"/>
    <s v="CUBRIMIENTO"/>
    <x v="0"/>
    <m/>
    <s v="2025-01-29"/>
    <s v="2025-01-31"/>
    <s v="2025-02-01 11:27:51"/>
    <s v="2025-02-04 08:30:59"/>
    <s v="2025-02-11 16:05:51"/>
    <s v="2025-02-12 07:30:07"/>
    <s v="2025-02-24 16:13:10"/>
    <s v="2025-02-04"/>
    <s v="2025-02-06"/>
    <s v="2025-02-13"/>
    <s v="2025-02-17"/>
    <s v="2025-02-24"/>
    <x v="1"/>
    <s v="Virtual"/>
    <s v="SOMB01"/>
    <x v="71"/>
    <s v="LONA DICKSON BEIGE VETEADO REF:8904"/>
    <x v="8"/>
    <n v="1"/>
    <x v="2"/>
    <x v="0"/>
    <x v="3"/>
    <n v="4088855"/>
    <x v="0"/>
    <x v="6"/>
    <x v="5"/>
    <x v="5"/>
  </r>
  <r>
    <x v="1584"/>
    <x v="935"/>
    <s v="CUBRIMIENTO"/>
    <x v="0"/>
    <m/>
    <s v="2025-01-29"/>
    <s v="2025-03-06"/>
    <s v="2025-03-13 12:22:08"/>
    <s v="2025-04-10 18:43:44"/>
    <s v="2025-04-30 13:47:46"/>
    <s v="2025-04-30 18:15:46"/>
    <s v="0000-00-00 00:00:00"/>
    <s v="2025-03-13"/>
    <s v="2025-04-10"/>
    <s v="2025-05-02"/>
    <s v="2025-05-07"/>
    <s v="2025-05-17"/>
    <x v="8"/>
    <s v="Bogota"/>
    <s v="12473"/>
    <x v="121"/>
    <m/>
    <x v="0"/>
    <n v="1"/>
    <x v="0"/>
    <x v="0"/>
    <x v="0"/>
    <n v="320000"/>
    <x v="0"/>
    <x v="0"/>
    <x v="0"/>
    <x v="9"/>
  </r>
  <r>
    <x v="1584"/>
    <x v="935"/>
    <s v="CUBRIMIENTO"/>
    <x v="0"/>
    <m/>
    <s v="2025-01-29"/>
    <s v="2025-03-06"/>
    <s v="2025-03-13 12:22:08"/>
    <s v="2025-04-10 18:43:44"/>
    <s v="2025-04-30 13:47:46"/>
    <s v="2025-04-30 18:15:46"/>
    <s v="0000-00-00 00:00:00"/>
    <s v="2025-03-13"/>
    <s v="2025-04-10"/>
    <s v="2025-05-02"/>
    <s v="2025-05-07"/>
    <s v="2025-05-17"/>
    <x v="8"/>
    <s v="Bogota"/>
    <s v="31801"/>
    <x v="522"/>
    <m/>
    <x v="0"/>
    <n v="2"/>
    <x v="0"/>
    <x v="0"/>
    <x v="0"/>
    <n v="3340500"/>
    <x v="0"/>
    <x v="0"/>
    <x v="0"/>
    <x v="9"/>
  </r>
  <r>
    <x v="1584"/>
    <x v="935"/>
    <s v="CUBRIMIENTO"/>
    <x v="0"/>
    <m/>
    <s v="2025-01-29"/>
    <s v="2025-03-06"/>
    <s v="2025-03-13 12:22:08"/>
    <s v="2025-04-10 18:43:44"/>
    <s v="2025-04-30 13:47:46"/>
    <s v="2025-04-30 18:15:46"/>
    <s v="0000-00-00 00:00:00"/>
    <s v="2025-03-13"/>
    <s v="2025-04-10"/>
    <s v="2025-05-02"/>
    <s v="2025-05-07"/>
    <s v="2025-05-17"/>
    <x v="8"/>
    <s v="Bogota"/>
    <s v="6543"/>
    <x v="123"/>
    <m/>
    <x v="0"/>
    <n v="1"/>
    <x v="0"/>
    <x v="0"/>
    <x v="0"/>
    <n v="100000"/>
    <x v="0"/>
    <x v="0"/>
    <x v="0"/>
    <x v="9"/>
  </r>
  <r>
    <x v="1584"/>
    <x v="935"/>
    <s v="CUBRIMIENTO"/>
    <x v="0"/>
    <m/>
    <s v="2025-01-29"/>
    <s v="2025-03-06"/>
    <s v="2025-03-13 12:22:08"/>
    <s v="2025-04-10 18:43:44"/>
    <s v="2025-04-30 13:47:46"/>
    <s v="2025-04-30 18:15:46"/>
    <s v="0000-00-00 00:00:00"/>
    <s v="2025-03-13"/>
    <s v="2025-04-10"/>
    <s v="2025-05-02"/>
    <s v="2025-05-07"/>
    <s v="2025-05-17"/>
    <x v="8"/>
    <s v="Bogota"/>
    <s v="FGLASS01"/>
    <x v="8"/>
    <m/>
    <x v="4"/>
    <n v="1"/>
    <x v="280"/>
    <x v="7"/>
    <x v="0"/>
    <n v="10225639"/>
    <x v="0"/>
    <x v="3"/>
    <x v="0"/>
    <x v="9"/>
  </r>
  <r>
    <x v="1584"/>
    <x v="935"/>
    <s v="CUBRIMIENTO"/>
    <x v="0"/>
    <m/>
    <s v="2025-01-29"/>
    <s v="2025-03-06"/>
    <s v="2025-03-13 12:22:08"/>
    <s v="2025-04-10 18:43:44"/>
    <s v="2025-04-30 13:47:46"/>
    <s v="2025-04-30 18:15:46"/>
    <s v="0000-00-00 00:00:00"/>
    <s v="2025-03-13"/>
    <s v="2025-04-10"/>
    <s v="2025-05-02"/>
    <s v="2025-05-07"/>
    <s v="2025-05-17"/>
    <x v="8"/>
    <s v="Bogota"/>
    <s v="PTAC03"/>
    <x v="68"/>
    <m/>
    <x v="3"/>
    <n v="1"/>
    <x v="0"/>
    <x v="12"/>
    <x v="0"/>
    <n v="2621774"/>
    <x v="0"/>
    <x v="0"/>
    <x v="0"/>
    <x v="9"/>
  </r>
  <r>
    <x v="1584"/>
    <x v="935"/>
    <s v="CUBRIMIENTO"/>
    <x v="0"/>
    <m/>
    <s v="2025-01-29"/>
    <s v="2025-03-06"/>
    <s v="2025-03-13 12:22:08"/>
    <s v="2025-04-10 18:43:44"/>
    <s v="2025-04-30 13:47:46"/>
    <s v="2025-04-30 18:15:46"/>
    <s v="0000-00-00 00:00:00"/>
    <s v="2025-03-13"/>
    <s v="2025-04-10"/>
    <s v="2025-05-02"/>
    <s v="2025-05-07"/>
    <s v="2025-05-17"/>
    <x v="8"/>
    <s v="Bogota"/>
    <s v="PZCH043"/>
    <x v="939"/>
    <m/>
    <x v="0"/>
    <n v="1"/>
    <x v="0"/>
    <x v="0"/>
    <x v="0"/>
    <n v="307275"/>
    <x v="0"/>
    <x v="0"/>
    <x v="0"/>
    <x v="9"/>
  </r>
  <r>
    <x v="1584"/>
    <x v="935"/>
    <s v="CUBRIMIENTO"/>
    <x v="0"/>
    <m/>
    <s v="2025-01-29"/>
    <s v="2025-03-06"/>
    <s v="2025-03-13 12:22:08"/>
    <s v="2025-04-10 18:43:44"/>
    <s v="2025-04-30 13:47:46"/>
    <s v="2025-04-30 18:15:46"/>
    <s v="0000-00-00 00:00:00"/>
    <s v="2025-03-13"/>
    <s v="2025-04-10"/>
    <s v="2025-05-02"/>
    <s v="2025-05-07"/>
    <s v="2025-05-17"/>
    <x v="8"/>
    <s v="Bogota"/>
    <s v="PZCH044"/>
    <x v="940"/>
    <m/>
    <x v="0"/>
    <n v="1"/>
    <x v="0"/>
    <x v="0"/>
    <x v="0"/>
    <n v="659600"/>
    <x v="0"/>
    <x v="0"/>
    <x v="0"/>
    <x v="9"/>
  </r>
  <r>
    <x v="1584"/>
    <x v="935"/>
    <s v="CUBRIMIENTO"/>
    <x v="0"/>
    <m/>
    <s v="2025-01-29"/>
    <s v="2025-03-06"/>
    <s v="2025-03-13 12:22:08"/>
    <s v="2025-04-10 18:43:44"/>
    <s v="2025-04-30 13:47:46"/>
    <s v="2025-04-30 18:15:46"/>
    <s v="0000-00-00 00:00:00"/>
    <s v="2025-03-13"/>
    <s v="2025-04-10"/>
    <s v="2025-05-02"/>
    <s v="2025-05-07"/>
    <s v="2025-05-17"/>
    <x v="8"/>
    <s v="Bogota"/>
    <s v="VIGAAC03"/>
    <x v="787"/>
    <m/>
    <x v="3"/>
    <n v="1"/>
    <x v="280"/>
    <x v="0"/>
    <x v="0"/>
    <n v="1687984"/>
    <x v="0"/>
    <x v="0"/>
    <x v="0"/>
    <x v="9"/>
  </r>
  <r>
    <x v="1585"/>
    <x v="986"/>
    <s v="CUBRIMIENTO"/>
    <x v="0"/>
    <m/>
    <s v="2025-01-28"/>
    <s v="2025-01-31"/>
    <s v="2025-02-14 16:24:00"/>
    <s v="2025-02-21 19:26:05"/>
    <s v="2025-03-07 16:05:28"/>
    <s v="2025-03-11 17:10:55"/>
    <s v="2025-03-31 16:11:17"/>
    <s v="2025-02-15"/>
    <s v="2025-02-17"/>
    <s v="2025-02-28"/>
    <s v="2025-03-10"/>
    <s v="2025-03-17"/>
    <x v="3"/>
    <s v="Barranquilla"/>
    <s v="27249"/>
    <x v="64"/>
    <m/>
    <x v="0"/>
    <n v="1"/>
    <x v="0"/>
    <x v="0"/>
    <x v="0"/>
    <n v="147082"/>
    <x v="0"/>
    <x v="0"/>
    <x v="0"/>
    <x v="5"/>
  </r>
  <r>
    <x v="1585"/>
    <x v="986"/>
    <s v="CUBRIMIENTO"/>
    <x v="0"/>
    <m/>
    <s v="2025-01-28"/>
    <s v="2025-01-31"/>
    <s v="2025-02-14 16:24:00"/>
    <s v="2025-02-21 19:26:05"/>
    <s v="2025-03-07 16:05:28"/>
    <s v="2025-03-11 17:10:55"/>
    <s v="2025-03-31 16:11:17"/>
    <s v="2025-02-15"/>
    <s v="2025-02-17"/>
    <s v="2025-02-28"/>
    <s v="2025-03-10"/>
    <s v="2025-03-17"/>
    <x v="3"/>
    <s v="Barranquilla"/>
    <s v="4976"/>
    <x v="366"/>
    <m/>
    <x v="1"/>
    <n v="1"/>
    <x v="0"/>
    <x v="0"/>
    <x v="0"/>
    <n v="216800"/>
    <x v="0"/>
    <x v="0"/>
    <x v="0"/>
    <x v="5"/>
  </r>
  <r>
    <x v="1585"/>
    <x v="986"/>
    <s v="CUBRIMIENTO"/>
    <x v="0"/>
    <m/>
    <s v="2025-01-28"/>
    <s v="2025-01-31"/>
    <s v="2025-02-14 16:24:00"/>
    <s v="2025-02-21 19:26:05"/>
    <s v="2025-03-07 16:05:28"/>
    <s v="2025-03-11 17:10:55"/>
    <s v="2025-03-31 16:11:17"/>
    <s v="2025-02-15"/>
    <s v="2025-02-17"/>
    <s v="2025-02-28"/>
    <s v="2025-03-10"/>
    <s v="2025-03-17"/>
    <x v="3"/>
    <s v="Barranquilla"/>
    <s v="FLANCHE01"/>
    <x v="51"/>
    <m/>
    <x v="5"/>
    <n v="1"/>
    <x v="69"/>
    <x v="0"/>
    <x v="0"/>
    <n v="243991"/>
    <x v="0"/>
    <x v="0"/>
    <x v="0"/>
    <x v="5"/>
  </r>
  <r>
    <x v="1585"/>
    <x v="986"/>
    <s v="CUBRIMIENTO"/>
    <x v="0"/>
    <m/>
    <s v="2025-01-28"/>
    <s v="2025-01-31"/>
    <s v="2025-02-14 16:24:00"/>
    <s v="2025-02-21 19:26:05"/>
    <s v="2025-03-07 16:05:28"/>
    <s v="2025-03-11 17:10:55"/>
    <s v="2025-03-31 16:11:17"/>
    <s v="2025-02-15"/>
    <s v="2025-02-17"/>
    <s v="2025-02-28"/>
    <s v="2025-03-10"/>
    <s v="2025-03-17"/>
    <x v="3"/>
    <s v="Barranquilla"/>
    <s v="PLT02"/>
    <x v="174"/>
    <m/>
    <x v="1"/>
    <n v="2"/>
    <x v="0"/>
    <x v="0"/>
    <x v="18"/>
    <n v="639284"/>
    <x v="0"/>
    <x v="0"/>
    <x v="0"/>
    <x v="5"/>
  </r>
  <r>
    <x v="1585"/>
    <x v="986"/>
    <s v="CUBRIMIENTO"/>
    <x v="0"/>
    <m/>
    <s v="2025-01-28"/>
    <s v="2025-01-31"/>
    <s v="2025-02-14 16:24:00"/>
    <s v="2025-02-21 19:26:05"/>
    <s v="2025-03-07 16:05:28"/>
    <s v="2025-03-11 17:10:55"/>
    <s v="2025-03-31 16:11:17"/>
    <s v="2025-02-15"/>
    <s v="2025-02-17"/>
    <s v="2025-02-28"/>
    <s v="2025-03-10"/>
    <s v="2025-03-17"/>
    <x v="3"/>
    <s v="Barranquilla"/>
    <s v="SOMB01"/>
    <x v="71"/>
    <s v="LONA DICKSON ARENA VETEADO U337"/>
    <x v="8"/>
    <n v="1"/>
    <x v="69"/>
    <x v="0"/>
    <x v="19"/>
    <n v="4134065"/>
    <x v="0"/>
    <x v="6"/>
    <x v="5"/>
    <x v="5"/>
  </r>
  <r>
    <x v="1586"/>
    <x v="988"/>
    <s v="CUBRIMIENTO"/>
    <x v="0"/>
    <m/>
    <s v="2024-12-20"/>
    <s v="2025-01-31"/>
    <s v="2025-02-11 10:07:29"/>
    <s v="2025-04-12 07:32:15"/>
    <s v="2025-05-08 11:53:27"/>
    <s v="2025-05-14 15:09:20"/>
    <s v="0000-00-00 00:00:00"/>
    <s v="2025-02-11"/>
    <s v="2025-04-10"/>
    <s v="2025-05-08"/>
    <s v="2025-05-14"/>
    <s v="2025-05-26"/>
    <x v="8"/>
    <s v="Cali"/>
    <s v="18590"/>
    <x v="768"/>
    <m/>
    <x v="0"/>
    <n v="1"/>
    <x v="0"/>
    <x v="0"/>
    <x v="0"/>
    <n v="1023750"/>
    <x v="0"/>
    <x v="0"/>
    <x v="0"/>
    <x v="9"/>
  </r>
  <r>
    <x v="1586"/>
    <x v="988"/>
    <s v="CUBRIMIENTO"/>
    <x v="0"/>
    <m/>
    <s v="2024-12-20"/>
    <s v="2025-01-31"/>
    <s v="2025-02-11 10:07:29"/>
    <s v="2025-04-12 07:32:15"/>
    <s v="2025-05-08 11:53:27"/>
    <s v="2025-05-14 15:09:20"/>
    <s v="0000-00-00 00:00:00"/>
    <s v="2025-02-11"/>
    <s v="2025-04-10"/>
    <s v="2025-05-08"/>
    <s v="2025-05-14"/>
    <s v="2025-05-26"/>
    <x v="8"/>
    <s v="Cali"/>
    <s v="248"/>
    <x v="395"/>
    <m/>
    <x v="0"/>
    <n v="20"/>
    <x v="0"/>
    <x v="0"/>
    <x v="0"/>
    <n v="8000"/>
    <x v="0"/>
    <x v="0"/>
    <x v="0"/>
    <x v="9"/>
  </r>
  <r>
    <x v="1586"/>
    <x v="988"/>
    <s v="CUBRIMIENTO"/>
    <x v="0"/>
    <m/>
    <s v="2024-12-20"/>
    <s v="2025-01-31"/>
    <s v="2025-02-11 10:07:29"/>
    <s v="2025-04-12 07:32:15"/>
    <s v="2025-05-08 11:53:27"/>
    <s v="2025-05-14 15:09:20"/>
    <s v="0000-00-00 00:00:00"/>
    <s v="2025-02-11"/>
    <s v="2025-04-10"/>
    <s v="2025-05-08"/>
    <s v="2025-05-14"/>
    <s v="2025-05-26"/>
    <x v="8"/>
    <s v="Cali"/>
    <s v="27249"/>
    <x v="64"/>
    <m/>
    <x v="0"/>
    <n v="2"/>
    <x v="0"/>
    <x v="0"/>
    <x v="0"/>
    <n v="330934"/>
    <x v="0"/>
    <x v="0"/>
    <x v="0"/>
    <x v="9"/>
  </r>
  <r>
    <x v="1586"/>
    <x v="988"/>
    <s v="CUBRIMIENTO"/>
    <x v="0"/>
    <m/>
    <s v="2024-12-20"/>
    <s v="2025-01-31"/>
    <s v="2025-02-11 10:07:29"/>
    <s v="2025-04-12 07:32:15"/>
    <s v="2025-05-08 11:53:27"/>
    <s v="2025-05-14 15:09:20"/>
    <s v="0000-00-00 00:00:00"/>
    <s v="2025-02-11"/>
    <s v="2025-04-10"/>
    <s v="2025-05-08"/>
    <s v="2025-05-14"/>
    <s v="2025-05-26"/>
    <x v="8"/>
    <s v="Cali"/>
    <s v="5691"/>
    <x v="963"/>
    <m/>
    <x v="0"/>
    <n v="20"/>
    <x v="0"/>
    <x v="0"/>
    <x v="0"/>
    <n v="13600"/>
    <x v="0"/>
    <x v="0"/>
    <x v="0"/>
    <x v="9"/>
  </r>
  <r>
    <x v="1586"/>
    <x v="988"/>
    <s v="CUBRIMIENTO"/>
    <x v="0"/>
    <m/>
    <s v="2024-12-20"/>
    <s v="2025-01-31"/>
    <s v="2025-02-11 10:07:29"/>
    <s v="2025-04-12 07:32:15"/>
    <s v="2025-05-08 11:53:27"/>
    <s v="2025-05-14 15:09:20"/>
    <s v="0000-00-00 00:00:00"/>
    <s v="2025-02-11"/>
    <s v="2025-04-10"/>
    <s v="2025-05-08"/>
    <s v="2025-05-14"/>
    <s v="2025-05-26"/>
    <x v="8"/>
    <s v="Cali"/>
    <s v="ALUFG08"/>
    <x v="299"/>
    <m/>
    <x v="0"/>
    <n v="1"/>
    <x v="0"/>
    <x v="0"/>
    <x v="0"/>
    <n v="720500"/>
    <x v="0"/>
    <x v="0"/>
    <x v="0"/>
    <x v="9"/>
  </r>
  <r>
    <x v="1586"/>
    <x v="988"/>
    <s v="CUBRIMIENTO"/>
    <x v="0"/>
    <m/>
    <s v="2024-12-20"/>
    <s v="2025-01-31"/>
    <s v="2025-02-11 10:07:29"/>
    <s v="2025-04-12 07:32:15"/>
    <s v="2025-05-08 11:53:27"/>
    <s v="2025-05-14 15:09:20"/>
    <s v="0000-00-00 00:00:00"/>
    <s v="2025-02-11"/>
    <s v="2025-04-10"/>
    <s v="2025-05-08"/>
    <s v="2025-05-14"/>
    <s v="2025-05-26"/>
    <x v="8"/>
    <s v="Cali"/>
    <s v="FGLASS01"/>
    <x v="8"/>
    <m/>
    <x v="10"/>
    <n v="1"/>
    <x v="281"/>
    <x v="44"/>
    <x v="0"/>
    <n v="8145208"/>
    <x v="0"/>
    <x v="3"/>
    <x v="0"/>
    <x v="9"/>
  </r>
  <r>
    <x v="1586"/>
    <x v="988"/>
    <s v="CUBRIMIENTO"/>
    <x v="0"/>
    <m/>
    <s v="2024-12-20"/>
    <s v="2025-01-31"/>
    <s v="2025-02-11 10:07:29"/>
    <s v="2025-04-12 07:32:15"/>
    <s v="2025-05-08 11:53:27"/>
    <s v="2025-05-14 15:09:20"/>
    <s v="0000-00-00 00:00:00"/>
    <s v="2025-02-11"/>
    <s v="2025-04-10"/>
    <s v="2025-05-08"/>
    <s v="2025-05-14"/>
    <s v="2025-05-26"/>
    <x v="8"/>
    <s v="Cali"/>
    <s v="FGLASS01"/>
    <x v="8"/>
    <m/>
    <x v="10"/>
    <n v="1"/>
    <x v="282"/>
    <x v="45"/>
    <x v="0"/>
    <n v="4072604"/>
    <x v="0"/>
    <x v="3"/>
    <x v="0"/>
    <x v="9"/>
  </r>
  <r>
    <x v="1586"/>
    <x v="988"/>
    <s v="CUBRIMIENTO"/>
    <x v="0"/>
    <m/>
    <s v="2024-12-20"/>
    <s v="2025-01-31"/>
    <s v="2025-02-11 10:07:29"/>
    <s v="2025-04-12 07:32:15"/>
    <s v="2025-05-08 11:53:27"/>
    <s v="2025-05-14 15:09:20"/>
    <s v="0000-00-00 00:00:00"/>
    <s v="2025-02-11"/>
    <s v="2025-04-10"/>
    <s v="2025-05-08"/>
    <s v="2025-05-14"/>
    <s v="2025-05-26"/>
    <x v="8"/>
    <s v="Cali"/>
    <s v="PZCH043"/>
    <x v="939"/>
    <m/>
    <x v="0"/>
    <n v="1"/>
    <x v="0"/>
    <x v="0"/>
    <x v="0"/>
    <n v="325350"/>
    <x v="0"/>
    <x v="0"/>
    <x v="0"/>
    <x v="9"/>
  </r>
  <r>
    <x v="1586"/>
    <x v="988"/>
    <s v="CUBRIMIENTO"/>
    <x v="0"/>
    <m/>
    <s v="2024-12-20"/>
    <s v="2025-01-31"/>
    <s v="2025-02-11 10:07:29"/>
    <s v="2025-04-12 07:32:15"/>
    <s v="2025-05-08 11:53:27"/>
    <s v="2025-05-14 15:09:20"/>
    <s v="0000-00-00 00:00:00"/>
    <s v="2025-02-11"/>
    <s v="2025-04-10"/>
    <s v="2025-05-08"/>
    <s v="2025-05-14"/>
    <s v="2025-05-26"/>
    <x v="8"/>
    <s v="Cali"/>
    <s v="PZCH044"/>
    <x v="940"/>
    <m/>
    <x v="0"/>
    <n v="1"/>
    <x v="0"/>
    <x v="0"/>
    <x v="0"/>
    <n v="698400"/>
    <x v="0"/>
    <x v="0"/>
    <x v="0"/>
    <x v="9"/>
  </r>
  <r>
    <x v="1587"/>
    <x v="989"/>
    <s v="CUBRIMIENTO"/>
    <x v="0"/>
    <m/>
    <s v="2025-01-30"/>
    <s v="2025-02-03"/>
    <s v="2025-02-04 10:52:05"/>
    <s v="0000-00-00 00:00:00"/>
    <s v="2025-02-14 11:49:24"/>
    <s v="2025-03-06 16:27:01"/>
    <s v="2025-04-28 13:55:41"/>
    <s v="2025-02-05"/>
    <s v="2025-02-05"/>
    <s v="2025-02-19"/>
    <s v="2025-02-28"/>
    <s v="2025-04-29"/>
    <x v="3"/>
    <s v="Barranquilla"/>
    <s v="MANT007"/>
    <x v="960"/>
    <m/>
    <x v="0"/>
    <n v="1"/>
    <x v="61"/>
    <x v="46"/>
    <x v="0"/>
    <n v="352619"/>
    <x v="0"/>
    <x v="0"/>
    <x v="0"/>
    <x v="5"/>
  </r>
  <r>
    <x v="1587"/>
    <x v="989"/>
    <s v="CUBRIMIENTO"/>
    <x v="0"/>
    <m/>
    <s v="2025-01-30"/>
    <s v="2025-02-03"/>
    <s v="2025-02-04 10:52:05"/>
    <s v="0000-00-00 00:00:00"/>
    <s v="2025-02-14 11:49:24"/>
    <s v="2025-03-06 16:27:01"/>
    <s v="2025-04-28 13:55:41"/>
    <s v="2025-02-05"/>
    <s v="2025-02-05"/>
    <s v="2025-02-19"/>
    <s v="2025-02-28"/>
    <s v="2025-04-29"/>
    <x v="3"/>
    <s v="Barranquilla"/>
    <s v="REP049"/>
    <x v="228"/>
    <m/>
    <x v="0"/>
    <n v="1"/>
    <x v="0"/>
    <x v="0"/>
    <x v="0"/>
    <n v="55000"/>
    <x v="0"/>
    <x v="0"/>
    <x v="0"/>
    <x v="5"/>
  </r>
  <r>
    <x v="1588"/>
    <x v="990"/>
    <s v="CUBRIMIENTO"/>
    <x v="0"/>
    <m/>
    <s v="2025-01-30"/>
    <s v="2025-03-31"/>
    <s v="2025-04-09 09:39:29"/>
    <s v="2025-04-30 18:04:46"/>
    <s v="2025-05-23 15:59:59"/>
    <s v="2025-07-24 09:23:49"/>
    <s v="0000-00-00 00:00:00"/>
    <s v="2025-04-09"/>
    <s v="2025-04-30"/>
    <s v="2025-05-21"/>
    <s v="2025-05-26"/>
    <s v="2025-06-05"/>
    <x v="8"/>
    <s v="Bogota"/>
    <s v="12473"/>
    <x v="121"/>
    <m/>
    <x v="0"/>
    <n v="2"/>
    <x v="0"/>
    <x v="0"/>
    <x v="0"/>
    <n v="640000"/>
    <x v="0"/>
    <x v="0"/>
    <x v="0"/>
    <x v="9"/>
  </r>
  <r>
    <x v="1588"/>
    <x v="990"/>
    <s v="CUBRIMIENTO"/>
    <x v="0"/>
    <m/>
    <s v="2025-01-30"/>
    <s v="2025-03-31"/>
    <s v="2025-04-09 09:39:29"/>
    <s v="2025-04-30 18:04:46"/>
    <s v="2025-05-23 15:59:59"/>
    <s v="2025-07-24 09:23:49"/>
    <s v="0000-00-00 00:00:00"/>
    <s v="2025-04-09"/>
    <s v="2025-04-30"/>
    <s v="2025-05-21"/>
    <s v="2025-05-26"/>
    <s v="2025-06-05"/>
    <x v="8"/>
    <s v="Bogota"/>
    <s v="12473"/>
    <x v="121"/>
    <m/>
    <x v="0"/>
    <n v="2"/>
    <x v="0"/>
    <x v="0"/>
    <x v="0"/>
    <n v="640000"/>
    <x v="0"/>
    <x v="0"/>
    <x v="0"/>
    <x v="9"/>
  </r>
  <r>
    <x v="1588"/>
    <x v="990"/>
    <s v="CUBRIMIENTO"/>
    <x v="0"/>
    <m/>
    <s v="2025-01-30"/>
    <s v="2025-03-31"/>
    <s v="2025-04-09 09:39:29"/>
    <s v="2025-04-30 18:04:46"/>
    <s v="2025-05-23 15:59:59"/>
    <s v="2025-07-24 09:23:49"/>
    <s v="0000-00-00 00:00:00"/>
    <s v="2025-04-09"/>
    <s v="2025-04-30"/>
    <s v="2025-05-21"/>
    <s v="2025-05-26"/>
    <s v="2025-06-05"/>
    <x v="8"/>
    <s v="Bogota"/>
    <s v="28523"/>
    <x v="864"/>
    <m/>
    <x v="0"/>
    <n v="2"/>
    <x v="0"/>
    <x v="0"/>
    <x v="0"/>
    <n v="200000"/>
    <x v="0"/>
    <x v="0"/>
    <x v="0"/>
    <x v="9"/>
  </r>
  <r>
    <x v="1588"/>
    <x v="990"/>
    <s v="CUBRIMIENTO"/>
    <x v="0"/>
    <m/>
    <s v="2025-01-30"/>
    <s v="2025-03-31"/>
    <s v="2025-04-09 09:39:29"/>
    <s v="2025-04-30 18:04:46"/>
    <s v="2025-05-23 15:59:59"/>
    <s v="2025-07-24 09:23:49"/>
    <s v="0000-00-00 00:00:00"/>
    <s v="2025-04-09"/>
    <s v="2025-04-30"/>
    <s v="2025-05-21"/>
    <s v="2025-05-26"/>
    <s v="2025-06-05"/>
    <x v="8"/>
    <s v="Bogota"/>
    <s v="28523"/>
    <x v="864"/>
    <m/>
    <x v="0"/>
    <n v="2"/>
    <x v="0"/>
    <x v="0"/>
    <x v="0"/>
    <n v="200000"/>
    <x v="0"/>
    <x v="0"/>
    <x v="0"/>
    <x v="9"/>
  </r>
  <r>
    <x v="1588"/>
    <x v="990"/>
    <s v="CUBRIMIENTO"/>
    <x v="0"/>
    <m/>
    <s v="2025-01-30"/>
    <s v="2025-03-31"/>
    <s v="2025-04-09 09:39:29"/>
    <s v="2025-04-30 18:04:46"/>
    <s v="2025-05-23 15:59:59"/>
    <s v="2025-07-24 09:23:49"/>
    <s v="0000-00-00 00:00:00"/>
    <s v="2025-04-09"/>
    <s v="2025-04-30"/>
    <s v="2025-05-21"/>
    <s v="2025-05-26"/>
    <s v="2025-06-05"/>
    <x v="8"/>
    <s v="Bogota"/>
    <s v="FLANCHE01"/>
    <x v="51"/>
    <m/>
    <x v="3"/>
    <n v="1"/>
    <x v="60"/>
    <x v="0"/>
    <x v="0"/>
    <n v="567983"/>
    <x v="0"/>
    <x v="0"/>
    <x v="0"/>
    <x v="9"/>
  </r>
  <r>
    <x v="1588"/>
    <x v="990"/>
    <s v="CUBRIMIENTO"/>
    <x v="0"/>
    <m/>
    <s v="2025-01-30"/>
    <s v="2025-03-31"/>
    <s v="2025-04-09 09:39:29"/>
    <s v="2025-04-30 18:04:46"/>
    <s v="2025-05-23 15:59:59"/>
    <s v="2025-07-24 09:23:49"/>
    <s v="0000-00-00 00:00:00"/>
    <s v="2025-04-09"/>
    <s v="2025-04-30"/>
    <s v="2025-05-21"/>
    <s v="2025-05-26"/>
    <s v="2025-06-05"/>
    <x v="8"/>
    <s v="Bogota"/>
    <s v="FLANCHE01"/>
    <x v="51"/>
    <m/>
    <x v="3"/>
    <n v="1"/>
    <x v="283"/>
    <x v="0"/>
    <x v="0"/>
    <n v="445987"/>
    <x v="0"/>
    <x v="0"/>
    <x v="0"/>
    <x v="9"/>
  </r>
  <r>
    <x v="1588"/>
    <x v="990"/>
    <s v="CUBRIMIENTO"/>
    <x v="0"/>
    <m/>
    <s v="2025-01-30"/>
    <s v="2025-03-31"/>
    <s v="2025-04-09 09:39:29"/>
    <s v="2025-04-30 18:04:46"/>
    <s v="2025-05-23 15:59:59"/>
    <s v="2025-07-24 09:23:49"/>
    <s v="0000-00-00 00:00:00"/>
    <s v="2025-04-09"/>
    <s v="2025-04-30"/>
    <s v="2025-05-21"/>
    <s v="2025-05-26"/>
    <s v="2025-06-05"/>
    <x v="8"/>
    <s v="Bogota"/>
    <s v="FLANCHE01"/>
    <x v="51"/>
    <m/>
    <x v="3"/>
    <n v="1"/>
    <x v="79"/>
    <x v="0"/>
    <x v="0"/>
    <n v="1280000"/>
    <x v="0"/>
    <x v="0"/>
    <x v="0"/>
    <x v="9"/>
  </r>
  <r>
    <x v="1588"/>
    <x v="990"/>
    <s v="CUBRIMIENTO"/>
    <x v="0"/>
    <m/>
    <s v="2025-01-30"/>
    <s v="2025-03-31"/>
    <s v="2025-04-09 09:39:29"/>
    <s v="2025-04-30 18:04:46"/>
    <s v="2025-05-23 15:59:59"/>
    <s v="2025-07-24 09:23:49"/>
    <s v="0000-00-00 00:00:00"/>
    <s v="2025-04-09"/>
    <s v="2025-04-30"/>
    <s v="2025-05-21"/>
    <s v="2025-05-26"/>
    <s v="2025-06-05"/>
    <x v="8"/>
    <s v="Bogota"/>
    <s v="PTAL01"/>
    <x v="131"/>
    <m/>
    <x v="3"/>
    <n v="2"/>
    <x v="0"/>
    <x v="5"/>
    <x v="0"/>
    <n v="3536000"/>
    <x v="0"/>
    <x v="0"/>
    <x v="0"/>
    <x v="9"/>
  </r>
  <r>
    <x v="1588"/>
    <x v="990"/>
    <s v="CUBRIMIENTO"/>
    <x v="0"/>
    <m/>
    <s v="2025-01-30"/>
    <s v="2025-03-31"/>
    <s v="2025-04-09 09:39:29"/>
    <s v="2025-04-30 18:04:46"/>
    <s v="2025-05-23 15:59:59"/>
    <s v="2025-07-24 09:23:49"/>
    <s v="0000-00-00 00:00:00"/>
    <s v="2025-04-09"/>
    <s v="2025-04-30"/>
    <s v="2025-05-21"/>
    <s v="2025-05-26"/>
    <s v="2025-06-05"/>
    <x v="8"/>
    <s v="Bogota"/>
    <s v="PTEKROM11"/>
    <x v="964"/>
    <s v="LONA PERGOTEX TRASLUCIDA BLANCA 3M"/>
    <x v="3"/>
    <n v="1"/>
    <x v="14"/>
    <x v="0"/>
    <x v="50"/>
    <n v="27550870"/>
    <x v="0"/>
    <x v="4"/>
    <x v="4"/>
    <x v="9"/>
  </r>
  <r>
    <x v="1588"/>
    <x v="990"/>
    <s v="CUBRIMIENTO"/>
    <x v="0"/>
    <m/>
    <s v="2025-01-30"/>
    <s v="2025-03-31"/>
    <s v="2025-04-09 09:39:29"/>
    <s v="2025-04-30 18:04:46"/>
    <s v="2025-05-23 15:59:59"/>
    <s v="2025-07-24 09:23:49"/>
    <s v="0000-00-00 00:00:00"/>
    <s v="2025-04-09"/>
    <s v="2025-04-30"/>
    <s v="2025-05-21"/>
    <s v="2025-05-26"/>
    <s v="2025-06-05"/>
    <x v="8"/>
    <s v="Bogota"/>
    <s v="PTEKROM11"/>
    <x v="964"/>
    <s v="LONA PERGOTEX TRASLUCIDA BLANCA 3M"/>
    <x v="3"/>
    <n v="1"/>
    <x v="15"/>
    <x v="0"/>
    <x v="153"/>
    <n v="20809518"/>
    <x v="0"/>
    <x v="4"/>
    <x v="4"/>
    <x v="9"/>
  </r>
  <r>
    <x v="1588"/>
    <x v="990"/>
    <s v="CUBRIMIENTO"/>
    <x v="0"/>
    <m/>
    <s v="2025-01-30"/>
    <s v="2025-03-31"/>
    <s v="2025-04-09 09:39:29"/>
    <s v="2025-04-30 18:04:46"/>
    <s v="2025-05-23 15:59:59"/>
    <s v="2025-07-24 09:23:49"/>
    <s v="0000-00-00 00:00:00"/>
    <s v="2025-04-09"/>
    <s v="2025-04-30"/>
    <s v="2025-05-21"/>
    <s v="2025-05-26"/>
    <s v="2025-06-05"/>
    <x v="8"/>
    <s v="Bogota"/>
    <s v="SERV03"/>
    <x v="9"/>
    <m/>
    <x v="0"/>
    <n v="1"/>
    <x v="0"/>
    <x v="0"/>
    <x v="0"/>
    <n v="2000000"/>
    <x v="0"/>
    <x v="1"/>
    <x v="1"/>
    <x v="9"/>
  </r>
  <r>
    <x v="1588"/>
    <x v="990"/>
    <s v="CUBRIMIENTO"/>
    <x v="0"/>
    <m/>
    <s v="2025-01-30"/>
    <s v="2025-03-31"/>
    <s v="2025-04-09 09:39:29"/>
    <s v="2025-04-30 18:04:46"/>
    <s v="2025-05-23 15:59:59"/>
    <s v="2025-07-24 09:23:49"/>
    <s v="0000-00-00 00:00:00"/>
    <s v="2025-04-09"/>
    <s v="2025-04-30"/>
    <s v="2025-05-21"/>
    <s v="2025-05-26"/>
    <s v="2025-06-05"/>
    <x v="8"/>
    <s v="Bogota"/>
    <s v="SPOT10"/>
    <x v="75"/>
    <m/>
    <x v="0"/>
    <n v="1"/>
    <x v="0"/>
    <x v="0"/>
    <x v="0"/>
    <n v="1832768"/>
    <x v="0"/>
    <x v="0"/>
    <x v="0"/>
    <x v="9"/>
  </r>
  <r>
    <x v="1588"/>
    <x v="990"/>
    <s v="CUBRIMIENTO"/>
    <x v="0"/>
    <m/>
    <s v="2025-01-30"/>
    <s v="2025-03-31"/>
    <s v="2025-04-09 09:39:29"/>
    <s v="2025-04-30 18:04:46"/>
    <s v="2025-05-23 15:59:59"/>
    <s v="2025-07-24 09:23:49"/>
    <s v="0000-00-00 00:00:00"/>
    <s v="2025-04-09"/>
    <s v="2025-04-30"/>
    <s v="2025-05-21"/>
    <s v="2025-05-26"/>
    <s v="2025-06-05"/>
    <x v="8"/>
    <s v="Bogota"/>
    <s v="SPOT12"/>
    <x v="458"/>
    <m/>
    <x v="0"/>
    <n v="1"/>
    <x v="0"/>
    <x v="0"/>
    <x v="0"/>
    <n v="2396800"/>
    <x v="0"/>
    <x v="0"/>
    <x v="0"/>
    <x v="9"/>
  </r>
  <r>
    <x v="1589"/>
    <x v="111"/>
    <s v="CUBRIMIENTO"/>
    <x v="0"/>
    <m/>
    <s v="2025-01-30"/>
    <s v="2025-01-30"/>
    <s v="2025-01-31 10:53:15"/>
    <s v="0000-00-00 00:00:00"/>
    <s v="2025-01-31 10:54:55"/>
    <s v="2025-02-05 08:24:36"/>
    <s v="0000-00-00 00:00:00"/>
    <s v="2025-01-31"/>
    <s v="2025-01-31"/>
    <s v="2025-02-04"/>
    <s v="2025-02-06"/>
    <s v="2025-02-06"/>
    <x v="3"/>
    <s v="Toscany"/>
    <s v="11369"/>
    <x v="789"/>
    <m/>
    <x v="0"/>
    <n v="6"/>
    <x v="0"/>
    <x v="0"/>
    <x v="0"/>
    <n v="7800"/>
    <x v="0"/>
    <x v="0"/>
    <x v="0"/>
    <x v="5"/>
  </r>
  <r>
    <x v="1589"/>
    <x v="111"/>
    <s v="CUBRIMIENTO"/>
    <x v="0"/>
    <m/>
    <s v="2025-01-30"/>
    <s v="2025-01-30"/>
    <s v="2025-01-31 10:53:15"/>
    <s v="0000-00-00 00:00:00"/>
    <s v="2025-01-31 10:54:55"/>
    <s v="2025-02-05 08:24:36"/>
    <s v="0000-00-00 00:00:00"/>
    <s v="2025-01-31"/>
    <s v="2025-01-31"/>
    <s v="2025-02-04"/>
    <s v="2025-02-06"/>
    <s v="2025-02-06"/>
    <x v="3"/>
    <s v="Toscany"/>
    <s v="11435"/>
    <x v="229"/>
    <m/>
    <x v="0"/>
    <n v="3"/>
    <x v="0"/>
    <x v="0"/>
    <x v="0"/>
    <n v="191700"/>
    <x v="0"/>
    <x v="0"/>
    <x v="0"/>
    <x v="5"/>
  </r>
  <r>
    <x v="1589"/>
    <x v="111"/>
    <s v="CUBRIMIENTO"/>
    <x v="0"/>
    <m/>
    <s v="2025-01-30"/>
    <s v="2025-01-30"/>
    <s v="2025-01-31 10:53:15"/>
    <s v="0000-00-00 00:00:00"/>
    <s v="2025-01-31 10:54:55"/>
    <s v="2025-02-05 08:24:36"/>
    <s v="0000-00-00 00:00:00"/>
    <s v="2025-01-31"/>
    <s v="2025-01-31"/>
    <s v="2025-02-04"/>
    <s v="2025-02-06"/>
    <s v="2025-02-06"/>
    <x v="3"/>
    <s v="Toscany"/>
    <s v="12871"/>
    <x v="790"/>
    <m/>
    <x v="0"/>
    <n v="6"/>
    <x v="0"/>
    <x v="0"/>
    <x v="0"/>
    <n v="2400"/>
    <x v="0"/>
    <x v="0"/>
    <x v="0"/>
    <x v="5"/>
  </r>
  <r>
    <x v="1590"/>
    <x v="111"/>
    <s v="CUBRIMIENTO"/>
    <x v="0"/>
    <m/>
    <s v="2025-01-30"/>
    <s v="2025-01-30"/>
    <s v="2025-01-31 10:43:17"/>
    <s v="0000-00-00 00:00:00"/>
    <s v="2025-01-31 10:43:26"/>
    <s v="2025-04-02 17:29:54"/>
    <s v="0000-00-00 00:00:00"/>
    <s v="2025-01-31"/>
    <s v="2025-01-31"/>
    <s v="2025-02-04"/>
    <s v="2025-02-05"/>
    <s v="2025-02-05"/>
    <x v="0"/>
    <s v="Toscany"/>
    <s v="11441"/>
    <x v="204"/>
    <m/>
    <x v="0"/>
    <n v="1"/>
    <x v="0"/>
    <x v="0"/>
    <x v="0"/>
    <n v="50420"/>
    <x v="0"/>
    <x v="0"/>
    <x v="0"/>
    <x v="5"/>
  </r>
  <r>
    <x v="1591"/>
    <x v="958"/>
    <s v="CUBRIMIENTO"/>
    <x v="0"/>
    <m/>
    <s v="2025-01-30"/>
    <s v="2025-02-07"/>
    <s v="2025-02-11 14:18:44"/>
    <s v="0000-00-00 00:00:00"/>
    <s v="2025-02-12 14:51:29"/>
    <s v="2025-02-17 07:36:36"/>
    <s v="0000-00-00 00:00:00"/>
    <s v="2025-02-11"/>
    <s v="2025-02-11"/>
    <s v="2025-02-13"/>
    <s v="2025-02-24"/>
    <s v="2025-02-24"/>
    <x v="3"/>
    <s v="Barranquilla"/>
    <s v="310"/>
    <x v="741"/>
    <m/>
    <x v="0"/>
    <n v="20"/>
    <x v="0"/>
    <x v="0"/>
    <x v="0"/>
    <n v="87840"/>
    <x v="0"/>
    <x v="0"/>
    <x v="0"/>
    <x v="5"/>
  </r>
  <r>
    <x v="1591"/>
    <x v="958"/>
    <s v="CUBRIMIENTO"/>
    <x v="0"/>
    <m/>
    <s v="2025-01-30"/>
    <s v="2025-02-07"/>
    <s v="2025-02-11 14:18:44"/>
    <s v="0000-00-00 00:00:00"/>
    <s v="2025-02-12 14:51:29"/>
    <s v="2025-02-17 07:36:36"/>
    <s v="0000-00-00 00:00:00"/>
    <s v="2025-02-11"/>
    <s v="2025-02-11"/>
    <s v="2025-02-13"/>
    <s v="2025-02-24"/>
    <s v="2025-02-24"/>
    <x v="3"/>
    <s v="Barranquilla"/>
    <s v="7226"/>
    <x v="965"/>
    <m/>
    <x v="0"/>
    <n v="2"/>
    <x v="0"/>
    <x v="0"/>
    <x v="0"/>
    <n v="59400"/>
    <x v="0"/>
    <x v="0"/>
    <x v="0"/>
    <x v="5"/>
  </r>
  <r>
    <x v="1591"/>
    <x v="958"/>
    <s v="CUBRIMIENTO"/>
    <x v="0"/>
    <m/>
    <s v="2025-01-30"/>
    <s v="2025-02-07"/>
    <s v="2025-02-11 14:18:44"/>
    <s v="0000-00-00 00:00:00"/>
    <s v="2025-02-12 14:51:29"/>
    <s v="2025-02-17 07:36:36"/>
    <s v="0000-00-00 00:00:00"/>
    <s v="2025-02-11"/>
    <s v="2025-02-11"/>
    <s v="2025-02-13"/>
    <s v="2025-02-24"/>
    <s v="2025-02-24"/>
    <x v="3"/>
    <s v="Barranquilla"/>
    <s v="PFX001"/>
    <x v="694"/>
    <m/>
    <x v="0"/>
    <n v="1"/>
    <x v="0"/>
    <x v="0"/>
    <x v="0"/>
    <n v="31500"/>
    <x v="0"/>
    <x v="0"/>
    <x v="0"/>
    <x v="5"/>
  </r>
  <r>
    <x v="1591"/>
    <x v="958"/>
    <s v="CUBRIMIENTO"/>
    <x v="0"/>
    <m/>
    <s v="2025-01-30"/>
    <s v="2025-02-07"/>
    <s v="2025-02-11 14:18:44"/>
    <s v="0000-00-00 00:00:00"/>
    <s v="2025-02-12 14:51:29"/>
    <s v="2025-02-17 07:36:36"/>
    <s v="0000-00-00 00:00:00"/>
    <s v="2025-02-11"/>
    <s v="2025-02-11"/>
    <s v="2025-02-13"/>
    <s v="2025-02-24"/>
    <s v="2025-02-24"/>
    <x v="3"/>
    <s v="Barranquilla"/>
    <s v="PFX003"/>
    <x v="966"/>
    <m/>
    <x v="0"/>
    <n v="4"/>
    <x v="0"/>
    <x v="0"/>
    <x v="0"/>
    <n v="135000"/>
    <x v="0"/>
    <x v="0"/>
    <x v="0"/>
    <x v="5"/>
  </r>
  <r>
    <x v="1592"/>
    <x v="991"/>
    <s v="MUEBLES CC CUBRIMIENTOS"/>
    <x v="0"/>
    <m/>
    <s v="2025-01-30"/>
    <s v="2025-01-30"/>
    <s v="2025-01-30 16:03:16"/>
    <s v="0000-00-00 00:00:00"/>
    <s v="2025-01-30 16:03:22"/>
    <s v="2025-04-02 17:30:06"/>
    <s v="0000-00-00 00:00:00"/>
    <s v="2025-01-31"/>
    <s v="2025-01-31"/>
    <s v="2025-02-04"/>
    <s v="2025-02-05"/>
    <s v="2025-02-05"/>
    <x v="0"/>
    <s v="Toscany"/>
    <s v="27"/>
    <x v="674"/>
    <m/>
    <x v="0"/>
    <n v="11"/>
    <x v="0"/>
    <x v="0"/>
    <x v="0"/>
    <n v="578600"/>
    <x v="0"/>
    <x v="0"/>
    <x v="0"/>
    <x v="5"/>
  </r>
  <r>
    <x v="1592"/>
    <x v="991"/>
    <s v="MUEBLES CC CUBRIMIENTOS"/>
    <x v="0"/>
    <m/>
    <s v="2025-01-30"/>
    <s v="2025-01-30"/>
    <s v="2025-01-30 16:03:16"/>
    <s v="0000-00-00 00:00:00"/>
    <s v="2025-01-30 16:03:22"/>
    <s v="2025-04-02 17:30:06"/>
    <s v="0000-00-00 00:00:00"/>
    <s v="2025-01-31"/>
    <s v="2025-01-31"/>
    <s v="2025-02-04"/>
    <s v="2025-02-05"/>
    <s v="2025-02-05"/>
    <x v="0"/>
    <s v="Toscany"/>
    <s v="36"/>
    <x v="247"/>
    <m/>
    <x v="0"/>
    <n v="11"/>
    <x v="0"/>
    <x v="0"/>
    <x v="0"/>
    <n v="578600"/>
    <x v="0"/>
    <x v="0"/>
    <x v="0"/>
    <x v="5"/>
  </r>
  <r>
    <x v="1593"/>
    <x v="992"/>
    <s v="CUBRIMIENTO"/>
    <x v="0"/>
    <m/>
    <s v="2025-01-30"/>
    <s v="2025-01-31"/>
    <s v="2025-01-31 15:15:01"/>
    <s v="0000-00-00 00:00:00"/>
    <s v="2025-01-31 15:15:08"/>
    <s v="2025-02-05 08:22:46"/>
    <s v="0000-00-00 00:00:00"/>
    <s v="2025-02-03"/>
    <s v="2025-02-03"/>
    <s v="2025-02-05"/>
    <s v="2025-02-12"/>
    <s v="2025-02-12"/>
    <x v="3"/>
    <s v="Toscany"/>
    <s v="12240"/>
    <x v="514"/>
    <m/>
    <x v="0"/>
    <n v="120"/>
    <x v="0"/>
    <x v="0"/>
    <x v="0"/>
    <n v="6000000"/>
    <x v="0"/>
    <x v="0"/>
    <x v="0"/>
    <x v="5"/>
  </r>
  <r>
    <x v="1593"/>
    <x v="992"/>
    <s v="CUBRIMIENTO"/>
    <x v="0"/>
    <m/>
    <s v="2025-01-30"/>
    <s v="2025-01-31"/>
    <s v="2025-01-31 15:15:01"/>
    <s v="0000-00-00 00:00:00"/>
    <s v="2025-01-31 15:15:08"/>
    <s v="2025-02-05 08:22:46"/>
    <s v="0000-00-00 00:00:00"/>
    <s v="2025-02-03"/>
    <s v="2025-02-03"/>
    <s v="2025-02-05"/>
    <s v="2025-02-12"/>
    <s v="2025-02-12"/>
    <x v="3"/>
    <s v="Toscany"/>
    <s v="15620"/>
    <x v="663"/>
    <m/>
    <x v="0"/>
    <n v="1"/>
    <x v="0"/>
    <x v="0"/>
    <x v="0"/>
    <n v="416158"/>
    <x v="0"/>
    <x v="0"/>
    <x v="0"/>
    <x v="5"/>
  </r>
  <r>
    <x v="1593"/>
    <x v="992"/>
    <s v="CUBRIMIENTO"/>
    <x v="0"/>
    <m/>
    <s v="2025-01-30"/>
    <s v="2025-01-31"/>
    <s v="2025-01-31 15:15:01"/>
    <s v="0000-00-00 00:00:00"/>
    <s v="2025-01-31 15:15:08"/>
    <s v="2025-02-05 08:22:46"/>
    <s v="0000-00-00 00:00:00"/>
    <s v="2025-02-03"/>
    <s v="2025-02-03"/>
    <s v="2025-02-05"/>
    <s v="2025-02-12"/>
    <s v="2025-02-12"/>
    <x v="3"/>
    <s v="Toscany"/>
    <s v="21308"/>
    <x v="456"/>
    <m/>
    <x v="0"/>
    <n v="180"/>
    <x v="0"/>
    <x v="0"/>
    <x v="0"/>
    <n v="9000000"/>
    <x v="0"/>
    <x v="0"/>
    <x v="0"/>
    <x v="5"/>
  </r>
  <r>
    <x v="1594"/>
    <x v="993"/>
    <s v="CUBRIMIENTO"/>
    <x v="0"/>
    <m/>
    <s v="0000-00-00"/>
    <s v="2025-02-28"/>
    <s v="2025-03-20 09:53:17"/>
    <s v="2025-03-28 17:41:14"/>
    <s v="2025-04-04 14:46:59"/>
    <s v="2025-04-14 09:10:05"/>
    <s v="2025-04-30 16:50:35"/>
    <s v="2025-03-20"/>
    <s v="2025-03-25"/>
    <s v="2025-04-01"/>
    <s v="2025-04-03"/>
    <s v="2025-04-30"/>
    <x v="1"/>
    <s v="Cali"/>
    <s v="SOMB01"/>
    <x v="71"/>
    <s v="LONA DICKSON VERDE FORESTA REF:6687"/>
    <x v="3"/>
    <n v="1"/>
    <x v="238"/>
    <x v="0"/>
    <x v="1"/>
    <n v="16748383"/>
    <x v="0"/>
    <x v="6"/>
    <x v="5"/>
    <x v="2"/>
  </r>
  <r>
    <x v="1594"/>
    <x v="993"/>
    <s v="CUBRIMIENTO"/>
    <x v="0"/>
    <m/>
    <s v="0000-00-00"/>
    <s v="2025-02-28"/>
    <s v="2025-03-20 09:53:17"/>
    <s v="2025-03-28 17:41:14"/>
    <s v="2025-04-04 14:46:59"/>
    <s v="2025-04-14 09:10:05"/>
    <s v="2025-04-30 16:50:35"/>
    <s v="2025-03-20"/>
    <s v="2025-03-25"/>
    <s v="2025-04-01"/>
    <s v="2025-04-03"/>
    <s v="2025-04-30"/>
    <x v="1"/>
    <s v="Cali"/>
    <s v="SOMB01"/>
    <x v="71"/>
    <s v="LONA DICKSON VERDE FORESTA REF:6687"/>
    <x v="3"/>
    <n v="1"/>
    <x v="7"/>
    <x v="0"/>
    <x v="1"/>
    <n v="12839677"/>
    <x v="0"/>
    <x v="6"/>
    <x v="5"/>
    <x v="2"/>
  </r>
  <r>
    <x v="1595"/>
    <x v="994"/>
    <s v="MUEBLES CC CUBRIMIENTOS"/>
    <x v="0"/>
    <m/>
    <s v="2025-01-10"/>
    <s v="2025-01-31"/>
    <s v="2025-02-04 11:17:18"/>
    <s v="2025-02-04 17:20:10"/>
    <s v="2025-02-10 08:27:55"/>
    <s v="2025-02-17 15:37:48"/>
    <s v="2025-02-20 14:03:53"/>
    <s v="2025-02-05"/>
    <s v="2025-02-07"/>
    <s v="2025-02-21"/>
    <s v="2025-02-26"/>
    <s v="2025-02-28"/>
    <x v="3"/>
    <s v="Bogota"/>
    <s v="11443"/>
    <x v="368"/>
    <m/>
    <x v="0"/>
    <n v="2"/>
    <x v="0"/>
    <x v="0"/>
    <x v="0"/>
    <n v="30000"/>
    <x v="0"/>
    <x v="0"/>
    <x v="0"/>
    <x v="5"/>
  </r>
  <r>
    <x v="1595"/>
    <x v="994"/>
    <s v="MUEBLES CC CUBRIMIENTOS"/>
    <x v="0"/>
    <m/>
    <s v="2025-01-10"/>
    <s v="2025-01-31"/>
    <s v="2025-02-04 11:17:18"/>
    <s v="2025-02-04 17:20:10"/>
    <s v="2025-02-10 08:27:55"/>
    <s v="2025-02-17 15:37:48"/>
    <s v="2025-02-20 14:03:53"/>
    <s v="2025-02-05"/>
    <s v="2025-02-07"/>
    <s v="2025-02-21"/>
    <s v="2025-02-26"/>
    <s v="2025-02-28"/>
    <x v="3"/>
    <s v="Bogota"/>
    <s v="5594"/>
    <x v="547"/>
    <m/>
    <x v="0"/>
    <n v="1"/>
    <x v="29"/>
    <x v="0"/>
    <x v="0"/>
    <n v="158123"/>
    <x v="0"/>
    <x v="0"/>
    <x v="0"/>
    <x v="5"/>
  </r>
  <r>
    <x v="1595"/>
    <x v="994"/>
    <s v="MUEBLES CC CUBRIMIENTOS"/>
    <x v="0"/>
    <m/>
    <s v="2025-01-10"/>
    <s v="2025-01-31"/>
    <s v="2025-02-04 11:17:18"/>
    <s v="2025-02-04 17:20:10"/>
    <s v="2025-02-10 08:27:55"/>
    <s v="2025-02-17 15:37:48"/>
    <s v="2025-02-20 14:03:53"/>
    <s v="2025-02-05"/>
    <s v="2025-02-07"/>
    <s v="2025-02-21"/>
    <s v="2025-02-26"/>
    <s v="2025-02-28"/>
    <x v="3"/>
    <s v="Bogota"/>
    <s v="6543"/>
    <x v="123"/>
    <m/>
    <x v="0"/>
    <n v="1"/>
    <x v="0"/>
    <x v="0"/>
    <x v="0"/>
    <n v="62400"/>
    <x v="0"/>
    <x v="0"/>
    <x v="0"/>
    <x v="5"/>
  </r>
  <r>
    <x v="1595"/>
    <x v="994"/>
    <s v="MUEBLES CC CUBRIMIENTOS"/>
    <x v="0"/>
    <m/>
    <s v="2025-01-10"/>
    <s v="2025-01-31"/>
    <s v="2025-02-04 11:17:18"/>
    <s v="2025-02-04 17:20:10"/>
    <s v="2025-02-10 08:27:55"/>
    <s v="2025-02-17 15:37:48"/>
    <s v="2025-02-20 14:03:53"/>
    <s v="2025-02-05"/>
    <s v="2025-02-07"/>
    <s v="2025-02-21"/>
    <s v="2025-02-26"/>
    <s v="2025-02-28"/>
    <x v="3"/>
    <s v="Bogota"/>
    <s v="7300"/>
    <x v="604"/>
    <m/>
    <x v="0"/>
    <n v="2"/>
    <x v="0"/>
    <x v="0"/>
    <x v="0"/>
    <n v="60000"/>
    <x v="0"/>
    <x v="0"/>
    <x v="0"/>
    <x v="5"/>
  </r>
  <r>
    <x v="1595"/>
    <x v="994"/>
    <s v="MUEBLES CC CUBRIMIENTOS"/>
    <x v="0"/>
    <m/>
    <s v="2025-01-10"/>
    <s v="2025-01-31"/>
    <s v="2025-02-04 11:17:18"/>
    <s v="2025-02-04 17:20:10"/>
    <s v="2025-02-10 08:27:55"/>
    <s v="2025-02-17 15:37:48"/>
    <s v="2025-02-20 14:03:53"/>
    <s v="2025-02-05"/>
    <s v="2025-02-07"/>
    <s v="2025-02-21"/>
    <s v="2025-02-26"/>
    <s v="2025-02-28"/>
    <x v="3"/>
    <s v="Bogota"/>
    <s v="MANT004"/>
    <x v="934"/>
    <m/>
    <x v="0"/>
    <n v="1"/>
    <x v="29"/>
    <x v="0"/>
    <x v="154"/>
    <n v="490969"/>
    <x v="0"/>
    <x v="0"/>
    <x v="0"/>
    <x v="5"/>
  </r>
  <r>
    <x v="1595"/>
    <x v="994"/>
    <s v="MUEBLES CC CUBRIMIENTOS"/>
    <x v="0"/>
    <m/>
    <s v="2025-01-10"/>
    <s v="2025-01-31"/>
    <s v="2025-02-04 11:17:18"/>
    <s v="2025-02-04 17:20:10"/>
    <s v="2025-02-10 08:27:55"/>
    <s v="2025-02-17 15:37:48"/>
    <s v="2025-02-20 14:03:53"/>
    <s v="2025-02-05"/>
    <s v="2025-02-07"/>
    <s v="2025-02-21"/>
    <s v="2025-02-26"/>
    <s v="2025-02-28"/>
    <x v="3"/>
    <s v="Bogota"/>
    <s v="REP044"/>
    <x v="206"/>
    <m/>
    <x v="0"/>
    <n v="1"/>
    <x v="0"/>
    <x v="0"/>
    <x v="0"/>
    <n v="259154"/>
    <x v="0"/>
    <x v="1"/>
    <x v="1"/>
    <x v="5"/>
  </r>
  <r>
    <x v="1595"/>
    <x v="994"/>
    <s v="MUEBLES CC CUBRIMIENTOS"/>
    <x v="0"/>
    <m/>
    <s v="2025-01-10"/>
    <s v="2025-01-31"/>
    <s v="2025-02-04 11:17:18"/>
    <s v="2025-02-04 17:20:10"/>
    <s v="2025-02-10 08:27:55"/>
    <s v="2025-02-17 15:37:48"/>
    <s v="2025-02-20 14:03:53"/>
    <s v="2025-02-05"/>
    <s v="2025-02-07"/>
    <s v="2025-02-21"/>
    <s v="2025-02-26"/>
    <s v="2025-02-28"/>
    <x v="3"/>
    <s v="Bogota"/>
    <s v="SOMB0301**"/>
    <x v="189"/>
    <s v="LONA DICKSON NEGRO FONDO ENT REF:6028"/>
    <x v="0"/>
    <n v="1"/>
    <x v="29"/>
    <x v="0"/>
    <x v="154"/>
    <n v="1140000"/>
    <x v="0"/>
    <x v="0"/>
    <x v="0"/>
    <x v="5"/>
  </r>
  <r>
    <x v="1596"/>
    <x v="91"/>
    <s v="CUBRIMIENTO"/>
    <x v="0"/>
    <m/>
    <s v="2025-01-31"/>
    <s v="2025-01-31"/>
    <s v="2025-01-31 11:45:00"/>
    <s v="0000-00-00 00:00:00"/>
    <s v="2025-01-31 11:45:14"/>
    <s v="2025-02-05 08:06:41"/>
    <s v="0000-00-00 00:00:00"/>
    <s v="2025-02-03"/>
    <s v="2025-02-03"/>
    <s v="2025-02-04"/>
    <s v="2025-02-07"/>
    <s v="2025-02-07"/>
    <x v="3"/>
    <s v="Toscany"/>
    <s v="310"/>
    <x v="741"/>
    <m/>
    <x v="0"/>
    <n v="25"/>
    <x v="0"/>
    <x v="0"/>
    <x v="0"/>
    <n v="73200"/>
    <x v="0"/>
    <x v="0"/>
    <x v="0"/>
    <x v="5"/>
  </r>
  <r>
    <x v="1597"/>
    <x v="995"/>
    <s v="MUEBLES CC CUBRIMIENTOS"/>
    <x v="0"/>
    <m/>
    <s v="2025-01-31"/>
    <s v="2025-02-04"/>
    <s v="2025-02-06 12:07:53"/>
    <s v="0000-00-00 00:00:00"/>
    <s v="2025-02-20 13:51:16"/>
    <s v="2025-03-03 16:11:13"/>
    <s v="2025-03-03 19:38:59"/>
    <s v="2025-02-06"/>
    <s v="2025-02-06"/>
    <s v="2025-02-28"/>
    <s v="2025-03-05"/>
    <s v="2025-03-07"/>
    <x v="3"/>
    <s v="Cali"/>
    <s v="12742"/>
    <x v="294"/>
    <s v="LONA DICKSON GRIS FONDO ENTERO REF:6088"/>
    <x v="0"/>
    <n v="1"/>
    <x v="0"/>
    <x v="0"/>
    <x v="0"/>
    <n v="1417369"/>
    <x v="0"/>
    <x v="0"/>
    <x v="0"/>
    <x v="5"/>
  </r>
  <r>
    <x v="1597"/>
    <x v="995"/>
    <s v="MUEBLES CC CUBRIMIENTOS"/>
    <x v="0"/>
    <m/>
    <s v="2025-01-31"/>
    <s v="2025-02-04"/>
    <s v="2025-02-06 12:07:53"/>
    <s v="0000-00-00 00:00:00"/>
    <s v="2025-02-20 13:51:16"/>
    <s v="2025-03-03 16:11:13"/>
    <s v="2025-03-03 19:38:59"/>
    <s v="2025-02-06"/>
    <s v="2025-02-06"/>
    <s v="2025-02-28"/>
    <s v="2025-03-05"/>
    <s v="2025-03-07"/>
    <x v="3"/>
    <s v="Cali"/>
    <s v="2872"/>
    <x v="504"/>
    <m/>
    <x v="0"/>
    <n v="7"/>
    <x v="0"/>
    <x v="0"/>
    <x v="0"/>
    <n v="40600"/>
    <x v="0"/>
    <x v="0"/>
    <x v="0"/>
    <x v="5"/>
  </r>
  <r>
    <x v="1597"/>
    <x v="995"/>
    <s v="MUEBLES CC CUBRIMIENTOS"/>
    <x v="0"/>
    <m/>
    <s v="2025-01-31"/>
    <s v="2025-02-04"/>
    <s v="2025-02-06 12:07:53"/>
    <s v="0000-00-00 00:00:00"/>
    <s v="2025-02-20 13:51:16"/>
    <s v="2025-03-03 16:11:13"/>
    <s v="2025-03-03 19:38:59"/>
    <s v="2025-02-06"/>
    <s v="2025-02-06"/>
    <s v="2025-02-28"/>
    <s v="2025-03-05"/>
    <s v="2025-03-07"/>
    <x v="3"/>
    <s v="Cali"/>
    <s v="REP023"/>
    <x v="35"/>
    <m/>
    <x v="0"/>
    <n v="1"/>
    <x v="0"/>
    <x v="0"/>
    <x v="0"/>
    <n v="1800000"/>
    <x v="0"/>
    <x v="0"/>
    <x v="0"/>
    <x v="5"/>
  </r>
  <r>
    <x v="1597"/>
    <x v="995"/>
    <s v="MUEBLES CC CUBRIMIENTOS"/>
    <x v="0"/>
    <m/>
    <s v="2025-01-31"/>
    <s v="2025-02-04"/>
    <s v="2025-02-06 12:07:53"/>
    <s v="0000-00-00 00:00:00"/>
    <s v="2025-02-20 13:51:16"/>
    <s v="2025-03-03 16:11:13"/>
    <s v="2025-03-03 19:38:59"/>
    <s v="2025-02-06"/>
    <s v="2025-02-06"/>
    <s v="2025-02-28"/>
    <s v="2025-03-05"/>
    <s v="2025-03-07"/>
    <x v="3"/>
    <s v="Cali"/>
    <s v="TRANSP06"/>
    <x v="59"/>
    <m/>
    <x v="0"/>
    <n v="1"/>
    <x v="0"/>
    <x v="0"/>
    <x v="0"/>
    <n v="180000"/>
    <x v="0"/>
    <x v="1"/>
    <x v="1"/>
    <x v="5"/>
  </r>
  <r>
    <x v="1598"/>
    <x v="996"/>
    <s v="CUBRIMIENTO"/>
    <x v="0"/>
    <m/>
    <s v="2025-01-31"/>
    <s v="2025-02-28"/>
    <s v="2025-03-07 12:12:29"/>
    <s v="2025-04-04 18:25:50"/>
    <s v="2025-04-20 12:18:12"/>
    <s v="2025-04-25 07:20:18"/>
    <s v="2025-05-26 14:00:30"/>
    <s v="2025-03-07"/>
    <s v="2025-04-07"/>
    <s v="2025-04-14"/>
    <s v="2025-04-16"/>
    <s v="2025-05-10"/>
    <x v="1"/>
    <s v="Virtual"/>
    <s v="FLANCHE01"/>
    <x v="51"/>
    <m/>
    <x v="3"/>
    <n v="1"/>
    <x v="284"/>
    <x v="0"/>
    <x v="0"/>
    <n v="914969"/>
    <x v="0"/>
    <x v="0"/>
    <x v="0"/>
    <x v="2"/>
  </r>
  <r>
    <x v="1598"/>
    <x v="996"/>
    <s v="CUBRIMIENTO"/>
    <x v="0"/>
    <m/>
    <s v="2025-01-31"/>
    <s v="2025-02-28"/>
    <s v="2025-03-07 12:12:29"/>
    <s v="2025-04-04 18:25:50"/>
    <s v="2025-04-20 12:18:12"/>
    <s v="2025-04-25 07:20:18"/>
    <s v="2025-05-26 14:00:30"/>
    <s v="2025-03-07"/>
    <s v="2025-04-07"/>
    <s v="2025-04-14"/>
    <s v="2025-04-16"/>
    <s v="2025-05-10"/>
    <x v="1"/>
    <s v="Virtual"/>
    <s v="KMPLITE"/>
    <x v="251"/>
    <m/>
    <x v="0"/>
    <n v="1"/>
    <x v="284"/>
    <x v="0"/>
    <x v="0"/>
    <n v="2405761"/>
    <x v="0"/>
    <x v="0"/>
    <x v="0"/>
    <x v="2"/>
  </r>
  <r>
    <x v="1598"/>
    <x v="996"/>
    <s v="CUBRIMIENTO"/>
    <x v="0"/>
    <m/>
    <s v="2025-01-31"/>
    <s v="2025-02-28"/>
    <s v="2025-03-07 12:12:29"/>
    <s v="2025-04-04 18:25:50"/>
    <s v="2025-04-20 12:18:12"/>
    <s v="2025-04-25 07:20:18"/>
    <s v="2025-05-26 14:00:30"/>
    <s v="2025-03-07"/>
    <s v="2025-04-07"/>
    <s v="2025-04-14"/>
    <s v="2025-04-16"/>
    <s v="2025-05-10"/>
    <x v="1"/>
    <s v="Virtual"/>
    <s v="PLITE10"/>
    <x v="263"/>
    <s v="LONA PERGOTEX BLACKOUT BLANCA 3 M"/>
    <x v="3"/>
    <n v="1"/>
    <x v="284"/>
    <x v="0"/>
    <x v="155"/>
    <n v="16232779"/>
    <x v="0"/>
    <x v="4"/>
    <x v="6"/>
    <x v="2"/>
  </r>
  <r>
    <x v="1598"/>
    <x v="996"/>
    <s v="CUBRIMIENTO"/>
    <x v="0"/>
    <m/>
    <s v="2025-01-31"/>
    <s v="2025-02-28"/>
    <s v="2025-03-07 12:12:29"/>
    <s v="2025-04-04 18:25:50"/>
    <s v="2025-04-20 12:18:12"/>
    <s v="2025-04-25 07:20:18"/>
    <s v="2025-05-26 14:00:30"/>
    <s v="2025-03-07"/>
    <s v="2025-04-07"/>
    <s v="2025-04-14"/>
    <s v="2025-04-16"/>
    <s v="2025-05-10"/>
    <x v="1"/>
    <s v="Virtual"/>
    <s v="SERV03"/>
    <x v="9"/>
    <m/>
    <x v="0"/>
    <n v="1"/>
    <x v="0"/>
    <x v="0"/>
    <x v="0"/>
    <n v="2100000"/>
    <x v="0"/>
    <x v="1"/>
    <x v="1"/>
    <x v="2"/>
  </r>
  <r>
    <x v="1599"/>
    <x v="997"/>
    <s v="CUBRIMIENTO"/>
    <x v="0"/>
    <m/>
    <s v="2025-01-31"/>
    <s v="2025-03-21"/>
    <s v="2025-03-27 16:19:05"/>
    <s v="2025-05-16 13:26:41"/>
    <s v="2025-05-23 16:15:50"/>
    <s v="2025-07-05 11:11:30"/>
    <s v="2025-07-30 13:56:27"/>
    <s v="2025-03-27"/>
    <s v="2025-05-16"/>
    <s v="2025-05-23"/>
    <s v="2025-05-25"/>
    <s v="2025-06-01"/>
    <x v="1"/>
    <s v="Bogota"/>
    <s v="12681"/>
    <x v="967"/>
    <m/>
    <x v="0"/>
    <n v="2"/>
    <x v="0"/>
    <x v="0"/>
    <x v="0"/>
    <n v="348602"/>
    <x v="0"/>
    <x v="0"/>
    <x v="0"/>
    <x v="9"/>
  </r>
  <r>
    <x v="1599"/>
    <x v="997"/>
    <s v="CUBRIMIENTO"/>
    <x v="0"/>
    <m/>
    <s v="2025-01-31"/>
    <s v="2025-03-21"/>
    <s v="2025-03-27 16:19:05"/>
    <s v="2025-05-16 13:26:41"/>
    <s v="2025-05-23 16:15:50"/>
    <s v="2025-07-05 11:11:30"/>
    <s v="2025-07-30 13:56:27"/>
    <s v="2025-03-27"/>
    <s v="2025-05-16"/>
    <s v="2025-05-23"/>
    <s v="2025-05-25"/>
    <s v="2025-06-01"/>
    <x v="1"/>
    <s v="Bogota"/>
    <s v="6543"/>
    <x v="123"/>
    <m/>
    <x v="0"/>
    <n v="2"/>
    <x v="0"/>
    <x v="0"/>
    <x v="0"/>
    <n v="124800"/>
    <x v="0"/>
    <x v="0"/>
    <x v="0"/>
    <x v="9"/>
  </r>
  <r>
    <x v="1599"/>
    <x v="997"/>
    <s v="CUBRIMIENTO"/>
    <x v="0"/>
    <m/>
    <s v="2025-01-31"/>
    <s v="2025-03-21"/>
    <s v="2025-03-27 16:19:05"/>
    <s v="2025-05-16 13:26:41"/>
    <s v="2025-05-23 16:15:50"/>
    <s v="2025-07-05 11:11:30"/>
    <s v="2025-07-30 13:56:27"/>
    <s v="2025-03-27"/>
    <s v="2025-05-16"/>
    <s v="2025-05-23"/>
    <s v="2025-05-25"/>
    <s v="2025-06-01"/>
    <x v="1"/>
    <s v="Bogota"/>
    <s v="FLANCHE01"/>
    <x v="51"/>
    <m/>
    <x v="3"/>
    <n v="1"/>
    <x v="2"/>
    <x v="0"/>
    <x v="0"/>
    <n v="689978"/>
    <x v="0"/>
    <x v="0"/>
    <x v="0"/>
    <x v="9"/>
  </r>
  <r>
    <x v="1599"/>
    <x v="997"/>
    <s v="CUBRIMIENTO"/>
    <x v="0"/>
    <m/>
    <s v="2025-01-31"/>
    <s v="2025-03-21"/>
    <s v="2025-03-27 16:19:05"/>
    <s v="2025-05-16 13:26:41"/>
    <s v="2025-05-23 16:15:50"/>
    <s v="2025-07-05 11:11:30"/>
    <s v="2025-07-30 13:56:27"/>
    <s v="2025-03-27"/>
    <s v="2025-05-16"/>
    <s v="2025-05-23"/>
    <s v="2025-05-25"/>
    <s v="2025-06-01"/>
    <x v="1"/>
    <s v="Bogota"/>
    <s v="SOMB02"/>
    <x v="363"/>
    <s v="LONA DICKSON BEIGE VETEADO REF:8904"/>
    <x v="3"/>
    <n v="1"/>
    <x v="2"/>
    <x v="0"/>
    <x v="83"/>
    <n v="9467034"/>
    <x v="0"/>
    <x v="6"/>
    <x v="12"/>
    <x v="9"/>
  </r>
  <r>
    <x v="1600"/>
    <x v="998"/>
    <s v="CUBRIMIENTO"/>
    <x v="0"/>
    <m/>
    <s v="2025-01-31"/>
    <s v="2025-02-07"/>
    <s v="2025-02-13 11:00:34"/>
    <s v="2025-02-18 09:26:43"/>
    <s v="2025-03-03 10:14:26"/>
    <s v="2025-03-04 08:50:49"/>
    <s v="2025-03-31 09:09:59"/>
    <s v="2025-02-11"/>
    <s v="2025-02-13"/>
    <s v="2025-02-20"/>
    <s v="2025-02-27"/>
    <s v="2025-03-06"/>
    <x v="1"/>
    <s v="Cali"/>
    <s v="27249"/>
    <x v="64"/>
    <m/>
    <x v="0"/>
    <n v="1"/>
    <x v="0"/>
    <x v="0"/>
    <x v="0"/>
    <n v="181774"/>
    <x v="0"/>
    <x v="0"/>
    <x v="0"/>
    <x v="5"/>
  </r>
  <r>
    <x v="1600"/>
    <x v="998"/>
    <s v="CUBRIMIENTO"/>
    <x v="0"/>
    <m/>
    <s v="2025-01-31"/>
    <s v="2025-02-07"/>
    <s v="2025-02-13 11:00:34"/>
    <s v="2025-02-18 09:26:43"/>
    <s v="2025-03-03 10:14:26"/>
    <s v="2025-03-04 08:50:49"/>
    <s v="2025-03-31 09:09:59"/>
    <s v="2025-02-11"/>
    <s v="2025-02-13"/>
    <s v="2025-02-20"/>
    <s v="2025-02-27"/>
    <s v="2025-03-06"/>
    <x v="1"/>
    <s v="Cali"/>
    <s v="6543"/>
    <x v="123"/>
    <m/>
    <x v="0"/>
    <n v="1"/>
    <x v="0"/>
    <x v="0"/>
    <x v="0"/>
    <n v="70040"/>
    <x v="0"/>
    <x v="0"/>
    <x v="0"/>
    <x v="5"/>
  </r>
  <r>
    <x v="1600"/>
    <x v="998"/>
    <s v="CUBRIMIENTO"/>
    <x v="0"/>
    <m/>
    <s v="2025-01-31"/>
    <s v="2025-02-07"/>
    <s v="2025-02-13 11:00:34"/>
    <s v="2025-02-18 09:26:43"/>
    <s v="2025-03-03 10:14:26"/>
    <s v="2025-03-04 08:50:49"/>
    <s v="2025-03-31 09:09:59"/>
    <s v="2025-02-11"/>
    <s v="2025-02-13"/>
    <s v="2025-02-20"/>
    <s v="2025-02-27"/>
    <s v="2025-03-06"/>
    <x v="1"/>
    <s v="Cali"/>
    <s v="FLANCHE01"/>
    <x v="51"/>
    <m/>
    <x v="5"/>
    <n v="1"/>
    <x v="23"/>
    <x v="0"/>
    <x v="0"/>
    <n v="243991"/>
    <x v="0"/>
    <x v="0"/>
    <x v="0"/>
    <x v="5"/>
  </r>
  <r>
    <x v="1600"/>
    <x v="998"/>
    <s v="CUBRIMIENTO"/>
    <x v="0"/>
    <m/>
    <s v="2025-01-31"/>
    <s v="2025-02-07"/>
    <s v="2025-02-13 11:00:34"/>
    <s v="2025-02-18 09:26:43"/>
    <s v="2025-03-03 10:14:26"/>
    <s v="2025-03-04 08:50:49"/>
    <s v="2025-03-31 09:09:59"/>
    <s v="2025-02-11"/>
    <s v="2025-02-13"/>
    <s v="2025-02-20"/>
    <s v="2025-02-27"/>
    <s v="2025-03-06"/>
    <x v="1"/>
    <s v="Cali"/>
    <s v="SOMB01"/>
    <x v="71"/>
    <s v="LONA DICKSON NARANJA F ENTERO REF:0018"/>
    <x v="5"/>
    <n v="1"/>
    <x v="23"/>
    <x v="0"/>
    <x v="17"/>
    <n v="4006872"/>
    <x v="0"/>
    <x v="6"/>
    <x v="5"/>
    <x v="5"/>
  </r>
  <r>
    <x v="1601"/>
    <x v="999"/>
    <s v="CUBRIMIENTO"/>
    <x v="0"/>
    <m/>
    <s v="2025-02-01"/>
    <s v="2025-02-07"/>
    <s v="2025-02-10 15:15:32"/>
    <s v="2025-02-14 17:12:57"/>
    <s v="2025-03-04 08:56:14"/>
    <s v="2025-03-04 08:56:22"/>
    <s v="2025-03-04 09:22:34"/>
    <s v="2025-02-11"/>
    <s v="2025-02-16"/>
    <s v="2025-02-24"/>
    <s v="2025-03-02"/>
    <s v="2025-03-06"/>
    <x v="3"/>
    <s v="Bogota"/>
    <s v="BANE1301**"/>
    <x v="968"/>
    <s v="PLASTICO CLEAR TRANSPARENTE REF:3838"/>
    <x v="0"/>
    <n v="1"/>
    <x v="77"/>
    <x v="0"/>
    <x v="36"/>
    <n v="2377979"/>
    <x v="0"/>
    <x v="0"/>
    <x v="0"/>
    <x v="5"/>
  </r>
  <r>
    <x v="1601"/>
    <x v="999"/>
    <s v="CUBRIMIENTO"/>
    <x v="0"/>
    <m/>
    <s v="2025-02-01"/>
    <s v="2025-02-07"/>
    <s v="2025-02-10 15:15:32"/>
    <s v="2025-02-14 17:12:57"/>
    <s v="2025-03-04 08:56:14"/>
    <s v="2025-03-04 08:56:22"/>
    <s v="2025-03-04 09:22:34"/>
    <s v="2025-02-11"/>
    <s v="2025-02-16"/>
    <s v="2025-02-24"/>
    <s v="2025-03-02"/>
    <s v="2025-03-06"/>
    <x v="3"/>
    <s v="Bogota"/>
    <s v="BANE1301**"/>
    <x v="968"/>
    <s v="PLASTICO CLEAR TRANSPARENTE REF:3838"/>
    <x v="0"/>
    <n v="1"/>
    <x v="285"/>
    <x v="0"/>
    <x v="36"/>
    <n v="1527166"/>
    <x v="0"/>
    <x v="0"/>
    <x v="0"/>
    <x v="5"/>
  </r>
  <r>
    <x v="1601"/>
    <x v="999"/>
    <s v="CUBRIMIENTO"/>
    <x v="0"/>
    <m/>
    <s v="2025-02-01"/>
    <s v="2025-02-07"/>
    <s v="2025-02-10 15:15:32"/>
    <s v="2025-02-14 17:12:57"/>
    <s v="2025-03-04 08:56:14"/>
    <s v="2025-03-04 08:56:22"/>
    <s v="2025-03-04 09:22:34"/>
    <s v="2025-02-11"/>
    <s v="2025-02-16"/>
    <s v="2025-02-24"/>
    <s v="2025-03-02"/>
    <s v="2025-03-06"/>
    <x v="3"/>
    <s v="Bogota"/>
    <s v="BANE1301**"/>
    <x v="968"/>
    <s v="PLASTICO CLEAR TRANSPARENTE REF:3838"/>
    <x v="0"/>
    <n v="1"/>
    <x v="286"/>
    <x v="0"/>
    <x v="36"/>
    <n v="1178110"/>
    <x v="0"/>
    <x v="0"/>
    <x v="0"/>
    <x v="5"/>
  </r>
  <r>
    <x v="1601"/>
    <x v="999"/>
    <s v="CUBRIMIENTO"/>
    <x v="0"/>
    <m/>
    <s v="2025-02-01"/>
    <s v="2025-02-07"/>
    <s v="2025-02-10 15:15:32"/>
    <s v="2025-02-14 17:12:57"/>
    <s v="2025-03-04 08:56:14"/>
    <s v="2025-03-04 08:56:22"/>
    <s v="2025-03-04 09:22:34"/>
    <s v="2025-02-11"/>
    <s v="2025-02-16"/>
    <s v="2025-02-24"/>
    <s v="2025-03-02"/>
    <s v="2025-03-06"/>
    <x v="3"/>
    <s v="Bogota"/>
    <s v="BANE1301**"/>
    <x v="968"/>
    <s v="PLASTICO CLEAR TRANSPARENTE REF:3838"/>
    <x v="0"/>
    <n v="1"/>
    <x v="15"/>
    <x v="0"/>
    <x v="36"/>
    <n v="1527166"/>
    <x v="0"/>
    <x v="0"/>
    <x v="0"/>
    <x v="5"/>
  </r>
  <r>
    <x v="1601"/>
    <x v="999"/>
    <s v="CUBRIMIENTO"/>
    <x v="0"/>
    <m/>
    <s v="2025-02-01"/>
    <s v="2025-02-07"/>
    <s v="2025-02-10 15:15:32"/>
    <s v="2025-02-14 17:12:57"/>
    <s v="2025-03-04 08:56:14"/>
    <s v="2025-03-04 08:56:22"/>
    <s v="2025-03-04 09:22:34"/>
    <s v="2025-02-11"/>
    <s v="2025-02-16"/>
    <s v="2025-02-24"/>
    <s v="2025-03-02"/>
    <s v="2025-03-06"/>
    <x v="3"/>
    <s v="Bogota"/>
    <s v="BANE1301**"/>
    <x v="968"/>
    <s v="PLASTICO CLEAR TRANSPARENTE REF:3838"/>
    <x v="0"/>
    <n v="1"/>
    <x v="287"/>
    <x v="0"/>
    <x v="36"/>
    <n v="1178110"/>
    <x v="0"/>
    <x v="0"/>
    <x v="0"/>
    <x v="5"/>
  </r>
  <r>
    <x v="1601"/>
    <x v="999"/>
    <s v="CUBRIMIENTO"/>
    <x v="0"/>
    <m/>
    <s v="2025-02-01"/>
    <s v="2025-02-07"/>
    <s v="2025-02-10 15:15:32"/>
    <s v="2025-02-14 17:12:57"/>
    <s v="2025-03-04 08:56:14"/>
    <s v="2025-03-04 08:56:22"/>
    <s v="2025-03-04 09:22:34"/>
    <s v="2025-02-11"/>
    <s v="2025-02-16"/>
    <s v="2025-02-24"/>
    <s v="2025-03-02"/>
    <s v="2025-03-06"/>
    <x v="3"/>
    <s v="Bogota"/>
    <s v="BANE1301**"/>
    <x v="968"/>
    <s v="PLASTICO CLEAR TRANSPARENTE REF:3838"/>
    <x v="0"/>
    <n v="1"/>
    <x v="224"/>
    <x v="0"/>
    <x v="36"/>
    <n v="1759869"/>
    <x v="0"/>
    <x v="0"/>
    <x v="0"/>
    <x v="5"/>
  </r>
  <r>
    <x v="1601"/>
    <x v="999"/>
    <s v="CUBRIMIENTO"/>
    <x v="0"/>
    <m/>
    <s v="2025-02-01"/>
    <s v="2025-02-07"/>
    <s v="2025-02-10 15:15:32"/>
    <s v="2025-02-14 17:12:57"/>
    <s v="2025-03-04 08:56:14"/>
    <s v="2025-03-04 08:56:22"/>
    <s v="2025-03-04 09:22:34"/>
    <s v="2025-02-11"/>
    <s v="2025-02-16"/>
    <s v="2025-02-24"/>
    <s v="2025-03-02"/>
    <s v="2025-03-06"/>
    <x v="3"/>
    <s v="Bogota"/>
    <s v="BANE1301**"/>
    <x v="968"/>
    <s v="PLASTICO CLEAR TRANSPARENTE REF:3838"/>
    <x v="0"/>
    <n v="1"/>
    <x v="95"/>
    <x v="0"/>
    <x v="36"/>
    <n v="1410814"/>
    <x v="0"/>
    <x v="0"/>
    <x v="0"/>
    <x v="5"/>
  </r>
  <r>
    <x v="1601"/>
    <x v="999"/>
    <s v="CUBRIMIENTO"/>
    <x v="0"/>
    <m/>
    <s v="2025-02-01"/>
    <s v="2025-02-07"/>
    <s v="2025-02-10 15:15:32"/>
    <s v="2025-02-14 17:12:57"/>
    <s v="2025-03-04 08:56:14"/>
    <s v="2025-03-04 08:56:22"/>
    <s v="2025-03-04 09:22:34"/>
    <s v="2025-02-11"/>
    <s v="2025-02-16"/>
    <s v="2025-02-24"/>
    <s v="2025-03-02"/>
    <s v="2025-03-06"/>
    <x v="3"/>
    <s v="Bogota"/>
    <s v="MANT005"/>
    <x v="969"/>
    <m/>
    <x v="0"/>
    <n v="1"/>
    <x v="288"/>
    <x v="15"/>
    <x v="0"/>
    <n v="1237358"/>
    <x v="0"/>
    <x v="0"/>
    <x v="0"/>
    <x v="5"/>
  </r>
  <r>
    <x v="1601"/>
    <x v="999"/>
    <s v="CUBRIMIENTO"/>
    <x v="0"/>
    <m/>
    <s v="2025-02-01"/>
    <s v="2025-02-07"/>
    <s v="2025-02-10 15:15:32"/>
    <s v="2025-02-14 17:12:57"/>
    <s v="2025-03-04 08:56:14"/>
    <s v="2025-03-04 08:56:22"/>
    <s v="2025-03-04 09:22:34"/>
    <s v="2025-02-11"/>
    <s v="2025-02-16"/>
    <s v="2025-02-24"/>
    <s v="2025-03-02"/>
    <s v="2025-03-06"/>
    <x v="3"/>
    <s v="Bogota"/>
    <s v="MANT005"/>
    <x v="969"/>
    <m/>
    <x v="0"/>
    <n v="1"/>
    <x v="15"/>
    <x v="15"/>
    <x v="0"/>
    <n v="593981"/>
    <x v="0"/>
    <x v="0"/>
    <x v="0"/>
    <x v="5"/>
  </r>
  <r>
    <x v="1601"/>
    <x v="999"/>
    <s v="CUBRIMIENTO"/>
    <x v="0"/>
    <m/>
    <s v="2025-02-01"/>
    <s v="2025-02-07"/>
    <s v="2025-02-10 15:15:32"/>
    <s v="2025-02-14 17:12:57"/>
    <s v="2025-03-04 08:56:14"/>
    <s v="2025-03-04 08:56:22"/>
    <s v="2025-03-04 09:22:34"/>
    <s v="2025-02-11"/>
    <s v="2025-02-16"/>
    <s v="2025-02-24"/>
    <s v="2025-03-02"/>
    <s v="2025-03-06"/>
    <x v="3"/>
    <s v="Bogota"/>
    <s v="MANT005"/>
    <x v="969"/>
    <m/>
    <x v="0"/>
    <n v="1"/>
    <x v="76"/>
    <x v="15"/>
    <x v="0"/>
    <n v="486153"/>
    <x v="0"/>
    <x v="0"/>
    <x v="0"/>
    <x v="5"/>
  </r>
  <r>
    <x v="1601"/>
    <x v="999"/>
    <s v="CUBRIMIENTO"/>
    <x v="0"/>
    <m/>
    <s v="2025-02-01"/>
    <s v="2025-02-07"/>
    <s v="2025-02-10 15:15:32"/>
    <s v="2025-02-14 17:12:57"/>
    <s v="2025-03-04 08:56:14"/>
    <s v="2025-03-04 08:56:22"/>
    <s v="2025-03-04 09:22:34"/>
    <s v="2025-02-11"/>
    <s v="2025-02-16"/>
    <s v="2025-02-24"/>
    <s v="2025-03-02"/>
    <s v="2025-03-06"/>
    <x v="3"/>
    <s v="Bogota"/>
    <s v="MANT005"/>
    <x v="969"/>
    <m/>
    <x v="0"/>
    <n v="1"/>
    <x v="289"/>
    <x v="15"/>
    <x v="0"/>
    <n v="647895"/>
    <x v="0"/>
    <x v="0"/>
    <x v="0"/>
    <x v="5"/>
  </r>
  <r>
    <x v="1601"/>
    <x v="999"/>
    <s v="CUBRIMIENTO"/>
    <x v="0"/>
    <m/>
    <s v="2025-02-01"/>
    <s v="2025-02-07"/>
    <s v="2025-02-10 15:15:32"/>
    <s v="2025-02-14 17:12:57"/>
    <s v="2025-03-04 08:56:14"/>
    <s v="2025-03-04 08:56:22"/>
    <s v="2025-03-04 09:22:34"/>
    <s v="2025-02-11"/>
    <s v="2025-02-16"/>
    <s v="2025-02-24"/>
    <s v="2025-03-02"/>
    <s v="2025-03-06"/>
    <x v="3"/>
    <s v="Bogota"/>
    <s v="MANT005"/>
    <x v="969"/>
    <m/>
    <x v="0"/>
    <n v="1"/>
    <x v="290"/>
    <x v="15"/>
    <x v="0"/>
    <n v="486153"/>
    <x v="0"/>
    <x v="0"/>
    <x v="0"/>
    <x v="5"/>
  </r>
  <r>
    <x v="1601"/>
    <x v="999"/>
    <s v="CUBRIMIENTO"/>
    <x v="0"/>
    <m/>
    <s v="2025-02-01"/>
    <s v="2025-02-07"/>
    <s v="2025-02-10 15:15:32"/>
    <s v="2025-02-14 17:12:57"/>
    <s v="2025-03-04 08:56:14"/>
    <s v="2025-03-04 08:56:22"/>
    <s v="2025-03-04 09:22:34"/>
    <s v="2025-02-11"/>
    <s v="2025-02-16"/>
    <s v="2025-02-24"/>
    <s v="2025-03-02"/>
    <s v="2025-03-06"/>
    <x v="3"/>
    <s v="Bogota"/>
    <s v="MANT005"/>
    <x v="969"/>
    <m/>
    <x v="0"/>
    <n v="1"/>
    <x v="159"/>
    <x v="15"/>
    <x v="0"/>
    <n v="755722"/>
    <x v="0"/>
    <x v="0"/>
    <x v="0"/>
    <x v="5"/>
  </r>
  <r>
    <x v="1601"/>
    <x v="999"/>
    <s v="CUBRIMIENTO"/>
    <x v="0"/>
    <m/>
    <s v="2025-02-01"/>
    <s v="2025-02-07"/>
    <s v="2025-02-10 15:15:32"/>
    <s v="2025-02-14 17:12:57"/>
    <s v="2025-03-04 08:56:14"/>
    <s v="2025-03-04 08:56:22"/>
    <s v="2025-03-04 09:22:34"/>
    <s v="2025-02-11"/>
    <s v="2025-02-16"/>
    <s v="2025-02-24"/>
    <s v="2025-03-02"/>
    <s v="2025-03-06"/>
    <x v="3"/>
    <s v="Bogota"/>
    <s v="MANT005"/>
    <x v="969"/>
    <m/>
    <x v="0"/>
    <n v="1"/>
    <x v="11"/>
    <x v="15"/>
    <x v="0"/>
    <n v="540065"/>
    <x v="0"/>
    <x v="0"/>
    <x v="0"/>
    <x v="5"/>
  </r>
  <r>
    <x v="1601"/>
    <x v="999"/>
    <s v="CUBRIMIENTO"/>
    <x v="0"/>
    <m/>
    <s v="2025-02-01"/>
    <s v="2025-02-07"/>
    <s v="2025-02-10 15:15:32"/>
    <s v="2025-02-14 17:12:57"/>
    <s v="2025-03-04 08:56:14"/>
    <s v="2025-03-04 08:56:22"/>
    <s v="2025-03-04 09:22:34"/>
    <s v="2025-02-11"/>
    <s v="2025-02-16"/>
    <s v="2025-02-24"/>
    <s v="2025-03-02"/>
    <s v="2025-03-06"/>
    <x v="3"/>
    <s v="Bogota"/>
    <s v="SERV03"/>
    <x v="9"/>
    <m/>
    <x v="0"/>
    <n v="1"/>
    <x v="0"/>
    <x v="0"/>
    <x v="0"/>
    <n v="1050000"/>
    <x v="0"/>
    <x v="1"/>
    <x v="1"/>
    <x v="5"/>
  </r>
  <r>
    <x v="1601"/>
    <x v="999"/>
    <s v="CUBRIMIENTO"/>
    <x v="0"/>
    <m/>
    <s v="2025-02-01"/>
    <s v="2025-02-07"/>
    <s v="2025-02-10 15:15:32"/>
    <s v="2025-02-14 17:12:57"/>
    <s v="2025-03-04 08:56:14"/>
    <s v="2025-03-04 08:56:22"/>
    <s v="2025-03-04 09:22:34"/>
    <s v="2025-02-11"/>
    <s v="2025-02-16"/>
    <s v="2025-02-24"/>
    <s v="2025-03-02"/>
    <s v="2025-03-06"/>
    <x v="3"/>
    <s v="Bogota"/>
    <s v="SERV04"/>
    <x v="50"/>
    <m/>
    <x v="0"/>
    <n v="1"/>
    <x v="0"/>
    <x v="0"/>
    <x v="0"/>
    <n v="2500000"/>
    <x v="0"/>
    <x v="1"/>
    <x v="1"/>
    <x v="5"/>
  </r>
  <r>
    <x v="1601"/>
    <x v="999"/>
    <s v="CUBRIMIENTO"/>
    <x v="0"/>
    <m/>
    <s v="2025-02-01"/>
    <s v="2025-02-07"/>
    <s v="2025-02-10 15:15:32"/>
    <s v="2025-02-14 17:12:57"/>
    <s v="2025-03-04 08:56:14"/>
    <s v="2025-03-04 08:56:22"/>
    <s v="2025-03-04 09:22:34"/>
    <s v="2025-02-11"/>
    <s v="2025-02-16"/>
    <s v="2025-02-24"/>
    <s v="2025-03-02"/>
    <s v="2025-03-06"/>
    <x v="3"/>
    <s v="Bogota"/>
    <s v="SERVANDAM"/>
    <x v="865"/>
    <m/>
    <x v="0"/>
    <n v="1"/>
    <x v="0"/>
    <x v="0"/>
    <x v="0"/>
    <n v="1100000"/>
    <x v="0"/>
    <x v="1"/>
    <x v="1"/>
    <x v="5"/>
  </r>
  <r>
    <x v="1602"/>
    <x v="1000"/>
    <s v="MUEBLES CC CUBRIMIENTOS"/>
    <x v="0"/>
    <m/>
    <s v="2025-02-01"/>
    <s v="2025-02-03"/>
    <s v="2025-02-04 11:27:09"/>
    <s v="0000-00-00 00:00:00"/>
    <s v="2025-02-18 16:30:48"/>
    <s v="2025-02-18 16:31:05"/>
    <s v="0000-00-00 00:00:00"/>
    <s v="2025-02-05"/>
    <s v="2025-02-05"/>
    <s v="2025-03-21"/>
    <s v="2025-03-27"/>
    <s v="2025-03-27"/>
    <x v="7"/>
    <s v="Bogota"/>
    <s v="1795"/>
    <x v="321"/>
    <s v="LONA DICKSON BEIGE *1.20 REF:0681"/>
    <x v="0"/>
    <n v="2"/>
    <x v="0"/>
    <x v="0"/>
    <x v="0"/>
    <n v="2652794"/>
    <x v="0"/>
    <x v="2"/>
    <x v="0"/>
    <x v="8"/>
  </r>
  <r>
    <x v="1603"/>
    <x v="1001"/>
    <s v="MUEBLES"/>
    <x v="0"/>
    <m/>
    <s v="2025-02-01"/>
    <s v="2025-02-03"/>
    <s v="2025-02-03 15:37:04"/>
    <s v="0000-00-00 00:00:00"/>
    <s v="0000-00-00 00:00:00"/>
    <s v="2025-02-05 14:15:36"/>
    <s v="2025-02-08 10:29:32"/>
    <s v="2025-02-04"/>
    <s v="2025-02-04"/>
    <s v="2025-02-28"/>
    <s v="2025-03-06"/>
    <s v="2025-03-04"/>
    <x v="3"/>
    <s v="Bogota"/>
    <s v="8168"/>
    <x v="707"/>
    <m/>
    <x v="4"/>
    <n v="2"/>
    <x v="0"/>
    <x v="0"/>
    <x v="0"/>
    <n v="1812424"/>
    <x v="0"/>
    <x v="2"/>
    <x v="0"/>
    <x v="5"/>
  </r>
  <r>
    <x v="1603"/>
    <x v="1001"/>
    <s v="MUEBLES"/>
    <x v="0"/>
    <m/>
    <s v="2025-02-01"/>
    <s v="2025-02-03"/>
    <s v="2025-02-03 15:37:04"/>
    <s v="0000-00-00 00:00:00"/>
    <s v="0000-00-00 00:00:00"/>
    <s v="2025-02-05 14:15:36"/>
    <s v="2025-02-08 10:29:32"/>
    <s v="2025-02-04"/>
    <s v="2025-02-04"/>
    <s v="2025-02-28"/>
    <s v="2025-03-06"/>
    <s v="2025-03-04"/>
    <x v="3"/>
    <s v="Bogota"/>
    <s v="9723"/>
    <x v="970"/>
    <m/>
    <x v="0"/>
    <n v="1"/>
    <x v="0"/>
    <x v="0"/>
    <x v="0"/>
    <n v="1852431"/>
    <x v="0"/>
    <x v="0"/>
    <x v="0"/>
    <x v="5"/>
  </r>
  <r>
    <x v="1604"/>
    <x v="1002"/>
    <s v="CUBRIMIENTO"/>
    <x v="0"/>
    <m/>
    <s v="2025-02-03"/>
    <s v="2025-02-03"/>
    <s v="2025-02-04 12:02:52"/>
    <s v="0000-00-00 00:00:00"/>
    <s v="2025-02-05 07:51:20"/>
    <s v="2025-02-05 07:51:39"/>
    <s v="0000-00-00 00:00:00"/>
    <s v="2025-02-05"/>
    <s v="2025-02-05"/>
    <s v="2025-02-07"/>
    <s v="2025-02-10"/>
    <s v="2025-02-10"/>
    <x v="0"/>
    <s v="Gerencia"/>
    <s v="97"/>
    <x v="546"/>
    <m/>
    <x v="0"/>
    <n v="10"/>
    <x v="0"/>
    <x v="0"/>
    <x v="0"/>
    <n v="526000"/>
    <x v="0"/>
    <x v="0"/>
    <x v="0"/>
    <x v="5"/>
  </r>
  <r>
    <x v="1605"/>
    <x v="1003"/>
    <s v="CUBRIMIENTO"/>
    <x v="0"/>
    <m/>
    <s v="2025-02-03"/>
    <s v="2025-02-03"/>
    <s v="2025-02-03 13:41:10"/>
    <s v="0000-00-00 00:00:00"/>
    <s v="2025-02-03 13:41:21"/>
    <s v="2025-02-05 07:29:11"/>
    <s v="0000-00-00 00:00:00"/>
    <s v="2025-02-04"/>
    <s v="2025-02-04"/>
    <s v="2025-02-06"/>
    <s v="2025-02-07"/>
    <s v="2025-02-07"/>
    <x v="3"/>
    <s v="Toscany"/>
    <s v="1011439"/>
    <x v="151"/>
    <m/>
    <x v="0"/>
    <n v="1"/>
    <x v="0"/>
    <x v="0"/>
    <x v="0"/>
    <n v="156000"/>
    <x v="0"/>
    <x v="0"/>
    <x v="0"/>
    <x v="5"/>
  </r>
  <r>
    <x v="1606"/>
    <x v="830"/>
    <s v="CUBRIMIENTO"/>
    <x v="0"/>
    <m/>
    <s v="2025-02-03"/>
    <s v="2025-02-10"/>
    <s v="2025-02-11 11:45:40"/>
    <s v="0000-00-00 00:00:00"/>
    <s v="2025-02-11 11:45:48"/>
    <s v="2025-02-12 07:06:43"/>
    <s v="0000-00-00 00:00:00"/>
    <s v="2025-02-11"/>
    <s v="2025-02-11"/>
    <s v="2025-02-13"/>
    <s v="2025-02-14"/>
    <s v="2025-02-14"/>
    <x v="3"/>
    <s v="Toscany"/>
    <s v="13618"/>
    <x v="537"/>
    <m/>
    <x v="0"/>
    <n v="58"/>
    <x v="0"/>
    <x v="0"/>
    <x v="0"/>
    <n v="2900000"/>
    <x v="0"/>
    <x v="0"/>
    <x v="0"/>
    <x v="5"/>
  </r>
  <r>
    <x v="1606"/>
    <x v="830"/>
    <s v="CUBRIMIENTO"/>
    <x v="0"/>
    <m/>
    <s v="2025-02-03"/>
    <s v="2025-02-10"/>
    <s v="2025-02-11 11:45:40"/>
    <s v="0000-00-00 00:00:00"/>
    <s v="2025-02-11 11:45:48"/>
    <s v="2025-02-12 07:06:43"/>
    <s v="0000-00-00 00:00:00"/>
    <s v="2025-02-11"/>
    <s v="2025-02-11"/>
    <s v="2025-02-13"/>
    <s v="2025-02-14"/>
    <s v="2025-02-14"/>
    <x v="3"/>
    <s v="Toscany"/>
    <s v="40"/>
    <x v="248"/>
    <m/>
    <x v="0"/>
    <n v="27"/>
    <x v="0"/>
    <x v="0"/>
    <x v="0"/>
    <n v="1350000"/>
    <x v="0"/>
    <x v="0"/>
    <x v="0"/>
    <x v="5"/>
  </r>
  <r>
    <x v="1607"/>
    <x v="1004"/>
    <s v="CUBRIMIENTO"/>
    <x v="0"/>
    <m/>
    <s v="2025-02-03"/>
    <s v="2025-02-04"/>
    <s v="2025-02-04 11:52:00"/>
    <s v="0000-00-00 00:00:00"/>
    <s v="2025-02-04 11:52:07"/>
    <s v="2025-02-05 07:48:59"/>
    <s v="0000-00-00 00:00:00"/>
    <s v="2025-02-05"/>
    <s v="2025-02-05"/>
    <s v="2025-02-07"/>
    <s v="2025-02-10"/>
    <s v="2025-02-10"/>
    <x v="3"/>
    <s v="Toscany"/>
    <s v="29"/>
    <x v="280"/>
    <m/>
    <x v="0"/>
    <n v="4.5"/>
    <x v="0"/>
    <x v="0"/>
    <x v="0"/>
    <n v="236700"/>
    <x v="0"/>
    <x v="0"/>
    <x v="0"/>
    <x v="5"/>
  </r>
  <r>
    <x v="1607"/>
    <x v="1004"/>
    <s v="CUBRIMIENTO"/>
    <x v="0"/>
    <m/>
    <s v="2025-02-03"/>
    <s v="2025-02-04"/>
    <s v="2025-02-04 11:52:00"/>
    <s v="0000-00-00 00:00:00"/>
    <s v="2025-02-04 11:52:07"/>
    <s v="2025-02-05 07:48:59"/>
    <s v="0000-00-00 00:00:00"/>
    <s v="2025-02-05"/>
    <s v="2025-02-05"/>
    <s v="2025-02-07"/>
    <s v="2025-02-10"/>
    <s v="2025-02-10"/>
    <x v="3"/>
    <s v="Toscany"/>
    <s v="97"/>
    <x v="546"/>
    <m/>
    <x v="0"/>
    <n v="17"/>
    <x v="0"/>
    <x v="0"/>
    <x v="0"/>
    <n v="894200"/>
    <x v="0"/>
    <x v="0"/>
    <x v="0"/>
    <x v="5"/>
  </r>
  <r>
    <x v="1608"/>
    <x v="107"/>
    <s v="CUBRIMIENTO"/>
    <x v="0"/>
    <m/>
    <s v="2025-02-03"/>
    <s v="2025-02-11"/>
    <s v="2025-02-11 14:42:55"/>
    <s v="0000-00-00 00:00:00"/>
    <s v="2025-02-11 14:43:02"/>
    <s v="2025-02-12 07:11:53"/>
    <s v="0000-00-00 00:00:00"/>
    <s v="2025-02-12"/>
    <s v="2025-02-12"/>
    <s v="2025-02-14"/>
    <s v="2025-02-18"/>
    <s v="2025-02-18"/>
    <x v="3"/>
    <s v="Toscany"/>
    <s v="27"/>
    <x v="674"/>
    <m/>
    <x v="0"/>
    <n v="64"/>
    <x v="0"/>
    <x v="0"/>
    <x v="0"/>
    <n v="3200000"/>
    <x v="0"/>
    <x v="0"/>
    <x v="0"/>
    <x v="5"/>
  </r>
  <r>
    <x v="1608"/>
    <x v="107"/>
    <s v="CUBRIMIENTO"/>
    <x v="0"/>
    <m/>
    <s v="2025-02-03"/>
    <s v="2025-02-11"/>
    <s v="2025-02-11 14:42:55"/>
    <s v="0000-00-00 00:00:00"/>
    <s v="2025-02-11 14:43:02"/>
    <s v="2025-02-12 07:11:53"/>
    <s v="0000-00-00 00:00:00"/>
    <s v="2025-02-12"/>
    <s v="2025-02-12"/>
    <s v="2025-02-14"/>
    <s v="2025-02-18"/>
    <s v="2025-02-18"/>
    <x v="3"/>
    <s v="Toscany"/>
    <s v="4948"/>
    <x v="799"/>
    <m/>
    <x v="0"/>
    <n v="1"/>
    <x v="0"/>
    <x v="0"/>
    <x v="0"/>
    <n v="92450"/>
    <x v="0"/>
    <x v="0"/>
    <x v="0"/>
    <x v="5"/>
  </r>
  <r>
    <x v="1609"/>
    <x v="1005"/>
    <s v="CUBRIMIENTO"/>
    <x v="0"/>
    <m/>
    <s v="2025-02-03"/>
    <s v="2025-02-28"/>
    <s v="2025-03-05 11:36:31"/>
    <s v="2025-03-20 13:14:12"/>
    <s v="2025-04-02 12:19:09"/>
    <s v="2025-05-16 11:02:34"/>
    <s v="2025-05-30 17:31:50"/>
    <s v="2025-03-04"/>
    <s v="2025-03-19"/>
    <s v="2025-04-02"/>
    <s v="2025-04-07"/>
    <s v="2025-04-17"/>
    <x v="3"/>
    <s v="Cali"/>
    <s v="1011822"/>
    <x v="657"/>
    <m/>
    <x v="0"/>
    <n v="1"/>
    <x v="0"/>
    <x v="0"/>
    <x v="0"/>
    <n v="886500"/>
    <x v="0"/>
    <x v="0"/>
    <x v="0"/>
    <x v="2"/>
  </r>
  <r>
    <x v="1609"/>
    <x v="1005"/>
    <s v="CUBRIMIENTO"/>
    <x v="0"/>
    <m/>
    <s v="2025-02-03"/>
    <s v="2025-02-28"/>
    <s v="2025-03-05 11:36:31"/>
    <s v="2025-03-20 13:14:12"/>
    <s v="2025-04-02 12:19:09"/>
    <s v="2025-05-16 11:02:34"/>
    <s v="2025-05-30 17:31:50"/>
    <s v="2025-03-04"/>
    <s v="2025-03-19"/>
    <s v="2025-04-02"/>
    <s v="2025-04-07"/>
    <s v="2025-04-17"/>
    <x v="3"/>
    <s v="Cali"/>
    <s v="27249"/>
    <x v="64"/>
    <m/>
    <x v="0"/>
    <n v="1"/>
    <x v="0"/>
    <x v="0"/>
    <x v="0"/>
    <n v="165467"/>
    <x v="0"/>
    <x v="0"/>
    <x v="0"/>
    <x v="2"/>
  </r>
  <r>
    <x v="1609"/>
    <x v="1005"/>
    <s v="CUBRIMIENTO"/>
    <x v="0"/>
    <m/>
    <s v="2025-02-03"/>
    <s v="2025-02-28"/>
    <s v="2025-03-05 11:36:31"/>
    <s v="2025-03-20 13:14:12"/>
    <s v="2025-04-02 12:19:09"/>
    <s v="2025-05-16 11:02:34"/>
    <s v="2025-05-30 17:31:50"/>
    <s v="2025-03-04"/>
    <s v="2025-03-19"/>
    <s v="2025-04-02"/>
    <s v="2025-04-07"/>
    <s v="2025-04-17"/>
    <x v="3"/>
    <s v="Cali"/>
    <s v="6543"/>
    <x v="123"/>
    <m/>
    <x v="0"/>
    <n v="1"/>
    <x v="0"/>
    <x v="0"/>
    <x v="0"/>
    <n v="56160"/>
    <x v="0"/>
    <x v="0"/>
    <x v="0"/>
    <x v="2"/>
  </r>
  <r>
    <x v="1609"/>
    <x v="1005"/>
    <s v="CUBRIMIENTO"/>
    <x v="0"/>
    <m/>
    <s v="2025-02-03"/>
    <s v="2025-02-28"/>
    <s v="2025-03-05 11:36:31"/>
    <s v="2025-03-20 13:14:12"/>
    <s v="2025-04-02 12:19:09"/>
    <s v="2025-05-16 11:02:34"/>
    <s v="2025-05-30 17:31:50"/>
    <s v="2025-03-04"/>
    <s v="2025-03-19"/>
    <s v="2025-04-02"/>
    <s v="2025-04-07"/>
    <s v="2025-04-17"/>
    <x v="3"/>
    <s v="Cali"/>
    <s v="PTAC01"/>
    <x v="392"/>
    <m/>
    <x v="2"/>
    <n v="2"/>
    <x v="0"/>
    <x v="47"/>
    <x v="0"/>
    <n v="1018790"/>
    <x v="0"/>
    <x v="0"/>
    <x v="0"/>
    <x v="2"/>
  </r>
  <r>
    <x v="1609"/>
    <x v="1005"/>
    <s v="CUBRIMIENTO"/>
    <x v="0"/>
    <m/>
    <s v="2025-02-03"/>
    <s v="2025-02-28"/>
    <s v="2025-03-05 11:36:31"/>
    <s v="2025-03-20 13:14:12"/>
    <s v="2025-04-02 12:19:09"/>
    <s v="2025-05-16 11:02:34"/>
    <s v="2025-05-30 17:31:50"/>
    <s v="2025-03-04"/>
    <s v="2025-03-19"/>
    <s v="2025-04-02"/>
    <s v="2025-04-07"/>
    <s v="2025-04-17"/>
    <x v="3"/>
    <s v="Cali"/>
    <s v="PTEKROM13"/>
    <x v="697"/>
    <s v="LONA PERGOTEX BLACKOUT BLANCA 3 M"/>
    <x v="4"/>
    <n v="1"/>
    <x v="15"/>
    <x v="0"/>
    <x v="101"/>
    <n v="25030210"/>
    <x v="0"/>
    <x v="4"/>
    <x v="4"/>
    <x v="2"/>
  </r>
  <r>
    <x v="1609"/>
    <x v="1005"/>
    <s v="CUBRIMIENTO"/>
    <x v="0"/>
    <m/>
    <s v="2025-02-03"/>
    <s v="2025-02-28"/>
    <s v="2025-03-05 11:36:31"/>
    <s v="2025-03-20 13:14:12"/>
    <s v="2025-04-02 12:19:09"/>
    <s v="2025-05-16 11:02:34"/>
    <s v="2025-05-30 17:31:50"/>
    <s v="2025-03-04"/>
    <s v="2025-03-19"/>
    <s v="2025-04-02"/>
    <s v="2025-04-07"/>
    <s v="2025-04-17"/>
    <x v="3"/>
    <s v="Cali"/>
    <s v="SERV03"/>
    <x v="9"/>
    <m/>
    <x v="0"/>
    <n v="1"/>
    <x v="0"/>
    <x v="0"/>
    <x v="0"/>
    <n v="540000"/>
    <x v="0"/>
    <x v="1"/>
    <x v="1"/>
    <x v="2"/>
  </r>
  <r>
    <x v="1609"/>
    <x v="1005"/>
    <s v="CUBRIMIENTO"/>
    <x v="0"/>
    <m/>
    <s v="2025-02-03"/>
    <s v="2025-02-28"/>
    <s v="2025-03-05 11:36:31"/>
    <s v="2025-03-20 13:14:12"/>
    <s v="2025-04-02 12:19:09"/>
    <s v="2025-05-16 11:02:34"/>
    <s v="2025-05-30 17:31:50"/>
    <s v="2025-03-04"/>
    <s v="2025-03-19"/>
    <s v="2025-04-02"/>
    <s v="2025-04-07"/>
    <s v="2025-04-17"/>
    <x v="3"/>
    <s v="Cali"/>
    <s v="SOLAPA01"/>
    <x v="69"/>
    <m/>
    <x v="2"/>
    <n v="1"/>
    <x v="15"/>
    <x v="0"/>
    <x v="0"/>
    <n v="204172"/>
    <x v="0"/>
    <x v="0"/>
    <x v="0"/>
    <x v="2"/>
  </r>
  <r>
    <x v="1609"/>
    <x v="1005"/>
    <s v="CUBRIMIENTO"/>
    <x v="0"/>
    <m/>
    <s v="2025-02-03"/>
    <s v="2025-02-28"/>
    <s v="2025-03-05 11:36:31"/>
    <s v="2025-03-20 13:14:12"/>
    <s v="2025-04-02 12:19:09"/>
    <s v="2025-05-16 11:02:34"/>
    <s v="2025-05-30 17:31:50"/>
    <s v="2025-03-04"/>
    <s v="2025-03-19"/>
    <s v="2025-04-02"/>
    <s v="2025-04-07"/>
    <s v="2025-04-17"/>
    <x v="3"/>
    <s v="Cali"/>
    <s v="SPOT12"/>
    <x v="458"/>
    <m/>
    <x v="0"/>
    <n v="1"/>
    <x v="0"/>
    <x v="0"/>
    <x v="0"/>
    <n v="2246400"/>
    <x v="0"/>
    <x v="0"/>
    <x v="0"/>
    <x v="2"/>
  </r>
  <r>
    <x v="1609"/>
    <x v="1005"/>
    <s v="CUBRIMIENTO"/>
    <x v="0"/>
    <m/>
    <s v="2025-02-03"/>
    <s v="2025-02-28"/>
    <s v="2025-03-05 11:36:31"/>
    <s v="2025-03-20 13:14:12"/>
    <s v="2025-04-02 12:19:09"/>
    <s v="2025-05-16 11:02:34"/>
    <s v="2025-05-30 17:31:50"/>
    <s v="2025-03-04"/>
    <s v="2025-03-19"/>
    <s v="2025-04-02"/>
    <s v="2025-04-07"/>
    <s v="2025-04-17"/>
    <x v="3"/>
    <s v="Cali"/>
    <s v="TRANSP06"/>
    <x v="59"/>
    <m/>
    <x v="0"/>
    <n v="2"/>
    <x v="0"/>
    <x v="0"/>
    <x v="0"/>
    <n v="70000"/>
    <x v="0"/>
    <x v="1"/>
    <x v="1"/>
    <x v="2"/>
  </r>
  <r>
    <x v="1610"/>
    <x v="1006"/>
    <s v="MUEBLES CC CUBRIMIENTOS"/>
    <x v="0"/>
    <m/>
    <s v="2025-02-03"/>
    <s v="2025-02-17"/>
    <s v="2025-02-18 11:55:44"/>
    <s v="2025-02-25 17:21:57"/>
    <s v="2025-03-10 18:30:27"/>
    <s v="2025-03-11 17:09:18"/>
    <s v="2025-03-31 07:35:11"/>
    <s v="2025-02-19"/>
    <s v="2025-02-25"/>
    <s v="2025-03-05"/>
    <s v="2025-03-13"/>
    <s v="2025-03-20"/>
    <x v="1"/>
    <s v="Barranquilla"/>
    <s v="27249"/>
    <x v="64"/>
    <m/>
    <x v="0"/>
    <n v="2"/>
    <x v="0"/>
    <x v="0"/>
    <x v="0"/>
    <n v="349318"/>
    <x v="0"/>
    <x v="0"/>
    <x v="0"/>
    <x v="8"/>
  </r>
  <r>
    <x v="1610"/>
    <x v="1006"/>
    <s v="MUEBLES CC CUBRIMIENTOS"/>
    <x v="0"/>
    <m/>
    <s v="2025-02-03"/>
    <s v="2025-02-17"/>
    <s v="2025-02-18 11:55:44"/>
    <s v="2025-02-25 17:21:57"/>
    <s v="2025-03-10 18:30:27"/>
    <s v="2025-03-11 17:09:18"/>
    <s v="2025-03-31 07:35:11"/>
    <s v="2025-02-19"/>
    <s v="2025-02-25"/>
    <s v="2025-03-05"/>
    <s v="2025-03-13"/>
    <s v="2025-03-20"/>
    <x v="1"/>
    <s v="Barranquilla"/>
    <s v="BANE20"/>
    <x v="971"/>
    <s v="PERGOSCREEN BEIGE 3M EB4841 G6-7 430GR"/>
    <x v="1"/>
    <n v="1"/>
    <x v="291"/>
    <x v="48"/>
    <x v="0"/>
    <n v="5852793"/>
    <x v="0"/>
    <x v="9"/>
    <x v="14"/>
    <x v="8"/>
  </r>
  <r>
    <x v="1610"/>
    <x v="1006"/>
    <s v="MUEBLES CC CUBRIMIENTOS"/>
    <x v="0"/>
    <m/>
    <s v="2025-02-03"/>
    <s v="2025-02-17"/>
    <s v="2025-02-18 11:55:44"/>
    <s v="2025-02-25 17:21:57"/>
    <s v="2025-03-10 18:30:27"/>
    <s v="2025-03-11 17:09:18"/>
    <s v="2025-03-31 07:35:11"/>
    <s v="2025-02-19"/>
    <s v="2025-02-25"/>
    <s v="2025-03-05"/>
    <s v="2025-03-13"/>
    <s v="2025-03-20"/>
    <x v="1"/>
    <s v="Barranquilla"/>
    <s v="BANE20"/>
    <x v="971"/>
    <s v="PERGOSCREEN BEIGE 3M EB4841 G6-7 430GR"/>
    <x v="1"/>
    <n v="1"/>
    <x v="292"/>
    <x v="49"/>
    <x v="0"/>
    <n v="5267817"/>
    <x v="0"/>
    <x v="9"/>
    <x v="14"/>
    <x v="8"/>
  </r>
  <r>
    <x v="1610"/>
    <x v="1006"/>
    <s v="MUEBLES CC CUBRIMIENTOS"/>
    <x v="0"/>
    <m/>
    <s v="2025-02-03"/>
    <s v="2025-02-17"/>
    <s v="2025-02-18 11:55:44"/>
    <s v="2025-02-25 17:21:57"/>
    <s v="2025-03-10 18:30:27"/>
    <s v="2025-03-11 17:09:18"/>
    <s v="2025-03-31 07:35:11"/>
    <s v="2025-02-19"/>
    <s v="2025-02-25"/>
    <s v="2025-03-05"/>
    <s v="2025-03-13"/>
    <s v="2025-03-20"/>
    <x v="1"/>
    <s v="Barranquilla"/>
    <s v="PLT05D"/>
    <x v="467"/>
    <m/>
    <x v="1"/>
    <n v="1"/>
    <x v="0"/>
    <x v="0"/>
    <x v="0"/>
    <n v="88026"/>
    <x v="0"/>
    <x v="0"/>
    <x v="0"/>
    <x v="8"/>
  </r>
  <r>
    <x v="1610"/>
    <x v="1006"/>
    <s v="MUEBLES CC CUBRIMIENTOS"/>
    <x v="0"/>
    <m/>
    <s v="2025-02-03"/>
    <s v="2025-02-17"/>
    <s v="2025-02-18 11:55:44"/>
    <s v="2025-02-25 17:21:57"/>
    <s v="2025-03-10 18:30:27"/>
    <s v="2025-03-11 17:09:18"/>
    <s v="2025-03-31 07:35:11"/>
    <s v="2025-02-19"/>
    <s v="2025-02-25"/>
    <s v="2025-03-05"/>
    <s v="2025-03-13"/>
    <s v="2025-03-20"/>
    <x v="1"/>
    <s v="Barranquilla"/>
    <s v="PLT05I"/>
    <x v="468"/>
    <m/>
    <x v="1"/>
    <n v="1"/>
    <x v="0"/>
    <x v="0"/>
    <x v="0"/>
    <n v="88026"/>
    <x v="0"/>
    <x v="0"/>
    <x v="0"/>
    <x v="8"/>
  </r>
  <r>
    <x v="1610"/>
    <x v="1006"/>
    <s v="MUEBLES CC CUBRIMIENTOS"/>
    <x v="0"/>
    <m/>
    <s v="2025-02-03"/>
    <s v="2025-02-17"/>
    <s v="2025-02-18 11:55:44"/>
    <s v="2025-02-25 17:21:57"/>
    <s v="2025-03-10 18:30:27"/>
    <s v="2025-03-11 17:09:18"/>
    <s v="2025-03-31 07:35:11"/>
    <s v="2025-02-19"/>
    <s v="2025-02-25"/>
    <s v="2025-03-05"/>
    <s v="2025-03-13"/>
    <s v="2025-03-20"/>
    <x v="1"/>
    <s v="Barranquilla"/>
    <s v="SERV03"/>
    <x v="9"/>
    <m/>
    <x v="0"/>
    <n v="1"/>
    <x v="0"/>
    <x v="0"/>
    <x v="0"/>
    <n v="700000"/>
    <x v="0"/>
    <x v="1"/>
    <x v="1"/>
    <x v="8"/>
  </r>
  <r>
    <x v="1610"/>
    <x v="1006"/>
    <s v="MUEBLES CC CUBRIMIENTOS"/>
    <x v="0"/>
    <m/>
    <s v="2025-02-03"/>
    <s v="2025-02-17"/>
    <s v="2025-02-18 11:55:44"/>
    <s v="2025-02-25 17:21:57"/>
    <s v="2025-03-10 18:30:27"/>
    <s v="2025-03-11 17:09:18"/>
    <s v="2025-03-31 07:35:11"/>
    <s v="2025-02-19"/>
    <s v="2025-02-25"/>
    <s v="2025-03-05"/>
    <s v="2025-03-13"/>
    <s v="2025-03-20"/>
    <x v="1"/>
    <s v="Barranquilla"/>
    <s v="TRANSP05"/>
    <x v="198"/>
    <m/>
    <x v="0"/>
    <n v="1"/>
    <x v="0"/>
    <x v="0"/>
    <x v="0"/>
    <n v="300000"/>
    <x v="0"/>
    <x v="1"/>
    <x v="1"/>
    <x v="8"/>
  </r>
  <r>
    <x v="1611"/>
    <x v="551"/>
    <s v="CUBRIMIENTO"/>
    <x v="0"/>
    <m/>
    <s v="2025-02-03"/>
    <s v="2025-02-04"/>
    <s v="2025-02-04 12:06:12"/>
    <s v="0000-00-00 00:00:00"/>
    <s v="2025-02-04 12:06:17"/>
    <s v="2025-04-02 17:21:00"/>
    <s v="0000-00-00 00:00:00"/>
    <s v="2025-02-05"/>
    <s v="2025-02-05"/>
    <s v="2025-02-07"/>
    <s v="2025-02-11"/>
    <s v="2025-02-11"/>
    <x v="0"/>
    <s v="Toscany"/>
    <s v="11369"/>
    <x v="789"/>
    <m/>
    <x v="0"/>
    <n v="6"/>
    <x v="0"/>
    <x v="0"/>
    <x v="0"/>
    <n v="7800"/>
    <x v="0"/>
    <x v="0"/>
    <x v="0"/>
    <x v="5"/>
  </r>
  <r>
    <x v="1611"/>
    <x v="551"/>
    <s v="CUBRIMIENTO"/>
    <x v="0"/>
    <m/>
    <s v="2025-02-03"/>
    <s v="2025-02-04"/>
    <s v="2025-02-04 12:06:12"/>
    <s v="0000-00-00 00:00:00"/>
    <s v="2025-02-04 12:06:17"/>
    <s v="2025-04-02 17:21:00"/>
    <s v="0000-00-00 00:00:00"/>
    <s v="2025-02-05"/>
    <s v="2025-02-05"/>
    <s v="2025-02-07"/>
    <s v="2025-02-11"/>
    <s v="2025-02-11"/>
    <x v="0"/>
    <s v="Toscany"/>
    <s v="11435"/>
    <x v="229"/>
    <m/>
    <x v="0"/>
    <n v="3"/>
    <x v="0"/>
    <x v="0"/>
    <x v="0"/>
    <n v="191700"/>
    <x v="0"/>
    <x v="0"/>
    <x v="0"/>
    <x v="5"/>
  </r>
  <r>
    <x v="1611"/>
    <x v="551"/>
    <s v="CUBRIMIENTO"/>
    <x v="0"/>
    <m/>
    <s v="2025-02-03"/>
    <s v="2025-02-04"/>
    <s v="2025-02-04 12:06:12"/>
    <s v="0000-00-00 00:00:00"/>
    <s v="2025-02-04 12:06:17"/>
    <s v="2025-04-02 17:21:00"/>
    <s v="0000-00-00 00:00:00"/>
    <s v="2025-02-05"/>
    <s v="2025-02-05"/>
    <s v="2025-02-07"/>
    <s v="2025-02-11"/>
    <s v="2025-02-11"/>
    <x v="0"/>
    <s v="Toscany"/>
    <s v="11441"/>
    <x v="204"/>
    <m/>
    <x v="0"/>
    <n v="1"/>
    <x v="0"/>
    <x v="0"/>
    <x v="0"/>
    <n v="50420"/>
    <x v="0"/>
    <x v="0"/>
    <x v="0"/>
    <x v="5"/>
  </r>
  <r>
    <x v="1611"/>
    <x v="551"/>
    <s v="CUBRIMIENTO"/>
    <x v="0"/>
    <m/>
    <s v="2025-02-03"/>
    <s v="2025-02-04"/>
    <s v="2025-02-04 12:06:12"/>
    <s v="0000-00-00 00:00:00"/>
    <s v="2025-02-04 12:06:17"/>
    <s v="2025-04-02 17:21:00"/>
    <s v="0000-00-00 00:00:00"/>
    <s v="2025-02-05"/>
    <s v="2025-02-05"/>
    <s v="2025-02-07"/>
    <s v="2025-02-11"/>
    <s v="2025-02-11"/>
    <x v="0"/>
    <s v="Toscany"/>
    <s v="12871"/>
    <x v="790"/>
    <m/>
    <x v="0"/>
    <n v="6"/>
    <x v="0"/>
    <x v="0"/>
    <x v="0"/>
    <n v="2400"/>
    <x v="0"/>
    <x v="0"/>
    <x v="0"/>
    <x v="5"/>
  </r>
  <r>
    <x v="1612"/>
    <x v="257"/>
    <s v="CUBRIMIENTO"/>
    <x v="0"/>
    <m/>
    <s v="2025-02-03"/>
    <s v="2025-02-04"/>
    <s v="2025-02-04 14:48:25"/>
    <s v="0000-00-00 00:00:00"/>
    <s v="2025-02-04 14:48:48"/>
    <s v="2025-02-05 07:53:56"/>
    <s v="0000-00-00 00:00:00"/>
    <s v="2025-02-05"/>
    <s v="2025-02-05"/>
    <s v="2025-02-07"/>
    <s v="2025-02-11"/>
    <s v="2025-02-11"/>
    <x v="3"/>
    <s v="Toscany"/>
    <s v="11369"/>
    <x v="789"/>
    <m/>
    <x v="0"/>
    <n v="10"/>
    <x v="0"/>
    <x v="0"/>
    <x v="0"/>
    <n v="13000"/>
    <x v="0"/>
    <x v="0"/>
    <x v="0"/>
    <x v="5"/>
  </r>
  <r>
    <x v="1612"/>
    <x v="257"/>
    <s v="CUBRIMIENTO"/>
    <x v="0"/>
    <m/>
    <s v="2025-02-03"/>
    <s v="2025-02-04"/>
    <s v="2025-02-04 14:48:25"/>
    <s v="0000-00-00 00:00:00"/>
    <s v="2025-02-04 14:48:48"/>
    <s v="2025-02-05 07:53:56"/>
    <s v="0000-00-00 00:00:00"/>
    <s v="2025-02-05"/>
    <s v="2025-02-05"/>
    <s v="2025-02-07"/>
    <s v="2025-02-11"/>
    <s v="2025-02-11"/>
    <x v="3"/>
    <s v="Toscany"/>
    <s v="11435"/>
    <x v="229"/>
    <m/>
    <x v="0"/>
    <n v="5"/>
    <x v="0"/>
    <x v="0"/>
    <x v="0"/>
    <n v="319500"/>
    <x v="0"/>
    <x v="0"/>
    <x v="0"/>
    <x v="5"/>
  </r>
  <r>
    <x v="1612"/>
    <x v="257"/>
    <s v="CUBRIMIENTO"/>
    <x v="0"/>
    <m/>
    <s v="2025-02-03"/>
    <s v="2025-02-04"/>
    <s v="2025-02-04 14:48:25"/>
    <s v="0000-00-00 00:00:00"/>
    <s v="2025-02-04 14:48:48"/>
    <s v="2025-02-05 07:53:56"/>
    <s v="0000-00-00 00:00:00"/>
    <s v="2025-02-05"/>
    <s v="2025-02-05"/>
    <s v="2025-02-07"/>
    <s v="2025-02-11"/>
    <s v="2025-02-11"/>
    <x v="3"/>
    <s v="Toscany"/>
    <s v="12871"/>
    <x v="790"/>
    <m/>
    <x v="0"/>
    <n v="10"/>
    <x v="0"/>
    <x v="0"/>
    <x v="0"/>
    <n v="4000"/>
    <x v="0"/>
    <x v="0"/>
    <x v="0"/>
    <x v="5"/>
  </r>
  <r>
    <x v="1612"/>
    <x v="257"/>
    <s v="CUBRIMIENTO"/>
    <x v="0"/>
    <m/>
    <s v="2025-02-03"/>
    <s v="2025-02-04"/>
    <s v="2025-02-04 14:48:25"/>
    <s v="0000-00-00 00:00:00"/>
    <s v="2025-02-04 14:48:48"/>
    <s v="2025-02-05 07:53:56"/>
    <s v="0000-00-00 00:00:00"/>
    <s v="2025-02-05"/>
    <s v="2025-02-05"/>
    <s v="2025-02-07"/>
    <s v="2025-02-11"/>
    <s v="2025-02-11"/>
    <x v="3"/>
    <s v="Toscany"/>
    <s v="39"/>
    <x v="460"/>
    <m/>
    <x v="0"/>
    <n v="30"/>
    <x v="0"/>
    <x v="0"/>
    <x v="0"/>
    <n v="1578000"/>
    <x v="0"/>
    <x v="0"/>
    <x v="0"/>
    <x v="5"/>
  </r>
  <r>
    <x v="1613"/>
    <x v="1007"/>
    <s v="CUBRIMIENTO"/>
    <x v="0"/>
    <m/>
    <s v="2025-02-03"/>
    <s v="2025-02-04"/>
    <s v="2025-02-04 17:16:26"/>
    <s v="0000-00-00 00:00:00"/>
    <s v="2025-02-17 15:40:21"/>
    <s v="2025-02-17 15:40:36"/>
    <s v="2025-03-03 10:23:29"/>
    <s v="2025-02-06"/>
    <s v="2025-02-06"/>
    <s v="2025-03-04"/>
    <s v="2025-04-01"/>
    <s v="2025-04-03"/>
    <x v="3"/>
    <s v="Virtual"/>
    <s v="8909"/>
    <x v="954"/>
    <s v="LONA DICKSON BEIGE *1.20 REF:0681"/>
    <x v="0"/>
    <n v="1"/>
    <x v="0"/>
    <x v="0"/>
    <x v="0"/>
    <n v="2195370"/>
    <x v="0"/>
    <x v="0"/>
    <x v="0"/>
    <x v="8"/>
  </r>
  <r>
    <x v="1613"/>
    <x v="1007"/>
    <s v="CUBRIMIENTO"/>
    <x v="0"/>
    <m/>
    <s v="2025-02-03"/>
    <s v="2025-02-04"/>
    <s v="2025-02-04 17:16:26"/>
    <s v="0000-00-00 00:00:00"/>
    <s v="2025-02-17 15:40:21"/>
    <s v="2025-02-17 15:40:36"/>
    <s v="2025-03-03 10:23:29"/>
    <s v="2025-02-06"/>
    <s v="2025-02-06"/>
    <s v="2025-03-04"/>
    <s v="2025-04-01"/>
    <s v="2025-04-03"/>
    <x v="3"/>
    <s v="Virtual"/>
    <s v="TRANSP06"/>
    <x v="59"/>
    <m/>
    <x v="0"/>
    <n v="1"/>
    <x v="0"/>
    <x v="0"/>
    <x v="0"/>
    <n v="40000"/>
    <x v="0"/>
    <x v="1"/>
    <x v="1"/>
    <x v="8"/>
  </r>
  <r>
    <x v="1614"/>
    <x v="1008"/>
    <s v="MUEBLES"/>
    <x v="0"/>
    <m/>
    <s v="2025-02-03"/>
    <s v="2025-02-06"/>
    <s v="2025-02-06 09:42:14"/>
    <s v="0000-00-00 00:00:00"/>
    <s v="0000-00-00 00:00:00"/>
    <s v="2025-02-12 07:01:26"/>
    <s v="0000-00-00 00:00:00"/>
    <s v="2025-02-07"/>
    <s v="2025-02-07"/>
    <s v="2025-03-13"/>
    <s v="2025-03-17"/>
    <s v="2025-03-13"/>
    <x v="3"/>
    <s v="Virtual"/>
    <s v="10351"/>
    <x v="851"/>
    <m/>
    <x v="0"/>
    <n v="1"/>
    <x v="0"/>
    <x v="0"/>
    <x v="0"/>
    <n v="75150"/>
    <x v="0"/>
    <x v="0"/>
    <x v="0"/>
    <x v="8"/>
  </r>
  <r>
    <x v="1614"/>
    <x v="1008"/>
    <s v="MUEBLES"/>
    <x v="0"/>
    <m/>
    <s v="2025-02-03"/>
    <s v="2025-02-06"/>
    <s v="2025-02-06 09:42:14"/>
    <s v="0000-00-00 00:00:00"/>
    <s v="0000-00-00 00:00:00"/>
    <s v="2025-02-12 07:01:26"/>
    <s v="0000-00-00 00:00:00"/>
    <s v="2025-02-07"/>
    <s v="2025-02-07"/>
    <s v="2025-03-13"/>
    <s v="2025-03-17"/>
    <s v="2025-03-13"/>
    <x v="3"/>
    <s v="Virtual"/>
    <s v="TRANSP07"/>
    <x v="47"/>
    <m/>
    <x v="0"/>
    <n v="1"/>
    <x v="0"/>
    <x v="0"/>
    <x v="0"/>
    <n v="20000"/>
    <x v="0"/>
    <x v="0"/>
    <x v="0"/>
    <x v="8"/>
  </r>
  <r>
    <x v="1615"/>
    <x v="358"/>
    <s v="CUBRIMIENTO"/>
    <x v="0"/>
    <m/>
    <s v="2025-02-04"/>
    <s v="2025-02-11"/>
    <s v="2025-02-18 10:35:19"/>
    <s v="2025-04-29 17:34:57"/>
    <s v="2025-05-29 14:52:00"/>
    <s v="2025-06-09 10:19:55"/>
    <s v="2025-06-09 10:20:01"/>
    <s v="2025-02-18"/>
    <s v="2025-04-29"/>
    <s v="2025-06-03"/>
    <s v="2025-06-08"/>
    <s v="2025-06-12"/>
    <x v="3"/>
    <s v="Toscana"/>
    <s v="PLITE10"/>
    <x v="263"/>
    <s v="LONA PERGOTEX BLACKOUT BLANCA 3 M"/>
    <x v="7"/>
    <n v="1"/>
    <x v="293"/>
    <x v="0"/>
    <x v="156"/>
    <n v="8890364.1600000001"/>
    <x v="0"/>
    <x v="4"/>
    <x v="6"/>
    <x v="6"/>
  </r>
  <r>
    <x v="1616"/>
    <x v="1009"/>
    <s v="CUBRIMIENTO"/>
    <x v="0"/>
    <m/>
    <s v="2025-02-04"/>
    <s v="2025-02-13"/>
    <s v="2025-02-18 11:28:32"/>
    <s v="0000-00-00 00:00:00"/>
    <s v="2025-02-25 07:50:16"/>
    <s v="2025-02-25 07:50:49"/>
    <s v="2025-03-10 07:25:28"/>
    <s v="2025-02-17"/>
    <s v="2025-02-17"/>
    <s v="2025-02-25"/>
    <s v="2025-03-06"/>
    <s v="2025-03-10"/>
    <x v="3"/>
    <s v="Barranquilla"/>
    <s v="1010104"/>
    <x v="273"/>
    <m/>
    <x v="0"/>
    <n v="4"/>
    <x v="0"/>
    <x v="0"/>
    <x v="0"/>
    <n v="238000"/>
    <x v="0"/>
    <x v="0"/>
    <x v="0"/>
    <x v="5"/>
  </r>
  <r>
    <x v="1616"/>
    <x v="1009"/>
    <s v="CUBRIMIENTO"/>
    <x v="0"/>
    <m/>
    <s v="2025-02-04"/>
    <s v="2025-02-13"/>
    <s v="2025-02-18 11:28:32"/>
    <s v="0000-00-00 00:00:00"/>
    <s v="2025-02-25 07:50:16"/>
    <s v="2025-02-25 07:50:49"/>
    <s v="2025-03-10 07:25:28"/>
    <s v="2025-02-17"/>
    <s v="2025-02-17"/>
    <s v="2025-02-25"/>
    <s v="2025-03-06"/>
    <s v="2025-03-10"/>
    <x v="3"/>
    <s v="Barranquilla"/>
    <s v="1010126"/>
    <x v="927"/>
    <m/>
    <x v="0"/>
    <n v="4"/>
    <x v="0"/>
    <x v="0"/>
    <x v="0"/>
    <n v="78200"/>
    <x v="0"/>
    <x v="0"/>
    <x v="0"/>
    <x v="5"/>
  </r>
  <r>
    <x v="1616"/>
    <x v="1009"/>
    <s v="CUBRIMIENTO"/>
    <x v="0"/>
    <m/>
    <s v="2025-02-04"/>
    <s v="2025-02-13"/>
    <s v="2025-02-18 11:28:32"/>
    <s v="0000-00-00 00:00:00"/>
    <s v="2025-02-25 07:50:16"/>
    <s v="2025-02-25 07:50:49"/>
    <s v="2025-03-10 07:25:28"/>
    <s v="2025-02-17"/>
    <s v="2025-02-17"/>
    <s v="2025-02-25"/>
    <s v="2025-03-06"/>
    <s v="2025-03-10"/>
    <x v="3"/>
    <s v="Barranquilla"/>
    <s v="268"/>
    <x v="387"/>
    <m/>
    <x v="0"/>
    <n v="2"/>
    <x v="0"/>
    <x v="0"/>
    <x v="0"/>
    <n v="81600"/>
    <x v="0"/>
    <x v="0"/>
    <x v="0"/>
    <x v="5"/>
  </r>
  <r>
    <x v="1616"/>
    <x v="1009"/>
    <s v="CUBRIMIENTO"/>
    <x v="0"/>
    <m/>
    <s v="2025-02-04"/>
    <s v="2025-02-13"/>
    <s v="2025-02-18 11:28:32"/>
    <s v="0000-00-00 00:00:00"/>
    <s v="2025-02-25 07:50:16"/>
    <s v="2025-02-25 07:50:49"/>
    <s v="2025-03-10 07:25:28"/>
    <s v="2025-02-17"/>
    <s v="2025-02-17"/>
    <s v="2025-02-25"/>
    <s v="2025-03-06"/>
    <s v="2025-03-10"/>
    <x v="3"/>
    <s v="Barranquilla"/>
    <s v="26960"/>
    <x v="620"/>
    <m/>
    <x v="0"/>
    <n v="1"/>
    <x v="0"/>
    <x v="0"/>
    <x v="0"/>
    <n v="54767"/>
    <x v="0"/>
    <x v="0"/>
    <x v="0"/>
    <x v="5"/>
  </r>
  <r>
    <x v="1616"/>
    <x v="1009"/>
    <s v="CUBRIMIENTO"/>
    <x v="0"/>
    <m/>
    <s v="2025-02-04"/>
    <s v="2025-02-13"/>
    <s v="2025-02-18 11:28:32"/>
    <s v="0000-00-00 00:00:00"/>
    <s v="2025-02-25 07:50:16"/>
    <s v="2025-02-25 07:50:49"/>
    <s v="2025-03-10 07:25:28"/>
    <s v="2025-02-17"/>
    <s v="2025-02-17"/>
    <s v="2025-02-25"/>
    <s v="2025-03-06"/>
    <s v="2025-03-10"/>
    <x v="3"/>
    <s v="Barranquilla"/>
    <s v="MANT005"/>
    <x v="969"/>
    <m/>
    <x v="0"/>
    <n v="1"/>
    <x v="294"/>
    <x v="1"/>
    <x v="0"/>
    <n v="542307"/>
    <x v="0"/>
    <x v="0"/>
    <x v="0"/>
    <x v="5"/>
  </r>
  <r>
    <x v="1616"/>
    <x v="1009"/>
    <s v="CUBRIMIENTO"/>
    <x v="0"/>
    <m/>
    <s v="2025-02-04"/>
    <s v="2025-02-13"/>
    <s v="2025-02-18 11:28:32"/>
    <s v="0000-00-00 00:00:00"/>
    <s v="2025-02-25 07:50:16"/>
    <s v="2025-02-25 07:50:49"/>
    <s v="2025-03-10 07:25:28"/>
    <s v="2025-02-17"/>
    <s v="2025-02-17"/>
    <s v="2025-02-25"/>
    <s v="2025-03-06"/>
    <s v="2025-03-10"/>
    <x v="3"/>
    <s v="Barranquilla"/>
    <s v="MANT005"/>
    <x v="969"/>
    <m/>
    <x v="0"/>
    <n v="1"/>
    <x v="203"/>
    <x v="1"/>
    <x v="0"/>
    <n v="500646"/>
    <x v="0"/>
    <x v="0"/>
    <x v="0"/>
    <x v="5"/>
  </r>
  <r>
    <x v="1616"/>
    <x v="1009"/>
    <s v="CUBRIMIENTO"/>
    <x v="0"/>
    <m/>
    <s v="2025-02-04"/>
    <s v="2025-02-13"/>
    <s v="2025-02-18 11:28:32"/>
    <s v="0000-00-00 00:00:00"/>
    <s v="2025-02-25 07:50:16"/>
    <s v="2025-02-25 07:50:49"/>
    <s v="2025-03-10 07:25:28"/>
    <s v="2025-02-17"/>
    <s v="2025-02-17"/>
    <s v="2025-02-25"/>
    <s v="2025-03-06"/>
    <s v="2025-03-10"/>
    <x v="3"/>
    <s v="Barranquilla"/>
    <s v="SERV03"/>
    <x v="9"/>
    <m/>
    <x v="0"/>
    <n v="1"/>
    <x v="0"/>
    <x v="0"/>
    <x v="0"/>
    <n v="200000"/>
    <x v="0"/>
    <x v="1"/>
    <x v="1"/>
    <x v="5"/>
  </r>
  <r>
    <x v="1616"/>
    <x v="1009"/>
    <s v="CUBRIMIENTO"/>
    <x v="0"/>
    <m/>
    <s v="2025-02-04"/>
    <s v="2025-02-13"/>
    <s v="2025-02-18 11:28:32"/>
    <s v="0000-00-00 00:00:00"/>
    <s v="2025-02-25 07:50:16"/>
    <s v="2025-02-25 07:50:49"/>
    <s v="2025-03-10 07:25:28"/>
    <s v="2025-02-17"/>
    <s v="2025-02-17"/>
    <s v="2025-02-25"/>
    <s v="2025-03-06"/>
    <s v="2025-03-10"/>
    <x v="3"/>
    <s v="Barranquilla"/>
    <s v="TRANSP05"/>
    <x v="198"/>
    <m/>
    <x v="0"/>
    <n v="1"/>
    <x v="0"/>
    <x v="0"/>
    <x v="0"/>
    <n v="380000"/>
    <x v="0"/>
    <x v="1"/>
    <x v="1"/>
    <x v="5"/>
  </r>
  <r>
    <x v="1617"/>
    <x v="1010"/>
    <s v="CUBRIMIENTO"/>
    <x v="0"/>
    <m/>
    <s v="2025-02-04"/>
    <s v="2025-05-16"/>
    <s v="2025-05-19 08:38:38"/>
    <s v="0000-00-00 00:00:00"/>
    <s v="2025-05-19 08:38:47"/>
    <s v="2025-05-20 17:25:30"/>
    <s v="2025-06-04 08:27:09"/>
    <s v="2025-05-19"/>
    <s v="2025-05-19"/>
    <s v="2025-05-20"/>
    <s v="2025-05-22"/>
    <s v="2025-05-23"/>
    <x v="3"/>
    <s v="Toscany"/>
    <s v="5574"/>
    <x v="250"/>
    <m/>
    <x v="0"/>
    <n v="1"/>
    <x v="0"/>
    <x v="0"/>
    <x v="0"/>
    <n v="205000"/>
    <x v="0"/>
    <x v="0"/>
    <x v="0"/>
    <x v="9"/>
  </r>
  <r>
    <x v="1618"/>
    <x v="601"/>
    <s v="CUBRIMIENTO"/>
    <x v="0"/>
    <m/>
    <s v="2025-02-04"/>
    <s v="2025-02-04"/>
    <s v="2025-02-04 15:11:46"/>
    <s v="0000-00-00 00:00:00"/>
    <s v="2025-02-04 15:11:54"/>
    <s v="2025-02-05 07:42:38"/>
    <s v="0000-00-00 00:00:00"/>
    <s v="2025-02-05"/>
    <s v="2025-02-05"/>
    <s v="2025-02-06"/>
    <s v="2025-02-07"/>
    <s v="2025-02-07"/>
    <x v="0"/>
    <s v="Toscany"/>
    <s v="27812"/>
    <x v="797"/>
    <m/>
    <x v="0"/>
    <n v="1"/>
    <x v="0"/>
    <x v="0"/>
    <x v="0"/>
    <n v="47000"/>
    <x v="0"/>
    <x v="0"/>
    <x v="0"/>
    <x v="5"/>
  </r>
  <r>
    <x v="1618"/>
    <x v="601"/>
    <s v="CUBRIMIENTO"/>
    <x v="0"/>
    <m/>
    <s v="2025-02-04"/>
    <s v="2025-02-04"/>
    <s v="2025-02-04 15:11:46"/>
    <s v="0000-00-00 00:00:00"/>
    <s v="2025-02-04 15:11:54"/>
    <s v="2025-02-05 07:42:38"/>
    <s v="0000-00-00 00:00:00"/>
    <s v="2025-02-05"/>
    <s v="2025-02-05"/>
    <s v="2025-02-06"/>
    <s v="2025-02-07"/>
    <s v="2025-02-07"/>
    <x v="0"/>
    <s v="Toscany"/>
    <s v="MTOS02"/>
    <x v="972"/>
    <m/>
    <x v="0"/>
    <n v="1"/>
    <x v="0"/>
    <x v="0"/>
    <x v="0"/>
    <n v="545000"/>
    <x v="0"/>
    <x v="0"/>
    <x v="0"/>
    <x v="5"/>
  </r>
  <r>
    <x v="1619"/>
    <x v="1011"/>
    <s v="MUEBLES CC CUBRIMIENTOS"/>
    <x v="0"/>
    <m/>
    <s v="2024-11-05"/>
    <s v="2025-05-23"/>
    <s v="2025-05-26 09:53:09"/>
    <s v="0000-00-00 00:00:00"/>
    <s v="0000-00-00 00:00:00"/>
    <s v="2025-05-27 06:59:45"/>
    <s v="2025-08-08 17:22:49"/>
    <s v="2025-05-26"/>
    <s v="2025-05-26"/>
    <s v="2025-06-27"/>
    <s v="2025-07-03"/>
    <s v="2025-07-07"/>
    <x v="1"/>
    <s v="Barranquilla"/>
    <s v="11391"/>
    <x v="374"/>
    <m/>
    <x v="3"/>
    <n v="1"/>
    <x v="0"/>
    <x v="0"/>
    <x v="0"/>
    <n v="1344578"/>
    <x v="0"/>
    <x v="0"/>
    <x v="0"/>
    <x v="6"/>
  </r>
  <r>
    <x v="1619"/>
    <x v="1011"/>
    <s v="MUEBLES CC CUBRIMIENTOS"/>
    <x v="0"/>
    <m/>
    <s v="2024-11-05"/>
    <s v="2025-05-23"/>
    <s v="2025-05-26 09:53:09"/>
    <s v="0000-00-00 00:00:00"/>
    <s v="0000-00-00 00:00:00"/>
    <s v="2025-05-27 06:59:45"/>
    <s v="2025-08-08 17:22:49"/>
    <s v="2025-05-26"/>
    <s v="2025-05-26"/>
    <s v="2025-06-27"/>
    <s v="2025-07-03"/>
    <s v="2025-07-07"/>
    <x v="1"/>
    <s v="Barranquilla"/>
    <s v="1960"/>
    <x v="859"/>
    <s v="LONA DICKSON CARBONE REF:U-171"/>
    <x v="0"/>
    <n v="1"/>
    <x v="0"/>
    <x v="0"/>
    <x v="0"/>
    <n v="1762269"/>
    <x v="0"/>
    <x v="0"/>
    <x v="0"/>
    <x v="6"/>
  </r>
  <r>
    <x v="1619"/>
    <x v="1011"/>
    <s v="MUEBLES CC CUBRIMIENTOS"/>
    <x v="0"/>
    <m/>
    <s v="2024-11-05"/>
    <s v="2025-05-23"/>
    <s v="2025-05-26 09:53:09"/>
    <s v="0000-00-00 00:00:00"/>
    <s v="0000-00-00 00:00:00"/>
    <s v="2025-05-27 06:59:45"/>
    <s v="2025-08-08 17:22:49"/>
    <s v="2025-05-26"/>
    <s v="2025-05-26"/>
    <s v="2025-06-27"/>
    <s v="2025-07-03"/>
    <s v="2025-07-07"/>
    <x v="1"/>
    <s v="Barranquilla"/>
    <s v="1960"/>
    <x v="859"/>
    <s v="LONA DICKSON CARBONE REF:U-171"/>
    <x v="0"/>
    <n v="1"/>
    <x v="0"/>
    <x v="0"/>
    <x v="0"/>
    <n v="1762269"/>
    <x v="0"/>
    <x v="0"/>
    <x v="0"/>
    <x v="6"/>
  </r>
  <r>
    <x v="1619"/>
    <x v="1011"/>
    <s v="MUEBLES CC CUBRIMIENTOS"/>
    <x v="0"/>
    <m/>
    <s v="2024-11-05"/>
    <s v="2025-05-23"/>
    <s v="2025-05-26 09:53:09"/>
    <s v="0000-00-00 00:00:00"/>
    <s v="0000-00-00 00:00:00"/>
    <s v="2025-05-27 06:59:45"/>
    <s v="2025-08-08 17:22:49"/>
    <s v="2025-05-26"/>
    <s v="2025-05-26"/>
    <s v="2025-06-27"/>
    <s v="2025-07-03"/>
    <s v="2025-07-07"/>
    <x v="1"/>
    <s v="Barranquilla"/>
    <s v="25847"/>
    <x v="176"/>
    <m/>
    <x v="0"/>
    <n v="1"/>
    <x v="0"/>
    <x v="0"/>
    <x v="0"/>
    <n v="364000"/>
    <x v="0"/>
    <x v="0"/>
    <x v="0"/>
    <x v="6"/>
  </r>
  <r>
    <x v="1620"/>
    <x v="1012"/>
    <s v="MUEBLES CC CUBRIMIENTOS"/>
    <x v="0"/>
    <m/>
    <s v="2024-11-05"/>
    <s v="2025-05-23"/>
    <s v="2025-02-06 11:09:14"/>
    <s v="0000-00-00 00:00:00"/>
    <s v="2025-02-20 16:25:02"/>
    <s v="2025-02-20 16:25:07"/>
    <s v="2025-07-31 14:52:48"/>
    <s v="2025-02-06"/>
    <s v="2025-02-06"/>
    <s v="2025-02-28"/>
    <s v="2025-03-12"/>
    <s v="2025-05-29"/>
    <x v="3"/>
    <s v="Barranquilla"/>
    <s v="11391"/>
    <x v="374"/>
    <m/>
    <x v="3"/>
    <n v="1"/>
    <x v="0"/>
    <x v="0"/>
    <x v="0"/>
    <n v="0"/>
    <x v="0"/>
    <x v="0"/>
    <x v="0"/>
    <x v="5"/>
  </r>
  <r>
    <x v="1620"/>
    <x v="1012"/>
    <s v="MUEBLES CC CUBRIMIENTOS"/>
    <x v="0"/>
    <m/>
    <s v="2024-11-05"/>
    <s v="2025-05-23"/>
    <s v="2025-02-06 11:09:14"/>
    <s v="0000-00-00 00:00:00"/>
    <s v="2025-02-20 16:25:02"/>
    <s v="2025-02-20 16:25:07"/>
    <s v="2025-07-31 14:52:48"/>
    <s v="2025-02-06"/>
    <s v="2025-02-06"/>
    <s v="2025-02-28"/>
    <s v="2025-03-12"/>
    <s v="2025-05-29"/>
    <x v="3"/>
    <s v="Barranquilla"/>
    <s v="1960"/>
    <x v="859"/>
    <s v="LONA DICKSON CARBONE REF:U-171"/>
    <x v="0"/>
    <n v="2"/>
    <x v="0"/>
    <x v="0"/>
    <x v="0"/>
    <n v="0"/>
    <x v="0"/>
    <x v="0"/>
    <x v="0"/>
    <x v="5"/>
  </r>
  <r>
    <x v="1620"/>
    <x v="1012"/>
    <s v="MUEBLES CC CUBRIMIENTOS"/>
    <x v="0"/>
    <m/>
    <s v="2024-11-05"/>
    <s v="2025-05-23"/>
    <s v="2025-02-06 11:09:14"/>
    <s v="0000-00-00 00:00:00"/>
    <s v="2025-02-20 16:25:02"/>
    <s v="2025-02-20 16:25:07"/>
    <s v="2025-07-31 14:52:48"/>
    <s v="2025-02-06"/>
    <s v="2025-02-06"/>
    <s v="2025-02-28"/>
    <s v="2025-03-12"/>
    <s v="2025-05-29"/>
    <x v="3"/>
    <s v="Barranquilla"/>
    <s v="25847"/>
    <x v="176"/>
    <m/>
    <x v="0"/>
    <n v="1"/>
    <x v="0"/>
    <x v="0"/>
    <x v="0"/>
    <n v="0"/>
    <x v="0"/>
    <x v="0"/>
    <x v="0"/>
    <x v="5"/>
  </r>
  <r>
    <x v="1620"/>
    <x v="1012"/>
    <s v="MUEBLES CC CUBRIMIENTOS"/>
    <x v="0"/>
    <m/>
    <s v="2024-11-05"/>
    <s v="2025-05-23"/>
    <s v="2025-02-06 11:09:14"/>
    <s v="0000-00-00 00:00:00"/>
    <s v="2025-02-20 16:25:02"/>
    <s v="2025-02-20 16:25:07"/>
    <s v="2025-07-31 14:52:48"/>
    <s v="2025-02-06"/>
    <s v="2025-02-06"/>
    <s v="2025-02-28"/>
    <s v="2025-03-12"/>
    <s v="2025-05-29"/>
    <x v="3"/>
    <s v="Barranquilla"/>
    <s v="TRANSP11"/>
    <x v="177"/>
    <m/>
    <x v="0"/>
    <n v="0"/>
    <x v="0"/>
    <x v="0"/>
    <x v="0"/>
    <n v="0"/>
    <x v="0"/>
    <x v="0"/>
    <x v="0"/>
    <x v="5"/>
  </r>
  <r>
    <x v="1621"/>
    <x v="61"/>
    <s v="MUEBLES"/>
    <x v="0"/>
    <m/>
    <s v="2025-02-04"/>
    <s v="2025-02-04"/>
    <s v="2025-02-06 09:30:27"/>
    <s v="0000-00-00 00:00:00"/>
    <s v="0000-00-00 00:00:00"/>
    <s v="2025-02-21 13:41:11"/>
    <s v="2025-02-24 11:22:41"/>
    <s v="2025-02-05"/>
    <s v="2025-02-05"/>
    <s v="2025-03-03"/>
    <s v="2025-03-05"/>
    <s v="2025-03-05"/>
    <x v="3"/>
    <s v="Virtual"/>
    <s v="9312"/>
    <x v="166"/>
    <m/>
    <x v="0"/>
    <n v="2"/>
    <x v="0"/>
    <x v="0"/>
    <x v="0"/>
    <n v="0"/>
    <x v="0"/>
    <x v="2"/>
    <x v="0"/>
    <x v="8"/>
  </r>
  <r>
    <x v="1622"/>
    <x v="78"/>
    <s v="CUBRIMIENTO"/>
    <x v="0"/>
    <m/>
    <s v="2025-02-05"/>
    <s v="2025-02-13"/>
    <s v="2025-02-14 09:29:17"/>
    <s v="0000-00-00 00:00:00"/>
    <s v="2025-02-14 09:29:28"/>
    <s v="2025-02-17 07:53:12"/>
    <s v="0000-00-00 00:00:00"/>
    <s v="2025-02-14"/>
    <s v="2025-02-14"/>
    <s v="2025-02-18"/>
    <s v="2025-02-19"/>
    <s v="2025-02-19"/>
    <x v="0"/>
    <s v="Toscany"/>
    <s v="11441"/>
    <x v="204"/>
    <m/>
    <x v="0"/>
    <n v="1"/>
    <x v="0"/>
    <x v="0"/>
    <x v="0"/>
    <n v="50420"/>
    <x v="0"/>
    <x v="0"/>
    <x v="0"/>
    <x v="5"/>
  </r>
  <r>
    <x v="1622"/>
    <x v="78"/>
    <s v="CUBRIMIENTO"/>
    <x v="0"/>
    <m/>
    <s v="2025-02-05"/>
    <s v="2025-02-13"/>
    <s v="2025-02-14 09:29:17"/>
    <s v="0000-00-00 00:00:00"/>
    <s v="2025-02-14 09:29:28"/>
    <s v="2025-02-17 07:53:12"/>
    <s v="0000-00-00 00:00:00"/>
    <s v="2025-02-14"/>
    <s v="2025-02-14"/>
    <s v="2025-02-18"/>
    <s v="2025-02-19"/>
    <s v="2025-02-19"/>
    <x v="0"/>
    <s v="Toscany"/>
    <s v="11454"/>
    <x v="274"/>
    <m/>
    <x v="0"/>
    <n v="2"/>
    <x v="0"/>
    <x v="0"/>
    <x v="0"/>
    <n v="39000"/>
    <x v="0"/>
    <x v="0"/>
    <x v="0"/>
    <x v="5"/>
  </r>
  <r>
    <x v="1622"/>
    <x v="78"/>
    <s v="CUBRIMIENTO"/>
    <x v="0"/>
    <m/>
    <s v="2025-02-05"/>
    <s v="2025-02-13"/>
    <s v="2025-02-14 09:29:17"/>
    <s v="0000-00-00 00:00:00"/>
    <s v="2025-02-14 09:29:28"/>
    <s v="2025-02-17 07:53:12"/>
    <s v="0000-00-00 00:00:00"/>
    <s v="2025-02-14"/>
    <s v="2025-02-14"/>
    <s v="2025-02-18"/>
    <s v="2025-02-19"/>
    <s v="2025-02-19"/>
    <x v="0"/>
    <s v="Toscany"/>
    <s v="11455"/>
    <x v="232"/>
    <m/>
    <x v="0"/>
    <n v="2"/>
    <x v="0"/>
    <x v="0"/>
    <x v="0"/>
    <n v="35500"/>
    <x v="0"/>
    <x v="0"/>
    <x v="0"/>
    <x v="5"/>
  </r>
  <r>
    <x v="1622"/>
    <x v="78"/>
    <s v="CUBRIMIENTO"/>
    <x v="0"/>
    <m/>
    <s v="2025-02-05"/>
    <s v="2025-02-13"/>
    <s v="2025-02-14 09:29:17"/>
    <s v="0000-00-00 00:00:00"/>
    <s v="2025-02-14 09:29:28"/>
    <s v="2025-02-17 07:53:12"/>
    <s v="0000-00-00 00:00:00"/>
    <s v="2025-02-14"/>
    <s v="2025-02-14"/>
    <s v="2025-02-18"/>
    <s v="2025-02-19"/>
    <s v="2025-02-19"/>
    <x v="0"/>
    <s v="Toscany"/>
    <s v="5574"/>
    <x v="250"/>
    <m/>
    <x v="0"/>
    <n v="2"/>
    <x v="0"/>
    <x v="0"/>
    <x v="0"/>
    <n v="400000"/>
    <x v="0"/>
    <x v="0"/>
    <x v="0"/>
    <x v="5"/>
  </r>
  <r>
    <x v="1622"/>
    <x v="78"/>
    <s v="CUBRIMIENTO"/>
    <x v="0"/>
    <m/>
    <s v="2025-02-05"/>
    <s v="2025-02-13"/>
    <s v="2025-02-14 09:29:17"/>
    <s v="0000-00-00 00:00:00"/>
    <s v="2025-02-14 09:29:28"/>
    <s v="2025-02-17 07:53:12"/>
    <s v="0000-00-00 00:00:00"/>
    <s v="2025-02-14"/>
    <s v="2025-02-14"/>
    <s v="2025-02-18"/>
    <s v="2025-02-19"/>
    <s v="2025-02-19"/>
    <x v="0"/>
    <s v="Toscany"/>
    <s v="TUBSM01"/>
    <x v="397"/>
    <m/>
    <x v="0"/>
    <n v="1"/>
    <x v="0"/>
    <x v="0"/>
    <x v="0"/>
    <n v="262500"/>
    <x v="0"/>
    <x v="0"/>
    <x v="0"/>
    <x v="5"/>
  </r>
  <r>
    <x v="1623"/>
    <x v="619"/>
    <s v="CUBRIMIENTO"/>
    <x v="0"/>
    <m/>
    <s v="2024-11-26"/>
    <s v="2025-02-11"/>
    <s v="2025-02-11 14:58:51"/>
    <s v="2025-02-13 12:14:21"/>
    <s v="2025-03-10 16:18:02"/>
    <s v="2025-03-11 17:22:51"/>
    <s v="2025-03-19 11:50:34"/>
    <s v="2025-02-13"/>
    <s v="2025-02-14"/>
    <s v="2025-02-28"/>
    <s v="2025-03-05"/>
    <s v="2025-03-06"/>
    <x v="1"/>
    <s v="Bogota"/>
    <s v="28409"/>
    <x v="973"/>
    <m/>
    <x v="0"/>
    <n v="1"/>
    <x v="0"/>
    <x v="0"/>
    <x v="0"/>
    <n v="6090912"/>
    <x v="0"/>
    <x v="0"/>
    <x v="0"/>
    <x v="5"/>
  </r>
  <r>
    <x v="1623"/>
    <x v="619"/>
    <s v="CUBRIMIENTO"/>
    <x v="0"/>
    <m/>
    <s v="2024-11-26"/>
    <s v="2025-02-11"/>
    <s v="2025-02-11 14:58:51"/>
    <s v="2025-02-13 12:14:21"/>
    <s v="2025-03-10 16:18:02"/>
    <s v="2025-03-11 17:22:51"/>
    <s v="2025-03-19 11:50:34"/>
    <s v="2025-02-13"/>
    <s v="2025-02-14"/>
    <s v="2025-02-28"/>
    <s v="2025-03-05"/>
    <s v="2025-03-06"/>
    <x v="1"/>
    <s v="Bogota"/>
    <s v="PFX002"/>
    <x v="942"/>
    <m/>
    <x v="0"/>
    <n v="11"/>
    <x v="0"/>
    <x v="0"/>
    <x v="0"/>
    <n v="376200"/>
    <x v="0"/>
    <x v="0"/>
    <x v="0"/>
    <x v="5"/>
  </r>
  <r>
    <x v="1623"/>
    <x v="619"/>
    <s v="CUBRIMIENTO"/>
    <x v="0"/>
    <m/>
    <s v="2024-11-26"/>
    <s v="2025-02-11"/>
    <s v="2025-02-11 14:58:51"/>
    <s v="2025-02-13 12:14:21"/>
    <s v="2025-03-10 16:18:02"/>
    <s v="2025-03-11 17:22:51"/>
    <s v="2025-03-19 11:50:34"/>
    <s v="2025-02-13"/>
    <s v="2025-02-14"/>
    <s v="2025-02-28"/>
    <s v="2025-03-05"/>
    <s v="2025-03-06"/>
    <x v="1"/>
    <s v="Bogota"/>
    <s v="PFX003"/>
    <x v="966"/>
    <m/>
    <x v="0"/>
    <n v="11"/>
    <x v="0"/>
    <x v="0"/>
    <x v="0"/>
    <n v="391875"/>
    <x v="0"/>
    <x v="0"/>
    <x v="0"/>
    <x v="5"/>
  </r>
  <r>
    <x v="1623"/>
    <x v="619"/>
    <s v="CUBRIMIENTO"/>
    <x v="0"/>
    <m/>
    <s v="2024-11-26"/>
    <s v="2025-02-11"/>
    <s v="2025-02-11 14:58:51"/>
    <s v="2025-02-13 12:14:21"/>
    <s v="2025-03-10 16:18:02"/>
    <s v="2025-03-11 17:22:51"/>
    <s v="2025-03-19 11:50:34"/>
    <s v="2025-02-13"/>
    <s v="2025-02-14"/>
    <s v="2025-02-28"/>
    <s v="2025-03-05"/>
    <s v="2025-03-06"/>
    <x v="1"/>
    <s v="Bogota"/>
    <s v="PFX004"/>
    <x v="974"/>
    <m/>
    <x v="0"/>
    <n v="11"/>
    <x v="0"/>
    <x v="0"/>
    <x v="0"/>
    <n v="402325"/>
    <x v="0"/>
    <x v="0"/>
    <x v="0"/>
    <x v="5"/>
  </r>
  <r>
    <x v="1623"/>
    <x v="619"/>
    <s v="CUBRIMIENTO"/>
    <x v="0"/>
    <m/>
    <s v="2024-11-26"/>
    <s v="2025-02-11"/>
    <s v="2025-02-11 14:58:51"/>
    <s v="2025-02-13 12:14:21"/>
    <s v="2025-03-10 16:18:02"/>
    <s v="2025-03-11 17:22:51"/>
    <s v="2025-03-19 11:50:34"/>
    <s v="2025-02-13"/>
    <s v="2025-02-14"/>
    <s v="2025-02-28"/>
    <s v="2025-03-05"/>
    <s v="2025-03-06"/>
    <x v="1"/>
    <s v="Bogota"/>
    <s v="REP036"/>
    <x v="72"/>
    <m/>
    <x v="0"/>
    <n v="1"/>
    <x v="0"/>
    <x v="0"/>
    <x v="0"/>
    <n v="400000"/>
    <x v="0"/>
    <x v="0"/>
    <x v="0"/>
    <x v="5"/>
  </r>
  <r>
    <x v="1624"/>
    <x v="911"/>
    <s v="MUEBLES CC CUBRIMIENTOS"/>
    <x v="0"/>
    <m/>
    <s v="2025-02-05"/>
    <s v="2025-02-13"/>
    <s v="2025-02-14 09:48:37"/>
    <s v="0000-00-00 00:00:00"/>
    <s v="2025-02-14 09:49:03"/>
    <s v="2025-02-17 07:49:59"/>
    <s v="0000-00-00 00:00:00"/>
    <s v="2025-02-14"/>
    <s v="2025-02-14"/>
    <s v="2025-02-18"/>
    <s v="2025-02-19"/>
    <s v="2025-02-19"/>
    <x v="3"/>
    <s v="Toscany"/>
    <s v="1010123"/>
    <x v="975"/>
    <m/>
    <x v="0"/>
    <n v="4"/>
    <x v="0"/>
    <x v="0"/>
    <x v="0"/>
    <n v="120000"/>
    <x v="0"/>
    <x v="0"/>
    <x v="0"/>
    <x v="5"/>
  </r>
  <r>
    <x v="1625"/>
    <x v="609"/>
    <s v="CUBRIMIENTO"/>
    <x v="0"/>
    <m/>
    <s v="2025-02-05"/>
    <s v="2025-02-05"/>
    <s v="2025-02-05 16:13:06"/>
    <s v="0000-00-00 00:00:00"/>
    <s v="2025-02-05 16:13:17"/>
    <s v="2025-02-25 07:52:54"/>
    <s v="0000-00-00 00:00:00"/>
    <s v="2025-02-06"/>
    <s v="2025-02-06"/>
    <s v="2025-02-10"/>
    <s v="2025-02-12"/>
    <s v="2025-02-12"/>
    <x v="3"/>
    <s v="Toscany"/>
    <s v="11369"/>
    <x v="789"/>
    <m/>
    <x v="0"/>
    <n v="6"/>
    <x v="0"/>
    <x v="0"/>
    <x v="0"/>
    <n v="7800"/>
    <x v="0"/>
    <x v="0"/>
    <x v="0"/>
    <x v="5"/>
  </r>
  <r>
    <x v="1625"/>
    <x v="609"/>
    <s v="CUBRIMIENTO"/>
    <x v="0"/>
    <m/>
    <s v="2025-02-05"/>
    <s v="2025-02-05"/>
    <s v="2025-02-05 16:13:06"/>
    <s v="0000-00-00 00:00:00"/>
    <s v="2025-02-05 16:13:17"/>
    <s v="2025-02-25 07:52:54"/>
    <s v="0000-00-00 00:00:00"/>
    <s v="2025-02-06"/>
    <s v="2025-02-06"/>
    <s v="2025-02-10"/>
    <s v="2025-02-12"/>
    <s v="2025-02-12"/>
    <x v="3"/>
    <s v="Toscany"/>
    <s v="11435"/>
    <x v="229"/>
    <m/>
    <x v="0"/>
    <n v="3"/>
    <x v="0"/>
    <x v="0"/>
    <x v="0"/>
    <n v="191700"/>
    <x v="0"/>
    <x v="0"/>
    <x v="0"/>
    <x v="5"/>
  </r>
  <r>
    <x v="1625"/>
    <x v="609"/>
    <s v="CUBRIMIENTO"/>
    <x v="0"/>
    <m/>
    <s v="2025-02-05"/>
    <s v="2025-02-05"/>
    <s v="2025-02-05 16:13:06"/>
    <s v="0000-00-00 00:00:00"/>
    <s v="2025-02-05 16:13:17"/>
    <s v="2025-02-25 07:52:54"/>
    <s v="0000-00-00 00:00:00"/>
    <s v="2025-02-06"/>
    <s v="2025-02-06"/>
    <s v="2025-02-10"/>
    <s v="2025-02-12"/>
    <s v="2025-02-12"/>
    <x v="3"/>
    <s v="Toscany"/>
    <s v="12871"/>
    <x v="790"/>
    <m/>
    <x v="0"/>
    <n v="6"/>
    <x v="0"/>
    <x v="0"/>
    <x v="0"/>
    <n v="2400"/>
    <x v="0"/>
    <x v="0"/>
    <x v="0"/>
    <x v="5"/>
  </r>
  <r>
    <x v="1626"/>
    <x v="752"/>
    <s v="MUEBLES CC CUBRIMIENTOS"/>
    <x v="0"/>
    <m/>
    <s v="2024-10-28"/>
    <s v="2025-02-10"/>
    <s v="2025-02-11 13:28:12"/>
    <s v="0000-00-00 00:00:00"/>
    <s v="2025-02-17 07:27:36"/>
    <s v="2025-02-17 15:33:56"/>
    <s v="2025-03-06 08:41:17"/>
    <s v="2025-02-12"/>
    <s v="2025-02-12"/>
    <s v="2025-03-06"/>
    <s v="2025-03-12"/>
    <s v="2025-03-14"/>
    <x v="3"/>
    <s v="Medellin"/>
    <s v="5326"/>
    <x v="90"/>
    <m/>
    <x v="2"/>
    <n v="1"/>
    <x v="0"/>
    <x v="0"/>
    <x v="0"/>
    <n v="472054"/>
    <x v="0"/>
    <x v="0"/>
    <x v="0"/>
    <x v="8"/>
  </r>
  <r>
    <x v="1627"/>
    <x v="999"/>
    <s v="CUBRIMIENTO"/>
    <x v="0"/>
    <m/>
    <s v="2025-02-05"/>
    <s v="2025-02-07"/>
    <s v="2025-02-13 10:15:40"/>
    <s v="2025-02-14 17:11:38"/>
    <s v="2025-02-20 11:10:48"/>
    <s v="2025-02-25 08:23:16"/>
    <s v="2025-03-03 11:24:45"/>
    <s v="2025-02-11"/>
    <s v="2025-02-17"/>
    <s v="2025-02-24"/>
    <s v="2025-03-04"/>
    <s v="2025-03-11"/>
    <x v="3"/>
    <s v="Bogota"/>
    <s v="12473"/>
    <x v="121"/>
    <m/>
    <x v="0"/>
    <n v="3"/>
    <x v="0"/>
    <x v="0"/>
    <x v="0"/>
    <n v="960000"/>
    <x v="0"/>
    <x v="0"/>
    <x v="0"/>
    <x v="5"/>
  </r>
  <r>
    <x v="1627"/>
    <x v="999"/>
    <s v="CUBRIMIENTO"/>
    <x v="0"/>
    <m/>
    <s v="2025-02-05"/>
    <s v="2025-02-07"/>
    <s v="2025-02-13 10:15:40"/>
    <s v="2025-02-14 17:11:38"/>
    <s v="2025-02-20 11:10:48"/>
    <s v="2025-02-25 08:23:16"/>
    <s v="2025-03-03 11:24:45"/>
    <s v="2025-02-11"/>
    <s v="2025-02-17"/>
    <s v="2025-02-24"/>
    <s v="2025-03-04"/>
    <s v="2025-03-11"/>
    <x v="3"/>
    <s v="Bogota"/>
    <s v="BANE13"/>
    <x v="182"/>
    <s v="PERGOSCREEN NEGRO 3M EB4841 G6-7 430GR"/>
    <x v="3"/>
    <n v="1"/>
    <x v="295"/>
    <x v="1"/>
    <x v="0"/>
    <n v="2697949"/>
    <x v="0"/>
    <x v="9"/>
    <x v="9"/>
    <x v="5"/>
  </r>
  <r>
    <x v="1627"/>
    <x v="999"/>
    <s v="CUBRIMIENTO"/>
    <x v="0"/>
    <m/>
    <s v="2025-02-05"/>
    <s v="2025-02-07"/>
    <s v="2025-02-13 10:15:40"/>
    <s v="2025-02-14 17:11:38"/>
    <s v="2025-02-20 11:10:48"/>
    <s v="2025-02-25 08:23:16"/>
    <s v="2025-03-03 11:24:45"/>
    <s v="2025-02-11"/>
    <s v="2025-02-17"/>
    <s v="2025-02-24"/>
    <s v="2025-03-04"/>
    <s v="2025-03-11"/>
    <x v="3"/>
    <s v="Bogota"/>
    <s v="BANE14"/>
    <x v="222"/>
    <s v="PERGOSCREEN NEGRO 3M EB4841 G6-7 430GR"/>
    <x v="3"/>
    <n v="1"/>
    <x v="296"/>
    <x v="1"/>
    <x v="0"/>
    <n v="3344097"/>
    <x v="0"/>
    <x v="9"/>
    <x v="9"/>
    <x v="5"/>
  </r>
  <r>
    <x v="1627"/>
    <x v="999"/>
    <s v="CUBRIMIENTO"/>
    <x v="0"/>
    <m/>
    <s v="2025-02-05"/>
    <s v="2025-02-07"/>
    <s v="2025-02-13 10:15:40"/>
    <s v="2025-02-14 17:11:38"/>
    <s v="2025-02-20 11:10:48"/>
    <s v="2025-02-25 08:23:16"/>
    <s v="2025-03-03 11:24:45"/>
    <s v="2025-02-11"/>
    <s v="2025-02-17"/>
    <s v="2025-02-24"/>
    <s v="2025-03-04"/>
    <s v="2025-03-11"/>
    <x v="3"/>
    <s v="Bogota"/>
    <s v="BANE14"/>
    <x v="222"/>
    <s v="PERGOSCREEN NEGRO 3M EB4841 G6-7 430GR"/>
    <x v="3"/>
    <n v="1"/>
    <x v="297"/>
    <x v="1"/>
    <x v="0"/>
    <n v="3558466"/>
    <x v="0"/>
    <x v="9"/>
    <x v="9"/>
    <x v="5"/>
  </r>
  <r>
    <x v="1627"/>
    <x v="999"/>
    <s v="CUBRIMIENTO"/>
    <x v="0"/>
    <m/>
    <s v="2025-02-05"/>
    <s v="2025-02-07"/>
    <s v="2025-02-13 10:15:40"/>
    <s v="2025-02-14 17:11:38"/>
    <s v="2025-02-20 11:10:48"/>
    <s v="2025-02-25 08:23:16"/>
    <s v="2025-03-03 11:24:45"/>
    <s v="2025-02-11"/>
    <s v="2025-02-17"/>
    <s v="2025-02-24"/>
    <s v="2025-03-04"/>
    <s v="2025-03-11"/>
    <x v="3"/>
    <s v="Bogota"/>
    <s v="BANE14"/>
    <x v="222"/>
    <s v="PERGOSCREEN NEGRO 3M EB4841 G6-7 430GR"/>
    <x v="3"/>
    <n v="1"/>
    <x v="298"/>
    <x v="1"/>
    <x v="0"/>
    <n v="3558466"/>
    <x v="0"/>
    <x v="9"/>
    <x v="9"/>
    <x v="5"/>
  </r>
  <r>
    <x v="1627"/>
    <x v="999"/>
    <s v="CUBRIMIENTO"/>
    <x v="0"/>
    <m/>
    <s v="2025-02-05"/>
    <s v="2025-02-07"/>
    <s v="2025-02-13 10:15:40"/>
    <s v="2025-02-14 17:11:38"/>
    <s v="2025-02-20 11:10:48"/>
    <s v="2025-02-25 08:23:16"/>
    <s v="2025-03-03 11:24:45"/>
    <s v="2025-02-11"/>
    <s v="2025-02-17"/>
    <s v="2025-02-24"/>
    <s v="2025-03-04"/>
    <s v="2025-03-11"/>
    <x v="3"/>
    <s v="Bogota"/>
    <s v="BANE14"/>
    <x v="222"/>
    <s v="PERGOSCREEN NEGRO 3M EB4841 G6-7 430GR"/>
    <x v="3"/>
    <n v="1"/>
    <x v="299"/>
    <x v="1"/>
    <x v="0"/>
    <n v="3558466"/>
    <x v="0"/>
    <x v="9"/>
    <x v="9"/>
    <x v="5"/>
  </r>
  <r>
    <x v="1627"/>
    <x v="999"/>
    <s v="CUBRIMIENTO"/>
    <x v="0"/>
    <m/>
    <s v="2025-02-05"/>
    <s v="2025-02-07"/>
    <s v="2025-02-13 10:15:40"/>
    <s v="2025-02-14 17:11:38"/>
    <s v="2025-02-20 11:10:48"/>
    <s v="2025-02-25 08:23:16"/>
    <s v="2025-03-03 11:24:45"/>
    <s v="2025-02-11"/>
    <s v="2025-02-17"/>
    <s v="2025-02-24"/>
    <s v="2025-03-04"/>
    <s v="2025-03-11"/>
    <x v="3"/>
    <s v="Bogota"/>
    <s v="BANE14"/>
    <x v="222"/>
    <s v="PERGOSCREEN NEGRO 3M EB4841 G6-7 430GR"/>
    <x v="3"/>
    <n v="1"/>
    <x v="300"/>
    <x v="1"/>
    <x v="0"/>
    <n v="3344097"/>
    <x v="0"/>
    <x v="9"/>
    <x v="9"/>
    <x v="5"/>
  </r>
  <r>
    <x v="1627"/>
    <x v="999"/>
    <s v="CUBRIMIENTO"/>
    <x v="0"/>
    <m/>
    <s v="2025-02-05"/>
    <s v="2025-02-07"/>
    <s v="2025-02-13 10:15:40"/>
    <s v="2025-02-14 17:11:38"/>
    <s v="2025-02-20 11:10:48"/>
    <s v="2025-02-25 08:23:16"/>
    <s v="2025-03-03 11:24:45"/>
    <s v="2025-02-11"/>
    <s v="2025-02-17"/>
    <s v="2025-02-24"/>
    <s v="2025-03-04"/>
    <s v="2025-03-11"/>
    <x v="3"/>
    <s v="Bogota"/>
    <s v="BANE14"/>
    <x v="222"/>
    <s v="PERGOSCREEN NEGRO 3M EB4841 G6-7 430GR"/>
    <x v="3"/>
    <n v="1"/>
    <x v="301"/>
    <x v="1"/>
    <x v="0"/>
    <n v="3558466"/>
    <x v="0"/>
    <x v="9"/>
    <x v="9"/>
    <x v="5"/>
  </r>
  <r>
    <x v="1627"/>
    <x v="999"/>
    <s v="CUBRIMIENTO"/>
    <x v="0"/>
    <m/>
    <s v="2025-02-05"/>
    <s v="2025-02-07"/>
    <s v="2025-02-13 10:15:40"/>
    <s v="2025-02-14 17:11:38"/>
    <s v="2025-02-20 11:10:48"/>
    <s v="2025-02-25 08:23:16"/>
    <s v="2025-03-03 11:24:45"/>
    <s v="2025-02-11"/>
    <s v="2025-02-17"/>
    <s v="2025-02-24"/>
    <s v="2025-03-04"/>
    <s v="2025-03-11"/>
    <x v="3"/>
    <s v="Bogota"/>
    <s v="BANE14"/>
    <x v="222"/>
    <s v="PERGOSCREEN NEGRO 3M EB4841 G6-7 430GR"/>
    <x v="3"/>
    <n v="1"/>
    <x v="302"/>
    <x v="1"/>
    <x v="0"/>
    <n v="3558466"/>
    <x v="0"/>
    <x v="9"/>
    <x v="9"/>
    <x v="5"/>
  </r>
  <r>
    <x v="1627"/>
    <x v="999"/>
    <s v="CUBRIMIENTO"/>
    <x v="0"/>
    <m/>
    <s v="2025-02-05"/>
    <s v="2025-02-07"/>
    <s v="2025-02-13 10:15:40"/>
    <s v="2025-02-14 17:11:38"/>
    <s v="2025-02-20 11:10:48"/>
    <s v="2025-02-25 08:23:16"/>
    <s v="2025-03-03 11:24:45"/>
    <s v="2025-02-11"/>
    <s v="2025-02-17"/>
    <s v="2025-02-24"/>
    <s v="2025-03-04"/>
    <s v="2025-03-11"/>
    <x v="3"/>
    <s v="Bogota"/>
    <s v="BANE14"/>
    <x v="222"/>
    <s v="PERGOSCREEN NEGRO 3M EB4841 G6-7 430GR"/>
    <x v="3"/>
    <n v="1"/>
    <x v="303"/>
    <x v="1"/>
    <x v="0"/>
    <n v="3558466"/>
    <x v="0"/>
    <x v="9"/>
    <x v="9"/>
    <x v="5"/>
  </r>
  <r>
    <x v="1627"/>
    <x v="999"/>
    <s v="CUBRIMIENTO"/>
    <x v="0"/>
    <m/>
    <s v="2025-02-05"/>
    <s v="2025-02-07"/>
    <s v="2025-02-13 10:15:40"/>
    <s v="2025-02-14 17:11:38"/>
    <s v="2025-02-20 11:10:48"/>
    <s v="2025-02-25 08:23:16"/>
    <s v="2025-03-03 11:24:45"/>
    <s v="2025-02-11"/>
    <s v="2025-02-17"/>
    <s v="2025-02-24"/>
    <s v="2025-03-04"/>
    <s v="2025-03-11"/>
    <x v="3"/>
    <s v="Bogota"/>
    <s v="SERV03"/>
    <x v="9"/>
    <m/>
    <x v="0"/>
    <n v="1"/>
    <x v="0"/>
    <x v="0"/>
    <x v="0"/>
    <n v="2550000"/>
    <x v="0"/>
    <x v="1"/>
    <x v="1"/>
    <x v="5"/>
  </r>
  <r>
    <x v="1627"/>
    <x v="999"/>
    <s v="CUBRIMIENTO"/>
    <x v="0"/>
    <m/>
    <s v="2025-02-05"/>
    <s v="2025-02-07"/>
    <s v="2025-02-13 10:15:40"/>
    <s v="2025-02-14 17:11:38"/>
    <s v="2025-02-20 11:10:48"/>
    <s v="2025-02-25 08:23:16"/>
    <s v="2025-03-03 11:24:45"/>
    <s v="2025-02-11"/>
    <s v="2025-02-17"/>
    <s v="2025-02-24"/>
    <s v="2025-03-04"/>
    <s v="2025-03-11"/>
    <x v="3"/>
    <s v="Bogota"/>
    <s v="SERV04"/>
    <x v="50"/>
    <m/>
    <x v="0"/>
    <n v="1"/>
    <x v="0"/>
    <x v="0"/>
    <x v="0"/>
    <n v="1200000"/>
    <x v="0"/>
    <x v="1"/>
    <x v="1"/>
    <x v="5"/>
  </r>
  <r>
    <x v="1627"/>
    <x v="999"/>
    <s v="CUBRIMIENTO"/>
    <x v="0"/>
    <m/>
    <s v="2025-02-05"/>
    <s v="2025-02-07"/>
    <s v="2025-02-13 10:15:40"/>
    <s v="2025-02-14 17:11:38"/>
    <s v="2025-02-20 11:10:48"/>
    <s v="2025-02-25 08:23:16"/>
    <s v="2025-03-03 11:24:45"/>
    <s v="2025-02-11"/>
    <s v="2025-02-17"/>
    <s v="2025-02-24"/>
    <s v="2025-03-04"/>
    <s v="2025-03-11"/>
    <x v="3"/>
    <s v="Bogota"/>
    <s v="SERVANDAM"/>
    <x v="865"/>
    <m/>
    <x v="0"/>
    <n v="1"/>
    <x v="0"/>
    <x v="0"/>
    <x v="0"/>
    <n v="1650000"/>
    <x v="0"/>
    <x v="1"/>
    <x v="1"/>
    <x v="5"/>
  </r>
  <r>
    <x v="1628"/>
    <x v="1013"/>
    <s v="MUEBLES CC CUBRIMIENTOS"/>
    <x v="0"/>
    <m/>
    <s v="2025-02-05"/>
    <s v="2025-05-19"/>
    <s v="2025-05-19 11:33:08"/>
    <s v="0000-00-00 00:00:00"/>
    <s v="2025-06-04 16:37:03"/>
    <s v="2025-06-04 16:37:23"/>
    <s v="2025-06-16 17:30:58"/>
    <s v="2025-05-20"/>
    <s v="2025-05-20"/>
    <s v="2025-06-13"/>
    <s v="2025-06-17"/>
    <s v="2025-06-19"/>
    <x v="1"/>
    <s v="Cali"/>
    <s v="15537"/>
    <x v="85"/>
    <s v="LONA DICKSON CRUDO REF:6020"/>
    <x v="0"/>
    <n v="1"/>
    <x v="0"/>
    <x v="0"/>
    <x v="0"/>
    <n v="10061317"/>
    <x v="0"/>
    <x v="0"/>
    <x v="0"/>
    <x v="6"/>
  </r>
  <r>
    <x v="1629"/>
    <x v="1014"/>
    <s v="CUBRIMIENTO"/>
    <x v="0"/>
    <m/>
    <s v="2025-02-05"/>
    <s v="2025-02-24"/>
    <s v="2025-02-25 11:15:49"/>
    <s v="2025-04-04 12:08:36"/>
    <s v="2025-04-20 12:26:31"/>
    <s v="2025-05-16 11:01:33"/>
    <s v="2025-08-01 15:56:23"/>
    <s v="2025-02-26"/>
    <s v="2025-04-05"/>
    <s v="2025-04-21"/>
    <s v="2025-04-25"/>
    <s v="2025-05-02"/>
    <x v="3"/>
    <s v="Cali"/>
    <s v="1011822"/>
    <x v="976"/>
    <m/>
    <x v="0"/>
    <n v="1"/>
    <x v="0"/>
    <x v="0"/>
    <x v="0"/>
    <n v="985000"/>
    <x v="0"/>
    <x v="0"/>
    <x v="0"/>
    <x v="2"/>
  </r>
  <r>
    <x v="1629"/>
    <x v="1014"/>
    <s v="CUBRIMIENTO"/>
    <x v="0"/>
    <m/>
    <s v="2025-02-05"/>
    <s v="2025-02-24"/>
    <s v="2025-02-25 11:15:49"/>
    <s v="2025-04-04 12:08:36"/>
    <s v="2025-04-20 12:26:31"/>
    <s v="2025-05-16 11:01:33"/>
    <s v="2025-08-01 15:56:23"/>
    <s v="2025-02-26"/>
    <s v="2025-04-05"/>
    <s v="2025-04-21"/>
    <s v="2025-04-25"/>
    <s v="2025-05-02"/>
    <x v="3"/>
    <s v="Cali"/>
    <s v="6543"/>
    <x v="123"/>
    <m/>
    <x v="0"/>
    <n v="2"/>
    <x v="0"/>
    <x v="0"/>
    <x v="0"/>
    <n v="124800"/>
    <x v="0"/>
    <x v="0"/>
    <x v="0"/>
    <x v="2"/>
  </r>
  <r>
    <x v="1629"/>
    <x v="1014"/>
    <s v="CUBRIMIENTO"/>
    <x v="0"/>
    <m/>
    <s v="2025-02-05"/>
    <s v="2025-02-24"/>
    <s v="2025-02-25 11:15:49"/>
    <s v="2025-04-04 12:08:36"/>
    <s v="2025-04-20 12:26:31"/>
    <s v="2025-05-16 11:01:33"/>
    <s v="2025-08-01 15:56:23"/>
    <s v="2025-02-26"/>
    <s v="2025-04-05"/>
    <s v="2025-04-21"/>
    <s v="2025-04-25"/>
    <s v="2025-05-02"/>
    <x v="3"/>
    <s v="Cali"/>
    <s v="FLANCHE01"/>
    <x v="51"/>
    <m/>
    <x v="3"/>
    <n v="2"/>
    <x v="2"/>
    <x v="0"/>
    <x v="0"/>
    <n v="1724946"/>
    <x v="0"/>
    <x v="0"/>
    <x v="0"/>
    <x v="2"/>
  </r>
  <r>
    <x v="1629"/>
    <x v="1014"/>
    <s v="CUBRIMIENTO"/>
    <x v="0"/>
    <m/>
    <s v="2025-02-05"/>
    <s v="2025-02-24"/>
    <s v="2025-02-25 11:15:49"/>
    <s v="2025-04-04 12:08:36"/>
    <s v="2025-04-20 12:26:31"/>
    <s v="2025-05-16 11:01:33"/>
    <s v="2025-08-01 15:56:23"/>
    <s v="2025-02-26"/>
    <s v="2025-04-05"/>
    <s v="2025-04-21"/>
    <s v="2025-04-25"/>
    <s v="2025-05-02"/>
    <x v="3"/>
    <s v="Cali"/>
    <s v="KMPLITE"/>
    <x v="251"/>
    <m/>
    <x v="0"/>
    <n v="1"/>
    <x v="2"/>
    <x v="0"/>
    <x v="0"/>
    <n v="2612861"/>
    <x v="0"/>
    <x v="0"/>
    <x v="0"/>
    <x v="2"/>
  </r>
  <r>
    <x v="1629"/>
    <x v="1014"/>
    <s v="CUBRIMIENTO"/>
    <x v="0"/>
    <m/>
    <s v="2025-02-05"/>
    <s v="2025-02-24"/>
    <s v="2025-02-25 11:15:49"/>
    <s v="2025-04-04 12:08:36"/>
    <s v="2025-04-20 12:26:31"/>
    <s v="2025-05-16 11:01:33"/>
    <s v="2025-08-01 15:56:23"/>
    <s v="2025-02-26"/>
    <s v="2025-04-05"/>
    <s v="2025-04-21"/>
    <s v="2025-04-25"/>
    <s v="2025-05-02"/>
    <x v="3"/>
    <s v="Cali"/>
    <s v="PLITE10"/>
    <x v="263"/>
    <s v="LONA PERGOTEX BLACKOUT BLANCA 3 M"/>
    <x v="3"/>
    <n v="1"/>
    <x v="2"/>
    <x v="0"/>
    <x v="49"/>
    <n v="14335646"/>
    <x v="0"/>
    <x v="4"/>
    <x v="6"/>
    <x v="2"/>
  </r>
  <r>
    <x v="1629"/>
    <x v="1014"/>
    <s v="CUBRIMIENTO"/>
    <x v="0"/>
    <m/>
    <s v="2025-02-05"/>
    <s v="2025-02-24"/>
    <s v="2025-02-25 11:15:49"/>
    <s v="2025-04-04 12:08:36"/>
    <s v="2025-04-20 12:26:31"/>
    <s v="2025-05-16 11:01:33"/>
    <s v="2025-08-01 15:56:23"/>
    <s v="2025-02-26"/>
    <s v="2025-04-05"/>
    <s v="2025-04-21"/>
    <s v="2025-04-25"/>
    <s v="2025-05-02"/>
    <x v="3"/>
    <s v="Cali"/>
    <s v="PLT08"/>
    <x v="74"/>
    <m/>
    <x v="3"/>
    <n v="4"/>
    <x v="0"/>
    <x v="0"/>
    <x v="0"/>
    <n v="360768"/>
    <x v="0"/>
    <x v="0"/>
    <x v="0"/>
    <x v="2"/>
  </r>
  <r>
    <x v="1629"/>
    <x v="1014"/>
    <s v="CUBRIMIENTO"/>
    <x v="0"/>
    <m/>
    <s v="2025-02-05"/>
    <s v="2025-02-24"/>
    <s v="2025-02-25 11:15:49"/>
    <s v="2025-04-04 12:08:36"/>
    <s v="2025-04-20 12:26:31"/>
    <s v="2025-05-16 11:01:33"/>
    <s v="2025-08-01 15:56:23"/>
    <s v="2025-02-26"/>
    <s v="2025-04-05"/>
    <s v="2025-04-21"/>
    <s v="2025-04-25"/>
    <s v="2025-05-02"/>
    <x v="3"/>
    <s v="Cali"/>
    <s v="SERV03"/>
    <x v="9"/>
    <m/>
    <x v="0"/>
    <n v="1"/>
    <x v="0"/>
    <x v="0"/>
    <x v="0"/>
    <n v="900000"/>
    <x v="0"/>
    <x v="1"/>
    <x v="1"/>
    <x v="2"/>
  </r>
  <r>
    <x v="1629"/>
    <x v="1014"/>
    <s v="CUBRIMIENTO"/>
    <x v="0"/>
    <m/>
    <s v="2025-02-05"/>
    <s v="2025-02-24"/>
    <s v="2025-02-25 11:15:49"/>
    <s v="2025-04-04 12:08:36"/>
    <s v="2025-04-20 12:26:31"/>
    <s v="2025-05-16 11:01:33"/>
    <s v="2025-08-01 15:56:23"/>
    <s v="2025-02-26"/>
    <s v="2025-04-05"/>
    <s v="2025-04-21"/>
    <s v="2025-04-25"/>
    <s v="2025-05-02"/>
    <x v="3"/>
    <s v="Cali"/>
    <s v="SILU03"/>
    <x v="307"/>
    <m/>
    <x v="0"/>
    <n v="6"/>
    <x v="2"/>
    <x v="0"/>
    <x v="0"/>
    <n v="4257636"/>
    <x v="0"/>
    <x v="0"/>
    <x v="0"/>
    <x v="2"/>
  </r>
  <r>
    <x v="1629"/>
    <x v="1014"/>
    <s v="CUBRIMIENTO"/>
    <x v="0"/>
    <m/>
    <s v="2025-02-05"/>
    <s v="2025-02-24"/>
    <s v="2025-02-25 11:15:49"/>
    <s v="2025-04-04 12:08:36"/>
    <s v="2025-04-20 12:26:31"/>
    <s v="2025-05-16 11:01:33"/>
    <s v="2025-08-01 15:56:23"/>
    <s v="2025-02-26"/>
    <s v="2025-04-05"/>
    <s v="2025-04-21"/>
    <s v="2025-04-25"/>
    <s v="2025-05-02"/>
    <x v="3"/>
    <s v="Cali"/>
    <s v="TRANSP01"/>
    <x v="102"/>
    <m/>
    <x v="0"/>
    <n v="2"/>
    <x v="0"/>
    <x v="0"/>
    <x v="0"/>
    <n v="700000"/>
    <x v="0"/>
    <x v="0"/>
    <x v="0"/>
    <x v="2"/>
  </r>
  <r>
    <x v="1630"/>
    <x v="61"/>
    <s v="MUEBLES CC CUBRIMIENTOS"/>
    <x v="0"/>
    <m/>
    <s v="2025-02-06"/>
    <s v="2025-02-06"/>
    <s v="2025-02-06 14:10:57"/>
    <s v="2025-02-12 18:04:24"/>
    <s v="2025-03-19 17:02:03"/>
    <s v="2025-03-21 17:26:11"/>
    <s v="2025-03-22 11:45:21"/>
    <s v="2025-02-07"/>
    <s v="2025-02-18"/>
    <s v="2025-02-27"/>
    <s v="2025-03-03"/>
    <s v="2025-03-12"/>
    <x v="3"/>
    <s v="Virtual"/>
    <s v="27048"/>
    <x v="977"/>
    <m/>
    <x v="0"/>
    <n v="30"/>
    <x v="0"/>
    <x v="0"/>
    <x v="0"/>
    <n v="0"/>
    <x v="0"/>
    <x v="0"/>
    <x v="0"/>
    <x v="5"/>
  </r>
  <r>
    <x v="1630"/>
    <x v="61"/>
    <s v="MUEBLES CC CUBRIMIENTOS"/>
    <x v="0"/>
    <m/>
    <s v="2025-02-06"/>
    <s v="2025-02-06"/>
    <s v="2025-02-06 14:10:57"/>
    <s v="2025-02-12 18:04:24"/>
    <s v="2025-03-19 17:02:03"/>
    <s v="2025-03-21 17:26:11"/>
    <s v="2025-03-22 11:45:21"/>
    <s v="2025-02-07"/>
    <s v="2025-02-18"/>
    <s v="2025-02-27"/>
    <s v="2025-03-03"/>
    <s v="2025-03-12"/>
    <x v="3"/>
    <s v="Virtual"/>
    <s v="28407"/>
    <x v="978"/>
    <m/>
    <x v="0"/>
    <n v="2"/>
    <x v="0"/>
    <x v="0"/>
    <x v="0"/>
    <n v="0"/>
    <x v="0"/>
    <x v="0"/>
    <x v="0"/>
    <x v="5"/>
  </r>
  <r>
    <x v="1631"/>
    <x v="1015"/>
    <s v="MUEBLES CC CUBRIMIENTOS"/>
    <x v="0"/>
    <m/>
    <s v="2025-02-06"/>
    <s v="2025-02-06"/>
    <s v="2025-02-07 12:29:44"/>
    <s v="0000-00-00 00:00:00"/>
    <s v="2025-02-18 11:24:07"/>
    <s v="2025-02-18 11:24:27"/>
    <s v="2025-03-12 08:02:12"/>
    <s v="2025-02-10"/>
    <s v="2025-02-10"/>
    <s v="2025-03-04"/>
    <s v="2025-03-06"/>
    <s v="2025-03-10"/>
    <x v="1"/>
    <s v="Bogota"/>
    <s v="100243"/>
    <x v="979"/>
    <s v="LONA DICKSON CRUDO REF:6020"/>
    <x v="4"/>
    <n v="1"/>
    <x v="0"/>
    <x v="0"/>
    <x v="0"/>
    <n v="3913522"/>
    <x v="0"/>
    <x v="2"/>
    <x v="0"/>
    <x v="8"/>
  </r>
  <r>
    <x v="1632"/>
    <x v="1013"/>
    <s v="MUEBLES CC CUBRIMIENTOS"/>
    <x v="0"/>
    <m/>
    <s v="2025-02-05"/>
    <s v="2025-06-27"/>
    <s v="2025-07-01 15:00:19"/>
    <s v="0000-00-00 00:00:00"/>
    <s v="2025-08-13 17:53:26"/>
    <s v="2025-08-20 15:10:26"/>
    <s v="2025-08-26 12:47:17"/>
    <s v="2025-06-30"/>
    <s v="2025-06-30"/>
    <s v="2025-08-08"/>
    <s v="2025-08-12"/>
    <s v="2025-08-14"/>
    <x v="3"/>
    <s v="Cali"/>
    <s v="12739"/>
    <x v="980"/>
    <s v="LONA DICKSON CRUDO REF:6020"/>
    <x v="0"/>
    <n v="2"/>
    <x v="0"/>
    <x v="0"/>
    <x v="0"/>
    <n v="9162724"/>
    <x v="0"/>
    <x v="0"/>
    <x v="0"/>
    <x v="7"/>
  </r>
  <r>
    <x v="1632"/>
    <x v="1013"/>
    <s v="MUEBLES CC CUBRIMIENTOS"/>
    <x v="0"/>
    <m/>
    <s v="2025-02-05"/>
    <s v="2025-06-27"/>
    <s v="2025-07-01 15:00:19"/>
    <s v="0000-00-00 00:00:00"/>
    <s v="2025-08-13 17:53:26"/>
    <s v="2025-08-20 15:10:26"/>
    <s v="2025-08-26 12:47:17"/>
    <s v="2025-06-30"/>
    <s v="2025-06-30"/>
    <s v="2025-08-08"/>
    <s v="2025-08-12"/>
    <s v="2025-08-14"/>
    <x v="3"/>
    <s v="Cali"/>
    <s v="REP023"/>
    <x v="35"/>
    <m/>
    <x v="0"/>
    <n v="2"/>
    <x v="0"/>
    <x v="0"/>
    <x v="0"/>
    <n v="1800000"/>
    <x v="0"/>
    <x v="0"/>
    <x v="0"/>
    <x v="7"/>
  </r>
  <r>
    <x v="1632"/>
    <x v="1013"/>
    <s v="MUEBLES CC CUBRIMIENTOS"/>
    <x v="0"/>
    <m/>
    <s v="2025-02-05"/>
    <s v="2025-06-27"/>
    <s v="2025-07-01 15:00:19"/>
    <s v="0000-00-00 00:00:00"/>
    <s v="2025-08-13 17:53:26"/>
    <s v="2025-08-20 15:10:26"/>
    <s v="2025-08-26 12:47:17"/>
    <s v="2025-06-30"/>
    <s v="2025-06-30"/>
    <s v="2025-08-08"/>
    <s v="2025-08-12"/>
    <s v="2025-08-14"/>
    <x v="3"/>
    <s v="Cali"/>
    <s v="SERV08"/>
    <x v="2"/>
    <m/>
    <x v="0"/>
    <n v="1"/>
    <x v="0"/>
    <x v="0"/>
    <x v="0"/>
    <n v="200000"/>
    <x v="0"/>
    <x v="1"/>
    <x v="1"/>
    <x v="7"/>
  </r>
  <r>
    <x v="1633"/>
    <x v="1016"/>
    <s v="CUBRIMIENTO"/>
    <x v="0"/>
    <m/>
    <s v="2025-02-06"/>
    <s v="2025-03-10"/>
    <s v="2025-03-31 10:42:09"/>
    <s v="2025-05-19 07:50:28"/>
    <s v="2025-05-22 14:51:21"/>
    <s v="2025-05-28 16:12:46"/>
    <s v="2025-06-13 11:12:31"/>
    <s v="2025-03-31"/>
    <s v="2025-05-19"/>
    <s v="2025-05-26"/>
    <s v="2025-06-01"/>
    <s v="2025-06-08"/>
    <x v="3"/>
    <s v="Barranquilla"/>
    <s v="27249"/>
    <x v="64"/>
    <m/>
    <x v="0"/>
    <n v="3"/>
    <x v="0"/>
    <x v="0"/>
    <x v="0"/>
    <n v="441246"/>
    <x v="0"/>
    <x v="0"/>
    <x v="0"/>
    <x v="9"/>
  </r>
  <r>
    <x v="1633"/>
    <x v="1016"/>
    <s v="CUBRIMIENTO"/>
    <x v="0"/>
    <m/>
    <s v="2025-02-06"/>
    <s v="2025-03-10"/>
    <s v="2025-03-31 10:42:09"/>
    <s v="2025-05-19 07:50:28"/>
    <s v="2025-05-22 14:51:21"/>
    <s v="2025-05-28 16:12:46"/>
    <s v="2025-06-13 11:12:31"/>
    <s v="2025-03-31"/>
    <s v="2025-05-19"/>
    <s v="2025-05-26"/>
    <s v="2025-06-01"/>
    <s v="2025-06-08"/>
    <x v="3"/>
    <s v="Barranquilla"/>
    <s v="6543"/>
    <x v="123"/>
    <m/>
    <x v="0"/>
    <n v="3"/>
    <x v="0"/>
    <x v="0"/>
    <x v="0"/>
    <n v="154638"/>
    <x v="0"/>
    <x v="0"/>
    <x v="0"/>
    <x v="9"/>
  </r>
  <r>
    <x v="1633"/>
    <x v="1016"/>
    <s v="CUBRIMIENTO"/>
    <x v="0"/>
    <m/>
    <s v="2025-02-06"/>
    <s v="2025-03-10"/>
    <s v="2025-03-31 10:42:09"/>
    <s v="2025-05-19 07:50:28"/>
    <s v="2025-05-22 14:51:21"/>
    <s v="2025-05-28 16:12:46"/>
    <s v="2025-06-13 11:12:31"/>
    <s v="2025-03-31"/>
    <s v="2025-05-19"/>
    <s v="2025-05-26"/>
    <s v="2025-06-01"/>
    <s v="2025-06-08"/>
    <x v="3"/>
    <s v="Barranquilla"/>
    <s v="FLANCHE01"/>
    <x v="51"/>
    <m/>
    <x v="8"/>
    <n v="1"/>
    <x v="73"/>
    <x v="0"/>
    <x v="0"/>
    <n v="343113"/>
    <x v="0"/>
    <x v="0"/>
    <x v="0"/>
    <x v="9"/>
  </r>
  <r>
    <x v="1633"/>
    <x v="1016"/>
    <s v="CUBRIMIENTO"/>
    <x v="0"/>
    <m/>
    <s v="2025-02-06"/>
    <s v="2025-03-10"/>
    <s v="2025-03-31 10:42:09"/>
    <s v="2025-05-19 07:50:28"/>
    <s v="2025-05-22 14:51:21"/>
    <s v="2025-05-28 16:12:46"/>
    <s v="2025-06-13 11:12:31"/>
    <s v="2025-03-31"/>
    <s v="2025-05-19"/>
    <s v="2025-05-26"/>
    <s v="2025-06-01"/>
    <s v="2025-06-08"/>
    <x v="3"/>
    <s v="Barranquilla"/>
    <s v="FLANCHE01"/>
    <x v="51"/>
    <m/>
    <x v="8"/>
    <n v="1"/>
    <x v="304"/>
    <x v="0"/>
    <x v="0"/>
    <n v="457484"/>
    <x v="0"/>
    <x v="0"/>
    <x v="0"/>
    <x v="9"/>
  </r>
  <r>
    <x v="1633"/>
    <x v="1016"/>
    <s v="CUBRIMIENTO"/>
    <x v="0"/>
    <m/>
    <s v="2025-02-06"/>
    <s v="2025-03-10"/>
    <s v="2025-03-31 10:42:09"/>
    <s v="2025-05-19 07:50:28"/>
    <s v="2025-05-22 14:51:21"/>
    <s v="2025-05-28 16:12:46"/>
    <s v="2025-06-13 11:12:31"/>
    <s v="2025-03-31"/>
    <s v="2025-05-19"/>
    <s v="2025-05-26"/>
    <s v="2025-06-01"/>
    <s v="2025-06-08"/>
    <x v="3"/>
    <s v="Barranquilla"/>
    <s v="FLANCHE01"/>
    <x v="51"/>
    <m/>
    <x v="8"/>
    <n v="2"/>
    <x v="75"/>
    <x v="0"/>
    <x v="0"/>
    <n v="914968"/>
    <x v="0"/>
    <x v="0"/>
    <x v="0"/>
    <x v="9"/>
  </r>
  <r>
    <x v="1633"/>
    <x v="1016"/>
    <s v="CUBRIMIENTO"/>
    <x v="0"/>
    <m/>
    <s v="2025-02-06"/>
    <s v="2025-03-10"/>
    <s v="2025-03-31 10:42:09"/>
    <s v="2025-05-19 07:50:28"/>
    <s v="2025-05-22 14:51:21"/>
    <s v="2025-05-28 16:12:46"/>
    <s v="2025-06-13 11:12:31"/>
    <s v="2025-03-31"/>
    <s v="2025-05-19"/>
    <s v="2025-05-26"/>
    <s v="2025-06-01"/>
    <s v="2025-06-08"/>
    <x v="3"/>
    <s v="Barranquilla"/>
    <s v="FLANCHE01"/>
    <x v="51"/>
    <m/>
    <x v="8"/>
    <n v="1"/>
    <x v="57"/>
    <x v="0"/>
    <x v="0"/>
    <n v="343113"/>
    <x v="0"/>
    <x v="0"/>
    <x v="0"/>
    <x v="9"/>
  </r>
  <r>
    <x v="1633"/>
    <x v="1016"/>
    <s v="CUBRIMIENTO"/>
    <x v="0"/>
    <m/>
    <s v="2025-02-06"/>
    <s v="2025-03-10"/>
    <s v="2025-03-31 10:42:09"/>
    <s v="2025-05-19 07:50:28"/>
    <s v="2025-05-22 14:51:21"/>
    <s v="2025-05-28 16:12:46"/>
    <s v="2025-06-13 11:12:31"/>
    <s v="2025-03-31"/>
    <s v="2025-05-19"/>
    <s v="2025-05-26"/>
    <s v="2025-06-01"/>
    <s v="2025-06-08"/>
    <x v="3"/>
    <s v="Barranquilla"/>
    <s v="SERV03"/>
    <x v="9"/>
    <m/>
    <x v="0"/>
    <n v="1"/>
    <x v="0"/>
    <x v="0"/>
    <x v="0"/>
    <n v="450000"/>
    <x v="0"/>
    <x v="1"/>
    <x v="1"/>
    <x v="9"/>
  </r>
  <r>
    <x v="1633"/>
    <x v="1016"/>
    <s v="CUBRIMIENTO"/>
    <x v="0"/>
    <m/>
    <s v="2025-02-06"/>
    <s v="2025-03-10"/>
    <s v="2025-03-31 10:42:09"/>
    <s v="2025-05-19 07:50:28"/>
    <s v="2025-05-22 14:51:21"/>
    <s v="2025-05-28 16:12:46"/>
    <s v="2025-06-13 11:12:31"/>
    <s v="2025-03-31"/>
    <s v="2025-05-19"/>
    <s v="2025-05-26"/>
    <s v="2025-06-01"/>
    <s v="2025-06-08"/>
    <x v="3"/>
    <s v="Barranquilla"/>
    <s v="SOMB03"/>
    <x v="161"/>
    <s v="LONA DICKSON AZUL FONDO ENTERO REF:0017"/>
    <x v="8"/>
    <n v="1"/>
    <x v="8"/>
    <x v="0"/>
    <x v="19"/>
    <n v="2853119"/>
    <x v="0"/>
    <x v="6"/>
    <x v="8"/>
    <x v="9"/>
  </r>
  <r>
    <x v="1633"/>
    <x v="1016"/>
    <s v="CUBRIMIENTO"/>
    <x v="0"/>
    <m/>
    <s v="2025-02-06"/>
    <s v="2025-03-10"/>
    <s v="2025-03-31 10:42:09"/>
    <s v="2025-05-19 07:50:28"/>
    <s v="2025-05-22 14:51:21"/>
    <s v="2025-05-28 16:12:46"/>
    <s v="2025-06-13 11:12:31"/>
    <s v="2025-03-31"/>
    <s v="2025-05-19"/>
    <s v="2025-05-26"/>
    <s v="2025-06-01"/>
    <s v="2025-06-08"/>
    <x v="3"/>
    <s v="Barranquilla"/>
    <s v="SOMB03"/>
    <x v="161"/>
    <s v="LONA DICKSON AZUL FONDO ENTERO REF:0017"/>
    <x v="8"/>
    <n v="1"/>
    <x v="305"/>
    <x v="0"/>
    <x v="19"/>
    <n v="3263672"/>
    <x v="0"/>
    <x v="6"/>
    <x v="8"/>
    <x v="9"/>
  </r>
  <r>
    <x v="1633"/>
    <x v="1016"/>
    <s v="CUBRIMIENTO"/>
    <x v="0"/>
    <m/>
    <s v="2025-02-06"/>
    <s v="2025-03-10"/>
    <s v="2025-03-31 10:42:09"/>
    <s v="2025-05-19 07:50:28"/>
    <s v="2025-05-22 14:51:21"/>
    <s v="2025-05-28 16:12:46"/>
    <s v="2025-06-13 11:12:31"/>
    <s v="2025-03-31"/>
    <s v="2025-05-19"/>
    <s v="2025-05-26"/>
    <s v="2025-06-01"/>
    <s v="2025-06-08"/>
    <x v="3"/>
    <s v="Barranquilla"/>
    <s v="SOMB03"/>
    <x v="161"/>
    <s v="LONA DICKSON AZUL FONDO ENTERO REF:0017"/>
    <x v="8"/>
    <n v="2"/>
    <x v="214"/>
    <x v="0"/>
    <x v="19"/>
    <n v="7315948"/>
    <x v="0"/>
    <x v="6"/>
    <x v="8"/>
    <x v="9"/>
  </r>
  <r>
    <x v="1633"/>
    <x v="1016"/>
    <s v="CUBRIMIENTO"/>
    <x v="0"/>
    <m/>
    <s v="2025-02-06"/>
    <s v="2025-03-10"/>
    <s v="2025-03-31 10:42:09"/>
    <s v="2025-05-19 07:50:28"/>
    <s v="2025-05-22 14:51:21"/>
    <s v="2025-05-28 16:12:46"/>
    <s v="2025-06-13 11:12:31"/>
    <s v="2025-03-31"/>
    <s v="2025-05-19"/>
    <s v="2025-05-26"/>
    <s v="2025-06-01"/>
    <s v="2025-06-08"/>
    <x v="3"/>
    <s v="Barranquilla"/>
    <s v="SOMB03"/>
    <x v="161"/>
    <s v="LONA DICKSON AZUL FONDO ENTERO REF:0017"/>
    <x v="8"/>
    <n v="1"/>
    <x v="306"/>
    <x v="0"/>
    <x v="19"/>
    <n v="2926379"/>
    <x v="0"/>
    <x v="6"/>
    <x v="8"/>
    <x v="9"/>
  </r>
  <r>
    <x v="1633"/>
    <x v="1016"/>
    <s v="CUBRIMIENTO"/>
    <x v="0"/>
    <m/>
    <s v="2025-02-06"/>
    <s v="2025-03-10"/>
    <s v="2025-03-31 10:42:09"/>
    <s v="2025-05-19 07:50:28"/>
    <s v="2025-05-22 14:51:21"/>
    <s v="2025-05-28 16:12:46"/>
    <s v="2025-06-13 11:12:31"/>
    <s v="2025-03-31"/>
    <s v="2025-05-19"/>
    <s v="2025-05-26"/>
    <s v="2025-06-01"/>
    <s v="2025-06-08"/>
    <x v="3"/>
    <s v="Barranquilla"/>
    <s v="TRANSP05"/>
    <x v="198"/>
    <m/>
    <x v="0"/>
    <n v="1"/>
    <x v="0"/>
    <x v="0"/>
    <x v="0"/>
    <n v="350000"/>
    <x v="0"/>
    <x v="1"/>
    <x v="1"/>
    <x v="9"/>
  </r>
  <r>
    <x v="1634"/>
    <x v="116"/>
    <s v="CUBRIMIENTO"/>
    <x v="0"/>
    <m/>
    <s v="2025-02-06"/>
    <s v="2025-02-06"/>
    <s v="2025-02-06 16:14:54"/>
    <s v="0000-00-00 00:00:00"/>
    <s v="2025-02-06 16:15:02"/>
    <s v="2025-02-07 09:27:24"/>
    <s v="0000-00-00 00:00:00"/>
    <s v="2025-02-07"/>
    <s v="2025-02-07"/>
    <s v="2025-02-11"/>
    <s v="2025-02-12"/>
    <s v="2025-02-12"/>
    <x v="3"/>
    <s v="Toscany"/>
    <s v="30"/>
    <x v="508"/>
    <m/>
    <x v="0"/>
    <n v="11"/>
    <x v="0"/>
    <x v="0"/>
    <x v="0"/>
    <n v="578600"/>
    <x v="0"/>
    <x v="0"/>
    <x v="0"/>
    <x v="5"/>
  </r>
  <r>
    <x v="1635"/>
    <x v="1017"/>
    <s v="CUBRIMIENTO"/>
    <x v="0"/>
    <m/>
    <s v="2025-02-06"/>
    <s v="2025-02-13"/>
    <s v="2025-02-17 11:18:28"/>
    <s v="0000-00-00 00:00:00"/>
    <s v="2025-02-26 15:18:32"/>
    <s v="2025-03-04 08:56:46"/>
    <s v="2025-03-04 11:32:06"/>
    <s v="2025-02-17"/>
    <s v="2025-02-17"/>
    <s v="2025-03-03"/>
    <s v="2025-03-06"/>
    <s v="2025-03-10"/>
    <x v="1"/>
    <s v="Bogota"/>
    <s v="REP006"/>
    <x v="623"/>
    <m/>
    <x v="0"/>
    <n v="1"/>
    <x v="0"/>
    <x v="0"/>
    <x v="0"/>
    <n v="250000"/>
    <x v="0"/>
    <x v="0"/>
    <x v="0"/>
    <x v="8"/>
  </r>
  <r>
    <x v="1635"/>
    <x v="1017"/>
    <s v="CUBRIMIENTO"/>
    <x v="0"/>
    <m/>
    <s v="2025-02-06"/>
    <s v="2025-02-13"/>
    <s v="2025-02-17 11:18:28"/>
    <s v="0000-00-00 00:00:00"/>
    <s v="2025-02-26 15:18:32"/>
    <s v="2025-03-04 08:56:46"/>
    <s v="2025-03-04 11:32:06"/>
    <s v="2025-02-17"/>
    <s v="2025-02-17"/>
    <s v="2025-03-03"/>
    <s v="2025-03-06"/>
    <s v="2025-03-10"/>
    <x v="1"/>
    <s v="Bogota"/>
    <s v="SERV03"/>
    <x v="9"/>
    <m/>
    <x v="0"/>
    <n v="1"/>
    <x v="0"/>
    <x v="0"/>
    <x v="0"/>
    <n v="120000"/>
    <x v="0"/>
    <x v="1"/>
    <x v="1"/>
    <x v="8"/>
  </r>
  <r>
    <x v="1635"/>
    <x v="1017"/>
    <s v="CUBRIMIENTO"/>
    <x v="0"/>
    <m/>
    <s v="2025-02-06"/>
    <s v="2025-02-13"/>
    <s v="2025-02-17 11:18:28"/>
    <s v="0000-00-00 00:00:00"/>
    <s v="2025-02-26 15:18:32"/>
    <s v="2025-03-04 08:56:46"/>
    <s v="2025-03-04 11:32:06"/>
    <s v="2025-02-17"/>
    <s v="2025-02-17"/>
    <s v="2025-03-03"/>
    <s v="2025-03-06"/>
    <s v="2025-03-10"/>
    <x v="1"/>
    <s v="Bogota"/>
    <s v="SERVANDAM"/>
    <x v="865"/>
    <m/>
    <x v="0"/>
    <n v="1"/>
    <x v="0"/>
    <x v="0"/>
    <x v="0"/>
    <n v="57500"/>
    <x v="0"/>
    <x v="1"/>
    <x v="1"/>
    <x v="8"/>
  </r>
  <r>
    <x v="1636"/>
    <x v="1018"/>
    <s v="MUEBLES CC CUBRIMIENTOS"/>
    <x v="0"/>
    <m/>
    <s v="2025-01-20"/>
    <s v="2025-02-11"/>
    <s v="2025-02-11 15:16:13"/>
    <s v="0000-00-00 00:00:00"/>
    <s v="2025-02-25 07:32:00"/>
    <s v="2025-02-27 08:25:52"/>
    <s v="2025-03-21 12:09:31"/>
    <s v="2025-02-13"/>
    <s v="2025-02-13"/>
    <s v="2025-03-07"/>
    <s v="2025-03-13"/>
    <s v="2025-03-17"/>
    <x v="1"/>
    <s v="Medellin"/>
    <s v="5326"/>
    <x v="90"/>
    <m/>
    <x v="2"/>
    <n v="2"/>
    <x v="0"/>
    <x v="0"/>
    <x v="0"/>
    <n v="944108"/>
    <x v="0"/>
    <x v="0"/>
    <x v="0"/>
    <x v="8"/>
  </r>
  <r>
    <x v="1636"/>
    <x v="1018"/>
    <s v="MUEBLES CC CUBRIMIENTOS"/>
    <x v="0"/>
    <m/>
    <s v="2025-01-20"/>
    <s v="2025-02-11"/>
    <s v="2025-02-11 15:16:13"/>
    <s v="0000-00-00 00:00:00"/>
    <s v="2025-02-25 07:32:00"/>
    <s v="2025-02-27 08:25:52"/>
    <s v="2025-03-21 12:09:31"/>
    <s v="2025-02-13"/>
    <s v="2025-02-13"/>
    <s v="2025-03-07"/>
    <s v="2025-03-13"/>
    <s v="2025-03-17"/>
    <x v="1"/>
    <s v="Medellin"/>
    <s v="5453"/>
    <x v="401"/>
    <m/>
    <x v="4"/>
    <n v="8"/>
    <x v="0"/>
    <x v="0"/>
    <x v="0"/>
    <n v="5216848"/>
    <x v="0"/>
    <x v="2"/>
    <x v="0"/>
    <x v="8"/>
  </r>
  <r>
    <x v="1636"/>
    <x v="1018"/>
    <s v="MUEBLES CC CUBRIMIENTOS"/>
    <x v="0"/>
    <m/>
    <s v="2025-01-20"/>
    <s v="2025-02-11"/>
    <s v="2025-02-11 15:16:13"/>
    <s v="0000-00-00 00:00:00"/>
    <s v="2025-02-25 07:32:00"/>
    <s v="2025-02-27 08:25:52"/>
    <s v="2025-03-21 12:09:31"/>
    <s v="2025-02-13"/>
    <s v="2025-02-13"/>
    <s v="2025-03-07"/>
    <s v="2025-03-13"/>
    <s v="2025-03-17"/>
    <x v="1"/>
    <s v="Medellin"/>
    <s v="7894"/>
    <x v="345"/>
    <s v="FURNISCREEN BEIGE  2M EB4027W G8 625GR"/>
    <x v="4"/>
    <n v="6"/>
    <x v="0"/>
    <x v="0"/>
    <x v="0"/>
    <n v="12754350"/>
    <x v="0"/>
    <x v="2"/>
    <x v="0"/>
    <x v="8"/>
  </r>
  <r>
    <x v="1636"/>
    <x v="1018"/>
    <s v="MUEBLES CC CUBRIMIENTOS"/>
    <x v="0"/>
    <m/>
    <s v="2025-01-20"/>
    <s v="2025-02-11"/>
    <s v="2025-02-11 15:16:13"/>
    <s v="0000-00-00 00:00:00"/>
    <s v="2025-02-25 07:32:00"/>
    <s v="2025-02-27 08:25:52"/>
    <s v="2025-03-21 12:09:31"/>
    <s v="2025-02-13"/>
    <s v="2025-02-13"/>
    <s v="2025-03-07"/>
    <s v="2025-03-13"/>
    <s v="2025-03-17"/>
    <x v="1"/>
    <s v="Medellin"/>
    <s v="8164"/>
    <x v="655"/>
    <m/>
    <x v="4"/>
    <n v="2"/>
    <x v="0"/>
    <x v="0"/>
    <x v="0"/>
    <n v="3677002"/>
    <x v="0"/>
    <x v="2"/>
    <x v="0"/>
    <x v="8"/>
  </r>
  <r>
    <x v="1636"/>
    <x v="1018"/>
    <s v="MUEBLES CC CUBRIMIENTOS"/>
    <x v="0"/>
    <m/>
    <s v="2025-01-20"/>
    <s v="2025-02-11"/>
    <s v="2025-02-11 15:16:13"/>
    <s v="0000-00-00 00:00:00"/>
    <s v="2025-02-25 07:32:00"/>
    <s v="2025-02-27 08:25:52"/>
    <s v="2025-03-21 12:09:31"/>
    <s v="2025-02-13"/>
    <s v="2025-02-13"/>
    <s v="2025-03-07"/>
    <s v="2025-03-13"/>
    <s v="2025-03-17"/>
    <x v="1"/>
    <s v="Medellin"/>
    <s v="9177"/>
    <x v="748"/>
    <m/>
    <x v="4"/>
    <n v="2"/>
    <x v="0"/>
    <x v="0"/>
    <x v="0"/>
    <n v="1600000"/>
    <x v="0"/>
    <x v="2"/>
    <x v="0"/>
    <x v="8"/>
  </r>
  <r>
    <x v="1636"/>
    <x v="1018"/>
    <s v="MUEBLES CC CUBRIMIENTOS"/>
    <x v="0"/>
    <m/>
    <s v="2025-01-20"/>
    <s v="2025-02-11"/>
    <s v="2025-02-11 15:16:13"/>
    <s v="0000-00-00 00:00:00"/>
    <s v="2025-02-25 07:32:00"/>
    <s v="2025-02-27 08:25:52"/>
    <s v="2025-03-21 12:09:31"/>
    <s v="2025-02-13"/>
    <s v="2025-02-13"/>
    <s v="2025-03-07"/>
    <s v="2025-03-13"/>
    <s v="2025-03-17"/>
    <x v="1"/>
    <s v="Medellin"/>
    <s v="9325"/>
    <x v="758"/>
    <s v="LONA DICKSON ARENA VETEADO U337"/>
    <x v="4"/>
    <n v="2"/>
    <x v="0"/>
    <x v="0"/>
    <x v="0"/>
    <n v="3197090"/>
    <x v="0"/>
    <x v="0"/>
    <x v="0"/>
    <x v="8"/>
  </r>
  <r>
    <x v="1636"/>
    <x v="1018"/>
    <s v="MUEBLES CC CUBRIMIENTOS"/>
    <x v="0"/>
    <m/>
    <s v="2025-01-20"/>
    <s v="2025-02-11"/>
    <s v="2025-02-11 15:16:13"/>
    <s v="0000-00-00 00:00:00"/>
    <s v="2025-02-25 07:32:00"/>
    <s v="2025-02-27 08:25:52"/>
    <s v="2025-03-21 12:09:31"/>
    <s v="2025-02-13"/>
    <s v="2025-02-13"/>
    <s v="2025-03-07"/>
    <s v="2025-03-13"/>
    <s v="2025-03-17"/>
    <x v="1"/>
    <s v="Medellin"/>
    <s v="TRANSP12"/>
    <x v="118"/>
    <m/>
    <x v="0"/>
    <n v="1"/>
    <x v="0"/>
    <x v="0"/>
    <x v="0"/>
    <n v="98802"/>
    <x v="0"/>
    <x v="1"/>
    <x v="1"/>
    <x v="8"/>
  </r>
  <r>
    <x v="1637"/>
    <x v="257"/>
    <s v="CUBRIMIENTO"/>
    <x v="0"/>
    <m/>
    <s v="2025-02-06"/>
    <s v="2025-02-06"/>
    <s v="2025-02-06 16:31:22"/>
    <s v="0000-00-00 00:00:00"/>
    <s v="2025-02-06 16:31:28"/>
    <s v="2025-02-10 09:31:12"/>
    <s v="0000-00-00 00:00:00"/>
    <s v="2025-02-07"/>
    <s v="2025-02-07"/>
    <s v="2025-02-11"/>
    <s v="2025-02-12"/>
    <s v="2025-02-12"/>
    <x v="3"/>
    <s v="Toscany"/>
    <s v="39"/>
    <x v="460"/>
    <m/>
    <x v="0"/>
    <n v="5"/>
    <x v="0"/>
    <x v="0"/>
    <x v="0"/>
    <n v="263000"/>
    <x v="0"/>
    <x v="0"/>
    <x v="0"/>
    <x v="5"/>
  </r>
  <r>
    <x v="1638"/>
    <x v="1019"/>
    <s v="CUBRIMIENTO"/>
    <x v="0"/>
    <m/>
    <s v="2025-02-06"/>
    <s v="2025-02-21"/>
    <s v="2025-02-28 14:14:08"/>
    <s v="2025-03-10 09:47:50"/>
    <s v="2025-03-17 11:14:29"/>
    <s v="2025-03-28 13:24:29"/>
    <s v="2025-04-09 09:34:58"/>
    <s v="2025-02-25"/>
    <s v="2025-03-04"/>
    <s v="2025-03-11"/>
    <s v="2025-03-13"/>
    <s v="2025-03-20"/>
    <x v="3"/>
    <s v="Cali"/>
    <s v="FLANCHE01"/>
    <x v="51"/>
    <m/>
    <x v="7"/>
    <n v="10"/>
    <x v="8"/>
    <x v="0"/>
    <x v="0"/>
    <n v="9679830"/>
    <x v="0"/>
    <x v="0"/>
    <x v="0"/>
    <x v="8"/>
  </r>
  <r>
    <x v="1638"/>
    <x v="1019"/>
    <s v="CUBRIMIENTO"/>
    <x v="0"/>
    <m/>
    <s v="2025-02-06"/>
    <s v="2025-02-21"/>
    <s v="2025-02-28 14:14:08"/>
    <s v="2025-03-10 09:47:50"/>
    <s v="2025-03-17 11:14:29"/>
    <s v="2025-03-28 13:24:29"/>
    <s v="2025-04-09 09:34:58"/>
    <s v="2025-02-25"/>
    <s v="2025-03-04"/>
    <s v="2025-03-11"/>
    <s v="2025-03-13"/>
    <s v="2025-03-20"/>
    <x v="3"/>
    <s v="Cali"/>
    <s v="PLITE10"/>
    <x v="263"/>
    <s v="LONA PERGOTEX BLACKOUT GRIS 3M"/>
    <x v="4"/>
    <n v="10"/>
    <x v="21"/>
    <x v="0"/>
    <x v="13"/>
    <n v="34017770"/>
    <x v="0"/>
    <x v="4"/>
    <x v="6"/>
    <x v="8"/>
  </r>
  <r>
    <x v="1638"/>
    <x v="1019"/>
    <s v="CUBRIMIENTO"/>
    <x v="0"/>
    <m/>
    <s v="2025-02-06"/>
    <s v="2025-02-21"/>
    <s v="2025-02-28 14:14:08"/>
    <s v="2025-03-10 09:47:50"/>
    <s v="2025-03-17 11:14:29"/>
    <s v="2025-03-28 13:24:29"/>
    <s v="2025-04-09 09:34:58"/>
    <s v="2025-02-25"/>
    <s v="2025-03-04"/>
    <s v="2025-03-11"/>
    <s v="2025-03-13"/>
    <s v="2025-03-20"/>
    <x v="3"/>
    <s v="Cali"/>
    <s v="SERV03"/>
    <x v="9"/>
    <m/>
    <x v="0"/>
    <n v="1"/>
    <x v="0"/>
    <x v="0"/>
    <x v="0"/>
    <n v="2941117"/>
    <x v="0"/>
    <x v="1"/>
    <x v="1"/>
    <x v="8"/>
  </r>
  <r>
    <x v="1639"/>
    <x v="1020"/>
    <s v="CUBRIMIENTO"/>
    <x v="0"/>
    <m/>
    <s v="2025-01-18"/>
    <s v="2025-02-06"/>
    <s v="2025-02-07 10:04:41"/>
    <s v="2025-02-12 16:11:31"/>
    <s v="2025-02-14 11:49:44"/>
    <s v="2025-02-18 11:53:38"/>
    <s v="2025-02-18 14:29:10"/>
    <s v="2025-02-10"/>
    <s v="2025-02-12"/>
    <s v="2025-02-19"/>
    <s v="2025-02-21"/>
    <s v="2025-02-28"/>
    <x v="3"/>
    <s v="Virtual"/>
    <s v="FLANCHE01"/>
    <x v="51"/>
    <m/>
    <x v="8"/>
    <n v="1"/>
    <x v="234"/>
    <x v="0"/>
    <x v="0"/>
    <n v="343113"/>
    <x v="0"/>
    <x v="0"/>
    <x v="0"/>
    <x v="5"/>
  </r>
  <r>
    <x v="1639"/>
    <x v="1020"/>
    <s v="CUBRIMIENTO"/>
    <x v="0"/>
    <m/>
    <s v="2025-01-18"/>
    <s v="2025-02-06"/>
    <s v="2025-02-07 10:04:41"/>
    <s v="2025-02-12 16:11:31"/>
    <s v="2025-02-14 11:49:44"/>
    <s v="2025-02-18 11:53:38"/>
    <s v="2025-02-18 14:29:10"/>
    <s v="2025-02-10"/>
    <s v="2025-02-12"/>
    <s v="2025-02-19"/>
    <s v="2025-02-21"/>
    <s v="2025-02-28"/>
    <x v="3"/>
    <s v="Virtual"/>
    <s v="SOMB01"/>
    <x v="71"/>
    <s v="LONA DICKSON BEIGE VETEADO REF:8904"/>
    <x v="8"/>
    <n v="1"/>
    <x v="234"/>
    <x v="0"/>
    <x v="13"/>
    <n v="3326189"/>
    <x v="0"/>
    <x v="6"/>
    <x v="5"/>
    <x v="5"/>
  </r>
  <r>
    <x v="1640"/>
    <x v="1021"/>
    <s v="CUBRIMIENTO"/>
    <x v="0"/>
    <m/>
    <s v="2025-02-06"/>
    <s v="2025-02-26"/>
    <s v="2025-02-28 17:00:08"/>
    <s v="2025-03-10 09:50:50"/>
    <s v="2025-03-18 15:46:27"/>
    <s v="2025-03-28 16:59:11"/>
    <s v="2025-04-04 14:24:47"/>
    <s v="2025-02-28"/>
    <s v="2025-03-10"/>
    <s v="2025-03-18"/>
    <s v="2025-03-20"/>
    <s v="2025-03-28"/>
    <x v="3"/>
    <s v="Cali"/>
    <s v="FLANCHE01"/>
    <x v="51"/>
    <m/>
    <x v="7"/>
    <n v="7"/>
    <x v="8"/>
    <x v="0"/>
    <x v="0"/>
    <n v="6775881"/>
    <x v="0"/>
    <x v="0"/>
    <x v="0"/>
    <x v="8"/>
  </r>
  <r>
    <x v="1640"/>
    <x v="1021"/>
    <s v="CUBRIMIENTO"/>
    <x v="0"/>
    <m/>
    <s v="2025-02-06"/>
    <s v="2025-02-26"/>
    <s v="2025-02-28 17:00:08"/>
    <s v="2025-03-10 09:50:50"/>
    <s v="2025-03-18 15:46:27"/>
    <s v="2025-03-28 16:59:11"/>
    <s v="2025-04-04 14:24:47"/>
    <s v="2025-02-28"/>
    <s v="2025-03-10"/>
    <s v="2025-03-18"/>
    <s v="2025-03-20"/>
    <s v="2025-03-28"/>
    <x v="3"/>
    <s v="Cali"/>
    <s v="PLITE10"/>
    <x v="263"/>
    <s v="LONA PERGOTEX BLACKOUT GRIS 3M"/>
    <x v="7"/>
    <n v="7"/>
    <x v="21"/>
    <x v="0"/>
    <x v="13"/>
    <n v="23812439"/>
    <x v="0"/>
    <x v="4"/>
    <x v="6"/>
    <x v="8"/>
  </r>
  <r>
    <x v="1640"/>
    <x v="1021"/>
    <s v="CUBRIMIENTO"/>
    <x v="0"/>
    <m/>
    <s v="2025-02-06"/>
    <s v="2025-02-26"/>
    <s v="2025-02-28 17:00:08"/>
    <s v="2025-03-10 09:50:50"/>
    <s v="2025-03-18 15:46:27"/>
    <s v="2025-03-28 16:59:11"/>
    <s v="2025-04-04 14:24:47"/>
    <s v="2025-02-28"/>
    <s v="2025-03-10"/>
    <s v="2025-03-18"/>
    <s v="2025-03-20"/>
    <s v="2025-03-28"/>
    <x v="3"/>
    <s v="Cali"/>
    <s v="SERV03"/>
    <x v="9"/>
    <m/>
    <x v="0"/>
    <n v="1"/>
    <x v="0"/>
    <x v="0"/>
    <x v="0"/>
    <n v="2058883"/>
    <x v="0"/>
    <x v="1"/>
    <x v="1"/>
    <x v="8"/>
  </r>
  <r>
    <x v="1641"/>
    <x v="1022"/>
    <s v="MUEBLES CC CUBRIMIENTOS"/>
    <x v="0"/>
    <m/>
    <s v="2025-02-06"/>
    <s v="2025-02-07"/>
    <s v="2025-02-11 14:30:29"/>
    <s v="0000-00-00 00:00:00"/>
    <s v="2025-02-11 15:53:48"/>
    <s v="2025-02-18 14:08:14"/>
    <s v="0000-00-00 00:00:00"/>
    <s v="2025-02-11"/>
    <s v="2025-02-11"/>
    <s v="2025-02-25"/>
    <s v="2025-02-28"/>
    <s v="2025-02-28"/>
    <x v="3"/>
    <s v="Cali"/>
    <s v="REP006"/>
    <x v="623"/>
    <m/>
    <x v="0"/>
    <n v="2"/>
    <x v="0"/>
    <x v="0"/>
    <x v="0"/>
    <n v="240000"/>
    <x v="0"/>
    <x v="0"/>
    <x v="0"/>
    <x v="5"/>
  </r>
  <r>
    <x v="1641"/>
    <x v="1022"/>
    <s v="MUEBLES CC CUBRIMIENTOS"/>
    <x v="0"/>
    <m/>
    <s v="2025-02-06"/>
    <s v="2025-02-07"/>
    <s v="2025-02-11 14:30:29"/>
    <s v="0000-00-00 00:00:00"/>
    <s v="2025-02-11 15:53:48"/>
    <s v="2025-02-18 14:08:14"/>
    <s v="0000-00-00 00:00:00"/>
    <s v="2025-02-11"/>
    <s v="2025-02-11"/>
    <s v="2025-02-25"/>
    <s v="2025-02-28"/>
    <s v="2025-02-28"/>
    <x v="3"/>
    <s v="Cali"/>
    <s v="TRANSP06"/>
    <x v="59"/>
    <m/>
    <x v="0"/>
    <n v="1"/>
    <x v="0"/>
    <x v="0"/>
    <x v="0"/>
    <n v="60000"/>
    <x v="0"/>
    <x v="1"/>
    <x v="1"/>
    <x v="5"/>
  </r>
  <r>
    <x v="1642"/>
    <x v="1023"/>
    <s v="CUBRIMIENTO"/>
    <x v="0"/>
    <m/>
    <s v="2025-02-06"/>
    <s v="2025-02-08"/>
    <s v="2025-02-10 07:44:31"/>
    <s v="0000-00-00 00:00:00"/>
    <s v="2025-02-10 12:14:50"/>
    <s v="2025-03-06 07:45:16"/>
    <s v="0000-00-00 00:00:00"/>
    <s v="2025-02-11"/>
    <s v="2025-02-11"/>
    <s v="2025-02-12"/>
    <s v="2025-02-14"/>
    <s v="2025-02-17"/>
    <x v="3"/>
    <s v="Bogota"/>
    <s v="SERV15"/>
    <x v="981"/>
    <m/>
    <x v="0"/>
    <n v="1"/>
    <x v="0"/>
    <x v="0"/>
    <x v="0"/>
    <n v="60000"/>
    <x v="0"/>
    <x v="1"/>
    <x v="1"/>
    <x v="5"/>
  </r>
  <r>
    <x v="1643"/>
    <x v="257"/>
    <s v="CUBRIMIENTO"/>
    <x v="0"/>
    <m/>
    <s v="2025-02-07"/>
    <s v="2025-02-07"/>
    <s v="2025-02-07 10:09:18"/>
    <s v="0000-00-00 00:00:00"/>
    <s v="2025-02-07 10:09:25"/>
    <s v="2025-02-10 09:31:42"/>
    <s v="0000-00-00 00:00:00"/>
    <s v="2025-02-10"/>
    <s v="2025-02-10"/>
    <s v="2025-02-12"/>
    <s v="2025-02-13"/>
    <s v="2025-02-13"/>
    <x v="3"/>
    <s v="Toscany"/>
    <s v="39"/>
    <x v="460"/>
    <m/>
    <x v="0"/>
    <n v="5"/>
    <x v="0"/>
    <x v="0"/>
    <x v="0"/>
    <n v="263000"/>
    <x v="0"/>
    <x v="0"/>
    <x v="0"/>
    <x v="5"/>
  </r>
  <r>
    <x v="1644"/>
    <x v="1024"/>
    <s v="CUBRIMIENTO"/>
    <x v="0"/>
    <m/>
    <s v="2025-02-07"/>
    <s v="2025-02-10"/>
    <s v="2025-02-10 12:10:42"/>
    <s v="2025-02-12 07:58:06"/>
    <s v="2025-02-14 06:58:24"/>
    <s v="2025-02-14 06:58:45"/>
    <s v="0000-00-00 00:00:00"/>
    <s v="2025-02-11"/>
    <s v="2025-02-13"/>
    <s v="2025-02-17"/>
    <s v="2025-02-20"/>
    <s v="2025-02-20"/>
    <x v="3"/>
    <s v="Toscany"/>
    <s v="SOMB03"/>
    <x v="161"/>
    <s v="LONA DICKSON VERDE FORESTA REF:6687"/>
    <x v="8"/>
    <n v="1"/>
    <x v="11"/>
    <x v="0"/>
    <x v="19"/>
    <n v="2092500"/>
    <x v="0"/>
    <x v="6"/>
    <x v="8"/>
    <x v="5"/>
  </r>
  <r>
    <x v="1644"/>
    <x v="1024"/>
    <s v="CUBRIMIENTO"/>
    <x v="0"/>
    <m/>
    <s v="2025-02-07"/>
    <s v="2025-02-10"/>
    <s v="2025-02-10 12:10:42"/>
    <s v="2025-02-12 07:58:06"/>
    <s v="2025-02-14 06:58:24"/>
    <s v="2025-02-14 06:58:45"/>
    <s v="0000-00-00 00:00:00"/>
    <s v="2025-02-11"/>
    <s v="2025-02-13"/>
    <s v="2025-02-17"/>
    <s v="2025-02-20"/>
    <s v="2025-02-20"/>
    <x v="3"/>
    <s v="Toscany"/>
    <s v="SOMB03"/>
    <x v="161"/>
    <s v="LONA DICKSON VERDE FORESTA REF:6687"/>
    <x v="8"/>
    <n v="1"/>
    <x v="244"/>
    <x v="0"/>
    <x v="19"/>
    <n v="3671640"/>
    <x v="0"/>
    <x v="6"/>
    <x v="8"/>
    <x v="5"/>
  </r>
  <r>
    <x v="1645"/>
    <x v="1023"/>
    <s v="CUBRIMIENTO"/>
    <x v="0"/>
    <m/>
    <s v="2025-02-07"/>
    <s v="2025-05-31"/>
    <s v="2025-06-03 08:23:35"/>
    <s v="2025-06-06 17:09:23"/>
    <s v="2025-06-10 14:53:53"/>
    <s v="2025-07-09 07:08:55"/>
    <s v="2025-07-22 12:15:54"/>
    <s v="2025-06-02"/>
    <s v="2025-06-04"/>
    <s v="2025-06-12"/>
    <s v="2025-06-17"/>
    <s v="2025-06-19"/>
    <x v="1"/>
    <s v="Bogota"/>
    <s v="13935"/>
    <x v="660"/>
    <m/>
    <x v="0"/>
    <n v="2"/>
    <x v="0"/>
    <x v="0"/>
    <x v="0"/>
    <n v="8800"/>
    <x v="0"/>
    <x v="0"/>
    <x v="0"/>
    <x v="6"/>
  </r>
  <r>
    <x v="1645"/>
    <x v="1023"/>
    <s v="CUBRIMIENTO"/>
    <x v="0"/>
    <m/>
    <s v="2025-02-07"/>
    <s v="2025-05-31"/>
    <s v="2025-06-03 08:23:35"/>
    <s v="2025-06-06 17:09:23"/>
    <s v="2025-06-10 14:53:53"/>
    <s v="2025-07-09 07:08:55"/>
    <s v="2025-07-22 12:15:54"/>
    <s v="2025-06-02"/>
    <s v="2025-06-04"/>
    <s v="2025-06-12"/>
    <s v="2025-06-17"/>
    <s v="2025-06-19"/>
    <x v="1"/>
    <s v="Bogota"/>
    <s v="13935"/>
    <x v="660"/>
    <m/>
    <x v="0"/>
    <n v="1"/>
    <x v="0"/>
    <x v="0"/>
    <x v="0"/>
    <n v="8400"/>
    <x v="0"/>
    <x v="0"/>
    <x v="0"/>
    <x v="6"/>
  </r>
  <r>
    <x v="1645"/>
    <x v="1023"/>
    <s v="CUBRIMIENTO"/>
    <x v="0"/>
    <m/>
    <s v="2025-02-07"/>
    <s v="2025-05-31"/>
    <s v="2025-06-03 08:23:35"/>
    <s v="2025-06-06 17:09:23"/>
    <s v="2025-06-10 14:53:53"/>
    <s v="2025-07-09 07:08:55"/>
    <s v="2025-07-22 12:15:54"/>
    <s v="2025-06-02"/>
    <s v="2025-06-04"/>
    <s v="2025-06-12"/>
    <s v="2025-06-17"/>
    <s v="2025-06-19"/>
    <x v="1"/>
    <s v="Bogota"/>
    <s v="5594"/>
    <x v="547"/>
    <m/>
    <x v="0"/>
    <n v="1"/>
    <x v="22"/>
    <x v="0"/>
    <x v="0"/>
    <n v="182340"/>
    <x v="0"/>
    <x v="0"/>
    <x v="0"/>
    <x v="6"/>
  </r>
  <r>
    <x v="1645"/>
    <x v="1023"/>
    <s v="CUBRIMIENTO"/>
    <x v="0"/>
    <m/>
    <s v="2025-02-07"/>
    <s v="2025-05-31"/>
    <s v="2025-06-03 08:23:35"/>
    <s v="2025-06-06 17:09:23"/>
    <s v="2025-06-10 14:53:53"/>
    <s v="2025-07-09 07:08:55"/>
    <s v="2025-07-22 12:15:54"/>
    <s v="2025-06-02"/>
    <s v="2025-06-04"/>
    <s v="2025-06-12"/>
    <s v="2025-06-17"/>
    <s v="2025-06-19"/>
    <x v="1"/>
    <s v="Bogota"/>
    <s v="9897"/>
    <x v="588"/>
    <m/>
    <x v="0"/>
    <n v="2"/>
    <x v="0"/>
    <x v="0"/>
    <x v="0"/>
    <n v="72000"/>
    <x v="0"/>
    <x v="0"/>
    <x v="0"/>
    <x v="6"/>
  </r>
  <r>
    <x v="1645"/>
    <x v="1023"/>
    <s v="CUBRIMIENTO"/>
    <x v="0"/>
    <m/>
    <s v="2025-02-07"/>
    <s v="2025-05-31"/>
    <s v="2025-06-03 08:23:35"/>
    <s v="2025-06-06 17:09:23"/>
    <s v="2025-06-10 14:53:53"/>
    <s v="2025-07-09 07:08:55"/>
    <s v="2025-07-22 12:15:54"/>
    <s v="2025-06-02"/>
    <s v="2025-06-04"/>
    <s v="2025-06-12"/>
    <s v="2025-06-17"/>
    <s v="2025-06-19"/>
    <x v="1"/>
    <s v="Bogota"/>
    <s v="MANT004"/>
    <x v="934"/>
    <m/>
    <x v="0"/>
    <n v="1"/>
    <x v="0"/>
    <x v="0"/>
    <x v="0"/>
    <n v="682513"/>
    <x v="0"/>
    <x v="0"/>
    <x v="0"/>
    <x v="6"/>
  </r>
  <r>
    <x v="1645"/>
    <x v="1023"/>
    <s v="CUBRIMIENTO"/>
    <x v="0"/>
    <m/>
    <s v="2025-02-07"/>
    <s v="2025-05-31"/>
    <s v="2025-06-03 08:23:35"/>
    <s v="2025-06-06 17:09:23"/>
    <s v="2025-06-10 14:53:53"/>
    <s v="2025-07-09 07:08:55"/>
    <s v="2025-07-22 12:15:54"/>
    <s v="2025-06-02"/>
    <s v="2025-06-04"/>
    <s v="2025-06-12"/>
    <s v="2025-06-17"/>
    <s v="2025-06-19"/>
    <x v="1"/>
    <s v="Bogota"/>
    <s v="SERV03"/>
    <x v="9"/>
    <m/>
    <x v="0"/>
    <n v="1"/>
    <x v="0"/>
    <x v="0"/>
    <x v="0"/>
    <n v="200000"/>
    <x v="0"/>
    <x v="1"/>
    <x v="1"/>
    <x v="6"/>
  </r>
  <r>
    <x v="1645"/>
    <x v="1023"/>
    <s v="CUBRIMIENTO"/>
    <x v="0"/>
    <m/>
    <s v="2025-02-07"/>
    <s v="2025-05-31"/>
    <s v="2025-06-03 08:23:35"/>
    <s v="2025-06-06 17:09:23"/>
    <s v="2025-06-10 14:53:53"/>
    <s v="2025-07-09 07:08:55"/>
    <s v="2025-07-22 12:15:54"/>
    <s v="2025-06-02"/>
    <s v="2025-06-04"/>
    <s v="2025-06-12"/>
    <s v="2025-06-17"/>
    <s v="2025-06-19"/>
    <x v="1"/>
    <s v="Bogota"/>
    <s v="SOMB0301**"/>
    <x v="369"/>
    <s v="LONA DICKSON MOKA VETEADO U410"/>
    <x v="0"/>
    <n v="1"/>
    <x v="22"/>
    <x v="0"/>
    <x v="116"/>
    <n v="1723526"/>
    <x v="0"/>
    <x v="0"/>
    <x v="0"/>
    <x v="6"/>
  </r>
  <r>
    <x v="1646"/>
    <x v="411"/>
    <s v="CUBRIMIENTO"/>
    <x v="0"/>
    <m/>
    <s v="2024-08-27"/>
    <s v="2025-02-28"/>
    <s v="2025-04-09 13:53:16"/>
    <s v="2025-08-04 15:10:33"/>
    <s v="2025-08-29 11:11:49"/>
    <s v="2025-09-01 09:37:46"/>
    <s v="0000-00-00 00:00:00"/>
    <s v="2025-04-09"/>
    <s v="2025-07-31"/>
    <s v="2025-08-28"/>
    <s v="2025-09-01"/>
    <s v="2025-09-16"/>
    <x v="0"/>
    <s v="Barranquilla"/>
    <s v="MEMBRANA ESP07"/>
    <x v="982"/>
    <m/>
    <x v="0"/>
    <n v="1"/>
    <x v="0"/>
    <x v="0"/>
    <x v="0"/>
    <n v="138390706"/>
    <x v="0"/>
    <x v="0"/>
    <x v="0"/>
    <x v="7"/>
  </r>
  <r>
    <x v="1646"/>
    <x v="411"/>
    <s v="CUBRIMIENTO"/>
    <x v="0"/>
    <m/>
    <s v="2024-08-27"/>
    <s v="2025-02-28"/>
    <s v="2025-04-09 13:53:16"/>
    <s v="2025-08-04 15:10:33"/>
    <s v="2025-08-29 11:11:49"/>
    <s v="2025-09-01 09:37:46"/>
    <s v="0000-00-00 00:00:00"/>
    <s v="2025-04-09"/>
    <s v="2025-07-31"/>
    <s v="2025-08-28"/>
    <s v="2025-09-01"/>
    <s v="2025-09-16"/>
    <x v="0"/>
    <s v="Barranquilla"/>
    <s v="SERV02"/>
    <x v="573"/>
    <m/>
    <x v="0"/>
    <n v="1"/>
    <x v="0"/>
    <x v="0"/>
    <x v="0"/>
    <n v="750000"/>
    <x v="0"/>
    <x v="1"/>
    <x v="1"/>
    <x v="7"/>
  </r>
  <r>
    <x v="1646"/>
    <x v="411"/>
    <s v="CUBRIMIENTO"/>
    <x v="0"/>
    <m/>
    <s v="2024-08-27"/>
    <s v="2025-02-28"/>
    <s v="2025-04-09 13:53:16"/>
    <s v="2025-08-04 15:10:33"/>
    <s v="2025-08-29 11:11:49"/>
    <s v="2025-09-01 09:37:46"/>
    <s v="0000-00-00 00:00:00"/>
    <s v="2025-04-09"/>
    <s v="2025-07-31"/>
    <s v="2025-08-28"/>
    <s v="2025-09-01"/>
    <s v="2025-09-16"/>
    <x v="0"/>
    <s v="Barranquilla"/>
    <s v="SERV03"/>
    <x v="9"/>
    <m/>
    <x v="0"/>
    <n v="1"/>
    <x v="0"/>
    <x v="0"/>
    <x v="0"/>
    <n v="3000000"/>
    <x v="0"/>
    <x v="1"/>
    <x v="1"/>
    <x v="7"/>
  </r>
  <r>
    <x v="1646"/>
    <x v="411"/>
    <s v="CUBRIMIENTO"/>
    <x v="0"/>
    <m/>
    <s v="2024-08-27"/>
    <s v="2025-02-28"/>
    <s v="2025-04-09 13:53:16"/>
    <s v="2025-08-04 15:10:33"/>
    <s v="2025-08-29 11:11:49"/>
    <s v="2025-09-01 09:37:46"/>
    <s v="0000-00-00 00:00:00"/>
    <s v="2025-04-09"/>
    <s v="2025-07-31"/>
    <s v="2025-08-28"/>
    <s v="2025-09-01"/>
    <s v="2025-09-16"/>
    <x v="0"/>
    <s v="Barranquilla"/>
    <s v="SERV04"/>
    <x v="50"/>
    <m/>
    <x v="0"/>
    <n v="1"/>
    <x v="0"/>
    <x v="0"/>
    <x v="0"/>
    <n v="2340000"/>
    <x v="0"/>
    <x v="1"/>
    <x v="1"/>
    <x v="7"/>
  </r>
  <r>
    <x v="1646"/>
    <x v="411"/>
    <s v="CUBRIMIENTO"/>
    <x v="0"/>
    <m/>
    <s v="2024-08-27"/>
    <s v="2025-02-28"/>
    <s v="2025-04-09 13:53:16"/>
    <s v="2025-08-04 15:10:33"/>
    <s v="2025-08-29 11:11:49"/>
    <s v="2025-09-01 09:37:46"/>
    <s v="0000-00-00 00:00:00"/>
    <s v="2025-04-09"/>
    <s v="2025-07-31"/>
    <s v="2025-08-28"/>
    <s v="2025-09-01"/>
    <s v="2025-09-16"/>
    <x v="0"/>
    <s v="Barranquilla"/>
    <s v="SERV10"/>
    <x v="396"/>
    <m/>
    <x v="0"/>
    <n v="1"/>
    <x v="0"/>
    <x v="0"/>
    <x v="0"/>
    <n v="3500000"/>
    <x v="0"/>
    <x v="1"/>
    <x v="1"/>
    <x v="7"/>
  </r>
  <r>
    <x v="1646"/>
    <x v="411"/>
    <s v="CUBRIMIENTO"/>
    <x v="0"/>
    <m/>
    <s v="2024-08-27"/>
    <s v="2025-02-28"/>
    <s v="2025-04-09 13:53:16"/>
    <s v="2025-08-04 15:10:33"/>
    <s v="2025-08-29 11:11:49"/>
    <s v="2025-09-01 09:37:46"/>
    <s v="0000-00-00 00:00:00"/>
    <s v="2025-04-09"/>
    <s v="2025-07-31"/>
    <s v="2025-08-28"/>
    <s v="2025-09-01"/>
    <s v="2025-09-16"/>
    <x v="0"/>
    <s v="Barranquilla"/>
    <s v="SERV14"/>
    <x v="137"/>
    <m/>
    <x v="0"/>
    <n v="1"/>
    <x v="0"/>
    <x v="0"/>
    <x v="0"/>
    <n v="1800000"/>
    <x v="0"/>
    <x v="0"/>
    <x v="0"/>
    <x v="7"/>
  </r>
  <r>
    <x v="1646"/>
    <x v="411"/>
    <s v="CUBRIMIENTO"/>
    <x v="0"/>
    <m/>
    <s v="2024-08-27"/>
    <s v="2025-02-28"/>
    <s v="2025-04-09 13:53:16"/>
    <s v="2025-08-04 15:10:33"/>
    <s v="2025-08-29 11:11:49"/>
    <s v="2025-09-01 09:37:46"/>
    <s v="0000-00-00 00:00:00"/>
    <s v="2025-04-09"/>
    <s v="2025-07-31"/>
    <s v="2025-08-28"/>
    <s v="2025-09-01"/>
    <s v="2025-09-16"/>
    <x v="0"/>
    <s v="Barranquilla"/>
    <s v="TRANSP06"/>
    <x v="59"/>
    <m/>
    <x v="0"/>
    <n v="1"/>
    <x v="0"/>
    <x v="0"/>
    <x v="0"/>
    <n v="2500000"/>
    <x v="0"/>
    <x v="1"/>
    <x v="1"/>
    <x v="7"/>
  </r>
  <r>
    <x v="1647"/>
    <x v="1025"/>
    <s v="CUBRIMIENTO"/>
    <x v="0"/>
    <m/>
    <s v="2025-02-07"/>
    <s v="2025-02-07"/>
    <s v="2025-02-10 14:39:44"/>
    <s v="0000-00-00 00:00:00"/>
    <s v="2025-02-14 11:54:13"/>
    <s v="2025-03-05 10:07:44"/>
    <s v="2025-03-06 18:04:49"/>
    <s v="2025-02-11"/>
    <s v="2025-02-11"/>
    <s v="2025-02-19"/>
    <s v="2025-02-26"/>
    <s v="2025-02-28"/>
    <x v="3"/>
    <s v="Bogota"/>
    <s v="6543"/>
    <x v="123"/>
    <m/>
    <x v="0"/>
    <n v="1"/>
    <x v="0"/>
    <x v="0"/>
    <x v="0"/>
    <n v="100000"/>
    <x v="0"/>
    <x v="0"/>
    <x v="0"/>
    <x v="5"/>
  </r>
  <r>
    <x v="1647"/>
    <x v="1025"/>
    <s v="CUBRIMIENTO"/>
    <x v="0"/>
    <m/>
    <s v="2025-02-07"/>
    <s v="2025-02-07"/>
    <s v="2025-02-10 14:39:44"/>
    <s v="0000-00-00 00:00:00"/>
    <s v="2025-02-14 11:54:13"/>
    <s v="2025-03-05 10:07:44"/>
    <s v="2025-03-06 18:04:49"/>
    <s v="2025-02-11"/>
    <s v="2025-02-11"/>
    <s v="2025-02-19"/>
    <s v="2025-02-26"/>
    <s v="2025-02-28"/>
    <x v="3"/>
    <s v="Bogota"/>
    <s v="MANT001"/>
    <x v="770"/>
    <m/>
    <x v="0"/>
    <n v="1"/>
    <x v="66"/>
    <x v="0"/>
    <x v="157"/>
    <n v="890000"/>
    <x v="0"/>
    <x v="0"/>
    <x v="0"/>
    <x v="5"/>
  </r>
  <r>
    <x v="1647"/>
    <x v="1025"/>
    <s v="CUBRIMIENTO"/>
    <x v="0"/>
    <m/>
    <s v="2025-02-07"/>
    <s v="2025-02-07"/>
    <s v="2025-02-10 14:39:44"/>
    <s v="0000-00-00 00:00:00"/>
    <s v="2025-02-14 11:54:13"/>
    <s v="2025-03-05 10:07:44"/>
    <s v="2025-03-06 18:04:49"/>
    <s v="2025-02-11"/>
    <s v="2025-02-11"/>
    <s v="2025-02-19"/>
    <s v="2025-02-26"/>
    <s v="2025-02-28"/>
    <x v="3"/>
    <s v="Bogota"/>
    <s v="SERVLAV04"/>
    <x v="771"/>
    <m/>
    <x v="0"/>
    <n v="1"/>
    <x v="66"/>
    <x v="0"/>
    <x v="157"/>
    <n v="650000"/>
    <x v="0"/>
    <x v="1"/>
    <x v="1"/>
    <x v="5"/>
  </r>
  <r>
    <x v="1648"/>
    <x v="61"/>
    <s v="CUBRIMIENTO"/>
    <x v="0"/>
    <m/>
    <s v="2025-02-07"/>
    <s v="2025-02-07"/>
    <s v="2025-02-10 11:44:30"/>
    <s v="0000-00-00 00:00:00"/>
    <s v="2025-02-10 12:12:00"/>
    <s v="2025-02-11 13:38:31"/>
    <s v="2025-03-03 11:54:04"/>
    <s v="2025-02-11"/>
    <s v="2025-02-11"/>
    <s v="2025-02-13"/>
    <s v="2025-02-14"/>
    <s v="2025-02-17"/>
    <x v="1"/>
    <s v="Virtual"/>
    <s v="3151"/>
    <x v="57"/>
    <m/>
    <x v="0"/>
    <n v="8.5"/>
    <x v="0"/>
    <x v="0"/>
    <x v="0"/>
    <n v="0"/>
    <x v="0"/>
    <x v="0"/>
    <x v="0"/>
    <x v="5"/>
  </r>
  <r>
    <x v="1649"/>
    <x v="936"/>
    <s v="CUBRIMIENTO"/>
    <x v="0"/>
    <m/>
    <s v="2025-02-07"/>
    <s v="2025-02-28"/>
    <s v="2025-03-05 11:50:48"/>
    <s v="2025-03-06 08:30:45"/>
    <s v="2025-03-07 18:12:32"/>
    <s v="2025-03-11 07:16:53"/>
    <s v="2025-03-13 17:20:34"/>
    <s v="2025-03-04"/>
    <s v="2025-03-05"/>
    <s v="2025-03-06"/>
    <s v="2025-03-11"/>
    <s v="2025-03-13"/>
    <x v="3"/>
    <s v="Medellin"/>
    <s v="SERV03"/>
    <x v="9"/>
    <m/>
    <x v="0"/>
    <n v="1"/>
    <x v="0"/>
    <x v="0"/>
    <x v="0"/>
    <n v="50000"/>
    <x v="0"/>
    <x v="1"/>
    <x v="1"/>
    <x v="8"/>
  </r>
  <r>
    <x v="1649"/>
    <x v="936"/>
    <s v="CUBRIMIENTO"/>
    <x v="0"/>
    <m/>
    <s v="2025-02-07"/>
    <s v="2025-02-28"/>
    <s v="2025-03-05 11:50:48"/>
    <s v="2025-03-06 08:30:45"/>
    <s v="2025-03-07 18:12:32"/>
    <s v="2025-03-11 07:16:53"/>
    <s v="2025-03-13 17:20:34"/>
    <s v="2025-03-04"/>
    <s v="2025-03-05"/>
    <s v="2025-03-06"/>
    <s v="2025-03-11"/>
    <s v="2025-03-13"/>
    <x v="3"/>
    <s v="Medellin"/>
    <s v="SOMB0101**"/>
    <x v="347"/>
    <s v="LONA DICKSON CAFE FONDO ENTERO REF:U224"/>
    <x v="0"/>
    <n v="1"/>
    <x v="77"/>
    <x v="0"/>
    <x v="20"/>
    <n v="2440199"/>
    <x v="0"/>
    <x v="0"/>
    <x v="0"/>
    <x v="8"/>
  </r>
  <r>
    <x v="1649"/>
    <x v="936"/>
    <s v="CUBRIMIENTO"/>
    <x v="0"/>
    <m/>
    <s v="2025-02-07"/>
    <s v="2025-02-28"/>
    <s v="2025-03-05 11:50:48"/>
    <s v="2025-03-06 08:30:45"/>
    <s v="2025-03-07 18:12:32"/>
    <s v="2025-03-11 07:16:53"/>
    <s v="2025-03-13 17:20:34"/>
    <s v="2025-03-04"/>
    <s v="2025-03-05"/>
    <s v="2025-03-06"/>
    <s v="2025-03-11"/>
    <s v="2025-03-13"/>
    <x v="3"/>
    <s v="Medellin"/>
    <s v="TRANSP06"/>
    <x v="59"/>
    <m/>
    <x v="0"/>
    <n v="1"/>
    <x v="0"/>
    <x v="0"/>
    <x v="0"/>
    <n v="350000"/>
    <x v="0"/>
    <x v="1"/>
    <x v="1"/>
    <x v="8"/>
  </r>
  <r>
    <x v="1650"/>
    <x v="1026"/>
    <s v="CUBRIMIENTO"/>
    <x v="0"/>
    <m/>
    <s v="2025-02-08"/>
    <s v="2025-02-15"/>
    <s v="2025-02-17 19:34:59"/>
    <s v="2025-02-19 13:21:55"/>
    <s v="2025-03-08 10:52:03"/>
    <s v="2025-03-12 16:28:51"/>
    <s v="2025-04-11 07:52:44"/>
    <s v="2025-02-18"/>
    <s v="2025-02-20"/>
    <s v="2025-02-27"/>
    <s v="2025-03-10"/>
    <s v="2025-03-17"/>
    <x v="3"/>
    <s v="Bogota"/>
    <s v="12473"/>
    <x v="121"/>
    <m/>
    <x v="0"/>
    <n v="2"/>
    <x v="0"/>
    <x v="0"/>
    <x v="0"/>
    <n v="640000"/>
    <x v="0"/>
    <x v="0"/>
    <x v="0"/>
    <x v="5"/>
  </r>
  <r>
    <x v="1650"/>
    <x v="1026"/>
    <s v="CUBRIMIENTO"/>
    <x v="0"/>
    <m/>
    <s v="2025-02-08"/>
    <s v="2025-02-15"/>
    <s v="2025-02-17 19:34:59"/>
    <s v="2025-02-19 13:21:55"/>
    <s v="2025-03-08 10:52:03"/>
    <s v="2025-03-12 16:28:51"/>
    <s v="2025-04-11 07:52:44"/>
    <s v="2025-02-18"/>
    <s v="2025-02-20"/>
    <s v="2025-02-27"/>
    <s v="2025-03-10"/>
    <s v="2025-03-17"/>
    <x v="3"/>
    <s v="Bogota"/>
    <s v="6543"/>
    <x v="123"/>
    <m/>
    <x v="0"/>
    <n v="2"/>
    <x v="0"/>
    <x v="0"/>
    <x v="0"/>
    <n v="200000"/>
    <x v="0"/>
    <x v="0"/>
    <x v="0"/>
    <x v="5"/>
  </r>
  <r>
    <x v="1650"/>
    <x v="1026"/>
    <s v="CUBRIMIENTO"/>
    <x v="0"/>
    <m/>
    <s v="2025-02-08"/>
    <s v="2025-02-15"/>
    <s v="2025-02-17 19:34:59"/>
    <s v="2025-02-19 13:21:55"/>
    <s v="2025-03-08 10:52:03"/>
    <s v="2025-03-12 16:28:51"/>
    <s v="2025-04-11 07:52:44"/>
    <s v="2025-02-18"/>
    <s v="2025-02-20"/>
    <s v="2025-02-27"/>
    <s v="2025-03-10"/>
    <s v="2025-03-17"/>
    <x v="3"/>
    <s v="Bogota"/>
    <s v="FLANCHE01"/>
    <x v="51"/>
    <m/>
    <x v="1"/>
    <n v="1"/>
    <x v="42"/>
    <x v="0"/>
    <x v="0"/>
    <n v="914349"/>
    <x v="0"/>
    <x v="0"/>
    <x v="0"/>
    <x v="5"/>
  </r>
  <r>
    <x v="1650"/>
    <x v="1026"/>
    <s v="CUBRIMIENTO"/>
    <x v="0"/>
    <m/>
    <s v="2025-02-08"/>
    <s v="2025-02-15"/>
    <s v="2025-02-17 19:34:59"/>
    <s v="2025-02-19 13:21:55"/>
    <s v="2025-03-08 10:52:03"/>
    <s v="2025-03-12 16:28:51"/>
    <s v="2025-04-11 07:52:44"/>
    <s v="2025-02-18"/>
    <s v="2025-02-20"/>
    <s v="2025-02-27"/>
    <s v="2025-03-10"/>
    <s v="2025-03-17"/>
    <x v="3"/>
    <s v="Bogota"/>
    <s v="SERV03"/>
    <x v="9"/>
    <m/>
    <x v="0"/>
    <n v="1"/>
    <x v="0"/>
    <x v="0"/>
    <x v="0"/>
    <n v="1200000"/>
    <x v="0"/>
    <x v="1"/>
    <x v="1"/>
    <x v="5"/>
  </r>
  <r>
    <x v="1650"/>
    <x v="1026"/>
    <s v="CUBRIMIENTO"/>
    <x v="0"/>
    <m/>
    <s v="2025-02-08"/>
    <s v="2025-02-15"/>
    <s v="2025-02-17 19:34:59"/>
    <s v="2025-02-19 13:21:55"/>
    <s v="2025-03-08 10:52:03"/>
    <s v="2025-03-12 16:28:51"/>
    <s v="2025-04-11 07:52:44"/>
    <s v="2025-02-18"/>
    <s v="2025-02-20"/>
    <s v="2025-02-27"/>
    <s v="2025-03-10"/>
    <s v="2025-03-17"/>
    <x v="3"/>
    <s v="Bogota"/>
    <s v="SOMB01"/>
    <x v="71"/>
    <s v="LONA DICKSON CRUDO REF:6020"/>
    <x v="1"/>
    <n v="1"/>
    <x v="42"/>
    <x v="0"/>
    <x v="158"/>
    <n v="8269339"/>
    <x v="0"/>
    <x v="6"/>
    <x v="5"/>
    <x v="5"/>
  </r>
  <r>
    <x v="1651"/>
    <x v="1027"/>
    <s v="MUEBLES CC CUBRIMIENTOS"/>
    <x v="0"/>
    <m/>
    <s v="2025-02-08"/>
    <s v="2025-02-08"/>
    <s v="2025-02-10 13:55:19"/>
    <s v="0000-00-00 00:00:00"/>
    <s v="2025-02-28 09:54:04"/>
    <s v="2025-02-28 09:54:11"/>
    <s v="2025-03-28 09:32:11"/>
    <s v="2025-02-11"/>
    <s v="2025-02-11"/>
    <s v="2025-03-05"/>
    <s v="2025-03-07"/>
    <s v="2025-03-11"/>
    <x v="1"/>
    <s v="Cali"/>
    <s v="1739"/>
    <x v="175"/>
    <s v="LONA DICKSON AZUL OCEANO REF:7264"/>
    <x v="0"/>
    <n v="2"/>
    <x v="0"/>
    <x v="0"/>
    <x v="0"/>
    <n v="2412920"/>
    <x v="0"/>
    <x v="2"/>
    <x v="0"/>
    <x v="8"/>
  </r>
  <r>
    <x v="1651"/>
    <x v="1027"/>
    <s v="MUEBLES CC CUBRIMIENTOS"/>
    <x v="0"/>
    <m/>
    <s v="2025-02-08"/>
    <s v="2025-02-08"/>
    <s v="2025-02-10 13:55:19"/>
    <s v="0000-00-00 00:00:00"/>
    <s v="2025-02-28 09:54:04"/>
    <s v="2025-02-28 09:54:11"/>
    <s v="2025-03-28 09:32:11"/>
    <s v="2025-02-11"/>
    <s v="2025-02-11"/>
    <s v="2025-03-05"/>
    <s v="2025-03-07"/>
    <s v="2025-03-11"/>
    <x v="1"/>
    <s v="Cali"/>
    <s v="5325"/>
    <x v="33"/>
    <m/>
    <x v="5"/>
    <n v="2"/>
    <x v="0"/>
    <x v="0"/>
    <x v="0"/>
    <n v="514572"/>
    <x v="0"/>
    <x v="0"/>
    <x v="0"/>
    <x v="8"/>
  </r>
  <r>
    <x v="1651"/>
    <x v="1027"/>
    <s v="MUEBLES CC CUBRIMIENTOS"/>
    <x v="0"/>
    <m/>
    <s v="2025-02-08"/>
    <s v="2025-02-08"/>
    <s v="2025-02-10 13:55:19"/>
    <s v="0000-00-00 00:00:00"/>
    <s v="2025-02-28 09:54:04"/>
    <s v="2025-02-28 09:54:11"/>
    <s v="2025-03-28 09:32:11"/>
    <s v="2025-02-11"/>
    <s v="2025-02-11"/>
    <s v="2025-03-05"/>
    <s v="2025-03-07"/>
    <s v="2025-03-11"/>
    <x v="1"/>
    <s v="Cali"/>
    <s v="TRANSP07"/>
    <x v="47"/>
    <m/>
    <x v="0"/>
    <n v="1"/>
    <x v="0"/>
    <x v="0"/>
    <x v="0"/>
    <n v="300000"/>
    <x v="0"/>
    <x v="0"/>
    <x v="0"/>
    <x v="8"/>
  </r>
  <r>
    <x v="1652"/>
    <x v="1026"/>
    <s v="CUBRIMIENTO"/>
    <x v="0"/>
    <m/>
    <s v="2025-02-08"/>
    <s v="2025-02-08"/>
    <s v="2025-02-10 14:40:55"/>
    <s v="0000-00-00 00:00:00"/>
    <s v="2025-02-11 14:16:45"/>
    <s v="2025-02-11 14:27:57"/>
    <s v="0000-00-00 00:00:00"/>
    <s v="2025-02-11"/>
    <s v="2025-02-11"/>
    <s v="2025-02-12"/>
    <s v="2025-02-18"/>
    <s v="2025-02-18"/>
    <x v="3"/>
    <s v="Bogota"/>
    <s v="SERV15"/>
    <x v="981"/>
    <m/>
    <x v="0"/>
    <n v="1"/>
    <x v="0"/>
    <x v="0"/>
    <x v="0"/>
    <n v="250000"/>
    <x v="0"/>
    <x v="1"/>
    <x v="1"/>
    <x v="5"/>
  </r>
  <r>
    <x v="1653"/>
    <x v="1028"/>
    <s v="CUBRIMIENTO"/>
    <x v="0"/>
    <m/>
    <s v="2024-09-23"/>
    <s v="2025-04-30"/>
    <s v="2025-05-06 09:48:37"/>
    <s v="0000-00-00 00:00:00"/>
    <s v="2025-05-12 14:04:06"/>
    <s v="2025-05-20 13:12:19"/>
    <s v="2025-06-13 15:42:23"/>
    <s v="2025-05-01"/>
    <s v="2025-05-01"/>
    <s v="2025-05-09"/>
    <s v="2025-05-13"/>
    <s v="2025-05-15"/>
    <x v="1"/>
    <s v="Cali"/>
    <s v="3151"/>
    <x v="57"/>
    <m/>
    <x v="0"/>
    <n v="9.4"/>
    <x v="0"/>
    <x v="0"/>
    <x v="0"/>
    <n v="599250"/>
    <x v="0"/>
    <x v="0"/>
    <x v="0"/>
    <x v="9"/>
  </r>
  <r>
    <x v="1653"/>
    <x v="1028"/>
    <s v="CUBRIMIENTO"/>
    <x v="0"/>
    <m/>
    <s v="2024-09-23"/>
    <s v="2025-04-30"/>
    <s v="2025-05-06 09:48:37"/>
    <s v="0000-00-00 00:00:00"/>
    <s v="2025-05-12 14:04:06"/>
    <s v="2025-05-20 13:12:19"/>
    <s v="2025-06-13 15:42:23"/>
    <s v="2025-05-01"/>
    <s v="2025-05-01"/>
    <s v="2025-05-09"/>
    <s v="2025-05-13"/>
    <s v="2025-05-15"/>
    <x v="1"/>
    <s v="Cali"/>
    <s v="MANT001"/>
    <x v="770"/>
    <m/>
    <x v="0"/>
    <n v="2"/>
    <x v="8"/>
    <x v="0"/>
    <x v="159"/>
    <n v="1335000"/>
    <x v="0"/>
    <x v="0"/>
    <x v="0"/>
    <x v="9"/>
  </r>
  <r>
    <x v="1653"/>
    <x v="1028"/>
    <s v="CUBRIMIENTO"/>
    <x v="0"/>
    <m/>
    <s v="2024-09-23"/>
    <s v="2025-04-30"/>
    <s v="2025-05-06 09:48:37"/>
    <s v="0000-00-00 00:00:00"/>
    <s v="2025-05-12 14:04:06"/>
    <s v="2025-05-20 13:12:19"/>
    <s v="2025-06-13 15:42:23"/>
    <s v="2025-05-01"/>
    <s v="2025-05-01"/>
    <s v="2025-05-09"/>
    <s v="2025-05-13"/>
    <s v="2025-05-15"/>
    <x v="1"/>
    <s v="Cali"/>
    <s v="MANT001"/>
    <x v="770"/>
    <m/>
    <x v="0"/>
    <n v="4"/>
    <x v="11"/>
    <x v="0"/>
    <x v="97"/>
    <n v="2970000"/>
    <x v="0"/>
    <x v="0"/>
    <x v="0"/>
    <x v="9"/>
  </r>
  <r>
    <x v="1653"/>
    <x v="1028"/>
    <s v="CUBRIMIENTO"/>
    <x v="0"/>
    <m/>
    <s v="2024-09-23"/>
    <s v="2025-04-30"/>
    <s v="2025-05-06 09:48:37"/>
    <s v="0000-00-00 00:00:00"/>
    <s v="2025-05-12 14:04:06"/>
    <s v="2025-05-20 13:12:19"/>
    <s v="2025-06-13 15:42:23"/>
    <s v="2025-05-01"/>
    <s v="2025-05-01"/>
    <s v="2025-05-09"/>
    <s v="2025-05-13"/>
    <s v="2025-05-15"/>
    <x v="1"/>
    <s v="Cali"/>
    <s v="SERVANDAM"/>
    <x v="865"/>
    <m/>
    <x v="0"/>
    <n v="1"/>
    <x v="0"/>
    <x v="0"/>
    <x v="0"/>
    <n v="645000"/>
    <x v="0"/>
    <x v="1"/>
    <x v="1"/>
    <x v="9"/>
  </r>
  <r>
    <x v="1653"/>
    <x v="1028"/>
    <s v="CUBRIMIENTO"/>
    <x v="0"/>
    <m/>
    <s v="2024-09-23"/>
    <s v="2025-04-30"/>
    <s v="2025-05-06 09:48:37"/>
    <s v="0000-00-00 00:00:00"/>
    <s v="2025-05-12 14:04:06"/>
    <s v="2025-05-20 13:12:19"/>
    <s v="2025-06-13 15:42:23"/>
    <s v="2025-05-01"/>
    <s v="2025-05-01"/>
    <s v="2025-05-09"/>
    <s v="2025-05-13"/>
    <s v="2025-05-15"/>
    <x v="1"/>
    <s v="Cali"/>
    <s v="SERVLAV04"/>
    <x v="58"/>
    <m/>
    <x v="0"/>
    <n v="2"/>
    <x v="8"/>
    <x v="0"/>
    <x v="159"/>
    <n v="780000"/>
    <x v="0"/>
    <x v="1"/>
    <x v="1"/>
    <x v="9"/>
  </r>
  <r>
    <x v="1653"/>
    <x v="1028"/>
    <s v="CUBRIMIENTO"/>
    <x v="0"/>
    <m/>
    <s v="2024-09-23"/>
    <s v="2025-04-30"/>
    <s v="2025-05-06 09:48:37"/>
    <s v="0000-00-00 00:00:00"/>
    <s v="2025-05-12 14:04:06"/>
    <s v="2025-05-20 13:12:19"/>
    <s v="2025-06-13 15:42:23"/>
    <s v="2025-05-01"/>
    <s v="2025-05-01"/>
    <s v="2025-05-09"/>
    <s v="2025-05-13"/>
    <s v="2025-05-15"/>
    <x v="1"/>
    <s v="Cali"/>
    <s v="SERVLAV04"/>
    <x v="58"/>
    <m/>
    <x v="0"/>
    <n v="5"/>
    <x v="0"/>
    <x v="0"/>
    <x v="0"/>
    <n v="937500"/>
    <x v="0"/>
    <x v="1"/>
    <x v="1"/>
    <x v="9"/>
  </r>
  <r>
    <x v="1653"/>
    <x v="1028"/>
    <s v="CUBRIMIENTO"/>
    <x v="0"/>
    <m/>
    <s v="2024-09-23"/>
    <s v="2025-04-30"/>
    <s v="2025-05-06 09:48:37"/>
    <s v="0000-00-00 00:00:00"/>
    <s v="2025-05-12 14:04:06"/>
    <s v="2025-05-20 13:12:19"/>
    <s v="2025-06-13 15:42:23"/>
    <s v="2025-05-01"/>
    <s v="2025-05-01"/>
    <s v="2025-05-09"/>
    <s v="2025-05-13"/>
    <s v="2025-05-15"/>
    <x v="1"/>
    <s v="Cali"/>
    <s v="SERVLAV04"/>
    <x v="58"/>
    <m/>
    <x v="0"/>
    <n v="4"/>
    <x v="11"/>
    <x v="0"/>
    <x v="97"/>
    <n v="1650752"/>
    <x v="0"/>
    <x v="1"/>
    <x v="1"/>
    <x v="9"/>
  </r>
  <r>
    <x v="1654"/>
    <x v="1029"/>
    <s v="MUEBLES CC CUBRIMIENTOS"/>
    <x v="0"/>
    <m/>
    <s v="2025-02-10"/>
    <s v="2025-02-10"/>
    <s v="2025-02-10 14:07:50"/>
    <s v="0000-00-00 00:00:00"/>
    <s v="2025-02-10 14:07:55"/>
    <s v="2025-02-12 07:40:05"/>
    <s v="0000-00-00 00:00:00"/>
    <s v="2025-02-11"/>
    <s v="2025-02-11"/>
    <s v="2025-02-13"/>
    <s v="2025-02-14"/>
    <s v="2025-02-14"/>
    <x v="3"/>
    <s v="Toscany"/>
    <s v="12240"/>
    <x v="514"/>
    <m/>
    <x v="0"/>
    <n v="30"/>
    <x v="0"/>
    <x v="0"/>
    <x v="0"/>
    <n v="1578000"/>
    <x v="0"/>
    <x v="0"/>
    <x v="0"/>
    <x v="5"/>
  </r>
  <r>
    <x v="1655"/>
    <x v="895"/>
    <s v="CUBRIMIENTO"/>
    <x v="0"/>
    <m/>
    <s v="2025-02-10"/>
    <s v="2025-02-10"/>
    <s v="2025-02-10 13:18:26"/>
    <s v="2025-02-12 13:27:10"/>
    <s v="2025-02-13 07:07:52"/>
    <s v="2025-02-18 16:46:12"/>
    <s v="0000-00-00 00:00:00"/>
    <s v="2025-02-11"/>
    <s v="2025-02-19"/>
    <s v="2025-02-27"/>
    <s v="2025-03-03"/>
    <s v="2025-03-03"/>
    <x v="3"/>
    <s v="Toscany"/>
    <s v="27673"/>
    <x v="356"/>
    <m/>
    <x v="0"/>
    <n v="6"/>
    <x v="0"/>
    <x v="0"/>
    <x v="0"/>
    <n v="2020032"/>
    <x v="0"/>
    <x v="0"/>
    <x v="0"/>
    <x v="5"/>
  </r>
  <r>
    <x v="1655"/>
    <x v="895"/>
    <s v="CUBRIMIENTO"/>
    <x v="0"/>
    <m/>
    <s v="2025-02-10"/>
    <s v="2025-02-10"/>
    <s v="2025-02-10 13:18:26"/>
    <s v="2025-02-12 13:27:10"/>
    <s v="2025-02-13 07:07:52"/>
    <s v="2025-02-18 16:46:12"/>
    <s v="0000-00-00 00:00:00"/>
    <s v="2025-02-11"/>
    <s v="2025-02-19"/>
    <s v="2025-02-27"/>
    <s v="2025-03-03"/>
    <s v="2025-03-03"/>
    <x v="3"/>
    <s v="Toscany"/>
    <s v="KMPLITE"/>
    <x v="251"/>
    <m/>
    <x v="0"/>
    <n v="6"/>
    <x v="3"/>
    <x v="0"/>
    <x v="0"/>
    <n v="9406374"/>
    <x v="0"/>
    <x v="0"/>
    <x v="0"/>
    <x v="5"/>
  </r>
  <r>
    <x v="1655"/>
    <x v="895"/>
    <s v="CUBRIMIENTO"/>
    <x v="0"/>
    <m/>
    <s v="2025-02-10"/>
    <s v="2025-02-10"/>
    <s v="2025-02-10 13:18:26"/>
    <s v="2025-02-12 13:27:10"/>
    <s v="2025-02-13 07:07:52"/>
    <s v="2025-02-18 16:46:12"/>
    <s v="0000-00-00 00:00:00"/>
    <s v="2025-02-11"/>
    <s v="2025-02-19"/>
    <s v="2025-02-27"/>
    <s v="2025-03-03"/>
    <s v="2025-03-03"/>
    <x v="3"/>
    <s v="Toscany"/>
    <s v="PLITE14"/>
    <x v="100"/>
    <s v="LONA DICKSON CRUDO REF:6020"/>
    <x v="4"/>
    <n v="4"/>
    <x v="242"/>
    <x v="0"/>
    <x v="83"/>
    <n v="13875600"/>
    <x v="0"/>
    <x v="4"/>
    <x v="6"/>
    <x v="5"/>
  </r>
  <r>
    <x v="1655"/>
    <x v="895"/>
    <s v="CUBRIMIENTO"/>
    <x v="0"/>
    <m/>
    <s v="2025-02-10"/>
    <s v="2025-02-10"/>
    <s v="2025-02-10 13:18:26"/>
    <s v="2025-02-12 13:27:10"/>
    <s v="2025-02-13 07:07:52"/>
    <s v="2025-02-18 16:46:12"/>
    <s v="0000-00-00 00:00:00"/>
    <s v="2025-02-11"/>
    <s v="2025-02-19"/>
    <s v="2025-02-27"/>
    <s v="2025-03-03"/>
    <s v="2025-03-03"/>
    <x v="3"/>
    <s v="Toscany"/>
    <s v="PLITE14"/>
    <x v="100"/>
    <s v="LONA DICKSON CRUDO REF:6020"/>
    <x v="4"/>
    <n v="3"/>
    <x v="114"/>
    <x v="0"/>
    <x v="99"/>
    <n v="9848700"/>
    <x v="0"/>
    <x v="4"/>
    <x v="6"/>
    <x v="5"/>
  </r>
  <r>
    <x v="1655"/>
    <x v="895"/>
    <s v="CUBRIMIENTO"/>
    <x v="0"/>
    <m/>
    <s v="2025-02-10"/>
    <s v="2025-02-10"/>
    <s v="2025-02-10 13:18:26"/>
    <s v="2025-02-12 13:27:10"/>
    <s v="2025-02-13 07:07:52"/>
    <s v="2025-02-18 16:46:12"/>
    <s v="0000-00-00 00:00:00"/>
    <s v="2025-02-11"/>
    <s v="2025-02-19"/>
    <s v="2025-02-27"/>
    <s v="2025-03-03"/>
    <s v="2025-03-03"/>
    <x v="3"/>
    <s v="Toscany"/>
    <s v="SILU03"/>
    <x v="307"/>
    <m/>
    <x v="0"/>
    <n v="8"/>
    <x v="242"/>
    <x v="0"/>
    <x v="0"/>
    <n v="2878888"/>
    <x v="0"/>
    <x v="0"/>
    <x v="0"/>
    <x v="5"/>
  </r>
  <r>
    <x v="1655"/>
    <x v="895"/>
    <s v="CUBRIMIENTO"/>
    <x v="0"/>
    <m/>
    <s v="2025-02-10"/>
    <s v="2025-02-10"/>
    <s v="2025-02-10 13:18:26"/>
    <s v="2025-02-12 13:27:10"/>
    <s v="2025-02-13 07:07:52"/>
    <s v="2025-02-18 16:46:12"/>
    <s v="0000-00-00 00:00:00"/>
    <s v="2025-02-11"/>
    <s v="2025-02-19"/>
    <s v="2025-02-27"/>
    <s v="2025-03-03"/>
    <s v="2025-03-03"/>
    <x v="3"/>
    <s v="Toscany"/>
    <s v="SILU03"/>
    <x v="307"/>
    <m/>
    <x v="0"/>
    <n v="4"/>
    <x v="114"/>
    <x v="0"/>
    <x v="0"/>
    <n v="1317908"/>
    <x v="0"/>
    <x v="0"/>
    <x v="0"/>
    <x v="5"/>
  </r>
  <r>
    <x v="1656"/>
    <x v="963"/>
    <s v="MUEBLES CC CUBRIMIENTOS"/>
    <x v="0"/>
    <m/>
    <s v="2025-02-10"/>
    <s v="2025-02-11"/>
    <s v="2025-02-11 10:49:57"/>
    <s v="0000-00-00 00:00:00"/>
    <s v="2025-02-14 11:53:31"/>
    <s v="2025-02-17 16:05:58"/>
    <s v="0000-00-00 00:00:00"/>
    <s v="2025-02-13"/>
    <s v="2025-02-13"/>
    <s v="2025-02-17"/>
    <s v="2025-02-18"/>
    <s v="2025-02-18"/>
    <x v="3"/>
    <s v="Cali"/>
    <s v="10353"/>
    <x v="869"/>
    <m/>
    <x v="0"/>
    <n v="3"/>
    <x v="0"/>
    <x v="0"/>
    <x v="0"/>
    <n v="30600"/>
    <x v="0"/>
    <x v="0"/>
    <x v="0"/>
    <x v="5"/>
  </r>
  <r>
    <x v="1656"/>
    <x v="963"/>
    <s v="MUEBLES CC CUBRIMIENTOS"/>
    <x v="0"/>
    <m/>
    <s v="2025-02-10"/>
    <s v="2025-02-11"/>
    <s v="2025-02-11 10:49:57"/>
    <s v="0000-00-00 00:00:00"/>
    <s v="2025-02-14 11:53:31"/>
    <s v="2025-02-17 16:05:58"/>
    <s v="0000-00-00 00:00:00"/>
    <s v="2025-02-13"/>
    <s v="2025-02-13"/>
    <s v="2025-02-17"/>
    <s v="2025-02-18"/>
    <s v="2025-02-18"/>
    <x v="3"/>
    <s v="Cali"/>
    <s v="10427"/>
    <x v="983"/>
    <m/>
    <x v="0"/>
    <n v="3"/>
    <x v="0"/>
    <x v="0"/>
    <x v="0"/>
    <n v="195000"/>
    <x v="0"/>
    <x v="0"/>
    <x v="0"/>
    <x v="5"/>
  </r>
  <r>
    <x v="1657"/>
    <x v="1030"/>
    <s v="MUEBLES"/>
    <x v="0"/>
    <m/>
    <s v="2025-02-10"/>
    <s v="2025-02-10"/>
    <s v="2025-02-10 14:42:33"/>
    <s v="0000-00-00 00:00:00"/>
    <s v="0000-00-00 00:00:00"/>
    <s v="2025-02-18 09:20:27"/>
    <s v="2025-02-26 09:06:47"/>
    <s v="2025-02-11"/>
    <s v="2025-02-11"/>
    <s v="2025-03-19"/>
    <s v="2025-03-25"/>
    <s v="2025-03-21"/>
    <x v="3"/>
    <s v="Bogota"/>
    <s v="14785"/>
    <x v="84"/>
    <m/>
    <x v="0"/>
    <n v="4"/>
    <x v="0"/>
    <x v="0"/>
    <x v="0"/>
    <n v="2360296"/>
    <x v="0"/>
    <x v="2"/>
    <x v="0"/>
    <x v="8"/>
  </r>
  <r>
    <x v="1657"/>
    <x v="1030"/>
    <s v="MUEBLES"/>
    <x v="0"/>
    <m/>
    <s v="2025-02-10"/>
    <s v="2025-02-10"/>
    <s v="2025-02-10 14:42:33"/>
    <s v="0000-00-00 00:00:00"/>
    <s v="0000-00-00 00:00:00"/>
    <s v="2025-02-18 09:20:27"/>
    <s v="2025-02-26 09:06:47"/>
    <s v="2025-02-11"/>
    <s v="2025-02-11"/>
    <s v="2025-03-19"/>
    <s v="2025-03-25"/>
    <s v="2025-03-21"/>
    <x v="3"/>
    <s v="Bogota"/>
    <s v="2000012"/>
    <x v="517"/>
    <m/>
    <x v="0"/>
    <n v="2"/>
    <x v="0"/>
    <x v="0"/>
    <x v="0"/>
    <n v="2304000"/>
    <x v="0"/>
    <x v="0"/>
    <x v="0"/>
    <x v="8"/>
  </r>
  <r>
    <x v="1657"/>
    <x v="1030"/>
    <s v="MUEBLES"/>
    <x v="0"/>
    <m/>
    <s v="2025-02-10"/>
    <s v="2025-02-10"/>
    <s v="2025-02-10 14:42:33"/>
    <s v="0000-00-00 00:00:00"/>
    <s v="0000-00-00 00:00:00"/>
    <s v="2025-02-18 09:20:27"/>
    <s v="2025-02-26 09:06:47"/>
    <s v="2025-02-11"/>
    <s v="2025-02-11"/>
    <s v="2025-03-19"/>
    <s v="2025-03-25"/>
    <s v="2025-03-21"/>
    <x v="3"/>
    <s v="Bogota"/>
    <s v="9689"/>
    <x v="518"/>
    <m/>
    <x v="0"/>
    <n v="1"/>
    <x v="0"/>
    <x v="0"/>
    <x v="0"/>
    <n v="5480981"/>
    <x v="0"/>
    <x v="2"/>
    <x v="0"/>
    <x v="8"/>
  </r>
  <r>
    <x v="1657"/>
    <x v="1030"/>
    <s v="MUEBLES"/>
    <x v="0"/>
    <m/>
    <s v="2025-02-10"/>
    <s v="2025-02-10"/>
    <s v="2025-02-10 14:42:33"/>
    <s v="0000-00-00 00:00:00"/>
    <s v="0000-00-00 00:00:00"/>
    <s v="2025-02-18 09:20:27"/>
    <s v="2025-02-26 09:06:47"/>
    <s v="2025-02-11"/>
    <s v="2025-02-11"/>
    <s v="2025-03-19"/>
    <s v="2025-03-25"/>
    <s v="2025-03-21"/>
    <x v="3"/>
    <s v="Bogota"/>
    <s v="TRANSP10"/>
    <x v="150"/>
    <m/>
    <x v="0"/>
    <n v="1"/>
    <x v="0"/>
    <x v="0"/>
    <x v="0"/>
    <n v="1450000"/>
    <x v="0"/>
    <x v="1"/>
    <x v="1"/>
    <x v="8"/>
  </r>
  <r>
    <x v="1658"/>
    <x v="411"/>
    <s v="CUBRIMIENTO"/>
    <x v="0"/>
    <m/>
    <s v="2025-02-10"/>
    <s v="2025-02-28"/>
    <s v="2025-04-11 16:24:27"/>
    <s v="2025-05-12 13:54:07"/>
    <s v="2025-06-04 12:03:02"/>
    <s v="2025-06-17 14:16:58"/>
    <s v="0000-00-00 00:00:00"/>
    <s v="2025-04-11"/>
    <s v="2025-05-12"/>
    <s v="2025-06-06"/>
    <s v="2025-06-13"/>
    <s v="2025-06-25"/>
    <x v="0"/>
    <s v="Barranquilla"/>
    <s v="27249"/>
    <x v="64"/>
    <m/>
    <x v="0"/>
    <n v="8"/>
    <x v="0"/>
    <x v="0"/>
    <x v="0"/>
    <n v="1176656"/>
    <x v="0"/>
    <x v="0"/>
    <x v="0"/>
    <x v="6"/>
  </r>
  <r>
    <x v="1658"/>
    <x v="411"/>
    <s v="CUBRIMIENTO"/>
    <x v="0"/>
    <m/>
    <s v="2025-02-10"/>
    <s v="2025-02-28"/>
    <s v="2025-04-11 16:24:27"/>
    <s v="2025-05-12 13:54:07"/>
    <s v="2025-06-04 12:03:02"/>
    <s v="2025-06-17 14:16:58"/>
    <s v="0000-00-00 00:00:00"/>
    <s v="2025-04-11"/>
    <s v="2025-05-12"/>
    <s v="2025-06-06"/>
    <s v="2025-06-13"/>
    <s v="2025-06-25"/>
    <x v="0"/>
    <s v="Barranquilla"/>
    <s v="FGLASS01"/>
    <x v="8"/>
    <m/>
    <x v="1"/>
    <n v="1"/>
    <x v="307"/>
    <x v="7"/>
    <x v="0"/>
    <n v="17482395"/>
    <x v="0"/>
    <x v="3"/>
    <x v="0"/>
    <x v="6"/>
  </r>
  <r>
    <x v="1658"/>
    <x v="411"/>
    <s v="CUBRIMIENTO"/>
    <x v="0"/>
    <m/>
    <s v="2025-02-10"/>
    <s v="2025-02-28"/>
    <s v="2025-04-11 16:24:27"/>
    <s v="2025-05-12 13:54:07"/>
    <s v="2025-06-04 12:03:02"/>
    <s v="2025-06-17 14:16:58"/>
    <s v="0000-00-00 00:00:00"/>
    <s v="2025-04-11"/>
    <s v="2025-05-12"/>
    <s v="2025-06-06"/>
    <s v="2025-06-13"/>
    <s v="2025-06-25"/>
    <x v="0"/>
    <s v="Barranquilla"/>
    <s v="FGLASS01"/>
    <x v="8"/>
    <m/>
    <x v="1"/>
    <n v="1"/>
    <x v="227"/>
    <x v="7"/>
    <x v="0"/>
    <n v="6357234"/>
    <x v="0"/>
    <x v="3"/>
    <x v="0"/>
    <x v="6"/>
  </r>
  <r>
    <x v="1658"/>
    <x v="411"/>
    <s v="CUBRIMIENTO"/>
    <x v="0"/>
    <m/>
    <s v="2025-02-10"/>
    <s v="2025-02-28"/>
    <s v="2025-04-11 16:24:27"/>
    <s v="2025-05-12 13:54:07"/>
    <s v="2025-06-04 12:03:02"/>
    <s v="2025-06-17 14:16:58"/>
    <s v="0000-00-00 00:00:00"/>
    <s v="2025-04-11"/>
    <s v="2025-05-12"/>
    <s v="2025-06-06"/>
    <s v="2025-06-13"/>
    <s v="2025-06-25"/>
    <x v="0"/>
    <s v="Barranquilla"/>
    <s v="FGLASS01"/>
    <x v="8"/>
    <m/>
    <x v="1"/>
    <n v="1"/>
    <x v="308"/>
    <x v="7"/>
    <x v="0"/>
    <n v="6357234"/>
    <x v="0"/>
    <x v="3"/>
    <x v="0"/>
    <x v="6"/>
  </r>
  <r>
    <x v="1658"/>
    <x v="411"/>
    <s v="CUBRIMIENTO"/>
    <x v="0"/>
    <m/>
    <s v="2025-02-10"/>
    <s v="2025-02-28"/>
    <s v="2025-04-11 16:24:27"/>
    <s v="2025-05-12 13:54:07"/>
    <s v="2025-06-04 12:03:02"/>
    <s v="2025-06-17 14:16:58"/>
    <s v="0000-00-00 00:00:00"/>
    <s v="2025-04-11"/>
    <s v="2025-05-12"/>
    <s v="2025-06-06"/>
    <s v="2025-06-13"/>
    <s v="2025-06-25"/>
    <x v="0"/>
    <s v="Barranquilla"/>
    <s v="FGLASS01"/>
    <x v="8"/>
    <m/>
    <x v="1"/>
    <n v="1"/>
    <x v="309"/>
    <x v="7"/>
    <x v="0"/>
    <n v="17482395"/>
    <x v="0"/>
    <x v="3"/>
    <x v="0"/>
    <x v="6"/>
  </r>
  <r>
    <x v="1658"/>
    <x v="411"/>
    <s v="CUBRIMIENTO"/>
    <x v="0"/>
    <m/>
    <s v="2025-02-10"/>
    <s v="2025-02-28"/>
    <s v="2025-04-11 16:24:27"/>
    <s v="2025-05-12 13:54:07"/>
    <s v="2025-06-04 12:03:02"/>
    <s v="2025-06-17 14:16:58"/>
    <s v="0000-00-00 00:00:00"/>
    <s v="2025-04-11"/>
    <s v="2025-05-12"/>
    <s v="2025-06-06"/>
    <s v="2025-06-13"/>
    <s v="2025-06-25"/>
    <x v="0"/>
    <s v="Barranquilla"/>
    <s v="PLT54"/>
    <x v="984"/>
    <m/>
    <x v="1"/>
    <n v="10"/>
    <x v="0"/>
    <x v="0"/>
    <x v="0"/>
    <n v="3477140"/>
    <x v="0"/>
    <x v="0"/>
    <x v="0"/>
    <x v="6"/>
  </r>
  <r>
    <x v="1658"/>
    <x v="411"/>
    <s v="CUBRIMIENTO"/>
    <x v="0"/>
    <m/>
    <s v="2025-02-10"/>
    <s v="2025-02-28"/>
    <s v="2025-04-11 16:24:27"/>
    <s v="2025-05-12 13:54:07"/>
    <s v="2025-06-04 12:03:02"/>
    <s v="2025-06-17 14:16:58"/>
    <s v="0000-00-00 00:00:00"/>
    <s v="2025-04-11"/>
    <s v="2025-05-12"/>
    <s v="2025-06-06"/>
    <s v="2025-06-13"/>
    <s v="2025-06-25"/>
    <x v="0"/>
    <s v="Barranquilla"/>
    <s v="PORTCAL03"/>
    <x v="985"/>
    <m/>
    <x v="1"/>
    <n v="1"/>
    <x v="307"/>
    <x v="7"/>
    <x v="0"/>
    <n v="2326898"/>
    <x v="0"/>
    <x v="0"/>
    <x v="0"/>
    <x v="6"/>
  </r>
  <r>
    <x v="1658"/>
    <x v="411"/>
    <s v="CUBRIMIENTO"/>
    <x v="0"/>
    <m/>
    <s v="2025-02-10"/>
    <s v="2025-02-28"/>
    <s v="2025-04-11 16:24:27"/>
    <s v="2025-05-12 13:54:07"/>
    <s v="2025-06-04 12:03:02"/>
    <s v="2025-06-17 14:16:58"/>
    <s v="0000-00-00 00:00:00"/>
    <s v="2025-04-11"/>
    <s v="2025-05-12"/>
    <s v="2025-06-06"/>
    <s v="2025-06-13"/>
    <s v="2025-06-25"/>
    <x v="0"/>
    <s v="Barranquilla"/>
    <s v="PORTCAL03"/>
    <x v="985"/>
    <m/>
    <x v="1"/>
    <n v="1"/>
    <x v="227"/>
    <x v="7"/>
    <x v="0"/>
    <n v="1927493"/>
    <x v="0"/>
    <x v="0"/>
    <x v="0"/>
    <x v="6"/>
  </r>
  <r>
    <x v="1658"/>
    <x v="411"/>
    <s v="CUBRIMIENTO"/>
    <x v="0"/>
    <m/>
    <s v="2025-02-10"/>
    <s v="2025-02-28"/>
    <s v="2025-04-11 16:24:27"/>
    <s v="2025-05-12 13:54:07"/>
    <s v="2025-06-04 12:03:02"/>
    <s v="2025-06-17 14:16:58"/>
    <s v="0000-00-00 00:00:00"/>
    <s v="2025-04-11"/>
    <s v="2025-05-12"/>
    <s v="2025-06-06"/>
    <s v="2025-06-13"/>
    <s v="2025-06-25"/>
    <x v="0"/>
    <s v="Barranquilla"/>
    <s v="PORTCAL03"/>
    <x v="985"/>
    <m/>
    <x v="1"/>
    <n v="1"/>
    <x v="308"/>
    <x v="7"/>
    <x v="0"/>
    <n v="1927493"/>
    <x v="0"/>
    <x v="0"/>
    <x v="0"/>
    <x v="6"/>
  </r>
  <r>
    <x v="1658"/>
    <x v="411"/>
    <s v="CUBRIMIENTO"/>
    <x v="0"/>
    <m/>
    <s v="2025-02-10"/>
    <s v="2025-02-28"/>
    <s v="2025-04-11 16:24:27"/>
    <s v="2025-05-12 13:54:07"/>
    <s v="2025-06-04 12:03:02"/>
    <s v="2025-06-17 14:16:58"/>
    <s v="0000-00-00 00:00:00"/>
    <s v="2025-04-11"/>
    <s v="2025-05-12"/>
    <s v="2025-06-06"/>
    <s v="2025-06-13"/>
    <s v="2025-06-25"/>
    <x v="0"/>
    <s v="Barranquilla"/>
    <s v="PORTCAL03"/>
    <x v="985"/>
    <m/>
    <x v="1"/>
    <n v="1"/>
    <x v="309"/>
    <x v="7"/>
    <x v="0"/>
    <n v="2326898"/>
    <x v="0"/>
    <x v="0"/>
    <x v="0"/>
    <x v="6"/>
  </r>
  <r>
    <x v="1658"/>
    <x v="411"/>
    <s v="CUBRIMIENTO"/>
    <x v="0"/>
    <m/>
    <s v="2025-02-10"/>
    <s v="2025-02-28"/>
    <s v="2025-04-11 16:24:27"/>
    <s v="2025-05-12 13:54:07"/>
    <s v="2025-06-04 12:03:02"/>
    <s v="2025-06-17 14:16:58"/>
    <s v="0000-00-00 00:00:00"/>
    <s v="2025-04-11"/>
    <s v="2025-05-12"/>
    <s v="2025-06-06"/>
    <s v="2025-06-13"/>
    <s v="2025-06-25"/>
    <x v="0"/>
    <s v="Barranquilla"/>
    <s v="SERV03"/>
    <x v="9"/>
    <m/>
    <x v="0"/>
    <n v="15"/>
    <x v="0"/>
    <x v="0"/>
    <x v="0"/>
    <n v="1500000"/>
    <x v="0"/>
    <x v="1"/>
    <x v="1"/>
    <x v="6"/>
  </r>
  <r>
    <x v="1658"/>
    <x v="411"/>
    <s v="CUBRIMIENTO"/>
    <x v="0"/>
    <m/>
    <s v="2025-02-10"/>
    <s v="2025-02-28"/>
    <s v="2025-04-11 16:24:27"/>
    <s v="2025-05-12 13:54:07"/>
    <s v="2025-06-04 12:03:02"/>
    <s v="2025-06-17 14:16:58"/>
    <s v="0000-00-00 00:00:00"/>
    <s v="2025-04-11"/>
    <s v="2025-05-12"/>
    <s v="2025-06-06"/>
    <s v="2025-06-13"/>
    <s v="2025-06-25"/>
    <x v="0"/>
    <s v="Barranquilla"/>
    <s v="SERV03"/>
    <x v="9"/>
    <m/>
    <x v="0"/>
    <n v="1"/>
    <x v="0"/>
    <x v="0"/>
    <x v="0"/>
    <n v="1800000"/>
    <x v="0"/>
    <x v="1"/>
    <x v="1"/>
    <x v="6"/>
  </r>
  <r>
    <x v="1658"/>
    <x v="411"/>
    <s v="CUBRIMIENTO"/>
    <x v="0"/>
    <m/>
    <s v="2025-02-10"/>
    <s v="2025-02-28"/>
    <s v="2025-04-11 16:24:27"/>
    <s v="2025-05-12 13:54:07"/>
    <s v="2025-06-04 12:03:02"/>
    <s v="2025-06-17 14:16:58"/>
    <s v="0000-00-00 00:00:00"/>
    <s v="2025-04-11"/>
    <s v="2025-05-12"/>
    <s v="2025-06-06"/>
    <s v="2025-06-13"/>
    <s v="2025-06-25"/>
    <x v="0"/>
    <s v="Barranquilla"/>
    <s v="SERV03"/>
    <x v="9"/>
    <m/>
    <x v="0"/>
    <n v="1"/>
    <x v="0"/>
    <x v="0"/>
    <x v="0"/>
    <n v="2000000"/>
    <x v="0"/>
    <x v="1"/>
    <x v="1"/>
    <x v="6"/>
  </r>
  <r>
    <x v="1658"/>
    <x v="411"/>
    <s v="CUBRIMIENTO"/>
    <x v="0"/>
    <m/>
    <s v="2025-02-10"/>
    <s v="2025-02-28"/>
    <s v="2025-04-11 16:24:27"/>
    <s v="2025-05-12 13:54:07"/>
    <s v="2025-06-04 12:03:02"/>
    <s v="2025-06-17 14:16:58"/>
    <s v="0000-00-00 00:00:00"/>
    <s v="2025-04-11"/>
    <s v="2025-05-12"/>
    <s v="2025-06-06"/>
    <s v="2025-06-13"/>
    <s v="2025-06-25"/>
    <x v="0"/>
    <s v="Barranquilla"/>
    <s v="SERV04"/>
    <x v="50"/>
    <m/>
    <x v="0"/>
    <n v="6"/>
    <x v="0"/>
    <x v="0"/>
    <x v="0"/>
    <n v="2340000"/>
    <x v="0"/>
    <x v="1"/>
    <x v="1"/>
    <x v="6"/>
  </r>
  <r>
    <x v="1658"/>
    <x v="411"/>
    <s v="CUBRIMIENTO"/>
    <x v="0"/>
    <m/>
    <s v="2025-02-10"/>
    <s v="2025-02-28"/>
    <s v="2025-04-11 16:24:27"/>
    <s v="2025-05-12 13:54:07"/>
    <s v="2025-06-04 12:03:02"/>
    <s v="2025-06-17 14:16:58"/>
    <s v="0000-00-00 00:00:00"/>
    <s v="2025-04-11"/>
    <s v="2025-05-12"/>
    <s v="2025-06-06"/>
    <s v="2025-06-13"/>
    <s v="2025-06-25"/>
    <x v="0"/>
    <s v="Barranquilla"/>
    <s v="TRANSP01"/>
    <x v="102"/>
    <m/>
    <x v="0"/>
    <n v="1"/>
    <x v="0"/>
    <x v="0"/>
    <x v="0"/>
    <n v="1100000"/>
    <x v="0"/>
    <x v="0"/>
    <x v="0"/>
    <x v="6"/>
  </r>
  <r>
    <x v="1659"/>
    <x v="348"/>
    <s v="CUBRIMIENTO"/>
    <x v="0"/>
    <m/>
    <s v="2025-02-10"/>
    <s v="2025-02-10"/>
    <s v="2025-02-11 11:27:47"/>
    <s v="0000-00-00 00:00:00"/>
    <s v="2025-02-11 11:27:52"/>
    <s v="2025-02-12 07:08:55"/>
    <s v="0000-00-00 00:00:00"/>
    <s v="2025-02-11"/>
    <s v="2025-02-11"/>
    <s v="2025-02-13"/>
    <s v="2025-02-14"/>
    <s v="2025-02-14"/>
    <x v="3"/>
    <s v="Toscany"/>
    <s v="55013"/>
    <x v="732"/>
    <m/>
    <x v="0"/>
    <n v="9"/>
    <x v="0"/>
    <x v="0"/>
    <x v="0"/>
    <n v="473400"/>
    <x v="0"/>
    <x v="0"/>
    <x v="0"/>
    <x v="5"/>
  </r>
  <r>
    <x v="1660"/>
    <x v="1031"/>
    <s v="MUEBLES CC CUBRIMIENTOS"/>
    <x v="0"/>
    <m/>
    <s v="2025-02-10"/>
    <s v="2025-02-10"/>
    <s v="2025-02-11 10:47:37"/>
    <s v="0000-00-00 00:00:00"/>
    <s v="2025-02-11 11:19:55"/>
    <s v="2025-02-11 11:20:05"/>
    <s v="2025-03-25 08:52:42"/>
    <s v="2025-02-12"/>
    <s v="2025-02-12"/>
    <s v="2025-03-06"/>
    <s v="2025-03-12"/>
    <s v="2025-03-14"/>
    <x v="3"/>
    <s v="Bogota"/>
    <s v="15476"/>
    <x v="343"/>
    <m/>
    <x v="4"/>
    <n v="1"/>
    <x v="0"/>
    <x v="0"/>
    <x v="0"/>
    <n v="1110000"/>
    <x v="0"/>
    <x v="2"/>
    <x v="0"/>
    <x v="8"/>
  </r>
  <r>
    <x v="1660"/>
    <x v="1031"/>
    <s v="MUEBLES CC CUBRIMIENTOS"/>
    <x v="0"/>
    <m/>
    <s v="2025-02-10"/>
    <s v="2025-02-10"/>
    <s v="2025-02-11 10:47:37"/>
    <s v="0000-00-00 00:00:00"/>
    <s v="2025-02-11 11:19:55"/>
    <s v="2025-02-11 11:20:05"/>
    <s v="2025-03-25 08:52:42"/>
    <s v="2025-02-12"/>
    <s v="2025-02-12"/>
    <s v="2025-03-06"/>
    <s v="2025-03-12"/>
    <s v="2025-03-14"/>
    <x v="3"/>
    <s v="Bogota"/>
    <s v="15477"/>
    <x v="3"/>
    <m/>
    <x v="4"/>
    <n v="1"/>
    <x v="0"/>
    <x v="0"/>
    <x v="0"/>
    <n v="1547788"/>
    <x v="0"/>
    <x v="2"/>
    <x v="0"/>
    <x v="8"/>
  </r>
  <r>
    <x v="1660"/>
    <x v="1031"/>
    <s v="MUEBLES CC CUBRIMIENTOS"/>
    <x v="0"/>
    <m/>
    <s v="2025-02-10"/>
    <s v="2025-02-10"/>
    <s v="2025-02-11 10:47:37"/>
    <s v="0000-00-00 00:00:00"/>
    <s v="2025-02-11 11:19:55"/>
    <s v="2025-02-11 11:20:05"/>
    <s v="2025-03-25 08:52:42"/>
    <s v="2025-02-12"/>
    <s v="2025-02-12"/>
    <s v="2025-03-06"/>
    <s v="2025-03-12"/>
    <s v="2025-03-14"/>
    <x v="3"/>
    <s v="Bogota"/>
    <s v="15479"/>
    <x v="470"/>
    <s v="LONA DICKSON ARENA VETEADO U337"/>
    <x v="4"/>
    <n v="2"/>
    <x v="0"/>
    <x v="0"/>
    <x v="0"/>
    <n v="10974842"/>
    <x v="0"/>
    <x v="2"/>
    <x v="0"/>
    <x v="8"/>
  </r>
  <r>
    <x v="1660"/>
    <x v="1031"/>
    <s v="MUEBLES CC CUBRIMIENTOS"/>
    <x v="0"/>
    <m/>
    <s v="2025-02-10"/>
    <s v="2025-02-10"/>
    <s v="2025-02-11 10:47:37"/>
    <s v="0000-00-00 00:00:00"/>
    <s v="2025-02-11 11:19:55"/>
    <s v="2025-02-11 11:20:05"/>
    <s v="2025-03-25 08:52:42"/>
    <s v="2025-02-12"/>
    <s v="2025-02-12"/>
    <s v="2025-03-06"/>
    <s v="2025-03-12"/>
    <s v="2025-03-14"/>
    <x v="3"/>
    <s v="Bogota"/>
    <s v="15481"/>
    <x v="471"/>
    <s v="LONA DICKSON ARENA VETEADO U337"/>
    <x v="4"/>
    <n v="2"/>
    <x v="0"/>
    <x v="0"/>
    <x v="0"/>
    <n v="6230228"/>
    <x v="0"/>
    <x v="2"/>
    <x v="0"/>
    <x v="8"/>
  </r>
  <r>
    <x v="1660"/>
    <x v="1031"/>
    <s v="MUEBLES CC CUBRIMIENTOS"/>
    <x v="0"/>
    <m/>
    <s v="2025-02-10"/>
    <s v="2025-02-10"/>
    <s v="2025-02-11 10:47:37"/>
    <s v="0000-00-00 00:00:00"/>
    <s v="2025-02-11 11:19:55"/>
    <s v="2025-02-11 11:20:05"/>
    <s v="2025-03-25 08:52:42"/>
    <s v="2025-02-12"/>
    <s v="2025-02-12"/>
    <s v="2025-03-06"/>
    <s v="2025-03-12"/>
    <s v="2025-03-14"/>
    <x v="3"/>
    <s v="Bogota"/>
    <s v="5453"/>
    <x v="401"/>
    <m/>
    <x v="4"/>
    <n v="8"/>
    <x v="0"/>
    <x v="0"/>
    <x v="0"/>
    <n v="5490792"/>
    <x v="0"/>
    <x v="2"/>
    <x v="0"/>
    <x v="8"/>
  </r>
  <r>
    <x v="1660"/>
    <x v="1031"/>
    <s v="MUEBLES CC CUBRIMIENTOS"/>
    <x v="0"/>
    <m/>
    <s v="2025-02-10"/>
    <s v="2025-02-10"/>
    <s v="2025-02-11 10:47:37"/>
    <s v="0000-00-00 00:00:00"/>
    <s v="2025-02-11 11:19:55"/>
    <s v="2025-02-11 11:20:05"/>
    <s v="2025-03-25 08:52:42"/>
    <s v="2025-02-12"/>
    <s v="2025-02-12"/>
    <s v="2025-03-06"/>
    <s v="2025-03-12"/>
    <s v="2025-03-14"/>
    <x v="3"/>
    <s v="Bogota"/>
    <s v="9257"/>
    <x v="435"/>
    <m/>
    <x v="4"/>
    <n v="1"/>
    <x v="0"/>
    <x v="0"/>
    <x v="0"/>
    <n v="4298549"/>
    <x v="0"/>
    <x v="2"/>
    <x v="0"/>
    <x v="8"/>
  </r>
  <r>
    <x v="1661"/>
    <x v="1031"/>
    <s v="MUEBLES CC CUBRIMIENTOS"/>
    <x v="0"/>
    <m/>
    <s v="2025-02-10"/>
    <s v="2025-02-10"/>
    <s v="2025-02-11 14:07:21"/>
    <s v="0000-00-00 00:00:00"/>
    <s v="2025-03-03 09:58:24"/>
    <s v="2025-03-06 07:44:38"/>
    <s v="2025-03-06 18:09:53"/>
    <s v="2025-02-12"/>
    <s v="2025-02-12"/>
    <s v="2025-03-06"/>
    <s v="2025-03-12"/>
    <s v="2025-03-14"/>
    <x v="3"/>
    <s v="Bogota"/>
    <s v="5537"/>
    <x v="240"/>
    <s v="LONA DICKSON BEIGE VETEADO REF:8904"/>
    <x v="0"/>
    <n v="2"/>
    <x v="0"/>
    <x v="0"/>
    <x v="0"/>
    <n v="492832"/>
    <x v="0"/>
    <x v="12"/>
    <x v="0"/>
    <x v="8"/>
  </r>
  <r>
    <x v="1661"/>
    <x v="1031"/>
    <s v="MUEBLES CC CUBRIMIENTOS"/>
    <x v="0"/>
    <m/>
    <s v="2025-02-10"/>
    <s v="2025-02-10"/>
    <s v="2025-02-11 14:07:21"/>
    <s v="0000-00-00 00:00:00"/>
    <s v="2025-03-03 09:58:24"/>
    <s v="2025-03-06 07:44:38"/>
    <s v="2025-03-06 18:09:53"/>
    <s v="2025-02-12"/>
    <s v="2025-02-12"/>
    <s v="2025-03-06"/>
    <s v="2025-03-12"/>
    <s v="2025-03-14"/>
    <x v="3"/>
    <s v="Bogota"/>
    <s v="5537"/>
    <x v="240"/>
    <s v="LONA DICKSON AZUL MARINO REF:6022"/>
    <x v="0"/>
    <n v="2"/>
    <x v="0"/>
    <x v="0"/>
    <x v="0"/>
    <n v="492832"/>
    <x v="0"/>
    <x v="12"/>
    <x v="0"/>
    <x v="8"/>
  </r>
  <r>
    <x v="1662"/>
    <x v="1032"/>
    <s v="MUEBLES CC CUBRIMIENTOS"/>
    <x v="0"/>
    <m/>
    <s v="2025-02-10"/>
    <s v="2025-02-25"/>
    <s v="2025-02-26 14:07:05"/>
    <s v="2025-02-27 16:21:54"/>
    <s v="2025-03-06 16:26:00"/>
    <s v="2025-03-06 16:26:24"/>
    <s v="2025-03-26 15:03:32"/>
    <s v="2025-02-27"/>
    <s v="2025-02-28"/>
    <s v="2025-03-03"/>
    <s v="2025-03-06"/>
    <s v="2025-03-10"/>
    <x v="3"/>
    <s v="Bogota"/>
    <s v="SERV03"/>
    <x v="9"/>
    <m/>
    <x v="0"/>
    <n v="1"/>
    <x v="0"/>
    <x v="0"/>
    <x v="0"/>
    <n v="200000"/>
    <x v="0"/>
    <x v="1"/>
    <x v="1"/>
    <x v="8"/>
  </r>
  <r>
    <x v="1662"/>
    <x v="1032"/>
    <s v="MUEBLES CC CUBRIMIENTOS"/>
    <x v="0"/>
    <m/>
    <s v="2025-02-10"/>
    <s v="2025-02-25"/>
    <s v="2025-02-26 14:07:05"/>
    <s v="2025-02-27 16:21:54"/>
    <s v="2025-03-06 16:26:00"/>
    <s v="2025-03-06 16:26:24"/>
    <s v="2025-03-26 15:03:32"/>
    <s v="2025-02-27"/>
    <s v="2025-02-28"/>
    <s v="2025-03-03"/>
    <s v="2025-03-06"/>
    <s v="2025-03-10"/>
    <x v="3"/>
    <s v="Bogota"/>
    <s v="SOMB0301**"/>
    <x v="189"/>
    <s v="LONA DICKSON AZUL MARINO REF:6022"/>
    <x v="0"/>
    <n v="1"/>
    <x v="15"/>
    <x v="0"/>
    <x v="13"/>
    <n v="2544910"/>
    <x v="0"/>
    <x v="0"/>
    <x v="0"/>
    <x v="8"/>
  </r>
  <r>
    <x v="1663"/>
    <x v="934"/>
    <s v="CUBRIMIENTO"/>
    <x v="0"/>
    <m/>
    <s v="2025-02-11"/>
    <s v="2025-02-11"/>
    <s v="2025-02-11 11:46:55"/>
    <s v="0000-00-00 00:00:00"/>
    <s v="2025-02-11 11:47:02"/>
    <s v="2025-02-12 08:41:43"/>
    <s v="0000-00-00 00:00:00"/>
    <s v="2025-02-12"/>
    <s v="2025-02-12"/>
    <s v="2025-02-14"/>
    <s v="2025-02-17"/>
    <s v="2025-02-17"/>
    <x v="3"/>
    <s v="Toscany"/>
    <s v="56"/>
    <x v="986"/>
    <m/>
    <x v="0"/>
    <n v="5.3"/>
    <x v="0"/>
    <x v="0"/>
    <x v="0"/>
    <n v="278780"/>
    <x v="0"/>
    <x v="0"/>
    <x v="0"/>
    <x v="5"/>
  </r>
  <r>
    <x v="1664"/>
    <x v="547"/>
    <s v="CUBRIMIENTO"/>
    <x v="0"/>
    <m/>
    <s v="2025-02-11"/>
    <s v="2025-02-11"/>
    <s v="2025-02-11 16:34:53"/>
    <s v="0000-00-00 00:00:00"/>
    <s v="2025-02-11 16:34:59"/>
    <s v="2025-02-13 09:01:25"/>
    <s v="0000-00-00 00:00:00"/>
    <s v="2025-02-12"/>
    <s v="2025-02-12"/>
    <s v="2025-02-14"/>
    <s v="2025-02-17"/>
    <s v="2025-02-17"/>
    <x v="3"/>
    <s v="Toscany"/>
    <s v="29"/>
    <x v="280"/>
    <m/>
    <x v="0"/>
    <n v="6"/>
    <x v="0"/>
    <x v="0"/>
    <x v="0"/>
    <n v="315600"/>
    <x v="0"/>
    <x v="0"/>
    <x v="0"/>
    <x v="5"/>
  </r>
  <r>
    <x v="1665"/>
    <x v="1033"/>
    <s v="MUEBLES CC CUBRIMIENTOS"/>
    <x v="0"/>
    <m/>
    <s v="2025-02-11"/>
    <s v="2025-02-28"/>
    <s v="2025-03-01 12:18:08"/>
    <s v="0000-00-00 00:00:00"/>
    <s v="2025-03-26 08:24:49"/>
    <s v="2025-03-26 08:24:57"/>
    <s v="2025-03-31 16:06:39"/>
    <s v="2025-03-04"/>
    <s v="2025-03-04"/>
    <s v="2025-03-31"/>
    <s v="2025-04-04"/>
    <s v="2025-04-04"/>
    <x v="3"/>
    <s v="Virtual"/>
    <s v="1739"/>
    <x v="175"/>
    <s v="LONA DICKSON AZUL FONDO ENTERO REF:0017"/>
    <x v="0"/>
    <n v="1"/>
    <x v="0"/>
    <x v="0"/>
    <x v="0"/>
    <n v="1206460"/>
    <x v="0"/>
    <x v="2"/>
    <x v="0"/>
    <x v="8"/>
  </r>
  <r>
    <x v="1666"/>
    <x v="920"/>
    <s v="CUBRIMIENTO"/>
    <x v="0"/>
    <m/>
    <s v="2025-02-11"/>
    <s v="2025-02-13"/>
    <s v="2025-02-13 14:29:06"/>
    <s v="0000-00-00 00:00:00"/>
    <s v="2025-02-13 14:29:12"/>
    <s v="2025-02-14 06:56:43"/>
    <s v="0000-00-00 00:00:00"/>
    <s v="2025-02-14"/>
    <s v="2025-02-14"/>
    <s v="2025-02-18"/>
    <s v="2025-02-20"/>
    <s v="2025-02-20"/>
    <x v="3"/>
    <s v="Toscany"/>
    <s v="11369"/>
    <x v="789"/>
    <m/>
    <x v="0"/>
    <n v="6"/>
    <x v="0"/>
    <x v="0"/>
    <x v="0"/>
    <n v="7800"/>
    <x v="0"/>
    <x v="0"/>
    <x v="0"/>
    <x v="5"/>
  </r>
  <r>
    <x v="1666"/>
    <x v="920"/>
    <s v="CUBRIMIENTO"/>
    <x v="0"/>
    <m/>
    <s v="2025-02-11"/>
    <s v="2025-02-13"/>
    <s v="2025-02-13 14:29:06"/>
    <s v="0000-00-00 00:00:00"/>
    <s v="2025-02-13 14:29:12"/>
    <s v="2025-02-14 06:56:43"/>
    <s v="0000-00-00 00:00:00"/>
    <s v="2025-02-14"/>
    <s v="2025-02-14"/>
    <s v="2025-02-18"/>
    <s v="2025-02-20"/>
    <s v="2025-02-20"/>
    <x v="3"/>
    <s v="Toscany"/>
    <s v="11435"/>
    <x v="229"/>
    <m/>
    <x v="0"/>
    <n v="3"/>
    <x v="0"/>
    <x v="0"/>
    <x v="0"/>
    <n v="191700"/>
    <x v="0"/>
    <x v="0"/>
    <x v="0"/>
    <x v="5"/>
  </r>
  <r>
    <x v="1666"/>
    <x v="920"/>
    <s v="CUBRIMIENTO"/>
    <x v="0"/>
    <m/>
    <s v="2025-02-11"/>
    <s v="2025-02-13"/>
    <s v="2025-02-13 14:29:06"/>
    <s v="0000-00-00 00:00:00"/>
    <s v="2025-02-13 14:29:12"/>
    <s v="2025-02-14 06:56:43"/>
    <s v="0000-00-00 00:00:00"/>
    <s v="2025-02-14"/>
    <s v="2025-02-14"/>
    <s v="2025-02-18"/>
    <s v="2025-02-20"/>
    <s v="2025-02-20"/>
    <x v="3"/>
    <s v="Toscany"/>
    <s v="12871"/>
    <x v="790"/>
    <m/>
    <x v="0"/>
    <n v="6"/>
    <x v="0"/>
    <x v="0"/>
    <x v="0"/>
    <n v="2400"/>
    <x v="0"/>
    <x v="0"/>
    <x v="0"/>
    <x v="5"/>
  </r>
  <r>
    <x v="1667"/>
    <x v="107"/>
    <s v="CUBRIMIENTO"/>
    <x v="0"/>
    <m/>
    <s v="2025-02-11"/>
    <s v="2025-02-11"/>
    <s v="2025-02-11 14:41:51"/>
    <s v="0000-00-00 00:00:00"/>
    <s v="2025-02-11 14:41:56"/>
    <s v="2025-02-12 07:11:14"/>
    <s v="0000-00-00 00:00:00"/>
    <s v="2025-02-12"/>
    <s v="2025-02-12"/>
    <s v="2025-02-14"/>
    <s v="2025-02-17"/>
    <s v="2025-02-17"/>
    <x v="3"/>
    <s v="Toscany"/>
    <s v="47"/>
    <x v="233"/>
    <m/>
    <x v="0"/>
    <n v="6"/>
    <x v="0"/>
    <x v="0"/>
    <x v="0"/>
    <n v="315600"/>
    <x v="0"/>
    <x v="0"/>
    <x v="0"/>
    <x v="5"/>
  </r>
  <r>
    <x v="1668"/>
    <x v="61"/>
    <s v="CUBRIMIENTO"/>
    <x v="0"/>
    <m/>
    <s v="2025-02-11"/>
    <s v="2025-02-11"/>
    <s v="2025-02-12 09:38:43"/>
    <s v="2025-03-18 13:58:17"/>
    <s v="2025-03-26 17:15:59"/>
    <s v="2025-03-28 07:25:16"/>
    <s v="0000-00-00 00:00:00"/>
    <s v="2025-02-13"/>
    <s v="2025-02-20"/>
    <s v="2025-03-13"/>
    <s v="2025-03-17"/>
    <s v="2025-03-24"/>
    <x v="3"/>
    <s v="Virtual"/>
    <s v="PZCH027"/>
    <x v="987"/>
    <m/>
    <x v="0"/>
    <n v="4"/>
    <x v="0"/>
    <x v="0"/>
    <x v="0"/>
    <n v="0"/>
    <x v="0"/>
    <x v="0"/>
    <x v="0"/>
    <x v="8"/>
  </r>
  <r>
    <x v="1668"/>
    <x v="61"/>
    <s v="CUBRIMIENTO"/>
    <x v="0"/>
    <m/>
    <s v="2025-02-11"/>
    <s v="2025-02-11"/>
    <s v="2025-02-12 09:38:43"/>
    <s v="2025-03-18 13:58:17"/>
    <s v="2025-03-26 17:15:59"/>
    <s v="2025-03-28 07:25:16"/>
    <s v="0000-00-00 00:00:00"/>
    <s v="2025-02-13"/>
    <s v="2025-02-20"/>
    <s v="2025-03-13"/>
    <s v="2025-03-17"/>
    <s v="2025-03-24"/>
    <x v="3"/>
    <s v="Virtual"/>
    <s v="SGLASS05"/>
    <x v="805"/>
    <m/>
    <x v="13"/>
    <n v="1"/>
    <x v="310"/>
    <x v="50"/>
    <x v="0"/>
    <n v="0"/>
    <x v="0"/>
    <x v="15"/>
    <x v="0"/>
    <x v="8"/>
  </r>
  <r>
    <x v="1668"/>
    <x v="61"/>
    <s v="CUBRIMIENTO"/>
    <x v="0"/>
    <m/>
    <s v="2025-02-11"/>
    <s v="2025-02-11"/>
    <s v="2025-02-12 09:38:43"/>
    <s v="2025-03-18 13:58:17"/>
    <s v="2025-03-26 17:15:59"/>
    <s v="2025-03-28 07:25:16"/>
    <s v="0000-00-00 00:00:00"/>
    <s v="2025-02-13"/>
    <s v="2025-02-20"/>
    <s v="2025-03-13"/>
    <s v="2025-03-17"/>
    <s v="2025-03-24"/>
    <x v="3"/>
    <s v="Virtual"/>
    <s v="SGLASS05"/>
    <x v="805"/>
    <m/>
    <x v="13"/>
    <n v="1"/>
    <x v="311"/>
    <x v="50"/>
    <x v="0"/>
    <n v="0"/>
    <x v="0"/>
    <x v="15"/>
    <x v="0"/>
    <x v="8"/>
  </r>
  <r>
    <x v="1669"/>
    <x v="1034"/>
    <s v="CUBRIMIENTO"/>
    <x v="0"/>
    <m/>
    <s v="2025-02-19"/>
    <s v="2025-02-25"/>
    <s v="2025-02-25 17:22:37"/>
    <s v="0000-00-00 00:00:00"/>
    <s v="2025-03-08 09:44:01"/>
    <s v="2025-03-21 07:23:38"/>
    <s v="2025-03-31 18:18:14"/>
    <s v="2025-02-27"/>
    <s v="2025-02-27"/>
    <s v="2025-03-07"/>
    <s v="2025-03-13"/>
    <s v="2025-03-17"/>
    <x v="1"/>
    <s v="Barranquilla"/>
    <s v="3627"/>
    <x v="560"/>
    <m/>
    <x v="0"/>
    <n v="7"/>
    <x v="0"/>
    <x v="0"/>
    <x v="0"/>
    <n v="109200"/>
    <x v="0"/>
    <x v="0"/>
    <x v="0"/>
    <x v="8"/>
  </r>
  <r>
    <x v="1669"/>
    <x v="1034"/>
    <s v="CUBRIMIENTO"/>
    <x v="0"/>
    <m/>
    <s v="2025-02-19"/>
    <s v="2025-02-25"/>
    <s v="2025-02-25 17:22:37"/>
    <s v="0000-00-00 00:00:00"/>
    <s v="2025-03-08 09:44:01"/>
    <s v="2025-03-21 07:23:38"/>
    <s v="2025-03-31 18:18:14"/>
    <s v="2025-02-27"/>
    <s v="2025-02-27"/>
    <s v="2025-03-07"/>
    <s v="2025-03-13"/>
    <s v="2025-03-17"/>
    <x v="1"/>
    <s v="Barranquilla"/>
    <s v="MANT001"/>
    <x v="770"/>
    <m/>
    <x v="0"/>
    <n v="1"/>
    <x v="3"/>
    <x v="0"/>
    <x v="2"/>
    <n v="790000"/>
    <x v="0"/>
    <x v="0"/>
    <x v="0"/>
    <x v="8"/>
  </r>
  <r>
    <x v="1669"/>
    <x v="1034"/>
    <s v="CUBRIMIENTO"/>
    <x v="0"/>
    <m/>
    <s v="2025-02-19"/>
    <s v="2025-02-25"/>
    <s v="2025-02-25 17:22:37"/>
    <s v="0000-00-00 00:00:00"/>
    <s v="2025-03-08 09:44:01"/>
    <s v="2025-03-21 07:23:38"/>
    <s v="2025-03-31 18:18:14"/>
    <s v="2025-02-27"/>
    <s v="2025-02-27"/>
    <s v="2025-03-07"/>
    <s v="2025-03-13"/>
    <s v="2025-03-17"/>
    <x v="1"/>
    <s v="Barranquilla"/>
    <s v="MANT004"/>
    <x v="934"/>
    <m/>
    <x v="0"/>
    <n v="1"/>
    <x v="19"/>
    <x v="0"/>
    <x v="17"/>
    <n v="640868"/>
    <x v="0"/>
    <x v="0"/>
    <x v="0"/>
    <x v="8"/>
  </r>
  <r>
    <x v="1669"/>
    <x v="1034"/>
    <s v="CUBRIMIENTO"/>
    <x v="0"/>
    <m/>
    <s v="2025-02-19"/>
    <s v="2025-02-25"/>
    <s v="2025-02-25 17:22:37"/>
    <s v="0000-00-00 00:00:00"/>
    <s v="2025-03-08 09:44:01"/>
    <s v="2025-03-21 07:23:38"/>
    <s v="2025-03-31 18:18:14"/>
    <s v="2025-02-27"/>
    <s v="2025-02-27"/>
    <s v="2025-03-07"/>
    <s v="2025-03-13"/>
    <s v="2025-03-17"/>
    <x v="1"/>
    <s v="Barranquilla"/>
    <s v="SERVLAV04"/>
    <x v="771"/>
    <m/>
    <x v="0"/>
    <n v="1"/>
    <x v="3"/>
    <x v="0"/>
    <x v="2"/>
    <n v="687500"/>
    <x v="0"/>
    <x v="1"/>
    <x v="1"/>
    <x v="8"/>
  </r>
  <r>
    <x v="1669"/>
    <x v="1034"/>
    <s v="CUBRIMIENTO"/>
    <x v="0"/>
    <m/>
    <s v="2025-02-19"/>
    <s v="2025-02-25"/>
    <s v="2025-02-25 17:22:37"/>
    <s v="0000-00-00 00:00:00"/>
    <s v="2025-03-08 09:44:01"/>
    <s v="2025-03-21 07:23:38"/>
    <s v="2025-03-31 18:18:14"/>
    <s v="2025-02-27"/>
    <s v="2025-02-27"/>
    <s v="2025-03-07"/>
    <s v="2025-03-13"/>
    <s v="2025-03-17"/>
    <x v="1"/>
    <s v="Barranquilla"/>
    <s v="SERVLAV07"/>
    <x v="988"/>
    <m/>
    <x v="0"/>
    <n v="2"/>
    <x v="312"/>
    <x v="0"/>
    <x v="19"/>
    <n v="684348"/>
    <x v="0"/>
    <x v="1"/>
    <x v="1"/>
    <x v="8"/>
  </r>
  <r>
    <x v="1669"/>
    <x v="1034"/>
    <s v="CUBRIMIENTO"/>
    <x v="0"/>
    <m/>
    <s v="2025-02-19"/>
    <s v="2025-02-25"/>
    <s v="2025-02-25 17:22:37"/>
    <s v="0000-00-00 00:00:00"/>
    <s v="2025-03-08 09:44:01"/>
    <s v="2025-03-21 07:23:38"/>
    <s v="2025-03-31 18:18:14"/>
    <s v="2025-02-27"/>
    <s v="2025-02-27"/>
    <s v="2025-03-07"/>
    <s v="2025-03-13"/>
    <s v="2025-03-17"/>
    <x v="1"/>
    <s v="Barranquilla"/>
    <s v="SERVLAV13"/>
    <x v="989"/>
    <m/>
    <x v="0"/>
    <n v="1"/>
    <x v="3"/>
    <x v="0"/>
    <x v="13"/>
    <n v="753649"/>
    <x v="0"/>
    <x v="1"/>
    <x v="1"/>
    <x v="8"/>
  </r>
  <r>
    <x v="1669"/>
    <x v="1034"/>
    <s v="CUBRIMIENTO"/>
    <x v="0"/>
    <m/>
    <s v="2025-02-19"/>
    <s v="2025-02-25"/>
    <s v="2025-02-25 17:22:37"/>
    <s v="0000-00-00 00:00:00"/>
    <s v="2025-03-08 09:44:01"/>
    <s v="2025-03-21 07:23:38"/>
    <s v="2025-03-31 18:18:14"/>
    <s v="2025-02-27"/>
    <s v="2025-02-27"/>
    <s v="2025-03-07"/>
    <s v="2025-03-13"/>
    <s v="2025-03-17"/>
    <x v="1"/>
    <s v="Barranquilla"/>
    <s v="TRANSP05"/>
    <x v="198"/>
    <m/>
    <x v="0"/>
    <n v="1"/>
    <x v="0"/>
    <x v="0"/>
    <x v="0"/>
    <n v="150000"/>
    <x v="0"/>
    <x v="1"/>
    <x v="1"/>
    <x v="8"/>
  </r>
  <r>
    <x v="1670"/>
    <x v="1035"/>
    <s v="CUBRIMIENTO"/>
    <x v="0"/>
    <m/>
    <s v="2025-02-12"/>
    <s v="2025-03-12"/>
    <s v="2025-03-17 12:11:00"/>
    <s v="2025-04-10 17:59:03"/>
    <s v="2025-05-09 18:55:50"/>
    <s v="2025-06-09 10:27:19"/>
    <s v="2025-06-09 10:27:24"/>
    <s v="2025-03-25"/>
    <s v="2025-04-02"/>
    <s v="2025-05-08"/>
    <s v="2025-05-10"/>
    <s v="2025-05-11"/>
    <x v="3"/>
    <s v="Toscana"/>
    <s v="BANE08"/>
    <x v="221"/>
    <s v="PERGOSCREEN BEIGE 3M EB4841 G6-7 430GR"/>
    <x v="3"/>
    <n v="1"/>
    <x v="313"/>
    <x v="0"/>
    <x v="160"/>
    <n v="3799171.44"/>
    <x v="0"/>
    <x v="9"/>
    <x v="10"/>
    <x v="9"/>
  </r>
  <r>
    <x v="1670"/>
    <x v="1035"/>
    <s v="CUBRIMIENTO"/>
    <x v="0"/>
    <m/>
    <s v="2025-02-12"/>
    <s v="2025-03-12"/>
    <s v="2025-03-17 12:11:00"/>
    <s v="2025-04-10 17:59:03"/>
    <s v="2025-05-09 18:55:50"/>
    <s v="2025-06-09 10:27:19"/>
    <s v="2025-06-09 10:27:24"/>
    <s v="2025-03-25"/>
    <s v="2025-04-02"/>
    <s v="2025-05-08"/>
    <s v="2025-05-10"/>
    <s v="2025-05-11"/>
    <x v="3"/>
    <s v="Toscana"/>
    <s v="BANE08"/>
    <x v="221"/>
    <s v="PERGOSCREEN BEIGE 3M EB4841 G6-7 430GR"/>
    <x v="3"/>
    <n v="1"/>
    <x v="314"/>
    <x v="0"/>
    <x v="160"/>
    <n v="2328942.96"/>
    <x v="0"/>
    <x v="9"/>
    <x v="10"/>
    <x v="9"/>
  </r>
  <r>
    <x v="1670"/>
    <x v="1035"/>
    <s v="CUBRIMIENTO"/>
    <x v="0"/>
    <m/>
    <s v="2025-02-12"/>
    <s v="2025-03-12"/>
    <s v="2025-03-17 12:11:00"/>
    <s v="2025-04-10 17:59:03"/>
    <s v="2025-05-09 18:55:50"/>
    <s v="2025-06-09 10:27:19"/>
    <s v="2025-06-09 10:27:24"/>
    <s v="2025-03-25"/>
    <s v="2025-04-02"/>
    <s v="2025-05-08"/>
    <s v="2025-05-10"/>
    <s v="2025-05-11"/>
    <x v="3"/>
    <s v="Toscana"/>
    <s v="BANE08"/>
    <x v="221"/>
    <s v="PERGOSCREEN BEIGE 3M EB4841 G6-7 430GR"/>
    <x v="3"/>
    <n v="1"/>
    <x v="315"/>
    <x v="0"/>
    <x v="160"/>
    <n v="3726171.3600000003"/>
    <x v="0"/>
    <x v="9"/>
    <x v="10"/>
    <x v="9"/>
  </r>
  <r>
    <x v="1670"/>
    <x v="1035"/>
    <s v="CUBRIMIENTO"/>
    <x v="0"/>
    <m/>
    <s v="2025-02-12"/>
    <s v="2025-03-12"/>
    <s v="2025-03-17 12:11:00"/>
    <s v="2025-04-10 17:59:03"/>
    <s v="2025-05-09 18:55:50"/>
    <s v="2025-06-09 10:27:19"/>
    <s v="2025-06-09 10:27:24"/>
    <s v="2025-03-25"/>
    <s v="2025-04-02"/>
    <s v="2025-05-08"/>
    <s v="2025-05-10"/>
    <s v="2025-05-11"/>
    <x v="3"/>
    <s v="Toscana"/>
    <s v="BANE08"/>
    <x v="221"/>
    <s v="PERGOSCREEN BEIGE 3M EB4841 G6-7 430GR"/>
    <x v="3"/>
    <n v="1"/>
    <x v="316"/>
    <x v="0"/>
    <x v="160"/>
    <n v="2505432.96"/>
    <x v="0"/>
    <x v="9"/>
    <x v="10"/>
    <x v="9"/>
  </r>
  <r>
    <x v="1670"/>
    <x v="1035"/>
    <s v="CUBRIMIENTO"/>
    <x v="0"/>
    <m/>
    <s v="2025-02-12"/>
    <s v="2025-03-12"/>
    <s v="2025-03-17 12:11:00"/>
    <s v="2025-04-10 17:59:03"/>
    <s v="2025-05-09 18:55:50"/>
    <s v="2025-06-09 10:27:19"/>
    <s v="2025-06-09 10:27:24"/>
    <s v="2025-03-25"/>
    <s v="2025-04-02"/>
    <s v="2025-05-08"/>
    <s v="2025-05-10"/>
    <s v="2025-05-11"/>
    <x v="3"/>
    <s v="Toscana"/>
    <s v="BANE08"/>
    <x v="221"/>
    <s v="PERGOSCREEN BEIGE 3M EB4841 G6-7 430GR"/>
    <x v="3"/>
    <n v="1"/>
    <x v="317"/>
    <x v="0"/>
    <x v="160"/>
    <n v="2416138.56"/>
    <x v="0"/>
    <x v="9"/>
    <x v="10"/>
    <x v="9"/>
  </r>
  <r>
    <x v="1670"/>
    <x v="1035"/>
    <s v="CUBRIMIENTO"/>
    <x v="0"/>
    <m/>
    <s v="2025-02-12"/>
    <s v="2025-03-12"/>
    <s v="2025-03-17 12:11:00"/>
    <s v="2025-04-10 17:59:03"/>
    <s v="2025-05-09 18:55:50"/>
    <s v="2025-06-09 10:27:19"/>
    <s v="2025-06-09 10:27:24"/>
    <s v="2025-03-25"/>
    <s v="2025-04-02"/>
    <s v="2025-05-08"/>
    <s v="2025-05-10"/>
    <s v="2025-05-11"/>
    <x v="3"/>
    <s v="Toscana"/>
    <s v="BANE08"/>
    <x v="221"/>
    <s v="PERGOSCREEN BEIGE 3M EB4841 G6-7 430GR"/>
    <x v="3"/>
    <n v="1"/>
    <x v="318"/>
    <x v="0"/>
    <x v="160"/>
    <n v="3834927.3600000003"/>
    <x v="0"/>
    <x v="9"/>
    <x v="10"/>
    <x v="9"/>
  </r>
  <r>
    <x v="1670"/>
    <x v="1035"/>
    <s v="CUBRIMIENTO"/>
    <x v="0"/>
    <m/>
    <s v="2025-02-12"/>
    <s v="2025-03-12"/>
    <s v="2025-03-17 12:11:00"/>
    <s v="2025-04-10 17:59:03"/>
    <s v="2025-05-09 18:55:50"/>
    <s v="2025-06-09 10:27:19"/>
    <s v="2025-06-09 10:27:24"/>
    <s v="2025-03-25"/>
    <s v="2025-04-02"/>
    <s v="2025-05-08"/>
    <s v="2025-05-10"/>
    <s v="2025-05-11"/>
    <x v="3"/>
    <s v="Toscana"/>
    <s v="FLANCHE03"/>
    <x v="224"/>
    <m/>
    <x v="3"/>
    <n v="3"/>
    <x v="11"/>
    <x v="0"/>
    <x v="0"/>
    <n v="955564.55999999994"/>
    <x v="0"/>
    <x v="0"/>
    <x v="0"/>
    <x v="9"/>
  </r>
  <r>
    <x v="1670"/>
    <x v="1035"/>
    <s v="CUBRIMIENTO"/>
    <x v="0"/>
    <m/>
    <s v="2025-02-12"/>
    <s v="2025-03-12"/>
    <s v="2025-03-17 12:11:00"/>
    <s v="2025-04-10 17:59:03"/>
    <s v="2025-05-09 18:55:50"/>
    <s v="2025-06-09 10:27:19"/>
    <s v="2025-06-09 10:27:24"/>
    <s v="2025-03-25"/>
    <s v="2025-04-02"/>
    <s v="2025-05-08"/>
    <s v="2025-05-10"/>
    <s v="2025-05-11"/>
    <x v="3"/>
    <s v="Toscana"/>
    <s v="FLANCHE03"/>
    <x v="224"/>
    <m/>
    <x v="3"/>
    <n v="3"/>
    <x v="204"/>
    <x v="0"/>
    <x v="0"/>
    <n v="955564.55999999994"/>
    <x v="0"/>
    <x v="0"/>
    <x v="0"/>
    <x v="9"/>
  </r>
  <r>
    <x v="1670"/>
    <x v="1035"/>
    <s v="CUBRIMIENTO"/>
    <x v="0"/>
    <m/>
    <s v="2025-02-12"/>
    <s v="2025-03-12"/>
    <s v="2025-03-17 12:11:00"/>
    <s v="2025-04-10 17:59:03"/>
    <s v="2025-05-09 18:55:50"/>
    <s v="2025-06-09 10:27:19"/>
    <s v="2025-06-09 10:27:24"/>
    <s v="2025-03-25"/>
    <s v="2025-04-02"/>
    <s v="2025-05-08"/>
    <s v="2025-05-10"/>
    <s v="2025-05-11"/>
    <x v="3"/>
    <s v="Toscana"/>
    <s v="SOLAPA01"/>
    <x v="69"/>
    <m/>
    <x v="3"/>
    <n v="3"/>
    <x v="204"/>
    <x v="0"/>
    <x v="0"/>
    <n v="567248.4"/>
    <x v="0"/>
    <x v="0"/>
    <x v="0"/>
    <x v="9"/>
  </r>
  <r>
    <x v="1670"/>
    <x v="1035"/>
    <s v="CUBRIMIENTO"/>
    <x v="0"/>
    <m/>
    <s v="2025-02-12"/>
    <s v="2025-03-12"/>
    <s v="2025-03-17 12:11:00"/>
    <s v="2025-04-10 17:59:03"/>
    <s v="2025-05-09 18:55:50"/>
    <s v="2025-06-09 10:27:19"/>
    <s v="2025-06-09 10:27:24"/>
    <s v="2025-03-25"/>
    <s v="2025-04-02"/>
    <s v="2025-05-08"/>
    <s v="2025-05-10"/>
    <s v="2025-05-11"/>
    <x v="3"/>
    <s v="Toscana"/>
    <s v="SOLAPA01"/>
    <x v="69"/>
    <m/>
    <x v="3"/>
    <n v="3"/>
    <x v="11"/>
    <x v="0"/>
    <x v="0"/>
    <n v="357063.12"/>
    <x v="0"/>
    <x v="0"/>
    <x v="0"/>
    <x v="9"/>
  </r>
  <r>
    <x v="1671"/>
    <x v="1036"/>
    <s v="MUEBLES CC CUBRIMIENTOS"/>
    <x v="0"/>
    <m/>
    <s v="2025-01-28"/>
    <s v="2025-02-12"/>
    <s v="2025-02-12 13:27:31"/>
    <s v="0000-00-00 00:00:00"/>
    <s v="2025-03-03 09:55:09"/>
    <s v="2025-04-10 17:38:12"/>
    <s v="2025-06-03 13:15:39"/>
    <s v="2025-02-16"/>
    <s v="2025-02-16"/>
    <s v="2025-03-12"/>
    <s v="2025-04-19"/>
    <s v="2025-04-21"/>
    <x v="3"/>
    <s v="Cali"/>
    <s v="2475"/>
    <x v="302"/>
    <s v="LONA DICKSON AZUL OCEANO REF:7264"/>
    <x v="0"/>
    <n v="2"/>
    <x v="0"/>
    <x v="0"/>
    <x v="0"/>
    <n v="2210680"/>
    <x v="0"/>
    <x v="0"/>
    <x v="0"/>
    <x v="8"/>
  </r>
  <r>
    <x v="1672"/>
    <x v="1036"/>
    <s v="MUEBLES CC CUBRIMIENTOS"/>
    <x v="0"/>
    <m/>
    <s v="2025-01-28"/>
    <s v="2025-02-12"/>
    <s v="2025-02-13 09:42:04"/>
    <s v="0000-00-00 00:00:00"/>
    <s v="2025-03-10 09:58:22"/>
    <s v="2025-03-10 09:58:35"/>
    <s v="2025-06-03 13:17:54"/>
    <s v="2025-02-14"/>
    <s v="2025-02-14"/>
    <s v="2025-03-26"/>
    <s v="2025-03-28"/>
    <s v="2025-04-01"/>
    <x v="3"/>
    <s v="Cali"/>
    <s v="10369"/>
    <x v="945"/>
    <m/>
    <x v="0"/>
    <n v="2"/>
    <x v="0"/>
    <x v="0"/>
    <x v="0"/>
    <n v="136850"/>
    <x v="0"/>
    <x v="0"/>
    <x v="0"/>
    <x v="8"/>
  </r>
  <r>
    <x v="1672"/>
    <x v="1036"/>
    <s v="MUEBLES CC CUBRIMIENTOS"/>
    <x v="0"/>
    <m/>
    <s v="2025-01-28"/>
    <s v="2025-02-12"/>
    <s v="2025-02-13 09:42:04"/>
    <s v="0000-00-00 00:00:00"/>
    <s v="2025-03-10 09:58:22"/>
    <s v="2025-03-10 09:58:35"/>
    <s v="2025-06-03 13:17:54"/>
    <s v="2025-02-14"/>
    <s v="2025-02-14"/>
    <s v="2025-03-26"/>
    <s v="2025-03-28"/>
    <s v="2025-04-01"/>
    <x v="3"/>
    <s v="Cali"/>
    <s v="2475"/>
    <x v="302"/>
    <s v="LONA DICKSON AZUL OCEANO REF:7264"/>
    <x v="0"/>
    <n v="2"/>
    <x v="0"/>
    <x v="0"/>
    <x v="0"/>
    <n v="2210680"/>
    <x v="0"/>
    <x v="0"/>
    <x v="0"/>
    <x v="8"/>
  </r>
  <r>
    <x v="1672"/>
    <x v="1036"/>
    <s v="MUEBLES CC CUBRIMIENTOS"/>
    <x v="0"/>
    <m/>
    <s v="2025-01-28"/>
    <s v="2025-02-12"/>
    <s v="2025-02-13 09:42:04"/>
    <s v="0000-00-00 00:00:00"/>
    <s v="2025-03-10 09:58:22"/>
    <s v="2025-03-10 09:58:35"/>
    <s v="2025-06-03 13:17:54"/>
    <s v="2025-02-14"/>
    <s v="2025-02-14"/>
    <s v="2025-03-26"/>
    <s v="2025-03-28"/>
    <s v="2025-04-01"/>
    <x v="3"/>
    <s v="Cali"/>
    <s v="2492"/>
    <x v="990"/>
    <m/>
    <x v="0"/>
    <n v="8"/>
    <x v="0"/>
    <x v="0"/>
    <x v="0"/>
    <n v="2404480"/>
    <x v="0"/>
    <x v="16"/>
    <x v="0"/>
    <x v="8"/>
  </r>
  <r>
    <x v="1672"/>
    <x v="1036"/>
    <s v="MUEBLES CC CUBRIMIENTOS"/>
    <x v="0"/>
    <m/>
    <s v="2025-01-28"/>
    <s v="2025-02-12"/>
    <s v="2025-02-13 09:42:04"/>
    <s v="0000-00-00 00:00:00"/>
    <s v="2025-03-10 09:58:22"/>
    <s v="2025-03-10 09:58:35"/>
    <s v="2025-06-03 13:17:54"/>
    <s v="2025-02-14"/>
    <s v="2025-02-14"/>
    <s v="2025-03-26"/>
    <s v="2025-03-28"/>
    <s v="2025-04-01"/>
    <x v="3"/>
    <s v="Cali"/>
    <s v="5148"/>
    <x v="692"/>
    <s v="LONA DICKSON AZUL OCEANO REF:7264"/>
    <x v="0"/>
    <n v="4"/>
    <x v="0"/>
    <x v="0"/>
    <x v="0"/>
    <n v="5204492"/>
    <x v="0"/>
    <x v="12"/>
    <x v="0"/>
    <x v="8"/>
  </r>
  <r>
    <x v="1673"/>
    <x v="1037"/>
    <s v="MUEBLES CC CUBRIMIENTOS"/>
    <x v="0"/>
    <m/>
    <s v="2025-02-12"/>
    <s v="2025-02-14"/>
    <s v="2025-02-17 10:54:28"/>
    <s v="0000-00-00 00:00:00"/>
    <s v="2025-03-10 18:14:04"/>
    <s v="2025-03-11 16:28:30"/>
    <s v="2025-04-09 07:58:22"/>
    <s v="2025-02-18"/>
    <s v="2025-02-18"/>
    <s v="2025-02-26"/>
    <s v="2025-03-06"/>
    <s v="2025-03-10"/>
    <x v="1"/>
    <s v="Barranquilla"/>
    <s v="1054"/>
    <x v="991"/>
    <m/>
    <x v="0"/>
    <n v="3"/>
    <x v="0"/>
    <x v="0"/>
    <x v="0"/>
    <n v="1968"/>
    <x v="0"/>
    <x v="0"/>
    <x v="0"/>
    <x v="5"/>
  </r>
  <r>
    <x v="1673"/>
    <x v="1037"/>
    <s v="MUEBLES CC CUBRIMIENTOS"/>
    <x v="0"/>
    <m/>
    <s v="2025-02-12"/>
    <s v="2025-02-14"/>
    <s v="2025-02-17 10:54:28"/>
    <s v="0000-00-00 00:00:00"/>
    <s v="2025-03-10 18:14:04"/>
    <s v="2025-03-11 16:28:30"/>
    <s v="2025-04-09 07:58:22"/>
    <s v="2025-02-18"/>
    <s v="2025-02-18"/>
    <s v="2025-02-26"/>
    <s v="2025-03-06"/>
    <s v="2025-03-10"/>
    <x v="1"/>
    <s v="Barranquilla"/>
    <s v="1121"/>
    <x v="992"/>
    <m/>
    <x v="0"/>
    <n v="3"/>
    <x v="0"/>
    <x v="0"/>
    <x v="0"/>
    <n v="1200"/>
    <x v="0"/>
    <x v="0"/>
    <x v="0"/>
    <x v="5"/>
  </r>
  <r>
    <x v="1673"/>
    <x v="1037"/>
    <s v="MUEBLES CC CUBRIMIENTOS"/>
    <x v="0"/>
    <m/>
    <s v="2025-02-12"/>
    <s v="2025-02-14"/>
    <s v="2025-02-17 10:54:28"/>
    <s v="0000-00-00 00:00:00"/>
    <s v="2025-03-10 18:14:04"/>
    <s v="2025-03-11 16:28:30"/>
    <s v="2025-04-09 07:58:22"/>
    <s v="2025-02-18"/>
    <s v="2025-02-18"/>
    <s v="2025-02-26"/>
    <s v="2025-03-06"/>
    <s v="2025-03-10"/>
    <x v="1"/>
    <s v="Barranquilla"/>
    <s v="MANT004"/>
    <x v="934"/>
    <m/>
    <x v="0"/>
    <n v="1"/>
    <x v="8"/>
    <x v="0"/>
    <x v="17"/>
    <n v="443931"/>
    <x v="0"/>
    <x v="0"/>
    <x v="0"/>
    <x v="5"/>
  </r>
  <r>
    <x v="1674"/>
    <x v="1038"/>
    <s v="CUBRIMIENTO"/>
    <x v="0"/>
    <m/>
    <s v="2025-02-12"/>
    <s v="2025-02-13"/>
    <s v="2025-02-14 13:33:48"/>
    <s v="0000-00-00 00:00:00"/>
    <s v="2025-02-14 13:33:53"/>
    <s v="2025-02-17 07:52:35"/>
    <s v="0000-00-00 00:00:00"/>
    <s v="2025-02-14"/>
    <s v="2025-02-14"/>
    <s v="2025-02-18"/>
    <s v="2025-02-20"/>
    <s v="2025-02-20"/>
    <x v="3"/>
    <s v="Toscany"/>
    <s v="11369"/>
    <x v="789"/>
    <m/>
    <x v="0"/>
    <n v="8"/>
    <x v="0"/>
    <x v="0"/>
    <x v="0"/>
    <n v="10400"/>
    <x v="0"/>
    <x v="0"/>
    <x v="0"/>
    <x v="5"/>
  </r>
  <r>
    <x v="1674"/>
    <x v="1038"/>
    <s v="CUBRIMIENTO"/>
    <x v="0"/>
    <m/>
    <s v="2025-02-12"/>
    <s v="2025-02-13"/>
    <s v="2025-02-14 13:33:48"/>
    <s v="0000-00-00 00:00:00"/>
    <s v="2025-02-14 13:33:53"/>
    <s v="2025-02-17 07:52:35"/>
    <s v="0000-00-00 00:00:00"/>
    <s v="2025-02-14"/>
    <s v="2025-02-14"/>
    <s v="2025-02-18"/>
    <s v="2025-02-20"/>
    <s v="2025-02-20"/>
    <x v="3"/>
    <s v="Toscany"/>
    <s v="11435"/>
    <x v="229"/>
    <m/>
    <x v="0"/>
    <n v="4"/>
    <x v="0"/>
    <x v="0"/>
    <x v="0"/>
    <n v="255600"/>
    <x v="0"/>
    <x v="0"/>
    <x v="0"/>
    <x v="5"/>
  </r>
  <r>
    <x v="1674"/>
    <x v="1038"/>
    <s v="CUBRIMIENTO"/>
    <x v="0"/>
    <m/>
    <s v="2025-02-12"/>
    <s v="2025-02-13"/>
    <s v="2025-02-14 13:33:48"/>
    <s v="0000-00-00 00:00:00"/>
    <s v="2025-02-14 13:33:53"/>
    <s v="2025-02-17 07:52:35"/>
    <s v="0000-00-00 00:00:00"/>
    <s v="2025-02-14"/>
    <s v="2025-02-14"/>
    <s v="2025-02-18"/>
    <s v="2025-02-20"/>
    <s v="2025-02-20"/>
    <x v="3"/>
    <s v="Toscany"/>
    <s v="11441"/>
    <x v="204"/>
    <m/>
    <x v="0"/>
    <n v="1"/>
    <x v="0"/>
    <x v="0"/>
    <x v="0"/>
    <n v="50420"/>
    <x v="0"/>
    <x v="0"/>
    <x v="0"/>
    <x v="5"/>
  </r>
  <r>
    <x v="1674"/>
    <x v="1038"/>
    <s v="CUBRIMIENTO"/>
    <x v="0"/>
    <m/>
    <s v="2025-02-12"/>
    <s v="2025-02-13"/>
    <s v="2025-02-14 13:33:48"/>
    <s v="0000-00-00 00:00:00"/>
    <s v="2025-02-14 13:33:53"/>
    <s v="2025-02-17 07:52:35"/>
    <s v="0000-00-00 00:00:00"/>
    <s v="2025-02-14"/>
    <s v="2025-02-14"/>
    <s v="2025-02-18"/>
    <s v="2025-02-20"/>
    <s v="2025-02-20"/>
    <x v="3"/>
    <s v="Toscany"/>
    <s v="12871"/>
    <x v="790"/>
    <m/>
    <x v="0"/>
    <n v="8"/>
    <x v="0"/>
    <x v="0"/>
    <x v="0"/>
    <n v="3200"/>
    <x v="0"/>
    <x v="0"/>
    <x v="0"/>
    <x v="5"/>
  </r>
  <r>
    <x v="1675"/>
    <x v="864"/>
    <s v="MUEBLES CC CUBRIMIENTOS"/>
    <x v="0"/>
    <m/>
    <s v="2025-02-12"/>
    <s v="2025-03-25"/>
    <s v="2025-03-07 08:50:18"/>
    <s v="0000-00-00 00:00:00"/>
    <s v="2025-03-25 15:51:01"/>
    <s v="2025-03-31 11:22:01"/>
    <s v="2025-04-04 09:34:14"/>
    <s v="2025-03-07"/>
    <s v="2025-03-07"/>
    <s v="2025-04-14"/>
    <s v="2025-04-16"/>
    <s v="2025-04-18"/>
    <x v="3"/>
    <s v="Cali"/>
    <s v="22498"/>
    <x v="993"/>
    <s v="LONAFLEX"/>
    <x v="0"/>
    <n v="1"/>
    <x v="0"/>
    <x v="0"/>
    <x v="0"/>
    <n v="1192959"/>
    <x v="0"/>
    <x v="5"/>
    <x v="0"/>
    <x v="2"/>
  </r>
  <r>
    <x v="1676"/>
    <x v="257"/>
    <s v="CUBRIMIENTO"/>
    <x v="0"/>
    <m/>
    <s v="2025-02-12"/>
    <s v="2025-02-14"/>
    <s v="2025-02-14 14:44:55"/>
    <s v="0000-00-00 00:00:00"/>
    <s v="2025-02-14 15:22:17"/>
    <s v="2025-02-17 07:50:42"/>
    <s v="0000-00-00 00:00:00"/>
    <s v="2025-02-17"/>
    <s v="2025-02-17"/>
    <s v="2025-02-19"/>
    <s v="2025-02-20"/>
    <s v="2025-02-20"/>
    <x v="3"/>
    <s v="Toscany"/>
    <s v="18006"/>
    <x v="324"/>
    <m/>
    <x v="0"/>
    <n v="10"/>
    <x v="0"/>
    <x v="0"/>
    <x v="0"/>
    <n v="526000"/>
    <x v="0"/>
    <x v="0"/>
    <x v="0"/>
    <x v="5"/>
  </r>
  <r>
    <x v="1676"/>
    <x v="257"/>
    <s v="CUBRIMIENTO"/>
    <x v="0"/>
    <m/>
    <s v="2025-02-12"/>
    <s v="2025-02-14"/>
    <s v="2025-02-14 14:44:55"/>
    <s v="0000-00-00 00:00:00"/>
    <s v="2025-02-14 15:22:17"/>
    <s v="2025-02-17 07:50:42"/>
    <s v="0000-00-00 00:00:00"/>
    <s v="2025-02-17"/>
    <s v="2025-02-17"/>
    <s v="2025-02-19"/>
    <s v="2025-02-20"/>
    <s v="2025-02-20"/>
    <x v="3"/>
    <s v="Toscany"/>
    <s v="29"/>
    <x v="280"/>
    <m/>
    <x v="0"/>
    <n v="10"/>
    <x v="0"/>
    <x v="0"/>
    <x v="0"/>
    <n v="526000"/>
    <x v="0"/>
    <x v="0"/>
    <x v="0"/>
    <x v="5"/>
  </r>
  <r>
    <x v="1677"/>
    <x v="1039"/>
    <s v="CUBRIMIENTO"/>
    <x v="0"/>
    <m/>
    <s v="2025-02-13"/>
    <s v="2025-02-13"/>
    <s v="2025-02-14 16:34:45"/>
    <s v="0000-00-00 00:00:00"/>
    <s v="2025-02-20 07:49:44"/>
    <s v="2025-02-20 07:50:16"/>
    <s v="0000-00-00 00:00:00"/>
    <s v="2025-02-17"/>
    <s v="2025-02-17"/>
    <s v="2025-02-19"/>
    <s v="2025-02-20"/>
    <s v="2025-02-20"/>
    <x v="3"/>
    <s v="Virtual"/>
    <s v="55"/>
    <x v="256"/>
    <m/>
    <x v="0"/>
    <n v="10"/>
    <x v="0"/>
    <x v="0"/>
    <x v="0"/>
    <n v="0"/>
    <x v="0"/>
    <x v="0"/>
    <x v="0"/>
    <x v="5"/>
  </r>
  <r>
    <x v="1678"/>
    <x v="244"/>
    <s v="MUEBLES CC CUBRIMIENTOS"/>
    <x v="0"/>
    <m/>
    <s v="2025-02-13"/>
    <s v="2025-02-13"/>
    <s v="2025-02-17 10:11:35"/>
    <s v="0000-00-00 00:00:00"/>
    <s v="0000-00-00 00:00:00"/>
    <s v="2025-02-17 16:22:46"/>
    <s v="0000-00-00 00:00:00"/>
    <s v="2025-02-17"/>
    <s v="2025-02-17"/>
    <s v="2025-02-20"/>
    <s v="2025-02-26"/>
    <s v="2025-02-24"/>
    <x v="3"/>
    <s v="Bogota"/>
    <s v="1085"/>
    <x v="994"/>
    <m/>
    <x v="0"/>
    <n v="2"/>
    <x v="0"/>
    <x v="0"/>
    <x v="0"/>
    <n v="5500"/>
    <x v="0"/>
    <x v="0"/>
    <x v="0"/>
    <x v="5"/>
  </r>
  <r>
    <x v="1678"/>
    <x v="244"/>
    <s v="MUEBLES CC CUBRIMIENTOS"/>
    <x v="0"/>
    <m/>
    <s v="2025-02-13"/>
    <s v="2025-02-13"/>
    <s v="2025-02-17 10:11:35"/>
    <s v="0000-00-00 00:00:00"/>
    <s v="0000-00-00 00:00:00"/>
    <s v="2025-02-17 16:22:46"/>
    <s v="0000-00-00 00:00:00"/>
    <s v="2025-02-17"/>
    <s v="2025-02-17"/>
    <s v="2025-02-20"/>
    <s v="2025-02-26"/>
    <s v="2025-02-24"/>
    <x v="3"/>
    <s v="Bogota"/>
    <s v="1123"/>
    <x v="995"/>
    <m/>
    <x v="0"/>
    <n v="2"/>
    <x v="0"/>
    <x v="0"/>
    <x v="0"/>
    <n v="512"/>
    <x v="0"/>
    <x v="0"/>
    <x v="0"/>
    <x v="5"/>
  </r>
  <r>
    <x v="1678"/>
    <x v="244"/>
    <s v="MUEBLES CC CUBRIMIENTOS"/>
    <x v="0"/>
    <m/>
    <s v="2025-02-13"/>
    <s v="2025-02-13"/>
    <s v="2025-02-17 10:11:35"/>
    <s v="0000-00-00 00:00:00"/>
    <s v="0000-00-00 00:00:00"/>
    <s v="2025-02-17 16:22:46"/>
    <s v="0000-00-00 00:00:00"/>
    <s v="2025-02-17"/>
    <s v="2025-02-17"/>
    <s v="2025-02-20"/>
    <s v="2025-02-26"/>
    <s v="2025-02-24"/>
    <x v="3"/>
    <s v="Bogota"/>
    <s v="954"/>
    <x v="996"/>
    <m/>
    <x v="0"/>
    <n v="4"/>
    <x v="0"/>
    <x v="0"/>
    <x v="0"/>
    <n v="1200"/>
    <x v="0"/>
    <x v="0"/>
    <x v="0"/>
    <x v="5"/>
  </r>
  <r>
    <x v="1679"/>
    <x v="1040"/>
    <s v="CUBRIMIENTO"/>
    <x v="0"/>
    <m/>
    <s v="2023-03-24"/>
    <s v="2025-02-21"/>
    <s v="2025-02-24 14:05:19"/>
    <s v="0000-00-00 00:00:00"/>
    <s v="2025-03-10 18:09:32"/>
    <s v="2025-03-13 17:32:24"/>
    <s v="0000-00-00 00:00:00"/>
    <s v="2025-02-25"/>
    <s v="2025-02-25"/>
    <s v="2025-03-11"/>
    <s v="2025-03-27"/>
    <s v="2025-03-27"/>
    <x v="3"/>
    <s v="Cali"/>
    <s v="REP043"/>
    <x v="188"/>
    <m/>
    <x v="0"/>
    <n v="1"/>
    <x v="0"/>
    <x v="0"/>
    <x v="0"/>
    <n v="246000"/>
    <x v="0"/>
    <x v="0"/>
    <x v="0"/>
    <x v="8"/>
  </r>
  <r>
    <x v="1679"/>
    <x v="1040"/>
    <s v="CUBRIMIENTO"/>
    <x v="0"/>
    <m/>
    <s v="2023-03-24"/>
    <s v="2025-02-21"/>
    <s v="2025-02-24 14:05:19"/>
    <s v="0000-00-00 00:00:00"/>
    <s v="2025-03-10 18:09:32"/>
    <s v="2025-03-13 17:32:24"/>
    <s v="0000-00-00 00:00:00"/>
    <s v="2025-02-25"/>
    <s v="2025-02-25"/>
    <s v="2025-03-11"/>
    <s v="2025-03-27"/>
    <s v="2025-03-27"/>
    <x v="3"/>
    <s v="Cali"/>
    <s v="REP044"/>
    <x v="206"/>
    <m/>
    <x v="0"/>
    <n v="1"/>
    <x v="0"/>
    <x v="0"/>
    <x v="0"/>
    <n v="480000"/>
    <x v="0"/>
    <x v="1"/>
    <x v="1"/>
    <x v="8"/>
  </r>
  <r>
    <x v="1679"/>
    <x v="1040"/>
    <s v="CUBRIMIENTO"/>
    <x v="0"/>
    <m/>
    <s v="2023-03-24"/>
    <s v="2025-02-21"/>
    <s v="2025-02-24 14:05:19"/>
    <s v="0000-00-00 00:00:00"/>
    <s v="2025-03-10 18:09:32"/>
    <s v="2025-03-13 17:32:24"/>
    <s v="0000-00-00 00:00:00"/>
    <s v="2025-02-25"/>
    <s v="2025-02-25"/>
    <s v="2025-03-11"/>
    <s v="2025-03-27"/>
    <s v="2025-03-27"/>
    <x v="3"/>
    <s v="Cali"/>
    <s v="TRANSP06"/>
    <x v="59"/>
    <m/>
    <x v="0"/>
    <n v="1"/>
    <x v="0"/>
    <x v="0"/>
    <x v="0"/>
    <n v="100000"/>
    <x v="0"/>
    <x v="1"/>
    <x v="1"/>
    <x v="8"/>
  </r>
  <r>
    <x v="1680"/>
    <x v="1029"/>
    <s v="MUEBLES CC CUBRIMIENTOS"/>
    <x v="0"/>
    <m/>
    <s v="2025-02-13"/>
    <s v="2025-02-13"/>
    <s v="2025-02-13 14:35:25"/>
    <s v="0000-00-00 00:00:00"/>
    <s v="2025-02-13 14:35:40"/>
    <s v="2025-02-14 06:59:42"/>
    <s v="0000-00-00 00:00:00"/>
    <s v="2025-02-14"/>
    <s v="2025-02-14"/>
    <s v="2025-02-18"/>
    <s v="2025-02-19"/>
    <s v="2025-02-19"/>
    <x v="3"/>
    <s v="Toscany"/>
    <s v="12240"/>
    <x v="514"/>
    <m/>
    <x v="0"/>
    <n v="6"/>
    <x v="0"/>
    <x v="0"/>
    <x v="0"/>
    <n v="315600"/>
    <x v="0"/>
    <x v="0"/>
    <x v="0"/>
    <x v="5"/>
  </r>
  <r>
    <x v="1681"/>
    <x v="209"/>
    <s v="CUBRIMIENTO"/>
    <x v="0"/>
    <m/>
    <s v="2024-05-27"/>
    <s v="2025-02-13"/>
    <s v="2025-02-14 12:15:07"/>
    <s v="2025-02-14 14:33:47"/>
    <s v="2025-02-14 15:47:01"/>
    <s v="2025-02-17 07:34:12"/>
    <s v="2025-02-21 16:09:28"/>
    <s v="2025-02-17"/>
    <s v="2025-02-19"/>
    <s v="2025-02-26"/>
    <s v="2025-03-11"/>
    <s v="2025-03-18"/>
    <x v="3"/>
    <s v="Barranquilla"/>
    <s v="26960"/>
    <x v="620"/>
    <m/>
    <x v="0"/>
    <n v="1"/>
    <x v="0"/>
    <x v="0"/>
    <x v="0"/>
    <n v="51546"/>
    <x v="0"/>
    <x v="0"/>
    <x v="0"/>
    <x v="5"/>
  </r>
  <r>
    <x v="1681"/>
    <x v="209"/>
    <s v="CUBRIMIENTO"/>
    <x v="0"/>
    <m/>
    <s v="2024-05-27"/>
    <s v="2025-02-13"/>
    <s v="2025-02-14 12:15:07"/>
    <s v="2025-02-14 14:33:47"/>
    <s v="2025-02-14 15:47:01"/>
    <s v="2025-02-17 07:34:12"/>
    <s v="2025-02-21 16:09:28"/>
    <s v="2025-02-17"/>
    <s v="2025-02-19"/>
    <s v="2025-02-26"/>
    <s v="2025-03-11"/>
    <s v="2025-03-18"/>
    <x v="3"/>
    <s v="Barranquilla"/>
    <s v="27249"/>
    <x v="64"/>
    <m/>
    <x v="0"/>
    <n v="1"/>
    <x v="0"/>
    <x v="0"/>
    <x v="0"/>
    <n v="128696"/>
    <x v="0"/>
    <x v="0"/>
    <x v="0"/>
    <x v="5"/>
  </r>
  <r>
    <x v="1681"/>
    <x v="209"/>
    <s v="CUBRIMIENTO"/>
    <x v="0"/>
    <m/>
    <s v="2024-05-27"/>
    <s v="2025-02-13"/>
    <s v="2025-02-14 12:15:07"/>
    <s v="2025-02-14 14:33:47"/>
    <s v="2025-02-14 15:47:01"/>
    <s v="2025-02-17 07:34:12"/>
    <s v="2025-02-21 16:09:28"/>
    <s v="2025-02-17"/>
    <s v="2025-02-19"/>
    <s v="2025-02-26"/>
    <s v="2025-03-11"/>
    <s v="2025-03-18"/>
    <x v="3"/>
    <s v="Barranquilla"/>
    <s v="FLANCHE01"/>
    <x v="51"/>
    <m/>
    <x v="8"/>
    <n v="2"/>
    <x v="15"/>
    <x v="0"/>
    <x v="0"/>
    <n v="853970"/>
    <x v="0"/>
    <x v="0"/>
    <x v="0"/>
    <x v="5"/>
  </r>
  <r>
    <x v="1681"/>
    <x v="209"/>
    <s v="CUBRIMIENTO"/>
    <x v="0"/>
    <m/>
    <s v="2024-05-27"/>
    <s v="2025-02-13"/>
    <s v="2025-02-14 12:15:07"/>
    <s v="2025-02-14 14:33:47"/>
    <s v="2025-02-14 15:47:01"/>
    <s v="2025-02-17 07:34:12"/>
    <s v="2025-02-21 16:09:28"/>
    <s v="2025-02-17"/>
    <s v="2025-02-19"/>
    <s v="2025-02-26"/>
    <s v="2025-03-11"/>
    <s v="2025-03-18"/>
    <x v="3"/>
    <s v="Barranquilla"/>
    <s v="SOMB03"/>
    <x v="161"/>
    <s v="LONA DICKSON BRUYERE CHINE 8779 1.20M"/>
    <x v="8"/>
    <n v="2"/>
    <x v="15"/>
    <x v="0"/>
    <x v="17"/>
    <n v="6643810"/>
    <x v="0"/>
    <x v="6"/>
    <x v="8"/>
    <x v="5"/>
  </r>
  <r>
    <x v="1681"/>
    <x v="209"/>
    <s v="CUBRIMIENTO"/>
    <x v="0"/>
    <m/>
    <s v="2024-05-27"/>
    <s v="2025-02-13"/>
    <s v="2025-02-14 12:15:07"/>
    <s v="2025-02-14 14:33:47"/>
    <s v="2025-02-14 15:47:01"/>
    <s v="2025-02-17 07:34:12"/>
    <s v="2025-02-21 16:09:28"/>
    <s v="2025-02-17"/>
    <s v="2025-02-19"/>
    <s v="2025-02-26"/>
    <s v="2025-03-11"/>
    <s v="2025-03-18"/>
    <x v="3"/>
    <s v="Barranquilla"/>
    <s v="TRANSP05"/>
    <x v="198"/>
    <m/>
    <x v="0"/>
    <n v="1"/>
    <x v="0"/>
    <x v="0"/>
    <x v="0"/>
    <n v="150000"/>
    <x v="0"/>
    <x v="1"/>
    <x v="1"/>
    <x v="5"/>
  </r>
  <r>
    <x v="1682"/>
    <x v="565"/>
    <s v="MUEBLES CC CUBRIMIENTOS"/>
    <x v="0"/>
    <m/>
    <s v="2025-02-13"/>
    <s v="2025-02-25"/>
    <s v="2025-02-25 17:11:10"/>
    <s v="0000-00-00 00:00:00"/>
    <s v="0000-00-00 00:00:00"/>
    <s v="2025-02-26 11:52:28"/>
    <s v="0000-00-00 00:00:00"/>
    <s v="2025-02-27"/>
    <s v="2025-02-27"/>
    <s v="2025-03-14"/>
    <s v="2025-03-26"/>
    <s v="2025-04-07"/>
    <x v="7"/>
    <s v="Bogota"/>
    <s v="10372"/>
    <x v="997"/>
    <m/>
    <x v="0"/>
    <n v="1"/>
    <x v="0"/>
    <x v="0"/>
    <x v="0"/>
    <n v="69184"/>
    <x v="0"/>
    <x v="0"/>
    <x v="0"/>
    <x v="8"/>
  </r>
  <r>
    <x v="1682"/>
    <x v="565"/>
    <s v="MUEBLES CC CUBRIMIENTOS"/>
    <x v="0"/>
    <m/>
    <s v="2025-02-13"/>
    <s v="2025-02-25"/>
    <s v="2025-02-25 17:11:10"/>
    <s v="0000-00-00 00:00:00"/>
    <s v="0000-00-00 00:00:00"/>
    <s v="2025-02-26 11:52:28"/>
    <s v="0000-00-00 00:00:00"/>
    <s v="2025-02-27"/>
    <s v="2025-02-27"/>
    <s v="2025-03-14"/>
    <s v="2025-03-26"/>
    <s v="2025-04-07"/>
    <x v="7"/>
    <s v="Bogota"/>
    <s v="REP045"/>
    <x v="1"/>
    <m/>
    <x v="0"/>
    <n v="1"/>
    <x v="0"/>
    <x v="0"/>
    <x v="0"/>
    <n v="96000"/>
    <x v="0"/>
    <x v="0"/>
    <x v="0"/>
    <x v="8"/>
  </r>
  <r>
    <x v="1683"/>
    <x v="1041"/>
    <s v="MUEBLES CC CUBRIMIENTOS"/>
    <x v="0"/>
    <m/>
    <s v="2025-02-13"/>
    <s v="2025-02-17"/>
    <s v="2025-02-18 14:30:42"/>
    <s v="0000-00-00 00:00:00"/>
    <s v="2025-02-18 15:52:44"/>
    <s v="2025-02-18 15:52:48"/>
    <s v="2025-02-27 11:17:25"/>
    <s v="2025-02-19"/>
    <s v="2025-02-19"/>
    <s v="2025-03-13"/>
    <s v="2025-03-17"/>
    <s v="2025-03-19"/>
    <x v="1"/>
    <s v="Virtual"/>
    <s v="13353"/>
    <x v="461"/>
    <s v="FURNISCREEN GRIS  2M EB4027W G8 625GR"/>
    <x v="0"/>
    <n v="1"/>
    <x v="0"/>
    <x v="0"/>
    <x v="0"/>
    <n v="1430330"/>
    <x v="0"/>
    <x v="2"/>
    <x v="0"/>
    <x v="8"/>
  </r>
  <r>
    <x v="1684"/>
    <x v="341"/>
    <s v="MUEBLES CC CUBRIMIENTOS"/>
    <x v="0"/>
    <m/>
    <s v="2025-02-13"/>
    <s v="2025-02-14"/>
    <s v="2025-02-14 14:08:17"/>
    <s v="0000-00-00 00:00:00"/>
    <s v="2025-02-14 14:08:23"/>
    <s v="2025-02-17 07:48:59"/>
    <s v="0000-00-00 00:00:00"/>
    <s v="2025-02-17"/>
    <s v="2025-02-17"/>
    <s v="2025-02-19"/>
    <s v="2025-02-20"/>
    <s v="2025-02-20"/>
    <x v="0"/>
    <s v="Toscany"/>
    <s v="12119"/>
    <x v="283"/>
    <m/>
    <x v="0"/>
    <n v="61"/>
    <x v="0"/>
    <x v="0"/>
    <x v="0"/>
    <n v="3050000"/>
    <x v="0"/>
    <x v="0"/>
    <x v="0"/>
    <x v="5"/>
  </r>
  <r>
    <x v="1685"/>
    <x v="61"/>
    <s v="MUEBLES CC CUBRIMIENTOS"/>
    <x v="0"/>
    <m/>
    <s v="2025-02-13"/>
    <s v="2025-02-13"/>
    <s v="2025-02-14 07:43:05"/>
    <s v="0000-00-00 00:00:00"/>
    <s v="2025-03-20 15:07:37"/>
    <s v="2025-03-20 15:07:50"/>
    <s v="2025-03-31 18:35:28"/>
    <s v="2025-02-17"/>
    <s v="2025-02-17"/>
    <s v="2025-03-11"/>
    <s v="2025-03-13"/>
    <s v="2025-03-17"/>
    <x v="3"/>
    <s v="Bogota"/>
    <s v="100196"/>
    <x v="218"/>
    <m/>
    <x v="0"/>
    <n v="10"/>
    <x v="0"/>
    <x v="0"/>
    <x v="0"/>
    <n v="0"/>
    <x v="0"/>
    <x v="0"/>
    <x v="0"/>
    <x v="8"/>
  </r>
  <r>
    <x v="1685"/>
    <x v="61"/>
    <s v="MUEBLES CC CUBRIMIENTOS"/>
    <x v="0"/>
    <m/>
    <s v="2025-02-13"/>
    <s v="2025-02-13"/>
    <s v="2025-02-14 07:43:05"/>
    <s v="0000-00-00 00:00:00"/>
    <s v="2025-03-20 15:07:37"/>
    <s v="2025-03-20 15:07:50"/>
    <s v="2025-03-31 18:35:28"/>
    <s v="2025-02-17"/>
    <s v="2025-02-17"/>
    <s v="2025-03-11"/>
    <s v="2025-03-13"/>
    <s v="2025-03-17"/>
    <x v="3"/>
    <s v="Bogota"/>
    <s v="14785"/>
    <x v="84"/>
    <m/>
    <x v="0"/>
    <n v="2"/>
    <x v="0"/>
    <x v="0"/>
    <x v="0"/>
    <n v="0"/>
    <x v="0"/>
    <x v="2"/>
    <x v="0"/>
    <x v="8"/>
  </r>
  <r>
    <x v="1685"/>
    <x v="61"/>
    <s v="MUEBLES CC CUBRIMIENTOS"/>
    <x v="0"/>
    <m/>
    <s v="2025-02-13"/>
    <s v="2025-02-13"/>
    <s v="2025-02-14 07:43:05"/>
    <s v="0000-00-00 00:00:00"/>
    <s v="2025-03-20 15:07:37"/>
    <s v="2025-03-20 15:07:50"/>
    <s v="2025-03-31 18:35:28"/>
    <s v="2025-02-17"/>
    <s v="2025-02-17"/>
    <s v="2025-03-11"/>
    <s v="2025-03-13"/>
    <s v="2025-03-17"/>
    <x v="3"/>
    <s v="Bogota"/>
    <s v="15476"/>
    <x v="343"/>
    <m/>
    <x v="4"/>
    <n v="2"/>
    <x v="0"/>
    <x v="0"/>
    <x v="0"/>
    <n v="0"/>
    <x v="0"/>
    <x v="2"/>
    <x v="0"/>
    <x v="8"/>
  </r>
  <r>
    <x v="1685"/>
    <x v="61"/>
    <s v="MUEBLES CC CUBRIMIENTOS"/>
    <x v="0"/>
    <m/>
    <s v="2025-02-13"/>
    <s v="2025-02-13"/>
    <s v="2025-02-14 07:43:05"/>
    <s v="0000-00-00 00:00:00"/>
    <s v="2025-03-20 15:07:37"/>
    <s v="2025-03-20 15:07:50"/>
    <s v="2025-03-31 18:35:28"/>
    <s v="2025-02-17"/>
    <s v="2025-02-17"/>
    <s v="2025-03-11"/>
    <s v="2025-03-13"/>
    <s v="2025-03-17"/>
    <x v="3"/>
    <s v="Bogota"/>
    <s v="15478"/>
    <x v="213"/>
    <s v="LONA DICKSON ARENA VETEADO U337"/>
    <x v="4"/>
    <n v="1"/>
    <x v="0"/>
    <x v="0"/>
    <x v="0"/>
    <n v="0"/>
    <x v="0"/>
    <x v="2"/>
    <x v="0"/>
    <x v="8"/>
  </r>
  <r>
    <x v="1685"/>
    <x v="61"/>
    <s v="MUEBLES CC CUBRIMIENTOS"/>
    <x v="0"/>
    <m/>
    <s v="2025-02-13"/>
    <s v="2025-02-13"/>
    <s v="2025-02-14 07:43:05"/>
    <s v="0000-00-00 00:00:00"/>
    <s v="2025-03-20 15:07:37"/>
    <s v="2025-03-20 15:07:50"/>
    <s v="2025-03-31 18:35:28"/>
    <s v="2025-02-17"/>
    <s v="2025-02-17"/>
    <s v="2025-03-11"/>
    <s v="2025-03-13"/>
    <s v="2025-03-17"/>
    <x v="3"/>
    <s v="Bogota"/>
    <s v="15479"/>
    <x v="470"/>
    <s v="LONA DICKSON ARENA VETEADO U337"/>
    <x v="4"/>
    <n v="1"/>
    <x v="0"/>
    <x v="0"/>
    <x v="0"/>
    <n v="0"/>
    <x v="0"/>
    <x v="2"/>
    <x v="0"/>
    <x v="8"/>
  </r>
  <r>
    <x v="1685"/>
    <x v="61"/>
    <s v="MUEBLES CC CUBRIMIENTOS"/>
    <x v="0"/>
    <m/>
    <s v="2025-02-13"/>
    <s v="2025-02-13"/>
    <s v="2025-02-14 07:43:05"/>
    <s v="0000-00-00 00:00:00"/>
    <s v="2025-03-20 15:07:37"/>
    <s v="2025-03-20 15:07:50"/>
    <s v="2025-03-31 18:35:28"/>
    <s v="2025-02-17"/>
    <s v="2025-02-17"/>
    <s v="2025-03-11"/>
    <s v="2025-03-13"/>
    <s v="2025-03-17"/>
    <x v="3"/>
    <s v="Bogota"/>
    <s v="15481"/>
    <x v="471"/>
    <s v="LONA DICKSON ARENA VETEADO U337"/>
    <x v="4"/>
    <n v="2"/>
    <x v="0"/>
    <x v="0"/>
    <x v="0"/>
    <n v="0"/>
    <x v="0"/>
    <x v="2"/>
    <x v="0"/>
    <x v="8"/>
  </r>
  <r>
    <x v="1685"/>
    <x v="61"/>
    <s v="MUEBLES CC CUBRIMIENTOS"/>
    <x v="0"/>
    <m/>
    <s v="2025-02-13"/>
    <s v="2025-02-13"/>
    <s v="2025-02-14 07:43:05"/>
    <s v="0000-00-00 00:00:00"/>
    <s v="2025-03-20 15:07:37"/>
    <s v="2025-03-20 15:07:50"/>
    <s v="2025-03-31 18:35:28"/>
    <s v="2025-02-17"/>
    <s v="2025-02-17"/>
    <s v="2025-03-11"/>
    <s v="2025-03-13"/>
    <s v="2025-03-17"/>
    <x v="3"/>
    <s v="Bogota"/>
    <s v="2000012"/>
    <x v="517"/>
    <m/>
    <x v="0"/>
    <n v="1"/>
    <x v="0"/>
    <x v="0"/>
    <x v="0"/>
    <n v="0"/>
    <x v="0"/>
    <x v="0"/>
    <x v="0"/>
    <x v="8"/>
  </r>
  <r>
    <x v="1685"/>
    <x v="61"/>
    <s v="MUEBLES CC CUBRIMIENTOS"/>
    <x v="0"/>
    <m/>
    <s v="2025-02-13"/>
    <s v="2025-02-13"/>
    <s v="2025-02-14 07:43:05"/>
    <s v="0000-00-00 00:00:00"/>
    <s v="2025-03-20 15:07:37"/>
    <s v="2025-03-20 15:07:50"/>
    <s v="2025-03-31 18:35:28"/>
    <s v="2025-02-17"/>
    <s v="2025-02-17"/>
    <s v="2025-03-11"/>
    <s v="2025-03-13"/>
    <s v="2025-03-17"/>
    <x v="3"/>
    <s v="Bogota"/>
    <s v="5537"/>
    <x v="240"/>
    <s v="LONA DICKSON BEIGE VETEADO REF:8904"/>
    <x v="0"/>
    <n v="2"/>
    <x v="0"/>
    <x v="0"/>
    <x v="0"/>
    <n v="0"/>
    <x v="0"/>
    <x v="12"/>
    <x v="0"/>
    <x v="8"/>
  </r>
  <r>
    <x v="1685"/>
    <x v="61"/>
    <s v="MUEBLES CC CUBRIMIENTOS"/>
    <x v="0"/>
    <m/>
    <s v="2025-02-13"/>
    <s v="2025-02-13"/>
    <s v="2025-02-14 07:43:05"/>
    <s v="0000-00-00 00:00:00"/>
    <s v="2025-03-20 15:07:37"/>
    <s v="2025-03-20 15:07:50"/>
    <s v="2025-03-31 18:35:28"/>
    <s v="2025-02-17"/>
    <s v="2025-02-17"/>
    <s v="2025-03-11"/>
    <s v="2025-03-13"/>
    <s v="2025-03-17"/>
    <x v="3"/>
    <s v="Bogota"/>
    <s v="5537"/>
    <x v="240"/>
    <s v="LONA DICKSON TAUPE REF:7559"/>
    <x v="0"/>
    <n v="4"/>
    <x v="0"/>
    <x v="0"/>
    <x v="0"/>
    <n v="0"/>
    <x v="0"/>
    <x v="12"/>
    <x v="0"/>
    <x v="8"/>
  </r>
  <r>
    <x v="1685"/>
    <x v="61"/>
    <s v="MUEBLES CC CUBRIMIENTOS"/>
    <x v="0"/>
    <m/>
    <s v="2025-02-13"/>
    <s v="2025-02-13"/>
    <s v="2025-02-14 07:43:05"/>
    <s v="0000-00-00 00:00:00"/>
    <s v="2025-03-20 15:07:37"/>
    <s v="2025-03-20 15:07:50"/>
    <s v="2025-03-31 18:35:28"/>
    <s v="2025-02-17"/>
    <s v="2025-02-17"/>
    <s v="2025-03-11"/>
    <s v="2025-03-13"/>
    <s v="2025-03-17"/>
    <x v="3"/>
    <s v="Bogota"/>
    <s v="5537"/>
    <x v="240"/>
    <s v="LONA DICKSON AZUL MARINO REF:6022"/>
    <x v="0"/>
    <n v="2"/>
    <x v="0"/>
    <x v="0"/>
    <x v="0"/>
    <n v="0"/>
    <x v="0"/>
    <x v="12"/>
    <x v="0"/>
    <x v="8"/>
  </r>
  <r>
    <x v="1685"/>
    <x v="61"/>
    <s v="MUEBLES CC CUBRIMIENTOS"/>
    <x v="0"/>
    <m/>
    <s v="2025-02-13"/>
    <s v="2025-02-13"/>
    <s v="2025-02-14 07:43:05"/>
    <s v="0000-00-00 00:00:00"/>
    <s v="2025-03-20 15:07:37"/>
    <s v="2025-03-20 15:07:50"/>
    <s v="2025-03-31 18:35:28"/>
    <s v="2025-02-17"/>
    <s v="2025-02-17"/>
    <s v="2025-03-11"/>
    <s v="2025-03-13"/>
    <s v="2025-03-17"/>
    <x v="3"/>
    <s v="Bogota"/>
    <s v="8168"/>
    <x v="707"/>
    <m/>
    <x v="4"/>
    <n v="2"/>
    <x v="0"/>
    <x v="0"/>
    <x v="0"/>
    <n v="0"/>
    <x v="0"/>
    <x v="2"/>
    <x v="0"/>
    <x v="8"/>
  </r>
  <r>
    <x v="1685"/>
    <x v="61"/>
    <s v="MUEBLES CC CUBRIMIENTOS"/>
    <x v="0"/>
    <m/>
    <s v="2025-02-13"/>
    <s v="2025-02-13"/>
    <s v="2025-02-14 07:43:05"/>
    <s v="0000-00-00 00:00:00"/>
    <s v="2025-03-20 15:07:37"/>
    <s v="2025-03-20 15:07:50"/>
    <s v="2025-03-31 18:35:28"/>
    <s v="2025-02-17"/>
    <s v="2025-02-17"/>
    <s v="2025-03-11"/>
    <s v="2025-03-13"/>
    <s v="2025-03-17"/>
    <x v="3"/>
    <s v="Bogota"/>
    <s v="9689"/>
    <x v="518"/>
    <m/>
    <x v="0"/>
    <n v="1"/>
    <x v="0"/>
    <x v="0"/>
    <x v="0"/>
    <n v="0"/>
    <x v="0"/>
    <x v="2"/>
    <x v="0"/>
    <x v="8"/>
  </r>
  <r>
    <x v="1686"/>
    <x v="1042"/>
    <s v="MUEBLES CC CUBRIMIENTOS"/>
    <x v="0"/>
    <m/>
    <s v="2025-02-13"/>
    <s v="2025-02-18"/>
    <s v="2025-02-20 14:24:39"/>
    <s v="2025-03-28 17:22:10"/>
    <s v="2025-04-20 22:38:14"/>
    <s v="2025-05-05 11:06:21"/>
    <s v="2025-08-22 16:46:17"/>
    <s v="2025-02-20"/>
    <s v="2025-03-28"/>
    <s v="2025-04-20"/>
    <s v="2025-04-26"/>
    <s v="2025-05-10"/>
    <x v="3"/>
    <s v="Cali"/>
    <s v="27249"/>
    <x v="64"/>
    <m/>
    <x v="0"/>
    <n v="1"/>
    <x v="0"/>
    <x v="0"/>
    <x v="0"/>
    <n v="183852"/>
    <x v="0"/>
    <x v="0"/>
    <x v="0"/>
    <x v="2"/>
  </r>
  <r>
    <x v="1686"/>
    <x v="1042"/>
    <s v="MUEBLES CC CUBRIMIENTOS"/>
    <x v="0"/>
    <m/>
    <s v="2025-02-13"/>
    <s v="2025-02-18"/>
    <s v="2025-02-20 14:24:39"/>
    <s v="2025-03-28 17:22:10"/>
    <s v="2025-04-20 22:38:14"/>
    <s v="2025-05-05 11:06:21"/>
    <s v="2025-08-22 16:46:17"/>
    <s v="2025-02-20"/>
    <s v="2025-03-28"/>
    <s v="2025-04-20"/>
    <s v="2025-04-26"/>
    <s v="2025-05-10"/>
    <x v="3"/>
    <s v="Cali"/>
    <s v="27674"/>
    <x v="444"/>
    <m/>
    <x v="0"/>
    <n v="1"/>
    <x v="0"/>
    <x v="0"/>
    <x v="0"/>
    <n v="583032"/>
    <x v="0"/>
    <x v="0"/>
    <x v="0"/>
    <x v="2"/>
  </r>
  <r>
    <x v="1686"/>
    <x v="1042"/>
    <s v="MUEBLES CC CUBRIMIENTOS"/>
    <x v="0"/>
    <m/>
    <s v="2025-02-13"/>
    <s v="2025-02-18"/>
    <s v="2025-02-20 14:24:39"/>
    <s v="2025-03-28 17:22:10"/>
    <s v="2025-04-20 22:38:14"/>
    <s v="2025-05-05 11:06:21"/>
    <s v="2025-08-22 16:46:17"/>
    <s v="2025-02-20"/>
    <s v="2025-03-28"/>
    <s v="2025-04-20"/>
    <s v="2025-04-26"/>
    <s v="2025-05-10"/>
    <x v="3"/>
    <s v="Cali"/>
    <s v="6543"/>
    <x v="123"/>
    <m/>
    <x v="0"/>
    <n v="3"/>
    <x v="0"/>
    <x v="0"/>
    <x v="0"/>
    <n v="187200"/>
    <x v="0"/>
    <x v="0"/>
    <x v="0"/>
    <x v="2"/>
  </r>
  <r>
    <x v="1686"/>
    <x v="1042"/>
    <s v="MUEBLES CC CUBRIMIENTOS"/>
    <x v="0"/>
    <m/>
    <s v="2025-02-13"/>
    <s v="2025-02-18"/>
    <s v="2025-02-20 14:24:39"/>
    <s v="2025-03-28 17:22:10"/>
    <s v="2025-04-20 22:38:14"/>
    <s v="2025-05-05 11:06:21"/>
    <s v="2025-08-22 16:46:17"/>
    <s v="2025-02-20"/>
    <s v="2025-03-28"/>
    <s v="2025-04-20"/>
    <s v="2025-04-26"/>
    <s v="2025-05-10"/>
    <x v="3"/>
    <s v="Cali"/>
    <s v="CUBT02"/>
    <x v="76"/>
    <s v="LONA PERGOTEX BLACKOUT GRIS 3M"/>
    <x v="3"/>
    <n v="2"/>
    <x v="20"/>
    <x v="0"/>
    <x v="2"/>
    <n v="3190382"/>
    <x v="0"/>
    <x v="0"/>
    <x v="0"/>
    <x v="2"/>
  </r>
  <r>
    <x v="1686"/>
    <x v="1042"/>
    <s v="MUEBLES CC CUBRIMIENTOS"/>
    <x v="0"/>
    <m/>
    <s v="2025-02-13"/>
    <s v="2025-02-18"/>
    <s v="2025-02-20 14:24:39"/>
    <s v="2025-03-28 17:22:10"/>
    <s v="2025-04-20 22:38:14"/>
    <s v="2025-05-05 11:06:21"/>
    <s v="2025-08-22 16:46:17"/>
    <s v="2025-02-20"/>
    <s v="2025-03-28"/>
    <s v="2025-04-20"/>
    <s v="2025-04-26"/>
    <s v="2025-05-10"/>
    <x v="3"/>
    <s v="Cali"/>
    <s v="FLANCHE01"/>
    <x v="51"/>
    <m/>
    <x v="3"/>
    <n v="1"/>
    <x v="3"/>
    <x v="0"/>
    <x v="0"/>
    <n v="648102"/>
    <x v="0"/>
    <x v="0"/>
    <x v="0"/>
    <x v="2"/>
  </r>
  <r>
    <x v="1686"/>
    <x v="1042"/>
    <s v="MUEBLES CC CUBRIMIENTOS"/>
    <x v="0"/>
    <m/>
    <s v="2025-02-13"/>
    <s v="2025-02-18"/>
    <s v="2025-02-20 14:24:39"/>
    <s v="2025-03-28 17:22:10"/>
    <s v="2025-04-20 22:38:14"/>
    <s v="2025-05-05 11:06:21"/>
    <s v="2025-08-22 16:46:17"/>
    <s v="2025-02-20"/>
    <s v="2025-03-28"/>
    <s v="2025-04-20"/>
    <s v="2025-04-26"/>
    <s v="2025-05-10"/>
    <x v="3"/>
    <s v="Cali"/>
    <s v="FLANCHE01"/>
    <x v="51"/>
    <m/>
    <x v="3"/>
    <n v="1"/>
    <x v="7"/>
    <x v="0"/>
    <x v="0"/>
    <n v="907344"/>
    <x v="0"/>
    <x v="0"/>
    <x v="0"/>
    <x v="2"/>
  </r>
  <r>
    <x v="1686"/>
    <x v="1042"/>
    <s v="MUEBLES CC CUBRIMIENTOS"/>
    <x v="0"/>
    <m/>
    <s v="2025-02-13"/>
    <s v="2025-02-18"/>
    <s v="2025-02-20 14:24:39"/>
    <s v="2025-03-28 17:22:10"/>
    <s v="2025-04-20 22:38:14"/>
    <s v="2025-05-05 11:06:21"/>
    <s v="2025-08-22 16:46:17"/>
    <s v="2025-02-20"/>
    <s v="2025-03-28"/>
    <s v="2025-04-20"/>
    <s v="2025-04-26"/>
    <s v="2025-05-10"/>
    <x v="3"/>
    <s v="Cali"/>
    <s v="KMPLITE"/>
    <x v="251"/>
    <m/>
    <x v="0"/>
    <n v="1"/>
    <x v="2"/>
    <x v="0"/>
    <x v="0"/>
    <n v="2612861"/>
    <x v="0"/>
    <x v="0"/>
    <x v="0"/>
    <x v="2"/>
  </r>
  <r>
    <x v="1686"/>
    <x v="1042"/>
    <s v="MUEBLES CC CUBRIMIENTOS"/>
    <x v="0"/>
    <m/>
    <s v="2025-02-13"/>
    <s v="2025-02-18"/>
    <s v="2025-02-20 14:24:39"/>
    <s v="2025-03-28 17:22:10"/>
    <s v="2025-04-20 22:38:14"/>
    <s v="2025-05-05 11:06:21"/>
    <s v="2025-08-22 16:46:17"/>
    <s v="2025-02-20"/>
    <s v="2025-03-28"/>
    <s v="2025-04-20"/>
    <s v="2025-04-26"/>
    <s v="2025-05-10"/>
    <x v="3"/>
    <s v="Cali"/>
    <s v="PLITE10"/>
    <x v="263"/>
    <s v="LONA PERGOTEX BLACKOUT GRIS 3M"/>
    <x v="3"/>
    <n v="1"/>
    <x v="3"/>
    <x v="0"/>
    <x v="49"/>
    <n v="9848177"/>
    <x v="0"/>
    <x v="4"/>
    <x v="6"/>
    <x v="2"/>
  </r>
  <r>
    <x v="1686"/>
    <x v="1042"/>
    <s v="MUEBLES CC CUBRIMIENTOS"/>
    <x v="0"/>
    <m/>
    <s v="2025-02-13"/>
    <s v="2025-02-18"/>
    <s v="2025-02-20 14:24:39"/>
    <s v="2025-03-28 17:22:10"/>
    <s v="2025-04-20 22:38:14"/>
    <s v="2025-05-05 11:06:21"/>
    <s v="2025-08-22 16:46:17"/>
    <s v="2025-02-20"/>
    <s v="2025-03-28"/>
    <s v="2025-04-20"/>
    <s v="2025-04-26"/>
    <s v="2025-05-10"/>
    <x v="3"/>
    <s v="Cali"/>
    <s v="PLT56"/>
    <x v="998"/>
    <m/>
    <x v="3"/>
    <n v="2"/>
    <x v="0"/>
    <x v="0"/>
    <x v="0"/>
    <n v="877848"/>
    <x v="0"/>
    <x v="0"/>
    <x v="0"/>
    <x v="2"/>
  </r>
  <r>
    <x v="1686"/>
    <x v="1042"/>
    <s v="MUEBLES CC CUBRIMIENTOS"/>
    <x v="0"/>
    <m/>
    <s v="2025-02-13"/>
    <s v="2025-02-18"/>
    <s v="2025-02-20 14:24:39"/>
    <s v="2025-03-28 17:22:10"/>
    <s v="2025-04-20 22:38:14"/>
    <s v="2025-05-05 11:06:21"/>
    <s v="2025-08-22 16:46:17"/>
    <s v="2025-02-20"/>
    <s v="2025-03-28"/>
    <s v="2025-04-20"/>
    <s v="2025-04-26"/>
    <s v="2025-05-10"/>
    <x v="3"/>
    <s v="Cali"/>
    <s v="PTAC03"/>
    <x v="68"/>
    <m/>
    <x v="3"/>
    <n v="3"/>
    <x v="0"/>
    <x v="51"/>
    <x v="0"/>
    <n v="7100016"/>
    <x v="0"/>
    <x v="0"/>
    <x v="0"/>
    <x v="2"/>
  </r>
  <r>
    <x v="1686"/>
    <x v="1042"/>
    <s v="MUEBLES CC CUBRIMIENTOS"/>
    <x v="0"/>
    <m/>
    <s v="2025-02-13"/>
    <s v="2025-02-18"/>
    <s v="2025-02-20 14:24:39"/>
    <s v="2025-03-28 17:22:10"/>
    <s v="2025-04-20 22:38:14"/>
    <s v="2025-05-05 11:06:21"/>
    <s v="2025-08-22 16:46:17"/>
    <s v="2025-02-20"/>
    <s v="2025-03-28"/>
    <s v="2025-04-20"/>
    <s v="2025-04-26"/>
    <s v="2025-05-10"/>
    <x v="3"/>
    <s v="Cali"/>
    <s v="SERV03"/>
    <x v="9"/>
    <m/>
    <x v="0"/>
    <n v="3"/>
    <x v="0"/>
    <x v="0"/>
    <x v="0"/>
    <n v="600000"/>
    <x v="0"/>
    <x v="1"/>
    <x v="1"/>
    <x v="2"/>
  </r>
  <r>
    <x v="1686"/>
    <x v="1042"/>
    <s v="MUEBLES CC CUBRIMIENTOS"/>
    <x v="0"/>
    <m/>
    <s v="2025-02-13"/>
    <s v="2025-02-18"/>
    <s v="2025-02-20 14:24:39"/>
    <s v="2025-03-28 17:22:10"/>
    <s v="2025-04-20 22:38:14"/>
    <s v="2025-05-05 11:06:21"/>
    <s v="2025-08-22 16:46:17"/>
    <s v="2025-02-20"/>
    <s v="2025-03-28"/>
    <s v="2025-04-20"/>
    <s v="2025-04-26"/>
    <s v="2025-05-10"/>
    <x v="3"/>
    <s v="Cali"/>
    <s v="SILU03"/>
    <x v="307"/>
    <m/>
    <x v="0"/>
    <n v="3"/>
    <x v="3"/>
    <x v="0"/>
    <x v="0"/>
    <n v="1529412"/>
    <x v="0"/>
    <x v="0"/>
    <x v="0"/>
    <x v="2"/>
  </r>
  <r>
    <x v="1686"/>
    <x v="1042"/>
    <s v="MUEBLES CC CUBRIMIENTOS"/>
    <x v="0"/>
    <m/>
    <s v="2025-02-13"/>
    <s v="2025-02-18"/>
    <s v="2025-02-20 14:24:39"/>
    <s v="2025-03-28 17:22:10"/>
    <s v="2025-04-20 22:38:14"/>
    <s v="2025-05-05 11:06:21"/>
    <s v="2025-08-22 16:46:17"/>
    <s v="2025-02-20"/>
    <s v="2025-03-28"/>
    <s v="2025-04-20"/>
    <s v="2025-04-26"/>
    <s v="2025-05-10"/>
    <x v="3"/>
    <s v="Cali"/>
    <s v="SPORTCAC03"/>
    <x v="393"/>
    <m/>
    <x v="3"/>
    <n v="2"/>
    <x v="3"/>
    <x v="1"/>
    <x v="0"/>
    <n v="4095454"/>
    <x v="0"/>
    <x v="0"/>
    <x v="0"/>
    <x v="2"/>
  </r>
  <r>
    <x v="1686"/>
    <x v="1042"/>
    <s v="MUEBLES CC CUBRIMIENTOS"/>
    <x v="0"/>
    <m/>
    <s v="2025-02-13"/>
    <s v="2025-02-18"/>
    <s v="2025-02-20 14:24:39"/>
    <s v="2025-03-28 17:22:10"/>
    <s v="2025-04-20 22:38:14"/>
    <s v="2025-05-05 11:06:21"/>
    <s v="2025-08-22 16:46:17"/>
    <s v="2025-02-20"/>
    <s v="2025-03-28"/>
    <s v="2025-04-20"/>
    <s v="2025-04-26"/>
    <s v="2025-05-10"/>
    <x v="3"/>
    <s v="Cali"/>
    <s v="TRANSP01"/>
    <x v="102"/>
    <m/>
    <x v="0"/>
    <n v="1"/>
    <x v="0"/>
    <x v="0"/>
    <x v="0"/>
    <n v="600000"/>
    <x v="0"/>
    <x v="0"/>
    <x v="0"/>
    <x v="2"/>
  </r>
  <r>
    <x v="1687"/>
    <x v="92"/>
    <s v="CUBRIMIENTO"/>
    <x v="0"/>
    <m/>
    <s v="2025-02-14"/>
    <s v="2025-02-17"/>
    <s v="2025-02-18 13:19:46"/>
    <s v="0000-00-00 00:00:00"/>
    <s v="2025-02-18 13:20:11"/>
    <s v="2025-02-18 16:38:49"/>
    <s v="0000-00-00 00:00:00"/>
    <s v="2025-02-19"/>
    <s v="2025-02-19"/>
    <s v="2025-02-21"/>
    <s v="2025-02-24"/>
    <s v="2025-02-24"/>
    <x v="3"/>
    <s v="Gerencia"/>
    <s v="55"/>
    <x v="256"/>
    <m/>
    <x v="0"/>
    <n v="13"/>
    <x v="0"/>
    <x v="0"/>
    <x v="0"/>
    <n v="683800"/>
    <x v="0"/>
    <x v="0"/>
    <x v="0"/>
    <x v="5"/>
  </r>
  <r>
    <x v="1688"/>
    <x v="207"/>
    <s v="MUEBLES CC CUBRIMIENTOS"/>
    <x v="0"/>
    <m/>
    <s v="2025-02-14"/>
    <s v="2025-03-13"/>
    <s v="2025-03-15 10:01:12"/>
    <s v="0000-00-00 00:00:00"/>
    <s v="2025-04-03 08:59:42"/>
    <s v="2025-04-03 16:46:46"/>
    <s v="2025-04-14 10:27:57"/>
    <s v="2025-03-14"/>
    <s v="2025-03-14"/>
    <s v="2025-04-09"/>
    <s v="2025-04-11"/>
    <s v="2025-04-15"/>
    <x v="1"/>
    <s v="Bogota"/>
    <s v="2469"/>
    <x v="385"/>
    <s v="LONA DICKSON CRUDO REF:6020"/>
    <x v="0"/>
    <n v="4"/>
    <x v="0"/>
    <x v="0"/>
    <x v="0"/>
    <n v="5379124"/>
    <x v="0"/>
    <x v="0"/>
    <x v="0"/>
    <x v="2"/>
  </r>
  <r>
    <x v="1689"/>
    <x v="919"/>
    <s v="CUBRIMIENTO"/>
    <x v="0"/>
    <m/>
    <s v="2025-02-14"/>
    <s v="2025-02-14"/>
    <s v="2025-02-17 10:48:54"/>
    <s v="0000-00-00 00:00:00"/>
    <s v="2025-02-18 15:02:19"/>
    <s v="2025-02-18 15:09:35"/>
    <s v="2025-02-20 11:48:12"/>
    <s v="2025-02-18"/>
    <s v="2025-02-18"/>
    <s v="2025-02-19"/>
    <s v="2025-02-21"/>
    <s v="2025-02-25"/>
    <x v="3"/>
    <s v="Bogota"/>
    <s v="SERV03"/>
    <x v="9"/>
    <m/>
    <x v="0"/>
    <n v="1"/>
    <x v="0"/>
    <x v="0"/>
    <x v="0"/>
    <n v="250000"/>
    <x v="0"/>
    <x v="1"/>
    <x v="1"/>
    <x v="5"/>
  </r>
  <r>
    <x v="1690"/>
    <x v="279"/>
    <s v="MUEBLES CC CUBRIMIENTOS"/>
    <x v="0"/>
    <m/>
    <s v="2025-02-14"/>
    <s v="2025-02-14"/>
    <s v="2025-02-14 13:53:41"/>
    <s v="0000-00-00 00:00:00"/>
    <s v="2025-02-14 13:53:48"/>
    <s v="2025-02-17 07:49:24"/>
    <s v="0000-00-00 00:00:00"/>
    <s v="2025-02-17"/>
    <s v="2025-02-17"/>
    <s v="2025-02-19"/>
    <s v="2025-02-20"/>
    <s v="2025-02-20"/>
    <x v="0"/>
    <s v="Toscany"/>
    <s v="12119"/>
    <x v="283"/>
    <m/>
    <x v="0"/>
    <n v="5"/>
    <x v="0"/>
    <x v="0"/>
    <x v="0"/>
    <n v="263000"/>
    <x v="0"/>
    <x v="0"/>
    <x v="0"/>
    <x v="5"/>
  </r>
  <r>
    <x v="1691"/>
    <x v="1043"/>
    <s v="CUBRIMIENTO"/>
    <x v="0"/>
    <m/>
    <s v="2025-02-14"/>
    <s v="2025-02-28"/>
    <s v="2025-03-04 16:39:34"/>
    <s v="0000-00-00 00:00:00"/>
    <s v="2025-03-08 09:34:03"/>
    <s v="2025-03-10 11:40:40"/>
    <s v="2025-03-31 15:49:12"/>
    <s v="2025-03-04"/>
    <s v="2025-03-04"/>
    <s v="2025-03-12"/>
    <s v="2025-03-18"/>
    <s v="2025-03-20"/>
    <x v="3"/>
    <s v="Barranquilla"/>
    <s v="2872"/>
    <x v="504"/>
    <m/>
    <x v="0"/>
    <n v="7"/>
    <x v="0"/>
    <x v="0"/>
    <x v="0"/>
    <n v="19600"/>
    <x v="0"/>
    <x v="0"/>
    <x v="0"/>
    <x v="8"/>
  </r>
  <r>
    <x v="1691"/>
    <x v="1043"/>
    <s v="CUBRIMIENTO"/>
    <x v="0"/>
    <m/>
    <s v="2025-02-14"/>
    <s v="2025-02-28"/>
    <s v="2025-03-04 16:39:34"/>
    <s v="0000-00-00 00:00:00"/>
    <s v="2025-03-08 09:34:03"/>
    <s v="2025-03-10 11:40:40"/>
    <s v="2025-03-31 15:49:12"/>
    <s v="2025-03-04"/>
    <s v="2025-03-04"/>
    <s v="2025-03-12"/>
    <s v="2025-03-18"/>
    <s v="2025-03-20"/>
    <x v="3"/>
    <s v="Barranquilla"/>
    <s v="MANT004"/>
    <x v="934"/>
    <m/>
    <x v="0"/>
    <n v="1"/>
    <x v="64"/>
    <x v="0"/>
    <x v="84"/>
    <n v="466281"/>
    <x v="0"/>
    <x v="0"/>
    <x v="0"/>
    <x v="8"/>
  </r>
  <r>
    <x v="1691"/>
    <x v="1043"/>
    <s v="CUBRIMIENTO"/>
    <x v="0"/>
    <m/>
    <s v="2025-02-14"/>
    <s v="2025-02-28"/>
    <s v="2025-03-04 16:39:34"/>
    <s v="0000-00-00 00:00:00"/>
    <s v="2025-03-08 09:34:03"/>
    <s v="2025-03-10 11:40:40"/>
    <s v="2025-03-31 15:49:12"/>
    <s v="2025-03-04"/>
    <s v="2025-03-04"/>
    <s v="2025-03-12"/>
    <s v="2025-03-18"/>
    <s v="2025-03-20"/>
    <x v="3"/>
    <s v="Barranquilla"/>
    <s v="SERV03"/>
    <x v="9"/>
    <m/>
    <x v="0"/>
    <n v="1"/>
    <x v="0"/>
    <x v="0"/>
    <x v="0"/>
    <n v="350000"/>
    <x v="0"/>
    <x v="1"/>
    <x v="1"/>
    <x v="8"/>
  </r>
  <r>
    <x v="1691"/>
    <x v="1043"/>
    <s v="CUBRIMIENTO"/>
    <x v="0"/>
    <m/>
    <s v="2025-02-14"/>
    <s v="2025-02-28"/>
    <s v="2025-03-04 16:39:34"/>
    <s v="0000-00-00 00:00:00"/>
    <s v="2025-03-08 09:34:03"/>
    <s v="2025-03-10 11:40:40"/>
    <s v="2025-03-31 15:49:12"/>
    <s v="2025-03-04"/>
    <s v="2025-03-04"/>
    <s v="2025-03-12"/>
    <s v="2025-03-18"/>
    <s v="2025-03-20"/>
    <x v="3"/>
    <s v="Barranquilla"/>
    <s v="TRANSP05"/>
    <x v="198"/>
    <m/>
    <x v="0"/>
    <n v="1"/>
    <x v="0"/>
    <x v="0"/>
    <x v="0"/>
    <n v="1800000"/>
    <x v="0"/>
    <x v="1"/>
    <x v="1"/>
    <x v="8"/>
  </r>
  <r>
    <x v="1692"/>
    <x v="1044"/>
    <s v="MUEBLES CC CUBRIMIENTOS"/>
    <x v="0"/>
    <m/>
    <s v="2025-02-14"/>
    <s v="2025-02-27"/>
    <s v="2025-03-04 12:34:52"/>
    <s v="2025-03-11 13:25:27"/>
    <s v="2025-03-21 15:22:07"/>
    <s v="2025-03-28 13:24:04"/>
    <s v="2025-04-14 16:40:27"/>
    <s v="2025-03-03"/>
    <s v="2025-03-07"/>
    <s v="2025-03-17"/>
    <s v="2025-03-26"/>
    <s v="2025-04-02"/>
    <x v="1"/>
    <s v="Cali"/>
    <s v="BANE20"/>
    <x v="971"/>
    <s v="PERGOSCREEN NEGRO 3M EB4841 G6-7 430GR"/>
    <x v="3"/>
    <n v="1"/>
    <x v="48"/>
    <x v="39"/>
    <x v="0"/>
    <n v="5142500"/>
    <x v="0"/>
    <x v="9"/>
    <x v="14"/>
    <x v="8"/>
  </r>
  <r>
    <x v="1692"/>
    <x v="1044"/>
    <s v="MUEBLES CC CUBRIMIENTOS"/>
    <x v="0"/>
    <m/>
    <s v="2025-02-14"/>
    <s v="2025-02-27"/>
    <s v="2025-03-04 12:34:52"/>
    <s v="2025-03-11 13:25:27"/>
    <s v="2025-03-21 15:22:07"/>
    <s v="2025-03-28 13:24:04"/>
    <s v="2025-04-14 16:40:27"/>
    <s v="2025-03-03"/>
    <s v="2025-03-07"/>
    <s v="2025-03-17"/>
    <s v="2025-03-26"/>
    <s v="2025-04-02"/>
    <x v="1"/>
    <s v="Cali"/>
    <s v="BANE20"/>
    <x v="971"/>
    <s v="PERGOSCREEN NEGRO 3M EB4841 G6-7 430GR"/>
    <x v="3"/>
    <n v="1"/>
    <x v="319"/>
    <x v="39"/>
    <x v="0"/>
    <n v="5142500"/>
    <x v="0"/>
    <x v="9"/>
    <x v="14"/>
    <x v="8"/>
  </r>
  <r>
    <x v="1692"/>
    <x v="1044"/>
    <s v="MUEBLES CC CUBRIMIENTOS"/>
    <x v="0"/>
    <m/>
    <s v="2025-02-14"/>
    <s v="2025-02-27"/>
    <s v="2025-03-04 12:34:52"/>
    <s v="2025-03-11 13:25:27"/>
    <s v="2025-03-21 15:22:07"/>
    <s v="2025-03-28 13:24:04"/>
    <s v="2025-04-14 16:40:27"/>
    <s v="2025-03-03"/>
    <s v="2025-03-07"/>
    <s v="2025-03-17"/>
    <s v="2025-03-26"/>
    <s v="2025-04-02"/>
    <x v="1"/>
    <s v="Cali"/>
    <s v="BANE20"/>
    <x v="971"/>
    <s v="PERGOSCREEN NEGRO 3M EB4841 G6-7 430GR"/>
    <x v="3"/>
    <n v="1"/>
    <x v="230"/>
    <x v="39"/>
    <x v="0"/>
    <n v="5142500"/>
    <x v="0"/>
    <x v="9"/>
    <x v="14"/>
    <x v="8"/>
  </r>
  <r>
    <x v="1692"/>
    <x v="1044"/>
    <s v="MUEBLES CC CUBRIMIENTOS"/>
    <x v="0"/>
    <m/>
    <s v="2025-02-14"/>
    <s v="2025-02-27"/>
    <s v="2025-03-04 12:34:52"/>
    <s v="2025-03-11 13:25:27"/>
    <s v="2025-03-21 15:22:07"/>
    <s v="2025-03-28 13:24:04"/>
    <s v="2025-04-14 16:40:27"/>
    <s v="2025-03-03"/>
    <s v="2025-03-07"/>
    <s v="2025-03-17"/>
    <s v="2025-03-26"/>
    <s v="2025-04-02"/>
    <x v="1"/>
    <s v="Cali"/>
    <s v="PLT07"/>
    <x v="185"/>
    <m/>
    <x v="3"/>
    <n v="12"/>
    <x v="0"/>
    <x v="0"/>
    <x v="0"/>
    <n v="1318560"/>
    <x v="0"/>
    <x v="0"/>
    <x v="0"/>
    <x v="8"/>
  </r>
  <r>
    <x v="1692"/>
    <x v="1044"/>
    <s v="MUEBLES CC CUBRIMIENTOS"/>
    <x v="0"/>
    <m/>
    <s v="2025-02-14"/>
    <s v="2025-02-27"/>
    <s v="2025-03-04 12:34:52"/>
    <s v="2025-03-11 13:25:27"/>
    <s v="2025-03-21 15:22:07"/>
    <s v="2025-03-28 13:24:04"/>
    <s v="2025-04-14 16:40:27"/>
    <s v="2025-03-03"/>
    <s v="2025-03-07"/>
    <s v="2025-03-17"/>
    <s v="2025-03-26"/>
    <s v="2025-04-02"/>
    <x v="1"/>
    <s v="Cali"/>
    <s v="PUBL01"/>
    <x v="117"/>
    <m/>
    <x v="0"/>
    <n v="6"/>
    <x v="156"/>
    <x v="3"/>
    <x v="0"/>
    <n v="1781328"/>
    <x v="0"/>
    <x v="0"/>
    <x v="0"/>
    <x v="8"/>
  </r>
  <r>
    <x v="1692"/>
    <x v="1044"/>
    <s v="MUEBLES CC CUBRIMIENTOS"/>
    <x v="0"/>
    <m/>
    <s v="2025-02-14"/>
    <s v="2025-02-27"/>
    <s v="2025-03-04 12:34:52"/>
    <s v="2025-03-11 13:25:27"/>
    <s v="2025-03-21 15:22:07"/>
    <s v="2025-03-28 13:24:04"/>
    <s v="2025-04-14 16:40:27"/>
    <s v="2025-03-03"/>
    <s v="2025-03-07"/>
    <s v="2025-03-17"/>
    <s v="2025-03-26"/>
    <s v="2025-04-02"/>
    <x v="1"/>
    <s v="Cali"/>
    <s v="SERV04"/>
    <x v="50"/>
    <m/>
    <x v="0"/>
    <n v="1"/>
    <x v="0"/>
    <x v="0"/>
    <x v="0"/>
    <n v="390000"/>
    <x v="0"/>
    <x v="1"/>
    <x v="1"/>
    <x v="8"/>
  </r>
  <r>
    <x v="1692"/>
    <x v="1044"/>
    <s v="MUEBLES CC CUBRIMIENTOS"/>
    <x v="0"/>
    <m/>
    <s v="2025-02-14"/>
    <s v="2025-02-27"/>
    <s v="2025-03-04 12:34:52"/>
    <s v="2025-03-11 13:25:27"/>
    <s v="2025-03-21 15:22:07"/>
    <s v="2025-03-28 13:24:04"/>
    <s v="2025-04-14 16:40:27"/>
    <s v="2025-03-03"/>
    <s v="2025-03-07"/>
    <s v="2025-03-17"/>
    <s v="2025-03-26"/>
    <s v="2025-04-02"/>
    <x v="1"/>
    <s v="Cali"/>
    <s v="SERVANDAM"/>
    <x v="865"/>
    <m/>
    <x v="0"/>
    <n v="4"/>
    <x v="0"/>
    <x v="0"/>
    <x v="0"/>
    <n v="688000"/>
    <x v="0"/>
    <x v="1"/>
    <x v="1"/>
    <x v="8"/>
  </r>
  <r>
    <x v="1692"/>
    <x v="1044"/>
    <s v="MUEBLES CC CUBRIMIENTOS"/>
    <x v="0"/>
    <m/>
    <s v="2025-02-14"/>
    <s v="2025-02-27"/>
    <s v="2025-03-04 12:34:52"/>
    <s v="2025-03-11 13:25:27"/>
    <s v="2025-03-21 15:22:07"/>
    <s v="2025-03-28 13:24:04"/>
    <s v="2025-04-14 16:40:27"/>
    <s v="2025-03-03"/>
    <s v="2025-03-07"/>
    <s v="2025-03-17"/>
    <s v="2025-03-26"/>
    <s v="2025-04-02"/>
    <x v="1"/>
    <s v="Cali"/>
    <s v="TRANSP06"/>
    <x v="59"/>
    <m/>
    <x v="0"/>
    <n v="1"/>
    <x v="0"/>
    <x v="0"/>
    <x v="0"/>
    <n v="100000"/>
    <x v="0"/>
    <x v="1"/>
    <x v="1"/>
    <x v="8"/>
  </r>
  <r>
    <x v="1693"/>
    <x v="61"/>
    <s v="CUBRIMIENTO"/>
    <x v="0"/>
    <m/>
    <s v="2025-02-14"/>
    <s v="2025-02-14"/>
    <s v="2025-02-14 17:13:20"/>
    <s v="0000-00-00 00:00:00"/>
    <s v="2025-02-20 13:49:44"/>
    <s v="2025-03-03 17:22:18"/>
    <s v="0000-00-00 00:00:00"/>
    <s v="2025-02-18"/>
    <s v="2025-02-18"/>
    <s v="2025-02-20"/>
    <s v="2025-02-27"/>
    <s v="2025-02-27"/>
    <x v="3"/>
    <s v="Bogota"/>
    <s v="101601"/>
    <x v="264"/>
    <m/>
    <x v="0"/>
    <n v="5"/>
    <x v="0"/>
    <x v="0"/>
    <x v="0"/>
    <n v="0"/>
    <x v="0"/>
    <x v="0"/>
    <x v="0"/>
    <x v="5"/>
  </r>
  <r>
    <x v="1693"/>
    <x v="61"/>
    <s v="CUBRIMIENTO"/>
    <x v="0"/>
    <m/>
    <s v="2025-02-14"/>
    <s v="2025-02-14"/>
    <s v="2025-02-14 17:13:20"/>
    <s v="0000-00-00 00:00:00"/>
    <s v="2025-02-20 13:49:44"/>
    <s v="2025-03-03 17:22:18"/>
    <s v="0000-00-00 00:00:00"/>
    <s v="2025-02-18"/>
    <s v="2025-02-18"/>
    <s v="2025-02-20"/>
    <s v="2025-02-27"/>
    <s v="2025-02-27"/>
    <x v="3"/>
    <s v="Bogota"/>
    <s v="101798"/>
    <x v="143"/>
    <m/>
    <x v="0"/>
    <n v="5"/>
    <x v="0"/>
    <x v="0"/>
    <x v="0"/>
    <n v="0"/>
    <x v="0"/>
    <x v="0"/>
    <x v="0"/>
    <x v="5"/>
  </r>
  <r>
    <x v="1693"/>
    <x v="61"/>
    <s v="CUBRIMIENTO"/>
    <x v="0"/>
    <m/>
    <s v="2025-02-14"/>
    <s v="2025-02-14"/>
    <s v="2025-02-14 17:13:20"/>
    <s v="0000-00-00 00:00:00"/>
    <s v="2025-02-20 13:49:44"/>
    <s v="2025-03-03 17:22:18"/>
    <s v="0000-00-00 00:00:00"/>
    <s v="2025-02-18"/>
    <s v="2025-02-18"/>
    <s v="2025-02-20"/>
    <s v="2025-02-27"/>
    <s v="2025-02-27"/>
    <x v="3"/>
    <s v="Bogota"/>
    <s v="101799"/>
    <x v="481"/>
    <m/>
    <x v="0"/>
    <n v="5"/>
    <x v="0"/>
    <x v="0"/>
    <x v="0"/>
    <n v="0"/>
    <x v="0"/>
    <x v="0"/>
    <x v="0"/>
    <x v="5"/>
  </r>
  <r>
    <x v="1693"/>
    <x v="61"/>
    <s v="CUBRIMIENTO"/>
    <x v="0"/>
    <m/>
    <s v="2025-02-14"/>
    <s v="2025-02-14"/>
    <s v="2025-02-14 17:13:20"/>
    <s v="0000-00-00 00:00:00"/>
    <s v="2025-02-20 13:49:44"/>
    <s v="2025-03-03 17:22:18"/>
    <s v="0000-00-00 00:00:00"/>
    <s v="2025-02-18"/>
    <s v="2025-02-18"/>
    <s v="2025-02-20"/>
    <s v="2025-02-27"/>
    <s v="2025-02-27"/>
    <x v="3"/>
    <s v="Bogota"/>
    <s v="24253"/>
    <x v="210"/>
    <m/>
    <x v="0"/>
    <n v="5"/>
    <x v="0"/>
    <x v="0"/>
    <x v="0"/>
    <n v="0"/>
    <x v="0"/>
    <x v="0"/>
    <x v="0"/>
    <x v="5"/>
  </r>
  <r>
    <x v="1693"/>
    <x v="61"/>
    <s v="CUBRIMIENTO"/>
    <x v="0"/>
    <m/>
    <s v="2025-02-14"/>
    <s v="2025-02-14"/>
    <s v="2025-02-14 17:13:20"/>
    <s v="0000-00-00 00:00:00"/>
    <s v="2025-02-20 13:49:44"/>
    <s v="2025-03-03 17:22:18"/>
    <s v="0000-00-00 00:00:00"/>
    <s v="2025-02-18"/>
    <s v="2025-02-18"/>
    <s v="2025-02-20"/>
    <s v="2025-02-27"/>
    <s v="2025-02-27"/>
    <x v="3"/>
    <s v="Bogota"/>
    <s v="36891"/>
    <x v="776"/>
    <m/>
    <x v="0"/>
    <n v="5"/>
    <x v="0"/>
    <x v="0"/>
    <x v="0"/>
    <n v="0"/>
    <x v="0"/>
    <x v="0"/>
    <x v="0"/>
    <x v="5"/>
  </r>
  <r>
    <x v="1693"/>
    <x v="61"/>
    <s v="CUBRIMIENTO"/>
    <x v="0"/>
    <m/>
    <s v="2025-02-14"/>
    <s v="2025-02-14"/>
    <s v="2025-02-14 17:13:20"/>
    <s v="0000-00-00 00:00:00"/>
    <s v="2025-02-20 13:49:44"/>
    <s v="2025-03-03 17:22:18"/>
    <s v="0000-00-00 00:00:00"/>
    <s v="2025-02-18"/>
    <s v="2025-02-18"/>
    <s v="2025-02-20"/>
    <s v="2025-02-27"/>
    <s v="2025-02-27"/>
    <x v="3"/>
    <s v="Bogota"/>
    <s v="6869"/>
    <x v="446"/>
    <m/>
    <x v="0"/>
    <n v="5"/>
    <x v="0"/>
    <x v="0"/>
    <x v="0"/>
    <n v="0"/>
    <x v="0"/>
    <x v="0"/>
    <x v="0"/>
    <x v="5"/>
  </r>
  <r>
    <x v="1693"/>
    <x v="61"/>
    <s v="CUBRIMIENTO"/>
    <x v="0"/>
    <m/>
    <s v="2025-02-14"/>
    <s v="2025-02-14"/>
    <s v="2025-02-14 17:13:20"/>
    <s v="0000-00-00 00:00:00"/>
    <s v="2025-02-20 13:49:44"/>
    <s v="2025-03-03 17:22:18"/>
    <s v="0000-00-00 00:00:00"/>
    <s v="2025-02-18"/>
    <s v="2025-02-18"/>
    <s v="2025-02-20"/>
    <s v="2025-02-27"/>
    <s v="2025-02-27"/>
    <x v="3"/>
    <s v="Bogota"/>
    <s v="PFX001"/>
    <x v="694"/>
    <m/>
    <x v="0"/>
    <n v="5"/>
    <x v="0"/>
    <x v="0"/>
    <x v="0"/>
    <n v="0"/>
    <x v="0"/>
    <x v="0"/>
    <x v="0"/>
    <x v="5"/>
  </r>
  <r>
    <x v="1693"/>
    <x v="61"/>
    <s v="CUBRIMIENTO"/>
    <x v="0"/>
    <m/>
    <s v="2025-02-14"/>
    <s v="2025-02-14"/>
    <s v="2025-02-14 17:13:20"/>
    <s v="0000-00-00 00:00:00"/>
    <s v="2025-02-20 13:49:44"/>
    <s v="2025-03-03 17:22:18"/>
    <s v="0000-00-00 00:00:00"/>
    <s v="2025-02-18"/>
    <s v="2025-02-18"/>
    <s v="2025-02-20"/>
    <s v="2025-02-27"/>
    <s v="2025-02-27"/>
    <x v="3"/>
    <s v="Bogota"/>
    <s v="PZCH070"/>
    <x v="999"/>
    <m/>
    <x v="0"/>
    <n v="5"/>
    <x v="0"/>
    <x v="0"/>
    <x v="0"/>
    <n v="0"/>
    <x v="0"/>
    <x v="0"/>
    <x v="0"/>
    <x v="5"/>
  </r>
  <r>
    <x v="1694"/>
    <x v="1045"/>
    <s v="CUBRIMIENTO"/>
    <x v="0"/>
    <m/>
    <s v="2025-02-14"/>
    <s v="2025-10-15"/>
    <s v="2025-10-17 11:44:51"/>
    <s v="0000-00-00 00:00:00"/>
    <s v="2025-10-22 16:55:39"/>
    <s v="2025-10-31 14:44:30"/>
    <s v="2025-10-31 15:21:35"/>
    <s v="2025-10-16"/>
    <s v="2025-10-16"/>
    <s v="2025-10-24"/>
    <s v="2025-10-29"/>
    <s v="2025-10-31"/>
    <x v="1"/>
    <s v="Bogota"/>
    <s v="28523"/>
    <x v="1000"/>
    <m/>
    <x v="0"/>
    <n v="3"/>
    <x v="0"/>
    <x v="0"/>
    <x v="0"/>
    <n v="300000"/>
    <x v="0"/>
    <x v="0"/>
    <x v="0"/>
    <x v="0"/>
  </r>
  <r>
    <x v="1694"/>
    <x v="1045"/>
    <s v="CUBRIMIENTO"/>
    <x v="0"/>
    <m/>
    <s v="2025-02-14"/>
    <s v="2025-10-15"/>
    <s v="2025-10-17 11:44:51"/>
    <s v="0000-00-00 00:00:00"/>
    <s v="2025-10-22 16:55:39"/>
    <s v="2025-10-31 14:44:30"/>
    <s v="2025-10-31 15:21:35"/>
    <s v="2025-10-16"/>
    <s v="2025-10-16"/>
    <s v="2025-10-24"/>
    <s v="2025-10-29"/>
    <s v="2025-10-31"/>
    <x v="1"/>
    <s v="Bogota"/>
    <s v="MANT002"/>
    <x v="948"/>
    <m/>
    <x v="0"/>
    <n v="3"/>
    <x v="89"/>
    <x v="0"/>
    <x v="161"/>
    <n v="2937000"/>
    <x v="0"/>
    <x v="0"/>
    <x v="0"/>
    <x v="0"/>
  </r>
  <r>
    <x v="1694"/>
    <x v="1045"/>
    <s v="CUBRIMIENTO"/>
    <x v="0"/>
    <m/>
    <s v="2025-02-14"/>
    <s v="2025-10-15"/>
    <s v="2025-10-17 11:44:51"/>
    <s v="0000-00-00 00:00:00"/>
    <s v="2025-10-22 16:55:39"/>
    <s v="2025-10-31 14:44:30"/>
    <s v="2025-10-31 15:21:35"/>
    <s v="2025-10-16"/>
    <s v="2025-10-16"/>
    <s v="2025-10-24"/>
    <s v="2025-10-29"/>
    <s v="2025-10-31"/>
    <x v="1"/>
    <s v="Bogota"/>
    <s v="SERV04"/>
    <x v="1001"/>
    <m/>
    <x v="0"/>
    <n v="1"/>
    <x v="0"/>
    <x v="0"/>
    <x v="0"/>
    <n v="1250000"/>
    <x v="0"/>
    <x v="1"/>
    <x v="1"/>
    <x v="0"/>
  </r>
  <r>
    <x v="1694"/>
    <x v="1045"/>
    <s v="CUBRIMIENTO"/>
    <x v="0"/>
    <m/>
    <s v="2025-02-14"/>
    <s v="2025-10-15"/>
    <s v="2025-10-17 11:44:51"/>
    <s v="0000-00-00 00:00:00"/>
    <s v="2025-10-22 16:55:39"/>
    <s v="2025-10-31 14:44:30"/>
    <s v="2025-10-31 15:21:35"/>
    <s v="2025-10-16"/>
    <s v="2025-10-16"/>
    <s v="2025-10-24"/>
    <s v="2025-10-29"/>
    <s v="2025-10-31"/>
    <x v="1"/>
    <s v="Bogota"/>
    <s v="SERVANDAM"/>
    <x v="865"/>
    <m/>
    <x v="0"/>
    <n v="1"/>
    <x v="0"/>
    <x v="0"/>
    <x v="0"/>
    <n v="550000"/>
    <x v="0"/>
    <x v="1"/>
    <x v="1"/>
    <x v="0"/>
  </r>
  <r>
    <x v="1694"/>
    <x v="1045"/>
    <s v="CUBRIMIENTO"/>
    <x v="0"/>
    <m/>
    <s v="2025-02-14"/>
    <s v="2025-10-15"/>
    <s v="2025-10-17 11:44:51"/>
    <s v="0000-00-00 00:00:00"/>
    <s v="2025-10-22 16:55:39"/>
    <s v="2025-10-31 14:44:30"/>
    <s v="2025-10-31 15:21:35"/>
    <s v="2025-10-16"/>
    <s v="2025-10-16"/>
    <s v="2025-10-24"/>
    <s v="2025-10-29"/>
    <s v="2025-10-31"/>
    <x v="1"/>
    <s v="Bogota"/>
    <s v="SERVLAV05"/>
    <x v="949"/>
    <m/>
    <x v="0"/>
    <n v="3"/>
    <x v="89"/>
    <x v="0"/>
    <x v="161"/>
    <n v="1452000"/>
    <x v="0"/>
    <x v="1"/>
    <x v="1"/>
    <x v="0"/>
  </r>
  <r>
    <x v="1695"/>
    <x v="1026"/>
    <s v="MUEBLES CC CUBRIMIENTOS"/>
    <x v="0"/>
    <m/>
    <s v="2025-02-15"/>
    <s v="2025-02-19"/>
    <s v="2025-02-20 09:10:18"/>
    <s v="0000-00-00 00:00:00"/>
    <s v="2025-02-20 13:27:50"/>
    <s v="2025-02-20 13:27:56"/>
    <s v="2025-04-10 16:47:49"/>
    <s v="2025-02-21"/>
    <s v="2025-02-21"/>
    <s v="2025-03-17"/>
    <s v="2025-03-21"/>
    <s v="2025-03-25"/>
    <x v="1"/>
    <s v="Bogota"/>
    <s v="8163"/>
    <x v="567"/>
    <s v="FURNISCREEN BLANCA 2M EB4027W G8 625GR"/>
    <x v="4"/>
    <n v="2"/>
    <x v="0"/>
    <x v="0"/>
    <x v="0"/>
    <n v="1956484"/>
    <x v="0"/>
    <x v="2"/>
    <x v="0"/>
    <x v="8"/>
  </r>
  <r>
    <x v="1695"/>
    <x v="1026"/>
    <s v="MUEBLES CC CUBRIMIENTOS"/>
    <x v="0"/>
    <m/>
    <s v="2025-02-15"/>
    <s v="2025-02-19"/>
    <s v="2025-02-20 09:10:18"/>
    <s v="0000-00-00 00:00:00"/>
    <s v="2025-02-20 13:27:50"/>
    <s v="2025-02-20 13:27:56"/>
    <s v="2025-04-10 16:47:49"/>
    <s v="2025-02-21"/>
    <s v="2025-02-21"/>
    <s v="2025-03-17"/>
    <s v="2025-03-21"/>
    <s v="2025-03-25"/>
    <x v="1"/>
    <s v="Bogota"/>
    <s v="8165"/>
    <x v="322"/>
    <m/>
    <x v="4"/>
    <n v="1"/>
    <x v="0"/>
    <x v="0"/>
    <x v="0"/>
    <n v="3703728"/>
    <x v="0"/>
    <x v="2"/>
    <x v="0"/>
    <x v="8"/>
  </r>
  <r>
    <x v="1695"/>
    <x v="1026"/>
    <s v="MUEBLES CC CUBRIMIENTOS"/>
    <x v="0"/>
    <m/>
    <s v="2025-02-15"/>
    <s v="2025-02-19"/>
    <s v="2025-02-20 09:10:18"/>
    <s v="0000-00-00 00:00:00"/>
    <s v="2025-02-20 13:27:50"/>
    <s v="2025-02-20 13:27:56"/>
    <s v="2025-04-10 16:47:49"/>
    <s v="2025-02-21"/>
    <s v="2025-02-21"/>
    <s v="2025-03-17"/>
    <s v="2025-03-21"/>
    <s v="2025-03-25"/>
    <x v="1"/>
    <s v="Bogota"/>
    <s v="8167"/>
    <x v="352"/>
    <s v="FURNISCREEN BEIGE  2M EB4027W G8 625GR"/>
    <x v="4"/>
    <n v="4"/>
    <x v="0"/>
    <x v="0"/>
    <x v="0"/>
    <n v="3362924"/>
    <x v="0"/>
    <x v="2"/>
    <x v="0"/>
    <x v="8"/>
  </r>
  <r>
    <x v="1695"/>
    <x v="1026"/>
    <s v="MUEBLES CC CUBRIMIENTOS"/>
    <x v="0"/>
    <m/>
    <s v="2025-02-15"/>
    <s v="2025-02-19"/>
    <s v="2025-02-20 09:10:18"/>
    <s v="0000-00-00 00:00:00"/>
    <s v="2025-02-20 13:27:50"/>
    <s v="2025-02-20 13:27:56"/>
    <s v="2025-04-10 16:47:49"/>
    <s v="2025-02-21"/>
    <s v="2025-02-21"/>
    <s v="2025-03-17"/>
    <s v="2025-03-21"/>
    <s v="2025-03-25"/>
    <x v="1"/>
    <s v="Bogota"/>
    <s v="TRANSP10"/>
    <x v="150"/>
    <m/>
    <x v="0"/>
    <n v="1"/>
    <x v="0"/>
    <x v="0"/>
    <x v="0"/>
    <n v="320000"/>
    <x v="0"/>
    <x v="1"/>
    <x v="1"/>
    <x v="8"/>
  </r>
  <r>
    <x v="1696"/>
    <x v="1046"/>
    <s v="CUBRIMIENTO"/>
    <x v="0"/>
    <m/>
    <s v="2025-03-14"/>
    <s v="2025-04-25"/>
    <s v="2025-04-30 09:21:11"/>
    <s v="0000-00-00 00:00:00"/>
    <s v="2025-05-02 08:12:50"/>
    <s v="2025-05-02 10:51:23"/>
    <s v="2025-06-03 08:10:56"/>
    <s v="2025-04-30"/>
    <s v="2025-04-30"/>
    <s v="2025-05-14"/>
    <s v="2025-05-16"/>
    <s v="2025-05-17"/>
    <x v="3"/>
    <s v="Bogota"/>
    <s v="24853"/>
    <x v="106"/>
    <m/>
    <x v="0"/>
    <n v="1"/>
    <x v="0"/>
    <x v="0"/>
    <x v="0"/>
    <n v="326250"/>
    <x v="0"/>
    <x v="0"/>
    <x v="0"/>
    <x v="9"/>
  </r>
  <r>
    <x v="1696"/>
    <x v="1046"/>
    <s v="CUBRIMIENTO"/>
    <x v="0"/>
    <m/>
    <s v="2025-03-14"/>
    <s v="2025-04-25"/>
    <s v="2025-04-30 09:21:11"/>
    <s v="0000-00-00 00:00:00"/>
    <s v="2025-05-02 08:12:50"/>
    <s v="2025-05-02 10:51:23"/>
    <s v="2025-06-03 08:10:56"/>
    <s v="2025-04-30"/>
    <s v="2025-04-30"/>
    <s v="2025-05-14"/>
    <s v="2025-05-16"/>
    <s v="2025-05-17"/>
    <x v="3"/>
    <s v="Bogota"/>
    <s v="3151"/>
    <x v="57"/>
    <m/>
    <x v="0"/>
    <n v="6"/>
    <x v="0"/>
    <x v="0"/>
    <x v="0"/>
    <n v="390000"/>
    <x v="0"/>
    <x v="0"/>
    <x v="0"/>
    <x v="9"/>
  </r>
  <r>
    <x v="1696"/>
    <x v="1046"/>
    <s v="CUBRIMIENTO"/>
    <x v="0"/>
    <m/>
    <s v="2025-03-14"/>
    <s v="2025-04-25"/>
    <s v="2025-04-30 09:21:11"/>
    <s v="0000-00-00 00:00:00"/>
    <s v="2025-05-02 08:12:50"/>
    <s v="2025-05-02 10:51:23"/>
    <s v="2025-06-03 08:10:56"/>
    <s v="2025-04-30"/>
    <s v="2025-04-30"/>
    <s v="2025-05-14"/>
    <s v="2025-05-16"/>
    <s v="2025-05-17"/>
    <x v="3"/>
    <s v="Bogota"/>
    <s v="REP048"/>
    <x v="430"/>
    <m/>
    <x v="0"/>
    <n v="1"/>
    <x v="0"/>
    <x v="0"/>
    <x v="0"/>
    <n v="300000"/>
    <x v="0"/>
    <x v="0"/>
    <x v="0"/>
    <x v="9"/>
  </r>
  <r>
    <x v="1697"/>
    <x v="1047"/>
    <s v="CUBRIMIENTO"/>
    <x v="0"/>
    <m/>
    <s v="2025-01-23"/>
    <s v="2025-02-17"/>
    <s v="2025-02-17 19:39:21"/>
    <s v="2025-02-21 19:32:10"/>
    <s v="2025-03-10 18:07:05"/>
    <s v="2025-03-18 14:27:57"/>
    <s v="2025-04-11 08:24:44"/>
    <s v="2025-02-19"/>
    <s v="2025-02-25"/>
    <s v="2025-03-05"/>
    <s v="2025-03-07"/>
    <s v="2025-03-14"/>
    <x v="3"/>
    <s v="Bogota"/>
    <s v="BANE16"/>
    <x v="1002"/>
    <s v="MALLA BLANCA 3M EB4027W G8 625GR"/>
    <x v="8"/>
    <n v="1"/>
    <x v="120"/>
    <x v="12"/>
    <x v="0"/>
    <n v="3910827"/>
    <x v="0"/>
    <x v="9"/>
    <x v="9"/>
    <x v="8"/>
  </r>
  <r>
    <x v="1697"/>
    <x v="1047"/>
    <s v="CUBRIMIENTO"/>
    <x v="0"/>
    <m/>
    <s v="2025-01-23"/>
    <s v="2025-02-17"/>
    <s v="2025-02-17 19:39:21"/>
    <s v="2025-02-21 19:32:10"/>
    <s v="2025-03-10 18:07:05"/>
    <s v="2025-03-18 14:27:57"/>
    <s v="2025-04-11 08:24:44"/>
    <s v="2025-02-19"/>
    <s v="2025-02-25"/>
    <s v="2025-03-05"/>
    <s v="2025-03-07"/>
    <s v="2025-03-14"/>
    <x v="3"/>
    <s v="Bogota"/>
    <s v="PLT03"/>
    <x v="183"/>
    <m/>
    <x v="1"/>
    <n v="2"/>
    <x v="0"/>
    <x v="0"/>
    <x v="0"/>
    <n v="125972"/>
    <x v="0"/>
    <x v="0"/>
    <x v="0"/>
    <x v="8"/>
  </r>
  <r>
    <x v="1697"/>
    <x v="1047"/>
    <s v="CUBRIMIENTO"/>
    <x v="0"/>
    <m/>
    <s v="2025-01-23"/>
    <s v="2025-02-17"/>
    <s v="2025-02-17 19:39:21"/>
    <s v="2025-02-21 19:32:10"/>
    <s v="2025-03-10 18:07:05"/>
    <s v="2025-03-18 14:27:57"/>
    <s v="2025-04-11 08:24:44"/>
    <s v="2025-02-19"/>
    <s v="2025-02-25"/>
    <s v="2025-03-05"/>
    <s v="2025-03-07"/>
    <s v="2025-03-14"/>
    <x v="3"/>
    <s v="Bogota"/>
    <s v="SERV03"/>
    <x v="9"/>
    <m/>
    <x v="0"/>
    <n v="1"/>
    <x v="0"/>
    <x v="0"/>
    <x v="0"/>
    <n v="600000"/>
    <x v="0"/>
    <x v="1"/>
    <x v="1"/>
    <x v="8"/>
  </r>
  <r>
    <x v="1698"/>
    <x v="61"/>
    <s v="MUEBLES CC CUBRIMIENTOS"/>
    <x v="0"/>
    <m/>
    <s v="2025-02-17"/>
    <s v="2025-02-18"/>
    <s v="2025-02-18 11:58:50"/>
    <s v="0000-00-00 00:00:00"/>
    <s v="2025-02-24 16:44:33"/>
    <s v="2025-03-03 17:26:18"/>
    <s v="0000-00-00 00:00:00"/>
    <s v="2025-02-20"/>
    <s v="2025-02-20"/>
    <s v="2025-02-24"/>
    <s v="2025-03-03"/>
    <s v="2025-03-03"/>
    <x v="3"/>
    <s v="Virtual"/>
    <s v="24254"/>
    <x v="875"/>
    <m/>
    <x v="0"/>
    <n v="10"/>
    <x v="0"/>
    <x v="0"/>
    <x v="0"/>
    <n v="0"/>
    <x v="0"/>
    <x v="0"/>
    <x v="0"/>
    <x v="5"/>
  </r>
  <r>
    <x v="1698"/>
    <x v="61"/>
    <s v="MUEBLES CC CUBRIMIENTOS"/>
    <x v="0"/>
    <m/>
    <s v="2025-02-17"/>
    <s v="2025-02-18"/>
    <s v="2025-02-18 11:58:50"/>
    <s v="0000-00-00 00:00:00"/>
    <s v="2025-02-24 16:44:33"/>
    <s v="2025-03-03 17:26:18"/>
    <s v="0000-00-00 00:00:00"/>
    <s v="2025-02-20"/>
    <s v="2025-02-20"/>
    <s v="2025-02-24"/>
    <s v="2025-03-03"/>
    <s v="2025-03-03"/>
    <x v="3"/>
    <s v="Virtual"/>
    <s v="27673"/>
    <x v="356"/>
    <m/>
    <x v="0"/>
    <n v="1"/>
    <x v="0"/>
    <x v="0"/>
    <x v="0"/>
    <n v="0"/>
    <x v="0"/>
    <x v="0"/>
    <x v="0"/>
    <x v="5"/>
  </r>
  <r>
    <x v="1699"/>
    <x v="689"/>
    <s v="MUEBLES CC CUBRIMIENTOS"/>
    <x v="0"/>
    <m/>
    <s v="2025-02-18"/>
    <s v="2025-05-13"/>
    <s v="2025-05-14 12:30:16"/>
    <s v="0000-00-00 00:00:00"/>
    <s v="2025-05-15 07:20:05"/>
    <s v="2025-06-05 10:20:58"/>
    <s v="2025-06-08 19:29:44"/>
    <s v="2025-05-14"/>
    <s v="2025-05-14"/>
    <s v="2025-05-15"/>
    <s v="2025-05-19"/>
    <s v="2025-05-20"/>
    <x v="3"/>
    <s v="Virtual"/>
    <s v="971211"/>
    <x v="498"/>
    <m/>
    <x v="0"/>
    <n v="2"/>
    <x v="0"/>
    <x v="0"/>
    <x v="0"/>
    <n v="1116000"/>
    <x v="0"/>
    <x v="0"/>
    <x v="0"/>
    <x v="9"/>
  </r>
  <r>
    <x v="1700"/>
    <x v="601"/>
    <s v="CUBRIMIENTO"/>
    <x v="0"/>
    <m/>
    <s v="2025-02-18"/>
    <s v="2025-02-18"/>
    <s v="2025-02-18 10:10:41"/>
    <s v="0000-00-00 00:00:00"/>
    <s v="2025-02-18 10:10:50"/>
    <s v="2025-02-18 11:22:02"/>
    <s v="0000-00-00 00:00:00"/>
    <s v="2025-02-19"/>
    <s v="2025-02-19"/>
    <s v="2025-02-21"/>
    <s v="2025-02-24"/>
    <s v="2025-02-24"/>
    <x v="3"/>
    <s v="Toscany"/>
    <s v="21308"/>
    <x v="456"/>
    <m/>
    <x v="0"/>
    <n v="1"/>
    <x v="0"/>
    <x v="0"/>
    <x v="0"/>
    <n v="52600"/>
    <x v="0"/>
    <x v="0"/>
    <x v="0"/>
    <x v="5"/>
  </r>
  <r>
    <x v="1701"/>
    <x v="689"/>
    <s v="MUEBLES CC CUBRIMIENTOS"/>
    <x v="0"/>
    <m/>
    <s v="2025-02-18"/>
    <s v="2025-03-03"/>
    <s v="2025-03-04 11:42:33"/>
    <s v="2025-03-04 11:26:54"/>
    <s v="0000-00-00 00:00:00"/>
    <s v="2025-03-18 13:31:22"/>
    <s v="2025-03-19 14:27:18"/>
    <s v="2025-03-05"/>
    <s v="2025-03-07"/>
    <s v="2025-03-12"/>
    <s v="2025-03-14"/>
    <s v="2025-03-24"/>
    <x v="3"/>
    <s v="Virtual"/>
    <s v="13669"/>
    <x v="488"/>
    <m/>
    <x v="0"/>
    <n v="1"/>
    <x v="0"/>
    <x v="0"/>
    <x v="0"/>
    <n v="504596"/>
    <x v="0"/>
    <x v="0"/>
    <x v="0"/>
    <x v="8"/>
  </r>
  <r>
    <x v="1701"/>
    <x v="689"/>
    <s v="MUEBLES CC CUBRIMIENTOS"/>
    <x v="0"/>
    <m/>
    <s v="2025-02-18"/>
    <s v="2025-03-03"/>
    <s v="2025-03-04 11:42:33"/>
    <s v="2025-03-04 11:26:54"/>
    <s v="0000-00-00 00:00:00"/>
    <s v="2025-03-18 13:31:22"/>
    <s v="2025-03-19 14:27:18"/>
    <s v="2025-03-05"/>
    <s v="2025-03-07"/>
    <s v="2025-03-12"/>
    <s v="2025-03-14"/>
    <s v="2025-03-24"/>
    <x v="3"/>
    <s v="Virtual"/>
    <s v="13670"/>
    <x v="676"/>
    <m/>
    <x v="0"/>
    <n v="1"/>
    <x v="0"/>
    <x v="0"/>
    <x v="0"/>
    <n v="970434"/>
    <x v="0"/>
    <x v="0"/>
    <x v="0"/>
    <x v="8"/>
  </r>
  <r>
    <x v="1702"/>
    <x v="874"/>
    <s v="CUBRIMIENTO"/>
    <x v="0"/>
    <m/>
    <s v="2025-02-18"/>
    <s v="2025-02-20"/>
    <s v="2025-02-20 13:39:14"/>
    <s v="0000-00-00 00:00:00"/>
    <s v="2025-02-20 13:39:22"/>
    <s v="2025-02-25 08:12:41"/>
    <s v="0000-00-00 00:00:00"/>
    <s v="2025-02-24"/>
    <s v="2025-02-24"/>
    <s v="2025-02-26"/>
    <s v="2025-02-28"/>
    <s v="2025-02-28"/>
    <x v="3"/>
    <s v="Toscany"/>
    <s v="100112"/>
    <x v="618"/>
    <m/>
    <x v="0"/>
    <n v="4"/>
    <x v="0"/>
    <x v="0"/>
    <x v="0"/>
    <n v="902400"/>
    <x v="0"/>
    <x v="0"/>
    <x v="0"/>
    <x v="5"/>
  </r>
  <r>
    <x v="1702"/>
    <x v="874"/>
    <s v="CUBRIMIENTO"/>
    <x v="0"/>
    <m/>
    <s v="2025-02-18"/>
    <s v="2025-02-20"/>
    <s v="2025-02-20 13:39:14"/>
    <s v="0000-00-00 00:00:00"/>
    <s v="2025-02-20 13:39:22"/>
    <s v="2025-02-25 08:12:41"/>
    <s v="0000-00-00 00:00:00"/>
    <s v="2025-02-24"/>
    <s v="2025-02-24"/>
    <s v="2025-02-26"/>
    <s v="2025-02-28"/>
    <s v="2025-02-28"/>
    <x v="3"/>
    <s v="Toscany"/>
    <s v="1010107"/>
    <x v="375"/>
    <m/>
    <x v="0"/>
    <n v="4"/>
    <x v="0"/>
    <x v="0"/>
    <x v="0"/>
    <n v="68000"/>
    <x v="0"/>
    <x v="0"/>
    <x v="0"/>
    <x v="5"/>
  </r>
  <r>
    <x v="1702"/>
    <x v="874"/>
    <s v="CUBRIMIENTO"/>
    <x v="0"/>
    <m/>
    <s v="2025-02-18"/>
    <s v="2025-02-20"/>
    <s v="2025-02-20 13:39:14"/>
    <s v="0000-00-00 00:00:00"/>
    <s v="2025-02-20 13:39:22"/>
    <s v="2025-02-25 08:12:41"/>
    <s v="0000-00-00 00:00:00"/>
    <s v="2025-02-24"/>
    <s v="2025-02-24"/>
    <s v="2025-02-26"/>
    <s v="2025-02-28"/>
    <s v="2025-02-28"/>
    <x v="3"/>
    <s v="Toscany"/>
    <s v="267"/>
    <x v="146"/>
    <m/>
    <x v="0"/>
    <n v="24"/>
    <x v="0"/>
    <x v="0"/>
    <x v="0"/>
    <n v="7200"/>
    <x v="0"/>
    <x v="0"/>
    <x v="0"/>
    <x v="5"/>
  </r>
  <r>
    <x v="1702"/>
    <x v="874"/>
    <s v="CUBRIMIENTO"/>
    <x v="0"/>
    <m/>
    <s v="2025-02-18"/>
    <s v="2025-02-20"/>
    <s v="2025-02-20 13:39:14"/>
    <s v="0000-00-00 00:00:00"/>
    <s v="2025-02-20 13:39:22"/>
    <s v="2025-02-25 08:12:41"/>
    <s v="0000-00-00 00:00:00"/>
    <s v="2025-02-24"/>
    <s v="2025-02-24"/>
    <s v="2025-02-26"/>
    <s v="2025-02-28"/>
    <s v="2025-02-28"/>
    <x v="3"/>
    <s v="Toscany"/>
    <s v="94011"/>
    <x v="533"/>
    <m/>
    <x v="0"/>
    <n v="4.5"/>
    <x v="0"/>
    <x v="0"/>
    <x v="0"/>
    <n v="42525"/>
    <x v="0"/>
    <x v="0"/>
    <x v="0"/>
    <x v="5"/>
  </r>
  <r>
    <x v="1702"/>
    <x v="874"/>
    <s v="CUBRIMIENTO"/>
    <x v="0"/>
    <m/>
    <s v="2025-02-18"/>
    <s v="2025-02-20"/>
    <s v="2025-02-20 13:39:14"/>
    <s v="0000-00-00 00:00:00"/>
    <s v="2025-02-20 13:39:22"/>
    <s v="2025-02-25 08:12:41"/>
    <s v="0000-00-00 00:00:00"/>
    <s v="2025-02-24"/>
    <s v="2025-02-24"/>
    <s v="2025-02-26"/>
    <s v="2025-02-28"/>
    <s v="2025-02-28"/>
    <x v="3"/>
    <s v="Toscany"/>
    <s v="94011"/>
    <x v="533"/>
    <m/>
    <x v="0"/>
    <n v="1.5"/>
    <x v="0"/>
    <x v="0"/>
    <x v="0"/>
    <n v="14175"/>
    <x v="0"/>
    <x v="0"/>
    <x v="0"/>
    <x v="5"/>
  </r>
  <r>
    <x v="1703"/>
    <x v="61"/>
    <s v="CUBRIMIENTO"/>
    <x v="0"/>
    <m/>
    <s v="2025-02-18"/>
    <s v="2025-02-18"/>
    <s v="2025-02-18 12:03:51"/>
    <s v="0000-00-00 00:00:00"/>
    <s v="2025-02-24 16:45:18"/>
    <s v="2025-02-25 08:06:46"/>
    <s v="0000-00-00 00:00:00"/>
    <s v="2025-02-20"/>
    <s v="2025-02-20"/>
    <s v="2025-02-24"/>
    <s v="2025-02-25"/>
    <s v="2025-02-25"/>
    <x v="3"/>
    <s v="Virtual"/>
    <s v="302"/>
    <x v="1003"/>
    <m/>
    <x v="0"/>
    <n v="1.5"/>
    <x v="0"/>
    <x v="0"/>
    <x v="0"/>
    <n v="0"/>
    <x v="0"/>
    <x v="0"/>
    <x v="0"/>
    <x v="5"/>
  </r>
  <r>
    <x v="1703"/>
    <x v="61"/>
    <s v="CUBRIMIENTO"/>
    <x v="0"/>
    <m/>
    <s v="2025-02-18"/>
    <s v="2025-02-18"/>
    <s v="2025-02-18 12:03:51"/>
    <s v="0000-00-00 00:00:00"/>
    <s v="2025-02-24 16:45:18"/>
    <s v="2025-02-25 08:06:46"/>
    <s v="0000-00-00 00:00:00"/>
    <s v="2025-02-20"/>
    <s v="2025-02-20"/>
    <s v="2025-02-24"/>
    <s v="2025-02-25"/>
    <s v="2025-02-25"/>
    <x v="3"/>
    <s v="Virtual"/>
    <s v="55"/>
    <x v="256"/>
    <m/>
    <x v="0"/>
    <n v="4.5"/>
    <x v="0"/>
    <x v="0"/>
    <x v="0"/>
    <n v="0"/>
    <x v="0"/>
    <x v="0"/>
    <x v="0"/>
    <x v="5"/>
  </r>
  <r>
    <x v="1704"/>
    <x v="455"/>
    <s v="CUBRIMIENTO"/>
    <x v="0"/>
    <m/>
    <s v="2025-02-18"/>
    <s v="2025-02-18"/>
    <s v="2025-02-18 12:12:59"/>
    <s v="0000-00-00 00:00:00"/>
    <s v="2025-02-18 12:13:06"/>
    <s v="2025-04-02 17:20:39"/>
    <s v="0000-00-00 00:00:00"/>
    <s v="2025-02-19"/>
    <s v="2025-02-19"/>
    <s v="2025-02-21"/>
    <s v="2025-02-24"/>
    <s v="2025-02-24"/>
    <x v="0"/>
    <s v="Toscany"/>
    <s v="11441"/>
    <x v="204"/>
    <m/>
    <x v="0"/>
    <n v="1"/>
    <x v="0"/>
    <x v="0"/>
    <x v="0"/>
    <n v="54621"/>
    <x v="0"/>
    <x v="0"/>
    <x v="0"/>
    <x v="5"/>
  </r>
  <r>
    <x v="1705"/>
    <x v="455"/>
    <s v="MUEBLES CC CUBRIMIENTOS"/>
    <x v="0"/>
    <m/>
    <s v="2025-02-18"/>
    <s v="2025-02-20"/>
    <s v="2025-02-20 14:31:36"/>
    <s v="0000-00-00 00:00:00"/>
    <s v="2025-02-20 14:31:46"/>
    <s v="2025-04-02 17:19:50"/>
    <s v="0000-00-00 00:00:00"/>
    <s v="2025-02-21"/>
    <s v="2025-02-21"/>
    <s v="2025-02-25"/>
    <s v="2025-02-27"/>
    <s v="2025-02-27"/>
    <x v="0"/>
    <s v="Toscany"/>
    <s v="12240"/>
    <x v="514"/>
    <m/>
    <x v="0"/>
    <n v="4"/>
    <x v="0"/>
    <x v="0"/>
    <x v="0"/>
    <n v="210400"/>
    <x v="0"/>
    <x v="0"/>
    <x v="0"/>
    <x v="5"/>
  </r>
  <r>
    <x v="1705"/>
    <x v="455"/>
    <s v="MUEBLES CC CUBRIMIENTOS"/>
    <x v="0"/>
    <m/>
    <s v="2025-02-18"/>
    <s v="2025-02-20"/>
    <s v="2025-02-20 14:31:36"/>
    <s v="0000-00-00 00:00:00"/>
    <s v="2025-02-20 14:31:46"/>
    <s v="2025-04-02 17:19:50"/>
    <s v="0000-00-00 00:00:00"/>
    <s v="2025-02-21"/>
    <s v="2025-02-21"/>
    <s v="2025-02-25"/>
    <s v="2025-02-27"/>
    <s v="2025-02-27"/>
    <x v="0"/>
    <s v="Toscany"/>
    <s v="27"/>
    <x v="674"/>
    <m/>
    <x v="0"/>
    <n v="9"/>
    <x v="0"/>
    <x v="0"/>
    <x v="0"/>
    <n v="473400"/>
    <x v="0"/>
    <x v="0"/>
    <x v="0"/>
    <x v="5"/>
  </r>
  <r>
    <x v="1705"/>
    <x v="455"/>
    <s v="MUEBLES CC CUBRIMIENTOS"/>
    <x v="0"/>
    <m/>
    <s v="2025-02-18"/>
    <s v="2025-02-20"/>
    <s v="2025-02-20 14:31:36"/>
    <s v="0000-00-00 00:00:00"/>
    <s v="2025-02-20 14:31:46"/>
    <s v="2025-04-02 17:19:50"/>
    <s v="0000-00-00 00:00:00"/>
    <s v="2025-02-21"/>
    <s v="2025-02-21"/>
    <s v="2025-02-25"/>
    <s v="2025-02-27"/>
    <s v="2025-02-27"/>
    <x v="0"/>
    <s v="Toscany"/>
    <s v="55014"/>
    <x v="895"/>
    <m/>
    <x v="0"/>
    <n v="10"/>
    <x v="0"/>
    <x v="0"/>
    <x v="0"/>
    <n v="526000"/>
    <x v="0"/>
    <x v="0"/>
    <x v="0"/>
    <x v="5"/>
  </r>
  <r>
    <x v="1706"/>
    <x v="1048"/>
    <s v="MUEBLES CC CUBRIMIENTOS"/>
    <x v="0"/>
    <m/>
    <s v="2025-02-18"/>
    <s v="2025-02-18"/>
    <s v="2025-02-18 15:37:04"/>
    <s v="0000-00-00 00:00:00"/>
    <s v="2025-02-18 15:37:11"/>
    <s v="2025-04-02 17:20:21"/>
    <s v="0000-00-00 00:00:00"/>
    <s v="2025-02-19"/>
    <s v="2025-02-19"/>
    <s v="2025-02-21"/>
    <s v="2025-02-24"/>
    <s v="2025-02-24"/>
    <x v="3"/>
    <s v="Toscany"/>
    <s v="18006"/>
    <x v="324"/>
    <m/>
    <x v="0"/>
    <n v="9"/>
    <x v="0"/>
    <x v="0"/>
    <x v="0"/>
    <n v="473400"/>
    <x v="0"/>
    <x v="0"/>
    <x v="0"/>
    <x v="5"/>
  </r>
  <r>
    <x v="1707"/>
    <x v="61"/>
    <s v="MUEBLES CC CUBRIMIENTOS"/>
    <x v="0"/>
    <m/>
    <s v="2025-02-19"/>
    <s v="2025-03-04"/>
    <s v="2025-03-07 12:03:10"/>
    <s v="0000-00-00 00:00:00"/>
    <s v="2025-03-31 13:48:31"/>
    <s v="2025-04-01 10:10:23"/>
    <s v="2025-04-07 13:03:01"/>
    <s v="2025-03-06"/>
    <s v="2025-03-06"/>
    <s v="2025-03-28"/>
    <s v="2025-04-04"/>
    <s v="2025-04-10"/>
    <x v="3"/>
    <s v="Bogota"/>
    <s v="100196"/>
    <x v="218"/>
    <m/>
    <x v="0"/>
    <n v="2"/>
    <x v="0"/>
    <x v="0"/>
    <x v="0"/>
    <n v="0"/>
    <x v="0"/>
    <x v="0"/>
    <x v="0"/>
    <x v="8"/>
  </r>
  <r>
    <x v="1707"/>
    <x v="61"/>
    <s v="MUEBLES CC CUBRIMIENTOS"/>
    <x v="0"/>
    <m/>
    <s v="2025-02-19"/>
    <s v="2025-03-04"/>
    <s v="2025-03-07 12:03:10"/>
    <s v="0000-00-00 00:00:00"/>
    <s v="2025-03-31 13:48:31"/>
    <s v="2025-04-01 10:10:23"/>
    <s v="2025-04-07 13:03:01"/>
    <s v="2025-03-06"/>
    <s v="2025-03-06"/>
    <s v="2025-03-28"/>
    <s v="2025-04-04"/>
    <s v="2025-04-10"/>
    <x v="3"/>
    <s v="Bogota"/>
    <s v="5121"/>
    <x v="255"/>
    <m/>
    <x v="0"/>
    <n v="2"/>
    <x v="0"/>
    <x v="0"/>
    <x v="0"/>
    <n v="0"/>
    <x v="0"/>
    <x v="2"/>
    <x v="0"/>
    <x v="8"/>
  </r>
  <r>
    <x v="1707"/>
    <x v="61"/>
    <s v="MUEBLES CC CUBRIMIENTOS"/>
    <x v="0"/>
    <m/>
    <s v="2025-02-19"/>
    <s v="2025-03-04"/>
    <s v="2025-03-07 12:03:10"/>
    <s v="0000-00-00 00:00:00"/>
    <s v="2025-03-31 13:48:31"/>
    <s v="2025-04-01 10:10:23"/>
    <s v="2025-04-07 13:03:01"/>
    <s v="2025-03-06"/>
    <s v="2025-03-06"/>
    <s v="2025-03-28"/>
    <s v="2025-04-04"/>
    <s v="2025-04-10"/>
    <x v="3"/>
    <s v="Bogota"/>
    <s v="5575"/>
    <x v="911"/>
    <m/>
    <x v="0"/>
    <n v="20"/>
    <x v="0"/>
    <x v="0"/>
    <x v="0"/>
    <n v="0"/>
    <x v="0"/>
    <x v="0"/>
    <x v="0"/>
    <x v="8"/>
  </r>
  <r>
    <x v="1707"/>
    <x v="61"/>
    <s v="MUEBLES CC CUBRIMIENTOS"/>
    <x v="0"/>
    <m/>
    <s v="2025-02-19"/>
    <s v="2025-03-04"/>
    <s v="2025-03-07 12:03:10"/>
    <s v="0000-00-00 00:00:00"/>
    <s v="2025-03-31 13:48:31"/>
    <s v="2025-04-01 10:10:23"/>
    <s v="2025-04-07 13:03:01"/>
    <s v="2025-03-06"/>
    <s v="2025-03-06"/>
    <s v="2025-03-28"/>
    <s v="2025-04-04"/>
    <s v="2025-04-10"/>
    <x v="3"/>
    <s v="Bogota"/>
    <s v="7894"/>
    <x v="345"/>
    <s v="FURNISCREEN BLANCA 2M EB4027W G8 625GR"/>
    <x v="4"/>
    <n v="2"/>
    <x v="0"/>
    <x v="0"/>
    <x v="0"/>
    <n v="0"/>
    <x v="0"/>
    <x v="2"/>
    <x v="0"/>
    <x v="8"/>
  </r>
  <r>
    <x v="1707"/>
    <x v="61"/>
    <s v="MUEBLES CC CUBRIMIENTOS"/>
    <x v="0"/>
    <m/>
    <s v="2025-02-19"/>
    <s v="2025-03-04"/>
    <s v="2025-03-07 12:03:10"/>
    <s v="0000-00-00 00:00:00"/>
    <s v="2025-03-31 13:48:31"/>
    <s v="2025-04-01 10:10:23"/>
    <s v="2025-04-07 13:03:01"/>
    <s v="2025-03-06"/>
    <s v="2025-03-06"/>
    <s v="2025-03-28"/>
    <s v="2025-04-04"/>
    <s v="2025-04-10"/>
    <x v="3"/>
    <s v="Bogota"/>
    <s v="8163"/>
    <x v="567"/>
    <s v="FURNISCREEN BLANCA 2M EB4027W G8 625GR"/>
    <x v="4"/>
    <n v="2"/>
    <x v="0"/>
    <x v="0"/>
    <x v="0"/>
    <n v="0"/>
    <x v="0"/>
    <x v="2"/>
    <x v="0"/>
    <x v="8"/>
  </r>
  <r>
    <x v="1707"/>
    <x v="61"/>
    <s v="MUEBLES CC CUBRIMIENTOS"/>
    <x v="0"/>
    <m/>
    <s v="2025-02-19"/>
    <s v="2025-03-04"/>
    <s v="2025-03-07 12:03:10"/>
    <s v="0000-00-00 00:00:00"/>
    <s v="2025-03-31 13:48:31"/>
    <s v="2025-04-01 10:10:23"/>
    <s v="2025-04-07 13:03:01"/>
    <s v="2025-03-06"/>
    <s v="2025-03-06"/>
    <s v="2025-03-28"/>
    <s v="2025-04-04"/>
    <s v="2025-04-10"/>
    <x v="3"/>
    <s v="Bogota"/>
    <s v="8167"/>
    <x v="352"/>
    <s v="FURNISCREEN BLANCA 2M EB4027W G8 625GR"/>
    <x v="4"/>
    <n v="2"/>
    <x v="0"/>
    <x v="0"/>
    <x v="0"/>
    <n v="0"/>
    <x v="0"/>
    <x v="2"/>
    <x v="0"/>
    <x v="8"/>
  </r>
  <r>
    <x v="1708"/>
    <x v="350"/>
    <s v="CUBRIMIENTO"/>
    <x v="0"/>
    <m/>
    <s v="2025-02-19"/>
    <s v="2025-02-20"/>
    <s v="2025-02-20 13:29:36"/>
    <s v="2025-02-21 13:13:52"/>
    <s v="2025-02-24 14:15:13"/>
    <s v="2025-02-25 07:56:45"/>
    <s v="0000-00-00 00:00:00"/>
    <s v="2025-02-21"/>
    <s v="2025-02-25"/>
    <s v="2025-02-27"/>
    <s v="2025-03-03"/>
    <s v="2025-03-03"/>
    <x v="3"/>
    <s v="Toscany"/>
    <s v="SOMB03"/>
    <x v="161"/>
    <s v="LONA DICKSON VINOTINTO F. ENTE REF:8206"/>
    <x v="8"/>
    <n v="1"/>
    <x v="320"/>
    <x v="0"/>
    <x v="3"/>
    <n v="2464500"/>
    <x v="0"/>
    <x v="6"/>
    <x v="8"/>
    <x v="5"/>
  </r>
  <r>
    <x v="1709"/>
    <x v="10"/>
    <s v="CUBRIMIENTO"/>
    <x v="0"/>
    <m/>
    <s v="2025-02-17"/>
    <s v="2025-03-31"/>
    <s v="2025-04-09 12:30:09"/>
    <s v="2025-04-24 18:17:09"/>
    <s v="2025-05-22 10:53:32"/>
    <s v="2025-05-22 10:54:12"/>
    <s v="2025-07-01 16:49:47"/>
    <s v="2025-04-01"/>
    <s v="2025-04-11"/>
    <s v="2025-04-23"/>
    <s v="2025-04-25"/>
    <s v="2025-05-07"/>
    <x v="1"/>
    <s v="Virtual"/>
    <s v="PTEKROM13"/>
    <x v="697"/>
    <s v="LONA PERGOTEX BLACKOUT BLANCA 3 M"/>
    <x v="4"/>
    <n v="1"/>
    <x v="321"/>
    <x v="0"/>
    <x v="36"/>
    <n v="20277962"/>
    <x v="0"/>
    <x v="4"/>
    <x v="4"/>
    <x v="2"/>
  </r>
  <r>
    <x v="1709"/>
    <x v="10"/>
    <s v="CUBRIMIENTO"/>
    <x v="0"/>
    <m/>
    <s v="2025-02-17"/>
    <s v="2025-03-31"/>
    <s v="2025-04-09 12:30:09"/>
    <s v="2025-04-24 18:17:09"/>
    <s v="2025-05-22 10:53:32"/>
    <s v="2025-05-22 10:54:12"/>
    <s v="2025-07-01 16:49:47"/>
    <s v="2025-04-01"/>
    <s v="2025-04-11"/>
    <s v="2025-04-23"/>
    <s v="2025-04-25"/>
    <s v="2025-05-07"/>
    <x v="1"/>
    <s v="Virtual"/>
    <s v="SPOT14"/>
    <x v="296"/>
    <m/>
    <x v="0"/>
    <n v="1"/>
    <x v="0"/>
    <x v="0"/>
    <x v="0"/>
    <n v="1484551"/>
    <x v="0"/>
    <x v="0"/>
    <x v="0"/>
    <x v="2"/>
  </r>
  <r>
    <x v="1710"/>
    <x v="943"/>
    <s v="CUBRIMIENTO"/>
    <x v="0"/>
    <m/>
    <s v="2025-02-19"/>
    <s v="2025-02-20"/>
    <s v="2025-02-21 08:58:20"/>
    <s v="0000-00-00 00:00:00"/>
    <s v="2025-03-08 11:05:07"/>
    <s v="2025-03-10 08:46:48"/>
    <s v="0000-00-00 00:00:00"/>
    <s v="2025-02-24"/>
    <s v="2025-02-24"/>
    <s v="2025-02-26"/>
    <s v="2025-02-28"/>
    <s v="2025-02-28"/>
    <x v="0"/>
    <s v="Virtual"/>
    <s v="5574"/>
    <x v="250"/>
    <m/>
    <x v="0"/>
    <n v="1"/>
    <x v="0"/>
    <x v="0"/>
    <x v="0"/>
    <n v="282750"/>
    <x v="0"/>
    <x v="0"/>
    <x v="0"/>
    <x v="5"/>
  </r>
  <r>
    <x v="1711"/>
    <x v="1049"/>
    <s v="CUBRIMIENTO"/>
    <x v="0"/>
    <m/>
    <s v="2025-02-19"/>
    <s v="2025-02-28"/>
    <s v="2025-03-04 14:24:14"/>
    <s v="0000-00-00 00:00:00"/>
    <s v="2025-03-10 18:02:37"/>
    <s v="2025-03-17 14:04:12"/>
    <s v="2025-03-25 13:23:25"/>
    <s v="2025-03-04"/>
    <s v="2025-03-04"/>
    <s v="2025-03-12"/>
    <s v="2025-03-14"/>
    <s v="2025-03-18"/>
    <x v="3"/>
    <s v="Cali"/>
    <s v="15441"/>
    <x v="613"/>
    <m/>
    <x v="0"/>
    <n v="1"/>
    <x v="0"/>
    <x v="0"/>
    <x v="0"/>
    <n v="2691000"/>
    <x v="0"/>
    <x v="0"/>
    <x v="0"/>
    <x v="8"/>
  </r>
  <r>
    <x v="1711"/>
    <x v="1049"/>
    <s v="CUBRIMIENTO"/>
    <x v="0"/>
    <m/>
    <s v="2025-02-19"/>
    <s v="2025-02-28"/>
    <s v="2025-03-04 14:24:14"/>
    <s v="0000-00-00 00:00:00"/>
    <s v="2025-03-10 18:02:37"/>
    <s v="2025-03-17 14:04:12"/>
    <s v="2025-03-25 13:23:25"/>
    <s v="2025-03-04"/>
    <s v="2025-03-04"/>
    <s v="2025-03-12"/>
    <s v="2025-03-14"/>
    <s v="2025-03-18"/>
    <x v="3"/>
    <s v="Cali"/>
    <s v="3151"/>
    <x v="57"/>
    <m/>
    <x v="0"/>
    <n v="20"/>
    <x v="0"/>
    <x v="0"/>
    <x v="0"/>
    <n v="1170000"/>
    <x v="0"/>
    <x v="0"/>
    <x v="0"/>
    <x v="8"/>
  </r>
  <r>
    <x v="1711"/>
    <x v="1049"/>
    <s v="CUBRIMIENTO"/>
    <x v="0"/>
    <m/>
    <s v="2025-02-19"/>
    <s v="2025-02-28"/>
    <s v="2025-03-04 14:24:14"/>
    <s v="0000-00-00 00:00:00"/>
    <s v="2025-03-10 18:02:37"/>
    <s v="2025-03-17 14:04:12"/>
    <s v="2025-03-25 13:23:25"/>
    <s v="2025-03-04"/>
    <s v="2025-03-04"/>
    <s v="2025-03-12"/>
    <s v="2025-03-14"/>
    <s v="2025-03-18"/>
    <x v="3"/>
    <s v="Cali"/>
    <s v="3647"/>
    <x v="268"/>
    <m/>
    <x v="0"/>
    <n v="1"/>
    <x v="0"/>
    <x v="0"/>
    <x v="0"/>
    <n v="957150"/>
    <x v="0"/>
    <x v="0"/>
    <x v="0"/>
    <x v="8"/>
  </r>
  <r>
    <x v="1711"/>
    <x v="1049"/>
    <s v="CUBRIMIENTO"/>
    <x v="0"/>
    <m/>
    <s v="2025-02-19"/>
    <s v="2025-02-28"/>
    <s v="2025-03-04 14:24:14"/>
    <s v="0000-00-00 00:00:00"/>
    <s v="2025-03-10 18:02:37"/>
    <s v="2025-03-17 14:04:12"/>
    <s v="2025-03-25 13:23:25"/>
    <s v="2025-03-04"/>
    <s v="2025-03-04"/>
    <s v="2025-03-12"/>
    <s v="2025-03-14"/>
    <s v="2025-03-18"/>
    <x v="3"/>
    <s v="Cali"/>
    <s v="52188"/>
    <x v="317"/>
    <m/>
    <x v="0"/>
    <n v="2"/>
    <x v="0"/>
    <x v="0"/>
    <x v="0"/>
    <n v="25200"/>
    <x v="0"/>
    <x v="0"/>
    <x v="0"/>
    <x v="8"/>
  </r>
  <r>
    <x v="1711"/>
    <x v="1049"/>
    <s v="CUBRIMIENTO"/>
    <x v="0"/>
    <m/>
    <s v="2025-02-19"/>
    <s v="2025-02-28"/>
    <s v="2025-03-04 14:24:14"/>
    <s v="0000-00-00 00:00:00"/>
    <s v="2025-03-10 18:02:37"/>
    <s v="2025-03-17 14:04:12"/>
    <s v="2025-03-25 13:23:25"/>
    <s v="2025-03-04"/>
    <s v="2025-03-04"/>
    <s v="2025-03-12"/>
    <s v="2025-03-14"/>
    <s v="2025-03-18"/>
    <x v="3"/>
    <s v="Cali"/>
    <s v="6141"/>
    <x v="658"/>
    <m/>
    <x v="0"/>
    <n v="2"/>
    <x v="0"/>
    <x v="0"/>
    <x v="0"/>
    <n v="47880"/>
    <x v="0"/>
    <x v="0"/>
    <x v="0"/>
    <x v="8"/>
  </r>
  <r>
    <x v="1711"/>
    <x v="1049"/>
    <s v="CUBRIMIENTO"/>
    <x v="0"/>
    <m/>
    <s v="2025-02-19"/>
    <s v="2025-02-28"/>
    <s v="2025-03-04 14:24:14"/>
    <s v="0000-00-00 00:00:00"/>
    <s v="2025-03-10 18:02:37"/>
    <s v="2025-03-17 14:04:12"/>
    <s v="2025-03-25 13:23:25"/>
    <s v="2025-03-04"/>
    <s v="2025-03-04"/>
    <s v="2025-03-12"/>
    <s v="2025-03-14"/>
    <s v="2025-03-18"/>
    <x v="3"/>
    <s v="Cali"/>
    <s v="MANT001"/>
    <x v="770"/>
    <m/>
    <x v="0"/>
    <n v="1"/>
    <x v="15"/>
    <x v="0"/>
    <x v="101"/>
    <n v="632000"/>
    <x v="0"/>
    <x v="0"/>
    <x v="0"/>
    <x v="8"/>
  </r>
  <r>
    <x v="1711"/>
    <x v="1049"/>
    <s v="CUBRIMIENTO"/>
    <x v="0"/>
    <m/>
    <s v="2025-02-19"/>
    <s v="2025-02-28"/>
    <s v="2025-03-04 14:24:14"/>
    <s v="0000-00-00 00:00:00"/>
    <s v="2025-03-10 18:02:37"/>
    <s v="2025-03-17 14:04:12"/>
    <s v="2025-03-25 13:23:25"/>
    <s v="2025-03-04"/>
    <s v="2025-03-04"/>
    <s v="2025-03-12"/>
    <s v="2025-03-14"/>
    <s v="2025-03-18"/>
    <x v="3"/>
    <s v="Cali"/>
    <s v="SERV03"/>
    <x v="9"/>
    <m/>
    <x v="0"/>
    <n v="1"/>
    <x v="0"/>
    <x v="0"/>
    <x v="0"/>
    <n v="360000"/>
    <x v="0"/>
    <x v="1"/>
    <x v="1"/>
    <x v="8"/>
  </r>
  <r>
    <x v="1711"/>
    <x v="1049"/>
    <s v="CUBRIMIENTO"/>
    <x v="0"/>
    <m/>
    <s v="2025-02-19"/>
    <s v="2025-02-28"/>
    <s v="2025-03-04 14:24:14"/>
    <s v="0000-00-00 00:00:00"/>
    <s v="2025-03-10 18:02:37"/>
    <s v="2025-03-17 14:04:12"/>
    <s v="2025-03-25 13:23:25"/>
    <s v="2025-03-04"/>
    <s v="2025-03-04"/>
    <s v="2025-03-12"/>
    <s v="2025-03-14"/>
    <s v="2025-03-18"/>
    <x v="3"/>
    <s v="Cali"/>
    <s v="TRANSP06"/>
    <x v="59"/>
    <m/>
    <x v="0"/>
    <n v="2"/>
    <x v="0"/>
    <x v="0"/>
    <x v="0"/>
    <n v="100000"/>
    <x v="0"/>
    <x v="1"/>
    <x v="1"/>
    <x v="8"/>
  </r>
  <r>
    <x v="1712"/>
    <x v="61"/>
    <s v="MUEBLES CC CUBRIMIENTOS"/>
    <x v="0"/>
    <m/>
    <s v="2025-02-20"/>
    <s v="2025-02-20"/>
    <s v="2025-02-21 08:37:54"/>
    <s v="2025-04-15 18:15:00"/>
    <s v="0000-00-00 00:00:00"/>
    <s v="0000-00-00 00:00:00"/>
    <s v="0000-00-00 00:00:00"/>
    <s v="2025-02-24"/>
    <s v="2025-04-18"/>
    <s v="2025-04-25"/>
    <s v="2025-04-27"/>
    <s v="2025-04-27"/>
    <x v="13"/>
    <s v="Virtual"/>
    <s v="27202"/>
    <x v="1004"/>
    <m/>
    <x v="0"/>
    <n v="1"/>
    <x v="0"/>
    <x v="0"/>
    <x v="0"/>
    <n v="0"/>
    <x v="3"/>
    <x v="16"/>
    <x v="0"/>
    <x v="2"/>
  </r>
  <r>
    <x v="1712"/>
    <x v="61"/>
    <s v="MUEBLES CC CUBRIMIENTOS"/>
    <x v="0"/>
    <m/>
    <s v="2025-02-20"/>
    <s v="2025-02-20"/>
    <s v="2025-02-21 08:37:54"/>
    <s v="2025-04-15 18:15:00"/>
    <s v="0000-00-00 00:00:00"/>
    <s v="0000-00-00 00:00:00"/>
    <s v="0000-00-00 00:00:00"/>
    <s v="2025-02-24"/>
    <s v="2025-04-18"/>
    <s v="2025-04-25"/>
    <s v="2025-04-27"/>
    <s v="2025-04-27"/>
    <x v="13"/>
    <s v="Virtual"/>
    <s v="28428"/>
    <x v="1005"/>
    <m/>
    <x v="0"/>
    <n v="1"/>
    <x v="0"/>
    <x v="0"/>
    <x v="0"/>
    <n v="0"/>
    <x v="3"/>
    <x v="16"/>
    <x v="0"/>
    <x v="2"/>
  </r>
  <r>
    <x v="1712"/>
    <x v="61"/>
    <s v="MUEBLES CC CUBRIMIENTOS"/>
    <x v="0"/>
    <m/>
    <s v="2025-02-20"/>
    <s v="2025-02-20"/>
    <s v="2025-02-21 08:37:54"/>
    <s v="2025-04-15 18:15:00"/>
    <s v="0000-00-00 00:00:00"/>
    <s v="0000-00-00 00:00:00"/>
    <s v="0000-00-00 00:00:00"/>
    <s v="2025-02-24"/>
    <s v="2025-04-18"/>
    <s v="2025-04-25"/>
    <s v="2025-04-27"/>
    <s v="2025-04-27"/>
    <x v="13"/>
    <s v="Virtual"/>
    <s v="28429"/>
    <x v="1006"/>
    <m/>
    <x v="0"/>
    <n v="1"/>
    <x v="0"/>
    <x v="0"/>
    <x v="0"/>
    <n v="0"/>
    <x v="3"/>
    <x v="16"/>
    <x v="0"/>
    <x v="2"/>
  </r>
  <r>
    <x v="1713"/>
    <x v="1050"/>
    <s v="MUEBLES CC CUBRIMIENTOS"/>
    <x v="0"/>
    <m/>
    <s v="2025-02-20"/>
    <s v="2025-03-03"/>
    <s v="2025-03-05 13:59:18"/>
    <s v="0000-00-00 00:00:00"/>
    <s v="2025-03-12 10:50:20"/>
    <s v="2025-03-12 10:50:28"/>
    <s v="2025-03-17 15:57:46"/>
    <s v="2025-03-05"/>
    <s v="2025-03-05"/>
    <s v="2025-03-27"/>
    <s v="2025-04-01"/>
    <s v="2025-04-03"/>
    <x v="3"/>
    <s v="Medellin"/>
    <s v="10066"/>
    <x v="115"/>
    <m/>
    <x v="5"/>
    <n v="1"/>
    <x v="0"/>
    <x v="0"/>
    <x v="0"/>
    <n v="650504"/>
    <x v="0"/>
    <x v="0"/>
    <x v="0"/>
    <x v="8"/>
  </r>
  <r>
    <x v="1713"/>
    <x v="1050"/>
    <s v="MUEBLES CC CUBRIMIENTOS"/>
    <x v="0"/>
    <m/>
    <s v="2025-02-20"/>
    <s v="2025-03-03"/>
    <s v="2025-03-05 13:59:18"/>
    <s v="0000-00-00 00:00:00"/>
    <s v="2025-03-12 10:50:20"/>
    <s v="2025-03-12 10:50:28"/>
    <s v="2025-03-17 15:57:46"/>
    <s v="2025-03-05"/>
    <s v="2025-03-05"/>
    <s v="2025-03-27"/>
    <s v="2025-04-01"/>
    <s v="2025-04-03"/>
    <x v="3"/>
    <s v="Medellin"/>
    <s v="9708"/>
    <x v="778"/>
    <s v="LONA DICKSON TAUPE REF:7559"/>
    <x v="0"/>
    <n v="1"/>
    <x v="0"/>
    <x v="0"/>
    <x v="0"/>
    <n v="1410588"/>
    <x v="0"/>
    <x v="0"/>
    <x v="0"/>
    <x v="8"/>
  </r>
  <r>
    <x v="1713"/>
    <x v="1050"/>
    <s v="MUEBLES CC CUBRIMIENTOS"/>
    <x v="0"/>
    <m/>
    <s v="2025-02-20"/>
    <s v="2025-03-03"/>
    <s v="2025-03-05 13:59:18"/>
    <s v="0000-00-00 00:00:00"/>
    <s v="2025-03-12 10:50:20"/>
    <s v="2025-03-12 10:50:28"/>
    <s v="2025-03-17 15:57:46"/>
    <s v="2025-03-05"/>
    <s v="2025-03-05"/>
    <s v="2025-03-27"/>
    <s v="2025-04-01"/>
    <s v="2025-04-03"/>
    <x v="3"/>
    <s v="Medellin"/>
    <s v="TRANSP12"/>
    <x v="118"/>
    <m/>
    <x v="0"/>
    <n v="1"/>
    <x v="0"/>
    <x v="0"/>
    <x v="0"/>
    <n v="80000"/>
    <x v="0"/>
    <x v="1"/>
    <x v="1"/>
    <x v="8"/>
  </r>
  <r>
    <x v="1714"/>
    <x v="1051"/>
    <s v="CUBRIMIENTO"/>
    <x v="0"/>
    <m/>
    <s v="2025-02-20"/>
    <s v="2025-02-26"/>
    <s v="2025-02-28 09:07:23"/>
    <s v="2025-03-19 17:50:22"/>
    <s v="2025-03-27 10:53:50"/>
    <s v="2025-04-01 10:18:17"/>
    <s v="2025-04-16 14:18:50"/>
    <s v="2025-02-28"/>
    <s v="2025-03-19"/>
    <s v="2025-03-30"/>
    <s v="2025-04-02"/>
    <s v="2025-04-09"/>
    <x v="1"/>
    <s v="Cali"/>
    <s v="27249"/>
    <x v="64"/>
    <m/>
    <x v="0"/>
    <n v="1"/>
    <x v="0"/>
    <x v="0"/>
    <x v="0"/>
    <n v="183852"/>
    <x v="0"/>
    <x v="0"/>
    <x v="0"/>
    <x v="8"/>
  </r>
  <r>
    <x v="1714"/>
    <x v="1051"/>
    <s v="CUBRIMIENTO"/>
    <x v="0"/>
    <m/>
    <s v="2025-02-20"/>
    <s v="2025-02-26"/>
    <s v="2025-02-28 09:07:23"/>
    <s v="2025-03-19 17:50:22"/>
    <s v="2025-03-27 10:53:50"/>
    <s v="2025-04-01 10:18:17"/>
    <s v="2025-04-16 14:18:50"/>
    <s v="2025-02-28"/>
    <s v="2025-03-19"/>
    <s v="2025-03-30"/>
    <s v="2025-04-02"/>
    <s v="2025-04-09"/>
    <x v="1"/>
    <s v="Cali"/>
    <s v="BANE15"/>
    <x v="535"/>
    <s v="LONA DICKSON BLANCO REF:0001"/>
    <x v="1"/>
    <n v="1"/>
    <x v="76"/>
    <x v="52"/>
    <x v="0"/>
    <n v="5985551"/>
    <x v="0"/>
    <x v="9"/>
    <x v="9"/>
    <x v="8"/>
  </r>
  <r>
    <x v="1714"/>
    <x v="1051"/>
    <s v="CUBRIMIENTO"/>
    <x v="0"/>
    <m/>
    <s v="2025-02-20"/>
    <s v="2025-02-26"/>
    <s v="2025-02-28 09:07:23"/>
    <s v="2025-03-19 17:50:22"/>
    <s v="2025-03-27 10:53:50"/>
    <s v="2025-04-01 10:18:17"/>
    <s v="2025-04-16 14:18:50"/>
    <s v="2025-02-28"/>
    <s v="2025-03-19"/>
    <s v="2025-03-30"/>
    <s v="2025-04-02"/>
    <s v="2025-04-09"/>
    <x v="1"/>
    <s v="Cali"/>
    <s v="SERV03"/>
    <x v="9"/>
    <m/>
    <x v="0"/>
    <n v="1"/>
    <x v="0"/>
    <x v="0"/>
    <x v="0"/>
    <n v="200000"/>
    <x v="0"/>
    <x v="1"/>
    <x v="1"/>
    <x v="8"/>
  </r>
  <r>
    <x v="1714"/>
    <x v="1051"/>
    <s v="CUBRIMIENTO"/>
    <x v="0"/>
    <m/>
    <s v="2025-02-20"/>
    <s v="2025-02-26"/>
    <s v="2025-02-28 09:07:23"/>
    <s v="2025-03-19 17:50:22"/>
    <s v="2025-03-27 10:53:50"/>
    <s v="2025-04-01 10:18:17"/>
    <s v="2025-04-16 14:18:50"/>
    <s v="2025-02-28"/>
    <s v="2025-03-19"/>
    <s v="2025-03-30"/>
    <s v="2025-04-02"/>
    <s v="2025-04-09"/>
    <x v="1"/>
    <s v="Cali"/>
    <s v="TRANSP01"/>
    <x v="102"/>
    <m/>
    <x v="0"/>
    <n v="1"/>
    <x v="0"/>
    <x v="0"/>
    <x v="0"/>
    <n v="700000"/>
    <x v="0"/>
    <x v="0"/>
    <x v="0"/>
    <x v="8"/>
  </r>
  <r>
    <x v="1715"/>
    <x v="257"/>
    <s v="CUBRIMIENTO"/>
    <x v="0"/>
    <m/>
    <s v="2025-02-20"/>
    <s v="2025-02-20"/>
    <s v="2025-02-20 13:25:51"/>
    <s v="0000-00-00 00:00:00"/>
    <s v="2025-02-20 13:26:01"/>
    <s v="2025-02-25 07:54:28"/>
    <s v="0000-00-00 00:00:00"/>
    <s v="2025-02-24"/>
    <s v="2025-02-24"/>
    <s v="2025-02-26"/>
    <s v="2025-02-28"/>
    <s v="2025-02-28"/>
    <x v="3"/>
    <s v="Toscany"/>
    <s v="107"/>
    <x v="249"/>
    <m/>
    <x v="0"/>
    <n v="5"/>
    <x v="0"/>
    <x v="0"/>
    <x v="0"/>
    <n v="263000"/>
    <x v="0"/>
    <x v="0"/>
    <x v="0"/>
    <x v="5"/>
  </r>
  <r>
    <x v="1715"/>
    <x v="257"/>
    <s v="CUBRIMIENTO"/>
    <x v="0"/>
    <m/>
    <s v="2025-02-20"/>
    <s v="2025-02-20"/>
    <s v="2025-02-20 13:25:51"/>
    <s v="0000-00-00 00:00:00"/>
    <s v="2025-02-20 13:26:01"/>
    <s v="2025-02-25 07:54:28"/>
    <s v="0000-00-00 00:00:00"/>
    <s v="2025-02-24"/>
    <s v="2025-02-24"/>
    <s v="2025-02-26"/>
    <s v="2025-02-28"/>
    <s v="2025-02-28"/>
    <x v="3"/>
    <s v="Toscany"/>
    <s v="12569"/>
    <x v="367"/>
    <m/>
    <x v="0"/>
    <n v="7"/>
    <x v="0"/>
    <x v="0"/>
    <x v="0"/>
    <n v="368200"/>
    <x v="0"/>
    <x v="0"/>
    <x v="0"/>
    <x v="5"/>
  </r>
  <r>
    <x v="1716"/>
    <x v="1052"/>
    <s v="CUBRIMIENTO"/>
    <x v="0"/>
    <m/>
    <s v="2025-01-15"/>
    <s v="2025-02-21"/>
    <s v="2025-02-24 12:13:41"/>
    <s v="2025-03-12 13:30:19"/>
    <s v="2025-03-19 16:54:26"/>
    <s v="2025-03-27 09:21:57"/>
    <s v="2025-04-21 16:24:30"/>
    <s v="2025-02-25"/>
    <s v="2025-03-07"/>
    <s v="2025-03-14"/>
    <s v="2025-03-18"/>
    <s v="2025-03-26"/>
    <x v="3"/>
    <s v="Cali"/>
    <s v="CORB01"/>
    <x v="262"/>
    <s v="LONA DICKSON CAFE FONDO ENTERO REF:U224"/>
    <x v="2"/>
    <n v="1"/>
    <x v="76"/>
    <x v="0"/>
    <x v="110"/>
    <n v="1758345"/>
    <x v="0"/>
    <x v="0"/>
    <x v="0"/>
    <x v="8"/>
  </r>
  <r>
    <x v="1717"/>
    <x v="1053"/>
    <s v="CUBRIMIENTO"/>
    <x v="0"/>
    <m/>
    <s v="2025-02-20"/>
    <s v="2025-02-27"/>
    <s v="2025-03-05 11:17:18"/>
    <s v="2025-03-21 15:59:11"/>
    <s v="2025-04-04 09:29:16"/>
    <s v="2025-04-11 12:32:19"/>
    <s v="2025-05-27 14:10:59"/>
    <s v="2025-03-06"/>
    <s v="2025-03-22"/>
    <s v="2025-04-05"/>
    <s v="2025-04-12"/>
    <s v="2025-05-08"/>
    <x v="3"/>
    <s v="Cali"/>
    <s v="27249"/>
    <x v="64"/>
    <m/>
    <x v="0"/>
    <n v="1"/>
    <x v="0"/>
    <x v="0"/>
    <x v="0"/>
    <n v="183852"/>
    <x v="0"/>
    <x v="0"/>
    <x v="0"/>
    <x v="2"/>
  </r>
  <r>
    <x v="1717"/>
    <x v="1053"/>
    <s v="CUBRIMIENTO"/>
    <x v="0"/>
    <m/>
    <s v="2025-02-20"/>
    <s v="2025-02-27"/>
    <s v="2025-03-05 11:17:18"/>
    <s v="2025-03-21 15:59:11"/>
    <s v="2025-04-04 09:29:16"/>
    <s v="2025-04-11 12:32:19"/>
    <s v="2025-05-27 14:10:59"/>
    <s v="2025-03-06"/>
    <s v="2025-03-22"/>
    <s v="2025-04-05"/>
    <s v="2025-04-12"/>
    <s v="2025-05-08"/>
    <x v="3"/>
    <s v="Cali"/>
    <s v="27673"/>
    <x v="356"/>
    <m/>
    <x v="0"/>
    <n v="1"/>
    <x v="0"/>
    <x v="0"/>
    <x v="0"/>
    <n v="561120"/>
    <x v="0"/>
    <x v="0"/>
    <x v="0"/>
    <x v="2"/>
  </r>
  <r>
    <x v="1717"/>
    <x v="1053"/>
    <s v="CUBRIMIENTO"/>
    <x v="0"/>
    <m/>
    <s v="2025-02-20"/>
    <s v="2025-02-27"/>
    <s v="2025-03-05 11:17:18"/>
    <s v="2025-03-21 15:59:11"/>
    <s v="2025-04-04 09:29:16"/>
    <s v="2025-04-11 12:32:19"/>
    <s v="2025-05-27 14:10:59"/>
    <s v="2025-03-06"/>
    <s v="2025-03-22"/>
    <s v="2025-04-05"/>
    <s v="2025-04-12"/>
    <s v="2025-05-08"/>
    <x v="3"/>
    <s v="Cali"/>
    <s v="6543"/>
    <x v="123"/>
    <m/>
    <x v="0"/>
    <n v="1"/>
    <x v="0"/>
    <x v="0"/>
    <x v="0"/>
    <n v="62400"/>
    <x v="0"/>
    <x v="0"/>
    <x v="0"/>
    <x v="2"/>
  </r>
  <r>
    <x v="1717"/>
    <x v="1053"/>
    <s v="CUBRIMIENTO"/>
    <x v="0"/>
    <m/>
    <s v="2025-02-20"/>
    <s v="2025-02-27"/>
    <s v="2025-03-05 11:17:18"/>
    <s v="2025-03-21 15:59:11"/>
    <s v="2025-04-04 09:29:16"/>
    <s v="2025-04-11 12:32:19"/>
    <s v="2025-05-27 14:10:59"/>
    <s v="2025-03-06"/>
    <s v="2025-03-22"/>
    <s v="2025-04-05"/>
    <s v="2025-04-12"/>
    <s v="2025-05-08"/>
    <x v="3"/>
    <s v="Cali"/>
    <s v="CUBT03"/>
    <x v="66"/>
    <m/>
    <x v="3"/>
    <n v="1"/>
    <x v="156"/>
    <x v="0"/>
    <x v="47"/>
    <n v="760000"/>
    <x v="0"/>
    <x v="0"/>
    <x v="0"/>
    <x v="2"/>
  </r>
  <r>
    <x v="1717"/>
    <x v="1053"/>
    <s v="CUBRIMIENTO"/>
    <x v="0"/>
    <m/>
    <s v="2025-02-20"/>
    <s v="2025-02-27"/>
    <s v="2025-03-05 11:17:18"/>
    <s v="2025-03-21 15:59:11"/>
    <s v="2025-04-04 09:29:16"/>
    <s v="2025-04-11 12:32:19"/>
    <s v="2025-05-27 14:10:59"/>
    <s v="2025-03-06"/>
    <s v="2025-03-22"/>
    <s v="2025-04-05"/>
    <s v="2025-04-12"/>
    <s v="2025-05-08"/>
    <x v="3"/>
    <s v="Cali"/>
    <s v="FLANCHE01"/>
    <x v="51"/>
    <m/>
    <x v="3"/>
    <n v="3"/>
    <x v="3"/>
    <x v="0"/>
    <x v="0"/>
    <n v="2040000"/>
    <x v="0"/>
    <x v="0"/>
    <x v="0"/>
    <x v="2"/>
  </r>
  <r>
    <x v="1717"/>
    <x v="1053"/>
    <s v="CUBRIMIENTO"/>
    <x v="0"/>
    <m/>
    <s v="2025-02-20"/>
    <s v="2025-02-27"/>
    <s v="2025-03-05 11:17:18"/>
    <s v="2025-03-21 15:59:11"/>
    <s v="2025-04-04 09:29:16"/>
    <s v="2025-04-11 12:32:19"/>
    <s v="2025-05-27 14:10:59"/>
    <s v="2025-03-06"/>
    <s v="2025-03-22"/>
    <s v="2025-04-05"/>
    <s v="2025-04-12"/>
    <s v="2025-05-08"/>
    <x v="3"/>
    <s v="Cali"/>
    <s v="PLITE13"/>
    <x v="383"/>
    <s v="LONA DICKSON GRIS VETEADO (U406) 1.20M"/>
    <x v="3"/>
    <n v="1"/>
    <x v="3"/>
    <x v="0"/>
    <x v="101"/>
    <n v="10920000"/>
    <x v="0"/>
    <x v="4"/>
    <x v="6"/>
    <x v="2"/>
  </r>
  <r>
    <x v="1717"/>
    <x v="1053"/>
    <s v="CUBRIMIENTO"/>
    <x v="0"/>
    <m/>
    <s v="2025-02-20"/>
    <s v="2025-02-27"/>
    <s v="2025-03-05 11:17:18"/>
    <s v="2025-03-21 15:59:11"/>
    <s v="2025-04-04 09:29:16"/>
    <s v="2025-04-11 12:32:19"/>
    <s v="2025-05-27 14:10:59"/>
    <s v="2025-03-06"/>
    <s v="2025-03-22"/>
    <s v="2025-04-05"/>
    <s v="2025-04-12"/>
    <s v="2025-05-08"/>
    <x v="3"/>
    <s v="Cali"/>
    <s v="PLT44"/>
    <x v="253"/>
    <m/>
    <x v="3"/>
    <n v="2"/>
    <x v="0"/>
    <x v="0"/>
    <x v="0"/>
    <n v="335514"/>
    <x v="0"/>
    <x v="0"/>
    <x v="0"/>
    <x v="2"/>
  </r>
  <r>
    <x v="1717"/>
    <x v="1053"/>
    <s v="CUBRIMIENTO"/>
    <x v="0"/>
    <m/>
    <s v="2025-02-20"/>
    <s v="2025-02-27"/>
    <s v="2025-03-05 11:17:18"/>
    <s v="2025-03-21 15:59:11"/>
    <s v="2025-04-04 09:29:16"/>
    <s v="2025-04-11 12:32:19"/>
    <s v="2025-05-27 14:10:59"/>
    <s v="2025-03-06"/>
    <s v="2025-03-22"/>
    <s v="2025-04-05"/>
    <s v="2025-04-12"/>
    <s v="2025-05-08"/>
    <x v="3"/>
    <s v="Cali"/>
    <s v="SILU03"/>
    <x v="307"/>
    <m/>
    <x v="0"/>
    <n v="3"/>
    <x v="3"/>
    <x v="0"/>
    <x v="0"/>
    <n v="1800000"/>
    <x v="0"/>
    <x v="0"/>
    <x v="0"/>
    <x v="2"/>
  </r>
  <r>
    <x v="1718"/>
    <x v="1054"/>
    <s v="MUEBLES"/>
    <x v="0"/>
    <m/>
    <s v="2025-02-20"/>
    <s v="2025-02-20"/>
    <s v="2025-02-21 08:52:42"/>
    <s v="0000-00-00 00:00:00"/>
    <s v="0000-00-00 00:00:00"/>
    <s v="2025-02-24 09:54:27"/>
    <s v="0000-00-00 00:00:00"/>
    <s v="2025-02-24"/>
    <s v="2025-02-24"/>
    <s v="2025-02-25"/>
    <s v="2025-03-03"/>
    <s v="2025-03-07"/>
    <x v="6"/>
    <s v="Virtual"/>
    <s v="100196"/>
    <x v="218"/>
    <m/>
    <x v="0"/>
    <n v="1"/>
    <x v="0"/>
    <x v="0"/>
    <x v="0"/>
    <n v="169800"/>
    <x v="0"/>
    <x v="0"/>
    <x v="0"/>
    <x v="5"/>
  </r>
  <r>
    <x v="1718"/>
    <x v="1054"/>
    <s v="MUEBLES"/>
    <x v="0"/>
    <m/>
    <s v="2025-02-20"/>
    <s v="2025-02-20"/>
    <s v="2025-02-21 08:52:42"/>
    <s v="0000-00-00 00:00:00"/>
    <s v="0000-00-00 00:00:00"/>
    <s v="2025-02-24 09:54:27"/>
    <s v="0000-00-00 00:00:00"/>
    <s v="2025-02-24"/>
    <s v="2025-02-24"/>
    <s v="2025-02-25"/>
    <s v="2025-03-03"/>
    <s v="2025-03-07"/>
    <x v="6"/>
    <s v="Virtual"/>
    <s v="TRANSP07"/>
    <x v="47"/>
    <m/>
    <x v="0"/>
    <n v="1"/>
    <x v="0"/>
    <x v="0"/>
    <x v="0"/>
    <n v="30000"/>
    <x v="0"/>
    <x v="0"/>
    <x v="0"/>
    <x v="5"/>
  </r>
  <r>
    <x v="1719"/>
    <x v="1055"/>
    <s v="MUEBLES"/>
    <x v="0"/>
    <m/>
    <s v="2025-02-20"/>
    <s v="2025-02-21"/>
    <s v="2025-02-21 16:16:12"/>
    <s v="0000-00-00 00:00:00"/>
    <s v="2025-03-19 15:43:22"/>
    <s v="2025-03-20 16:28:13"/>
    <s v="2025-04-07 14:45:21"/>
    <s v="2025-02-25"/>
    <s v="2025-02-25"/>
    <s v="2025-03-21"/>
    <s v="2025-03-27"/>
    <s v="2025-03-27"/>
    <x v="3"/>
    <s v="Virtual"/>
    <s v="9708"/>
    <x v="778"/>
    <s v="LONA DICKSON CRUDO REF:6020"/>
    <x v="0"/>
    <n v="1"/>
    <x v="0"/>
    <x v="0"/>
    <x v="0"/>
    <n v="1199000"/>
    <x v="0"/>
    <x v="0"/>
    <x v="0"/>
    <x v="8"/>
  </r>
  <r>
    <x v="1719"/>
    <x v="1055"/>
    <s v="MUEBLES"/>
    <x v="0"/>
    <m/>
    <s v="2025-02-20"/>
    <s v="2025-02-21"/>
    <s v="2025-02-21 16:16:12"/>
    <s v="0000-00-00 00:00:00"/>
    <s v="2025-03-19 15:43:22"/>
    <s v="2025-03-20 16:28:13"/>
    <s v="2025-04-07 14:45:21"/>
    <s v="2025-02-25"/>
    <s v="2025-02-25"/>
    <s v="2025-03-21"/>
    <s v="2025-03-27"/>
    <s v="2025-03-27"/>
    <x v="3"/>
    <s v="Virtual"/>
    <s v="TRANSP07"/>
    <x v="47"/>
    <m/>
    <x v="0"/>
    <n v="1"/>
    <x v="0"/>
    <x v="0"/>
    <x v="0"/>
    <n v="200000"/>
    <x v="0"/>
    <x v="0"/>
    <x v="0"/>
    <x v="8"/>
  </r>
  <r>
    <x v="1720"/>
    <x v="1056"/>
    <s v="CUBRIMIENTO"/>
    <x v="0"/>
    <m/>
    <s v="2025-02-12"/>
    <s v="2025-03-26"/>
    <s v="2025-03-31 13:48:42"/>
    <s v="2025-04-08 18:05:10"/>
    <s v="2025-04-25 17:26:59"/>
    <s v="2025-05-09 18:00:20"/>
    <s v="2025-05-30 08:18:36"/>
    <s v="2025-03-31"/>
    <s v="2025-04-08"/>
    <s v="2025-04-25"/>
    <s v="2025-05-09"/>
    <s v="2025-05-27"/>
    <x v="3"/>
    <s v="Bogota"/>
    <s v="27249"/>
    <x v="64"/>
    <m/>
    <x v="0"/>
    <n v="2"/>
    <x v="0"/>
    <x v="0"/>
    <x v="0"/>
    <n v="367704"/>
    <x v="0"/>
    <x v="0"/>
    <x v="0"/>
    <x v="2"/>
  </r>
  <r>
    <x v="1720"/>
    <x v="1056"/>
    <s v="CUBRIMIENTO"/>
    <x v="0"/>
    <m/>
    <s v="2025-02-12"/>
    <s v="2025-03-26"/>
    <s v="2025-03-31 13:48:42"/>
    <s v="2025-04-08 18:05:10"/>
    <s v="2025-04-25 17:26:59"/>
    <s v="2025-05-09 18:00:20"/>
    <s v="2025-05-30 08:18:36"/>
    <s v="2025-03-31"/>
    <s v="2025-04-08"/>
    <s v="2025-04-25"/>
    <s v="2025-05-09"/>
    <s v="2025-05-27"/>
    <x v="3"/>
    <s v="Bogota"/>
    <s v="6543"/>
    <x v="123"/>
    <m/>
    <x v="0"/>
    <n v="2"/>
    <x v="0"/>
    <x v="0"/>
    <x v="0"/>
    <n v="124800"/>
    <x v="0"/>
    <x v="0"/>
    <x v="0"/>
    <x v="2"/>
  </r>
  <r>
    <x v="1720"/>
    <x v="1056"/>
    <s v="CUBRIMIENTO"/>
    <x v="0"/>
    <m/>
    <s v="2025-02-12"/>
    <s v="2025-03-26"/>
    <s v="2025-03-31 13:48:42"/>
    <s v="2025-04-08 18:05:10"/>
    <s v="2025-04-25 17:26:59"/>
    <s v="2025-05-09 18:00:20"/>
    <s v="2025-05-30 08:18:36"/>
    <s v="2025-03-31"/>
    <s v="2025-04-08"/>
    <s v="2025-04-25"/>
    <s v="2025-05-09"/>
    <s v="2025-05-27"/>
    <x v="3"/>
    <s v="Bogota"/>
    <s v="FLANCHE01"/>
    <x v="51"/>
    <m/>
    <x v="3"/>
    <n v="1"/>
    <x v="3"/>
    <x v="0"/>
    <x v="0"/>
    <n v="1218710"/>
    <x v="0"/>
    <x v="0"/>
    <x v="0"/>
    <x v="2"/>
  </r>
  <r>
    <x v="1720"/>
    <x v="1056"/>
    <s v="CUBRIMIENTO"/>
    <x v="0"/>
    <m/>
    <s v="2025-02-12"/>
    <s v="2025-03-26"/>
    <s v="2025-03-31 13:48:42"/>
    <s v="2025-04-08 18:05:10"/>
    <s v="2025-04-25 17:26:59"/>
    <s v="2025-05-09 18:00:20"/>
    <s v="2025-05-30 08:18:36"/>
    <s v="2025-03-31"/>
    <s v="2025-04-08"/>
    <s v="2025-04-25"/>
    <s v="2025-05-09"/>
    <s v="2025-05-27"/>
    <x v="3"/>
    <s v="Bogota"/>
    <s v="FLANCHE01"/>
    <x v="51"/>
    <m/>
    <x v="3"/>
    <n v="1"/>
    <x v="61"/>
    <x v="0"/>
    <x v="0"/>
    <n v="723726"/>
    <x v="0"/>
    <x v="0"/>
    <x v="0"/>
    <x v="2"/>
  </r>
  <r>
    <x v="1720"/>
    <x v="1056"/>
    <s v="CUBRIMIENTO"/>
    <x v="0"/>
    <m/>
    <s v="2025-02-12"/>
    <s v="2025-03-26"/>
    <s v="2025-03-31 13:48:42"/>
    <s v="2025-04-08 18:05:10"/>
    <s v="2025-04-25 17:26:59"/>
    <s v="2025-05-09 18:00:20"/>
    <s v="2025-05-30 08:18:36"/>
    <s v="2025-03-31"/>
    <s v="2025-04-08"/>
    <s v="2025-04-25"/>
    <s v="2025-05-09"/>
    <s v="2025-05-27"/>
    <x v="3"/>
    <s v="Bogota"/>
    <s v="FLANCHE01"/>
    <x v="51"/>
    <m/>
    <x v="3"/>
    <n v="1"/>
    <x v="3"/>
    <x v="0"/>
    <x v="0"/>
    <n v="1218710"/>
    <x v="0"/>
    <x v="0"/>
    <x v="0"/>
    <x v="2"/>
  </r>
  <r>
    <x v="1720"/>
    <x v="1056"/>
    <s v="CUBRIMIENTO"/>
    <x v="0"/>
    <m/>
    <s v="2025-02-12"/>
    <s v="2025-03-26"/>
    <s v="2025-03-31 13:48:42"/>
    <s v="2025-04-08 18:05:10"/>
    <s v="2025-04-25 17:26:59"/>
    <s v="2025-05-09 18:00:20"/>
    <s v="2025-05-30 08:18:36"/>
    <s v="2025-03-31"/>
    <s v="2025-04-08"/>
    <s v="2025-04-25"/>
    <s v="2025-05-09"/>
    <s v="2025-05-27"/>
    <x v="3"/>
    <s v="Bogota"/>
    <s v="KMPLITE"/>
    <x v="251"/>
    <m/>
    <x v="0"/>
    <n v="1"/>
    <x v="82"/>
    <x v="0"/>
    <x v="0"/>
    <n v="2170289"/>
    <x v="0"/>
    <x v="0"/>
    <x v="0"/>
    <x v="2"/>
  </r>
  <r>
    <x v="1720"/>
    <x v="1056"/>
    <s v="CUBRIMIENTO"/>
    <x v="0"/>
    <m/>
    <s v="2025-02-12"/>
    <s v="2025-03-26"/>
    <s v="2025-03-31 13:48:42"/>
    <s v="2025-04-08 18:05:10"/>
    <s v="2025-04-25 17:26:59"/>
    <s v="2025-05-09 18:00:20"/>
    <s v="2025-05-30 08:18:36"/>
    <s v="2025-03-31"/>
    <s v="2025-04-08"/>
    <s v="2025-04-25"/>
    <s v="2025-05-09"/>
    <s v="2025-05-27"/>
    <x v="3"/>
    <s v="Bogota"/>
    <s v="PLITE14"/>
    <x v="100"/>
    <s v="LONA DICKSON CAFE VETEADO U235 1.20M"/>
    <x v="3"/>
    <n v="1"/>
    <x v="82"/>
    <x v="0"/>
    <x v="162"/>
    <n v="4782099"/>
    <x v="0"/>
    <x v="4"/>
    <x v="6"/>
    <x v="2"/>
  </r>
  <r>
    <x v="1720"/>
    <x v="1056"/>
    <s v="CUBRIMIENTO"/>
    <x v="0"/>
    <m/>
    <s v="2025-02-12"/>
    <s v="2025-03-26"/>
    <s v="2025-03-31 13:48:42"/>
    <s v="2025-04-08 18:05:10"/>
    <s v="2025-04-25 17:26:59"/>
    <s v="2025-05-09 18:00:20"/>
    <s v="2025-05-30 08:18:36"/>
    <s v="2025-03-31"/>
    <s v="2025-04-08"/>
    <s v="2025-04-25"/>
    <s v="2025-05-09"/>
    <s v="2025-05-27"/>
    <x v="3"/>
    <s v="Bogota"/>
    <s v="PLT44"/>
    <x v="253"/>
    <m/>
    <x v="3"/>
    <n v="2"/>
    <x v="0"/>
    <x v="0"/>
    <x v="0"/>
    <n v="335514"/>
    <x v="0"/>
    <x v="0"/>
    <x v="0"/>
    <x v="2"/>
  </r>
  <r>
    <x v="1720"/>
    <x v="1056"/>
    <s v="CUBRIMIENTO"/>
    <x v="0"/>
    <m/>
    <s v="2025-02-12"/>
    <s v="2025-03-26"/>
    <s v="2025-03-31 13:48:42"/>
    <s v="2025-04-08 18:05:10"/>
    <s v="2025-04-25 17:26:59"/>
    <s v="2025-05-09 18:00:20"/>
    <s v="2025-05-30 08:18:36"/>
    <s v="2025-03-31"/>
    <s v="2025-04-08"/>
    <s v="2025-04-25"/>
    <s v="2025-05-09"/>
    <s v="2025-05-27"/>
    <x v="3"/>
    <s v="Bogota"/>
    <s v="VIGAAC03"/>
    <x v="787"/>
    <m/>
    <x v="3"/>
    <n v="1"/>
    <x v="66"/>
    <x v="0"/>
    <x v="0"/>
    <n v="2185487"/>
    <x v="0"/>
    <x v="0"/>
    <x v="0"/>
    <x v="2"/>
  </r>
  <r>
    <x v="1721"/>
    <x v="107"/>
    <s v="CUBRIMIENTO"/>
    <x v="0"/>
    <m/>
    <s v="2025-02-21"/>
    <s v="2025-02-21"/>
    <s v="2025-02-21 13:13:37"/>
    <s v="0000-00-00 00:00:00"/>
    <s v="2025-02-21 13:13:43"/>
    <s v="2025-02-25 08:14:49"/>
    <s v="0000-00-00 00:00:00"/>
    <s v="2025-02-24"/>
    <s v="2025-02-24"/>
    <s v="2025-02-26"/>
    <s v="2025-02-28"/>
    <s v="2025-02-28"/>
    <x v="3"/>
    <s v="Toscany"/>
    <s v="39"/>
    <x v="460"/>
    <m/>
    <x v="0"/>
    <n v="9.3000000000000007"/>
    <x v="0"/>
    <x v="0"/>
    <x v="0"/>
    <n v="489180"/>
    <x v="0"/>
    <x v="0"/>
    <x v="0"/>
    <x v="5"/>
  </r>
  <r>
    <x v="1722"/>
    <x v="701"/>
    <s v="CUBRIMIENTO"/>
    <x v="0"/>
    <m/>
    <s v="2025-02-21"/>
    <s v="2025-02-21"/>
    <s v="2025-02-24 14:37:56"/>
    <s v="2025-02-25 11:38:10"/>
    <s v="2025-02-28 10:11:55"/>
    <s v="2025-02-28 10:12:03"/>
    <s v="2025-02-28 10:53:20"/>
    <s v="2025-02-25"/>
    <s v="2025-03-06"/>
    <s v="2025-03-17"/>
    <s v="2025-03-19"/>
    <s v="2025-03-20"/>
    <x v="3"/>
    <s v="Gerencia"/>
    <s v="15441"/>
    <x v="613"/>
    <m/>
    <x v="0"/>
    <n v="1"/>
    <x v="0"/>
    <x v="0"/>
    <x v="0"/>
    <n v="0"/>
    <x v="0"/>
    <x v="0"/>
    <x v="0"/>
    <x v="8"/>
  </r>
  <r>
    <x v="1723"/>
    <x v="1057"/>
    <s v="CUBRIMIENTO"/>
    <x v="0"/>
    <m/>
    <s v="0000-00-00"/>
    <s v="2025-02-27"/>
    <s v="2025-03-11 16:18:09"/>
    <s v="2025-03-25 08:27:43"/>
    <s v="2025-04-02 08:27:27"/>
    <s v="2025-04-07 14:02:28"/>
    <s v="2025-04-30 14:34:36"/>
    <s v="2025-03-07"/>
    <s v="2025-03-21"/>
    <s v="2025-03-28"/>
    <s v="2025-04-03"/>
    <s v="2025-04-29"/>
    <x v="1"/>
    <s v="Cali"/>
    <s v="27249"/>
    <x v="64"/>
    <m/>
    <x v="0"/>
    <n v="3"/>
    <x v="0"/>
    <x v="0"/>
    <x v="0"/>
    <n v="551556"/>
    <x v="0"/>
    <x v="0"/>
    <x v="0"/>
    <x v="8"/>
  </r>
  <r>
    <x v="1723"/>
    <x v="1057"/>
    <s v="CUBRIMIENTO"/>
    <x v="0"/>
    <m/>
    <s v="0000-00-00"/>
    <s v="2025-02-27"/>
    <s v="2025-03-11 16:18:09"/>
    <s v="2025-03-25 08:27:43"/>
    <s v="2025-04-02 08:27:27"/>
    <s v="2025-04-07 14:02:28"/>
    <s v="2025-04-30 14:34:36"/>
    <s v="2025-03-07"/>
    <s v="2025-03-21"/>
    <s v="2025-03-28"/>
    <s v="2025-04-03"/>
    <s v="2025-04-29"/>
    <x v="1"/>
    <s v="Cali"/>
    <s v="6543"/>
    <x v="123"/>
    <m/>
    <x v="0"/>
    <n v="1"/>
    <x v="0"/>
    <x v="0"/>
    <x v="0"/>
    <n v="62400"/>
    <x v="0"/>
    <x v="0"/>
    <x v="0"/>
    <x v="8"/>
  </r>
  <r>
    <x v="1723"/>
    <x v="1057"/>
    <s v="CUBRIMIENTO"/>
    <x v="0"/>
    <m/>
    <s v="0000-00-00"/>
    <s v="2025-02-27"/>
    <s v="2025-03-11 16:18:09"/>
    <s v="2025-03-25 08:27:43"/>
    <s v="2025-04-02 08:27:27"/>
    <s v="2025-04-07 14:02:28"/>
    <s v="2025-04-30 14:34:36"/>
    <s v="2025-03-07"/>
    <s v="2025-03-21"/>
    <s v="2025-03-28"/>
    <s v="2025-04-03"/>
    <s v="2025-04-29"/>
    <x v="1"/>
    <s v="Cali"/>
    <s v="BANE08"/>
    <x v="221"/>
    <s v="LONA DICKSON CAFE FONDO ENTERO REF:U224"/>
    <x v="3"/>
    <n v="1"/>
    <x v="204"/>
    <x v="0"/>
    <x v="37"/>
    <n v="6184384"/>
    <x v="0"/>
    <x v="9"/>
    <x v="10"/>
    <x v="8"/>
  </r>
  <r>
    <x v="1723"/>
    <x v="1057"/>
    <s v="CUBRIMIENTO"/>
    <x v="0"/>
    <m/>
    <s v="0000-00-00"/>
    <s v="2025-02-27"/>
    <s v="2025-03-11 16:18:09"/>
    <s v="2025-03-25 08:27:43"/>
    <s v="2025-04-02 08:27:27"/>
    <s v="2025-04-07 14:02:28"/>
    <s v="2025-04-30 14:34:36"/>
    <s v="2025-03-07"/>
    <s v="2025-03-21"/>
    <s v="2025-03-28"/>
    <s v="2025-04-03"/>
    <s v="2025-04-29"/>
    <x v="1"/>
    <s v="Cali"/>
    <s v="BANE19"/>
    <x v="1007"/>
    <s v="WINCAP SERIE 40 NEGRO/CAFE OSCURO DN910"/>
    <x v="3"/>
    <n v="1"/>
    <x v="182"/>
    <x v="53"/>
    <x v="0"/>
    <n v="1152596"/>
    <x v="0"/>
    <x v="9"/>
    <x v="14"/>
    <x v="8"/>
  </r>
  <r>
    <x v="1723"/>
    <x v="1057"/>
    <s v="CUBRIMIENTO"/>
    <x v="0"/>
    <m/>
    <s v="0000-00-00"/>
    <s v="2025-02-27"/>
    <s v="2025-03-11 16:18:09"/>
    <s v="2025-03-25 08:27:43"/>
    <s v="2025-04-02 08:27:27"/>
    <s v="2025-04-07 14:02:28"/>
    <s v="2025-04-30 14:34:36"/>
    <s v="2025-03-07"/>
    <s v="2025-03-21"/>
    <s v="2025-03-28"/>
    <s v="2025-04-03"/>
    <s v="2025-04-29"/>
    <x v="1"/>
    <s v="Cali"/>
    <s v="BANE19"/>
    <x v="1007"/>
    <s v="WINCAP SERIE 40 NEGRO/CAFE OSCURO DN910"/>
    <x v="3"/>
    <n v="1"/>
    <x v="221"/>
    <x v="53"/>
    <x v="0"/>
    <n v="2016874"/>
    <x v="0"/>
    <x v="9"/>
    <x v="14"/>
    <x v="8"/>
  </r>
  <r>
    <x v="1723"/>
    <x v="1057"/>
    <s v="CUBRIMIENTO"/>
    <x v="0"/>
    <m/>
    <s v="0000-00-00"/>
    <s v="2025-02-27"/>
    <s v="2025-03-11 16:18:09"/>
    <s v="2025-03-25 08:27:43"/>
    <s v="2025-04-02 08:27:27"/>
    <s v="2025-04-07 14:02:28"/>
    <s v="2025-04-30 14:34:36"/>
    <s v="2025-03-07"/>
    <s v="2025-03-21"/>
    <s v="2025-03-28"/>
    <s v="2025-04-03"/>
    <s v="2025-04-29"/>
    <x v="1"/>
    <s v="Cali"/>
    <s v="FLANCHE01"/>
    <x v="51"/>
    <m/>
    <x v="3"/>
    <n v="1"/>
    <x v="204"/>
    <x v="0"/>
    <x v="0"/>
    <n v="762473"/>
    <x v="0"/>
    <x v="0"/>
    <x v="0"/>
    <x v="8"/>
  </r>
  <r>
    <x v="1723"/>
    <x v="1057"/>
    <s v="CUBRIMIENTO"/>
    <x v="0"/>
    <m/>
    <s v="0000-00-00"/>
    <s v="2025-02-27"/>
    <s v="2025-03-11 16:18:09"/>
    <s v="2025-03-25 08:27:43"/>
    <s v="2025-04-02 08:27:27"/>
    <s v="2025-04-07 14:02:28"/>
    <s v="2025-04-30 14:34:36"/>
    <s v="2025-03-07"/>
    <s v="2025-03-21"/>
    <s v="2025-03-28"/>
    <s v="2025-04-03"/>
    <s v="2025-04-29"/>
    <x v="1"/>
    <s v="Cali"/>
    <s v="PLT05D"/>
    <x v="467"/>
    <m/>
    <x v="3"/>
    <n v="2"/>
    <x v="0"/>
    <x v="0"/>
    <x v="0"/>
    <n v="300000"/>
    <x v="0"/>
    <x v="0"/>
    <x v="0"/>
    <x v="8"/>
  </r>
  <r>
    <x v="1723"/>
    <x v="1057"/>
    <s v="CUBRIMIENTO"/>
    <x v="0"/>
    <m/>
    <s v="0000-00-00"/>
    <s v="2025-02-27"/>
    <s v="2025-03-11 16:18:09"/>
    <s v="2025-03-25 08:27:43"/>
    <s v="2025-04-02 08:27:27"/>
    <s v="2025-04-07 14:02:28"/>
    <s v="2025-04-30 14:34:36"/>
    <s v="2025-03-07"/>
    <s v="2025-03-21"/>
    <s v="2025-03-28"/>
    <s v="2025-04-03"/>
    <s v="2025-04-29"/>
    <x v="1"/>
    <s v="Cali"/>
    <s v="PLT05I"/>
    <x v="468"/>
    <m/>
    <x v="3"/>
    <n v="2"/>
    <x v="0"/>
    <x v="0"/>
    <x v="0"/>
    <n v="300000"/>
    <x v="0"/>
    <x v="0"/>
    <x v="0"/>
    <x v="8"/>
  </r>
  <r>
    <x v="1723"/>
    <x v="1057"/>
    <s v="CUBRIMIENTO"/>
    <x v="0"/>
    <m/>
    <s v="0000-00-00"/>
    <s v="2025-02-27"/>
    <s v="2025-03-11 16:18:09"/>
    <s v="2025-03-25 08:27:43"/>
    <s v="2025-04-02 08:27:27"/>
    <s v="2025-04-07 14:02:28"/>
    <s v="2025-04-30 14:34:36"/>
    <s v="2025-03-07"/>
    <s v="2025-03-21"/>
    <s v="2025-03-28"/>
    <s v="2025-04-03"/>
    <s v="2025-04-29"/>
    <x v="1"/>
    <s v="Cali"/>
    <s v="PLT06"/>
    <x v="622"/>
    <m/>
    <x v="3"/>
    <n v="1"/>
    <x v="0"/>
    <x v="0"/>
    <x v="18"/>
    <n v="222470"/>
    <x v="0"/>
    <x v="0"/>
    <x v="0"/>
    <x v="8"/>
  </r>
  <r>
    <x v="1723"/>
    <x v="1057"/>
    <s v="CUBRIMIENTO"/>
    <x v="0"/>
    <m/>
    <s v="0000-00-00"/>
    <s v="2025-02-27"/>
    <s v="2025-03-11 16:18:09"/>
    <s v="2025-03-25 08:27:43"/>
    <s v="2025-04-02 08:27:27"/>
    <s v="2025-04-07 14:02:28"/>
    <s v="2025-04-30 14:34:36"/>
    <s v="2025-03-07"/>
    <s v="2025-03-21"/>
    <s v="2025-03-28"/>
    <s v="2025-04-03"/>
    <s v="2025-04-29"/>
    <x v="1"/>
    <s v="Cali"/>
    <s v="PUBL01"/>
    <x v="117"/>
    <m/>
    <x v="0"/>
    <n v="3"/>
    <x v="20"/>
    <x v="31"/>
    <x v="0"/>
    <n v="356265"/>
    <x v="0"/>
    <x v="0"/>
    <x v="0"/>
    <x v="8"/>
  </r>
  <r>
    <x v="1724"/>
    <x v="1058"/>
    <s v="MUEBLES CC CUBRIMIENTOS"/>
    <x v="0"/>
    <m/>
    <s v="2025-02-21"/>
    <s v="2025-04-02"/>
    <s v="2025-04-04 10:03:34"/>
    <s v="0000-00-00 00:00:00"/>
    <s v="0000-00-00 00:00:00"/>
    <s v="2025-04-10 06:45:41"/>
    <s v="2025-04-14 18:38:04"/>
    <s v="2025-04-03"/>
    <s v="2025-04-03"/>
    <s v="2025-04-29"/>
    <s v="2025-05-01"/>
    <s v="2025-05-05"/>
    <x v="3"/>
    <s v="Bogota"/>
    <s v="11973"/>
    <x v="309"/>
    <m/>
    <x v="0"/>
    <n v="1"/>
    <x v="0"/>
    <x v="0"/>
    <x v="0"/>
    <n v="577334"/>
    <x v="0"/>
    <x v="2"/>
    <x v="0"/>
    <x v="2"/>
  </r>
  <r>
    <x v="1724"/>
    <x v="1058"/>
    <s v="MUEBLES CC CUBRIMIENTOS"/>
    <x v="0"/>
    <m/>
    <s v="2025-02-21"/>
    <s v="2025-04-02"/>
    <s v="2025-04-04 10:03:34"/>
    <s v="0000-00-00 00:00:00"/>
    <s v="0000-00-00 00:00:00"/>
    <s v="2025-04-10 06:45:41"/>
    <s v="2025-04-14 18:38:04"/>
    <s v="2025-04-03"/>
    <s v="2025-04-03"/>
    <s v="2025-04-29"/>
    <s v="2025-05-01"/>
    <s v="2025-05-05"/>
    <x v="3"/>
    <s v="Bogota"/>
    <s v="TRANSP07"/>
    <x v="47"/>
    <m/>
    <x v="0"/>
    <n v="1"/>
    <x v="0"/>
    <x v="0"/>
    <x v="0"/>
    <n v="70000"/>
    <x v="0"/>
    <x v="0"/>
    <x v="0"/>
    <x v="2"/>
  </r>
  <r>
    <x v="1725"/>
    <x v="61"/>
    <s v="CUBRIMIENTO"/>
    <x v="0"/>
    <m/>
    <s v="2025-02-21"/>
    <s v="2025-02-21"/>
    <s v="2025-02-21 16:13:23"/>
    <s v="0000-00-00 00:00:00"/>
    <s v="2025-02-21 16:16:21"/>
    <s v="2025-02-25 07:35:06"/>
    <s v="0000-00-00 00:00:00"/>
    <s v="2025-02-25"/>
    <s v="2025-02-25"/>
    <s v="2025-02-28"/>
    <s v="2025-03-04"/>
    <s v="2025-03-04"/>
    <x v="3"/>
    <s v="Virtual"/>
    <s v="25796"/>
    <x v="442"/>
    <m/>
    <x v="0"/>
    <n v="1"/>
    <x v="0"/>
    <x v="0"/>
    <x v="0"/>
    <n v="0"/>
    <x v="0"/>
    <x v="0"/>
    <x v="0"/>
    <x v="5"/>
  </r>
  <r>
    <x v="1726"/>
    <x v="73"/>
    <s v="CUBRIMIENTO"/>
    <x v="0"/>
    <m/>
    <s v="2025-02-21"/>
    <s v="2025-02-27"/>
    <s v="2025-03-05 13:59:04"/>
    <s v="0000-00-00 00:00:00"/>
    <s v="2025-03-05 13:59:09"/>
    <s v="2025-03-06 16:17:43"/>
    <s v="0000-00-00 00:00:00"/>
    <s v="2025-02-28"/>
    <s v="2025-02-28"/>
    <s v="2025-03-04"/>
    <s v="2025-03-06"/>
    <s v="2025-03-06"/>
    <x v="3"/>
    <s v="Toscany"/>
    <s v="11441"/>
    <x v="204"/>
    <m/>
    <x v="0"/>
    <n v="12"/>
    <x v="0"/>
    <x v="0"/>
    <x v="0"/>
    <n v="655464"/>
    <x v="0"/>
    <x v="0"/>
    <x v="0"/>
    <x v="8"/>
  </r>
  <r>
    <x v="1727"/>
    <x v="1012"/>
    <s v="MUEBLES CC CUBRIMIENTOS"/>
    <x v="0"/>
    <m/>
    <s v="2024-11-05"/>
    <s v="2025-02-25"/>
    <s v="2025-02-25 17:13:45"/>
    <s v="0000-00-00 00:00:00"/>
    <s v="2025-03-19 11:40:39"/>
    <s v="2025-03-25 17:52:57"/>
    <s v="2025-04-15 17:18:55"/>
    <s v="2025-02-27"/>
    <s v="2025-02-27"/>
    <s v="2025-03-26"/>
    <s v="2025-03-30"/>
    <s v="2025-04-03"/>
    <x v="3"/>
    <s v="Barranquilla"/>
    <s v="15537"/>
    <x v="85"/>
    <s v="LONA DICKSON CARBONE REF:U-171"/>
    <x v="0"/>
    <n v="12"/>
    <x v="0"/>
    <x v="0"/>
    <x v="0"/>
    <n v="93905628"/>
    <x v="0"/>
    <x v="0"/>
    <x v="0"/>
    <x v="8"/>
  </r>
  <r>
    <x v="1727"/>
    <x v="1012"/>
    <s v="MUEBLES CC CUBRIMIENTOS"/>
    <x v="0"/>
    <m/>
    <s v="2024-11-05"/>
    <s v="2025-02-25"/>
    <s v="2025-02-25 17:13:45"/>
    <s v="0000-00-00 00:00:00"/>
    <s v="2025-03-19 11:40:39"/>
    <s v="2025-03-25 17:52:57"/>
    <s v="2025-04-15 17:18:55"/>
    <s v="2025-02-27"/>
    <s v="2025-02-27"/>
    <s v="2025-03-26"/>
    <s v="2025-03-30"/>
    <s v="2025-04-03"/>
    <x v="3"/>
    <s v="Barranquilla"/>
    <s v="TRANSP11"/>
    <x v="177"/>
    <m/>
    <x v="0"/>
    <n v="1"/>
    <x v="0"/>
    <x v="0"/>
    <x v="0"/>
    <n v="0"/>
    <x v="0"/>
    <x v="0"/>
    <x v="0"/>
    <x v="8"/>
  </r>
  <r>
    <x v="1728"/>
    <x v="285"/>
    <s v="CUBRIMIENTO"/>
    <x v="0"/>
    <m/>
    <s v="2025-02-21"/>
    <s v="2025-03-28"/>
    <s v="2025-04-01 14:58:39"/>
    <s v="0000-00-00 00:00:00"/>
    <s v="2025-04-01 17:23:44"/>
    <s v="2025-04-01 17:24:05"/>
    <s v="0000-00-00 00:00:00"/>
    <s v="2025-03-31"/>
    <s v="2025-03-31"/>
    <s v="2025-04-02"/>
    <s v="2025-04-04"/>
    <s v="2025-04-04"/>
    <x v="3"/>
    <s v="Gerencia"/>
    <s v="3647"/>
    <x v="268"/>
    <m/>
    <x v="0"/>
    <n v="1"/>
    <x v="0"/>
    <x v="0"/>
    <x v="0"/>
    <n v="584925"/>
    <x v="0"/>
    <x v="0"/>
    <x v="0"/>
    <x v="2"/>
  </r>
  <r>
    <x v="1729"/>
    <x v="1059"/>
    <s v="MUEBLES CC CUBRIMIENTOS"/>
    <x v="0"/>
    <m/>
    <s v="2025-02-22"/>
    <s v="2025-02-28"/>
    <s v="2025-03-01 12:47:44"/>
    <s v="0000-00-00 00:00:00"/>
    <s v="2025-03-13 08:21:04"/>
    <s v="2025-03-13 08:21:20"/>
    <s v="0000-00-00 00:00:00"/>
    <s v="2025-03-04"/>
    <s v="2025-03-04"/>
    <s v="2025-03-19"/>
    <s v="2025-03-26"/>
    <s v="2025-03-31"/>
    <x v="7"/>
    <s v="Cali"/>
    <s v="11487"/>
    <x v="38"/>
    <s v="FURNISCREEN BEIGE  2M EB4027W G8 625GR"/>
    <x v="0"/>
    <n v="3"/>
    <x v="0"/>
    <x v="0"/>
    <x v="0"/>
    <n v="409500"/>
    <x v="0"/>
    <x v="0"/>
    <x v="0"/>
    <x v="8"/>
  </r>
  <r>
    <x v="1729"/>
    <x v="1059"/>
    <s v="MUEBLES CC CUBRIMIENTOS"/>
    <x v="0"/>
    <m/>
    <s v="2025-02-22"/>
    <s v="2025-02-28"/>
    <s v="2025-03-01 12:47:44"/>
    <s v="0000-00-00 00:00:00"/>
    <s v="2025-03-13 08:21:04"/>
    <s v="2025-03-13 08:21:20"/>
    <s v="0000-00-00 00:00:00"/>
    <s v="2025-03-04"/>
    <s v="2025-03-04"/>
    <s v="2025-03-19"/>
    <s v="2025-03-26"/>
    <s v="2025-03-31"/>
    <x v="7"/>
    <s v="Cali"/>
    <s v="REP001"/>
    <x v="328"/>
    <m/>
    <x v="0"/>
    <n v="3"/>
    <x v="0"/>
    <x v="0"/>
    <x v="0"/>
    <n v="1263600"/>
    <x v="0"/>
    <x v="0"/>
    <x v="0"/>
    <x v="8"/>
  </r>
  <r>
    <x v="1730"/>
    <x v="1060"/>
    <s v="MUEBLES CC CUBRIMIENTOS"/>
    <x v="0"/>
    <m/>
    <s v="2025-02-22"/>
    <s v="2025-02-22"/>
    <s v="2025-02-25 10:48:10"/>
    <s v="0000-00-00 00:00:00"/>
    <s v="2025-03-28 15:58:59"/>
    <s v="2025-03-31 10:47:44"/>
    <s v="2025-06-19 17:14:49"/>
    <s v="2025-02-25"/>
    <s v="2025-02-25"/>
    <s v="2025-04-10"/>
    <s v="2025-04-17"/>
    <s v="2025-05-24"/>
    <x v="1"/>
    <s v="Bogota"/>
    <s v="23494"/>
    <x v="1008"/>
    <m/>
    <x v="0"/>
    <n v="2"/>
    <x v="0"/>
    <x v="0"/>
    <x v="0"/>
    <n v="7853140"/>
    <x v="0"/>
    <x v="2"/>
    <x v="0"/>
    <x v="2"/>
  </r>
  <r>
    <x v="1730"/>
    <x v="1060"/>
    <s v="MUEBLES CC CUBRIMIENTOS"/>
    <x v="0"/>
    <m/>
    <s v="2025-02-22"/>
    <s v="2025-02-22"/>
    <s v="2025-02-25 10:48:10"/>
    <s v="0000-00-00 00:00:00"/>
    <s v="2025-03-28 15:58:59"/>
    <s v="2025-03-31 10:47:44"/>
    <s v="2025-06-19 17:14:49"/>
    <s v="2025-02-25"/>
    <s v="2025-02-25"/>
    <s v="2025-04-10"/>
    <s v="2025-04-17"/>
    <s v="2025-05-24"/>
    <x v="1"/>
    <s v="Bogota"/>
    <s v="5121"/>
    <x v="255"/>
    <m/>
    <x v="0"/>
    <n v="8"/>
    <x v="0"/>
    <x v="0"/>
    <x v="0"/>
    <n v="3187936"/>
    <x v="0"/>
    <x v="2"/>
    <x v="0"/>
    <x v="2"/>
  </r>
  <r>
    <x v="1730"/>
    <x v="1060"/>
    <s v="MUEBLES CC CUBRIMIENTOS"/>
    <x v="0"/>
    <m/>
    <s v="2025-02-22"/>
    <s v="2025-02-22"/>
    <s v="2025-02-25 10:48:10"/>
    <s v="0000-00-00 00:00:00"/>
    <s v="2025-03-28 15:58:59"/>
    <s v="2025-03-31 10:47:44"/>
    <s v="2025-06-19 17:14:49"/>
    <s v="2025-02-25"/>
    <s v="2025-02-25"/>
    <s v="2025-04-10"/>
    <s v="2025-04-17"/>
    <s v="2025-05-24"/>
    <x v="1"/>
    <s v="Bogota"/>
    <s v="5520"/>
    <x v="384"/>
    <s v="LONA DICKSON VERDE OLIVA VETEADO REF:U814"/>
    <x v="0"/>
    <n v="2"/>
    <x v="0"/>
    <x v="0"/>
    <x v="0"/>
    <n v="16834774"/>
    <x v="0"/>
    <x v="0"/>
    <x v="0"/>
    <x v="2"/>
  </r>
  <r>
    <x v="1730"/>
    <x v="1060"/>
    <s v="MUEBLES CC CUBRIMIENTOS"/>
    <x v="0"/>
    <m/>
    <s v="2025-02-22"/>
    <s v="2025-02-22"/>
    <s v="2025-02-25 10:48:10"/>
    <s v="0000-00-00 00:00:00"/>
    <s v="2025-03-28 15:58:59"/>
    <s v="2025-03-31 10:47:44"/>
    <s v="2025-06-19 17:14:49"/>
    <s v="2025-02-25"/>
    <s v="2025-02-25"/>
    <s v="2025-04-10"/>
    <s v="2025-04-17"/>
    <s v="2025-05-24"/>
    <x v="1"/>
    <s v="Bogota"/>
    <s v="6098"/>
    <x v="634"/>
    <m/>
    <x v="0"/>
    <n v="4"/>
    <x v="0"/>
    <x v="0"/>
    <x v="0"/>
    <n v="2152728"/>
    <x v="0"/>
    <x v="2"/>
    <x v="0"/>
    <x v="2"/>
  </r>
  <r>
    <x v="1730"/>
    <x v="1060"/>
    <s v="MUEBLES CC CUBRIMIENTOS"/>
    <x v="0"/>
    <m/>
    <s v="2025-02-22"/>
    <s v="2025-02-22"/>
    <s v="2025-02-25 10:48:10"/>
    <s v="0000-00-00 00:00:00"/>
    <s v="2025-03-28 15:58:59"/>
    <s v="2025-03-31 10:47:44"/>
    <s v="2025-06-19 17:14:49"/>
    <s v="2025-02-25"/>
    <s v="2025-02-25"/>
    <s v="2025-04-10"/>
    <s v="2025-04-17"/>
    <s v="2025-05-24"/>
    <x v="1"/>
    <s v="Bogota"/>
    <s v="9591"/>
    <x v="93"/>
    <m/>
    <x v="0"/>
    <n v="1"/>
    <x v="0"/>
    <x v="0"/>
    <x v="0"/>
    <n v="1361495"/>
    <x v="0"/>
    <x v="2"/>
    <x v="0"/>
    <x v="2"/>
  </r>
  <r>
    <x v="1730"/>
    <x v="1060"/>
    <s v="MUEBLES CC CUBRIMIENTOS"/>
    <x v="0"/>
    <m/>
    <s v="2025-02-22"/>
    <s v="2025-02-22"/>
    <s v="2025-02-25 10:48:10"/>
    <s v="0000-00-00 00:00:00"/>
    <s v="2025-03-28 15:58:59"/>
    <s v="2025-03-31 10:47:44"/>
    <s v="2025-06-19 17:14:49"/>
    <s v="2025-02-25"/>
    <s v="2025-02-25"/>
    <s v="2025-04-10"/>
    <s v="2025-04-17"/>
    <s v="2025-05-24"/>
    <x v="1"/>
    <s v="Bogota"/>
    <s v="9689"/>
    <x v="518"/>
    <m/>
    <x v="0"/>
    <n v="1"/>
    <x v="0"/>
    <x v="0"/>
    <x v="0"/>
    <n v="5480981"/>
    <x v="0"/>
    <x v="2"/>
    <x v="0"/>
    <x v="2"/>
  </r>
  <r>
    <x v="1731"/>
    <x v="1061"/>
    <s v="CUBRIMIENTO"/>
    <x v="0"/>
    <m/>
    <s v="2025-02-24"/>
    <s v="2025-02-24"/>
    <s v="2025-02-24 14:45:09"/>
    <s v="0000-00-00 00:00:00"/>
    <s v="2025-03-26 17:28:20"/>
    <s v="2025-03-28 07:23:37"/>
    <s v="2025-07-07 08:53:26"/>
    <s v="2025-02-26"/>
    <s v="2025-02-26"/>
    <s v="2025-04-17"/>
    <s v="2025-04-23"/>
    <s v="2025-05-11"/>
    <x v="1"/>
    <s v="Virtual"/>
    <s v="8875"/>
    <x v="786"/>
    <s v="LONA DICKSON TAUPE REF:7559"/>
    <x v="0"/>
    <n v="1"/>
    <x v="0"/>
    <x v="0"/>
    <x v="0"/>
    <n v="989692"/>
    <x v="0"/>
    <x v="0"/>
    <x v="0"/>
    <x v="2"/>
  </r>
  <r>
    <x v="1731"/>
    <x v="1061"/>
    <s v="CUBRIMIENTO"/>
    <x v="0"/>
    <m/>
    <s v="2025-02-24"/>
    <s v="2025-02-24"/>
    <s v="2025-02-24 14:45:09"/>
    <s v="0000-00-00 00:00:00"/>
    <s v="2025-03-26 17:28:20"/>
    <s v="2025-03-28 07:23:37"/>
    <s v="2025-07-07 08:53:26"/>
    <s v="2025-02-26"/>
    <s v="2025-02-26"/>
    <s v="2025-04-17"/>
    <s v="2025-04-23"/>
    <s v="2025-05-11"/>
    <x v="1"/>
    <s v="Virtual"/>
    <s v="TRANSP06"/>
    <x v="59"/>
    <m/>
    <x v="0"/>
    <n v="1"/>
    <x v="0"/>
    <x v="0"/>
    <x v="0"/>
    <n v="35000"/>
    <x v="0"/>
    <x v="1"/>
    <x v="1"/>
    <x v="2"/>
  </r>
  <r>
    <x v="1732"/>
    <x v="1062"/>
    <s v="CUBRIMIENTO"/>
    <x v="0"/>
    <m/>
    <s v="2025-02-24"/>
    <s v="2025-03-22"/>
    <s v="2025-04-04 13:32:25"/>
    <s v="2025-05-02 16:10:12"/>
    <s v="2025-05-19 11:15:35"/>
    <s v="2025-05-29 14:45:10"/>
    <s v="2025-06-12 12:08:20"/>
    <s v="2025-04-04"/>
    <s v="2025-05-02"/>
    <s v="2025-05-19"/>
    <s v="2025-05-21"/>
    <s v="2025-05-31"/>
    <x v="1"/>
    <s v="Cali"/>
    <s v="26705"/>
    <x v="1009"/>
    <m/>
    <x v="0"/>
    <n v="1"/>
    <x v="0"/>
    <x v="0"/>
    <x v="0"/>
    <n v="500000"/>
    <x v="0"/>
    <x v="0"/>
    <x v="0"/>
    <x v="9"/>
  </r>
  <r>
    <x v="1732"/>
    <x v="1062"/>
    <s v="CUBRIMIENTO"/>
    <x v="0"/>
    <m/>
    <s v="2025-02-24"/>
    <s v="2025-03-22"/>
    <s v="2025-04-04 13:32:25"/>
    <s v="2025-05-02 16:10:12"/>
    <s v="2025-05-19 11:15:35"/>
    <s v="2025-05-29 14:45:10"/>
    <s v="2025-06-12 12:08:20"/>
    <s v="2025-04-04"/>
    <s v="2025-05-02"/>
    <s v="2025-05-19"/>
    <s v="2025-05-21"/>
    <s v="2025-05-31"/>
    <x v="1"/>
    <s v="Cali"/>
    <s v="6543"/>
    <x v="123"/>
    <m/>
    <x v="0"/>
    <n v="1"/>
    <x v="0"/>
    <x v="0"/>
    <x v="0"/>
    <n v="62400"/>
    <x v="0"/>
    <x v="0"/>
    <x v="0"/>
    <x v="9"/>
  </r>
  <r>
    <x v="1732"/>
    <x v="1062"/>
    <s v="CUBRIMIENTO"/>
    <x v="0"/>
    <m/>
    <s v="2025-02-24"/>
    <s v="2025-03-22"/>
    <s v="2025-04-04 13:32:25"/>
    <s v="2025-05-02 16:10:12"/>
    <s v="2025-05-19 11:15:35"/>
    <s v="2025-05-29 14:45:10"/>
    <s v="2025-06-12 12:08:20"/>
    <s v="2025-04-04"/>
    <s v="2025-05-02"/>
    <s v="2025-05-19"/>
    <s v="2025-05-21"/>
    <s v="2025-05-31"/>
    <x v="1"/>
    <s v="Cali"/>
    <s v="FLANCHE01"/>
    <x v="51"/>
    <m/>
    <x v="3"/>
    <n v="1"/>
    <x v="3"/>
    <x v="0"/>
    <x v="0"/>
    <n v="762473"/>
    <x v="0"/>
    <x v="0"/>
    <x v="0"/>
    <x v="9"/>
  </r>
  <r>
    <x v="1732"/>
    <x v="1062"/>
    <s v="CUBRIMIENTO"/>
    <x v="0"/>
    <m/>
    <s v="2025-02-24"/>
    <s v="2025-03-22"/>
    <s v="2025-04-04 13:32:25"/>
    <s v="2025-05-02 16:10:12"/>
    <s v="2025-05-19 11:15:35"/>
    <s v="2025-05-29 14:45:10"/>
    <s v="2025-06-12 12:08:20"/>
    <s v="2025-04-04"/>
    <s v="2025-05-02"/>
    <s v="2025-05-19"/>
    <s v="2025-05-21"/>
    <s v="2025-05-31"/>
    <x v="1"/>
    <s v="Cali"/>
    <s v="PTEK13"/>
    <x v="457"/>
    <s v="LONA PERGOTEX BLACKOUT BLANCA 3 M"/>
    <x v="3"/>
    <n v="1"/>
    <x v="3"/>
    <x v="0"/>
    <x v="13"/>
    <n v="24186892"/>
    <x v="0"/>
    <x v="4"/>
    <x v="7"/>
    <x v="9"/>
  </r>
  <r>
    <x v="1732"/>
    <x v="1062"/>
    <s v="CUBRIMIENTO"/>
    <x v="0"/>
    <m/>
    <s v="2025-02-24"/>
    <s v="2025-03-22"/>
    <s v="2025-04-04 13:32:25"/>
    <s v="2025-05-02 16:10:12"/>
    <s v="2025-05-19 11:15:35"/>
    <s v="2025-05-29 14:45:10"/>
    <s v="2025-06-12 12:08:20"/>
    <s v="2025-04-04"/>
    <s v="2025-05-02"/>
    <s v="2025-05-19"/>
    <s v="2025-05-21"/>
    <s v="2025-05-31"/>
    <x v="1"/>
    <s v="Cali"/>
    <s v="SPOT18"/>
    <x v="365"/>
    <m/>
    <x v="0"/>
    <n v="1"/>
    <x v="0"/>
    <x v="0"/>
    <x v="0"/>
    <n v="3411120"/>
    <x v="0"/>
    <x v="0"/>
    <x v="0"/>
    <x v="9"/>
  </r>
  <r>
    <x v="1733"/>
    <x v="1063"/>
    <s v="CUBRIMIENTO"/>
    <x v="0"/>
    <m/>
    <s v="2025-02-24"/>
    <s v="2025-02-25"/>
    <s v="2025-02-25 17:03:44"/>
    <s v="2025-03-17 16:04:34"/>
    <s v="2025-03-27 10:40:47"/>
    <s v="2025-04-08 16:55:06"/>
    <s v="2025-04-09 17:10:55"/>
    <s v="2025-02-27"/>
    <s v="2025-03-11"/>
    <s v="2025-03-18"/>
    <s v="2025-03-24"/>
    <s v="2025-04-01"/>
    <x v="1"/>
    <s v="Cali"/>
    <s v="27249"/>
    <x v="64"/>
    <m/>
    <x v="0"/>
    <n v="1"/>
    <x v="0"/>
    <x v="0"/>
    <x v="0"/>
    <n v="183852"/>
    <x v="0"/>
    <x v="0"/>
    <x v="0"/>
    <x v="8"/>
  </r>
  <r>
    <x v="1733"/>
    <x v="1063"/>
    <s v="CUBRIMIENTO"/>
    <x v="0"/>
    <m/>
    <s v="2025-02-24"/>
    <s v="2025-02-25"/>
    <s v="2025-02-25 17:03:44"/>
    <s v="2025-03-17 16:04:34"/>
    <s v="2025-03-27 10:40:47"/>
    <s v="2025-04-08 16:55:06"/>
    <s v="2025-04-09 17:10:55"/>
    <s v="2025-02-27"/>
    <s v="2025-03-11"/>
    <s v="2025-03-18"/>
    <s v="2025-03-24"/>
    <s v="2025-04-01"/>
    <x v="1"/>
    <s v="Cali"/>
    <s v="27673"/>
    <x v="356"/>
    <m/>
    <x v="0"/>
    <n v="1"/>
    <x v="0"/>
    <x v="0"/>
    <x v="0"/>
    <n v="561120"/>
    <x v="0"/>
    <x v="0"/>
    <x v="0"/>
    <x v="8"/>
  </r>
  <r>
    <x v="1733"/>
    <x v="1063"/>
    <s v="CUBRIMIENTO"/>
    <x v="0"/>
    <m/>
    <s v="2025-02-24"/>
    <s v="2025-02-25"/>
    <s v="2025-02-25 17:03:44"/>
    <s v="2025-03-17 16:04:34"/>
    <s v="2025-03-27 10:40:47"/>
    <s v="2025-04-08 16:55:06"/>
    <s v="2025-04-09 17:10:55"/>
    <s v="2025-02-27"/>
    <s v="2025-03-11"/>
    <s v="2025-03-18"/>
    <s v="2025-03-24"/>
    <s v="2025-04-01"/>
    <x v="1"/>
    <s v="Cali"/>
    <s v="28523"/>
    <x v="864"/>
    <m/>
    <x v="0"/>
    <n v="1"/>
    <x v="0"/>
    <x v="0"/>
    <x v="0"/>
    <n v="62400"/>
    <x v="0"/>
    <x v="0"/>
    <x v="0"/>
    <x v="8"/>
  </r>
  <r>
    <x v="1733"/>
    <x v="1063"/>
    <s v="CUBRIMIENTO"/>
    <x v="0"/>
    <m/>
    <s v="2025-02-24"/>
    <s v="2025-02-25"/>
    <s v="2025-02-25 17:03:44"/>
    <s v="2025-03-17 16:04:34"/>
    <s v="2025-03-27 10:40:47"/>
    <s v="2025-04-08 16:55:06"/>
    <s v="2025-04-09 17:10:55"/>
    <s v="2025-02-27"/>
    <s v="2025-03-11"/>
    <s v="2025-03-18"/>
    <s v="2025-03-24"/>
    <s v="2025-04-01"/>
    <x v="1"/>
    <s v="Cali"/>
    <s v="CUBT03"/>
    <x v="66"/>
    <m/>
    <x v="4"/>
    <n v="1"/>
    <x v="61"/>
    <x v="0"/>
    <x v="48"/>
    <n v="741000"/>
    <x v="0"/>
    <x v="0"/>
    <x v="0"/>
    <x v="8"/>
  </r>
  <r>
    <x v="1733"/>
    <x v="1063"/>
    <s v="CUBRIMIENTO"/>
    <x v="0"/>
    <m/>
    <s v="2025-02-24"/>
    <s v="2025-02-25"/>
    <s v="2025-02-25 17:03:44"/>
    <s v="2025-03-17 16:04:34"/>
    <s v="2025-03-27 10:40:47"/>
    <s v="2025-04-08 16:55:06"/>
    <s v="2025-04-09 17:10:55"/>
    <s v="2025-02-27"/>
    <s v="2025-03-11"/>
    <s v="2025-03-18"/>
    <s v="2025-03-24"/>
    <s v="2025-04-01"/>
    <x v="1"/>
    <s v="Cali"/>
    <s v="FLANCHE01"/>
    <x v="51"/>
    <m/>
    <x v="2"/>
    <n v="2"/>
    <x v="25"/>
    <x v="0"/>
    <x v="0"/>
    <n v="604396"/>
    <x v="0"/>
    <x v="0"/>
    <x v="0"/>
    <x v="8"/>
  </r>
  <r>
    <x v="1733"/>
    <x v="1063"/>
    <s v="CUBRIMIENTO"/>
    <x v="0"/>
    <m/>
    <s v="2025-02-24"/>
    <s v="2025-02-25"/>
    <s v="2025-02-25 17:03:44"/>
    <s v="2025-03-17 16:04:34"/>
    <s v="2025-03-27 10:40:47"/>
    <s v="2025-04-08 16:55:06"/>
    <s v="2025-04-09 17:10:55"/>
    <s v="2025-02-27"/>
    <s v="2025-03-11"/>
    <s v="2025-03-18"/>
    <s v="2025-03-24"/>
    <s v="2025-04-01"/>
    <x v="1"/>
    <s v="Cali"/>
    <s v="FLANCHE01"/>
    <x v="51"/>
    <m/>
    <x v="2"/>
    <n v="1"/>
    <x v="43"/>
    <x v="0"/>
    <x v="0"/>
    <n v="981000"/>
    <x v="0"/>
    <x v="0"/>
    <x v="0"/>
    <x v="8"/>
  </r>
  <r>
    <x v="1733"/>
    <x v="1063"/>
    <s v="CUBRIMIENTO"/>
    <x v="0"/>
    <m/>
    <s v="2025-02-24"/>
    <s v="2025-02-25"/>
    <s v="2025-02-25 17:03:44"/>
    <s v="2025-03-17 16:04:34"/>
    <s v="2025-03-27 10:40:47"/>
    <s v="2025-04-08 16:55:06"/>
    <s v="2025-04-09 17:10:55"/>
    <s v="2025-02-27"/>
    <s v="2025-03-11"/>
    <s v="2025-03-18"/>
    <s v="2025-03-24"/>
    <s v="2025-04-01"/>
    <x v="1"/>
    <s v="Cali"/>
    <s v="FLANCHE01"/>
    <x v="51"/>
    <m/>
    <x v="2"/>
    <n v="2"/>
    <x v="25"/>
    <x v="0"/>
    <x v="0"/>
    <n v="609978"/>
    <x v="0"/>
    <x v="0"/>
    <x v="0"/>
    <x v="8"/>
  </r>
  <r>
    <x v="1733"/>
    <x v="1063"/>
    <s v="CUBRIMIENTO"/>
    <x v="0"/>
    <m/>
    <s v="2025-02-24"/>
    <s v="2025-02-25"/>
    <s v="2025-02-25 17:03:44"/>
    <s v="2025-03-17 16:04:34"/>
    <s v="2025-03-27 10:40:47"/>
    <s v="2025-04-08 16:55:06"/>
    <s v="2025-04-09 17:10:55"/>
    <s v="2025-02-27"/>
    <s v="2025-03-11"/>
    <s v="2025-03-18"/>
    <s v="2025-03-24"/>
    <s v="2025-04-01"/>
    <x v="1"/>
    <s v="Cali"/>
    <s v="KMPLITE"/>
    <x v="251"/>
    <m/>
    <x v="0"/>
    <n v="1"/>
    <x v="204"/>
    <x v="0"/>
    <x v="0"/>
    <n v="2612861"/>
    <x v="0"/>
    <x v="0"/>
    <x v="0"/>
    <x v="8"/>
  </r>
  <r>
    <x v="1733"/>
    <x v="1063"/>
    <s v="CUBRIMIENTO"/>
    <x v="0"/>
    <m/>
    <s v="2025-02-24"/>
    <s v="2025-02-25"/>
    <s v="2025-02-25 17:03:44"/>
    <s v="2025-03-17 16:04:34"/>
    <s v="2025-03-27 10:40:47"/>
    <s v="2025-04-08 16:55:06"/>
    <s v="2025-04-09 17:10:55"/>
    <s v="2025-02-27"/>
    <s v="2025-03-11"/>
    <s v="2025-03-18"/>
    <s v="2025-03-24"/>
    <s v="2025-04-01"/>
    <x v="1"/>
    <s v="Cali"/>
    <s v="PLITE10"/>
    <x v="263"/>
    <s v="LONA PERGOTEX BLACKOUT BLANCA 3 M"/>
    <x v="4"/>
    <n v="1"/>
    <x v="26"/>
    <x v="0"/>
    <x v="4"/>
    <n v="5625000"/>
    <x v="0"/>
    <x v="4"/>
    <x v="6"/>
    <x v="8"/>
  </r>
  <r>
    <x v="1733"/>
    <x v="1063"/>
    <s v="CUBRIMIENTO"/>
    <x v="0"/>
    <m/>
    <s v="2025-02-24"/>
    <s v="2025-02-25"/>
    <s v="2025-02-25 17:03:44"/>
    <s v="2025-03-17 16:04:34"/>
    <s v="2025-03-27 10:40:47"/>
    <s v="2025-04-08 16:55:06"/>
    <s v="2025-04-09 17:10:55"/>
    <s v="2025-02-27"/>
    <s v="2025-03-11"/>
    <s v="2025-03-18"/>
    <s v="2025-03-24"/>
    <s v="2025-04-01"/>
    <x v="1"/>
    <s v="Cali"/>
    <s v="SILU03"/>
    <x v="307"/>
    <m/>
    <x v="0"/>
    <n v="5"/>
    <x v="25"/>
    <x v="0"/>
    <x v="0"/>
    <n v="1722425"/>
    <x v="0"/>
    <x v="0"/>
    <x v="0"/>
    <x v="8"/>
  </r>
  <r>
    <x v="1734"/>
    <x v="1064"/>
    <s v="MUEBLES CC CUBRIMIENTOS"/>
    <x v="0"/>
    <m/>
    <s v="2025-02-24"/>
    <s v="2025-02-27"/>
    <s v="2025-02-28 10:14:43"/>
    <s v="0000-00-00 00:00:00"/>
    <s v="2025-03-10 11:35:13"/>
    <s v="2025-03-10 11:44:33"/>
    <s v="0000-00-00 00:00:00"/>
    <s v="2025-03-03"/>
    <s v="2025-03-03"/>
    <s v="2025-04-10"/>
    <s v="2025-04-14"/>
    <s v="2025-04-14"/>
    <x v="7"/>
    <s v="Virtual"/>
    <s v="11486"/>
    <x v="552"/>
    <m/>
    <x v="0"/>
    <n v="4"/>
    <x v="0"/>
    <x v="0"/>
    <x v="0"/>
    <n v="872584"/>
    <x v="0"/>
    <x v="0"/>
    <x v="0"/>
    <x v="2"/>
  </r>
  <r>
    <x v="1735"/>
    <x v="1065"/>
    <s v="CUBRIMIENTO"/>
    <x v="0"/>
    <m/>
    <s v="2025-02-24"/>
    <s v="2025-02-28"/>
    <s v="2025-03-04 13:55:20"/>
    <s v="2025-03-19 16:53:42"/>
    <s v="2025-03-26 17:18:40"/>
    <s v="2025-04-01 10:14:27"/>
    <s v="2025-04-04 09:33:06"/>
    <s v="2025-03-04"/>
    <s v="2025-03-19"/>
    <s v="2025-03-30"/>
    <s v="2025-04-02"/>
    <s v="2025-04-09"/>
    <x v="3"/>
    <s v="Cali"/>
    <s v="27249"/>
    <x v="64"/>
    <m/>
    <x v="0"/>
    <n v="1"/>
    <x v="0"/>
    <x v="0"/>
    <x v="0"/>
    <n v="156274"/>
    <x v="0"/>
    <x v="0"/>
    <x v="0"/>
    <x v="8"/>
  </r>
  <r>
    <x v="1735"/>
    <x v="1065"/>
    <s v="CUBRIMIENTO"/>
    <x v="0"/>
    <m/>
    <s v="2025-02-24"/>
    <s v="2025-02-28"/>
    <s v="2025-03-04 13:55:20"/>
    <s v="2025-03-19 16:53:42"/>
    <s v="2025-03-26 17:18:40"/>
    <s v="2025-04-01 10:14:27"/>
    <s v="2025-04-04 09:33:06"/>
    <s v="2025-03-04"/>
    <s v="2025-03-19"/>
    <s v="2025-03-30"/>
    <s v="2025-04-02"/>
    <s v="2025-04-09"/>
    <x v="3"/>
    <s v="Cali"/>
    <s v="6543"/>
    <x v="123"/>
    <m/>
    <x v="0"/>
    <n v="1"/>
    <x v="0"/>
    <x v="0"/>
    <x v="0"/>
    <n v="53040"/>
    <x v="0"/>
    <x v="0"/>
    <x v="0"/>
    <x v="8"/>
  </r>
  <r>
    <x v="1735"/>
    <x v="1065"/>
    <s v="CUBRIMIENTO"/>
    <x v="0"/>
    <m/>
    <s v="2025-02-24"/>
    <s v="2025-02-28"/>
    <s v="2025-03-04 13:55:20"/>
    <s v="2025-03-19 16:53:42"/>
    <s v="2025-03-26 17:18:40"/>
    <s v="2025-04-01 10:14:27"/>
    <s v="2025-04-04 09:33:06"/>
    <s v="2025-03-04"/>
    <s v="2025-03-19"/>
    <s v="2025-03-30"/>
    <s v="2025-04-02"/>
    <s v="2025-04-09"/>
    <x v="3"/>
    <s v="Cali"/>
    <s v="FLANCHE01"/>
    <x v="51"/>
    <m/>
    <x v="3"/>
    <n v="1"/>
    <x v="15"/>
    <x v="0"/>
    <x v="0"/>
    <n v="487983"/>
    <x v="0"/>
    <x v="0"/>
    <x v="0"/>
    <x v="8"/>
  </r>
  <r>
    <x v="1735"/>
    <x v="1065"/>
    <s v="CUBRIMIENTO"/>
    <x v="0"/>
    <m/>
    <s v="2025-02-24"/>
    <s v="2025-02-28"/>
    <s v="2025-03-04 13:55:20"/>
    <s v="2025-03-19 16:53:42"/>
    <s v="2025-03-26 17:18:40"/>
    <s v="2025-04-01 10:14:27"/>
    <s v="2025-04-04 09:33:06"/>
    <s v="2025-03-04"/>
    <s v="2025-03-19"/>
    <s v="2025-03-30"/>
    <s v="2025-04-02"/>
    <s v="2025-04-09"/>
    <x v="3"/>
    <s v="Cali"/>
    <s v="SOMB03"/>
    <x v="161"/>
    <s v="LONA DICKSON BEIGE VETEADO REF:8904"/>
    <x v="3"/>
    <n v="1"/>
    <x v="15"/>
    <x v="0"/>
    <x v="17"/>
    <n v="3868903"/>
    <x v="0"/>
    <x v="6"/>
    <x v="8"/>
    <x v="8"/>
  </r>
  <r>
    <x v="1736"/>
    <x v="494"/>
    <s v="CUBRIMIENTO"/>
    <x v="0"/>
    <m/>
    <s v="2025-02-24"/>
    <s v="2025-03-06"/>
    <s v="2025-03-11 13:59:50"/>
    <s v="2025-04-09 14:22:00"/>
    <s v="2025-04-25 17:28:24"/>
    <s v="2025-05-06 16:21:25"/>
    <s v="2025-08-08 11:48:22"/>
    <s v="2025-03-11"/>
    <s v="2025-04-09"/>
    <s v="2025-04-25"/>
    <s v="2025-04-27"/>
    <s v="2025-05-05"/>
    <x v="1"/>
    <s v="Gerencia"/>
    <s v="FLANCHE01"/>
    <x v="51"/>
    <m/>
    <x v="3"/>
    <n v="1"/>
    <x v="43"/>
    <x v="0"/>
    <x v="0"/>
    <n v="1361226"/>
    <x v="0"/>
    <x v="0"/>
    <x v="0"/>
    <x v="2"/>
  </r>
  <r>
    <x v="1736"/>
    <x v="494"/>
    <s v="CUBRIMIENTO"/>
    <x v="0"/>
    <m/>
    <s v="2025-02-24"/>
    <s v="2025-03-06"/>
    <s v="2025-03-11 13:59:50"/>
    <s v="2025-04-09 14:22:00"/>
    <s v="2025-04-25 17:28:24"/>
    <s v="2025-05-06 16:21:25"/>
    <s v="2025-08-08 11:48:22"/>
    <s v="2025-03-11"/>
    <s v="2025-04-09"/>
    <s v="2025-04-25"/>
    <s v="2025-04-27"/>
    <s v="2025-05-05"/>
    <x v="1"/>
    <s v="Gerencia"/>
    <s v="PLITE14"/>
    <x v="100"/>
    <s v="PENDIENTE DEFINIR CLIENTE"/>
    <x v="3"/>
    <n v="2"/>
    <x v="61"/>
    <x v="0"/>
    <x v="16"/>
    <n v="15373106"/>
    <x v="0"/>
    <x v="4"/>
    <x v="6"/>
    <x v="2"/>
  </r>
  <r>
    <x v="1736"/>
    <x v="494"/>
    <s v="CUBRIMIENTO"/>
    <x v="0"/>
    <m/>
    <s v="2025-02-24"/>
    <s v="2025-03-06"/>
    <s v="2025-03-11 13:59:50"/>
    <s v="2025-04-09 14:22:00"/>
    <s v="2025-04-25 17:28:24"/>
    <s v="2025-05-06 16:21:25"/>
    <s v="2025-08-08 11:48:22"/>
    <s v="2025-03-11"/>
    <s v="2025-04-09"/>
    <s v="2025-04-25"/>
    <s v="2025-04-27"/>
    <s v="2025-05-05"/>
    <x v="1"/>
    <s v="Gerencia"/>
    <s v="PLT53"/>
    <x v="399"/>
    <m/>
    <x v="3"/>
    <n v="9"/>
    <x v="0"/>
    <x v="0"/>
    <x v="0"/>
    <n v="449694"/>
    <x v="0"/>
    <x v="0"/>
    <x v="0"/>
    <x v="2"/>
  </r>
  <r>
    <x v="1736"/>
    <x v="494"/>
    <s v="CUBRIMIENTO"/>
    <x v="0"/>
    <m/>
    <s v="2025-02-24"/>
    <s v="2025-03-06"/>
    <s v="2025-03-11 13:59:50"/>
    <s v="2025-04-09 14:22:00"/>
    <s v="2025-04-25 17:28:24"/>
    <s v="2025-05-06 16:21:25"/>
    <s v="2025-08-08 11:48:22"/>
    <s v="2025-03-11"/>
    <s v="2025-04-09"/>
    <s v="2025-04-25"/>
    <s v="2025-04-27"/>
    <s v="2025-05-05"/>
    <x v="1"/>
    <s v="Gerencia"/>
    <s v="SERV03"/>
    <x v="9"/>
    <m/>
    <x v="0"/>
    <n v="1"/>
    <x v="0"/>
    <x v="0"/>
    <x v="0"/>
    <n v="2500000"/>
    <x v="0"/>
    <x v="1"/>
    <x v="1"/>
    <x v="2"/>
  </r>
  <r>
    <x v="1736"/>
    <x v="494"/>
    <s v="CUBRIMIENTO"/>
    <x v="0"/>
    <m/>
    <s v="2025-02-24"/>
    <s v="2025-03-06"/>
    <s v="2025-03-11 13:59:50"/>
    <s v="2025-04-09 14:22:00"/>
    <s v="2025-04-25 17:28:24"/>
    <s v="2025-05-06 16:21:25"/>
    <s v="2025-08-08 11:48:22"/>
    <s v="2025-03-11"/>
    <s v="2025-04-09"/>
    <s v="2025-04-25"/>
    <s v="2025-04-27"/>
    <s v="2025-05-05"/>
    <x v="1"/>
    <s v="Gerencia"/>
    <s v="TENS02"/>
    <x v="139"/>
    <m/>
    <x v="3"/>
    <n v="1"/>
    <x v="61"/>
    <x v="0"/>
    <x v="0"/>
    <n v="640037"/>
    <x v="0"/>
    <x v="0"/>
    <x v="0"/>
    <x v="2"/>
  </r>
  <r>
    <x v="1736"/>
    <x v="494"/>
    <s v="CUBRIMIENTO"/>
    <x v="0"/>
    <m/>
    <s v="2025-02-24"/>
    <s v="2025-03-06"/>
    <s v="2025-03-11 13:59:50"/>
    <s v="2025-04-09 14:22:00"/>
    <s v="2025-04-25 17:28:24"/>
    <s v="2025-05-06 16:21:25"/>
    <s v="2025-08-08 11:48:22"/>
    <s v="2025-03-11"/>
    <s v="2025-04-09"/>
    <s v="2025-04-25"/>
    <s v="2025-04-27"/>
    <s v="2025-05-05"/>
    <x v="1"/>
    <s v="Gerencia"/>
    <s v="TENS02"/>
    <x v="139"/>
    <m/>
    <x v="3"/>
    <n v="2"/>
    <x v="69"/>
    <x v="0"/>
    <x v="0"/>
    <n v="1159376"/>
    <x v="0"/>
    <x v="0"/>
    <x v="0"/>
    <x v="2"/>
  </r>
  <r>
    <x v="1736"/>
    <x v="494"/>
    <s v="CUBRIMIENTO"/>
    <x v="0"/>
    <m/>
    <s v="2025-02-24"/>
    <s v="2025-03-06"/>
    <s v="2025-03-11 13:59:50"/>
    <s v="2025-04-09 14:22:00"/>
    <s v="2025-04-25 17:28:24"/>
    <s v="2025-05-06 16:21:25"/>
    <s v="2025-08-08 11:48:22"/>
    <s v="2025-03-11"/>
    <s v="2025-04-09"/>
    <s v="2025-04-25"/>
    <s v="2025-04-27"/>
    <s v="2025-05-05"/>
    <x v="1"/>
    <s v="Gerencia"/>
    <s v="VIGAAC04"/>
    <x v="400"/>
    <m/>
    <x v="3"/>
    <n v="3"/>
    <x v="8"/>
    <x v="0"/>
    <x v="0"/>
    <n v="1646502"/>
    <x v="0"/>
    <x v="0"/>
    <x v="0"/>
    <x v="2"/>
  </r>
  <r>
    <x v="1737"/>
    <x v="1066"/>
    <s v="CUBRIMIENTO"/>
    <x v="0"/>
    <m/>
    <s v="0000-00-00"/>
    <s v="2025-03-19"/>
    <s v="2025-03-21 11:11:52"/>
    <s v="0000-00-00 00:00:00"/>
    <s v="2025-03-28 14:02:24"/>
    <s v="2025-04-02 11:02:12"/>
    <s v="2025-04-07 11:10:37"/>
    <s v="2025-03-20"/>
    <s v="2025-03-20"/>
    <s v="2025-03-28"/>
    <s v="2025-04-03"/>
    <s v="2025-04-07"/>
    <x v="3"/>
    <s v="Barranquilla"/>
    <s v="MANT005"/>
    <x v="1010"/>
    <m/>
    <x v="0"/>
    <n v="1"/>
    <x v="15"/>
    <x v="1"/>
    <x v="0"/>
    <n v="539982"/>
    <x v="0"/>
    <x v="0"/>
    <x v="0"/>
    <x v="8"/>
  </r>
  <r>
    <x v="1737"/>
    <x v="1066"/>
    <s v="CUBRIMIENTO"/>
    <x v="0"/>
    <m/>
    <s v="0000-00-00"/>
    <s v="2025-03-19"/>
    <s v="2025-03-21 11:11:52"/>
    <s v="0000-00-00 00:00:00"/>
    <s v="2025-03-28 14:02:24"/>
    <s v="2025-04-02 11:02:12"/>
    <s v="2025-04-07 11:10:37"/>
    <s v="2025-03-20"/>
    <s v="2025-03-20"/>
    <s v="2025-03-28"/>
    <s v="2025-04-03"/>
    <s v="2025-04-07"/>
    <x v="3"/>
    <s v="Barranquilla"/>
    <s v="SERV03"/>
    <x v="9"/>
    <m/>
    <x v="0"/>
    <n v="1"/>
    <x v="0"/>
    <x v="0"/>
    <x v="0"/>
    <n v="50000"/>
    <x v="0"/>
    <x v="1"/>
    <x v="1"/>
    <x v="8"/>
  </r>
  <r>
    <x v="1737"/>
    <x v="1066"/>
    <s v="CUBRIMIENTO"/>
    <x v="0"/>
    <m/>
    <s v="0000-00-00"/>
    <s v="2025-03-19"/>
    <s v="2025-03-21 11:11:52"/>
    <s v="0000-00-00 00:00:00"/>
    <s v="2025-03-28 14:02:24"/>
    <s v="2025-04-02 11:02:12"/>
    <s v="2025-04-07 11:10:37"/>
    <s v="2025-03-20"/>
    <s v="2025-03-20"/>
    <s v="2025-03-28"/>
    <s v="2025-04-03"/>
    <s v="2025-04-07"/>
    <x v="3"/>
    <s v="Barranquilla"/>
    <s v="TRANSP05"/>
    <x v="198"/>
    <m/>
    <x v="0"/>
    <n v="1"/>
    <x v="0"/>
    <x v="0"/>
    <x v="0"/>
    <n v="150000"/>
    <x v="0"/>
    <x v="1"/>
    <x v="1"/>
    <x v="8"/>
  </r>
  <r>
    <x v="1738"/>
    <x v="1067"/>
    <s v="MUEBLES CC CUBRIMIENTOS"/>
    <x v="0"/>
    <m/>
    <s v="2025-02-25"/>
    <s v="2025-03-30"/>
    <s v="2025-03-31 10:45:21"/>
    <s v="0000-00-00 00:00:00"/>
    <s v="2025-04-04 08:26:05"/>
    <s v="2025-04-10 08:07:47"/>
    <s v="0000-00-00 00:00:00"/>
    <s v="2025-03-31"/>
    <s v="2025-03-31"/>
    <s v="2025-04-04"/>
    <s v="2025-04-10"/>
    <s v="2025-04-10"/>
    <x v="3"/>
    <s v="Bogota"/>
    <s v="24254"/>
    <x v="875"/>
    <m/>
    <x v="0"/>
    <n v="2"/>
    <x v="0"/>
    <x v="0"/>
    <x v="0"/>
    <n v="276000"/>
    <x v="0"/>
    <x v="0"/>
    <x v="0"/>
    <x v="2"/>
  </r>
  <r>
    <x v="1739"/>
    <x v="1068"/>
    <s v="CUBRIMIENTO"/>
    <x v="0"/>
    <m/>
    <s v="2025-02-25"/>
    <s v="2025-02-25"/>
    <s v="2025-02-25 13:52:00"/>
    <s v="0000-00-00 00:00:00"/>
    <s v="2025-02-26 15:43:59"/>
    <s v="2025-02-28 11:07:27"/>
    <s v="0000-00-00 00:00:00"/>
    <s v="2025-02-27"/>
    <s v="2025-02-27"/>
    <s v="2025-02-28"/>
    <s v="2025-03-04"/>
    <s v="2025-03-04"/>
    <x v="3"/>
    <s v="Cali"/>
    <s v="SERV15"/>
    <x v="981"/>
    <m/>
    <x v="0"/>
    <n v="1"/>
    <x v="0"/>
    <x v="0"/>
    <x v="0"/>
    <n v="175000"/>
    <x v="0"/>
    <x v="1"/>
    <x v="1"/>
    <x v="5"/>
  </r>
  <r>
    <x v="1740"/>
    <x v="61"/>
    <s v="MUEBLES CC CUBRIMIENTOS"/>
    <x v="0"/>
    <m/>
    <s v="2025-02-25"/>
    <s v="2025-02-26"/>
    <s v="2025-02-26 15:41:28"/>
    <s v="0000-00-00 00:00:00"/>
    <s v="2025-03-08 11:08:06"/>
    <s v="2025-04-25 11:51:20"/>
    <s v="0000-00-00 00:00:00"/>
    <s v="2025-02-28"/>
    <s v="2025-02-28"/>
    <s v="2025-03-04"/>
    <s v="2025-03-06"/>
    <s v="2025-03-06"/>
    <x v="3"/>
    <s v="Virtual"/>
    <s v="641"/>
    <x v="1011"/>
    <m/>
    <x v="0"/>
    <n v="1"/>
    <x v="0"/>
    <x v="0"/>
    <x v="0"/>
    <n v="0"/>
    <x v="0"/>
    <x v="0"/>
    <x v="0"/>
    <x v="8"/>
  </r>
  <r>
    <x v="1741"/>
    <x v="1069"/>
    <s v="CUBRIMIENTO"/>
    <x v="0"/>
    <m/>
    <s v="2025-02-25"/>
    <s v="2025-02-27"/>
    <s v="2025-03-03 14:14:01"/>
    <s v="0000-00-00 00:00:00"/>
    <s v="2025-03-04 08:03:41"/>
    <s v="2025-03-06 07:44:05"/>
    <s v="0000-00-00 00:00:00"/>
    <s v="2025-03-03"/>
    <s v="2025-03-03"/>
    <s v="2025-03-04"/>
    <s v="2025-03-06"/>
    <s v="2025-03-06"/>
    <x v="3"/>
    <s v="Cali"/>
    <s v="SERV15"/>
    <x v="981"/>
    <m/>
    <x v="0"/>
    <n v="1"/>
    <x v="0"/>
    <x v="0"/>
    <x v="0"/>
    <n v="150000"/>
    <x v="0"/>
    <x v="1"/>
    <x v="1"/>
    <x v="8"/>
  </r>
  <r>
    <x v="1742"/>
    <x v="1070"/>
    <s v="CUBRIMIENTO"/>
    <x v="0"/>
    <m/>
    <s v="2025-02-25"/>
    <s v="2025-03-03"/>
    <s v="2025-03-05 14:13:07"/>
    <s v="2025-03-10 16:23:17"/>
    <s v="2025-03-19 16:56:03"/>
    <s v="2025-04-01 15:49:41"/>
    <s v="2025-04-05 11:52:52"/>
    <s v="2025-03-05"/>
    <s v="2025-03-11"/>
    <s v="2025-03-19"/>
    <s v="2025-03-25"/>
    <s v="2025-03-31"/>
    <x v="1"/>
    <s v="Cali"/>
    <s v="27249"/>
    <x v="64"/>
    <m/>
    <x v="0"/>
    <n v="1"/>
    <x v="0"/>
    <x v="0"/>
    <x v="0"/>
    <n v="183852"/>
    <x v="0"/>
    <x v="0"/>
    <x v="0"/>
    <x v="8"/>
  </r>
  <r>
    <x v="1742"/>
    <x v="1070"/>
    <s v="CUBRIMIENTO"/>
    <x v="0"/>
    <m/>
    <s v="2025-02-25"/>
    <s v="2025-03-03"/>
    <s v="2025-03-05 14:13:07"/>
    <s v="2025-03-10 16:23:17"/>
    <s v="2025-03-19 16:56:03"/>
    <s v="2025-04-01 15:49:41"/>
    <s v="2025-04-05 11:52:52"/>
    <s v="2025-03-05"/>
    <s v="2025-03-11"/>
    <s v="2025-03-19"/>
    <s v="2025-03-25"/>
    <s v="2025-03-31"/>
    <x v="1"/>
    <s v="Cali"/>
    <s v="BANE02"/>
    <x v="825"/>
    <s v="LONA DICKSON VERDE FORESTA REF:6687"/>
    <x v="9"/>
    <n v="1"/>
    <x v="112"/>
    <x v="0"/>
    <x v="47"/>
    <n v="6031811"/>
    <x v="0"/>
    <x v="9"/>
    <x v="10"/>
    <x v="8"/>
  </r>
  <r>
    <x v="1742"/>
    <x v="1070"/>
    <s v="CUBRIMIENTO"/>
    <x v="0"/>
    <m/>
    <s v="2025-02-25"/>
    <s v="2025-03-03"/>
    <s v="2025-03-05 14:13:07"/>
    <s v="2025-03-10 16:23:17"/>
    <s v="2025-03-19 16:56:03"/>
    <s v="2025-04-01 15:49:41"/>
    <s v="2025-04-05 11:52:52"/>
    <s v="2025-03-05"/>
    <s v="2025-03-11"/>
    <s v="2025-03-19"/>
    <s v="2025-03-25"/>
    <s v="2025-03-31"/>
    <x v="1"/>
    <s v="Cali"/>
    <s v="PLT05D"/>
    <x v="467"/>
    <m/>
    <x v="1"/>
    <n v="1"/>
    <x v="0"/>
    <x v="0"/>
    <x v="0"/>
    <n v="83393"/>
    <x v="0"/>
    <x v="0"/>
    <x v="0"/>
    <x v="8"/>
  </r>
  <r>
    <x v="1742"/>
    <x v="1070"/>
    <s v="CUBRIMIENTO"/>
    <x v="0"/>
    <m/>
    <s v="2025-02-25"/>
    <s v="2025-03-03"/>
    <s v="2025-03-05 14:13:07"/>
    <s v="2025-03-10 16:23:17"/>
    <s v="2025-03-19 16:56:03"/>
    <s v="2025-04-01 15:49:41"/>
    <s v="2025-04-05 11:52:52"/>
    <s v="2025-03-05"/>
    <s v="2025-03-11"/>
    <s v="2025-03-19"/>
    <s v="2025-03-25"/>
    <s v="2025-03-31"/>
    <x v="1"/>
    <s v="Cali"/>
    <s v="PLT05I"/>
    <x v="468"/>
    <m/>
    <x v="1"/>
    <n v="1"/>
    <x v="0"/>
    <x v="0"/>
    <x v="0"/>
    <n v="83393"/>
    <x v="0"/>
    <x v="0"/>
    <x v="0"/>
    <x v="8"/>
  </r>
  <r>
    <x v="1742"/>
    <x v="1070"/>
    <s v="CUBRIMIENTO"/>
    <x v="0"/>
    <m/>
    <s v="2025-02-25"/>
    <s v="2025-03-03"/>
    <s v="2025-03-05 14:13:07"/>
    <s v="2025-03-10 16:23:17"/>
    <s v="2025-03-19 16:56:03"/>
    <s v="2025-04-01 15:49:41"/>
    <s v="2025-04-05 11:52:52"/>
    <s v="2025-03-05"/>
    <s v="2025-03-11"/>
    <s v="2025-03-19"/>
    <s v="2025-03-25"/>
    <s v="2025-03-31"/>
    <x v="1"/>
    <s v="Cali"/>
    <s v="TRANSP06"/>
    <x v="59"/>
    <m/>
    <x v="0"/>
    <n v="2"/>
    <x v="0"/>
    <x v="0"/>
    <x v="0"/>
    <n v="67120"/>
    <x v="0"/>
    <x v="1"/>
    <x v="1"/>
    <x v="8"/>
  </r>
  <r>
    <x v="1743"/>
    <x v="547"/>
    <s v="CUBRIMIENTO"/>
    <x v="0"/>
    <m/>
    <s v="2025-02-25"/>
    <s v="2025-02-25"/>
    <s v="2025-03-05 13:58:44"/>
    <s v="0000-00-00 00:00:00"/>
    <s v="2025-03-05 13:58:50"/>
    <s v="2025-03-06 16:23:14"/>
    <s v="0000-00-00 00:00:00"/>
    <s v="2025-02-26"/>
    <s v="2025-02-26"/>
    <s v="2025-02-28"/>
    <s v="2025-03-04"/>
    <s v="2025-03-04"/>
    <x v="3"/>
    <s v="Toscany"/>
    <s v="29"/>
    <x v="280"/>
    <m/>
    <x v="0"/>
    <n v="1.2"/>
    <x v="0"/>
    <x v="0"/>
    <x v="0"/>
    <n v="63120"/>
    <x v="0"/>
    <x v="0"/>
    <x v="0"/>
    <x v="5"/>
  </r>
  <r>
    <x v="1744"/>
    <x v="1071"/>
    <s v="CUBRIMIENTO"/>
    <x v="0"/>
    <m/>
    <s v="0000-00-00"/>
    <s v="2025-02-26"/>
    <s v="2025-03-01 11:27:55"/>
    <s v="0000-00-00 00:00:00"/>
    <s v="2025-03-11 16:23:44"/>
    <s v="2025-03-18 15:28:04"/>
    <s v="0000-00-00 00:00:00"/>
    <s v="2025-02-28"/>
    <s v="2025-02-28"/>
    <s v="2025-03-14"/>
    <s v="2025-03-20"/>
    <s v="2025-03-20"/>
    <x v="3"/>
    <s v="Barranquilla"/>
    <s v="REP028"/>
    <x v="1012"/>
    <m/>
    <x v="0"/>
    <n v="1"/>
    <x v="0"/>
    <x v="0"/>
    <x v="0"/>
    <n v="100000"/>
    <x v="0"/>
    <x v="0"/>
    <x v="0"/>
    <x v="8"/>
  </r>
  <r>
    <x v="1744"/>
    <x v="1071"/>
    <s v="CUBRIMIENTO"/>
    <x v="0"/>
    <m/>
    <s v="0000-00-00"/>
    <s v="2025-02-26"/>
    <s v="2025-03-01 11:27:55"/>
    <s v="0000-00-00 00:00:00"/>
    <s v="2025-03-11 16:23:44"/>
    <s v="2025-03-18 15:28:04"/>
    <s v="0000-00-00 00:00:00"/>
    <s v="2025-02-28"/>
    <s v="2025-02-28"/>
    <s v="2025-03-14"/>
    <s v="2025-03-20"/>
    <s v="2025-03-20"/>
    <x v="3"/>
    <s v="Barranquilla"/>
    <s v="TRANSP06"/>
    <x v="59"/>
    <m/>
    <x v="0"/>
    <n v="1"/>
    <x v="0"/>
    <x v="0"/>
    <x v="0"/>
    <n v="50000"/>
    <x v="0"/>
    <x v="1"/>
    <x v="1"/>
    <x v="8"/>
  </r>
  <r>
    <x v="1745"/>
    <x v="1072"/>
    <s v="MUEBLES CC CUBRIMIENTOS"/>
    <x v="0"/>
    <m/>
    <s v="0000-00-00"/>
    <s v="2025-05-26"/>
    <s v="2025-05-26 17:11:36"/>
    <s v="0000-00-00 00:00:00"/>
    <s v="2025-06-12 07:02:08"/>
    <s v="2025-06-12 07:02:34"/>
    <s v="2025-06-16 17:27:31"/>
    <s v="2025-05-27"/>
    <s v="2025-05-27"/>
    <s v="2025-06-20"/>
    <s v="2025-06-24"/>
    <s v="2025-06-26"/>
    <x v="3"/>
    <s v="Cali"/>
    <s v="5214"/>
    <x v="1013"/>
    <s v="LONA DICKSON TAUPE REF:7559"/>
    <x v="0"/>
    <n v="1"/>
    <x v="0"/>
    <x v="0"/>
    <x v="0"/>
    <n v="2589356"/>
    <x v="0"/>
    <x v="17"/>
    <x v="0"/>
    <x v="6"/>
  </r>
  <r>
    <x v="1745"/>
    <x v="1072"/>
    <s v="MUEBLES CC CUBRIMIENTOS"/>
    <x v="0"/>
    <m/>
    <s v="0000-00-00"/>
    <s v="2025-05-26"/>
    <s v="2025-05-26 17:11:36"/>
    <s v="0000-00-00 00:00:00"/>
    <s v="2025-06-12 07:02:08"/>
    <s v="2025-06-12 07:02:34"/>
    <s v="2025-06-16 17:27:31"/>
    <s v="2025-05-27"/>
    <s v="2025-05-27"/>
    <s v="2025-06-20"/>
    <s v="2025-06-24"/>
    <s v="2025-06-26"/>
    <x v="3"/>
    <s v="Cali"/>
    <s v="5326"/>
    <x v="90"/>
    <m/>
    <x v="3"/>
    <n v="1"/>
    <x v="0"/>
    <x v="0"/>
    <x v="0"/>
    <n v="590068"/>
    <x v="0"/>
    <x v="0"/>
    <x v="0"/>
    <x v="6"/>
  </r>
  <r>
    <x v="1746"/>
    <x v="369"/>
    <s v="CUBRIMIENTO"/>
    <x v="0"/>
    <m/>
    <s v="2025-02-26"/>
    <s v="2025-02-27"/>
    <s v="2025-03-05 12:15:26"/>
    <s v="2025-03-05 15:28:49"/>
    <s v="2025-03-06 16:18:36"/>
    <s v="2025-03-06 16:18:52"/>
    <s v="0000-00-00 00:00:00"/>
    <s v="2025-02-28"/>
    <s v="2025-03-04"/>
    <s v="2025-03-06"/>
    <s v="2025-03-10"/>
    <s v="2025-03-10"/>
    <x v="3"/>
    <s v="Toscany"/>
    <s v="55"/>
    <x v="256"/>
    <m/>
    <x v="0"/>
    <n v="5.4"/>
    <x v="0"/>
    <x v="0"/>
    <x v="0"/>
    <n v="284040"/>
    <x v="0"/>
    <x v="0"/>
    <x v="0"/>
    <x v="8"/>
  </r>
  <r>
    <x v="1746"/>
    <x v="369"/>
    <s v="CUBRIMIENTO"/>
    <x v="0"/>
    <m/>
    <s v="2025-02-26"/>
    <s v="2025-02-27"/>
    <s v="2025-03-05 12:15:26"/>
    <s v="2025-03-05 15:28:49"/>
    <s v="2025-03-06 16:18:36"/>
    <s v="2025-03-06 16:18:52"/>
    <s v="0000-00-00 00:00:00"/>
    <s v="2025-02-28"/>
    <s v="2025-03-04"/>
    <s v="2025-03-06"/>
    <s v="2025-03-10"/>
    <s v="2025-03-10"/>
    <x v="3"/>
    <s v="Toscany"/>
    <s v="SOMB0302**"/>
    <x v="259"/>
    <m/>
    <x v="8"/>
    <n v="1"/>
    <x v="7"/>
    <x v="0"/>
    <x v="1"/>
    <n v="4464000"/>
    <x v="0"/>
    <x v="14"/>
    <x v="0"/>
    <x v="8"/>
  </r>
  <r>
    <x v="1747"/>
    <x v="468"/>
    <s v="CUBRIMIENTO"/>
    <x v="0"/>
    <m/>
    <s v="2025-02-26"/>
    <s v="2025-03-04"/>
    <s v="2025-03-06 09:58:48"/>
    <s v="0000-00-00 00:00:00"/>
    <s v="0000-00-00 00:00:00"/>
    <s v="2025-03-19 08:09:20"/>
    <s v="2025-03-25 16:13:35"/>
    <s v="2025-03-06"/>
    <s v="2025-03-17"/>
    <s v="2025-04-10"/>
    <s v="2025-04-14"/>
    <s v="2025-04-23"/>
    <x v="1"/>
    <s v="Toscana"/>
    <s v="SGLASS03"/>
    <x v="761"/>
    <m/>
    <x v="13"/>
    <n v="2"/>
    <x v="15"/>
    <x v="1"/>
    <x v="0"/>
    <n v="1585700.6400000001"/>
    <x v="0"/>
    <x v="15"/>
    <x v="0"/>
    <x v="2"/>
  </r>
  <r>
    <x v="1747"/>
    <x v="468"/>
    <s v="CUBRIMIENTO"/>
    <x v="0"/>
    <m/>
    <s v="2025-02-26"/>
    <s v="2025-03-04"/>
    <s v="2025-03-06 09:58:48"/>
    <s v="0000-00-00 00:00:00"/>
    <s v="0000-00-00 00:00:00"/>
    <s v="2025-03-19 08:09:20"/>
    <s v="2025-03-25 16:13:35"/>
    <s v="2025-03-06"/>
    <s v="2025-03-17"/>
    <s v="2025-04-10"/>
    <s v="2025-04-14"/>
    <s v="2025-04-23"/>
    <x v="1"/>
    <s v="Toscana"/>
    <s v="SGLASS10"/>
    <x v="1014"/>
    <m/>
    <x v="13"/>
    <n v="2"/>
    <x v="15"/>
    <x v="1"/>
    <x v="0"/>
    <n v="1453209.1199999999"/>
    <x v="0"/>
    <x v="15"/>
    <x v="0"/>
    <x v="2"/>
  </r>
  <r>
    <x v="1748"/>
    <x v="1073"/>
    <s v="CUBRIMIENTO"/>
    <x v="0"/>
    <m/>
    <s v="2025-02-26"/>
    <s v="2025-04-16"/>
    <s v="2025-04-22 15:33:40"/>
    <s v="2025-05-09 10:52:46"/>
    <s v="2025-05-23 11:17:33"/>
    <s v="2025-07-17 13:58:11"/>
    <s v="0000-00-00 00:00:00"/>
    <s v="2025-04-22"/>
    <s v="2025-05-09"/>
    <s v="2025-05-25"/>
    <s v="2025-05-27"/>
    <s v="2025-06-07"/>
    <x v="0"/>
    <s v="Toscana"/>
    <s v="26503"/>
    <x v="208"/>
    <m/>
    <x v="0"/>
    <n v="1"/>
    <x v="0"/>
    <x v="0"/>
    <x v="0"/>
    <n v="89676"/>
    <x v="0"/>
    <x v="0"/>
    <x v="0"/>
    <x v="9"/>
  </r>
  <r>
    <x v="1748"/>
    <x v="1073"/>
    <s v="CUBRIMIENTO"/>
    <x v="0"/>
    <m/>
    <s v="2025-02-26"/>
    <s v="2025-04-16"/>
    <s v="2025-04-22 15:33:40"/>
    <s v="2025-05-09 10:52:46"/>
    <s v="2025-05-23 11:17:33"/>
    <s v="2025-07-17 13:58:11"/>
    <s v="0000-00-00 00:00:00"/>
    <s v="2025-04-22"/>
    <s v="2025-05-09"/>
    <s v="2025-05-25"/>
    <s v="2025-05-27"/>
    <s v="2025-06-07"/>
    <x v="0"/>
    <s v="Toscana"/>
    <s v="PLAM05"/>
    <x v="12"/>
    <m/>
    <x v="7"/>
    <n v="1"/>
    <x v="79"/>
    <x v="0"/>
    <x v="16"/>
    <n v="50061646.079999998"/>
    <x v="0"/>
    <x v="4"/>
    <x v="3"/>
    <x v="9"/>
  </r>
  <r>
    <x v="1749"/>
    <x v="1074"/>
    <s v="MUEBLES CC CUBRIMIENTOS"/>
    <x v="0"/>
    <m/>
    <s v="2025-02-26"/>
    <s v="2025-05-15"/>
    <s v="2025-05-21 14:08:20"/>
    <s v="2025-05-30 17:03:30"/>
    <s v="2025-06-12 06:57:53"/>
    <s v="2025-06-18 16:58:44"/>
    <s v="2025-06-26 17:03:39"/>
    <s v="2025-05-16"/>
    <s v="2025-05-20"/>
    <s v="2025-05-27"/>
    <s v="2025-05-29"/>
    <s v="2025-06-05"/>
    <x v="3"/>
    <s v="Virtual"/>
    <s v="27249"/>
    <x v="64"/>
    <m/>
    <x v="0"/>
    <n v="1"/>
    <x v="0"/>
    <x v="0"/>
    <x v="0"/>
    <n v="302000"/>
    <x v="0"/>
    <x v="0"/>
    <x v="0"/>
    <x v="9"/>
  </r>
  <r>
    <x v="1749"/>
    <x v="1074"/>
    <s v="MUEBLES CC CUBRIMIENTOS"/>
    <x v="0"/>
    <m/>
    <s v="2025-02-26"/>
    <s v="2025-05-15"/>
    <s v="2025-05-21 14:08:20"/>
    <s v="2025-05-30 17:03:30"/>
    <s v="2025-06-12 06:57:53"/>
    <s v="2025-06-18 16:58:44"/>
    <s v="2025-06-26 17:03:39"/>
    <s v="2025-05-16"/>
    <s v="2025-05-20"/>
    <s v="2025-05-27"/>
    <s v="2025-05-29"/>
    <s v="2025-06-05"/>
    <x v="3"/>
    <s v="Virtual"/>
    <s v="FLANCHE01"/>
    <x v="51"/>
    <m/>
    <x v="3"/>
    <n v="1"/>
    <x v="66"/>
    <x v="0"/>
    <x v="0"/>
    <n v="548981"/>
    <x v="0"/>
    <x v="0"/>
    <x v="0"/>
    <x v="9"/>
  </r>
  <r>
    <x v="1749"/>
    <x v="1074"/>
    <s v="MUEBLES CC CUBRIMIENTOS"/>
    <x v="0"/>
    <m/>
    <s v="2025-02-26"/>
    <s v="2025-05-15"/>
    <s v="2025-05-21 14:08:20"/>
    <s v="2025-05-30 17:03:30"/>
    <s v="2025-06-12 06:57:53"/>
    <s v="2025-06-18 16:58:44"/>
    <s v="2025-06-26 17:03:39"/>
    <s v="2025-05-16"/>
    <s v="2025-05-20"/>
    <s v="2025-05-27"/>
    <s v="2025-05-29"/>
    <s v="2025-06-05"/>
    <x v="3"/>
    <s v="Virtual"/>
    <s v="SOMB03"/>
    <x v="161"/>
    <s v="LONA DICKSON BRUYERE CHINE 8779 1.20M"/>
    <x v="3"/>
    <n v="1"/>
    <x v="66"/>
    <x v="0"/>
    <x v="86"/>
    <n v="5698832"/>
    <x v="0"/>
    <x v="6"/>
    <x v="8"/>
    <x v="9"/>
  </r>
  <r>
    <x v="1750"/>
    <x v="1075"/>
    <s v="CUBRIMIENTO"/>
    <x v="0"/>
    <m/>
    <s v="2025-02-27"/>
    <s v="2025-09-06"/>
    <s v="2025-09-16 12:39:35"/>
    <s v="2025-09-26 12:20:38"/>
    <s v="2025-10-03 15:16:42"/>
    <s v="2025-10-09 06:42:23"/>
    <s v="2025-10-09 06:43:06"/>
    <s v="2025-09-16"/>
    <s v="2025-09-26"/>
    <s v="2025-10-04"/>
    <s v="2025-10-08"/>
    <s v="2025-10-09"/>
    <x v="3"/>
    <s v="Medellin"/>
    <s v="BANE13"/>
    <x v="305"/>
    <s v="PERGOSCREEN BEIGE 3M EB4841 G6-7 430GR"/>
    <x v="3"/>
    <n v="2"/>
    <x v="22"/>
    <x v="6"/>
    <x v="0"/>
    <n v="7341280"/>
    <x v="0"/>
    <x v="9"/>
    <x v="9"/>
    <x v="0"/>
  </r>
  <r>
    <x v="1750"/>
    <x v="1075"/>
    <s v="CUBRIMIENTO"/>
    <x v="0"/>
    <m/>
    <s v="2025-02-27"/>
    <s v="2025-09-06"/>
    <s v="2025-09-16 12:39:35"/>
    <s v="2025-09-26 12:20:38"/>
    <s v="2025-10-03 15:16:42"/>
    <s v="2025-10-09 06:42:23"/>
    <s v="2025-10-09 06:43:06"/>
    <s v="2025-09-16"/>
    <s v="2025-09-26"/>
    <s v="2025-10-04"/>
    <s v="2025-10-08"/>
    <s v="2025-10-09"/>
    <x v="3"/>
    <s v="Medellin"/>
    <s v="PLT03"/>
    <x v="183"/>
    <m/>
    <x v="3"/>
    <n v="4"/>
    <x v="0"/>
    <x v="0"/>
    <x v="0"/>
    <n v="272000"/>
    <x v="0"/>
    <x v="0"/>
    <x v="0"/>
    <x v="0"/>
  </r>
  <r>
    <x v="1750"/>
    <x v="1075"/>
    <s v="CUBRIMIENTO"/>
    <x v="0"/>
    <m/>
    <s v="2025-02-27"/>
    <s v="2025-09-06"/>
    <s v="2025-09-16 12:39:35"/>
    <s v="2025-09-26 12:20:38"/>
    <s v="2025-10-03 15:16:42"/>
    <s v="2025-10-09 06:42:23"/>
    <s v="2025-10-09 06:43:06"/>
    <s v="2025-09-16"/>
    <s v="2025-09-26"/>
    <s v="2025-10-04"/>
    <s v="2025-10-08"/>
    <s v="2025-10-09"/>
    <x v="3"/>
    <s v="Medellin"/>
    <s v="PLT07"/>
    <x v="185"/>
    <m/>
    <x v="3"/>
    <n v="4"/>
    <x v="0"/>
    <x v="0"/>
    <x v="0"/>
    <n v="323000"/>
    <x v="0"/>
    <x v="0"/>
    <x v="0"/>
    <x v="0"/>
  </r>
  <r>
    <x v="1751"/>
    <x v="1076"/>
    <s v="CUBRIMIENTO"/>
    <x v="0"/>
    <m/>
    <s v="2025-02-27"/>
    <s v="2025-06-15"/>
    <s v="2025-06-16 14:01:15"/>
    <s v="0000-00-00 00:00:00"/>
    <s v="2025-06-24 09:19:07"/>
    <s v="2025-07-09 07:25:24"/>
    <s v="2025-07-10 08:15:24"/>
    <s v="2025-06-16"/>
    <s v="2025-06-16"/>
    <s v="2025-06-24"/>
    <s v="2025-06-26"/>
    <s v="2025-06-30"/>
    <x v="3"/>
    <s v="Medellin"/>
    <s v="19302"/>
    <x v="1015"/>
    <m/>
    <x v="0"/>
    <n v="1"/>
    <x v="0"/>
    <x v="0"/>
    <x v="0"/>
    <n v="1653000"/>
    <x v="0"/>
    <x v="0"/>
    <x v="0"/>
    <x v="6"/>
  </r>
  <r>
    <x v="1751"/>
    <x v="1076"/>
    <s v="CUBRIMIENTO"/>
    <x v="0"/>
    <m/>
    <s v="2025-02-27"/>
    <s v="2025-06-15"/>
    <s v="2025-06-16 14:01:15"/>
    <s v="0000-00-00 00:00:00"/>
    <s v="2025-06-24 09:19:07"/>
    <s v="2025-07-09 07:25:24"/>
    <s v="2025-07-10 08:15:24"/>
    <s v="2025-06-16"/>
    <s v="2025-06-16"/>
    <s v="2025-06-24"/>
    <s v="2025-06-26"/>
    <s v="2025-06-30"/>
    <x v="3"/>
    <s v="Medellin"/>
    <s v="MANT004"/>
    <x v="934"/>
    <m/>
    <x v="0"/>
    <n v="1"/>
    <x v="322"/>
    <x v="0"/>
    <x v="52"/>
    <n v="1141739"/>
    <x v="0"/>
    <x v="0"/>
    <x v="0"/>
    <x v="6"/>
  </r>
  <r>
    <x v="1751"/>
    <x v="1076"/>
    <s v="CUBRIMIENTO"/>
    <x v="0"/>
    <m/>
    <s v="2025-02-27"/>
    <s v="2025-06-15"/>
    <s v="2025-06-16 14:01:15"/>
    <s v="0000-00-00 00:00:00"/>
    <s v="2025-06-24 09:19:07"/>
    <s v="2025-07-09 07:25:24"/>
    <s v="2025-07-10 08:15:24"/>
    <s v="2025-06-16"/>
    <s v="2025-06-16"/>
    <s v="2025-06-24"/>
    <s v="2025-06-26"/>
    <s v="2025-06-30"/>
    <x v="3"/>
    <s v="Medellin"/>
    <s v="SERV03"/>
    <x v="9"/>
    <m/>
    <x v="0"/>
    <n v="1"/>
    <x v="0"/>
    <x v="0"/>
    <x v="0"/>
    <n v="100000"/>
    <x v="0"/>
    <x v="1"/>
    <x v="1"/>
    <x v="6"/>
  </r>
  <r>
    <x v="1751"/>
    <x v="1076"/>
    <s v="CUBRIMIENTO"/>
    <x v="0"/>
    <m/>
    <s v="2025-02-27"/>
    <s v="2025-06-15"/>
    <s v="2025-06-16 14:01:15"/>
    <s v="0000-00-00 00:00:00"/>
    <s v="2025-06-24 09:19:07"/>
    <s v="2025-07-09 07:25:24"/>
    <s v="2025-07-10 08:15:24"/>
    <s v="2025-06-16"/>
    <s v="2025-06-16"/>
    <s v="2025-06-24"/>
    <s v="2025-06-26"/>
    <s v="2025-06-30"/>
    <x v="3"/>
    <s v="Medellin"/>
    <s v="TRANSP06"/>
    <x v="59"/>
    <m/>
    <x v="0"/>
    <n v="1"/>
    <x v="0"/>
    <x v="0"/>
    <x v="0"/>
    <n v="160000"/>
    <x v="0"/>
    <x v="1"/>
    <x v="1"/>
    <x v="6"/>
  </r>
  <r>
    <x v="1752"/>
    <x v="1077"/>
    <s v="CUBRIMIENTO"/>
    <x v="0"/>
    <m/>
    <s v="2025-02-27"/>
    <s v="2025-05-27"/>
    <s v="2025-05-31 11:37:28"/>
    <s v="0000-00-00 00:00:00"/>
    <s v="2025-06-06 11:46:36"/>
    <s v="2025-07-12 11:18:44"/>
    <s v="2025-09-19 22:29:11"/>
    <s v="2025-05-28"/>
    <s v="2025-05-28"/>
    <s v="2025-05-30"/>
    <s v="2025-06-05"/>
    <s v="2025-06-09"/>
    <x v="3"/>
    <s v="Barranquilla"/>
    <s v="18013"/>
    <x v="13"/>
    <m/>
    <x v="0"/>
    <n v="6"/>
    <x v="0"/>
    <x v="0"/>
    <x v="0"/>
    <n v="7500"/>
    <x v="0"/>
    <x v="0"/>
    <x v="0"/>
    <x v="9"/>
  </r>
  <r>
    <x v="1752"/>
    <x v="1077"/>
    <s v="CUBRIMIENTO"/>
    <x v="0"/>
    <m/>
    <s v="2025-02-27"/>
    <s v="2025-05-27"/>
    <s v="2025-05-31 11:37:28"/>
    <s v="0000-00-00 00:00:00"/>
    <s v="2025-06-06 11:46:36"/>
    <s v="2025-07-12 11:18:44"/>
    <s v="2025-09-19 22:29:11"/>
    <s v="2025-05-28"/>
    <s v="2025-05-28"/>
    <s v="2025-05-30"/>
    <s v="2025-06-05"/>
    <s v="2025-06-09"/>
    <x v="3"/>
    <s v="Barranquilla"/>
    <s v="18447"/>
    <x v="14"/>
    <m/>
    <x v="0"/>
    <n v="1"/>
    <x v="0"/>
    <x v="0"/>
    <x v="0"/>
    <n v="3150"/>
    <x v="0"/>
    <x v="0"/>
    <x v="0"/>
    <x v="9"/>
  </r>
  <r>
    <x v="1752"/>
    <x v="1077"/>
    <s v="CUBRIMIENTO"/>
    <x v="0"/>
    <m/>
    <s v="2025-02-27"/>
    <s v="2025-05-27"/>
    <s v="2025-05-31 11:37:28"/>
    <s v="0000-00-00 00:00:00"/>
    <s v="2025-06-06 11:46:36"/>
    <s v="2025-07-12 11:18:44"/>
    <s v="2025-09-19 22:29:11"/>
    <s v="2025-05-28"/>
    <s v="2025-05-28"/>
    <s v="2025-05-30"/>
    <s v="2025-06-05"/>
    <s v="2025-06-09"/>
    <x v="3"/>
    <s v="Barranquilla"/>
    <s v="18448"/>
    <x v="15"/>
    <m/>
    <x v="0"/>
    <n v="1"/>
    <x v="0"/>
    <x v="0"/>
    <x v="0"/>
    <n v="4500"/>
    <x v="0"/>
    <x v="0"/>
    <x v="0"/>
    <x v="9"/>
  </r>
  <r>
    <x v="1752"/>
    <x v="1077"/>
    <s v="CUBRIMIENTO"/>
    <x v="0"/>
    <m/>
    <s v="2025-02-27"/>
    <s v="2025-05-27"/>
    <s v="2025-05-31 11:37:28"/>
    <s v="0000-00-00 00:00:00"/>
    <s v="2025-06-06 11:46:36"/>
    <s v="2025-07-12 11:18:44"/>
    <s v="2025-09-19 22:29:11"/>
    <s v="2025-05-28"/>
    <s v="2025-05-28"/>
    <s v="2025-05-30"/>
    <s v="2025-06-05"/>
    <s v="2025-06-09"/>
    <x v="3"/>
    <s v="Barranquilla"/>
    <s v="18451"/>
    <x v="16"/>
    <m/>
    <x v="0"/>
    <n v="12"/>
    <x v="0"/>
    <x v="0"/>
    <x v="0"/>
    <n v="69300"/>
    <x v="0"/>
    <x v="0"/>
    <x v="0"/>
    <x v="9"/>
  </r>
  <r>
    <x v="1752"/>
    <x v="1077"/>
    <s v="CUBRIMIENTO"/>
    <x v="0"/>
    <m/>
    <s v="2025-02-27"/>
    <s v="2025-05-27"/>
    <s v="2025-05-31 11:37:28"/>
    <s v="0000-00-00 00:00:00"/>
    <s v="2025-06-06 11:46:36"/>
    <s v="2025-07-12 11:18:44"/>
    <s v="2025-09-19 22:29:11"/>
    <s v="2025-05-28"/>
    <s v="2025-05-28"/>
    <s v="2025-05-30"/>
    <s v="2025-06-05"/>
    <s v="2025-06-09"/>
    <x v="3"/>
    <s v="Barranquilla"/>
    <s v="18452"/>
    <x v="17"/>
    <m/>
    <x v="0"/>
    <n v="12"/>
    <x v="0"/>
    <x v="0"/>
    <x v="0"/>
    <n v="69300"/>
    <x v="0"/>
    <x v="0"/>
    <x v="0"/>
    <x v="9"/>
  </r>
  <r>
    <x v="1752"/>
    <x v="1077"/>
    <s v="CUBRIMIENTO"/>
    <x v="0"/>
    <m/>
    <s v="2025-02-27"/>
    <s v="2025-05-27"/>
    <s v="2025-05-31 11:37:28"/>
    <s v="0000-00-00 00:00:00"/>
    <s v="2025-06-06 11:46:36"/>
    <s v="2025-07-12 11:18:44"/>
    <s v="2025-09-19 22:29:11"/>
    <s v="2025-05-28"/>
    <s v="2025-05-28"/>
    <s v="2025-05-30"/>
    <s v="2025-06-05"/>
    <s v="2025-06-09"/>
    <x v="3"/>
    <s v="Barranquilla"/>
    <s v="18456"/>
    <x v="20"/>
    <m/>
    <x v="0"/>
    <n v="1"/>
    <x v="0"/>
    <x v="0"/>
    <x v="0"/>
    <n v="2250"/>
    <x v="0"/>
    <x v="0"/>
    <x v="0"/>
    <x v="9"/>
  </r>
  <r>
    <x v="1752"/>
    <x v="1077"/>
    <s v="CUBRIMIENTO"/>
    <x v="0"/>
    <m/>
    <s v="2025-02-27"/>
    <s v="2025-05-27"/>
    <s v="2025-05-31 11:37:28"/>
    <s v="0000-00-00 00:00:00"/>
    <s v="2025-06-06 11:46:36"/>
    <s v="2025-07-12 11:18:44"/>
    <s v="2025-09-19 22:29:11"/>
    <s v="2025-05-28"/>
    <s v="2025-05-28"/>
    <s v="2025-05-30"/>
    <s v="2025-06-05"/>
    <s v="2025-06-09"/>
    <x v="3"/>
    <s v="Barranquilla"/>
    <s v="18457"/>
    <x v="21"/>
    <m/>
    <x v="0"/>
    <n v="5"/>
    <x v="0"/>
    <x v="0"/>
    <x v="0"/>
    <n v="7700"/>
    <x v="0"/>
    <x v="0"/>
    <x v="0"/>
    <x v="9"/>
  </r>
  <r>
    <x v="1752"/>
    <x v="1077"/>
    <s v="CUBRIMIENTO"/>
    <x v="0"/>
    <m/>
    <s v="2025-02-27"/>
    <s v="2025-05-27"/>
    <s v="2025-05-31 11:37:28"/>
    <s v="0000-00-00 00:00:00"/>
    <s v="2025-06-06 11:46:36"/>
    <s v="2025-07-12 11:18:44"/>
    <s v="2025-09-19 22:29:11"/>
    <s v="2025-05-28"/>
    <s v="2025-05-28"/>
    <s v="2025-05-30"/>
    <s v="2025-06-05"/>
    <s v="2025-06-09"/>
    <x v="3"/>
    <s v="Barranquilla"/>
    <s v="18457"/>
    <x v="21"/>
    <m/>
    <x v="0"/>
    <n v="4"/>
    <x v="0"/>
    <x v="0"/>
    <x v="0"/>
    <n v="6160"/>
    <x v="0"/>
    <x v="0"/>
    <x v="0"/>
    <x v="9"/>
  </r>
  <r>
    <x v="1752"/>
    <x v="1077"/>
    <s v="CUBRIMIENTO"/>
    <x v="0"/>
    <m/>
    <s v="2025-02-27"/>
    <s v="2025-05-27"/>
    <s v="2025-05-31 11:37:28"/>
    <s v="0000-00-00 00:00:00"/>
    <s v="2025-06-06 11:46:36"/>
    <s v="2025-07-12 11:18:44"/>
    <s v="2025-09-19 22:29:11"/>
    <s v="2025-05-28"/>
    <s v="2025-05-28"/>
    <s v="2025-05-30"/>
    <s v="2025-06-05"/>
    <s v="2025-06-09"/>
    <x v="3"/>
    <s v="Barranquilla"/>
    <s v="18458"/>
    <x v="22"/>
    <m/>
    <x v="0"/>
    <n v="5"/>
    <x v="0"/>
    <x v="0"/>
    <x v="0"/>
    <n v="8575"/>
    <x v="0"/>
    <x v="0"/>
    <x v="0"/>
    <x v="9"/>
  </r>
  <r>
    <x v="1752"/>
    <x v="1077"/>
    <s v="CUBRIMIENTO"/>
    <x v="0"/>
    <m/>
    <s v="2025-02-27"/>
    <s v="2025-05-27"/>
    <s v="2025-05-31 11:37:28"/>
    <s v="0000-00-00 00:00:00"/>
    <s v="2025-06-06 11:46:36"/>
    <s v="2025-07-12 11:18:44"/>
    <s v="2025-09-19 22:29:11"/>
    <s v="2025-05-28"/>
    <s v="2025-05-28"/>
    <s v="2025-05-30"/>
    <s v="2025-06-05"/>
    <s v="2025-06-09"/>
    <x v="3"/>
    <s v="Barranquilla"/>
    <s v="18460"/>
    <x v="1016"/>
    <m/>
    <x v="0"/>
    <n v="10"/>
    <x v="0"/>
    <x v="0"/>
    <x v="0"/>
    <n v="140000"/>
    <x v="0"/>
    <x v="0"/>
    <x v="0"/>
    <x v="9"/>
  </r>
  <r>
    <x v="1752"/>
    <x v="1077"/>
    <s v="CUBRIMIENTO"/>
    <x v="0"/>
    <m/>
    <s v="2025-02-27"/>
    <s v="2025-05-27"/>
    <s v="2025-05-31 11:37:28"/>
    <s v="0000-00-00 00:00:00"/>
    <s v="2025-06-06 11:46:36"/>
    <s v="2025-07-12 11:18:44"/>
    <s v="2025-09-19 22:29:11"/>
    <s v="2025-05-28"/>
    <s v="2025-05-28"/>
    <s v="2025-05-30"/>
    <s v="2025-06-05"/>
    <s v="2025-06-09"/>
    <x v="3"/>
    <s v="Barranquilla"/>
    <s v="18461"/>
    <x v="226"/>
    <m/>
    <x v="0"/>
    <n v="12"/>
    <x v="0"/>
    <x v="0"/>
    <x v="0"/>
    <n v="635112"/>
    <x v="0"/>
    <x v="0"/>
    <x v="0"/>
    <x v="9"/>
  </r>
  <r>
    <x v="1752"/>
    <x v="1077"/>
    <s v="CUBRIMIENTO"/>
    <x v="0"/>
    <m/>
    <s v="2025-02-27"/>
    <s v="2025-05-27"/>
    <s v="2025-05-31 11:37:28"/>
    <s v="0000-00-00 00:00:00"/>
    <s v="2025-06-06 11:46:36"/>
    <s v="2025-07-12 11:18:44"/>
    <s v="2025-09-19 22:29:11"/>
    <s v="2025-05-28"/>
    <s v="2025-05-28"/>
    <s v="2025-05-30"/>
    <s v="2025-06-05"/>
    <s v="2025-06-09"/>
    <x v="3"/>
    <s v="Barranquilla"/>
    <s v="18462"/>
    <x v="227"/>
    <m/>
    <x v="0"/>
    <n v="13"/>
    <x v="0"/>
    <x v="0"/>
    <x v="0"/>
    <n v="93275"/>
    <x v="0"/>
    <x v="0"/>
    <x v="0"/>
    <x v="9"/>
  </r>
  <r>
    <x v="1752"/>
    <x v="1077"/>
    <s v="CUBRIMIENTO"/>
    <x v="0"/>
    <m/>
    <s v="2025-02-27"/>
    <s v="2025-05-27"/>
    <s v="2025-05-31 11:37:28"/>
    <s v="0000-00-00 00:00:00"/>
    <s v="2025-06-06 11:46:36"/>
    <s v="2025-07-12 11:18:44"/>
    <s v="2025-09-19 22:29:11"/>
    <s v="2025-05-28"/>
    <s v="2025-05-28"/>
    <s v="2025-05-30"/>
    <s v="2025-06-05"/>
    <s v="2025-06-09"/>
    <x v="3"/>
    <s v="Barranquilla"/>
    <s v="SERV03"/>
    <x v="9"/>
    <m/>
    <x v="0"/>
    <n v="1"/>
    <x v="0"/>
    <x v="0"/>
    <x v="0"/>
    <n v="2000000"/>
    <x v="0"/>
    <x v="1"/>
    <x v="1"/>
    <x v="9"/>
  </r>
  <r>
    <x v="1753"/>
    <x v="1078"/>
    <s v="CUBRIMIENTO"/>
    <x v="0"/>
    <m/>
    <s v="2025-02-27"/>
    <s v="2025-03-27"/>
    <s v="2025-04-02 10:02:29"/>
    <s v="2025-04-30 16:37:43"/>
    <s v="2025-05-31 13:14:23"/>
    <s v="2025-07-01 07:30:20"/>
    <s v="0000-00-00 00:00:00"/>
    <s v="2025-04-02"/>
    <s v="2025-04-30"/>
    <s v="2025-05-28"/>
    <s v="2025-06-01"/>
    <s v="2025-06-09"/>
    <x v="8"/>
    <s v="Gerencia"/>
    <s v="FLANCHE01"/>
    <x v="51"/>
    <m/>
    <x v="3"/>
    <n v="1"/>
    <x v="163"/>
    <x v="0"/>
    <x v="0"/>
    <n v="1883706"/>
    <x v="0"/>
    <x v="0"/>
    <x v="0"/>
    <x v="9"/>
  </r>
  <r>
    <x v="1753"/>
    <x v="1078"/>
    <s v="CUBRIMIENTO"/>
    <x v="0"/>
    <m/>
    <s v="2025-02-27"/>
    <s v="2025-03-27"/>
    <s v="2025-04-02 10:02:29"/>
    <s v="2025-04-30 16:37:43"/>
    <s v="2025-05-31 13:14:23"/>
    <s v="2025-07-01 07:30:20"/>
    <s v="0000-00-00 00:00:00"/>
    <s v="2025-04-02"/>
    <s v="2025-04-30"/>
    <s v="2025-05-28"/>
    <s v="2025-06-01"/>
    <s v="2025-06-09"/>
    <x v="8"/>
    <s v="Gerencia"/>
    <s v="PLT09"/>
    <x v="101"/>
    <m/>
    <x v="3"/>
    <n v="16"/>
    <x v="0"/>
    <x v="0"/>
    <x v="0"/>
    <n v="3200000"/>
    <x v="0"/>
    <x v="0"/>
    <x v="0"/>
    <x v="9"/>
  </r>
  <r>
    <x v="1753"/>
    <x v="1078"/>
    <s v="CUBRIMIENTO"/>
    <x v="0"/>
    <m/>
    <s v="2025-02-27"/>
    <s v="2025-03-27"/>
    <s v="2025-04-02 10:02:29"/>
    <s v="2025-04-30 16:37:43"/>
    <s v="2025-05-31 13:14:23"/>
    <s v="2025-07-01 07:30:20"/>
    <s v="0000-00-00 00:00:00"/>
    <s v="2025-04-02"/>
    <s v="2025-04-30"/>
    <s v="2025-05-28"/>
    <s v="2025-06-01"/>
    <s v="2025-06-09"/>
    <x v="8"/>
    <s v="Gerencia"/>
    <s v="PTEK12"/>
    <x v="295"/>
    <s v="LONA PERGOTEX BLACKOUT BLANCA 3 M"/>
    <x v="3"/>
    <n v="8"/>
    <x v="124"/>
    <x v="0"/>
    <x v="2"/>
    <n v="314189832"/>
    <x v="0"/>
    <x v="4"/>
    <x v="7"/>
    <x v="9"/>
  </r>
  <r>
    <x v="1753"/>
    <x v="1078"/>
    <s v="CUBRIMIENTO"/>
    <x v="0"/>
    <m/>
    <s v="2025-02-27"/>
    <s v="2025-03-27"/>
    <s v="2025-04-02 10:02:29"/>
    <s v="2025-04-30 16:37:43"/>
    <s v="2025-05-31 13:14:23"/>
    <s v="2025-07-01 07:30:20"/>
    <s v="0000-00-00 00:00:00"/>
    <s v="2025-04-02"/>
    <s v="2025-04-30"/>
    <s v="2025-05-28"/>
    <s v="2025-06-01"/>
    <s v="2025-06-09"/>
    <x v="8"/>
    <s v="Gerencia"/>
    <s v="SERV04"/>
    <x v="50"/>
    <m/>
    <x v="0"/>
    <n v="1"/>
    <x v="0"/>
    <x v="0"/>
    <x v="0"/>
    <n v="5100000"/>
    <x v="0"/>
    <x v="1"/>
    <x v="1"/>
    <x v="9"/>
  </r>
  <r>
    <x v="1753"/>
    <x v="1078"/>
    <s v="CUBRIMIENTO"/>
    <x v="0"/>
    <m/>
    <s v="2025-02-27"/>
    <s v="2025-03-27"/>
    <s v="2025-04-02 10:02:29"/>
    <s v="2025-04-30 16:37:43"/>
    <s v="2025-05-31 13:14:23"/>
    <s v="2025-07-01 07:30:20"/>
    <s v="0000-00-00 00:00:00"/>
    <s v="2025-04-02"/>
    <s v="2025-04-30"/>
    <s v="2025-05-28"/>
    <s v="2025-06-01"/>
    <s v="2025-06-09"/>
    <x v="8"/>
    <s v="Gerencia"/>
    <s v="SERVANDAM"/>
    <x v="865"/>
    <m/>
    <x v="0"/>
    <n v="1"/>
    <x v="0"/>
    <x v="0"/>
    <x v="0"/>
    <n v="6840000"/>
    <x v="0"/>
    <x v="1"/>
    <x v="1"/>
    <x v="9"/>
  </r>
  <r>
    <x v="1753"/>
    <x v="1078"/>
    <s v="CUBRIMIENTO"/>
    <x v="0"/>
    <m/>
    <s v="2025-02-27"/>
    <s v="2025-03-27"/>
    <s v="2025-04-02 10:02:29"/>
    <s v="2025-04-30 16:37:43"/>
    <s v="2025-05-31 13:14:23"/>
    <s v="2025-07-01 07:30:20"/>
    <s v="0000-00-00 00:00:00"/>
    <s v="2025-04-02"/>
    <s v="2025-04-30"/>
    <s v="2025-05-28"/>
    <s v="2025-06-01"/>
    <s v="2025-06-09"/>
    <x v="8"/>
    <s v="Gerencia"/>
    <s v="TRANSP06"/>
    <x v="59"/>
    <m/>
    <x v="0"/>
    <n v="1"/>
    <x v="0"/>
    <x v="0"/>
    <x v="0"/>
    <n v="9122597"/>
    <x v="0"/>
    <x v="1"/>
    <x v="1"/>
    <x v="9"/>
  </r>
  <r>
    <x v="1754"/>
    <x v="1079"/>
    <s v="MUEBLES CC CUBRIMIENTOS"/>
    <x v="0"/>
    <m/>
    <s v="2024-07-10"/>
    <s v="2025-02-28"/>
    <s v="2025-03-01 14:46:59"/>
    <s v="2025-03-01 15:47:47"/>
    <s v="2025-03-28 17:12:51"/>
    <s v="2025-03-28 17:13:03"/>
    <s v="2025-04-04 11:43:42"/>
    <s v="2025-03-04"/>
    <s v="2025-03-06"/>
    <s v="2025-04-02"/>
    <s v="2025-04-08"/>
    <s v="2025-04-16"/>
    <x v="3"/>
    <s v="Cali"/>
    <s v="100196"/>
    <x v="218"/>
    <m/>
    <x v="0"/>
    <n v="2"/>
    <x v="0"/>
    <x v="0"/>
    <x v="0"/>
    <n v="322620"/>
    <x v="0"/>
    <x v="0"/>
    <x v="0"/>
    <x v="2"/>
  </r>
  <r>
    <x v="1754"/>
    <x v="1079"/>
    <s v="MUEBLES CC CUBRIMIENTOS"/>
    <x v="0"/>
    <m/>
    <s v="2024-07-10"/>
    <s v="2025-02-28"/>
    <s v="2025-03-01 14:46:59"/>
    <s v="2025-03-01 15:47:47"/>
    <s v="2025-03-28 17:12:51"/>
    <s v="2025-03-28 17:13:03"/>
    <s v="2025-04-04 11:43:42"/>
    <s v="2025-03-04"/>
    <s v="2025-03-06"/>
    <s v="2025-04-02"/>
    <s v="2025-04-08"/>
    <s v="2025-04-16"/>
    <x v="3"/>
    <s v="Cali"/>
    <s v="13615"/>
    <x v="487"/>
    <m/>
    <x v="4"/>
    <n v="16"/>
    <x v="0"/>
    <x v="0"/>
    <x v="0"/>
    <n v="6937920"/>
    <x v="0"/>
    <x v="2"/>
    <x v="0"/>
    <x v="2"/>
  </r>
  <r>
    <x v="1754"/>
    <x v="1079"/>
    <s v="MUEBLES CC CUBRIMIENTOS"/>
    <x v="0"/>
    <m/>
    <s v="2024-07-10"/>
    <s v="2025-02-28"/>
    <s v="2025-03-01 14:46:59"/>
    <s v="2025-03-01 15:47:47"/>
    <s v="2025-03-28 17:12:51"/>
    <s v="2025-03-28 17:13:03"/>
    <s v="2025-04-04 11:43:42"/>
    <s v="2025-03-04"/>
    <s v="2025-03-06"/>
    <s v="2025-04-02"/>
    <s v="2025-04-08"/>
    <s v="2025-04-16"/>
    <x v="3"/>
    <s v="Cali"/>
    <s v="13669"/>
    <x v="488"/>
    <m/>
    <x v="0"/>
    <n v="4"/>
    <x v="0"/>
    <x v="0"/>
    <x v="0"/>
    <n v="1473332"/>
    <x v="0"/>
    <x v="0"/>
    <x v="0"/>
    <x v="2"/>
  </r>
  <r>
    <x v="1754"/>
    <x v="1079"/>
    <s v="MUEBLES CC CUBRIMIENTOS"/>
    <x v="0"/>
    <m/>
    <s v="2024-07-10"/>
    <s v="2025-02-28"/>
    <s v="2025-03-01 14:46:59"/>
    <s v="2025-03-01 15:47:47"/>
    <s v="2025-03-28 17:12:51"/>
    <s v="2025-03-28 17:13:03"/>
    <s v="2025-04-04 11:43:42"/>
    <s v="2025-03-04"/>
    <s v="2025-03-06"/>
    <s v="2025-04-02"/>
    <s v="2025-04-08"/>
    <s v="2025-04-16"/>
    <x v="3"/>
    <s v="Cali"/>
    <s v="13670"/>
    <x v="676"/>
    <m/>
    <x v="0"/>
    <n v="4"/>
    <x v="0"/>
    <x v="0"/>
    <x v="0"/>
    <n v="2833668"/>
    <x v="0"/>
    <x v="0"/>
    <x v="0"/>
    <x v="2"/>
  </r>
  <r>
    <x v="1754"/>
    <x v="1079"/>
    <s v="MUEBLES CC CUBRIMIENTOS"/>
    <x v="0"/>
    <m/>
    <s v="2024-07-10"/>
    <s v="2025-02-28"/>
    <s v="2025-03-01 14:46:59"/>
    <s v="2025-03-01 15:47:47"/>
    <s v="2025-03-28 17:12:51"/>
    <s v="2025-03-28 17:13:03"/>
    <s v="2025-04-04 11:43:42"/>
    <s v="2025-03-04"/>
    <s v="2025-03-06"/>
    <s v="2025-04-02"/>
    <s v="2025-04-08"/>
    <s v="2025-04-16"/>
    <x v="3"/>
    <s v="Cali"/>
    <s v="13672"/>
    <x v="46"/>
    <s v="FURNISCREEN GRIS  2M EB4027W G8 625GR"/>
    <x v="4"/>
    <n v="6"/>
    <x v="0"/>
    <x v="0"/>
    <x v="0"/>
    <n v="8278200"/>
    <x v="0"/>
    <x v="2"/>
    <x v="0"/>
    <x v="2"/>
  </r>
  <r>
    <x v="1754"/>
    <x v="1079"/>
    <s v="MUEBLES CC CUBRIMIENTOS"/>
    <x v="0"/>
    <m/>
    <s v="2024-07-10"/>
    <s v="2025-02-28"/>
    <s v="2025-03-01 14:46:59"/>
    <s v="2025-03-01 15:47:47"/>
    <s v="2025-03-28 17:12:51"/>
    <s v="2025-03-28 17:13:03"/>
    <s v="2025-04-04 11:43:42"/>
    <s v="2025-03-04"/>
    <s v="2025-03-06"/>
    <s v="2025-04-02"/>
    <s v="2025-04-08"/>
    <s v="2025-04-16"/>
    <x v="3"/>
    <s v="Cali"/>
    <s v="5325"/>
    <x v="33"/>
    <m/>
    <x v="5"/>
    <n v="4"/>
    <x v="0"/>
    <x v="0"/>
    <x v="0"/>
    <n v="937320"/>
    <x v="0"/>
    <x v="0"/>
    <x v="0"/>
    <x v="2"/>
  </r>
  <r>
    <x v="1754"/>
    <x v="1079"/>
    <s v="MUEBLES CC CUBRIMIENTOS"/>
    <x v="0"/>
    <m/>
    <s v="2024-07-10"/>
    <s v="2025-02-28"/>
    <s v="2025-03-01 14:46:59"/>
    <s v="2025-03-01 15:47:47"/>
    <s v="2025-03-28 17:12:51"/>
    <s v="2025-03-28 17:13:03"/>
    <s v="2025-04-04 11:43:42"/>
    <s v="2025-03-04"/>
    <s v="2025-03-06"/>
    <s v="2025-04-02"/>
    <s v="2025-04-08"/>
    <s v="2025-04-16"/>
    <x v="3"/>
    <s v="Cali"/>
    <s v="9708"/>
    <x v="195"/>
    <s v="LONA DICKSON GRIS FONDO ENTERO REF:6088"/>
    <x v="0"/>
    <n v="4"/>
    <x v="0"/>
    <x v="0"/>
    <x v="0"/>
    <n v="4120120"/>
    <x v="0"/>
    <x v="0"/>
    <x v="0"/>
    <x v="2"/>
  </r>
  <r>
    <x v="1755"/>
    <x v="488"/>
    <s v="CUBRIMIENTO"/>
    <x v="0"/>
    <m/>
    <s v="2025-02-27"/>
    <s v="2025-02-28"/>
    <s v="2025-03-01 11:53:08"/>
    <s v="2025-03-04 16:06:41"/>
    <s v="2025-03-13 09:46:25"/>
    <s v="2025-03-13 17:24:50"/>
    <s v="2025-03-17 08:28:38"/>
    <s v="2025-03-04"/>
    <s v="2025-03-05"/>
    <s v="2025-03-12"/>
    <s v="2025-03-14"/>
    <s v="2025-03-21"/>
    <x v="1"/>
    <s v="Virtual"/>
    <s v="FLANCHE01"/>
    <x v="51"/>
    <m/>
    <x v="3"/>
    <n v="1"/>
    <x v="114"/>
    <x v="0"/>
    <x v="0"/>
    <n v="0"/>
    <x v="0"/>
    <x v="0"/>
    <x v="0"/>
    <x v="8"/>
  </r>
  <r>
    <x v="1756"/>
    <x v="401"/>
    <s v="CUBRIMIENTO"/>
    <x v="0"/>
    <m/>
    <s v="2025-02-27"/>
    <s v="2025-02-28"/>
    <s v="2025-03-06 07:36:49"/>
    <s v="2025-03-07 14:51:31"/>
    <s v="2025-03-13 15:38:19"/>
    <s v="2025-03-14 07:07:03"/>
    <s v="0000-00-00 00:00:00"/>
    <s v="2025-03-03"/>
    <s v="2025-03-10"/>
    <s v="2025-03-14"/>
    <s v="2025-03-18"/>
    <s v="2025-03-18"/>
    <x v="3"/>
    <s v="Toscany"/>
    <s v="KMPLITE"/>
    <x v="251"/>
    <m/>
    <x v="0"/>
    <n v="3"/>
    <x v="2"/>
    <x v="0"/>
    <x v="0"/>
    <n v="4703151"/>
    <x v="0"/>
    <x v="0"/>
    <x v="0"/>
    <x v="8"/>
  </r>
  <r>
    <x v="1756"/>
    <x v="401"/>
    <s v="CUBRIMIENTO"/>
    <x v="0"/>
    <m/>
    <s v="2025-02-27"/>
    <s v="2025-02-28"/>
    <s v="2025-03-06 07:36:49"/>
    <s v="2025-03-07 14:51:31"/>
    <s v="2025-03-13 15:38:19"/>
    <s v="2025-03-14 07:07:03"/>
    <s v="0000-00-00 00:00:00"/>
    <s v="2025-03-03"/>
    <s v="2025-03-10"/>
    <s v="2025-03-14"/>
    <s v="2025-03-18"/>
    <s v="2025-03-18"/>
    <x v="3"/>
    <s v="Toscany"/>
    <s v="PLITE10"/>
    <x v="263"/>
    <s v="LONA PERGOTEX TRASLUCIDA BLANCA 2.5M"/>
    <x v="4"/>
    <n v="1"/>
    <x v="8"/>
    <x v="0"/>
    <x v="49"/>
    <n v="3753000"/>
    <x v="0"/>
    <x v="4"/>
    <x v="6"/>
    <x v="8"/>
  </r>
  <r>
    <x v="1756"/>
    <x v="401"/>
    <s v="CUBRIMIENTO"/>
    <x v="0"/>
    <m/>
    <s v="2025-02-27"/>
    <s v="2025-02-28"/>
    <s v="2025-03-06 07:36:49"/>
    <s v="2025-03-07 14:51:31"/>
    <s v="2025-03-13 15:38:19"/>
    <s v="2025-03-14 07:07:03"/>
    <s v="0000-00-00 00:00:00"/>
    <s v="2025-03-03"/>
    <s v="2025-03-10"/>
    <s v="2025-03-14"/>
    <s v="2025-03-18"/>
    <s v="2025-03-18"/>
    <x v="3"/>
    <s v="Toscany"/>
    <s v="PLITE10"/>
    <x v="263"/>
    <s v="LONA PERGOTEX TRASLUCIDA BLANCA 2.5M"/>
    <x v="4"/>
    <n v="2"/>
    <x v="8"/>
    <x v="0"/>
    <x v="163"/>
    <n v="6642000"/>
    <x v="0"/>
    <x v="4"/>
    <x v="6"/>
    <x v="8"/>
  </r>
  <r>
    <x v="1757"/>
    <x v="1080"/>
    <s v="CUBRIMIENTO"/>
    <x v="0"/>
    <m/>
    <s v="2025-02-27"/>
    <s v="2025-03-08"/>
    <s v="2025-03-08 11:08:05"/>
    <s v="0000-00-00 00:00:00"/>
    <s v="2025-03-11 19:19:26"/>
    <s v="2025-03-18 15:28:38"/>
    <s v="2025-04-07 18:12:53"/>
    <s v="2025-03-10"/>
    <s v="2025-03-10"/>
    <s v="2025-03-18"/>
    <s v="2025-03-24"/>
    <s v="2025-03-26"/>
    <x v="3"/>
    <s v="Barranquilla"/>
    <s v="MANT005"/>
    <x v="969"/>
    <m/>
    <x v="0"/>
    <n v="2"/>
    <x v="69"/>
    <x v="3"/>
    <x v="0"/>
    <n v="540824"/>
    <x v="0"/>
    <x v="0"/>
    <x v="0"/>
    <x v="8"/>
  </r>
  <r>
    <x v="1757"/>
    <x v="1080"/>
    <s v="CUBRIMIENTO"/>
    <x v="0"/>
    <m/>
    <s v="2025-02-27"/>
    <s v="2025-03-08"/>
    <s v="2025-03-08 11:08:05"/>
    <s v="0000-00-00 00:00:00"/>
    <s v="2025-03-11 19:19:26"/>
    <s v="2025-03-18 15:28:38"/>
    <s v="2025-04-07 18:12:53"/>
    <s v="2025-03-10"/>
    <s v="2025-03-10"/>
    <s v="2025-03-18"/>
    <s v="2025-03-24"/>
    <s v="2025-03-26"/>
    <x v="3"/>
    <s v="Barranquilla"/>
    <s v="SERV09"/>
    <x v="584"/>
    <m/>
    <x v="0"/>
    <n v="1"/>
    <x v="0"/>
    <x v="0"/>
    <x v="0"/>
    <n v="150000"/>
    <x v="0"/>
    <x v="1"/>
    <x v="1"/>
    <x v="8"/>
  </r>
  <r>
    <x v="1758"/>
    <x v="601"/>
    <s v="CUBRIMIENTO"/>
    <x v="0"/>
    <m/>
    <s v="2025-02-27"/>
    <s v="2025-02-28"/>
    <s v="2025-03-05 13:59:28"/>
    <s v="0000-00-00 00:00:00"/>
    <s v="2025-03-05 13:59:40"/>
    <s v="2025-03-06 16:01:33"/>
    <s v="0000-00-00 00:00:00"/>
    <s v="2025-03-03"/>
    <s v="2025-03-03"/>
    <s v="2025-03-04"/>
    <s v="2025-03-06"/>
    <s v="2025-03-06"/>
    <x v="3"/>
    <s v="Toscany"/>
    <s v="MTOS02"/>
    <x v="972"/>
    <m/>
    <x v="0"/>
    <n v="1"/>
    <x v="0"/>
    <x v="0"/>
    <x v="0"/>
    <n v="545272"/>
    <x v="0"/>
    <x v="0"/>
    <x v="0"/>
    <x v="8"/>
  </r>
  <r>
    <x v="1759"/>
    <x v="1081"/>
    <s v="CUBRIMIENTO"/>
    <x v="0"/>
    <m/>
    <s v="2024-12-12"/>
    <s v="2025-02-28"/>
    <s v="2025-03-05 14:07:04"/>
    <s v="2025-03-21 18:13:45"/>
    <s v="2025-04-04 14:36:07"/>
    <s v="2025-04-23 15:54:29"/>
    <s v="2025-05-12 12:11:10"/>
    <s v="2025-03-05"/>
    <s v="2025-03-21"/>
    <s v="2025-04-04"/>
    <s v="2025-04-23"/>
    <s v="2025-05-08"/>
    <x v="3"/>
    <s v="Cali"/>
    <s v="27249"/>
    <x v="64"/>
    <m/>
    <x v="0"/>
    <n v="3"/>
    <x v="0"/>
    <x v="0"/>
    <x v="0"/>
    <n v="511770"/>
    <x v="0"/>
    <x v="0"/>
    <x v="0"/>
    <x v="2"/>
  </r>
  <r>
    <x v="1759"/>
    <x v="1081"/>
    <s v="CUBRIMIENTO"/>
    <x v="0"/>
    <m/>
    <s v="2024-12-12"/>
    <s v="2025-02-28"/>
    <s v="2025-03-05 14:07:04"/>
    <s v="2025-03-21 18:13:45"/>
    <s v="2025-04-04 14:36:07"/>
    <s v="2025-04-23 15:54:29"/>
    <s v="2025-05-12 12:11:10"/>
    <s v="2025-03-05"/>
    <s v="2025-03-21"/>
    <s v="2025-04-04"/>
    <s v="2025-04-23"/>
    <s v="2025-05-08"/>
    <x v="3"/>
    <s v="Cali"/>
    <s v="36"/>
    <x v="247"/>
    <m/>
    <x v="0"/>
    <n v="10"/>
    <x v="0"/>
    <x v="0"/>
    <x v="0"/>
    <n v="1452000"/>
    <x v="0"/>
    <x v="0"/>
    <x v="0"/>
    <x v="2"/>
  </r>
  <r>
    <x v="1759"/>
    <x v="1081"/>
    <s v="CUBRIMIENTO"/>
    <x v="0"/>
    <m/>
    <s v="2024-12-12"/>
    <s v="2025-02-28"/>
    <s v="2025-03-05 14:07:04"/>
    <s v="2025-03-21 18:13:45"/>
    <s v="2025-04-04 14:36:07"/>
    <s v="2025-04-23 15:54:29"/>
    <s v="2025-05-12 12:11:10"/>
    <s v="2025-03-05"/>
    <s v="2025-03-21"/>
    <s v="2025-04-04"/>
    <s v="2025-04-23"/>
    <s v="2025-05-08"/>
    <x v="3"/>
    <s v="Cali"/>
    <s v="6543"/>
    <x v="123"/>
    <m/>
    <x v="0"/>
    <n v="4"/>
    <x v="0"/>
    <x v="0"/>
    <x v="0"/>
    <n v="290048"/>
    <x v="0"/>
    <x v="0"/>
    <x v="0"/>
    <x v="2"/>
  </r>
  <r>
    <x v="1759"/>
    <x v="1081"/>
    <s v="CUBRIMIENTO"/>
    <x v="0"/>
    <m/>
    <s v="2024-12-12"/>
    <s v="2025-02-28"/>
    <s v="2025-03-05 14:07:04"/>
    <s v="2025-03-21 18:13:45"/>
    <s v="2025-04-04 14:36:07"/>
    <s v="2025-04-23 15:54:29"/>
    <s v="2025-05-12 12:11:10"/>
    <s v="2025-03-05"/>
    <s v="2025-03-21"/>
    <s v="2025-04-04"/>
    <s v="2025-04-23"/>
    <s v="2025-05-08"/>
    <x v="3"/>
    <s v="Cali"/>
    <s v="FLANCHE01"/>
    <x v="51"/>
    <m/>
    <x v="1"/>
    <n v="1"/>
    <x v="323"/>
    <x v="0"/>
    <x v="0"/>
    <n v="975966"/>
    <x v="0"/>
    <x v="0"/>
    <x v="0"/>
    <x v="2"/>
  </r>
  <r>
    <x v="1759"/>
    <x v="1081"/>
    <s v="CUBRIMIENTO"/>
    <x v="0"/>
    <m/>
    <s v="2024-12-12"/>
    <s v="2025-02-28"/>
    <s v="2025-03-05 14:07:04"/>
    <s v="2025-03-21 18:13:45"/>
    <s v="2025-04-04 14:36:07"/>
    <s v="2025-04-23 15:54:29"/>
    <s v="2025-05-12 12:11:10"/>
    <s v="2025-03-05"/>
    <s v="2025-03-21"/>
    <s v="2025-04-04"/>
    <s v="2025-04-23"/>
    <s v="2025-05-08"/>
    <x v="3"/>
    <s v="Cali"/>
    <s v="FLANCHE01"/>
    <x v="51"/>
    <m/>
    <x v="1"/>
    <n v="1"/>
    <x v="43"/>
    <x v="0"/>
    <x v="0"/>
    <n v="731974"/>
    <x v="0"/>
    <x v="0"/>
    <x v="0"/>
    <x v="2"/>
  </r>
  <r>
    <x v="1759"/>
    <x v="1081"/>
    <s v="CUBRIMIENTO"/>
    <x v="0"/>
    <m/>
    <s v="2024-12-12"/>
    <s v="2025-02-28"/>
    <s v="2025-03-05 14:07:04"/>
    <s v="2025-03-21 18:13:45"/>
    <s v="2025-04-04 14:36:07"/>
    <s v="2025-04-23 15:54:29"/>
    <s v="2025-05-12 12:11:10"/>
    <s v="2025-03-05"/>
    <s v="2025-03-21"/>
    <s v="2025-04-04"/>
    <s v="2025-04-23"/>
    <s v="2025-05-08"/>
    <x v="3"/>
    <s v="Cali"/>
    <s v="REP043"/>
    <x v="188"/>
    <m/>
    <x v="0"/>
    <n v="1"/>
    <x v="0"/>
    <x v="0"/>
    <x v="0"/>
    <n v="1408000"/>
    <x v="0"/>
    <x v="0"/>
    <x v="0"/>
    <x v="2"/>
  </r>
  <r>
    <x v="1759"/>
    <x v="1081"/>
    <s v="CUBRIMIENTO"/>
    <x v="0"/>
    <m/>
    <s v="2024-12-12"/>
    <s v="2025-02-28"/>
    <s v="2025-03-05 14:07:04"/>
    <s v="2025-03-21 18:13:45"/>
    <s v="2025-04-04 14:36:07"/>
    <s v="2025-04-23 15:54:29"/>
    <s v="2025-05-12 12:11:10"/>
    <s v="2025-03-05"/>
    <s v="2025-03-21"/>
    <s v="2025-04-04"/>
    <s v="2025-04-23"/>
    <s v="2025-05-08"/>
    <x v="3"/>
    <s v="Cali"/>
    <s v="REP048"/>
    <x v="430"/>
    <m/>
    <x v="0"/>
    <n v="1"/>
    <x v="0"/>
    <x v="0"/>
    <x v="0"/>
    <n v="264000"/>
    <x v="0"/>
    <x v="0"/>
    <x v="0"/>
    <x v="2"/>
  </r>
  <r>
    <x v="1759"/>
    <x v="1081"/>
    <s v="CUBRIMIENTO"/>
    <x v="0"/>
    <m/>
    <s v="2024-12-12"/>
    <s v="2025-02-28"/>
    <s v="2025-03-05 14:07:04"/>
    <s v="2025-03-21 18:13:45"/>
    <s v="2025-04-04 14:36:07"/>
    <s v="2025-04-23 15:54:29"/>
    <s v="2025-05-12 12:11:10"/>
    <s v="2025-03-05"/>
    <s v="2025-03-21"/>
    <s v="2025-04-04"/>
    <s v="2025-04-23"/>
    <s v="2025-05-08"/>
    <x v="3"/>
    <s v="Cali"/>
    <s v="SERV09"/>
    <x v="584"/>
    <m/>
    <x v="0"/>
    <n v="1"/>
    <x v="0"/>
    <x v="0"/>
    <x v="0"/>
    <n v="396000"/>
    <x v="0"/>
    <x v="1"/>
    <x v="1"/>
    <x v="2"/>
  </r>
  <r>
    <x v="1759"/>
    <x v="1081"/>
    <s v="CUBRIMIENTO"/>
    <x v="0"/>
    <m/>
    <s v="2024-12-12"/>
    <s v="2025-02-28"/>
    <s v="2025-03-05 14:07:04"/>
    <s v="2025-03-21 18:13:45"/>
    <s v="2025-04-04 14:36:07"/>
    <s v="2025-04-23 15:54:29"/>
    <s v="2025-05-12 12:11:10"/>
    <s v="2025-03-05"/>
    <s v="2025-03-21"/>
    <s v="2025-04-04"/>
    <s v="2025-04-23"/>
    <s v="2025-05-08"/>
    <x v="3"/>
    <s v="Cali"/>
    <s v="SOMB01"/>
    <x v="71"/>
    <s v="LONA DICKSON BLANCO REF:0001"/>
    <x v="1"/>
    <n v="2"/>
    <x v="66"/>
    <x v="0"/>
    <x v="17"/>
    <n v="11404744"/>
    <x v="0"/>
    <x v="6"/>
    <x v="5"/>
    <x v="2"/>
  </r>
  <r>
    <x v="1759"/>
    <x v="1081"/>
    <s v="CUBRIMIENTO"/>
    <x v="0"/>
    <m/>
    <s v="2024-12-12"/>
    <s v="2025-02-28"/>
    <s v="2025-03-05 14:07:04"/>
    <s v="2025-03-21 18:13:45"/>
    <s v="2025-04-04 14:36:07"/>
    <s v="2025-04-23 15:54:29"/>
    <s v="2025-05-12 12:11:10"/>
    <s v="2025-03-05"/>
    <s v="2025-03-21"/>
    <s v="2025-04-04"/>
    <s v="2025-04-23"/>
    <s v="2025-05-08"/>
    <x v="3"/>
    <s v="Cali"/>
    <s v="SOMB01"/>
    <x v="71"/>
    <s v="LONA DICKSON BLANCO REF:0001"/>
    <x v="1"/>
    <n v="1"/>
    <x v="15"/>
    <x v="0"/>
    <x v="17"/>
    <n v="4875726"/>
    <x v="0"/>
    <x v="6"/>
    <x v="5"/>
    <x v="2"/>
  </r>
  <r>
    <x v="1759"/>
    <x v="1081"/>
    <s v="CUBRIMIENTO"/>
    <x v="0"/>
    <m/>
    <s v="2024-12-12"/>
    <s v="2025-02-28"/>
    <s v="2025-03-05 14:07:04"/>
    <s v="2025-03-21 18:13:45"/>
    <s v="2025-04-04 14:36:07"/>
    <s v="2025-04-23 15:54:29"/>
    <s v="2025-05-12 12:11:10"/>
    <s v="2025-03-05"/>
    <s v="2025-03-21"/>
    <s v="2025-04-04"/>
    <s v="2025-04-23"/>
    <s v="2025-05-08"/>
    <x v="3"/>
    <s v="Cali"/>
    <s v="SOMB01"/>
    <x v="71"/>
    <s v="LONA DICKSON BLANCO REF:0001"/>
    <x v="1"/>
    <n v="1"/>
    <x v="3"/>
    <x v="0"/>
    <x v="17"/>
    <n v="5702372"/>
    <x v="0"/>
    <x v="6"/>
    <x v="5"/>
    <x v="2"/>
  </r>
  <r>
    <x v="1759"/>
    <x v="1081"/>
    <s v="CUBRIMIENTO"/>
    <x v="0"/>
    <m/>
    <s v="2024-12-12"/>
    <s v="2025-02-28"/>
    <s v="2025-03-05 14:07:04"/>
    <s v="2025-03-21 18:13:45"/>
    <s v="2025-04-04 14:36:07"/>
    <s v="2025-04-23 15:54:29"/>
    <s v="2025-05-12 12:11:10"/>
    <s v="2025-03-05"/>
    <s v="2025-03-21"/>
    <s v="2025-04-04"/>
    <s v="2025-04-23"/>
    <s v="2025-05-08"/>
    <x v="3"/>
    <s v="Cali"/>
    <s v="SOMB01"/>
    <x v="71"/>
    <s v="LONA DICKSON BLANCO REF:0001"/>
    <x v="1"/>
    <n v="1"/>
    <x v="43"/>
    <x v="0"/>
    <x v="17"/>
    <n v="8242120"/>
    <x v="0"/>
    <x v="6"/>
    <x v="5"/>
    <x v="2"/>
  </r>
  <r>
    <x v="1759"/>
    <x v="1081"/>
    <s v="CUBRIMIENTO"/>
    <x v="0"/>
    <m/>
    <s v="2024-12-12"/>
    <s v="2025-02-28"/>
    <s v="2025-03-05 14:07:04"/>
    <s v="2025-03-21 18:13:45"/>
    <s v="2025-04-04 14:36:07"/>
    <s v="2025-04-23 15:54:29"/>
    <s v="2025-05-12 12:11:10"/>
    <s v="2025-03-05"/>
    <s v="2025-03-21"/>
    <s v="2025-04-04"/>
    <s v="2025-04-23"/>
    <s v="2025-05-08"/>
    <x v="3"/>
    <s v="Cali"/>
    <s v="TRANSP06"/>
    <x v="59"/>
    <m/>
    <x v="0"/>
    <n v="1"/>
    <x v="0"/>
    <x v="0"/>
    <x v="0"/>
    <n v="176000"/>
    <x v="0"/>
    <x v="1"/>
    <x v="1"/>
    <x v="2"/>
  </r>
  <r>
    <x v="1760"/>
    <x v="981"/>
    <s v="MUEBLES CC CUBRIMIENTOS"/>
    <x v="0"/>
    <m/>
    <s v="2025-01-27"/>
    <s v="2025-02-28"/>
    <s v="2025-03-01 12:00:33"/>
    <s v="0000-00-00 00:00:00"/>
    <s v="2025-03-14 08:51:19"/>
    <s v="2025-03-14 08:51:39"/>
    <s v="2025-03-21 14:34:46"/>
    <s v="2025-03-04"/>
    <s v="2025-03-04"/>
    <s v="2025-03-26"/>
    <s v="2025-03-28"/>
    <s v="2025-04-01"/>
    <x v="1"/>
    <s v="Cali"/>
    <s v="11456"/>
    <x v="320"/>
    <s v="FURNISCREEN GRIS  2M EB4027W G8 625GR"/>
    <x v="0"/>
    <n v="1"/>
    <x v="0"/>
    <x v="0"/>
    <x v="0"/>
    <n v="707391"/>
    <x v="0"/>
    <x v="2"/>
    <x v="0"/>
    <x v="8"/>
  </r>
  <r>
    <x v="1760"/>
    <x v="981"/>
    <s v="MUEBLES CC CUBRIMIENTOS"/>
    <x v="0"/>
    <m/>
    <s v="2025-01-27"/>
    <s v="2025-02-28"/>
    <s v="2025-03-01 12:00:33"/>
    <s v="0000-00-00 00:00:00"/>
    <s v="2025-03-14 08:51:19"/>
    <s v="2025-03-14 08:51:39"/>
    <s v="2025-03-21 14:34:46"/>
    <s v="2025-03-04"/>
    <s v="2025-03-04"/>
    <s v="2025-03-26"/>
    <s v="2025-03-28"/>
    <s v="2025-04-01"/>
    <x v="1"/>
    <s v="Cali"/>
    <s v="TRANSP07"/>
    <x v="47"/>
    <m/>
    <x v="0"/>
    <n v="1"/>
    <x v="0"/>
    <x v="0"/>
    <x v="0"/>
    <n v="100000"/>
    <x v="0"/>
    <x v="0"/>
    <x v="0"/>
    <x v="8"/>
  </r>
  <r>
    <x v="1761"/>
    <x v="1082"/>
    <s v="CUBRIMIENTO"/>
    <x v="0"/>
    <m/>
    <s v="2025-02-28"/>
    <s v="2025-03-03"/>
    <s v="2025-03-04 10:24:05"/>
    <s v="0000-00-00 00:00:00"/>
    <s v="2025-03-05 10:35:37"/>
    <s v="2025-03-05 10:35:41"/>
    <s v="0000-00-00 00:00:00"/>
    <s v="2025-03-05"/>
    <s v="2025-03-05"/>
    <s v="2025-03-06"/>
    <s v="2025-03-10"/>
    <s v="2025-03-10"/>
    <x v="3"/>
    <s v="Bogota"/>
    <s v="SERV15"/>
    <x v="981"/>
    <m/>
    <x v="0"/>
    <n v="1"/>
    <x v="0"/>
    <x v="0"/>
    <x v="0"/>
    <n v="100000"/>
    <x v="0"/>
    <x v="1"/>
    <x v="1"/>
    <x v="8"/>
  </r>
  <r>
    <x v="1762"/>
    <x v="981"/>
    <s v="MUEBLES CC CUBRIMIENTOS"/>
    <x v="0"/>
    <m/>
    <s v="2025-01-27"/>
    <s v="2025-02-28"/>
    <s v="2025-03-01 11:58:33"/>
    <s v="0000-00-00 00:00:00"/>
    <s v="2025-03-19 15:50:25"/>
    <s v="2025-03-19 15:50:35"/>
    <s v="2025-03-21 14:33:55"/>
    <s v="2025-03-04"/>
    <s v="2025-03-04"/>
    <s v="2025-03-26"/>
    <s v="2025-03-28"/>
    <s v="2025-04-01"/>
    <x v="1"/>
    <s v="Cali"/>
    <s v="5537"/>
    <x v="240"/>
    <s v="LONA DICKSON CORN REF:6318"/>
    <x v="0"/>
    <n v="1"/>
    <x v="0"/>
    <x v="0"/>
    <x v="0"/>
    <n v="231093"/>
    <x v="0"/>
    <x v="12"/>
    <x v="0"/>
    <x v="8"/>
  </r>
  <r>
    <x v="1762"/>
    <x v="981"/>
    <s v="MUEBLES CC CUBRIMIENTOS"/>
    <x v="0"/>
    <m/>
    <s v="2025-01-27"/>
    <s v="2025-02-28"/>
    <s v="2025-03-01 11:58:33"/>
    <s v="0000-00-00 00:00:00"/>
    <s v="2025-03-19 15:50:25"/>
    <s v="2025-03-19 15:50:35"/>
    <s v="2025-03-21 14:33:55"/>
    <s v="2025-03-04"/>
    <s v="2025-03-04"/>
    <s v="2025-03-26"/>
    <s v="2025-03-28"/>
    <s v="2025-04-01"/>
    <x v="1"/>
    <s v="Cali"/>
    <s v="5537"/>
    <x v="240"/>
    <s v="LONA DICKSON GRIS FONDO ENTERO REF:6088"/>
    <x v="0"/>
    <n v="1"/>
    <x v="0"/>
    <x v="0"/>
    <x v="0"/>
    <n v="231093"/>
    <x v="0"/>
    <x v="12"/>
    <x v="0"/>
    <x v="8"/>
  </r>
  <r>
    <x v="1763"/>
    <x v="1083"/>
    <s v="CUBRIMIENTO"/>
    <x v="0"/>
    <m/>
    <s v="2025-02-28"/>
    <s v="2025-06-27"/>
    <s v="2025-07-04 16:42:49"/>
    <s v="0000-00-00 00:00:00"/>
    <s v="2025-07-07 16:28:28"/>
    <s v="2025-07-07 16:35:28"/>
    <s v="2025-07-07 17:33:51"/>
    <s v="2025-06-30"/>
    <s v="2025-06-30"/>
    <s v="2025-07-08"/>
    <s v="2025-07-11"/>
    <s v="2025-07-15"/>
    <x v="3"/>
    <s v="Bogota"/>
    <s v="27249"/>
    <x v="64"/>
    <m/>
    <x v="0"/>
    <n v="3"/>
    <x v="0"/>
    <x v="0"/>
    <x v="0"/>
    <n v="690000"/>
    <x v="0"/>
    <x v="0"/>
    <x v="0"/>
    <x v="1"/>
  </r>
  <r>
    <x v="1763"/>
    <x v="1083"/>
    <s v="CUBRIMIENTO"/>
    <x v="0"/>
    <m/>
    <s v="2025-02-28"/>
    <s v="2025-06-27"/>
    <s v="2025-07-04 16:42:49"/>
    <s v="0000-00-00 00:00:00"/>
    <s v="2025-07-07 16:28:28"/>
    <s v="2025-07-07 16:35:28"/>
    <s v="2025-07-07 17:33:51"/>
    <s v="2025-06-30"/>
    <s v="2025-06-30"/>
    <s v="2025-07-08"/>
    <s v="2025-07-11"/>
    <s v="2025-07-15"/>
    <x v="3"/>
    <s v="Bogota"/>
    <s v="6543"/>
    <x v="123"/>
    <m/>
    <x v="0"/>
    <n v="3"/>
    <x v="0"/>
    <x v="0"/>
    <x v="0"/>
    <n v="300000"/>
    <x v="0"/>
    <x v="0"/>
    <x v="0"/>
    <x v="1"/>
  </r>
  <r>
    <x v="1763"/>
    <x v="1083"/>
    <s v="CUBRIMIENTO"/>
    <x v="0"/>
    <m/>
    <s v="2025-02-28"/>
    <s v="2025-06-27"/>
    <s v="2025-07-04 16:42:49"/>
    <s v="0000-00-00 00:00:00"/>
    <s v="2025-07-07 16:28:28"/>
    <s v="2025-07-07 16:35:28"/>
    <s v="2025-07-07 17:33:51"/>
    <s v="2025-06-30"/>
    <s v="2025-06-30"/>
    <s v="2025-07-08"/>
    <s v="2025-07-11"/>
    <s v="2025-07-15"/>
    <x v="3"/>
    <s v="Bogota"/>
    <s v="MANT001"/>
    <x v="770"/>
    <m/>
    <x v="0"/>
    <n v="3"/>
    <x v="324"/>
    <x v="0"/>
    <x v="164"/>
    <n v="8550000"/>
    <x v="0"/>
    <x v="0"/>
    <x v="0"/>
    <x v="1"/>
  </r>
  <r>
    <x v="1763"/>
    <x v="1083"/>
    <s v="CUBRIMIENTO"/>
    <x v="0"/>
    <m/>
    <s v="2025-02-28"/>
    <s v="2025-06-27"/>
    <s v="2025-07-04 16:42:49"/>
    <s v="0000-00-00 00:00:00"/>
    <s v="2025-07-07 16:28:28"/>
    <s v="2025-07-07 16:35:28"/>
    <s v="2025-07-07 17:33:51"/>
    <s v="2025-06-30"/>
    <s v="2025-06-30"/>
    <s v="2025-07-08"/>
    <s v="2025-07-11"/>
    <s v="2025-07-15"/>
    <x v="3"/>
    <s v="Bogota"/>
    <s v="SERV03"/>
    <x v="9"/>
    <m/>
    <x v="0"/>
    <n v="1"/>
    <x v="0"/>
    <x v="0"/>
    <x v="0"/>
    <n v="2000000"/>
    <x v="0"/>
    <x v="1"/>
    <x v="1"/>
    <x v="1"/>
  </r>
  <r>
    <x v="1763"/>
    <x v="1083"/>
    <s v="CUBRIMIENTO"/>
    <x v="0"/>
    <m/>
    <s v="2025-02-28"/>
    <s v="2025-06-27"/>
    <s v="2025-07-04 16:42:49"/>
    <s v="0000-00-00 00:00:00"/>
    <s v="2025-07-07 16:28:28"/>
    <s v="2025-07-07 16:35:28"/>
    <s v="2025-07-07 17:33:51"/>
    <s v="2025-06-30"/>
    <s v="2025-06-30"/>
    <s v="2025-07-08"/>
    <s v="2025-07-11"/>
    <s v="2025-07-15"/>
    <x v="3"/>
    <s v="Bogota"/>
    <s v="SERV04"/>
    <x v="50"/>
    <m/>
    <x v="0"/>
    <n v="1"/>
    <x v="0"/>
    <x v="0"/>
    <x v="0"/>
    <n v="1500000"/>
    <x v="0"/>
    <x v="1"/>
    <x v="1"/>
    <x v="1"/>
  </r>
  <r>
    <x v="1763"/>
    <x v="1083"/>
    <s v="CUBRIMIENTO"/>
    <x v="0"/>
    <m/>
    <s v="2025-02-28"/>
    <s v="2025-06-27"/>
    <s v="2025-07-04 16:42:49"/>
    <s v="0000-00-00 00:00:00"/>
    <s v="2025-07-07 16:28:28"/>
    <s v="2025-07-07 16:35:28"/>
    <s v="2025-07-07 17:33:51"/>
    <s v="2025-06-30"/>
    <s v="2025-06-30"/>
    <s v="2025-07-08"/>
    <s v="2025-07-11"/>
    <s v="2025-07-15"/>
    <x v="3"/>
    <s v="Bogota"/>
    <s v="SERVANDAM"/>
    <x v="865"/>
    <m/>
    <x v="0"/>
    <n v="1"/>
    <x v="0"/>
    <x v="0"/>
    <x v="0"/>
    <n v="700000"/>
    <x v="0"/>
    <x v="1"/>
    <x v="1"/>
    <x v="1"/>
  </r>
  <r>
    <x v="1763"/>
    <x v="1083"/>
    <s v="CUBRIMIENTO"/>
    <x v="0"/>
    <m/>
    <s v="2025-02-28"/>
    <s v="2025-06-27"/>
    <s v="2025-07-04 16:42:49"/>
    <s v="0000-00-00 00:00:00"/>
    <s v="2025-07-07 16:28:28"/>
    <s v="2025-07-07 16:35:28"/>
    <s v="2025-07-07 17:33:51"/>
    <s v="2025-06-30"/>
    <s v="2025-06-30"/>
    <s v="2025-07-08"/>
    <s v="2025-07-11"/>
    <s v="2025-07-15"/>
    <x v="3"/>
    <s v="Bogota"/>
    <s v="SERVLAV04"/>
    <x v="771"/>
    <m/>
    <x v="0"/>
    <n v="3"/>
    <x v="324"/>
    <x v="0"/>
    <x v="164"/>
    <n v="9296250"/>
    <x v="0"/>
    <x v="1"/>
    <x v="1"/>
    <x v="1"/>
  </r>
  <r>
    <x v="1764"/>
    <x v="1001"/>
    <s v="MUEBLES"/>
    <x v="0"/>
    <m/>
    <s v="2025-03-01"/>
    <s v="2025-03-01"/>
    <s v="2025-03-03 15:46:59"/>
    <s v="0000-00-00 00:00:00"/>
    <s v="0000-00-00 00:00:00"/>
    <s v="2025-03-03 17:42:12"/>
    <s v="0000-00-00 00:00:00"/>
    <s v="2025-03-04"/>
    <s v="2025-03-04"/>
    <s v="2025-03-05"/>
    <s v="2025-03-14"/>
    <s v="2025-03-10"/>
    <x v="3"/>
    <s v="Bogota"/>
    <s v="100196"/>
    <x v="218"/>
    <m/>
    <x v="0"/>
    <n v="1"/>
    <x v="0"/>
    <x v="0"/>
    <x v="0"/>
    <n v="200000"/>
    <x v="0"/>
    <x v="0"/>
    <x v="0"/>
    <x v="8"/>
  </r>
  <r>
    <x v="1765"/>
    <x v="1084"/>
    <s v="MUEBLES CC CUBRIMIENTOS"/>
    <x v="0"/>
    <m/>
    <s v="2025-03-03"/>
    <s v="2025-03-20"/>
    <s v="2025-03-21 15:14:36"/>
    <s v="0000-00-00 00:00:00"/>
    <s v="2025-04-20 13:02:21"/>
    <s v="2025-05-05 17:19:19"/>
    <s v="2025-08-26 14:57:53"/>
    <s v="2025-03-21"/>
    <s v="2025-03-21"/>
    <s v="2025-04-18"/>
    <s v="2025-05-03"/>
    <s v="2025-05-07"/>
    <x v="3"/>
    <s v="Virtual"/>
    <s v="10078"/>
    <x v="454"/>
    <s v="LONA DICKSON VERDE FONDO ENTERO REF:0003"/>
    <x v="0"/>
    <n v="1"/>
    <x v="0"/>
    <x v="0"/>
    <x v="0"/>
    <n v="1495424"/>
    <x v="0"/>
    <x v="0"/>
    <x v="0"/>
    <x v="2"/>
  </r>
  <r>
    <x v="1765"/>
    <x v="1084"/>
    <s v="MUEBLES CC CUBRIMIENTOS"/>
    <x v="0"/>
    <m/>
    <s v="2025-03-03"/>
    <s v="2025-03-20"/>
    <s v="2025-03-21 15:14:36"/>
    <s v="0000-00-00 00:00:00"/>
    <s v="2025-04-20 13:02:21"/>
    <s v="2025-05-05 17:19:19"/>
    <s v="2025-08-26 14:57:53"/>
    <s v="2025-03-21"/>
    <s v="2025-03-21"/>
    <s v="2025-04-18"/>
    <s v="2025-05-03"/>
    <s v="2025-05-07"/>
    <x v="3"/>
    <s v="Virtual"/>
    <s v="10078"/>
    <x v="454"/>
    <s v="LONA DICKSON AMARILLO F E REF 6316"/>
    <x v="0"/>
    <n v="1"/>
    <x v="0"/>
    <x v="0"/>
    <x v="0"/>
    <n v="1495424"/>
    <x v="0"/>
    <x v="0"/>
    <x v="0"/>
    <x v="2"/>
  </r>
  <r>
    <x v="1765"/>
    <x v="1084"/>
    <s v="MUEBLES CC CUBRIMIENTOS"/>
    <x v="0"/>
    <m/>
    <s v="2025-03-03"/>
    <s v="2025-03-20"/>
    <s v="2025-03-21 15:14:36"/>
    <s v="0000-00-00 00:00:00"/>
    <s v="2025-04-20 13:02:21"/>
    <s v="2025-05-05 17:19:19"/>
    <s v="2025-08-26 14:57:53"/>
    <s v="2025-03-21"/>
    <s v="2025-03-21"/>
    <s v="2025-04-18"/>
    <s v="2025-05-03"/>
    <s v="2025-05-07"/>
    <x v="3"/>
    <s v="Virtual"/>
    <s v="11391"/>
    <x v="374"/>
    <m/>
    <x v="2"/>
    <n v="2"/>
    <x v="0"/>
    <x v="0"/>
    <x v="0"/>
    <n v="3265404"/>
    <x v="0"/>
    <x v="0"/>
    <x v="0"/>
    <x v="2"/>
  </r>
  <r>
    <x v="1765"/>
    <x v="1084"/>
    <s v="MUEBLES CC CUBRIMIENTOS"/>
    <x v="0"/>
    <m/>
    <s v="2025-03-03"/>
    <s v="2025-03-20"/>
    <s v="2025-03-21 15:14:36"/>
    <s v="0000-00-00 00:00:00"/>
    <s v="2025-04-20 13:02:21"/>
    <s v="2025-05-05 17:19:19"/>
    <s v="2025-08-26 14:57:53"/>
    <s v="2025-03-21"/>
    <s v="2025-03-21"/>
    <s v="2025-04-18"/>
    <s v="2025-05-03"/>
    <s v="2025-05-07"/>
    <x v="3"/>
    <s v="Virtual"/>
    <s v="9887"/>
    <x v="1017"/>
    <m/>
    <x v="0"/>
    <n v="2"/>
    <x v="0"/>
    <x v="0"/>
    <x v="0"/>
    <n v="3954742"/>
    <x v="0"/>
    <x v="0"/>
    <x v="0"/>
    <x v="2"/>
  </r>
  <r>
    <x v="1765"/>
    <x v="1084"/>
    <s v="MUEBLES CC CUBRIMIENTOS"/>
    <x v="0"/>
    <m/>
    <s v="2025-03-03"/>
    <s v="2025-03-20"/>
    <s v="2025-03-21 15:14:36"/>
    <s v="0000-00-00 00:00:00"/>
    <s v="2025-04-20 13:02:21"/>
    <s v="2025-05-05 17:19:19"/>
    <s v="2025-08-26 14:57:53"/>
    <s v="2025-03-21"/>
    <s v="2025-03-21"/>
    <s v="2025-04-18"/>
    <s v="2025-05-03"/>
    <s v="2025-05-07"/>
    <x v="3"/>
    <s v="Virtual"/>
    <s v="TRANSP07"/>
    <x v="47"/>
    <m/>
    <x v="0"/>
    <n v="1"/>
    <x v="0"/>
    <x v="0"/>
    <x v="0"/>
    <n v="650000"/>
    <x v="0"/>
    <x v="0"/>
    <x v="0"/>
    <x v="2"/>
  </r>
  <r>
    <x v="1766"/>
    <x v="1085"/>
    <s v="MUEBLES CC CUBRIMIENTOS"/>
    <x v="0"/>
    <m/>
    <s v="2025-03-03"/>
    <s v="2025-03-07"/>
    <s v="2025-03-12 14:12:45"/>
    <s v="2025-04-23 15:14:15"/>
    <s v="2025-04-23 15:14:23"/>
    <s v="2025-04-23 15:14:30"/>
    <s v="2025-04-23 15:14:42"/>
    <s v="2025-03-10"/>
    <s v="2025-03-20"/>
    <s v="2025-04-03"/>
    <s v="2025-04-07"/>
    <s v="2025-04-16"/>
    <x v="6"/>
    <s v="Toscana"/>
    <s v="27673"/>
    <x v="356"/>
    <m/>
    <x v="0"/>
    <n v="1"/>
    <x v="0"/>
    <x v="0"/>
    <x v="0"/>
    <n v="261014.40000000002"/>
    <x v="0"/>
    <x v="0"/>
    <x v="0"/>
    <x v="2"/>
  </r>
  <r>
    <x v="1766"/>
    <x v="1085"/>
    <s v="MUEBLES CC CUBRIMIENTOS"/>
    <x v="0"/>
    <m/>
    <s v="2025-03-03"/>
    <s v="2025-03-07"/>
    <s v="2025-03-12 14:12:45"/>
    <s v="2025-04-23 15:14:15"/>
    <s v="2025-04-23 15:14:23"/>
    <s v="2025-04-23 15:14:30"/>
    <s v="2025-04-23 15:14:42"/>
    <s v="2025-03-10"/>
    <s v="2025-03-20"/>
    <s v="2025-04-03"/>
    <s v="2025-04-07"/>
    <s v="2025-04-16"/>
    <x v="6"/>
    <s v="Toscana"/>
    <s v="27673"/>
    <x v="356"/>
    <m/>
    <x v="0"/>
    <n v="1"/>
    <x v="0"/>
    <x v="0"/>
    <x v="0"/>
    <n v="261014.40000000002"/>
    <x v="0"/>
    <x v="0"/>
    <x v="0"/>
    <x v="2"/>
  </r>
  <r>
    <x v="1766"/>
    <x v="1085"/>
    <s v="MUEBLES CC CUBRIMIENTOS"/>
    <x v="0"/>
    <m/>
    <s v="2025-03-03"/>
    <s v="2025-03-07"/>
    <s v="2025-03-12 14:12:45"/>
    <s v="2025-04-23 15:14:15"/>
    <s v="2025-04-23 15:14:23"/>
    <s v="2025-04-23 15:14:30"/>
    <s v="2025-04-23 15:14:42"/>
    <s v="2025-03-10"/>
    <s v="2025-03-20"/>
    <s v="2025-04-03"/>
    <s v="2025-04-07"/>
    <s v="2025-04-16"/>
    <x v="6"/>
    <s v="Toscana"/>
    <s v="27673"/>
    <x v="356"/>
    <m/>
    <x v="0"/>
    <n v="1"/>
    <x v="0"/>
    <x v="0"/>
    <x v="0"/>
    <n v="261014.40000000002"/>
    <x v="0"/>
    <x v="0"/>
    <x v="0"/>
    <x v="2"/>
  </r>
  <r>
    <x v="1766"/>
    <x v="1085"/>
    <s v="MUEBLES CC CUBRIMIENTOS"/>
    <x v="0"/>
    <m/>
    <s v="2025-03-03"/>
    <s v="2025-03-07"/>
    <s v="2025-03-12 14:12:45"/>
    <s v="2025-04-23 15:14:15"/>
    <s v="2025-04-23 15:14:23"/>
    <s v="2025-04-23 15:14:30"/>
    <s v="2025-04-23 15:14:42"/>
    <s v="2025-03-10"/>
    <s v="2025-03-20"/>
    <s v="2025-04-03"/>
    <s v="2025-04-07"/>
    <s v="2025-04-16"/>
    <x v="6"/>
    <s v="Toscana"/>
    <s v="PLAM12"/>
    <x v="855"/>
    <m/>
    <x v="3"/>
    <n v="1"/>
    <x v="8"/>
    <x v="0"/>
    <x v="1"/>
    <n v="18789984"/>
    <x v="0"/>
    <x v="4"/>
    <x v="13"/>
    <x v="2"/>
  </r>
  <r>
    <x v="1766"/>
    <x v="1085"/>
    <s v="MUEBLES CC CUBRIMIENTOS"/>
    <x v="0"/>
    <m/>
    <s v="2025-03-03"/>
    <s v="2025-03-07"/>
    <s v="2025-03-12 14:12:45"/>
    <s v="2025-04-23 15:14:15"/>
    <s v="2025-04-23 15:14:23"/>
    <s v="2025-04-23 15:14:30"/>
    <s v="2025-04-23 15:14:42"/>
    <s v="2025-03-10"/>
    <s v="2025-03-20"/>
    <s v="2025-04-03"/>
    <s v="2025-04-07"/>
    <s v="2025-04-16"/>
    <x v="6"/>
    <s v="Toscana"/>
    <s v="SILU01"/>
    <x v="478"/>
    <m/>
    <x v="0"/>
    <n v="4"/>
    <x v="61"/>
    <x v="0"/>
    <x v="0"/>
    <n v="419149.44"/>
    <x v="0"/>
    <x v="0"/>
    <x v="0"/>
    <x v="2"/>
  </r>
  <r>
    <x v="1766"/>
    <x v="1085"/>
    <s v="MUEBLES CC CUBRIMIENTOS"/>
    <x v="0"/>
    <m/>
    <s v="2025-03-03"/>
    <s v="2025-03-07"/>
    <s v="2025-03-12 14:12:45"/>
    <s v="2025-04-23 15:14:15"/>
    <s v="2025-04-23 15:14:23"/>
    <s v="2025-04-23 15:14:30"/>
    <s v="2025-04-23 15:14:42"/>
    <s v="2025-03-10"/>
    <s v="2025-03-20"/>
    <s v="2025-04-03"/>
    <s v="2025-04-07"/>
    <s v="2025-04-16"/>
    <x v="6"/>
    <s v="Toscana"/>
    <s v="SILU01"/>
    <x v="478"/>
    <m/>
    <x v="0"/>
    <n v="6"/>
    <x v="8"/>
    <x v="0"/>
    <x v="0"/>
    <n v="711607.67999999993"/>
    <x v="0"/>
    <x v="0"/>
    <x v="0"/>
    <x v="2"/>
  </r>
  <r>
    <x v="1766"/>
    <x v="1085"/>
    <s v="MUEBLES CC CUBRIMIENTOS"/>
    <x v="0"/>
    <m/>
    <s v="2025-03-03"/>
    <s v="2025-03-07"/>
    <s v="2025-03-12 14:12:45"/>
    <s v="2025-04-23 15:14:15"/>
    <s v="2025-04-23 15:14:23"/>
    <s v="2025-04-23 15:14:30"/>
    <s v="2025-04-23 15:14:42"/>
    <s v="2025-03-10"/>
    <s v="2025-03-20"/>
    <s v="2025-04-03"/>
    <s v="2025-04-07"/>
    <s v="2025-04-16"/>
    <x v="6"/>
    <s v="Toscana"/>
    <s v="SILU02"/>
    <x v="1018"/>
    <m/>
    <x v="0"/>
    <n v="2"/>
    <x v="15"/>
    <x v="0"/>
    <x v="0"/>
    <n v="419988.96"/>
    <x v="0"/>
    <x v="0"/>
    <x v="0"/>
    <x v="2"/>
  </r>
  <r>
    <x v="1767"/>
    <x v="1086"/>
    <s v="CUBRIMIENTO"/>
    <x v="0"/>
    <m/>
    <s v="2025-03-03"/>
    <s v="2025-03-10"/>
    <s v="2025-03-10 11:06:06"/>
    <s v="0000-00-00 00:00:00"/>
    <s v="2025-03-11 15:43:03"/>
    <s v="2025-03-18 14:43:58"/>
    <s v="0000-00-00 00:00:00"/>
    <s v="2025-03-11"/>
    <s v="2025-03-11"/>
    <s v="2025-03-12"/>
    <s v="2025-03-14"/>
    <s v="2025-03-14"/>
    <x v="0"/>
    <s v="Gerencia"/>
    <s v="SERV04"/>
    <x v="50"/>
    <m/>
    <x v="0"/>
    <n v="15"/>
    <x v="0"/>
    <x v="0"/>
    <x v="0"/>
    <n v="2700000"/>
    <x v="0"/>
    <x v="1"/>
    <x v="1"/>
    <x v="8"/>
  </r>
  <r>
    <x v="1767"/>
    <x v="1086"/>
    <s v="CUBRIMIENTO"/>
    <x v="0"/>
    <m/>
    <s v="2025-03-03"/>
    <s v="2025-03-10"/>
    <s v="2025-03-10 11:06:06"/>
    <s v="0000-00-00 00:00:00"/>
    <s v="2025-03-11 15:43:03"/>
    <s v="2025-03-18 14:43:58"/>
    <s v="0000-00-00 00:00:00"/>
    <s v="2025-03-11"/>
    <s v="2025-03-11"/>
    <s v="2025-03-12"/>
    <s v="2025-03-14"/>
    <s v="2025-03-14"/>
    <x v="0"/>
    <s v="Gerencia"/>
    <s v="SERV05"/>
    <x v="1019"/>
    <m/>
    <x v="0"/>
    <n v="1"/>
    <x v="0"/>
    <x v="0"/>
    <x v="0"/>
    <n v="850000"/>
    <x v="0"/>
    <x v="0"/>
    <x v="0"/>
    <x v="8"/>
  </r>
  <r>
    <x v="1768"/>
    <x v="1087"/>
    <s v="MUEBLES CC CUBRIMIENTOS"/>
    <x v="0"/>
    <m/>
    <s v="2025-03-03"/>
    <s v="2025-03-03"/>
    <s v="2025-03-04 11:10:53"/>
    <s v="0000-00-00 00:00:00"/>
    <s v="2025-03-06 09:33:42"/>
    <s v="2025-03-06 09:33:48"/>
    <s v="2025-03-14 12:32:28"/>
    <s v="2025-03-05"/>
    <s v="2025-03-05"/>
    <s v="2025-03-27"/>
    <s v="2025-04-01"/>
    <s v="2025-04-03"/>
    <x v="3"/>
    <s v="Medellin"/>
    <s v="2051"/>
    <x v="678"/>
    <m/>
    <x v="5"/>
    <n v="1"/>
    <x v="0"/>
    <x v="0"/>
    <x v="0"/>
    <n v="803250"/>
    <x v="0"/>
    <x v="2"/>
    <x v="0"/>
    <x v="8"/>
  </r>
  <r>
    <x v="1768"/>
    <x v="1087"/>
    <s v="MUEBLES CC CUBRIMIENTOS"/>
    <x v="0"/>
    <m/>
    <s v="2025-03-03"/>
    <s v="2025-03-03"/>
    <s v="2025-03-04 11:10:53"/>
    <s v="0000-00-00 00:00:00"/>
    <s v="2025-03-06 09:33:42"/>
    <s v="2025-03-06 09:33:48"/>
    <s v="2025-03-14 12:32:28"/>
    <s v="2025-03-05"/>
    <s v="2025-03-05"/>
    <s v="2025-03-27"/>
    <s v="2025-04-01"/>
    <s v="2025-04-03"/>
    <x v="3"/>
    <s v="Medellin"/>
    <s v="5121"/>
    <x v="255"/>
    <m/>
    <x v="0"/>
    <n v="4"/>
    <x v="0"/>
    <x v="0"/>
    <x v="0"/>
    <n v="1700000"/>
    <x v="0"/>
    <x v="2"/>
    <x v="0"/>
    <x v="8"/>
  </r>
  <r>
    <x v="1768"/>
    <x v="1087"/>
    <s v="MUEBLES CC CUBRIMIENTOS"/>
    <x v="0"/>
    <m/>
    <s v="2025-03-03"/>
    <s v="2025-03-03"/>
    <s v="2025-03-04 11:10:53"/>
    <s v="0000-00-00 00:00:00"/>
    <s v="2025-03-06 09:33:42"/>
    <s v="2025-03-06 09:33:48"/>
    <s v="2025-03-14 12:32:28"/>
    <s v="2025-03-05"/>
    <s v="2025-03-05"/>
    <s v="2025-03-27"/>
    <s v="2025-04-01"/>
    <s v="2025-04-03"/>
    <x v="3"/>
    <s v="Medellin"/>
    <s v="9708"/>
    <x v="778"/>
    <s v="LONA DICKSON TAUPE REF:7559"/>
    <x v="0"/>
    <n v="1"/>
    <x v="0"/>
    <x v="0"/>
    <x v="0"/>
    <n v="1200200"/>
    <x v="0"/>
    <x v="0"/>
    <x v="0"/>
    <x v="8"/>
  </r>
  <r>
    <x v="1768"/>
    <x v="1087"/>
    <s v="MUEBLES CC CUBRIMIENTOS"/>
    <x v="0"/>
    <m/>
    <s v="2025-03-03"/>
    <s v="2025-03-03"/>
    <s v="2025-03-04 11:10:53"/>
    <s v="0000-00-00 00:00:00"/>
    <s v="2025-03-06 09:33:42"/>
    <s v="2025-03-06 09:33:48"/>
    <s v="2025-03-14 12:32:28"/>
    <s v="2025-03-05"/>
    <s v="2025-03-05"/>
    <s v="2025-03-27"/>
    <s v="2025-04-01"/>
    <s v="2025-04-03"/>
    <x v="3"/>
    <s v="Medellin"/>
    <s v="TRANSP12"/>
    <x v="118"/>
    <m/>
    <x v="0"/>
    <n v="1"/>
    <x v="0"/>
    <x v="0"/>
    <x v="0"/>
    <n v="250000"/>
    <x v="0"/>
    <x v="1"/>
    <x v="1"/>
    <x v="8"/>
  </r>
  <r>
    <x v="1769"/>
    <x v="78"/>
    <s v="CUBRIMIENTO"/>
    <x v="0"/>
    <m/>
    <s v="2025-03-03"/>
    <s v="2025-03-11"/>
    <s v="2025-03-11 16:19:14"/>
    <s v="0000-00-00 00:00:00"/>
    <s v="2025-03-11 16:19:34"/>
    <s v="2025-03-12 16:58:01"/>
    <s v="0000-00-00 00:00:00"/>
    <s v="2025-03-12"/>
    <s v="2025-03-12"/>
    <s v="2025-03-14"/>
    <s v="2025-03-18"/>
    <s v="2025-03-18"/>
    <x v="3"/>
    <s v="Toscany"/>
    <s v="107721"/>
    <x v="1020"/>
    <m/>
    <x v="0"/>
    <n v="3"/>
    <x v="0"/>
    <x v="0"/>
    <x v="0"/>
    <n v="640200"/>
    <x v="0"/>
    <x v="0"/>
    <x v="0"/>
    <x v="8"/>
  </r>
  <r>
    <x v="1769"/>
    <x v="78"/>
    <s v="CUBRIMIENTO"/>
    <x v="0"/>
    <m/>
    <s v="2025-03-03"/>
    <s v="2025-03-11"/>
    <s v="2025-03-11 16:19:14"/>
    <s v="0000-00-00 00:00:00"/>
    <s v="2025-03-11 16:19:34"/>
    <s v="2025-03-12 16:58:01"/>
    <s v="0000-00-00 00:00:00"/>
    <s v="2025-03-12"/>
    <s v="2025-03-12"/>
    <s v="2025-03-14"/>
    <s v="2025-03-18"/>
    <s v="2025-03-18"/>
    <x v="3"/>
    <s v="Toscany"/>
    <s v="11432"/>
    <x v="242"/>
    <m/>
    <x v="0"/>
    <n v="3"/>
    <x v="0"/>
    <x v="0"/>
    <x v="0"/>
    <n v="1359000"/>
    <x v="0"/>
    <x v="0"/>
    <x v="0"/>
    <x v="8"/>
  </r>
  <r>
    <x v="1769"/>
    <x v="78"/>
    <s v="CUBRIMIENTO"/>
    <x v="0"/>
    <m/>
    <s v="2025-03-03"/>
    <s v="2025-03-11"/>
    <s v="2025-03-11 16:19:14"/>
    <s v="0000-00-00 00:00:00"/>
    <s v="2025-03-11 16:19:34"/>
    <s v="2025-03-12 16:58:01"/>
    <s v="0000-00-00 00:00:00"/>
    <s v="2025-03-12"/>
    <s v="2025-03-12"/>
    <s v="2025-03-14"/>
    <s v="2025-03-18"/>
    <s v="2025-03-18"/>
    <x v="3"/>
    <s v="Toscany"/>
    <s v="11454"/>
    <x v="274"/>
    <m/>
    <x v="0"/>
    <n v="4"/>
    <x v="0"/>
    <x v="0"/>
    <x v="0"/>
    <n v="78000"/>
    <x v="0"/>
    <x v="0"/>
    <x v="0"/>
    <x v="8"/>
  </r>
  <r>
    <x v="1769"/>
    <x v="78"/>
    <s v="CUBRIMIENTO"/>
    <x v="0"/>
    <m/>
    <s v="2025-03-03"/>
    <s v="2025-03-11"/>
    <s v="2025-03-11 16:19:14"/>
    <s v="0000-00-00 00:00:00"/>
    <s v="2025-03-11 16:19:34"/>
    <s v="2025-03-12 16:58:01"/>
    <s v="0000-00-00 00:00:00"/>
    <s v="2025-03-12"/>
    <s v="2025-03-12"/>
    <s v="2025-03-14"/>
    <s v="2025-03-18"/>
    <s v="2025-03-18"/>
    <x v="3"/>
    <s v="Toscany"/>
    <s v="9897"/>
    <x v="588"/>
    <m/>
    <x v="0"/>
    <n v="2"/>
    <x v="0"/>
    <x v="0"/>
    <x v="0"/>
    <n v="72000"/>
    <x v="0"/>
    <x v="0"/>
    <x v="0"/>
    <x v="8"/>
  </r>
  <r>
    <x v="1769"/>
    <x v="78"/>
    <s v="CUBRIMIENTO"/>
    <x v="0"/>
    <m/>
    <s v="2025-03-03"/>
    <s v="2025-03-11"/>
    <s v="2025-03-11 16:19:14"/>
    <s v="0000-00-00 00:00:00"/>
    <s v="2025-03-11 16:19:34"/>
    <s v="2025-03-12 16:58:01"/>
    <s v="0000-00-00 00:00:00"/>
    <s v="2025-03-12"/>
    <s v="2025-03-12"/>
    <s v="2025-03-14"/>
    <s v="2025-03-18"/>
    <s v="2025-03-18"/>
    <x v="3"/>
    <s v="Toscany"/>
    <s v="TUBSM01"/>
    <x v="397"/>
    <m/>
    <x v="0"/>
    <n v="4"/>
    <x v="0"/>
    <x v="0"/>
    <x v="0"/>
    <n v="1052000"/>
    <x v="0"/>
    <x v="0"/>
    <x v="0"/>
    <x v="8"/>
  </r>
  <r>
    <x v="1770"/>
    <x v="78"/>
    <s v="MUEBLES CC CUBRIMIENTOS"/>
    <x v="0"/>
    <m/>
    <s v="2025-03-03"/>
    <s v="2025-03-04"/>
    <s v="2025-03-06 07:54:14"/>
    <s v="0000-00-00 00:00:00"/>
    <s v="2025-03-06 07:54:24"/>
    <s v="2025-03-06 16:02:54"/>
    <s v="0000-00-00 00:00:00"/>
    <s v="2025-03-05"/>
    <s v="2025-03-05"/>
    <s v="2025-03-07"/>
    <s v="2025-03-13"/>
    <s v="2025-03-13"/>
    <x v="3"/>
    <s v="Toscany"/>
    <s v="12119"/>
    <x v="283"/>
    <m/>
    <x v="0"/>
    <n v="14"/>
    <x v="0"/>
    <x v="0"/>
    <x v="0"/>
    <n v="736400"/>
    <x v="0"/>
    <x v="0"/>
    <x v="0"/>
    <x v="8"/>
  </r>
  <r>
    <x v="1771"/>
    <x v="238"/>
    <s v="CUBRIMIENTO"/>
    <x v="0"/>
    <m/>
    <s v="2025-03-03"/>
    <s v="2025-03-03"/>
    <s v="2025-03-05 14:12:00"/>
    <s v="0000-00-00 00:00:00"/>
    <s v="2025-03-05 14:12:06"/>
    <s v="2025-03-06 16:19:28"/>
    <s v="0000-00-00 00:00:00"/>
    <s v="2025-03-04"/>
    <s v="2025-03-04"/>
    <s v="2025-03-06"/>
    <s v="2025-03-10"/>
    <s v="2025-03-10"/>
    <x v="3"/>
    <s v="Toscany"/>
    <s v="11369"/>
    <x v="789"/>
    <m/>
    <x v="0"/>
    <n v="6"/>
    <x v="0"/>
    <x v="0"/>
    <x v="0"/>
    <n v="7800"/>
    <x v="0"/>
    <x v="0"/>
    <x v="0"/>
    <x v="8"/>
  </r>
  <r>
    <x v="1771"/>
    <x v="238"/>
    <s v="CUBRIMIENTO"/>
    <x v="0"/>
    <m/>
    <s v="2025-03-03"/>
    <s v="2025-03-03"/>
    <s v="2025-03-05 14:12:00"/>
    <s v="0000-00-00 00:00:00"/>
    <s v="2025-03-05 14:12:06"/>
    <s v="2025-03-06 16:19:28"/>
    <s v="0000-00-00 00:00:00"/>
    <s v="2025-03-04"/>
    <s v="2025-03-04"/>
    <s v="2025-03-06"/>
    <s v="2025-03-10"/>
    <s v="2025-03-10"/>
    <x v="3"/>
    <s v="Toscany"/>
    <s v="11435"/>
    <x v="229"/>
    <m/>
    <x v="0"/>
    <n v="3"/>
    <x v="0"/>
    <x v="0"/>
    <x v="0"/>
    <n v="191700"/>
    <x v="0"/>
    <x v="0"/>
    <x v="0"/>
    <x v="8"/>
  </r>
  <r>
    <x v="1771"/>
    <x v="238"/>
    <s v="CUBRIMIENTO"/>
    <x v="0"/>
    <m/>
    <s v="2025-03-03"/>
    <s v="2025-03-03"/>
    <s v="2025-03-05 14:12:00"/>
    <s v="0000-00-00 00:00:00"/>
    <s v="2025-03-05 14:12:06"/>
    <s v="2025-03-06 16:19:28"/>
    <s v="0000-00-00 00:00:00"/>
    <s v="2025-03-04"/>
    <s v="2025-03-04"/>
    <s v="2025-03-06"/>
    <s v="2025-03-10"/>
    <s v="2025-03-10"/>
    <x v="3"/>
    <s v="Toscany"/>
    <s v="11441"/>
    <x v="204"/>
    <m/>
    <x v="0"/>
    <n v="3"/>
    <x v="0"/>
    <x v="0"/>
    <x v="0"/>
    <n v="151260"/>
    <x v="0"/>
    <x v="0"/>
    <x v="0"/>
    <x v="8"/>
  </r>
  <r>
    <x v="1771"/>
    <x v="238"/>
    <s v="CUBRIMIENTO"/>
    <x v="0"/>
    <m/>
    <s v="2025-03-03"/>
    <s v="2025-03-03"/>
    <s v="2025-03-05 14:12:00"/>
    <s v="0000-00-00 00:00:00"/>
    <s v="2025-03-05 14:12:06"/>
    <s v="2025-03-06 16:19:28"/>
    <s v="0000-00-00 00:00:00"/>
    <s v="2025-03-04"/>
    <s v="2025-03-04"/>
    <s v="2025-03-06"/>
    <s v="2025-03-10"/>
    <s v="2025-03-10"/>
    <x v="3"/>
    <s v="Toscany"/>
    <s v="12871"/>
    <x v="790"/>
    <m/>
    <x v="0"/>
    <n v="6"/>
    <x v="0"/>
    <x v="0"/>
    <x v="0"/>
    <n v="2400"/>
    <x v="0"/>
    <x v="0"/>
    <x v="0"/>
    <x v="8"/>
  </r>
  <r>
    <x v="1772"/>
    <x v="61"/>
    <s v="MUEBLES CC CUBRIMIENTOS"/>
    <x v="0"/>
    <m/>
    <s v="2025-03-04"/>
    <s v="2025-03-04"/>
    <s v="2025-03-04 09:05:16"/>
    <s v="0000-00-00 00:00:00"/>
    <s v="2025-03-14 17:09:15"/>
    <s v="2025-03-31 07:20:34"/>
    <s v="0000-00-00 00:00:00"/>
    <s v="2025-03-06"/>
    <s v="2025-03-06"/>
    <s v="2025-03-10"/>
    <s v="2025-03-12"/>
    <s v="2025-03-12"/>
    <x v="3"/>
    <s v="Virtual"/>
    <s v="27490"/>
    <x v="803"/>
    <m/>
    <x v="0"/>
    <n v="1"/>
    <x v="0"/>
    <x v="0"/>
    <x v="0"/>
    <n v="0"/>
    <x v="0"/>
    <x v="0"/>
    <x v="0"/>
    <x v="8"/>
  </r>
  <r>
    <x v="1772"/>
    <x v="61"/>
    <s v="MUEBLES CC CUBRIMIENTOS"/>
    <x v="0"/>
    <m/>
    <s v="2025-03-04"/>
    <s v="2025-03-04"/>
    <s v="2025-03-04 09:05:16"/>
    <s v="0000-00-00 00:00:00"/>
    <s v="2025-03-14 17:09:15"/>
    <s v="2025-03-31 07:20:34"/>
    <s v="0000-00-00 00:00:00"/>
    <s v="2025-03-06"/>
    <s v="2025-03-06"/>
    <s v="2025-03-10"/>
    <s v="2025-03-12"/>
    <s v="2025-03-12"/>
    <x v="3"/>
    <s v="Virtual"/>
    <s v="3647"/>
    <x v="268"/>
    <m/>
    <x v="0"/>
    <n v="2"/>
    <x v="0"/>
    <x v="0"/>
    <x v="0"/>
    <n v="0"/>
    <x v="0"/>
    <x v="0"/>
    <x v="0"/>
    <x v="8"/>
  </r>
  <r>
    <x v="1773"/>
    <x v="1088"/>
    <s v="MUEBLES CC CUBRIMIENTOS"/>
    <x v="0"/>
    <m/>
    <s v="2025-02-05"/>
    <s v="2025-03-04"/>
    <s v="2025-03-04 12:09:37"/>
    <s v="0000-00-00 00:00:00"/>
    <s v="2025-03-19 17:02:47"/>
    <s v="2025-03-21 07:35:23"/>
    <s v="2025-04-23 08:19:18"/>
    <s v="2025-03-06"/>
    <s v="2025-03-06"/>
    <s v="2025-03-28"/>
    <s v="2025-04-01"/>
    <s v="2025-04-03"/>
    <x v="3"/>
    <s v="Virtual"/>
    <s v="12743"/>
    <x v="341"/>
    <s v="LONA DICKSON GRIS FONDO ENTERO REF:6088"/>
    <x v="0"/>
    <n v="1"/>
    <x v="0"/>
    <x v="0"/>
    <x v="0"/>
    <n v="1930391"/>
    <x v="0"/>
    <x v="0"/>
    <x v="0"/>
    <x v="8"/>
  </r>
  <r>
    <x v="1773"/>
    <x v="1088"/>
    <s v="MUEBLES CC CUBRIMIENTOS"/>
    <x v="0"/>
    <m/>
    <s v="2025-02-05"/>
    <s v="2025-03-04"/>
    <s v="2025-03-04 12:09:37"/>
    <s v="0000-00-00 00:00:00"/>
    <s v="2025-03-19 17:02:47"/>
    <s v="2025-03-21 07:35:23"/>
    <s v="2025-04-23 08:19:18"/>
    <s v="2025-03-06"/>
    <s v="2025-03-06"/>
    <s v="2025-03-28"/>
    <s v="2025-04-01"/>
    <s v="2025-04-03"/>
    <x v="3"/>
    <s v="Virtual"/>
    <s v="TRANSP06"/>
    <x v="59"/>
    <m/>
    <x v="0"/>
    <n v="1"/>
    <x v="0"/>
    <x v="0"/>
    <x v="0"/>
    <n v="60000"/>
    <x v="0"/>
    <x v="1"/>
    <x v="1"/>
    <x v="8"/>
  </r>
  <r>
    <x v="1774"/>
    <x v="103"/>
    <s v="CUBRIMIENTO"/>
    <x v="0"/>
    <m/>
    <s v="2025-03-04"/>
    <s v="2025-03-04"/>
    <s v="2025-03-05 15:02:42"/>
    <s v="0000-00-00 00:00:00"/>
    <s v="2025-03-05 15:02:56"/>
    <s v="2025-03-06 16:23:51"/>
    <s v="0000-00-00 00:00:00"/>
    <s v="2025-03-05"/>
    <s v="2025-03-05"/>
    <s v="2025-03-07"/>
    <s v="2025-03-13"/>
    <s v="2025-03-13"/>
    <x v="3"/>
    <s v="Toscany"/>
    <s v="55013"/>
    <x v="732"/>
    <m/>
    <x v="0"/>
    <n v="12.8"/>
    <x v="0"/>
    <x v="0"/>
    <x v="0"/>
    <n v="673280"/>
    <x v="0"/>
    <x v="0"/>
    <x v="0"/>
    <x v="8"/>
  </r>
  <r>
    <x v="1775"/>
    <x v="843"/>
    <s v="MUEBLES CC CUBRIMIENTOS"/>
    <x v="0"/>
    <m/>
    <s v="2025-03-04"/>
    <s v="2025-03-05"/>
    <s v="2025-03-06 08:27:49"/>
    <s v="0000-00-00 00:00:00"/>
    <s v="2025-03-06 16:16:00"/>
    <s v="2025-03-06 16:16:20"/>
    <s v="0000-00-00 00:00:00"/>
    <s v="2025-03-06"/>
    <s v="2025-03-06"/>
    <s v="0000-00-00"/>
    <s v="2025-03-12"/>
    <s v="2025-03-12"/>
    <x v="3"/>
    <s v="Toscany"/>
    <s v="3342"/>
    <x v="897"/>
    <m/>
    <x v="0"/>
    <n v="20"/>
    <x v="0"/>
    <x v="0"/>
    <x v="0"/>
    <n v="1052000"/>
    <x v="0"/>
    <x v="0"/>
    <x v="0"/>
    <x v="11"/>
  </r>
  <r>
    <x v="1776"/>
    <x v="348"/>
    <s v="CUBRIMIENTO"/>
    <x v="0"/>
    <m/>
    <s v="2025-03-04"/>
    <s v="2025-03-05"/>
    <s v="2025-03-06 08:01:19"/>
    <s v="0000-00-00 00:00:00"/>
    <s v="2025-03-06 08:01:26"/>
    <s v="2025-03-06 16:16:58"/>
    <s v="0000-00-00 00:00:00"/>
    <s v="2025-03-06"/>
    <s v="2025-03-06"/>
    <s v="2025-03-07"/>
    <s v="2025-03-11"/>
    <s v="2025-03-11"/>
    <x v="3"/>
    <s v="Toscany"/>
    <s v="12788"/>
    <x v="586"/>
    <m/>
    <x v="0"/>
    <n v="2.5"/>
    <x v="0"/>
    <x v="0"/>
    <x v="0"/>
    <n v="247500"/>
    <x v="0"/>
    <x v="0"/>
    <x v="0"/>
    <x v="8"/>
  </r>
  <r>
    <x v="1777"/>
    <x v="291"/>
    <s v="CUBRIMIENTO"/>
    <x v="0"/>
    <m/>
    <s v="2025-03-04"/>
    <s v="2025-03-04"/>
    <s v="2025-03-05 14:29:01"/>
    <s v="0000-00-00 00:00:00"/>
    <s v="2025-03-05 14:29:07"/>
    <s v="2025-03-06 16:18:12"/>
    <s v="0000-00-00 00:00:00"/>
    <s v="2025-03-05"/>
    <s v="2025-03-05"/>
    <s v="2025-03-07"/>
    <s v="2025-03-11"/>
    <s v="2025-03-11"/>
    <x v="3"/>
    <s v="Toscany"/>
    <s v="55012"/>
    <x v="277"/>
    <m/>
    <x v="0"/>
    <n v="8"/>
    <x v="0"/>
    <x v="0"/>
    <x v="0"/>
    <n v="420800"/>
    <x v="0"/>
    <x v="0"/>
    <x v="0"/>
    <x v="8"/>
  </r>
  <r>
    <x v="1778"/>
    <x v="1089"/>
    <s v="MUEBLES CC CUBRIMIENTOS"/>
    <x v="0"/>
    <m/>
    <s v="2025-02-13"/>
    <s v="2025-03-19"/>
    <s v="2025-03-21 14:37:43"/>
    <s v="0000-00-00 00:00:00"/>
    <s v="2025-04-28 08:08:10"/>
    <s v="2025-05-06 15:32:14"/>
    <s v="2025-05-14 07:13:49"/>
    <s v="2025-03-22"/>
    <s v="2025-03-22"/>
    <s v="2025-04-10"/>
    <s v="2025-04-14"/>
    <s v="2025-04-16"/>
    <x v="3"/>
    <s v="Cali"/>
    <s v="1010123"/>
    <x v="975"/>
    <m/>
    <x v="0"/>
    <n v="4"/>
    <x v="0"/>
    <x v="0"/>
    <x v="0"/>
    <n v="232000"/>
    <x v="0"/>
    <x v="0"/>
    <x v="0"/>
    <x v="2"/>
  </r>
  <r>
    <x v="1778"/>
    <x v="1089"/>
    <s v="MUEBLES CC CUBRIMIENTOS"/>
    <x v="0"/>
    <m/>
    <s v="2025-02-13"/>
    <s v="2025-03-19"/>
    <s v="2025-03-21 14:37:43"/>
    <s v="0000-00-00 00:00:00"/>
    <s v="2025-04-28 08:08:10"/>
    <s v="2025-05-06 15:32:14"/>
    <s v="2025-05-14 07:13:49"/>
    <s v="2025-03-22"/>
    <s v="2025-03-22"/>
    <s v="2025-04-10"/>
    <s v="2025-04-14"/>
    <s v="2025-04-16"/>
    <x v="3"/>
    <s v="Cali"/>
    <s v="14888"/>
    <x v="1021"/>
    <m/>
    <x v="0"/>
    <n v="8"/>
    <x v="0"/>
    <x v="0"/>
    <x v="0"/>
    <n v="160000"/>
    <x v="0"/>
    <x v="0"/>
    <x v="0"/>
    <x v="2"/>
  </r>
  <r>
    <x v="1778"/>
    <x v="1089"/>
    <s v="MUEBLES CC CUBRIMIENTOS"/>
    <x v="0"/>
    <m/>
    <s v="2025-02-13"/>
    <s v="2025-03-19"/>
    <s v="2025-03-21 14:37:43"/>
    <s v="0000-00-00 00:00:00"/>
    <s v="2025-04-28 08:08:10"/>
    <s v="2025-05-06 15:32:14"/>
    <s v="2025-05-14 07:13:49"/>
    <s v="2025-03-22"/>
    <s v="2025-03-22"/>
    <s v="2025-04-10"/>
    <s v="2025-04-14"/>
    <s v="2025-04-16"/>
    <x v="3"/>
    <s v="Cali"/>
    <s v="27823"/>
    <x v="889"/>
    <m/>
    <x v="0"/>
    <n v="2"/>
    <x v="0"/>
    <x v="0"/>
    <x v="0"/>
    <n v="224000"/>
    <x v="0"/>
    <x v="0"/>
    <x v="0"/>
    <x v="2"/>
  </r>
  <r>
    <x v="1778"/>
    <x v="1089"/>
    <s v="MUEBLES CC CUBRIMIENTOS"/>
    <x v="0"/>
    <m/>
    <s v="2025-02-13"/>
    <s v="2025-03-19"/>
    <s v="2025-03-21 14:37:43"/>
    <s v="0000-00-00 00:00:00"/>
    <s v="2025-04-28 08:08:10"/>
    <s v="2025-05-06 15:32:14"/>
    <s v="2025-05-14 07:13:49"/>
    <s v="2025-03-22"/>
    <s v="2025-03-22"/>
    <s v="2025-04-10"/>
    <s v="2025-04-14"/>
    <s v="2025-04-16"/>
    <x v="3"/>
    <s v="Cali"/>
    <s v="395"/>
    <x v="1022"/>
    <m/>
    <x v="0"/>
    <n v="36"/>
    <x v="0"/>
    <x v="0"/>
    <x v="0"/>
    <n v="112896"/>
    <x v="0"/>
    <x v="0"/>
    <x v="0"/>
    <x v="2"/>
  </r>
  <r>
    <x v="1778"/>
    <x v="1089"/>
    <s v="MUEBLES CC CUBRIMIENTOS"/>
    <x v="0"/>
    <m/>
    <s v="2025-02-13"/>
    <s v="2025-03-19"/>
    <s v="2025-03-21 14:37:43"/>
    <s v="0000-00-00 00:00:00"/>
    <s v="2025-04-28 08:08:10"/>
    <s v="2025-05-06 15:32:14"/>
    <s v="2025-05-14 07:13:49"/>
    <s v="2025-03-22"/>
    <s v="2025-03-22"/>
    <s v="2025-04-10"/>
    <s v="2025-04-14"/>
    <s v="2025-04-16"/>
    <x v="3"/>
    <s v="Cali"/>
    <s v="52188"/>
    <x v="317"/>
    <m/>
    <x v="0"/>
    <n v="2"/>
    <x v="0"/>
    <x v="0"/>
    <x v="0"/>
    <n v="28000"/>
    <x v="0"/>
    <x v="0"/>
    <x v="0"/>
    <x v="2"/>
  </r>
  <r>
    <x v="1778"/>
    <x v="1089"/>
    <s v="MUEBLES CC CUBRIMIENTOS"/>
    <x v="0"/>
    <m/>
    <s v="2025-02-13"/>
    <s v="2025-03-19"/>
    <s v="2025-03-21 14:37:43"/>
    <s v="0000-00-00 00:00:00"/>
    <s v="2025-04-28 08:08:10"/>
    <s v="2025-05-06 15:32:14"/>
    <s v="2025-05-14 07:13:49"/>
    <s v="2025-03-22"/>
    <s v="2025-03-22"/>
    <s v="2025-04-10"/>
    <s v="2025-04-14"/>
    <s v="2025-04-16"/>
    <x v="3"/>
    <s v="Cali"/>
    <s v="5577"/>
    <x v="742"/>
    <m/>
    <x v="0"/>
    <n v="32"/>
    <x v="0"/>
    <x v="0"/>
    <x v="0"/>
    <n v="21760"/>
    <x v="0"/>
    <x v="0"/>
    <x v="0"/>
    <x v="2"/>
  </r>
  <r>
    <x v="1778"/>
    <x v="1089"/>
    <s v="MUEBLES CC CUBRIMIENTOS"/>
    <x v="0"/>
    <m/>
    <s v="2025-02-13"/>
    <s v="2025-03-19"/>
    <s v="2025-03-21 14:37:43"/>
    <s v="0000-00-00 00:00:00"/>
    <s v="2025-04-28 08:08:10"/>
    <s v="2025-05-06 15:32:14"/>
    <s v="2025-05-14 07:13:49"/>
    <s v="2025-03-22"/>
    <s v="2025-03-22"/>
    <s v="2025-04-10"/>
    <s v="2025-04-14"/>
    <s v="2025-04-16"/>
    <x v="3"/>
    <s v="Cali"/>
    <s v="8676"/>
    <x v="1023"/>
    <m/>
    <x v="0"/>
    <n v="4"/>
    <x v="0"/>
    <x v="0"/>
    <x v="0"/>
    <n v="64000"/>
    <x v="0"/>
    <x v="0"/>
    <x v="0"/>
    <x v="2"/>
  </r>
  <r>
    <x v="1778"/>
    <x v="1089"/>
    <s v="MUEBLES CC CUBRIMIENTOS"/>
    <x v="0"/>
    <m/>
    <s v="2025-02-13"/>
    <s v="2025-03-19"/>
    <s v="2025-03-21 14:37:43"/>
    <s v="0000-00-00 00:00:00"/>
    <s v="2025-04-28 08:08:10"/>
    <s v="2025-05-06 15:32:14"/>
    <s v="2025-05-14 07:13:49"/>
    <s v="2025-03-22"/>
    <s v="2025-03-22"/>
    <s v="2025-04-10"/>
    <s v="2025-04-14"/>
    <s v="2025-04-16"/>
    <x v="3"/>
    <s v="Cali"/>
    <s v="9399"/>
    <x v="716"/>
    <m/>
    <x v="0"/>
    <n v="24"/>
    <x v="0"/>
    <x v="0"/>
    <x v="0"/>
    <n v="907200"/>
    <x v="0"/>
    <x v="0"/>
    <x v="0"/>
    <x v="2"/>
  </r>
  <r>
    <x v="1778"/>
    <x v="1089"/>
    <s v="MUEBLES CC CUBRIMIENTOS"/>
    <x v="0"/>
    <m/>
    <s v="2025-02-13"/>
    <s v="2025-03-19"/>
    <s v="2025-03-21 14:37:43"/>
    <s v="0000-00-00 00:00:00"/>
    <s v="2025-04-28 08:08:10"/>
    <s v="2025-05-06 15:32:14"/>
    <s v="2025-05-14 07:13:49"/>
    <s v="2025-03-22"/>
    <s v="2025-03-22"/>
    <s v="2025-04-10"/>
    <s v="2025-04-14"/>
    <s v="2025-04-16"/>
    <x v="3"/>
    <s v="Cali"/>
    <s v="94001"/>
    <x v="1024"/>
    <m/>
    <x v="0"/>
    <n v="4"/>
    <x v="0"/>
    <x v="0"/>
    <x v="0"/>
    <n v="160000"/>
    <x v="0"/>
    <x v="0"/>
    <x v="0"/>
    <x v="2"/>
  </r>
  <r>
    <x v="1778"/>
    <x v="1089"/>
    <s v="MUEBLES CC CUBRIMIENTOS"/>
    <x v="0"/>
    <m/>
    <s v="2025-02-13"/>
    <s v="2025-03-19"/>
    <s v="2025-03-21 14:37:43"/>
    <s v="0000-00-00 00:00:00"/>
    <s v="2025-04-28 08:08:10"/>
    <s v="2025-05-06 15:32:14"/>
    <s v="2025-05-14 07:13:49"/>
    <s v="2025-03-22"/>
    <s v="2025-03-22"/>
    <s v="2025-04-10"/>
    <s v="2025-04-14"/>
    <s v="2025-04-16"/>
    <x v="3"/>
    <s v="Cali"/>
    <s v="99040"/>
    <x v="1025"/>
    <m/>
    <x v="0"/>
    <n v="36"/>
    <x v="0"/>
    <x v="0"/>
    <x v="0"/>
    <n v="967680"/>
    <x v="0"/>
    <x v="0"/>
    <x v="0"/>
    <x v="2"/>
  </r>
  <r>
    <x v="1778"/>
    <x v="1089"/>
    <s v="MUEBLES CC CUBRIMIENTOS"/>
    <x v="0"/>
    <m/>
    <s v="2025-02-13"/>
    <s v="2025-03-19"/>
    <s v="2025-03-21 14:37:43"/>
    <s v="0000-00-00 00:00:00"/>
    <s v="2025-04-28 08:08:10"/>
    <s v="2025-05-06 15:32:14"/>
    <s v="2025-05-14 07:13:49"/>
    <s v="2025-03-22"/>
    <s v="2025-03-22"/>
    <s v="2025-04-10"/>
    <s v="2025-04-14"/>
    <s v="2025-04-16"/>
    <x v="3"/>
    <s v="Cali"/>
    <s v="MANT005"/>
    <x v="969"/>
    <m/>
    <x v="0"/>
    <n v="2"/>
    <x v="325"/>
    <x v="1"/>
    <x v="0"/>
    <n v="2097744"/>
    <x v="0"/>
    <x v="0"/>
    <x v="0"/>
    <x v="2"/>
  </r>
  <r>
    <x v="1778"/>
    <x v="1089"/>
    <s v="MUEBLES CC CUBRIMIENTOS"/>
    <x v="0"/>
    <m/>
    <s v="2025-02-13"/>
    <s v="2025-03-19"/>
    <s v="2025-03-21 14:37:43"/>
    <s v="0000-00-00 00:00:00"/>
    <s v="2025-04-28 08:08:10"/>
    <s v="2025-05-06 15:32:14"/>
    <s v="2025-05-14 07:13:49"/>
    <s v="2025-03-22"/>
    <s v="2025-03-22"/>
    <s v="2025-04-10"/>
    <s v="2025-04-14"/>
    <s v="2025-04-16"/>
    <x v="3"/>
    <s v="Cali"/>
    <s v="MTOS01"/>
    <x v="890"/>
    <m/>
    <x v="0"/>
    <n v="2"/>
    <x v="0"/>
    <x v="0"/>
    <x v="0"/>
    <n v="4408000"/>
    <x v="0"/>
    <x v="0"/>
    <x v="0"/>
    <x v="2"/>
  </r>
  <r>
    <x v="1778"/>
    <x v="1089"/>
    <s v="MUEBLES CC CUBRIMIENTOS"/>
    <x v="0"/>
    <m/>
    <s v="2025-02-13"/>
    <s v="2025-03-19"/>
    <s v="2025-03-21 14:37:43"/>
    <s v="0000-00-00 00:00:00"/>
    <s v="2025-04-28 08:08:10"/>
    <s v="2025-05-06 15:32:14"/>
    <s v="2025-05-14 07:13:49"/>
    <s v="2025-03-22"/>
    <s v="2025-03-22"/>
    <s v="2025-04-10"/>
    <s v="2025-04-14"/>
    <s v="2025-04-16"/>
    <x v="3"/>
    <s v="Cali"/>
    <s v="SERV03"/>
    <x v="9"/>
    <m/>
    <x v="0"/>
    <n v="1"/>
    <x v="0"/>
    <x v="0"/>
    <x v="0"/>
    <n v="2000000"/>
    <x v="0"/>
    <x v="1"/>
    <x v="1"/>
    <x v="2"/>
  </r>
  <r>
    <x v="1778"/>
    <x v="1089"/>
    <s v="MUEBLES CC CUBRIMIENTOS"/>
    <x v="0"/>
    <m/>
    <s v="2025-02-13"/>
    <s v="2025-03-19"/>
    <s v="2025-03-21 14:37:43"/>
    <s v="0000-00-00 00:00:00"/>
    <s v="2025-04-28 08:08:10"/>
    <s v="2025-05-06 15:32:14"/>
    <s v="2025-05-14 07:13:49"/>
    <s v="2025-03-22"/>
    <s v="2025-03-22"/>
    <s v="2025-04-10"/>
    <s v="2025-04-14"/>
    <s v="2025-04-16"/>
    <x v="3"/>
    <s v="Cali"/>
    <s v="SERV04"/>
    <x v="50"/>
    <m/>
    <x v="0"/>
    <n v="5"/>
    <x v="0"/>
    <x v="0"/>
    <x v="0"/>
    <n v="1560000"/>
    <x v="0"/>
    <x v="1"/>
    <x v="1"/>
    <x v="2"/>
  </r>
  <r>
    <x v="1778"/>
    <x v="1089"/>
    <s v="MUEBLES CC CUBRIMIENTOS"/>
    <x v="0"/>
    <m/>
    <s v="2025-02-13"/>
    <s v="2025-03-19"/>
    <s v="2025-03-21 14:37:43"/>
    <s v="0000-00-00 00:00:00"/>
    <s v="2025-04-28 08:08:10"/>
    <s v="2025-05-06 15:32:14"/>
    <s v="2025-05-14 07:13:49"/>
    <s v="2025-03-22"/>
    <s v="2025-03-22"/>
    <s v="2025-04-10"/>
    <s v="2025-04-14"/>
    <s v="2025-04-16"/>
    <x v="3"/>
    <s v="Cali"/>
    <s v="SERV09"/>
    <x v="584"/>
    <m/>
    <x v="0"/>
    <n v="1"/>
    <x v="0"/>
    <x v="0"/>
    <x v="0"/>
    <n v="400000"/>
    <x v="0"/>
    <x v="1"/>
    <x v="1"/>
    <x v="2"/>
  </r>
  <r>
    <x v="1778"/>
    <x v="1089"/>
    <s v="MUEBLES CC CUBRIMIENTOS"/>
    <x v="0"/>
    <m/>
    <s v="2025-02-13"/>
    <s v="2025-03-19"/>
    <s v="2025-03-21 14:37:43"/>
    <s v="0000-00-00 00:00:00"/>
    <s v="2025-04-28 08:08:10"/>
    <s v="2025-05-06 15:32:14"/>
    <s v="2025-05-14 07:13:49"/>
    <s v="2025-03-22"/>
    <s v="2025-03-22"/>
    <s v="2025-04-10"/>
    <s v="2025-04-14"/>
    <s v="2025-04-16"/>
    <x v="3"/>
    <s v="Cali"/>
    <s v="SERVANDAM"/>
    <x v="865"/>
    <m/>
    <x v="0"/>
    <n v="1"/>
    <x v="0"/>
    <x v="0"/>
    <x v="0"/>
    <n v="1300000"/>
    <x v="0"/>
    <x v="1"/>
    <x v="1"/>
    <x v="2"/>
  </r>
  <r>
    <x v="1778"/>
    <x v="1089"/>
    <s v="MUEBLES CC CUBRIMIENTOS"/>
    <x v="0"/>
    <m/>
    <s v="2025-02-13"/>
    <s v="2025-03-19"/>
    <s v="2025-03-21 14:37:43"/>
    <s v="0000-00-00 00:00:00"/>
    <s v="2025-04-28 08:08:10"/>
    <s v="2025-05-06 15:32:14"/>
    <s v="2025-05-14 07:13:49"/>
    <s v="2025-03-22"/>
    <s v="2025-03-22"/>
    <s v="2025-04-10"/>
    <s v="2025-04-14"/>
    <s v="2025-04-16"/>
    <x v="3"/>
    <s v="Cali"/>
    <s v="TRANSP06"/>
    <x v="59"/>
    <m/>
    <x v="0"/>
    <n v="1"/>
    <x v="0"/>
    <x v="0"/>
    <x v="0"/>
    <n v="100000"/>
    <x v="0"/>
    <x v="1"/>
    <x v="1"/>
    <x v="2"/>
  </r>
  <r>
    <x v="1779"/>
    <x v="111"/>
    <s v="CUBRIMIENTO"/>
    <x v="0"/>
    <m/>
    <s v="2025-03-05"/>
    <s v="2025-03-06"/>
    <s v="2025-03-06 11:33:24"/>
    <s v="0000-00-00 00:00:00"/>
    <s v="2025-03-06 11:33:31"/>
    <s v="2025-03-06 15:58:44"/>
    <s v="0000-00-00 00:00:00"/>
    <s v="2025-03-07"/>
    <s v="2025-03-07"/>
    <s v="2025-03-11"/>
    <s v="2025-03-13"/>
    <s v="2025-03-13"/>
    <x v="3"/>
    <s v="Toscany"/>
    <s v="11369"/>
    <x v="789"/>
    <m/>
    <x v="0"/>
    <n v="8"/>
    <x v="0"/>
    <x v="0"/>
    <x v="0"/>
    <n v="10400"/>
    <x v="0"/>
    <x v="0"/>
    <x v="0"/>
    <x v="8"/>
  </r>
  <r>
    <x v="1779"/>
    <x v="111"/>
    <s v="CUBRIMIENTO"/>
    <x v="0"/>
    <m/>
    <s v="2025-03-05"/>
    <s v="2025-03-06"/>
    <s v="2025-03-06 11:33:24"/>
    <s v="0000-00-00 00:00:00"/>
    <s v="2025-03-06 11:33:31"/>
    <s v="2025-03-06 15:58:44"/>
    <s v="0000-00-00 00:00:00"/>
    <s v="2025-03-07"/>
    <s v="2025-03-07"/>
    <s v="2025-03-11"/>
    <s v="2025-03-13"/>
    <s v="2025-03-13"/>
    <x v="3"/>
    <s v="Toscany"/>
    <s v="11435"/>
    <x v="229"/>
    <m/>
    <x v="0"/>
    <n v="4"/>
    <x v="0"/>
    <x v="0"/>
    <x v="0"/>
    <n v="255600"/>
    <x v="0"/>
    <x v="0"/>
    <x v="0"/>
    <x v="8"/>
  </r>
  <r>
    <x v="1779"/>
    <x v="111"/>
    <s v="CUBRIMIENTO"/>
    <x v="0"/>
    <m/>
    <s v="2025-03-05"/>
    <s v="2025-03-06"/>
    <s v="2025-03-06 11:33:24"/>
    <s v="0000-00-00 00:00:00"/>
    <s v="2025-03-06 11:33:31"/>
    <s v="2025-03-06 15:58:44"/>
    <s v="0000-00-00 00:00:00"/>
    <s v="2025-03-07"/>
    <s v="2025-03-07"/>
    <s v="2025-03-11"/>
    <s v="2025-03-13"/>
    <s v="2025-03-13"/>
    <x v="3"/>
    <s v="Toscany"/>
    <s v="11441"/>
    <x v="204"/>
    <m/>
    <x v="0"/>
    <n v="2"/>
    <x v="0"/>
    <x v="0"/>
    <x v="0"/>
    <n v="109242"/>
    <x v="0"/>
    <x v="0"/>
    <x v="0"/>
    <x v="8"/>
  </r>
  <r>
    <x v="1779"/>
    <x v="111"/>
    <s v="CUBRIMIENTO"/>
    <x v="0"/>
    <m/>
    <s v="2025-03-05"/>
    <s v="2025-03-06"/>
    <s v="2025-03-06 11:33:24"/>
    <s v="0000-00-00 00:00:00"/>
    <s v="2025-03-06 11:33:31"/>
    <s v="2025-03-06 15:58:44"/>
    <s v="0000-00-00 00:00:00"/>
    <s v="2025-03-07"/>
    <s v="2025-03-07"/>
    <s v="2025-03-11"/>
    <s v="2025-03-13"/>
    <s v="2025-03-13"/>
    <x v="3"/>
    <s v="Toscany"/>
    <s v="12871"/>
    <x v="790"/>
    <m/>
    <x v="0"/>
    <n v="8"/>
    <x v="0"/>
    <x v="0"/>
    <x v="0"/>
    <n v="3200"/>
    <x v="0"/>
    <x v="0"/>
    <x v="0"/>
    <x v="8"/>
  </r>
  <r>
    <x v="1780"/>
    <x v="350"/>
    <s v="CUBRIMIENTO"/>
    <x v="0"/>
    <m/>
    <s v="2025-03-05"/>
    <s v="2025-03-05"/>
    <s v="2025-03-06 08:12:23"/>
    <s v="0000-00-00 00:00:00"/>
    <s v="2025-03-06 08:12:34"/>
    <s v="2025-03-06 16:02:19"/>
    <s v="0000-00-00 00:00:00"/>
    <s v="2025-03-06"/>
    <s v="2025-03-06"/>
    <s v="2025-03-10"/>
    <s v="2025-03-12"/>
    <s v="2025-03-12"/>
    <x v="3"/>
    <s v="Toscany"/>
    <s v="21308"/>
    <x v="456"/>
    <m/>
    <x v="0"/>
    <n v="7"/>
    <x v="0"/>
    <x v="0"/>
    <x v="0"/>
    <n v="368200"/>
    <x v="0"/>
    <x v="0"/>
    <x v="0"/>
    <x v="8"/>
  </r>
  <r>
    <x v="1780"/>
    <x v="350"/>
    <s v="CUBRIMIENTO"/>
    <x v="0"/>
    <m/>
    <s v="2025-03-05"/>
    <s v="2025-03-05"/>
    <s v="2025-03-06 08:12:23"/>
    <s v="0000-00-00 00:00:00"/>
    <s v="2025-03-06 08:12:34"/>
    <s v="2025-03-06 16:02:19"/>
    <s v="0000-00-00 00:00:00"/>
    <s v="2025-03-06"/>
    <s v="2025-03-06"/>
    <s v="2025-03-10"/>
    <s v="2025-03-12"/>
    <s v="2025-03-12"/>
    <x v="3"/>
    <s v="Toscany"/>
    <s v="47"/>
    <x v="233"/>
    <m/>
    <x v="0"/>
    <n v="9"/>
    <x v="0"/>
    <x v="0"/>
    <x v="0"/>
    <n v="473400"/>
    <x v="0"/>
    <x v="0"/>
    <x v="0"/>
    <x v="8"/>
  </r>
  <r>
    <x v="1781"/>
    <x v="73"/>
    <s v="CUBRIMIENTO"/>
    <x v="0"/>
    <m/>
    <s v="2025-03-05"/>
    <s v="2025-03-20"/>
    <s v="2025-03-21 07:28:27"/>
    <s v="0000-00-00 00:00:00"/>
    <s v="2025-03-21 07:28:34"/>
    <s v="2025-03-21 17:43:24"/>
    <s v="0000-00-00 00:00:00"/>
    <s v="2025-03-21"/>
    <s v="2025-03-21"/>
    <s v="2025-03-25"/>
    <s v="2025-03-27"/>
    <s v="2025-03-27"/>
    <x v="3"/>
    <s v="Toscany"/>
    <s v="11441"/>
    <x v="204"/>
    <m/>
    <x v="0"/>
    <n v="15"/>
    <x v="0"/>
    <x v="0"/>
    <x v="0"/>
    <n v="819330"/>
    <x v="0"/>
    <x v="0"/>
    <x v="0"/>
    <x v="8"/>
  </r>
  <r>
    <x v="1781"/>
    <x v="73"/>
    <s v="CUBRIMIENTO"/>
    <x v="0"/>
    <m/>
    <s v="2025-03-05"/>
    <s v="2025-03-20"/>
    <s v="2025-03-21 07:28:27"/>
    <s v="0000-00-00 00:00:00"/>
    <s v="2025-03-21 07:28:34"/>
    <s v="2025-03-21 17:43:24"/>
    <s v="0000-00-00 00:00:00"/>
    <s v="2025-03-21"/>
    <s v="2025-03-21"/>
    <s v="2025-03-25"/>
    <s v="2025-03-27"/>
    <s v="2025-03-27"/>
    <x v="3"/>
    <s v="Toscany"/>
    <s v="7021"/>
    <x v="469"/>
    <m/>
    <x v="0"/>
    <n v="10"/>
    <x v="0"/>
    <x v="0"/>
    <x v="0"/>
    <n v="588230"/>
    <x v="0"/>
    <x v="0"/>
    <x v="0"/>
    <x v="8"/>
  </r>
  <r>
    <x v="1782"/>
    <x v="1090"/>
    <s v="MUEBLES CC CUBRIMIENTOS"/>
    <x v="0"/>
    <m/>
    <s v="2025-02-28"/>
    <s v="2025-03-06"/>
    <s v="2025-03-07 14:07:55"/>
    <s v="0000-00-00 00:00:00"/>
    <s v="2025-03-10 10:16:48"/>
    <s v="2025-03-10 11:45:00"/>
    <s v="2025-03-20 08:10:40"/>
    <s v="2025-03-07"/>
    <s v="2025-03-07"/>
    <s v="2025-04-02"/>
    <s v="2025-04-08"/>
    <s v="2025-04-10"/>
    <x v="1"/>
    <s v="Barranquilla"/>
    <s v="11973"/>
    <x v="309"/>
    <m/>
    <x v="0"/>
    <n v="2"/>
    <x v="0"/>
    <x v="0"/>
    <x v="0"/>
    <n v="1090520"/>
    <x v="0"/>
    <x v="2"/>
    <x v="0"/>
    <x v="2"/>
  </r>
  <r>
    <x v="1782"/>
    <x v="1090"/>
    <s v="MUEBLES CC CUBRIMIENTOS"/>
    <x v="0"/>
    <m/>
    <s v="2025-02-28"/>
    <s v="2025-03-06"/>
    <s v="2025-03-07 14:07:55"/>
    <s v="0000-00-00 00:00:00"/>
    <s v="2025-03-10 10:16:48"/>
    <s v="2025-03-10 11:45:00"/>
    <s v="2025-03-20 08:10:40"/>
    <s v="2025-03-07"/>
    <s v="2025-03-07"/>
    <s v="2025-04-02"/>
    <s v="2025-04-08"/>
    <s v="2025-04-10"/>
    <x v="1"/>
    <s v="Barranquilla"/>
    <s v="13672"/>
    <x v="46"/>
    <s v="FURNISCREEN BEIGE  2M EB4027W G8 625GR"/>
    <x v="0"/>
    <n v="4"/>
    <x v="0"/>
    <x v="0"/>
    <x v="0"/>
    <n v="6426032"/>
    <x v="0"/>
    <x v="2"/>
    <x v="0"/>
    <x v="2"/>
  </r>
  <r>
    <x v="1782"/>
    <x v="1090"/>
    <s v="MUEBLES CC CUBRIMIENTOS"/>
    <x v="0"/>
    <m/>
    <s v="2025-02-28"/>
    <s v="2025-03-06"/>
    <s v="2025-03-07 14:07:55"/>
    <s v="0000-00-00 00:00:00"/>
    <s v="2025-03-10 10:16:48"/>
    <s v="2025-03-10 11:45:00"/>
    <s v="2025-03-20 08:10:40"/>
    <s v="2025-03-07"/>
    <s v="2025-03-07"/>
    <s v="2025-04-02"/>
    <s v="2025-04-08"/>
    <s v="2025-04-10"/>
    <x v="1"/>
    <s v="Barranquilla"/>
    <s v="TRANSP11"/>
    <x v="177"/>
    <m/>
    <x v="0"/>
    <n v="1"/>
    <x v="0"/>
    <x v="0"/>
    <x v="0"/>
    <n v="300000"/>
    <x v="0"/>
    <x v="0"/>
    <x v="0"/>
    <x v="2"/>
  </r>
  <r>
    <x v="1783"/>
    <x v="61"/>
    <s v="MUEBLES CC CUBRIMIENTOS"/>
    <x v="0"/>
    <m/>
    <s v="2025-03-05"/>
    <s v="2025-03-05"/>
    <s v="2025-03-07 08:00:17"/>
    <s v="2025-03-07 08:31:05"/>
    <s v="2025-08-22 11:07:47"/>
    <s v="2025-09-01 11:34:05"/>
    <s v="2025-09-09 10:13:32"/>
    <s v="2025-03-06"/>
    <s v="2025-03-07"/>
    <s v="2025-08-27"/>
    <s v="2025-08-29"/>
    <s v="2025-08-30"/>
    <x v="3"/>
    <s v="Virtual"/>
    <s v="REP035"/>
    <x v="45"/>
    <m/>
    <x v="0"/>
    <n v="1"/>
    <x v="0"/>
    <x v="0"/>
    <x v="0"/>
    <n v="0"/>
    <x v="0"/>
    <x v="0"/>
    <x v="0"/>
    <x v="7"/>
  </r>
  <r>
    <x v="1784"/>
    <x v="1091"/>
    <s v="CUBRIMIENTO"/>
    <x v="0"/>
    <m/>
    <s v="2025-01-14"/>
    <s v="2025-04-28"/>
    <s v="2025-06-11 08:58:26"/>
    <s v="2025-06-26 13:21:54"/>
    <s v="2025-07-17 09:48:45"/>
    <s v="2025-07-17 13:46:43"/>
    <s v="2025-08-20 09:21:19"/>
    <s v="2025-06-11"/>
    <s v="2025-06-26"/>
    <s v="2025-07-09"/>
    <s v="2025-07-15"/>
    <s v="2025-07-22"/>
    <x v="3"/>
    <s v="Barranquilla"/>
    <s v="26960"/>
    <x v="620"/>
    <m/>
    <x v="0"/>
    <n v="3"/>
    <x v="0"/>
    <x v="0"/>
    <x v="0"/>
    <n v="154638"/>
    <x v="0"/>
    <x v="0"/>
    <x v="0"/>
    <x v="1"/>
  </r>
  <r>
    <x v="1784"/>
    <x v="1091"/>
    <s v="CUBRIMIENTO"/>
    <x v="0"/>
    <m/>
    <s v="2025-01-14"/>
    <s v="2025-04-28"/>
    <s v="2025-06-11 08:58:26"/>
    <s v="2025-06-26 13:21:54"/>
    <s v="2025-07-17 09:48:45"/>
    <s v="2025-07-17 13:46:43"/>
    <s v="2025-08-20 09:21:19"/>
    <s v="2025-06-11"/>
    <s v="2025-06-26"/>
    <s v="2025-07-09"/>
    <s v="2025-07-15"/>
    <s v="2025-07-22"/>
    <x v="3"/>
    <s v="Barranquilla"/>
    <s v="27249"/>
    <x v="64"/>
    <m/>
    <x v="0"/>
    <n v="3"/>
    <x v="0"/>
    <x v="0"/>
    <x v="0"/>
    <n v="441246"/>
    <x v="0"/>
    <x v="0"/>
    <x v="0"/>
    <x v="1"/>
  </r>
  <r>
    <x v="1784"/>
    <x v="1091"/>
    <s v="CUBRIMIENTO"/>
    <x v="0"/>
    <m/>
    <s v="2025-01-14"/>
    <s v="2025-04-28"/>
    <s v="2025-06-11 08:58:26"/>
    <s v="2025-06-26 13:21:54"/>
    <s v="2025-07-17 09:48:45"/>
    <s v="2025-07-17 13:46:43"/>
    <s v="2025-08-20 09:21:19"/>
    <s v="2025-06-11"/>
    <s v="2025-06-26"/>
    <s v="2025-07-09"/>
    <s v="2025-07-15"/>
    <s v="2025-07-22"/>
    <x v="3"/>
    <s v="Barranquilla"/>
    <s v="FLANCHE01"/>
    <x v="51"/>
    <m/>
    <x v="3"/>
    <n v="1"/>
    <x v="13"/>
    <x v="0"/>
    <x v="0"/>
    <n v="975966"/>
    <x v="0"/>
    <x v="0"/>
    <x v="0"/>
    <x v="1"/>
  </r>
  <r>
    <x v="1784"/>
    <x v="1091"/>
    <s v="CUBRIMIENTO"/>
    <x v="0"/>
    <m/>
    <s v="2025-01-14"/>
    <s v="2025-04-28"/>
    <s v="2025-06-11 08:58:26"/>
    <s v="2025-06-26 13:21:54"/>
    <s v="2025-07-17 09:48:45"/>
    <s v="2025-07-17 13:46:43"/>
    <s v="2025-08-20 09:21:19"/>
    <s v="2025-06-11"/>
    <s v="2025-06-26"/>
    <s v="2025-07-09"/>
    <s v="2025-07-15"/>
    <s v="2025-07-22"/>
    <x v="3"/>
    <s v="Barranquilla"/>
    <s v="PLITE12"/>
    <x v="1026"/>
    <s v="LONA PERGOTEX BLACKOUT BLANCA 3 M"/>
    <x v="3"/>
    <n v="1"/>
    <x v="13"/>
    <x v="0"/>
    <x v="16"/>
    <n v="21556778"/>
    <x v="0"/>
    <x v="4"/>
    <x v="6"/>
    <x v="1"/>
  </r>
  <r>
    <x v="1784"/>
    <x v="1091"/>
    <s v="CUBRIMIENTO"/>
    <x v="0"/>
    <m/>
    <s v="2025-01-14"/>
    <s v="2025-04-28"/>
    <s v="2025-06-11 08:58:26"/>
    <s v="2025-06-26 13:21:54"/>
    <s v="2025-07-17 09:48:45"/>
    <s v="2025-07-17 13:46:43"/>
    <s v="2025-08-20 09:21:19"/>
    <s v="2025-06-11"/>
    <s v="2025-06-26"/>
    <s v="2025-07-09"/>
    <s v="2025-07-15"/>
    <s v="2025-07-22"/>
    <x v="3"/>
    <s v="Barranquilla"/>
    <s v="SERV03"/>
    <x v="9"/>
    <m/>
    <x v="0"/>
    <n v="1"/>
    <x v="0"/>
    <x v="0"/>
    <x v="0"/>
    <n v="1300000"/>
    <x v="0"/>
    <x v="1"/>
    <x v="1"/>
    <x v="1"/>
  </r>
  <r>
    <x v="1784"/>
    <x v="1091"/>
    <s v="CUBRIMIENTO"/>
    <x v="0"/>
    <m/>
    <s v="2025-01-14"/>
    <s v="2025-04-28"/>
    <s v="2025-06-11 08:58:26"/>
    <s v="2025-06-26 13:21:54"/>
    <s v="2025-07-17 09:48:45"/>
    <s v="2025-07-17 13:46:43"/>
    <s v="2025-08-20 09:21:19"/>
    <s v="2025-06-11"/>
    <s v="2025-06-26"/>
    <s v="2025-07-09"/>
    <s v="2025-07-15"/>
    <s v="2025-07-22"/>
    <x v="3"/>
    <s v="Barranquilla"/>
    <s v="TRANSP05"/>
    <x v="198"/>
    <m/>
    <x v="0"/>
    <n v="1"/>
    <x v="0"/>
    <x v="0"/>
    <x v="0"/>
    <n v="1200000"/>
    <x v="0"/>
    <x v="1"/>
    <x v="1"/>
    <x v="1"/>
  </r>
  <r>
    <x v="1785"/>
    <x v="1092"/>
    <s v="CUBRIMIENTO"/>
    <x v="0"/>
    <m/>
    <s v="2025-03-05"/>
    <s v="2025-04-26"/>
    <s v="2025-04-29 12:16:50"/>
    <s v="2025-05-12 14:57:36"/>
    <s v="2025-05-28 14:36:34"/>
    <s v="0000-00-00 00:00:00"/>
    <s v="2025-07-25 09:27:22"/>
    <s v="2025-05-01"/>
    <s v="2025-05-03"/>
    <s v="2025-05-10"/>
    <s v="2025-05-12"/>
    <s v="2025-05-16"/>
    <x v="1"/>
    <s v="Bogota"/>
    <s v="27249"/>
    <x v="64"/>
    <m/>
    <x v="0"/>
    <n v="2"/>
    <x v="0"/>
    <x v="0"/>
    <x v="0"/>
    <n v="470000"/>
    <x v="0"/>
    <x v="0"/>
    <x v="0"/>
    <x v="9"/>
  </r>
  <r>
    <x v="1785"/>
    <x v="1092"/>
    <s v="CUBRIMIENTO"/>
    <x v="0"/>
    <m/>
    <s v="2025-03-05"/>
    <s v="2025-04-26"/>
    <s v="2025-04-29 12:16:50"/>
    <s v="2025-05-12 14:57:36"/>
    <s v="2025-05-28 14:36:34"/>
    <s v="0000-00-00 00:00:00"/>
    <s v="2025-07-25 09:27:22"/>
    <s v="2025-05-01"/>
    <s v="2025-05-03"/>
    <s v="2025-05-10"/>
    <s v="2025-05-12"/>
    <s v="2025-05-16"/>
    <x v="1"/>
    <s v="Bogota"/>
    <s v="28523"/>
    <x v="864"/>
    <m/>
    <x v="0"/>
    <n v="2"/>
    <x v="0"/>
    <x v="0"/>
    <x v="0"/>
    <n v="200000"/>
    <x v="0"/>
    <x v="0"/>
    <x v="0"/>
    <x v="9"/>
  </r>
  <r>
    <x v="1785"/>
    <x v="1092"/>
    <s v="CUBRIMIENTO"/>
    <x v="0"/>
    <m/>
    <s v="2025-03-05"/>
    <s v="2025-04-26"/>
    <s v="2025-04-29 12:16:50"/>
    <s v="2025-05-12 14:57:36"/>
    <s v="2025-05-28 14:36:34"/>
    <s v="0000-00-00 00:00:00"/>
    <s v="2025-07-25 09:27:22"/>
    <s v="2025-05-01"/>
    <s v="2025-05-03"/>
    <s v="2025-05-10"/>
    <s v="2025-05-12"/>
    <s v="2025-05-16"/>
    <x v="1"/>
    <s v="Bogota"/>
    <s v="FLANCHE01"/>
    <x v="51"/>
    <m/>
    <x v="3"/>
    <n v="1"/>
    <x v="250"/>
    <x v="0"/>
    <x v="0"/>
    <n v="638981"/>
    <x v="0"/>
    <x v="0"/>
    <x v="0"/>
    <x v="9"/>
  </r>
  <r>
    <x v="1785"/>
    <x v="1092"/>
    <s v="CUBRIMIENTO"/>
    <x v="0"/>
    <m/>
    <s v="2025-03-05"/>
    <s v="2025-04-26"/>
    <s v="2025-04-29 12:16:50"/>
    <s v="2025-05-12 14:57:36"/>
    <s v="2025-05-28 14:36:34"/>
    <s v="0000-00-00 00:00:00"/>
    <s v="2025-07-25 09:27:22"/>
    <s v="2025-05-01"/>
    <s v="2025-05-03"/>
    <s v="2025-05-10"/>
    <s v="2025-05-12"/>
    <s v="2025-05-16"/>
    <x v="1"/>
    <s v="Bogota"/>
    <s v="SOMB01"/>
    <x v="71"/>
    <s v="LONA DICKSON GRIS FONDO ENTERO REF:6088"/>
    <x v="3"/>
    <n v="1"/>
    <x v="250"/>
    <x v="0"/>
    <x v="3"/>
    <n v="7028047"/>
    <x v="0"/>
    <x v="6"/>
    <x v="5"/>
    <x v="9"/>
  </r>
  <r>
    <x v="1786"/>
    <x v="99"/>
    <s v="CUBRIMIENTO"/>
    <x v="0"/>
    <m/>
    <s v="2025-03-05"/>
    <s v="2025-03-07"/>
    <s v="2025-03-07 11:44:30"/>
    <s v="0000-00-00 00:00:00"/>
    <s v="2025-03-07 11:44:37"/>
    <s v="2025-03-10 11:39:44"/>
    <s v="0000-00-00 00:00:00"/>
    <s v="2025-03-10"/>
    <s v="2025-03-10"/>
    <s v="2025-03-12"/>
    <s v="2025-03-14"/>
    <s v="2025-03-14"/>
    <x v="3"/>
    <s v="Toscany"/>
    <s v="TUBSM01"/>
    <x v="397"/>
    <m/>
    <x v="0"/>
    <n v="4"/>
    <x v="0"/>
    <x v="0"/>
    <x v="0"/>
    <n v="1060000"/>
    <x v="0"/>
    <x v="0"/>
    <x v="0"/>
    <x v="8"/>
  </r>
  <r>
    <x v="1787"/>
    <x v="1093"/>
    <s v="CUBRIMIENTO"/>
    <x v="0"/>
    <m/>
    <s v="2025-03-05"/>
    <s v="2025-04-21"/>
    <s v="2025-04-22 11:11:04"/>
    <s v="0000-00-00 00:00:00"/>
    <s v="2025-04-24 11:47:13"/>
    <s v="2025-04-28 08:32:03"/>
    <s v="2025-05-03 12:02:49"/>
    <s v="2025-04-22"/>
    <s v="2025-04-22"/>
    <s v="2025-04-24"/>
    <s v="2025-04-28"/>
    <s v="2025-04-30"/>
    <x v="3"/>
    <s v="Virtual"/>
    <s v="11455"/>
    <x v="232"/>
    <m/>
    <x v="0"/>
    <n v="1"/>
    <x v="0"/>
    <x v="0"/>
    <x v="0"/>
    <n v="15975"/>
    <x v="0"/>
    <x v="0"/>
    <x v="0"/>
    <x v="2"/>
  </r>
  <r>
    <x v="1787"/>
    <x v="1093"/>
    <s v="CUBRIMIENTO"/>
    <x v="0"/>
    <m/>
    <s v="2025-03-05"/>
    <s v="2025-04-21"/>
    <s v="2025-04-22 11:11:04"/>
    <s v="0000-00-00 00:00:00"/>
    <s v="2025-04-24 11:47:13"/>
    <s v="2025-04-28 08:32:03"/>
    <s v="2025-05-03 12:02:49"/>
    <s v="2025-04-22"/>
    <s v="2025-04-22"/>
    <s v="2025-04-24"/>
    <s v="2025-04-28"/>
    <s v="2025-04-30"/>
    <x v="3"/>
    <s v="Virtual"/>
    <s v="18236"/>
    <x v="152"/>
    <m/>
    <x v="0"/>
    <n v="1"/>
    <x v="0"/>
    <x v="0"/>
    <x v="0"/>
    <n v="67500"/>
    <x v="0"/>
    <x v="0"/>
    <x v="0"/>
    <x v="2"/>
  </r>
  <r>
    <x v="1787"/>
    <x v="1093"/>
    <s v="CUBRIMIENTO"/>
    <x v="0"/>
    <m/>
    <s v="2025-03-05"/>
    <s v="2025-04-21"/>
    <s v="2025-04-22 11:11:04"/>
    <s v="0000-00-00 00:00:00"/>
    <s v="2025-04-24 11:47:13"/>
    <s v="2025-04-28 08:32:03"/>
    <s v="2025-05-03 12:02:49"/>
    <s v="2025-04-22"/>
    <s v="2025-04-22"/>
    <s v="2025-04-24"/>
    <s v="2025-04-28"/>
    <s v="2025-04-30"/>
    <x v="3"/>
    <s v="Virtual"/>
    <s v="18236"/>
    <x v="152"/>
    <m/>
    <x v="0"/>
    <n v="1"/>
    <x v="0"/>
    <x v="0"/>
    <x v="0"/>
    <n v="67500"/>
    <x v="0"/>
    <x v="0"/>
    <x v="0"/>
    <x v="2"/>
  </r>
  <r>
    <x v="1787"/>
    <x v="1093"/>
    <s v="CUBRIMIENTO"/>
    <x v="0"/>
    <m/>
    <s v="2025-03-05"/>
    <s v="2025-04-21"/>
    <s v="2025-04-22 11:11:04"/>
    <s v="0000-00-00 00:00:00"/>
    <s v="2025-04-24 11:47:13"/>
    <s v="2025-04-28 08:32:03"/>
    <s v="2025-05-03 12:02:49"/>
    <s v="2025-04-22"/>
    <s v="2025-04-22"/>
    <s v="2025-04-24"/>
    <s v="2025-04-28"/>
    <s v="2025-04-30"/>
    <x v="3"/>
    <s v="Virtual"/>
    <s v="18237"/>
    <x v="947"/>
    <m/>
    <x v="0"/>
    <n v="1"/>
    <x v="0"/>
    <x v="0"/>
    <x v="0"/>
    <n v="45450"/>
    <x v="0"/>
    <x v="0"/>
    <x v="0"/>
    <x v="2"/>
  </r>
  <r>
    <x v="1787"/>
    <x v="1093"/>
    <s v="CUBRIMIENTO"/>
    <x v="0"/>
    <m/>
    <s v="2025-03-05"/>
    <s v="2025-04-21"/>
    <s v="2025-04-22 11:11:04"/>
    <s v="0000-00-00 00:00:00"/>
    <s v="2025-04-24 11:47:13"/>
    <s v="2025-04-28 08:32:03"/>
    <s v="2025-05-03 12:02:49"/>
    <s v="2025-04-22"/>
    <s v="2025-04-22"/>
    <s v="2025-04-24"/>
    <s v="2025-04-28"/>
    <s v="2025-04-30"/>
    <x v="3"/>
    <s v="Virtual"/>
    <s v="6420"/>
    <x v="1027"/>
    <m/>
    <x v="0"/>
    <n v="2"/>
    <x v="0"/>
    <x v="0"/>
    <x v="0"/>
    <n v="1002762"/>
    <x v="0"/>
    <x v="0"/>
    <x v="0"/>
    <x v="2"/>
  </r>
  <r>
    <x v="1787"/>
    <x v="1093"/>
    <s v="CUBRIMIENTO"/>
    <x v="0"/>
    <m/>
    <s v="2025-03-05"/>
    <s v="2025-04-21"/>
    <s v="2025-04-22 11:11:04"/>
    <s v="0000-00-00 00:00:00"/>
    <s v="2025-04-24 11:47:13"/>
    <s v="2025-04-28 08:32:03"/>
    <s v="2025-05-03 12:02:49"/>
    <s v="2025-04-22"/>
    <s v="2025-04-22"/>
    <s v="2025-04-24"/>
    <s v="2025-04-28"/>
    <s v="2025-04-30"/>
    <x v="3"/>
    <s v="Virtual"/>
    <s v="SERV03"/>
    <x v="9"/>
    <m/>
    <x v="0"/>
    <n v="1"/>
    <x v="0"/>
    <x v="0"/>
    <x v="0"/>
    <n v="150000"/>
    <x v="0"/>
    <x v="1"/>
    <x v="1"/>
    <x v="2"/>
  </r>
  <r>
    <x v="1788"/>
    <x v="1094"/>
    <s v="CUBRIMIENTO"/>
    <x v="0"/>
    <m/>
    <s v="2025-03-05"/>
    <s v="2025-04-08"/>
    <s v="2025-04-21 08:32:40"/>
    <s v="2025-05-09 17:21:48"/>
    <s v="2025-05-31 13:13:17"/>
    <s v="2025-06-12 06:50:24"/>
    <s v="2025-06-20 09:43:37"/>
    <s v="2025-04-21"/>
    <s v="2025-05-09"/>
    <s v="2025-05-20"/>
    <s v="2025-05-25"/>
    <s v="2025-06-01"/>
    <x v="3"/>
    <s v="Medellin"/>
    <s v="6543"/>
    <x v="123"/>
    <m/>
    <x v="0"/>
    <n v="2"/>
    <x v="0"/>
    <x v="0"/>
    <x v="0"/>
    <n v="124800"/>
    <x v="0"/>
    <x v="0"/>
    <x v="0"/>
    <x v="9"/>
  </r>
  <r>
    <x v="1788"/>
    <x v="1094"/>
    <s v="CUBRIMIENTO"/>
    <x v="0"/>
    <m/>
    <s v="2025-03-05"/>
    <s v="2025-04-08"/>
    <s v="2025-04-21 08:32:40"/>
    <s v="2025-05-09 17:21:48"/>
    <s v="2025-05-31 13:13:17"/>
    <s v="2025-06-12 06:50:24"/>
    <s v="2025-06-20 09:43:37"/>
    <s v="2025-04-21"/>
    <s v="2025-05-09"/>
    <s v="2025-05-20"/>
    <s v="2025-05-25"/>
    <s v="2025-06-01"/>
    <x v="3"/>
    <s v="Medellin"/>
    <s v="FLANCHE01"/>
    <x v="51"/>
    <m/>
    <x v="3"/>
    <n v="1"/>
    <x v="177"/>
    <x v="0"/>
    <x v="0"/>
    <n v="2177700"/>
    <x v="0"/>
    <x v="0"/>
    <x v="0"/>
    <x v="9"/>
  </r>
  <r>
    <x v="1788"/>
    <x v="1094"/>
    <s v="CUBRIMIENTO"/>
    <x v="0"/>
    <m/>
    <s v="2025-03-05"/>
    <s v="2025-04-08"/>
    <s v="2025-04-21 08:32:40"/>
    <s v="2025-05-09 17:21:48"/>
    <s v="2025-05-31 13:13:17"/>
    <s v="2025-06-12 06:50:24"/>
    <s v="2025-06-20 09:43:37"/>
    <s v="2025-04-21"/>
    <s v="2025-05-09"/>
    <s v="2025-05-20"/>
    <s v="2025-05-25"/>
    <s v="2025-06-01"/>
    <x v="3"/>
    <s v="Medellin"/>
    <s v="FLANCHE01"/>
    <x v="51"/>
    <m/>
    <x v="3"/>
    <n v="2"/>
    <x v="113"/>
    <x v="0"/>
    <x v="0"/>
    <n v="2281400"/>
    <x v="0"/>
    <x v="0"/>
    <x v="0"/>
    <x v="9"/>
  </r>
  <r>
    <x v="1788"/>
    <x v="1094"/>
    <s v="CUBRIMIENTO"/>
    <x v="0"/>
    <m/>
    <s v="2025-03-05"/>
    <s v="2025-04-08"/>
    <s v="2025-04-21 08:32:40"/>
    <s v="2025-05-09 17:21:48"/>
    <s v="2025-05-31 13:13:17"/>
    <s v="2025-06-12 06:50:24"/>
    <s v="2025-06-20 09:43:37"/>
    <s v="2025-04-21"/>
    <s v="2025-05-09"/>
    <s v="2025-05-20"/>
    <s v="2025-05-25"/>
    <s v="2025-06-01"/>
    <x v="3"/>
    <s v="Medellin"/>
    <s v="KRIEL PLITE"/>
    <x v="416"/>
    <m/>
    <x v="0"/>
    <n v="2"/>
    <x v="113"/>
    <x v="0"/>
    <x v="0"/>
    <n v="2975000"/>
    <x v="0"/>
    <x v="0"/>
    <x v="0"/>
    <x v="9"/>
  </r>
  <r>
    <x v="1788"/>
    <x v="1094"/>
    <s v="CUBRIMIENTO"/>
    <x v="0"/>
    <m/>
    <s v="2025-03-05"/>
    <s v="2025-04-08"/>
    <s v="2025-04-21 08:32:40"/>
    <s v="2025-05-09 17:21:48"/>
    <s v="2025-05-31 13:13:17"/>
    <s v="2025-06-12 06:50:24"/>
    <s v="2025-06-20 09:43:37"/>
    <s v="2025-04-21"/>
    <s v="2025-05-09"/>
    <s v="2025-05-20"/>
    <s v="2025-05-25"/>
    <s v="2025-06-01"/>
    <x v="3"/>
    <s v="Medellin"/>
    <s v="PLITE10"/>
    <x v="263"/>
    <s v="LONA PERGOTEX BLACKOUT BLANCA 3 M"/>
    <x v="3"/>
    <n v="2"/>
    <x v="113"/>
    <x v="0"/>
    <x v="165"/>
    <n v="18014900"/>
    <x v="0"/>
    <x v="4"/>
    <x v="6"/>
    <x v="9"/>
  </r>
  <r>
    <x v="1788"/>
    <x v="1094"/>
    <s v="CUBRIMIENTO"/>
    <x v="0"/>
    <m/>
    <s v="2025-03-05"/>
    <s v="2025-04-08"/>
    <s v="2025-04-21 08:32:40"/>
    <s v="2025-05-09 17:21:48"/>
    <s v="2025-05-31 13:13:17"/>
    <s v="2025-06-12 06:50:24"/>
    <s v="2025-06-20 09:43:37"/>
    <s v="2025-04-21"/>
    <s v="2025-05-09"/>
    <s v="2025-05-20"/>
    <s v="2025-05-25"/>
    <s v="2025-06-01"/>
    <x v="3"/>
    <s v="Medellin"/>
    <s v="PLT56-2"/>
    <x v="1028"/>
    <m/>
    <x v="3"/>
    <n v="9"/>
    <x v="0"/>
    <x v="0"/>
    <x v="0"/>
    <n v="3030264"/>
    <x v="0"/>
    <x v="0"/>
    <x v="0"/>
    <x v="9"/>
  </r>
  <r>
    <x v="1788"/>
    <x v="1094"/>
    <s v="CUBRIMIENTO"/>
    <x v="0"/>
    <m/>
    <s v="2025-03-05"/>
    <s v="2025-04-08"/>
    <s v="2025-04-21 08:32:40"/>
    <s v="2025-05-09 17:21:48"/>
    <s v="2025-05-31 13:13:17"/>
    <s v="2025-06-12 06:50:24"/>
    <s v="2025-06-20 09:43:37"/>
    <s v="2025-04-21"/>
    <s v="2025-05-09"/>
    <s v="2025-05-20"/>
    <s v="2025-05-25"/>
    <s v="2025-06-01"/>
    <x v="3"/>
    <s v="Medellin"/>
    <s v="SERV03"/>
    <x v="9"/>
    <m/>
    <x v="0"/>
    <n v="1"/>
    <x v="0"/>
    <x v="0"/>
    <x v="0"/>
    <n v="1000000"/>
    <x v="0"/>
    <x v="1"/>
    <x v="1"/>
    <x v="9"/>
  </r>
  <r>
    <x v="1788"/>
    <x v="1094"/>
    <s v="CUBRIMIENTO"/>
    <x v="0"/>
    <m/>
    <s v="2025-03-05"/>
    <s v="2025-04-08"/>
    <s v="2025-04-21 08:32:40"/>
    <s v="2025-05-09 17:21:48"/>
    <s v="2025-05-31 13:13:17"/>
    <s v="2025-06-12 06:50:24"/>
    <s v="2025-06-20 09:43:37"/>
    <s v="2025-04-21"/>
    <s v="2025-05-09"/>
    <s v="2025-05-20"/>
    <s v="2025-05-25"/>
    <s v="2025-06-01"/>
    <x v="3"/>
    <s v="Medellin"/>
    <s v="TRANSP06"/>
    <x v="59"/>
    <m/>
    <x v="0"/>
    <n v="1"/>
    <x v="0"/>
    <x v="0"/>
    <x v="0"/>
    <n v="500000"/>
    <x v="0"/>
    <x v="1"/>
    <x v="1"/>
    <x v="9"/>
  </r>
  <r>
    <x v="1789"/>
    <x v="1095"/>
    <s v="MUEBLES CC CUBRIMIENTOS"/>
    <x v="0"/>
    <m/>
    <s v="2025-03-06"/>
    <s v="2025-03-19"/>
    <s v="2025-03-20 09:08:36"/>
    <s v="0000-00-00 00:00:00"/>
    <s v="2025-03-21 14:18:50"/>
    <s v="2025-03-25 13:38:19"/>
    <s v="0000-00-00 00:00:00"/>
    <s v="2025-03-20"/>
    <s v="2025-03-20"/>
    <s v="2025-04-03"/>
    <s v="2025-04-07"/>
    <s v="2025-04-07"/>
    <x v="3"/>
    <s v="Virtual"/>
    <s v="REP031"/>
    <x v="36"/>
    <m/>
    <x v="0"/>
    <n v="1"/>
    <x v="0"/>
    <x v="0"/>
    <x v="0"/>
    <n v="150000"/>
    <x v="0"/>
    <x v="0"/>
    <x v="0"/>
    <x v="2"/>
  </r>
  <r>
    <x v="1790"/>
    <x v="1035"/>
    <s v="MUEBLES CC CUBRIMIENTOS"/>
    <x v="0"/>
    <m/>
    <s v="2025-03-06"/>
    <s v="2025-03-12"/>
    <s v="2025-03-17 12:16:57"/>
    <s v="0000-00-00 00:00:00"/>
    <s v="2025-04-21 14:07:36"/>
    <s v="2025-04-24 08:31:36"/>
    <s v="0000-00-00 00:00:00"/>
    <s v="2025-03-13"/>
    <s v="2025-03-13"/>
    <s v="2025-04-18"/>
    <s v="2025-04-22"/>
    <s v="2025-04-22"/>
    <x v="3"/>
    <s v="Toscana"/>
    <s v="26103"/>
    <x v="1029"/>
    <s v="LONA DICKSON CRUDO REF:6020"/>
    <x v="0"/>
    <n v="3"/>
    <x v="0"/>
    <x v="0"/>
    <x v="0"/>
    <n v="17755848"/>
    <x v="0"/>
    <x v="0"/>
    <x v="0"/>
    <x v="2"/>
  </r>
  <r>
    <x v="1791"/>
    <x v="61"/>
    <s v="MUEBLES CC CUBRIMIENTOS"/>
    <x v="0"/>
    <m/>
    <s v="2025-03-06"/>
    <s v="2025-03-13"/>
    <s v="2025-03-14 09:58:43"/>
    <s v="2025-03-14 10:00:26"/>
    <s v="2025-04-11 13:32:13"/>
    <s v="2025-04-14 09:35:50"/>
    <s v="2025-04-15 18:03:30"/>
    <s v="2025-03-14"/>
    <s v="2025-03-26"/>
    <s v="2025-04-02"/>
    <s v="2025-04-04"/>
    <s v="2025-04-14"/>
    <x v="3"/>
    <s v="Virtual"/>
    <s v="101734"/>
    <x v="1030"/>
    <m/>
    <x v="0"/>
    <n v="1"/>
    <x v="0"/>
    <x v="0"/>
    <x v="0"/>
    <n v="0"/>
    <x v="0"/>
    <x v="0"/>
    <x v="0"/>
    <x v="2"/>
  </r>
  <r>
    <x v="1791"/>
    <x v="61"/>
    <s v="MUEBLES CC CUBRIMIENTOS"/>
    <x v="0"/>
    <m/>
    <s v="2025-03-06"/>
    <s v="2025-03-13"/>
    <s v="2025-03-14 09:58:43"/>
    <s v="2025-03-14 10:00:26"/>
    <s v="2025-04-11 13:32:13"/>
    <s v="2025-04-14 09:35:50"/>
    <s v="2025-04-15 18:03:30"/>
    <s v="2025-03-14"/>
    <s v="2025-03-26"/>
    <s v="2025-04-02"/>
    <s v="2025-04-04"/>
    <s v="2025-04-14"/>
    <x v="3"/>
    <s v="Virtual"/>
    <s v="321"/>
    <x v="836"/>
    <m/>
    <x v="0"/>
    <n v="243"/>
    <x v="0"/>
    <x v="0"/>
    <x v="0"/>
    <n v="0"/>
    <x v="0"/>
    <x v="0"/>
    <x v="0"/>
    <x v="2"/>
  </r>
  <r>
    <x v="1791"/>
    <x v="61"/>
    <s v="MUEBLES CC CUBRIMIENTOS"/>
    <x v="0"/>
    <m/>
    <s v="2025-03-06"/>
    <s v="2025-03-13"/>
    <s v="2025-03-14 09:58:43"/>
    <s v="2025-03-14 10:00:26"/>
    <s v="2025-04-11 13:32:13"/>
    <s v="2025-04-14 09:35:50"/>
    <s v="2025-04-15 18:03:30"/>
    <s v="2025-03-14"/>
    <s v="2025-03-26"/>
    <s v="2025-04-02"/>
    <s v="2025-04-04"/>
    <s v="2025-04-14"/>
    <x v="3"/>
    <s v="Virtual"/>
    <s v="CAMBIO LONA 02"/>
    <x v="30"/>
    <s v="LONA PERGOTEX TRASLUCIDA BLANCA 3M"/>
    <x v="0"/>
    <n v="103"/>
    <x v="326"/>
    <x v="0"/>
    <x v="166"/>
    <n v="0"/>
    <x v="0"/>
    <x v="0"/>
    <x v="0"/>
    <x v="2"/>
  </r>
  <r>
    <x v="1791"/>
    <x v="61"/>
    <s v="MUEBLES CC CUBRIMIENTOS"/>
    <x v="0"/>
    <m/>
    <s v="2025-03-06"/>
    <s v="2025-03-13"/>
    <s v="2025-03-14 09:58:43"/>
    <s v="2025-03-14 10:00:26"/>
    <s v="2025-04-11 13:32:13"/>
    <s v="2025-04-14 09:35:50"/>
    <s v="2025-04-15 18:03:30"/>
    <s v="2025-03-14"/>
    <s v="2025-03-26"/>
    <s v="2025-04-02"/>
    <s v="2025-04-04"/>
    <s v="2025-04-14"/>
    <x v="3"/>
    <s v="Virtual"/>
    <s v="CAMBIO LONA 02"/>
    <x v="30"/>
    <s v="LONA PERGOTEX BLACKOUT BLANCA 3 M"/>
    <x v="0"/>
    <n v="1"/>
    <x v="8"/>
    <x v="0"/>
    <x v="2"/>
    <n v="0"/>
    <x v="0"/>
    <x v="0"/>
    <x v="0"/>
    <x v="2"/>
  </r>
  <r>
    <x v="1792"/>
    <x v="1029"/>
    <s v="MUEBLES CC CUBRIMIENTOS"/>
    <x v="0"/>
    <m/>
    <s v="2025-03-06"/>
    <s v="2025-03-06"/>
    <s v="2025-03-06 14:20:02"/>
    <s v="0000-00-00 00:00:00"/>
    <s v="2025-04-04 08:55:02"/>
    <s v="2025-04-15 06:45:34"/>
    <s v="0000-00-00 00:00:00"/>
    <s v="2025-03-07"/>
    <s v="2025-03-07"/>
    <s v="2025-03-11"/>
    <s v="2025-03-13"/>
    <s v="2025-03-13"/>
    <x v="0"/>
    <s v="Toscany"/>
    <s v="12240"/>
    <x v="514"/>
    <m/>
    <x v="0"/>
    <n v="7"/>
    <x v="0"/>
    <x v="0"/>
    <x v="0"/>
    <n v="368200"/>
    <x v="0"/>
    <x v="0"/>
    <x v="0"/>
    <x v="8"/>
  </r>
  <r>
    <x v="1793"/>
    <x v="1096"/>
    <s v="CUBRIMIENTO"/>
    <x v="0"/>
    <m/>
    <s v="2025-03-06"/>
    <s v="2025-03-13"/>
    <s v="2025-03-19 09:12:43"/>
    <s v="2025-03-25 07:57:43"/>
    <s v="2025-04-01 17:19:39"/>
    <s v="2025-04-01 17:20:09"/>
    <s v="2025-04-07 16:32:44"/>
    <s v="2025-03-14"/>
    <s v="2025-03-26"/>
    <s v="2025-04-02"/>
    <s v="2025-04-04"/>
    <s v="2025-04-14"/>
    <x v="3"/>
    <s v="Virtual"/>
    <s v="27823"/>
    <x v="889"/>
    <m/>
    <x v="0"/>
    <n v="1"/>
    <x v="0"/>
    <x v="0"/>
    <x v="0"/>
    <n v="0"/>
    <x v="0"/>
    <x v="0"/>
    <x v="0"/>
    <x v="2"/>
  </r>
  <r>
    <x v="1793"/>
    <x v="1096"/>
    <s v="CUBRIMIENTO"/>
    <x v="0"/>
    <m/>
    <s v="2025-03-06"/>
    <s v="2025-03-13"/>
    <s v="2025-03-19 09:12:43"/>
    <s v="2025-03-25 07:57:43"/>
    <s v="2025-04-01 17:19:39"/>
    <s v="2025-04-01 17:20:09"/>
    <s v="2025-04-07 16:32:44"/>
    <s v="2025-03-14"/>
    <s v="2025-03-26"/>
    <s v="2025-04-02"/>
    <s v="2025-04-04"/>
    <s v="2025-04-14"/>
    <x v="3"/>
    <s v="Virtual"/>
    <s v="CUBT03"/>
    <x v="66"/>
    <m/>
    <x v="3"/>
    <n v="2"/>
    <x v="46"/>
    <x v="0"/>
    <x v="167"/>
    <n v="0"/>
    <x v="0"/>
    <x v="0"/>
    <x v="0"/>
    <x v="2"/>
  </r>
  <r>
    <x v="1793"/>
    <x v="1096"/>
    <s v="CUBRIMIENTO"/>
    <x v="0"/>
    <m/>
    <s v="2025-03-06"/>
    <s v="2025-03-13"/>
    <s v="2025-03-19 09:12:43"/>
    <s v="2025-03-25 07:57:43"/>
    <s v="2025-04-01 17:19:39"/>
    <s v="2025-04-01 17:20:09"/>
    <s v="2025-04-07 16:32:44"/>
    <s v="2025-03-14"/>
    <s v="2025-03-26"/>
    <s v="2025-04-02"/>
    <s v="2025-04-04"/>
    <s v="2025-04-14"/>
    <x v="3"/>
    <s v="Virtual"/>
    <s v="SOLAPA01"/>
    <x v="69"/>
    <m/>
    <x v="3"/>
    <n v="1"/>
    <x v="20"/>
    <x v="0"/>
    <x v="0"/>
    <n v="0"/>
    <x v="0"/>
    <x v="0"/>
    <x v="0"/>
    <x v="2"/>
  </r>
  <r>
    <x v="1794"/>
    <x v="795"/>
    <s v="CUBRIMIENTO"/>
    <x v="0"/>
    <m/>
    <s v="2025-03-06"/>
    <s v="2025-03-06"/>
    <s v="2025-03-07 08:45:17"/>
    <s v="2025-03-10 17:01:05"/>
    <s v="2025-03-14 17:53:51"/>
    <s v="2025-03-28 17:24:24"/>
    <s v="2025-04-07 16:33:18"/>
    <s v="2025-03-07"/>
    <s v="2025-03-19"/>
    <s v="2025-04-02"/>
    <s v="2025-04-04"/>
    <s v="2025-04-15"/>
    <x v="3"/>
    <s v="Toscana"/>
    <s v="PLAM08"/>
    <x v="55"/>
    <m/>
    <x v="7"/>
    <n v="1"/>
    <x v="60"/>
    <x v="0"/>
    <x v="4"/>
    <n v="726604.55999999994"/>
    <x v="0"/>
    <x v="4"/>
    <x v="3"/>
    <x v="2"/>
  </r>
  <r>
    <x v="1795"/>
    <x v="413"/>
    <s v="CUBRIMIENTO"/>
    <x v="0"/>
    <m/>
    <s v="2025-03-06"/>
    <s v="2025-03-06"/>
    <s v="2025-03-06 14:39:28"/>
    <s v="0000-00-00 00:00:00"/>
    <s v="2025-03-06 14:39:35"/>
    <s v="2025-03-06 15:59:13"/>
    <s v="0000-00-00 00:00:00"/>
    <s v="2025-03-07"/>
    <s v="2025-03-07"/>
    <s v="2025-03-11"/>
    <s v="2025-03-13"/>
    <s v="2025-03-13"/>
    <x v="3"/>
    <s v="Toscany"/>
    <s v="11441"/>
    <x v="204"/>
    <m/>
    <x v="0"/>
    <n v="1"/>
    <x v="0"/>
    <x v="0"/>
    <x v="0"/>
    <n v="54621"/>
    <x v="0"/>
    <x v="0"/>
    <x v="0"/>
    <x v="8"/>
  </r>
  <r>
    <x v="1796"/>
    <x v="1097"/>
    <s v="MUEBLES CC CUBRIMIENTOS"/>
    <x v="0"/>
    <m/>
    <s v="2024-11-08"/>
    <s v="2025-03-11"/>
    <s v="2025-03-11 13:51:17"/>
    <s v="0000-00-00 00:00:00"/>
    <s v="2025-04-01 15:30:12"/>
    <s v="2025-04-01 16:15:22"/>
    <s v="0000-00-00 00:00:00"/>
    <s v="2025-03-12"/>
    <s v="2025-03-12"/>
    <s v="2025-04-02"/>
    <s v="2025-04-04"/>
    <s v="2025-04-04"/>
    <x v="3"/>
    <s v="Cali"/>
    <s v="REP046"/>
    <x v="278"/>
    <m/>
    <x v="0"/>
    <n v="2"/>
    <x v="0"/>
    <x v="0"/>
    <x v="0"/>
    <n v="820000"/>
    <x v="0"/>
    <x v="0"/>
    <x v="0"/>
    <x v="2"/>
  </r>
  <r>
    <x v="1797"/>
    <x v="61"/>
    <s v="MUEBLES CC CUBRIMIENTOS"/>
    <x v="0"/>
    <m/>
    <s v="2025-01-07"/>
    <s v="2025-03-06"/>
    <s v="2025-03-07 08:48:46"/>
    <s v="0000-00-00 00:00:00"/>
    <s v="0000-00-00 00:00:00"/>
    <s v="2025-03-28 10:24:26"/>
    <s v="2025-03-31 09:11:06"/>
    <s v="2025-03-07"/>
    <s v="2025-03-07"/>
    <s v="2025-04-02"/>
    <s v="2025-04-04"/>
    <s v="2025-04-08"/>
    <x v="3"/>
    <s v="Virtual"/>
    <s v="9312"/>
    <x v="166"/>
    <m/>
    <x v="0"/>
    <n v="2"/>
    <x v="0"/>
    <x v="0"/>
    <x v="0"/>
    <n v="0"/>
    <x v="0"/>
    <x v="2"/>
    <x v="0"/>
    <x v="2"/>
  </r>
  <r>
    <x v="1798"/>
    <x v="1098"/>
    <s v="MUEBLES CC CUBRIMIENTOS"/>
    <x v="0"/>
    <m/>
    <s v="2025-03-07"/>
    <s v="2025-03-15"/>
    <s v="2025-03-17 17:05:49"/>
    <s v="0000-00-00 00:00:00"/>
    <s v="2025-04-10 07:11:52"/>
    <s v="2025-04-10 07:12:07"/>
    <s v="2025-04-15 13:26:27"/>
    <s v="2025-03-17"/>
    <s v="2025-03-17"/>
    <s v="2025-04-10"/>
    <s v="2025-04-14"/>
    <s v="2025-04-16"/>
    <x v="3"/>
    <s v="Bogota"/>
    <s v="14785"/>
    <x v="84"/>
    <m/>
    <x v="0"/>
    <n v="18"/>
    <x v="0"/>
    <x v="0"/>
    <x v="0"/>
    <n v="10621332"/>
    <x v="0"/>
    <x v="2"/>
    <x v="0"/>
    <x v="2"/>
  </r>
  <r>
    <x v="1798"/>
    <x v="1098"/>
    <s v="MUEBLES CC CUBRIMIENTOS"/>
    <x v="0"/>
    <m/>
    <s v="2025-03-07"/>
    <s v="2025-03-15"/>
    <s v="2025-03-17 17:05:49"/>
    <s v="0000-00-00 00:00:00"/>
    <s v="2025-04-10 07:11:52"/>
    <s v="2025-04-10 07:12:07"/>
    <s v="2025-04-15 13:26:27"/>
    <s v="2025-03-17"/>
    <s v="2025-03-17"/>
    <s v="2025-04-10"/>
    <s v="2025-04-14"/>
    <s v="2025-04-16"/>
    <x v="3"/>
    <s v="Bogota"/>
    <s v="9676"/>
    <x v="1031"/>
    <m/>
    <x v="0"/>
    <n v="3"/>
    <x v="0"/>
    <x v="0"/>
    <x v="0"/>
    <n v="8317935"/>
    <x v="0"/>
    <x v="2"/>
    <x v="0"/>
    <x v="2"/>
  </r>
  <r>
    <x v="1798"/>
    <x v="1098"/>
    <s v="MUEBLES CC CUBRIMIENTOS"/>
    <x v="0"/>
    <m/>
    <s v="2025-03-07"/>
    <s v="2025-03-15"/>
    <s v="2025-03-17 17:05:49"/>
    <s v="0000-00-00 00:00:00"/>
    <s v="2025-04-10 07:11:52"/>
    <s v="2025-04-10 07:12:07"/>
    <s v="2025-04-15 13:26:27"/>
    <s v="2025-03-17"/>
    <s v="2025-03-17"/>
    <s v="2025-04-10"/>
    <s v="2025-04-14"/>
    <s v="2025-04-16"/>
    <x v="3"/>
    <s v="Bogota"/>
    <s v="9719"/>
    <x v="1032"/>
    <s v="LONA DICKSON AZUL FONDO ENTERO REF:0017"/>
    <x v="0"/>
    <n v="3"/>
    <x v="0"/>
    <x v="0"/>
    <x v="0"/>
    <n v="7809489"/>
    <x v="0"/>
    <x v="0"/>
    <x v="0"/>
    <x v="2"/>
  </r>
  <r>
    <x v="1799"/>
    <x v="1099"/>
    <s v="CUBRIMIENTO"/>
    <x v="0"/>
    <m/>
    <s v="2025-03-07"/>
    <s v="2025-03-18"/>
    <s v="2025-03-25 13:34:12"/>
    <s v="2025-04-12 07:36:18"/>
    <s v="2025-04-26 12:03:11"/>
    <s v="2025-05-02 16:16:01"/>
    <s v="2025-05-19 14:37:20"/>
    <s v="2025-03-26"/>
    <s v="2025-04-12"/>
    <s v="2025-04-29"/>
    <s v="2025-05-01"/>
    <s v="2025-05-08"/>
    <x v="3"/>
    <s v="Cali"/>
    <s v="FLANCHE01"/>
    <x v="51"/>
    <m/>
    <x v="3"/>
    <n v="1"/>
    <x v="327"/>
    <x v="0"/>
    <x v="0"/>
    <n v="2287421"/>
    <x v="0"/>
    <x v="0"/>
    <x v="0"/>
    <x v="2"/>
  </r>
  <r>
    <x v="1799"/>
    <x v="1099"/>
    <s v="CUBRIMIENTO"/>
    <x v="0"/>
    <m/>
    <s v="2025-03-07"/>
    <s v="2025-03-18"/>
    <s v="2025-03-25 13:34:12"/>
    <s v="2025-04-12 07:36:18"/>
    <s v="2025-04-26 12:03:11"/>
    <s v="2025-05-02 16:16:01"/>
    <s v="2025-05-19 14:37:20"/>
    <s v="2025-03-26"/>
    <s v="2025-04-12"/>
    <s v="2025-04-29"/>
    <s v="2025-05-01"/>
    <s v="2025-05-08"/>
    <x v="3"/>
    <s v="Cali"/>
    <s v="KMPLITE"/>
    <x v="251"/>
    <m/>
    <x v="0"/>
    <n v="1"/>
    <x v="2"/>
    <x v="0"/>
    <x v="0"/>
    <n v="2612861"/>
    <x v="0"/>
    <x v="0"/>
    <x v="0"/>
    <x v="2"/>
  </r>
  <r>
    <x v="1799"/>
    <x v="1099"/>
    <s v="CUBRIMIENTO"/>
    <x v="0"/>
    <m/>
    <s v="2025-03-07"/>
    <s v="2025-03-18"/>
    <s v="2025-03-25 13:34:12"/>
    <s v="2025-04-12 07:36:18"/>
    <s v="2025-04-26 12:03:11"/>
    <s v="2025-05-02 16:16:01"/>
    <s v="2025-05-19 14:37:20"/>
    <s v="2025-03-26"/>
    <s v="2025-04-12"/>
    <s v="2025-04-29"/>
    <s v="2025-05-01"/>
    <s v="2025-05-08"/>
    <x v="3"/>
    <s v="Cali"/>
    <s v="KRIEL PLITE"/>
    <x v="416"/>
    <m/>
    <x v="0"/>
    <n v="1"/>
    <x v="42"/>
    <x v="0"/>
    <x v="0"/>
    <n v="1609145"/>
    <x v="0"/>
    <x v="0"/>
    <x v="0"/>
    <x v="2"/>
  </r>
  <r>
    <x v="1799"/>
    <x v="1099"/>
    <s v="CUBRIMIENTO"/>
    <x v="0"/>
    <m/>
    <s v="2025-03-07"/>
    <s v="2025-03-18"/>
    <s v="2025-03-25 13:34:12"/>
    <s v="2025-04-12 07:36:18"/>
    <s v="2025-04-26 12:03:11"/>
    <s v="2025-05-02 16:16:01"/>
    <s v="2025-05-19 14:37:20"/>
    <s v="2025-03-26"/>
    <s v="2025-04-12"/>
    <s v="2025-04-29"/>
    <s v="2025-05-01"/>
    <s v="2025-05-08"/>
    <x v="3"/>
    <s v="Cali"/>
    <s v="PLITE10"/>
    <x v="263"/>
    <s v="LONA PERGOTEX BLACKOUT GRIS 3M"/>
    <x v="3"/>
    <n v="1"/>
    <x v="42"/>
    <x v="0"/>
    <x v="49"/>
    <n v="9666047"/>
    <x v="0"/>
    <x v="4"/>
    <x v="6"/>
    <x v="2"/>
  </r>
  <r>
    <x v="1799"/>
    <x v="1099"/>
    <s v="CUBRIMIENTO"/>
    <x v="0"/>
    <m/>
    <s v="2025-03-07"/>
    <s v="2025-03-18"/>
    <s v="2025-03-25 13:34:12"/>
    <s v="2025-04-12 07:36:18"/>
    <s v="2025-04-26 12:03:11"/>
    <s v="2025-05-02 16:16:01"/>
    <s v="2025-05-19 14:37:20"/>
    <s v="2025-03-26"/>
    <s v="2025-04-12"/>
    <s v="2025-04-29"/>
    <s v="2025-05-01"/>
    <s v="2025-05-08"/>
    <x v="3"/>
    <s v="Cali"/>
    <s v="PLITE10"/>
    <x v="263"/>
    <s v="LONA PERGOTEX BLACKOUT GRIS 3M"/>
    <x v="3"/>
    <n v="1"/>
    <x v="61"/>
    <x v="0"/>
    <x v="3"/>
    <n v="2914761"/>
    <x v="0"/>
    <x v="4"/>
    <x v="6"/>
    <x v="2"/>
  </r>
  <r>
    <x v="1800"/>
    <x v="78"/>
    <s v="CUBRIMIENTO"/>
    <x v="0"/>
    <m/>
    <s v="2025-03-07"/>
    <s v="2025-03-07"/>
    <s v="2025-03-07 11:52:48"/>
    <s v="0000-00-00 00:00:00"/>
    <s v="2025-03-07 11:52:53"/>
    <s v="2025-03-10 11:39:14"/>
    <s v="0000-00-00 00:00:00"/>
    <s v="2025-03-10"/>
    <s v="2025-03-10"/>
    <s v="2025-03-12"/>
    <s v="2025-03-14"/>
    <s v="2025-03-14"/>
    <x v="3"/>
    <s v="Toscany"/>
    <s v="55"/>
    <x v="256"/>
    <m/>
    <x v="0"/>
    <n v="9"/>
    <x v="0"/>
    <x v="0"/>
    <x v="0"/>
    <n v="473400"/>
    <x v="0"/>
    <x v="0"/>
    <x v="0"/>
    <x v="8"/>
  </r>
  <r>
    <x v="1801"/>
    <x v="455"/>
    <s v="CUBRIMIENTO"/>
    <x v="0"/>
    <m/>
    <s v="2025-03-07"/>
    <s v="2025-03-07"/>
    <s v="2025-03-07 12:04:10"/>
    <s v="0000-00-00 00:00:00"/>
    <s v="2025-03-07 12:04:21"/>
    <s v="2025-03-10 11:38:17"/>
    <s v="0000-00-00 00:00:00"/>
    <s v="2025-03-10"/>
    <s v="2025-03-10"/>
    <s v="2025-03-12"/>
    <s v="2025-03-14"/>
    <s v="2025-03-14"/>
    <x v="3"/>
    <s v="Toscany"/>
    <s v="55014"/>
    <x v="895"/>
    <m/>
    <x v="0"/>
    <n v="10"/>
    <x v="0"/>
    <x v="0"/>
    <x v="0"/>
    <n v="526000"/>
    <x v="0"/>
    <x v="0"/>
    <x v="0"/>
    <x v="8"/>
  </r>
  <r>
    <x v="1802"/>
    <x v="257"/>
    <s v="CUBRIMIENTO"/>
    <x v="0"/>
    <m/>
    <s v="2025-03-07"/>
    <s v="2025-03-07"/>
    <s v="2025-03-07 11:48:31"/>
    <s v="0000-00-00 00:00:00"/>
    <s v="2025-03-07 11:48:38"/>
    <s v="2025-03-10 11:38:45"/>
    <s v="0000-00-00 00:00:00"/>
    <s v="2025-03-10"/>
    <s v="2025-03-10"/>
    <s v="2025-03-12"/>
    <s v="2025-03-14"/>
    <s v="2025-03-14"/>
    <x v="3"/>
    <s v="Toscany"/>
    <s v="55015"/>
    <x v="513"/>
    <m/>
    <x v="0"/>
    <n v="10"/>
    <x v="0"/>
    <x v="0"/>
    <x v="0"/>
    <n v="526000"/>
    <x v="0"/>
    <x v="0"/>
    <x v="0"/>
    <x v="8"/>
  </r>
  <r>
    <x v="1803"/>
    <x v="1100"/>
    <s v="CUBRIMIENTO"/>
    <x v="0"/>
    <m/>
    <s v="2025-03-07"/>
    <s v="2025-03-12"/>
    <s v="2025-03-12 09:49:00"/>
    <s v="0000-00-00 00:00:00"/>
    <s v="2025-03-14 17:18:41"/>
    <s v="2025-03-18 15:13:53"/>
    <s v="0000-00-00 00:00:00"/>
    <s v="2025-03-13"/>
    <s v="2025-03-13"/>
    <s v="2025-03-14"/>
    <s v="2025-03-18"/>
    <s v="2025-03-18"/>
    <x v="3"/>
    <s v="Cali"/>
    <s v="SERV15"/>
    <x v="981"/>
    <m/>
    <x v="0"/>
    <n v="1"/>
    <x v="0"/>
    <x v="0"/>
    <x v="0"/>
    <n v="175000"/>
    <x v="0"/>
    <x v="1"/>
    <x v="1"/>
    <x v="8"/>
  </r>
  <r>
    <x v="1804"/>
    <x v="601"/>
    <s v="CUBRIMIENTO"/>
    <x v="0"/>
    <m/>
    <s v="2025-03-07"/>
    <s v="2025-03-14"/>
    <s v="2025-03-14 09:51:28"/>
    <s v="0000-00-00 00:00:00"/>
    <s v="2025-04-04 09:02:27"/>
    <s v="2025-04-15 06:45:02"/>
    <s v="0000-00-00 00:00:00"/>
    <s v="2025-03-17"/>
    <s v="2025-03-17"/>
    <s v="2025-03-19"/>
    <s v="2025-03-21"/>
    <s v="2025-03-21"/>
    <x v="3"/>
    <s v="Toscany"/>
    <s v="11439"/>
    <x v="276"/>
    <m/>
    <x v="0"/>
    <n v="1"/>
    <x v="0"/>
    <x v="0"/>
    <x v="0"/>
    <n v="115000"/>
    <x v="0"/>
    <x v="0"/>
    <x v="0"/>
    <x v="8"/>
  </r>
  <r>
    <x v="1804"/>
    <x v="601"/>
    <s v="CUBRIMIENTO"/>
    <x v="0"/>
    <m/>
    <s v="2025-03-07"/>
    <s v="2025-03-14"/>
    <s v="2025-03-14 09:51:28"/>
    <s v="0000-00-00 00:00:00"/>
    <s v="2025-04-04 09:02:27"/>
    <s v="2025-04-15 06:45:02"/>
    <s v="0000-00-00 00:00:00"/>
    <s v="2025-03-17"/>
    <s v="2025-03-17"/>
    <s v="2025-03-19"/>
    <s v="2025-03-21"/>
    <s v="2025-03-21"/>
    <x v="3"/>
    <s v="Toscany"/>
    <s v="27812"/>
    <x v="797"/>
    <m/>
    <x v="0"/>
    <n v="1"/>
    <x v="0"/>
    <x v="0"/>
    <x v="0"/>
    <n v="47000"/>
    <x v="0"/>
    <x v="0"/>
    <x v="0"/>
    <x v="8"/>
  </r>
  <r>
    <x v="1804"/>
    <x v="601"/>
    <s v="CUBRIMIENTO"/>
    <x v="0"/>
    <m/>
    <s v="2025-03-07"/>
    <s v="2025-03-14"/>
    <s v="2025-03-14 09:51:28"/>
    <s v="0000-00-00 00:00:00"/>
    <s v="2025-04-04 09:02:27"/>
    <s v="2025-04-15 06:45:02"/>
    <s v="0000-00-00 00:00:00"/>
    <s v="2025-03-17"/>
    <s v="2025-03-17"/>
    <s v="2025-03-19"/>
    <s v="2025-03-21"/>
    <s v="2025-03-21"/>
    <x v="3"/>
    <s v="Toscany"/>
    <s v="MTOS02"/>
    <x v="972"/>
    <m/>
    <x v="0"/>
    <n v="1"/>
    <x v="0"/>
    <x v="0"/>
    <x v="0"/>
    <n v="545000"/>
    <x v="0"/>
    <x v="0"/>
    <x v="0"/>
    <x v="8"/>
  </r>
  <r>
    <x v="1805"/>
    <x v="1101"/>
    <s v="MUEBLES CC CUBRIMIENTOS"/>
    <x v="0"/>
    <m/>
    <s v="2025-03-07"/>
    <s v="2025-03-08"/>
    <s v="2025-03-08 10:58:23"/>
    <s v="0000-00-00 00:00:00"/>
    <s v="2025-03-10 07:27:09"/>
    <s v="2025-03-10 07:27:13"/>
    <s v="2025-04-14 10:25:57"/>
    <s v="2025-03-10"/>
    <s v="2025-03-10"/>
    <s v="0000-00-00"/>
    <s v="2025-04-16"/>
    <s v="2025-04-18"/>
    <x v="6"/>
    <s v="Bogota"/>
    <s v="100232"/>
    <x v="293"/>
    <s v="LONA DICKSON CRUDO REF:6020"/>
    <x v="0"/>
    <n v="1"/>
    <x v="0"/>
    <x v="0"/>
    <x v="0"/>
    <n v="1993122"/>
    <x v="0"/>
    <x v="2"/>
    <x v="0"/>
    <x v="11"/>
  </r>
  <r>
    <x v="1805"/>
    <x v="1101"/>
    <s v="MUEBLES CC CUBRIMIENTOS"/>
    <x v="0"/>
    <m/>
    <s v="2025-03-07"/>
    <s v="2025-03-08"/>
    <s v="2025-03-08 10:58:23"/>
    <s v="0000-00-00 00:00:00"/>
    <s v="2025-03-10 07:27:09"/>
    <s v="2025-03-10 07:27:13"/>
    <s v="2025-04-14 10:25:57"/>
    <s v="2025-03-10"/>
    <s v="2025-03-10"/>
    <s v="0000-00-00"/>
    <s v="2025-04-16"/>
    <s v="2025-04-18"/>
    <x v="6"/>
    <s v="Bogota"/>
    <s v="100235"/>
    <x v="217"/>
    <s v="LONA DICKSON CRUDO REF:6020"/>
    <x v="0"/>
    <n v="1"/>
    <x v="0"/>
    <x v="0"/>
    <x v="0"/>
    <n v="3581780"/>
    <x v="0"/>
    <x v="2"/>
    <x v="0"/>
    <x v="11"/>
  </r>
  <r>
    <x v="1805"/>
    <x v="1101"/>
    <s v="MUEBLES CC CUBRIMIENTOS"/>
    <x v="0"/>
    <m/>
    <s v="2025-03-07"/>
    <s v="2025-03-08"/>
    <s v="2025-03-08 10:58:23"/>
    <s v="0000-00-00 00:00:00"/>
    <s v="2025-03-10 07:27:09"/>
    <s v="2025-03-10 07:27:13"/>
    <s v="2025-04-14 10:25:57"/>
    <s v="2025-03-10"/>
    <s v="2025-03-10"/>
    <s v="0000-00-00"/>
    <s v="2025-04-16"/>
    <s v="2025-04-18"/>
    <x v="6"/>
    <s v="Bogota"/>
    <s v="100236"/>
    <x v="162"/>
    <s v="LONA DICKSON CRUDO REF:6020"/>
    <x v="0"/>
    <n v="1"/>
    <x v="0"/>
    <x v="0"/>
    <x v="0"/>
    <n v="4775707"/>
    <x v="0"/>
    <x v="2"/>
    <x v="0"/>
    <x v="11"/>
  </r>
  <r>
    <x v="1805"/>
    <x v="1101"/>
    <s v="MUEBLES CC CUBRIMIENTOS"/>
    <x v="0"/>
    <m/>
    <s v="2025-03-07"/>
    <s v="2025-03-08"/>
    <s v="2025-03-08 10:58:23"/>
    <s v="0000-00-00 00:00:00"/>
    <s v="2025-03-10 07:27:09"/>
    <s v="2025-03-10 07:27:13"/>
    <s v="2025-04-14 10:25:57"/>
    <s v="2025-03-10"/>
    <s v="2025-03-10"/>
    <s v="0000-00-00"/>
    <s v="2025-04-16"/>
    <s v="2025-04-18"/>
    <x v="6"/>
    <s v="Bogota"/>
    <s v="11973"/>
    <x v="309"/>
    <m/>
    <x v="0"/>
    <n v="2"/>
    <x v="0"/>
    <x v="0"/>
    <x v="0"/>
    <n v="962224"/>
    <x v="0"/>
    <x v="2"/>
    <x v="0"/>
    <x v="11"/>
  </r>
  <r>
    <x v="1805"/>
    <x v="1101"/>
    <s v="MUEBLES CC CUBRIMIENTOS"/>
    <x v="0"/>
    <m/>
    <s v="2025-03-07"/>
    <s v="2025-03-08"/>
    <s v="2025-03-08 10:58:23"/>
    <s v="0000-00-00 00:00:00"/>
    <s v="2025-03-10 07:27:09"/>
    <s v="2025-03-10 07:27:13"/>
    <s v="2025-04-14 10:25:57"/>
    <s v="2025-03-10"/>
    <s v="2025-03-10"/>
    <s v="0000-00-00"/>
    <s v="2025-04-16"/>
    <s v="2025-04-18"/>
    <x v="6"/>
    <s v="Bogota"/>
    <s v="967110"/>
    <x v="436"/>
    <m/>
    <x v="0"/>
    <n v="1"/>
    <x v="0"/>
    <x v="0"/>
    <x v="0"/>
    <n v="1139613"/>
    <x v="0"/>
    <x v="2"/>
    <x v="0"/>
    <x v="11"/>
  </r>
  <r>
    <x v="1806"/>
    <x v="1101"/>
    <s v="MUEBLES CC CUBRIMIENTOS"/>
    <x v="0"/>
    <m/>
    <s v="2025-03-07"/>
    <s v="2025-03-08"/>
    <s v="2025-03-10 13:15:51"/>
    <s v="0000-00-00 00:00:00"/>
    <s v="2025-04-01 15:17:23"/>
    <s v="2025-04-01 17:26:12"/>
    <s v="2025-04-14 10:24:54"/>
    <s v="2025-03-10"/>
    <s v="2025-03-10"/>
    <s v="2025-04-03"/>
    <s v="2025-04-08"/>
    <s v="2025-04-12"/>
    <x v="3"/>
    <s v="Bogota"/>
    <s v="100196"/>
    <x v="218"/>
    <m/>
    <x v="0"/>
    <n v="1"/>
    <x v="0"/>
    <x v="0"/>
    <x v="0"/>
    <n v="200000"/>
    <x v="0"/>
    <x v="0"/>
    <x v="0"/>
    <x v="2"/>
  </r>
  <r>
    <x v="1806"/>
    <x v="1101"/>
    <s v="MUEBLES CC CUBRIMIENTOS"/>
    <x v="0"/>
    <m/>
    <s v="2025-03-07"/>
    <s v="2025-03-08"/>
    <s v="2025-03-10 13:15:51"/>
    <s v="0000-00-00 00:00:00"/>
    <s v="2025-04-01 15:17:23"/>
    <s v="2025-04-01 17:26:12"/>
    <s v="2025-04-14 10:24:54"/>
    <s v="2025-03-10"/>
    <s v="2025-03-10"/>
    <s v="2025-04-03"/>
    <s v="2025-04-08"/>
    <s v="2025-04-12"/>
    <x v="3"/>
    <s v="Bogota"/>
    <s v="13672"/>
    <x v="46"/>
    <s v="FURNISCREEN BLANCA 2M EB4027W G8 625GR"/>
    <x v="0"/>
    <n v="2"/>
    <x v="0"/>
    <x v="0"/>
    <x v="0"/>
    <n v="2985014"/>
    <x v="0"/>
    <x v="2"/>
    <x v="0"/>
    <x v="2"/>
  </r>
  <r>
    <x v="1807"/>
    <x v="1102"/>
    <s v="MUEBLES CC CUBRIMIENTOS"/>
    <x v="0"/>
    <m/>
    <s v="2025-03-07"/>
    <s v="2025-03-07"/>
    <s v="2025-03-08 10:39:09"/>
    <s v="0000-00-00 00:00:00"/>
    <s v="2025-03-10 07:29:37"/>
    <s v="2025-03-10 07:29:43"/>
    <s v="2025-03-13 09:02:07"/>
    <s v="2025-03-10"/>
    <s v="2025-03-10"/>
    <s v="2025-04-15"/>
    <s v="2025-04-17"/>
    <s v="2025-04-21"/>
    <x v="3"/>
    <s v="Cali"/>
    <s v="13672"/>
    <x v="46"/>
    <s v="FURNISCREEN BEIGE  2M EB4027W G8 625GR"/>
    <x v="0"/>
    <n v="2"/>
    <x v="0"/>
    <x v="0"/>
    <x v="0"/>
    <n v="3091200"/>
    <x v="0"/>
    <x v="2"/>
    <x v="0"/>
    <x v="2"/>
  </r>
  <r>
    <x v="1807"/>
    <x v="1102"/>
    <s v="MUEBLES CC CUBRIMIENTOS"/>
    <x v="0"/>
    <m/>
    <s v="2025-03-07"/>
    <s v="2025-03-07"/>
    <s v="2025-03-08 10:39:09"/>
    <s v="0000-00-00 00:00:00"/>
    <s v="2025-03-10 07:29:37"/>
    <s v="2025-03-10 07:29:43"/>
    <s v="2025-03-13 09:02:07"/>
    <s v="2025-03-10"/>
    <s v="2025-03-10"/>
    <s v="2025-04-15"/>
    <s v="2025-04-17"/>
    <s v="2025-04-21"/>
    <x v="3"/>
    <s v="Cali"/>
    <s v="1794"/>
    <x v="628"/>
    <s v="LONA DICKSON VERDE FORESTA REF:6687"/>
    <x v="0"/>
    <n v="1"/>
    <x v="0"/>
    <x v="0"/>
    <x v="0"/>
    <n v="1561600"/>
    <x v="0"/>
    <x v="2"/>
    <x v="0"/>
    <x v="2"/>
  </r>
  <r>
    <x v="1807"/>
    <x v="1102"/>
    <s v="MUEBLES CC CUBRIMIENTOS"/>
    <x v="0"/>
    <m/>
    <s v="2025-03-07"/>
    <s v="2025-03-07"/>
    <s v="2025-03-08 10:39:09"/>
    <s v="0000-00-00 00:00:00"/>
    <s v="2025-03-10 07:29:37"/>
    <s v="2025-03-10 07:29:43"/>
    <s v="2025-03-13 09:02:07"/>
    <s v="2025-03-10"/>
    <s v="2025-03-10"/>
    <s v="2025-04-15"/>
    <s v="2025-04-17"/>
    <s v="2025-04-21"/>
    <x v="3"/>
    <s v="Cali"/>
    <s v="28450"/>
    <x v="1033"/>
    <m/>
    <x v="0"/>
    <n v="1"/>
    <x v="0"/>
    <x v="0"/>
    <x v="0"/>
    <n v="1440000"/>
    <x v="0"/>
    <x v="0"/>
    <x v="0"/>
    <x v="2"/>
  </r>
  <r>
    <x v="1808"/>
    <x v="503"/>
    <s v="MUEBLES CC CUBRIMIENTOS"/>
    <x v="0"/>
    <m/>
    <s v="2025-03-08"/>
    <s v="2025-06-09"/>
    <s v="2025-06-09 10:57:13"/>
    <s v="2025-06-10 16:09:39"/>
    <s v="0000-00-00 00:00:00"/>
    <s v="0000-00-00 00:00:00"/>
    <s v="0000-00-00 00:00:00"/>
    <s v="2025-06-10"/>
    <s v="2025-06-12"/>
    <s v="2025-12-09"/>
    <s v="2025-12-13"/>
    <s v="2025-12-15"/>
    <x v="17"/>
    <s v="Cali"/>
    <s v="100144"/>
    <x v="426"/>
    <s v="LONA DICKSON CRUDO REF:6020"/>
    <x v="0"/>
    <n v="1"/>
    <x v="0"/>
    <x v="0"/>
    <x v="0"/>
    <n v="0"/>
    <x v="0"/>
    <x v="0"/>
    <x v="0"/>
    <x v="10"/>
  </r>
  <r>
    <x v="1808"/>
    <x v="503"/>
    <s v="MUEBLES CC CUBRIMIENTOS"/>
    <x v="0"/>
    <m/>
    <s v="2025-03-08"/>
    <s v="2025-06-09"/>
    <s v="2025-06-09 10:57:13"/>
    <s v="2025-06-10 16:09:39"/>
    <s v="0000-00-00 00:00:00"/>
    <s v="0000-00-00 00:00:00"/>
    <s v="0000-00-00 00:00:00"/>
    <s v="2025-06-10"/>
    <s v="2025-06-12"/>
    <s v="2025-12-09"/>
    <s v="2025-12-13"/>
    <s v="2025-12-15"/>
    <x v="17"/>
    <s v="Cali"/>
    <s v="100231"/>
    <x v="79"/>
    <s v="LONA DICKSON GRIS TWEED REF 0190"/>
    <x v="0"/>
    <n v="2"/>
    <x v="0"/>
    <x v="0"/>
    <x v="0"/>
    <n v="0"/>
    <x v="0"/>
    <x v="2"/>
    <x v="0"/>
    <x v="10"/>
  </r>
  <r>
    <x v="1808"/>
    <x v="503"/>
    <s v="MUEBLES CC CUBRIMIENTOS"/>
    <x v="0"/>
    <m/>
    <s v="2025-03-08"/>
    <s v="2025-06-09"/>
    <s v="2025-06-09 10:57:13"/>
    <s v="2025-06-10 16:09:39"/>
    <s v="0000-00-00 00:00:00"/>
    <s v="0000-00-00 00:00:00"/>
    <s v="0000-00-00 00:00:00"/>
    <s v="2025-06-10"/>
    <s v="2025-06-12"/>
    <s v="2025-12-09"/>
    <s v="2025-12-13"/>
    <s v="2025-12-15"/>
    <x v="17"/>
    <s v="Cali"/>
    <s v="100234"/>
    <x v="308"/>
    <s v="LONA DICKSON GRIS TWEED REF 0190"/>
    <x v="0"/>
    <n v="1"/>
    <x v="0"/>
    <x v="0"/>
    <x v="0"/>
    <n v="0"/>
    <x v="0"/>
    <x v="2"/>
    <x v="0"/>
    <x v="10"/>
  </r>
  <r>
    <x v="1808"/>
    <x v="503"/>
    <s v="MUEBLES CC CUBRIMIENTOS"/>
    <x v="0"/>
    <m/>
    <s v="2025-03-08"/>
    <s v="2025-06-09"/>
    <s v="2025-06-09 10:57:13"/>
    <s v="2025-06-10 16:09:39"/>
    <s v="0000-00-00 00:00:00"/>
    <s v="0000-00-00 00:00:00"/>
    <s v="0000-00-00 00:00:00"/>
    <s v="2025-06-10"/>
    <s v="2025-06-12"/>
    <s v="2025-12-09"/>
    <s v="2025-12-13"/>
    <s v="2025-12-15"/>
    <x v="17"/>
    <s v="Cali"/>
    <s v="13672"/>
    <x v="46"/>
    <s v="FURNISCREEN GRIS  2M EB4027W G8 625GR"/>
    <x v="0"/>
    <n v="1"/>
    <x v="0"/>
    <x v="0"/>
    <x v="0"/>
    <n v="0"/>
    <x v="0"/>
    <x v="2"/>
    <x v="0"/>
    <x v="10"/>
  </r>
  <r>
    <x v="1808"/>
    <x v="503"/>
    <s v="MUEBLES CC CUBRIMIENTOS"/>
    <x v="0"/>
    <m/>
    <s v="2025-03-08"/>
    <s v="2025-06-09"/>
    <s v="2025-06-09 10:57:13"/>
    <s v="2025-06-10 16:09:39"/>
    <s v="0000-00-00 00:00:00"/>
    <s v="0000-00-00 00:00:00"/>
    <s v="0000-00-00 00:00:00"/>
    <s v="2025-06-10"/>
    <s v="2025-06-12"/>
    <s v="2025-12-09"/>
    <s v="2025-12-13"/>
    <s v="2025-12-15"/>
    <x v="17"/>
    <s v="Cali"/>
    <s v="14784"/>
    <x v="83"/>
    <m/>
    <x v="0"/>
    <n v="4"/>
    <x v="0"/>
    <x v="0"/>
    <x v="0"/>
    <n v="0"/>
    <x v="0"/>
    <x v="2"/>
    <x v="0"/>
    <x v="10"/>
  </r>
  <r>
    <x v="1808"/>
    <x v="503"/>
    <s v="MUEBLES CC CUBRIMIENTOS"/>
    <x v="0"/>
    <m/>
    <s v="2025-03-08"/>
    <s v="2025-06-09"/>
    <s v="2025-06-09 10:57:13"/>
    <s v="2025-06-10 16:09:39"/>
    <s v="0000-00-00 00:00:00"/>
    <s v="0000-00-00 00:00:00"/>
    <s v="0000-00-00 00:00:00"/>
    <s v="2025-06-10"/>
    <s v="2025-06-12"/>
    <s v="2025-12-09"/>
    <s v="2025-12-13"/>
    <s v="2025-12-15"/>
    <x v="17"/>
    <s v="Cali"/>
    <s v="26493"/>
    <x v="1034"/>
    <m/>
    <x v="0"/>
    <n v="2"/>
    <x v="0"/>
    <x v="0"/>
    <x v="0"/>
    <n v="0"/>
    <x v="0"/>
    <x v="2"/>
    <x v="0"/>
    <x v="10"/>
  </r>
  <r>
    <x v="1808"/>
    <x v="503"/>
    <s v="MUEBLES CC CUBRIMIENTOS"/>
    <x v="0"/>
    <m/>
    <s v="2025-03-08"/>
    <s v="2025-06-09"/>
    <s v="2025-06-09 10:57:13"/>
    <s v="2025-06-10 16:09:39"/>
    <s v="0000-00-00 00:00:00"/>
    <s v="0000-00-00 00:00:00"/>
    <s v="0000-00-00 00:00:00"/>
    <s v="2025-06-10"/>
    <s v="2025-06-12"/>
    <s v="2025-12-09"/>
    <s v="2025-12-13"/>
    <s v="2025-12-15"/>
    <x v="17"/>
    <s v="Cali"/>
    <s v="26862"/>
    <x v="1035"/>
    <m/>
    <x v="0"/>
    <n v="1"/>
    <x v="0"/>
    <x v="0"/>
    <x v="0"/>
    <n v="0"/>
    <x v="0"/>
    <x v="2"/>
    <x v="0"/>
    <x v="10"/>
  </r>
  <r>
    <x v="1808"/>
    <x v="503"/>
    <s v="MUEBLES CC CUBRIMIENTOS"/>
    <x v="0"/>
    <m/>
    <s v="2025-03-08"/>
    <s v="2025-06-09"/>
    <s v="2025-06-09 10:57:13"/>
    <s v="2025-06-10 16:09:39"/>
    <s v="0000-00-00 00:00:00"/>
    <s v="0000-00-00 00:00:00"/>
    <s v="0000-00-00 00:00:00"/>
    <s v="2025-06-10"/>
    <s v="2025-06-12"/>
    <s v="2025-12-09"/>
    <s v="2025-12-13"/>
    <s v="2025-12-15"/>
    <x v="17"/>
    <s v="Cali"/>
    <s v="26863"/>
    <x v="1036"/>
    <m/>
    <x v="0"/>
    <n v="1"/>
    <x v="0"/>
    <x v="0"/>
    <x v="0"/>
    <n v="0"/>
    <x v="0"/>
    <x v="2"/>
    <x v="0"/>
    <x v="10"/>
  </r>
  <r>
    <x v="1808"/>
    <x v="503"/>
    <s v="MUEBLES CC CUBRIMIENTOS"/>
    <x v="0"/>
    <m/>
    <s v="2025-03-08"/>
    <s v="2025-06-09"/>
    <s v="2025-06-09 10:57:13"/>
    <s v="2025-06-10 16:09:39"/>
    <s v="0000-00-00 00:00:00"/>
    <s v="0000-00-00 00:00:00"/>
    <s v="0000-00-00 00:00:00"/>
    <s v="2025-06-10"/>
    <s v="2025-06-12"/>
    <s v="2025-12-09"/>
    <s v="2025-12-13"/>
    <s v="2025-12-15"/>
    <x v="17"/>
    <s v="Cali"/>
    <s v="26864"/>
    <x v="1037"/>
    <m/>
    <x v="0"/>
    <n v="1"/>
    <x v="0"/>
    <x v="0"/>
    <x v="0"/>
    <n v="0"/>
    <x v="0"/>
    <x v="2"/>
    <x v="0"/>
    <x v="10"/>
  </r>
  <r>
    <x v="1808"/>
    <x v="503"/>
    <s v="MUEBLES CC CUBRIMIENTOS"/>
    <x v="0"/>
    <m/>
    <s v="2025-03-08"/>
    <s v="2025-06-09"/>
    <s v="2025-06-09 10:57:13"/>
    <s v="2025-06-10 16:09:39"/>
    <s v="0000-00-00 00:00:00"/>
    <s v="0000-00-00 00:00:00"/>
    <s v="0000-00-00 00:00:00"/>
    <s v="2025-06-10"/>
    <s v="2025-06-12"/>
    <s v="2025-12-09"/>
    <s v="2025-12-13"/>
    <s v="2025-12-15"/>
    <x v="17"/>
    <s v="Cali"/>
    <s v="27202"/>
    <x v="1004"/>
    <m/>
    <x v="0"/>
    <n v="1"/>
    <x v="0"/>
    <x v="0"/>
    <x v="0"/>
    <n v="0"/>
    <x v="0"/>
    <x v="16"/>
    <x v="0"/>
    <x v="10"/>
  </r>
  <r>
    <x v="1808"/>
    <x v="503"/>
    <s v="MUEBLES CC CUBRIMIENTOS"/>
    <x v="0"/>
    <m/>
    <s v="2025-03-08"/>
    <s v="2025-06-09"/>
    <s v="2025-06-09 10:57:13"/>
    <s v="2025-06-10 16:09:39"/>
    <s v="0000-00-00 00:00:00"/>
    <s v="0000-00-00 00:00:00"/>
    <s v="0000-00-00 00:00:00"/>
    <s v="2025-06-10"/>
    <s v="2025-06-12"/>
    <s v="2025-12-09"/>
    <s v="2025-12-13"/>
    <s v="2025-12-15"/>
    <x v="17"/>
    <s v="Cali"/>
    <s v="28427"/>
    <x v="1038"/>
    <m/>
    <x v="0"/>
    <n v="1"/>
    <x v="0"/>
    <x v="0"/>
    <x v="0"/>
    <n v="0"/>
    <x v="0"/>
    <x v="0"/>
    <x v="0"/>
    <x v="10"/>
  </r>
  <r>
    <x v="1808"/>
    <x v="503"/>
    <s v="MUEBLES CC CUBRIMIENTOS"/>
    <x v="0"/>
    <m/>
    <s v="2025-03-08"/>
    <s v="2025-06-09"/>
    <s v="2025-06-09 10:57:13"/>
    <s v="2025-06-10 16:09:39"/>
    <s v="0000-00-00 00:00:00"/>
    <s v="0000-00-00 00:00:00"/>
    <s v="0000-00-00 00:00:00"/>
    <s v="2025-06-10"/>
    <s v="2025-06-12"/>
    <s v="2025-12-09"/>
    <s v="2025-12-13"/>
    <s v="2025-12-15"/>
    <x v="17"/>
    <s v="Cali"/>
    <s v="28429"/>
    <x v="1006"/>
    <m/>
    <x v="0"/>
    <n v="2"/>
    <x v="0"/>
    <x v="0"/>
    <x v="0"/>
    <n v="0"/>
    <x v="0"/>
    <x v="16"/>
    <x v="0"/>
    <x v="10"/>
  </r>
  <r>
    <x v="1808"/>
    <x v="503"/>
    <s v="MUEBLES CC CUBRIMIENTOS"/>
    <x v="0"/>
    <m/>
    <s v="2025-03-08"/>
    <s v="2025-06-09"/>
    <s v="2025-06-09 10:57:13"/>
    <s v="2025-06-10 16:09:39"/>
    <s v="0000-00-00 00:00:00"/>
    <s v="0000-00-00 00:00:00"/>
    <s v="0000-00-00 00:00:00"/>
    <s v="2025-06-10"/>
    <s v="2025-06-12"/>
    <s v="2025-12-09"/>
    <s v="2025-12-13"/>
    <s v="2025-12-15"/>
    <x v="17"/>
    <s v="Cali"/>
    <s v="5537"/>
    <x v="240"/>
    <s v="LONA DICKSON GRIS FONDO ENTERO REF:6088"/>
    <x v="0"/>
    <n v="5"/>
    <x v="0"/>
    <x v="0"/>
    <x v="0"/>
    <n v="0"/>
    <x v="0"/>
    <x v="12"/>
    <x v="0"/>
    <x v="10"/>
  </r>
  <r>
    <x v="1808"/>
    <x v="503"/>
    <s v="MUEBLES CC CUBRIMIENTOS"/>
    <x v="0"/>
    <m/>
    <s v="2025-03-08"/>
    <s v="2025-06-09"/>
    <s v="2025-06-09 10:57:13"/>
    <s v="2025-06-10 16:09:39"/>
    <s v="0000-00-00 00:00:00"/>
    <s v="0000-00-00 00:00:00"/>
    <s v="0000-00-00 00:00:00"/>
    <s v="2025-06-10"/>
    <s v="2025-06-12"/>
    <s v="2025-12-09"/>
    <s v="2025-12-13"/>
    <s v="2025-12-15"/>
    <x v="17"/>
    <s v="Cali"/>
    <s v="5537"/>
    <x v="240"/>
    <s v="LONA DICKSON MOKA VETEADO U410"/>
    <x v="0"/>
    <n v="5"/>
    <x v="0"/>
    <x v="0"/>
    <x v="0"/>
    <n v="0"/>
    <x v="0"/>
    <x v="12"/>
    <x v="0"/>
    <x v="10"/>
  </r>
  <r>
    <x v="1808"/>
    <x v="503"/>
    <s v="MUEBLES CC CUBRIMIENTOS"/>
    <x v="0"/>
    <m/>
    <s v="2025-03-08"/>
    <s v="2025-06-09"/>
    <s v="2025-06-09 10:57:13"/>
    <s v="2025-06-10 16:09:39"/>
    <s v="0000-00-00 00:00:00"/>
    <s v="0000-00-00 00:00:00"/>
    <s v="0000-00-00 00:00:00"/>
    <s v="2025-06-10"/>
    <s v="2025-06-12"/>
    <s v="2025-12-09"/>
    <s v="2025-12-13"/>
    <s v="2025-12-15"/>
    <x v="17"/>
    <s v="Cali"/>
    <s v="7106"/>
    <x v="432"/>
    <m/>
    <x v="4"/>
    <n v="1"/>
    <x v="0"/>
    <x v="0"/>
    <x v="0"/>
    <n v="0"/>
    <x v="0"/>
    <x v="2"/>
    <x v="0"/>
    <x v="10"/>
  </r>
  <r>
    <x v="1808"/>
    <x v="503"/>
    <s v="MUEBLES CC CUBRIMIENTOS"/>
    <x v="0"/>
    <m/>
    <s v="2025-03-08"/>
    <s v="2025-06-09"/>
    <s v="2025-06-09 10:57:13"/>
    <s v="2025-06-10 16:09:39"/>
    <s v="0000-00-00 00:00:00"/>
    <s v="0000-00-00 00:00:00"/>
    <s v="0000-00-00 00:00:00"/>
    <s v="2025-06-10"/>
    <s v="2025-06-12"/>
    <s v="2025-12-09"/>
    <s v="2025-12-13"/>
    <s v="2025-12-15"/>
    <x v="17"/>
    <s v="Cali"/>
    <s v="7894"/>
    <x v="345"/>
    <s v="FURNISCREEN BEIGE  2M EB4027W G8 625GR"/>
    <x v="4"/>
    <n v="1"/>
    <x v="0"/>
    <x v="0"/>
    <x v="0"/>
    <n v="0"/>
    <x v="0"/>
    <x v="2"/>
    <x v="0"/>
    <x v="10"/>
  </r>
  <r>
    <x v="1808"/>
    <x v="503"/>
    <s v="MUEBLES CC CUBRIMIENTOS"/>
    <x v="0"/>
    <m/>
    <s v="2025-03-08"/>
    <s v="2025-06-09"/>
    <s v="2025-06-09 10:57:13"/>
    <s v="2025-06-10 16:09:39"/>
    <s v="0000-00-00 00:00:00"/>
    <s v="0000-00-00 00:00:00"/>
    <s v="0000-00-00 00:00:00"/>
    <s v="2025-06-10"/>
    <s v="2025-06-12"/>
    <s v="2025-12-09"/>
    <s v="2025-12-13"/>
    <s v="2025-12-15"/>
    <x v="17"/>
    <s v="Cali"/>
    <s v="8163"/>
    <x v="567"/>
    <s v="FURNISCREEN NEGRO 2M EB4027W G8 625GR"/>
    <x v="4"/>
    <n v="2"/>
    <x v="0"/>
    <x v="0"/>
    <x v="0"/>
    <n v="0"/>
    <x v="0"/>
    <x v="2"/>
    <x v="0"/>
    <x v="10"/>
  </r>
  <r>
    <x v="1808"/>
    <x v="503"/>
    <s v="MUEBLES CC CUBRIMIENTOS"/>
    <x v="0"/>
    <m/>
    <s v="2025-03-08"/>
    <s v="2025-06-09"/>
    <s v="2025-06-09 10:57:13"/>
    <s v="2025-06-10 16:09:39"/>
    <s v="0000-00-00 00:00:00"/>
    <s v="0000-00-00 00:00:00"/>
    <s v="0000-00-00 00:00:00"/>
    <s v="2025-06-10"/>
    <s v="2025-06-12"/>
    <s v="2025-12-09"/>
    <s v="2025-12-13"/>
    <s v="2025-12-15"/>
    <x v="17"/>
    <s v="Cali"/>
    <s v="8165"/>
    <x v="322"/>
    <m/>
    <x v="4"/>
    <n v="1"/>
    <x v="0"/>
    <x v="0"/>
    <x v="0"/>
    <n v="0"/>
    <x v="0"/>
    <x v="2"/>
    <x v="0"/>
    <x v="10"/>
  </r>
  <r>
    <x v="1808"/>
    <x v="503"/>
    <s v="MUEBLES CC CUBRIMIENTOS"/>
    <x v="0"/>
    <m/>
    <s v="2025-03-08"/>
    <s v="2025-06-09"/>
    <s v="2025-06-09 10:57:13"/>
    <s v="2025-06-10 16:09:39"/>
    <s v="0000-00-00 00:00:00"/>
    <s v="0000-00-00 00:00:00"/>
    <s v="0000-00-00 00:00:00"/>
    <s v="2025-06-10"/>
    <s v="2025-06-12"/>
    <s v="2025-12-09"/>
    <s v="2025-12-13"/>
    <s v="2025-12-15"/>
    <x v="17"/>
    <s v="Cali"/>
    <s v="8167"/>
    <x v="352"/>
    <s v="FURNISCREEN NEGRO 2M EB4027W G8 625GR"/>
    <x v="4"/>
    <n v="6"/>
    <x v="0"/>
    <x v="0"/>
    <x v="0"/>
    <n v="0"/>
    <x v="0"/>
    <x v="2"/>
    <x v="0"/>
    <x v="10"/>
  </r>
  <r>
    <x v="1808"/>
    <x v="503"/>
    <s v="MUEBLES CC CUBRIMIENTOS"/>
    <x v="0"/>
    <m/>
    <s v="2025-03-08"/>
    <s v="2025-06-09"/>
    <s v="2025-06-09 10:57:13"/>
    <s v="2025-06-10 16:09:39"/>
    <s v="0000-00-00 00:00:00"/>
    <s v="0000-00-00 00:00:00"/>
    <s v="0000-00-00 00:00:00"/>
    <s v="2025-06-10"/>
    <s v="2025-06-12"/>
    <s v="2025-12-09"/>
    <s v="2025-12-13"/>
    <s v="2025-12-15"/>
    <x v="17"/>
    <s v="Cali"/>
    <s v="9511"/>
    <x v="91"/>
    <m/>
    <x v="0"/>
    <n v="2"/>
    <x v="0"/>
    <x v="0"/>
    <x v="0"/>
    <n v="0"/>
    <x v="0"/>
    <x v="2"/>
    <x v="0"/>
    <x v="10"/>
  </r>
  <r>
    <x v="1808"/>
    <x v="503"/>
    <s v="MUEBLES CC CUBRIMIENTOS"/>
    <x v="0"/>
    <m/>
    <s v="2025-03-08"/>
    <s v="2025-06-09"/>
    <s v="2025-06-09 10:57:13"/>
    <s v="2025-06-10 16:09:39"/>
    <s v="0000-00-00 00:00:00"/>
    <s v="0000-00-00 00:00:00"/>
    <s v="0000-00-00 00:00:00"/>
    <s v="2025-06-10"/>
    <s v="2025-06-12"/>
    <s v="2025-12-09"/>
    <s v="2025-12-13"/>
    <s v="2025-12-15"/>
    <x v="17"/>
    <s v="Cali"/>
    <s v="967110"/>
    <x v="436"/>
    <m/>
    <x v="0"/>
    <n v="1"/>
    <x v="0"/>
    <x v="0"/>
    <x v="0"/>
    <n v="0"/>
    <x v="0"/>
    <x v="2"/>
    <x v="0"/>
    <x v="10"/>
  </r>
  <r>
    <x v="1808"/>
    <x v="503"/>
    <s v="MUEBLES CC CUBRIMIENTOS"/>
    <x v="0"/>
    <m/>
    <s v="2025-03-08"/>
    <s v="2025-06-09"/>
    <s v="2025-06-09 10:57:13"/>
    <s v="2025-06-10 16:09:39"/>
    <s v="0000-00-00 00:00:00"/>
    <s v="0000-00-00 00:00:00"/>
    <s v="0000-00-00 00:00:00"/>
    <s v="2025-06-10"/>
    <s v="2025-06-12"/>
    <s v="2025-12-09"/>
    <s v="2025-12-13"/>
    <s v="2025-12-15"/>
    <x v="17"/>
    <s v="Cali"/>
    <s v="9827"/>
    <x v="170"/>
    <m/>
    <x v="0"/>
    <n v="1"/>
    <x v="0"/>
    <x v="0"/>
    <x v="0"/>
    <n v="0"/>
    <x v="0"/>
    <x v="2"/>
    <x v="0"/>
    <x v="10"/>
  </r>
  <r>
    <x v="1809"/>
    <x v="197"/>
    <s v="CUBRIMIENTO"/>
    <x v="0"/>
    <m/>
    <s v="2025-03-10"/>
    <s v="2025-03-17"/>
    <s v="2025-03-17 13:35:06"/>
    <s v="0000-00-00 00:00:00"/>
    <s v="2025-03-17 13:35:36"/>
    <s v="2025-03-18 07:07:26"/>
    <s v="0000-00-00 00:00:00"/>
    <s v="2025-03-18"/>
    <s v="2025-03-18"/>
    <s v="2025-03-20"/>
    <s v="2025-03-24"/>
    <s v="2025-03-24"/>
    <x v="3"/>
    <s v="Toscany"/>
    <s v="11369"/>
    <x v="789"/>
    <m/>
    <x v="0"/>
    <n v="40"/>
    <x v="0"/>
    <x v="0"/>
    <x v="0"/>
    <n v="52000"/>
    <x v="0"/>
    <x v="0"/>
    <x v="0"/>
    <x v="8"/>
  </r>
  <r>
    <x v="1809"/>
    <x v="197"/>
    <s v="CUBRIMIENTO"/>
    <x v="0"/>
    <m/>
    <s v="2025-03-10"/>
    <s v="2025-03-17"/>
    <s v="2025-03-17 13:35:06"/>
    <s v="0000-00-00 00:00:00"/>
    <s v="2025-03-17 13:35:36"/>
    <s v="2025-03-18 07:07:26"/>
    <s v="0000-00-00 00:00:00"/>
    <s v="2025-03-18"/>
    <s v="2025-03-18"/>
    <s v="2025-03-20"/>
    <s v="2025-03-24"/>
    <s v="2025-03-24"/>
    <x v="3"/>
    <s v="Toscany"/>
    <s v="11435"/>
    <x v="229"/>
    <m/>
    <x v="0"/>
    <n v="20"/>
    <x v="0"/>
    <x v="0"/>
    <x v="0"/>
    <n v="1278000"/>
    <x v="0"/>
    <x v="0"/>
    <x v="0"/>
    <x v="8"/>
  </r>
  <r>
    <x v="1809"/>
    <x v="197"/>
    <s v="CUBRIMIENTO"/>
    <x v="0"/>
    <m/>
    <s v="2025-03-10"/>
    <s v="2025-03-17"/>
    <s v="2025-03-17 13:35:06"/>
    <s v="0000-00-00 00:00:00"/>
    <s v="2025-03-17 13:35:36"/>
    <s v="2025-03-18 07:07:26"/>
    <s v="0000-00-00 00:00:00"/>
    <s v="2025-03-18"/>
    <s v="2025-03-18"/>
    <s v="2025-03-20"/>
    <s v="2025-03-24"/>
    <s v="2025-03-24"/>
    <x v="3"/>
    <s v="Toscany"/>
    <s v="12871"/>
    <x v="790"/>
    <m/>
    <x v="0"/>
    <n v="40"/>
    <x v="0"/>
    <x v="0"/>
    <x v="0"/>
    <n v="16000"/>
    <x v="0"/>
    <x v="0"/>
    <x v="0"/>
    <x v="8"/>
  </r>
  <r>
    <x v="1810"/>
    <x v="92"/>
    <s v="CUBRIMIENTO"/>
    <x v="0"/>
    <m/>
    <s v="2025-03-11"/>
    <s v="2025-03-12"/>
    <s v="2025-03-14 12:07:08"/>
    <s v="0000-00-00 00:00:00"/>
    <s v="2025-03-17 07:14:28"/>
    <s v="2025-03-17 07:14:40"/>
    <s v="0000-00-00 00:00:00"/>
    <s v="2025-03-13"/>
    <s v="2025-03-13"/>
    <s v="2025-03-17"/>
    <s v="2025-03-19"/>
    <s v="2025-03-19"/>
    <x v="3"/>
    <s v="Gerencia"/>
    <s v="35"/>
    <x v="292"/>
    <m/>
    <x v="0"/>
    <n v="11.5"/>
    <x v="0"/>
    <x v="0"/>
    <x v="0"/>
    <n v="604900"/>
    <x v="0"/>
    <x v="0"/>
    <x v="0"/>
    <x v="8"/>
  </r>
  <r>
    <x v="1811"/>
    <x v="1103"/>
    <s v="MUEBLES CC CUBRIMIENTOS"/>
    <x v="0"/>
    <m/>
    <s v="2025-03-11"/>
    <s v="2025-07-30"/>
    <s v="2025-08-05 15:56:31"/>
    <s v="0000-00-00 00:00:00"/>
    <s v="2025-09-06 11:00:10"/>
    <s v="2025-09-10 14:21:58"/>
    <s v="2025-09-23 16:52:37"/>
    <s v="2025-07-31"/>
    <s v="2025-07-31"/>
    <s v="2025-09-05"/>
    <s v="2025-09-07"/>
    <s v="2025-09-11"/>
    <x v="1"/>
    <s v="Virtual"/>
    <s v="13012"/>
    <x v="257"/>
    <m/>
    <x v="2"/>
    <n v="5"/>
    <x v="0"/>
    <x v="0"/>
    <x v="0"/>
    <n v="3992000"/>
    <x v="0"/>
    <x v="0"/>
    <x v="0"/>
    <x v="4"/>
  </r>
  <r>
    <x v="1811"/>
    <x v="1103"/>
    <s v="MUEBLES CC CUBRIMIENTOS"/>
    <x v="0"/>
    <m/>
    <s v="2025-03-11"/>
    <s v="2025-07-30"/>
    <s v="2025-08-05 15:56:31"/>
    <s v="0000-00-00 00:00:00"/>
    <s v="2025-09-06 11:00:10"/>
    <s v="2025-09-10 14:21:58"/>
    <s v="2025-09-23 16:52:37"/>
    <s v="2025-07-31"/>
    <s v="2025-07-31"/>
    <s v="2025-09-05"/>
    <s v="2025-09-07"/>
    <s v="2025-09-11"/>
    <x v="1"/>
    <s v="Virtual"/>
    <s v="9325"/>
    <x v="758"/>
    <s v="LONA DICKSON CAFE FONDO ENTERO REF:U224"/>
    <x v="4"/>
    <n v="5"/>
    <x v="0"/>
    <x v="0"/>
    <x v="0"/>
    <n v="10656965"/>
    <x v="0"/>
    <x v="0"/>
    <x v="0"/>
    <x v="4"/>
  </r>
  <r>
    <x v="1811"/>
    <x v="1103"/>
    <s v="MUEBLES CC CUBRIMIENTOS"/>
    <x v="0"/>
    <m/>
    <s v="2025-03-11"/>
    <s v="2025-07-30"/>
    <s v="2025-08-05 15:56:31"/>
    <s v="0000-00-00 00:00:00"/>
    <s v="2025-09-06 11:00:10"/>
    <s v="2025-09-10 14:21:58"/>
    <s v="2025-09-23 16:52:37"/>
    <s v="2025-07-31"/>
    <s v="2025-07-31"/>
    <s v="2025-09-05"/>
    <s v="2025-09-07"/>
    <s v="2025-09-11"/>
    <x v="1"/>
    <s v="Virtual"/>
    <s v="TRANSP12"/>
    <x v="118"/>
    <m/>
    <x v="0"/>
    <n v="1"/>
    <x v="0"/>
    <x v="0"/>
    <x v="0"/>
    <n v="700000"/>
    <x v="0"/>
    <x v="1"/>
    <x v="1"/>
    <x v="4"/>
  </r>
  <r>
    <x v="1812"/>
    <x v="1104"/>
    <s v="CUBRIMIENTO"/>
    <x v="0"/>
    <m/>
    <s v="2025-03-11"/>
    <s v="2025-03-25"/>
    <s v="2025-03-25 17:14:18"/>
    <s v="2025-04-08 07:38:12"/>
    <s v="2025-05-13 14:24:51"/>
    <s v="2025-05-19 07:43:55"/>
    <s v="2025-05-29 07:41:44"/>
    <s v="2025-03-26"/>
    <s v="2025-04-09"/>
    <s v="2025-04-30"/>
    <s v="2025-05-02"/>
    <s v="2025-05-11"/>
    <x v="1"/>
    <s v="Toscana"/>
    <s v="26502x"/>
    <x v="207"/>
    <m/>
    <x v="0"/>
    <n v="1"/>
    <x v="0"/>
    <x v="0"/>
    <x v="0"/>
    <n v="507528"/>
    <x v="0"/>
    <x v="0"/>
    <x v="0"/>
    <x v="2"/>
  </r>
  <r>
    <x v="1812"/>
    <x v="1104"/>
    <s v="CUBRIMIENTO"/>
    <x v="0"/>
    <m/>
    <s v="2025-03-11"/>
    <s v="2025-03-25"/>
    <s v="2025-03-25 17:14:18"/>
    <s v="2025-04-08 07:38:12"/>
    <s v="2025-05-13 14:24:51"/>
    <s v="2025-05-19 07:43:55"/>
    <s v="2025-05-29 07:41:44"/>
    <s v="2025-03-26"/>
    <s v="2025-04-09"/>
    <s v="2025-04-30"/>
    <s v="2025-05-02"/>
    <s v="2025-05-11"/>
    <x v="1"/>
    <s v="Toscana"/>
    <s v="26503"/>
    <x v="208"/>
    <m/>
    <x v="0"/>
    <n v="2"/>
    <x v="0"/>
    <x v="0"/>
    <x v="0"/>
    <n v="179352"/>
    <x v="0"/>
    <x v="0"/>
    <x v="0"/>
    <x v="2"/>
  </r>
  <r>
    <x v="1812"/>
    <x v="1104"/>
    <s v="CUBRIMIENTO"/>
    <x v="0"/>
    <m/>
    <s v="2025-03-11"/>
    <s v="2025-03-25"/>
    <s v="2025-03-25 17:14:18"/>
    <s v="2025-04-08 07:38:12"/>
    <s v="2025-05-13 14:24:51"/>
    <s v="2025-05-19 07:43:55"/>
    <s v="2025-05-29 07:41:44"/>
    <s v="2025-03-26"/>
    <s v="2025-04-09"/>
    <s v="2025-04-30"/>
    <s v="2025-05-02"/>
    <s v="2025-05-11"/>
    <x v="1"/>
    <s v="Toscana"/>
    <s v="PLAM05"/>
    <x v="12"/>
    <m/>
    <x v="3"/>
    <n v="1"/>
    <x v="23"/>
    <x v="0"/>
    <x v="109"/>
    <n v="41989356"/>
    <x v="0"/>
    <x v="4"/>
    <x v="3"/>
    <x v="2"/>
  </r>
  <r>
    <x v="1812"/>
    <x v="1104"/>
    <s v="CUBRIMIENTO"/>
    <x v="0"/>
    <m/>
    <s v="2025-03-11"/>
    <s v="2025-03-25"/>
    <s v="2025-03-25 17:14:18"/>
    <s v="2025-04-08 07:38:12"/>
    <s v="2025-05-13 14:24:51"/>
    <s v="2025-05-19 07:43:55"/>
    <s v="2025-05-29 07:41:44"/>
    <s v="2025-03-26"/>
    <s v="2025-04-09"/>
    <s v="2025-04-30"/>
    <s v="2025-05-02"/>
    <s v="2025-05-11"/>
    <x v="1"/>
    <s v="Toscana"/>
    <s v="PLAM05"/>
    <x v="12"/>
    <m/>
    <x v="3"/>
    <n v="1"/>
    <x v="23"/>
    <x v="0"/>
    <x v="109"/>
    <n v="44923860"/>
    <x v="0"/>
    <x v="4"/>
    <x v="3"/>
    <x v="2"/>
  </r>
  <r>
    <x v="1812"/>
    <x v="1104"/>
    <s v="CUBRIMIENTO"/>
    <x v="0"/>
    <m/>
    <s v="2025-03-11"/>
    <s v="2025-03-25"/>
    <s v="2025-03-25 17:14:18"/>
    <s v="2025-04-08 07:38:12"/>
    <s v="2025-05-13 14:24:51"/>
    <s v="2025-05-19 07:43:55"/>
    <s v="2025-05-29 07:41:44"/>
    <s v="2025-03-26"/>
    <s v="2025-04-09"/>
    <s v="2025-04-30"/>
    <s v="2025-05-02"/>
    <s v="2025-05-11"/>
    <x v="1"/>
    <s v="Toscana"/>
    <s v="PLAM05"/>
    <x v="12"/>
    <m/>
    <x v="3"/>
    <n v="1"/>
    <x v="79"/>
    <x v="0"/>
    <x v="16"/>
    <n v="56410020"/>
    <x v="0"/>
    <x v="4"/>
    <x v="3"/>
    <x v="2"/>
  </r>
  <r>
    <x v="1813"/>
    <x v="78"/>
    <s v="CUBRIMIENTO"/>
    <x v="0"/>
    <m/>
    <s v="2025-03-11"/>
    <s v="2025-03-11"/>
    <s v="2025-03-11 16:40:48"/>
    <s v="0000-00-00 00:00:00"/>
    <s v="2025-03-11 16:40:58"/>
    <s v="2025-03-12 16:41:54"/>
    <s v="0000-00-00 00:00:00"/>
    <s v="2025-03-12"/>
    <s v="2025-03-12"/>
    <s v="2025-03-14"/>
    <s v="2025-03-18"/>
    <s v="2025-03-18"/>
    <x v="3"/>
    <s v="Toscany"/>
    <s v="1011439"/>
    <x v="151"/>
    <m/>
    <x v="0"/>
    <n v="2"/>
    <x v="0"/>
    <x v="0"/>
    <x v="0"/>
    <n v="232000"/>
    <x v="0"/>
    <x v="0"/>
    <x v="0"/>
    <x v="8"/>
  </r>
  <r>
    <x v="1813"/>
    <x v="78"/>
    <s v="CUBRIMIENTO"/>
    <x v="0"/>
    <m/>
    <s v="2025-03-11"/>
    <s v="2025-03-11"/>
    <s v="2025-03-11 16:40:48"/>
    <s v="0000-00-00 00:00:00"/>
    <s v="2025-03-11 16:40:58"/>
    <s v="2025-03-12 16:41:54"/>
    <s v="0000-00-00 00:00:00"/>
    <s v="2025-03-12"/>
    <s v="2025-03-12"/>
    <s v="2025-03-14"/>
    <s v="2025-03-18"/>
    <s v="2025-03-18"/>
    <x v="3"/>
    <s v="Toscany"/>
    <s v="11454"/>
    <x v="274"/>
    <m/>
    <x v="0"/>
    <n v="1"/>
    <x v="0"/>
    <x v="0"/>
    <x v="0"/>
    <n v="19500"/>
    <x v="0"/>
    <x v="0"/>
    <x v="0"/>
    <x v="8"/>
  </r>
  <r>
    <x v="1813"/>
    <x v="78"/>
    <s v="CUBRIMIENTO"/>
    <x v="0"/>
    <m/>
    <s v="2025-03-11"/>
    <s v="2025-03-11"/>
    <s v="2025-03-11 16:40:48"/>
    <s v="0000-00-00 00:00:00"/>
    <s v="2025-03-11 16:40:58"/>
    <s v="2025-03-12 16:41:54"/>
    <s v="0000-00-00 00:00:00"/>
    <s v="2025-03-12"/>
    <s v="2025-03-12"/>
    <s v="2025-03-14"/>
    <s v="2025-03-18"/>
    <s v="2025-03-18"/>
    <x v="3"/>
    <s v="Toscany"/>
    <s v="11454"/>
    <x v="274"/>
    <m/>
    <x v="0"/>
    <n v="1"/>
    <x v="0"/>
    <x v="0"/>
    <x v="0"/>
    <n v="19500"/>
    <x v="0"/>
    <x v="0"/>
    <x v="0"/>
    <x v="8"/>
  </r>
  <r>
    <x v="1813"/>
    <x v="78"/>
    <s v="CUBRIMIENTO"/>
    <x v="0"/>
    <m/>
    <s v="2025-03-11"/>
    <s v="2025-03-11"/>
    <s v="2025-03-11 16:40:48"/>
    <s v="0000-00-00 00:00:00"/>
    <s v="2025-03-11 16:40:58"/>
    <s v="2025-03-12 16:41:54"/>
    <s v="0000-00-00 00:00:00"/>
    <s v="2025-03-12"/>
    <s v="2025-03-12"/>
    <s v="2025-03-14"/>
    <s v="2025-03-18"/>
    <s v="2025-03-18"/>
    <x v="3"/>
    <s v="Toscany"/>
    <s v="54"/>
    <x v="419"/>
    <m/>
    <x v="0"/>
    <n v="20"/>
    <x v="0"/>
    <x v="0"/>
    <x v="0"/>
    <n v="1052000"/>
    <x v="0"/>
    <x v="0"/>
    <x v="0"/>
    <x v="8"/>
  </r>
  <r>
    <x v="1813"/>
    <x v="78"/>
    <s v="CUBRIMIENTO"/>
    <x v="0"/>
    <m/>
    <s v="2025-03-11"/>
    <s v="2025-03-11"/>
    <s v="2025-03-11 16:40:48"/>
    <s v="0000-00-00 00:00:00"/>
    <s v="2025-03-11 16:40:58"/>
    <s v="2025-03-12 16:41:54"/>
    <s v="0000-00-00 00:00:00"/>
    <s v="2025-03-12"/>
    <s v="2025-03-12"/>
    <s v="2025-03-14"/>
    <s v="2025-03-18"/>
    <s v="2025-03-18"/>
    <x v="3"/>
    <s v="Toscany"/>
    <s v="TUBSM01"/>
    <x v="397"/>
    <m/>
    <x v="0"/>
    <n v="2"/>
    <x v="0"/>
    <x v="0"/>
    <x v="0"/>
    <n v="526000"/>
    <x v="0"/>
    <x v="0"/>
    <x v="0"/>
    <x v="8"/>
  </r>
  <r>
    <x v="1814"/>
    <x v="1105"/>
    <s v="CUBRIMIENTO"/>
    <x v="0"/>
    <m/>
    <s v="2025-03-11"/>
    <s v="2025-03-31"/>
    <s v="2025-04-01 13:54:58"/>
    <s v="2025-04-23 17:54:56"/>
    <s v="2025-05-02 16:10:11"/>
    <s v="2025-05-08 14:52:12"/>
    <s v="2025-05-19 10:54:55"/>
    <s v="2025-04-01"/>
    <s v="2025-04-25"/>
    <s v="2025-05-06"/>
    <s v="2025-05-08"/>
    <s v="2025-05-15"/>
    <x v="3"/>
    <s v="Virtual"/>
    <s v="FLANCHE01"/>
    <x v="51"/>
    <m/>
    <x v="2"/>
    <n v="1"/>
    <x v="3"/>
    <x v="0"/>
    <x v="0"/>
    <n v="762473"/>
    <x v="0"/>
    <x v="0"/>
    <x v="0"/>
    <x v="9"/>
  </r>
  <r>
    <x v="1814"/>
    <x v="1105"/>
    <s v="CUBRIMIENTO"/>
    <x v="0"/>
    <m/>
    <s v="2025-03-11"/>
    <s v="2025-03-31"/>
    <s v="2025-04-01 13:54:58"/>
    <s v="2025-04-23 17:54:56"/>
    <s v="2025-05-02 16:10:11"/>
    <s v="2025-05-08 14:52:12"/>
    <s v="2025-05-19 10:54:55"/>
    <s v="2025-04-01"/>
    <s v="2025-04-25"/>
    <s v="2025-05-06"/>
    <s v="2025-05-08"/>
    <s v="2025-05-15"/>
    <x v="3"/>
    <s v="Virtual"/>
    <s v="PLT01"/>
    <x v="98"/>
    <m/>
    <x v="2"/>
    <n v="3"/>
    <x v="0"/>
    <x v="0"/>
    <x v="0"/>
    <n v="158241"/>
    <x v="0"/>
    <x v="0"/>
    <x v="0"/>
    <x v="9"/>
  </r>
  <r>
    <x v="1814"/>
    <x v="1105"/>
    <s v="CUBRIMIENTO"/>
    <x v="0"/>
    <m/>
    <s v="2025-03-11"/>
    <s v="2025-03-31"/>
    <s v="2025-04-01 13:54:58"/>
    <s v="2025-04-23 17:54:56"/>
    <s v="2025-05-02 16:10:11"/>
    <s v="2025-05-08 14:52:12"/>
    <s v="2025-05-19 10:54:55"/>
    <s v="2025-04-01"/>
    <s v="2025-04-25"/>
    <s v="2025-05-06"/>
    <s v="2025-05-08"/>
    <s v="2025-05-15"/>
    <x v="3"/>
    <s v="Virtual"/>
    <s v="PLT02"/>
    <x v="174"/>
    <m/>
    <x v="2"/>
    <n v="3"/>
    <x v="0"/>
    <x v="0"/>
    <x v="166"/>
    <n v="914574"/>
    <x v="0"/>
    <x v="0"/>
    <x v="0"/>
    <x v="9"/>
  </r>
  <r>
    <x v="1814"/>
    <x v="1105"/>
    <s v="CUBRIMIENTO"/>
    <x v="0"/>
    <m/>
    <s v="2025-03-11"/>
    <s v="2025-03-31"/>
    <s v="2025-04-01 13:54:58"/>
    <s v="2025-04-23 17:54:56"/>
    <s v="2025-05-02 16:10:11"/>
    <s v="2025-05-08 14:52:12"/>
    <s v="2025-05-19 10:54:55"/>
    <s v="2025-04-01"/>
    <s v="2025-04-25"/>
    <s v="2025-05-06"/>
    <s v="2025-05-08"/>
    <s v="2025-05-15"/>
    <x v="3"/>
    <s v="Virtual"/>
    <s v="SERV03"/>
    <x v="9"/>
    <m/>
    <x v="0"/>
    <n v="1"/>
    <x v="0"/>
    <x v="0"/>
    <x v="0"/>
    <n v="450000"/>
    <x v="0"/>
    <x v="1"/>
    <x v="1"/>
    <x v="9"/>
  </r>
  <r>
    <x v="1814"/>
    <x v="1105"/>
    <s v="CUBRIMIENTO"/>
    <x v="0"/>
    <m/>
    <s v="2025-03-11"/>
    <s v="2025-03-31"/>
    <s v="2025-04-01 13:54:58"/>
    <s v="2025-04-23 17:54:56"/>
    <s v="2025-05-02 16:10:11"/>
    <s v="2025-05-08 14:52:12"/>
    <s v="2025-05-19 10:54:55"/>
    <s v="2025-04-01"/>
    <s v="2025-04-25"/>
    <s v="2025-05-06"/>
    <s v="2025-05-08"/>
    <s v="2025-05-15"/>
    <x v="3"/>
    <s v="Virtual"/>
    <s v="SOMB01"/>
    <x v="71"/>
    <s v="LONA DICKSON TAUPE REF:7559"/>
    <x v="2"/>
    <n v="1"/>
    <x v="3"/>
    <x v="0"/>
    <x v="139"/>
    <n v="5183974"/>
    <x v="0"/>
    <x v="6"/>
    <x v="5"/>
    <x v="9"/>
  </r>
  <r>
    <x v="1815"/>
    <x v="84"/>
    <s v="CUBRIMIENTO"/>
    <x v="0"/>
    <m/>
    <s v="2025-03-11"/>
    <s v="2025-03-12"/>
    <s v="2025-03-12 11:08:49"/>
    <s v="0000-00-00 00:00:00"/>
    <s v="2025-03-12 11:09:09"/>
    <s v="2025-03-12 16:39:55"/>
    <s v="0000-00-00 00:00:00"/>
    <s v="2025-03-13"/>
    <s v="2025-03-13"/>
    <s v="2025-03-17"/>
    <s v="2025-03-19"/>
    <s v="2025-03-19"/>
    <x v="3"/>
    <s v="Toscany"/>
    <s v="55"/>
    <x v="256"/>
    <m/>
    <x v="0"/>
    <n v="61"/>
    <x v="0"/>
    <x v="0"/>
    <x v="0"/>
    <n v="3050000"/>
    <x v="0"/>
    <x v="0"/>
    <x v="0"/>
    <x v="8"/>
  </r>
  <r>
    <x v="1815"/>
    <x v="84"/>
    <s v="CUBRIMIENTO"/>
    <x v="0"/>
    <m/>
    <s v="2025-03-11"/>
    <s v="2025-03-12"/>
    <s v="2025-03-12 11:08:49"/>
    <s v="0000-00-00 00:00:00"/>
    <s v="2025-03-12 11:09:09"/>
    <s v="2025-03-12 16:39:55"/>
    <s v="0000-00-00 00:00:00"/>
    <s v="2025-03-13"/>
    <s v="2025-03-13"/>
    <s v="2025-03-17"/>
    <s v="2025-03-19"/>
    <s v="2025-03-19"/>
    <x v="3"/>
    <s v="Toscany"/>
    <s v="76"/>
    <x v="690"/>
    <m/>
    <x v="0"/>
    <n v="9"/>
    <x v="0"/>
    <x v="0"/>
    <x v="0"/>
    <n v="450000"/>
    <x v="0"/>
    <x v="0"/>
    <x v="0"/>
    <x v="8"/>
  </r>
  <r>
    <x v="1816"/>
    <x v="1106"/>
    <s v="MUEBLES CC CUBRIMIENTOS"/>
    <x v="0"/>
    <m/>
    <s v="2025-03-11"/>
    <s v="2025-03-25"/>
    <s v="2025-03-26 12:28:53"/>
    <s v="0000-00-00 00:00:00"/>
    <s v="2025-04-16 15:26:39"/>
    <s v="2025-05-05 17:20:27"/>
    <s v="0000-00-00 00:00:00"/>
    <s v="2025-03-26"/>
    <s v="2025-03-26"/>
    <s v="2025-04-16"/>
    <s v="2025-04-21"/>
    <s v="2025-04-21"/>
    <x v="0"/>
    <s v="Bogota"/>
    <s v="100196"/>
    <x v="218"/>
    <m/>
    <x v="0"/>
    <n v="2"/>
    <x v="0"/>
    <x v="0"/>
    <x v="0"/>
    <n v="396000"/>
    <x v="0"/>
    <x v="0"/>
    <x v="0"/>
    <x v="2"/>
  </r>
  <r>
    <x v="1816"/>
    <x v="1106"/>
    <s v="MUEBLES CC CUBRIMIENTOS"/>
    <x v="0"/>
    <m/>
    <s v="2025-03-11"/>
    <s v="2025-03-25"/>
    <s v="2025-03-26 12:28:53"/>
    <s v="0000-00-00 00:00:00"/>
    <s v="2025-04-16 15:26:39"/>
    <s v="2025-05-05 17:20:27"/>
    <s v="0000-00-00 00:00:00"/>
    <s v="2025-03-26"/>
    <s v="2025-03-26"/>
    <s v="2025-04-16"/>
    <s v="2025-04-21"/>
    <s v="2025-04-21"/>
    <x v="0"/>
    <s v="Bogota"/>
    <s v="970810"/>
    <x v="1039"/>
    <m/>
    <x v="0"/>
    <n v="8"/>
    <x v="0"/>
    <x v="0"/>
    <x v="0"/>
    <n v="8572800"/>
    <x v="0"/>
    <x v="0"/>
    <x v="0"/>
    <x v="2"/>
  </r>
  <r>
    <x v="1816"/>
    <x v="1106"/>
    <s v="MUEBLES CC CUBRIMIENTOS"/>
    <x v="0"/>
    <m/>
    <s v="2025-03-11"/>
    <s v="2025-03-25"/>
    <s v="2025-03-26 12:28:53"/>
    <s v="0000-00-00 00:00:00"/>
    <s v="2025-04-16 15:26:39"/>
    <s v="2025-05-05 17:20:27"/>
    <s v="0000-00-00 00:00:00"/>
    <s v="2025-03-26"/>
    <s v="2025-03-26"/>
    <s v="2025-04-16"/>
    <s v="2025-04-21"/>
    <s v="2025-04-21"/>
    <x v="0"/>
    <s v="Bogota"/>
    <s v="SERV08"/>
    <x v="2"/>
    <m/>
    <x v="0"/>
    <n v="1"/>
    <x v="0"/>
    <x v="0"/>
    <x v="0"/>
    <n v="300000"/>
    <x v="0"/>
    <x v="1"/>
    <x v="1"/>
    <x v="2"/>
  </r>
  <r>
    <x v="1816"/>
    <x v="1106"/>
    <s v="MUEBLES CC CUBRIMIENTOS"/>
    <x v="0"/>
    <m/>
    <s v="2025-03-11"/>
    <s v="2025-03-25"/>
    <s v="2025-03-26 12:28:53"/>
    <s v="0000-00-00 00:00:00"/>
    <s v="2025-04-16 15:26:39"/>
    <s v="2025-05-05 17:20:27"/>
    <s v="0000-00-00 00:00:00"/>
    <s v="2025-03-26"/>
    <s v="2025-03-26"/>
    <s v="2025-04-16"/>
    <s v="2025-04-21"/>
    <s v="2025-04-21"/>
    <x v="0"/>
    <s v="Bogota"/>
    <s v="TRANSP07"/>
    <x v="47"/>
    <m/>
    <x v="0"/>
    <n v="1"/>
    <x v="0"/>
    <x v="0"/>
    <x v="0"/>
    <n v="180000"/>
    <x v="0"/>
    <x v="0"/>
    <x v="0"/>
    <x v="2"/>
  </r>
  <r>
    <x v="1817"/>
    <x v="1107"/>
    <s v="MUEBLES CC CUBRIMIENTOS"/>
    <x v="0"/>
    <m/>
    <s v="2025-03-11"/>
    <s v="2025-03-11"/>
    <s v="2025-03-11 17:02:00"/>
    <s v="0000-00-00 00:00:00"/>
    <s v="2025-03-13 07:43:50"/>
    <s v="2025-03-13 07:44:50"/>
    <s v="2025-03-19 15:01:54"/>
    <s v="2025-03-12"/>
    <s v="2025-03-12"/>
    <s v="2025-04-07"/>
    <s v="2025-04-09"/>
    <s v="2025-04-11"/>
    <x v="1"/>
    <s v="Cali"/>
    <s v="5445"/>
    <x v="238"/>
    <s v="LONA ESPECIAL"/>
    <x v="0"/>
    <n v="2"/>
    <x v="0"/>
    <x v="0"/>
    <x v="0"/>
    <n v="231550"/>
    <x v="0"/>
    <x v="12"/>
    <x v="0"/>
    <x v="2"/>
  </r>
  <r>
    <x v="1818"/>
    <x v="1108"/>
    <s v="CUBRIMIENTO"/>
    <x v="0"/>
    <m/>
    <s v="2024-11-18"/>
    <s v="2025-03-12"/>
    <s v="2025-03-14 15:00:42"/>
    <s v="2025-03-20 17:37:22"/>
    <s v="2025-03-21 16:03:15"/>
    <s v="2025-03-21 18:17:16"/>
    <s v="2025-04-22 17:37:47"/>
    <s v="2025-03-13"/>
    <s v="2025-03-17"/>
    <s v="2025-03-24"/>
    <s v="2025-03-28"/>
    <s v="2025-04-04"/>
    <x v="1"/>
    <s v="Barranquilla"/>
    <s v="11441"/>
    <x v="204"/>
    <m/>
    <x v="0"/>
    <n v="1"/>
    <x v="0"/>
    <x v="0"/>
    <x v="0"/>
    <n v="60000"/>
    <x v="0"/>
    <x v="0"/>
    <x v="0"/>
    <x v="8"/>
  </r>
  <r>
    <x v="1818"/>
    <x v="1108"/>
    <s v="CUBRIMIENTO"/>
    <x v="0"/>
    <m/>
    <s v="2024-11-18"/>
    <s v="2025-03-12"/>
    <s v="2025-03-14 15:00:42"/>
    <s v="2025-03-20 17:37:22"/>
    <s v="2025-03-21 16:03:15"/>
    <s v="2025-03-21 18:17:16"/>
    <s v="2025-04-22 17:37:47"/>
    <s v="2025-03-13"/>
    <s v="2025-03-17"/>
    <s v="2025-03-24"/>
    <s v="2025-03-28"/>
    <s v="2025-04-04"/>
    <x v="1"/>
    <s v="Barranquilla"/>
    <s v="26960"/>
    <x v="620"/>
    <m/>
    <x v="0"/>
    <n v="1"/>
    <x v="0"/>
    <x v="0"/>
    <x v="0"/>
    <n v="51546"/>
    <x v="0"/>
    <x v="0"/>
    <x v="0"/>
    <x v="8"/>
  </r>
  <r>
    <x v="1818"/>
    <x v="1108"/>
    <s v="CUBRIMIENTO"/>
    <x v="0"/>
    <m/>
    <s v="2024-11-18"/>
    <s v="2025-03-12"/>
    <s v="2025-03-14 15:00:42"/>
    <s v="2025-03-20 17:37:22"/>
    <s v="2025-03-21 16:03:15"/>
    <s v="2025-03-21 18:17:16"/>
    <s v="2025-04-22 17:37:47"/>
    <s v="2025-03-13"/>
    <s v="2025-03-17"/>
    <s v="2025-03-24"/>
    <s v="2025-03-28"/>
    <s v="2025-04-04"/>
    <x v="1"/>
    <s v="Barranquilla"/>
    <s v="27249"/>
    <x v="64"/>
    <m/>
    <x v="0"/>
    <n v="1"/>
    <x v="0"/>
    <x v="0"/>
    <x v="0"/>
    <n v="147082"/>
    <x v="0"/>
    <x v="0"/>
    <x v="0"/>
    <x v="8"/>
  </r>
  <r>
    <x v="1818"/>
    <x v="1108"/>
    <s v="CUBRIMIENTO"/>
    <x v="0"/>
    <m/>
    <s v="2024-11-18"/>
    <s v="2025-03-12"/>
    <s v="2025-03-14 15:00:42"/>
    <s v="2025-03-20 17:37:22"/>
    <s v="2025-03-21 16:03:15"/>
    <s v="2025-03-21 18:17:16"/>
    <s v="2025-04-22 17:37:47"/>
    <s v="2025-03-13"/>
    <s v="2025-03-17"/>
    <s v="2025-03-24"/>
    <s v="2025-03-28"/>
    <s v="2025-04-04"/>
    <x v="1"/>
    <s v="Barranquilla"/>
    <s v="FLANCHE01"/>
    <x v="51"/>
    <m/>
    <x v="3"/>
    <n v="1"/>
    <x v="2"/>
    <x v="0"/>
    <x v="0"/>
    <n v="609978"/>
    <x v="0"/>
    <x v="0"/>
    <x v="0"/>
    <x v="8"/>
  </r>
  <r>
    <x v="1818"/>
    <x v="1108"/>
    <s v="CUBRIMIENTO"/>
    <x v="0"/>
    <m/>
    <s v="2024-11-18"/>
    <s v="2025-03-12"/>
    <s v="2025-03-14 15:00:42"/>
    <s v="2025-03-20 17:37:22"/>
    <s v="2025-03-21 16:03:15"/>
    <s v="2025-03-21 18:17:16"/>
    <s v="2025-04-22 17:37:47"/>
    <s v="2025-03-13"/>
    <s v="2025-03-17"/>
    <s v="2025-03-24"/>
    <s v="2025-03-28"/>
    <s v="2025-04-04"/>
    <x v="1"/>
    <s v="Barranquilla"/>
    <s v="SOMB03"/>
    <x v="161"/>
    <s v="LONA DICKSON ARENA VETEADO U337"/>
    <x v="3"/>
    <n v="1"/>
    <x v="2"/>
    <x v="0"/>
    <x v="20"/>
    <n v="8228892"/>
    <x v="0"/>
    <x v="6"/>
    <x v="8"/>
    <x v="8"/>
  </r>
  <r>
    <x v="1819"/>
    <x v="1108"/>
    <s v="MUEBLES CC CUBRIMIENTOS"/>
    <x v="0"/>
    <m/>
    <s v="2024-11-18"/>
    <s v="2025-03-12"/>
    <s v="2025-03-14 15:10:51"/>
    <s v="0000-00-00 00:00:00"/>
    <s v="2025-03-19 16:41:04"/>
    <s v="2025-03-25 17:54:20"/>
    <s v="0000-00-00 00:00:00"/>
    <s v="2025-03-13"/>
    <s v="2025-03-13"/>
    <s v="2025-03-17"/>
    <s v="2025-03-21"/>
    <s v="2025-03-21"/>
    <x v="3"/>
    <s v="Barranquilla"/>
    <s v="18168"/>
    <x v="1040"/>
    <m/>
    <x v="0"/>
    <n v="1"/>
    <x v="0"/>
    <x v="0"/>
    <x v="0"/>
    <n v="1636250"/>
    <x v="0"/>
    <x v="0"/>
    <x v="0"/>
    <x v="8"/>
  </r>
  <r>
    <x v="1820"/>
    <x v="1109"/>
    <s v="MUEBLES CC CUBRIMIENTOS"/>
    <x v="0"/>
    <m/>
    <s v="2025-03-11"/>
    <s v="2025-04-02"/>
    <s v="2025-04-04 09:19:58"/>
    <s v="0000-00-00 00:00:00"/>
    <s v="2025-04-11 13:48:27"/>
    <s v="2025-04-14 09:44:34"/>
    <s v="2025-04-16 11:48:56"/>
    <s v="2025-04-04"/>
    <s v="2025-04-04"/>
    <s v="2025-04-10"/>
    <s v="2025-04-14"/>
    <s v="2025-04-15"/>
    <x v="3"/>
    <s v="Virtual"/>
    <s v="5341"/>
    <x v="1041"/>
    <m/>
    <x v="0"/>
    <n v="1"/>
    <x v="0"/>
    <x v="0"/>
    <x v="0"/>
    <n v="150000"/>
    <x v="0"/>
    <x v="0"/>
    <x v="0"/>
    <x v="2"/>
  </r>
  <r>
    <x v="1821"/>
    <x v="1042"/>
    <s v="CUBRIMIENTO"/>
    <x v="0"/>
    <m/>
    <s v="2025-03-11"/>
    <s v="2025-03-15"/>
    <s v="2025-03-17 11:45:54"/>
    <s v="2025-03-25 12:33:35"/>
    <s v="2025-03-28 14:52:53"/>
    <s v="2025-05-05 11:13:53"/>
    <s v="2025-08-22 16:49:51"/>
    <s v="2025-03-25"/>
    <s v="2025-03-25"/>
    <s v="2025-03-31"/>
    <s v="2025-05-05"/>
    <s v="2025-05-10"/>
    <x v="1"/>
    <s v="Cali"/>
    <s v="SILU03"/>
    <x v="307"/>
    <m/>
    <x v="0"/>
    <n v="1"/>
    <x v="3"/>
    <x v="0"/>
    <x v="0"/>
    <n v="479815"/>
    <x v="0"/>
    <x v="0"/>
    <x v="0"/>
    <x v="8"/>
  </r>
  <r>
    <x v="1822"/>
    <x v="1036"/>
    <s v="MUEBLES CC CUBRIMIENTOS"/>
    <x v="0"/>
    <m/>
    <s v="2025-01-28"/>
    <s v="2025-03-22"/>
    <s v="2025-03-25 09:36:05"/>
    <s v="0000-00-00 00:00:00"/>
    <s v="0000-00-00 00:00:00"/>
    <s v="2025-04-02 15:47:22"/>
    <s v="2025-06-03 13:16:08"/>
    <s v="2025-03-24"/>
    <s v="2025-03-24"/>
    <s v="2025-04-25"/>
    <s v="2025-04-29"/>
    <s v="2025-04-30"/>
    <x v="1"/>
    <s v="Cali"/>
    <s v="10353"/>
    <x v="869"/>
    <m/>
    <x v="0"/>
    <n v="4"/>
    <x v="0"/>
    <x v="0"/>
    <x v="0"/>
    <n v="40800"/>
    <x v="0"/>
    <x v="0"/>
    <x v="0"/>
    <x v="2"/>
  </r>
  <r>
    <x v="1822"/>
    <x v="1036"/>
    <s v="MUEBLES CC CUBRIMIENTOS"/>
    <x v="0"/>
    <m/>
    <s v="2025-01-28"/>
    <s v="2025-03-22"/>
    <s v="2025-03-25 09:36:05"/>
    <s v="0000-00-00 00:00:00"/>
    <s v="0000-00-00 00:00:00"/>
    <s v="2025-04-02 15:47:22"/>
    <s v="2025-06-03 13:16:08"/>
    <s v="2025-03-24"/>
    <s v="2025-03-24"/>
    <s v="2025-04-25"/>
    <s v="2025-04-29"/>
    <s v="2025-04-30"/>
    <x v="1"/>
    <s v="Cali"/>
    <s v="10365"/>
    <x v="944"/>
    <m/>
    <x v="0"/>
    <n v="1"/>
    <x v="0"/>
    <x v="0"/>
    <x v="0"/>
    <n v="125000"/>
    <x v="0"/>
    <x v="0"/>
    <x v="0"/>
    <x v="2"/>
  </r>
  <r>
    <x v="1822"/>
    <x v="1036"/>
    <s v="MUEBLES CC CUBRIMIENTOS"/>
    <x v="0"/>
    <m/>
    <s v="2025-01-28"/>
    <s v="2025-03-22"/>
    <s v="2025-03-25 09:36:05"/>
    <s v="0000-00-00 00:00:00"/>
    <s v="0000-00-00 00:00:00"/>
    <s v="2025-04-02 15:47:22"/>
    <s v="2025-06-03 13:16:08"/>
    <s v="2025-03-24"/>
    <s v="2025-03-24"/>
    <s v="2025-04-25"/>
    <s v="2025-04-29"/>
    <s v="2025-04-30"/>
    <x v="1"/>
    <s v="Cali"/>
    <s v="10401"/>
    <x v="1042"/>
    <m/>
    <x v="0"/>
    <n v="1"/>
    <x v="0"/>
    <x v="0"/>
    <x v="0"/>
    <n v="85000"/>
    <x v="0"/>
    <x v="0"/>
    <x v="0"/>
    <x v="2"/>
  </r>
  <r>
    <x v="1822"/>
    <x v="1036"/>
    <s v="MUEBLES CC CUBRIMIENTOS"/>
    <x v="0"/>
    <m/>
    <s v="2025-01-28"/>
    <s v="2025-03-22"/>
    <s v="2025-03-25 09:36:05"/>
    <s v="0000-00-00 00:00:00"/>
    <s v="0000-00-00 00:00:00"/>
    <s v="2025-04-02 15:47:22"/>
    <s v="2025-06-03 13:16:08"/>
    <s v="2025-03-24"/>
    <s v="2025-03-24"/>
    <s v="2025-04-25"/>
    <s v="2025-04-29"/>
    <s v="2025-04-30"/>
    <x v="1"/>
    <s v="Cali"/>
    <s v="7157"/>
    <x v="1043"/>
    <m/>
    <x v="0"/>
    <n v="2"/>
    <x v="0"/>
    <x v="0"/>
    <x v="0"/>
    <n v="230000"/>
    <x v="0"/>
    <x v="0"/>
    <x v="0"/>
    <x v="2"/>
  </r>
  <r>
    <x v="1822"/>
    <x v="1036"/>
    <s v="MUEBLES CC CUBRIMIENTOS"/>
    <x v="0"/>
    <m/>
    <s v="2025-01-28"/>
    <s v="2025-03-22"/>
    <s v="2025-03-25 09:36:05"/>
    <s v="0000-00-00 00:00:00"/>
    <s v="0000-00-00 00:00:00"/>
    <s v="2025-04-02 15:47:22"/>
    <s v="2025-06-03 13:16:08"/>
    <s v="2025-03-24"/>
    <s v="2025-03-24"/>
    <s v="2025-04-25"/>
    <s v="2025-04-29"/>
    <s v="2025-04-30"/>
    <x v="1"/>
    <s v="Cali"/>
    <s v="REP023"/>
    <x v="35"/>
    <m/>
    <x v="0"/>
    <n v="1"/>
    <x v="0"/>
    <x v="0"/>
    <x v="0"/>
    <n v="300000"/>
    <x v="0"/>
    <x v="0"/>
    <x v="0"/>
    <x v="2"/>
  </r>
  <r>
    <x v="1823"/>
    <x v="92"/>
    <s v="CUBRIMIENTO"/>
    <x v="0"/>
    <m/>
    <s v="2025-03-12"/>
    <s v="2025-03-14"/>
    <s v="2025-03-18 11:33:02"/>
    <s v="0000-00-00 00:00:00"/>
    <s v="2025-03-19 07:34:24"/>
    <s v="2025-03-19 08:04:16"/>
    <s v="0000-00-00 00:00:00"/>
    <s v="2025-03-17"/>
    <s v="2025-03-17"/>
    <s v="2025-03-19"/>
    <s v="2025-03-21"/>
    <s v="2025-03-21"/>
    <x v="3"/>
    <s v="Gerencia"/>
    <s v="26"/>
    <x v="27"/>
    <m/>
    <x v="0"/>
    <n v="29"/>
    <x v="0"/>
    <x v="0"/>
    <x v="0"/>
    <n v="1525400"/>
    <x v="0"/>
    <x v="0"/>
    <x v="0"/>
    <x v="8"/>
  </r>
  <r>
    <x v="1824"/>
    <x v="350"/>
    <s v="CUBRIMIENTO"/>
    <x v="0"/>
    <m/>
    <s v="2025-03-12"/>
    <s v="2025-03-12"/>
    <s v="2025-03-12 15:38:24"/>
    <s v="0000-00-00 00:00:00"/>
    <s v="2025-03-12 15:38:39"/>
    <s v="2025-03-12 16:29:39"/>
    <s v="0000-00-00 00:00:00"/>
    <s v="2025-03-13"/>
    <s v="2025-03-13"/>
    <s v="2025-03-17"/>
    <s v="2025-03-19"/>
    <s v="2025-03-19"/>
    <x v="3"/>
    <s v="Toscany"/>
    <s v="21308"/>
    <x v="456"/>
    <m/>
    <x v="0"/>
    <n v="2"/>
    <x v="0"/>
    <x v="0"/>
    <x v="0"/>
    <n v="105200"/>
    <x v="0"/>
    <x v="0"/>
    <x v="0"/>
    <x v="8"/>
  </r>
  <r>
    <x v="1825"/>
    <x v="888"/>
    <s v="CUBRIMIENTO"/>
    <x v="0"/>
    <m/>
    <s v="2025-03-12"/>
    <s v="2025-03-12"/>
    <s v="2025-03-12 11:18:47"/>
    <s v="0000-00-00 00:00:00"/>
    <s v="2025-03-12 11:18:52"/>
    <s v="2025-03-12 16:52:54"/>
    <s v="0000-00-00 00:00:00"/>
    <s v="2025-03-13"/>
    <s v="2025-03-13"/>
    <s v="2025-03-17"/>
    <s v="2025-03-19"/>
    <s v="2025-03-19"/>
    <x v="3"/>
    <s v="Toscany"/>
    <s v="27"/>
    <x v="674"/>
    <m/>
    <x v="0"/>
    <n v="6"/>
    <x v="0"/>
    <x v="0"/>
    <x v="0"/>
    <n v="315600"/>
    <x v="0"/>
    <x v="0"/>
    <x v="0"/>
    <x v="8"/>
  </r>
  <r>
    <x v="1826"/>
    <x v="1110"/>
    <s v="MUEBLES CC CUBRIMIENTOS"/>
    <x v="0"/>
    <m/>
    <s v="2025-03-12"/>
    <s v="2025-03-25"/>
    <s v="2025-03-25 16:24:27"/>
    <s v="0000-00-00 00:00:00"/>
    <s v="2025-03-28 07:37:25"/>
    <s v="2025-03-28 07:38:05"/>
    <s v="0000-00-00 00:00:00"/>
    <s v="2025-03-26"/>
    <s v="2025-03-26"/>
    <s v="2025-04-11"/>
    <s v="2025-04-16"/>
    <s v="2025-04-17"/>
    <x v="3"/>
    <s v="Toscana"/>
    <s v="24853"/>
    <x v="106"/>
    <m/>
    <x v="0"/>
    <n v="1"/>
    <x v="0"/>
    <x v="0"/>
    <x v="0"/>
    <n v="163820.88"/>
    <x v="0"/>
    <x v="0"/>
    <x v="0"/>
    <x v="2"/>
  </r>
  <r>
    <x v="1826"/>
    <x v="1110"/>
    <s v="MUEBLES CC CUBRIMIENTOS"/>
    <x v="0"/>
    <m/>
    <s v="2025-03-12"/>
    <s v="2025-03-25"/>
    <s v="2025-03-25 16:24:27"/>
    <s v="0000-00-00 00:00:00"/>
    <s v="2025-03-28 07:37:25"/>
    <s v="2025-03-28 07:38:05"/>
    <s v="0000-00-00 00:00:00"/>
    <s v="2025-03-26"/>
    <s v="2025-03-26"/>
    <s v="2025-04-11"/>
    <s v="2025-04-16"/>
    <s v="2025-04-17"/>
    <x v="3"/>
    <s v="Toscana"/>
    <s v="27313"/>
    <x v="61"/>
    <m/>
    <x v="0"/>
    <n v="3"/>
    <x v="0"/>
    <x v="0"/>
    <x v="0"/>
    <n v="961632"/>
    <x v="0"/>
    <x v="0"/>
    <x v="0"/>
    <x v="2"/>
  </r>
  <r>
    <x v="1827"/>
    <x v="899"/>
    <s v="CUBRIMIENTO"/>
    <x v="0"/>
    <m/>
    <s v="2025-03-12"/>
    <s v="2025-03-14"/>
    <s v="2025-03-17 11:36:06"/>
    <s v="0000-00-00 00:00:00"/>
    <s v="2025-03-19 17:00:45"/>
    <s v="2025-03-20 07:15:41"/>
    <s v="2025-03-27 08:15:57"/>
    <s v="2025-03-17"/>
    <s v="2025-03-17"/>
    <s v="2025-03-19"/>
    <s v="2025-03-24"/>
    <s v="2025-03-26"/>
    <x v="3"/>
    <s v="Medellin"/>
    <s v="1011439"/>
    <x v="1044"/>
    <m/>
    <x v="0"/>
    <n v="2"/>
    <x v="0"/>
    <x v="0"/>
    <x v="0"/>
    <n v="518500"/>
    <x v="0"/>
    <x v="0"/>
    <x v="0"/>
    <x v="8"/>
  </r>
  <r>
    <x v="1827"/>
    <x v="899"/>
    <s v="CUBRIMIENTO"/>
    <x v="0"/>
    <m/>
    <s v="2025-03-12"/>
    <s v="2025-03-14"/>
    <s v="2025-03-17 11:36:06"/>
    <s v="0000-00-00 00:00:00"/>
    <s v="2025-03-19 17:00:45"/>
    <s v="2025-03-20 07:15:41"/>
    <s v="2025-03-27 08:15:57"/>
    <s v="2025-03-17"/>
    <s v="2025-03-17"/>
    <s v="2025-03-19"/>
    <s v="2025-03-24"/>
    <s v="2025-03-26"/>
    <x v="3"/>
    <s v="Medellin"/>
    <s v="SERV03"/>
    <x v="9"/>
    <m/>
    <x v="0"/>
    <n v="1"/>
    <x v="0"/>
    <x v="0"/>
    <x v="0"/>
    <n v="200000"/>
    <x v="0"/>
    <x v="1"/>
    <x v="1"/>
    <x v="8"/>
  </r>
  <r>
    <x v="1828"/>
    <x v="1111"/>
    <s v="CUBRIMIENTO"/>
    <x v="0"/>
    <m/>
    <s v="2025-03-12"/>
    <s v="2025-03-12"/>
    <s v="2025-03-12 15:09:27"/>
    <s v="0000-00-00 00:00:00"/>
    <s v="2025-03-12 15:09:35"/>
    <s v="2025-03-14 07:12:15"/>
    <s v="0000-00-00 00:00:00"/>
    <s v="2025-03-13"/>
    <s v="2025-03-13"/>
    <s v="2025-03-17"/>
    <s v="2025-03-19"/>
    <s v="2025-03-19"/>
    <x v="3"/>
    <s v="Toscany"/>
    <s v="11439"/>
    <x v="276"/>
    <m/>
    <x v="0"/>
    <n v="1"/>
    <x v="0"/>
    <x v="0"/>
    <x v="0"/>
    <n v="120000"/>
    <x v="0"/>
    <x v="0"/>
    <x v="0"/>
    <x v="8"/>
  </r>
  <r>
    <x v="1829"/>
    <x v="1112"/>
    <s v="CUBRIMIENTO"/>
    <x v="0"/>
    <m/>
    <s v="2025-03-12"/>
    <s v="2025-06-28"/>
    <s v="2025-07-04 08:28:39"/>
    <s v="2025-07-08 14:06:28"/>
    <s v="2025-07-16 06:50:10"/>
    <s v="2025-07-22 06:36:29"/>
    <s v="0000-00-00 00:00:00"/>
    <s v="2025-06-30"/>
    <s v="2025-07-10"/>
    <s v="2025-07-18"/>
    <s v="2025-07-23"/>
    <s v="2025-07-31"/>
    <x v="8"/>
    <s v="Bogota"/>
    <s v="1011439"/>
    <x v="151"/>
    <m/>
    <x v="0"/>
    <n v="2"/>
    <x v="0"/>
    <x v="0"/>
    <x v="0"/>
    <n v="541962"/>
    <x v="0"/>
    <x v="0"/>
    <x v="0"/>
    <x v="1"/>
  </r>
  <r>
    <x v="1829"/>
    <x v="1112"/>
    <s v="CUBRIMIENTO"/>
    <x v="0"/>
    <m/>
    <s v="2025-03-12"/>
    <s v="2025-06-28"/>
    <s v="2025-07-04 08:28:39"/>
    <s v="2025-07-08 14:06:28"/>
    <s v="2025-07-16 06:50:10"/>
    <s v="2025-07-22 06:36:29"/>
    <s v="0000-00-00 00:00:00"/>
    <s v="2025-06-30"/>
    <s v="2025-07-10"/>
    <s v="2025-07-18"/>
    <s v="2025-07-23"/>
    <s v="2025-07-31"/>
    <x v="8"/>
    <s v="Bogota"/>
    <s v="1050"/>
    <x v="1045"/>
    <m/>
    <x v="0"/>
    <n v="6"/>
    <x v="0"/>
    <x v="0"/>
    <x v="0"/>
    <n v="4200"/>
    <x v="0"/>
    <x v="0"/>
    <x v="0"/>
    <x v="1"/>
  </r>
  <r>
    <x v="1829"/>
    <x v="1112"/>
    <s v="CUBRIMIENTO"/>
    <x v="0"/>
    <m/>
    <s v="2025-03-12"/>
    <s v="2025-06-28"/>
    <s v="2025-07-04 08:28:39"/>
    <s v="2025-07-08 14:06:28"/>
    <s v="2025-07-16 06:50:10"/>
    <s v="2025-07-22 06:36:29"/>
    <s v="0000-00-00 00:00:00"/>
    <s v="2025-06-30"/>
    <s v="2025-07-10"/>
    <s v="2025-07-18"/>
    <s v="2025-07-23"/>
    <s v="2025-07-31"/>
    <x v="8"/>
    <s v="Bogota"/>
    <s v="1121"/>
    <x v="992"/>
    <m/>
    <x v="0"/>
    <n v="6"/>
    <x v="0"/>
    <x v="0"/>
    <x v="0"/>
    <n v="2400"/>
    <x v="0"/>
    <x v="0"/>
    <x v="0"/>
    <x v="1"/>
  </r>
  <r>
    <x v="1829"/>
    <x v="1112"/>
    <s v="CUBRIMIENTO"/>
    <x v="0"/>
    <m/>
    <s v="2025-03-12"/>
    <s v="2025-06-28"/>
    <s v="2025-07-04 08:28:39"/>
    <s v="2025-07-08 14:06:28"/>
    <s v="2025-07-16 06:50:10"/>
    <s v="2025-07-22 06:36:29"/>
    <s v="0000-00-00 00:00:00"/>
    <s v="2025-06-30"/>
    <s v="2025-07-10"/>
    <s v="2025-07-18"/>
    <s v="2025-07-23"/>
    <s v="2025-07-31"/>
    <x v="8"/>
    <s v="Bogota"/>
    <s v="11443"/>
    <x v="368"/>
    <m/>
    <x v="0"/>
    <n v="2"/>
    <x v="0"/>
    <x v="0"/>
    <x v="0"/>
    <n v="68000"/>
    <x v="0"/>
    <x v="0"/>
    <x v="0"/>
    <x v="1"/>
  </r>
  <r>
    <x v="1829"/>
    <x v="1112"/>
    <s v="CUBRIMIENTO"/>
    <x v="0"/>
    <m/>
    <s v="2025-03-12"/>
    <s v="2025-06-28"/>
    <s v="2025-07-04 08:28:39"/>
    <s v="2025-07-08 14:06:28"/>
    <s v="2025-07-16 06:50:10"/>
    <s v="2025-07-22 06:36:29"/>
    <s v="0000-00-00 00:00:00"/>
    <s v="2025-06-30"/>
    <s v="2025-07-10"/>
    <s v="2025-07-18"/>
    <s v="2025-07-23"/>
    <s v="2025-07-31"/>
    <x v="8"/>
    <s v="Bogota"/>
    <s v="14132"/>
    <x v="1046"/>
    <m/>
    <x v="0"/>
    <n v="1"/>
    <x v="0"/>
    <x v="0"/>
    <x v="0"/>
    <n v="26138"/>
    <x v="0"/>
    <x v="0"/>
    <x v="0"/>
    <x v="1"/>
  </r>
  <r>
    <x v="1829"/>
    <x v="1112"/>
    <s v="CUBRIMIENTO"/>
    <x v="0"/>
    <m/>
    <s v="2025-03-12"/>
    <s v="2025-06-28"/>
    <s v="2025-07-04 08:28:39"/>
    <s v="2025-07-08 14:06:28"/>
    <s v="2025-07-16 06:50:10"/>
    <s v="2025-07-22 06:36:29"/>
    <s v="0000-00-00 00:00:00"/>
    <s v="2025-06-30"/>
    <s v="2025-07-10"/>
    <s v="2025-07-18"/>
    <s v="2025-07-23"/>
    <s v="2025-07-31"/>
    <x v="8"/>
    <s v="Bogota"/>
    <s v="19498"/>
    <x v="600"/>
    <m/>
    <x v="0"/>
    <n v="1"/>
    <x v="0"/>
    <x v="0"/>
    <x v="0"/>
    <n v="3353250"/>
    <x v="0"/>
    <x v="0"/>
    <x v="0"/>
    <x v="1"/>
  </r>
  <r>
    <x v="1829"/>
    <x v="1112"/>
    <s v="CUBRIMIENTO"/>
    <x v="0"/>
    <m/>
    <s v="2025-03-12"/>
    <s v="2025-06-28"/>
    <s v="2025-07-04 08:28:39"/>
    <s v="2025-07-08 14:06:28"/>
    <s v="2025-07-16 06:50:10"/>
    <s v="2025-07-22 06:36:29"/>
    <s v="0000-00-00 00:00:00"/>
    <s v="2025-06-30"/>
    <s v="2025-07-10"/>
    <s v="2025-07-18"/>
    <s v="2025-07-23"/>
    <s v="2025-07-31"/>
    <x v="8"/>
    <s v="Bogota"/>
    <s v="28523"/>
    <x v="864"/>
    <m/>
    <x v="0"/>
    <n v="3"/>
    <x v="0"/>
    <x v="0"/>
    <x v="0"/>
    <n v="300000"/>
    <x v="0"/>
    <x v="0"/>
    <x v="0"/>
    <x v="1"/>
  </r>
  <r>
    <x v="1829"/>
    <x v="1112"/>
    <s v="CUBRIMIENTO"/>
    <x v="0"/>
    <m/>
    <s v="2025-03-12"/>
    <s v="2025-06-28"/>
    <s v="2025-07-04 08:28:39"/>
    <s v="2025-07-08 14:06:28"/>
    <s v="2025-07-16 06:50:10"/>
    <s v="2025-07-22 06:36:29"/>
    <s v="0000-00-00 00:00:00"/>
    <s v="2025-06-30"/>
    <s v="2025-07-10"/>
    <s v="2025-07-18"/>
    <s v="2025-07-23"/>
    <s v="2025-07-31"/>
    <x v="8"/>
    <s v="Bogota"/>
    <s v="52188"/>
    <x v="317"/>
    <m/>
    <x v="0"/>
    <n v="2"/>
    <x v="0"/>
    <x v="0"/>
    <x v="0"/>
    <n v="28000"/>
    <x v="0"/>
    <x v="0"/>
    <x v="0"/>
    <x v="1"/>
  </r>
  <r>
    <x v="1829"/>
    <x v="1112"/>
    <s v="CUBRIMIENTO"/>
    <x v="0"/>
    <m/>
    <s v="2025-03-12"/>
    <s v="2025-06-28"/>
    <s v="2025-07-04 08:28:39"/>
    <s v="2025-07-08 14:06:28"/>
    <s v="2025-07-16 06:50:10"/>
    <s v="2025-07-22 06:36:29"/>
    <s v="0000-00-00 00:00:00"/>
    <s v="2025-06-30"/>
    <s v="2025-07-10"/>
    <s v="2025-07-18"/>
    <s v="2025-07-23"/>
    <s v="2025-07-31"/>
    <x v="8"/>
    <s v="Bogota"/>
    <s v="5574"/>
    <x v="250"/>
    <m/>
    <x v="0"/>
    <n v="1"/>
    <x v="0"/>
    <x v="0"/>
    <x v="0"/>
    <n v="240338"/>
    <x v="0"/>
    <x v="0"/>
    <x v="0"/>
    <x v="1"/>
  </r>
  <r>
    <x v="1829"/>
    <x v="1112"/>
    <s v="CUBRIMIENTO"/>
    <x v="0"/>
    <m/>
    <s v="2025-03-12"/>
    <s v="2025-06-28"/>
    <s v="2025-07-04 08:28:39"/>
    <s v="2025-07-08 14:06:28"/>
    <s v="2025-07-16 06:50:10"/>
    <s v="2025-07-22 06:36:29"/>
    <s v="0000-00-00 00:00:00"/>
    <s v="2025-06-30"/>
    <s v="2025-07-10"/>
    <s v="2025-07-18"/>
    <s v="2025-07-23"/>
    <s v="2025-07-31"/>
    <x v="8"/>
    <s v="Bogota"/>
    <s v="CUBT03"/>
    <x v="66"/>
    <m/>
    <x v="4"/>
    <n v="1"/>
    <x v="2"/>
    <x v="0"/>
    <x v="83"/>
    <n v="5585533"/>
    <x v="0"/>
    <x v="0"/>
    <x v="0"/>
    <x v="1"/>
  </r>
  <r>
    <x v="1829"/>
    <x v="1112"/>
    <s v="CUBRIMIENTO"/>
    <x v="0"/>
    <m/>
    <s v="2025-03-12"/>
    <s v="2025-06-28"/>
    <s v="2025-07-04 08:28:39"/>
    <s v="2025-07-08 14:06:28"/>
    <s v="2025-07-16 06:50:10"/>
    <s v="2025-07-22 06:36:29"/>
    <s v="0000-00-00 00:00:00"/>
    <s v="2025-06-30"/>
    <s v="2025-07-10"/>
    <s v="2025-07-18"/>
    <s v="2025-07-23"/>
    <s v="2025-07-31"/>
    <x v="8"/>
    <s v="Bogota"/>
    <s v="MANT004"/>
    <x v="934"/>
    <m/>
    <x v="0"/>
    <n v="2"/>
    <x v="328"/>
    <x v="0"/>
    <x v="13"/>
    <n v="1864018"/>
    <x v="0"/>
    <x v="0"/>
    <x v="0"/>
    <x v="1"/>
  </r>
  <r>
    <x v="1829"/>
    <x v="1112"/>
    <s v="CUBRIMIENTO"/>
    <x v="0"/>
    <m/>
    <s v="2025-03-12"/>
    <s v="2025-06-28"/>
    <s v="2025-07-04 08:28:39"/>
    <s v="2025-07-08 14:06:28"/>
    <s v="2025-07-16 06:50:10"/>
    <s v="2025-07-22 06:36:29"/>
    <s v="0000-00-00 00:00:00"/>
    <s v="2025-06-30"/>
    <s v="2025-07-10"/>
    <s v="2025-07-18"/>
    <s v="2025-07-23"/>
    <s v="2025-07-31"/>
    <x v="8"/>
    <s v="Bogota"/>
    <s v="SERV03"/>
    <x v="9"/>
    <m/>
    <x v="0"/>
    <n v="1"/>
    <x v="0"/>
    <x v="0"/>
    <x v="0"/>
    <n v="900000"/>
    <x v="0"/>
    <x v="1"/>
    <x v="1"/>
    <x v="1"/>
  </r>
  <r>
    <x v="1829"/>
    <x v="1112"/>
    <s v="CUBRIMIENTO"/>
    <x v="0"/>
    <m/>
    <s v="2025-03-12"/>
    <s v="2025-06-28"/>
    <s v="2025-07-04 08:28:39"/>
    <s v="2025-07-08 14:06:28"/>
    <s v="2025-07-16 06:50:10"/>
    <s v="2025-07-22 06:36:29"/>
    <s v="0000-00-00 00:00:00"/>
    <s v="2025-06-30"/>
    <s v="2025-07-10"/>
    <s v="2025-07-18"/>
    <s v="2025-07-23"/>
    <s v="2025-07-31"/>
    <x v="8"/>
    <s v="Bogota"/>
    <s v="SERV03"/>
    <x v="9"/>
    <m/>
    <x v="0"/>
    <n v="1"/>
    <x v="0"/>
    <x v="0"/>
    <x v="0"/>
    <n v="1000000"/>
    <x v="0"/>
    <x v="1"/>
    <x v="1"/>
    <x v="1"/>
  </r>
  <r>
    <x v="1829"/>
    <x v="1112"/>
    <s v="CUBRIMIENTO"/>
    <x v="0"/>
    <m/>
    <s v="2025-03-12"/>
    <s v="2025-06-28"/>
    <s v="2025-07-04 08:28:39"/>
    <s v="2025-07-08 14:06:28"/>
    <s v="2025-07-16 06:50:10"/>
    <s v="2025-07-22 06:36:29"/>
    <s v="0000-00-00 00:00:00"/>
    <s v="2025-06-30"/>
    <s v="2025-07-10"/>
    <s v="2025-07-18"/>
    <s v="2025-07-23"/>
    <s v="2025-07-31"/>
    <x v="8"/>
    <s v="Bogota"/>
    <s v="SOLAPA01"/>
    <x v="69"/>
    <m/>
    <x v="2"/>
    <n v="1"/>
    <x v="220"/>
    <x v="0"/>
    <x v="0"/>
    <n v="759903"/>
    <x v="0"/>
    <x v="0"/>
    <x v="0"/>
    <x v="1"/>
  </r>
  <r>
    <x v="1829"/>
    <x v="1112"/>
    <s v="CUBRIMIENTO"/>
    <x v="0"/>
    <m/>
    <s v="2025-03-12"/>
    <s v="2025-06-28"/>
    <s v="2025-07-04 08:28:39"/>
    <s v="2025-07-08 14:06:28"/>
    <s v="2025-07-16 06:50:10"/>
    <s v="2025-07-22 06:36:29"/>
    <s v="0000-00-00 00:00:00"/>
    <s v="2025-06-30"/>
    <s v="2025-07-10"/>
    <s v="2025-07-18"/>
    <s v="2025-07-23"/>
    <s v="2025-07-31"/>
    <x v="8"/>
    <s v="Bogota"/>
    <s v="SOMB0201**"/>
    <x v="635"/>
    <s v="LONA DICKSON TAUPE REF:7559"/>
    <x v="0"/>
    <n v="2"/>
    <x v="328"/>
    <x v="0"/>
    <x v="13"/>
    <n v="5945296"/>
    <x v="0"/>
    <x v="0"/>
    <x v="0"/>
    <x v="1"/>
  </r>
  <r>
    <x v="1830"/>
    <x v="1113"/>
    <s v="MUEBLES"/>
    <x v="0"/>
    <m/>
    <s v="2025-03-12"/>
    <s v="2025-03-12"/>
    <s v="2025-03-14 14:36:35"/>
    <s v="0000-00-00 00:00:00"/>
    <s v="0000-00-00 00:00:00"/>
    <s v="2025-04-01 16:47:02"/>
    <s v="2025-04-05 07:56:16"/>
    <s v="2025-03-13"/>
    <s v="2025-03-13"/>
    <s v="2025-04-08"/>
    <s v="2025-04-11"/>
    <s v="2025-04-15"/>
    <x v="1"/>
    <s v="Bogota"/>
    <s v="8165"/>
    <x v="322"/>
    <m/>
    <x v="16"/>
    <n v="1"/>
    <x v="0"/>
    <x v="0"/>
    <x v="0"/>
    <n v="4666698"/>
    <x v="0"/>
    <x v="2"/>
    <x v="0"/>
    <x v="2"/>
  </r>
  <r>
    <x v="1831"/>
    <x v="160"/>
    <s v="MUEBLES CC CUBRIMIENTOS"/>
    <x v="0"/>
    <m/>
    <s v="2025-03-12"/>
    <s v="2025-04-01"/>
    <s v="2025-04-01 12:09:57"/>
    <s v="0000-00-00 00:00:00"/>
    <s v="2025-04-02 09:34:59"/>
    <s v="2025-04-02 09:35:06"/>
    <s v="0000-00-00 00:00:00"/>
    <s v="2025-04-02"/>
    <s v="2025-04-02"/>
    <s v="2025-04-28"/>
    <s v="2025-04-30"/>
    <s v="2025-04-30"/>
    <x v="3"/>
    <s v="Barranquilla"/>
    <s v="5205"/>
    <x v="386"/>
    <s v="LONA DICKSON BEIGE *1.20 REF:0681"/>
    <x v="0"/>
    <n v="1"/>
    <x v="0"/>
    <x v="0"/>
    <x v="0"/>
    <n v="0"/>
    <x v="0"/>
    <x v="0"/>
    <x v="0"/>
    <x v="2"/>
  </r>
  <r>
    <x v="1831"/>
    <x v="160"/>
    <s v="MUEBLES CC CUBRIMIENTOS"/>
    <x v="0"/>
    <m/>
    <s v="2025-03-12"/>
    <s v="2025-04-01"/>
    <s v="2025-04-01 12:09:57"/>
    <s v="0000-00-00 00:00:00"/>
    <s v="2025-04-02 09:34:59"/>
    <s v="2025-04-02 09:35:06"/>
    <s v="0000-00-00 00:00:00"/>
    <s v="2025-04-02"/>
    <s v="2025-04-02"/>
    <s v="2025-04-28"/>
    <s v="2025-04-30"/>
    <s v="2025-04-30"/>
    <x v="3"/>
    <s v="Barranquilla"/>
    <s v="5325"/>
    <x v="33"/>
    <m/>
    <x v="6"/>
    <n v="1"/>
    <x v="0"/>
    <x v="0"/>
    <x v="0"/>
    <n v="0"/>
    <x v="0"/>
    <x v="0"/>
    <x v="0"/>
    <x v="2"/>
  </r>
  <r>
    <x v="1832"/>
    <x v="547"/>
    <s v="CUBRIMIENTO"/>
    <x v="0"/>
    <m/>
    <s v="2025-03-13"/>
    <s v="2025-03-13"/>
    <s v="2025-03-13 16:01:28"/>
    <s v="0000-00-00 00:00:00"/>
    <s v="2025-03-13 16:02:11"/>
    <s v="2025-03-14 07:10:16"/>
    <s v="0000-00-00 00:00:00"/>
    <s v="2025-03-14"/>
    <s v="2025-03-14"/>
    <s v="2025-03-18"/>
    <s v="2025-03-20"/>
    <s v="2025-03-20"/>
    <x v="3"/>
    <s v="Toscany"/>
    <s v="26"/>
    <x v="27"/>
    <m/>
    <x v="0"/>
    <n v="2"/>
    <x v="0"/>
    <x v="0"/>
    <x v="0"/>
    <n v="105200"/>
    <x v="0"/>
    <x v="0"/>
    <x v="0"/>
    <x v="8"/>
  </r>
  <r>
    <x v="1832"/>
    <x v="547"/>
    <s v="CUBRIMIENTO"/>
    <x v="0"/>
    <m/>
    <s v="2025-03-13"/>
    <s v="2025-03-13"/>
    <s v="2025-03-13 16:01:28"/>
    <s v="0000-00-00 00:00:00"/>
    <s v="2025-03-13 16:02:11"/>
    <s v="2025-03-14 07:10:16"/>
    <s v="0000-00-00 00:00:00"/>
    <s v="2025-03-14"/>
    <s v="2025-03-14"/>
    <s v="2025-03-18"/>
    <s v="2025-03-20"/>
    <s v="2025-03-20"/>
    <x v="3"/>
    <s v="Toscany"/>
    <s v="47"/>
    <x v="233"/>
    <m/>
    <x v="0"/>
    <n v="4.5"/>
    <x v="0"/>
    <x v="0"/>
    <x v="0"/>
    <n v="236700"/>
    <x v="0"/>
    <x v="0"/>
    <x v="0"/>
    <x v="8"/>
  </r>
  <r>
    <x v="1833"/>
    <x v="116"/>
    <s v="MUEBLES CC CUBRIMIENTOS"/>
    <x v="0"/>
    <m/>
    <s v="2025-03-13"/>
    <s v="2025-03-13"/>
    <s v="2025-03-13 15:38:43"/>
    <s v="0000-00-00 00:00:00"/>
    <s v="2025-03-13 15:38:54"/>
    <s v="2025-03-17 07:20:14"/>
    <s v="0000-00-00 00:00:00"/>
    <s v="2025-03-14"/>
    <s v="2025-03-14"/>
    <s v="2025-03-18"/>
    <s v="2025-03-20"/>
    <s v="2025-03-20"/>
    <x v="0"/>
    <s v="Toscany"/>
    <s v="12240"/>
    <x v="514"/>
    <m/>
    <x v="0"/>
    <n v="6"/>
    <x v="0"/>
    <x v="0"/>
    <x v="0"/>
    <n v="315600"/>
    <x v="0"/>
    <x v="0"/>
    <x v="0"/>
    <x v="8"/>
  </r>
  <r>
    <x v="1833"/>
    <x v="116"/>
    <s v="MUEBLES CC CUBRIMIENTOS"/>
    <x v="0"/>
    <m/>
    <s v="2025-03-13"/>
    <s v="2025-03-13"/>
    <s v="2025-03-13 15:38:43"/>
    <s v="0000-00-00 00:00:00"/>
    <s v="2025-03-13 15:38:54"/>
    <s v="2025-03-17 07:20:14"/>
    <s v="0000-00-00 00:00:00"/>
    <s v="2025-03-14"/>
    <s v="2025-03-14"/>
    <s v="2025-03-18"/>
    <s v="2025-03-20"/>
    <s v="2025-03-20"/>
    <x v="0"/>
    <s v="Toscany"/>
    <s v="35"/>
    <x v="292"/>
    <m/>
    <x v="0"/>
    <n v="6"/>
    <x v="0"/>
    <x v="0"/>
    <x v="0"/>
    <n v="315600"/>
    <x v="0"/>
    <x v="0"/>
    <x v="0"/>
    <x v="8"/>
  </r>
  <r>
    <x v="1834"/>
    <x v="1114"/>
    <s v="CUBRIMIENTO"/>
    <x v="0"/>
    <m/>
    <s v="2024-11-28"/>
    <s v="2025-05-06"/>
    <s v="2025-05-09 11:00:15"/>
    <s v="2025-05-22 14:37:41"/>
    <s v="2025-05-31 12:09:38"/>
    <s v="2025-06-18 15:22:25"/>
    <s v="2025-07-07 12:34:46"/>
    <s v="2025-05-09"/>
    <s v="2025-05-23"/>
    <s v="2025-06-06"/>
    <s v="2025-06-08"/>
    <s v="2025-06-16"/>
    <x v="3"/>
    <s v="Cali"/>
    <s v="CAMBIO LONA 01"/>
    <x v="157"/>
    <s v="LONA DICKSON AZUL OCEANO REF:7264"/>
    <x v="0"/>
    <n v="1"/>
    <x v="212"/>
    <x v="0"/>
    <x v="17"/>
    <n v="1034544"/>
    <x v="0"/>
    <x v="0"/>
    <x v="0"/>
    <x v="6"/>
  </r>
  <r>
    <x v="1834"/>
    <x v="1114"/>
    <s v="CUBRIMIENTO"/>
    <x v="0"/>
    <m/>
    <s v="2024-11-28"/>
    <s v="2025-05-06"/>
    <s v="2025-05-09 11:00:15"/>
    <s v="2025-05-22 14:37:41"/>
    <s v="2025-05-31 12:09:38"/>
    <s v="2025-06-18 15:22:25"/>
    <s v="2025-07-07 12:34:46"/>
    <s v="2025-05-09"/>
    <s v="2025-05-23"/>
    <s v="2025-06-06"/>
    <s v="2025-06-08"/>
    <s v="2025-06-16"/>
    <x v="3"/>
    <s v="Cali"/>
    <s v="CAMBIO LONA 01"/>
    <x v="157"/>
    <s v="LONA DICKSON AZUL OCEANO REF:7264"/>
    <x v="0"/>
    <n v="1"/>
    <x v="117"/>
    <x v="0"/>
    <x v="17"/>
    <n v="2894998"/>
    <x v="0"/>
    <x v="0"/>
    <x v="0"/>
    <x v="6"/>
  </r>
  <r>
    <x v="1834"/>
    <x v="1114"/>
    <s v="CUBRIMIENTO"/>
    <x v="0"/>
    <m/>
    <s v="2024-11-28"/>
    <s v="2025-05-06"/>
    <s v="2025-05-09 11:00:15"/>
    <s v="2025-05-22 14:37:41"/>
    <s v="2025-05-31 12:09:38"/>
    <s v="2025-06-18 15:22:25"/>
    <s v="2025-07-07 12:34:46"/>
    <s v="2025-05-09"/>
    <s v="2025-05-23"/>
    <s v="2025-06-06"/>
    <s v="2025-06-08"/>
    <s v="2025-06-16"/>
    <x v="3"/>
    <s v="Cali"/>
    <s v="CAMBIO LONA 01"/>
    <x v="157"/>
    <s v="LONA DICKSON AZUL OCEANO REF:7264"/>
    <x v="0"/>
    <n v="1"/>
    <x v="170"/>
    <x v="0"/>
    <x v="168"/>
    <n v="1551817"/>
    <x v="0"/>
    <x v="0"/>
    <x v="0"/>
    <x v="6"/>
  </r>
  <r>
    <x v="1834"/>
    <x v="1114"/>
    <s v="CUBRIMIENTO"/>
    <x v="0"/>
    <m/>
    <s v="2024-11-28"/>
    <s v="2025-05-06"/>
    <s v="2025-05-09 11:00:15"/>
    <s v="2025-05-22 14:37:41"/>
    <s v="2025-05-31 12:09:38"/>
    <s v="2025-06-18 15:22:25"/>
    <s v="2025-07-07 12:34:46"/>
    <s v="2025-05-09"/>
    <s v="2025-05-23"/>
    <s v="2025-06-06"/>
    <s v="2025-06-08"/>
    <s v="2025-06-16"/>
    <x v="3"/>
    <s v="Cali"/>
    <s v="CAMBIO LONA 01"/>
    <x v="157"/>
    <s v="LONA DICKSON AZUL OCEANO REF:7264"/>
    <x v="0"/>
    <n v="1"/>
    <x v="329"/>
    <x v="0"/>
    <x v="45"/>
    <n v="1808294"/>
    <x v="0"/>
    <x v="0"/>
    <x v="0"/>
    <x v="6"/>
  </r>
  <r>
    <x v="1834"/>
    <x v="1114"/>
    <s v="CUBRIMIENTO"/>
    <x v="0"/>
    <m/>
    <s v="2024-11-28"/>
    <s v="2025-05-06"/>
    <s v="2025-05-09 11:00:15"/>
    <s v="2025-05-22 14:37:41"/>
    <s v="2025-05-31 12:09:38"/>
    <s v="2025-06-18 15:22:25"/>
    <s v="2025-07-07 12:34:46"/>
    <s v="2025-05-09"/>
    <s v="2025-05-23"/>
    <s v="2025-06-06"/>
    <s v="2025-06-08"/>
    <s v="2025-06-16"/>
    <x v="3"/>
    <s v="Cali"/>
    <s v="REP021"/>
    <x v="503"/>
    <m/>
    <x v="0"/>
    <n v="1"/>
    <x v="0"/>
    <x v="0"/>
    <x v="0"/>
    <n v="7500000"/>
    <x v="0"/>
    <x v="0"/>
    <x v="0"/>
    <x v="6"/>
  </r>
  <r>
    <x v="1834"/>
    <x v="1114"/>
    <s v="CUBRIMIENTO"/>
    <x v="0"/>
    <m/>
    <s v="2024-11-28"/>
    <s v="2025-05-06"/>
    <s v="2025-05-09 11:00:15"/>
    <s v="2025-05-22 14:37:41"/>
    <s v="2025-05-31 12:09:38"/>
    <s v="2025-06-18 15:22:25"/>
    <s v="2025-07-07 12:34:46"/>
    <s v="2025-05-09"/>
    <s v="2025-05-23"/>
    <s v="2025-06-06"/>
    <s v="2025-06-08"/>
    <s v="2025-06-16"/>
    <x v="3"/>
    <s v="Cali"/>
    <s v="REP021"/>
    <x v="503"/>
    <m/>
    <x v="0"/>
    <n v="1"/>
    <x v="0"/>
    <x v="0"/>
    <x v="0"/>
    <n v="1300000"/>
    <x v="0"/>
    <x v="0"/>
    <x v="0"/>
    <x v="6"/>
  </r>
  <r>
    <x v="1834"/>
    <x v="1114"/>
    <s v="CUBRIMIENTO"/>
    <x v="0"/>
    <m/>
    <s v="2024-11-28"/>
    <s v="2025-05-06"/>
    <s v="2025-05-09 11:00:15"/>
    <s v="2025-05-22 14:37:41"/>
    <s v="2025-05-31 12:09:38"/>
    <s v="2025-06-18 15:22:25"/>
    <s v="2025-07-07 12:34:46"/>
    <s v="2025-05-09"/>
    <s v="2025-05-23"/>
    <s v="2025-06-06"/>
    <s v="2025-06-08"/>
    <s v="2025-06-16"/>
    <x v="3"/>
    <s v="Cali"/>
    <s v="SERV04"/>
    <x v="50"/>
    <m/>
    <x v="0"/>
    <n v="2"/>
    <x v="0"/>
    <x v="0"/>
    <x v="0"/>
    <n v="780000"/>
    <x v="0"/>
    <x v="1"/>
    <x v="1"/>
    <x v="6"/>
  </r>
  <r>
    <x v="1834"/>
    <x v="1114"/>
    <s v="CUBRIMIENTO"/>
    <x v="0"/>
    <m/>
    <s v="2024-11-28"/>
    <s v="2025-05-06"/>
    <s v="2025-05-09 11:00:15"/>
    <s v="2025-05-22 14:37:41"/>
    <s v="2025-05-31 12:09:38"/>
    <s v="2025-06-18 15:22:25"/>
    <s v="2025-07-07 12:34:46"/>
    <s v="2025-05-09"/>
    <s v="2025-05-23"/>
    <s v="2025-06-06"/>
    <s v="2025-06-08"/>
    <s v="2025-06-16"/>
    <x v="3"/>
    <s v="Cali"/>
    <s v="SERV14"/>
    <x v="137"/>
    <m/>
    <x v="0"/>
    <n v="4"/>
    <x v="0"/>
    <x v="0"/>
    <x v="0"/>
    <n v="380000"/>
    <x v="0"/>
    <x v="0"/>
    <x v="0"/>
    <x v="6"/>
  </r>
  <r>
    <x v="1834"/>
    <x v="1114"/>
    <s v="CUBRIMIENTO"/>
    <x v="0"/>
    <m/>
    <s v="2024-11-28"/>
    <s v="2025-05-06"/>
    <s v="2025-05-09 11:00:15"/>
    <s v="2025-05-22 14:37:41"/>
    <s v="2025-05-31 12:09:38"/>
    <s v="2025-06-18 15:22:25"/>
    <s v="2025-07-07 12:34:46"/>
    <s v="2025-05-09"/>
    <s v="2025-05-23"/>
    <s v="2025-06-06"/>
    <s v="2025-06-08"/>
    <s v="2025-06-16"/>
    <x v="3"/>
    <s v="Cali"/>
    <s v="TRANSP06"/>
    <x v="59"/>
    <m/>
    <x v="0"/>
    <n v="1"/>
    <x v="0"/>
    <x v="0"/>
    <x v="0"/>
    <n v="600000"/>
    <x v="0"/>
    <x v="1"/>
    <x v="1"/>
    <x v="6"/>
  </r>
  <r>
    <x v="1835"/>
    <x v="1104"/>
    <s v="CUBRIMIENTO"/>
    <x v="0"/>
    <m/>
    <s v="0000-00-00"/>
    <s v="2025-03-25"/>
    <s v="2025-03-25 17:02:24"/>
    <s v="2025-04-21 08:32:14"/>
    <s v="2025-05-13 14:23:26"/>
    <s v="2025-05-19 07:45:14"/>
    <s v="2025-05-29 07:41:52"/>
    <s v="2025-03-26"/>
    <s v="2025-04-24"/>
    <s v="2025-05-08"/>
    <s v="2025-05-10"/>
    <s v="2025-05-19"/>
    <x v="1"/>
    <s v="Toscana"/>
    <s v="26502x"/>
    <x v="207"/>
    <m/>
    <x v="0"/>
    <n v="1"/>
    <x v="0"/>
    <x v="0"/>
    <x v="0"/>
    <n v="508100.4"/>
    <x v="0"/>
    <x v="0"/>
    <x v="0"/>
    <x v="9"/>
  </r>
  <r>
    <x v="1835"/>
    <x v="1104"/>
    <s v="CUBRIMIENTO"/>
    <x v="0"/>
    <m/>
    <s v="0000-00-00"/>
    <s v="2025-03-25"/>
    <s v="2025-03-25 17:02:24"/>
    <s v="2025-04-21 08:32:14"/>
    <s v="2025-05-13 14:23:26"/>
    <s v="2025-05-19 07:45:14"/>
    <s v="2025-05-29 07:41:52"/>
    <s v="2025-03-26"/>
    <s v="2025-04-24"/>
    <s v="2025-05-08"/>
    <s v="2025-05-10"/>
    <s v="2025-05-19"/>
    <x v="1"/>
    <s v="Toscana"/>
    <s v="26503"/>
    <x v="208"/>
    <m/>
    <x v="0"/>
    <n v="1"/>
    <x v="0"/>
    <x v="0"/>
    <x v="0"/>
    <n v="89676"/>
    <x v="0"/>
    <x v="0"/>
    <x v="0"/>
    <x v="9"/>
  </r>
  <r>
    <x v="1835"/>
    <x v="1104"/>
    <s v="CUBRIMIENTO"/>
    <x v="0"/>
    <m/>
    <s v="0000-00-00"/>
    <s v="2025-03-25"/>
    <s v="2025-03-25 17:02:24"/>
    <s v="2025-04-21 08:32:14"/>
    <s v="2025-05-13 14:23:26"/>
    <s v="2025-05-19 07:45:14"/>
    <s v="2025-05-29 07:41:52"/>
    <s v="2025-03-26"/>
    <s v="2025-04-24"/>
    <s v="2025-05-08"/>
    <s v="2025-05-10"/>
    <s v="2025-05-19"/>
    <x v="1"/>
    <s v="Toscana"/>
    <s v="PLAM05"/>
    <x v="12"/>
    <m/>
    <x v="7"/>
    <n v="1"/>
    <x v="330"/>
    <x v="0"/>
    <x v="169"/>
    <n v="34695682.560000002"/>
    <x v="0"/>
    <x v="4"/>
    <x v="3"/>
    <x v="9"/>
  </r>
  <r>
    <x v="1836"/>
    <x v="549"/>
    <s v="CUBRIMIENTO"/>
    <x v="0"/>
    <m/>
    <s v="2025-03-13"/>
    <s v="2025-03-14"/>
    <s v="2025-03-14 13:51:00"/>
    <s v="0000-00-00 00:00:00"/>
    <s v="2025-04-04 08:55:33"/>
    <s v="2025-04-15 06:45:16"/>
    <s v="0000-00-00 00:00:00"/>
    <s v="2025-03-17"/>
    <s v="2025-03-17"/>
    <s v="2025-03-19"/>
    <s v="2025-03-21"/>
    <s v="2025-03-21"/>
    <x v="0"/>
    <s v="Toscany"/>
    <s v="108171"/>
    <x v="671"/>
    <m/>
    <x v="0"/>
    <n v="1"/>
    <x v="0"/>
    <x v="0"/>
    <x v="0"/>
    <n v="63025"/>
    <x v="0"/>
    <x v="0"/>
    <x v="0"/>
    <x v="8"/>
  </r>
  <r>
    <x v="1836"/>
    <x v="549"/>
    <s v="CUBRIMIENTO"/>
    <x v="0"/>
    <m/>
    <s v="2025-03-13"/>
    <s v="2025-03-14"/>
    <s v="2025-03-14 13:51:00"/>
    <s v="0000-00-00 00:00:00"/>
    <s v="2025-04-04 08:55:33"/>
    <s v="2025-04-15 06:45:16"/>
    <s v="0000-00-00 00:00:00"/>
    <s v="2025-03-17"/>
    <s v="2025-03-17"/>
    <s v="2025-03-19"/>
    <s v="2025-03-21"/>
    <s v="2025-03-21"/>
    <x v="0"/>
    <s v="Toscany"/>
    <s v="11369"/>
    <x v="789"/>
    <m/>
    <x v="0"/>
    <n v="8"/>
    <x v="0"/>
    <x v="0"/>
    <x v="0"/>
    <n v="10400"/>
    <x v="0"/>
    <x v="0"/>
    <x v="0"/>
    <x v="8"/>
  </r>
  <r>
    <x v="1836"/>
    <x v="549"/>
    <s v="CUBRIMIENTO"/>
    <x v="0"/>
    <m/>
    <s v="2025-03-13"/>
    <s v="2025-03-14"/>
    <s v="2025-03-14 13:51:00"/>
    <s v="0000-00-00 00:00:00"/>
    <s v="2025-04-04 08:55:33"/>
    <s v="2025-04-15 06:45:16"/>
    <s v="0000-00-00 00:00:00"/>
    <s v="2025-03-17"/>
    <s v="2025-03-17"/>
    <s v="2025-03-19"/>
    <s v="2025-03-21"/>
    <s v="2025-03-21"/>
    <x v="0"/>
    <s v="Toscany"/>
    <s v="11435"/>
    <x v="229"/>
    <m/>
    <x v="0"/>
    <n v="4"/>
    <x v="0"/>
    <x v="0"/>
    <x v="0"/>
    <n v="255600"/>
    <x v="0"/>
    <x v="0"/>
    <x v="0"/>
    <x v="8"/>
  </r>
  <r>
    <x v="1836"/>
    <x v="549"/>
    <s v="CUBRIMIENTO"/>
    <x v="0"/>
    <m/>
    <s v="2025-03-13"/>
    <s v="2025-03-14"/>
    <s v="2025-03-14 13:51:00"/>
    <s v="0000-00-00 00:00:00"/>
    <s v="2025-04-04 08:55:33"/>
    <s v="2025-04-15 06:45:16"/>
    <s v="0000-00-00 00:00:00"/>
    <s v="2025-03-17"/>
    <s v="2025-03-17"/>
    <s v="2025-03-19"/>
    <s v="2025-03-21"/>
    <s v="2025-03-21"/>
    <x v="0"/>
    <s v="Toscany"/>
    <s v="12871"/>
    <x v="790"/>
    <m/>
    <x v="0"/>
    <n v="8"/>
    <x v="0"/>
    <x v="0"/>
    <x v="0"/>
    <n v="3200"/>
    <x v="0"/>
    <x v="0"/>
    <x v="0"/>
    <x v="8"/>
  </r>
  <r>
    <x v="1837"/>
    <x v="1115"/>
    <s v="CUBRIMIENTO"/>
    <x v="0"/>
    <m/>
    <s v="2025-03-13"/>
    <s v="2025-03-13"/>
    <s v="2025-03-14 08:58:22"/>
    <s v="0000-00-00 00:00:00"/>
    <s v="2025-03-18 07:08:03"/>
    <s v="2025-03-18 07:08:33"/>
    <s v="0000-00-00 00:00:00"/>
    <s v="2025-03-14"/>
    <s v="2025-03-14"/>
    <s v="2025-03-18"/>
    <s v="2025-03-20"/>
    <s v="2025-03-20"/>
    <x v="3"/>
    <s v="Toscany"/>
    <s v="18447"/>
    <x v="14"/>
    <m/>
    <x v="0"/>
    <n v="6"/>
    <x v="0"/>
    <x v="0"/>
    <x v="0"/>
    <n v="27000"/>
    <x v="0"/>
    <x v="0"/>
    <x v="0"/>
    <x v="8"/>
  </r>
  <r>
    <x v="1837"/>
    <x v="1115"/>
    <s v="CUBRIMIENTO"/>
    <x v="0"/>
    <m/>
    <s v="2025-03-13"/>
    <s v="2025-03-13"/>
    <s v="2025-03-14 08:58:22"/>
    <s v="0000-00-00 00:00:00"/>
    <s v="2025-03-18 07:08:03"/>
    <s v="2025-03-18 07:08:33"/>
    <s v="0000-00-00 00:00:00"/>
    <s v="2025-03-14"/>
    <s v="2025-03-14"/>
    <s v="2025-03-18"/>
    <s v="2025-03-20"/>
    <s v="2025-03-20"/>
    <x v="3"/>
    <s v="Toscany"/>
    <s v="18561"/>
    <x v="423"/>
    <m/>
    <x v="0"/>
    <n v="6"/>
    <x v="0"/>
    <x v="0"/>
    <x v="0"/>
    <n v="85800"/>
    <x v="0"/>
    <x v="0"/>
    <x v="0"/>
    <x v="8"/>
  </r>
  <r>
    <x v="1837"/>
    <x v="1115"/>
    <s v="CUBRIMIENTO"/>
    <x v="0"/>
    <m/>
    <s v="2025-03-13"/>
    <s v="2025-03-13"/>
    <s v="2025-03-14 08:58:22"/>
    <s v="0000-00-00 00:00:00"/>
    <s v="2025-03-18 07:08:03"/>
    <s v="2025-03-18 07:08:33"/>
    <s v="0000-00-00 00:00:00"/>
    <s v="2025-03-14"/>
    <s v="2025-03-14"/>
    <s v="2025-03-18"/>
    <s v="2025-03-20"/>
    <s v="2025-03-20"/>
    <x v="3"/>
    <s v="Toscany"/>
    <s v="19544"/>
    <x v="23"/>
    <m/>
    <x v="0"/>
    <n v="4"/>
    <x v="0"/>
    <x v="0"/>
    <x v="0"/>
    <n v="50000"/>
    <x v="0"/>
    <x v="0"/>
    <x v="0"/>
    <x v="8"/>
  </r>
  <r>
    <x v="1837"/>
    <x v="1115"/>
    <s v="CUBRIMIENTO"/>
    <x v="0"/>
    <m/>
    <s v="2025-03-13"/>
    <s v="2025-03-13"/>
    <s v="2025-03-14 08:58:22"/>
    <s v="0000-00-00 00:00:00"/>
    <s v="2025-03-18 07:08:03"/>
    <s v="2025-03-18 07:08:33"/>
    <s v="0000-00-00 00:00:00"/>
    <s v="2025-03-14"/>
    <s v="2025-03-14"/>
    <s v="2025-03-18"/>
    <s v="2025-03-20"/>
    <s v="2025-03-20"/>
    <x v="3"/>
    <s v="Toscany"/>
    <s v="19546"/>
    <x v="25"/>
    <m/>
    <x v="0"/>
    <n v="2"/>
    <x v="0"/>
    <x v="0"/>
    <x v="0"/>
    <n v="23500"/>
    <x v="0"/>
    <x v="0"/>
    <x v="0"/>
    <x v="8"/>
  </r>
  <r>
    <x v="1838"/>
    <x v="742"/>
    <s v="CUBRIMIENTO"/>
    <x v="0"/>
    <m/>
    <s v="2025-03-13"/>
    <s v="2025-05-05"/>
    <s v="2025-05-05 14:43:55"/>
    <s v="0000-00-00 00:00:00"/>
    <s v="2025-05-05 14:44:15"/>
    <s v="2025-05-05 17:17:06"/>
    <s v="0000-00-00 00:00:00"/>
    <s v="2025-05-06"/>
    <s v="2025-05-06"/>
    <s v="2025-05-09"/>
    <s v="2025-05-13"/>
    <s v="2025-05-13"/>
    <x v="3"/>
    <s v="Toscany"/>
    <s v="11437"/>
    <x v="840"/>
    <m/>
    <x v="0"/>
    <n v="4"/>
    <x v="0"/>
    <x v="0"/>
    <x v="0"/>
    <n v="210456"/>
    <x v="0"/>
    <x v="0"/>
    <x v="0"/>
    <x v="9"/>
  </r>
  <r>
    <x v="1839"/>
    <x v="1116"/>
    <s v="MUEBLES CC CUBRIMIENTOS"/>
    <x v="0"/>
    <m/>
    <s v="2025-03-13"/>
    <s v="2025-04-30"/>
    <s v="2025-05-05 10:01:02"/>
    <s v="0000-00-00 00:00:00"/>
    <s v="2025-05-22 08:18:34"/>
    <s v="2025-05-22 08:19:01"/>
    <s v="2025-06-14 08:42:00"/>
    <s v="2025-05-01"/>
    <s v="2025-05-01"/>
    <s v="2025-05-27"/>
    <s v="2025-05-29"/>
    <s v="2025-06-02"/>
    <x v="1"/>
    <s v="Virtual"/>
    <s v="1739"/>
    <x v="175"/>
    <s v="LONA DICKSON CRUDO REF:6020"/>
    <x v="0"/>
    <n v="10"/>
    <x v="0"/>
    <x v="0"/>
    <x v="0"/>
    <n v="12064600"/>
    <x v="0"/>
    <x v="2"/>
    <x v="0"/>
    <x v="9"/>
  </r>
  <r>
    <x v="1839"/>
    <x v="1116"/>
    <s v="MUEBLES CC CUBRIMIENTOS"/>
    <x v="0"/>
    <m/>
    <s v="2025-03-13"/>
    <s v="2025-04-30"/>
    <s v="2025-05-05 10:01:02"/>
    <s v="0000-00-00 00:00:00"/>
    <s v="2025-05-22 08:18:34"/>
    <s v="2025-05-22 08:19:01"/>
    <s v="2025-06-14 08:42:00"/>
    <s v="2025-05-01"/>
    <s v="2025-05-01"/>
    <s v="2025-05-27"/>
    <s v="2025-05-29"/>
    <s v="2025-06-02"/>
    <x v="1"/>
    <s v="Virtual"/>
    <s v="TRANSP07"/>
    <x v="47"/>
    <m/>
    <x v="0"/>
    <n v="1"/>
    <x v="0"/>
    <x v="0"/>
    <x v="0"/>
    <n v="600000"/>
    <x v="0"/>
    <x v="0"/>
    <x v="0"/>
    <x v="9"/>
  </r>
  <r>
    <x v="1840"/>
    <x v="752"/>
    <s v="MUEBLES CC CUBRIMIENTOS"/>
    <x v="0"/>
    <m/>
    <s v="2025-03-13"/>
    <s v="2025-03-20"/>
    <s v="2025-03-26 12:07:29"/>
    <s v="0000-00-00 00:00:00"/>
    <s v="2025-04-16 15:26:29"/>
    <s v="2025-04-16 15:26:37"/>
    <s v="2025-05-03 09:07:30"/>
    <s v="2025-03-26"/>
    <s v="2025-03-26"/>
    <s v="2025-04-16"/>
    <s v="2025-04-21"/>
    <s v="2025-05-04"/>
    <x v="1"/>
    <s v="Medellin"/>
    <s v="28248"/>
    <x v="1047"/>
    <s v="LONA DICKSON ARENA VETEADO U337"/>
    <x v="2"/>
    <n v="1"/>
    <x v="0"/>
    <x v="0"/>
    <x v="0"/>
    <n v="1486810"/>
    <x v="0"/>
    <x v="0"/>
    <x v="0"/>
    <x v="2"/>
  </r>
  <r>
    <x v="1840"/>
    <x v="752"/>
    <s v="MUEBLES CC CUBRIMIENTOS"/>
    <x v="0"/>
    <m/>
    <s v="2025-03-13"/>
    <s v="2025-03-20"/>
    <s v="2025-03-26 12:07:29"/>
    <s v="0000-00-00 00:00:00"/>
    <s v="2025-04-16 15:26:29"/>
    <s v="2025-04-16 15:26:37"/>
    <s v="2025-05-03 09:07:30"/>
    <s v="2025-03-26"/>
    <s v="2025-03-26"/>
    <s v="2025-04-16"/>
    <s v="2025-04-21"/>
    <s v="2025-05-04"/>
    <x v="1"/>
    <s v="Medellin"/>
    <s v="5325"/>
    <x v="33"/>
    <m/>
    <x v="2"/>
    <n v="1"/>
    <x v="0"/>
    <x v="0"/>
    <x v="0"/>
    <n v="257286"/>
    <x v="0"/>
    <x v="0"/>
    <x v="0"/>
    <x v="2"/>
  </r>
  <r>
    <x v="1840"/>
    <x v="752"/>
    <s v="MUEBLES CC CUBRIMIENTOS"/>
    <x v="0"/>
    <m/>
    <s v="2025-03-13"/>
    <s v="2025-03-20"/>
    <s v="2025-03-26 12:07:29"/>
    <s v="0000-00-00 00:00:00"/>
    <s v="2025-04-16 15:26:29"/>
    <s v="2025-04-16 15:26:37"/>
    <s v="2025-05-03 09:07:30"/>
    <s v="2025-03-26"/>
    <s v="2025-03-26"/>
    <s v="2025-04-16"/>
    <s v="2025-04-21"/>
    <s v="2025-05-04"/>
    <x v="1"/>
    <s v="Medellin"/>
    <s v="88741"/>
    <x v="1048"/>
    <m/>
    <x v="0"/>
    <n v="1"/>
    <x v="0"/>
    <x v="0"/>
    <x v="0"/>
    <n v="1251590"/>
    <x v="0"/>
    <x v="0"/>
    <x v="0"/>
    <x v="2"/>
  </r>
  <r>
    <x v="1841"/>
    <x v="951"/>
    <s v="CUBRIMIENTO"/>
    <x v="0"/>
    <m/>
    <s v="2025-03-13"/>
    <s v="2025-05-28"/>
    <s v="2025-06-03 08:02:54"/>
    <s v="2025-06-06 17:11:41"/>
    <s v="2025-06-13 16:05:58"/>
    <s v="2025-06-18 16:54:27"/>
    <s v="2025-07-01 14:01:37"/>
    <s v="2025-05-29"/>
    <s v="2025-06-04"/>
    <s v="2025-06-12"/>
    <s v="2025-06-16"/>
    <s v="2025-06-20"/>
    <x v="3"/>
    <s v="Medellin"/>
    <s v="BANE07"/>
    <x v="1049"/>
    <s v="LONA DICKSON GRIS VETEADO (U406) 1.20M"/>
    <x v="3"/>
    <n v="1"/>
    <x v="331"/>
    <x v="0"/>
    <x v="170"/>
    <n v="3926240"/>
    <x v="0"/>
    <x v="9"/>
    <x v="10"/>
    <x v="6"/>
  </r>
  <r>
    <x v="1841"/>
    <x v="951"/>
    <s v="CUBRIMIENTO"/>
    <x v="0"/>
    <m/>
    <s v="2025-03-13"/>
    <s v="2025-05-28"/>
    <s v="2025-06-03 08:02:54"/>
    <s v="2025-06-06 17:11:41"/>
    <s v="2025-06-13 16:05:58"/>
    <s v="2025-06-18 16:54:27"/>
    <s v="2025-07-01 14:01:37"/>
    <s v="2025-05-29"/>
    <s v="2025-06-04"/>
    <s v="2025-06-12"/>
    <s v="2025-06-16"/>
    <s v="2025-06-20"/>
    <x v="3"/>
    <s v="Medellin"/>
    <s v="PLT05D"/>
    <x v="467"/>
    <m/>
    <x v="3"/>
    <n v="2"/>
    <x v="0"/>
    <x v="0"/>
    <x v="0"/>
    <n v="148254"/>
    <x v="0"/>
    <x v="0"/>
    <x v="0"/>
    <x v="6"/>
  </r>
  <r>
    <x v="1841"/>
    <x v="951"/>
    <s v="CUBRIMIENTO"/>
    <x v="0"/>
    <m/>
    <s v="2025-03-13"/>
    <s v="2025-05-28"/>
    <s v="2025-06-03 08:02:54"/>
    <s v="2025-06-06 17:11:41"/>
    <s v="2025-06-13 16:05:58"/>
    <s v="2025-06-18 16:54:27"/>
    <s v="2025-07-01 14:01:37"/>
    <s v="2025-05-29"/>
    <s v="2025-06-04"/>
    <s v="2025-06-12"/>
    <s v="2025-06-16"/>
    <s v="2025-06-20"/>
    <x v="3"/>
    <s v="Medellin"/>
    <s v="PLT05I"/>
    <x v="468"/>
    <m/>
    <x v="3"/>
    <n v="2"/>
    <x v="0"/>
    <x v="0"/>
    <x v="0"/>
    <n v="148254"/>
    <x v="0"/>
    <x v="0"/>
    <x v="0"/>
    <x v="6"/>
  </r>
  <r>
    <x v="1841"/>
    <x v="951"/>
    <s v="CUBRIMIENTO"/>
    <x v="0"/>
    <m/>
    <s v="2025-03-13"/>
    <s v="2025-05-28"/>
    <s v="2025-06-03 08:02:54"/>
    <s v="2025-06-06 17:11:41"/>
    <s v="2025-06-13 16:05:58"/>
    <s v="2025-06-18 16:54:27"/>
    <s v="2025-07-01 14:01:37"/>
    <s v="2025-05-29"/>
    <s v="2025-06-04"/>
    <s v="2025-06-12"/>
    <s v="2025-06-16"/>
    <s v="2025-06-20"/>
    <x v="3"/>
    <s v="Medellin"/>
    <s v="PTAC01"/>
    <x v="392"/>
    <m/>
    <x v="3"/>
    <n v="1"/>
    <x v="0"/>
    <x v="1"/>
    <x v="0"/>
    <n v="1109600"/>
    <x v="0"/>
    <x v="0"/>
    <x v="0"/>
    <x v="6"/>
  </r>
  <r>
    <x v="1842"/>
    <x v="116"/>
    <s v="MUEBLES CC CUBRIMIENTOS"/>
    <x v="0"/>
    <m/>
    <s v="2025-03-14"/>
    <s v="2025-03-14"/>
    <s v="2025-03-14 13:58:19"/>
    <s v="0000-00-00 00:00:00"/>
    <s v="2025-03-14 13:58:28"/>
    <s v="2025-03-17 07:25:51"/>
    <s v="0000-00-00 00:00:00"/>
    <s v="2025-03-17"/>
    <s v="2025-03-17"/>
    <s v="2025-03-19"/>
    <s v="2025-03-21"/>
    <s v="2025-03-21"/>
    <x v="3"/>
    <s v="Toscany"/>
    <s v="12240"/>
    <x v="514"/>
    <m/>
    <x v="0"/>
    <n v="6"/>
    <x v="0"/>
    <x v="0"/>
    <x v="0"/>
    <n v="315600"/>
    <x v="0"/>
    <x v="0"/>
    <x v="0"/>
    <x v="8"/>
  </r>
  <r>
    <x v="1843"/>
    <x v="455"/>
    <s v="CUBRIMIENTO"/>
    <x v="0"/>
    <m/>
    <s v="2025-03-14"/>
    <s v="2025-03-14"/>
    <s v="2025-03-14 14:29:51"/>
    <s v="0000-00-00 00:00:00"/>
    <s v="2025-03-14 14:30:14"/>
    <s v="2025-03-17 07:15:55"/>
    <s v="0000-00-00 00:00:00"/>
    <s v="2025-03-17"/>
    <s v="2025-03-17"/>
    <s v="2025-03-19"/>
    <s v="2025-03-21"/>
    <s v="2025-03-21"/>
    <x v="3"/>
    <s v="Toscany"/>
    <s v="55014"/>
    <x v="895"/>
    <m/>
    <x v="0"/>
    <n v="2.5"/>
    <x v="0"/>
    <x v="0"/>
    <x v="0"/>
    <n v="131500"/>
    <x v="0"/>
    <x v="0"/>
    <x v="0"/>
    <x v="8"/>
  </r>
  <r>
    <x v="1844"/>
    <x v="329"/>
    <s v="MUEBLES CC CUBRIMIENTOS"/>
    <x v="0"/>
    <m/>
    <s v="2025-03-10"/>
    <s v="2025-06-09"/>
    <s v="2025-06-09 13:44:09"/>
    <s v="0000-00-00 00:00:00"/>
    <s v="2025-06-26 15:24:45"/>
    <s v="2025-07-30 13:28:15"/>
    <s v="2025-09-24 09:22:59"/>
    <s v="2025-06-10"/>
    <s v="2025-06-10"/>
    <s v="2025-07-04"/>
    <s v="2025-07-08"/>
    <s v="2025-07-10"/>
    <x v="1"/>
    <s v="Cali"/>
    <s v="15357"/>
    <x v="178"/>
    <s v="LONA DICKSON GRIS FONDO ENTERO REF:6088"/>
    <x v="4"/>
    <n v="1"/>
    <x v="0"/>
    <x v="0"/>
    <x v="0"/>
    <n v="0"/>
    <x v="0"/>
    <x v="2"/>
    <x v="0"/>
    <x v="1"/>
  </r>
  <r>
    <x v="1844"/>
    <x v="329"/>
    <s v="MUEBLES CC CUBRIMIENTOS"/>
    <x v="0"/>
    <m/>
    <s v="2025-03-10"/>
    <s v="2025-06-09"/>
    <s v="2025-06-09 13:44:09"/>
    <s v="0000-00-00 00:00:00"/>
    <s v="2025-06-26 15:24:45"/>
    <s v="2025-07-30 13:28:15"/>
    <s v="2025-09-24 09:22:59"/>
    <s v="2025-06-10"/>
    <s v="2025-06-10"/>
    <s v="2025-07-04"/>
    <s v="2025-07-08"/>
    <s v="2025-07-10"/>
    <x v="1"/>
    <s v="Cali"/>
    <s v="15361"/>
    <x v="1050"/>
    <s v="LONA DICKSON GRIS FONDO ENTERO REF:6088"/>
    <x v="4"/>
    <n v="1"/>
    <x v="0"/>
    <x v="0"/>
    <x v="0"/>
    <n v="0"/>
    <x v="0"/>
    <x v="2"/>
    <x v="0"/>
    <x v="1"/>
  </r>
  <r>
    <x v="1844"/>
    <x v="329"/>
    <s v="MUEBLES CC CUBRIMIENTOS"/>
    <x v="0"/>
    <m/>
    <s v="2025-03-10"/>
    <s v="2025-06-09"/>
    <s v="2025-06-09 13:44:09"/>
    <s v="0000-00-00 00:00:00"/>
    <s v="2025-06-26 15:24:45"/>
    <s v="2025-07-30 13:28:15"/>
    <s v="2025-09-24 09:22:59"/>
    <s v="2025-06-10"/>
    <s v="2025-06-10"/>
    <s v="2025-07-04"/>
    <s v="2025-07-08"/>
    <s v="2025-07-10"/>
    <x v="1"/>
    <s v="Cali"/>
    <s v="15367"/>
    <x v="1051"/>
    <s v="LONA DICKSON GRIS FONDO ENTERO REF:6088"/>
    <x v="4"/>
    <n v="1"/>
    <x v="0"/>
    <x v="0"/>
    <x v="0"/>
    <n v="0"/>
    <x v="0"/>
    <x v="0"/>
    <x v="0"/>
    <x v="1"/>
  </r>
  <r>
    <x v="1844"/>
    <x v="329"/>
    <s v="MUEBLES CC CUBRIMIENTOS"/>
    <x v="0"/>
    <m/>
    <s v="2025-03-10"/>
    <s v="2025-06-09"/>
    <s v="2025-06-09 13:44:09"/>
    <s v="0000-00-00 00:00:00"/>
    <s v="2025-06-26 15:24:45"/>
    <s v="2025-07-30 13:28:15"/>
    <s v="2025-09-24 09:22:59"/>
    <s v="2025-06-10"/>
    <s v="2025-06-10"/>
    <s v="2025-07-04"/>
    <s v="2025-07-08"/>
    <s v="2025-07-10"/>
    <x v="1"/>
    <s v="Cali"/>
    <s v="5537"/>
    <x v="240"/>
    <s v="LONA DICKSON CRUDO REF:6020"/>
    <x v="0"/>
    <n v="9"/>
    <x v="0"/>
    <x v="0"/>
    <x v="0"/>
    <n v="0"/>
    <x v="0"/>
    <x v="12"/>
    <x v="0"/>
    <x v="1"/>
  </r>
  <r>
    <x v="1844"/>
    <x v="329"/>
    <s v="MUEBLES CC CUBRIMIENTOS"/>
    <x v="0"/>
    <m/>
    <s v="2025-03-10"/>
    <s v="2025-06-09"/>
    <s v="2025-06-09 13:44:09"/>
    <s v="0000-00-00 00:00:00"/>
    <s v="2025-06-26 15:24:45"/>
    <s v="2025-07-30 13:28:15"/>
    <s v="2025-09-24 09:22:59"/>
    <s v="2025-06-10"/>
    <s v="2025-06-10"/>
    <s v="2025-07-04"/>
    <s v="2025-07-08"/>
    <s v="2025-07-10"/>
    <x v="1"/>
    <s v="Cali"/>
    <s v="REP020"/>
    <x v="601"/>
    <m/>
    <x v="0"/>
    <n v="1"/>
    <x v="0"/>
    <x v="0"/>
    <x v="0"/>
    <n v="0"/>
    <x v="0"/>
    <x v="0"/>
    <x v="0"/>
    <x v="1"/>
  </r>
  <r>
    <x v="1844"/>
    <x v="329"/>
    <s v="MUEBLES CC CUBRIMIENTOS"/>
    <x v="0"/>
    <m/>
    <s v="2025-03-10"/>
    <s v="2025-06-09"/>
    <s v="2025-06-09 13:44:09"/>
    <s v="0000-00-00 00:00:00"/>
    <s v="2025-06-26 15:24:45"/>
    <s v="2025-07-30 13:28:15"/>
    <s v="2025-09-24 09:22:59"/>
    <s v="2025-06-10"/>
    <s v="2025-06-10"/>
    <s v="2025-07-04"/>
    <s v="2025-07-08"/>
    <s v="2025-07-10"/>
    <x v="1"/>
    <s v="Cali"/>
    <s v="SERVLAV09"/>
    <x v="1052"/>
    <m/>
    <x v="0"/>
    <n v="1"/>
    <x v="0"/>
    <x v="0"/>
    <x v="0"/>
    <n v="0"/>
    <x v="0"/>
    <x v="1"/>
    <x v="1"/>
    <x v="1"/>
  </r>
  <r>
    <x v="1844"/>
    <x v="329"/>
    <s v="MUEBLES CC CUBRIMIENTOS"/>
    <x v="0"/>
    <m/>
    <s v="2025-03-10"/>
    <s v="2025-06-09"/>
    <s v="2025-06-09 13:44:09"/>
    <s v="0000-00-00 00:00:00"/>
    <s v="2025-06-26 15:24:45"/>
    <s v="2025-07-30 13:28:15"/>
    <s v="2025-09-24 09:22:59"/>
    <s v="2025-06-10"/>
    <s v="2025-06-10"/>
    <s v="2025-07-04"/>
    <s v="2025-07-08"/>
    <s v="2025-07-10"/>
    <x v="1"/>
    <s v="Cali"/>
    <s v="SERVLAV09"/>
    <x v="1052"/>
    <m/>
    <x v="0"/>
    <n v="34"/>
    <x v="0"/>
    <x v="0"/>
    <x v="0"/>
    <n v="0"/>
    <x v="0"/>
    <x v="1"/>
    <x v="1"/>
    <x v="1"/>
  </r>
  <r>
    <x v="1845"/>
    <x v="601"/>
    <s v="CUBRIMIENTO"/>
    <x v="0"/>
    <m/>
    <s v="2025-03-14"/>
    <s v="2025-03-14"/>
    <s v="2025-03-14 14:22:22"/>
    <s v="0000-00-00 00:00:00"/>
    <s v="2025-03-14 14:22:33"/>
    <s v="2025-03-17 07:18:09"/>
    <s v="0000-00-00 00:00:00"/>
    <s v="2025-03-17"/>
    <s v="2025-03-17"/>
    <s v="2025-03-18"/>
    <s v="2025-03-20"/>
    <s v="2025-03-20"/>
    <x v="3"/>
    <s v="Toscany"/>
    <s v="27812"/>
    <x v="797"/>
    <m/>
    <x v="0"/>
    <n v="1"/>
    <x v="0"/>
    <x v="0"/>
    <x v="0"/>
    <n v="47000"/>
    <x v="0"/>
    <x v="0"/>
    <x v="0"/>
    <x v="8"/>
  </r>
  <r>
    <x v="1845"/>
    <x v="601"/>
    <s v="CUBRIMIENTO"/>
    <x v="0"/>
    <m/>
    <s v="2025-03-14"/>
    <s v="2025-03-14"/>
    <s v="2025-03-14 14:22:22"/>
    <s v="0000-00-00 00:00:00"/>
    <s v="2025-03-14 14:22:33"/>
    <s v="2025-03-17 07:18:09"/>
    <s v="0000-00-00 00:00:00"/>
    <s v="2025-03-17"/>
    <s v="2025-03-17"/>
    <s v="2025-03-18"/>
    <s v="2025-03-20"/>
    <s v="2025-03-20"/>
    <x v="3"/>
    <s v="Toscany"/>
    <s v="MTOS02"/>
    <x v="972"/>
    <m/>
    <x v="0"/>
    <n v="1"/>
    <x v="0"/>
    <x v="0"/>
    <x v="0"/>
    <n v="545000"/>
    <x v="0"/>
    <x v="0"/>
    <x v="0"/>
    <x v="8"/>
  </r>
  <r>
    <x v="1846"/>
    <x v="61"/>
    <s v="MUEBLES CC CUBRIMIENTOS"/>
    <x v="0"/>
    <m/>
    <s v="2025-03-14"/>
    <s v="2025-03-14"/>
    <s v="2025-03-17 11:33:31"/>
    <s v="0000-00-00 00:00:00"/>
    <s v="2025-04-02 17:16:06"/>
    <s v="2025-04-02 17:16:28"/>
    <s v="2025-04-16 10:48:33"/>
    <s v="2025-03-17"/>
    <s v="2025-03-17"/>
    <s v="2025-04-10"/>
    <s v="2025-04-14"/>
    <s v="2025-04-16"/>
    <x v="3"/>
    <s v="Bogota"/>
    <s v="100232"/>
    <x v="293"/>
    <s v="LONA DICKSON GRIS VETEADO (U406) 1.20M"/>
    <x v="0"/>
    <n v="1"/>
    <x v="0"/>
    <x v="0"/>
    <x v="0"/>
    <n v="0"/>
    <x v="0"/>
    <x v="2"/>
    <x v="0"/>
    <x v="2"/>
  </r>
  <r>
    <x v="1846"/>
    <x v="61"/>
    <s v="MUEBLES CC CUBRIMIENTOS"/>
    <x v="0"/>
    <m/>
    <s v="2025-03-14"/>
    <s v="2025-03-14"/>
    <s v="2025-03-17 11:33:31"/>
    <s v="0000-00-00 00:00:00"/>
    <s v="2025-04-02 17:16:06"/>
    <s v="2025-04-02 17:16:28"/>
    <s v="2025-04-16 10:48:33"/>
    <s v="2025-03-17"/>
    <s v="2025-03-17"/>
    <s v="2025-04-10"/>
    <s v="2025-04-14"/>
    <s v="2025-04-16"/>
    <x v="3"/>
    <s v="Bogota"/>
    <s v="100235"/>
    <x v="217"/>
    <s v="LONA DICKSON GRIS VETEADO (U406) 1.20M"/>
    <x v="0"/>
    <n v="1"/>
    <x v="0"/>
    <x v="0"/>
    <x v="0"/>
    <n v="0"/>
    <x v="0"/>
    <x v="2"/>
    <x v="0"/>
    <x v="2"/>
  </r>
  <r>
    <x v="1846"/>
    <x v="61"/>
    <s v="MUEBLES CC CUBRIMIENTOS"/>
    <x v="0"/>
    <m/>
    <s v="2025-03-14"/>
    <s v="2025-03-14"/>
    <s v="2025-03-17 11:33:31"/>
    <s v="0000-00-00 00:00:00"/>
    <s v="2025-04-02 17:16:06"/>
    <s v="2025-04-02 17:16:28"/>
    <s v="2025-04-16 10:48:33"/>
    <s v="2025-03-17"/>
    <s v="2025-03-17"/>
    <s v="2025-04-10"/>
    <s v="2025-04-14"/>
    <s v="2025-04-16"/>
    <x v="3"/>
    <s v="Bogota"/>
    <s v="100236"/>
    <x v="162"/>
    <s v="LONA DICKSON GRIS VETEADO (U406) 1.20M"/>
    <x v="0"/>
    <n v="1"/>
    <x v="0"/>
    <x v="0"/>
    <x v="0"/>
    <n v="0"/>
    <x v="0"/>
    <x v="2"/>
    <x v="0"/>
    <x v="2"/>
  </r>
  <r>
    <x v="1846"/>
    <x v="61"/>
    <s v="MUEBLES CC CUBRIMIENTOS"/>
    <x v="0"/>
    <m/>
    <s v="2025-03-14"/>
    <s v="2025-03-14"/>
    <s v="2025-03-17 11:33:31"/>
    <s v="0000-00-00 00:00:00"/>
    <s v="2025-04-02 17:16:06"/>
    <s v="2025-04-02 17:16:28"/>
    <s v="2025-04-16 10:48:33"/>
    <s v="2025-03-17"/>
    <s v="2025-03-17"/>
    <s v="2025-04-10"/>
    <s v="2025-04-14"/>
    <s v="2025-04-16"/>
    <x v="3"/>
    <s v="Bogota"/>
    <s v="5537"/>
    <x v="240"/>
    <s v="LONA DICKSON GRIS VETEADO (U406) 1.20M"/>
    <x v="0"/>
    <n v="4"/>
    <x v="0"/>
    <x v="0"/>
    <x v="0"/>
    <n v="0"/>
    <x v="0"/>
    <x v="12"/>
    <x v="0"/>
    <x v="2"/>
  </r>
  <r>
    <x v="1847"/>
    <x v="221"/>
    <s v="CUBRIMIENTO"/>
    <x v="0"/>
    <m/>
    <s v="2025-03-14"/>
    <s v="2025-03-17"/>
    <s v="2025-03-17 13:38:36"/>
    <s v="0000-00-00 00:00:00"/>
    <s v="2025-03-17 13:38:48"/>
    <s v="2025-03-18 07:06:44"/>
    <s v="0000-00-00 00:00:00"/>
    <s v="2025-03-18"/>
    <s v="2025-03-18"/>
    <s v="2025-03-20"/>
    <s v="2025-03-24"/>
    <s v="2025-03-24"/>
    <x v="3"/>
    <s v="Toscany"/>
    <s v="97"/>
    <x v="546"/>
    <m/>
    <x v="0"/>
    <n v="34"/>
    <x v="0"/>
    <x v="0"/>
    <x v="0"/>
    <n v="1788400"/>
    <x v="0"/>
    <x v="0"/>
    <x v="0"/>
    <x v="8"/>
  </r>
  <r>
    <x v="1848"/>
    <x v="1035"/>
    <s v="MUEBLES CC CUBRIMIENTOS"/>
    <x v="0"/>
    <m/>
    <s v="2025-02-12"/>
    <s v="2025-03-19"/>
    <s v="2025-03-25 16:13:13"/>
    <s v="2025-04-10 17:58:38"/>
    <s v="2025-05-09 18:55:23"/>
    <s v="2025-06-09 10:26:22"/>
    <s v="2025-06-09 10:26:28"/>
    <s v="2025-03-25"/>
    <s v="2025-04-10"/>
    <s v="2025-05-09"/>
    <s v="2025-05-11"/>
    <s v="2025-05-18"/>
    <x v="3"/>
    <s v="Toscana"/>
    <s v="BANE08"/>
    <x v="221"/>
    <s v="PERGOSCREEN BEIGE 3M EB4841 G6-7 430GR"/>
    <x v="3"/>
    <n v="1"/>
    <x v="332"/>
    <x v="0"/>
    <x v="160"/>
    <n v="2953011.6"/>
    <x v="0"/>
    <x v="9"/>
    <x v="10"/>
    <x v="9"/>
  </r>
  <r>
    <x v="1848"/>
    <x v="1035"/>
    <s v="MUEBLES CC CUBRIMIENTOS"/>
    <x v="0"/>
    <m/>
    <s v="2025-02-12"/>
    <s v="2025-03-19"/>
    <s v="2025-03-25 16:13:13"/>
    <s v="2025-04-10 17:58:38"/>
    <s v="2025-05-09 18:55:23"/>
    <s v="2025-06-09 10:26:22"/>
    <s v="2025-06-09 10:26:28"/>
    <s v="2025-03-25"/>
    <s v="2025-04-10"/>
    <s v="2025-05-09"/>
    <s v="2025-05-11"/>
    <s v="2025-05-18"/>
    <x v="3"/>
    <s v="Toscana"/>
    <s v="BANE08"/>
    <x v="221"/>
    <s v="PERGOSCREEN BEIGE 3M EB4841 G6-7 430GR"/>
    <x v="3"/>
    <n v="1"/>
    <x v="333"/>
    <x v="0"/>
    <x v="160"/>
    <n v="2953011.6"/>
    <x v="0"/>
    <x v="9"/>
    <x v="10"/>
    <x v="9"/>
  </r>
  <r>
    <x v="1848"/>
    <x v="1035"/>
    <s v="MUEBLES CC CUBRIMIENTOS"/>
    <x v="0"/>
    <m/>
    <s v="2025-02-12"/>
    <s v="2025-03-19"/>
    <s v="2025-03-25 16:13:13"/>
    <s v="2025-04-10 17:58:38"/>
    <s v="2025-05-09 18:55:23"/>
    <s v="2025-06-09 10:26:22"/>
    <s v="2025-06-09 10:26:28"/>
    <s v="2025-03-25"/>
    <s v="2025-04-10"/>
    <s v="2025-05-09"/>
    <s v="2025-05-11"/>
    <s v="2025-05-18"/>
    <x v="3"/>
    <s v="Toscana"/>
    <s v="BANE08"/>
    <x v="221"/>
    <s v="PERGOSCREEN BEIGE 3M EB4841 G6-7 430GR"/>
    <x v="3"/>
    <n v="1"/>
    <x v="334"/>
    <x v="0"/>
    <x v="160"/>
    <n v="2953011.6"/>
    <x v="0"/>
    <x v="9"/>
    <x v="10"/>
    <x v="9"/>
  </r>
  <r>
    <x v="1848"/>
    <x v="1035"/>
    <s v="MUEBLES CC CUBRIMIENTOS"/>
    <x v="0"/>
    <m/>
    <s v="2025-02-12"/>
    <s v="2025-03-19"/>
    <s v="2025-03-25 16:13:13"/>
    <s v="2025-04-10 17:58:38"/>
    <s v="2025-05-09 18:55:23"/>
    <s v="2025-06-09 10:26:22"/>
    <s v="2025-06-09 10:26:28"/>
    <s v="2025-03-25"/>
    <s v="2025-04-10"/>
    <s v="2025-05-09"/>
    <s v="2025-05-11"/>
    <s v="2025-05-18"/>
    <x v="3"/>
    <s v="Toscana"/>
    <s v="BANE08"/>
    <x v="221"/>
    <s v="PERGOSCREEN BEIGE 3M EB4841 G6-7 430GR"/>
    <x v="3"/>
    <n v="1"/>
    <x v="335"/>
    <x v="0"/>
    <x v="160"/>
    <n v="4365504"/>
    <x v="0"/>
    <x v="9"/>
    <x v="10"/>
    <x v="9"/>
  </r>
  <r>
    <x v="1848"/>
    <x v="1035"/>
    <s v="MUEBLES CC CUBRIMIENTOS"/>
    <x v="0"/>
    <m/>
    <s v="2025-02-12"/>
    <s v="2025-03-19"/>
    <s v="2025-03-25 16:13:13"/>
    <s v="2025-04-10 17:58:38"/>
    <s v="2025-05-09 18:55:23"/>
    <s v="2025-06-09 10:26:22"/>
    <s v="2025-06-09 10:26:28"/>
    <s v="2025-03-25"/>
    <s v="2025-04-10"/>
    <s v="2025-05-09"/>
    <s v="2025-05-11"/>
    <s v="2025-05-18"/>
    <x v="3"/>
    <s v="Toscana"/>
    <s v="FLANCHE03"/>
    <x v="224"/>
    <m/>
    <x v="3"/>
    <n v="3"/>
    <x v="336"/>
    <x v="0"/>
    <x v="0"/>
    <n v="957052.8"/>
    <x v="0"/>
    <x v="0"/>
    <x v="0"/>
    <x v="9"/>
  </r>
  <r>
    <x v="1848"/>
    <x v="1035"/>
    <s v="MUEBLES CC CUBRIMIENTOS"/>
    <x v="0"/>
    <m/>
    <s v="2025-02-12"/>
    <s v="2025-03-19"/>
    <s v="2025-03-25 16:13:13"/>
    <s v="2025-04-10 17:58:38"/>
    <s v="2025-05-09 18:55:23"/>
    <s v="2025-06-09 10:26:22"/>
    <s v="2025-06-09 10:26:28"/>
    <s v="2025-03-25"/>
    <s v="2025-04-10"/>
    <s v="2025-05-09"/>
    <s v="2025-05-11"/>
    <s v="2025-05-18"/>
    <x v="3"/>
    <s v="Toscana"/>
    <s v="FLANCHE03"/>
    <x v="224"/>
    <m/>
    <x v="3"/>
    <n v="1"/>
    <x v="42"/>
    <x v="0"/>
    <x v="0"/>
    <n v="319017.59999999998"/>
    <x v="0"/>
    <x v="0"/>
    <x v="0"/>
    <x v="9"/>
  </r>
  <r>
    <x v="1848"/>
    <x v="1035"/>
    <s v="MUEBLES CC CUBRIMIENTOS"/>
    <x v="0"/>
    <m/>
    <s v="2025-02-12"/>
    <s v="2025-03-19"/>
    <s v="2025-03-25 16:13:13"/>
    <s v="2025-04-10 17:58:38"/>
    <s v="2025-05-09 18:55:23"/>
    <s v="2025-06-09 10:26:22"/>
    <s v="2025-06-09 10:26:28"/>
    <s v="2025-03-25"/>
    <s v="2025-04-10"/>
    <s v="2025-05-09"/>
    <s v="2025-05-11"/>
    <s v="2025-05-18"/>
    <x v="3"/>
    <s v="Toscana"/>
    <s v="SOLAPA01"/>
    <x v="69"/>
    <m/>
    <x v="3"/>
    <n v="1"/>
    <x v="42"/>
    <x v="0"/>
    <x v="0"/>
    <n v="119631.6"/>
    <x v="0"/>
    <x v="0"/>
    <x v="0"/>
    <x v="9"/>
  </r>
  <r>
    <x v="1848"/>
    <x v="1035"/>
    <s v="MUEBLES CC CUBRIMIENTOS"/>
    <x v="0"/>
    <m/>
    <s v="2025-02-12"/>
    <s v="2025-03-19"/>
    <s v="2025-03-25 16:13:13"/>
    <s v="2025-04-10 17:58:38"/>
    <s v="2025-05-09 18:55:23"/>
    <s v="2025-06-09 10:26:22"/>
    <s v="2025-06-09 10:26:28"/>
    <s v="2025-03-25"/>
    <s v="2025-04-10"/>
    <s v="2025-05-09"/>
    <s v="2025-05-11"/>
    <s v="2025-05-18"/>
    <x v="3"/>
    <s v="Toscana"/>
    <s v="SOLAPA01"/>
    <x v="69"/>
    <m/>
    <x v="3"/>
    <n v="3"/>
    <x v="336"/>
    <x v="0"/>
    <x v="0"/>
    <n v="358894.8"/>
    <x v="0"/>
    <x v="0"/>
    <x v="0"/>
    <x v="9"/>
  </r>
  <r>
    <x v="1849"/>
    <x v="1117"/>
    <s v="CUBRIMIENTO"/>
    <x v="0"/>
    <m/>
    <s v="2025-03-17"/>
    <s v="2025-05-09"/>
    <s v="2025-05-20 10:41:51"/>
    <s v="2025-05-22 11:35:08"/>
    <s v="2025-05-23 17:02:39"/>
    <s v="2025-05-23 17:04:03"/>
    <s v="2025-06-06 10:47:51"/>
    <s v="2025-05-12"/>
    <s v="2025-05-14"/>
    <s v="2025-05-16"/>
    <s v="2025-05-22"/>
    <s v="2025-05-26"/>
    <x v="1"/>
    <s v="Barranquilla"/>
    <s v="1010123"/>
    <x v="975"/>
    <m/>
    <x v="0"/>
    <n v="4"/>
    <x v="0"/>
    <x v="0"/>
    <x v="0"/>
    <n v="150000"/>
    <x v="0"/>
    <x v="0"/>
    <x v="0"/>
    <x v="9"/>
  </r>
  <r>
    <x v="1849"/>
    <x v="1117"/>
    <s v="CUBRIMIENTO"/>
    <x v="0"/>
    <m/>
    <s v="2025-03-17"/>
    <s v="2025-05-09"/>
    <s v="2025-05-20 10:41:51"/>
    <s v="2025-05-22 11:35:08"/>
    <s v="2025-05-23 17:02:39"/>
    <s v="2025-05-23 17:04:03"/>
    <s v="2025-06-06 10:47:51"/>
    <s v="2025-05-12"/>
    <s v="2025-05-14"/>
    <s v="2025-05-16"/>
    <s v="2025-05-22"/>
    <s v="2025-05-26"/>
    <x v="1"/>
    <s v="Barranquilla"/>
    <s v="1010128"/>
    <x v="928"/>
    <m/>
    <x v="0"/>
    <n v="4"/>
    <x v="0"/>
    <x v="0"/>
    <x v="0"/>
    <n v="156000"/>
    <x v="0"/>
    <x v="0"/>
    <x v="0"/>
    <x v="9"/>
  </r>
  <r>
    <x v="1849"/>
    <x v="1117"/>
    <s v="CUBRIMIENTO"/>
    <x v="0"/>
    <m/>
    <s v="2025-03-17"/>
    <s v="2025-05-09"/>
    <s v="2025-05-20 10:41:51"/>
    <s v="2025-05-22 11:35:08"/>
    <s v="2025-05-23 17:02:39"/>
    <s v="2025-05-23 17:04:03"/>
    <s v="2025-06-06 10:47:51"/>
    <s v="2025-05-12"/>
    <s v="2025-05-14"/>
    <s v="2025-05-16"/>
    <s v="2025-05-22"/>
    <s v="2025-05-26"/>
    <x v="1"/>
    <s v="Barranquilla"/>
    <s v="12164"/>
    <x v="1053"/>
    <m/>
    <x v="0"/>
    <n v="8"/>
    <x v="0"/>
    <x v="0"/>
    <x v="0"/>
    <n v="4480"/>
    <x v="0"/>
    <x v="0"/>
    <x v="0"/>
    <x v="9"/>
  </r>
  <r>
    <x v="1849"/>
    <x v="1117"/>
    <s v="CUBRIMIENTO"/>
    <x v="0"/>
    <m/>
    <s v="2025-03-17"/>
    <s v="2025-05-09"/>
    <s v="2025-05-20 10:41:51"/>
    <s v="2025-05-22 11:35:08"/>
    <s v="2025-05-23 17:02:39"/>
    <s v="2025-05-23 17:04:03"/>
    <s v="2025-06-06 10:47:51"/>
    <s v="2025-05-12"/>
    <s v="2025-05-14"/>
    <s v="2025-05-16"/>
    <s v="2025-05-22"/>
    <s v="2025-05-26"/>
    <x v="1"/>
    <s v="Barranquilla"/>
    <s v="22936"/>
    <x v="1054"/>
    <m/>
    <x v="0"/>
    <n v="4"/>
    <x v="0"/>
    <x v="0"/>
    <x v="0"/>
    <n v="3200"/>
    <x v="0"/>
    <x v="0"/>
    <x v="0"/>
    <x v="9"/>
  </r>
  <r>
    <x v="1849"/>
    <x v="1117"/>
    <s v="CUBRIMIENTO"/>
    <x v="0"/>
    <m/>
    <s v="2025-03-17"/>
    <s v="2025-05-09"/>
    <s v="2025-05-20 10:41:51"/>
    <s v="2025-05-22 11:35:08"/>
    <s v="2025-05-23 17:02:39"/>
    <s v="2025-05-23 17:04:03"/>
    <s v="2025-06-06 10:47:51"/>
    <s v="2025-05-12"/>
    <s v="2025-05-14"/>
    <s v="2025-05-16"/>
    <s v="2025-05-22"/>
    <s v="2025-05-26"/>
    <x v="1"/>
    <s v="Barranquilla"/>
    <s v="267"/>
    <x v="146"/>
    <m/>
    <x v="0"/>
    <n v="10"/>
    <x v="0"/>
    <x v="0"/>
    <x v="0"/>
    <n v="3000"/>
    <x v="0"/>
    <x v="0"/>
    <x v="0"/>
    <x v="9"/>
  </r>
  <r>
    <x v="1849"/>
    <x v="1117"/>
    <s v="CUBRIMIENTO"/>
    <x v="0"/>
    <m/>
    <s v="2025-03-17"/>
    <s v="2025-05-09"/>
    <s v="2025-05-20 10:41:51"/>
    <s v="2025-05-22 11:35:08"/>
    <s v="2025-05-23 17:02:39"/>
    <s v="2025-05-23 17:04:03"/>
    <s v="2025-06-06 10:47:51"/>
    <s v="2025-05-12"/>
    <s v="2025-05-14"/>
    <s v="2025-05-16"/>
    <s v="2025-05-22"/>
    <s v="2025-05-26"/>
    <x v="1"/>
    <s v="Barranquilla"/>
    <s v="3627"/>
    <x v="560"/>
    <m/>
    <x v="0"/>
    <n v="13"/>
    <x v="0"/>
    <x v="0"/>
    <x v="0"/>
    <n v="152100"/>
    <x v="0"/>
    <x v="0"/>
    <x v="0"/>
    <x v="9"/>
  </r>
  <r>
    <x v="1849"/>
    <x v="1117"/>
    <s v="CUBRIMIENTO"/>
    <x v="0"/>
    <m/>
    <s v="2025-03-17"/>
    <s v="2025-05-09"/>
    <s v="2025-05-20 10:41:51"/>
    <s v="2025-05-22 11:35:08"/>
    <s v="2025-05-23 17:02:39"/>
    <s v="2025-05-23 17:04:03"/>
    <s v="2025-06-06 10:47:51"/>
    <s v="2025-05-12"/>
    <s v="2025-05-14"/>
    <s v="2025-05-16"/>
    <s v="2025-05-22"/>
    <s v="2025-05-26"/>
    <x v="1"/>
    <s v="Barranquilla"/>
    <s v="4954"/>
    <x v="1055"/>
    <m/>
    <x v="0"/>
    <n v="12"/>
    <x v="0"/>
    <x v="0"/>
    <x v="0"/>
    <n v="8700"/>
    <x v="0"/>
    <x v="0"/>
    <x v="0"/>
    <x v="9"/>
  </r>
  <r>
    <x v="1849"/>
    <x v="1117"/>
    <s v="CUBRIMIENTO"/>
    <x v="0"/>
    <m/>
    <s v="2025-03-17"/>
    <s v="2025-05-09"/>
    <s v="2025-05-20 10:41:51"/>
    <s v="2025-05-22 11:35:08"/>
    <s v="2025-05-23 17:02:39"/>
    <s v="2025-05-23 17:04:03"/>
    <s v="2025-06-06 10:47:51"/>
    <s v="2025-05-12"/>
    <s v="2025-05-14"/>
    <s v="2025-05-16"/>
    <s v="2025-05-22"/>
    <s v="2025-05-26"/>
    <x v="1"/>
    <s v="Barranquilla"/>
    <s v="6171"/>
    <x v="1056"/>
    <m/>
    <x v="0"/>
    <n v="4"/>
    <x v="0"/>
    <x v="0"/>
    <x v="0"/>
    <n v="400"/>
    <x v="0"/>
    <x v="0"/>
    <x v="0"/>
    <x v="9"/>
  </r>
  <r>
    <x v="1849"/>
    <x v="1117"/>
    <s v="CUBRIMIENTO"/>
    <x v="0"/>
    <m/>
    <s v="2025-03-17"/>
    <s v="2025-05-09"/>
    <s v="2025-05-20 10:41:51"/>
    <s v="2025-05-22 11:35:08"/>
    <s v="2025-05-23 17:02:39"/>
    <s v="2025-05-23 17:04:03"/>
    <s v="2025-06-06 10:47:51"/>
    <s v="2025-05-12"/>
    <s v="2025-05-14"/>
    <s v="2025-05-16"/>
    <s v="2025-05-22"/>
    <s v="2025-05-26"/>
    <x v="1"/>
    <s v="Barranquilla"/>
    <s v="9399"/>
    <x v="716"/>
    <m/>
    <x v="0"/>
    <n v="10"/>
    <x v="0"/>
    <x v="0"/>
    <x v="0"/>
    <n v="354380"/>
    <x v="0"/>
    <x v="0"/>
    <x v="0"/>
    <x v="9"/>
  </r>
  <r>
    <x v="1849"/>
    <x v="1117"/>
    <s v="CUBRIMIENTO"/>
    <x v="0"/>
    <m/>
    <s v="2025-03-17"/>
    <s v="2025-05-09"/>
    <s v="2025-05-20 10:41:51"/>
    <s v="2025-05-22 11:35:08"/>
    <s v="2025-05-23 17:02:39"/>
    <s v="2025-05-23 17:04:03"/>
    <s v="2025-06-06 10:47:51"/>
    <s v="2025-05-12"/>
    <s v="2025-05-14"/>
    <s v="2025-05-16"/>
    <s v="2025-05-22"/>
    <s v="2025-05-26"/>
    <x v="1"/>
    <s v="Barranquilla"/>
    <s v="BANE1301**"/>
    <x v="968"/>
    <s v="PERGOSCREEN BLANCA 3M EB4841 G6-7 430GR"/>
    <x v="0"/>
    <n v="2"/>
    <x v="3"/>
    <x v="0"/>
    <x v="13"/>
    <n v="2036154"/>
    <x v="0"/>
    <x v="0"/>
    <x v="0"/>
    <x v="9"/>
  </r>
  <r>
    <x v="1849"/>
    <x v="1117"/>
    <s v="CUBRIMIENTO"/>
    <x v="0"/>
    <m/>
    <s v="2025-03-17"/>
    <s v="2025-05-09"/>
    <s v="2025-05-20 10:41:51"/>
    <s v="2025-05-22 11:35:08"/>
    <s v="2025-05-23 17:02:39"/>
    <s v="2025-05-23 17:04:03"/>
    <s v="2025-06-06 10:47:51"/>
    <s v="2025-05-12"/>
    <s v="2025-05-14"/>
    <s v="2025-05-16"/>
    <s v="2025-05-22"/>
    <s v="2025-05-26"/>
    <x v="1"/>
    <s v="Barranquilla"/>
    <s v="SERV03"/>
    <x v="9"/>
    <m/>
    <x v="0"/>
    <n v="1"/>
    <x v="0"/>
    <x v="0"/>
    <x v="0"/>
    <n v="200000"/>
    <x v="0"/>
    <x v="1"/>
    <x v="1"/>
    <x v="9"/>
  </r>
  <r>
    <x v="1849"/>
    <x v="1117"/>
    <s v="CUBRIMIENTO"/>
    <x v="0"/>
    <m/>
    <s v="2025-03-17"/>
    <s v="2025-05-09"/>
    <s v="2025-05-20 10:41:51"/>
    <s v="2025-05-22 11:35:08"/>
    <s v="2025-05-23 17:02:39"/>
    <s v="2025-05-23 17:04:03"/>
    <s v="2025-06-06 10:47:51"/>
    <s v="2025-05-12"/>
    <s v="2025-05-14"/>
    <s v="2025-05-16"/>
    <s v="2025-05-22"/>
    <s v="2025-05-26"/>
    <x v="1"/>
    <s v="Barranquilla"/>
    <s v="TRANSP05"/>
    <x v="1057"/>
    <m/>
    <x v="0"/>
    <n v="1"/>
    <x v="0"/>
    <x v="0"/>
    <x v="0"/>
    <n v="379600"/>
    <x v="0"/>
    <x v="1"/>
    <x v="1"/>
    <x v="9"/>
  </r>
  <r>
    <x v="1850"/>
    <x v="1118"/>
    <s v="MUEBLES CC CUBRIMIENTOS"/>
    <x v="0"/>
    <m/>
    <s v="2025-03-17"/>
    <s v="2025-03-20"/>
    <s v="2025-04-01 16:13:45"/>
    <s v="0000-00-00 00:00:00"/>
    <s v="2025-04-04 15:37:19"/>
    <s v="2025-04-22 07:39:55"/>
    <s v="2025-05-02 07:45:43"/>
    <s v="2025-03-21"/>
    <s v="2025-03-21"/>
    <s v="2025-04-04"/>
    <s v="2025-04-10"/>
    <s v="2025-04-30"/>
    <x v="1"/>
    <s v="Barranquilla"/>
    <s v="3151"/>
    <x v="57"/>
    <m/>
    <x v="0"/>
    <n v="30"/>
    <x v="0"/>
    <x v="0"/>
    <x v="0"/>
    <n v="1950000"/>
    <x v="0"/>
    <x v="0"/>
    <x v="0"/>
    <x v="2"/>
  </r>
  <r>
    <x v="1850"/>
    <x v="1118"/>
    <s v="MUEBLES CC CUBRIMIENTOS"/>
    <x v="0"/>
    <m/>
    <s v="2025-03-17"/>
    <s v="2025-03-20"/>
    <s v="2025-04-01 16:13:45"/>
    <s v="0000-00-00 00:00:00"/>
    <s v="2025-04-04 15:37:19"/>
    <s v="2025-04-22 07:39:55"/>
    <s v="2025-05-02 07:45:43"/>
    <s v="2025-03-21"/>
    <s v="2025-03-21"/>
    <s v="2025-04-04"/>
    <s v="2025-04-10"/>
    <s v="2025-04-30"/>
    <x v="1"/>
    <s v="Barranquilla"/>
    <s v="MANT001"/>
    <x v="770"/>
    <m/>
    <x v="0"/>
    <n v="1"/>
    <x v="60"/>
    <x v="0"/>
    <x v="4"/>
    <n v="790000"/>
    <x v="0"/>
    <x v="0"/>
    <x v="0"/>
    <x v="2"/>
  </r>
  <r>
    <x v="1850"/>
    <x v="1118"/>
    <s v="MUEBLES CC CUBRIMIENTOS"/>
    <x v="0"/>
    <m/>
    <s v="2025-03-17"/>
    <s v="2025-03-20"/>
    <s v="2025-04-01 16:13:45"/>
    <s v="0000-00-00 00:00:00"/>
    <s v="2025-04-04 15:37:19"/>
    <s v="2025-04-22 07:39:55"/>
    <s v="2025-05-02 07:45:43"/>
    <s v="2025-03-21"/>
    <s v="2025-03-21"/>
    <s v="2025-04-04"/>
    <s v="2025-04-10"/>
    <s v="2025-04-30"/>
    <x v="1"/>
    <s v="Barranquilla"/>
    <s v="REP036"/>
    <x v="72"/>
    <m/>
    <x v="0"/>
    <n v="1"/>
    <x v="0"/>
    <x v="0"/>
    <x v="0"/>
    <n v="3000000"/>
    <x v="0"/>
    <x v="0"/>
    <x v="0"/>
    <x v="2"/>
  </r>
  <r>
    <x v="1850"/>
    <x v="1118"/>
    <s v="MUEBLES CC CUBRIMIENTOS"/>
    <x v="0"/>
    <m/>
    <s v="2025-03-17"/>
    <s v="2025-03-20"/>
    <s v="2025-04-01 16:13:45"/>
    <s v="0000-00-00 00:00:00"/>
    <s v="2025-04-04 15:37:19"/>
    <s v="2025-04-22 07:39:55"/>
    <s v="2025-05-02 07:45:43"/>
    <s v="2025-03-21"/>
    <s v="2025-03-21"/>
    <s v="2025-04-04"/>
    <s v="2025-04-10"/>
    <s v="2025-04-30"/>
    <x v="1"/>
    <s v="Barranquilla"/>
    <s v="SERV03"/>
    <x v="9"/>
    <m/>
    <x v="0"/>
    <n v="1"/>
    <x v="0"/>
    <x v="0"/>
    <x v="0"/>
    <n v="320000"/>
    <x v="0"/>
    <x v="1"/>
    <x v="1"/>
    <x v="2"/>
  </r>
  <r>
    <x v="1850"/>
    <x v="1118"/>
    <s v="MUEBLES CC CUBRIMIENTOS"/>
    <x v="0"/>
    <m/>
    <s v="2025-03-17"/>
    <s v="2025-03-20"/>
    <s v="2025-04-01 16:13:45"/>
    <s v="0000-00-00 00:00:00"/>
    <s v="2025-04-04 15:37:19"/>
    <s v="2025-04-22 07:39:55"/>
    <s v="2025-05-02 07:45:43"/>
    <s v="2025-03-21"/>
    <s v="2025-03-21"/>
    <s v="2025-04-04"/>
    <s v="2025-04-10"/>
    <s v="2025-04-30"/>
    <x v="1"/>
    <s v="Barranquilla"/>
    <s v="SERVLAV04"/>
    <x v="771"/>
    <m/>
    <x v="0"/>
    <n v="1"/>
    <x v="60"/>
    <x v="0"/>
    <x v="4"/>
    <n v="660000"/>
    <x v="0"/>
    <x v="1"/>
    <x v="1"/>
    <x v="2"/>
  </r>
  <r>
    <x v="1850"/>
    <x v="1118"/>
    <s v="MUEBLES CC CUBRIMIENTOS"/>
    <x v="0"/>
    <m/>
    <s v="2025-03-17"/>
    <s v="2025-03-20"/>
    <s v="2025-04-01 16:13:45"/>
    <s v="0000-00-00 00:00:00"/>
    <s v="2025-04-04 15:37:19"/>
    <s v="2025-04-22 07:39:55"/>
    <s v="2025-05-02 07:45:43"/>
    <s v="2025-03-21"/>
    <s v="2025-03-21"/>
    <s v="2025-04-04"/>
    <s v="2025-04-10"/>
    <s v="2025-04-30"/>
    <x v="1"/>
    <s v="Barranquilla"/>
    <s v="TRANSP05"/>
    <x v="198"/>
    <m/>
    <x v="0"/>
    <n v="1"/>
    <x v="0"/>
    <x v="0"/>
    <x v="0"/>
    <n v="350000"/>
    <x v="0"/>
    <x v="1"/>
    <x v="1"/>
    <x v="2"/>
  </r>
  <r>
    <x v="1851"/>
    <x v="1119"/>
    <s v="CUBRIMIENTO"/>
    <x v="0"/>
    <m/>
    <s v="2025-03-17"/>
    <s v="2025-07-31"/>
    <s v="2025-08-06 08:39:56"/>
    <s v="2025-08-19 17:17:11"/>
    <s v="2025-08-22 17:32:49"/>
    <s v="2025-08-28 06:47:57"/>
    <s v="2025-09-24 08:51:21"/>
    <s v="2025-08-06"/>
    <s v="2025-08-20"/>
    <s v="2025-08-24"/>
    <s v="2025-08-29"/>
    <s v="2025-09-05"/>
    <x v="3"/>
    <s v="Bogota"/>
    <s v="CUBT02"/>
    <x v="76"/>
    <s v="LONA PERGOTEX TRASLUCIDA BLANCA 3M"/>
    <x v="3"/>
    <n v="1"/>
    <x v="4"/>
    <x v="0"/>
    <x v="13"/>
    <n v="10157189"/>
    <x v="0"/>
    <x v="0"/>
    <x v="0"/>
    <x v="7"/>
  </r>
  <r>
    <x v="1851"/>
    <x v="1119"/>
    <s v="CUBRIMIENTO"/>
    <x v="0"/>
    <m/>
    <s v="2025-03-17"/>
    <s v="2025-07-31"/>
    <s v="2025-08-06 08:39:56"/>
    <s v="2025-08-19 17:17:11"/>
    <s v="2025-08-22 17:32:49"/>
    <s v="2025-08-28 06:47:57"/>
    <s v="2025-09-24 08:51:21"/>
    <s v="2025-08-06"/>
    <s v="2025-08-20"/>
    <s v="2025-08-24"/>
    <s v="2025-08-29"/>
    <s v="2025-09-05"/>
    <x v="3"/>
    <s v="Bogota"/>
    <s v="SERV04"/>
    <x v="1001"/>
    <m/>
    <x v="0"/>
    <n v="1"/>
    <x v="0"/>
    <x v="0"/>
    <x v="0"/>
    <n v="2000000"/>
    <x v="0"/>
    <x v="1"/>
    <x v="1"/>
    <x v="7"/>
  </r>
  <r>
    <x v="1851"/>
    <x v="1119"/>
    <s v="CUBRIMIENTO"/>
    <x v="0"/>
    <m/>
    <s v="2025-03-17"/>
    <s v="2025-07-31"/>
    <s v="2025-08-06 08:39:56"/>
    <s v="2025-08-19 17:17:11"/>
    <s v="2025-08-22 17:32:49"/>
    <s v="2025-08-28 06:47:57"/>
    <s v="2025-09-24 08:51:21"/>
    <s v="2025-08-06"/>
    <s v="2025-08-20"/>
    <s v="2025-08-24"/>
    <s v="2025-08-29"/>
    <s v="2025-09-05"/>
    <x v="3"/>
    <s v="Bogota"/>
    <s v="SERVANDAM"/>
    <x v="865"/>
    <m/>
    <x v="0"/>
    <n v="1"/>
    <x v="0"/>
    <x v="0"/>
    <x v="0"/>
    <n v="350000"/>
    <x v="0"/>
    <x v="1"/>
    <x v="1"/>
    <x v="7"/>
  </r>
  <r>
    <x v="1851"/>
    <x v="1119"/>
    <s v="CUBRIMIENTO"/>
    <x v="0"/>
    <m/>
    <s v="2025-03-17"/>
    <s v="2025-07-31"/>
    <s v="2025-08-06 08:39:56"/>
    <s v="2025-08-19 17:17:11"/>
    <s v="2025-08-22 17:32:49"/>
    <s v="2025-08-28 06:47:57"/>
    <s v="2025-09-24 08:51:21"/>
    <s v="2025-08-06"/>
    <s v="2025-08-20"/>
    <s v="2025-08-24"/>
    <s v="2025-08-29"/>
    <s v="2025-09-05"/>
    <x v="3"/>
    <s v="Bogota"/>
    <s v="TRANSP06"/>
    <x v="59"/>
    <m/>
    <x v="0"/>
    <n v="1"/>
    <x v="0"/>
    <x v="0"/>
    <x v="0"/>
    <n v="1787256"/>
    <x v="0"/>
    <x v="1"/>
    <x v="1"/>
    <x v="7"/>
  </r>
  <r>
    <x v="1851"/>
    <x v="1119"/>
    <s v="CUBRIMIENTO"/>
    <x v="0"/>
    <m/>
    <s v="2025-03-17"/>
    <s v="2025-07-31"/>
    <s v="2025-08-06 08:39:56"/>
    <s v="2025-08-19 17:17:11"/>
    <s v="2025-08-22 17:32:49"/>
    <s v="2025-08-28 06:47:57"/>
    <s v="2025-09-24 08:51:21"/>
    <s v="2025-08-06"/>
    <s v="2025-08-20"/>
    <s v="2025-08-24"/>
    <s v="2025-08-29"/>
    <s v="2025-09-05"/>
    <x v="3"/>
    <s v="Bogota"/>
    <s v="VELUM ESPC10"/>
    <x v="1058"/>
    <m/>
    <x v="3"/>
    <n v="1"/>
    <x v="0"/>
    <x v="0"/>
    <x v="0"/>
    <n v="22642682"/>
    <x v="0"/>
    <x v="18"/>
    <x v="0"/>
    <x v="7"/>
  </r>
  <r>
    <x v="1852"/>
    <x v="1101"/>
    <s v="MUEBLES CC CUBRIMIENTOS"/>
    <x v="0"/>
    <m/>
    <s v="2025-03-17"/>
    <s v="2025-03-18"/>
    <s v="2025-03-18 10:17:45"/>
    <s v="0000-00-00 00:00:00"/>
    <s v="2025-04-09 16:04:00"/>
    <s v="2025-04-09 16:04:08"/>
    <s v="2025-04-14 10:24:09"/>
    <s v="2025-03-19"/>
    <s v="2025-03-19"/>
    <s v="2025-04-14"/>
    <s v="2025-04-17"/>
    <s v="2025-04-21"/>
    <x v="3"/>
    <s v="Bogota"/>
    <s v="2490"/>
    <x v="1059"/>
    <m/>
    <x v="0"/>
    <n v="3"/>
    <x v="0"/>
    <x v="0"/>
    <x v="0"/>
    <n v="1626060"/>
    <x v="0"/>
    <x v="16"/>
    <x v="0"/>
    <x v="2"/>
  </r>
  <r>
    <x v="1853"/>
    <x v="1098"/>
    <s v="MUEBLES"/>
    <x v="0"/>
    <m/>
    <s v="2025-03-17"/>
    <s v="2025-04-07"/>
    <s v="2025-04-09 09:46:33"/>
    <s v="0000-00-00 00:00:00"/>
    <s v="0000-00-00 00:00:00"/>
    <s v="2025-04-09 11:37:22"/>
    <s v="0000-00-00 00:00:00"/>
    <s v="2025-04-09"/>
    <s v="2025-04-09"/>
    <s v="2025-04-19"/>
    <s v="2025-04-21"/>
    <s v="2025-04-21"/>
    <x v="3"/>
    <s v="Bogota"/>
    <s v="TRANSP10"/>
    <x v="150"/>
    <m/>
    <x v="0"/>
    <n v="1"/>
    <x v="0"/>
    <x v="0"/>
    <x v="0"/>
    <n v="400000"/>
    <x v="0"/>
    <x v="1"/>
    <x v="1"/>
    <x v="2"/>
  </r>
  <r>
    <x v="1854"/>
    <x v="154"/>
    <s v="CUBRIMIENTO"/>
    <x v="0"/>
    <m/>
    <s v="2025-03-17"/>
    <s v="2025-03-17"/>
    <s v="2025-03-18 11:19:51"/>
    <s v="0000-00-00 00:00:00"/>
    <s v="2025-03-18 11:19:57"/>
    <s v="2025-03-19 08:06:36"/>
    <s v="0000-00-00 00:00:00"/>
    <s v="2025-03-18"/>
    <s v="2025-03-18"/>
    <s v="2025-03-20"/>
    <s v="2025-03-24"/>
    <s v="2025-03-24"/>
    <x v="3"/>
    <s v="Toscany"/>
    <s v="11369"/>
    <x v="789"/>
    <m/>
    <x v="0"/>
    <n v="30"/>
    <x v="0"/>
    <x v="0"/>
    <x v="0"/>
    <n v="31500"/>
    <x v="0"/>
    <x v="0"/>
    <x v="0"/>
    <x v="8"/>
  </r>
  <r>
    <x v="1854"/>
    <x v="154"/>
    <s v="CUBRIMIENTO"/>
    <x v="0"/>
    <m/>
    <s v="2025-03-17"/>
    <s v="2025-03-17"/>
    <s v="2025-03-18 11:19:51"/>
    <s v="0000-00-00 00:00:00"/>
    <s v="2025-03-18 11:19:57"/>
    <s v="2025-03-19 08:06:36"/>
    <s v="0000-00-00 00:00:00"/>
    <s v="2025-03-18"/>
    <s v="2025-03-18"/>
    <s v="2025-03-20"/>
    <s v="2025-03-24"/>
    <s v="2025-03-24"/>
    <x v="3"/>
    <s v="Toscany"/>
    <s v="11435"/>
    <x v="229"/>
    <m/>
    <x v="0"/>
    <n v="15"/>
    <x v="0"/>
    <x v="0"/>
    <x v="0"/>
    <n v="846000"/>
    <x v="0"/>
    <x v="0"/>
    <x v="0"/>
    <x v="8"/>
  </r>
  <r>
    <x v="1854"/>
    <x v="154"/>
    <s v="CUBRIMIENTO"/>
    <x v="0"/>
    <m/>
    <s v="2025-03-17"/>
    <s v="2025-03-17"/>
    <s v="2025-03-18 11:19:51"/>
    <s v="0000-00-00 00:00:00"/>
    <s v="2025-03-18 11:19:57"/>
    <s v="2025-03-19 08:06:36"/>
    <s v="0000-00-00 00:00:00"/>
    <s v="2025-03-18"/>
    <s v="2025-03-18"/>
    <s v="2025-03-20"/>
    <s v="2025-03-24"/>
    <s v="2025-03-24"/>
    <x v="3"/>
    <s v="Toscany"/>
    <s v="12871"/>
    <x v="790"/>
    <m/>
    <x v="0"/>
    <n v="30"/>
    <x v="0"/>
    <x v="0"/>
    <x v="0"/>
    <n v="12000"/>
    <x v="0"/>
    <x v="0"/>
    <x v="0"/>
    <x v="8"/>
  </r>
  <r>
    <x v="1855"/>
    <x v="257"/>
    <s v="CUBRIMIENTO"/>
    <x v="0"/>
    <m/>
    <s v="2025-03-17"/>
    <s v="2025-03-17"/>
    <s v="2025-03-18 11:32:01"/>
    <s v="2025-03-19 16:19:13"/>
    <s v="2025-03-21 17:47:53"/>
    <s v="2025-03-21 17:48:05"/>
    <s v="0000-00-00 00:00:00"/>
    <s v="2025-03-18"/>
    <s v="2025-03-20"/>
    <s v="2025-03-24"/>
    <s v="2025-03-26"/>
    <s v="2025-03-26"/>
    <x v="3"/>
    <s v="Toscany"/>
    <s v="SOMB03"/>
    <x v="161"/>
    <s v="LONA DICKSON AZUL FONDO ENTERO REF:0017"/>
    <x v="8"/>
    <n v="1"/>
    <x v="194"/>
    <x v="0"/>
    <x v="13"/>
    <n v="4677900"/>
    <x v="0"/>
    <x v="6"/>
    <x v="8"/>
    <x v="8"/>
  </r>
  <r>
    <x v="1856"/>
    <x v="95"/>
    <s v="CUBRIMIENTO"/>
    <x v="0"/>
    <m/>
    <s v="2024-05-02"/>
    <s v="2025-05-30"/>
    <s v="2025-06-03 17:11:02"/>
    <s v="0000-00-00 00:00:00"/>
    <s v="2025-07-03 16:52:26"/>
    <s v="2025-07-04 09:24:54"/>
    <s v="2025-07-06 22:12:50"/>
    <s v="2025-06-02"/>
    <s v="2025-06-02"/>
    <s v="2025-06-26"/>
    <s v="2025-06-30"/>
    <s v="2025-07-02"/>
    <x v="3"/>
    <s v="Cali"/>
    <s v="9552"/>
    <x v="235"/>
    <s v="LONA DICKSON CAFE FONDO ENTERO REF:U224"/>
    <x v="0"/>
    <n v="1"/>
    <x v="0"/>
    <x v="0"/>
    <x v="0"/>
    <n v="6660000"/>
    <x v="0"/>
    <x v="0"/>
    <x v="0"/>
    <x v="6"/>
  </r>
  <r>
    <x v="1857"/>
    <x v="273"/>
    <s v="CUBRIMIENTO"/>
    <x v="0"/>
    <m/>
    <s v="2025-03-17"/>
    <s v="2025-03-17"/>
    <s v="2025-03-18 10:21:50"/>
    <s v="0000-00-00 00:00:00"/>
    <s v="2025-03-18 10:22:24"/>
    <s v="2025-03-19 07:33:35"/>
    <s v="0000-00-00 00:00:00"/>
    <s v="2025-03-18"/>
    <s v="2025-03-18"/>
    <s v="2025-03-20"/>
    <s v="2025-03-24"/>
    <s v="2025-03-24"/>
    <x v="3"/>
    <s v="Toscany"/>
    <s v="11369"/>
    <x v="789"/>
    <m/>
    <x v="0"/>
    <n v="2"/>
    <x v="0"/>
    <x v="0"/>
    <x v="0"/>
    <n v="2600"/>
    <x v="0"/>
    <x v="0"/>
    <x v="0"/>
    <x v="8"/>
  </r>
  <r>
    <x v="1857"/>
    <x v="273"/>
    <s v="CUBRIMIENTO"/>
    <x v="0"/>
    <m/>
    <s v="2025-03-17"/>
    <s v="2025-03-17"/>
    <s v="2025-03-18 10:21:50"/>
    <s v="0000-00-00 00:00:00"/>
    <s v="2025-03-18 10:22:24"/>
    <s v="2025-03-19 07:33:35"/>
    <s v="0000-00-00 00:00:00"/>
    <s v="2025-03-18"/>
    <s v="2025-03-18"/>
    <s v="2025-03-20"/>
    <s v="2025-03-24"/>
    <s v="2025-03-24"/>
    <x v="3"/>
    <s v="Toscany"/>
    <s v="11435"/>
    <x v="229"/>
    <m/>
    <x v="0"/>
    <n v="1"/>
    <x v="0"/>
    <x v="0"/>
    <x v="0"/>
    <n v="63900"/>
    <x v="0"/>
    <x v="0"/>
    <x v="0"/>
    <x v="8"/>
  </r>
  <r>
    <x v="1857"/>
    <x v="273"/>
    <s v="CUBRIMIENTO"/>
    <x v="0"/>
    <m/>
    <s v="2025-03-17"/>
    <s v="2025-03-17"/>
    <s v="2025-03-18 10:21:50"/>
    <s v="0000-00-00 00:00:00"/>
    <s v="2025-03-18 10:22:24"/>
    <s v="2025-03-19 07:33:35"/>
    <s v="0000-00-00 00:00:00"/>
    <s v="2025-03-18"/>
    <s v="2025-03-18"/>
    <s v="2025-03-20"/>
    <s v="2025-03-24"/>
    <s v="2025-03-24"/>
    <x v="3"/>
    <s v="Toscany"/>
    <s v="12871"/>
    <x v="790"/>
    <m/>
    <x v="0"/>
    <n v="2"/>
    <x v="0"/>
    <x v="0"/>
    <x v="0"/>
    <n v="800"/>
    <x v="0"/>
    <x v="0"/>
    <x v="0"/>
    <x v="8"/>
  </r>
  <r>
    <x v="1858"/>
    <x v="1120"/>
    <s v="CUBRIMIENTO"/>
    <x v="0"/>
    <m/>
    <s v="2025-03-17"/>
    <s v="2025-04-08"/>
    <s v="2025-04-10 14:36:06"/>
    <s v="2025-04-16 17:50:53"/>
    <s v="2025-04-25 16:54:28"/>
    <s v="2025-05-05 13:11:34"/>
    <s v="2025-05-14 19:03:45"/>
    <s v="2025-04-10"/>
    <s v="2025-04-16"/>
    <s v="2025-04-28"/>
    <s v="2025-05-02"/>
    <s v="2025-05-09"/>
    <x v="3"/>
    <s v="Cali"/>
    <s v="27249"/>
    <x v="64"/>
    <m/>
    <x v="0"/>
    <n v="1"/>
    <x v="0"/>
    <x v="0"/>
    <x v="0"/>
    <n v="165467"/>
    <x v="0"/>
    <x v="0"/>
    <x v="0"/>
    <x v="2"/>
  </r>
  <r>
    <x v="1858"/>
    <x v="1120"/>
    <s v="CUBRIMIENTO"/>
    <x v="0"/>
    <m/>
    <s v="2025-03-17"/>
    <s v="2025-04-08"/>
    <s v="2025-04-10 14:36:06"/>
    <s v="2025-04-16 17:50:53"/>
    <s v="2025-04-25 16:54:28"/>
    <s v="2025-05-05 13:11:34"/>
    <s v="2025-05-14 19:03:45"/>
    <s v="2025-04-10"/>
    <s v="2025-04-16"/>
    <s v="2025-04-28"/>
    <s v="2025-05-02"/>
    <s v="2025-05-09"/>
    <x v="3"/>
    <s v="Cali"/>
    <s v="28523"/>
    <x v="864"/>
    <m/>
    <x v="0"/>
    <n v="1"/>
    <x v="0"/>
    <x v="0"/>
    <x v="0"/>
    <n v="41400"/>
    <x v="0"/>
    <x v="0"/>
    <x v="0"/>
    <x v="2"/>
  </r>
  <r>
    <x v="1858"/>
    <x v="1120"/>
    <s v="CUBRIMIENTO"/>
    <x v="0"/>
    <m/>
    <s v="2025-03-17"/>
    <s v="2025-04-08"/>
    <s v="2025-04-10 14:36:06"/>
    <s v="2025-04-16 17:50:53"/>
    <s v="2025-04-25 16:54:28"/>
    <s v="2025-05-05 13:11:34"/>
    <s v="2025-05-14 19:03:45"/>
    <s v="2025-04-10"/>
    <s v="2025-04-16"/>
    <s v="2025-04-28"/>
    <s v="2025-05-02"/>
    <s v="2025-05-09"/>
    <x v="3"/>
    <s v="Cali"/>
    <s v="FLANCHE01"/>
    <x v="51"/>
    <m/>
    <x v="3"/>
    <n v="1"/>
    <x v="11"/>
    <x v="0"/>
    <x v="0"/>
    <n v="356838"/>
    <x v="0"/>
    <x v="0"/>
    <x v="0"/>
    <x v="2"/>
  </r>
  <r>
    <x v="1858"/>
    <x v="1120"/>
    <s v="CUBRIMIENTO"/>
    <x v="0"/>
    <m/>
    <s v="2025-03-17"/>
    <s v="2025-04-08"/>
    <s v="2025-04-10 14:36:06"/>
    <s v="2025-04-16 17:50:53"/>
    <s v="2025-04-25 16:54:28"/>
    <s v="2025-05-05 13:11:34"/>
    <s v="2025-05-14 19:03:45"/>
    <s v="2025-04-10"/>
    <s v="2025-04-16"/>
    <s v="2025-04-28"/>
    <s v="2025-05-02"/>
    <s v="2025-05-09"/>
    <x v="3"/>
    <s v="Cali"/>
    <s v="SERV03"/>
    <x v="9"/>
    <m/>
    <x v="0"/>
    <n v="1"/>
    <x v="0"/>
    <x v="0"/>
    <x v="0"/>
    <n v="468000"/>
    <x v="0"/>
    <x v="1"/>
    <x v="1"/>
    <x v="2"/>
  </r>
  <r>
    <x v="1858"/>
    <x v="1120"/>
    <s v="CUBRIMIENTO"/>
    <x v="0"/>
    <m/>
    <s v="2025-03-17"/>
    <s v="2025-04-08"/>
    <s v="2025-04-10 14:36:06"/>
    <s v="2025-04-16 17:50:53"/>
    <s v="2025-04-25 16:54:28"/>
    <s v="2025-05-05 13:11:34"/>
    <s v="2025-05-14 19:03:45"/>
    <s v="2025-04-10"/>
    <s v="2025-04-16"/>
    <s v="2025-04-28"/>
    <s v="2025-05-02"/>
    <s v="2025-05-09"/>
    <x v="3"/>
    <s v="Cali"/>
    <s v="SOMB03"/>
    <x v="161"/>
    <s v="LONA DICKSON CARBONE REF:U-171"/>
    <x v="3"/>
    <n v="1"/>
    <x v="11"/>
    <x v="0"/>
    <x v="3"/>
    <n v="3614909"/>
    <x v="0"/>
    <x v="6"/>
    <x v="8"/>
    <x v="2"/>
  </r>
  <r>
    <x v="1858"/>
    <x v="1120"/>
    <s v="CUBRIMIENTO"/>
    <x v="0"/>
    <m/>
    <s v="2025-03-17"/>
    <s v="2025-04-08"/>
    <s v="2025-04-10 14:36:06"/>
    <s v="2025-04-16 17:50:53"/>
    <s v="2025-04-25 16:54:28"/>
    <s v="2025-05-05 13:11:34"/>
    <s v="2025-05-14 19:03:45"/>
    <s v="2025-04-10"/>
    <s v="2025-04-16"/>
    <s v="2025-04-28"/>
    <s v="2025-05-02"/>
    <s v="2025-05-09"/>
    <x v="3"/>
    <s v="Cali"/>
    <s v="TRANSP01"/>
    <x v="102"/>
    <m/>
    <x v="0"/>
    <n v="1"/>
    <x v="0"/>
    <x v="0"/>
    <x v="0"/>
    <n v="450000"/>
    <x v="0"/>
    <x v="0"/>
    <x v="0"/>
    <x v="2"/>
  </r>
  <r>
    <x v="1859"/>
    <x v="350"/>
    <s v="CUBRIMIENTO"/>
    <x v="0"/>
    <m/>
    <s v="2025-03-18"/>
    <s v="2025-03-18"/>
    <s v="2025-03-19 12:24:00"/>
    <s v="0000-00-00 00:00:00"/>
    <s v="2025-03-19 12:24:07"/>
    <s v="2025-03-20 07:14:02"/>
    <s v="0000-00-00 00:00:00"/>
    <s v="2025-03-19"/>
    <s v="2025-03-19"/>
    <s v="2025-03-21"/>
    <s v="2025-03-25"/>
    <s v="2025-03-25"/>
    <x v="3"/>
    <s v="Toscany"/>
    <s v="27"/>
    <x v="674"/>
    <m/>
    <x v="0"/>
    <n v="21.2"/>
    <x v="0"/>
    <x v="0"/>
    <x v="0"/>
    <n v="1115120"/>
    <x v="0"/>
    <x v="0"/>
    <x v="0"/>
    <x v="8"/>
  </r>
  <r>
    <x v="1860"/>
    <x v="168"/>
    <s v="CUBRIMIENTO"/>
    <x v="0"/>
    <m/>
    <s v="2025-03-18"/>
    <s v="2025-03-18"/>
    <s v="2025-03-19 12:28:40"/>
    <s v="0000-00-00 00:00:00"/>
    <s v="2025-03-19 12:28:54"/>
    <s v="2025-03-20 07:14:48"/>
    <s v="0000-00-00 00:00:00"/>
    <s v="2025-03-19"/>
    <s v="2025-03-19"/>
    <s v="2025-03-21"/>
    <s v="2025-03-25"/>
    <s v="2025-03-25"/>
    <x v="3"/>
    <s v="Toscany"/>
    <s v="1011439"/>
    <x v="151"/>
    <m/>
    <x v="0"/>
    <n v="1"/>
    <x v="0"/>
    <x v="0"/>
    <x v="0"/>
    <n v="156000"/>
    <x v="0"/>
    <x v="0"/>
    <x v="0"/>
    <x v="8"/>
  </r>
  <r>
    <x v="1860"/>
    <x v="168"/>
    <s v="CUBRIMIENTO"/>
    <x v="0"/>
    <m/>
    <s v="2025-03-18"/>
    <s v="2025-03-18"/>
    <s v="2025-03-19 12:28:40"/>
    <s v="0000-00-00 00:00:00"/>
    <s v="2025-03-19 12:28:54"/>
    <s v="2025-03-20 07:14:48"/>
    <s v="0000-00-00 00:00:00"/>
    <s v="2025-03-19"/>
    <s v="2025-03-19"/>
    <s v="2025-03-21"/>
    <s v="2025-03-25"/>
    <s v="2025-03-25"/>
    <x v="3"/>
    <s v="Toscany"/>
    <s v="47"/>
    <x v="233"/>
    <s v="LONA DICKSON GRIS FONDO ENTERO REF:6088"/>
    <x v="0"/>
    <n v="43"/>
    <x v="0"/>
    <x v="0"/>
    <x v="0"/>
    <n v="2168060"/>
    <x v="0"/>
    <x v="0"/>
    <x v="0"/>
    <x v="8"/>
  </r>
  <r>
    <x v="1861"/>
    <x v="1121"/>
    <s v="MUEBLES"/>
    <x v="0"/>
    <m/>
    <s v="2025-03-18"/>
    <s v="2025-03-18"/>
    <s v="2025-03-18 13:46:29"/>
    <s v="0000-00-00 00:00:00"/>
    <s v="0000-00-00 00:00:00"/>
    <s v="2025-03-18 14:46:12"/>
    <s v="2025-04-08 15:32:03"/>
    <s v="2025-03-19"/>
    <s v="2025-03-19"/>
    <s v="2025-04-14"/>
    <s v="2025-04-17"/>
    <s v="2025-04-21"/>
    <x v="1"/>
    <s v="Bogota"/>
    <s v="7106"/>
    <x v="432"/>
    <m/>
    <x v="4"/>
    <n v="1"/>
    <x v="0"/>
    <x v="0"/>
    <x v="0"/>
    <n v="1887857"/>
    <x v="0"/>
    <x v="2"/>
    <x v="0"/>
    <x v="2"/>
  </r>
  <r>
    <x v="1862"/>
    <x v="999"/>
    <s v="MUEBLES CC CUBRIMIENTOS"/>
    <x v="0"/>
    <m/>
    <s v="2025-03-18"/>
    <s v="2025-03-31"/>
    <s v="2025-04-11 10:21:59"/>
    <s v="0000-00-00 00:00:00"/>
    <s v="2025-05-02 14:33:18"/>
    <s v="2025-05-02 14:33:33"/>
    <s v="2025-05-07 09:47:14"/>
    <s v="2025-04-09"/>
    <s v="2025-04-09"/>
    <s v="2025-05-03"/>
    <s v="2025-05-08"/>
    <s v="2025-05-10"/>
    <x v="3"/>
    <s v="Bogota"/>
    <s v="5326"/>
    <x v="90"/>
    <m/>
    <x v="2"/>
    <n v="3"/>
    <x v="0"/>
    <x v="0"/>
    <x v="0"/>
    <n v="2395362"/>
    <x v="0"/>
    <x v="0"/>
    <x v="0"/>
    <x v="9"/>
  </r>
  <r>
    <x v="1862"/>
    <x v="999"/>
    <s v="MUEBLES CC CUBRIMIENTOS"/>
    <x v="0"/>
    <m/>
    <s v="2025-03-18"/>
    <s v="2025-03-31"/>
    <s v="2025-04-11 10:21:59"/>
    <s v="0000-00-00 00:00:00"/>
    <s v="2025-05-02 14:33:18"/>
    <s v="2025-05-02 14:33:33"/>
    <s v="2025-05-07 09:47:14"/>
    <s v="2025-04-09"/>
    <s v="2025-04-09"/>
    <s v="2025-05-03"/>
    <s v="2025-05-08"/>
    <s v="2025-05-10"/>
    <x v="3"/>
    <s v="Bogota"/>
    <s v="7105"/>
    <x v="1060"/>
    <s v="LONA DICKSON CAFE FONDO ENTERO REF:U224"/>
    <x v="0"/>
    <n v="3"/>
    <x v="0"/>
    <x v="0"/>
    <x v="0"/>
    <n v="10807635"/>
    <x v="0"/>
    <x v="0"/>
    <x v="0"/>
    <x v="9"/>
  </r>
  <r>
    <x v="1862"/>
    <x v="999"/>
    <s v="MUEBLES CC CUBRIMIENTOS"/>
    <x v="0"/>
    <m/>
    <s v="2025-03-18"/>
    <s v="2025-03-31"/>
    <s v="2025-04-11 10:21:59"/>
    <s v="0000-00-00 00:00:00"/>
    <s v="2025-05-02 14:33:18"/>
    <s v="2025-05-02 14:33:33"/>
    <s v="2025-05-07 09:47:14"/>
    <s v="2025-04-09"/>
    <s v="2025-04-09"/>
    <s v="2025-05-03"/>
    <s v="2025-05-08"/>
    <s v="2025-05-10"/>
    <x v="3"/>
    <s v="Bogota"/>
    <s v="TRANSP07"/>
    <x v="47"/>
    <m/>
    <x v="0"/>
    <n v="1"/>
    <x v="0"/>
    <x v="0"/>
    <x v="0"/>
    <n v="500000"/>
    <x v="0"/>
    <x v="0"/>
    <x v="0"/>
    <x v="9"/>
  </r>
  <r>
    <x v="1863"/>
    <x v="1122"/>
    <s v="CUBRIMIENTO"/>
    <x v="0"/>
    <m/>
    <s v="2025-03-26"/>
    <s v="2025-03-31"/>
    <s v="2025-04-22 13:59:33"/>
    <s v="2025-04-25 16:42:55"/>
    <s v="2025-05-12 12:07:27"/>
    <s v="2025-05-16 10:59:39"/>
    <s v="2025-06-19 18:14:31"/>
    <s v="2025-04-23"/>
    <s v="2025-05-03"/>
    <s v="2025-05-17"/>
    <s v="2025-05-21"/>
    <s v="2025-05-29"/>
    <x v="3"/>
    <s v="Cali"/>
    <s v="337"/>
    <x v="1061"/>
    <m/>
    <x v="0"/>
    <n v="40"/>
    <x v="0"/>
    <x v="0"/>
    <x v="0"/>
    <n v="112000"/>
    <x v="0"/>
    <x v="0"/>
    <x v="0"/>
    <x v="9"/>
  </r>
  <r>
    <x v="1863"/>
    <x v="1122"/>
    <s v="CUBRIMIENTO"/>
    <x v="0"/>
    <m/>
    <s v="2025-03-26"/>
    <s v="2025-03-31"/>
    <s v="2025-04-22 13:59:33"/>
    <s v="2025-04-25 16:42:55"/>
    <s v="2025-05-12 12:07:27"/>
    <s v="2025-05-16 10:59:39"/>
    <s v="2025-06-19 18:14:31"/>
    <s v="2025-04-23"/>
    <s v="2025-05-03"/>
    <s v="2025-05-17"/>
    <s v="2025-05-21"/>
    <s v="2025-05-29"/>
    <x v="3"/>
    <s v="Cali"/>
    <s v="6543"/>
    <x v="123"/>
    <m/>
    <x v="0"/>
    <n v="4"/>
    <x v="0"/>
    <x v="0"/>
    <x v="0"/>
    <n v="249600"/>
    <x v="0"/>
    <x v="0"/>
    <x v="0"/>
    <x v="9"/>
  </r>
  <r>
    <x v="1863"/>
    <x v="1122"/>
    <s v="CUBRIMIENTO"/>
    <x v="0"/>
    <m/>
    <s v="2025-03-26"/>
    <s v="2025-03-31"/>
    <s v="2025-04-22 13:59:33"/>
    <s v="2025-04-25 16:42:55"/>
    <s v="2025-05-12 12:07:27"/>
    <s v="2025-05-16 10:59:39"/>
    <s v="2025-06-19 18:14:31"/>
    <s v="2025-04-23"/>
    <s v="2025-05-03"/>
    <s v="2025-05-17"/>
    <s v="2025-05-21"/>
    <s v="2025-05-29"/>
    <x v="3"/>
    <s v="Cali"/>
    <s v="67421"/>
    <x v="351"/>
    <m/>
    <x v="0"/>
    <n v="40"/>
    <x v="0"/>
    <x v="0"/>
    <x v="0"/>
    <n v="320000"/>
    <x v="0"/>
    <x v="0"/>
    <x v="0"/>
    <x v="9"/>
  </r>
  <r>
    <x v="1863"/>
    <x v="1122"/>
    <s v="CUBRIMIENTO"/>
    <x v="0"/>
    <m/>
    <s v="2025-03-26"/>
    <s v="2025-03-31"/>
    <s v="2025-04-22 13:59:33"/>
    <s v="2025-04-25 16:42:55"/>
    <s v="2025-05-12 12:07:27"/>
    <s v="2025-05-16 10:59:39"/>
    <s v="2025-06-19 18:14:31"/>
    <s v="2025-04-23"/>
    <s v="2025-05-03"/>
    <s v="2025-05-17"/>
    <s v="2025-05-21"/>
    <s v="2025-05-29"/>
    <x v="3"/>
    <s v="Cali"/>
    <s v="CAMBIO LONA 01"/>
    <x v="157"/>
    <s v="LONA DICKSON VERDE FORESTA REF:6687"/>
    <x v="0"/>
    <n v="1"/>
    <x v="120"/>
    <x v="0"/>
    <x v="112"/>
    <n v="1126635"/>
    <x v="0"/>
    <x v="0"/>
    <x v="0"/>
    <x v="9"/>
  </r>
  <r>
    <x v="1863"/>
    <x v="1122"/>
    <s v="CUBRIMIENTO"/>
    <x v="0"/>
    <m/>
    <s v="2025-03-26"/>
    <s v="2025-03-31"/>
    <s v="2025-04-22 13:59:33"/>
    <s v="2025-04-25 16:42:55"/>
    <s v="2025-05-12 12:07:27"/>
    <s v="2025-05-16 10:59:39"/>
    <s v="2025-06-19 18:14:31"/>
    <s v="2025-04-23"/>
    <s v="2025-05-03"/>
    <s v="2025-05-17"/>
    <s v="2025-05-21"/>
    <s v="2025-05-29"/>
    <x v="3"/>
    <s v="Cali"/>
    <s v="CAMBIO LONA 01"/>
    <x v="157"/>
    <s v="LONA DICKSON VERDE FORESTA REF:6687"/>
    <x v="0"/>
    <n v="1"/>
    <x v="337"/>
    <x v="0"/>
    <x v="112"/>
    <n v="2253271"/>
    <x v="0"/>
    <x v="0"/>
    <x v="0"/>
    <x v="9"/>
  </r>
  <r>
    <x v="1863"/>
    <x v="1122"/>
    <s v="CUBRIMIENTO"/>
    <x v="0"/>
    <m/>
    <s v="2025-03-26"/>
    <s v="2025-03-31"/>
    <s v="2025-04-22 13:59:33"/>
    <s v="2025-04-25 16:42:55"/>
    <s v="2025-05-12 12:07:27"/>
    <s v="2025-05-16 10:59:39"/>
    <s v="2025-06-19 18:14:31"/>
    <s v="2025-04-23"/>
    <s v="2025-05-03"/>
    <s v="2025-05-17"/>
    <s v="2025-05-21"/>
    <s v="2025-05-29"/>
    <x v="3"/>
    <s v="Cali"/>
    <s v="CAMBIO LONA 01"/>
    <x v="157"/>
    <s v="LONA DICKSON VERDE FORESTA REF:6687"/>
    <x v="0"/>
    <n v="1"/>
    <x v="244"/>
    <x v="0"/>
    <x v="112"/>
    <n v="1627362"/>
    <x v="0"/>
    <x v="0"/>
    <x v="0"/>
    <x v="9"/>
  </r>
  <r>
    <x v="1863"/>
    <x v="1122"/>
    <s v="CUBRIMIENTO"/>
    <x v="0"/>
    <m/>
    <s v="2025-03-26"/>
    <s v="2025-03-31"/>
    <s v="2025-04-22 13:59:33"/>
    <s v="2025-04-25 16:42:55"/>
    <s v="2025-05-12 12:07:27"/>
    <s v="2025-05-16 10:59:39"/>
    <s v="2025-06-19 18:14:31"/>
    <s v="2025-04-23"/>
    <s v="2025-05-03"/>
    <s v="2025-05-17"/>
    <s v="2025-05-21"/>
    <s v="2025-05-29"/>
    <x v="3"/>
    <s v="Cali"/>
    <s v="CAMBIO LONA 01"/>
    <x v="157"/>
    <s v="LONA DICKSON VERDE FORESTA REF:6687"/>
    <x v="0"/>
    <n v="1"/>
    <x v="23"/>
    <x v="0"/>
    <x v="167"/>
    <n v="495511"/>
    <x v="0"/>
    <x v="0"/>
    <x v="0"/>
    <x v="9"/>
  </r>
  <r>
    <x v="1863"/>
    <x v="1122"/>
    <s v="CUBRIMIENTO"/>
    <x v="0"/>
    <m/>
    <s v="2025-03-26"/>
    <s v="2025-03-31"/>
    <s v="2025-04-22 13:59:33"/>
    <s v="2025-04-25 16:42:55"/>
    <s v="2025-05-12 12:07:27"/>
    <s v="2025-05-16 10:59:39"/>
    <s v="2025-06-19 18:14:31"/>
    <s v="2025-04-23"/>
    <s v="2025-05-03"/>
    <s v="2025-05-17"/>
    <s v="2025-05-21"/>
    <s v="2025-05-29"/>
    <x v="3"/>
    <s v="Cali"/>
    <s v="FLANCHE01"/>
    <x v="51"/>
    <m/>
    <x v="8"/>
    <n v="1"/>
    <x v="23"/>
    <x v="0"/>
    <x v="0"/>
    <n v="280590"/>
    <x v="0"/>
    <x v="0"/>
    <x v="0"/>
    <x v="9"/>
  </r>
  <r>
    <x v="1863"/>
    <x v="1122"/>
    <s v="CUBRIMIENTO"/>
    <x v="0"/>
    <m/>
    <s v="2025-03-26"/>
    <s v="2025-03-31"/>
    <s v="2025-04-22 13:59:33"/>
    <s v="2025-04-25 16:42:55"/>
    <s v="2025-05-12 12:07:27"/>
    <s v="2025-05-16 10:59:39"/>
    <s v="2025-06-19 18:14:31"/>
    <s v="2025-04-23"/>
    <s v="2025-05-03"/>
    <s v="2025-05-17"/>
    <s v="2025-05-21"/>
    <s v="2025-05-29"/>
    <x v="3"/>
    <s v="Cali"/>
    <s v="FLANCHE01"/>
    <x v="51"/>
    <m/>
    <x v="8"/>
    <n v="1"/>
    <x v="15"/>
    <x v="0"/>
    <x v="0"/>
    <n v="561181"/>
    <x v="0"/>
    <x v="0"/>
    <x v="0"/>
    <x v="9"/>
  </r>
  <r>
    <x v="1863"/>
    <x v="1122"/>
    <s v="CUBRIMIENTO"/>
    <x v="0"/>
    <m/>
    <s v="2025-03-26"/>
    <s v="2025-03-31"/>
    <s v="2025-04-22 13:59:33"/>
    <s v="2025-04-25 16:42:55"/>
    <s v="2025-05-12 12:07:27"/>
    <s v="2025-05-16 10:59:39"/>
    <s v="2025-06-19 18:14:31"/>
    <s v="2025-04-23"/>
    <s v="2025-05-03"/>
    <s v="2025-05-17"/>
    <s v="2025-05-21"/>
    <s v="2025-05-29"/>
    <x v="3"/>
    <s v="Cali"/>
    <s v="FLANCHE01"/>
    <x v="51"/>
    <m/>
    <x v="8"/>
    <n v="1"/>
    <x v="51"/>
    <x v="0"/>
    <x v="0"/>
    <n v="701475"/>
    <x v="0"/>
    <x v="0"/>
    <x v="0"/>
    <x v="9"/>
  </r>
  <r>
    <x v="1863"/>
    <x v="1122"/>
    <s v="CUBRIMIENTO"/>
    <x v="0"/>
    <m/>
    <s v="2025-03-26"/>
    <s v="2025-03-31"/>
    <s v="2025-04-22 13:59:33"/>
    <s v="2025-04-25 16:42:55"/>
    <s v="2025-05-12 12:07:27"/>
    <s v="2025-05-16 10:59:39"/>
    <s v="2025-06-19 18:14:31"/>
    <s v="2025-04-23"/>
    <s v="2025-05-03"/>
    <s v="2025-05-17"/>
    <s v="2025-05-21"/>
    <s v="2025-05-29"/>
    <x v="3"/>
    <s v="Cali"/>
    <s v="REP036"/>
    <x v="72"/>
    <m/>
    <x v="0"/>
    <n v="1"/>
    <x v="0"/>
    <x v="0"/>
    <x v="0"/>
    <n v="400000"/>
    <x v="0"/>
    <x v="0"/>
    <x v="0"/>
    <x v="9"/>
  </r>
  <r>
    <x v="1863"/>
    <x v="1122"/>
    <s v="CUBRIMIENTO"/>
    <x v="0"/>
    <m/>
    <s v="2025-03-26"/>
    <s v="2025-03-31"/>
    <s v="2025-04-22 13:59:33"/>
    <s v="2025-04-25 16:42:55"/>
    <s v="2025-05-12 12:07:27"/>
    <s v="2025-05-16 10:59:39"/>
    <s v="2025-06-19 18:14:31"/>
    <s v="2025-04-23"/>
    <s v="2025-05-03"/>
    <s v="2025-05-17"/>
    <s v="2025-05-21"/>
    <s v="2025-05-29"/>
    <x v="3"/>
    <s v="Cali"/>
    <s v="TRANSP06"/>
    <x v="59"/>
    <m/>
    <x v="0"/>
    <n v="2"/>
    <x v="0"/>
    <x v="0"/>
    <x v="0"/>
    <n v="200000"/>
    <x v="0"/>
    <x v="1"/>
    <x v="1"/>
    <x v="9"/>
  </r>
  <r>
    <x v="1864"/>
    <x v="1123"/>
    <s v="CUBRIMIENTO"/>
    <x v="0"/>
    <m/>
    <s v="2025-03-29"/>
    <s v="2025-05-30"/>
    <s v="2025-06-19 13:46:10"/>
    <s v="2025-06-26 11:52:55"/>
    <s v="2025-06-28 10:07:25"/>
    <s v="2025-07-02 07:29:36"/>
    <s v="2025-07-11 12:38:42"/>
    <s v="2025-06-20"/>
    <s v="2025-06-30"/>
    <s v="2025-07-14"/>
    <s v="2025-07-18"/>
    <s v="2025-07-26"/>
    <x v="3"/>
    <s v="Cali"/>
    <s v="CAMBIO LONA 01"/>
    <x v="157"/>
    <s v="LONA DICKSON CAFE FONDO ENTERO REF:U224"/>
    <x v="0"/>
    <n v="1"/>
    <x v="1"/>
    <x v="0"/>
    <x v="19"/>
    <n v="602487.9"/>
    <x v="0"/>
    <x v="0"/>
    <x v="0"/>
    <x v="1"/>
  </r>
  <r>
    <x v="1864"/>
    <x v="1123"/>
    <s v="CUBRIMIENTO"/>
    <x v="0"/>
    <m/>
    <s v="2025-03-29"/>
    <s v="2025-05-30"/>
    <s v="2025-06-19 13:46:10"/>
    <s v="2025-06-26 11:52:55"/>
    <s v="2025-06-28 10:07:25"/>
    <s v="2025-07-02 07:29:36"/>
    <s v="2025-07-11 12:38:42"/>
    <s v="2025-06-20"/>
    <s v="2025-06-30"/>
    <s v="2025-07-14"/>
    <s v="2025-07-18"/>
    <s v="2025-07-26"/>
    <x v="3"/>
    <s v="Cali"/>
    <s v="REP028"/>
    <x v="1012"/>
    <m/>
    <x v="0"/>
    <n v="1"/>
    <x v="0"/>
    <x v="0"/>
    <x v="0"/>
    <n v="198000"/>
    <x v="0"/>
    <x v="0"/>
    <x v="0"/>
    <x v="1"/>
  </r>
  <r>
    <x v="1864"/>
    <x v="1123"/>
    <s v="CUBRIMIENTO"/>
    <x v="0"/>
    <m/>
    <s v="2025-03-29"/>
    <s v="2025-05-30"/>
    <s v="2025-06-19 13:46:10"/>
    <s v="2025-06-26 11:52:55"/>
    <s v="2025-06-28 10:07:25"/>
    <s v="2025-07-02 07:29:36"/>
    <s v="2025-07-11 12:38:42"/>
    <s v="2025-06-20"/>
    <s v="2025-06-30"/>
    <s v="2025-07-14"/>
    <s v="2025-07-18"/>
    <s v="2025-07-26"/>
    <x v="3"/>
    <s v="Cali"/>
    <s v="SOMB0301**"/>
    <x v="189"/>
    <s v="LONA DICKSON AZUL FONDO ENTERO REF:0017"/>
    <x v="0"/>
    <n v="1"/>
    <x v="338"/>
    <x v="0"/>
    <x v="17"/>
    <n v="612088.19999999995"/>
    <x v="0"/>
    <x v="0"/>
    <x v="0"/>
    <x v="1"/>
  </r>
  <r>
    <x v="1864"/>
    <x v="1123"/>
    <s v="CUBRIMIENTO"/>
    <x v="0"/>
    <m/>
    <s v="2025-03-29"/>
    <s v="2025-05-30"/>
    <s v="2025-06-19 13:46:10"/>
    <s v="2025-06-26 11:52:55"/>
    <s v="2025-06-28 10:07:25"/>
    <s v="2025-07-02 07:29:36"/>
    <s v="2025-07-11 12:38:42"/>
    <s v="2025-06-20"/>
    <s v="2025-06-30"/>
    <s v="2025-07-14"/>
    <s v="2025-07-18"/>
    <s v="2025-07-26"/>
    <x v="3"/>
    <s v="Cali"/>
    <s v="SOMB0301**"/>
    <x v="189"/>
    <s v="LONA DICKSON AZUL FONDO ENTERO REF:0017"/>
    <x v="0"/>
    <n v="1"/>
    <x v="339"/>
    <x v="0"/>
    <x v="17"/>
    <n v="611417.69999999995"/>
    <x v="0"/>
    <x v="0"/>
    <x v="0"/>
    <x v="1"/>
  </r>
  <r>
    <x v="1865"/>
    <x v="61"/>
    <s v="MUEBLES CC CUBRIMIENTOS"/>
    <x v="0"/>
    <m/>
    <s v="2025-03-19"/>
    <s v="2025-03-19"/>
    <s v="2025-03-19 16:09:36"/>
    <s v="2025-03-25 13:27:58"/>
    <s v="2025-04-04 14:22:13"/>
    <s v="2025-04-10 08:09:58"/>
    <s v="2025-04-14 15:56:04"/>
    <s v="2025-03-20"/>
    <s v="2025-03-20"/>
    <s v="2025-03-21"/>
    <s v="2025-03-25"/>
    <s v="2025-03-26"/>
    <x v="3"/>
    <s v="Virtual"/>
    <s v="13822"/>
    <x v="1062"/>
    <m/>
    <x v="0"/>
    <n v="1"/>
    <x v="75"/>
    <x v="0"/>
    <x v="36"/>
    <n v="0"/>
    <x v="0"/>
    <x v="0"/>
    <x v="0"/>
    <x v="8"/>
  </r>
  <r>
    <x v="1866"/>
    <x v="411"/>
    <s v="MUEBLES CC CUBRIMIENTOS"/>
    <x v="0"/>
    <m/>
    <s v="2025-02-25"/>
    <s v="2025-04-28"/>
    <s v="2025-05-26 09:37:38"/>
    <s v="2025-10-01 10:55:39"/>
    <s v="2025-10-03 06:45:44"/>
    <s v="2025-10-03 06:46:34"/>
    <s v="0000-00-00 00:00:00"/>
    <s v="2025-05-26"/>
    <s v="2025-10-01"/>
    <s v="2025-10-09"/>
    <s v="2025-10-15"/>
    <s v="2025-10-17"/>
    <x v="7"/>
    <s v="Barranquilla"/>
    <s v="28581"/>
    <x v="1063"/>
    <m/>
    <x v="0"/>
    <n v="1"/>
    <x v="0"/>
    <x v="0"/>
    <x v="0"/>
    <n v="3800985"/>
    <x v="0"/>
    <x v="0"/>
    <x v="0"/>
    <x v="0"/>
  </r>
  <r>
    <x v="1866"/>
    <x v="411"/>
    <s v="MUEBLES CC CUBRIMIENTOS"/>
    <x v="0"/>
    <m/>
    <s v="2025-02-25"/>
    <s v="2025-04-28"/>
    <s v="2025-05-26 09:37:38"/>
    <s v="2025-10-01 10:55:39"/>
    <s v="2025-10-03 06:45:44"/>
    <s v="2025-10-03 06:46:34"/>
    <s v="0000-00-00 00:00:00"/>
    <s v="2025-05-26"/>
    <s v="2025-10-01"/>
    <s v="2025-10-09"/>
    <s v="2025-10-15"/>
    <s v="2025-10-17"/>
    <x v="7"/>
    <s v="Barranquilla"/>
    <s v="SERV03"/>
    <x v="9"/>
    <m/>
    <x v="0"/>
    <n v="1"/>
    <x v="0"/>
    <x v="0"/>
    <x v="0"/>
    <n v="933000"/>
    <x v="0"/>
    <x v="1"/>
    <x v="1"/>
    <x v="0"/>
  </r>
  <r>
    <x v="1866"/>
    <x v="411"/>
    <s v="MUEBLES CC CUBRIMIENTOS"/>
    <x v="0"/>
    <m/>
    <s v="2025-02-25"/>
    <s v="2025-04-28"/>
    <s v="2025-05-26 09:37:38"/>
    <s v="2025-10-01 10:55:39"/>
    <s v="2025-10-03 06:45:44"/>
    <s v="2025-10-03 06:46:34"/>
    <s v="0000-00-00 00:00:00"/>
    <s v="2025-05-26"/>
    <s v="2025-10-01"/>
    <s v="2025-10-09"/>
    <s v="2025-10-15"/>
    <s v="2025-10-17"/>
    <x v="7"/>
    <s v="Barranquilla"/>
    <s v="SERV04"/>
    <x v="50"/>
    <m/>
    <x v="0"/>
    <n v="1"/>
    <x v="0"/>
    <x v="0"/>
    <x v="0"/>
    <n v="390000"/>
    <x v="0"/>
    <x v="1"/>
    <x v="1"/>
    <x v="0"/>
  </r>
  <r>
    <x v="1866"/>
    <x v="411"/>
    <s v="MUEBLES CC CUBRIMIENTOS"/>
    <x v="0"/>
    <m/>
    <s v="2025-02-25"/>
    <s v="2025-04-28"/>
    <s v="2025-05-26 09:37:38"/>
    <s v="2025-10-01 10:55:39"/>
    <s v="2025-10-03 06:45:44"/>
    <s v="2025-10-03 06:46:34"/>
    <s v="0000-00-00 00:00:00"/>
    <s v="2025-05-26"/>
    <s v="2025-10-01"/>
    <s v="2025-10-09"/>
    <s v="2025-10-15"/>
    <s v="2025-10-17"/>
    <x v="7"/>
    <s v="Barranquilla"/>
    <s v="TRANSP06"/>
    <x v="59"/>
    <m/>
    <x v="0"/>
    <n v="1"/>
    <x v="0"/>
    <x v="0"/>
    <x v="0"/>
    <n v="350000"/>
    <x v="0"/>
    <x v="1"/>
    <x v="1"/>
    <x v="0"/>
  </r>
  <r>
    <x v="1867"/>
    <x v="1124"/>
    <s v="CUBRIMIENTO"/>
    <x v="0"/>
    <m/>
    <s v="2021-05-24"/>
    <s v="2025-03-26"/>
    <s v="2025-03-27 13:33:34"/>
    <s v="0000-00-00 00:00:00"/>
    <s v="2025-04-08 13:49:44"/>
    <s v="2025-04-08 13:50:19"/>
    <s v="2025-04-11 09:36:36"/>
    <s v="2025-03-27"/>
    <s v="2025-03-27"/>
    <s v="2025-04-10"/>
    <s v="2025-04-14"/>
    <s v="2025-04-16"/>
    <x v="1"/>
    <s v="Cali"/>
    <s v="3151"/>
    <x v="57"/>
    <m/>
    <x v="0"/>
    <n v="21"/>
    <x v="0"/>
    <x v="0"/>
    <x v="0"/>
    <n v="1365000"/>
    <x v="0"/>
    <x v="0"/>
    <x v="0"/>
    <x v="2"/>
  </r>
  <r>
    <x v="1867"/>
    <x v="1124"/>
    <s v="CUBRIMIENTO"/>
    <x v="0"/>
    <m/>
    <s v="2021-05-24"/>
    <s v="2025-03-26"/>
    <s v="2025-03-27 13:33:34"/>
    <s v="0000-00-00 00:00:00"/>
    <s v="2025-04-08 13:49:44"/>
    <s v="2025-04-08 13:50:19"/>
    <s v="2025-04-11 09:36:36"/>
    <s v="2025-03-27"/>
    <s v="2025-03-27"/>
    <s v="2025-04-10"/>
    <s v="2025-04-14"/>
    <s v="2025-04-16"/>
    <x v="1"/>
    <s v="Cali"/>
    <s v="MANT001"/>
    <x v="770"/>
    <m/>
    <x v="0"/>
    <n v="1"/>
    <x v="95"/>
    <x v="0"/>
    <x v="2"/>
    <n v="845500"/>
    <x v="0"/>
    <x v="0"/>
    <x v="0"/>
    <x v="2"/>
  </r>
  <r>
    <x v="1867"/>
    <x v="1124"/>
    <s v="CUBRIMIENTO"/>
    <x v="0"/>
    <m/>
    <s v="2021-05-24"/>
    <s v="2025-03-26"/>
    <s v="2025-03-27 13:33:34"/>
    <s v="0000-00-00 00:00:00"/>
    <s v="2025-04-08 13:49:44"/>
    <s v="2025-04-08 13:50:19"/>
    <s v="2025-04-11 09:36:36"/>
    <s v="2025-03-27"/>
    <s v="2025-03-27"/>
    <s v="2025-04-10"/>
    <s v="2025-04-14"/>
    <s v="2025-04-16"/>
    <x v="1"/>
    <s v="Cali"/>
    <s v="REP036"/>
    <x v="72"/>
    <m/>
    <x v="0"/>
    <n v="1"/>
    <x v="0"/>
    <x v="0"/>
    <x v="0"/>
    <n v="200000"/>
    <x v="0"/>
    <x v="0"/>
    <x v="0"/>
    <x v="2"/>
  </r>
  <r>
    <x v="1868"/>
    <x v="1125"/>
    <s v="MUEBLES CC CUBRIMIENTOS"/>
    <x v="0"/>
    <m/>
    <s v="2025-03-19"/>
    <s v="2025-04-05"/>
    <s v="2025-04-07 16:46:53"/>
    <s v="0000-00-00 00:00:00"/>
    <s v="2025-05-12 11:40:27"/>
    <s v="2025-05-12 17:04:07"/>
    <s v="2025-05-13 10:33:41"/>
    <s v="2025-04-07"/>
    <s v="2025-04-07"/>
    <s v="2025-05-13"/>
    <s v="2025-05-16"/>
    <s v="2025-05-20"/>
    <x v="3"/>
    <s v="Medellin"/>
    <s v="13672"/>
    <x v="46"/>
    <s v="FURNISCREEN NEGRO 2M EB4027W G8 625GR"/>
    <x v="0"/>
    <n v="2"/>
    <x v="0"/>
    <x v="0"/>
    <x v="0"/>
    <n v="3137414"/>
    <x v="0"/>
    <x v="2"/>
    <x v="0"/>
    <x v="9"/>
  </r>
  <r>
    <x v="1868"/>
    <x v="1125"/>
    <s v="MUEBLES CC CUBRIMIENTOS"/>
    <x v="0"/>
    <m/>
    <s v="2025-03-19"/>
    <s v="2025-04-05"/>
    <s v="2025-04-07 16:46:53"/>
    <s v="0000-00-00 00:00:00"/>
    <s v="2025-05-12 11:40:27"/>
    <s v="2025-05-12 17:04:07"/>
    <s v="2025-05-13 10:33:41"/>
    <s v="2025-04-07"/>
    <s v="2025-04-07"/>
    <s v="2025-05-13"/>
    <s v="2025-05-16"/>
    <s v="2025-05-20"/>
    <x v="3"/>
    <s v="Medellin"/>
    <s v="5155"/>
    <x v="914"/>
    <s v="LONAFLEX"/>
    <x v="0"/>
    <n v="2"/>
    <x v="0"/>
    <x v="0"/>
    <x v="0"/>
    <n v="612608"/>
    <x v="0"/>
    <x v="5"/>
    <x v="0"/>
    <x v="9"/>
  </r>
  <r>
    <x v="1869"/>
    <x v="61"/>
    <s v="CUBRIMIENTO"/>
    <x v="0"/>
    <m/>
    <s v="2025-03-20"/>
    <s v="2025-03-20"/>
    <s v="2025-03-21 14:39:00"/>
    <s v="2025-04-14 10:40:05"/>
    <s v="2025-04-25 13:57:13"/>
    <s v="2025-05-02 11:24:12"/>
    <s v="2025-05-02 12:38:39"/>
    <s v="2025-03-21"/>
    <s v="2025-04-14"/>
    <s v="2025-04-24"/>
    <s v="2025-04-30"/>
    <s v="2025-05-10"/>
    <x v="3"/>
    <s v="Virtual"/>
    <s v="CUBT01"/>
    <x v="288"/>
    <s v="LONA DICKSON AMARILLO F E REF 6316"/>
    <x v="2"/>
    <n v="2"/>
    <x v="115"/>
    <x v="0"/>
    <x v="13"/>
    <n v="0"/>
    <x v="0"/>
    <x v="0"/>
    <x v="0"/>
    <x v="2"/>
  </r>
  <r>
    <x v="1870"/>
    <x v="92"/>
    <s v="CUBRIMIENTO"/>
    <x v="0"/>
    <m/>
    <s v="2025-03-20"/>
    <s v="2025-03-20"/>
    <s v="2025-03-20 15:20:27"/>
    <s v="0000-00-00 00:00:00"/>
    <s v="2025-03-20 15:20:59"/>
    <s v="2025-03-21 07:40:35"/>
    <s v="0000-00-00 00:00:00"/>
    <s v="2025-03-21"/>
    <s v="2025-03-21"/>
    <s v="2025-03-25"/>
    <s v="2025-03-27"/>
    <s v="2025-03-27"/>
    <x v="3"/>
    <s v="Toscany"/>
    <s v="18006"/>
    <x v="324"/>
    <m/>
    <x v="0"/>
    <n v="9.5"/>
    <x v="0"/>
    <x v="0"/>
    <x v="0"/>
    <n v="499700"/>
    <x v="0"/>
    <x v="0"/>
    <x v="0"/>
    <x v="8"/>
  </r>
  <r>
    <x v="1871"/>
    <x v="92"/>
    <s v="CUBRIMIENTO"/>
    <x v="0"/>
    <m/>
    <s v="2025-03-11"/>
    <s v="2025-03-20"/>
    <s v="2025-03-20 15:21:27"/>
    <s v="0000-00-00 00:00:00"/>
    <s v="2025-03-20 15:21:37"/>
    <s v="2025-03-21 07:18:22"/>
    <s v="0000-00-00 00:00:00"/>
    <s v="2025-03-21"/>
    <s v="2025-03-21"/>
    <s v="2025-03-25"/>
    <s v="2025-03-27"/>
    <s v="2025-03-27"/>
    <x v="3"/>
    <s v="Toscany"/>
    <s v="35"/>
    <x v="292"/>
    <m/>
    <x v="0"/>
    <n v="3.5"/>
    <x v="0"/>
    <x v="0"/>
    <x v="0"/>
    <n v="184100"/>
    <x v="0"/>
    <x v="0"/>
    <x v="0"/>
    <x v="8"/>
  </r>
  <r>
    <x v="1872"/>
    <x v="61"/>
    <s v="CUBRIMIENTO"/>
    <x v="0"/>
    <m/>
    <s v="2025-03-20"/>
    <s v="2025-03-20"/>
    <s v="2025-03-20 11:31:13"/>
    <s v="0000-00-00 00:00:00"/>
    <s v="2025-03-21 17:21:58"/>
    <s v="2025-03-21 17:22:12"/>
    <s v="0000-00-00 00:00:00"/>
    <s v="2025-03-21"/>
    <s v="2025-03-21"/>
    <s v="2025-03-28"/>
    <s v="2025-04-01"/>
    <s v="2025-04-01"/>
    <x v="3"/>
    <s v="Virtual"/>
    <s v="248"/>
    <x v="395"/>
    <m/>
    <x v="0"/>
    <n v="15"/>
    <x v="0"/>
    <x v="0"/>
    <x v="0"/>
    <n v="0"/>
    <x v="0"/>
    <x v="0"/>
    <x v="0"/>
    <x v="8"/>
  </r>
  <r>
    <x v="1872"/>
    <x v="61"/>
    <s v="CUBRIMIENTO"/>
    <x v="0"/>
    <m/>
    <s v="2025-03-20"/>
    <s v="2025-03-20"/>
    <s v="2025-03-20 11:31:13"/>
    <s v="0000-00-00 00:00:00"/>
    <s v="2025-03-21 17:21:58"/>
    <s v="2025-03-21 17:22:12"/>
    <s v="0000-00-00 00:00:00"/>
    <s v="2025-03-21"/>
    <s v="2025-03-21"/>
    <s v="2025-03-28"/>
    <s v="2025-04-01"/>
    <s v="2025-04-01"/>
    <x v="3"/>
    <s v="Virtual"/>
    <s v="25799"/>
    <x v="474"/>
    <m/>
    <x v="0"/>
    <n v="3"/>
    <x v="0"/>
    <x v="0"/>
    <x v="0"/>
    <n v="0"/>
    <x v="0"/>
    <x v="0"/>
    <x v="0"/>
    <x v="8"/>
  </r>
  <r>
    <x v="1872"/>
    <x v="61"/>
    <s v="CUBRIMIENTO"/>
    <x v="0"/>
    <m/>
    <s v="2025-03-20"/>
    <s v="2025-03-20"/>
    <s v="2025-03-20 11:31:13"/>
    <s v="0000-00-00 00:00:00"/>
    <s v="2025-03-21 17:21:58"/>
    <s v="2025-03-21 17:22:12"/>
    <s v="0000-00-00 00:00:00"/>
    <s v="2025-03-21"/>
    <s v="2025-03-21"/>
    <s v="2025-03-28"/>
    <s v="2025-04-01"/>
    <s v="2025-04-01"/>
    <x v="3"/>
    <s v="Virtual"/>
    <s v="26707"/>
    <x v="1064"/>
    <m/>
    <x v="0"/>
    <n v="3"/>
    <x v="0"/>
    <x v="0"/>
    <x v="0"/>
    <n v="0"/>
    <x v="0"/>
    <x v="0"/>
    <x v="0"/>
    <x v="8"/>
  </r>
  <r>
    <x v="1872"/>
    <x v="61"/>
    <s v="CUBRIMIENTO"/>
    <x v="0"/>
    <m/>
    <s v="2025-03-20"/>
    <s v="2025-03-20"/>
    <s v="2025-03-20 11:31:13"/>
    <s v="0000-00-00 00:00:00"/>
    <s v="2025-03-21 17:21:58"/>
    <s v="2025-03-21 17:22:12"/>
    <s v="0000-00-00 00:00:00"/>
    <s v="2025-03-21"/>
    <s v="2025-03-21"/>
    <s v="2025-03-28"/>
    <s v="2025-04-01"/>
    <s v="2025-04-01"/>
    <x v="3"/>
    <s v="Virtual"/>
    <s v="26798"/>
    <x v="594"/>
    <m/>
    <x v="0"/>
    <n v="21"/>
    <x v="0"/>
    <x v="0"/>
    <x v="0"/>
    <n v="0"/>
    <x v="0"/>
    <x v="0"/>
    <x v="0"/>
    <x v="8"/>
  </r>
  <r>
    <x v="1872"/>
    <x v="61"/>
    <s v="CUBRIMIENTO"/>
    <x v="0"/>
    <m/>
    <s v="2025-03-20"/>
    <s v="2025-03-20"/>
    <s v="2025-03-20 11:31:13"/>
    <s v="0000-00-00 00:00:00"/>
    <s v="2025-03-21 17:21:58"/>
    <s v="2025-03-21 17:22:12"/>
    <s v="0000-00-00 00:00:00"/>
    <s v="2025-03-21"/>
    <s v="2025-03-21"/>
    <s v="2025-03-28"/>
    <s v="2025-04-01"/>
    <s v="2025-04-01"/>
    <x v="3"/>
    <s v="Virtual"/>
    <s v="27707"/>
    <x v="1065"/>
    <m/>
    <x v="0"/>
    <n v="3"/>
    <x v="0"/>
    <x v="0"/>
    <x v="0"/>
    <n v="0"/>
    <x v="0"/>
    <x v="0"/>
    <x v="0"/>
    <x v="8"/>
  </r>
  <r>
    <x v="1872"/>
    <x v="61"/>
    <s v="CUBRIMIENTO"/>
    <x v="0"/>
    <m/>
    <s v="2025-03-20"/>
    <s v="2025-03-20"/>
    <s v="2025-03-20 11:31:13"/>
    <s v="0000-00-00 00:00:00"/>
    <s v="2025-03-21 17:21:58"/>
    <s v="2025-03-21 17:22:12"/>
    <s v="0000-00-00 00:00:00"/>
    <s v="2025-03-21"/>
    <s v="2025-03-21"/>
    <s v="2025-03-28"/>
    <s v="2025-04-01"/>
    <s v="2025-04-01"/>
    <x v="3"/>
    <s v="Virtual"/>
    <s v="28408"/>
    <x v="1066"/>
    <m/>
    <x v="0"/>
    <n v="10"/>
    <x v="0"/>
    <x v="0"/>
    <x v="0"/>
    <n v="0"/>
    <x v="0"/>
    <x v="0"/>
    <x v="0"/>
    <x v="8"/>
  </r>
  <r>
    <x v="1872"/>
    <x v="61"/>
    <s v="CUBRIMIENTO"/>
    <x v="0"/>
    <m/>
    <s v="2025-03-20"/>
    <s v="2025-03-20"/>
    <s v="2025-03-20 11:31:13"/>
    <s v="0000-00-00 00:00:00"/>
    <s v="2025-03-21 17:21:58"/>
    <s v="2025-03-21 17:22:12"/>
    <s v="0000-00-00 00:00:00"/>
    <s v="2025-03-21"/>
    <s v="2025-03-21"/>
    <s v="2025-03-28"/>
    <s v="2025-04-01"/>
    <s v="2025-04-01"/>
    <x v="3"/>
    <s v="Virtual"/>
    <s v="52188"/>
    <x v="317"/>
    <m/>
    <x v="0"/>
    <n v="6"/>
    <x v="0"/>
    <x v="0"/>
    <x v="0"/>
    <n v="0"/>
    <x v="0"/>
    <x v="0"/>
    <x v="0"/>
    <x v="8"/>
  </r>
  <r>
    <x v="1872"/>
    <x v="61"/>
    <s v="CUBRIMIENTO"/>
    <x v="0"/>
    <m/>
    <s v="2025-03-20"/>
    <s v="2025-03-20"/>
    <s v="2025-03-20 11:31:13"/>
    <s v="0000-00-00 00:00:00"/>
    <s v="2025-03-21 17:21:58"/>
    <s v="2025-03-21 17:22:12"/>
    <s v="0000-00-00 00:00:00"/>
    <s v="2025-03-21"/>
    <s v="2025-03-21"/>
    <s v="2025-03-28"/>
    <s v="2025-04-01"/>
    <s v="2025-04-01"/>
    <x v="3"/>
    <s v="Virtual"/>
    <s v="5460"/>
    <x v="1067"/>
    <m/>
    <x v="0"/>
    <n v="72"/>
    <x v="0"/>
    <x v="0"/>
    <x v="0"/>
    <n v="0"/>
    <x v="0"/>
    <x v="0"/>
    <x v="0"/>
    <x v="8"/>
  </r>
  <r>
    <x v="1872"/>
    <x v="61"/>
    <s v="CUBRIMIENTO"/>
    <x v="0"/>
    <m/>
    <s v="2025-03-20"/>
    <s v="2025-03-20"/>
    <s v="2025-03-20 11:31:13"/>
    <s v="0000-00-00 00:00:00"/>
    <s v="2025-03-21 17:21:58"/>
    <s v="2025-03-21 17:22:12"/>
    <s v="0000-00-00 00:00:00"/>
    <s v="2025-03-21"/>
    <s v="2025-03-21"/>
    <s v="2025-03-28"/>
    <s v="2025-04-01"/>
    <s v="2025-04-01"/>
    <x v="3"/>
    <s v="Virtual"/>
    <s v="5691"/>
    <x v="963"/>
    <m/>
    <x v="0"/>
    <n v="15"/>
    <x v="0"/>
    <x v="0"/>
    <x v="0"/>
    <n v="0"/>
    <x v="0"/>
    <x v="0"/>
    <x v="0"/>
    <x v="8"/>
  </r>
  <r>
    <x v="1873"/>
    <x v="1126"/>
    <s v="MUEBLES CC CUBRIMIENTOS"/>
    <x v="0"/>
    <m/>
    <s v="2025-03-20"/>
    <s v="2025-04-08"/>
    <s v="2025-04-21 10:15:59"/>
    <s v="0000-00-00 00:00:00"/>
    <s v="2025-05-15 07:18:00"/>
    <s v="2025-05-15 07:39:57"/>
    <s v="2025-05-29 16:30:05"/>
    <s v="2025-04-21"/>
    <s v="2025-04-21"/>
    <s v="2025-05-12"/>
    <s v="2025-05-14"/>
    <s v="2025-05-16"/>
    <x v="3"/>
    <s v="Cali"/>
    <s v="12742"/>
    <x v="294"/>
    <s v="LONA DICKSON GRIS FONDO ENTERO REF:6088"/>
    <x v="0"/>
    <n v="1"/>
    <x v="0"/>
    <x v="0"/>
    <x v="0"/>
    <n v="1417369"/>
    <x v="0"/>
    <x v="0"/>
    <x v="0"/>
    <x v="9"/>
  </r>
  <r>
    <x v="1873"/>
    <x v="1126"/>
    <s v="MUEBLES CC CUBRIMIENTOS"/>
    <x v="0"/>
    <m/>
    <s v="2025-03-20"/>
    <s v="2025-04-08"/>
    <s v="2025-04-21 10:15:59"/>
    <s v="0000-00-00 00:00:00"/>
    <s v="2025-05-15 07:18:00"/>
    <s v="2025-05-15 07:39:57"/>
    <s v="2025-05-29 16:30:05"/>
    <s v="2025-04-21"/>
    <s v="2025-04-21"/>
    <s v="2025-05-12"/>
    <s v="2025-05-14"/>
    <s v="2025-05-16"/>
    <x v="3"/>
    <s v="Cali"/>
    <s v="2475"/>
    <x v="302"/>
    <s v="LONA DICKSON GRIS FONDO ENTERO REF:6088"/>
    <x v="0"/>
    <n v="1"/>
    <x v="0"/>
    <x v="0"/>
    <x v="0"/>
    <n v="1168400"/>
    <x v="0"/>
    <x v="0"/>
    <x v="0"/>
    <x v="9"/>
  </r>
  <r>
    <x v="1873"/>
    <x v="1126"/>
    <s v="MUEBLES CC CUBRIMIENTOS"/>
    <x v="0"/>
    <m/>
    <s v="2025-03-20"/>
    <s v="2025-04-08"/>
    <s v="2025-04-21 10:15:59"/>
    <s v="0000-00-00 00:00:00"/>
    <s v="2025-05-15 07:18:00"/>
    <s v="2025-05-15 07:39:57"/>
    <s v="2025-05-29 16:30:05"/>
    <s v="2025-04-21"/>
    <s v="2025-04-21"/>
    <s v="2025-05-12"/>
    <s v="2025-05-14"/>
    <s v="2025-05-16"/>
    <x v="3"/>
    <s v="Cali"/>
    <s v="5326"/>
    <x v="90"/>
    <m/>
    <x v="5"/>
    <n v="1"/>
    <x v="0"/>
    <x v="0"/>
    <x v="0"/>
    <n v="590068"/>
    <x v="0"/>
    <x v="0"/>
    <x v="0"/>
    <x v="9"/>
  </r>
  <r>
    <x v="1873"/>
    <x v="1126"/>
    <s v="MUEBLES CC CUBRIMIENTOS"/>
    <x v="0"/>
    <m/>
    <s v="2025-03-20"/>
    <s v="2025-04-08"/>
    <s v="2025-04-21 10:15:59"/>
    <s v="0000-00-00 00:00:00"/>
    <s v="2025-05-15 07:18:00"/>
    <s v="2025-05-15 07:39:57"/>
    <s v="2025-05-29 16:30:05"/>
    <s v="2025-04-21"/>
    <s v="2025-04-21"/>
    <s v="2025-05-12"/>
    <s v="2025-05-14"/>
    <s v="2025-05-16"/>
    <x v="3"/>
    <s v="Cali"/>
    <s v="REP002"/>
    <x v="1068"/>
    <m/>
    <x v="0"/>
    <n v="3"/>
    <x v="0"/>
    <x v="0"/>
    <x v="0"/>
    <n v="2850000"/>
    <x v="0"/>
    <x v="0"/>
    <x v="0"/>
    <x v="9"/>
  </r>
  <r>
    <x v="1873"/>
    <x v="1126"/>
    <s v="MUEBLES CC CUBRIMIENTOS"/>
    <x v="0"/>
    <m/>
    <s v="2025-03-20"/>
    <s v="2025-04-08"/>
    <s v="2025-04-21 10:15:59"/>
    <s v="0000-00-00 00:00:00"/>
    <s v="2025-05-15 07:18:00"/>
    <s v="2025-05-15 07:39:57"/>
    <s v="2025-05-29 16:30:05"/>
    <s v="2025-04-21"/>
    <s v="2025-04-21"/>
    <s v="2025-05-12"/>
    <s v="2025-05-14"/>
    <s v="2025-05-16"/>
    <x v="3"/>
    <s v="Cali"/>
    <s v="REP032"/>
    <x v="413"/>
    <m/>
    <x v="0"/>
    <n v="1"/>
    <x v="0"/>
    <x v="0"/>
    <x v="0"/>
    <n v="865000"/>
    <x v="0"/>
    <x v="0"/>
    <x v="0"/>
    <x v="9"/>
  </r>
  <r>
    <x v="1873"/>
    <x v="1126"/>
    <s v="MUEBLES CC CUBRIMIENTOS"/>
    <x v="0"/>
    <m/>
    <s v="2025-03-20"/>
    <s v="2025-04-08"/>
    <s v="2025-04-21 10:15:59"/>
    <s v="0000-00-00 00:00:00"/>
    <s v="2025-05-15 07:18:00"/>
    <s v="2025-05-15 07:39:57"/>
    <s v="2025-05-29 16:30:05"/>
    <s v="2025-04-21"/>
    <s v="2025-04-21"/>
    <s v="2025-05-12"/>
    <s v="2025-05-14"/>
    <s v="2025-05-16"/>
    <x v="3"/>
    <s v="Cali"/>
    <s v="REP039"/>
    <x v="874"/>
    <m/>
    <x v="0"/>
    <n v="4"/>
    <x v="0"/>
    <x v="0"/>
    <x v="0"/>
    <n v="2200000"/>
    <x v="0"/>
    <x v="0"/>
    <x v="0"/>
    <x v="9"/>
  </r>
  <r>
    <x v="1873"/>
    <x v="1126"/>
    <s v="MUEBLES CC CUBRIMIENTOS"/>
    <x v="0"/>
    <m/>
    <s v="2025-03-20"/>
    <s v="2025-04-08"/>
    <s v="2025-04-21 10:15:59"/>
    <s v="0000-00-00 00:00:00"/>
    <s v="2025-05-15 07:18:00"/>
    <s v="2025-05-15 07:39:57"/>
    <s v="2025-05-29 16:30:05"/>
    <s v="2025-04-21"/>
    <s v="2025-04-21"/>
    <s v="2025-05-12"/>
    <s v="2025-05-14"/>
    <s v="2025-05-16"/>
    <x v="3"/>
    <s v="Cali"/>
    <s v="REP046"/>
    <x v="278"/>
    <m/>
    <x v="0"/>
    <n v="1"/>
    <x v="0"/>
    <x v="0"/>
    <x v="0"/>
    <n v="960000"/>
    <x v="0"/>
    <x v="0"/>
    <x v="0"/>
    <x v="9"/>
  </r>
  <r>
    <x v="1873"/>
    <x v="1126"/>
    <s v="MUEBLES CC CUBRIMIENTOS"/>
    <x v="0"/>
    <m/>
    <s v="2025-03-20"/>
    <s v="2025-04-08"/>
    <s v="2025-04-21 10:15:59"/>
    <s v="0000-00-00 00:00:00"/>
    <s v="2025-05-15 07:18:00"/>
    <s v="2025-05-15 07:39:57"/>
    <s v="2025-05-29 16:30:05"/>
    <s v="2025-04-21"/>
    <s v="2025-04-21"/>
    <s v="2025-05-12"/>
    <s v="2025-05-14"/>
    <s v="2025-05-16"/>
    <x v="3"/>
    <s v="Cali"/>
    <s v="REP046"/>
    <x v="278"/>
    <m/>
    <x v="0"/>
    <n v="1"/>
    <x v="0"/>
    <x v="0"/>
    <x v="0"/>
    <n v="380000"/>
    <x v="0"/>
    <x v="0"/>
    <x v="0"/>
    <x v="9"/>
  </r>
  <r>
    <x v="1874"/>
    <x v="1127"/>
    <s v="MUEBLES"/>
    <x v="0"/>
    <m/>
    <s v="2025-03-20"/>
    <s v="2025-05-07"/>
    <s v="2025-05-09 16:13:31"/>
    <s v="2025-05-12 07:36:02"/>
    <s v="0000-00-00 00:00:00"/>
    <s v="0000-00-00 00:00:00"/>
    <s v="0000-00-00 00:00:00"/>
    <s v="2025-05-08"/>
    <s v="2025-05-12"/>
    <s v="2025-06-13"/>
    <s v="2025-06-18"/>
    <s v="2025-06-18"/>
    <x v="3"/>
    <s v="Medellin"/>
    <s v="7274"/>
    <x v="230"/>
    <m/>
    <x v="0"/>
    <n v="1"/>
    <x v="0"/>
    <x v="0"/>
    <x v="0"/>
    <n v="520000"/>
    <x v="0"/>
    <x v="0"/>
    <x v="0"/>
    <x v="6"/>
  </r>
  <r>
    <x v="1875"/>
    <x v="1128"/>
    <s v="CUBRIMIENTO"/>
    <x v="0"/>
    <m/>
    <s v="2025-03-20"/>
    <s v="2025-10-06"/>
    <s v="2025-10-09 17:04:22"/>
    <s v="0000-00-00 00:00:00"/>
    <s v="0000-00-00 00:00:00"/>
    <s v="0000-00-00 00:00:00"/>
    <s v="0000-00-00 00:00:00"/>
    <s v="2025-10-09"/>
    <s v="2025-10-24"/>
    <s v="2025-11-07"/>
    <s v="2025-11-11"/>
    <s v="2025-11-20"/>
    <x v="4"/>
    <s v="Toscana"/>
    <s v="BANE14"/>
    <x v="222"/>
    <s v="MALLA BLANCA 3M EB4027W G8 625GR"/>
    <x v="3"/>
    <n v="1"/>
    <x v="340"/>
    <x v="6"/>
    <x v="0"/>
    <n v="2225796.48"/>
    <x v="1"/>
    <x v="9"/>
    <x v="9"/>
    <x v="3"/>
  </r>
  <r>
    <x v="1875"/>
    <x v="1128"/>
    <s v="CUBRIMIENTO"/>
    <x v="0"/>
    <m/>
    <s v="2025-03-20"/>
    <s v="2025-10-06"/>
    <s v="2025-10-09 17:04:22"/>
    <s v="0000-00-00 00:00:00"/>
    <s v="0000-00-00 00:00:00"/>
    <s v="0000-00-00 00:00:00"/>
    <s v="0000-00-00 00:00:00"/>
    <s v="2025-10-09"/>
    <s v="2025-10-24"/>
    <s v="2025-11-07"/>
    <s v="2025-11-11"/>
    <s v="2025-11-20"/>
    <x v="4"/>
    <s v="Toscana"/>
    <s v="BANE14"/>
    <x v="222"/>
    <s v="MALLA BLANCA 3M EB4027W G8 625GR"/>
    <x v="3"/>
    <n v="1"/>
    <x v="15"/>
    <x v="6"/>
    <x v="0"/>
    <n v="2343062.16"/>
    <x v="1"/>
    <x v="9"/>
    <x v="9"/>
    <x v="3"/>
  </r>
  <r>
    <x v="1875"/>
    <x v="1128"/>
    <s v="CUBRIMIENTO"/>
    <x v="0"/>
    <m/>
    <s v="2025-03-20"/>
    <s v="2025-10-06"/>
    <s v="2025-10-09 17:04:22"/>
    <s v="0000-00-00 00:00:00"/>
    <s v="0000-00-00 00:00:00"/>
    <s v="0000-00-00 00:00:00"/>
    <s v="0000-00-00 00:00:00"/>
    <s v="2025-10-09"/>
    <s v="2025-10-24"/>
    <s v="2025-11-07"/>
    <s v="2025-11-11"/>
    <s v="2025-11-20"/>
    <x v="4"/>
    <s v="Toscana"/>
    <s v="PLAM05"/>
    <x v="12"/>
    <m/>
    <x v="3"/>
    <n v="1"/>
    <x v="173"/>
    <x v="0"/>
    <x v="119"/>
    <n v="92681557.920000002"/>
    <x v="1"/>
    <x v="4"/>
    <x v="3"/>
    <x v="3"/>
  </r>
  <r>
    <x v="1876"/>
    <x v="1129"/>
    <s v="CUBRIMIENTO"/>
    <x v="0"/>
    <m/>
    <s v="2025-03-20"/>
    <s v="2025-06-17"/>
    <s v="2025-06-24 14:37:56"/>
    <s v="2025-07-04 11:24:23"/>
    <s v="2025-07-22 17:56:25"/>
    <s v="2025-10-16 09:26:01"/>
    <s v="2025-10-23 16:36:10"/>
    <s v="2025-06-24"/>
    <s v="2025-07-04"/>
    <s v="2025-07-17"/>
    <s v="2025-07-23"/>
    <s v="2025-07-26"/>
    <x v="3"/>
    <s v="Barranquilla"/>
    <s v="LONA MEMBRANA ESP05"/>
    <x v="1069"/>
    <s v="LONA PERGOTEX BLACKOUT BLANCA 3 M"/>
    <x v="0"/>
    <n v="1"/>
    <x v="341"/>
    <x v="0"/>
    <x v="171"/>
    <n v="37387840"/>
    <x v="0"/>
    <x v="0"/>
    <x v="0"/>
    <x v="1"/>
  </r>
  <r>
    <x v="1876"/>
    <x v="1129"/>
    <s v="CUBRIMIENTO"/>
    <x v="0"/>
    <m/>
    <s v="2025-03-20"/>
    <s v="2025-06-17"/>
    <s v="2025-06-24 14:37:56"/>
    <s v="2025-07-04 11:24:23"/>
    <s v="2025-07-22 17:56:25"/>
    <s v="2025-10-16 09:26:01"/>
    <s v="2025-10-23 16:36:10"/>
    <s v="2025-06-24"/>
    <s v="2025-07-04"/>
    <s v="2025-07-17"/>
    <s v="2025-07-23"/>
    <s v="2025-07-26"/>
    <x v="3"/>
    <s v="Barranquilla"/>
    <s v="SERV03"/>
    <x v="9"/>
    <m/>
    <x v="0"/>
    <n v="1"/>
    <x v="0"/>
    <x v="0"/>
    <x v="0"/>
    <n v="1500000"/>
    <x v="0"/>
    <x v="1"/>
    <x v="1"/>
    <x v="1"/>
  </r>
  <r>
    <x v="1877"/>
    <x v="168"/>
    <s v="CUBRIMIENTO"/>
    <x v="0"/>
    <m/>
    <s v="2025-03-20"/>
    <s v="2025-03-28"/>
    <s v="2025-03-31 10:13:12"/>
    <s v="2025-04-01 17:41:14"/>
    <s v="2025-04-03 16:47:47"/>
    <s v="2025-04-03 16:48:15"/>
    <s v="0000-00-00 00:00:00"/>
    <s v="2025-03-31"/>
    <s v="2025-04-02"/>
    <s v="2025-04-04"/>
    <s v="2025-04-08"/>
    <s v="2025-04-08"/>
    <x v="3"/>
    <s v="Toscany"/>
    <s v="SOMB03"/>
    <x v="161"/>
    <s v="LONA DICKSON CRUDO REF:6020"/>
    <x v="8"/>
    <n v="2"/>
    <x v="188"/>
    <x v="0"/>
    <x v="17"/>
    <n v="7372800"/>
    <x v="0"/>
    <x v="6"/>
    <x v="8"/>
    <x v="2"/>
  </r>
  <r>
    <x v="1877"/>
    <x v="168"/>
    <s v="CUBRIMIENTO"/>
    <x v="0"/>
    <m/>
    <s v="2025-03-20"/>
    <s v="2025-03-28"/>
    <s v="2025-03-31 10:13:12"/>
    <s v="2025-04-01 17:41:14"/>
    <s v="2025-04-03 16:47:47"/>
    <s v="2025-04-03 16:48:15"/>
    <s v="0000-00-00 00:00:00"/>
    <s v="2025-03-31"/>
    <s v="2025-04-02"/>
    <s v="2025-04-04"/>
    <s v="2025-04-08"/>
    <s v="2025-04-08"/>
    <x v="3"/>
    <s v="Toscany"/>
    <s v="SOMB03"/>
    <x v="161"/>
    <s v="LONA DICKSON CRUDO REF:6020"/>
    <x v="8"/>
    <n v="1"/>
    <x v="75"/>
    <x v="0"/>
    <x v="17"/>
    <n v="2187000"/>
    <x v="0"/>
    <x v="6"/>
    <x v="8"/>
    <x v="2"/>
  </r>
  <r>
    <x v="1878"/>
    <x v="72"/>
    <s v="CUBRIMIENTO"/>
    <x v="0"/>
    <m/>
    <s v="2025-03-20"/>
    <s v="2025-07-31"/>
    <s v="2025-08-05 11:58:08"/>
    <s v="2025-08-11 16:37:46"/>
    <s v="2025-09-30 08:21:09"/>
    <s v="2025-10-25 14:53:33"/>
    <s v="0000-00-00 00:00:00"/>
    <s v="2025-08-05"/>
    <s v="2025-08-11"/>
    <s v="2025-10-01"/>
    <s v="2025-10-04"/>
    <s v="2025-10-08"/>
    <x v="8"/>
    <s v="Bogota"/>
    <s v="10087"/>
    <x v="202"/>
    <m/>
    <x v="0"/>
    <n v="4"/>
    <x v="0"/>
    <x v="0"/>
    <x v="0"/>
    <n v="541800"/>
    <x v="0"/>
    <x v="0"/>
    <x v="0"/>
    <x v="0"/>
  </r>
  <r>
    <x v="1878"/>
    <x v="72"/>
    <s v="CUBRIMIENTO"/>
    <x v="0"/>
    <m/>
    <s v="2025-03-20"/>
    <s v="2025-07-31"/>
    <s v="2025-08-05 11:58:08"/>
    <s v="2025-08-11 16:37:46"/>
    <s v="2025-09-30 08:21:09"/>
    <s v="2025-10-25 14:53:33"/>
    <s v="0000-00-00 00:00:00"/>
    <s v="2025-08-05"/>
    <s v="2025-08-11"/>
    <s v="2025-10-01"/>
    <s v="2025-10-04"/>
    <s v="2025-10-08"/>
    <x v="8"/>
    <s v="Bogota"/>
    <s v="27249"/>
    <x v="64"/>
    <m/>
    <x v="0"/>
    <n v="4"/>
    <x v="0"/>
    <x v="0"/>
    <x v="0"/>
    <n v="1135408"/>
    <x v="0"/>
    <x v="0"/>
    <x v="0"/>
    <x v="0"/>
  </r>
  <r>
    <x v="1878"/>
    <x v="72"/>
    <s v="CUBRIMIENTO"/>
    <x v="0"/>
    <m/>
    <s v="2025-03-20"/>
    <s v="2025-07-31"/>
    <s v="2025-08-05 11:58:08"/>
    <s v="2025-08-11 16:37:46"/>
    <s v="2025-09-30 08:21:09"/>
    <s v="2025-10-25 14:53:33"/>
    <s v="0000-00-00 00:00:00"/>
    <s v="2025-08-05"/>
    <s v="2025-08-11"/>
    <s v="2025-10-01"/>
    <s v="2025-10-04"/>
    <s v="2025-10-08"/>
    <x v="8"/>
    <s v="Bogota"/>
    <s v="28523"/>
    <x v="864"/>
    <m/>
    <x v="0"/>
    <n v="4"/>
    <x v="0"/>
    <x v="0"/>
    <x v="0"/>
    <n v="400000"/>
    <x v="0"/>
    <x v="0"/>
    <x v="0"/>
    <x v="0"/>
  </r>
  <r>
    <x v="1878"/>
    <x v="72"/>
    <s v="CUBRIMIENTO"/>
    <x v="0"/>
    <m/>
    <s v="2025-03-20"/>
    <s v="2025-07-31"/>
    <s v="2025-08-05 11:58:08"/>
    <s v="2025-08-11 16:37:46"/>
    <s v="2025-09-30 08:21:09"/>
    <s v="2025-10-25 14:53:33"/>
    <s v="0000-00-00 00:00:00"/>
    <s v="2025-08-05"/>
    <s v="2025-08-11"/>
    <s v="2025-10-01"/>
    <s v="2025-10-04"/>
    <s v="2025-10-08"/>
    <x v="8"/>
    <s v="Bogota"/>
    <s v="MANT004"/>
    <x v="934"/>
    <m/>
    <x v="3"/>
    <n v="2"/>
    <x v="342"/>
    <x v="0"/>
    <x v="83"/>
    <n v="3496400"/>
    <x v="0"/>
    <x v="0"/>
    <x v="0"/>
    <x v="0"/>
  </r>
  <r>
    <x v="1878"/>
    <x v="72"/>
    <s v="CUBRIMIENTO"/>
    <x v="0"/>
    <m/>
    <s v="2025-03-20"/>
    <s v="2025-07-31"/>
    <s v="2025-08-05 11:58:08"/>
    <s v="2025-08-11 16:37:46"/>
    <s v="2025-09-30 08:21:09"/>
    <s v="2025-10-25 14:53:33"/>
    <s v="0000-00-00 00:00:00"/>
    <s v="2025-08-05"/>
    <s v="2025-08-11"/>
    <s v="2025-10-01"/>
    <s v="2025-10-04"/>
    <s v="2025-10-08"/>
    <x v="8"/>
    <s v="Bogota"/>
    <s v="MANT004"/>
    <x v="934"/>
    <m/>
    <x v="0"/>
    <n v="2"/>
    <x v="342"/>
    <x v="0"/>
    <x v="83"/>
    <n v="2047000"/>
    <x v="0"/>
    <x v="0"/>
    <x v="0"/>
    <x v="0"/>
  </r>
  <r>
    <x v="1878"/>
    <x v="72"/>
    <s v="CUBRIMIENTO"/>
    <x v="0"/>
    <m/>
    <s v="2025-03-20"/>
    <s v="2025-07-31"/>
    <s v="2025-08-05 11:58:08"/>
    <s v="2025-08-11 16:37:46"/>
    <s v="2025-09-30 08:21:09"/>
    <s v="2025-10-25 14:53:33"/>
    <s v="0000-00-00 00:00:00"/>
    <s v="2025-08-05"/>
    <s v="2025-08-11"/>
    <s v="2025-10-01"/>
    <s v="2025-10-04"/>
    <s v="2025-10-08"/>
    <x v="8"/>
    <s v="Bogota"/>
    <s v="SERV03"/>
    <x v="9"/>
    <m/>
    <x v="0"/>
    <n v="1"/>
    <x v="0"/>
    <x v="0"/>
    <x v="0"/>
    <n v="200000"/>
    <x v="0"/>
    <x v="1"/>
    <x v="1"/>
    <x v="0"/>
  </r>
  <r>
    <x v="1878"/>
    <x v="72"/>
    <s v="CUBRIMIENTO"/>
    <x v="0"/>
    <m/>
    <s v="2025-03-20"/>
    <s v="2025-07-31"/>
    <s v="2025-08-05 11:58:08"/>
    <s v="2025-08-11 16:37:46"/>
    <s v="2025-09-30 08:21:09"/>
    <s v="2025-10-25 14:53:33"/>
    <s v="0000-00-00 00:00:00"/>
    <s v="2025-08-05"/>
    <s v="2025-08-11"/>
    <s v="2025-10-01"/>
    <s v="2025-10-04"/>
    <s v="2025-10-08"/>
    <x v="8"/>
    <s v="Bogota"/>
    <s v="SERV03"/>
    <x v="9"/>
    <m/>
    <x v="0"/>
    <n v="1"/>
    <x v="0"/>
    <x v="0"/>
    <x v="0"/>
    <n v="2000000"/>
    <x v="0"/>
    <x v="1"/>
    <x v="1"/>
    <x v="0"/>
  </r>
  <r>
    <x v="1878"/>
    <x v="72"/>
    <s v="CUBRIMIENTO"/>
    <x v="0"/>
    <m/>
    <s v="2025-03-20"/>
    <s v="2025-07-31"/>
    <s v="2025-08-05 11:58:08"/>
    <s v="2025-08-11 16:37:46"/>
    <s v="2025-09-30 08:21:09"/>
    <s v="2025-10-25 14:53:33"/>
    <s v="0000-00-00 00:00:00"/>
    <s v="2025-08-05"/>
    <s v="2025-08-11"/>
    <s v="2025-10-01"/>
    <s v="2025-10-04"/>
    <s v="2025-10-08"/>
    <x v="8"/>
    <s v="Bogota"/>
    <s v="SERVANDAM"/>
    <x v="865"/>
    <m/>
    <x v="0"/>
    <n v="1"/>
    <x v="0"/>
    <x v="0"/>
    <x v="0"/>
    <n v="500000"/>
    <x v="0"/>
    <x v="1"/>
    <x v="1"/>
    <x v="0"/>
  </r>
  <r>
    <x v="1878"/>
    <x v="72"/>
    <s v="CUBRIMIENTO"/>
    <x v="0"/>
    <m/>
    <s v="2025-03-20"/>
    <s v="2025-07-31"/>
    <s v="2025-08-05 11:58:08"/>
    <s v="2025-08-11 16:37:46"/>
    <s v="2025-09-30 08:21:09"/>
    <s v="2025-10-25 14:53:33"/>
    <s v="0000-00-00 00:00:00"/>
    <s v="2025-08-05"/>
    <s v="2025-08-11"/>
    <s v="2025-10-01"/>
    <s v="2025-10-04"/>
    <s v="2025-10-08"/>
    <x v="8"/>
    <s v="Bogota"/>
    <s v="SOMB0101**"/>
    <x v="347"/>
    <s v="LONA DICKSON NEGRO FONDO ENT REF:6028"/>
    <x v="0"/>
    <n v="2"/>
    <x v="343"/>
    <x v="0"/>
    <x v="12"/>
    <n v="10560574"/>
    <x v="0"/>
    <x v="0"/>
    <x v="0"/>
    <x v="0"/>
  </r>
  <r>
    <x v="1878"/>
    <x v="72"/>
    <s v="CUBRIMIENTO"/>
    <x v="0"/>
    <m/>
    <s v="2025-03-20"/>
    <s v="2025-07-31"/>
    <s v="2025-08-05 11:58:08"/>
    <s v="2025-08-11 16:37:46"/>
    <s v="2025-09-30 08:21:09"/>
    <s v="2025-10-25 14:53:33"/>
    <s v="0000-00-00 00:00:00"/>
    <s v="2025-08-05"/>
    <s v="2025-08-11"/>
    <s v="2025-10-01"/>
    <s v="2025-10-04"/>
    <s v="2025-10-08"/>
    <x v="8"/>
    <s v="Bogota"/>
    <s v="TRANSP04"/>
    <x v="1070"/>
    <m/>
    <x v="0"/>
    <n v="1"/>
    <x v="0"/>
    <x v="0"/>
    <x v="0"/>
    <n v="1800000"/>
    <x v="0"/>
    <x v="0"/>
    <x v="0"/>
    <x v="0"/>
  </r>
  <r>
    <x v="1879"/>
    <x v="1130"/>
    <s v="CUBRIMIENTO"/>
    <x v="0"/>
    <m/>
    <s v="2025-03-21"/>
    <s v="2025-03-27"/>
    <s v="2025-03-28 16:30:15"/>
    <s v="2025-04-07 11:13:56"/>
    <s v="2025-04-15 17:33:17"/>
    <s v="2025-04-21 11:45:46"/>
    <s v="2025-04-22 17:32:16"/>
    <s v="2025-03-28"/>
    <s v="2025-04-07"/>
    <s v="2025-04-15"/>
    <s v="2025-04-20"/>
    <s v="2025-04-27"/>
    <x v="3"/>
    <s v="Medellin"/>
    <s v="12473"/>
    <x v="121"/>
    <m/>
    <x v="0"/>
    <n v="1"/>
    <x v="0"/>
    <x v="0"/>
    <x v="0"/>
    <n v="288000"/>
    <x v="0"/>
    <x v="0"/>
    <x v="0"/>
    <x v="2"/>
  </r>
  <r>
    <x v="1879"/>
    <x v="1130"/>
    <s v="CUBRIMIENTO"/>
    <x v="0"/>
    <m/>
    <s v="2025-03-21"/>
    <s v="2025-03-27"/>
    <s v="2025-03-28 16:30:15"/>
    <s v="2025-04-07 11:13:56"/>
    <s v="2025-04-15 17:33:17"/>
    <s v="2025-04-21 11:45:46"/>
    <s v="2025-04-22 17:32:16"/>
    <s v="2025-03-28"/>
    <s v="2025-04-07"/>
    <s v="2025-04-15"/>
    <s v="2025-04-20"/>
    <s v="2025-04-27"/>
    <x v="3"/>
    <s v="Medellin"/>
    <s v="6543"/>
    <x v="123"/>
    <m/>
    <x v="0"/>
    <n v="1"/>
    <x v="0"/>
    <x v="0"/>
    <x v="0"/>
    <n v="62400"/>
    <x v="0"/>
    <x v="0"/>
    <x v="0"/>
    <x v="2"/>
  </r>
  <r>
    <x v="1879"/>
    <x v="1130"/>
    <s v="CUBRIMIENTO"/>
    <x v="0"/>
    <m/>
    <s v="2025-03-21"/>
    <s v="2025-03-27"/>
    <s v="2025-03-28 16:30:15"/>
    <s v="2025-04-07 11:13:56"/>
    <s v="2025-04-15 17:33:17"/>
    <s v="2025-04-21 11:45:46"/>
    <s v="2025-04-22 17:32:16"/>
    <s v="2025-03-28"/>
    <s v="2025-04-07"/>
    <s v="2025-04-15"/>
    <s v="2025-04-20"/>
    <s v="2025-04-27"/>
    <x v="3"/>
    <s v="Medellin"/>
    <s v="BANF02"/>
    <x v="548"/>
    <s v="LONA DICKSON VERDE FORESTA REF:6687"/>
    <x v="3"/>
    <n v="1"/>
    <x v="344"/>
    <x v="10"/>
    <x v="172"/>
    <n v="2344095"/>
    <x v="0"/>
    <x v="0"/>
    <x v="0"/>
    <x v="2"/>
  </r>
  <r>
    <x v="1879"/>
    <x v="1130"/>
    <s v="CUBRIMIENTO"/>
    <x v="0"/>
    <m/>
    <s v="2025-03-21"/>
    <s v="2025-03-27"/>
    <s v="2025-03-28 16:30:15"/>
    <s v="2025-04-07 11:13:56"/>
    <s v="2025-04-15 17:33:17"/>
    <s v="2025-04-21 11:45:46"/>
    <s v="2025-04-22 17:32:16"/>
    <s v="2025-03-28"/>
    <s v="2025-04-07"/>
    <s v="2025-04-15"/>
    <s v="2025-04-20"/>
    <s v="2025-04-27"/>
    <x v="3"/>
    <s v="Medellin"/>
    <s v="PUBL01"/>
    <x v="117"/>
    <m/>
    <x v="0"/>
    <n v="1"/>
    <x v="345"/>
    <x v="54"/>
    <x v="0"/>
    <n v="59689"/>
    <x v="0"/>
    <x v="0"/>
    <x v="0"/>
    <x v="2"/>
  </r>
  <r>
    <x v="1879"/>
    <x v="1130"/>
    <s v="CUBRIMIENTO"/>
    <x v="0"/>
    <m/>
    <s v="2025-03-21"/>
    <s v="2025-03-27"/>
    <s v="2025-03-28 16:30:15"/>
    <s v="2025-04-07 11:13:56"/>
    <s v="2025-04-15 17:33:17"/>
    <s v="2025-04-21 11:45:46"/>
    <s v="2025-04-22 17:32:16"/>
    <s v="2025-03-28"/>
    <s v="2025-04-07"/>
    <s v="2025-04-15"/>
    <s v="2025-04-20"/>
    <s v="2025-04-27"/>
    <x v="3"/>
    <s v="Medellin"/>
    <s v="SERV03"/>
    <x v="9"/>
    <m/>
    <x v="0"/>
    <n v="1"/>
    <x v="0"/>
    <x v="0"/>
    <x v="0"/>
    <n v="100000"/>
    <x v="0"/>
    <x v="1"/>
    <x v="1"/>
    <x v="2"/>
  </r>
  <r>
    <x v="1879"/>
    <x v="1130"/>
    <s v="CUBRIMIENTO"/>
    <x v="0"/>
    <m/>
    <s v="2025-03-21"/>
    <s v="2025-03-27"/>
    <s v="2025-03-28 16:30:15"/>
    <s v="2025-04-07 11:13:56"/>
    <s v="2025-04-15 17:33:17"/>
    <s v="2025-04-21 11:45:46"/>
    <s v="2025-04-22 17:32:16"/>
    <s v="2025-03-28"/>
    <s v="2025-04-07"/>
    <s v="2025-04-15"/>
    <s v="2025-04-20"/>
    <s v="2025-04-27"/>
    <x v="3"/>
    <s v="Medellin"/>
    <s v="SOLAPA01"/>
    <x v="69"/>
    <m/>
    <x v="3"/>
    <n v="1"/>
    <x v="0"/>
    <x v="0"/>
    <x v="0"/>
    <n v="160000"/>
    <x v="0"/>
    <x v="0"/>
    <x v="0"/>
    <x v="2"/>
  </r>
  <r>
    <x v="1879"/>
    <x v="1130"/>
    <s v="CUBRIMIENTO"/>
    <x v="0"/>
    <m/>
    <s v="2025-03-21"/>
    <s v="2025-03-27"/>
    <s v="2025-03-28 16:30:15"/>
    <s v="2025-04-07 11:13:56"/>
    <s v="2025-04-15 17:33:17"/>
    <s v="2025-04-21 11:45:46"/>
    <s v="2025-04-22 17:32:16"/>
    <s v="2025-03-28"/>
    <s v="2025-04-07"/>
    <s v="2025-04-15"/>
    <s v="2025-04-20"/>
    <s v="2025-04-27"/>
    <x v="3"/>
    <s v="Medellin"/>
    <s v="TRANSP06"/>
    <x v="59"/>
    <m/>
    <x v="0"/>
    <n v="1"/>
    <x v="0"/>
    <x v="0"/>
    <x v="0"/>
    <n v="160000"/>
    <x v="0"/>
    <x v="1"/>
    <x v="1"/>
    <x v="2"/>
  </r>
  <r>
    <x v="1880"/>
    <x v="989"/>
    <s v="CUBRIMIENTO"/>
    <x v="0"/>
    <m/>
    <s v="2025-03-21"/>
    <s v="2025-03-21"/>
    <s v="2025-03-25 09:45:09"/>
    <s v="0000-00-00 00:00:00"/>
    <s v="2025-03-28 07:16:23"/>
    <s v="2025-03-28 07:16:51"/>
    <s v="2025-04-28 13:55:14"/>
    <s v="2025-03-24"/>
    <s v="2025-03-24"/>
    <s v="2025-04-07"/>
    <s v="2025-04-11"/>
    <s v="2025-05-20"/>
    <x v="3"/>
    <s v="Barranquilla"/>
    <s v="18453"/>
    <x v="18"/>
    <m/>
    <x v="0"/>
    <n v="5"/>
    <x v="0"/>
    <x v="0"/>
    <x v="0"/>
    <n v="7900"/>
    <x v="0"/>
    <x v="0"/>
    <x v="0"/>
    <x v="2"/>
  </r>
  <r>
    <x v="1880"/>
    <x v="989"/>
    <s v="CUBRIMIENTO"/>
    <x v="0"/>
    <m/>
    <s v="2025-03-21"/>
    <s v="2025-03-21"/>
    <s v="2025-03-25 09:45:09"/>
    <s v="0000-00-00 00:00:00"/>
    <s v="2025-03-28 07:16:23"/>
    <s v="2025-03-28 07:16:51"/>
    <s v="2025-04-28 13:55:14"/>
    <s v="2025-03-24"/>
    <s v="2025-03-24"/>
    <s v="2025-04-07"/>
    <s v="2025-04-11"/>
    <s v="2025-05-20"/>
    <x v="3"/>
    <s v="Barranquilla"/>
    <s v="18458"/>
    <x v="22"/>
    <m/>
    <x v="0"/>
    <n v="5"/>
    <x v="0"/>
    <x v="0"/>
    <x v="0"/>
    <n v="12250"/>
    <x v="0"/>
    <x v="0"/>
    <x v="0"/>
    <x v="2"/>
  </r>
  <r>
    <x v="1880"/>
    <x v="989"/>
    <s v="CUBRIMIENTO"/>
    <x v="0"/>
    <m/>
    <s v="2025-03-21"/>
    <s v="2025-03-21"/>
    <s v="2025-03-25 09:45:09"/>
    <s v="0000-00-00 00:00:00"/>
    <s v="2025-03-28 07:16:23"/>
    <s v="2025-03-28 07:16:51"/>
    <s v="2025-04-28 13:55:14"/>
    <s v="2025-03-24"/>
    <s v="2025-03-24"/>
    <s v="2025-04-07"/>
    <s v="2025-04-11"/>
    <s v="2025-05-20"/>
    <x v="3"/>
    <s v="Barranquilla"/>
    <s v="REP049"/>
    <x v="228"/>
    <m/>
    <x v="0"/>
    <n v="1"/>
    <x v="0"/>
    <x v="0"/>
    <x v="0"/>
    <n v="100000"/>
    <x v="0"/>
    <x v="0"/>
    <x v="0"/>
    <x v="2"/>
  </r>
  <r>
    <x v="1881"/>
    <x v="601"/>
    <s v="CUBRIMIENTO"/>
    <x v="0"/>
    <m/>
    <s v="2025-03-21"/>
    <s v="2025-03-21"/>
    <s v="2025-03-21 11:42:13"/>
    <s v="0000-00-00 00:00:00"/>
    <s v="2025-03-21 11:42:20"/>
    <s v="2025-03-21 17:31:51"/>
    <s v="0000-00-00 00:00:00"/>
    <s v="2025-03-24"/>
    <s v="2025-03-24"/>
    <s v="2025-03-26"/>
    <s v="2025-03-28"/>
    <s v="2025-03-28"/>
    <x v="3"/>
    <s v="Toscany"/>
    <s v="11455"/>
    <x v="232"/>
    <m/>
    <x v="0"/>
    <n v="4"/>
    <x v="0"/>
    <x v="0"/>
    <x v="0"/>
    <n v="49700"/>
    <x v="0"/>
    <x v="0"/>
    <x v="0"/>
    <x v="8"/>
  </r>
  <r>
    <x v="1882"/>
    <x v="1131"/>
    <s v="CUBRIMIENTO"/>
    <x v="0"/>
    <m/>
    <s v="2025-03-21"/>
    <s v="2025-03-29"/>
    <s v="2025-04-03 09:01:01"/>
    <s v="0000-00-00 00:00:00"/>
    <s v="2025-04-08 10:51:50"/>
    <s v="2025-04-09 07:29:31"/>
    <s v="2025-04-15 17:13:52"/>
    <s v="2025-03-31"/>
    <s v="2025-03-31"/>
    <s v="2025-04-08"/>
    <s v="2025-04-14"/>
    <s v="2025-04-16"/>
    <x v="3"/>
    <s v="Barranquilla"/>
    <s v="3151"/>
    <x v="57"/>
    <m/>
    <x v="0"/>
    <n v="25"/>
    <x v="0"/>
    <x v="0"/>
    <x v="0"/>
    <n v="1462500"/>
    <x v="0"/>
    <x v="0"/>
    <x v="0"/>
    <x v="2"/>
  </r>
  <r>
    <x v="1882"/>
    <x v="1131"/>
    <s v="CUBRIMIENTO"/>
    <x v="0"/>
    <m/>
    <s v="2025-03-21"/>
    <s v="2025-03-29"/>
    <s v="2025-04-03 09:01:01"/>
    <s v="0000-00-00 00:00:00"/>
    <s v="2025-04-08 10:51:50"/>
    <s v="2025-04-09 07:29:31"/>
    <s v="2025-04-15 17:13:52"/>
    <s v="2025-03-31"/>
    <s v="2025-03-31"/>
    <s v="2025-04-08"/>
    <s v="2025-04-14"/>
    <s v="2025-04-16"/>
    <x v="3"/>
    <s v="Barranquilla"/>
    <s v="MANT001"/>
    <x v="770"/>
    <m/>
    <x v="0"/>
    <n v="1"/>
    <x v="134"/>
    <x v="0"/>
    <x v="1"/>
    <n v="1755000"/>
    <x v="0"/>
    <x v="0"/>
    <x v="0"/>
    <x v="2"/>
  </r>
  <r>
    <x v="1882"/>
    <x v="1131"/>
    <s v="CUBRIMIENTO"/>
    <x v="0"/>
    <m/>
    <s v="2025-03-21"/>
    <s v="2025-03-29"/>
    <s v="2025-04-03 09:01:01"/>
    <s v="0000-00-00 00:00:00"/>
    <s v="2025-04-08 10:51:50"/>
    <s v="2025-04-09 07:29:31"/>
    <s v="2025-04-15 17:13:52"/>
    <s v="2025-03-31"/>
    <s v="2025-03-31"/>
    <s v="2025-04-08"/>
    <s v="2025-04-14"/>
    <s v="2025-04-16"/>
    <x v="3"/>
    <s v="Barranquilla"/>
    <s v="SERV03"/>
    <x v="9"/>
    <m/>
    <x v="0"/>
    <n v="1"/>
    <x v="0"/>
    <x v="0"/>
    <x v="0"/>
    <n v="500000"/>
    <x v="0"/>
    <x v="1"/>
    <x v="1"/>
    <x v="2"/>
  </r>
  <r>
    <x v="1882"/>
    <x v="1131"/>
    <s v="CUBRIMIENTO"/>
    <x v="0"/>
    <m/>
    <s v="2025-03-21"/>
    <s v="2025-03-29"/>
    <s v="2025-04-03 09:01:01"/>
    <s v="0000-00-00 00:00:00"/>
    <s v="2025-04-08 10:51:50"/>
    <s v="2025-04-09 07:29:31"/>
    <s v="2025-04-15 17:13:52"/>
    <s v="2025-03-31"/>
    <s v="2025-03-31"/>
    <s v="2025-04-08"/>
    <s v="2025-04-14"/>
    <s v="2025-04-16"/>
    <x v="3"/>
    <s v="Barranquilla"/>
    <s v="TRANSP05"/>
    <x v="198"/>
    <m/>
    <x v="0"/>
    <n v="1"/>
    <x v="0"/>
    <x v="0"/>
    <x v="0"/>
    <n v="300000"/>
    <x v="0"/>
    <x v="1"/>
    <x v="1"/>
    <x v="2"/>
  </r>
  <r>
    <x v="1883"/>
    <x v="1132"/>
    <s v="CUBRIMIENTO"/>
    <x v="0"/>
    <m/>
    <s v="2025-03-21"/>
    <s v="2025-03-25"/>
    <s v="2025-03-28 14:32:40"/>
    <s v="0000-00-00 00:00:00"/>
    <s v="2025-04-01 17:17:37"/>
    <s v="2025-04-01 17:17:59"/>
    <s v="2025-04-10 17:57:12"/>
    <s v="2025-03-26"/>
    <s v="2025-03-26"/>
    <s v="2025-04-09"/>
    <s v="2025-04-15"/>
    <s v="2025-04-17"/>
    <x v="1"/>
    <s v="Barranquilla"/>
    <s v="3151"/>
    <x v="57"/>
    <m/>
    <x v="0"/>
    <n v="19"/>
    <x v="0"/>
    <x v="0"/>
    <x v="0"/>
    <n v="1235000"/>
    <x v="0"/>
    <x v="0"/>
    <x v="0"/>
    <x v="2"/>
  </r>
  <r>
    <x v="1883"/>
    <x v="1132"/>
    <s v="CUBRIMIENTO"/>
    <x v="0"/>
    <m/>
    <s v="2025-03-21"/>
    <s v="2025-03-25"/>
    <s v="2025-03-28 14:32:40"/>
    <s v="0000-00-00 00:00:00"/>
    <s v="2025-04-01 17:17:37"/>
    <s v="2025-04-01 17:17:59"/>
    <s v="2025-04-10 17:57:12"/>
    <s v="2025-03-26"/>
    <s v="2025-03-26"/>
    <s v="2025-04-09"/>
    <s v="2025-04-15"/>
    <s v="2025-04-17"/>
    <x v="1"/>
    <s v="Barranquilla"/>
    <s v="MANT001"/>
    <x v="770"/>
    <m/>
    <x v="0"/>
    <n v="1"/>
    <x v="79"/>
    <x v="0"/>
    <x v="101"/>
    <n v="790000"/>
    <x v="0"/>
    <x v="0"/>
    <x v="0"/>
    <x v="2"/>
  </r>
  <r>
    <x v="1883"/>
    <x v="1132"/>
    <s v="CUBRIMIENTO"/>
    <x v="0"/>
    <m/>
    <s v="2025-03-21"/>
    <s v="2025-03-25"/>
    <s v="2025-03-28 14:32:40"/>
    <s v="0000-00-00 00:00:00"/>
    <s v="2025-04-01 17:17:37"/>
    <s v="2025-04-01 17:17:59"/>
    <s v="2025-04-10 17:57:12"/>
    <s v="2025-03-26"/>
    <s v="2025-03-26"/>
    <s v="2025-04-09"/>
    <s v="2025-04-15"/>
    <s v="2025-04-17"/>
    <x v="1"/>
    <s v="Barranquilla"/>
    <s v="REP036"/>
    <x v="72"/>
    <m/>
    <x v="0"/>
    <n v="1"/>
    <x v="0"/>
    <x v="0"/>
    <x v="0"/>
    <n v="120000"/>
    <x v="0"/>
    <x v="0"/>
    <x v="0"/>
    <x v="2"/>
  </r>
  <r>
    <x v="1884"/>
    <x v="1133"/>
    <s v="MUEBLES CC CUBRIMIENTOS"/>
    <x v="0"/>
    <m/>
    <s v="2025-03-17"/>
    <s v="2025-03-30"/>
    <s v="2025-04-01 14:19:36"/>
    <s v="0000-00-00 00:00:00"/>
    <s v="0000-00-00 00:00:00"/>
    <s v="2025-05-12 07:18:05"/>
    <s v="2025-06-14 11:23:55"/>
    <s v="2025-04-03"/>
    <s v="2025-04-03"/>
    <s v="2025-05-07"/>
    <s v="2025-05-11"/>
    <s v="2025-05-13"/>
    <x v="1"/>
    <s v="Virtual"/>
    <s v="5453"/>
    <x v="401"/>
    <m/>
    <x v="4"/>
    <n v="16"/>
    <x v="0"/>
    <x v="0"/>
    <x v="0"/>
    <n v="9781584"/>
    <x v="0"/>
    <x v="2"/>
    <x v="0"/>
    <x v="9"/>
  </r>
  <r>
    <x v="1884"/>
    <x v="1133"/>
    <s v="MUEBLES CC CUBRIMIENTOS"/>
    <x v="0"/>
    <m/>
    <s v="2025-03-17"/>
    <s v="2025-03-30"/>
    <s v="2025-04-01 14:19:36"/>
    <s v="0000-00-00 00:00:00"/>
    <s v="0000-00-00 00:00:00"/>
    <s v="2025-05-12 07:18:05"/>
    <s v="2025-06-14 11:23:55"/>
    <s v="2025-04-03"/>
    <s v="2025-04-03"/>
    <s v="2025-05-07"/>
    <s v="2025-05-11"/>
    <s v="2025-05-13"/>
    <x v="1"/>
    <s v="Virtual"/>
    <s v="9335"/>
    <x v="1071"/>
    <m/>
    <x v="4"/>
    <n v="1"/>
    <x v="0"/>
    <x v="0"/>
    <x v="0"/>
    <n v="6198886"/>
    <x v="0"/>
    <x v="2"/>
    <x v="0"/>
    <x v="9"/>
  </r>
  <r>
    <x v="1884"/>
    <x v="1133"/>
    <s v="MUEBLES CC CUBRIMIENTOS"/>
    <x v="0"/>
    <m/>
    <s v="2025-03-17"/>
    <s v="2025-03-30"/>
    <s v="2025-04-01 14:19:36"/>
    <s v="0000-00-00 00:00:00"/>
    <s v="0000-00-00 00:00:00"/>
    <s v="2025-05-12 07:18:05"/>
    <s v="2025-06-14 11:23:55"/>
    <s v="2025-04-03"/>
    <s v="2025-04-03"/>
    <s v="2025-05-07"/>
    <s v="2025-05-11"/>
    <s v="2025-05-13"/>
    <x v="1"/>
    <s v="Virtual"/>
    <s v="TRANSP07"/>
    <x v="47"/>
    <m/>
    <x v="0"/>
    <n v="1"/>
    <x v="0"/>
    <x v="0"/>
    <x v="0"/>
    <n v="1000000"/>
    <x v="0"/>
    <x v="0"/>
    <x v="0"/>
    <x v="9"/>
  </r>
  <r>
    <x v="1885"/>
    <x v="297"/>
    <s v="CUBRIMIENTO"/>
    <x v="0"/>
    <m/>
    <s v="2025-03-25"/>
    <s v="2025-03-26"/>
    <s v="2025-03-26 15:10:56"/>
    <s v="0000-00-00 00:00:00"/>
    <s v="2025-03-28 07:35:47"/>
    <s v="2025-03-28 07:36:22"/>
    <s v="0000-00-00 00:00:00"/>
    <s v="2025-03-27"/>
    <s v="2025-03-27"/>
    <s v="2025-03-31"/>
    <s v="2025-04-02"/>
    <s v="2025-04-02"/>
    <x v="3"/>
    <s v="Toscany"/>
    <s v="29"/>
    <x v="280"/>
    <m/>
    <x v="0"/>
    <n v="9.5"/>
    <x v="0"/>
    <x v="0"/>
    <x v="0"/>
    <n v="475000"/>
    <x v="0"/>
    <x v="0"/>
    <x v="0"/>
    <x v="8"/>
  </r>
  <r>
    <x v="1885"/>
    <x v="297"/>
    <s v="CUBRIMIENTO"/>
    <x v="0"/>
    <m/>
    <s v="2025-03-25"/>
    <s v="2025-03-26"/>
    <s v="2025-03-26 15:10:56"/>
    <s v="0000-00-00 00:00:00"/>
    <s v="2025-03-28 07:35:47"/>
    <s v="2025-03-28 07:36:22"/>
    <s v="0000-00-00 00:00:00"/>
    <s v="2025-03-27"/>
    <s v="2025-03-27"/>
    <s v="2025-03-31"/>
    <s v="2025-04-02"/>
    <s v="2025-04-02"/>
    <x v="3"/>
    <s v="Toscany"/>
    <s v="36"/>
    <x v="247"/>
    <m/>
    <x v="0"/>
    <n v="60"/>
    <x v="0"/>
    <x v="0"/>
    <x v="0"/>
    <n v="3000000"/>
    <x v="0"/>
    <x v="0"/>
    <x v="0"/>
    <x v="8"/>
  </r>
  <r>
    <x v="1885"/>
    <x v="297"/>
    <s v="CUBRIMIENTO"/>
    <x v="0"/>
    <m/>
    <s v="2025-03-25"/>
    <s v="2025-03-26"/>
    <s v="2025-03-26 15:10:56"/>
    <s v="0000-00-00 00:00:00"/>
    <s v="2025-03-28 07:35:47"/>
    <s v="2025-03-28 07:36:22"/>
    <s v="0000-00-00 00:00:00"/>
    <s v="2025-03-27"/>
    <s v="2025-03-27"/>
    <s v="2025-03-31"/>
    <s v="2025-04-02"/>
    <s v="2025-04-02"/>
    <x v="3"/>
    <s v="Toscany"/>
    <s v="40"/>
    <x v="248"/>
    <m/>
    <x v="0"/>
    <n v="60"/>
    <x v="0"/>
    <x v="0"/>
    <x v="0"/>
    <n v="3000000"/>
    <x v="0"/>
    <x v="0"/>
    <x v="0"/>
    <x v="8"/>
  </r>
  <r>
    <x v="1886"/>
    <x v="1134"/>
    <s v="CUBRIMIENTO"/>
    <x v="0"/>
    <m/>
    <s v="2025-03-25"/>
    <s v="2025-03-25"/>
    <s v="2025-03-26 07:17:19"/>
    <s v="0000-00-00 00:00:00"/>
    <s v="2025-03-26 07:17:27"/>
    <s v="2025-03-31 11:20:35"/>
    <s v="0000-00-00 00:00:00"/>
    <s v="2025-03-26"/>
    <s v="2025-03-26"/>
    <s v="2025-03-27"/>
    <s v="2025-03-31"/>
    <s v="2025-03-31"/>
    <x v="3"/>
    <s v="Toscany"/>
    <s v="9520"/>
    <x v="575"/>
    <m/>
    <x v="0"/>
    <n v="2"/>
    <x v="0"/>
    <x v="0"/>
    <x v="0"/>
    <n v="168066"/>
    <x v="0"/>
    <x v="0"/>
    <x v="0"/>
    <x v="8"/>
  </r>
  <r>
    <x v="1887"/>
    <x v="265"/>
    <s v="MUEBLES CC CUBRIMIENTOS"/>
    <x v="0"/>
    <m/>
    <s v="2025-03-25"/>
    <s v="2025-03-26"/>
    <s v="2025-03-27 07:41:13"/>
    <s v="0000-00-00 00:00:00"/>
    <s v="2025-03-27 07:41:19"/>
    <s v="2025-03-28 07:30:37"/>
    <s v="0000-00-00 00:00:00"/>
    <s v="2025-03-27"/>
    <s v="2025-03-27"/>
    <s v="2025-03-31"/>
    <s v="2025-04-02"/>
    <s v="2025-04-02"/>
    <x v="3"/>
    <s v="Toscany"/>
    <s v="36"/>
    <x v="247"/>
    <m/>
    <x v="0"/>
    <n v="19"/>
    <x v="0"/>
    <x v="0"/>
    <x v="0"/>
    <n v="999400"/>
    <x v="0"/>
    <x v="0"/>
    <x v="0"/>
    <x v="8"/>
  </r>
  <r>
    <x v="1888"/>
    <x v="1135"/>
    <s v="MUEBLES CC CUBRIMIENTOS"/>
    <x v="0"/>
    <m/>
    <s v="2025-03-25"/>
    <s v="2025-04-30"/>
    <s v="2025-04-30 15:14:35"/>
    <s v="0000-00-00 00:00:00"/>
    <s v="2025-05-31 11:56:10"/>
    <s v="2025-06-09 14:46:39"/>
    <s v="2025-06-11 10:50:14"/>
    <s v="2025-05-01"/>
    <s v="2025-05-01"/>
    <s v="2025-05-27"/>
    <s v="0000-00-00"/>
    <s v="2025-06-02"/>
    <x v="3"/>
    <s v="Bogota"/>
    <s v="10066"/>
    <x v="115"/>
    <m/>
    <x v="2"/>
    <n v="2"/>
    <x v="0"/>
    <x v="0"/>
    <x v="0"/>
    <n v="1170908"/>
    <x v="0"/>
    <x v="0"/>
    <x v="0"/>
    <x v="9"/>
  </r>
  <r>
    <x v="1888"/>
    <x v="1135"/>
    <s v="MUEBLES CC CUBRIMIENTOS"/>
    <x v="0"/>
    <m/>
    <s v="2025-03-25"/>
    <s v="2025-04-30"/>
    <s v="2025-04-30 15:14:35"/>
    <s v="0000-00-00 00:00:00"/>
    <s v="2025-05-31 11:56:10"/>
    <s v="2025-06-09 14:46:39"/>
    <s v="2025-06-11 10:50:14"/>
    <s v="2025-05-01"/>
    <s v="2025-05-01"/>
    <s v="2025-05-27"/>
    <s v="0000-00-00"/>
    <s v="2025-06-02"/>
    <x v="3"/>
    <s v="Bogota"/>
    <s v="9708"/>
    <x v="778"/>
    <s v="LONA DICKSON AZUL PAON REF 8901"/>
    <x v="0"/>
    <n v="2"/>
    <x v="0"/>
    <x v="0"/>
    <x v="0"/>
    <n v="2539058"/>
    <x v="0"/>
    <x v="0"/>
    <x v="0"/>
    <x v="9"/>
  </r>
  <r>
    <x v="1888"/>
    <x v="1135"/>
    <s v="MUEBLES CC CUBRIMIENTOS"/>
    <x v="0"/>
    <m/>
    <s v="2025-03-25"/>
    <s v="2025-04-30"/>
    <s v="2025-04-30 15:14:35"/>
    <s v="0000-00-00 00:00:00"/>
    <s v="2025-05-31 11:56:10"/>
    <s v="2025-06-09 14:46:39"/>
    <s v="2025-06-11 10:50:14"/>
    <s v="2025-05-01"/>
    <s v="2025-05-01"/>
    <s v="2025-05-27"/>
    <s v="0000-00-00"/>
    <s v="2025-06-02"/>
    <x v="3"/>
    <s v="Bogota"/>
    <s v="SERV08"/>
    <x v="2"/>
    <m/>
    <x v="0"/>
    <n v="1"/>
    <x v="0"/>
    <x v="0"/>
    <x v="0"/>
    <n v="100000"/>
    <x v="0"/>
    <x v="1"/>
    <x v="1"/>
    <x v="9"/>
  </r>
  <r>
    <x v="1889"/>
    <x v="1136"/>
    <s v="CUBRIMIENTO"/>
    <x v="0"/>
    <m/>
    <s v="2025-03-25"/>
    <s v="2025-04-10"/>
    <s v="2025-04-11 09:05:29"/>
    <s v="0000-00-00 00:00:00"/>
    <s v="2025-04-14 11:35:24"/>
    <s v="2025-04-16 14:27:54"/>
    <s v="0000-00-00 00:00:00"/>
    <s v="2025-04-11"/>
    <s v="2025-04-11"/>
    <s v="2025-04-14"/>
    <s v="2025-04-17"/>
    <s v="2025-04-17"/>
    <x v="3"/>
    <s v="Bogota"/>
    <s v="SERV15"/>
    <x v="981"/>
    <m/>
    <x v="0"/>
    <n v="1"/>
    <x v="0"/>
    <x v="0"/>
    <x v="0"/>
    <n v="70000"/>
    <x v="0"/>
    <x v="1"/>
    <x v="1"/>
    <x v="2"/>
  </r>
  <r>
    <x v="1890"/>
    <x v="1137"/>
    <s v="CUBRIMIENTO"/>
    <x v="0"/>
    <m/>
    <s v="2025-03-26"/>
    <s v="2025-03-31"/>
    <s v="2025-03-31 14:34:40"/>
    <s v="0000-00-00 00:00:00"/>
    <s v="2025-04-08 17:07:57"/>
    <s v="2025-04-08 17:08:14"/>
    <s v="2025-08-27 08:23:20"/>
    <s v="2025-04-01"/>
    <s v="2025-04-01"/>
    <s v="2025-05-07"/>
    <s v="2025-05-09"/>
    <s v="2025-05-13"/>
    <x v="1"/>
    <s v="Virtual"/>
    <s v="2872"/>
    <x v="504"/>
    <m/>
    <x v="0"/>
    <n v="7"/>
    <x v="0"/>
    <x v="0"/>
    <x v="0"/>
    <n v="50400"/>
    <x v="0"/>
    <x v="0"/>
    <x v="0"/>
    <x v="9"/>
  </r>
  <r>
    <x v="1890"/>
    <x v="1137"/>
    <s v="CUBRIMIENTO"/>
    <x v="0"/>
    <m/>
    <s v="2025-03-26"/>
    <s v="2025-03-31"/>
    <s v="2025-03-31 14:34:40"/>
    <s v="0000-00-00 00:00:00"/>
    <s v="2025-04-08 17:07:57"/>
    <s v="2025-04-08 17:08:14"/>
    <s v="2025-08-27 08:23:20"/>
    <s v="2025-04-01"/>
    <s v="2025-04-01"/>
    <s v="2025-05-07"/>
    <s v="2025-05-09"/>
    <s v="2025-05-13"/>
    <x v="1"/>
    <s v="Virtual"/>
    <s v="6752"/>
    <x v="40"/>
    <s v="LONAFLEX"/>
    <x v="0"/>
    <n v="1"/>
    <x v="0"/>
    <x v="0"/>
    <x v="0"/>
    <n v="792000"/>
    <x v="0"/>
    <x v="5"/>
    <x v="0"/>
    <x v="9"/>
  </r>
  <r>
    <x v="1891"/>
    <x v="1138"/>
    <s v="CUBRIMIENTO"/>
    <x v="0"/>
    <m/>
    <s v="2025-03-26"/>
    <s v="2025-03-31"/>
    <s v="2025-04-10 13:56:18"/>
    <s v="2025-04-11 14:38:37"/>
    <s v="2025-04-16 15:18:18"/>
    <s v="2025-04-16 17:58:17"/>
    <s v="2025-04-28 13:54:36"/>
    <s v="2025-04-01"/>
    <s v="2025-04-03"/>
    <s v="2025-04-07"/>
    <s v="2025-04-11"/>
    <s v="2025-04-15"/>
    <x v="1"/>
    <s v="Barranquilla"/>
    <s v="BANE1401**"/>
    <x v="223"/>
    <s v="PERGOSCREEN BEIGE 3M EB4841 G6-7 430GR"/>
    <x v="0"/>
    <n v="1"/>
    <x v="15"/>
    <x v="0"/>
    <x v="13"/>
    <n v="1152459"/>
    <x v="0"/>
    <x v="0"/>
    <x v="0"/>
    <x v="2"/>
  </r>
  <r>
    <x v="1891"/>
    <x v="1138"/>
    <s v="CUBRIMIENTO"/>
    <x v="0"/>
    <m/>
    <s v="2025-03-26"/>
    <s v="2025-03-31"/>
    <s v="2025-04-10 13:56:18"/>
    <s v="2025-04-11 14:38:37"/>
    <s v="2025-04-16 15:18:18"/>
    <s v="2025-04-16 17:58:17"/>
    <s v="2025-04-28 13:54:36"/>
    <s v="2025-04-01"/>
    <s v="2025-04-03"/>
    <s v="2025-04-07"/>
    <s v="2025-04-11"/>
    <s v="2025-04-15"/>
    <x v="1"/>
    <s v="Barranquilla"/>
    <s v="SERV03"/>
    <x v="9"/>
    <m/>
    <x v="0"/>
    <n v="1"/>
    <x v="0"/>
    <x v="0"/>
    <x v="0"/>
    <n v="300000"/>
    <x v="0"/>
    <x v="1"/>
    <x v="1"/>
    <x v="2"/>
  </r>
  <r>
    <x v="1891"/>
    <x v="1138"/>
    <s v="CUBRIMIENTO"/>
    <x v="0"/>
    <m/>
    <s v="2025-03-26"/>
    <s v="2025-03-31"/>
    <s v="2025-04-10 13:56:18"/>
    <s v="2025-04-11 14:38:37"/>
    <s v="2025-04-16 15:18:18"/>
    <s v="2025-04-16 17:58:17"/>
    <s v="2025-04-28 13:54:36"/>
    <s v="2025-04-01"/>
    <s v="2025-04-03"/>
    <s v="2025-04-07"/>
    <s v="2025-04-11"/>
    <s v="2025-04-15"/>
    <x v="1"/>
    <s v="Barranquilla"/>
    <s v="TRANSP06"/>
    <x v="59"/>
    <m/>
    <x v="0"/>
    <n v="1"/>
    <x v="0"/>
    <x v="0"/>
    <x v="0"/>
    <n v="300000"/>
    <x v="0"/>
    <x v="1"/>
    <x v="1"/>
    <x v="2"/>
  </r>
  <r>
    <x v="1892"/>
    <x v="159"/>
    <s v="CUBRIMIENTO"/>
    <x v="0"/>
    <m/>
    <s v="2025-03-26"/>
    <s v="2025-03-26"/>
    <s v="2025-03-26 15:15:37"/>
    <s v="0000-00-00 00:00:00"/>
    <s v="2025-03-26 15:15:47"/>
    <s v="2025-03-26 15:25:51"/>
    <s v="0000-00-00 00:00:00"/>
    <s v="2025-03-27"/>
    <s v="2025-03-27"/>
    <s v="2025-03-31"/>
    <s v="2025-04-02"/>
    <s v="2025-04-02"/>
    <x v="3"/>
    <s v="Toscany"/>
    <s v="12569"/>
    <x v="367"/>
    <m/>
    <x v="0"/>
    <n v="10"/>
    <x v="0"/>
    <x v="0"/>
    <x v="0"/>
    <n v="526000"/>
    <x v="0"/>
    <x v="0"/>
    <x v="0"/>
    <x v="8"/>
  </r>
  <r>
    <x v="1893"/>
    <x v="973"/>
    <s v="CUBRIMIENTO"/>
    <x v="0"/>
    <m/>
    <s v="2025-03-26"/>
    <s v="2025-03-26"/>
    <s v="2025-03-27 07:34:04"/>
    <s v="0000-00-00 00:00:00"/>
    <s v="2025-03-27 07:34:11"/>
    <s v="2025-03-27 07:34:23"/>
    <s v="0000-00-00 00:00:00"/>
    <s v="2025-03-27"/>
    <s v="2025-03-27"/>
    <s v="2025-03-28"/>
    <s v="2025-04-01"/>
    <s v="2025-04-01"/>
    <x v="3"/>
    <s v="Toscany"/>
    <s v="18021"/>
    <x v="1072"/>
    <m/>
    <x v="0"/>
    <n v="25.5"/>
    <x v="0"/>
    <x v="0"/>
    <x v="0"/>
    <n v="2464294.5"/>
    <x v="0"/>
    <x v="0"/>
    <x v="0"/>
    <x v="8"/>
  </r>
  <r>
    <x v="1894"/>
    <x v="1139"/>
    <s v="CUBRIMIENTO"/>
    <x v="0"/>
    <m/>
    <s v="2025-03-26"/>
    <s v="2025-03-28"/>
    <s v="2025-03-28 14:14:15"/>
    <s v="0000-00-00 00:00:00"/>
    <s v="2025-03-31 13:06:10"/>
    <s v="2025-03-31 13:06:30"/>
    <s v="0000-00-00 00:00:00"/>
    <s v="2025-03-31"/>
    <s v="2025-03-31"/>
    <s v="2025-04-02"/>
    <s v="2025-04-04"/>
    <s v="2025-04-04"/>
    <x v="3"/>
    <s v="Gerencia"/>
    <s v="3647"/>
    <x v="268"/>
    <m/>
    <x v="0"/>
    <n v="1"/>
    <x v="0"/>
    <x v="0"/>
    <x v="0"/>
    <n v="531750"/>
    <x v="0"/>
    <x v="0"/>
    <x v="0"/>
    <x v="2"/>
  </r>
  <r>
    <x v="1895"/>
    <x v="1140"/>
    <s v="CUBRIMIENTO"/>
    <x v="0"/>
    <m/>
    <s v="2025-03-26"/>
    <s v="2025-04-04"/>
    <s v="2025-04-07 11:02:05"/>
    <s v="2025-04-10 13:19:57"/>
    <s v="2025-04-23 15:09:09"/>
    <s v="2025-05-13 14:34:17"/>
    <s v="0000-00-00 00:00:00"/>
    <s v="2025-04-07"/>
    <s v="2025-04-09"/>
    <s v="2025-04-22"/>
    <s v="2025-04-29"/>
    <s v="2025-04-29"/>
    <x v="0"/>
    <s v="Toscany"/>
    <s v="SOMB02"/>
    <x v="363"/>
    <s v="LONA DICKSON CRUDO REF:6020"/>
    <x v="1"/>
    <n v="1"/>
    <x v="346"/>
    <x v="0"/>
    <x v="173"/>
    <n v="10587308"/>
    <x v="0"/>
    <x v="6"/>
    <x v="12"/>
    <x v="2"/>
  </r>
  <r>
    <x v="1896"/>
    <x v="1141"/>
    <s v="CUBRIMIENTO"/>
    <x v="0"/>
    <m/>
    <s v="2025-03-26"/>
    <s v="2025-04-23"/>
    <s v="2025-04-25 15:14:12"/>
    <s v="0000-00-00 00:00:00"/>
    <s v="2025-05-16 17:12:07"/>
    <s v="2025-05-16 17:13:08"/>
    <s v="2025-05-21 09:34:34"/>
    <s v="2025-04-24"/>
    <s v="2025-04-24"/>
    <s v="2025-05-20"/>
    <s v="2025-05-22"/>
    <s v="2025-05-26"/>
    <x v="3"/>
    <s v="Bogota"/>
    <s v="8936"/>
    <x v="1073"/>
    <s v="LONA DICKSON ARENA VETEADO U337"/>
    <x v="0"/>
    <n v="2"/>
    <x v="0"/>
    <x v="0"/>
    <x v="0"/>
    <n v="4670810"/>
    <x v="0"/>
    <x v="0"/>
    <x v="0"/>
    <x v="9"/>
  </r>
  <r>
    <x v="1896"/>
    <x v="1141"/>
    <s v="CUBRIMIENTO"/>
    <x v="0"/>
    <m/>
    <s v="2025-03-26"/>
    <s v="2025-04-23"/>
    <s v="2025-04-25 15:14:12"/>
    <s v="0000-00-00 00:00:00"/>
    <s v="2025-05-16 17:12:07"/>
    <s v="2025-05-16 17:13:08"/>
    <s v="2025-05-21 09:34:34"/>
    <s v="2025-04-24"/>
    <s v="2025-04-24"/>
    <s v="2025-05-20"/>
    <s v="2025-05-22"/>
    <s v="2025-05-26"/>
    <x v="3"/>
    <s v="Bogota"/>
    <s v="SERV03"/>
    <x v="9"/>
    <m/>
    <x v="0"/>
    <n v="2"/>
    <x v="0"/>
    <x v="0"/>
    <x v="0"/>
    <n v="400000"/>
    <x v="0"/>
    <x v="1"/>
    <x v="1"/>
    <x v="9"/>
  </r>
  <r>
    <x v="1896"/>
    <x v="1141"/>
    <s v="CUBRIMIENTO"/>
    <x v="0"/>
    <m/>
    <s v="2025-03-26"/>
    <s v="2025-04-23"/>
    <s v="2025-04-25 15:14:12"/>
    <s v="0000-00-00 00:00:00"/>
    <s v="2025-05-16 17:12:07"/>
    <s v="2025-05-16 17:13:08"/>
    <s v="2025-05-21 09:34:34"/>
    <s v="2025-04-24"/>
    <s v="2025-04-24"/>
    <s v="2025-05-20"/>
    <s v="2025-05-22"/>
    <s v="2025-05-26"/>
    <x v="3"/>
    <s v="Bogota"/>
    <s v="TRANSP01"/>
    <x v="102"/>
    <m/>
    <x v="0"/>
    <n v="1"/>
    <x v="0"/>
    <x v="0"/>
    <x v="0"/>
    <n v="150000"/>
    <x v="0"/>
    <x v="0"/>
    <x v="0"/>
    <x v="9"/>
  </r>
  <r>
    <x v="1897"/>
    <x v="1085"/>
    <s v="CUBRIMIENTO"/>
    <x v="0"/>
    <m/>
    <s v="2025-03-27"/>
    <s v="2025-03-27"/>
    <s v="2025-03-28 14:45:55"/>
    <s v="0000-00-00 00:00:00"/>
    <s v="2025-03-28 17:06:14"/>
    <s v="2025-03-28 17:06:35"/>
    <s v="0000-00-00 00:00:00"/>
    <s v="2025-03-28"/>
    <s v="2025-03-28"/>
    <s v="2025-04-01"/>
    <s v="2025-04-03"/>
    <s v="2025-04-03"/>
    <x v="3"/>
    <s v="Toscana"/>
    <s v="24853"/>
    <x v="106"/>
    <m/>
    <x v="0"/>
    <n v="1"/>
    <x v="0"/>
    <x v="0"/>
    <x v="0"/>
    <n v="49340.88"/>
    <x v="0"/>
    <x v="0"/>
    <x v="0"/>
    <x v="2"/>
  </r>
  <r>
    <x v="1897"/>
    <x v="1085"/>
    <s v="CUBRIMIENTO"/>
    <x v="0"/>
    <m/>
    <s v="2025-03-27"/>
    <s v="2025-03-27"/>
    <s v="2025-03-28 14:45:55"/>
    <s v="0000-00-00 00:00:00"/>
    <s v="2025-03-28 17:06:14"/>
    <s v="2025-03-28 17:06:35"/>
    <s v="0000-00-00 00:00:00"/>
    <s v="2025-03-28"/>
    <s v="2025-03-28"/>
    <s v="2025-04-01"/>
    <s v="2025-04-03"/>
    <s v="2025-04-03"/>
    <x v="3"/>
    <s v="Toscana"/>
    <s v="25692"/>
    <x v="1074"/>
    <m/>
    <x v="0"/>
    <n v="4"/>
    <x v="0"/>
    <x v="0"/>
    <x v="0"/>
    <n v="305.28000000000003"/>
    <x v="0"/>
    <x v="0"/>
    <x v="0"/>
    <x v="2"/>
  </r>
  <r>
    <x v="1897"/>
    <x v="1085"/>
    <s v="CUBRIMIENTO"/>
    <x v="0"/>
    <m/>
    <s v="2025-03-27"/>
    <s v="2025-03-27"/>
    <s v="2025-03-28 14:45:55"/>
    <s v="0000-00-00 00:00:00"/>
    <s v="2025-03-28 17:06:14"/>
    <s v="2025-03-28 17:06:35"/>
    <s v="0000-00-00 00:00:00"/>
    <s v="2025-03-28"/>
    <s v="2025-03-28"/>
    <s v="2025-04-01"/>
    <s v="2025-04-03"/>
    <s v="2025-04-03"/>
    <x v="3"/>
    <s v="Toscana"/>
    <s v="25797"/>
    <x v="1075"/>
    <m/>
    <x v="0"/>
    <n v="1"/>
    <x v="0"/>
    <x v="0"/>
    <x v="0"/>
    <n v="76.320000000000007"/>
    <x v="0"/>
    <x v="0"/>
    <x v="0"/>
    <x v="2"/>
  </r>
  <r>
    <x v="1897"/>
    <x v="1085"/>
    <s v="CUBRIMIENTO"/>
    <x v="0"/>
    <m/>
    <s v="2025-03-27"/>
    <s v="2025-03-27"/>
    <s v="2025-03-28 14:45:55"/>
    <s v="0000-00-00 00:00:00"/>
    <s v="2025-03-28 17:06:14"/>
    <s v="2025-03-28 17:06:35"/>
    <s v="0000-00-00 00:00:00"/>
    <s v="2025-03-28"/>
    <s v="2025-03-28"/>
    <s v="2025-04-01"/>
    <s v="2025-04-03"/>
    <s v="2025-04-03"/>
    <x v="3"/>
    <s v="Toscana"/>
    <s v="26798"/>
    <x v="594"/>
    <m/>
    <x v="0"/>
    <n v="6"/>
    <x v="0"/>
    <x v="0"/>
    <x v="0"/>
    <n v="16027.2"/>
    <x v="0"/>
    <x v="0"/>
    <x v="0"/>
    <x v="2"/>
  </r>
  <r>
    <x v="1897"/>
    <x v="1085"/>
    <s v="CUBRIMIENTO"/>
    <x v="0"/>
    <m/>
    <s v="2025-03-27"/>
    <s v="2025-03-27"/>
    <s v="2025-03-28 14:45:55"/>
    <s v="0000-00-00 00:00:00"/>
    <s v="2025-03-28 17:06:14"/>
    <s v="2025-03-28 17:06:35"/>
    <s v="0000-00-00 00:00:00"/>
    <s v="2025-03-28"/>
    <s v="2025-03-28"/>
    <s v="2025-04-01"/>
    <s v="2025-04-03"/>
    <s v="2025-04-03"/>
    <x v="3"/>
    <s v="Toscana"/>
    <s v="27490"/>
    <x v="803"/>
    <m/>
    <x v="0"/>
    <n v="1"/>
    <x v="0"/>
    <x v="0"/>
    <x v="0"/>
    <n v="49989.599999999999"/>
    <x v="0"/>
    <x v="0"/>
    <x v="0"/>
    <x v="2"/>
  </r>
  <r>
    <x v="1897"/>
    <x v="1085"/>
    <s v="CUBRIMIENTO"/>
    <x v="0"/>
    <m/>
    <s v="2025-03-27"/>
    <s v="2025-03-27"/>
    <s v="2025-03-28 14:45:55"/>
    <s v="0000-00-00 00:00:00"/>
    <s v="2025-03-28 17:06:14"/>
    <s v="2025-03-28 17:06:35"/>
    <s v="0000-00-00 00:00:00"/>
    <s v="2025-03-28"/>
    <s v="2025-03-28"/>
    <s v="2025-04-01"/>
    <s v="2025-04-03"/>
    <s v="2025-04-03"/>
    <x v="3"/>
    <s v="Toscana"/>
    <s v="27607"/>
    <x v="1076"/>
    <m/>
    <x v="0"/>
    <n v="4"/>
    <x v="0"/>
    <x v="0"/>
    <x v="0"/>
    <n v="763.2"/>
    <x v="0"/>
    <x v="0"/>
    <x v="0"/>
    <x v="2"/>
  </r>
  <r>
    <x v="1897"/>
    <x v="1085"/>
    <s v="CUBRIMIENTO"/>
    <x v="0"/>
    <m/>
    <s v="2025-03-27"/>
    <s v="2025-03-27"/>
    <s v="2025-03-28 14:45:55"/>
    <s v="0000-00-00 00:00:00"/>
    <s v="2025-03-28 17:06:14"/>
    <s v="2025-03-28 17:06:35"/>
    <s v="0000-00-00 00:00:00"/>
    <s v="2025-03-28"/>
    <s v="2025-03-28"/>
    <s v="2025-04-01"/>
    <s v="2025-04-03"/>
    <s v="2025-04-03"/>
    <x v="3"/>
    <s v="Toscana"/>
    <s v="27673"/>
    <x v="356"/>
    <m/>
    <x v="0"/>
    <n v="1"/>
    <x v="0"/>
    <x v="0"/>
    <x v="0"/>
    <n v="108908.64"/>
    <x v="0"/>
    <x v="0"/>
    <x v="0"/>
    <x v="2"/>
  </r>
  <r>
    <x v="1897"/>
    <x v="1085"/>
    <s v="CUBRIMIENTO"/>
    <x v="0"/>
    <m/>
    <s v="2025-03-27"/>
    <s v="2025-03-27"/>
    <s v="2025-03-28 14:45:55"/>
    <s v="0000-00-00 00:00:00"/>
    <s v="2025-03-28 17:06:14"/>
    <s v="2025-03-28 17:06:35"/>
    <s v="0000-00-00 00:00:00"/>
    <s v="2025-03-28"/>
    <s v="2025-03-28"/>
    <s v="2025-04-01"/>
    <s v="2025-04-03"/>
    <s v="2025-04-03"/>
    <x v="3"/>
    <s v="Toscana"/>
    <s v="28290"/>
    <x v="1077"/>
    <m/>
    <x v="0"/>
    <n v="1"/>
    <x v="0"/>
    <x v="0"/>
    <x v="0"/>
    <n v="186755.03999999998"/>
    <x v="0"/>
    <x v="0"/>
    <x v="0"/>
    <x v="2"/>
  </r>
  <r>
    <x v="1897"/>
    <x v="1085"/>
    <s v="CUBRIMIENTO"/>
    <x v="0"/>
    <m/>
    <s v="2025-03-27"/>
    <s v="2025-03-27"/>
    <s v="2025-03-28 14:45:55"/>
    <s v="0000-00-00 00:00:00"/>
    <s v="2025-03-28 17:06:14"/>
    <s v="2025-03-28 17:06:35"/>
    <s v="0000-00-00 00:00:00"/>
    <s v="2025-03-28"/>
    <s v="2025-03-28"/>
    <s v="2025-04-01"/>
    <s v="2025-04-03"/>
    <s v="2025-04-03"/>
    <x v="3"/>
    <s v="Toscana"/>
    <s v="PZCH016"/>
    <x v="590"/>
    <m/>
    <x v="0"/>
    <n v="1"/>
    <x v="0"/>
    <x v="0"/>
    <x v="0"/>
    <n v="11524.32"/>
    <x v="0"/>
    <x v="0"/>
    <x v="0"/>
    <x v="2"/>
  </r>
  <r>
    <x v="1898"/>
    <x v="1110"/>
    <s v="CUBRIMIENTO"/>
    <x v="0"/>
    <m/>
    <s v="2025-03-27"/>
    <s v="2025-03-28"/>
    <s v="2025-03-28 15:27:58"/>
    <s v="0000-00-00 00:00:00"/>
    <s v="2025-04-01 15:07:17"/>
    <s v="2025-04-01 15:07:23"/>
    <s v="0000-00-00 00:00:00"/>
    <s v="2025-03-31"/>
    <s v="2025-03-31"/>
    <s v="2025-04-01"/>
    <s v="2025-04-03"/>
    <s v="2025-04-03"/>
    <x v="0"/>
    <s v="Toscana"/>
    <s v="TRANSP01"/>
    <x v="102"/>
    <m/>
    <x v="0"/>
    <n v="1"/>
    <x v="0"/>
    <x v="0"/>
    <x v="0"/>
    <n v="189983376"/>
    <x v="0"/>
    <x v="0"/>
    <x v="0"/>
    <x v="2"/>
  </r>
  <r>
    <x v="1899"/>
    <x v="1142"/>
    <s v="CUBRIMIENTO"/>
    <x v="0"/>
    <m/>
    <s v="2025-03-27"/>
    <s v="2025-03-28"/>
    <s v="2025-03-28 11:52:09"/>
    <s v="2025-03-28 15:42:08"/>
    <s v="2025-03-28 17:22:52"/>
    <s v="2025-03-28 17:23:34"/>
    <s v="0000-00-00 00:00:00"/>
    <s v="2025-03-31"/>
    <s v="2025-04-01"/>
    <s v="2025-04-02"/>
    <s v="2025-04-04"/>
    <s v="2025-04-04"/>
    <x v="3"/>
    <s v="Toscany"/>
    <s v="SOMB0301**"/>
    <x v="189"/>
    <s v="LONA DICKSON AZUL OCEANO REF:7264"/>
    <x v="0"/>
    <n v="1"/>
    <x v="14"/>
    <x v="0"/>
    <x v="19"/>
    <n v="500340"/>
    <x v="0"/>
    <x v="0"/>
    <x v="0"/>
    <x v="2"/>
  </r>
  <r>
    <x v="1900"/>
    <x v="869"/>
    <s v="CUBRIMIENTO"/>
    <x v="0"/>
    <m/>
    <s v="2025-03-27"/>
    <s v="2025-03-27"/>
    <s v="2025-03-31 07:32:19"/>
    <s v="2025-04-01 11:06:16"/>
    <s v="2025-04-04 09:02:42"/>
    <s v="2025-04-04 13:17:11"/>
    <s v="0000-00-00 00:00:00"/>
    <s v="2025-03-28"/>
    <s v="2025-04-01"/>
    <s v="2025-04-03"/>
    <s v="2025-04-07"/>
    <s v="2025-04-07"/>
    <x v="3"/>
    <s v="Toscany"/>
    <s v="SOMB03"/>
    <x v="161"/>
    <s v="LONA DICKSON CAFE FONDO ENTERO REF:U224"/>
    <x v="8"/>
    <n v="2"/>
    <x v="347"/>
    <x v="0"/>
    <x v="3"/>
    <n v="8256540"/>
    <x v="0"/>
    <x v="6"/>
    <x v="8"/>
    <x v="2"/>
  </r>
  <r>
    <x v="1901"/>
    <x v="1143"/>
    <s v="CUBRIMIENTO"/>
    <x v="0"/>
    <m/>
    <s v="2025-03-27"/>
    <s v="2025-04-10"/>
    <s v="2025-04-10 16:32:07"/>
    <s v="0000-00-00 00:00:00"/>
    <s v="2025-04-10 16:32:15"/>
    <s v="2025-04-10 17:26:56"/>
    <s v="0000-00-00 00:00:00"/>
    <s v="2025-04-11"/>
    <s v="2025-04-11"/>
    <s v="2025-04-15"/>
    <s v="2025-04-17"/>
    <s v="2025-04-17"/>
    <x v="3"/>
    <s v="Toscany"/>
    <s v="11433"/>
    <x v="376"/>
    <m/>
    <x v="0"/>
    <n v="2"/>
    <x v="0"/>
    <x v="0"/>
    <x v="0"/>
    <n v="1037400"/>
    <x v="0"/>
    <x v="0"/>
    <x v="0"/>
    <x v="2"/>
  </r>
  <r>
    <x v="1902"/>
    <x v="69"/>
    <s v="CUBRIMIENTO"/>
    <x v="0"/>
    <m/>
    <s v="2025-03-27"/>
    <s v="2025-06-24"/>
    <s v="2025-06-28 14:30:40"/>
    <s v="2025-07-21 10:32:31"/>
    <s v="2025-09-20 13:10:05"/>
    <s v="2025-10-03 07:10:41"/>
    <s v="2025-10-23 16:34:09"/>
    <s v="2025-06-28"/>
    <s v="2025-07-21"/>
    <s v="2025-07-26"/>
    <s v="2025-07-28"/>
    <s v="2025-08-06"/>
    <x v="3"/>
    <s v="Toscana"/>
    <s v="PLAM05"/>
    <x v="12"/>
    <m/>
    <x v="3"/>
    <n v="1"/>
    <x v="193"/>
    <x v="0"/>
    <x v="174"/>
    <n v="44220914.640000001"/>
    <x v="0"/>
    <x v="4"/>
    <x v="3"/>
    <x v="1"/>
  </r>
  <r>
    <x v="1903"/>
    <x v="1012"/>
    <s v="MUEBLES CC CUBRIMIENTOS"/>
    <x v="0"/>
    <m/>
    <s v="2024-11-05"/>
    <s v="2025-03-31"/>
    <s v="2025-04-01 11:49:11"/>
    <s v="0000-00-00 00:00:00"/>
    <s v="2025-04-30 13:08:25"/>
    <s v="2025-04-30 13:08:35"/>
    <s v="2025-07-31 14:48:41"/>
    <s v="2025-04-01"/>
    <s v="2025-04-01"/>
    <s v="2025-05-05"/>
    <s v="2025-05-09"/>
    <s v="2025-05-13"/>
    <x v="1"/>
    <s v="Barranquilla"/>
    <s v="11391"/>
    <x v="374"/>
    <m/>
    <x v="3"/>
    <n v="20"/>
    <x v="0"/>
    <x v="0"/>
    <x v="0"/>
    <n v="26891560"/>
    <x v="0"/>
    <x v="0"/>
    <x v="0"/>
    <x v="9"/>
  </r>
  <r>
    <x v="1903"/>
    <x v="1012"/>
    <s v="MUEBLES CC CUBRIMIENTOS"/>
    <x v="0"/>
    <m/>
    <s v="2024-11-05"/>
    <s v="2025-03-31"/>
    <s v="2025-04-01 11:49:11"/>
    <s v="0000-00-00 00:00:00"/>
    <s v="2025-04-30 13:08:25"/>
    <s v="2025-04-30 13:08:35"/>
    <s v="2025-07-31 14:48:41"/>
    <s v="2025-04-01"/>
    <s v="2025-04-01"/>
    <s v="2025-05-05"/>
    <s v="2025-05-09"/>
    <s v="2025-05-13"/>
    <x v="1"/>
    <s v="Barranquilla"/>
    <s v="1960"/>
    <x v="859"/>
    <s v="LONA DICKSON CARBONE REF:U-171"/>
    <x v="0"/>
    <n v="20"/>
    <x v="0"/>
    <x v="0"/>
    <x v="0"/>
    <n v="35245378"/>
    <x v="0"/>
    <x v="0"/>
    <x v="0"/>
    <x v="9"/>
  </r>
  <r>
    <x v="1903"/>
    <x v="1012"/>
    <s v="MUEBLES CC CUBRIMIENTOS"/>
    <x v="0"/>
    <m/>
    <s v="2024-11-05"/>
    <s v="2025-03-31"/>
    <s v="2025-04-01 11:49:11"/>
    <s v="0000-00-00 00:00:00"/>
    <s v="2025-04-30 13:08:25"/>
    <s v="2025-04-30 13:08:35"/>
    <s v="2025-07-31 14:48:41"/>
    <s v="2025-04-01"/>
    <s v="2025-04-01"/>
    <s v="2025-05-05"/>
    <s v="2025-05-09"/>
    <s v="2025-05-13"/>
    <x v="1"/>
    <s v="Barranquilla"/>
    <s v="1960"/>
    <x v="859"/>
    <s v="LONA DICKSON CARBONE REF:U-171"/>
    <x v="0"/>
    <n v="15"/>
    <x v="0"/>
    <x v="0"/>
    <x v="0"/>
    <n v="26434035"/>
    <x v="0"/>
    <x v="0"/>
    <x v="0"/>
    <x v="9"/>
  </r>
  <r>
    <x v="1903"/>
    <x v="1012"/>
    <s v="MUEBLES CC CUBRIMIENTOS"/>
    <x v="0"/>
    <m/>
    <s v="2024-11-05"/>
    <s v="2025-03-31"/>
    <s v="2025-04-01 11:49:11"/>
    <s v="0000-00-00 00:00:00"/>
    <s v="2025-04-30 13:08:25"/>
    <s v="2025-04-30 13:08:35"/>
    <s v="2025-07-31 14:48:41"/>
    <s v="2025-04-01"/>
    <s v="2025-04-01"/>
    <s v="2025-05-05"/>
    <s v="2025-05-09"/>
    <s v="2025-05-13"/>
    <x v="1"/>
    <s v="Barranquilla"/>
    <s v="25847"/>
    <x v="176"/>
    <m/>
    <x v="0"/>
    <n v="15"/>
    <x v="0"/>
    <x v="0"/>
    <x v="0"/>
    <n v="5445000"/>
    <x v="0"/>
    <x v="0"/>
    <x v="0"/>
    <x v="9"/>
  </r>
  <r>
    <x v="1904"/>
    <x v="729"/>
    <s v="MUEBLES CC CUBRIMIENTOS"/>
    <x v="0"/>
    <m/>
    <s v="2024-10-09"/>
    <s v="2025-04-08"/>
    <s v="2025-04-09 10:07:58"/>
    <s v="0000-00-00 00:00:00"/>
    <s v="2025-04-16 15:45:07"/>
    <s v="2025-04-21 11:56:39"/>
    <s v="0000-00-00 00:00:00"/>
    <s v="2025-04-09"/>
    <s v="2025-04-09"/>
    <s v="2025-04-13"/>
    <s v="2025-04-14"/>
    <s v="2025-04-14"/>
    <x v="3"/>
    <s v="Cali"/>
    <s v="970810"/>
    <x v="809"/>
    <m/>
    <x v="0"/>
    <n v="3"/>
    <x v="0"/>
    <x v="0"/>
    <x v="0"/>
    <n v="2784000"/>
    <x v="0"/>
    <x v="0"/>
    <x v="0"/>
    <x v="2"/>
  </r>
  <r>
    <x v="1905"/>
    <x v="1144"/>
    <s v="CUBRIMIENTO"/>
    <x v="0"/>
    <m/>
    <s v="2025-03-28"/>
    <s v="2025-05-12"/>
    <s v="2025-05-13 10:35:23"/>
    <s v="0000-00-00 00:00:00"/>
    <s v="2025-05-22 14:52:32"/>
    <s v="2025-05-23 07:08:00"/>
    <s v="0000-00-00 00:00:00"/>
    <s v="2025-05-13"/>
    <s v="2025-05-13"/>
    <s v="2025-05-27"/>
    <s v="2025-06-02"/>
    <s v="2025-06-02"/>
    <x v="3"/>
    <s v="Barranquilla"/>
    <s v="18013"/>
    <x v="13"/>
    <m/>
    <x v="0"/>
    <n v="35"/>
    <x v="0"/>
    <x v="0"/>
    <x v="0"/>
    <n v="41580"/>
    <x v="0"/>
    <x v="0"/>
    <x v="0"/>
    <x v="9"/>
  </r>
  <r>
    <x v="1905"/>
    <x v="1144"/>
    <s v="CUBRIMIENTO"/>
    <x v="0"/>
    <m/>
    <s v="2025-03-28"/>
    <s v="2025-05-12"/>
    <s v="2025-05-13 10:35:23"/>
    <s v="0000-00-00 00:00:00"/>
    <s v="2025-05-22 14:52:32"/>
    <s v="2025-05-23 07:08:00"/>
    <s v="0000-00-00 00:00:00"/>
    <s v="2025-05-13"/>
    <s v="2025-05-13"/>
    <s v="2025-05-27"/>
    <s v="2025-06-02"/>
    <s v="2025-06-02"/>
    <x v="3"/>
    <s v="Barranquilla"/>
    <s v="18451"/>
    <x v="16"/>
    <m/>
    <x v="0"/>
    <n v="10"/>
    <x v="0"/>
    <x v="0"/>
    <x v="0"/>
    <n v="78380"/>
    <x v="0"/>
    <x v="0"/>
    <x v="0"/>
    <x v="9"/>
  </r>
  <r>
    <x v="1905"/>
    <x v="1144"/>
    <s v="CUBRIMIENTO"/>
    <x v="0"/>
    <m/>
    <s v="2025-03-28"/>
    <s v="2025-05-12"/>
    <s v="2025-05-13 10:35:23"/>
    <s v="0000-00-00 00:00:00"/>
    <s v="2025-05-22 14:52:32"/>
    <s v="2025-05-23 07:08:00"/>
    <s v="0000-00-00 00:00:00"/>
    <s v="2025-05-13"/>
    <s v="2025-05-13"/>
    <s v="2025-05-27"/>
    <s v="2025-06-02"/>
    <s v="2025-06-02"/>
    <x v="3"/>
    <s v="Barranquilla"/>
    <s v="18452"/>
    <x v="17"/>
    <m/>
    <x v="0"/>
    <n v="10"/>
    <x v="0"/>
    <x v="0"/>
    <x v="0"/>
    <n v="78380"/>
    <x v="0"/>
    <x v="0"/>
    <x v="0"/>
    <x v="9"/>
  </r>
  <r>
    <x v="1905"/>
    <x v="1144"/>
    <s v="CUBRIMIENTO"/>
    <x v="0"/>
    <m/>
    <s v="2025-03-28"/>
    <s v="2025-05-12"/>
    <s v="2025-05-13 10:35:23"/>
    <s v="0000-00-00 00:00:00"/>
    <s v="2025-05-22 14:52:32"/>
    <s v="2025-05-23 07:08:00"/>
    <s v="0000-00-00 00:00:00"/>
    <s v="2025-05-13"/>
    <s v="2025-05-13"/>
    <s v="2025-05-27"/>
    <s v="2025-06-02"/>
    <s v="2025-06-02"/>
    <x v="3"/>
    <s v="Barranquilla"/>
    <s v="18453"/>
    <x v="18"/>
    <m/>
    <x v="0"/>
    <n v="5"/>
    <x v="0"/>
    <x v="0"/>
    <x v="0"/>
    <n v="7505"/>
    <x v="0"/>
    <x v="0"/>
    <x v="0"/>
    <x v="9"/>
  </r>
  <r>
    <x v="1905"/>
    <x v="1144"/>
    <s v="CUBRIMIENTO"/>
    <x v="0"/>
    <m/>
    <s v="2025-03-28"/>
    <s v="2025-05-12"/>
    <s v="2025-05-13 10:35:23"/>
    <s v="0000-00-00 00:00:00"/>
    <s v="2025-05-22 14:52:32"/>
    <s v="2025-05-23 07:08:00"/>
    <s v="0000-00-00 00:00:00"/>
    <s v="2025-05-13"/>
    <s v="2025-05-13"/>
    <s v="2025-05-27"/>
    <s v="2025-06-02"/>
    <s v="2025-06-02"/>
    <x v="3"/>
    <s v="Barranquilla"/>
    <s v="18457"/>
    <x v="21"/>
    <m/>
    <x v="0"/>
    <n v="5"/>
    <x v="0"/>
    <x v="0"/>
    <x v="0"/>
    <n v="10450"/>
    <x v="0"/>
    <x v="0"/>
    <x v="0"/>
    <x v="9"/>
  </r>
  <r>
    <x v="1905"/>
    <x v="1144"/>
    <s v="CUBRIMIENTO"/>
    <x v="0"/>
    <m/>
    <s v="2025-03-28"/>
    <s v="2025-05-12"/>
    <s v="2025-05-13 10:35:23"/>
    <s v="0000-00-00 00:00:00"/>
    <s v="2025-05-22 14:52:32"/>
    <s v="2025-05-23 07:08:00"/>
    <s v="0000-00-00 00:00:00"/>
    <s v="2025-05-13"/>
    <s v="2025-05-13"/>
    <s v="2025-05-27"/>
    <s v="2025-06-02"/>
    <s v="2025-06-02"/>
    <x v="3"/>
    <s v="Barranquilla"/>
    <s v="18458"/>
    <x v="22"/>
    <m/>
    <x v="0"/>
    <n v="5"/>
    <x v="0"/>
    <x v="0"/>
    <x v="0"/>
    <n v="11640"/>
    <x v="0"/>
    <x v="0"/>
    <x v="0"/>
    <x v="9"/>
  </r>
  <r>
    <x v="1905"/>
    <x v="1144"/>
    <s v="CUBRIMIENTO"/>
    <x v="0"/>
    <m/>
    <s v="2025-03-28"/>
    <s v="2025-05-12"/>
    <s v="2025-05-13 10:35:23"/>
    <s v="0000-00-00 00:00:00"/>
    <s v="2025-05-22 14:52:32"/>
    <s v="2025-05-23 07:08:00"/>
    <s v="0000-00-00 00:00:00"/>
    <s v="2025-05-13"/>
    <s v="2025-05-13"/>
    <s v="2025-05-27"/>
    <s v="2025-06-02"/>
    <s v="2025-06-02"/>
    <x v="3"/>
    <s v="Barranquilla"/>
    <s v="18459"/>
    <x v="420"/>
    <m/>
    <x v="0"/>
    <n v="5"/>
    <x v="0"/>
    <x v="0"/>
    <x v="0"/>
    <n v="4515"/>
    <x v="0"/>
    <x v="0"/>
    <x v="0"/>
    <x v="9"/>
  </r>
  <r>
    <x v="1905"/>
    <x v="1144"/>
    <s v="CUBRIMIENTO"/>
    <x v="0"/>
    <m/>
    <s v="2025-03-28"/>
    <s v="2025-05-12"/>
    <s v="2025-05-13 10:35:23"/>
    <s v="0000-00-00 00:00:00"/>
    <s v="2025-05-22 14:52:32"/>
    <s v="2025-05-23 07:08:00"/>
    <s v="0000-00-00 00:00:00"/>
    <s v="2025-05-13"/>
    <s v="2025-05-13"/>
    <s v="2025-05-27"/>
    <s v="2025-06-02"/>
    <s v="2025-06-02"/>
    <x v="3"/>
    <s v="Barranquilla"/>
    <s v="18460"/>
    <x v="1016"/>
    <m/>
    <x v="0"/>
    <n v="20"/>
    <x v="0"/>
    <x v="0"/>
    <x v="0"/>
    <n v="266000"/>
    <x v="0"/>
    <x v="0"/>
    <x v="0"/>
    <x v="9"/>
  </r>
  <r>
    <x v="1905"/>
    <x v="1144"/>
    <s v="CUBRIMIENTO"/>
    <x v="0"/>
    <m/>
    <s v="2025-03-28"/>
    <s v="2025-05-12"/>
    <s v="2025-05-13 10:35:23"/>
    <s v="0000-00-00 00:00:00"/>
    <s v="2025-05-22 14:52:32"/>
    <s v="2025-05-23 07:08:00"/>
    <s v="0000-00-00 00:00:00"/>
    <s v="2025-05-13"/>
    <s v="2025-05-13"/>
    <s v="2025-05-27"/>
    <s v="2025-06-02"/>
    <s v="2025-06-02"/>
    <x v="3"/>
    <s v="Barranquilla"/>
    <s v="18461"/>
    <x v="226"/>
    <m/>
    <x v="0"/>
    <n v="20"/>
    <x v="0"/>
    <x v="0"/>
    <x v="0"/>
    <n v="332500"/>
    <x v="0"/>
    <x v="0"/>
    <x v="0"/>
    <x v="9"/>
  </r>
  <r>
    <x v="1905"/>
    <x v="1144"/>
    <s v="CUBRIMIENTO"/>
    <x v="0"/>
    <m/>
    <s v="2025-03-28"/>
    <s v="2025-05-12"/>
    <s v="2025-05-13 10:35:23"/>
    <s v="0000-00-00 00:00:00"/>
    <s v="2025-05-22 14:52:32"/>
    <s v="2025-05-23 07:08:00"/>
    <s v="0000-00-00 00:00:00"/>
    <s v="2025-05-13"/>
    <s v="2025-05-13"/>
    <s v="2025-05-27"/>
    <s v="2025-06-02"/>
    <s v="2025-06-02"/>
    <x v="3"/>
    <s v="Barranquilla"/>
    <s v="19544"/>
    <x v="23"/>
    <m/>
    <x v="0"/>
    <n v="1"/>
    <x v="0"/>
    <x v="0"/>
    <x v="0"/>
    <n v="11875"/>
    <x v="0"/>
    <x v="0"/>
    <x v="0"/>
    <x v="9"/>
  </r>
  <r>
    <x v="1905"/>
    <x v="1144"/>
    <s v="CUBRIMIENTO"/>
    <x v="0"/>
    <m/>
    <s v="2025-03-28"/>
    <s v="2025-05-12"/>
    <s v="2025-05-13 10:35:23"/>
    <s v="0000-00-00 00:00:00"/>
    <s v="2025-05-22 14:52:32"/>
    <s v="2025-05-23 07:08:00"/>
    <s v="0000-00-00 00:00:00"/>
    <s v="2025-05-13"/>
    <s v="2025-05-13"/>
    <s v="2025-05-27"/>
    <s v="2025-06-02"/>
    <s v="2025-06-02"/>
    <x v="3"/>
    <s v="Barranquilla"/>
    <s v="19545"/>
    <x v="24"/>
    <m/>
    <x v="0"/>
    <n v="5"/>
    <x v="0"/>
    <x v="0"/>
    <x v="0"/>
    <n v="57000"/>
    <x v="0"/>
    <x v="0"/>
    <x v="0"/>
    <x v="9"/>
  </r>
  <r>
    <x v="1905"/>
    <x v="1144"/>
    <s v="CUBRIMIENTO"/>
    <x v="0"/>
    <m/>
    <s v="2025-03-28"/>
    <s v="2025-05-12"/>
    <s v="2025-05-13 10:35:23"/>
    <s v="0000-00-00 00:00:00"/>
    <s v="2025-05-22 14:52:32"/>
    <s v="2025-05-23 07:08:00"/>
    <s v="0000-00-00 00:00:00"/>
    <s v="2025-05-13"/>
    <s v="2025-05-13"/>
    <s v="2025-05-27"/>
    <s v="2025-06-02"/>
    <s v="2025-06-02"/>
    <x v="3"/>
    <s v="Barranquilla"/>
    <s v="19546"/>
    <x v="25"/>
    <m/>
    <x v="0"/>
    <n v="5"/>
    <x v="0"/>
    <x v="0"/>
    <x v="0"/>
    <n v="55815"/>
    <x v="0"/>
    <x v="0"/>
    <x v="0"/>
    <x v="9"/>
  </r>
  <r>
    <x v="1905"/>
    <x v="1144"/>
    <s v="CUBRIMIENTO"/>
    <x v="0"/>
    <m/>
    <s v="2025-03-28"/>
    <s v="2025-05-12"/>
    <s v="2025-05-13 10:35:23"/>
    <s v="0000-00-00 00:00:00"/>
    <s v="2025-05-22 14:52:32"/>
    <s v="2025-05-23 07:08:00"/>
    <s v="0000-00-00 00:00:00"/>
    <s v="2025-05-13"/>
    <s v="2025-05-13"/>
    <s v="2025-05-27"/>
    <s v="2025-06-02"/>
    <s v="2025-06-02"/>
    <x v="3"/>
    <s v="Barranquilla"/>
    <s v="EMPF20"/>
    <x v="599"/>
    <m/>
    <x v="0"/>
    <n v="8"/>
    <x v="0"/>
    <x v="0"/>
    <x v="0"/>
    <n v="216600"/>
    <x v="0"/>
    <x v="0"/>
    <x v="0"/>
    <x v="9"/>
  </r>
  <r>
    <x v="1905"/>
    <x v="1144"/>
    <s v="CUBRIMIENTO"/>
    <x v="0"/>
    <m/>
    <s v="2025-03-28"/>
    <s v="2025-05-12"/>
    <s v="2025-05-13 10:35:23"/>
    <s v="0000-00-00 00:00:00"/>
    <s v="2025-05-22 14:52:32"/>
    <s v="2025-05-23 07:08:00"/>
    <s v="0000-00-00 00:00:00"/>
    <s v="2025-05-13"/>
    <s v="2025-05-13"/>
    <s v="2025-05-27"/>
    <s v="2025-06-02"/>
    <s v="2025-06-02"/>
    <x v="3"/>
    <s v="Barranquilla"/>
    <s v="REP035"/>
    <x v="45"/>
    <m/>
    <x v="0"/>
    <n v="1"/>
    <x v="0"/>
    <x v="0"/>
    <x v="0"/>
    <n v="120000"/>
    <x v="0"/>
    <x v="0"/>
    <x v="0"/>
    <x v="9"/>
  </r>
  <r>
    <x v="1905"/>
    <x v="1144"/>
    <s v="CUBRIMIENTO"/>
    <x v="0"/>
    <m/>
    <s v="2025-03-28"/>
    <s v="2025-05-12"/>
    <s v="2025-05-13 10:35:23"/>
    <s v="0000-00-00 00:00:00"/>
    <s v="2025-05-22 14:52:32"/>
    <s v="2025-05-23 07:08:00"/>
    <s v="0000-00-00 00:00:00"/>
    <s v="2025-05-13"/>
    <s v="2025-05-13"/>
    <s v="2025-05-27"/>
    <s v="2025-06-02"/>
    <s v="2025-06-02"/>
    <x v="3"/>
    <s v="Barranquilla"/>
    <s v="REP050"/>
    <x v="424"/>
    <m/>
    <x v="0"/>
    <n v="1"/>
    <x v="0"/>
    <x v="0"/>
    <x v="0"/>
    <n v="938115"/>
    <x v="0"/>
    <x v="0"/>
    <x v="0"/>
    <x v="9"/>
  </r>
  <r>
    <x v="1905"/>
    <x v="1144"/>
    <s v="CUBRIMIENTO"/>
    <x v="0"/>
    <m/>
    <s v="2025-03-28"/>
    <s v="2025-05-12"/>
    <s v="2025-05-13 10:35:23"/>
    <s v="0000-00-00 00:00:00"/>
    <s v="2025-05-22 14:52:32"/>
    <s v="2025-05-23 07:08:00"/>
    <s v="0000-00-00 00:00:00"/>
    <s v="2025-05-13"/>
    <s v="2025-05-13"/>
    <s v="2025-05-27"/>
    <s v="2025-06-02"/>
    <s v="2025-06-02"/>
    <x v="3"/>
    <s v="Barranquilla"/>
    <s v="TRANSP05"/>
    <x v="198"/>
    <m/>
    <x v="0"/>
    <n v="1"/>
    <x v="0"/>
    <x v="0"/>
    <x v="0"/>
    <n v="200000"/>
    <x v="0"/>
    <x v="1"/>
    <x v="1"/>
    <x v="9"/>
  </r>
  <r>
    <x v="1906"/>
    <x v="1145"/>
    <s v="MUEBLES CC CUBRIMIENTOS"/>
    <x v="0"/>
    <m/>
    <s v="2025-03-28"/>
    <s v="2025-03-28"/>
    <s v="2025-03-31 10:47:08"/>
    <s v="0000-00-00 00:00:00"/>
    <s v="2025-04-21 14:05:38"/>
    <s v="2025-04-22 12:04:31"/>
    <s v="2025-09-22 16:58:17"/>
    <s v="2025-03-31"/>
    <s v="2025-03-31"/>
    <s v="2025-04-22"/>
    <s v="2025-04-26"/>
    <s v="2025-05-07"/>
    <x v="1"/>
    <s v="Virtual"/>
    <s v="11391"/>
    <x v="374"/>
    <m/>
    <x v="5"/>
    <n v="1"/>
    <x v="0"/>
    <x v="0"/>
    <x v="0"/>
    <n v="1344578"/>
    <x v="0"/>
    <x v="0"/>
    <x v="0"/>
    <x v="2"/>
  </r>
  <r>
    <x v="1906"/>
    <x v="1145"/>
    <s v="MUEBLES CC CUBRIMIENTOS"/>
    <x v="0"/>
    <m/>
    <s v="2025-03-28"/>
    <s v="2025-03-28"/>
    <s v="2025-03-31 10:47:08"/>
    <s v="0000-00-00 00:00:00"/>
    <s v="2025-04-21 14:05:38"/>
    <s v="2025-04-22 12:04:31"/>
    <s v="2025-09-22 16:58:17"/>
    <s v="2025-03-31"/>
    <s v="2025-03-31"/>
    <s v="2025-04-22"/>
    <s v="2025-04-26"/>
    <s v="2025-05-07"/>
    <x v="1"/>
    <s v="Virtual"/>
    <s v="5212"/>
    <x v="1078"/>
    <s v="LONA DICKSON BEIGE VETEADO REF:8904"/>
    <x v="0"/>
    <n v="1"/>
    <x v="0"/>
    <x v="0"/>
    <x v="0"/>
    <n v="1939706"/>
    <x v="0"/>
    <x v="0"/>
    <x v="0"/>
    <x v="2"/>
  </r>
  <r>
    <x v="1906"/>
    <x v="1145"/>
    <s v="MUEBLES CC CUBRIMIENTOS"/>
    <x v="0"/>
    <m/>
    <s v="2025-03-28"/>
    <s v="2025-03-28"/>
    <s v="2025-03-31 10:47:08"/>
    <s v="0000-00-00 00:00:00"/>
    <s v="2025-04-21 14:05:38"/>
    <s v="2025-04-22 12:04:31"/>
    <s v="2025-09-22 16:58:17"/>
    <s v="2025-03-31"/>
    <s v="2025-03-31"/>
    <s v="2025-04-22"/>
    <s v="2025-04-26"/>
    <s v="2025-05-07"/>
    <x v="1"/>
    <s v="Virtual"/>
    <s v="TRANSP07"/>
    <x v="47"/>
    <m/>
    <x v="0"/>
    <n v="1"/>
    <x v="0"/>
    <x v="0"/>
    <x v="0"/>
    <n v="280000"/>
    <x v="0"/>
    <x v="0"/>
    <x v="0"/>
    <x v="2"/>
  </r>
  <r>
    <x v="1907"/>
    <x v="1146"/>
    <s v="CUBRIMIENTO"/>
    <x v="0"/>
    <m/>
    <s v="2025-03-28"/>
    <s v="2025-06-28"/>
    <s v="2025-07-17 15:55:35"/>
    <s v="2025-07-29 16:42:32"/>
    <s v="2025-08-04 11:36:33"/>
    <s v="2025-08-28 13:46:46"/>
    <s v="2025-08-28 14:35:19"/>
    <s v="2025-07-17"/>
    <s v="2025-07-28"/>
    <s v="2025-08-06"/>
    <s v="2025-08-10"/>
    <s v="2025-08-11"/>
    <x v="3"/>
    <s v="Cali"/>
    <s v="27249"/>
    <x v="64"/>
    <m/>
    <x v="0"/>
    <n v="2"/>
    <x v="0"/>
    <x v="0"/>
    <x v="0"/>
    <n v="275778"/>
    <x v="0"/>
    <x v="0"/>
    <x v="0"/>
    <x v="7"/>
  </r>
  <r>
    <x v="1907"/>
    <x v="1146"/>
    <s v="CUBRIMIENTO"/>
    <x v="0"/>
    <m/>
    <s v="2025-03-28"/>
    <s v="2025-06-28"/>
    <s v="2025-07-17 15:55:35"/>
    <s v="2025-07-29 16:42:32"/>
    <s v="2025-08-04 11:36:33"/>
    <s v="2025-08-28 13:46:46"/>
    <s v="2025-08-28 14:35:19"/>
    <s v="2025-07-17"/>
    <s v="2025-07-28"/>
    <s v="2025-08-06"/>
    <s v="2025-08-10"/>
    <s v="2025-08-11"/>
    <x v="3"/>
    <s v="Cali"/>
    <s v="28523"/>
    <x v="864"/>
    <m/>
    <x v="0"/>
    <n v="2"/>
    <x v="0"/>
    <x v="0"/>
    <x v="0"/>
    <n v="99840"/>
    <x v="0"/>
    <x v="0"/>
    <x v="0"/>
    <x v="7"/>
  </r>
  <r>
    <x v="1907"/>
    <x v="1146"/>
    <s v="CUBRIMIENTO"/>
    <x v="0"/>
    <m/>
    <s v="2025-03-28"/>
    <s v="2025-06-28"/>
    <s v="2025-07-17 15:55:35"/>
    <s v="2025-07-29 16:42:32"/>
    <s v="2025-08-04 11:36:33"/>
    <s v="2025-08-28 13:46:46"/>
    <s v="2025-08-28 14:35:19"/>
    <s v="2025-07-17"/>
    <s v="2025-07-28"/>
    <s v="2025-08-06"/>
    <s v="2025-08-10"/>
    <s v="2025-08-11"/>
    <x v="3"/>
    <s v="Cali"/>
    <s v="BANE20"/>
    <x v="971"/>
    <s v="FURNISCREEN BEIGE  2M EB4027W G8 625GR"/>
    <x v="1"/>
    <n v="2"/>
    <x v="61"/>
    <x v="7"/>
    <x v="0"/>
    <n v="4793512"/>
    <x v="0"/>
    <x v="9"/>
    <x v="14"/>
    <x v="7"/>
  </r>
  <r>
    <x v="1907"/>
    <x v="1146"/>
    <s v="CUBRIMIENTO"/>
    <x v="0"/>
    <m/>
    <s v="2025-03-28"/>
    <s v="2025-06-28"/>
    <s v="2025-07-17 15:55:35"/>
    <s v="2025-07-29 16:42:32"/>
    <s v="2025-08-04 11:36:33"/>
    <s v="2025-08-28 13:46:46"/>
    <s v="2025-08-28 14:35:19"/>
    <s v="2025-07-17"/>
    <s v="2025-07-28"/>
    <s v="2025-08-06"/>
    <s v="2025-08-10"/>
    <s v="2025-08-11"/>
    <x v="3"/>
    <s v="Cali"/>
    <s v="PLT04"/>
    <x v="184"/>
    <m/>
    <x v="1"/>
    <n v="4"/>
    <x v="0"/>
    <x v="0"/>
    <x v="18"/>
    <n v="704072"/>
    <x v="0"/>
    <x v="0"/>
    <x v="0"/>
    <x v="7"/>
  </r>
  <r>
    <x v="1907"/>
    <x v="1146"/>
    <s v="CUBRIMIENTO"/>
    <x v="0"/>
    <m/>
    <s v="2025-03-28"/>
    <s v="2025-06-28"/>
    <s v="2025-07-17 15:55:35"/>
    <s v="2025-07-29 16:42:32"/>
    <s v="2025-08-04 11:36:33"/>
    <s v="2025-08-28 13:46:46"/>
    <s v="2025-08-28 14:35:19"/>
    <s v="2025-07-17"/>
    <s v="2025-07-28"/>
    <s v="2025-08-06"/>
    <s v="2025-08-10"/>
    <s v="2025-08-11"/>
    <x v="3"/>
    <s v="Cali"/>
    <s v="PLT07"/>
    <x v="185"/>
    <m/>
    <x v="1"/>
    <n v="8"/>
    <x v="0"/>
    <x v="0"/>
    <x v="0"/>
    <n v="546416"/>
    <x v="0"/>
    <x v="0"/>
    <x v="0"/>
    <x v="7"/>
  </r>
  <r>
    <x v="1907"/>
    <x v="1146"/>
    <s v="CUBRIMIENTO"/>
    <x v="0"/>
    <m/>
    <s v="2025-03-28"/>
    <s v="2025-06-28"/>
    <s v="2025-07-17 15:55:35"/>
    <s v="2025-07-29 16:42:32"/>
    <s v="2025-08-04 11:36:33"/>
    <s v="2025-08-28 13:46:46"/>
    <s v="2025-08-28 14:35:19"/>
    <s v="2025-07-17"/>
    <s v="2025-07-28"/>
    <s v="2025-08-06"/>
    <s v="2025-08-10"/>
    <s v="2025-08-11"/>
    <x v="3"/>
    <s v="Cali"/>
    <s v="TRANSP06"/>
    <x v="59"/>
    <m/>
    <x v="0"/>
    <n v="1"/>
    <x v="0"/>
    <x v="0"/>
    <x v="0"/>
    <n v="150000"/>
    <x v="0"/>
    <x v="1"/>
    <x v="1"/>
    <x v="7"/>
  </r>
  <r>
    <x v="1908"/>
    <x v="1098"/>
    <s v="MUEBLES"/>
    <x v="0"/>
    <m/>
    <s v="2025-03-28"/>
    <s v="2025-04-02"/>
    <s v="2025-04-04 10:04:52"/>
    <s v="0000-00-00 00:00:00"/>
    <s v="0000-00-00 00:00:00"/>
    <s v="2025-04-10 15:48:38"/>
    <s v="2025-04-15 13:26:47"/>
    <s v="2025-04-03"/>
    <s v="2025-04-03"/>
    <s v="2025-04-29"/>
    <s v="2025-05-01"/>
    <s v="2025-05-05"/>
    <x v="3"/>
    <s v="Bogota"/>
    <s v="9591"/>
    <x v="93"/>
    <m/>
    <x v="0"/>
    <n v="1"/>
    <x v="0"/>
    <x v="0"/>
    <x v="0"/>
    <n v="1361495"/>
    <x v="0"/>
    <x v="2"/>
    <x v="0"/>
    <x v="2"/>
  </r>
  <r>
    <x v="1909"/>
    <x v="1147"/>
    <s v="CUBRIMIENTO"/>
    <x v="0"/>
    <m/>
    <s v="2025-03-29"/>
    <s v="2025-04-11"/>
    <s v="2025-04-28 17:17:55"/>
    <s v="0000-00-00 00:00:00"/>
    <s v="2025-05-06 10:44:38"/>
    <s v="2025-05-09 18:02:02"/>
    <s v="2025-06-09 07:51:36"/>
    <s v="2025-04-24"/>
    <s v="2025-04-24"/>
    <s v="2025-05-02"/>
    <s v="2025-05-08"/>
    <s v="2025-05-10"/>
    <x v="3"/>
    <s v="Barranquilla"/>
    <s v="1010103"/>
    <x v="556"/>
    <m/>
    <x v="0"/>
    <n v="2"/>
    <x v="0"/>
    <x v="0"/>
    <x v="0"/>
    <n v="25500"/>
    <x v="0"/>
    <x v="0"/>
    <x v="0"/>
    <x v="9"/>
  </r>
  <r>
    <x v="1909"/>
    <x v="1147"/>
    <s v="CUBRIMIENTO"/>
    <x v="0"/>
    <m/>
    <s v="2025-03-29"/>
    <s v="2025-04-11"/>
    <s v="2025-04-28 17:17:55"/>
    <s v="0000-00-00 00:00:00"/>
    <s v="2025-05-06 10:44:38"/>
    <s v="2025-05-09 18:02:02"/>
    <s v="2025-06-09 07:51:36"/>
    <s v="2025-04-24"/>
    <s v="2025-04-24"/>
    <s v="2025-05-02"/>
    <s v="2025-05-08"/>
    <s v="2025-05-10"/>
    <x v="3"/>
    <s v="Barranquilla"/>
    <s v="1010104"/>
    <x v="273"/>
    <m/>
    <x v="0"/>
    <n v="2"/>
    <x v="0"/>
    <x v="0"/>
    <x v="0"/>
    <n v="140000"/>
    <x v="0"/>
    <x v="0"/>
    <x v="0"/>
    <x v="9"/>
  </r>
  <r>
    <x v="1909"/>
    <x v="1147"/>
    <s v="CUBRIMIENTO"/>
    <x v="0"/>
    <m/>
    <s v="2025-03-29"/>
    <s v="2025-04-11"/>
    <s v="2025-04-28 17:17:55"/>
    <s v="0000-00-00 00:00:00"/>
    <s v="2025-05-06 10:44:38"/>
    <s v="2025-05-09 18:02:02"/>
    <s v="2025-06-09 07:51:36"/>
    <s v="2025-04-24"/>
    <s v="2025-04-24"/>
    <s v="2025-05-02"/>
    <s v="2025-05-08"/>
    <s v="2025-05-10"/>
    <x v="3"/>
    <s v="Barranquilla"/>
    <s v="101782"/>
    <x v="1079"/>
    <m/>
    <x v="0"/>
    <n v="20"/>
    <x v="0"/>
    <x v="0"/>
    <x v="0"/>
    <n v="46000"/>
    <x v="0"/>
    <x v="0"/>
    <x v="0"/>
    <x v="9"/>
  </r>
  <r>
    <x v="1909"/>
    <x v="1147"/>
    <s v="CUBRIMIENTO"/>
    <x v="0"/>
    <m/>
    <s v="2025-03-29"/>
    <s v="2025-04-11"/>
    <s v="2025-04-28 17:17:55"/>
    <s v="0000-00-00 00:00:00"/>
    <s v="2025-05-06 10:44:38"/>
    <s v="2025-05-09 18:02:02"/>
    <s v="2025-06-09 07:51:36"/>
    <s v="2025-04-24"/>
    <s v="2025-04-24"/>
    <s v="2025-05-02"/>
    <s v="2025-05-08"/>
    <s v="2025-05-10"/>
    <x v="3"/>
    <s v="Barranquilla"/>
    <s v="11369"/>
    <x v="789"/>
    <m/>
    <x v="0"/>
    <n v="2"/>
    <x v="0"/>
    <x v="0"/>
    <x v="0"/>
    <n v="2600"/>
    <x v="0"/>
    <x v="0"/>
    <x v="0"/>
    <x v="9"/>
  </r>
  <r>
    <x v="1909"/>
    <x v="1147"/>
    <s v="CUBRIMIENTO"/>
    <x v="0"/>
    <m/>
    <s v="2025-03-29"/>
    <s v="2025-04-11"/>
    <s v="2025-04-28 17:17:55"/>
    <s v="0000-00-00 00:00:00"/>
    <s v="2025-05-06 10:44:38"/>
    <s v="2025-05-09 18:02:02"/>
    <s v="2025-06-09 07:51:36"/>
    <s v="2025-04-24"/>
    <s v="2025-04-24"/>
    <s v="2025-05-02"/>
    <s v="2025-05-08"/>
    <s v="2025-05-10"/>
    <x v="3"/>
    <s v="Barranquilla"/>
    <s v="12871"/>
    <x v="790"/>
    <m/>
    <x v="0"/>
    <n v="2"/>
    <x v="0"/>
    <x v="0"/>
    <x v="0"/>
    <n v="800"/>
    <x v="0"/>
    <x v="0"/>
    <x v="0"/>
    <x v="9"/>
  </r>
  <r>
    <x v="1909"/>
    <x v="1147"/>
    <s v="CUBRIMIENTO"/>
    <x v="0"/>
    <m/>
    <s v="2025-03-29"/>
    <s v="2025-04-11"/>
    <s v="2025-04-28 17:17:55"/>
    <s v="0000-00-00 00:00:00"/>
    <s v="2025-05-06 10:44:38"/>
    <s v="2025-05-09 18:02:02"/>
    <s v="2025-06-09 07:51:36"/>
    <s v="2025-04-24"/>
    <s v="2025-04-24"/>
    <s v="2025-05-02"/>
    <s v="2025-05-08"/>
    <s v="2025-05-10"/>
    <x v="3"/>
    <s v="Barranquilla"/>
    <s v="7848"/>
    <x v="744"/>
    <m/>
    <x v="0"/>
    <n v="2"/>
    <x v="0"/>
    <x v="0"/>
    <x v="0"/>
    <n v="2800"/>
    <x v="0"/>
    <x v="0"/>
    <x v="0"/>
    <x v="9"/>
  </r>
  <r>
    <x v="1909"/>
    <x v="1147"/>
    <s v="CUBRIMIENTO"/>
    <x v="0"/>
    <m/>
    <s v="2025-03-29"/>
    <s v="2025-04-11"/>
    <s v="2025-04-28 17:17:55"/>
    <s v="0000-00-00 00:00:00"/>
    <s v="2025-05-06 10:44:38"/>
    <s v="2025-05-09 18:02:02"/>
    <s v="2025-06-09 07:51:36"/>
    <s v="2025-04-24"/>
    <s v="2025-04-24"/>
    <s v="2025-05-02"/>
    <s v="2025-05-08"/>
    <s v="2025-05-10"/>
    <x v="3"/>
    <s v="Barranquilla"/>
    <s v="MANT002"/>
    <x v="948"/>
    <m/>
    <x v="0"/>
    <n v="1"/>
    <x v="61"/>
    <x v="0"/>
    <x v="115"/>
    <n v="1290000"/>
    <x v="0"/>
    <x v="0"/>
    <x v="0"/>
    <x v="9"/>
  </r>
  <r>
    <x v="1909"/>
    <x v="1147"/>
    <s v="CUBRIMIENTO"/>
    <x v="0"/>
    <m/>
    <s v="2025-03-29"/>
    <s v="2025-04-11"/>
    <s v="2025-04-28 17:17:55"/>
    <s v="0000-00-00 00:00:00"/>
    <s v="2025-05-06 10:44:38"/>
    <s v="2025-05-09 18:02:02"/>
    <s v="2025-06-09 07:51:36"/>
    <s v="2025-04-24"/>
    <s v="2025-04-24"/>
    <s v="2025-05-02"/>
    <s v="2025-05-08"/>
    <s v="2025-05-10"/>
    <x v="3"/>
    <s v="Barranquilla"/>
    <s v="PFX001"/>
    <x v="694"/>
    <m/>
    <x v="0"/>
    <n v="6"/>
    <x v="0"/>
    <x v="0"/>
    <x v="0"/>
    <n v="210000"/>
    <x v="0"/>
    <x v="0"/>
    <x v="0"/>
    <x v="9"/>
  </r>
  <r>
    <x v="1909"/>
    <x v="1147"/>
    <s v="CUBRIMIENTO"/>
    <x v="0"/>
    <m/>
    <s v="2025-03-29"/>
    <s v="2025-04-11"/>
    <s v="2025-04-28 17:17:55"/>
    <s v="0000-00-00 00:00:00"/>
    <s v="2025-05-06 10:44:38"/>
    <s v="2025-05-09 18:02:02"/>
    <s v="2025-06-09 07:51:36"/>
    <s v="2025-04-24"/>
    <s v="2025-04-24"/>
    <s v="2025-05-02"/>
    <s v="2025-05-08"/>
    <s v="2025-05-10"/>
    <x v="3"/>
    <s v="Barranquilla"/>
    <s v="PFX002"/>
    <x v="942"/>
    <m/>
    <x v="0"/>
    <n v="6"/>
    <x v="0"/>
    <x v="0"/>
    <x v="0"/>
    <n v="216000"/>
    <x v="0"/>
    <x v="0"/>
    <x v="0"/>
    <x v="9"/>
  </r>
  <r>
    <x v="1909"/>
    <x v="1147"/>
    <s v="CUBRIMIENTO"/>
    <x v="0"/>
    <m/>
    <s v="2025-03-29"/>
    <s v="2025-04-11"/>
    <s v="2025-04-28 17:17:55"/>
    <s v="0000-00-00 00:00:00"/>
    <s v="2025-05-06 10:44:38"/>
    <s v="2025-05-09 18:02:02"/>
    <s v="2025-06-09 07:51:36"/>
    <s v="2025-04-24"/>
    <s v="2025-04-24"/>
    <s v="2025-05-02"/>
    <s v="2025-05-08"/>
    <s v="2025-05-10"/>
    <x v="3"/>
    <s v="Barranquilla"/>
    <s v="PFX007"/>
    <x v="745"/>
    <m/>
    <x v="0"/>
    <n v="2"/>
    <x v="0"/>
    <x v="0"/>
    <x v="0"/>
    <n v="288000"/>
    <x v="0"/>
    <x v="0"/>
    <x v="0"/>
    <x v="9"/>
  </r>
  <r>
    <x v="1909"/>
    <x v="1147"/>
    <s v="CUBRIMIENTO"/>
    <x v="0"/>
    <m/>
    <s v="2025-03-29"/>
    <s v="2025-04-11"/>
    <s v="2025-04-28 17:17:55"/>
    <s v="0000-00-00 00:00:00"/>
    <s v="2025-05-06 10:44:38"/>
    <s v="2025-05-09 18:02:02"/>
    <s v="2025-06-09 07:51:36"/>
    <s v="2025-04-24"/>
    <s v="2025-04-24"/>
    <s v="2025-05-02"/>
    <s v="2025-05-08"/>
    <s v="2025-05-10"/>
    <x v="3"/>
    <s v="Barranquilla"/>
    <s v="PFX008"/>
    <x v="746"/>
    <m/>
    <x v="0"/>
    <n v="2"/>
    <x v="0"/>
    <x v="0"/>
    <x v="0"/>
    <n v="385000"/>
    <x v="0"/>
    <x v="0"/>
    <x v="0"/>
    <x v="9"/>
  </r>
  <r>
    <x v="1909"/>
    <x v="1147"/>
    <s v="CUBRIMIENTO"/>
    <x v="0"/>
    <m/>
    <s v="2025-03-29"/>
    <s v="2025-04-11"/>
    <s v="2025-04-28 17:17:55"/>
    <s v="0000-00-00 00:00:00"/>
    <s v="2025-05-06 10:44:38"/>
    <s v="2025-05-09 18:02:02"/>
    <s v="2025-06-09 07:51:36"/>
    <s v="2025-04-24"/>
    <s v="2025-04-24"/>
    <s v="2025-05-02"/>
    <s v="2025-05-08"/>
    <s v="2025-05-10"/>
    <x v="3"/>
    <s v="Barranquilla"/>
    <s v="SERV03"/>
    <x v="9"/>
    <m/>
    <x v="0"/>
    <n v="1"/>
    <x v="0"/>
    <x v="0"/>
    <x v="0"/>
    <n v="350000"/>
    <x v="0"/>
    <x v="1"/>
    <x v="1"/>
    <x v="9"/>
  </r>
  <r>
    <x v="1909"/>
    <x v="1147"/>
    <s v="CUBRIMIENTO"/>
    <x v="0"/>
    <m/>
    <s v="2025-03-29"/>
    <s v="2025-04-11"/>
    <s v="2025-04-28 17:17:55"/>
    <s v="0000-00-00 00:00:00"/>
    <s v="2025-05-06 10:44:38"/>
    <s v="2025-05-09 18:02:02"/>
    <s v="2025-06-09 07:51:36"/>
    <s v="2025-04-24"/>
    <s v="2025-04-24"/>
    <s v="2025-05-02"/>
    <s v="2025-05-08"/>
    <s v="2025-05-10"/>
    <x v="3"/>
    <s v="Barranquilla"/>
    <s v="TRANSP05"/>
    <x v="198"/>
    <m/>
    <x v="0"/>
    <n v="1"/>
    <x v="0"/>
    <x v="0"/>
    <x v="0"/>
    <n v="300000"/>
    <x v="0"/>
    <x v="1"/>
    <x v="1"/>
    <x v="9"/>
  </r>
  <r>
    <x v="1910"/>
    <x v="61"/>
    <s v="MUEBLES CC CUBRIMIENTOS"/>
    <x v="0"/>
    <m/>
    <s v="2025-03-31"/>
    <s v="2025-04-01"/>
    <s v="2025-04-01 13:28:37"/>
    <s v="0000-00-00 00:00:00"/>
    <s v="2025-04-04 14:06:04"/>
    <s v="2025-04-07 11:10:28"/>
    <s v="0000-00-00 00:00:00"/>
    <s v="2025-04-02"/>
    <s v="2025-04-02"/>
    <s v="2025-04-04"/>
    <s v="2025-04-08"/>
    <s v="2025-04-08"/>
    <x v="3"/>
    <s v="Virtual"/>
    <s v="ALUSG04"/>
    <x v="1080"/>
    <m/>
    <x v="0"/>
    <n v="1"/>
    <x v="0"/>
    <x v="0"/>
    <x v="0"/>
    <n v="0"/>
    <x v="0"/>
    <x v="0"/>
    <x v="0"/>
    <x v="2"/>
  </r>
  <r>
    <x v="1910"/>
    <x v="61"/>
    <s v="MUEBLES CC CUBRIMIENTOS"/>
    <x v="0"/>
    <m/>
    <s v="2025-03-31"/>
    <s v="2025-04-01"/>
    <s v="2025-04-01 13:28:37"/>
    <s v="0000-00-00 00:00:00"/>
    <s v="2025-04-04 14:06:04"/>
    <s v="2025-04-07 11:10:28"/>
    <s v="0000-00-00 00:00:00"/>
    <s v="2025-04-02"/>
    <s v="2025-04-02"/>
    <s v="2025-04-04"/>
    <s v="2025-04-08"/>
    <s v="2025-04-08"/>
    <x v="3"/>
    <s v="Virtual"/>
    <s v="ALUSG32"/>
    <x v="1081"/>
    <m/>
    <x v="0"/>
    <n v="1"/>
    <x v="0"/>
    <x v="0"/>
    <x v="0"/>
    <n v="0"/>
    <x v="0"/>
    <x v="0"/>
    <x v="0"/>
    <x v="2"/>
  </r>
  <r>
    <x v="1911"/>
    <x v="1148"/>
    <s v="CUBRIMIENTO"/>
    <x v="0"/>
    <m/>
    <s v="2025-03-31"/>
    <s v="2025-04-02"/>
    <s v="2025-04-03 09:29:02"/>
    <s v="0000-00-00 00:00:00"/>
    <s v="2025-04-04 14:04:12"/>
    <s v="2025-04-07 11:12:57"/>
    <s v="0000-00-00 00:00:00"/>
    <s v="2025-04-03"/>
    <s v="2025-04-03"/>
    <s v="2025-04-04"/>
    <s v="2025-04-08"/>
    <s v="2025-04-08"/>
    <x v="3"/>
    <s v="Cali"/>
    <s v="SERV15"/>
    <x v="981"/>
    <m/>
    <x v="0"/>
    <n v="1"/>
    <x v="0"/>
    <x v="0"/>
    <x v="0"/>
    <n v="175000"/>
    <x v="0"/>
    <x v="1"/>
    <x v="1"/>
    <x v="2"/>
  </r>
  <r>
    <x v="1912"/>
    <x v="936"/>
    <s v="CUBRIMIENTO"/>
    <x v="0"/>
    <m/>
    <s v="2025-03-31"/>
    <s v="2025-04-02"/>
    <s v="2025-04-04 08:50:01"/>
    <s v="0000-00-00 00:00:00"/>
    <s v="2025-04-08 11:34:41"/>
    <s v="2025-04-10 07:56:19"/>
    <s v="2025-04-11 16:02:21"/>
    <s v="2025-04-04"/>
    <s v="2025-04-04"/>
    <s v="2025-04-09"/>
    <s v="2025-04-14"/>
    <s v="2025-04-16"/>
    <x v="1"/>
    <s v="Medellin"/>
    <s v="19303"/>
    <x v="203"/>
    <m/>
    <x v="0"/>
    <n v="1"/>
    <x v="0"/>
    <x v="0"/>
    <x v="0"/>
    <n v="145800"/>
    <x v="0"/>
    <x v="0"/>
    <x v="0"/>
    <x v="2"/>
  </r>
  <r>
    <x v="1912"/>
    <x v="936"/>
    <s v="CUBRIMIENTO"/>
    <x v="0"/>
    <m/>
    <s v="2025-03-31"/>
    <s v="2025-04-02"/>
    <s v="2025-04-04 08:50:01"/>
    <s v="0000-00-00 00:00:00"/>
    <s v="2025-04-08 11:34:41"/>
    <s v="2025-04-10 07:56:19"/>
    <s v="2025-04-11 16:02:21"/>
    <s v="2025-04-04"/>
    <s v="2025-04-04"/>
    <s v="2025-04-09"/>
    <s v="2025-04-14"/>
    <s v="2025-04-16"/>
    <x v="1"/>
    <s v="Medellin"/>
    <s v="SERV03"/>
    <x v="9"/>
    <m/>
    <x v="0"/>
    <n v="1"/>
    <x v="0"/>
    <x v="0"/>
    <x v="0"/>
    <n v="50000"/>
    <x v="0"/>
    <x v="1"/>
    <x v="1"/>
    <x v="2"/>
  </r>
  <r>
    <x v="1913"/>
    <x v="88"/>
    <s v="CUBRIMIENTO"/>
    <x v="0"/>
    <m/>
    <s v="2025-03-31"/>
    <s v="2025-03-31"/>
    <s v="2025-03-31 16:50:49"/>
    <s v="0000-00-00 00:00:00"/>
    <s v="2025-03-31 16:50:55"/>
    <s v="2025-04-01 17:23:16"/>
    <s v="0000-00-00 00:00:00"/>
    <s v="2025-04-01"/>
    <s v="2025-04-01"/>
    <s v="2025-04-03"/>
    <s v="2025-04-07"/>
    <s v="2025-04-07"/>
    <x v="3"/>
    <s v="Toscany"/>
    <s v="11369"/>
    <x v="789"/>
    <m/>
    <x v="0"/>
    <n v="14"/>
    <x v="0"/>
    <x v="0"/>
    <x v="0"/>
    <n v="18200"/>
    <x v="0"/>
    <x v="0"/>
    <x v="0"/>
    <x v="2"/>
  </r>
  <r>
    <x v="1913"/>
    <x v="88"/>
    <s v="CUBRIMIENTO"/>
    <x v="0"/>
    <m/>
    <s v="2025-03-31"/>
    <s v="2025-03-31"/>
    <s v="2025-03-31 16:50:49"/>
    <s v="0000-00-00 00:00:00"/>
    <s v="2025-03-31 16:50:55"/>
    <s v="2025-04-01 17:23:16"/>
    <s v="0000-00-00 00:00:00"/>
    <s v="2025-04-01"/>
    <s v="2025-04-01"/>
    <s v="2025-04-03"/>
    <s v="2025-04-07"/>
    <s v="2025-04-07"/>
    <x v="3"/>
    <s v="Toscany"/>
    <s v="11435"/>
    <x v="229"/>
    <m/>
    <x v="0"/>
    <n v="7"/>
    <x v="0"/>
    <x v="0"/>
    <x v="0"/>
    <n v="446803"/>
    <x v="0"/>
    <x v="0"/>
    <x v="0"/>
    <x v="2"/>
  </r>
  <r>
    <x v="1913"/>
    <x v="88"/>
    <s v="CUBRIMIENTO"/>
    <x v="0"/>
    <m/>
    <s v="2025-03-31"/>
    <s v="2025-03-31"/>
    <s v="2025-03-31 16:50:49"/>
    <s v="0000-00-00 00:00:00"/>
    <s v="2025-03-31 16:50:55"/>
    <s v="2025-04-01 17:23:16"/>
    <s v="0000-00-00 00:00:00"/>
    <s v="2025-04-01"/>
    <s v="2025-04-01"/>
    <s v="2025-04-03"/>
    <s v="2025-04-07"/>
    <s v="2025-04-07"/>
    <x v="3"/>
    <s v="Toscany"/>
    <s v="12871"/>
    <x v="790"/>
    <m/>
    <x v="0"/>
    <n v="14"/>
    <x v="0"/>
    <x v="0"/>
    <x v="0"/>
    <n v="5600"/>
    <x v="0"/>
    <x v="0"/>
    <x v="0"/>
    <x v="2"/>
  </r>
  <r>
    <x v="1914"/>
    <x v="257"/>
    <s v="MUEBLES CC CUBRIMIENTOS"/>
    <x v="0"/>
    <m/>
    <s v="2025-03-31"/>
    <s v="2025-03-31"/>
    <s v="2025-03-31 17:03:18"/>
    <s v="0000-00-00 00:00:00"/>
    <s v="2025-03-31 17:03:37"/>
    <s v="2025-04-01 17:22:24"/>
    <s v="0000-00-00 00:00:00"/>
    <s v="2025-04-01"/>
    <s v="2025-04-01"/>
    <s v="2025-04-03"/>
    <s v="2025-04-07"/>
    <s v="2025-04-07"/>
    <x v="3"/>
    <s v="Toscany"/>
    <s v="12240"/>
    <x v="514"/>
    <m/>
    <x v="0"/>
    <n v="10"/>
    <x v="0"/>
    <x v="0"/>
    <x v="0"/>
    <n v="526000"/>
    <x v="0"/>
    <x v="0"/>
    <x v="0"/>
    <x v="2"/>
  </r>
  <r>
    <x v="1915"/>
    <x v="765"/>
    <s v="CUBRIMIENTO"/>
    <x v="0"/>
    <m/>
    <s v="2025-03-31"/>
    <s v="2025-04-01"/>
    <s v="2025-04-01 13:25:07"/>
    <s v="2025-04-02 16:59:47"/>
    <s v="2025-04-14 11:36:46"/>
    <s v="2025-04-15 08:00:50"/>
    <s v="2025-04-22 18:03:04"/>
    <s v="2025-04-02"/>
    <s v="2025-04-03"/>
    <s v="2025-04-10"/>
    <s v="2025-04-14"/>
    <s v="2025-04-21"/>
    <x v="1"/>
    <s v="Cali"/>
    <s v="17682"/>
    <x v="1082"/>
    <m/>
    <x v="0"/>
    <n v="14"/>
    <x v="0"/>
    <x v="0"/>
    <x v="0"/>
    <n v="157080"/>
    <x v="0"/>
    <x v="0"/>
    <x v="0"/>
    <x v="2"/>
  </r>
  <r>
    <x v="1915"/>
    <x v="765"/>
    <s v="CUBRIMIENTO"/>
    <x v="0"/>
    <m/>
    <s v="2025-03-31"/>
    <s v="2025-04-01"/>
    <s v="2025-04-01 13:25:07"/>
    <s v="2025-04-02 16:59:47"/>
    <s v="2025-04-14 11:36:46"/>
    <s v="2025-04-15 08:00:50"/>
    <s v="2025-04-22 18:03:04"/>
    <s v="2025-04-02"/>
    <s v="2025-04-03"/>
    <s v="2025-04-10"/>
    <s v="2025-04-14"/>
    <s v="2025-04-21"/>
    <x v="1"/>
    <s v="Cali"/>
    <s v="28523"/>
    <x v="864"/>
    <m/>
    <x v="0"/>
    <n v="2"/>
    <x v="0"/>
    <x v="0"/>
    <x v="0"/>
    <n v="106080"/>
    <x v="0"/>
    <x v="0"/>
    <x v="0"/>
    <x v="2"/>
  </r>
  <r>
    <x v="1915"/>
    <x v="765"/>
    <s v="CUBRIMIENTO"/>
    <x v="0"/>
    <m/>
    <s v="2025-03-31"/>
    <s v="2025-04-01"/>
    <s v="2025-04-01 13:25:07"/>
    <s v="2025-04-02 16:59:47"/>
    <s v="2025-04-14 11:36:46"/>
    <s v="2025-04-15 08:00:50"/>
    <s v="2025-04-22 18:03:04"/>
    <s v="2025-04-02"/>
    <s v="2025-04-03"/>
    <s v="2025-04-10"/>
    <s v="2025-04-14"/>
    <s v="2025-04-21"/>
    <x v="1"/>
    <s v="Cali"/>
    <s v="5176"/>
    <x v="1083"/>
    <m/>
    <x v="0"/>
    <n v="4"/>
    <x v="0"/>
    <x v="0"/>
    <x v="0"/>
    <n v="16320"/>
    <x v="0"/>
    <x v="0"/>
    <x v="0"/>
    <x v="2"/>
  </r>
  <r>
    <x v="1915"/>
    <x v="765"/>
    <s v="CUBRIMIENTO"/>
    <x v="0"/>
    <m/>
    <s v="2025-03-31"/>
    <s v="2025-04-01"/>
    <s v="2025-04-01 13:25:07"/>
    <s v="2025-04-02 16:59:47"/>
    <s v="2025-04-14 11:36:46"/>
    <s v="2025-04-15 08:00:50"/>
    <s v="2025-04-22 18:03:04"/>
    <s v="2025-04-02"/>
    <s v="2025-04-03"/>
    <s v="2025-04-10"/>
    <s v="2025-04-14"/>
    <s v="2025-04-21"/>
    <x v="1"/>
    <s v="Cali"/>
    <s v="FLANCHE01"/>
    <x v="51"/>
    <m/>
    <x v="8"/>
    <n v="1"/>
    <x v="7"/>
    <x v="0"/>
    <x v="0"/>
    <n v="800597"/>
    <x v="0"/>
    <x v="0"/>
    <x v="0"/>
    <x v="2"/>
  </r>
  <r>
    <x v="1916"/>
    <x v="1149"/>
    <s v="MUEBLES CC CUBRIMIENTOS"/>
    <x v="0"/>
    <m/>
    <s v="2025-03-31"/>
    <s v="2025-05-19"/>
    <s v="2025-05-21 09:57:30"/>
    <s v="0000-00-00 00:00:00"/>
    <s v="2025-06-04 16:42:46"/>
    <s v="2025-06-04 16:43:19"/>
    <s v="2025-08-12 07:37:25"/>
    <s v="2025-05-20"/>
    <s v="2025-05-20"/>
    <s v="2025-05-28"/>
    <s v="2025-05-30"/>
    <s v="2025-06-03"/>
    <x v="1"/>
    <s v="Bogota"/>
    <s v="1017131"/>
    <x v="849"/>
    <m/>
    <x v="0"/>
    <n v="10"/>
    <x v="0"/>
    <x v="0"/>
    <x v="0"/>
    <n v="500000"/>
    <x v="0"/>
    <x v="0"/>
    <x v="0"/>
    <x v="9"/>
  </r>
  <r>
    <x v="1916"/>
    <x v="1149"/>
    <s v="MUEBLES CC CUBRIMIENTOS"/>
    <x v="0"/>
    <m/>
    <s v="2025-03-31"/>
    <s v="2025-05-19"/>
    <s v="2025-05-21 09:57:30"/>
    <s v="0000-00-00 00:00:00"/>
    <s v="2025-06-04 16:42:46"/>
    <s v="2025-06-04 16:43:19"/>
    <s v="2025-08-12 07:37:25"/>
    <s v="2025-05-20"/>
    <s v="2025-05-20"/>
    <s v="2025-05-28"/>
    <s v="2025-05-30"/>
    <s v="2025-06-03"/>
    <x v="1"/>
    <s v="Bogota"/>
    <s v="101787"/>
    <x v="661"/>
    <m/>
    <x v="0"/>
    <n v="1"/>
    <x v="0"/>
    <x v="0"/>
    <x v="0"/>
    <n v="7000"/>
    <x v="0"/>
    <x v="0"/>
    <x v="0"/>
    <x v="9"/>
  </r>
  <r>
    <x v="1916"/>
    <x v="1149"/>
    <s v="MUEBLES CC CUBRIMIENTOS"/>
    <x v="0"/>
    <m/>
    <s v="2025-03-31"/>
    <s v="2025-05-19"/>
    <s v="2025-05-21 09:57:30"/>
    <s v="0000-00-00 00:00:00"/>
    <s v="2025-06-04 16:42:46"/>
    <s v="2025-06-04 16:43:19"/>
    <s v="2025-08-12 07:37:25"/>
    <s v="2025-05-20"/>
    <s v="2025-05-20"/>
    <s v="2025-05-28"/>
    <s v="2025-05-30"/>
    <s v="2025-06-03"/>
    <x v="1"/>
    <s v="Bogota"/>
    <s v="101787"/>
    <x v="661"/>
    <m/>
    <x v="0"/>
    <n v="2"/>
    <x v="0"/>
    <x v="0"/>
    <x v="0"/>
    <n v="14000"/>
    <x v="0"/>
    <x v="0"/>
    <x v="0"/>
    <x v="9"/>
  </r>
  <r>
    <x v="1916"/>
    <x v="1149"/>
    <s v="MUEBLES CC CUBRIMIENTOS"/>
    <x v="0"/>
    <m/>
    <s v="2025-03-31"/>
    <s v="2025-05-19"/>
    <s v="2025-05-21 09:57:30"/>
    <s v="0000-00-00 00:00:00"/>
    <s v="2025-06-04 16:42:46"/>
    <s v="2025-06-04 16:43:19"/>
    <s v="2025-08-12 07:37:25"/>
    <s v="2025-05-20"/>
    <s v="2025-05-20"/>
    <s v="2025-05-28"/>
    <s v="2025-05-30"/>
    <s v="2025-06-03"/>
    <x v="1"/>
    <s v="Bogota"/>
    <s v="101787"/>
    <x v="1084"/>
    <m/>
    <x v="0"/>
    <n v="2"/>
    <x v="0"/>
    <x v="0"/>
    <x v="0"/>
    <n v="14000"/>
    <x v="0"/>
    <x v="0"/>
    <x v="0"/>
    <x v="9"/>
  </r>
  <r>
    <x v="1916"/>
    <x v="1149"/>
    <s v="MUEBLES CC CUBRIMIENTOS"/>
    <x v="0"/>
    <m/>
    <s v="2025-03-31"/>
    <s v="2025-05-19"/>
    <s v="2025-05-21 09:57:30"/>
    <s v="0000-00-00 00:00:00"/>
    <s v="2025-06-04 16:42:46"/>
    <s v="2025-06-04 16:43:19"/>
    <s v="2025-08-12 07:37:25"/>
    <s v="2025-05-20"/>
    <s v="2025-05-20"/>
    <s v="2025-05-28"/>
    <s v="2025-05-30"/>
    <s v="2025-06-03"/>
    <x v="1"/>
    <s v="Bogota"/>
    <s v="101788"/>
    <x v="662"/>
    <m/>
    <x v="0"/>
    <n v="2"/>
    <x v="0"/>
    <x v="0"/>
    <x v="0"/>
    <n v="14000"/>
    <x v="0"/>
    <x v="0"/>
    <x v="0"/>
    <x v="9"/>
  </r>
  <r>
    <x v="1916"/>
    <x v="1149"/>
    <s v="MUEBLES CC CUBRIMIENTOS"/>
    <x v="0"/>
    <m/>
    <s v="2025-03-31"/>
    <s v="2025-05-19"/>
    <s v="2025-05-21 09:57:30"/>
    <s v="0000-00-00 00:00:00"/>
    <s v="2025-06-04 16:42:46"/>
    <s v="2025-06-04 16:43:19"/>
    <s v="2025-08-12 07:37:25"/>
    <s v="2025-05-20"/>
    <s v="2025-05-20"/>
    <s v="2025-05-28"/>
    <s v="2025-05-30"/>
    <s v="2025-06-03"/>
    <x v="1"/>
    <s v="Bogota"/>
    <s v="101788"/>
    <x v="662"/>
    <m/>
    <x v="0"/>
    <n v="1"/>
    <x v="0"/>
    <x v="0"/>
    <x v="0"/>
    <n v="7000"/>
    <x v="0"/>
    <x v="0"/>
    <x v="0"/>
    <x v="9"/>
  </r>
  <r>
    <x v="1916"/>
    <x v="1149"/>
    <s v="MUEBLES CC CUBRIMIENTOS"/>
    <x v="0"/>
    <m/>
    <s v="2025-03-31"/>
    <s v="2025-05-19"/>
    <s v="2025-05-21 09:57:30"/>
    <s v="0000-00-00 00:00:00"/>
    <s v="2025-06-04 16:42:46"/>
    <s v="2025-06-04 16:43:19"/>
    <s v="2025-08-12 07:37:25"/>
    <s v="2025-05-20"/>
    <s v="2025-05-20"/>
    <s v="2025-05-28"/>
    <s v="2025-05-30"/>
    <s v="2025-06-03"/>
    <x v="1"/>
    <s v="Bogota"/>
    <s v="101788"/>
    <x v="662"/>
    <m/>
    <x v="0"/>
    <n v="2"/>
    <x v="0"/>
    <x v="0"/>
    <x v="0"/>
    <n v="14000"/>
    <x v="0"/>
    <x v="0"/>
    <x v="0"/>
    <x v="9"/>
  </r>
  <r>
    <x v="1916"/>
    <x v="1149"/>
    <s v="MUEBLES CC CUBRIMIENTOS"/>
    <x v="0"/>
    <m/>
    <s v="2025-03-31"/>
    <s v="2025-05-19"/>
    <s v="2025-05-21 09:57:30"/>
    <s v="0000-00-00 00:00:00"/>
    <s v="2025-06-04 16:42:46"/>
    <s v="2025-06-04 16:43:19"/>
    <s v="2025-08-12 07:37:25"/>
    <s v="2025-05-20"/>
    <s v="2025-05-20"/>
    <s v="2025-05-28"/>
    <s v="2025-05-30"/>
    <s v="2025-06-03"/>
    <x v="1"/>
    <s v="Bogota"/>
    <s v="15160"/>
    <x v="1085"/>
    <m/>
    <x v="0"/>
    <n v="20"/>
    <x v="0"/>
    <x v="0"/>
    <x v="0"/>
    <n v="20000"/>
    <x v="0"/>
    <x v="0"/>
    <x v="0"/>
    <x v="9"/>
  </r>
  <r>
    <x v="1916"/>
    <x v="1149"/>
    <s v="MUEBLES CC CUBRIMIENTOS"/>
    <x v="0"/>
    <m/>
    <s v="2025-03-31"/>
    <s v="2025-05-19"/>
    <s v="2025-05-21 09:57:30"/>
    <s v="0000-00-00 00:00:00"/>
    <s v="2025-06-04 16:42:46"/>
    <s v="2025-06-04 16:43:19"/>
    <s v="2025-08-12 07:37:25"/>
    <s v="2025-05-20"/>
    <s v="2025-05-20"/>
    <s v="2025-05-28"/>
    <s v="2025-05-30"/>
    <s v="2025-06-03"/>
    <x v="1"/>
    <s v="Bogota"/>
    <s v="15160"/>
    <x v="1085"/>
    <m/>
    <x v="0"/>
    <n v="20"/>
    <x v="0"/>
    <x v="0"/>
    <x v="0"/>
    <n v="20000"/>
    <x v="0"/>
    <x v="0"/>
    <x v="0"/>
    <x v="9"/>
  </r>
  <r>
    <x v="1916"/>
    <x v="1149"/>
    <s v="MUEBLES CC CUBRIMIENTOS"/>
    <x v="0"/>
    <m/>
    <s v="2025-03-31"/>
    <s v="2025-05-19"/>
    <s v="2025-05-21 09:57:30"/>
    <s v="0000-00-00 00:00:00"/>
    <s v="2025-06-04 16:42:46"/>
    <s v="2025-06-04 16:43:19"/>
    <s v="2025-08-12 07:37:25"/>
    <s v="2025-05-20"/>
    <s v="2025-05-20"/>
    <s v="2025-05-28"/>
    <s v="2025-05-30"/>
    <s v="2025-06-03"/>
    <x v="1"/>
    <s v="Bogota"/>
    <s v="15160"/>
    <x v="1085"/>
    <m/>
    <x v="0"/>
    <n v="20"/>
    <x v="0"/>
    <x v="0"/>
    <x v="0"/>
    <n v="20000"/>
    <x v="0"/>
    <x v="0"/>
    <x v="0"/>
    <x v="9"/>
  </r>
  <r>
    <x v="1916"/>
    <x v="1149"/>
    <s v="MUEBLES CC CUBRIMIENTOS"/>
    <x v="0"/>
    <m/>
    <s v="2025-03-31"/>
    <s v="2025-05-19"/>
    <s v="2025-05-21 09:57:30"/>
    <s v="0000-00-00 00:00:00"/>
    <s v="2025-06-04 16:42:46"/>
    <s v="2025-06-04 16:43:19"/>
    <s v="2025-08-12 07:37:25"/>
    <s v="2025-05-20"/>
    <s v="2025-05-20"/>
    <s v="2025-05-28"/>
    <s v="2025-05-30"/>
    <s v="2025-06-03"/>
    <x v="1"/>
    <s v="Bogota"/>
    <s v="15160"/>
    <x v="1085"/>
    <m/>
    <x v="0"/>
    <n v="20"/>
    <x v="0"/>
    <x v="0"/>
    <x v="0"/>
    <n v="20000"/>
    <x v="0"/>
    <x v="0"/>
    <x v="0"/>
    <x v="9"/>
  </r>
  <r>
    <x v="1916"/>
    <x v="1149"/>
    <s v="MUEBLES CC CUBRIMIENTOS"/>
    <x v="0"/>
    <m/>
    <s v="2025-03-31"/>
    <s v="2025-05-19"/>
    <s v="2025-05-21 09:57:30"/>
    <s v="0000-00-00 00:00:00"/>
    <s v="2025-06-04 16:42:46"/>
    <s v="2025-06-04 16:43:19"/>
    <s v="2025-08-12 07:37:25"/>
    <s v="2025-05-20"/>
    <s v="2025-05-20"/>
    <s v="2025-05-28"/>
    <s v="2025-05-30"/>
    <s v="2025-06-03"/>
    <x v="1"/>
    <s v="Bogota"/>
    <s v="17523"/>
    <x v="820"/>
    <m/>
    <x v="0"/>
    <n v="6"/>
    <x v="0"/>
    <x v="0"/>
    <x v="0"/>
    <n v="63000"/>
    <x v="0"/>
    <x v="0"/>
    <x v="0"/>
    <x v="9"/>
  </r>
  <r>
    <x v="1916"/>
    <x v="1149"/>
    <s v="MUEBLES CC CUBRIMIENTOS"/>
    <x v="0"/>
    <m/>
    <s v="2025-03-31"/>
    <s v="2025-05-19"/>
    <s v="2025-05-21 09:57:30"/>
    <s v="0000-00-00 00:00:00"/>
    <s v="2025-06-04 16:42:46"/>
    <s v="2025-06-04 16:43:19"/>
    <s v="2025-08-12 07:37:25"/>
    <s v="2025-05-20"/>
    <s v="2025-05-20"/>
    <s v="2025-05-28"/>
    <s v="2025-05-30"/>
    <s v="2025-06-03"/>
    <x v="1"/>
    <s v="Bogota"/>
    <s v="28523"/>
    <x v="864"/>
    <m/>
    <x v="0"/>
    <n v="2"/>
    <x v="0"/>
    <x v="0"/>
    <x v="0"/>
    <n v="102800"/>
    <x v="0"/>
    <x v="0"/>
    <x v="0"/>
    <x v="9"/>
  </r>
  <r>
    <x v="1916"/>
    <x v="1149"/>
    <s v="MUEBLES CC CUBRIMIENTOS"/>
    <x v="0"/>
    <m/>
    <s v="2025-03-31"/>
    <s v="2025-05-19"/>
    <s v="2025-05-21 09:57:30"/>
    <s v="0000-00-00 00:00:00"/>
    <s v="2025-06-04 16:42:46"/>
    <s v="2025-06-04 16:43:19"/>
    <s v="2025-08-12 07:37:25"/>
    <s v="2025-05-20"/>
    <s v="2025-05-20"/>
    <s v="2025-05-28"/>
    <s v="2025-05-30"/>
    <s v="2025-06-03"/>
    <x v="1"/>
    <s v="Bogota"/>
    <s v="92713"/>
    <x v="1086"/>
    <m/>
    <x v="0"/>
    <n v="20"/>
    <x v="0"/>
    <x v="0"/>
    <x v="0"/>
    <n v="16000"/>
    <x v="0"/>
    <x v="0"/>
    <x v="0"/>
    <x v="9"/>
  </r>
  <r>
    <x v="1916"/>
    <x v="1149"/>
    <s v="MUEBLES CC CUBRIMIENTOS"/>
    <x v="0"/>
    <m/>
    <s v="2025-03-31"/>
    <s v="2025-05-19"/>
    <s v="2025-05-21 09:57:30"/>
    <s v="0000-00-00 00:00:00"/>
    <s v="2025-06-04 16:42:46"/>
    <s v="2025-06-04 16:43:19"/>
    <s v="2025-08-12 07:37:25"/>
    <s v="2025-05-20"/>
    <s v="2025-05-20"/>
    <s v="2025-05-28"/>
    <s v="2025-05-30"/>
    <s v="2025-06-03"/>
    <x v="1"/>
    <s v="Bogota"/>
    <s v="92713"/>
    <x v="1086"/>
    <m/>
    <x v="0"/>
    <n v="20"/>
    <x v="0"/>
    <x v="0"/>
    <x v="0"/>
    <n v="16000"/>
    <x v="0"/>
    <x v="0"/>
    <x v="0"/>
    <x v="9"/>
  </r>
  <r>
    <x v="1916"/>
    <x v="1149"/>
    <s v="MUEBLES CC CUBRIMIENTOS"/>
    <x v="0"/>
    <m/>
    <s v="2025-03-31"/>
    <s v="2025-05-19"/>
    <s v="2025-05-21 09:57:30"/>
    <s v="0000-00-00 00:00:00"/>
    <s v="2025-06-04 16:42:46"/>
    <s v="2025-06-04 16:43:19"/>
    <s v="2025-08-12 07:37:25"/>
    <s v="2025-05-20"/>
    <s v="2025-05-20"/>
    <s v="2025-05-28"/>
    <s v="2025-05-30"/>
    <s v="2025-06-03"/>
    <x v="1"/>
    <s v="Bogota"/>
    <s v="92713"/>
    <x v="1086"/>
    <m/>
    <x v="0"/>
    <n v="20"/>
    <x v="0"/>
    <x v="0"/>
    <x v="0"/>
    <n v="16000"/>
    <x v="0"/>
    <x v="0"/>
    <x v="0"/>
    <x v="9"/>
  </r>
  <r>
    <x v="1916"/>
    <x v="1149"/>
    <s v="MUEBLES CC CUBRIMIENTOS"/>
    <x v="0"/>
    <m/>
    <s v="2025-03-31"/>
    <s v="2025-05-19"/>
    <s v="2025-05-21 09:57:30"/>
    <s v="0000-00-00 00:00:00"/>
    <s v="2025-06-04 16:42:46"/>
    <s v="2025-06-04 16:43:19"/>
    <s v="2025-08-12 07:37:25"/>
    <s v="2025-05-20"/>
    <s v="2025-05-20"/>
    <s v="2025-05-28"/>
    <s v="2025-05-30"/>
    <s v="2025-06-03"/>
    <x v="1"/>
    <s v="Bogota"/>
    <s v="92713"/>
    <x v="1086"/>
    <m/>
    <x v="0"/>
    <n v="20"/>
    <x v="0"/>
    <x v="0"/>
    <x v="0"/>
    <n v="16000"/>
    <x v="0"/>
    <x v="0"/>
    <x v="0"/>
    <x v="9"/>
  </r>
  <r>
    <x v="1916"/>
    <x v="1149"/>
    <s v="MUEBLES CC CUBRIMIENTOS"/>
    <x v="0"/>
    <m/>
    <s v="2025-03-31"/>
    <s v="2025-05-19"/>
    <s v="2025-05-21 09:57:30"/>
    <s v="0000-00-00 00:00:00"/>
    <s v="2025-06-04 16:42:46"/>
    <s v="2025-06-04 16:43:19"/>
    <s v="2025-08-12 07:37:25"/>
    <s v="2025-05-20"/>
    <s v="2025-05-20"/>
    <s v="2025-05-28"/>
    <s v="2025-05-30"/>
    <s v="2025-06-03"/>
    <x v="1"/>
    <s v="Bogota"/>
    <s v="ALUFZ04"/>
    <x v="1087"/>
    <m/>
    <x v="0"/>
    <n v="2"/>
    <x v="0"/>
    <x v="0"/>
    <x v="0"/>
    <n v="640000"/>
    <x v="0"/>
    <x v="0"/>
    <x v="0"/>
    <x v="9"/>
  </r>
  <r>
    <x v="1916"/>
    <x v="1149"/>
    <s v="MUEBLES CC CUBRIMIENTOS"/>
    <x v="0"/>
    <m/>
    <s v="2025-03-31"/>
    <s v="2025-05-19"/>
    <s v="2025-05-21 09:57:30"/>
    <s v="0000-00-00 00:00:00"/>
    <s v="2025-06-04 16:42:46"/>
    <s v="2025-06-04 16:43:19"/>
    <s v="2025-08-12 07:37:25"/>
    <s v="2025-05-20"/>
    <s v="2025-05-20"/>
    <s v="2025-05-28"/>
    <s v="2025-05-30"/>
    <s v="2025-06-03"/>
    <x v="1"/>
    <s v="Bogota"/>
    <s v="MANT005"/>
    <x v="969"/>
    <m/>
    <x v="0"/>
    <n v="8"/>
    <x v="8"/>
    <x v="7"/>
    <x v="0"/>
    <n v="3943552"/>
    <x v="0"/>
    <x v="0"/>
    <x v="0"/>
    <x v="9"/>
  </r>
  <r>
    <x v="1916"/>
    <x v="1149"/>
    <s v="MUEBLES CC CUBRIMIENTOS"/>
    <x v="0"/>
    <m/>
    <s v="2025-03-31"/>
    <s v="2025-05-19"/>
    <s v="2025-05-21 09:57:30"/>
    <s v="0000-00-00 00:00:00"/>
    <s v="2025-06-04 16:42:46"/>
    <s v="2025-06-04 16:43:19"/>
    <s v="2025-08-12 07:37:25"/>
    <s v="2025-05-20"/>
    <s v="2025-05-20"/>
    <s v="2025-05-28"/>
    <s v="2025-05-30"/>
    <s v="2025-06-03"/>
    <x v="1"/>
    <s v="Bogota"/>
    <s v="SERV03"/>
    <x v="9"/>
    <m/>
    <x v="0"/>
    <n v="1"/>
    <x v="0"/>
    <x v="0"/>
    <x v="0"/>
    <n v="200000"/>
    <x v="0"/>
    <x v="1"/>
    <x v="1"/>
    <x v="9"/>
  </r>
  <r>
    <x v="1916"/>
    <x v="1149"/>
    <s v="MUEBLES CC CUBRIMIENTOS"/>
    <x v="0"/>
    <m/>
    <s v="2025-03-31"/>
    <s v="2025-05-19"/>
    <s v="2025-05-21 09:57:30"/>
    <s v="0000-00-00 00:00:00"/>
    <s v="2025-06-04 16:42:46"/>
    <s v="2025-06-04 16:43:19"/>
    <s v="2025-08-12 07:37:25"/>
    <s v="2025-05-20"/>
    <s v="2025-05-20"/>
    <s v="2025-05-28"/>
    <s v="2025-05-30"/>
    <s v="2025-06-03"/>
    <x v="1"/>
    <s v="Bogota"/>
    <s v="SERV03"/>
    <x v="9"/>
    <m/>
    <x v="0"/>
    <n v="1"/>
    <x v="0"/>
    <x v="0"/>
    <x v="0"/>
    <n v="350000"/>
    <x v="0"/>
    <x v="1"/>
    <x v="1"/>
    <x v="9"/>
  </r>
  <r>
    <x v="1916"/>
    <x v="1149"/>
    <s v="MUEBLES CC CUBRIMIENTOS"/>
    <x v="0"/>
    <m/>
    <s v="2025-03-31"/>
    <s v="2025-05-19"/>
    <s v="2025-05-21 09:57:30"/>
    <s v="0000-00-00 00:00:00"/>
    <s v="2025-06-04 16:42:46"/>
    <s v="2025-06-04 16:43:19"/>
    <s v="2025-08-12 07:37:25"/>
    <s v="2025-05-20"/>
    <s v="2025-05-20"/>
    <s v="2025-05-28"/>
    <s v="2025-05-30"/>
    <s v="2025-06-03"/>
    <x v="1"/>
    <s v="Bogota"/>
    <s v="SERV04"/>
    <x v="50"/>
    <m/>
    <x v="0"/>
    <n v="1"/>
    <x v="0"/>
    <x v="0"/>
    <x v="0"/>
    <n v="1500000"/>
    <x v="0"/>
    <x v="1"/>
    <x v="1"/>
    <x v="9"/>
  </r>
  <r>
    <x v="1917"/>
    <x v="221"/>
    <s v="CUBRIMIENTO"/>
    <x v="0"/>
    <m/>
    <s v="2025-03-31"/>
    <s v="2025-04-02"/>
    <s v="2025-04-03 10:15:20"/>
    <s v="0000-00-00 00:00:00"/>
    <s v="2025-04-03 10:15:29"/>
    <s v="2025-04-03 16:45:41"/>
    <s v="0000-00-00 00:00:00"/>
    <s v="2025-04-03"/>
    <s v="2025-04-03"/>
    <s v="2025-04-07"/>
    <s v="2025-04-09"/>
    <s v="2025-04-09"/>
    <x v="3"/>
    <s v="Toscany"/>
    <s v="13618"/>
    <x v="537"/>
    <m/>
    <x v="0"/>
    <n v="9"/>
    <x v="0"/>
    <x v="0"/>
    <x v="0"/>
    <n v="473400"/>
    <x v="0"/>
    <x v="0"/>
    <x v="0"/>
    <x v="2"/>
  </r>
  <r>
    <x v="1918"/>
    <x v="1150"/>
    <s v="CUBRIMIENTO"/>
    <x v="0"/>
    <m/>
    <s v="2025-03-31"/>
    <s v="2025-03-31"/>
    <s v="2025-03-31 16:35:25"/>
    <s v="0000-00-00 00:00:00"/>
    <s v="2025-03-31 16:35:43"/>
    <s v="2025-04-01 07:47:50"/>
    <s v="0000-00-00 00:00:00"/>
    <s v="2025-04-01"/>
    <s v="2025-04-01"/>
    <s v="2025-04-03"/>
    <s v="2025-04-07"/>
    <s v="2025-04-07"/>
    <x v="3"/>
    <s v="Toscany"/>
    <s v="11454"/>
    <x v="274"/>
    <m/>
    <x v="0"/>
    <n v="1"/>
    <x v="0"/>
    <x v="0"/>
    <x v="0"/>
    <n v="19500"/>
    <x v="0"/>
    <x v="0"/>
    <x v="0"/>
    <x v="2"/>
  </r>
  <r>
    <x v="1918"/>
    <x v="1150"/>
    <s v="CUBRIMIENTO"/>
    <x v="0"/>
    <m/>
    <s v="2025-03-31"/>
    <s v="2025-03-31"/>
    <s v="2025-03-31 16:35:25"/>
    <s v="0000-00-00 00:00:00"/>
    <s v="2025-03-31 16:35:43"/>
    <s v="2025-04-01 07:47:50"/>
    <s v="0000-00-00 00:00:00"/>
    <s v="2025-04-01"/>
    <s v="2025-04-01"/>
    <s v="2025-04-03"/>
    <s v="2025-04-07"/>
    <s v="2025-04-07"/>
    <x v="3"/>
    <s v="Toscany"/>
    <s v="11455"/>
    <x v="232"/>
    <m/>
    <x v="0"/>
    <n v="1"/>
    <x v="0"/>
    <x v="0"/>
    <x v="0"/>
    <n v="17750"/>
    <x v="0"/>
    <x v="0"/>
    <x v="0"/>
    <x v="2"/>
  </r>
  <r>
    <x v="1919"/>
    <x v="1080"/>
    <s v="CUBRIMIENTO"/>
    <x v="0"/>
    <m/>
    <s v="2025-03-31"/>
    <s v="2025-04-03"/>
    <s v="2025-04-04 09:19:10"/>
    <s v="0000-00-00 00:00:00"/>
    <s v="2025-04-08 11:05:31"/>
    <s v="2025-04-09 06:57:53"/>
    <s v="2025-04-15 07:29:19"/>
    <s v="2025-04-04"/>
    <s v="2025-04-04"/>
    <s v="2025-04-08"/>
    <s v="2025-04-14"/>
    <s v="2025-04-15"/>
    <x v="1"/>
    <s v="Barranquilla"/>
    <s v="28523"/>
    <x v="864"/>
    <m/>
    <x v="0"/>
    <n v="2"/>
    <x v="0"/>
    <x v="0"/>
    <x v="0"/>
    <n v="82800"/>
    <x v="0"/>
    <x v="0"/>
    <x v="0"/>
    <x v="2"/>
  </r>
  <r>
    <x v="1919"/>
    <x v="1080"/>
    <s v="CUBRIMIENTO"/>
    <x v="0"/>
    <m/>
    <s v="2025-03-31"/>
    <s v="2025-04-03"/>
    <s v="2025-04-04 09:19:10"/>
    <s v="0000-00-00 00:00:00"/>
    <s v="2025-04-08 11:05:31"/>
    <s v="2025-04-09 06:57:53"/>
    <s v="2025-04-15 07:29:19"/>
    <s v="2025-04-04"/>
    <s v="2025-04-04"/>
    <s v="2025-04-08"/>
    <s v="2025-04-14"/>
    <s v="2025-04-15"/>
    <x v="1"/>
    <s v="Barranquilla"/>
    <s v="321"/>
    <x v="836"/>
    <m/>
    <x v="0"/>
    <n v="3"/>
    <x v="0"/>
    <x v="0"/>
    <x v="0"/>
    <n v="8400"/>
    <x v="0"/>
    <x v="0"/>
    <x v="0"/>
    <x v="2"/>
  </r>
  <r>
    <x v="1919"/>
    <x v="1080"/>
    <s v="CUBRIMIENTO"/>
    <x v="0"/>
    <m/>
    <s v="2025-03-31"/>
    <s v="2025-04-03"/>
    <s v="2025-04-04 09:19:10"/>
    <s v="0000-00-00 00:00:00"/>
    <s v="2025-04-08 11:05:31"/>
    <s v="2025-04-09 06:57:53"/>
    <s v="2025-04-15 07:29:19"/>
    <s v="2025-04-04"/>
    <s v="2025-04-04"/>
    <s v="2025-04-08"/>
    <s v="2025-04-14"/>
    <s v="2025-04-15"/>
    <x v="1"/>
    <s v="Barranquilla"/>
    <s v="67421"/>
    <x v="351"/>
    <m/>
    <x v="0"/>
    <n v="3"/>
    <x v="0"/>
    <x v="0"/>
    <x v="0"/>
    <n v="24000"/>
    <x v="0"/>
    <x v="0"/>
    <x v="0"/>
    <x v="2"/>
  </r>
  <r>
    <x v="1920"/>
    <x v="1100"/>
    <s v="MUEBLES CC CUBRIMIENTOS"/>
    <x v="0"/>
    <m/>
    <s v="2025-03-31"/>
    <s v="2025-05-14"/>
    <s v="2025-05-14 14:23:29"/>
    <s v="0000-00-00 00:00:00"/>
    <s v="2025-05-14 16:46:20"/>
    <s v="2025-05-20 13:08:56"/>
    <s v="2025-05-21 18:07:19"/>
    <s v="2025-05-15"/>
    <s v="2025-05-15"/>
    <s v="2025-05-16"/>
    <s v="2025-05-20"/>
    <s v="2025-05-21"/>
    <x v="3"/>
    <s v="Cali"/>
    <s v="3151"/>
    <x v="57"/>
    <m/>
    <x v="0"/>
    <n v="22"/>
    <x v="0"/>
    <x v="0"/>
    <x v="0"/>
    <n v="1430000"/>
    <x v="0"/>
    <x v="0"/>
    <x v="0"/>
    <x v="9"/>
  </r>
  <r>
    <x v="1920"/>
    <x v="1100"/>
    <s v="MUEBLES CC CUBRIMIENTOS"/>
    <x v="0"/>
    <m/>
    <s v="2025-03-31"/>
    <s v="2025-05-14"/>
    <s v="2025-05-14 14:23:29"/>
    <s v="0000-00-00 00:00:00"/>
    <s v="2025-05-14 16:46:20"/>
    <s v="2025-05-20 13:08:56"/>
    <s v="2025-05-21 18:07:19"/>
    <s v="2025-05-15"/>
    <s v="2025-05-15"/>
    <s v="2025-05-16"/>
    <s v="2025-05-20"/>
    <s v="2025-05-21"/>
    <x v="3"/>
    <s v="Cali"/>
    <s v="3647"/>
    <x v="268"/>
    <m/>
    <x v="0"/>
    <n v="1"/>
    <x v="0"/>
    <x v="0"/>
    <x v="0"/>
    <n v="1200325"/>
    <x v="0"/>
    <x v="0"/>
    <x v="0"/>
    <x v="9"/>
  </r>
  <r>
    <x v="1920"/>
    <x v="1100"/>
    <s v="MUEBLES CC CUBRIMIENTOS"/>
    <x v="0"/>
    <m/>
    <s v="2025-03-31"/>
    <s v="2025-05-14"/>
    <s v="2025-05-14 14:23:29"/>
    <s v="0000-00-00 00:00:00"/>
    <s v="2025-05-14 16:46:20"/>
    <s v="2025-05-20 13:08:56"/>
    <s v="2025-05-21 18:07:19"/>
    <s v="2025-05-15"/>
    <s v="2025-05-15"/>
    <s v="2025-05-16"/>
    <s v="2025-05-20"/>
    <s v="2025-05-21"/>
    <x v="3"/>
    <s v="Cali"/>
    <s v="REP036"/>
    <x v="72"/>
    <m/>
    <x v="0"/>
    <n v="1"/>
    <x v="0"/>
    <x v="0"/>
    <x v="0"/>
    <n v="400000"/>
    <x v="0"/>
    <x v="0"/>
    <x v="0"/>
    <x v="9"/>
  </r>
  <r>
    <x v="1921"/>
    <x v="123"/>
    <s v="CUBRIMIENTO"/>
    <x v="0"/>
    <m/>
    <s v="2025-03-31"/>
    <s v="2025-04-01"/>
    <s v="2025-04-02 12:17:53"/>
    <s v="0000-00-00 00:00:00"/>
    <s v="2025-04-02 12:18:00"/>
    <s v="2025-04-02 17:09:07"/>
    <s v="0000-00-00 00:00:00"/>
    <s v="2025-04-02"/>
    <s v="2025-04-02"/>
    <s v="2025-04-04"/>
    <s v="2025-04-08"/>
    <s v="2025-04-08"/>
    <x v="3"/>
    <s v="Toscany"/>
    <s v="13618"/>
    <x v="537"/>
    <m/>
    <x v="0"/>
    <n v="12.5"/>
    <x v="0"/>
    <x v="0"/>
    <x v="0"/>
    <n v="657500"/>
    <x v="0"/>
    <x v="0"/>
    <x v="0"/>
    <x v="2"/>
  </r>
  <r>
    <x v="1922"/>
    <x v="138"/>
    <s v="MUEBLES CC CUBRIMIENTOS"/>
    <x v="0"/>
    <m/>
    <s v="2025-04-01"/>
    <s v="2025-04-02"/>
    <s v="2025-04-03 10:55:40"/>
    <s v="0000-00-00 00:00:00"/>
    <s v="2025-04-03 10:55:46"/>
    <s v="2025-04-03 15:03:13"/>
    <s v="0000-00-00 00:00:00"/>
    <s v="2025-04-03"/>
    <s v="2025-04-03"/>
    <s v="2025-04-07"/>
    <s v="2025-04-09"/>
    <s v="2025-04-09"/>
    <x v="3"/>
    <s v="Toscany"/>
    <s v="21308"/>
    <x v="456"/>
    <m/>
    <x v="0"/>
    <n v="22"/>
    <x v="0"/>
    <x v="0"/>
    <x v="0"/>
    <n v="1157200"/>
    <x v="0"/>
    <x v="0"/>
    <x v="0"/>
    <x v="2"/>
  </r>
  <r>
    <x v="1923"/>
    <x v="1151"/>
    <s v="CUBRIMIENTO"/>
    <x v="0"/>
    <m/>
    <s v="2025-04-01"/>
    <s v="2025-04-01"/>
    <s v="2025-04-01 14:28:24"/>
    <s v="0000-00-00 00:00:00"/>
    <s v="2025-04-01 14:28:38"/>
    <s v="2025-04-02 17:18:53"/>
    <s v="0000-00-00 00:00:00"/>
    <s v="2025-04-02"/>
    <s v="2025-04-02"/>
    <s v="2025-04-04"/>
    <s v="2025-04-08"/>
    <s v="2025-04-08"/>
    <x v="3"/>
    <s v="Toscany"/>
    <s v="1010103"/>
    <x v="556"/>
    <m/>
    <x v="0"/>
    <n v="8"/>
    <x v="0"/>
    <x v="0"/>
    <x v="0"/>
    <n v="102000"/>
    <x v="0"/>
    <x v="0"/>
    <x v="0"/>
    <x v="2"/>
  </r>
  <r>
    <x v="1923"/>
    <x v="1151"/>
    <s v="CUBRIMIENTO"/>
    <x v="0"/>
    <m/>
    <s v="2025-04-01"/>
    <s v="2025-04-01"/>
    <s v="2025-04-01 14:28:24"/>
    <s v="0000-00-00 00:00:00"/>
    <s v="2025-04-01 14:28:38"/>
    <s v="2025-04-02 17:18:53"/>
    <s v="0000-00-00 00:00:00"/>
    <s v="2025-04-02"/>
    <s v="2025-04-02"/>
    <s v="2025-04-04"/>
    <s v="2025-04-08"/>
    <s v="2025-04-08"/>
    <x v="3"/>
    <s v="Toscany"/>
    <s v="1010104"/>
    <x v="273"/>
    <m/>
    <x v="0"/>
    <n v="8"/>
    <x v="0"/>
    <x v="0"/>
    <x v="0"/>
    <n v="336000"/>
    <x v="0"/>
    <x v="0"/>
    <x v="0"/>
    <x v="2"/>
  </r>
  <r>
    <x v="1923"/>
    <x v="1151"/>
    <s v="CUBRIMIENTO"/>
    <x v="0"/>
    <m/>
    <s v="2025-04-01"/>
    <s v="2025-04-01"/>
    <s v="2025-04-01 14:28:24"/>
    <s v="0000-00-00 00:00:00"/>
    <s v="2025-04-01 14:28:38"/>
    <s v="2025-04-02 17:18:53"/>
    <s v="0000-00-00 00:00:00"/>
    <s v="2025-04-02"/>
    <s v="2025-04-02"/>
    <s v="2025-04-04"/>
    <s v="2025-04-08"/>
    <s v="2025-04-08"/>
    <x v="3"/>
    <s v="Toscany"/>
    <s v="11369"/>
    <x v="789"/>
    <m/>
    <x v="0"/>
    <n v="8"/>
    <x v="0"/>
    <x v="0"/>
    <x v="0"/>
    <n v="10400"/>
    <x v="0"/>
    <x v="0"/>
    <x v="0"/>
    <x v="2"/>
  </r>
  <r>
    <x v="1923"/>
    <x v="1151"/>
    <s v="CUBRIMIENTO"/>
    <x v="0"/>
    <m/>
    <s v="2025-04-01"/>
    <s v="2025-04-01"/>
    <s v="2025-04-01 14:28:24"/>
    <s v="0000-00-00 00:00:00"/>
    <s v="2025-04-01 14:28:38"/>
    <s v="2025-04-02 17:18:53"/>
    <s v="0000-00-00 00:00:00"/>
    <s v="2025-04-02"/>
    <s v="2025-04-02"/>
    <s v="2025-04-04"/>
    <s v="2025-04-08"/>
    <s v="2025-04-08"/>
    <x v="3"/>
    <s v="Toscany"/>
    <s v="11435"/>
    <x v="229"/>
    <m/>
    <x v="0"/>
    <n v="4"/>
    <x v="0"/>
    <x v="0"/>
    <x v="0"/>
    <n v="255600"/>
    <x v="0"/>
    <x v="0"/>
    <x v="0"/>
    <x v="2"/>
  </r>
  <r>
    <x v="1923"/>
    <x v="1151"/>
    <s v="CUBRIMIENTO"/>
    <x v="0"/>
    <m/>
    <s v="2025-04-01"/>
    <s v="2025-04-01"/>
    <s v="2025-04-01 14:28:24"/>
    <s v="0000-00-00 00:00:00"/>
    <s v="2025-04-01 14:28:38"/>
    <s v="2025-04-02 17:18:53"/>
    <s v="0000-00-00 00:00:00"/>
    <s v="2025-04-02"/>
    <s v="2025-04-02"/>
    <s v="2025-04-04"/>
    <s v="2025-04-08"/>
    <s v="2025-04-08"/>
    <x v="3"/>
    <s v="Toscany"/>
    <s v="11454"/>
    <x v="274"/>
    <m/>
    <x v="0"/>
    <n v="4"/>
    <x v="0"/>
    <x v="0"/>
    <x v="0"/>
    <n v="78000"/>
    <x v="0"/>
    <x v="0"/>
    <x v="0"/>
    <x v="2"/>
  </r>
  <r>
    <x v="1923"/>
    <x v="1151"/>
    <s v="CUBRIMIENTO"/>
    <x v="0"/>
    <m/>
    <s v="2025-04-01"/>
    <s v="2025-04-01"/>
    <s v="2025-04-01 14:28:24"/>
    <s v="0000-00-00 00:00:00"/>
    <s v="2025-04-01 14:28:38"/>
    <s v="2025-04-02 17:18:53"/>
    <s v="0000-00-00 00:00:00"/>
    <s v="2025-04-02"/>
    <s v="2025-04-02"/>
    <s v="2025-04-04"/>
    <s v="2025-04-08"/>
    <s v="2025-04-08"/>
    <x v="3"/>
    <s v="Toscany"/>
    <s v="11455"/>
    <x v="232"/>
    <m/>
    <x v="0"/>
    <n v="4"/>
    <x v="0"/>
    <x v="0"/>
    <x v="0"/>
    <n v="71000"/>
    <x v="0"/>
    <x v="0"/>
    <x v="0"/>
    <x v="2"/>
  </r>
  <r>
    <x v="1923"/>
    <x v="1151"/>
    <s v="CUBRIMIENTO"/>
    <x v="0"/>
    <m/>
    <s v="2025-04-01"/>
    <s v="2025-04-01"/>
    <s v="2025-04-01 14:28:24"/>
    <s v="0000-00-00 00:00:00"/>
    <s v="2025-04-01 14:28:38"/>
    <s v="2025-04-02 17:18:53"/>
    <s v="0000-00-00 00:00:00"/>
    <s v="2025-04-02"/>
    <s v="2025-04-02"/>
    <s v="2025-04-04"/>
    <s v="2025-04-08"/>
    <s v="2025-04-08"/>
    <x v="3"/>
    <s v="Toscany"/>
    <s v="12871"/>
    <x v="790"/>
    <m/>
    <x v="0"/>
    <n v="8"/>
    <x v="0"/>
    <x v="0"/>
    <x v="0"/>
    <n v="3200"/>
    <x v="0"/>
    <x v="0"/>
    <x v="0"/>
    <x v="2"/>
  </r>
  <r>
    <x v="1923"/>
    <x v="1151"/>
    <s v="CUBRIMIENTO"/>
    <x v="0"/>
    <m/>
    <s v="2025-04-01"/>
    <s v="2025-04-01"/>
    <s v="2025-04-01 14:28:24"/>
    <s v="0000-00-00 00:00:00"/>
    <s v="2025-04-01 14:28:38"/>
    <s v="2025-04-02 17:18:53"/>
    <s v="0000-00-00 00:00:00"/>
    <s v="2025-04-02"/>
    <s v="2025-04-02"/>
    <s v="2025-04-04"/>
    <s v="2025-04-08"/>
    <s v="2025-04-08"/>
    <x v="3"/>
    <s v="Toscany"/>
    <s v="7021"/>
    <x v="469"/>
    <m/>
    <x v="0"/>
    <n v="4"/>
    <x v="0"/>
    <x v="0"/>
    <x v="0"/>
    <n v="200000"/>
    <x v="0"/>
    <x v="0"/>
    <x v="0"/>
    <x v="2"/>
  </r>
  <r>
    <x v="1923"/>
    <x v="1151"/>
    <s v="CUBRIMIENTO"/>
    <x v="0"/>
    <m/>
    <s v="2025-04-01"/>
    <s v="2025-04-01"/>
    <s v="2025-04-01 14:28:24"/>
    <s v="0000-00-00 00:00:00"/>
    <s v="2025-04-01 14:28:38"/>
    <s v="2025-04-02 17:18:53"/>
    <s v="0000-00-00 00:00:00"/>
    <s v="2025-04-02"/>
    <s v="2025-04-02"/>
    <s v="2025-04-04"/>
    <s v="2025-04-08"/>
    <s v="2025-04-08"/>
    <x v="3"/>
    <s v="Toscany"/>
    <s v="9399"/>
    <x v="716"/>
    <m/>
    <x v="0"/>
    <n v="11.8"/>
    <x v="0"/>
    <x v="0"/>
    <x v="0"/>
    <n v="557550"/>
    <x v="0"/>
    <x v="0"/>
    <x v="0"/>
    <x v="2"/>
  </r>
  <r>
    <x v="1923"/>
    <x v="1151"/>
    <s v="CUBRIMIENTO"/>
    <x v="0"/>
    <m/>
    <s v="2025-04-01"/>
    <s v="2025-04-01"/>
    <s v="2025-04-01 14:28:24"/>
    <s v="0000-00-00 00:00:00"/>
    <s v="2025-04-01 14:28:38"/>
    <s v="2025-04-02 17:18:53"/>
    <s v="0000-00-00 00:00:00"/>
    <s v="2025-04-02"/>
    <s v="2025-04-02"/>
    <s v="2025-04-04"/>
    <s v="2025-04-08"/>
    <s v="2025-04-08"/>
    <x v="3"/>
    <s v="Toscany"/>
    <s v="TUBSM01"/>
    <x v="397"/>
    <m/>
    <x v="0"/>
    <n v="2"/>
    <x v="0"/>
    <x v="0"/>
    <x v="0"/>
    <n v="526000"/>
    <x v="0"/>
    <x v="0"/>
    <x v="0"/>
    <x v="2"/>
  </r>
  <r>
    <x v="1924"/>
    <x v="61"/>
    <s v="MUEBLES CC CUBRIMIENTOS"/>
    <x v="0"/>
    <m/>
    <s v="2025-04-01"/>
    <s v="2025-04-01"/>
    <s v="2025-04-03 10:22:37"/>
    <s v="0000-00-00 00:00:00"/>
    <s v="2025-04-20 13:00:30"/>
    <s v="2025-04-22 07:43:55"/>
    <s v="2025-05-06 15:33:07"/>
    <s v="2025-04-03"/>
    <s v="2025-04-03"/>
    <s v="2025-04-20"/>
    <s v="2025-04-25"/>
    <s v="2025-05-08"/>
    <x v="1"/>
    <s v="Virtual"/>
    <s v="SGLASS0101**"/>
    <x v="1088"/>
    <m/>
    <x v="0"/>
    <n v="1"/>
    <x v="0"/>
    <x v="0"/>
    <x v="0"/>
    <n v="0"/>
    <x v="0"/>
    <x v="0"/>
    <x v="0"/>
    <x v="2"/>
  </r>
  <r>
    <x v="1925"/>
    <x v="257"/>
    <s v="MUEBLES CC CUBRIMIENTOS"/>
    <x v="0"/>
    <m/>
    <s v="2025-04-01"/>
    <s v="2025-04-02"/>
    <s v="2025-04-02 12:26:15"/>
    <s v="0000-00-00 00:00:00"/>
    <s v="2025-04-02 17:10:20"/>
    <s v="2025-04-02 17:11:02"/>
    <s v="0000-00-00 00:00:00"/>
    <s v="2025-04-03"/>
    <s v="2025-04-03"/>
    <s v="2025-04-07"/>
    <s v="2025-04-09"/>
    <s v="2025-04-09"/>
    <x v="3"/>
    <s v="Toscany"/>
    <s v="12240"/>
    <x v="514"/>
    <m/>
    <x v="0"/>
    <n v="6"/>
    <x v="0"/>
    <x v="0"/>
    <x v="0"/>
    <n v="315600"/>
    <x v="0"/>
    <x v="0"/>
    <x v="0"/>
    <x v="2"/>
  </r>
  <r>
    <x v="1926"/>
    <x v="601"/>
    <s v="CUBRIMIENTO"/>
    <x v="0"/>
    <m/>
    <s v="2025-04-01"/>
    <s v="2025-04-01"/>
    <s v="2025-04-01 13:39:31"/>
    <s v="0000-00-00 00:00:00"/>
    <s v="2025-04-01 13:39:39"/>
    <s v="2025-04-01 17:25:11"/>
    <s v="0000-00-00 00:00:00"/>
    <s v="2025-04-02"/>
    <s v="2025-04-02"/>
    <s v="2025-04-03"/>
    <s v="2025-04-07"/>
    <s v="2025-04-07"/>
    <x v="3"/>
    <s v="Toscany"/>
    <s v="27812"/>
    <x v="797"/>
    <m/>
    <x v="0"/>
    <n v="1"/>
    <x v="0"/>
    <x v="0"/>
    <x v="0"/>
    <n v="47000"/>
    <x v="0"/>
    <x v="0"/>
    <x v="0"/>
    <x v="2"/>
  </r>
  <r>
    <x v="1926"/>
    <x v="601"/>
    <s v="CUBRIMIENTO"/>
    <x v="0"/>
    <m/>
    <s v="2025-04-01"/>
    <s v="2025-04-01"/>
    <s v="2025-04-01 13:39:31"/>
    <s v="0000-00-00 00:00:00"/>
    <s v="2025-04-01 13:39:39"/>
    <s v="2025-04-01 17:25:11"/>
    <s v="0000-00-00 00:00:00"/>
    <s v="2025-04-02"/>
    <s v="2025-04-02"/>
    <s v="2025-04-03"/>
    <s v="2025-04-07"/>
    <s v="2025-04-07"/>
    <x v="3"/>
    <s v="Toscany"/>
    <s v="MTOS02"/>
    <x v="972"/>
    <m/>
    <x v="0"/>
    <n v="1"/>
    <x v="0"/>
    <x v="0"/>
    <x v="0"/>
    <n v="545000"/>
    <x v="0"/>
    <x v="0"/>
    <x v="0"/>
    <x v="2"/>
  </r>
  <r>
    <x v="1927"/>
    <x v="107"/>
    <s v="CUBRIMIENTO"/>
    <x v="0"/>
    <m/>
    <s v="2025-04-01"/>
    <s v="2025-04-02"/>
    <s v="2025-04-03 10:53:54"/>
    <s v="0000-00-00 00:00:00"/>
    <s v="2025-04-03 10:54:02"/>
    <s v="2025-04-03 15:08:38"/>
    <s v="0000-00-00 00:00:00"/>
    <s v="2025-04-03"/>
    <s v="2025-04-03"/>
    <s v="2025-04-07"/>
    <s v="2025-04-09"/>
    <s v="2025-04-09"/>
    <x v="3"/>
    <s v="Toscany"/>
    <s v="12569"/>
    <x v="367"/>
    <m/>
    <x v="0"/>
    <n v="3.1"/>
    <x v="0"/>
    <x v="0"/>
    <x v="0"/>
    <n v="163060"/>
    <x v="0"/>
    <x v="0"/>
    <x v="0"/>
    <x v="2"/>
  </r>
  <r>
    <x v="1927"/>
    <x v="107"/>
    <s v="CUBRIMIENTO"/>
    <x v="0"/>
    <m/>
    <s v="2025-04-01"/>
    <s v="2025-04-02"/>
    <s v="2025-04-03 10:53:54"/>
    <s v="0000-00-00 00:00:00"/>
    <s v="2025-04-03 10:54:02"/>
    <s v="2025-04-03 15:08:38"/>
    <s v="0000-00-00 00:00:00"/>
    <s v="2025-04-03"/>
    <s v="2025-04-03"/>
    <s v="2025-04-07"/>
    <s v="2025-04-09"/>
    <s v="2025-04-09"/>
    <x v="3"/>
    <s v="Toscany"/>
    <s v="3567"/>
    <x v="211"/>
    <m/>
    <x v="0"/>
    <n v="6.4"/>
    <x v="0"/>
    <x v="0"/>
    <x v="0"/>
    <n v="336640"/>
    <x v="0"/>
    <x v="0"/>
    <x v="0"/>
    <x v="2"/>
  </r>
  <r>
    <x v="1928"/>
    <x v="350"/>
    <s v="CUBRIMIENTO"/>
    <x v="0"/>
    <m/>
    <s v="2025-04-01"/>
    <s v="2025-04-02"/>
    <s v="2025-04-03 10:52:50"/>
    <s v="0000-00-00 00:00:00"/>
    <s v="2025-04-03 10:52:58"/>
    <s v="2025-04-03 15:06:09"/>
    <s v="0000-00-00 00:00:00"/>
    <s v="2025-04-03"/>
    <s v="2025-04-03"/>
    <s v="2025-04-07"/>
    <s v="2025-04-09"/>
    <s v="2025-04-09"/>
    <x v="3"/>
    <s v="Toscany"/>
    <s v="47"/>
    <x v="233"/>
    <m/>
    <x v="0"/>
    <n v="5"/>
    <x v="0"/>
    <x v="0"/>
    <x v="0"/>
    <n v="263000"/>
    <x v="0"/>
    <x v="0"/>
    <x v="0"/>
    <x v="2"/>
  </r>
  <r>
    <x v="1929"/>
    <x v="1152"/>
    <s v="MUEBLES"/>
    <x v="0"/>
    <m/>
    <s v="2025-04-01"/>
    <s v="2025-04-02"/>
    <s v="2025-04-04 13:51:02"/>
    <s v="0000-00-00 00:00:00"/>
    <s v="2025-04-08 17:18:36"/>
    <s v="2025-04-08 17:19:02"/>
    <s v="0000-00-00 00:00:00"/>
    <s v="2025-04-03"/>
    <s v="2025-04-03"/>
    <s v="2025-04-04"/>
    <s v="2025-04-08"/>
    <s v="2025-04-08"/>
    <x v="3"/>
    <s v="Virtual"/>
    <s v="26871"/>
    <x v="1089"/>
    <m/>
    <x v="0"/>
    <n v="2"/>
    <x v="0"/>
    <x v="0"/>
    <x v="0"/>
    <n v="504000"/>
    <x v="0"/>
    <x v="0"/>
    <x v="0"/>
    <x v="2"/>
  </r>
  <r>
    <x v="1930"/>
    <x v="61"/>
    <s v="CUBRIMIENTO"/>
    <x v="0"/>
    <m/>
    <s v="2025-04-01"/>
    <s v="2025-04-01"/>
    <s v="2025-04-02 12:23:18"/>
    <s v="0000-00-00 00:00:00"/>
    <s v="2025-04-04 13:51:19"/>
    <s v="2025-04-07 10:59:53"/>
    <s v="0000-00-00 00:00:00"/>
    <s v="2025-04-02"/>
    <s v="2025-04-02"/>
    <s v="2025-04-04"/>
    <s v="2025-04-09"/>
    <s v="2025-04-09"/>
    <x v="0"/>
    <s v="Virtual"/>
    <s v="18667"/>
    <x v="1090"/>
    <m/>
    <x v="0"/>
    <n v="50"/>
    <x v="0"/>
    <x v="0"/>
    <x v="0"/>
    <n v="0"/>
    <x v="0"/>
    <x v="0"/>
    <x v="0"/>
    <x v="2"/>
  </r>
  <r>
    <x v="1930"/>
    <x v="61"/>
    <s v="CUBRIMIENTO"/>
    <x v="0"/>
    <m/>
    <s v="2025-04-01"/>
    <s v="2025-04-01"/>
    <s v="2025-04-02 12:23:18"/>
    <s v="0000-00-00 00:00:00"/>
    <s v="2025-04-04 13:51:19"/>
    <s v="2025-04-07 10:59:53"/>
    <s v="0000-00-00 00:00:00"/>
    <s v="2025-04-02"/>
    <s v="2025-04-02"/>
    <s v="2025-04-04"/>
    <s v="2025-04-09"/>
    <s v="2025-04-09"/>
    <x v="0"/>
    <s v="Virtual"/>
    <s v="27048"/>
    <x v="977"/>
    <m/>
    <x v="0"/>
    <n v="10"/>
    <x v="0"/>
    <x v="0"/>
    <x v="0"/>
    <n v="0"/>
    <x v="0"/>
    <x v="0"/>
    <x v="0"/>
    <x v="2"/>
  </r>
  <r>
    <x v="1930"/>
    <x v="61"/>
    <s v="CUBRIMIENTO"/>
    <x v="0"/>
    <m/>
    <s v="2025-04-01"/>
    <s v="2025-04-01"/>
    <s v="2025-04-02 12:23:18"/>
    <s v="0000-00-00 00:00:00"/>
    <s v="2025-04-04 13:51:19"/>
    <s v="2025-04-07 10:59:53"/>
    <s v="0000-00-00 00:00:00"/>
    <s v="2025-04-02"/>
    <s v="2025-04-02"/>
    <s v="2025-04-04"/>
    <s v="2025-04-09"/>
    <s v="2025-04-09"/>
    <x v="0"/>
    <s v="Virtual"/>
    <s v="27048"/>
    <x v="977"/>
    <m/>
    <x v="0"/>
    <n v="6"/>
    <x v="0"/>
    <x v="0"/>
    <x v="0"/>
    <n v="0"/>
    <x v="0"/>
    <x v="0"/>
    <x v="0"/>
    <x v="2"/>
  </r>
  <r>
    <x v="1931"/>
    <x v="1150"/>
    <s v="CUBRIMIENTO"/>
    <x v="0"/>
    <m/>
    <s v="2025-04-02"/>
    <s v="2025-04-02"/>
    <s v="2025-04-02 12:09:08"/>
    <s v="0000-00-00 00:00:00"/>
    <s v="2025-04-02 12:09:17"/>
    <s v="2025-04-02 17:05:15"/>
    <s v="0000-00-00 00:00:00"/>
    <s v="2025-04-03"/>
    <s v="2025-04-03"/>
    <s v="2025-04-07"/>
    <s v="2025-04-09"/>
    <s v="2025-04-09"/>
    <x v="3"/>
    <s v="Toscany"/>
    <s v="11454"/>
    <x v="274"/>
    <m/>
    <x v="0"/>
    <n v="1"/>
    <x v="0"/>
    <x v="0"/>
    <x v="0"/>
    <n v="19500"/>
    <x v="0"/>
    <x v="0"/>
    <x v="0"/>
    <x v="2"/>
  </r>
  <r>
    <x v="1931"/>
    <x v="1150"/>
    <s v="CUBRIMIENTO"/>
    <x v="0"/>
    <m/>
    <s v="2025-04-02"/>
    <s v="2025-04-02"/>
    <s v="2025-04-02 12:09:08"/>
    <s v="0000-00-00 00:00:00"/>
    <s v="2025-04-02 12:09:17"/>
    <s v="2025-04-02 17:05:15"/>
    <s v="0000-00-00 00:00:00"/>
    <s v="2025-04-03"/>
    <s v="2025-04-03"/>
    <s v="2025-04-07"/>
    <s v="2025-04-09"/>
    <s v="2025-04-09"/>
    <x v="3"/>
    <s v="Toscany"/>
    <s v="11455"/>
    <x v="232"/>
    <m/>
    <x v="0"/>
    <n v="1"/>
    <x v="0"/>
    <x v="0"/>
    <x v="0"/>
    <n v="17750"/>
    <x v="0"/>
    <x v="0"/>
    <x v="0"/>
    <x v="2"/>
  </r>
  <r>
    <x v="1932"/>
    <x v="281"/>
    <s v="MUEBLES"/>
    <x v="0"/>
    <m/>
    <s v="2025-04-02"/>
    <s v="2025-04-02"/>
    <s v="2025-04-03 09:34:39"/>
    <s v="0000-00-00 00:00:00"/>
    <s v="0000-00-00 00:00:00"/>
    <s v="2025-04-03 14:56:12"/>
    <s v="0000-00-00 00:00:00"/>
    <s v="2025-04-03"/>
    <s v="2025-04-03"/>
    <s v="2025-04-04"/>
    <s v="2025-04-09"/>
    <s v="2025-04-09"/>
    <x v="3"/>
    <s v="Bogota"/>
    <s v="100196"/>
    <x v="218"/>
    <m/>
    <x v="0"/>
    <n v="2"/>
    <x v="0"/>
    <x v="0"/>
    <x v="0"/>
    <n v="396000"/>
    <x v="0"/>
    <x v="0"/>
    <x v="0"/>
    <x v="2"/>
  </r>
  <r>
    <x v="1933"/>
    <x v="1153"/>
    <s v="CUBRIMIENTO"/>
    <x v="0"/>
    <m/>
    <s v="2025-04-02"/>
    <s v="2025-04-10"/>
    <s v="2025-04-11 14:43:02"/>
    <s v="0000-00-00 00:00:00"/>
    <s v="2025-04-15 08:04:39"/>
    <s v="2025-04-15 08:05:32"/>
    <s v="2025-04-23 15:31:06"/>
    <s v="2025-04-11"/>
    <s v="2025-04-11"/>
    <s v="2025-05-15"/>
    <s v="2025-05-19"/>
    <s v="2025-05-20"/>
    <x v="3"/>
    <s v="Toscana"/>
    <s v="19515"/>
    <x v="482"/>
    <m/>
    <x v="0"/>
    <n v="12"/>
    <x v="0"/>
    <x v="0"/>
    <x v="0"/>
    <n v="61361.279999999992"/>
    <x v="0"/>
    <x v="0"/>
    <x v="0"/>
    <x v="9"/>
  </r>
  <r>
    <x v="1933"/>
    <x v="1153"/>
    <s v="CUBRIMIENTO"/>
    <x v="0"/>
    <m/>
    <s v="2025-04-02"/>
    <s v="2025-04-10"/>
    <s v="2025-04-11 14:43:02"/>
    <s v="0000-00-00 00:00:00"/>
    <s v="2025-04-15 08:04:39"/>
    <s v="2025-04-15 08:05:32"/>
    <s v="2025-04-23 15:31:06"/>
    <s v="2025-04-11"/>
    <s v="2025-04-11"/>
    <s v="2025-05-15"/>
    <s v="2025-05-19"/>
    <s v="2025-05-20"/>
    <x v="3"/>
    <s v="Toscana"/>
    <s v="23445"/>
    <x v="705"/>
    <m/>
    <x v="0"/>
    <n v="10"/>
    <x v="0"/>
    <x v="0"/>
    <x v="0"/>
    <n v="262540.79999999999"/>
    <x v="0"/>
    <x v="0"/>
    <x v="0"/>
    <x v="9"/>
  </r>
  <r>
    <x v="1933"/>
    <x v="1153"/>
    <s v="CUBRIMIENTO"/>
    <x v="0"/>
    <m/>
    <s v="2025-04-02"/>
    <s v="2025-04-10"/>
    <s v="2025-04-11 14:43:02"/>
    <s v="0000-00-00 00:00:00"/>
    <s v="2025-04-15 08:04:39"/>
    <s v="2025-04-15 08:05:32"/>
    <s v="2025-04-23 15:31:06"/>
    <s v="2025-04-11"/>
    <s v="2025-04-11"/>
    <s v="2025-05-15"/>
    <s v="2025-05-19"/>
    <s v="2025-05-20"/>
    <x v="3"/>
    <s v="Toscana"/>
    <s v="3151"/>
    <x v="57"/>
    <m/>
    <x v="0"/>
    <n v="84"/>
    <x v="0"/>
    <x v="0"/>
    <x v="0"/>
    <n v="2724624"/>
    <x v="0"/>
    <x v="0"/>
    <x v="0"/>
    <x v="9"/>
  </r>
  <r>
    <x v="1933"/>
    <x v="1153"/>
    <s v="CUBRIMIENTO"/>
    <x v="0"/>
    <m/>
    <s v="2025-04-02"/>
    <s v="2025-04-10"/>
    <s v="2025-04-11 14:43:02"/>
    <s v="0000-00-00 00:00:00"/>
    <s v="2025-04-15 08:04:39"/>
    <s v="2025-04-15 08:05:32"/>
    <s v="2025-04-23 15:31:06"/>
    <s v="2025-04-11"/>
    <s v="2025-04-11"/>
    <s v="2025-05-15"/>
    <s v="2025-05-19"/>
    <s v="2025-05-20"/>
    <x v="3"/>
    <s v="Toscana"/>
    <s v="TRANSP06"/>
    <x v="59"/>
    <m/>
    <x v="0"/>
    <n v="1"/>
    <x v="0"/>
    <x v="0"/>
    <x v="0"/>
    <n v="747172.8"/>
    <x v="0"/>
    <x v="1"/>
    <x v="1"/>
    <x v="9"/>
  </r>
  <r>
    <x v="1934"/>
    <x v="820"/>
    <s v="MUEBLES CC CUBRIMIENTOS"/>
    <x v="0"/>
    <m/>
    <s v="2025-04-03"/>
    <s v="2025-04-07"/>
    <s v="2025-04-09 09:47:31"/>
    <s v="2025-04-11 18:29:51"/>
    <s v="2025-04-14 11:51:19"/>
    <s v="2025-04-15 07:29:09"/>
    <s v="2025-05-06 16:18:26"/>
    <s v="2025-04-08"/>
    <s v="2025-04-09"/>
    <s v="2025-04-11"/>
    <s v="2025-04-15"/>
    <s v="2025-05-03"/>
    <x v="2"/>
    <s v="Virtual"/>
    <s v="17921"/>
    <x v="144"/>
    <m/>
    <x v="0"/>
    <n v="1"/>
    <x v="0"/>
    <x v="0"/>
    <x v="0"/>
    <n v="32500"/>
    <x v="0"/>
    <x v="0"/>
    <x v="0"/>
    <x v="2"/>
  </r>
  <r>
    <x v="1934"/>
    <x v="820"/>
    <s v="MUEBLES CC CUBRIMIENTOS"/>
    <x v="0"/>
    <m/>
    <s v="2025-04-03"/>
    <s v="2025-04-07"/>
    <s v="2025-04-09 09:47:31"/>
    <s v="2025-04-11 18:29:51"/>
    <s v="2025-04-14 11:51:19"/>
    <s v="2025-04-15 07:29:09"/>
    <s v="2025-05-06 16:18:26"/>
    <s v="2025-04-08"/>
    <s v="2025-04-09"/>
    <s v="2025-04-11"/>
    <s v="2025-04-15"/>
    <s v="2025-05-03"/>
    <x v="2"/>
    <s v="Virtual"/>
    <s v="17925"/>
    <x v="145"/>
    <m/>
    <x v="0"/>
    <n v="1"/>
    <x v="0"/>
    <x v="0"/>
    <x v="0"/>
    <n v="18750"/>
    <x v="0"/>
    <x v="0"/>
    <x v="0"/>
    <x v="2"/>
  </r>
  <r>
    <x v="1934"/>
    <x v="820"/>
    <s v="MUEBLES CC CUBRIMIENTOS"/>
    <x v="0"/>
    <m/>
    <s v="2025-04-03"/>
    <s v="2025-04-07"/>
    <s v="2025-04-09 09:47:31"/>
    <s v="2025-04-11 18:29:51"/>
    <s v="2025-04-14 11:51:19"/>
    <s v="2025-04-15 07:29:09"/>
    <s v="2025-05-06 16:18:26"/>
    <s v="2025-04-08"/>
    <s v="2025-04-09"/>
    <s v="2025-04-11"/>
    <s v="2025-04-15"/>
    <s v="2025-05-03"/>
    <x v="2"/>
    <s v="Virtual"/>
    <s v="28523"/>
    <x v="864"/>
    <m/>
    <x v="0"/>
    <n v="2"/>
    <x v="0"/>
    <x v="0"/>
    <x v="0"/>
    <n v="82800"/>
    <x v="0"/>
    <x v="0"/>
    <x v="0"/>
    <x v="2"/>
  </r>
  <r>
    <x v="1934"/>
    <x v="820"/>
    <s v="MUEBLES CC CUBRIMIENTOS"/>
    <x v="0"/>
    <m/>
    <s v="2025-04-03"/>
    <s v="2025-04-07"/>
    <s v="2025-04-09 09:47:31"/>
    <s v="2025-04-11 18:29:51"/>
    <s v="2025-04-14 11:51:19"/>
    <s v="2025-04-15 07:29:09"/>
    <s v="2025-05-06 16:18:26"/>
    <s v="2025-04-08"/>
    <s v="2025-04-09"/>
    <s v="2025-04-11"/>
    <s v="2025-04-15"/>
    <s v="2025-05-03"/>
    <x v="2"/>
    <s v="Virtual"/>
    <s v="CUBT03"/>
    <x v="66"/>
    <m/>
    <x v="4"/>
    <n v="1"/>
    <x v="13"/>
    <x v="0"/>
    <x v="15"/>
    <n v="520000"/>
    <x v="0"/>
    <x v="0"/>
    <x v="0"/>
    <x v="2"/>
  </r>
  <r>
    <x v="1934"/>
    <x v="820"/>
    <s v="MUEBLES CC CUBRIMIENTOS"/>
    <x v="0"/>
    <m/>
    <s v="2025-04-03"/>
    <s v="2025-04-07"/>
    <s v="2025-04-09 09:47:31"/>
    <s v="2025-04-11 18:29:51"/>
    <s v="2025-04-14 11:51:19"/>
    <s v="2025-04-15 07:29:09"/>
    <s v="2025-05-06 16:18:26"/>
    <s v="2025-04-08"/>
    <s v="2025-04-09"/>
    <s v="2025-04-11"/>
    <s v="2025-04-15"/>
    <s v="2025-05-03"/>
    <x v="2"/>
    <s v="Virtual"/>
    <s v="SERV03"/>
    <x v="9"/>
    <m/>
    <x v="0"/>
    <n v="1"/>
    <x v="0"/>
    <x v="0"/>
    <x v="0"/>
    <n v="350000"/>
    <x v="0"/>
    <x v="1"/>
    <x v="1"/>
    <x v="2"/>
  </r>
  <r>
    <x v="1934"/>
    <x v="820"/>
    <s v="MUEBLES CC CUBRIMIENTOS"/>
    <x v="0"/>
    <m/>
    <s v="2025-04-03"/>
    <s v="2025-04-07"/>
    <s v="2025-04-09 09:47:31"/>
    <s v="2025-04-11 18:29:51"/>
    <s v="2025-04-14 11:51:19"/>
    <s v="2025-04-15 07:29:09"/>
    <s v="2025-05-06 16:18:26"/>
    <s v="2025-04-08"/>
    <s v="2025-04-09"/>
    <s v="2025-04-11"/>
    <s v="2025-04-15"/>
    <s v="2025-05-03"/>
    <x v="2"/>
    <s v="Virtual"/>
    <s v="TUBSM01"/>
    <x v="397"/>
    <m/>
    <x v="0"/>
    <n v="2"/>
    <x v="0"/>
    <x v="0"/>
    <x v="0"/>
    <n v="985000"/>
    <x v="0"/>
    <x v="0"/>
    <x v="0"/>
    <x v="2"/>
  </r>
  <r>
    <x v="1935"/>
    <x v="61"/>
    <s v="MUEBLES CC CUBRIMIENTOS"/>
    <x v="0"/>
    <m/>
    <s v="2025-04-03"/>
    <s v="2025-04-08"/>
    <s v="2025-04-09 09:55:25"/>
    <s v="0000-00-00 00:00:00"/>
    <s v="2025-04-15 13:51:20"/>
    <s v="2025-04-15 13:56:20"/>
    <s v="0000-00-00 00:00:00"/>
    <s v="2025-04-09"/>
    <s v="2025-04-09"/>
    <s v="2025-04-23"/>
    <s v="2025-04-25"/>
    <s v="2025-04-25"/>
    <x v="3"/>
    <s v="Virtual"/>
    <s v="REP004"/>
    <x v="730"/>
    <m/>
    <x v="0"/>
    <n v="3"/>
    <x v="0"/>
    <x v="0"/>
    <x v="0"/>
    <n v="0"/>
    <x v="0"/>
    <x v="0"/>
    <x v="0"/>
    <x v="2"/>
  </r>
  <r>
    <x v="1935"/>
    <x v="61"/>
    <s v="MUEBLES CC CUBRIMIENTOS"/>
    <x v="0"/>
    <m/>
    <s v="2025-04-03"/>
    <s v="2025-04-08"/>
    <s v="2025-04-09 09:55:25"/>
    <s v="0000-00-00 00:00:00"/>
    <s v="2025-04-15 13:51:20"/>
    <s v="2025-04-15 13:56:20"/>
    <s v="0000-00-00 00:00:00"/>
    <s v="2025-04-09"/>
    <s v="2025-04-09"/>
    <s v="2025-04-23"/>
    <s v="2025-04-25"/>
    <s v="2025-04-25"/>
    <x v="3"/>
    <s v="Virtual"/>
    <s v="REP020"/>
    <x v="601"/>
    <m/>
    <x v="0"/>
    <n v="2"/>
    <x v="0"/>
    <x v="0"/>
    <x v="0"/>
    <n v="0"/>
    <x v="0"/>
    <x v="0"/>
    <x v="0"/>
    <x v="2"/>
  </r>
  <r>
    <x v="1935"/>
    <x v="61"/>
    <s v="MUEBLES CC CUBRIMIENTOS"/>
    <x v="0"/>
    <m/>
    <s v="2025-04-03"/>
    <s v="2025-04-08"/>
    <s v="2025-04-09 09:55:25"/>
    <s v="0000-00-00 00:00:00"/>
    <s v="2025-04-15 13:51:20"/>
    <s v="2025-04-15 13:56:20"/>
    <s v="0000-00-00 00:00:00"/>
    <s v="2025-04-09"/>
    <s v="2025-04-09"/>
    <s v="2025-04-23"/>
    <s v="2025-04-25"/>
    <s v="2025-04-25"/>
    <x v="3"/>
    <s v="Virtual"/>
    <s v="REP032"/>
    <x v="413"/>
    <m/>
    <x v="0"/>
    <n v="1"/>
    <x v="0"/>
    <x v="0"/>
    <x v="0"/>
    <n v="0"/>
    <x v="0"/>
    <x v="0"/>
    <x v="0"/>
    <x v="2"/>
  </r>
  <r>
    <x v="1935"/>
    <x v="61"/>
    <s v="MUEBLES CC CUBRIMIENTOS"/>
    <x v="0"/>
    <m/>
    <s v="2025-04-03"/>
    <s v="2025-04-08"/>
    <s v="2025-04-09 09:55:25"/>
    <s v="0000-00-00 00:00:00"/>
    <s v="2025-04-15 13:51:20"/>
    <s v="2025-04-15 13:56:20"/>
    <s v="0000-00-00 00:00:00"/>
    <s v="2025-04-09"/>
    <s v="2025-04-09"/>
    <s v="2025-04-23"/>
    <s v="2025-04-25"/>
    <s v="2025-04-25"/>
    <x v="3"/>
    <s v="Virtual"/>
    <s v="REP038"/>
    <x v="1091"/>
    <m/>
    <x v="0"/>
    <n v="1"/>
    <x v="0"/>
    <x v="0"/>
    <x v="0"/>
    <n v="0"/>
    <x v="0"/>
    <x v="0"/>
    <x v="0"/>
    <x v="2"/>
  </r>
  <r>
    <x v="1935"/>
    <x v="61"/>
    <s v="MUEBLES CC CUBRIMIENTOS"/>
    <x v="0"/>
    <m/>
    <s v="2025-04-03"/>
    <s v="2025-04-08"/>
    <s v="2025-04-09 09:55:25"/>
    <s v="0000-00-00 00:00:00"/>
    <s v="2025-04-15 13:51:20"/>
    <s v="2025-04-15 13:56:20"/>
    <s v="0000-00-00 00:00:00"/>
    <s v="2025-04-09"/>
    <s v="2025-04-09"/>
    <s v="2025-04-23"/>
    <s v="2025-04-25"/>
    <s v="2025-04-25"/>
    <x v="3"/>
    <s v="Virtual"/>
    <s v="REP042"/>
    <x v="1092"/>
    <m/>
    <x v="0"/>
    <n v="1"/>
    <x v="0"/>
    <x v="0"/>
    <x v="0"/>
    <n v="0"/>
    <x v="0"/>
    <x v="0"/>
    <x v="0"/>
    <x v="2"/>
  </r>
  <r>
    <x v="1936"/>
    <x v="61"/>
    <s v="MUEBLES CC CUBRIMIENTOS"/>
    <x v="0"/>
    <m/>
    <s v="2025-04-03"/>
    <s v="2025-04-16"/>
    <s v="2025-04-16 10:45:58"/>
    <s v="2025-04-16 10:48:57"/>
    <s v="2025-04-16 14:30:48"/>
    <s v="2025-04-16 14:30:54"/>
    <s v="2025-04-21 19:28:39"/>
    <s v="2025-04-17"/>
    <s v="2025-04-18"/>
    <s v="2025-05-02"/>
    <s v="2025-05-06"/>
    <s v="2025-05-07"/>
    <x v="3"/>
    <s v="Virtual"/>
    <s v="13291"/>
    <x v="1093"/>
    <m/>
    <x v="0"/>
    <n v="2"/>
    <x v="0"/>
    <x v="0"/>
    <x v="0"/>
    <n v="0"/>
    <x v="0"/>
    <x v="0"/>
    <x v="0"/>
    <x v="9"/>
  </r>
  <r>
    <x v="1936"/>
    <x v="61"/>
    <s v="MUEBLES CC CUBRIMIENTOS"/>
    <x v="0"/>
    <m/>
    <s v="2025-04-03"/>
    <s v="2025-04-16"/>
    <s v="2025-04-16 10:45:58"/>
    <s v="2025-04-16 10:48:57"/>
    <s v="2025-04-16 14:30:48"/>
    <s v="2025-04-16 14:30:54"/>
    <s v="2025-04-21 19:28:39"/>
    <s v="2025-04-17"/>
    <s v="2025-04-18"/>
    <s v="2025-05-02"/>
    <s v="2025-05-06"/>
    <s v="2025-05-07"/>
    <x v="3"/>
    <s v="Virtual"/>
    <s v="REP002"/>
    <x v="1068"/>
    <m/>
    <x v="0"/>
    <n v="2"/>
    <x v="0"/>
    <x v="0"/>
    <x v="0"/>
    <n v="0"/>
    <x v="0"/>
    <x v="0"/>
    <x v="0"/>
    <x v="9"/>
  </r>
  <r>
    <x v="1936"/>
    <x v="61"/>
    <s v="MUEBLES CC CUBRIMIENTOS"/>
    <x v="0"/>
    <m/>
    <s v="2025-04-03"/>
    <s v="2025-04-16"/>
    <s v="2025-04-16 10:45:58"/>
    <s v="2025-04-16 10:48:57"/>
    <s v="2025-04-16 14:30:48"/>
    <s v="2025-04-16 14:30:54"/>
    <s v="2025-04-21 19:28:39"/>
    <s v="2025-04-17"/>
    <s v="2025-04-18"/>
    <s v="2025-05-02"/>
    <s v="2025-05-06"/>
    <s v="2025-05-07"/>
    <x v="3"/>
    <s v="Virtual"/>
    <s v="REP020"/>
    <x v="601"/>
    <m/>
    <x v="0"/>
    <n v="4"/>
    <x v="0"/>
    <x v="0"/>
    <x v="0"/>
    <n v="0"/>
    <x v="0"/>
    <x v="0"/>
    <x v="0"/>
    <x v="9"/>
  </r>
  <r>
    <x v="1936"/>
    <x v="61"/>
    <s v="MUEBLES CC CUBRIMIENTOS"/>
    <x v="0"/>
    <m/>
    <s v="2025-04-03"/>
    <s v="2025-04-16"/>
    <s v="2025-04-16 10:45:58"/>
    <s v="2025-04-16 10:48:57"/>
    <s v="2025-04-16 14:30:48"/>
    <s v="2025-04-16 14:30:54"/>
    <s v="2025-04-21 19:28:39"/>
    <s v="2025-04-17"/>
    <s v="2025-04-18"/>
    <s v="2025-05-02"/>
    <s v="2025-05-06"/>
    <s v="2025-05-07"/>
    <x v="3"/>
    <s v="Virtual"/>
    <s v="REP032"/>
    <x v="413"/>
    <m/>
    <x v="0"/>
    <n v="1"/>
    <x v="0"/>
    <x v="0"/>
    <x v="0"/>
    <n v="0"/>
    <x v="0"/>
    <x v="0"/>
    <x v="0"/>
    <x v="9"/>
  </r>
  <r>
    <x v="1936"/>
    <x v="61"/>
    <s v="MUEBLES CC CUBRIMIENTOS"/>
    <x v="0"/>
    <m/>
    <s v="2025-04-03"/>
    <s v="2025-04-16"/>
    <s v="2025-04-16 10:45:58"/>
    <s v="2025-04-16 10:48:57"/>
    <s v="2025-04-16 14:30:48"/>
    <s v="2025-04-16 14:30:54"/>
    <s v="2025-04-21 19:28:39"/>
    <s v="2025-04-17"/>
    <s v="2025-04-18"/>
    <s v="2025-05-02"/>
    <s v="2025-05-06"/>
    <s v="2025-05-07"/>
    <x v="3"/>
    <s v="Virtual"/>
    <s v="REP040"/>
    <x v="37"/>
    <m/>
    <x v="0"/>
    <n v="26"/>
    <x v="0"/>
    <x v="0"/>
    <x v="0"/>
    <n v="0"/>
    <x v="0"/>
    <x v="0"/>
    <x v="0"/>
    <x v="9"/>
  </r>
  <r>
    <x v="1937"/>
    <x v="1154"/>
    <s v="CUBRIMIENTO"/>
    <x v="0"/>
    <m/>
    <s v="2025-04-03"/>
    <s v="2025-04-03"/>
    <s v="2025-04-03 15:48:32"/>
    <s v="0000-00-00 00:00:00"/>
    <s v="2025-04-03 15:48:50"/>
    <s v="2025-04-03 16:47:25"/>
    <s v="0000-00-00 00:00:00"/>
    <s v="2025-04-04"/>
    <s v="2025-04-04"/>
    <s v="2025-04-08"/>
    <s v="2025-04-10"/>
    <s v="2025-04-10"/>
    <x v="3"/>
    <s v="Toscany"/>
    <s v="27"/>
    <x v="674"/>
    <m/>
    <x v="0"/>
    <n v="15"/>
    <x v="0"/>
    <x v="0"/>
    <x v="0"/>
    <n v="789000"/>
    <x v="0"/>
    <x v="0"/>
    <x v="0"/>
    <x v="2"/>
  </r>
  <r>
    <x v="1938"/>
    <x v="1155"/>
    <s v="MUEBLES CC CUBRIMIENTOS"/>
    <x v="0"/>
    <m/>
    <s v="2025-04-01"/>
    <s v="2025-04-04"/>
    <s v="2025-04-07 17:06:33"/>
    <s v="0000-00-00 00:00:00"/>
    <s v="2025-04-08 10:40:01"/>
    <s v="2025-04-08 10:40:15"/>
    <s v="2025-04-09 17:12:20"/>
    <s v="2025-04-07"/>
    <s v="2025-04-07"/>
    <s v="2025-05-01"/>
    <s v="2025-05-06"/>
    <s v="2025-05-08"/>
    <x v="1"/>
    <s v="Medellin"/>
    <s v="100235"/>
    <x v="217"/>
    <s v="LONA DICKSON CRUDO REF:6020"/>
    <x v="4"/>
    <n v="1"/>
    <x v="0"/>
    <x v="0"/>
    <x v="0"/>
    <n v="3580105"/>
    <x v="0"/>
    <x v="2"/>
    <x v="0"/>
    <x v="9"/>
  </r>
  <r>
    <x v="1938"/>
    <x v="1155"/>
    <s v="MUEBLES CC CUBRIMIENTOS"/>
    <x v="0"/>
    <m/>
    <s v="2025-04-01"/>
    <s v="2025-04-04"/>
    <s v="2025-04-07 17:06:33"/>
    <s v="0000-00-00 00:00:00"/>
    <s v="2025-04-08 10:40:01"/>
    <s v="2025-04-08 10:40:15"/>
    <s v="2025-04-09 17:12:20"/>
    <s v="2025-04-07"/>
    <s v="2025-04-07"/>
    <s v="2025-05-01"/>
    <s v="2025-05-06"/>
    <s v="2025-05-08"/>
    <x v="1"/>
    <s v="Medellin"/>
    <s v="15476"/>
    <x v="343"/>
    <m/>
    <x v="4"/>
    <n v="1"/>
    <x v="0"/>
    <x v="0"/>
    <x v="0"/>
    <n v="1184000"/>
    <x v="0"/>
    <x v="2"/>
    <x v="0"/>
    <x v="9"/>
  </r>
  <r>
    <x v="1938"/>
    <x v="1155"/>
    <s v="MUEBLES CC CUBRIMIENTOS"/>
    <x v="0"/>
    <m/>
    <s v="2025-04-01"/>
    <s v="2025-04-04"/>
    <s v="2025-04-07 17:06:33"/>
    <s v="0000-00-00 00:00:00"/>
    <s v="2025-04-08 10:40:01"/>
    <s v="2025-04-08 10:40:15"/>
    <s v="2025-04-09 17:12:20"/>
    <s v="2025-04-07"/>
    <s v="2025-04-07"/>
    <s v="2025-05-01"/>
    <s v="2025-05-06"/>
    <s v="2025-05-08"/>
    <x v="1"/>
    <s v="Medellin"/>
    <s v="5453"/>
    <x v="401"/>
    <s v="FURNISCREEN BEIGE  2M EB4027W G8 625GR"/>
    <x v="4"/>
    <n v="4"/>
    <x v="0"/>
    <x v="0"/>
    <x v="0"/>
    <n v="2608424"/>
    <x v="0"/>
    <x v="2"/>
    <x v="0"/>
    <x v="9"/>
  </r>
  <r>
    <x v="1938"/>
    <x v="1155"/>
    <s v="MUEBLES CC CUBRIMIENTOS"/>
    <x v="0"/>
    <m/>
    <s v="2025-04-01"/>
    <s v="2025-04-04"/>
    <s v="2025-04-07 17:06:33"/>
    <s v="0000-00-00 00:00:00"/>
    <s v="2025-04-08 10:40:01"/>
    <s v="2025-04-08 10:40:15"/>
    <s v="2025-04-09 17:12:20"/>
    <s v="2025-04-07"/>
    <s v="2025-04-07"/>
    <s v="2025-05-01"/>
    <s v="2025-05-06"/>
    <s v="2025-05-08"/>
    <x v="1"/>
    <s v="Medellin"/>
    <s v="8165"/>
    <x v="322"/>
    <m/>
    <x v="4"/>
    <n v="1"/>
    <x v="0"/>
    <x v="0"/>
    <x v="0"/>
    <n v="3950643"/>
    <x v="0"/>
    <x v="2"/>
    <x v="0"/>
    <x v="9"/>
  </r>
  <r>
    <x v="1938"/>
    <x v="1155"/>
    <s v="MUEBLES CC CUBRIMIENTOS"/>
    <x v="0"/>
    <m/>
    <s v="2025-04-01"/>
    <s v="2025-04-04"/>
    <s v="2025-04-07 17:06:33"/>
    <s v="0000-00-00 00:00:00"/>
    <s v="2025-04-08 10:40:01"/>
    <s v="2025-04-08 10:40:15"/>
    <s v="2025-04-09 17:12:20"/>
    <s v="2025-04-07"/>
    <s v="2025-04-07"/>
    <s v="2025-05-01"/>
    <s v="2025-05-06"/>
    <s v="2025-05-08"/>
    <x v="1"/>
    <s v="Medellin"/>
    <s v="TRANSP12"/>
    <x v="118"/>
    <m/>
    <x v="0"/>
    <n v="1"/>
    <x v="0"/>
    <x v="0"/>
    <x v="0"/>
    <n v="120000"/>
    <x v="0"/>
    <x v="1"/>
    <x v="1"/>
    <x v="9"/>
  </r>
  <r>
    <x v="1939"/>
    <x v="145"/>
    <s v="CUBRIMIENTO"/>
    <x v="0"/>
    <m/>
    <s v="2025-04-03"/>
    <s v="2025-04-08"/>
    <s v="2025-04-09 10:28:58"/>
    <s v="0000-00-00 00:00:00"/>
    <s v="2025-04-10 17:34:09"/>
    <s v="2025-04-10 17:34:41"/>
    <s v="0000-00-00 00:00:00"/>
    <s v="2025-04-09"/>
    <s v="2025-04-09"/>
    <s v="2025-04-11"/>
    <s v="2025-04-15"/>
    <s v="2025-04-15"/>
    <x v="3"/>
    <s v="Gerencia"/>
    <s v="18447"/>
    <x v="14"/>
    <m/>
    <x v="0"/>
    <n v="20"/>
    <x v="0"/>
    <x v="0"/>
    <x v="0"/>
    <n v="45000"/>
    <x v="0"/>
    <x v="0"/>
    <x v="0"/>
    <x v="2"/>
  </r>
  <r>
    <x v="1940"/>
    <x v="1156"/>
    <s v="CUBRIMIENTO"/>
    <x v="0"/>
    <m/>
    <s v="2025-04-04"/>
    <s v="2025-04-21"/>
    <s v="2025-04-22 13:54:32"/>
    <s v="0000-00-00 00:00:00"/>
    <s v="2025-06-17 15:01:34"/>
    <s v="2025-06-17 17:23:52"/>
    <s v="2025-06-18 07:42:48"/>
    <s v="2025-04-22"/>
    <s v="2025-04-30"/>
    <s v="2025-05-08"/>
    <s v="2025-05-12"/>
    <s v="2025-05-20"/>
    <x v="3"/>
    <s v="Toscana"/>
    <s v="PTEK06"/>
    <x v="1094"/>
    <s v="LONA PERGOTEX BLACKOUT BEIGE"/>
    <x v="17"/>
    <n v="1"/>
    <x v="348"/>
    <x v="0"/>
    <x v="175"/>
    <n v="66697459.919999994"/>
    <x v="0"/>
    <x v="4"/>
    <x v="11"/>
    <x v="9"/>
  </r>
  <r>
    <x v="1941"/>
    <x v="84"/>
    <s v="CUBRIMIENTO"/>
    <x v="0"/>
    <m/>
    <s v="2025-04-04"/>
    <s v="2025-04-09"/>
    <s v="2025-04-10 11:17:38"/>
    <s v="2025-04-10 18:30:14"/>
    <s v="2025-04-15 17:27:45"/>
    <s v="2025-04-15 17:28:11"/>
    <s v="0000-00-00 00:00:00"/>
    <s v="2025-04-10"/>
    <s v="2025-04-14"/>
    <s v="2025-04-16"/>
    <s v="2025-04-18"/>
    <s v="2025-04-18"/>
    <x v="3"/>
    <s v="Toscany"/>
    <s v="SOMB03"/>
    <x v="161"/>
    <s v="LONA DICKSON VERDE FONDO ENTERO REF:0003"/>
    <x v="8"/>
    <n v="1"/>
    <x v="3"/>
    <x v="0"/>
    <x v="13"/>
    <n v="3361680"/>
    <x v="0"/>
    <x v="6"/>
    <x v="8"/>
    <x v="2"/>
  </r>
  <r>
    <x v="1942"/>
    <x v="1157"/>
    <s v="CUBRIMIENTO"/>
    <x v="0"/>
    <m/>
    <s v="2025-04-04"/>
    <s v="2025-04-07"/>
    <s v="2025-04-11 09:35:55"/>
    <s v="2025-04-14 17:25:12"/>
    <s v="2025-04-20 13:06:09"/>
    <s v="2025-04-22 07:38:10"/>
    <s v="2025-04-30 16:01:07"/>
    <s v="2025-04-08"/>
    <s v="2025-04-10"/>
    <s v="2025-04-17"/>
    <s v="2025-04-22"/>
    <s v="2025-04-29"/>
    <x v="1"/>
    <s v="Medellin"/>
    <s v="FLANCHE01"/>
    <x v="51"/>
    <m/>
    <x v="3"/>
    <n v="1"/>
    <x v="11"/>
    <x v="0"/>
    <x v="0"/>
    <n v="365987"/>
    <x v="0"/>
    <x v="0"/>
    <x v="0"/>
    <x v="2"/>
  </r>
  <r>
    <x v="1942"/>
    <x v="1157"/>
    <s v="CUBRIMIENTO"/>
    <x v="0"/>
    <m/>
    <s v="2025-04-04"/>
    <s v="2025-04-07"/>
    <s v="2025-04-11 09:35:55"/>
    <s v="2025-04-14 17:25:12"/>
    <s v="2025-04-20 13:06:09"/>
    <s v="2025-04-22 07:38:10"/>
    <s v="2025-04-30 16:01:07"/>
    <s v="2025-04-08"/>
    <s v="2025-04-10"/>
    <s v="2025-04-17"/>
    <s v="2025-04-22"/>
    <s v="2025-04-29"/>
    <x v="1"/>
    <s v="Medellin"/>
    <s v="SERV03"/>
    <x v="9"/>
    <m/>
    <x v="0"/>
    <n v="1"/>
    <x v="0"/>
    <x v="0"/>
    <x v="0"/>
    <n v="200000"/>
    <x v="0"/>
    <x v="1"/>
    <x v="1"/>
    <x v="2"/>
  </r>
  <r>
    <x v="1942"/>
    <x v="1157"/>
    <s v="CUBRIMIENTO"/>
    <x v="0"/>
    <m/>
    <s v="2025-04-04"/>
    <s v="2025-04-07"/>
    <s v="2025-04-11 09:35:55"/>
    <s v="2025-04-14 17:25:12"/>
    <s v="2025-04-20 13:06:09"/>
    <s v="2025-04-22 07:38:10"/>
    <s v="2025-04-30 16:01:07"/>
    <s v="2025-04-08"/>
    <s v="2025-04-10"/>
    <s v="2025-04-17"/>
    <s v="2025-04-22"/>
    <s v="2025-04-29"/>
    <x v="1"/>
    <s v="Medellin"/>
    <s v="SOMB03"/>
    <x v="161"/>
    <s v="LONA DICKSON ROJO VINOTINTO REF:3914"/>
    <x v="8"/>
    <n v="1"/>
    <x v="11"/>
    <x v="0"/>
    <x v="17"/>
    <n v="3349903"/>
    <x v="0"/>
    <x v="6"/>
    <x v="8"/>
    <x v="2"/>
  </r>
  <r>
    <x v="1942"/>
    <x v="1157"/>
    <s v="CUBRIMIENTO"/>
    <x v="0"/>
    <m/>
    <s v="2025-04-04"/>
    <s v="2025-04-07"/>
    <s v="2025-04-11 09:35:55"/>
    <s v="2025-04-14 17:25:12"/>
    <s v="2025-04-20 13:06:09"/>
    <s v="2025-04-22 07:38:10"/>
    <s v="2025-04-30 16:01:07"/>
    <s v="2025-04-08"/>
    <s v="2025-04-10"/>
    <s v="2025-04-17"/>
    <s v="2025-04-22"/>
    <s v="2025-04-29"/>
    <x v="1"/>
    <s v="Medellin"/>
    <s v="TRANSP06"/>
    <x v="59"/>
    <m/>
    <x v="0"/>
    <n v="1"/>
    <x v="0"/>
    <x v="0"/>
    <x v="0"/>
    <n v="160000"/>
    <x v="0"/>
    <x v="1"/>
    <x v="1"/>
    <x v="2"/>
  </r>
  <r>
    <x v="1943"/>
    <x v="245"/>
    <s v="CUBRIMIENTO"/>
    <x v="0"/>
    <m/>
    <s v="2025-04-04"/>
    <s v="2025-04-14"/>
    <s v="2025-04-14 15:03:42"/>
    <s v="2025-04-22 13:35:48"/>
    <s v="2025-04-26 12:02:09"/>
    <s v="2025-04-28 18:41:44"/>
    <s v="0000-00-00 00:00:00"/>
    <s v="2025-04-15"/>
    <s v="2025-04-22"/>
    <s v="2025-04-28"/>
    <s v="2025-04-30"/>
    <s v="2025-04-30"/>
    <x v="3"/>
    <s v="Toscany"/>
    <s v="27673"/>
    <x v="356"/>
    <m/>
    <x v="0"/>
    <n v="1"/>
    <x v="0"/>
    <x v="0"/>
    <x v="0"/>
    <n v="336672"/>
    <x v="0"/>
    <x v="0"/>
    <x v="0"/>
    <x v="2"/>
  </r>
  <r>
    <x v="1943"/>
    <x v="245"/>
    <s v="CUBRIMIENTO"/>
    <x v="0"/>
    <m/>
    <s v="2025-04-04"/>
    <s v="2025-04-14"/>
    <s v="2025-04-14 15:03:42"/>
    <s v="2025-04-22 13:35:48"/>
    <s v="2025-04-26 12:02:09"/>
    <s v="2025-04-28 18:41:44"/>
    <s v="0000-00-00 00:00:00"/>
    <s v="2025-04-15"/>
    <s v="2025-04-22"/>
    <s v="2025-04-28"/>
    <s v="2025-04-30"/>
    <s v="2025-04-30"/>
    <x v="3"/>
    <s v="Toscany"/>
    <s v="PLITE10"/>
    <x v="263"/>
    <s v="LONA PERGOTEX TRASLUCIDA BLANCA 2.5M"/>
    <x v="4"/>
    <n v="1"/>
    <x v="11"/>
    <x v="0"/>
    <x v="16"/>
    <n v="4825800"/>
    <x v="0"/>
    <x v="4"/>
    <x v="6"/>
    <x v="2"/>
  </r>
  <r>
    <x v="1943"/>
    <x v="245"/>
    <s v="CUBRIMIENTO"/>
    <x v="0"/>
    <m/>
    <s v="2025-04-04"/>
    <s v="2025-04-14"/>
    <s v="2025-04-14 15:03:42"/>
    <s v="2025-04-22 13:35:48"/>
    <s v="2025-04-26 12:02:09"/>
    <s v="2025-04-28 18:41:44"/>
    <s v="0000-00-00 00:00:00"/>
    <s v="2025-04-15"/>
    <s v="2025-04-22"/>
    <s v="2025-04-28"/>
    <s v="2025-04-30"/>
    <s v="2025-04-30"/>
    <x v="3"/>
    <s v="Toscany"/>
    <s v="SILU03"/>
    <x v="307"/>
    <m/>
    <x v="0"/>
    <n v="6"/>
    <x v="11"/>
    <x v="0"/>
    <x v="0"/>
    <n v="1610514"/>
    <x v="0"/>
    <x v="0"/>
    <x v="0"/>
    <x v="2"/>
  </r>
  <r>
    <x v="1944"/>
    <x v="1158"/>
    <s v="CUBRIMIENTO"/>
    <x v="0"/>
    <m/>
    <s v="2025-04-04"/>
    <s v="2025-04-04"/>
    <s v="2025-04-09 09:32:17"/>
    <s v="0000-00-00 00:00:00"/>
    <s v="2025-04-15 07:29:32"/>
    <s v="2025-04-15 07:29:57"/>
    <s v="2025-05-02 17:33:23"/>
    <s v="2025-04-07"/>
    <s v="2025-04-07"/>
    <s v="2025-04-15"/>
    <s v="2025-04-17"/>
    <s v="2025-05-06"/>
    <x v="1"/>
    <s v="Virtual"/>
    <s v="11440"/>
    <x v="244"/>
    <m/>
    <x v="0"/>
    <n v="2"/>
    <x v="0"/>
    <x v="0"/>
    <x v="0"/>
    <n v="2"/>
    <x v="0"/>
    <x v="0"/>
    <x v="0"/>
    <x v="2"/>
  </r>
  <r>
    <x v="1944"/>
    <x v="1158"/>
    <s v="CUBRIMIENTO"/>
    <x v="0"/>
    <m/>
    <s v="2025-04-04"/>
    <s v="2025-04-04"/>
    <s v="2025-04-09 09:32:17"/>
    <s v="0000-00-00 00:00:00"/>
    <s v="2025-04-15 07:29:32"/>
    <s v="2025-04-15 07:29:57"/>
    <s v="2025-05-02 17:33:23"/>
    <s v="2025-04-07"/>
    <s v="2025-04-07"/>
    <s v="2025-04-15"/>
    <s v="2025-04-17"/>
    <s v="2025-05-06"/>
    <x v="1"/>
    <s v="Virtual"/>
    <s v="MANT004"/>
    <x v="926"/>
    <m/>
    <x v="0"/>
    <n v="1"/>
    <x v="43"/>
    <x v="0"/>
    <x v="13"/>
    <n v="667970"/>
    <x v="0"/>
    <x v="0"/>
    <x v="0"/>
    <x v="2"/>
  </r>
  <r>
    <x v="1944"/>
    <x v="1158"/>
    <s v="CUBRIMIENTO"/>
    <x v="0"/>
    <m/>
    <s v="2025-04-04"/>
    <s v="2025-04-04"/>
    <s v="2025-04-09 09:32:17"/>
    <s v="0000-00-00 00:00:00"/>
    <s v="2025-04-15 07:29:32"/>
    <s v="2025-04-15 07:29:57"/>
    <s v="2025-05-02 17:33:23"/>
    <s v="2025-04-07"/>
    <s v="2025-04-07"/>
    <s v="2025-04-15"/>
    <s v="2025-04-17"/>
    <s v="2025-05-06"/>
    <x v="1"/>
    <s v="Virtual"/>
    <s v="SERV03"/>
    <x v="9"/>
    <m/>
    <x v="0"/>
    <n v="1"/>
    <x v="0"/>
    <x v="0"/>
    <x v="0"/>
    <n v="150000"/>
    <x v="0"/>
    <x v="1"/>
    <x v="1"/>
    <x v="2"/>
  </r>
  <r>
    <x v="1945"/>
    <x v="99"/>
    <s v="CUBRIMIENTO"/>
    <x v="0"/>
    <m/>
    <s v="2025-04-04"/>
    <s v="2025-04-04"/>
    <s v="2025-04-07 10:13:09"/>
    <s v="0000-00-00 00:00:00"/>
    <s v="2025-04-07 10:13:17"/>
    <s v="2025-04-09 07:26:56"/>
    <s v="0000-00-00 00:00:00"/>
    <s v="2025-04-07"/>
    <s v="2025-04-07"/>
    <s v="2025-04-09"/>
    <s v="2025-04-11"/>
    <s v="2025-04-11"/>
    <x v="0"/>
    <s v="Toscany"/>
    <s v="6440"/>
    <x v="626"/>
    <m/>
    <x v="0"/>
    <n v="2"/>
    <x v="0"/>
    <x v="0"/>
    <x v="0"/>
    <n v="255872"/>
    <x v="0"/>
    <x v="0"/>
    <x v="0"/>
    <x v="2"/>
  </r>
  <r>
    <x v="1946"/>
    <x v="559"/>
    <s v="CUBRIMIENTO"/>
    <x v="0"/>
    <m/>
    <s v="2025-04-04"/>
    <s v="2025-04-07"/>
    <s v="2025-04-07 15:03:22"/>
    <s v="0000-00-00 00:00:00"/>
    <s v="2025-04-07 15:03:31"/>
    <s v="2025-04-09 07:00:47"/>
    <s v="0000-00-00 00:00:00"/>
    <s v="2025-04-08"/>
    <s v="2025-04-08"/>
    <s v="2025-04-10"/>
    <s v="2025-04-14"/>
    <s v="2025-04-14"/>
    <x v="3"/>
    <s v="Toscany"/>
    <s v="97"/>
    <x v="546"/>
    <m/>
    <x v="0"/>
    <n v="6"/>
    <x v="0"/>
    <x v="0"/>
    <x v="0"/>
    <n v="315600"/>
    <x v="0"/>
    <x v="0"/>
    <x v="0"/>
    <x v="2"/>
  </r>
  <r>
    <x v="1947"/>
    <x v="1135"/>
    <s v="CUBRIMIENTO"/>
    <x v="0"/>
    <m/>
    <s v="2025-04-05"/>
    <s v="2025-04-09"/>
    <s v="2025-04-11 10:07:38"/>
    <s v="2025-04-25 14:32:42"/>
    <s v="2025-05-09 08:24:53"/>
    <s v="2025-06-12 07:20:39"/>
    <s v="2025-07-18 12:08:11"/>
    <s v="2025-04-11"/>
    <s v="2025-04-26"/>
    <s v="2025-05-07"/>
    <s v="2025-05-10"/>
    <s v="2025-05-20"/>
    <x v="1"/>
    <s v="Bogota"/>
    <s v="27249"/>
    <x v="64"/>
    <m/>
    <x v="0"/>
    <n v="2"/>
    <x v="0"/>
    <x v="0"/>
    <x v="0"/>
    <n v="460000"/>
    <x v="0"/>
    <x v="0"/>
    <x v="0"/>
    <x v="9"/>
  </r>
  <r>
    <x v="1947"/>
    <x v="1135"/>
    <s v="CUBRIMIENTO"/>
    <x v="0"/>
    <m/>
    <s v="2025-04-05"/>
    <s v="2025-04-09"/>
    <s v="2025-04-11 10:07:38"/>
    <s v="2025-04-25 14:32:42"/>
    <s v="2025-05-09 08:24:53"/>
    <s v="2025-06-12 07:20:39"/>
    <s v="2025-07-18 12:08:11"/>
    <s v="2025-04-11"/>
    <s v="2025-04-26"/>
    <s v="2025-05-07"/>
    <s v="2025-05-10"/>
    <s v="2025-05-20"/>
    <x v="1"/>
    <s v="Bogota"/>
    <s v="28523"/>
    <x v="864"/>
    <m/>
    <x v="0"/>
    <n v="3"/>
    <x v="0"/>
    <x v="0"/>
    <x v="0"/>
    <n v="300000"/>
    <x v="0"/>
    <x v="0"/>
    <x v="0"/>
    <x v="9"/>
  </r>
  <r>
    <x v="1947"/>
    <x v="1135"/>
    <s v="CUBRIMIENTO"/>
    <x v="0"/>
    <m/>
    <s v="2025-04-05"/>
    <s v="2025-04-09"/>
    <s v="2025-04-11 10:07:38"/>
    <s v="2025-04-25 14:32:42"/>
    <s v="2025-05-09 08:24:53"/>
    <s v="2025-06-12 07:20:39"/>
    <s v="2025-07-18 12:08:11"/>
    <s v="2025-04-11"/>
    <s v="2025-04-26"/>
    <s v="2025-05-07"/>
    <s v="2025-05-10"/>
    <s v="2025-05-20"/>
    <x v="1"/>
    <s v="Bogota"/>
    <s v="CORR04"/>
    <x v="125"/>
    <m/>
    <x v="1"/>
    <n v="1"/>
    <x v="349"/>
    <x v="0"/>
    <x v="0"/>
    <n v="559325"/>
    <x v="0"/>
    <x v="0"/>
    <x v="0"/>
    <x v="9"/>
  </r>
  <r>
    <x v="1947"/>
    <x v="1135"/>
    <s v="CUBRIMIENTO"/>
    <x v="0"/>
    <m/>
    <s v="2025-04-05"/>
    <s v="2025-04-09"/>
    <s v="2025-04-11 10:07:38"/>
    <s v="2025-04-25 14:32:42"/>
    <s v="2025-05-09 08:24:53"/>
    <s v="2025-06-12 07:20:39"/>
    <s v="2025-07-18 12:08:11"/>
    <s v="2025-04-11"/>
    <s v="2025-04-26"/>
    <s v="2025-05-07"/>
    <s v="2025-05-10"/>
    <s v="2025-05-20"/>
    <x v="1"/>
    <s v="Bogota"/>
    <s v="FLANCHE01"/>
    <x v="51"/>
    <m/>
    <x v="1"/>
    <n v="1"/>
    <x v="224"/>
    <x v="0"/>
    <x v="0"/>
    <n v="1300500"/>
    <x v="0"/>
    <x v="0"/>
    <x v="0"/>
    <x v="9"/>
  </r>
  <r>
    <x v="1947"/>
    <x v="1135"/>
    <s v="CUBRIMIENTO"/>
    <x v="0"/>
    <m/>
    <s v="2025-04-05"/>
    <s v="2025-04-09"/>
    <s v="2025-04-11 10:07:38"/>
    <s v="2025-04-25 14:32:42"/>
    <s v="2025-05-09 08:24:53"/>
    <s v="2025-06-12 07:20:39"/>
    <s v="2025-07-18 12:08:11"/>
    <s v="2025-04-11"/>
    <s v="2025-04-26"/>
    <s v="2025-05-07"/>
    <s v="2025-05-10"/>
    <s v="2025-05-20"/>
    <x v="1"/>
    <s v="Bogota"/>
    <s v="FLANCHE01"/>
    <x v="51"/>
    <m/>
    <x v="1"/>
    <n v="1"/>
    <x v="3"/>
    <x v="0"/>
    <x v="0"/>
    <n v="1300500"/>
    <x v="0"/>
    <x v="0"/>
    <x v="0"/>
    <x v="9"/>
  </r>
  <r>
    <x v="1947"/>
    <x v="1135"/>
    <s v="CUBRIMIENTO"/>
    <x v="0"/>
    <m/>
    <s v="2025-04-05"/>
    <s v="2025-04-09"/>
    <s v="2025-04-11 10:07:38"/>
    <s v="2025-04-25 14:32:42"/>
    <s v="2025-05-09 08:24:53"/>
    <s v="2025-06-12 07:20:39"/>
    <s v="2025-07-18 12:08:11"/>
    <s v="2025-04-11"/>
    <s v="2025-04-26"/>
    <s v="2025-05-07"/>
    <s v="2025-05-10"/>
    <s v="2025-05-20"/>
    <x v="1"/>
    <s v="Bogota"/>
    <s v="PLT09"/>
    <x v="101"/>
    <m/>
    <x v="1"/>
    <n v="4"/>
    <x v="0"/>
    <x v="0"/>
    <x v="0"/>
    <n v="2435076"/>
    <x v="0"/>
    <x v="0"/>
    <x v="0"/>
    <x v="9"/>
  </r>
  <r>
    <x v="1947"/>
    <x v="1135"/>
    <s v="CUBRIMIENTO"/>
    <x v="0"/>
    <m/>
    <s v="2025-04-05"/>
    <s v="2025-04-09"/>
    <s v="2025-04-11 10:07:38"/>
    <s v="2025-04-25 14:32:42"/>
    <s v="2025-05-09 08:24:53"/>
    <s v="2025-06-12 07:20:39"/>
    <s v="2025-07-18 12:08:11"/>
    <s v="2025-04-11"/>
    <s v="2025-04-26"/>
    <s v="2025-05-07"/>
    <s v="2025-05-10"/>
    <s v="2025-05-20"/>
    <x v="1"/>
    <s v="Bogota"/>
    <s v="PLT16-1"/>
    <x v="128"/>
    <m/>
    <x v="1"/>
    <n v="2"/>
    <x v="0"/>
    <x v="0"/>
    <x v="0"/>
    <n v="298820"/>
    <x v="0"/>
    <x v="0"/>
    <x v="0"/>
    <x v="9"/>
  </r>
  <r>
    <x v="1947"/>
    <x v="1135"/>
    <s v="CUBRIMIENTO"/>
    <x v="0"/>
    <m/>
    <s v="2025-04-05"/>
    <s v="2025-04-09"/>
    <s v="2025-04-11 10:07:38"/>
    <s v="2025-04-25 14:32:42"/>
    <s v="2025-05-09 08:24:53"/>
    <s v="2025-06-12 07:20:39"/>
    <s v="2025-07-18 12:08:11"/>
    <s v="2025-04-11"/>
    <s v="2025-04-26"/>
    <s v="2025-05-07"/>
    <s v="2025-05-10"/>
    <s v="2025-05-20"/>
    <x v="1"/>
    <s v="Bogota"/>
    <s v="PTEK13"/>
    <x v="457"/>
    <s v="LONA PERGOTEX TRASLUCIDA BLANCA 3M"/>
    <x v="1"/>
    <n v="1"/>
    <x v="3"/>
    <x v="0"/>
    <x v="2"/>
    <n v="34553509"/>
    <x v="0"/>
    <x v="4"/>
    <x v="7"/>
    <x v="9"/>
  </r>
  <r>
    <x v="1947"/>
    <x v="1135"/>
    <s v="CUBRIMIENTO"/>
    <x v="0"/>
    <m/>
    <s v="2025-04-05"/>
    <s v="2025-04-09"/>
    <s v="2025-04-11 10:07:38"/>
    <s v="2025-04-25 14:32:42"/>
    <s v="2025-05-09 08:24:53"/>
    <s v="2025-06-12 07:20:39"/>
    <s v="2025-07-18 12:08:11"/>
    <s v="2025-04-11"/>
    <s v="2025-04-26"/>
    <s v="2025-05-07"/>
    <s v="2025-05-10"/>
    <s v="2025-05-20"/>
    <x v="1"/>
    <s v="Bogota"/>
    <s v="SERV04"/>
    <x v="50"/>
    <m/>
    <x v="0"/>
    <n v="1"/>
    <x v="0"/>
    <x v="0"/>
    <x v="0"/>
    <n v="2500000"/>
    <x v="0"/>
    <x v="1"/>
    <x v="1"/>
    <x v="9"/>
  </r>
  <r>
    <x v="1947"/>
    <x v="1135"/>
    <s v="CUBRIMIENTO"/>
    <x v="0"/>
    <m/>
    <s v="2025-04-05"/>
    <s v="2025-04-09"/>
    <s v="2025-04-11 10:07:38"/>
    <s v="2025-04-25 14:32:42"/>
    <s v="2025-05-09 08:24:53"/>
    <s v="2025-06-12 07:20:39"/>
    <s v="2025-07-18 12:08:11"/>
    <s v="2025-04-11"/>
    <s v="2025-04-26"/>
    <s v="2025-05-07"/>
    <s v="2025-05-10"/>
    <s v="2025-05-20"/>
    <x v="1"/>
    <s v="Bogota"/>
    <s v="SERVANDAM"/>
    <x v="865"/>
    <m/>
    <x v="0"/>
    <n v="1"/>
    <x v="0"/>
    <x v="0"/>
    <x v="0"/>
    <n v="1100000"/>
    <x v="0"/>
    <x v="1"/>
    <x v="1"/>
    <x v="9"/>
  </r>
  <r>
    <x v="1948"/>
    <x v="61"/>
    <s v="MUEBLES CC CUBRIMIENTOS"/>
    <x v="0"/>
    <m/>
    <s v="2025-04-07"/>
    <s v="2025-04-08"/>
    <s v="2025-04-09 10:00:45"/>
    <s v="2025-07-01 10:00:42"/>
    <s v="0000-00-00 00:00:00"/>
    <s v="0000-00-00 00:00:00"/>
    <s v="0000-00-00 00:00:00"/>
    <s v="2025-04-09"/>
    <s v="2025-05-21"/>
    <s v="2025-06-20"/>
    <s v="2025-06-25"/>
    <s v="2025-06-26"/>
    <x v="13"/>
    <s v="Virtual"/>
    <s v="28547"/>
    <x v="1095"/>
    <m/>
    <x v="0"/>
    <n v="1"/>
    <x v="0"/>
    <x v="0"/>
    <x v="0"/>
    <n v="0"/>
    <x v="3"/>
    <x v="2"/>
    <x v="0"/>
    <x v="6"/>
  </r>
  <r>
    <x v="1949"/>
    <x v="1159"/>
    <s v="MUEBLES CC CUBRIMIENTOS"/>
    <x v="0"/>
    <m/>
    <s v="2025-04-07"/>
    <s v="2025-04-14"/>
    <s v="2025-04-15 09:54:08"/>
    <s v="0000-00-00 00:00:00"/>
    <s v="0000-00-00 00:00:00"/>
    <s v="2025-05-05 10:47:37"/>
    <s v="2025-05-06 09:22:55"/>
    <s v="2025-04-15"/>
    <s v="2025-04-15"/>
    <s v="2025-05-09"/>
    <s v="2025-05-13"/>
    <s v="2025-05-15"/>
    <x v="1"/>
    <s v="Cali"/>
    <s v="5527"/>
    <x v="765"/>
    <m/>
    <x v="9"/>
    <n v="1"/>
    <x v="0"/>
    <x v="0"/>
    <x v="0"/>
    <n v="3323912"/>
    <x v="0"/>
    <x v="2"/>
    <x v="0"/>
    <x v="9"/>
  </r>
  <r>
    <x v="1950"/>
    <x v="486"/>
    <s v="CUBRIMIENTO"/>
    <x v="0"/>
    <m/>
    <s v="2025-04-07"/>
    <s v="2025-04-07"/>
    <s v="2025-04-07 12:12:44"/>
    <s v="0000-00-00 00:00:00"/>
    <s v="2025-04-07 13:04:26"/>
    <s v="2025-04-15 06:44:46"/>
    <s v="0000-00-00 00:00:00"/>
    <s v="2025-04-08"/>
    <s v="2025-04-08"/>
    <s v="2025-04-10"/>
    <s v="2025-04-14"/>
    <s v="2025-04-14"/>
    <x v="3"/>
    <s v="Toscany"/>
    <s v="1011439"/>
    <x v="151"/>
    <m/>
    <x v="0"/>
    <n v="1"/>
    <x v="0"/>
    <x v="0"/>
    <x v="0"/>
    <n v="197478"/>
    <x v="0"/>
    <x v="0"/>
    <x v="0"/>
    <x v="2"/>
  </r>
  <r>
    <x v="1951"/>
    <x v="61"/>
    <s v="MUEBLES CC CUBRIMIENTOS"/>
    <x v="0"/>
    <m/>
    <s v="2025-04-07"/>
    <s v="2025-04-07"/>
    <s v="2025-04-07 16:18:07"/>
    <s v="0000-00-00 00:00:00"/>
    <s v="2025-04-09 08:05:54"/>
    <s v="2025-04-09 08:06:20"/>
    <s v="0000-00-00 00:00:00"/>
    <s v="2025-04-08"/>
    <s v="2025-04-08"/>
    <s v="2025-04-10"/>
    <s v="2025-04-15"/>
    <s v="2025-04-15"/>
    <x v="3"/>
    <s v="Virtual"/>
    <s v="24853"/>
    <x v="106"/>
    <m/>
    <x v="0"/>
    <n v="4"/>
    <x v="0"/>
    <x v="0"/>
    <x v="0"/>
    <n v="0"/>
    <x v="0"/>
    <x v="0"/>
    <x v="0"/>
    <x v="2"/>
  </r>
  <r>
    <x v="1951"/>
    <x v="61"/>
    <s v="MUEBLES CC CUBRIMIENTOS"/>
    <x v="0"/>
    <m/>
    <s v="2025-04-07"/>
    <s v="2025-04-07"/>
    <s v="2025-04-07 16:18:07"/>
    <s v="0000-00-00 00:00:00"/>
    <s v="2025-04-09 08:05:54"/>
    <s v="2025-04-09 08:06:20"/>
    <s v="0000-00-00 00:00:00"/>
    <s v="2025-04-08"/>
    <s v="2025-04-08"/>
    <s v="2025-04-10"/>
    <s v="2025-04-15"/>
    <s v="2025-04-15"/>
    <x v="3"/>
    <s v="Virtual"/>
    <s v="25692"/>
    <x v="1074"/>
    <m/>
    <x v="0"/>
    <n v="16"/>
    <x v="0"/>
    <x v="0"/>
    <x v="0"/>
    <n v="0"/>
    <x v="0"/>
    <x v="0"/>
    <x v="0"/>
    <x v="2"/>
  </r>
  <r>
    <x v="1951"/>
    <x v="61"/>
    <s v="MUEBLES CC CUBRIMIENTOS"/>
    <x v="0"/>
    <m/>
    <s v="2025-04-07"/>
    <s v="2025-04-07"/>
    <s v="2025-04-07 16:18:07"/>
    <s v="0000-00-00 00:00:00"/>
    <s v="2025-04-09 08:05:54"/>
    <s v="2025-04-09 08:06:20"/>
    <s v="0000-00-00 00:00:00"/>
    <s v="2025-04-08"/>
    <s v="2025-04-08"/>
    <s v="2025-04-10"/>
    <s v="2025-04-15"/>
    <s v="2025-04-15"/>
    <x v="3"/>
    <s v="Virtual"/>
    <s v="25797"/>
    <x v="1075"/>
    <m/>
    <x v="0"/>
    <n v="4"/>
    <x v="0"/>
    <x v="0"/>
    <x v="0"/>
    <n v="0"/>
    <x v="0"/>
    <x v="0"/>
    <x v="0"/>
    <x v="2"/>
  </r>
  <r>
    <x v="1951"/>
    <x v="61"/>
    <s v="MUEBLES CC CUBRIMIENTOS"/>
    <x v="0"/>
    <m/>
    <s v="2025-04-07"/>
    <s v="2025-04-07"/>
    <s v="2025-04-07 16:18:07"/>
    <s v="0000-00-00 00:00:00"/>
    <s v="2025-04-09 08:05:54"/>
    <s v="2025-04-09 08:06:20"/>
    <s v="0000-00-00 00:00:00"/>
    <s v="2025-04-08"/>
    <s v="2025-04-08"/>
    <s v="2025-04-10"/>
    <s v="2025-04-15"/>
    <s v="2025-04-15"/>
    <x v="3"/>
    <s v="Virtual"/>
    <s v="26798"/>
    <x v="594"/>
    <m/>
    <x v="0"/>
    <n v="24"/>
    <x v="0"/>
    <x v="0"/>
    <x v="0"/>
    <n v="0"/>
    <x v="0"/>
    <x v="0"/>
    <x v="0"/>
    <x v="2"/>
  </r>
  <r>
    <x v="1951"/>
    <x v="61"/>
    <s v="MUEBLES CC CUBRIMIENTOS"/>
    <x v="0"/>
    <m/>
    <s v="2025-04-07"/>
    <s v="2025-04-07"/>
    <s v="2025-04-07 16:18:07"/>
    <s v="0000-00-00 00:00:00"/>
    <s v="2025-04-09 08:05:54"/>
    <s v="2025-04-09 08:06:20"/>
    <s v="0000-00-00 00:00:00"/>
    <s v="2025-04-08"/>
    <s v="2025-04-08"/>
    <s v="2025-04-10"/>
    <s v="2025-04-15"/>
    <s v="2025-04-15"/>
    <x v="3"/>
    <s v="Virtual"/>
    <s v="27607"/>
    <x v="1076"/>
    <m/>
    <x v="0"/>
    <n v="16"/>
    <x v="0"/>
    <x v="0"/>
    <x v="0"/>
    <n v="0"/>
    <x v="0"/>
    <x v="0"/>
    <x v="0"/>
    <x v="2"/>
  </r>
  <r>
    <x v="1951"/>
    <x v="61"/>
    <s v="MUEBLES CC CUBRIMIENTOS"/>
    <x v="0"/>
    <m/>
    <s v="2025-04-07"/>
    <s v="2025-04-07"/>
    <s v="2025-04-07 16:18:07"/>
    <s v="0000-00-00 00:00:00"/>
    <s v="2025-04-09 08:05:54"/>
    <s v="2025-04-09 08:06:20"/>
    <s v="0000-00-00 00:00:00"/>
    <s v="2025-04-08"/>
    <s v="2025-04-08"/>
    <s v="2025-04-10"/>
    <s v="2025-04-15"/>
    <s v="2025-04-15"/>
    <x v="3"/>
    <s v="Virtual"/>
    <s v="28290"/>
    <x v="1077"/>
    <m/>
    <x v="0"/>
    <n v="4"/>
    <x v="0"/>
    <x v="0"/>
    <x v="0"/>
    <n v="0"/>
    <x v="0"/>
    <x v="0"/>
    <x v="0"/>
    <x v="2"/>
  </r>
  <r>
    <x v="1951"/>
    <x v="61"/>
    <s v="MUEBLES CC CUBRIMIENTOS"/>
    <x v="0"/>
    <m/>
    <s v="2025-04-07"/>
    <s v="2025-04-07"/>
    <s v="2025-04-07 16:18:07"/>
    <s v="0000-00-00 00:00:00"/>
    <s v="2025-04-09 08:05:54"/>
    <s v="2025-04-09 08:06:20"/>
    <s v="0000-00-00 00:00:00"/>
    <s v="2025-04-08"/>
    <s v="2025-04-08"/>
    <s v="2025-04-10"/>
    <s v="2025-04-15"/>
    <s v="2025-04-15"/>
    <x v="3"/>
    <s v="Virtual"/>
    <s v="PZCH016"/>
    <x v="590"/>
    <m/>
    <x v="0"/>
    <n v="4"/>
    <x v="0"/>
    <x v="0"/>
    <x v="0"/>
    <n v="0"/>
    <x v="0"/>
    <x v="0"/>
    <x v="0"/>
    <x v="2"/>
  </r>
  <r>
    <x v="1952"/>
    <x v="1160"/>
    <s v="MUEBLES CC CUBRIMIENTOS"/>
    <x v="0"/>
    <m/>
    <s v="2025-04-07"/>
    <s v="2025-04-14"/>
    <s v="2025-04-15 09:59:32"/>
    <s v="0000-00-00 00:00:00"/>
    <s v="2025-04-16 07:48:25"/>
    <s v="2025-04-16 08:54:48"/>
    <s v="0000-00-00 00:00:00"/>
    <s v="2025-04-15"/>
    <s v="2025-04-15"/>
    <s v="2025-04-17"/>
    <s v="2025-04-21"/>
    <s v="2025-04-21"/>
    <x v="0"/>
    <s v="Toscana"/>
    <s v="28549"/>
    <x v="1096"/>
    <m/>
    <x v="0"/>
    <n v="1"/>
    <x v="0"/>
    <x v="0"/>
    <x v="0"/>
    <n v="981379.8"/>
    <x v="0"/>
    <x v="0"/>
    <x v="0"/>
    <x v="2"/>
  </r>
  <r>
    <x v="1952"/>
    <x v="1160"/>
    <s v="MUEBLES CC CUBRIMIENTOS"/>
    <x v="0"/>
    <m/>
    <s v="2025-04-07"/>
    <s v="2025-04-14"/>
    <s v="2025-04-15 09:59:32"/>
    <s v="0000-00-00 00:00:00"/>
    <s v="2025-04-16 07:48:25"/>
    <s v="2025-04-16 08:54:48"/>
    <s v="0000-00-00 00:00:00"/>
    <s v="2025-04-15"/>
    <s v="2025-04-15"/>
    <s v="2025-04-17"/>
    <s v="2025-04-21"/>
    <s v="2025-04-21"/>
    <x v="0"/>
    <s v="Toscana"/>
    <s v="5877"/>
    <x v="1097"/>
    <m/>
    <x v="0"/>
    <n v="2"/>
    <x v="350"/>
    <x v="0"/>
    <x v="176"/>
    <n v="6453924.4799999995"/>
    <x v="0"/>
    <x v="0"/>
    <x v="0"/>
    <x v="2"/>
  </r>
  <r>
    <x v="1953"/>
    <x v="1156"/>
    <s v="CUBRIMIENTO"/>
    <x v="0"/>
    <m/>
    <s v="2025-04-07"/>
    <s v="2025-04-09"/>
    <s v="2025-04-11 14:01:48"/>
    <s v="2025-05-07 09:02:45"/>
    <s v="2025-05-31 12:54:55"/>
    <s v="2025-06-16 15:03:18"/>
    <s v="2025-06-18 07:43:23"/>
    <s v="2025-04-11"/>
    <s v="2025-05-07"/>
    <s v="2025-06-06"/>
    <s v="2025-06-08"/>
    <s v="2025-06-19"/>
    <x v="1"/>
    <s v="Toscana"/>
    <s v="PLAM05"/>
    <x v="12"/>
    <m/>
    <x v="1"/>
    <n v="1"/>
    <x v="351"/>
    <x v="0"/>
    <x v="177"/>
    <n v="34542050.399999999"/>
    <x v="0"/>
    <x v="4"/>
    <x v="3"/>
    <x v="6"/>
  </r>
  <r>
    <x v="1954"/>
    <x v="78"/>
    <s v="MUEBLES CC CUBRIMIENTOS"/>
    <x v="0"/>
    <m/>
    <s v="2025-04-07"/>
    <s v="2025-04-21"/>
    <s v="2025-04-22 10:58:54"/>
    <s v="0000-00-00 00:00:00"/>
    <s v="2025-04-22 10:58:59"/>
    <s v="2025-04-23 07:54:27"/>
    <s v="0000-00-00 00:00:00"/>
    <s v="2025-04-22"/>
    <s v="2025-04-22"/>
    <s v="2025-04-24"/>
    <s v="2025-04-28"/>
    <s v="2025-04-28"/>
    <x v="3"/>
    <s v="Toscany"/>
    <s v="11431"/>
    <x v="243"/>
    <m/>
    <x v="0"/>
    <n v="3"/>
    <x v="0"/>
    <x v="0"/>
    <x v="0"/>
    <n v="1269000"/>
    <x v="0"/>
    <x v="0"/>
    <x v="0"/>
    <x v="2"/>
  </r>
  <r>
    <x v="1954"/>
    <x v="78"/>
    <s v="MUEBLES CC CUBRIMIENTOS"/>
    <x v="0"/>
    <m/>
    <s v="2025-04-07"/>
    <s v="2025-04-21"/>
    <s v="2025-04-22 10:58:54"/>
    <s v="0000-00-00 00:00:00"/>
    <s v="2025-04-22 10:58:59"/>
    <s v="2025-04-23 07:54:27"/>
    <s v="0000-00-00 00:00:00"/>
    <s v="2025-04-22"/>
    <s v="2025-04-22"/>
    <s v="2025-04-24"/>
    <s v="2025-04-28"/>
    <s v="2025-04-28"/>
    <x v="3"/>
    <s v="Toscany"/>
    <s v="54"/>
    <x v="419"/>
    <m/>
    <x v="0"/>
    <n v="17.5"/>
    <x v="0"/>
    <x v="0"/>
    <x v="0"/>
    <n v="920500"/>
    <x v="0"/>
    <x v="0"/>
    <x v="0"/>
    <x v="2"/>
  </r>
  <r>
    <x v="1955"/>
    <x v="1161"/>
    <s v="MUEBLES CC CUBRIMIENTOS"/>
    <x v="0"/>
    <m/>
    <s v="2025-04-07"/>
    <s v="2025-04-21"/>
    <s v="2025-04-22 10:57:43"/>
    <s v="0000-00-00 00:00:00"/>
    <s v="2025-05-07 13:33:22"/>
    <s v="2025-05-07 13:33:31"/>
    <s v="2025-05-23 12:01:10"/>
    <s v="2025-04-22"/>
    <s v="2025-04-22"/>
    <s v="2025-05-16"/>
    <s v="2025-05-21"/>
    <s v="2025-05-23"/>
    <x v="1"/>
    <s v="Medellin"/>
    <s v="7894"/>
    <x v="345"/>
    <s v="FURNISCREEN NEGRO 2M EB4027W G8 625GR"/>
    <x v="4"/>
    <n v="2"/>
    <x v="0"/>
    <x v="0"/>
    <x v="0"/>
    <n v="4517166"/>
    <x v="0"/>
    <x v="2"/>
    <x v="0"/>
    <x v="9"/>
  </r>
  <r>
    <x v="1956"/>
    <x v="411"/>
    <s v="CUBRIMIENTO"/>
    <x v="0"/>
    <m/>
    <s v="2025-03-27"/>
    <s v="2025-04-30"/>
    <s v="2025-05-07 11:09:21"/>
    <s v="2025-08-08 16:35:50"/>
    <s v="2025-08-27 07:30:30"/>
    <s v="2025-09-01 09:39:24"/>
    <s v="0000-00-00 00:00:00"/>
    <s v="2025-05-07"/>
    <s v="2025-08-08"/>
    <s v="2025-08-27"/>
    <s v="2025-09-02"/>
    <s v="2025-09-10"/>
    <x v="0"/>
    <s v="Barranquilla"/>
    <s v="28591"/>
    <x v="1098"/>
    <m/>
    <x v="0"/>
    <n v="1"/>
    <x v="0"/>
    <x v="0"/>
    <x v="0"/>
    <n v="22928003"/>
    <x v="0"/>
    <x v="0"/>
    <x v="0"/>
    <x v="7"/>
  </r>
  <r>
    <x v="1956"/>
    <x v="411"/>
    <s v="CUBRIMIENTO"/>
    <x v="0"/>
    <m/>
    <s v="2025-03-27"/>
    <s v="2025-04-30"/>
    <s v="2025-05-07 11:09:21"/>
    <s v="2025-08-08 16:35:50"/>
    <s v="2025-08-27 07:30:30"/>
    <s v="2025-09-01 09:39:24"/>
    <s v="0000-00-00 00:00:00"/>
    <s v="2025-05-07"/>
    <s v="2025-08-08"/>
    <s v="2025-08-27"/>
    <s v="2025-09-02"/>
    <s v="2025-09-10"/>
    <x v="0"/>
    <s v="Barranquilla"/>
    <s v="SERV03"/>
    <x v="9"/>
    <m/>
    <x v="0"/>
    <n v="1"/>
    <x v="0"/>
    <x v="0"/>
    <x v="0"/>
    <n v="600000"/>
    <x v="0"/>
    <x v="1"/>
    <x v="1"/>
    <x v="7"/>
  </r>
  <r>
    <x v="1956"/>
    <x v="411"/>
    <s v="CUBRIMIENTO"/>
    <x v="0"/>
    <m/>
    <s v="2025-03-27"/>
    <s v="2025-04-30"/>
    <s v="2025-05-07 11:09:21"/>
    <s v="2025-08-08 16:35:50"/>
    <s v="2025-08-27 07:30:30"/>
    <s v="2025-09-01 09:39:24"/>
    <s v="0000-00-00 00:00:00"/>
    <s v="2025-05-07"/>
    <s v="2025-08-08"/>
    <s v="2025-08-27"/>
    <s v="2025-09-02"/>
    <s v="2025-09-10"/>
    <x v="0"/>
    <s v="Barranquilla"/>
    <s v="SPOT25"/>
    <x v="138"/>
    <m/>
    <x v="0"/>
    <n v="2"/>
    <x v="0"/>
    <x v="0"/>
    <x v="0"/>
    <n v="5280336"/>
    <x v="0"/>
    <x v="0"/>
    <x v="0"/>
    <x v="7"/>
  </r>
  <r>
    <x v="1957"/>
    <x v="1162"/>
    <s v="CUBRIMIENTO"/>
    <x v="0"/>
    <m/>
    <s v="2025-04-07"/>
    <s v="2025-05-19"/>
    <s v="2025-05-20 14:17:14"/>
    <s v="0000-00-00 00:00:00"/>
    <s v="2025-05-20 14:17:21"/>
    <s v="2025-05-23 07:41:15"/>
    <s v="0000-00-00 00:00:00"/>
    <s v="2025-05-20"/>
    <s v="2025-05-20"/>
    <s v="2025-05-22"/>
    <s v="2025-05-26"/>
    <s v="2025-05-26"/>
    <x v="3"/>
    <s v="Toscany"/>
    <s v="104"/>
    <x v="427"/>
    <m/>
    <x v="0"/>
    <n v="32"/>
    <x v="0"/>
    <x v="0"/>
    <x v="0"/>
    <n v="1683200"/>
    <x v="0"/>
    <x v="0"/>
    <x v="0"/>
    <x v="9"/>
  </r>
  <r>
    <x v="1958"/>
    <x v="107"/>
    <s v="CUBRIMIENTO"/>
    <x v="0"/>
    <m/>
    <s v="2025-04-07"/>
    <s v="2025-04-08"/>
    <s v="2025-04-09 08:42:35"/>
    <s v="0000-00-00 00:00:00"/>
    <s v="2025-04-09 08:42:45"/>
    <s v="2025-04-10 07:57:59"/>
    <s v="0000-00-00 00:00:00"/>
    <s v="2025-04-09"/>
    <s v="2025-04-09"/>
    <s v="2025-04-11"/>
    <s v="2025-04-15"/>
    <s v="2025-04-15"/>
    <x v="3"/>
    <s v="Toscany"/>
    <s v="12569"/>
    <x v="367"/>
    <m/>
    <x v="0"/>
    <n v="3.4"/>
    <x v="0"/>
    <x v="0"/>
    <x v="0"/>
    <n v="178840"/>
    <x v="0"/>
    <x v="0"/>
    <x v="0"/>
    <x v="2"/>
  </r>
  <r>
    <x v="1959"/>
    <x v="1163"/>
    <s v="MUEBLES"/>
    <x v="0"/>
    <m/>
    <s v="2025-04-07"/>
    <s v="2025-04-07"/>
    <s v="2025-04-09 09:44:11"/>
    <s v="0000-00-00 00:00:00"/>
    <s v="0000-00-00 00:00:00"/>
    <s v="2025-04-09 10:43:31"/>
    <s v="0000-00-00 00:00:00"/>
    <s v="2025-04-09"/>
    <s v="2025-04-09"/>
    <s v="2025-04-19"/>
    <s v="2025-04-21"/>
    <s v="2025-04-21"/>
    <x v="3"/>
    <s v="Bogota"/>
    <s v="100196"/>
    <x v="218"/>
    <m/>
    <x v="0"/>
    <n v="1"/>
    <x v="0"/>
    <x v="0"/>
    <x v="0"/>
    <n v="190000"/>
    <x v="0"/>
    <x v="0"/>
    <x v="0"/>
    <x v="2"/>
  </r>
  <r>
    <x v="1960"/>
    <x v="61"/>
    <s v="MUEBLES CC CUBRIMIENTOS"/>
    <x v="0"/>
    <m/>
    <s v="2025-04-08"/>
    <s v="2025-04-08"/>
    <s v="2025-04-08 09:26:57"/>
    <s v="2025-06-05 09:12:25"/>
    <s v="2025-08-08 16:37:36"/>
    <s v="2025-08-08 16:38:12"/>
    <s v="2025-08-11 09:01:32"/>
    <s v="2025-04-09"/>
    <s v="2025-06-06"/>
    <s v="2025-08-27"/>
    <s v="2025-09-01"/>
    <s v="2025-09-02"/>
    <x v="3"/>
    <s v="Virtual"/>
    <s v="28516"/>
    <x v="1099"/>
    <m/>
    <x v="0"/>
    <n v="1"/>
    <x v="0"/>
    <x v="0"/>
    <x v="0"/>
    <n v="0"/>
    <x v="0"/>
    <x v="16"/>
    <x v="0"/>
    <x v="7"/>
  </r>
  <r>
    <x v="1961"/>
    <x v="1164"/>
    <s v="CUBRIMIENTO"/>
    <x v="0"/>
    <m/>
    <s v="2025-04-08"/>
    <s v="2025-04-09"/>
    <s v="2025-04-15 10:36:33"/>
    <s v="2025-04-21 11:20:47"/>
    <s v="2025-04-28 14:18:44"/>
    <s v="2025-04-28 18:34:59"/>
    <s v="2025-05-12 19:12:59"/>
    <s v="2025-04-15"/>
    <s v="2025-04-21"/>
    <s v="2025-04-29"/>
    <s v="2025-05-05"/>
    <s v="2025-05-09"/>
    <x v="1"/>
    <s v="Barranquilla"/>
    <s v="27249"/>
    <x v="64"/>
    <m/>
    <x v="0"/>
    <n v="1"/>
    <x v="0"/>
    <x v="0"/>
    <x v="0"/>
    <n v="156274"/>
    <x v="0"/>
    <x v="0"/>
    <x v="0"/>
    <x v="2"/>
  </r>
  <r>
    <x v="1961"/>
    <x v="1164"/>
    <s v="CUBRIMIENTO"/>
    <x v="0"/>
    <m/>
    <s v="2025-04-08"/>
    <s v="2025-04-09"/>
    <s v="2025-04-15 10:36:33"/>
    <s v="2025-04-21 11:20:47"/>
    <s v="2025-04-28 14:18:44"/>
    <s v="2025-04-28 18:34:59"/>
    <s v="2025-05-12 19:12:59"/>
    <s v="2025-04-15"/>
    <s v="2025-04-21"/>
    <s v="2025-04-29"/>
    <s v="2025-05-05"/>
    <s v="2025-05-09"/>
    <x v="1"/>
    <s v="Barranquilla"/>
    <s v="BANE13"/>
    <x v="305"/>
    <s v="PERGOSCREEN BEIGE 3M EB4841 G6-7 430GR"/>
    <x v="1"/>
    <n v="1"/>
    <x v="8"/>
    <x v="20"/>
    <x v="0"/>
    <n v="2750165"/>
    <x v="0"/>
    <x v="9"/>
    <x v="9"/>
    <x v="2"/>
  </r>
  <r>
    <x v="1961"/>
    <x v="1164"/>
    <s v="CUBRIMIENTO"/>
    <x v="0"/>
    <m/>
    <s v="2025-04-08"/>
    <s v="2025-04-09"/>
    <s v="2025-04-15 10:36:33"/>
    <s v="2025-04-21 11:20:47"/>
    <s v="2025-04-28 14:18:44"/>
    <s v="2025-04-28 18:34:59"/>
    <s v="2025-05-12 19:12:59"/>
    <s v="2025-04-15"/>
    <s v="2025-04-21"/>
    <s v="2025-04-29"/>
    <s v="2025-05-05"/>
    <s v="2025-05-09"/>
    <x v="1"/>
    <s v="Barranquilla"/>
    <s v="PLT05D"/>
    <x v="467"/>
    <m/>
    <x v="1"/>
    <n v="1"/>
    <x v="0"/>
    <x v="0"/>
    <x v="0"/>
    <n v="78760"/>
    <x v="0"/>
    <x v="0"/>
    <x v="0"/>
    <x v="2"/>
  </r>
  <r>
    <x v="1961"/>
    <x v="1164"/>
    <s v="CUBRIMIENTO"/>
    <x v="0"/>
    <m/>
    <s v="2025-04-08"/>
    <s v="2025-04-09"/>
    <s v="2025-04-15 10:36:33"/>
    <s v="2025-04-21 11:20:47"/>
    <s v="2025-04-28 14:18:44"/>
    <s v="2025-04-28 18:34:59"/>
    <s v="2025-05-12 19:12:59"/>
    <s v="2025-04-15"/>
    <s v="2025-04-21"/>
    <s v="2025-04-29"/>
    <s v="2025-05-05"/>
    <s v="2025-05-09"/>
    <x v="1"/>
    <s v="Barranquilla"/>
    <s v="PLT05I"/>
    <x v="468"/>
    <m/>
    <x v="1"/>
    <n v="1"/>
    <x v="0"/>
    <x v="0"/>
    <x v="0"/>
    <n v="78760"/>
    <x v="0"/>
    <x v="0"/>
    <x v="0"/>
    <x v="2"/>
  </r>
  <r>
    <x v="1962"/>
    <x v="1165"/>
    <s v="MUEBLES CC CUBRIMIENTOS"/>
    <x v="0"/>
    <m/>
    <s v="2025-04-08"/>
    <s v="2025-04-08"/>
    <s v="2025-04-09 10:15:36"/>
    <s v="0000-00-00 00:00:00"/>
    <s v="2025-04-09 11:22:42"/>
    <s v="2025-04-09 11:22:47"/>
    <s v="2025-04-14 15:47:16"/>
    <s v="2025-04-09"/>
    <s v="2025-04-09"/>
    <s v="2025-05-05"/>
    <s v="2025-05-07"/>
    <s v="2025-05-09"/>
    <x v="6"/>
    <s v="Cali"/>
    <s v="11456"/>
    <x v="320"/>
    <s v="FURNISCREEN BEIGE  2M EB4027W G8 625GR"/>
    <x v="0"/>
    <n v="2"/>
    <x v="0"/>
    <x v="0"/>
    <x v="0"/>
    <n v="1237934"/>
    <x v="0"/>
    <x v="2"/>
    <x v="0"/>
    <x v="9"/>
  </r>
  <r>
    <x v="1962"/>
    <x v="1165"/>
    <s v="MUEBLES CC CUBRIMIENTOS"/>
    <x v="0"/>
    <m/>
    <s v="2025-04-08"/>
    <s v="2025-04-08"/>
    <s v="2025-04-09 10:15:36"/>
    <s v="0000-00-00 00:00:00"/>
    <s v="2025-04-09 11:22:42"/>
    <s v="2025-04-09 11:22:47"/>
    <s v="2025-04-14 15:47:16"/>
    <s v="2025-04-09"/>
    <s v="2025-04-09"/>
    <s v="2025-05-05"/>
    <s v="2025-05-07"/>
    <s v="2025-05-09"/>
    <x v="6"/>
    <s v="Cali"/>
    <s v="11457"/>
    <x v="486"/>
    <m/>
    <x v="0"/>
    <n v="1"/>
    <x v="0"/>
    <x v="0"/>
    <x v="0"/>
    <n v="3161801"/>
    <x v="0"/>
    <x v="2"/>
    <x v="0"/>
    <x v="9"/>
  </r>
  <r>
    <x v="1962"/>
    <x v="1165"/>
    <s v="MUEBLES CC CUBRIMIENTOS"/>
    <x v="0"/>
    <m/>
    <s v="2025-04-08"/>
    <s v="2025-04-08"/>
    <s v="2025-04-09 10:15:36"/>
    <s v="0000-00-00 00:00:00"/>
    <s v="2025-04-09 11:22:42"/>
    <s v="2025-04-09 11:22:47"/>
    <s v="2025-04-14 15:47:16"/>
    <s v="2025-04-09"/>
    <s v="2025-04-09"/>
    <s v="2025-05-05"/>
    <s v="2025-05-07"/>
    <s v="2025-05-09"/>
    <x v="6"/>
    <s v="Cali"/>
    <s v="11459"/>
    <x v="326"/>
    <s v="FURNISCREEN BEIGE  2M EB4027W G8 625GR"/>
    <x v="0"/>
    <n v="6"/>
    <x v="0"/>
    <x v="0"/>
    <x v="0"/>
    <n v="3003204"/>
    <x v="0"/>
    <x v="2"/>
    <x v="0"/>
    <x v="9"/>
  </r>
  <r>
    <x v="1963"/>
    <x v="61"/>
    <s v="CUBRIMIENTO"/>
    <x v="0"/>
    <m/>
    <s v="2025-04-08"/>
    <s v="2025-04-09"/>
    <s v="2025-04-10 14:11:44"/>
    <s v="2025-06-21 09:44:27"/>
    <s v="2025-06-24 13:43:43"/>
    <s v="2025-06-24 13:44:06"/>
    <s v="2025-06-24 13:44:19"/>
    <s v="2025-04-10"/>
    <s v="2025-05-23"/>
    <s v="2025-06-16"/>
    <s v="2025-06-21"/>
    <s v="2025-06-30"/>
    <x v="3"/>
    <s v="Toscana"/>
    <s v="28374"/>
    <x v="931"/>
    <m/>
    <x v="14"/>
    <n v="1"/>
    <x v="13"/>
    <x v="0"/>
    <x v="49"/>
    <n v="0"/>
    <x v="0"/>
    <x v="0"/>
    <x v="0"/>
    <x v="6"/>
  </r>
  <r>
    <x v="1964"/>
    <x v="297"/>
    <s v="CUBRIMIENTO"/>
    <x v="0"/>
    <m/>
    <s v="2025-04-08"/>
    <s v="2025-04-08"/>
    <s v="2025-04-08 14:54:26"/>
    <s v="0000-00-00 00:00:00"/>
    <s v="2025-04-08 17:14:00"/>
    <s v="2025-04-08 17:15:03"/>
    <s v="0000-00-00 00:00:00"/>
    <s v="2025-04-09"/>
    <s v="2025-04-09"/>
    <s v="2025-04-11"/>
    <s v="2025-04-15"/>
    <s v="2025-04-15"/>
    <x v="3"/>
    <s v="Toscany"/>
    <s v="29"/>
    <x v="280"/>
    <m/>
    <x v="0"/>
    <n v="8"/>
    <x v="0"/>
    <x v="0"/>
    <x v="0"/>
    <n v="420800"/>
    <x v="0"/>
    <x v="0"/>
    <x v="0"/>
    <x v="2"/>
  </r>
  <r>
    <x v="1965"/>
    <x v="790"/>
    <s v="MUEBLES"/>
    <x v="0"/>
    <m/>
    <s v="2025-04-08"/>
    <s v="2025-04-22"/>
    <s v="2025-04-23 08:45:17"/>
    <s v="0000-00-00 00:00:00"/>
    <s v="2025-05-22 08:05:15"/>
    <s v="2025-05-27 06:59:00"/>
    <s v="0000-00-00 00:00:00"/>
    <s v="2025-04-23"/>
    <s v="2025-04-23"/>
    <s v="2025-05-27"/>
    <s v="2025-05-29"/>
    <s v="2025-05-29"/>
    <x v="3"/>
    <s v="Bogota"/>
    <s v="10351"/>
    <x v="851"/>
    <m/>
    <x v="0"/>
    <n v="1"/>
    <x v="0"/>
    <x v="0"/>
    <x v="0"/>
    <n v="29007"/>
    <x v="0"/>
    <x v="0"/>
    <x v="0"/>
    <x v="9"/>
  </r>
  <r>
    <x v="1965"/>
    <x v="790"/>
    <s v="MUEBLES"/>
    <x v="0"/>
    <m/>
    <s v="2025-04-08"/>
    <s v="2025-04-22"/>
    <s v="2025-04-23 08:45:17"/>
    <s v="0000-00-00 00:00:00"/>
    <s v="2025-05-22 08:05:15"/>
    <s v="2025-05-27 06:59:00"/>
    <s v="0000-00-00 00:00:00"/>
    <s v="2025-04-23"/>
    <s v="2025-04-23"/>
    <s v="2025-05-27"/>
    <s v="2025-05-29"/>
    <s v="2025-05-29"/>
    <x v="3"/>
    <s v="Bogota"/>
    <s v="TRANSP10"/>
    <x v="150"/>
    <m/>
    <x v="0"/>
    <n v="1"/>
    <x v="0"/>
    <x v="0"/>
    <x v="0"/>
    <n v="400000"/>
    <x v="0"/>
    <x v="1"/>
    <x v="1"/>
    <x v="9"/>
  </r>
  <r>
    <x v="1966"/>
    <x v="1166"/>
    <s v="MUEBLES CC CUBRIMIENTOS"/>
    <x v="0"/>
    <m/>
    <s v="2025-04-09"/>
    <s v="2025-05-07"/>
    <s v="2025-05-15 09:18:11"/>
    <s v="0000-00-00 00:00:00"/>
    <s v="2025-07-10 10:54:18"/>
    <s v="2025-07-10 10:54:25"/>
    <s v="2025-08-27 08:23:34"/>
    <s v="2025-05-08"/>
    <s v="2025-05-08"/>
    <s v="2025-06-03"/>
    <s v="2025-06-05"/>
    <s v="2025-06-09"/>
    <x v="1"/>
    <s v="Virtual"/>
    <s v="1000146"/>
    <x v="1100"/>
    <s v="LONA DICKSON VERDE CELADON REF 0794"/>
    <x v="0"/>
    <n v="1"/>
    <x v="0"/>
    <x v="0"/>
    <x v="0"/>
    <n v="6810075"/>
    <x v="0"/>
    <x v="0"/>
    <x v="0"/>
    <x v="6"/>
  </r>
  <r>
    <x v="1966"/>
    <x v="1166"/>
    <s v="MUEBLES CC CUBRIMIENTOS"/>
    <x v="0"/>
    <m/>
    <s v="2025-04-09"/>
    <s v="2025-05-07"/>
    <s v="2025-05-15 09:18:11"/>
    <s v="0000-00-00 00:00:00"/>
    <s v="2025-07-10 10:54:18"/>
    <s v="2025-07-10 10:54:25"/>
    <s v="2025-08-27 08:23:34"/>
    <s v="2025-05-08"/>
    <s v="2025-05-08"/>
    <s v="2025-06-03"/>
    <s v="2025-06-05"/>
    <s v="2025-06-09"/>
    <x v="1"/>
    <s v="Virtual"/>
    <s v="2046"/>
    <x v="529"/>
    <m/>
    <x v="3"/>
    <n v="2"/>
    <x v="0"/>
    <x v="0"/>
    <x v="0"/>
    <n v="1205928"/>
    <x v="0"/>
    <x v="2"/>
    <x v="0"/>
    <x v="6"/>
  </r>
  <r>
    <x v="1966"/>
    <x v="1166"/>
    <s v="MUEBLES CC CUBRIMIENTOS"/>
    <x v="0"/>
    <m/>
    <s v="2025-04-09"/>
    <s v="2025-05-07"/>
    <s v="2025-05-15 09:18:11"/>
    <s v="0000-00-00 00:00:00"/>
    <s v="2025-07-10 10:54:18"/>
    <s v="2025-07-10 10:54:25"/>
    <s v="2025-08-27 08:23:34"/>
    <s v="2025-05-08"/>
    <s v="2025-05-08"/>
    <s v="2025-06-03"/>
    <s v="2025-06-05"/>
    <s v="2025-06-09"/>
    <x v="1"/>
    <s v="Virtual"/>
    <s v="28597"/>
    <x v="1101"/>
    <m/>
    <x v="0"/>
    <n v="2"/>
    <x v="0"/>
    <x v="0"/>
    <x v="0"/>
    <n v="1049434"/>
    <x v="0"/>
    <x v="5"/>
    <x v="0"/>
    <x v="6"/>
  </r>
  <r>
    <x v="1966"/>
    <x v="1166"/>
    <s v="MUEBLES CC CUBRIMIENTOS"/>
    <x v="0"/>
    <m/>
    <s v="2025-04-09"/>
    <s v="2025-05-07"/>
    <s v="2025-05-15 09:18:11"/>
    <s v="0000-00-00 00:00:00"/>
    <s v="2025-07-10 10:54:18"/>
    <s v="2025-07-10 10:54:25"/>
    <s v="2025-08-27 08:23:34"/>
    <s v="2025-05-08"/>
    <s v="2025-05-08"/>
    <s v="2025-06-03"/>
    <s v="2025-06-05"/>
    <s v="2025-06-09"/>
    <x v="1"/>
    <s v="Virtual"/>
    <s v="5121"/>
    <x v="255"/>
    <m/>
    <x v="0"/>
    <n v="8"/>
    <x v="0"/>
    <x v="0"/>
    <x v="0"/>
    <n v="2789448"/>
    <x v="0"/>
    <x v="2"/>
    <x v="0"/>
    <x v="6"/>
  </r>
  <r>
    <x v="1966"/>
    <x v="1166"/>
    <s v="MUEBLES CC CUBRIMIENTOS"/>
    <x v="0"/>
    <m/>
    <s v="2025-04-09"/>
    <s v="2025-05-07"/>
    <s v="2025-05-15 09:18:11"/>
    <s v="0000-00-00 00:00:00"/>
    <s v="2025-07-10 10:54:18"/>
    <s v="2025-07-10 10:54:25"/>
    <s v="2025-08-27 08:23:34"/>
    <s v="2025-05-08"/>
    <s v="2025-05-08"/>
    <s v="2025-06-03"/>
    <s v="2025-06-05"/>
    <s v="2025-06-09"/>
    <x v="1"/>
    <s v="Virtual"/>
    <s v="9708"/>
    <x v="778"/>
    <s v="LONA DICKSON VERDE CELADON REF 0794"/>
    <x v="0"/>
    <n v="2"/>
    <x v="0"/>
    <x v="0"/>
    <x v="0"/>
    <n v="1974824"/>
    <x v="0"/>
    <x v="0"/>
    <x v="0"/>
    <x v="6"/>
  </r>
  <r>
    <x v="1966"/>
    <x v="1166"/>
    <s v="MUEBLES CC CUBRIMIENTOS"/>
    <x v="0"/>
    <m/>
    <s v="2025-04-09"/>
    <s v="2025-05-07"/>
    <s v="2025-05-15 09:18:11"/>
    <s v="0000-00-00 00:00:00"/>
    <s v="2025-07-10 10:54:18"/>
    <s v="2025-07-10 10:54:25"/>
    <s v="2025-08-27 08:23:34"/>
    <s v="2025-05-08"/>
    <s v="2025-05-08"/>
    <s v="2025-06-03"/>
    <s v="2025-06-05"/>
    <s v="2025-06-09"/>
    <x v="1"/>
    <s v="Virtual"/>
    <s v="TRANSP07"/>
    <x v="47"/>
    <m/>
    <x v="0"/>
    <n v="1"/>
    <x v="0"/>
    <x v="0"/>
    <x v="0"/>
    <n v="850000"/>
    <x v="0"/>
    <x v="0"/>
    <x v="0"/>
    <x v="6"/>
  </r>
  <r>
    <x v="1967"/>
    <x v="238"/>
    <s v="CUBRIMIENTO"/>
    <x v="0"/>
    <m/>
    <s v="2025-04-09"/>
    <s v="2025-04-14"/>
    <s v="2025-04-15 10:06:05"/>
    <s v="0000-00-00 00:00:00"/>
    <s v="2025-04-15 10:06:13"/>
    <s v="2025-04-15 17:31:10"/>
    <s v="0000-00-00 00:00:00"/>
    <s v="2025-04-15"/>
    <s v="2025-04-15"/>
    <s v="2025-04-17"/>
    <s v="2025-04-21"/>
    <s v="2025-04-21"/>
    <x v="3"/>
    <s v="Toscany"/>
    <s v="108171"/>
    <x v="671"/>
    <m/>
    <x v="0"/>
    <n v="3"/>
    <x v="0"/>
    <x v="0"/>
    <x v="0"/>
    <n v="180000"/>
    <x v="0"/>
    <x v="0"/>
    <x v="0"/>
    <x v="2"/>
  </r>
  <r>
    <x v="1967"/>
    <x v="238"/>
    <s v="CUBRIMIENTO"/>
    <x v="0"/>
    <m/>
    <s v="2025-04-09"/>
    <s v="2025-04-14"/>
    <s v="2025-04-15 10:06:05"/>
    <s v="0000-00-00 00:00:00"/>
    <s v="2025-04-15 10:06:13"/>
    <s v="2025-04-15 17:31:10"/>
    <s v="0000-00-00 00:00:00"/>
    <s v="2025-04-15"/>
    <s v="2025-04-15"/>
    <s v="2025-04-17"/>
    <s v="2025-04-21"/>
    <s v="2025-04-21"/>
    <x v="3"/>
    <s v="Toscany"/>
    <s v="11369"/>
    <x v="789"/>
    <m/>
    <x v="0"/>
    <n v="10"/>
    <x v="0"/>
    <x v="0"/>
    <x v="0"/>
    <n v="13000"/>
    <x v="0"/>
    <x v="0"/>
    <x v="0"/>
    <x v="2"/>
  </r>
  <r>
    <x v="1967"/>
    <x v="238"/>
    <s v="CUBRIMIENTO"/>
    <x v="0"/>
    <m/>
    <s v="2025-04-09"/>
    <s v="2025-04-14"/>
    <s v="2025-04-15 10:06:05"/>
    <s v="0000-00-00 00:00:00"/>
    <s v="2025-04-15 10:06:13"/>
    <s v="2025-04-15 17:31:10"/>
    <s v="0000-00-00 00:00:00"/>
    <s v="2025-04-15"/>
    <s v="2025-04-15"/>
    <s v="2025-04-17"/>
    <s v="2025-04-21"/>
    <s v="2025-04-21"/>
    <x v="3"/>
    <s v="Toscany"/>
    <s v="11435"/>
    <x v="229"/>
    <m/>
    <x v="0"/>
    <n v="5"/>
    <x v="0"/>
    <x v="0"/>
    <x v="0"/>
    <n v="319500"/>
    <x v="0"/>
    <x v="0"/>
    <x v="0"/>
    <x v="2"/>
  </r>
  <r>
    <x v="1967"/>
    <x v="238"/>
    <s v="CUBRIMIENTO"/>
    <x v="0"/>
    <m/>
    <s v="2025-04-09"/>
    <s v="2025-04-14"/>
    <s v="2025-04-15 10:06:05"/>
    <s v="0000-00-00 00:00:00"/>
    <s v="2025-04-15 10:06:13"/>
    <s v="2025-04-15 17:31:10"/>
    <s v="0000-00-00 00:00:00"/>
    <s v="2025-04-15"/>
    <s v="2025-04-15"/>
    <s v="2025-04-17"/>
    <s v="2025-04-21"/>
    <s v="2025-04-21"/>
    <x v="3"/>
    <s v="Toscany"/>
    <s v="12871"/>
    <x v="790"/>
    <m/>
    <x v="0"/>
    <n v="10"/>
    <x v="0"/>
    <x v="0"/>
    <x v="0"/>
    <n v="4000"/>
    <x v="0"/>
    <x v="0"/>
    <x v="0"/>
    <x v="2"/>
  </r>
  <r>
    <x v="1967"/>
    <x v="238"/>
    <s v="CUBRIMIENTO"/>
    <x v="0"/>
    <m/>
    <s v="2025-04-09"/>
    <s v="2025-04-14"/>
    <s v="2025-04-15 10:06:05"/>
    <s v="0000-00-00 00:00:00"/>
    <s v="2025-04-15 10:06:13"/>
    <s v="2025-04-15 17:31:10"/>
    <s v="0000-00-00 00:00:00"/>
    <s v="2025-04-15"/>
    <s v="2025-04-15"/>
    <s v="2025-04-17"/>
    <s v="2025-04-21"/>
    <s v="2025-04-21"/>
    <x v="3"/>
    <s v="Toscany"/>
    <s v="7021"/>
    <x v="469"/>
    <m/>
    <x v="0"/>
    <n v="2"/>
    <x v="0"/>
    <x v="0"/>
    <x v="0"/>
    <n v="100000"/>
    <x v="0"/>
    <x v="0"/>
    <x v="0"/>
    <x v="2"/>
  </r>
  <r>
    <x v="1968"/>
    <x v="1156"/>
    <s v="MUEBLES CC CUBRIMIENTOS"/>
    <x v="0"/>
    <m/>
    <s v="2025-04-09"/>
    <s v="2025-04-16"/>
    <s v="2025-04-22 13:51:47"/>
    <s v="2025-04-30 11:49:35"/>
    <s v="2025-05-29 14:54:37"/>
    <s v="2025-06-16 15:35:28"/>
    <s v="2025-06-16 15:35:38"/>
    <s v="2025-04-22"/>
    <s v="2025-04-30"/>
    <s v="2025-05-28"/>
    <s v="2025-05-30"/>
    <s v="2025-06-10"/>
    <x v="1"/>
    <s v="Toscana"/>
    <s v="PLAM05"/>
    <x v="12"/>
    <m/>
    <x v="1"/>
    <n v="2"/>
    <x v="352"/>
    <x v="0"/>
    <x v="178"/>
    <n v="58777848"/>
    <x v="0"/>
    <x v="4"/>
    <x v="3"/>
    <x v="9"/>
  </r>
  <r>
    <x v="1969"/>
    <x v="916"/>
    <s v="CUBRIMIENTO"/>
    <x v="0"/>
    <m/>
    <s v="2025-04-09"/>
    <s v="2025-04-09"/>
    <s v="2025-04-10 11:19:44"/>
    <s v="0000-00-00 00:00:00"/>
    <s v="2025-04-10 11:19:58"/>
    <s v="2025-04-10 17:33:23"/>
    <s v="0000-00-00 00:00:00"/>
    <s v="2025-04-10"/>
    <s v="2025-04-10"/>
    <s v="2025-04-14"/>
    <s v="2025-04-16"/>
    <s v="2025-04-16"/>
    <x v="3"/>
    <s v="Toscany"/>
    <s v="15740"/>
    <x v="336"/>
    <m/>
    <x v="0"/>
    <n v="1.2"/>
    <x v="0"/>
    <x v="0"/>
    <x v="0"/>
    <n v="130136.4"/>
    <x v="0"/>
    <x v="0"/>
    <x v="0"/>
    <x v="2"/>
  </r>
  <r>
    <x v="1969"/>
    <x v="916"/>
    <s v="CUBRIMIENTO"/>
    <x v="0"/>
    <m/>
    <s v="2025-04-09"/>
    <s v="2025-04-09"/>
    <s v="2025-04-10 11:19:44"/>
    <s v="0000-00-00 00:00:00"/>
    <s v="2025-04-10 11:19:58"/>
    <s v="2025-04-10 17:33:23"/>
    <s v="0000-00-00 00:00:00"/>
    <s v="2025-04-10"/>
    <s v="2025-04-10"/>
    <s v="2025-04-14"/>
    <s v="2025-04-16"/>
    <s v="2025-04-16"/>
    <x v="3"/>
    <s v="Toscany"/>
    <s v="47"/>
    <x v="233"/>
    <m/>
    <x v="0"/>
    <n v="10.199999999999999"/>
    <x v="0"/>
    <x v="0"/>
    <x v="0"/>
    <n v="536520"/>
    <x v="0"/>
    <x v="0"/>
    <x v="0"/>
    <x v="2"/>
  </r>
  <r>
    <x v="1970"/>
    <x v="997"/>
    <s v="CUBRIMIENTO"/>
    <x v="0"/>
    <m/>
    <s v="2025-04-09"/>
    <s v="2025-05-14"/>
    <s v="2025-05-15 09:25:06"/>
    <s v="2025-05-16 16:54:24"/>
    <s v="2025-06-04 12:03:25"/>
    <s v="2025-07-05 11:12:31"/>
    <s v="2025-07-30 13:55:44"/>
    <s v="2025-05-15"/>
    <s v="2025-05-16"/>
    <s v="2025-05-28"/>
    <s v="2025-05-30"/>
    <s v="2025-05-31"/>
    <x v="1"/>
    <s v="Bogota"/>
    <s v="FLANCHE01"/>
    <x v="51"/>
    <m/>
    <x v="3"/>
    <n v="1"/>
    <x v="2"/>
    <x v="0"/>
    <x v="0"/>
    <n v="431237"/>
    <x v="0"/>
    <x v="0"/>
    <x v="0"/>
    <x v="9"/>
  </r>
  <r>
    <x v="1970"/>
    <x v="997"/>
    <s v="CUBRIMIENTO"/>
    <x v="0"/>
    <m/>
    <s v="2025-04-09"/>
    <s v="2025-05-14"/>
    <s v="2025-05-15 09:25:06"/>
    <s v="2025-05-16 16:54:24"/>
    <s v="2025-06-04 12:03:25"/>
    <s v="2025-07-05 11:12:31"/>
    <s v="2025-07-30 13:55:44"/>
    <s v="2025-05-15"/>
    <s v="2025-05-16"/>
    <s v="2025-05-28"/>
    <s v="2025-05-30"/>
    <s v="2025-05-31"/>
    <x v="1"/>
    <s v="Bogota"/>
    <s v="PLT09"/>
    <x v="101"/>
    <m/>
    <x v="3"/>
    <n v="2"/>
    <x v="0"/>
    <x v="0"/>
    <x v="18"/>
    <n v="602418"/>
    <x v="0"/>
    <x v="0"/>
    <x v="0"/>
    <x v="9"/>
  </r>
  <r>
    <x v="1971"/>
    <x v="60"/>
    <s v="CUBRIMIENTO"/>
    <x v="0"/>
    <m/>
    <s v="2025-04-15"/>
    <s v="2025-04-30"/>
    <s v="2025-05-05 08:44:25"/>
    <s v="0000-00-00 00:00:00"/>
    <s v="2025-05-06 10:48:20"/>
    <s v="2025-05-06 14:32:33"/>
    <s v="2025-05-14 13:29:09"/>
    <s v="2025-05-01"/>
    <s v="2025-05-01"/>
    <s v="2025-05-02"/>
    <s v="2025-05-06"/>
    <s v="2025-05-08"/>
    <x v="3"/>
    <s v="Medellin"/>
    <s v="SERV03"/>
    <x v="9"/>
    <m/>
    <x v="0"/>
    <n v="1"/>
    <x v="0"/>
    <x v="0"/>
    <x v="0"/>
    <n v="150000"/>
    <x v="0"/>
    <x v="1"/>
    <x v="1"/>
    <x v="9"/>
  </r>
  <r>
    <x v="1971"/>
    <x v="60"/>
    <s v="CUBRIMIENTO"/>
    <x v="0"/>
    <m/>
    <s v="2025-04-15"/>
    <s v="2025-04-30"/>
    <s v="2025-05-05 08:44:25"/>
    <s v="0000-00-00 00:00:00"/>
    <s v="2025-05-06 10:48:20"/>
    <s v="2025-05-06 14:32:33"/>
    <s v="2025-05-14 13:29:09"/>
    <s v="2025-05-01"/>
    <s v="2025-05-01"/>
    <s v="2025-05-02"/>
    <s v="2025-05-06"/>
    <s v="2025-05-08"/>
    <x v="3"/>
    <s v="Medellin"/>
    <s v="SERVLAV04"/>
    <x v="771"/>
    <m/>
    <x v="0"/>
    <n v="1"/>
    <x v="7"/>
    <x v="0"/>
    <x v="13"/>
    <n v="912000"/>
    <x v="0"/>
    <x v="1"/>
    <x v="1"/>
    <x v="9"/>
  </r>
  <r>
    <x v="1971"/>
    <x v="60"/>
    <s v="CUBRIMIENTO"/>
    <x v="0"/>
    <m/>
    <s v="2025-04-15"/>
    <s v="2025-04-30"/>
    <s v="2025-05-05 08:44:25"/>
    <s v="0000-00-00 00:00:00"/>
    <s v="2025-05-06 10:48:20"/>
    <s v="2025-05-06 14:32:33"/>
    <s v="2025-05-14 13:29:09"/>
    <s v="2025-05-01"/>
    <s v="2025-05-01"/>
    <s v="2025-05-02"/>
    <s v="2025-05-06"/>
    <s v="2025-05-08"/>
    <x v="3"/>
    <s v="Medellin"/>
    <s v="TRANSP06"/>
    <x v="59"/>
    <m/>
    <x v="0"/>
    <n v="1"/>
    <x v="0"/>
    <x v="0"/>
    <x v="0"/>
    <n v="160000"/>
    <x v="0"/>
    <x v="1"/>
    <x v="1"/>
    <x v="9"/>
  </r>
  <r>
    <x v="1972"/>
    <x v="796"/>
    <s v="CUBRIMIENTO"/>
    <x v="0"/>
    <m/>
    <s v="2025-04-10"/>
    <s v="2025-04-10"/>
    <s v="2025-04-10 11:54:07"/>
    <s v="0000-00-00 00:00:00"/>
    <s v="2025-04-10 11:54:17"/>
    <s v="2025-04-10 17:19:33"/>
    <s v="0000-00-00 00:00:00"/>
    <s v="2025-04-11"/>
    <s v="2025-04-11"/>
    <s v="2025-04-14"/>
    <s v="2025-04-16"/>
    <s v="2025-04-16"/>
    <x v="3"/>
    <s v="Toscany"/>
    <s v="27812"/>
    <x v="797"/>
    <m/>
    <x v="0"/>
    <n v="4"/>
    <x v="0"/>
    <x v="0"/>
    <x v="0"/>
    <n v="188000"/>
    <x v="0"/>
    <x v="0"/>
    <x v="0"/>
    <x v="2"/>
  </r>
  <r>
    <x v="1972"/>
    <x v="796"/>
    <s v="CUBRIMIENTO"/>
    <x v="0"/>
    <m/>
    <s v="2025-04-10"/>
    <s v="2025-04-10"/>
    <s v="2025-04-10 11:54:07"/>
    <s v="0000-00-00 00:00:00"/>
    <s v="2025-04-10 11:54:17"/>
    <s v="2025-04-10 17:19:33"/>
    <s v="0000-00-00 00:00:00"/>
    <s v="2025-04-11"/>
    <s v="2025-04-11"/>
    <s v="2025-04-14"/>
    <s v="2025-04-16"/>
    <s v="2025-04-16"/>
    <x v="3"/>
    <s v="Toscany"/>
    <s v="MTOS03"/>
    <x v="839"/>
    <m/>
    <x v="0"/>
    <n v="4"/>
    <x v="0"/>
    <x v="0"/>
    <x v="0"/>
    <n v="2016000"/>
    <x v="0"/>
    <x v="0"/>
    <x v="0"/>
    <x v="2"/>
  </r>
  <r>
    <x v="1973"/>
    <x v="1167"/>
    <s v="CUBRIMIENTO"/>
    <x v="0"/>
    <m/>
    <s v="2025-04-10"/>
    <s v="2025-04-29"/>
    <s v="2025-05-05 14:56:14"/>
    <s v="2025-05-22 17:34:09"/>
    <s v="2025-06-10 11:47:39"/>
    <s v="2025-07-05 11:14:14"/>
    <s v="2025-07-23 12:55:26"/>
    <s v="2025-05-05"/>
    <s v="2025-05-20"/>
    <s v="2025-05-28"/>
    <s v="2025-06-02"/>
    <s v="2025-06-04"/>
    <x v="1"/>
    <s v="Medellin"/>
    <s v="28523"/>
    <x v="864"/>
    <m/>
    <x v="0"/>
    <n v="5"/>
    <x v="0"/>
    <x v="0"/>
    <x v="0"/>
    <n v="184000"/>
    <x v="0"/>
    <x v="0"/>
    <x v="0"/>
    <x v="9"/>
  </r>
  <r>
    <x v="1973"/>
    <x v="1167"/>
    <s v="CUBRIMIENTO"/>
    <x v="0"/>
    <m/>
    <s v="2025-04-10"/>
    <s v="2025-04-29"/>
    <s v="2025-05-05 14:56:14"/>
    <s v="2025-05-22 17:34:09"/>
    <s v="2025-06-10 11:47:39"/>
    <s v="2025-07-05 11:14:14"/>
    <s v="2025-07-23 12:55:26"/>
    <s v="2025-05-05"/>
    <s v="2025-05-20"/>
    <s v="2025-05-28"/>
    <s v="2025-06-02"/>
    <s v="2025-06-04"/>
    <x v="1"/>
    <s v="Medellin"/>
    <s v="FLANCHE01"/>
    <x v="51"/>
    <m/>
    <x v="3"/>
    <n v="1"/>
    <x v="139"/>
    <x v="0"/>
    <x v="0"/>
    <n v="2277600"/>
    <x v="0"/>
    <x v="0"/>
    <x v="0"/>
    <x v="9"/>
  </r>
  <r>
    <x v="1973"/>
    <x v="1167"/>
    <s v="CUBRIMIENTO"/>
    <x v="0"/>
    <m/>
    <s v="2025-04-10"/>
    <s v="2025-04-29"/>
    <s v="2025-05-05 14:56:14"/>
    <s v="2025-05-22 17:34:09"/>
    <s v="2025-06-10 11:47:39"/>
    <s v="2025-07-05 11:14:14"/>
    <s v="2025-07-23 12:55:26"/>
    <s v="2025-05-05"/>
    <s v="2025-05-20"/>
    <s v="2025-05-28"/>
    <s v="2025-06-02"/>
    <s v="2025-06-04"/>
    <x v="1"/>
    <s v="Medellin"/>
    <s v="FLANCHE01"/>
    <x v="51"/>
    <m/>
    <x v="3"/>
    <n v="2"/>
    <x v="15"/>
    <x v="0"/>
    <x v="0"/>
    <n v="2278400"/>
    <x v="0"/>
    <x v="0"/>
    <x v="0"/>
    <x v="9"/>
  </r>
  <r>
    <x v="1973"/>
    <x v="1167"/>
    <s v="CUBRIMIENTO"/>
    <x v="0"/>
    <m/>
    <s v="2025-04-10"/>
    <s v="2025-04-29"/>
    <s v="2025-05-05 14:56:14"/>
    <s v="2025-05-22 17:34:09"/>
    <s v="2025-06-10 11:47:39"/>
    <s v="2025-07-05 11:14:14"/>
    <s v="2025-07-23 12:55:26"/>
    <s v="2025-05-05"/>
    <s v="2025-05-20"/>
    <s v="2025-05-28"/>
    <s v="2025-06-02"/>
    <s v="2025-06-04"/>
    <x v="1"/>
    <s v="Medellin"/>
    <s v="FLANCHE01"/>
    <x v="51"/>
    <m/>
    <x v="3"/>
    <n v="1"/>
    <x v="15"/>
    <x v="0"/>
    <x v="0"/>
    <n v="1139200"/>
    <x v="0"/>
    <x v="0"/>
    <x v="0"/>
    <x v="9"/>
  </r>
  <r>
    <x v="1973"/>
    <x v="1167"/>
    <s v="CUBRIMIENTO"/>
    <x v="0"/>
    <m/>
    <s v="2025-04-10"/>
    <s v="2025-04-29"/>
    <s v="2025-05-05 14:56:14"/>
    <s v="2025-05-22 17:34:09"/>
    <s v="2025-06-10 11:47:39"/>
    <s v="2025-07-05 11:14:14"/>
    <s v="2025-07-23 12:55:26"/>
    <s v="2025-05-05"/>
    <s v="2025-05-20"/>
    <s v="2025-05-28"/>
    <s v="2025-06-02"/>
    <s v="2025-06-04"/>
    <x v="1"/>
    <s v="Medellin"/>
    <s v="KMPLITE"/>
    <x v="251"/>
    <m/>
    <x v="0"/>
    <n v="2"/>
    <x v="15"/>
    <x v="0"/>
    <x v="0"/>
    <n v="4845000"/>
    <x v="0"/>
    <x v="0"/>
    <x v="0"/>
    <x v="9"/>
  </r>
  <r>
    <x v="1973"/>
    <x v="1167"/>
    <s v="CUBRIMIENTO"/>
    <x v="0"/>
    <m/>
    <s v="2025-04-10"/>
    <s v="2025-04-29"/>
    <s v="2025-05-05 14:56:14"/>
    <s v="2025-05-22 17:34:09"/>
    <s v="2025-06-10 11:47:39"/>
    <s v="2025-07-05 11:14:14"/>
    <s v="2025-07-23 12:55:26"/>
    <s v="2025-05-05"/>
    <s v="2025-05-20"/>
    <s v="2025-05-28"/>
    <s v="2025-06-02"/>
    <s v="2025-06-04"/>
    <x v="1"/>
    <s v="Medellin"/>
    <s v="PLITE10"/>
    <x v="263"/>
    <s v="LONA PERGOTEX BLACKOUT GRIS 3M"/>
    <x v="3"/>
    <n v="2"/>
    <x v="15"/>
    <x v="0"/>
    <x v="101"/>
    <n v="12603000"/>
    <x v="0"/>
    <x v="4"/>
    <x v="6"/>
    <x v="9"/>
  </r>
  <r>
    <x v="1973"/>
    <x v="1167"/>
    <s v="CUBRIMIENTO"/>
    <x v="0"/>
    <m/>
    <s v="2025-04-10"/>
    <s v="2025-04-29"/>
    <s v="2025-05-05 14:56:14"/>
    <s v="2025-05-22 17:34:09"/>
    <s v="2025-06-10 11:47:39"/>
    <s v="2025-07-05 11:14:14"/>
    <s v="2025-07-23 12:55:26"/>
    <s v="2025-05-05"/>
    <s v="2025-05-20"/>
    <s v="2025-05-28"/>
    <s v="2025-06-02"/>
    <s v="2025-06-04"/>
    <x v="1"/>
    <s v="Medellin"/>
    <s v="PLT08"/>
    <x v="74"/>
    <m/>
    <x v="3"/>
    <n v="8"/>
    <x v="0"/>
    <x v="0"/>
    <x v="0"/>
    <n v="641920"/>
    <x v="0"/>
    <x v="0"/>
    <x v="0"/>
    <x v="9"/>
  </r>
  <r>
    <x v="1973"/>
    <x v="1167"/>
    <s v="CUBRIMIENTO"/>
    <x v="0"/>
    <m/>
    <s v="2025-04-10"/>
    <s v="2025-04-29"/>
    <s v="2025-05-05 14:56:14"/>
    <s v="2025-05-22 17:34:09"/>
    <s v="2025-06-10 11:47:39"/>
    <s v="2025-07-05 11:14:14"/>
    <s v="2025-07-23 12:55:26"/>
    <s v="2025-05-05"/>
    <s v="2025-05-20"/>
    <s v="2025-05-28"/>
    <s v="2025-06-02"/>
    <s v="2025-06-04"/>
    <x v="1"/>
    <s v="Medellin"/>
    <s v="SERV03"/>
    <x v="9"/>
    <m/>
    <x v="0"/>
    <n v="1"/>
    <x v="0"/>
    <x v="0"/>
    <x v="0"/>
    <n v="600000"/>
    <x v="0"/>
    <x v="1"/>
    <x v="1"/>
    <x v="9"/>
  </r>
  <r>
    <x v="1973"/>
    <x v="1167"/>
    <s v="CUBRIMIENTO"/>
    <x v="0"/>
    <m/>
    <s v="2025-04-10"/>
    <s v="2025-04-29"/>
    <s v="2025-05-05 14:56:14"/>
    <s v="2025-05-22 17:34:09"/>
    <s v="2025-06-10 11:47:39"/>
    <s v="2025-07-05 11:14:14"/>
    <s v="2025-07-23 12:55:26"/>
    <s v="2025-05-05"/>
    <s v="2025-05-20"/>
    <s v="2025-05-28"/>
    <s v="2025-06-02"/>
    <s v="2025-06-04"/>
    <x v="1"/>
    <s v="Medellin"/>
    <s v="TRANSP06"/>
    <x v="59"/>
    <m/>
    <x v="0"/>
    <n v="1"/>
    <x v="0"/>
    <x v="0"/>
    <x v="0"/>
    <n v="500000"/>
    <x v="0"/>
    <x v="1"/>
    <x v="1"/>
    <x v="9"/>
  </r>
  <r>
    <x v="1974"/>
    <x v="1168"/>
    <s v="CUBRIMIENTO"/>
    <x v="0"/>
    <m/>
    <s v="2025-04-14"/>
    <s v="2025-04-28"/>
    <s v="2025-05-07 10:17:50"/>
    <s v="2025-05-14 14:48:30"/>
    <s v="2025-05-28 14:38:31"/>
    <s v="2025-06-09 13:28:11"/>
    <s v="2025-06-20 17:12:10"/>
    <s v="2025-05-07"/>
    <s v="2025-05-17"/>
    <s v="2025-05-31"/>
    <s v="2025-06-02"/>
    <s v="2025-06-08"/>
    <x v="1"/>
    <s v="Cali"/>
    <s v="268"/>
    <x v="387"/>
    <m/>
    <x v="0"/>
    <n v="3"/>
    <x v="0"/>
    <x v="0"/>
    <x v="0"/>
    <n v="139680"/>
    <x v="0"/>
    <x v="0"/>
    <x v="0"/>
    <x v="9"/>
  </r>
  <r>
    <x v="1974"/>
    <x v="1168"/>
    <s v="CUBRIMIENTO"/>
    <x v="0"/>
    <m/>
    <s v="2025-04-14"/>
    <s v="2025-04-28"/>
    <s v="2025-05-07 10:17:50"/>
    <s v="2025-05-14 14:48:30"/>
    <s v="2025-05-28 14:38:31"/>
    <s v="2025-06-09 13:28:11"/>
    <s v="2025-06-20 17:12:10"/>
    <s v="2025-05-07"/>
    <s v="2025-05-17"/>
    <s v="2025-05-31"/>
    <s v="2025-06-02"/>
    <s v="2025-06-08"/>
    <x v="1"/>
    <s v="Cali"/>
    <s v="27249"/>
    <x v="64"/>
    <m/>
    <x v="0"/>
    <n v="2"/>
    <x v="0"/>
    <x v="0"/>
    <x v="0"/>
    <n v="349318"/>
    <x v="0"/>
    <x v="0"/>
    <x v="0"/>
    <x v="9"/>
  </r>
  <r>
    <x v="1974"/>
    <x v="1168"/>
    <s v="CUBRIMIENTO"/>
    <x v="0"/>
    <m/>
    <s v="2025-04-14"/>
    <s v="2025-04-28"/>
    <s v="2025-05-07 10:17:50"/>
    <s v="2025-05-14 14:48:30"/>
    <s v="2025-05-28 14:38:31"/>
    <s v="2025-06-09 13:28:11"/>
    <s v="2025-06-20 17:12:10"/>
    <s v="2025-05-07"/>
    <s v="2025-05-17"/>
    <s v="2025-05-31"/>
    <s v="2025-06-02"/>
    <s v="2025-06-08"/>
    <x v="1"/>
    <s v="Cali"/>
    <s v="28523"/>
    <x v="864"/>
    <m/>
    <x v="0"/>
    <n v="2"/>
    <x v="0"/>
    <x v="0"/>
    <x v="0"/>
    <n v="78660"/>
    <x v="0"/>
    <x v="0"/>
    <x v="0"/>
    <x v="9"/>
  </r>
  <r>
    <x v="1974"/>
    <x v="1168"/>
    <s v="CUBRIMIENTO"/>
    <x v="0"/>
    <m/>
    <s v="2025-04-14"/>
    <s v="2025-04-28"/>
    <s v="2025-05-07 10:17:50"/>
    <s v="2025-05-14 14:48:30"/>
    <s v="2025-05-28 14:38:31"/>
    <s v="2025-06-09 13:28:11"/>
    <s v="2025-06-20 17:12:10"/>
    <s v="2025-05-07"/>
    <s v="2025-05-17"/>
    <s v="2025-05-31"/>
    <s v="2025-06-02"/>
    <s v="2025-06-08"/>
    <x v="1"/>
    <s v="Cali"/>
    <s v="337"/>
    <x v="1061"/>
    <m/>
    <x v="0"/>
    <n v="40"/>
    <x v="0"/>
    <x v="0"/>
    <x v="0"/>
    <n v="106400"/>
    <x v="0"/>
    <x v="0"/>
    <x v="0"/>
    <x v="9"/>
  </r>
  <r>
    <x v="1974"/>
    <x v="1168"/>
    <s v="CUBRIMIENTO"/>
    <x v="0"/>
    <m/>
    <s v="2025-04-14"/>
    <s v="2025-04-28"/>
    <s v="2025-05-07 10:17:50"/>
    <s v="2025-05-14 14:48:30"/>
    <s v="2025-05-28 14:38:31"/>
    <s v="2025-06-09 13:28:11"/>
    <s v="2025-06-20 17:12:10"/>
    <s v="2025-05-07"/>
    <s v="2025-05-17"/>
    <s v="2025-05-31"/>
    <s v="2025-06-02"/>
    <s v="2025-06-08"/>
    <x v="1"/>
    <s v="Cali"/>
    <s v="67421"/>
    <x v="351"/>
    <m/>
    <x v="0"/>
    <n v="40"/>
    <x v="0"/>
    <x v="0"/>
    <x v="0"/>
    <n v="304000"/>
    <x v="0"/>
    <x v="0"/>
    <x v="0"/>
    <x v="9"/>
  </r>
  <r>
    <x v="1974"/>
    <x v="1168"/>
    <s v="CUBRIMIENTO"/>
    <x v="0"/>
    <m/>
    <s v="2025-04-14"/>
    <s v="2025-04-28"/>
    <s v="2025-05-07 10:17:50"/>
    <s v="2025-05-14 14:48:30"/>
    <s v="2025-05-28 14:38:31"/>
    <s v="2025-06-09 13:28:11"/>
    <s v="2025-06-20 17:12:10"/>
    <s v="2025-05-07"/>
    <s v="2025-05-17"/>
    <s v="2025-05-31"/>
    <s v="2025-06-02"/>
    <s v="2025-06-08"/>
    <x v="1"/>
    <s v="Cali"/>
    <s v="CAMBIO LONA 01"/>
    <x v="157"/>
    <s v="LONA DICKSON VERDE FORESTA REF:6687"/>
    <x v="0"/>
    <n v="1"/>
    <x v="2"/>
    <x v="0"/>
    <x v="17"/>
    <n v="2303343"/>
    <x v="0"/>
    <x v="0"/>
    <x v="0"/>
    <x v="9"/>
  </r>
  <r>
    <x v="1974"/>
    <x v="1168"/>
    <s v="CUBRIMIENTO"/>
    <x v="0"/>
    <m/>
    <s v="2025-04-14"/>
    <s v="2025-04-28"/>
    <s v="2025-05-07 10:17:50"/>
    <s v="2025-05-14 14:48:30"/>
    <s v="2025-05-28 14:38:31"/>
    <s v="2025-06-09 13:28:11"/>
    <s v="2025-06-20 17:12:10"/>
    <s v="2025-05-07"/>
    <s v="2025-05-17"/>
    <s v="2025-05-31"/>
    <s v="2025-06-02"/>
    <s v="2025-06-08"/>
    <x v="1"/>
    <s v="Cali"/>
    <s v="CAMBIO LONA 01"/>
    <x v="157"/>
    <s v="LONA DICKSON VERDE FORESTA REF:6687"/>
    <x v="0"/>
    <n v="1"/>
    <x v="3"/>
    <x v="0"/>
    <x v="13"/>
    <n v="2879180"/>
    <x v="0"/>
    <x v="0"/>
    <x v="0"/>
    <x v="9"/>
  </r>
  <r>
    <x v="1974"/>
    <x v="1168"/>
    <s v="CUBRIMIENTO"/>
    <x v="0"/>
    <m/>
    <s v="2025-04-14"/>
    <s v="2025-04-28"/>
    <s v="2025-05-07 10:17:50"/>
    <s v="2025-05-14 14:48:30"/>
    <s v="2025-05-28 14:38:31"/>
    <s v="2025-06-09 13:28:11"/>
    <s v="2025-06-20 17:12:10"/>
    <s v="2025-05-07"/>
    <s v="2025-05-17"/>
    <s v="2025-05-31"/>
    <s v="2025-06-02"/>
    <s v="2025-06-08"/>
    <x v="1"/>
    <s v="Cali"/>
    <s v="REP036"/>
    <x v="72"/>
    <m/>
    <x v="0"/>
    <n v="1"/>
    <x v="0"/>
    <x v="0"/>
    <x v="0"/>
    <n v="300000"/>
    <x v="0"/>
    <x v="0"/>
    <x v="0"/>
    <x v="9"/>
  </r>
  <r>
    <x v="1974"/>
    <x v="1168"/>
    <s v="CUBRIMIENTO"/>
    <x v="0"/>
    <m/>
    <s v="2025-04-14"/>
    <s v="2025-04-28"/>
    <s v="2025-05-07 10:17:50"/>
    <s v="2025-05-14 14:48:30"/>
    <s v="2025-05-28 14:38:31"/>
    <s v="2025-06-09 13:28:11"/>
    <s v="2025-06-20 17:12:10"/>
    <s v="2025-05-07"/>
    <s v="2025-05-17"/>
    <s v="2025-05-31"/>
    <s v="2025-06-02"/>
    <s v="2025-06-08"/>
    <x v="1"/>
    <s v="Cali"/>
    <s v="TRANSP06"/>
    <x v="59"/>
    <m/>
    <x v="0"/>
    <n v="1"/>
    <x v="0"/>
    <x v="0"/>
    <x v="0"/>
    <n v="120000"/>
    <x v="0"/>
    <x v="1"/>
    <x v="1"/>
    <x v="9"/>
  </r>
  <r>
    <x v="1975"/>
    <x v="1169"/>
    <s v="CUBRIMIENTO"/>
    <x v="0"/>
    <m/>
    <s v="2025-04-10"/>
    <s v="2025-06-27"/>
    <s v="2025-07-09 08:59:48"/>
    <s v="2025-07-28 17:29:50"/>
    <s v="2025-08-05 12:14:00"/>
    <s v="2025-08-12 08:09:00"/>
    <s v="2025-09-23 16:30:16"/>
    <s v="2025-07-09"/>
    <s v="2025-07-27"/>
    <s v="2025-08-08"/>
    <s v="2025-08-10"/>
    <s v="2025-08-22"/>
    <x v="1"/>
    <s v="Medellin"/>
    <s v="PTEKROM28"/>
    <x v="463"/>
    <s v="LONA PERGOTEX BLACKOUT BLANCA 3 M"/>
    <x v="3"/>
    <n v="1"/>
    <x v="353"/>
    <x v="0"/>
    <x v="56"/>
    <n v="61114950"/>
    <x v="0"/>
    <x v="4"/>
    <x v="4"/>
    <x v="7"/>
  </r>
  <r>
    <x v="1975"/>
    <x v="1169"/>
    <s v="CUBRIMIENTO"/>
    <x v="0"/>
    <m/>
    <s v="2025-04-10"/>
    <s v="2025-06-27"/>
    <s v="2025-07-09 08:59:48"/>
    <s v="2025-07-28 17:29:50"/>
    <s v="2025-08-05 12:14:00"/>
    <s v="2025-08-12 08:09:00"/>
    <s v="2025-09-23 16:30:16"/>
    <s v="2025-07-09"/>
    <s v="2025-07-27"/>
    <s v="2025-08-08"/>
    <s v="2025-08-10"/>
    <s v="2025-08-22"/>
    <x v="1"/>
    <s v="Medellin"/>
    <s v="SERV03"/>
    <x v="9"/>
    <m/>
    <x v="0"/>
    <n v="1"/>
    <x v="0"/>
    <x v="0"/>
    <x v="0"/>
    <n v="800000"/>
    <x v="0"/>
    <x v="1"/>
    <x v="1"/>
    <x v="7"/>
  </r>
  <r>
    <x v="1975"/>
    <x v="1169"/>
    <s v="CUBRIMIENTO"/>
    <x v="0"/>
    <m/>
    <s v="2025-04-10"/>
    <s v="2025-06-27"/>
    <s v="2025-07-09 08:59:48"/>
    <s v="2025-07-28 17:29:50"/>
    <s v="2025-08-05 12:14:00"/>
    <s v="2025-08-12 08:09:00"/>
    <s v="2025-09-23 16:30:16"/>
    <s v="2025-07-09"/>
    <s v="2025-07-27"/>
    <s v="2025-08-08"/>
    <s v="2025-08-10"/>
    <s v="2025-08-22"/>
    <x v="1"/>
    <s v="Medellin"/>
    <s v="SPOT24"/>
    <x v="923"/>
    <m/>
    <x v="0"/>
    <n v="2"/>
    <x v="0"/>
    <x v="0"/>
    <x v="0"/>
    <n v="6274112"/>
    <x v="0"/>
    <x v="0"/>
    <x v="0"/>
    <x v="7"/>
  </r>
  <r>
    <x v="1975"/>
    <x v="1169"/>
    <s v="CUBRIMIENTO"/>
    <x v="0"/>
    <m/>
    <s v="2025-04-10"/>
    <s v="2025-06-27"/>
    <s v="2025-07-09 08:59:48"/>
    <s v="2025-07-28 17:29:50"/>
    <s v="2025-08-05 12:14:00"/>
    <s v="2025-08-12 08:09:00"/>
    <s v="2025-09-23 16:30:16"/>
    <s v="2025-07-09"/>
    <s v="2025-07-27"/>
    <s v="2025-08-08"/>
    <s v="2025-08-10"/>
    <s v="2025-08-22"/>
    <x v="1"/>
    <s v="Medellin"/>
    <s v="TRANSP06"/>
    <x v="59"/>
    <m/>
    <x v="0"/>
    <n v="1"/>
    <x v="0"/>
    <x v="0"/>
    <x v="0"/>
    <n v="3400000"/>
    <x v="0"/>
    <x v="1"/>
    <x v="1"/>
    <x v="7"/>
  </r>
  <r>
    <x v="1976"/>
    <x v="168"/>
    <s v="CUBRIMIENTO"/>
    <x v="0"/>
    <m/>
    <s v="2025-04-10"/>
    <s v="2025-04-10"/>
    <s v="2025-04-11 09:54:04"/>
    <s v="0000-00-00 00:00:00"/>
    <s v="2025-05-17 09:57:54"/>
    <s v="2025-05-23 08:23:12"/>
    <s v="0000-00-00 00:00:00"/>
    <s v="2025-04-11"/>
    <s v="2025-04-11"/>
    <s v="2025-04-15"/>
    <s v="2025-04-17"/>
    <s v="2025-04-17"/>
    <x v="0"/>
    <s v="Toscany"/>
    <s v="11369"/>
    <x v="789"/>
    <m/>
    <x v="0"/>
    <n v="4"/>
    <x v="0"/>
    <x v="0"/>
    <x v="0"/>
    <n v="5200"/>
    <x v="0"/>
    <x v="0"/>
    <x v="0"/>
    <x v="2"/>
  </r>
  <r>
    <x v="1976"/>
    <x v="168"/>
    <s v="CUBRIMIENTO"/>
    <x v="0"/>
    <m/>
    <s v="2025-04-10"/>
    <s v="2025-04-10"/>
    <s v="2025-04-11 09:54:04"/>
    <s v="0000-00-00 00:00:00"/>
    <s v="2025-05-17 09:57:54"/>
    <s v="2025-05-23 08:23:12"/>
    <s v="0000-00-00 00:00:00"/>
    <s v="2025-04-11"/>
    <s v="2025-04-11"/>
    <s v="2025-04-15"/>
    <s v="2025-04-17"/>
    <s v="2025-04-17"/>
    <x v="0"/>
    <s v="Toscany"/>
    <s v="11435"/>
    <x v="229"/>
    <m/>
    <x v="0"/>
    <n v="2"/>
    <x v="0"/>
    <x v="0"/>
    <x v="0"/>
    <n v="127800"/>
    <x v="0"/>
    <x v="0"/>
    <x v="0"/>
    <x v="2"/>
  </r>
  <r>
    <x v="1976"/>
    <x v="168"/>
    <s v="CUBRIMIENTO"/>
    <x v="0"/>
    <m/>
    <s v="2025-04-10"/>
    <s v="2025-04-10"/>
    <s v="2025-04-11 09:54:04"/>
    <s v="0000-00-00 00:00:00"/>
    <s v="2025-05-17 09:57:54"/>
    <s v="2025-05-23 08:23:12"/>
    <s v="0000-00-00 00:00:00"/>
    <s v="2025-04-11"/>
    <s v="2025-04-11"/>
    <s v="2025-04-15"/>
    <s v="2025-04-17"/>
    <s v="2025-04-17"/>
    <x v="0"/>
    <s v="Toscany"/>
    <s v="12871"/>
    <x v="790"/>
    <m/>
    <x v="0"/>
    <n v="4"/>
    <x v="0"/>
    <x v="0"/>
    <x v="0"/>
    <n v="1600"/>
    <x v="0"/>
    <x v="0"/>
    <x v="0"/>
    <x v="2"/>
  </r>
  <r>
    <x v="1976"/>
    <x v="168"/>
    <s v="CUBRIMIENTO"/>
    <x v="0"/>
    <m/>
    <s v="2025-04-10"/>
    <s v="2025-04-10"/>
    <s v="2025-04-11 09:54:04"/>
    <s v="0000-00-00 00:00:00"/>
    <s v="2025-05-17 09:57:54"/>
    <s v="2025-05-23 08:23:12"/>
    <s v="0000-00-00 00:00:00"/>
    <s v="2025-04-11"/>
    <s v="2025-04-11"/>
    <s v="2025-04-15"/>
    <s v="2025-04-17"/>
    <s v="2025-04-17"/>
    <x v="0"/>
    <s v="Toscany"/>
    <s v="47"/>
    <x v="233"/>
    <m/>
    <x v="0"/>
    <n v="5"/>
    <x v="0"/>
    <x v="0"/>
    <x v="0"/>
    <n v="263000"/>
    <x v="0"/>
    <x v="0"/>
    <x v="0"/>
    <x v="2"/>
  </r>
  <r>
    <x v="1976"/>
    <x v="168"/>
    <s v="CUBRIMIENTO"/>
    <x v="0"/>
    <m/>
    <s v="2025-04-10"/>
    <s v="2025-04-10"/>
    <s v="2025-04-11 09:54:04"/>
    <s v="0000-00-00 00:00:00"/>
    <s v="2025-05-17 09:57:54"/>
    <s v="2025-05-23 08:23:12"/>
    <s v="0000-00-00 00:00:00"/>
    <s v="2025-04-11"/>
    <s v="2025-04-11"/>
    <s v="2025-04-15"/>
    <s v="2025-04-17"/>
    <s v="2025-04-17"/>
    <x v="0"/>
    <s v="Toscany"/>
    <s v="55013"/>
    <x v="732"/>
    <m/>
    <x v="0"/>
    <n v="8.5"/>
    <x v="0"/>
    <x v="0"/>
    <x v="0"/>
    <n v="447100"/>
    <x v="0"/>
    <x v="0"/>
    <x v="0"/>
    <x v="2"/>
  </r>
  <r>
    <x v="1977"/>
    <x v="1170"/>
    <s v="CUBRIMIENTO"/>
    <x v="0"/>
    <m/>
    <s v="2025-04-11"/>
    <s v="2025-04-11"/>
    <s v="2025-04-11 10:01:28"/>
    <s v="0000-00-00 00:00:00"/>
    <s v="2025-04-11 11:47:36"/>
    <s v="2025-04-14 10:01:36"/>
    <s v="0000-00-00 00:00:00"/>
    <s v="2025-04-14"/>
    <s v="2025-04-14"/>
    <s v="2025-04-15"/>
    <s v="2025-04-17"/>
    <s v="2025-04-17"/>
    <x v="0"/>
    <s v="Cali"/>
    <s v="2872"/>
    <x v="504"/>
    <m/>
    <x v="0"/>
    <n v="25"/>
    <x v="0"/>
    <x v="0"/>
    <x v="0"/>
    <n v="75000"/>
    <x v="0"/>
    <x v="0"/>
    <x v="0"/>
    <x v="2"/>
  </r>
  <r>
    <x v="1978"/>
    <x v="1171"/>
    <s v="CUBRIMIENTO"/>
    <x v="0"/>
    <m/>
    <s v="2025-04-11"/>
    <s v="2025-04-11"/>
    <s v="2025-04-11 11:01:27"/>
    <s v="0000-00-00 00:00:00"/>
    <s v="2025-04-11 11:01:44"/>
    <s v="2025-04-14 10:02:37"/>
    <s v="0000-00-00 00:00:00"/>
    <s v="2025-04-14"/>
    <s v="2025-04-14"/>
    <s v="2025-04-16"/>
    <s v="2025-04-18"/>
    <s v="2025-04-18"/>
    <x v="3"/>
    <s v="Toscany"/>
    <s v="11369"/>
    <x v="789"/>
    <m/>
    <x v="0"/>
    <n v="6"/>
    <x v="0"/>
    <x v="0"/>
    <x v="0"/>
    <n v="7800"/>
    <x v="0"/>
    <x v="0"/>
    <x v="0"/>
    <x v="2"/>
  </r>
  <r>
    <x v="1978"/>
    <x v="1171"/>
    <s v="CUBRIMIENTO"/>
    <x v="0"/>
    <m/>
    <s v="2025-04-11"/>
    <s v="2025-04-11"/>
    <s v="2025-04-11 11:01:27"/>
    <s v="0000-00-00 00:00:00"/>
    <s v="2025-04-11 11:01:44"/>
    <s v="2025-04-14 10:02:37"/>
    <s v="0000-00-00 00:00:00"/>
    <s v="2025-04-14"/>
    <s v="2025-04-14"/>
    <s v="2025-04-16"/>
    <s v="2025-04-18"/>
    <s v="2025-04-18"/>
    <x v="3"/>
    <s v="Toscany"/>
    <s v="11435"/>
    <x v="229"/>
    <m/>
    <x v="0"/>
    <n v="3"/>
    <x v="0"/>
    <x v="0"/>
    <x v="0"/>
    <n v="191700"/>
    <x v="0"/>
    <x v="0"/>
    <x v="0"/>
    <x v="2"/>
  </r>
  <r>
    <x v="1978"/>
    <x v="1171"/>
    <s v="CUBRIMIENTO"/>
    <x v="0"/>
    <m/>
    <s v="2025-04-11"/>
    <s v="2025-04-11"/>
    <s v="2025-04-11 11:01:27"/>
    <s v="0000-00-00 00:00:00"/>
    <s v="2025-04-11 11:01:44"/>
    <s v="2025-04-14 10:02:37"/>
    <s v="0000-00-00 00:00:00"/>
    <s v="2025-04-14"/>
    <s v="2025-04-14"/>
    <s v="2025-04-16"/>
    <s v="2025-04-18"/>
    <s v="2025-04-18"/>
    <x v="3"/>
    <s v="Toscany"/>
    <s v="12871"/>
    <x v="790"/>
    <m/>
    <x v="0"/>
    <n v="6"/>
    <x v="0"/>
    <x v="0"/>
    <x v="0"/>
    <n v="2400"/>
    <x v="0"/>
    <x v="0"/>
    <x v="0"/>
    <x v="2"/>
  </r>
  <r>
    <x v="1979"/>
    <x v="168"/>
    <s v="CUBRIMIENTO"/>
    <x v="0"/>
    <m/>
    <s v="2025-04-11"/>
    <s v="2025-04-11"/>
    <s v="2025-04-11 13:16:13"/>
    <s v="0000-00-00 00:00:00"/>
    <s v="2025-04-11 13:16:23"/>
    <s v="2025-04-14 10:05:08"/>
    <s v="0000-00-00 00:00:00"/>
    <s v="2025-04-14"/>
    <s v="2025-04-14"/>
    <s v="2025-04-16"/>
    <s v="2025-04-18"/>
    <s v="2025-04-18"/>
    <x v="3"/>
    <s v="Toscany"/>
    <s v="40"/>
    <x v="248"/>
    <m/>
    <x v="0"/>
    <n v="4"/>
    <x v="0"/>
    <x v="0"/>
    <x v="0"/>
    <n v="210400"/>
    <x v="0"/>
    <x v="0"/>
    <x v="0"/>
    <x v="2"/>
  </r>
  <r>
    <x v="1980"/>
    <x v="61"/>
    <s v="MUEBLES CC CUBRIMIENTOS"/>
    <x v="0"/>
    <m/>
    <s v="2025-04-11"/>
    <s v="2025-04-11"/>
    <s v="2025-04-11 15:02:59"/>
    <s v="0000-00-00 00:00:00"/>
    <s v="2025-04-20 13:15:38"/>
    <s v="2025-04-22 08:00:03"/>
    <s v="0000-00-00 00:00:00"/>
    <s v="2025-04-14"/>
    <s v="2025-04-14"/>
    <s v="2025-04-21"/>
    <s v="2025-04-24"/>
    <s v="2025-04-24"/>
    <x v="3"/>
    <s v="Toscana"/>
    <s v="25799"/>
    <x v="474"/>
    <m/>
    <x v="0"/>
    <n v="2"/>
    <x v="0"/>
    <x v="0"/>
    <x v="0"/>
    <n v="0"/>
    <x v="0"/>
    <x v="0"/>
    <x v="0"/>
    <x v="2"/>
  </r>
  <r>
    <x v="1980"/>
    <x v="61"/>
    <s v="MUEBLES CC CUBRIMIENTOS"/>
    <x v="0"/>
    <m/>
    <s v="2025-04-11"/>
    <s v="2025-04-11"/>
    <s v="2025-04-11 15:02:59"/>
    <s v="0000-00-00 00:00:00"/>
    <s v="2025-04-20 13:15:38"/>
    <s v="2025-04-22 08:00:03"/>
    <s v="0000-00-00 00:00:00"/>
    <s v="2025-04-14"/>
    <s v="2025-04-14"/>
    <s v="2025-04-21"/>
    <s v="2025-04-24"/>
    <s v="2025-04-24"/>
    <x v="3"/>
    <s v="Toscana"/>
    <s v="26798"/>
    <x v="594"/>
    <m/>
    <x v="0"/>
    <n v="34"/>
    <x v="0"/>
    <x v="0"/>
    <x v="0"/>
    <n v="0"/>
    <x v="0"/>
    <x v="0"/>
    <x v="0"/>
    <x v="2"/>
  </r>
  <r>
    <x v="1980"/>
    <x v="61"/>
    <s v="MUEBLES CC CUBRIMIENTOS"/>
    <x v="0"/>
    <m/>
    <s v="2025-04-11"/>
    <s v="2025-04-11"/>
    <s v="2025-04-11 15:02:59"/>
    <s v="0000-00-00 00:00:00"/>
    <s v="2025-04-20 13:15:38"/>
    <s v="2025-04-22 08:00:03"/>
    <s v="0000-00-00 00:00:00"/>
    <s v="2025-04-14"/>
    <s v="2025-04-14"/>
    <s v="2025-04-21"/>
    <s v="2025-04-24"/>
    <s v="2025-04-24"/>
    <x v="3"/>
    <s v="Toscana"/>
    <s v="6642"/>
    <x v="1102"/>
    <m/>
    <x v="0"/>
    <n v="5"/>
    <x v="0"/>
    <x v="0"/>
    <x v="0"/>
    <n v="0"/>
    <x v="0"/>
    <x v="0"/>
    <x v="0"/>
    <x v="2"/>
  </r>
  <r>
    <x v="1981"/>
    <x v="1172"/>
    <s v="MUEBLES CC CUBRIMIENTOS"/>
    <x v="0"/>
    <m/>
    <s v="2025-04-11"/>
    <s v="2025-04-11"/>
    <s v="2025-04-15 09:26:52"/>
    <s v="0000-00-00 00:00:00"/>
    <s v="2025-04-15 13:10:45"/>
    <s v="2025-04-15 13:10:50"/>
    <s v="2025-04-15 17:34:51"/>
    <s v="2025-04-14"/>
    <s v="2025-04-14"/>
    <s v="2025-05-20"/>
    <s v="2025-05-23"/>
    <s v="2025-05-27"/>
    <x v="3"/>
    <s v="Bogota"/>
    <s v="11973"/>
    <x v="309"/>
    <m/>
    <x v="0"/>
    <n v="1"/>
    <x v="0"/>
    <x v="0"/>
    <x v="0"/>
    <n v="513186"/>
    <x v="0"/>
    <x v="2"/>
    <x v="0"/>
    <x v="9"/>
  </r>
  <r>
    <x v="1981"/>
    <x v="1172"/>
    <s v="MUEBLES CC CUBRIMIENTOS"/>
    <x v="0"/>
    <m/>
    <s v="2025-04-11"/>
    <s v="2025-04-11"/>
    <s v="2025-04-15 09:26:52"/>
    <s v="0000-00-00 00:00:00"/>
    <s v="2025-04-15 13:10:45"/>
    <s v="2025-04-15 13:10:50"/>
    <s v="2025-04-15 17:34:51"/>
    <s v="2025-04-14"/>
    <s v="2025-04-14"/>
    <s v="2025-05-20"/>
    <s v="2025-05-23"/>
    <s v="2025-05-27"/>
    <x v="3"/>
    <s v="Bogota"/>
    <s v="1795"/>
    <x v="321"/>
    <s v="LONA DICKSON BEIGE VETEADO REF:8904"/>
    <x v="0"/>
    <n v="2"/>
    <x v="0"/>
    <x v="0"/>
    <x v="0"/>
    <n v="2496748"/>
    <x v="0"/>
    <x v="2"/>
    <x v="0"/>
    <x v="9"/>
  </r>
  <r>
    <x v="1982"/>
    <x v="61"/>
    <s v="CUBRIMIENTO"/>
    <x v="0"/>
    <m/>
    <s v="2025-04-07"/>
    <s v="2025-04-11"/>
    <s v="2025-04-11 14:37:05"/>
    <s v="0000-00-00 00:00:00"/>
    <s v="2025-04-15 08:31:52"/>
    <s v="2025-04-16 14:29:43"/>
    <s v="2025-04-22 08:34:34"/>
    <s v="2025-04-14"/>
    <s v="2025-04-14"/>
    <s v="2025-04-16"/>
    <s v="2025-04-18"/>
    <s v="2025-04-21"/>
    <x v="3"/>
    <s v="Toscana"/>
    <s v="1010164"/>
    <x v="625"/>
    <m/>
    <x v="0"/>
    <n v="1"/>
    <x v="0"/>
    <x v="0"/>
    <x v="0"/>
    <n v="0"/>
    <x v="0"/>
    <x v="0"/>
    <x v="0"/>
    <x v="2"/>
  </r>
  <r>
    <x v="1982"/>
    <x v="61"/>
    <s v="CUBRIMIENTO"/>
    <x v="0"/>
    <m/>
    <s v="2025-04-07"/>
    <s v="2025-04-11"/>
    <s v="2025-04-11 14:37:05"/>
    <s v="0000-00-00 00:00:00"/>
    <s v="2025-04-15 08:31:52"/>
    <s v="2025-04-16 14:29:43"/>
    <s v="2025-04-22 08:34:34"/>
    <s v="2025-04-14"/>
    <s v="2025-04-14"/>
    <s v="2025-04-16"/>
    <s v="2025-04-18"/>
    <s v="2025-04-21"/>
    <x v="3"/>
    <s v="Toscana"/>
    <s v="11007"/>
    <x v="740"/>
    <m/>
    <x v="0"/>
    <n v="40"/>
    <x v="0"/>
    <x v="0"/>
    <x v="0"/>
    <n v="0"/>
    <x v="0"/>
    <x v="0"/>
    <x v="0"/>
    <x v="2"/>
  </r>
  <r>
    <x v="1982"/>
    <x v="61"/>
    <s v="CUBRIMIENTO"/>
    <x v="0"/>
    <m/>
    <s v="2025-04-07"/>
    <s v="2025-04-11"/>
    <s v="2025-04-11 14:37:05"/>
    <s v="0000-00-00 00:00:00"/>
    <s v="2025-04-15 08:31:52"/>
    <s v="2025-04-16 14:29:43"/>
    <s v="2025-04-22 08:34:34"/>
    <s v="2025-04-14"/>
    <s v="2025-04-14"/>
    <s v="2025-04-16"/>
    <s v="2025-04-18"/>
    <s v="2025-04-21"/>
    <x v="3"/>
    <s v="Toscana"/>
    <s v="11322"/>
    <x v="1103"/>
    <m/>
    <x v="0"/>
    <n v="1"/>
    <x v="0"/>
    <x v="0"/>
    <x v="0"/>
    <n v="0"/>
    <x v="0"/>
    <x v="0"/>
    <x v="0"/>
    <x v="2"/>
  </r>
  <r>
    <x v="1982"/>
    <x v="61"/>
    <s v="CUBRIMIENTO"/>
    <x v="0"/>
    <m/>
    <s v="2025-04-07"/>
    <s v="2025-04-11"/>
    <s v="2025-04-11 14:37:05"/>
    <s v="0000-00-00 00:00:00"/>
    <s v="2025-04-15 08:31:52"/>
    <s v="2025-04-16 14:29:43"/>
    <s v="2025-04-22 08:34:34"/>
    <s v="2025-04-14"/>
    <s v="2025-04-14"/>
    <s v="2025-04-16"/>
    <s v="2025-04-18"/>
    <s v="2025-04-21"/>
    <x v="3"/>
    <s v="Toscana"/>
    <s v="1253"/>
    <x v="1104"/>
    <m/>
    <x v="0"/>
    <n v="2"/>
    <x v="0"/>
    <x v="0"/>
    <x v="0"/>
    <n v="0"/>
    <x v="0"/>
    <x v="0"/>
    <x v="0"/>
    <x v="2"/>
  </r>
  <r>
    <x v="1982"/>
    <x v="61"/>
    <s v="CUBRIMIENTO"/>
    <x v="0"/>
    <m/>
    <s v="2025-04-07"/>
    <s v="2025-04-11"/>
    <s v="2025-04-11 14:37:05"/>
    <s v="0000-00-00 00:00:00"/>
    <s v="2025-04-15 08:31:52"/>
    <s v="2025-04-16 14:29:43"/>
    <s v="2025-04-22 08:34:34"/>
    <s v="2025-04-14"/>
    <s v="2025-04-14"/>
    <s v="2025-04-16"/>
    <s v="2025-04-18"/>
    <s v="2025-04-21"/>
    <x v="3"/>
    <s v="Toscana"/>
    <s v="19647"/>
    <x v="1105"/>
    <m/>
    <x v="0"/>
    <n v="2.2999999999999998"/>
    <x v="0"/>
    <x v="0"/>
    <x v="0"/>
    <n v="0"/>
    <x v="0"/>
    <x v="0"/>
    <x v="0"/>
    <x v="2"/>
  </r>
  <r>
    <x v="1982"/>
    <x v="61"/>
    <s v="CUBRIMIENTO"/>
    <x v="0"/>
    <m/>
    <s v="2025-04-07"/>
    <s v="2025-04-11"/>
    <s v="2025-04-11 14:37:05"/>
    <s v="0000-00-00 00:00:00"/>
    <s v="2025-04-15 08:31:52"/>
    <s v="2025-04-16 14:29:43"/>
    <s v="2025-04-22 08:34:34"/>
    <s v="2025-04-14"/>
    <s v="2025-04-14"/>
    <s v="2025-04-16"/>
    <s v="2025-04-18"/>
    <s v="2025-04-21"/>
    <x v="3"/>
    <s v="Toscana"/>
    <s v="227930"/>
    <x v="1106"/>
    <m/>
    <x v="0"/>
    <n v="2"/>
    <x v="0"/>
    <x v="0"/>
    <x v="0"/>
    <n v="0"/>
    <x v="0"/>
    <x v="0"/>
    <x v="0"/>
    <x v="2"/>
  </r>
  <r>
    <x v="1982"/>
    <x v="61"/>
    <s v="CUBRIMIENTO"/>
    <x v="0"/>
    <m/>
    <s v="2025-04-07"/>
    <s v="2025-04-11"/>
    <s v="2025-04-11 14:37:05"/>
    <s v="0000-00-00 00:00:00"/>
    <s v="2025-04-15 08:31:52"/>
    <s v="2025-04-16 14:29:43"/>
    <s v="2025-04-22 08:34:34"/>
    <s v="2025-04-14"/>
    <s v="2025-04-14"/>
    <s v="2025-04-16"/>
    <s v="2025-04-18"/>
    <s v="2025-04-21"/>
    <x v="3"/>
    <s v="Toscana"/>
    <s v="248"/>
    <x v="395"/>
    <m/>
    <x v="0"/>
    <n v="40"/>
    <x v="0"/>
    <x v="0"/>
    <x v="0"/>
    <n v="0"/>
    <x v="0"/>
    <x v="0"/>
    <x v="0"/>
    <x v="2"/>
  </r>
  <r>
    <x v="1982"/>
    <x v="61"/>
    <s v="CUBRIMIENTO"/>
    <x v="0"/>
    <m/>
    <s v="2025-04-07"/>
    <s v="2025-04-11"/>
    <s v="2025-04-11 14:37:05"/>
    <s v="0000-00-00 00:00:00"/>
    <s v="2025-04-15 08:31:52"/>
    <s v="2025-04-16 14:29:43"/>
    <s v="2025-04-22 08:34:34"/>
    <s v="2025-04-14"/>
    <s v="2025-04-14"/>
    <s v="2025-04-16"/>
    <s v="2025-04-18"/>
    <s v="2025-04-21"/>
    <x v="3"/>
    <s v="Toscana"/>
    <s v="310"/>
    <x v="741"/>
    <m/>
    <x v="0"/>
    <n v="50"/>
    <x v="0"/>
    <x v="0"/>
    <x v="0"/>
    <n v="0"/>
    <x v="0"/>
    <x v="0"/>
    <x v="0"/>
    <x v="2"/>
  </r>
  <r>
    <x v="1982"/>
    <x v="61"/>
    <s v="CUBRIMIENTO"/>
    <x v="0"/>
    <m/>
    <s v="2025-04-07"/>
    <s v="2025-04-11"/>
    <s v="2025-04-11 14:37:05"/>
    <s v="0000-00-00 00:00:00"/>
    <s v="2025-04-15 08:31:52"/>
    <s v="2025-04-16 14:29:43"/>
    <s v="2025-04-22 08:34:34"/>
    <s v="2025-04-14"/>
    <s v="2025-04-14"/>
    <s v="2025-04-16"/>
    <s v="2025-04-18"/>
    <s v="2025-04-21"/>
    <x v="3"/>
    <s v="Toscana"/>
    <s v="347"/>
    <x v="1107"/>
    <m/>
    <x v="0"/>
    <n v="4"/>
    <x v="0"/>
    <x v="0"/>
    <x v="0"/>
    <n v="0"/>
    <x v="0"/>
    <x v="0"/>
    <x v="0"/>
    <x v="2"/>
  </r>
  <r>
    <x v="1982"/>
    <x v="61"/>
    <s v="CUBRIMIENTO"/>
    <x v="0"/>
    <m/>
    <s v="2025-04-07"/>
    <s v="2025-04-11"/>
    <s v="2025-04-11 14:37:05"/>
    <s v="0000-00-00 00:00:00"/>
    <s v="2025-04-15 08:31:52"/>
    <s v="2025-04-16 14:29:43"/>
    <s v="2025-04-22 08:34:34"/>
    <s v="2025-04-14"/>
    <s v="2025-04-14"/>
    <s v="2025-04-16"/>
    <s v="2025-04-18"/>
    <s v="2025-04-21"/>
    <x v="3"/>
    <s v="Toscana"/>
    <s v="5691"/>
    <x v="963"/>
    <m/>
    <x v="0"/>
    <n v="40"/>
    <x v="0"/>
    <x v="0"/>
    <x v="0"/>
    <n v="0"/>
    <x v="0"/>
    <x v="0"/>
    <x v="0"/>
    <x v="2"/>
  </r>
  <r>
    <x v="1982"/>
    <x v="61"/>
    <s v="CUBRIMIENTO"/>
    <x v="0"/>
    <m/>
    <s v="2025-04-07"/>
    <s v="2025-04-11"/>
    <s v="2025-04-11 14:37:05"/>
    <s v="0000-00-00 00:00:00"/>
    <s v="2025-04-15 08:31:52"/>
    <s v="2025-04-16 14:29:43"/>
    <s v="2025-04-22 08:34:34"/>
    <s v="2025-04-14"/>
    <s v="2025-04-14"/>
    <s v="2025-04-16"/>
    <s v="2025-04-18"/>
    <s v="2025-04-21"/>
    <x v="3"/>
    <s v="Toscana"/>
    <s v="6277"/>
    <x v="39"/>
    <m/>
    <x v="0"/>
    <n v="4.1500000000000004"/>
    <x v="0"/>
    <x v="0"/>
    <x v="0"/>
    <n v="0"/>
    <x v="0"/>
    <x v="0"/>
    <x v="0"/>
    <x v="2"/>
  </r>
  <r>
    <x v="1982"/>
    <x v="61"/>
    <s v="CUBRIMIENTO"/>
    <x v="0"/>
    <m/>
    <s v="2025-04-07"/>
    <s v="2025-04-11"/>
    <s v="2025-04-11 14:37:05"/>
    <s v="0000-00-00 00:00:00"/>
    <s v="2025-04-15 08:31:52"/>
    <s v="2025-04-16 14:29:43"/>
    <s v="2025-04-22 08:34:34"/>
    <s v="2025-04-14"/>
    <s v="2025-04-14"/>
    <s v="2025-04-16"/>
    <s v="2025-04-18"/>
    <s v="2025-04-21"/>
    <x v="3"/>
    <s v="Toscana"/>
    <s v="MANT005"/>
    <x v="969"/>
    <m/>
    <x v="0"/>
    <n v="1"/>
    <x v="61"/>
    <x v="1"/>
    <x v="0"/>
    <n v="0"/>
    <x v="0"/>
    <x v="0"/>
    <x v="0"/>
    <x v="2"/>
  </r>
  <r>
    <x v="1983"/>
    <x v="869"/>
    <s v="CUBRIMIENTO"/>
    <x v="0"/>
    <m/>
    <s v="2025-04-11"/>
    <s v="2025-04-11"/>
    <s v="2025-04-14 13:13:06"/>
    <s v="0000-00-00 00:00:00"/>
    <s v="2025-04-14 13:13:13"/>
    <s v="2025-04-15 06:44:11"/>
    <s v="0000-00-00 00:00:00"/>
    <s v="2025-04-14"/>
    <s v="2025-04-14"/>
    <s v="2025-04-16"/>
    <s v="2025-04-18"/>
    <s v="2025-04-18"/>
    <x v="3"/>
    <s v="Toscany"/>
    <s v="11369"/>
    <x v="789"/>
    <m/>
    <x v="0"/>
    <n v="4"/>
    <x v="0"/>
    <x v="0"/>
    <x v="0"/>
    <n v="5200"/>
    <x v="0"/>
    <x v="0"/>
    <x v="0"/>
    <x v="2"/>
  </r>
  <r>
    <x v="1983"/>
    <x v="869"/>
    <s v="CUBRIMIENTO"/>
    <x v="0"/>
    <m/>
    <s v="2025-04-11"/>
    <s v="2025-04-11"/>
    <s v="2025-04-14 13:13:06"/>
    <s v="0000-00-00 00:00:00"/>
    <s v="2025-04-14 13:13:13"/>
    <s v="2025-04-15 06:44:11"/>
    <s v="0000-00-00 00:00:00"/>
    <s v="2025-04-14"/>
    <s v="2025-04-14"/>
    <s v="2025-04-16"/>
    <s v="2025-04-18"/>
    <s v="2025-04-18"/>
    <x v="3"/>
    <s v="Toscany"/>
    <s v="11435"/>
    <x v="229"/>
    <m/>
    <x v="0"/>
    <n v="2"/>
    <x v="0"/>
    <x v="0"/>
    <x v="0"/>
    <n v="127800"/>
    <x v="0"/>
    <x v="0"/>
    <x v="0"/>
    <x v="2"/>
  </r>
  <r>
    <x v="1983"/>
    <x v="869"/>
    <s v="CUBRIMIENTO"/>
    <x v="0"/>
    <m/>
    <s v="2025-04-11"/>
    <s v="2025-04-11"/>
    <s v="2025-04-14 13:13:06"/>
    <s v="0000-00-00 00:00:00"/>
    <s v="2025-04-14 13:13:13"/>
    <s v="2025-04-15 06:44:11"/>
    <s v="0000-00-00 00:00:00"/>
    <s v="2025-04-14"/>
    <s v="2025-04-14"/>
    <s v="2025-04-16"/>
    <s v="2025-04-18"/>
    <s v="2025-04-18"/>
    <x v="3"/>
    <s v="Toscany"/>
    <s v="12871"/>
    <x v="790"/>
    <m/>
    <x v="0"/>
    <n v="4"/>
    <x v="0"/>
    <x v="0"/>
    <x v="0"/>
    <n v="1600"/>
    <x v="0"/>
    <x v="0"/>
    <x v="0"/>
    <x v="2"/>
  </r>
  <r>
    <x v="1983"/>
    <x v="869"/>
    <s v="CUBRIMIENTO"/>
    <x v="0"/>
    <m/>
    <s v="2025-04-11"/>
    <s v="2025-04-11"/>
    <s v="2025-04-14 13:13:06"/>
    <s v="0000-00-00 00:00:00"/>
    <s v="2025-04-14 13:13:13"/>
    <s v="2025-04-15 06:44:11"/>
    <s v="0000-00-00 00:00:00"/>
    <s v="2025-04-14"/>
    <s v="2025-04-14"/>
    <s v="2025-04-16"/>
    <s v="2025-04-18"/>
    <s v="2025-04-18"/>
    <x v="3"/>
    <s v="Toscany"/>
    <s v="39"/>
    <x v="460"/>
    <m/>
    <x v="0"/>
    <n v="22"/>
    <x v="0"/>
    <x v="0"/>
    <x v="0"/>
    <n v="1157200"/>
    <x v="0"/>
    <x v="0"/>
    <x v="0"/>
    <x v="2"/>
  </r>
  <r>
    <x v="1984"/>
    <x v="1173"/>
    <s v="CUBRIMIENTO"/>
    <x v="0"/>
    <m/>
    <s v="2025-04-11"/>
    <s v="2025-04-11"/>
    <s v="2025-04-14 07:56:41"/>
    <s v="0000-00-00 00:00:00"/>
    <s v="2025-04-14 10:00:23"/>
    <s v="2025-04-14 10:00:29"/>
    <s v="0000-00-00 00:00:00"/>
    <s v="2025-04-14"/>
    <s v="2025-04-14"/>
    <s v="2025-04-16"/>
    <s v="2025-04-21"/>
    <s v="2025-04-21"/>
    <x v="3"/>
    <s v="Gerencia"/>
    <s v="20005"/>
    <x v="904"/>
    <m/>
    <x v="0"/>
    <n v="36"/>
    <x v="0"/>
    <x v="0"/>
    <x v="0"/>
    <n v="0"/>
    <x v="0"/>
    <x v="0"/>
    <x v="0"/>
    <x v="2"/>
  </r>
  <r>
    <x v="1985"/>
    <x v="1174"/>
    <s v="CUBRIMIENTO"/>
    <x v="0"/>
    <m/>
    <s v="2025-04-11"/>
    <s v="2025-04-11"/>
    <s v="2025-04-14 11:28:32"/>
    <s v="0000-00-00 00:00:00"/>
    <s v="2025-04-16 15:20:14"/>
    <s v="2025-04-16 17:50:10"/>
    <s v="0000-00-00 00:00:00"/>
    <s v="2025-04-14"/>
    <s v="2025-04-14"/>
    <s v="2025-04-16"/>
    <s v="2025-04-22"/>
    <s v="2025-04-22"/>
    <x v="0"/>
    <s v="Barranquilla"/>
    <s v="11441"/>
    <x v="204"/>
    <m/>
    <x v="0"/>
    <n v="1"/>
    <x v="0"/>
    <x v="0"/>
    <x v="0"/>
    <n v="75500"/>
    <x v="0"/>
    <x v="0"/>
    <x v="0"/>
    <x v="2"/>
  </r>
  <r>
    <x v="1986"/>
    <x v="84"/>
    <s v="CUBRIMIENTO"/>
    <x v="0"/>
    <m/>
    <s v="2025-04-11"/>
    <s v="2025-04-14"/>
    <s v="2025-04-14 14:58:03"/>
    <s v="0000-00-00 00:00:00"/>
    <s v="2025-04-14 14:58:27"/>
    <s v="2025-04-15 06:47:12"/>
    <s v="0000-00-00 00:00:00"/>
    <s v="2025-04-15"/>
    <s v="2025-04-15"/>
    <s v="2025-04-17"/>
    <s v="2025-04-21"/>
    <s v="2025-04-21"/>
    <x v="3"/>
    <s v="Toscany"/>
    <s v="5574"/>
    <x v="250"/>
    <m/>
    <x v="0"/>
    <n v="2"/>
    <x v="0"/>
    <x v="0"/>
    <x v="0"/>
    <n v="400000"/>
    <x v="0"/>
    <x v="0"/>
    <x v="0"/>
    <x v="2"/>
  </r>
  <r>
    <x v="1987"/>
    <x v="358"/>
    <s v="CUBRIMIENTO"/>
    <x v="0"/>
    <m/>
    <s v="2025-04-11"/>
    <s v="2025-04-30"/>
    <s v="2025-05-05 13:29:43"/>
    <s v="2025-05-06 16:35:46"/>
    <s v="2025-05-29 14:53:14"/>
    <s v="2025-06-16 09:37:44"/>
    <s v="0000-00-00 00:00:00"/>
    <s v="2025-05-05"/>
    <s v="2025-05-06"/>
    <s v="2025-06-03"/>
    <s v="2025-06-05"/>
    <s v="2025-06-05"/>
    <x v="0"/>
    <s v="Toscana"/>
    <s v="PLITE ESPC02"/>
    <x v="1108"/>
    <m/>
    <x v="0"/>
    <n v="1"/>
    <x v="0"/>
    <x v="0"/>
    <x v="0"/>
    <n v="18507600"/>
    <x v="0"/>
    <x v="4"/>
    <x v="6"/>
    <x v="6"/>
  </r>
  <r>
    <x v="1988"/>
    <x v="588"/>
    <s v="CUBRIMIENTO"/>
    <x v="0"/>
    <m/>
    <s v="2025-04-14"/>
    <s v="2025-04-22"/>
    <s v="2025-04-23 16:05:50"/>
    <s v="2025-04-23 21:09:51"/>
    <s v="2025-04-23 15:11:05"/>
    <s v="2025-04-23 15:11:11"/>
    <s v="2025-04-23 21:09:51"/>
    <s v="2025-04-23"/>
    <s v="2025-04-23"/>
    <s v="2025-04-24"/>
    <s v="2025-04-28"/>
    <s v="2025-04-28"/>
    <x v="4"/>
    <s v="Toscana"/>
    <s v="TRANSP06"/>
    <x v="59"/>
    <m/>
    <x v="0"/>
    <n v="1"/>
    <x v="0"/>
    <x v="0"/>
    <x v="0"/>
    <n v="1952723.52"/>
    <x v="1"/>
    <x v="1"/>
    <x v="1"/>
    <x v="2"/>
  </r>
  <r>
    <x v="1989"/>
    <x v="250"/>
    <s v="CUBRIMIENTO"/>
    <x v="0"/>
    <m/>
    <s v="2025-04-14"/>
    <s v="2025-04-14"/>
    <s v="2025-04-15 11:20:47"/>
    <s v="0000-00-00 00:00:00"/>
    <s v="2025-04-15 11:21:20"/>
    <s v="2025-04-15 17:32:02"/>
    <s v="0000-00-00 00:00:00"/>
    <s v="2025-04-15"/>
    <s v="2025-04-15"/>
    <s v="2025-04-17"/>
    <s v="2025-04-21"/>
    <s v="2025-04-21"/>
    <x v="3"/>
    <s v="Toscany"/>
    <s v="40"/>
    <x v="248"/>
    <m/>
    <x v="0"/>
    <n v="27"/>
    <x v="0"/>
    <x v="0"/>
    <x v="0"/>
    <n v="1420200"/>
    <x v="0"/>
    <x v="0"/>
    <x v="0"/>
    <x v="2"/>
  </r>
  <r>
    <x v="1990"/>
    <x v="1175"/>
    <s v="CUBRIMIENTO"/>
    <x v="0"/>
    <m/>
    <s v="2025-04-14"/>
    <s v="2025-04-21"/>
    <s v="2025-04-22 11:20:17"/>
    <s v="0000-00-00 00:00:00"/>
    <s v="2025-04-24 11:46:41"/>
    <s v="2025-05-02 07:34:41"/>
    <s v="0000-00-00 00:00:00"/>
    <s v="2025-04-22"/>
    <s v="2025-04-22"/>
    <s v="2025-04-24"/>
    <s v="2025-04-28"/>
    <s v="2025-04-28"/>
    <x v="3"/>
    <s v="Cali"/>
    <s v="18077"/>
    <x v="410"/>
    <m/>
    <x v="0"/>
    <n v="10"/>
    <x v="0"/>
    <x v="0"/>
    <x v="0"/>
    <n v="966000"/>
    <x v="0"/>
    <x v="0"/>
    <x v="0"/>
    <x v="2"/>
  </r>
  <r>
    <x v="1991"/>
    <x v="123"/>
    <s v="CUBRIMIENTO"/>
    <x v="0"/>
    <m/>
    <s v="2025-04-14"/>
    <s v="2025-04-15"/>
    <s v="2025-04-15 13:56:01"/>
    <s v="0000-00-00 00:00:00"/>
    <s v="2025-04-15 13:56:09"/>
    <s v="2025-04-15 17:30:10"/>
    <s v="0000-00-00 00:00:00"/>
    <s v="2025-04-16"/>
    <s v="2025-04-16"/>
    <s v="2025-04-18"/>
    <s v="2025-04-22"/>
    <s v="2025-04-22"/>
    <x v="3"/>
    <s v="Toscany"/>
    <s v="55012"/>
    <x v="277"/>
    <m/>
    <x v="0"/>
    <n v="20"/>
    <x v="0"/>
    <x v="0"/>
    <x v="0"/>
    <n v="1052000"/>
    <x v="0"/>
    <x v="0"/>
    <x v="0"/>
    <x v="2"/>
  </r>
  <r>
    <x v="1992"/>
    <x v="1176"/>
    <s v="CUBRIMIENTO"/>
    <x v="0"/>
    <m/>
    <s v="2025-03-19"/>
    <s v="2025-06-22"/>
    <s v="2025-06-27 15:44:42"/>
    <s v="2025-07-16 15:08:39"/>
    <s v="2025-07-30 11:10:12"/>
    <s v="2025-07-31 07:01:45"/>
    <s v="2025-08-22 16:22:23"/>
    <s v="2025-06-29"/>
    <s v="2025-07-18"/>
    <s v="2025-07-30"/>
    <s v="2025-08-03"/>
    <s v="2025-08-11"/>
    <x v="3"/>
    <s v="Medellin"/>
    <s v="5594"/>
    <x v="547"/>
    <m/>
    <x v="0"/>
    <n v="2"/>
    <x v="354"/>
    <x v="0"/>
    <x v="0"/>
    <n v="425600"/>
    <x v="0"/>
    <x v="0"/>
    <x v="0"/>
    <x v="1"/>
  </r>
  <r>
    <x v="1992"/>
    <x v="1176"/>
    <s v="CUBRIMIENTO"/>
    <x v="0"/>
    <m/>
    <s v="2025-03-19"/>
    <s v="2025-06-22"/>
    <s v="2025-06-27 15:44:42"/>
    <s v="2025-07-16 15:08:39"/>
    <s v="2025-07-30 11:10:12"/>
    <s v="2025-07-31 07:01:45"/>
    <s v="2025-08-22 16:22:23"/>
    <s v="2025-06-29"/>
    <s v="2025-07-18"/>
    <s v="2025-07-30"/>
    <s v="2025-08-03"/>
    <s v="2025-08-11"/>
    <x v="3"/>
    <s v="Medellin"/>
    <s v="CUBT01"/>
    <x v="288"/>
    <s v="LONA DICKSON ARENA VETEADO U337"/>
    <x v="12"/>
    <n v="2"/>
    <x v="354"/>
    <x v="0"/>
    <x v="179"/>
    <n v="11650000"/>
    <x v="0"/>
    <x v="0"/>
    <x v="0"/>
    <x v="1"/>
  </r>
  <r>
    <x v="1992"/>
    <x v="1176"/>
    <s v="CUBRIMIENTO"/>
    <x v="0"/>
    <m/>
    <s v="2025-03-19"/>
    <s v="2025-06-22"/>
    <s v="2025-06-27 15:44:42"/>
    <s v="2025-07-16 15:08:39"/>
    <s v="2025-07-30 11:10:12"/>
    <s v="2025-07-31 07:01:45"/>
    <s v="2025-08-22 16:22:23"/>
    <s v="2025-06-29"/>
    <s v="2025-07-18"/>
    <s v="2025-07-30"/>
    <s v="2025-08-03"/>
    <s v="2025-08-11"/>
    <x v="3"/>
    <s v="Medellin"/>
    <s v="VELUM LONA ACRILICA ESP01"/>
    <x v="1109"/>
    <s v="LONA DICKSON ARENA VETEADO U337"/>
    <x v="12"/>
    <n v="2"/>
    <x v="354"/>
    <x v="0"/>
    <x v="21"/>
    <n v="16872500"/>
    <x v="0"/>
    <x v="18"/>
    <x v="0"/>
    <x v="1"/>
  </r>
  <r>
    <x v="1993"/>
    <x v="156"/>
    <s v="CUBRIMIENTO"/>
    <x v="0"/>
    <m/>
    <s v="2025-04-14"/>
    <s v="2025-04-15"/>
    <s v="2025-04-15 13:50:08"/>
    <s v="0000-00-00 00:00:00"/>
    <s v="2025-04-15 13:50:14"/>
    <s v="2025-04-16 08:56:43"/>
    <s v="0000-00-00 00:00:00"/>
    <s v="2025-04-16"/>
    <s v="2025-04-16"/>
    <s v="2025-04-18"/>
    <s v="2025-04-22"/>
    <s v="2025-04-22"/>
    <x v="3"/>
    <s v="Toscany"/>
    <s v="108171"/>
    <x v="671"/>
    <m/>
    <x v="0"/>
    <n v="4"/>
    <x v="0"/>
    <x v="0"/>
    <x v="0"/>
    <n v="235296"/>
    <x v="0"/>
    <x v="0"/>
    <x v="0"/>
    <x v="2"/>
  </r>
  <r>
    <x v="1993"/>
    <x v="156"/>
    <s v="CUBRIMIENTO"/>
    <x v="0"/>
    <m/>
    <s v="2025-04-14"/>
    <s v="2025-04-15"/>
    <s v="2025-04-15 13:50:08"/>
    <s v="0000-00-00 00:00:00"/>
    <s v="2025-04-15 13:50:14"/>
    <s v="2025-04-16 08:56:43"/>
    <s v="0000-00-00 00:00:00"/>
    <s v="2025-04-16"/>
    <s v="2025-04-16"/>
    <s v="2025-04-18"/>
    <s v="2025-04-22"/>
    <s v="2025-04-22"/>
    <x v="3"/>
    <s v="Toscany"/>
    <s v="7021"/>
    <x v="469"/>
    <m/>
    <x v="0"/>
    <n v="5"/>
    <x v="0"/>
    <x v="0"/>
    <x v="0"/>
    <n v="252100"/>
    <x v="0"/>
    <x v="0"/>
    <x v="0"/>
    <x v="2"/>
  </r>
  <r>
    <x v="1994"/>
    <x v="1177"/>
    <s v="MUEBLES CC CUBRIMIENTOS"/>
    <x v="0"/>
    <m/>
    <s v="2025-03-19"/>
    <s v="2025-06-15"/>
    <s v="2025-06-16 14:56:33"/>
    <s v="0000-00-00 00:00:00"/>
    <s v="2025-07-10 10:34:23"/>
    <s v="2025-07-21 07:07:01"/>
    <s v="2025-08-22 16:20:36"/>
    <s v="2025-06-16"/>
    <s v="2025-06-16"/>
    <s v="2025-07-10"/>
    <s v="2025-07-14"/>
    <s v="2025-07-16"/>
    <x v="1"/>
    <s v="Medellin"/>
    <s v="9556"/>
    <x v="1110"/>
    <s v="LONA DICKSON CAFE FONDO ENTERO REF:U224"/>
    <x v="0"/>
    <n v="1"/>
    <x v="0"/>
    <x v="0"/>
    <x v="0"/>
    <n v="6593000"/>
    <x v="0"/>
    <x v="0"/>
    <x v="0"/>
    <x v="1"/>
  </r>
  <r>
    <x v="1994"/>
    <x v="1177"/>
    <s v="MUEBLES CC CUBRIMIENTOS"/>
    <x v="0"/>
    <m/>
    <s v="2025-03-19"/>
    <s v="2025-06-15"/>
    <s v="2025-06-16 14:56:33"/>
    <s v="0000-00-00 00:00:00"/>
    <s v="2025-07-10 10:34:23"/>
    <s v="2025-07-21 07:07:01"/>
    <s v="2025-08-22 16:20:36"/>
    <s v="2025-06-16"/>
    <s v="2025-06-16"/>
    <s v="2025-07-10"/>
    <s v="2025-07-14"/>
    <s v="2025-07-16"/>
    <x v="1"/>
    <s v="Medellin"/>
    <s v="REP045"/>
    <x v="1"/>
    <m/>
    <x v="0"/>
    <n v="1"/>
    <x v="0"/>
    <x v="0"/>
    <x v="0"/>
    <n v="1680000"/>
    <x v="0"/>
    <x v="0"/>
    <x v="0"/>
    <x v="1"/>
  </r>
  <r>
    <x v="1994"/>
    <x v="1177"/>
    <s v="MUEBLES CC CUBRIMIENTOS"/>
    <x v="0"/>
    <m/>
    <s v="2025-03-19"/>
    <s v="2025-06-15"/>
    <s v="2025-06-16 14:56:33"/>
    <s v="0000-00-00 00:00:00"/>
    <s v="2025-07-10 10:34:23"/>
    <s v="2025-07-21 07:07:01"/>
    <s v="2025-08-22 16:20:36"/>
    <s v="2025-06-16"/>
    <s v="2025-06-16"/>
    <s v="2025-07-10"/>
    <s v="2025-07-14"/>
    <s v="2025-07-16"/>
    <x v="1"/>
    <s v="Medellin"/>
    <s v="TRANSP12"/>
    <x v="118"/>
    <m/>
    <x v="0"/>
    <n v="1"/>
    <x v="0"/>
    <x v="0"/>
    <x v="0"/>
    <n v="525000"/>
    <x v="0"/>
    <x v="1"/>
    <x v="1"/>
    <x v="1"/>
  </r>
  <r>
    <x v="1995"/>
    <x v="26"/>
    <s v="CUBRIMIENTO"/>
    <x v="0"/>
    <m/>
    <s v="2025-04-14"/>
    <s v="2025-04-24"/>
    <s v="2025-04-25 15:19:11"/>
    <s v="0000-00-00 00:00:00"/>
    <s v="2025-04-30 13:57:04"/>
    <s v="2025-05-02 10:45:15"/>
    <s v="2025-05-02 14:08:55"/>
    <s v="2025-04-25"/>
    <s v="2025-04-25"/>
    <s v="2025-05-01"/>
    <s v="2025-05-03"/>
    <s v="2025-05-07"/>
    <x v="1"/>
    <s v="Bogota"/>
    <s v="3151"/>
    <x v="57"/>
    <m/>
    <x v="0"/>
    <n v="15"/>
    <x v="0"/>
    <x v="0"/>
    <x v="0"/>
    <n v="1500000"/>
    <x v="0"/>
    <x v="0"/>
    <x v="0"/>
    <x v="9"/>
  </r>
  <r>
    <x v="1995"/>
    <x v="26"/>
    <s v="CUBRIMIENTO"/>
    <x v="0"/>
    <m/>
    <s v="2025-04-14"/>
    <s v="2025-04-24"/>
    <s v="2025-04-25 15:19:11"/>
    <s v="0000-00-00 00:00:00"/>
    <s v="2025-04-30 13:57:04"/>
    <s v="2025-05-02 10:45:15"/>
    <s v="2025-05-02 14:08:55"/>
    <s v="2025-04-25"/>
    <s v="2025-04-25"/>
    <s v="2025-05-01"/>
    <s v="2025-05-03"/>
    <s v="2025-05-07"/>
    <x v="1"/>
    <s v="Bogota"/>
    <s v="SERV03"/>
    <x v="9"/>
    <m/>
    <x v="0"/>
    <n v="1"/>
    <x v="0"/>
    <x v="0"/>
    <x v="0"/>
    <n v="150000"/>
    <x v="0"/>
    <x v="1"/>
    <x v="1"/>
    <x v="9"/>
  </r>
  <r>
    <x v="1996"/>
    <x v="1033"/>
    <s v="MUEBLES"/>
    <x v="0"/>
    <m/>
    <s v="2025-04-15"/>
    <s v="2025-04-16"/>
    <s v="2025-04-16 10:30:15"/>
    <s v="0000-00-00 00:00:00"/>
    <s v="0000-00-00 00:00:00"/>
    <s v="2025-04-16 11:31:30"/>
    <s v="0000-00-00 00:00:00"/>
    <s v="2025-04-17"/>
    <s v="2025-04-17"/>
    <s v="2025-04-18"/>
    <s v="2025-04-22"/>
    <s v="2025-04-22"/>
    <x v="3"/>
    <s v="Virtual"/>
    <s v="100196"/>
    <x v="218"/>
    <m/>
    <x v="0"/>
    <n v="1"/>
    <x v="0"/>
    <x v="0"/>
    <x v="0"/>
    <n v="169800"/>
    <x v="0"/>
    <x v="0"/>
    <x v="0"/>
    <x v="2"/>
  </r>
  <r>
    <x v="1997"/>
    <x v="1178"/>
    <s v="MUEBLES CC CUBRIMIENTOS"/>
    <x v="0"/>
    <m/>
    <s v="2025-04-15"/>
    <s v="2025-04-30"/>
    <s v="2025-04-30 14:04:32"/>
    <s v="0000-00-00 00:00:00"/>
    <s v="2025-08-04 06:54:02"/>
    <s v="2025-08-04 09:33:58"/>
    <s v="2025-08-05 09:34:08"/>
    <s v="2025-05-01"/>
    <s v="2025-05-01"/>
    <s v="2025-07-29"/>
    <s v="2025-07-31"/>
    <s v="2025-08-06"/>
    <x v="3"/>
    <s v="Gerencia"/>
    <s v="14094"/>
    <x v="1111"/>
    <m/>
    <x v="0"/>
    <n v="54"/>
    <x v="0"/>
    <x v="0"/>
    <x v="0"/>
    <n v="89292726"/>
    <x v="0"/>
    <x v="2"/>
    <x v="0"/>
    <x v="1"/>
  </r>
  <r>
    <x v="1997"/>
    <x v="1178"/>
    <s v="MUEBLES CC CUBRIMIENTOS"/>
    <x v="0"/>
    <m/>
    <s v="2025-04-15"/>
    <s v="2025-04-30"/>
    <s v="2025-04-30 14:04:32"/>
    <s v="0000-00-00 00:00:00"/>
    <s v="2025-08-04 06:54:02"/>
    <s v="2025-08-04 09:33:58"/>
    <s v="2025-08-05 09:34:08"/>
    <s v="2025-05-01"/>
    <s v="2025-05-01"/>
    <s v="2025-07-29"/>
    <s v="2025-07-31"/>
    <s v="2025-08-06"/>
    <x v="3"/>
    <s v="Gerencia"/>
    <s v="26901"/>
    <x v="1112"/>
    <m/>
    <x v="0"/>
    <n v="20"/>
    <x v="0"/>
    <x v="0"/>
    <x v="0"/>
    <n v="27780860"/>
    <x v="0"/>
    <x v="0"/>
    <x v="0"/>
    <x v="1"/>
  </r>
  <r>
    <x v="1997"/>
    <x v="1178"/>
    <s v="MUEBLES CC CUBRIMIENTOS"/>
    <x v="0"/>
    <m/>
    <s v="2025-04-15"/>
    <s v="2025-04-30"/>
    <s v="2025-04-30 14:04:32"/>
    <s v="0000-00-00 00:00:00"/>
    <s v="2025-08-04 06:54:02"/>
    <s v="2025-08-04 09:33:58"/>
    <s v="2025-08-05 09:34:08"/>
    <s v="2025-05-01"/>
    <s v="2025-05-01"/>
    <s v="2025-07-29"/>
    <s v="2025-07-31"/>
    <s v="2025-08-06"/>
    <x v="3"/>
    <s v="Gerencia"/>
    <s v="28453"/>
    <x v="1113"/>
    <m/>
    <x v="0"/>
    <n v="11"/>
    <x v="0"/>
    <x v="0"/>
    <x v="0"/>
    <n v="35035000"/>
    <x v="0"/>
    <x v="2"/>
    <x v="0"/>
    <x v="1"/>
  </r>
  <r>
    <x v="1997"/>
    <x v="1178"/>
    <s v="MUEBLES CC CUBRIMIENTOS"/>
    <x v="0"/>
    <m/>
    <s v="2025-04-15"/>
    <s v="2025-04-30"/>
    <s v="2025-04-30 14:04:32"/>
    <s v="0000-00-00 00:00:00"/>
    <s v="2025-08-04 06:54:02"/>
    <s v="2025-08-04 09:33:58"/>
    <s v="2025-08-05 09:34:08"/>
    <s v="2025-05-01"/>
    <s v="2025-05-01"/>
    <s v="2025-07-29"/>
    <s v="2025-07-31"/>
    <s v="2025-08-06"/>
    <x v="3"/>
    <s v="Gerencia"/>
    <s v="28454"/>
    <x v="1114"/>
    <m/>
    <x v="0"/>
    <n v="5"/>
    <x v="0"/>
    <x v="0"/>
    <x v="0"/>
    <n v="21378815"/>
    <x v="0"/>
    <x v="2"/>
    <x v="0"/>
    <x v="1"/>
  </r>
  <r>
    <x v="1997"/>
    <x v="1178"/>
    <s v="MUEBLES CC CUBRIMIENTOS"/>
    <x v="0"/>
    <m/>
    <s v="2025-04-15"/>
    <s v="2025-04-30"/>
    <s v="2025-04-30 14:04:32"/>
    <s v="0000-00-00 00:00:00"/>
    <s v="2025-08-04 06:54:02"/>
    <s v="2025-08-04 09:33:58"/>
    <s v="2025-08-05 09:34:08"/>
    <s v="2025-05-01"/>
    <s v="2025-05-01"/>
    <s v="2025-07-29"/>
    <s v="2025-07-31"/>
    <s v="2025-08-06"/>
    <x v="3"/>
    <s v="Gerencia"/>
    <s v="28533"/>
    <x v="1115"/>
    <m/>
    <x v="0"/>
    <n v="5"/>
    <x v="0"/>
    <x v="0"/>
    <x v="0"/>
    <n v="6964235"/>
    <x v="0"/>
    <x v="2"/>
    <x v="0"/>
    <x v="1"/>
  </r>
  <r>
    <x v="1997"/>
    <x v="1178"/>
    <s v="MUEBLES CC CUBRIMIENTOS"/>
    <x v="0"/>
    <m/>
    <s v="2025-04-15"/>
    <s v="2025-04-30"/>
    <s v="2025-04-30 14:04:32"/>
    <s v="0000-00-00 00:00:00"/>
    <s v="2025-08-04 06:54:02"/>
    <s v="2025-08-04 09:33:58"/>
    <s v="2025-08-05 09:34:08"/>
    <s v="2025-05-01"/>
    <s v="2025-05-01"/>
    <s v="2025-07-29"/>
    <s v="2025-07-31"/>
    <s v="2025-08-06"/>
    <x v="3"/>
    <s v="Gerencia"/>
    <s v="5203"/>
    <x v="1116"/>
    <s v="PENDIENTE DEFINIR CLIENTE"/>
    <x v="0"/>
    <n v="1"/>
    <x v="0"/>
    <x v="0"/>
    <x v="0"/>
    <n v="959699"/>
    <x v="0"/>
    <x v="17"/>
    <x v="0"/>
    <x v="1"/>
  </r>
  <r>
    <x v="1997"/>
    <x v="1178"/>
    <s v="MUEBLES CC CUBRIMIENTOS"/>
    <x v="0"/>
    <m/>
    <s v="2025-04-15"/>
    <s v="2025-04-30"/>
    <s v="2025-04-30 14:04:32"/>
    <s v="0000-00-00 00:00:00"/>
    <s v="2025-08-04 06:54:02"/>
    <s v="2025-08-04 09:33:58"/>
    <s v="2025-08-05 09:34:08"/>
    <s v="2025-05-01"/>
    <s v="2025-05-01"/>
    <s v="2025-07-29"/>
    <s v="2025-07-31"/>
    <s v="2025-08-06"/>
    <x v="3"/>
    <s v="Gerencia"/>
    <s v="5212"/>
    <x v="1078"/>
    <s v="PENDIENTE DEFINIR CLIENTE"/>
    <x v="0"/>
    <n v="20"/>
    <x v="0"/>
    <x v="0"/>
    <x v="0"/>
    <n v="36023100"/>
    <x v="0"/>
    <x v="0"/>
    <x v="0"/>
    <x v="1"/>
  </r>
  <r>
    <x v="1997"/>
    <x v="1178"/>
    <s v="MUEBLES CC CUBRIMIENTOS"/>
    <x v="0"/>
    <m/>
    <s v="2025-04-15"/>
    <s v="2025-04-30"/>
    <s v="2025-04-30 14:04:32"/>
    <s v="0000-00-00 00:00:00"/>
    <s v="2025-08-04 06:54:02"/>
    <s v="2025-08-04 09:33:58"/>
    <s v="2025-08-05 09:34:08"/>
    <s v="2025-05-01"/>
    <s v="2025-05-01"/>
    <s v="2025-07-29"/>
    <s v="2025-07-31"/>
    <s v="2025-08-06"/>
    <x v="3"/>
    <s v="Gerencia"/>
    <s v="7859"/>
    <x v="1117"/>
    <s v="PENDIENTE DEFINIR CLIENTE"/>
    <x v="0"/>
    <n v="54"/>
    <x v="0"/>
    <x v="0"/>
    <x v="0"/>
    <n v="35059554"/>
    <x v="0"/>
    <x v="16"/>
    <x v="0"/>
    <x v="1"/>
  </r>
  <r>
    <x v="1997"/>
    <x v="1178"/>
    <s v="MUEBLES CC CUBRIMIENTOS"/>
    <x v="0"/>
    <m/>
    <s v="2025-04-15"/>
    <s v="2025-04-30"/>
    <s v="2025-04-30 14:04:32"/>
    <s v="0000-00-00 00:00:00"/>
    <s v="2025-08-04 06:54:02"/>
    <s v="2025-08-04 09:33:58"/>
    <s v="2025-08-05 09:34:08"/>
    <s v="2025-05-01"/>
    <s v="2025-05-01"/>
    <s v="2025-07-29"/>
    <s v="2025-07-31"/>
    <s v="2025-08-06"/>
    <x v="3"/>
    <s v="Gerencia"/>
    <s v="TRANSP07"/>
    <x v="47"/>
    <m/>
    <x v="0"/>
    <n v="1"/>
    <x v="0"/>
    <x v="0"/>
    <x v="0"/>
    <n v="4500022"/>
    <x v="0"/>
    <x v="0"/>
    <x v="0"/>
    <x v="1"/>
  </r>
  <r>
    <x v="1998"/>
    <x v="369"/>
    <s v="CUBRIMIENTO"/>
    <x v="0"/>
    <m/>
    <s v="2025-04-15"/>
    <s v="2025-04-15"/>
    <s v="2025-04-15 15:03:02"/>
    <s v="0000-00-00 00:00:00"/>
    <s v="2025-04-15 15:03:11"/>
    <s v="2025-04-15 17:29:18"/>
    <s v="0000-00-00 00:00:00"/>
    <s v="2025-04-16"/>
    <s v="2025-04-16"/>
    <s v="2025-04-18"/>
    <s v="2025-04-22"/>
    <s v="2025-04-22"/>
    <x v="3"/>
    <s v="Toscany"/>
    <s v="55"/>
    <x v="256"/>
    <m/>
    <x v="0"/>
    <n v="5.5"/>
    <x v="0"/>
    <x v="0"/>
    <x v="0"/>
    <n v="289300"/>
    <x v="0"/>
    <x v="0"/>
    <x v="0"/>
    <x v="2"/>
  </r>
  <r>
    <x v="1999"/>
    <x v="601"/>
    <s v="CUBRIMIENTO"/>
    <x v="0"/>
    <m/>
    <s v="2025-04-15"/>
    <s v="2025-04-16"/>
    <s v="2025-04-16 15:29:43"/>
    <s v="0000-00-00 00:00:00"/>
    <s v="2025-04-16 15:29:51"/>
    <s v="2025-04-16 17:45:33"/>
    <s v="0000-00-00 00:00:00"/>
    <s v="2025-04-17"/>
    <s v="2025-04-17"/>
    <s v="2025-04-18"/>
    <s v="2025-04-22"/>
    <s v="2025-04-22"/>
    <x v="3"/>
    <s v="Toscany"/>
    <s v="27812"/>
    <x v="797"/>
    <m/>
    <x v="0"/>
    <n v="4"/>
    <x v="0"/>
    <x v="0"/>
    <x v="0"/>
    <n v="188000"/>
    <x v="0"/>
    <x v="0"/>
    <x v="0"/>
    <x v="2"/>
  </r>
  <r>
    <x v="1999"/>
    <x v="601"/>
    <s v="CUBRIMIENTO"/>
    <x v="0"/>
    <m/>
    <s v="2025-04-15"/>
    <s v="2025-04-16"/>
    <s v="2025-04-16 15:29:43"/>
    <s v="0000-00-00 00:00:00"/>
    <s v="2025-04-16 15:29:51"/>
    <s v="2025-04-16 17:45:33"/>
    <s v="0000-00-00 00:00:00"/>
    <s v="2025-04-17"/>
    <s v="2025-04-17"/>
    <s v="2025-04-18"/>
    <s v="2025-04-22"/>
    <s v="2025-04-22"/>
    <x v="3"/>
    <s v="Toscany"/>
    <s v="MTOS03"/>
    <x v="839"/>
    <m/>
    <x v="0"/>
    <n v="4"/>
    <x v="0"/>
    <x v="0"/>
    <x v="0"/>
    <n v="2016000"/>
    <x v="0"/>
    <x v="0"/>
    <x v="0"/>
    <x v="2"/>
  </r>
  <r>
    <x v="2000"/>
    <x v="285"/>
    <s v="CUBRIMIENTO"/>
    <x v="0"/>
    <m/>
    <s v="2025-04-15"/>
    <s v="2025-05-30"/>
    <s v="2025-05-14 11:12:39"/>
    <s v="2025-05-19 14:30:03"/>
    <s v="2025-05-22 14:38:28"/>
    <s v="2025-06-03 09:52:04"/>
    <s v="0000-00-00 00:00:00"/>
    <s v="2025-05-14"/>
    <s v="2025-05-21"/>
    <s v="2025-05-27"/>
    <s v="2025-05-29"/>
    <s v="2025-05-29"/>
    <x v="3"/>
    <s v="Toscany"/>
    <s v="KMPLITE"/>
    <x v="251"/>
    <m/>
    <x v="0"/>
    <n v="1"/>
    <x v="188"/>
    <x v="0"/>
    <x v="0"/>
    <n v="1567717"/>
    <x v="0"/>
    <x v="0"/>
    <x v="0"/>
    <x v="9"/>
  </r>
  <r>
    <x v="2000"/>
    <x v="285"/>
    <s v="CUBRIMIENTO"/>
    <x v="0"/>
    <m/>
    <s v="2025-04-15"/>
    <s v="2025-05-30"/>
    <s v="2025-05-14 11:12:39"/>
    <s v="2025-05-19 14:30:03"/>
    <s v="2025-05-22 14:38:28"/>
    <s v="2025-06-03 09:52:04"/>
    <s v="0000-00-00 00:00:00"/>
    <s v="2025-05-14"/>
    <s v="2025-05-21"/>
    <s v="2025-05-27"/>
    <s v="2025-05-29"/>
    <s v="2025-05-29"/>
    <x v="3"/>
    <s v="Toscany"/>
    <s v="PLITE13"/>
    <x v="306"/>
    <s v="LONA DICKSON ARENA VETEADO U337"/>
    <x v="4"/>
    <n v="1"/>
    <x v="188"/>
    <x v="0"/>
    <x v="4"/>
    <n v="7740000"/>
    <x v="0"/>
    <x v="4"/>
    <x v="6"/>
    <x v="9"/>
  </r>
  <r>
    <x v="2001"/>
    <x v="1179"/>
    <s v="MUEBLES CC CUBRIMIENTOS"/>
    <x v="0"/>
    <m/>
    <s v="2025-04-15"/>
    <s v="2025-04-16"/>
    <s v="2025-04-21 12:09:19"/>
    <s v="0000-00-00 00:00:00"/>
    <s v="2025-05-14 08:36:37"/>
    <s v="2025-05-15 06:54:46"/>
    <s v="2025-09-23 20:51:29"/>
    <s v="2025-04-17"/>
    <s v="2025-04-17"/>
    <s v="2025-05-13"/>
    <s v="2025-05-15"/>
    <s v="2025-05-19"/>
    <x v="3"/>
    <s v="Cali"/>
    <s v="11459"/>
    <x v="326"/>
    <s v="FURNISCREEN BEIGE  2M EB4027W G8 625GR"/>
    <x v="0"/>
    <n v="10"/>
    <x v="0"/>
    <x v="0"/>
    <x v="0"/>
    <n v="6435430"/>
    <x v="0"/>
    <x v="2"/>
    <x v="0"/>
    <x v="9"/>
  </r>
  <r>
    <x v="2001"/>
    <x v="1179"/>
    <s v="MUEBLES CC CUBRIMIENTOS"/>
    <x v="0"/>
    <m/>
    <s v="2025-04-15"/>
    <s v="2025-04-16"/>
    <s v="2025-04-21 12:09:19"/>
    <s v="0000-00-00 00:00:00"/>
    <s v="2025-05-14 08:36:37"/>
    <s v="2025-05-15 06:54:46"/>
    <s v="2025-09-23 20:51:29"/>
    <s v="2025-04-17"/>
    <s v="2025-04-17"/>
    <s v="2025-05-13"/>
    <s v="2025-05-15"/>
    <s v="2025-05-19"/>
    <x v="3"/>
    <s v="Cali"/>
    <s v="9686"/>
    <x v="1118"/>
    <m/>
    <x v="0"/>
    <n v="1"/>
    <x v="0"/>
    <x v="0"/>
    <x v="0"/>
    <n v="4367665"/>
    <x v="0"/>
    <x v="2"/>
    <x v="0"/>
    <x v="9"/>
  </r>
  <r>
    <x v="2002"/>
    <x v="1180"/>
    <s v="CUBRIMIENTO"/>
    <x v="0"/>
    <m/>
    <s v="2025-04-15"/>
    <s v="2025-04-15"/>
    <s v="2025-04-15 16:20:02"/>
    <s v="0000-00-00 00:00:00"/>
    <s v="2025-04-15 16:23:16"/>
    <s v="2025-04-15 17:32:48"/>
    <s v="0000-00-00 00:00:00"/>
    <s v="2025-04-16"/>
    <s v="2025-04-16"/>
    <s v="2025-04-18"/>
    <s v="2025-04-22"/>
    <s v="2025-04-22"/>
    <x v="3"/>
    <s v="Toscany"/>
    <s v="29"/>
    <x v="280"/>
    <m/>
    <x v="0"/>
    <n v="9"/>
    <x v="0"/>
    <x v="0"/>
    <x v="0"/>
    <n v="473400"/>
    <x v="0"/>
    <x v="0"/>
    <x v="0"/>
    <x v="2"/>
  </r>
  <r>
    <x v="2003"/>
    <x v="1181"/>
    <s v="MUEBLES CC CUBRIMIENTOS"/>
    <x v="0"/>
    <m/>
    <s v="2025-04-16"/>
    <s v="2025-04-22"/>
    <s v="2025-04-22 13:37:46"/>
    <s v="0000-00-00 00:00:00"/>
    <s v="2025-04-22 14:32:21"/>
    <s v="2025-04-23 16:01:28"/>
    <s v="2025-04-25 13:03:41"/>
    <s v="2025-04-23"/>
    <s v="2025-04-23"/>
    <s v="2025-04-25"/>
    <s v="0000-00-00"/>
    <s v="2025-04-30"/>
    <x v="1"/>
    <s v="Cali"/>
    <s v="971510"/>
    <x v="1119"/>
    <m/>
    <x v="0"/>
    <n v="1"/>
    <x v="0"/>
    <x v="0"/>
    <x v="0"/>
    <n v="100000"/>
    <x v="0"/>
    <x v="0"/>
    <x v="0"/>
    <x v="2"/>
  </r>
  <r>
    <x v="2003"/>
    <x v="1181"/>
    <s v="MUEBLES CC CUBRIMIENTOS"/>
    <x v="0"/>
    <m/>
    <s v="2025-04-16"/>
    <s v="2025-04-22"/>
    <s v="2025-04-22 13:37:46"/>
    <s v="0000-00-00 00:00:00"/>
    <s v="2025-04-22 14:32:21"/>
    <s v="2025-04-23 16:01:28"/>
    <s v="2025-04-25 13:03:41"/>
    <s v="2025-04-23"/>
    <s v="2025-04-23"/>
    <s v="2025-04-25"/>
    <s v="0000-00-00"/>
    <s v="2025-04-30"/>
    <x v="1"/>
    <s v="Cali"/>
    <s v="TRANSP07"/>
    <x v="47"/>
    <m/>
    <x v="0"/>
    <n v="1"/>
    <x v="0"/>
    <x v="0"/>
    <x v="0"/>
    <n v="30000"/>
    <x v="0"/>
    <x v="0"/>
    <x v="0"/>
    <x v="2"/>
  </r>
  <r>
    <x v="2004"/>
    <x v="1182"/>
    <s v="MUEBLES CC CUBRIMIENTOS"/>
    <x v="0"/>
    <m/>
    <s v="2025-04-16"/>
    <s v="2025-04-16"/>
    <s v="2025-04-21 11:26:41"/>
    <s v="0000-00-00 00:00:00"/>
    <s v="2025-04-21 11:26:50"/>
    <s v="2025-04-22 07:35:56"/>
    <s v="0000-00-00 00:00:00"/>
    <s v="2025-04-17"/>
    <s v="2025-04-17"/>
    <s v="2025-04-21"/>
    <s v="2025-04-23"/>
    <s v="2025-04-23"/>
    <x v="3"/>
    <s v="Toscany"/>
    <s v="12119"/>
    <x v="283"/>
    <m/>
    <x v="0"/>
    <n v="2.2000000000000002"/>
    <x v="0"/>
    <x v="0"/>
    <x v="0"/>
    <n v="115720"/>
    <x v="0"/>
    <x v="0"/>
    <x v="0"/>
    <x v="2"/>
  </r>
  <r>
    <x v="2005"/>
    <x v="61"/>
    <s v="CUBRIMIENTO"/>
    <x v="0"/>
    <m/>
    <s v="2025-04-16"/>
    <s v="2025-04-16"/>
    <s v="2025-04-16 14:58:31"/>
    <s v="0000-00-00 00:00:00"/>
    <s v="2025-04-20 13:06:42"/>
    <s v="2025-04-22 07:59:15"/>
    <s v="2025-04-22 08:35:17"/>
    <s v="2025-04-17"/>
    <s v="2025-04-17"/>
    <s v="2025-04-18"/>
    <s v="2025-04-23"/>
    <s v="2025-04-24"/>
    <x v="3"/>
    <s v="Gerencia"/>
    <s v="15160"/>
    <x v="1085"/>
    <m/>
    <x v="0"/>
    <n v="6"/>
    <x v="0"/>
    <x v="0"/>
    <x v="0"/>
    <n v="0"/>
    <x v="0"/>
    <x v="0"/>
    <x v="0"/>
    <x v="2"/>
  </r>
  <r>
    <x v="2005"/>
    <x v="61"/>
    <s v="CUBRIMIENTO"/>
    <x v="0"/>
    <m/>
    <s v="2025-04-16"/>
    <s v="2025-04-16"/>
    <s v="2025-04-16 14:58:31"/>
    <s v="0000-00-00 00:00:00"/>
    <s v="2025-04-20 13:06:42"/>
    <s v="2025-04-22 07:59:15"/>
    <s v="2025-04-22 08:35:17"/>
    <s v="2025-04-17"/>
    <s v="2025-04-17"/>
    <s v="2025-04-18"/>
    <s v="2025-04-23"/>
    <s v="2025-04-24"/>
    <x v="3"/>
    <s v="Gerencia"/>
    <s v="PZCH050"/>
    <x v="1120"/>
    <m/>
    <x v="0"/>
    <n v="3"/>
    <x v="0"/>
    <x v="0"/>
    <x v="0"/>
    <n v="0"/>
    <x v="0"/>
    <x v="0"/>
    <x v="0"/>
    <x v="2"/>
  </r>
  <r>
    <x v="2006"/>
    <x v="1183"/>
    <s v="CUBRIMIENTO"/>
    <x v="0"/>
    <m/>
    <s v="0000-00-00"/>
    <s v="2025-06-27"/>
    <s v="2025-07-01 13:56:43"/>
    <s v="0000-00-00 00:00:00"/>
    <s v="2025-07-08 08:19:04"/>
    <s v="2025-07-12 10:15:03"/>
    <s v="2025-09-03 17:04:17"/>
    <s v="2025-06-30"/>
    <s v="2025-06-30"/>
    <s v="2025-07-08"/>
    <s v="2025-07-10"/>
    <s v="2025-07-14"/>
    <x v="1"/>
    <s v="Cali"/>
    <s v="MANT005"/>
    <x v="969"/>
    <m/>
    <x v="0"/>
    <n v="2"/>
    <x v="262"/>
    <x v="55"/>
    <x v="0"/>
    <n v="1025966"/>
    <x v="0"/>
    <x v="0"/>
    <x v="0"/>
    <x v="1"/>
  </r>
  <r>
    <x v="2006"/>
    <x v="1183"/>
    <s v="CUBRIMIENTO"/>
    <x v="0"/>
    <m/>
    <s v="0000-00-00"/>
    <s v="2025-06-27"/>
    <s v="2025-07-01 13:56:43"/>
    <s v="0000-00-00 00:00:00"/>
    <s v="2025-07-08 08:19:04"/>
    <s v="2025-07-12 10:15:03"/>
    <s v="2025-09-03 17:04:17"/>
    <s v="2025-06-30"/>
    <s v="2025-06-30"/>
    <s v="2025-07-08"/>
    <s v="2025-07-10"/>
    <s v="2025-07-14"/>
    <x v="1"/>
    <s v="Cali"/>
    <s v="SERV15"/>
    <x v="981"/>
    <m/>
    <x v="0"/>
    <n v="1"/>
    <x v="0"/>
    <x v="0"/>
    <x v="0"/>
    <n v="175000"/>
    <x v="0"/>
    <x v="1"/>
    <x v="1"/>
    <x v="1"/>
  </r>
  <r>
    <x v="2006"/>
    <x v="1183"/>
    <s v="CUBRIMIENTO"/>
    <x v="0"/>
    <m/>
    <s v="0000-00-00"/>
    <s v="2025-06-27"/>
    <s v="2025-07-01 13:56:43"/>
    <s v="0000-00-00 00:00:00"/>
    <s v="2025-07-08 08:19:04"/>
    <s v="2025-07-12 10:15:03"/>
    <s v="2025-09-03 17:04:17"/>
    <s v="2025-06-30"/>
    <s v="2025-06-30"/>
    <s v="2025-07-08"/>
    <s v="2025-07-10"/>
    <s v="2025-07-14"/>
    <x v="1"/>
    <s v="Cali"/>
    <s v="SERVANDAM"/>
    <x v="865"/>
    <m/>
    <x v="0"/>
    <n v="2"/>
    <x v="0"/>
    <x v="0"/>
    <x v="0"/>
    <n v="608000"/>
    <x v="0"/>
    <x v="1"/>
    <x v="1"/>
    <x v="1"/>
  </r>
  <r>
    <x v="2006"/>
    <x v="1183"/>
    <s v="CUBRIMIENTO"/>
    <x v="0"/>
    <m/>
    <s v="0000-00-00"/>
    <s v="2025-06-27"/>
    <s v="2025-07-01 13:56:43"/>
    <s v="0000-00-00 00:00:00"/>
    <s v="2025-07-08 08:19:04"/>
    <s v="2025-07-12 10:15:03"/>
    <s v="2025-09-03 17:04:17"/>
    <s v="2025-06-30"/>
    <s v="2025-06-30"/>
    <s v="2025-07-08"/>
    <s v="2025-07-10"/>
    <s v="2025-07-14"/>
    <x v="1"/>
    <s v="Cali"/>
    <s v="TRANSP06"/>
    <x v="59"/>
    <m/>
    <x v="0"/>
    <n v="1"/>
    <x v="0"/>
    <x v="0"/>
    <x v="0"/>
    <n v="120000"/>
    <x v="0"/>
    <x v="1"/>
    <x v="1"/>
    <x v="1"/>
  </r>
  <r>
    <x v="2007"/>
    <x v="1184"/>
    <s v="MUEBLES CC CUBRIMIENTOS"/>
    <x v="0"/>
    <m/>
    <s v="2025-04-21"/>
    <s v="2025-04-28"/>
    <s v="2025-04-29 13:11:28"/>
    <s v="2025-04-30 17:46:09"/>
    <s v="2025-05-09 17:00:57"/>
    <s v="2025-05-13 16:54:59"/>
    <s v="2025-05-17 08:18:46"/>
    <s v="2025-04-29"/>
    <s v="2025-05-05"/>
    <s v="2025-05-12"/>
    <s v="2025-05-15"/>
    <s v="2025-05-19"/>
    <x v="3"/>
    <s v="Medellin"/>
    <s v="5594"/>
    <x v="547"/>
    <m/>
    <x v="0"/>
    <n v="1"/>
    <x v="355"/>
    <x v="0"/>
    <x v="0"/>
    <n v="597330"/>
    <x v="0"/>
    <x v="0"/>
    <x v="0"/>
    <x v="9"/>
  </r>
  <r>
    <x v="2007"/>
    <x v="1184"/>
    <s v="MUEBLES CC CUBRIMIENTOS"/>
    <x v="0"/>
    <m/>
    <s v="2025-04-21"/>
    <s v="2025-04-28"/>
    <s v="2025-04-29 13:11:28"/>
    <s v="2025-04-30 17:46:09"/>
    <s v="2025-05-09 17:00:57"/>
    <s v="2025-05-13 16:54:59"/>
    <s v="2025-05-17 08:18:46"/>
    <s v="2025-04-29"/>
    <s v="2025-05-05"/>
    <s v="2025-05-12"/>
    <s v="2025-05-15"/>
    <s v="2025-05-19"/>
    <x v="3"/>
    <s v="Medellin"/>
    <s v="PUBL01"/>
    <x v="117"/>
    <m/>
    <x v="0"/>
    <n v="3"/>
    <x v="69"/>
    <x v="56"/>
    <x v="0"/>
    <n v="356400"/>
    <x v="0"/>
    <x v="0"/>
    <x v="0"/>
    <x v="9"/>
  </r>
  <r>
    <x v="2007"/>
    <x v="1184"/>
    <s v="MUEBLES CC CUBRIMIENTOS"/>
    <x v="0"/>
    <m/>
    <s v="2025-04-21"/>
    <s v="2025-04-28"/>
    <s v="2025-04-29 13:11:28"/>
    <s v="2025-04-30 17:46:09"/>
    <s v="2025-05-09 17:00:57"/>
    <s v="2025-05-13 16:54:59"/>
    <s v="2025-05-17 08:18:46"/>
    <s v="2025-04-29"/>
    <s v="2025-05-05"/>
    <s v="2025-05-12"/>
    <s v="2025-05-15"/>
    <s v="2025-05-19"/>
    <x v="3"/>
    <s v="Medellin"/>
    <s v="SERV03"/>
    <x v="9"/>
    <m/>
    <x v="0"/>
    <n v="1"/>
    <x v="0"/>
    <x v="0"/>
    <x v="0"/>
    <n v="200000"/>
    <x v="0"/>
    <x v="1"/>
    <x v="1"/>
    <x v="9"/>
  </r>
  <r>
    <x v="2007"/>
    <x v="1184"/>
    <s v="MUEBLES CC CUBRIMIENTOS"/>
    <x v="0"/>
    <m/>
    <s v="2025-04-21"/>
    <s v="2025-04-28"/>
    <s v="2025-04-29 13:11:28"/>
    <s v="2025-04-30 17:46:09"/>
    <s v="2025-05-09 17:00:57"/>
    <s v="2025-05-13 16:54:59"/>
    <s v="2025-05-17 08:18:46"/>
    <s v="2025-04-29"/>
    <s v="2025-05-05"/>
    <s v="2025-05-12"/>
    <s v="2025-05-15"/>
    <s v="2025-05-19"/>
    <x v="3"/>
    <s v="Medellin"/>
    <s v="TRANSP06"/>
    <x v="59"/>
    <m/>
    <x v="0"/>
    <n v="1"/>
    <x v="0"/>
    <x v="0"/>
    <x v="0"/>
    <n v="100000"/>
    <x v="0"/>
    <x v="1"/>
    <x v="1"/>
    <x v="9"/>
  </r>
  <r>
    <x v="2008"/>
    <x v="160"/>
    <s v="CUBRIMIENTO"/>
    <x v="0"/>
    <m/>
    <s v="2025-04-16"/>
    <s v="2025-04-16"/>
    <s v="2025-04-21 08:55:12"/>
    <s v="0000-00-00 00:00:00"/>
    <s v="2025-04-22 14:12:11"/>
    <s v="2025-04-23 08:11:11"/>
    <s v="2025-05-16 15:29:25"/>
    <s v="2025-04-21"/>
    <s v="2025-04-21"/>
    <s v="2025-04-22"/>
    <s v="2025-04-23"/>
    <s v="2025-05-13"/>
    <x v="3"/>
    <s v="Barranquilla"/>
    <s v="3151"/>
    <x v="57"/>
    <m/>
    <x v="0"/>
    <n v="32"/>
    <x v="0"/>
    <x v="0"/>
    <x v="0"/>
    <n v="0"/>
    <x v="0"/>
    <x v="0"/>
    <x v="0"/>
    <x v="2"/>
  </r>
  <r>
    <x v="2009"/>
    <x v="985"/>
    <s v="MUEBLES CC CUBRIMIENTOS"/>
    <x v="0"/>
    <m/>
    <s v="2025-04-16"/>
    <s v="2025-04-25"/>
    <s v="2025-04-28 14:19:17"/>
    <s v="0000-00-00 00:00:00"/>
    <s v="2025-05-08 13:33:50"/>
    <s v="2025-05-16 13:21:56"/>
    <s v="2025-06-04 10:14:17"/>
    <s v="2025-04-28"/>
    <s v="2025-04-28"/>
    <s v="2025-05-22"/>
    <s v="2025-05-26"/>
    <s v="2025-05-28"/>
    <x v="3"/>
    <s v="Medellin"/>
    <s v="100196"/>
    <x v="218"/>
    <m/>
    <x v="0"/>
    <n v="1"/>
    <x v="0"/>
    <x v="0"/>
    <x v="0"/>
    <n v="161310"/>
    <x v="0"/>
    <x v="0"/>
    <x v="0"/>
    <x v="9"/>
  </r>
  <r>
    <x v="2009"/>
    <x v="985"/>
    <s v="MUEBLES CC CUBRIMIENTOS"/>
    <x v="0"/>
    <m/>
    <s v="2025-04-16"/>
    <s v="2025-04-25"/>
    <s v="2025-04-28 14:19:17"/>
    <s v="0000-00-00 00:00:00"/>
    <s v="2025-05-08 13:33:50"/>
    <s v="2025-05-16 13:21:56"/>
    <s v="2025-06-04 10:14:17"/>
    <s v="2025-04-28"/>
    <s v="2025-04-28"/>
    <s v="2025-05-22"/>
    <s v="2025-05-26"/>
    <s v="2025-05-28"/>
    <x v="3"/>
    <s v="Medellin"/>
    <s v="11973"/>
    <x v="309"/>
    <m/>
    <x v="0"/>
    <n v="1"/>
    <x v="0"/>
    <x v="0"/>
    <x v="0"/>
    <n v="481112"/>
    <x v="0"/>
    <x v="2"/>
    <x v="0"/>
    <x v="9"/>
  </r>
  <r>
    <x v="2009"/>
    <x v="985"/>
    <s v="MUEBLES CC CUBRIMIENTOS"/>
    <x v="0"/>
    <m/>
    <s v="2025-04-16"/>
    <s v="2025-04-25"/>
    <s v="2025-04-28 14:19:17"/>
    <s v="0000-00-00 00:00:00"/>
    <s v="2025-05-08 13:33:50"/>
    <s v="2025-05-16 13:21:56"/>
    <s v="2025-06-04 10:14:17"/>
    <s v="2025-04-28"/>
    <s v="2025-04-28"/>
    <s v="2025-05-22"/>
    <s v="2025-05-26"/>
    <s v="2025-05-28"/>
    <x v="3"/>
    <s v="Medellin"/>
    <s v="13672"/>
    <x v="46"/>
    <s v="FURNISCREEN NEGRO 2M EB4027W G8 625GR"/>
    <x v="0"/>
    <n v="2"/>
    <x v="0"/>
    <x v="0"/>
    <x v="0"/>
    <n v="2835014"/>
    <x v="0"/>
    <x v="2"/>
    <x v="0"/>
    <x v="9"/>
  </r>
  <r>
    <x v="2010"/>
    <x v="1181"/>
    <s v="MUEBLES CC CUBRIMIENTOS"/>
    <x v="0"/>
    <m/>
    <s v="2025-04-16"/>
    <s v="2025-04-22"/>
    <s v="2025-04-22 13:37:27"/>
    <s v="0000-00-00 00:00:00"/>
    <s v="2025-04-25 07:18:43"/>
    <s v="2025-04-25 07:19:06"/>
    <s v="0000-00-00 00:00:00"/>
    <s v="2025-04-23"/>
    <s v="2025-04-23"/>
    <s v="2025-04-25"/>
    <s v="2025-04-29"/>
    <s v="2025-04-29"/>
    <x v="0"/>
    <s v="Cali"/>
    <s v="97-1"/>
    <x v="1121"/>
    <m/>
    <x v="0"/>
    <n v="1"/>
    <x v="0"/>
    <x v="0"/>
    <x v="0"/>
    <n v="140000"/>
    <x v="0"/>
    <x v="0"/>
    <x v="0"/>
    <x v="2"/>
  </r>
  <r>
    <x v="2011"/>
    <x v="1185"/>
    <s v="CUBRIMIENTO"/>
    <x v="0"/>
    <m/>
    <s v="2025-04-21"/>
    <s v="2025-08-04"/>
    <s v="2025-08-06 14:02:28"/>
    <s v="0000-00-00 00:00:00"/>
    <s v="2025-08-25 15:50:36"/>
    <s v="2025-08-25 15:51:21"/>
    <s v="0000-00-00 00:00:00"/>
    <s v="2025-08-05"/>
    <s v="2025-08-05"/>
    <s v="2025-08-22"/>
    <s v="2025-08-24"/>
    <s v="2025-08-28"/>
    <x v="8"/>
    <s v="Medellin"/>
    <s v="SERV03"/>
    <x v="9"/>
    <m/>
    <x v="0"/>
    <n v="1"/>
    <x v="0"/>
    <x v="0"/>
    <x v="0"/>
    <n v="300000"/>
    <x v="0"/>
    <x v="1"/>
    <x v="1"/>
    <x v="7"/>
  </r>
  <r>
    <x v="2011"/>
    <x v="1185"/>
    <s v="CUBRIMIENTO"/>
    <x v="0"/>
    <m/>
    <s v="2025-04-21"/>
    <s v="2025-08-04"/>
    <s v="2025-08-06 14:02:28"/>
    <s v="0000-00-00 00:00:00"/>
    <s v="2025-08-25 15:50:36"/>
    <s v="2025-08-25 15:51:21"/>
    <s v="0000-00-00 00:00:00"/>
    <s v="2025-08-05"/>
    <s v="2025-08-05"/>
    <s v="2025-08-22"/>
    <s v="2025-08-24"/>
    <s v="2025-08-28"/>
    <x v="8"/>
    <s v="Medellin"/>
    <s v="SERV04"/>
    <x v="50"/>
    <m/>
    <x v="0"/>
    <n v="10"/>
    <x v="0"/>
    <x v="0"/>
    <x v="0"/>
    <n v="3900000"/>
    <x v="0"/>
    <x v="1"/>
    <x v="1"/>
    <x v="7"/>
  </r>
  <r>
    <x v="2011"/>
    <x v="1185"/>
    <s v="CUBRIMIENTO"/>
    <x v="0"/>
    <m/>
    <s v="2025-04-21"/>
    <s v="2025-08-04"/>
    <s v="2025-08-06 14:02:28"/>
    <s v="0000-00-00 00:00:00"/>
    <s v="2025-08-25 15:50:36"/>
    <s v="2025-08-25 15:51:21"/>
    <s v="0000-00-00 00:00:00"/>
    <s v="2025-08-05"/>
    <s v="2025-08-05"/>
    <s v="2025-08-22"/>
    <s v="2025-08-24"/>
    <s v="2025-08-28"/>
    <x v="8"/>
    <s v="Medellin"/>
    <s v="SERVLAV04"/>
    <x v="771"/>
    <m/>
    <x v="0"/>
    <n v="9"/>
    <x v="124"/>
    <x v="0"/>
    <x v="98"/>
    <n v="18711000"/>
    <x v="0"/>
    <x v="1"/>
    <x v="1"/>
    <x v="7"/>
  </r>
  <r>
    <x v="2011"/>
    <x v="1185"/>
    <s v="CUBRIMIENTO"/>
    <x v="0"/>
    <m/>
    <s v="2025-04-21"/>
    <s v="2025-08-04"/>
    <s v="2025-08-06 14:02:28"/>
    <s v="0000-00-00 00:00:00"/>
    <s v="2025-08-25 15:50:36"/>
    <s v="2025-08-25 15:51:21"/>
    <s v="0000-00-00 00:00:00"/>
    <s v="2025-08-05"/>
    <s v="2025-08-05"/>
    <s v="2025-08-22"/>
    <s v="2025-08-24"/>
    <s v="2025-08-28"/>
    <x v="8"/>
    <s v="Medellin"/>
    <s v="TRANSP06"/>
    <x v="59"/>
    <m/>
    <x v="0"/>
    <n v="1"/>
    <x v="0"/>
    <x v="0"/>
    <x v="0"/>
    <n v="320000"/>
    <x v="0"/>
    <x v="1"/>
    <x v="1"/>
    <x v="7"/>
  </r>
  <r>
    <x v="2012"/>
    <x v="329"/>
    <s v="CUBRIMIENTO"/>
    <x v="0"/>
    <m/>
    <s v="2025-04-21"/>
    <s v="2025-07-23"/>
    <s v="2025-07-24 13:25:59"/>
    <s v="0000-00-00 00:00:00"/>
    <s v="2025-08-25 16:18:53"/>
    <s v="2025-08-25 16:19:02"/>
    <s v="0000-00-00 00:00:00"/>
    <s v="2025-07-24"/>
    <s v="2025-07-24"/>
    <s v="2025-08-08"/>
    <s v="2025-08-12"/>
    <s v="2025-08-14"/>
    <x v="0"/>
    <s v="Cali"/>
    <s v="MANT001"/>
    <x v="770"/>
    <m/>
    <x v="0"/>
    <n v="1"/>
    <x v="112"/>
    <x v="0"/>
    <x v="13"/>
    <n v="0"/>
    <x v="0"/>
    <x v="0"/>
    <x v="0"/>
    <x v="7"/>
  </r>
  <r>
    <x v="2012"/>
    <x v="329"/>
    <s v="CUBRIMIENTO"/>
    <x v="0"/>
    <m/>
    <s v="2025-04-21"/>
    <s v="2025-07-23"/>
    <s v="2025-07-24 13:25:59"/>
    <s v="0000-00-00 00:00:00"/>
    <s v="2025-08-25 16:18:53"/>
    <s v="2025-08-25 16:19:02"/>
    <s v="0000-00-00 00:00:00"/>
    <s v="2025-07-24"/>
    <s v="2025-07-24"/>
    <s v="2025-08-08"/>
    <s v="2025-08-12"/>
    <s v="2025-08-14"/>
    <x v="0"/>
    <s v="Cali"/>
    <s v="MANT001"/>
    <x v="770"/>
    <m/>
    <x v="0"/>
    <n v="1"/>
    <x v="356"/>
    <x v="0"/>
    <x v="14"/>
    <n v="0"/>
    <x v="0"/>
    <x v="0"/>
    <x v="0"/>
    <x v="7"/>
  </r>
  <r>
    <x v="2012"/>
    <x v="329"/>
    <s v="CUBRIMIENTO"/>
    <x v="0"/>
    <m/>
    <s v="2025-04-21"/>
    <s v="2025-07-23"/>
    <s v="2025-07-24 13:25:59"/>
    <s v="0000-00-00 00:00:00"/>
    <s v="2025-08-25 16:18:53"/>
    <s v="2025-08-25 16:19:02"/>
    <s v="0000-00-00 00:00:00"/>
    <s v="2025-07-24"/>
    <s v="2025-07-24"/>
    <s v="2025-08-08"/>
    <s v="2025-08-12"/>
    <s v="2025-08-14"/>
    <x v="0"/>
    <s v="Cali"/>
    <s v="MANT003"/>
    <x v="1122"/>
    <m/>
    <x v="0"/>
    <n v="1"/>
    <x v="188"/>
    <x v="0"/>
    <x v="173"/>
    <n v="0"/>
    <x v="0"/>
    <x v="0"/>
    <x v="0"/>
    <x v="7"/>
  </r>
  <r>
    <x v="2012"/>
    <x v="329"/>
    <s v="CUBRIMIENTO"/>
    <x v="0"/>
    <m/>
    <s v="2025-04-21"/>
    <s v="2025-07-23"/>
    <s v="2025-07-24 13:25:59"/>
    <s v="0000-00-00 00:00:00"/>
    <s v="2025-08-25 16:18:53"/>
    <s v="2025-08-25 16:19:02"/>
    <s v="0000-00-00 00:00:00"/>
    <s v="2025-07-24"/>
    <s v="2025-07-24"/>
    <s v="2025-08-08"/>
    <s v="2025-08-12"/>
    <s v="2025-08-14"/>
    <x v="0"/>
    <s v="Cali"/>
    <s v="MANT004"/>
    <x v="934"/>
    <m/>
    <x v="0"/>
    <n v="4"/>
    <x v="13"/>
    <x v="0"/>
    <x v="13"/>
    <n v="0"/>
    <x v="0"/>
    <x v="0"/>
    <x v="0"/>
    <x v="7"/>
  </r>
  <r>
    <x v="2012"/>
    <x v="329"/>
    <s v="CUBRIMIENTO"/>
    <x v="0"/>
    <m/>
    <s v="2025-04-21"/>
    <s v="2025-07-23"/>
    <s v="2025-07-24 13:25:59"/>
    <s v="0000-00-00 00:00:00"/>
    <s v="2025-08-25 16:18:53"/>
    <s v="2025-08-25 16:19:02"/>
    <s v="0000-00-00 00:00:00"/>
    <s v="2025-07-24"/>
    <s v="2025-07-24"/>
    <s v="2025-08-08"/>
    <s v="2025-08-12"/>
    <s v="2025-08-14"/>
    <x v="0"/>
    <s v="Cali"/>
    <s v="MANT004"/>
    <x v="934"/>
    <m/>
    <x v="0"/>
    <n v="1"/>
    <x v="8"/>
    <x v="0"/>
    <x v="17"/>
    <n v="0"/>
    <x v="0"/>
    <x v="0"/>
    <x v="0"/>
    <x v="7"/>
  </r>
  <r>
    <x v="2012"/>
    <x v="329"/>
    <s v="CUBRIMIENTO"/>
    <x v="0"/>
    <m/>
    <s v="2025-04-21"/>
    <s v="2025-07-23"/>
    <s v="2025-07-24 13:25:59"/>
    <s v="0000-00-00 00:00:00"/>
    <s v="2025-08-25 16:18:53"/>
    <s v="2025-08-25 16:19:02"/>
    <s v="0000-00-00 00:00:00"/>
    <s v="2025-07-24"/>
    <s v="2025-07-24"/>
    <s v="2025-08-08"/>
    <s v="2025-08-12"/>
    <s v="2025-08-14"/>
    <x v="0"/>
    <s v="Cali"/>
    <s v="MANT005"/>
    <x v="969"/>
    <m/>
    <x v="0"/>
    <n v="1"/>
    <x v="8"/>
    <x v="3"/>
    <x v="0"/>
    <n v="0"/>
    <x v="0"/>
    <x v="0"/>
    <x v="0"/>
    <x v="7"/>
  </r>
  <r>
    <x v="2012"/>
    <x v="329"/>
    <s v="CUBRIMIENTO"/>
    <x v="0"/>
    <m/>
    <s v="2025-04-21"/>
    <s v="2025-07-23"/>
    <s v="2025-07-24 13:25:59"/>
    <s v="0000-00-00 00:00:00"/>
    <s v="2025-08-25 16:18:53"/>
    <s v="2025-08-25 16:19:02"/>
    <s v="0000-00-00 00:00:00"/>
    <s v="2025-07-24"/>
    <s v="2025-07-24"/>
    <s v="2025-08-08"/>
    <s v="2025-08-12"/>
    <s v="2025-08-14"/>
    <x v="0"/>
    <s v="Cali"/>
    <s v="SERVLAV04"/>
    <x v="771"/>
    <m/>
    <x v="0"/>
    <n v="1"/>
    <x v="356"/>
    <x v="0"/>
    <x v="14"/>
    <n v="0"/>
    <x v="0"/>
    <x v="1"/>
    <x v="1"/>
    <x v="7"/>
  </r>
  <r>
    <x v="2012"/>
    <x v="329"/>
    <s v="CUBRIMIENTO"/>
    <x v="0"/>
    <m/>
    <s v="2025-04-21"/>
    <s v="2025-07-23"/>
    <s v="2025-07-24 13:25:59"/>
    <s v="0000-00-00 00:00:00"/>
    <s v="2025-08-25 16:18:53"/>
    <s v="2025-08-25 16:19:02"/>
    <s v="0000-00-00 00:00:00"/>
    <s v="2025-07-24"/>
    <s v="2025-07-24"/>
    <s v="2025-08-08"/>
    <s v="2025-08-12"/>
    <s v="2025-08-14"/>
    <x v="0"/>
    <s v="Cali"/>
    <s v="SERVLAV04"/>
    <x v="771"/>
    <m/>
    <x v="0"/>
    <n v="1"/>
    <x v="112"/>
    <x v="0"/>
    <x v="13"/>
    <n v="0"/>
    <x v="0"/>
    <x v="1"/>
    <x v="1"/>
    <x v="7"/>
  </r>
  <r>
    <x v="2013"/>
    <x v="159"/>
    <s v="CUBRIMIENTO"/>
    <x v="0"/>
    <m/>
    <s v="2025-04-21"/>
    <s v="2025-04-23"/>
    <s v="2025-04-23 12:00:50"/>
    <s v="0000-00-00 00:00:00"/>
    <s v="2025-04-23 12:00:56"/>
    <s v="2025-04-23 17:11:16"/>
    <s v="0000-00-00 00:00:00"/>
    <s v="2025-04-24"/>
    <s v="2025-04-24"/>
    <s v="2025-04-28"/>
    <s v="2025-04-30"/>
    <s v="2025-04-30"/>
    <x v="3"/>
    <s v="Toscany"/>
    <s v="35"/>
    <x v="292"/>
    <m/>
    <x v="0"/>
    <n v="13.4"/>
    <x v="0"/>
    <x v="0"/>
    <x v="0"/>
    <n v="704840"/>
    <x v="0"/>
    <x v="0"/>
    <x v="0"/>
    <x v="2"/>
  </r>
  <r>
    <x v="2014"/>
    <x v="123"/>
    <s v="CUBRIMIENTO"/>
    <x v="0"/>
    <m/>
    <s v="2025-04-21"/>
    <s v="2025-04-28"/>
    <s v="2025-04-28 14:32:42"/>
    <s v="0000-00-00 00:00:00"/>
    <s v="2025-04-28 14:32:50"/>
    <s v="2025-05-23 07:50:12"/>
    <s v="0000-00-00 00:00:00"/>
    <s v="2025-04-29"/>
    <s v="2025-04-29"/>
    <s v="2025-05-01"/>
    <s v="2025-05-05"/>
    <s v="2025-05-05"/>
    <x v="0"/>
    <s v="Toscany"/>
    <s v="11443"/>
    <x v="368"/>
    <m/>
    <x v="0"/>
    <n v="2"/>
    <x v="0"/>
    <x v="0"/>
    <x v="0"/>
    <n v="25200"/>
    <x v="0"/>
    <x v="0"/>
    <x v="0"/>
    <x v="9"/>
  </r>
  <r>
    <x v="2015"/>
    <x v="168"/>
    <s v="CUBRIMIENTO"/>
    <x v="0"/>
    <m/>
    <s v="2025-04-21"/>
    <s v="2025-04-21"/>
    <s v="2025-04-21 15:40:54"/>
    <s v="0000-00-00 00:00:00"/>
    <s v="2025-04-21 15:41:00"/>
    <s v="2025-04-22 07:34:50"/>
    <s v="0000-00-00 00:00:00"/>
    <s v="2025-04-22"/>
    <s v="2025-04-22"/>
    <s v="2025-04-24"/>
    <s v="2025-04-28"/>
    <s v="2025-04-28"/>
    <x v="3"/>
    <s v="Toscany"/>
    <s v="40"/>
    <x v="248"/>
    <m/>
    <x v="0"/>
    <n v="2"/>
    <x v="0"/>
    <x v="0"/>
    <x v="0"/>
    <n v="105200"/>
    <x v="0"/>
    <x v="0"/>
    <x v="0"/>
    <x v="2"/>
  </r>
  <r>
    <x v="2016"/>
    <x v="845"/>
    <s v="MUEBLES CC CUBRIMIENTOS"/>
    <x v="0"/>
    <m/>
    <s v="2025-04-21"/>
    <s v="2025-04-21"/>
    <s v="2025-04-22 11:05:01"/>
    <s v="0000-00-00 00:00:00"/>
    <s v="2025-05-15 07:35:13"/>
    <s v="2025-05-15 07:43:06"/>
    <s v="2025-06-03 08:14:09"/>
    <s v="2025-04-22"/>
    <s v="2025-04-22"/>
    <s v="0000-00-00"/>
    <s v="2025-05-30"/>
    <s v="2025-06-03"/>
    <x v="3"/>
    <s v="Bogota"/>
    <s v="11456"/>
    <x v="320"/>
    <s v="FURNISCREEN NEGRO 2M EB4027W G8 625GR"/>
    <x v="0"/>
    <n v="2"/>
    <x v="0"/>
    <x v="0"/>
    <x v="0"/>
    <n v="1591630"/>
    <x v="0"/>
    <x v="2"/>
    <x v="0"/>
    <x v="11"/>
  </r>
  <r>
    <x v="2016"/>
    <x v="845"/>
    <s v="MUEBLES CC CUBRIMIENTOS"/>
    <x v="0"/>
    <m/>
    <s v="2025-04-21"/>
    <s v="2025-04-21"/>
    <s v="2025-04-22 11:05:01"/>
    <s v="0000-00-00 00:00:00"/>
    <s v="2025-05-15 07:35:13"/>
    <s v="2025-05-15 07:43:06"/>
    <s v="2025-06-03 08:14:09"/>
    <s v="2025-04-22"/>
    <s v="2025-04-22"/>
    <s v="0000-00-00"/>
    <s v="2025-05-30"/>
    <s v="2025-06-03"/>
    <x v="3"/>
    <s v="Bogota"/>
    <s v="8168"/>
    <x v="707"/>
    <m/>
    <x v="4"/>
    <n v="2"/>
    <x v="0"/>
    <x v="0"/>
    <x v="0"/>
    <n v="1812424"/>
    <x v="0"/>
    <x v="2"/>
    <x v="0"/>
    <x v="11"/>
  </r>
  <r>
    <x v="2016"/>
    <x v="845"/>
    <s v="MUEBLES CC CUBRIMIENTOS"/>
    <x v="0"/>
    <m/>
    <s v="2025-04-21"/>
    <s v="2025-04-21"/>
    <s v="2025-04-22 11:05:01"/>
    <s v="0000-00-00 00:00:00"/>
    <s v="2025-05-15 07:35:13"/>
    <s v="2025-05-15 07:43:06"/>
    <s v="2025-06-03 08:14:09"/>
    <s v="2025-04-22"/>
    <s v="2025-04-22"/>
    <s v="0000-00-00"/>
    <s v="2025-05-30"/>
    <s v="2025-06-03"/>
    <x v="3"/>
    <s v="Bogota"/>
    <s v="8530"/>
    <x v="291"/>
    <m/>
    <x v="2"/>
    <n v="1"/>
    <x v="0"/>
    <x v="0"/>
    <x v="0"/>
    <n v="841245"/>
    <x v="0"/>
    <x v="2"/>
    <x v="0"/>
    <x v="11"/>
  </r>
  <r>
    <x v="2016"/>
    <x v="845"/>
    <s v="MUEBLES CC CUBRIMIENTOS"/>
    <x v="0"/>
    <m/>
    <s v="2025-04-21"/>
    <s v="2025-04-21"/>
    <s v="2025-04-22 11:05:01"/>
    <s v="0000-00-00 00:00:00"/>
    <s v="2025-05-15 07:35:13"/>
    <s v="2025-05-15 07:43:06"/>
    <s v="2025-06-03 08:14:09"/>
    <s v="2025-04-22"/>
    <s v="2025-04-22"/>
    <s v="0000-00-00"/>
    <s v="2025-05-30"/>
    <s v="2025-06-03"/>
    <x v="3"/>
    <s v="Bogota"/>
    <s v="9511"/>
    <x v="91"/>
    <m/>
    <x v="0"/>
    <n v="1"/>
    <x v="0"/>
    <x v="0"/>
    <x v="0"/>
    <n v="762615"/>
    <x v="0"/>
    <x v="2"/>
    <x v="0"/>
    <x v="11"/>
  </r>
  <r>
    <x v="2017"/>
    <x v="257"/>
    <s v="CUBRIMIENTO"/>
    <x v="0"/>
    <m/>
    <s v="2025-04-21"/>
    <s v="2025-04-22"/>
    <s v="2025-04-22 14:31:04"/>
    <s v="0000-00-00 00:00:00"/>
    <s v="2025-04-22 14:31:13"/>
    <s v="2025-04-24 07:23:18"/>
    <s v="0000-00-00 00:00:00"/>
    <s v="2025-04-23"/>
    <s v="2025-04-23"/>
    <s v="2025-04-25"/>
    <s v="2025-04-29"/>
    <s v="2025-04-29"/>
    <x v="3"/>
    <s v="Toscany"/>
    <s v="29"/>
    <x v="280"/>
    <m/>
    <x v="0"/>
    <n v="6"/>
    <x v="0"/>
    <x v="0"/>
    <x v="0"/>
    <n v="315600"/>
    <x v="0"/>
    <x v="0"/>
    <x v="0"/>
    <x v="2"/>
  </r>
  <r>
    <x v="2017"/>
    <x v="257"/>
    <s v="CUBRIMIENTO"/>
    <x v="0"/>
    <m/>
    <s v="2025-04-21"/>
    <s v="2025-04-22"/>
    <s v="2025-04-22 14:31:04"/>
    <s v="0000-00-00 00:00:00"/>
    <s v="2025-04-22 14:31:13"/>
    <s v="2025-04-24 07:23:18"/>
    <s v="0000-00-00 00:00:00"/>
    <s v="2025-04-23"/>
    <s v="2025-04-23"/>
    <s v="2025-04-25"/>
    <s v="2025-04-29"/>
    <s v="2025-04-29"/>
    <x v="3"/>
    <s v="Toscany"/>
    <s v="97"/>
    <x v="546"/>
    <m/>
    <x v="0"/>
    <n v="12"/>
    <x v="0"/>
    <x v="0"/>
    <x v="0"/>
    <n v="631200"/>
    <x v="0"/>
    <x v="0"/>
    <x v="0"/>
    <x v="2"/>
  </r>
  <r>
    <x v="2018"/>
    <x v="722"/>
    <s v="CUBRIMIENTO"/>
    <x v="0"/>
    <m/>
    <s v="2025-04-22"/>
    <s v="2025-04-22"/>
    <s v="2025-04-22 09:54:30"/>
    <s v="0000-00-00 00:00:00"/>
    <s v="2025-04-22 12:03:59"/>
    <s v="2025-04-23 07:56:55"/>
    <s v="0000-00-00 00:00:00"/>
    <s v="2025-04-23"/>
    <s v="2025-04-23"/>
    <s v="2025-04-25"/>
    <s v="2025-04-29"/>
    <s v="2025-04-29"/>
    <x v="3"/>
    <s v="Toscany"/>
    <s v="39"/>
    <x v="460"/>
    <m/>
    <x v="0"/>
    <n v="61"/>
    <x v="0"/>
    <x v="0"/>
    <x v="0"/>
    <n v="3050000"/>
    <x v="0"/>
    <x v="0"/>
    <x v="0"/>
    <x v="2"/>
  </r>
  <r>
    <x v="2019"/>
    <x v="167"/>
    <s v="CUBRIMIENTO"/>
    <x v="0"/>
    <m/>
    <s v="2025-04-22"/>
    <s v="2025-04-22"/>
    <s v="2025-04-22 14:47:12"/>
    <s v="0000-00-00 00:00:00"/>
    <s v="2025-04-22 14:47:22"/>
    <s v="2025-04-23 17:12:21"/>
    <s v="0000-00-00 00:00:00"/>
    <s v="2025-04-23"/>
    <s v="2025-04-23"/>
    <s v="2025-04-25"/>
    <s v="2025-04-29"/>
    <s v="2025-04-29"/>
    <x v="3"/>
    <s v="Toscany"/>
    <s v="39"/>
    <x v="460"/>
    <m/>
    <x v="0"/>
    <n v="13"/>
    <x v="0"/>
    <x v="0"/>
    <x v="0"/>
    <n v="683800"/>
    <x v="0"/>
    <x v="0"/>
    <x v="0"/>
    <x v="2"/>
  </r>
  <r>
    <x v="2020"/>
    <x v="159"/>
    <s v="CUBRIMIENTO"/>
    <x v="0"/>
    <m/>
    <s v="2025-04-22"/>
    <s v="2025-04-22"/>
    <s v="2025-04-22 14:50:11"/>
    <s v="0000-00-00 00:00:00"/>
    <s v="2025-04-22 14:50:53"/>
    <s v="2025-04-23 07:58:33"/>
    <s v="0000-00-00 00:00:00"/>
    <s v="2025-04-23"/>
    <s v="2025-04-23"/>
    <s v="2025-04-25"/>
    <s v="2025-04-29"/>
    <s v="2025-04-29"/>
    <x v="3"/>
    <s v="Toscany"/>
    <s v="11369"/>
    <x v="789"/>
    <m/>
    <x v="0"/>
    <n v="6"/>
    <x v="0"/>
    <x v="0"/>
    <x v="0"/>
    <n v="7800"/>
    <x v="0"/>
    <x v="0"/>
    <x v="0"/>
    <x v="2"/>
  </r>
  <r>
    <x v="2020"/>
    <x v="159"/>
    <s v="CUBRIMIENTO"/>
    <x v="0"/>
    <m/>
    <s v="2025-04-22"/>
    <s v="2025-04-22"/>
    <s v="2025-04-22 14:50:11"/>
    <s v="0000-00-00 00:00:00"/>
    <s v="2025-04-22 14:50:53"/>
    <s v="2025-04-23 07:58:33"/>
    <s v="0000-00-00 00:00:00"/>
    <s v="2025-04-23"/>
    <s v="2025-04-23"/>
    <s v="2025-04-25"/>
    <s v="2025-04-29"/>
    <s v="2025-04-29"/>
    <x v="3"/>
    <s v="Toscany"/>
    <s v="11435"/>
    <x v="229"/>
    <m/>
    <x v="0"/>
    <n v="3"/>
    <x v="0"/>
    <x v="0"/>
    <x v="0"/>
    <n v="191700"/>
    <x v="0"/>
    <x v="0"/>
    <x v="0"/>
    <x v="2"/>
  </r>
  <r>
    <x v="2020"/>
    <x v="159"/>
    <s v="CUBRIMIENTO"/>
    <x v="0"/>
    <m/>
    <s v="2025-04-22"/>
    <s v="2025-04-22"/>
    <s v="2025-04-22 14:50:11"/>
    <s v="0000-00-00 00:00:00"/>
    <s v="2025-04-22 14:50:53"/>
    <s v="2025-04-23 07:58:33"/>
    <s v="0000-00-00 00:00:00"/>
    <s v="2025-04-23"/>
    <s v="2025-04-23"/>
    <s v="2025-04-25"/>
    <s v="2025-04-29"/>
    <s v="2025-04-29"/>
    <x v="3"/>
    <s v="Toscany"/>
    <s v="12871"/>
    <x v="790"/>
    <m/>
    <x v="0"/>
    <n v="6"/>
    <x v="0"/>
    <x v="0"/>
    <x v="0"/>
    <n v="2400"/>
    <x v="0"/>
    <x v="0"/>
    <x v="0"/>
    <x v="2"/>
  </r>
  <r>
    <x v="2021"/>
    <x v="61"/>
    <s v="CUBRIMIENTO"/>
    <x v="0"/>
    <m/>
    <s v="2025-04-22"/>
    <s v="2025-04-29"/>
    <s v="2025-05-05 12:25:57"/>
    <s v="2025-05-06 14:47:40"/>
    <s v="2025-05-09 16:51:00"/>
    <s v="2025-05-27 15:26:54"/>
    <s v="2025-05-31 11:27:55"/>
    <s v="2025-05-06"/>
    <s v="2025-05-08"/>
    <s v="2025-05-12"/>
    <s v="2025-05-14"/>
    <s v="2025-05-15"/>
    <x v="3"/>
    <s v="Cali"/>
    <s v="SOMB03"/>
    <x v="161"/>
    <s v="LONA DICKSON TAUPE REF:7559"/>
    <x v="8"/>
    <n v="1"/>
    <x v="60"/>
    <x v="0"/>
    <x v="19"/>
    <n v="0"/>
    <x v="0"/>
    <x v="6"/>
    <x v="8"/>
    <x v="9"/>
  </r>
  <r>
    <x v="2022"/>
    <x v="238"/>
    <s v="CUBRIMIENTO"/>
    <x v="0"/>
    <m/>
    <s v="2025-04-22"/>
    <s v="2025-04-23"/>
    <s v="2025-04-23 12:14:48"/>
    <s v="0000-00-00 00:00:00"/>
    <s v="2025-04-23 12:14:54"/>
    <s v="2025-04-23 17:11:48"/>
    <s v="0000-00-00 00:00:00"/>
    <s v="2025-04-24"/>
    <s v="2025-04-24"/>
    <s v="2025-04-28"/>
    <s v="2025-04-30"/>
    <s v="2025-04-30"/>
    <x v="3"/>
    <s v="Toscany"/>
    <s v="11369"/>
    <x v="789"/>
    <m/>
    <x v="0"/>
    <n v="2"/>
    <x v="0"/>
    <x v="0"/>
    <x v="0"/>
    <n v="2600"/>
    <x v="0"/>
    <x v="0"/>
    <x v="0"/>
    <x v="2"/>
  </r>
  <r>
    <x v="2022"/>
    <x v="238"/>
    <s v="CUBRIMIENTO"/>
    <x v="0"/>
    <m/>
    <s v="2025-04-22"/>
    <s v="2025-04-23"/>
    <s v="2025-04-23 12:14:48"/>
    <s v="0000-00-00 00:00:00"/>
    <s v="2025-04-23 12:14:54"/>
    <s v="2025-04-23 17:11:48"/>
    <s v="0000-00-00 00:00:00"/>
    <s v="2025-04-24"/>
    <s v="2025-04-24"/>
    <s v="2025-04-28"/>
    <s v="2025-04-30"/>
    <s v="2025-04-30"/>
    <x v="3"/>
    <s v="Toscany"/>
    <s v="11435"/>
    <x v="229"/>
    <m/>
    <x v="0"/>
    <n v="1"/>
    <x v="0"/>
    <x v="0"/>
    <x v="0"/>
    <n v="63900"/>
    <x v="0"/>
    <x v="0"/>
    <x v="0"/>
    <x v="2"/>
  </r>
  <r>
    <x v="2022"/>
    <x v="238"/>
    <s v="CUBRIMIENTO"/>
    <x v="0"/>
    <m/>
    <s v="2025-04-22"/>
    <s v="2025-04-23"/>
    <s v="2025-04-23 12:14:48"/>
    <s v="0000-00-00 00:00:00"/>
    <s v="2025-04-23 12:14:54"/>
    <s v="2025-04-23 17:11:48"/>
    <s v="0000-00-00 00:00:00"/>
    <s v="2025-04-24"/>
    <s v="2025-04-24"/>
    <s v="2025-04-28"/>
    <s v="2025-04-30"/>
    <s v="2025-04-30"/>
    <x v="3"/>
    <s v="Toscany"/>
    <s v="12871"/>
    <x v="790"/>
    <m/>
    <x v="0"/>
    <n v="2"/>
    <x v="0"/>
    <x v="0"/>
    <x v="0"/>
    <n v="800"/>
    <x v="0"/>
    <x v="0"/>
    <x v="0"/>
    <x v="2"/>
  </r>
  <r>
    <x v="2023"/>
    <x v="1186"/>
    <s v="MUEBLES CC CUBRIMIENTOS"/>
    <x v="0"/>
    <m/>
    <s v="2025-04-22"/>
    <s v="2025-05-14"/>
    <s v="2025-05-15 09:45:38"/>
    <s v="0000-00-00 00:00:00"/>
    <s v="2025-05-22 15:29:29"/>
    <s v="2025-05-22 15:30:02"/>
    <s v="2025-06-04 08:36:34"/>
    <s v="2025-05-15"/>
    <s v="2025-05-15"/>
    <s v="2025-05-23"/>
    <s v="2025-05-28"/>
    <s v="2025-05-30"/>
    <x v="3"/>
    <s v="Medellin"/>
    <s v="5325"/>
    <x v="33"/>
    <m/>
    <x v="5"/>
    <n v="2"/>
    <x v="0"/>
    <x v="0"/>
    <x v="0"/>
    <n v="1003116"/>
    <x v="0"/>
    <x v="0"/>
    <x v="0"/>
    <x v="9"/>
  </r>
  <r>
    <x v="2023"/>
    <x v="1186"/>
    <s v="MUEBLES CC CUBRIMIENTOS"/>
    <x v="0"/>
    <m/>
    <s v="2025-04-22"/>
    <s v="2025-05-14"/>
    <s v="2025-05-15 09:45:38"/>
    <s v="0000-00-00 00:00:00"/>
    <s v="2025-05-22 15:29:29"/>
    <s v="2025-05-22 15:30:02"/>
    <s v="2025-06-04 08:36:34"/>
    <s v="2025-05-15"/>
    <s v="2025-05-15"/>
    <s v="2025-05-23"/>
    <s v="2025-05-28"/>
    <s v="2025-05-30"/>
    <x v="3"/>
    <s v="Medellin"/>
    <s v="9708"/>
    <x v="778"/>
    <s v="LONA DICKSON TAUPE REF:7559"/>
    <x v="0"/>
    <n v="2"/>
    <x v="0"/>
    <x v="0"/>
    <x v="0"/>
    <n v="2398000"/>
    <x v="0"/>
    <x v="0"/>
    <x v="0"/>
    <x v="9"/>
  </r>
  <r>
    <x v="2023"/>
    <x v="1186"/>
    <s v="MUEBLES CC CUBRIMIENTOS"/>
    <x v="0"/>
    <m/>
    <s v="2025-04-22"/>
    <s v="2025-05-14"/>
    <s v="2025-05-15 09:45:38"/>
    <s v="0000-00-00 00:00:00"/>
    <s v="2025-05-22 15:29:29"/>
    <s v="2025-05-22 15:30:02"/>
    <s v="2025-06-04 08:36:34"/>
    <s v="2025-05-15"/>
    <s v="2025-05-15"/>
    <s v="2025-05-23"/>
    <s v="2025-05-28"/>
    <s v="2025-05-30"/>
    <x v="3"/>
    <s v="Medellin"/>
    <s v="TRANSP12"/>
    <x v="118"/>
    <m/>
    <x v="0"/>
    <n v="1"/>
    <x v="0"/>
    <x v="0"/>
    <x v="0"/>
    <n v="80000"/>
    <x v="0"/>
    <x v="1"/>
    <x v="1"/>
    <x v="9"/>
  </r>
  <r>
    <x v="2024"/>
    <x v="1187"/>
    <s v="MUEBLES CC CUBRIMIENTOS"/>
    <x v="0"/>
    <m/>
    <s v="2025-04-23"/>
    <s v="2025-04-23"/>
    <s v="2025-04-24 11:46:27"/>
    <s v="0000-00-00 00:00:00"/>
    <s v="2025-06-13 10:20:55"/>
    <s v="2025-06-13 10:21:04"/>
    <s v="2025-06-17 09:59:02"/>
    <s v="2025-04-24"/>
    <s v="2025-04-24"/>
    <s v="2025-05-20"/>
    <s v="2025-05-22"/>
    <s v="2025-05-26"/>
    <x v="3"/>
    <s v="Gerencia"/>
    <s v="100245"/>
    <x v="236"/>
    <s v="LONA DICKSON GRIS VETEADO (U406) 1.20M"/>
    <x v="2"/>
    <n v="2"/>
    <x v="0"/>
    <x v="0"/>
    <x v="0"/>
    <n v="4937886"/>
    <x v="0"/>
    <x v="2"/>
    <x v="0"/>
    <x v="9"/>
  </r>
  <r>
    <x v="2024"/>
    <x v="1187"/>
    <s v="MUEBLES CC CUBRIMIENTOS"/>
    <x v="0"/>
    <m/>
    <s v="2025-04-23"/>
    <s v="2025-04-23"/>
    <s v="2025-04-24 11:46:27"/>
    <s v="0000-00-00 00:00:00"/>
    <s v="2025-06-13 10:20:55"/>
    <s v="2025-06-13 10:21:04"/>
    <s v="2025-06-17 09:59:02"/>
    <s v="2025-04-24"/>
    <s v="2025-04-24"/>
    <s v="2025-05-20"/>
    <s v="2025-05-22"/>
    <s v="2025-05-26"/>
    <x v="3"/>
    <s v="Gerencia"/>
    <s v="100248"/>
    <x v="237"/>
    <s v="LONA DICKSON GRIS VETEADO (U406) 1.20M"/>
    <x v="4"/>
    <n v="1"/>
    <x v="0"/>
    <x v="0"/>
    <x v="0"/>
    <n v="2067650"/>
    <x v="0"/>
    <x v="2"/>
    <x v="0"/>
    <x v="9"/>
  </r>
  <r>
    <x v="2024"/>
    <x v="1187"/>
    <s v="MUEBLES CC CUBRIMIENTOS"/>
    <x v="0"/>
    <m/>
    <s v="2025-04-23"/>
    <s v="2025-04-23"/>
    <s v="2025-04-24 11:46:27"/>
    <s v="0000-00-00 00:00:00"/>
    <s v="2025-06-13 10:20:55"/>
    <s v="2025-06-13 10:21:04"/>
    <s v="2025-06-17 09:59:02"/>
    <s v="2025-04-24"/>
    <s v="2025-04-24"/>
    <s v="2025-05-20"/>
    <s v="2025-05-22"/>
    <s v="2025-05-26"/>
    <x v="3"/>
    <s v="Gerencia"/>
    <s v="5440"/>
    <x v="858"/>
    <m/>
    <x v="4"/>
    <n v="1"/>
    <x v="0"/>
    <x v="0"/>
    <x v="0"/>
    <n v="929784"/>
    <x v="0"/>
    <x v="2"/>
    <x v="0"/>
    <x v="9"/>
  </r>
  <r>
    <x v="2025"/>
    <x v="277"/>
    <s v="CUBRIMIENTO"/>
    <x v="0"/>
    <m/>
    <s v="2025-04-23"/>
    <s v="2025-04-23"/>
    <s v="2025-04-24 13:08:23"/>
    <s v="0000-00-00 00:00:00"/>
    <s v="2025-04-24 13:08:30"/>
    <s v="2025-04-25 07:34:18"/>
    <s v="0000-00-00 00:00:00"/>
    <s v="2025-04-24"/>
    <s v="2025-04-24"/>
    <s v="2025-04-28"/>
    <s v="2025-04-30"/>
    <s v="2025-04-30"/>
    <x v="3"/>
    <s v="Toscany"/>
    <s v="11440"/>
    <x v="244"/>
    <m/>
    <x v="0"/>
    <n v="3"/>
    <x v="0"/>
    <x v="0"/>
    <x v="0"/>
    <n v="135000"/>
    <x v="0"/>
    <x v="0"/>
    <x v="0"/>
    <x v="2"/>
  </r>
  <r>
    <x v="2026"/>
    <x v="84"/>
    <s v="CUBRIMIENTO"/>
    <x v="0"/>
    <m/>
    <s v="2025-04-23"/>
    <s v="2025-05-15"/>
    <s v="2025-05-22 15:55:14"/>
    <s v="2025-05-23 15:15:09"/>
    <s v="2025-05-26 13:43:19"/>
    <s v="2025-05-27 08:57:39"/>
    <s v="0000-00-00 00:00:00"/>
    <s v="2025-05-16"/>
    <s v="2025-05-20"/>
    <s v="2025-05-22"/>
    <s v="2025-05-26"/>
    <s v="2025-05-26"/>
    <x v="3"/>
    <s v="Toscany"/>
    <s v="SOMB03"/>
    <x v="161"/>
    <s v="LONA DICKSON NEGRO FONDO ENT REF:6028"/>
    <x v="8"/>
    <n v="1"/>
    <x v="357"/>
    <x v="0"/>
    <x v="17"/>
    <n v="5243340"/>
    <x v="0"/>
    <x v="6"/>
    <x v="8"/>
    <x v="9"/>
  </r>
  <r>
    <x v="2027"/>
    <x v="1188"/>
    <s v="CUBRIMIENTO"/>
    <x v="0"/>
    <m/>
    <s v="2025-04-23"/>
    <s v="2025-10-09"/>
    <s v="2025-10-21 14:21:51"/>
    <s v="0000-00-00 00:00:00"/>
    <s v="0000-00-00 00:00:00"/>
    <s v="0000-00-00 00:00:00"/>
    <s v="0000-00-00 00:00:00"/>
    <s v="2025-10-10"/>
    <s v="2025-10-22"/>
    <s v="2025-11-05"/>
    <s v="2025-11-07"/>
    <s v="2025-11-18"/>
    <x v="2"/>
    <s v="Toscana"/>
    <s v="ALUPL32"/>
    <x v="1123"/>
    <m/>
    <x v="0"/>
    <n v="1"/>
    <x v="0"/>
    <x v="0"/>
    <x v="0"/>
    <n v="1524339.3599999999"/>
    <x v="0"/>
    <x v="1"/>
    <x v="1"/>
    <x v="3"/>
  </r>
  <r>
    <x v="2027"/>
    <x v="1188"/>
    <s v="CUBRIMIENTO"/>
    <x v="0"/>
    <m/>
    <s v="2025-04-23"/>
    <s v="2025-10-09"/>
    <s v="2025-10-21 14:21:51"/>
    <s v="0000-00-00 00:00:00"/>
    <s v="0000-00-00 00:00:00"/>
    <s v="0000-00-00 00:00:00"/>
    <s v="0000-00-00 00:00:00"/>
    <s v="2025-10-10"/>
    <s v="2025-10-22"/>
    <s v="2025-11-05"/>
    <s v="2025-11-07"/>
    <s v="2025-11-18"/>
    <x v="2"/>
    <s v="Toscana"/>
    <s v="FZIPP02"/>
    <x v="258"/>
    <s v="PERGOSCREEN BLANCA 3M EB4841 G6-7 430GR"/>
    <x v="1"/>
    <n v="1"/>
    <x v="358"/>
    <x v="1"/>
    <x v="0"/>
    <n v="3287598.48"/>
    <x v="0"/>
    <x v="13"/>
    <x v="0"/>
    <x v="3"/>
  </r>
  <r>
    <x v="2027"/>
    <x v="1188"/>
    <s v="CUBRIMIENTO"/>
    <x v="0"/>
    <m/>
    <s v="2025-04-23"/>
    <s v="2025-10-09"/>
    <s v="2025-10-21 14:21:51"/>
    <s v="0000-00-00 00:00:00"/>
    <s v="0000-00-00 00:00:00"/>
    <s v="0000-00-00 00:00:00"/>
    <s v="0000-00-00 00:00:00"/>
    <s v="2025-10-10"/>
    <s v="2025-10-22"/>
    <s v="2025-11-05"/>
    <s v="2025-11-07"/>
    <s v="2025-11-18"/>
    <x v="2"/>
    <s v="Toscana"/>
    <s v="FZIPP02"/>
    <x v="258"/>
    <s v="PERGOSCREEN BLANCA 3M EB4841 G6-7 430GR"/>
    <x v="1"/>
    <n v="2"/>
    <x v="359"/>
    <x v="1"/>
    <x v="0"/>
    <n v="6575196.96"/>
    <x v="0"/>
    <x v="13"/>
    <x v="0"/>
    <x v="3"/>
  </r>
  <r>
    <x v="2027"/>
    <x v="1188"/>
    <s v="CUBRIMIENTO"/>
    <x v="0"/>
    <m/>
    <s v="2025-04-23"/>
    <s v="2025-10-09"/>
    <s v="2025-10-21 14:21:51"/>
    <s v="0000-00-00 00:00:00"/>
    <s v="0000-00-00 00:00:00"/>
    <s v="0000-00-00 00:00:00"/>
    <s v="0000-00-00 00:00:00"/>
    <s v="2025-10-10"/>
    <s v="2025-10-22"/>
    <s v="2025-11-05"/>
    <s v="2025-11-07"/>
    <s v="2025-11-18"/>
    <x v="2"/>
    <s v="Toscana"/>
    <s v="FZIPP02"/>
    <x v="258"/>
    <s v="PERGOSCREEN BLANCA 3M EB4841 G6-7 430GR"/>
    <x v="1"/>
    <n v="1"/>
    <x v="360"/>
    <x v="1"/>
    <x v="0"/>
    <n v="3030485.94"/>
    <x v="0"/>
    <x v="13"/>
    <x v="0"/>
    <x v="3"/>
  </r>
  <r>
    <x v="2027"/>
    <x v="1188"/>
    <s v="CUBRIMIENTO"/>
    <x v="0"/>
    <m/>
    <s v="2025-04-23"/>
    <s v="2025-10-09"/>
    <s v="2025-10-21 14:21:51"/>
    <s v="0000-00-00 00:00:00"/>
    <s v="0000-00-00 00:00:00"/>
    <s v="0000-00-00 00:00:00"/>
    <s v="0000-00-00 00:00:00"/>
    <s v="2025-10-10"/>
    <s v="2025-10-22"/>
    <s v="2025-11-05"/>
    <s v="2025-11-07"/>
    <s v="2025-11-18"/>
    <x v="2"/>
    <s v="Toscana"/>
    <s v="PLAM05"/>
    <x v="12"/>
    <m/>
    <x v="1"/>
    <n v="1"/>
    <x v="360"/>
    <x v="0"/>
    <x v="105"/>
    <n v="26848448.711999997"/>
    <x v="0"/>
    <x v="4"/>
    <x v="3"/>
    <x v="3"/>
  </r>
  <r>
    <x v="2027"/>
    <x v="1188"/>
    <s v="CUBRIMIENTO"/>
    <x v="0"/>
    <m/>
    <s v="2025-04-23"/>
    <s v="2025-10-09"/>
    <s v="2025-10-21 14:21:51"/>
    <s v="0000-00-00 00:00:00"/>
    <s v="0000-00-00 00:00:00"/>
    <s v="0000-00-00 00:00:00"/>
    <s v="0000-00-00 00:00:00"/>
    <s v="2025-10-10"/>
    <s v="2025-10-22"/>
    <s v="2025-11-05"/>
    <s v="2025-11-07"/>
    <s v="2025-11-18"/>
    <x v="2"/>
    <s v="Toscana"/>
    <s v="PLAM05"/>
    <x v="12"/>
    <m/>
    <x v="1"/>
    <n v="1"/>
    <x v="361"/>
    <x v="0"/>
    <x v="105"/>
    <n v="52614630.215999998"/>
    <x v="0"/>
    <x v="4"/>
    <x v="3"/>
    <x v="3"/>
  </r>
  <r>
    <x v="2027"/>
    <x v="1188"/>
    <s v="CUBRIMIENTO"/>
    <x v="0"/>
    <m/>
    <s v="2025-04-23"/>
    <s v="2025-10-09"/>
    <s v="2025-10-21 14:21:51"/>
    <s v="0000-00-00 00:00:00"/>
    <s v="0000-00-00 00:00:00"/>
    <s v="0000-00-00 00:00:00"/>
    <s v="0000-00-00 00:00:00"/>
    <s v="2025-10-10"/>
    <s v="2025-10-22"/>
    <s v="2025-11-05"/>
    <s v="2025-11-07"/>
    <s v="2025-11-18"/>
    <x v="2"/>
    <s v="Toscana"/>
    <s v="PLAM05"/>
    <x v="12"/>
    <m/>
    <x v="1"/>
    <n v="1"/>
    <x v="362"/>
    <x v="0"/>
    <x v="105"/>
    <n v="30062841.048"/>
    <x v="0"/>
    <x v="4"/>
    <x v="3"/>
    <x v="3"/>
  </r>
  <r>
    <x v="2028"/>
    <x v="1189"/>
    <s v="CUBRIMIENTO"/>
    <x v="0"/>
    <m/>
    <s v="2025-04-23"/>
    <s v="2025-04-25"/>
    <s v="2025-04-28 17:15:59"/>
    <s v="0000-00-00 00:00:00"/>
    <s v="2025-04-30 13:41:56"/>
    <s v="2025-05-02 10:52:38"/>
    <s v="2025-05-26 13:23:59"/>
    <s v="2025-04-28"/>
    <s v="2025-04-28"/>
    <s v="2025-04-30"/>
    <s v="2025-05-02"/>
    <s v="2025-05-19"/>
    <x v="3"/>
    <s v="Medellin"/>
    <s v="19303"/>
    <x v="512"/>
    <m/>
    <x v="0"/>
    <n v="1"/>
    <x v="0"/>
    <x v="0"/>
    <x v="0"/>
    <n v="120000"/>
    <x v="0"/>
    <x v="0"/>
    <x v="0"/>
    <x v="2"/>
  </r>
  <r>
    <x v="2028"/>
    <x v="1189"/>
    <s v="CUBRIMIENTO"/>
    <x v="0"/>
    <m/>
    <s v="2025-04-23"/>
    <s v="2025-04-25"/>
    <s v="2025-04-28 17:15:59"/>
    <s v="0000-00-00 00:00:00"/>
    <s v="2025-04-30 13:41:56"/>
    <s v="2025-05-02 10:52:38"/>
    <s v="2025-05-26 13:23:59"/>
    <s v="2025-04-28"/>
    <s v="2025-04-28"/>
    <s v="2025-04-30"/>
    <s v="2025-05-02"/>
    <s v="2025-05-19"/>
    <x v="3"/>
    <s v="Medellin"/>
    <s v="SERV03"/>
    <x v="9"/>
    <m/>
    <x v="0"/>
    <n v="1"/>
    <x v="0"/>
    <x v="0"/>
    <x v="0"/>
    <n v="150000"/>
    <x v="0"/>
    <x v="1"/>
    <x v="1"/>
    <x v="2"/>
  </r>
  <r>
    <x v="2029"/>
    <x v="1190"/>
    <s v="MUEBLES CC CUBRIMIENTOS"/>
    <x v="0"/>
    <m/>
    <s v="2021-07-13"/>
    <s v="2025-04-28"/>
    <s v="2025-04-29 12:29:41"/>
    <s v="0000-00-00 00:00:00"/>
    <s v="2025-05-08 11:59:27"/>
    <s v="2025-05-09 14:46:59"/>
    <s v="2025-05-20 18:09:04"/>
    <s v="2025-04-29"/>
    <s v="2025-04-29"/>
    <s v="2025-05-07"/>
    <s v="0000-00-00"/>
    <s v="2025-05-13"/>
    <x v="3"/>
    <s v="Cali"/>
    <s v="11443"/>
    <x v="368"/>
    <m/>
    <x v="0"/>
    <n v="2"/>
    <x v="0"/>
    <x v="0"/>
    <x v="0"/>
    <n v="40000"/>
    <x v="0"/>
    <x v="0"/>
    <x v="0"/>
    <x v="9"/>
  </r>
  <r>
    <x v="2029"/>
    <x v="1190"/>
    <s v="MUEBLES CC CUBRIMIENTOS"/>
    <x v="0"/>
    <m/>
    <s v="2021-07-13"/>
    <s v="2025-04-28"/>
    <s v="2025-04-29 12:29:41"/>
    <s v="0000-00-00 00:00:00"/>
    <s v="2025-05-08 11:59:27"/>
    <s v="2025-05-09 14:46:59"/>
    <s v="2025-05-20 18:09:04"/>
    <s v="2025-04-29"/>
    <s v="2025-04-29"/>
    <s v="2025-05-07"/>
    <s v="0000-00-00"/>
    <s v="2025-05-13"/>
    <x v="3"/>
    <s v="Cali"/>
    <s v="24853"/>
    <x v="106"/>
    <m/>
    <x v="0"/>
    <n v="1"/>
    <x v="0"/>
    <x v="0"/>
    <x v="0"/>
    <n v="426250"/>
    <x v="0"/>
    <x v="0"/>
    <x v="0"/>
    <x v="9"/>
  </r>
  <r>
    <x v="2029"/>
    <x v="1190"/>
    <s v="MUEBLES CC CUBRIMIENTOS"/>
    <x v="0"/>
    <m/>
    <s v="2021-07-13"/>
    <s v="2025-04-28"/>
    <s v="2025-04-29 12:29:41"/>
    <s v="0000-00-00 00:00:00"/>
    <s v="2025-05-08 11:59:27"/>
    <s v="2025-05-09 14:46:59"/>
    <s v="2025-05-20 18:09:04"/>
    <s v="2025-04-29"/>
    <s v="2025-04-29"/>
    <s v="2025-05-07"/>
    <s v="0000-00-00"/>
    <s v="2025-05-13"/>
    <x v="3"/>
    <s v="Cali"/>
    <s v="MANT004"/>
    <x v="934"/>
    <m/>
    <x v="0"/>
    <n v="1"/>
    <x v="363"/>
    <x v="0"/>
    <x v="3"/>
    <n v="1100000"/>
    <x v="0"/>
    <x v="0"/>
    <x v="0"/>
    <x v="9"/>
  </r>
  <r>
    <x v="2030"/>
    <x v="1191"/>
    <s v="MUEBLES CC CUBRIMIENTOS"/>
    <x v="0"/>
    <m/>
    <s v="2025-04-23"/>
    <s v="2025-04-23"/>
    <s v="2025-04-25 15:41:21"/>
    <s v="0000-00-00 00:00:00"/>
    <s v="2025-05-19 14:56:42"/>
    <s v="2025-05-20 07:06:33"/>
    <s v="2025-05-23 11:07:30"/>
    <s v="2025-04-24"/>
    <s v="2025-04-24"/>
    <s v="2025-05-28"/>
    <s v="2025-05-30"/>
    <s v="2025-06-03"/>
    <x v="3"/>
    <s v="Bogota"/>
    <s v="9683"/>
    <x v="56"/>
    <m/>
    <x v="0"/>
    <n v="2"/>
    <x v="0"/>
    <x v="0"/>
    <x v="0"/>
    <n v="420000"/>
    <x v="0"/>
    <x v="0"/>
    <x v="0"/>
    <x v="9"/>
  </r>
  <r>
    <x v="2030"/>
    <x v="1191"/>
    <s v="MUEBLES CC CUBRIMIENTOS"/>
    <x v="0"/>
    <m/>
    <s v="2025-04-23"/>
    <s v="2025-04-23"/>
    <s v="2025-04-25 15:41:21"/>
    <s v="0000-00-00 00:00:00"/>
    <s v="2025-05-19 14:56:42"/>
    <s v="2025-05-20 07:06:33"/>
    <s v="2025-05-23 11:07:30"/>
    <s v="2025-04-24"/>
    <s v="2025-04-24"/>
    <s v="2025-05-28"/>
    <s v="2025-05-30"/>
    <s v="2025-06-03"/>
    <x v="3"/>
    <s v="Bogota"/>
    <s v="SERV06"/>
    <x v="42"/>
    <m/>
    <x v="2"/>
    <n v="2"/>
    <x v="0"/>
    <x v="0"/>
    <x v="0"/>
    <n v="200000"/>
    <x v="0"/>
    <x v="1"/>
    <x v="1"/>
    <x v="9"/>
  </r>
  <r>
    <x v="2030"/>
    <x v="1191"/>
    <s v="MUEBLES CC CUBRIMIENTOS"/>
    <x v="0"/>
    <m/>
    <s v="2025-04-23"/>
    <s v="2025-04-23"/>
    <s v="2025-04-25 15:41:21"/>
    <s v="0000-00-00 00:00:00"/>
    <s v="2025-05-19 14:56:42"/>
    <s v="2025-05-20 07:06:33"/>
    <s v="2025-05-23 11:07:30"/>
    <s v="2025-04-24"/>
    <s v="2025-04-24"/>
    <s v="2025-05-28"/>
    <s v="2025-05-30"/>
    <s v="2025-06-03"/>
    <x v="3"/>
    <s v="Bogota"/>
    <s v="TRANSP10"/>
    <x v="150"/>
    <m/>
    <x v="0"/>
    <n v="1"/>
    <x v="0"/>
    <x v="0"/>
    <x v="0"/>
    <n v="160000"/>
    <x v="0"/>
    <x v="1"/>
    <x v="1"/>
    <x v="9"/>
  </r>
  <r>
    <x v="2031"/>
    <x v="1192"/>
    <s v="CUBRIMIENTO"/>
    <x v="0"/>
    <m/>
    <s v="2025-04-14"/>
    <s v="2025-04-29"/>
    <s v="2025-05-03 11:07:20"/>
    <s v="2025-05-09 09:29:12"/>
    <s v="2025-05-14 15:50:46"/>
    <s v="2025-05-22 10:32:33"/>
    <s v="2025-07-10 14:30:26"/>
    <s v="2025-04-30"/>
    <s v="2025-05-02"/>
    <s v="2025-05-13"/>
    <s v="2025-05-15"/>
    <s v="2025-05-19"/>
    <x v="1"/>
    <s v="Cali"/>
    <s v="12473"/>
    <x v="121"/>
    <m/>
    <x v="0"/>
    <n v="2"/>
    <x v="0"/>
    <x v="0"/>
    <x v="0"/>
    <n v="608000"/>
    <x v="0"/>
    <x v="0"/>
    <x v="0"/>
    <x v="9"/>
  </r>
  <r>
    <x v="2031"/>
    <x v="1192"/>
    <s v="CUBRIMIENTO"/>
    <x v="0"/>
    <m/>
    <s v="2025-04-14"/>
    <s v="2025-04-29"/>
    <s v="2025-05-03 11:07:20"/>
    <s v="2025-05-09 09:29:12"/>
    <s v="2025-05-14 15:50:46"/>
    <s v="2025-05-22 10:32:33"/>
    <s v="2025-07-10 14:30:26"/>
    <s v="2025-04-30"/>
    <s v="2025-05-02"/>
    <s v="2025-05-13"/>
    <s v="2025-05-15"/>
    <s v="2025-05-19"/>
    <x v="1"/>
    <s v="Cali"/>
    <s v="5574"/>
    <x v="250"/>
    <m/>
    <x v="0"/>
    <n v="1"/>
    <x v="0"/>
    <x v="0"/>
    <x v="0"/>
    <n v="268613"/>
    <x v="0"/>
    <x v="0"/>
    <x v="0"/>
    <x v="9"/>
  </r>
  <r>
    <x v="2031"/>
    <x v="1192"/>
    <s v="CUBRIMIENTO"/>
    <x v="0"/>
    <m/>
    <s v="2025-04-14"/>
    <s v="2025-04-29"/>
    <s v="2025-05-03 11:07:20"/>
    <s v="2025-05-09 09:29:12"/>
    <s v="2025-05-14 15:50:46"/>
    <s v="2025-05-22 10:32:33"/>
    <s v="2025-07-10 14:30:26"/>
    <s v="2025-04-30"/>
    <s v="2025-05-02"/>
    <s v="2025-05-13"/>
    <s v="2025-05-15"/>
    <s v="2025-05-19"/>
    <x v="1"/>
    <s v="Cali"/>
    <s v="BANE13"/>
    <x v="182"/>
    <s v="PERGOSCREEN NEGRO 3M EB4841 G6-7 430GR"/>
    <x v="3"/>
    <n v="2"/>
    <x v="15"/>
    <x v="57"/>
    <x v="0"/>
    <n v="5927494"/>
    <x v="0"/>
    <x v="9"/>
    <x v="9"/>
    <x v="9"/>
  </r>
  <r>
    <x v="2031"/>
    <x v="1192"/>
    <s v="CUBRIMIENTO"/>
    <x v="0"/>
    <m/>
    <s v="2025-04-14"/>
    <s v="2025-04-29"/>
    <s v="2025-05-03 11:07:20"/>
    <s v="2025-05-09 09:29:12"/>
    <s v="2025-05-14 15:50:46"/>
    <s v="2025-05-22 10:32:33"/>
    <s v="2025-07-10 14:30:26"/>
    <s v="2025-04-30"/>
    <s v="2025-05-02"/>
    <s v="2025-05-13"/>
    <s v="2025-05-15"/>
    <s v="2025-05-19"/>
    <x v="1"/>
    <s v="Cali"/>
    <s v="BANE13"/>
    <x v="182"/>
    <s v="PERGOSCREEN NEGRO 3M EB4841 G6-7 430GR"/>
    <x v="3"/>
    <n v="1"/>
    <x v="222"/>
    <x v="57"/>
    <x v="0"/>
    <n v="2963747"/>
    <x v="0"/>
    <x v="9"/>
    <x v="9"/>
    <x v="9"/>
  </r>
  <r>
    <x v="2031"/>
    <x v="1192"/>
    <s v="CUBRIMIENTO"/>
    <x v="0"/>
    <m/>
    <s v="2025-04-14"/>
    <s v="2025-04-29"/>
    <s v="2025-05-03 11:07:20"/>
    <s v="2025-05-09 09:29:12"/>
    <s v="2025-05-14 15:50:46"/>
    <s v="2025-05-22 10:32:33"/>
    <s v="2025-07-10 14:30:26"/>
    <s v="2025-04-30"/>
    <s v="2025-05-02"/>
    <s v="2025-05-13"/>
    <s v="2025-05-15"/>
    <s v="2025-05-19"/>
    <x v="1"/>
    <s v="Cali"/>
    <s v="PLT04"/>
    <x v="184"/>
    <m/>
    <x v="3"/>
    <n v="4"/>
    <x v="0"/>
    <x v="0"/>
    <x v="18"/>
    <n v="836084"/>
    <x v="0"/>
    <x v="0"/>
    <x v="0"/>
    <x v="9"/>
  </r>
  <r>
    <x v="2031"/>
    <x v="1192"/>
    <s v="CUBRIMIENTO"/>
    <x v="0"/>
    <m/>
    <s v="2025-04-14"/>
    <s v="2025-04-29"/>
    <s v="2025-05-03 11:07:20"/>
    <s v="2025-05-09 09:29:12"/>
    <s v="2025-05-14 15:50:46"/>
    <s v="2025-05-22 10:32:33"/>
    <s v="2025-07-10 14:30:26"/>
    <s v="2025-04-30"/>
    <s v="2025-05-02"/>
    <s v="2025-05-13"/>
    <s v="2025-05-15"/>
    <s v="2025-05-19"/>
    <x v="1"/>
    <s v="Cali"/>
    <s v="PLT07"/>
    <x v="185"/>
    <m/>
    <x v="3"/>
    <n v="4"/>
    <x v="0"/>
    <x v="0"/>
    <x v="0"/>
    <n v="324432"/>
    <x v="0"/>
    <x v="0"/>
    <x v="0"/>
    <x v="9"/>
  </r>
  <r>
    <x v="2031"/>
    <x v="1192"/>
    <s v="CUBRIMIENTO"/>
    <x v="0"/>
    <m/>
    <s v="2025-04-14"/>
    <s v="2025-04-29"/>
    <s v="2025-05-03 11:07:20"/>
    <s v="2025-05-09 09:29:12"/>
    <s v="2025-05-14 15:50:46"/>
    <s v="2025-05-22 10:32:33"/>
    <s v="2025-07-10 14:30:26"/>
    <s v="2025-04-30"/>
    <s v="2025-05-02"/>
    <s v="2025-05-13"/>
    <s v="2025-05-15"/>
    <s v="2025-05-19"/>
    <x v="1"/>
    <s v="Cali"/>
    <s v="SERV03"/>
    <x v="9"/>
    <m/>
    <x v="0"/>
    <n v="1"/>
    <x v="0"/>
    <x v="0"/>
    <x v="0"/>
    <n v="690000"/>
    <x v="0"/>
    <x v="1"/>
    <x v="1"/>
    <x v="9"/>
  </r>
  <r>
    <x v="2031"/>
    <x v="1192"/>
    <s v="CUBRIMIENTO"/>
    <x v="0"/>
    <m/>
    <s v="2025-04-14"/>
    <s v="2025-04-29"/>
    <s v="2025-05-03 11:07:20"/>
    <s v="2025-05-09 09:29:12"/>
    <s v="2025-05-14 15:50:46"/>
    <s v="2025-05-22 10:32:33"/>
    <s v="2025-07-10 14:30:26"/>
    <s v="2025-04-30"/>
    <s v="2025-05-02"/>
    <s v="2025-05-13"/>
    <s v="2025-05-15"/>
    <s v="2025-05-19"/>
    <x v="1"/>
    <s v="Cali"/>
    <s v="SERV03"/>
    <x v="9"/>
    <m/>
    <x v="0"/>
    <n v="1"/>
    <x v="0"/>
    <x v="0"/>
    <x v="0"/>
    <n v="1837248"/>
    <x v="0"/>
    <x v="1"/>
    <x v="1"/>
    <x v="9"/>
  </r>
  <r>
    <x v="2031"/>
    <x v="1192"/>
    <s v="CUBRIMIENTO"/>
    <x v="0"/>
    <m/>
    <s v="2025-04-14"/>
    <s v="2025-04-29"/>
    <s v="2025-05-03 11:07:20"/>
    <s v="2025-05-09 09:29:12"/>
    <s v="2025-05-14 15:50:46"/>
    <s v="2025-05-22 10:32:33"/>
    <s v="2025-07-10 14:30:26"/>
    <s v="2025-04-30"/>
    <s v="2025-05-02"/>
    <s v="2025-05-13"/>
    <s v="2025-05-15"/>
    <s v="2025-05-19"/>
    <x v="1"/>
    <s v="Cali"/>
    <s v="TRANSP01"/>
    <x v="102"/>
    <m/>
    <x v="0"/>
    <n v="1"/>
    <x v="0"/>
    <x v="0"/>
    <x v="0"/>
    <n v="260000"/>
    <x v="0"/>
    <x v="0"/>
    <x v="0"/>
    <x v="9"/>
  </r>
  <r>
    <x v="2032"/>
    <x v="280"/>
    <s v="CUBRIMIENTO"/>
    <x v="0"/>
    <m/>
    <s v="2025-04-24"/>
    <s v="2025-05-10"/>
    <s v="2025-05-15 09:53:19"/>
    <s v="0000-00-00 00:00:00"/>
    <s v="2025-05-20 15:03:18"/>
    <s v="2025-05-21 07:30:25"/>
    <s v="2025-06-06 16:10:40"/>
    <s v="2025-05-15"/>
    <s v="2025-05-15"/>
    <s v="2025-05-23"/>
    <s v="2025-05-25"/>
    <s v="2025-05-29"/>
    <x v="1"/>
    <s v="Cali"/>
    <s v="11432"/>
    <x v="242"/>
    <m/>
    <x v="0"/>
    <n v="1"/>
    <x v="0"/>
    <x v="0"/>
    <x v="0"/>
    <n v="712875"/>
    <x v="0"/>
    <x v="0"/>
    <x v="0"/>
    <x v="9"/>
  </r>
  <r>
    <x v="2032"/>
    <x v="280"/>
    <s v="CUBRIMIENTO"/>
    <x v="0"/>
    <m/>
    <s v="2025-04-24"/>
    <s v="2025-05-10"/>
    <s v="2025-05-15 09:53:19"/>
    <s v="0000-00-00 00:00:00"/>
    <s v="2025-05-20 15:03:18"/>
    <s v="2025-05-21 07:30:25"/>
    <s v="2025-06-06 16:10:40"/>
    <s v="2025-05-15"/>
    <s v="2025-05-15"/>
    <s v="2025-05-23"/>
    <s v="2025-05-25"/>
    <s v="2025-05-29"/>
    <x v="1"/>
    <s v="Cali"/>
    <s v="MANT001"/>
    <x v="770"/>
    <m/>
    <x v="0"/>
    <n v="1"/>
    <x v="364"/>
    <x v="0"/>
    <x v="180"/>
    <n v="551402"/>
    <x v="0"/>
    <x v="0"/>
    <x v="0"/>
    <x v="9"/>
  </r>
  <r>
    <x v="2032"/>
    <x v="280"/>
    <s v="CUBRIMIENTO"/>
    <x v="0"/>
    <m/>
    <s v="2025-04-24"/>
    <s v="2025-05-10"/>
    <s v="2025-05-15 09:53:19"/>
    <s v="0000-00-00 00:00:00"/>
    <s v="2025-05-20 15:03:18"/>
    <s v="2025-05-21 07:30:25"/>
    <s v="2025-06-06 16:10:40"/>
    <s v="2025-05-15"/>
    <s v="2025-05-15"/>
    <s v="2025-05-23"/>
    <s v="2025-05-25"/>
    <s v="2025-05-29"/>
    <x v="1"/>
    <s v="Cali"/>
    <s v="MANT001"/>
    <x v="770"/>
    <m/>
    <x v="0"/>
    <n v="3"/>
    <x v="365"/>
    <x v="0"/>
    <x v="181"/>
    <n v="3409143"/>
    <x v="0"/>
    <x v="0"/>
    <x v="0"/>
    <x v="9"/>
  </r>
  <r>
    <x v="2032"/>
    <x v="280"/>
    <s v="CUBRIMIENTO"/>
    <x v="0"/>
    <m/>
    <s v="2025-04-24"/>
    <s v="2025-05-10"/>
    <s v="2025-05-15 09:53:19"/>
    <s v="0000-00-00 00:00:00"/>
    <s v="2025-05-20 15:03:18"/>
    <s v="2025-05-21 07:30:25"/>
    <s v="2025-06-06 16:10:40"/>
    <s v="2025-05-15"/>
    <s v="2025-05-15"/>
    <s v="2025-05-23"/>
    <s v="2025-05-25"/>
    <s v="2025-05-29"/>
    <x v="1"/>
    <s v="Cali"/>
    <s v="MANT001"/>
    <x v="770"/>
    <m/>
    <x v="0"/>
    <n v="1"/>
    <x v="366"/>
    <x v="0"/>
    <x v="182"/>
    <n v="551402"/>
    <x v="0"/>
    <x v="0"/>
    <x v="0"/>
    <x v="9"/>
  </r>
  <r>
    <x v="2032"/>
    <x v="280"/>
    <s v="CUBRIMIENTO"/>
    <x v="0"/>
    <m/>
    <s v="2025-04-24"/>
    <s v="2025-05-10"/>
    <s v="2025-05-15 09:53:19"/>
    <s v="0000-00-00 00:00:00"/>
    <s v="2025-05-20 15:03:18"/>
    <s v="2025-05-21 07:30:25"/>
    <s v="2025-06-06 16:10:40"/>
    <s v="2025-05-15"/>
    <s v="2025-05-15"/>
    <s v="2025-05-23"/>
    <s v="2025-05-25"/>
    <s v="2025-05-29"/>
    <x v="1"/>
    <s v="Cali"/>
    <s v="MANT001"/>
    <x v="770"/>
    <m/>
    <x v="0"/>
    <n v="3"/>
    <x v="367"/>
    <x v="0"/>
    <x v="183"/>
    <n v="3409143"/>
    <x v="0"/>
    <x v="0"/>
    <x v="0"/>
    <x v="9"/>
  </r>
  <r>
    <x v="2032"/>
    <x v="280"/>
    <s v="CUBRIMIENTO"/>
    <x v="0"/>
    <m/>
    <s v="2025-04-24"/>
    <s v="2025-05-10"/>
    <s v="2025-05-15 09:53:19"/>
    <s v="0000-00-00 00:00:00"/>
    <s v="2025-05-20 15:03:18"/>
    <s v="2025-05-21 07:30:25"/>
    <s v="2025-06-06 16:10:40"/>
    <s v="2025-05-15"/>
    <s v="2025-05-15"/>
    <s v="2025-05-23"/>
    <s v="2025-05-25"/>
    <s v="2025-05-29"/>
    <x v="1"/>
    <s v="Cali"/>
    <s v="MANT004"/>
    <x v="934"/>
    <m/>
    <x v="0"/>
    <n v="1"/>
    <x v="42"/>
    <x v="0"/>
    <x v="3"/>
    <n v="567306"/>
    <x v="0"/>
    <x v="0"/>
    <x v="0"/>
    <x v="9"/>
  </r>
  <r>
    <x v="2032"/>
    <x v="280"/>
    <s v="CUBRIMIENTO"/>
    <x v="0"/>
    <m/>
    <s v="2025-04-24"/>
    <s v="2025-05-10"/>
    <s v="2025-05-15 09:53:19"/>
    <s v="0000-00-00 00:00:00"/>
    <s v="2025-05-20 15:03:18"/>
    <s v="2025-05-21 07:30:25"/>
    <s v="2025-06-06 16:10:40"/>
    <s v="2025-05-15"/>
    <s v="2025-05-15"/>
    <s v="2025-05-23"/>
    <s v="2025-05-25"/>
    <s v="2025-05-29"/>
    <x v="1"/>
    <s v="Cali"/>
    <s v="SERV03"/>
    <x v="9"/>
    <m/>
    <x v="0"/>
    <n v="1"/>
    <x v="0"/>
    <x v="0"/>
    <x v="0"/>
    <n v="1860000"/>
    <x v="0"/>
    <x v="1"/>
    <x v="1"/>
    <x v="9"/>
  </r>
  <r>
    <x v="2032"/>
    <x v="280"/>
    <s v="CUBRIMIENTO"/>
    <x v="0"/>
    <m/>
    <s v="2025-04-24"/>
    <s v="2025-05-10"/>
    <s v="2025-05-15 09:53:19"/>
    <s v="0000-00-00 00:00:00"/>
    <s v="2025-05-20 15:03:18"/>
    <s v="2025-05-21 07:30:25"/>
    <s v="2025-06-06 16:10:40"/>
    <s v="2025-05-15"/>
    <s v="2025-05-15"/>
    <s v="2025-05-23"/>
    <s v="2025-05-25"/>
    <s v="2025-05-29"/>
    <x v="1"/>
    <s v="Cali"/>
    <s v="SERVANDAM"/>
    <x v="865"/>
    <m/>
    <x v="0"/>
    <n v="1"/>
    <x v="0"/>
    <x v="0"/>
    <x v="0"/>
    <n v="2880000"/>
    <x v="0"/>
    <x v="1"/>
    <x v="1"/>
    <x v="9"/>
  </r>
  <r>
    <x v="2033"/>
    <x v="1193"/>
    <s v="CUBRIMIENTO"/>
    <x v="0"/>
    <m/>
    <s v="2025-04-24"/>
    <s v="2025-08-29"/>
    <s v="2025-10-27 14:10:47"/>
    <s v="0000-00-00 00:00:00"/>
    <s v="0000-00-00 00:00:00"/>
    <s v="0000-00-00 00:00:00"/>
    <s v="0000-00-00 00:00:00"/>
    <s v="2025-10-27"/>
    <s v="2025-11-06"/>
    <s v="2025-11-15"/>
    <s v="2025-11-17"/>
    <s v="2025-11-24"/>
    <x v="4"/>
    <s v="Gerencia"/>
    <s v="27673"/>
    <x v="356"/>
    <m/>
    <x v="0"/>
    <n v="6"/>
    <x v="0"/>
    <x v="0"/>
    <x v="0"/>
    <n v="4133376"/>
    <x v="1"/>
    <x v="0"/>
    <x v="0"/>
    <x v="3"/>
  </r>
  <r>
    <x v="2033"/>
    <x v="1193"/>
    <s v="CUBRIMIENTO"/>
    <x v="0"/>
    <m/>
    <s v="2025-04-24"/>
    <s v="2025-08-29"/>
    <s v="2025-10-27 14:10:47"/>
    <s v="0000-00-00 00:00:00"/>
    <s v="0000-00-00 00:00:00"/>
    <s v="0000-00-00 00:00:00"/>
    <s v="0000-00-00 00:00:00"/>
    <s v="2025-10-27"/>
    <s v="2025-11-06"/>
    <s v="2025-11-15"/>
    <s v="2025-11-17"/>
    <s v="2025-11-24"/>
    <x v="4"/>
    <s v="Gerencia"/>
    <s v="27673"/>
    <x v="356"/>
    <m/>
    <x v="0"/>
    <n v="1"/>
    <x v="0"/>
    <x v="0"/>
    <x v="0"/>
    <n v="448896"/>
    <x v="1"/>
    <x v="0"/>
    <x v="0"/>
    <x v="3"/>
  </r>
  <r>
    <x v="2033"/>
    <x v="1193"/>
    <s v="CUBRIMIENTO"/>
    <x v="0"/>
    <m/>
    <s v="2025-04-24"/>
    <s v="2025-08-29"/>
    <s v="2025-10-27 14:10:47"/>
    <s v="0000-00-00 00:00:00"/>
    <s v="0000-00-00 00:00:00"/>
    <s v="0000-00-00 00:00:00"/>
    <s v="0000-00-00 00:00:00"/>
    <s v="2025-10-27"/>
    <s v="2025-11-06"/>
    <s v="2025-11-15"/>
    <s v="2025-11-17"/>
    <s v="2025-11-24"/>
    <x v="4"/>
    <s v="Gerencia"/>
    <s v="27673"/>
    <x v="356"/>
    <m/>
    <x v="0"/>
    <n v="4"/>
    <x v="0"/>
    <x v="0"/>
    <x v="0"/>
    <n v="1795584"/>
    <x v="1"/>
    <x v="0"/>
    <x v="0"/>
    <x v="3"/>
  </r>
  <r>
    <x v="2033"/>
    <x v="1193"/>
    <s v="CUBRIMIENTO"/>
    <x v="0"/>
    <m/>
    <s v="2025-04-24"/>
    <s v="2025-08-29"/>
    <s v="2025-10-27 14:10:47"/>
    <s v="0000-00-00 00:00:00"/>
    <s v="0000-00-00 00:00:00"/>
    <s v="0000-00-00 00:00:00"/>
    <s v="0000-00-00 00:00:00"/>
    <s v="2025-10-27"/>
    <s v="2025-11-06"/>
    <s v="2025-11-15"/>
    <s v="2025-11-17"/>
    <s v="2025-11-24"/>
    <x v="4"/>
    <s v="Gerencia"/>
    <s v="FLANCHE01"/>
    <x v="51"/>
    <m/>
    <x v="3"/>
    <n v="3"/>
    <x v="368"/>
    <x v="0"/>
    <x v="0"/>
    <n v="13907520"/>
    <x v="1"/>
    <x v="0"/>
    <x v="0"/>
    <x v="3"/>
  </r>
  <r>
    <x v="2033"/>
    <x v="1193"/>
    <s v="CUBRIMIENTO"/>
    <x v="0"/>
    <m/>
    <s v="2025-04-24"/>
    <s v="2025-08-29"/>
    <s v="2025-10-27 14:10:47"/>
    <s v="0000-00-00 00:00:00"/>
    <s v="0000-00-00 00:00:00"/>
    <s v="0000-00-00 00:00:00"/>
    <s v="0000-00-00 00:00:00"/>
    <s v="2025-10-27"/>
    <s v="2025-11-06"/>
    <s v="2025-11-15"/>
    <s v="2025-11-17"/>
    <s v="2025-11-24"/>
    <x v="4"/>
    <s v="Gerencia"/>
    <s v="KMPLITE"/>
    <x v="251"/>
    <m/>
    <x v="0"/>
    <n v="3"/>
    <x v="369"/>
    <x v="0"/>
    <x v="0"/>
    <n v="7466460"/>
    <x v="1"/>
    <x v="0"/>
    <x v="0"/>
    <x v="3"/>
  </r>
  <r>
    <x v="2033"/>
    <x v="1193"/>
    <s v="CUBRIMIENTO"/>
    <x v="0"/>
    <m/>
    <s v="2025-04-24"/>
    <s v="2025-08-29"/>
    <s v="2025-10-27 14:10:47"/>
    <s v="0000-00-00 00:00:00"/>
    <s v="0000-00-00 00:00:00"/>
    <s v="0000-00-00 00:00:00"/>
    <s v="0000-00-00 00:00:00"/>
    <s v="2025-10-27"/>
    <s v="2025-11-06"/>
    <s v="2025-11-15"/>
    <s v="2025-11-17"/>
    <s v="2025-11-24"/>
    <x v="4"/>
    <s v="Gerencia"/>
    <s v="KMPLITE"/>
    <x v="251"/>
    <m/>
    <x v="0"/>
    <n v="2"/>
    <x v="369"/>
    <x v="0"/>
    <x v="0"/>
    <n v="4977640"/>
    <x v="1"/>
    <x v="0"/>
    <x v="0"/>
    <x v="3"/>
  </r>
  <r>
    <x v="2033"/>
    <x v="1193"/>
    <s v="CUBRIMIENTO"/>
    <x v="0"/>
    <m/>
    <s v="2025-04-24"/>
    <s v="2025-08-29"/>
    <s v="2025-10-27 14:10:47"/>
    <s v="0000-00-00 00:00:00"/>
    <s v="0000-00-00 00:00:00"/>
    <s v="0000-00-00 00:00:00"/>
    <s v="0000-00-00 00:00:00"/>
    <s v="2025-10-27"/>
    <s v="2025-11-06"/>
    <s v="2025-11-15"/>
    <s v="2025-11-17"/>
    <s v="2025-11-24"/>
    <x v="4"/>
    <s v="Gerencia"/>
    <s v="KMPLITE"/>
    <x v="251"/>
    <m/>
    <x v="0"/>
    <n v="1"/>
    <x v="369"/>
    <x v="0"/>
    <x v="0"/>
    <n v="2488820"/>
    <x v="1"/>
    <x v="0"/>
    <x v="0"/>
    <x v="3"/>
  </r>
  <r>
    <x v="2033"/>
    <x v="1193"/>
    <s v="CUBRIMIENTO"/>
    <x v="0"/>
    <m/>
    <s v="2025-04-24"/>
    <s v="2025-08-29"/>
    <s v="2025-10-27 14:10:47"/>
    <s v="0000-00-00 00:00:00"/>
    <s v="0000-00-00 00:00:00"/>
    <s v="0000-00-00 00:00:00"/>
    <s v="0000-00-00 00:00:00"/>
    <s v="2025-10-27"/>
    <s v="2025-11-06"/>
    <s v="2025-11-15"/>
    <s v="2025-11-17"/>
    <s v="2025-11-24"/>
    <x v="4"/>
    <s v="Gerencia"/>
    <s v="PLITE10"/>
    <x v="263"/>
    <s v="LONA PERGOTEX BLACKOUT BLANCA 3 M"/>
    <x v="3"/>
    <n v="2"/>
    <x v="369"/>
    <x v="0"/>
    <x v="184"/>
    <n v="35026222"/>
    <x v="1"/>
    <x v="4"/>
    <x v="6"/>
    <x v="3"/>
  </r>
  <r>
    <x v="2033"/>
    <x v="1193"/>
    <s v="CUBRIMIENTO"/>
    <x v="0"/>
    <m/>
    <s v="2025-04-24"/>
    <s v="2025-08-29"/>
    <s v="2025-10-27 14:10:47"/>
    <s v="0000-00-00 00:00:00"/>
    <s v="0000-00-00 00:00:00"/>
    <s v="0000-00-00 00:00:00"/>
    <s v="0000-00-00 00:00:00"/>
    <s v="2025-10-27"/>
    <s v="2025-11-06"/>
    <s v="2025-11-15"/>
    <s v="2025-11-17"/>
    <s v="2025-11-24"/>
    <x v="4"/>
    <s v="Gerencia"/>
    <s v="PLITE10"/>
    <x v="263"/>
    <s v="LONA PERGOTEX BLACKOUT BLANCA 3 M"/>
    <x v="3"/>
    <n v="1"/>
    <x v="369"/>
    <x v="0"/>
    <x v="185"/>
    <n v="10200173"/>
    <x v="1"/>
    <x v="4"/>
    <x v="6"/>
    <x v="3"/>
  </r>
  <r>
    <x v="2033"/>
    <x v="1193"/>
    <s v="CUBRIMIENTO"/>
    <x v="0"/>
    <m/>
    <s v="2025-04-24"/>
    <s v="2025-08-29"/>
    <s v="2025-10-27 14:10:47"/>
    <s v="0000-00-00 00:00:00"/>
    <s v="0000-00-00 00:00:00"/>
    <s v="0000-00-00 00:00:00"/>
    <s v="0000-00-00 00:00:00"/>
    <s v="2025-10-27"/>
    <s v="2025-11-06"/>
    <s v="2025-11-15"/>
    <s v="2025-11-17"/>
    <s v="2025-11-24"/>
    <x v="4"/>
    <s v="Gerencia"/>
    <s v="PLITE10"/>
    <x v="263"/>
    <s v="LONA PERGOTEX BLACKOUT BLANCA 3 M"/>
    <x v="3"/>
    <n v="3"/>
    <x v="369"/>
    <x v="0"/>
    <x v="16"/>
    <n v="62213823"/>
    <x v="1"/>
    <x v="4"/>
    <x v="6"/>
    <x v="3"/>
  </r>
  <r>
    <x v="2033"/>
    <x v="1193"/>
    <s v="CUBRIMIENTO"/>
    <x v="0"/>
    <m/>
    <s v="2025-04-24"/>
    <s v="2025-08-29"/>
    <s v="2025-10-27 14:10:47"/>
    <s v="0000-00-00 00:00:00"/>
    <s v="0000-00-00 00:00:00"/>
    <s v="0000-00-00 00:00:00"/>
    <s v="0000-00-00 00:00:00"/>
    <s v="2025-10-27"/>
    <s v="2025-11-06"/>
    <s v="2025-11-15"/>
    <s v="2025-11-17"/>
    <s v="2025-11-24"/>
    <x v="4"/>
    <s v="Gerencia"/>
    <s v="PLT52-2"/>
    <x v="640"/>
    <m/>
    <x v="3"/>
    <n v="28"/>
    <x v="0"/>
    <x v="0"/>
    <x v="0"/>
    <n v="7635796"/>
    <x v="1"/>
    <x v="0"/>
    <x v="0"/>
    <x v="3"/>
  </r>
  <r>
    <x v="2033"/>
    <x v="1193"/>
    <s v="CUBRIMIENTO"/>
    <x v="0"/>
    <m/>
    <s v="2025-04-24"/>
    <s v="2025-08-29"/>
    <s v="2025-10-27 14:10:47"/>
    <s v="0000-00-00 00:00:00"/>
    <s v="0000-00-00 00:00:00"/>
    <s v="0000-00-00 00:00:00"/>
    <s v="0000-00-00 00:00:00"/>
    <s v="2025-10-27"/>
    <s v="2025-11-06"/>
    <s v="2025-11-15"/>
    <s v="2025-11-17"/>
    <s v="2025-11-24"/>
    <x v="4"/>
    <s v="Gerencia"/>
    <s v="SERV03"/>
    <x v="9"/>
    <m/>
    <x v="0"/>
    <n v="1"/>
    <x v="0"/>
    <x v="0"/>
    <x v="0"/>
    <n v="9569995"/>
    <x v="1"/>
    <x v="1"/>
    <x v="1"/>
    <x v="3"/>
  </r>
  <r>
    <x v="2033"/>
    <x v="1193"/>
    <s v="CUBRIMIENTO"/>
    <x v="0"/>
    <m/>
    <s v="2025-04-24"/>
    <s v="2025-08-29"/>
    <s v="2025-10-27 14:10:47"/>
    <s v="0000-00-00 00:00:00"/>
    <s v="0000-00-00 00:00:00"/>
    <s v="0000-00-00 00:00:00"/>
    <s v="0000-00-00 00:00:00"/>
    <s v="2025-10-27"/>
    <s v="2025-11-06"/>
    <s v="2025-11-15"/>
    <s v="2025-11-17"/>
    <s v="2025-11-24"/>
    <x v="4"/>
    <s v="Gerencia"/>
    <s v="SILU03"/>
    <x v="307"/>
    <m/>
    <x v="0"/>
    <n v="31"/>
    <x v="43"/>
    <x v="0"/>
    <x v="0"/>
    <n v="19002907"/>
    <x v="1"/>
    <x v="0"/>
    <x v="0"/>
    <x v="3"/>
  </r>
  <r>
    <x v="2034"/>
    <x v="1194"/>
    <s v="CUBRIMIENTO"/>
    <x v="0"/>
    <m/>
    <s v="2025-04-24"/>
    <s v="2025-04-28"/>
    <s v="2025-04-29 12:35:51"/>
    <s v="2025-05-06 13:44:44"/>
    <s v="2025-05-09 16:48:50"/>
    <s v="2025-05-13 16:54:02"/>
    <s v="2025-05-24 09:14:09"/>
    <s v="2025-04-29"/>
    <s v="2025-05-09"/>
    <s v="2025-05-16"/>
    <s v="2025-05-22"/>
    <s v="2025-05-29"/>
    <x v="1"/>
    <s v="Barranquilla"/>
    <s v="27249"/>
    <x v="64"/>
    <m/>
    <x v="0"/>
    <n v="1"/>
    <x v="0"/>
    <x v="0"/>
    <x v="0"/>
    <n v="156274"/>
    <x v="0"/>
    <x v="0"/>
    <x v="0"/>
    <x v="9"/>
  </r>
  <r>
    <x v="2034"/>
    <x v="1194"/>
    <s v="CUBRIMIENTO"/>
    <x v="0"/>
    <m/>
    <s v="2025-04-24"/>
    <s v="2025-04-28"/>
    <s v="2025-04-29 12:35:51"/>
    <s v="2025-05-06 13:44:44"/>
    <s v="2025-05-09 16:48:50"/>
    <s v="2025-05-13 16:54:02"/>
    <s v="2025-05-24 09:14:09"/>
    <s v="2025-04-29"/>
    <s v="2025-05-09"/>
    <s v="2025-05-16"/>
    <s v="2025-05-22"/>
    <s v="2025-05-29"/>
    <x v="1"/>
    <s v="Barranquilla"/>
    <s v="6543"/>
    <x v="123"/>
    <m/>
    <x v="0"/>
    <n v="1"/>
    <x v="0"/>
    <x v="0"/>
    <x v="0"/>
    <n v="53040"/>
    <x v="0"/>
    <x v="0"/>
    <x v="0"/>
    <x v="9"/>
  </r>
  <r>
    <x v="2034"/>
    <x v="1194"/>
    <s v="CUBRIMIENTO"/>
    <x v="0"/>
    <m/>
    <s v="2025-04-24"/>
    <s v="2025-04-28"/>
    <s v="2025-04-29 12:35:51"/>
    <s v="2025-05-06 13:44:44"/>
    <s v="2025-05-09 16:48:50"/>
    <s v="2025-05-13 16:54:02"/>
    <s v="2025-05-24 09:14:09"/>
    <s v="2025-04-29"/>
    <s v="2025-05-09"/>
    <s v="2025-05-16"/>
    <s v="2025-05-22"/>
    <s v="2025-05-29"/>
    <x v="1"/>
    <s v="Barranquilla"/>
    <s v="BANE05"/>
    <x v="1124"/>
    <s v="LONA DICKSON MOKA VETEADO U410"/>
    <x v="1"/>
    <n v="1"/>
    <x v="73"/>
    <x v="0"/>
    <x v="47"/>
    <n v="3761961"/>
    <x v="0"/>
    <x v="9"/>
    <x v="10"/>
    <x v="9"/>
  </r>
  <r>
    <x v="2034"/>
    <x v="1194"/>
    <s v="CUBRIMIENTO"/>
    <x v="0"/>
    <m/>
    <s v="2025-04-24"/>
    <s v="2025-04-28"/>
    <s v="2025-04-29 12:35:51"/>
    <s v="2025-05-06 13:44:44"/>
    <s v="2025-05-09 16:48:50"/>
    <s v="2025-05-13 16:54:02"/>
    <s v="2025-05-24 09:14:09"/>
    <s v="2025-04-29"/>
    <s v="2025-05-09"/>
    <s v="2025-05-16"/>
    <s v="2025-05-22"/>
    <s v="2025-05-29"/>
    <x v="1"/>
    <s v="Barranquilla"/>
    <s v="FLANCHE01"/>
    <x v="51"/>
    <m/>
    <x v="1"/>
    <n v="1"/>
    <x v="73"/>
    <x v="0"/>
    <x v="0"/>
    <n v="516015"/>
    <x v="0"/>
    <x v="0"/>
    <x v="0"/>
    <x v="9"/>
  </r>
  <r>
    <x v="2035"/>
    <x v="1195"/>
    <s v="MUEBLES CC CUBRIMIENTOS"/>
    <x v="0"/>
    <m/>
    <s v="2025-04-24"/>
    <s v="2025-04-24"/>
    <s v="2025-04-28 16:05:23"/>
    <s v="0000-00-00 00:00:00"/>
    <s v="2025-04-28 16:05:31"/>
    <s v="2025-05-19 09:30:33"/>
    <s v="0000-00-00 00:00:00"/>
    <s v="2025-04-25"/>
    <s v="2025-04-25"/>
    <s v="2025-05-21"/>
    <s v="0000-00-00"/>
    <s v="2025-05-23"/>
    <x v="3"/>
    <s v="Toscany"/>
    <s v="9554"/>
    <x v="814"/>
    <s v="LONA DICKSON TAUPE REF:7559"/>
    <x v="0"/>
    <n v="1"/>
    <x v="0"/>
    <x v="0"/>
    <x v="0"/>
    <n v="4622000"/>
    <x v="0"/>
    <x v="0"/>
    <x v="0"/>
    <x v="9"/>
  </r>
  <r>
    <x v="2036"/>
    <x v="1196"/>
    <s v="CUBRIMIENTO"/>
    <x v="0"/>
    <m/>
    <s v="2025-04-16"/>
    <s v="2025-04-30"/>
    <s v="2025-05-05 09:17:19"/>
    <s v="2025-05-23 18:26:41"/>
    <s v="2025-06-10 11:49:05"/>
    <s v="2025-06-12 15:34:18"/>
    <s v="0000-00-00 00:00:00"/>
    <s v="2025-05-05"/>
    <s v="2025-05-23"/>
    <s v="2025-06-10"/>
    <s v="2025-06-12"/>
    <s v="2025-07-18"/>
    <x v="8"/>
    <s v="Medellin"/>
    <s v="27249"/>
    <x v="64"/>
    <m/>
    <x v="0"/>
    <n v="1"/>
    <x v="0"/>
    <x v="0"/>
    <x v="0"/>
    <n v="226081"/>
    <x v="0"/>
    <x v="0"/>
    <x v="0"/>
    <x v="6"/>
  </r>
  <r>
    <x v="2036"/>
    <x v="1196"/>
    <s v="CUBRIMIENTO"/>
    <x v="0"/>
    <m/>
    <s v="2025-04-16"/>
    <s v="2025-04-30"/>
    <s v="2025-05-05 09:17:19"/>
    <s v="2025-05-23 18:26:41"/>
    <s v="2025-06-10 11:49:05"/>
    <s v="2025-06-12 15:34:18"/>
    <s v="0000-00-00 00:00:00"/>
    <s v="2025-05-05"/>
    <s v="2025-05-23"/>
    <s v="2025-06-10"/>
    <s v="2025-06-12"/>
    <s v="2025-07-18"/>
    <x v="8"/>
    <s v="Medellin"/>
    <s v="27249"/>
    <x v="64"/>
    <m/>
    <x v="0"/>
    <n v="2"/>
    <x v="0"/>
    <x v="0"/>
    <x v="0"/>
    <n v="452162"/>
    <x v="0"/>
    <x v="0"/>
    <x v="0"/>
    <x v="6"/>
  </r>
  <r>
    <x v="2036"/>
    <x v="1196"/>
    <s v="CUBRIMIENTO"/>
    <x v="0"/>
    <m/>
    <s v="2025-04-16"/>
    <s v="2025-04-30"/>
    <s v="2025-05-05 09:17:19"/>
    <s v="2025-05-23 18:26:41"/>
    <s v="2025-06-10 11:49:05"/>
    <s v="2025-06-12 15:34:18"/>
    <s v="0000-00-00 00:00:00"/>
    <s v="2025-05-05"/>
    <s v="2025-05-23"/>
    <s v="2025-06-10"/>
    <s v="2025-06-12"/>
    <s v="2025-07-18"/>
    <x v="8"/>
    <s v="Medellin"/>
    <s v="28523"/>
    <x v="864"/>
    <m/>
    <x v="0"/>
    <n v="5"/>
    <x v="0"/>
    <x v="0"/>
    <x v="0"/>
    <n v="167900"/>
    <x v="0"/>
    <x v="0"/>
    <x v="0"/>
    <x v="6"/>
  </r>
  <r>
    <x v="2036"/>
    <x v="1196"/>
    <s v="CUBRIMIENTO"/>
    <x v="0"/>
    <m/>
    <s v="2025-04-16"/>
    <s v="2025-04-30"/>
    <s v="2025-05-05 09:17:19"/>
    <s v="2025-05-23 18:26:41"/>
    <s v="2025-06-10 11:49:05"/>
    <s v="2025-06-12 15:34:18"/>
    <s v="0000-00-00 00:00:00"/>
    <s v="2025-05-05"/>
    <s v="2025-05-23"/>
    <s v="2025-06-10"/>
    <s v="2025-06-12"/>
    <s v="2025-07-18"/>
    <x v="8"/>
    <s v="Medellin"/>
    <s v="28523"/>
    <x v="864"/>
    <m/>
    <x v="0"/>
    <n v="5"/>
    <x v="0"/>
    <x v="0"/>
    <x v="0"/>
    <n v="167900"/>
    <x v="0"/>
    <x v="0"/>
    <x v="0"/>
    <x v="6"/>
  </r>
  <r>
    <x v="2036"/>
    <x v="1196"/>
    <s v="CUBRIMIENTO"/>
    <x v="0"/>
    <m/>
    <s v="2025-04-16"/>
    <s v="2025-04-30"/>
    <s v="2025-05-05 09:17:19"/>
    <s v="2025-05-23 18:26:41"/>
    <s v="2025-06-10 11:49:05"/>
    <s v="2025-06-12 15:34:18"/>
    <s v="0000-00-00 00:00:00"/>
    <s v="2025-05-05"/>
    <s v="2025-05-23"/>
    <s v="2025-06-10"/>
    <s v="2025-06-12"/>
    <s v="2025-07-18"/>
    <x v="8"/>
    <s v="Medellin"/>
    <s v="CUBT03"/>
    <x v="66"/>
    <m/>
    <x v="5"/>
    <n v="1"/>
    <x v="75"/>
    <x v="0"/>
    <x v="19"/>
    <n v="1692140"/>
    <x v="0"/>
    <x v="0"/>
    <x v="0"/>
    <x v="6"/>
  </r>
  <r>
    <x v="2036"/>
    <x v="1196"/>
    <s v="CUBRIMIENTO"/>
    <x v="0"/>
    <m/>
    <s v="2025-04-16"/>
    <s v="2025-04-30"/>
    <s v="2025-05-05 09:17:19"/>
    <s v="2025-05-23 18:26:41"/>
    <s v="2025-06-10 11:49:05"/>
    <s v="2025-06-12 15:34:18"/>
    <s v="0000-00-00 00:00:00"/>
    <s v="2025-05-05"/>
    <s v="2025-05-23"/>
    <s v="2025-06-10"/>
    <s v="2025-06-12"/>
    <s v="2025-07-18"/>
    <x v="8"/>
    <s v="Medellin"/>
    <s v="CUBT03"/>
    <x v="66"/>
    <m/>
    <x v="3"/>
    <n v="1"/>
    <x v="69"/>
    <x v="0"/>
    <x v="37"/>
    <n v="880020"/>
    <x v="0"/>
    <x v="0"/>
    <x v="0"/>
    <x v="6"/>
  </r>
  <r>
    <x v="2036"/>
    <x v="1196"/>
    <s v="CUBRIMIENTO"/>
    <x v="0"/>
    <m/>
    <s v="2025-04-16"/>
    <s v="2025-04-30"/>
    <s v="2025-05-05 09:17:19"/>
    <s v="2025-05-23 18:26:41"/>
    <s v="2025-06-10 11:49:05"/>
    <s v="2025-06-12 15:34:18"/>
    <s v="0000-00-00 00:00:00"/>
    <s v="2025-05-05"/>
    <s v="2025-05-23"/>
    <s v="2025-06-10"/>
    <s v="2025-06-12"/>
    <s v="2025-07-18"/>
    <x v="8"/>
    <s v="Medellin"/>
    <s v="FLANCHE01"/>
    <x v="51"/>
    <m/>
    <x v="17"/>
    <n v="1"/>
    <x v="61"/>
    <x v="0"/>
    <x v="0"/>
    <n v="1335900"/>
    <x v="0"/>
    <x v="0"/>
    <x v="0"/>
    <x v="6"/>
  </r>
  <r>
    <x v="2036"/>
    <x v="1196"/>
    <s v="CUBRIMIENTO"/>
    <x v="0"/>
    <m/>
    <s v="2025-04-16"/>
    <s v="2025-04-30"/>
    <s v="2025-05-05 09:17:19"/>
    <s v="2025-05-23 18:26:41"/>
    <s v="2025-06-10 11:49:05"/>
    <s v="2025-06-12 15:34:18"/>
    <s v="0000-00-00 00:00:00"/>
    <s v="2025-05-05"/>
    <s v="2025-05-23"/>
    <s v="2025-06-10"/>
    <s v="2025-06-12"/>
    <s v="2025-07-18"/>
    <x v="8"/>
    <s v="Medellin"/>
    <s v="FLANCHE01"/>
    <x v="51"/>
    <m/>
    <x v="17"/>
    <n v="1"/>
    <x v="112"/>
    <x v="0"/>
    <x v="0"/>
    <n v="649408"/>
    <x v="0"/>
    <x v="0"/>
    <x v="0"/>
    <x v="6"/>
  </r>
  <r>
    <x v="2036"/>
    <x v="1196"/>
    <s v="CUBRIMIENTO"/>
    <x v="0"/>
    <m/>
    <s v="2025-04-16"/>
    <s v="2025-04-30"/>
    <s v="2025-05-05 09:17:19"/>
    <s v="2025-05-23 18:26:41"/>
    <s v="2025-06-10 11:49:05"/>
    <s v="2025-06-12 15:34:18"/>
    <s v="0000-00-00 00:00:00"/>
    <s v="2025-05-05"/>
    <s v="2025-05-23"/>
    <s v="2025-06-10"/>
    <s v="2025-06-12"/>
    <s v="2025-07-18"/>
    <x v="8"/>
    <s v="Medellin"/>
    <s v="FLANCHE01"/>
    <x v="51"/>
    <m/>
    <x v="5"/>
    <n v="1"/>
    <x v="3"/>
    <x v="0"/>
    <x v="0"/>
    <n v="649408"/>
    <x v="0"/>
    <x v="0"/>
    <x v="0"/>
    <x v="6"/>
  </r>
  <r>
    <x v="2036"/>
    <x v="1196"/>
    <s v="CUBRIMIENTO"/>
    <x v="0"/>
    <m/>
    <s v="2025-04-16"/>
    <s v="2025-04-30"/>
    <s v="2025-05-05 09:17:19"/>
    <s v="2025-05-23 18:26:41"/>
    <s v="2025-06-10 11:49:05"/>
    <s v="2025-06-12 15:34:18"/>
    <s v="0000-00-00 00:00:00"/>
    <s v="2025-05-05"/>
    <s v="2025-05-23"/>
    <s v="2025-06-10"/>
    <s v="2025-06-12"/>
    <s v="2025-07-18"/>
    <x v="8"/>
    <s v="Medellin"/>
    <s v="FLANCHE01"/>
    <x v="51"/>
    <m/>
    <x v="17"/>
    <n v="1"/>
    <x v="80"/>
    <x v="0"/>
    <x v="0"/>
    <n v="742191"/>
    <x v="0"/>
    <x v="0"/>
    <x v="0"/>
    <x v="6"/>
  </r>
  <r>
    <x v="2036"/>
    <x v="1196"/>
    <s v="CUBRIMIENTO"/>
    <x v="0"/>
    <m/>
    <s v="2025-04-16"/>
    <s v="2025-04-30"/>
    <s v="2025-05-05 09:17:19"/>
    <s v="2025-05-23 18:26:41"/>
    <s v="2025-06-10 11:49:05"/>
    <s v="2025-06-12 15:34:18"/>
    <s v="0000-00-00 00:00:00"/>
    <s v="2025-05-05"/>
    <s v="2025-05-23"/>
    <s v="2025-06-10"/>
    <s v="2025-06-12"/>
    <s v="2025-07-18"/>
    <x v="8"/>
    <s v="Medellin"/>
    <s v="FLANCHE01"/>
    <x v="51"/>
    <m/>
    <x v="17"/>
    <n v="1"/>
    <x v="43"/>
    <x v="0"/>
    <x v="0"/>
    <n v="1335900"/>
    <x v="0"/>
    <x v="0"/>
    <x v="0"/>
    <x v="6"/>
  </r>
  <r>
    <x v="2036"/>
    <x v="1196"/>
    <s v="CUBRIMIENTO"/>
    <x v="0"/>
    <m/>
    <s v="2025-04-16"/>
    <s v="2025-04-30"/>
    <s v="2025-05-05 09:17:19"/>
    <s v="2025-05-23 18:26:41"/>
    <s v="2025-06-10 11:49:05"/>
    <s v="2025-06-12 15:34:18"/>
    <s v="0000-00-00 00:00:00"/>
    <s v="2025-05-05"/>
    <s v="2025-05-23"/>
    <s v="2025-06-10"/>
    <s v="2025-06-12"/>
    <s v="2025-07-18"/>
    <x v="8"/>
    <s v="Medellin"/>
    <s v="FLANCHE01"/>
    <x v="51"/>
    <m/>
    <x v="17"/>
    <n v="1"/>
    <x v="288"/>
    <x v="0"/>
    <x v="0"/>
    <n v="1558550"/>
    <x v="0"/>
    <x v="0"/>
    <x v="0"/>
    <x v="6"/>
  </r>
  <r>
    <x v="2036"/>
    <x v="1196"/>
    <s v="CUBRIMIENTO"/>
    <x v="0"/>
    <m/>
    <s v="2025-04-16"/>
    <s v="2025-04-30"/>
    <s v="2025-05-05 09:17:19"/>
    <s v="2025-05-23 18:26:41"/>
    <s v="2025-06-10 11:49:05"/>
    <s v="2025-06-12 15:34:18"/>
    <s v="0000-00-00 00:00:00"/>
    <s v="2025-05-05"/>
    <s v="2025-05-23"/>
    <s v="2025-06-10"/>
    <s v="2025-06-12"/>
    <s v="2025-07-18"/>
    <x v="8"/>
    <s v="Medellin"/>
    <s v="FLANCHE01"/>
    <x v="51"/>
    <m/>
    <x v="17"/>
    <n v="1"/>
    <x v="80"/>
    <x v="0"/>
    <x v="0"/>
    <n v="1335900"/>
    <x v="0"/>
    <x v="0"/>
    <x v="0"/>
    <x v="6"/>
  </r>
  <r>
    <x v="2036"/>
    <x v="1196"/>
    <s v="CUBRIMIENTO"/>
    <x v="0"/>
    <m/>
    <s v="2025-04-16"/>
    <s v="2025-04-30"/>
    <s v="2025-05-05 09:17:19"/>
    <s v="2025-05-23 18:26:41"/>
    <s v="2025-06-10 11:49:05"/>
    <s v="2025-06-12 15:34:18"/>
    <s v="0000-00-00 00:00:00"/>
    <s v="2025-05-05"/>
    <s v="2025-05-23"/>
    <s v="2025-06-10"/>
    <s v="2025-06-12"/>
    <s v="2025-07-18"/>
    <x v="8"/>
    <s v="Medellin"/>
    <s v="KRIEL PLITE"/>
    <x v="416"/>
    <m/>
    <x v="0"/>
    <n v="1"/>
    <x v="61"/>
    <x v="0"/>
    <x v="0"/>
    <n v="1521393"/>
    <x v="0"/>
    <x v="0"/>
    <x v="0"/>
    <x v="6"/>
  </r>
  <r>
    <x v="2036"/>
    <x v="1196"/>
    <s v="CUBRIMIENTO"/>
    <x v="0"/>
    <m/>
    <s v="2025-04-16"/>
    <s v="2025-04-30"/>
    <s v="2025-05-05 09:17:19"/>
    <s v="2025-05-23 18:26:41"/>
    <s v="2025-06-10 11:49:05"/>
    <s v="2025-06-12 15:34:18"/>
    <s v="0000-00-00 00:00:00"/>
    <s v="2025-05-05"/>
    <s v="2025-05-23"/>
    <s v="2025-06-10"/>
    <s v="2025-06-12"/>
    <s v="2025-07-18"/>
    <x v="8"/>
    <s v="Medellin"/>
    <s v="PLITE13"/>
    <x v="383"/>
    <s v="LONA DICKSON CAFE FONDO ENTERO REF:U224"/>
    <x v="17"/>
    <n v="1"/>
    <x v="43"/>
    <x v="0"/>
    <x v="3"/>
    <n v="8059200"/>
    <x v="0"/>
    <x v="4"/>
    <x v="6"/>
    <x v="6"/>
  </r>
  <r>
    <x v="2036"/>
    <x v="1196"/>
    <s v="CUBRIMIENTO"/>
    <x v="0"/>
    <m/>
    <s v="2025-04-16"/>
    <s v="2025-04-30"/>
    <s v="2025-05-05 09:17:19"/>
    <s v="2025-05-23 18:26:41"/>
    <s v="2025-06-10 11:49:05"/>
    <s v="2025-06-12 15:34:18"/>
    <s v="0000-00-00 00:00:00"/>
    <s v="2025-05-05"/>
    <s v="2025-05-23"/>
    <s v="2025-06-10"/>
    <s v="2025-06-12"/>
    <s v="2025-07-18"/>
    <x v="8"/>
    <s v="Medellin"/>
    <s v="PLITE13"/>
    <x v="383"/>
    <s v="LONA DICKSON CAFE FONDO ENTERO REF:U224"/>
    <x v="17"/>
    <n v="1"/>
    <x v="288"/>
    <x v="0"/>
    <x v="3"/>
    <n v="9300930"/>
    <x v="0"/>
    <x v="4"/>
    <x v="6"/>
    <x v="6"/>
  </r>
  <r>
    <x v="2036"/>
    <x v="1196"/>
    <s v="CUBRIMIENTO"/>
    <x v="0"/>
    <m/>
    <s v="2025-04-16"/>
    <s v="2025-04-30"/>
    <s v="2025-05-05 09:17:19"/>
    <s v="2025-05-23 18:26:41"/>
    <s v="2025-06-10 11:49:05"/>
    <s v="2025-06-12 15:34:18"/>
    <s v="0000-00-00 00:00:00"/>
    <s v="2025-05-05"/>
    <s v="2025-05-23"/>
    <s v="2025-06-10"/>
    <s v="2025-06-12"/>
    <s v="2025-07-18"/>
    <x v="8"/>
    <s v="Medellin"/>
    <s v="PLITE13"/>
    <x v="383"/>
    <s v="LONA DICKSON CAFE FONDO ENTERO REF:U224"/>
    <x v="17"/>
    <n v="1"/>
    <x v="80"/>
    <x v="0"/>
    <x v="3"/>
    <n v="7145970"/>
    <x v="0"/>
    <x v="4"/>
    <x v="6"/>
    <x v="6"/>
  </r>
  <r>
    <x v="2036"/>
    <x v="1196"/>
    <s v="CUBRIMIENTO"/>
    <x v="0"/>
    <m/>
    <s v="2025-04-16"/>
    <s v="2025-04-30"/>
    <s v="2025-05-05 09:17:19"/>
    <s v="2025-05-23 18:26:41"/>
    <s v="2025-06-10 11:49:05"/>
    <s v="2025-06-12 15:34:18"/>
    <s v="0000-00-00 00:00:00"/>
    <s v="2025-05-05"/>
    <s v="2025-05-23"/>
    <s v="2025-06-10"/>
    <s v="2025-06-12"/>
    <s v="2025-07-18"/>
    <x v="8"/>
    <s v="Medellin"/>
    <s v="PLT17-1"/>
    <x v="1125"/>
    <m/>
    <x v="3"/>
    <n v="1"/>
    <x v="0"/>
    <x v="0"/>
    <x v="0"/>
    <n v="70737"/>
    <x v="0"/>
    <x v="0"/>
    <x v="0"/>
    <x v="6"/>
  </r>
  <r>
    <x v="2036"/>
    <x v="1196"/>
    <s v="CUBRIMIENTO"/>
    <x v="0"/>
    <m/>
    <s v="2025-04-16"/>
    <s v="2025-04-30"/>
    <s v="2025-05-05 09:17:19"/>
    <s v="2025-05-23 18:26:41"/>
    <s v="2025-06-10 11:49:05"/>
    <s v="2025-06-12 15:34:18"/>
    <s v="0000-00-00 00:00:00"/>
    <s v="2025-05-05"/>
    <s v="2025-05-23"/>
    <s v="2025-06-10"/>
    <s v="2025-06-12"/>
    <s v="2025-07-18"/>
    <x v="8"/>
    <s v="Medellin"/>
    <s v="PLT17-1"/>
    <x v="1125"/>
    <m/>
    <x v="5"/>
    <n v="1"/>
    <x v="0"/>
    <x v="0"/>
    <x v="0"/>
    <n v="70737"/>
    <x v="0"/>
    <x v="0"/>
    <x v="0"/>
    <x v="6"/>
  </r>
  <r>
    <x v="2036"/>
    <x v="1196"/>
    <s v="CUBRIMIENTO"/>
    <x v="0"/>
    <m/>
    <s v="2025-04-16"/>
    <s v="2025-04-30"/>
    <s v="2025-05-05 09:17:19"/>
    <s v="2025-05-23 18:26:41"/>
    <s v="2025-06-10 11:49:05"/>
    <s v="2025-06-12 15:34:18"/>
    <s v="0000-00-00 00:00:00"/>
    <s v="2025-05-05"/>
    <s v="2025-05-23"/>
    <s v="2025-06-10"/>
    <s v="2025-06-12"/>
    <s v="2025-07-18"/>
    <x v="8"/>
    <s v="Medellin"/>
    <s v="PLT17-1"/>
    <x v="1125"/>
    <m/>
    <x v="5"/>
    <n v="2"/>
    <x v="0"/>
    <x v="0"/>
    <x v="0"/>
    <n v="141474"/>
    <x v="0"/>
    <x v="0"/>
    <x v="0"/>
    <x v="6"/>
  </r>
  <r>
    <x v="2036"/>
    <x v="1196"/>
    <s v="CUBRIMIENTO"/>
    <x v="0"/>
    <m/>
    <s v="2025-04-16"/>
    <s v="2025-04-30"/>
    <s v="2025-05-05 09:17:19"/>
    <s v="2025-05-23 18:26:41"/>
    <s v="2025-06-10 11:49:05"/>
    <s v="2025-06-12 15:34:18"/>
    <s v="0000-00-00 00:00:00"/>
    <s v="2025-05-05"/>
    <s v="2025-05-23"/>
    <s v="2025-06-10"/>
    <s v="2025-06-12"/>
    <s v="2025-07-18"/>
    <x v="8"/>
    <s v="Medellin"/>
    <s v="SERV03"/>
    <x v="9"/>
    <m/>
    <x v="0"/>
    <n v="1"/>
    <x v="0"/>
    <x v="0"/>
    <x v="0"/>
    <n v="631934"/>
    <x v="0"/>
    <x v="1"/>
    <x v="1"/>
    <x v="6"/>
  </r>
  <r>
    <x v="2036"/>
    <x v="1196"/>
    <s v="CUBRIMIENTO"/>
    <x v="0"/>
    <m/>
    <s v="2025-04-16"/>
    <s v="2025-04-30"/>
    <s v="2025-05-05 09:17:19"/>
    <s v="2025-05-23 18:26:41"/>
    <s v="2025-06-10 11:49:05"/>
    <s v="2025-06-12 15:34:18"/>
    <s v="0000-00-00 00:00:00"/>
    <s v="2025-05-05"/>
    <s v="2025-05-23"/>
    <s v="2025-06-10"/>
    <s v="2025-06-12"/>
    <s v="2025-07-18"/>
    <x v="8"/>
    <s v="Medellin"/>
    <s v="SOLAPA01"/>
    <x v="69"/>
    <m/>
    <x v="3"/>
    <n v="1"/>
    <x v="89"/>
    <x v="0"/>
    <x v="0"/>
    <n v="184033"/>
    <x v="0"/>
    <x v="0"/>
    <x v="0"/>
    <x v="6"/>
  </r>
  <r>
    <x v="2036"/>
    <x v="1196"/>
    <s v="CUBRIMIENTO"/>
    <x v="0"/>
    <m/>
    <s v="2025-04-16"/>
    <s v="2025-04-30"/>
    <s v="2025-05-05 09:17:19"/>
    <s v="2025-05-23 18:26:41"/>
    <s v="2025-06-10 11:49:05"/>
    <s v="2025-06-12 15:34:18"/>
    <s v="0000-00-00 00:00:00"/>
    <s v="2025-05-05"/>
    <s v="2025-05-23"/>
    <s v="2025-06-10"/>
    <s v="2025-06-12"/>
    <s v="2025-07-18"/>
    <x v="8"/>
    <s v="Medellin"/>
    <s v="SOLAPA01"/>
    <x v="69"/>
    <m/>
    <x v="5"/>
    <n v="1"/>
    <x v="204"/>
    <x v="0"/>
    <x v="0"/>
    <n v="184033"/>
    <x v="0"/>
    <x v="0"/>
    <x v="0"/>
    <x v="6"/>
  </r>
  <r>
    <x v="2036"/>
    <x v="1196"/>
    <s v="CUBRIMIENTO"/>
    <x v="0"/>
    <m/>
    <s v="2025-04-16"/>
    <s v="2025-04-30"/>
    <s v="2025-05-05 09:17:19"/>
    <s v="2025-05-23 18:26:41"/>
    <s v="2025-06-10 11:49:05"/>
    <s v="2025-06-12 15:34:18"/>
    <s v="0000-00-00 00:00:00"/>
    <s v="2025-05-05"/>
    <s v="2025-05-23"/>
    <s v="2025-06-10"/>
    <s v="2025-06-12"/>
    <s v="2025-07-18"/>
    <x v="8"/>
    <s v="Medellin"/>
    <s v="SPORTCAC02"/>
    <x v="961"/>
    <m/>
    <x v="5"/>
    <n v="1"/>
    <x v="75"/>
    <x v="1"/>
    <x v="0"/>
    <n v="1851280"/>
    <x v="0"/>
    <x v="0"/>
    <x v="0"/>
    <x v="6"/>
  </r>
  <r>
    <x v="2036"/>
    <x v="1196"/>
    <s v="CUBRIMIENTO"/>
    <x v="0"/>
    <m/>
    <s v="2025-04-16"/>
    <s v="2025-04-30"/>
    <s v="2025-05-05 09:17:19"/>
    <s v="2025-05-23 18:26:41"/>
    <s v="2025-06-10 11:49:05"/>
    <s v="2025-06-12 15:34:18"/>
    <s v="0000-00-00 00:00:00"/>
    <s v="2025-05-05"/>
    <s v="2025-05-23"/>
    <s v="2025-06-10"/>
    <s v="2025-06-12"/>
    <s v="2025-07-18"/>
    <x v="8"/>
    <s v="Medellin"/>
    <s v="TRANSP06"/>
    <x v="59"/>
    <m/>
    <x v="0"/>
    <n v="1"/>
    <x v="0"/>
    <x v="0"/>
    <x v="0"/>
    <n v="788838"/>
    <x v="0"/>
    <x v="1"/>
    <x v="1"/>
    <x v="6"/>
  </r>
  <r>
    <x v="2036"/>
    <x v="1196"/>
    <s v="CUBRIMIENTO"/>
    <x v="0"/>
    <m/>
    <s v="2025-04-16"/>
    <s v="2025-04-30"/>
    <s v="2025-05-05 09:17:19"/>
    <s v="2025-05-23 18:26:41"/>
    <s v="2025-06-10 11:49:05"/>
    <s v="2025-06-12 15:34:18"/>
    <s v="0000-00-00 00:00:00"/>
    <s v="2025-05-05"/>
    <s v="2025-05-23"/>
    <s v="2025-06-10"/>
    <s v="2025-06-12"/>
    <s v="2025-07-18"/>
    <x v="8"/>
    <s v="Medellin"/>
    <s v="VIGAAC04"/>
    <x v="400"/>
    <m/>
    <x v="5"/>
    <n v="1"/>
    <x v="155"/>
    <x v="0"/>
    <x v="0"/>
    <n v="399018"/>
    <x v="0"/>
    <x v="0"/>
    <x v="0"/>
    <x v="6"/>
  </r>
  <r>
    <x v="2036"/>
    <x v="1196"/>
    <s v="CUBRIMIENTO"/>
    <x v="0"/>
    <m/>
    <s v="2025-04-16"/>
    <s v="2025-04-30"/>
    <s v="2025-05-05 09:17:19"/>
    <s v="2025-05-23 18:26:41"/>
    <s v="2025-06-10 11:49:05"/>
    <s v="2025-06-12 15:34:18"/>
    <s v="0000-00-00 00:00:00"/>
    <s v="2025-05-05"/>
    <s v="2025-05-23"/>
    <s v="2025-06-10"/>
    <s v="2025-06-12"/>
    <s v="2025-07-18"/>
    <x v="8"/>
    <s v="Medellin"/>
    <s v="VIGAAC04"/>
    <x v="400"/>
    <m/>
    <x v="5"/>
    <n v="1"/>
    <x v="69"/>
    <x v="0"/>
    <x v="0"/>
    <n v="473770"/>
    <x v="0"/>
    <x v="0"/>
    <x v="0"/>
    <x v="6"/>
  </r>
  <r>
    <x v="2037"/>
    <x v="84"/>
    <s v="MUEBLES CC CUBRIMIENTOS"/>
    <x v="0"/>
    <m/>
    <s v="2025-04-24"/>
    <s v="2025-04-25"/>
    <s v="2025-04-25 15:17:49"/>
    <s v="0000-00-00 00:00:00"/>
    <s v="2025-04-25 15:17:55"/>
    <s v="2025-04-28 08:39:58"/>
    <s v="0000-00-00 00:00:00"/>
    <s v="2025-04-28"/>
    <s v="2025-04-28"/>
    <s v="2025-04-30"/>
    <s v="0000-00-00"/>
    <s v="2025-05-02"/>
    <x v="3"/>
    <s v="Toscany"/>
    <s v="21308"/>
    <x v="456"/>
    <m/>
    <x v="0"/>
    <n v="10"/>
    <x v="0"/>
    <x v="0"/>
    <x v="0"/>
    <n v="526000"/>
    <x v="0"/>
    <x v="0"/>
    <x v="0"/>
    <x v="2"/>
  </r>
  <r>
    <x v="2038"/>
    <x v="1197"/>
    <s v="MUEBLES CC CUBRIMIENTOS"/>
    <x v="0"/>
    <m/>
    <s v="2025-04-24"/>
    <s v="2025-04-30"/>
    <s v="2025-05-07 10:45:22"/>
    <s v="2025-09-05 13:43:48"/>
    <s v="2025-10-31 13:37:30"/>
    <s v="0000-00-00 00:00:00"/>
    <s v="0000-00-00 00:00:00"/>
    <s v="2025-05-07"/>
    <s v="2025-08-29"/>
    <s v="2025-10-20"/>
    <s v="2025-10-22"/>
    <s v="2025-11-02"/>
    <x v="18"/>
    <s v="Toscana"/>
    <s v="26502x"/>
    <x v="207"/>
    <m/>
    <x v="0"/>
    <n v="1"/>
    <x v="0"/>
    <x v="0"/>
    <x v="0"/>
    <n v="507528"/>
    <x v="0"/>
    <x v="0"/>
    <x v="0"/>
    <x v="0"/>
  </r>
  <r>
    <x v="2038"/>
    <x v="1197"/>
    <s v="MUEBLES CC CUBRIMIENTOS"/>
    <x v="0"/>
    <m/>
    <s v="2025-04-24"/>
    <s v="2025-04-30"/>
    <s v="2025-05-07 10:45:22"/>
    <s v="2025-09-05 13:43:48"/>
    <s v="2025-10-31 13:37:30"/>
    <s v="0000-00-00 00:00:00"/>
    <s v="0000-00-00 00:00:00"/>
    <s v="2025-05-07"/>
    <s v="2025-08-29"/>
    <s v="2025-10-20"/>
    <s v="2025-10-22"/>
    <s v="2025-11-02"/>
    <x v="18"/>
    <s v="Toscana"/>
    <s v="26503"/>
    <x v="208"/>
    <m/>
    <x v="0"/>
    <n v="3"/>
    <x v="0"/>
    <x v="0"/>
    <x v="0"/>
    <n v="269028"/>
    <x v="0"/>
    <x v="0"/>
    <x v="0"/>
    <x v="0"/>
  </r>
  <r>
    <x v="2038"/>
    <x v="1197"/>
    <s v="MUEBLES CC CUBRIMIENTOS"/>
    <x v="0"/>
    <m/>
    <s v="2025-04-24"/>
    <s v="2025-04-30"/>
    <s v="2025-05-07 10:45:22"/>
    <s v="2025-09-05 13:43:48"/>
    <s v="2025-10-31 13:37:30"/>
    <s v="0000-00-00 00:00:00"/>
    <s v="0000-00-00 00:00:00"/>
    <s v="2025-05-07"/>
    <s v="2025-08-29"/>
    <s v="2025-10-20"/>
    <s v="2025-10-22"/>
    <s v="2025-11-02"/>
    <x v="18"/>
    <s v="Toscana"/>
    <s v="ALUPL70"/>
    <x v="1126"/>
    <m/>
    <x v="0"/>
    <n v="14"/>
    <x v="0"/>
    <x v="0"/>
    <x v="0"/>
    <n v="42926184"/>
    <x v="0"/>
    <x v="0"/>
    <x v="0"/>
    <x v="0"/>
  </r>
  <r>
    <x v="2038"/>
    <x v="1197"/>
    <s v="MUEBLES CC CUBRIMIENTOS"/>
    <x v="0"/>
    <m/>
    <s v="2025-04-24"/>
    <s v="2025-04-30"/>
    <s v="2025-05-07 10:45:22"/>
    <s v="2025-09-05 13:43:48"/>
    <s v="2025-10-31 13:37:30"/>
    <s v="0000-00-00 00:00:00"/>
    <s v="0000-00-00 00:00:00"/>
    <s v="2025-05-07"/>
    <s v="2025-08-29"/>
    <s v="2025-10-20"/>
    <s v="2025-10-22"/>
    <s v="2025-11-02"/>
    <x v="18"/>
    <s v="Toscana"/>
    <s v="CELOSIA ESPECIAL03"/>
    <x v="1127"/>
    <m/>
    <x v="0"/>
    <n v="1"/>
    <x v="0"/>
    <x v="0"/>
    <x v="0"/>
    <n v="22392288"/>
    <x v="0"/>
    <x v="19"/>
    <x v="0"/>
    <x v="0"/>
  </r>
  <r>
    <x v="2038"/>
    <x v="1197"/>
    <s v="MUEBLES CC CUBRIMIENTOS"/>
    <x v="0"/>
    <m/>
    <s v="2025-04-24"/>
    <s v="2025-04-30"/>
    <s v="2025-05-07 10:45:22"/>
    <s v="2025-09-05 13:43:48"/>
    <s v="2025-10-31 13:37:30"/>
    <s v="0000-00-00 00:00:00"/>
    <s v="0000-00-00 00:00:00"/>
    <s v="2025-05-07"/>
    <s v="2025-08-29"/>
    <s v="2025-10-20"/>
    <s v="2025-10-22"/>
    <s v="2025-11-02"/>
    <x v="18"/>
    <s v="Toscana"/>
    <s v="CELOSIA ESPECIAL04"/>
    <x v="1128"/>
    <m/>
    <x v="0"/>
    <n v="1"/>
    <x v="0"/>
    <x v="0"/>
    <x v="0"/>
    <n v="37379628"/>
    <x v="0"/>
    <x v="19"/>
    <x v="0"/>
    <x v="0"/>
  </r>
  <r>
    <x v="2038"/>
    <x v="1197"/>
    <s v="MUEBLES CC CUBRIMIENTOS"/>
    <x v="0"/>
    <m/>
    <s v="2025-04-24"/>
    <s v="2025-04-30"/>
    <s v="2025-05-07 10:45:22"/>
    <s v="2025-09-05 13:43:48"/>
    <s v="2025-10-31 13:37:30"/>
    <s v="0000-00-00 00:00:00"/>
    <s v="0000-00-00 00:00:00"/>
    <s v="2025-05-07"/>
    <s v="2025-08-29"/>
    <s v="2025-10-20"/>
    <s v="2025-10-22"/>
    <s v="2025-11-02"/>
    <x v="18"/>
    <s v="Toscana"/>
    <s v="CELOSIA ESPECIAL05"/>
    <x v="1129"/>
    <m/>
    <x v="0"/>
    <n v="1"/>
    <x v="0"/>
    <x v="0"/>
    <x v="0"/>
    <n v="10251684"/>
    <x v="0"/>
    <x v="19"/>
    <x v="0"/>
    <x v="0"/>
  </r>
  <r>
    <x v="2038"/>
    <x v="1197"/>
    <s v="MUEBLES CC CUBRIMIENTOS"/>
    <x v="0"/>
    <m/>
    <s v="2025-04-24"/>
    <s v="2025-04-30"/>
    <s v="2025-05-07 10:45:22"/>
    <s v="2025-09-05 13:43:48"/>
    <s v="2025-10-31 13:37:30"/>
    <s v="0000-00-00 00:00:00"/>
    <s v="0000-00-00 00:00:00"/>
    <s v="2025-05-07"/>
    <s v="2025-08-29"/>
    <s v="2025-10-20"/>
    <s v="2025-10-22"/>
    <s v="2025-11-02"/>
    <x v="18"/>
    <s v="Toscana"/>
    <s v="ESTRUC ALUM ESPC04"/>
    <x v="1130"/>
    <m/>
    <x v="0"/>
    <n v="1"/>
    <x v="0"/>
    <x v="0"/>
    <x v="0"/>
    <n v="28950084"/>
    <x v="0"/>
    <x v="0"/>
    <x v="0"/>
    <x v="0"/>
  </r>
  <r>
    <x v="2038"/>
    <x v="1197"/>
    <s v="MUEBLES CC CUBRIMIENTOS"/>
    <x v="0"/>
    <m/>
    <s v="2025-04-24"/>
    <s v="2025-04-30"/>
    <s v="2025-05-07 10:45:22"/>
    <s v="2025-09-05 13:43:48"/>
    <s v="2025-10-31 13:37:30"/>
    <s v="0000-00-00 00:00:00"/>
    <s v="0000-00-00 00:00:00"/>
    <s v="2025-05-07"/>
    <s v="2025-08-29"/>
    <s v="2025-10-20"/>
    <s v="2025-10-22"/>
    <s v="2025-11-02"/>
    <x v="18"/>
    <s v="Toscana"/>
    <s v="PLAM06"/>
    <x v="220"/>
    <m/>
    <x v="6"/>
    <n v="1"/>
    <x v="370"/>
    <x v="0"/>
    <x v="16"/>
    <n v="45519156"/>
    <x v="0"/>
    <x v="4"/>
    <x v="3"/>
    <x v="0"/>
  </r>
  <r>
    <x v="2038"/>
    <x v="1197"/>
    <s v="MUEBLES CC CUBRIMIENTOS"/>
    <x v="0"/>
    <m/>
    <s v="2025-04-24"/>
    <s v="2025-04-30"/>
    <s v="2025-05-07 10:45:22"/>
    <s v="2025-09-05 13:43:48"/>
    <s v="2025-10-31 13:37:30"/>
    <s v="0000-00-00 00:00:00"/>
    <s v="0000-00-00 00:00:00"/>
    <s v="2025-05-07"/>
    <s v="2025-08-29"/>
    <s v="2025-10-20"/>
    <s v="2025-10-22"/>
    <s v="2025-11-02"/>
    <x v="18"/>
    <s v="Toscana"/>
    <s v="PLAM06"/>
    <x v="220"/>
    <m/>
    <x v="6"/>
    <n v="2"/>
    <x v="371"/>
    <x v="0"/>
    <x v="186"/>
    <n v="80742744"/>
    <x v="0"/>
    <x v="4"/>
    <x v="3"/>
    <x v="0"/>
  </r>
  <r>
    <x v="2038"/>
    <x v="1197"/>
    <s v="MUEBLES CC CUBRIMIENTOS"/>
    <x v="0"/>
    <m/>
    <s v="2025-04-24"/>
    <s v="2025-04-30"/>
    <s v="2025-05-07 10:45:22"/>
    <s v="2025-09-05 13:43:48"/>
    <s v="2025-10-31 13:37:30"/>
    <s v="0000-00-00 00:00:00"/>
    <s v="0000-00-00 00:00:00"/>
    <s v="2025-05-07"/>
    <s v="2025-08-29"/>
    <s v="2025-10-20"/>
    <s v="2025-10-22"/>
    <s v="2025-11-02"/>
    <x v="18"/>
    <s v="Toscana"/>
    <s v="PLAM06"/>
    <x v="220"/>
    <m/>
    <x v="6"/>
    <n v="2"/>
    <x v="372"/>
    <x v="0"/>
    <x v="16"/>
    <n v="132403752"/>
    <x v="0"/>
    <x v="4"/>
    <x v="3"/>
    <x v="0"/>
  </r>
  <r>
    <x v="2038"/>
    <x v="1197"/>
    <s v="MUEBLES CC CUBRIMIENTOS"/>
    <x v="0"/>
    <m/>
    <s v="2025-04-24"/>
    <s v="2025-04-30"/>
    <s v="2025-05-07 10:45:22"/>
    <s v="2025-09-05 13:43:48"/>
    <s v="2025-10-31 13:37:30"/>
    <s v="0000-00-00 00:00:00"/>
    <s v="0000-00-00 00:00:00"/>
    <s v="2025-05-07"/>
    <s v="2025-08-29"/>
    <s v="2025-10-20"/>
    <s v="2025-10-22"/>
    <s v="2025-11-02"/>
    <x v="18"/>
    <s v="Toscana"/>
    <s v="PLAM06"/>
    <x v="220"/>
    <m/>
    <x v="6"/>
    <n v="1"/>
    <x v="373"/>
    <x v="0"/>
    <x v="186"/>
    <n v="30005208"/>
    <x v="0"/>
    <x v="4"/>
    <x v="3"/>
    <x v="0"/>
  </r>
  <r>
    <x v="2038"/>
    <x v="1197"/>
    <s v="MUEBLES CC CUBRIMIENTOS"/>
    <x v="0"/>
    <m/>
    <s v="2025-04-24"/>
    <s v="2025-04-30"/>
    <s v="2025-05-07 10:45:22"/>
    <s v="2025-09-05 13:43:48"/>
    <s v="2025-10-31 13:37:30"/>
    <s v="0000-00-00 00:00:00"/>
    <s v="0000-00-00 00:00:00"/>
    <s v="2025-05-07"/>
    <s v="2025-08-29"/>
    <s v="2025-10-20"/>
    <s v="2025-10-22"/>
    <s v="2025-11-02"/>
    <x v="18"/>
    <s v="Toscana"/>
    <s v="PLAM06"/>
    <x v="220"/>
    <m/>
    <x v="6"/>
    <n v="1"/>
    <x v="374"/>
    <x v="0"/>
    <x v="187"/>
    <n v="48732228"/>
    <x v="0"/>
    <x v="4"/>
    <x v="3"/>
    <x v="0"/>
  </r>
  <r>
    <x v="2038"/>
    <x v="1197"/>
    <s v="MUEBLES CC CUBRIMIENTOS"/>
    <x v="0"/>
    <m/>
    <s v="2025-04-24"/>
    <s v="2025-04-30"/>
    <s v="2025-05-07 10:45:22"/>
    <s v="2025-09-05 13:43:48"/>
    <s v="2025-10-31 13:37:30"/>
    <s v="0000-00-00 00:00:00"/>
    <s v="0000-00-00 00:00:00"/>
    <s v="2025-05-07"/>
    <s v="2025-08-29"/>
    <s v="2025-10-20"/>
    <s v="2025-10-22"/>
    <s v="2025-11-02"/>
    <x v="18"/>
    <s v="Toscana"/>
    <s v="PLAM06"/>
    <x v="220"/>
    <m/>
    <x v="6"/>
    <n v="1"/>
    <x v="375"/>
    <x v="0"/>
    <x v="16"/>
    <n v="38493900"/>
    <x v="0"/>
    <x v="4"/>
    <x v="3"/>
    <x v="0"/>
  </r>
  <r>
    <x v="2038"/>
    <x v="1197"/>
    <s v="MUEBLES CC CUBRIMIENTOS"/>
    <x v="0"/>
    <m/>
    <s v="2025-04-24"/>
    <s v="2025-04-30"/>
    <s v="2025-05-07 10:45:22"/>
    <s v="2025-09-05 13:43:48"/>
    <s v="2025-10-31 13:37:30"/>
    <s v="0000-00-00 00:00:00"/>
    <s v="0000-00-00 00:00:00"/>
    <s v="2025-05-07"/>
    <s v="2025-08-29"/>
    <s v="2025-10-20"/>
    <s v="2025-10-22"/>
    <s v="2025-11-02"/>
    <x v="18"/>
    <s v="Toscana"/>
    <s v="PLAM06"/>
    <x v="220"/>
    <m/>
    <x v="6"/>
    <n v="1"/>
    <x v="376"/>
    <x v="0"/>
    <x v="186"/>
    <n v="58520268"/>
    <x v="0"/>
    <x v="4"/>
    <x v="3"/>
    <x v="0"/>
  </r>
  <r>
    <x v="2039"/>
    <x v="1198"/>
    <s v="CUBRIMIENTO"/>
    <x v="0"/>
    <m/>
    <s v="2025-04-24"/>
    <s v="2025-04-30"/>
    <s v="2025-05-13 12:34:51"/>
    <s v="2025-05-14 16:35:28"/>
    <s v="2025-06-25 10:35:48"/>
    <s v="2025-06-25 16:46:17"/>
    <s v="0000-00-00 00:00:00"/>
    <s v="2025-05-01"/>
    <s v="2025-05-13"/>
    <s v="2025-06-06"/>
    <s v="2025-06-10"/>
    <s v="2025-06-18"/>
    <x v="8"/>
    <s v="Medellin"/>
    <s v="1010114"/>
    <x v="141"/>
    <m/>
    <x v="0"/>
    <n v="8"/>
    <x v="0"/>
    <x v="0"/>
    <x v="0"/>
    <n v="761600"/>
    <x v="0"/>
    <x v="0"/>
    <x v="0"/>
    <x v="6"/>
  </r>
  <r>
    <x v="2039"/>
    <x v="1198"/>
    <s v="CUBRIMIENTO"/>
    <x v="0"/>
    <m/>
    <s v="2025-04-24"/>
    <s v="2025-04-30"/>
    <s v="2025-05-13 12:34:51"/>
    <s v="2025-05-14 16:35:28"/>
    <s v="2025-06-25 10:35:48"/>
    <s v="2025-06-25 16:46:17"/>
    <s v="0000-00-00 00:00:00"/>
    <s v="2025-05-01"/>
    <s v="2025-05-13"/>
    <s v="2025-06-06"/>
    <s v="2025-06-10"/>
    <s v="2025-06-18"/>
    <x v="8"/>
    <s v="Medellin"/>
    <s v="11016"/>
    <x v="1131"/>
    <m/>
    <x v="0"/>
    <n v="16"/>
    <x v="0"/>
    <x v="0"/>
    <x v="0"/>
    <n v="11952"/>
    <x v="0"/>
    <x v="0"/>
    <x v="0"/>
    <x v="6"/>
  </r>
  <r>
    <x v="2039"/>
    <x v="1198"/>
    <s v="CUBRIMIENTO"/>
    <x v="0"/>
    <m/>
    <s v="2025-04-24"/>
    <s v="2025-04-30"/>
    <s v="2025-05-13 12:34:51"/>
    <s v="2025-05-14 16:35:28"/>
    <s v="2025-06-25 10:35:48"/>
    <s v="2025-06-25 16:46:17"/>
    <s v="0000-00-00 00:00:00"/>
    <s v="2025-05-01"/>
    <s v="2025-05-13"/>
    <s v="2025-06-06"/>
    <s v="2025-06-10"/>
    <s v="2025-06-18"/>
    <x v="8"/>
    <s v="Medellin"/>
    <s v="15160"/>
    <x v="1085"/>
    <m/>
    <x v="0"/>
    <n v="12"/>
    <x v="0"/>
    <x v="0"/>
    <x v="0"/>
    <n v="12240"/>
    <x v="0"/>
    <x v="0"/>
    <x v="0"/>
    <x v="6"/>
  </r>
  <r>
    <x v="2039"/>
    <x v="1198"/>
    <s v="CUBRIMIENTO"/>
    <x v="0"/>
    <m/>
    <s v="2025-04-24"/>
    <s v="2025-04-30"/>
    <s v="2025-05-13 12:34:51"/>
    <s v="2025-05-14 16:35:28"/>
    <s v="2025-06-25 10:35:48"/>
    <s v="2025-06-25 16:46:17"/>
    <s v="0000-00-00 00:00:00"/>
    <s v="2025-05-01"/>
    <s v="2025-05-13"/>
    <s v="2025-06-06"/>
    <s v="2025-06-10"/>
    <s v="2025-06-18"/>
    <x v="8"/>
    <s v="Medellin"/>
    <s v="15441"/>
    <x v="613"/>
    <m/>
    <x v="0"/>
    <n v="2"/>
    <x v="0"/>
    <x v="0"/>
    <x v="0"/>
    <n v="4963400"/>
    <x v="0"/>
    <x v="0"/>
    <x v="0"/>
    <x v="6"/>
  </r>
  <r>
    <x v="2039"/>
    <x v="1198"/>
    <s v="CUBRIMIENTO"/>
    <x v="0"/>
    <m/>
    <s v="2025-04-24"/>
    <s v="2025-04-30"/>
    <s v="2025-05-13 12:34:51"/>
    <s v="2025-05-14 16:35:28"/>
    <s v="2025-06-25 10:35:48"/>
    <s v="2025-06-25 16:46:17"/>
    <s v="0000-00-00 00:00:00"/>
    <s v="2025-05-01"/>
    <s v="2025-05-13"/>
    <s v="2025-06-06"/>
    <s v="2025-06-10"/>
    <s v="2025-06-18"/>
    <x v="8"/>
    <s v="Medellin"/>
    <s v="17625"/>
    <x v="1132"/>
    <m/>
    <x v="0"/>
    <n v="16"/>
    <x v="0"/>
    <x v="0"/>
    <x v="0"/>
    <n v="13280"/>
    <x v="0"/>
    <x v="0"/>
    <x v="0"/>
    <x v="6"/>
  </r>
  <r>
    <x v="2039"/>
    <x v="1198"/>
    <s v="CUBRIMIENTO"/>
    <x v="0"/>
    <m/>
    <s v="2025-04-24"/>
    <s v="2025-04-30"/>
    <s v="2025-05-13 12:34:51"/>
    <s v="2025-05-14 16:35:28"/>
    <s v="2025-06-25 10:35:48"/>
    <s v="2025-06-25 16:46:17"/>
    <s v="0000-00-00 00:00:00"/>
    <s v="2025-05-01"/>
    <s v="2025-05-13"/>
    <s v="2025-06-06"/>
    <s v="2025-06-10"/>
    <s v="2025-06-18"/>
    <x v="8"/>
    <s v="Medellin"/>
    <s v="17804"/>
    <x v="266"/>
    <m/>
    <x v="0"/>
    <n v="4"/>
    <x v="0"/>
    <x v="0"/>
    <x v="0"/>
    <n v="23240"/>
    <x v="0"/>
    <x v="0"/>
    <x v="0"/>
    <x v="6"/>
  </r>
  <r>
    <x v="2039"/>
    <x v="1198"/>
    <s v="CUBRIMIENTO"/>
    <x v="0"/>
    <m/>
    <s v="2025-04-24"/>
    <s v="2025-04-30"/>
    <s v="2025-05-13 12:34:51"/>
    <s v="2025-05-14 16:35:28"/>
    <s v="2025-06-25 10:35:48"/>
    <s v="2025-06-25 16:46:17"/>
    <s v="0000-00-00 00:00:00"/>
    <s v="2025-05-01"/>
    <s v="2025-05-13"/>
    <s v="2025-06-06"/>
    <s v="2025-06-10"/>
    <s v="2025-06-18"/>
    <x v="8"/>
    <s v="Medellin"/>
    <s v="17921"/>
    <x v="144"/>
    <m/>
    <x v="0"/>
    <n v="2"/>
    <x v="0"/>
    <x v="0"/>
    <x v="0"/>
    <n v="62250"/>
    <x v="0"/>
    <x v="0"/>
    <x v="0"/>
    <x v="6"/>
  </r>
  <r>
    <x v="2039"/>
    <x v="1198"/>
    <s v="CUBRIMIENTO"/>
    <x v="0"/>
    <m/>
    <s v="2025-04-24"/>
    <s v="2025-04-30"/>
    <s v="2025-05-13 12:34:51"/>
    <s v="2025-05-14 16:35:28"/>
    <s v="2025-06-25 10:35:48"/>
    <s v="2025-06-25 16:46:17"/>
    <s v="0000-00-00 00:00:00"/>
    <s v="2025-05-01"/>
    <s v="2025-05-13"/>
    <s v="2025-06-06"/>
    <s v="2025-06-10"/>
    <s v="2025-06-18"/>
    <x v="8"/>
    <s v="Medellin"/>
    <s v="17925"/>
    <x v="145"/>
    <m/>
    <x v="0"/>
    <n v="4"/>
    <x v="0"/>
    <x v="0"/>
    <x v="0"/>
    <n v="69720"/>
    <x v="0"/>
    <x v="0"/>
    <x v="0"/>
    <x v="6"/>
  </r>
  <r>
    <x v="2039"/>
    <x v="1198"/>
    <s v="CUBRIMIENTO"/>
    <x v="0"/>
    <m/>
    <s v="2025-04-24"/>
    <s v="2025-04-30"/>
    <s v="2025-05-13 12:34:51"/>
    <s v="2025-05-14 16:35:28"/>
    <s v="2025-06-25 10:35:48"/>
    <s v="2025-06-25 16:46:17"/>
    <s v="0000-00-00 00:00:00"/>
    <s v="2025-05-01"/>
    <s v="2025-05-13"/>
    <s v="2025-06-06"/>
    <s v="2025-06-10"/>
    <s v="2025-06-18"/>
    <x v="8"/>
    <s v="Medellin"/>
    <s v="18654"/>
    <x v="1133"/>
    <m/>
    <x v="0"/>
    <n v="8"/>
    <x v="0"/>
    <x v="0"/>
    <x v="0"/>
    <n v="212480"/>
    <x v="0"/>
    <x v="0"/>
    <x v="0"/>
    <x v="6"/>
  </r>
  <r>
    <x v="2039"/>
    <x v="1198"/>
    <s v="CUBRIMIENTO"/>
    <x v="0"/>
    <m/>
    <s v="2025-04-24"/>
    <s v="2025-04-30"/>
    <s v="2025-05-13 12:34:51"/>
    <s v="2025-05-14 16:35:28"/>
    <s v="2025-06-25 10:35:48"/>
    <s v="2025-06-25 16:46:17"/>
    <s v="0000-00-00 00:00:00"/>
    <s v="2025-05-01"/>
    <s v="2025-05-13"/>
    <s v="2025-06-06"/>
    <s v="2025-06-10"/>
    <s v="2025-06-18"/>
    <x v="8"/>
    <s v="Medellin"/>
    <s v="18734"/>
    <x v="1134"/>
    <m/>
    <x v="0"/>
    <n v="12"/>
    <x v="0"/>
    <x v="0"/>
    <x v="0"/>
    <n v="12240"/>
    <x v="0"/>
    <x v="0"/>
    <x v="0"/>
    <x v="6"/>
  </r>
  <r>
    <x v="2039"/>
    <x v="1198"/>
    <s v="CUBRIMIENTO"/>
    <x v="0"/>
    <m/>
    <s v="2025-04-24"/>
    <s v="2025-04-30"/>
    <s v="2025-05-13 12:34:51"/>
    <s v="2025-05-14 16:35:28"/>
    <s v="2025-06-25 10:35:48"/>
    <s v="2025-06-25 16:46:17"/>
    <s v="0000-00-00 00:00:00"/>
    <s v="2025-05-01"/>
    <s v="2025-05-13"/>
    <s v="2025-06-06"/>
    <s v="2025-06-10"/>
    <s v="2025-06-18"/>
    <x v="8"/>
    <s v="Medellin"/>
    <s v="18735"/>
    <x v="1135"/>
    <m/>
    <x v="0"/>
    <n v="12"/>
    <x v="0"/>
    <x v="0"/>
    <x v="0"/>
    <n v="4980"/>
    <x v="0"/>
    <x v="0"/>
    <x v="0"/>
    <x v="6"/>
  </r>
  <r>
    <x v="2039"/>
    <x v="1198"/>
    <s v="CUBRIMIENTO"/>
    <x v="0"/>
    <m/>
    <s v="2025-04-24"/>
    <s v="2025-04-30"/>
    <s v="2025-05-13 12:34:51"/>
    <s v="2025-05-14 16:35:28"/>
    <s v="2025-06-25 10:35:48"/>
    <s v="2025-06-25 16:46:17"/>
    <s v="0000-00-00 00:00:00"/>
    <s v="2025-05-01"/>
    <s v="2025-05-13"/>
    <s v="2025-06-06"/>
    <s v="2025-06-10"/>
    <s v="2025-06-18"/>
    <x v="8"/>
    <s v="Medellin"/>
    <s v="19432"/>
    <x v="1136"/>
    <m/>
    <x v="0"/>
    <n v="4"/>
    <x v="0"/>
    <x v="0"/>
    <x v="0"/>
    <n v="4024"/>
    <x v="0"/>
    <x v="0"/>
    <x v="0"/>
    <x v="6"/>
  </r>
  <r>
    <x v="2039"/>
    <x v="1198"/>
    <s v="CUBRIMIENTO"/>
    <x v="0"/>
    <m/>
    <s v="2025-04-24"/>
    <s v="2025-04-30"/>
    <s v="2025-05-13 12:34:51"/>
    <s v="2025-05-14 16:35:28"/>
    <s v="2025-06-25 10:35:48"/>
    <s v="2025-06-25 16:46:17"/>
    <s v="0000-00-00 00:00:00"/>
    <s v="2025-05-01"/>
    <s v="2025-05-13"/>
    <s v="2025-06-06"/>
    <s v="2025-06-10"/>
    <s v="2025-06-18"/>
    <x v="8"/>
    <s v="Medellin"/>
    <s v="24853"/>
    <x v="106"/>
    <m/>
    <x v="0"/>
    <n v="2"/>
    <x v="0"/>
    <x v="0"/>
    <x v="0"/>
    <n v="541576"/>
    <x v="0"/>
    <x v="0"/>
    <x v="0"/>
    <x v="6"/>
  </r>
  <r>
    <x v="2039"/>
    <x v="1198"/>
    <s v="CUBRIMIENTO"/>
    <x v="0"/>
    <m/>
    <s v="2025-04-24"/>
    <s v="2025-04-30"/>
    <s v="2025-05-13 12:34:51"/>
    <s v="2025-05-14 16:35:28"/>
    <s v="2025-06-25 10:35:48"/>
    <s v="2025-06-25 16:46:17"/>
    <s v="0000-00-00 00:00:00"/>
    <s v="2025-05-01"/>
    <s v="2025-05-13"/>
    <s v="2025-06-06"/>
    <s v="2025-06-10"/>
    <s v="2025-06-18"/>
    <x v="8"/>
    <s v="Medellin"/>
    <s v="25557"/>
    <x v="592"/>
    <m/>
    <x v="0"/>
    <n v="12"/>
    <x v="0"/>
    <x v="0"/>
    <x v="0"/>
    <n v="81672"/>
    <x v="0"/>
    <x v="0"/>
    <x v="0"/>
    <x v="6"/>
  </r>
  <r>
    <x v="2039"/>
    <x v="1198"/>
    <s v="CUBRIMIENTO"/>
    <x v="0"/>
    <m/>
    <s v="2025-04-24"/>
    <s v="2025-04-30"/>
    <s v="2025-05-13 12:34:51"/>
    <s v="2025-05-14 16:35:28"/>
    <s v="2025-06-25 10:35:48"/>
    <s v="2025-06-25 16:46:17"/>
    <s v="0000-00-00 00:00:00"/>
    <s v="2025-05-01"/>
    <s v="2025-05-13"/>
    <s v="2025-06-06"/>
    <s v="2025-06-10"/>
    <s v="2025-06-18"/>
    <x v="8"/>
    <s v="Medellin"/>
    <s v="26282"/>
    <x v="1137"/>
    <m/>
    <x v="0"/>
    <n v="16"/>
    <x v="0"/>
    <x v="0"/>
    <x v="0"/>
    <n v="66400"/>
    <x v="0"/>
    <x v="0"/>
    <x v="0"/>
    <x v="6"/>
  </r>
  <r>
    <x v="2039"/>
    <x v="1198"/>
    <s v="CUBRIMIENTO"/>
    <x v="0"/>
    <m/>
    <s v="2025-04-24"/>
    <s v="2025-04-30"/>
    <s v="2025-05-13 12:34:51"/>
    <s v="2025-05-14 16:35:28"/>
    <s v="2025-06-25 10:35:48"/>
    <s v="2025-06-25 16:46:17"/>
    <s v="0000-00-00 00:00:00"/>
    <s v="2025-05-01"/>
    <s v="2025-05-13"/>
    <s v="2025-06-06"/>
    <s v="2025-06-10"/>
    <s v="2025-06-18"/>
    <x v="8"/>
    <s v="Medellin"/>
    <s v="26328"/>
    <x v="700"/>
    <m/>
    <x v="0"/>
    <n v="2"/>
    <x v="0"/>
    <x v="0"/>
    <x v="0"/>
    <n v="3635210"/>
    <x v="0"/>
    <x v="0"/>
    <x v="0"/>
    <x v="6"/>
  </r>
  <r>
    <x v="2039"/>
    <x v="1198"/>
    <s v="CUBRIMIENTO"/>
    <x v="0"/>
    <m/>
    <s v="2025-04-24"/>
    <s v="2025-04-30"/>
    <s v="2025-05-13 12:34:51"/>
    <s v="2025-05-14 16:35:28"/>
    <s v="2025-06-25 10:35:48"/>
    <s v="2025-06-25 16:46:17"/>
    <s v="0000-00-00 00:00:00"/>
    <s v="2025-05-01"/>
    <s v="2025-05-13"/>
    <s v="2025-06-06"/>
    <s v="2025-06-10"/>
    <s v="2025-06-18"/>
    <x v="8"/>
    <s v="Medellin"/>
    <s v="267"/>
    <x v="146"/>
    <m/>
    <x v="0"/>
    <n v="40"/>
    <x v="0"/>
    <x v="0"/>
    <x v="0"/>
    <n v="11640"/>
    <x v="0"/>
    <x v="0"/>
    <x v="0"/>
    <x v="6"/>
  </r>
  <r>
    <x v="2039"/>
    <x v="1198"/>
    <s v="CUBRIMIENTO"/>
    <x v="0"/>
    <m/>
    <s v="2025-04-24"/>
    <s v="2025-04-30"/>
    <s v="2025-05-13 12:34:51"/>
    <s v="2025-05-14 16:35:28"/>
    <s v="2025-06-25 10:35:48"/>
    <s v="2025-06-25 16:46:17"/>
    <s v="0000-00-00 00:00:00"/>
    <s v="2025-05-01"/>
    <s v="2025-05-13"/>
    <s v="2025-06-06"/>
    <s v="2025-06-10"/>
    <s v="2025-06-18"/>
    <x v="8"/>
    <s v="Medellin"/>
    <s v="27608"/>
    <x v="595"/>
    <m/>
    <x v="0"/>
    <n v="2"/>
    <x v="0"/>
    <x v="0"/>
    <x v="0"/>
    <n v="365532"/>
    <x v="0"/>
    <x v="0"/>
    <x v="0"/>
    <x v="6"/>
  </r>
  <r>
    <x v="2039"/>
    <x v="1198"/>
    <s v="CUBRIMIENTO"/>
    <x v="0"/>
    <m/>
    <s v="2025-04-24"/>
    <s v="2025-04-30"/>
    <s v="2025-05-13 12:34:51"/>
    <s v="2025-05-14 16:35:28"/>
    <s v="2025-06-25 10:35:48"/>
    <s v="2025-06-25 16:46:17"/>
    <s v="0000-00-00 00:00:00"/>
    <s v="2025-05-01"/>
    <s v="2025-05-13"/>
    <s v="2025-06-06"/>
    <s v="2025-06-10"/>
    <s v="2025-06-18"/>
    <x v="8"/>
    <s v="Medellin"/>
    <s v="27673"/>
    <x v="356"/>
    <m/>
    <x v="0"/>
    <n v="2"/>
    <x v="0"/>
    <x v="0"/>
    <x v="0"/>
    <n v="1097460"/>
    <x v="0"/>
    <x v="0"/>
    <x v="0"/>
    <x v="6"/>
  </r>
  <r>
    <x v="2039"/>
    <x v="1198"/>
    <s v="CUBRIMIENTO"/>
    <x v="0"/>
    <m/>
    <s v="2025-04-24"/>
    <s v="2025-04-30"/>
    <s v="2025-05-13 12:34:51"/>
    <s v="2025-05-14 16:35:28"/>
    <s v="2025-06-25 10:35:48"/>
    <s v="2025-06-25 16:46:17"/>
    <s v="0000-00-00 00:00:00"/>
    <s v="2025-05-01"/>
    <s v="2025-05-13"/>
    <s v="2025-06-06"/>
    <s v="2025-06-10"/>
    <s v="2025-06-18"/>
    <x v="8"/>
    <s v="Medellin"/>
    <s v="28523"/>
    <x v="864"/>
    <m/>
    <x v="0"/>
    <n v="6"/>
    <x v="0"/>
    <x v="0"/>
    <x v="0"/>
    <n v="206172"/>
    <x v="0"/>
    <x v="0"/>
    <x v="0"/>
    <x v="6"/>
  </r>
  <r>
    <x v="2039"/>
    <x v="1198"/>
    <s v="CUBRIMIENTO"/>
    <x v="0"/>
    <m/>
    <s v="2025-04-24"/>
    <s v="2025-04-30"/>
    <s v="2025-05-13 12:34:51"/>
    <s v="2025-05-14 16:35:28"/>
    <s v="2025-06-25 10:35:48"/>
    <s v="2025-06-25 16:46:17"/>
    <s v="0000-00-00 00:00:00"/>
    <s v="2025-05-01"/>
    <s v="2025-05-13"/>
    <s v="2025-06-06"/>
    <s v="2025-06-10"/>
    <s v="2025-06-18"/>
    <x v="8"/>
    <s v="Medellin"/>
    <s v="3151"/>
    <x v="57"/>
    <m/>
    <x v="0"/>
    <n v="110"/>
    <x v="0"/>
    <x v="0"/>
    <x v="0"/>
    <n v="7532250"/>
    <x v="0"/>
    <x v="0"/>
    <x v="0"/>
    <x v="6"/>
  </r>
  <r>
    <x v="2039"/>
    <x v="1198"/>
    <s v="CUBRIMIENTO"/>
    <x v="0"/>
    <m/>
    <s v="2025-04-24"/>
    <s v="2025-04-30"/>
    <s v="2025-05-13 12:34:51"/>
    <s v="2025-05-14 16:35:28"/>
    <s v="2025-06-25 10:35:48"/>
    <s v="2025-06-25 16:46:17"/>
    <s v="0000-00-00 00:00:00"/>
    <s v="2025-05-01"/>
    <s v="2025-05-13"/>
    <s v="2025-06-06"/>
    <s v="2025-06-10"/>
    <s v="2025-06-18"/>
    <x v="8"/>
    <s v="Medellin"/>
    <s v="3688"/>
    <x v="107"/>
    <m/>
    <x v="0"/>
    <n v="6"/>
    <x v="0"/>
    <x v="0"/>
    <x v="0"/>
    <n v="76692"/>
    <x v="0"/>
    <x v="0"/>
    <x v="0"/>
    <x v="6"/>
  </r>
  <r>
    <x v="2039"/>
    <x v="1198"/>
    <s v="CUBRIMIENTO"/>
    <x v="0"/>
    <m/>
    <s v="2025-04-24"/>
    <s v="2025-04-30"/>
    <s v="2025-05-13 12:34:51"/>
    <s v="2025-05-14 16:35:28"/>
    <s v="2025-06-25 10:35:48"/>
    <s v="2025-06-25 16:46:17"/>
    <s v="0000-00-00 00:00:00"/>
    <s v="2025-05-01"/>
    <s v="2025-05-13"/>
    <s v="2025-06-06"/>
    <s v="2025-06-10"/>
    <s v="2025-06-18"/>
    <x v="8"/>
    <s v="Medellin"/>
    <s v="52188"/>
    <x v="317"/>
    <m/>
    <x v="0"/>
    <n v="2"/>
    <x v="0"/>
    <x v="0"/>
    <x v="0"/>
    <n v="26560"/>
    <x v="0"/>
    <x v="0"/>
    <x v="0"/>
    <x v="6"/>
  </r>
  <r>
    <x v="2039"/>
    <x v="1198"/>
    <s v="CUBRIMIENTO"/>
    <x v="0"/>
    <m/>
    <s v="2025-04-24"/>
    <s v="2025-04-30"/>
    <s v="2025-05-13 12:34:51"/>
    <s v="2025-05-14 16:35:28"/>
    <s v="2025-06-25 10:35:48"/>
    <s v="2025-06-25 16:46:17"/>
    <s v="0000-00-00 00:00:00"/>
    <s v="2025-05-01"/>
    <s v="2025-05-13"/>
    <s v="2025-06-06"/>
    <s v="2025-06-10"/>
    <s v="2025-06-18"/>
    <x v="8"/>
    <s v="Medellin"/>
    <s v="5577"/>
    <x v="742"/>
    <m/>
    <x v="0"/>
    <n v="8"/>
    <x v="0"/>
    <x v="0"/>
    <x v="0"/>
    <n v="6504"/>
    <x v="0"/>
    <x v="0"/>
    <x v="0"/>
    <x v="6"/>
  </r>
  <r>
    <x v="2039"/>
    <x v="1198"/>
    <s v="CUBRIMIENTO"/>
    <x v="0"/>
    <m/>
    <s v="2025-04-24"/>
    <s v="2025-04-30"/>
    <s v="2025-05-13 12:34:51"/>
    <s v="2025-05-14 16:35:28"/>
    <s v="2025-06-25 10:35:48"/>
    <s v="2025-06-25 16:46:17"/>
    <s v="0000-00-00 00:00:00"/>
    <s v="2025-05-01"/>
    <s v="2025-05-13"/>
    <s v="2025-06-06"/>
    <s v="2025-06-10"/>
    <s v="2025-06-18"/>
    <x v="8"/>
    <s v="Medellin"/>
    <s v="6141"/>
    <x v="658"/>
    <m/>
    <x v="0"/>
    <n v="4"/>
    <x v="0"/>
    <x v="0"/>
    <x v="0"/>
    <n v="88312"/>
    <x v="0"/>
    <x v="0"/>
    <x v="0"/>
    <x v="6"/>
  </r>
  <r>
    <x v="2039"/>
    <x v="1198"/>
    <s v="CUBRIMIENTO"/>
    <x v="0"/>
    <m/>
    <s v="2025-04-24"/>
    <s v="2025-04-30"/>
    <s v="2025-05-13 12:34:51"/>
    <s v="2025-05-14 16:35:28"/>
    <s v="2025-06-25 10:35:48"/>
    <s v="2025-06-25 16:46:17"/>
    <s v="0000-00-00 00:00:00"/>
    <s v="2025-05-01"/>
    <s v="2025-05-13"/>
    <s v="2025-06-06"/>
    <s v="2025-06-10"/>
    <s v="2025-06-18"/>
    <x v="8"/>
    <s v="Medellin"/>
    <s v="CUBT03"/>
    <x v="66"/>
    <m/>
    <x v="4"/>
    <n v="2"/>
    <x v="377"/>
    <x v="0"/>
    <x v="188"/>
    <n v="10267860"/>
    <x v="0"/>
    <x v="0"/>
    <x v="0"/>
    <x v="6"/>
  </r>
  <r>
    <x v="2039"/>
    <x v="1198"/>
    <s v="CUBRIMIENTO"/>
    <x v="0"/>
    <m/>
    <s v="2025-04-24"/>
    <s v="2025-04-30"/>
    <s v="2025-05-13 12:34:51"/>
    <s v="2025-05-14 16:35:28"/>
    <s v="2025-06-25 10:35:48"/>
    <s v="2025-06-25 16:46:17"/>
    <s v="0000-00-00 00:00:00"/>
    <s v="2025-05-01"/>
    <s v="2025-05-13"/>
    <s v="2025-06-06"/>
    <s v="2025-06-10"/>
    <s v="2025-06-18"/>
    <x v="8"/>
    <s v="Medellin"/>
    <s v="LONA PTEK ESPC11"/>
    <x v="1138"/>
    <s v="LONA PERGOTEX BLACKOUT BLANCA 3 M"/>
    <x v="0"/>
    <n v="2"/>
    <x v="0"/>
    <x v="0"/>
    <x v="0"/>
    <n v="28320000"/>
    <x v="0"/>
    <x v="0"/>
    <x v="0"/>
    <x v="6"/>
  </r>
  <r>
    <x v="2039"/>
    <x v="1198"/>
    <s v="CUBRIMIENTO"/>
    <x v="0"/>
    <m/>
    <s v="2025-04-24"/>
    <s v="2025-04-30"/>
    <s v="2025-05-13 12:34:51"/>
    <s v="2025-05-14 16:35:28"/>
    <s v="2025-06-25 10:35:48"/>
    <s v="2025-06-25 16:46:17"/>
    <s v="0000-00-00 00:00:00"/>
    <s v="2025-05-01"/>
    <s v="2025-05-13"/>
    <s v="2025-06-06"/>
    <s v="2025-06-10"/>
    <s v="2025-06-18"/>
    <x v="8"/>
    <s v="Medellin"/>
    <s v="PZAC075"/>
    <x v="449"/>
    <m/>
    <x v="0"/>
    <n v="2"/>
    <x v="0"/>
    <x v="0"/>
    <x v="0"/>
    <n v="54116"/>
    <x v="0"/>
    <x v="0"/>
    <x v="0"/>
    <x v="6"/>
  </r>
  <r>
    <x v="2039"/>
    <x v="1198"/>
    <s v="CUBRIMIENTO"/>
    <x v="0"/>
    <m/>
    <s v="2025-04-24"/>
    <s v="2025-04-30"/>
    <s v="2025-05-13 12:34:51"/>
    <s v="2025-05-14 16:35:28"/>
    <s v="2025-06-25 10:35:48"/>
    <s v="2025-06-25 16:46:17"/>
    <s v="0000-00-00 00:00:00"/>
    <s v="2025-05-01"/>
    <s v="2025-05-13"/>
    <s v="2025-06-06"/>
    <s v="2025-06-10"/>
    <s v="2025-06-18"/>
    <x v="8"/>
    <s v="Medellin"/>
    <s v="PZAC076"/>
    <x v="450"/>
    <m/>
    <x v="0"/>
    <n v="2"/>
    <x v="0"/>
    <x v="0"/>
    <x v="0"/>
    <n v="47476"/>
    <x v="0"/>
    <x v="0"/>
    <x v="0"/>
    <x v="6"/>
  </r>
  <r>
    <x v="2039"/>
    <x v="1198"/>
    <s v="CUBRIMIENTO"/>
    <x v="0"/>
    <m/>
    <s v="2025-04-24"/>
    <s v="2025-04-30"/>
    <s v="2025-05-13 12:34:51"/>
    <s v="2025-05-14 16:35:28"/>
    <s v="2025-06-25 10:35:48"/>
    <s v="2025-06-25 16:46:17"/>
    <s v="0000-00-00 00:00:00"/>
    <s v="2025-05-01"/>
    <s v="2025-05-13"/>
    <s v="2025-06-06"/>
    <s v="2025-06-10"/>
    <s v="2025-06-18"/>
    <x v="8"/>
    <s v="Medellin"/>
    <s v="SERV03"/>
    <x v="9"/>
    <m/>
    <x v="0"/>
    <n v="1"/>
    <x v="0"/>
    <x v="0"/>
    <x v="0"/>
    <n v="2000000"/>
    <x v="0"/>
    <x v="1"/>
    <x v="1"/>
    <x v="6"/>
  </r>
  <r>
    <x v="2039"/>
    <x v="1198"/>
    <s v="CUBRIMIENTO"/>
    <x v="0"/>
    <m/>
    <s v="2025-04-24"/>
    <s v="2025-04-30"/>
    <s v="2025-05-13 12:34:51"/>
    <s v="2025-05-14 16:35:28"/>
    <s v="2025-06-25 10:35:48"/>
    <s v="2025-06-25 16:46:17"/>
    <s v="0000-00-00 00:00:00"/>
    <s v="2025-05-01"/>
    <s v="2025-05-13"/>
    <s v="2025-06-06"/>
    <s v="2025-06-10"/>
    <s v="2025-06-18"/>
    <x v="8"/>
    <s v="Medellin"/>
    <s v="SERV04"/>
    <x v="50"/>
    <m/>
    <x v="0"/>
    <n v="12"/>
    <x v="0"/>
    <x v="0"/>
    <x v="0"/>
    <n v="4680000"/>
    <x v="0"/>
    <x v="1"/>
    <x v="1"/>
    <x v="6"/>
  </r>
  <r>
    <x v="2039"/>
    <x v="1198"/>
    <s v="CUBRIMIENTO"/>
    <x v="0"/>
    <m/>
    <s v="2025-04-24"/>
    <s v="2025-04-30"/>
    <s v="2025-05-13 12:34:51"/>
    <s v="2025-05-14 16:35:28"/>
    <s v="2025-06-25 10:35:48"/>
    <s v="2025-06-25 16:46:17"/>
    <s v="0000-00-00 00:00:00"/>
    <s v="2025-05-01"/>
    <s v="2025-05-13"/>
    <s v="2025-06-06"/>
    <s v="2025-06-10"/>
    <s v="2025-06-18"/>
    <x v="8"/>
    <s v="Medellin"/>
    <s v="SERVLAV04"/>
    <x v="771"/>
    <m/>
    <x v="0"/>
    <n v="1"/>
    <x v="378"/>
    <x v="0"/>
    <x v="189"/>
    <n v="3263560"/>
    <x v="0"/>
    <x v="1"/>
    <x v="1"/>
    <x v="6"/>
  </r>
  <r>
    <x v="2039"/>
    <x v="1198"/>
    <s v="CUBRIMIENTO"/>
    <x v="0"/>
    <m/>
    <s v="2025-04-24"/>
    <s v="2025-04-30"/>
    <s v="2025-05-13 12:34:51"/>
    <s v="2025-05-14 16:35:28"/>
    <s v="2025-06-25 10:35:48"/>
    <s v="2025-06-25 16:46:17"/>
    <s v="0000-00-00 00:00:00"/>
    <s v="2025-05-01"/>
    <s v="2025-05-13"/>
    <s v="2025-06-06"/>
    <s v="2025-06-10"/>
    <s v="2025-06-18"/>
    <x v="8"/>
    <s v="Medellin"/>
    <s v="TRANSP06"/>
    <x v="59"/>
    <m/>
    <x v="0"/>
    <n v="1"/>
    <x v="0"/>
    <x v="0"/>
    <x v="0"/>
    <n v="400000"/>
    <x v="0"/>
    <x v="1"/>
    <x v="1"/>
    <x v="6"/>
  </r>
  <r>
    <x v="2039"/>
    <x v="1198"/>
    <s v="CUBRIMIENTO"/>
    <x v="0"/>
    <m/>
    <s v="2025-04-24"/>
    <s v="2025-04-30"/>
    <s v="2025-05-13 12:34:51"/>
    <s v="2025-05-14 16:35:28"/>
    <s v="2025-06-25 10:35:48"/>
    <s v="2025-06-25 16:46:17"/>
    <s v="0000-00-00 00:00:00"/>
    <s v="2025-05-01"/>
    <s v="2025-05-13"/>
    <s v="2025-06-06"/>
    <s v="2025-06-10"/>
    <s v="2025-06-18"/>
    <x v="8"/>
    <s v="Medellin"/>
    <s v="TUBSM02"/>
    <x v="576"/>
    <m/>
    <x v="0"/>
    <n v="4"/>
    <x v="0"/>
    <x v="0"/>
    <x v="0"/>
    <n v="1880364"/>
    <x v="0"/>
    <x v="0"/>
    <x v="0"/>
    <x v="6"/>
  </r>
  <r>
    <x v="2040"/>
    <x v="1199"/>
    <s v="CUBRIMIENTO"/>
    <x v="0"/>
    <m/>
    <s v="2025-04-25"/>
    <s v="2025-04-30"/>
    <s v="2025-05-02 10:12:22"/>
    <s v="2025-05-02 17:12:01"/>
    <s v="2025-05-14 14:04:29"/>
    <s v="0000-00-00 00:00:00"/>
    <s v="2025-05-14 14:04:34"/>
    <s v="2025-05-01"/>
    <s v="2025-05-07"/>
    <s v="2025-05-15"/>
    <s v="2025-05-20"/>
    <s v="2025-05-27"/>
    <x v="3"/>
    <s v="Medellin"/>
    <s v="27249"/>
    <x v="64"/>
    <m/>
    <x v="0"/>
    <n v="1"/>
    <x v="0"/>
    <x v="0"/>
    <x v="0"/>
    <n v="153225"/>
    <x v="0"/>
    <x v="0"/>
    <x v="0"/>
    <x v="9"/>
  </r>
  <r>
    <x v="2040"/>
    <x v="1199"/>
    <s v="CUBRIMIENTO"/>
    <x v="0"/>
    <m/>
    <s v="2025-04-25"/>
    <s v="2025-04-30"/>
    <s v="2025-05-02 10:12:22"/>
    <s v="2025-05-02 17:12:01"/>
    <s v="2025-05-14 14:04:29"/>
    <s v="0000-00-00 00:00:00"/>
    <s v="2025-05-14 14:04:34"/>
    <s v="2025-05-01"/>
    <s v="2025-05-07"/>
    <s v="2025-05-15"/>
    <s v="2025-05-20"/>
    <s v="2025-05-27"/>
    <x v="3"/>
    <s v="Medellin"/>
    <s v="FLANCHE01"/>
    <x v="51"/>
    <m/>
    <x v="3"/>
    <n v="1"/>
    <x v="287"/>
    <x v="0"/>
    <x v="0"/>
    <n v="500350"/>
    <x v="0"/>
    <x v="0"/>
    <x v="0"/>
    <x v="9"/>
  </r>
  <r>
    <x v="2040"/>
    <x v="1199"/>
    <s v="CUBRIMIENTO"/>
    <x v="0"/>
    <m/>
    <s v="2025-04-25"/>
    <s v="2025-04-30"/>
    <s v="2025-05-02 10:12:22"/>
    <s v="2025-05-02 17:12:01"/>
    <s v="2025-05-14 14:04:29"/>
    <s v="0000-00-00 00:00:00"/>
    <s v="2025-05-14 14:04:34"/>
    <s v="2025-05-01"/>
    <s v="2025-05-07"/>
    <s v="2025-05-15"/>
    <s v="2025-05-20"/>
    <s v="2025-05-27"/>
    <x v="3"/>
    <s v="Medellin"/>
    <s v="PLT01"/>
    <x v="98"/>
    <m/>
    <x v="3"/>
    <n v="2"/>
    <x v="0"/>
    <x v="0"/>
    <x v="0"/>
    <n v="200100"/>
    <x v="0"/>
    <x v="0"/>
    <x v="0"/>
    <x v="9"/>
  </r>
  <r>
    <x v="2040"/>
    <x v="1199"/>
    <s v="CUBRIMIENTO"/>
    <x v="0"/>
    <m/>
    <s v="2025-04-25"/>
    <s v="2025-04-30"/>
    <s v="2025-05-02 10:12:22"/>
    <s v="2025-05-02 17:12:01"/>
    <s v="2025-05-14 14:04:29"/>
    <s v="0000-00-00 00:00:00"/>
    <s v="2025-05-14 14:04:34"/>
    <s v="2025-05-01"/>
    <s v="2025-05-07"/>
    <s v="2025-05-15"/>
    <s v="2025-05-20"/>
    <s v="2025-05-27"/>
    <x v="3"/>
    <s v="Medellin"/>
    <s v="PUBL01"/>
    <x v="117"/>
    <m/>
    <x v="0"/>
    <n v="1"/>
    <x v="69"/>
    <x v="58"/>
    <x v="0"/>
    <n v="494850"/>
    <x v="0"/>
    <x v="0"/>
    <x v="0"/>
    <x v="9"/>
  </r>
  <r>
    <x v="2040"/>
    <x v="1199"/>
    <s v="CUBRIMIENTO"/>
    <x v="0"/>
    <m/>
    <s v="2025-04-25"/>
    <s v="2025-04-30"/>
    <s v="2025-05-02 10:12:22"/>
    <s v="2025-05-02 17:12:01"/>
    <s v="2025-05-14 14:04:29"/>
    <s v="0000-00-00 00:00:00"/>
    <s v="2025-05-14 14:04:34"/>
    <s v="2025-05-01"/>
    <s v="2025-05-07"/>
    <s v="2025-05-15"/>
    <s v="2025-05-20"/>
    <s v="2025-05-27"/>
    <x v="3"/>
    <s v="Medellin"/>
    <s v="PUBL01"/>
    <x v="117"/>
    <m/>
    <x v="0"/>
    <n v="2"/>
    <x v="20"/>
    <x v="13"/>
    <x v="0"/>
    <n v="99000"/>
    <x v="0"/>
    <x v="0"/>
    <x v="0"/>
    <x v="9"/>
  </r>
  <r>
    <x v="2040"/>
    <x v="1199"/>
    <s v="CUBRIMIENTO"/>
    <x v="0"/>
    <m/>
    <s v="2025-04-25"/>
    <s v="2025-04-30"/>
    <s v="2025-05-02 10:12:22"/>
    <s v="2025-05-02 17:12:01"/>
    <s v="2025-05-14 14:04:29"/>
    <s v="0000-00-00 00:00:00"/>
    <s v="2025-05-14 14:04:34"/>
    <s v="2025-05-01"/>
    <s v="2025-05-07"/>
    <s v="2025-05-15"/>
    <s v="2025-05-20"/>
    <s v="2025-05-27"/>
    <x v="3"/>
    <s v="Medellin"/>
    <s v="SERV03"/>
    <x v="9"/>
    <m/>
    <x v="0"/>
    <n v="1"/>
    <x v="0"/>
    <x v="0"/>
    <x v="0"/>
    <n v="100000"/>
    <x v="0"/>
    <x v="1"/>
    <x v="1"/>
    <x v="9"/>
  </r>
  <r>
    <x v="2040"/>
    <x v="1199"/>
    <s v="CUBRIMIENTO"/>
    <x v="0"/>
    <m/>
    <s v="2025-04-25"/>
    <s v="2025-04-30"/>
    <s v="2025-05-02 10:12:22"/>
    <s v="2025-05-02 17:12:01"/>
    <s v="2025-05-14 14:04:29"/>
    <s v="0000-00-00 00:00:00"/>
    <s v="2025-05-14 14:04:34"/>
    <s v="2025-05-01"/>
    <s v="2025-05-07"/>
    <s v="2025-05-15"/>
    <s v="2025-05-20"/>
    <s v="2025-05-27"/>
    <x v="3"/>
    <s v="Medellin"/>
    <s v="SOMB03"/>
    <x v="161"/>
    <s v="LONA DICKSON NEGRO FONDO ENT REF:6028"/>
    <x v="3"/>
    <n v="1"/>
    <x v="287"/>
    <x v="0"/>
    <x v="17"/>
    <n v="3399000"/>
    <x v="0"/>
    <x v="6"/>
    <x v="8"/>
    <x v="9"/>
  </r>
  <r>
    <x v="2040"/>
    <x v="1199"/>
    <s v="CUBRIMIENTO"/>
    <x v="0"/>
    <m/>
    <s v="2025-04-25"/>
    <s v="2025-04-30"/>
    <s v="2025-05-02 10:12:22"/>
    <s v="2025-05-02 17:12:01"/>
    <s v="2025-05-14 14:04:29"/>
    <s v="0000-00-00 00:00:00"/>
    <s v="2025-05-14 14:04:34"/>
    <s v="2025-05-01"/>
    <s v="2025-05-07"/>
    <s v="2025-05-15"/>
    <s v="2025-05-20"/>
    <s v="2025-05-27"/>
    <x v="3"/>
    <s v="Medellin"/>
    <s v="TRANSP06"/>
    <x v="59"/>
    <m/>
    <x v="0"/>
    <n v="1"/>
    <x v="0"/>
    <x v="0"/>
    <x v="0"/>
    <n v="160000"/>
    <x v="0"/>
    <x v="1"/>
    <x v="1"/>
    <x v="9"/>
  </r>
  <r>
    <x v="2041"/>
    <x v="1004"/>
    <s v="CUBRIMIENTO"/>
    <x v="0"/>
    <m/>
    <s v="2025-04-25"/>
    <s v="2025-04-25"/>
    <s v="2025-04-25 12:07:32"/>
    <s v="0000-00-00 00:00:00"/>
    <s v="2025-04-25 12:07:38"/>
    <s v="2025-04-28 08:36:21"/>
    <s v="0000-00-00 00:00:00"/>
    <s v="2025-04-28"/>
    <s v="2025-04-28"/>
    <s v="2025-04-30"/>
    <s v="2025-05-02"/>
    <s v="2025-05-02"/>
    <x v="3"/>
    <s v="Toscany"/>
    <s v="97"/>
    <x v="546"/>
    <m/>
    <x v="0"/>
    <n v="10"/>
    <x v="0"/>
    <x v="0"/>
    <x v="0"/>
    <n v="526000"/>
    <x v="0"/>
    <x v="0"/>
    <x v="0"/>
    <x v="2"/>
  </r>
  <r>
    <x v="2042"/>
    <x v="61"/>
    <s v="CUBRIMIENTO"/>
    <x v="0"/>
    <m/>
    <s v="2025-04-25"/>
    <s v="2025-04-25"/>
    <s v="2025-04-26 12:18:32"/>
    <s v="0000-00-00 00:00:00"/>
    <s v="2025-04-29 13:36:56"/>
    <s v="2025-05-02 17:20:58"/>
    <s v="2025-05-02 17:35:03"/>
    <s v="2025-04-28"/>
    <s v="2025-04-28"/>
    <s v="2025-04-29"/>
    <s v="2025-05-01"/>
    <s v="2025-05-02"/>
    <x v="3"/>
    <s v="Virtual"/>
    <s v="MTOS01"/>
    <x v="1139"/>
    <m/>
    <x v="0"/>
    <n v="1"/>
    <x v="0"/>
    <x v="0"/>
    <x v="0"/>
    <n v="0"/>
    <x v="0"/>
    <x v="0"/>
    <x v="0"/>
    <x v="2"/>
  </r>
  <r>
    <x v="2043"/>
    <x v="601"/>
    <s v="CUBRIMIENTO"/>
    <x v="0"/>
    <m/>
    <s v="2025-04-25"/>
    <s v="2025-04-25"/>
    <s v="2025-04-25 14:39:33"/>
    <s v="0000-00-00 00:00:00"/>
    <s v="2025-04-25 14:39:40"/>
    <s v="2025-04-28 08:38:45"/>
    <s v="0000-00-00 00:00:00"/>
    <s v="2025-04-28"/>
    <s v="2025-04-28"/>
    <s v="2025-04-29"/>
    <s v="2025-05-01"/>
    <s v="2025-05-01"/>
    <x v="3"/>
    <s v="Toscany"/>
    <s v="27812"/>
    <x v="797"/>
    <m/>
    <x v="0"/>
    <n v="3"/>
    <x v="0"/>
    <x v="0"/>
    <x v="0"/>
    <n v="141000"/>
    <x v="0"/>
    <x v="0"/>
    <x v="0"/>
    <x v="2"/>
  </r>
  <r>
    <x v="2043"/>
    <x v="601"/>
    <s v="CUBRIMIENTO"/>
    <x v="0"/>
    <m/>
    <s v="2025-04-25"/>
    <s v="2025-04-25"/>
    <s v="2025-04-25 14:39:33"/>
    <s v="0000-00-00 00:00:00"/>
    <s v="2025-04-25 14:39:40"/>
    <s v="2025-04-28 08:38:45"/>
    <s v="0000-00-00 00:00:00"/>
    <s v="2025-04-28"/>
    <s v="2025-04-28"/>
    <s v="2025-04-29"/>
    <s v="2025-05-01"/>
    <s v="2025-05-01"/>
    <x v="3"/>
    <s v="Toscany"/>
    <s v="MTOS03"/>
    <x v="839"/>
    <m/>
    <x v="0"/>
    <n v="3"/>
    <x v="0"/>
    <x v="0"/>
    <x v="0"/>
    <n v="1512000"/>
    <x v="0"/>
    <x v="0"/>
    <x v="0"/>
    <x v="2"/>
  </r>
  <r>
    <x v="2044"/>
    <x v="1200"/>
    <s v="CUBRIMIENTO"/>
    <x v="0"/>
    <m/>
    <s v="2025-04-23"/>
    <s v="2025-05-20"/>
    <s v="2025-05-20 15:41:12"/>
    <s v="2025-05-30 17:20:05"/>
    <s v="2025-06-12 07:01:04"/>
    <s v="2025-07-18 14:05:21"/>
    <s v="2025-07-30 18:43:14"/>
    <s v="2025-05-21"/>
    <s v="2025-05-28"/>
    <s v="2025-06-03"/>
    <s v="2025-06-05"/>
    <s v="2025-06-10"/>
    <x v="3"/>
    <s v="Cali"/>
    <s v="27249"/>
    <x v="64"/>
    <m/>
    <x v="0"/>
    <n v="1"/>
    <x v="0"/>
    <x v="0"/>
    <x v="0"/>
    <n v="183852"/>
    <x v="0"/>
    <x v="0"/>
    <x v="0"/>
    <x v="6"/>
  </r>
  <r>
    <x v="2044"/>
    <x v="1200"/>
    <s v="CUBRIMIENTO"/>
    <x v="0"/>
    <m/>
    <s v="2025-04-23"/>
    <s v="2025-05-20"/>
    <s v="2025-05-20 15:41:12"/>
    <s v="2025-05-30 17:20:05"/>
    <s v="2025-06-12 07:01:04"/>
    <s v="2025-07-18 14:05:21"/>
    <s v="2025-07-30 18:43:14"/>
    <s v="2025-05-21"/>
    <s v="2025-05-28"/>
    <s v="2025-06-03"/>
    <s v="2025-06-05"/>
    <s v="2025-06-10"/>
    <x v="3"/>
    <s v="Cali"/>
    <s v="PLITE12"/>
    <x v="406"/>
    <s v="LONA PERGOTEX BLACKOUT BLANCA 3 M"/>
    <x v="4"/>
    <n v="1"/>
    <x v="79"/>
    <x v="0"/>
    <x v="3"/>
    <n v="5962579"/>
    <x v="0"/>
    <x v="4"/>
    <x v="6"/>
    <x v="6"/>
  </r>
  <r>
    <x v="2044"/>
    <x v="1200"/>
    <s v="CUBRIMIENTO"/>
    <x v="0"/>
    <m/>
    <s v="2025-04-23"/>
    <s v="2025-05-20"/>
    <s v="2025-05-20 15:41:12"/>
    <s v="2025-05-30 17:20:05"/>
    <s v="2025-06-12 07:01:04"/>
    <s v="2025-07-18 14:05:21"/>
    <s v="2025-07-30 18:43:14"/>
    <s v="2025-05-21"/>
    <s v="2025-05-28"/>
    <s v="2025-06-03"/>
    <s v="2025-06-05"/>
    <s v="2025-06-10"/>
    <x v="3"/>
    <s v="Cali"/>
    <s v="SERV05"/>
    <x v="1019"/>
    <m/>
    <x v="0"/>
    <n v="1"/>
    <x v="0"/>
    <x v="0"/>
    <x v="0"/>
    <n v="200000"/>
    <x v="0"/>
    <x v="0"/>
    <x v="0"/>
    <x v="6"/>
  </r>
  <r>
    <x v="2045"/>
    <x v="128"/>
    <s v="CUBRIMIENTO"/>
    <x v="0"/>
    <m/>
    <s v="2025-04-25"/>
    <s v="2025-04-28"/>
    <s v="2025-04-28 14:40:52"/>
    <s v="0000-00-00 00:00:00"/>
    <s v="2025-04-28 14:41:34"/>
    <s v="2025-05-23 07:49:48"/>
    <s v="0000-00-00 00:00:00"/>
    <s v="2025-04-29"/>
    <s v="2025-04-29"/>
    <s v="2025-05-01"/>
    <s v="2025-05-05"/>
    <s v="2025-05-05"/>
    <x v="0"/>
    <s v="Toscany"/>
    <s v="5414"/>
    <x v="596"/>
    <m/>
    <x v="0"/>
    <n v="7"/>
    <x v="0"/>
    <x v="0"/>
    <x v="0"/>
    <n v="368200"/>
    <x v="0"/>
    <x v="0"/>
    <x v="0"/>
    <x v="9"/>
  </r>
  <r>
    <x v="2046"/>
    <x v="632"/>
    <s v="CUBRIMIENTO"/>
    <x v="0"/>
    <m/>
    <s v="2025-04-25"/>
    <s v="2025-05-05"/>
    <s v="2025-05-06 12:10:53"/>
    <s v="0000-00-00 00:00:00"/>
    <s v="2025-05-08 10:11:41"/>
    <s v="2025-05-09 18:01:15"/>
    <s v="2025-05-22 10:10:09"/>
    <s v="2025-05-06"/>
    <s v="2025-05-06"/>
    <s v="2025-05-08"/>
    <s v="2025-05-14"/>
    <s v="2025-05-16"/>
    <x v="3"/>
    <s v="Barranquilla"/>
    <s v="3151"/>
    <x v="57"/>
    <m/>
    <x v="0"/>
    <n v="52"/>
    <x v="0"/>
    <x v="0"/>
    <x v="0"/>
    <n v="3380000"/>
    <x v="0"/>
    <x v="0"/>
    <x v="0"/>
    <x v="9"/>
  </r>
  <r>
    <x v="2046"/>
    <x v="632"/>
    <s v="CUBRIMIENTO"/>
    <x v="0"/>
    <m/>
    <s v="2025-04-25"/>
    <s v="2025-05-05"/>
    <s v="2025-05-06 12:10:53"/>
    <s v="0000-00-00 00:00:00"/>
    <s v="2025-05-08 10:11:41"/>
    <s v="2025-05-09 18:01:15"/>
    <s v="2025-05-22 10:10:09"/>
    <s v="2025-05-06"/>
    <s v="2025-05-06"/>
    <s v="2025-05-08"/>
    <s v="2025-05-14"/>
    <s v="2025-05-16"/>
    <x v="3"/>
    <s v="Barranquilla"/>
    <s v="SERV03"/>
    <x v="9"/>
    <m/>
    <x v="0"/>
    <n v="1"/>
    <x v="0"/>
    <x v="0"/>
    <x v="0"/>
    <n v="850000"/>
    <x v="0"/>
    <x v="1"/>
    <x v="1"/>
    <x v="9"/>
  </r>
  <r>
    <x v="2047"/>
    <x v="1163"/>
    <s v="MUEBLES"/>
    <x v="0"/>
    <m/>
    <s v="2025-04-25"/>
    <s v="2025-04-25"/>
    <s v="2025-04-28 09:32:13"/>
    <s v="0000-00-00 00:00:00"/>
    <s v="0000-00-00 00:00:00"/>
    <s v="2025-05-02 10:15:31"/>
    <s v="0000-00-00 00:00:00"/>
    <s v="2025-04-28"/>
    <s v="2025-04-28"/>
    <s v="2025-04-29"/>
    <s v="2025-05-01"/>
    <s v="2025-05-01"/>
    <x v="3"/>
    <s v="Bogota"/>
    <s v="100196"/>
    <x v="218"/>
    <m/>
    <x v="0"/>
    <n v="1"/>
    <x v="0"/>
    <x v="0"/>
    <x v="0"/>
    <n v="198000"/>
    <x v="0"/>
    <x v="0"/>
    <x v="0"/>
    <x v="2"/>
  </r>
  <r>
    <x v="2048"/>
    <x v="1201"/>
    <s v="MUEBLES"/>
    <x v="0"/>
    <m/>
    <s v="2025-04-25"/>
    <s v="2025-04-25"/>
    <s v="2025-04-28 09:45:46"/>
    <s v="0000-00-00 00:00:00"/>
    <s v="0000-00-00 00:00:00"/>
    <s v="2025-05-12 07:16:47"/>
    <s v="2025-05-22 14:06:38"/>
    <s v="2025-04-28"/>
    <s v="2025-04-28"/>
    <s v="2025-05-22"/>
    <s v="2025-05-26"/>
    <s v="2025-05-28"/>
    <x v="3"/>
    <s v="Bogota"/>
    <s v="14223"/>
    <x v="1140"/>
    <m/>
    <x v="0"/>
    <n v="4"/>
    <x v="0"/>
    <x v="0"/>
    <x v="0"/>
    <n v="2021824"/>
    <x v="0"/>
    <x v="2"/>
    <x v="0"/>
    <x v="9"/>
  </r>
  <r>
    <x v="2049"/>
    <x v="1092"/>
    <s v="CUBRIMIENTO"/>
    <x v="0"/>
    <m/>
    <s v="2025-04-26"/>
    <s v="2025-04-26"/>
    <s v="2025-04-29 12:21:02"/>
    <s v="2025-05-15 12:15:49"/>
    <s v="2025-05-26 11:57:26"/>
    <s v="2025-06-12 15:35:11"/>
    <s v="2025-07-25 09:27:42"/>
    <s v="2025-04-29"/>
    <s v="2025-05-13"/>
    <s v="2025-05-21"/>
    <s v="2025-05-23"/>
    <s v="2025-05-27"/>
    <x v="1"/>
    <s v="Bogota"/>
    <s v="27249"/>
    <x v="64"/>
    <m/>
    <x v="0"/>
    <n v="2"/>
    <x v="0"/>
    <x v="0"/>
    <x v="0"/>
    <n v="500000"/>
    <x v="0"/>
    <x v="0"/>
    <x v="0"/>
    <x v="9"/>
  </r>
  <r>
    <x v="2049"/>
    <x v="1092"/>
    <s v="CUBRIMIENTO"/>
    <x v="0"/>
    <m/>
    <s v="2025-04-26"/>
    <s v="2025-04-26"/>
    <s v="2025-04-29 12:21:02"/>
    <s v="2025-05-15 12:15:49"/>
    <s v="2025-05-26 11:57:26"/>
    <s v="2025-06-12 15:35:11"/>
    <s v="2025-07-25 09:27:42"/>
    <s v="2025-04-29"/>
    <s v="2025-05-13"/>
    <s v="2025-05-21"/>
    <s v="2025-05-23"/>
    <s v="2025-05-27"/>
    <x v="1"/>
    <s v="Bogota"/>
    <s v="27673"/>
    <x v="356"/>
    <m/>
    <x v="0"/>
    <n v="1"/>
    <x v="0"/>
    <x v="0"/>
    <x v="0"/>
    <n v="506961"/>
    <x v="0"/>
    <x v="0"/>
    <x v="0"/>
    <x v="9"/>
  </r>
  <r>
    <x v="2049"/>
    <x v="1092"/>
    <s v="CUBRIMIENTO"/>
    <x v="0"/>
    <m/>
    <s v="2025-04-26"/>
    <s v="2025-04-26"/>
    <s v="2025-04-29 12:21:02"/>
    <s v="2025-05-15 12:15:49"/>
    <s v="2025-05-26 11:57:26"/>
    <s v="2025-06-12 15:35:11"/>
    <s v="2025-07-25 09:27:42"/>
    <s v="2025-04-29"/>
    <s v="2025-05-13"/>
    <s v="2025-05-21"/>
    <s v="2025-05-23"/>
    <s v="2025-05-27"/>
    <x v="1"/>
    <s v="Bogota"/>
    <s v="KMPLITE"/>
    <x v="251"/>
    <m/>
    <x v="0"/>
    <n v="1"/>
    <x v="11"/>
    <x v="0"/>
    <x v="0"/>
    <n v="2308082"/>
    <x v="0"/>
    <x v="0"/>
    <x v="0"/>
    <x v="9"/>
  </r>
  <r>
    <x v="2049"/>
    <x v="1092"/>
    <s v="CUBRIMIENTO"/>
    <x v="0"/>
    <m/>
    <s v="2025-04-26"/>
    <s v="2025-04-26"/>
    <s v="2025-04-29 12:21:02"/>
    <s v="2025-05-15 12:15:49"/>
    <s v="2025-05-26 11:57:26"/>
    <s v="2025-06-12 15:35:11"/>
    <s v="2025-07-25 09:27:42"/>
    <s v="2025-04-29"/>
    <s v="2025-05-13"/>
    <s v="2025-05-21"/>
    <s v="2025-05-23"/>
    <s v="2025-05-27"/>
    <x v="1"/>
    <s v="Bogota"/>
    <s v="PLITE14"/>
    <x v="100"/>
    <s v="LONA DICKSON GRIS FONDO ENTERO REF:6088"/>
    <x v="3"/>
    <n v="1"/>
    <x v="11"/>
    <x v="0"/>
    <x v="190"/>
    <n v="5520466"/>
    <x v="0"/>
    <x v="4"/>
    <x v="6"/>
    <x v="9"/>
  </r>
  <r>
    <x v="2049"/>
    <x v="1092"/>
    <s v="CUBRIMIENTO"/>
    <x v="0"/>
    <m/>
    <s v="2025-04-26"/>
    <s v="2025-04-26"/>
    <s v="2025-04-29 12:21:02"/>
    <s v="2025-05-15 12:15:49"/>
    <s v="2025-05-26 11:57:26"/>
    <s v="2025-06-12 15:35:11"/>
    <s v="2025-07-25 09:27:42"/>
    <s v="2025-04-29"/>
    <s v="2025-05-13"/>
    <s v="2025-05-21"/>
    <s v="2025-05-23"/>
    <s v="2025-05-27"/>
    <x v="1"/>
    <s v="Bogota"/>
    <s v="PLT16-1"/>
    <x v="128"/>
    <m/>
    <x v="3"/>
    <n v="4"/>
    <x v="0"/>
    <x v="0"/>
    <x v="0"/>
    <n v="630000"/>
    <x v="0"/>
    <x v="0"/>
    <x v="0"/>
    <x v="9"/>
  </r>
  <r>
    <x v="2050"/>
    <x v="1202"/>
    <s v="MUEBLES CC CUBRIMIENTOS"/>
    <x v="0"/>
    <m/>
    <s v="2025-04-25"/>
    <s v="2025-04-28"/>
    <s v="2025-04-29 12:45:15"/>
    <s v="0000-00-00 00:00:00"/>
    <s v="2025-06-19 11:11:23"/>
    <s v="2025-06-19 11:11:32"/>
    <s v="2025-06-20 17:13:07"/>
    <s v="2025-04-29"/>
    <s v="2025-04-29"/>
    <s v="2025-05-23"/>
    <s v="2025-05-27"/>
    <s v="2025-05-29"/>
    <x v="3"/>
    <s v="Virtual"/>
    <s v="100246"/>
    <x v="893"/>
    <s v="LONA DICKSON TAUPE REF:7559"/>
    <x v="9"/>
    <n v="1"/>
    <x v="0"/>
    <x v="0"/>
    <x v="0"/>
    <n v="5331082"/>
    <x v="0"/>
    <x v="2"/>
    <x v="0"/>
    <x v="9"/>
  </r>
  <r>
    <x v="2050"/>
    <x v="1202"/>
    <s v="MUEBLES CC CUBRIMIENTOS"/>
    <x v="0"/>
    <m/>
    <s v="2025-04-25"/>
    <s v="2025-04-28"/>
    <s v="2025-04-29 12:45:15"/>
    <s v="0000-00-00 00:00:00"/>
    <s v="2025-06-19 11:11:23"/>
    <s v="2025-06-19 11:11:32"/>
    <s v="2025-06-20 17:13:07"/>
    <s v="2025-04-29"/>
    <s v="2025-04-29"/>
    <s v="2025-05-23"/>
    <s v="2025-05-27"/>
    <s v="2025-05-29"/>
    <x v="3"/>
    <s v="Virtual"/>
    <s v="100248"/>
    <x v="237"/>
    <s v="LONA DICKSON TAUPE REF:7559"/>
    <x v="9"/>
    <n v="1"/>
    <x v="0"/>
    <x v="0"/>
    <x v="0"/>
    <n v="3256548"/>
    <x v="0"/>
    <x v="2"/>
    <x v="0"/>
    <x v="9"/>
  </r>
  <r>
    <x v="2050"/>
    <x v="1202"/>
    <s v="MUEBLES CC CUBRIMIENTOS"/>
    <x v="0"/>
    <m/>
    <s v="2025-04-25"/>
    <s v="2025-04-28"/>
    <s v="2025-04-29 12:45:15"/>
    <s v="0000-00-00 00:00:00"/>
    <s v="2025-06-19 11:11:23"/>
    <s v="2025-06-19 11:11:32"/>
    <s v="2025-06-20 17:13:07"/>
    <s v="2025-04-29"/>
    <s v="2025-04-29"/>
    <s v="2025-05-23"/>
    <s v="2025-05-27"/>
    <s v="2025-05-29"/>
    <x v="3"/>
    <s v="Virtual"/>
    <s v="15476"/>
    <x v="343"/>
    <m/>
    <x v="9"/>
    <n v="2"/>
    <x v="0"/>
    <x v="0"/>
    <x v="0"/>
    <n v="2331000"/>
    <x v="0"/>
    <x v="2"/>
    <x v="0"/>
    <x v="9"/>
  </r>
  <r>
    <x v="2051"/>
    <x v="1203"/>
    <s v="CUBRIMIENTO"/>
    <x v="0"/>
    <m/>
    <s v="2025-04-26"/>
    <s v="2025-05-03"/>
    <s v="2025-05-05 13:46:48"/>
    <s v="0000-00-00 00:00:00"/>
    <s v="2025-05-20 16:14:16"/>
    <s v="2025-05-20 16:16:14"/>
    <s v="2025-05-28 12:50:17"/>
    <s v="2025-05-05"/>
    <s v="2025-05-05"/>
    <s v="2025-05-29"/>
    <s v="2025-06-02"/>
    <s v="2025-06-04"/>
    <x v="3"/>
    <s v="Bogota"/>
    <s v="8946"/>
    <x v="1141"/>
    <s v="LONA DICKSON AZUL OCEANO REF:7264"/>
    <x v="0"/>
    <n v="1"/>
    <x v="0"/>
    <x v="0"/>
    <x v="0"/>
    <n v="2107373"/>
    <x v="0"/>
    <x v="0"/>
    <x v="0"/>
    <x v="9"/>
  </r>
  <r>
    <x v="2051"/>
    <x v="1203"/>
    <s v="CUBRIMIENTO"/>
    <x v="0"/>
    <m/>
    <s v="2025-04-26"/>
    <s v="2025-05-03"/>
    <s v="2025-05-05 13:46:48"/>
    <s v="0000-00-00 00:00:00"/>
    <s v="2025-05-20 16:14:16"/>
    <s v="2025-05-20 16:16:14"/>
    <s v="2025-05-28 12:50:17"/>
    <s v="2025-05-05"/>
    <s v="2025-05-05"/>
    <s v="2025-05-29"/>
    <s v="2025-06-02"/>
    <s v="2025-06-04"/>
    <x v="3"/>
    <s v="Bogota"/>
    <s v="TRANSP04"/>
    <x v="1070"/>
    <m/>
    <x v="0"/>
    <n v="1"/>
    <x v="0"/>
    <x v="0"/>
    <x v="0"/>
    <n v="200000"/>
    <x v="0"/>
    <x v="0"/>
    <x v="0"/>
    <x v="9"/>
  </r>
  <r>
    <x v="2052"/>
    <x v="1204"/>
    <s v="MUEBLES CC CUBRIMIENTOS"/>
    <x v="0"/>
    <m/>
    <s v="2025-04-26"/>
    <s v="2025-04-30"/>
    <s v="2025-05-05 08:55:34"/>
    <s v="0000-00-00 00:00:00"/>
    <s v="2025-06-24 13:34:19"/>
    <s v="2025-06-24 16:59:27"/>
    <s v="2025-07-12 10:44:32"/>
    <s v="2025-05-01"/>
    <s v="2025-05-01"/>
    <s v="2025-06-25"/>
    <s v="2025-06-28"/>
    <s v="2025-07-02"/>
    <x v="1"/>
    <s v="Bogota"/>
    <s v="100232"/>
    <x v="293"/>
    <s v="LONA DICKSON GRIS VETEADO (U406) 1.20M"/>
    <x v="0"/>
    <n v="1"/>
    <x v="0"/>
    <x v="0"/>
    <x v="0"/>
    <n v="2125997"/>
    <x v="0"/>
    <x v="2"/>
    <x v="0"/>
    <x v="6"/>
  </r>
  <r>
    <x v="2052"/>
    <x v="1204"/>
    <s v="MUEBLES CC CUBRIMIENTOS"/>
    <x v="0"/>
    <m/>
    <s v="2025-04-26"/>
    <s v="2025-04-30"/>
    <s v="2025-05-05 08:55:34"/>
    <s v="0000-00-00 00:00:00"/>
    <s v="2025-06-24 13:34:19"/>
    <s v="2025-06-24 16:59:27"/>
    <s v="2025-07-12 10:44:32"/>
    <s v="2025-05-01"/>
    <s v="2025-05-01"/>
    <s v="2025-06-25"/>
    <s v="2025-06-28"/>
    <s v="2025-07-02"/>
    <x v="1"/>
    <s v="Bogota"/>
    <s v="100236"/>
    <x v="162"/>
    <s v="LONA DICKSON GRIS VETEADO (U406) 1.20M"/>
    <x v="0"/>
    <n v="1"/>
    <x v="0"/>
    <x v="0"/>
    <x v="0"/>
    <n v="3820566"/>
    <x v="0"/>
    <x v="2"/>
    <x v="0"/>
    <x v="6"/>
  </r>
  <r>
    <x v="2052"/>
    <x v="1204"/>
    <s v="MUEBLES CC CUBRIMIENTOS"/>
    <x v="0"/>
    <m/>
    <s v="2025-04-26"/>
    <s v="2025-04-30"/>
    <s v="2025-05-05 08:55:34"/>
    <s v="0000-00-00 00:00:00"/>
    <s v="2025-06-24 13:34:19"/>
    <s v="2025-06-24 16:59:27"/>
    <s v="2025-07-12 10:44:32"/>
    <s v="2025-05-01"/>
    <s v="2025-05-01"/>
    <s v="2025-06-25"/>
    <s v="2025-06-28"/>
    <s v="2025-07-02"/>
    <x v="1"/>
    <s v="Bogota"/>
    <s v="100483"/>
    <x v="1142"/>
    <m/>
    <x v="0"/>
    <n v="1"/>
    <x v="0"/>
    <x v="0"/>
    <x v="0"/>
    <n v="928000"/>
    <x v="0"/>
    <x v="2"/>
    <x v="0"/>
    <x v="6"/>
  </r>
  <r>
    <x v="2052"/>
    <x v="1204"/>
    <s v="MUEBLES CC CUBRIMIENTOS"/>
    <x v="0"/>
    <m/>
    <s v="2025-04-26"/>
    <s v="2025-04-30"/>
    <s v="2025-05-05 08:55:34"/>
    <s v="0000-00-00 00:00:00"/>
    <s v="2025-06-24 13:34:19"/>
    <s v="2025-06-24 16:59:27"/>
    <s v="2025-07-12 10:44:32"/>
    <s v="2025-05-01"/>
    <s v="2025-05-01"/>
    <s v="2025-06-25"/>
    <s v="2025-06-28"/>
    <s v="2025-07-02"/>
    <x v="1"/>
    <s v="Bogota"/>
    <s v="11973"/>
    <x v="309"/>
    <m/>
    <x v="0"/>
    <n v="1"/>
    <x v="0"/>
    <x v="0"/>
    <x v="0"/>
    <n v="513186"/>
    <x v="0"/>
    <x v="2"/>
    <x v="0"/>
    <x v="6"/>
  </r>
  <r>
    <x v="2052"/>
    <x v="1204"/>
    <s v="MUEBLES CC CUBRIMIENTOS"/>
    <x v="0"/>
    <m/>
    <s v="2025-04-26"/>
    <s v="2025-04-30"/>
    <s v="2025-05-05 08:55:34"/>
    <s v="0000-00-00 00:00:00"/>
    <s v="2025-06-24 13:34:19"/>
    <s v="2025-06-24 16:59:27"/>
    <s v="2025-07-12 10:44:32"/>
    <s v="2025-05-01"/>
    <s v="2025-05-01"/>
    <s v="2025-06-25"/>
    <s v="2025-06-28"/>
    <s v="2025-07-02"/>
    <x v="1"/>
    <s v="Bogota"/>
    <s v="14785"/>
    <x v="84"/>
    <m/>
    <x v="0"/>
    <n v="4"/>
    <x v="0"/>
    <x v="0"/>
    <x v="0"/>
    <n v="2360296"/>
    <x v="0"/>
    <x v="2"/>
    <x v="0"/>
    <x v="6"/>
  </r>
  <r>
    <x v="2052"/>
    <x v="1204"/>
    <s v="MUEBLES CC CUBRIMIENTOS"/>
    <x v="0"/>
    <m/>
    <s v="2025-04-26"/>
    <s v="2025-04-30"/>
    <s v="2025-05-05 08:55:34"/>
    <s v="0000-00-00 00:00:00"/>
    <s v="2025-06-24 13:34:19"/>
    <s v="2025-06-24 16:59:27"/>
    <s v="2025-07-12 10:44:32"/>
    <s v="2025-05-01"/>
    <s v="2025-05-01"/>
    <s v="2025-06-25"/>
    <s v="2025-06-28"/>
    <s v="2025-07-02"/>
    <x v="1"/>
    <s v="Bogota"/>
    <s v="14788"/>
    <x v="598"/>
    <m/>
    <x v="0"/>
    <n v="1"/>
    <x v="0"/>
    <x v="0"/>
    <x v="0"/>
    <n v="2491238"/>
    <x v="0"/>
    <x v="2"/>
    <x v="0"/>
    <x v="6"/>
  </r>
  <r>
    <x v="2052"/>
    <x v="1204"/>
    <s v="MUEBLES CC CUBRIMIENTOS"/>
    <x v="0"/>
    <m/>
    <s v="2025-04-26"/>
    <s v="2025-04-30"/>
    <s v="2025-05-05 08:55:34"/>
    <s v="0000-00-00 00:00:00"/>
    <s v="2025-06-24 13:34:19"/>
    <s v="2025-06-24 16:59:27"/>
    <s v="2025-07-12 10:44:32"/>
    <s v="2025-05-01"/>
    <s v="2025-05-01"/>
    <s v="2025-06-25"/>
    <s v="2025-06-28"/>
    <s v="2025-07-02"/>
    <x v="1"/>
    <s v="Bogota"/>
    <s v="9591"/>
    <x v="93"/>
    <m/>
    <x v="0"/>
    <n v="1"/>
    <x v="0"/>
    <x v="0"/>
    <x v="0"/>
    <n v="1361495"/>
    <x v="0"/>
    <x v="2"/>
    <x v="0"/>
    <x v="6"/>
  </r>
  <r>
    <x v="2053"/>
    <x v="1205"/>
    <s v="MUEBLES CC CUBRIMIENTOS"/>
    <x v="0"/>
    <m/>
    <s v="2025-04-26"/>
    <s v="2025-04-26"/>
    <s v="2025-04-29 11:31:55"/>
    <s v="0000-00-00 00:00:00"/>
    <s v="2025-05-23 07:39:13"/>
    <s v="2025-05-23 07:39:22"/>
    <s v="2025-05-28 10:10:42"/>
    <s v="2025-05-01"/>
    <s v="2025-05-01"/>
    <s v="2025-05-25"/>
    <s v="2025-05-29"/>
    <s v="2025-05-31"/>
    <x v="3"/>
    <s v="Bogota"/>
    <s v="11459"/>
    <x v="326"/>
    <s v="FURNISCREEN AZUL PT  2M EB4027W G8 625GR"/>
    <x v="0"/>
    <n v="2"/>
    <x v="0"/>
    <x v="0"/>
    <x v="0"/>
    <n v="1430096"/>
    <x v="0"/>
    <x v="2"/>
    <x v="0"/>
    <x v="9"/>
  </r>
  <r>
    <x v="2054"/>
    <x v="341"/>
    <s v="CUBRIMIENTO"/>
    <x v="0"/>
    <m/>
    <s v="2025-04-28"/>
    <s v="2025-04-28"/>
    <s v="2025-04-28 14:50:31"/>
    <s v="0000-00-00 00:00:00"/>
    <s v="2025-04-28 14:50:45"/>
    <s v="2025-05-23 07:49:23"/>
    <s v="0000-00-00 00:00:00"/>
    <s v="2025-04-29"/>
    <s v="2025-04-29"/>
    <s v="2025-05-01"/>
    <s v="2025-05-05"/>
    <s v="2025-05-05"/>
    <x v="0"/>
    <s v="Toscany"/>
    <s v="12569"/>
    <x v="367"/>
    <m/>
    <x v="0"/>
    <n v="60"/>
    <x v="0"/>
    <x v="0"/>
    <x v="0"/>
    <n v="3012000"/>
    <x v="0"/>
    <x v="0"/>
    <x v="0"/>
    <x v="9"/>
  </r>
  <r>
    <x v="2054"/>
    <x v="341"/>
    <s v="CUBRIMIENTO"/>
    <x v="0"/>
    <m/>
    <s v="2025-04-28"/>
    <s v="2025-04-28"/>
    <s v="2025-04-28 14:50:31"/>
    <s v="0000-00-00 00:00:00"/>
    <s v="2025-04-28 14:50:45"/>
    <s v="2025-05-23 07:49:23"/>
    <s v="0000-00-00 00:00:00"/>
    <s v="2025-04-29"/>
    <s v="2025-04-29"/>
    <s v="2025-05-01"/>
    <s v="2025-05-05"/>
    <s v="2025-05-05"/>
    <x v="0"/>
    <s v="Toscany"/>
    <s v="27"/>
    <x v="674"/>
    <m/>
    <x v="0"/>
    <n v="6"/>
    <x v="0"/>
    <x v="0"/>
    <x v="0"/>
    <n v="301200"/>
    <x v="0"/>
    <x v="0"/>
    <x v="0"/>
    <x v="9"/>
  </r>
  <r>
    <x v="2055"/>
    <x v="61"/>
    <s v="MUEBLES CC CUBRIMIENTOS"/>
    <x v="0"/>
    <m/>
    <s v="2025-04-28"/>
    <s v="2025-05-06"/>
    <s v="2025-05-07 10:50:05"/>
    <s v="0000-00-00 00:00:00"/>
    <s v="2025-06-24 11:18:36"/>
    <s v="2025-06-24 11:18:43"/>
    <s v="2025-06-24 11:18:51"/>
    <s v="2025-05-07"/>
    <s v="2025-05-07"/>
    <s v="2025-05-23"/>
    <s v="2025-05-27"/>
    <s v="2025-05-28"/>
    <x v="3"/>
    <s v="Virtual"/>
    <s v="28576"/>
    <x v="1143"/>
    <m/>
    <x v="0"/>
    <n v="9"/>
    <x v="0"/>
    <x v="0"/>
    <x v="0"/>
    <n v="0"/>
    <x v="0"/>
    <x v="0"/>
    <x v="0"/>
    <x v="9"/>
  </r>
  <r>
    <x v="2055"/>
    <x v="61"/>
    <s v="MUEBLES CC CUBRIMIENTOS"/>
    <x v="0"/>
    <m/>
    <s v="2025-04-28"/>
    <s v="2025-05-06"/>
    <s v="2025-05-07 10:50:05"/>
    <s v="0000-00-00 00:00:00"/>
    <s v="2025-06-24 11:18:36"/>
    <s v="2025-06-24 11:18:43"/>
    <s v="2025-06-24 11:18:51"/>
    <s v="2025-05-07"/>
    <s v="2025-05-07"/>
    <s v="2025-05-23"/>
    <s v="2025-05-27"/>
    <s v="2025-05-28"/>
    <x v="3"/>
    <s v="Virtual"/>
    <s v="28577"/>
    <x v="1144"/>
    <m/>
    <x v="0"/>
    <n v="5"/>
    <x v="0"/>
    <x v="0"/>
    <x v="0"/>
    <n v="0"/>
    <x v="0"/>
    <x v="0"/>
    <x v="0"/>
    <x v="9"/>
  </r>
  <r>
    <x v="2056"/>
    <x v="1206"/>
    <s v="CUBRIMIENTO"/>
    <x v="0"/>
    <m/>
    <s v="2025-04-28"/>
    <s v="2025-04-28"/>
    <s v="2025-04-28 14:58:47"/>
    <s v="0000-00-00 00:00:00"/>
    <s v="2025-04-28 14:58:54"/>
    <s v="2025-05-23 08:22:41"/>
    <s v="0000-00-00 00:00:00"/>
    <s v="2025-04-29"/>
    <s v="2025-04-29"/>
    <s v="2025-05-01"/>
    <s v="2025-05-05"/>
    <s v="2025-05-05"/>
    <x v="0"/>
    <s v="Toscany"/>
    <s v="18006"/>
    <x v="324"/>
    <m/>
    <x v="0"/>
    <n v="12"/>
    <x v="0"/>
    <x v="0"/>
    <x v="0"/>
    <n v="631200"/>
    <x v="0"/>
    <x v="0"/>
    <x v="0"/>
    <x v="9"/>
  </r>
  <r>
    <x v="2057"/>
    <x v="1207"/>
    <s v="MUEBLES CC CUBRIMIENTOS"/>
    <x v="0"/>
    <m/>
    <s v="2025-04-25"/>
    <s v="2025-04-30"/>
    <s v="2025-05-05 09:00:12"/>
    <s v="0000-00-00 00:00:00"/>
    <s v="2025-05-27 11:10:00"/>
    <s v="2025-05-30 15:14:36"/>
    <s v="2025-06-09 15:24:12"/>
    <s v="2025-05-01"/>
    <s v="2025-05-01"/>
    <s v="2025-05-27"/>
    <s v="2025-05-29"/>
    <s v="2025-06-02"/>
    <x v="1"/>
    <s v="Virtual"/>
    <s v="14784"/>
    <x v="83"/>
    <m/>
    <x v="0"/>
    <n v="16"/>
    <x v="0"/>
    <x v="0"/>
    <x v="0"/>
    <n v="9496336"/>
    <x v="0"/>
    <x v="2"/>
    <x v="0"/>
    <x v="9"/>
  </r>
  <r>
    <x v="2057"/>
    <x v="1207"/>
    <s v="MUEBLES CC CUBRIMIENTOS"/>
    <x v="0"/>
    <m/>
    <s v="2025-04-25"/>
    <s v="2025-04-30"/>
    <s v="2025-05-05 09:00:12"/>
    <s v="0000-00-00 00:00:00"/>
    <s v="2025-05-27 11:10:00"/>
    <s v="2025-05-30 15:14:36"/>
    <s v="2025-06-09 15:24:12"/>
    <s v="2025-05-01"/>
    <s v="2025-05-01"/>
    <s v="2025-05-27"/>
    <s v="2025-05-29"/>
    <s v="2025-06-02"/>
    <x v="1"/>
    <s v="Virtual"/>
    <s v="5227"/>
    <x v="1145"/>
    <s v="LONA DICKSON CRUDO REF:6020"/>
    <x v="0"/>
    <n v="2"/>
    <x v="0"/>
    <x v="0"/>
    <x v="0"/>
    <n v="4907624"/>
    <x v="0"/>
    <x v="17"/>
    <x v="0"/>
    <x v="9"/>
  </r>
  <r>
    <x v="2057"/>
    <x v="1207"/>
    <s v="MUEBLES CC CUBRIMIENTOS"/>
    <x v="0"/>
    <m/>
    <s v="2025-04-25"/>
    <s v="2025-04-30"/>
    <s v="2025-05-05 09:00:12"/>
    <s v="0000-00-00 00:00:00"/>
    <s v="2025-05-27 11:10:00"/>
    <s v="2025-05-30 15:14:36"/>
    <s v="2025-06-09 15:24:12"/>
    <s v="2025-05-01"/>
    <s v="2025-05-01"/>
    <s v="2025-05-27"/>
    <s v="2025-05-29"/>
    <s v="2025-06-02"/>
    <x v="1"/>
    <s v="Virtual"/>
    <s v="5326"/>
    <x v="90"/>
    <m/>
    <x v="5"/>
    <n v="2"/>
    <x v="0"/>
    <x v="0"/>
    <x v="0"/>
    <n v="885102"/>
    <x v="0"/>
    <x v="0"/>
    <x v="0"/>
    <x v="9"/>
  </r>
  <r>
    <x v="2057"/>
    <x v="1207"/>
    <s v="MUEBLES CC CUBRIMIENTOS"/>
    <x v="0"/>
    <m/>
    <s v="2025-04-25"/>
    <s v="2025-04-30"/>
    <s v="2025-05-05 09:00:12"/>
    <s v="0000-00-00 00:00:00"/>
    <s v="2025-05-27 11:10:00"/>
    <s v="2025-05-30 15:14:36"/>
    <s v="2025-06-09 15:24:12"/>
    <s v="2025-05-01"/>
    <s v="2025-05-01"/>
    <s v="2025-05-27"/>
    <s v="2025-05-29"/>
    <s v="2025-06-02"/>
    <x v="1"/>
    <s v="Virtual"/>
    <s v="9679"/>
    <x v="848"/>
    <m/>
    <x v="0"/>
    <n v="2"/>
    <x v="0"/>
    <x v="0"/>
    <x v="0"/>
    <n v="6437006"/>
    <x v="0"/>
    <x v="2"/>
    <x v="0"/>
    <x v="9"/>
  </r>
  <r>
    <x v="2058"/>
    <x v="1208"/>
    <s v="MUEBLES CC CUBRIMIENTOS"/>
    <x v="0"/>
    <m/>
    <s v="2025-04-28"/>
    <s v="2025-04-30"/>
    <s v="2025-05-03 11:41:39"/>
    <s v="0000-00-00 00:00:00"/>
    <s v="2025-05-20 16:24:19"/>
    <s v="2025-05-21 07:36:59"/>
    <s v="2025-05-23 21:13:48"/>
    <s v="2025-05-01"/>
    <s v="2025-05-01"/>
    <s v="2025-05-27"/>
    <s v="2025-05-29"/>
    <s v="2025-06-02"/>
    <x v="3"/>
    <s v="Cali"/>
    <s v="8830"/>
    <x v="1146"/>
    <s v="LONA DICKSON VERDE FORESTA REF:6687"/>
    <x v="0"/>
    <n v="1"/>
    <x v="0"/>
    <x v="0"/>
    <x v="0"/>
    <n v="789266"/>
    <x v="0"/>
    <x v="0"/>
    <x v="0"/>
    <x v="9"/>
  </r>
  <r>
    <x v="2059"/>
    <x v="183"/>
    <s v="MUEBLES CC CUBRIMIENTOS"/>
    <x v="0"/>
    <m/>
    <s v="2025-04-28"/>
    <s v="2025-07-29"/>
    <s v="2025-07-30 10:05:32"/>
    <s v="0000-00-00 00:00:00"/>
    <s v="2025-08-01 10:01:09"/>
    <s v="2025-08-05 06:47:02"/>
    <s v="2025-08-29 07:29:28"/>
    <s v="2025-07-30"/>
    <s v="2025-07-30"/>
    <s v="2025-08-01"/>
    <s v="2025-08-06"/>
    <s v="2025-08-08"/>
    <x v="3"/>
    <s v="Bogota"/>
    <s v="11434"/>
    <x v="172"/>
    <m/>
    <x v="0"/>
    <n v="1"/>
    <x v="0"/>
    <x v="0"/>
    <x v="0"/>
    <n v="4675424"/>
    <x v="0"/>
    <x v="0"/>
    <x v="0"/>
    <x v="7"/>
  </r>
  <r>
    <x v="2059"/>
    <x v="183"/>
    <s v="MUEBLES CC CUBRIMIENTOS"/>
    <x v="0"/>
    <m/>
    <s v="2025-04-28"/>
    <s v="2025-07-29"/>
    <s v="2025-07-30 10:05:32"/>
    <s v="0000-00-00 00:00:00"/>
    <s v="2025-08-01 10:01:09"/>
    <s v="2025-08-05 06:47:02"/>
    <s v="2025-08-29 07:29:28"/>
    <s v="2025-07-30"/>
    <s v="2025-07-30"/>
    <s v="2025-08-01"/>
    <s v="2025-08-06"/>
    <s v="2025-08-08"/>
    <x v="3"/>
    <s v="Bogota"/>
    <s v="SERV03"/>
    <x v="9"/>
    <m/>
    <x v="0"/>
    <n v="1"/>
    <x v="0"/>
    <x v="0"/>
    <x v="0"/>
    <n v="250000"/>
    <x v="0"/>
    <x v="1"/>
    <x v="1"/>
    <x v="7"/>
  </r>
  <r>
    <x v="2060"/>
    <x v="742"/>
    <s v="CUBRIMIENTO"/>
    <x v="0"/>
    <m/>
    <s v="2025-04-28"/>
    <s v="2025-04-28"/>
    <s v="2025-04-29 14:02:54"/>
    <s v="0000-00-00 00:00:00"/>
    <s v="2025-05-08 13:07:12"/>
    <s v="2025-05-08 13:07:22"/>
    <s v="0000-00-00 00:00:00"/>
    <s v="2025-04-29"/>
    <s v="2025-04-29"/>
    <s v="2025-05-01"/>
    <s v="2025-05-05"/>
    <s v="2025-05-05"/>
    <x v="0"/>
    <s v="Toscany"/>
    <s v="11442"/>
    <x v="531"/>
    <m/>
    <x v="0"/>
    <n v="4"/>
    <x v="0"/>
    <x v="0"/>
    <x v="0"/>
    <n v="196000"/>
    <x v="0"/>
    <x v="0"/>
    <x v="0"/>
    <x v="9"/>
  </r>
  <r>
    <x v="2061"/>
    <x v="969"/>
    <s v="CUBRIMIENTO"/>
    <x v="0"/>
    <m/>
    <s v="2025-04-28"/>
    <s v="2025-04-29"/>
    <s v="2025-04-29 17:31:37"/>
    <s v="2025-04-30 11:27:43"/>
    <s v="2025-05-08 11:52:49"/>
    <s v="2025-05-08 13:09:08"/>
    <s v="2025-05-08 18:52:13"/>
    <s v="2025-04-30"/>
    <s v="2025-05-01"/>
    <s v="2025-05-08"/>
    <s v="2025-05-12"/>
    <s v="2025-05-19"/>
    <x v="3"/>
    <s v="Cali"/>
    <s v="FLANCHE01"/>
    <x v="51"/>
    <m/>
    <x v="3"/>
    <n v="1"/>
    <x v="43"/>
    <x v="0"/>
    <x v="0"/>
    <n v="686226"/>
    <x v="0"/>
    <x v="0"/>
    <x v="0"/>
    <x v="9"/>
  </r>
  <r>
    <x v="2061"/>
    <x v="969"/>
    <s v="CUBRIMIENTO"/>
    <x v="0"/>
    <m/>
    <s v="2025-04-28"/>
    <s v="2025-04-29"/>
    <s v="2025-04-29 17:31:37"/>
    <s v="2025-04-30 11:27:43"/>
    <s v="2025-05-08 11:52:49"/>
    <s v="2025-05-08 13:09:08"/>
    <s v="2025-05-08 18:52:13"/>
    <s v="2025-04-30"/>
    <s v="2025-05-01"/>
    <s v="2025-05-08"/>
    <s v="2025-05-12"/>
    <s v="2025-05-19"/>
    <x v="3"/>
    <s v="Cali"/>
    <s v="FLANCHE01"/>
    <x v="51"/>
    <m/>
    <x v="3"/>
    <n v="1"/>
    <x v="7"/>
    <x v="0"/>
    <x v="0"/>
    <n v="800597"/>
    <x v="0"/>
    <x v="0"/>
    <x v="0"/>
    <x v="9"/>
  </r>
  <r>
    <x v="2062"/>
    <x v="1209"/>
    <s v="MUEBLES CC CUBRIMIENTOS"/>
    <x v="0"/>
    <m/>
    <s v="2025-04-29"/>
    <s v="2025-05-06"/>
    <s v="2025-05-07 10:51:48"/>
    <s v="0000-00-00 00:00:00"/>
    <s v="2025-05-09 15:06:42"/>
    <s v="2025-05-09 18:15:21"/>
    <s v="0000-00-00 00:00:00"/>
    <s v="2025-05-07"/>
    <s v="2025-05-07"/>
    <s v="2025-05-08"/>
    <s v="0000-00-00"/>
    <s v="2025-05-12"/>
    <x v="3"/>
    <s v="Medellin"/>
    <s v="SERV08"/>
    <x v="2"/>
    <m/>
    <x v="0"/>
    <n v="1"/>
    <x v="0"/>
    <x v="0"/>
    <x v="0"/>
    <n v="40000"/>
    <x v="0"/>
    <x v="1"/>
    <x v="1"/>
    <x v="9"/>
  </r>
  <r>
    <x v="2062"/>
    <x v="1209"/>
    <s v="MUEBLES CC CUBRIMIENTOS"/>
    <x v="0"/>
    <m/>
    <s v="2025-04-29"/>
    <s v="2025-05-06"/>
    <s v="2025-05-07 10:51:48"/>
    <s v="0000-00-00 00:00:00"/>
    <s v="2025-05-09 15:06:42"/>
    <s v="2025-05-09 18:15:21"/>
    <s v="0000-00-00 00:00:00"/>
    <s v="2025-05-07"/>
    <s v="2025-05-07"/>
    <s v="2025-05-08"/>
    <s v="0000-00-00"/>
    <s v="2025-05-12"/>
    <x v="3"/>
    <s v="Medellin"/>
    <s v="SERVLAV03"/>
    <x v="1147"/>
    <m/>
    <x v="0"/>
    <n v="1"/>
    <x v="0"/>
    <x v="0"/>
    <x v="0"/>
    <n v="210000"/>
    <x v="0"/>
    <x v="1"/>
    <x v="1"/>
    <x v="9"/>
  </r>
  <r>
    <x v="2063"/>
    <x v="238"/>
    <s v="CUBRIMIENTO"/>
    <x v="0"/>
    <m/>
    <s v="2025-04-29"/>
    <s v="2025-05-13"/>
    <s v="2025-05-14 11:06:39"/>
    <s v="0000-00-00 00:00:00"/>
    <s v="2025-05-14 11:06:46"/>
    <s v="2025-05-14 18:01:18"/>
    <s v="0000-00-00 00:00:00"/>
    <s v="2025-05-14"/>
    <s v="2025-05-14"/>
    <s v="2025-05-16"/>
    <s v="2025-05-20"/>
    <s v="2025-05-20"/>
    <x v="3"/>
    <s v="Toscany"/>
    <s v="11369"/>
    <x v="789"/>
    <m/>
    <x v="0"/>
    <n v="14"/>
    <x v="0"/>
    <x v="0"/>
    <x v="0"/>
    <n v="18200"/>
    <x v="0"/>
    <x v="0"/>
    <x v="0"/>
    <x v="9"/>
  </r>
  <r>
    <x v="2063"/>
    <x v="238"/>
    <s v="CUBRIMIENTO"/>
    <x v="0"/>
    <m/>
    <s v="2025-04-29"/>
    <s v="2025-05-13"/>
    <s v="2025-05-14 11:06:39"/>
    <s v="0000-00-00 00:00:00"/>
    <s v="2025-05-14 11:06:46"/>
    <s v="2025-05-14 18:01:18"/>
    <s v="0000-00-00 00:00:00"/>
    <s v="2025-05-14"/>
    <s v="2025-05-14"/>
    <s v="2025-05-16"/>
    <s v="2025-05-20"/>
    <s v="2025-05-20"/>
    <x v="3"/>
    <s v="Toscany"/>
    <s v="11435"/>
    <x v="229"/>
    <m/>
    <x v="0"/>
    <n v="7"/>
    <x v="0"/>
    <x v="0"/>
    <x v="0"/>
    <n v="447300"/>
    <x v="0"/>
    <x v="0"/>
    <x v="0"/>
    <x v="9"/>
  </r>
  <r>
    <x v="2063"/>
    <x v="238"/>
    <s v="CUBRIMIENTO"/>
    <x v="0"/>
    <m/>
    <s v="2025-04-29"/>
    <s v="2025-05-13"/>
    <s v="2025-05-14 11:06:39"/>
    <s v="0000-00-00 00:00:00"/>
    <s v="2025-05-14 11:06:46"/>
    <s v="2025-05-14 18:01:18"/>
    <s v="0000-00-00 00:00:00"/>
    <s v="2025-05-14"/>
    <s v="2025-05-14"/>
    <s v="2025-05-16"/>
    <s v="2025-05-20"/>
    <s v="2025-05-20"/>
    <x v="3"/>
    <s v="Toscany"/>
    <s v="12871"/>
    <x v="790"/>
    <m/>
    <x v="0"/>
    <n v="14"/>
    <x v="0"/>
    <x v="0"/>
    <x v="0"/>
    <n v="5600"/>
    <x v="0"/>
    <x v="0"/>
    <x v="0"/>
    <x v="9"/>
  </r>
  <r>
    <x v="2063"/>
    <x v="238"/>
    <s v="CUBRIMIENTO"/>
    <x v="0"/>
    <m/>
    <s v="2025-04-29"/>
    <s v="2025-05-13"/>
    <s v="2025-05-14 11:06:39"/>
    <s v="0000-00-00 00:00:00"/>
    <s v="2025-05-14 11:06:46"/>
    <s v="2025-05-14 18:01:18"/>
    <s v="0000-00-00 00:00:00"/>
    <s v="2025-05-14"/>
    <s v="2025-05-14"/>
    <s v="2025-05-16"/>
    <s v="2025-05-20"/>
    <s v="2025-05-20"/>
    <x v="3"/>
    <s v="Toscany"/>
    <s v="7021"/>
    <x v="469"/>
    <m/>
    <x v="0"/>
    <n v="7"/>
    <x v="0"/>
    <x v="0"/>
    <x v="0"/>
    <n v="382347"/>
    <x v="0"/>
    <x v="0"/>
    <x v="0"/>
    <x v="9"/>
  </r>
  <r>
    <x v="2064"/>
    <x v="663"/>
    <s v="CUBRIMIENTO"/>
    <x v="0"/>
    <m/>
    <s v="2025-04-29"/>
    <s v="2025-04-29"/>
    <s v="2025-04-29 11:48:47"/>
    <s v="0000-00-00 00:00:00"/>
    <s v="2025-04-29 11:48:55"/>
    <s v="2025-05-23 07:56:08"/>
    <s v="0000-00-00 00:00:00"/>
    <s v="2025-04-30"/>
    <s v="2025-04-30"/>
    <s v="2025-05-02"/>
    <s v="0000-00-00"/>
    <s v="2025-05-02"/>
    <x v="0"/>
    <s v="Toscany"/>
    <s v="40"/>
    <x v="248"/>
    <m/>
    <x v="0"/>
    <n v="15"/>
    <x v="0"/>
    <x v="0"/>
    <x v="0"/>
    <n v="789000"/>
    <x v="0"/>
    <x v="0"/>
    <x v="0"/>
    <x v="9"/>
  </r>
  <r>
    <x v="2064"/>
    <x v="663"/>
    <s v="CUBRIMIENTO"/>
    <x v="0"/>
    <m/>
    <s v="2025-04-29"/>
    <s v="2025-04-29"/>
    <s v="2025-04-29 11:48:47"/>
    <s v="0000-00-00 00:00:00"/>
    <s v="2025-04-29 11:48:55"/>
    <s v="2025-05-23 07:56:08"/>
    <s v="0000-00-00 00:00:00"/>
    <s v="2025-04-30"/>
    <s v="2025-04-30"/>
    <s v="2025-05-02"/>
    <s v="0000-00-00"/>
    <s v="2025-05-02"/>
    <x v="0"/>
    <s v="Toscany"/>
    <s v="55"/>
    <x v="256"/>
    <m/>
    <x v="0"/>
    <n v="11"/>
    <x v="0"/>
    <x v="0"/>
    <x v="0"/>
    <n v="578600"/>
    <x v="0"/>
    <x v="0"/>
    <x v="0"/>
    <x v="9"/>
  </r>
  <r>
    <x v="2065"/>
    <x v="905"/>
    <s v="CUBRIMIENTO"/>
    <x v="0"/>
    <m/>
    <s v="2025-04-29"/>
    <s v="2025-04-29"/>
    <s v="2025-04-29 11:36:04"/>
    <s v="0000-00-00 00:00:00"/>
    <s v="2025-04-29 11:36:12"/>
    <s v="2025-05-23 07:57:46"/>
    <s v="0000-00-00 00:00:00"/>
    <s v="2025-04-30"/>
    <s v="2025-04-30"/>
    <s v="2025-05-02"/>
    <s v="0000-00-00"/>
    <s v="2025-05-02"/>
    <x v="0"/>
    <s v="Toscany"/>
    <s v="11369"/>
    <x v="789"/>
    <m/>
    <x v="0"/>
    <n v="2"/>
    <x v="0"/>
    <x v="0"/>
    <x v="0"/>
    <n v="2600"/>
    <x v="0"/>
    <x v="0"/>
    <x v="0"/>
    <x v="9"/>
  </r>
  <r>
    <x v="2065"/>
    <x v="905"/>
    <s v="CUBRIMIENTO"/>
    <x v="0"/>
    <m/>
    <s v="2025-04-29"/>
    <s v="2025-04-29"/>
    <s v="2025-04-29 11:36:04"/>
    <s v="0000-00-00 00:00:00"/>
    <s v="2025-04-29 11:36:12"/>
    <s v="2025-05-23 07:57:46"/>
    <s v="0000-00-00 00:00:00"/>
    <s v="2025-04-30"/>
    <s v="2025-04-30"/>
    <s v="2025-05-02"/>
    <s v="0000-00-00"/>
    <s v="2025-05-02"/>
    <x v="0"/>
    <s v="Toscany"/>
    <s v="11435"/>
    <x v="229"/>
    <m/>
    <x v="0"/>
    <n v="1"/>
    <x v="0"/>
    <x v="0"/>
    <x v="0"/>
    <n v="63900"/>
    <x v="0"/>
    <x v="0"/>
    <x v="0"/>
    <x v="9"/>
  </r>
  <r>
    <x v="2065"/>
    <x v="905"/>
    <s v="CUBRIMIENTO"/>
    <x v="0"/>
    <m/>
    <s v="2025-04-29"/>
    <s v="2025-04-29"/>
    <s v="2025-04-29 11:36:04"/>
    <s v="0000-00-00 00:00:00"/>
    <s v="2025-04-29 11:36:12"/>
    <s v="2025-05-23 07:57:46"/>
    <s v="0000-00-00 00:00:00"/>
    <s v="2025-04-30"/>
    <s v="2025-04-30"/>
    <s v="2025-05-02"/>
    <s v="0000-00-00"/>
    <s v="2025-05-02"/>
    <x v="0"/>
    <s v="Toscany"/>
    <s v="12871"/>
    <x v="790"/>
    <m/>
    <x v="0"/>
    <n v="2"/>
    <x v="0"/>
    <x v="0"/>
    <x v="0"/>
    <n v="800"/>
    <x v="0"/>
    <x v="0"/>
    <x v="0"/>
    <x v="9"/>
  </r>
  <r>
    <x v="2066"/>
    <x v="1210"/>
    <s v="CUBRIMIENTO"/>
    <x v="0"/>
    <m/>
    <s v="2025-04-29"/>
    <s v="2025-04-29"/>
    <s v="2025-04-30 09:52:37"/>
    <s v="2025-05-05 17:24:26"/>
    <s v="2025-05-14 15:49:26"/>
    <s v="2025-06-17 08:04:41"/>
    <s v="2025-07-18 12:07:17"/>
    <s v="2025-04-30"/>
    <s v="2025-05-07"/>
    <s v="2025-05-14"/>
    <s v="2025-05-16"/>
    <s v="2025-05-23"/>
    <x v="1"/>
    <s v="Bogota"/>
    <s v="27249"/>
    <x v="64"/>
    <m/>
    <x v="0"/>
    <n v="2"/>
    <x v="0"/>
    <x v="0"/>
    <x v="0"/>
    <n v="326164"/>
    <x v="0"/>
    <x v="0"/>
    <x v="0"/>
    <x v="9"/>
  </r>
  <r>
    <x v="2066"/>
    <x v="1210"/>
    <s v="CUBRIMIENTO"/>
    <x v="0"/>
    <m/>
    <s v="2025-04-29"/>
    <s v="2025-04-29"/>
    <s v="2025-04-30 09:52:37"/>
    <s v="2025-05-05 17:24:26"/>
    <s v="2025-05-14 15:49:26"/>
    <s v="2025-06-17 08:04:41"/>
    <s v="2025-07-18 12:07:17"/>
    <s v="2025-04-30"/>
    <s v="2025-05-07"/>
    <s v="2025-05-14"/>
    <s v="2025-05-16"/>
    <s v="2025-05-23"/>
    <x v="1"/>
    <s v="Bogota"/>
    <s v="28523"/>
    <x v="864"/>
    <m/>
    <x v="0"/>
    <n v="2"/>
    <x v="0"/>
    <x v="0"/>
    <x v="0"/>
    <n v="98240"/>
    <x v="0"/>
    <x v="0"/>
    <x v="0"/>
    <x v="9"/>
  </r>
  <r>
    <x v="2066"/>
    <x v="1210"/>
    <s v="CUBRIMIENTO"/>
    <x v="0"/>
    <m/>
    <s v="2025-04-29"/>
    <s v="2025-04-29"/>
    <s v="2025-04-30 09:52:37"/>
    <s v="2025-05-05 17:24:26"/>
    <s v="2025-05-14 15:49:26"/>
    <s v="2025-06-17 08:04:41"/>
    <s v="2025-07-18 12:07:17"/>
    <s v="2025-04-30"/>
    <s v="2025-05-07"/>
    <s v="2025-05-14"/>
    <s v="2025-05-16"/>
    <s v="2025-05-23"/>
    <x v="1"/>
    <s v="Bogota"/>
    <s v="FLANCHE01"/>
    <x v="51"/>
    <m/>
    <x v="3"/>
    <n v="1"/>
    <x v="262"/>
    <x v="0"/>
    <x v="0"/>
    <n v="849978"/>
    <x v="0"/>
    <x v="0"/>
    <x v="0"/>
    <x v="9"/>
  </r>
  <r>
    <x v="2066"/>
    <x v="1210"/>
    <s v="CUBRIMIENTO"/>
    <x v="0"/>
    <m/>
    <s v="2025-04-29"/>
    <s v="2025-04-29"/>
    <s v="2025-04-30 09:52:37"/>
    <s v="2025-05-05 17:24:26"/>
    <s v="2025-05-14 15:49:26"/>
    <s v="2025-06-17 08:04:41"/>
    <s v="2025-07-18 12:07:17"/>
    <s v="2025-04-30"/>
    <s v="2025-05-07"/>
    <s v="2025-05-14"/>
    <s v="2025-05-16"/>
    <s v="2025-05-23"/>
    <x v="1"/>
    <s v="Bogota"/>
    <s v="FLANCHE01"/>
    <x v="51"/>
    <m/>
    <x v="3"/>
    <n v="1"/>
    <x v="262"/>
    <x v="0"/>
    <x v="0"/>
    <n v="1520000"/>
    <x v="0"/>
    <x v="0"/>
    <x v="0"/>
    <x v="9"/>
  </r>
  <r>
    <x v="2066"/>
    <x v="1210"/>
    <s v="CUBRIMIENTO"/>
    <x v="0"/>
    <m/>
    <s v="2025-04-29"/>
    <s v="2025-04-29"/>
    <s v="2025-04-30 09:52:37"/>
    <s v="2025-05-05 17:24:26"/>
    <s v="2025-05-14 15:49:26"/>
    <s v="2025-06-17 08:04:41"/>
    <s v="2025-07-18 12:07:17"/>
    <s v="2025-04-30"/>
    <s v="2025-05-07"/>
    <s v="2025-05-14"/>
    <s v="2025-05-16"/>
    <s v="2025-05-23"/>
    <x v="1"/>
    <s v="Bogota"/>
    <s v="PLITE13"/>
    <x v="383"/>
    <s v="LONA DICKSON VERDE FORESTA REF:6687"/>
    <x v="3"/>
    <n v="1"/>
    <x v="262"/>
    <x v="0"/>
    <x v="2"/>
    <n v="12791742"/>
    <x v="0"/>
    <x v="4"/>
    <x v="6"/>
    <x v="9"/>
  </r>
  <r>
    <x v="2067"/>
    <x v="1211"/>
    <s v="MUEBLES CC CUBRIMIENTOS"/>
    <x v="0"/>
    <m/>
    <s v="0000-00-00"/>
    <s v="2025-04-30"/>
    <s v="2025-05-03 13:23:50"/>
    <s v="0000-00-00 00:00:00"/>
    <s v="2025-05-26 14:05:31"/>
    <s v="2025-05-26 14:06:06"/>
    <s v="2025-05-30 15:29:11"/>
    <s v="2025-05-01"/>
    <s v="2025-05-01"/>
    <s v="2025-05-27"/>
    <s v="2025-05-29"/>
    <s v="2025-06-02"/>
    <x v="3"/>
    <s v="Cali"/>
    <s v="28521"/>
    <x v="1148"/>
    <s v="LONA DICKSON CRUDO REF:6020"/>
    <x v="0"/>
    <n v="1"/>
    <x v="0"/>
    <x v="0"/>
    <x v="0"/>
    <n v="1035000"/>
    <x v="0"/>
    <x v="8"/>
    <x v="0"/>
    <x v="9"/>
  </r>
  <r>
    <x v="2068"/>
    <x v="1212"/>
    <s v="CUBRIMIENTO"/>
    <x v="0"/>
    <m/>
    <s v="2025-04-29"/>
    <s v="2025-04-30"/>
    <s v="2025-05-03 11:33:35"/>
    <s v="0000-00-00 00:00:00"/>
    <s v="2025-05-05 06:49:28"/>
    <s v="2025-05-12 16:37:30"/>
    <s v="0000-00-00 00:00:00"/>
    <s v="2025-05-01"/>
    <s v="2025-05-01"/>
    <s v="2025-05-02"/>
    <s v="2025-05-06"/>
    <s v="2025-05-06"/>
    <x v="3"/>
    <s v="Cali"/>
    <s v="TRANSP06"/>
    <x v="59"/>
    <m/>
    <x v="0"/>
    <n v="1"/>
    <x v="0"/>
    <x v="0"/>
    <x v="0"/>
    <n v="151000"/>
    <x v="0"/>
    <x v="1"/>
    <x v="1"/>
    <x v="9"/>
  </r>
  <r>
    <x v="2069"/>
    <x v="1213"/>
    <s v="MUEBLES"/>
    <x v="0"/>
    <m/>
    <s v="2025-04-29"/>
    <s v="2025-05-30"/>
    <s v="2025-05-30 13:30:18"/>
    <s v="0000-00-00 00:00:00"/>
    <s v="0000-00-00 00:00:00"/>
    <s v="2025-08-12 14:51:59"/>
    <s v="2025-08-14 15:28:22"/>
    <s v="2025-06-02"/>
    <s v="2025-06-02"/>
    <s v="2025-06-16"/>
    <s v="2025-06-18"/>
    <s v="2025-06-19"/>
    <x v="3"/>
    <s v="Virtual"/>
    <s v="REP031"/>
    <x v="36"/>
    <m/>
    <x v="0"/>
    <n v="3"/>
    <x v="0"/>
    <x v="0"/>
    <x v="0"/>
    <n v="3475605"/>
    <x v="0"/>
    <x v="0"/>
    <x v="0"/>
    <x v="6"/>
  </r>
  <r>
    <x v="2069"/>
    <x v="1213"/>
    <s v="MUEBLES"/>
    <x v="0"/>
    <m/>
    <s v="2025-04-29"/>
    <s v="2025-05-30"/>
    <s v="2025-05-30 13:30:18"/>
    <s v="0000-00-00 00:00:00"/>
    <s v="0000-00-00 00:00:00"/>
    <s v="2025-08-12 14:51:59"/>
    <s v="2025-08-14 15:28:22"/>
    <s v="2025-06-02"/>
    <s v="2025-06-02"/>
    <s v="2025-06-16"/>
    <s v="2025-06-18"/>
    <s v="2025-06-19"/>
    <x v="3"/>
    <s v="Virtual"/>
    <s v="REP040"/>
    <x v="37"/>
    <m/>
    <x v="0"/>
    <n v="21"/>
    <x v="0"/>
    <x v="0"/>
    <x v="0"/>
    <n v="5250000"/>
    <x v="0"/>
    <x v="0"/>
    <x v="0"/>
    <x v="6"/>
  </r>
  <r>
    <x v="2070"/>
    <x v="1214"/>
    <s v="CUBRIMIENTO"/>
    <x v="0"/>
    <m/>
    <s v="2025-04-29"/>
    <s v="2025-05-13"/>
    <s v="2025-05-14 14:12:14"/>
    <s v="2025-05-16 14:17:28"/>
    <s v="2025-05-16 14:17:54"/>
    <s v="2025-06-07 11:44:57"/>
    <s v="2025-06-24 17:28:06"/>
    <s v="2025-05-14"/>
    <s v="2025-05-16"/>
    <s v="2025-05-26"/>
    <s v="2025-05-28"/>
    <s v="2025-05-29"/>
    <x v="1"/>
    <s v="Cali"/>
    <s v="27249"/>
    <x v="64"/>
    <m/>
    <x v="0"/>
    <n v="2"/>
    <x v="0"/>
    <x v="0"/>
    <x v="0"/>
    <n v="294164"/>
    <x v="0"/>
    <x v="0"/>
    <x v="0"/>
    <x v="9"/>
  </r>
  <r>
    <x v="2070"/>
    <x v="1214"/>
    <s v="CUBRIMIENTO"/>
    <x v="0"/>
    <m/>
    <s v="2025-04-29"/>
    <s v="2025-05-13"/>
    <s v="2025-05-14 14:12:14"/>
    <s v="2025-05-16 14:17:28"/>
    <s v="2025-05-16 14:17:54"/>
    <s v="2025-06-07 11:44:57"/>
    <s v="2025-06-24 17:28:06"/>
    <s v="2025-05-14"/>
    <s v="2025-05-16"/>
    <s v="2025-05-26"/>
    <s v="2025-05-28"/>
    <s v="2025-05-29"/>
    <x v="1"/>
    <s v="Cali"/>
    <s v="BANE14"/>
    <x v="222"/>
    <s v="PERGOSCREEN BL/GRIS 3M EB4841 G6-7 430GR"/>
    <x v="2"/>
    <n v="1"/>
    <x v="76"/>
    <x v="15"/>
    <x v="0"/>
    <n v="4022364"/>
    <x v="0"/>
    <x v="9"/>
    <x v="9"/>
    <x v="9"/>
  </r>
  <r>
    <x v="2070"/>
    <x v="1214"/>
    <s v="CUBRIMIENTO"/>
    <x v="0"/>
    <m/>
    <s v="2025-04-29"/>
    <s v="2025-05-13"/>
    <s v="2025-05-14 14:12:14"/>
    <s v="2025-05-16 14:17:28"/>
    <s v="2025-05-16 14:17:54"/>
    <s v="2025-06-07 11:44:57"/>
    <s v="2025-06-24 17:28:06"/>
    <s v="2025-05-14"/>
    <s v="2025-05-16"/>
    <s v="2025-05-26"/>
    <s v="2025-05-28"/>
    <s v="2025-05-29"/>
    <x v="1"/>
    <s v="Cali"/>
    <s v="BANE14"/>
    <x v="222"/>
    <s v="PERGOSCREEN BL/GRIS 3M EB4841 G6-7 430GR"/>
    <x v="2"/>
    <n v="1"/>
    <x v="112"/>
    <x v="15"/>
    <x v="0"/>
    <n v="6466670"/>
    <x v="0"/>
    <x v="9"/>
    <x v="9"/>
    <x v="9"/>
  </r>
  <r>
    <x v="2070"/>
    <x v="1214"/>
    <s v="CUBRIMIENTO"/>
    <x v="0"/>
    <m/>
    <s v="2025-04-29"/>
    <s v="2025-05-13"/>
    <s v="2025-05-14 14:12:14"/>
    <s v="2025-05-16 14:17:28"/>
    <s v="2025-05-16 14:17:54"/>
    <s v="2025-06-07 11:44:57"/>
    <s v="2025-06-24 17:28:06"/>
    <s v="2025-05-14"/>
    <s v="2025-05-16"/>
    <s v="2025-05-26"/>
    <s v="2025-05-28"/>
    <s v="2025-05-29"/>
    <x v="1"/>
    <s v="Cali"/>
    <s v="PLT07"/>
    <x v="185"/>
    <m/>
    <x v="2"/>
    <n v="4"/>
    <x v="0"/>
    <x v="0"/>
    <x v="0"/>
    <n v="273208"/>
    <x v="0"/>
    <x v="0"/>
    <x v="0"/>
    <x v="9"/>
  </r>
  <r>
    <x v="2070"/>
    <x v="1214"/>
    <s v="CUBRIMIENTO"/>
    <x v="0"/>
    <m/>
    <s v="2025-04-29"/>
    <s v="2025-05-13"/>
    <s v="2025-05-14 14:12:14"/>
    <s v="2025-05-16 14:17:28"/>
    <s v="2025-05-16 14:17:54"/>
    <s v="2025-06-07 11:44:57"/>
    <s v="2025-06-24 17:28:06"/>
    <s v="2025-05-14"/>
    <s v="2025-05-16"/>
    <s v="2025-05-26"/>
    <s v="2025-05-28"/>
    <s v="2025-05-29"/>
    <x v="1"/>
    <s v="Cali"/>
    <s v="TRANSP06"/>
    <x v="59"/>
    <m/>
    <x v="0"/>
    <n v="2"/>
    <x v="0"/>
    <x v="0"/>
    <x v="0"/>
    <n v="200000"/>
    <x v="0"/>
    <x v="1"/>
    <x v="1"/>
    <x v="9"/>
  </r>
  <r>
    <x v="2071"/>
    <x v="92"/>
    <s v="CUBRIMIENTO"/>
    <x v="0"/>
    <m/>
    <s v="2025-04-29"/>
    <s v="2025-04-30"/>
    <s v="2025-05-02 12:25:52"/>
    <s v="0000-00-00 00:00:00"/>
    <s v="2025-05-02 12:26:00"/>
    <s v="2025-05-02 17:33:52"/>
    <s v="0000-00-00 00:00:00"/>
    <s v="2025-05-01"/>
    <s v="2025-05-01"/>
    <s v="2025-05-05"/>
    <s v="2025-05-07"/>
    <s v="2025-05-07"/>
    <x v="3"/>
    <s v="Toscany"/>
    <s v="82"/>
    <x v="231"/>
    <m/>
    <x v="0"/>
    <n v="230"/>
    <x v="0"/>
    <x v="0"/>
    <x v="0"/>
    <n v="12075000"/>
    <x v="0"/>
    <x v="0"/>
    <x v="0"/>
    <x v="9"/>
  </r>
  <r>
    <x v="2072"/>
    <x v="1215"/>
    <s v="MUEBLES CC CUBRIMIENTOS"/>
    <x v="0"/>
    <m/>
    <s v="2025-04-29"/>
    <s v="2025-04-29"/>
    <s v="2025-04-30 15:01:11"/>
    <s v="0000-00-00 00:00:00"/>
    <s v="0000-00-00 00:00:00"/>
    <s v="2025-05-12 07:14:11"/>
    <s v="2025-05-22 14:08:19"/>
    <s v="2025-04-30"/>
    <s v="2025-04-30"/>
    <s v="2025-06-05"/>
    <s v="2025-06-09"/>
    <s v="2025-06-11"/>
    <x v="1"/>
    <s v="Bogota"/>
    <s v="6983"/>
    <x v="1149"/>
    <s v="LONAFLEX"/>
    <x v="0"/>
    <n v="1"/>
    <x v="0"/>
    <x v="0"/>
    <x v="0"/>
    <n v="550394"/>
    <x v="0"/>
    <x v="5"/>
    <x v="0"/>
    <x v="6"/>
  </r>
  <r>
    <x v="2072"/>
    <x v="1215"/>
    <s v="MUEBLES CC CUBRIMIENTOS"/>
    <x v="0"/>
    <m/>
    <s v="2025-04-29"/>
    <s v="2025-04-29"/>
    <s v="2025-04-30 15:01:11"/>
    <s v="0000-00-00 00:00:00"/>
    <s v="0000-00-00 00:00:00"/>
    <s v="2025-05-12 07:14:11"/>
    <s v="2025-05-22 14:08:19"/>
    <s v="2025-04-30"/>
    <s v="2025-04-30"/>
    <s v="2025-06-05"/>
    <s v="2025-06-09"/>
    <s v="2025-06-11"/>
    <x v="1"/>
    <s v="Bogota"/>
    <s v="8163"/>
    <x v="567"/>
    <s v="FURNISCREEN NEGRO 2M EB4027W G8 625GR"/>
    <x v="4"/>
    <n v="2"/>
    <x v="0"/>
    <x v="0"/>
    <x v="0"/>
    <n v="1956484"/>
    <x v="0"/>
    <x v="2"/>
    <x v="0"/>
    <x v="6"/>
  </r>
  <r>
    <x v="2072"/>
    <x v="1215"/>
    <s v="MUEBLES CC CUBRIMIENTOS"/>
    <x v="0"/>
    <m/>
    <s v="2025-04-29"/>
    <s v="2025-04-29"/>
    <s v="2025-04-30 15:01:11"/>
    <s v="0000-00-00 00:00:00"/>
    <s v="0000-00-00 00:00:00"/>
    <s v="2025-05-12 07:14:11"/>
    <s v="2025-05-22 14:08:19"/>
    <s v="2025-04-30"/>
    <s v="2025-04-30"/>
    <s v="2025-06-05"/>
    <s v="2025-06-09"/>
    <s v="2025-06-11"/>
    <x v="1"/>
    <s v="Bogota"/>
    <s v="8167"/>
    <x v="352"/>
    <s v="FURNISCREEN NEGRO 2M EB4027W G8 625GR"/>
    <x v="4"/>
    <n v="6"/>
    <x v="0"/>
    <x v="0"/>
    <x v="0"/>
    <n v="5044386"/>
    <x v="0"/>
    <x v="2"/>
    <x v="0"/>
    <x v="6"/>
  </r>
  <r>
    <x v="2072"/>
    <x v="1215"/>
    <s v="MUEBLES CC CUBRIMIENTOS"/>
    <x v="0"/>
    <m/>
    <s v="2025-04-29"/>
    <s v="2025-04-29"/>
    <s v="2025-04-30 15:01:11"/>
    <s v="0000-00-00 00:00:00"/>
    <s v="0000-00-00 00:00:00"/>
    <s v="2025-05-12 07:14:11"/>
    <s v="2025-05-22 14:08:19"/>
    <s v="2025-04-30"/>
    <s v="2025-04-30"/>
    <s v="2025-06-05"/>
    <s v="2025-06-09"/>
    <s v="2025-06-11"/>
    <x v="1"/>
    <s v="Bogota"/>
    <s v="9256"/>
    <x v="1150"/>
    <m/>
    <x v="4"/>
    <n v="1"/>
    <x v="0"/>
    <x v="0"/>
    <x v="0"/>
    <n v="4042886"/>
    <x v="0"/>
    <x v="2"/>
    <x v="0"/>
    <x v="6"/>
  </r>
  <r>
    <x v="2072"/>
    <x v="1215"/>
    <s v="MUEBLES CC CUBRIMIENTOS"/>
    <x v="0"/>
    <m/>
    <s v="2025-04-29"/>
    <s v="2025-04-29"/>
    <s v="2025-04-30 15:01:11"/>
    <s v="0000-00-00 00:00:00"/>
    <s v="0000-00-00 00:00:00"/>
    <s v="2025-05-12 07:14:11"/>
    <s v="2025-05-22 14:08:19"/>
    <s v="2025-04-30"/>
    <s v="2025-04-30"/>
    <s v="2025-06-05"/>
    <s v="2025-06-09"/>
    <s v="2025-06-11"/>
    <x v="1"/>
    <s v="Bogota"/>
    <s v="TRANSP07"/>
    <x v="47"/>
    <m/>
    <x v="0"/>
    <n v="1"/>
    <x v="0"/>
    <x v="0"/>
    <x v="0"/>
    <n v="1000000"/>
    <x v="0"/>
    <x v="0"/>
    <x v="0"/>
    <x v="6"/>
  </r>
  <r>
    <x v="2073"/>
    <x v="1216"/>
    <s v="CUBRIMIENTO"/>
    <x v="0"/>
    <m/>
    <s v="2025-04-29"/>
    <s v="2025-06-11"/>
    <s v="2025-06-17 13:26:50"/>
    <s v="2025-07-08 18:24:21"/>
    <s v="2025-07-22 17:46:02"/>
    <s v="2025-08-05 06:39:02"/>
    <s v="2025-08-12 11:15:13"/>
    <s v="2025-06-17"/>
    <s v="2025-07-08"/>
    <s v="2025-07-24"/>
    <s v="2025-07-28"/>
    <s v="2025-08-07"/>
    <x v="3"/>
    <s v="Cali"/>
    <s v="12473"/>
    <x v="121"/>
    <m/>
    <x v="0"/>
    <n v="5"/>
    <x v="0"/>
    <x v="0"/>
    <x v="0"/>
    <n v="1440000"/>
    <x v="0"/>
    <x v="0"/>
    <x v="0"/>
    <x v="1"/>
  </r>
  <r>
    <x v="2073"/>
    <x v="1216"/>
    <s v="CUBRIMIENTO"/>
    <x v="0"/>
    <m/>
    <s v="2025-04-29"/>
    <s v="2025-06-11"/>
    <s v="2025-06-17 13:26:50"/>
    <s v="2025-07-08 18:24:21"/>
    <s v="2025-07-22 17:46:02"/>
    <s v="2025-08-05 06:39:02"/>
    <s v="2025-08-12 11:15:13"/>
    <s v="2025-06-17"/>
    <s v="2025-07-08"/>
    <s v="2025-07-24"/>
    <s v="2025-07-28"/>
    <s v="2025-08-07"/>
    <x v="3"/>
    <s v="Cali"/>
    <s v="27673"/>
    <x v="356"/>
    <m/>
    <x v="0"/>
    <n v="1"/>
    <x v="0"/>
    <x v="0"/>
    <x v="0"/>
    <n v="505008"/>
    <x v="0"/>
    <x v="0"/>
    <x v="0"/>
    <x v="1"/>
  </r>
  <r>
    <x v="2073"/>
    <x v="1216"/>
    <s v="CUBRIMIENTO"/>
    <x v="0"/>
    <m/>
    <s v="2025-04-29"/>
    <s v="2025-06-11"/>
    <s v="2025-06-17 13:26:50"/>
    <s v="2025-07-08 18:24:21"/>
    <s v="2025-07-22 17:46:02"/>
    <s v="2025-08-05 06:39:02"/>
    <s v="2025-08-12 11:15:13"/>
    <s v="2025-06-17"/>
    <s v="2025-07-08"/>
    <s v="2025-07-24"/>
    <s v="2025-07-28"/>
    <s v="2025-08-07"/>
    <x v="3"/>
    <s v="Cali"/>
    <s v="PLT09"/>
    <x v="101"/>
    <m/>
    <x v="3"/>
    <n v="2"/>
    <x v="0"/>
    <x v="0"/>
    <x v="48"/>
    <n v="1524952.8"/>
    <x v="0"/>
    <x v="0"/>
    <x v="0"/>
    <x v="1"/>
  </r>
  <r>
    <x v="2073"/>
    <x v="1216"/>
    <s v="CUBRIMIENTO"/>
    <x v="0"/>
    <m/>
    <s v="2025-04-29"/>
    <s v="2025-06-11"/>
    <s v="2025-06-17 13:26:50"/>
    <s v="2025-07-08 18:24:21"/>
    <s v="2025-07-22 17:46:02"/>
    <s v="2025-08-05 06:39:02"/>
    <s v="2025-08-12 11:15:13"/>
    <s v="2025-06-17"/>
    <s v="2025-07-08"/>
    <s v="2025-07-24"/>
    <s v="2025-07-28"/>
    <s v="2025-08-07"/>
    <x v="3"/>
    <s v="Cali"/>
    <s v="PLT09"/>
    <x v="101"/>
    <m/>
    <x v="3"/>
    <n v="2"/>
    <x v="0"/>
    <x v="0"/>
    <x v="58"/>
    <n v="1048350.6"/>
    <x v="0"/>
    <x v="0"/>
    <x v="0"/>
    <x v="1"/>
  </r>
  <r>
    <x v="2073"/>
    <x v="1216"/>
    <s v="CUBRIMIENTO"/>
    <x v="0"/>
    <m/>
    <s v="2025-04-29"/>
    <s v="2025-06-11"/>
    <s v="2025-06-17 13:26:50"/>
    <s v="2025-07-08 18:24:21"/>
    <s v="2025-07-22 17:46:02"/>
    <s v="2025-08-05 06:39:02"/>
    <s v="2025-08-12 11:15:13"/>
    <s v="2025-06-17"/>
    <s v="2025-07-08"/>
    <s v="2025-07-24"/>
    <s v="2025-07-28"/>
    <s v="2025-08-07"/>
    <x v="3"/>
    <s v="Cali"/>
    <s v="PTAC03"/>
    <x v="68"/>
    <m/>
    <x v="3"/>
    <n v="2"/>
    <x v="0"/>
    <x v="2"/>
    <x v="0"/>
    <n v="4146516"/>
    <x v="0"/>
    <x v="0"/>
    <x v="0"/>
    <x v="1"/>
  </r>
  <r>
    <x v="2073"/>
    <x v="1216"/>
    <s v="CUBRIMIENTO"/>
    <x v="0"/>
    <m/>
    <s v="2025-04-29"/>
    <s v="2025-06-11"/>
    <s v="2025-06-17 13:26:50"/>
    <s v="2025-07-08 18:24:21"/>
    <s v="2025-07-22 17:46:02"/>
    <s v="2025-08-05 06:39:02"/>
    <s v="2025-08-12 11:15:13"/>
    <s v="2025-06-17"/>
    <s v="2025-07-08"/>
    <s v="2025-07-24"/>
    <s v="2025-07-28"/>
    <s v="2025-08-07"/>
    <x v="3"/>
    <s v="Cali"/>
    <s v="PTEKROM12"/>
    <x v="41"/>
    <s v="LONA PERGOTEX BLACKOUT BLANCA 3 M"/>
    <x v="3"/>
    <n v="1"/>
    <x v="11"/>
    <x v="0"/>
    <x v="2"/>
    <n v="27890346.600000001"/>
    <x v="0"/>
    <x v="4"/>
    <x v="4"/>
    <x v="1"/>
  </r>
  <r>
    <x v="2073"/>
    <x v="1216"/>
    <s v="CUBRIMIENTO"/>
    <x v="0"/>
    <m/>
    <s v="2025-04-29"/>
    <s v="2025-06-11"/>
    <s v="2025-06-17 13:26:50"/>
    <s v="2025-07-08 18:24:21"/>
    <s v="2025-07-22 17:46:02"/>
    <s v="2025-08-05 06:39:02"/>
    <s v="2025-08-12 11:15:13"/>
    <s v="2025-06-17"/>
    <s v="2025-07-08"/>
    <s v="2025-07-24"/>
    <s v="2025-07-28"/>
    <s v="2025-08-07"/>
    <x v="3"/>
    <s v="Cali"/>
    <s v="SPOT18"/>
    <x v="365"/>
    <m/>
    <x v="0"/>
    <n v="1"/>
    <x v="0"/>
    <x v="0"/>
    <x v="0"/>
    <n v="3070008"/>
    <x v="0"/>
    <x v="0"/>
    <x v="0"/>
    <x v="1"/>
  </r>
  <r>
    <x v="2073"/>
    <x v="1216"/>
    <s v="CUBRIMIENTO"/>
    <x v="0"/>
    <m/>
    <s v="2025-04-29"/>
    <s v="2025-06-11"/>
    <s v="2025-06-17 13:26:50"/>
    <s v="2025-07-08 18:24:21"/>
    <s v="2025-07-22 17:46:02"/>
    <s v="2025-08-05 06:39:02"/>
    <s v="2025-08-12 11:15:13"/>
    <s v="2025-06-17"/>
    <s v="2025-07-08"/>
    <s v="2025-07-24"/>
    <s v="2025-07-28"/>
    <s v="2025-08-07"/>
    <x v="3"/>
    <s v="Cali"/>
    <s v="TENS02"/>
    <x v="139"/>
    <m/>
    <x v="3"/>
    <n v="2"/>
    <x v="11"/>
    <x v="0"/>
    <x v="0"/>
    <n v="1796794.2"/>
    <x v="0"/>
    <x v="0"/>
    <x v="0"/>
    <x v="1"/>
  </r>
  <r>
    <x v="2073"/>
    <x v="1216"/>
    <s v="CUBRIMIENTO"/>
    <x v="0"/>
    <m/>
    <s v="2025-04-29"/>
    <s v="2025-06-11"/>
    <s v="2025-06-17 13:26:50"/>
    <s v="2025-07-08 18:24:21"/>
    <s v="2025-07-22 17:46:02"/>
    <s v="2025-08-05 06:39:02"/>
    <s v="2025-08-12 11:15:13"/>
    <s v="2025-06-17"/>
    <s v="2025-07-08"/>
    <s v="2025-07-24"/>
    <s v="2025-07-28"/>
    <s v="2025-08-07"/>
    <x v="3"/>
    <s v="Cali"/>
    <s v="VIGAAC04"/>
    <x v="400"/>
    <m/>
    <x v="3"/>
    <n v="2"/>
    <x v="11"/>
    <x v="0"/>
    <x v="0"/>
    <n v="1475204.4"/>
    <x v="0"/>
    <x v="0"/>
    <x v="0"/>
    <x v="1"/>
  </r>
  <r>
    <x v="2073"/>
    <x v="1216"/>
    <s v="CUBRIMIENTO"/>
    <x v="0"/>
    <m/>
    <s v="2025-04-29"/>
    <s v="2025-06-11"/>
    <s v="2025-06-17 13:26:50"/>
    <s v="2025-07-08 18:24:21"/>
    <s v="2025-07-22 17:46:02"/>
    <s v="2025-08-05 06:39:02"/>
    <s v="2025-08-12 11:15:13"/>
    <s v="2025-06-17"/>
    <s v="2025-07-08"/>
    <s v="2025-07-24"/>
    <s v="2025-07-28"/>
    <s v="2025-08-07"/>
    <x v="3"/>
    <s v="Cali"/>
    <s v="VIGAAC04"/>
    <x v="400"/>
    <m/>
    <x v="3"/>
    <n v="2"/>
    <x v="3"/>
    <x v="0"/>
    <x v="0"/>
    <n v="1949216.4"/>
    <x v="0"/>
    <x v="0"/>
    <x v="0"/>
    <x v="1"/>
  </r>
  <r>
    <x v="2074"/>
    <x v="154"/>
    <s v="CUBRIMIENTO"/>
    <x v="1"/>
    <m/>
    <s v="2025-04-29"/>
    <s v="2025-04-30"/>
    <s v="2025-05-02 12:03:02"/>
    <s v="0000-00-00 00:00:00"/>
    <s v="2025-05-02 12:03:14"/>
    <s v="2025-05-02 17:37:03"/>
    <s v="0000-00-00 00:00:00"/>
    <s v="2025-05-01"/>
    <s v="2025-05-01"/>
    <s v="2025-05-05"/>
    <s v="2025-05-07"/>
    <s v="2025-05-07"/>
    <x v="3"/>
    <s v="Toscany"/>
    <s v="5574"/>
    <x v="250"/>
    <m/>
    <x v="0"/>
    <n v="1"/>
    <x v="0"/>
    <x v="0"/>
    <x v="0"/>
    <n v="200000"/>
    <x v="0"/>
    <x v="0"/>
    <x v="0"/>
    <x v="9"/>
  </r>
  <r>
    <x v="2075"/>
    <x v="1217"/>
    <s v="CUBRIMIENTO"/>
    <x v="0"/>
    <m/>
    <s v="2025-04-29"/>
    <s v="2025-05-30"/>
    <s v="2025-06-03 15:09:29"/>
    <s v="0000-00-00 00:00:00"/>
    <s v="2025-06-06 12:15:00"/>
    <s v="2025-06-07 11:34:30"/>
    <s v="0000-00-00 00:00:00"/>
    <s v="2025-06-02"/>
    <s v="2025-06-02"/>
    <s v="2025-06-04"/>
    <s v="2025-06-06"/>
    <s v="2025-06-06"/>
    <x v="3"/>
    <s v="Bogota"/>
    <s v="18585"/>
    <x v="1151"/>
    <m/>
    <x v="0"/>
    <n v="20"/>
    <x v="0"/>
    <x v="0"/>
    <x v="0"/>
    <n v="402260"/>
    <x v="0"/>
    <x v="0"/>
    <x v="0"/>
    <x v="6"/>
  </r>
  <r>
    <x v="2075"/>
    <x v="1217"/>
    <s v="CUBRIMIENTO"/>
    <x v="0"/>
    <m/>
    <s v="2025-04-29"/>
    <s v="2025-05-30"/>
    <s v="2025-06-03 15:09:29"/>
    <s v="0000-00-00 00:00:00"/>
    <s v="2025-06-06 12:15:00"/>
    <s v="2025-06-07 11:34:30"/>
    <s v="0000-00-00 00:00:00"/>
    <s v="2025-06-02"/>
    <s v="2025-06-02"/>
    <s v="2025-06-04"/>
    <s v="2025-06-06"/>
    <s v="2025-06-06"/>
    <x v="3"/>
    <s v="Bogota"/>
    <s v="TRANSP01"/>
    <x v="102"/>
    <m/>
    <x v="0"/>
    <n v="1"/>
    <x v="0"/>
    <x v="0"/>
    <x v="0"/>
    <n v="100000"/>
    <x v="0"/>
    <x v="0"/>
    <x v="0"/>
    <x v="6"/>
  </r>
  <r>
    <x v="2076"/>
    <x v="1218"/>
    <s v="MUEBLES CC CUBRIMIENTOS"/>
    <x v="0"/>
    <m/>
    <s v="2025-04-30"/>
    <s v="2025-05-12"/>
    <s v="2025-05-13 14:05:18"/>
    <s v="0000-00-00 00:00:00"/>
    <s v="2025-06-04 16:41:28"/>
    <s v="2025-06-04 16:42:14"/>
    <s v="2025-07-01 14:35:54"/>
    <s v="2025-05-13"/>
    <s v="2025-05-13"/>
    <s v="2025-06-06"/>
    <s v="2025-06-10"/>
    <s v="2025-06-12"/>
    <x v="1"/>
    <s v="Virtual"/>
    <s v="5325"/>
    <x v="33"/>
    <m/>
    <x v="5"/>
    <n v="1"/>
    <x v="0"/>
    <x v="0"/>
    <x v="0"/>
    <n v="257286"/>
    <x v="0"/>
    <x v="0"/>
    <x v="0"/>
    <x v="6"/>
  </r>
  <r>
    <x v="2076"/>
    <x v="1218"/>
    <s v="MUEBLES CC CUBRIMIENTOS"/>
    <x v="0"/>
    <m/>
    <s v="2025-04-30"/>
    <s v="2025-05-12"/>
    <s v="2025-05-13 14:05:18"/>
    <s v="0000-00-00 00:00:00"/>
    <s v="2025-06-04 16:41:28"/>
    <s v="2025-06-04 16:42:14"/>
    <s v="2025-07-01 14:35:54"/>
    <s v="2025-05-13"/>
    <s v="2025-05-13"/>
    <s v="2025-06-06"/>
    <s v="2025-06-10"/>
    <s v="2025-06-12"/>
    <x v="1"/>
    <s v="Virtual"/>
    <s v="9708"/>
    <x v="778"/>
    <s v="LONA DICKSON AZUL Y BLANCO REF:8910"/>
    <x v="0"/>
    <n v="1"/>
    <x v="0"/>
    <x v="0"/>
    <x v="0"/>
    <n v="1128470"/>
    <x v="0"/>
    <x v="0"/>
    <x v="0"/>
    <x v="6"/>
  </r>
  <r>
    <x v="2076"/>
    <x v="1218"/>
    <s v="MUEBLES CC CUBRIMIENTOS"/>
    <x v="0"/>
    <m/>
    <s v="2025-04-30"/>
    <s v="2025-05-12"/>
    <s v="2025-05-13 14:05:18"/>
    <s v="0000-00-00 00:00:00"/>
    <s v="2025-06-04 16:41:28"/>
    <s v="2025-06-04 16:42:14"/>
    <s v="2025-07-01 14:35:54"/>
    <s v="2025-05-13"/>
    <s v="2025-05-13"/>
    <s v="2025-06-06"/>
    <s v="2025-06-10"/>
    <s v="2025-06-12"/>
    <x v="1"/>
    <s v="Virtual"/>
    <s v="TRANSP07"/>
    <x v="47"/>
    <m/>
    <x v="0"/>
    <n v="1"/>
    <x v="0"/>
    <x v="0"/>
    <x v="0"/>
    <n v="80000"/>
    <x v="0"/>
    <x v="0"/>
    <x v="0"/>
    <x v="6"/>
  </r>
  <r>
    <x v="2077"/>
    <x v="1219"/>
    <s v="CUBRIMIENTO"/>
    <x v="0"/>
    <m/>
    <s v="2025-04-30"/>
    <s v="2025-04-30"/>
    <s v="2025-04-30 11:56:05"/>
    <s v="0000-00-00 00:00:00"/>
    <s v="2025-04-30 11:56:15"/>
    <s v="2025-05-02 11:07:06"/>
    <s v="0000-00-00 00:00:00"/>
    <s v="2025-05-01"/>
    <s v="2025-05-01"/>
    <s v="2025-05-05"/>
    <s v="2025-05-07"/>
    <s v="2025-05-07"/>
    <x v="0"/>
    <s v="Toscany"/>
    <s v="107"/>
    <x v="249"/>
    <m/>
    <x v="0"/>
    <n v="7.2"/>
    <x v="0"/>
    <x v="0"/>
    <x v="0"/>
    <n v="378720"/>
    <x v="0"/>
    <x v="0"/>
    <x v="0"/>
    <x v="9"/>
  </r>
  <r>
    <x v="2078"/>
    <x v="233"/>
    <s v="CUBRIMIENTO"/>
    <x v="0"/>
    <m/>
    <s v="2025-04-30"/>
    <s v="2025-05-02"/>
    <s v="2025-05-02 13:06:40"/>
    <s v="0000-00-00 00:00:00"/>
    <s v="2025-05-02 13:06:54"/>
    <s v="2025-05-02 17:34:51"/>
    <s v="0000-00-00 00:00:00"/>
    <s v="2025-05-05"/>
    <s v="2025-05-05"/>
    <s v="2025-05-07"/>
    <s v="2025-05-09"/>
    <s v="2025-05-09"/>
    <x v="3"/>
    <s v="Toscany"/>
    <s v="11369"/>
    <x v="789"/>
    <m/>
    <x v="0"/>
    <n v="2"/>
    <x v="0"/>
    <x v="0"/>
    <x v="0"/>
    <n v="2600"/>
    <x v="0"/>
    <x v="0"/>
    <x v="0"/>
    <x v="9"/>
  </r>
  <r>
    <x v="2078"/>
    <x v="233"/>
    <s v="CUBRIMIENTO"/>
    <x v="0"/>
    <m/>
    <s v="2025-04-30"/>
    <s v="2025-05-02"/>
    <s v="2025-05-02 13:06:40"/>
    <s v="0000-00-00 00:00:00"/>
    <s v="2025-05-02 13:06:54"/>
    <s v="2025-05-02 17:34:51"/>
    <s v="0000-00-00 00:00:00"/>
    <s v="2025-05-05"/>
    <s v="2025-05-05"/>
    <s v="2025-05-07"/>
    <s v="2025-05-09"/>
    <s v="2025-05-09"/>
    <x v="3"/>
    <s v="Toscany"/>
    <s v="11435"/>
    <x v="229"/>
    <m/>
    <x v="0"/>
    <n v="1"/>
    <x v="0"/>
    <x v="0"/>
    <x v="0"/>
    <n v="63900"/>
    <x v="0"/>
    <x v="0"/>
    <x v="0"/>
    <x v="9"/>
  </r>
  <r>
    <x v="2078"/>
    <x v="233"/>
    <s v="CUBRIMIENTO"/>
    <x v="0"/>
    <m/>
    <s v="2025-04-30"/>
    <s v="2025-05-02"/>
    <s v="2025-05-02 13:06:40"/>
    <s v="0000-00-00 00:00:00"/>
    <s v="2025-05-02 13:06:54"/>
    <s v="2025-05-02 17:34:51"/>
    <s v="0000-00-00 00:00:00"/>
    <s v="2025-05-05"/>
    <s v="2025-05-05"/>
    <s v="2025-05-07"/>
    <s v="2025-05-09"/>
    <s v="2025-05-09"/>
    <x v="3"/>
    <s v="Toscany"/>
    <s v="11441"/>
    <x v="204"/>
    <m/>
    <x v="0"/>
    <n v="1"/>
    <x v="0"/>
    <x v="0"/>
    <x v="0"/>
    <n v="50000"/>
    <x v="0"/>
    <x v="0"/>
    <x v="0"/>
    <x v="9"/>
  </r>
  <r>
    <x v="2078"/>
    <x v="233"/>
    <s v="CUBRIMIENTO"/>
    <x v="0"/>
    <m/>
    <s v="2025-04-30"/>
    <s v="2025-05-02"/>
    <s v="2025-05-02 13:06:40"/>
    <s v="0000-00-00 00:00:00"/>
    <s v="2025-05-02 13:06:54"/>
    <s v="2025-05-02 17:34:51"/>
    <s v="0000-00-00 00:00:00"/>
    <s v="2025-05-05"/>
    <s v="2025-05-05"/>
    <s v="2025-05-07"/>
    <s v="2025-05-09"/>
    <s v="2025-05-09"/>
    <x v="3"/>
    <s v="Toscany"/>
    <s v="12871"/>
    <x v="790"/>
    <m/>
    <x v="0"/>
    <n v="2"/>
    <x v="0"/>
    <x v="0"/>
    <x v="0"/>
    <n v="800"/>
    <x v="0"/>
    <x v="0"/>
    <x v="0"/>
    <x v="9"/>
  </r>
  <r>
    <x v="2079"/>
    <x v="1220"/>
    <s v="MUEBLES"/>
    <x v="0"/>
    <m/>
    <s v="2025-04-30"/>
    <s v="2025-04-30"/>
    <s v="2025-05-05 08:41:49"/>
    <s v="0000-00-00 00:00:00"/>
    <s v="0000-00-00 00:00:00"/>
    <s v="2025-05-07 16:46:54"/>
    <s v="0000-00-00 00:00:00"/>
    <s v="2025-05-01"/>
    <s v="2025-05-01"/>
    <s v="2025-05-05"/>
    <s v="2025-05-09"/>
    <s v="2025-05-09"/>
    <x v="3"/>
    <s v="Barranquilla"/>
    <s v="13912"/>
    <x v="1152"/>
    <m/>
    <x v="0"/>
    <n v="2"/>
    <x v="0"/>
    <x v="0"/>
    <x v="0"/>
    <n v="143600"/>
    <x v="0"/>
    <x v="0"/>
    <x v="0"/>
    <x v="9"/>
  </r>
  <r>
    <x v="2079"/>
    <x v="1220"/>
    <s v="MUEBLES"/>
    <x v="0"/>
    <m/>
    <s v="2025-04-30"/>
    <s v="2025-04-30"/>
    <s v="2025-05-05 08:41:49"/>
    <s v="0000-00-00 00:00:00"/>
    <s v="0000-00-00 00:00:00"/>
    <s v="2025-05-07 16:46:54"/>
    <s v="0000-00-00 00:00:00"/>
    <s v="2025-05-01"/>
    <s v="2025-05-01"/>
    <s v="2025-05-05"/>
    <s v="2025-05-09"/>
    <s v="2025-05-09"/>
    <x v="3"/>
    <s v="Barranquilla"/>
    <s v="SERV08"/>
    <x v="2"/>
    <m/>
    <x v="0"/>
    <n v="1"/>
    <x v="0"/>
    <x v="0"/>
    <x v="0"/>
    <n v="150000"/>
    <x v="0"/>
    <x v="1"/>
    <x v="1"/>
    <x v="9"/>
  </r>
  <r>
    <x v="2080"/>
    <x v="1221"/>
    <s v="CUBRIMIENTO"/>
    <x v="0"/>
    <m/>
    <s v="2025-04-28"/>
    <s v="2025-05-19"/>
    <s v="2025-05-23 07:52:31"/>
    <s v="2025-05-27 14:52:37"/>
    <s v="2025-06-06 11:37:39"/>
    <s v="2025-06-12 06:48:43"/>
    <s v="2025-06-14 08:31:41"/>
    <s v="2025-05-20"/>
    <s v="2025-05-22"/>
    <s v="2025-05-29"/>
    <s v="2025-06-03"/>
    <s v="2025-06-10"/>
    <x v="3"/>
    <s v="Medellin"/>
    <s v="27249"/>
    <x v="64"/>
    <m/>
    <x v="0"/>
    <n v="3"/>
    <x v="0"/>
    <x v="0"/>
    <x v="0"/>
    <n v="405510"/>
    <x v="0"/>
    <x v="0"/>
    <x v="0"/>
    <x v="9"/>
  </r>
  <r>
    <x v="2080"/>
    <x v="1221"/>
    <s v="CUBRIMIENTO"/>
    <x v="0"/>
    <m/>
    <s v="2025-04-28"/>
    <s v="2025-05-19"/>
    <s v="2025-05-23 07:52:31"/>
    <s v="2025-05-27 14:52:37"/>
    <s v="2025-06-06 11:37:39"/>
    <s v="2025-06-12 06:48:43"/>
    <s v="2025-06-14 08:31:41"/>
    <s v="2025-05-20"/>
    <s v="2025-05-22"/>
    <s v="2025-05-29"/>
    <s v="2025-06-03"/>
    <s v="2025-06-10"/>
    <x v="3"/>
    <s v="Medellin"/>
    <s v="28523"/>
    <x v="864"/>
    <m/>
    <x v="0"/>
    <n v="3"/>
    <x v="0"/>
    <x v="0"/>
    <x v="0"/>
    <n v="103500"/>
    <x v="0"/>
    <x v="0"/>
    <x v="0"/>
    <x v="9"/>
  </r>
  <r>
    <x v="2080"/>
    <x v="1221"/>
    <s v="CUBRIMIENTO"/>
    <x v="0"/>
    <m/>
    <s v="2025-04-28"/>
    <s v="2025-05-19"/>
    <s v="2025-05-23 07:52:31"/>
    <s v="2025-05-27 14:52:37"/>
    <s v="2025-06-06 11:37:39"/>
    <s v="2025-06-12 06:48:43"/>
    <s v="2025-06-14 08:31:41"/>
    <s v="2025-05-20"/>
    <s v="2025-05-22"/>
    <s v="2025-05-29"/>
    <s v="2025-06-03"/>
    <s v="2025-06-10"/>
    <x v="3"/>
    <s v="Medellin"/>
    <s v="28523"/>
    <x v="864"/>
    <m/>
    <x v="0"/>
    <n v="4"/>
    <x v="0"/>
    <x v="0"/>
    <x v="0"/>
    <n v="138000"/>
    <x v="0"/>
    <x v="0"/>
    <x v="0"/>
    <x v="9"/>
  </r>
  <r>
    <x v="2080"/>
    <x v="1221"/>
    <s v="CUBRIMIENTO"/>
    <x v="0"/>
    <m/>
    <s v="2025-04-28"/>
    <s v="2025-05-19"/>
    <s v="2025-05-23 07:52:31"/>
    <s v="2025-05-27 14:52:37"/>
    <s v="2025-06-06 11:37:39"/>
    <s v="2025-06-12 06:48:43"/>
    <s v="2025-06-14 08:31:41"/>
    <s v="2025-05-20"/>
    <s v="2025-05-22"/>
    <s v="2025-05-29"/>
    <s v="2025-06-03"/>
    <s v="2025-06-10"/>
    <x v="3"/>
    <s v="Medellin"/>
    <s v="BANE04"/>
    <x v="314"/>
    <s v="LONA DICKSON NEGRO FONDO ENT REF:6028"/>
    <x v="3"/>
    <n v="1"/>
    <x v="42"/>
    <x v="0"/>
    <x v="62"/>
    <n v="4155900"/>
    <x v="0"/>
    <x v="9"/>
    <x v="10"/>
    <x v="9"/>
  </r>
  <r>
    <x v="2080"/>
    <x v="1221"/>
    <s v="CUBRIMIENTO"/>
    <x v="0"/>
    <m/>
    <s v="2025-04-28"/>
    <s v="2025-05-19"/>
    <s v="2025-05-23 07:52:31"/>
    <s v="2025-05-27 14:52:37"/>
    <s v="2025-06-06 11:37:39"/>
    <s v="2025-06-12 06:48:43"/>
    <s v="2025-06-14 08:31:41"/>
    <s v="2025-05-20"/>
    <s v="2025-05-22"/>
    <s v="2025-05-29"/>
    <s v="2025-06-03"/>
    <s v="2025-06-10"/>
    <x v="3"/>
    <s v="Medellin"/>
    <s v="BANE04"/>
    <x v="314"/>
    <s v="LONA DICKSON NEGRO FONDO ENT REF:6028"/>
    <x v="3"/>
    <n v="1"/>
    <x v="214"/>
    <x v="0"/>
    <x v="62"/>
    <n v="2910600"/>
    <x v="0"/>
    <x v="9"/>
    <x v="10"/>
    <x v="9"/>
  </r>
  <r>
    <x v="2080"/>
    <x v="1221"/>
    <s v="CUBRIMIENTO"/>
    <x v="0"/>
    <m/>
    <s v="2025-04-28"/>
    <s v="2025-05-19"/>
    <s v="2025-05-23 07:52:31"/>
    <s v="2025-05-27 14:52:37"/>
    <s v="2025-06-06 11:37:39"/>
    <s v="2025-06-12 06:48:43"/>
    <s v="2025-06-14 08:31:41"/>
    <s v="2025-05-20"/>
    <s v="2025-05-22"/>
    <s v="2025-05-29"/>
    <s v="2025-06-03"/>
    <s v="2025-06-10"/>
    <x v="3"/>
    <s v="Medellin"/>
    <s v="FLANCHE01"/>
    <x v="51"/>
    <m/>
    <x v="3"/>
    <n v="1"/>
    <x v="214"/>
    <x v="0"/>
    <x v="0"/>
    <n v="672560"/>
    <x v="0"/>
    <x v="0"/>
    <x v="0"/>
    <x v="9"/>
  </r>
  <r>
    <x v="2080"/>
    <x v="1221"/>
    <s v="CUBRIMIENTO"/>
    <x v="0"/>
    <m/>
    <s v="2025-04-28"/>
    <s v="2025-05-19"/>
    <s v="2025-05-23 07:52:31"/>
    <s v="2025-05-27 14:52:37"/>
    <s v="2025-06-06 11:37:39"/>
    <s v="2025-06-12 06:48:43"/>
    <s v="2025-06-14 08:31:41"/>
    <s v="2025-05-20"/>
    <s v="2025-05-22"/>
    <s v="2025-05-29"/>
    <s v="2025-06-03"/>
    <s v="2025-06-10"/>
    <x v="3"/>
    <s v="Medellin"/>
    <s v="FLANCHE01"/>
    <x v="51"/>
    <m/>
    <x v="3"/>
    <n v="1"/>
    <x v="42"/>
    <x v="0"/>
    <x v="0"/>
    <n v="1121400"/>
    <x v="0"/>
    <x v="0"/>
    <x v="0"/>
    <x v="9"/>
  </r>
  <r>
    <x v="2080"/>
    <x v="1221"/>
    <s v="CUBRIMIENTO"/>
    <x v="0"/>
    <m/>
    <s v="2025-04-28"/>
    <s v="2025-05-19"/>
    <s v="2025-05-23 07:52:31"/>
    <s v="2025-05-27 14:52:37"/>
    <s v="2025-06-06 11:37:39"/>
    <s v="2025-06-12 06:48:43"/>
    <s v="2025-06-14 08:31:41"/>
    <s v="2025-05-20"/>
    <s v="2025-05-22"/>
    <s v="2025-05-29"/>
    <s v="2025-06-03"/>
    <s v="2025-06-10"/>
    <x v="3"/>
    <s v="Medellin"/>
    <s v="SERV03"/>
    <x v="9"/>
    <m/>
    <x v="0"/>
    <n v="1"/>
    <x v="0"/>
    <x v="0"/>
    <x v="0"/>
    <n v="500000"/>
    <x v="0"/>
    <x v="1"/>
    <x v="1"/>
    <x v="9"/>
  </r>
  <r>
    <x v="2080"/>
    <x v="1221"/>
    <s v="CUBRIMIENTO"/>
    <x v="0"/>
    <m/>
    <s v="2025-04-28"/>
    <s v="2025-05-19"/>
    <s v="2025-05-23 07:52:31"/>
    <s v="2025-05-27 14:52:37"/>
    <s v="2025-06-06 11:37:39"/>
    <s v="2025-06-12 06:48:43"/>
    <s v="2025-06-14 08:31:41"/>
    <s v="2025-05-20"/>
    <s v="2025-05-22"/>
    <s v="2025-05-29"/>
    <s v="2025-06-03"/>
    <s v="2025-06-10"/>
    <x v="3"/>
    <s v="Medellin"/>
    <s v="TRANSP06"/>
    <x v="59"/>
    <m/>
    <x v="0"/>
    <n v="1"/>
    <x v="0"/>
    <x v="0"/>
    <x v="0"/>
    <n v="250000"/>
    <x v="0"/>
    <x v="1"/>
    <x v="1"/>
    <x v="9"/>
  </r>
  <r>
    <x v="2081"/>
    <x v="1222"/>
    <s v="CUBRIMIENTO"/>
    <x v="0"/>
    <m/>
    <s v="2025-04-29"/>
    <s v="2025-05-27"/>
    <s v="2025-05-30 11:09:10"/>
    <s v="2025-06-06 17:46:05"/>
    <s v="2025-06-13 14:48:09"/>
    <s v="2025-06-13 15:24:23"/>
    <s v="2025-06-19 10:13:46"/>
    <s v="2025-05-28"/>
    <s v="2025-06-03"/>
    <s v="2025-06-10"/>
    <s v="2025-06-12"/>
    <s v="2025-06-16"/>
    <x v="3"/>
    <s v="Cali"/>
    <s v="27249"/>
    <x v="64"/>
    <m/>
    <x v="0"/>
    <n v="2"/>
    <x v="0"/>
    <x v="0"/>
    <x v="0"/>
    <n v="367704"/>
    <x v="0"/>
    <x v="0"/>
    <x v="0"/>
    <x v="6"/>
  </r>
  <r>
    <x v="2081"/>
    <x v="1222"/>
    <s v="CUBRIMIENTO"/>
    <x v="0"/>
    <m/>
    <s v="2025-04-29"/>
    <s v="2025-05-27"/>
    <s v="2025-05-30 11:09:10"/>
    <s v="2025-06-06 17:46:05"/>
    <s v="2025-06-13 14:48:09"/>
    <s v="2025-06-13 15:24:23"/>
    <s v="2025-06-19 10:13:46"/>
    <s v="2025-05-28"/>
    <s v="2025-06-03"/>
    <s v="2025-06-10"/>
    <s v="2025-06-12"/>
    <s v="2025-06-16"/>
    <x v="3"/>
    <s v="Cali"/>
    <s v="PUBL01"/>
    <x v="117"/>
    <m/>
    <x v="0"/>
    <n v="1"/>
    <x v="379"/>
    <x v="31"/>
    <x v="0"/>
    <n v="80000"/>
    <x v="0"/>
    <x v="0"/>
    <x v="0"/>
    <x v="6"/>
  </r>
  <r>
    <x v="2081"/>
    <x v="1222"/>
    <s v="CUBRIMIENTO"/>
    <x v="0"/>
    <m/>
    <s v="2025-04-29"/>
    <s v="2025-05-27"/>
    <s v="2025-05-30 11:09:10"/>
    <s v="2025-06-06 17:46:05"/>
    <s v="2025-06-13 14:48:09"/>
    <s v="2025-06-13 15:24:23"/>
    <s v="2025-06-19 10:13:46"/>
    <s v="2025-05-28"/>
    <s v="2025-06-03"/>
    <s v="2025-06-10"/>
    <s v="2025-06-12"/>
    <s v="2025-06-16"/>
    <x v="3"/>
    <s v="Cali"/>
    <s v="SERV03"/>
    <x v="9"/>
    <m/>
    <x v="0"/>
    <n v="1"/>
    <x v="0"/>
    <x v="0"/>
    <x v="0"/>
    <n v="300000"/>
    <x v="0"/>
    <x v="1"/>
    <x v="1"/>
    <x v="6"/>
  </r>
  <r>
    <x v="2081"/>
    <x v="1222"/>
    <s v="CUBRIMIENTO"/>
    <x v="0"/>
    <m/>
    <s v="2025-04-29"/>
    <s v="2025-05-27"/>
    <s v="2025-05-30 11:09:10"/>
    <s v="2025-06-06 17:46:05"/>
    <s v="2025-06-13 14:48:09"/>
    <s v="2025-06-13 15:24:23"/>
    <s v="2025-06-19 10:13:46"/>
    <s v="2025-05-28"/>
    <s v="2025-06-03"/>
    <s v="2025-06-10"/>
    <s v="2025-06-12"/>
    <s v="2025-06-16"/>
    <x v="3"/>
    <s v="Cali"/>
    <s v="SERVANDAM"/>
    <x v="865"/>
    <m/>
    <x v="0"/>
    <n v="1"/>
    <x v="0"/>
    <x v="0"/>
    <x v="0"/>
    <n v="360000"/>
    <x v="0"/>
    <x v="1"/>
    <x v="1"/>
    <x v="6"/>
  </r>
  <r>
    <x v="2081"/>
    <x v="1222"/>
    <s v="CUBRIMIENTO"/>
    <x v="0"/>
    <m/>
    <s v="2025-04-29"/>
    <s v="2025-05-27"/>
    <s v="2025-05-30 11:09:10"/>
    <s v="2025-06-06 17:46:05"/>
    <s v="2025-06-13 14:48:09"/>
    <s v="2025-06-13 15:24:23"/>
    <s v="2025-06-19 10:13:46"/>
    <s v="2025-05-28"/>
    <s v="2025-06-03"/>
    <s v="2025-06-10"/>
    <s v="2025-06-12"/>
    <s v="2025-06-16"/>
    <x v="3"/>
    <s v="Cali"/>
    <s v="SOMB03"/>
    <x v="161"/>
    <s v="LONA DICKSON NEGRO FONDO ENT REF:6028"/>
    <x v="3"/>
    <n v="1"/>
    <x v="15"/>
    <x v="0"/>
    <x v="17"/>
    <n v="4443962"/>
    <x v="0"/>
    <x v="6"/>
    <x v="8"/>
    <x v="6"/>
  </r>
  <r>
    <x v="2081"/>
    <x v="1222"/>
    <s v="CUBRIMIENTO"/>
    <x v="0"/>
    <m/>
    <s v="2025-04-29"/>
    <s v="2025-05-27"/>
    <s v="2025-05-30 11:09:10"/>
    <s v="2025-06-06 17:46:05"/>
    <s v="2025-06-13 14:48:09"/>
    <s v="2025-06-13 15:24:23"/>
    <s v="2025-06-19 10:13:46"/>
    <s v="2025-05-28"/>
    <s v="2025-06-03"/>
    <s v="2025-06-10"/>
    <s v="2025-06-12"/>
    <s v="2025-06-16"/>
    <x v="3"/>
    <s v="Cali"/>
    <s v="TRANSP06"/>
    <x v="59"/>
    <m/>
    <x v="0"/>
    <n v="1"/>
    <x v="0"/>
    <x v="0"/>
    <x v="0"/>
    <n v="280000"/>
    <x v="0"/>
    <x v="1"/>
    <x v="1"/>
    <x v="6"/>
  </r>
  <r>
    <x v="2082"/>
    <x v="1223"/>
    <s v="CUBRIMIENTO"/>
    <x v="0"/>
    <m/>
    <s v="2025-05-01"/>
    <s v="2025-07-08"/>
    <s v="2025-07-23 13:49:31"/>
    <s v="2025-07-23 16:18:46"/>
    <s v="2025-07-28 11:58:13"/>
    <s v="2025-07-29 14:47:41"/>
    <s v="2025-08-20 17:55:06"/>
    <s v="2025-07-09"/>
    <s v="2025-07-21"/>
    <s v="2025-07-28"/>
    <s v="2025-07-30"/>
    <s v="2025-08-07"/>
    <x v="3"/>
    <s v="Gerencia"/>
    <s v="28523"/>
    <x v="864"/>
    <m/>
    <x v="0"/>
    <n v="3"/>
    <x v="0"/>
    <x v="0"/>
    <x v="0"/>
    <n v="0"/>
    <x v="0"/>
    <x v="0"/>
    <x v="0"/>
    <x v="1"/>
  </r>
  <r>
    <x v="2082"/>
    <x v="1223"/>
    <s v="CUBRIMIENTO"/>
    <x v="0"/>
    <m/>
    <s v="2025-05-01"/>
    <s v="2025-07-08"/>
    <s v="2025-07-23 13:49:31"/>
    <s v="2025-07-23 16:18:46"/>
    <s v="2025-07-28 11:58:13"/>
    <s v="2025-07-29 14:47:41"/>
    <s v="2025-08-20 17:55:06"/>
    <s v="2025-07-09"/>
    <s v="2025-07-21"/>
    <s v="2025-07-28"/>
    <s v="2025-07-30"/>
    <s v="2025-08-07"/>
    <x v="3"/>
    <s v="Gerencia"/>
    <s v="CUBT03"/>
    <x v="66"/>
    <m/>
    <x v="2"/>
    <n v="1"/>
    <x v="2"/>
    <x v="0"/>
    <x v="191"/>
    <n v="0"/>
    <x v="0"/>
    <x v="0"/>
    <x v="0"/>
    <x v="1"/>
  </r>
  <r>
    <x v="2083"/>
    <x v="925"/>
    <s v="CUBRIMIENTO"/>
    <x v="0"/>
    <m/>
    <s v="2025-05-02"/>
    <s v="2025-05-05"/>
    <s v="2025-05-07 11:10:13"/>
    <s v="0000-00-00 00:00:00"/>
    <s v="2025-05-09 18:58:11"/>
    <s v="2025-05-12 17:03:12"/>
    <s v="2025-05-12 17:04:34"/>
    <s v="2025-05-08"/>
    <s v="2025-05-08"/>
    <s v="2025-05-10"/>
    <s v="2025-05-16"/>
    <s v="2025-05-17"/>
    <x v="3"/>
    <s v="Barranquilla"/>
    <s v="18734"/>
    <x v="1134"/>
    <m/>
    <x v="0"/>
    <n v="10"/>
    <x v="0"/>
    <x v="0"/>
    <x v="0"/>
    <n v="6000"/>
    <x v="0"/>
    <x v="0"/>
    <x v="0"/>
    <x v="9"/>
  </r>
  <r>
    <x v="2083"/>
    <x v="925"/>
    <s v="CUBRIMIENTO"/>
    <x v="0"/>
    <m/>
    <s v="2025-05-02"/>
    <s v="2025-05-05"/>
    <s v="2025-05-07 11:10:13"/>
    <s v="0000-00-00 00:00:00"/>
    <s v="2025-05-09 18:58:11"/>
    <s v="2025-05-12 17:03:12"/>
    <s v="2025-05-12 17:04:34"/>
    <s v="2025-05-08"/>
    <s v="2025-05-08"/>
    <s v="2025-05-10"/>
    <s v="2025-05-16"/>
    <s v="2025-05-17"/>
    <x v="3"/>
    <s v="Barranquilla"/>
    <s v="18735"/>
    <x v="1135"/>
    <m/>
    <x v="0"/>
    <n v="10"/>
    <x v="0"/>
    <x v="0"/>
    <x v="0"/>
    <n v="5210"/>
    <x v="0"/>
    <x v="0"/>
    <x v="0"/>
    <x v="9"/>
  </r>
  <r>
    <x v="2083"/>
    <x v="925"/>
    <s v="CUBRIMIENTO"/>
    <x v="0"/>
    <m/>
    <s v="2025-05-02"/>
    <s v="2025-05-05"/>
    <s v="2025-05-07 11:10:13"/>
    <s v="0000-00-00 00:00:00"/>
    <s v="2025-05-09 18:58:11"/>
    <s v="2025-05-12 17:03:12"/>
    <s v="2025-05-12 17:04:34"/>
    <s v="2025-05-08"/>
    <s v="2025-05-08"/>
    <s v="2025-05-10"/>
    <s v="2025-05-16"/>
    <s v="2025-05-17"/>
    <x v="3"/>
    <s v="Barranquilla"/>
    <s v="3151"/>
    <x v="57"/>
    <m/>
    <x v="0"/>
    <n v="30"/>
    <x v="0"/>
    <x v="0"/>
    <x v="0"/>
    <n v="1950000"/>
    <x v="0"/>
    <x v="0"/>
    <x v="0"/>
    <x v="9"/>
  </r>
  <r>
    <x v="2083"/>
    <x v="925"/>
    <s v="CUBRIMIENTO"/>
    <x v="0"/>
    <m/>
    <s v="2025-05-02"/>
    <s v="2025-05-05"/>
    <s v="2025-05-07 11:10:13"/>
    <s v="0000-00-00 00:00:00"/>
    <s v="2025-05-09 18:58:11"/>
    <s v="2025-05-12 17:03:12"/>
    <s v="2025-05-12 17:04:34"/>
    <s v="2025-05-08"/>
    <s v="2025-05-08"/>
    <s v="2025-05-10"/>
    <s v="2025-05-16"/>
    <s v="2025-05-17"/>
    <x v="3"/>
    <s v="Barranquilla"/>
    <s v="3647"/>
    <x v="268"/>
    <m/>
    <x v="0"/>
    <n v="1"/>
    <x v="0"/>
    <x v="0"/>
    <x v="0"/>
    <n v="1063500"/>
    <x v="0"/>
    <x v="0"/>
    <x v="0"/>
    <x v="9"/>
  </r>
  <r>
    <x v="2084"/>
    <x v="159"/>
    <s v="CUBRIMIENTO"/>
    <x v="0"/>
    <m/>
    <s v="2025-04-21"/>
    <s v="2025-05-02"/>
    <s v="2025-05-02 12:26:31"/>
    <s v="0000-00-00 00:00:00"/>
    <s v="2025-05-02 12:26:38"/>
    <s v="2025-05-02 17:29:20"/>
    <s v="0000-00-00 00:00:00"/>
    <s v="2025-05-05"/>
    <s v="2025-05-05"/>
    <s v="2025-05-07"/>
    <s v="2025-05-09"/>
    <s v="2025-05-09"/>
    <x v="3"/>
    <s v="Toscany"/>
    <s v="35"/>
    <x v="292"/>
    <m/>
    <x v="0"/>
    <n v="1.8"/>
    <x v="0"/>
    <x v="0"/>
    <x v="0"/>
    <n v="94680"/>
    <x v="0"/>
    <x v="0"/>
    <x v="0"/>
    <x v="9"/>
  </r>
  <r>
    <x v="2085"/>
    <x v="1224"/>
    <s v="MUEBLES"/>
    <x v="0"/>
    <m/>
    <s v="2025-05-02"/>
    <s v="2025-05-30"/>
    <s v="2025-06-03 10:21:35"/>
    <s v="0000-00-00 00:00:00"/>
    <s v="0000-00-00 00:00:00"/>
    <s v="2025-06-20 16:40:09"/>
    <s v="2025-08-29 11:09:37"/>
    <s v="2025-06-02"/>
    <s v="2025-06-02"/>
    <s v="2025-06-26"/>
    <s v="2025-06-30"/>
    <s v="2025-07-02"/>
    <x v="1"/>
    <s v="Virtual"/>
    <s v="14781"/>
    <x v="490"/>
    <m/>
    <x v="0"/>
    <n v="2"/>
    <x v="0"/>
    <x v="0"/>
    <x v="0"/>
    <n v="1372354"/>
    <x v="0"/>
    <x v="2"/>
    <x v="0"/>
    <x v="6"/>
  </r>
  <r>
    <x v="2085"/>
    <x v="1224"/>
    <s v="MUEBLES"/>
    <x v="0"/>
    <m/>
    <s v="2025-05-02"/>
    <s v="2025-05-30"/>
    <s v="2025-06-03 10:21:35"/>
    <s v="0000-00-00 00:00:00"/>
    <s v="0000-00-00 00:00:00"/>
    <s v="2025-06-20 16:40:09"/>
    <s v="2025-08-29 11:09:37"/>
    <s v="2025-06-02"/>
    <s v="2025-06-02"/>
    <s v="2025-06-26"/>
    <s v="2025-06-30"/>
    <s v="2025-07-02"/>
    <x v="1"/>
    <s v="Virtual"/>
    <s v="TRANSP07"/>
    <x v="47"/>
    <m/>
    <x v="0"/>
    <n v="1"/>
    <x v="0"/>
    <x v="0"/>
    <x v="0"/>
    <n v="200000"/>
    <x v="0"/>
    <x v="0"/>
    <x v="0"/>
    <x v="6"/>
  </r>
  <r>
    <x v="2086"/>
    <x v="1225"/>
    <s v="MUEBLES CC CUBRIMIENTOS"/>
    <x v="0"/>
    <m/>
    <s v="2025-05-02"/>
    <s v="2025-05-21"/>
    <s v="2025-05-22 10:35:54"/>
    <s v="0000-00-00 00:00:00"/>
    <s v="2025-07-16 06:48:20"/>
    <s v="2025-07-23 09:19:15"/>
    <s v="2025-07-26 07:34:29"/>
    <s v="2025-05-22"/>
    <s v="2025-05-22"/>
    <s v="2025-07-16"/>
    <s v="2025-07-19"/>
    <s v="2025-07-23"/>
    <x v="1"/>
    <s v="Bogota"/>
    <s v="645010"/>
    <x v="389"/>
    <s v="LONA DICKSON GRIS FONDO ENTERO REF:6088"/>
    <x v="0"/>
    <n v="1"/>
    <x v="0"/>
    <x v="0"/>
    <x v="0"/>
    <n v="1273958"/>
    <x v="0"/>
    <x v="0"/>
    <x v="0"/>
    <x v="1"/>
  </r>
  <r>
    <x v="2086"/>
    <x v="1225"/>
    <s v="MUEBLES CC CUBRIMIENTOS"/>
    <x v="0"/>
    <m/>
    <s v="2025-05-02"/>
    <s v="2025-05-21"/>
    <s v="2025-05-22 10:35:54"/>
    <s v="0000-00-00 00:00:00"/>
    <s v="2025-07-16 06:48:20"/>
    <s v="2025-07-23 09:19:15"/>
    <s v="2025-07-26 07:34:29"/>
    <s v="2025-05-22"/>
    <s v="2025-05-22"/>
    <s v="2025-07-16"/>
    <s v="2025-07-19"/>
    <s v="2025-07-23"/>
    <x v="1"/>
    <s v="Bogota"/>
    <s v="SERV08"/>
    <x v="2"/>
    <m/>
    <x v="0"/>
    <n v="1"/>
    <x v="0"/>
    <x v="0"/>
    <x v="0"/>
    <n v="200000"/>
    <x v="0"/>
    <x v="1"/>
    <x v="1"/>
    <x v="1"/>
  </r>
  <r>
    <x v="2086"/>
    <x v="1225"/>
    <s v="MUEBLES CC CUBRIMIENTOS"/>
    <x v="0"/>
    <m/>
    <s v="2025-05-02"/>
    <s v="2025-05-21"/>
    <s v="2025-05-22 10:35:54"/>
    <s v="0000-00-00 00:00:00"/>
    <s v="2025-07-16 06:48:20"/>
    <s v="2025-07-23 09:19:15"/>
    <s v="2025-07-26 07:34:29"/>
    <s v="2025-05-22"/>
    <s v="2025-05-22"/>
    <s v="2025-07-16"/>
    <s v="2025-07-19"/>
    <s v="2025-07-23"/>
    <x v="1"/>
    <s v="Bogota"/>
    <s v="TRANSP10"/>
    <x v="150"/>
    <m/>
    <x v="0"/>
    <n v="1"/>
    <x v="0"/>
    <x v="0"/>
    <x v="0"/>
    <n v="150000"/>
    <x v="0"/>
    <x v="1"/>
    <x v="1"/>
    <x v="1"/>
  </r>
  <r>
    <x v="2087"/>
    <x v="1118"/>
    <s v="CUBRIMIENTO"/>
    <x v="0"/>
    <m/>
    <s v="2025-03-17"/>
    <s v="2025-05-07"/>
    <s v="2025-05-13 09:40:19"/>
    <s v="0000-00-00 00:00:00"/>
    <s v="2025-05-14 14:47:06"/>
    <s v="2025-05-16 15:31:11"/>
    <s v="2025-05-28 15:12:19"/>
    <s v="2025-05-08"/>
    <s v="2025-05-08"/>
    <s v="2025-05-12"/>
    <s v="2025-05-16"/>
    <s v="2025-05-20"/>
    <x v="1"/>
    <s v="Barranquilla"/>
    <s v="3151"/>
    <x v="57"/>
    <m/>
    <x v="0"/>
    <n v="30"/>
    <x v="0"/>
    <x v="0"/>
    <x v="0"/>
    <n v="1950000"/>
    <x v="0"/>
    <x v="0"/>
    <x v="0"/>
    <x v="9"/>
  </r>
  <r>
    <x v="2087"/>
    <x v="1118"/>
    <s v="CUBRIMIENTO"/>
    <x v="0"/>
    <m/>
    <s v="2025-03-17"/>
    <s v="2025-05-07"/>
    <s v="2025-05-13 09:40:19"/>
    <s v="0000-00-00 00:00:00"/>
    <s v="2025-05-14 14:47:06"/>
    <s v="2025-05-16 15:31:11"/>
    <s v="2025-05-28 15:12:19"/>
    <s v="2025-05-08"/>
    <s v="2025-05-08"/>
    <s v="2025-05-12"/>
    <s v="2025-05-16"/>
    <s v="2025-05-20"/>
    <x v="1"/>
    <s v="Barranquilla"/>
    <s v="SERV03"/>
    <x v="9"/>
    <m/>
    <x v="0"/>
    <n v="1"/>
    <x v="0"/>
    <x v="0"/>
    <x v="0"/>
    <n v="850000"/>
    <x v="0"/>
    <x v="1"/>
    <x v="1"/>
    <x v="9"/>
  </r>
  <r>
    <x v="2088"/>
    <x v="494"/>
    <s v="CUBRIMIENTO"/>
    <x v="0"/>
    <m/>
    <s v="2025-05-02"/>
    <s v="2025-05-02"/>
    <s v="2025-05-05 13:36:13"/>
    <s v="2025-05-05 14:48:57"/>
    <s v="2025-05-09 16:20:28"/>
    <s v="2025-05-09 18:07:47"/>
    <s v="2025-05-10 13:38:01"/>
    <s v="2025-05-05"/>
    <s v="2025-05-06"/>
    <s v="2025-05-13"/>
    <s v="2025-05-15"/>
    <s v="2025-05-22"/>
    <x v="3"/>
    <s v="Gerencia"/>
    <s v="FLANCHE01"/>
    <x v="51"/>
    <m/>
    <x v="3"/>
    <n v="6"/>
    <x v="380"/>
    <x v="0"/>
    <x v="0"/>
    <n v="0"/>
    <x v="0"/>
    <x v="0"/>
    <x v="0"/>
    <x v="9"/>
  </r>
  <r>
    <x v="2089"/>
    <x v="1226"/>
    <s v="MUEBLES CC CUBRIMIENTOS"/>
    <x v="0"/>
    <m/>
    <s v="2025-05-02"/>
    <s v="2025-05-19"/>
    <s v="2025-05-23 08:10:07"/>
    <s v="0000-00-00 00:00:00"/>
    <s v="2025-06-06 08:24:31"/>
    <s v="2025-06-07 11:31:58"/>
    <s v="2025-07-01 09:08:43"/>
    <s v="2025-05-20"/>
    <s v="2025-05-20"/>
    <s v="2025-06-13"/>
    <s v="2025-06-18"/>
    <s v="2025-06-20"/>
    <x v="1"/>
    <s v="Bogota"/>
    <s v="1739"/>
    <x v="175"/>
    <s v="LONA DICKSON CRUDO REF:6020"/>
    <x v="0"/>
    <n v="2"/>
    <x v="0"/>
    <x v="0"/>
    <x v="0"/>
    <n v="2865342"/>
    <x v="0"/>
    <x v="2"/>
    <x v="0"/>
    <x v="6"/>
  </r>
  <r>
    <x v="2090"/>
    <x v="1227"/>
    <s v="CUBRIMIENTO"/>
    <x v="0"/>
    <m/>
    <s v="2025-05-05"/>
    <s v="2025-05-22"/>
    <s v="2025-05-27 09:14:55"/>
    <s v="2025-05-28 07:38:46"/>
    <s v="2025-06-03 08:59:13"/>
    <s v="2025-06-04 16:21:25"/>
    <s v="2025-07-28 15:33:32"/>
    <s v="2025-05-23"/>
    <s v="2025-05-26"/>
    <s v="2025-06-03"/>
    <s v="2025-06-06"/>
    <s v="2025-06-10"/>
    <x v="1"/>
    <s v="Bogota"/>
    <s v="28523"/>
    <x v="864"/>
    <m/>
    <x v="0"/>
    <n v="1"/>
    <x v="0"/>
    <x v="0"/>
    <x v="0"/>
    <n v="100000"/>
    <x v="0"/>
    <x v="0"/>
    <x v="0"/>
    <x v="6"/>
  </r>
  <r>
    <x v="2090"/>
    <x v="1227"/>
    <s v="CUBRIMIENTO"/>
    <x v="0"/>
    <m/>
    <s v="2025-05-05"/>
    <s v="2025-05-22"/>
    <s v="2025-05-27 09:14:55"/>
    <s v="2025-05-28 07:38:46"/>
    <s v="2025-06-03 08:59:13"/>
    <s v="2025-06-04 16:21:25"/>
    <s v="2025-07-28 15:33:32"/>
    <s v="2025-05-23"/>
    <s v="2025-05-26"/>
    <s v="2025-06-03"/>
    <s v="2025-06-06"/>
    <s v="2025-06-10"/>
    <x v="1"/>
    <s v="Bogota"/>
    <s v="MANT004"/>
    <x v="934"/>
    <m/>
    <x v="0"/>
    <n v="1"/>
    <x v="188"/>
    <x v="0"/>
    <x v="116"/>
    <n v="954058"/>
    <x v="0"/>
    <x v="0"/>
    <x v="0"/>
    <x v="6"/>
  </r>
  <r>
    <x v="2090"/>
    <x v="1227"/>
    <s v="CUBRIMIENTO"/>
    <x v="0"/>
    <m/>
    <s v="2025-05-05"/>
    <s v="2025-05-22"/>
    <s v="2025-05-27 09:14:55"/>
    <s v="2025-05-28 07:38:46"/>
    <s v="2025-06-03 08:59:13"/>
    <s v="2025-06-04 16:21:25"/>
    <s v="2025-07-28 15:33:32"/>
    <s v="2025-05-23"/>
    <s v="2025-05-26"/>
    <s v="2025-06-03"/>
    <s v="2025-06-06"/>
    <s v="2025-06-10"/>
    <x v="1"/>
    <s v="Bogota"/>
    <s v="SERV03"/>
    <x v="9"/>
    <m/>
    <x v="0"/>
    <n v="1"/>
    <x v="0"/>
    <x v="0"/>
    <x v="0"/>
    <n v="250000"/>
    <x v="0"/>
    <x v="1"/>
    <x v="1"/>
    <x v="6"/>
  </r>
  <r>
    <x v="2090"/>
    <x v="1227"/>
    <s v="CUBRIMIENTO"/>
    <x v="0"/>
    <m/>
    <s v="2025-05-05"/>
    <s v="2025-05-22"/>
    <s v="2025-05-27 09:14:55"/>
    <s v="2025-05-28 07:38:46"/>
    <s v="2025-06-03 08:59:13"/>
    <s v="2025-06-04 16:21:25"/>
    <s v="2025-07-28 15:33:32"/>
    <s v="2025-05-23"/>
    <s v="2025-05-26"/>
    <s v="2025-06-03"/>
    <s v="2025-06-06"/>
    <s v="2025-06-10"/>
    <x v="1"/>
    <s v="Bogota"/>
    <s v="SOMB0301**"/>
    <x v="369"/>
    <s v="LONA DICKSON CRUDO REF:6020"/>
    <x v="0"/>
    <n v="1"/>
    <x v="188"/>
    <x v="0"/>
    <x v="116"/>
    <n v="3091834"/>
    <x v="0"/>
    <x v="0"/>
    <x v="0"/>
    <x v="6"/>
  </r>
  <r>
    <x v="2091"/>
    <x v="1188"/>
    <s v="CUBRIMIENTO"/>
    <x v="0"/>
    <m/>
    <s v="2025-05-05"/>
    <s v="2025-09-12"/>
    <s v="2025-09-16 15:43:33"/>
    <s v="2025-10-07 16:59:23"/>
    <s v="0000-00-00 00:00:00"/>
    <s v="0000-00-00 00:00:00"/>
    <s v="0000-00-00 00:00:00"/>
    <s v="2025-09-15"/>
    <s v="2025-10-06"/>
    <s v="2025-11-07"/>
    <s v="2025-11-07"/>
    <s v="2025-11-07"/>
    <x v="19"/>
    <s v="Toscana"/>
    <s v="FZIPP01"/>
    <x v="357"/>
    <s v="PERGOSCREEN NEGRO 3M EB4841 G6-7 430GR"/>
    <x v="6"/>
    <n v="1"/>
    <x v="381"/>
    <x v="1"/>
    <x v="0"/>
    <n v="2912739.4440000001"/>
    <x v="3"/>
    <x v="13"/>
    <x v="0"/>
    <x v="3"/>
  </r>
  <r>
    <x v="2091"/>
    <x v="1188"/>
    <s v="CUBRIMIENTO"/>
    <x v="0"/>
    <m/>
    <s v="2025-05-05"/>
    <s v="2025-09-12"/>
    <s v="2025-09-16 15:43:33"/>
    <s v="2025-10-07 16:59:23"/>
    <s v="0000-00-00 00:00:00"/>
    <s v="0000-00-00 00:00:00"/>
    <s v="0000-00-00 00:00:00"/>
    <s v="2025-09-15"/>
    <s v="2025-10-06"/>
    <s v="2025-11-07"/>
    <s v="2025-11-07"/>
    <s v="2025-11-07"/>
    <x v="19"/>
    <s v="Toscana"/>
    <s v="PLAM05"/>
    <x v="12"/>
    <m/>
    <x v="6"/>
    <n v="2"/>
    <x v="382"/>
    <x v="0"/>
    <x v="192"/>
    <n v="45798021.647999994"/>
    <x v="3"/>
    <x v="4"/>
    <x v="3"/>
    <x v="3"/>
  </r>
  <r>
    <x v="2092"/>
    <x v="769"/>
    <s v="CUBRIMIENTO"/>
    <x v="0"/>
    <m/>
    <s v="2025-05-05"/>
    <s v="2025-06-27"/>
    <s v="2025-07-04 09:32:44"/>
    <s v="2025-07-22 17:09:47"/>
    <s v="2025-07-29 13:37:20"/>
    <s v="2025-08-14 15:29:21"/>
    <s v="2025-09-26 14:26:35"/>
    <s v="2025-07-04"/>
    <s v="2025-07-22"/>
    <s v="2025-08-05"/>
    <s v="2025-08-07"/>
    <s v="2025-08-11"/>
    <x v="3"/>
    <s v="Medellin"/>
    <s v="LONA PLITE ESPC13"/>
    <x v="1153"/>
    <s v="LONA DICKSON TAUPE REF:7559"/>
    <x v="0"/>
    <n v="1"/>
    <x v="79"/>
    <x v="0"/>
    <x v="189"/>
    <n v="5675000"/>
    <x v="0"/>
    <x v="0"/>
    <x v="0"/>
    <x v="7"/>
  </r>
  <r>
    <x v="2092"/>
    <x v="769"/>
    <s v="CUBRIMIENTO"/>
    <x v="0"/>
    <m/>
    <s v="2025-05-05"/>
    <s v="2025-06-27"/>
    <s v="2025-07-04 09:32:44"/>
    <s v="2025-07-22 17:09:47"/>
    <s v="2025-07-29 13:37:20"/>
    <s v="2025-08-14 15:29:21"/>
    <s v="2025-09-26 14:26:35"/>
    <s v="2025-07-04"/>
    <s v="2025-07-22"/>
    <s v="2025-08-05"/>
    <s v="2025-08-07"/>
    <s v="2025-08-11"/>
    <x v="3"/>
    <s v="Medellin"/>
    <s v="REP036"/>
    <x v="72"/>
    <m/>
    <x v="0"/>
    <n v="1"/>
    <x v="0"/>
    <x v="0"/>
    <x v="0"/>
    <n v="423250"/>
    <x v="0"/>
    <x v="0"/>
    <x v="0"/>
    <x v="7"/>
  </r>
  <r>
    <x v="2092"/>
    <x v="769"/>
    <s v="CUBRIMIENTO"/>
    <x v="0"/>
    <m/>
    <s v="2025-05-05"/>
    <s v="2025-06-27"/>
    <s v="2025-07-04 09:32:44"/>
    <s v="2025-07-22 17:09:47"/>
    <s v="2025-07-29 13:37:20"/>
    <s v="2025-08-14 15:29:21"/>
    <s v="2025-09-26 14:26:35"/>
    <s v="2025-07-04"/>
    <s v="2025-07-22"/>
    <s v="2025-08-05"/>
    <s v="2025-08-07"/>
    <s v="2025-08-11"/>
    <x v="3"/>
    <s v="Medellin"/>
    <s v="SERV03"/>
    <x v="9"/>
    <m/>
    <x v="0"/>
    <n v="1"/>
    <x v="0"/>
    <x v="0"/>
    <x v="0"/>
    <n v="200000"/>
    <x v="0"/>
    <x v="1"/>
    <x v="1"/>
    <x v="7"/>
  </r>
  <r>
    <x v="2092"/>
    <x v="769"/>
    <s v="CUBRIMIENTO"/>
    <x v="0"/>
    <m/>
    <s v="2025-05-05"/>
    <s v="2025-06-27"/>
    <s v="2025-07-04 09:32:44"/>
    <s v="2025-07-22 17:09:47"/>
    <s v="2025-07-29 13:37:20"/>
    <s v="2025-08-14 15:29:21"/>
    <s v="2025-09-26 14:26:35"/>
    <s v="2025-07-04"/>
    <s v="2025-07-22"/>
    <s v="2025-08-05"/>
    <s v="2025-08-07"/>
    <s v="2025-08-11"/>
    <x v="3"/>
    <s v="Medellin"/>
    <s v="TRANSP06"/>
    <x v="59"/>
    <m/>
    <x v="0"/>
    <n v="1"/>
    <x v="0"/>
    <x v="0"/>
    <x v="0"/>
    <n v="250000"/>
    <x v="0"/>
    <x v="1"/>
    <x v="1"/>
    <x v="7"/>
  </r>
  <r>
    <x v="2093"/>
    <x v="622"/>
    <s v="MUEBLES CC CUBRIMIENTOS"/>
    <x v="0"/>
    <m/>
    <s v="2025-05-05"/>
    <s v="2025-05-05"/>
    <s v="2025-05-06 13:03:04"/>
    <s v="0000-00-00 00:00:00"/>
    <s v="2025-05-06 16:17:58"/>
    <s v="2025-05-06 16:18:21"/>
    <s v="0000-00-00 00:00:00"/>
    <s v="2025-05-06"/>
    <s v="2025-05-06"/>
    <s v="2025-05-08"/>
    <s v="0000-00-00"/>
    <s v="2025-05-12"/>
    <x v="3"/>
    <s v="Toscany"/>
    <s v="21308"/>
    <x v="456"/>
    <m/>
    <x v="0"/>
    <n v="29.5"/>
    <x v="0"/>
    <x v="0"/>
    <x v="0"/>
    <n v="1551700"/>
    <x v="0"/>
    <x v="0"/>
    <x v="0"/>
    <x v="9"/>
  </r>
  <r>
    <x v="2094"/>
    <x v="515"/>
    <s v="MUEBLES"/>
    <x v="0"/>
    <m/>
    <s v="2025-05-05"/>
    <s v="2025-05-05"/>
    <s v="2025-05-06 09:27:22"/>
    <s v="0000-00-00 00:00:00"/>
    <s v="0000-00-00 00:00:00"/>
    <s v="2025-05-08 10:48:26"/>
    <s v="2025-05-08 18:52:43"/>
    <s v="2025-05-06"/>
    <s v="2025-05-06"/>
    <s v="2025-06-09"/>
    <s v="2025-06-11"/>
    <s v="2025-06-13"/>
    <x v="3"/>
    <s v="Cali"/>
    <s v="15841"/>
    <x v="86"/>
    <m/>
    <x v="0"/>
    <n v="2"/>
    <x v="0"/>
    <x v="0"/>
    <x v="0"/>
    <n v="2050630"/>
    <x v="0"/>
    <x v="2"/>
    <x v="0"/>
    <x v="6"/>
  </r>
  <r>
    <x v="2094"/>
    <x v="515"/>
    <s v="MUEBLES"/>
    <x v="0"/>
    <m/>
    <s v="2025-05-05"/>
    <s v="2025-05-05"/>
    <s v="2025-05-06 09:27:22"/>
    <s v="0000-00-00 00:00:00"/>
    <s v="0000-00-00 00:00:00"/>
    <s v="2025-05-08 10:48:26"/>
    <s v="2025-05-08 18:52:43"/>
    <s v="2025-05-06"/>
    <s v="2025-05-06"/>
    <s v="2025-06-09"/>
    <s v="2025-06-11"/>
    <s v="2025-06-13"/>
    <x v="3"/>
    <s v="Cali"/>
    <s v="23420"/>
    <x v="1154"/>
    <m/>
    <x v="0"/>
    <n v="1"/>
    <x v="0"/>
    <x v="0"/>
    <x v="0"/>
    <n v="1496031"/>
    <x v="0"/>
    <x v="2"/>
    <x v="0"/>
    <x v="6"/>
  </r>
  <r>
    <x v="2095"/>
    <x v="1228"/>
    <s v="CUBRIMIENTO"/>
    <x v="0"/>
    <m/>
    <s v="2025-05-16"/>
    <s v="2025-05-31"/>
    <s v="2025-06-09 12:30:33"/>
    <s v="2025-06-20 08:16:33"/>
    <s v="2025-06-27 13:56:36"/>
    <s v="2025-07-01 07:26:56"/>
    <s v="2025-08-08 10:42:23"/>
    <s v="2025-06-09"/>
    <s v="2025-06-20"/>
    <s v="2025-06-27"/>
    <s v="2025-06-29"/>
    <s v="2025-07-06"/>
    <x v="3"/>
    <s v="Medellin"/>
    <s v="FLANCHE01"/>
    <x v="51"/>
    <m/>
    <x v="3"/>
    <n v="2"/>
    <x v="43"/>
    <x v="0"/>
    <x v="0"/>
    <n v="3220768"/>
    <x v="0"/>
    <x v="0"/>
    <x v="0"/>
    <x v="6"/>
  </r>
  <r>
    <x v="2095"/>
    <x v="1228"/>
    <s v="CUBRIMIENTO"/>
    <x v="0"/>
    <m/>
    <s v="2025-05-16"/>
    <s v="2025-05-31"/>
    <s v="2025-06-09 12:30:33"/>
    <s v="2025-06-20 08:16:33"/>
    <s v="2025-06-27 13:56:36"/>
    <s v="2025-07-01 07:26:56"/>
    <s v="2025-08-08 10:42:23"/>
    <s v="2025-06-09"/>
    <s v="2025-06-20"/>
    <s v="2025-06-27"/>
    <s v="2025-06-29"/>
    <s v="2025-07-06"/>
    <x v="3"/>
    <s v="Medellin"/>
    <s v="FLANCHE01"/>
    <x v="51"/>
    <m/>
    <x v="3"/>
    <n v="2"/>
    <x v="2"/>
    <x v="0"/>
    <x v="0"/>
    <n v="2635200"/>
    <x v="0"/>
    <x v="0"/>
    <x v="0"/>
    <x v="6"/>
  </r>
  <r>
    <x v="2095"/>
    <x v="1228"/>
    <s v="CUBRIMIENTO"/>
    <x v="0"/>
    <m/>
    <s v="2025-05-16"/>
    <s v="2025-05-31"/>
    <s v="2025-06-09 12:30:33"/>
    <s v="2025-06-20 08:16:33"/>
    <s v="2025-06-27 13:56:36"/>
    <s v="2025-07-01 07:26:56"/>
    <s v="2025-08-08 10:42:23"/>
    <s v="2025-06-09"/>
    <s v="2025-06-20"/>
    <s v="2025-06-27"/>
    <s v="2025-06-29"/>
    <s v="2025-07-06"/>
    <x v="3"/>
    <s v="Medellin"/>
    <s v="FLANCHE01"/>
    <x v="51"/>
    <m/>
    <x v="3"/>
    <n v="2"/>
    <x v="43"/>
    <x v="0"/>
    <x v="0"/>
    <n v="1598720"/>
    <x v="0"/>
    <x v="0"/>
    <x v="0"/>
    <x v="6"/>
  </r>
  <r>
    <x v="2095"/>
    <x v="1228"/>
    <s v="CUBRIMIENTO"/>
    <x v="0"/>
    <m/>
    <s v="2025-05-16"/>
    <s v="2025-05-31"/>
    <s v="2025-06-09 12:30:33"/>
    <s v="2025-06-20 08:16:33"/>
    <s v="2025-06-27 13:56:36"/>
    <s v="2025-07-01 07:26:56"/>
    <s v="2025-08-08 10:42:23"/>
    <s v="2025-06-09"/>
    <s v="2025-06-20"/>
    <s v="2025-06-27"/>
    <s v="2025-06-29"/>
    <s v="2025-07-06"/>
    <x v="3"/>
    <s v="Medellin"/>
    <s v="PLITE10"/>
    <x v="263"/>
    <s v="LONA PERGOTEX BLACKOUT BLANCA 3 M"/>
    <x v="3"/>
    <n v="2"/>
    <x v="43"/>
    <x v="0"/>
    <x v="49"/>
    <n v="25961210"/>
    <x v="0"/>
    <x v="4"/>
    <x v="6"/>
    <x v="6"/>
  </r>
  <r>
    <x v="2095"/>
    <x v="1228"/>
    <s v="CUBRIMIENTO"/>
    <x v="0"/>
    <m/>
    <s v="2025-05-16"/>
    <s v="2025-05-31"/>
    <s v="2025-06-09 12:30:33"/>
    <s v="2025-06-20 08:16:33"/>
    <s v="2025-06-27 13:56:36"/>
    <s v="2025-07-01 07:26:56"/>
    <s v="2025-08-08 10:42:23"/>
    <s v="2025-06-09"/>
    <s v="2025-06-20"/>
    <s v="2025-06-27"/>
    <s v="2025-06-29"/>
    <s v="2025-07-06"/>
    <x v="3"/>
    <s v="Medellin"/>
    <s v="SERV03"/>
    <x v="9"/>
    <m/>
    <x v="0"/>
    <n v="1"/>
    <x v="0"/>
    <x v="0"/>
    <x v="0"/>
    <n v="1371474"/>
    <x v="0"/>
    <x v="1"/>
    <x v="1"/>
    <x v="6"/>
  </r>
  <r>
    <x v="2095"/>
    <x v="1228"/>
    <s v="CUBRIMIENTO"/>
    <x v="0"/>
    <m/>
    <s v="2025-05-16"/>
    <s v="2025-05-31"/>
    <s v="2025-06-09 12:30:33"/>
    <s v="2025-06-20 08:16:33"/>
    <s v="2025-06-27 13:56:36"/>
    <s v="2025-07-01 07:26:56"/>
    <s v="2025-08-08 10:42:23"/>
    <s v="2025-06-09"/>
    <s v="2025-06-20"/>
    <s v="2025-06-27"/>
    <s v="2025-06-29"/>
    <s v="2025-07-06"/>
    <x v="3"/>
    <s v="Medellin"/>
    <s v="TRANSP06"/>
    <x v="59"/>
    <m/>
    <x v="0"/>
    <n v="1"/>
    <x v="0"/>
    <x v="0"/>
    <x v="0"/>
    <n v="800000"/>
    <x v="0"/>
    <x v="1"/>
    <x v="1"/>
    <x v="6"/>
  </r>
  <r>
    <x v="2096"/>
    <x v="547"/>
    <s v="CUBRIMIENTO"/>
    <x v="0"/>
    <m/>
    <s v="2025-05-06"/>
    <s v="2025-05-06"/>
    <s v="2025-05-07 10:56:48"/>
    <s v="0000-00-00 00:00:00"/>
    <s v="2025-05-07 10:56:59"/>
    <s v="2025-05-23 07:43:49"/>
    <s v="0000-00-00 00:00:00"/>
    <s v="2025-05-07"/>
    <s v="2025-05-07"/>
    <s v="2025-05-09"/>
    <s v="2025-05-13"/>
    <s v="2025-05-13"/>
    <x v="3"/>
    <s v="Toscany"/>
    <s v="1010104"/>
    <x v="273"/>
    <m/>
    <x v="0"/>
    <n v="2"/>
    <x v="0"/>
    <x v="0"/>
    <x v="0"/>
    <n v="84000"/>
    <x v="0"/>
    <x v="0"/>
    <x v="0"/>
    <x v="9"/>
  </r>
  <r>
    <x v="2096"/>
    <x v="547"/>
    <s v="CUBRIMIENTO"/>
    <x v="0"/>
    <m/>
    <s v="2025-05-06"/>
    <s v="2025-05-06"/>
    <s v="2025-05-07 10:56:48"/>
    <s v="0000-00-00 00:00:00"/>
    <s v="2025-05-07 10:56:59"/>
    <s v="2025-05-23 07:43:49"/>
    <s v="0000-00-00 00:00:00"/>
    <s v="2025-05-07"/>
    <s v="2025-05-07"/>
    <s v="2025-05-09"/>
    <s v="2025-05-13"/>
    <s v="2025-05-13"/>
    <x v="3"/>
    <s v="Toscany"/>
    <s v="1010105"/>
    <x v="1155"/>
    <m/>
    <x v="0"/>
    <n v="2"/>
    <x v="0"/>
    <x v="0"/>
    <x v="0"/>
    <n v="225000"/>
    <x v="0"/>
    <x v="0"/>
    <x v="0"/>
    <x v="9"/>
  </r>
  <r>
    <x v="2096"/>
    <x v="547"/>
    <s v="CUBRIMIENTO"/>
    <x v="0"/>
    <m/>
    <s v="2025-05-06"/>
    <s v="2025-05-06"/>
    <s v="2025-05-07 10:56:48"/>
    <s v="0000-00-00 00:00:00"/>
    <s v="2025-05-07 10:56:59"/>
    <s v="2025-05-23 07:43:49"/>
    <s v="0000-00-00 00:00:00"/>
    <s v="2025-05-07"/>
    <s v="2025-05-07"/>
    <s v="2025-05-09"/>
    <s v="2025-05-13"/>
    <s v="2025-05-13"/>
    <x v="3"/>
    <s v="Toscany"/>
    <s v="1010106"/>
    <x v="408"/>
    <m/>
    <x v="0"/>
    <n v="2"/>
    <x v="0"/>
    <x v="0"/>
    <x v="0"/>
    <n v="36000"/>
    <x v="0"/>
    <x v="0"/>
    <x v="0"/>
    <x v="9"/>
  </r>
  <r>
    <x v="2096"/>
    <x v="547"/>
    <s v="CUBRIMIENTO"/>
    <x v="0"/>
    <m/>
    <s v="2025-05-06"/>
    <s v="2025-05-06"/>
    <s v="2025-05-07 10:56:48"/>
    <s v="0000-00-00 00:00:00"/>
    <s v="2025-05-07 10:56:59"/>
    <s v="2025-05-23 07:43:49"/>
    <s v="0000-00-00 00:00:00"/>
    <s v="2025-05-07"/>
    <s v="2025-05-07"/>
    <s v="2025-05-09"/>
    <s v="2025-05-13"/>
    <s v="2025-05-13"/>
    <x v="3"/>
    <s v="Toscany"/>
    <s v="1010131"/>
    <x v="559"/>
    <m/>
    <x v="0"/>
    <n v="2"/>
    <x v="0"/>
    <x v="0"/>
    <x v="0"/>
    <n v="6632"/>
    <x v="0"/>
    <x v="0"/>
    <x v="0"/>
    <x v="9"/>
  </r>
  <r>
    <x v="2096"/>
    <x v="547"/>
    <s v="CUBRIMIENTO"/>
    <x v="0"/>
    <m/>
    <s v="2025-05-06"/>
    <s v="2025-05-06"/>
    <s v="2025-05-07 10:56:48"/>
    <s v="0000-00-00 00:00:00"/>
    <s v="2025-05-07 10:56:59"/>
    <s v="2025-05-23 07:43:49"/>
    <s v="0000-00-00 00:00:00"/>
    <s v="2025-05-07"/>
    <s v="2025-05-07"/>
    <s v="2025-05-09"/>
    <s v="2025-05-13"/>
    <s v="2025-05-13"/>
    <x v="3"/>
    <s v="Toscany"/>
    <s v="11435"/>
    <x v="229"/>
    <m/>
    <x v="0"/>
    <n v="1"/>
    <x v="0"/>
    <x v="0"/>
    <x v="0"/>
    <n v="56700"/>
    <x v="0"/>
    <x v="0"/>
    <x v="0"/>
    <x v="9"/>
  </r>
  <r>
    <x v="2096"/>
    <x v="547"/>
    <s v="CUBRIMIENTO"/>
    <x v="0"/>
    <m/>
    <s v="2025-05-06"/>
    <s v="2025-05-06"/>
    <s v="2025-05-07 10:56:48"/>
    <s v="0000-00-00 00:00:00"/>
    <s v="2025-05-07 10:56:59"/>
    <s v="2025-05-23 07:43:49"/>
    <s v="0000-00-00 00:00:00"/>
    <s v="2025-05-07"/>
    <s v="2025-05-07"/>
    <s v="2025-05-09"/>
    <s v="2025-05-13"/>
    <s v="2025-05-13"/>
    <x v="3"/>
    <s v="Toscany"/>
    <s v="11441"/>
    <x v="204"/>
    <m/>
    <x v="0"/>
    <n v="1"/>
    <x v="0"/>
    <x v="0"/>
    <x v="0"/>
    <n v="50420"/>
    <x v="0"/>
    <x v="0"/>
    <x v="0"/>
    <x v="9"/>
  </r>
  <r>
    <x v="2096"/>
    <x v="547"/>
    <s v="CUBRIMIENTO"/>
    <x v="0"/>
    <m/>
    <s v="2025-05-06"/>
    <s v="2025-05-06"/>
    <s v="2025-05-07 10:56:48"/>
    <s v="0000-00-00 00:00:00"/>
    <s v="2025-05-07 10:56:59"/>
    <s v="2025-05-23 07:43:49"/>
    <s v="0000-00-00 00:00:00"/>
    <s v="2025-05-07"/>
    <s v="2025-05-07"/>
    <s v="2025-05-09"/>
    <s v="2025-05-13"/>
    <s v="2025-05-13"/>
    <x v="3"/>
    <s v="Toscany"/>
    <s v="11454"/>
    <x v="274"/>
    <m/>
    <x v="0"/>
    <n v="1"/>
    <x v="0"/>
    <x v="0"/>
    <x v="0"/>
    <n v="16000"/>
    <x v="0"/>
    <x v="0"/>
    <x v="0"/>
    <x v="9"/>
  </r>
  <r>
    <x v="2096"/>
    <x v="547"/>
    <s v="CUBRIMIENTO"/>
    <x v="0"/>
    <m/>
    <s v="2025-05-06"/>
    <s v="2025-05-06"/>
    <s v="2025-05-07 10:56:48"/>
    <s v="0000-00-00 00:00:00"/>
    <s v="2025-05-07 10:56:59"/>
    <s v="2025-05-23 07:43:49"/>
    <s v="0000-00-00 00:00:00"/>
    <s v="2025-05-07"/>
    <s v="2025-05-07"/>
    <s v="2025-05-09"/>
    <s v="2025-05-13"/>
    <s v="2025-05-13"/>
    <x v="3"/>
    <s v="Toscany"/>
    <s v="11455"/>
    <x v="232"/>
    <m/>
    <x v="0"/>
    <n v="1"/>
    <x v="0"/>
    <x v="0"/>
    <x v="0"/>
    <n v="17750"/>
    <x v="0"/>
    <x v="0"/>
    <x v="0"/>
    <x v="9"/>
  </r>
  <r>
    <x v="2096"/>
    <x v="547"/>
    <s v="CUBRIMIENTO"/>
    <x v="0"/>
    <m/>
    <s v="2025-05-06"/>
    <s v="2025-05-06"/>
    <s v="2025-05-07 10:56:48"/>
    <s v="0000-00-00 00:00:00"/>
    <s v="2025-05-07 10:56:59"/>
    <s v="2025-05-23 07:43:49"/>
    <s v="0000-00-00 00:00:00"/>
    <s v="2025-05-07"/>
    <s v="2025-05-07"/>
    <s v="2025-05-09"/>
    <s v="2025-05-13"/>
    <s v="2025-05-13"/>
    <x v="3"/>
    <s v="Toscany"/>
    <s v="30"/>
    <x v="508"/>
    <m/>
    <x v="0"/>
    <n v="7.5"/>
    <x v="0"/>
    <x v="0"/>
    <x v="0"/>
    <n v="394500"/>
    <x v="0"/>
    <x v="0"/>
    <x v="0"/>
    <x v="9"/>
  </r>
  <r>
    <x v="2096"/>
    <x v="547"/>
    <s v="CUBRIMIENTO"/>
    <x v="0"/>
    <m/>
    <s v="2025-05-06"/>
    <s v="2025-05-06"/>
    <s v="2025-05-07 10:56:48"/>
    <s v="0000-00-00 00:00:00"/>
    <s v="2025-05-07 10:56:59"/>
    <s v="2025-05-23 07:43:49"/>
    <s v="0000-00-00 00:00:00"/>
    <s v="2025-05-07"/>
    <s v="2025-05-07"/>
    <s v="2025-05-09"/>
    <s v="2025-05-13"/>
    <s v="2025-05-13"/>
    <x v="3"/>
    <s v="Toscany"/>
    <s v="94011"/>
    <x v="533"/>
    <m/>
    <x v="0"/>
    <n v="2"/>
    <x v="0"/>
    <x v="0"/>
    <x v="0"/>
    <n v="18900"/>
    <x v="0"/>
    <x v="0"/>
    <x v="0"/>
    <x v="9"/>
  </r>
  <r>
    <x v="2097"/>
    <x v="1229"/>
    <s v="MUEBLES CC CUBRIMIENTOS"/>
    <x v="0"/>
    <m/>
    <s v="2024-12-20"/>
    <s v="2025-05-06"/>
    <s v="2025-05-07 11:02:54"/>
    <s v="0000-00-00 00:00:00"/>
    <s v="0000-00-00 00:00:00"/>
    <s v="2025-05-09 10:18:28"/>
    <s v="0000-00-00 00:00:00"/>
    <s v="2025-05-07"/>
    <s v="2025-05-07"/>
    <s v="2025-05-08"/>
    <s v="2025-05-12"/>
    <s v="2025-05-12"/>
    <x v="3"/>
    <s v="Cali"/>
    <s v="801722"/>
    <x v="925"/>
    <m/>
    <x v="0"/>
    <n v="1"/>
    <x v="0"/>
    <x v="0"/>
    <x v="0"/>
    <n v="300000"/>
    <x v="0"/>
    <x v="1"/>
    <x v="1"/>
    <x v="9"/>
  </r>
  <r>
    <x v="2097"/>
    <x v="1229"/>
    <s v="MUEBLES CC CUBRIMIENTOS"/>
    <x v="0"/>
    <m/>
    <s v="2024-12-20"/>
    <s v="2025-05-06"/>
    <s v="2025-05-07 11:02:54"/>
    <s v="0000-00-00 00:00:00"/>
    <s v="0000-00-00 00:00:00"/>
    <s v="2025-05-09 10:18:28"/>
    <s v="0000-00-00 00:00:00"/>
    <s v="2025-05-07"/>
    <s v="2025-05-07"/>
    <s v="2025-05-08"/>
    <s v="2025-05-12"/>
    <s v="2025-05-12"/>
    <x v="3"/>
    <s v="Cali"/>
    <s v="TRANSP07"/>
    <x v="47"/>
    <m/>
    <x v="0"/>
    <n v="1"/>
    <x v="0"/>
    <x v="0"/>
    <x v="0"/>
    <n v="36000"/>
    <x v="0"/>
    <x v="0"/>
    <x v="0"/>
    <x v="9"/>
  </r>
  <r>
    <x v="2098"/>
    <x v="1230"/>
    <s v="CUBRIMIENTO"/>
    <x v="0"/>
    <m/>
    <s v="2025-05-06"/>
    <s v="2025-05-14"/>
    <s v="2025-05-16 17:16:14"/>
    <s v="2025-05-22 11:49:49"/>
    <s v="2025-05-31 13:13:58"/>
    <s v="2025-06-17 17:19:42"/>
    <s v="2025-07-01 12:12:42"/>
    <s v="2025-05-15"/>
    <s v="2025-05-19"/>
    <s v="2025-05-28"/>
    <s v="2025-06-17"/>
    <s v="2025-06-28"/>
    <x v="3"/>
    <s v="Medellin"/>
    <s v="27249"/>
    <x v="64"/>
    <m/>
    <x v="0"/>
    <n v="1"/>
    <x v="0"/>
    <x v="0"/>
    <x v="0"/>
    <n v="173655"/>
    <x v="0"/>
    <x v="0"/>
    <x v="0"/>
    <x v="9"/>
  </r>
  <r>
    <x v="2098"/>
    <x v="1230"/>
    <s v="CUBRIMIENTO"/>
    <x v="0"/>
    <m/>
    <s v="2025-05-06"/>
    <s v="2025-05-14"/>
    <s v="2025-05-16 17:16:14"/>
    <s v="2025-05-22 11:49:49"/>
    <s v="2025-05-31 13:13:58"/>
    <s v="2025-06-17 17:19:42"/>
    <s v="2025-07-01 12:12:42"/>
    <s v="2025-05-15"/>
    <s v="2025-05-19"/>
    <s v="2025-05-28"/>
    <s v="2025-06-17"/>
    <s v="2025-06-28"/>
    <x v="3"/>
    <s v="Medellin"/>
    <s v="28523"/>
    <x v="864"/>
    <m/>
    <x v="0"/>
    <n v="1"/>
    <x v="0"/>
    <x v="0"/>
    <x v="0"/>
    <n v="39100"/>
    <x v="0"/>
    <x v="0"/>
    <x v="0"/>
    <x v="9"/>
  </r>
  <r>
    <x v="2098"/>
    <x v="1230"/>
    <s v="CUBRIMIENTO"/>
    <x v="0"/>
    <m/>
    <s v="2025-05-06"/>
    <s v="2025-05-14"/>
    <s v="2025-05-16 17:16:14"/>
    <s v="2025-05-22 11:49:49"/>
    <s v="2025-05-31 13:13:58"/>
    <s v="2025-06-17 17:19:42"/>
    <s v="2025-07-01 12:12:42"/>
    <s v="2025-05-15"/>
    <s v="2025-05-19"/>
    <s v="2025-05-28"/>
    <s v="2025-06-17"/>
    <s v="2025-06-28"/>
    <x v="3"/>
    <s v="Medellin"/>
    <s v="FLANCHE01"/>
    <x v="51"/>
    <m/>
    <x v="3"/>
    <n v="1"/>
    <x v="75"/>
    <x v="0"/>
    <x v="0"/>
    <n v="453730"/>
    <x v="0"/>
    <x v="0"/>
    <x v="0"/>
    <x v="9"/>
  </r>
  <r>
    <x v="2098"/>
    <x v="1230"/>
    <s v="CUBRIMIENTO"/>
    <x v="0"/>
    <m/>
    <s v="2025-05-06"/>
    <s v="2025-05-14"/>
    <s v="2025-05-16 17:16:14"/>
    <s v="2025-05-22 11:49:49"/>
    <s v="2025-05-31 13:13:58"/>
    <s v="2025-06-17 17:19:42"/>
    <s v="2025-07-01 12:12:42"/>
    <s v="2025-05-15"/>
    <s v="2025-05-19"/>
    <s v="2025-05-28"/>
    <s v="2025-06-17"/>
    <s v="2025-06-28"/>
    <x v="3"/>
    <s v="Medellin"/>
    <s v="SERV03"/>
    <x v="9"/>
    <m/>
    <x v="0"/>
    <n v="1"/>
    <x v="0"/>
    <x v="0"/>
    <x v="0"/>
    <n v="200000"/>
    <x v="0"/>
    <x v="1"/>
    <x v="1"/>
    <x v="9"/>
  </r>
  <r>
    <x v="2098"/>
    <x v="1230"/>
    <s v="CUBRIMIENTO"/>
    <x v="0"/>
    <m/>
    <s v="2025-05-06"/>
    <s v="2025-05-14"/>
    <s v="2025-05-16 17:16:14"/>
    <s v="2025-05-22 11:49:49"/>
    <s v="2025-05-31 13:13:58"/>
    <s v="2025-06-17 17:19:42"/>
    <s v="2025-07-01 12:12:42"/>
    <s v="2025-05-15"/>
    <s v="2025-05-19"/>
    <s v="2025-05-28"/>
    <s v="2025-06-17"/>
    <s v="2025-06-28"/>
    <x v="3"/>
    <s v="Medellin"/>
    <s v="SERV04"/>
    <x v="50"/>
    <m/>
    <x v="0"/>
    <n v="1"/>
    <x v="0"/>
    <x v="0"/>
    <x v="0"/>
    <n v="390000"/>
    <x v="0"/>
    <x v="1"/>
    <x v="1"/>
    <x v="9"/>
  </r>
  <r>
    <x v="2098"/>
    <x v="1230"/>
    <s v="CUBRIMIENTO"/>
    <x v="0"/>
    <m/>
    <s v="2025-05-06"/>
    <s v="2025-05-14"/>
    <s v="2025-05-16 17:16:14"/>
    <s v="2025-05-22 11:49:49"/>
    <s v="2025-05-31 13:13:58"/>
    <s v="2025-06-17 17:19:42"/>
    <s v="2025-07-01 12:12:42"/>
    <s v="2025-05-15"/>
    <s v="2025-05-19"/>
    <s v="2025-05-28"/>
    <s v="2025-06-17"/>
    <s v="2025-06-28"/>
    <x v="3"/>
    <s v="Medellin"/>
    <s v="SOMB01"/>
    <x v="71"/>
    <s v="LONA DICKSON TAUPE REF:7559"/>
    <x v="3"/>
    <n v="1"/>
    <x v="75"/>
    <x v="0"/>
    <x v="3"/>
    <n v="4960600"/>
    <x v="0"/>
    <x v="6"/>
    <x v="5"/>
    <x v="9"/>
  </r>
  <r>
    <x v="2098"/>
    <x v="1230"/>
    <s v="CUBRIMIENTO"/>
    <x v="0"/>
    <m/>
    <s v="2025-05-06"/>
    <s v="2025-05-14"/>
    <s v="2025-05-16 17:16:14"/>
    <s v="2025-05-22 11:49:49"/>
    <s v="2025-05-31 13:13:58"/>
    <s v="2025-06-17 17:19:42"/>
    <s v="2025-07-01 12:12:42"/>
    <s v="2025-05-15"/>
    <s v="2025-05-19"/>
    <s v="2025-05-28"/>
    <s v="2025-06-17"/>
    <s v="2025-06-28"/>
    <x v="3"/>
    <s v="Medellin"/>
    <s v="TRANSP06"/>
    <x v="59"/>
    <m/>
    <x v="0"/>
    <n v="1"/>
    <x v="0"/>
    <x v="0"/>
    <x v="0"/>
    <n v="500000"/>
    <x v="0"/>
    <x v="1"/>
    <x v="1"/>
    <x v="9"/>
  </r>
  <r>
    <x v="2099"/>
    <x v="1004"/>
    <s v="CUBRIMIENTO"/>
    <x v="0"/>
    <m/>
    <s v="2025-05-06"/>
    <s v="2025-05-06"/>
    <s v="2025-05-07 10:53:31"/>
    <s v="0000-00-00 00:00:00"/>
    <s v="2025-05-07 10:54:02"/>
    <s v="2025-05-23 07:48:55"/>
    <s v="0000-00-00 00:00:00"/>
    <s v="2025-05-07"/>
    <s v="2025-05-07"/>
    <s v="2025-05-09"/>
    <s v="2025-05-13"/>
    <s v="2025-05-13"/>
    <x v="3"/>
    <s v="Toscany"/>
    <s v="29"/>
    <x v="280"/>
    <m/>
    <x v="0"/>
    <n v="3"/>
    <x v="0"/>
    <x v="0"/>
    <x v="0"/>
    <n v="157800"/>
    <x v="0"/>
    <x v="0"/>
    <x v="0"/>
    <x v="9"/>
  </r>
  <r>
    <x v="2100"/>
    <x v="1231"/>
    <s v="CUBRIMIENTO"/>
    <x v="0"/>
    <m/>
    <s v="2025-05-09"/>
    <s v="2025-05-31"/>
    <s v="2025-06-05 14:05:00"/>
    <s v="2025-06-24 15:59:49"/>
    <s v="2025-07-01 11:19:38"/>
    <s v="2025-07-23 10:38:25"/>
    <s v="2025-07-23 13:11:58"/>
    <s v="2025-06-05"/>
    <s v="2025-06-24"/>
    <s v="2025-07-03"/>
    <s v="2025-07-05"/>
    <s v="2025-07-12"/>
    <x v="3"/>
    <s v="Medellin"/>
    <s v="27249"/>
    <x v="64"/>
    <m/>
    <x v="0"/>
    <n v="1"/>
    <x v="0"/>
    <x v="0"/>
    <x v="0"/>
    <n v="135697"/>
    <x v="0"/>
    <x v="0"/>
    <x v="0"/>
    <x v="1"/>
  </r>
  <r>
    <x v="2100"/>
    <x v="1231"/>
    <s v="CUBRIMIENTO"/>
    <x v="0"/>
    <m/>
    <s v="2025-05-09"/>
    <s v="2025-05-31"/>
    <s v="2025-06-05 14:05:00"/>
    <s v="2025-06-24 15:59:49"/>
    <s v="2025-07-01 11:19:38"/>
    <s v="2025-07-23 10:38:25"/>
    <s v="2025-07-23 13:11:58"/>
    <s v="2025-06-05"/>
    <s v="2025-06-24"/>
    <s v="2025-07-03"/>
    <s v="2025-07-05"/>
    <s v="2025-07-12"/>
    <x v="3"/>
    <s v="Medellin"/>
    <s v="28523"/>
    <x v="864"/>
    <m/>
    <x v="0"/>
    <n v="1"/>
    <x v="0"/>
    <x v="0"/>
    <x v="0"/>
    <n v="35980"/>
    <x v="0"/>
    <x v="0"/>
    <x v="0"/>
    <x v="1"/>
  </r>
  <r>
    <x v="2100"/>
    <x v="1231"/>
    <s v="CUBRIMIENTO"/>
    <x v="0"/>
    <m/>
    <s v="2025-05-09"/>
    <s v="2025-05-31"/>
    <s v="2025-06-05 14:05:00"/>
    <s v="2025-06-24 15:59:49"/>
    <s v="2025-07-01 11:19:38"/>
    <s v="2025-07-23 10:38:25"/>
    <s v="2025-07-23 13:11:58"/>
    <s v="2025-06-05"/>
    <s v="2025-06-24"/>
    <s v="2025-07-03"/>
    <s v="2025-07-05"/>
    <s v="2025-07-12"/>
    <x v="3"/>
    <s v="Medellin"/>
    <s v="FLANCHE01"/>
    <x v="51"/>
    <m/>
    <x v="3"/>
    <n v="1"/>
    <x v="120"/>
    <x v="0"/>
    <x v="0"/>
    <n v="938000"/>
    <x v="0"/>
    <x v="0"/>
    <x v="0"/>
    <x v="1"/>
  </r>
  <r>
    <x v="2100"/>
    <x v="1231"/>
    <s v="CUBRIMIENTO"/>
    <x v="0"/>
    <m/>
    <s v="2025-05-09"/>
    <s v="2025-05-31"/>
    <s v="2025-06-05 14:05:00"/>
    <s v="2025-06-24 15:59:49"/>
    <s v="2025-07-01 11:19:38"/>
    <s v="2025-07-23 10:38:25"/>
    <s v="2025-07-23 13:11:58"/>
    <s v="2025-06-05"/>
    <s v="2025-06-24"/>
    <s v="2025-07-03"/>
    <s v="2025-07-05"/>
    <s v="2025-07-12"/>
    <x v="3"/>
    <s v="Medellin"/>
    <s v="PLITE16"/>
    <x v="453"/>
    <s v="LONA DICKSON ARENA VETEADO U337"/>
    <x v="3"/>
    <n v="1"/>
    <x v="120"/>
    <x v="0"/>
    <x v="193"/>
    <n v="10019928"/>
    <x v="0"/>
    <x v="4"/>
    <x v="6"/>
    <x v="1"/>
  </r>
  <r>
    <x v="2100"/>
    <x v="1231"/>
    <s v="CUBRIMIENTO"/>
    <x v="0"/>
    <m/>
    <s v="2025-05-09"/>
    <s v="2025-05-31"/>
    <s v="2025-06-05 14:05:00"/>
    <s v="2025-06-24 15:59:49"/>
    <s v="2025-07-01 11:19:38"/>
    <s v="2025-07-23 10:38:25"/>
    <s v="2025-07-23 13:11:58"/>
    <s v="2025-06-05"/>
    <s v="2025-06-24"/>
    <s v="2025-07-03"/>
    <s v="2025-07-05"/>
    <s v="2025-07-12"/>
    <x v="3"/>
    <s v="Medellin"/>
    <s v="SERV03"/>
    <x v="9"/>
    <m/>
    <x v="0"/>
    <n v="1"/>
    <x v="0"/>
    <x v="0"/>
    <x v="0"/>
    <n v="300000"/>
    <x v="0"/>
    <x v="1"/>
    <x v="1"/>
    <x v="1"/>
  </r>
  <r>
    <x v="2100"/>
    <x v="1231"/>
    <s v="CUBRIMIENTO"/>
    <x v="0"/>
    <m/>
    <s v="2025-05-09"/>
    <s v="2025-05-31"/>
    <s v="2025-06-05 14:05:00"/>
    <s v="2025-06-24 15:59:49"/>
    <s v="2025-07-01 11:19:38"/>
    <s v="2025-07-23 10:38:25"/>
    <s v="2025-07-23 13:11:58"/>
    <s v="2025-06-05"/>
    <s v="2025-06-24"/>
    <s v="2025-07-03"/>
    <s v="2025-07-05"/>
    <s v="2025-07-12"/>
    <x v="3"/>
    <s v="Medellin"/>
    <s v="TRANSP06"/>
    <x v="59"/>
    <m/>
    <x v="0"/>
    <n v="1"/>
    <x v="0"/>
    <x v="0"/>
    <x v="0"/>
    <n v="240000"/>
    <x v="0"/>
    <x v="1"/>
    <x v="1"/>
    <x v="1"/>
  </r>
  <r>
    <x v="2101"/>
    <x v="197"/>
    <s v="CUBRIMIENTO"/>
    <x v="0"/>
    <m/>
    <s v="2025-05-06"/>
    <s v="2025-05-07"/>
    <s v="2025-05-07 11:13:46"/>
    <s v="0000-00-00 00:00:00"/>
    <s v="2025-05-07 11:13:57"/>
    <s v="2025-05-23 07:42:06"/>
    <s v="0000-00-00 00:00:00"/>
    <s v="2025-05-08"/>
    <s v="2025-05-08"/>
    <s v="2025-05-12"/>
    <s v="2025-05-14"/>
    <s v="2025-05-14"/>
    <x v="0"/>
    <s v="Toscany"/>
    <s v="23"/>
    <x v="418"/>
    <m/>
    <x v="0"/>
    <n v="61"/>
    <x v="0"/>
    <x v="0"/>
    <x v="0"/>
    <n v="3050000"/>
    <x v="0"/>
    <x v="0"/>
    <x v="0"/>
    <x v="9"/>
  </r>
  <r>
    <x v="2102"/>
    <x v="84"/>
    <s v="CUBRIMIENTO"/>
    <x v="0"/>
    <m/>
    <s v="2025-05-06"/>
    <s v="2025-05-06"/>
    <s v="2025-05-07 10:58:26"/>
    <s v="0000-00-00 00:00:00"/>
    <s v="2025-05-07 10:58:35"/>
    <s v="2025-05-23 07:46:24"/>
    <s v="0000-00-00 00:00:00"/>
    <s v="2025-05-07"/>
    <s v="2025-05-07"/>
    <s v="2025-05-09"/>
    <s v="2025-05-13"/>
    <s v="2025-05-13"/>
    <x v="3"/>
    <s v="Toscany"/>
    <s v="55013"/>
    <x v="732"/>
    <m/>
    <x v="0"/>
    <n v="10"/>
    <x v="0"/>
    <x v="0"/>
    <x v="0"/>
    <n v="526000"/>
    <x v="0"/>
    <x v="0"/>
    <x v="0"/>
    <x v="9"/>
  </r>
  <r>
    <x v="2103"/>
    <x v="1232"/>
    <s v="CUBRIMIENTO"/>
    <x v="0"/>
    <m/>
    <s v="2025-05-06"/>
    <s v="2025-05-10"/>
    <s v="2025-05-13 12:09:03"/>
    <s v="2025-06-09 10:05:33"/>
    <s v="2025-06-20 15:35:05"/>
    <s v="2025-06-24 07:20:27"/>
    <s v="2025-07-18 16:33:14"/>
    <s v="2025-05-12"/>
    <s v="2025-06-08"/>
    <s v="2025-06-20"/>
    <s v="2025-06-24"/>
    <s v="2025-07-02"/>
    <x v="1"/>
    <s v="Bogota"/>
    <s v="27249"/>
    <x v="64"/>
    <m/>
    <x v="0"/>
    <n v="4"/>
    <x v="0"/>
    <x v="0"/>
    <x v="0"/>
    <n v="965096"/>
    <x v="0"/>
    <x v="0"/>
    <x v="0"/>
    <x v="6"/>
  </r>
  <r>
    <x v="2103"/>
    <x v="1232"/>
    <s v="CUBRIMIENTO"/>
    <x v="0"/>
    <m/>
    <s v="2025-05-06"/>
    <s v="2025-05-10"/>
    <s v="2025-05-13 12:09:03"/>
    <s v="2025-06-09 10:05:33"/>
    <s v="2025-06-20 15:35:05"/>
    <s v="2025-06-24 07:20:27"/>
    <s v="2025-07-18 16:33:14"/>
    <s v="2025-05-12"/>
    <s v="2025-06-08"/>
    <s v="2025-06-20"/>
    <s v="2025-06-24"/>
    <s v="2025-07-02"/>
    <x v="1"/>
    <s v="Bogota"/>
    <s v="28523"/>
    <x v="864"/>
    <m/>
    <x v="0"/>
    <n v="3"/>
    <x v="0"/>
    <x v="0"/>
    <x v="0"/>
    <n v="280500"/>
    <x v="0"/>
    <x v="0"/>
    <x v="0"/>
    <x v="6"/>
  </r>
  <r>
    <x v="2103"/>
    <x v="1232"/>
    <s v="CUBRIMIENTO"/>
    <x v="0"/>
    <m/>
    <s v="2025-05-06"/>
    <s v="2025-05-10"/>
    <s v="2025-05-13 12:09:03"/>
    <s v="2025-06-09 10:05:33"/>
    <s v="2025-06-20 15:35:05"/>
    <s v="2025-06-24 07:20:27"/>
    <s v="2025-07-18 16:33:14"/>
    <s v="2025-05-12"/>
    <s v="2025-06-08"/>
    <s v="2025-06-20"/>
    <s v="2025-06-24"/>
    <s v="2025-07-02"/>
    <x v="1"/>
    <s v="Bogota"/>
    <s v="FLANCHE01"/>
    <x v="51"/>
    <m/>
    <x v="3"/>
    <n v="1"/>
    <x v="9"/>
    <x v="0"/>
    <x v="0"/>
    <n v="1443710"/>
    <x v="0"/>
    <x v="0"/>
    <x v="0"/>
    <x v="6"/>
  </r>
  <r>
    <x v="2103"/>
    <x v="1232"/>
    <s v="CUBRIMIENTO"/>
    <x v="0"/>
    <m/>
    <s v="2025-05-06"/>
    <s v="2025-05-10"/>
    <s v="2025-05-13 12:09:03"/>
    <s v="2025-06-09 10:05:33"/>
    <s v="2025-06-20 15:35:05"/>
    <s v="2025-06-24 07:20:27"/>
    <s v="2025-07-18 16:33:14"/>
    <s v="2025-05-12"/>
    <s v="2025-06-08"/>
    <s v="2025-06-20"/>
    <s v="2025-06-24"/>
    <s v="2025-07-02"/>
    <x v="1"/>
    <s v="Bogota"/>
    <s v="PLT43"/>
    <x v="130"/>
    <m/>
    <x v="3"/>
    <n v="8"/>
    <x v="0"/>
    <x v="0"/>
    <x v="0"/>
    <n v="1568656"/>
    <x v="0"/>
    <x v="0"/>
    <x v="0"/>
    <x v="6"/>
  </r>
  <r>
    <x v="2103"/>
    <x v="1232"/>
    <s v="CUBRIMIENTO"/>
    <x v="0"/>
    <m/>
    <s v="2025-05-06"/>
    <s v="2025-05-10"/>
    <s v="2025-05-13 12:09:03"/>
    <s v="2025-06-09 10:05:33"/>
    <s v="2025-06-20 15:35:05"/>
    <s v="2025-06-24 07:20:27"/>
    <s v="2025-07-18 16:33:14"/>
    <s v="2025-05-12"/>
    <s v="2025-06-08"/>
    <s v="2025-06-20"/>
    <s v="2025-06-24"/>
    <s v="2025-07-02"/>
    <x v="1"/>
    <s v="Bogota"/>
    <s v="PTEK11"/>
    <x v="135"/>
    <s v="LONA PERGOTEX TRASLUCIDA BLANCA 3M"/>
    <x v="3"/>
    <n v="1"/>
    <x v="9"/>
    <x v="0"/>
    <x v="13"/>
    <n v="35130194"/>
    <x v="0"/>
    <x v="4"/>
    <x v="7"/>
    <x v="6"/>
  </r>
  <r>
    <x v="2103"/>
    <x v="1232"/>
    <s v="CUBRIMIENTO"/>
    <x v="0"/>
    <m/>
    <s v="2025-05-06"/>
    <s v="2025-05-10"/>
    <s v="2025-05-13 12:09:03"/>
    <s v="2025-06-09 10:05:33"/>
    <s v="2025-06-20 15:35:05"/>
    <s v="2025-06-24 07:20:27"/>
    <s v="2025-07-18 16:33:14"/>
    <s v="2025-05-12"/>
    <s v="2025-06-08"/>
    <s v="2025-06-20"/>
    <s v="2025-06-24"/>
    <s v="2025-07-02"/>
    <x v="1"/>
    <s v="Bogota"/>
    <s v="SPOT30"/>
    <x v="54"/>
    <m/>
    <x v="0"/>
    <n v="1"/>
    <x v="0"/>
    <x v="0"/>
    <x v="0"/>
    <n v="4774980"/>
    <x v="0"/>
    <x v="0"/>
    <x v="0"/>
    <x v="6"/>
  </r>
  <r>
    <x v="2104"/>
    <x v="1233"/>
    <s v="MUEBLES"/>
    <x v="0"/>
    <m/>
    <s v="2025-05-07"/>
    <s v="2025-05-14"/>
    <s v="2025-05-15 09:39:50"/>
    <s v="0000-00-00 00:00:00"/>
    <s v="2025-05-29 15:10:49"/>
    <s v="2025-06-03 11:54:18"/>
    <s v="2025-06-13 13:35:20"/>
    <s v="2025-05-15"/>
    <s v="2025-05-15"/>
    <s v="2025-05-27"/>
    <s v="2025-05-30"/>
    <s v="2025-06-02"/>
    <x v="1"/>
    <s v="Virtual"/>
    <s v="1739"/>
    <x v="175"/>
    <s v="LONA DICKSON BRUYERE CHINE 8779 1.20M"/>
    <x v="0"/>
    <n v="1"/>
    <x v="0"/>
    <x v="0"/>
    <x v="0"/>
    <n v="1508075"/>
    <x v="0"/>
    <x v="2"/>
    <x v="0"/>
    <x v="9"/>
  </r>
  <r>
    <x v="2104"/>
    <x v="1233"/>
    <s v="MUEBLES"/>
    <x v="0"/>
    <m/>
    <s v="2025-05-07"/>
    <s v="2025-05-14"/>
    <s v="2025-05-15 09:39:50"/>
    <s v="0000-00-00 00:00:00"/>
    <s v="2025-05-29 15:10:49"/>
    <s v="2025-06-03 11:54:18"/>
    <s v="2025-06-13 13:35:20"/>
    <s v="2025-05-15"/>
    <s v="2025-05-15"/>
    <s v="2025-05-27"/>
    <s v="2025-05-30"/>
    <s v="2025-06-02"/>
    <x v="1"/>
    <s v="Virtual"/>
    <s v="TRANSP07"/>
    <x v="47"/>
    <m/>
    <x v="0"/>
    <n v="1"/>
    <x v="0"/>
    <x v="0"/>
    <x v="0"/>
    <n v="300000"/>
    <x v="0"/>
    <x v="0"/>
    <x v="0"/>
    <x v="9"/>
  </r>
  <r>
    <x v="2105"/>
    <x v="1234"/>
    <s v="MUEBLES CC CUBRIMIENTOS"/>
    <x v="0"/>
    <m/>
    <s v="2025-05-07"/>
    <s v="2025-08-08"/>
    <s v="2025-08-09 10:47:17"/>
    <s v="0000-00-00 00:00:00"/>
    <s v="2025-08-21 11:13:06"/>
    <s v="2025-08-25 15:54:06"/>
    <s v="2025-08-26 18:09:18"/>
    <s v="2025-08-11"/>
    <s v="2025-08-11"/>
    <s v="2025-08-19"/>
    <s v="2025-08-22"/>
    <s v="2025-08-26"/>
    <x v="3"/>
    <s v="Bogota"/>
    <s v="28523"/>
    <x v="864"/>
    <m/>
    <x v="0"/>
    <n v="1"/>
    <x v="0"/>
    <x v="0"/>
    <x v="0"/>
    <n v="100000"/>
    <x v="0"/>
    <x v="0"/>
    <x v="0"/>
    <x v="7"/>
  </r>
  <r>
    <x v="2105"/>
    <x v="1234"/>
    <s v="MUEBLES CC CUBRIMIENTOS"/>
    <x v="0"/>
    <m/>
    <s v="2025-05-07"/>
    <s v="2025-08-08"/>
    <s v="2025-08-09 10:47:17"/>
    <s v="0000-00-00 00:00:00"/>
    <s v="2025-08-21 11:13:06"/>
    <s v="2025-08-25 15:54:06"/>
    <s v="2025-08-26 18:09:18"/>
    <s v="2025-08-11"/>
    <s v="2025-08-11"/>
    <s v="2025-08-19"/>
    <s v="2025-08-22"/>
    <s v="2025-08-26"/>
    <x v="3"/>
    <s v="Bogota"/>
    <s v="3151"/>
    <x v="57"/>
    <m/>
    <x v="0"/>
    <n v="26"/>
    <x v="0"/>
    <x v="0"/>
    <x v="0"/>
    <n v="1605500"/>
    <x v="0"/>
    <x v="0"/>
    <x v="0"/>
    <x v="7"/>
  </r>
  <r>
    <x v="2105"/>
    <x v="1234"/>
    <s v="MUEBLES CC CUBRIMIENTOS"/>
    <x v="0"/>
    <m/>
    <s v="2025-05-07"/>
    <s v="2025-08-08"/>
    <s v="2025-08-09 10:47:17"/>
    <s v="0000-00-00 00:00:00"/>
    <s v="2025-08-21 11:13:06"/>
    <s v="2025-08-25 15:54:06"/>
    <s v="2025-08-26 18:09:18"/>
    <s v="2025-08-11"/>
    <s v="2025-08-11"/>
    <s v="2025-08-19"/>
    <s v="2025-08-22"/>
    <s v="2025-08-26"/>
    <x v="3"/>
    <s v="Bogota"/>
    <s v="MANT001"/>
    <x v="770"/>
    <m/>
    <x v="0"/>
    <n v="1"/>
    <x v="2"/>
    <x v="0"/>
    <x v="1"/>
    <n v="1370000"/>
    <x v="0"/>
    <x v="0"/>
    <x v="0"/>
    <x v="7"/>
  </r>
  <r>
    <x v="2106"/>
    <x v="987"/>
    <s v="MUEBLES CC CUBRIMIENTOS"/>
    <x v="0"/>
    <m/>
    <s v="2025-05-07"/>
    <s v="2025-05-20"/>
    <s v="2025-05-21 10:51:13"/>
    <s v="0000-00-00 00:00:00"/>
    <s v="2025-05-22 09:53:21"/>
    <s v="2025-06-16 08:49:04"/>
    <s v="0000-00-00 00:00:00"/>
    <s v="2025-05-21"/>
    <s v="2025-05-21"/>
    <s v="2025-05-23"/>
    <s v="2025-05-27"/>
    <s v="2025-05-27"/>
    <x v="0"/>
    <s v="Virtual"/>
    <s v="11440"/>
    <x v="244"/>
    <m/>
    <x v="0"/>
    <n v="9"/>
    <x v="0"/>
    <x v="0"/>
    <x v="0"/>
    <n v="340515"/>
    <x v="0"/>
    <x v="0"/>
    <x v="0"/>
    <x v="9"/>
  </r>
  <r>
    <x v="2106"/>
    <x v="987"/>
    <s v="MUEBLES CC CUBRIMIENTOS"/>
    <x v="0"/>
    <m/>
    <s v="2025-05-07"/>
    <s v="2025-05-20"/>
    <s v="2025-05-21 10:51:13"/>
    <s v="0000-00-00 00:00:00"/>
    <s v="2025-05-22 09:53:21"/>
    <s v="2025-06-16 08:49:04"/>
    <s v="0000-00-00 00:00:00"/>
    <s v="2025-05-21"/>
    <s v="2025-05-21"/>
    <s v="2025-05-23"/>
    <s v="2025-05-27"/>
    <s v="2025-05-27"/>
    <x v="0"/>
    <s v="Virtual"/>
    <s v="11442"/>
    <x v="531"/>
    <m/>
    <x v="0"/>
    <n v="1"/>
    <x v="0"/>
    <x v="0"/>
    <x v="0"/>
    <n v="43475"/>
    <x v="0"/>
    <x v="0"/>
    <x v="0"/>
    <x v="9"/>
  </r>
  <r>
    <x v="2106"/>
    <x v="987"/>
    <s v="MUEBLES CC CUBRIMIENTOS"/>
    <x v="0"/>
    <m/>
    <s v="2025-05-07"/>
    <s v="2025-05-20"/>
    <s v="2025-05-21 10:51:13"/>
    <s v="0000-00-00 00:00:00"/>
    <s v="2025-05-22 09:53:21"/>
    <s v="2025-06-16 08:49:04"/>
    <s v="0000-00-00 00:00:00"/>
    <s v="2025-05-21"/>
    <s v="2025-05-21"/>
    <s v="2025-05-23"/>
    <s v="2025-05-27"/>
    <s v="2025-05-27"/>
    <x v="0"/>
    <s v="Virtual"/>
    <s v="11443"/>
    <x v="368"/>
    <m/>
    <x v="0"/>
    <n v="2"/>
    <x v="0"/>
    <x v="0"/>
    <x v="0"/>
    <n v="20000"/>
    <x v="0"/>
    <x v="0"/>
    <x v="0"/>
    <x v="9"/>
  </r>
  <r>
    <x v="2106"/>
    <x v="987"/>
    <s v="MUEBLES CC CUBRIMIENTOS"/>
    <x v="0"/>
    <m/>
    <s v="2025-05-07"/>
    <s v="2025-05-20"/>
    <s v="2025-05-21 10:51:13"/>
    <s v="0000-00-00 00:00:00"/>
    <s v="2025-05-22 09:53:21"/>
    <s v="2025-06-16 08:49:04"/>
    <s v="0000-00-00 00:00:00"/>
    <s v="2025-05-21"/>
    <s v="2025-05-21"/>
    <s v="2025-05-23"/>
    <s v="2025-05-27"/>
    <s v="2025-05-27"/>
    <x v="0"/>
    <s v="Virtual"/>
    <s v="TUBSM04"/>
    <x v="719"/>
    <m/>
    <x v="0"/>
    <n v="1"/>
    <x v="0"/>
    <x v="0"/>
    <x v="0"/>
    <n v="246750"/>
    <x v="0"/>
    <x v="0"/>
    <x v="0"/>
    <x v="9"/>
  </r>
  <r>
    <x v="2107"/>
    <x v="78"/>
    <s v="CUBRIMIENTO"/>
    <x v="0"/>
    <m/>
    <s v="2025-05-07"/>
    <s v="2025-05-12"/>
    <s v="2025-05-13 15:01:06"/>
    <s v="0000-00-00 00:00:00"/>
    <s v="2025-05-13 15:01:12"/>
    <s v="2025-05-13 16:11:06"/>
    <s v="0000-00-00 00:00:00"/>
    <s v="2025-05-13"/>
    <s v="2025-05-13"/>
    <s v="2025-05-15"/>
    <s v="2025-05-19"/>
    <s v="2025-05-19"/>
    <x v="0"/>
    <s v="Toscany"/>
    <s v="40"/>
    <x v="248"/>
    <m/>
    <x v="0"/>
    <n v="45"/>
    <x v="0"/>
    <x v="0"/>
    <x v="0"/>
    <n v="2367000"/>
    <x v="0"/>
    <x v="0"/>
    <x v="0"/>
    <x v="9"/>
  </r>
  <r>
    <x v="2108"/>
    <x v="1235"/>
    <s v="MUEBLES CC CUBRIMIENTOS"/>
    <x v="0"/>
    <m/>
    <s v="2025-05-07"/>
    <s v="2025-06-12"/>
    <s v="2025-06-14 12:05:47"/>
    <s v="0000-00-00 00:00:00"/>
    <s v="2025-06-18 10:51:29"/>
    <s v="2025-06-18 10:51:41"/>
    <s v="2025-06-20 15:54:16"/>
    <s v="2025-06-13"/>
    <s v="2025-06-13"/>
    <s v="2025-07-09"/>
    <s v="2025-07-11"/>
    <s v="2025-07-15"/>
    <x v="1"/>
    <s v="Medellin"/>
    <s v="15477"/>
    <x v="3"/>
    <m/>
    <x v="4"/>
    <n v="1"/>
    <x v="0"/>
    <x v="0"/>
    <x v="0"/>
    <n v="1031859"/>
    <x v="0"/>
    <x v="2"/>
    <x v="0"/>
    <x v="1"/>
  </r>
  <r>
    <x v="2108"/>
    <x v="1235"/>
    <s v="MUEBLES CC CUBRIMIENTOS"/>
    <x v="0"/>
    <m/>
    <s v="2025-05-07"/>
    <s v="2025-06-12"/>
    <s v="2025-06-14 12:05:47"/>
    <s v="0000-00-00 00:00:00"/>
    <s v="2025-06-18 10:51:29"/>
    <s v="2025-06-18 10:51:41"/>
    <s v="2025-06-20 15:54:16"/>
    <s v="2025-06-13"/>
    <s v="2025-06-13"/>
    <s v="2025-07-09"/>
    <s v="2025-07-11"/>
    <s v="2025-07-15"/>
    <x v="1"/>
    <s v="Medellin"/>
    <s v="15478"/>
    <x v="213"/>
    <s v="LONA DICKSON GRIS VETEADO (U406) 1.20M"/>
    <x v="4"/>
    <n v="1"/>
    <x v="0"/>
    <x v="0"/>
    <x v="0"/>
    <n v="2969578"/>
    <x v="0"/>
    <x v="2"/>
    <x v="0"/>
    <x v="1"/>
  </r>
  <r>
    <x v="2108"/>
    <x v="1235"/>
    <s v="MUEBLES CC CUBRIMIENTOS"/>
    <x v="0"/>
    <m/>
    <s v="2025-05-07"/>
    <s v="2025-06-12"/>
    <s v="2025-06-14 12:05:47"/>
    <s v="0000-00-00 00:00:00"/>
    <s v="2025-06-18 10:51:29"/>
    <s v="2025-06-18 10:51:41"/>
    <s v="2025-06-20 15:54:16"/>
    <s v="2025-06-13"/>
    <s v="2025-06-13"/>
    <s v="2025-07-09"/>
    <s v="2025-07-11"/>
    <s v="2025-07-15"/>
    <x v="1"/>
    <s v="Medellin"/>
    <s v="15481"/>
    <x v="471"/>
    <s v="LONA DICKSON GRIS VETEADO (U406) 1.20M"/>
    <x v="4"/>
    <n v="1"/>
    <x v="0"/>
    <x v="0"/>
    <x v="0"/>
    <n v="2076743"/>
    <x v="0"/>
    <x v="2"/>
    <x v="0"/>
    <x v="1"/>
  </r>
  <r>
    <x v="2108"/>
    <x v="1235"/>
    <s v="MUEBLES CC CUBRIMIENTOS"/>
    <x v="0"/>
    <m/>
    <s v="2025-05-07"/>
    <s v="2025-06-12"/>
    <s v="2025-06-14 12:05:47"/>
    <s v="0000-00-00 00:00:00"/>
    <s v="2025-06-18 10:51:29"/>
    <s v="2025-06-18 10:51:41"/>
    <s v="2025-06-20 15:54:16"/>
    <s v="2025-06-13"/>
    <s v="2025-06-13"/>
    <s v="2025-07-09"/>
    <s v="2025-07-11"/>
    <s v="2025-07-15"/>
    <x v="1"/>
    <s v="Medellin"/>
    <s v="7106"/>
    <x v="432"/>
    <m/>
    <x v="4"/>
    <n v="1"/>
    <x v="0"/>
    <x v="0"/>
    <x v="0"/>
    <n v="1887858"/>
    <x v="0"/>
    <x v="2"/>
    <x v="0"/>
    <x v="1"/>
  </r>
  <r>
    <x v="2108"/>
    <x v="1235"/>
    <s v="MUEBLES CC CUBRIMIENTOS"/>
    <x v="0"/>
    <m/>
    <s v="2025-05-07"/>
    <s v="2025-06-12"/>
    <s v="2025-06-14 12:05:47"/>
    <s v="0000-00-00 00:00:00"/>
    <s v="2025-06-18 10:51:29"/>
    <s v="2025-06-18 10:51:41"/>
    <s v="2025-06-20 15:54:16"/>
    <s v="2025-06-13"/>
    <s v="2025-06-13"/>
    <s v="2025-07-09"/>
    <s v="2025-07-11"/>
    <s v="2025-07-15"/>
    <x v="1"/>
    <s v="Medellin"/>
    <s v="TRANSP12"/>
    <x v="118"/>
    <m/>
    <x v="0"/>
    <n v="1"/>
    <x v="0"/>
    <x v="0"/>
    <x v="0"/>
    <n v="100000"/>
    <x v="0"/>
    <x v="1"/>
    <x v="1"/>
    <x v="1"/>
  </r>
  <r>
    <x v="2109"/>
    <x v="1012"/>
    <s v="MUEBLES CC CUBRIMIENTOS"/>
    <x v="0"/>
    <m/>
    <s v="2024-11-05"/>
    <s v="2025-05-15"/>
    <s v="2025-05-21 09:59:08"/>
    <s v="0000-00-00 00:00:00"/>
    <s v="0000-00-00 00:00:00"/>
    <s v="0000-00-00 00:00:00"/>
    <s v="2025-07-31 14:45:52"/>
    <s v="2025-05-16"/>
    <s v="2025-05-16"/>
    <s v="2025-05-19"/>
    <s v="2025-05-23"/>
    <s v="2025-05-26"/>
    <x v="3"/>
    <s v="Barranquilla"/>
    <s v="13353"/>
    <x v="461"/>
    <s v="FURNISCREEN GRIS  2M EB4027W G8 625GR"/>
    <x v="0"/>
    <n v="1"/>
    <x v="0"/>
    <x v="0"/>
    <x v="0"/>
    <n v="1540356"/>
    <x v="0"/>
    <x v="2"/>
    <x v="0"/>
    <x v="9"/>
  </r>
  <r>
    <x v="2109"/>
    <x v="1012"/>
    <s v="MUEBLES CC CUBRIMIENTOS"/>
    <x v="0"/>
    <m/>
    <s v="2024-11-05"/>
    <s v="2025-05-15"/>
    <s v="2025-05-21 09:59:08"/>
    <s v="0000-00-00 00:00:00"/>
    <s v="0000-00-00 00:00:00"/>
    <s v="0000-00-00 00:00:00"/>
    <s v="2025-07-31 14:45:52"/>
    <s v="2025-05-16"/>
    <s v="2025-05-16"/>
    <s v="2025-05-19"/>
    <s v="2025-05-23"/>
    <s v="2025-05-26"/>
    <x v="3"/>
    <s v="Barranquilla"/>
    <s v="TRANSP07"/>
    <x v="47"/>
    <m/>
    <x v="0"/>
    <n v="1"/>
    <x v="0"/>
    <x v="0"/>
    <x v="0"/>
    <n v="480000"/>
    <x v="0"/>
    <x v="0"/>
    <x v="0"/>
    <x v="9"/>
  </r>
  <r>
    <x v="2110"/>
    <x v="1236"/>
    <s v="MUEBLES CC CUBRIMIENTOS"/>
    <x v="0"/>
    <m/>
    <s v="0000-00-00"/>
    <s v="2025-05-08"/>
    <s v="2025-05-12 14:55:19"/>
    <s v="2025-05-13 18:17:49"/>
    <s v="2025-05-16 15:38:10"/>
    <s v="2025-05-16 17:46:02"/>
    <s v="0000-00-00 00:00:00"/>
    <s v="2025-05-09"/>
    <s v="2025-05-13"/>
    <s v="2025-05-15"/>
    <s v="2025-05-19"/>
    <s v="2025-05-19"/>
    <x v="3"/>
    <s v="Toscany"/>
    <s v="27812"/>
    <x v="797"/>
    <m/>
    <x v="0"/>
    <n v="2"/>
    <x v="0"/>
    <x v="0"/>
    <x v="0"/>
    <n v="94000"/>
    <x v="0"/>
    <x v="0"/>
    <x v="0"/>
    <x v="9"/>
  </r>
  <r>
    <x v="2110"/>
    <x v="1236"/>
    <s v="MUEBLES CC CUBRIMIENTOS"/>
    <x v="0"/>
    <m/>
    <s v="0000-00-00"/>
    <s v="2025-05-08"/>
    <s v="2025-05-12 14:55:19"/>
    <s v="2025-05-13 18:17:49"/>
    <s v="2025-05-16 15:38:10"/>
    <s v="2025-05-16 17:46:02"/>
    <s v="0000-00-00 00:00:00"/>
    <s v="2025-05-09"/>
    <s v="2025-05-13"/>
    <s v="2025-05-15"/>
    <s v="2025-05-19"/>
    <s v="2025-05-19"/>
    <x v="3"/>
    <s v="Toscany"/>
    <s v="MTOS03"/>
    <x v="839"/>
    <m/>
    <x v="0"/>
    <n v="2"/>
    <x v="0"/>
    <x v="0"/>
    <x v="0"/>
    <n v="1000000"/>
    <x v="0"/>
    <x v="0"/>
    <x v="0"/>
    <x v="9"/>
  </r>
  <r>
    <x v="2110"/>
    <x v="1236"/>
    <s v="MUEBLES CC CUBRIMIENTOS"/>
    <x v="0"/>
    <m/>
    <s v="0000-00-00"/>
    <s v="2025-05-08"/>
    <s v="2025-05-12 14:55:19"/>
    <s v="2025-05-13 18:17:49"/>
    <s v="2025-05-16 15:38:10"/>
    <s v="2025-05-16 17:46:02"/>
    <s v="0000-00-00 00:00:00"/>
    <s v="2025-05-09"/>
    <s v="2025-05-13"/>
    <s v="2025-05-15"/>
    <s v="2025-05-19"/>
    <s v="2025-05-19"/>
    <x v="3"/>
    <s v="Toscany"/>
    <s v="SOMB03"/>
    <x v="161"/>
    <s v="LONA DICKSON NEGRO FONDO ENT REF:6028"/>
    <x v="8"/>
    <n v="1"/>
    <x v="21"/>
    <x v="0"/>
    <x v="17"/>
    <n v="1917000"/>
    <x v="0"/>
    <x v="6"/>
    <x v="8"/>
    <x v="9"/>
  </r>
  <r>
    <x v="2110"/>
    <x v="1236"/>
    <s v="MUEBLES CC CUBRIMIENTOS"/>
    <x v="0"/>
    <m/>
    <s v="0000-00-00"/>
    <s v="2025-05-08"/>
    <s v="2025-05-12 14:55:19"/>
    <s v="2025-05-13 18:17:49"/>
    <s v="2025-05-16 15:38:10"/>
    <s v="2025-05-16 17:46:02"/>
    <s v="0000-00-00 00:00:00"/>
    <s v="2025-05-09"/>
    <s v="2025-05-13"/>
    <s v="2025-05-15"/>
    <s v="2025-05-19"/>
    <s v="2025-05-19"/>
    <x v="3"/>
    <s v="Toscany"/>
    <s v="SOMB03"/>
    <x v="161"/>
    <s v="LONA DICKSON NEGRO FONDO ENT REF:6028"/>
    <x v="8"/>
    <n v="1"/>
    <x v="172"/>
    <x v="0"/>
    <x v="17"/>
    <n v="2007000"/>
    <x v="0"/>
    <x v="6"/>
    <x v="8"/>
    <x v="9"/>
  </r>
  <r>
    <x v="2111"/>
    <x v="356"/>
    <s v="CUBRIMIENTO"/>
    <x v="0"/>
    <m/>
    <s v="2025-05-07"/>
    <s v="2025-05-07"/>
    <s v="2025-05-08 14:43:32"/>
    <s v="0000-00-00 00:00:00"/>
    <s v="2025-05-08 14:43:41"/>
    <s v="2025-05-23 07:43:13"/>
    <s v="0000-00-00 00:00:00"/>
    <s v="2025-05-08"/>
    <s v="2025-05-08"/>
    <s v="2025-05-12"/>
    <s v="2025-05-14"/>
    <s v="2025-05-14"/>
    <x v="3"/>
    <s v="Toscany"/>
    <s v="11369"/>
    <x v="789"/>
    <m/>
    <x v="0"/>
    <n v="2"/>
    <x v="0"/>
    <x v="0"/>
    <x v="0"/>
    <n v="2600"/>
    <x v="0"/>
    <x v="0"/>
    <x v="0"/>
    <x v="9"/>
  </r>
  <r>
    <x v="2111"/>
    <x v="356"/>
    <s v="CUBRIMIENTO"/>
    <x v="0"/>
    <m/>
    <s v="2025-05-07"/>
    <s v="2025-05-07"/>
    <s v="2025-05-08 14:43:32"/>
    <s v="0000-00-00 00:00:00"/>
    <s v="2025-05-08 14:43:41"/>
    <s v="2025-05-23 07:43:13"/>
    <s v="0000-00-00 00:00:00"/>
    <s v="2025-05-08"/>
    <s v="2025-05-08"/>
    <s v="2025-05-12"/>
    <s v="2025-05-14"/>
    <s v="2025-05-14"/>
    <x v="3"/>
    <s v="Toscany"/>
    <s v="11435"/>
    <x v="229"/>
    <m/>
    <x v="0"/>
    <n v="1"/>
    <x v="0"/>
    <x v="0"/>
    <x v="0"/>
    <n v="63900"/>
    <x v="0"/>
    <x v="0"/>
    <x v="0"/>
    <x v="9"/>
  </r>
  <r>
    <x v="2111"/>
    <x v="356"/>
    <s v="CUBRIMIENTO"/>
    <x v="0"/>
    <m/>
    <s v="2025-05-07"/>
    <s v="2025-05-07"/>
    <s v="2025-05-08 14:43:32"/>
    <s v="0000-00-00 00:00:00"/>
    <s v="2025-05-08 14:43:41"/>
    <s v="2025-05-23 07:43:13"/>
    <s v="0000-00-00 00:00:00"/>
    <s v="2025-05-08"/>
    <s v="2025-05-08"/>
    <s v="2025-05-12"/>
    <s v="2025-05-14"/>
    <s v="2025-05-14"/>
    <x v="3"/>
    <s v="Toscany"/>
    <s v="12871"/>
    <x v="790"/>
    <m/>
    <x v="0"/>
    <n v="2"/>
    <x v="0"/>
    <x v="0"/>
    <x v="0"/>
    <n v="800"/>
    <x v="0"/>
    <x v="0"/>
    <x v="0"/>
    <x v="9"/>
  </r>
  <r>
    <x v="2112"/>
    <x v="586"/>
    <s v="MUEBLES CC CUBRIMIENTOS"/>
    <x v="0"/>
    <m/>
    <s v="2025-05-07"/>
    <s v="2025-05-08"/>
    <s v="2025-05-16 09:07:55"/>
    <s v="2025-05-16 17:17:29"/>
    <s v="2025-05-29 14:59:59"/>
    <s v="2025-06-06 15:49:22"/>
    <s v="2025-06-06 15:57:29"/>
    <s v="2025-05-14"/>
    <s v="2025-05-26"/>
    <s v="2025-06-02"/>
    <s v="2025-06-04"/>
    <s v="2025-06-14"/>
    <x v="3"/>
    <s v="Gerencia"/>
    <s v="LONA PFLEX ESPC13"/>
    <x v="1156"/>
    <s v="LONA PERGOTEX BLACKOUT GRIS 3M"/>
    <x v="0"/>
    <n v="4"/>
    <x v="8"/>
    <x v="0"/>
    <x v="2"/>
    <n v="7600000"/>
    <x v="0"/>
    <x v="0"/>
    <x v="0"/>
    <x v="6"/>
  </r>
  <r>
    <x v="2113"/>
    <x v="1237"/>
    <s v="CUBRIMIENTO"/>
    <x v="0"/>
    <m/>
    <s v="2025-05-08"/>
    <s v="2025-05-09"/>
    <s v="2025-05-09 13:22:45"/>
    <s v="0000-00-00 00:00:00"/>
    <s v="2025-05-09 13:22:53"/>
    <s v="2025-05-12 17:09:09"/>
    <s v="0000-00-00 00:00:00"/>
    <s v="2025-05-12"/>
    <s v="2025-05-12"/>
    <s v="2025-05-14"/>
    <s v="2025-05-16"/>
    <s v="2025-05-16"/>
    <x v="0"/>
    <s v="Toscany"/>
    <s v="100112"/>
    <x v="618"/>
    <m/>
    <x v="0"/>
    <n v="3"/>
    <x v="0"/>
    <x v="0"/>
    <x v="0"/>
    <n v="465000"/>
    <x v="0"/>
    <x v="0"/>
    <x v="0"/>
    <x v="9"/>
  </r>
  <r>
    <x v="2113"/>
    <x v="1237"/>
    <s v="CUBRIMIENTO"/>
    <x v="0"/>
    <m/>
    <s v="2025-05-08"/>
    <s v="2025-05-09"/>
    <s v="2025-05-09 13:22:45"/>
    <s v="0000-00-00 00:00:00"/>
    <s v="2025-05-09 13:22:53"/>
    <s v="2025-05-12 17:09:09"/>
    <s v="0000-00-00 00:00:00"/>
    <s v="2025-05-12"/>
    <s v="2025-05-12"/>
    <s v="2025-05-14"/>
    <s v="2025-05-16"/>
    <s v="2025-05-16"/>
    <x v="0"/>
    <s v="Toscany"/>
    <s v="1010106"/>
    <x v="408"/>
    <m/>
    <x v="0"/>
    <n v="3"/>
    <x v="0"/>
    <x v="0"/>
    <x v="0"/>
    <n v="55800"/>
    <x v="0"/>
    <x v="0"/>
    <x v="0"/>
    <x v="9"/>
  </r>
  <r>
    <x v="2113"/>
    <x v="1237"/>
    <s v="CUBRIMIENTO"/>
    <x v="0"/>
    <m/>
    <s v="2025-05-08"/>
    <s v="2025-05-09"/>
    <s v="2025-05-09 13:22:45"/>
    <s v="0000-00-00 00:00:00"/>
    <s v="2025-05-09 13:22:53"/>
    <s v="2025-05-12 17:09:09"/>
    <s v="0000-00-00 00:00:00"/>
    <s v="2025-05-12"/>
    <s v="2025-05-12"/>
    <s v="2025-05-14"/>
    <s v="2025-05-16"/>
    <s v="2025-05-16"/>
    <x v="0"/>
    <s v="Toscany"/>
    <s v="267"/>
    <x v="146"/>
    <m/>
    <x v="0"/>
    <n v="20"/>
    <x v="0"/>
    <x v="0"/>
    <x v="0"/>
    <n v="6000"/>
    <x v="0"/>
    <x v="0"/>
    <x v="0"/>
    <x v="9"/>
  </r>
  <r>
    <x v="2113"/>
    <x v="1237"/>
    <s v="CUBRIMIENTO"/>
    <x v="0"/>
    <m/>
    <s v="2025-05-08"/>
    <s v="2025-05-09"/>
    <s v="2025-05-09 13:22:45"/>
    <s v="0000-00-00 00:00:00"/>
    <s v="2025-05-09 13:22:53"/>
    <s v="2025-05-12 17:09:09"/>
    <s v="0000-00-00 00:00:00"/>
    <s v="2025-05-12"/>
    <s v="2025-05-12"/>
    <s v="2025-05-14"/>
    <s v="2025-05-16"/>
    <s v="2025-05-16"/>
    <x v="0"/>
    <s v="Toscany"/>
    <s v="94011"/>
    <x v="533"/>
    <m/>
    <x v="0"/>
    <n v="3.4"/>
    <x v="0"/>
    <x v="0"/>
    <x v="0"/>
    <n v="53550"/>
    <x v="0"/>
    <x v="0"/>
    <x v="0"/>
    <x v="9"/>
  </r>
  <r>
    <x v="2114"/>
    <x v="1238"/>
    <s v="MUEBLES CC CUBRIMIENTOS"/>
    <x v="0"/>
    <m/>
    <s v="2025-05-08"/>
    <s v="2025-05-08"/>
    <s v="2025-05-09 11:07:42"/>
    <s v="0000-00-00 00:00:00"/>
    <s v="2025-05-09 14:22:11"/>
    <s v="2025-05-12 16:02:25"/>
    <s v="2025-06-03 10:03:33"/>
    <s v="2025-05-09"/>
    <s v="2025-05-09"/>
    <s v="2025-06-04"/>
    <s v="0000-00-00"/>
    <s v="2025-06-10"/>
    <x v="1"/>
    <s v="Cali"/>
    <s v="5520"/>
    <x v="384"/>
    <s v="LONA DICKSON TAUPE REF:7559"/>
    <x v="0"/>
    <n v="1"/>
    <x v="0"/>
    <x v="0"/>
    <x v="0"/>
    <n v="7560588"/>
    <x v="0"/>
    <x v="0"/>
    <x v="0"/>
    <x v="6"/>
  </r>
  <r>
    <x v="2115"/>
    <x v="1003"/>
    <s v="CUBRIMIENTO"/>
    <x v="0"/>
    <m/>
    <s v="2025-05-08"/>
    <s v="2025-05-08"/>
    <s v="2025-05-12 08:08:04"/>
    <s v="2025-05-14 17:43:51"/>
    <s v="2025-05-22 14:34:52"/>
    <s v="2025-05-23 07:59:04"/>
    <s v="0000-00-00 00:00:00"/>
    <s v="2025-05-09"/>
    <s v="2025-05-16"/>
    <s v="2025-05-22"/>
    <s v="2025-05-26"/>
    <s v="2025-05-26"/>
    <x v="3"/>
    <s v="Toscany"/>
    <s v="26848"/>
    <x v="1157"/>
    <m/>
    <x v="0"/>
    <n v="1"/>
    <x v="0"/>
    <x v="0"/>
    <x v="0"/>
    <n v="150000"/>
    <x v="0"/>
    <x v="0"/>
    <x v="0"/>
    <x v="9"/>
  </r>
  <r>
    <x v="2115"/>
    <x v="1003"/>
    <s v="CUBRIMIENTO"/>
    <x v="0"/>
    <m/>
    <s v="2025-05-08"/>
    <s v="2025-05-08"/>
    <s v="2025-05-12 08:08:04"/>
    <s v="2025-05-14 17:43:51"/>
    <s v="2025-05-22 14:34:52"/>
    <s v="2025-05-23 07:59:04"/>
    <s v="0000-00-00 00:00:00"/>
    <s v="2025-05-09"/>
    <s v="2025-05-16"/>
    <s v="2025-05-22"/>
    <s v="2025-05-26"/>
    <s v="2025-05-26"/>
    <x v="3"/>
    <s v="Toscany"/>
    <s v="KMPLITE"/>
    <x v="251"/>
    <m/>
    <x v="0"/>
    <n v="1"/>
    <x v="383"/>
    <x v="0"/>
    <x v="0"/>
    <n v="1907100"/>
    <x v="0"/>
    <x v="0"/>
    <x v="0"/>
    <x v="9"/>
  </r>
  <r>
    <x v="2115"/>
    <x v="1003"/>
    <s v="CUBRIMIENTO"/>
    <x v="0"/>
    <m/>
    <s v="2025-05-08"/>
    <s v="2025-05-08"/>
    <s v="2025-05-12 08:08:04"/>
    <s v="2025-05-14 17:43:51"/>
    <s v="2025-05-22 14:34:52"/>
    <s v="2025-05-23 07:59:04"/>
    <s v="0000-00-00 00:00:00"/>
    <s v="2025-05-09"/>
    <s v="2025-05-16"/>
    <s v="2025-05-22"/>
    <s v="2025-05-26"/>
    <s v="2025-05-26"/>
    <x v="3"/>
    <s v="Toscany"/>
    <s v="PLITE10"/>
    <x v="263"/>
    <s v="LONA PERGOTEX BLACKOUT GRIS 3M"/>
    <x v="4"/>
    <n v="1"/>
    <x v="383"/>
    <x v="0"/>
    <x v="194"/>
    <n v="9242050"/>
    <x v="0"/>
    <x v="4"/>
    <x v="6"/>
    <x v="9"/>
  </r>
  <r>
    <x v="2116"/>
    <x v="1239"/>
    <s v="CUBRIMIENTO"/>
    <x v="0"/>
    <m/>
    <s v="2025-05-08"/>
    <s v="2025-05-29"/>
    <s v="2025-06-04 10:01:52"/>
    <s v="2025-06-17 17:30:02"/>
    <s v="2025-06-28 09:52:07"/>
    <s v="2025-07-17 13:55:13"/>
    <s v="0000-00-00 00:00:00"/>
    <s v="2025-06-04"/>
    <s v="2025-06-17"/>
    <s v="2025-06-24"/>
    <s v="2025-06-26"/>
    <s v="2025-07-06"/>
    <x v="0"/>
    <s v="Toscana"/>
    <s v="CORB01"/>
    <x v="262"/>
    <s v="LONA DICKSON AZUL OCEANO REF:7264"/>
    <x v="12"/>
    <n v="1"/>
    <x v="371"/>
    <x v="0"/>
    <x v="17"/>
    <n v="3436765.92"/>
    <x v="0"/>
    <x v="0"/>
    <x v="0"/>
    <x v="6"/>
  </r>
  <r>
    <x v="2117"/>
    <x v="1240"/>
    <s v="CUBRIMIENTO"/>
    <x v="0"/>
    <m/>
    <s v="2025-05-08"/>
    <s v="2025-05-15"/>
    <s v="2025-05-17 14:33:52"/>
    <s v="0000-00-00 00:00:00"/>
    <s v="2025-05-20 14:02:02"/>
    <s v="2025-05-30 07:18:58"/>
    <s v="2025-06-13 13:34:20"/>
    <s v="2025-05-16"/>
    <s v="2025-05-16"/>
    <s v="2025-05-19"/>
    <s v="2025-05-21"/>
    <s v="2025-05-22"/>
    <x v="1"/>
    <s v="Virtual"/>
    <s v="108171"/>
    <x v="671"/>
    <m/>
    <x v="0"/>
    <n v="1"/>
    <x v="0"/>
    <x v="0"/>
    <x v="0"/>
    <n v="125838"/>
    <x v="0"/>
    <x v="0"/>
    <x v="0"/>
    <x v="9"/>
  </r>
  <r>
    <x v="2118"/>
    <x v="528"/>
    <s v="CUBRIMIENTO"/>
    <x v="0"/>
    <m/>
    <s v="2025-05-08"/>
    <s v="2025-05-10"/>
    <s v="2025-05-12 08:19:54"/>
    <s v="0000-00-00 00:00:00"/>
    <s v="2025-05-13 12:26:18"/>
    <s v="2025-05-13 17:15:54"/>
    <s v="2025-05-20 17:30:09"/>
    <s v="2025-05-12"/>
    <s v="2025-05-12"/>
    <s v="2025-05-13"/>
    <s v="2025-05-15"/>
    <s v="2025-05-19"/>
    <x v="3"/>
    <s v="Cali"/>
    <s v="SERV03"/>
    <x v="32"/>
    <m/>
    <x v="0"/>
    <n v="1"/>
    <x v="0"/>
    <x v="0"/>
    <x v="0"/>
    <n v="2160000"/>
    <x v="0"/>
    <x v="1"/>
    <x v="1"/>
    <x v="9"/>
  </r>
  <r>
    <x v="2119"/>
    <x v="1241"/>
    <s v="MUEBLES CC CUBRIMIENTOS"/>
    <x v="0"/>
    <m/>
    <s v="2025-05-08"/>
    <s v="2025-05-15"/>
    <s v="2025-06-03 15:40:38"/>
    <s v="0000-00-00 00:00:00"/>
    <s v="2025-06-13 14:20:58"/>
    <s v="2025-06-18 07:22:29"/>
    <s v="2025-08-29 11:08:39"/>
    <s v="2025-05-16"/>
    <s v="2025-05-16"/>
    <s v="2025-05-19"/>
    <s v="2025-05-21"/>
    <s v="2025-05-22"/>
    <x v="1"/>
    <s v="Virtual"/>
    <s v="12742"/>
    <x v="294"/>
    <s v="LONA DICKSON VERDE FORESTA REF:6687"/>
    <x v="0"/>
    <n v="1"/>
    <x v="0"/>
    <x v="0"/>
    <x v="0"/>
    <n v="1204764"/>
    <x v="0"/>
    <x v="0"/>
    <x v="0"/>
    <x v="9"/>
  </r>
  <r>
    <x v="2119"/>
    <x v="1241"/>
    <s v="MUEBLES CC CUBRIMIENTOS"/>
    <x v="0"/>
    <m/>
    <s v="2025-05-08"/>
    <s v="2025-05-15"/>
    <s v="2025-06-03 15:40:38"/>
    <s v="0000-00-00 00:00:00"/>
    <s v="2025-06-13 14:20:58"/>
    <s v="2025-06-18 07:22:29"/>
    <s v="2025-08-29 11:08:39"/>
    <s v="2025-05-16"/>
    <s v="2025-05-16"/>
    <s v="2025-05-19"/>
    <s v="2025-05-21"/>
    <s v="2025-05-22"/>
    <x v="1"/>
    <s v="Virtual"/>
    <s v="REP014"/>
    <x v="1158"/>
    <m/>
    <x v="0"/>
    <n v="1"/>
    <x v="0"/>
    <x v="0"/>
    <x v="0"/>
    <n v="624167"/>
    <x v="0"/>
    <x v="0"/>
    <x v="0"/>
    <x v="9"/>
  </r>
  <r>
    <x v="2119"/>
    <x v="1241"/>
    <s v="MUEBLES CC CUBRIMIENTOS"/>
    <x v="0"/>
    <m/>
    <s v="2025-05-08"/>
    <s v="2025-05-15"/>
    <s v="2025-06-03 15:40:38"/>
    <s v="0000-00-00 00:00:00"/>
    <s v="2025-06-13 14:20:58"/>
    <s v="2025-06-18 07:22:29"/>
    <s v="2025-08-29 11:08:39"/>
    <s v="2025-05-16"/>
    <s v="2025-05-16"/>
    <s v="2025-05-19"/>
    <s v="2025-05-21"/>
    <s v="2025-05-22"/>
    <x v="1"/>
    <s v="Virtual"/>
    <s v="REP023"/>
    <x v="35"/>
    <m/>
    <x v="0"/>
    <n v="1"/>
    <x v="0"/>
    <x v="0"/>
    <x v="0"/>
    <n v="894167"/>
    <x v="0"/>
    <x v="0"/>
    <x v="0"/>
    <x v="9"/>
  </r>
  <r>
    <x v="2119"/>
    <x v="1241"/>
    <s v="MUEBLES CC CUBRIMIENTOS"/>
    <x v="0"/>
    <m/>
    <s v="2025-05-08"/>
    <s v="2025-05-15"/>
    <s v="2025-06-03 15:40:38"/>
    <s v="0000-00-00 00:00:00"/>
    <s v="2025-06-13 14:20:58"/>
    <s v="2025-06-18 07:22:29"/>
    <s v="2025-08-29 11:08:39"/>
    <s v="2025-05-16"/>
    <s v="2025-05-16"/>
    <s v="2025-05-19"/>
    <s v="2025-05-21"/>
    <s v="2025-05-22"/>
    <x v="1"/>
    <s v="Virtual"/>
    <s v="REP040"/>
    <x v="37"/>
    <m/>
    <x v="0"/>
    <n v="3"/>
    <x v="0"/>
    <x v="0"/>
    <x v="0"/>
    <n v="660255"/>
    <x v="0"/>
    <x v="0"/>
    <x v="0"/>
    <x v="9"/>
  </r>
  <r>
    <x v="2119"/>
    <x v="1241"/>
    <s v="MUEBLES CC CUBRIMIENTOS"/>
    <x v="0"/>
    <m/>
    <s v="2025-05-08"/>
    <s v="2025-05-15"/>
    <s v="2025-06-03 15:40:38"/>
    <s v="0000-00-00 00:00:00"/>
    <s v="2025-06-13 14:20:58"/>
    <s v="2025-06-18 07:22:29"/>
    <s v="2025-08-29 11:08:39"/>
    <s v="2025-05-16"/>
    <s v="2025-05-16"/>
    <s v="2025-05-19"/>
    <s v="2025-05-21"/>
    <s v="2025-05-22"/>
    <x v="1"/>
    <s v="Virtual"/>
    <s v="TRANSP07"/>
    <x v="47"/>
    <m/>
    <x v="0"/>
    <n v="1"/>
    <x v="0"/>
    <x v="0"/>
    <x v="0"/>
    <n v="450000"/>
    <x v="0"/>
    <x v="0"/>
    <x v="0"/>
    <x v="9"/>
  </r>
  <r>
    <x v="2120"/>
    <x v="1242"/>
    <s v="CUBRIMIENTO"/>
    <x v="0"/>
    <m/>
    <s v="2025-05-08"/>
    <s v="2025-05-12"/>
    <s v="2025-05-13 13:23:40"/>
    <s v="2025-06-03 17:05:38"/>
    <s v="2025-06-13 14:42:52"/>
    <s v="2025-07-02 07:13:34"/>
    <s v="0000-00-00 00:00:00"/>
    <s v="2025-05-13"/>
    <s v="2025-05-27"/>
    <s v="2025-06-06"/>
    <s v="2025-06-11"/>
    <s v="2025-06-23"/>
    <x v="8"/>
    <s v="Bogota"/>
    <s v="27249"/>
    <x v="64"/>
    <m/>
    <x v="0"/>
    <n v="3"/>
    <x v="0"/>
    <x v="0"/>
    <x v="0"/>
    <n v="561246"/>
    <x v="0"/>
    <x v="0"/>
    <x v="0"/>
    <x v="6"/>
  </r>
  <r>
    <x v="2120"/>
    <x v="1242"/>
    <s v="CUBRIMIENTO"/>
    <x v="0"/>
    <m/>
    <s v="2025-05-08"/>
    <s v="2025-05-12"/>
    <s v="2025-05-13 13:23:40"/>
    <s v="2025-06-03 17:05:38"/>
    <s v="2025-06-13 14:42:52"/>
    <s v="2025-07-02 07:13:34"/>
    <s v="0000-00-00 00:00:00"/>
    <s v="2025-05-13"/>
    <s v="2025-05-27"/>
    <s v="2025-06-06"/>
    <s v="2025-06-11"/>
    <s v="2025-06-23"/>
    <x v="8"/>
    <s v="Bogota"/>
    <s v="28523"/>
    <x v="864"/>
    <m/>
    <x v="0"/>
    <n v="2"/>
    <x v="0"/>
    <x v="0"/>
    <x v="0"/>
    <n v="160000"/>
    <x v="0"/>
    <x v="0"/>
    <x v="0"/>
    <x v="6"/>
  </r>
  <r>
    <x v="2120"/>
    <x v="1242"/>
    <s v="CUBRIMIENTO"/>
    <x v="0"/>
    <m/>
    <s v="2025-05-08"/>
    <s v="2025-05-12"/>
    <s v="2025-05-13 13:23:40"/>
    <s v="2025-06-03 17:05:38"/>
    <s v="2025-06-13 14:42:52"/>
    <s v="2025-07-02 07:13:34"/>
    <s v="0000-00-00 00:00:00"/>
    <s v="2025-05-13"/>
    <s v="2025-05-27"/>
    <s v="2025-06-06"/>
    <s v="2025-06-11"/>
    <s v="2025-06-23"/>
    <x v="8"/>
    <s v="Bogota"/>
    <s v="CORR04"/>
    <x v="125"/>
    <m/>
    <x v="2"/>
    <n v="1"/>
    <x v="384"/>
    <x v="0"/>
    <x v="0"/>
    <n v="510880"/>
    <x v="0"/>
    <x v="0"/>
    <x v="0"/>
    <x v="6"/>
  </r>
  <r>
    <x v="2120"/>
    <x v="1242"/>
    <s v="CUBRIMIENTO"/>
    <x v="0"/>
    <m/>
    <s v="2025-05-08"/>
    <s v="2025-05-12"/>
    <s v="2025-05-13 13:23:40"/>
    <s v="2025-06-03 17:05:38"/>
    <s v="2025-06-13 14:42:52"/>
    <s v="2025-07-02 07:13:34"/>
    <s v="0000-00-00 00:00:00"/>
    <s v="2025-05-13"/>
    <s v="2025-05-27"/>
    <s v="2025-06-06"/>
    <s v="2025-06-11"/>
    <s v="2025-06-23"/>
    <x v="8"/>
    <s v="Bogota"/>
    <s v="CUBT03"/>
    <x v="66"/>
    <m/>
    <x v="2"/>
    <n v="1"/>
    <x v="385"/>
    <x v="0"/>
    <x v="17"/>
    <n v="1559940"/>
    <x v="0"/>
    <x v="0"/>
    <x v="0"/>
    <x v="6"/>
  </r>
  <r>
    <x v="2120"/>
    <x v="1242"/>
    <s v="CUBRIMIENTO"/>
    <x v="0"/>
    <m/>
    <s v="2025-05-08"/>
    <s v="2025-05-12"/>
    <s v="2025-05-13 13:23:40"/>
    <s v="2025-06-03 17:05:38"/>
    <s v="2025-06-13 14:42:52"/>
    <s v="2025-07-02 07:13:34"/>
    <s v="0000-00-00 00:00:00"/>
    <s v="2025-05-13"/>
    <s v="2025-05-27"/>
    <s v="2025-06-06"/>
    <s v="2025-06-11"/>
    <s v="2025-06-23"/>
    <x v="8"/>
    <s v="Bogota"/>
    <s v="CUBT03"/>
    <x v="66"/>
    <m/>
    <x v="2"/>
    <n v="1"/>
    <x v="386"/>
    <x v="0"/>
    <x v="18"/>
    <n v="859970"/>
    <x v="0"/>
    <x v="0"/>
    <x v="0"/>
    <x v="6"/>
  </r>
  <r>
    <x v="2120"/>
    <x v="1242"/>
    <s v="CUBRIMIENTO"/>
    <x v="0"/>
    <m/>
    <s v="2025-05-08"/>
    <s v="2025-05-12"/>
    <s v="2025-05-13 13:23:40"/>
    <s v="2025-06-03 17:05:38"/>
    <s v="2025-06-13 14:42:52"/>
    <s v="2025-07-02 07:13:34"/>
    <s v="0000-00-00 00:00:00"/>
    <s v="2025-05-13"/>
    <s v="2025-05-27"/>
    <s v="2025-06-06"/>
    <s v="2025-06-11"/>
    <s v="2025-06-23"/>
    <x v="8"/>
    <s v="Bogota"/>
    <s v="CUBT03"/>
    <x v="66"/>
    <m/>
    <x v="4"/>
    <n v="1"/>
    <x v="387"/>
    <x v="0"/>
    <x v="18"/>
    <n v="1244967"/>
    <x v="0"/>
    <x v="0"/>
    <x v="0"/>
    <x v="6"/>
  </r>
  <r>
    <x v="2120"/>
    <x v="1242"/>
    <s v="CUBRIMIENTO"/>
    <x v="0"/>
    <m/>
    <s v="2025-05-08"/>
    <s v="2025-05-12"/>
    <s v="2025-05-13 13:23:40"/>
    <s v="2025-06-03 17:05:38"/>
    <s v="2025-06-13 14:42:52"/>
    <s v="2025-07-02 07:13:34"/>
    <s v="0000-00-00 00:00:00"/>
    <s v="2025-05-13"/>
    <s v="2025-05-27"/>
    <s v="2025-06-06"/>
    <s v="2025-06-11"/>
    <s v="2025-06-23"/>
    <x v="8"/>
    <s v="Bogota"/>
    <s v="PFAL02"/>
    <x v="1159"/>
    <m/>
    <x v="2"/>
    <n v="1"/>
    <x v="385"/>
    <x v="0"/>
    <x v="84"/>
    <n v="3643200"/>
    <x v="0"/>
    <x v="0"/>
    <x v="0"/>
    <x v="6"/>
  </r>
  <r>
    <x v="2120"/>
    <x v="1242"/>
    <s v="CUBRIMIENTO"/>
    <x v="0"/>
    <m/>
    <s v="2025-05-08"/>
    <s v="2025-05-12"/>
    <s v="2025-05-13 13:23:40"/>
    <s v="2025-06-03 17:05:38"/>
    <s v="2025-06-13 14:42:52"/>
    <s v="2025-07-02 07:13:34"/>
    <s v="0000-00-00 00:00:00"/>
    <s v="2025-05-13"/>
    <s v="2025-05-27"/>
    <s v="2025-06-06"/>
    <s v="2025-06-11"/>
    <s v="2025-06-23"/>
    <x v="8"/>
    <s v="Bogota"/>
    <s v="PLT09"/>
    <x v="101"/>
    <m/>
    <x v="2"/>
    <n v="4"/>
    <x v="0"/>
    <x v="0"/>
    <x v="18"/>
    <n v="2183736"/>
    <x v="0"/>
    <x v="0"/>
    <x v="0"/>
    <x v="6"/>
  </r>
  <r>
    <x v="2120"/>
    <x v="1242"/>
    <s v="CUBRIMIENTO"/>
    <x v="0"/>
    <m/>
    <s v="2025-05-08"/>
    <s v="2025-05-12"/>
    <s v="2025-05-13 13:23:40"/>
    <s v="2025-06-03 17:05:38"/>
    <s v="2025-06-13 14:42:52"/>
    <s v="2025-07-02 07:13:34"/>
    <s v="0000-00-00 00:00:00"/>
    <s v="2025-05-13"/>
    <s v="2025-05-27"/>
    <s v="2025-06-06"/>
    <s v="2025-06-11"/>
    <s v="2025-06-23"/>
    <x v="8"/>
    <s v="Bogota"/>
    <s v="PLT16"/>
    <x v="1160"/>
    <m/>
    <x v="2"/>
    <n v="2"/>
    <x v="0"/>
    <x v="0"/>
    <x v="0"/>
    <n v="128212"/>
    <x v="0"/>
    <x v="0"/>
    <x v="0"/>
    <x v="6"/>
  </r>
  <r>
    <x v="2120"/>
    <x v="1242"/>
    <s v="CUBRIMIENTO"/>
    <x v="0"/>
    <m/>
    <s v="2025-05-08"/>
    <s v="2025-05-12"/>
    <s v="2025-05-13 13:23:40"/>
    <s v="2025-06-03 17:05:38"/>
    <s v="2025-06-13 14:42:52"/>
    <s v="2025-07-02 07:13:34"/>
    <s v="0000-00-00 00:00:00"/>
    <s v="2025-05-13"/>
    <s v="2025-05-27"/>
    <s v="2025-06-06"/>
    <s v="2025-06-11"/>
    <s v="2025-06-23"/>
    <x v="8"/>
    <s v="Bogota"/>
    <s v="PTAL01"/>
    <x v="131"/>
    <m/>
    <x v="4"/>
    <n v="4"/>
    <x v="0"/>
    <x v="3"/>
    <x v="0"/>
    <n v="1909652"/>
    <x v="0"/>
    <x v="0"/>
    <x v="0"/>
    <x v="6"/>
  </r>
  <r>
    <x v="2120"/>
    <x v="1242"/>
    <s v="CUBRIMIENTO"/>
    <x v="0"/>
    <m/>
    <s v="2025-05-08"/>
    <s v="2025-05-12"/>
    <s v="2025-05-13 13:23:40"/>
    <s v="2025-06-03 17:05:38"/>
    <s v="2025-06-13 14:42:52"/>
    <s v="2025-07-02 07:13:34"/>
    <s v="0000-00-00 00:00:00"/>
    <s v="2025-05-13"/>
    <s v="2025-05-27"/>
    <s v="2025-06-06"/>
    <s v="2025-06-11"/>
    <s v="2025-06-23"/>
    <x v="8"/>
    <s v="Bogota"/>
    <s v="PTEKROM11"/>
    <x v="964"/>
    <s v="LONA PERGOTEX TRASLUCIDA BLANCA 3M"/>
    <x v="4"/>
    <n v="1"/>
    <x v="387"/>
    <x v="0"/>
    <x v="195"/>
    <n v="37335670"/>
    <x v="0"/>
    <x v="4"/>
    <x v="4"/>
    <x v="6"/>
  </r>
  <r>
    <x v="2120"/>
    <x v="1242"/>
    <s v="CUBRIMIENTO"/>
    <x v="0"/>
    <m/>
    <s v="2025-05-08"/>
    <s v="2025-05-12"/>
    <s v="2025-05-13 13:23:40"/>
    <s v="2025-06-03 17:05:38"/>
    <s v="2025-06-13 14:42:52"/>
    <s v="2025-07-02 07:13:34"/>
    <s v="0000-00-00 00:00:00"/>
    <s v="2025-05-13"/>
    <s v="2025-05-27"/>
    <s v="2025-06-06"/>
    <s v="2025-06-11"/>
    <s v="2025-06-23"/>
    <x v="8"/>
    <s v="Bogota"/>
    <s v="SPOT20"/>
    <x v="731"/>
    <m/>
    <x v="0"/>
    <n v="1"/>
    <x v="0"/>
    <x v="0"/>
    <x v="0"/>
    <n v="2972928"/>
    <x v="0"/>
    <x v="0"/>
    <x v="0"/>
    <x v="6"/>
  </r>
  <r>
    <x v="2121"/>
    <x v="168"/>
    <s v="CUBRIMIENTO"/>
    <x v="0"/>
    <m/>
    <s v="2025-05-08"/>
    <s v="2025-05-08"/>
    <s v="2025-05-09 12:21:29"/>
    <s v="0000-00-00 00:00:00"/>
    <s v="2025-05-09 12:21:37"/>
    <s v="2025-05-09 16:36:26"/>
    <s v="0000-00-00 00:00:00"/>
    <s v="2025-05-09"/>
    <s v="2025-05-09"/>
    <s v="2025-05-13"/>
    <s v="2025-05-15"/>
    <s v="2025-05-15"/>
    <x v="0"/>
    <s v="Toscany"/>
    <s v="97"/>
    <x v="546"/>
    <m/>
    <x v="0"/>
    <n v="8"/>
    <x v="0"/>
    <x v="0"/>
    <x v="0"/>
    <n v="420800"/>
    <x v="0"/>
    <x v="0"/>
    <x v="0"/>
    <x v="9"/>
  </r>
  <r>
    <x v="2122"/>
    <x v="392"/>
    <s v="MUEBLES CC CUBRIMIENTOS"/>
    <x v="0"/>
    <m/>
    <s v="2025-05-08"/>
    <s v="2025-05-13"/>
    <s v="2025-05-14 11:02:34"/>
    <s v="0000-00-00 00:00:00"/>
    <s v="2025-05-14 11:02:50"/>
    <s v="2025-05-14 17:58:14"/>
    <s v="2025-06-04 08:37:25"/>
    <s v="2025-05-14"/>
    <s v="2025-05-14"/>
    <s v="2025-05-15"/>
    <s v="2025-05-19"/>
    <s v="2025-05-20"/>
    <x v="1"/>
    <s v="Toscany"/>
    <s v="11435"/>
    <x v="229"/>
    <m/>
    <x v="0"/>
    <n v="3"/>
    <x v="0"/>
    <x v="0"/>
    <x v="0"/>
    <n v="191700"/>
    <x v="0"/>
    <x v="0"/>
    <x v="0"/>
    <x v="9"/>
  </r>
  <r>
    <x v="2122"/>
    <x v="392"/>
    <s v="MUEBLES CC CUBRIMIENTOS"/>
    <x v="0"/>
    <m/>
    <s v="2025-05-08"/>
    <s v="2025-05-13"/>
    <s v="2025-05-14 11:02:34"/>
    <s v="0000-00-00 00:00:00"/>
    <s v="2025-05-14 11:02:50"/>
    <s v="2025-05-14 17:58:14"/>
    <s v="2025-06-04 08:37:25"/>
    <s v="2025-05-14"/>
    <s v="2025-05-14"/>
    <s v="2025-05-15"/>
    <s v="2025-05-19"/>
    <s v="2025-05-20"/>
    <x v="1"/>
    <s v="Toscany"/>
    <s v="12871"/>
    <x v="790"/>
    <m/>
    <x v="0"/>
    <n v="6"/>
    <x v="0"/>
    <x v="0"/>
    <x v="0"/>
    <n v="2400"/>
    <x v="0"/>
    <x v="0"/>
    <x v="0"/>
    <x v="9"/>
  </r>
  <r>
    <x v="2122"/>
    <x v="392"/>
    <s v="MUEBLES CC CUBRIMIENTOS"/>
    <x v="0"/>
    <m/>
    <s v="2025-05-08"/>
    <s v="2025-05-13"/>
    <s v="2025-05-14 11:02:34"/>
    <s v="0000-00-00 00:00:00"/>
    <s v="2025-05-14 11:02:50"/>
    <s v="2025-05-14 17:58:14"/>
    <s v="2025-06-04 08:37:25"/>
    <s v="2025-05-14"/>
    <s v="2025-05-14"/>
    <s v="2025-05-15"/>
    <s v="2025-05-19"/>
    <s v="2025-05-20"/>
    <x v="1"/>
    <s v="Toscany"/>
    <s v="980"/>
    <x v="1161"/>
    <m/>
    <x v="0"/>
    <n v="6"/>
    <x v="0"/>
    <x v="0"/>
    <x v="0"/>
    <n v="7800"/>
    <x v="0"/>
    <x v="0"/>
    <x v="0"/>
    <x v="9"/>
  </r>
  <r>
    <x v="2123"/>
    <x v="111"/>
    <s v="CUBRIMIENTO"/>
    <x v="0"/>
    <m/>
    <s v="2025-05-08"/>
    <s v="2025-05-12"/>
    <s v="2025-05-12 11:33:29"/>
    <s v="0000-00-00 00:00:00"/>
    <s v="2025-05-12 11:33:36"/>
    <s v="2025-05-12 17:09:38"/>
    <s v="0000-00-00 00:00:00"/>
    <s v="2025-05-13"/>
    <s v="2025-05-13"/>
    <s v="2025-05-15"/>
    <s v="2025-05-19"/>
    <s v="2025-05-19"/>
    <x v="0"/>
    <s v="Toscany"/>
    <s v="11369"/>
    <x v="789"/>
    <m/>
    <x v="0"/>
    <n v="6"/>
    <x v="0"/>
    <x v="0"/>
    <x v="0"/>
    <n v="7800"/>
    <x v="0"/>
    <x v="0"/>
    <x v="0"/>
    <x v="9"/>
  </r>
  <r>
    <x v="2123"/>
    <x v="111"/>
    <s v="CUBRIMIENTO"/>
    <x v="0"/>
    <m/>
    <s v="2025-05-08"/>
    <s v="2025-05-12"/>
    <s v="2025-05-12 11:33:29"/>
    <s v="0000-00-00 00:00:00"/>
    <s v="2025-05-12 11:33:36"/>
    <s v="2025-05-12 17:09:38"/>
    <s v="0000-00-00 00:00:00"/>
    <s v="2025-05-13"/>
    <s v="2025-05-13"/>
    <s v="2025-05-15"/>
    <s v="2025-05-19"/>
    <s v="2025-05-19"/>
    <x v="0"/>
    <s v="Toscany"/>
    <s v="11435"/>
    <x v="229"/>
    <m/>
    <x v="0"/>
    <n v="3"/>
    <x v="0"/>
    <x v="0"/>
    <x v="0"/>
    <n v="191700"/>
    <x v="0"/>
    <x v="0"/>
    <x v="0"/>
    <x v="9"/>
  </r>
  <r>
    <x v="2123"/>
    <x v="111"/>
    <s v="CUBRIMIENTO"/>
    <x v="0"/>
    <m/>
    <s v="2025-05-08"/>
    <s v="2025-05-12"/>
    <s v="2025-05-12 11:33:29"/>
    <s v="0000-00-00 00:00:00"/>
    <s v="2025-05-12 11:33:36"/>
    <s v="2025-05-12 17:09:38"/>
    <s v="0000-00-00 00:00:00"/>
    <s v="2025-05-13"/>
    <s v="2025-05-13"/>
    <s v="2025-05-15"/>
    <s v="2025-05-19"/>
    <s v="2025-05-19"/>
    <x v="0"/>
    <s v="Toscany"/>
    <s v="11441"/>
    <x v="204"/>
    <m/>
    <x v="0"/>
    <n v="1"/>
    <x v="0"/>
    <x v="0"/>
    <x v="0"/>
    <n v="50420"/>
    <x v="0"/>
    <x v="0"/>
    <x v="0"/>
    <x v="9"/>
  </r>
  <r>
    <x v="2123"/>
    <x v="111"/>
    <s v="CUBRIMIENTO"/>
    <x v="0"/>
    <m/>
    <s v="2025-05-08"/>
    <s v="2025-05-12"/>
    <s v="2025-05-12 11:33:29"/>
    <s v="0000-00-00 00:00:00"/>
    <s v="2025-05-12 11:33:36"/>
    <s v="2025-05-12 17:09:38"/>
    <s v="0000-00-00 00:00:00"/>
    <s v="2025-05-13"/>
    <s v="2025-05-13"/>
    <s v="2025-05-15"/>
    <s v="2025-05-19"/>
    <s v="2025-05-19"/>
    <x v="0"/>
    <s v="Toscany"/>
    <s v="12871"/>
    <x v="790"/>
    <m/>
    <x v="0"/>
    <n v="6"/>
    <x v="0"/>
    <x v="0"/>
    <x v="0"/>
    <n v="2400"/>
    <x v="0"/>
    <x v="0"/>
    <x v="0"/>
    <x v="9"/>
  </r>
  <r>
    <x v="2124"/>
    <x v="1243"/>
    <s v="CUBRIMIENTO"/>
    <x v="0"/>
    <m/>
    <s v="2025-05-09"/>
    <s v="2025-05-09"/>
    <s v="2025-05-12 11:34:39"/>
    <s v="0000-00-00 00:00:00"/>
    <s v="2025-05-12 11:34:49"/>
    <s v="2025-05-12 17:12:06"/>
    <s v="0000-00-00 00:00:00"/>
    <s v="2025-05-12"/>
    <s v="2025-05-12"/>
    <s v="2025-05-14"/>
    <s v="2025-05-16"/>
    <s v="2025-05-16"/>
    <x v="0"/>
    <s v="Toscany"/>
    <s v="35"/>
    <x v="292"/>
    <m/>
    <x v="0"/>
    <n v="30"/>
    <x v="0"/>
    <x v="0"/>
    <x v="0"/>
    <n v="1578000"/>
    <x v="0"/>
    <x v="0"/>
    <x v="0"/>
    <x v="9"/>
  </r>
  <r>
    <x v="2125"/>
    <x v="1244"/>
    <s v="MUEBLES CC CUBRIMIENTOS"/>
    <x v="0"/>
    <m/>
    <s v="2025-05-12"/>
    <s v="2025-05-27"/>
    <s v="2025-05-29 11:07:15"/>
    <s v="2025-05-30 17:02:19"/>
    <s v="2025-07-18 14:56:50"/>
    <s v="2025-07-18 14:56:59"/>
    <s v="2025-07-31 14:51:59"/>
    <s v="2025-05-28"/>
    <s v="2025-06-02"/>
    <s v="2025-06-05"/>
    <s v="2025-06-09"/>
    <s v="2025-06-13"/>
    <x v="1"/>
    <s v="Cali"/>
    <s v="PORTCAL02"/>
    <x v="1162"/>
    <m/>
    <x v="3"/>
    <n v="1"/>
    <x v="43"/>
    <x v="1"/>
    <x v="0"/>
    <n v="6260500"/>
    <x v="0"/>
    <x v="0"/>
    <x v="0"/>
    <x v="6"/>
  </r>
  <r>
    <x v="2126"/>
    <x v="84"/>
    <s v="CUBRIMIENTO"/>
    <x v="0"/>
    <m/>
    <s v="2025-05-12"/>
    <s v="2025-05-13"/>
    <s v="2025-05-13 15:04:13"/>
    <s v="2025-05-15 12:08:01"/>
    <s v="2025-05-17 10:00:38"/>
    <s v="2025-05-23 07:41:44"/>
    <s v="0000-00-00 00:00:00"/>
    <s v="2025-05-14"/>
    <s v="2025-05-16"/>
    <s v="2025-05-20"/>
    <s v="2025-05-22"/>
    <s v="2025-05-22"/>
    <x v="3"/>
    <s v="Toscany"/>
    <s v="SOMB03"/>
    <x v="161"/>
    <s v="LONA DICKSON VERDE FORESTA REF:6687"/>
    <x v="8"/>
    <n v="1"/>
    <x v="80"/>
    <x v="0"/>
    <x v="13"/>
    <n v="4175700"/>
    <x v="0"/>
    <x v="6"/>
    <x v="8"/>
    <x v="9"/>
  </r>
  <r>
    <x v="2127"/>
    <x v="1245"/>
    <s v="CUBRIMIENTO"/>
    <x v="0"/>
    <m/>
    <s v="2024-11-12"/>
    <s v="2025-05-15"/>
    <s v="2025-05-27 08:50:48"/>
    <s v="2025-06-19 17:50:51"/>
    <s v="2025-07-08 14:55:05"/>
    <s v="2025-07-09 07:53:03"/>
    <s v="2025-08-28 10:23:39"/>
    <s v="2025-05-27"/>
    <s v="2025-06-20"/>
    <s v="2025-07-10"/>
    <s v="2025-07-12"/>
    <s v="2025-07-18"/>
    <x v="1"/>
    <s v="Cali"/>
    <s v="MEMBRANA ESPC07"/>
    <x v="1163"/>
    <s v="LONA PERGOTEX BLACKOUT BLANCA 3 M"/>
    <x v="0"/>
    <n v="1"/>
    <x v="388"/>
    <x v="51"/>
    <x v="196"/>
    <n v="68175761"/>
    <x v="0"/>
    <x v="11"/>
    <x v="0"/>
    <x v="1"/>
  </r>
  <r>
    <x v="2127"/>
    <x v="1245"/>
    <s v="CUBRIMIENTO"/>
    <x v="0"/>
    <m/>
    <s v="2024-11-12"/>
    <s v="2025-05-15"/>
    <s v="2025-05-27 08:50:48"/>
    <s v="2025-06-19 17:50:51"/>
    <s v="2025-07-08 14:55:05"/>
    <s v="2025-07-09 07:53:03"/>
    <s v="2025-08-28 10:23:39"/>
    <s v="2025-05-27"/>
    <s v="2025-06-20"/>
    <s v="2025-07-10"/>
    <s v="2025-07-12"/>
    <s v="2025-07-18"/>
    <x v="1"/>
    <s v="Cali"/>
    <s v="SERV03"/>
    <x v="9"/>
    <m/>
    <x v="0"/>
    <n v="1"/>
    <x v="0"/>
    <x v="0"/>
    <x v="0"/>
    <n v="4740000"/>
    <x v="0"/>
    <x v="1"/>
    <x v="1"/>
    <x v="1"/>
  </r>
  <r>
    <x v="2128"/>
    <x v="1246"/>
    <s v="MUEBLES CC CUBRIMIENTOS"/>
    <x v="0"/>
    <m/>
    <s v="2025-05-12"/>
    <s v="2025-05-30"/>
    <s v="2025-05-31 14:16:45"/>
    <s v="0000-00-00 00:00:00"/>
    <s v="2025-06-16 12:10:22"/>
    <s v="2025-06-16 13:45:25"/>
    <s v="2025-06-24 10:03:18"/>
    <s v="2025-06-02"/>
    <s v="2025-06-02"/>
    <s v="2025-06-26"/>
    <s v="2025-06-30"/>
    <s v="2025-07-02"/>
    <x v="1"/>
    <s v="Medellin"/>
    <s v="100243"/>
    <x v="979"/>
    <s v="LONA DICKSON VERDE OLIVA VETEADO REF:U814"/>
    <x v="4"/>
    <n v="2"/>
    <x v="0"/>
    <x v="0"/>
    <x v="0"/>
    <n v="6196410"/>
    <x v="0"/>
    <x v="2"/>
    <x v="0"/>
    <x v="6"/>
  </r>
  <r>
    <x v="2129"/>
    <x v="1247"/>
    <s v="CUBRIMIENTO"/>
    <x v="0"/>
    <m/>
    <s v="2025-05-12"/>
    <s v="2025-06-09"/>
    <s v="2025-06-09 16:32:03"/>
    <s v="2025-09-09 16:48:42"/>
    <s v="2025-06-16 15:36:11"/>
    <s v="2025-06-16 15:36:17"/>
    <s v="2025-06-18 07:42:57"/>
    <s v="2025-06-10"/>
    <s v="2025-06-10"/>
    <s v="2025-06-12"/>
    <s v="2025-06-16"/>
    <s v="2025-06-17"/>
    <x v="1"/>
    <s v="Toscana"/>
    <s v="3151"/>
    <x v="57"/>
    <m/>
    <x v="0"/>
    <n v="175"/>
    <x v="0"/>
    <x v="0"/>
    <x v="0"/>
    <n v="5716368"/>
    <x v="0"/>
    <x v="0"/>
    <x v="0"/>
    <x v="6"/>
  </r>
  <r>
    <x v="2129"/>
    <x v="1247"/>
    <s v="CUBRIMIENTO"/>
    <x v="0"/>
    <m/>
    <s v="2025-05-12"/>
    <s v="2025-06-09"/>
    <s v="2025-06-09 16:32:03"/>
    <s v="2025-09-09 16:48:42"/>
    <s v="2025-06-16 15:36:11"/>
    <s v="2025-06-16 15:36:17"/>
    <s v="2025-06-18 07:42:57"/>
    <s v="2025-06-10"/>
    <s v="2025-06-10"/>
    <s v="2025-06-12"/>
    <s v="2025-06-16"/>
    <s v="2025-06-17"/>
    <x v="1"/>
    <s v="Toscana"/>
    <s v="TRANSP06"/>
    <x v="59"/>
    <m/>
    <x v="0"/>
    <n v="1"/>
    <x v="0"/>
    <x v="0"/>
    <x v="0"/>
    <n v="795445.2"/>
    <x v="0"/>
    <x v="1"/>
    <x v="1"/>
    <x v="6"/>
  </r>
  <r>
    <x v="2130"/>
    <x v="285"/>
    <s v="CUBRIMIENTO"/>
    <x v="0"/>
    <m/>
    <s v="2025-05-12"/>
    <s v="2025-05-13"/>
    <s v="2025-05-14 10:59:27"/>
    <s v="0000-00-00 00:00:00"/>
    <s v="2025-05-14 10:59:46"/>
    <s v="2025-05-15 07:34:26"/>
    <s v="0000-00-00 00:00:00"/>
    <s v="2025-05-14"/>
    <s v="2025-05-14"/>
    <s v="2025-05-16"/>
    <s v="2025-05-20"/>
    <s v="2025-05-20"/>
    <x v="3"/>
    <s v="Toscany"/>
    <s v="3151"/>
    <x v="57"/>
    <m/>
    <x v="0"/>
    <n v="23"/>
    <x v="0"/>
    <x v="0"/>
    <x v="0"/>
    <n v="1121250"/>
    <x v="0"/>
    <x v="0"/>
    <x v="0"/>
    <x v="9"/>
  </r>
  <r>
    <x v="2131"/>
    <x v="78"/>
    <s v="CUBRIMIENTO"/>
    <x v="0"/>
    <m/>
    <s v="2025-05-12"/>
    <s v="2025-05-22"/>
    <s v="2025-05-23 11:13:15"/>
    <s v="0000-00-00 00:00:00"/>
    <s v="2025-05-23 17:25:34"/>
    <s v="2025-05-23 17:26:05"/>
    <s v="0000-00-00 00:00:00"/>
    <s v="2025-05-23"/>
    <s v="2025-05-23"/>
    <s v="2025-05-27"/>
    <s v="2025-05-29"/>
    <s v="2025-05-29"/>
    <x v="3"/>
    <s v="Toscany"/>
    <s v="11433"/>
    <x v="376"/>
    <m/>
    <x v="0"/>
    <n v="2"/>
    <x v="0"/>
    <x v="0"/>
    <x v="0"/>
    <n v="1014000"/>
    <x v="0"/>
    <x v="0"/>
    <x v="0"/>
    <x v="9"/>
  </r>
  <r>
    <x v="2131"/>
    <x v="78"/>
    <s v="CUBRIMIENTO"/>
    <x v="0"/>
    <m/>
    <s v="2025-05-12"/>
    <s v="2025-05-22"/>
    <s v="2025-05-23 11:13:15"/>
    <s v="0000-00-00 00:00:00"/>
    <s v="2025-05-23 17:25:34"/>
    <s v="2025-05-23 17:26:05"/>
    <s v="0000-00-00 00:00:00"/>
    <s v="2025-05-23"/>
    <s v="2025-05-23"/>
    <s v="2025-05-27"/>
    <s v="2025-05-29"/>
    <s v="2025-05-29"/>
    <x v="3"/>
    <s v="Toscany"/>
    <s v="11441"/>
    <x v="204"/>
    <m/>
    <x v="0"/>
    <n v="1"/>
    <x v="0"/>
    <x v="0"/>
    <x v="0"/>
    <n v="50420"/>
    <x v="0"/>
    <x v="0"/>
    <x v="0"/>
    <x v="9"/>
  </r>
  <r>
    <x v="2131"/>
    <x v="78"/>
    <s v="CUBRIMIENTO"/>
    <x v="0"/>
    <m/>
    <s v="2025-05-12"/>
    <s v="2025-05-22"/>
    <s v="2025-05-23 11:13:15"/>
    <s v="0000-00-00 00:00:00"/>
    <s v="2025-05-23 17:25:34"/>
    <s v="2025-05-23 17:26:05"/>
    <s v="0000-00-00 00:00:00"/>
    <s v="2025-05-23"/>
    <s v="2025-05-23"/>
    <s v="2025-05-27"/>
    <s v="2025-05-29"/>
    <s v="2025-05-29"/>
    <x v="3"/>
    <s v="Toscany"/>
    <s v="5574"/>
    <x v="250"/>
    <m/>
    <x v="0"/>
    <n v="1"/>
    <x v="0"/>
    <x v="0"/>
    <x v="0"/>
    <n v="200000"/>
    <x v="0"/>
    <x v="0"/>
    <x v="0"/>
    <x v="9"/>
  </r>
  <r>
    <x v="2131"/>
    <x v="78"/>
    <s v="CUBRIMIENTO"/>
    <x v="0"/>
    <m/>
    <s v="2025-05-12"/>
    <s v="2025-05-22"/>
    <s v="2025-05-23 11:13:15"/>
    <s v="0000-00-00 00:00:00"/>
    <s v="2025-05-23 17:25:34"/>
    <s v="2025-05-23 17:26:05"/>
    <s v="0000-00-00 00:00:00"/>
    <s v="2025-05-23"/>
    <s v="2025-05-23"/>
    <s v="2025-05-27"/>
    <s v="2025-05-29"/>
    <s v="2025-05-29"/>
    <x v="3"/>
    <s v="Toscany"/>
    <s v="82"/>
    <x v="231"/>
    <m/>
    <x v="0"/>
    <n v="10"/>
    <x v="0"/>
    <x v="0"/>
    <x v="0"/>
    <n v="526000"/>
    <x v="0"/>
    <x v="0"/>
    <x v="0"/>
    <x v="9"/>
  </r>
  <r>
    <x v="2132"/>
    <x v="1248"/>
    <s v="CUBRIMIENTO"/>
    <x v="0"/>
    <m/>
    <s v="2025-05-12"/>
    <s v="2025-05-30"/>
    <s v="2025-06-04 09:54:27"/>
    <s v="2025-06-06 17:10:07"/>
    <s v="2025-06-10 12:05:57"/>
    <s v="2025-06-16 10:14:26"/>
    <s v="0000-00-00 00:00:00"/>
    <s v="2025-06-02"/>
    <s v="2025-06-04"/>
    <s v="2025-06-06"/>
    <s v="2025-06-10"/>
    <s v="2025-06-10"/>
    <x v="0"/>
    <s v="Toscany"/>
    <s v="11442"/>
    <x v="531"/>
    <m/>
    <x v="0"/>
    <n v="1"/>
    <x v="0"/>
    <x v="0"/>
    <x v="0"/>
    <n v="92500"/>
    <x v="0"/>
    <x v="0"/>
    <x v="0"/>
    <x v="6"/>
  </r>
  <r>
    <x v="2132"/>
    <x v="1248"/>
    <s v="CUBRIMIENTO"/>
    <x v="0"/>
    <m/>
    <s v="2025-05-12"/>
    <s v="2025-05-30"/>
    <s v="2025-06-04 09:54:27"/>
    <s v="2025-06-06 17:10:07"/>
    <s v="2025-06-10 12:05:57"/>
    <s v="2025-06-16 10:14:26"/>
    <s v="0000-00-00 00:00:00"/>
    <s v="2025-06-02"/>
    <s v="2025-06-04"/>
    <s v="2025-06-06"/>
    <s v="2025-06-10"/>
    <s v="2025-06-10"/>
    <x v="0"/>
    <s v="Toscany"/>
    <s v="14236"/>
    <x v="1164"/>
    <m/>
    <x v="0"/>
    <n v="1"/>
    <x v="0"/>
    <x v="0"/>
    <x v="0"/>
    <n v="655300"/>
    <x v="0"/>
    <x v="0"/>
    <x v="0"/>
    <x v="6"/>
  </r>
  <r>
    <x v="2132"/>
    <x v="1248"/>
    <s v="CUBRIMIENTO"/>
    <x v="0"/>
    <m/>
    <s v="2025-05-12"/>
    <s v="2025-05-30"/>
    <s v="2025-06-04 09:54:27"/>
    <s v="2025-06-06 17:10:07"/>
    <s v="2025-06-10 12:05:57"/>
    <s v="2025-06-16 10:14:26"/>
    <s v="0000-00-00 00:00:00"/>
    <s v="2025-06-02"/>
    <s v="2025-06-04"/>
    <s v="2025-06-06"/>
    <s v="2025-06-10"/>
    <s v="2025-06-10"/>
    <x v="0"/>
    <s v="Toscany"/>
    <s v="27813"/>
    <x v="1165"/>
    <m/>
    <x v="0"/>
    <n v="1"/>
    <x v="0"/>
    <x v="0"/>
    <x v="0"/>
    <n v="131670"/>
    <x v="0"/>
    <x v="0"/>
    <x v="0"/>
    <x v="6"/>
  </r>
  <r>
    <x v="2132"/>
    <x v="1248"/>
    <s v="CUBRIMIENTO"/>
    <x v="0"/>
    <m/>
    <s v="2025-05-12"/>
    <s v="2025-05-30"/>
    <s v="2025-06-04 09:54:27"/>
    <s v="2025-06-06 17:10:07"/>
    <s v="2025-06-10 12:05:57"/>
    <s v="2025-06-16 10:14:26"/>
    <s v="0000-00-00 00:00:00"/>
    <s v="2025-06-02"/>
    <s v="2025-06-04"/>
    <s v="2025-06-06"/>
    <s v="2025-06-10"/>
    <s v="2025-06-10"/>
    <x v="0"/>
    <s v="Toscany"/>
    <s v="MTOS02"/>
    <x v="972"/>
    <m/>
    <x v="0"/>
    <n v="2"/>
    <x v="0"/>
    <x v="0"/>
    <x v="0"/>
    <n v="2290476"/>
    <x v="0"/>
    <x v="0"/>
    <x v="0"/>
    <x v="6"/>
  </r>
  <r>
    <x v="2132"/>
    <x v="1248"/>
    <s v="CUBRIMIENTO"/>
    <x v="0"/>
    <m/>
    <s v="2025-05-12"/>
    <s v="2025-05-30"/>
    <s v="2025-06-04 09:54:27"/>
    <s v="2025-06-06 17:10:07"/>
    <s v="2025-06-10 12:05:57"/>
    <s v="2025-06-16 10:14:26"/>
    <s v="0000-00-00 00:00:00"/>
    <s v="2025-06-02"/>
    <s v="2025-06-04"/>
    <s v="2025-06-06"/>
    <s v="2025-06-10"/>
    <s v="2025-06-10"/>
    <x v="0"/>
    <s v="Toscany"/>
    <s v="SOMB03"/>
    <x v="161"/>
    <s v="LONA DICKSON VERDE Y BLANCO REF:8402"/>
    <x v="8"/>
    <n v="2"/>
    <x v="13"/>
    <x v="0"/>
    <x v="17"/>
    <n v="10700000"/>
    <x v="0"/>
    <x v="6"/>
    <x v="8"/>
    <x v="6"/>
  </r>
  <r>
    <x v="2133"/>
    <x v="273"/>
    <s v="CUBRIMIENTO"/>
    <x v="0"/>
    <m/>
    <s v="2025-05-13"/>
    <s v="2025-05-14"/>
    <s v="2025-05-15 11:16:05"/>
    <s v="0000-00-00 00:00:00"/>
    <s v="2025-05-15 11:16:15"/>
    <s v="2025-05-19 10:02:59"/>
    <s v="2025-06-04 08:34:40"/>
    <s v="2025-05-15"/>
    <s v="2025-05-15"/>
    <s v="2025-05-16"/>
    <s v="2025-05-20"/>
    <s v="2025-05-21"/>
    <x v="1"/>
    <s v="Toscany"/>
    <s v="11369"/>
    <x v="789"/>
    <m/>
    <x v="0"/>
    <n v="2"/>
    <x v="0"/>
    <x v="0"/>
    <x v="0"/>
    <n v="2600"/>
    <x v="0"/>
    <x v="0"/>
    <x v="0"/>
    <x v="9"/>
  </r>
  <r>
    <x v="2133"/>
    <x v="273"/>
    <s v="CUBRIMIENTO"/>
    <x v="0"/>
    <m/>
    <s v="2025-05-13"/>
    <s v="2025-05-14"/>
    <s v="2025-05-15 11:16:05"/>
    <s v="0000-00-00 00:00:00"/>
    <s v="2025-05-15 11:16:15"/>
    <s v="2025-05-19 10:02:59"/>
    <s v="2025-06-04 08:34:40"/>
    <s v="2025-05-15"/>
    <s v="2025-05-15"/>
    <s v="2025-05-16"/>
    <s v="2025-05-20"/>
    <s v="2025-05-21"/>
    <x v="1"/>
    <s v="Toscany"/>
    <s v="11435"/>
    <x v="229"/>
    <m/>
    <x v="0"/>
    <n v="1"/>
    <x v="0"/>
    <x v="0"/>
    <x v="0"/>
    <n v="63900"/>
    <x v="0"/>
    <x v="0"/>
    <x v="0"/>
    <x v="9"/>
  </r>
  <r>
    <x v="2133"/>
    <x v="273"/>
    <s v="CUBRIMIENTO"/>
    <x v="0"/>
    <m/>
    <s v="2025-05-13"/>
    <s v="2025-05-14"/>
    <s v="2025-05-15 11:16:05"/>
    <s v="0000-00-00 00:00:00"/>
    <s v="2025-05-15 11:16:15"/>
    <s v="2025-05-19 10:02:59"/>
    <s v="2025-06-04 08:34:40"/>
    <s v="2025-05-15"/>
    <s v="2025-05-15"/>
    <s v="2025-05-16"/>
    <s v="2025-05-20"/>
    <s v="2025-05-21"/>
    <x v="1"/>
    <s v="Toscany"/>
    <s v="12871"/>
    <x v="790"/>
    <m/>
    <x v="0"/>
    <n v="2"/>
    <x v="0"/>
    <x v="0"/>
    <x v="0"/>
    <n v="800"/>
    <x v="0"/>
    <x v="0"/>
    <x v="0"/>
    <x v="9"/>
  </r>
  <r>
    <x v="2133"/>
    <x v="273"/>
    <s v="CUBRIMIENTO"/>
    <x v="0"/>
    <m/>
    <s v="2025-05-13"/>
    <s v="2025-05-14"/>
    <s v="2025-05-15 11:16:05"/>
    <s v="0000-00-00 00:00:00"/>
    <s v="2025-05-15 11:16:15"/>
    <s v="2025-05-19 10:02:59"/>
    <s v="2025-06-04 08:34:40"/>
    <s v="2025-05-15"/>
    <s v="2025-05-15"/>
    <s v="2025-05-16"/>
    <s v="2025-05-20"/>
    <s v="2025-05-21"/>
    <x v="1"/>
    <s v="Toscany"/>
    <s v="97"/>
    <x v="546"/>
    <m/>
    <x v="0"/>
    <n v="2.5"/>
    <x v="0"/>
    <x v="0"/>
    <x v="0"/>
    <n v="131500"/>
    <x v="0"/>
    <x v="0"/>
    <x v="0"/>
    <x v="9"/>
  </r>
  <r>
    <x v="2134"/>
    <x v="107"/>
    <s v="CUBRIMIENTO"/>
    <x v="0"/>
    <m/>
    <s v="2025-05-13"/>
    <s v="2025-05-16"/>
    <s v="2025-05-16 11:28:23"/>
    <s v="0000-00-00 00:00:00"/>
    <s v="2025-05-16 11:28:33"/>
    <s v="2025-05-16 17:36:53"/>
    <s v="2025-06-04 08:33:49"/>
    <s v="2025-05-19"/>
    <s v="2025-05-19"/>
    <s v="2025-05-20"/>
    <s v="2025-05-22"/>
    <s v="2025-05-23"/>
    <x v="3"/>
    <s v="Toscany"/>
    <s v="5574"/>
    <x v="250"/>
    <m/>
    <x v="0"/>
    <n v="1"/>
    <x v="0"/>
    <x v="0"/>
    <x v="0"/>
    <n v="200000"/>
    <x v="0"/>
    <x v="0"/>
    <x v="0"/>
    <x v="9"/>
  </r>
  <r>
    <x v="2134"/>
    <x v="107"/>
    <s v="CUBRIMIENTO"/>
    <x v="0"/>
    <m/>
    <s v="2025-05-13"/>
    <s v="2025-05-16"/>
    <s v="2025-05-16 11:28:23"/>
    <s v="0000-00-00 00:00:00"/>
    <s v="2025-05-16 11:28:33"/>
    <s v="2025-05-16 17:36:53"/>
    <s v="2025-06-04 08:33:49"/>
    <s v="2025-05-19"/>
    <s v="2025-05-19"/>
    <s v="2025-05-20"/>
    <s v="2025-05-22"/>
    <s v="2025-05-23"/>
    <x v="3"/>
    <s v="Toscany"/>
    <s v="6417"/>
    <x v="795"/>
    <m/>
    <x v="0"/>
    <n v="1"/>
    <x v="0"/>
    <x v="0"/>
    <x v="0"/>
    <n v="26000"/>
    <x v="0"/>
    <x v="0"/>
    <x v="0"/>
    <x v="9"/>
  </r>
  <r>
    <x v="2134"/>
    <x v="107"/>
    <s v="CUBRIMIENTO"/>
    <x v="0"/>
    <m/>
    <s v="2025-05-13"/>
    <s v="2025-05-16"/>
    <s v="2025-05-16 11:28:23"/>
    <s v="0000-00-00 00:00:00"/>
    <s v="2025-05-16 11:28:33"/>
    <s v="2025-05-16 17:36:53"/>
    <s v="2025-06-04 08:33:49"/>
    <s v="2025-05-19"/>
    <s v="2025-05-19"/>
    <s v="2025-05-20"/>
    <s v="2025-05-22"/>
    <s v="2025-05-23"/>
    <x v="3"/>
    <s v="Toscany"/>
    <s v="6418"/>
    <x v="510"/>
    <m/>
    <x v="0"/>
    <n v="1"/>
    <x v="0"/>
    <x v="0"/>
    <x v="0"/>
    <n v="44419"/>
    <x v="0"/>
    <x v="0"/>
    <x v="0"/>
    <x v="9"/>
  </r>
  <r>
    <x v="2134"/>
    <x v="107"/>
    <s v="CUBRIMIENTO"/>
    <x v="0"/>
    <m/>
    <s v="2025-05-13"/>
    <s v="2025-05-16"/>
    <s v="2025-05-16 11:28:23"/>
    <s v="0000-00-00 00:00:00"/>
    <s v="2025-05-16 11:28:33"/>
    <s v="2025-05-16 17:36:53"/>
    <s v="2025-06-04 08:33:49"/>
    <s v="2025-05-19"/>
    <s v="2025-05-19"/>
    <s v="2025-05-20"/>
    <s v="2025-05-22"/>
    <s v="2025-05-23"/>
    <x v="3"/>
    <s v="Toscany"/>
    <s v="7021"/>
    <x v="469"/>
    <m/>
    <x v="0"/>
    <n v="1"/>
    <x v="0"/>
    <x v="0"/>
    <x v="0"/>
    <n v="55000"/>
    <x v="0"/>
    <x v="0"/>
    <x v="0"/>
    <x v="9"/>
  </r>
  <r>
    <x v="2135"/>
    <x v="279"/>
    <s v="CUBRIMIENTO"/>
    <x v="0"/>
    <m/>
    <s v="2025-05-13"/>
    <s v="2025-05-26"/>
    <s v="2025-05-26 12:09:23"/>
    <s v="0000-00-00 00:00:00"/>
    <s v="2025-05-26 12:09:29"/>
    <s v="2025-05-27 08:49:40"/>
    <s v="0000-00-00 00:00:00"/>
    <s v="2025-05-27"/>
    <s v="2025-05-27"/>
    <s v="2025-05-29"/>
    <s v="2025-06-02"/>
    <s v="2025-06-02"/>
    <x v="3"/>
    <s v="Toscany"/>
    <s v="21307"/>
    <x v="260"/>
    <m/>
    <x v="0"/>
    <n v="17"/>
    <x v="0"/>
    <x v="0"/>
    <x v="0"/>
    <n v="894200"/>
    <x v="0"/>
    <x v="0"/>
    <x v="0"/>
    <x v="9"/>
  </r>
  <r>
    <x v="2136"/>
    <x v="1249"/>
    <s v="MUEBLES CC CUBRIMIENTOS"/>
    <x v="0"/>
    <m/>
    <s v="2025-05-13"/>
    <s v="2025-05-13"/>
    <s v="2025-05-14 11:19:59"/>
    <s v="0000-00-00 00:00:00"/>
    <s v="2025-05-31 11:57:03"/>
    <s v="2025-06-04 09:11:31"/>
    <s v="0000-00-00 00:00:00"/>
    <s v="2025-05-14"/>
    <s v="2025-05-14"/>
    <s v="2025-05-15"/>
    <s v="2025-05-19"/>
    <s v="2025-05-20"/>
    <x v="0"/>
    <s v="Toscany"/>
    <s v="18237"/>
    <x v="947"/>
    <m/>
    <x v="0"/>
    <n v="1"/>
    <x v="0"/>
    <x v="0"/>
    <x v="0"/>
    <n v="50500"/>
    <x v="0"/>
    <x v="0"/>
    <x v="0"/>
    <x v="9"/>
  </r>
  <r>
    <x v="2136"/>
    <x v="1249"/>
    <s v="MUEBLES CC CUBRIMIENTOS"/>
    <x v="0"/>
    <m/>
    <s v="2025-05-13"/>
    <s v="2025-05-13"/>
    <s v="2025-05-14 11:19:59"/>
    <s v="0000-00-00 00:00:00"/>
    <s v="2025-05-31 11:57:03"/>
    <s v="2025-06-04 09:11:31"/>
    <s v="0000-00-00 00:00:00"/>
    <s v="2025-05-14"/>
    <s v="2025-05-14"/>
    <s v="2025-05-15"/>
    <s v="2025-05-19"/>
    <s v="2025-05-20"/>
    <x v="0"/>
    <s v="Toscany"/>
    <s v="302"/>
    <x v="1003"/>
    <m/>
    <x v="0"/>
    <n v="1"/>
    <x v="0"/>
    <x v="0"/>
    <x v="0"/>
    <n v="5000"/>
    <x v="0"/>
    <x v="0"/>
    <x v="0"/>
    <x v="9"/>
  </r>
  <r>
    <x v="2136"/>
    <x v="1249"/>
    <s v="MUEBLES CC CUBRIMIENTOS"/>
    <x v="0"/>
    <m/>
    <s v="2025-05-13"/>
    <s v="2025-05-13"/>
    <s v="2025-05-14 11:19:59"/>
    <s v="0000-00-00 00:00:00"/>
    <s v="2025-05-31 11:57:03"/>
    <s v="2025-06-04 09:11:31"/>
    <s v="0000-00-00 00:00:00"/>
    <s v="2025-05-14"/>
    <s v="2025-05-14"/>
    <s v="2025-05-15"/>
    <s v="2025-05-19"/>
    <s v="2025-05-20"/>
    <x v="0"/>
    <s v="Toscany"/>
    <s v="6812"/>
    <x v="715"/>
    <m/>
    <x v="0"/>
    <n v="8"/>
    <x v="0"/>
    <x v="0"/>
    <x v="0"/>
    <n v="36000"/>
    <x v="0"/>
    <x v="0"/>
    <x v="0"/>
    <x v="9"/>
  </r>
  <r>
    <x v="2136"/>
    <x v="1249"/>
    <s v="MUEBLES CC CUBRIMIENTOS"/>
    <x v="0"/>
    <m/>
    <s v="2025-05-13"/>
    <s v="2025-05-13"/>
    <s v="2025-05-14 11:19:59"/>
    <s v="0000-00-00 00:00:00"/>
    <s v="2025-05-31 11:57:03"/>
    <s v="2025-06-04 09:11:31"/>
    <s v="0000-00-00 00:00:00"/>
    <s v="2025-05-14"/>
    <s v="2025-05-14"/>
    <s v="2025-05-15"/>
    <s v="2025-05-19"/>
    <s v="2025-05-20"/>
    <x v="0"/>
    <s v="Toscany"/>
    <s v="REP046"/>
    <x v="278"/>
    <m/>
    <x v="0"/>
    <n v="1"/>
    <x v="0"/>
    <x v="0"/>
    <x v="0"/>
    <n v="250000"/>
    <x v="0"/>
    <x v="0"/>
    <x v="0"/>
    <x v="9"/>
  </r>
  <r>
    <x v="2137"/>
    <x v="92"/>
    <s v="CUBRIMIENTO"/>
    <x v="0"/>
    <m/>
    <s v="2025-05-14"/>
    <s v="2025-05-14"/>
    <s v="2025-05-16 12:16:03"/>
    <s v="0000-00-00 00:00:00"/>
    <s v="2025-05-16 12:16:11"/>
    <s v="2025-05-23 08:26:15"/>
    <s v="2025-05-29 07:42:00"/>
    <s v="2025-05-15"/>
    <s v="2025-05-15"/>
    <s v="2025-05-16"/>
    <s v="2025-05-20"/>
    <s v="2025-05-21"/>
    <x v="3"/>
    <s v="Gerencia"/>
    <s v="21308"/>
    <x v="456"/>
    <m/>
    <x v="0"/>
    <n v="8"/>
    <x v="0"/>
    <x v="0"/>
    <x v="0"/>
    <n v="420800"/>
    <x v="0"/>
    <x v="0"/>
    <x v="0"/>
    <x v="9"/>
  </r>
  <r>
    <x v="2137"/>
    <x v="92"/>
    <s v="CUBRIMIENTO"/>
    <x v="0"/>
    <m/>
    <s v="2025-05-14"/>
    <s v="2025-05-14"/>
    <s v="2025-05-16 12:16:03"/>
    <s v="0000-00-00 00:00:00"/>
    <s v="2025-05-16 12:16:11"/>
    <s v="2025-05-23 08:26:15"/>
    <s v="2025-05-29 07:42:00"/>
    <s v="2025-05-15"/>
    <s v="2025-05-15"/>
    <s v="2025-05-16"/>
    <s v="2025-05-20"/>
    <s v="2025-05-21"/>
    <x v="3"/>
    <s v="Gerencia"/>
    <s v="47"/>
    <x v="233"/>
    <m/>
    <x v="0"/>
    <n v="10"/>
    <x v="0"/>
    <x v="0"/>
    <x v="0"/>
    <n v="526000"/>
    <x v="0"/>
    <x v="0"/>
    <x v="0"/>
    <x v="9"/>
  </r>
  <r>
    <x v="2138"/>
    <x v="1250"/>
    <s v="CUBRIMIENTO"/>
    <x v="0"/>
    <m/>
    <s v="2025-05-14"/>
    <s v="2025-05-14"/>
    <s v="2025-05-14 12:05:28"/>
    <s v="0000-00-00 00:00:00"/>
    <s v="2025-05-14 12:05:37"/>
    <s v="2025-05-15 07:31:04"/>
    <s v="2025-06-04 08:37:47"/>
    <s v="2025-05-15"/>
    <s v="2025-05-15"/>
    <s v="2025-05-16"/>
    <s v="2025-05-20"/>
    <s v="2025-05-21"/>
    <x v="1"/>
    <s v="Toscany"/>
    <s v="11433"/>
    <x v="376"/>
    <m/>
    <x v="0"/>
    <n v="1"/>
    <x v="0"/>
    <x v="0"/>
    <x v="0"/>
    <n v="507000"/>
    <x v="0"/>
    <x v="0"/>
    <x v="0"/>
    <x v="9"/>
  </r>
  <r>
    <x v="2139"/>
    <x v="1251"/>
    <s v="MUEBLES CC CUBRIMIENTOS"/>
    <x v="0"/>
    <m/>
    <s v="0000-00-00"/>
    <s v="2025-05-15"/>
    <s v="2025-05-17 14:41:53"/>
    <s v="0000-00-00 00:00:00"/>
    <s v="2025-06-03 09:22:03"/>
    <s v="2025-06-03 09:22:27"/>
    <s v="2025-06-26 10:11:48"/>
    <s v="2025-05-16"/>
    <s v="2025-05-16"/>
    <s v="2025-06-11"/>
    <s v="2025-06-13"/>
    <s v="2025-06-17"/>
    <x v="1"/>
    <s v="Virtual"/>
    <s v="7894"/>
    <x v="345"/>
    <s v="FURNISCREEN BEIGE  2M EB4027W G8 625GR"/>
    <x v="4"/>
    <n v="1"/>
    <x v="0"/>
    <x v="0"/>
    <x v="0"/>
    <n v="1992867"/>
    <x v="0"/>
    <x v="2"/>
    <x v="0"/>
    <x v="6"/>
  </r>
  <r>
    <x v="2139"/>
    <x v="1251"/>
    <s v="MUEBLES CC CUBRIMIENTOS"/>
    <x v="0"/>
    <m/>
    <s v="0000-00-00"/>
    <s v="2025-05-15"/>
    <s v="2025-05-17 14:41:53"/>
    <s v="0000-00-00 00:00:00"/>
    <s v="2025-06-03 09:22:03"/>
    <s v="2025-06-03 09:22:27"/>
    <s v="2025-06-26 10:11:48"/>
    <s v="2025-05-16"/>
    <s v="2025-05-16"/>
    <s v="2025-06-11"/>
    <s v="2025-06-13"/>
    <s v="2025-06-17"/>
    <x v="1"/>
    <s v="Virtual"/>
    <s v="9177"/>
    <x v="748"/>
    <m/>
    <x v="4"/>
    <n v="1"/>
    <x v="0"/>
    <x v="0"/>
    <x v="0"/>
    <n v="787500"/>
    <x v="0"/>
    <x v="2"/>
    <x v="0"/>
    <x v="6"/>
  </r>
  <r>
    <x v="2139"/>
    <x v="1251"/>
    <s v="MUEBLES CC CUBRIMIENTOS"/>
    <x v="0"/>
    <m/>
    <s v="0000-00-00"/>
    <s v="2025-05-15"/>
    <s v="2025-05-17 14:41:53"/>
    <s v="0000-00-00 00:00:00"/>
    <s v="2025-06-03 09:22:03"/>
    <s v="2025-06-03 09:22:27"/>
    <s v="2025-06-26 10:11:48"/>
    <s v="2025-05-16"/>
    <s v="2025-05-16"/>
    <s v="2025-06-11"/>
    <s v="2025-06-13"/>
    <s v="2025-06-17"/>
    <x v="1"/>
    <s v="Virtual"/>
    <s v="TRANSP07"/>
    <x v="47"/>
    <m/>
    <x v="0"/>
    <n v="1"/>
    <x v="0"/>
    <x v="0"/>
    <x v="0"/>
    <n v="70000"/>
    <x v="0"/>
    <x v="0"/>
    <x v="0"/>
    <x v="6"/>
  </r>
  <r>
    <x v="2140"/>
    <x v="1252"/>
    <s v="MUEBLES CC CUBRIMIENTOS"/>
    <x v="0"/>
    <m/>
    <s v="2025-05-14"/>
    <s v="2025-05-14"/>
    <s v="2025-05-14 13:47:22"/>
    <s v="0000-00-00 00:00:00"/>
    <s v="2025-05-14 13:47:33"/>
    <s v="2025-05-15 07:37:11"/>
    <s v="2025-06-04 08:06:30"/>
    <s v="2025-05-15"/>
    <s v="2025-05-15"/>
    <s v="2025-05-16"/>
    <s v="2025-05-20"/>
    <s v="2025-05-21"/>
    <x v="1"/>
    <s v="Toscany"/>
    <s v="11439"/>
    <x v="276"/>
    <m/>
    <x v="0"/>
    <n v="1"/>
    <x v="0"/>
    <x v="0"/>
    <x v="0"/>
    <n v="116000"/>
    <x v="0"/>
    <x v="0"/>
    <x v="0"/>
    <x v="9"/>
  </r>
  <r>
    <x v="2141"/>
    <x v="401"/>
    <s v="MUEBLES CC CUBRIMIENTOS"/>
    <x v="0"/>
    <m/>
    <s v="2025-05-14"/>
    <s v="2025-05-15"/>
    <s v="2025-05-15 15:51:57"/>
    <s v="0000-00-00 00:00:00"/>
    <s v="2025-05-15 15:52:04"/>
    <s v="2025-05-19 09:37:12"/>
    <s v="2025-06-04 08:34:12"/>
    <s v="2025-05-16"/>
    <s v="2025-05-16"/>
    <s v="2025-05-19"/>
    <s v="2025-05-21"/>
    <s v="2025-05-22"/>
    <x v="3"/>
    <s v="Toscany"/>
    <s v="53"/>
    <x v="286"/>
    <m/>
    <x v="0"/>
    <n v="5"/>
    <x v="0"/>
    <x v="0"/>
    <x v="0"/>
    <n v="263000"/>
    <x v="0"/>
    <x v="0"/>
    <x v="0"/>
    <x v="9"/>
  </r>
  <r>
    <x v="2142"/>
    <x v="718"/>
    <s v="CUBRIMIENTO"/>
    <x v="0"/>
    <m/>
    <s v="2025-05-14"/>
    <s v="2025-05-14"/>
    <s v="2025-05-15 11:12:46"/>
    <s v="0000-00-00 00:00:00"/>
    <s v="2025-05-15 11:12:56"/>
    <s v="2025-05-19 10:15:02"/>
    <s v="2025-06-04 08:35:07"/>
    <s v="2025-05-15"/>
    <s v="2025-05-15"/>
    <s v="2025-05-16"/>
    <s v="2025-05-20"/>
    <s v="2025-05-21"/>
    <x v="1"/>
    <s v="Toscany"/>
    <s v="11369"/>
    <x v="789"/>
    <m/>
    <x v="0"/>
    <n v="6"/>
    <x v="0"/>
    <x v="0"/>
    <x v="0"/>
    <n v="7800"/>
    <x v="0"/>
    <x v="0"/>
    <x v="0"/>
    <x v="9"/>
  </r>
  <r>
    <x v="2142"/>
    <x v="718"/>
    <s v="CUBRIMIENTO"/>
    <x v="0"/>
    <m/>
    <s v="2025-05-14"/>
    <s v="2025-05-14"/>
    <s v="2025-05-15 11:12:46"/>
    <s v="0000-00-00 00:00:00"/>
    <s v="2025-05-15 11:12:56"/>
    <s v="2025-05-19 10:15:02"/>
    <s v="2025-06-04 08:35:07"/>
    <s v="2025-05-15"/>
    <s v="2025-05-15"/>
    <s v="2025-05-16"/>
    <s v="2025-05-20"/>
    <s v="2025-05-21"/>
    <x v="1"/>
    <s v="Toscany"/>
    <s v="11435"/>
    <x v="229"/>
    <m/>
    <x v="0"/>
    <n v="3"/>
    <x v="0"/>
    <x v="0"/>
    <x v="0"/>
    <n v="166275"/>
    <x v="0"/>
    <x v="0"/>
    <x v="0"/>
    <x v="9"/>
  </r>
  <r>
    <x v="2142"/>
    <x v="718"/>
    <s v="CUBRIMIENTO"/>
    <x v="0"/>
    <m/>
    <s v="2025-05-14"/>
    <s v="2025-05-14"/>
    <s v="2025-05-15 11:12:46"/>
    <s v="0000-00-00 00:00:00"/>
    <s v="2025-05-15 11:12:56"/>
    <s v="2025-05-19 10:15:02"/>
    <s v="2025-06-04 08:35:07"/>
    <s v="2025-05-15"/>
    <s v="2025-05-15"/>
    <s v="2025-05-16"/>
    <s v="2025-05-20"/>
    <s v="2025-05-21"/>
    <x v="1"/>
    <s v="Toscany"/>
    <s v="12871"/>
    <x v="790"/>
    <m/>
    <x v="0"/>
    <n v="6"/>
    <x v="0"/>
    <x v="0"/>
    <x v="0"/>
    <n v="2400"/>
    <x v="0"/>
    <x v="0"/>
    <x v="0"/>
    <x v="9"/>
  </r>
  <r>
    <x v="2142"/>
    <x v="718"/>
    <s v="CUBRIMIENTO"/>
    <x v="0"/>
    <m/>
    <s v="2025-05-14"/>
    <s v="2025-05-14"/>
    <s v="2025-05-15 11:12:46"/>
    <s v="0000-00-00 00:00:00"/>
    <s v="2025-05-15 11:12:56"/>
    <s v="2025-05-19 10:15:02"/>
    <s v="2025-06-04 08:35:07"/>
    <s v="2025-05-15"/>
    <s v="2025-05-15"/>
    <s v="2025-05-16"/>
    <s v="2025-05-20"/>
    <s v="2025-05-21"/>
    <x v="1"/>
    <s v="Toscany"/>
    <s v="7021"/>
    <x v="469"/>
    <m/>
    <x v="0"/>
    <n v="1"/>
    <x v="0"/>
    <x v="0"/>
    <x v="0"/>
    <n v="50420"/>
    <x v="0"/>
    <x v="0"/>
    <x v="0"/>
    <x v="9"/>
  </r>
  <r>
    <x v="2143"/>
    <x v="154"/>
    <s v="CUBRIMIENTO"/>
    <x v="0"/>
    <m/>
    <s v="2025-05-14"/>
    <s v="2025-05-15"/>
    <s v="2025-05-15 11:41:49"/>
    <s v="0000-00-00 00:00:00"/>
    <s v="2025-05-15 11:42:00"/>
    <s v="2025-05-19 10:28:46"/>
    <s v="2025-06-04 08:35:55"/>
    <s v="2025-05-16"/>
    <s v="2025-05-16"/>
    <s v="2025-05-19"/>
    <s v="2025-05-21"/>
    <s v="2025-05-22"/>
    <x v="1"/>
    <s v="Toscany"/>
    <s v="5574"/>
    <x v="250"/>
    <m/>
    <x v="0"/>
    <n v="1"/>
    <x v="0"/>
    <x v="0"/>
    <x v="0"/>
    <n v="200000"/>
    <x v="0"/>
    <x v="0"/>
    <x v="0"/>
    <x v="9"/>
  </r>
  <r>
    <x v="2144"/>
    <x v="1253"/>
    <s v="CUBRIMIENTO"/>
    <x v="0"/>
    <m/>
    <s v="2025-05-15"/>
    <s v="2025-06-27"/>
    <s v="2025-07-02 09:35:29"/>
    <s v="0000-00-00 00:00:00"/>
    <s v="2025-07-04 13:50:23"/>
    <s v="2025-07-12 10:59:29"/>
    <s v="0000-00-00 00:00:00"/>
    <s v="2025-06-30"/>
    <s v="2025-06-30"/>
    <s v="2025-07-01"/>
    <s v="2025-07-07"/>
    <s v="2025-07-08"/>
    <x v="8"/>
    <s v="Barranquilla"/>
    <s v="25557"/>
    <x v="592"/>
    <m/>
    <x v="0"/>
    <n v="3"/>
    <x v="0"/>
    <x v="0"/>
    <x v="0"/>
    <n v="21600"/>
    <x v="0"/>
    <x v="0"/>
    <x v="0"/>
    <x v="1"/>
  </r>
  <r>
    <x v="2144"/>
    <x v="1253"/>
    <s v="CUBRIMIENTO"/>
    <x v="0"/>
    <m/>
    <s v="2025-05-15"/>
    <s v="2025-06-27"/>
    <s v="2025-07-02 09:35:29"/>
    <s v="0000-00-00 00:00:00"/>
    <s v="2025-07-04 13:50:23"/>
    <s v="2025-07-12 10:59:29"/>
    <s v="0000-00-00 00:00:00"/>
    <s v="2025-06-30"/>
    <s v="2025-06-30"/>
    <s v="2025-07-01"/>
    <s v="2025-07-07"/>
    <s v="2025-07-08"/>
    <x v="8"/>
    <s v="Barranquilla"/>
    <s v="26328"/>
    <x v="700"/>
    <m/>
    <x v="0"/>
    <n v="1"/>
    <x v="0"/>
    <x v="0"/>
    <x v="0"/>
    <n v="1751909"/>
    <x v="0"/>
    <x v="0"/>
    <x v="0"/>
    <x v="1"/>
  </r>
  <r>
    <x v="2144"/>
    <x v="1253"/>
    <s v="CUBRIMIENTO"/>
    <x v="0"/>
    <m/>
    <s v="2025-05-15"/>
    <s v="2025-06-27"/>
    <s v="2025-07-02 09:35:29"/>
    <s v="0000-00-00 00:00:00"/>
    <s v="2025-07-04 13:50:23"/>
    <s v="2025-07-12 10:59:29"/>
    <s v="0000-00-00 00:00:00"/>
    <s v="2025-06-30"/>
    <s v="2025-06-30"/>
    <s v="2025-07-01"/>
    <s v="2025-07-07"/>
    <s v="2025-07-08"/>
    <x v="8"/>
    <s v="Barranquilla"/>
    <s v="26705"/>
    <x v="402"/>
    <m/>
    <x v="0"/>
    <n v="1"/>
    <x v="0"/>
    <x v="0"/>
    <x v="0"/>
    <n v="400000"/>
    <x v="0"/>
    <x v="0"/>
    <x v="0"/>
    <x v="1"/>
  </r>
  <r>
    <x v="2144"/>
    <x v="1253"/>
    <s v="CUBRIMIENTO"/>
    <x v="0"/>
    <m/>
    <s v="2025-05-15"/>
    <s v="2025-06-27"/>
    <s v="2025-07-02 09:35:29"/>
    <s v="0000-00-00 00:00:00"/>
    <s v="2025-07-04 13:50:23"/>
    <s v="2025-07-12 10:59:29"/>
    <s v="0000-00-00 00:00:00"/>
    <s v="2025-06-30"/>
    <s v="2025-06-30"/>
    <s v="2025-07-01"/>
    <s v="2025-07-07"/>
    <s v="2025-07-08"/>
    <x v="8"/>
    <s v="Barranquilla"/>
    <s v="26797"/>
    <x v="1166"/>
    <m/>
    <x v="0"/>
    <n v="1"/>
    <x v="0"/>
    <x v="0"/>
    <x v="0"/>
    <n v="2400"/>
    <x v="0"/>
    <x v="0"/>
    <x v="0"/>
    <x v="1"/>
  </r>
  <r>
    <x v="2145"/>
    <x v="1254"/>
    <s v="CUBRIMIENTO"/>
    <x v="0"/>
    <m/>
    <s v="2025-05-15"/>
    <s v="2025-05-15"/>
    <s v="2025-05-16 10:29:07"/>
    <s v="2025-10-23 16:19:25"/>
    <s v="2025-05-27 11:26:42"/>
    <s v="2025-05-27 11:26:51"/>
    <s v="2025-05-27 11:26:59"/>
    <s v="2025-05-16"/>
    <s v="2025-05-16"/>
    <s v="2025-05-19"/>
    <s v="2025-05-21"/>
    <s v="2025-05-22"/>
    <x v="1"/>
    <s v="Toscana"/>
    <s v="TRANSP06"/>
    <x v="59"/>
    <m/>
    <x v="0"/>
    <n v="1"/>
    <x v="0"/>
    <x v="0"/>
    <x v="0"/>
    <n v="7453907.2799999993"/>
    <x v="0"/>
    <x v="1"/>
    <x v="1"/>
    <x v="9"/>
  </r>
  <r>
    <x v="2146"/>
    <x v="1255"/>
    <s v="MUEBLES CC CUBRIMIENTOS"/>
    <x v="0"/>
    <m/>
    <s v="2025-05-15"/>
    <s v="2025-05-30"/>
    <s v="2025-06-03 14:56:01"/>
    <s v="2025-06-05 10:28:39"/>
    <s v="2025-06-28 09:58:46"/>
    <s v="2025-07-02 07:14:35"/>
    <s v="2025-07-22 11:50:10"/>
    <s v="2025-06-02"/>
    <s v="2025-06-03"/>
    <s v="2025-06-17"/>
    <s v="2025-06-23"/>
    <s v="2025-06-25"/>
    <x v="1"/>
    <s v="Barranquilla"/>
    <s v="KIT TRANSM ESP PLITE"/>
    <x v="1167"/>
    <m/>
    <x v="0"/>
    <n v="1"/>
    <x v="3"/>
    <x v="0"/>
    <x v="0"/>
    <n v="2500000"/>
    <x v="0"/>
    <x v="0"/>
    <x v="0"/>
    <x v="6"/>
  </r>
  <r>
    <x v="2146"/>
    <x v="1255"/>
    <s v="MUEBLES CC CUBRIMIENTOS"/>
    <x v="0"/>
    <m/>
    <s v="2025-05-15"/>
    <s v="2025-05-30"/>
    <s v="2025-06-03 14:56:01"/>
    <s v="2025-06-05 10:28:39"/>
    <s v="2025-06-28 09:58:46"/>
    <s v="2025-07-02 07:14:35"/>
    <s v="2025-07-22 11:50:10"/>
    <s v="2025-06-02"/>
    <s v="2025-06-03"/>
    <s v="2025-06-17"/>
    <s v="2025-06-23"/>
    <s v="2025-06-25"/>
    <x v="1"/>
    <s v="Barranquilla"/>
    <s v="REP036"/>
    <x v="72"/>
    <m/>
    <x v="0"/>
    <n v="1"/>
    <x v="0"/>
    <x v="0"/>
    <x v="0"/>
    <n v="550000"/>
    <x v="0"/>
    <x v="0"/>
    <x v="0"/>
    <x v="6"/>
  </r>
  <r>
    <x v="2146"/>
    <x v="1255"/>
    <s v="MUEBLES CC CUBRIMIENTOS"/>
    <x v="0"/>
    <m/>
    <s v="2025-05-15"/>
    <s v="2025-05-30"/>
    <s v="2025-06-03 14:56:01"/>
    <s v="2025-06-05 10:28:39"/>
    <s v="2025-06-28 09:58:46"/>
    <s v="2025-07-02 07:14:35"/>
    <s v="2025-07-22 11:50:10"/>
    <s v="2025-06-02"/>
    <s v="2025-06-03"/>
    <s v="2025-06-17"/>
    <s v="2025-06-23"/>
    <s v="2025-06-25"/>
    <x v="1"/>
    <s v="Barranquilla"/>
    <s v="SERV03"/>
    <x v="9"/>
    <m/>
    <x v="0"/>
    <n v="1"/>
    <x v="0"/>
    <x v="0"/>
    <x v="0"/>
    <n v="100000"/>
    <x v="0"/>
    <x v="1"/>
    <x v="1"/>
    <x v="6"/>
  </r>
  <r>
    <x v="2146"/>
    <x v="1255"/>
    <s v="MUEBLES CC CUBRIMIENTOS"/>
    <x v="0"/>
    <m/>
    <s v="2025-05-15"/>
    <s v="2025-05-30"/>
    <s v="2025-06-03 14:56:01"/>
    <s v="2025-06-05 10:28:39"/>
    <s v="2025-06-28 09:58:46"/>
    <s v="2025-07-02 07:14:35"/>
    <s v="2025-07-22 11:50:10"/>
    <s v="2025-06-02"/>
    <s v="2025-06-03"/>
    <s v="2025-06-17"/>
    <s v="2025-06-23"/>
    <s v="2025-06-25"/>
    <x v="1"/>
    <s v="Barranquilla"/>
    <s v="TRANSP05"/>
    <x v="198"/>
    <m/>
    <x v="0"/>
    <n v="1"/>
    <x v="0"/>
    <x v="0"/>
    <x v="0"/>
    <n v="120000"/>
    <x v="0"/>
    <x v="1"/>
    <x v="1"/>
    <x v="6"/>
  </r>
  <r>
    <x v="2147"/>
    <x v="1256"/>
    <s v="CUBRIMIENTO"/>
    <x v="0"/>
    <m/>
    <s v="2025-05-15"/>
    <s v="2025-05-15"/>
    <s v="2025-05-15 10:24:52"/>
    <s v="0000-00-00 00:00:00"/>
    <s v="2025-05-15 10:29:48"/>
    <s v="2025-05-19 10:18:06"/>
    <s v="2025-06-04 08:35:34"/>
    <s v="2025-05-16"/>
    <s v="2025-05-16"/>
    <s v="2025-05-19"/>
    <s v="2025-05-21"/>
    <s v="2025-05-22"/>
    <x v="1"/>
    <s v="Toscany"/>
    <s v="28265"/>
    <x v="1168"/>
    <m/>
    <x v="0"/>
    <n v="1"/>
    <x v="0"/>
    <x v="0"/>
    <x v="0"/>
    <n v="135900"/>
    <x v="0"/>
    <x v="0"/>
    <x v="0"/>
    <x v="9"/>
  </r>
  <r>
    <x v="2148"/>
    <x v="1257"/>
    <s v="MUEBLES CC CUBRIMIENTOS"/>
    <x v="0"/>
    <m/>
    <s v="2025-05-15"/>
    <s v="2025-05-19"/>
    <s v="2025-05-19 16:08:30"/>
    <s v="0000-00-00 00:00:00"/>
    <s v="2025-06-04 09:40:32"/>
    <s v="2025-06-04 14:39:37"/>
    <s v="2025-06-05 14:08:15"/>
    <s v="2025-05-20"/>
    <s v="2025-05-20"/>
    <s v="2025-06-13"/>
    <s v="2025-06-17"/>
    <s v="2025-06-19"/>
    <x v="3"/>
    <s v="Cali"/>
    <s v="8829"/>
    <x v="116"/>
    <s v="LONA DICKSON VERDE FOUGERE REF 8201"/>
    <x v="2"/>
    <n v="10"/>
    <x v="0"/>
    <x v="0"/>
    <x v="0"/>
    <n v="14337860"/>
    <x v="0"/>
    <x v="0"/>
    <x v="0"/>
    <x v="6"/>
  </r>
  <r>
    <x v="2148"/>
    <x v="1257"/>
    <s v="MUEBLES CC CUBRIMIENTOS"/>
    <x v="0"/>
    <m/>
    <s v="2025-05-15"/>
    <s v="2025-05-19"/>
    <s v="2025-05-19 16:08:30"/>
    <s v="0000-00-00 00:00:00"/>
    <s v="2025-06-04 09:40:32"/>
    <s v="2025-06-04 14:39:37"/>
    <s v="2025-06-05 14:08:15"/>
    <s v="2025-05-20"/>
    <s v="2025-05-20"/>
    <s v="2025-06-13"/>
    <s v="2025-06-17"/>
    <s v="2025-06-19"/>
    <x v="3"/>
    <s v="Cali"/>
    <s v="TRANSP07"/>
    <x v="47"/>
    <m/>
    <x v="0"/>
    <n v="1"/>
    <x v="0"/>
    <x v="0"/>
    <x v="0"/>
    <n v="200000"/>
    <x v="0"/>
    <x v="0"/>
    <x v="0"/>
    <x v="6"/>
  </r>
  <r>
    <x v="2149"/>
    <x v="1114"/>
    <s v="CUBRIMIENTO"/>
    <x v="0"/>
    <m/>
    <s v="2025-05-15"/>
    <s v="2025-05-19"/>
    <s v="2025-05-20 10:37:10"/>
    <s v="2025-05-22 14:40:35"/>
    <s v="2025-05-31 11:47:19"/>
    <s v="2025-06-10 12:04:21"/>
    <s v="2025-07-07 12:35:18"/>
    <s v="2025-05-20"/>
    <s v="2025-05-30"/>
    <s v="2025-06-06"/>
    <s v="2025-06-10"/>
    <s v="2025-06-18"/>
    <x v="3"/>
    <s v="Cali"/>
    <s v="5594"/>
    <x v="547"/>
    <m/>
    <x v="0"/>
    <n v="2"/>
    <x v="389"/>
    <x v="0"/>
    <x v="0"/>
    <n v="761174"/>
    <x v="0"/>
    <x v="0"/>
    <x v="0"/>
    <x v="6"/>
  </r>
  <r>
    <x v="2149"/>
    <x v="1114"/>
    <s v="CUBRIMIENTO"/>
    <x v="0"/>
    <m/>
    <s v="2025-05-15"/>
    <s v="2025-05-19"/>
    <s v="2025-05-20 10:37:10"/>
    <s v="2025-05-22 14:40:35"/>
    <s v="2025-05-31 11:47:19"/>
    <s v="2025-06-10 12:04:21"/>
    <s v="2025-07-07 12:35:18"/>
    <s v="2025-05-20"/>
    <s v="2025-05-30"/>
    <s v="2025-06-06"/>
    <s v="2025-06-10"/>
    <s v="2025-06-18"/>
    <x v="3"/>
    <s v="Cali"/>
    <s v="67421"/>
    <x v="351"/>
    <m/>
    <x v="0"/>
    <n v="25"/>
    <x v="0"/>
    <x v="0"/>
    <x v="0"/>
    <n v="160000"/>
    <x v="0"/>
    <x v="0"/>
    <x v="0"/>
    <x v="6"/>
  </r>
  <r>
    <x v="2149"/>
    <x v="1114"/>
    <s v="CUBRIMIENTO"/>
    <x v="0"/>
    <m/>
    <s v="2025-05-15"/>
    <s v="2025-05-19"/>
    <s v="2025-05-20 10:37:10"/>
    <s v="2025-05-22 14:40:35"/>
    <s v="2025-05-31 11:47:19"/>
    <s v="2025-06-10 12:04:21"/>
    <s v="2025-07-07 12:35:18"/>
    <s v="2025-05-20"/>
    <s v="2025-05-30"/>
    <s v="2025-06-06"/>
    <s v="2025-06-10"/>
    <s v="2025-06-18"/>
    <x v="3"/>
    <s v="Cali"/>
    <s v="CAMBIO LONA 01"/>
    <x v="157"/>
    <s v="LONA DICKSON AZUL OCEANO REF:7264"/>
    <x v="1"/>
    <n v="2"/>
    <x v="69"/>
    <x v="0"/>
    <x v="15"/>
    <n v="834544"/>
    <x v="0"/>
    <x v="0"/>
    <x v="0"/>
    <x v="6"/>
  </r>
  <r>
    <x v="2149"/>
    <x v="1114"/>
    <s v="CUBRIMIENTO"/>
    <x v="0"/>
    <m/>
    <s v="2025-05-15"/>
    <s v="2025-05-19"/>
    <s v="2025-05-20 10:37:10"/>
    <s v="2025-05-22 14:40:35"/>
    <s v="2025-05-31 11:47:19"/>
    <s v="2025-06-10 12:04:21"/>
    <s v="2025-07-07 12:35:18"/>
    <s v="2025-05-20"/>
    <s v="2025-05-30"/>
    <s v="2025-06-06"/>
    <s v="2025-06-10"/>
    <s v="2025-06-18"/>
    <x v="3"/>
    <s v="Cali"/>
    <s v="CAMBIO LONA 01"/>
    <x v="157"/>
    <s v="LONA DICKSON AZUL OCEANO REF:7264"/>
    <x v="1"/>
    <n v="2"/>
    <x v="25"/>
    <x v="0"/>
    <x v="15"/>
    <n v="1043180"/>
    <x v="0"/>
    <x v="0"/>
    <x v="0"/>
    <x v="6"/>
  </r>
  <r>
    <x v="2149"/>
    <x v="1114"/>
    <s v="CUBRIMIENTO"/>
    <x v="0"/>
    <m/>
    <s v="2025-05-15"/>
    <s v="2025-05-19"/>
    <s v="2025-05-20 10:37:10"/>
    <s v="2025-05-22 14:40:35"/>
    <s v="2025-05-31 11:47:19"/>
    <s v="2025-06-10 12:04:21"/>
    <s v="2025-07-07 12:35:18"/>
    <s v="2025-05-20"/>
    <s v="2025-05-30"/>
    <s v="2025-06-06"/>
    <s v="2025-06-10"/>
    <s v="2025-06-18"/>
    <x v="3"/>
    <s v="Cali"/>
    <s v="CAMBIO LONA 01"/>
    <x v="157"/>
    <s v="LONA DICKSON AZUL OCEANO REF:7264"/>
    <x v="1"/>
    <n v="2"/>
    <x v="1"/>
    <x v="0"/>
    <x v="15"/>
    <n v="625908"/>
    <x v="0"/>
    <x v="0"/>
    <x v="0"/>
    <x v="6"/>
  </r>
  <r>
    <x v="2149"/>
    <x v="1114"/>
    <s v="CUBRIMIENTO"/>
    <x v="0"/>
    <m/>
    <s v="2025-05-15"/>
    <s v="2025-05-19"/>
    <s v="2025-05-20 10:37:10"/>
    <s v="2025-05-22 14:40:35"/>
    <s v="2025-05-31 11:47:19"/>
    <s v="2025-06-10 12:04:21"/>
    <s v="2025-07-07 12:35:18"/>
    <s v="2025-05-20"/>
    <s v="2025-05-30"/>
    <s v="2025-06-06"/>
    <s v="2025-06-10"/>
    <s v="2025-06-18"/>
    <x v="3"/>
    <s v="Cali"/>
    <s v="CAMBIO LONA 01"/>
    <x v="157"/>
    <s v="LONA DICKSON AZUL OCEANO REF:7264"/>
    <x v="1"/>
    <n v="2"/>
    <x v="206"/>
    <x v="0"/>
    <x v="15"/>
    <n v="625908"/>
    <x v="0"/>
    <x v="0"/>
    <x v="0"/>
    <x v="6"/>
  </r>
  <r>
    <x v="2150"/>
    <x v="1258"/>
    <s v="MUEBLES CC CUBRIMIENTOS"/>
    <x v="0"/>
    <m/>
    <s v="2025-05-10"/>
    <s v="2025-06-27"/>
    <s v="2025-07-07 09:49:06"/>
    <s v="2025-08-25 16:22:53"/>
    <s v="2025-09-30 11:05:59"/>
    <s v="2025-09-30 11:06:10"/>
    <s v="2025-10-30 14:23:04"/>
    <s v="2025-07-07"/>
    <s v="2025-08-21"/>
    <s v="2025-10-03"/>
    <s v="2025-10-09"/>
    <s v="2025-10-17"/>
    <x v="3"/>
    <s v="Barranquilla"/>
    <s v="27673"/>
    <x v="356"/>
    <m/>
    <x v="0"/>
    <n v="1"/>
    <x v="0"/>
    <x v="0"/>
    <x v="0"/>
    <n v="561120"/>
    <x v="0"/>
    <x v="0"/>
    <x v="0"/>
    <x v="0"/>
  </r>
  <r>
    <x v="2150"/>
    <x v="1258"/>
    <s v="MUEBLES CC CUBRIMIENTOS"/>
    <x v="0"/>
    <m/>
    <s v="2025-05-10"/>
    <s v="2025-06-27"/>
    <s v="2025-07-07 09:49:06"/>
    <s v="2025-08-25 16:22:53"/>
    <s v="2025-09-30 11:05:59"/>
    <s v="2025-09-30 11:06:10"/>
    <s v="2025-10-30 14:23:04"/>
    <s v="2025-07-07"/>
    <s v="2025-08-21"/>
    <s v="2025-10-03"/>
    <s v="2025-10-09"/>
    <s v="2025-10-17"/>
    <x v="3"/>
    <s v="Barranquilla"/>
    <s v="CANAL GALVANIZ PTEK"/>
    <x v="65"/>
    <m/>
    <x v="0"/>
    <n v="1"/>
    <x v="43"/>
    <x v="0"/>
    <x v="0"/>
    <n v="4356232"/>
    <x v="0"/>
    <x v="0"/>
    <x v="0"/>
    <x v="0"/>
  </r>
  <r>
    <x v="2150"/>
    <x v="1258"/>
    <s v="MUEBLES CC CUBRIMIENTOS"/>
    <x v="0"/>
    <m/>
    <s v="2025-05-10"/>
    <s v="2025-06-27"/>
    <s v="2025-07-07 09:49:06"/>
    <s v="2025-08-25 16:22:53"/>
    <s v="2025-09-30 11:05:59"/>
    <s v="2025-09-30 11:06:10"/>
    <s v="2025-10-30 14:23:04"/>
    <s v="2025-07-07"/>
    <s v="2025-08-21"/>
    <s v="2025-10-03"/>
    <s v="2025-10-09"/>
    <s v="2025-10-17"/>
    <x v="3"/>
    <s v="Barranquilla"/>
    <s v="CUBT03 ESPC01"/>
    <x v="1169"/>
    <m/>
    <x v="18"/>
    <n v="1"/>
    <x v="2"/>
    <x v="0"/>
    <x v="1"/>
    <n v="19275295"/>
    <x v="0"/>
    <x v="20"/>
    <x v="0"/>
    <x v="0"/>
  </r>
  <r>
    <x v="2150"/>
    <x v="1258"/>
    <s v="MUEBLES CC CUBRIMIENTOS"/>
    <x v="0"/>
    <m/>
    <s v="2025-05-10"/>
    <s v="2025-06-27"/>
    <s v="2025-07-07 09:49:06"/>
    <s v="2025-08-25 16:22:53"/>
    <s v="2025-09-30 11:05:59"/>
    <s v="2025-09-30 11:06:10"/>
    <s v="2025-10-30 14:23:04"/>
    <s v="2025-07-07"/>
    <s v="2025-08-21"/>
    <s v="2025-10-03"/>
    <s v="2025-10-09"/>
    <s v="2025-10-17"/>
    <x v="3"/>
    <s v="Barranquilla"/>
    <s v="PFLT05 ESPC01"/>
    <x v="1170"/>
    <m/>
    <x v="0"/>
    <n v="1"/>
    <x v="2"/>
    <x v="0"/>
    <x v="1"/>
    <n v="46539673"/>
    <x v="0"/>
    <x v="4"/>
    <x v="2"/>
    <x v="0"/>
  </r>
  <r>
    <x v="2150"/>
    <x v="1258"/>
    <s v="MUEBLES CC CUBRIMIENTOS"/>
    <x v="0"/>
    <m/>
    <s v="2025-05-10"/>
    <s v="2025-06-27"/>
    <s v="2025-07-07 09:49:06"/>
    <s v="2025-08-25 16:22:53"/>
    <s v="2025-09-30 11:05:59"/>
    <s v="2025-09-30 11:06:10"/>
    <s v="2025-10-30 14:23:04"/>
    <s v="2025-07-07"/>
    <s v="2025-08-21"/>
    <s v="2025-10-03"/>
    <s v="2025-10-09"/>
    <s v="2025-10-17"/>
    <x v="3"/>
    <s v="Barranquilla"/>
    <s v="SERV03"/>
    <x v="9"/>
    <m/>
    <x v="0"/>
    <n v="1"/>
    <x v="0"/>
    <x v="0"/>
    <x v="0"/>
    <n v="5440000"/>
    <x v="0"/>
    <x v="1"/>
    <x v="1"/>
    <x v="0"/>
  </r>
  <r>
    <x v="2150"/>
    <x v="1258"/>
    <s v="MUEBLES CC CUBRIMIENTOS"/>
    <x v="0"/>
    <m/>
    <s v="2025-05-10"/>
    <s v="2025-06-27"/>
    <s v="2025-07-07 09:49:06"/>
    <s v="2025-08-25 16:22:53"/>
    <s v="2025-09-30 11:05:59"/>
    <s v="2025-09-30 11:06:10"/>
    <s v="2025-10-30 14:23:04"/>
    <s v="2025-07-07"/>
    <s v="2025-08-21"/>
    <s v="2025-10-03"/>
    <s v="2025-10-09"/>
    <s v="2025-10-17"/>
    <x v="3"/>
    <s v="Barranquilla"/>
    <s v="SPOT14"/>
    <x v="296"/>
    <m/>
    <x v="0"/>
    <n v="1"/>
    <x v="0"/>
    <x v="0"/>
    <x v="0"/>
    <n v="2520936"/>
    <x v="0"/>
    <x v="0"/>
    <x v="0"/>
    <x v="0"/>
  </r>
  <r>
    <x v="2151"/>
    <x v="84"/>
    <s v="CUBRIMIENTO"/>
    <x v="0"/>
    <m/>
    <s v="2025-05-15"/>
    <s v="2025-05-19"/>
    <s v="2025-05-19 14:21:04"/>
    <s v="2025-05-20 09:44:50"/>
    <s v="2025-05-22 14:38:49"/>
    <s v="2025-05-23 17:27:05"/>
    <s v="0000-00-00 00:00:00"/>
    <s v="2025-05-20"/>
    <s v="2025-05-22"/>
    <s v="2025-05-26"/>
    <s v="2025-05-28"/>
    <s v="2025-05-28"/>
    <x v="3"/>
    <s v="Toscany"/>
    <s v="SOMB03"/>
    <x v="161"/>
    <s v="LONA DICKSON NEGRO FONDO ENT REF:6028"/>
    <x v="8"/>
    <n v="1"/>
    <x v="81"/>
    <x v="0"/>
    <x v="19"/>
    <n v="3984120"/>
    <x v="0"/>
    <x v="6"/>
    <x v="8"/>
    <x v="9"/>
  </r>
  <r>
    <x v="2152"/>
    <x v="61"/>
    <s v="MUEBLES CC CUBRIMIENTOS"/>
    <x v="0"/>
    <m/>
    <s v="2025-05-15"/>
    <s v="2025-05-15"/>
    <s v="2025-05-16 10:32:39"/>
    <s v="0000-00-00 00:00:00"/>
    <s v="2025-06-17 13:57:23"/>
    <s v="2025-06-17 13:57:36"/>
    <s v="2025-06-18 16:15:13"/>
    <s v="2025-05-16"/>
    <s v="2025-05-16"/>
    <s v="2025-06-11"/>
    <s v="2025-06-13"/>
    <s v="2025-06-17"/>
    <x v="3"/>
    <s v="Cali"/>
    <s v="100233"/>
    <x v="80"/>
    <s v="LONA DICKSON BEIGE VETEADO REF:8904"/>
    <x v="0"/>
    <n v="1"/>
    <x v="0"/>
    <x v="0"/>
    <x v="0"/>
    <n v="0"/>
    <x v="0"/>
    <x v="2"/>
    <x v="0"/>
    <x v="6"/>
  </r>
  <r>
    <x v="2152"/>
    <x v="61"/>
    <s v="MUEBLES CC CUBRIMIENTOS"/>
    <x v="0"/>
    <m/>
    <s v="2025-05-15"/>
    <s v="2025-05-15"/>
    <s v="2025-05-16 10:32:39"/>
    <s v="0000-00-00 00:00:00"/>
    <s v="2025-06-17 13:57:23"/>
    <s v="2025-06-17 13:57:36"/>
    <s v="2025-06-18 16:15:13"/>
    <s v="2025-05-16"/>
    <s v="2025-05-16"/>
    <s v="2025-06-11"/>
    <s v="2025-06-13"/>
    <s v="2025-06-17"/>
    <x v="3"/>
    <s v="Cali"/>
    <s v="14780"/>
    <x v="164"/>
    <m/>
    <x v="0"/>
    <n v="1"/>
    <x v="0"/>
    <x v="0"/>
    <x v="0"/>
    <n v="0"/>
    <x v="0"/>
    <x v="2"/>
    <x v="0"/>
    <x v="6"/>
  </r>
  <r>
    <x v="2153"/>
    <x v="1259"/>
    <s v="CUBRIMIENTO"/>
    <x v="0"/>
    <m/>
    <s v="2025-05-15"/>
    <s v="2025-06-06"/>
    <s v="2025-06-09 15:20:13"/>
    <s v="0000-00-00 00:00:00"/>
    <s v="2025-06-10 07:18:16"/>
    <s v="2025-06-12 06:51:51"/>
    <s v="0000-00-00 00:00:00"/>
    <s v="2025-06-09"/>
    <s v="2025-06-09"/>
    <s v="2025-06-11"/>
    <s v="2025-06-13"/>
    <s v="2025-06-13"/>
    <x v="3"/>
    <s v="Cali"/>
    <s v="15441"/>
    <x v="613"/>
    <m/>
    <x v="0"/>
    <n v="1"/>
    <x v="0"/>
    <x v="0"/>
    <x v="0"/>
    <n v="0"/>
    <x v="0"/>
    <x v="0"/>
    <x v="0"/>
    <x v="6"/>
  </r>
  <r>
    <x v="2154"/>
    <x v="61"/>
    <s v="CUBRIMIENTO"/>
    <x v="0"/>
    <m/>
    <s v="2025-05-15"/>
    <s v="2025-05-15"/>
    <s v="2025-05-16 08:33:17"/>
    <s v="0000-00-00 00:00:00"/>
    <s v="2025-05-19 09:59:19"/>
    <s v="2025-05-19 10:02:11"/>
    <s v="0000-00-00 00:00:00"/>
    <s v="2025-05-16"/>
    <s v="2025-05-16"/>
    <s v="2025-05-20"/>
    <s v="2025-05-22"/>
    <s v="2025-05-22"/>
    <x v="3"/>
    <s v="Virtual"/>
    <s v="15441"/>
    <x v="613"/>
    <m/>
    <x v="0"/>
    <n v="2"/>
    <x v="0"/>
    <x v="0"/>
    <x v="0"/>
    <n v="0"/>
    <x v="0"/>
    <x v="0"/>
    <x v="0"/>
    <x v="9"/>
  </r>
  <r>
    <x v="2154"/>
    <x v="61"/>
    <s v="CUBRIMIENTO"/>
    <x v="0"/>
    <m/>
    <s v="2025-05-15"/>
    <s v="2025-05-15"/>
    <s v="2025-05-16 08:33:17"/>
    <s v="0000-00-00 00:00:00"/>
    <s v="2025-05-19 09:59:19"/>
    <s v="2025-05-19 10:02:11"/>
    <s v="0000-00-00 00:00:00"/>
    <s v="2025-05-16"/>
    <s v="2025-05-16"/>
    <s v="2025-05-20"/>
    <s v="2025-05-22"/>
    <s v="2025-05-22"/>
    <x v="3"/>
    <s v="Virtual"/>
    <s v="52188"/>
    <x v="317"/>
    <m/>
    <x v="0"/>
    <n v="2"/>
    <x v="0"/>
    <x v="0"/>
    <x v="0"/>
    <n v="0"/>
    <x v="0"/>
    <x v="0"/>
    <x v="0"/>
    <x v="9"/>
  </r>
  <r>
    <x v="2154"/>
    <x v="61"/>
    <s v="CUBRIMIENTO"/>
    <x v="0"/>
    <m/>
    <s v="2025-05-15"/>
    <s v="2025-05-15"/>
    <s v="2025-05-16 08:33:17"/>
    <s v="0000-00-00 00:00:00"/>
    <s v="2025-05-19 09:59:19"/>
    <s v="2025-05-19 10:02:11"/>
    <s v="0000-00-00 00:00:00"/>
    <s v="2025-05-16"/>
    <s v="2025-05-16"/>
    <s v="2025-05-20"/>
    <s v="2025-05-22"/>
    <s v="2025-05-22"/>
    <x v="3"/>
    <s v="Virtual"/>
    <s v="PZCH019"/>
    <x v="451"/>
    <m/>
    <x v="0"/>
    <n v="2"/>
    <x v="0"/>
    <x v="0"/>
    <x v="0"/>
    <n v="0"/>
    <x v="0"/>
    <x v="0"/>
    <x v="0"/>
    <x v="9"/>
  </r>
  <r>
    <x v="2155"/>
    <x v="1260"/>
    <s v="MUEBLES CC CUBRIMIENTOS"/>
    <x v="0"/>
    <m/>
    <s v="2025-05-15"/>
    <s v="2025-05-15"/>
    <s v="2025-05-20 14:01:48"/>
    <s v="0000-00-00 00:00:00"/>
    <s v="2025-06-13 15:01:16"/>
    <s v="2025-06-19 11:56:03"/>
    <s v="2025-08-26 14:55:50"/>
    <s v="2025-05-16"/>
    <s v="2025-05-16"/>
    <s v="2025-06-11"/>
    <s v="2025-06-13"/>
    <s v="2025-06-17"/>
    <x v="1"/>
    <s v="Virtual"/>
    <s v="100260"/>
    <x v="81"/>
    <s v="LONA DICKSON BLANCO REF:0001"/>
    <x v="0"/>
    <n v="2"/>
    <x v="0"/>
    <x v="0"/>
    <x v="0"/>
    <n v="5408096"/>
    <x v="0"/>
    <x v="2"/>
    <x v="0"/>
    <x v="6"/>
  </r>
  <r>
    <x v="2155"/>
    <x v="1260"/>
    <s v="MUEBLES CC CUBRIMIENTOS"/>
    <x v="0"/>
    <m/>
    <s v="2025-05-15"/>
    <s v="2025-05-15"/>
    <s v="2025-05-20 14:01:48"/>
    <s v="0000-00-00 00:00:00"/>
    <s v="2025-06-13 15:01:16"/>
    <s v="2025-06-19 11:56:03"/>
    <s v="2025-08-26 14:55:50"/>
    <s v="2025-05-16"/>
    <s v="2025-05-16"/>
    <s v="2025-06-11"/>
    <s v="2025-06-13"/>
    <s v="2025-06-17"/>
    <x v="1"/>
    <s v="Virtual"/>
    <s v="11973"/>
    <x v="309"/>
    <m/>
    <x v="0"/>
    <n v="1"/>
    <x v="0"/>
    <x v="0"/>
    <x v="0"/>
    <n v="564000"/>
    <x v="0"/>
    <x v="2"/>
    <x v="0"/>
    <x v="6"/>
  </r>
  <r>
    <x v="2155"/>
    <x v="1260"/>
    <s v="MUEBLES CC CUBRIMIENTOS"/>
    <x v="0"/>
    <m/>
    <s v="2025-05-15"/>
    <s v="2025-05-15"/>
    <s v="2025-05-20 14:01:48"/>
    <s v="0000-00-00 00:00:00"/>
    <s v="2025-06-13 15:01:16"/>
    <s v="2025-06-19 11:56:03"/>
    <s v="2025-08-26 14:55:50"/>
    <s v="2025-05-16"/>
    <s v="2025-05-16"/>
    <s v="2025-06-11"/>
    <s v="2025-06-13"/>
    <s v="2025-06-17"/>
    <x v="1"/>
    <s v="Virtual"/>
    <s v="14789"/>
    <x v="1171"/>
    <m/>
    <x v="0"/>
    <n v="1"/>
    <x v="0"/>
    <x v="0"/>
    <x v="0"/>
    <n v="995276"/>
    <x v="0"/>
    <x v="2"/>
    <x v="0"/>
    <x v="6"/>
  </r>
  <r>
    <x v="2155"/>
    <x v="1260"/>
    <s v="MUEBLES CC CUBRIMIENTOS"/>
    <x v="0"/>
    <m/>
    <s v="2025-05-15"/>
    <s v="2025-05-15"/>
    <s v="2025-05-20 14:01:48"/>
    <s v="0000-00-00 00:00:00"/>
    <s v="2025-06-13 15:01:16"/>
    <s v="2025-06-19 11:56:03"/>
    <s v="2025-08-26 14:55:50"/>
    <s v="2025-05-16"/>
    <s v="2025-05-16"/>
    <s v="2025-06-11"/>
    <s v="2025-06-13"/>
    <s v="2025-06-17"/>
    <x v="1"/>
    <s v="Virtual"/>
    <s v="TRANSP07"/>
    <x v="47"/>
    <m/>
    <x v="0"/>
    <n v="1"/>
    <x v="0"/>
    <x v="0"/>
    <x v="0"/>
    <n v="900000"/>
    <x v="0"/>
    <x v="0"/>
    <x v="0"/>
    <x v="6"/>
  </r>
  <r>
    <x v="2156"/>
    <x v="1261"/>
    <s v="MUEBLES CC CUBRIMIENTOS"/>
    <x v="0"/>
    <m/>
    <s v="2025-05-15"/>
    <s v="2025-05-15"/>
    <s v="2025-05-23 08:19:13"/>
    <s v="0000-00-00 00:00:00"/>
    <s v="2025-05-26 11:40:02"/>
    <s v="2025-05-30 09:44:03"/>
    <s v="2025-06-18 09:42:58"/>
    <s v="2025-05-16"/>
    <s v="2025-05-16"/>
    <s v="2025-05-30"/>
    <s v="2025-06-04"/>
    <s v="2025-06-06"/>
    <x v="1"/>
    <s v="Bogota"/>
    <s v="REP039"/>
    <x v="874"/>
    <m/>
    <x v="0"/>
    <n v="1"/>
    <x v="0"/>
    <x v="0"/>
    <x v="0"/>
    <n v="120000"/>
    <x v="0"/>
    <x v="0"/>
    <x v="0"/>
    <x v="9"/>
  </r>
  <r>
    <x v="2156"/>
    <x v="1261"/>
    <s v="MUEBLES CC CUBRIMIENTOS"/>
    <x v="0"/>
    <m/>
    <s v="2025-05-15"/>
    <s v="2025-05-15"/>
    <s v="2025-05-23 08:19:13"/>
    <s v="0000-00-00 00:00:00"/>
    <s v="2025-05-26 11:40:02"/>
    <s v="2025-05-30 09:44:03"/>
    <s v="2025-06-18 09:42:58"/>
    <s v="2025-05-16"/>
    <s v="2025-05-16"/>
    <s v="2025-05-30"/>
    <s v="2025-06-04"/>
    <s v="2025-06-06"/>
    <x v="1"/>
    <s v="Bogota"/>
    <s v="REP040"/>
    <x v="37"/>
    <m/>
    <x v="0"/>
    <n v="1"/>
    <x v="0"/>
    <x v="0"/>
    <x v="0"/>
    <n v="50000"/>
    <x v="0"/>
    <x v="0"/>
    <x v="0"/>
    <x v="9"/>
  </r>
  <r>
    <x v="2156"/>
    <x v="1261"/>
    <s v="MUEBLES CC CUBRIMIENTOS"/>
    <x v="0"/>
    <m/>
    <s v="2025-05-15"/>
    <s v="2025-05-15"/>
    <s v="2025-05-23 08:19:13"/>
    <s v="0000-00-00 00:00:00"/>
    <s v="2025-05-26 11:40:02"/>
    <s v="2025-05-30 09:44:03"/>
    <s v="2025-06-18 09:42:58"/>
    <s v="2025-05-16"/>
    <s v="2025-05-16"/>
    <s v="2025-05-30"/>
    <s v="2025-06-04"/>
    <s v="2025-06-06"/>
    <x v="1"/>
    <s v="Bogota"/>
    <s v="TRANSP10"/>
    <x v="150"/>
    <m/>
    <x v="0"/>
    <n v="1"/>
    <x v="0"/>
    <x v="0"/>
    <x v="0"/>
    <n v="60000"/>
    <x v="0"/>
    <x v="1"/>
    <x v="1"/>
    <x v="9"/>
  </r>
  <r>
    <x v="2157"/>
    <x v="1262"/>
    <s v="CUBRIMIENTO"/>
    <x v="0"/>
    <m/>
    <s v="2025-05-19"/>
    <s v="2025-05-30"/>
    <s v="2025-06-06 09:32:30"/>
    <s v="2025-06-19 18:49:48"/>
    <s v="2025-07-05 10:01:51"/>
    <s v="2025-07-17 13:45:09"/>
    <s v="2025-08-08 08:16:12"/>
    <s v="2025-06-06"/>
    <s v="2025-06-20"/>
    <s v="2025-07-04"/>
    <s v="2025-07-10"/>
    <s v="2025-07-21"/>
    <x v="1"/>
    <s v="Barranquilla"/>
    <s v="27249"/>
    <x v="64"/>
    <m/>
    <x v="0"/>
    <n v="2"/>
    <x v="0"/>
    <x v="0"/>
    <x v="0"/>
    <n v="275778"/>
    <x v="0"/>
    <x v="0"/>
    <x v="0"/>
    <x v="1"/>
  </r>
  <r>
    <x v="2157"/>
    <x v="1262"/>
    <s v="CUBRIMIENTO"/>
    <x v="0"/>
    <m/>
    <s v="2025-05-19"/>
    <s v="2025-05-30"/>
    <s v="2025-06-06 09:32:30"/>
    <s v="2025-06-19 18:49:48"/>
    <s v="2025-07-05 10:01:51"/>
    <s v="2025-07-17 13:45:09"/>
    <s v="2025-08-08 08:16:12"/>
    <s v="2025-06-06"/>
    <s v="2025-06-20"/>
    <s v="2025-07-04"/>
    <s v="2025-07-10"/>
    <s v="2025-07-21"/>
    <x v="1"/>
    <s v="Barranquilla"/>
    <s v="ALER01"/>
    <x v="124"/>
    <m/>
    <x v="2"/>
    <n v="2"/>
    <x v="0"/>
    <x v="0"/>
    <x v="21"/>
    <n v="1302112"/>
    <x v="0"/>
    <x v="7"/>
    <x v="0"/>
    <x v="1"/>
  </r>
  <r>
    <x v="2157"/>
    <x v="1262"/>
    <s v="CUBRIMIENTO"/>
    <x v="0"/>
    <m/>
    <s v="2025-05-19"/>
    <s v="2025-05-30"/>
    <s v="2025-06-06 09:32:30"/>
    <s v="2025-06-19 18:49:48"/>
    <s v="2025-07-05 10:01:51"/>
    <s v="2025-07-17 13:45:09"/>
    <s v="2025-08-08 08:16:12"/>
    <s v="2025-06-06"/>
    <s v="2025-06-20"/>
    <s v="2025-07-04"/>
    <s v="2025-07-10"/>
    <s v="2025-07-21"/>
    <x v="1"/>
    <s v="Barranquilla"/>
    <s v="CORR01"/>
    <x v="287"/>
    <m/>
    <x v="2"/>
    <n v="4"/>
    <x v="11"/>
    <x v="0"/>
    <x v="0"/>
    <n v="765624"/>
    <x v="0"/>
    <x v="0"/>
    <x v="0"/>
    <x v="1"/>
  </r>
  <r>
    <x v="2157"/>
    <x v="1262"/>
    <s v="CUBRIMIENTO"/>
    <x v="0"/>
    <m/>
    <s v="2025-05-19"/>
    <s v="2025-05-30"/>
    <s v="2025-06-06 09:32:30"/>
    <s v="2025-06-19 18:49:48"/>
    <s v="2025-07-05 10:01:51"/>
    <s v="2025-07-17 13:45:09"/>
    <s v="2025-08-08 08:16:12"/>
    <s v="2025-06-06"/>
    <s v="2025-06-20"/>
    <s v="2025-07-04"/>
    <s v="2025-07-10"/>
    <s v="2025-07-21"/>
    <x v="1"/>
    <s v="Barranquilla"/>
    <s v="CUBT02"/>
    <x v="76"/>
    <s v="LONA PERGOTEX BLACKOUT BLANCA 3 M"/>
    <x v="2"/>
    <n v="1"/>
    <x v="11"/>
    <x v="0"/>
    <x v="3"/>
    <n v="2866226"/>
    <x v="0"/>
    <x v="0"/>
    <x v="0"/>
    <x v="1"/>
  </r>
  <r>
    <x v="2157"/>
    <x v="1262"/>
    <s v="CUBRIMIENTO"/>
    <x v="0"/>
    <m/>
    <s v="2025-05-19"/>
    <s v="2025-05-30"/>
    <s v="2025-06-06 09:32:30"/>
    <s v="2025-06-19 18:49:48"/>
    <s v="2025-07-05 10:01:51"/>
    <s v="2025-07-17 13:45:09"/>
    <s v="2025-08-08 08:16:12"/>
    <s v="2025-06-06"/>
    <s v="2025-06-20"/>
    <s v="2025-07-04"/>
    <s v="2025-07-10"/>
    <s v="2025-07-21"/>
    <x v="1"/>
    <s v="Barranquilla"/>
    <s v="PLT18"/>
    <x v="1172"/>
    <m/>
    <x v="2"/>
    <n v="4"/>
    <x v="0"/>
    <x v="0"/>
    <x v="0"/>
    <n v="363292"/>
    <x v="0"/>
    <x v="0"/>
    <x v="0"/>
    <x v="1"/>
  </r>
  <r>
    <x v="2157"/>
    <x v="1262"/>
    <s v="CUBRIMIENTO"/>
    <x v="0"/>
    <m/>
    <s v="2025-05-19"/>
    <s v="2025-05-30"/>
    <s v="2025-06-06 09:32:30"/>
    <s v="2025-06-19 18:49:48"/>
    <s v="2025-07-05 10:01:51"/>
    <s v="2025-07-17 13:45:09"/>
    <s v="2025-08-08 08:16:12"/>
    <s v="2025-06-06"/>
    <s v="2025-06-20"/>
    <s v="2025-07-04"/>
    <s v="2025-07-10"/>
    <s v="2025-07-21"/>
    <x v="1"/>
    <s v="Barranquilla"/>
    <s v="SOLAPA01"/>
    <x v="69"/>
    <m/>
    <x v="2"/>
    <n v="1"/>
    <x v="11"/>
    <x v="0"/>
    <x v="0"/>
    <n v="170144"/>
    <x v="0"/>
    <x v="0"/>
    <x v="0"/>
    <x v="1"/>
  </r>
  <r>
    <x v="2158"/>
    <x v="1263"/>
    <s v="MUEBLES"/>
    <x v="0"/>
    <m/>
    <s v="2025-05-16"/>
    <s v="2025-05-16"/>
    <s v="2025-05-17 11:04:36"/>
    <s v="0000-00-00 00:00:00"/>
    <s v="0000-00-00 00:00:00"/>
    <s v="2025-05-20 07:23:41"/>
    <s v="0000-00-00 00:00:00"/>
    <s v="2025-05-19"/>
    <s v="2025-05-19"/>
    <s v="2025-05-20"/>
    <s v="2025-05-22"/>
    <s v="2025-05-22"/>
    <x v="3"/>
    <s v="Bogota"/>
    <s v="100196"/>
    <x v="218"/>
    <m/>
    <x v="0"/>
    <n v="2"/>
    <x v="0"/>
    <x v="0"/>
    <x v="0"/>
    <n v="396000"/>
    <x v="0"/>
    <x v="0"/>
    <x v="0"/>
    <x v="9"/>
  </r>
  <r>
    <x v="2159"/>
    <x v="1264"/>
    <s v="CUBRIMIENTO"/>
    <x v="0"/>
    <m/>
    <s v="2025-05-16"/>
    <s v="2025-05-28"/>
    <s v="2025-05-29 11:21:14"/>
    <s v="0000-00-00 00:00:00"/>
    <s v="2025-06-06 11:15:01"/>
    <s v="2025-06-17 14:18:42"/>
    <s v="2025-06-24 13:29:13"/>
    <s v="2025-05-29"/>
    <s v="2025-05-29"/>
    <s v="2025-06-06"/>
    <s v="2025-06-10"/>
    <s v="2025-06-12"/>
    <x v="3"/>
    <s v="Cali"/>
    <s v="268"/>
    <x v="387"/>
    <m/>
    <x v="0"/>
    <n v="2"/>
    <x v="0"/>
    <x v="0"/>
    <x v="0"/>
    <n v="96000"/>
    <x v="0"/>
    <x v="0"/>
    <x v="0"/>
    <x v="6"/>
  </r>
  <r>
    <x v="2159"/>
    <x v="1264"/>
    <s v="CUBRIMIENTO"/>
    <x v="0"/>
    <m/>
    <s v="2025-05-16"/>
    <s v="2025-05-28"/>
    <s v="2025-05-29 11:21:14"/>
    <s v="0000-00-00 00:00:00"/>
    <s v="2025-06-06 11:15:01"/>
    <s v="2025-06-17 14:18:42"/>
    <s v="2025-06-24 13:29:13"/>
    <s v="2025-05-29"/>
    <s v="2025-05-29"/>
    <s v="2025-06-06"/>
    <s v="2025-06-10"/>
    <s v="2025-06-12"/>
    <x v="3"/>
    <s v="Cali"/>
    <s v="MANT004"/>
    <x v="934"/>
    <m/>
    <x v="0"/>
    <n v="1"/>
    <x v="2"/>
    <x v="0"/>
    <x v="84"/>
    <n v="539982"/>
    <x v="0"/>
    <x v="0"/>
    <x v="0"/>
    <x v="6"/>
  </r>
  <r>
    <x v="2159"/>
    <x v="1264"/>
    <s v="CUBRIMIENTO"/>
    <x v="0"/>
    <m/>
    <s v="2025-05-16"/>
    <s v="2025-05-28"/>
    <s v="2025-05-29 11:21:14"/>
    <s v="0000-00-00 00:00:00"/>
    <s v="2025-06-06 11:15:01"/>
    <s v="2025-06-17 14:18:42"/>
    <s v="2025-06-24 13:29:13"/>
    <s v="2025-05-29"/>
    <s v="2025-05-29"/>
    <s v="2025-06-06"/>
    <s v="2025-06-10"/>
    <s v="2025-06-12"/>
    <x v="3"/>
    <s v="Cali"/>
    <s v="MANT004"/>
    <x v="934"/>
    <m/>
    <x v="0"/>
    <n v="1"/>
    <x v="110"/>
    <x v="0"/>
    <x v="84"/>
    <n v="376606"/>
    <x v="0"/>
    <x v="0"/>
    <x v="0"/>
    <x v="6"/>
  </r>
  <r>
    <x v="2159"/>
    <x v="1264"/>
    <s v="CUBRIMIENTO"/>
    <x v="0"/>
    <m/>
    <s v="2025-05-16"/>
    <s v="2025-05-28"/>
    <s v="2025-05-29 11:21:14"/>
    <s v="0000-00-00 00:00:00"/>
    <s v="2025-06-06 11:15:01"/>
    <s v="2025-06-17 14:18:42"/>
    <s v="2025-06-24 13:29:13"/>
    <s v="2025-05-29"/>
    <s v="2025-05-29"/>
    <s v="2025-06-06"/>
    <s v="2025-06-10"/>
    <s v="2025-06-12"/>
    <x v="3"/>
    <s v="Cali"/>
    <s v="SERV03"/>
    <x v="9"/>
    <m/>
    <x v="0"/>
    <n v="1"/>
    <x v="0"/>
    <x v="0"/>
    <x v="0"/>
    <n v="350000"/>
    <x v="0"/>
    <x v="1"/>
    <x v="1"/>
    <x v="6"/>
  </r>
  <r>
    <x v="2159"/>
    <x v="1264"/>
    <s v="CUBRIMIENTO"/>
    <x v="0"/>
    <m/>
    <s v="2025-05-16"/>
    <s v="2025-05-28"/>
    <s v="2025-05-29 11:21:14"/>
    <s v="0000-00-00 00:00:00"/>
    <s v="2025-06-06 11:15:01"/>
    <s v="2025-06-17 14:18:42"/>
    <s v="2025-06-24 13:29:13"/>
    <s v="2025-05-29"/>
    <s v="2025-05-29"/>
    <s v="2025-06-06"/>
    <s v="2025-06-10"/>
    <s v="2025-06-12"/>
    <x v="3"/>
    <s v="Cali"/>
    <s v="SERV09"/>
    <x v="584"/>
    <m/>
    <x v="0"/>
    <n v="1"/>
    <x v="0"/>
    <x v="0"/>
    <x v="0"/>
    <n v="200000"/>
    <x v="0"/>
    <x v="1"/>
    <x v="1"/>
    <x v="6"/>
  </r>
  <r>
    <x v="2159"/>
    <x v="1264"/>
    <s v="CUBRIMIENTO"/>
    <x v="0"/>
    <m/>
    <s v="2025-05-16"/>
    <s v="2025-05-28"/>
    <s v="2025-05-29 11:21:14"/>
    <s v="0000-00-00 00:00:00"/>
    <s v="2025-06-06 11:15:01"/>
    <s v="2025-06-17 14:18:42"/>
    <s v="2025-06-24 13:29:13"/>
    <s v="2025-05-29"/>
    <s v="2025-05-29"/>
    <s v="2025-06-06"/>
    <s v="2025-06-10"/>
    <s v="2025-06-12"/>
    <x v="3"/>
    <s v="Cali"/>
    <s v="SERVANDAM"/>
    <x v="865"/>
    <m/>
    <x v="0"/>
    <n v="2"/>
    <x v="0"/>
    <x v="0"/>
    <x v="0"/>
    <n v="200000"/>
    <x v="0"/>
    <x v="1"/>
    <x v="1"/>
    <x v="6"/>
  </r>
  <r>
    <x v="2159"/>
    <x v="1264"/>
    <s v="CUBRIMIENTO"/>
    <x v="0"/>
    <m/>
    <s v="2025-05-16"/>
    <s v="2025-05-28"/>
    <s v="2025-05-29 11:21:14"/>
    <s v="0000-00-00 00:00:00"/>
    <s v="2025-06-06 11:15:01"/>
    <s v="2025-06-17 14:18:42"/>
    <s v="2025-06-24 13:29:13"/>
    <s v="2025-05-29"/>
    <s v="2025-05-29"/>
    <s v="2025-06-06"/>
    <s v="2025-06-10"/>
    <s v="2025-06-12"/>
    <x v="3"/>
    <s v="Cali"/>
    <s v="TRANSP06"/>
    <x v="59"/>
    <m/>
    <x v="0"/>
    <n v="1"/>
    <x v="0"/>
    <x v="0"/>
    <x v="0"/>
    <n v="100000"/>
    <x v="0"/>
    <x v="1"/>
    <x v="1"/>
    <x v="6"/>
  </r>
  <r>
    <x v="2160"/>
    <x v="1265"/>
    <s v="CUBRIMIENTO"/>
    <x v="0"/>
    <m/>
    <s v="2025-02-13"/>
    <s v="2025-05-29"/>
    <s v="2025-05-30 11:58:15"/>
    <s v="2025-06-17 15:32:38"/>
    <s v="2025-06-24 08:44:42"/>
    <s v="2025-07-02 12:10:38"/>
    <s v="2025-07-28 15:48:21"/>
    <s v="2025-05-30"/>
    <s v="2025-06-17"/>
    <s v="2025-06-24"/>
    <s v="2025-06-28"/>
    <s v="2025-07-05"/>
    <x v="3"/>
    <s v="Cali"/>
    <s v="27249"/>
    <x v="64"/>
    <m/>
    <x v="0"/>
    <n v="6"/>
    <x v="0"/>
    <x v="0"/>
    <x v="0"/>
    <n v="1103112"/>
    <x v="0"/>
    <x v="0"/>
    <x v="0"/>
    <x v="6"/>
  </r>
  <r>
    <x v="2160"/>
    <x v="1265"/>
    <s v="CUBRIMIENTO"/>
    <x v="0"/>
    <m/>
    <s v="2025-02-13"/>
    <s v="2025-05-29"/>
    <s v="2025-05-30 11:58:15"/>
    <s v="2025-06-17 15:32:38"/>
    <s v="2025-06-24 08:44:42"/>
    <s v="2025-07-02 12:10:38"/>
    <s v="2025-07-28 15:48:21"/>
    <s v="2025-05-30"/>
    <s v="2025-06-17"/>
    <s v="2025-06-24"/>
    <s v="2025-06-28"/>
    <s v="2025-07-05"/>
    <x v="3"/>
    <s v="Cali"/>
    <s v="28523"/>
    <x v="864"/>
    <m/>
    <x v="0"/>
    <n v="10"/>
    <x v="0"/>
    <x v="0"/>
    <x v="0"/>
    <n v="405600"/>
    <x v="0"/>
    <x v="0"/>
    <x v="0"/>
    <x v="6"/>
  </r>
  <r>
    <x v="2160"/>
    <x v="1265"/>
    <s v="CUBRIMIENTO"/>
    <x v="0"/>
    <m/>
    <s v="2025-02-13"/>
    <s v="2025-05-29"/>
    <s v="2025-05-30 11:58:15"/>
    <s v="2025-06-17 15:32:38"/>
    <s v="2025-06-24 08:44:42"/>
    <s v="2025-07-02 12:10:38"/>
    <s v="2025-07-28 15:48:21"/>
    <s v="2025-05-30"/>
    <s v="2025-06-17"/>
    <s v="2025-06-24"/>
    <s v="2025-06-28"/>
    <s v="2025-07-05"/>
    <x v="3"/>
    <s v="Cali"/>
    <s v="FLANCHE01"/>
    <x v="51"/>
    <m/>
    <x v="3"/>
    <n v="10"/>
    <x v="66"/>
    <x v="0"/>
    <x v="0"/>
    <n v="3964860"/>
    <x v="0"/>
    <x v="0"/>
    <x v="0"/>
    <x v="6"/>
  </r>
  <r>
    <x v="2160"/>
    <x v="1265"/>
    <s v="CUBRIMIENTO"/>
    <x v="0"/>
    <m/>
    <s v="2025-02-13"/>
    <s v="2025-05-29"/>
    <s v="2025-05-30 11:58:15"/>
    <s v="2025-06-17 15:32:38"/>
    <s v="2025-06-24 08:44:42"/>
    <s v="2025-07-02 12:10:38"/>
    <s v="2025-07-28 15:48:21"/>
    <s v="2025-05-30"/>
    <s v="2025-06-17"/>
    <s v="2025-06-24"/>
    <s v="2025-06-28"/>
    <s v="2025-07-05"/>
    <x v="3"/>
    <s v="Cali"/>
    <s v="PUBL01"/>
    <x v="117"/>
    <m/>
    <x v="0"/>
    <n v="10"/>
    <x v="379"/>
    <x v="28"/>
    <x v="0"/>
    <n v="356890"/>
    <x v="0"/>
    <x v="0"/>
    <x v="0"/>
    <x v="6"/>
  </r>
  <r>
    <x v="2160"/>
    <x v="1265"/>
    <s v="CUBRIMIENTO"/>
    <x v="0"/>
    <m/>
    <s v="2025-02-13"/>
    <s v="2025-05-29"/>
    <s v="2025-05-30 11:58:15"/>
    <s v="2025-06-17 15:32:38"/>
    <s v="2025-06-24 08:44:42"/>
    <s v="2025-07-02 12:10:38"/>
    <s v="2025-07-28 15:48:21"/>
    <s v="2025-05-30"/>
    <s v="2025-06-17"/>
    <s v="2025-06-24"/>
    <s v="2025-06-28"/>
    <s v="2025-07-05"/>
    <x v="3"/>
    <s v="Cali"/>
    <s v="SERV03"/>
    <x v="9"/>
    <m/>
    <x v="0"/>
    <n v="1"/>
    <x v="0"/>
    <x v="0"/>
    <x v="0"/>
    <n v="300000"/>
    <x v="0"/>
    <x v="1"/>
    <x v="1"/>
    <x v="6"/>
  </r>
  <r>
    <x v="2160"/>
    <x v="1265"/>
    <s v="CUBRIMIENTO"/>
    <x v="0"/>
    <m/>
    <s v="2025-02-13"/>
    <s v="2025-05-29"/>
    <s v="2025-05-30 11:58:15"/>
    <s v="2025-06-17 15:32:38"/>
    <s v="2025-06-24 08:44:42"/>
    <s v="2025-07-02 12:10:38"/>
    <s v="2025-07-28 15:48:21"/>
    <s v="2025-05-30"/>
    <s v="2025-06-17"/>
    <s v="2025-06-24"/>
    <s v="2025-06-28"/>
    <s v="2025-07-05"/>
    <x v="3"/>
    <s v="Cali"/>
    <s v="SOMB03"/>
    <x v="161"/>
    <s v="LONA DICKSON CARBONE REF:U-171"/>
    <x v="3"/>
    <n v="9"/>
    <x v="66"/>
    <x v="0"/>
    <x v="19"/>
    <n v="35942715"/>
    <x v="0"/>
    <x v="6"/>
    <x v="8"/>
    <x v="6"/>
  </r>
  <r>
    <x v="2160"/>
    <x v="1265"/>
    <s v="CUBRIMIENTO"/>
    <x v="0"/>
    <m/>
    <s v="2025-02-13"/>
    <s v="2025-05-29"/>
    <s v="2025-05-30 11:58:15"/>
    <s v="2025-06-17 15:32:38"/>
    <s v="2025-06-24 08:44:42"/>
    <s v="2025-07-02 12:10:38"/>
    <s v="2025-07-28 15:48:21"/>
    <s v="2025-05-30"/>
    <s v="2025-06-17"/>
    <s v="2025-06-24"/>
    <s v="2025-06-28"/>
    <s v="2025-07-05"/>
    <x v="3"/>
    <s v="Cali"/>
    <s v="SOMB03"/>
    <x v="161"/>
    <s v="LONA DICKSON CARBONE REF:U-171"/>
    <x v="3"/>
    <n v="1"/>
    <x v="14"/>
    <x v="0"/>
    <x v="19"/>
    <n v="3754366"/>
    <x v="0"/>
    <x v="6"/>
    <x v="8"/>
    <x v="6"/>
  </r>
  <r>
    <x v="2160"/>
    <x v="1265"/>
    <s v="CUBRIMIENTO"/>
    <x v="0"/>
    <m/>
    <s v="2025-02-13"/>
    <s v="2025-05-29"/>
    <s v="2025-05-30 11:58:15"/>
    <s v="2025-06-17 15:32:38"/>
    <s v="2025-06-24 08:44:42"/>
    <s v="2025-07-02 12:10:38"/>
    <s v="2025-07-28 15:48:21"/>
    <s v="2025-05-30"/>
    <s v="2025-06-17"/>
    <s v="2025-06-24"/>
    <s v="2025-06-28"/>
    <s v="2025-07-05"/>
    <x v="3"/>
    <s v="Cali"/>
    <s v="TRANSP01"/>
    <x v="102"/>
    <m/>
    <x v="0"/>
    <n v="1"/>
    <x v="0"/>
    <x v="0"/>
    <x v="0"/>
    <n v="300000"/>
    <x v="0"/>
    <x v="0"/>
    <x v="0"/>
    <x v="6"/>
  </r>
  <r>
    <x v="2161"/>
    <x v="88"/>
    <s v="CUBRIMIENTO"/>
    <x v="0"/>
    <m/>
    <s v="2025-05-16"/>
    <s v="2025-05-16"/>
    <s v="2025-05-19 07:38:43"/>
    <s v="0000-00-00 00:00:00"/>
    <s v="2025-05-19 07:39:32"/>
    <s v="2025-05-19 16:59:49"/>
    <s v="0000-00-00 00:00:00"/>
    <s v="2025-05-19"/>
    <s v="2025-05-19"/>
    <s v="2025-05-20"/>
    <s v="2025-05-22"/>
    <s v="2025-05-23"/>
    <x v="0"/>
    <s v="Toscany"/>
    <s v="11369"/>
    <x v="789"/>
    <m/>
    <x v="0"/>
    <n v="12"/>
    <x v="0"/>
    <x v="0"/>
    <x v="0"/>
    <n v="15600"/>
    <x v="0"/>
    <x v="0"/>
    <x v="0"/>
    <x v="9"/>
  </r>
  <r>
    <x v="2161"/>
    <x v="88"/>
    <s v="CUBRIMIENTO"/>
    <x v="0"/>
    <m/>
    <s v="2025-05-16"/>
    <s v="2025-05-16"/>
    <s v="2025-05-19 07:38:43"/>
    <s v="0000-00-00 00:00:00"/>
    <s v="2025-05-19 07:39:32"/>
    <s v="2025-05-19 16:59:49"/>
    <s v="0000-00-00 00:00:00"/>
    <s v="2025-05-19"/>
    <s v="2025-05-19"/>
    <s v="2025-05-20"/>
    <s v="2025-05-22"/>
    <s v="2025-05-23"/>
    <x v="0"/>
    <s v="Toscany"/>
    <s v="11435"/>
    <x v="229"/>
    <m/>
    <x v="0"/>
    <n v="6"/>
    <x v="0"/>
    <x v="0"/>
    <x v="0"/>
    <n v="383400"/>
    <x v="0"/>
    <x v="0"/>
    <x v="0"/>
    <x v="9"/>
  </r>
  <r>
    <x v="2161"/>
    <x v="88"/>
    <s v="CUBRIMIENTO"/>
    <x v="0"/>
    <m/>
    <s v="2025-05-16"/>
    <s v="2025-05-16"/>
    <s v="2025-05-19 07:38:43"/>
    <s v="0000-00-00 00:00:00"/>
    <s v="2025-05-19 07:39:32"/>
    <s v="2025-05-19 16:59:49"/>
    <s v="0000-00-00 00:00:00"/>
    <s v="2025-05-19"/>
    <s v="2025-05-19"/>
    <s v="2025-05-20"/>
    <s v="2025-05-22"/>
    <s v="2025-05-23"/>
    <x v="0"/>
    <s v="Toscany"/>
    <s v="12871"/>
    <x v="790"/>
    <m/>
    <x v="0"/>
    <n v="12"/>
    <x v="0"/>
    <x v="0"/>
    <x v="0"/>
    <n v="4800"/>
    <x v="0"/>
    <x v="0"/>
    <x v="0"/>
    <x v="9"/>
  </r>
  <r>
    <x v="2162"/>
    <x v="1266"/>
    <s v="CUBRIMIENTO"/>
    <x v="0"/>
    <m/>
    <s v="2025-05-16"/>
    <s v="2025-05-16"/>
    <s v="2025-05-16 14:36:54"/>
    <s v="0000-00-00 00:00:00"/>
    <s v="2025-05-16 14:37:02"/>
    <s v="2025-05-19 09:34:56"/>
    <s v="2025-06-04 08:33:22"/>
    <s v="2025-05-19"/>
    <s v="2025-05-19"/>
    <s v="2025-05-20"/>
    <s v="2025-05-22"/>
    <s v="2025-05-23"/>
    <x v="3"/>
    <s v="Toscany"/>
    <s v="11432"/>
    <x v="242"/>
    <m/>
    <x v="0"/>
    <n v="2"/>
    <x v="0"/>
    <x v="0"/>
    <x v="0"/>
    <n v="906000"/>
    <x v="0"/>
    <x v="0"/>
    <x v="0"/>
    <x v="9"/>
  </r>
  <r>
    <x v="2163"/>
    <x v="1267"/>
    <s v="CUBRIMIENTO"/>
    <x v="0"/>
    <m/>
    <s v="2025-05-16"/>
    <s v="2025-05-16"/>
    <s v="2025-05-16 17:02:14"/>
    <s v="0000-00-00 00:00:00"/>
    <s v="2025-05-19 10:23:50"/>
    <s v="2025-05-19 10:26:11"/>
    <s v="2025-05-19 12:21:51"/>
    <s v="2025-05-19"/>
    <s v="2025-05-19"/>
    <s v="2025-05-20"/>
    <s v="2025-05-22"/>
    <s v="2025-05-26"/>
    <x v="3"/>
    <s v="Cali"/>
    <s v="SERV03"/>
    <x v="9"/>
    <m/>
    <x v="0"/>
    <n v="1"/>
    <x v="0"/>
    <x v="0"/>
    <x v="0"/>
    <n v="2400000"/>
    <x v="0"/>
    <x v="1"/>
    <x v="1"/>
    <x v="9"/>
  </r>
  <r>
    <x v="2163"/>
    <x v="1267"/>
    <s v="CUBRIMIENTO"/>
    <x v="0"/>
    <m/>
    <s v="2025-05-16"/>
    <s v="2025-05-16"/>
    <s v="2025-05-16 17:02:14"/>
    <s v="0000-00-00 00:00:00"/>
    <s v="2025-05-19 10:23:50"/>
    <s v="2025-05-19 10:26:11"/>
    <s v="2025-05-19 12:21:51"/>
    <s v="2025-05-19"/>
    <s v="2025-05-19"/>
    <s v="2025-05-20"/>
    <s v="2025-05-22"/>
    <s v="2025-05-26"/>
    <x v="3"/>
    <s v="Cali"/>
    <s v="TRANSP06"/>
    <x v="59"/>
    <m/>
    <x v="0"/>
    <n v="1"/>
    <x v="0"/>
    <x v="0"/>
    <x v="0"/>
    <n v="150000"/>
    <x v="0"/>
    <x v="1"/>
    <x v="1"/>
    <x v="9"/>
  </r>
  <r>
    <x v="2164"/>
    <x v="1268"/>
    <s v="CUBRIMIENTO"/>
    <x v="0"/>
    <m/>
    <s v="2025-05-16"/>
    <s v="2025-05-19"/>
    <s v="2025-05-20 14:13:45"/>
    <s v="0000-00-00 00:00:00"/>
    <s v="2025-06-06 11:15:51"/>
    <s v="2025-06-07 11:33:29"/>
    <s v="2025-06-24 13:56:22"/>
    <s v="2025-05-20"/>
    <s v="2025-05-20"/>
    <s v="2025-05-21"/>
    <s v="2025-05-23"/>
    <s v="2025-05-27"/>
    <x v="1"/>
    <s v="Bogota"/>
    <s v="27812"/>
    <x v="797"/>
    <m/>
    <x v="0"/>
    <n v="1"/>
    <x v="0"/>
    <x v="0"/>
    <x v="0"/>
    <n v="307830"/>
    <x v="0"/>
    <x v="0"/>
    <x v="0"/>
    <x v="9"/>
  </r>
  <r>
    <x v="2164"/>
    <x v="1268"/>
    <s v="CUBRIMIENTO"/>
    <x v="0"/>
    <m/>
    <s v="2025-05-16"/>
    <s v="2025-05-19"/>
    <s v="2025-05-20 14:13:45"/>
    <s v="0000-00-00 00:00:00"/>
    <s v="2025-06-06 11:15:51"/>
    <s v="2025-06-07 11:33:29"/>
    <s v="2025-06-24 13:56:22"/>
    <s v="2025-05-20"/>
    <s v="2025-05-20"/>
    <s v="2025-05-21"/>
    <s v="2025-05-23"/>
    <s v="2025-05-27"/>
    <x v="1"/>
    <s v="Bogota"/>
    <s v="6141"/>
    <x v="658"/>
    <m/>
    <x v="0"/>
    <n v="6"/>
    <x v="0"/>
    <x v="0"/>
    <x v="0"/>
    <n v="219600"/>
    <x v="0"/>
    <x v="0"/>
    <x v="0"/>
    <x v="9"/>
  </r>
  <r>
    <x v="2164"/>
    <x v="1268"/>
    <s v="CUBRIMIENTO"/>
    <x v="0"/>
    <m/>
    <s v="2025-05-16"/>
    <s v="2025-05-19"/>
    <s v="2025-05-20 14:13:45"/>
    <s v="0000-00-00 00:00:00"/>
    <s v="2025-06-06 11:15:51"/>
    <s v="2025-06-07 11:33:29"/>
    <s v="2025-06-24 13:56:22"/>
    <s v="2025-05-20"/>
    <s v="2025-05-20"/>
    <s v="2025-05-21"/>
    <s v="2025-05-23"/>
    <s v="2025-05-27"/>
    <x v="1"/>
    <s v="Bogota"/>
    <s v="MTOS03"/>
    <x v="839"/>
    <m/>
    <x v="0"/>
    <n v="1"/>
    <x v="0"/>
    <x v="0"/>
    <x v="0"/>
    <n v="1600000"/>
    <x v="0"/>
    <x v="0"/>
    <x v="0"/>
    <x v="9"/>
  </r>
  <r>
    <x v="2164"/>
    <x v="1268"/>
    <s v="CUBRIMIENTO"/>
    <x v="0"/>
    <m/>
    <s v="2025-05-16"/>
    <s v="2025-05-19"/>
    <s v="2025-05-20 14:13:45"/>
    <s v="0000-00-00 00:00:00"/>
    <s v="2025-06-06 11:15:51"/>
    <s v="2025-06-07 11:33:29"/>
    <s v="2025-06-24 13:56:22"/>
    <s v="2025-05-20"/>
    <s v="2025-05-20"/>
    <s v="2025-05-21"/>
    <s v="2025-05-23"/>
    <s v="2025-05-27"/>
    <x v="1"/>
    <s v="Bogota"/>
    <s v="SERV03"/>
    <x v="9"/>
    <m/>
    <x v="0"/>
    <n v="1"/>
    <x v="0"/>
    <x v="0"/>
    <x v="0"/>
    <n v="500000"/>
    <x v="0"/>
    <x v="1"/>
    <x v="1"/>
    <x v="9"/>
  </r>
  <r>
    <x v="2165"/>
    <x v="1135"/>
    <s v="CUBRIMIENTO"/>
    <x v="0"/>
    <m/>
    <s v="2025-05-16"/>
    <s v="2025-05-20"/>
    <s v="2025-05-20 17:17:49"/>
    <s v="2025-05-22 14:57:18"/>
    <s v="2025-05-31 12:08:19"/>
    <s v="2025-06-12 06:54:05"/>
    <s v="0000-00-00 00:00:00"/>
    <s v="2025-05-21"/>
    <s v="2025-05-22"/>
    <s v="2025-05-30"/>
    <s v="2025-06-03"/>
    <s v="2025-06-03"/>
    <x v="3"/>
    <s v="Bogota"/>
    <s v="PLT08"/>
    <x v="74"/>
    <m/>
    <x v="1"/>
    <n v="2"/>
    <x v="0"/>
    <x v="0"/>
    <x v="0"/>
    <n v="380384"/>
    <x v="0"/>
    <x v="0"/>
    <x v="0"/>
    <x v="9"/>
  </r>
  <r>
    <x v="2166"/>
    <x v="795"/>
    <s v="MUEBLES CC CUBRIMIENTOS"/>
    <x v="0"/>
    <m/>
    <s v="2025-05-14"/>
    <s v="2025-08-29"/>
    <s v="2025-09-04 12:07:37"/>
    <s v="2025-09-15 15:37:54"/>
    <s v="2025-10-29 01:15:10"/>
    <s v="2025-10-29 01:15:41"/>
    <s v="0000-00-00 00:00:00"/>
    <s v="2025-09-04"/>
    <s v="2025-09-15"/>
    <s v="2025-10-17"/>
    <s v="2025-10-17"/>
    <s v="2025-10-17"/>
    <x v="0"/>
    <s v="Toscana"/>
    <s v="PLAM12"/>
    <x v="855"/>
    <m/>
    <x v="3"/>
    <n v="1"/>
    <x v="390"/>
    <x v="0"/>
    <x v="49"/>
    <n v="40172329.439999998"/>
    <x v="0"/>
    <x v="4"/>
    <x v="13"/>
    <x v="0"/>
  </r>
  <r>
    <x v="2167"/>
    <x v="1269"/>
    <s v="CUBRIMIENTO"/>
    <x v="0"/>
    <m/>
    <s v="2025-05-16"/>
    <s v="2025-05-29"/>
    <s v="2025-06-04 10:07:51"/>
    <s v="2025-07-09 09:00:47"/>
    <s v="2025-07-21 06:35:59"/>
    <s v="2025-07-28 08:45:42"/>
    <s v="2025-08-19 07:41:51"/>
    <s v="2025-06-04"/>
    <s v="2025-07-16"/>
    <s v="2025-07-25"/>
    <s v="2025-07-30"/>
    <s v="2025-08-06"/>
    <x v="3"/>
    <s v="Bogota"/>
    <s v="28523"/>
    <x v="864"/>
    <m/>
    <x v="0"/>
    <n v="1"/>
    <x v="0"/>
    <x v="0"/>
    <x v="0"/>
    <n v="100000"/>
    <x v="0"/>
    <x v="0"/>
    <x v="0"/>
    <x v="1"/>
  </r>
  <r>
    <x v="2167"/>
    <x v="1269"/>
    <s v="CUBRIMIENTO"/>
    <x v="0"/>
    <m/>
    <s v="2025-05-16"/>
    <s v="2025-05-29"/>
    <s v="2025-06-04 10:07:51"/>
    <s v="2025-07-09 09:00:47"/>
    <s v="2025-07-21 06:35:59"/>
    <s v="2025-07-28 08:45:42"/>
    <s v="2025-08-19 07:41:51"/>
    <s v="2025-06-04"/>
    <s v="2025-07-16"/>
    <s v="2025-07-25"/>
    <s v="2025-07-30"/>
    <s v="2025-08-06"/>
    <x v="3"/>
    <s v="Bogota"/>
    <s v="FLANCHE01"/>
    <x v="51"/>
    <m/>
    <x v="3"/>
    <n v="1"/>
    <x v="3"/>
    <x v="0"/>
    <x v="0"/>
    <n v="1219957"/>
    <x v="0"/>
    <x v="0"/>
    <x v="0"/>
    <x v="1"/>
  </r>
  <r>
    <x v="2167"/>
    <x v="1269"/>
    <s v="CUBRIMIENTO"/>
    <x v="0"/>
    <m/>
    <s v="2025-05-16"/>
    <s v="2025-05-29"/>
    <s v="2025-06-04 10:07:51"/>
    <s v="2025-07-09 09:00:47"/>
    <s v="2025-07-21 06:35:59"/>
    <s v="2025-07-28 08:45:42"/>
    <s v="2025-08-19 07:41:51"/>
    <s v="2025-06-04"/>
    <s v="2025-07-16"/>
    <s v="2025-07-25"/>
    <s v="2025-07-30"/>
    <s v="2025-08-06"/>
    <x v="3"/>
    <s v="Bogota"/>
    <s v="PLT02"/>
    <x v="174"/>
    <m/>
    <x v="3"/>
    <n v="3"/>
    <x v="0"/>
    <x v="0"/>
    <x v="58"/>
    <n v="1328598"/>
    <x v="0"/>
    <x v="0"/>
    <x v="0"/>
    <x v="1"/>
  </r>
  <r>
    <x v="2167"/>
    <x v="1269"/>
    <s v="CUBRIMIENTO"/>
    <x v="0"/>
    <m/>
    <s v="2025-05-16"/>
    <s v="2025-05-29"/>
    <s v="2025-06-04 10:07:51"/>
    <s v="2025-07-09 09:00:47"/>
    <s v="2025-07-21 06:35:59"/>
    <s v="2025-07-28 08:45:42"/>
    <s v="2025-08-19 07:41:51"/>
    <s v="2025-06-04"/>
    <s v="2025-07-16"/>
    <s v="2025-07-25"/>
    <s v="2025-07-30"/>
    <s v="2025-08-06"/>
    <x v="3"/>
    <s v="Bogota"/>
    <s v="SOMB01"/>
    <x v="71"/>
    <s v="LONA DICKSON TAUPE REF:7559"/>
    <x v="3"/>
    <n v="1"/>
    <x v="3"/>
    <x v="0"/>
    <x v="13"/>
    <n v="7588233"/>
    <x v="0"/>
    <x v="6"/>
    <x v="5"/>
    <x v="1"/>
  </r>
  <r>
    <x v="2168"/>
    <x v="735"/>
    <s v="CUBRIMIENTO"/>
    <x v="0"/>
    <m/>
    <s v="2025-05-17"/>
    <s v="2025-05-23"/>
    <s v="2025-05-26 09:38:34"/>
    <s v="0000-00-00 00:00:00"/>
    <s v="2025-06-06 11:23:41"/>
    <s v="2025-06-07 11:03:46"/>
    <s v="2025-07-10 09:35:22"/>
    <s v="2025-05-26"/>
    <s v="2025-05-26"/>
    <s v="2025-06-03"/>
    <s v="2025-06-05"/>
    <s v="2025-06-09"/>
    <x v="1"/>
    <s v="Bogota"/>
    <s v="07SERVLAV**"/>
    <x v="1173"/>
    <m/>
    <x v="0"/>
    <n v="2"/>
    <x v="0"/>
    <x v="0"/>
    <x v="0"/>
    <n v="800000"/>
    <x v="0"/>
    <x v="0"/>
    <x v="0"/>
    <x v="6"/>
  </r>
  <r>
    <x v="2168"/>
    <x v="735"/>
    <s v="CUBRIMIENTO"/>
    <x v="0"/>
    <m/>
    <s v="2025-05-17"/>
    <s v="2025-05-23"/>
    <s v="2025-05-26 09:38:34"/>
    <s v="0000-00-00 00:00:00"/>
    <s v="2025-06-06 11:23:41"/>
    <s v="2025-06-07 11:03:46"/>
    <s v="2025-07-10 09:35:22"/>
    <s v="2025-05-26"/>
    <s v="2025-05-26"/>
    <s v="2025-06-03"/>
    <s v="2025-06-05"/>
    <s v="2025-06-09"/>
    <x v="1"/>
    <s v="Bogota"/>
    <s v="MANT001"/>
    <x v="770"/>
    <m/>
    <x v="0"/>
    <n v="1"/>
    <x v="391"/>
    <x v="0"/>
    <x v="197"/>
    <n v="790000"/>
    <x v="0"/>
    <x v="0"/>
    <x v="0"/>
    <x v="6"/>
  </r>
  <r>
    <x v="2168"/>
    <x v="735"/>
    <s v="CUBRIMIENTO"/>
    <x v="0"/>
    <m/>
    <s v="2025-05-17"/>
    <s v="2025-05-23"/>
    <s v="2025-05-26 09:38:34"/>
    <s v="0000-00-00 00:00:00"/>
    <s v="2025-06-06 11:23:41"/>
    <s v="2025-06-07 11:03:46"/>
    <s v="2025-07-10 09:35:22"/>
    <s v="2025-05-26"/>
    <s v="2025-05-26"/>
    <s v="2025-06-03"/>
    <s v="2025-06-05"/>
    <s v="2025-06-09"/>
    <x v="1"/>
    <s v="Bogota"/>
    <s v="SERVLAV03"/>
    <x v="1147"/>
    <m/>
    <x v="0"/>
    <n v="1"/>
    <x v="0"/>
    <x v="0"/>
    <x v="0"/>
    <n v="380000"/>
    <x v="0"/>
    <x v="1"/>
    <x v="1"/>
    <x v="6"/>
  </r>
  <r>
    <x v="2168"/>
    <x v="735"/>
    <s v="CUBRIMIENTO"/>
    <x v="0"/>
    <m/>
    <s v="2025-05-17"/>
    <s v="2025-05-23"/>
    <s v="2025-05-26 09:38:34"/>
    <s v="0000-00-00 00:00:00"/>
    <s v="2025-06-06 11:23:41"/>
    <s v="2025-06-07 11:03:46"/>
    <s v="2025-07-10 09:35:22"/>
    <s v="2025-05-26"/>
    <s v="2025-05-26"/>
    <s v="2025-06-03"/>
    <s v="2025-06-05"/>
    <s v="2025-06-09"/>
    <x v="1"/>
    <s v="Bogota"/>
    <s v="SERVLAV04"/>
    <x v="771"/>
    <m/>
    <x v="0"/>
    <n v="1"/>
    <x v="391"/>
    <x v="0"/>
    <x v="197"/>
    <n v="495000"/>
    <x v="0"/>
    <x v="1"/>
    <x v="1"/>
    <x v="6"/>
  </r>
  <r>
    <x v="2169"/>
    <x v="1270"/>
    <s v="MUEBLES"/>
    <x v="0"/>
    <m/>
    <s v="2025-05-17"/>
    <s v="2025-05-17"/>
    <s v="2025-05-19 11:19:01"/>
    <s v="0000-00-00 00:00:00"/>
    <s v="0000-00-00 00:00:00"/>
    <s v="2025-05-20 07:43:50"/>
    <s v="0000-00-00 00:00:00"/>
    <s v="2025-05-19"/>
    <s v="2025-05-19"/>
    <s v="2025-05-20"/>
    <s v="2025-05-22"/>
    <s v="2025-05-22"/>
    <x v="3"/>
    <s v="Bogota"/>
    <s v="5575"/>
    <x v="911"/>
    <m/>
    <x v="0"/>
    <n v="6"/>
    <x v="0"/>
    <x v="0"/>
    <x v="0"/>
    <n v="59100"/>
    <x v="0"/>
    <x v="0"/>
    <x v="0"/>
    <x v="9"/>
  </r>
  <r>
    <x v="2170"/>
    <x v="367"/>
    <s v="CUBRIMIENTO"/>
    <x v="0"/>
    <m/>
    <s v="2025-05-19"/>
    <s v="2025-05-19"/>
    <s v="2025-05-19 14:38:37"/>
    <s v="0000-00-00 00:00:00"/>
    <s v="2025-05-19 17:02:05"/>
    <s v="2025-05-19 17:02:28"/>
    <s v="0000-00-00 00:00:00"/>
    <s v="2025-05-20"/>
    <s v="2025-05-20"/>
    <s v="2025-05-22"/>
    <s v="2025-05-26"/>
    <s v="2025-05-26"/>
    <x v="3"/>
    <s v="Toscany"/>
    <s v="26"/>
    <x v="27"/>
    <m/>
    <x v="0"/>
    <n v="60"/>
    <x v="0"/>
    <x v="0"/>
    <x v="0"/>
    <n v="3000000"/>
    <x v="0"/>
    <x v="0"/>
    <x v="0"/>
    <x v="9"/>
  </r>
  <r>
    <x v="2170"/>
    <x v="367"/>
    <s v="CUBRIMIENTO"/>
    <x v="0"/>
    <m/>
    <s v="2025-05-19"/>
    <s v="2025-05-19"/>
    <s v="2025-05-19 14:38:37"/>
    <s v="0000-00-00 00:00:00"/>
    <s v="2025-05-19 17:02:05"/>
    <s v="2025-05-19 17:02:28"/>
    <s v="0000-00-00 00:00:00"/>
    <s v="2025-05-20"/>
    <s v="2025-05-20"/>
    <s v="2025-05-22"/>
    <s v="2025-05-26"/>
    <s v="2025-05-26"/>
    <x v="3"/>
    <s v="Toscany"/>
    <s v="36"/>
    <x v="247"/>
    <m/>
    <x v="0"/>
    <n v="60"/>
    <x v="0"/>
    <x v="0"/>
    <x v="0"/>
    <n v="3000000"/>
    <x v="0"/>
    <x v="0"/>
    <x v="0"/>
    <x v="9"/>
  </r>
  <r>
    <x v="2170"/>
    <x v="367"/>
    <s v="CUBRIMIENTO"/>
    <x v="0"/>
    <m/>
    <s v="2025-05-19"/>
    <s v="2025-05-19"/>
    <s v="2025-05-19 14:38:37"/>
    <s v="0000-00-00 00:00:00"/>
    <s v="2025-05-19 17:02:05"/>
    <s v="2025-05-19 17:02:28"/>
    <s v="0000-00-00 00:00:00"/>
    <s v="2025-05-20"/>
    <s v="2025-05-20"/>
    <s v="2025-05-22"/>
    <s v="2025-05-26"/>
    <s v="2025-05-26"/>
    <x v="3"/>
    <s v="Toscany"/>
    <s v="82"/>
    <x v="231"/>
    <m/>
    <x v="0"/>
    <n v="60"/>
    <x v="0"/>
    <x v="0"/>
    <x v="0"/>
    <n v="3000000"/>
    <x v="0"/>
    <x v="0"/>
    <x v="0"/>
    <x v="9"/>
  </r>
  <r>
    <x v="2171"/>
    <x v="1271"/>
    <s v="CUBRIMIENTO"/>
    <x v="0"/>
    <m/>
    <s v="2025-05-19"/>
    <s v="2025-05-19"/>
    <s v="2025-05-19 17:00:49"/>
    <s v="0000-00-00 00:00:00"/>
    <s v="2025-05-23 07:38:48"/>
    <s v="2025-05-23 07:39:11"/>
    <s v="2025-05-29 10:00:57"/>
    <s v="2025-05-20"/>
    <s v="2025-05-20"/>
    <s v="2025-05-22"/>
    <s v="2025-05-26"/>
    <s v="2025-06-03"/>
    <x v="3"/>
    <s v="Medellin"/>
    <s v="17807"/>
    <x v="1174"/>
    <m/>
    <x v="0"/>
    <n v="10"/>
    <x v="0"/>
    <x v="0"/>
    <x v="0"/>
    <n v="74000"/>
    <x v="0"/>
    <x v="0"/>
    <x v="0"/>
    <x v="9"/>
  </r>
  <r>
    <x v="2172"/>
    <x v="1012"/>
    <s v="MUEBLES CC CUBRIMIENTOS"/>
    <x v="0"/>
    <m/>
    <s v="2025-05-19"/>
    <s v="2025-06-13"/>
    <s v="2025-06-13 15:48:10"/>
    <s v="0000-00-00 00:00:00"/>
    <s v="2025-08-15 07:39:40"/>
    <s v="2025-08-15 07:45:13"/>
    <s v="0000-00-00 00:00:00"/>
    <s v="2025-06-16"/>
    <s v="2025-06-16"/>
    <s v="2025-08-14"/>
    <s v="2025-08-20"/>
    <s v="2025-08-22"/>
    <x v="7"/>
    <s v="Barranquilla"/>
    <s v="13353"/>
    <x v="461"/>
    <s v="FURNISCREEN GRIS  2M EB4027W G8 625GR"/>
    <x v="0"/>
    <n v="80"/>
    <x v="0"/>
    <x v="0"/>
    <x v="0"/>
    <n v="123228480"/>
    <x v="0"/>
    <x v="2"/>
    <x v="0"/>
    <x v="7"/>
  </r>
  <r>
    <x v="2172"/>
    <x v="1012"/>
    <s v="MUEBLES CC CUBRIMIENTOS"/>
    <x v="0"/>
    <m/>
    <s v="2025-05-19"/>
    <s v="2025-06-13"/>
    <s v="2025-06-13 15:48:10"/>
    <s v="0000-00-00 00:00:00"/>
    <s v="2025-08-15 07:39:40"/>
    <s v="2025-08-15 07:45:13"/>
    <s v="0000-00-00 00:00:00"/>
    <s v="2025-06-16"/>
    <s v="2025-06-16"/>
    <s v="2025-08-14"/>
    <s v="2025-08-20"/>
    <s v="2025-08-22"/>
    <x v="7"/>
    <s v="Barranquilla"/>
    <s v="7859"/>
    <x v="1117"/>
    <s v="LONA DICKSON CARBONE REF:U-171"/>
    <x v="0"/>
    <n v="100"/>
    <x v="0"/>
    <x v="0"/>
    <x v="0"/>
    <n v="64925100"/>
    <x v="0"/>
    <x v="16"/>
    <x v="0"/>
    <x v="7"/>
  </r>
  <r>
    <x v="2172"/>
    <x v="1012"/>
    <s v="MUEBLES CC CUBRIMIENTOS"/>
    <x v="0"/>
    <m/>
    <s v="2025-05-19"/>
    <s v="2025-06-13"/>
    <s v="2025-06-13 15:48:10"/>
    <s v="0000-00-00 00:00:00"/>
    <s v="2025-08-15 07:39:40"/>
    <s v="2025-08-15 07:45:13"/>
    <s v="0000-00-00 00:00:00"/>
    <s v="2025-06-16"/>
    <s v="2025-06-16"/>
    <s v="2025-08-14"/>
    <s v="2025-08-20"/>
    <s v="2025-08-22"/>
    <x v="7"/>
    <s v="Barranquilla"/>
    <s v="TRANSP07"/>
    <x v="47"/>
    <m/>
    <x v="0"/>
    <n v="1"/>
    <x v="0"/>
    <x v="0"/>
    <x v="0"/>
    <n v="3499968"/>
    <x v="0"/>
    <x v="0"/>
    <x v="0"/>
    <x v="7"/>
  </r>
  <r>
    <x v="2172"/>
    <x v="1012"/>
    <s v="MUEBLES CC CUBRIMIENTOS"/>
    <x v="0"/>
    <m/>
    <s v="2025-05-19"/>
    <s v="2025-06-13"/>
    <s v="2025-06-13 15:48:10"/>
    <s v="0000-00-00 00:00:00"/>
    <s v="2025-08-15 07:39:40"/>
    <s v="2025-08-15 07:45:13"/>
    <s v="0000-00-00 00:00:00"/>
    <s v="2025-06-16"/>
    <s v="2025-06-16"/>
    <s v="2025-08-14"/>
    <s v="2025-08-20"/>
    <s v="2025-08-22"/>
    <x v="7"/>
    <s v="Barranquilla"/>
    <s v="TRANSP07"/>
    <x v="47"/>
    <m/>
    <x v="0"/>
    <n v="1"/>
    <x v="0"/>
    <x v="0"/>
    <x v="0"/>
    <n v="3770000"/>
    <x v="0"/>
    <x v="0"/>
    <x v="0"/>
    <x v="7"/>
  </r>
  <r>
    <x v="2172"/>
    <x v="1012"/>
    <s v="MUEBLES CC CUBRIMIENTOS"/>
    <x v="0"/>
    <m/>
    <s v="2025-05-19"/>
    <s v="2025-06-13"/>
    <s v="2025-06-13 15:48:10"/>
    <s v="0000-00-00 00:00:00"/>
    <s v="2025-08-15 07:39:40"/>
    <s v="2025-08-15 07:45:13"/>
    <s v="0000-00-00 00:00:00"/>
    <s v="2025-06-16"/>
    <s v="2025-06-16"/>
    <s v="2025-08-14"/>
    <s v="2025-08-20"/>
    <s v="2025-08-22"/>
    <x v="7"/>
    <s v="Barranquilla"/>
    <s v="TRANSP07"/>
    <x v="47"/>
    <m/>
    <x v="0"/>
    <n v="1"/>
    <x v="0"/>
    <x v="0"/>
    <x v="0"/>
    <n v="4500000"/>
    <x v="0"/>
    <x v="0"/>
    <x v="0"/>
    <x v="7"/>
  </r>
  <r>
    <x v="2173"/>
    <x v="1272"/>
    <s v="MUEBLES CC CUBRIMIENTOS"/>
    <x v="0"/>
    <m/>
    <s v="2025-05-19"/>
    <s v="2025-05-29"/>
    <s v="2025-05-31 11:49:26"/>
    <s v="0000-00-00 00:00:00"/>
    <s v="2025-07-01 07:34:04"/>
    <s v="2025-07-07 07:28:19"/>
    <s v="2025-08-11 09:54:41"/>
    <s v="2025-05-30"/>
    <s v="2025-05-30"/>
    <s v="2025-06-25"/>
    <s v="2025-06-27"/>
    <s v="2025-07-01"/>
    <x v="1"/>
    <s v="Medellin"/>
    <s v="1735"/>
    <x v="876"/>
    <s v="LONA DICKSON CAFE FONDO ENTERO REF:U224"/>
    <x v="0"/>
    <n v="5"/>
    <x v="0"/>
    <x v="0"/>
    <x v="0"/>
    <n v="7942480"/>
    <x v="0"/>
    <x v="0"/>
    <x v="0"/>
    <x v="6"/>
  </r>
  <r>
    <x v="2173"/>
    <x v="1272"/>
    <s v="MUEBLES CC CUBRIMIENTOS"/>
    <x v="0"/>
    <m/>
    <s v="2025-05-19"/>
    <s v="2025-05-29"/>
    <s v="2025-05-31 11:49:26"/>
    <s v="0000-00-00 00:00:00"/>
    <s v="2025-07-01 07:34:04"/>
    <s v="2025-07-07 07:28:19"/>
    <s v="2025-08-11 09:54:41"/>
    <s v="2025-05-30"/>
    <s v="2025-05-30"/>
    <s v="2025-06-25"/>
    <s v="2025-06-27"/>
    <s v="2025-07-01"/>
    <x v="1"/>
    <s v="Medellin"/>
    <s v="TRANSP12"/>
    <x v="118"/>
    <m/>
    <x v="0"/>
    <n v="1"/>
    <x v="0"/>
    <x v="0"/>
    <x v="0"/>
    <n v="330000"/>
    <x v="0"/>
    <x v="1"/>
    <x v="1"/>
    <x v="6"/>
  </r>
  <r>
    <x v="2174"/>
    <x v="1273"/>
    <s v="CUBRIMIENTO"/>
    <x v="0"/>
    <m/>
    <s v="2025-05-19"/>
    <s v="2025-05-30"/>
    <s v="2025-06-06 09:22:04"/>
    <s v="2025-06-16 18:24:47"/>
    <s v="2025-06-24 13:52:02"/>
    <s v="2025-07-24 08:04:07"/>
    <s v="2025-08-08 08:14:36"/>
    <s v="2025-06-04"/>
    <s v="2025-06-12"/>
    <s v="2025-06-23"/>
    <s v="2025-06-27"/>
    <s v="2025-07-04"/>
    <x v="1"/>
    <s v="Barranquilla"/>
    <s v="27249"/>
    <x v="64"/>
    <m/>
    <x v="0"/>
    <n v="2"/>
    <x v="0"/>
    <x v="0"/>
    <x v="0"/>
    <n v="275778"/>
    <x v="0"/>
    <x v="0"/>
    <x v="0"/>
    <x v="6"/>
  </r>
  <r>
    <x v="2174"/>
    <x v="1273"/>
    <s v="CUBRIMIENTO"/>
    <x v="0"/>
    <m/>
    <s v="2025-05-19"/>
    <s v="2025-05-30"/>
    <s v="2025-06-06 09:22:04"/>
    <s v="2025-06-16 18:24:47"/>
    <s v="2025-06-24 13:52:02"/>
    <s v="2025-07-24 08:04:07"/>
    <s v="2025-08-08 08:14:36"/>
    <s v="2025-06-04"/>
    <s v="2025-06-12"/>
    <s v="2025-06-23"/>
    <s v="2025-06-27"/>
    <s v="2025-07-04"/>
    <x v="1"/>
    <s v="Barranquilla"/>
    <s v="BANE19"/>
    <x v="1007"/>
    <s v="MALLA BLANCA 3M EB4027W G8 625GR"/>
    <x v="2"/>
    <n v="1"/>
    <x v="392"/>
    <x v="9"/>
    <x v="0"/>
    <n v="2016897"/>
    <x v="0"/>
    <x v="9"/>
    <x v="14"/>
    <x v="6"/>
  </r>
  <r>
    <x v="2174"/>
    <x v="1273"/>
    <s v="CUBRIMIENTO"/>
    <x v="0"/>
    <m/>
    <s v="2025-05-19"/>
    <s v="2025-05-30"/>
    <s v="2025-06-06 09:22:04"/>
    <s v="2025-06-16 18:24:47"/>
    <s v="2025-06-24 13:52:02"/>
    <s v="2025-07-24 08:04:07"/>
    <s v="2025-08-08 08:14:36"/>
    <s v="2025-06-04"/>
    <s v="2025-06-12"/>
    <s v="2025-06-23"/>
    <s v="2025-06-27"/>
    <s v="2025-07-04"/>
    <x v="1"/>
    <s v="Barranquilla"/>
    <s v="CUBT02"/>
    <x v="76"/>
    <s v="LONA PERGOTEX TRASLUCIDA BLANCA 3M"/>
    <x v="2"/>
    <n v="1"/>
    <x v="392"/>
    <x v="0"/>
    <x v="48"/>
    <n v="1226490"/>
    <x v="0"/>
    <x v="0"/>
    <x v="0"/>
    <x v="6"/>
  </r>
  <r>
    <x v="2174"/>
    <x v="1273"/>
    <s v="CUBRIMIENTO"/>
    <x v="0"/>
    <m/>
    <s v="2025-05-19"/>
    <s v="2025-05-30"/>
    <s v="2025-06-06 09:22:04"/>
    <s v="2025-06-16 18:24:47"/>
    <s v="2025-06-24 13:52:02"/>
    <s v="2025-07-24 08:04:07"/>
    <s v="2025-08-08 08:14:36"/>
    <s v="2025-06-04"/>
    <s v="2025-06-12"/>
    <s v="2025-06-23"/>
    <s v="2025-06-27"/>
    <s v="2025-07-04"/>
    <x v="1"/>
    <s v="Barranquilla"/>
    <s v="FLANCHE01"/>
    <x v="51"/>
    <m/>
    <x v="2"/>
    <n v="1"/>
    <x v="392"/>
    <x v="0"/>
    <x v="0"/>
    <n v="457484"/>
    <x v="0"/>
    <x v="0"/>
    <x v="0"/>
    <x v="6"/>
  </r>
  <r>
    <x v="2174"/>
    <x v="1273"/>
    <s v="CUBRIMIENTO"/>
    <x v="0"/>
    <m/>
    <s v="2025-05-19"/>
    <s v="2025-05-30"/>
    <s v="2025-06-06 09:22:04"/>
    <s v="2025-06-16 18:24:47"/>
    <s v="2025-06-24 13:52:02"/>
    <s v="2025-07-24 08:04:07"/>
    <s v="2025-08-08 08:14:36"/>
    <s v="2025-06-04"/>
    <s v="2025-06-12"/>
    <s v="2025-06-23"/>
    <s v="2025-06-27"/>
    <s v="2025-07-04"/>
    <x v="1"/>
    <s v="Barranquilla"/>
    <s v="PLT03"/>
    <x v="183"/>
    <m/>
    <x v="2"/>
    <n v="2"/>
    <x v="0"/>
    <x v="0"/>
    <x v="0"/>
    <n v="100778"/>
    <x v="0"/>
    <x v="0"/>
    <x v="0"/>
    <x v="6"/>
  </r>
  <r>
    <x v="2174"/>
    <x v="1273"/>
    <s v="CUBRIMIENTO"/>
    <x v="0"/>
    <m/>
    <s v="2025-05-19"/>
    <s v="2025-05-30"/>
    <s v="2025-06-06 09:22:04"/>
    <s v="2025-06-16 18:24:47"/>
    <s v="2025-06-24 13:52:02"/>
    <s v="2025-07-24 08:04:07"/>
    <s v="2025-08-08 08:14:36"/>
    <s v="2025-06-04"/>
    <s v="2025-06-12"/>
    <s v="2025-06-23"/>
    <s v="2025-06-27"/>
    <s v="2025-07-04"/>
    <x v="1"/>
    <s v="Barranquilla"/>
    <s v="PLT05D"/>
    <x v="467"/>
    <m/>
    <x v="2"/>
    <n v="3"/>
    <x v="0"/>
    <x v="0"/>
    <x v="0"/>
    <n v="222381"/>
    <x v="0"/>
    <x v="0"/>
    <x v="0"/>
    <x v="6"/>
  </r>
  <r>
    <x v="2174"/>
    <x v="1273"/>
    <s v="CUBRIMIENTO"/>
    <x v="0"/>
    <m/>
    <s v="2025-05-19"/>
    <s v="2025-05-30"/>
    <s v="2025-06-06 09:22:04"/>
    <s v="2025-06-16 18:24:47"/>
    <s v="2025-06-24 13:52:02"/>
    <s v="2025-07-24 08:04:07"/>
    <s v="2025-08-08 08:14:36"/>
    <s v="2025-06-04"/>
    <s v="2025-06-12"/>
    <s v="2025-06-23"/>
    <s v="2025-06-27"/>
    <s v="2025-07-04"/>
    <x v="1"/>
    <s v="Barranquilla"/>
    <s v="PLT56-2"/>
    <x v="1028"/>
    <m/>
    <x v="2"/>
    <n v="1"/>
    <x v="0"/>
    <x v="0"/>
    <x v="0"/>
    <n v="396890"/>
    <x v="0"/>
    <x v="0"/>
    <x v="0"/>
    <x v="6"/>
  </r>
  <r>
    <x v="2174"/>
    <x v="1273"/>
    <s v="CUBRIMIENTO"/>
    <x v="0"/>
    <m/>
    <s v="2025-05-19"/>
    <s v="2025-05-30"/>
    <s v="2025-06-06 09:22:04"/>
    <s v="2025-06-16 18:24:47"/>
    <s v="2025-06-24 13:52:02"/>
    <s v="2025-07-24 08:04:07"/>
    <s v="2025-08-08 08:14:36"/>
    <s v="2025-06-04"/>
    <s v="2025-06-12"/>
    <s v="2025-06-23"/>
    <s v="2025-06-27"/>
    <s v="2025-07-04"/>
    <x v="1"/>
    <s v="Barranquilla"/>
    <s v="VIGAAC02"/>
    <x v="641"/>
    <m/>
    <x v="2"/>
    <n v="1"/>
    <x v="392"/>
    <x v="0"/>
    <x v="0"/>
    <n v="995728"/>
    <x v="0"/>
    <x v="0"/>
    <x v="0"/>
    <x v="6"/>
  </r>
  <r>
    <x v="2175"/>
    <x v="1274"/>
    <s v="CUBRIMIENTO"/>
    <x v="0"/>
    <m/>
    <s v="2025-05-19"/>
    <s v="2025-05-27"/>
    <s v="2025-05-27 16:27:38"/>
    <s v="0000-00-00 00:00:00"/>
    <s v="2025-05-27 16:27:46"/>
    <s v="2025-06-04 08:17:48"/>
    <s v="0000-00-00 00:00:00"/>
    <s v="2025-05-28"/>
    <s v="2025-05-28"/>
    <s v="2025-05-30"/>
    <s v="2025-06-03"/>
    <s v="2025-06-03"/>
    <x v="3"/>
    <s v="Toscany"/>
    <s v="1010103"/>
    <x v="556"/>
    <m/>
    <x v="0"/>
    <n v="2"/>
    <x v="0"/>
    <x v="0"/>
    <x v="0"/>
    <n v="25500"/>
    <x v="0"/>
    <x v="0"/>
    <x v="0"/>
    <x v="9"/>
  </r>
  <r>
    <x v="2175"/>
    <x v="1274"/>
    <s v="CUBRIMIENTO"/>
    <x v="0"/>
    <m/>
    <s v="2025-05-19"/>
    <s v="2025-05-27"/>
    <s v="2025-05-27 16:27:38"/>
    <s v="0000-00-00 00:00:00"/>
    <s v="2025-05-27 16:27:46"/>
    <s v="2025-06-04 08:17:48"/>
    <s v="0000-00-00 00:00:00"/>
    <s v="2025-05-28"/>
    <s v="2025-05-28"/>
    <s v="2025-05-30"/>
    <s v="2025-06-03"/>
    <s v="2025-06-03"/>
    <x v="3"/>
    <s v="Toscany"/>
    <s v="1010104"/>
    <x v="273"/>
    <m/>
    <x v="0"/>
    <n v="2"/>
    <x v="0"/>
    <x v="0"/>
    <x v="0"/>
    <n v="84000"/>
    <x v="0"/>
    <x v="0"/>
    <x v="0"/>
    <x v="9"/>
  </r>
  <r>
    <x v="2175"/>
    <x v="1274"/>
    <s v="CUBRIMIENTO"/>
    <x v="0"/>
    <m/>
    <s v="2025-05-19"/>
    <s v="2025-05-27"/>
    <s v="2025-05-27 16:27:38"/>
    <s v="0000-00-00 00:00:00"/>
    <s v="2025-05-27 16:27:46"/>
    <s v="2025-06-04 08:17:48"/>
    <s v="0000-00-00 00:00:00"/>
    <s v="2025-05-28"/>
    <s v="2025-05-28"/>
    <s v="2025-05-30"/>
    <s v="2025-06-03"/>
    <s v="2025-06-03"/>
    <x v="3"/>
    <s v="Toscany"/>
    <s v="1010128"/>
    <x v="928"/>
    <m/>
    <x v="0"/>
    <n v="2"/>
    <x v="0"/>
    <x v="0"/>
    <x v="0"/>
    <n v="104000"/>
    <x v="0"/>
    <x v="0"/>
    <x v="0"/>
    <x v="9"/>
  </r>
  <r>
    <x v="2175"/>
    <x v="1274"/>
    <s v="CUBRIMIENTO"/>
    <x v="0"/>
    <m/>
    <s v="2025-05-19"/>
    <s v="2025-05-27"/>
    <s v="2025-05-27 16:27:38"/>
    <s v="0000-00-00 00:00:00"/>
    <s v="2025-05-27 16:27:46"/>
    <s v="2025-06-04 08:17:48"/>
    <s v="0000-00-00 00:00:00"/>
    <s v="2025-05-28"/>
    <s v="2025-05-28"/>
    <s v="2025-05-30"/>
    <s v="2025-06-03"/>
    <s v="2025-06-03"/>
    <x v="3"/>
    <s v="Toscany"/>
    <s v="18006"/>
    <x v="324"/>
    <m/>
    <x v="0"/>
    <n v="6"/>
    <x v="0"/>
    <x v="0"/>
    <x v="0"/>
    <n v="315600"/>
    <x v="0"/>
    <x v="0"/>
    <x v="0"/>
    <x v="9"/>
  </r>
  <r>
    <x v="2176"/>
    <x v="1198"/>
    <s v="CUBRIMIENTO"/>
    <x v="0"/>
    <m/>
    <s v="2025-05-19"/>
    <s v="2025-06-25"/>
    <s v="2025-07-01 13:43:48"/>
    <s v="2025-08-19 16:13:10"/>
    <s v="2025-09-04 14:57:14"/>
    <s v="0000-00-00 00:00:00"/>
    <s v="0000-00-00 00:00:00"/>
    <s v="2025-07-01"/>
    <s v="2025-08-19"/>
    <s v="2025-09-04"/>
    <s v="2025-09-06"/>
    <s v="2025-09-16"/>
    <x v="12"/>
    <s v="Medellin"/>
    <s v="27249"/>
    <x v="64"/>
    <m/>
    <x v="0"/>
    <n v="2"/>
    <x v="0"/>
    <x v="0"/>
    <x v="0"/>
    <n v="367704"/>
    <x v="0"/>
    <x v="0"/>
    <x v="0"/>
    <x v="4"/>
  </r>
  <r>
    <x v="2176"/>
    <x v="1198"/>
    <s v="CUBRIMIENTO"/>
    <x v="0"/>
    <m/>
    <s v="2025-05-19"/>
    <s v="2025-06-25"/>
    <s v="2025-07-01 13:43:48"/>
    <s v="2025-08-19 16:13:10"/>
    <s v="2025-09-04 14:57:14"/>
    <s v="0000-00-00 00:00:00"/>
    <s v="0000-00-00 00:00:00"/>
    <s v="2025-07-01"/>
    <s v="2025-08-19"/>
    <s v="2025-09-04"/>
    <s v="2025-09-06"/>
    <s v="2025-09-16"/>
    <x v="12"/>
    <s v="Medellin"/>
    <s v="28523"/>
    <x v="864"/>
    <m/>
    <x v="0"/>
    <n v="2"/>
    <x v="0"/>
    <x v="0"/>
    <x v="0"/>
    <n v="82800"/>
    <x v="0"/>
    <x v="0"/>
    <x v="0"/>
    <x v="4"/>
  </r>
  <r>
    <x v="2176"/>
    <x v="1198"/>
    <s v="CUBRIMIENTO"/>
    <x v="0"/>
    <m/>
    <s v="2025-05-19"/>
    <s v="2025-06-25"/>
    <s v="2025-07-01 13:43:48"/>
    <s v="2025-08-19 16:13:10"/>
    <s v="2025-09-04 14:57:14"/>
    <s v="0000-00-00 00:00:00"/>
    <s v="0000-00-00 00:00:00"/>
    <s v="2025-07-01"/>
    <s v="2025-08-19"/>
    <s v="2025-09-04"/>
    <s v="2025-09-06"/>
    <s v="2025-09-16"/>
    <x v="12"/>
    <s v="Medellin"/>
    <s v="CUBT03"/>
    <x v="66"/>
    <m/>
    <x v="4"/>
    <n v="1"/>
    <x v="393"/>
    <x v="0"/>
    <x v="18"/>
    <n v="371414"/>
    <x v="0"/>
    <x v="0"/>
    <x v="0"/>
    <x v="4"/>
  </r>
  <r>
    <x v="2176"/>
    <x v="1198"/>
    <s v="CUBRIMIENTO"/>
    <x v="0"/>
    <m/>
    <s v="2025-05-19"/>
    <s v="2025-06-25"/>
    <s v="2025-07-01 13:43:48"/>
    <s v="2025-08-19 16:13:10"/>
    <s v="2025-09-04 14:57:14"/>
    <s v="0000-00-00 00:00:00"/>
    <s v="0000-00-00 00:00:00"/>
    <s v="2025-07-01"/>
    <s v="2025-08-19"/>
    <s v="2025-09-04"/>
    <s v="2025-09-06"/>
    <s v="2025-09-16"/>
    <x v="12"/>
    <s v="Medellin"/>
    <s v="FLANCHE01"/>
    <x v="51"/>
    <m/>
    <x v="2"/>
    <n v="1"/>
    <x v="13"/>
    <x v="0"/>
    <x v="0"/>
    <n v="1952000"/>
    <x v="0"/>
    <x v="0"/>
    <x v="0"/>
    <x v="4"/>
  </r>
  <r>
    <x v="2176"/>
    <x v="1198"/>
    <s v="CUBRIMIENTO"/>
    <x v="0"/>
    <m/>
    <s v="2025-05-19"/>
    <s v="2025-06-25"/>
    <s v="2025-07-01 13:43:48"/>
    <s v="2025-08-19 16:13:10"/>
    <s v="2025-09-04 14:57:14"/>
    <s v="0000-00-00 00:00:00"/>
    <s v="0000-00-00 00:00:00"/>
    <s v="2025-07-01"/>
    <s v="2025-08-19"/>
    <s v="2025-09-04"/>
    <s v="2025-09-06"/>
    <s v="2025-09-16"/>
    <x v="12"/>
    <s v="Medellin"/>
    <s v="FLANCHE01"/>
    <x v="51"/>
    <m/>
    <x v="2"/>
    <n v="1"/>
    <x v="394"/>
    <x v="0"/>
    <x v="0"/>
    <n v="201995"/>
    <x v="0"/>
    <x v="0"/>
    <x v="0"/>
    <x v="4"/>
  </r>
  <r>
    <x v="2176"/>
    <x v="1198"/>
    <s v="CUBRIMIENTO"/>
    <x v="0"/>
    <m/>
    <s v="2025-05-19"/>
    <s v="2025-06-25"/>
    <s v="2025-07-01 13:43:48"/>
    <s v="2025-08-19 16:13:10"/>
    <s v="2025-09-04 14:57:14"/>
    <s v="0000-00-00 00:00:00"/>
    <s v="0000-00-00 00:00:00"/>
    <s v="2025-07-01"/>
    <s v="2025-08-19"/>
    <s v="2025-09-04"/>
    <s v="2025-09-06"/>
    <s v="2025-09-16"/>
    <x v="12"/>
    <s v="Medellin"/>
    <s v="PTEK01"/>
    <x v="133"/>
    <s v="LONA PERGOTEX BLACKOUT BLANCA 3 M"/>
    <x v="4"/>
    <n v="1"/>
    <x v="395"/>
    <x v="0"/>
    <x v="198"/>
    <n v="41598928"/>
    <x v="0"/>
    <x v="4"/>
    <x v="7"/>
    <x v="4"/>
  </r>
  <r>
    <x v="2176"/>
    <x v="1198"/>
    <s v="CUBRIMIENTO"/>
    <x v="0"/>
    <m/>
    <s v="2025-05-19"/>
    <s v="2025-06-25"/>
    <s v="2025-07-01 13:43:48"/>
    <s v="2025-08-19 16:13:10"/>
    <s v="2025-09-04 14:57:14"/>
    <s v="0000-00-00 00:00:00"/>
    <s v="0000-00-00 00:00:00"/>
    <s v="2025-07-01"/>
    <s v="2025-08-19"/>
    <s v="2025-09-04"/>
    <s v="2025-09-06"/>
    <s v="2025-09-16"/>
    <x v="12"/>
    <s v="Medellin"/>
    <s v="SERV03"/>
    <x v="9"/>
    <m/>
    <x v="0"/>
    <n v="1"/>
    <x v="0"/>
    <x v="0"/>
    <x v="0"/>
    <n v="806482"/>
    <x v="0"/>
    <x v="1"/>
    <x v="1"/>
    <x v="4"/>
  </r>
  <r>
    <x v="2176"/>
    <x v="1198"/>
    <s v="CUBRIMIENTO"/>
    <x v="0"/>
    <m/>
    <s v="2025-05-19"/>
    <s v="2025-06-25"/>
    <s v="2025-07-01 13:43:48"/>
    <s v="2025-08-19 16:13:10"/>
    <s v="2025-09-04 14:57:14"/>
    <s v="0000-00-00 00:00:00"/>
    <s v="0000-00-00 00:00:00"/>
    <s v="2025-07-01"/>
    <s v="2025-08-19"/>
    <s v="2025-09-04"/>
    <s v="2025-09-06"/>
    <s v="2025-09-16"/>
    <x v="12"/>
    <s v="Medellin"/>
    <s v="SERV03"/>
    <x v="9"/>
    <m/>
    <x v="0"/>
    <n v="1"/>
    <x v="0"/>
    <x v="0"/>
    <x v="0"/>
    <n v="500000"/>
    <x v="0"/>
    <x v="1"/>
    <x v="1"/>
    <x v="4"/>
  </r>
  <r>
    <x v="2176"/>
    <x v="1198"/>
    <s v="CUBRIMIENTO"/>
    <x v="0"/>
    <m/>
    <s v="2025-05-19"/>
    <s v="2025-06-25"/>
    <s v="2025-07-01 13:43:48"/>
    <s v="2025-08-19 16:13:10"/>
    <s v="2025-09-04 14:57:14"/>
    <s v="0000-00-00 00:00:00"/>
    <s v="0000-00-00 00:00:00"/>
    <s v="2025-07-01"/>
    <s v="2025-08-19"/>
    <s v="2025-09-04"/>
    <s v="2025-09-06"/>
    <s v="2025-09-16"/>
    <x v="12"/>
    <s v="Medellin"/>
    <s v="SERV04"/>
    <x v="50"/>
    <m/>
    <x v="0"/>
    <n v="4"/>
    <x v="0"/>
    <x v="0"/>
    <x v="0"/>
    <n v="1560000"/>
    <x v="0"/>
    <x v="1"/>
    <x v="1"/>
    <x v="4"/>
  </r>
  <r>
    <x v="2176"/>
    <x v="1198"/>
    <s v="CUBRIMIENTO"/>
    <x v="0"/>
    <m/>
    <s v="2025-05-19"/>
    <s v="2025-06-25"/>
    <s v="2025-07-01 13:43:48"/>
    <s v="2025-08-19 16:13:10"/>
    <s v="2025-09-04 14:57:14"/>
    <s v="0000-00-00 00:00:00"/>
    <s v="0000-00-00 00:00:00"/>
    <s v="2025-07-01"/>
    <s v="2025-08-19"/>
    <s v="2025-09-04"/>
    <s v="2025-09-06"/>
    <s v="2025-09-16"/>
    <x v="12"/>
    <s v="Medellin"/>
    <s v="SPORTCAC02"/>
    <x v="330"/>
    <s v="LONA PERGOTEX BLACKOUT BLANCA 3 M"/>
    <x v="2"/>
    <n v="1"/>
    <x v="393"/>
    <x v="3"/>
    <x v="0"/>
    <n v="2160000"/>
    <x v="0"/>
    <x v="0"/>
    <x v="0"/>
    <x v="4"/>
  </r>
  <r>
    <x v="2176"/>
    <x v="1198"/>
    <s v="CUBRIMIENTO"/>
    <x v="0"/>
    <m/>
    <s v="2025-05-19"/>
    <s v="2025-06-25"/>
    <s v="2025-07-01 13:43:48"/>
    <s v="2025-08-19 16:13:10"/>
    <s v="2025-09-04 14:57:14"/>
    <s v="0000-00-00 00:00:00"/>
    <s v="0000-00-00 00:00:00"/>
    <s v="2025-07-01"/>
    <s v="2025-08-19"/>
    <s v="2025-09-04"/>
    <s v="2025-09-06"/>
    <s v="2025-09-16"/>
    <x v="12"/>
    <s v="Medellin"/>
    <s v="TRANSP06"/>
    <x v="59"/>
    <m/>
    <x v="0"/>
    <n v="1"/>
    <x v="0"/>
    <x v="0"/>
    <x v="0"/>
    <n v="800000"/>
    <x v="0"/>
    <x v="1"/>
    <x v="1"/>
    <x v="4"/>
  </r>
  <r>
    <x v="2177"/>
    <x v="1275"/>
    <s v="CUBRIMIENTO"/>
    <x v="0"/>
    <m/>
    <s v="2025-05-20"/>
    <s v="2025-05-30"/>
    <s v="2025-05-31 14:14:20"/>
    <s v="0000-00-00 00:00:00"/>
    <s v="2025-06-17 07:28:09"/>
    <s v="2025-06-18 09:12:25"/>
    <s v="0000-00-00 00:00:00"/>
    <s v="2025-06-02"/>
    <s v="2025-06-02"/>
    <s v="2025-06-16"/>
    <s v="2025-06-20"/>
    <s v="2025-06-24"/>
    <x v="8"/>
    <s v="Barranquilla"/>
    <s v="REP036"/>
    <x v="72"/>
    <m/>
    <x v="0"/>
    <n v="1"/>
    <x v="0"/>
    <x v="0"/>
    <x v="0"/>
    <n v="400000"/>
    <x v="0"/>
    <x v="0"/>
    <x v="0"/>
    <x v="6"/>
  </r>
  <r>
    <x v="2177"/>
    <x v="1275"/>
    <s v="CUBRIMIENTO"/>
    <x v="0"/>
    <m/>
    <s v="2025-05-20"/>
    <s v="2025-05-30"/>
    <s v="2025-05-31 14:14:20"/>
    <s v="0000-00-00 00:00:00"/>
    <s v="2025-06-17 07:28:09"/>
    <s v="2025-06-18 09:12:25"/>
    <s v="0000-00-00 00:00:00"/>
    <s v="2025-06-02"/>
    <s v="2025-06-02"/>
    <s v="2025-06-16"/>
    <s v="2025-06-20"/>
    <s v="2025-06-24"/>
    <x v="8"/>
    <s v="Barranquilla"/>
    <s v="SERV03"/>
    <x v="9"/>
    <m/>
    <x v="0"/>
    <n v="1"/>
    <x v="0"/>
    <x v="0"/>
    <x v="0"/>
    <n v="180000"/>
    <x v="0"/>
    <x v="1"/>
    <x v="1"/>
    <x v="6"/>
  </r>
  <r>
    <x v="2177"/>
    <x v="1275"/>
    <s v="CUBRIMIENTO"/>
    <x v="0"/>
    <m/>
    <s v="2025-05-20"/>
    <s v="2025-05-30"/>
    <s v="2025-05-31 14:14:20"/>
    <s v="0000-00-00 00:00:00"/>
    <s v="2025-06-17 07:28:09"/>
    <s v="2025-06-18 09:12:25"/>
    <s v="0000-00-00 00:00:00"/>
    <s v="2025-06-02"/>
    <s v="2025-06-02"/>
    <s v="2025-06-16"/>
    <s v="2025-06-20"/>
    <s v="2025-06-24"/>
    <x v="8"/>
    <s v="Barranquilla"/>
    <s v="TRANSP06"/>
    <x v="59"/>
    <m/>
    <x v="0"/>
    <n v="1"/>
    <x v="0"/>
    <x v="0"/>
    <x v="0"/>
    <n v="80000"/>
    <x v="0"/>
    <x v="1"/>
    <x v="1"/>
    <x v="6"/>
  </r>
  <r>
    <x v="2178"/>
    <x v="1276"/>
    <s v="CUBRIMIENTO"/>
    <x v="0"/>
    <m/>
    <s v="2025-05-20"/>
    <s v="2025-05-20"/>
    <s v="2025-05-21 11:56:21"/>
    <s v="0000-00-00 00:00:00"/>
    <s v="2025-05-21 11:56:30"/>
    <s v="2025-05-22 07:18:41"/>
    <s v="0000-00-00 00:00:00"/>
    <s v="2025-05-21"/>
    <s v="2025-05-21"/>
    <s v="2025-05-23"/>
    <s v="2025-05-27"/>
    <s v="2025-05-27"/>
    <x v="3"/>
    <s v="Toscany"/>
    <s v="9822"/>
    <x v="1175"/>
    <m/>
    <x v="0"/>
    <n v="2"/>
    <x v="0"/>
    <x v="0"/>
    <x v="0"/>
    <n v="972000"/>
    <x v="0"/>
    <x v="0"/>
    <x v="0"/>
    <x v="9"/>
  </r>
  <r>
    <x v="2179"/>
    <x v="455"/>
    <s v="CUBRIMIENTO"/>
    <x v="0"/>
    <m/>
    <s v="2025-05-20"/>
    <s v="2025-05-20"/>
    <s v="2025-05-20 14:43:23"/>
    <s v="0000-00-00 00:00:00"/>
    <s v="2025-05-21 08:04:16"/>
    <s v="2025-05-21 08:04:34"/>
    <s v="0000-00-00 00:00:00"/>
    <s v="2025-05-21"/>
    <s v="2025-05-21"/>
    <s v="2025-05-23"/>
    <s v="2025-05-27"/>
    <s v="2025-05-27"/>
    <x v="3"/>
    <s v="Toscany"/>
    <s v="11369"/>
    <x v="789"/>
    <m/>
    <x v="0"/>
    <n v="8"/>
    <x v="0"/>
    <x v="0"/>
    <x v="0"/>
    <n v="10400"/>
    <x v="0"/>
    <x v="0"/>
    <x v="0"/>
    <x v="9"/>
  </r>
  <r>
    <x v="2179"/>
    <x v="455"/>
    <s v="CUBRIMIENTO"/>
    <x v="0"/>
    <m/>
    <s v="2025-05-20"/>
    <s v="2025-05-20"/>
    <s v="2025-05-20 14:43:23"/>
    <s v="0000-00-00 00:00:00"/>
    <s v="2025-05-21 08:04:16"/>
    <s v="2025-05-21 08:04:34"/>
    <s v="0000-00-00 00:00:00"/>
    <s v="2025-05-21"/>
    <s v="2025-05-21"/>
    <s v="2025-05-23"/>
    <s v="2025-05-27"/>
    <s v="2025-05-27"/>
    <x v="3"/>
    <s v="Toscany"/>
    <s v="11435"/>
    <x v="229"/>
    <m/>
    <x v="0"/>
    <n v="4"/>
    <x v="0"/>
    <x v="0"/>
    <x v="0"/>
    <n v="255600"/>
    <x v="0"/>
    <x v="0"/>
    <x v="0"/>
    <x v="9"/>
  </r>
  <r>
    <x v="2179"/>
    <x v="455"/>
    <s v="CUBRIMIENTO"/>
    <x v="0"/>
    <m/>
    <s v="2025-05-20"/>
    <s v="2025-05-20"/>
    <s v="2025-05-20 14:43:23"/>
    <s v="0000-00-00 00:00:00"/>
    <s v="2025-05-21 08:04:16"/>
    <s v="2025-05-21 08:04:34"/>
    <s v="0000-00-00 00:00:00"/>
    <s v="2025-05-21"/>
    <s v="2025-05-21"/>
    <s v="2025-05-23"/>
    <s v="2025-05-27"/>
    <s v="2025-05-27"/>
    <x v="3"/>
    <s v="Toscany"/>
    <s v="12871"/>
    <x v="790"/>
    <m/>
    <x v="0"/>
    <n v="8"/>
    <x v="0"/>
    <x v="0"/>
    <x v="0"/>
    <n v="3200"/>
    <x v="0"/>
    <x v="0"/>
    <x v="0"/>
    <x v="9"/>
  </r>
  <r>
    <x v="2180"/>
    <x v="722"/>
    <s v="CUBRIMIENTO"/>
    <x v="0"/>
    <m/>
    <s v="2025-05-20"/>
    <s v="2025-05-21"/>
    <s v="2025-05-21 12:02:13"/>
    <s v="0000-00-00 00:00:00"/>
    <s v="2025-05-21 12:02:22"/>
    <s v="2025-05-22 07:17:50"/>
    <s v="0000-00-00 00:00:00"/>
    <s v="2025-05-22"/>
    <s v="2025-05-22"/>
    <s v="2025-05-26"/>
    <s v="2025-05-28"/>
    <s v="2025-05-28"/>
    <x v="0"/>
    <s v="Toscany"/>
    <s v="55"/>
    <x v="256"/>
    <m/>
    <x v="0"/>
    <n v="61"/>
    <x v="0"/>
    <x v="0"/>
    <x v="0"/>
    <n v="3050000"/>
    <x v="0"/>
    <x v="0"/>
    <x v="0"/>
    <x v="9"/>
  </r>
  <r>
    <x v="2181"/>
    <x v="601"/>
    <s v="MUEBLES"/>
    <x v="0"/>
    <m/>
    <s v="2025-05-20"/>
    <s v="2025-05-20"/>
    <s v="2025-05-21 10:35:30"/>
    <s v="0000-00-00 00:00:00"/>
    <s v="0000-00-00 00:00:00"/>
    <s v="2025-05-22 08:22:41"/>
    <s v="0000-00-00 00:00:00"/>
    <s v="2025-05-21"/>
    <s v="2025-05-21"/>
    <s v="2025-05-23"/>
    <s v="2025-05-27"/>
    <s v="2025-05-27"/>
    <x v="7"/>
    <s v="Toscany"/>
    <s v="6556"/>
    <x v="541"/>
    <m/>
    <x v="0"/>
    <n v="1"/>
    <x v="0"/>
    <x v="0"/>
    <x v="0"/>
    <n v="36000"/>
    <x v="0"/>
    <x v="0"/>
    <x v="0"/>
    <x v="9"/>
  </r>
  <r>
    <x v="2181"/>
    <x v="601"/>
    <s v="MUEBLES"/>
    <x v="0"/>
    <m/>
    <s v="2025-05-20"/>
    <s v="2025-05-20"/>
    <s v="2025-05-21 10:35:30"/>
    <s v="0000-00-00 00:00:00"/>
    <s v="0000-00-00 00:00:00"/>
    <s v="2025-05-22 08:22:41"/>
    <s v="0000-00-00 00:00:00"/>
    <s v="2025-05-21"/>
    <s v="2025-05-21"/>
    <s v="2025-05-23"/>
    <s v="2025-05-27"/>
    <s v="2025-05-27"/>
    <x v="7"/>
    <s v="Toscany"/>
    <s v="6557"/>
    <x v="542"/>
    <m/>
    <x v="0"/>
    <n v="1"/>
    <x v="0"/>
    <x v="0"/>
    <x v="0"/>
    <n v="39000"/>
    <x v="0"/>
    <x v="0"/>
    <x v="0"/>
    <x v="9"/>
  </r>
  <r>
    <x v="2182"/>
    <x v="1277"/>
    <s v="MUEBLES CC CUBRIMIENTOS"/>
    <x v="0"/>
    <m/>
    <s v="2025-05-20"/>
    <s v="2025-05-28"/>
    <s v="2025-05-29 14:13:20"/>
    <s v="0000-00-00 00:00:00"/>
    <s v="2025-06-12 07:16:12"/>
    <s v="2025-06-12 07:16:24"/>
    <s v="2025-06-27 11:42:14"/>
    <s v="2025-05-29"/>
    <s v="2025-05-29"/>
    <s v="2025-06-24"/>
    <s v="2025-06-30"/>
    <s v="2025-07-02"/>
    <x v="1"/>
    <s v="Barranquilla"/>
    <s v="11973"/>
    <x v="309"/>
    <m/>
    <x v="0"/>
    <n v="1"/>
    <x v="0"/>
    <x v="0"/>
    <x v="0"/>
    <n v="513186"/>
    <x v="0"/>
    <x v="2"/>
    <x v="0"/>
    <x v="6"/>
  </r>
  <r>
    <x v="2182"/>
    <x v="1277"/>
    <s v="MUEBLES CC CUBRIMIENTOS"/>
    <x v="0"/>
    <m/>
    <s v="2025-05-20"/>
    <s v="2025-05-28"/>
    <s v="2025-05-29 14:13:20"/>
    <s v="0000-00-00 00:00:00"/>
    <s v="2025-06-12 07:16:12"/>
    <s v="2025-06-12 07:16:24"/>
    <s v="2025-06-27 11:42:14"/>
    <s v="2025-05-29"/>
    <s v="2025-05-29"/>
    <s v="2025-06-24"/>
    <s v="2025-06-30"/>
    <s v="2025-07-02"/>
    <x v="1"/>
    <s v="Barranquilla"/>
    <s v="13672"/>
    <x v="46"/>
    <s v="FURNISCREEN BEIGE  2M EB4027W G8 625GR"/>
    <x v="0"/>
    <n v="3"/>
    <x v="0"/>
    <x v="0"/>
    <x v="0"/>
    <n v="4536021"/>
    <x v="0"/>
    <x v="2"/>
    <x v="0"/>
    <x v="6"/>
  </r>
  <r>
    <x v="2182"/>
    <x v="1277"/>
    <s v="MUEBLES CC CUBRIMIENTOS"/>
    <x v="0"/>
    <m/>
    <s v="2025-05-20"/>
    <s v="2025-05-28"/>
    <s v="2025-05-29 14:13:20"/>
    <s v="0000-00-00 00:00:00"/>
    <s v="2025-06-12 07:16:12"/>
    <s v="2025-06-12 07:16:24"/>
    <s v="2025-06-27 11:42:14"/>
    <s v="2025-05-29"/>
    <s v="2025-05-29"/>
    <s v="2025-06-24"/>
    <s v="2025-06-30"/>
    <s v="2025-07-02"/>
    <x v="1"/>
    <s v="Barranquilla"/>
    <s v="TRANSP11"/>
    <x v="177"/>
    <m/>
    <x v="0"/>
    <n v="1"/>
    <x v="0"/>
    <x v="0"/>
    <x v="0"/>
    <n v="200000"/>
    <x v="0"/>
    <x v="0"/>
    <x v="0"/>
    <x v="6"/>
  </r>
  <r>
    <x v="2183"/>
    <x v="1278"/>
    <s v="CUBRIMIENTO"/>
    <x v="0"/>
    <m/>
    <s v="2025-05-21"/>
    <s v="2025-05-23"/>
    <s v="2025-05-23 14:23:23"/>
    <s v="0000-00-00 00:00:00"/>
    <s v="2025-05-23 14:23:33"/>
    <s v="2025-05-23 17:10:07"/>
    <s v="0000-00-00 00:00:00"/>
    <s v="2025-05-26"/>
    <s v="2025-05-26"/>
    <s v="2025-05-28"/>
    <s v="2025-05-30"/>
    <s v="2025-05-30"/>
    <x v="3"/>
    <s v="Toscany"/>
    <s v="107"/>
    <x v="249"/>
    <m/>
    <x v="0"/>
    <n v="18"/>
    <x v="0"/>
    <x v="0"/>
    <x v="0"/>
    <n v="946800"/>
    <x v="0"/>
    <x v="0"/>
    <x v="0"/>
    <x v="9"/>
  </r>
  <r>
    <x v="2184"/>
    <x v="601"/>
    <s v="MUEBLES CC CUBRIMIENTOS"/>
    <x v="0"/>
    <m/>
    <s v="2025-05-21"/>
    <s v="2025-05-21"/>
    <s v="2025-05-21 11:55:16"/>
    <s v="0000-00-00 00:00:00"/>
    <s v="2025-05-21 11:55:26"/>
    <s v="2025-05-22 08:20:54"/>
    <s v="0000-00-00 00:00:00"/>
    <s v="2025-05-22"/>
    <s v="2025-05-22"/>
    <s v="2025-05-23"/>
    <s v="2025-05-27"/>
    <s v="2025-05-28"/>
    <x v="7"/>
    <s v="Toscany"/>
    <s v="21308"/>
    <x v="456"/>
    <m/>
    <x v="0"/>
    <n v="18.2"/>
    <x v="0"/>
    <x v="0"/>
    <x v="0"/>
    <n v="957320"/>
    <x v="0"/>
    <x v="0"/>
    <x v="0"/>
    <x v="9"/>
  </r>
  <r>
    <x v="2185"/>
    <x v="273"/>
    <s v="CUBRIMIENTO"/>
    <x v="0"/>
    <m/>
    <s v="2025-05-21"/>
    <s v="2025-05-21"/>
    <s v="2025-05-22 14:45:13"/>
    <s v="0000-00-00 00:00:00"/>
    <s v="2025-05-22 14:45:24"/>
    <s v="2025-05-23 07:35:45"/>
    <s v="0000-00-00 00:00:00"/>
    <s v="2025-05-22"/>
    <s v="2025-05-22"/>
    <s v="2025-05-26"/>
    <s v="2025-05-28"/>
    <s v="2025-05-28"/>
    <x v="3"/>
    <s v="Toscany"/>
    <s v="11369"/>
    <x v="789"/>
    <m/>
    <x v="0"/>
    <n v="2"/>
    <x v="0"/>
    <x v="0"/>
    <x v="0"/>
    <n v="2600"/>
    <x v="0"/>
    <x v="0"/>
    <x v="0"/>
    <x v="9"/>
  </r>
  <r>
    <x v="2185"/>
    <x v="273"/>
    <s v="CUBRIMIENTO"/>
    <x v="0"/>
    <m/>
    <s v="2025-05-21"/>
    <s v="2025-05-21"/>
    <s v="2025-05-22 14:45:13"/>
    <s v="0000-00-00 00:00:00"/>
    <s v="2025-05-22 14:45:24"/>
    <s v="2025-05-23 07:35:45"/>
    <s v="0000-00-00 00:00:00"/>
    <s v="2025-05-22"/>
    <s v="2025-05-22"/>
    <s v="2025-05-26"/>
    <s v="2025-05-28"/>
    <s v="2025-05-28"/>
    <x v="3"/>
    <s v="Toscany"/>
    <s v="11435"/>
    <x v="229"/>
    <m/>
    <x v="0"/>
    <n v="1"/>
    <x v="0"/>
    <x v="0"/>
    <x v="0"/>
    <n v="63900"/>
    <x v="0"/>
    <x v="0"/>
    <x v="0"/>
    <x v="9"/>
  </r>
  <r>
    <x v="2185"/>
    <x v="273"/>
    <s v="CUBRIMIENTO"/>
    <x v="0"/>
    <m/>
    <s v="2025-05-21"/>
    <s v="2025-05-21"/>
    <s v="2025-05-22 14:45:13"/>
    <s v="0000-00-00 00:00:00"/>
    <s v="2025-05-22 14:45:24"/>
    <s v="2025-05-23 07:35:45"/>
    <s v="0000-00-00 00:00:00"/>
    <s v="2025-05-22"/>
    <s v="2025-05-22"/>
    <s v="2025-05-26"/>
    <s v="2025-05-28"/>
    <s v="2025-05-28"/>
    <x v="3"/>
    <s v="Toscany"/>
    <s v="12871"/>
    <x v="790"/>
    <m/>
    <x v="0"/>
    <n v="2"/>
    <x v="0"/>
    <x v="0"/>
    <x v="0"/>
    <n v="800"/>
    <x v="0"/>
    <x v="0"/>
    <x v="0"/>
    <x v="9"/>
  </r>
  <r>
    <x v="2186"/>
    <x v="257"/>
    <s v="CUBRIMIENTO"/>
    <x v="0"/>
    <m/>
    <s v="2025-05-21"/>
    <s v="2025-05-28"/>
    <s v="2025-05-28 14:00:09"/>
    <s v="0000-00-00 00:00:00"/>
    <s v="2025-05-28 14:00:22"/>
    <s v="2025-06-04 08:21:47"/>
    <s v="0000-00-00 00:00:00"/>
    <s v="2025-05-29"/>
    <s v="2025-05-29"/>
    <s v="2025-06-02"/>
    <s v="2025-06-04"/>
    <s v="2025-06-04"/>
    <x v="3"/>
    <s v="Toscany"/>
    <s v="40"/>
    <x v="248"/>
    <m/>
    <x v="0"/>
    <n v="5"/>
    <x v="0"/>
    <x v="0"/>
    <x v="0"/>
    <n v="263000"/>
    <x v="0"/>
    <x v="0"/>
    <x v="0"/>
    <x v="6"/>
  </r>
  <r>
    <x v="2187"/>
    <x v="60"/>
    <s v="CUBRIMIENTO"/>
    <x v="0"/>
    <m/>
    <s v="2025-05-21"/>
    <s v="2025-05-31"/>
    <s v="2025-06-10 09:31:30"/>
    <s v="0000-00-00 00:00:00"/>
    <s v="2025-06-16 14:54:52"/>
    <s v="2025-06-17 08:42:45"/>
    <s v="0000-00-00 00:00:00"/>
    <s v="2025-06-02"/>
    <s v="2025-06-02"/>
    <s v="2025-06-16"/>
    <s v="2025-06-18"/>
    <s v="2025-06-18"/>
    <x v="3"/>
    <s v="Medellin"/>
    <s v="REP036"/>
    <x v="72"/>
    <m/>
    <x v="0"/>
    <n v="1"/>
    <x v="0"/>
    <x v="0"/>
    <x v="0"/>
    <n v="873000"/>
    <x v="0"/>
    <x v="0"/>
    <x v="0"/>
    <x v="6"/>
  </r>
  <r>
    <x v="2187"/>
    <x v="60"/>
    <s v="CUBRIMIENTO"/>
    <x v="0"/>
    <m/>
    <s v="2025-05-21"/>
    <s v="2025-05-31"/>
    <s v="2025-06-10 09:31:30"/>
    <s v="0000-00-00 00:00:00"/>
    <s v="2025-06-16 14:54:52"/>
    <s v="2025-06-17 08:42:45"/>
    <s v="0000-00-00 00:00:00"/>
    <s v="2025-06-02"/>
    <s v="2025-06-02"/>
    <s v="2025-06-16"/>
    <s v="2025-06-18"/>
    <s v="2025-06-18"/>
    <x v="3"/>
    <s v="Medellin"/>
    <s v="TRANSP06"/>
    <x v="59"/>
    <m/>
    <x v="0"/>
    <n v="2"/>
    <x v="0"/>
    <x v="0"/>
    <x v="0"/>
    <n v="304000"/>
    <x v="0"/>
    <x v="1"/>
    <x v="1"/>
    <x v="6"/>
  </r>
  <r>
    <x v="2188"/>
    <x v="1035"/>
    <s v="MUEBLES CC CUBRIMIENTOS"/>
    <x v="0"/>
    <m/>
    <s v="2025-05-21"/>
    <s v="2025-05-27"/>
    <s v="2025-05-29 14:22:23"/>
    <s v="0000-00-00 00:00:00"/>
    <s v="2025-05-31 12:55:20"/>
    <s v="2025-06-07 10:25:07"/>
    <s v="2025-06-09 08:45:39"/>
    <s v="2025-05-28"/>
    <s v="2025-05-28"/>
    <s v="2025-05-29"/>
    <s v="2025-06-02"/>
    <s v="2025-06-03"/>
    <x v="3"/>
    <s v="Toscana"/>
    <s v="19266"/>
    <x v="1176"/>
    <m/>
    <x v="0"/>
    <n v="4"/>
    <x v="0"/>
    <x v="0"/>
    <x v="0"/>
    <n v="4570652.16"/>
    <x v="0"/>
    <x v="0"/>
    <x v="0"/>
    <x v="9"/>
  </r>
  <r>
    <x v="2189"/>
    <x v="92"/>
    <s v="CUBRIMIENTO"/>
    <x v="0"/>
    <m/>
    <s v="2025-05-21"/>
    <s v="2025-05-22"/>
    <s v="2025-05-27 08:43:49"/>
    <s v="0000-00-00 00:00:00"/>
    <s v="2025-05-27 08:43:59"/>
    <s v="2025-05-28 15:58:31"/>
    <s v="0000-00-00 00:00:00"/>
    <s v="2025-05-23"/>
    <s v="2025-05-23"/>
    <s v="2025-05-27"/>
    <s v="2025-05-29"/>
    <s v="2025-05-29"/>
    <x v="0"/>
    <s v="Gerencia"/>
    <s v="27"/>
    <x v="674"/>
    <m/>
    <x v="0"/>
    <n v="6.3"/>
    <x v="0"/>
    <x v="0"/>
    <x v="0"/>
    <n v="331380"/>
    <x v="0"/>
    <x v="0"/>
    <x v="0"/>
    <x v="9"/>
  </r>
  <r>
    <x v="2190"/>
    <x v="1097"/>
    <s v="MUEBLES CC CUBRIMIENTOS"/>
    <x v="0"/>
    <m/>
    <s v="2025-05-21"/>
    <s v="2025-05-28"/>
    <s v="2025-05-29 10:02:38"/>
    <s v="0000-00-00 00:00:00"/>
    <s v="2025-06-13 14:20:00"/>
    <s v="2025-06-17 08:05:18"/>
    <s v="2025-06-18 11:24:23"/>
    <s v="2025-05-29"/>
    <s v="2025-05-29"/>
    <s v="2025-05-30"/>
    <s v="2025-06-03"/>
    <s v="2025-06-04"/>
    <x v="3"/>
    <s v="Cali"/>
    <s v="REP046"/>
    <x v="278"/>
    <m/>
    <x v="0"/>
    <n v="7"/>
    <x v="0"/>
    <x v="0"/>
    <x v="0"/>
    <n v="2100000"/>
    <x v="0"/>
    <x v="0"/>
    <x v="0"/>
    <x v="9"/>
  </r>
  <r>
    <x v="2191"/>
    <x v="1279"/>
    <s v="CUBRIMIENTO"/>
    <x v="0"/>
    <m/>
    <s v="2025-05-21"/>
    <s v="2025-10-07"/>
    <s v="2025-10-20 15:30:10"/>
    <s v="0000-00-00 00:00:00"/>
    <s v="0000-00-00 00:00:00"/>
    <s v="0000-00-00 00:00:00"/>
    <s v="0000-00-00 00:00:00"/>
    <s v="2025-10-20"/>
    <s v="2025-11-05"/>
    <s v="2025-11-19"/>
    <s v="2025-11-21"/>
    <s v="2025-12-03"/>
    <x v="9"/>
    <s v="Gerencia"/>
    <s v="ALUPT145"/>
    <x v="1177"/>
    <m/>
    <x v="0"/>
    <n v="1"/>
    <x v="0"/>
    <x v="0"/>
    <x v="0"/>
    <n v="1190000"/>
    <x v="1"/>
    <x v="0"/>
    <x v="0"/>
    <x v="3"/>
  </r>
  <r>
    <x v="2191"/>
    <x v="1279"/>
    <s v="CUBRIMIENTO"/>
    <x v="0"/>
    <m/>
    <s v="2025-05-21"/>
    <s v="2025-10-07"/>
    <s v="2025-10-20 15:30:10"/>
    <s v="0000-00-00 00:00:00"/>
    <s v="0000-00-00 00:00:00"/>
    <s v="0000-00-00 00:00:00"/>
    <s v="0000-00-00 00:00:00"/>
    <s v="2025-10-20"/>
    <s v="2025-11-05"/>
    <s v="2025-11-19"/>
    <s v="2025-11-21"/>
    <s v="2025-12-03"/>
    <x v="9"/>
    <s v="Gerencia"/>
    <s v="FGLASS01"/>
    <x v="8"/>
    <m/>
    <x v="3"/>
    <n v="1"/>
    <x v="79"/>
    <x v="1"/>
    <x v="0"/>
    <n v="13511687"/>
    <x v="1"/>
    <x v="3"/>
    <x v="0"/>
    <x v="3"/>
  </r>
  <r>
    <x v="2191"/>
    <x v="1279"/>
    <s v="CUBRIMIENTO"/>
    <x v="0"/>
    <m/>
    <s v="2025-05-21"/>
    <s v="2025-10-07"/>
    <s v="2025-10-20 15:30:10"/>
    <s v="0000-00-00 00:00:00"/>
    <s v="0000-00-00 00:00:00"/>
    <s v="0000-00-00 00:00:00"/>
    <s v="0000-00-00 00:00:00"/>
    <s v="2025-10-20"/>
    <s v="2025-11-05"/>
    <s v="2025-11-19"/>
    <s v="2025-11-21"/>
    <s v="2025-12-03"/>
    <x v="9"/>
    <s v="Gerencia"/>
    <s v="FGLASS01"/>
    <x v="8"/>
    <m/>
    <x v="3"/>
    <n v="2"/>
    <x v="2"/>
    <x v="1"/>
    <x v="0"/>
    <n v="42389606"/>
    <x v="1"/>
    <x v="3"/>
    <x v="0"/>
    <x v="3"/>
  </r>
  <r>
    <x v="2191"/>
    <x v="1279"/>
    <s v="CUBRIMIENTO"/>
    <x v="0"/>
    <m/>
    <s v="2025-05-21"/>
    <s v="2025-10-07"/>
    <s v="2025-10-20 15:30:10"/>
    <s v="0000-00-00 00:00:00"/>
    <s v="0000-00-00 00:00:00"/>
    <s v="0000-00-00 00:00:00"/>
    <s v="0000-00-00 00:00:00"/>
    <s v="2025-10-20"/>
    <s v="2025-11-05"/>
    <s v="2025-11-19"/>
    <s v="2025-11-21"/>
    <s v="2025-12-03"/>
    <x v="9"/>
    <s v="Gerencia"/>
    <s v="PTEKROM22"/>
    <x v="1178"/>
    <s v="LONA PERGOTEX BLACKOUT BLANCA 3 M"/>
    <x v="3"/>
    <n v="1"/>
    <x v="79"/>
    <x v="0"/>
    <x v="49"/>
    <n v="34361918"/>
    <x v="1"/>
    <x v="4"/>
    <x v="4"/>
    <x v="3"/>
  </r>
  <r>
    <x v="2191"/>
    <x v="1279"/>
    <s v="CUBRIMIENTO"/>
    <x v="0"/>
    <m/>
    <s v="2025-05-21"/>
    <s v="2025-10-07"/>
    <s v="2025-10-20 15:30:10"/>
    <s v="0000-00-00 00:00:00"/>
    <s v="0000-00-00 00:00:00"/>
    <s v="0000-00-00 00:00:00"/>
    <s v="0000-00-00 00:00:00"/>
    <s v="2025-10-20"/>
    <s v="2025-11-05"/>
    <s v="2025-11-19"/>
    <s v="2025-11-21"/>
    <s v="2025-12-03"/>
    <x v="9"/>
    <s v="Gerencia"/>
    <s v="SERV03"/>
    <x v="1179"/>
    <m/>
    <x v="0"/>
    <n v="1"/>
    <x v="0"/>
    <x v="0"/>
    <x v="0"/>
    <n v="3000000"/>
    <x v="1"/>
    <x v="1"/>
    <x v="1"/>
    <x v="3"/>
  </r>
  <r>
    <x v="2191"/>
    <x v="1279"/>
    <s v="CUBRIMIENTO"/>
    <x v="0"/>
    <m/>
    <s v="2025-05-21"/>
    <s v="2025-10-07"/>
    <s v="2025-10-20 15:30:10"/>
    <s v="0000-00-00 00:00:00"/>
    <s v="0000-00-00 00:00:00"/>
    <s v="0000-00-00 00:00:00"/>
    <s v="0000-00-00 00:00:00"/>
    <s v="2025-10-20"/>
    <s v="2025-11-05"/>
    <s v="2025-11-19"/>
    <s v="2025-11-21"/>
    <s v="2025-12-03"/>
    <x v="9"/>
    <s v="Gerencia"/>
    <s v="SERV03"/>
    <x v="9"/>
    <m/>
    <x v="0"/>
    <n v="1"/>
    <x v="0"/>
    <x v="0"/>
    <x v="0"/>
    <n v="3000000"/>
    <x v="1"/>
    <x v="1"/>
    <x v="1"/>
    <x v="3"/>
  </r>
  <r>
    <x v="2192"/>
    <x v="1280"/>
    <s v="CUBRIMIENTO"/>
    <x v="0"/>
    <m/>
    <s v="0000-00-00"/>
    <s v="2025-06-09"/>
    <s v="2025-06-10 12:24:41"/>
    <s v="2025-06-11 17:02:18"/>
    <s v="2025-06-16 14:08:15"/>
    <s v="2025-07-12 10:59:06"/>
    <s v="2025-07-14 16:20:12"/>
    <s v="2025-06-10"/>
    <s v="2025-06-20"/>
    <s v="2025-07-04"/>
    <s v="2025-07-10"/>
    <s v="2025-07-18"/>
    <x v="1"/>
    <s v="Barranquilla"/>
    <s v="5594"/>
    <x v="547"/>
    <m/>
    <x v="0"/>
    <n v="1"/>
    <x v="225"/>
    <x v="0"/>
    <x v="0"/>
    <n v="280110"/>
    <x v="0"/>
    <x v="0"/>
    <x v="0"/>
    <x v="1"/>
  </r>
  <r>
    <x v="2192"/>
    <x v="1280"/>
    <s v="CUBRIMIENTO"/>
    <x v="0"/>
    <m/>
    <s v="0000-00-00"/>
    <s v="2025-06-09"/>
    <s v="2025-06-10 12:24:41"/>
    <s v="2025-06-11 17:02:18"/>
    <s v="2025-06-16 14:08:15"/>
    <s v="2025-07-12 10:59:06"/>
    <s v="2025-07-14 16:20:12"/>
    <s v="2025-06-10"/>
    <s v="2025-06-20"/>
    <s v="2025-07-04"/>
    <s v="2025-07-10"/>
    <s v="2025-07-18"/>
    <x v="1"/>
    <s v="Barranquilla"/>
    <s v="CAMBIO LONA 01"/>
    <x v="157"/>
    <s v="LONA DICKSON VERDE FORESTA REF:6687"/>
    <x v="0"/>
    <n v="1"/>
    <x v="15"/>
    <x v="0"/>
    <x v="84"/>
    <n v="1669089"/>
    <x v="0"/>
    <x v="0"/>
    <x v="0"/>
    <x v="1"/>
  </r>
  <r>
    <x v="2192"/>
    <x v="1280"/>
    <s v="CUBRIMIENTO"/>
    <x v="0"/>
    <m/>
    <s v="0000-00-00"/>
    <s v="2025-06-09"/>
    <s v="2025-06-10 12:24:41"/>
    <s v="2025-06-11 17:02:18"/>
    <s v="2025-06-16 14:08:15"/>
    <s v="2025-07-12 10:59:06"/>
    <s v="2025-07-14 16:20:12"/>
    <s v="2025-06-10"/>
    <s v="2025-06-20"/>
    <s v="2025-07-04"/>
    <s v="2025-07-10"/>
    <s v="2025-07-18"/>
    <x v="1"/>
    <s v="Barranquilla"/>
    <s v="CAMBIO LONA 01"/>
    <x v="157"/>
    <s v="LONA DICKSON VERDE FORESTA REF:6687"/>
    <x v="0"/>
    <n v="2"/>
    <x v="212"/>
    <x v="0"/>
    <x v="199"/>
    <n v="834544"/>
    <x v="0"/>
    <x v="0"/>
    <x v="0"/>
    <x v="1"/>
  </r>
  <r>
    <x v="2192"/>
    <x v="1280"/>
    <s v="CUBRIMIENTO"/>
    <x v="0"/>
    <m/>
    <s v="0000-00-00"/>
    <s v="2025-06-09"/>
    <s v="2025-06-10 12:24:41"/>
    <s v="2025-06-11 17:02:18"/>
    <s v="2025-06-16 14:08:15"/>
    <s v="2025-07-12 10:59:06"/>
    <s v="2025-07-14 16:20:12"/>
    <s v="2025-06-10"/>
    <s v="2025-06-20"/>
    <s v="2025-07-04"/>
    <s v="2025-07-10"/>
    <s v="2025-07-18"/>
    <x v="1"/>
    <s v="Barranquilla"/>
    <s v="REP022"/>
    <x v="297"/>
    <m/>
    <x v="0"/>
    <n v="1"/>
    <x v="0"/>
    <x v="0"/>
    <x v="0"/>
    <n v="400000"/>
    <x v="0"/>
    <x v="0"/>
    <x v="0"/>
    <x v="1"/>
  </r>
  <r>
    <x v="2192"/>
    <x v="1280"/>
    <s v="CUBRIMIENTO"/>
    <x v="0"/>
    <m/>
    <s v="0000-00-00"/>
    <s v="2025-06-09"/>
    <s v="2025-06-10 12:24:41"/>
    <s v="2025-06-11 17:02:18"/>
    <s v="2025-06-16 14:08:15"/>
    <s v="2025-07-12 10:59:06"/>
    <s v="2025-07-14 16:20:12"/>
    <s v="2025-06-10"/>
    <s v="2025-06-20"/>
    <s v="2025-07-04"/>
    <s v="2025-07-10"/>
    <s v="2025-07-18"/>
    <x v="1"/>
    <s v="Barranquilla"/>
    <s v="REP022"/>
    <x v="297"/>
    <m/>
    <x v="0"/>
    <n v="1"/>
    <x v="0"/>
    <x v="0"/>
    <x v="0"/>
    <n v="250000"/>
    <x v="0"/>
    <x v="0"/>
    <x v="0"/>
    <x v="1"/>
  </r>
  <r>
    <x v="2193"/>
    <x v="1281"/>
    <s v="CUBRIMIENTO"/>
    <x v="0"/>
    <m/>
    <s v="2025-05-21"/>
    <s v="2025-08-26"/>
    <s v="2025-08-27 12:20:33"/>
    <s v="0000-00-00 00:00:00"/>
    <s v="2025-09-24 13:14:20"/>
    <s v="2025-09-24 13:14:28"/>
    <s v="0000-00-00 00:00:00"/>
    <s v="2025-08-27"/>
    <s v="2025-08-27"/>
    <s v="2025-09-10"/>
    <s v="2025-09-12"/>
    <s v="2025-09-16"/>
    <x v="8"/>
    <s v="Cali"/>
    <s v="1010114"/>
    <x v="141"/>
    <m/>
    <x v="0"/>
    <n v="9"/>
    <x v="0"/>
    <x v="0"/>
    <x v="0"/>
    <n v="900000"/>
    <x v="0"/>
    <x v="0"/>
    <x v="0"/>
    <x v="4"/>
  </r>
  <r>
    <x v="2193"/>
    <x v="1281"/>
    <s v="CUBRIMIENTO"/>
    <x v="0"/>
    <m/>
    <s v="2025-05-21"/>
    <s v="2025-08-26"/>
    <s v="2025-08-27 12:20:33"/>
    <s v="0000-00-00 00:00:00"/>
    <s v="2025-09-24 13:14:20"/>
    <s v="2025-09-24 13:14:28"/>
    <s v="0000-00-00 00:00:00"/>
    <s v="2025-08-27"/>
    <s v="2025-08-27"/>
    <s v="2025-09-10"/>
    <s v="2025-09-12"/>
    <s v="2025-09-16"/>
    <x v="8"/>
    <s v="Cali"/>
    <s v="101860"/>
    <x v="1180"/>
    <m/>
    <x v="0"/>
    <n v="9"/>
    <x v="0"/>
    <x v="0"/>
    <x v="0"/>
    <n v="90000"/>
    <x v="0"/>
    <x v="0"/>
    <x v="0"/>
    <x v="4"/>
  </r>
  <r>
    <x v="2193"/>
    <x v="1281"/>
    <s v="CUBRIMIENTO"/>
    <x v="0"/>
    <m/>
    <s v="2025-05-21"/>
    <s v="2025-08-26"/>
    <s v="2025-08-27 12:20:33"/>
    <s v="0000-00-00 00:00:00"/>
    <s v="2025-09-24 13:14:20"/>
    <s v="2025-09-24 13:14:28"/>
    <s v="0000-00-00 00:00:00"/>
    <s v="2025-08-27"/>
    <s v="2025-08-27"/>
    <s v="2025-09-10"/>
    <s v="2025-09-12"/>
    <s v="2025-09-16"/>
    <x v="8"/>
    <s v="Cali"/>
    <s v="101946"/>
    <x v="679"/>
    <m/>
    <x v="0"/>
    <n v="9"/>
    <x v="0"/>
    <x v="0"/>
    <x v="0"/>
    <n v="144000"/>
    <x v="0"/>
    <x v="0"/>
    <x v="0"/>
    <x v="4"/>
  </r>
  <r>
    <x v="2193"/>
    <x v="1281"/>
    <s v="CUBRIMIENTO"/>
    <x v="0"/>
    <m/>
    <s v="2025-05-21"/>
    <s v="2025-08-26"/>
    <s v="2025-08-27 12:20:33"/>
    <s v="0000-00-00 00:00:00"/>
    <s v="2025-09-24 13:14:20"/>
    <s v="2025-09-24 13:14:28"/>
    <s v="0000-00-00 00:00:00"/>
    <s v="2025-08-27"/>
    <s v="2025-08-27"/>
    <s v="2025-09-10"/>
    <s v="2025-09-12"/>
    <s v="2025-09-16"/>
    <x v="8"/>
    <s v="Cali"/>
    <s v="19512"/>
    <x v="1181"/>
    <m/>
    <x v="0"/>
    <n v="9"/>
    <x v="0"/>
    <x v="0"/>
    <x v="0"/>
    <n v="198000"/>
    <x v="0"/>
    <x v="0"/>
    <x v="0"/>
    <x v="4"/>
  </r>
  <r>
    <x v="2193"/>
    <x v="1281"/>
    <s v="CUBRIMIENTO"/>
    <x v="0"/>
    <m/>
    <s v="2025-05-21"/>
    <s v="2025-08-26"/>
    <s v="2025-08-27 12:20:33"/>
    <s v="0000-00-00 00:00:00"/>
    <s v="2025-09-24 13:14:20"/>
    <s v="2025-09-24 13:14:28"/>
    <s v="0000-00-00 00:00:00"/>
    <s v="2025-08-27"/>
    <s v="2025-08-27"/>
    <s v="2025-09-10"/>
    <s v="2025-09-12"/>
    <s v="2025-09-16"/>
    <x v="8"/>
    <s v="Cali"/>
    <s v="19559"/>
    <x v="615"/>
    <m/>
    <x v="0"/>
    <n v="25"/>
    <x v="0"/>
    <x v="0"/>
    <x v="0"/>
    <n v="200000"/>
    <x v="0"/>
    <x v="0"/>
    <x v="0"/>
    <x v="4"/>
  </r>
  <r>
    <x v="2193"/>
    <x v="1281"/>
    <s v="CUBRIMIENTO"/>
    <x v="0"/>
    <m/>
    <s v="2025-05-21"/>
    <s v="2025-08-26"/>
    <s v="2025-08-27 12:20:33"/>
    <s v="0000-00-00 00:00:00"/>
    <s v="2025-09-24 13:14:20"/>
    <s v="2025-09-24 13:14:28"/>
    <s v="0000-00-00 00:00:00"/>
    <s v="2025-08-27"/>
    <s v="2025-08-27"/>
    <s v="2025-09-10"/>
    <s v="2025-09-12"/>
    <s v="2025-09-16"/>
    <x v="8"/>
    <s v="Cali"/>
    <s v="267"/>
    <x v="146"/>
    <m/>
    <x v="0"/>
    <n v="24"/>
    <x v="0"/>
    <x v="0"/>
    <x v="0"/>
    <n v="12000"/>
    <x v="0"/>
    <x v="0"/>
    <x v="0"/>
    <x v="4"/>
  </r>
  <r>
    <x v="2193"/>
    <x v="1281"/>
    <s v="CUBRIMIENTO"/>
    <x v="0"/>
    <m/>
    <s v="2025-05-21"/>
    <s v="2025-08-26"/>
    <s v="2025-08-27 12:20:33"/>
    <s v="0000-00-00 00:00:00"/>
    <s v="2025-09-24 13:14:20"/>
    <s v="2025-09-24 13:14:28"/>
    <s v="0000-00-00 00:00:00"/>
    <s v="2025-08-27"/>
    <s v="2025-08-27"/>
    <s v="2025-09-10"/>
    <s v="2025-09-12"/>
    <s v="2025-09-16"/>
    <x v="8"/>
    <s v="Cali"/>
    <s v="733"/>
    <x v="1182"/>
    <m/>
    <x v="0"/>
    <n v="9"/>
    <x v="0"/>
    <x v="0"/>
    <x v="0"/>
    <n v="18000"/>
    <x v="0"/>
    <x v="0"/>
    <x v="0"/>
    <x v="4"/>
  </r>
  <r>
    <x v="2193"/>
    <x v="1281"/>
    <s v="CUBRIMIENTO"/>
    <x v="0"/>
    <m/>
    <s v="2025-05-21"/>
    <s v="2025-08-26"/>
    <s v="2025-08-27 12:20:33"/>
    <s v="0000-00-00 00:00:00"/>
    <s v="2025-09-24 13:14:20"/>
    <s v="2025-09-24 13:14:28"/>
    <s v="0000-00-00 00:00:00"/>
    <s v="2025-08-27"/>
    <s v="2025-08-27"/>
    <s v="2025-09-10"/>
    <s v="2025-09-12"/>
    <s v="2025-09-16"/>
    <x v="8"/>
    <s v="Cali"/>
    <s v="PZAL036"/>
    <x v="483"/>
    <m/>
    <x v="0"/>
    <n v="3"/>
    <x v="0"/>
    <x v="0"/>
    <x v="0"/>
    <n v="21000"/>
    <x v="0"/>
    <x v="0"/>
    <x v="0"/>
    <x v="4"/>
  </r>
  <r>
    <x v="2193"/>
    <x v="1281"/>
    <s v="CUBRIMIENTO"/>
    <x v="0"/>
    <m/>
    <s v="2025-05-21"/>
    <s v="2025-08-26"/>
    <s v="2025-08-27 12:20:33"/>
    <s v="0000-00-00 00:00:00"/>
    <s v="2025-09-24 13:14:20"/>
    <s v="2025-09-24 13:14:28"/>
    <s v="0000-00-00 00:00:00"/>
    <s v="2025-08-27"/>
    <s v="2025-08-27"/>
    <s v="2025-09-10"/>
    <s v="2025-09-12"/>
    <s v="2025-09-16"/>
    <x v="8"/>
    <s v="Cali"/>
    <s v="PZAL040"/>
    <x v="484"/>
    <m/>
    <x v="0"/>
    <n v="3"/>
    <x v="0"/>
    <x v="0"/>
    <x v="0"/>
    <n v="45000"/>
    <x v="0"/>
    <x v="0"/>
    <x v="0"/>
    <x v="4"/>
  </r>
  <r>
    <x v="2193"/>
    <x v="1281"/>
    <s v="CUBRIMIENTO"/>
    <x v="0"/>
    <m/>
    <s v="2025-05-21"/>
    <s v="2025-08-26"/>
    <s v="2025-08-27 12:20:33"/>
    <s v="0000-00-00 00:00:00"/>
    <s v="2025-09-24 13:14:20"/>
    <s v="2025-09-24 13:14:28"/>
    <s v="0000-00-00 00:00:00"/>
    <s v="2025-08-27"/>
    <s v="2025-08-27"/>
    <s v="2025-09-10"/>
    <s v="2025-09-12"/>
    <s v="2025-09-16"/>
    <x v="8"/>
    <s v="Cali"/>
    <s v="REP035"/>
    <x v="45"/>
    <m/>
    <x v="0"/>
    <n v="15"/>
    <x v="0"/>
    <x v="0"/>
    <x v="0"/>
    <n v="480000"/>
    <x v="0"/>
    <x v="0"/>
    <x v="0"/>
    <x v="4"/>
  </r>
  <r>
    <x v="2193"/>
    <x v="1281"/>
    <s v="CUBRIMIENTO"/>
    <x v="0"/>
    <m/>
    <s v="2025-05-21"/>
    <s v="2025-08-26"/>
    <s v="2025-08-27 12:20:33"/>
    <s v="0000-00-00 00:00:00"/>
    <s v="2025-09-24 13:14:20"/>
    <s v="2025-09-24 13:14:28"/>
    <s v="0000-00-00 00:00:00"/>
    <s v="2025-08-27"/>
    <s v="2025-08-27"/>
    <s v="2025-09-10"/>
    <s v="2025-09-12"/>
    <s v="2025-09-16"/>
    <x v="8"/>
    <s v="Cali"/>
    <s v="SERV03"/>
    <x v="1179"/>
    <m/>
    <x v="0"/>
    <n v="4"/>
    <x v="0"/>
    <x v="0"/>
    <x v="0"/>
    <n v="2048000"/>
    <x v="0"/>
    <x v="1"/>
    <x v="1"/>
    <x v="4"/>
  </r>
  <r>
    <x v="2193"/>
    <x v="1281"/>
    <s v="CUBRIMIENTO"/>
    <x v="0"/>
    <m/>
    <s v="2025-05-21"/>
    <s v="2025-08-26"/>
    <s v="2025-08-27 12:20:33"/>
    <s v="0000-00-00 00:00:00"/>
    <s v="2025-09-24 13:14:20"/>
    <s v="2025-09-24 13:14:28"/>
    <s v="0000-00-00 00:00:00"/>
    <s v="2025-08-27"/>
    <s v="2025-08-27"/>
    <s v="2025-09-10"/>
    <s v="2025-09-12"/>
    <s v="2025-09-16"/>
    <x v="8"/>
    <s v="Cali"/>
    <s v="SERV04"/>
    <x v="1001"/>
    <m/>
    <x v="0"/>
    <n v="1"/>
    <x v="0"/>
    <x v="0"/>
    <x v="0"/>
    <n v="390000"/>
    <x v="0"/>
    <x v="1"/>
    <x v="1"/>
    <x v="4"/>
  </r>
  <r>
    <x v="2193"/>
    <x v="1281"/>
    <s v="CUBRIMIENTO"/>
    <x v="0"/>
    <m/>
    <s v="2025-05-21"/>
    <s v="2025-08-26"/>
    <s v="2025-08-27 12:20:33"/>
    <s v="0000-00-00 00:00:00"/>
    <s v="2025-09-24 13:14:20"/>
    <s v="2025-09-24 13:14:28"/>
    <s v="0000-00-00 00:00:00"/>
    <s v="2025-08-27"/>
    <s v="2025-08-27"/>
    <s v="2025-09-10"/>
    <s v="2025-09-12"/>
    <s v="2025-09-16"/>
    <x v="8"/>
    <s v="Cali"/>
    <s v="SERVANDAM"/>
    <x v="865"/>
    <m/>
    <x v="0"/>
    <n v="1"/>
    <x v="0"/>
    <x v="0"/>
    <x v="0"/>
    <n v="400000"/>
    <x v="0"/>
    <x v="1"/>
    <x v="1"/>
    <x v="4"/>
  </r>
  <r>
    <x v="2193"/>
    <x v="1281"/>
    <s v="CUBRIMIENTO"/>
    <x v="0"/>
    <m/>
    <s v="2025-05-21"/>
    <s v="2025-08-26"/>
    <s v="2025-08-27 12:20:33"/>
    <s v="0000-00-00 00:00:00"/>
    <s v="2025-09-24 13:14:20"/>
    <s v="2025-09-24 13:14:28"/>
    <s v="0000-00-00 00:00:00"/>
    <s v="2025-08-27"/>
    <s v="2025-08-27"/>
    <s v="2025-09-10"/>
    <s v="2025-09-12"/>
    <s v="2025-09-16"/>
    <x v="8"/>
    <s v="Cali"/>
    <s v="TRANSP06"/>
    <x v="59"/>
    <m/>
    <x v="0"/>
    <n v="1"/>
    <x v="0"/>
    <x v="0"/>
    <x v="0"/>
    <n v="120000"/>
    <x v="0"/>
    <x v="1"/>
    <x v="1"/>
    <x v="4"/>
  </r>
  <r>
    <x v="2193"/>
    <x v="1281"/>
    <s v="CUBRIMIENTO"/>
    <x v="0"/>
    <m/>
    <s v="2025-05-21"/>
    <s v="2025-08-26"/>
    <s v="2025-08-27 12:20:33"/>
    <s v="0000-00-00 00:00:00"/>
    <s v="2025-09-24 13:14:20"/>
    <s v="2025-09-24 13:14:28"/>
    <s v="0000-00-00 00:00:00"/>
    <s v="2025-08-27"/>
    <s v="2025-08-27"/>
    <s v="2025-09-10"/>
    <s v="2025-09-12"/>
    <s v="2025-09-16"/>
    <x v="8"/>
    <s v="Cali"/>
    <s v="TUBSM02"/>
    <x v="576"/>
    <m/>
    <x v="0"/>
    <n v="6"/>
    <x v="0"/>
    <x v="0"/>
    <x v="0"/>
    <n v="2700000"/>
    <x v="0"/>
    <x v="0"/>
    <x v="0"/>
    <x v="4"/>
  </r>
  <r>
    <x v="2194"/>
    <x v="1282"/>
    <s v="MUEBLES CC CUBRIMIENTOS"/>
    <x v="0"/>
    <m/>
    <s v="2025-05-22"/>
    <s v="2025-05-29"/>
    <s v="2025-05-30 12:01:28"/>
    <s v="0000-00-00 00:00:00"/>
    <s v="2025-06-18 09:39:42"/>
    <s v="2025-06-18 14:25:46"/>
    <s v="2025-08-01 12:05:38"/>
    <s v="2025-05-30"/>
    <s v="2025-05-30"/>
    <s v="2025-06-25"/>
    <s v="2025-07-01"/>
    <s v="2025-07-03"/>
    <x v="1"/>
    <s v="Barranquilla"/>
    <s v="7894"/>
    <x v="345"/>
    <s v="FURNISCREEN BEIGE  2M EB4027W G8 625GR"/>
    <x v="4"/>
    <n v="2"/>
    <x v="0"/>
    <x v="0"/>
    <x v="0"/>
    <n v="4251450"/>
    <x v="0"/>
    <x v="2"/>
    <x v="0"/>
    <x v="6"/>
  </r>
  <r>
    <x v="2194"/>
    <x v="1282"/>
    <s v="MUEBLES CC CUBRIMIENTOS"/>
    <x v="0"/>
    <m/>
    <s v="2025-05-22"/>
    <s v="2025-05-29"/>
    <s v="2025-05-30 12:01:28"/>
    <s v="0000-00-00 00:00:00"/>
    <s v="2025-06-18 09:39:42"/>
    <s v="2025-06-18 14:25:46"/>
    <s v="2025-08-01 12:05:38"/>
    <s v="2025-05-30"/>
    <s v="2025-05-30"/>
    <s v="2025-06-25"/>
    <s v="2025-07-01"/>
    <s v="2025-07-03"/>
    <x v="1"/>
    <s v="Barranquilla"/>
    <s v="TRANSP11"/>
    <x v="177"/>
    <m/>
    <x v="0"/>
    <n v="1"/>
    <x v="0"/>
    <x v="0"/>
    <x v="0"/>
    <n v="220000"/>
    <x v="0"/>
    <x v="0"/>
    <x v="0"/>
    <x v="6"/>
  </r>
  <r>
    <x v="2195"/>
    <x v="1283"/>
    <s v="MUEBLES CC CUBRIMIENTOS"/>
    <x v="0"/>
    <m/>
    <s v="2025-05-22"/>
    <s v="2025-06-11"/>
    <s v="2025-06-12 16:19:18"/>
    <s v="0000-00-00 00:00:00"/>
    <s v="2025-06-18 14:25:17"/>
    <s v="2025-06-20 06:54:17"/>
    <s v="0000-00-00 00:00:00"/>
    <s v="2025-06-12"/>
    <s v="2025-06-12"/>
    <s v="2025-07-08"/>
    <s v="0000-00-00"/>
    <s v="2025-07-14"/>
    <x v="7"/>
    <s v="Virtual"/>
    <s v="5443"/>
    <x v="165"/>
    <m/>
    <x v="4"/>
    <n v="2"/>
    <x v="0"/>
    <x v="0"/>
    <x v="0"/>
    <n v="1912756"/>
    <x v="0"/>
    <x v="2"/>
    <x v="0"/>
    <x v="1"/>
  </r>
  <r>
    <x v="2196"/>
    <x v="1284"/>
    <s v="MUEBLES CC CUBRIMIENTOS"/>
    <x v="0"/>
    <m/>
    <s v="2025-05-22"/>
    <s v="2025-05-30"/>
    <s v="2025-05-30 13:49:10"/>
    <s v="0000-00-00 00:00:00"/>
    <s v="2025-06-24 14:26:56"/>
    <s v="2025-06-24 17:00:28"/>
    <s v="2025-07-14 13:02:30"/>
    <s v="2025-06-02"/>
    <s v="2025-06-02"/>
    <s v="2025-06-26"/>
    <s v="2025-06-30"/>
    <s v="2025-07-02"/>
    <x v="1"/>
    <s v="Virtual"/>
    <s v="11458"/>
    <x v="565"/>
    <m/>
    <x v="0"/>
    <n v="2"/>
    <x v="0"/>
    <x v="0"/>
    <x v="0"/>
    <n v="2128286"/>
    <x v="0"/>
    <x v="2"/>
    <x v="0"/>
    <x v="6"/>
  </r>
  <r>
    <x v="2196"/>
    <x v="1284"/>
    <s v="MUEBLES CC CUBRIMIENTOS"/>
    <x v="0"/>
    <m/>
    <s v="2025-05-22"/>
    <s v="2025-05-30"/>
    <s v="2025-05-30 13:49:10"/>
    <s v="0000-00-00 00:00:00"/>
    <s v="2025-06-24 14:26:56"/>
    <s v="2025-06-24 17:00:28"/>
    <s v="2025-07-14 13:02:30"/>
    <s v="2025-06-02"/>
    <s v="2025-06-02"/>
    <s v="2025-06-26"/>
    <s v="2025-06-30"/>
    <s v="2025-07-02"/>
    <x v="1"/>
    <s v="Virtual"/>
    <s v="5121"/>
    <x v="255"/>
    <m/>
    <x v="0"/>
    <n v="8"/>
    <x v="0"/>
    <x v="0"/>
    <x v="0"/>
    <n v="2988688"/>
    <x v="0"/>
    <x v="2"/>
    <x v="0"/>
    <x v="6"/>
  </r>
  <r>
    <x v="2196"/>
    <x v="1284"/>
    <s v="MUEBLES CC CUBRIMIENTOS"/>
    <x v="0"/>
    <m/>
    <s v="2025-05-22"/>
    <s v="2025-05-30"/>
    <s v="2025-05-30 13:49:10"/>
    <s v="0000-00-00 00:00:00"/>
    <s v="2025-06-24 14:26:56"/>
    <s v="2025-06-24 17:00:28"/>
    <s v="2025-07-14 13:02:30"/>
    <s v="2025-06-02"/>
    <s v="2025-06-02"/>
    <s v="2025-06-26"/>
    <s v="2025-06-30"/>
    <s v="2025-07-02"/>
    <x v="1"/>
    <s v="Virtual"/>
    <s v="5326"/>
    <x v="90"/>
    <m/>
    <x v="5"/>
    <n v="2"/>
    <x v="0"/>
    <x v="0"/>
    <x v="0"/>
    <n v="885102"/>
    <x v="0"/>
    <x v="0"/>
    <x v="0"/>
    <x v="6"/>
  </r>
  <r>
    <x v="2196"/>
    <x v="1284"/>
    <s v="MUEBLES CC CUBRIMIENTOS"/>
    <x v="0"/>
    <m/>
    <s v="2025-05-22"/>
    <s v="2025-05-30"/>
    <s v="2025-05-30 13:49:10"/>
    <s v="0000-00-00 00:00:00"/>
    <s v="2025-06-24 14:26:56"/>
    <s v="2025-06-24 17:00:28"/>
    <s v="2025-07-14 13:02:30"/>
    <s v="2025-06-02"/>
    <s v="2025-06-02"/>
    <s v="2025-06-26"/>
    <s v="2025-06-30"/>
    <s v="2025-07-02"/>
    <x v="1"/>
    <s v="Virtual"/>
    <s v="9709"/>
    <x v="169"/>
    <s v="LONA DICKSON VERDE FONDO ENTERO REF:0003"/>
    <x v="0"/>
    <n v="2"/>
    <x v="0"/>
    <x v="0"/>
    <x v="0"/>
    <n v="2996150"/>
    <x v="0"/>
    <x v="2"/>
    <x v="0"/>
    <x v="6"/>
  </r>
  <r>
    <x v="2196"/>
    <x v="1284"/>
    <s v="MUEBLES CC CUBRIMIENTOS"/>
    <x v="0"/>
    <m/>
    <s v="2025-05-22"/>
    <s v="2025-05-30"/>
    <s v="2025-05-30 13:49:10"/>
    <s v="0000-00-00 00:00:00"/>
    <s v="2025-06-24 14:26:56"/>
    <s v="2025-06-24 17:00:28"/>
    <s v="2025-07-14 13:02:30"/>
    <s v="2025-06-02"/>
    <s v="2025-06-02"/>
    <s v="2025-06-26"/>
    <s v="2025-06-30"/>
    <s v="2025-07-02"/>
    <x v="1"/>
    <s v="Virtual"/>
    <s v="TRANSP07"/>
    <x v="47"/>
    <m/>
    <x v="0"/>
    <n v="1"/>
    <x v="0"/>
    <x v="0"/>
    <x v="0"/>
    <n v="300000"/>
    <x v="0"/>
    <x v="0"/>
    <x v="0"/>
    <x v="6"/>
  </r>
  <r>
    <x v="2197"/>
    <x v="358"/>
    <s v="CUBRIMIENTO"/>
    <x v="0"/>
    <m/>
    <s v="2025-05-22"/>
    <s v="2025-05-26"/>
    <s v="2025-05-27 15:01:00"/>
    <s v="0000-00-00 00:00:00"/>
    <s v="2025-05-29 07:54:32"/>
    <s v="2025-06-16 08:41:30"/>
    <s v="0000-00-00 00:00:00"/>
    <s v="2025-05-27"/>
    <s v="2025-05-27"/>
    <s v="2025-05-28"/>
    <s v="2025-05-30"/>
    <s v="2025-05-30"/>
    <x v="0"/>
    <s v="Toscana"/>
    <s v="TRANSP06"/>
    <x v="59"/>
    <m/>
    <x v="0"/>
    <n v="1"/>
    <x v="0"/>
    <x v="0"/>
    <x v="0"/>
    <n v="12046501.440000001"/>
    <x v="0"/>
    <x v="1"/>
    <x v="1"/>
    <x v="9"/>
  </r>
  <r>
    <x v="2198"/>
    <x v="341"/>
    <s v="MUEBLES CC CUBRIMIENTOS"/>
    <x v="0"/>
    <m/>
    <s v="2025-05-22"/>
    <s v="2025-05-23"/>
    <s v="2025-05-26 07:41:57"/>
    <s v="0000-00-00 00:00:00"/>
    <s v="2025-05-26 07:42:07"/>
    <s v="2025-05-27 08:58:27"/>
    <s v="2025-06-04 08:22:45"/>
    <s v="2025-05-26"/>
    <s v="2025-05-26"/>
    <s v="2025-05-27"/>
    <s v="2025-05-29"/>
    <s v="2025-05-30"/>
    <x v="3"/>
    <s v="Toscany"/>
    <s v="12119"/>
    <x v="283"/>
    <m/>
    <x v="0"/>
    <n v="16"/>
    <x v="0"/>
    <x v="0"/>
    <x v="0"/>
    <n v="841600"/>
    <x v="0"/>
    <x v="0"/>
    <x v="0"/>
    <x v="9"/>
  </r>
  <r>
    <x v="2199"/>
    <x v="1285"/>
    <s v="CUBRIMIENTO"/>
    <x v="0"/>
    <m/>
    <s v="2025-05-23"/>
    <s v="2025-05-31"/>
    <s v="2025-07-04 11:23:01"/>
    <s v="2025-07-17 17:04:03"/>
    <s v="2025-07-24 09:44:42"/>
    <s v="2025-07-28 11:50:39"/>
    <s v="2025-08-12 11:10:34"/>
    <s v="2025-07-04"/>
    <s v="2025-07-17"/>
    <s v="2025-07-24"/>
    <s v="2025-07-28"/>
    <s v="2025-08-05"/>
    <x v="3"/>
    <s v="Medellin"/>
    <s v="CUBT03"/>
    <x v="66"/>
    <m/>
    <x v="3"/>
    <n v="1"/>
    <x v="396"/>
    <x v="0"/>
    <x v="15"/>
    <n v="1149062"/>
    <x v="0"/>
    <x v="0"/>
    <x v="0"/>
    <x v="1"/>
  </r>
  <r>
    <x v="2199"/>
    <x v="1285"/>
    <s v="CUBRIMIENTO"/>
    <x v="0"/>
    <m/>
    <s v="2025-05-23"/>
    <s v="2025-05-31"/>
    <s v="2025-07-04 11:23:01"/>
    <s v="2025-07-17 17:04:03"/>
    <s v="2025-07-24 09:44:42"/>
    <s v="2025-07-28 11:50:39"/>
    <s v="2025-08-12 11:10:34"/>
    <s v="2025-07-04"/>
    <s v="2025-07-17"/>
    <s v="2025-07-24"/>
    <s v="2025-07-28"/>
    <s v="2025-08-05"/>
    <x v="3"/>
    <s v="Medellin"/>
    <s v="FLANCHE01"/>
    <x v="51"/>
    <m/>
    <x v="3"/>
    <n v="2"/>
    <x v="396"/>
    <x v="0"/>
    <x v="0"/>
    <n v="2012850"/>
    <x v="0"/>
    <x v="0"/>
    <x v="0"/>
    <x v="1"/>
  </r>
  <r>
    <x v="2199"/>
    <x v="1285"/>
    <s v="CUBRIMIENTO"/>
    <x v="0"/>
    <m/>
    <s v="2025-05-23"/>
    <s v="2025-05-31"/>
    <s v="2025-07-04 11:23:01"/>
    <s v="2025-07-17 17:04:03"/>
    <s v="2025-07-24 09:44:42"/>
    <s v="2025-07-28 11:50:39"/>
    <s v="2025-08-12 11:10:34"/>
    <s v="2025-07-04"/>
    <s v="2025-07-17"/>
    <s v="2025-07-24"/>
    <s v="2025-07-28"/>
    <s v="2025-08-05"/>
    <x v="3"/>
    <s v="Medellin"/>
    <s v="KMPLITE"/>
    <x v="251"/>
    <m/>
    <x v="0"/>
    <n v="1"/>
    <x v="396"/>
    <x v="0"/>
    <x v="0"/>
    <n v="2073400"/>
    <x v="0"/>
    <x v="0"/>
    <x v="0"/>
    <x v="1"/>
  </r>
  <r>
    <x v="2199"/>
    <x v="1285"/>
    <s v="CUBRIMIENTO"/>
    <x v="0"/>
    <m/>
    <s v="2025-05-23"/>
    <s v="2025-05-31"/>
    <s v="2025-07-04 11:23:01"/>
    <s v="2025-07-17 17:04:03"/>
    <s v="2025-07-24 09:44:42"/>
    <s v="2025-07-28 11:50:39"/>
    <s v="2025-08-12 11:10:34"/>
    <s v="2025-07-04"/>
    <s v="2025-07-17"/>
    <s v="2025-07-24"/>
    <s v="2025-07-28"/>
    <s v="2025-08-05"/>
    <x v="3"/>
    <s v="Medellin"/>
    <s v="PLITE10"/>
    <x v="263"/>
    <s v="LONA PERGOTEX BLACKOUT GRIS 3M"/>
    <x v="3"/>
    <n v="1"/>
    <x v="396"/>
    <x v="0"/>
    <x v="200"/>
    <n v="6640376"/>
    <x v="0"/>
    <x v="4"/>
    <x v="6"/>
    <x v="1"/>
  </r>
  <r>
    <x v="2199"/>
    <x v="1285"/>
    <s v="CUBRIMIENTO"/>
    <x v="0"/>
    <m/>
    <s v="2025-05-23"/>
    <s v="2025-05-31"/>
    <s v="2025-07-04 11:23:01"/>
    <s v="2025-07-17 17:04:03"/>
    <s v="2025-07-24 09:44:42"/>
    <s v="2025-07-28 11:50:39"/>
    <s v="2025-08-12 11:10:34"/>
    <s v="2025-07-04"/>
    <s v="2025-07-17"/>
    <s v="2025-07-24"/>
    <s v="2025-07-28"/>
    <s v="2025-08-05"/>
    <x v="3"/>
    <s v="Medellin"/>
    <s v="SERV03"/>
    <x v="9"/>
    <m/>
    <x v="0"/>
    <n v="1"/>
    <x v="0"/>
    <x v="0"/>
    <x v="0"/>
    <n v="500000"/>
    <x v="0"/>
    <x v="1"/>
    <x v="1"/>
    <x v="1"/>
  </r>
  <r>
    <x v="2199"/>
    <x v="1285"/>
    <s v="CUBRIMIENTO"/>
    <x v="0"/>
    <m/>
    <s v="2025-05-23"/>
    <s v="2025-05-31"/>
    <s v="2025-07-04 11:23:01"/>
    <s v="2025-07-17 17:04:03"/>
    <s v="2025-07-24 09:44:42"/>
    <s v="2025-07-28 11:50:39"/>
    <s v="2025-08-12 11:10:34"/>
    <s v="2025-07-04"/>
    <s v="2025-07-17"/>
    <s v="2025-07-24"/>
    <s v="2025-07-28"/>
    <s v="2025-08-05"/>
    <x v="3"/>
    <s v="Medellin"/>
    <s v="TRANSP06"/>
    <x v="59"/>
    <m/>
    <x v="0"/>
    <n v="1"/>
    <x v="0"/>
    <x v="0"/>
    <x v="0"/>
    <n v="160000"/>
    <x v="0"/>
    <x v="1"/>
    <x v="1"/>
    <x v="1"/>
  </r>
  <r>
    <x v="2200"/>
    <x v="1286"/>
    <s v="MUEBLES CC CUBRIMIENTOS"/>
    <x v="0"/>
    <m/>
    <s v="2025-05-23"/>
    <s v="2025-07-15"/>
    <s v="2025-07-16 12:29:20"/>
    <s v="0000-00-00 00:00:00"/>
    <s v="2025-08-21 10:09:00"/>
    <s v="2025-08-22 11:32:24"/>
    <s v="2025-09-04 10:43:30"/>
    <s v="2025-07-16"/>
    <s v="2025-07-16"/>
    <s v="2025-08-21"/>
    <s v="2025-08-23"/>
    <s v="2025-08-25"/>
    <x v="3"/>
    <s v="Cali"/>
    <s v="1122"/>
    <x v="437"/>
    <m/>
    <x v="0"/>
    <n v="4"/>
    <x v="0"/>
    <x v="0"/>
    <x v="0"/>
    <n v="1920"/>
    <x v="0"/>
    <x v="0"/>
    <x v="0"/>
    <x v="7"/>
  </r>
  <r>
    <x v="2200"/>
    <x v="1286"/>
    <s v="MUEBLES CC CUBRIMIENTOS"/>
    <x v="0"/>
    <m/>
    <s v="2025-05-23"/>
    <s v="2025-07-15"/>
    <s v="2025-07-16 12:29:20"/>
    <s v="0000-00-00 00:00:00"/>
    <s v="2025-08-21 10:09:00"/>
    <s v="2025-08-22 11:32:24"/>
    <s v="2025-09-04 10:43:30"/>
    <s v="2025-07-16"/>
    <s v="2025-07-16"/>
    <s v="2025-08-21"/>
    <s v="2025-08-23"/>
    <s v="2025-08-25"/>
    <x v="3"/>
    <s v="Cali"/>
    <s v="11391"/>
    <x v="374"/>
    <m/>
    <x v="3"/>
    <n v="1"/>
    <x v="0"/>
    <x v="0"/>
    <x v="0"/>
    <n v="1920826"/>
    <x v="0"/>
    <x v="0"/>
    <x v="0"/>
    <x v="7"/>
  </r>
  <r>
    <x v="2200"/>
    <x v="1286"/>
    <s v="MUEBLES CC CUBRIMIENTOS"/>
    <x v="0"/>
    <m/>
    <s v="2025-05-23"/>
    <s v="2025-07-15"/>
    <s v="2025-07-16 12:29:20"/>
    <s v="0000-00-00 00:00:00"/>
    <s v="2025-08-21 10:09:00"/>
    <s v="2025-08-22 11:32:24"/>
    <s v="2025-09-04 10:43:30"/>
    <s v="2025-07-16"/>
    <s v="2025-07-16"/>
    <s v="2025-08-21"/>
    <s v="2025-08-23"/>
    <s v="2025-08-25"/>
    <x v="3"/>
    <s v="Cali"/>
    <s v="27249"/>
    <x v="64"/>
    <m/>
    <x v="0"/>
    <n v="1"/>
    <x v="0"/>
    <x v="0"/>
    <x v="0"/>
    <n v="183852"/>
    <x v="0"/>
    <x v="0"/>
    <x v="0"/>
    <x v="7"/>
  </r>
  <r>
    <x v="2200"/>
    <x v="1286"/>
    <s v="MUEBLES CC CUBRIMIENTOS"/>
    <x v="0"/>
    <m/>
    <s v="2025-05-23"/>
    <s v="2025-07-15"/>
    <s v="2025-07-16 12:29:20"/>
    <s v="0000-00-00 00:00:00"/>
    <s v="2025-08-21 10:09:00"/>
    <s v="2025-08-22 11:32:24"/>
    <s v="2025-09-04 10:43:30"/>
    <s v="2025-07-16"/>
    <s v="2025-07-16"/>
    <s v="2025-08-21"/>
    <s v="2025-08-23"/>
    <s v="2025-08-25"/>
    <x v="3"/>
    <s v="Cali"/>
    <s v="5244"/>
    <x v="350"/>
    <m/>
    <x v="0"/>
    <n v="3"/>
    <x v="0"/>
    <x v="0"/>
    <x v="0"/>
    <n v="54600"/>
    <x v="0"/>
    <x v="0"/>
    <x v="0"/>
    <x v="7"/>
  </r>
  <r>
    <x v="2200"/>
    <x v="1286"/>
    <s v="MUEBLES CC CUBRIMIENTOS"/>
    <x v="0"/>
    <m/>
    <s v="2025-05-23"/>
    <s v="2025-07-15"/>
    <s v="2025-07-16 12:29:20"/>
    <s v="0000-00-00 00:00:00"/>
    <s v="2025-08-21 10:09:00"/>
    <s v="2025-08-22 11:32:24"/>
    <s v="2025-09-04 10:43:30"/>
    <s v="2025-07-16"/>
    <s v="2025-07-16"/>
    <s v="2025-08-21"/>
    <s v="2025-08-23"/>
    <s v="2025-08-25"/>
    <x v="3"/>
    <s v="Cali"/>
    <s v="8985"/>
    <x v="1183"/>
    <s v="LONA DICKSON TERRACOTA REF:8207"/>
    <x v="3"/>
    <n v="1"/>
    <x v="0"/>
    <x v="0"/>
    <x v="0"/>
    <n v="4403867"/>
    <x v="0"/>
    <x v="0"/>
    <x v="0"/>
    <x v="7"/>
  </r>
  <r>
    <x v="2200"/>
    <x v="1286"/>
    <s v="MUEBLES CC CUBRIMIENTOS"/>
    <x v="0"/>
    <m/>
    <s v="2025-05-23"/>
    <s v="2025-07-15"/>
    <s v="2025-07-16 12:29:20"/>
    <s v="0000-00-00 00:00:00"/>
    <s v="2025-08-21 10:09:00"/>
    <s v="2025-08-22 11:32:24"/>
    <s v="2025-09-04 10:43:30"/>
    <s v="2025-07-16"/>
    <s v="2025-07-16"/>
    <s v="2025-08-21"/>
    <s v="2025-08-23"/>
    <s v="2025-08-25"/>
    <x v="3"/>
    <s v="Cali"/>
    <s v="953"/>
    <x v="438"/>
    <m/>
    <x v="0"/>
    <n v="4"/>
    <x v="0"/>
    <x v="0"/>
    <x v="0"/>
    <n v="880"/>
    <x v="0"/>
    <x v="0"/>
    <x v="0"/>
    <x v="7"/>
  </r>
  <r>
    <x v="2200"/>
    <x v="1286"/>
    <s v="MUEBLES CC CUBRIMIENTOS"/>
    <x v="0"/>
    <m/>
    <s v="2025-05-23"/>
    <s v="2025-07-15"/>
    <s v="2025-07-16 12:29:20"/>
    <s v="0000-00-00 00:00:00"/>
    <s v="2025-08-21 10:09:00"/>
    <s v="2025-08-22 11:32:24"/>
    <s v="2025-09-04 10:43:30"/>
    <s v="2025-07-16"/>
    <s v="2025-07-16"/>
    <s v="2025-08-21"/>
    <s v="2025-08-23"/>
    <s v="2025-08-25"/>
    <x v="3"/>
    <s v="Cali"/>
    <s v="TRANSP07"/>
    <x v="47"/>
    <m/>
    <x v="0"/>
    <n v="1"/>
    <x v="0"/>
    <x v="0"/>
    <x v="0"/>
    <n v="800000"/>
    <x v="0"/>
    <x v="0"/>
    <x v="0"/>
    <x v="7"/>
  </r>
  <r>
    <x v="2201"/>
    <x v="1286"/>
    <s v="MUEBLES CC CUBRIMIENTOS"/>
    <x v="0"/>
    <m/>
    <s v="2025-05-23"/>
    <s v="2025-07-15"/>
    <s v="2025-07-16 12:29:55"/>
    <s v="0000-00-00 00:00:00"/>
    <s v="2025-08-21 10:09:21"/>
    <s v="2025-08-22 11:32:53"/>
    <s v="2025-10-17 21:58:32"/>
    <s v="2025-07-16"/>
    <s v="2025-07-16"/>
    <s v="2025-08-21"/>
    <s v="2025-08-23"/>
    <s v="2025-08-25"/>
    <x v="1"/>
    <s v="Cali"/>
    <s v="1122"/>
    <x v="437"/>
    <m/>
    <x v="0"/>
    <n v="8"/>
    <x v="0"/>
    <x v="0"/>
    <x v="0"/>
    <n v="3840"/>
    <x v="0"/>
    <x v="0"/>
    <x v="0"/>
    <x v="7"/>
  </r>
  <r>
    <x v="2201"/>
    <x v="1286"/>
    <s v="MUEBLES CC CUBRIMIENTOS"/>
    <x v="0"/>
    <m/>
    <s v="2025-05-23"/>
    <s v="2025-07-15"/>
    <s v="2025-07-16 12:29:55"/>
    <s v="0000-00-00 00:00:00"/>
    <s v="2025-08-21 10:09:21"/>
    <s v="2025-08-22 11:32:53"/>
    <s v="2025-10-17 21:58:32"/>
    <s v="2025-07-16"/>
    <s v="2025-07-16"/>
    <s v="2025-08-21"/>
    <s v="2025-08-23"/>
    <s v="2025-08-25"/>
    <x v="1"/>
    <s v="Cali"/>
    <s v="11391"/>
    <x v="374"/>
    <m/>
    <x v="3"/>
    <n v="2"/>
    <x v="0"/>
    <x v="0"/>
    <x v="0"/>
    <n v="3841652"/>
    <x v="0"/>
    <x v="0"/>
    <x v="0"/>
    <x v="7"/>
  </r>
  <r>
    <x v="2201"/>
    <x v="1286"/>
    <s v="MUEBLES CC CUBRIMIENTOS"/>
    <x v="0"/>
    <m/>
    <s v="2025-05-23"/>
    <s v="2025-07-15"/>
    <s v="2025-07-16 12:29:55"/>
    <s v="0000-00-00 00:00:00"/>
    <s v="2025-08-21 10:09:21"/>
    <s v="2025-08-22 11:32:53"/>
    <s v="2025-10-17 21:58:32"/>
    <s v="2025-07-16"/>
    <s v="2025-07-16"/>
    <s v="2025-08-21"/>
    <s v="2025-08-23"/>
    <s v="2025-08-25"/>
    <x v="1"/>
    <s v="Cali"/>
    <s v="27249"/>
    <x v="64"/>
    <m/>
    <x v="0"/>
    <n v="2"/>
    <x v="0"/>
    <x v="0"/>
    <x v="0"/>
    <n v="367704"/>
    <x v="0"/>
    <x v="0"/>
    <x v="0"/>
    <x v="7"/>
  </r>
  <r>
    <x v="2201"/>
    <x v="1286"/>
    <s v="MUEBLES CC CUBRIMIENTOS"/>
    <x v="0"/>
    <m/>
    <s v="2025-05-23"/>
    <s v="2025-07-15"/>
    <s v="2025-07-16 12:29:55"/>
    <s v="0000-00-00 00:00:00"/>
    <s v="2025-08-21 10:09:21"/>
    <s v="2025-08-22 11:32:53"/>
    <s v="2025-10-17 21:58:32"/>
    <s v="2025-07-16"/>
    <s v="2025-07-16"/>
    <s v="2025-08-21"/>
    <s v="2025-08-23"/>
    <s v="2025-08-25"/>
    <x v="1"/>
    <s v="Cali"/>
    <s v="5244"/>
    <x v="350"/>
    <m/>
    <x v="0"/>
    <n v="3"/>
    <x v="0"/>
    <x v="0"/>
    <x v="0"/>
    <n v="54600"/>
    <x v="0"/>
    <x v="0"/>
    <x v="0"/>
    <x v="7"/>
  </r>
  <r>
    <x v="2201"/>
    <x v="1286"/>
    <s v="MUEBLES CC CUBRIMIENTOS"/>
    <x v="0"/>
    <m/>
    <s v="2025-05-23"/>
    <s v="2025-07-15"/>
    <s v="2025-07-16 12:29:55"/>
    <s v="0000-00-00 00:00:00"/>
    <s v="2025-08-21 10:09:21"/>
    <s v="2025-08-22 11:32:53"/>
    <s v="2025-10-17 21:58:32"/>
    <s v="2025-07-16"/>
    <s v="2025-07-16"/>
    <s v="2025-08-21"/>
    <s v="2025-08-23"/>
    <s v="2025-08-25"/>
    <x v="1"/>
    <s v="Cali"/>
    <s v="8985"/>
    <x v="1183"/>
    <s v="LONA DICKSON TERRACOTA REF:8207"/>
    <x v="3"/>
    <n v="2"/>
    <x v="0"/>
    <x v="0"/>
    <x v="0"/>
    <n v="8807734"/>
    <x v="0"/>
    <x v="0"/>
    <x v="0"/>
    <x v="7"/>
  </r>
  <r>
    <x v="2201"/>
    <x v="1286"/>
    <s v="MUEBLES CC CUBRIMIENTOS"/>
    <x v="0"/>
    <m/>
    <s v="2025-05-23"/>
    <s v="2025-07-15"/>
    <s v="2025-07-16 12:29:55"/>
    <s v="0000-00-00 00:00:00"/>
    <s v="2025-08-21 10:09:21"/>
    <s v="2025-08-22 11:32:53"/>
    <s v="2025-10-17 21:58:32"/>
    <s v="2025-07-16"/>
    <s v="2025-07-16"/>
    <s v="2025-08-21"/>
    <s v="2025-08-23"/>
    <s v="2025-08-25"/>
    <x v="1"/>
    <s v="Cali"/>
    <s v="953"/>
    <x v="438"/>
    <m/>
    <x v="0"/>
    <n v="8"/>
    <x v="0"/>
    <x v="0"/>
    <x v="0"/>
    <n v="1760"/>
    <x v="0"/>
    <x v="0"/>
    <x v="0"/>
    <x v="7"/>
  </r>
  <r>
    <x v="2201"/>
    <x v="1286"/>
    <s v="MUEBLES CC CUBRIMIENTOS"/>
    <x v="0"/>
    <m/>
    <s v="2025-05-23"/>
    <s v="2025-07-15"/>
    <s v="2025-07-16 12:29:55"/>
    <s v="0000-00-00 00:00:00"/>
    <s v="2025-08-21 10:09:21"/>
    <s v="2025-08-22 11:32:53"/>
    <s v="2025-10-17 21:58:32"/>
    <s v="2025-07-16"/>
    <s v="2025-07-16"/>
    <s v="2025-08-21"/>
    <s v="2025-08-23"/>
    <s v="2025-08-25"/>
    <x v="1"/>
    <s v="Cali"/>
    <s v="TRANSP07"/>
    <x v="47"/>
    <m/>
    <x v="0"/>
    <n v="1"/>
    <x v="0"/>
    <x v="0"/>
    <x v="0"/>
    <n v="480000"/>
    <x v="0"/>
    <x v="0"/>
    <x v="0"/>
    <x v="7"/>
  </r>
  <r>
    <x v="2202"/>
    <x v="78"/>
    <s v="CUBRIMIENTO"/>
    <x v="0"/>
    <m/>
    <s v="2025-05-23"/>
    <s v="2025-05-26"/>
    <s v="2025-05-27 11:44:59"/>
    <s v="0000-00-00 00:00:00"/>
    <s v="2025-05-27 11:45:22"/>
    <s v="2025-05-28 16:03:38"/>
    <s v="0000-00-00 00:00:00"/>
    <s v="2025-05-27"/>
    <s v="2025-05-27"/>
    <s v="2025-05-29"/>
    <s v="2025-06-02"/>
    <s v="2025-06-02"/>
    <x v="3"/>
    <s v="Toscany"/>
    <s v="1011439"/>
    <x v="151"/>
    <m/>
    <x v="0"/>
    <n v="5"/>
    <x v="0"/>
    <x v="0"/>
    <x v="0"/>
    <n v="780000"/>
    <x v="0"/>
    <x v="0"/>
    <x v="0"/>
    <x v="9"/>
  </r>
  <r>
    <x v="2202"/>
    <x v="78"/>
    <s v="CUBRIMIENTO"/>
    <x v="0"/>
    <m/>
    <s v="2025-05-23"/>
    <s v="2025-05-26"/>
    <s v="2025-05-27 11:44:59"/>
    <s v="0000-00-00 00:00:00"/>
    <s v="2025-05-27 11:45:22"/>
    <s v="2025-05-28 16:03:38"/>
    <s v="0000-00-00 00:00:00"/>
    <s v="2025-05-27"/>
    <s v="2025-05-27"/>
    <s v="2025-05-29"/>
    <s v="2025-06-02"/>
    <s v="2025-06-02"/>
    <x v="3"/>
    <s v="Toscany"/>
    <s v="107721"/>
    <x v="1020"/>
    <m/>
    <x v="0"/>
    <n v="4"/>
    <x v="0"/>
    <x v="0"/>
    <x v="0"/>
    <n v="880000"/>
    <x v="0"/>
    <x v="0"/>
    <x v="0"/>
    <x v="9"/>
  </r>
  <r>
    <x v="2202"/>
    <x v="78"/>
    <s v="CUBRIMIENTO"/>
    <x v="0"/>
    <m/>
    <s v="2025-05-23"/>
    <s v="2025-05-26"/>
    <s v="2025-05-27 11:44:59"/>
    <s v="0000-00-00 00:00:00"/>
    <s v="2025-05-27 11:45:22"/>
    <s v="2025-05-28 16:03:38"/>
    <s v="0000-00-00 00:00:00"/>
    <s v="2025-05-27"/>
    <s v="2025-05-27"/>
    <s v="2025-05-29"/>
    <s v="2025-06-02"/>
    <s v="2025-06-02"/>
    <x v="3"/>
    <s v="Toscany"/>
    <s v="11433"/>
    <x v="376"/>
    <m/>
    <x v="0"/>
    <n v="10"/>
    <x v="0"/>
    <x v="0"/>
    <x v="0"/>
    <n v="5070000"/>
    <x v="0"/>
    <x v="0"/>
    <x v="0"/>
    <x v="9"/>
  </r>
  <r>
    <x v="2202"/>
    <x v="78"/>
    <s v="CUBRIMIENTO"/>
    <x v="0"/>
    <m/>
    <s v="2025-05-23"/>
    <s v="2025-05-26"/>
    <s v="2025-05-27 11:44:59"/>
    <s v="0000-00-00 00:00:00"/>
    <s v="2025-05-27 11:45:22"/>
    <s v="2025-05-28 16:03:38"/>
    <s v="0000-00-00 00:00:00"/>
    <s v="2025-05-27"/>
    <s v="2025-05-27"/>
    <s v="2025-05-29"/>
    <s v="2025-06-02"/>
    <s v="2025-06-02"/>
    <x v="3"/>
    <s v="Toscany"/>
    <s v="55"/>
    <x v="256"/>
    <m/>
    <x v="0"/>
    <n v="61"/>
    <x v="0"/>
    <x v="0"/>
    <x v="0"/>
    <n v="3050000"/>
    <x v="0"/>
    <x v="0"/>
    <x v="0"/>
    <x v="9"/>
  </r>
  <r>
    <x v="2202"/>
    <x v="78"/>
    <s v="CUBRIMIENTO"/>
    <x v="0"/>
    <m/>
    <s v="2025-05-23"/>
    <s v="2025-05-26"/>
    <s v="2025-05-27 11:44:59"/>
    <s v="0000-00-00 00:00:00"/>
    <s v="2025-05-27 11:45:22"/>
    <s v="2025-05-28 16:03:38"/>
    <s v="0000-00-00 00:00:00"/>
    <s v="2025-05-27"/>
    <s v="2025-05-27"/>
    <s v="2025-05-29"/>
    <s v="2025-06-02"/>
    <s v="2025-06-02"/>
    <x v="3"/>
    <s v="Toscany"/>
    <s v="6418"/>
    <x v="510"/>
    <m/>
    <x v="0"/>
    <n v="2"/>
    <x v="0"/>
    <x v="0"/>
    <x v="0"/>
    <n v="39000"/>
    <x v="0"/>
    <x v="0"/>
    <x v="0"/>
    <x v="9"/>
  </r>
  <r>
    <x v="2202"/>
    <x v="78"/>
    <s v="CUBRIMIENTO"/>
    <x v="0"/>
    <m/>
    <s v="2025-05-23"/>
    <s v="2025-05-26"/>
    <s v="2025-05-27 11:44:59"/>
    <s v="0000-00-00 00:00:00"/>
    <s v="2025-05-27 11:45:22"/>
    <s v="2025-05-28 16:03:38"/>
    <s v="0000-00-00 00:00:00"/>
    <s v="2025-05-27"/>
    <s v="2025-05-27"/>
    <s v="2025-05-29"/>
    <s v="2025-06-02"/>
    <s v="2025-06-02"/>
    <x v="3"/>
    <s v="Toscany"/>
    <s v="TUBSM07"/>
    <x v="511"/>
    <m/>
    <x v="0"/>
    <n v="5"/>
    <x v="0"/>
    <x v="0"/>
    <x v="0"/>
    <n v="1580000"/>
    <x v="0"/>
    <x v="0"/>
    <x v="0"/>
    <x v="9"/>
  </r>
  <r>
    <x v="2203"/>
    <x v="1287"/>
    <s v="MUEBLES"/>
    <x v="0"/>
    <m/>
    <s v="2025-05-23"/>
    <s v="2025-05-27"/>
    <s v="2025-05-28 14:27:10"/>
    <s v="0000-00-00 00:00:00"/>
    <s v="0000-00-00 00:00:00"/>
    <s v="2025-05-29 14:14:59"/>
    <s v="0000-00-00 00:00:00"/>
    <s v="2025-05-28"/>
    <s v="2025-05-28"/>
    <s v="2025-05-29"/>
    <s v="2025-06-02"/>
    <s v="2025-06-02"/>
    <x v="3"/>
    <s v="Virtual"/>
    <s v="100196"/>
    <x v="218"/>
    <m/>
    <x v="0"/>
    <n v="1"/>
    <x v="0"/>
    <x v="0"/>
    <x v="0"/>
    <n v="169800"/>
    <x v="0"/>
    <x v="0"/>
    <x v="0"/>
    <x v="9"/>
  </r>
  <r>
    <x v="2204"/>
    <x v="718"/>
    <s v="CUBRIMIENTO"/>
    <x v="0"/>
    <m/>
    <s v="2025-05-23"/>
    <s v="2025-05-23"/>
    <s v="2025-05-23 11:43:48"/>
    <s v="0000-00-00 00:00:00"/>
    <s v="2025-05-23 11:43:55"/>
    <s v="2025-05-23 17:33:44"/>
    <s v="0000-00-00 00:00:00"/>
    <s v="2025-05-26"/>
    <s v="2025-05-26"/>
    <s v="2025-05-28"/>
    <s v="2025-05-30"/>
    <s v="2025-05-30"/>
    <x v="3"/>
    <s v="Toscany"/>
    <s v="11369"/>
    <x v="789"/>
    <m/>
    <x v="0"/>
    <n v="8"/>
    <x v="0"/>
    <x v="0"/>
    <x v="0"/>
    <n v="10400"/>
    <x v="0"/>
    <x v="0"/>
    <x v="0"/>
    <x v="9"/>
  </r>
  <r>
    <x v="2204"/>
    <x v="718"/>
    <s v="CUBRIMIENTO"/>
    <x v="0"/>
    <m/>
    <s v="2025-05-23"/>
    <s v="2025-05-23"/>
    <s v="2025-05-23 11:43:48"/>
    <s v="0000-00-00 00:00:00"/>
    <s v="2025-05-23 11:43:55"/>
    <s v="2025-05-23 17:33:44"/>
    <s v="0000-00-00 00:00:00"/>
    <s v="2025-05-26"/>
    <s v="2025-05-26"/>
    <s v="2025-05-28"/>
    <s v="2025-05-30"/>
    <s v="2025-05-30"/>
    <x v="3"/>
    <s v="Toscany"/>
    <s v="11435"/>
    <x v="229"/>
    <m/>
    <x v="0"/>
    <n v="4"/>
    <x v="0"/>
    <x v="0"/>
    <x v="0"/>
    <n v="225804"/>
    <x v="0"/>
    <x v="0"/>
    <x v="0"/>
    <x v="9"/>
  </r>
  <r>
    <x v="2204"/>
    <x v="718"/>
    <s v="CUBRIMIENTO"/>
    <x v="0"/>
    <m/>
    <s v="2025-05-23"/>
    <s v="2025-05-23"/>
    <s v="2025-05-23 11:43:48"/>
    <s v="0000-00-00 00:00:00"/>
    <s v="2025-05-23 11:43:55"/>
    <s v="2025-05-23 17:33:44"/>
    <s v="0000-00-00 00:00:00"/>
    <s v="2025-05-26"/>
    <s v="2025-05-26"/>
    <s v="2025-05-28"/>
    <s v="2025-05-30"/>
    <s v="2025-05-30"/>
    <x v="3"/>
    <s v="Toscany"/>
    <s v="11439"/>
    <x v="276"/>
    <m/>
    <x v="0"/>
    <n v="2"/>
    <x v="0"/>
    <x v="0"/>
    <x v="0"/>
    <n v="232000"/>
    <x v="0"/>
    <x v="0"/>
    <x v="0"/>
    <x v="9"/>
  </r>
  <r>
    <x v="2204"/>
    <x v="718"/>
    <s v="CUBRIMIENTO"/>
    <x v="0"/>
    <m/>
    <s v="2025-05-23"/>
    <s v="2025-05-23"/>
    <s v="2025-05-23 11:43:48"/>
    <s v="0000-00-00 00:00:00"/>
    <s v="2025-05-23 11:43:55"/>
    <s v="2025-05-23 17:33:44"/>
    <s v="0000-00-00 00:00:00"/>
    <s v="2025-05-26"/>
    <s v="2025-05-26"/>
    <s v="2025-05-28"/>
    <s v="2025-05-30"/>
    <s v="2025-05-30"/>
    <x v="3"/>
    <s v="Toscany"/>
    <s v="12871"/>
    <x v="790"/>
    <m/>
    <x v="0"/>
    <n v="8"/>
    <x v="0"/>
    <x v="0"/>
    <x v="0"/>
    <n v="3200"/>
    <x v="0"/>
    <x v="0"/>
    <x v="0"/>
    <x v="9"/>
  </r>
  <r>
    <x v="2204"/>
    <x v="718"/>
    <s v="CUBRIMIENTO"/>
    <x v="0"/>
    <m/>
    <s v="2025-05-23"/>
    <s v="2025-05-23"/>
    <s v="2025-05-23 11:43:48"/>
    <s v="0000-00-00 00:00:00"/>
    <s v="2025-05-23 11:43:55"/>
    <s v="2025-05-23 17:33:44"/>
    <s v="0000-00-00 00:00:00"/>
    <s v="2025-05-26"/>
    <s v="2025-05-26"/>
    <s v="2025-05-28"/>
    <s v="2025-05-30"/>
    <s v="2025-05-30"/>
    <x v="3"/>
    <s v="Toscany"/>
    <s v="7021"/>
    <x v="469"/>
    <m/>
    <x v="0"/>
    <n v="6"/>
    <x v="0"/>
    <x v="0"/>
    <x v="0"/>
    <n v="300000"/>
    <x v="0"/>
    <x v="0"/>
    <x v="0"/>
    <x v="9"/>
  </r>
  <r>
    <x v="2205"/>
    <x v="1288"/>
    <s v="MUEBLES CC CUBRIMIENTOS"/>
    <x v="0"/>
    <m/>
    <s v="2025-05-23"/>
    <s v="2025-07-28"/>
    <s v="2025-07-30 08:47:56"/>
    <s v="0000-00-00 00:00:00"/>
    <s v="2025-09-05 07:56:15"/>
    <s v="2025-09-11 13:43:41"/>
    <s v="2025-09-11 15:21:02"/>
    <s v="2025-07-29"/>
    <s v="2025-07-29"/>
    <s v="2025-09-05"/>
    <s v="2025-09-09"/>
    <s v="2025-09-11"/>
    <x v="3"/>
    <s v="Cali"/>
    <s v="27249"/>
    <x v="64"/>
    <m/>
    <x v="0"/>
    <n v="8"/>
    <x v="0"/>
    <x v="0"/>
    <x v="0"/>
    <n v="1103112"/>
    <x v="0"/>
    <x v="0"/>
    <x v="0"/>
    <x v="4"/>
  </r>
  <r>
    <x v="2205"/>
    <x v="1288"/>
    <s v="MUEBLES CC CUBRIMIENTOS"/>
    <x v="0"/>
    <m/>
    <s v="2025-05-23"/>
    <s v="2025-07-28"/>
    <s v="2025-07-30 08:47:56"/>
    <s v="0000-00-00 00:00:00"/>
    <s v="2025-09-05 07:56:15"/>
    <s v="2025-09-11 13:43:41"/>
    <s v="2025-09-11 15:21:02"/>
    <s v="2025-07-29"/>
    <s v="2025-07-29"/>
    <s v="2025-09-05"/>
    <s v="2025-09-09"/>
    <s v="2025-09-11"/>
    <x v="3"/>
    <s v="Cali"/>
    <s v="9452"/>
    <x v="813"/>
    <m/>
    <x v="0"/>
    <n v="4"/>
    <x v="0"/>
    <x v="0"/>
    <x v="0"/>
    <n v="25604100"/>
    <x v="0"/>
    <x v="0"/>
    <x v="0"/>
    <x v="4"/>
  </r>
  <r>
    <x v="2205"/>
    <x v="1288"/>
    <s v="MUEBLES CC CUBRIMIENTOS"/>
    <x v="0"/>
    <m/>
    <s v="2025-05-23"/>
    <s v="2025-07-28"/>
    <s v="2025-07-30 08:47:56"/>
    <s v="0000-00-00 00:00:00"/>
    <s v="2025-09-05 07:56:15"/>
    <s v="2025-09-11 13:43:41"/>
    <s v="2025-09-11 15:21:02"/>
    <s v="2025-07-29"/>
    <s v="2025-07-29"/>
    <s v="2025-09-05"/>
    <s v="2025-09-09"/>
    <s v="2025-09-11"/>
    <x v="3"/>
    <s v="Cali"/>
    <s v="9554"/>
    <x v="814"/>
    <s v="LONA DICKSON GRIS FONDO ENTERO REF:6088"/>
    <x v="0"/>
    <n v="2"/>
    <x v="0"/>
    <x v="0"/>
    <x v="0"/>
    <n v="12939448"/>
    <x v="0"/>
    <x v="0"/>
    <x v="0"/>
    <x v="4"/>
  </r>
  <r>
    <x v="2205"/>
    <x v="1288"/>
    <s v="MUEBLES CC CUBRIMIENTOS"/>
    <x v="0"/>
    <m/>
    <s v="2025-05-23"/>
    <s v="2025-07-28"/>
    <s v="2025-07-30 08:47:56"/>
    <s v="0000-00-00 00:00:00"/>
    <s v="2025-09-05 07:56:15"/>
    <s v="2025-09-11 13:43:41"/>
    <s v="2025-09-11 15:21:02"/>
    <s v="2025-07-29"/>
    <s v="2025-07-29"/>
    <s v="2025-09-05"/>
    <s v="2025-09-09"/>
    <s v="2025-09-11"/>
    <x v="3"/>
    <s v="Cali"/>
    <s v="9554"/>
    <x v="814"/>
    <s v="LONA DICKSON AZUL FONDO ENTERO REF:0017"/>
    <x v="0"/>
    <n v="2"/>
    <x v="0"/>
    <x v="0"/>
    <x v="0"/>
    <n v="12939448"/>
    <x v="0"/>
    <x v="0"/>
    <x v="0"/>
    <x v="4"/>
  </r>
  <r>
    <x v="2205"/>
    <x v="1288"/>
    <s v="MUEBLES CC CUBRIMIENTOS"/>
    <x v="0"/>
    <m/>
    <s v="2025-05-23"/>
    <s v="2025-07-28"/>
    <s v="2025-07-30 08:47:56"/>
    <s v="0000-00-00 00:00:00"/>
    <s v="2025-09-05 07:56:15"/>
    <s v="2025-09-11 13:43:41"/>
    <s v="2025-09-11 15:21:02"/>
    <s v="2025-07-29"/>
    <s v="2025-07-29"/>
    <s v="2025-09-05"/>
    <s v="2025-09-09"/>
    <s v="2025-09-11"/>
    <x v="3"/>
    <s v="Cali"/>
    <s v="9653"/>
    <x v="1184"/>
    <m/>
    <x v="2"/>
    <n v="4"/>
    <x v="0"/>
    <x v="0"/>
    <x v="0"/>
    <n v="14687696"/>
    <x v="0"/>
    <x v="0"/>
    <x v="0"/>
    <x v="4"/>
  </r>
  <r>
    <x v="2206"/>
    <x v="1289"/>
    <s v="MUEBLES CC CUBRIMIENTOS"/>
    <x v="0"/>
    <m/>
    <s v="2025-05-24"/>
    <s v="2025-05-24"/>
    <s v="2025-05-26 09:54:05"/>
    <s v="0000-00-00 00:00:00"/>
    <s v="2025-06-17 14:04:23"/>
    <s v="2025-06-17 14:04:53"/>
    <s v="2025-07-04 09:22:43"/>
    <s v="2025-05-26"/>
    <s v="2025-05-26"/>
    <s v="2025-06-19"/>
    <s v="2025-06-25"/>
    <s v="2025-06-27"/>
    <x v="1"/>
    <s v="Bogota"/>
    <s v="15477"/>
    <x v="3"/>
    <m/>
    <x v="4"/>
    <n v="1"/>
    <x v="0"/>
    <x v="0"/>
    <x v="0"/>
    <n v="2063717"/>
    <x v="0"/>
    <x v="2"/>
    <x v="0"/>
    <x v="6"/>
  </r>
  <r>
    <x v="2206"/>
    <x v="1289"/>
    <s v="MUEBLES CC CUBRIMIENTOS"/>
    <x v="0"/>
    <m/>
    <s v="2025-05-24"/>
    <s v="2025-05-24"/>
    <s v="2025-05-26 09:54:05"/>
    <s v="0000-00-00 00:00:00"/>
    <s v="2025-06-17 14:04:23"/>
    <s v="2025-06-17 14:04:53"/>
    <s v="2025-07-04 09:22:43"/>
    <s v="2025-05-26"/>
    <s v="2025-05-26"/>
    <s v="2025-06-19"/>
    <s v="2025-06-25"/>
    <s v="2025-06-27"/>
    <x v="1"/>
    <s v="Bogota"/>
    <s v="15478"/>
    <x v="213"/>
    <s v="LONA DICKSON ARENA VETEADO U337"/>
    <x v="4"/>
    <n v="1"/>
    <x v="0"/>
    <x v="0"/>
    <x v="0"/>
    <n v="5048282"/>
    <x v="0"/>
    <x v="2"/>
    <x v="0"/>
    <x v="6"/>
  </r>
  <r>
    <x v="2206"/>
    <x v="1289"/>
    <s v="MUEBLES CC CUBRIMIENTOS"/>
    <x v="0"/>
    <m/>
    <s v="2025-05-24"/>
    <s v="2025-05-24"/>
    <s v="2025-05-26 09:54:05"/>
    <s v="0000-00-00 00:00:00"/>
    <s v="2025-06-17 14:04:23"/>
    <s v="2025-06-17 14:04:53"/>
    <s v="2025-07-04 09:22:43"/>
    <s v="2025-05-26"/>
    <s v="2025-05-26"/>
    <s v="2025-06-19"/>
    <s v="2025-06-25"/>
    <s v="2025-06-27"/>
    <x v="1"/>
    <s v="Bogota"/>
    <s v="15479"/>
    <x v="470"/>
    <s v="LONA DICKSON ARENA VETEADO U337"/>
    <x v="4"/>
    <n v="1"/>
    <x v="0"/>
    <x v="0"/>
    <x v="0"/>
    <n v="6219077"/>
    <x v="0"/>
    <x v="2"/>
    <x v="0"/>
    <x v="6"/>
  </r>
  <r>
    <x v="2206"/>
    <x v="1289"/>
    <s v="MUEBLES CC CUBRIMIENTOS"/>
    <x v="0"/>
    <m/>
    <s v="2025-05-24"/>
    <s v="2025-05-24"/>
    <s v="2025-05-26 09:54:05"/>
    <s v="0000-00-00 00:00:00"/>
    <s v="2025-06-17 14:04:23"/>
    <s v="2025-06-17 14:04:53"/>
    <s v="2025-07-04 09:22:43"/>
    <s v="2025-05-26"/>
    <s v="2025-05-26"/>
    <s v="2025-06-19"/>
    <s v="2025-06-25"/>
    <s v="2025-06-27"/>
    <x v="1"/>
    <s v="Bogota"/>
    <s v="5453"/>
    <x v="401"/>
    <m/>
    <x v="4"/>
    <n v="8"/>
    <x v="0"/>
    <x v="0"/>
    <x v="0"/>
    <n v="6521056"/>
    <x v="0"/>
    <x v="2"/>
    <x v="0"/>
    <x v="6"/>
  </r>
  <r>
    <x v="2206"/>
    <x v="1289"/>
    <s v="MUEBLES CC CUBRIMIENTOS"/>
    <x v="0"/>
    <m/>
    <s v="2025-05-24"/>
    <s v="2025-05-24"/>
    <s v="2025-05-26 09:54:05"/>
    <s v="0000-00-00 00:00:00"/>
    <s v="2025-06-17 14:04:23"/>
    <s v="2025-06-17 14:04:53"/>
    <s v="2025-07-04 09:22:43"/>
    <s v="2025-05-26"/>
    <s v="2025-05-26"/>
    <s v="2025-06-19"/>
    <s v="2025-06-25"/>
    <s v="2025-06-27"/>
    <x v="1"/>
    <s v="Bogota"/>
    <s v="8165"/>
    <x v="322"/>
    <m/>
    <x v="4"/>
    <n v="1"/>
    <x v="0"/>
    <x v="0"/>
    <x v="0"/>
    <n v="4197558"/>
    <x v="0"/>
    <x v="2"/>
    <x v="0"/>
    <x v="6"/>
  </r>
  <r>
    <x v="2206"/>
    <x v="1289"/>
    <s v="MUEBLES CC CUBRIMIENTOS"/>
    <x v="0"/>
    <m/>
    <s v="2025-05-24"/>
    <s v="2025-05-24"/>
    <s v="2025-05-26 09:54:05"/>
    <s v="0000-00-00 00:00:00"/>
    <s v="2025-06-17 14:04:23"/>
    <s v="2025-06-17 14:04:53"/>
    <s v="2025-07-04 09:22:43"/>
    <s v="2025-05-26"/>
    <s v="2025-05-26"/>
    <s v="2025-06-19"/>
    <s v="2025-06-25"/>
    <s v="2025-06-27"/>
    <x v="1"/>
    <s v="Bogota"/>
    <s v="SERV08"/>
    <x v="2"/>
    <m/>
    <x v="0"/>
    <n v="1"/>
    <x v="0"/>
    <x v="0"/>
    <x v="0"/>
    <n v="250000"/>
    <x v="0"/>
    <x v="1"/>
    <x v="1"/>
    <x v="6"/>
  </r>
  <r>
    <x v="2207"/>
    <x v="1290"/>
    <s v="MUEBLES CC CUBRIMIENTOS"/>
    <x v="0"/>
    <m/>
    <s v="2025-05-24"/>
    <s v="2025-05-24"/>
    <s v="2025-05-26 10:02:05"/>
    <s v="0000-00-00 00:00:00"/>
    <s v="2025-05-26 14:54:24"/>
    <s v="2025-05-26 14:55:12"/>
    <s v="2025-06-04 09:16:34"/>
    <s v="2025-05-26"/>
    <s v="2025-05-26"/>
    <s v="2025-06-19"/>
    <s v="2025-06-23"/>
    <s v="2025-06-25"/>
    <x v="1"/>
    <s v="Bogota"/>
    <s v="15476"/>
    <x v="343"/>
    <m/>
    <x v="4"/>
    <n v="2"/>
    <x v="0"/>
    <x v="0"/>
    <x v="0"/>
    <n v="2368000"/>
    <x v="0"/>
    <x v="2"/>
    <x v="0"/>
    <x v="6"/>
  </r>
  <r>
    <x v="2207"/>
    <x v="1290"/>
    <s v="MUEBLES CC CUBRIMIENTOS"/>
    <x v="0"/>
    <m/>
    <s v="2025-05-24"/>
    <s v="2025-05-24"/>
    <s v="2025-05-26 10:02:05"/>
    <s v="0000-00-00 00:00:00"/>
    <s v="2025-05-26 14:54:24"/>
    <s v="2025-05-26 14:55:12"/>
    <s v="2025-06-04 09:16:34"/>
    <s v="2025-05-26"/>
    <s v="2025-05-26"/>
    <s v="2025-06-19"/>
    <s v="2025-06-23"/>
    <s v="2025-06-25"/>
    <x v="1"/>
    <s v="Bogota"/>
    <s v="15477"/>
    <x v="3"/>
    <m/>
    <x v="4"/>
    <n v="1"/>
    <x v="0"/>
    <x v="0"/>
    <x v="0"/>
    <n v="1650974"/>
    <x v="0"/>
    <x v="2"/>
    <x v="0"/>
    <x v="6"/>
  </r>
  <r>
    <x v="2207"/>
    <x v="1290"/>
    <s v="MUEBLES CC CUBRIMIENTOS"/>
    <x v="0"/>
    <m/>
    <s v="2025-05-24"/>
    <s v="2025-05-24"/>
    <s v="2025-05-26 10:02:05"/>
    <s v="0000-00-00 00:00:00"/>
    <s v="2025-05-26 14:54:24"/>
    <s v="2025-05-26 14:55:12"/>
    <s v="2025-06-04 09:16:34"/>
    <s v="2025-05-26"/>
    <s v="2025-05-26"/>
    <s v="2025-06-19"/>
    <s v="2025-06-23"/>
    <s v="2025-06-25"/>
    <x v="1"/>
    <s v="Bogota"/>
    <s v="15478"/>
    <x v="213"/>
    <s v="LONA DICKSON ARENA VETEADO U337"/>
    <x v="4"/>
    <n v="1"/>
    <x v="0"/>
    <x v="0"/>
    <x v="0"/>
    <n v="4751324"/>
    <x v="0"/>
    <x v="2"/>
    <x v="0"/>
    <x v="6"/>
  </r>
  <r>
    <x v="2207"/>
    <x v="1290"/>
    <s v="MUEBLES CC CUBRIMIENTOS"/>
    <x v="0"/>
    <m/>
    <s v="2025-05-24"/>
    <s v="2025-05-24"/>
    <s v="2025-05-26 10:02:05"/>
    <s v="0000-00-00 00:00:00"/>
    <s v="2025-05-26 14:54:24"/>
    <s v="2025-05-26 14:55:12"/>
    <s v="2025-06-04 09:16:34"/>
    <s v="2025-05-26"/>
    <s v="2025-05-26"/>
    <s v="2025-06-19"/>
    <s v="2025-06-23"/>
    <s v="2025-06-25"/>
    <x v="1"/>
    <s v="Bogota"/>
    <s v="15479"/>
    <x v="470"/>
    <s v="LONA DICKSON ARENA VETEADO U337"/>
    <x v="4"/>
    <n v="1"/>
    <x v="0"/>
    <x v="0"/>
    <x v="0"/>
    <n v="5853249"/>
    <x v="0"/>
    <x v="2"/>
    <x v="0"/>
    <x v="6"/>
  </r>
  <r>
    <x v="2207"/>
    <x v="1290"/>
    <s v="MUEBLES CC CUBRIMIENTOS"/>
    <x v="0"/>
    <m/>
    <s v="2025-05-24"/>
    <s v="2025-05-24"/>
    <s v="2025-05-26 10:02:05"/>
    <s v="0000-00-00 00:00:00"/>
    <s v="2025-05-26 14:54:24"/>
    <s v="2025-05-26 14:55:12"/>
    <s v="2025-06-04 09:16:34"/>
    <s v="2025-05-26"/>
    <s v="2025-05-26"/>
    <s v="2025-06-19"/>
    <s v="2025-06-23"/>
    <s v="2025-06-25"/>
    <x v="1"/>
    <s v="Bogota"/>
    <s v="15481"/>
    <x v="471"/>
    <s v="LONA DICKSON ARENA VETEADO U337"/>
    <x v="4"/>
    <n v="2"/>
    <x v="0"/>
    <x v="0"/>
    <x v="0"/>
    <n v="6645576"/>
    <x v="0"/>
    <x v="2"/>
    <x v="0"/>
    <x v="6"/>
  </r>
  <r>
    <x v="2207"/>
    <x v="1290"/>
    <s v="MUEBLES CC CUBRIMIENTOS"/>
    <x v="0"/>
    <m/>
    <s v="2025-05-24"/>
    <s v="2025-05-24"/>
    <s v="2025-05-26 10:02:05"/>
    <s v="0000-00-00 00:00:00"/>
    <s v="2025-05-26 14:54:24"/>
    <s v="2025-05-26 14:55:12"/>
    <s v="2025-06-04 09:16:34"/>
    <s v="2025-05-26"/>
    <s v="2025-05-26"/>
    <s v="2025-06-19"/>
    <s v="2025-06-23"/>
    <s v="2025-06-25"/>
    <x v="1"/>
    <s v="Bogota"/>
    <s v="5445"/>
    <x v="238"/>
    <s v="LONA DICKSON BEIGE VETEADO REF:8904"/>
    <x v="0"/>
    <n v="2"/>
    <x v="0"/>
    <x v="0"/>
    <x v="0"/>
    <n v="468732"/>
    <x v="0"/>
    <x v="12"/>
    <x v="0"/>
    <x v="6"/>
  </r>
  <r>
    <x v="2207"/>
    <x v="1290"/>
    <s v="MUEBLES CC CUBRIMIENTOS"/>
    <x v="0"/>
    <m/>
    <s v="2025-05-24"/>
    <s v="2025-05-24"/>
    <s v="2025-05-26 10:02:05"/>
    <s v="0000-00-00 00:00:00"/>
    <s v="2025-05-26 14:54:24"/>
    <s v="2025-05-26 14:55:12"/>
    <s v="2025-06-04 09:16:34"/>
    <s v="2025-05-26"/>
    <s v="2025-05-26"/>
    <s v="2025-06-19"/>
    <s v="2025-06-23"/>
    <s v="2025-06-25"/>
    <x v="1"/>
    <s v="Bogota"/>
    <s v="7106"/>
    <x v="432"/>
    <m/>
    <x v="4"/>
    <n v="1"/>
    <x v="0"/>
    <x v="0"/>
    <x v="0"/>
    <n v="1887857"/>
    <x v="0"/>
    <x v="2"/>
    <x v="0"/>
    <x v="6"/>
  </r>
  <r>
    <x v="2208"/>
    <x v="1291"/>
    <s v="CUBRIMIENTO"/>
    <x v="0"/>
    <m/>
    <s v="2025-05-23"/>
    <s v="2025-05-29"/>
    <s v="2025-05-30 10:45:09"/>
    <s v="0000-00-00 00:00:00"/>
    <s v="2025-06-03 11:55:39"/>
    <s v="2025-06-04 07:45:20"/>
    <s v="2025-06-04 17:35:50"/>
    <s v="2025-05-30"/>
    <s v="2025-05-30"/>
    <s v="2025-06-13"/>
    <s v="2025-06-17"/>
    <s v="2025-06-19"/>
    <x v="3"/>
    <s v="Cali"/>
    <s v="27249"/>
    <x v="64"/>
    <m/>
    <x v="0"/>
    <n v="2"/>
    <x v="0"/>
    <x v="0"/>
    <x v="0"/>
    <n v="330934"/>
    <x v="0"/>
    <x v="0"/>
    <x v="0"/>
    <x v="6"/>
  </r>
  <r>
    <x v="2208"/>
    <x v="1291"/>
    <s v="CUBRIMIENTO"/>
    <x v="0"/>
    <m/>
    <s v="2025-05-23"/>
    <s v="2025-05-29"/>
    <s v="2025-05-30 10:45:09"/>
    <s v="0000-00-00 00:00:00"/>
    <s v="2025-06-03 11:55:39"/>
    <s v="2025-06-04 07:45:20"/>
    <s v="2025-06-04 17:35:50"/>
    <s v="2025-05-30"/>
    <s v="2025-05-30"/>
    <s v="2025-06-13"/>
    <s v="2025-06-17"/>
    <s v="2025-06-19"/>
    <x v="3"/>
    <s v="Cali"/>
    <s v="28523"/>
    <x v="864"/>
    <m/>
    <x v="0"/>
    <n v="2"/>
    <x v="0"/>
    <x v="0"/>
    <x v="0"/>
    <n v="74520"/>
    <x v="0"/>
    <x v="0"/>
    <x v="0"/>
    <x v="6"/>
  </r>
  <r>
    <x v="2208"/>
    <x v="1291"/>
    <s v="CUBRIMIENTO"/>
    <x v="0"/>
    <m/>
    <s v="2025-05-23"/>
    <s v="2025-05-29"/>
    <s v="2025-05-30 10:45:09"/>
    <s v="0000-00-00 00:00:00"/>
    <s v="2025-06-03 11:55:39"/>
    <s v="2025-06-04 07:45:20"/>
    <s v="2025-06-04 17:35:50"/>
    <s v="2025-05-30"/>
    <s v="2025-05-30"/>
    <s v="2025-06-13"/>
    <s v="2025-06-17"/>
    <s v="2025-06-19"/>
    <x v="3"/>
    <s v="Cali"/>
    <s v="332"/>
    <x v="1185"/>
    <m/>
    <x v="0"/>
    <n v="46"/>
    <x v="0"/>
    <x v="0"/>
    <x v="0"/>
    <n v="115920"/>
    <x v="0"/>
    <x v="0"/>
    <x v="0"/>
    <x v="6"/>
  </r>
  <r>
    <x v="2208"/>
    <x v="1291"/>
    <s v="CUBRIMIENTO"/>
    <x v="0"/>
    <m/>
    <s v="2025-05-23"/>
    <s v="2025-05-29"/>
    <s v="2025-05-30 10:45:09"/>
    <s v="0000-00-00 00:00:00"/>
    <s v="2025-06-03 11:55:39"/>
    <s v="2025-06-04 07:45:20"/>
    <s v="2025-06-04 17:35:50"/>
    <s v="2025-05-30"/>
    <s v="2025-05-30"/>
    <s v="2025-06-13"/>
    <s v="2025-06-17"/>
    <s v="2025-06-19"/>
    <x v="3"/>
    <s v="Cali"/>
    <s v="67421"/>
    <x v="351"/>
    <m/>
    <x v="0"/>
    <n v="46"/>
    <x v="0"/>
    <x v="0"/>
    <x v="0"/>
    <n v="331200"/>
    <x v="0"/>
    <x v="0"/>
    <x v="0"/>
    <x v="6"/>
  </r>
  <r>
    <x v="2208"/>
    <x v="1291"/>
    <s v="CUBRIMIENTO"/>
    <x v="0"/>
    <m/>
    <s v="2025-05-23"/>
    <s v="2025-05-29"/>
    <s v="2025-05-30 10:45:09"/>
    <s v="0000-00-00 00:00:00"/>
    <s v="2025-06-03 11:55:39"/>
    <s v="2025-06-04 07:45:20"/>
    <s v="2025-06-04 17:35:50"/>
    <s v="2025-05-30"/>
    <s v="2025-05-30"/>
    <s v="2025-06-13"/>
    <s v="2025-06-17"/>
    <s v="2025-06-19"/>
    <x v="3"/>
    <s v="Cali"/>
    <s v="MANT006"/>
    <x v="1186"/>
    <m/>
    <x v="0"/>
    <n v="1"/>
    <x v="15"/>
    <x v="0"/>
    <x v="47"/>
    <n v="486900"/>
    <x v="0"/>
    <x v="0"/>
    <x v="0"/>
    <x v="6"/>
  </r>
  <r>
    <x v="2208"/>
    <x v="1291"/>
    <s v="CUBRIMIENTO"/>
    <x v="0"/>
    <m/>
    <s v="2025-05-23"/>
    <s v="2025-05-29"/>
    <s v="2025-05-30 10:45:09"/>
    <s v="0000-00-00 00:00:00"/>
    <s v="2025-06-03 11:55:39"/>
    <s v="2025-06-04 07:45:20"/>
    <s v="2025-06-04 17:35:50"/>
    <s v="2025-05-30"/>
    <s v="2025-05-30"/>
    <s v="2025-06-13"/>
    <s v="2025-06-17"/>
    <s v="2025-06-19"/>
    <x v="3"/>
    <s v="Cali"/>
    <s v="MANT006"/>
    <x v="1186"/>
    <m/>
    <x v="0"/>
    <n v="1"/>
    <x v="60"/>
    <x v="0"/>
    <x v="15"/>
    <n v="486900"/>
    <x v="0"/>
    <x v="0"/>
    <x v="0"/>
    <x v="6"/>
  </r>
  <r>
    <x v="2208"/>
    <x v="1291"/>
    <s v="CUBRIMIENTO"/>
    <x v="0"/>
    <m/>
    <s v="2025-05-23"/>
    <s v="2025-05-29"/>
    <s v="2025-05-30 10:45:09"/>
    <s v="0000-00-00 00:00:00"/>
    <s v="2025-06-03 11:55:39"/>
    <s v="2025-06-04 07:45:20"/>
    <s v="2025-06-04 17:35:50"/>
    <s v="2025-05-30"/>
    <s v="2025-05-30"/>
    <s v="2025-06-13"/>
    <s v="2025-06-17"/>
    <s v="2025-06-19"/>
    <x v="3"/>
    <s v="Cali"/>
    <s v="REP022"/>
    <x v="297"/>
    <m/>
    <x v="0"/>
    <n v="1"/>
    <x v="0"/>
    <x v="0"/>
    <x v="0"/>
    <n v="270000"/>
    <x v="0"/>
    <x v="0"/>
    <x v="0"/>
    <x v="6"/>
  </r>
  <r>
    <x v="2208"/>
    <x v="1291"/>
    <s v="CUBRIMIENTO"/>
    <x v="0"/>
    <m/>
    <s v="2025-05-23"/>
    <s v="2025-05-29"/>
    <s v="2025-05-30 10:45:09"/>
    <s v="0000-00-00 00:00:00"/>
    <s v="2025-06-03 11:55:39"/>
    <s v="2025-06-04 07:45:20"/>
    <s v="2025-06-04 17:35:50"/>
    <s v="2025-05-30"/>
    <s v="2025-05-30"/>
    <s v="2025-06-13"/>
    <s v="2025-06-17"/>
    <s v="2025-06-19"/>
    <x v="3"/>
    <s v="Cali"/>
    <s v="SERV14"/>
    <x v="137"/>
    <m/>
    <x v="0"/>
    <n v="1"/>
    <x v="0"/>
    <x v="0"/>
    <x v="0"/>
    <n v="72000"/>
    <x v="0"/>
    <x v="0"/>
    <x v="0"/>
    <x v="6"/>
  </r>
  <r>
    <x v="2208"/>
    <x v="1291"/>
    <s v="CUBRIMIENTO"/>
    <x v="0"/>
    <m/>
    <s v="2025-05-23"/>
    <s v="2025-05-29"/>
    <s v="2025-05-30 10:45:09"/>
    <s v="0000-00-00 00:00:00"/>
    <s v="2025-06-03 11:55:39"/>
    <s v="2025-06-04 07:45:20"/>
    <s v="2025-06-04 17:35:50"/>
    <s v="2025-05-30"/>
    <s v="2025-05-30"/>
    <s v="2025-06-13"/>
    <s v="2025-06-17"/>
    <s v="2025-06-19"/>
    <x v="3"/>
    <s v="Cali"/>
    <s v="TRANSP06"/>
    <x v="59"/>
    <m/>
    <x v="0"/>
    <n v="1"/>
    <x v="0"/>
    <x v="0"/>
    <x v="0"/>
    <n v="90000"/>
    <x v="0"/>
    <x v="1"/>
    <x v="1"/>
    <x v="6"/>
  </r>
  <r>
    <x v="2209"/>
    <x v="257"/>
    <s v="CUBRIMIENTO"/>
    <x v="0"/>
    <m/>
    <s v="2025-05-26"/>
    <s v="2025-05-26"/>
    <s v="2025-05-27 11:42:20"/>
    <s v="0000-00-00 00:00:00"/>
    <s v="2025-05-28 15:55:25"/>
    <s v="2025-05-28 15:56:01"/>
    <s v="0000-00-00 00:00:00"/>
    <s v="2025-05-27"/>
    <s v="2025-05-27"/>
    <s v="2025-05-29"/>
    <s v="2025-06-02"/>
    <s v="2025-06-02"/>
    <x v="3"/>
    <s v="Toscany"/>
    <s v="11369"/>
    <x v="789"/>
    <m/>
    <x v="0"/>
    <n v="20"/>
    <x v="0"/>
    <x v="0"/>
    <x v="0"/>
    <n v="26000"/>
    <x v="0"/>
    <x v="0"/>
    <x v="0"/>
    <x v="9"/>
  </r>
  <r>
    <x v="2209"/>
    <x v="257"/>
    <s v="CUBRIMIENTO"/>
    <x v="0"/>
    <m/>
    <s v="2025-05-26"/>
    <s v="2025-05-26"/>
    <s v="2025-05-27 11:42:20"/>
    <s v="0000-00-00 00:00:00"/>
    <s v="2025-05-28 15:55:25"/>
    <s v="2025-05-28 15:56:01"/>
    <s v="0000-00-00 00:00:00"/>
    <s v="2025-05-27"/>
    <s v="2025-05-27"/>
    <s v="2025-05-29"/>
    <s v="2025-06-02"/>
    <s v="2025-06-02"/>
    <x v="3"/>
    <s v="Toscany"/>
    <s v="11435"/>
    <x v="229"/>
    <m/>
    <x v="0"/>
    <n v="10"/>
    <x v="0"/>
    <x v="0"/>
    <x v="0"/>
    <n v="639000"/>
    <x v="0"/>
    <x v="0"/>
    <x v="0"/>
    <x v="9"/>
  </r>
  <r>
    <x v="2209"/>
    <x v="257"/>
    <s v="CUBRIMIENTO"/>
    <x v="0"/>
    <m/>
    <s v="2025-05-26"/>
    <s v="2025-05-26"/>
    <s v="2025-05-27 11:42:20"/>
    <s v="0000-00-00 00:00:00"/>
    <s v="2025-05-28 15:55:25"/>
    <s v="2025-05-28 15:56:01"/>
    <s v="0000-00-00 00:00:00"/>
    <s v="2025-05-27"/>
    <s v="2025-05-27"/>
    <s v="2025-05-29"/>
    <s v="2025-06-02"/>
    <s v="2025-06-02"/>
    <x v="3"/>
    <s v="Toscany"/>
    <s v="12871"/>
    <x v="790"/>
    <m/>
    <x v="0"/>
    <n v="20"/>
    <x v="0"/>
    <x v="0"/>
    <x v="0"/>
    <n v="8000"/>
    <x v="0"/>
    <x v="0"/>
    <x v="0"/>
    <x v="9"/>
  </r>
  <r>
    <x v="2210"/>
    <x v="78"/>
    <s v="CUBRIMIENTO"/>
    <x v="0"/>
    <m/>
    <s v="2025-05-26"/>
    <s v="2025-05-26"/>
    <s v="2025-05-27 11:48:05"/>
    <s v="0000-00-00 00:00:00"/>
    <s v="2025-05-27 11:48:15"/>
    <s v="2025-05-28 16:01:23"/>
    <s v="0000-00-00 00:00:00"/>
    <s v="2025-05-27"/>
    <s v="2025-05-27"/>
    <s v="2025-05-29"/>
    <s v="2025-06-02"/>
    <s v="2025-06-02"/>
    <x v="3"/>
    <s v="Toscany"/>
    <s v="27"/>
    <x v="674"/>
    <m/>
    <x v="0"/>
    <n v="17.5"/>
    <x v="0"/>
    <x v="0"/>
    <x v="0"/>
    <n v="920500"/>
    <x v="0"/>
    <x v="0"/>
    <x v="0"/>
    <x v="9"/>
  </r>
  <r>
    <x v="2211"/>
    <x v="1078"/>
    <s v="MUEBLES CC CUBRIMIENTOS"/>
    <x v="0"/>
    <m/>
    <s v="2025-05-26"/>
    <s v="2025-05-30"/>
    <s v="2025-07-04 11:17:17"/>
    <s v="0000-00-00 00:00:00"/>
    <s v="0000-00-00 00:00:00"/>
    <s v="2025-08-19 08:59:01"/>
    <s v="0000-00-00 00:00:00"/>
    <s v="2025-07-04"/>
    <s v="2025-07-04"/>
    <s v="2025-08-29"/>
    <s v="2025-09-02"/>
    <s v="2025-09-04"/>
    <x v="15"/>
    <s v="Gerencia"/>
    <s v="5520"/>
    <x v="384"/>
    <s v="LONA DICKSON VERDE FORESTA REF:6687"/>
    <x v="0"/>
    <n v="10"/>
    <x v="0"/>
    <x v="0"/>
    <x v="0"/>
    <n v="78913010"/>
    <x v="0"/>
    <x v="0"/>
    <x v="0"/>
    <x v="7"/>
  </r>
  <r>
    <x v="2211"/>
    <x v="1078"/>
    <s v="MUEBLES CC CUBRIMIENTOS"/>
    <x v="0"/>
    <m/>
    <s v="2025-05-26"/>
    <s v="2025-05-30"/>
    <s v="2025-07-04 11:17:17"/>
    <s v="0000-00-00 00:00:00"/>
    <s v="0000-00-00 00:00:00"/>
    <s v="2025-08-19 08:59:01"/>
    <s v="0000-00-00 00:00:00"/>
    <s v="2025-07-04"/>
    <s v="2025-07-04"/>
    <s v="2025-08-29"/>
    <s v="2025-09-02"/>
    <s v="2025-09-04"/>
    <x v="15"/>
    <s v="Gerencia"/>
    <s v="TRANSP07"/>
    <x v="47"/>
    <m/>
    <x v="0"/>
    <n v="1"/>
    <x v="0"/>
    <x v="0"/>
    <x v="0"/>
    <n v="2000000"/>
    <x v="0"/>
    <x v="0"/>
    <x v="0"/>
    <x v="7"/>
  </r>
  <r>
    <x v="2212"/>
    <x v="61"/>
    <s v="MUEBLES CC CUBRIMIENTOS"/>
    <x v="0"/>
    <m/>
    <s v="2025-05-26"/>
    <s v="2025-05-26"/>
    <s v="2025-05-27 11:07:59"/>
    <s v="0000-00-00 00:00:00"/>
    <s v="2025-05-27 11:08:06"/>
    <s v="2025-05-27 11:08:18"/>
    <s v="0000-00-00 00:00:00"/>
    <s v="2025-05-27"/>
    <s v="2025-05-27"/>
    <s v="2025-05-28"/>
    <s v="2025-05-30"/>
    <s v="2025-05-30"/>
    <x v="3"/>
    <s v="Virtual"/>
    <s v="1011822"/>
    <x v="657"/>
    <m/>
    <x v="0"/>
    <n v="1"/>
    <x v="0"/>
    <x v="0"/>
    <x v="0"/>
    <n v="0"/>
    <x v="0"/>
    <x v="0"/>
    <x v="0"/>
    <x v="9"/>
  </r>
  <r>
    <x v="2213"/>
    <x v="1292"/>
    <s v="CUBRIMIENTO"/>
    <x v="0"/>
    <m/>
    <s v="2025-06-06"/>
    <s v="2025-07-14"/>
    <s v="2025-07-17 17:23:51"/>
    <s v="2025-07-21 16:06:46"/>
    <s v="2025-08-05 12:01:17"/>
    <s v="2025-08-29 12:17:45"/>
    <s v="2025-09-10 10:13:18"/>
    <s v="2025-07-17"/>
    <s v="2025-07-27"/>
    <s v="2025-08-10"/>
    <s v="2025-08-14"/>
    <s v="2025-08-22"/>
    <x v="3"/>
    <s v="Cali"/>
    <s v="268"/>
    <x v="387"/>
    <m/>
    <x v="0"/>
    <n v="4"/>
    <x v="0"/>
    <x v="0"/>
    <x v="0"/>
    <n v="192000"/>
    <x v="0"/>
    <x v="0"/>
    <x v="0"/>
    <x v="7"/>
  </r>
  <r>
    <x v="2213"/>
    <x v="1292"/>
    <s v="CUBRIMIENTO"/>
    <x v="0"/>
    <m/>
    <s v="2025-06-06"/>
    <s v="2025-07-14"/>
    <s v="2025-07-17 17:23:51"/>
    <s v="2025-07-21 16:06:46"/>
    <s v="2025-08-05 12:01:17"/>
    <s v="2025-08-29 12:17:45"/>
    <s v="2025-09-10 10:13:18"/>
    <s v="2025-07-17"/>
    <s v="2025-07-27"/>
    <s v="2025-08-10"/>
    <s v="2025-08-14"/>
    <s v="2025-08-22"/>
    <x v="3"/>
    <s v="Cali"/>
    <s v="27249"/>
    <x v="64"/>
    <m/>
    <x v="0"/>
    <n v="2"/>
    <x v="0"/>
    <x v="0"/>
    <x v="0"/>
    <n v="367704"/>
    <x v="0"/>
    <x v="0"/>
    <x v="0"/>
    <x v="7"/>
  </r>
  <r>
    <x v="2213"/>
    <x v="1292"/>
    <s v="CUBRIMIENTO"/>
    <x v="0"/>
    <m/>
    <s v="2025-06-06"/>
    <s v="2025-07-14"/>
    <s v="2025-07-17 17:23:51"/>
    <s v="2025-07-21 16:06:46"/>
    <s v="2025-08-05 12:01:17"/>
    <s v="2025-08-29 12:17:45"/>
    <s v="2025-09-10 10:13:18"/>
    <s v="2025-07-17"/>
    <s v="2025-07-27"/>
    <s v="2025-08-10"/>
    <s v="2025-08-14"/>
    <s v="2025-08-22"/>
    <x v="3"/>
    <s v="Cali"/>
    <s v="28523"/>
    <x v="864"/>
    <m/>
    <x v="0"/>
    <n v="2"/>
    <x v="0"/>
    <x v="0"/>
    <x v="0"/>
    <n v="82800"/>
    <x v="0"/>
    <x v="0"/>
    <x v="0"/>
    <x v="7"/>
  </r>
  <r>
    <x v="2213"/>
    <x v="1292"/>
    <s v="CUBRIMIENTO"/>
    <x v="0"/>
    <m/>
    <s v="2025-06-06"/>
    <s v="2025-07-14"/>
    <s v="2025-07-17 17:23:51"/>
    <s v="2025-07-21 16:06:46"/>
    <s v="2025-08-05 12:01:17"/>
    <s v="2025-08-29 12:17:45"/>
    <s v="2025-09-10 10:13:18"/>
    <s v="2025-07-17"/>
    <s v="2025-07-27"/>
    <s v="2025-08-10"/>
    <s v="2025-08-14"/>
    <s v="2025-08-22"/>
    <x v="3"/>
    <s v="Cali"/>
    <s v="337"/>
    <x v="1061"/>
    <m/>
    <x v="0"/>
    <n v="18"/>
    <x v="0"/>
    <x v="0"/>
    <x v="0"/>
    <n v="50400"/>
    <x v="0"/>
    <x v="0"/>
    <x v="0"/>
    <x v="7"/>
  </r>
  <r>
    <x v="2213"/>
    <x v="1292"/>
    <s v="CUBRIMIENTO"/>
    <x v="0"/>
    <m/>
    <s v="2025-06-06"/>
    <s v="2025-07-14"/>
    <s v="2025-07-17 17:23:51"/>
    <s v="2025-07-21 16:06:46"/>
    <s v="2025-08-05 12:01:17"/>
    <s v="2025-08-29 12:17:45"/>
    <s v="2025-09-10 10:13:18"/>
    <s v="2025-07-17"/>
    <s v="2025-07-27"/>
    <s v="2025-08-10"/>
    <s v="2025-08-14"/>
    <s v="2025-08-22"/>
    <x v="3"/>
    <s v="Cali"/>
    <s v="5594"/>
    <x v="547"/>
    <m/>
    <x v="0"/>
    <n v="1"/>
    <x v="13"/>
    <x v="0"/>
    <x v="0"/>
    <n v="322067"/>
    <x v="0"/>
    <x v="0"/>
    <x v="0"/>
    <x v="7"/>
  </r>
  <r>
    <x v="2213"/>
    <x v="1292"/>
    <s v="CUBRIMIENTO"/>
    <x v="0"/>
    <m/>
    <s v="2025-06-06"/>
    <s v="2025-07-14"/>
    <s v="2025-07-17 17:23:51"/>
    <s v="2025-07-21 16:06:46"/>
    <s v="2025-08-05 12:01:17"/>
    <s v="2025-08-29 12:17:45"/>
    <s v="2025-09-10 10:13:18"/>
    <s v="2025-07-17"/>
    <s v="2025-07-27"/>
    <s v="2025-08-10"/>
    <s v="2025-08-14"/>
    <s v="2025-08-22"/>
    <x v="3"/>
    <s v="Cali"/>
    <s v="67421"/>
    <x v="351"/>
    <m/>
    <x v="0"/>
    <n v="18"/>
    <x v="0"/>
    <x v="0"/>
    <x v="0"/>
    <n v="144000"/>
    <x v="0"/>
    <x v="0"/>
    <x v="0"/>
    <x v="7"/>
  </r>
  <r>
    <x v="2213"/>
    <x v="1292"/>
    <s v="CUBRIMIENTO"/>
    <x v="0"/>
    <m/>
    <s v="2025-06-06"/>
    <s v="2025-07-14"/>
    <s v="2025-07-17 17:23:51"/>
    <s v="2025-07-21 16:06:46"/>
    <s v="2025-08-05 12:01:17"/>
    <s v="2025-08-29 12:17:45"/>
    <s v="2025-09-10 10:13:18"/>
    <s v="2025-07-17"/>
    <s v="2025-07-27"/>
    <s v="2025-08-10"/>
    <s v="2025-08-14"/>
    <s v="2025-08-22"/>
    <x v="3"/>
    <s v="Cali"/>
    <s v="CAMBIO LONA 01"/>
    <x v="157"/>
    <s v="LONA DICKSON VERDE FORESTA REF:6687"/>
    <x v="0"/>
    <n v="1"/>
    <x v="15"/>
    <x v="0"/>
    <x v="3"/>
    <n v="2086362"/>
    <x v="0"/>
    <x v="0"/>
    <x v="0"/>
    <x v="7"/>
  </r>
  <r>
    <x v="2213"/>
    <x v="1292"/>
    <s v="CUBRIMIENTO"/>
    <x v="0"/>
    <m/>
    <s v="2025-06-06"/>
    <s v="2025-07-14"/>
    <s v="2025-07-17 17:23:51"/>
    <s v="2025-07-21 16:06:46"/>
    <s v="2025-08-05 12:01:17"/>
    <s v="2025-08-29 12:17:45"/>
    <s v="2025-09-10 10:13:18"/>
    <s v="2025-07-17"/>
    <s v="2025-07-27"/>
    <s v="2025-08-10"/>
    <s v="2025-08-14"/>
    <s v="2025-08-22"/>
    <x v="3"/>
    <s v="Cali"/>
    <s v="CUBT01"/>
    <x v="288"/>
    <s v="LONA DICKSON VERDE FORESTA REF:6687"/>
    <x v="1"/>
    <n v="2"/>
    <x v="61"/>
    <x v="0"/>
    <x v="18"/>
    <n v="1008580"/>
    <x v="0"/>
    <x v="0"/>
    <x v="0"/>
    <x v="7"/>
  </r>
  <r>
    <x v="2213"/>
    <x v="1292"/>
    <s v="CUBRIMIENTO"/>
    <x v="0"/>
    <m/>
    <s v="2025-06-06"/>
    <s v="2025-07-14"/>
    <s v="2025-07-17 17:23:51"/>
    <s v="2025-07-21 16:06:46"/>
    <s v="2025-08-05 12:01:17"/>
    <s v="2025-08-29 12:17:45"/>
    <s v="2025-09-10 10:13:18"/>
    <s v="2025-07-17"/>
    <s v="2025-07-27"/>
    <s v="2025-08-10"/>
    <s v="2025-08-14"/>
    <s v="2025-08-22"/>
    <x v="3"/>
    <s v="Cali"/>
    <s v="REP021"/>
    <x v="503"/>
    <m/>
    <x v="0"/>
    <n v="1"/>
    <x v="0"/>
    <x v="0"/>
    <x v="0"/>
    <n v="400000"/>
    <x v="0"/>
    <x v="0"/>
    <x v="0"/>
    <x v="7"/>
  </r>
  <r>
    <x v="2213"/>
    <x v="1292"/>
    <s v="CUBRIMIENTO"/>
    <x v="0"/>
    <m/>
    <s v="2025-06-06"/>
    <s v="2025-07-14"/>
    <s v="2025-07-17 17:23:51"/>
    <s v="2025-07-21 16:06:46"/>
    <s v="2025-08-05 12:01:17"/>
    <s v="2025-08-29 12:17:45"/>
    <s v="2025-09-10 10:13:18"/>
    <s v="2025-07-17"/>
    <s v="2025-07-27"/>
    <s v="2025-08-10"/>
    <s v="2025-08-14"/>
    <s v="2025-08-22"/>
    <x v="3"/>
    <s v="Cali"/>
    <s v="REP022"/>
    <x v="297"/>
    <m/>
    <x v="0"/>
    <n v="1"/>
    <x v="0"/>
    <x v="0"/>
    <x v="0"/>
    <n v="1000000"/>
    <x v="0"/>
    <x v="0"/>
    <x v="0"/>
    <x v="7"/>
  </r>
  <r>
    <x v="2214"/>
    <x v="61"/>
    <s v="MUEBLES CC CUBRIMIENTOS"/>
    <x v="0"/>
    <m/>
    <s v="2025-05-27"/>
    <s v="2025-05-30"/>
    <s v="2025-06-03 08:26:13"/>
    <s v="0000-00-00 00:00:00"/>
    <s v="2025-06-03 09:06:45"/>
    <s v="2025-06-16 16:08:00"/>
    <s v="2025-06-19 10:14:54"/>
    <s v="2025-06-02"/>
    <s v="2025-06-02"/>
    <s v="2025-06-16"/>
    <s v="2025-06-18"/>
    <s v="2025-06-19"/>
    <x v="3"/>
    <s v="Cali"/>
    <s v="REP004"/>
    <x v="730"/>
    <m/>
    <x v="0"/>
    <n v="2"/>
    <x v="0"/>
    <x v="0"/>
    <x v="0"/>
    <n v="0"/>
    <x v="0"/>
    <x v="0"/>
    <x v="0"/>
    <x v="6"/>
  </r>
  <r>
    <x v="2214"/>
    <x v="61"/>
    <s v="MUEBLES CC CUBRIMIENTOS"/>
    <x v="0"/>
    <m/>
    <s v="2025-05-27"/>
    <s v="2025-05-30"/>
    <s v="2025-06-03 08:26:13"/>
    <s v="0000-00-00 00:00:00"/>
    <s v="2025-06-03 09:06:45"/>
    <s v="2025-06-16 16:08:00"/>
    <s v="2025-06-19 10:14:54"/>
    <s v="2025-06-02"/>
    <s v="2025-06-02"/>
    <s v="2025-06-16"/>
    <s v="2025-06-18"/>
    <s v="2025-06-19"/>
    <x v="3"/>
    <s v="Cali"/>
    <s v="REP031"/>
    <x v="36"/>
    <m/>
    <x v="0"/>
    <n v="1"/>
    <x v="0"/>
    <x v="0"/>
    <x v="0"/>
    <n v="0"/>
    <x v="0"/>
    <x v="0"/>
    <x v="0"/>
    <x v="6"/>
  </r>
  <r>
    <x v="2215"/>
    <x v="61"/>
    <s v="MUEBLES CC CUBRIMIENTOS"/>
    <x v="0"/>
    <m/>
    <s v="2025-05-27"/>
    <s v="2025-05-30"/>
    <s v="2025-06-03 08:26:38"/>
    <s v="0000-00-00 00:00:00"/>
    <s v="2025-06-06 07:57:32"/>
    <s v="2025-06-06 07:57:42"/>
    <s v="2025-06-18 14:12:31"/>
    <s v="2025-06-02"/>
    <s v="2025-06-02"/>
    <s v="2025-06-16"/>
    <s v="2025-06-18"/>
    <s v="2025-06-19"/>
    <x v="3"/>
    <s v="Cali"/>
    <s v="REP040"/>
    <x v="37"/>
    <m/>
    <x v="0"/>
    <n v="13"/>
    <x v="0"/>
    <x v="0"/>
    <x v="0"/>
    <n v="0"/>
    <x v="0"/>
    <x v="0"/>
    <x v="0"/>
    <x v="6"/>
  </r>
  <r>
    <x v="2216"/>
    <x v="1293"/>
    <s v="CUBRIMIENTO"/>
    <x v="0"/>
    <m/>
    <s v="2025-06-06"/>
    <s v="2025-06-11"/>
    <s v="2025-06-12 10:29:26"/>
    <s v="0000-00-00 00:00:00"/>
    <s v="2025-06-20 09:58:39"/>
    <s v="2025-06-20 09:58:47"/>
    <s v="2025-06-20 10:08:43"/>
    <s v="2025-06-12"/>
    <s v="2025-06-12"/>
    <s v="2025-06-20"/>
    <s v="2025-06-24"/>
    <s v="2025-06-26"/>
    <x v="3"/>
    <s v="Cali"/>
    <s v="MANT001"/>
    <x v="770"/>
    <m/>
    <x v="0"/>
    <n v="2"/>
    <x v="93"/>
    <x v="0"/>
    <x v="201"/>
    <n v="630000"/>
    <x v="0"/>
    <x v="0"/>
    <x v="0"/>
    <x v="6"/>
  </r>
  <r>
    <x v="2216"/>
    <x v="1293"/>
    <s v="CUBRIMIENTO"/>
    <x v="0"/>
    <m/>
    <s v="2025-06-06"/>
    <s v="2025-06-11"/>
    <s v="2025-06-12 10:29:26"/>
    <s v="0000-00-00 00:00:00"/>
    <s v="2025-06-20 09:58:39"/>
    <s v="2025-06-20 09:58:47"/>
    <s v="2025-06-20 10:08:43"/>
    <s v="2025-06-12"/>
    <s v="2025-06-12"/>
    <s v="2025-06-20"/>
    <s v="2025-06-24"/>
    <s v="2025-06-26"/>
    <x v="3"/>
    <s v="Cali"/>
    <s v="SERVANDAM"/>
    <x v="865"/>
    <m/>
    <x v="0"/>
    <n v="1"/>
    <x v="0"/>
    <x v="0"/>
    <x v="0"/>
    <n v="150000"/>
    <x v="0"/>
    <x v="1"/>
    <x v="1"/>
    <x v="6"/>
  </r>
  <r>
    <x v="2217"/>
    <x v="1294"/>
    <s v="CUBRIMIENTO"/>
    <x v="0"/>
    <m/>
    <s v="2025-05-27"/>
    <s v="2025-05-30"/>
    <s v="2025-06-09 10:09:00"/>
    <s v="2025-06-10 14:41:01"/>
    <s v="2025-06-12 06:54:56"/>
    <s v="2025-06-12 06:57:38"/>
    <s v="0000-00-00 00:00:00"/>
    <s v="2025-06-02"/>
    <s v="2025-06-03"/>
    <s v="2025-06-05"/>
    <s v="2025-06-07"/>
    <s v="2025-06-07"/>
    <x v="3"/>
    <s v="Toscany"/>
    <s v="40"/>
    <x v="248"/>
    <m/>
    <x v="0"/>
    <n v="3.77"/>
    <x v="0"/>
    <x v="0"/>
    <x v="0"/>
    <n v="198302"/>
    <x v="0"/>
    <x v="0"/>
    <x v="0"/>
    <x v="6"/>
  </r>
  <r>
    <x v="2217"/>
    <x v="1294"/>
    <s v="CUBRIMIENTO"/>
    <x v="0"/>
    <m/>
    <s v="2025-05-27"/>
    <s v="2025-05-30"/>
    <s v="2025-06-09 10:09:00"/>
    <s v="2025-06-10 14:41:01"/>
    <s v="2025-06-12 06:54:56"/>
    <s v="2025-06-12 06:57:38"/>
    <s v="0000-00-00 00:00:00"/>
    <s v="2025-06-02"/>
    <s v="2025-06-03"/>
    <s v="2025-06-05"/>
    <s v="2025-06-07"/>
    <s v="2025-06-07"/>
    <x v="3"/>
    <s v="Toscany"/>
    <s v="6812"/>
    <x v="715"/>
    <m/>
    <x v="0"/>
    <n v="15"/>
    <x v="0"/>
    <x v="0"/>
    <x v="0"/>
    <n v="28500"/>
    <x v="0"/>
    <x v="0"/>
    <x v="0"/>
    <x v="6"/>
  </r>
  <r>
    <x v="2217"/>
    <x v="1294"/>
    <s v="CUBRIMIENTO"/>
    <x v="0"/>
    <m/>
    <s v="2025-05-27"/>
    <s v="2025-05-30"/>
    <s v="2025-06-09 10:09:00"/>
    <s v="2025-06-10 14:41:01"/>
    <s v="2025-06-12 06:54:56"/>
    <s v="2025-06-12 06:57:38"/>
    <s v="0000-00-00 00:00:00"/>
    <s v="2025-06-02"/>
    <s v="2025-06-03"/>
    <s v="2025-06-05"/>
    <s v="2025-06-07"/>
    <s v="2025-06-07"/>
    <x v="3"/>
    <s v="Toscany"/>
    <s v="SERV09"/>
    <x v="584"/>
    <m/>
    <x v="0"/>
    <n v="14"/>
    <x v="0"/>
    <x v="0"/>
    <x v="0"/>
    <n v="140000"/>
    <x v="0"/>
    <x v="1"/>
    <x v="1"/>
    <x v="6"/>
  </r>
  <r>
    <x v="2218"/>
    <x v="727"/>
    <s v="CUBRIMIENTO"/>
    <x v="0"/>
    <m/>
    <s v="2025-05-27"/>
    <s v="2025-05-28"/>
    <s v="2025-05-29 08:29:34"/>
    <s v="0000-00-00 00:00:00"/>
    <s v="2025-05-29 08:29:43"/>
    <s v="2025-05-30 07:15:18"/>
    <s v="0000-00-00 00:00:00"/>
    <s v="2025-05-29"/>
    <s v="2025-05-29"/>
    <s v="2025-06-02"/>
    <s v="2025-06-04"/>
    <s v="2025-06-04"/>
    <x v="3"/>
    <s v="Toscany"/>
    <s v="97"/>
    <x v="546"/>
    <m/>
    <x v="0"/>
    <n v="90"/>
    <x v="0"/>
    <x v="0"/>
    <x v="0"/>
    <n v="4500000"/>
    <x v="0"/>
    <x v="0"/>
    <x v="0"/>
    <x v="6"/>
  </r>
  <r>
    <x v="2219"/>
    <x v="1295"/>
    <s v="CUBRIMIENTO"/>
    <x v="0"/>
    <m/>
    <s v="2025-05-27"/>
    <s v="2025-06-27"/>
    <s v="2025-07-01 12:49:07"/>
    <s v="0000-00-00 00:00:00"/>
    <s v="2025-07-04 13:50:59"/>
    <s v="2025-07-12 10:06:15"/>
    <s v="2025-08-13 09:58:31"/>
    <s v="2025-06-30"/>
    <s v="2025-06-30"/>
    <s v="2025-07-02"/>
    <s v="2025-07-08"/>
    <s v="2025-07-10"/>
    <x v="1"/>
    <s v="Barranquilla"/>
    <s v="11433"/>
    <x v="376"/>
    <m/>
    <x v="0"/>
    <n v="1"/>
    <x v="0"/>
    <x v="0"/>
    <x v="0"/>
    <n v="798000"/>
    <x v="0"/>
    <x v="0"/>
    <x v="0"/>
    <x v="1"/>
  </r>
  <r>
    <x v="2219"/>
    <x v="1295"/>
    <s v="CUBRIMIENTO"/>
    <x v="0"/>
    <m/>
    <s v="2025-05-27"/>
    <s v="2025-06-27"/>
    <s v="2025-07-01 12:49:07"/>
    <s v="0000-00-00 00:00:00"/>
    <s v="2025-07-04 13:50:59"/>
    <s v="2025-07-12 10:06:15"/>
    <s v="2025-08-13 09:58:31"/>
    <s v="2025-06-30"/>
    <s v="2025-06-30"/>
    <s v="2025-07-02"/>
    <s v="2025-07-08"/>
    <s v="2025-07-10"/>
    <x v="1"/>
    <s v="Barranquilla"/>
    <s v="SERV03"/>
    <x v="9"/>
    <m/>
    <x v="0"/>
    <n v="1"/>
    <x v="0"/>
    <x v="0"/>
    <x v="0"/>
    <n v="200000"/>
    <x v="0"/>
    <x v="1"/>
    <x v="1"/>
    <x v="1"/>
  </r>
  <r>
    <x v="2220"/>
    <x v="91"/>
    <s v="CUBRIMIENTO"/>
    <x v="0"/>
    <m/>
    <s v="2025-05-27"/>
    <s v="2025-05-28"/>
    <s v="2025-05-28 09:55:40"/>
    <s v="0000-00-00 00:00:00"/>
    <s v="2025-05-28 09:55:47"/>
    <s v="2025-06-04 08:20:52"/>
    <s v="0000-00-00 00:00:00"/>
    <s v="2025-05-29"/>
    <s v="2025-05-29"/>
    <s v="2025-06-02"/>
    <s v="2025-06-04"/>
    <s v="2025-06-04"/>
    <x v="3"/>
    <s v="Toscany"/>
    <s v="35"/>
    <x v="292"/>
    <m/>
    <x v="0"/>
    <n v="70"/>
    <x v="0"/>
    <x v="0"/>
    <x v="0"/>
    <n v="3500000"/>
    <x v="0"/>
    <x v="0"/>
    <x v="0"/>
    <x v="6"/>
  </r>
  <r>
    <x v="2221"/>
    <x v="559"/>
    <s v="CUBRIMIENTO"/>
    <x v="0"/>
    <m/>
    <s v="2025-05-27"/>
    <s v="2025-05-27"/>
    <s v="2025-05-28 13:41:44"/>
    <s v="0000-00-00 00:00:00"/>
    <s v="2025-05-28 13:41:56"/>
    <s v="2025-06-04 08:19:23"/>
    <s v="0000-00-00 00:00:00"/>
    <s v="2025-05-28"/>
    <s v="2025-05-28"/>
    <s v="2025-05-30"/>
    <s v="2025-06-03"/>
    <s v="2025-06-03"/>
    <x v="3"/>
    <s v="Toscany"/>
    <s v="23"/>
    <x v="418"/>
    <m/>
    <x v="0"/>
    <n v="7"/>
    <x v="0"/>
    <x v="0"/>
    <x v="0"/>
    <n v="368200"/>
    <x v="0"/>
    <x v="0"/>
    <x v="0"/>
    <x v="9"/>
  </r>
  <r>
    <x v="2221"/>
    <x v="559"/>
    <s v="CUBRIMIENTO"/>
    <x v="0"/>
    <m/>
    <s v="2025-05-27"/>
    <s v="2025-05-27"/>
    <s v="2025-05-28 13:41:44"/>
    <s v="0000-00-00 00:00:00"/>
    <s v="2025-05-28 13:41:56"/>
    <s v="2025-06-04 08:19:23"/>
    <s v="0000-00-00 00:00:00"/>
    <s v="2025-05-28"/>
    <s v="2025-05-28"/>
    <s v="2025-05-30"/>
    <s v="2025-06-03"/>
    <s v="2025-06-03"/>
    <x v="3"/>
    <s v="Toscany"/>
    <s v="82"/>
    <x v="231"/>
    <m/>
    <x v="0"/>
    <n v="7"/>
    <x v="0"/>
    <x v="0"/>
    <x v="0"/>
    <n v="368200"/>
    <x v="0"/>
    <x v="0"/>
    <x v="0"/>
    <x v="9"/>
  </r>
  <r>
    <x v="2222"/>
    <x v="1156"/>
    <s v="CUBRIMIENTO"/>
    <x v="0"/>
    <m/>
    <s v="2025-05-27"/>
    <s v="2025-06-03"/>
    <s v="2025-06-10 13:18:12"/>
    <s v="0000-00-00 00:00:00"/>
    <s v="2025-06-17 15:02:13"/>
    <s v="2025-06-19 08:12:49"/>
    <s v="0000-00-00 00:00:00"/>
    <s v="2025-06-04"/>
    <s v="2025-06-04"/>
    <s v="2025-06-05"/>
    <s v="2025-06-09"/>
    <s v="2025-06-09"/>
    <x v="0"/>
    <s v="Toscana"/>
    <s v="TRANSP06"/>
    <x v="59"/>
    <m/>
    <x v="0"/>
    <n v="1"/>
    <x v="0"/>
    <x v="0"/>
    <x v="0"/>
    <n v="28601835.84"/>
    <x v="0"/>
    <x v="1"/>
    <x v="1"/>
    <x v="6"/>
  </r>
  <r>
    <x v="2223"/>
    <x v="1296"/>
    <s v="CUBRIMIENTO"/>
    <x v="0"/>
    <m/>
    <s v="2025-05-28"/>
    <s v="2025-05-30"/>
    <s v="2025-06-03 14:53:02"/>
    <s v="0000-00-00 00:00:00"/>
    <s v="2025-06-07 11:48:05"/>
    <s v="2025-07-01 07:40:17"/>
    <s v="2025-08-02 10:07:08"/>
    <s v="2025-06-02"/>
    <s v="2025-06-02"/>
    <s v="2025-06-16"/>
    <s v="2025-06-20"/>
    <s v="2025-06-23"/>
    <x v="1"/>
    <s v="Barranquilla"/>
    <s v="3151"/>
    <x v="57"/>
    <m/>
    <x v="0"/>
    <n v="16"/>
    <x v="0"/>
    <x v="0"/>
    <x v="0"/>
    <n v="1040000"/>
    <x v="0"/>
    <x v="0"/>
    <x v="0"/>
    <x v="6"/>
  </r>
  <r>
    <x v="2223"/>
    <x v="1296"/>
    <s v="CUBRIMIENTO"/>
    <x v="0"/>
    <m/>
    <s v="2025-05-28"/>
    <s v="2025-05-30"/>
    <s v="2025-06-03 14:53:02"/>
    <s v="0000-00-00 00:00:00"/>
    <s v="2025-06-07 11:48:05"/>
    <s v="2025-07-01 07:40:17"/>
    <s v="2025-08-02 10:07:08"/>
    <s v="2025-06-02"/>
    <s v="2025-06-02"/>
    <s v="2025-06-16"/>
    <s v="2025-06-20"/>
    <s v="2025-06-23"/>
    <x v="1"/>
    <s v="Barranquilla"/>
    <s v="REP036"/>
    <x v="72"/>
    <m/>
    <x v="0"/>
    <n v="1"/>
    <x v="0"/>
    <x v="0"/>
    <x v="0"/>
    <n v="300000"/>
    <x v="0"/>
    <x v="0"/>
    <x v="0"/>
    <x v="6"/>
  </r>
  <r>
    <x v="2224"/>
    <x v="197"/>
    <s v="MUEBLES CC CUBRIMIENTOS"/>
    <x v="0"/>
    <m/>
    <s v="2025-05-28"/>
    <s v="2025-05-28"/>
    <s v="2025-05-28 13:51:58"/>
    <s v="0000-00-00 00:00:00"/>
    <s v="2025-05-28 13:52:06"/>
    <s v="2025-06-04 10:09:22"/>
    <s v="2025-06-04 10:09:39"/>
    <s v="2025-05-29"/>
    <s v="2025-05-29"/>
    <s v="2025-05-30"/>
    <s v="2025-06-03"/>
    <s v="2025-06-04"/>
    <x v="3"/>
    <s v="Toscany"/>
    <s v="11367"/>
    <x v="545"/>
    <m/>
    <x v="0"/>
    <n v="1"/>
    <x v="0"/>
    <x v="0"/>
    <x v="0"/>
    <n v="182700"/>
    <x v="0"/>
    <x v="0"/>
    <x v="0"/>
    <x v="9"/>
  </r>
  <r>
    <x v="2225"/>
    <x v="718"/>
    <s v="CUBRIMIENTO"/>
    <x v="0"/>
    <m/>
    <s v="2025-05-28"/>
    <s v="2025-05-29"/>
    <s v="2025-05-29 11:54:55"/>
    <s v="0000-00-00 00:00:00"/>
    <s v="2025-05-29 11:56:16"/>
    <s v="2025-06-04 10:09:58"/>
    <s v="0000-00-00 00:00:00"/>
    <s v="2025-05-30"/>
    <s v="2025-05-30"/>
    <s v="2025-06-03"/>
    <s v="2025-06-05"/>
    <s v="2025-06-05"/>
    <x v="3"/>
    <s v="Toscany"/>
    <s v="11369"/>
    <x v="789"/>
    <m/>
    <x v="0"/>
    <n v="10"/>
    <x v="0"/>
    <x v="0"/>
    <x v="0"/>
    <n v="13000"/>
    <x v="0"/>
    <x v="0"/>
    <x v="0"/>
    <x v="6"/>
  </r>
  <r>
    <x v="2225"/>
    <x v="718"/>
    <s v="CUBRIMIENTO"/>
    <x v="0"/>
    <m/>
    <s v="2025-05-28"/>
    <s v="2025-05-29"/>
    <s v="2025-05-29 11:54:55"/>
    <s v="0000-00-00 00:00:00"/>
    <s v="2025-05-29 11:56:16"/>
    <s v="2025-06-04 10:09:58"/>
    <s v="0000-00-00 00:00:00"/>
    <s v="2025-05-30"/>
    <s v="2025-05-30"/>
    <s v="2025-06-03"/>
    <s v="2025-06-05"/>
    <s v="2025-06-05"/>
    <x v="3"/>
    <s v="Toscany"/>
    <s v="11435"/>
    <x v="229"/>
    <m/>
    <x v="0"/>
    <n v="5"/>
    <x v="0"/>
    <x v="0"/>
    <x v="0"/>
    <n v="282500"/>
    <x v="0"/>
    <x v="0"/>
    <x v="0"/>
    <x v="6"/>
  </r>
  <r>
    <x v="2225"/>
    <x v="718"/>
    <s v="CUBRIMIENTO"/>
    <x v="0"/>
    <m/>
    <s v="2025-05-28"/>
    <s v="2025-05-29"/>
    <s v="2025-05-29 11:54:55"/>
    <s v="0000-00-00 00:00:00"/>
    <s v="2025-05-29 11:56:16"/>
    <s v="2025-06-04 10:09:58"/>
    <s v="0000-00-00 00:00:00"/>
    <s v="2025-05-30"/>
    <s v="2025-05-30"/>
    <s v="2025-06-03"/>
    <s v="2025-06-05"/>
    <s v="2025-06-05"/>
    <x v="3"/>
    <s v="Toscany"/>
    <s v="12871"/>
    <x v="790"/>
    <m/>
    <x v="0"/>
    <n v="10"/>
    <x v="0"/>
    <x v="0"/>
    <x v="0"/>
    <n v="4000"/>
    <x v="0"/>
    <x v="0"/>
    <x v="0"/>
    <x v="6"/>
  </r>
  <r>
    <x v="2225"/>
    <x v="718"/>
    <s v="CUBRIMIENTO"/>
    <x v="0"/>
    <m/>
    <s v="2025-05-28"/>
    <s v="2025-05-29"/>
    <s v="2025-05-29 11:54:55"/>
    <s v="0000-00-00 00:00:00"/>
    <s v="2025-05-29 11:56:16"/>
    <s v="2025-06-04 10:09:58"/>
    <s v="0000-00-00 00:00:00"/>
    <s v="2025-05-30"/>
    <s v="2025-05-30"/>
    <s v="2025-06-03"/>
    <s v="2025-06-05"/>
    <s v="2025-06-05"/>
    <x v="3"/>
    <s v="Toscany"/>
    <s v="7021"/>
    <x v="469"/>
    <m/>
    <x v="0"/>
    <n v="5"/>
    <x v="0"/>
    <x v="0"/>
    <x v="0"/>
    <n v="250000"/>
    <x v="0"/>
    <x v="0"/>
    <x v="0"/>
    <x v="6"/>
  </r>
  <r>
    <x v="2226"/>
    <x v="1122"/>
    <s v="CUBRIMIENTO"/>
    <x v="0"/>
    <m/>
    <s v="2025-05-28"/>
    <s v="2025-05-28"/>
    <s v="2025-05-29 11:58:25"/>
    <s v="0000-00-00 00:00:00"/>
    <s v="2025-06-12 08:18:43"/>
    <s v="2025-06-17 08:27:55"/>
    <s v="0000-00-00 00:00:00"/>
    <s v="2025-05-29"/>
    <s v="2025-05-29"/>
    <s v="2025-06-12"/>
    <s v="2025-06-16"/>
    <s v="2025-06-16"/>
    <x v="3"/>
    <s v="Cali"/>
    <s v="REP047"/>
    <x v="158"/>
    <m/>
    <x v="0"/>
    <n v="1"/>
    <x v="0"/>
    <x v="0"/>
    <x v="0"/>
    <n v="1530000"/>
    <x v="0"/>
    <x v="0"/>
    <x v="0"/>
    <x v="6"/>
  </r>
  <r>
    <x v="2226"/>
    <x v="1122"/>
    <s v="CUBRIMIENTO"/>
    <x v="0"/>
    <m/>
    <s v="2025-05-28"/>
    <s v="2025-05-28"/>
    <s v="2025-05-29 11:58:25"/>
    <s v="0000-00-00 00:00:00"/>
    <s v="2025-06-12 08:18:43"/>
    <s v="2025-06-17 08:27:55"/>
    <s v="0000-00-00 00:00:00"/>
    <s v="2025-05-29"/>
    <s v="2025-05-29"/>
    <s v="2025-06-12"/>
    <s v="2025-06-16"/>
    <s v="2025-06-16"/>
    <x v="3"/>
    <s v="Cali"/>
    <s v="REP048"/>
    <x v="430"/>
    <m/>
    <x v="0"/>
    <n v="1"/>
    <x v="0"/>
    <x v="0"/>
    <x v="0"/>
    <n v="603000"/>
    <x v="0"/>
    <x v="0"/>
    <x v="0"/>
    <x v="6"/>
  </r>
  <r>
    <x v="2227"/>
    <x v="285"/>
    <s v="CUBRIMIENTO"/>
    <x v="0"/>
    <m/>
    <s v="2025-05-28"/>
    <s v="2025-06-10"/>
    <s v="2025-06-11 12:00:18"/>
    <s v="2025-06-25 08:58:53"/>
    <s v="2025-07-05 12:06:43"/>
    <s v="2025-07-10 17:27:42"/>
    <s v="0000-00-00 00:00:00"/>
    <s v="2025-06-11"/>
    <s v="2025-06-19"/>
    <s v="2025-06-27"/>
    <s v="2025-07-01"/>
    <s v="2025-07-01"/>
    <x v="3"/>
    <s v="Toscany"/>
    <s v="PTEK11"/>
    <x v="135"/>
    <s v="LONA PERGOTEX BLACKOUT BLANCA 3 M"/>
    <x v="4"/>
    <n v="1"/>
    <x v="397"/>
    <x v="0"/>
    <x v="60"/>
    <n v="10951400"/>
    <x v="0"/>
    <x v="4"/>
    <x v="7"/>
    <x v="6"/>
  </r>
  <r>
    <x v="2227"/>
    <x v="285"/>
    <s v="CUBRIMIENTO"/>
    <x v="0"/>
    <m/>
    <s v="2025-05-28"/>
    <s v="2025-06-10"/>
    <s v="2025-06-11 12:00:18"/>
    <s v="2025-06-25 08:58:53"/>
    <s v="2025-07-05 12:06:43"/>
    <s v="2025-07-10 17:27:42"/>
    <s v="0000-00-00 00:00:00"/>
    <s v="2025-06-11"/>
    <s v="2025-06-19"/>
    <s v="2025-06-27"/>
    <s v="2025-07-01"/>
    <s v="2025-07-01"/>
    <x v="3"/>
    <s v="Toscany"/>
    <s v="PTEK11"/>
    <x v="135"/>
    <s v="LONA PERGOTEX BLACKOUT BLANCA 3 M"/>
    <x v="4"/>
    <n v="1"/>
    <x v="398"/>
    <x v="0"/>
    <x v="60"/>
    <n v="10540000"/>
    <x v="0"/>
    <x v="4"/>
    <x v="7"/>
    <x v="6"/>
  </r>
  <r>
    <x v="2228"/>
    <x v="60"/>
    <s v="CUBRIMIENTO"/>
    <x v="0"/>
    <m/>
    <s v="2025-05-28"/>
    <s v="2025-05-31"/>
    <s v="2025-07-02 08:39:49"/>
    <s v="0000-00-00 00:00:00"/>
    <s v="2025-07-04 13:49:23"/>
    <s v="2025-07-09 07:24:44"/>
    <s v="2025-07-17 16:06:28"/>
    <s v="2025-06-02"/>
    <s v="2025-06-02"/>
    <s v="2025-06-04"/>
    <s v="2025-06-06"/>
    <s v="2025-06-10"/>
    <x v="1"/>
    <s v="Medellin"/>
    <s v="3645"/>
    <x v="782"/>
    <m/>
    <x v="0"/>
    <n v="2"/>
    <x v="0"/>
    <x v="0"/>
    <x v="0"/>
    <n v="456000"/>
    <x v="0"/>
    <x v="0"/>
    <x v="0"/>
    <x v="6"/>
  </r>
  <r>
    <x v="2228"/>
    <x v="60"/>
    <s v="CUBRIMIENTO"/>
    <x v="0"/>
    <m/>
    <s v="2025-05-28"/>
    <s v="2025-05-31"/>
    <s v="2025-07-02 08:39:49"/>
    <s v="0000-00-00 00:00:00"/>
    <s v="2025-07-04 13:49:23"/>
    <s v="2025-07-09 07:24:44"/>
    <s v="2025-07-17 16:06:28"/>
    <s v="2025-06-02"/>
    <s v="2025-06-02"/>
    <s v="2025-06-04"/>
    <s v="2025-06-06"/>
    <s v="2025-06-10"/>
    <x v="1"/>
    <s v="Medellin"/>
    <s v="SERV03"/>
    <x v="9"/>
    <m/>
    <x v="0"/>
    <n v="1"/>
    <x v="0"/>
    <x v="0"/>
    <x v="0"/>
    <n v="30000"/>
    <x v="0"/>
    <x v="1"/>
    <x v="1"/>
    <x v="6"/>
  </r>
  <r>
    <x v="2229"/>
    <x v="277"/>
    <s v="CUBRIMIENTO"/>
    <x v="0"/>
    <m/>
    <s v="2025-05-28"/>
    <s v="2025-05-30"/>
    <s v="2025-05-30 11:22:06"/>
    <s v="0000-00-00 00:00:00"/>
    <s v="2025-05-30 11:22:13"/>
    <s v="2025-06-04 10:11:00"/>
    <s v="0000-00-00 00:00:00"/>
    <s v="2025-06-02"/>
    <s v="2025-06-02"/>
    <s v="2025-06-04"/>
    <s v="2025-06-06"/>
    <s v="2025-06-06"/>
    <x v="3"/>
    <s v="Toscany"/>
    <s v="108171"/>
    <x v="671"/>
    <m/>
    <x v="0"/>
    <n v="1"/>
    <x v="0"/>
    <x v="0"/>
    <x v="0"/>
    <n v="58823"/>
    <x v="0"/>
    <x v="0"/>
    <x v="0"/>
    <x v="6"/>
  </r>
  <r>
    <x v="2230"/>
    <x v="1297"/>
    <s v="CUBRIMIENTO"/>
    <x v="0"/>
    <m/>
    <s v="2025-05-28"/>
    <s v="2025-06-10"/>
    <s v="2025-06-11 09:00:45"/>
    <s v="2025-06-13 17:07:14"/>
    <s v="2025-06-18 10:07:03"/>
    <s v="2025-06-18 16:59:30"/>
    <s v="2025-07-04 13:48:35"/>
    <s v="2025-06-11"/>
    <s v="2025-06-13"/>
    <s v="2025-06-20"/>
    <s v="2025-06-26"/>
    <s v="2025-07-03"/>
    <x v="3"/>
    <s v="Barranquilla"/>
    <s v="26960"/>
    <x v="620"/>
    <m/>
    <x v="0"/>
    <n v="2"/>
    <x v="0"/>
    <x v="0"/>
    <x v="0"/>
    <n v="128864"/>
    <x v="0"/>
    <x v="0"/>
    <x v="0"/>
    <x v="6"/>
  </r>
  <r>
    <x v="2230"/>
    <x v="1297"/>
    <s v="CUBRIMIENTO"/>
    <x v="0"/>
    <m/>
    <s v="2025-05-28"/>
    <s v="2025-06-10"/>
    <s v="2025-06-11 09:00:45"/>
    <s v="2025-06-13 17:07:14"/>
    <s v="2025-06-18 10:07:03"/>
    <s v="2025-06-18 16:59:30"/>
    <s v="2025-07-04 13:48:35"/>
    <s v="2025-06-11"/>
    <s v="2025-06-13"/>
    <s v="2025-06-20"/>
    <s v="2025-06-26"/>
    <s v="2025-07-03"/>
    <x v="3"/>
    <s v="Barranquilla"/>
    <s v="27249"/>
    <x v="64"/>
    <m/>
    <x v="0"/>
    <n v="2"/>
    <x v="0"/>
    <x v="0"/>
    <x v="0"/>
    <n v="367704"/>
    <x v="0"/>
    <x v="0"/>
    <x v="0"/>
    <x v="6"/>
  </r>
  <r>
    <x v="2230"/>
    <x v="1297"/>
    <s v="CUBRIMIENTO"/>
    <x v="0"/>
    <m/>
    <s v="2025-05-28"/>
    <s v="2025-06-10"/>
    <s v="2025-06-11 09:00:45"/>
    <s v="2025-06-13 17:07:14"/>
    <s v="2025-06-18 10:07:03"/>
    <s v="2025-06-18 16:59:30"/>
    <s v="2025-07-04 13:48:35"/>
    <s v="2025-06-11"/>
    <s v="2025-06-13"/>
    <s v="2025-06-20"/>
    <s v="2025-06-26"/>
    <s v="2025-07-03"/>
    <x v="3"/>
    <s v="Barranquilla"/>
    <s v="FLANCHE01"/>
    <x v="51"/>
    <m/>
    <x v="1"/>
    <n v="1"/>
    <x v="15"/>
    <x v="0"/>
    <x v="0"/>
    <n v="457484"/>
    <x v="0"/>
    <x v="0"/>
    <x v="0"/>
    <x v="6"/>
  </r>
  <r>
    <x v="2230"/>
    <x v="1297"/>
    <s v="CUBRIMIENTO"/>
    <x v="0"/>
    <m/>
    <s v="2025-05-28"/>
    <s v="2025-06-10"/>
    <s v="2025-06-11 09:00:45"/>
    <s v="2025-06-13 17:07:14"/>
    <s v="2025-06-18 10:07:03"/>
    <s v="2025-06-18 16:59:30"/>
    <s v="2025-07-04 13:48:35"/>
    <s v="2025-06-11"/>
    <s v="2025-06-13"/>
    <s v="2025-06-20"/>
    <s v="2025-06-26"/>
    <s v="2025-07-03"/>
    <x v="3"/>
    <s v="Barranquilla"/>
    <s v="FLANCHE01"/>
    <x v="51"/>
    <m/>
    <x v="1"/>
    <n v="1"/>
    <x v="113"/>
    <x v="0"/>
    <x v="0"/>
    <n v="457484"/>
    <x v="0"/>
    <x v="0"/>
    <x v="0"/>
    <x v="6"/>
  </r>
  <r>
    <x v="2230"/>
    <x v="1297"/>
    <s v="CUBRIMIENTO"/>
    <x v="0"/>
    <m/>
    <s v="2025-05-28"/>
    <s v="2025-06-10"/>
    <s v="2025-06-11 09:00:45"/>
    <s v="2025-06-13 17:07:14"/>
    <s v="2025-06-18 10:07:03"/>
    <s v="2025-06-18 16:59:30"/>
    <s v="2025-07-04 13:48:35"/>
    <s v="2025-06-11"/>
    <s v="2025-06-13"/>
    <s v="2025-06-20"/>
    <s v="2025-06-26"/>
    <s v="2025-07-03"/>
    <x v="3"/>
    <s v="Barranquilla"/>
    <s v="SOMB03"/>
    <x v="161"/>
    <s v="LONA DICKSON BEIGE *1.20 REF:0681"/>
    <x v="1"/>
    <n v="1"/>
    <x v="15"/>
    <x v="0"/>
    <x v="19"/>
    <n v="3255513"/>
    <x v="0"/>
    <x v="6"/>
    <x v="8"/>
    <x v="6"/>
  </r>
  <r>
    <x v="2230"/>
    <x v="1297"/>
    <s v="CUBRIMIENTO"/>
    <x v="0"/>
    <m/>
    <s v="2025-05-28"/>
    <s v="2025-06-10"/>
    <s v="2025-06-11 09:00:45"/>
    <s v="2025-06-13 17:07:14"/>
    <s v="2025-06-18 10:07:03"/>
    <s v="2025-06-18 16:59:30"/>
    <s v="2025-07-04 13:48:35"/>
    <s v="2025-06-11"/>
    <s v="2025-06-13"/>
    <s v="2025-06-20"/>
    <s v="2025-06-26"/>
    <s v="2025-07-03"/>
    <x v="3"/>
    <s v="Barranquilla"/>
    <s v="SOMB03"/>
    <x v="161"/>
    <s v="LONA DICKSON BEIGE *1.20 REF:0681"/>
    <x v="1"/>
    <n v="1"/>
    <x v="113"/>
    <x v="0"/>
    <x v="19"/>
    <n v="3917896"/>
    <x v="0"/>
    <x v="6"/>
    <x v="8"/>
    <x v="6"/>
  </r>
  <r>
    <x v="2231"/>
    <x v="1298"/>
    <s v="CUBRIMIENTO"/>
    <x v="0"/>
    <m/>
    <s v="2025-05-29"/>
    <s v="2025-05-30"/>
    <s v="2025-06-11 08:36:48"/>
    <s v="0000-00-00 00:00:00"/>
    <s v="2025-06-11 08:36:54"/>
    <s v="2025-06-11 08:37:02"/>
    <s v="0000-00-00 00:00:00"/>
    <s v="2025-06-02"/>
    <s v="2025-06-02"/>
    <s v="2025-06-04"/>
    <s v="2025-06-06"/>
    <s v="2025-06-06"/>
    <x v="3"/>
    <s v="Gerencia"/>
    <s v="310"/>
    <x v="741"/>
    <m/>
    <x v="0"/>
    <n v="40"/>
    <x v="0"/>
    <x v="0"/>
    <x v="0"/>
    <n v="195200"/>
    <x v="0"/>
    <x v="0"/>
    <x v="0"/>
    <x v="6"/>
  </r>
  <r>
    <x v="2231"/>
    <x v="1298"/>
    <s v="CUBRIMIENTO"/>
    <x v="0"/>
    <m/>
    <s v="2025-05-29"/>
    <s v="2025-05-30"/>
    <s v="2025-06-11 08:36:48"/>
    <s v="0000-00-00 00:00:00"/>
    <s v="2025-06-11 08:36:54"/>
    <s v="2025-06-11 08:37:02"/>
    <s v="0000-00-00 00:00:00"/>
    <s v="2025-06-02"/>
    <s v="2025-06-02"/>
    <s v="2025-06-04"/>
    <s v="2025-06-06"/>
    <s v="2025-06-06"/>
    <x v="3"/>
    <s v="Gerencia"/>
    <s v="PFX002"/>
    <x v="942"/>
    <m/>
    <x v="0"/>
    <n v="1"/>
    <x v="0"/>
    <x v="0"/>
    <x v="0"/>
    <n v="36000"/>
    <x v="0"/>
    <x v="0"/>
    <x v="0"/>
    <x v="6"/>
  </r>
  <r>
    <x v="2231"/>
    <x v="1298"/>
    <s v="CUBRIMIENTO"/>
    <x v="0"/>
    <m/>
    <s v="2025-05-29"/>
    <s v="2025-05-30"/>
    <s v="2025-06-11 08:36:48"/>
    <s v="0000-00-00 00:00:00"/>
    <s v="2025-06-11 08:36:54"/>
    <s v="2025-06-11 08:37:02"/>
    <s v="0000-00-00 00:00:00"/>
    <s v="2025-06-02"/>
    <s v="2025-06-02"/>
    <s v="2025-06-04"/>
    <s v="2025-06-06"/>
    <s v="2025-06-06"/>
    <x v="3"/>
    <s v="Gerencia"/>
    <s v="PFX005"/>
    <x v="1187"/>
    <m/>
    <x v="0"/>
    <n v="2"/>
    <x v="0"/>
    <x v="0"/>
    <x v="0"/>
    <n v="80000"/>
    <x v="0"/>
    <x v="0"/>
    <x v="0"/>
    <x v="6"/>
  </r>
  <r>
    <x v="2232"/>
    <x v="1299"/>
    <s v="CUBRIMIENTO"/>
    <x v="0"/>
    <m/>
    <s v="2025-05-29"/>
    <s v="2025-06-18"/>
    <s v="2025-06-24 17:20:26"/>
    <s v="2025-06-27 08:29:22"/>
    <s v="2025-06-28 10:51:22"/>
    <s v="2025-07-17 14:04:38"/>
    <s v="0000-00-00 00:00:00"/>
    <s v="2025-06-19"/>
    <s v="2025-06-23"/>
    <s v="2025-06-25"/>
    <s v="2025-06-27"/>
    <s v="2025-06-27"/>
    <x v="3"/>
    <s v="Toscany"/>
    <s v="SOMB01"/>
    <x v="71"/>
    <s v="LONA DICKSON ARENA VETEADO U337"/>
    <x v="8"/>
    <n v="2"/>
    <x v="399"/>
    <x v="0"/>
    <x v="1"/>
    <n v="25198200"/>
    <x v="0"/>
    <x v="6"/>
    <x v="5"/>
    <x v="6"/>
  </r>
  <r>
    <x v="2233"/>
    <x v="1300"/>
    <s v="CUBRIMIENTO"/>
    <x v="1"/>
    <m/>
    <s v="2025-06-06"/>
    <s v="2025-06-12"/>
    <s v="2025-06-14 11:46:00"/>
    <s v="2025-06-17 13:54:12"/>
    <s v="2025-06-24 17:00:51"/>
    <s v="2025-06-24 17:02:11"/>
    <s v="2025-06-26 14:23:53"/>
    <s v="2025-06-13"/>
    <s v="2025-06-17"/>
    <s v="2025-06-25"/>
    <s v="2025-06-27"/>
    <s v="2025-07-01"/>
    <x v="1"/>
    <s v="Medellin"/>
    <s v="5594"/>
    <x v="547"/>
    <m/>
    <x v="0"/>
    <n v="1"/>
    <x v="81"/>
    <x v="0"/>
    <x v="0"/>
    <n v="300594"/>
    <x v="0"/>
    <x v="0"/>
    <x v="0"/>
    <x v="6"/>
  </r>
  <r>
    <x v="2233"/>
    <x v="1300"/>
    <s v="CUBRIMIENTO"/>
    <x v="1"/>
    <m/>
    <s v="2025-06-06"/>
    <s v="2025-06-12"/>
    <s v="2025-06-14 11:46:00"/>
    <s v="2025-06-17 13:54:12"/>
    <s v="2025-06-24 17:00:51"/>
    <s v="2025-06-24 17:02:11"/>
    <s v="2025-06-26 14:23:53"/>
    <s v="2025-06-13"/>
    <s v="2025-06-17"/>
    <s v="2025-06-25"/>
    <s v="2025-06-27"/>
    <s v="2025-07-01"/>
    <x v="1"/>
    <s v="Medellin"/>
    <s v="MANT004"/>
    <x v="926"/>
    <m/>
    <x v="0"/>
    <n v="1"/>
    <x v="81"/>
    <x v="0"/>
    <x v="12"/>
    <n v="1045264"/>
    <x v="0"/>
    <x v="0"/>
    <x v="0"/>
    <x v="6"/>
  </r>
  <r>
    <x v="2233"/>
    <x v="1300"/>
    <s v="CUBRIMIENTO"/>
    <x v="1"/>
    <m/>
    <s v="2025-06-06"/>
    <s v="2025-06-12"/>
    <s v="2025-06-14 11:46:00"/>
    <s v="2025-06-17 13:54:12"/>
    <s v="2025-06-24 17:00:51"/>
    <s v="2025-06-24 17:02:11"/>
    <s v="2025-06-26 14:23:53"/>
    <s v="2025-06-13"/>
    <s v="2025-06-17"/>
    <s v="2025-06-25"/>
    <s v="2025-06-27"/>
    <s v="2025-07-01"/>
    <x v="1"/>
    <s v="Medellin"/>
    <s v="SERV03"/>
    <x v="9"/>
    <m/>
    <x v="0"/>
    <n v="1"/>
    <x v="0"/>
    <x v="0"/>
    <x v="0"/>
    <n v="100000"/>
    <x v="0"/>
    <x v="1"/>
    <x v="1"/>
    <x v="6"/>
  </r>
  <r>
    <x v="2234"/>
    <x v="1301"/>
    <s v="CUBRIMIENTO"/>
    <x v="0"/>
    <m/>
    <s v="2025-05-27"/>
    <s v="2025-05-30"/>
    <s v="2025-06-04 10:20:11"/>
    <s v="2025-06-13 17:55:17"/>
    <s v="2025-06-21 08:44:01"/>
    <s v="2025-07-29 14:02:37"/>
    <s v="2025-08-08 19:03:24"/>
    <s v="2025-06-04"/>
    <s v="2025-06-13"/>
    <s v="2025-06-22"/>
    <s v="2025-06-27"/>
    <s v="2025-07-04"/>
    <x v="3"/>
    <s v="Bogota"/>
    <s v="27249"/>
    <x v="64"/>
    <m/>
    <x v="0"/>
    <n v="2"/>
    <x v="0"/>
    <x v="0"/>
    <x v="0"/>
    <n v="467704"/>
    <x v="0"/>
    <x v="0"/>
    <x v="0"/>
    <x v="6"/>
  </r>
  <r>
    <x v="2234"/>
    <x v="1301"/>
    <s v="CUBRIMIENTO"/>
    <x v="0"/>
    <m/>
    <s v="2025-05-27"/>
    <s v="2025-05-30"/>
    <s v="2025-06-04 10:20:11"/>
    <s v="2025-06-13 17:55:17"/>
    <s v="2025-06-21 08:44:01"/>
    <s v="2025-07-29 14:02:37"/>
    <s v="2025-08-08 19:03:24"/>
    <s v="2025-06-04"/>
    <s v="2025-06-13"/>
    <s v="2025-06-22"/>
    <s v="2025-06-27"/>
    <s v="2025-07-04"/>
    <x v="3"/>
    <s v="Bogota"/>
    <s v="28523"/>
    <x v="864"/>
    <m/>
    <x v="0"/>
    <n v="3"/>
    <x v="0"/>
    <x v="0"/>
    <x v="0"/>
    <n v="300000"/>
    <x v="0"/>
    <x v="0"/>
    <x v="0"/>
    <x v="6"/>
  </r>
  <r>
    <x v="2234"/>
    <x v="1301"/>
    <s v="CUBRIMIENTO"/>
    <x v="0"/>
    <m/>
    <s v="2025-05-27"/>
    <s v="2025-05-30"/>
    <s v="2025-06-04 10:20:11"/>
    <s v="2025-06-13 17:55:17"/>
    <s v="2025-06-21 08:44:01"/>
    <s v="2025-07-29 14:02:37"/>
    <s v="2025-08-08 19:03:24"/>
    <s v="2025-06-04"/>
    <s v="2025-06-13"/>
    <s v="2025-06-22"/>
    <s v="2025-06-27"/>
    <s v="2025-07-04"/>
    <x v="3"/>
    <s v="Bogota"/>
    <s v="FLANCHE01"/>
    <x v="51"/>
    <m/>
    <x v="2"/>
    <n v="1"/>
    <x v="61"/>
    <x v="0"/>
    <x v="0"/>
    <n v="428891"/>
    <x v="0"/>
    <x v="0"/>
    <x v="0"/>
    <x v="6"/>
  </r>
  <r>
    <x v="2234"/>
    <x v="1301"/>
    <s v="CUBRIMIENTO"/>
    <x v="0"/>
    <m/>
    <s v="2025-05-27"/>
    <s v="2025-05-30"/>
    <s v="2025-06-04 10:20:11"/>
    <s v="2025-06-13 17:55:17"/>
    <s v="2025-06-21 08:44:01"/>
    <s v="2025-07-29 14:02:37"/>
    <s v="2025-08-08 19:03:24"/>
    <s v="2025-06-04"/>
    <s v="2025-06-13"/>
    <s v="2025-06-22"/>
    <s v="2025-06-27"/>
    <s v="2025-07-04"/>
    <x v="3"/>
    <s v="Bogota"/>
    <s v="FLANCHE01"/>
    <x v="51"/>
    <m/>
    <x v="2"/>
    <n v="1"/>
    <x v="120"/>
    <x v="0"/>
    <x v="0"/>
    <n v="457484"/>
    <x v="0"/>
    <x v="0"/>
    <x v="0"/>
    <x v="6"/>
  </r>
  <r>
    <x v="2234"/>
    <x v="1301"/>
    <s v="CUBRIMIENTO"/>
    <x v="0"/>
    <m/>
    <s v="2025-05-27"/>
    <s v="2025-05-30"/>
    <s v="2025-06-04 10:20:11"/>
    <s v="2025-06-13 17:55:17"/>
    <s v="2025-06-21 08:44:01"/>
    <s v="2025-07-29 14:02:37"/>
    <s v="2025-08-08 19:03:24"/>
    <s v="2025-06-04"/>
    <s v="2025-06-13"/>
    <s v="2025-06-22"/>
    <s v="2025-06-27"/>
    <s v="2025-07-04"/>
    <x v="3"/>
    <s v="Bogota"/>
    <s v="FLANCHE01"/>
    <x v="51"/>
    <m/>
    <x v="2"/>
    <n v="1"/>
    <x v="120"/>
    <x v="0"/>
    <x v="0"/>
    <n v="914234"/>
    <x v="0"/>
    <x v="0"/>
    <x v="0"/>
    <x v="6"/>
  </r>
  <r>
    <x v="2234"/>
    <x v="1301"/>
    <s v="CUBRIMIENTO"/>
    <x v="0"/>
    <m/>
    <s v="2025-05-27"/>
    <s v="2025-05-30"/>
    <s v="2025-06-04 10:20:11"/>
    <s v="2025-06-13 17:55:17"/>
    <s v="2025-06-21 08:44:01"/>
    <s v="2025-07-29 14:02:37"/>
    <s v="2025-08-08 19:03:24"/>
    <s v="2025-06-04"/>
    <s v="2025-06-13"/>
    <s v="2025-06-22"/>
    <s v="2025-06-27"/>
    <s v="2025-07-04"/>
    <x v="3"/>
    <s v="Bogota"/>
    <s v="KMPLITE"/>
    <x v="251"/>
    <m/>
    <x v="0"/>
    <n v="1"/>
    <x v="120"/>
    <x v="0"/>
    <x v="0"/>
    <n v="2434853"/>
    <x v="0"/>
    <x v="0"/>
    <x v="0"/>
    <x v="6"/>
  </r>
  <r>
    <x v="2234"/>
    <x v="1301"/>
    <s v="CUBRIMIENTO"/>
    <x v="0"/>
    <m/>
    <s v="2025-05-27"/>
    <s v="2025-05-30"/>
    <s v="2025-06-04 10:20:11"/>
    <s v="2025-06-13 17:55:17"/>
    <s v="2025-06-21 08:44:01"/>
    <s v="2025-07-29 14:02:37"/>
    <s v="2025-08-08 19:03:24"/>
    <s v="2025-06-04"/>
    <s v="2025-06-13"/>
    <s v="2025-06-22"/>
    <s v="2025-06-27"/>
    <s v="2025-07-04"/>
    <x v="3"/>
    <s v="Bogota"/>
    <s v="PLITE09"/>
    <x v="252"/>
    <s v="LONA PERGOTEX TRASLUCIDA BLANCA 3M"/>
    <x v="4"/>
    <n v="1"/>
    <x v="120"/>
    <x v="0"/>
    <x v="92"/>
    <n v="6646431"/>
    <x v="0"/>
    <x v="4"/>
    <x v="6"/>
    <x v="6"/>
  </r>
  <r>
    <x v="2234"/>
    <x v="1301"/>
    <s v="CUBRIMIENTO"/>
    <x v="0"/>
    <m/>
    <s v="2025-05-27"/>
    <s v="2025-05-30"/>
    <s v="2025-06-04 10:20:11"/>
    <s v="2025-06-13 17:55:17"/>
    <s v="2025-06-21 08:44:01"/>
    <s v="2025-07-29 14:02:37"/>
    <s v="2025-08-08 19:03:24"/>
    <s v="2025-06-04"/>
    <s v="2025-06-13"/>
    <s v="2025-06-22"/>
    <s v="2025-06-27"/>
    <s v="2025-07-04"/>
    <x v="3"/>
    <s v="Bogota"/>
    <s v="PLT43"/>
    <x v="130"/>
    <m/>
    <x v="2"/>
    <n v="4"/>
    <x v="0"/>
    <x v="0"/>
    <x v="0"/>
    <n v="580616"/>
    <x v="0"/>
    <x v="0"/>
    <x v="0"/>
    <x v="6"/>
  </r>
  <r>
    <x v="2234"/>
    <x v="1301"/>
    <s v="CUBRIMIENTO"/>
    <x v="0"/>
    <m/>
    <s v="2025-05-27"/>
    <s v="2025-05-30"/>
    <s v="2025-06-04 10:20:11"/>
    <s v="2025-06-13 17:55:17"/>
    <s v="2025-06-21 08:44:01"/>
    <s v="2025-07-29 14:02:37"/>
    <s v="2025-08-08 19:03:24"/>
    <s v="2025-06-04"/>
    <s v="2025-06-13"/>
    <s v="2025-06-22"/>
    <s v="2025-06-27"/>
    <s v="2025-07-04"/>
    <x v="3"/>
    <s v="Bogota"/>
    <s v="SOMB01"/>
    <x v="71"/>
    <s v="LONA DICKSON VERDE FORESTA REF:6687"/>
    <x v="1"/>
    <n v="1"/>
    <x v="61"/>
    <x v="0"/>
    <x v="84"/>
    <n v="3781410"/>
    <x v="0"/>
    <x v="6"/>
    <x v="5"/>
    <x v="6"/>
  </r>
  <r>
    <x v="2235"/>
    <x v="1302"/>
    <s v="MUEBLES CC CUBRIMIENTOS"/>
    <x v="0"/>
    <m/>
    <s v="2025-05-30"/>
    <s v="2025-06-06"/>
    <s v="2025-06-12 09:23:10"/>
    <s v="2025-06-18 17:16:53"/>
    <s v="2025-06-26 15:18:43"/>
    <s v="2025-07-01 08:52:58"/>
    <s v="2025-07-04 13:23:31"/>
    <s v="2025-06-12"/>
    <s v="2025-06-18"/>
    <s v="2025-06-28"/>
    <s v="2025-06-30"/>
    <s v="2025-07-02"/>
    <x v="3"/>
    <s v="Medellin"/>
    <s v="MANT004"/>
    <x v="934"/>
    <m/>
    <x v="0"/>
    <n v="1"/>
    <x v="114"/>
    <x v="0"/>
    <x v="13"/>
    <n v="530095"/>
    <x v="0"/>
    <x v="0"/>
    <x v="0"/>
    <x v="6"/>
  </r>
  <r>
    <x v="2235"/>
    <x v="1302"/>
    <s v="MUEBLES CC CUBRIMIENTOS"/>
    <x v="0"/>
    <m/>
    <s v="2025-05-30"/>
    <s v="2025-06-06"/>
    <s v="2025-06-12 09:23:10"/>
    <s v="2025-06-18 17:16:53"/>
    <s v="2025-06-26 15:18:43"/>
    <s v="2025-07-01 08:52:58"/>
    <s v="2025-07-04 13:23:31"/>
    <s v="2025-06-12"/>
    <s v="2025-06-18"/>
    <s v="2025-06-28"/>
    <s v="2025-06-30"/>
    <s v="2025-07-02"/>
    <x v="3"/>
    <s v="Medellin"/>
    <s v="PUBL01"/>
    <x v="117"/>
    <m/>
    <x v="0"/>
    <n v="1"/>
    <x v="400"/>
    <x v="31"/>
    <x v="0"/>
    <n v="80159"/>
    <x v="0"/>
    <x v="0"/>
    <x v="0"/>
    <x v="6"/>
  </r>
  <r>
    <x v="2235"/>
    <x v="1302"/>
    <s v="MUEBLES CC CUBRIMIENTOS"/>
    <x v="0"/>
    <m/>
    <s v="2025-05-30"/>
    <s v="2025-06-06"/>
    <s v="2025-06-12 09:23:10"/>
    <s v="2025-06-18 17:16:53"/>
    <s v="2025-06-26 15:18:43"/>
    <s v="2025-07-01 08:52:58"/>
    <s v="2025-07-04 13:23:31"/>
    <s v="2025-06-12"/>
    <s v="2025-06-18"/>
    <s v="2025-06-28"/>
    <s v="2025-06-30"/>
    <s v="2025-07-02"/>
    <x v="3"/>
    <s v="Medellin"/>
    <s v="SOMB0101**"/>
    <x v="347"/>
    <s v="LONA DICKSON CAFE FONDO ENTERO REF:U224"/>
    <x v="0"/>
    <n v="1"/>
    <x v="114"/>
    <x v="0"/>
    <x v="13"/>
    <n v="1544735"/>
    <x v="0"/>
    <x v="0"/>
    <x v="0"/>
    <x v="6"/>
  </r>
  <r>
    <x v="2235"/>
    <x v="1302"/>
    <s v="MUEBLES CC CUBRIMIENTOS"/>
    <x v="0"/>
    <m/>
    <s v="2025-05-30"/>
    <s v="2025-06-06"/>
    <s v="2025-06-12 09:23:10"/>
    <s v="2025-06-18 17:16:53"/>
    <s v="2025-06-26 15:18:43"/>
    <s v="2025-07-01 08:52:58"/>
    <s v="2025-07-04 13:23:31"/>
    <s v="2025-06-12"/>
    <s v="2025-06-18"/>
    <s v="2025-06-28"/>
    <s v="2025-06-30"/>
    <s v="2025-07-02"/>
    <x v="3"/>
    <s v="Medellin"/>
    <s v="TRANSP06"/>
    <x v="59"/>
    <m/>
    <x v="0"/>
    <n v="1"/>
    <x v="0"/>
    <x v="0"/>
    <x v="0"/>
    <n v="140000"/>
    <x v="0"/>
    <x v="1"/>
    <x v="1"/>
    <x v="6"/>
  </r>
  <r>
    <x v="2236"/>
    <x v="1126"/>
    <s v="MUEBLES"/>
    <x v="0"/>
    <m/>
    <s v="2025-05-30"/>
    <s v="2025-06-13"/>
    <s v="2025-06-17 13:53:57"/>
    <s v="0000-00-00 00:00:00"/>
    <s v="0000-00-00 00:00:00"/>
    <s v="2025-07-24 11:54:09"/>
    <s v="2025-07-24 14:36:07"/>
    <s v="2025-06-16"/>
    <s v="2025-06-16"/>
    <s v="2025-07-10"/>
    <s v="2025-07-14"/>
    <s v="2025-07-16"/>
    <x v="3"/>
    <s v="Cali"/>
    <s v="1805"/>
    <x v="1188"/>
    <m/>
    <x v="0"/>
    <n v="1"/>
    <x v="0"/>
    <x v="0"/>
    <x v="0"/>
    <n v="1276402"/>
    <x v="0"/>
    <x v="2"/>
    <x v="0"/>
    <x v="1"/>
  </r>
  <r>
    <x v="2237"/>
    <x v="238"/>
    <s v="CUBRIMIENTO"/>
    <x v="0"/>
    <m/>
    <s v="2025-05-30"/>
    <s v="2025-05-30"/>
    <s v="2025-05-30 11:46:22"/>
    <s v="0000-00-00 00:00:00"/>
    <s v="2025-05-30 11:46:32"/>
    <s v="2025-06-04 10:10:40"/>
    <s v="0000-00-00 00:00:00"/>
    <s v="2025-06-02"/>
    <s v="2025-06-02"/>
    <s v="2025-06-04"/>
    <s v="2025-06-06"/>
    <s v="2025-06-06"/>
    <x v="3"/>
    <s v="Toscany"/>
    <s v="11369"/>
    <x v="789"/>
    <m/>
    <x v="0"/>
    <n v="14"/>
    <x v="0"/>
    <x v="0"/>
    <x v="0"/>
    <n v="18200"/>
    <x v="0"/>
    <x v="0"/>
    <x v="0"/>
    <x v="6"/>
  </r>
  <r>
    <x v="2237"/>
    <x v="238"/>
    <s v="CUBRIMIENTO"/>
    <x v="0"/>
    <m/>
    <s v="2025-05-30"/>
    <s v="2025-05-30"/>
    <s v="2025-05-30 11:46:22"/>
    <s v="0000-00-00 00:00:00"/>
    <s v="2025-05-30 11:46:32"/>
    <s v="2025-06-04 10:10:40"/>
    <s v="0000-00-00 00:00:00"/>
    <s v="2025-06-02"/>
    <s v="2025-06-02"/>
    <s v="2025-06-04"/>
    <s v="2025-06-06"/>
    <s v="2025-06-06"/>
    <x v="3"/>
    <s v="Toscany"/>
    <s v="11435"/>
    <x v="229"/>
    <m/>
    <x v="0"/>
    <n v="7"/>
    <x v="0"/>
    <x v="0"/>
    <x v="0"/>
    <n v="447300"/>
    <x v="0"/>
    <x v="0"/>
    <x v="0"/>
    <x v="6"/>
  </r>
  <r>
    <x v="2237"/>
    <x v="238"/>
    <s v="CUBRIMIENTO"/>
    <x v="0"/>
    <m/>
    <s v="2025-05-30"/>
    <s v="2025-05-30"/>
    <s v="2025-05-30 11:46:22"/>
    <s v="0000-00-00 00:00:00"/>
    <s v="2025-05-30 11:46:32"/>
    <s v="2025-06-04 10:10:40"/>
    <s v="0000-00-00 00:00:00"/>
    <s v="2025-06-02"/>
    <s v="2025-06-02"/>
    <s v="2025-06-04"/>
    <s v="2025-06-06"/>
    <s v="2025-06-06"/>
    <x v="3"/>
    <s v="Toscany"/>
    <s v="12871"/>
    <x v="790"/>
    <m/>
    <x v="0"/>
    <n v="14"/>
    <x v="0"/>
    <x v="0"/>
    <x v="0"/>
    <n v="5600"/>
    <x v="0"/>
    <x v="0"/>
    <x v="0"/>
    <x v="6"/>
  </r>
  <r>
    <x v="2237"/>
    <x v="238"/>
    <s v="CUBRIMIENTO"/>
    <x v="0"/>
    <m/>
    <s v="2025-05-30"/>
    <s v="2025-05-30"/>
    <s v="2025-05-30 11:46:22"/>
    <s v="0000-00-00 00:00:00"/>
    <s v="2025-05-30 11:46:32"/>
    <s v="2025-06-04 10:10:40"/>
    <s v="0000-00-00 00:00:00"/>
    <s v="2025-06-02"/>
    <s v="2025-06-02"/>
    <s v="2025-06-04"/>
    <s v="2025-06-06"/>
    <s v="2025-06-06"/>
    <x v="3"/>
    <s v="Toscany"/>
    <s v="7021"/>
    <x v="469"/>
    <m/>
    <x v="0"/>
    <n v="7"/>
    <x v="0"/>
    <x v="0"/>
    <x v="0"/>
    <n v="350000"/>
    <x v="0"/>
    <x v="0"/>
    <x v="0"/>
    <x v="6"/>
  </r>
  <r>
    <x v="2238"/>
    <x v="622"/>
    <s v="MUEBLES CC CUBRIMIENTOS"/>
    <x v="0"/>
    <m/>
    <s v="2025-05-30"/>
    <s v="2025-05-30"/>
    <s v="2025-05-30 11:28:19"/>
    <s v="0000-00-00 00:00:00"/>
    <s v="2025-06-03 10:12:43"/>
    <s v="2025-06-04 10:11:44"/>
    <s v="2025-06-04 10:12:01"/>
    <s v="2025-06-02"/>
    <s v="2025-06-02"/>
    <s v="2025-06-03"/>
    <s v="2025-06-05"/>
    <s v="2025-06-06"/>
    <x v="3"/>
    <s v="Toscany"/>
    <s v="21308"/>
    <x v="456"/>
    <m/>
    <x v="0"/>
    <n v="3.5"/>
    <x v="0"/>
    <x v="0"/>
    <x v="0"/>
    <n v="184100"/>
    <x v="0"/>
    <x v="0"/>
    <x v="0"/>
    <x v="6"/>
  </r>
  <r>
    <x v="2239"/>
    <x v="358"/>
    <s v="CUBRIMIENTO"/>
    <x v="0"/>
    <m/>
    <s v="2025-05-30"/>
    <s v="2025-06-06"/>
    <s v="2025-06-09 15:38:31"/>
    <s v="0000-00-00 00:00:00"/>
    <s v="2025-06-12 08:21:19"/>
    <s v="2025-06-12 08:21:28"/>
    <s v="0000-00-00 00:00:00"/>
    <s v="2025-06-09"/>
    <s v="2025-06-09"/>
    <s v="2025-06-10"/>
    <s v="2025-06-12"/>
    <s v="2025-06-12"/>
    <x v="0"/>
    <s v="Toscana"/>
    <s v="TRANSP01"/>
    <x v="102"/>
    <m/>
    <x v="0"/>
    <n v="1"/>
    <x v="0"/>
    <x v="0"/>
    <x v="0"/>
    <n v="12646224"/>
    <x v="0"/>
    <x v="0"/>
    <x v="0"/>
    <x v="6"/>
  </r>
  <r>
    <x v="2240"/>
    <x v="1303"/>
    <s v="CUBRIMIENTO"/>
    <x v="0"/>
    <m/>
    <s v="2025-05-30"/>
    <s v="2025-05-30"/>
    <s v="2025-06-12 10:31:22"/>
    <s v="2025-06-12 17:29:43"/>
    <s v="2025-06-17 07:30:42"/>
    <s v="2025-06-24 07:14:11"/>
    <s v="2025-07-12 09:05:25"/>
    <s v="2025-06-02"/>
    <s v="2025-06-03"/>
    <s v="2025-06-11"/>
    <s v="2025-06-13"/>
    <s v="2025-06-17"/>
    <x v="3"/>
    <s v="Bogota"/>
    <s v="28523"/>
    <x v="864"/>
    <m/>
    <x v="0"/>
    <n v="2"/>
    <x v="0"/>
    <x v="0"/>
    <x v="0"/>
    <n v="200000"/>
    <x v="0"/>
    <x v="0"/>
    <x v="0"/>
    <x v="6"/>
  </r>
  <r>
    <x v="2240"/>
    <x v="1303"/>
    <s v="CUBRIMIENTO"/>
    <x v="0"/>
    <m/>
    <s v="2025-05-30"/>
    <s v="2025-05-30"/>
    <s v="2025-06-12 10:31:22"/>
    <s v="2025-06-12 17:29:43"/>
    <s v="2025-06-17 07:30:42"/>
    <s v="2025-06-24 07:14:11"/>
    <s v="2025-07-12 09:05:25"/>
    <s v="2025-06-02"/>
    <s v="2025-06-03"/>
    <s v="2025-06-11"/>
    <s v="2025-06-13"/>
    <s v="2025-06-17"/>
    <x v="3"/>
    <s v="Bogota"/>
    <s v="MANT004"/>
    <x v="934"/>
    <m/>
    <x v="0"/>
    <n v="1"/>
    <x v="79"/>
    <x v="0"/>
    <x v="36"/>
    <n v="888994"/>
    <x v="0"/>
    <x v="0"/>
    <x v="0"/>
    <x v="6"/>
  </r>
  <r>
    <x v="2240"/>
    <x v="1303"/>
    <s v="CUBRIMIENTO"/>
    <x v="0"/>
    <m/>
    <s v="2025-05-30"/>
    <s v="2025-05-30"/>
    <s v="2025-06-12 10:31:22"/>
    <s v="2025-06-12 17:29:43"/>
    <s v="2025-06-17 07:30:42"/>
    <s v="2025-06-24 07:14:11"/>
    <s v="2025-07-12 09:05:25"/>
    <s v="2025-06-02"/>
    <s v="2025-06-03"/>
    <s v="2025-06-11"/>
    <s v="2025-06-13"/>
    <s v="2025-06-17"/>
    <x v="3"/>
    <s v="Bogota"/>
    <s v="SERV03"/>
    <x v="9"/>
    <m/>
    <x v="0"/>
    <n v="1"/>
    <x v="0"/>
    <x v="0"/>
    <x v="0"/>
    <n v="2100000"/>
    <x v="0"/>
    <x v="1"/>
    <x v="1"/>
    <x v="6"/>
  </r>
  <r>
    <x v="2240"/>
    <x v="1303"/>
    <s v="CUBRIMIENTO"/>
    <x v="0"/>
    <m/>
    <s v="2025-05-30"/>
    <s v="2025-05-30"/>
    <s v="2025-06-12 10:31:22"/>
    <s v="2025-06-12 17:29:43"/>
    <s v="2025-06-17 07:30:42"/>
    <s v="2025-06-24 07:14:11"/>
    <s v="2025-07-12 09:05:25"/>
    <s v="2025-06-02"/>
    <s v="2025-06-03"/>
    <s v="2025-06-11"/>
    <s v="2025-06-13"/>
    <s v="2025-06-17"/>
    <x v="3"/>
    <s v="Bogota"/>
    <s v="SOMB0101**"/>
    <x v="347"/>
    <s v="LONA DICKSON CRUDO REF:6020"/>
    <x v="0"/>
    <n v="1"/>
    <x v="79"/>
    <x v="0"/>
    <x v="36"/>
    <n v="1916372"/>
    <x v="0"/>
    <x v="0"/>
    <x v="0"/>
    <x v="6"/>
  </r>
  <r>
    <x v="2241"/>
    <x v="1304"/>
    <s v="CUBRIMIENTO"/>
    <x v="0"/>
    <m/>
    <s v="2025-05-30"/>
    <s v="2025-06-04"/>
    <s v="2025-06-05 15:47:56"/>
    <s v="0000-00-00 00:00:00"/>
    <s v="2025-06-12 08:18:05"/>
    <s v="2025-06-12 17:34:24"/>
    <s v="2025-07-15 13:31:14"/>
    <s v="2025-06-05"/>
    <s v="2025-06-05"/>
    <s v="2025-06-19"/>
    <s v="2025-06-23"/>
    <s v="2025-06-25"/>
    <x v="3"/>
    <s v="Cali"/>
    <s v="24155"/>
    <x v="1189"/>
    <m/>
    <x v="0"/>
    <n v="2"/>
    <x v="0"/>
    <x v="0"/>
    <x v="0"/>
    <n v="205680"/>
    <x v="0"/>
    <x v="0"/>
    <x v="0"/>
    <x v="6"/>
  </r>
  <r>
    <x v="2241"/>
    <x v="1304"/>
    <s v="CUBRIMIENTO"/>
    <x v="0"/>
    <m/>
    <s v="2025-05-30"/>
    <s v="2025-06-04"/>
    <s v="2025-06-05 15:47:56"/>
    <s v="0000-00-00 00:00:00"/>
    <s v="2025-06-12 08:18:05"/>
    <s v="2025-06-12 17:34:24"/>
    <s v="2025-07-15 13:31:14"/>
    <s v="2025-06-05"/>
    <s v="2025-06-05"/>
    <s v="2025-06-19"/>
    <s v="2025-06-23"/>
    <s v="2025-06-25"/>
    <x v="3"/>
    <s v="Cali"/>
    <s v="28523"/>
    <x v="864"/>
    <m/>
    <x v="0"/>
    <n v="4"/>
    <x v="0"/>
    <x v="0"/>
    <x v="0"/>
    <n v="165600"/>
    <x v="0"/>
    <x v="0"/>
    <x v="0"/>
    <x v="6"/>
  </r>
  <r>
    <x v="2241"/>
    <x v="1304"/>
    <s v="CUBRIMIENTO"/>
    <x v="0"/>
    <m/>
    <s v="2025-05-30"/>
    <s v="2025-06-04"/>
    <s v="2025-06-05 15:47:56"/>
    <s v="0000-00-00 00:00:00"/>
    <s v="2025-06-12 08:18:05"/>
    <s v="2025-06-12 17:34:24"/>
    <s v="2025-07-15 13:31:14"/>
    <s v="2025-06-05"/>
    <s v="2025-06-05"/>
    <s v="2025-06-19"/>
    <s v="2025-06-23"/>
    <s v="2025-06-25"/>
    <x v="3"/>
    <s v="Cali"/>
    <s v="MANT003"/>
    <x v="1122"/>
    <m/>
    <x v="0"/>
    <n v="1"/>
    <x v="15"/>
    <x v="0"/>
    <x v="3"/>
    <n v="695000"/>
    <x v="0"/>
    <x v="0"/>
    <x v="0"/>
    <x v="6"/>
  </r>
  <r>
    <x v="2241"/>
    <x v="1304"/>
    <s v="CUBRIMIENTO"/>
    <x v="0"/>
    <m/>
    <s v="2025-05-30"/>
    <s v="2025-06-04"/>
    <s v="2025-06-05 15:47:56"/>
    <s v="0000-00-00 00:00:00"/>
    <s v="2025-06-12 08:18:05"/>
    <s v="2025-06-12 17:34:24"/>
    <s v="2025-07-15 13:31:14"/>
    <s v="2025-06-05"/>
    <s v="2025-06-05"/>
    <s v="2025-06-19"/>
    <s v="2025-06-23"/>
    <s v="2025-06-25"/>
    <x v="3"/>
    <s v="Cali"/>
    <s v="REP036"/>
    <x v="72"/>
    <m/>
    <x v="0"/>
    <n v="1"/>
    <x v="0"/>
    <x v="0"/>
    <x v="0"/>
    <n v="500000"/>
    <x v="0"/>
    <x v="0"/>
    <x v="0"/>
    <x v="6"/>
  </r>
  <r>
    <x v="2241"/>
    <x v="1304"/>
    <s v="CUBRIMIENTO"/>
    <x v="0"/>
    <m/>
    <s v="2025-05-30"/>
    <s v="2025-06-04"/>
    <s v="2025-06-05 15:47:56"/>
    <s v="0000-00-00 00:00:00"/>
    <s v="2025-06-12 08:18:05"/>
    <s v="2025-06-12 17:34:24"/>
    <s v="2025-07-15 13:31:14"/>
    <s v="2025-06-05"/>
    <s v="2025-06-05"/>
    <s v="2025-06-19"/>
    <s v="2025-06-23"/>
    <s v="2025-06-25"/>
    <x v="3"/>
    <s v="Cali"/>
    <s v="SERVLAV10"/>
    <x v="73"/>
    <m/>
    <x v="0"/>
    <n v="1"/>
    <x v="0"/>
    <x v="0"/>
    <x v="0"/>
    <n v="500000"/>
    <x v="0"/>
    <x v="1"/>
    <x v="1"/>
    <x v="6"/>
  </r>
  <r>
    <x v="2242"/>
    <x v="1305"/>
    <s v="MUEBLES CC CUBRIMIENTOS"/>
    <x v="0"/>
    <m/>
    <s v="2025-05-30"/>
    <s v="2025-05-30"/>
    <s v="2025-06-03 15:03:58"/>
    <s v="0000-00-00 00:00:00"/>
    <s v="2025-06-27 07:07:18"/>
    <s v="2025-07-07 07:29:09"/>
    <s v="2025-07-24 12:36:13"/>
    <s v="2025-06-02"/>
    <s v="2025-06-02"/>
    <s v="2025-07-04"/>
    <s v="2025-07-08"/>
    <s v="2025-07-10"/>
    <x v="1"/>
    <s v="Bogota"/>
    <s v="14785"/>
    <x v="84"/>
    <m/>
    <x v="0"/>
    <n v="12"/>
    <x v="0"/>
    <x v="0"/>
    <x v="0"/>
    <n v="8040888"/>
    <x v="0"/>
    <x v="2"/>
    <x v="0"/>
    <x v="1"/>
  </r>
  <r>
    <x v="2242"/>
    <x v="1305"/>
    <s v="MUEBLES CC CUBRIMIENTOS"/>
    <x v="0"/>
    <m/>
    <s v="2025-05-30"/>
    <s v="2025-05-30"/>
    <s v="2025-06-03 15:03:58"/>
    <s v="0000-00-00 00:00:00"/>
    <s v="2025-06-27 07:07:18"/>
    <s v="2025-07-07 07:29:09"/>
    <s v="2025-07-24 12:36:13"/>
    <s v="2025-06-02"/>
    <s v="2025-06-02"/>
    <s v="2025-07-04"/>
    <s v="2025-07-08"/>
    <s v="2025-07-10"/>
    <x v="1"/>
    <s v="Bogota"/>
    <s v="15841"/>
    <x v="86"/>
    <m/>
    <x v="0"/>
    <n v="3"/>
    <x v="0"/>
    <x v="0"/>
    <x v="0"/>
    <n v="2460756"/>
    <x v="0"/>
    <x v="2"/>
    <x v="0"/>
    <x v="1"/>
  </r>
  <r>
    <x v="2242"/>
    <x v="1305"/>
    <s v="MUEBLES CC CUBRIMIENTOS"/>
    <x v="0"/>
    <m/>
    <s v="2025-05-30"/>
    <s v="2025-05-30"/>
    <s v="2025-06-03 15:03:58"/>
    <s v="0000-00-00 00:00:00"/>
    <s v="2025-06-27 07:07:18"/>
    <s v="2025-07-07 07:29:09"/>
    <s v="2025-07-24 12:36:13"/>
    <s v="2025-06-02"/>
    <s v="2025-06-02"/>
    <s v="2025-07-04"/>
    <s v="2025-07-08"/>
    <s v="2025-07-10"/>
    <x v="1"/>
    <s v="Bogota"/>
    <s v="9689"/>
    <x v="518"/>
    <m/>
    <x v="0"/>
    <n v="1"/>
    <x v="0"/>
    <x v="0"/>
    <x v="0"/>
    <n v="5480981"/>
    <x v="0"/>
    <x v="2"/>
    <x v="0"/>
    <x v="1"/>
  </r>
  <r>
    <x v="2242"/>
    <x v="1305"/>
    <s v="MUEBLES CC CUBRIMIENTOS"/>
    <x v="0"/>
    <m/>
    <s v="2025-05-30"/>
    <s v="2025-05-30"/>
    <s v="2025-06-03 15:03:58"/>
    <s v="0000-00-00 00:00:00"/>
    <s v="2025-06-27 07:07:18"/>
    <s v="2025-07-07 07:29:09"/>
    <s v="2025-07-24 12:36:13"/>
    <s v="2025-06-02"/>
    <s v="2025-06-02"/>
    <s v="2025-07-04"/>
    <s v="2025-07-08"/>
    <s v="2025-07-10"/>
    <x v="1"/>
    <s v="Bogota"/>
    <s v="SERV08"/>
    <x v="2"/>
    <m/>
    <x v="0"/>
    <n v="1"/>
    <x v="0"/>
    <x v="0"/>
    <x v="0"/>
    <n v="620000"/>
    <x v="0"/>
    <x v="1"/>
    <x v="1"/>
    <x v="1"/>
  </r>
  <r>
    <x v="2243"/>
    <x v="1306"/>
    <s v="MUEBLES CC CUBRIMIENTOS"/>
    <x v="0"/>
    <m/>
    <s v="2025-05-30"/>
    <s v="2025-06-11"/>
    <s v="2025-06-13 09:31:33"/>
    <s v="0000-00-00 00:00:00"/>
    <s v="2025-06-20 11:59:27"/>
    <s v="2025-06-25 08:55:36"/>
    <s v="2025-08-20 17:44:34"/>
    <s v="2025-06-12"/>
    <s v="2025-06-12"/>
    <s v="2025-06-20"/>
    <s v="2025-06-24"/>
    <s v="2025-06-26"/>
    <x v="3"/>
    <s v="Cali"/>
    <s v="MANT005"/>
    <x v="969"/>
    <m/>
    <x v="0"/>
    <n v="1"/>
    <x v="118"/>
    <x v="7"/>
    <x v="0"/>
    <n v="556320"/>
    <x v="0"/>
    <x v="0"/>
    <x v="0"/>
    <x v="6"/>
  </r>
  <r>
    <x v="2243"/>
    <x v="1306"/>
    <s v="MUEBLES CC CUBRIMIENTOS"/>
    <x v="0"/>
    <m/>
    <s v="2025-05-30"/>
    <s v="2025-06-11"/>
    <s v="2025-06-13 09:31:33"/>
    <s v="0000-00-00 00:00:00"/>
    <s v="2025-06-20 11:59:27"/>
    <s v="2025-06-25 08:55:36"/>
    <s v="2025-08-20 17:44:34"/>
    <s v="2025-06-12"/>
    <s v="2025-06-12"/>
    <s v="2025-06-20"/>
    <s v="2025-06-24"/>
    <s v="2025-06-26"/>
    <x v="3"/>
    <s v="Cali"/>
    <s v="TRANSP06"/>
    <x v="59"/>
    <m/>
    <x v="0"/>
    <n v="1"/>
    <x v="0"/>
    <x v="0"/>
    <x v="0"/>
    <n v="100000"/>
    <x v="0"/>
    <x v="1"/>
    <x v="1"/>
    <x v="6"/>
  </r>
  <r>
    <x v="2244"/>
    <x v="1305"/>
    <s v="MUEBLES CC CUBRIMIENTOS"/>
    <x v="0"/>
    <m/>
    <s v="2025-05-30"/>
    <s v="2025-05-30"/>
    <s v="2025-06-03 15:01:25"/>
    <s v="0000-00-00 00:00:00"/>
    <s v="2025-06-12 17:28:35"/>
    <s v="2025-06-12 17:29:00"/>
    <s v="2025-07-24 12:35:26"/>
    <s v="2025-06-02"/>
    <s v="2025-06-02"/>
    <s v="2025-07-04"/>
    <s v="2025-07-08"/>
    <s v="2025-07-10"/>
    <x v="1"/>
    <s v="Bogota"/>
    <s v="5520"/>
    <x v="384"/>
    <s v="LONA DICKSON ARENA VETEADO U337"/>
    <x v="0"/>
    <n v="1"/>
    <x v="0"/>
    <x v="0"/>
    <x v="0"/>
    <n v="8417387"/>
    <x v="0"/>
    <x v="0"/>
    <x v="0"/>
    <x v="1"/>
  </r>
  <r>
    <x v="2245"/>
    <x v="1222"/>
    <s v="CUBRIMIENTO"/>
    <x v="0"/>
    <m/>
    <s v="2025-06-03"/>
    <s v="2025-06-12"/>
    <s v="2025-06-12 16:20:19"/>
    <s v="2025-06-12 17:26:02"/>
    <s v="2025-06-17 17:09:39"/>
    <s v="2025-06-17 17:09:53"/>
    <s v="2025-06-19 10:12:55"/>
    <s v="2025-06-13"/>
    <s v="2025-06-16"/>
    <s v="2025-06-23"/>
    <s v="2025-06-25"/>
    <s v="2025-07-02"/>
    <x v="3"/>
    <s v="Cali"/>
    <s v="FLANCHE01"/>
    <x v="51"/>
    <m/>
    <x v="3"/>
    <n v="1"/>
    <x v="15"/>
    <x v="0"/>
    <x v="0"/>
    <n v="396486"/>
    <x v="0"/>
    <x v="0"/>
    <x v="0"/>
    <x v="6"/>
  </r>
  <r>
    <x v="2246"/>
    <x v="168"/>
    <s v="CUBRIMIENTO"/>
    <x v="0"/>
    <m/>
    <s v="2025-06-03"/>
    <s v="2025-06-03"/>
    <s v="2025-06-04 11:51:26"/>
    <s v="0000-00-00 00:00:00"/>
    <s v="2025-06-04 11:51:39"/>
    <s v="2025-06-04 16:26:45"/>
    <s v="0000-00-00 00:00:00"/>
    <s v="0000-00-00"/>
    <s v="0000-00-00"/>
    <s v="0000-00-00"/>
    <s v="0000-00-00"/>
    <s v="0000-00-00"/>
    <x v="3"/>
    <s v="Toscany"/>
    <s v="97"/>
    <x v="546"/>
    <m/>
    <x v="0"/>
    <n v="6.5"/>
    <x v="0"/>
    <x v="0"/>
    <x v="0"/>
    <n v="341900"/>
    <x v="0"/>
    <x v="0"/>
    <x v="0"/>
    <x v="11"/>
  </r>
  <r>
    <x v="2247"/>
    <x v="718"/>
    <s v="CUBRIMIENTO"/>
    <x v="0"/>
    <m/>
    <s v="2025-06-03"/>
    <s v="2025-06-03"/>
    <s v="2025-06-03 11:05:24"/>
    <s v="0000-00-00 00:00:00"/>
    <s v="2025-06-03 11:05:38"/>
    <s v="2025-06-03 13:19:11"/>
    <s v="0000-00-00 00:00:00"/>
    <s v="2025-06-04"/>
    <s v="2025-06-04"/>
    <s v="2025-06-06"/>
    <s v="2025-06-10"/>
    <s v="2025-06-10"/>
    <x v="3"/>
    <s v="Toscany"/>
    <s v="11369"/>
    <x v="789"/>
    <m/>
    <x v="0"/>
    <n v="2"/>
    <x v="0"/>
    <x v="0"/>
    <x v="0"/>
    <n v="2600"/>
    <x v="0"/>
    <x v="0"/>
    <x v="0"/>
    <x v="6"/>
  </r>
  <r>
    <x v="2247"/>
    <x v="718"/>
    <s v="CUBRIMIENTO"/>
    <x v="0"/>
    <m/>
    <s v="2025-06-03"/>
    <s v="2025-06-03"/>
    <s v="2025-06-03 11:05:24"/>
    <s v="0000-00-00 00:00:00"/>
    <s v="2025-06-03 11:05:38"/>
    <s v="2025-06-03 13:19:11"/>
    <s v="0000-00-00 00:00:00"/>
    <s v="2025-06-04"/>
    <s v="2025-06-04"/>
    <s v="2025-06-06"/>
    <s v="2025-06-10"/>
    <s v="2025-06-10"/>
    <x v="3"/>
    <s v="Toscany"/>
    <s v="11435"/>
    <x v="229"/>
    <m/>
    <x v="0"/>
    <n v="1"/>
    <x v="0"/>
    <x v="0"/>
    <x v="0"/>
    <n v="63900"/>
    <x v="0"/>
    <x v="0"/>
    <x v="0"/>
    <x v="6"/>
  </r>
  <r>
    <x v="2247"/>
    <x v="718"/>
    <s v="CUBRIMIENTO"/>
    <x v="0"/>
    <m/>
    <s v="2025-06-03"/>
    <s v="2025-06-03"/>
    <s v="2025-06-03 11:05:24"/>
    <s v="0000-00-00 00:00:00"/>
    <s v="2025-06-03 11:05:38"/>
    <s v="2025-06-03 13:19:11"/>
    <s v="0000-00-00 00:00:00"/>
    <s v="2025-06-04"/>
    <s v="2025-06-04"/>
    <s v="2025-06-06"/>
    <s v="2025-06-10"/>
    <s v="2025-06-10"/>
    <x v="3"/>
    <s v="Toscany"/>
    <s v="12871"/>
    <x v="790"/>
    <m/>
    <x v="0"/>
    <n v="2"/>
    <x v="0"/>
    <x v="0"/>
    <x v="0"/>
    <n v="800"/>
    <x v="0"/>
    <x v="0"/>
    <x v="0"/>
    <x v="6"/>
  </r>
  <r>
    <x v="2247"/>
    <x v="718"/>
    <s v="CUBRIMIENTO"/>
    <x v="0"/>
    <m/>
    <s v="2025-06-03"/>
    <s v="2025-06-03"/>
    <s v="2025-06-03 11:05:24"/>
    <s v="0000-00-00 00:00:00"/>
    <s v="2025-06-03 11:05:38"/>
    <s v="2025-06-03 13:19:11"/>
    <s v="0000-00-00 00:00:00"/>
    <s v="2025-06-04"/>
    <s v="2025-06-04"/>
    <s v="2025-06-06"/>
    <s v="2025-06-10"/>
    <s v="2025-06-10"/>
    <x v="3"/>
    <s v="Toscany"/>
    <s v="7021"/>
    <x v="469"/>
    <m/>
    <x v="0"/>
    <n v="1"/>
    <x v="0"/>
    <x v="0"/>
    <x v="0"/>
    <n v="50000"/>
    <x v="0"/>
    <x v="0"/>
    <x v="0"/>
    <x v="6"/>
  </r>
  <r>
    <x v="2248"/>
    <x v="718"/>
    <s v="CUBRIMIENTO"/>
    <x v="0"/>
    <m/>
    <s v="2025-06-03"/>
    <s v="2025-06-03"/>
    <s v="2025-06-03 11:37:47"/>
    <s v="0000-00-00 00:00:00"/>
    <s v="2025-06-03 11:38:04"/>
    <s v="2025-06-03 13:18:28"/>
    <s v="0000-00-00 00:00:00"/>
    <s v="0000-00-00"/>
    <s v="0000-00-00"/>
    <s v="0000-00-00"/>
    <s v="0000-00-00"/>
    <s v="0000-00-00"/>
    <x v="3"/>
    <s v="Toscany"/>
    <s v="11369"/>
    <x v="789"/>
    <m/>
    <x v="0"/>
    <n v="2"/>
    <x v="0"/>
    <x v="0"/>
    <x v="0"/>
    <n v="2600"/>
    <x v="0"/>
    <x v="0"/>
    <x v="0"/>
    <x v="11"/>
  </r>
  <r>
    <x v="2248"/>
    <x v="718"/>
    <s v="CUBRIMIENTO"/>
    <x v="0"/>
    <m/>
    <s v="2025-06-03"/>
    <s v="2025-06-03"/>
    <s v="2025-06-03 11:37:47"/>
    <s v="0000-00-00 00:00:00"/>
    <s v="2025-06-03 11:38:04"/>
    <s v="2025-06-03 13:18:28"/>
    <s v="0000-00-00 00:00:00"/>
    <s v="0000-00-00"/>
    <s v="0000-00-00"/>
    <s v="0000-00-00"/>
    <s v="0000-00-00"/>
    <s v="0000-00-00"/>
    <x v="3"/>
    <s v="Toscany"/>
    <s v="11435"/>
    <x v="229"/>
    <m/>
    <x v="0"/>
    <n v="1"/>
    <x v="0"/>
    <x v="0"/>
    <x v="0"/>
    <n v="63900"/>
    <x v="0"/>
    <x v="0"/>
    <x v="0"/>
    <x v="11"/>
  </r>
  <r>
    <x v="2248"/>
    <x v="718"/>
    <s v="CUBRIMIENTO"/>
    <x v="0"/>
    <m/>
    <s v="2025-06-03"/>
    <s v="2025-06-03"/>
    <s v="2025-06-03 11:37:47"/>
    <s v="0000-00-00 00:00:00"/>
    <s v="2025-06-03 11:38:04"/>
    <s v="2025-06-03 13:18:28"/>
    <s v="0000-00-00 00:00:00"/>
    <s v="0000-00-00"/>
    <s v="0000-00-00"/>
    <s v="0000-00-00"/>
    <s v="0000-00-00"/>
    <s v="0000-00-00"/>
    <x v="3"/>
    <s v="Toscany"/>
    <s v="12871"/>
    <x v="790"/>
    <m/>
    <x v="0"/>
    <n v="2"/>
    <x v="0"/>
    <x v="0"/>
    <x v="0"/>
    <n v="800"/>
    <x v="0"/>
    <x v="0"/>
    <x v="0"/>
    <x v="11"/>
  </r>
  <r>
    <x v="2248"/>
    <x v="718"/>
    <s v="CUBRIMIENTO"/>
    <x v="0"/>
    <m/>
    <s v="2025-06-03"/>
    <s v="2025-06-03"/>
    <s v="2025-06-03 11:37:47"/>
    <s v="0000-00-00 00:00:00"/>
    <s v="2025-06-03 11:38:04"/>
    <s v="2025-06-03 13:18:28"/>
    <s v="0000-00-00 00:00:00"/>
    <s v="0000-00-00"/>
    <s v="0000-00-00"/>
    <s v="0000-00-00"/>
    <s v="0000-00-00"/>
    <s v="0000-00-00"/>
    <x v="3"/>
    <s v="Toscany"/>
    <s v="7021"/>
    <x v="469"/>
    <m/>
    <x v="0"/>
    <n v="1"/>
    <x v="0"/>
    <x v="0"/>
    <x v="0"/>
    <n v="50000"/>
    <x v="0"/>
    <x v="0"/>
    <x v="0"/>
    <x v="11"/>
  </r>
  <r>
    <x v="2249"/>
    <x v="1073"/>
    <s v="CUBRIMIENTO"/>
    <x v="0"/>
    <m/>
    <s v="2025-06-03"/>
    <s v="2025-06-09"/>
    <s v="2025-06-10 13:21:03"/>
    <s v="2025-06-26 15:47:50"/>
    <s v="2025-07-16 06:57:29"/>
    <s v="2025-07-17 14:06:06"/>
    <s v="0000-00-00 00:00:00"/>
    <s v="2025-06-10"/>
    <s v="2025-06-20"/>
    <s v="2025-07-04"/>
    <s v="2025-07-08"/>
    <s v="2025-07-17"/>
    <x v="0"/>
    <s v="Toscana"/>
    <s v="PLAM09"/>
    <x v="1190"/>
    <m/>
    <x v="1"/>
    <n v="1"/>
    <x v="371"/>
    <x v="0"/>
    <x v="202"/>
    <n v="30852131.039999999"/>
    <x v="0"/>
    <x v="4"/>
    <x v="13"/>
    <x v="1"/>
  </r>
  <r>
    <x v="2250"/>
    <x v="154"/>
    <s v="CUBRIMIENTO"/>
    <x v="0"/>
    <m/>
    <s v="2025-06-03"/>
    <s v="2025-06-03"/>
    <s v="2025-06-04 11:55:24"/>
    <s v="0000-00-00 00:00:00"/>
    <s v="2025-06-04 11:56:18"/>
    <s v="2025-06-07 11:00:37"/>
    <s v="0000-00-00 00:00:00"/>
    <s v="0000-00-00"/>
    <s v="0000-00-00"/>
    <s v="0000-00-00"/>
    <s v="0000-00-00"/>
    <s v="0000-00-00"/>
    <x v="3"/>
    <s v="Toscany"/>
    <s v="11369"/>
    <x v="789"/>
    <m/>
    <x v="0"/>
    <n v="30"/>
    <x v="0"/>
    <x v="0"/>
    <x v="0"/>
    <n v="39000"/>
    <x v="0"/>
    <x v="0"/>
    <x v="0"/>
    <x v="11"/>
  </r>
  <r>
    <x v="2250"/>
    <x v="154"/>
    <s v="CUBRIMIENTO"/>
    <x v="0"/>
    <m/>
    <s v="2025-06-03"/>
    <s v="2025-06-03"/>
    <s v="2025-06-04 11:55:24"/>
    <s v="0000-00-00 00:00:00"/>
    <s v="2025-06-04 11:56:18"/>
    <s v="2025-06-07 11:00:37"/>
    <s v="0000-00-00 00:00:00"/>
    <s v="0000-00-00"/>
    <s v="0000-00-00"/>
    <s v="0000-00-00"/>
    <s v="0000-00-00"/>
    <s v="0000-00-00"/>
    <x v="3"/>
    <s v="Toscany"/>
    <s v="11435"/>
    <x v="229"/>
    <m/>
    <x v="0"/>
    <n v="15"/>
    <x v="0"/>
    <x v="0"/>
    <x v="0"/>
    <n v="855000"/>
    <x v="0"/>
    <x v="0"/>
    <x v="0"/>
    <x v="11"/>
  </r>
  <r>
    <x v="2250"/>
    <x v="154"/>
    <s v="CUBRIMIENTO"/>
    <x v="0"/>
    <m/>
    <s v="2025-06-03"/>
    <s v="2025-06-03"/>
    <s v="2025-06-04 11:55:24"/>
    <s v="0000-00-00 00:00:00"/>
    <s v="2025-06-04 11:56:18"/>
    <s v="2025-06-07 11:00:37"/>
    <s v="0000-00-00 00:00:00"/>
    <s v="0000-00-00"/>
    <s v="0000-00-00"/>
    <s v="0000-00-00"/>
    <s v="0000-00-00"/>
    <s v="0000-00-00"/>
    <x v="3"/>
    <s v="Toscany"/>
    <s v="12871"/>
    <x v="790"/>
    <m/>
    <x v="0"/>
    <n v="30"/>
    <x v="0"/>
    <x v="0"/>
    <x v="0"/>
    <n v="12000"/>
    <x v="0"/>
    <x v="0"/>
    <x v="0"/>
    <x v="11"/>
  </r>
  <r>
    <x v="2251"/>
    <x v="990"/>
    <s v="CUBRIMIENTO"/>
    <x v="0"/>
    <m/>
    <s v="2025-06-03"/>
    <s v="2025-06-05"/>
    <s v="2025-06-06 14:34:26"/>
    <s v="0000-00-00 00:00:00"/>
    <s v="2025-06-06 14:34:41"/>
    <s v="2025-06-06 14:34:47"/>
    <s v="2025-06-18 09:35:11"/>
    <s v="2025-06-06"/>
    <s v="2025-06-06"/>
    <s v="2025-06-09"/>
    <s v="2025-06-11"/>
    <s v="2025-06-13"/>
    <x v="3"/>
    <s v="Bogota"/>
    <s v="SERV03"/>
    <x v="9"/>
    <m/>
    <x v="0"/>
    <n v="1"/>
    <x v="0"/>
    <x v="0"/>
    <x v="0"/>
    <n v="62000"/>
    <x v="0"/>
    <x v="1"/>
    <x v="1"/>
    <x v="6"/>
  </r>
  <r>
    <x v="2252"/>
    <x v="858"/>
    <s v="MUEBLES CC CUBRIMIENTOS"/>
    <x v="0"/>
    <m/>
    <s v="2025-06-03"/>
    <s v="2025-06-16"/>
    <s v="2025-06-18 09:54:20"/>
    <s v="0000-00-00 00:00:00"/>
    <s v="2025-06-25 16:44:50"/>
    <s v="2025-06-25 16:45:24"/>
    <s v="0000-00-00 00:00:00"/>
    <s v="2025-06-17"/>
    <s v="2025-06-17"/>
    <s v="2025-07-01"/>
    <s v="2025-07-03"/>
    <s v="2025-07-07"/>
    <x v="8"/>
    <s v="Medellin"/>
    <s v="1010114"/>
    <x v="141"/>
    <m/>
    <x v="0"/>
    <n v="6"/>
    <x v="0"/>
    <x v="0"/>
    <x v="0"/>
    <n v="504000"/>
    <x v="0"/>
    <x v="0"/>
    <x v="0"/>
    <x v="1"/>
  </r>
  <r>
    <x v="2252"/>
    <x v="858"/>
    <s v="MUEBLES CC CUBRIMIENTOS"/>
    <x v="0"/>
    <m/>
    <s v="2025-06-03"/>
    <s v="2025-06-16"/>
    <s v="2025-06-18 09:54:20"/>
    <s v="0000-00-00 00:00:00"/>
    <s v="2025-06-25 16:44:50"/>
    <s v="2025-06-25 16:45:24"/>
    <s v="0000-00-00 00:00:00"/>
    <s v="2025-06-17"/>
    <s v="2025-06-17"/>
    <s v="2025-07-01"/>
    <s v="2025-07-03"/>
    <s v="2025-07-07"/>
    <x v="8"/>
    <s v="Medellin"/>
    <s v="101946"/>
    <x v="679"/>
    <m/>
    <x v="0"/>
    <n v="8"/>
    <x v="0"/>
    <x v="0"/>
    <x v="0"/>
    <n v="97800"/>
    <x v="0"/>
    <x v="0"/>
    <x v="0"/>
    <x v="1"/>
  </r>
  <r>
    <x v="2252"/>
    <x v="858"/>
    <s v="MUEBLES CC CUBRIMIENTOS"/>
    <x v="0"/>
    <m/>
    <s v="2025-06-03"/>
    <s v="2025-06-16"/>
    <s v="2025-06-18 09:54:20"/>
    <s v="0000-00-00 00:00:00"/>
    <s v="2025-06-25 16:44:50"/>
    <s v="2025-06-25 16:45:24"/>
    <s v="0000-00-00 00:00:00"/>
    <s v="2025-06-17"/>
    <s v="2025-06-17"/>
    <s v="2025-07-01"/>
    <s v="2025-07-03"/>
    <s v="2025-07-07"/>
    <x v="8"/>
    <s v="Medellin"/>
    <s v="17921"/>
    <x v="144"/>
    <m/>
    <x v="0"/>
    <n v="2"/>
    <x v="0"/>
    <x v="0"/>
    <x v="0"/>
    <n v="56250"/>
    <x v="0"/>
    <x v="0"/>
    <x v="0"/>
    <x v="1"/>
  </r>
  <r>
    <x v="2252"/>
    <x v="858"/>
    <s v="MUEBLES CC CUBRIMIENTOS"/>
    <x v="0"/>
    <m/>
    <s v="2025-06-03"/>
    <s v="2025-06-16"/>
    <s v="2025-06-18 09:54:20"/>
    <s v="0000-00-00 00:00:00"/>
    <s v="2025-06-25 16:44:50"/>
    <s v="2025-06-25 16:45:24"/>
    <s v="0000-00-00 00:00:00"/>
    <s v="2025-06-17"/>
    <s v="2025-06-17"/>
    <s v="2025-07-01"/>
    <s v="2025-07-03"/>
    <s v="2025-07-07"/>
    <x v="8"/>
    <s v="Medellin"/>
    <s v="17925"/>
    <x v="145"/>
    <m/>
    <x v="0"/>
    <n v="2"/>
    <x v="0"/>
    <x v="0"/>
    <x v="0"/>
    <n v="30938"/>
    <x v="0"/>
    <x v="0"/>
    <x v="0"/>
    <x v="1"/>
  </r>
  <r>
    <x v="2252"/>
    <x v="858"/>
    <s v="MUEBLES CC CUBRIMIENTOS"/>
    <x v="0"/>
    <m/>
    <s v="2025-06-03"/>
    <s v="2025-06-16"/>
    <s v="2025-06-18 09:54:20"/>
    <s v="0000-00-00 00:00:00"/>
    <s v="2025-06-25 16:44:50"/>
    <s v="2025-06-25 16:45:24"/>
    <s v="0000-00-00 00:00:00"/>
    <s v="2025-06-17"/>
    <s v="2025-06-17"/>
    <s v="2025-07-01"/>
    <s v="2025-07-03"/>
    <s v="2025-07-07"/>
    <x v="8"/>
    <s v="Medellin"/>
    <s v="18734"/>
    <x v="1134"/>
    <m/>
    <x v="0"/>
    <n v="12"/>
    <x v="0"/>
    <x v="0"/>
    <x v="0"/>
    <n v="7200"/>
    <x v="0"/>
    <x v="0"/>
    <x v="0"/>
    <x v="1"/>
  </r>
  <r>
    <x v="2252"/>
    <x v="858"/>
    <s v="MUEBLES CC CUBRIMIENTOS"/>
    <x v="0"/>
    <m/>
    <s v="2025-06-03"/>
    <s v="2025-06-16"/>
    <s v="2025-06-18 09:54:20"/>
    <s v="0000-00-00 00:00:00"/>
    <s v="2025-06-25 16:44:50"/>
    <s v="2025-06-25 16:45:24"/>
    <s v="0000-00-00 00:00:00"/>
    <s v="2025-06-17"/>
    <s v="2025-06-17"/>
    <s v="2025-07-01"/>
    <s v="2025-07-03"/>
    <s v="2025-07-07"/>
    <x v="8"/>
    <s v="Medellin"/>
    <s v="18735"/>
    <x v="1135"/>
    <m/>
    <x v="0"/>
    <n v="12"/>
    <x v="0"/>
    <x v="0"/>
    <x v="0"/>
    <n v="5400"/>
    <x v="0"/>
    <x v="0"/>
    <x v="0"/>
    <x v="1"/>
  </r>
  <r>
    <x v="2252"/>
    <x v="858"/>
    <s v="MUEBLES CC CUBRIMIENTOS"/>
    <x v="0"/>
    <m/>
    <s v="2025-06-03"/>
    <s v="2025-06-16"/>
    <s v="2025-06-18 09:54:20"/>
    <s v="0000-00-00 00:00:00"/>
    <s v="2025-06-25 16:44:50"/>
    <s v="2025-06-25 16:45:24"/>
    <s v="0000-00-00 00:00:00"/>
    <s v="2025-06-17"/>
    <s v="2025-06-17"/>
    <s v="2025-07-01"/>
    <s v="2025-07-03"/>
    <s v="2025-07-07"/>
    <x v="8"/>
    <s v="Medellin"/>
    <s v="28523"/>
    <x v="864"/>
    <m/>
    <x v="0"/>
    <n v="4"/>
    <x v="0"/>
    <x v="0"/>
    <x v="0"/>
    <n v="154200"/>
    <x v="0"/>
    <x v="0"/>
    <x v="0"/>
    <x v="1"/>
  </r>
  <r>
    <x v="2252"/>
    <x v="858"/>
    <s v="MUEBLES CC CUBRIMIENTOS"/>
    <x v="0"/>
    <m/>
    <s v="2025-06-03"/>
    <s v="2025-06-16"/>
    <s v="2025-06-18 09:54:20"/>
    <s v="0000-00-00 00:00:00"/>
    <s v="2025-06-25 16:44:50"/>
    <s v="2025-06-25 16:45:24"/>
    <s v="0000-00-00 00:00:00"/>
    <s v="2025-06-17"/>
    <s v="2025-06-17"/>
    <s v="2025-07-01"/>
    <s v="2025-07-03"/>
    <s v="2025-07-07"/>
    <x v="8"/>
    <s v="Medellin"/>
    <s v="3151"/>
    <x v="57"/>
    <m/>
    <x v="0"/>
    <n v="32"/>
    <x v="0"/>
    <x v="0"/>
    <x v="0"/>
    <n v="1800000"/>
    <x v="0"/>
    <x v="0"/>
    <x v="0"/>
    <x v="1"/>
  </r>
  <r>
    <x v="2252"/>
    <x v="858"/>
    <s v="MUEBLES CC CUBRIMIENTOS"/>
    <x v="0"/>
    <m/>
    <s v="2025-06-03"/>
    <s v="2025-06-16"/>
    <s v="2025-06-18 09:54:20"/>
    <s v="0000-00-00 00:00:00"/>
    <s v="2025-06-25 16:44:50"/>
    <s v="2025-06-25 16:45:24"/>
    <s v="0000-00-00 00:00:00"/>
    <s v="2025-06-17"/>
    <s v="2025-06-17"/>
    <s v="2025-07-01"/>
    <s v="2025-07-03"/>
    <s v="2025-07-07"/>
    <x v="8"/>
    <s v="Medellin"/>
    <s v="3151"/>
    <x v="57"/>
    <m/>
    <x v="0"/>
    <n v="18"/>
    <x v="0"/>
    <x v="0"/>
    <x v="0"/>
    <n v="1012500"/>
    <x v="0"/>
    <x v="0"/>
    <x v="0"/>
    <x v="1"/>
  </r>
  <r>
    <x v="2252"/>
    <x v="858"/>
    <s v="MUEBLES CC CUBRIMIENTOS"/>
    <x v="0"/>
    <m/>
    <s v="2025-06-03"/>
    <s v="2025-06-16"/>
    <s v="2025-06-18 09:54:20"/>
    <s v="0000-00-00 00:00:00"/>
    <s v="2025-06-25 16:44:50"/>
    <s v="2025-06-25 16:45:24"/>
    <s v="0000-00-00 00:00:00"/>
    <s v="2025-06-17"/>
    <s v="2025-06-17"/>
    <s v="2025-07-01"/>
    <s v="2025-07-03"/>
    <s v="2025-07-07"/>
    <x v="8"/>
    <s v="Medellin"/>
    <s v="3688"/>
    <x v="107"/>
    <m/>
    <x v="0"/>
    <n v="4"/>
    <x v="0"/>
    <x v="0"/>
    <x v="0"/>
    <n v="48900"/>
    <x v="0"/>
    <x v="0"/>
    <x v="0"/>
    <x v="1"/>
  </r>
  <r>
    <x v="2252"/>
    <x v="858"/>
    <s v="MUEBLES CC CUBRIMIENTOS"/>
    <x v="0"/>
    <m/>
    <s v="2025-06-03"/>
    <s v="2025-06-16"/>
    <s v="2025-06-18 09:54:20"/>
    <s v="0000-00-00 00:00:00"/>
    <s v="2025-06-25 16:44:50"/>
    <s v="2025-06-25 16:45:24"/>
    <s v="0000-00-00 00:00:00"/>
    <s v="2025-06-17"/>
    <s v="2025-06-17"/>
    <s v="2025-07-01"/>
    <s v="2025-07-03"/>
    <s v="2025-07-07"/>
    <x v="8"/>
    <s v="Medellin"/>
    <s v="3713"/>
    <x v="108"/>
    <m/>
    <x v="0"/>
    <n v="4"/>
    <x v="0"/>
    <x v="0"/>
    <x v="0"/>
    <n v="22200"/>
    <x v="0"/>
    <x v="0"/>
    <x v="0"/>
    <x v="1"/>
  </r>
  <r>
    <x v="2252"/>
    <x v="858"/>
    <s v="MUEBLES CC CUBRIMIENTOS"/>
    <x v="0"/>
    <m/>
    <s v="2025-06-03"/>
    <s v="2025-06-16"/>
    <s v="2025-06-18 09:54:20"/>
    <s v="0000-00-00 00:00:00"/>
    <s v="2025-06-25 16:44:50"/>
    <s v="2025-06-25 16:45:24"/>
    <s v="0000-00-00 00:00:00"/>
    <s v="2025-06-17"/>
    <s v="2025-06-17"/>
    <s v="2025-07-01"/>
    <s v="2025-07-03"/>
    <s v="2025-07-07"/>
    <x v="8"/>
    <s v="Medellin"/>
    <s v="REP036"/>
    <x v="72"/>
    <m/>
    <x v="0"/>
    <n v="1"/>
    <x v="0"/>
    <x v="0"/>
    <x v="0"/>
    <n v="3757500"/>
    <x v="0"/>
    <x v="0"/>
    <x v="0"/>
    <x v="1"/>
  </r>
  <r>
    <x v="2252"/>
    <x v="858"/>
    <s v="MUEBLES CC CUBRIMIENTOS"/>
    <x v="0"/>
    <m/>
    <s v="2025-06-03"/>
    <s v="2025-06-16"/>
    <s v="2025-06-18 09:54:20"/>
    <s v="0000-00-00 00:00:00"/>
    <s v="2025-06-25 16:44:50"/>
    <s v="2025-06-25 16:45:24"/>
    <s v="0000-00-00 00:00:00"/>
    <s v="2025-06-17"/>
    <s v="2025-06-17"/>
    <s v="2025-07-01"/>
    <s v="2025-07-03"/>
    <s v="2025-07-07"/>
    <x v="8"/>
    <s v="Medellin"/>
    <s v="SERV03"/>
    <x v="32"/>
    <m/>
    <x v="0"/>
    <n v="1"/>
    <x v="0"/>
    <x v="0"/>
    <x v="0"/>
    <n v="420000"/>
    <x v="0"/>
    <x v="1"/>
    <x v="1"/>
    <x v="1"/>
  </r>
  <r>
    <x v="2252"/>
    <x v="858"/>
    <s v="MUEBLES CC CUBRIMIENTOS"/>
    <x v="0"/>
    <m/>
    <s v="2025-06-03"/>
    <s v="2025-06-16"/>
    <s v="2025-06-18 09:54:20"/>
    <s v="0000-00-00 00:00:00"/>
    <s v="2025-06-25 16:44:50"/>
    <s v="2025-06-25 16:45:24"/>
    <s v="0000-00-00 00:00:00"/>
    <s v="2025-06-17"/>
    <s v="2025-06-17"/>
    <s v="2025-07-01"/>
    <s v="2025-07-03"/>
    <s v="2025-07-07"/>
    <x v="8"/>
    <s v="Medellin"/>
    <s v="SERV04"/>
    <x v="1001"/>
    <m/>
    <x v="0"/>
    <n v="7"/>
    <x v="0"/>
    <x v="0"/>
    <x v="0"/>
    <n v="2730000"/>
    <x v="0"/>
    <x v="1"/>
    <x v="1"/>
    <x v="1"/>
  </r>
  <r>
    <x v="2252"/>
    <x v="858"/>
    <s v="MUEBLES CC CUBRIMIENTOS"/>
    <x v="0"/>
    <m/>
    <s v="2025-06-03"/>
    <s v="2025-06-16"/>
    <s v="2025-06-18 09:54:20"/>
    <s v="0000-00-00 00:00:00"/>
    <s v="2025-06-25 16:44:50"/>
    <s v="2025-06-25 16:45:24"/>
    <s v="0000-00-00 00:00:00"/>
    <s v="2025-06-17"/>
    <s v="2025-06-17"/>
    <s v="2025-07-01"/>
    <s v="2025-07-03"/>
    <s v="2025-07-07"/>
    <x v="8"/>
    <s v="Medellin"/>
    <s v="SERVLAV04"/>
    <x v="771"/>
    <m/>
    <x v="0"/>
    <n v="1"/>
    <x v="66"/>
    <x v="0"/>
    <x v="1"/>
    <n v="412500"/>
    <x v="0"/>
    <x v="1"/>
    <x v="1"/>
    <x v="1"/>
  </r>
  <r>
    <x v="2252"/>
    <x v="858"/>
    <s v="MUEBLES CC CUBRIMIENTOS"/>
    <x v="0"/>
    <m/>
    <s v="2025-06-03"/>
    <s v="2025-06-16"/>
    <s v="2025-06-18 09:54:20"/>
    <s v="0000-00-00 00:00:00"/>
    <s v="2025-06-25 16:44:50"/>
    <s v="2025-06-25 16:45:24"/>
    <s v="0000-00-00 00:00:00"/>
    <s v="2025-06-17"/>
    <s v="2025-06-17"/>
    <s v="2025-07-01"/>
    <s v="2025-07-03"/>
    <s v="2025-07-07"/>
    <x v="8"/>
    <s v="Medellin"/>
    <s v="SERVLAV04"/>
    <x v="771"/>
    <m/>
    <x v="0"/>
    <n v="2"/>
    <x v="275"/>
    <x v="0"/>
    <x v="149"/>
    <n v="5090626"/>
    <x v="0"/>
    <x v="1"/>
    <x v="1"/>
    <x v="1"/>
  </r>
  <r>
    <x v="2252"/>
    <x v="858"/>
    <s v="MUEBLES CC CUBRIMIENTOS"/>
    <x v="0"/>
    <m/>
    <s v="2025-06-03"/>
    <s v="2025-06-16"/>
    <s v="2025-06-18 09:54:20"/>
    <s v="0000-00-00 00:00:00"/>
    <s v="2025-06-25 16:44:50"/>
    <s v="2025-06-25 16:45:24"/>
    <s v="0000-00-00 00:00:00"/>
    <s v="2025-06-17"/>
    <s v="2025-06-17"/>
    <s v="2025-07-01"/>
    <s v="2025-07-03"/>
    <s v="2025-07-07"/>
    <x v="8"/>
    <s v="Medellin"/>
    <s v="TRANSP06"/>
    <x v="59"/>
    <m/>
    <x v="0"/>
    <n v="1"/>
    <x v="0"/>
    <x v="0"/>
    <x v="0"/>
    <n v="320000"/>
    <x v="0"/>
    <x v="1"/>
    <x v="1"/>
    <x v="1"/>
  </r>
  <r>
    <x v="2252"/>
    <x v="858"/>
    <s v="MUEBLES CC CUBRIMIENTOS"/>
    <x v="0"/>
    <m/>
    <s v="2025-06-03"/>
    <s v="2025-06-16"/>
    <s v="2025-06-18 09:54:20"/>
    <s v="0000-00-00 00:00:00"/>
    <s v="2025-06-25 16:44:50"/>
    <s v="2025-06-25 16:45:24"/>
    <s v="0000-00-00 00:00:00"/>
    <s v="2025-06-17"/>
    <s v="2025-06-17"/>
    <s v="2025-07-01"/>
    <s v="2025-07-03"/>
    <s v="2025-07-07"/>
    <x v="8"/>
    <s v="Medellin"/>
    <s v="TUBSM02"/>
    <x v="576"/>
    <m/>
    <x v="0"/>
    <n v="3"/>
    <x v="0"/>
    <x v="0"/>
    <x v="0"/>
    <n v="1171800"/>
    <x v="0"/>
    <x v="0"/>
    <x v="0"/>
    <x v="1"/>
  </r>
  <r>
    <x v="2253"/>
    <x v="1307"/>
    <s v="CUBRIMIENTO"/>
    <x v="0"/>
    <m/>
    <s v="2025-06-03"/>
    <s v="2025-06-03"/>
    <s v="2025-06-06 09:19:25"/>
    <s v="0000-00-00 00:00:00"/>
    <s v="2025-06-06 11:26:57"/>
    <s v="2025-06-07 11:37:03"/>
    <s v="0000-00-00 00:00:00"/>
    <s v="2025-06-04"/>
    <s v="2025-06-04"/>
    <s v="2025-06-06"/>
    <s v="2025-06-10"/>
    <s v="2025-06-10"/>
    <x v="3"/>
    <s v="Bogota"/>
    <s v="11443"/>
    <x v="368"/>
    <m/>
    <x v="0"/>
    <n v="2"/>
    <x v="0"/>
    <x v="0"/>
    <x v="0"/>
    <n v="50000"/>
    <x v="0"/>
    <x v="0"/>
    <x v="0"/>
    <x v="6"/>
  </r>
  <r>
    <x v="2254"/>
    <x v="1308"/>
    <s v="MUEBLES CC CUBRIMIENTOS"/>
    <x v="0"/>
    <m/>
    <s v="2025-06-03"/>
    <s v="2025-06-05"/>
    <s v="2025-06-07 10:42:38"/>
    <s v="0000-00-00 00:00:00"/>
    <s v="2025-06-13 10:24:13"/>
    <s v="2025-06-13 10:24:21"/>
    <s v="2025-06-18 10:24:58"/>
    <s v="2025-06-06"/>
    <s v="2025-06-06"/>
    <s v="2025-07-02"/>
    <s v="2025-07-04"/>
    <s v="2025-07-08"/>
    <x v="3"/>
    <s v="Medellin"/>
    <s v="13672"/>
    <x v="46"/>
    <s v="FURNISCREEN BEIGE  2M EB4027W G8 625GR"/>
    <x v="0"/>
    <n v="3"/>
    <x v="0"/>
    <x v="0"/>
    <x v="0"/>
    <n v="4819524"/>
    <x v="0"/>
    <x v="2"/>
    <x v="0"/>
    <x v="1"/>
  </r>
  <r>
    <x v="2254"/>
    <x v="1308"/>
    <s v="MUEBLES CC CUBRIMIENTOS"/>
    <x v="0"/>
    <m/>
    <s v="2025-06-03"/>
    <s v="2025-06-05"/>
    <s v="2025-06-07 10:42:38"/>
    <s v="0000-00-00 00:00:00"/>
    <s v="2025-06-13 10:24:13"/>
    <s v="2025-06-13 10:24:21"/>
    <s v="2025-06-18 10:24:58"/>
    <s v="2025-06-06"/>
    <s v="2025-06-06"/>
    <s v="2025-07-02"/>
    <s v="2025-07-04"/>
    <s v="2025-07-08"/>
    <x v="3"/>
    <s v="Medellin"/>
    <s v="5520"/>
    <x v="384"/>
    <s v="LONA DICKSON ARENA VETEADO U337"/>
    <x v="0"/>
    <n v="1"/>
    <x v="0"/>
    <x v="0"/>
    <x v="0"/>
    <n v="8943474"/>
    <x v="0"/>
    <x v="0"/>
    <x v="0"/>
    <x v="1"/>
  </r>
  <r>
    <x v="2254"/>
    <x v="1308"/>
    <s v="MUEBLES CC CUBRIMIENTOS"/>
    <x v="0"/>
    <m/>
    <s v="2025-06-03"/>
    <s v="2025-06-05"/>
    <s v="2025-06-07 10:42:38"/>
    <s v="0000-00-00 00:00:00"/>
    <s v="2025-06-13 10:24:13"/>
    <s v="2025-06-13 10:24:21"/>
    <s v="2025-06-18 10:24:58"/>
    <s v="2025-06-06"/>
    <s v="2025-06-06"/>
    <s v="2025-07-02"/>
    <s v="2025-07-04"/>
    <s v="2025-07-08"/>
    <x v="3"/>
    <s v="Medellin"/>
    <s v="SERV08"/>
    <x v="2"/>
    <m/>
    <x v="0"/>
    <n v="1"/>
    <x v="0"/>
    <x v="0"/>
    <x v="0"/>
    <n v="50000"/>
    <x v="0"/>
    <x v="1"/>
    <x v="1"/>
    <x v="1"/>
  </r>
  <r>
    <x v="2255"/>
    <x v="61"/>
    <s v="MUEBLES CC CUBRIMIENTOS"/>
    <x v="0"/>
    <m/>
    <s v="2025-06-03"/>
    <s v="2025-06-03"/>
    <s v="2025-06-04 10:24:51"/>
    <s v="0000-00-00 00:00:00"/>
    <s v="2025-06-06 07:58:14"/>
    <s v="2025-06-06 07:58:20"/>
    <s v="2025-06-09 09:38:51"/>
    <s v="2025-06-04"/>
    <s v="2025-06-04"/>
    <s v="2025-06-18"/>
    <s v="2025-06-20"/>
    <s v="2025-06-23"/>
    <x v="3"/>
    <s v="Cali"/>
    <s v="REP031"/>
    <x v="36"/>
    <m/>
    <x v="0"/>
    <n v="2"/>
    <x v="0"/>
    <x v="0"/>
    <x v="0"/>
    <n v="0"/>
    <x v="0"/>
    <x v="0"/>
    <x v="0"/>
    <x v="6"/>
  </r>
  <r>
    <x v="2255"/>
    <x v="61"/>
    <s v="MUEBLES CC CUBRIMIENTOS"/>
    <x v="0"/>
    <m/>
    <s v="2025-06-03"/>
    <s v="2025-06-03"/>
    <s v="2025-06-04 10:24:51"/>
    <s v="0000-00-00 00:00:00"/>
    <s v="2025-06-06 07:58:14"/>
    <s v="2025-06-06 07:58:20"/>
    <s v="2025-06-09 09:38:51"/>
    <s v="2025-06-04"/>
    <s v="2025-06-04"/>
    <s v="2025-06-18"/>
    <s v="2025-06-20"/>
    <s v="2025-06-23"/>
    <x v="3"/>
    <s v="Cali"/>
    <s v="REP040"/>
    <x v="37"/>
    <m/>
    <x v="0"/>
    <n v="15"/>
    <x v="0"/>
    <x v="0"/>
    <x v="0"/>
    <n v="0"/>
    <x v="0"/>
    <x v="0"/>
    <x v="0"/>
    <x v="6"/>
  </r>
  <r>
    <x v="2256"/>
    <x v="297"/>
    <s v="CUBRIMIENTO"/>
    <x v="0"/>
    <m/>
    <s v="2025-06-03"/>
    <s v="2025-06-03"/>
    <s v="2025-06-04 11:57:40"/>
    <s v="0000-00-00 00:00:00"/>
    <s v="2025-06-04 12:07:12"/>
    <s v="2025-06-04 16:36:26"/>
    <s v="0000-00-00 00:00:00"/>
    <s v="0000-00-00"/>
    <s v="0000-00-00"/>
    <s v="0000-00-00"/>
    <s v="0000-00-00"/>
    <s v="0000-00-00"/>
    <x v="3"/>
    <s v="Toscany"/>
    <s v="21307"/>
    <x v="260"/>
    <m/>
    <x v="0"/>
    <n v="20.8"/>
    <x v="0"/>
    <x v="0"/>
    <x v="0"/>
    <n v="1094080"/>
    <x v="0"/>
    <x v="0"/>
    <x v="0"/>
    <x v="11"/>
  </r>
  <r>
    <x v="2256"/>
    <x v="297"/>
    <s v="CUBRIMIENTO"/>
    <x v="0"/>
    <m/>
    <s v="2025-06-03"/>
    <s v="2025-06-03"/>
    <s v="2025-06-04 11:57:40"/>
    <s v="0000-00-00 00:00:00"/>
    <s v="2025-06-04 12:07:12"/>
    <s v="2025-06-04 16:36:26"/>
    <s v="0000-00-00 00:00:00"/>
    <s v="0000-00-00"/>
    <s v="0000-00-00"/>
    <s v="0000-00-00"/>
    <s v="0000-00-00"/>
    <s v="0000-00-00"/>
    <x v="3"/>
    <s v="Toscany"/>
    <s v="27"/>
    <x v="674"/>
    <m/>
    <x v="0"/>
    <n v="9"/>
    <x v="0"/>
    <x v="0"/>
    <x v="0"/>
    <n v="473400"/>
    <x v="0"/>
    <x v="0"/>
    <x v="0"/>
    <x v="11"/>
  </r>
  <r>
    <x v="2257"/>
    <x v="78"/>
    <s v="CUBRIMIENTO"/>
    <x v="0"/>
    <m/>
    <s v="2025-06-03"/>
    <s v="2025-06-06"/>
    <s v="2025-06-09 13:15:03"/>
    <s v="0000-00-00 00:00:00"/>
    <s v="2025-06-10 12:07:00"/>
    <s v="2025-07-03 11:17:13"/>
    <s v="0000-00-00 00:00:00"/>
    <s v="2025-06-09"/>
    <s v="2025-06-09"/>
    <s v="2025-06-11"/>
    <s v="2025-06-13"/>
    <s v="2025-06-13"/>
    <x v="0"/>
    <s v="Toscany"/>
    <s v="104"/>
    <x v="427"/>
    <m/>
    <x v="0"/>
    <n v="12"/>
    <x v="0"/>
    <x v="0"/>
    <x v="0"/>
    <n v="631200"/>
    <x v="0"/>
    <x v="0"/>
    <x v="0"/>
    <x v="6"/>
  </r>
  <r>
    <x v="2257"/>
    <x v="78"/>
    <s v="CUBRIMIENTO"/>
    <x v="0"/>
    <m/>
    <s v="2025-06-03"/>
    <s v="2025-06-06"/>
    <s v="2025-06-09 13:15:03"/>
    <s v="0000-00-00 00:00:00"/>
    <s v="2025-06-10 12:07:00"/>
    <s v="2025-07-03 11:17:13"/>
    <s v="0000-00-00 00:00:00"/>
    <s v="2025-06-09"/>
    <s v="2025-06-09"/>
    <s v="2025-06-11"/>
    <s v="2025-06-13"/>
    <s v="2025-06-13"/>
    <x v="0"/>
    <s v="Toscany"/>
    <s v="35"/>
    <x v="292"/>
    <m/>
    <x v="0"/>
    <n v="8"/>
    <x v="0"/>
    <x v="0"/>
    <x v="0"/>
    <n v="420800"/>
    <x v="0"/>
    <x v="0"/>
    <x v="0"/>
    <x v="6"/>
  </r>
  <r>
    <x v="2257"/>
    <x v="78"/>
    <s v="CUBRIMIENTO"/>
    <x v="0"/>
    <m/>
    <s v="2025-06-03"/>
    <s v="2025-06-06"/>
    <s v="2025-06-09 13:15:03"/>
    <s v="0000-00-00 00:00:00"/>
    <s v="2025-06-10 12:07:00"/>
    <s v="2025-07-03 11:17:13"/>
    <s v="0000-00-00 00:00:00"/>
    <s v="2025-06-09"/>
    <s v="2025-06-09"/>
    <s v="2025-06-11"/>
    <s v="2025-06-13"/>
    <s v="2025-06-13"/>
    <x v="0"/>
    <s v="Toscany"/>
    <s v="55"/>
    <x v="256"/>
    <m/>
    <x v="0"/>
    <n v="3"/>
    <x v="0"/>
    <x v="0"/>
    <x v="0"/>
    <n v="157800"/>
    <x v="0"/>
    <x v="0"/>
    <x v="0"/>
    <x v="6"/>
  </r>
  <r>
    <x v="2257"/>
    <x v="78"/>
    <s v="CUBRIMIENTO"/>
    <x v="0"/>
    <m/>
    <s v="2025-06-03"/>
    <s v="2025-06-06"/>
    <s v="2025-06-09 13:15:03"/>
    <s v="0000-00-00 00:00:00"/>
    <s v="2025-06-10 12:07:00"/>
    <s v="2025-07-03 11:17:13"/>
    <s v="0000-00-00 00:00:00"/>
    <s v="2025-06-09"/>
    <s v="2025-06-09"/>
    <s v="2025-06-11"/>
    <s v="2025-06-13"/>
    <s v="2025-06-13"/>
    <x v="0"/>
    <s v="Toscany"/>
    <s v="6420"/>
    <x v="1027"/>
    <m/>
    <x v="0"/>
    <n v="2"/>
    <x v="0"/>
    <x v="0"/>
    <x v="0"/>
    <n v="158000"/>
    <x v="0"/>
    <x v="0"/>
    <x v="0"/>
    <x v="6"/>
  </r>
  <r>
    <x v="2258"/>
    <x v="156"/>
    <s v="CUBRIMIENTO"/>
    <x v="0"/>
    <m/>
    <s v="2025-06-03"/>
    <s v="2025-06-06"/>
    <s v="2025-06-06 14:30:13"/>
    <s v="0000-00-00 00:00:00"/>
    <s v="2025-06-06 14:30:22"/>
    <s v="2025-06-16 10:11:11"/>
    <s v="0000-00-00 00:00:00"/>
    <s v="2025-06-09"/>
    <s v="2025-06-09"/>
    <s v="2025-06-11"/>
    <s v="2025-06-13"/>
    <s v="2025-06-13"/>
    <x v="3"/>
    <s v="Toscany"/>
    <s v="39"/>
    <x v="460"/>
    <m/>
    <x v="0"/>
    <n v="33"/>
    <x v="0"/>
    <x v="0"/>
    <x v="0"/>
    <n v="1735800"/>
    <x v="0"/>
    <x v="0"/>
    <x v="0"/>
    <x v="6"/>
  </r>
  <r>
    <x v="2259"/>
    <x v="1288"/>
    <s v="CUBRIMIENTO"/>
    <x v="0"/>
    <m/>
    <s v="2025-06-03"/>
    <s v="2025-07-28"/>
    <s v="2025-08-06 10:58:39"/>
    <s v="2025-08-29 17:25:15"/>
    <s v="2025-09-17 08:25:56"/>
    <s v="2025-09-24 11:51:40"/>
    <s v="2025-10-02 10:07:31"/>
    <s v="2025-08-06"/>
    <s v="2025-08-29"/>
    <s v="2025-09-18"/>
    <s v="2025-09-22"/>
    <s v="2025-09-29"/>
    <x v="1"/>
    <s v="Cali"/>
    <s v="FLANCHE01"/>
    <x v="51"/>
    <s v="No Aplica"/>
    <x v="0"/>
    <n v="16"/>
    <x v="2"/>
    <x v="0"/>
    <x v="0"/>
    <n v="10369632.800000001"/>
    <x v="0"/>
    <x v="0"/>
    <x v="0"/>
    <x v="4"/>
  </r>
  <r>
    <x v="2259"/>
    <x v="1288"/>
    <s v="CUBRIMIENTO"/>
    <x v="0"/>
    <m/>
    <s v="2025-06-03"/>
    <s v="2025-07-28"/>
    <s v="2025-08-06 10:58:39"/>
    <s v="2025-08-29 17:25:15"/>
    <s v="2025-09-17 08:25:56"/>
    <s v="2025-09-24 11:51:40"/>
    <s v="2025-10-02 10:07:31"/>
    <s v="2025-08-06"/>
    <s v="2025-08-29"/>
    <s v="2025-09-18"/>
    <s v="2025-09-22"/>
    <s v="2025-09-29"/>
    <x v="1"/>
    <s v="Cali"/>
    <s v="PLT01"/>
    <x v="98"/>
    <s v="No Aplica"/>
    <x v="0"/>
    <n v="32"/>
    <x v="0"/>
    <x v="0"/>
    <x v="0"/>
    <n v="1793404.8"/>
    <x v="0"/>
    <x v="0"/>
    <x v="0"/>
    <x v="4"/>
  </r>
  <r>
    <x v="2259"/>
    <x v="1288"/>
    <s v="CUBRIMIENTO"/>
    <x v="0"/>
    <m/>
    <s v="2025-06-03"/>
    <s v="2025-07-28"/>
    <s v="2025-08-06 10:58:39"/>
    <s v="2025-08-29 17:25:15"/>
    <s v="2025-09-17 08:25:56"/>
    <s v="2025-09-24 11:51:40"/>
    <s v="2025-10-02 10:07:31"/>
    <s v="2025-08-06"/>
    <s v="2025-08-29"/>
    <s v="2025-09-18"/>
    <s v="2025-09-22"/>
    <s v="2025-09-29"/>
    <x v="1"/>
    <s v="Cali"/>
    <s v="PTAC01"/>
    <x v="1191"/>
    <s v="No Aplica"/>
    <x v="0"/>
    <n v="24"/>
    <x v="0"/>
    <x v="10"/>
    <x v="0"/>
    <n v="8710983.5999999996"/>
    <x v="0"/>
    <x v="0"/>
    <x v="0"/>
    <x v="4"/>
  </r>
  <r>
    <x v="2259"/>
    <x v="1288"/>
    <s v="CUBRIMIENTO"/>
    <x v="0"/>
    <m/>
    <s v="2025-06-03"/>
    <s v="2025-07-28"/>
    <s v="2025-08-06 10:58:39"/>
    <s v="2025-08-29 17:25:15"/>
    <s v="2025-09-17 08:25:56"/>
    <s v="2025-09-24 11:51:40"/>
    <s v="2025-10-02 10:07:31"/>
    <s v="2025-08-06"/>
    <s v="2025-08-29"/>
    <s v="2025-09-18"/>
    <s v="2025-09-22"/>
    <s v="2025-09-29"/>
    <x v="1"/>
    <s v="Cali"/>
    <s v="PUBL04"/>
    <x v="272"/>
    <s v="No Aplica"/>
    <x v="0"/>
    <n v="24"/>
    <x v="56"/>
    <x v="28"/>
    <x v="0"/>
    <n v="3313272"/>
    <x v="0"/>
    <x v="0"/>
    <x v="0"/>
    <x v="4"/>
  </r>
  <r>
    <x v="2259"/>
    <x v="1288"/>
    <s v="CUBRIMIENTO"/>
    <x v="0"/>
    <m/>
    <s v="2025-06-03"/>
    <s v="2025-07-28"/>
    <s v="2025-08-06 10:58:39"/>
    <s v="2025-08-29 17:25:15"/>
    <s v="2025-09-17 08:25:56"/>
    <s v="2025-09-24 11:51:40"/>
    <s v="2025-10-02 10:07:31"/>
    <s v="2025-08-06"/>
    <s v="2025-08-29"/>
    <s v="2025-09-18"/>
    <s v="2025-09-22"/>
    <s v="2025-09-29"/>
    <x v="1"/>
    <s v="Cali"/>
    <s v="SERV04"/>
    <x v="1001"/>
    <m/>
    <x v="0"/>
    <n v="8"/>
    <x v="0"/>
    <x v="0"/>
    <x v="0"/>
    <n v="3120000"/>
    <x v="0"/>
    <x v="1"/>
    <x v="1"/>
    <x v="4"/>
  </r>
  <r>
    <x v="2259"/>
    <x v="1288"/>
    <s v="CUBRIMIENTO"/>
    <x v="0"/>
    <m/>
    <s v="2025-06-03"/>
    <s v="2025-07-28"/>
    <s v="2025-08-06 10:58:39"/>
    <s v="2025-08-29 17:25:15"/>
    <s v="2025-09-17 08:25:56"/>
    <s v="2025-09-24 11:51:40"/>
    <s v="2025-10-02 10:07:31"/>
    <s v="2025-08-06"/>
    <s v="2025-08-29"/>
    <s v="2025-09-18"/>
    <s v="2025-09-22"/>
    <s v="2025-09-29"/>
    <x v="1"/>
    <s v="Cali"/>
    <s v="SERVANDAM"/>
    <x v="865"/>
    <m/>
    <x v="0"/>
    <n v="1"/>
    <x v="0"/>
    <x v="0"/>
    <x v="0"/>
    <n v="1500000"/>
    <x v="0"/>
    <x v="1"/>
    <x v="1"/>
    <x v="4"/>
  </r>
  <r>
    <x v="2259"/>
    <x v="1288"/>
    <s v="CUBRIMIENTO"/>
    <x v="0"/>
    <m/>
    <s v="2025-06-03"/>
    <s v="2025-07-28"/>
    <s v="2025-08-06 10:58:39"/>
    <s v="2025-08-29 17:25:15"/>
    <s v="2025-09-17 08:25:56"/>
    <s v="2025-09-24 11:51:40"/>
    <s v="2025-10-02 10:07:31"/>
    <s v="2025-08-06"/>
    <s v="2025-08-29"/>
    <s v="2025-09-18"/>
    <s v="2025-09-22"/>
    <s v="2025-09-29"/>
    <x v="1"/>
    <s v="Cali"/>
    <s v="SOMB03"/>
    <x v="161"/>
    <s v="No Aplica"/>
    <x v="0"/>
    <n v="8"/>
    <x v="2"/>
    <x v="0"/>
    <x v="13"/>
    <n v="51877247.600000001"/>
    <x v="0"/>
    <x v="6"/>
    <x v="8"/>
    <x v="4"/>
  </r>
  <r>
    <x v="2260"/>
    <x v="1309"/>
    <s v="MUEBLES CC CUBRIMIENTOS"/>
    <x v="0"/>
    <m/>
    <s v="2025-06-03"/>
    <s v="2025-09-30"/>
    <s v="2025-10-02 16:18:48"/>
    <s v="0000-00-00 00:00:00"/>
    <s v="2025-10-16 07:59:19"/>
    <s v="2025-10-16 07:59:41"/>
    <s v="0000-00-00 00:00:00"/>
    <s v="2025-10-01"/>
    <s v="2025-10-01"/>
    <s v="2025-11-07"/>
    <s v="2025-11-09"/>
    <s v="2025-11-11"/>
    <x v="0"/>
    <s v="Cali"/>
    <s v="2046"/>
    <x v="529"/>
    <m/>
    <x v="3"/>
    <n v="2"/>
    <x v="0"/>
    <x v="0"/>
    <x v="0"/>
    <n v="1550478"/>
    <x v="0"/>
    <x v="2"/>
    <x v="0"/>
    <x v="3"/>
  </r>
  <r>
    <x v="2260"/>
    <x v="1309"/>
    <s v="MUEBLES CC CUBRIMIENTOS"/>
    <x v="0"/>
    <m/>
    <s v="2025-06-03"/>
    <s v="2025-09-30"/>
    <s v="2025-10-02 16:18:48"/>
    <s v="0000-00-00 00:00:00"/>
    <s v="2025-10-16 07:59:19"/>
    <s v="2025-10-16 07:59:41"/>
    <s v="0000-00-00 00:00:00"/>
    <s v="2025-10-01"/>
    <s v="2025-10-01"/>
    <s v="2025-11-07"/>
    <s v="2025-11-09"/>
    <s v="2025-11-11"/>
    <x v="0"/>
    <s v="Cali"/>
    <s v="5452"/>
    <x v="465"/>
    <m/>
    <x v="3"/>
    <n v="8"/>
    <x v="0"/>
    <x v="0"/>
    <x v="0"/>
    <n v="8356696"/>
    <x v="0"/>
    <x v="2"/>
    <x v="0"/>
    <x v="3"/>
  </r>
  <r>
    <x v="2260"/>
    <x v="1309"/>
    <s v="MUEBLES CC CUBRIMIENTOS"/>
    <x v="0"/>
    <m/>
    <s v="2025-06-03"/>
    <s v="2025-09-30"/>
    <s v="2025-10-02 16:18:48"/>
    <s v="0000-00-00 00:00:00"/>
    <s v="2025-10-16 07:59:19"/>
    <s v="2025-10-16 07:59:41"/>
    <s v="0000-00-00 00:00:00"/>
    <s v="2025-10-01"/>
    <s v="2025-10-01"/>
    <s v="2025-11-07"/>
    <s v="2025-11-09"/>
    <s v="2025-11-11"/>
    <x v="0"/>
    <s v="Cali"/>
    <s v="9708"/>
    <x v="778"/>
    <s v="LONA DICKSON MOKA VETEADO U410"/>
    <x v="0"/>
    <n v="2"/>
    <x v="0"/>
    <x v="0"/>
    <x v="0"/>
    <n v="2539058"/>
    <x v="0"/>
    <x v="0"/>
    <x v="0"/>
    <x v="3"/>
  </r>
  <r>
    <x v="2261"/>
    <x v="111"/>
    <s v="CUBRIMIENTO"/>
    <x v="0"/>
    <m/>
    <s v="2025-06-04"/>
    <s v="2025-06-04"/>
    <s v="2025-06-05 13:16:33"/>
    <s v="0000-00-00 00:00:00"/>
    <s v="2025-06-05 13:16:45"/>
    <s v="2025-06-07 11:39:50"/>
    <s v="0000-00-00 00:00:00"/>
    <s v="0000-00-00"/>
    <s v="0000-00-00"/>
    <s v="0000-00-00"/>
    <s v="0000-00-00"/>
    <s v="0000-00-00"/>
    <x v="3"/>
    <s v="Toscany"/>
    <s v="11369"/>
    <x v="789"/>
    <m/>
    <x v="0"/>
    <n v="6"/>
    <x v="0"/>
    <x v="0"/>
    <x v="0"/>
    <n v="7800"/>
    <x v="0"/>
    <x v="0"/>
    <x v="0"/>
    <x v="11"/>
  </r>
  <r>
    <x v="2261"/>
    <x v="111"/>
    <s v="CUBRIMIENTO"/>
    <x v="0"/>
    <m/>
    <s v="2025-06-04"/>
    <s v="2025-06-04"/>
    <s v="2025-06-05 13:16:33"/>
    <s v="0000-00-00 00:00:00"/>
    <s v="2025-06-05 13:16:45"/>
    <s v="2025-06-07 11:39:50"/>
    <s v="0000-00-00 00:00:00"/>
    <s v="0000-00-00"/>
    <s v="0000-00-00"/>
    <s v="0000-00-00"/>
    <s v="0000-00-00"/>
    <s v="0000-00-00"/>
    <x v="3"/>
    <s v="Toscany"/>
    <s v="11435"/>
    <x v="229"/>
    <m/>
    <x v="0"/>
    <n v="3"/>
    <x v="0"/>
    <x v="0"/>
    <x v="0"/>
    <n v="191700"/>
    <x v="0"/>
    <x v="0"/>
    <x v="0"/>
    <x v="11"/>
  </r>
  <r>
    <x v="2261"/>
    <x v="111"/>
    <s v="CUBRIMIENTO"/>
    <x v="0"/>
    <m/>
    <s v="2025-06-04"/>
    <s v="2025-06-04"/>
    <s v="2025-06-05 13:16:33"/>
    <s v="0000-00-00 00:00:00"/>
    <s v="2025-06-05 13:16:45"/>
    <s v="2025-06-07 11:39:50"/>
    <s v="0000-00-00 00:00:00"/>
    <s v="0000-00-00"/>
    <s v="0000-00-00"/>
    <s v="0000-00-00"/>
    <s v="0000-00-00"/>
    <s v="0000-00-00"/>
    <x v="3"/>
    <s v="Toscany"/>
    <s v="12871"/>
    <x v="790"/>
    <m/>
    <x v="0"/>
    <n v="6"/>
    <x v="0"/>
    <x v="0"/>
    <x v="0"/>
    <n v="2400"/>
    <x v="0"/>
    <x v="0"/>
    <x v="0"/>
    <x v="11"/>
  </r>
  <r>
    <x v="2261"/>
    <x v="111"/>
    <s v="CUBRIMIENTO"/>
    <x v="0"/>
    <m/>
    <s v="2025-06-04"/>
    <s v="2025-06-04"/>
    <s v="2025-06-05 13:16:33"/>
    <s v="0000-00-00 00:00:00"/>
    <s v="2025-06-05 13:16:45"/>
    <s v="2025-06-07 11:39:50"/>
    <s v="0000-00-00 00:00:00"/>
    <s v="0000-00-00"/>
    <s v="0000-00-00"/>
    <s v="0000-00-00"/>
    <s v="0000-00-00"/>
    <s v="0000-00-00"/>
    <x v="3"/>
    <s v="Toscany"/>
    <s v="7021"/>
    <x v="469"/>
    <m/>
    <x v="0"/>
    <n v="3"/>
    <x v="0"/>
    <x v="0"/>
    <x v="0"/>
    <n v="150000"/>
    <x v="0"/>
    <x v="0"/>
    <x v="0"/>
    <x v="11"/>
  </r>
  <r>
    <x v="2262"/>
    <x v="1310"/>
    <s v="MUEBLES CC CUBRIMIENTOS"/>
    <x v="0"/>
    <m/>
    <s v="2025-06-04"/>
    <s v="2025-06-27"/>
    <s v="2025-07-01 16:35:31"/>
    <s v="0000-00-00 00:00:00"/>
    <s v="0000-00-00 00:00:00"/>
    <s v="2025-09-18 07:28:08"/>
    <s v="2025-09-18 08:48:59"/>
    <s v="2025-06-30"/>
    <s v="2025-06-30"/>
    <s v="2025-07-24"/>
    <s v="2025-07-28"/>
    <s v="2025-07-30"/>
    <x v="1"/>
    <s v="Cali"/>
    <s v="15537"/>
    <x v="85"/>
    <s v="LONA DICKSON CRUDO REF:6020"/>
    <x v="0"/>
    <n v="1"/>
    <x v="0"/>
    <x v="0"/>
    <x v="0"/>
    <n v="11179241"/>
    <x v="0"/>
    <x v="0"/>
    <x v="0"/>
    <x v="1"/>
  </r>
  <r>
    <x v="2262"/>
    <x v="1310"/>
    <s v="MUEBLES CC CUBRIMIENTOS"/>
    <x v="0"/>
    <m/>
    <s v="2025-06-04"/>
    <s v="2025-06-27"/>
    <s v="2025-07-01 16:35:31"/>
    <s v="0000-00-00 00:00:00"/>
    <s v="0000-00-00 00:00:00"/>
    <s v="2025-09-18 07:28:08"/>
    <s v="2025-09-18 08:48:59"/>
    <s v="2025-06-30"/>
    <s v="2025-06-30"/>
    <s v="2025-07-24"/>
    <s v="2025-07-28"/>
    <s v="2025-07-30"/>
    <x v="1"/>
    <s v="Cali"/>
    <s v="TRANSP07"/>
    <x v="47"/>
    <m/>
    <x v="0"/>
    <n v="1"/>
    <x v="0"/>
    <x v="0"/>
    <x v="0"/>
    <n v="240000"/>
    <x v="0"/>
    <x v="0"/>
    <x v="0"/>
    <x v="1"/>
  </r>
  <r>
    <x v="2263"/>
    <x v="91"/>
    <s v="MUEBLES CC CUBRIMIENTOS"/>
    <x v="0"/>
    <m/>
    <s v="2025-06-04"/>
    <s v="2025-06-04"/>
    <s v="2025-06-05 13:41:16"/>
    <s v="2025-06-09 08:08:07"/>
    <s v="2025-06-10 12:08:15"/>
    <s v="2025-06-16 22:11:31"/>
    <s v="0000-00-00 00:00:00"/>
    <s v="0000-00-00"/>
    <s v="0000-00-00"/>
    <s v="0000-00-00"/>
    <s v="0000-00-00"/>
    <s v="0000-00-00"/>
    <x v="0"/>
    <s v="Toscany"/>
    <s v="SOMB03"/>
    <x v="161"/>
    <s v="LONA DICKSON AZUL VETEADO REF:U391"/>
    <x v="8"/>
    <n v="1"/>
    <x v="195"/>
    <x v="0"/>
    <x v="17"/>
    <n v="2498910"/>
    <x v="0"/>
    <x v="6"/>
    <x v="8"/>
    <x v="11"/>
  </r>
  <r>
    <x v="2264"/>
    <x v="1311"/>
    <s v="CUBRIMIENTO"/>
    <x v="0"/>
    <m/>
    <s v="2025-06-04"/>
    <s v="2025-06-11"/>
    <s v="2025-06-17 13:23:36"/>
    <s v="0000-00-00 00:00:00"/>
    <s v="2025-07-03 09:22:22"/>
    <s v="2025-07-03 09:22:41"/>
    <s v="2025-08-22 11:06:54"/>
    <s v="2025-06-17"/>
    <s v="2025-06-17"/>
    <s v="2025-07-13"/>
    <s v="2025-07-16"/>
    <s v="2025-07-20"/>
    <x v="1"/>
    <s v="Bogota"/>
    <s v="9002"/>
    <x v="1192"/>
    <s v="LONA DICKSON AZUL FONDO ENTERO REF:0017"/>
    <x v="0"/>
    <n v="2"/>
    <x v="0"/>
    <x v="0"/>
    <x v="0"/>
    <n v="5582386"/>
    <x v="0"/>
    <x v="0"/>
    <x v="0"/>
    <x v="1"/>
  </r>
  <r>
    <x v="2264"/>
    <x v="1311"/>
    <s v="CUBRIMIENTO"/>
    <x v="0"/>
    <m/>
    <s v="2025-06-04"/>
    <s v="2025-06-11"/>
    <s v="2025-06-17 13:23:36"/>
    <s v="0000-00-00 00:00:00"/>
    <s v="2025-07-03 09:22:22"/>
    <s v="2025-07-03 09:22:41"/>
    <s v="2025-08-22 11:06:54"/>
    <s v="2025-06-17"/>
    <s v="2025-06-17"/>
    <s v="2025-07-13"/>
    <s v="2025-07-16"/>
    <s v="2025-07-20"/>
    <x v="1"/>
    <s v="Bogota"/>
    <s v="REP023"/>
    <x v="35"/>
    <m/>
    <x v="0"/>
    <n v="1"/>
    <x v="0"/>
    <x v="0"/>
    <x v="0"/>
    <n v="700000"/>
    <x v="0"/>
    <x v="0"/>
    <x v="0"/>
    <x v="1"/>
  </r>
  <r>
    <x v="2264"/>
    <x v="1311"/>
    <s v="CUBRIMIENTO"/>
    <x v="0"/>
    <m/>
    <s v="2025-06-04"/>
    <s v="2025-06-11"/>
    <s v="2025-06-17 13:23:36"/>
    <s v="0000-00-00 00:00:00"/>
    <s v="2025-07-03 09:22:22"/>
    <s v="2025-07-03 09:22:41"/>
    <s v="2025-08-22 11:06:54"/>
    <s v="2025-06-17"/>
    <s v="2025-06-17"/>
    <s v="2025-07-13"/>
    <s v="2025-07-16"/>
    <s v="2025-07-20"/>
    <x v="1"/>
    <s v="Bogota"/>
    <s v="SERV06"/>
    <x v="42"/>
    <m/>
    <x v="0"/>
    <n v="1"/>
    <x v="0"/>
    <x v="0"/>
    <x v="0"/>
    <n v="200000"/>
    <x v="0"/>
    <x v="1"/>
    <x v="1"/>
    <x v="1"/>
  </r>
  <r>
    <x v="2264"/>
    <x v="1311"/>
    <s v="CUBRIMIENTO"/>
    <x v="0"/>
    <m/>
    <s v="2025-06-04"/>
    <s v="2025-06-11"/>
    <s v="2025-06-17 13:23:36"/>
    <s v="0000-00-00 00:00:00"/>
    <s v="2025-07-03 09:22:22"/>
    <s v="2025-07-03 09:22:41"/>
    <s v="2025-08-22 11:06:54"/>
    <s v="2025-06-17"/>
    <s v="2025-06-17"/>
    <s v="2025-07-13"/>
    <s v="2025-07-16"/>
    <s v="2025-07-20"/>
    <x v="1"/>
    <s v="Bogota"/>
    <s v="TRANSP04"/>
    <x v="1070"/>
    <m/>
    <x v="0"/>
    <n v="1"/>
    <x v="0"/>
    <x v="0"/>
    <x v="0"/>
    <n v="300000"/>
    <x v="0"/>
    <x v="0"/>
    <x v="0"/>
    <x v="1"/>
  </r>
  <r>
    <x v="2265"/>
    <x v="1312"/>
    <s v="CUBRIMIENTO"/>
    <x v="0"/>
    <m/>
    <s v="2025-06-04"/>
    <s v="2025-06-18"/>
    <s v="2025-06-20 14:38:21"/>
    <s v="2025-06-24 13:28:23"/>
    <s v="2025-07-09 09:04:05"/>
    <s v="2025-07-14 11:43:31"/>
    <s v="2025-07-22 08:31:48"/>
    <s v="2025-06-19"/>
    <s v="2025-07-01"/>
    <s v="2025-07-15"/>
    <s v="2025-07-17"/>
    <s v="2025-07-25"/>
    <x v="3"/>
    <s v="Cali"/>
    <s v="28523"/>
    <x v="864"/>
    <m/>
    <x v="0"/>
    <n v="2"/>
    <x v="0"/>
    <x v="0"/>
    <x v="0"/>
    <n v="82800"/>
    <x v="0"/>
    <x v="0"/>
    <x v="0"/>
    <x v="1"/>
  </r>
  <r>
    <x v="2265"/>
    <x v="1312"/>
    <s v="CUBRIMIENTO"/>
    <x v="0"/>
    <m/>
    <s v="2025-06-04"/>
    <s v="2025-06-18"/>
    <s v="2025-06-20 14:38:21"/>
    <s v="2025-06-24 13:28:23"/>
    <s v="2025-07-09 09:04:05"/>
    <s v="2025-07-14 11:43:31"/>
    <s v="2025-07-22 08:31:48"/>
    <s v="2025-06-19"/>
    <s v="2025-07-01"/>
    <s v="2025-07-15"/>
    <s v="2025-07-17"/>
    <s v="2025-07-25"/>
    <x v="3"/>
    <s v="Cali"/>
    <s v="CAMBIO LONA 02"/>
    <x v="30"/>
    <s v="LONA PERGOTEX BLACKOUT BLANCA 3 M"/>
    <x v="0"/>
    <n v="1"/>
    <x v="401"/>
    <x v="0"/>
    <x v="17"/>
    <n v="1978453"/>
    <x v="0"/>
    <x v="0"/>
    <x v="0"/>
    <x v="1"/>
  </r>
  <r>
    <x v="2265"/>
    <x v="1312"/>
    <s v="CUBRIMIENTO"/>
    <x v="0"/>
    <m/>
    <s v="2025-06-04"/>
    <s v="2025-06-18"/>
    <s v="2025-06-20 14:38:21"/>
    <s v="2025-06-24 13:28:23"/>
    <s v="2025-07-09 09:04:05"/>
    <s v="2025-07-14 11:43:31"/>
    <s v="2025-07-22 08:31:48"/>
    <s v="2025-06-19"/>
    <s v="2025-07-01"/>
    <s v="2025-07-15"/>
    <s v="2025-07-17"/>
    <s v="2025-07-25"/>
    <x v="3"/>
    <s v="Cali"/>
    <s v="CAMBIO LONA 02"/>
    <x v="30"/>
    <s v="LONA PERGOTEX BLACKOUT BLANCA 3 M"/>
    <x v="0"/>
    <n v="1"/>
    <x v="401"/>
    <x v="0"/>
    <x v="62"/>
    <n v="1978453"/>
    <x v="0"/>
    <x v="0"/>
    <x v="0"/>
    <x v="1"/>
  </r>
  <r>
    <x v="2265"/>
    <x v="1312"/>
    <s v="CUBRIMIENTO"/>
    <x v="0"/>
    <m/>
    <s v="2025-06-04"/>
    <s v="2025-06-18"/>
    <s v="2025-06-20 14:38:21"/>
    <s v="2025-06-24 13:28:23"/>
    <s v="2025-07-09 09:04:05"/>
    <s v="2025-07-14 11:43:31"/>
    <s v="2025-07-22 08:31:48"/>
    <s v="2025-06-19"/>
    <s v="2025-07-01"/>
    <s v="2025-07-15"/>
    <s v="2025-07-17"/>
    <s v="2025-07-25"/>
    <x v="3"/>
    <s v="Cali"/>
    <s v="REP035"/>
    <x v="45"/>
    <m/>
    <x v="0"/>
    <n v="1"/>
    <x v="0"/>
    <x v="0"/>
    <x v="0"/>
    <n v="1708860"/>
    <x v="0"/>
    <x v="0"/>
    <x v="0"/>
    <x v="1"/>
  </r>
  <r>
    <x v="2265"/>
    <x v="1312"/>
    <s v="CUBRIMIENTO"/>
    <x v="0"/>
    <m/>
    <s v="2025-06-04"/>
    <s v="2025-06-18"/>
    <s v="2025-06-20 14:38:21"/>
    <s v="2025-06-24 13:28:23"/>
    <s v="2025-07-09 09:04:05"/>
    <s v="2025-07-14 11:43:31"/>
    <s v="2025-07-22 08:31:48"/>
    <s v="2025-06-19"/>
    <s v="2025-07-01"/>
    <s v="2025-07-15"/>
    <s v="2025-07-17"/>
    <s v="2025-07-25"/>
    <x v="3"/>
    <s v="Cali"/>
    <s v="REP036"/>
    <x v="72"/>
    <m/>
    <x v="0"/>
    <n v="1"/>
    <x v="0"/>
    <x v="0"/>
    <x v="0"/>
    <n v="1800000"/>
    <x v="0"/>
    <x v="0"/>
    <x v="0"/>
    <x v="1"/>
  </r>
  <r>
    <x v="2266"/>
    <x v="1313"/>
    <s v="CUBRIMIENTO"/>
    <x v="0"/>
    <m/>
    <s v="2025-06-04"/>
    <s v="2025-06-05"/>
    <s v="2025-06-07 10:32:30"/>
    <s v="0000-00-00 00:00:00"/>
    <s v="2025-06-10 11:51:47"/>
    <s v="2025-06-16 09:39:39"/>
    <s v="0000-00-00 00:00:00"/>
    <s v="2025-06-06"/>
    <s v="2025-06-06"/>
    <s v="2025-06-10"/>
    <s v="2025-06-12"/>
    <s v="2025-06-12"/>
    <x v="0"/>
    <s v="Medellin"/>
    <s v="26"/>
    <x v="27"/>
    <m/>
    <x v="0"/>
    <n v="2"/>
    <x v="0"/>
    <x v="0"/>
    <x v="0"/>
    <n v="294000"/>
    <x v="0"/>
    <x v="0"/>
    <x v="0"/>
    <x v="6"/>
  </r>
  <r>
    <x v="2267"/>
    <x v="257"/>
    <s v="CUBRIMIENTO"/>
    <x v="0"/>
    <m/>
    <s v="2025-06-04"/>
    <s v="2025-06-04"/>
    <s v="2025-06-05 13:12:12"/>
    <s v="0000-00-00 00:00:00"/>
    <s v="2025-06-05 13:12:26"/>
    <s v="2025-06-07 10:59:58"/>
    <s v="0000-00-00 00:00:00"/>
    <s v="0000-00-00"/>
    <s v="0000-00-00"/>
    <s v="0000-00-00"/>
    <s v="0000-00-00"/>
    <s v="0000-00-00"/>
    <x v="3"/>
    <s v="Toscany"/>
    <s v="40"/>
    <x v="248"/>
    <m/>
    <x v="0"/>
    <n v="1.5"/>
    <x v="0"/>
    <x v="0"/>
    <x v="0"/>
    <n v="78900"/>
    <x v="0"/>
    <x v="0"/>
    <x v="0"/>
    <x v="11"/>
  </r>
  <r>
    <x v="2268"/>
    <x v="84"/>
    <s v="CUBRIMIENTO"/>
    <x v="0"/>
    <m/>
    <s v="2025-06-04"/>
    <s v="2025-06-06"/>
    <s v="2025-06-06 14:39:50"/>
    <s v="2025-06-10 13:44:21"/>
    <s v="2025-06-12 06:57:05"/>
    <s v="2025-06-12 06:58:16"/>
    <s v="0000-00-00 00:00:00"/>
    <s v="2025-06-09"/>
    <s v="2025-06-11"/>
    <s v="2025-06-13"/>
    <s v="2025-06-17"/>
    <s v="2025-06-17"/>
    <x v="3"/>
    <s v="Toscany"/>
    <s v="SOMB0302**"/>
    <x v="259"/>
    <m/>
    <x v="8"/>
    <n v="1"/>
    <x v="195"/>
    <x v="0"/>
    <x v="13"/>
    <n v="1990200"/>
    <x v="0"/>
    <x v="14"/>
    <x v="0"/>
    <x v="6"/>
  </r>
  <r>
    <x v="2269"/>
    <x v="1314"/>
    <s v="MUEBLES CC CUBRIMIENTOS"/>
    <x v="0"/>
    <m/>
    <s v="2025-06-04"/>
    <s v="2025-06-05"/>
    <s v="2025-06-06 09:34:20"/>
    <s v="0000-00-00 00:00:00"/>
    <s v="2025-06-18 08:23:45"/>
    <s v="2025-06-24 16:32:00"/>
    <s v="2025-06-26 13:18:42"/>
    <s v="2025-06-06"/>
    <s v="2025-06-06"/>
    <s v="2025-06-18"/>
    <s v="2025-06-20"/>
    <s v="2025-06-24"/>
    <x v="1"/>
    <s v="Bogota"/>
    <s v="8164"/>
    <x v="655"/>
    <m/>
    <x v="4"/>
    <n v="1"/>
    <x v="0"/>
    <x v="0"/>
    <x v="0"/>
    <n v="2298126"/>
    <x v="0"/>
    <x v="2"/>
    <x v="0"/>
    <x v="6"/>
  </r>
  <r>
    <x v="2269"/>
    <x v="1314"/>
    <s v="MUEBLES CC CUBRIMIENTOS"/>
    <x v="0"/>
    <m/>
    <s v="2025-06-04"/>
    <s v="2025-06-05"/>
    <s v="2025-06-06 09:34:20"/>
    <s v="0000-00-00 00:00:00"/>
    <s v="2025-06-18 08:23:45"/>
    <s v="2025-06-24 16:32:00"/>
    <s v="2025-06-26 13:18:42"/>
    <s v="2025-06-06"/>
    <s v="2025-06-06"/>
    <s v="2025-06-18"/>
    <s v="2025-06-20"/>
    <s v="2025-06-24"/>
    <x v="1"/>
    <s v="Bogota"/>
    <s v="8168"/>
    <x v="707"/>
    <m/>
    <x v="4"/>
    <n v="4"/>
    <x v="0"/>
    <x v="0"/>
    <x v="0"/>
    <n v="3584000"/>
    <x v="0"/>
    <x v="2"/>
    <x v="0"/>
    <x v="6"/>
  </r>
  <r>
    <x v="2270"/>
    <x v="61"/>
    <s v="MUEBLES"/>
    <x v="0"/>
    <m/>
    <s v="2025-06-05"/>
    <s v="2025-06-05"/>
    <s v="2025-06-05 15:19:16"/>
    <s v="0000-00-00 00:00:00"/>
    <s v="0000-00-00 00:00:00"/>
    <s v="2025-06-18 10:19:40"/>
    <s v="0000-00-00 00:00:00"/>
    <s v="2025-06-06"/>
    <s v="2025-06-06"/>
    <s v="2025-06-20"/>
    <s v="2025-06-24"/>
    <s v="2025-06-24"/>
    <x v="3"/>
    <s v="Cali"/>
    <s v="REP032"/>
    <x v="413"/>
    <m/>
    <x v="0"/>
    <n v="1"/>
    <x v="0"/>
    <x v="0"/>
    <x v="0"/>
    <n v="0"/>
    <x v="0"/>
    <x v="0"/>
    <x v="0"/>
    <x v="6"/>
  </r>
  <r>
    <x v="2271"/>
    <x v="138"/>
    <s v="MUEBLES CC CUBRIMIENTOS"/>
    <x v="0"/>
    <m/>
    <s v="2025-06-05"/>
    <s v="2025-06-06"/>
    <s v="2025-06-09 13:12:52"/>
    <s v="0000-00-00 00:00:00"/>
    <s v="2025-06-09 13:13:31"/>
    <s v="0000-00-00 00:00:00"/>
    <s v="0000-00-00 00:00:00"/>
    <s v="2025-06-09"/>
    <s v="2025-06-09"/>
    <s v="2025-06-11"/>
    <s v="2025-06-13"/>
    <s v="2025-06-16"/>
    <x v="18"/>
    <s v="Toscany"/>
    <s v="21308"/>
    <x v="456"/>
    <m/>
    <x v="0"/>
    <n v="36"/>
    <x v="0"/>
    <x v="0"/>
    <x v="0"/>
    <n v="1893600"/>
    <x v="0"/>
    <x v="0"/>
    <x v="0"/>
    <x v="6"/>
  </r>
  <r>
    <x v="2272"/>
    <x v="1315"/>
    <s v="CUBRIMIENTO"/>
    <x v="0"/>
    <m/>
    <s v="2025-06-05"/>
    <s v="2025-06-11"/>
    <s v="2025-06-12 16:51:16"/>
    <s v="0000-00-00 00:00:00"/>
    <s v="2025-07-03 08:30:01"/>
    <s v="2025-07-09 07:29:31"/>
    <s v="0000-00-00 00:00:00"/>
    <s v="2025-06-12"/>
    <s v="2025-06-12"/>
    <s v="2025-07-03"/>
    <s v="2025-07-09"/>
    <s v="2025-07-09"/>
    <x v="3"/>
    <s v="Barranquilla"/>
    <s v="REP005"/>
    <x v="379"/>
    <m/>
    <x v="0"/>
    <n v="1"/>
    <x v="0"/>
    <x v="0"/>
    <x v="0"/>
    <n v="1000000"/>
    <x v="0"/>
    <x v="0"/>
    <x v="0"/>
    <x v="1"/>
  </r>
  <r>
    <x v="2272"/>
    <x v="1315"/>
    <s v="CUBRIMIENTO"/>
    <x v="0"/>
    <m/>
    <s v="2025-06-05"/>
    <s v="2025-06-11"/>
    <s v="2025-06-12 16:51:16"/>
    <s v="0000-00-00 00:00:00"/>
    <s v="2025-07-03 08:30:01"/>
    <s v="2025-07-09 07:29:31"/>
    <s v="0000-00-00 00:00:00"/>
    <s v="2025-06-12"/>
    <s v="2025-06-12"/>
    <s v="2025-07-03"/>
    <s v="2025-07-09"/>
    <s v="2025-07-09"/>
    <x v="3"/>
    <s v="Barranquilla"/>
    <s v="REP006"/>
    <x v="623"/>
    <m/>
    <x v="0"/>
    <n v="1"/>
    <x v="0"/>
    <x v="0"/>
    <x v="0"/>
    <n v="290000"/>
    <x v="0"/>
    <x v="0"/>
    <x v="0"/>
    <x v="1"/>
  </r>
  <r>
    <x v="2272"/>
    <x v="1315"/>
    <s v="CUBRIMIENTO"/>
    <x v="0"/>
    <m/>
    <s v="2025-06-05"/>
    <s v="2025-06-11"/>
    <s v="2025-06-12 16:51:16"/>
    <s v="0000-00-00 00:00:00"/>
    <s v="2025-07-03 08:30:01"/>
    <s v="2025-07-09 07:29:31"/>
    <s v="0000-00-00 00:00:00"/>
    <s v="2025-06-12"/>
    <s v="2025-06-12"/>
    <s v="2025-07-03"/>
    <s v="2025-07-09"/>
    <s v="2025-07-09"/>
    <x v="3"/>
    <s v="Barranquilla"/>
    <s v="TRANSP06"/>
    <x v="59"/>
    <m/>
    <x v="0"/>
    <n v="1"/>
    <x v="0"/>
    <x v="0"/>
    <x v="0"/>
    <n v="50000"/>
    <x v="0"/>
    <x v="1"/>
    <x v="1"/>
    <x v="1"/>
  </r>
  <r>
    <x v="2273"/>
    <x v="91"/>
    <s v="CUBRIMIENTO"/>
    <x v="0"/>
    <m/>
    <s v="2025-06-05"/>
    <s v="2025-06-06"/>
    <s v="2025-06-06 10:45:21"/>
    <s v="0000-00-00 00:00:00"/>
    <s v="2025-06-06 10:45:30"/>
    <s v="2025-06-07 11:29:55"/>
    <s v="0000-00-00 00:00:00"/>
    <s v="2025-06-09"/>
    <s v="2025-06-09"/>
    <s v="2025-06-11"/>
    <s v="2025-06-13"/>
    <s v="2025-06-13"/>
    <x v="3"/>
    <s v="Toscany"/>
    <s v="11432"/>
    <x v="242"/>
    <m/>
    <x v="0"/>
    <n v="2"/>
    <x v="0"/>
    <x v="0"/>
    <x v="0"/>
    <n v="910000"/>
    <x v="0"/>
    <x v="0"/>
    <x v="0"/>
    <x v="6"/>
  </r>
  <r>
    <x v="2273"/>
    <x v="91"/>
    <s v="CUBRIMIENTO"/>
    <x v="0"/>
    <m/>
    <s v="2025-06-05"/>
    <s v="2025-06-06"/>
    <s v="2025-06-06 10:45:21"/>
    <s v="0000-00-00 00:00:00"/>
    <s v="2025-06-06 10:45:30"/>
    <s v="2025-06-07 11:29:55"/>
    <s v="0000-00-00 00:00:00"/>
    <s v="2025-06-09"/>
    <s v="2025-06-09"/>
    <s v="2025-06-11"/>
    <s v="2025-06-13"/>
    <s v="2025-06-13"/>
    <x v="3"/>
    <s v="Toscany"/>
    <s v="ALUTT01"/>
    <x v="464"/>
    <m/>
    <x v="0"/>
    <n v="1"/>
    <x v="0"/>
    <x v="0"/>
    <x v="0"/>
    <n v="463000"/>
    <x v="0"/>
    <x v="0"/>
    <x v="0"/>
    <x v="6"/>
  </r>
  <r>
    <x v="2274"/>
    <x v="1316"/>
    <s v="CUBRIMIENTO"/>
    <x v="0"/>
    <m/>
    <s v="2025-06-05"/>
    <s v="2025-06-18"/>
    <s v="2025-06-19 13:53:04"/>
    <s v="0000-00-00 00:00:00"/>
    <s v="2025-06-20 15:39:09"/>
    <s v="2025-06-25 08:06:08"/>
    <s v="0000-00-00 00:00:00"/>
    <s v="2025-06-19"/>
    <s v="2025-06-19"/>
    <s v="2025-06-23"/>
    <s v="2025-06-25"/>
    <s v="2025-06-25"/>
    <x v="3"/>
    <s v="Cali"/>
    <s v="11432"/>
    <x v="242"/>
    <m/>
    <x v="0"/>
    <n v="1"/>
    <x v="0"/>
    <x v="0"/>
    <x v="0"/>
    <n v="0"/>
    <x v="0"/>
    <x v="0"/>
    <x v="0"/>
    <x v="6"/>
  </r>
  <r>
    <x v="2275"/>
    <x v="559"/>
    <s v="CUBRIMIENTO"/>
    <x v="0"/>
    <m/>
    <s v="2025-06-05"/>
    <s v="2025-06-06"/>
    <s v="2025-06-09 13:21:46"/>
    <s v="0000-00-00 00:00:00"/>
    <s v="2025-06-09 13:21:58"/>
    <s v="0000-00-00 00:00:00"/>
    <s v="0000-00-00 00:00:00"/>
    <s v="2025-06-09"/>
    <s v="2025-06-09"/>
    <s v="2025-06-10"/>
    <s v="2025-06-12"/>
    <s v="2025-06-12"/>
    <x v="18"/>
    <s v="Toscany"/>
    <s v="15620"/>
    <x v="663"/>
    <m/>
    <x v="0"/>
    <n v="1"/>
    <x v="0"/>
    <x v="0"/>
    <x v="0"/>
    <n v="374540"/>
    <x v="0"/>
    <x v="0"/>
    <x v="0"/>
    <x v="6"/>
  </r>
  <r>
    <x v="2276"/>
    <x v="1316"/>
    <s v="CUBRIMIENTO"/>
    <x v="0"/>
    <m/>
    <s v="2025-06-05"/>
    <s v="2025-06-11"/>
    <s v="2025-06-13 09:45:41"/>
    <s v="0000-00-00 00:00:00"/>
    <s v="2025-06-26 15:04:26"/>
    <s v="2025-06-27 13:32:16"/>
    <s v="2025-07-16 14:33:09"/>
    <s v="2025-06-12"/>
    <s v="2025-06-12"/>
    <s v="2025-06-20"/>
    <s v="2025-06-24"/>
    <s v="2025-06-26"/>
    <x v="3"/>
    <s v="Cali"/>
    <s v="MANT004"/>
    <x v="926"/>
    <m/>
    <x v="0"/>
    <n v="1"/>
    <x v="3"/>
    <x v="0"/>
    <x v="3"/>
    <n v="706320"/>
    <x v="0"/>
    <x v="0"/>
    <x v="0"/>
    <x v="6"/>
  </r>
  <r>
    <x v="2277"/>
    <x v="250"/>
    <s v="CUBRIMIENTO"/>
    <x v="0"/>
    <m/>
    <s v="2025-06-06"/>
    <s v="2025-06-06"/>
    <s v="2025-06-09 13:27:01"/>
    <s v="0000-00-00 00:00:00"/>
    <s v="2025-06-09 13:27:09"/>
    <s v="0000-00-00 00:00:00"/>
    <s v="0000-00-00 00:00:00"/>
    <s v="2025-06-09"/>
    <s v="2025-06-09"/>
    <s v="2025-06-11"/>
    <s v="2025-06-13"/>
    <s v="2025-06-13"/>
    <x v="18"/>
    <s v="Toscany"/>
    <s v="82"/>
    <x v="231"/>
    <m/>
    <x v="0"/>
    <n v="7"/>
    <x v="0"/>
    <x v="0"/>
    <x v="0"/>
    <n v="368200"/>
    <x v="0"/>
    <x v="0"/>
    <x v="0"/>
    <x v="6"/>
  </r>
  <r>
    <x v="2278"/>
    <x v="273"/>
    <s v="CUBRIMIENTO"/>
    <x v="0"/>
    <m/>
    <s v="2025-06-06"/>
    <s v="2025-06-06"/>
    <s v="2025-06-06 13:29:46"/>
    <s v="0000-00-00 00:00:00"/>
    <s v="2025-06-06 13:29:54"/>
    <s v="2025-06-07 11:40:32"/>
    <s v="0000-00-00 00:00:00"/>
    <s v="2025-06-09"/>
    <s v="2025-06-09"/>
    <s v="2025-06-11"/>
    <s v="2025-06-13"/>
    <s v="2025-06-13"/>
    <x v="3"/>
    <s v="Toscany"/>
    <s v="23"/>
    <x v="418"/>
    <m/>
    <x v="0"/>
    <n v="12.75"/>
    <x v="0"/>
    <x v="0"/>
    <x v="0"/>
    <n v="670650"/>
    <x v="0"/>
    <x v="0"/>
    <x v="0"/>
    <x v="6"/>
  </r>
  <r>
    <x v="2279"/>
    <x v="1317"/>
    <s v="MUEBLES CC CUBRIMIENTOS"/>
    <x v="0"/>
    <m/>
    <s v="2025-06-06"/>
    <s v="2025-06-11"/>
    <s v="2025-06-14 10:34:15"/>
    <s v="0000-00-00 00:00:00"/>
    <s v="2025-06-17 08:30:54"/>
    <s v="2025-06-18 09:13:44"/>
    <s v="2025-07-08 15:59:48"/>
    <s v="2025-06-12"/>
    <s v="2025-06-12"/>
    <s v="2025-06-16"/>
    <s v="2025-06-18"/>
    <s v="2025-06-19"/>
    <x v="3"/>
    <s v="Bogota"/>
    <s v="14277"/>
    <x v="191"/>
    <s v="FURNISCREEN NEGRO 2M EB4027W G8 625GR"/>
    <x v="0"/>
    <n v="2"/>
    <x v="0"/>
    <x v="0"/>
    <x v="0"/>
    <n v="802212"/>
    <x v="0"/>
    <x v="0"/>
    <x v="0"/>
    <x v="6"/>
  </r>
  <r>
    <x v="2279"/>
    <x v="1317"/>
    <s v="MUEBLES CC CUBRIMIENTOS"/>
    <x v="0"/>
    <m/>
    <s v="2025-06-06"/>
    <s v="2025-06-11"/>
    <s v="2025-06-14 10:34:15"/>
    <s v="0000-00-00 00:00:00"/>
    <s v="2025-06-17 08:30:54"/>
    <s v="2025-06-18 09:13:44"/>
    <s v="2025-07-08 15:59:48"/>
    <s v="2025-06-12"/>
    <s v="2025-06-12"/>
    <s v="2025-06-16"/>
    <s v="2025-06-18"/>
    <s v="2025-06-19"/>
    <x v="3"/>
    <s v="Bogota"/>
    <s v="TRANSP10"/>
    <x v="150"/>
    <m/>
    <x v="0"/>
    <n v="1"/>
    <x v="0"/>
    <x v="0"/>
    <x v="0"/>
    <n v="60000"/>
    <x v="0"/>
    <x v="1"/>
    <x v="1"/>
    <x v="6"/>
  </r>
  <r>
    <x v="2280"/>
    <x v="281"/>
    <s v="MUEBLES"/>
    <x v="0"/>
    <m/>
    <s v="2025-06-06"/>
    <s v="2025-06-16"/>
    <s v="2025-06-17 13:36:27"/>
    <s v="0000-00-00 00:00:00"/>
    <s v="0000-00-00 00:00:00"/>
    <s v="2025-06-18 07:20:40"/>
    <s v="0000-00-00 00:00:00"/>
    <s v="2025-06-17"/>
    <s v="2025-06-17"/>
    <s v="2025-06-18"/>
    <s v="2025-06-20"/>
    <s v="2025-06-20"/>
    <x v="3"/>
    <s v="Bogota"/>
    <s v="100196"/>
    <x v="218"/>
    <m/>
    <x v="0"/>
    <n v="2"/>
    <x v="0"/>
    <x v="0"/>
    <x v="0"/>
    <n v="396000"/>
    <x v="0"/>
    <x v="0"/>
    <x v="0"/>
    <x v="6"/>
  </r>
  <r>
    <x v="2281"/>
    <x v="1291"/>
    <s v="CUBRIMIENTO"/>
    <x v="0"/>
    <m/>
    <s v="2025-06-06"/>
    <s v="2025-06-11"/>
    <s v="2025-06-12 17:17:25"/>
    <s v="0000-00-00 00:00:00"/>
    <s v="2025-06-18 12:12:32"/>
    <s v="2025-06-18 12:12:44"/>
    <s v="2025-06-20 15:10:42"/>
    <s v="2025-06-12"/>
    <s v="2025-06-12"/>
    <s v="2025-06-19"/>
    <s v="2025-06-23"/>
    <s v="2025-06-24"/>
    <x v="3"/>
    <s v="Cali"/>
    <s v="28523"/>
    <x v="864"/>
    <m/>
    <x v="0"/>
    <n v="3"/>
    <x v="0"/>
    <x v="0"/>
    <x v="0"/>
    <n v="124200"/>
    <x v="0"/>
    <x v="0"/>
    <x v="0"/>
    <x v="6"/>
  </r>
  <r>
    <x v="2281"/>
    <x v="1291"/>
    <s v="CUBRIMIENTO"/>
    <x v="0"/>
    <m/>
    <s v="2025-06-06"/>
    <s v="2025-06-11"/>
    <s v="2025-06-12 17:17:25"/>
    <s v="0000-00-00 00:00:00"/>
    <s v="2025-06-18 12:12:32"/>
    <s v="2025-06-18 12:12:44"/>
    <s v="2025-06-20 15:10:42"/>
    <s v="2025-06-12"/>
    <s v="2025-06-12"/>
    <s v="2025-06-19"/>
    <s v="2025-06-23"/>
    <s v="2025-06-24"/>
    <x v="3"/>
    <s v="Cali"/>
    <s v="7299"/>
    <x v="1193"/>
    <m/>
    <x v="0"/>
    <n v="3"/>
    <x v="0"/>
    <x v="0"/>
    <x v="0"/>
    <n v="210000"/>
    <x v="0"/>
    <x v="0"/>
    <x v="0"/>
    <x v="6"/>
  </r>
  <r>
    <x v="2282"/>
    <x v="358"/>
    <s v="CUBRIMIENTO"/>
    <x v="0"/>
    <m/>
    <s v="2025-06-06"/>
    <s v="2025-06-16"/>
    <s v="2025-06-18 07:58:34"/>
    <s v="2025-07-02 07:49:13"/>
    <s v="2025-07-11 17:23:38"/>
    <s v="2025-10-09 07:06:03"/>
    <s v="0000-00-00 00:00:00"/>
    <s v="2025-06-17"/>
    <s v="2025-06-25"/>
    <s v="2025-07-03"/>
    <s v="2025-07-07"/>
    <s v="2025-07-15"/>
    <x v="0"/>
    <s v="Toscana"/>
    <s v="PTEK11"/>
    <x v="135"/>
    <s v="LONA PERGOTEX BLACKOUT BLANCA 3 M"/>
    <x v="3"/>
    <n v="1"/>
    <x v="402"/>
    <x v="0"/>
    <x v="12"/>
    <n v="23124082.32"/>
    <x v="0"/>
    <x v="4"/>
    <x v="7"/>
    <x v="1"/>
  </r>
  <r>
    <x v="2283"/>
    <x v="1318"/>
    <s v="CUBRIMIENTO"/>
    <x v="0"/>
    <m/>
    <s v="2025-06-06"/>
    <s v="2025-06-09"/>
    <s v="2025-06-09 14:15:31"/>
    <s v="0000-00-00 00:00:00"/>
    <s v="2025-06-09 14:15:55"/>
    <s v="0000-00-00 00:00:00"/>
    <s v="0000-00-00 00:00:00"/>
    <s v="2025-06-10"/>
    <s v="2025-06-10"/>
    <s v="2025-06-12"/>
    <s v="2025-06-16"/>
    <s v="2025-06-16"/>
    <x v="18"/>
    <s v="Toscany"/>
    <s v="40"/>
    <x v="248"/>
    <m/>
    <x v="0"/>
    <n v="27"/>
    <x v="0"/>
    <x v="0"/>
    <x v="0"/>
    <n v="1420200"/>
    <x v="0"/>
    <x v="0"/>
    <x v="0"/>
    <x v="6"/>
  </r>
  <r>
    <x v="2284"/>
    <x v="1319"/>
    <s v="MUEBLES CC CUBRIMIENTOS"/>
    <x v="0"/>
    <m/>
    <s v="2025-06-10"/>
    <s v="2025-06-18"/>
    <s v="2025-06-20 10:41:07"/>
    <s v="2025-07-07 10:25:33"/>
    <s v="2025-07-18 13:04:12"/>
    <s v="2025-07-28 08:29:31"/>
    <s v="2025-08-11 10:39:34"/>
    <s v="2025-06-19"/>
    <s v="2025-07-02"/>
    <s v="2025-07-13"/>
    <s v="2025-07-15"/>
    <s v="2025-07-22"/>
    <x v="3"/>
    <s v="Bogota"/>
    <s v="12"/>
    <x v="1194"/>
    <m/>
    <x v="0"/>
    <n v="4"/>
    <x v="0"/>
    <x v="0"/>
    <x v="0"/>
    <n v="98400"/>
    <x v="0"/>
    <x v="0"/>
    <x v="0"/>
    <x v="1"/>
  </r>
  <r>
    <x v="2284"/>
    <x v="1319"/>
    <s v="MUEBLES CC CUBRIMIENTOS"/>
    <x v="0"/>
    <m/>
    <s v="2025-06-10"/>
    <s v="2025-06-18"/>
    <s v="2025-06-20 10:41:07"/>
    <s v="2025-07-07 10:25:33"/>
    <s v="2025-07-18 13:04:12"/>
    <s v="2025-07-28 08:29:31"/>
    <s v="2025-08-11 10:39:34"/>
    <s v="2025-06-19"/>
    <s v="2025-07-02"/>
    <s v="2025-07-13"/>
    <s v="2025-07-15"/>
    <s v="2025-07-22"/>
    <x v="3"/>
    <s v="Bogota"/>
    <s v="27249"/>
    <x v="64"/>
    <m/>
    <x v="0"/>
    <n v="2"/>
    <x v="0"/>
    <x v="0"/>
    <x v="0"/>
    <n v="567704"/>
    <x v="0"/>
    <x v="0"/>
    <x v="0"/>
    <x v="1"/>
  </r>
  <r>
    <x v="2284"/>
    <x v="1319"/>
    <s v="MUEBLES CC CUBRIMIENTOS"/>
    <x v="0"/>
    <m/>
    <s v="2025-06-10"/>
    <s v="2025-06-18"/>
    <s v="2025-06-20 10:41:07"/>
    <s v="2025-07-07 10:25:33"/>
    <s v="2025-07-18 13:04:12"/>
    <s v="2025-07-28 08:29:31"/>
    <s v="2025-08-11 10:39:34"/>
    <s v="2025-06-19"/>
    <s v="2025-07-02"/>
    <s v="2025-07-13"/>
    <s v="2025-07-15"/>
    <s v="2025-07-22"/>
    <x v="3"/>
    <s v="Bogota"/>
    <s v="28523"/>
    <x v="864"/>
    <m/>
    <x v="0"/>
    <n v="2"/>
    <x v="0"/>
    <x v="0"/>
    <x v="0"/>
    <n v="200000"/>
    <x v="0"/>
    <x v="0"/>
    <x v="0"/>
    <x v="1"/>
  </r>
  <r>
    <x v="2284"/>
    <x v="1319"/>
    <s v="MUEBLES CC CUBRIMIENTOS"/>
    <x v="0"/>
    <m/>
    <s v="2025-06-10"/>
    <s v="2025-06-18"/>
    <s v="2025-06-20 10:41:07"/>
    <s v="2025-07-07 10:25:33"/>
    <s v="2025-07-18 13:04:12"/>
    <s v="2025-07-28 08:29:31"/>
    <s v="2025-08-11 10:39:34"/>
    <s v="2025-06-19"/>
    <s v="2025-07-02"/>
    <s v="2025-07-13"/>
    <s v="2025-07-15"/>
    <s v="2025-07-22"/>
    <x v="3"/>
    <s v="Bogota"/>
    <s v="BANE14"/>
    <x v="222"/>
    <s v="PLASTICO CLEAR TRANSPARENTE REF:3838"/>
    <x v="5"/>
    <n v="1"/>
    <x v="285"/>
    <x v="1"/>
    <x v="0"/>
    <n v="4430982"/>
    <x v="0"/>
    <x v="9"/>
    <x v="9"/>
    <x v="1"/>
  </r>
  <r>
    <x v="2284"/>
    <x v="1319"/>
    <s v="MUEBLES CC CUBRIMIENTOS"/>
    <x v="0"/>
    <m/>
    <s v="2025-06-10"/>
    <s v="2025-06-18"/>
    <s v="2025-06-20 10:41:07"/>
    <s v="2025-07-07 10:25:33"/>
    <s v="2025-07-18 13:04:12"/>
    <s v="2025-07-28 08:29:31"/>
    <s v="2025-08-11 10:39:34"/>
    <s v="2025-06-19"/>
    <s v="2025-07-02"/>
    <s v="2025-07-13"/>
    <s v="2025-07-15"/>
    <s v="2025-07-22"/>
    <x v="3"/>
    <s v="Bogota"/>
    <s v="BANE14"/>
    <x v="222"/>
    <s v="PLASTICO CLEAR TRANSPARENTE REF:3838"/>
    <x v="5"/>
    <n v="1"/>
    <x v="208"/>
    <x v="1"/>
    <x v="0"/>
    <n v="4430982"/>
    <x v="0"/>
    <x v="9"/>
    <x v="9"/>
    <x v="1"/>
  </r>
  <r>
    <x v="2284"/>
    <x v="1319"/>
    <s v="MUEBLES CC CUBRIMIENTOS"/>
    <x v="0"/>
    <m/>
    <s v="2025-06-10"/>
    <s v="2025-06-18"/>
    <s v="2025-06-20 10:41:07"/>
    <s v="2025-07-07 10:25:33"/>
    <s v="2025-07-18 13:04:12"/>
    <s v="2025-07-28 08:29:31"/>
    <s v="2025-08-11 10:39:34"/>
    <s v="2025-06-19"/>
    <s v="2025-07-02"/>
    <s v="2025-07-13"/>
    <s v="2025-07-15"/>
    <s v="2025-07-22"/>
    <x v="3"/>
    <s v="Bogota"/>
    <s v="CORR04"/>
    <x v="125"/>
    <m/>
    <x v="5"/>
    <n v="2"/>
    <x v="2"/>
    <x v="0"/>
    <x v="0"/>
    <n v="1138024"/>
    <x v="0"/>
    <x v="0"/>
    <x v="0"/>
    <x v="1"/>
  </r>
  <r>
    <x v="2284"/>
    <x v="1319"/>
    <s v="MUEBLES CC CUBRIMIENTOS"/>
    <x v="0"/>
    <m/>
    <s v="2025-06-10"/>
    <s v="2025-06-18"/>
    <s v="2025-06-20 10:41:07"/>
    <s v="2025-07-07 10:25:33"/>
    <s v="2025-07-18 13:04:12"/>
    <s v="2025-07-28 08:29:31"/>
    <s v="2025-08-11 10:39:34"/>
    <s v="2025-06-19"/>
    <s v="2025-07-02"/>
    <s v="2025-07-13"/>
    <s v="2025-07-15"/>
    <s v="2025-07-22"/>
    <x v="3"/>
    <s v="Bogota"/>
    <s v="PLT09"/>
    <x v="101"/>
    <m/>
    <x v="5"/>
    <n v="4"/>
    <x v="0"/>
    <x v="0"/>
    <x v="18"/>
    <n v="2047248"/>
    <x v="0"/>
    <x v="0"/>
    <x v="0"/>
    <x v="1"/>
  </r>
  <r>
    <x v="2284"/>
    <x v="1319"/>
    <s v="MUEBLES CC CUBRIMIENTOS"/>
    <x v="0"/>
    <m/>
    <s v="2025-06-10"/>
    <s v="2025-06-18"/>
    <s v="2025-06-20 10:41:07"/>
    <s v="2025-07-07 10:25:33"/>
    <s v="2025-07-18 13:04:12"/>
    <s v="2025-07-28 08:29:31"/>
    <s v="2025-08-11 10:39:34"/>
    <s v="2025-06-19"/>
    <s v="2025-07-02"/>
    <s v="2025-07-13"/>
    <s v="2025-07-15"/>
    <s v="2025-07-22"/>
    <x v="3"/>
    <s v="Bogota"/>
    <s v="PLT16-1"/>
    <x v="128"/>
    <m/>
    <x v="5"/>
    <n v="4"/>
    <x v="0"/>
    <x v="0"/>
    <x v="0"/>
    <n v="527328"/>
    <x v="0"/>
    <x v="0"/>
    <x v="0"/>
    <x v="1"/>
  </r>
  <r>
    <x v="2284"/>
    <x v="1319"/>
    <s v="MUEBLES CC CUBRIMIENTOS"/>
    <x v="0"/>
    <m/>
    <s v="2025-06-10"/>
    <s v="2025-06-18"/>
    <s v="2025-06-20 10:41:07"/>
    <s v="2025-07-07 10:25:33"/>
    <s v="2025-07-18 13:04:12"/>
    <s v="2025-07-28 08:29:31"/>
    <s v="2025-08-11 10:39:34"/>
    <s v="2025-06-19"/>
    <s v="2025-07-02"/>
    <s v="2025-07-13"/>
    <s v="2025-07-15"/>
    <s v="2025-07-22"/>
    <x v="3"/>
    <s v="Bogota"/>
    <s v="TAPLV01"/>
    <x v="289"/>
    <s v="PLASTICO CLEAR TRANSPARENTE REF:3838"/>
    <x v="5"/>
    <n v="2"/>
    <x v="0"/>
    <x v="0"/>
    <x v="17"/>
    <n v="1838826"/>
    <x v="0"/>
    <x v="0"/>
    <x v="0"/>
    <x v="1"/>
  </r>
  <r>
    <x v="2285"/>
    <x v="78"/>
    <s v="MUEBLES CC CUBRIMIENTOS"/>
    <x v="0"/>
    <m/>
    <s v="2025-06-09"/>
    <s v="2025-06-17"/>
    <s v="2025-06-18 12:12:05"/>
    <s v="0000-00-00 00:00:00"/>
    <s v="2025-06-18 12:12:16"/>
    <s v="2025-06-19 17:20:22"/>
    <s v="0000-00-00 00:00:00"/>
    <s v="2025-06-18"/>
    <s v="2025-06-18"/>
    <s v="2025-06-19"/>
    <s v="2025-06-23"/>
    <s v="2025-06-24"/>
    <x v="7"/>
    <s v="Toscany"/>
    <s v="1011439"/>
    <x v="151"/>
    <m/>
    <x v="0"/>
    <n v="1"/>
    <x v="0"/>
    <x v="0"/>
    <x v="0"/>
    <n v="157000"/>
    <x v="0"/>
    <x v="0"/>
    <x v="0"/>
    <x v="6"/>
  </r>
  <r>
    <x v="2285"/>
    <x v="78"/>
    <s v="MUEBLES CC CUBRIMIENTOS"/>
    <x v="0"/>
    <m/>
    <s v="2025-06-09"/>
    <s v="2025-06-17"/>
    <s v="2025-06-18 12:12:05"/>
    <s v="0000-00-00 00:00:00"/>
    <s v="2025-06-18 12:12:16"/>
    <s v="2025-06-19 17:20:22"/>
    <s v="0000-00-00 00:00:00"/>
    <s v="2025-06-18"/>
    <s v="2025-06-18"/>
    <s v="2025-06-19"/>
    <s v="2025-06-23"/>
    <s v="2025-06-24"/>
    <x v="7"/>
    <s v="Toscany"/>
    <s v="11434"/>
    <x v="172"/>
    <m/>
    <x v="0"/>
    <n v="3"/>
    <x v="0"/>
    <x v="0"/>
    <x v="0"/>
    <n v="2985000"/>
    <x v="0"/>
    <x v="0"/>
    <x v="0"/>
    <x v="6"/>
  </r>
  <r>
    <x v="2285"/>
    <x v="78"/>
    <s v="MUEBLES CC CUBRIMIENTOS"/>
    <x v="0"/>
    <m/>
    <s v="2025-06-09"/>
    <s v="2025-06-17"/>
    <s v="2025-06-18 12:12:05"/>
    <s v="0000-00-00 00:00:00"/>
    <s v="2025-06-18 12:12:16"/>
    <s v="2025-06-19 17:20:22"/>
    <s v="0000-00-00 00:00:00"/>
    <s v="2025-06-18"/>
    <s v="2025-06-18"/>
    <s v="2025-06-19"/>
    <s v="2025-06-23"/>
    <s v="2025-06-24"/>
    <x v="7"/>
    <s v="Toscany"/>
    <s v="11454"/>
    <x v="274"/>
    <m/>
    <x v="0"/>
    <n v="1"/>
    <x v="0"/>
    <x v="0"/>
    <x v="0"/>
    <n v="19500"/>
    <x v="0"/>
    <x v="0"/>
    <x v="0"/>
    <x v="6"/>
  </r>
  <r>
    <x v="2285"/>
    <x v="78"/>
    <s v="MUEBLES CC CUBRIMIENTOS"/>
    <x v="0"/>
    <m/>
    <s v="2025-06-09"/>
    <s v="2025-06-17"/>
    <s v="2025-06-18 12:12:05"/>
    <s v="0000-00-00 00:00:00"/>
    <s v="2025-06-18 12:12:16"/>
    <s v="2025-06-19 17:20:22"/>
    <s v="0000-00-00 00:00:00"/>
    <s v="2025-06-18"/>
    <s v="2025-06-18"/>
    <s v="2025-06-19"/>
    <s v="2025-06-23"/>
    <s v="2025-06-24"/>
    <x v="7"/>
    <s v="Toscany"/>
    <s v="12664"/>
    <x v="241"/>
    <m/>
    <x v="0"/>
    <n v="3"/>
    <x v="0"/>
    <x v="0"/>
    <x v="0"/>
    <n v="1096500"/>
    <x v="0"/>
    <x v="0"/>
    <x v="0"/>
    <x v="6"/>
  </r>
  <r>
    <x v="2285"/>
    <x v="78"/>
    <s v="MUEBLES CC CUBRIMIENTOS"/>
    <x v="0"/>
    <m/>
    <s v="2025-06-09"/>
    <s v="2025-06-17"/>
    <s v="2025-06-18 12:12:05"/>
    <s v="0000-00-00 00:00:00"/>
    <s v="2025-06-18 12:12:16"/>
    <s v="2025-06-19 17:20:22"/>
    <s v="0000-00-00 00:00:00"/>
    <s v="2025-06-18"/>
    <s v="2025-06-18"/>
    <s v="2025-06-19"/>
    <s v="2025-06-23"/>
    <s v="2025-06-24"/>
    <x v="7"/>
    <s v="Toscany"/>
    <s v="47"/>
    <x v="233"/>
    <m/>
    <x v="0"/>
    <n v="24"/>
    <x v="0"/>
    <x v="0"/>
    <x v="0"/>
    <n v="1262400"/>
    <x v="0"/>
    <x v="0"/>
    <x v="0"/>
    <x v="6"/>
  </r>
  <r>
    <x v="2285"/>
    <x v="78"/>
    <s v="MUEBLES CC CUBRIMIENTOS"/>
    <x v="0"/>
    <m/>
    <s v="2025-06-09"/>
    <s v="2025-06-17"/>
    <s v="2025-06-18 12:12:05"/>
    <s v="0000-00-00 00:00:00"/>
    <s v="2025-06-18 12:12:16"/>
    <s v="2025-06-19 17:20:22"/>
    <s v="0000-00-00 00:00:00"/>
    <s v="2025-06-18"/>
    <s v="2025-06-18"/>
    <s v="2025-06-19"/>
    <s v="2025-06-23"/>
    <s v="2025-06-24"/>
    <x v="7"/>
    <s v="Toscany"/>
    <s v="ALUTT01"/>
    <x v="464"/>
    <m/>
    <x v="0"/>
    <n v="5"/>
    <x v="0"/>
    <x v="0"/>
    <x v="0"/>
    <n v="2083500"/>
    <x v="0"/>
    <x v="0"/>
    <x v="0"/>
    <x v="6"/>
  </r>
  <r>
    <x v="2286"/>
    <x v="601"/>
    <s v="CUBRIMIENTO"/>
    <x v="0"/>
    <m/>
    <s v="2025-06-06"/>
    <s v="2025-06-10"/>
    <s v="2025-06-10 12:13:31"/>
    <s v="0000-00-00 00:00:00"/>
    <s v="2025-06-10 12:13:38"/>
    <s v="2025-06-16 09:59:47"/>
    <s v="0000-00-00 00:00:00"/>
    <s v="2025-06-11"/>
    <s v="2025-06-11"/>
    <s v="2025-06-13"/>
    <s v="2025-06-17"/>
    <s v="2025-06-17"/>
    <x v="3"/>
    <s v="Toscany"/>
    <s v="9846"/>
    <x v="1195"/>
    <m/>
    <x v="0"/>
    <n v="4"/>
    <x v="0"/>
    <x v="0"/>
    <x v="0"/>
    <n v="204000"/>
    <x v="0"/>
    <x v="0"/>
    <x v="0"/>
    <x v="6"/>
  </r>
  <r>
    <x v="2286"/>
    <x v="601"/>
    <s v="CUBRIMIENTO"/>
    <x v="0"/>
    <m/>
    <s v="2025-06-06"/>
    <s v="2025-06-10"/>
    <s v="2025-06-10 12:13:31"/>
    <s v="0000-00-00 00:00:00"/>
    <s v="2025-06-10 12:13:38"/>
    <s v="2025-06-16 09:59:47"/>
    <s v="0000-00-00 00:00:00"/>
    <s v="2025-06-11"/>
    <s v="2025-06-11"/>
    <s v="2025-06-13"/>
    <s v="2025-06-17"/>
    <s v="2025-06-17"/>
    <x v="3"/>
    <s v="Toscany"/>
    <s v="PZCH046"/>
    <x v="1196"/>
    <m/>
    <x v="0"/>
    <n v="15"/>
    <x v="0"/>
    <x v="0"/>
    <x v="0"/>
    <n v="27000"/>
    <x v="0"/>
    <x v="0"/>
    <x v="0"/>
    <x v="6"/>
  </r>
  <r>
    <x v="2286"/>
    <x v="601"/>
    <s v="CUBRIMIENTO"/>
    <x v="0"/>
    <m/>
    <s v="2025-06-06"/>
    <s v="2025-06-10"/>
    <s v="2025-06-10 12:13:31"/>
    <s v="0000-00-00 00:00:00"/>
    <s v="2025-06-10 12:13:38"/>
    <s v="2025-06-16 09:59:47"/>
    <s v="0000-00-00 00:00:00"/>
    <s v="2025-06-11"/>
    <s v="2025-06-11"/>
    <s v="2025-06-13"/>
    <s v="2025-06-17"/>
    <s v="2025-06-17"/>
    <x v="3"/>
    <s v="Toscany"/>
    <s v="TRANSP03"/>
    <x v="1197"/>
    <m/>
    <x v="0"/>
    <n v="1"/>
    <x v="0"/>
    <x v="0"/>
    <x v="0"/>
    <n v="37000"/>
    <x v="0"/>
    <x v="0"/>
    <x v="0"/>
    <x v="6"/>
  </r>
  <r>
    <x v="2287"/>
    <x v="1320"/>
    <s v="CUBRIMIENTO"/>
    <x v="0"/>
    <m/>
    <s v="2025-05-05"/>
    <s v="2025-06-10"/>
    <s v="2025-06-16 12:49:20"/>
    <s v="2025-07-01 17:50:51"/>
    <s v="2025-07-10 08:53:43"/>
    <s v="2025-07-11 07:23:55"/>
    <s v="2025-07-23 06:09:22"/>
    <s v="2025-06-16"/>
    <s v="2025-07-01"/>
    <s v="2025-07-13"/>
    <s v="2025-07-19"/>
    <s v="2025-07-26"/>
    <x v="3"/>
    <s v="Barranquilla"/>
    <s v="27249"/>
    <x v="64"/>
    <m/>
    <x v="0"/>
    <n v="1"/>
    <x v="0"/>
    <x v="0"/>
    <x v="0"/>
    <n v="183852"/>
    <x v="0"/>
    <x v="0"/>
    <x v="0"/>
    <x v="1"/>
  </r>
  <r>
    <x v="2287"/>
    <x v="1320"/>
    <s v="CUBRIMIENTO"/>
    <x v="0"/>
    <m/>
    <s v="2025-05-05"/>
    <s v="2025-06-10"/>
    <s v="2025-06-16 12:49:20"/>
    <s v="2025-07-01 17:50:51"/>
    <s v="2025-07-10 08:53:43"/>
    <s v="2025-07-11 07:23:55"/>
    <s v="2025-07-23 06:09:22"/>
    <s v="2025-06-16"/>
    <s v="2025-07-01"/>
    <s v="2025-07-13"/>
    <s v="2025-07-19"/>
    <s v="2025-07-26"/>
    <x v="3"/>
    <s v="Barranquilla"/>
    <s v="FLANCHE01"/>
    <x v="51"/>
    <m/>
    <x v="1"/>
    <n v="1"/>
    <x v="403"/>
    <x v="0"/>
    <x v="0"/>
    <n v="1372452"/>
    <x v="0"/>
    <x v="0"/>
    <x v="0"/>
    <x v="1"/>
  </r>
  <r>
    <x v="2287"/>
    <x v="1320"/>
    <s v="CUBRIMIENTO"/>
    <x v="0"/>
    <m/>
    <s v="2025-05-05"/>
    <s v="2025-06-10"/>
    <s v="2025-06-16 12:49:20"/>
    <s v="2025-07-01 17:50:51"/>
    <s v="2025-07-10 08:53:43"/>
    <s v="2025-07-11 07:23:55"/>
    <s v="2025-07-23 06:09:22"/>
    <s v="2025-06-16"/>
    <s v="2025-07-01"/>
    <s v="2025-07-13"/>
    <s v="2025-07-19"/>
    <s v="2025-07-26"/>
    <x v="3"/>
    <s v="Barranquilla"/>
    <s v="FLANCHE01"/>
    <x v="51"/>
    <m/>
    <x v="1"/>
    <n v="1"/>
    <x v="404"/>
    <x v="0"/>
    <x v="0"/>
    <n v="960717"/>
    <x v="0"/>
    <x v="0"/>
    <x v="0"/>
    <x v="1"/>
  </r>
  <r>
    <x v="2287"/>
    <x v="1320"/>
    <s v="CUBRIMIENTO"/>
    <x v="0"/>
    <m/>
    <s v="2025-05-05"/>
    <s v="2025-06-10"/>
    <s v="2025-06-16 12:49:20"/>
    <s v="2025-07-01 17:50:51"/>
    <s v="2025-07-10 08:53:43"/>
    <s v="2025-07-11 07:23:55"/>
    <s v="2025-07-23 06:09:22"/>
    <s v="2025-06-16"/>
    <s v="2025-07-01"/>
    <s v="2025-07-13"/>
    <s v="2025-07-19"/>
    <s v="2025-07-26"/>
    <x v="3"/>
    <s v="Barranquilla"/>
    <s v="PLT55"/>
    <x v="160"/>
    <m/>
    <x v="1"/>
    <n v="8"/>
    <x v="0"/>
    <x v="9"/>
    <x v="0"/>
    <n v="4005544"/>
    <x v="0"/>
    <x v="0"/>
    <x v="0"/>
    <x v="1"/>
  </r>
  <r>
    <x v="2287"/>
    <x v="1320"/>
    <s v="CUBRIMIENTO"/>
    <x v="0"/>
    <m/>
    <s v="2025-05-05"/>
    <s v="2025-06-10"/>
    <s v="2025-06-16 12:49:20"/>
    <s v="2025-07-01 17:50:51"/>
    <s v="2025-07-10 08:53:43"/>
    <s v="2025-07-11 07:23:55"/>
    <s v="2025-07-23 06:09:22"/>
    <s v="2025-06-16"/>
    <s v="2025-07-01"/>
    <s v="2025-07-13"/>
    <s v="2025-07-19"/>
    <s v="2025-07-26"/>
    <x v="3"/>
    <s v="Barranquilla"/>
    <s v="SERV03"/>
    <x v="9"/>
    <m/>
    <x v="0"/>
    <n v="1"/>
    <x v="0"/>
    <x v="0"/>
    <x v="0"/>
    <n v="650000"/>
    <x v="0"/>
    <x v="1"/>
    <x v="1"/>
    <x v="1"/>
  </r>
  <r>
    <x v="2287"/>
    <x v="1320"/>
    <s v="CUBRIMIENTO"/>
    <x v="0"/>
    <m/>
    <s v="2025-05-05"/>
    <s v="2025-06-10"/>
    <s v="2025-06-16 12:49:20"/>
    <s v="2025-07-01 17:50:51"/>
    <s v="2025-07-10 08:53:43"/>
    <s v="2025-07-11 07:23:55"/>
    <s v="2025-07-23 06:09:22"/>
    <s v="2025-06-16"/>
    <s v="2025-07-01"/>
    <s v="2025-07-13"/>
    <s v="2025-07-19"/>
    <s v="2025-07-26"/>
    <x v="3"/>
    <s v="Barranquilla"/>
    <s v="SOMB01"/>
    <x v="71"/>
    <s v="LONA DICKSON BLANCO REF:0001"/>
    <x v="8"/>
    <n v="1"/>
    <x v="403"/>
    <x v="0"/>
    <x v="17"/>
    <n v="12035343"/>
    <x v="0"/>
    <x v="6"/>
    <x v="5"/>
    <x v="1"/>
  </r>
  <r>
    <x v="2287"/>
    <x v="1320"/>
    <s v="CUBRIMIENTO"/>
    <x v="0"/>
    <m/>
    <s v="2025-05-05"/>
    <s v="2025-06-10"/>
    <s v="2025-06-16 12:49:20"/>
    <s v="2025-07-01 17:50:51"/>
    <s v="2025-07-10 08:53:43"/>
    <s v="2025-07-11 07:23:55"/>
    <s v="2025-07-23 06:09:22"/>
    <s v="2025-06-16"/>
    <s v="2025-07-01"/>
    <s v="2025-07-13"/>
    <s v="2025-07-19"/>
    <s v="2025-07-26"/>
    <x v="3"/>
    <s v="Barranquilla"/>
    <s v="SOMB01"/>
    <x v="71"/>
    <s v="LONA DICKSON BLANCO REF:0001"/>
    <x v="8"/>
    <n v="1"/>
    <x v="404"/>
    <x v="0"/>
    <x v="17"/>
    <n v="8506067"/>
    <x v="0"/>
    <x v="6"/>
    <x v="5"/>
    <x v="1"/>
  </r>
  <r>
    <x v="2287"/>
    <x v="1320"/>
    <s v="CUBRIMIENTO"/>
    <x v="0"/>
    <m/>
    <s v="2025-05-05"/>
    <s v="2025-06-10"/>
    <s v="2025-06-16 12:49:20"/>
    <s v="2025-07-01 17:50:51"/>
    <s v="2025-07-10 08:53:43"/>
    <s v="2025-07-11 07:23:55"/>
    <s v="2025-07-23 06:09:22"/>
    <s v="2025-06-16"/>
    <s v="2025-07-01"/>
    <s v="2025-07-13"/>
    <s v="2025-07-19"/>
    <s v="2025-07-26"/>
    <x v="3"/>
    <s v="Barranquilla"/>
    <s v="TRANSP05"/>
    <x v="198"/>
    <m/>
    <x v="0"/>
    <n v="1"/>
    <x v="0"/>
    <x v="0"/>
    <x v="0"/>
    <n v="600000"/>
    <x v="0"/>
    <x v="1"/>
    <x v="1"/>
    <x v="1"/>
  </r>
  <r>
    <x v="2288"/>
    <x v="1182"/>
    <s v="CUBRIMIENTO"/>
    <x v="0"/>
    <m/>
    <s v="2025-06-09"/>
    <s v="2025-06-09"/>
    <s v="2025-06-09 14:16:02"/>
    <s v="0000-00-00 00:00:00"/>
    <s v="2025-06-09 14:16:11"/>
    <s v="0000-00-00 00:00:00"/>
    <s v="0000-00-00 00:00:00"/>
    <s v="2025-06-10"/>
    <s v="2025-06-10"/>
    <s v="2025-06-12"/>
    <s v="2025-06-16"/>
    <s v="2025-06-16"/>
    <x v="18"/>
    <s v="Toscany"/>
    <s v="97"/>
    <x v="546"/>
    <m/>
    <x v="0"/>
    <n v="4.05"/>
    <x v="0"/>
    <x v="0"/>
    <x v="0"/>
    <n v="213030"/>
    <x v="0"/>
    <x v="0"/>
    <x v="0"/>
    <x v="6"/>
  </r>
  <r>
    <x v="2289"/>
    <x v="1321"/>
    <s v="MUEBLES"/>
    <x v="0"/>
    <m/>
    <s v="2025-06-09"/>
    <s v="2025-06-10"/>
    <s v="2025-07-28 12:30:51"/>
    <s v="0000-00-00 00:00:00"/>
    <s v="0000-00-00 00:00:00"/>
    <s v="0000-00-00 00:00:00"/>
    <s v="0000-00-00 00:00:00"/>
    <s v="2025-06-11"/>
    <s v="2025-06-11"/>
    <s v="2025-06-12"/>
    <s v="2025-06-17"/>
    <s v="2025-06-17"/>
    <x v="3"/>
    <s v="Bogota"/>
    <s v="2487"/>
    <x v="1198"/>
    <m/>
    <x v="0"/>
    <n v="2"/>
    <x v="0"/>
    <x v="0"/>
    <x v="0"/>
    <n v="2720182"/>
    <x v="0"/>
    <x v="16"/>
    <x v="0"/>
    <x v="6"/>
  </r>
  <r>
    <x v="2290"/>
    <x v="1322"/>
    <s v="CUBRIMIENTO"/>
    <x v="0"/>
    <m/>
    <s v="2025-06-09"/>
    <s v="2025-06-13"/>
    <s v="2025-06-14 12:19:30"/>
    <s v="0000-00-00 00:00:00"/>
    <s v="2025-06-17 07:42:24"/>
    <s v="2025-06-24 17:04:18"/>
    <s v="2025-06-25 13:38:06"/>
    <s v="2025-06-16"/>
    <s v="2025-06-16"/>
    <s v="2025-06-18"/>
    <s v="2025-06-20"/>
    <s v="2025-06-24"/>
    <x v="3"/>
    <s v="Cali"/>
    <s v="1122"/>
    <x v="437"/>
    <m/>
    <x v="0"/>
    <n v="16"/>
    <x v="0"/>
    <x v="0"/>
    <x v="0"/>
    <n v="9216"/>
    <x v="0"/>
    <x v="0"/>
    <x v="0"/>
    <x v="6"/>
  </r>
  <r>
    <x v="2290"/>
    <x v="1322"/>
    <s v="CUBRIMIENTO"/>
    <x v="0"/>
    <m/>
    <s v="2025-06-09"/>
    <s v="2025-06-13"/>
    <s v="2025-06-14 12:19:30"/>
    <s v="0000-00-00 00:00:00"/>
    <s v="2025-06-17 07:42:24"/>
    <s v="2025-06-24 17:04:18"/>
    <s v="2025-06-25 13:38:06"/>
    <s v="2025-06-16"/>
    <s v="2025-06-16"/>
    <s v="2025-06-18"/>
    <s v="2025-06-20"/>
    <s v="2025-06-24"/>
    <x v="3"/>
    <s v="Cali"/>
    <s v="27249"/>
    <x v="64"/>
    <m/>
    <x v="0"/>
    <n v="2"/>
    <x v="0"/>
    <x v="0"/>
    <x v="0"/>
    <n v="367704"/>
    <x v="0"/>
    <x v="0"/>
    <x v="0"/>
    <x v="6"/>
  </r>
  <r>
    <x v="2290"/>
    <x v="1322"/>
    <s v="CUBRIMIENTO"/>
    <x v="0"/>
    <m/>
    <s v="2025-06-09"/>
    <s v="2025-06-13"/>
    <s v="2025-06-14 12:19:30"/>
    <s v="0000-00-00 00:00:00"/>
    <s v="2025-06-17 07:42:24"/>
    <s v="2025-06-24 17:04:18"/>
    <s v="2025-06-25 13:38:06"/>
    <s v="2025-06-16"/>
    <s v="2025-06-16"/>
    <s v="2025-06-18"/>
    <s v="2025-06-20"/>
    <s v="2025-06-24"/>
    <x v="3"/>
    <s v="Cali"/>
    <s v="5244"/>
    <x v="350"/>
    <m/>
    <x v="0"/>
    <n v="3"/>
    <x v="0"/>
    <x v="0"/>
    <x v="0"/>
    <n v="65520"/>
    <x v="0"/>
    <x v="0"/>
    <x v="0"/>
    <x v="6"/>
  </r>
  <r>
    <x v="2290"/>
    <x v="1322"/>
    <s v="CUBRIMIENTO"/>
    <x v="0"/>
    <m/>
    <s v="2025-06-09"/>
    <s v="2025-06-13"/>
    <s v="2025-06-14 12:19:30"/>
    <s v="0000-00-00 00:00:00"/>
    <s v="2025-06-17 07:42:24"/>
    <s v="2025-06-24 17:04:18"/>
    <s v="2025-06-25 13:38:06"/>
    <s v="2025-06-16"/>
    <s v="2025-06-16"/>
    <s v="2025-06-18"/>
    <s v="2025-06-20"/>
    <s v="2025-06-24"/>
    <x v="3"/>
    <s v="Cali"/>
    <s v="953"/>
    <x v="438"/>
    <m/>
    <x v="0"/>
    <n v="16"/>
    <x v="0"/>
    <x v="0"/>
    <x v="0"/>
    <n v="4224"/>
    <x v="0"/>
    <x v="0"/>
    <x v="0"/>
    <x v="6"/>
  </r>
  <r>
    <x v="2290"/>
    <x v="1322"/>
    <s v="CUBRIMIENTO"/>
    <x v="0"/>
    <m/>
    <s v="2025-06-09"/>
    <s v="2025-06-13"/>
    <s v="2025-06-14 12:19:30"/>
    <s v="0000-00-00 00:00:00"/>
    <s v="2025-06-17 07:42:24"/>
    <s v="2025-06-24 17:04:18"/>
    <s v="2025-06-25 13:38:06"/>
    <s v="2025-06-16"/>
    <s v="2025-06-16"/>
    <s v="2025-06-18"/>
    <s v="2025-06-20"/>
    <s v="2025-06-24"/>
    <x v="3"/>
    <s v="Cali"/>
    <s v="SERV03"/>
    <x v="9"/>
    <m/>
    <x v="0"/>
    <n v="1"/>
    <x v="0"/>
    <x v="0"/>
    <x v="0"/>
    <n v="336000"/>
    <x v="0"/>
    <x v="1"/>
    <x v="1"/>
    <x v="6"/>
  </r>
  <r>
    <x v="2290"/>
    <x v="1322"/>
    <s v="CUBRIMIENTO"/>
    <x v="0"/>
    <m/>
    <s v="2025-06-09"/>
    <s v="2025-06-13"/>
    <s v="2025-06-14 12:19:30"/>
    <s v="0000-00-00 00:00:00"/>
    <s v="2025-06-17 07:42:24"/>
    <s v="2025-06-24 17:04:18"/>
    <s v="2025-06-25 13:38:06"/>
    <s v="2025-06-16"/>
    <s v="2025-06-16"/>
    <s v="2025-06-18"/>
    <s v="2025-06-20"/>
    <s v="2025-06-24"/>
    <x v="3"/>
    <s v="Cali"/>
    <s v="SERVANDAM"/>
    <x v="865"/>
    <m/>
    <x v="0"/>
    <n v="4"/>
    <x v="0"/>
    <x v="0"/>
    <x v="0"/>
    <n v="200000"/>
    <x v="0"/>
    <x v="1"/>
    <x v="1"/>
    <x v="6"/>
  </r>
  <r>
    <x v="2290"/>
    <x v="1322"/>
    <s v="CUBRIMIENTO"/>
    <x v="0"/>
    <m/>
    <s v="2025-06-09"/>
    <s v="2025-06-13"/>
    <s v="2025-06-14 12:19:30"/>
    <s v="0000-00-00 00:00:00"/>
    <s v="2025-06-17 07:42:24"/>
    <s v="2025-06-24 17:04:18"/>
    <s v="2025-06-25 13:38:06"/>
    <s v="2025-06-16"/>
    <s v="2025-06-16"/>
    <s v="2025-06-18"/>
    <s v="2025-06-20"/>
    <s v="2025-06-24"/>
    <x v="3"/>
    <s v="Cali"/>
    <s v="TRANSP06"/>
    <x v="59"/>
    <m/>
    <x v="0"/>
    <n v="2"/>
    <x v="0"/>
    <x v="0"/>
    <x v="0"/>
    <n v="100000"/>
    <x v="0"/>
    <x v="1"/>
    <x v="1"/>
    <x v="6"/>
  </r>
  <r>
    <x v="2291"/>
    <x v="18"/>
    <s v="MUEBLES CC CUBRIMIENTOS"/>
    <x v="0"/>
    <m/>
    <s v="2025-06-09"/>
    <s v="2025-07-29"/>
    <s v="2025-07-29 12:41:30"/>
    <s v="2025-09-04 19:52:05"/>
    <s v="2025-07-31 06:52:45"/>
    <s v="2025-07-31 08:23:18"/>
    <s v="2025-07-31 08:23:33"/>
    <s v="2025-07-30"/>
    <s v="2025-07-30"/>
    <s v="2025-08-04"/>
    <s v="2025-08-06"/>
    <s v="2025-08-07"/>
    <x v="3"/>
    <s v="Toscana"/>
    <s v="25796"/>
    <x v="442"/>
    <m/>
    <x v="0"/>
    <n v="2"/>
    <x v="0"/>
    <x v="0"/>
    <x v="0"/>
    <n v="1030320"/>
    <x v="0"/>
    <x v="0"/>
    <x v="0"/>
    <x v="7"/>
  </r>
  <r>
    <x v="2291"/>
    <x v="18"/>
    <s v="MUEBLES CC CUBRIMIENTOS"/>
    <x v="0"/>
    <m/>
    <s v="2025-06-09"/>
    <s v="2025-07-29"/>
    <s v="2025-07-29 12:41:30"/>
    <s v="2025-09-04 19:52:05"/>
    <s v="2025-07-31 06:52:45"/>
    <s v="2025-07-31 08:23:18"/>
    <s v="2025-07-31 08:23:33"/>
    <s v="2025-07-30"/>
    <s v="2025-07-30"/>
    <s v="2025-08-04"/>
    <s v="2025-08-06"/>
    <s v="2025-08-07"/>
    <x v="3"/>
    <s v="Toscana"/>
    <s v="27989"/>
    <x v="1199"/>
    <m/>
    <x v="0"/>
    <n v="9"/>
    <x v="0"/>
    <x v="0"/>
    <x v="0"/>
    <n v="154548"/>
    <x v="0"/>
    <x v="0"/>
    <x v="0"/>
    <x v="7"/>
  </r>
  <r>
    <x v="2291"/>
    <x v="18"/>
    <s v="MUEBLES CC CUBRIMIENTOS"/>
    <x v="0"/>
    <m/>
    <s v="2025-06-09"/>
    <s v="2025-07-29"/>
    <s v="2025-07-29 12:41:30"/>
    <s v="2025-09-04 19:52:05"/>
    <s v="2025-07-31 06:52:45"/>
    <s v="2025-07-31 08:23:18"/>
    <s v="2025-07-31 08:23:33"/>
    <s v="2025-07-30"/>
    <s v="2025-07-30"/>
    <s v="2025-08-04"/>
    <s v="2025-08-06"/>
    <s v="2025-08-07"/>
    <x v="3"/>
    <s v="Toscana"/>
    <s v="3151"/>
    <x v="57"/>
    <m/>
    <x v="0"/>
    <n v="100"/>
    <x v="0"/>
    <x v="0"/>
    <x v="0"/>
    <n v="3266496"/>
    <x v="0"/>
    <x v="0"/>
    <x v="0"/>
    <x v="7"/>
  </r>
  <r>
    <x v="2291"/>
    <x v="18"/>
    <s v="MUEBLES CC CUBRIMIENTOS"/>
    <x v="0"/>
    <m/>
    <s v="2025-06-09"/>
    <s v="2025-07-29"/>
    <s v="2025-07-29 12:41:30"/>
    <s v="2025-09-04 19:52:05"/>
    <s v="2025-07-31 06:52:45"/>
    <s v="2025-07-31 08:23:18"/>
    <s v="2025-07-31 08:23:33"/>
    <s v="2025-07-30"/>
    <s v="2025-07-30"/>
    <s v="2025-08-04"/>
    <s v="2025-08-06"/>
    <s v="2025-08-07"/>
    <x v="3"/>
    <s v="Toscana"/>
    <s v="PZAI089"/>
    <x v="475"/>
    <m/>
    <x v="0"/>
    <n v="1"/>
    <x v="0"/>
    <x v="0"/>
    <x v="0"/>
    <n v="38160"/>
    <x v="0"/>
    <x v="0"/>
    <x v="0"/>
    <x v="7"/>
  </r>
  <r>
    <x v="2291"/>
    <x v="18"/>
    <s v="MUEBLES CC CUBRIMIENTOS"/>
    <x v="0"/>
    <m/>
    <s v="2025-06-09"/>
    <s v="2025-07-29"/>
    <s v="2025-07-29 12:41:30"/>
    <s v="2025-09-04 19:52:05"/>
    <s v="2025-07-31 06:52:45"/>
    <s v="2025-07-31 08:23:18"/>
    <s v="2025-07-31 08:23:33"/>
    <s v="2025-07-30"/>
    <s v="2025-07-30"/>
    <s v="2025-08-04"/>
    <s v="2025-08-06"/>
    <s v="2025-08-07"/>
    <x v="3"/>
    <s v="Toscana"/>
    <s v="PZAI196"/>
    <x v="476"/>
    <m/>
    <x v="0"/>
    <n v="3"/>
    <x v="0"/>
    <x v="0"/>
    <x v="0"/>
    <n v="232050.96000000002"/>
    <x v="0"/>
    <x v="0"/>
    <x v="0"/>
    <x v="7"/>
  </r>
  <r>
    <x v="2291"/>
    <x v="18"/>
    <s v="MUEBLES CC CUBRIMIENTOS"/>
    <x v="0"/>
    <m/>
    <s v="2025-06-09"/>
    <s v="2025-07-29"/>
    <s v="2025-07-29 12:41:30"/>
    <s v="2025-09-04 19:52:05"/>
    <s v="2025-07-31 06:52:45"/>
    <s v="2025-07-31 08:23:18"/>
    <s v="2025-07-31 08:23:33"/>
    <s v="2025-07-30"/>
    <s v="2025-07-30"/>
    <s v="2025-08-04"/>
    <s v="2025-08-06"/>
    <s v="2025-08-07"/>
    <x v="3"/>
    <s v="Toscana"/>
    <s v="PZCH012"/>
    <x v="1200"/>
    <m/>
    <x v="0"/>
    <n v="9"/>
    <x v="0"/>
    <x v="0"/>
    <x v="0"/>
    <n v="9272.880000000001"/>
    <x v="0"/>
    <x v="0"/>
    <x v="0"/>
    <x v="7"/>
  </r>
  <r>
    <x v="2291"/>
    <x v="18"/>
    <s v="MUEBLES CC CUBRIMIENTOS"/>
    <x v="0"/>
    <m/>
    <s v="2025-06-09"/>
    <s v="2025-07-29"/>
    <s v="2025-07-29 12:41:30"/>
    <s v="2025-09-04 19:52:05"/>
    <s v="2025-07-31 06:52:45"/>
    <s v="2025-07-31 08:23:18"/>
    <s v="2025-07-31 08:23:33"/>
    <s v="2025-07-30"/>
    <s v="2025-07-30"/>
    <s v="2025-08-04"/>
    <s v="2025-08-06"/>
    <s v="2025-08-07"/>
    <x v="3"/>
    <s v="Toscana"/>
    <s v="TRANSP06"/>
    <x v="59"/>
    <m/>
    <x v="0"/>
    <n v="1"/>
    <x v="0"/>
    <x v="0"/>
    <x v="0"/>
    <n v="1176472.8"/>
    <x v="0"/>
    <x v="1"/>
    <x v="1"/>
    <x v="7"/>
  </r>
  <r>
    <x v="2292"/>
    <x v="197"/>
    <s v="CUBRIMIENTO"/>
    <x v="0"/>
    <m/>
    <s v="2025-06-09"/>
    <s v="2025-06-10"/>
    <s v="2025-06-10 13:43:35"/>
    <s v="0000-00-00 00:00:00"/>
    <s v="2025-06-10 13:43:42"/>
    <s v="0000-00-00 00:00:00"/>
    <s v="0000-00-00 00:00:00"/>
    <s v="2025-06-11"/>
    <s v="2025-06-11"/>
    <s v="2025-06-13"/>
    <s v="2025-06-17"/>
    <s v="2025-06-17"/>
    <x v="18"/>
    <s v="Toscany"/>
    <s v="23"/>
    <x v="418"/>
    <m/>
    <x v="0"/>
    <n v="180"/>
    <x v="0"/>
    <x v="0"/>
    <x v="0"/>
    <n v="9000000"/>
    <x v="0"/>
    <x v="0"/>
    <x v="0"/>
    <x v="6"/>
  </r>
  <r>
    <x v="2293"/>
    <x v="92"/>
    <s v="CUBRIMIENTO"/>
    <x v="0"/>
    <m/>
    <s v="2025-06-10"/>
    <s v="2025-06-16"/>
    <s v="2025-06-20 14:28:25"/>
    <s v="0000-00-00 00:00:00"/>
    <s v="2025-06-20 14:28:33"/>
    <s v="2025-06-24 07:15:53"/>
    <s v="0000-00-00 00:00:00"/>
    <s v="2025-06-17"/>
    <s v="2025-06-17"/>
    <s v="2025-06-19"/>
    <s v="2025-06-23"/>
    <s v="2025-06-23"/>
    <x v="3"/>
    <s v="Gerencia"/>
    <s v="55"/>
    <x v="256"/>
    <m/>
    <x v="0"/>
    <n v="9.5"/>
    <x v="0"/>
    <x v="0"/>
    <x v="0"/>
    <n v="499700"/>
    <x v="0"/>
    <x v="0"/>
    <x v="0"/>
    <x v="6"/>
  </r>
  <r>
    <x v="2294"/>
    <x v="1323"/>
    <s v="CUBRIMIENTO"/>
    <x v="0"/>
    <m/>
    <s v="2025-06-10"/>
    <s v="2025-06-12"/>
    <s v="2025-06-13 09:49:41"/>
    <s v="0000-00-00 00:00:00"/>
    <s v="2025-06-17 07:38:15"/>
    <s v="2025-06-18 16:53:34"/>
    <s v="0000-00-00 00:00:00"/>
    <s v="2025-06-13"/>
    <s v="2025-06-13"/>
    <s v="2025-06-17"/>
    <s v="2025-06-23"/>
    <s v="2025-06-23"/>
    <x v="3"/>
    <s v="Barranquilla"/>
    <s v="101782"/>
    <x v="1079"/>
    <m/>
    <x v="0"/>
    <n v="4"/>
    <x v="0"/>
    <x v="0"/>
    <x v="0"/>
    <n v="9200"/>
    <x v="0"/>
    <x v="0"/>
    <x v="0"/>
    <x v="6"/>
  </r>
  <r>
    <x v="2294"/>
    <x v="1323"/>
    <s v="CUBRIMIENTO"/>
    <x v="0"/>
    <m/>
    <s v="2025-06-10"/>
    <s v="2025-06-12"/>
    <s v="2025-06-13 09:49:41"/>
    <s v="0000-00-00 00:00:00"/>
    <s v="2025-06-17 07:38:15"/>
    <s v="2025-06-18 16:53:34"/>
    <s v="0000-00-00 00:00:00"/>
    <s v="2025-06-13"/>
    <s v="2025-06-13"/>
    <s v="2025-06-17"/>
    <s v="2025-06-23"/>
    <s v="2025-06-23"/>
    <x v="3"/>
    <s v="Barranquilla"/>
    <s v="TRANSP05"/>
    <x v="198"/>
    <m/>
    <x v="0"/>
    <n v="1"/>
    <x v="0"/>
    <x v="0"/>
    <x v="0"/>
    <n v="30000"/>
    <x v="0"/>
    <x v="1"/>
    <x v="1"/>
    <x v="6"/>
  </r>
  <r>
    <x v="2295"/>
    <x v="1028"/>
    <s v="CUBRIMIENTO"/>
    <x v="0"/>
    <m/>
    <s v="2025-06-10"/>
    <s v="2025-06-12"/>
    <s v="2025-06-12 16:43:50"/>
    <s v="0000-00-00 00:00:00"/>
    <s v="2025-06-13 14:50:26"/>
    <s v="2025-06-13 14:50:32"/>
    <s v="2025-06-13 15:43:43"/>
    <s v="2025-06-13"/>
    <s v="2025-06-13"/>
    <s v="2025-06-17"/>
    <s v="2025-06-19"/>
    <s v="2025-06-20"/>
    <x v="3"/>
    <s v="Cali"/>
    <s v="3151"/>
    <x v="57"/>
    <m/>
    <x v="0"/>
    <n v="9.4"/>
    <x v="0"/>
    <x v="0"/>
    <x v="0"/>
    <n v="799000"/>
    <x v="0"/>
    <x v="0"/>
    <x v="0"/>
    <x v="6"/>
  </r>
  <r>
    <x v="2296"/>
    <x v="1324"/>
    <s v="CUBRIMIENTO"/>
    <x v="0"/>
    <m/>
    <s v="2025-06-10"/>
    <s v="2025-06-10"/>
    <s v="2025-06-10 15:03:55"/>
    <s v="0000-00-00 00:00:00"/>
    <s v="2025-06-12 06:56:19"/>
    <s v="2025-06-12 06:57:01"/>
    <s v="0000-00-00 00:00:00"/>
    <s v="2025-06-11"/>
    <s v="2025-06-11"/>
    <s v="2025-06-13"/>
    <s v="2025-06-17"/>
    <s v="2025-06-17"/>
    <x v="3"/>
    <s v="Toscany"/>
    <s v="13155"/>
    <x v="390"/>
    <m/>
    <x v="0"/>
    <n v="1"/>
    <x v="0"/>
    <x v="0"/>
    <x v="0"/>
    <n v="1080350"/>
    <x v="0"/>
    <x v="0"/>
    <x v="0"/>
    <x v="6"/>
  </r>
  <r>
    <x v="2297"/>
    <x v="119"/>
    <s v="CUBRIMIENTO"/>
    <x v="0"/>
    <m/>
    <s v="2025-06-10"/>
    <s v="2025-06-10"/>
    <s v="2025-06-11 09:30:44"/>
    <s v="0000-00-00 00:00:00"/>
    <s v="2025-06-12 17:33:33"/>
    <s v="2025-06-12 17:33:52"/>
    <s v="0000-00-00 00:00:00"/>
    <s v="2025-06-11"/>
    <s v="2025-06-11"/>
    <s v="2025-06-16"/>
    <s v="2025-06-18"/>
    <s v="2025-06-18"/>
    <x v="3"/>
    <s v="Toscana"/>
    <s v="25796"/>
    <x v="442"/>
    <m/>
    <x v="0"/>
    <n v="2"/>
    <x v="0"/>
    <x v="0"/>
    <x v="0"/>
    <n v="76320"/>
    <x v="0"/>
    <x v="0"/>
    <x v="0"/>
    <x v="6"/>
  </r>
  <r>
    <x v="2298"/>
    <x v="112"/>
    <s v="CUBRIMIENTO"/>
    <x v="0"/>
    <m/>
    <s v="2025-06-10"/>
    <s v="2025-06-10"/>
    <s v="2025-06-10 14:25:04"/>
    <s v="0000-00-00 00:00:00"/>
    <s v="2025-06-12 06:55:39"/>
    <s v="0000-00-00 00:00:00"/>
    <s v="0000-00-00 00:00:00"/>
    <s v="2025-06-11"/>
    <s v="2025-06-11"/>
    <s v="2025-06-13"/>
    <s v="2025-06-17"/>
    <s v="2025-06-17"/>
    <x v="18"/>
    <s v="Toscany"/>
    <s v="11369"/>
    <x v="789"/>
    <m/>
    <x v="0"/>
    <n v="2"/>
    <x v="0"/>
    <x v="0"/>
    <x v="0"/>
    <n v="2600"/>
    <x v="0"/>
    <x v="0"/>
    <x v="0"/>
    <x v="6"/>
  </r>
  <r>
    <x v="2298"/>
    <x v="112"/>
    <s v="CUBRIMIENTO"/>
    <x v="0"/>
    <m/>
    <s v="2025-06-10"/>
    <s v="2025-06-10"/>
    <s v="2025-06-10 14:25:04"/>
    <s v="0000-00-00 00:00:00"/>
    <s v="2025-06-12 06:55:39"/>
    <s v="0000-00-00 00:00:00"/>
    <s v="0000-00-00 00:00:00"/>
    <s v="2025-06-11"/>
    <s v="2025-06-11"/>
    <s v="2025-06-13"/>
    <s v="2025-06-17"/>
    <s v="2025-06-17"/>
    <x v="18"/>
    <s v="Toscany"/>
    <s v="11435"/>
    <x v="229"/>
    <m/>
    <x v="0"/>
    <n v="1"/>
    <x v="0"/>
    <x v="0"/>
    <x v="0"/>
    <n v="63900"/>
    <x v="0"/>
    <x v="0"/>
    <x v="0"/>
    <x v="6"/>
  </r>
  <r>
    <x v="2298"/>
    <x v="112"/>
    <s v="CUBRIMIENTO"/>
    <x v="0"/>
    <m/>
    <s v="2025-06-10"/>
    <s v="2025-06-10"/>
    <s v="2025-06-10 14:25:04"/>
    <s v="0000-00-00 00:00:00"/>
    <s v="2025-06-12 06:55:39"/>
    <s v="0000-00-00 00:00:00"/>
    <s v="0000-00-00 00:00:00"/>
    <s v="2025-06-11"/>
    <s v="2025-06-11"/>
    <s v="2025-06-13"/>
    <s v="2025-06-17"/>
    <s v="2025-06-17"/>
    <x v="18"/>
    <s v="Toscany"/>
    <s v="12871"/>
    <x v="790"/>
    <m/>
    <x v="0"/>
    <n v="2"/>
    <x v="0"/>
    <x v="0"/>
    <x v="0"/>
    <n v="800"/>
    <x v="0"/>
    <x v="0"/>
    <x v="0"/>
    <x v="6"/>
  </r>
  <r>
    <x v="2299"/>
    <x v="1325"/>
    <s v="CUBRIMIENTO"/>
    <x v="0"/>
    <m/>
    <s v="2025-06-10"/>
    <s v="2025-06-16"/>
    <s v="2025-06-20 13:47:50"/>
    <s v="2025-07-01 17:50:17"/>
    <s v="2025-07-05 09:44:29"/>
    <s v="2025-07-11 07:49:34"/>
    <s v="2025-08-06 11:40:52"/>
    <s v="2025-06-20"/>
    <s v="2025-07-02"/>
    <s v="2025-07-09"/>
    <s v="2025-07-15"/>
    <s v="2025-07-22"/>
    <x v="1"/>
    <s v="Barranquilla"/>
    <s v="27249"/>
    <x v="64"/>
    <m/>
    <x v="0"/>
    <n v="1"/>
    <x v="0"/>
    <x v="0"/>
    <x v="0"/>
    <n v="147082"/>
    <x v="0"/>
    <x v="0"/>
    <x v="0"/>
    <x v="1"/>
  </r>
  <r>
    <x v="2299"/>
    <x v="1325"/>
    <s v="CUBRIMIENTO"/>
    <x v="0"/>
    <m/>
    <s v="2025-06-10"/>
    <s v="2025-06-16"/>
    <s v="2025-06-20 13:47:50"/>
    <s v="2025-07-01 17:50:17"/>
    <s v="2025-07-05 09:44:29"/>
    <s v="2025-07-11 07:49:34"/>
    <s v="2025-08-06 11:40:52"/>
    <s v="2025-06-20"/>
    <s v="2025-07-02"/>
    <s v="2025-07-09"/>
    <s v="2025-07-15"/>
    <s v="2025-07-22"/>
    <x v="1"/>
    <s v="Barranquilla"/>
    <s v="FLANCHE01"/>
    <x v="51"/>
    <m/>
    <x v="1"/>
    <n v="1"/>
    <x v="405"/>
    <x v="0"/>
    <x v="0"/>
    <n v="975966"/>
    <x v="0"/>
    <x v="0"/>
    <x v="0"/>
    <x v="1"/>
  </r>
  <r>
    <x v="2299"/>
    <x v="1325"/>
    <s v="CUBRIMIENTO"/>
    <x v="0"/>
    <m/>
    <s v="2025-06-10"/>
    <s v="2025-06-16"/>
    <s v="2025-06-20 13:47:50"/>
    <s v="2025-07-01 17:50:17"/>
    <s v="2025-07-05 09:44:29"/>
    <s v="2025-07-11 07:49:34"/>
    <s v="2025-08-06 11:40:52"/>
    <s v="2025-06-20"/>
    <s v="2025-07-02"/>
    <s v="2025-07-09"/>
    <s v="2025-07-15"/>
    <s v="2025-07-22"/>
    <x v="1"/>
    <s v="Barranquilla"/>
    <s v="SERV03"/>
    <x v="9"/>
    <m/>
    <x v="0"/>
    <n v="1"/>
    <x v="0"/>
    <x v="0"/>
    <x v="0"/>
    <n v="800000"/>
    <x v="0"/>
    <x v="1"/>
    <x v="1"/>
    <x v="1"/>
  </r>
  <r>
    <x v="2299"/>
    <x v="1325"/>
    <s v="CUBRIMIENTO"/>
    <x v="0"/>
    <m/>
    <s v="2025-06-10"/>
    <s v="2025-06-16"/>
    <s v="2025-06-20 13:47:50"/>
    <s v="2025-07-01 17:50:17"/>
    <s v="2025-07-05 09:44:29"/>
    <s v="2025-07-11 07:49:34"/>
    <s v="2025-08-06 11:40:52"/>
    <s v="2025-06-20"/>
    <s v="2025-07-02"/>
    <s v="2025-07-09"/>
    <s v="2025-07-15"/>
    <s v="2025-07-22"/>
    <x v="1"/>
    <s v="Barranquilla"/>
    <s v="SOMB01"/>
    <x v="71"/>
    <s v="LONA DICKSON BEIGE *1.20 REF:0681"/>
    <x v="8"/>
    <n v="1"/>
    <x v="405"/>
    <x v="0"/>
    <x v="203"/>
    <n v="9943606"/>
    <x v="0"/>
    <x v="6"/>
    <x v="5"/>
    <x v="1"/>
  </r>
  <r>
    <x v="2299"/>
    <x v="1325"/>
    <s v="CUBRIMIENTO"/>
    <x v="0"/>
    <m/>
    <s v="2025-06-10"/>
    <s v="2025-06-16"/>
    <s v="2025-06-20 13:47:50"/>
    <s v="2025-07-01 17:50:17"/>
    <s v="2025-07-05 09:44:29"/>
    <s v="2025-07-11 07:49:34"/>
    <s v="2025-08-06 11:40:52"/>
    <s v="2025-06-20"/>
    <s v="2025-07-02"/>
    <s v="2025-07-09"/>
    <s v="2025-07-15"/>
    <s v="2025-07-22"/>
    <x v="1"/>
    <s v="Barranquilla"/>
    <s v="TRANSP06"/>
    <x v="59"/>
    <m/>
    <x v="0"/>
    <n v="1"/>
    <x v="0"/>
    <x v="0"/>
    <x v="0"/>
    <n v="400000"/>
    <x v="0"/>
    <x v="1"/>
    <x v="1"/>
    <x v="1"/>
  </r>
  <r>
    <x v="2300"/>
    <x v="53"/>
    <s v="MUEBLES CC CUBRIMIENTOS"/>
    <x v="0"/>
    <m/>
    <s v="2025-06-10"/>
    <s v="2025-07-07"/>
    <s v="2025-07-09 10:35:40"/>
    <s v="0000-00-00 00:00:00"/>
    <s v="2025-07-12 09:44:19"/>
    <s v="2025-07-12 09:44:49"/>
    <s v="2025-08-29 11:10:27"/>
    <s v="2025-07-08"/>
    <s v="2025-07-08"/>
    <s v="2025-08-01"/>
    <s v="2025-08-05"/>
    <s v="2025-08-07"/>
    <x v="1"/>
    <s v="Virtual"/>
    <s v="3151"/>
    <x v="57"/>
    <m/>
    <x v="0"/>
    <n v="6"/>
    <x v="0"/>
    <x v="0"/>
    <x v="0"/>
    <n v="292500"/>
    <x v="0"/>
    <x v="0"/>
    <x v="0"/>
    <x v="7"/>
  </r>
  <r>
    <x v="2300"/>
    <x v="53"/>
    <s v="MUEBLES CC CUBRIMIENTOS"/>
    <x v="0"/>
    <m/>
    <s v="2025-06-10"/>
    <s v="2025-07-07"/>
    <s v="2025-07-09 10:35:40"/>
    <s v="0000-00-00 00:00:00"/>
    <s v="2025-07-12 09:44:19"/>
    <s v="2025-07-12 09:44:49"/>
    <s v="2025-08-29 11:10:27"/>
    <s v="2025-07-08"/>
    <s v="2025-07-08"/>
    <s v="2025-08-01"/>
    <s v="2025-08-05"/>
    <s v="2025-08-07"/>
    <x v="1"/>
    <s v="Virtual"/>
    <s v="5453"/>
    <x v="401"/>
    <m/>
    <x v="4"/>
    <n v="6"/>
    <x v="0"/>
    <x v="0"/>
    <x v="0"/>
    <n v="3423552"/>
    <x v="0"/>
    <x v="2"/>
    <x v="0"/>
    <x v="7"/>
  </r>
  <r>
    <x v="2301"/>
    <x v="119"/>
    <s v="CUBRIMIENTO"/>
    <x v="0"/>
    <m/>
    <s v="2025-06-10"/>
    <s v="2025-06-12"/>
    <s v="2025-06-18 07:55:58"/>
    <s v="0000-00-00 00:00:00"/>
    <s v="2025-06-19 08:11:59"/>
    <s v="2025-06-19 08:12:06"/>
    <s v="0000-00-00 00:00:00"/>
    <s v="2025-06-13"/>
    <s v="2025-06-13"/>
    <s v="2025-06-16"/>
    <s v="2025-06-18"/>
    <s v="2025-06-18"/>
    <x v="0"/>
    <s v="Toscana"/>
    <s v="TRANSP06"/>
    <x v="59"/>
    <m/>
    <x v="0"/>
    <n v="1"/>
    <x v="0"/>
    <x v="0"/>
    <x v="0"/>
    <n v="200034.72"/>
    <x v="0"/>
    <x v="1"/>
    <x v="1"/>
    <x v="6"/>
  </r>
  <r>
    <x v="2302"/>
    <x v="1326"/>
    <s v="MUEBLES CC CUBRIMIENTOS"/>
    <x v="0"/>
    <m/>
    <s v="2025-06-10"/>
    <s v="2025-08-12"/>
    <s v="2025-08-14 13:30:24"/>
    <s v="0000-00-00 00:00:00"/>
    <s v="2025-09-17 10:33:12"/>
    <s v="2025-10-31 10:39:52"/>
    <s v="0000-00-00 00:00:00"/>
    <s v="2025-08-13"/>
    <s v="2025-08-13"/>
    <s v="2025-09-18"/>
    <s v="2025-09-23"/>
    <s v="2025-09-25"/>
    <x v="8"/>
    <s v="Bogota"/>
    <s v="2000012"/>
    <x v="517"/>
    <m/>
    <x v="0"/>
    <n v="4"/>
    <x v="0"/>
    <x v="0"/>
    <x v="0"/>
    <n v="4320000"/>
    <x v="0"/>
    <x v="0"/>
    <x v="0"/>
    <x v="4"/>
  </r>
  <r>
    <x v="2303"/>
    <x v="1327"/>
    <s v="MUEBLES CC CUBRIMIENTOS"/>
    <x v="0"/>
    <m/>
    <s v="2025-06-10"/>
    <s v="2025-06-10"/>
    <s v="2025-06-13 15:07:20"/>
    <s v="0000-00-00 00:00:00"/>
    <s v="2025-07-15 10:59:47"/>
    <s v="2025-07-16 11:47:19"/>
    <s v="2025-07-18 12:45:44"/>
    <s v="2025-06-11"/>
    <s v="2025-06-11"/>
    <s v="2025-07-15"/>
    <s v="2025-07-17"/>
    <s v="2025-07-21"/>
    <x v="3"/>
    <s v="Cali"/>
    <s v="100231"/>
    <x v="79"/>
    <s v="LONA DICKSON CRUDO REF:6020"/>
    <x v="0"/>
    <n v="1"/>
    <x v="0"/>
    <x v="0"/>
    <x v="0"/>
    <n v="2710789"/>
    <x v="0"/>
    <x v="2"/>
    <x v="0"/>
    <x v="1"/>
  </r>
  <r>
    <x v="2303"/>
    <x v="1327"/>
    <s v="MUEBLES CC CUBRIMIENTOS"/>
    <x v="0"/>
    <m/>
    <s v="2025-06-10"/>
    <s v="2025-06-10"/>
    <s v="2025-06-13 15:07:20"/>
    <s v="0000-00-00 00:00:00"/>
    <s v="2025-07-15 10:59:47"/>
    <s v="2025-07-16 11:47:19"/>
    <s v="2025-07-18 12:45:44"/>
    <s v="2025-06-11"/>
    <s v="2025-06-11"/>
    <s v="2025-07-15"/>
    <s v="2025-07-17"/>
    <s v="2025-07-21"/>
    <x v="3"/>
    <s v="Cali"/>
    <s v="100233"/>
    <x v="80"/>
    <s v="LONA DICKSON CRUDO REF:6020"/>
    <x v="0"/>
    <n v="1"/>
    <x v="0"/>
    <x v="0"/>
    <x v="0"/>
    <n v="4587128"/>
    <x v="0"/>
    <x v="2"/>
    <x v="0"/>
    <x v="1"/>
  </r>
  <r>
    <x v="2303"/>
    <x v="1327"/>
    <s v="MUEBLES CC CUBRIMIENTOS"/>
    <x v="0"/>
    <m/>
    <s v="2025-06-10"/>
    <s v="2025-06-10"/>
    <s v="2025-06-13 15:07:20"/>
    <s v="0000-00-00 00:00:00"/>
    <s v="2025-07-15 10:59:47"/>
    <s v="2025-07-16 11:47:19"/>
    <s v="2025-07-18 12:45:44"/>
    <s v="2025-06-11"/>
    <s v="2025-06-11"/>
    <s v="2025-07-15"/>
    <s v="2025-07-17"/>
    <s v="2025-07-21"/>
    <x v="3"/>
    <s v="Cali"/>
    <s v="100234"/>
    <x v="308"/>
    <s v="LONA DICKSON CRUDO REF:6020"/>
    <x v="0"/>
    <n v="1"/>
    <x v="0"/>
    <x v="0"/>
    <x v="0"/>
    <n v="3906827"/>
    <x v="0"/>
    <x v="2"/>
    <x v="0"/>
    <x v="1"/>
  </r>
  <r>
    <x v="2303"/>
    <x v="1327"/>
    <s v="MUEBLES CC CUBRIMIENTOS"/>
    <x v="0"/>
    <m/>
    <s v="2025-06-10"/>
    <s v="2025-06-10"/>
    <s v="2025-06-13 15:07:20"/>
    <s v="0000-00-00 00:00:00"/>
    <s v="2025-07-15 10:59:47"/>
    <s v="2025-07-16 11:47:19"/>
    <s v="2025-07-18 12:45:44"/>
    <s v="2025-06-11"/>
    <s v="2025-06-11"/>
    <s v="2025-07-15"/>
    <s v="2025-07-17"/>
    <s v="2025-07-21"/>
    <x v="3"/>
    <s v="Cali"/>
    <s v="13672"/>
    <x v="46"/>
    <s v="FURNISCREEN BEIGE  2M EB4027W G8 625GR"/>
    <x v="0"/>
    <n v="2"/>
    <x v="0"/>
    <x v="0"/>
    <x v="0"/>
    <n v="3780018"/>
    <x v="0"/>
    <x v="2"/>
    <x v="0"/>
    <x v="1"/>
  </r>
  <r>
    <x v="2303"/>
    <x v="1327"/>
    <s v="MUEBLES CC CUBRIMIENTOS"/>
    <x v="0"/>
    <m/>
    <s v="2025-06-10"/>
    <s v="2025-06-10"/>
    <s v="2025-06-13 15:07:20"/>
    <s v="0000-00-00 00:00:00"/>
    <s v="2025-07-15 10:59:47"/>
    <s v="2025-07-16 11:47:19"/>
    <s v="2025-07-18 12:45:44"/>
    <s v="2025-06-11"/>
    <s v="2025-06-11"/>
    <s v="2025-07-15"/>
    <s v="2025-07-17"/>
    <s v="2025-07-21"/>
    <x v="3"/>
    <s v="Cali"/>
    <s v="967110"/>
    <x v="436"/>
    <m/>
    <x v="0"/>
    <n v="1"/>
    <x v="0"/>
    <x v="0"/>
    <x v="0"/>
    <n v="10160028"/>
    <x v="0"/>
    <x v="2"/>
    <x v="0"/>
    <x v="1"/>
  </r>
  <r>
    <x v="2304"/>
    <x v="1328"/>
    <s v="CUBRIMIENTO"/>
    <x v="0"/>
    <m/>
    <s v="2025-06-13"/>
    <s v="2025-07-21"/>
    <s v="2025-07-22 09:52:53"/>
    <s v="2025-08-04 17:24:41"/>
    <s v="2025-08-12 09:04:33"/>
    <s v="2025-08-22 17:02:59"/>
    <s v="2025-09-03 12:15:43"/>
    <s v="2025-07-22"/>
    <s v="2025-08-04"/>
    <s v="2025-08-16"/>
    <s v="2025-08-19"/>
    <s v="2025-08-26"/>
    <x v="3"/>
    <s v="Bogota"/>
    <s v="14237"/>
    <x v="1201"/>
    <m/>
    <x v="0"/>
    <n v="1"/>
    <x v="0"/>
    <x v="0"/>
    <x v="0"/>
    <n v="1020000"/>
    <x v="0"/>
    <x v="0"/>
    <x v="0"/>
    <x v="7"/>
  </r>
  <r>
    <x v="2304"/>
    <x v="1328"/>
    <s v="CUBRIMIENTO"/>
    <x v="0"/>
    <m/>
    <s v="2025-06-13"/>
    <s v="2025-07-21"/>
    <s v="2025-07-22 09:52:53"/>
    <s v="2025-08-04 17:24:41"/>
    <s v="2025-08-12 09:04:33"/>
    <s v="2025-08-22 17:02:59"/>
    <s v="2025-09-03 12:15:43"/>
    <s v="2025-07-22"/>
    <s v="2025-08-04"/>
    <s v="2025-08-16"/>
    <s v="2025-08-19"/>
    <s v="2025-08-26"/>
    <x v="3"/>
    <s v="Bogota"/>
    <s v="27249"/>
    <x v="64"/>
    <m/>
    <x v="0"/>
    <n v="4"/>
    <x v="0"/>
    <x v="0"/>
    <x v="0"/>
    <n v="1135408"/>
    <x v="0"/>
    <x v="0"/>
    <x v="0"/>
    <x v="7"/>
  </r>
  <r>
    <x v="2304"/>
    <x v="1328"/>
    <s v="CUBRIMIENTO"/>
    <x v="0"/>
    <m/>
    <s v="2025-06-13"/>
    <s v="2025-07-21"/>
    <s v="2025-07-22 09:52:53"/>
    <s v="2025-08-04 17:24:41"/>
    <s v="2025-08-12 09:04:33"/>
    <s v="2025-08-22 17:02:59"/>
    <s v="2025-09-03 12:15:43"/>
    <s v="2025-07-22"/>
    <s v="2025-08-04"/>
    <s v="2025-08-16"/>
    <s v="2025-08-19"/>
    <s v="2025-08-26"/>
    <x v="3"/>
    <s v="Bogota"/>
    <s v="28523"/>
    <x v="864"/>
    <m/>
    <x v="0"/>
    <n v="4"/>
    <x v="0"/>
    <x v="0"/>
    <x v="0"/>
    <n v="400000"/>
    <x v="0"/>
    <x v="0"/>
    <x v="0"/>
    <x v="7"/>
  </r>
  <r>
    <x v="2304"/>
    <x v="1328"/>
    <s v="CUBRIMIENTO"/>
    <x v="0"/>
    <m/>
    <s v="2025-06-13"/>
    <s v="2025-07-21"/>
    <s v="2025-07-22 09:52:53"/>
    <s v="2025-08-04 17:24:41"/>
    <s v="2025-08-12 09:04:33"/>
    <s v="2025-08-22 17:02:59"/>
    <s v="2025-09-03 12:15:43"/>
    <s v="2025-07-22"/>
    <s v="2025-08-04"/>
    <s v="2025-08-16"/>
    <s v="2025-08-19"/>
    <s v="2025-08-26"/>
    <x v="3"/>
    <s v="Bogota"/>
    <s v="FLANCHE01"/>
    <x v="51"/>
    <m/>
    <x v="8"/>
    <n v="1"/>
    <x v="8"/>
    <x v="0"/>
    <x v="0"/>
    <n v="473861"/>
    <x v="0"/>
    <x v="0"/>
    <x v="0"/>
    <x v="7"/>
  </r>
  <r>
    <x v="2304"/>
    <x v="1328"/>
    <s v="CUBRIMIENTO"/>
    <x v="0"/>
    <m/>
    <s v="2025-06-13"/>
    <s v="2025-07-21"/>
    <s v="2025-07-22 09:52:53"/>
    <s v="2025-08-04 17:24:41"/>
    <s v="2025-08-12 09:04:33"/>
    <s v="2025-08-22 17:02:59"/>
    <s v="2025-09-03 12:15:43"/>
    <s v="2025-07-22"/>
    <s v="2025-08-04"/>
    <s v="2025-08-16"/>
    <s v="2025-08-19"/>
    <s v="2025-08-26"/>
    <x v="3"/>
    <s v="Bogota"/>
    <s v="FLANCHE01"/>
    <x v="51"/>
    <m/>
    <x v="8"/>
    <n v="2"/>
    <x v="93"/>
    <x v="0"/>
    <x v="0"/>
    <n v="3102410"/>
    <x v="0"/>
    <x v="0"/>
    <x v="0"/>
    <x v="7"/>
  </r>
  <r>
    <x v="2304"/>
    <x v="1328"/>
    <s v="CUBRIMIENTO"/>
    <x v="0"/>
    <m/>
    <s v="2025-06-13"/>
    <s v="2025-07-21"/>
    <s v="2025-07-22 09:52:53"/>
    <s v="2025-08-04 17:24:41"/>
    <s v="2025-08-12 09:04:33"/>
    <s v="2025-08-22 17:02:59"/>
    <s v="2025-09-03 12:15:43"/>
    <s v="2025-07-22"/>
    <s v="2025-08-04"/>
    <s v="2025-08-16"/>
    <s v="2025-08-19"/>
    <s v="2025-08-26"/>
    <x v="3"/>
    <s v="Bogota"/>
    <s v="SERV04"/>
    <x v="1202"/>
    <m/>
    <x v="0"/>
    <n v="1"/>
    <x v="0"/>
    <x v="0"/>
    <x v="0"/>
    <n v="1250000"/>
    <x v="0"/>
    <x v="1"/>
    <x v="1"/>
    <x v="7"/>
  </r>
  <r>
    <x v="2304"/>
    <x v="1328"/>
    <s v="CUBRIMIENTO"/>
    <x v="0"/>
    <m/>
    <s v="2025-06-13"/>
    <s v="2025-07-21"/>
    <s v="2025-07-22 09:52:53"/>
    <s v="2025-08-04 17:24:41"/>
    <s v="2025-08-12 09:04:33"/>
    <s v="2025-08-22 17:02:59"/>
    <s v="2025-09-03 12:15:43"/>
    <s v="2025-07-22"/>
    <s v="2025-08-04"/>
    <s v="2025-08-16"/>
    <s v="2025-08-19"/>
    <s v="2025-08-26"/>
    <x v="3"/>
    <s v="Bogota"/>
    <s v="SERVANDAM"/>
    <x v="865"/>
    <m/>
    <x v="0"/>
    <n v="1"/>
    <x v="0"/>
    <x v="0"/>
    <x v="0"/>
    <n v="550000"/>
    <x v="0"/>
    <x v="1"/>
    <x v="1"/>
    <x v="7"/>
  </r>
  <r>
    <x v="2304"/>
    <x v="1328"/>
    <s v="CUBRIMIENTO"/>
    <x v="0"/>
    <m/>
    <s v="2025-06-13"/>
    <s v="2025-07-21"/>
    <s v="2025-07-22 09:52:53"/>
    <s v="2025-08-04 17:24:41"/>
    <s v="2025-08-12 09:04:33"/>
    <s v="2025-08-22 17:02:59"/>
    <s v="2025-09-03 12:15:43"/>
    <s v="2025-07-22"/>
    <s v="2025-08-04"/>
    <s v="2025-08-16"/>
    <s v="2025-08-19"/>
    <s v="2025-08-26"/>
    <x v="3"/>
    <s v="Bogota"/>
    <s v="SOMB01"/>
    <x v="71"/>
    <s v="LONA DICKSON ARENA VETEADO U337"/>
    <x v="8"/>
    <n v="2"/>
    <x v="93"/>
    <x v="0"/>
    <x v="13"/>
    <n v="25731534"/>
    <x v="0"/>
    <x v="6"/>
    <x v="5"/>
    <x v="7"/>
  </r>
  <r>
    <x v="2305"/>
    <x v="1329"/>
    <s v="MUEBLES CC CUBRIMIENTOS"/>
    <x v="0"/>
    <m/>
    <s v="2025-06-11"/>
    <s v="2025-08-30"/>
    <s v="2025-09-02 14:45:37"/>
    <s v="0000-00-00 00:00:00"/>
    <s v="2025-10-06 11:54:46"/>
    <s v="2025-10-10 06:50:08"/>
    <s v="2025-10-20 19:45:16"/>
    <s v="2025-09-01"/>
    <s v="2025-09-01"/>
    <s v="2025-10-10"/>
    <s v="2025-10-12"/>
    <s v="2025-10-16"/>
    <x v="3"/>
    <s v="Medellin"/>
    <s v="1795"/>
    <x v="321"/>
    <s v="LONA DICKSON MOKA VETEADO U410"/>
    <x v="0"/>
    <n v="2"/>
    <x v="0"/>
    <x v="0"/>
    <x v="0"/>
    <n v="2496748"/>
    <x v="0"/>
    <x v="2"/>
    <x v="0"/>
    <x v="0"/>
  </r>
  <r>
    <x v="2305"/>
    <x v="1329"/>
    <s v="MUEBLES CC CUBRIMIENTOS"/>
    <x v="0"/>
    <m/>
    <s v="2025-06-11"/>
    <s v="2025-08-30"/>
    <s v="2025-09-02 14:45:37"/>
    <s v="0000-00-00 00:00:00"/>
    <s v="2025-10-06 11:54:46"/>
    <s v="2025-10-10 06:50:08"/>
    <s v="2025-10-20 19:45:16"/>
    <s v="2025-09-01"/>
    <s v="2025-09-01"/>
    <s v="2025-10-10"/>
    <s v="2025-10-12"/>
    <s v="2025-10-16"/>
    <x v="3"/>
    <s v="Medellin"/>
    <s v="9591"/>
    <x v="93"/>
    <m/>
    <x v="0"/>
    <n v="1"/>
    <x v="0"/>
    <x v="0"/>
    <x v="0"/>
    <n v="1361495"/>
    <x v="0"/>
    <x v="2"/>
    <x v="0"/>
    <x v="0"/>
  </r>
  <r>
    <x v="2306"/>
    <x v="1330"/>
    <s v="CUBRIMIENTO"/>
    <x v="0"/>
    <m/>
    <s v="2025-06-11"/>
    <s v="2025-07-04"/>
    <s v="2025-07-08 16:12:08"/>
    <s v="2025-07-17 07:42:26"/>
    <s v="2025-07-18 16:21:27"/>
    <s v="2025-07-29 14:52:35"/>
    <s v="2025-08-01 21:17:31"/>
    <s v="2025-07-08"/>
    <s v="2025-07-10"/>
    <s v="2025-07-12"/>
    <s v="2025-07-16"/>
    <s v="2025-07-18"/>
    <x v="3"/>
    <s v="Medellin"/>
    <s v="12473"/>
    <x v="121"/>
    <m/>
    <x v="0"/>
    <n v="1"/>
    <x v="0"/>
    <x v="0"/>
    <x v="0"/>
    <n v="320000"/>
    <x v="0"/>
    <x v="0"/>
    <x v="0"/>
    <x v="1"/>
  </r>
  <r>
    <x v="2306"/>
    <x v="1330"/>
    <s v="CUBRIMIENTO"/>
    <x v="0"/>
    <m/>
    <s v="2025-06-11"/>
    <s v="2025-07-04"/>
    <s v="2025-07-08 16:12:08"/>
    <s v="2025-07-17 07:42:26"/>
    <s v="2025-07-18 16:21:27"/>
    <s v="2025-07-29 14:52:35"/>
    <s v="2025-08-01 21:17:31"/>
    <s v="2025-07-08"/>
    <s v="2025-07-10"/>
    <s v="2025-07-12"/>
    <s v="2025-07-16"/>
    <s v="2025-07-18"/>
    <x v="3"/>
    <s v="Medellin"/>
    <s v="SERV03"/>
    <x v="9"/>
    <m/>
    <x v="0"/>
    <n v="1"/>
    <x v="0"/>
    <x v="0"/>
    <x v="0"/>
    <n v="600000"/>
    <x v="0"/>
    <x v="1"/>
    <x v="1"/>
    <x v="1"/>
  </r>
  <r>
    <x v="2306"/>
    <x v="1330"/>
    <s v="CUBRIMIENTO"/>
    <x v="0"/>
    <m/>
    <s v="2025-06-11"/>
    <s v="2025-07-04"/>
    <s v="2025-07-08 16:12:08"/>
    <s v="2025-07-17 07:42:26"/>
    <s v="2025-07-18 16:21:27"/>
    <s v="2025-07-29 14:52:35"/>
    <s v="2025-08-01 21:17:31"/>
    <s v="2025-07-08"/>
    <s v="2025-07-10"/>
    <s v="2025-07-12"/>
    <s v="2025-07-16"/>
    <s v="2025-07-18"/>
    <x v="3"/>
    <s v="Medellin"/>
    <s v="SOMB01"/>
    <x v="71"/>
    <s v="LONA DICKSON BEIGE VETEADO REF:8904"/>
    <x v="8"/>
    <n v="2"/>
    <x v="95"/>
    <x v="0"/>
    <x v="13"/>
    <n v="9386964"/>
    <x v="0"/>
    <x v="6"/>
    <x v="5"/>
    <x v="1"/>
  </r>
  <r>
    <x v="2306"/>
    <x v="1330"/>
    <s v="CUBRIMIENTO"/>
    <x v="0"/>
    <m/>
    <s v="2025-06-11"/>
    <s v="2025-07-04"/>
    <s v="2025-07-08 16:12:08"/>
    <s v="2025-07-17 07:42:26"/>
    <s v="2025-07-18 16:21:27"/>
    <s v="2025-07-29 14:52:35"/>
    <s v="2025-08-01 21:17:31"/>
    <s v="2025-07-08"/>
    <s v="2025-07-10"/>
    <s v="2025-07-12"/>
    <s v="2025-07-16"/>
    <s v="2025-07-18"/>
    <x v="3"/>
    <s v="Medellin"/>
    <s v="TRANSP06"/>
    <x v="59"/>
    <m/>
    <x v="0"/>
    <n v="1"/>
    <x v="0"/>
    <x v="0"/>
    <x v="0"/>
    <n v="650000"/>
    <x v="0"/>
    <x v="1"/>
    <x v="1"/>
    <x v="1"/>
  </r>
  <r>
    <x v="2307"/>
    <x v="1331"/>
    <s v="CUBRIMIENTO"/>
    <x v="0"/>
    <m/>
    <s v="2025-06-11"/>
    <s v="2025-06-26"/>
    <s v="2025-07-12 12:04:39"/>
    <s v="0000-00-00 00:00:00"/>
    <s v="2025-07-21 10:33:48"/>
    <s v="2025-07-23 09:07:54"/>
    <s v="2025-08-23 10:34:20"/>
    <s v="2025-06-27"/>
    <s v="2025-06-27"/>
    <s v="2025-07-01"/>
    <s v="2025-07-03"/>
    <s v="2025-07-04"/>
    <x v="3"/>
    <s v="Cali"/>
    <s v="3151"/>
    <x v="57"/>
    <m/>
    <x v="0"/>
    <n v="20"/>
    <x v="0"/>
    <x v="0"/>
    <x v="0"/>
    <n v="1300000"/>
    <x v="0"/>
    <x v="0"/>
    <x v="0"/>
    <x v="1"/>
  </r>
  <r>
    <x v="2307"/>
    <x v="1331"/>
    <s v="CUBRIMIENTO"/>
    <x v="0"/>
    <m/>
    <s v="2025-06-11"/>
    <s v="2025-06-26"/>
    <s v="2025-07-12 12:04:39"/>
    <s v="0000-00-00 00:00:00"/>
    <s v="2025-07-21 10:33:48"/>
    <s v="2025-07-23 09:07:54"/>
    <s v="2025-08-23 10:34:20"/>
    <s v="2025-06-27"/>
    <s v="2025-06-27"/>
    <s v="2025-07-01"/>
    <s v="2025-07-03"/>
    <s v="2025-07-04"/>
    <x v="3"/>
    <s v="Cali"/>
    <s v="3647"/>
    <x v="268"/>
    <m/>
    <x v="0"/>
    <n v="1"/>
    <x v="0"/>
    <x v="0"/>
    <x v="0"/>
    <n v="1063500"/>
    <x v="0"/>
    <x v="0"/>
    <x v="0"/>
    <x v="1"/>
  </r>
  <r>
    <x v="2308"/>
    <x v="1062"/>
    <s v="CUBRIMIENTO"/>
    <x v="0"/>
    <m/>
    <s v="2025-06-12"/>
    <s v="2025-06-13"/>
    <s v="2025-06-14 12:12:14"/>
    <s v="2025-06-16 17:55:50"/>
    <s v="2025-07-07 11:26:13"/>
    <s v="2025-07-07 11:36:48"/>
    <s v="2025-07-09 11:35:26"/>
    <s v="2025-06-16"/>
    <s v="2025-06-17"/>
    <s v="2025-06-24"/>
    <s v="2025-06-26"/>
    <s v="2025-07-03"/>
    <x v="3"/>
    <s v="Cali"/>
    <s v="FLANCHE01"/>
    <x v="51"/>
    <m/>
    <x v="3"/>
    <n v="1"/>
    <x v="3"/>
    <x v="0"/>
    <x v="0"/>
    <n v="588000"/>
    <x v="0"/>
    <x v="0"/>
    <x v="0"/>
    <x v="6"/>
  </r>
  <r>
    <x v="2309"/>
    <x v="1332"/>
    <s v="CUBRIMIENTO"/>
    <x v="0"/>
    <m/>
    <s v="2025-06-12"/>
    <s v="2025-06-12"/>
    <s v="2025-06-13 15:10:40"/>
    <s v="0000-00-00 00:00:00"/>
    <s v="2025-06-17 07:38:57"/>
    <s v="2025-06-18 16:55:07"/>
    <s v="2025-07-01 08:58:28"/>
    <s v="2025-06-13"/>
    <s v="2025-06-13"/>
    <s v="2025-06-17"/>
    <s v="2025-06-23"/>
    <s v="2025-06-24"/>
    <x v="1"/>
    <s v="Barranquilla"/>
    <s v="3151"/>
    <x v="57"/>
    <m/>
    <x v="0"/>
    <n v="8"/>
    <x v="0"/>
    <x v="0"/>
    <x v="0"/>
    <n v="520000"/>
    <x v="0"/>
    <x v="0"/>
    <x v="0"/>
    <x v="6"/>
  </r>
  <r>
    <x v="2310"/>
    <x v="168"/>
    <s v="CUBRIMIENTO"/>
    <x v="0"/>
    <m/>
    <s v="2025-06-12"/>
    <s v="2025-06-12"/>
    <s v="2025-06-12 14:59:37"/>
    <s v="0000-00-00 00:00:00"/>
    <s v="2025-06-12 14:59:45"/>
    <s v="2025-06-12 17:30:14"/>
    <s v="0000-00-00 00:00:00"/>
    <s v="2025-06-13"/>
    <s v="2025-06-13"/>
    <s v="2025-06-17"/>
    <s v="2025-06-19"/>
    <s v="2025-06-19"/>
    <x v="3"/>
    <s v="Toscany"/>
    <s v="1010107"/>
    <x v="375"/>
    <m/>
    <x v="0"/>
    <n v="6"/>
    <x v="0"/>
    <x v="0"/>
    <x v="0"/>
    <n v="102000"/>
    <x v="0"/>
    <x v="0"/>
    <x v="0"/>
    <x v="6"/>
  </r>
  <r>
    <x v="2311"/>
    <x v="168"/>
    <s v="CUBRIMIENTO"/>
    <x v="0"/>
    <m/>
    <s v="2025-06-12"/>
    <s v="2025-06-12"/>
    <s v="2025-06-12 15:06:23"/>
    <s v="0000-00-00 00:00:00"/>
    <s v="2025-06-12 15:06:31"/>
    <s v="2025-06-16 22:03:31"/>
    <s v="0000-00-00 00:00:00"/>
    <s v="2025-06-13"/>
    <s v="2025-06-13"/>
    <s v="2025-06-17"/>
    <s v="2025-06-19"/>
    <s v="2025-06-19"/>
    <x v="3"/>
    <s v="Toscany"/>
    <s v="11369"/>
    <x v="789"/>
    <m/>
    <x v="0"/>
    <n v="8"/>
    <x v="0"/>
    <x v="0"/>
    <x v="0"/>
    <n v="10400"/>
    <x v="0"/>
    <x v="0"/>
    <x v="0"/>
    <x v="6"/>
  </r>
  <r>
    <x v="2311"/>
    <x v="168"/>
    <s v="CUBRIMIENTO"/>
    <x v="0"/>
    <m/>
    <s v="2025-06-12"/>
    <s v="2025-06-12"/>
    <s v="2025-06-12 15:06:23"/>
    <s v="0000-00-00 00:00:00"/>
    <s v="2025-06-12 15:06:31"/>
    <s v="2025-06-16 22:03:31"/>
    <s v="0000-00-00 00:00:00"/>
    <s v="2025-06-13"/>
    <s v="2025-06-13"/>
    <s v="2025-06-17"/>
    <s v="2025-06-19"/>
    <s v="2025-06-19"/>
    <x v="3"/>
    <s v="Toscany"/>
    <s v="11435"/>
    <x v="229"/>
    <m/>
    <x v="0"/>
    <n v="4"/>
    <x v="0"/>
    <x v="0"/>
    <x v="0"/>
    <n v="224000"/>
    <x v="0"/>
    <x v="0"/>
    <x v="0"/>
    <x v="6"/>
  </r>
  <r>
    <x v="2311"/>
    <x v="168"/>
    <s v="CUBRIMIENTO"/>
    <x v="0"/>
    <m/>
    <s v="2025-06-12"/>
    <s v="2025-06-12"/>
    <s v="2025-06-12 15:06:23"/>
    <s v="0000-00-00 00:00:00"/>
    <s v="2025-06-12 15:06:31"/>
    <s v="2025-06-16 22:03:31"/>
    <s v="0000-00-00 00:00:00"/>
    <s v="2025-06-13"/>
    <s v="2025-06-13"/>
    <s v="2025-06-17"/>
    <s v="2025-06-19"/>
    <s v="2025-06-19"/>
    <x v="3"/>
    <s v="Toscany"/>
    <s v="12871"/>
    <x v="790"/>
    <m/>
    <x v="0"/>
    <n v="8"/>
    <x v="0"/>
    <x v="0"/>
    <x v="0"/>
    <n v="3200"/>
    <x v="0"/>
    <x v="0"/>
    <x v="0"/>
    <x v="6"/>
  </r>
  <r>
    <x v="2311"/>
    <x v="168"/>
    <s v="CUBRIMIENTO"/>
    <x v="0"/>
    <m/>
    <s v="2025-06-12"/>
    <s v="2025-06-12"/>
    <s v="2025-06-12 15:06:23"/>
    <s v="0000-00-00 00:00:00"/>
    <s v="2025-06-12 15:06:31"/>
    <s v="2025-06-16 22:03:31"/>
    <s v="0000-00-00 00:00:00"/>
    <s v="2025-06-13"/>
    <s v="2025-06-13"/>
    <s v="2025-06-17"/>
    <s v="2025-06-19"/>
    <s v="2025-06-19"/>
    <x v="3"/>
    <s v="Toscany"/>
    <s v="7021"/>
    <x v="469"/>
    <m/>
    <x v="0"/>
    <n v="4"/>
    <x v="0"/>
    <x v="0"/>
    <x v="0"/>
    <n v="196000"/>
    <x v="0"/>
    <x v="0"/>
    <x v="0"/>
    <x v="6"/>
  </r>
  <r>
    <x v="2311"/>
    <x v="168"/>
    <s v="CUBRIMIENTO"/>
    <x v="0"/>
    <m/>
    <s v="2025-06-12"/>
    <s v="2025-06-12"/>
    <s v="2025-06-12 15:06:23"/>
    <s v="0000-00-00 00:00:00"/>
    <s v="2025-06-12 15:06:31"/>
    <s v="2025-06-16 22:03:31"/>
    <s v="0000-00-00 00:00:00"/>
    <s v="2025-06-13"/>
    <s v="2025-06-13"/>
    <s v="2025-06-17"/>
    <s v="2025-06-19"/>
    <s v="2025-06-19"/>
    <x v="3"/>
    <s v="Toscany"/>
    <s v="923"/>
    <x v="377"/>
    <m/>
    <x v="0"/>
    <n v="8"/>
    <x v="0"/>
    <x v="0"/>
    <x v="0"/>
    <n v="257600"/>
    <x v="0"/>
    <x v="0"/>
    <x v="0"/>
    <x v="6"/>
  </r>
  <r>
    <x v="2312"/>
    <x v="279"/>
    <s v="MUEBLES CC CUBRIMIENTOS"/>
    <x v="0"/>
    <m/>
    <s v="2025-06-12"/>
    <s v="2025-06-18"/>
    <s v="2025-06-18 16:21:23"/>
    <s v="0000-00-00 00:00:00"/>
    <s v="2025-06-18 16:21:36"/>
    <s v="2025-06-19 17:25:26"/>
    <s v="0000-00-00 00:00:00"/>
    <s v="2025-06-19"/>
    <s v="2025-06-19"/>
    <s v="2025-06-23"/>
    <s v="2025-06-25"/>
    <s v="2025-06-26"/>
    <x v="7"/>
    <s v="Toscany"/>
    <s v="12119"/>
    <x v="283"/>
    <m/>
    <x v="0"/>
    <n v="14"/>
    <x v="0"/>
    <x v="0"/>
    <x v="0"/>
    <n v="736400"/>
    <x v="0"/>
    <x v="0"/>
    <x v="0"/>
    <x v="6"/>
  </r>
  <r>
    <x v="2313"/>
    <x v="350"/>
    <s v="CUBRIMIENTO"/>
    <x v="0"/>
    <m/>
    <s v="2025-06-12"/>
    <s v="2025-06-12"/>
    <s v="2025-06-12 15:13:53"/>
    <s v="0000-00-00 00:00:00"/>
    <s v="2025-06-12 15:14:00"/>
    <s v="2025-06-12 17:32:00"/>
    <s v="0000-00-00 00:00:00"/>
    <s v="2025-06-13"/>
    <s v="2025-06-13"/>
    <s v="2025-06-17"/>
    <s v="2025-06-19"/>
    <s v="2025-06-19"/>
    <x v="3"/>
    <s v="Toscany"/>
    <s v="40"/>
    <x v="248"/>
    <m/>
    <x v="0"/>
    <n v="10"/>
    <x v="0"/>
    <x v="0"/>
    <x v="0"/>
    <n v="526000"/>
    <x v="0"/>
    <x v="0"/>
    <x v="0"/>
    <x v="6"/>
  </r>
  <r>
    <x v="2314"/>
    <x v="796"/>
    <s v="CUBRIMIENTO"/>
    <x v="0"/>
    <m/>
    <s v="2025-06-12"/>
    <s v="2025-06-16"/>
    <s v="2025-06-16 14:22:01"/>
    <s v="0000-00-00 00:00:00"/>
    <s v="2025-06-19 08:28:49"/>
    <s v="0000-00-00 00:00:00"/>
    <s v="0000-00-00 00:00:00"/>
    <s v="2025-06-17"/>
    <s v="2025-06-17"/>
    <s v="2025-06-18"/>
    <s v="2025-06-20"/>
    <s v="2025-06-20"/>
    <x v="18"/>
    <s v="Toscany"/>
    <s v="27812"/>
    <x v="797"/>
    <m/>
    <x v="0"/>
    <n v="3"/>
    <x v="0"/>
    <x v="0"/>
    <x v="0"/>
    <n v="141000"/>
    <x v="0"/>
    <x v="0"/>
    <x v="0"/>
    <x v="6"/>
  </r>
  <r>
    <x v="2314"/>
    <x v="796"/>
    <s v="CUBRIMIENTO"/>
    <x v="0"/>
    <m/>
    <s v="2025-06-12"/>
    <s v="2025-06-16"/>
    <s v="2025-06-16 14:22:01"/>
    <s v="0000-00-00 00:00:00"/>
    <s v="2025-06-19 08:28:49"/>
    <s v="0000-00-00 00:00:00"/>
    <s v="0000-00-00 00:00:00"/>
    <s v="2025-06-17"/>
    <s v="2025-06-17"/>
    <s v="2025-06-18"/>
    <s v="2025-06-20"/>
    <s v="2025-06-20"/>
    <x v="18"/>
    <s v="Toscany"/>
    <s v="MTOS02"/>
    <x v="972"/>
    <m/>
    <x v="0"/>
    <n v="1"/>
    <x v="0"/>
    <x v="0"/>
    <x v="0"/>
    <n v="545000"/>
    <x v="0"/>
    <x v="0"/>
    <x v="0"/>
    <x v="6"/>
  </r>
  <r>
    <x v="2314"/>
    <x v="796"/>
    <s v="CUBRIMIENTO"/>
    <x v="0"/>
    <m/>
    <s v="2025-06-12"/>
    <s v="2025-06-16"/>
    <s v="2025-06-16 14:22:01"/>
    <s v="0000-00-00 00:00:00"/>
    <s v="2025-06-19 08:28:49"/>
    <s v="0000-00-00 00:00:00"/>
    <s v="0000-00-00 00:00:00"/>
    <s v="2025-06-17"/>
    <s v="2025-06-17"/>
    <s v="2025-06-18"/>
    <s v="2025-06-20"/>
    <s v="2025-06-20"/>
    <x v="18"/>
    <s v="Toscany"/>
    <s v="MTOS03"/>
    <x v="839"/>
    <m/>
    <x v="0"/>
    <n v="2"/>
    <x v="0"/>
    <x v="0"/>
    <x v="0"/>
    <n v="1008000"/>
    <x v="0"/>
    <x v="0"/>
    <x v="0"/>
    <x v="6"/>
  </r>
  <r>
    <x v="2315"/>
    <x v="1333"/>
    <s v="MUEBLES"/>
    <x v="0"/>
    <m/>
    <s v="2025-06-12"/>
    <s v="2025-06-12"/>
    <s v="2025-06-14 12:22:51"/>
    <s v="0000-00-00 00:00:00"/>
    <s v="0000-00-00 00:00:00"/>
    <s v="2025-06-16 15:13:50"/>
    <s v="0000-00-00 00:00:00"/>
    <s v="2025-06-13"/>
    <s v="2025-06-13"/>
    <s v="2025-06-16"/>
    <s v="2025-06-18"/>
    <s v="2025-06-18"/>
    <x v="3"/>
    <s v="Bogota"/>
    <s v="100196"/>
    <x v="218"/>
    <m/>
    <x v="0"/>
    <n v="1"/>
    <x v="0"/>
    <x v="0"/>
    <x v="0"/>
    <n v="198000"/>
    <x v="0"/>
    <x v="0"/>
    <x v="0"/>
    <x v="6"/>
  </r>
  <r>
    <x v="2316"/>
    <x v="1310"/>
    <s v="MUEBLES CC CUBRIMIENTOS"/>
    <x v="0"/>
    <m/>
    <s v="2025-06-12"/>
    <s v="2025-06-27"/>
    <s v="2025-07-17 17:08:04"/>
    <s v="2025-08-12 18:04:32"/>
    <s v="2025-08-22 17:34:09"/>
    <s v="2025-09-24 14:57:36"/>
    <s v="0000-00-00 00:00:00"/>
    <s v="2025-07-17"/>
    <s v="2025-08-12"/>
    <s v="2025-08-24"/>
    <s v="2025-08-26"/>
    <s v="2025-09-07"/>
    <x v="8"/>
    <s v="Cali"/>
    <s v="27249"/>
    <x v="64"/>
    <s v="No Aplica"/>
    <x v="0"/>
    <n v="4"/>
    <x v="0"/>
    <x v="0"/>
    <x v="0"/>
    <n v="735408"/>
    <x v="0"/>
    <x v="0"/>
    <x v="0"/>
    <x v="7"/>
  </r>
  <r>
    <x v="2316"/>
    <x v="1310"/>
    <s v="MUEBLES CC CUBRIMIENTOS"/>
    <x v="0"/>
    <m/>
    <s v="2025-06-12"/>
    <s v="2025-06-27"/>
    <s v="2025-07-17 17:08:04"/>
    <s v="2025-08-12 18:04:32"/>
    <s v="2025-08-22 17:34:09"/>
    <s v="2025-09-24 14:57:36"/>
    <s v="0000-00-00 00:00:00"/>
    <s v="2025-07-17"/>
    <s v="2025-08-12"/>
    <s v="2025-08-24"/>
    <s v="2025-08-26"/>
    <s v="2025-09-07"/>
    <x v="8"/>
    <s v="Cali"/>
    <s v="27673"/>
    <x v="356"/>
    <s v="No Aplica"/>
    <x v="0"/>
    <n v="1"/>
    <x v="0"/>
    <x v="0"/>
    <x v="0"/>
    <n v="0"/>
    <x v="0"/>
    <x v="0"/>
    <x v="0"/>
    <x v="7"/>
  </r>
  <r>
    <x v="2316"/>
    <x v="1310"/>
    <s v="MUEBLES CC CUBRIMIENTOS"/>
    <x v="0"/>
    <m/>
    <s v="2025-06-12"/>
    <s v="2025-06-27"/>
    <s v="2025-07-17 17:08:04"/>
    <s v="2025-08-12 18:04:32"/>
    <s v="2025-08-22 17:34:09"/>
    <s v="2025-09-24 14:57:36"/>
    <s v="0000-00-00 00:00:00"/>
    <s v="2025-07-17"/>
    <s v="2025-08-12"/>
    <s v="2025-08-24"/>
    <s v="2025-08-26"/>
    <s v="2025-09-07"/>
    <x v="8"/>
    <s v="Cali"/>
    <s v="28523"/>
    <x v="864"/>
    <m/>
    <x v="0"/>
    <n v="6"/>
    <x v="0"/>
    <x v="0"/>
    <x v="0"/>
    <n v="248400"/>
    <x v="0"/>
    <x v="0"/>
    <x v="0"/>
    <x v="7"/>
  </r>
  <r>
    <x v="2316"/>
    <x v="1310"/>
    <s v="MUEBLES CC CUBRIMIENTOS"/>
    <x v="0"/>
    <m/>
    <s v="2025-06-12"/>
    <s v="2025-06-27"/>
    <s v="2025-07-17 17:08:04"/>
    <s v="2025-08-12 18:04:32"/>
    <s v="2025-08-22 17:34:09"/>
    <s v="2025-09-24 14:57:36"/>
    <s v="0000-00-00 00:00:00"/>
    <s v="2025-07-17"/>
    <s v="2025-08-12"/>
    <s v="2025-08-24"/>
    <s v="2025-08-26"/>
    <s v="2025-09-07"/>
    <x v="8"/>
    <s v="Cali"/>
    <s v="FLANCHE01"/>
    <x v="51"/>
    <m/>
    <x v="0"/>
    <n v="1"/>
    <x v="406"/>
    <x v="0"/>
    <x v="0"/>
    <n v="2897400"/>
    <x v="0"/>
    <x v="0"/>
    <x v="0"/>
    <x v="7"/>
  </r>
  <r>
    <x v="2316"/>
    <x v="1310"/>
    <s v="MUEBLES CC CUBRIMIENTOS"/>
    <x v="0"/>
    <m/>
    <s v="2025-06-12"/>
    <s v="2025-06-27"/>
    <s v="2025-07-17 17:08:04"/>
    <s v="2025-08-12 18:04:32"/>
    <s v="2025-08-22 17:34:09"/>
    <s v="2025-09-24 14:57:36"/>
    <s v="0000-00-00 00:00:00"/>
    <s v="2025-07-17"/>
    <s v="2025-08-12"/>
    <s v="2025-08-24"/>
    <s v="2025-08-26"/>
    <s v="2025-09-07"/>
    <x v="8"/>
    <s v="Cali"/>
    <s v="LONA PTEK ESPC18"/>
    <x v="1203"/>
    <s v="No Aplica"/>
    <x v="0"/>
    <n v="1"/>
    <x v="0"/>
    <x v="0"/>
    <x v="0"/>
    <n v="5500000"/>
    <x v="0"/>
    <x v="0"/>
    <x v="0"/>
    <x v="7"/>
  </r>
  <r>
    <x v="2316"/>
    <x v="1310"/>
    <s v="MUEBLES CC CUBRIMIENTOS"/>
    <x v="0"/>
    <m/>
    <s v="2025-06-12"/>
    <s v="2025-06-27"/>
    <s v="2025-07-17 17:08:04"/>
    <s v="2025-08-12 18:04:32"/>
    <s v="2025-08-22 17:34:09"/>
    <s v="2025-09-24 14:57:36"/>
    <s v="0000-00-00 00:00:00"/>
    <s v="2025-07-17"/>
    <s v="2025-08-12"/>
    <s v="2025-08-24"/>
    <s v="2025-08-26"/>
    <s v="2025-09-07"/>
    <x v="8"/>
    <s v="Cali"/>
    <s v="PLT11"/>
    <x v="338"/>
    <s v="No Aplica"/>
    <x v="0"/>
    <n v="4"/>
    <x v="0"/>
    <x v="0"/>
    <x v="0"/>
    <n v="2274984"/>
    <x v="0"/>
    <x v="0"/>
    <x v="0"/>
    <x v="7"/>
  </r>
  <r>
    <x v="2316"/>
    <x v="1310"/>
    <s v="MUEBLES CC CUBRIMIENTOS"/>
    <x v="0"/>
    <m/>
    <s v="2025-06-12"/>
    <s v="2025-06-27"/>
    <s v="2025-07-17 17:08:04"/>
    <s v="2025-08-12 18:04:32"/>
    <s v="2025-08-22 17:34:09"/>
    <s v="2025-09-24 14:57:36"/>
    <s v="0000-00-00 00:00:00"/>
    <s v="2025-07-17"/>
    <s v="2025-08-12"/>
    <s v="2025-08-24"/>
    <s v="2025-08-26"/>
    <s v="2025-09-07"/>
    <x v="8"/>
    <s v="Cali"/>
    <s v="PTEKROM21"/>
    <x v="77"/>
    <s v="LONA PERGOTEX BLACKOUT BLANCA 3 M"/>
    <x v="0"/>
    <n v="1"/>
    <x v="15"/>
    <x v="0"/>
    <x v="16"/>
    <n v="32653608.300000001"/>
    <x v="0"/>
    <x v="4"/>
    <x v="4"/>
    <x v="7"/>
  </r>
  <r>
    <x v="2316"/>
    <x v="1310"/>
    <s v="MUEBLES CC CUBRIMIENTOS"/>
    <x v="0"/>
    <m/>
    <s v="2025-06-12"/>
    <s v="2025-06-27"/>
    <s v="2025-07-17 17:08:04"/>
    <s v="2025-08-12 18:04:32"/>
    <s v="2025-08-22 17:34:09"/>
    <s v="2025-09-24 14:57:36"/>
    <s v="0000-00-00 00:00:00"/>
    <s v="2025-07-17"/>
    <s v="2025-08-12"/>
    <s v="2025-08-24"/>
    <s v="2025-08-26"/>
    <s v="2025-09-07"/>
    <x v="8"/>
    <s v="Cali"/>
    <s v="SERV03"/>
    <x v="32"/>
    <s v="No Aplica"/>
    <x v="0"/>
    <n v="1"/>
    <x v="0"/>
    <x v="0"/>
    <x v="0"/>
    <n v="1500000"/>
    <x v="0"/>
    <x v="1"/>
    <x v="1"/>
    <x v="7"/>
  </r>
  <r>
    <x v="2316"/>
    <x v="1310"/>
    <s v="MUEBLES CC CUBRIMIENTOS"/>
    <x v="0"/>
    <m/>
    <s v="2025-06-12"/>
    <s v="2025-06-27"/>
    <s v="2025-07-17 17:08:04"/>
    <s v="2025-08-12 18:04:32"/>
    <s v="2025-08-22 17:34:09"/>
    <s v="2025-09-24 14:57:36"/>
    <s v="0000-00-00 00:00:00"/>
    <s v="2025-07-17"/>
    <s v="2025-08-12"/>
    <s v="2025-08-24"/>
    <s v="2025-08-26"/>
    <s v="2025-09-07"/>
    <x v="8"/>
    <s v="Cali"/>
    <s v="SERVANDAM"/>
    <x v="865"/>
    <s v="No Aplica"/>
    <x v="0"/>
    <n v="1"/>
    <x v="0"/>
    <x v="0"/>
    <x v="0"/>
    <n v="500000"/>
    <x v="0"/>
    <x v="1"/>
    <x v="1"/>
    <x v="7"/>
  </r>
  <r>
    <x v="2316"/>
    <x v="1310"/>
    <s v="MUEBLES CC CUBRIMIENTOS"/>
    <x v="0"/>
    <m/>
    <s v="2025-06-12"/>
    <s v="2025-06-27"/>
    <s v="2025-07-17 17:08:04"/>
    <s v="2025-08-12 18:04:32"/>
    <s v="2025-08-22 17:34:09"/>
    <s v="2025-09-24 14:57:36"/>
    <s v="0000-00-00 00:00:00"/>
    <s v="2025-07-17"/>
    <s v="2025-08-12"/>
    <s v="2025-08-24"/>
    <s v="2025-08-26"/>
    <s v="2025-09-07"/>
    <x v="8"/>
    <s v="Cali"/>
    <s v="SPOT20"/>
    <x v="731"/>
    <s v="No Aplica"/>
    <x v="0"/>
    <n v="1"/>
    <x v="0"/>
    <x v="0"/>
    <x v="0"/>
    <n v="0"/>
    <x v="0"/>
    <x v="0"/>
    <x v="0"/>
    <x v="7"/>
  </r>
  <r>
    <x v="2316"/>
    <x v="1310"/>
    <s v="MUEBLES CC CUBRIMIENTOS"/>
    <x v="0"/>
    <m/>
    <s v="2025-06-12"/>
    <s v="2025-06-27"/>
    <s v="2025-07-17 17:08:04"/>
    <s v="2025-08-12 18:04:32"/>
    <s v="2025-08-22 17:34:09"/>
    <s v="2025-09-24 14:57:36"/>
    <s v="0000-00-00 00:00:00"/>
    <s v="2025-07-17"/>
    <s v="2025-08-12"/>
    <s v="2025-08-24"/>
    <s v="2025-08-26"/>
    <s v="2025-09-07"/>
    <x v="8"/>
    <s v="Cali"/>
    <s v="TRANSP06"/>
    <x v="59"/>
    <m/>
    <x v="0"/>
    <n v="1"/>
    <x v="0"/>
    <x v="0"/>
    <x v="0"/>
    <n v="1000000"/>
    <x v="0"/>
    <x v="1"/>
    <x v="1"/>
    <x v="7"/>
  </r>
  <r>
    <x v="2317"/>
    <x v="718"/>
    <s v="MUEBLES CC CUBRIMIENTOS"/>
    <x v="0"/>
    <m/>
    <s v="2025-06-13"/>
    <s v="2025-06-13"/>
    <s v="2025-06-13 15:13:44"/>
    <s v="0000-00-00 00:00:00"/>
    <s v="2025-06-13 15:13:52"/>
    <s v="2025-06-16 22:17:21"/>
    <s v="0000-00-00 00:00:00"/>
    <s v="2025-06-16"/>
    <s v="2025-06-16"/>
    <s v="2025-06-17"/>
    <s v="2025-06-19"/>
    <s v="2025-06-20"/>
    <x v="0"/>
    <s v="Toscany"/>
    <s v="7021"/>
    <x v="469"/>
    <m/>
    <x v="0"/>
    <n v="6"/>
    <x v="0"/>
    <x v="0"/>
    <x v="0"/>
    <n v="270000"/>
    <x v="0"/>
    <x v="0"/>
    <x v="0"/>
    <x v="6"/>
  </r>
  <r>
    <x v="2318"/>
    <x v="1334"/>
    <s v="CUBRIMIENTO"/>
    <x v="0"/>
    <m/>
    <s v="2025-06-13"/>
    <s v="2025-08-29"/>
    <s v="2025-10-24 16:11:08"/>
    <s v="0000-00-00 00:00:00"/>
    <s v="0000-00-00 00:00:00"/>
    <s v="0000-00-00 00:00:00"/>
    <s v="0000-00-00 00:00:00"/>
    <s v="2025-10-24"/>
    <s v="2025-10-31"/>
    <s v="2025-11-07"/>
    <s v="2025-11-10"/>
    <s v="2025-11-17"/>
    <x v="16"/>
    <s v="Medellin"/>
    <s v="FLANCHE01"/>
    <x v="51"/>
    <m/>
    <x v="2"/>
    <n v="2"/>
    <x v="15"/>
    <x v="0"/>
    <x v="0"/>
    <n v="2439914"/>
    <x v="1"/>
    <x v="0"/>
    <x v="0"/>
    <x v="3"/>
  </r>
  <r>
    <x v="2318"/>
    <x v="1334"/>
    <s v="CUBRIMIENTO"/>
    <x v="0"/>
    <m/>
    <s v="2025-06-13"/>
    <s v="2025-08-29"/>
    <s v="2025-10-24 16:11:08"/>
    <s v="0000-00-00 00:00:00"/>
    <s v="0000-00-00 00:00:00"/>
    <s v="0000-00-00 00:00:00"/>
    <s v="0000-00-00 00:00:00"/>
    <s v="2025-10-24"/>
    <s v="2025-10-31"/>
    <s v="2025-11-07"/>
    <s v="2025-11-10"/>
    <s v="2025-11-17"/>
    <x v="16"/>
    <s v="Medellin"/>
    <s v="KMPLITE"/>
    <x v="251"/>
    <m/>
    <x v="0"/>
    <n v="1"/>
    <x v="15"/>
    <x v="0"/>
    <x v="0"/>
    <n v="2356222"/>
    <x v="1"/>
    <x v="0"/>
    <x v="0"/>
    <x v="3"/>
  </r>
  <r>
    <x v="2318"/>
    <x v="1334"/>
    <s v="CUBRIMIENTO"/>
    <x v="0"/>
    <m/>
    <s v="2025-06-13"/>
    <s v="2025-08-29"/>
    <s v="2025-10-24 16:11:08"/>
    <s v="0000-00-00 00:00:00"/>
    <s v="0000-00-00 00:00:00"/>
    <s v="0000-00-00 00:00:00"/>
    <s v="0000-00-00 00:00:00"/>
    <s v="2025-10-24"/>
    <s v="2025-10-31"/>
    <s v="2025-11-07"/>
    <s v="2025-11-10"/>
    <s v="2025-11-17"/>
    <x v="16"/>
    <s v="Medellin"/>
    <s v="PLITE13"/>
    <x v="383"/>
    <s v="LONA DICKSON VERDE FONDO ENTERO REF:0003"/>
    <x v="3"/>
    <n v="1"/>
    <x v="15"/>
    <x v="0"/>
    <x v="1"/>
    <n v="7002391"/>
    <x v="1"/>
    <x v="4"/>
    <x v="6"/>
    <x v="3"/>
  </r>
  <r>
    <x v="2318"/>
    <x v="1334"/>
    <s v="CUBRIMIENTO"/>
    <x v="0"/>
    <m/>
    <s v="2025-06-13"/>
    <s v="2025-08-29"/>
    <s v="2025-10-24 16:11:08"/>
    <s v="0000-00-00 00:00:00"/>
    <s v="0000-00-00 00:00:00"/>
    <s v="0000-00-00 00:00:00"/>
    <s v="0000-00-00 00:00:00"/>
    <s v="2025-10-24"/>
    <s v="2025-10-31"/>
    <s v="2025-11-07"/>
    <s v="2025-11-10"/>
    <s v="2025-11-17"/>
    <x v="16"/>
    <s v="Medellin"/>
    <s v="SERV03"/>
    <x v="9"/>
    <m/>
    <x v="0"/>
    <n v="1"/>
    <x v="0"/>
    <x v="0"/>
    <x v="0"/>
    <n v="400000"/>
    <x v="1"/>
    <x v="1"/>
    <x v="1"/>
    <x v="3"/>
  </r>
  <r>
    <x v="2318"/>
    <x v="1334"/>
    <s v="CUBRIMIENTO"/>
    <x v="0"/>
    <m/>
    <s v="2025-06-13"/>
    <s v="2025-08-29"/>
    <s v="2025-10-24 16:11:08"/>
    <s v="0000-00-00 00:00:00"/>
    <s v="0000-00-00 00:00:00"/>
    <s v="0000-00-00 00:00:00"/>
    <s v="0000-00-00 00:00:00"/>
    <s v="2025-10-24"/>
    <s v="2025-10-31"/>
    <s v="2025-11-07"/>
    <s v="2025-11-10"/>
    <s v="2025-11-17"/>
    <x v="16"/>
    <s v="Medellin"/>
    <s v="TRANSP03"/>
    <x v="1197"/>
    <m/>
    <x v="0"/>
    <n v="1"/>
    <x v="0"/>
    <x v="0"/>
    <x v="0"/>
    <n v="600000"/>
    <x v="1"/>
    <x v="0"/>
    <x v="0"/>
    <x v="3"/>
  </r>
  <r>
    <x v="2319"/>
    <x v="1310"/>
    <s v="MUEBLES CC CUBRIMIENTOS"/>
    <x v="0"/>
    <m/>
    <s v="2025-06-13"/>
    <s v="2025-06-27"/>
    <s v="2025-07-18 14:53:31"/>
    <s v="2025-08-14 14:25:29"/>
    <s v="2025-09-16 09:07:00"/>
    <s v="2025-09-17 09:49:47"/>
    <s v="0000-00-00 00:00:00"/>
    <s v="2025-07-18"/>
    <s v="2025-08-14"/>
    <s v="2025-09-17"/>
    <s v="2025-09-19"/>
    <s v="2025-10-01"/>
    <x v="8"/>
    <s v="Cali"/>
    <s v="12473"/>
    <x v="121"/>
    <s v="No Aplica"/>
    <x v="0"/>
    <n v="4"/>
    <x v="0"/>
    <x v="0"/>
    <x v="0"/>
    <n v="1280000"/>
    <x v="0"/>
    <x v="0"/>
    <x v="0"/>
    <x v="4"/>
  </r>
  <r>
    <x v="2319"/>
    <x v="1310"/>
    <s v="MUEBLES CC CUBRIMIENTOS"/>
    <x v="0"/>
    <m/>
    <s v="2025-06-13"/>
    <s v="2025-06-27"/>
    <s v="2025-07-18 14:53:31"/>
    <s v="2025-08-14 14:25:29"/>
    <s v="2025-09-16 09:07:00"/>
    <s v="2025-09-17 09:49:47"/>
    <s v="0000-00-00 00:00:00"/>
    <s v="2025-07-18"/>
    <s v="2025-08-14"/>
    <s v="2025-09-17"/>
    <s v="2025-09-19"/>
    <s v="2025-10-01"/>
    <x v="8"/>
    <s v="Cali"/>
    <s v="27673"/>
    <x v="356"/>
    <s v="No Aplica"/>
    <x v="0"/>
    <n v="1"/>
    <x v="0"/>
    <x v="0"/>
    <x v="0"/>
    <n v="0"/>
    <x v="0"/>
    <x v="0"/>
    <x v="0"/>
    <x v="4"/>
  </r>
  <r>
    <x v="2319"/>
    <x v="1310"/>
    <s v="MUEBLES CC CUBRIMIENTOS"/>
    <x v="0"/>
    <m/>
    <s v="2025-06-13"/>
    <s v="2025-06-27"/>
    <s v="2025-07-18 14:53:31"/>
    <s v="2025-08-14 14:25:29"/>
    <s v="2025-09-16 09:07:00"/>
    <s v="2025-09-17 09:49:47"/>
    <s v="0000-00-00 00:00:00"/>
    <s v="2025-07-18"/>
    <s v="2025-08-14"/>
    <s v="2025-09-17"/>
    <s v="2025-09-19"/>
    <s v="2025-10-01"/>
    <x v="8"/>
    <s v="Cali"/>
    <s v="28523"/>
    <x v="864"/>
    <m/>
    <x v="0"/>
    <n v="6"/>
    <x v="0"/>
    <x v="0"/>
    <x v="0"/>
    <n v="248400"/>
    <x v="0"/>
    <x v="0"/>
    <x v="0"/>
    <x v="4"/>
  </r>
  <r>
    <x v="2319"/>
    <x v="1310"/>
    <s v="MUEBLES CC CUBRIMIENTOS"/>
    <x v="0"/>
    <m/>
    <s v="2025-06-13"/>
    <s v="2025-06-27"/>
    <s v="2025-07-18 14:53:31"/>
    <s v="2025-08-14 14:25:29"/>
    <s v="2025-09-16 09:07:00"/>
    <s v="2025-09-17 09:49:47"/>
    <s v="0000-00-00 00:00:00"/>
    <s v="2025-07-18"/>
    <s v="2025-08-14"/>
    <s v="2025-09-17"/>
    <s v="2025-09-19"/>
    <s v="2025-10-01"/>
    <x v="8"/>
    <s v="Cali"/>
    <s v="CANAL GALVANIZ PTEK"/>
    <x v="65"/>
    <m/>
    <x v="0"/>
    <n v="2"/>
    <x v="114"/>
    <x v="0"/>
    <x v="0"/>
    <n v="7431228"/>
    <x v="0"/>
    <x v="0"/>
    <x v="0"/>
    <x v="4"/>
  </r>
  <r>
    <x v="2319"/>
    <x v="1310"/>
    <s v="MUEBLES CC CUBRIMIENTOS"/>
    <x v="0"/>
    <m/>
    <s v="2025-06-13"/>
    <s v="2025-06-27"/>
    <s v="2025-07-18 14:53:31"/>
    <s v="2025-08-14 14:25:29"/>
    <s v="2025-09-16 09:07:00"/>
    <s v="2025-09-17 09:49:47"/>
    <s v="0000-00-00 00:00:00"/>
    <s v="2025-07-18"/>
    <s v="2025-08-14"/>
    <s v="2025-09-17"/>
    <s v="2025-09-19"/>
    <s v="2025-10-01"/>
    <x v="8"/>
    <s v="Cali"/>
    <s v="FLANCHE01"/>
    <x v="51"/>
    <m/>
    <x v="3"/>
    <n v="1"/>
    <x v="259"/>
    <x v="0"/>
    <x v="0"/>
    <n v="3049895"/>
    <x v="0"/>
    <x v="0"/>
    <x v="0"/>
    <x v="4"/>
  </r>
  <r>
    <x v="2319"/>
    <x v="1310"/>
    <s v="MUEBLES CC CUBRIMIENTOS"/>
    <x v="0"/>
    <m/>
    <s v="2025-06-13"/>
    <s v="2025-06-27"/>
    <s v="2025-07-18 14:53:31"/>
    <s v="2025-08-14 14:25:29"/>
    <s v="2025-09-16 09:07:00"/>
    <s v="2025-09-17 09:49:47"/>
    <s v="0000-00-00 00:00:00"/>
    <s v="2025-07-18"/>
    <s v="2025-08-14"/>
    <s v="2025-09-17"/>
    <s v="2025-09-19"/>
    <s v="2025-10-01"/>
    <x v="8"/>
    <s v="Cali"/>
    <s v="LONA PTEK ESPC19"/>
    <x v="1203"/>
    <s v="No Aplica"/>
    <x v="0"/>
    <n v="1"/>
    <x v="0"/>
    <x v="0"/>
    <x v="0"/>
    <n v="5500000"/>
    <x v="0"/>
    <x v="0"/>
    <x v="0"/>
    <x v="4"/>
  </r>
  <r>
    <x v="2319"/>
    <x v="1310"/>
    <s v="MUEBLES CC CUBRIMIENTOS"/>
    <x v="0"/>
    <m/>
    <s v="2025-06-13"/>
    <s v="2025-06-27"/>
    <s v="2025-07-18 14:53:31"/>
    <s v="2025-08-14 14:25:29"/>
    <s v="2025-09-16 09:07:00"/>
    <s v="2025-09-17 09:49:47"/>
    <s v="0000-00-00 00:00:00"/>
    <s v="2025-07-18"/>
    <s v="2025-08-14"/>
    <s v="2025-09-17"/>
    <s v="2025-09-19"/>
    <s v="2025-10-01"/>
    <x v="8"/>
    <s v="Cali"/>
    <s v="PLT11"/>
    <x v="338"/>
    <m/>
    <x v="0"/>
    <n v="4"/>
    <x v="0"/>
    <x v="0"/>
    <x v="0"/>
    <n v="2274984"/>
    <x v="0"/>
    <x v="0"/>
    <x v="0"/>
    <x v="4"/>
  </r>
  <r>
    <x v="2319"/>
    <x v="1310"/>
    <s v="MUEBLES CC CUBRIMIENTOS"/>
    <x v="0"/>
    <m/>
    <s v="2025-06-13"/>
    <s v="2025-06-27"/>
    <s v="2025-07-18 14:53:31"/>
    <s v="2025-08-14 14:25:29"/>
    <s v="2025-09-16 09:07:00"/>
    <s v="2025-09-17 09:49:47"/>
    <s v="0000-00-00 00:00:00"/>
    <s v="2025-07-18"/>
    <s v="2025-08-14"/>
    <s v="2025-09-17"/>
    <s v="2025-09-19"/>
    <s v="2025-10-01"/>
    <x v="8"/>
    <s v="Cali"/>
    <s v="PTEKROM02"/>
    <x v="53"/>
    <m/>
    <x v="0"/>
    <n v="1"/>
    <x v="138"/>
    <x v="0"/>
    <x v="204"/>
    <n v="38242161"/>
    <x v="0"/>
    <x v="4"/>
    <x v="4"/>
    <x v="4"/>
  </r>
  <r>
    <x v="2319"/>
    <x v="1310"/>
    <s v="MUEBLES CC CUBRIMIENTOS"/>
    <x v="0"/>
    <m/>
    <s v="2025-06-13"/>
    <s v="2025-06-27"/>
    <s v="2025-07-18 14:53:31"/>
    <s v="2025-08-14 14:25:29"/>
    <s v="2025-09-16 09:07:00"/>
    <s v="2025-09-17 09:49:47"/>
    <s v="0000-00-00 00:00:00"/>
    <s v="2025-07-18"/>
    <s v="2025-08-14"/>
    <s v="2025-09-17"/>
    <s v="2025-09-19"/>
    <s v="2025-10-01"/>
    <x v="8"/>
    <s v="Cali"/>
    <s v="SERV03"/>
    <x v="32"/>
    <s v="No Aplica"/>
    <x v="0"/>
    <n v="1"/>
    <x v="0"/>
    <x v="0"/>
    <x v="0"/>
    <n v="1500000"/>
    <x v="0"/>
    <x v="1"/>
    <x v="1"/>
    <x v="4"/>
  </r>
  <r>
    <x v="2319"/>
    <x v="1310"/>
    <s v="MUEBLES CC CUBRIMIENTOS"/>
    <x v="0"/>
    <m/>
    <s v="2025-06-13"/>
    <s v="2025-06-27"/>
    <s v="2025-07-18 14:53:31"/>
    <s v="2025-08-14 14:25:29"/>
    <s v="2025-09-16 09:07:00"/>
    <s v="2025-09-17 09:49:47"/>
    <s v="0000-00-00 00:00:00"/>
    <s v="2025-07-18"/>
    <s v="2025-08-14"/>
    <s v="2025-09-17"/>
    <s v="2025-09-19"/>
    <s v="2025-10-01"/>
    <x v="8"/>
    <s v="Cali"/>
    <s v="SERVANDAM"/>
    <x v="865"/>
    <s v="No Aplica"/>
    <x v="0"/>
    <n v="1"/>
    <x v="0"/>
    <x v="0"/>
    <x v="0"/>
    <n v="500000"/>
    <x v="0"/>
    <x v="1"/>
    <x v="1"/>
    <x v="4"/>
  </r>
  <r>
    <x v="2319"/>
    <x v="1310"/>
    <s v="MUEBLES CC CUBRIMIENTOS"/>
    <x v="0"/>
    <m/>
    <s v="2025-06-13"/>
    <s v="2025-06-27"/>
    <s v="2025-07-18 14:53:31"/>
    <s v="2025-08-14 14:25:29"/>
    <s v="2025-09-16 09:07:00"/>
    <s v="2025-09-17 09:49:47"/>
    <s v="0000-00-00 00:00:00"/>
    <s v="2025-07-18"/>
    <s v="2025-08-14"/>
    <s v="2025-09-17"/>
    <s v="2025-09-19"/>
    <s v="2025-10-01"/>
    <x v="8"/>
    <s v="Cali"/>
    <s v="SPOT20"/>
    <x v="731"/>
    <s v="No Aplica"/>
    <x v="0"/>
    <n v="1"/>
    <x v="0"/>
    <x v="0"/>
    <x v="0"/>
    <n v="0"/>
    <x v="0"/>
    <x v="0"/>
    <x v="0"/>
    <x v="4"/>
  </r>
  <r>
    <x v="2319"/>
    <x v="1310"/>
    <s v="MUEBLES CC CUBRIMIENTOS"/>
    <x v="0"/>
    <m/>
    <s v="2025-06-13"/>
    <s v="2025-06-27"/>
    <s v="2025-07-18 14:53:31"/>
    <s v="2025-08-14 14:25:29"/>
    <s v="2025-09-16 09:07:00"/>
    <s v="2025-09-17 09:49:47"/>
    <s v="0000-00-00 00:00:00"/>
    <s v="2025-07-18"/>
    <s v="2025-08-14"/>
    <s v="2025-09-17"/>
    <s v="2025-09-19"/>
    <s v="2025-10-01"/>
    <x v="8"/>
    <s v="Cali"/>
    <s v="TRANSP06"/>
    <x v="59"/>
    <s v="No Aplica"/>
    <x v="0"/>
    <n v="1"/>
    <x v="0"/>
    <x v="0"/>
    <x v="0"/>
    <n v="1000000"/>
    <x v="0"/>
    <x v="1"/>
    <x v="1"/>
    <x v="4"/>
  </r>
  <r>
    <x v="2320"/>
    <x v="1335"/>
    <s v="MUEBLES CC CUBRIMIENTOS"/>
    <x v="0"/>
    <m/>
    <s v="2025-06-13"/>
    <s v="2025-06-26"/>
    <s v="2025-07-01 16:57:52"/>
    <s v="0000-00-00 00:00:00"/>
    <s v="2025-07-03 07:15:43"/>
    <s v="2025-07-03 14:14:25"/>
    <s v="0000-00-00 00:00:00"/>
    <s v="2025-06-27"/>
    <s v="2025-06-27"/>
    <s v="2025-06-30"/>
    <s v="0000-00-00"/>
    <s v="2025-07-03"/>
    <x v="7"/>
    <s v="Virtual"/>
    <s v="100196"/>
    <x v="218"/>
    <m/>
    <x v="0"/>
    <n v="1"/>
    <x v="0"/>
    <x v="0"/>
    <x v="0"/>
    <n v="169800"/>
    <x v="0"/>
    <x v="0"/>
    <x v="0"/>
    <x v="6"/>
  </r>
  <r>
    <x v="2321"/>
    <x v="1336"/>
    <s v="CUBRIMIENTO"/>
    <x v="0"/>
    <m/>
    <s v="2025-06-13"/>
    <s v="2025-07-04"/>
    <s v="2025-07-09 14:36:30"/>
    <s v="0000-00-00 00:00:00"/>
    <s v="2025-07-15 07:57:06"/>
    <s v="2025-07-23 14:58:02"/>
    <s v="2025-07-23 15:29:58"/>
    <s v="2025-07-07"/>
    <s v="2025-07-07"/>
    <s v="2025-07-15"/>
    <s v="2025-07-18"/>
    <s v="2025-07-22"/>
    <x v="3"/>
    <s v="Bogota"/>
    <s v="28523"/>
    <x v="864"/>
    <m/>
    <x v="0"/>
    <n v="2"/>
    <x v="0"/>
    <x v="0"/>
    <x v="0"/>
    <n v="200000"/>
    <x v="0"/>
    <x v="0"/>
    <x v="0"/>
    <x v="1"/>
  </r>
  <r>
    <x v="2321"/>
    <x v="1336"/>
    <s v="CUBRIMIENTO"/>
    <x v="0"/>
    <m/>
    <s v="2025-06-13"/>
    <s v="2025-07-04"/>
    <s v="2025-07-09 14:36:30"/>
    <s v="0000-00-00 00:00:00"/>
    <s v="2025-07-15 07:57:06"/>
    <s v="2025-07-23 14:58:02"/>
    <s v="2025-07-23 15:29:58"/>
    <s v="2025-07-07"/>
    <s v="2025-07-07"/>
    <s v="2025-07-15"/>
    <s v="2025-07-18"/>
    <s v="2025-07-22"/>
    <x v="3"/>
    <s v="Bogota"/>
    <s v="MANT001"/>
    <x v="770"/>
    <m/>
    <x v="0"/>
    <n v="1"/>
    <x v="407"/>
    <x v="0"/>
    <x v="92"/>
    <n v="1670000"/>
    <x v="0"/>
    <x v="0"/>
    <x v="0"/>
    <x v="1"/>
  </r>
  <r>
    <x v="2321"/>
    <x v="1336"/>
    <s v="CUBRIMIENTO"/>
    <x v="0"/>
    <m/>
    <s v="2025-06-13"/>
    <s v="2025-07-04"/>
    <s v="2025-07-09 14:36:30"/>
    <s v="0000-00-00 00:00:00"/>
    <s v="2025-07-15 07:57:06"/>
    <s v="2025-07-23 14:58:02"/>
    <s v="2025-07-23 15:29:58"/>
    <s v="2025-07-07"/>
    <s v="2025-07-07"/>
    <s v="2025-07-15"/>
    <s v="2025-07-18"/>
    <s v="2025-07-22"/>
    <x v="3"/>
    <s v="Bogota"/>
    <s v="SERVLAV04"/>
    <x v="771"/>
    <m/>
    <x v="0"/>
    <n v="1"/>
    <x v="407"/>
    <x v="0"/>
    <x v="92"/>
    <n v="1070000"/>
    <x v="0"/>
    <x v="1"/>
    <x v="1"/>
    <x v="1"/>
  </r>
  <r>
    <x v="2322"/>
    <x v="916"/>
    <s v="CUBRIMIENTO"/>
    <x v="0"/>
    <m/>
    <s v="2025-06-13"/>
    <s v="2025-06-13"/>
    <s v="2025-06-16 10:33:06"/>
    <s v="0000-00-00 00:00:00"/>
    <s v="2025-06-16 10:33:22"/>
    <s v="2025-06-16 22:21:47"/>
    <s v="0000-00-00 00:00:00"/>
    <s v="2025-06-16"/>
    <s v="2025-06-16"/>
    <s v="2025-06-18"/>
    <s v="2025-06-20"/>
    <s v="2025-06-20"/>
    <x v="3"/>
    <s v="Toscany"/>
    <s v="11369"/>
    <x v="789"/>
    <m/>
    <x v="0"/>
    <n v="2"/>
    <x v="0"/>
    <x v="0"/>
    <x v="0"/>
    <n v="2600"/>
    <x v="0"/>
    <x v="0"/>
    <x v="0"/>
    <x v="6"/>
  </r>
  <r>
    <x v="2322"/>
    <x v="916"/>
    <s v="CUBRIMIENTO"/>
    <x v="0"/>
    <m/>
    <s v="2025-06-13"/>
    <s v="2025-06-13"/>
    <s v="2025-06-16 10:33:06"/>
    <s v="0000-00-00 00:00:00"/>
    <s v="2025-06-16 10:33:22"/>
    <s v="2025-06-16 22:21:47"/>
    <s v="0000-00-00 00:00:00"/>
    <s v="2025-06-16"/>
    <s v="2025-06-16"/>
    <s v="2025-06-18"/>
    <s v="2025-06-20"/>
    <s v="2025-06-20"/>
    <x v="3"/>
    <s v="Toscany"/>
    <s v="11435"/>
    <x v="229"/>
    <m/>
    <x v="0"/>
    <n v="1"/>
    <x v="0"/>
    <x v="0"/>
    <x v="0"/>
    <n v="63900"/>
    <x v="0"/>
    <x v="0"/>
    <x v="0"/>
    <x v="6"/>
  </r>
  <r>
    <x v="2322"/>
    <x v="916"/>
    <s v="CUBRIMIENTO"/>
    <x v="0"/>
    <m/>
    <s v="2025-06-13"/>
    <s v="2025-06-13"/>
    <s v="2025-06-16 10:33:06"/>
    <s v="0000-00-00 00:00:00"/>
    <s v="2025-06-16 10:33:22"/>
    <s v="2025-06-16 22:21:47"/>
    <s v="0000-00-00 00:00:00"/>
    <s v="2025-06-16"/>
    <s v="2025-06-16"/>
    <s v="2025-06-18"/>
    <s v="2025-06-20"/>
    <s v="2025-06-20"/>
    <x v="3"/>
    <s v="Toscany"/>
    <s v="11441"/>
    <x v="204"/>
    <m/>
    <x v="0"/>
    <n v="1"/>
    <x v="0"/>
    <x v="0"/>
    <x v="0"/>
    <n v="56500"/>
    <x v="0"/>
    <x v="0"/>
    <x v="0"/>
    <x v="6"/>
  </r>
  <r>
    <x v="2322"/>
    <x v="916"/>
    <s v="CUBRIMIENTO"/>
    <x v="0"/>
    <m/>
    <s v="2025-06-13"/>
    <s v="2025-06-13"/>
    <s v="2025-06-16 10:33:06"/>
    <s v="0000-00-00 00:00:00"/>
    <s v="2025-06-16 10:33:22"/>
    <s v="2025-06-16 22:21:47"/>
    <s v="0000-00-00 00:00:00"/>
    <s v="2025-06-16"/>
    <s v="2025-06-16"/>
    <s v="2025-06-18"/>
    <s v="2025-06-20"/>
    <s v="2025-06-20"/>
    <x v="3"/>
    <s v="Toscany"/>
    <s v="12871"/>
    <x v="790"/>
    <m/>
    <x v="0"/>
    <n v="2"/>
    <x v="0"/>
    <x v="0"/>
    <x v="0"/>
    <n v="800"/>
    <x v="0"/>
    <x v="0"/>
    <x v="0"/>
    <x v="6"/>
  </r>
  <r>
    <x v="2323"/>
    <x v="1337"/>
    <s v="CUBRIMIENTO"/>
    <x v="0"/>
    <m/>
    <s v="2025-06-13"/>
    <s v="2025-06-16"/>
    <s v="2025-06-16 17:07:43"/>
    <s v="0000-00-00 00:00:00"/>
    <s v="2025-06-17 07:40:53"/>
    <s v="2025-06-18 09:11:34"/>
    <s v="0000-00-00 00:00:00"/>
    <s v="2025-06-17"/>
    <s v="2025-06-17"/>
    <s v="2025-06-18"/>
    <s v="2025-06-20"/>
    <s v="2025-06-20"/>
    <x v="3"/>
    <s v="Cali"/>
    <s v="SERV15"/>
    <x v="981"/>
    <m/>
    <x v="0"/>
    <n v="1"/>
    <x v="0"/>
    <x v="0"/>
    <x v="0"/>
    <n v="126471"/>
    <x v="0"/>
    <x v="1"/>
    <x v="1"/>
    <x v="6"/>
  </r>
  <r>
    <x v="2324"/>
    <x v="61"/>
    <s v="CUBRIMIENTO"/>
    <x v="0"/>
    <m/>
    <s v="2025-06-13"/>
    <s v="2025-06-13"/>
    <s v="2025-06-17 13:59:34"/>
    <s v="0000-00-00 00:00:00"/>
    <s v="2025-06-19 15:40:43"/>
    <s v="2025-06-20 06:45:34"/>
    <s v="0000-00-00 00:00:00"/>
    <s v="2025-06-16"/>
    <s v="2025-06-16"/>
    <s v="2025-06-18"/>
    <s v="2025-06-20"/>
    <s v="2025-06-20"/>
    <x v="3"/>
    <s v="Cali"/>
    <s v="980"/>
    <x v="1161"/>
    <m/>
    <x v="0"/>
    <n v="6"/>
    <x v="0"/>
    <x v="0"/>
    <x v="0"/>
    <n v="0"/>
    <x v="0"/>
    <x v="0"/>
    <x v="0"/>
    <x v="6"/>
  </r>
  <r>
    <x v="2324"/>
    <x v="61"/>
    <s v="CUBRIMIENTO"/>
    <x v="0"/>
    <m/>
    <s v="2025-06-13"/>
    <s v="2025-06-13"/>
    <s v="2025-06-17 13:59:34"/>
    <s v="0000-00-00 00:00:00"/>
    <s v="2025-06-19 15:40:43"/>
    <s v="2025-06-20 06:45:34"/>
    <s v="0000-00-00 00:00:00"/>
    <s v="2025-06-16"/>
    <s v="2025-06-16"/>
    <s v="2025-06-18"/>
    <s v="2025-06-20"/>
    <s v="2025-06-20"/>
    <x v="3"/>
    <s v="Cali"/>
    <s v="PZAC080"/>
    <x v="1204"/>
    <m/>
    <x v="0"/>
    <n v="2"/>
    <x v="0"/>
    <x v="0"/>
    <x v="0"/>
    <n v="0"/>
    <x v="0"/>
    <x v="0"/>
    <x v="0"/>
    <x v="6"/>
  </r>
  <r>
    <x v="2324"/>
    <x v="61"/>
    <s v="CUBRIMIENTO"/>
    <x v="0"/>
    <m/>
    <s v="2025-06-13"/>
    <s v="2025-06-13"/>
    <s v="2025-06-17 13:59:34"/>
    <s v="0000-00-00 00:00:00"/>
    <s v="2025-06-19 15:40:43"/>
    <s v="2025-06-20 06:45:34"/>
    <s v="0000-00-00 00:00:00"/>
    <s v="2025-06-16"/>
    <s v="2025-06-16"/>
    <s v="2025-06-18"/>
    <s v="2025-06-20"/>
    <s v="2025-06-20"/>
    <x v="3"/>
    <s v="Cali"/>
    <s v="PZAC081"/>
    <x v="1205"/>
    <m/>
    <x v="0"/>
    <n v="2"/>
    <x v="0"/>
    <x v="0"/>
    <x v="0"/>
    <n v="0"/>
    <x v="0"/>
    <x v="0"/>
    <x v="0"/>
    <x v="6"/>
  </r>
  <r>
    <x v="2325"/>
    <x v="61"/>
    <s v="MUEBLES CC CUBRIMIENTOS"/>
    <x v="0"/>
    <m/>
    <s v="2025-06-13"/>
    <s v="2025-07-09"/>
    <s v="2025-07-10 12:11:29"/>
    <s v="0000-00-00 00:00:00"/>
    <s v="2025-07-16 06:51:29"/>
    <s v="2025-07-16 07:30:51"/>
    <s v="0000-00-00 00:00:00"/>
    <s v="2025-07-10"/>
    <s v="2025-07-10"/>
    <s v="2025-07-24"/>
    <s v="2025-07-28"/>
    <s v="2025-07-29"/>
    <x v="15"/>
    <s v="Cali"/>
    <s v="REP031"/>
    <x v="36"/>
    <m/>
    <x v="0"/>
    <n v="1"/>
    <x v="0"/>
    <x v="0"/>
    <x v="0"/>
    <n v="0"/>
    <x v="0"/>
    <x v="0"/>
    <x v="0"/>
    <x v="1"/>
  </r>
  <r>
    <x v="2326"/>
    <x v="1338"/>
    <s v="CUBRIMIENTO"/>
    <x v="0"/>
    <m/>
    <s v="2024-12-24"/>
    <s v="2025-06-26"/>
    <s v="2025-07-01 17:16:11"/>
    <s v="0000-00-00 00:00:00"/>
    <s v="2025-07-11 14:27:33"/>
    <s v="2025-07-12 10:25:27"/>
    <s v="2025-08-15 11:32:37"/>
    <s v="2025-06-27"/>
    <s v="2025-06-27"/>
    <s v="2025-07-07"/>
    <s v="2025-07-09"/>
    <s v="2025-07-11"/>
    <x v="3"/>
    <s v="Virtual"/>
    <s v="MANT005"/>
    <x v="969"/>
    <m/>
    <x v="0"/>
    <n v="1"/>
    <x v="188"/>
    <x v="34"/>
    <x v="0"/>
    <n v="889231"/>
    <x v="0"/>
    <x v="0"/>
    <x v="0"/>
    <x v="1"/>
  </r>
  <r>
    <x v="2326"/>
    <x v="1338"/>
    <s v="CUBRIMIENTO"/>
    <x v="0"/>
    <m/>
    <s v="2024-12-24"/>
    <s v="2025-06-26"/>
    <s v="2025-07-01 17:16:11"/>
    <s v="0000-00-00 00:00:00"/>
    <s v="2025-07-11 14:27:33"/>
    <s v="2025-07-12 10:25:27"/>
    <s v="2025-08-15 11:32:37"/>
    <s v="2025-06-27"/>
    <s v="2025-06-27"/>
    <s v="2025-07-07"/>
    <s v="2025-07-09"/>
    <s v="2025-07-11"/>
    <x v="3"/>
    <s v="Virtual"/>
    <s v="SERVLAV02"/>
    <x v="1206"/>
    <m/>
    <x v="0"/>
    <n v="1"/>
    <x v="188"/>
    <x v="0"/>
    <x v="83"/>
    <n v="570000"/>
    <x v="0"/>
    <x v="1"/>
    <x v="1"/>
    <x v="1"/>
  </r>
  <r>
    <x v="2327"/>
    <x v="559"/>
    <s v="CUBRIMIENTO"/>
    <x v="0"/>
    <m/>
    <s v="2025-06-13"/>
    <s v="2025-06-13"/>
    <s v="2025-06-17 14:59:05"/>
    <s v="0000-00-00 00:00:00"/>
    <s v="2025-06-17 14:59:13"/>
    <s v="2025-06-17 17:18:23"/>
    <s v="0000-00-00 00:00:00"/>
    <s v="2025-06-16"/>
    <s v="2025-06-16"/>
    <s v="2025-06-18"/>
    <s v="2025-06-20"/>
    <s v="2025-06-20"/>
    <x v="3"/>
    <s v="Toscany"/>
    <s v="12569"/>
    <x v="367"/>
    <m/>
    <x v="0"/>
    <n v="7"/>
    <x v="0"/>
    <x v="0"/>
    <x v="0"/>
    <n v="368200"/>
    <x v="0"/>
    <x v="0"/>
    <x v="0"/>
    <x v="6"/>
  </r>
  <r>
    <x v="2328"/>
    <x v="1339"/>
    <s v="MUEBLES"/>
    <x v="0"/>
    <m/>
    <s v="2025-06-14"/>
    <s v="2025-06-16"/>
    <s v="2025-06-16 13:59:45"/>
    <s v="0000-00-00 00:00:00"/>
    <s v="0000-00-00 00:00:00"/>
    <s v="2025-06-16 15:19:52"/>
    <s v="0000-00-00 00:00:00"/>
    <s v="2025-06-17"/>
    <s v="2025-06-17"/>
    <s v="2025-06-18"/>
    <s v="2025-06-23"/>
    <s v="2025-06-23"/>
    <x v="3"/>
    <s v="Bogota"/>
    <s v="100196"/>
    <x v="218"/>
    <m/>
    <x v="0"/>
    <n v="1"/>
    <x v="0"/>
    <x v="0"/>
    <x v="0"/>
    <n v="198800"/>
    <x v="0"/>
    <x v="0"/>
    <x v="0"/>
    <x v="6"/>
  </r>
  <r>
    <x v="2329"/>
    <x v="18"/>
    <s v="CUBRIMIENTO"/>
    <x v="0"/>
    <m/>
    <s v="2025-06-16"/>
    <s v="2025-07-30"/>
    <s v="2025-08-05 15:04:31"/>
    <s v="2025-08-08 10:24:34"/>
    <s v="2025-08-14 09:40:56"/>
    <s v="2025-09-21 15:24:52"/>
    <s v="0000-00-00 00:00:00"/>
    <s v="2025-07-31"/>
    <s v="2025-08-05"/>
    <s v="2025-08-08"/>
    <s v="2025-08-12"/>
    <s v="2025-08-12"/>
    <x v="3"/>
    <s v="Toscana"/>
    <s v="LONA PFLEX ESP12"/>
    <x v="912"/>
    <m/>
    <x v="0"/>
    <n v="3"/>
    <x v="0"/>
    <x v="0"/>
    <x v="0"/>
    <n v="4521960"/>
    <x v="0"/>
    <x v="0"/>
    <x v="0"/>
    <x v="7"/>
  </r>
  <r>
    <x v="2330"/>
    <x v="84"/>
    <s v="CUBRIMIENTO"/>
    <x v="0"/>
    <m/>
    <s v="2025-06-16"/>
    <s v="2025-06-17"/>
    <s v="2025-06-18 12:13:46"/>
    <s v="0000-00-00 00:00:00"/>
    <s v="2025-06-18 12:13:53"/>
    <s v="2025-06-18 17:00:38"/>
    <s v="0000-00-00 00:00:00"/>
    <s v="2025-06-18"/>
    <s v="2025-06-18"/>
    <s v="2025-06-20"/>
    <s v="2025-06-24"/>
    <s v="2025-06-24"/>
    <x v="3"/>
    <s v="Toscany"/>
    <s v="39"/>
    <x v="460"/>
    <m/>
    <x v="0"/>
    <n v="40"/>
    <x v="0"/>
    <x v="0"/>
    <x v="0"/>
    <n v="2000000"/>
    <x v="0"/>
    <x v="0"/>
    <x v="0"/>
    <x v="6"/>
  </r>
  <r>
    <x v="2330"/>
    <x v="84"/>
    <s v="CUBRIMIENTO"/>
    <x v="0"/>
    <m/>
    <s v="2025-06-16"/>
    <s v="2025-06-17"/>
    <s v="2025-06-18 12:13:46"/>
    <s v="0000-00-00 00:00:00"/>
    <s v="2025-06-18 12:13:53"/>
    <s v="2025-06-18 17:00:38"/>
    <s v="0000-00-00 00:00:00"/>
    <s v="2025-06-18"/>
    <s v="2025-06-18"/>
    <s v="2025-06-20"/>
    <s v="2025-06-24"/>
    <s v="2025-06-24"/>
    <x v="3"/>
    <s v="Toscany"/>
    <s v="40"/>
    <x v="248"/>
    <m/>
    <x v="0"/>
    <n v="21"/>
    <x v="0"/>
    <x v="0"/>
    <x v="0"/>
    <n v="1050000"/>
    <x v="0"/>
    <x v="0"/>
    <x v="0"/>
    <x v="6"/>
  </r>
  <r>
    <x v="2331"/>
    <x v="1340"/>
    <s v="CUBRIMIENTO"/>
    <x v="0"/>
    <m/>
    <s v="2025-06-16"/>
    <s v="2025-10-23"/>
    <s v="0000-00-00 00:00:00"/>
    <s v="0000-00-00 00:00:00"/>
    <s v="0000-00-00 00:00:00"/>
    <s v="0000-00-00 00:00:00"/>
    <s v="0000-00-00 00:00:00"/>
    <s v="2025-10-24"/>
    <s v="2025-10-31"/>
    <s v="2025-11-11"/>
    <s v="2025-11-13"/>
    <s v="2025-11-20"/>
    <x v="20"/>
    <s v="Cali"/>
    <s v="27249"/>
    <x v="64"/>
    <m/>
    <x v="0"/>
    <n v="5"/>
    <x v="0"/>
    <x v="0"/>
    <x v="0"/>
    <n v="781370"/>
    <x v="2"/>
    <x v="0"/>
    <x v="0"/>
    <x v="3"/>
  </r>
  <r>
    <x v="2331"/>
    <x v="1340"/>
    <s v="CUBRIMIENTO"/>
    <x v="0"/>
    <m/>
    <s v="2025-06-16"/>
    <s v="2025-10-23"/>
    <s v="0000-00-00 00:00:00"/>
    <s v="0000-00-00 00:00:00"/>
    <s v="0000-00-00 00:00:00"/>
    <s v="0000-00-00 00:00:00"/>
    <s v="0000-00-00 00:00:00"/>
    <s v="2025-10-24"/>
    <s v="2025-10-31"/>
    <s v="2025-11-11"/>
    <s v="2025-11-13"/>
    <s v="2025-11-20"/>
    <x v="20"/>
    <s v="Cali"/>
    <s v="6277"/>
    <x v="39"/>
    <m/>
    <x v="0"/>
    <n v="3"/>
    <x v="0"/>
    <x v="0"/>
    <x v="0"/>
    <n v="1402500"/>
    <x v="2"/>
    <x v="0"/>
    <x v="0"/>
    <x v="3"/>
  </r>
  <r>
    <x v="2331"/>
    <x v="1340"/>
    <s v="CUBRIMIENTO"/>
    <x v="0"/>
    <m/>
    <s v="2025-06-16"/>
    <s v="2025-10-23"/>
    <s v="0000-00-00 00:00:00"/>
    <s v="0000-00-00 00:00:00"/>
    <s v="0000-00-00 00:00:00"/>
    <s v="0000-00-00 00:00:00"/>
    <s v="0000-00-00 00:00:00"/>
    <s v="2025-10-24"/>
    <s v="2025-10-31"/>
    <s v="2025-11-11"/>
    <s v="2025-11-13"/>
    <s v="2025-11-20"/>
    <x v="20"/>
    <s v="Cali"/>
    <s v="FLANCHE01"/>
    <x v="51"/>
    <m/>
    <x v="3"/>
    <n v="1"/>
    <x v="124"/>
    <x v="0"/>
    <x v="0"/>
    <n v="1166584"/>
    <x v="2"/>
    <x v="0"/>
    <x v="0"/>
    <x v="3"/>
  </r>
  <r>
    <x v="2331"/>
    <x v="1340"/>
    <s v="CUBRIMIENTO"/>
    <x v="0"/>
    <m/>
    <s v="2025-06-16"/>
    <s v="2025-10-23"/>
    <s v="0000-00-00 00:00:00"/>
    <s v="0000-00-00 00:00:00"/>
    <s v="0000-00-00 00:00:00"/>
    <s v="0000-00-00 00:00:00"/>
    <s v="0000-00-00 00:00:00"/>
    <s v="2025-10-24"/>
    <s v="2025-10-31"/>
    <s v="2025-11-11"/>
    <s v="2025-11-13"/>
    <s v="2025-11-20"/>
    <x v="20"/>
    <s v="Cali"/>
    <s v="PLITE10"/>
    <x v="263"/>
    <s v="LONA PERGOTEX BLACKOUT BLANCA 3 M"/>
    <x v="3"/>
    <n v="1"/>
    <x v="79"/>
    <x v="0"/>
    <x v="16"/>
    <n v="25165154"/>
    <x v="2"/>
    <x v="4"/>
    <x v="6"/>
    <x v="3"/>
  </r>
  <r>
    <x v="2331"/>
    <x v="1340"/>
    <s v="CUBRIMIENTO"/>
    <x v="0"/>
    <m/>
    <s v="2025-06-16"/>
    <s v="2025-10-23"/>
    <s v="0000-00-00 00:00:00"/>
    <s v="0000-00-00 00:00:00"/>
    <s v="0000-00-00 00:00:00"/>
    <s v="0000-00-00 00:00:00"/>
    <s v="0000-00-00 00:00:00"/>
    <s v="2025-10-24"/>
    <s v="2025-10-31"/>
    <s v="2025-11-11"/>
    <s v="2025-11-13"/>
    <s v="2025-11-20"/>
    <x v="20"/>
    <s v="Cali"/>
    <s v="PLT25"/>
    <x v="359"/>
    <m/>
    <x v="3"/>
    <n v="4"/>
    <x v="0"/>
    <x v="0"/>
    <x v="18"/>
    <n v="2826864"/>
    <x v="2"/>
    <x v="0"/>
    <x v="0"/>
    <x v="3"/>
  </r>
  <r>
    <x v="2331"/>
    <x v="1340"/>
    <s v="CUBRIMIENTO"/>
    <x v="0"/>
    <m/>
    <s v="2025-06-16"/>
    <s v="2025-10-23"/>
    <s v="0000-00-00 00:00:00"/>
    <s v="0000-00-00 00:00:00"/>
    <s v="0000-00-00 00:00:00"/>
    <s v="0000-00-00 00:00:00"/>
    <s v="0000-00-00 00:00:00"/>
    <s v="2025-10-24"/>
    <s v="2025-10-31"/>
    <s v="2025-11-11"/>
    <s v="2025-11-13"/>
    <s v="2025-11-20"/>
    <x v="20"/>
    <s v="Cali"/>
    <s v="VIGAAC02"/>
    <x v="641"/>
    <m/>
    <x v="3"/>
    <n v="2"/>
    <x v="79"/>
    <x v="0"/>
    <x v="0"/>
    <n v="2742582"/>
    <x v="2"/>
    <x v="0"/>
    <x v="0"/>
    <x v="3"/>
  </r>
  <r>
    <x v="2332"/>
    <x v="647"/>
    <s v="CUBRIMIENTO"/>
    <x v="0"/>
    <m/>
    <s v="2025-06-16"/>
    <s v="2025-06-16"/>
    <s v="2025-06-17 13:42:35"/>
    <s v="0000-00-00 00:00:00"/>
    <s v="2025-06-17 13:42:49"/>
    <s v="2025-06-17 17:18:51"/>
    <s v="0000-00-00 00:00:00"/>
    <s v="2025-06-17"/>
    <s v="2025-06-17"/>
    <s v="2025-06-19"/>
    <s v="2025-06-23"/>
    <s v="2025-06-23"/>
    <x v="3"/>
    <s v="Toscany"/>
    <s v="18006"/>
    <x v="324"/>
    <m/>
    <x v="0"/>
    <n v="2"/>
    <x v="0"/>
    <x v="0"/>
    <x v="0"/>
    <n v="105200"/>
    <x v="0"/>
    <x v="0"/>
    <x v="0"/>
    <x v="6"/>
  </r>
  <r>
    <x v="2333"/>
    <x v="7"/>
    <s v="CUBRIMIENTO"/>
    <x v="0"/>
    <m/>
    <s v="2025-06-16"/>
    <s v="2025-06-20"/>
    <s v="2025-07-02 08:07:01"/>
    <s v="0000-00-00 00:00:00"/>
    <s v="2025-07-04 13:49:50"/>
    <s v="2025-07-05 10:43:55"/>
    <s v="0000-00-00 00:00:00"/>
    <s v="2025-06-23"/>
    <s v="2025-06-23"/>
    <s v="2025-06-24"/>
    <s v="2025-06-26"/>
    <s v="2025-06-26"/>
    <x v="3"/>
    <s v="Cali"/>
    <s v="23445"/>
    <x v="705"/>
    <m/>
    <x v="0"/>
    <n v="15"/>
    <x v="0"/>
    <x v="0"/>
    <x v="0"/>
    <n v="0"/>
    <x v="0"/>
    <x v="0"/>
    <x v="0"/>
    <x v="6"/>
  </r>
  <r>
    <x v="2334"/>
    <x v="17"/>
    <s v="MUEBLES CC CUBRIMIENTOS"/>
    <x v="0"/>
    <m/>
    <s v="0000-00-00"/>
    <s v="2025-07-25"/>
    <s v="2025-08-01 15:32:58"/>
    <s v="0000-00-00 00:00:00"/>
    <s v="2025-10-06 07:26:12"/>
    <s v="2025-10-06 07:26:52"/>
    <s v="2025-10-08 09:31:42"/>
    <s v="2025-08-02"/>
    <s v="2025-08-02"/>
    <s v="2025-10-07"/>
    <s v="2025-10-09"/>
    <s v="2025-10-10"/>
    <x v="3"/>
    <s v="Cali"/>
    <s v="REP046"/>
    <x v="278"/>
    <m/>
    <x v="0"/>
    <n v="5"/>
    <x v="0"/>
    <x v="0"/>
    <x v="0"/>
    <n v="2250000"/>
    <x v="0"/>
    <x v="0"/>
    <x v="0"/>
    <x v="0"/>
  </r>
  <r>
    <x v="2335"/>
    <x v="61"/>
    <s v="CUBRIMIENTO"/>
    <x v="0"/>
    <m/>
    <s v="2025-06-16"/>
    <s v="2025-06-16"/>
    <s v="2025-06-18 08:02:47"/>
    <s v="0000-00-00 00:00:00"/>
    <s v="2025-06-24 08:45:46"/>
    <s v="2025-06-24 10:43:28"/>
    <s v="2025-07-22 09:37:16"/>
    <s v="2025-06-17"/>
    <s v="2025-06-17"/>
    <s v="2025-07-11"/>
    <s v="2025-07-15"/>
    <s v="2025-07-17"/>
    <x v="3"/>
    <s v="Cali"/>
    <s v="15441"/>
    <x v="613"/>
    <m/>
    <x v="0"/>
    <n v="1"/>
    <x v="0"/>
    <x v="0"/>
    <x v="0"/>
    <n v="0"/>
    <x v="0"/>
    <x v="0"/>
    <x v="0"/>
    <x v="1"/>
  </r>
  <r>
    <x v="2335"/>
    <x v="61"/>
    <s v="CUBRIMIENTO"/>
    <x v="0"/>
    <m/>
    <s v="2025-06-16"/>
    <s v="2025-06-16"/>
    <s v="2025-06-18 08:02:47"/>
    <s v="0000-00-00 00:00:00"/>
    <s v="2025-06-24 08:45:46"/>
    <s v="2025-06-24 10:43:28"/>
    <s v="2025-07-22 09:37:16"/>
    <s v="2025-06-17"/>
    <s v="2025-06-17"/>
    <s v="2025-07-11"/>
    <s v="2025-07-15"/>
    <s v="2025-07-17"/>
    <x v="3"/>
    <s v="Cali"/>
    <s v="18077"/>
    <x v="410"/>
    <m/>
    <x v="0"/>
    <n v="3"/>
    <x v="0"/>
    <x v="0"/>
    <x v="0"/>
    <n v="0"/>
    <x v="0"/>
    <x v="0"/>
    <x v="0"/>
    <x v="1"/>
  </r>
  <r>
    <x v="2335"/>
    <x v="61"/>
    <s v="CUBRIMIENTO"/>
    <x v="0"/>
    <m/>
    <s v="2025-06-16"/>
    <s v="2025-06-16"/>
    <s v="2025-06-18 08:02:47"/>
    <s v="0000-00-00 00:00:00"/>
    <s v="2025-06-24 08:45:46"/>
    <s v="2025-06-24 10:43:28"/>
    <s v="2025-07-22 09:37:16"/>
    <s v="2025-06-17"/>
    <s v="2025-06-17"/>
    <s v="2025-07-11"/>
    <s v="2025-07-15"/>
    <s v="2025-07-17"/>
    <x v="3"/>
    <s v="Cali"/>
    <s v="24853"/>
    <x v="106"/>
    <m/>
    <x v="0"/>
    <n v="1"/>
    <x v="0"/>
    <x v="0"/>
    <x v="0"/>
    <n v="0"/>
    <x v="0"/>
    <x v="0"/>
    <x v="0"/>
    <x v="1"/>
  </r>
  <r>
    <x v="2335"/>
    <x v="61"/>
    <s v="CUBRIMIENTO"/>
    <x v="0"/>
    <m/>
    <s v="2025-06-16"/>
    <s v="2025-06-16"/>
    <s v="2025-06-18 08:02:47"/>
    <s v="0000-00-00 00:00:00"/>
    <s v="2025-06-24 08:45:46"/>
    <s v="2025-06-24 10:43:28"/>
    <s v="2025-07-22 09:37:16"/>
    <s v="2025-06-17"/>
    <s v="2025-06-17"/>
    <s v="2025-07-11"/>
    <s v="2025-07-15"/>
    <s v="2025-07-17"/>
    <x v="3"/>
    <s v="Cali"/>
    <s v="25557"/>
    <x v="592"/>
    <m/>
    <x v="0"/>
    <n v="2"/>
    <x v="0"/>
    <x v="0"/>
    <x v="0"/>
    <n v="0"/>
    <x v="0"/>
    <x v="0"/>
    <x v="0"/>
    <x v="1"/>
  </r>
  <r>
    <x v="2335"/>
    <x v="61"/>
    <s v="CUBRIMIENTO"/>
    <x v="0"/>
    <m/>
    <s v="2025-06-16"/>
    <s v="2025-06-16"/>
    <s v="2025-06-18 08:02:47"/>
    <s v="0000-00-00 00:00:00"/>
    <s v="2025-06-24 08:45:46"/>
    <s v="2025-06-24 10:43:28"/>
    <s v="2025-07-22 09:37:16"/>
    <s v="2025-06-17"/>
    <s v="2025-06-17"/>
    <s v="2025-07-11"/>
    <s v="2025-07-15"/>
    <s v="2025-07-17"/>
    <x v="3"/>
    <s v="Cali"/>
    <s v="25799"/>
    <x v="474"/>
    <m/>
    <x v="0"/>
    <n v="1"/>
    <x v="0"/>
    <x v="0"/>
    <x v="0"/>
    <n v="0"/>
    <x v="0"/>
    <x v="0"/>
    <x v="0"/>
    <x v="1"/>
  </r>
  <r>
    <x v="2335"/>
    <x v="61"/>
    <s v="CUBRIMIENTO"/>
    <x v="0"/>
    <m/>
    <s v="2025-06-16"/>
    <s v="2025-06-16"/>
    <s v="2025-06-18 08:02:47"/>
    <s v="0000-00-00 00:00:00"/>
    <s v="2025-06-24 08:45:46"/>
    <s v="2025-06-24 10:43:28"/>
    <s v="2025-07-22 09:37:16"/>
    <s v="2025-06-17"/>
    <s v="2025-06-17"/>
    <s v="2025-07-11"/>
    <s v="2025-07-15"/>
    <s v="2025-07-17"/>
    <x v="3"/>
    <s v="Cali"/>
    <s v="26797"/>
    <x v="1166"/>
    <m/>
    <x v="0"/>
    <n v="1"/>
    <x v="0"/>
    <x v="0"/>
    <x v="0"/>
    <n v="0"/>
    <x v="0"/>
    <x v="0"/>
    <x v="0"/>
    <x v="1"/>
  </r>
  <r>
    <x v="2335"/>
    <x v="61"/>
    <s v="CUBRIMIENTO"/>
    <x v="0"/>
    <m/>
    <s v="2025-06-16"/>
    <s v="2025-06-16"/>
    <s v="2025-06-18 08:02:47"/>
    <s v="0000-00-00 00:00:00"/>
    <s v="2025-06-24 08:45:46"/>
    <s v="2025-06-24 10:43:28"/>
    <s v="2025-07-22 09:37:16"/>
    <s v="2025-06-17"/>
    <s v="2025-06-17"/>
    <s v="2025-07-11"/>
    <s v="2025-07-15"/>
    <s v="2025-07-17"/>
    <x v="3"/>
    <s v="Cali"/>
    <s v="26798"/>
    <x v="594"/>
    <m/>
    <x v="0"/>
    <n v="2"/>
    <x v="0"/>
    <x v="0"/>
    <x v="0"/>
    <n v="0"/>
    <x v="0"/>
    <x v="0"/>
    <x v="0"/>
    <x v="1"/>
  </r>
  <r>
    <x v="2335"/>
    <x v="61"/>
    <s v="CUBRIMIENTO"/>
    <x v="0"/>
    <m/>
    <s v="2025-06-16"/>
    <s v="2025-06-16"/>
    <s v="2025-06-18 08:02:47"/>
    <s v="0000-00-00 00:00:00"/>
    <s v="2025-06-24 08:45:46"/>
    <s v="2025-06-24 10:43:28"/>
    <s v="2025-07-22 09:37:16"/>
    <s v="2025-06-17"/>
    <s v="2025-06-17"/>
    <s v="2025-07-11"/>
    <s v="2025-07-15"/>
    <s v="2025-07-17"/>
    <x v="3"/>
    <s v="Cali"/>
    <s v="27608"/>
    <x v="595"/>
    <m/>
    <x v="0"/>
    <n v="1"/>
    <x v="0"/>
    <x v="0"/>
    <x v="0"/>
    <n v="0"/>
    <x v="0"/>
    <x v="0"/>
    <x v="0"/>
    <x v="1"/>
  </r>
  <r>
    <x v="2335"/>
    <x v="61"/>
    <s v="CUBRIMIENTO"/>
    <x v="0"/>
    <m/>
    <s v="2025-06-16"/>
    <s v="2025-06-16"/>
    <s v="2025-06-18 08:02:47"/>
    <s v="0000-00-00 00:00:00"/>
    <s v="2025-06-24 08:45:46"/>
    <s v="2025-06-24 10:43:28"/>
    <s v="2025-07-22 09:37:16"/>
    <s v="2025-06-17"/>
    <s v="2025-06-17"/>
    <s v="2025-07-11"/>
    <s v="2025-07-15"/>
    <s v="2025-07-17"/>
    <x v="3"/>
    <s v="Cali"/>
    <s v="27673"/>
    <x v="356"/>
    <m/>
    <x v="0"/>
    <n v="1"/>
    <x v="0"/>
    <x v="0"/>
    <x v="0"/>
    <n v="0"/>
    <x v="0"/>
    <x v="0"/>
    <x v="0"/>
    <x v="1"/>
  </r>
  <r>
    <x v="2335"/>
    <x v="61"/>
    <s v="CUBRIMIENTO"/>
    <x v="0"/>
    <m/>
    <s v="2025-06-16"/>
    <s v="2025-06-16"/>
    <s v="2025-06-18 08:02:47"/>
    <s v="0000-00-00 00:00:00"/>
    <s v="2025-06-24 08:45:46"/>
    <s v="2025-06-24 10:43:28"/>
    <s v="2025-07-22 09:37:16"/>
    <s v="2025-06-17"/>
    <s v="2025-06-17"/>
    <s v="2025-07-11"/>
    <s v="2025-07-15"/>
    <s v="2025-07-17"/>
    <x v="3"/>
    <s v="Cali"/>
    <s v="27812"/>
    <x v="797"/>
    <m/>
    <x v="0"/>
    <n v="1"/>
    <x v="0"/>
    <x v="0"/>
    <x v="0"/>
    <n v="0"/>
    <x v="0"/>
    <x v="0"/>
    <x v="0"/>
    <x v="1"/>
  </r>
  <r>
    <x v="2335"/>
    <x v="61"/>
    <s v="CUBRIMIENTO"/>
    <x v="0"/>
    <m/>
    <s v="2025-06-16"/>
    <s v="2025-06-16"/>
    <s v="2025-06-18 08:02:47"/>
    <s v="0000-00-00 00:00:00"/>
    <s v="2025-06-24 08:45:46"/>
    <s v="2025-06-24 10:43:28"/>
    <s v="2025-07-22 09:37:16"/>
    <s v="2025-06-17"/>
    <s v="2025-06-17"/>
    <s v="2025-07-11"/>
    <s v="2025-07-15"/>
    <s v="2025-07-17"/>
    <x v="3"/>
    <s v="Cali"/>
    <s v="3647"/>
    <x v="268"/>
    <m/>
    <x v="0"/>
    <n v="1"/>
    <x v="0"/>
    <x v="0"/>
    <x v="0"/>
    <n v="0"/>
    <x v="0"/>
    <x v="0"/>
    <x v="0"/>
    <x v="1"/>
  </r>
  <r>
    <x v="2335"/>
    <x v="61"/>
    <s v="CUBRIMIENTO"/>
    <x v="0"/>
    <m/>
    <s v="2025-06-16"/>
    <s v="2025-06-16"/>
    <s v="2025-06-18 08:02:47"/>
    <s v="0000-00-00 00:00:00"/>
    <s v="2025-06-24 08:45:46"/>
    <s v="2025-06-24 10:43:28"/>
    <s v="2025-07-22 09:37:16"/>
    <s v="2025-06-17"/>
    <s v="2025-06-17"/>
    <s v="2025-07-11"/>
    <s v="2025-07-15"/>
    <s v="2025-07-17"/>
    <x v="3"/>
    <s v="Cali"/>
    <s v="52188"/>
    <x v="317"/>
    <m/>
    <x v="0"/>
    <n v="5"/>
    <x v="0"/>
    <x v="0"/>
    <x v="0"/>
    <n v="0"/>
    <x v="0"/>
    <x v="0"/>
    <x v="0"/>
    <x v="1"/>
  </r>
  <r>
    <x v="2335"/>
    <x v="61"/>
    <s v="CUBRIMIENTO"/>
    <x v="0"/>
    <m/>
    <s v="2025-06-16"/>
    <s v="2025-06-16"/>
    <s v="2025-06-18 08:02:47"/>
    <s v="0000-00-00 00:00:00"/>
    <s v="2025-06-24 08:45:46"/>
    <s v="2025-06-24 10:43:28"/>
    <s v="2025-07-22 09:37:16"/>
    <s v="2025-06-17"/>
    <s v="2025-06-17"/>
    <s v="2025-07-11"/>
    <s v="2025-07-15"/>
    <s v="2025-07-17"/>
    <x v="3"/>
    <s v="Cali"/>
    <s v="6642"/>
    <x v="1102"/>
    <m/>
    <x v="0"/>
    <n v="3"/>
    <x v="0"/>
    <x v="0"/>
    <x v="0"/>
    <n v="0"/>
    <x v="0"/>
    <x v="0"/>
    <x v="0"/>
    <x v="1"/>
  </r>
  <r>
    <x v="2335"/>
    <x v="61"/>
    <s v="CUBRIMIENTO"/>
    <x v="0"/>
    <m/>
    <s v="2025-06-16"/>
    <s v="2025-06-16"/>
    <s v="2025-06-18 08:02:47"/>
    <s v="0000-00-00 00:00:00"/>
    <s v="2025-06-24 08:45:46"/>
    <s v="2025-06-24 10:43:28"/>
    <s v="2025-07-22 09:37:16"/>
    <s v="2025-06-17"/>
    <s v="2025-06-17"/>
    <s v="2025-07-11"/>
    <s v="2025-07-15"/>
    <s v="2025-07-17"/>
    <x v="3"/>
    <s v="Cali"/>
    <s v="MTOS05"/>
    <x v="1207"/>
    <m/>
    <x v="0"/>
    <n v="1"/>
    <x v="0"/>
    <x v="0"/>
    <x v="0"/>
    <n v="0"/>
    <x v="0"/>
    <x v="0"/>
    <x v="0"/>
    <x v="1"/>
  </r>
  <r>
    <x v="2335"/>
    <x v="61"/>
    <s v="CUBRIMIENTO"/>
    <x v="0"/>
    <m/>
    <s v="2025-06-16"/>
    <s v="2025-06-16"/>
    <s v="2025-06-18 08:02:47"/>
    <s v="0000-00-00 00:00:00"/>
    <s v="2025-06-24 08:45:46"/>
    <s v="2025-06-24 10:43:28"/>
    <s v="2025-07-22 09:37:16"/>
    <s v="2025-06-17"/>
    <s v="2025-06-17"/>
    <s v="2025-07-11"/>
    <s v="2025-07-15"/>
    <s v="2025-07-17"/>
    <x v="3"/>
    <s v="Cali"/>
    <s v="PZCH013"/>
    <x v="477"/>
    <m/>
    <x v="0"/>
    <n v="1"/>
    <x v="0"/>
    <x v="0"/>
    <x v="0"/>
    <n v="0"/>
    <x v="0"/>
    <x v="0"/>
    <x v="0"/>
    <x v="1"/>
  </r>
  <r>
    <x v="2336"/>
    <x v="61"/>
    <s v="CUBRIMIENTO"/>
    <x v="0"/>
    <m/>
    <s v="2025-06-16"/>
    <s v="2025-06-17"/>
    <s v="2025-06-18 08:03:13"/>
    <s v="0000-00-00 00:00:00"/>
    <s v="2025-06-24 08:46:29"/>
    <s v="2025-06-24 10:40:51"/>
    <s v="2025-08-11 14:01:33"/>
    <s v="2025-06-18"/>
    <s v="2025-06-18"/>
    <s v="2025-07-14"/>
    <s v="2025-07-16"/>
    <s v="2025-07-18"/>
    <x v="3"/>
    <s v="Cali"/>
    <s v="15441"/>
    <x v="613"/>
    <m/>
    <x v="0"/>
    <n v="1"/>
    <x v="0"/>
    <x v="0"/>
    <x v="0"/>
    <n v="0"/>
    <x v="0"/>
    <x v="0"/>
    <x v="0"/>
    <x v="1"/>
  </r>
  <r>
    <x v="2336"/>
    <x v="61"/>
    <s v="CUBRIMIENTO"/>
    <x v="0"/>
    <m/>
    <s v="2025-06-16"/>
    <s v="2025-06-17"/>
    <s v="2025-06-18 08:03:13"/>
    <s v="0000-00-00 00:00:00"/>
    <s v="2025-06-24 08:46:29"/>
    <s v="2025-06-24 10:40:51"/>
    <s v="2025-08-11 14:01:33"/>
    <s v="2025-06-18"/>
    <s v="2025-06-18"/>
    <s v="2025-07-14"/>
    <s v="2025-07-16"/>
    <s v="2025-07-18"/>
    <x v="3"/>
    <s v="Cali"/>
    <s v="18077"/>
    <x v="410"/>
    <m/>
    <x v="0"/>
    <n v="3"/>
    <x v="0"/>
    <x v="0"/>
    <x v="0"/>
    <n v="0"/>
    <x v="0"/>
    <x v="0"/>
    <x v="0"/>
    <x v="1"/>
  </r>
  <r>
    <x v="2336"/>
    <x v="61"/>
    <s v="CUBRIMIENTO"/>
    <x v="0"/>
    <m/>
    <s v="2025-06-16"/>
    <s v="2025-06-17"/>
    <s v="2025-06-18 08:03:13"/>
    <s v="0000-00-00 00:00:00"/>
    <s v="2025-06-24 08:46:29"/>
    <s v="2025-06-24 10:40:51"/>
    <s v="2025-08-11 14:01:33"/>
    <s v="2025-06-18"/>
    <s v="2025-06-18"/>
    <s v="2025-07-14"/>
    <s v="2025-07-16"/>
    <s v="2025-07-18"/>
    <x v="3"/>
    <s v="Cali"/>
    <s v="18077"/>
    <x v="410"/>
    <m/>
    <x v="0"/>
    <n v="3"/>
    <x v="0"/>
    <x v="0"/>
    <x v="0"/>
    <n v="0"/>
    <x v="0"/>
    <x v="0"/>
    <x v="0"/>
    <x v="1"/>
  </r>
  <r>
    <x v="2336"/>
    <x v="61"/>
    <s v="CUBRIMIENTO"/>
    <x v="0"/>
    <m/>
    <s v="2025-06-16"/>
    <s v="2025-06-17"/>
    <s v="2025-06-18 08:03:13"/>
    <s v="0000-00-00 00:00:00"/>
    <s v="2025-06-24 08:46:29"/>
    <s v="2025-06-24 10:40:51"/>
    <s v="2025-08-11 14:01:33"/>
    <s v="2025-06-18"/>
    <s v="2025-06-18"/>
    <s v="2025-07-14"/>
    <s v="2025-07-16"/>
    <s v="2025-07-18"/>
    <x v="3"/>
    <s v="Cali"/>
    <s v="24853"/>
    <x v="106"/>
    <m/>
    <x v="0"/>
    <n v="1"/>
    <x v="0"/>
    <x v="0"/>
    <x v="0"/>
    <n v="0"/>
    <x v="0"/>
    <x v="0"/>
    <x v="0"/>
    <x v="1"/>
  </r>
  <r>
    <x v="2336"/>
    <x v="61"/>
    <s v="CUBRIMIENTO"/>
    <x v="0"/>
    <m/>
    <s v="2025-06-16"/>
    <s v="2025-06-17"/>
    <s v="2025-06-18 08:03:13"/>
    <s v="0000-00-00 00:00:00"/>
    <s v="2025-06-24 08:46:29"/>
    <s v="2025-06-24 10:40:51"/>
    <s v="2025-08-11 14:01:33"/>
    <s v="2025-06-18"/>
    <s v="2025-06-18"/>
    <s v="2025-07-14"/>
    <s v="2025-07-16"/>
    <s v="2025-07-18"/>
    <x v="3"/>
    <s v="Cali"/>
    <s v="25557"/>
    <x v="592"/>
    <m/>
    <x v="0"/>
    <n v="2"/>
    <x v="0"/>
    <x v="0"/>
    <x v="0"/>
    <n v="0"/>
    <x v="0"/>
    <x v="0"/>
    <x v="0"/>
    <x v="1"/>
  </r>
  <r>
    <x v="2336"/>
    <x v="61"/>
    <s v="CUBRIMIENTO"/>
    <x v="0"/>
    <m/>
    <s v="2025-06-16"/>
    <s v="2025-06-17"/>
    <s v="2025-06-18 08:03:13"/>
    <s v="0000-00-00 00:00:00"/>
    <s v="2025-06-24 08:46:29"/>
    <s v="2025-06-24 10:40:51"/>
    <s v="2025-08-11 14:01:33"/>
    <s v="2025-06-18"/>
    <s v="2025-06-18"/>
    <s v="2025-07-14"/>
    <s v="2025-07-16"/>
    <s v="2025-07-18"/>
    <x v="3"/>
    <s v="Cali"/>
    <s v="25799"/>
    <x v="474"/>
    <m/>
    <x v="0"/>
    <n v="1"/>
    <x v="0"/>
    <x v="0"/>
    <x v="0"/>
    <n v="0"/>
    <x v="0"/>
    <x v="0"/>
    <x v="0"/>
    <x v="1"/>
  </r>
  <r>
    <x v="2336"/>
    <x v="61"/>
    <s v="CUBRIMIENTO"/>
    <x v="0"/>
    <m/>
    <s v="2025-06-16"/>
    <s v="2025-06-17"/>
    <s v="2025-06-18 08:03:13"/>
    <s v="0000-00-00 00:00:00"/>
    <s v="2025-06-24 08:46:29"/>
    <s v="2025-06-24 10:40:51"/>
    <s v="2025-08-11 14:01:33"/>
    <s v="2025-06-18"/>
    <s v="2025-06-18"/>
    <s v="2025-07-14"/>
    <s v="2025-07-16"/>
    <s v="2025-07-18"/>
    <x v="3"/>
    <s v="Cali"/>
    <s v="26797"/>
    <x v="1166"/>
    <m/>
    <x v="0"/>
    <n v="1"/>
    <x v="0"/>
    <x v="0"/>
    <x v="0"/>
    <n v="0"/>
    <x v="0"/>
    <x v="0"/>
    <x v="0"/>
    <x v="1"/>
  </r>
  <r>
    <x v="2336"/>
    <x v="61"/>
    <s v="CUBRIMIENTO"/>
    <x v="0"/>
    <m/>
    <s v="2025-06-16"/>
    <s v="2025-06-17"/>
    <s v="2025-06-18 08:03:13"/>
    <s v="0000-00-00 00:00:00"/>
    <s v="2025-06-24 08:46:29"/>
    <s v="2025-06-24 10:40:51"/>
    <s v="2025-08-11 14:01:33"/>
    <s v="2025-06-18"/>
    <s v="2025-06-18"/>
    <s v="2025-07-14"/>
    <s v="2025-07-16"/>
    <s v="2025-07-18"/>
    <x v="3"/>
    <s v="Cali"/>
    <s v="26798"/>
    <x v="594"/>
    <m/>
    <x v="0"/>
    <n v="2"/>
    <x v="0"/>
    <x v="0"/>
    <x v="0"/>
    <n v="0"/>
    <x v="0"/>
    <x v="0"/>
    <x v="0"/>
    <x v="1"/>
  </r>
  <r>
    <x v="2336"/>
    <x v="61"/>
    <s v="CUBRIMIENTO"/>
    <x v="0"/>
    <m/>
    <s v="2025-06-16"/>
    <s v="2025-06-17"/>
    <s v="2025-06-18 08:03:13"/>
    <s v="0000-00-00 00:00:00"/>
    <s v="2025-06-24 08:46:29"/>
    <s v="2025-06-24 10:40:51"/>
    <s v="2025-08-11 14:01:33"/>
    <s v="2025-06-18"/>
    <s v="2025-06-18"/>
    <s v="2025-07-14"/>
    <s v="2025-07-16"/>
    <s v="2025-07-18"/>
    <x v="3"/>
    <s v="Cali"/>
    <s v="27608"/>
    <x v="595"/>
    <m/>
    <x v="0"/>
    <n v="1"/>
    <x v="0"/>
    <x v="0"/>
    <x v="0"/>
    <n v="0"/>
    <x v="0"/>
    <x v="0"/>
    <x v="0"/>
    <x v="1"/>
  </r>
  <r>
    <x v="2336"/>
    <x v="61"/>
    <s v="CUBRIMIENTO"/>
    <x v="0"/>
    <m/>
    <s v="2025-06-16"/>
    <s v="2025-06-17"/>
    <s v="2025-06-18 08:03:13"/>
    <s v="0000-00-00 00:00:00"/>
    <s v="2025-06-24 08:46:29"/>
    <s v="2025-06-24 10:40:51"/>
    <s v="2025-08-11 14:01:33"/>
    <s v="2025-06-18"/>
    <s v="2025-06-18"/>
    <s v="2025-07-14"/>
    <s v="2025-07-16"/>
    <s v="2025-07-18"/>
    <x v="3"/>
    <s v="Cali"/>
    <s v="27673"/>
    <x v="356"/>
    <m/>
    <x v="0"/>
    <n v="1"/>
    <x v="0"/>
    <x v="0"/>
    <x v="0"/>
    <n v="0"/>
    <x v="0"/>
    <x v="0"/>
    <x v="0"/>
    <x v="1"/>
  </r>
  <r>
    <x v="2336"/>
    <x v="61"/>
    <s v="CUBRIMIENTO"/>
    <x v="0"/>
    <m/>
    <s v="2025-06-16"/>
    <s v="2025-06-17"/>
    <s v="2025-06-18 08:03:13"/>
    <s v="0000-00-00 00:00:00"/>
    <s v="2025-06-24 08:46:29"/>
    <s v="2025-06-24 10:40:51"/>
    <s v="2025-08-11 14:01:33"/>
    <s v="2025-06-18"/>
    <s v="2025-06-18"/>
    <s v="2025-07-14"/>
    <s v="2025-07-16"/>
    <s v="2025-07-18"/>
    <x v="3"/>
    <s v="Cali"/>
    <s v="27812"/>
    <x v="797"/>
    <m/>
    <x v="0"/>
    <n v="1"/>
    <x v="0"/>
    <x v="0"/>
    <x v="0"/>
    <n v="0"/>
    <x v="0"/>
    <x v="0"/>
    <x v="0"/>
    <x v="1"/>
  </r>
  <r>
    <x v="2336"/>
    <x v="61"/>
    <s v="CUBRIMIENTO"/>
    <x v="0"/>
    <m/>
    <s v="2025-06-16"/>
    <s v="2025-06-17"/>
    <s v="2025-06-18 08:03:13"/>
    <s v="0000-00-00 00:00:00"/>
    <s v="2025-06-24 08:46:29"/>
    <s v="2025-06-24 10:40:51"/>
    <s v="2025-08-11 14:01:33"/>
    <s v="2025-06-18"/>
    <s v="2025-06-18"/>
    <s v="2025-07-14"/>
    <s v="2025-07-16"/>
    <s v="2025-07-18"/>
    <x v="3"/>
    <s v="Cali"/>
    <s v="3647"/>
    <x v="268"/>
    <m/>
    <x v="0"/>
    <n v="1"/>
    <x v="0"/>
    <x v="0"/>
    <x v="0"/>
    <n v="0"/>
    <x v="0"/>
    <x v="0"/>
    <x v="0"/>
    <x v="1"/>
  </r>
  <r>
    <x v="2336"/>
    <x v="61"/>
    <s v="CUBRIMIENTO"/>
    <x v="0"/>
    <m/>
    <s v="2025-06-16"/>
    <s v="2025-06-17"/>
    <s v="2025-06-18 08:03:13"/>
    <s v="0000-00-00 00:00:00"/>
    <s v="2025-06-24 08:46:29"/>
    <s v="2025-06-24 10:40:51"/>
    <s v="2025-08-11 14:01:33"/>
    <s v="2025-06-18"/>
    <s v="2025-06-18"/>
    <s v="2025-07-14"/>
    <s v="2025-07-16"/>
    <s v="2025-07-18"/>
    <x v="3"/>
    <s v="Cali"/>
    <s v="52188"/>
    <x v="317"/>
    <m/>
    <x v="0"/>
    <n v="5"/>
    <x v="0"/>
    <x v="0"/>
    <x v="0"/>
    <n v="0"/>
    <x v="0"/>
    <x v="0"/>
    <x v="0"/>
    <x v="1"/>
  </r>
  <r>
    <x v="2336"/>
    <x v="61"/>
    <s v="CUBRIMIENTO"/>
    <x v="0"/>
    <m/>
    <s v="2025-06-16"/>
    <s v="2025-06-17"/>
    <s v="2025-06-18 08:03:13"/>
    <s v="0000-00-00 00:00:00"/>
    <s v="2025-06-24 08:46:29"/>
    <s v="2025-06-24 10:40:51"/>
    <s v="2025-08-11 14:01:33"/>
    <s v="2025-06-18"/>
    <s v="2025-06-18"/>
    <s v="2025-07-14"/>
    <s v="2025-07-16"/>
    <s v="2025-07-18"/>
    <x v="3"/>
    <s v="Cali"/>
    <s v="6642"/>
    <x v="1102"/>
    <m/>
    <x v="0"/>
    <n v="3"/>
    <x v="0"/>
    <x v="0"/>
    <x v="0"/>
    <n v="0"/>
    <x v="0"/>
    <x v="0"/>
    <x v="0"/>
    <x v="1"/>
  </r>
  <r>
    <x v="2336"/>
    <x v="61"/>
    <s v="CUBRIMIENTO"/>
    <x v="0"/>
    <m/>
    <s v="2025-06-16"/>
    <s v="2025-06-17"/>
    <s v="2025-06-18 08:03:13"/>
    <s v="0000-00-00 00:00:00"/>
    <s v="2025-06-24 08:46:29"/>
    <s v="2025-06-24 10:40:51"/>
    <s v="2025-08-11 14:01:33"/>
    <s v="2025-06-18"/>
    <s v="2025-06-18"/>
    <s v="2025-07-14"/>
    <s v="2025-07-16"/>
    <s v="2025-07-18"/>
    <x v="3"/>
    <s v="Cali"/>
    <s v="MTOS05"/>
    <x v="1207"/>
    <m/>
    <x v="0"/>
    <n v="1"/>
    <x v="0"/>
    <x v="0"/>
    <x v="0"/>
    <n v="0"/>
    <x v="0"/>
    <x v="0"/>
    <x v="0"/>
    <x v="1"/>
  </r>
  <r>
    <x v="2336"/>
    <x v="61"/>
    <s v="CUBRIMIENTO"/>
    <x v="0"/>
    <m/>
    <s v="2025-06-16"/>
    <s v="2025-06-17"/>
    <s v="2025-06-18 08:03:13"/>
    <s v="0000-00-00 00:00:00"/>
    <s v="2025-06-24 08:46:29"/>
    <s v="2025-06-24 10:40:51"/>
    <s v="2025-08-11 14:01:33"/>
    <s v="2025-06-18"/>
    <s v="2025-06-18"/>
    <s v="2025-07-14"/>
    <s v="2025-07-16"/>
    <s v="2025-07-18"/>
    <x v="3"/>
    <s v="Cali"/>
    <s v="PZCH013"/>
    <x v="477"/>
    <m/>
    <x v="0"/>
    <n v="1"/>
    <x v="0"/>
    <x v="0"/>
    <x v="0"/>
    <n v="0"/>
    <x v="0"/>
    <x v="0"/>
    <x v="0"/>
    <x v="1"/>
  </r>
  <r>
    <x v="2337"/>
    <x v="61"/>
    <s v="CUBRIMIENTO"/>
    <x v="0"/>
    <m/>
    <s v="2025-06-16"/>
    <s v="2025-06-17"/>
    <s v="2025-06-18 08:10:01"/>
    <s v="0000-00-00 00:00:00"/>
    <s v="2025-06-24 08:47:03"/>
    <s v="2025-06-24 10:39:44"/>
    <s v="2025-08-12 11:14:42"/>
    <s v="2025-06-18"/>
    <s v="2025-06-18"/>
    <s v="2025-07-14"/>
    <s v="2025-07-16"/>
    <s v="2025-07-18"/>
    <x v="3"/>
    <s v="Cali"/>
    <s v="15441"/>
    <x v="613"/>
    <m/>
    <x v="0"/>
    <n v="1"/>
    <x v="0"/>
    <x v="0"/>
    <x v="0"/>
    <n v="0"/>
    <x v="0"/>
    <x v="0"/>
    <x v="0"/>
    <x v="1"/>
  </r>
  <r>
    <x v="2337"/>
    <x v="61"/>
    <s v="CUBRIMIENTO"/>
    <x v="0"/>
    <m/>
    <s v="2025-06-16"/>
    <s v="2025-06-17"/>
    <s v="2025-06-18 08:10:01"/>
    <s v="0000-00-00 00:00:00"/>
    <s v="2025-06-24 08:47:03"/>
    <s v="2025-06-24 10:39:44"/>
    <s v="2025-08-12 11:14:42"/>
    <s v="2025-06-18"/>
    <s v="2025-06-18"/>
    <s v="2025-07-14"/>
    <s v="2025-07-16"/>
    <s v="2025-07-18"/>
    <x v="3"/>
    <s v="Cali"/>
    <s v="18077"/>
    <x v="410"/>
    <m/>
    <x v="0"/>
    <n v="3"/>
    <x v="0"/>
    <x v="0"/>
    <x v="0"/>
    <n v="0"/>
    <x v="0"/>
    <x v="0"/>
    <x v="0"/>
    <x v="1"/>
  </r>
  <r>
    <x v="2337"/>
    <x v="61"/>
    <s v="CUBRIMIENTO"/>
    <x v="0"/>
    <m/>
    <s v="2025-06-16"/>
    <s v="2025-06-17"/>
    <s v="2025-06-18 08:10:01"/>
    <s v="0000-00-00 00:00:00"/>
    <s v="2025-06-24 08:47:03"/>
    <s v="2025-06-24 10:39:44"/>
    <s v="2025-08-12 11:14:42"/>
    <s v="2025-06-18"/>
    <s v="2025-06-18"/>
    <s v="2025-07-14"/>
    <s v="2025-07-16"/>
    <s v="2025-07-18"/>
    <x v="3"/>
    <s v="Cali"/>
    <s v="24853"/>
    <x v="106"/>
    <m/>
    <x v="0"/>
    <n v="1"/>
    <x v="0"/>
    <x v="0"/>
    <x v="0"/>
    <n v="0"/>
    <x v="0"/>
    <x v="0"/>
    <x v="0"/>
    <x v="1"/>
  </r>
  <r>
    <x v="2337"/>
    <x v="61"/>
    <s v="CUBRIMIENTO"/>
    <x v="0"/>
    <m/>
    <s v="2025-06-16"/>
    <s v="2025-06-17"/>
    <s v="2025-06-18 08:10:01"/>
    <s v="0000-00-00 00:00:00"/>
    <s v="2025-06-24 08:47:03"/>
    <s v="2025-06-24 10:39:44"/>
    <s v="2025-08-12 11:14:42"/>
    <s v="2025-06-18"/>
    <s v="2025-06-18"/>
    <s v="2025-07-14"/>
    <s v="2025-07-16"/>
    <s v="2025-07-18"/>
    <x v="3"/>
    <s v="Cali"/>
    <s v="25557"/>
    <x v="592"/>
    <m/>
    <x v="0"/>
    <n v="2"/>
    <x v="0"/>
    <x v="0"/>
    <x v="0"/>
    <n v="0"/>
    <x v="0"/>
    <x v="0"/>
    <x v="0"/>
    <x v="1"/>
  </r>
  <r>
    <x v="2337"/>
    <x v="61"/>
    <s v="CUBRIMIENTO"/>
    <x v="0"/>
    <m/>
    <s v="2025-06-16"/>
    <s v="2025-06-17"/>
    <s v="2025-06-18 08:10:01"/>
    <s v="0000-00-00 00:00:00"/>
    <s v="2025-06-24 08:47:03"/>
    <s v="2025-06-24 10:39:44"/>
    <s v="2025-08-12 11:14:42"/>
    <s v="2025-06-18"/>
    <s v="2025-06-18"/>
    <s v="2025-07-14"/>
    <s v="2025-07-16"/>
    <s v="2025-07-18"/>
    <x v="3"/>
    <s v="Cali"/>
    <s v="25799"/>
    <x v="474"/>
    <m/>
    <x v="0"/>
    <n v="1"/>
    <x v="0"/>
    <x v="0"/>
    <x v="0"/>
    <n v="0"/>
    <x v="0"/>
    <x v="0"/>
    <x v="0"/>
    <x v="1"/>
  </r>
  <r>
    <x v="2337"/>
    <x v="61"/>
    <s v="CUBRIMIENTO"/>
    <x v="0"/>
    <m/>
    <s v="2025-06-16"/>
    <s v="2025-06-17"/>
    <s v="2025-06-18 08:10:01"/>
    <s v="0000-00-00 00:00:00"/>
    <s v="2025-06-24 08:47:03"/>
    <s v="2025-06-24 10:39:44"/>
    <s v="2025-08-12 11:14:42"/>
    <s v="2025-06-18"/>
    <s v="2025-06-18"/>
    <s v="2025-07-14"/>
    <s v="2025-07-16"/>
    <s v="2025-07-18"/>
    <x v="3"/>
    <s v="Cali"/>
    <s v="26797"/>
    <x v="1166"/>
    <m/>
    <x v="0"/>
    <n v="1"/>
    <x v="0"/>
    <x v="0"/>
    <x v="0"/>
    <n v="0"/>
    <x v="0"/>
    <x v="0"/>
    <x v="0"/>
    <x v="1"/>
  </r>
  <r>
    <x v="2337"/>
    <x v="61"/>
    <s v="CUBRIMIENTO"/>
    <x v="0"/>
    <m/>
    <s v="2025-06-16"/>
    <s v="2025-06-17"/>
    <s v="2025-06-18 08:10:01"/>
    <s v="0000-00-00 00:00:00"/>
    <s v="2025-06-24 08:47:03"/>
    <s v="2025-06-24 10:39:44"/>
    <s v="2025-08-12 11:14:42"/>
    <s v="2025-06-18"/>
    <s v="2025-06-18"/>
    <s v="2025-07-14"/>
    <s v="2025-07-16"/>
    <s v="2025-07-18"/>
    <x v="3"/>
    <s v="Cali"/>
    <s v="26798"/>
    <x v="594"/>
    <m/>
    <x v="0"/>
    <n v="2"/>
    <x v="0"/>
    <x v="0"/>
    <x v="0"/>
    <n v="0"/>
    <x v="0"/>
    <x v="0"/>
    <x v="0"/>
    <x v="1"/>
  </r>
  <r>
    <x v="2337"/>
    <x v="61"/>
    <s v="CUBRIMIENTO"/>
    <x v="0"/>
    <m/>
    <s v="2025-06-16"/>
    <s v="2025-06-17"/>
    <s v="2025-06-18 08:10:01"/>
    <s v="0000-00-00 00:00:00"/>
    <s v="2025-06-24 08:47:03"/>
    <s v="2025-06-24 10:39:44"/>
    <s v="2025-08-12 11:14:42"/>
    <s v="2025-06-18"/>
    <s v="2025-06-18"/>
    <s v="2025-07-14"/>
    <s v="2025-07-16"/>
    <s v="2025-07-18"/>
    <x v="3"/>
    <s v="Cali"/>
    <s v="27608"/>
    <x v="595"/>
    <m/>
    <x v="0"/>
    <n v="1"/>
    <x v="0"/>
    <x v="0"/>
    <x v="0"/>
    <n v="0"/>
    <x v="0"/>
    <x v="0"/>
    <x v="0"/>
    <x v="1"/>
  </r>
  <r>
    <x v="2337"/>
    <x v="61"/>
    <s v="CUBRIMIENTO"/>
    <x v="0"/>
    <m/>
    <s v="2025-06-16"/>
    <s v="2025-06-17"/>
    <s v="2025-06-18 08:10:01"/>
    <s v="0000-00-00 00:00:00"/>
    <s v="2025-06-24 08:47:03"/>
    <s v="2025-06-24 10:39:44"/>
    <s v="2025-08-12 11:14:42"/>
    <s v="2025-06-18"/>
    <s v="2025-06-18"/>
    <s v="2025-07-14"/>
    <s v="2025-07-16"/>
    <s v="2025-07-18"/>
    <x v="3"/>
    <s v="Cali"/>
    <s v="27673"/>
    <x v="356"/>
    <m/>
    <x v="0"/>
    <n v="1"/>
    <x v="0"/>
    <x v="0"/>
    <x v="0"/>
    <n v="0"/>
    <x v="0"/>
    <x v="0"/>
    <x v="0"/>
    <x v="1"/>
  </r>
  <r>
    <x v="2337"/>
    <x v="61"/>
    <s v="CUBRIMIENTO"/>
    <x v="0"/>
    <m/>
    <s v="2025-06-16"/>
    <s v="2025-06-17"/>
    <s v="2025-06-18 08:10:01"/>
    <s v="0000-00-00 00:00:00"/>
    <s v="2025-06-24 08:47:03"/>
    <s v="2025-06-24 10:39:44"/>
    <s v="2025-08-12 11:14:42"/>
    <s v="2025-06-18"/>
    <s v="2025-06-18"/>
    <s v="2025-07-14"/>
    <s v="2025-07-16"/>
    <s v="2025-07-18"/>
    <x v="3"/>
    <s v="Cali"/>
    <s v="27812"/>
    <x v="797"/>
    <m/>
    <x v="0"/>
    <n v="1"/>
    <x v="0"/>
    <x v="0"/>
    <x v="0"/>
    <n v="0"/>
    <x v="0"/>
    <x v="0"/>
    <x v="0"/>
    <x v="1"/>
  </r>
  <r>
    <x v="2337"/>
    <x v="61"/>
    <s v="CUBRIMIENTO"/>
    <x v="0"/>
    <m/>
    <s v="2025-06-16"/>
    <s v="2025-06-17"/>
    <s v="2025-06-18 08:10:01"/>
    <s v="0000-00-00 00:00:00"/>
    <s v="2025-06-24 08:47:03"/>
    <s v="2025-06-24 10:39:44"/>
    <s v="2025-08-12 11:14:42"/>
    <s v="2025-06-18"/>
    <s v="2025-06-18"/>
    <s v="2025-07-14"/>
    <s v="2025-07-16"/>
    <s v="2025-07-18"/>
    <x v="3"/>
    <s v="Cali"/>
    <s v="3647"/>
    <x v="268"/>
    <m/>
    <x v="0"/>
    <n v="1"/>
    <x v="0"/>
    <x v="0"/>
    <x v="0"/>
    <n v="0"/>
    <x v="0"/>
    <x v="0"/>
    <x v="0"/>
    <x v="1"/>
  </r>
  <r>
    <x v="2337"/>
    <x v="61"/>
    <s v="CUBRIMIENTO"/>
    <x v="0"/>
    <m/>
    <s v="2025-06-16"/>
    <s v="2025-06-17"/>
    <s v="2025-06-18 08:10:01"/>
    <s v="0000-00-00 00:00:00"/>
    <s v="2025-06-24 08:47:03"/>
    <s v="2025-06-24 10:39:44"/>
    <s v="2025-08-12 11:14:42"/>
    <s v="2025-06-18"/>
    <s v="2025-06-18"/>
    <s v="2025-07-14"/>
    <s v="2025-07-16"/>
    <s v="2025-07-18"/>
    <x v="3"/>
    <s v="Cali"/>
    <s v="52188"/>
    <x v="317"/>
    <m/>
    <x v="0"/>
    <n v="5"/>
    <x v="0"/>
    <x v="0"/>
    <x v="0"/>
    <n v="0"/>
    <x v="0"/>
    <x v="0"/>
    <x v="0"/>
    <x v="1"/>
  </r>
  <r>
    <x v="2337"/>
    <x v="61"/>
    <s v="CUBRIMIENTO"/>
    <x v="0"/>
    <m/>
    <s v="2025-06-16"/>
    <s v="2025-06-17"/>
    <s v="2025-06-18 08:10:01"/>
    <s v="0000-00-00 00:00:00"/>
    <s v="2025-06-24 08:47:03"/>
    <s v="2025-06-24 10:39:44"/>
    <s v="2025-08-12 11:14:42"/>
    <s v="2025-06-18"/>
    <s v="2025-06-18"/>
    <s v="2025-07-14"/>
    <s v="2025-07-16"/>
    <s v="2025-07-18"/>
    <x v="3"/>
    <s v="Cali"/>
    <s v="6642"/>
    <x v="1102"/>
    <m/>
    <x v="0"/>
    <n v="3"/>
    <x v="0"/>
    <x v="0"/>
    <x v="0"/>
    <n v="0"/>
    <x v="0"/>
    <x v="0"/>
    <x v="0"/>
    <x v="1"/>
  </r>
  <r>
    <x v="2337"/>
    <x v="61"/>
    <s v="CUBRIMIENTO"/>
    <x v="0"/>
    <m/>
    <s v="2025-06-16"/>
    <s v="2025-06-17"/>
    <s v="2025-06-18 08:10:01"/>
    <s v="0000-00-00 00:00:00"/>
    <s v="2025-06-24 08:47:03"/>
    <s v="2025-06-24 10:39:44"/>
    <s v="2025-08-12 11:14:42"/>
    <s v="2025-06-18"/>
    <s v="2025-06-18"/>
    <s v="2025-07-14"/>
    <s v="2025-07-16"/>
    <s v="2025-07-18"/>
    <x v="3"/>
    <s v="Cali"/>
    <s v="MTOS05"/>
    <x v="1207"/>
    <m/>
    <x v="0"/>
    <n v="1"/>
    <x v="0"/>
    <x v="0"/>
    <x v="0"/>
    <n v="0"/>
    <x v="0"/>
    <x v="0"/>
    <x v="0"/>
    <x v="1"/>
  </r>
  <r>
    <x v="2337"/>
    <x v="61"/>
    <s v="CUBRIMIENTO"/>
    <x v="0"/>
    <m/>
    <s v="2025-06-16"/>
    <s v="2025-06-17"/>
    <s v="2025-06-18 08:10:01"/>
    <s v="0000-00-00 00:00:00"/>
    <s v="2025-06-24 08:47:03"/>
    <s v="2025-06-24 10:39:44"/>
    <s v="2025-08-12 11:14:42"/>
    <s v="2025-06-18"/>
    <s v="2025-06-18"/>
    <s v="2025-07-14"/>
    <s v="2025-07-16"/>
    <s v="2025-07-18"/>
    <x v="3"/>
    <s v="Cali"/>
    <s v="PZCH013"/>
    <x v="477"/>
    <m/>
    <x v="0"/>
    <n v="1"/>
    <x v="0"/>
    <x v="0"/>
    <x v="0"/>
    <n v="0"/>
    <x v="0"/>
    <x v="0"/>
    <x v="0"/>
    <x v="1"/>
  </r>
  <r>
    <x v="2338"/>
    <x v="1341"/>
    <s v="MUEBLES CC CUBRIMIENTOS"/>
    <x v="0"/>
    <m/>
    <s v="2025-06-17"/>
    <s v="2025-06-25"/>
    <s v="2025-07-02 13:42:06"/>
    <s v="0000-00-00 00:00:00"/>
    <s v="2025-08-04 15:54:21"/>
    <s v="2025-08-04 16:02:08"/>
    <s v="2025-08-08 13:08:17"/>
    <s v="2025-07-02"/>
    <s v="2025-07-02"/>
    <s v="2025-08-08"/>
    <s v="2025-08-10"/>
    <s v="2025-08-14"/>
    <x v="3"/>
    <s v="Cali"/>
    <s v="5326"/>
    <x v="90"/>
    <m/>
    <x v="5"/>
    <n v="1"/>
    <x v="0"/>
    <x v="0"/>
    <x v="0"/>
    <n v="501558"/>
    <x v="0"/>
    <x v="0"/>
    <x v="0"/>
    <x v="7"/>
  </r>
  <r>
    <x v="2338"/>
    <x v="1341"/>
    <s v="MUEBLES CC CUBRIMIENTOS"/>
    <x v="0"/>
    <m/>
    <s v="2025-06-17"/>
    <s v="2025-06-25"/>
    <s v="2025-07-02 13:42:06"/>
    <s v="0000-00-00 00:00:00"/>
    <s v="2025-08-04 15:54:21"/>
    <s v="2025-08-04 16:02:08"/>
    <s v="2025-08-08 13:08:17"/>
    <s v="2025-07-02"/>
    <s v="2025-07-02"/>
    <s v="2025-08-08"/>
    <s v="2025-08-10"/>
    <s v="2025-08-14"/>
    <x v="3"/>
    <s v="Cali"/>
    <s v="8909"/>
    <x v="954"/>
    <s v="LONA DICKSON BEIGE VETEADO REF:8904"/>
    <x v="0"/>
    <n v="1"/>
    <x v="0"/>
    <x v="0"/>
    <x v="0"/>
    <n v="1333764"/>
    <x v="0"/>
    <x v="0"/>
    <x v="0"/>
    <x v="7"/>
  </r>
  <r>
    <x v="2338"/>
    <x v="1341"/>
    <s v="MUEBLES CC CUBRIMIENTOS"/>
    <x v="0"/>
    <m/>
    <s v="2025-06-17"/>
    <s v="2025-06-25"/>
    <s v="2025-07-02 13:42:06"/>
    <s v="0000-00-00 00:00:00"/>
    <s v="2025-08-04 15:54:21"/>
    <s v="2025-08-04 16:02:08"/>
    <s v="2025-08-08 13:08:17"/>
    <s v="2025-07-02"/>
    <s v="2025-07-02"/>
    <s v="2025-08-08"/>
    <s v="2025-08-10"/>
    <s v="2025-08-14"/>
    <x v="3"/>
    <s v="Cali"/>
    <s v="REP024"/>
    <x v="688"/>
    <m/>
    <x v="0"/>
    <n v="1"/>
    <x v="0"/>
    <x v="0"/>
    <x v="0"/>
    <n v="266900"/>
    <x v="0"/>
    <x v="0"/>
    <x v="0"/>
    <x v="7"/>
  </r>
  <r>
    <x v="2338"/>
    <x v="1341"/>
    <s v="MUEBLES CC CUBRIMIENTOS"/>
    <x v="0"/>
    <m/>
    <s v="2025-06-17"/>
    <s v="2025-06-25"/>
    <s v="2025-07-02 13:42:06"/>
    <s v="0000-00-00 00:00:00"/>
    <s v="2025-08-04 15:54:21"/>
    <s v="2025-08-04 16:02:08"/>
    <s v="2025-08-08 13:08:17"/>
    <s v="2025-07-02"/>
    <s v="2025-07-02"/>
    <s v="2025-08-08"/>
    <s v="2025-08-10"/>
    <s v="2025-08-14"/>
    <x v="3"/>
    <s v="Cali"/>
    <s v="REP032"/>
    <x v="413"/>
    <m/>
    <x v="0"/>
    <n v="1"/>
    <x v="0"/>
    <x v="0"/>
    <x v="0"/>
    <n v="578000"/>
    <x v="0"/>
    <x v="0"/>
    <x v="0"/>
    <x v="7"/>
  </r>
  <r>
    <x v="2338"/>
    <x v="1341"/>
    <s v="MUEBLES CC CUBRIMIENTOS"/>
    <x v="0"/>
    <m/>
    <s v="2025-06-17"/>
    <s v="2025-06-25"/>
    <s v="2025-07-02 13:42:06"/>
    <s v="0000-00-00 00:00:00"/>
    <s v="2025-08-04 15:54:21"/>
    <s v="2025-08-04 16:02:08"/>
    <s v="2025-08-08 13:08:17"/>
    <s v="2025-07-02"/>
    <s v="2025-07-02"/>
    <s v="2025-08-08"/>
    <s v="2025-08-10"/>
    <s v="2025-08-14"/>
    <x v="3"/>
    <s v="Cali"/>
    <s v="REP039"/>
    <x v="874"/>
    <m/>
    <x v="0"/>
    <n v="4"/>
    <x v="0"/>
    <x v="0"/>
    <x v="0"/>
    <n v="996200"/>
    <x v="0"/>
    <x v="0"/>
    <x v="0"/>
    <x v="7"/>
  </r>
  <r>
    <x v="2339"/>
    <x v="1342"/>
    <s v="CUBRIMIENTO"/>
    <x v="0"/>
    <m/>
    <s v="2025-06-17"/>
    <s v="2025-06-27"/>
    <s v="2025-07-09 09:31:33"/>
    <s v="2025-07-25 16:34:30"/>
    <s v="2025-08-05 12:15:22"/>
    <s v="2025-08-19 08:52:02"/>
    <s v="2025-09-12 13:07:54"/>
    <s v="2025-07-09"/>
    <s v="2025-07-25"/>
    <s v="2025-08-05"/>
    <s v="2025-08-11"/>
    <s v="2025-08-16"/>
    <x v="1"/>
    <s v="Barranquilla"/>
    <s v="27249"/>
    <x v="64"/>
    <m/>
    <x v="0"/>
    <n v="2"/>
    <x v="0"/>
    <x v="0"/>
    <x v="0"/>
    <n v="330934"/>
    <x v="0"/>
    <x v="0"/>
    <x v="0"/>
    <x v="7"/>
  </r>
  <r>
    <x v="2339"/>
    <x v="1342"/>
    <s v="CUBRIMIENTO"/>
    <x v="0"/>
    <m/>
    <s v="2025-06-17"/>
    <s v="2025-06-27"/>
    <s v="2025-07-09 09:31:33"/>
    <s v="2025-07-25 16:34:30"/>
    <s v="2025-08-05 12:15:22"/>
    <s v="2025-08-19 08:52:02"/>
    <s v="2025-09-12 13:07:54"/>
    <s v="2025-07-09"/>
    <s v="2025-07-25"/>
    <s v="2025-08-05"/>
    <s v="2025-08-11"/>
    <s v="2025-08-16"/>
    <x v="1"/>
    <s v="Barranquilla"/>
    <s v="PLITE16"/>
    <x v="453"/>
    <s v="LONA DICKSON ROJO Y BLANCO REF:8557"/>
    <x v="10"/>
    <n v="1"/>
    <x v="15"/>
    <x v="0"/>
    <x v="1"/>
    <n v="13263382"/>
    <x v="0"/>
    <x v="4"/>
    <x v="6"/>
    <x v="7"/>
  </r>
  <r>
    <x v="2339"/>
    <x v="1342"/>
    <s v="CUBRIMIENTO"/>
    <x v="0"/>
    <m/>
    <s v="2025-06-17"/>
    <s v="2025-06-27"/>
    <s v="2025-07-09 09:31:33"/>
    <s v="2025-07-25 16:34:30"/>
    <s v="2025-08-05 12:15:22"/>
    <s v="2025-08-19 08:52:02"/>
    <s v="2025-09-12 13:07:54"/>
    <s v="2025-07-09"/>
    <s v="2025-07-25"/>
    <s v="2025-08-05"/>
    <s v="2025-08-11"/>
    <s v="2025-08-16"/>
    <x v="1"/>
    <s v="Barranquilla"/>
    <s v="SERV03"/>
    <x v="9"/>
    <m/>
    <x v="0"/>
    <n v="1"/>
    <x v="0"/>
    <x v="0"/>
    <x v="0"/>
    <n v="900000"/>
    <x v="0"/>
    <x v="1"/>
    <x v="1"/>
    <x v="7"/>
  </r>
  <r>
    <x v="2339"/>
    <x v="1342"/>
    <s v="CUBRIMIENTO"/>
    <x v="0"/>
    <m/>
    <s v="2025-06-17"/>
    <s v="2025-06-27"/>
    <s v="2025-07-09 09:31:33"/>
    <s v="2025-07-25 16:34:30"/>
    <s v="2025-08-05 12:15:22"/>
    <s v="2025-08-19 08:52:02"/>
    <s v="2025-09-12 13:07:54"/>
    <s v="2025-07-09"/>
    <s v="2025-07-25"/>
    <s v="2025-08-05"/>
    <s v="2025-08-11"/>
    <s v="2025-08-16"/>
    <x v="1"/>
    <s v="Barranquilla"/>
    <s v="TRANSP05"/>
    <x v="198"/>
    <m/>
    <x v="0"/>
    <n v="1"/>
    <x v="0"/>
    <x v="0"/>
    <x v="0"/>
    <n v="600000"/>
    <x v="0"/>
    <x v="1"/>
    <x v="1"/>
    <x v="7"/>
  </r>
  <r>
    <x v="2340"/>
    <x v="1343"/>
    <s v="CUBRIMIENTO"/>
    <x v="0"/>
    <m/>
    <s v="2025-06-17"/>
    <s v="2025-06-25"/>
    <s v="2025-06-27 10:32:05"/>
    <s v="0000-00-00 00:00:00"/>
    <s v="2025-07-03 14:29:19"/>
    <s v="2025-07-03 14:29:36"/>
    <s v="2025-07-11 14:57:41"/>
    <s v="2025-06-26"/>
    <s v="2025-06-26"/>
    <s v="2025-07-04"/>
    <s v="2025-07-08"/>
    <s v="2025-07-10"/>
    <x v="3"/>
    <s v="Cali"/>
    <s v="3151"/>
    <x v="57"/>
    <m/>
    <x v="0"/>
    <n v="25"/>
    <x v="0"/>
    <x v="0"/>
    <x v="0"/>
    <n v="1593750"/>
    <x v="0"/>
    <x v="0"/>
    <x v="0"/>
    <x v="1"/>
  </r>
  <r>
    <x v="2340"/>
    <x v="1343"/>
    <s v="CUBRIMIENTO"/>
    <x v="0"/>
    <m/>
    <s v="2025-06-17"/>
    <s v="2025-06-25"/>
    <s v="2025-06-27 10:32:05"/>
    <s v="0000-00-00 00:00:00"/>
    <s v="2025-07-03 14:29:19"/>
    <s v="2025-07-03 14:29:36"/>
    <s v="2025-07-11 14:57:41"/>
    <s v="2025-06-26"/>
    <s v="2025-06-26"/>
    <s v="2025-07-04"/>
    <s v="2025-07-08"/>
    <s v="2025-07-10"/>
    <x v="3"/>
    <s v="Cali"/>
    <s v="MANT001"/>
    <x v="770"/>
    <m/>
    <x v="0"/>
    <n v="1"/>
    <x v="11"/>
    <x v="0"/>
    <x v="4"/>
    <n v="840000"/>
    <x v="0"/>
    <x v="0"/>
    <x v="0"/>
    <x v="1"/>
  </r>
  <r>
    <x v="2340"/>
    <x v="1343"/>
    <s v="CUBRIMIENTO"/>
    <x v="0"/>
    <m/>
    <s v="2025-06-17"/>
    <s v="2025-06-25"/>
    <s v="2025-06-27 10:32:05"/>
    <s v="0000-00-00 00:00:00"/>
    <s v="2025-07-03 14:29:19"/>
    <s v="2025-07-03 14:29:36"/>
    <s v="2025-07-11 14:57:41"/>
    <s v="2025-06-26"/>
    <s v="2025-06-26"/>
    <s v="2025-07-04"/>
    <s v="2025-07-08"/>
    <s v="2025-07-10"/>
    <x v="3"/>
    <s v="Cali"/>
    <s v="MANT005"/>
    <x v="969"/>
    <m/>
    <x v="0"/>
    <n v="1"/>
    <x v="138"/>
    <x v="6"/>
    <x v="0"/>
    <n v="343931"/>
    <x v="0"/>
    <x v="0"/>
    <x v="0"/>
    <x v="1"/>
  </r>
  <r>
    <x v="2340"/>
    <x v="1343"/>
    <s v="CUBRIMIENTO"/>
    <x v="0"/>
    <m/>
    <s v="2025-06-17"/>
    <s v="2025-06-25"/>
    <s v="2025-06-27 10:32:05"/>
    <s v="0000-00-00 00:00:00"/>
    <s v="2025-07-03 14:29:19"/>
    <s v="2025-07-03 14:29:36"/>
    <s v="2025-07-11 14:57:41"/>
    <s v="2025-06-26"/>
    <s v="2025-06-26"/>
    <s v="2025-07-04"/>
    <s v="2025-07-08"/>
    <s v="2025-07-10"/>
    <x v="3"/>
    <s v="Cali"/>
    <s v="SERVLAV04"/>
    <x v="771"/>
    <m/>
    <x v="0"/>
    <n v="1"/>
    <x v="11"/>
    <x v="0"/>
    <x v="4"/>
    <n v="627500"/>
    <x v="0"/>
    <x v="1"/>
    <x v="1"/>
    <x v="1"/>
  </r>
  <r>
    <x v="2341"/>
    <x v="1343"/>
    <s v="MUEBLES CC CUBRIMIENTOS"/>
    <x v="0"/>
    <m/>
    <s v="2025-06-17"/>
    <s v="2025-07-11"/>
    <s v="2025-07-26 11:03:07"/>
    <s v="0000-00-00 00:00:00"/>
    <s v="2025-08-05 11:16:53"/>
    <s v="2025-08-05 11:18:01"/>
    <s v="2025-08-08 13:07:17"/>
    <s v="2025-07-26"/>
    <s v="2025-07-26"/>
    <s v="2025-08-09"/>
    <s v="2025-08-11"/>
    <s v="2025-08-12"/>
    <x v="3"/>
    <s v="Cali"/>
    <s v="REP032"/>
    <x v="413"/>
    <m/>
    <x v="0"/>
    <n v="1"/>
    <x v="0"/>
    <x v="0"/>
    <x v="0"/>
    <n v="167200"/>
    <x v="0"/>
    <x v="0"/>
    <x v="0"/>
    <x v="7"/>
  </r>
  <r>
    <x v="2341"/>
    <x v="1343"/>
    <s v="MUEBLES CC CUBRIMIENTOS"/>
    <x v="0"/>
    <m/>
    <s v="2025-06-17"/>
    <s v="2025-07-11"/>
    <s v="2025-07-26 11:03:07"/>
    <s v="0000-00-00 00:00:00"/>
    <s v="2025-08-05 11:16:53"/>
    <s v="2025-08-05 11:18:01"/>
    <s v="2025-08-08 13:07:17"/>
    <s v="2025-07-26"/>
    <s v="2025-07-26"/>
    <s v="2025-08-09"/>
    <s v="2025-08-11"/>
    <s v="2025-08-12"/>
    <x v="3"/>
    <s v="Cali"/>
    <s v="REP032"/>
    <x v="413"/>
    <m/>
    <x v="0"/>
    <n v="1"/>
    <x v="0"/>
    <x v="0"/>
    <x v="0"/>
    <n v="105600"/>
    <x v="0"/>
    <x v="0"/>
    <x v="0"/>
    <x v="7"/>
  </r>
  <r>
    <x v="2341"/>
    <x v="1343"/>
    <s v="MUEBLES CC CUBRIMIENTOS"/>
    <x v="0"/>
    <m/>
    <s v="2025-06-17"/>
    <s v="2025-07-11"/>
    <s v="2025-07-26 11:03:07"/>
    <s v="0000-00-00 00:00:00"/>
    <s v="2025-08-05 11:16:53"/>
    <s v="2025-08-05 11:18:01"/>
    <s v="2025-08-08 13:07:17"/>
    <s v="2025-07-26"/>
    <s v="2025-07-26"/>
    <s v="2025-08-09"/>
    <s v="2025-08-11"/>
    <s v="2025-08-12"/>
    <x v="3"/>
    <s v="Cali"/>
    <s v="REP039"/>
    <x v="874"/>
    <m/>
    <x v="0"/>
    <n v="1"/>
    <x v="0"/>
    <x v="0"/>
    <x v="0"/>
    <n v="202400"/>
    <x v="0"/>
    <x v="0"/>
    <x v="0"/>
    <x v="7"/>
  </r>
  <r>
    <x v="2341"/>
    <x v="1343"/>
    <s v="MUEBLES CC CUBRIMIENTOS"/>
    <x v="0"/>
    <m/>
    <s v="2025-06-17"/>
    <s v="2025-07-11"/>
    <s v="2025-07-26 11:03:07"/>
    <s v="0000-00-00 00:00:00"/>
    <s v="2025-08-05 11:16:53"/>
    <s v="2025-08-05 11:18:01"/>
    <s v="2025-08-08 13:07:17"/>
    <s v="2025-07-26"/>
    <s v="2025-07-26"/>
    <s v="2025-08-09"/>
    <s v="2025-08-11"/>
    <s v="2025-08-12"/>
    <x v="3"/>
    <s v="Cali"/>
    <s v="REP039"/>
    <x v="874"/>
    <m/>
    <x v="0"/>
    <n v="1"/>
    <x v="0"/>
    <x v="0"/>
    <x v="0"/>
    <n v="232320"/>
    <x v="0"/>
    <x v="0"/>
    <x v="0"/>
    <x v="7"/>
  </r>
  <r>
    <x v="2341"/>
    <x v="1343"/>
    <s v="MUEBLES CC CUBRIMIENTOS"/>
    <x v="0"/>
    <m/>
    <s v="2025-06-17"/>
    <s v="2025-07-11"/>
    <s v="2025-07-26 11:03:07"/>
    <s v="0000-00-00 00:00:00"/>
    <s v="2025-08-05 11:16:53"/>
    <s v="2025-08-05 11:18:01"/>
    <s v="2025-08-08 13:07:17"/>
    <s v="2025-07-26"/>
    <s v="2025-07-26"/>
    <s v="2025-08-09"/>
    <s v="2025-08-11"/>
    <s v="2025-08-12"/>
    <x v="3"/>
    <s v="Cali"/>
    <s v="REP041"/>
    <x v="792"/>
    <m/>
    <x v="0"/>
    <n v="2"/>
    <x v="0"/>
    <x v="0"/>
    <x v="0"/>
    <n v="616000"/>
    <x v="0"/>
    <x v="0"/>
    <x v="0"/>
    <x v="7"/>
  </r>
  <r>
    <x v="2342"/>
    <x v="78"/>
    <s v="MUEBLES CC CUBRIMIENTOS"/>
    <x v="0"/>
    <m/>
    <s v="2025-06-17"/>
    <s v="2025-06-25"/>
    <s v="2025-06-26 07:22:24"/>
    <s v="0000-00-00 00:00:00"/>
    <s v="2025-06-26 07:22:32"/>
    <s v="0000-00-00 00:00:00"/>
    <s v="0000-00-00 00:00:00"/>
    <s v="2025-06-26"/>
    <s v="2025-06-26"/>
    <s v="2025-06-27"/>
    <s v="2025-07-01"/>
    <s v="2025-07-02"/>
    <x v="18"/>
    <s v="Toscany"/>
    <s v="82"/>
    <x v="231"/>
    <m/>
    <x v="0"/>
    <n v="16"/>
    <x v="0"/>
    <x v="0"/>
    <x v="0"/>
    <n v="841600"/>
    <x v="0"/>
    <x v="0"/>
    <x v="0"/>
    <x v="6"/>
  </r>
  <r>
    <x v="2343"/>
    <x v="350"/>
    <s v="CUBRIMIENTO"/>
    <x v="0"/>
    <m/>
    <s v="2025-06-17"/>
    <s v="2025-06-17"/>
    <s v="2025-06-18 11:56:53"/>
    <s v="0000-00-00 00:00:00"/>
    <s v="2025-06-18 11:57:01"/>
    <s v="2025-06-19 07:22:01"/>
    <s v="0000-00-00 00:00:00"/>
    <s v="2025-06-18"/>
    <s v="2025-06-18"/>
    <s v="2025-06-20"/>
    <s v="2025-06-24"/>
    <s v="2025-06-24"/>
    <x v="3"/>
    <s v="Toscany"/>
    <s v="27"/>
    <x v="674"/>
    <m/>
    <x v="0"/>
    <n v="10"/>
    <x v="0"/>
    <x v="0"/>
    <x v="0"/>
    <n v="526000"/>
    <x v="0"/>
    <x v="0"/>
    <x v="0"/>
    <x v="6"/>
  </r>
  <r>
    <x v="2343"/>
    <x v="350"/>
    <s v="CUBRIMIENTO"/>
    <x v="0"/>
    <m/>
    <s v="2025-06-17"/>
    <s v="2025-06-17"/>
    <s v="2025-06-18 11:56:53"/>
    <s v="0000-00-00 00:00:00"/>
    <s v="2025-06-18 11:57:01"/>
    <s v="2025-06-19 07:22:01"/>
    <s v="0000-00-00 00:00:00"/>
    <s v="2025-06-18"/>
    <s v="2025-06-18"/>
    <s v="2025-06-20"/>
    <s v="2025-06-24"/>
    <s v="2025-06-24"/>
    <x v="3"/>
    <s v="Toscany"/>
    <s v="40"/>
    <x v="248"/>
    <m/>
    <x v="0"/>
    <n v="20"/>
    <x v="0"/>
    <x v="0"/>
    <x v="0"/>
    <n v="1052000"/>
    <x v="0"/>
    <x v="0"/>
    <x v="0"/>
    <x v="6"/>
  </r>
  <r>
    <x v="2344"/>
    <x v="265"/>
    <s v="CUBRIMIENTO"/>
    <x v="0"/>
    <m/>
    <s v="2025-06-17"/>
    <s v="2025-06-18"/>
    <s v="2025-06-18 16:19:46"/>
    <s v="0000-00-00 00:00:00"/>
    <s v="2025-06-18 16:19:56"/>
    <s v="2025-06-18 17:01:24"/>
    <s v="0000-00-00 00:00:00"/>
    <s v="2025-06-19"/>
    <s v="2025-06-19"/>
    <s v="2025-06-23"/>
    <s v="2025-06-25"/>
    <s v="2025-06-25"/>
    <x v="3"/>
    <s v="Toscany"/>
    <s v="30"/>
    <x v="508"/>
    <m/>
    <x v="0"/>
    <n v="12"/>
    <x v="0"/>
    <x v="0"/>
    <x v="0"/>
    <n v="631200"/>
    <x v="0"/>
    <x v="0"/>
    <x v="0"/>
    <x v="6"/>
  </r>
  <r>
    <x v="2345"/>
    <x v="622"/>
    <s v="MUEBLES CC CUBRIMIENTOS"/>
    <x v="0"/>
    <m/>
    <s v="2025-06-18"/>
    <s v="2025-06-18"/>
    <s v="2025-06-18 12:04:55"/>
    <s v="0000-00-00 00:00:00"/>
    <s v="2025-06-18 12:05:03"/>
    <s v="2025-06-19 07:20:21"/>
    <s v="0000-00-00 00:00:00"/>
    <s v="2025-06-19"/>
    <s v="2025-06-19"/>
    <s v="2025-06-23"/>
    <s v="2025-06-25"/>
    <s v="2025-06-26"/>
    <x v="0"/>
    <s v="Toscany"/>
    <s v="12119"/>
    <x v="283"/>
    <m/>
    <x v="0"/>
    <n v="1.6"/>
    <x v="0"/>
    <x v="0"/>
    <x v="0"/>
    <n v="84160"/>
    <x v="0"/>
    <x v="0"/>
    <x v="0"/>
    <x v="6"/>
  </r>
  <r>
    <x v="2346"/>
    <x v="341"/>
    <s v="MUEBLES CC CUBRIMIENTOS"/>
    <x v="0"/>
    <m/>
    <s v="2025-06-18"/>
    <s v="2025-06-18"/>
    <s v="2025-06-19 13:15:19"/>
    <s v="0000-00-00 00:00:00"/>
    <s v="2025-06-19 13:15:51"/>
    <s v="2025-06-19 17:23:40"/>
    <s v="0000-00-00 00:00:00"/>
    <s v="2025-06-19"/>
    <s v="2025-06-19"/>
    <s v="2025-06-23"/>
    <s v="2025-06-25"/>
    <s v="2025-06-26"/>
    <x v="7"/>
    <s v="Toscany"/>
    <s v="12119"/>
    <x v="283"/>
    <m/>
    <x v="0"/>
    <n v="27"/>
    <x v="0"/>
    <x v="0"/>
    <x v="0"/>
    <n v="1420200"/>
    <x v="0"/>
    <x v="0"/>
    <x v="0"/>
    <x v="6"/>
  </r>
  <r>
    <x v="2347"/>
    <x v="1344"/>
    <s v="MUEBLES CC CUBRIMIENTOS"/>
    <x v="0"/>
    <m/>
    <s v="2025-06-18"/>
    <s v="2025-06-27"/>
    <s v="2025-07-01 17:23:23"/>
    <s v="0000-00-00 00:00:00"/>
    <s v="2025-07-08 10:46:35"/>
    <s v="2025-07-08 10:46:44"/>
    <s v="2025-09-22 17:06:52"/>
    <s v="2025-06-30"/>
    <s v="2025-06-30"/>
    <s v="2025-07-24"/>
    <s v="2025-07-28"/>
    <s v="2025-07-30"/>
    <x v="1"/>
    <s v="Virtual"/>
    <s v="13672"/>
    <x v="46"/>
    <s v="FURNISCREEN BEIGE  2M EB4027W G8 625GR"/>
    <x v="0"/>
    <n v="2"/>
    <x v="0"/>
    <x v="0"/>
    <x v="0"/>
    <n v="2835014"/>
    <x v="0"/>
    <x v="2"/>
    <x v="0"/>
    <x v="1"/>
  </r>
  <r>
    <x v="2347"/>
    <x v="1344"/>
    <s v="MUEBLES CC CUBRIMIENTOS"/>
    <x v="0"/>
    <m/>
    <s v="2025-06-18"/>
    <s v="2025-06-27"/>
    <s v="2025-07-01 17:23:23"/>
    <s v="0000-00-00 00:00:00"/>
    <s v="2025-07-08 10:46:35"/>
    <s v="2025-07-08 10:46:44"/>
    <s v="2025-09-22 17:06:52"/>
    <s v="2025-06-30"/>
    <s v="2025-06-30"/>
    <s v="2025-07-24"/>
    <s v="2025-07-28"/>
    <s v="2025-07-30"/>
    <x v="1"/>
    <s v="Virtual"/>
    <s v="TRANSP07"/>
    <x v="47"/>
    <m/>
    <x v="0"/>
    <n v="1"/>
    <x v="0"/>
    <x v="0"/>
    <x v="0"/>
    <n v="150000"/>
    <x v="0"/>
    <x v="0"/>
    <x v="0"/>
    <x v="1"/>
  </r>
  <r>
    <x v="2348"/>
    <x v="671"/>
    <s v="CUBRIMIENTO"/>
    <x v="0"/>
    <m/>
    <s v="2025-06-18"/>
    <s v="2025-07-18"/>
    <s v="2025-07-21 11:59:24"/>
    <s v="0000-00-00 00:00:00"/>
    <s v="2025-07-22 15:30:53"/>
    <s v="2025-07-22 15:31:10"/>
    <s v="0000-00-00 00:00:00"/>
    <s v="2025-07-21"/>
    <s v="2025-07-21"/>
    <s v="2025-08-04"/>
    <s v="2025-08-06"/>
    <s v="2025-08-06"/>
    <x v="3"/>
    <s v="Cali"/>
    <s v="1010114"/>
    <x v="141"/>
    <m/>
    <x v="0"/>
    <n v="4"/>
    <x v="0"/>
    <x v="0"/>
    <x v="0"/>
    <n v="340000"/>
    <x v="0"/>
    <x v="0"/>
    <x v="0"/>
    <x v="7"/>
  </r>
  <r>
    <x v="2348"/>
    <x v="671"/>
    <s v="CUBRIMIENTO"/>
    <x v="0"/>
    <m/>
    <s v="2025-06-18"/>
    <s v="2025-07-18"/>
    <s v="2025-07-21 11:59:24"/>
    <s v="0000-00-00 00:00:00"/>
    <s v="2025-07-22 15:30:53"/>
    <s v="2025-07-22 15:31:10"/>
    <s v="0000-00-00 00:00:00"/>
    <s v="2025-07-21"/>
    <s v="2025-07-21"/>
    <s v="2025-08-04"/>
    <s v="2025-08-06"/>
    <s v="2025-08-06"/>
    <x v="3"/>
    <s v="Cali"/>
    <s v="REP036"/>
    <x v="72"/>
    <m/>
    <x v="0"/>
    <n v="1"/>
    <x v="0"/>
    <x v="0"/>
    <x v="0"/>
    <n v="300000"/>
    <x v="0"/>
    <x v="0"/>
    <x v="0"/>
    <x v="7"/>
  </r>
  <r>
    <x v="2348"/>
    <x v="671"/>
    <s v="CUBRIMIENTO"/>
    <x v="0"/>
    <m/>
    <s v="2025-06-18"/>
    <s v="2025-07-18"/>
    <s v="2025-07-21 11:59:24"/>
    <s v="0000-00-00 00:00:00"/>
    <s v="2025-07-22 15:30:53"/>
    <s v="2025-07-22 15:31:10"/>
    <s v="0000-00-00 00:00:00"/>
    <s v="2025-07-21"/>
    <s v="2025-07-21"/>
    <s v="2025-08-04"/>
    <s v="2025-08-06"/>
    <s v="2025-08-06"/>
    <x v="3"/>
    <s v="Cali"/>
    <s v="SERVANDAM"/>
    <x v="865"/>
    <m/>
    <x v="0"/>
    <n v="2"/>
    <x v="0"/>
    <x v="0"/>
    <x v="0"/>
    <n v="200000"/>
    <x v="0"/>
    <x v="1"/>
    <x v="1"/>
    <x v="7"/>
  </r>
  <r>
    <x v="2348"/>
    <x v="671"/>
    <s v="CUBRIMIENTO"/>
    <x v="0"/>
    <m/>
    <s v="2025-06-18"/>
    <s v="2025-07-18"/>
    <s v="2025-07-21 11:59:24"/>
    <s v="0000-00-00 00:00:00"/>
    <s v="2025-07-22 15:30:53"/>
    <s v="2025-07-22 15:31:10"/>
    <s v="0000-00-00 00:00:00"/>
    <s v="2025-07-21"/>
    <s v="2025-07-21"/>
    <s v="2025-08-04"/>
    <s v="2025-08-06"/>
    <s v="2025-08-06"/>
    <x v="3"/>
    <s v="Cali"/>
    <s v="TRANSP06"/>
    <x v="59"/>
    <m/>
    <x v="0"/>
    <n v="1"/>
    <x v="0"/>
    <x v="0"/>
    <x v="0"/>
    <n v="50000"/>
    <x v="0"/>
    <x v="1"/>
    <x v="1"/>
    <x v="7"/>
  </r>
  <r>
    <x v="2348"/>
    <x v="671"/>
    <s v="CUBRIMIENTO"/>
    <x v="0"/>
    <m/>
    <s v="2025-06-18"/>
    <s v="2025-07-18"/>
    <s v="2025-07-21 11:59:24"/>
    <s v="0000-00-00 00:00:00"/>
    <s v="2025-07-22 15:30:53"/>
    <s v="2025-07-22 15:31:10"/>
    <s v="0000-00-00 00:00:00"/>
    <s v="2025-07-21"/>
    <s v="2025-07-21"/>
    <s v="2025-08-04"/>
    <s v="2025-08-06"/>
    <s v="2025-08-06"/>
    <x v="3"/>
    <s v="Cali"/>
    <s v="TUBSM03"/>
    <x v="407"/>
    <m/>
    <x v="0"/>
    <n v="2"/>
    <x v="0"/>
    <x v="0"/>
    <x v="0"/>
    <n v="620500"/>
    <x v="0"/>
    <x v="0"/>
    <x v="0"/>
    <x v="7"/>
  </r>
  <r>
    <x v="2349"/>
    <x v="61"/>
    <s v="CUBRIMIENTO"/>
    <x v="0"/>
    <m/>
    <s v="2025-02-14"/>
    <s v="2025-06-18"/>
    <s v="2025-06-19 14:05:18"/>
    <s v="0000-00-00 00:00:00"/>
    <s v="2025-06-20 11:46:28"/>
    <s v="2025-06-24 07:11:59"/>
    <s v="0000-00-00 00:00:00"/>
    <s v="2025-06-19"/>
    <s v="2025-06-19"/>
    <s v="2025-06-23"/>
    <s v="2025-06-25"/>
    <s v="2025-06-25"/>
    <x v="3"/>
    <s v="Cali"/>
    <s v="101601"/>
    <x v="264"/>
    <m/>
    <x v="0"/>
    <n v="6"/>
    <x v="0"/>
    <x v="0"/>
    <x v="0"/>
    <n v="0"/>
    <x v="0"/>
    <x v="0"/>
    <x v="0"/>
    <x v="6"/>
  </r>
  <r>
    <x v="2349"/>
    <x v="61"/>
    <s v="CUBRIMIENTO"/>
    <x v="0"/>
    <m/>
    <s v="2025-02-14"/>
    <s v="2025-06-18"/>
    <s v="2025-06-19 14:05:18"/>
    <s v="0000-00-00 00:00:00"/>
    <s v="2025-06-20 11:46:28"/>
    <s v="2025-06-24 07:11:59"/>
    <s v="0000-00-00 00:00:00"/>
    <s v="2025-06-19"/>
    <s v="2025-06-19"/>
    <s v="2025-06-23"/>
    <s v="2025-06-25"/>
    <s v="2025-06-25"/>
    <x v="3"/>
    <s v="Cali"/>
    <s v="101798"/>
    <x v="143"/>
    <m/>
    <x v="0"/>
    <n v="5"/>
    <x v="0"/>
    <x v="0"/>
    <x v="0"/>
    <n v="0"/>
    <x v="0"/>
    <x v="0"/>
    <x v="0"/>
    <x v="6"/>
  </r>
  <r>
    <x v="2349"/>
    <x v="61"/>
    <s v="CUBRIMIENTO"/>
    <x v="0"/>
    <m/>
    <s v="2025-02-14"/>
    <s v="2025-06-18"/>
    <s v="2025-06-19 14:05:18"/>
    <s v="0000-00-00 00:00:00"/>
    <s v="2025-06-20 11:46:28"/>
    <s v="2025-06-24 07:11:59"/>
    <s v="0000-00-00 00:00:00"/>
    <s v="2025-06-19"/>
    <s v="2025-06-19"/>
    <s v="2025-06-23"/>
    <s v="2025-06-25"/>
    <s v="2025-06-25"/>
    <x v="3"/>
    <s v="Cali"/>
    <s v="101799"/>
    <x v="481"/>
    <m/>
    <x v="0"/>
    <n v="5"/>
    <x v="0"/>
    <x v="0"/>
    <x v="0"/>
    <n v="0"/>
    <x v="0"/>
    <x v="0"/>
    <x v="0"/>
    <x v="6"/>
  </r>
  <r>
    <x v="2349"/>
    <x v="61"/>
    <s v="CUBRIMIENTO"/>
    <x v="0"/>
    <m/>
    <s v="2025-02-14"/>
    <s v="2025-06-18"/>
    <s v="2025-06-19 14:05:18"/>
    <s v="0000-00-00 00:00:00"/>
    <s v="2025-06-20 11:46:28"/>
    <s v="2025-06-24 07:11:59"/>
    <s v="0000-00-00 00:00:00"/>
    <s v="2025-06-19"/>
    <s v="2025-06-19"/>
    <s v="2025-06-23"/>
    <s v="2025-06-25"/>
    <s v="2025-06-25"/>
    <x v="3"/>
    <s v="Cali"/>
    <s v="24253"/>
    <x v="210"/>
    <m/>
    <x v="0"/>
    <n v="5"/>
    <x v="0"/>
    <x v="0"/>
    <x v="0"/>
    <n v="0"/>
    <x v="0"/>
    <x v="0"/>
    <x v="0"/>
    <x v="6"/>
  </r>
  <r>
    <x v="2349"/>
    <x v="61"/>
    <s v="CUBRIMIENTO"/>
    <x v="0"/>
    <m/>
    <s v="2025-02-14"/>
    <s v="2025-06-18"/>
    <s v="2025-06-19 14:05:18"/>
    <s v="0000-00-00 00:00:00"/>
    <s v="2025-06-20 11:46:28"/>
    <s v="2025-06-24 07:11:59"/>
    <s v="0000-00-00 00:00:00"/>
    <s v="2025-06-19"/>
    <s v="2025-06-19"/>
    <s v="2025-06-23"/>
    <s v="2025-06-25"/>
    <s v="2025-06-25"/>
    <x v="3"/>
    <s v="Cali"/>
    <s v="36891"/>
    <x v="776"/>
    <m/>
    <x v="0"/>
    <n v="6"/>
    <x v="0"/>
    <x v="0"/>
    <x v="0"/>
    <n v="0"/>
    <x v="0"/>
    <x v="0"/>
    <x v="0"/>
    <x v="6"/>
  </r>
  <r>
    <x v="2349"/>
    <x v="61"/>
    <s v="CUBRIMIENTO"/>
    <x v="0"/>
    <m/>
    <s v="2025-02-14"/>
    <s v="2025-06-18"/>
    <s v="2025-06-19 14:05:18"/>
    <s v="0000-00-00 00:00:00"/>
    <s v="2025-06-20 11:46:28"/>
    <s v="2025-06-24 07:11:59"/>
    <s v="0000-00-00 00:00:00"/>
    <s v="2025-06-19"/>
    <s v="2025-06-19"/>
    <s v="2025-06-23"/>
    <s v="2025-06-25"/>
    <s v="2025-06-25"/>
    <x v="3"/>
    <s v="Cali"/>
    <s v="6869"/>
    <x v="446"/>
    <m/>
    <x v="0"/>
    <n v="6"/>
    <x v="0"/>
    <x v="0"/>
    <x v="0"/>
    <n v="0"/>
    <x v="0"/>
    <x v="0"/>
    <x v="0"/>
    <x v="6"/>
  </r>
  <r>
    <x v="2349"/>
    <x v="61"/>
    <s v="CUBRIMIENTO"/>
    <x v="0"/>
    <m/>
    <s v="2025-02-14"/>
    <s v="2025-06-18"/>
    <s v="2025-06-19 14:05:18"/>
    <s v="0000-00-00 00:00:00"/>
    <s v="2025-06-20 11:46:28"/>
    <s v="2025-06-24 07:11:59"/>
    <s v="0000-00-00 00:00:00"/>
    <s v="2025-06-19"/>
    <s v="2025-06-19"/>
    <s v="2025-06-23"/>
    <s v="2025-06-25"/>
    <s v="2025-06-25"/>
    <x v="3"/>
    <s v="Cali"/>
    <s v="PFX001"/>
    <x v="694"/>
    <m/>
    <x v="0"/>
    <n v="6"/>
    <x v="0"/>
    <x v="0"/>
    <x v="0"/>
    <n v="0"/>
    <x v="0"/>
    <x v="0"/>
    <x v="0"/>
    <x v="6"/>
  </r>
  <r>
    <x v="2349"/>
    <x v="61"/>
    <s v="CUBRIMIENTO"/>
    <x v="0"/>
    <m/>
    <s v="2025-02-14"/>
    <s v="2025-06-18"/>
    <s v="2025-06-19 14:05:18"/>
    <s v="0000-00-00 00:00:00"/>
    <s v="2025-06-20 11:46:28"/>
    <s v="2025-06-24 07:11:59"/>
    <s v="0000-00-00 00:00:00"/>
    <s v="2025-06-19"/>
    <s v="2025-06-19"/>
    <s v="2025-06-23"/>
    <s v="2025-06-25"/>
    <s v="2025-06-25"/>
    <x v="3"/>
    <s v="Cali"/>
    <s v="PZCH070"/>
    <x v="999"/>
    <m/>
    <x v="0"/>
    <n v="6"/>
    <x v="0"/>
    <x v="0"/>
    <x v="0"/>
    <n v="0"/>
    <x v="0"/>
    <x v="0"/>
    <x v="0"/>
    <x v="6"/>
  </r>
  <r>
    <x v="2350"/>
    <x v="279"/>
    <s v="CUBRIMIENTO"/>
    <x v="0"/>
    <m/>
    <s v="2025-06-18"/>
    <s v="2025-06-18"/>
    <s v="2025-06-18 16:24:00"/>
    <s v="0000-00-00 00:00:00"/>
    <s v="2025-06-18 16:24:07"/>
    <s v="2025-06-19 17:26:16"/>
    <s v="0000-00-00 00:00:00"/>
    <s v="2025-06-19"/>
    <s v="2025-06-19"/>
    <s v="2025-06-23"/>
    <s v="2025-06-25"/>
    <s v="2025-06-25"/>
    <x v="3"/>
    <s v="Toscany"/>
    <s v="21307"/>
    <x v="260"/>
    <m/>
    <x v="0"/>
    <n v="17"/>
    <x v="0"/>
    <x v="0"/>
    <x v="0"/>
    <n v="894200"/>
    <x v="0"/>
    <x v="0"/>
    <x v="0"/>
    <x v="6"/>
  </r>
  <r>
    <x v="2351"/>
    <x v="1345"/>
    <s v="CUBRIMIENTO"/>
    <x v="0"/>
    <m/>
    <s v="2025-06-18"/>
    <s v="2025-06-25"/>
    <s v="2025-06-27 10:32:24"/>
    <s v="0000-00-00 00:00:00"/>
    <s v="2025-06-28 10:45:28"/>
    <s v="2025-07-01 07:35:52"/>
    <s v="0000-00-00 00:00:00"/>
    <s v="2025-06-26"/>
    <s v="2025-06-26"/>
    <s v="2025-06-30"/>
    <s v="2025-07-02"/>
    <s v="2025-07-02"/>
    <x v="3"/>
    <s v="Cali"/>
    <s v="27"/>
    <x v="674"/>
    <m/>
    <x v="0"/>
    <n v="2"/>
    <x v="0"/>
    <x v="0"/>
    <x v="0"/>
    <n v="280000"/>
    <x v="0"/>
    <x v="0"/>
    <x v="0"/>
    <x v="6"/>
  </r>
  <r>
    <x v="2351"/>
    <x v="1345"/>
    <s v="CUBRIMIENTO"/>
    <x v="0"/>
    <m/>
    <s v="2025-06-18"/>
    <s v="2025-06-25"/>
    <s v="2025-06-27 10:32:24"/>
    <s v="0000-00-00 00:00:00"/>
    <s v="2025-06-28 10:45:28"/>
    <s v="2025-07-01 07:35:52"/>
    <s v="0000-00-00 00:00:00"/>
    <s v="2025-06-26"/>
    <s v="2025-06-26"/>
    <s v="2025-06-30"/>
    <s v="2025-07-02"/>
    <s v="2025-07-02"/>
    <x v="3"/>
    <s v="Cali"/>
    <s v="TRANSP06"/>
    <x v="59"/>
    <m/>
    <x v="0"/>
    <n v="1"/>
    <x v="0"/>
    <x v="0"/>
    <x v="0"/>
    <n v="45000"/>
    <x v="0"/>
    <x v="1"/>
    <x v="1"/>
    <x v="6"/>
  </r>
  <r>
    <x v="2352"/>
    <x v="1346"/>
    <s v="CUBRIMIENTO"/>
    <x v="0"/>
    <m/>
    <s v="2025-06-18"/>
    <s v="2025-07-13"/>
    <s v="2025-07-18 13:36:23"/>
    <s v="2025-07-22 15:56:03"/>
    <s v="2025-07-29 14:54:08"/>
    <s v="2025-07-29 14:54:37"/>
    <s v="2025-08-08 09:12:59"/>
    <s v="2025-07-19"/>
    <s v="2025-07-26"/>
    <s v="2025-08-02"/>
    <s v="2025-08-04"/>
    <s v="2025-08-11"/>
    <x v="1"/>
    <s v="Medellin"/>
    <s v="BANF01"/>
    <x v="830"/>
    <s v="LONA DICKSON BEIGE *1.20 REF:0681"/>
    <x v="1"/>
    <n v="1"/>
    <x v="408"/>
    <x v="59"/>
    <x v="91"/>
    <n v="1466228"/>
    <x v="0"/>
    <x v="0"/>
    <x v="0"/>
    <x v="7"/>
  </r>
  <r>
    <x v="2352"/>
    <x v="1346"/>
    <s v="CUBRIMIENTO"/>
    <x v="0"/>
    <m/>
    <s v="2025-06-18"/>
    <s v="2025-07-13"/>
    <s v="2025-07-18 13:36:23"/>
    <s v="2025-07-22 15:56:03"/>
    <s v="2025-07-29 14:54:08"/>
    <s v="2025-07-29 14:54:37"/>
    <s v="2025-08-08 09:12:59"/>
    <s v="2025-07-19"/>
    <s v="2025-07-26"/>
    <s v="2025-08-02"/>
    <s v="2025-08-04"/>
    <s v="2025-08-11"/>
    <x v="1"/>
    <s v="Medellin"/>
    <s v="PUBL01"/>
    <x v="117"/>
    <m/>
    <x v="0"/>
    <n v="1"/>
    <x v="71"/>
    <x v="54"/>
    <x v="0"/>
    <n v="51806"/>
    <x v="0"/>
    <x v="0"/>
    <x v="0"/>
    <x v="7"/>
  </r>
  <r>
    <x v="2352"/>
    <x v="1346"/>
    <s v="CUBRIMIENTO"/>
    <x v="0"/>
    <m/>
    <s v="2025-06-18"/>
    <s v="2025-07-13"/>
    <s v="2025-07-18 13:36:23"/>
    <s v="2025-07-22 15:56:03"/>
    <s v="2025-07-29 14:54:08"/>
    <s v="2025-07-29 14:54:37"/>
    <s v="2025-08-08 09:12:59"/>
    <s v="2025-07-19"/>
    <s v="2025-07-26"/>
    <s v="2025-08-02"/>
    <s v="2025-08-04"/>
    <s v="2025-08-11"/>
    <x v="1"/>
    <s v="Medellin"/>
    <s v="SERV03"/>
    <x v="9"/>
    <m/>
    <x v="0"/>
    <n v="1"/>
    <x v="0"/>
    <x v="0"/>
    <x v="0"/>
    <n v="70000"/>
    <x v="0"/>
    <x v="1"/>
    <x v="1"/>
    <x v="7"/>
  </r>
  <r>
    <x v="2352"/>
    <x v="1346"/>
    <s v="CUBRIMIENTO"/>
    <x v="0"/>
    <m/>
    <s v="2025-06-18"/>
    <s v="2025-07-13"/>
    <s v="2025-07-18 13:36:23"/>
    <s v="2025-07-22 15:56:03"/>
    <s v="2025-07-29 14:54:08"/>
    <s v="2025-07-29 14:54:37"/>
    <s v="2025-08-08 09:12:59"/>
    <s v="2025-07-19"/>
    <s v="2025-07-26"/>
    <s v="2025-08-02"/>
    <s v="2025-08-04"/>
    <s v="2025-08-11"/>
    <x v="1"/>
    <s v="Medellin"/>
    <s v="TRANSP06"/>
    <x v="59"/>
    <m/>
    <x v="0"/>
    <n v="1"/>
    <x v="0"/>
    <x v="0"/>
    <x v="0"/>
    <n v="160000"/>
    <x v="0"/>
    <x v="1"/>
    <x v="1"/>
    <x v="7"/>
  </r>
  <r>
    <x v="2353"/>
    <x v="1347"/>
    <s v="CUBRIMIENTO"/>
    <x v="0"/>
    <m/>
    <s v="2025-06-18"/>
    <s v="2025-08-04"/>
    <s v="2025-08-06 10:39:34"/>
    <s v="0000-00-00 00:00:00"/>
    <s v="2025-08-12 08:19:00"/>
    <s v="2025-08-20 14:55:55"/>
    <s v="2025-08-26 14:42:52"/>
    <s v="2025-08-05"/>
    <s v="2025-08-05"/>
    <s v="2025-08-06"/>
    <s v="2025-08-11"/>
    <s v="2025-08-13"/>
    <x v="3"/>
    <s v="Bogota"/>
    <s v="23445"/>
    <x v="705"/>
    <m/>
    <x v="0"/>
    <n v="15"/>
    <x v="0"/>
    <x v="0"/>
    <x v="0"/>
    <n v="1500000"/>
    <x v="0"/>
    <x v="0"/>
    <x v="0"/>
    <x v="7"/>
  </r>
  <r>
    <x v="2353"/>
    <x v="1347"/>
    <s v="CUBRIMIENTO"/>
    <x v="0"/>
    <m/>
    <s v="2025-06-18"/>
    <s v="2025-08-04"/>
    <s v="2025-08-06 10:39:34"/>
    <s v="0000-00-00 00:00:00"/>
    <s v="2025-08-12 08:19:00"/>
    <s v="2025-08-20 14:55:55"/>
    <s v="2025-08-26 14:42:52"/>
    <s v="2025-08-05"/>
    <s v="2025-08-05"/>
    <s v="2025-08-06"/>
    <s v="2025-08-11"/>
    <s v="2025-08-13"/>
    <x v="3"/>
    <s v="Bogota"/>
    <s v="SERV03"/>
    <x v="9"/>
    <m/>
    <x v="0"/>
    <n v="1"/>
    <x v="0"/>
    <x v="0"/>
    <x v="0"/>
    <n v="250000"/>
    <x v="0"/>
    <x v="1"/>
    <x v="1"/>
    <x v="7"/>
  </r>
  <r>
    <x v="2353"/>
    <x v="1347"/>
    <s v="CUBRIMIENTO"/>
    <x v="0"/>
    <m/>
    <s v="2025-06-18"/>
    <s v="2025-08-04"/>
    <s v="2025-08-06 10:39:34"/>
    <s v="0000-00-00 00:00:00"/>
    <s v="2025-08-12 08:19:00"/>
    <s v="2025-08-20 14:55:55"/>
    <s v="2025-08-26 14:42:52"/>
    <s v="2025-08-05"/>
    <s v="2025-08-05"/>
    <s v="2025-08-06"/>
    <s v="2025-08-11"/>
    <s v="2025-08-13"/>
    <x v="3"/>
    <s v="Bogota"/>
    <s v="SERV04"/>
    <x v="1202"/>
    <m/>
    <x v="0"/>
    <n v="1"/>
    <x v="0"/>
    <x v="0"/>
    <x v="0"/>
    <n v="390000"/>
    <x v="0"/>
    <x v="1"/>
    <x v="1"/>
    <x v="7"/>
  </r>
  <r>
    <x v="2353"/>
    <x v="1347"/>
    <s v="CUBRIMIENTO"/>
    <x v="0"/>
    <m/>
    <s v="2025-06-18"/>
    <s v="2025-08-04"/>
    <s v="2025-08-06 10:39:34"/>
    <s v="0000-00-00 00:00:00"/>
    <s v="2025-08-12 08:19:00"/>
    <s v="2025-08-20 14:55:55"/>
    <s v="2025-08-26 14:42:52"/>
    <s v="2025-08-05"/>
    <s v="2025-08-05"/>
    <s v="2025-08-06"/>
    <s v="2025-08-11"/>
    <s v="2025-08-13"/>
    <x v="3"/>
    <s v="Bogota"/>
    <s v="SERVANDAM"/>
    <x v="865"/>
    <m/>
    <x v="0"/>
    <n v="1"/>
    <x v="0"/>
    <x v="0"/>
    <x v="0"/>
    <n v="115000"/>
    <x v="0"/>
    <x v="1"/>
    <x v="1"/>
    <x v="7"/>
  </r>
  <r>
    <x v="2353"/>
    <x v="1347"/>
    <s v="CUBRIMIENTO"/>
    <x v="0"/>
    <m/>
    <s v="2025-06-18"/>
    <s v="2025-08-04"/>
    <s v="2025-08-06 10:39:34"/>
    <s v="0000-00-00 00:00:00"/>
    <s v="2025-08-12 08:19:00"/>
    <s v="2025-08-20 14:55:55"/>
    <s v="2025-08-26 14:42:52"/>
    <s v="2025-08-05"/>
    <s v="2025-08-05"/>
    <s v="2025-08-06"/>
    <s v="2025-08-11"/>
    <s v="2025-08-13"/>
    <x v="3"/>
    <s v="Bogota"/>
    <s v="TRANSP04"/>
    <x v="1070"/>
    <m/>
    <x v="0"/>
    <n v="1"/>
    <x v="0"/>
    <x v="0"/>
    <x v="0"/>
    <n v="250000"/>
    <x v="0"/>
    <x v="0"/>
    <x v="0"/>
    <x v="7"/>
  </r>
  <r>
    <x v="2354"/>
    <x v="369"/>
    <s v="CUBRIMIENTO"/>
    <x v="0"/>
    <m/>
    <s v="2025-06-19"/>
    <s v="2025-06-19"/>
    <s v="2025-06-20 13:50:05"/>
    <s v="0000-00-00 00:00:00"/>
    <s v="2025-06-20 13:50:21"/>
    <s v="2025-06-24 07:15:23"/>
    <s v="0000-00-00 00:00:00"/>
    <s v="2025-06-20"/>
    <s v="2025-06-20"/>
    <s v="2025-06-24"/>
    <s v="2025-06-26"/>
    <s v="2025-06-26"/>
    <x v="3"/>
    <s v="Toscany"/>
    <s v="11439"/>
    <x v="276"/>
    <m/>
    <x v="0"/>
    <n v="1"/>
    <x v="0"/>
    <x v="0"/>
    <x v="0"/>
    <n v="115000"/>
    <x v="0"/>
    <x v="0"/>
    <x v="0"/>
    <x v="6"/>
  </r>
  <r>
    <x v="2355"/>
    <x v="1348"/>
    <s v="MUEBLES CC CUBRIMIENTOS"/>
    <x v="0"/>
    <m/>
    <s v="2025-06-19"/>
    <s v="2025-06-20"/>
    <s v="2025-06-28 12:05:26"/>
    <s v="0000-00-00 00:00:00"/>
    <s v="2025-07-02 07:30:45"/>
    <s v="2025-07-02 07:34:44"/>
    <s v="0000-00-00 00:00:00"/>
    <s v="2025-06-23"/>
    <s v="2025-06-23"/>
    <s v="2025-06-24"/>
    <s v="2025-06-26"/>
    <s v="2025-06-26"/>
    <x v="0"/>
    <s v="Toscana"/>
    <s v="TRANSP06"/>
    <x v="59"/>
    <m/>
    <x v="0"/>
    <n v="1"/>
    <x v="0"/>
    <x v="0"/>
    <x v="0"/>
    <n v="1468587.6"/>
    <x v="0"/>
    <x v="1"/>
    <x v="1"/>
    <x v="6"/>
  </r>
  <r>
    <x v="2356"/>
    <x v="1349"/>
    <s v="CUBRIMIENTO"/>
    <x v="0"/>
    <m/>
    <s v="2025-06-19"/>
    <s v="2025-06-19"/>
    <s v="2025-06-19 16:41:15"/>
    <s v="0000-00-00 00:00:00"/>
    <s v="2025-06-19 16:47:08"/>
    <s v="2025-06-19 17:13:11"/>
    <s v="0000-00-00 00:00:00"/>
    <s v="2025-06-20"/>
    <s v="2025-06-20"/>
    <s v="2025-06-24"/>
    <s v="2025-06-26"/>
    <s v="2025-06-26"/>
    <x v="3"/>
    <s v="Toscany"/>
    <s v="11432"/>
    <x v="242"/>
    <m/>
    <x v="0"/>
    <n v="1"/>
    <x v="0"/>
    <x v="0"/>
    <x v="0"/>
    <n v="453000"/>
    <x v="0"/>
    <x v="0"/>
    <x v="0"/>
    <x v="6"/>
  </r>
  <r>
    <x v="2357"/>
    <x v="1350"/>
    <s v="MUEBLES CC CUBRIMIENTOS"/>
    <x v="0"/>
    <m/>
    <s v="2025-06-19"/>
    <s v="2025-09-30"/>
    <s v="2025-10-07 15:26:05"/>
    <s v="0000-00-00 00:00:00"/>
    <s v="2025-10-16 11:40:01"/>
    <s v="0000-00-00 00:00:00"/>
    <s v="0000-00-00 00:00:00"/>
    <s v="2025-10-07"/>
    <s v="2025-10-07"/>
    <s v="2025-10-15"/>
    <s v="2025-10-20"/>
    <s v="2025-10-22"/>
    <x v="12"/>
    <s v="Bogota"/>
    <s v="28523"/>
    <x v="864"/>
    <m/>
    <x v="0"/>
    <n v="20"/>
    <x v="0"/>
    <x v="0"/>
    <x v="0"/>
    <n v="1600000"/>
    <x v="0"/>
    <x v="0"/>
    <x v="0"/>
    <x v="0"/>
  </r>
  <r>
    <x v="2357"/>
    <x v="1350"/>
    <s v="MUEBLES CC CUBRIMIENTOS"/>
    <x v="0"/>
    <m/>
    <s v="2025-06-19"/>
    <s v="2025-09-30"/>
    <s v="2025-10-07 15:26:05"/>
    <s v="0000-00-00 00:00:00"/>
    <s v="2025-10-16 11:40:01"/>
    <s v="0000-00-00 00:00:00"/>
    <s v="0000-00-00 00:00:00"/>
    <s v="2025-10-07"/>
    <s v="2025-10-07"/>
    <s v="2025-10-15"/>
    <s v="2025-10-20"/>
    <s v="2025-10-22"/>
    <x v="12"/>
    <s v="Bogota"/>
    <s v="MANT001"/>
    <x v="770"/>
    <m/>
    <x v="0"/>
    <n v="1"/>
    <x v="409"/>
    <x v="0"/>
    <x v="25"/>
    <n v="2270000"/>
    <x v="0"/>
    <x v="0"/>
    <x v="0"/>
    <x v="0"/>
  </r>
  <r>
    <x v="2357"/>
    <x v="1350"/>
    <s v="MUEBLES CC CUBRIMIENTOS"/>
    <x v="0"/>
    <m/>
    <s v="2025-06-19"/>
    <s v="2025-09-30"/>
    <s v="2025-10-07 15:26:05"/>
    <s v="0000-00-00 00:00:00"/>
    <s v="2025-10-16 11:40:01"/>
    <s v="0000-00-00 00:00:00"/>
    <s v="0000-00-00 00:00:00"/>
    <s v="2025-10-07"/>
    <s v="2025-10-07"/>
    <s v="2025-10-15"/>
    <s v="2025-10-20"/>
    <s v="2025-10-22"/>
    <x v="12"/>
    <s v="Bogota"/>
    <s v="MANT001"/>
    <x v="770"/>
    <m/>
    <x v="0"/>
    <n v="1"/>
    <x v="35"/>
    <x v="0"/>
    <x v="23"/>
    <n v="2270000"/>
    <x v="0"/>
    <x v="0"/>
    <x v="0"/>
    <x v="0"/>
  </r>
  <r>
    <x v="2357"/>
    <x v="1350"/>
    <s v="MUEBLES CC CUBRIMIENTOS"/>
    <x v="0"/>
    <m/>
    <s v="2025-06-19"/>
    <s v="2025-09-30"/>
    <s v="2025-10-07 15:26:05"/>
    <s v="0000-00-00 00:00:00"/>
    <s v="2025-10-16 11:40:01"/>
    <s v="0000-00-00 00:00:00"/>
    <s v="0000-00-00 00:00:00"/>
    <s v="2025-10-07"/>
    <s v="2025-10-07"/>
    <s v="2025-10-15"/>
    <s v="2025-10-20"/>
    <s v="2025-10-22"/>
    <x v="12"/>
    <s v="Bogota"/>
    <s v="MANT001"/>
    <x v="770"/>
    <m/>
    <x v="0"/>
    <n v="1"/>
    <x v="24"/>
    <x v="0"/>
    <x v="17"/>
    <n v="1670000"/>
    <x v="0"/>
    <x v="0"/>
    <x v="0"/>
    <x v="0"/>
  </r>
  <r>
    <x v="2357"/>
    <x v="1350"/>
    <s v="MUEBLES CC CUBRIMIENTOS"/>
    <x v="0"/>
    <m/>
    <s v="2025-06-19"/>
    <s v="2025-09-30"/>
    <s v="2025-10-07 15:26:05"/>
    <s v="0000-00-00 00:00:00"/>
    <s v="2025-10-16 11:40:01"/>
    <s v="0000-00-00 00:00:00"/>
    <s v="0000-00-00 00:00:00"/>
    <s v="2025-10-07"/>
    <s v="2025-10-07"/>
    <s v="2025-10-15"/>
    <s v="2025-10-20"/>
    <s v="2025-10-22"/>
    <x v="12"/>
    <s v="Bogota"/>
    <s v="MANT001"/>
    <x v="770"/>
    <m/>
    <x v="0"/>
    <n v="1"/>
    <x v="34"/>
    <x v="0"/>
    <x v="22"/>
    <n v="2850000"/>
    <x v="0"/>
    <x v="0"/>
    <x v="0"/>
    <x v="0"/>
  </r>
  <r>
    <x v="2357"/>
    <x v="1350"/>
    <s v="MUEBLES CC CUBRIMIENTOS"/>
    <x v="0"/>
    <m/>
    <s v="2025-06-19"/>
    <s v="2025-09-30"/>
    <s v="2025-10-07 15:26:05"/>
    <s v="0000-00-00 00:00:00"/>
    <s v="2025-10-16 11:40:01"/>
    <s v="0000-00-00 00:00:00"/>
    <s v="0000-00-00 00:00:00"/>
    <s v="2025-10-07"/>
    <s v="2025-10-07"/>
    <s v="2025-10-15"/>
    <s v="2025-10-20"/>
    <s v="2025-10-22"/>
    <x v="12"/>
    <s v="Bogota"/>
    <s v="MANT001"/>
    <x v="770"/>
    <m/>
    <x v="0"/>
    <n v="1"/>
    <x v="25"/>
    <x v="0"/>
    <x v="17"/>
    <n v="1090000"/>
    <x v="0"/>
    <x v="0"/>
    <x v="0"/>
    <x v="0"/>
  </r>
  <r>
    <x v="2357"/>
    <x v="1350"/>
    <s v="MUEBLES CC CUBRIMIENTOS"/>
    <x v="0"/>
    <m/>
    <s v="2025-06-19"/>
    <s v="2025-09-30"/>
    <s v="2025-10-07 15:26:05"/>
    <s v="0000-00-00 00:00:00"/>
    <s v="2025-10-16 11:40:01"/>
    <s v="0000-00-00 00:00:00"/>
    <s v="0000-00-00 00:00:00"/>
    <s v="2025-10-07"/>
    <s v="2025-10-07"/>
    <s v="2025-10-15"/>
    <s v="2025-10-20"/>
    <s v="2025-10-22"/>
    <x v="12"/>
    <s v="Bogota"/>
    <s v="MANT001"/>
    <x v="770"/>
    <m/>
    <x v="0"/>
    <n v="1"/>
    <x v="36"/>
    <x v="0"/>
    <x v="24"/>
    <n v="1870000"/>
    <x v="0"/>
    <x v="0"/>
    <x v="0"/>
    <x v="0"/>
  </r>
  <r>
    <x v="2357"/>
    <x v="1350"/>
    <s v="MUEBLES CC CUBRIMIENTOS"/>
    <x v="0"/>
    <m/>
    <s v="2025-06-19"/>
    <s v="2025-09-30"/>
    <s v="2025-10-07 15:26:05"/>
    <s v="0000-00-00 00:00:00"/>
    <s v="2025-10-16 11:40:01"/>
    <s v="0000-00-00 00:00:00"/>
    <s v="0000-00-00 00:00:00"/>
    <s v="2025-10-07"/>
    <s v="2025-10-07"/>
    <s v="2025-10-15"/>
    <s v="2025-10-20"/>
    <s v="2025-10-22"/>
    <x v="12"/>
    <s v="Bogota"/>
    <s v="MANT001"/>
    <x v="770"/>
    <m/>
    <x v="0"/>
    <n v="1"/>
    <x v="3"/>
    <x v="0"/>
    <x v="23"/>
    <n v="1690000"/>
    <x v="0"/>
    <x v="0"/>
    <x v="0"/>
    <x v="0"/>
  </r>
  <r>
    <x v="2357"/>
    <x v="1350"/>
    <s v="MUEBLES CC CUBRIMIENTOS"/>
    <x v="0"/>
    <m/>
    <s v="2025-06-19"/>
    <s v="2025-09-30"/>
    <s v="2025-10-07 15:26:05"/>
    <s v="0000-00-00 00:00:00"/>
    <s v="2025-10-16 11:40:01"/>
    <s v="0000-00-00 00:00:00"/>
    <s v="0000-00-00 00:00:00"/>
    <s v="2025-10-07"/>
    <s v="2025-10-07"/>
    <s v="2025-10-15"/>
    <s v="2025-10-20"/>
    <s v="2025-10-22"/>
    <x v="12"/>
    <s v="Bogota"/>
    <s v="MANT001"/>
    <x v="770"/>
    <m/>
    <x v="0"/>
    <n v="1"/>
    <x v="21"/>
    <x v="0"/>
    <x v="17"/>
    <n v="1090000"/>
    <x v="0"/>
    <x v="0"/>
    <x v="0"/>
    <x v="0"/>
  </r>
  <r>
    <x v="2357"/>
    <x v="1350"/>
    <s v="MUEBLES CC CUBRIMIENTOS"/>
    <x v="0"/>
    <m/>
    <s v="2025-06-19"/>
    <s v="2025-09-30"/>
    <s v="2025-10-07 15:26:05"/>
    <s v="0000-00-00 00:00:00"/>
    <s v="2025-10-16 11:40:01"/>
    <s v="0000-00-00 00:00:00"/>
    <s v="0000-00-00 00:00:00"/>
    <s v="2025-10-07"/>
    <s v="2025-10-07"/>
    <s v="2025-10-15"/>
    <s v="2025-10-20"/>
    <s v="2025-10-22"/>
    <x v="12"/>
    <s v="Bogota"/>
    <s v="MANT001"/>
    <x v="770"/>
    <m/>
    <x v="0"/>
    <n v="1"/>
    <x v="27"/>
    <x v="0"/>
    <x v="17"/>
    <n v="1670000"/>
    <x v="0"/>
    <x v="0"/>
    <x v="0"/>
    <x v="0"/>
  </r>
  <r>
    <x v="2357"/>
    <x v="1350"/>
    <s v="MUEBLES CC CUBRIMIENTOS"/>
    <x v="0"/>
    <m/>
    <s v="2025-06-19"/>
    <s v="2025-09-30"/>
    <s v="2025-10-07 15:26:05"/>
    <s v="0000-00-00 00:00:00"/>
    <s v="2025-10-16 11:40:01"/>
    <s v="0000-00-00 00:00:00"/>
    <s v="0000-00-00 00:00:00"/>
    <s v="2025-10-07"/>
    <s v="2025-10-07"/>
    <s v="2025-10-15"/>
    <s v="2025-10-20"/>
    <s v="2025-10-22"/>
    <x v="12"/>
    <s v="Bogota"/>
    <s v="SERV03"/>
    <x v="9"/>
    <m/>
    <x v="0"/>
    <n v="1"/>
    <x v="0"/>
    <x v="0"/>
    <x v="0"/>
    <n v="3500000"/>
    <x v="0"/>
    <x v="1"/>
    <x v="1"/>
    <x v="0"/>
  </r>
  <r>
    <x v="2357"/>
    <x v="1350"/>
    <s v="MUEBLES CC CUBRIMIENTOS"/>
    <x v="0"/>
    <m/>
    <s v="2025-06-19"/>
    <s v="2025-09-30"/>
    <s v="2025-10-07 15:26:05"/>
    <s v="0000-00-00 00:00:00"/>
    <s v="2025-10-16 11:40:01"/>
    <s v="0000-00-00 00:00:00"/>
    <s v="0000-00-00 00:00:00"/>
    <s v="2025-10-07"/>
    <s v="2025-10-07"/>
    <s v="2025-10-15"/>
    <s v="2025-10-20"/>
    <s v="2025-10-22"/>
    <x v="12"/>
    <s v="Bogota"/>
    <s v="SERV04"/>
    <x v="1202"/>
    <m/>
    <x v="0"/>
    <n v="1"/>
    <x v="0"/>
    <x v="0"/>
    <x v="0"/>
    <n v="1400000"/>
    <x v="0"/>
    <x v="1"/>
    <x v="1"/>
    <x v="0"/>
  </r>
  <r>
    <x v="2357"/>
    <x v="1350"/>
    <s v="MUEBLES CC CUBRIMIENTOS"/>
    <x v="0"/>
    <m/>
    <s v="2025-06-19"/>
    <s v="2025-09-30"/>
    <s v="2025-10-07 15:26:05"/>
    <s v="0000-00-00 00:00:00"/>
    <s v="2025-10-16 11:40:01"/>
    <s v="0000-00-00 00:00:00"/>
    <s v="0000-00-00 00:00:00"/>
    <s v="2025-10-07"/>
    <s v="2025-10-07"/>
    <s v="2025-10-15"/>
    <s v="2025-10-20"/>
    <s v="2025-10-22"/>
    <x v="12"/>
    <s v="Bogota"/>
    <s v="SERVANDAM"/>
    <x v="865"/>
    <m/>
    <x v="0"/>
    <n v="1"/>
    <x v="0"/>
    <x v="0"/>
    <x v="0"/>
    <n v="500000"/>
    <x v="0"/>
    <x v="1"/>
    <x v="1"/>
    <x v="0"/>
  </r>
  <r>
    <x v="2357"/>
    <x v="1350"/>
    <s v="MUEBLES CC CUBRIMIENTOS"/>
    <x v="0"/>
    <m/>
    <s v="2025-06-19"/>
    <s v="2025-09-30"/>
    <s v="2025-10-07 15:26:05"/>
    <s v="0000-00-00 00:00:00"/>
    <s v="2025-10-16 11:40:01"/>
    <s v="0000-00-00 00:00:00"/>
    <s v="0000-00-00 00:00:00"/>
    <s v="2025-10-07"/>
    <s v="2025-10-07"/>
    <s v="2025-10-15"/>
    <s v="2025-10-20"/>
    <s v="2025-10-22"/>
    <x v="12"/>
    <s v="Bogota"/>
    <s v="SERVLAV04"/>
    <x v="771"/>
    <m/>
    <x v="0"/>
    <n v="1"/>
    <x v="34"/>
    <x v="0"/>
    <x v="22"/>
    <n v="2954375"/>
    <x v="0"/>
    <x v="1"/>
    <x v="1"/>
    <x v="0"/>
  </r>
  <r>
    <x v="2357"/>
    <x v="1350"/>
    <s v="MUEBLES CC CUBRIMIENTOS"/>
    <x v="0"/>
    <m/>
    <s v="2025-06-19"/>
    <s v="2025-09-30"/>
    <s v="2025-10-07 15:26:05"/>
    <s v="0000-00-00 00:00:00"/>
    <s v="2025-10-16 11:40:01"/>
    <s v="0000-00-00 00:00:00"/>
    <s v="0000-00-00 00:00:00"/>
    <s v="2025-10-07"/>
    <s v="2025-10-07"/>
    <s v="2025-10-15"/>
    <s v="2025-10-20"/>
    <s v="2025-10-22"/>
    <x v="12"/>
    <s v="Bogota"/>
    <s v="SERVLAV04"/>
    <x v="771"/>
    <m/>
    <x v="0"/>
    <n v="1"/>
    <x v="21"/>
    <x v="0"/>
    <x v="17"/>
    <n v="375000"/>
    <x v="0"/>
    <x v="1"/>
    <x v="1"/>
    <x v="0"/>
  </r>
  <r>
    <x v="2357"/>
    <x v="1350"/>
    <s v="MUEBLES CC CUBRIMIENTOS"/>
    <x v="0"/>
    <m/>
    <s v="2025-06-19"/>
    <s v="2025-09-30"/>
    <s v="2025-10-07 15:26:05"/>
    <s v="0000-00-00 00:00:00"/>
    <s v="2025-10-16 11:40:01"/>
    <s v="0000-00-00 00:00:00"/>
    <s v="0000-00-00 00:00:00"/>
    <s v="2025-10-07"/>
    <s v="2025-10-07"/>
    <s v="2025-10-15"/>
    <s v="2025-10-20"/>
    <s v="2025-10-22"/>
    <x v="12"/>
    <s v="Bogota"/>
    <s v="SERVLAV04"/>
    <x v="771"/>
    <m/>
    <x v="0"/>
    <n v="1"/>
    <x v="27"/>
    <x v="0"/>
    <x v="17"/>
    <n v="784375"/>
    <x v="0"/>
    <x v="1"/>
    <x v="1"/>
    <x v="0"/>
  </r>
  <r>
    <x v="2357"/>
    <x v="1350"/>
    <s v="MUEBLES CC CUBRIMIENTOS"/>
    <x v="0"/>
    <m/>
    <s v="2025-06-19"/>
    <s v="2025-09-30"/>
    <s v="2025-10-07 15:26:05"/>
    <s v="0000-00-00 00:00:00"/>
    <s v="2025-10-16 11:40:01"/>
    <s v="0000-00-00 00:00:00"/>
    <s v="0000-00-00 00:00:00"/>
    <s v="2025-10-07"/>
    <s v="2025-10-07"/>
    <s v="2025-10-15"/>
    <s v="2025-10-20"/>
    <s v="2025-10-22"/>
    <x v="12"/>
    <s v="Bogota"/>
    <s v="SERVLAV04"/>
    <x v="771"/>
    <m/>
    <x v="0"/>
    <n v="1"/>
    <x v="36"/>
    <x v="0"/>
    <x v="24"/>
    <n v="1613750"/>
    <x v="0"/>
    <x v="1"/>
    <x v="1"/>
    <x v="0"/>
  </r>
  <r>
    <x v="2357"/>
    <x v="1350"/>
    <s v="MUEBLES CC CUBRIMIENTOS"/>
    <x v="0"/>
    <m/>
    <s v="2025-06-19"/>
    <s v="2025-09-30"/>
    <s v="2025-10-07 15:26:05"/>
    <s v="0000-00-00 00:00:00"/>
    <s v="2025-10-16 11:40:01"/>
    <s v="0000-00-00 00:00:00"/>
    <s v="0000-00-00 00:00:00"/>
    <s v="2025-10-07"/>
    <s v="2025-10-07"/>
    <s v="2025-10-15"/>
    <s v="2025-10-20"/>
    <s v="2025-10-22"/>
    <x v="12"/>
    <s v="Bogota"/>
    <s v="SERVLAV04"/>
    <x v="771"/>
    <m/>
    <x v="0"/>
    <n v="1"/>
    <x v="3"/>
    <x v="0"/>
    <x v="23"/>
    <n v="1600000"/>
    <x v="0"/>
    <x v="1"/>
    <x v="1"/>
    <x v="0"/>
  </r>
  <r>
    <x v="2357"/>
    <x v="1350"/>
    <s v="MUEBLES CC CUBRIMIENTOS"/>
    <x v="0"/>
    <m/>
    <s v="2025-06-19"/>
    <s v="2025-09-30"/>
    <s v="2025-10-07 15:26:05"/>
    <s v="0000-00-00 00:00:00"/>
    <s v="2025-10-16 11:40:01"/>
    <s v="0000-00-00 00:00:00"/>
    <s v="0000-00-00 00:00:00"/>
    <s v="2025-10-07"/>
    <s v="2025-10-07"/>
    <s v="2025-10-15"/>
    <s v="2025-10-20"/>
    <s v="2025-10-22"/>
    <x v="12"/>
    <s v="Bogota"/>
    <s v="SERVLAV04"/>
    <x v="771"/>
    <m/>
    <x v="0"/>
    <n v="1"/>
    <x v="24"/>
    <x v="0"/>
    <x v="17"/>
    <n v="715625"/>
    <x v="0"/>
    <x v="1"/>
    <x v="1"/>
    <x v="0"/>
  </r>
  <r>
    <x v="2357"/>
    <x v="1350"/>
    <s v="MUEBLES CC CUBRIMIENTOS"/>
    <x v="0"/>
    <m/>
    <s v="2025-06-19"/>
    <s v="2025-09-30"/>
    <s v="2025-10-07 15:26:05"/>
    <s v="0000-00-00 00:00:00"/>
    <s v="2025-10-16 11:40:01"/>
    <s v="0000-00-00 00:00:00"/>
    <s v="0000-00-00 00:00:00"/>
    <s v="2025-10-07"/>
    <s v="2025-10-07"/>
    <s v="2025-10-15"/>
    <s v="2025-10-20"/>
    <s v="2025-10-22"/>
    <x v="12"/>
    <s v="Bogota"/>
    <s v="SERVLAV04"/>
    <x v="771"/>
    <m/>
    <x v="0"/>
    <n v="1"/>
    <x v="409"/>
    <x v="0"/>
    <x v="25"/>
    <n v="1661875"/>
    <x v="0"/>
    <x v="1"/>
    <x v="1"/>
    <x v="0"/>
  </r>
  <r>
    <x v="2357"/>
    <x v="1350"/>
    <s v="MUEBLES CC CUBRIMIENTOS"/>
    <x v="0"/>
    <m/>
    <s v="2025-06-19"/>
    <s v="2025-09-30"/>
    <s v="2025-10-07 15:26:05"/>
    <s v="0000-00-00 00:00:00"/>
    <s v="2025-10-16 11:40:01"/>
    <s v="0000-00-00 00:00:00"/>
    <s v="0000-00-00 00:00:00"/>
    <s v="2025-10-07"/>
    <s v="2025-10-07"/>
    <s v="2025-10-15"/>
    <s v="2025-10-20"/>
    <s v="2025-10-22"/>
    <x v="12"/>
    <s v="Bogota"/>
    <s v="SERVLAV04"/>
    <x v="771"/>
    <m/>
    <x v="0"/>
    <n v="1"/>
    <x v="35"/>
    <x v="0"/>
    <x v="23"/>
    <n v="2480000"/>
    <x v="0"/>
    <x v="1"/>
    <x v="1"/>
    <x v="0"/>
  </r>
  <r>
    <x v="2357"/>
    <x v="1350"/>
    <s v="MUEBLES CC CUBRIMIENTOS"/>
    <x v="0"/>
    <m/>
    <s v="2025-06-19"/>
    <s v="2025-09-30"/>
    <s v="2025-10-07 15:26:05"/>
    <s v="0000-00-00 00:00:00"/>
    <s v="2025-10-16 11:40:01"/>
    <s v="0000-00-00 00:00:00"/>
    <s v="0000-00-00 00:00:00"/>
    <s v="2025-10-07"/>
    <s v="2025-10-07"/>
    <s v="2025-10-15"/>
    <s v="2025-10-20"/>
    <s v="2025-10-22"/>
    <x v="12"/>
    <s v="Bogota"/>
    <s v="SERVLAV04"/>
    <x v="771"/>
    <m/>
    <x v="0"/>
    <n v="1"/>
    <x v="25"/>
    <x v="0"/>
    <x v="17"/>
    <n v="375000"/>
    <x v="0"/>
    <x v="1"/>
    <x v="1"/>
    <x v="0"/>
  </r>
  <r>
    <x v="2358"/>
    <x v="61"/>
    <s v="CUBRIMIENTO"/>
    <x v="0"/>
    <m/>
    <s v="2025-06-19"/>
    <s v="2025-06-26"/>
    <s v="2025-06-27 16:06:31"/>
    <s v="2025-10-09 07:32:45"/>
    <s v="2025-10-31 11:43:12"/>
    <s v="0000-00-00 00:00:00"/>
    <s v="0000-00-00 00:00:00"/>
    <s v="2025-06-27"/>
    <s v="2025-10-09"/>
    <s v="2025-10-30"/>
    <s v="2025-11-01"/>
    <s v="2025-11-11"/>
    <x v="18"/>
    <s v="Cali"/>
    <s v="1011439"/>
    <x v="151"/>
    <m/>
    <x v="0"/>
    <n v="2"/>
    <x v="0"/>
    <x v="0"/>
    <x v="0"/>
    <n v="0"/>
    <x v="0"/>
    <x v="0"/>
    <x v="0"/>
    <x v="0"/>
  </r>
  <r>
    <x v="2358"/>
    <x v="61"/>
    <s v="CUBRIMIENTO"/>
    <x v="0"/>
    <m/>
    <s v="2025-06-19"/>
    <s v="2025-06-26"/>
    <s v="2025-06-27 16:06:31"/>
    <s v="2025-10-09 07:32:45"/>
    <s v="2025-10-31 11:43:12"/>
    <s v="0000-00-00 00:00:00"/>
    <s v="0000-00-00 00:00:00"/>
    <s v="2025-06-27"/>
    <s v="2025-10-09"/>
    <s v="2025-10-30"/>
    <s v="2025-11-01"/>
    <s v="2025-11-11"/>
    <x v="18"/>
    <s v="Cali"/>
    <s v="13281"/>
    <x v="1208"/>
    <s v="LONA PERGOTEX BLACKOUT BEIGE"/>
    <x v="0"/>
    <n v="1"/>
    <x v="0"/>
    <x v="0"/>
    <x v="0"/>
    <n v="0"/>
    <x v="0"/>
    <x v="0"/>
    <x v="0"/>
    <x v="0"/>
  </r>
  <r>
    <x v="2358"/>
    <x v="61"/>
    <s v="CUBRIMIENTO"/>
    <x v="0"/>
    <m/>
    <s v="2025-06-19"/>
    <s v="2025-06-26"/>
    <s v="2025-06-27 16:06:31"/>
    <s v="2025-10-09 07:32:45"/>
    <s v="2025-10-31 11:43:12"/>
    <s v="0000-00-00 00:00:00"/>
    <s v="0000-00-00 00:00:00"/>
    <s v="2025-06-27"/>
    <s v="2025-10-09"/>
    <s v="2025-10-30"/>
    <s v="2025-11-01"/>
    <s v="2025-11-11"/>
    <x v="18"/>
    <s v="Cali"/>
    <s v="13764"/>
    <x v="1209"/>
    <m/>
    <x v="0"/>
    <n v="140"/>
    <x v="0"/>
    <x v="0"/>
    <x v="0"/>
    <n v="0"/>
    <x v="0"/>
    <x v="0"/>
    <x v="0"/>
    <x v="0"/>
  </r>
  <r>
    <x v="2358"/>
    <x v="61"/>
    <s v="CUBRIMIENTO"/>
    <x v="0"/>
    <m/>
    <s v="2025-06-19"/>
    <s v="2025-06-26"/>
    <s v="2025-06-27 16:06:31"/>
    <s v="2025-10-09 07:32:45"/>
    <s v="2025-10-31 11:43:12"/>
    <s v="0000-00-00 00:00:00"/>
    <s v="0000-00-00 00:00:00"/>
    <s v="2025-06-27"/>
    <s v="2025-10-09"/>
    <s v="2025-10-30"/>
    <s v="2025-11-01"/>
    <s v="2025-11-11"/>
    <x v="18"/>
    <s v="Cali"/>
    <s v="15857"/>
    <x v="1210"/>
    <m/>
    <x v="0"/>
    <n v="1"/>
    <x v="0"/>
    <x v="0"/>
    <x v="0"/>
    <n v="0"/>
    <x v="0"/>
    <x v="0"/>
    <x v="0"/>
    <x v="0"/>
  </r>
  <r>
    <x v="2358"/>
    <x v="61"/>
    <s v="CUBRIMIENTO"/>
    <x v="0"/>
    <m/>
    <s v="2025-06-19"/>
    <s v="2025-06-26"/>
    <s v="2025-06-27 16:06:31"/>
    <s v="2025-10-09 07:32:45"/>
    <s v="2025-10-31 11:43:12"/>
    <s v="0000-00-00 00:00:00"/>
    <s v="0000-00-00 00:00:00"/>
    <s v="2025-06-27"/>
    <s v="2025-10-09"/>
    <s v="2025-10-30"/>
    <s v="2025-11-01"/>
    <s v="2025-11-11"/>
    <x v="18"/>
    <s v="Cali"/>
    <s v="27249"/>
    <x v="64"/>
    <m/>
    <x v="0"/>
    <n v="2"/>
    <x v="0"/>
    <x v="0"/>
    <x v="0"/>
    <n v="0"/>
    <x v="0"/>
    <x v="0"/>
    <x v="0"/>
    <x v="0"/>
  </r>
  <r>
    <x v="2358"/>
    <x v="61"/>
    <s v="CUBRIMIENTO"/>
    <x v="0"/>
    <m/>
    <s v="2025-06-19"/>
    <s v="2025-06-26"/>
    <s v="2025-06-27 16:06:31"/>
    <s v="2025-10-09 07:32:45"/>
    <s v="2025-10-31 11:43:12"/>
    <s v="0000-00-00 00:00:00"/>
    <s v="0000-00-00 00:00:00"/>
    <s v="2025-06-27"/>
    <s v="2025-10-09"/>
    <s v="2025-10-30"/>
    <s v="2025-11-01"/>
    <s v="2025-11-11"/>
    <x v="18"/>
    <s v="Cali"/>
    <s v="28523"/>
    <x v="864"/>
    <m/>
    <x v="0"/>
    <n v="10"/>
    <x v="0"/>
    <x v="0"/>
    <x v="0"/>
    <n v="0"/>
    <x v="0"/>
    <x v="0"/>
    <x v="0"/>
    <x v="0"/>
  </r>
  <r>
    <x v="2358"/>
    <x v="61"/>
    <s v="CUBRIMIENTO"/>
    <x v="0"/>
    <m/>
    <s v="2025-06-19"/>
    <s v="2025-06-26"/>
    <s v="2025-06-27 16:06:31"/>
    <s v="2025-10-09 07:32:45"/>
    <s v="2025-10-31 11:43:12"/>
    <s v="0000-00-00 00:00:00"/>
    <s v="0000-00-00 00:00:00"/>
    <s v="2025-06-27"/>
    <s v="2025-10-09"/>
    <s v="2025-10-30"/>
    <s v="2025-11-01"/>
    <s v="2025-11-11"/>
    <x v="18"/>
    <s v="Cali"/>
    <s v="321"/>
    <x v="836"/>
    <m/>
    <x v="0"/>
    <n v="30"/>
    <x v="0"/>
    <x v="0"/>
    <x v="0"/>
    <n v="0"/>
    <x v="0"/>
    <x v="0"/>
    <x v="0"/>
    <x v="0"/>
  </r>
  <r>
    <x v="2358"/>
    <x v="61"/>
    <s v="CUBRIMIENTO"/>
    <x v="0"/>
    <m/>
    <s v="2025-06-19"/>
    <s v="2025-06-26"/>
    <s v="2025-06-27 16:06:31"/>
    <s v="2025-10-09 07:32:45"/>
    <s v="2025-10-31 11:43:12"/>
    <s v="0000-00-00 00:00:00"/>
    <s v="0000-00-00 00:00:00"/>
    <s v="2025-06-27"/>
    <s v="2025-10-09"/>
    <s v="2025-10-30"/>
    <s v="2025-11-01"/>
    <s v="2025-11-11"/>
    <x v="18"/>
    <s v="Cali"/>
    <s v="3481"/>
    <x v="1211"/>
    <m/>
    <x v="0"/>
    <n v="8"/>
    <x v="0"/>
    <x v="0"/>
    <x v="0"/>
    <n v="0"/>
    <x v="0"/>
    <x v="0"/>
    <x v="0"/>
    <x v="0"/>
  </r>
  <r>
    <x v="2358"/>
    <x v="61"/>
    <s v="CUBRIMIENTO"/>
    <x v="0"/>
    <m/>
    <s v="2025-06-19"/>
    <s v="2025-06-26"/>
    <s v="2025-06-27 16:06:31"/>
    <s v="2025-10-09 07:32:45"/>
    <s v="2025-10-31 11:43:12"/>
    <s v="0000-00-00 00:00:00"/>
    <s v="0000-00-00 00:00:00"/>
    <s v="2025-06-27"/>
    <s v="2025-10-09"/>
    <s v="2025-10-30"/>
    <s v="2025-11-01"/>
    <s v="2025-11-11"/>
    <x v="18"/>
    <s v="Cali"/>
    <s v="499"/>
    <x v="349"/>
    <m/>
    <x v="0"/>
    <n v="30"/>
    <x v="0"/>
    <x v="0"/>
    <x v="0"/>
    <n v="0"/>
    <x v="0"/>
    <x v="0"/>
    <x v="0"/>
    <x v="0"/>
  </r>
  <r>
    <x v="2358"/>
    <x v="61"/>
    <s v="CUBRIMIENTO"/>
    <x v="0"/>
    <m/>
    <s v="2025-06-19"/>
    <s v="2025-06-26"/>
    <s v="2025-06-27 16:06:31"/>
    <s v="2025-10-09 07:32:45"/>
    <s v="2025-10-31 11:43:12"/>
    <s v="0000-00-00 00:00:00"/>
    <s v="0000-00-00 00:00:00"/>
    <s v="2025-06-27"/>
    <s v="2025-10-09"/>
    <s v="2025-10-30"/>
    <s v="2025-11-01"/>
    <s v="2025-11-11"/>
    <x v="18"/>
    <s v="Cali"/>
    <s v="67421"/>
    <x v="351"/>
    <m/>
    <x v="0"/>
    <n v="30"/>
    <x v="0"/>
    <x v="0"/>
    <x v="0"/>
    <n v="0"/>
    <x v="0"/>
    <x v="0"/>
    <x v="0"/>
    <x v="0"/>
  </r>
  <r>
    <x v="2358"/>
    <x v="61"/>
    <s v="CUBRIMIENTO"/>
    <x v="0"/>
    <m/>
    <s v="2025-06-19"/>
    <s v="2025-06-26"/>
    <s v="2025-06-27 16:06:31"/>
    <s v="2025-10-09 07:32:45"/>
    <s v="2025-10-31 11:43:12"/>
    <s v="0000-00-00 00:00:00"/>
    <s v="0000-00-00 00:00:00"/>
    <s v="2025-06-27"/>
    <s v="2025-10-09"/>
    <s v="2025-10-30"/>
    <s v="2025-11-01"/>
    <s v="2025-11-11"/>
    <x v="18"/>
    <s v="Cali"/>
    <s v="9897"/>
    <x v="588"/>
    <m/>
    <x v="0"/>
    <n v="2"/>
    <x v="0"/>
    <x v="0"/>
    <x v="0"/>
    <n v="0"/>
    <x v="0"/>
    <x v="0"/>
    <x v="0"/>
    <x v="0"/>
  </r>
  <r>
    <x v="2358"/>
    <x v="61"/>
    <s v="CUBRIMIENTO"/>
    <x v="0"/>
    <m/>
    <s v="2025-06-19"/>
    <s v="2025-06-26"/>
    <s v="2025-06-27 16:06:31"/>
    <s v="2025-10-09 07:32:45"/>
    <s v="2025-10-31 11:43:12"/>
    <s v="0000-00-00 00:00:00"/>
    <s v="0000-00-00 00:00:00"/>
    <s v="2025-06-27"/>
    <s v="2025-10-09"/>
    <s v="2025-10-30"/>
    <s v="2025-11-01"/>
    <s v="2025-11-11"/>
    <x v="18"/>
    <s v="Cali"/>
    <s v="BANE1501**"/>
    <x v="1212"/>
    <s v="BLACK OUT VINILO PANTAFLEX VEGETAL"/>
    <x v="0"/>
    <n v="2"/>
    <x v="410"/>
    <x v="0"/>
    <x v="173"/>
    <n v="0"/>
    <x v="0"/>
    <x v="0"/>
    <x v="0"/>
    <x v="0"/>
  </r>
  <r>
    <x v="2358"/>
    <x v="61"/>
    <s v="CUBRIMIENTO"/>
    <x v="0"/>
    <m/>
    <s v="2025-06-19"/>
    <s v="2025-06-26"/>
    <s v="2025-06-27 16:06:31"/>
    <s v="2025-10-09 07:32:45"/>
    <s v="2025-10-31 11:43:12"/>
    <s v="0000-00-00 00:00:00"/>
    <s v="0000-00-00 00:00:00"/>
    <s v="2025-06-27"/>
    <s v="2025-10-09"/>
    <s v="2025-10-30"/>
    <s v="2025-11-01"/>
    <s v="2025-11-11"/>
    <x v="18"/>
    <s v="Cali"/>
    <s v="BANE1501**"/>
    <x v="1212"/>
    <s v="BLACK OUT VINILO PANTAFLEX VEGETAL"/>
    <x v="0"/>
    <n v="2"/>
    <x v="411"/>
    <x v="0"/>
    <x v="21"/>
    <n v="0"/>
    <x v="0"/>
    <x v="0"/>
    <x v="0"/>
    <x v="0"/>
  </r>
  <r>
    <x v="2358"/>
    <x v="61"/>
    <s v="CUBRIMIENTO"/>
    <x v="0"/>
    <m/>
    <s v="2025-06-19"/>
    <s v="2025-06-26"/>
    <s v="2025-06-27 16:06:31"/>
    <s v="2025-10-09 07:32:45"/>
    <s v="2025-10-31 11:43:12"/>
    <s v="0000-00-00 00:00:00"/>
    <s v="0000-00-00 00:00:00"/>
    <s v="2025-06-27"/>
    <s v="2025-10-09"/>
    <s v="2025-10-30"/>
    <s v="2025-11-01"/>
    <s v="2025-11-11"/>
    <x v="18"/>
    <s v="Cali"/>
    <s v="BANE1501**"/>
    <x v="1212"/>
    <s v="BLACK OUT VINILO PANTAFLEX VEGETAL"/>
    <x v="0"/>
    <n v="1"/>
    <x v="411"/>
    <x v="0"/>
    <x v="21"/>
    <n v="0"/>
    <x v="0"/>
    <x v="0"/>
    <x v="0"/>
    <x v="0"/>
  </r>
  <r>
    <x v="2358"/>
    <x v="61"/>
    <s v="CUBRIMIENTO"/>
    <x v="0"/>
    <m/>
    <s v="2025-06-19"/>
    <s v="2025-06-26"/>
    <s v="2025-06-27 16:06:31"/>
    <s v="2025-10-09 07:32:45"/>
    <s v="2025-10-31 11:43:12"/>
    <s v="0000-00-00 00:00:00"/>
    <s v="0000-00-00 00:00:00"/>
    <s v="2025-06-27"/>
    <s v="2025-10-09"/>
    <s v="2025-10-30"/>
    <s v="2025-11-01"/>
    <s v="2025-11-11"/>
    <x v="18"/>
    <s v="Cali"/>
    <s v="BANE1501**"/>
    <x v="1213"/>
    <s v="BLACK OUT VINILO PANTAFLEX VEGETAL"/>
    <x v="0"/>
    <n v="1"/>
    <x v="106"/>
    <x v="0"/>
    <x v="205"/>
    <n v="0"/>
    <x v="0"/>
    <x v="0"/>
    <x v="0"/>
    <x v="0"/>
  </r>
  <r>
    <x v="2358"/>
    <x v="61"/>
    <s v="CUBRIMIENTO"/>
    <x v="0"/>
    <m/>
    <s v="2025-06-19"/>
    <s v="2025-06-26"/>
    <s v="2025-06-27 16:06:31"/>
    <s v="2025-10-09 07:32:45"/>
    <s v="2025-10-31 11:43:12"/>
    <s v="0000-00-00 00:00:00"/>
    <s v="0000-00-00 00:00:00"/>
    <s v="2025-06-27"/>
    <s v="2025-10-09"/>
    <s v="2025-10-30"/>
    <s v="2025-11-01"/>
    <s v="2025-11-11"/>
    <x v="18"/>
    <s v="Cali"/>
    <s v="CAMBIO LONA 02"/>
    <x v="30"/>
    <s v="LONA PERGOTEX BLACKOUT BLANCA 3 M"/>
    <x v="0"/>
    <n v="1"/>
    <x v="61"/>
    <x v="0"/>
    <x v="62"/>
    <n v="0"/>
    <x v="0"/>
    <x v="0"/>
    <x v="0"/>
    <x v="0"/>
  </r>
  <r>
    <x v="2358"/>
    <x v="61"/>
    <s v="CUBRIMIENTO"/>
    <x v="0"/>
    <m/>
    <s v="2025-06-19"/>
    <s v="2025-06-26"/>
    <s v="2025-06-27 16:06:31"/>
    <s v="2025-10-09 07:32:45"/>
    <s v="2025-10-31 11:43:12"/>
    <s v="0000-00-00 00:00:00"/>
    <s v="0000-00-00 00:00:00"/>
    <s v="2025-06-27"/>
    <s v="2025-10-09"/>
    <s v="2025-10-30"/>
    <s v="2025-11-01"/>
    <s v="2025-11-11"/>
    <x v="18"/>
    <s v="Cali"/>
    <s v="CAMBIO LONA 02"/>
    <x v="30"/>
    <s v="LONA PERGOTEX TRASLUCIDA BLANCA 3M"/>
    <x v="0"/>
    <n v="1"/>
    <x v="412"/>
    <x v="0"/>
    <x v="206"/>
    <n v="0"/>
    <x v="0"/>
    <x v="0"/>
    <x v="0"/>
    <x v="0"/>
  </r>
  <r>
    <x v="2358"/>
    <x v="61"/>
    <s v="CUBRIMIENTO"/>
    <x v="0"/>
    <m/>
    <s v="2025-06-19"/>
    <s v="2025-06-26"/>
    <s v="2025-06-27 16:06:31"/>
    <s v="2025-10-09 07:32:45"/>
    <s v="2025-10-31 11:43:12"/>
    <s v="0000-00-00 00:00:00"/>
    <s v="0000-00-00 00:00:00"/>
    <s v="2025-06-27"/>
    <s v="2025-10-09"/>
    <s v="2025-10-30"/>
    <s v="2025-11-01"/>
    <s v="2025-11-11"/>
    <x v="18"/>
    <s v="Cali"/>
    <s v="CORB01"/>
    <x v="262"/>
    <s v="LONA PERGOTEX BLACKOUT BLANCA 3 M"/>
    <x v="8"/>
    <n v="1"/>
    <x v="224"/>
    <x v="0"/>
    <x v="3"/>
    <n v="0"/>
    <x v="0"/>
    <x v="0"/>
    <x v="0"/>
    <x v="0"/>
  </r>
  <r>
    <x v="2358"/>
    <x v="61"/>
    <s v="CUBRIMIENTO"/>
    <x v="0"/>
    <m/>
    <s v="2025-06-19"/>
    <s v="2025-06-26"/>
    <s v="2025-06-27 16:06:31"/>
    <s v="2025-10-09 07:32:45"/>
    <s v="2025-10-31 11:43:12"/>
    <s v="0000-00-00 00:00:00"/>
    <s v="0000-00-00 00:00:00"/>
    <s v="2025-06-27"/>
    <s v="2025-10-09"/>
    <s v="2025-10-30"/>
    <s v="2025-11-01"/>
    <s v="2025-11-11"/>
    <x v="18"/>
    <s v="Cali"/>
    <s v="LONA MEMB LOS ANDES"/>
    <x v="1214"/>
    <m/>
    <x v="0"/>
    <n v="1"/>
    <x v="7"/>
    <x v="0"/>
    <x v="207"/>
    <n v="0"/>
    <x v="0"/>
    <x v="0"/>
    <x v="0"/>
    <x v="0"/>
  </r>
  <r>
    <x v="2358"/>
    <x v="61"/>
    <s v="CUBRIMIENTO"/>
    <x v="0"/>
    <m/>
    <s v="2025-06-19"/>
    <s v="2025-06-26"/>
    <s v="2025-06-27 16:06:31"/>
    <s v="2025-10-09 07:32:45"/>
    <s v="2025-10-31 11:43:12"/>
    <s v="0000-00-00 00:00:00"/>
    <s v="0000-00-00 00:00:00"/>
    <s v="2025-06-27"/>
    <s v="2025-10-09"/>
    <s v="2025-10-30"/>
    <s v="2025-11-01"/>
    <s v="2025-11-11"/>
    <x v="18"/>
    <s v="Cali"/>
    <s v="MANT004"/>
    <x v="934"/>
    <m/>
    <x v="0"/>
    <n v="1"/>
    <x v="413"/>
    <x v="0"/>
    <x v="1"/>
    <n v="0"/>
    <x v="0"/>
    <x v="0"/>
    <x v="0"/>
    <x v="0"/>
  </r>
  <r>
    <x v="2358"/>
    <x v="61"/>
    <s v="CUBRIMIENTO"/>
    <x v="0"/>
    <m/>
    <s v="2025-06-19"/>
    <s v="2025-06-26"/>
    <s v="2025-06-27 16:06:31"/>
    <s v="2025-10-09 07:32:45"/>
    <s v="2025-10-31 11:43:12"/>
    <s v="0000-00-00 00:00:00"/>
    <s v="0000-00-00 00:00:00"/>
    <s v="2025-06-27"/>
    <s v="2025-10-09"/>
    <s v="2025-10-30"/>
    <s v="2025-11-01"/>
    <s v="2025-11-11"/>
    <x v="18"/>
    <s v="Cali"/>
    <s v="REP029"/>
    <x v="48"/>
    <m/>
    <x v="0"/>
    <n v="1"/>
    <x v="0"/>
    <x v="0"/>
    <x v="0"/>
    <n v="0"/>
    <x v="0"/>
    <x v="0"/>
    <x v="0"/>
    <x v="0"/>
  </r>
  <r>
    <x v="2358"/>
    <x v="61"/>
    <s v="CUBRIMIENTO"/>
    <x v="0"/>
    <m/>
    <s v="2025-06-19"/>
    <s v="2025-06-26"/>
    <s v="2025-06-27 16:06:31"/>
    <s v="2025-10-09 07:32:45"/>
    <s v="2025-10-31 11:43:12"/>
    <s v="0000-00-00 00:00:00"/>
    <s v="0000-00-00 00:00:00"/>
    <s v="2025-06-27"/>
    <s v="2025-10-09"/>
    <s v="2025-10-30"/>
    <s v="2025-11-01"/>
    <s v="2025-11-11"/>
    <x v="18"/>
    <s v="Cali"/>
    <s v="REP030"/>
    <x v="49"/>
    <m/>
    <x v="0"/>
    <n v="1"/>
    <x v="0"/>
    <x v="0"/>
    <x v="0"/>
    <n v="0"/>
    <x v="0"/>
    <x v="0"/>
    <x v="0"/>
    <x v="0"/>
  </r>
  <r>
    <x v="2358"/>
    <x v="61"/>
    <s v="CUBRIMIENTO"/>
    <x v="0"/>
    <m/>
    <s v="2025-06-19"/>
    <s v="2025-06-26"/>
    <s v="2025-06-27 16:06:31"/>
    <s v="2025-10-09 07:32:45"/>
    <s v="2025-10-31 11:43:12"/>
    <s v="0000-00-00 00:00:00"/>
    <s v="0000-00-00 00:00:00"/>
    <s v="2025-06-27"/>
    <s v="2025-10-09"/>
    <s v="2025-10-30"/>
    <s v="2025-11-01"/>
    <s v="2025-11-11"/>
    <x v="18"/>
    <s v="Cali"/>
    <s v="REP030"/>
    <x v="49"/>
    <m/>
    <x v="0"/>
    <n v="1"/>
    <x v="0"/>
    <x v="0"/>
    <x v="0"/>
    <n v="0"/>
    <x v="0"/>
    <x v="0"/>
    <x v="0"/>
    <x v="0"/>
  </r>
  <r>
    <x v="2358"/>
    <x v="61"/>
    <s v="CUBRIMIENTO"/>
    <x v="0"/>
    <m/>
    <s v="2025-06-19"/>
    <s v="2025-06-26"/>
    <s v="2025-06-27 16:06:31"/>
    <s v="2025-10-09 07:32:45"/>
    <s v="2025-10-31 11:43:12"/>
    <s v="0000-00-00 00:00:00"/>
    <s v="0000-00-00 00:00:00"/>
    <s v="2025-06-27"/>
    <s v="2025-10-09"/>
    <s v="2025-10-30"/>
    <s v="2025-11-01"/>
    <s v="2025-11-11"/>
    <x v="18"/>
    <s v="Cali"/>
    <s v="SOMB0101**"/>
    <x v="156"/>
    <s v="LONA DICKSON TAUPE REF:7559"/>
    <x v="0"/>
    <n v="1"/>
    <x v="62"/>
    <x v="0"/>
    <x v="1"/>
    <n v="0"/>
    <x v="0"/>
    <x v="0"/>
    <x v="0"/>
    <x v="0"/>
  </r>
  <r>
    <x v="2359"/>
    <x v="1028"/>
    <s v="CUBRIMIENTO"/>
    <x v="0"/>
    <m/>
    <s v="2025-06-20"/>
    <s v="2025-06-27"/>
    <s v="2025-06-28 14:38:41"/>
    <s v="0000-00-00 00:00:00"/>
    <s v="2025-07-01 10:58:54"/>
    <s v="0000-00-00 00:00:00"/>
    <s v="0000-00-00 00:00:00"/>
    <s v="2025-06-30"/>
    <s v="2025-06-30"/>
    <s v="2025-07-01"/>
    <s v="2025-07-03"/>
    <s v="2025-07-03"/>
    <x v="12"/>
    <s v="Cali"/>
    <s v="26706"/>
    <x v="304"/>
    <m/>
    <x v="0"/>
    <n v="1"/>
    <x v="0"/>
    <x v="0"/>
    <x v="0"/>
    <n v="850000"/>
    <x v="0"/>
    <x v="0"/>
    <x v="0"/>
    <x v="1"/>
  </r>
  <r>
    <x v="2360"/>
    <x v="168"/>
    <s v="CUBRIMIENTO"/>
    <x v="0"/>
    <m/>
    <s v="2025-06-20"/>
    <s v="2025-06-24"/>
    <s v="2025-06-24 15:52:29"/>
    <s v="0000-00-00 00:00:00"/>
    <s v="2025-06-24 15:53:22"/>
    <s v="2025-06-24 15:53:32"/>
    <s v="0000-00-00 00:00:00"/>
    <s v="2025-06-25"/>
    <s v="2025-06-25"/>
    <s v="2025-06-27"/>
    <s v="2025-07-01"/>
    <s v="2025-07-01"/>
    <x v="3"/>
    <s v="Toscany"/>
    <s v="12569"/>
    <x v="367"/>
    <m/>
    <x v="0"/>
    <n v="6.5"/>
    <x v="0"/>
    <x v="0"/>
    <x v="0"/>
    <n v="341900"/>
    <x v="0"/>
    <x v="0"/>
    <x v="0"/>
    <x v="6"/>
  </r>
  <r>
    <x v="2361"/>
    <x v="970"/>
    <s v="CUBRIMIENTO"/>
    <x v="0"/>
    <m/>
    <s v="2025-06-20"/>
    <s v="2025-06-20"/>
    <s v="2025-06-20 14:17:59"/>
    <s v="0000-00-00 00:00:00"/>
    <s v="2025-06-20 14:59:35"/>
    <s v="2025-06-24 07:14:47"/>
    <s v="0000-00-00 00:00:00"/>
    <s v="2025-06-23"/>
    <s v="2025-06-23"/>
    <s v="2025-06-25"/>
    <s v="2025-06-27"/>
    <s v="2025-06-27"/>
    <x v="3"/>
    <s v="Toscany"/>
    <s v="11369"/>
    <x v="789"/>
    <m/>
    <x v="0"/>
    <n v="4"/>
    <x v="0"/>
    <x v="0"/>
    <x v="0"/>
    <n v="5200"/>
    <x v="0"/>
    <x v="0"/>
    <x v="0"/>
    <x v="6"/>
  </r>
  <r>
    <x v="2361"/>
    <x v="970"/>
    <s v="CUBRIMIENTO"/>
    <x v="0"/>
    <m/>
    <s v="2025-06-20"/>
    <s v="2025-06-20"/>
    <s v="2025-06-20 14:17:59"/>
    <s v="0000-00-00 00:00:00"/>
    <s v="2025-06-20 14:59:35"/>
    <s v="2025-06-24 07:14:47"/>
    <s v="0000-00-00 00:00:00"/>
    <s v="2025-06-23"/>
    <s v="2025-06-23"/>
    <s v="2025-06-25"/>
    <s v="2025-06-27"/>
    <s v="2025-06-27"/>
    <x v="3"/>
    <s v="Toscany"/>
    <s v="11435"/>
    <x v="229"/>
    <m/>
    <x v="0"/>
    <n v="2"/>
    <x v="0"/>
    <x v="0"/>
    <x v="0"/>
    <n v="127800"/>
    <x v="0"/>
    <x v="0"/>
    <x v="0"/>
    <x v="6"/>
  </r>
  <r>
    <x v="2361"/>
    <x v="970"/>
    <s v="CUBRIMIENTO"/>
    <x v="0"/>
    <m/>
    <s v="2025-06-20"/>
    <s v="2025-06-20"/>
    <s v="2025-06-20 14:17:59"/>
    <s v="0000-00-00 00:00:00"/>
    <s v="2025-06-20 14:59:35"/>
    <s v="2025-06-24 07:14:47"/>
    <s v="0000-00-00 00:00:00"/>
    <s v="2025-06-23"/>
    <s v="2025-06-23"/>
    <s v="2025-06-25"/>
    <s v="2025-06-27"/>
    <s v="2025-06-27"/>
    <x v="3"/>
    <s v="Toscany"/>
    <s v="12871"/>
    <x v="790"/>
    <m/>
    <x v="0"/>
    <n v="4"/>
    <x v="0"/>
    <x v="0"/>
    <x v="0"/>
    <n v="1600"/>
    <x v="0"/>
    <x v="0"/>
    <x v="0"/>
    <x v="6"/>
  </r>
  <r>
    <x v="2362"/>
    <x v="549"/>
    <s v="CUBRIMIENTO"/>
    <x v="0"/>
    <m/>
    <s v="2025-06-20"/>
    <s v="2025-06-20"/>
    <s v="2025-06-20 14:12:25"/>
    <s v="0000-00-00 00:00:00"/>
    <s v="2025-06-20 14:12:35"/>
    <s v="2025-06-20 14:18:49"/>
    <s v="0000-00-00 00:00:00"/>
    <s v="2025-06-23"/>
    <s v="2025-06-23"/>
    <s v="2025-06-25"/>
    <s v="2025-06-27"/>
    <s v="2025-06-27"/>
    <x v="3"/>
    <s v="Toscany"/>
    <s v="108171"/>
    <x v="671"/>
    <m/>
    <x v="0"/>
    <n v="2"/>
    <x v="0"/>
    <x v="0"/>
    <x v="0"/>
    <n v="126000"/>
    <x v="0"/>
    <x v="0"/>
    <x v="0"/>
    <x v="6"/>
  </r>
  <r>
    <x v="2363"/>
    <x v="279"/>
    <s v="MUEBLES CC CUBRIMIENTOS"/>
    <x v="0"/>
    <m/>
    <s v="2025-06-20"/>
    <s v="2025-07-01"/>
    <s v="2025-07-02 08:56:22"/>
    <s v="0000-00-00 00:00:00"/>
    <s v="2025-07-02 08:56:29"/>
    <s v="2025-07-02 16:35:49"/>
    <s v="0000-00-00 00:00:00"/>
    <s v="2025-07-02"/>
    <s v="2025-07-02"/>
    <s v="2025-07-04"/>
    <s v="2025-07-08"/>
    <s v="2025-07-09"/>
    <x v="7"/>
    <s v="Toscany"/>
    <s v="12119"/>
    <x v="283"/>
    <m/>
    <x v="0"/>
    <n v="13"/>
    <x v="0"/>
    <x v="0"/>
    <x v="0"/>
    <n v="683800"/>
    <x v="0"/>
    <x v="0"/>
    <x v="0"/>
    <x v="1"/>
  </r>
  <r>
    <x v="2364"/>
    <x v="1351"/>
    <s v="CUBRIMIENTO"/>
    <x v="0"/>
    <m/>
    <s v="2025-06-20"/>
    <s v="2025-06-25"/>
    <s v="2025-06-26 13:31:14"/>
    <s v="0000-00-00 00:00:00"/>
    <s v="2025-06-26 13:31:38"/>
    <s v="0000-00-00 00:00:00"/>
    <s v="0000-00-00 00:00:00"/>
    <s v="2025-06-26"/>
    <s v="2025-06-26"/>
    <s v="2025-06-30"/>
    <s v="2025-07-02"/>
    <s v="2025-07-02"/>
    <x v="18"/>
    <s v="Toscany"/>
    <s v="97"/>
    <x v="546"/>
    <m/>
    <x v="0"/>
    <n v="8"/>
    <x v="0"/>
    <x v="0"/>
    <x v="0"/>
    <n v="420800"/>
    <x v="0"/>
    <x v="0"/>
    <x v="0"/>
    <x v="6"/>
  </r>
  <r>
    <x v="2365"/>
    <x v="1185"/>
    <s v="CUBRIMIENTO"/>
    <x v="0"/>
    <m/>
    <s v="2025-06-22"/>
    <s v="2025-08-11"/>
    <s v="2025-08-13 09:00:55"/>
    <s v="0000-00-00 00:00:00"/>
    <s v="2025-08-15 06:26:26"/>
    <s v="2025-08-25 15:53:03"/>
    <s v="0000-00-00 00:00:00"/>
    <s v="2025-08-12"/>
    <s v="2025-08-12"/>
    <s v="2025-08-14"/>
    <s v="2025-08-18"/>
    <s v="2025-08-20"/>
    <x v="8"/>
    <s v="Medellin"/>
    <s v="3151"/>
    <x v="57"/>
    <m/>
    <x v="0"/>
    <n v="55"/>
    <x v="0"/>
    <x v="0"/>
    <x v="0"/>
    <n v="3712500"/>
    <x v="0"/>
    <x v="0"/>
    <x v="0"/>
    <x v="7"/>
  </r>
  <r>
    <x v="2365"/>
    <x v="1185"/>
    <s v="CUBRIMIENTO"/>
    <x v="0"/>
    <m/>
    <s v="2025-06-22"/>
    <s v="2025-08-11"/>
    <s v="2025-08-13 09:00:55"/>
    <s v="0000-00-00 00:00:00"/>
    <s v="2025-08-15 06:26:26"/>
    <s v="2025-08-25 15:53:03"/>
    <s v="0000-00-00 00:00:00"/>
    <s v="2025-08-12"/>
    <s v="2025-08-12"/>
    <s v="2025-08-14"/>
    <s v="2025-08-18"/>
    <s v="2025-08-20"/>
    <x v="8"/>
    <s v="Medellin"/>
    <s v="SERV03"/>
    <x v="9"/>
    <m/>
    <x v="0"/>
    <n v="1"/>
    <x v="0"/>
    <x v="0"/>
    <x v="0"/>
    <n v="980000"/>
    <x v="0"/>
    <x v="1"/>
    <x v="1"/>
    <x v="7"/>
  </r>
  <r>
    <x v="2365"/>
    <x v="1185"/>
    <s v="CUBRIMIENTO"/>
    <x v="0"/>
    <m/>
    <s v="2025-06-22"/>
    <s v="2025-08-11"/>
    <s v="2025-08-13 09:00:55"/>
    <s v="0000-00-00 00:00:00"/>
    <s v="2025-08-15 06:26:26"/>
    <s v="2025-08-25 15:53:03"/>
    <s v="0000-00-00 00:00:00"/>
    <s v="2025-08-12"/>
    <s v="2025-08-12"/>
    <s v="2025-08-14"/>
    <s v="2025-08-18"/>
    <s v="2025-08-20"/>
    <x v="8"/>
    <s v="Medellin"/>
    <s v="SERV04"/>
    <x v="1202"/>
    <m/>
    <x v="0"/>
    <n v="2"/>
    <x v="0"/>
    <x v="0"/>
    <x v="0"/>
    <n v="780000"/>
    <x v="0"/>
    <x v="1"/>
    <x v="1"/>
    <x v="7"/>
  </r>
  <r>
    <x v="2365"/>
    <x v="1185"/>
    <s v="CUBRIMIENTO"/>
    <x v="0"/>
    <m/>
    <s v="2025-06-22"/>
    <s v="2025-08-11"/>
    <s v="2025-08-13 09:00:55"/>
    <s v="0000-00-00 00:00:00"/>
    <s v="2025-08-15 06:26:26"/>
    <s v="2025-08-25 15:53:03"/>
    <s v="0000-00-00 00:00:00"/>
    <s v="2025-08-12"/>
    <s v="2025-08-12"/>
    <s v="2025-08-14"/>
    <s v="2025-08-18"/>
    <s v="2025-08-20"/>
    <x v="8"/>
    <s v="Medellin"/>
    <s v="TRANSP06"/>
    <x v="59"/>
    <m/>
    <x v="0"/>
    <n v="1"/>
    <x v="0"/>
    <x v="0"/>
    <x v="0"/>
    <n v="160000"/>
    <x v="0"/>
    <x v="1"/>
    <x v="1"/>
    <x v="7"/>
  </r>
  <r>
    <x v="2366"/>
    <x v="1352"/>
    <s v="MUEBLES CC CUBRIMIENTOS"/>
    <x v="0"/>
    <m/>
    <s v="2025-06-23"/>
    <s v="2025-10-02"/>
    <s v="2025-10-07 15:33:34"/>
    <s v="0000-00-00 00:00:00"/>
    <s v="0000-00-00 00:00:00"/>
    <s v="0000-00-00 00:00:00"/>
    <s v="0000-00-00 00:00:00"/>
    <s v="2025-10-07"/>
    <s v="2025-10-07"/>
    <s v="2025-11-10"/>
    <s v="2025-11-14"/>
    <s v="2025-11-16"/>
    <x v="4"/>
    <s v="Medellin"/>
    <s v="100196"/>
    <x v="218"/>
    <m/>
    <x v="0"/>
    <n v="2"/>
    <x v="0"/>
    <x v="0"/>
    <x v="0"/>
    <n v="305640"/>
    <x v="1"/>
    <x v="0"/>
    <x v="0"/>
    <x v="3"/>
  </r>
  <r>
    <x v="2366"/>
    <x v="1352"/>
    <s v="MUEBLES CC CUBRIMIENTOS"/>
    <x v="0"/>
    <m/>
    <s v="2025-06-23"/>
    <s v="2025-10-02"/>
    <s v="2025-10-07 15:33:34"/>
    <s v="0000-00-00 00:00:00"/>
    <s v="0000-00-00 00:00:00"/>
    <s v="0000-00-00 00:00:00"/>
    <s v="0000-00-00 00:00:00"/>
    <s v="2025-10-07"/>
    <s v="2025-10-07"/>
    <s v="2025-11-10"/>
    <s v="2025-11-14"/>
    <s v="2025-11-16"/>
    <x v="4"/>
    <s v="Medellin"/>
    <s v="11486"/>
    <x v="552"/>
    <m/>
    <x v="0"/>
    <n v="6"/>
    <x v="0"/>
    <x v="0"/>
    <x v="0"/>
    <n v="928800"/>
    <x v="1"/>
    <x v="0"/>
    <x v="0"/>
    <x v="3"/>
  </r>
  <r>
    <x v="2366"/>
    <x v="1352"/>
    <s v="MUEBLES CC CUBRIMIENTOS"/>
    <x v="0"/>
    <m/>
    <s v="2025-06-23"/>
    <s v="2025-10-02"/>
    <s v="2025-10-07 15:33:34"/>
    <s v="0000-00-00 00:00:00"/>
    <s v="0000-00-00 00:00:00"/>
    <s v="0000-00-00 00:00:00"/>
    <s v="0000-00-00 00:00:00"/>
    <s v="2025-10-07"/>
    <s v="2025-10-07"/>
    <s v="2025-11-10"/>
    <s v="2025-11-14"/>
    <s v="2025-11-16"/>
    <x v="4"/>
    <s v="Medellin"/>
    <s v="2475"/>
    <x v="302"/>
    <s v="LONA DICKSON BEIGE *1.20 REF:0681"/>
    <x v="0"/>
    <n v="1"/>
    <x v="0"/>
    <x v="0"/>
    <x v="0"/>
    <n v="1231560"/>
    <x v="1"/>
    <x v="0"/>
    <x v="0"/>
    <x v="3"/>
  </r>
  <r>
    <x v="2366"/>
    <x v="1352"/>
    <s v="MUEBLES CC CUBRIMIENTOS"/>
    <x v="0"/>
    <m/>
    <s v="2025-06-23"/>
    <s v="2025-10-02"/>
    <s v="2025-10-07 15:33:34"/>
    <s v="0000-00-00 00:00:00"/>
    <s v="0000-00-00 00:00:00"/>
    <s v="0000-00-00 00:00:00"/>
    <s v="0000-00-00 00:00:00"/>
    <s v="2025-10-07"/>
    <s v="2025-10-07"/>
    <s v="2025-11-10"/>
    <s v="2025-11-14"/>
    <s v="2025-11-16"/>
    <x v="4"/>
    <s v="Medellin"/>
    <s v="REP031"/>
    <x v="36"/>
    <m/>
    <x v="0"/>
    <n v="1"/>
    <x v="0"/>
    <x v="0"/>
    <x v="0"/>
    <n v="607500"/>
    <x v="1"/>
    <x v="0"/>
    <x v="0"/>
    <x v="3"/>
  </r>
  <r>
    <x v="2366"/>
    <x v="1352"/>
    <s v="MUEBLES CC CUBRIMIENTOS"/>
    <x v="0"/>
    <m/>
    <s v="2025-06-23"/>
    <s v="2025-10-02"/>
    <s v="2025-10-07 15:33:34"/>
    <s v="0000-00-00 00:00:00"/>
    <s v="0000-00-00 00:00:00"/>
    <s v="0000-00-00 00:00:00"/>
    <s v="0000-00-00 00:00:00"/>
    <s v="2025-10-07"/>
    <s v="2025-10-07"/>
    <s v="2025-11-10"/>
    <s v="2025-11-14"/>
    <s v="2025-11-16"/>
    <x v="4"/>
    <s v="Medellin"/>
    <s v="REP040"/>
    <x v="37"/>
    <m/>
    <x v="0"/>
    <n v="1"/>
    <x v="0"/>
    <x v="0"/>
    <x v="0"/>
    <n v="342000"/>
    <x v="1"/>
    <x v="0"/>
    <x v="0"/>
    <x v="3"/>
  </r>
  <r>
    <x v="2366"/>
    <x v="1352"/>
    <s v="MUEBLES CC CUBRIMIENTOS"/>
    <x v="0"/>
    <m/>
    <s v="2025-06-23"/>
    <s v="2025-10-02"/>
    <s v="2025-10-07 15:33:34"/>
    <s v="0000-00-00 00:00:00"/>
    <s v="0000-00-00 00:00:00"/>
    <s v="0000-00-00 00:00:00"/>
    <s v="0000-00-00 00:00:00"/>
    <s v="2025-10-07"/>
    <s v="2025-10-07"/>
    <s v="2025-11-10"/>
    <s v="2025-11-14"/>
    <s v="2025-11-16"/>
    <x v="4"/>
    <s v="Medellin"/>
    <s v="SERV08"/>
    <x v="2"/>
    <m/>
    <x v="0"/>
    <n v="1"/>
    <x v="0"/>
    <x v="0"/>
    <x v="0"/>
    <n v="100000"/>
    <x v="1"/>
    <x v="1"/>
    <x v="1"/>
    <x v="3"/>
  </r>
  <r>
    <x v="2366"/>
    <x v="1352"/>
    <s v="MUEBLES CC CUBRIMIENTOS"/>
    <x v="0"/>
    <m/>
    <s v="2025-06-23"/>
    <s v="2025-10-02"/>
    <s v="2025-10-07 15:33:34"/>
    <s v="0000-00-00 00:00:00"/>
    <s v="0000-00-00 00:00:00"/>
    <s v="0000-00-00 00:00:00"/>
    <s v="0000-00-00 00:00:00"/>
    <s v="2025-10-07"/>
    <s v="2025-10-07"/>
    <s v="2025-11-10"/>
    <s v="2025-11-14"/>
    <s v="2025-11-16"/>
    <x v="4"/>
    <s v="Medellin"/>
    <s v="TRANSP12"/>
    <x v="118"/>
    <m/>
    <x v="0"/>
    <n v="1"/>
    <x v="0"/>
    <x v="0"/>
    <x v="0"/>
    <n v="400000"/>
    <x v="1"/>
    <x v="1"/>
    <x v="1"/>
    <x v="3"/>
  </r>
  <r>
    <x v="2367"/>
    <x v="1353"/>
    <s v="CUBRIMIENTO"/>
    <x v="0"/>
    <m/>
    <s v="2025-06-24"/>
    <s v="2025-06-25"/>
    <s v="2025-06-26 07:14:34"/>
    <s v="0000-00-00 00:00:00"/>
    <s v="2025-06-26 07:14:56"/>
    <s v="2025-06-26 14:52:57"/>
    <s v="0000-00-00 00:00:00"/>
    <s v="2025-06-26"/>
    <s v="2025-06-26"/>
    <s v="2025-06-30"/>
    <s v="2025-07-02"/>
    <s v="2025-07-02"/>
    <x v="3"/>
    <s v="Toscany"/>
    <s v="55"/>
    <x v="256"/>
    <m/>
    <x v="0"/>
    <n v="12"/>
    <x v="0"/>
    <x v="0"/>
    <x v="0"/>
    <n v="636000"/>
    <x v="0"/>
    <x v="0"/>
    <x v="0"/>
    <x v="6"/>
  </r>
  <r>
    <x v="2368"/>
    <x v="1318"/>
    <s v="MUEBLES CC CUBRIMIENTOS"/>
    <x v="0"/>
    <m/>
    <s v="2025-06-24"/>
    <s v="2025-06-24"/>
    <s v="2025-06-24 15:47:30"/>
    <s v="0000-00-00 00:00:00"/>
    <s v="2025-06-24 15:47:39"/>
    <s v="2025-06-25 16:28:26"/>
    <s v="0000-00-00 00:00:00"/>
    <s v="2025-06-25"/>
    <s v="2025-06-25"/>
    <s v="2025-06-27"/>
    <s v="2025-07-01"/>
    <s v="2025-07-02"/>
    <x v="7"/>
    <s v="Toscany"/>
    <s v="36"/>
    <x v="247"/>
    <m/>
    <x v="0"/>
    <n v="16"/>
    <x v="0"/>
    <x v="0"/>
    <x v="0"/>
    <n v="841600"/>
    <x v="0"/>
    <x v="0"/>
    <x v="0"/>
    <x v="6"/>
  </r>
  <r>
    <x v="2369"/>
    <x v="858"/>
    <s v="CUBRIMIENTO"/>
    <x v="0"/>
    <m/>
    <s v="2025-06-24"/>
    <s v="2025-06-28"/>
    <s v="2025-07-01 17:24:36"/>
    <s v="0000-00-00 00:00:00"/>
    <s v="2025-07-04 13:51:33"/>
    <s v="2025-07-12 09:50:08"/>
    <s v="2025-08-11 16:30:47"/>
    <s v="2025-06-30"/>
    <s v="2025-06-30"/>
    <s v="2025-07-02"/>
    <s v="2025-07-04"/>
    <s v="2025-07-08"/>
    <x v="3"/>
    <s v="Medellin"/>
    <s v="11016"/>
    <x v="1131"/>
    <m/>
    <x v="0"/>
    <n v="16"/>
    <x v="0"/>
    <x v="0"/>
    <x v="0"/>
    <n v="9520"/>
    <x v="0"/>
    <x v="0"/>
    <x v="0"/>
    <x v="1"/>
  </r>
  <r>
    <x v="2369"/>
    <x v="858"/>
    <s v="CUBRIMIENTO"/>
    <x v="0"/>
    <m/>
    <s v="2025-06-24"/>
    <s v="2025-06-28"/>
    <s v="2025-07-01 17:24:36"/>
    <s v="0000-00-00 00:00:00"/>
    <s v="2025-07-04 13:51:33"/>
    <s v="2025-07-12 09:50:08"/>
    <s v="2025-08-11 16:30:47"/>
    <s v="2025-06-30"/>
    <s v="2025-06-30"/>
    <s v="2025-07-02"/>
    <s v="2025-07-04"/>
    <s v="2025-07-08"/>
    <x v="3"/>
    <s v="Medellin"/>
    <s v="15441"/>
    <x v="613"/>
    <m/>
    <x v="0"/>
    <n v="2"/>
    <x v="0"/>
    <x v="0"/>
    <x v="0"/>
    <n v="5593000"/>
    <x v="0"/>
    <x v="0"/>
    <x v="0"/>
    <x v="1"/>
  </r>
  <r>
    <x v="2369"/>
    <x v="858"/>
    <s v="CUBRIMIENTO"/>
    <x v="0"/>
    <m/>
    <s v="2025-06-24"/>
    <s v="2025-06-28"/>
    <s v="2025-07-01 17:24:36"/>
    <s v="0000-00-00 00:00:00"/>
    <s v="2025-07-04 13:51:33"/>
    <s v="2025-07-12 09:50:08"/>
    <s v="2025-08-11 16:30:47"/>
    <s v="2025-06-30"/>
    <s v="2025-06-30"/>
    <s v="2025-07-02"/>
    <s v="2025-07-04"/>
    <s v="2025-07-08"/>
    <x v="3"/>
    <s v="Medellin"/>
    <s v="17625"/>
    <x v="1132"/>
    <m/>
    <x v="0"/>
    <n v="16"/>
    <x v="0"/>
    <x v="0"/>
    <x v="0"/>
    <n v="12240"/>
    <x v="0"/>
    <x v="0"/>
    <x v="0"/>
    <x v="1"/>
  </r>
  <r>
    <x v="2369"/>
    <x v="858"/>
    <s v="CUBRIMIENTO"/>
    <x v="0"/>
    <m/>
    <s v="2025-06-24"/>
    <s v="2025-06-28"/>
    <s v="2025-07-01 17:24:36"/>
    <s v="0000-00-00 00:00:00"/>
    <s v="2025-07-04 13:51:33"/>
    <s v="2025-07-12 09:50:08"/>
    <s v="2025-08-11 16:30:47"/>
    <s v="2025-06-30"/>
    <s v="2025-06-30"/>
    <s v="2025-07-02"/>
    <s v="2025-07-04"/>
    <s v="2025-07-08"/>
    <x v="3"/>
    <s v="Medellin"/>
    <s v="17804"/>
    <x v="266"/>
    <m/>
    <x v="0"/>
    <n v="8"/>
    <x v="0"/>
    <x v="0"/>
    <x v="0"/>
    <n v="37696"/>
    <x v="0"/>
    <x v="0"/>
    <x v="0"/>
    <x v="1"/>
  </r>
  <r>
    <x v="2369"/>
    <x v="858"/>
    <s v="CUBRIMIENTO"/>
    <x v="0"/>
    <m/>
    <s v="2025-06-24"/>
    <s v="2025-06-28"/>
    <s v="2025-07-01 17:24:36"/>
    <s v="0000-00-00 00:00:00"/>
    <s v="2025-07-04 13:51:33"/>
    <s v="2025-07-12 09:50:08"/>
    <s v="2025-08-11 16:30:47"/>
    <s v="2025-06-30"/>
    <s v="2025-06-30"/>
    <s v="2025-07-02"/>
    <s v="2025-07-04"/>
    <s v="2025-07-08"/>
    <x v="3"/>
    <s v="Medellin"/>
    <s v="18654"/>
    <x v="1133"/>
    <m/>
    <x v="0"/>
    <n v="2"/>
    <x v="0"/>
    <x v="0"/>
    <x v="0"/>
    <n v="54400"/>
    <x v="0"/>
    <x v="0"/>
    <x v="0"/>
    <x v="1"/>
  </r>
  <r>
    <x v="2369"/>
    <x v="858"/>
    <s v="CUBRIMIENTO"/>
    <x v="0"/>
    <m/>
    <s v="2025-06-24"/>
    <s v="2025-06-28"/>
    <s v="2025-07-01 17:24:36"/>
    <s v="0000-00-00 00:00:00"/>
    <s v="2025-07-04 13:51:33"/>
    <s v="2025-07-12 09:50:08"/>
    <s v="2025-08-11 16:30:47"/>
    <s v="2025-06-30"/>
    <s v="2025-06-30"/>
    <s v="2025-07-02"/>
    <s v="2025-07-04"/>
    <s v="2025-07-08"/>
    <x v="3"/>
    <s v="Medellin"/>
    <s v="19432"/>
    <x v="1136"/>
    <m/>
    <x v="0"/>
    <n v="4"/>
    <x v="0"/>
    <x v="0"/>
    <x v="0"/>
    <n v="4460"/>
    <x v="0"/>
    <x v="0"/>
    <x v="0"/>
    <x v="1"/>
  </r>
  <r>
    <x v="2369"/>
    <x v="858"/>
    <s v="CUBRIMIENTO"/>
    <x v="0"/>
    <m/>
    <s v="2025-06-24"/>
    <s v="2025-06-28"/>
    <s v="2025-07-01 17:24:36"/>
    <s v="0000-00-00 00:00:00"/>
    <s v="2025-07-04 13:51:33"/>
    <s v="2025-07-12 09:50:08"/>
    <s v="2025-08-11 16:30:47"/>
    <s v="2025-06-30"/>
    <s v="2025-06-30"/>
    <s v="2025-07-02"/>
    <s v="2025-07-04"/>
    <s v="2025-07-08"/>
    <x v="3"/>
    <s v="Medellin"/>
    <s v="24853"/>
    <x v="106"/>
    <m/>
    <x v="0"/>
    <n v="2"/>
    <x v="0"/>
    <x v="0"/>
    <x v="0"/>
    <n v="605626"/>
    <x v="0"/>
    <x v="0"/>
    <x v="0"/>
    <x v="1"/>
  </r>
  <r>
    <x v="2369"/>
    <x v="858"/>
    <s v="CUBRIMIENTO"/>
    <x v="0"/>
    <m/>
    <s v="2025-06-24"/>
    <s v="2025-06-28"/>
    <s v="2025-07-01 17:24:36"/>
    <s v="0000-00-00 00:00:00"/>
    <s v="2025-07-04 13:51:33"/>
    <s v="2025-07-12 09:50:08"/>
    <s v="2025-08-11 16:30:47"/>
    <s v="2025-06-30"/>
    <s v="2025-06-30"/>
    <s v="2025-07-02"/>
    <s v="2025-07-04"/>
    <s v="2025-07-08"/>
    <x v="3"/>
    <s v="Medellin"/>
    <s v="25557"/>
    <x v="592"/>
    <m/>
    <x v="0"/>
    <n v="8"/>
    <x v="0"/>
    <x v="0"/>
    <x v="0"/>
    <n v="48960"/>
    <x v="0"/>
    <x v="0"/>
    <x v="0"/>
    <x v="1"/>
  </r>
  <r>
    <x v="2369"/>
    <x v="858"/>
    <s v="CUBRIMIENTO"/>
    <x v="0"/>
    <m/>
    <s v="2025-06-24"/>
    <s v="2025-06-28"/>
    <s v="2025-07-01 17:24:36"/>
    <s v="0000-00-00 00:00:00"/>
    <s v="2025-07-04 13:51:33"/>
    <s v="2025-07-12 09:50:08"/>
    <s v="2025-08-11 16:30:47"/>
    <s v="2025-06-30"/>
    <s v="2025-06-30"/>
    <s v="2025-07-02"/>
    <s v="2025-07-04"/>
    <s v="2025-07-08"/>
    <x v="3"/>
    <s v="Medellin"/>
    <s v="26282"/>
    <x v="1137"/>
    <m/>
    <x v="0"/>
    <n v="16"/>
    <x v="0"/>
    <x v="0"/>
    <x v="0"/>
    <n v="612000"/>
    <x v="0"/>
    <x v="0"/>
    <x v="0"/>
    <x v="1"/>
  </r>
  <r>
    <x v="2369"/>
    <x v="858"/>
    <s v="CUBRIMIENTO"/>
    <x v="0"/>
    <m/>
    <s v="2025-06-24"/>
    <s v="2025-06-28"/>
    <s v="2025-07-01 17:24:36"/>
    <s v="0000-00-00 00:00:00"/>
    <s v="2025-07-04 13:51:33"/>
    <s v="2025-07-12 09:50:08"/>
    <s v="2025-08-11 16:30:47"/>
    <s v="2025-06-30"/>
    <s v="2025-06-30"/>
    <s v="2025-07-02"/>
    <s v="2025-07-04"/>
    <s v="2025-07-08"/>
    <x v="3"/>
    <s v="Medellin"/>
    <s v="3647"/>
    <x v="268"/>
    <m/>
    <x v="0"/>
    <n v="2"/>
    <x v="0"/>
    <x v="0"/>
    <x v="0"/>
    <n v="1977950"/>
    <x v="0"/>
    <x v="0"/>
    <x v="0"/>
    <x v="1"/>
  </r>
  <r>
    <x v="2369"/>
    <x v="858"/>
    <s v="CUBRIMIENTO"/>
    <x v="0"/>
    <m/>
    <s v="2025-06-24"/>
    <s v="2025-06-28"/>
    <s v="2025-07-01 17:24:36"/>
    <s v="0000-00-00 00:00:00"/>
    <s v="2025-07-04 13:51:33"/>
    <s v="2025-07-12 09:50:08"/>
    <s v="2025-08-11 16:30:47"/>
    <s v="2025-06-30"/>
    <s v="2025-06-30"/>
    <s v="2025-07-02"/>
    <s v="2025-07-04"/>
    <s v="2025-07-08"/>
    <x v="3"/>
    <s v="Medellin"/>
    <s v="5577"/>
    <x v="742"/>
    <m/>
    <x v="0"/>
    <n v="4"/>
    <x v="0"/>
    <x v="0"/>
    <x v="0"/>
    <n v="2652"/>
    <x v="0"/>
    <x v="0"/>
    <x v="0"/>
    <x v="1"/>
  </r>
  <r>
    <x v="2369"/>
    <x v="858"/>
    <s v="CUBRIMIENTO"/>
    <x v="0"/>
    <m/>
    <s v="2025-06-24"/>
    <s v="2025-06-28"/>
    <s v="2025-07-01 17:24:36"/>
    <s v="0000-00-00 00:00:00"/>
    <s v="2025-07-04 13:51:33"/>
    <s v="2025-07-12 09:50:08"/>
    <s v="2025-08-11 16:30:47"/>
    <s v="2025-06-30"/>
    <s v="2025-06-30"/>
    <s v="2025-07-02"/>
    <s v="2025-07-04"/>
    <s v="2025-07-08"/>
    <x v="3"/>
    <s v="Medellin"/>
    <s v="6642"/>
    <x v="1102"/>
    <m/>
    <x v="0"/>
    <n v="2"/>
    <x v="0"/>
    <x v="0"/>
    <x v="0"/>
    <n v="13770"/>
    <x v="0"/>
    <x v="0"/>
    <x v="0"/>
    <x v="1"/>
  </r>
  <r>
    <x v="2369"/>
    <x v="858"/>
    <s v="CUBRIMIENTO"/>
    <x v="0"/>
    <m/>
    <s v="2025-06-24"/>
    <s v="2025-06-28"/>
    <s v="2025-07-01 17:24:36"/>
    <s v="0000-00-00 00:00:00"/>
    <s v="2025-07-04 13:51:33"/>
    <s v="2025-07-12 09:50:08"/>
    <s v="2025-08-11 16:30:47"/>
    <s v="2025-06-30"/>
    <s v="2025-06-30"/>
    <s v="2025-07-02"/>
    <s v="2025-07-04"/>
    <s v="2025-07-08"/>
    <x v="3"/>
    <s v="Medellin"/>
    <s v="PZAC076"/>
    <x v="450"/>
    <m/>
    <x v="0"/>
    <n v="2"/>
    <x v="0"/>
    <x v="0"/>
    <x v="0"/>
    <n v="65620"/>
    <x v="0"/>
    <x v="0"/>
    <x v="0"/>
    <x v="1"/>
  </r>
  <r>
    <x v="2369"/>
    <x v="858"/>
    <s v="CUBRIMIENTO"/>
    <x v="0"/>
    <m/>
    <s v="2025-06-24"/>
    <s v="2025-06-28"/>
    <s v="2025-07-01 17:24:36"/>
    <s v="0000-00-00 00:00:00"/>
    <s v="2025-07-04 13:51:33"/>
    <s v="2025-07-12 09:50:08"/>
    <s v="2025-08-11 16:30:47"/>
    <s v="2025-06-30"/>
    <s v="2025-06-30"/>
    <s v="2025-07-02"/>
    <s v="2025-07-04"/>
    <s v="2025-07-08"/>
    <x v="3"/>
    <s v="Medellin"/>
    <s v="SERV03"/>
    <x v="9"/>
    <m/>
    <x v="0"/>
    <n v="1"/>
    <x v="0"/>
    <x v="0"/>
    <x v="0"/>
    <n v="560000"/>
    <x v="0"/>
    <x v="1"/>
    <x v="1"/>
    <x v="1"/>
  </r>
  <r>
    <x v="2369"/>
    <x v="858"/>
    <s v="CUBRIMIENTO"/>
    <x v="0"/>
    <m/>
    <s v="2025-06-24"/>
    <s v="2025-06-28"/>
    <s v="2025-07-01 17:24:36"/>
    <s v="0000-00-00 00:00:00"/>
    <s v="2025-07-04 13:51:33"/>
    <s v="2025-07-12 09:50:08"/>
    <s v="2025-08-11 16:30:47"/>
    <s v="2025-06-30"/>
    <s v="2025-06-30"/>
    <s v="2025-07-02"/>
    <s v="2025-07-04"/>
    <s v="2025-07-08"/>
    <x v="3"/>
    <s v="Medellin"/>
    <s v="SERV04"/>
    <x v="1001"/>
    <m/>
    <x v="0"/>
    <n v="1"/>
    <x v="0"/>
    <x v="0"/>
    <x v="0"/>
    <n v="390000"/>
    <x v="0"/>
    <x v="1"/>
    <x v="1"/>
    <x v="1"/>
  </r>
  <r>
    <x v="2369"/>
    <x v="858"/>
    <s v="CUBRIMIENTO"/>
    <x v="0"/>
    <m/>
    <s v="2025-06-24"/>
    <s v="2025-06-28"/>
    <s v="2025-07-01 17:24:36"/>
    <s v="0000-00-00 00:00:00"/>
    <s v="2025-07-04 13:51:33"/>
    <s v="2025-07-12 09:50:08"/>
    <s v="2025-08-11 16:30:47"/>
    <s v="2025-06-30"/>
    <s v="2025-06-30"/>
    <s v="2025-07-02"/>
    <s v="2025-07-04"/>
    <s v="2025-07-08"/>
    <x v="3"/>
    <s v="Medellin"/>
    <s v="TRANSP06"/>
    <x v="59"/>
    <m/>
    <x v="0"/>
    <n v="1"/>
    <x v="0"/>
    <x v="0"/>
    <x v="0"/>
    <n v="160000"/>
    <x v="0"/>
    <x v="1"/>
    <x v="1"/>
    <x v="1"/>
  </r>
  <r>
    <x v="2370"/>
    <x v="1220"/>
    <s v="MUEBLES"/>
    <x v="0"/>
    <m/>
    <s v="2025-06-25"/>
    <s v="2025-07-18"/>
    <s v="2025-07-21 11:54:43"/>
    <s v="0000-00-00 00:00:00"/>
    <s v="0000-00-00 00:00:00"/>
    <s v="2025-07-25 06:33:13"/>
    <s v="0000-00-00 00:00:00"/>
    <s v="2025-07-21"/>
    <s v="2025-07-21"/>
    <s v="2025-07-23"/>
    <s v="2025-07-29"/>
    <s v="2025-07-29"/>
    <x v="3"/>
    <s v="Barranquilla"/>
    <s v="13912"/>
    <x v="1152"/>
    <m/>
    <x v="0"/>
    <n v="6"/>
    <x v="0"/>
    <x v="0"/>
    <x v="0"/>
    <n v="430800"/>
    <x v="0"/>
    <x v="0"/>
    <x v="0"/>
    <x v="1"/>
  </r>
  <r>
    <x v="2371"/>
    <x v="238"/>
    <s v="CUBRIMIENTO"/>
    <x v="0"/>
    <m/>
    <s v="2025-06-25"/>
    <s v="2025-07-01"/>
    <s v="2025-07-02 11:42:49"/>
    <s v="0000-00-00 00:00:00"/>
    <s v="2025-07-02 11:43:57"/>
    <s v="2025-07-02 17:02:25"/>
    <s v="0000-00-00 00:00:00"/>
    <s v="2025-07-02"/>
    <s v="2025-07-02"/>
    <s v="2025-07-04"/>
    <s v="2025-07-08"/>
    <s v="2025-07-08"/>
    <x v="0"/>
    <s v="Toscany"/>
    <s v="11369"/>
    <x v="789"/>
    <m/>
    <x v="0"/>
    <n v="10"/>
    <x v="0"/>
    <x v="0"/>
    <x v="0"/>
    <n v="13000"/>
    <x v="0"/>
    <x v="0"/>
    <x v="0"/>
    <x v="1"/>
  </r>
  <r>
    <x v="2371"/>
    <x v="238"/>
    <s v="CUBRIMIENTO"/>
    <x v="0"/>
    <m/>
    <s v="2025-06-25"/>
    <s v="2025-07-01"/>
    <s v="2025-07-02 11:42:49"/>
    <s v="0000-00-00 00:00:00"/>
    <s v="2025-07-02 11:43:57"/>
    <s v="2025-07-02 17:02:25"/>
    <s v="0000-00-00 00:00:00"/>
    <s v="2025-07-02"/>
    <s v="2025-07-02"/>
    <s v="2025-07-04"/>
    <s v="2025-07-08"/>
    <s v="2025-07-08"/>
    <x v="0"/>
    <s v="Toscany"/>
    <s v="11435"/>
    <x v="229"/>
    <m/>
    <x v="0"/>
    <n v="5"/>
    <x v="0"/>
    <x v="0"/>
    <x v="0"/>
    <n v="319500"/>
    <x v="0"/>
    <x v="0"/>
    <x v="0"/>
    <x v="1"/>
  </r>
  <r>
    <x v="2371"/>
    <x v="238"/>
    <s v="CUBRIMIENTO"/>
    <x v="0"/>
    <m/>
    <s v="2025-06-25"/>
    <s v="2025-07-01"/>
    <s v="2025-07-02 11:42:49"/>
    <s v="0000-00-00 00:00:00"/>
    <s v="2025-07-02 11:43:57"/>
    <s v="2025-07-02 17:02:25"/>
    <s v="0000-00-00 00:00:00"/>
    <s v="2025-07-02"/>
    <s v="2025-07-02"/>
    <s v="2025-07-04"/>
    <s v="2025-07-08"/>
    <s v="2025-07-08"/>
    <x v="0"/>
    <s v="Toscany"/>
    <s v="12871"/>
    <x v="790"/>
    <m/>
    <x v="0"/>
    <n v="10"/>
    <x v="0"/>
    <x v="0"/>
    <x v="0"/>
    <n v="4000"/>
    <x v="0"/>
    <x v="0"/>
    <x v="0"/>
    <x v="1"/>
  </r>
  <r>
    <x v="2372"/>
    <x v="186"/>
    <s v="CUBRIMIENTO"/>
    <x v="0"/>
    <m/>
    <s v="2025-06-25"/>
    <s v="2025-09-02"/>
    <s v="2025-09-04 12:02:05"/>
    <s v="0000-00-00 00:00:00"/>
    <s v="2025-09-09 06:57:47"/>
    <s v="2025-09-09 06:58:18"/>
    <s v="0000-00-00 00:00:00"/>
    <s v="2025-09-03"/>
    <s v="2025-09-03"/>
    <s v="2025-09-05"/>
    <s v="2025-09-09"/>
    <s v="2025-09-09"/>
    <x v="3"/>
    <s v="Virtual"/>
    <s v="3647"/>
    <x v="268"/>
    <m/>
    <x v="0"/>
    <n v="1"/>
    <x v="0"/>
    <x v="0"/>
    <x v="0"/>
    <n v="1063000"/>
    <x v="0"/>
    <x v="0"/>
    <x v="0"/>
    <x v="4"/>
  </r>
  <r>
    <x v="2373"/>
    <x v="92"/>
    <s v="MUEBLES CC CUBRIMIENTOS"/>
    <x v="0"/>
    <m/>
    <s v="2025-06-25"/>
    <s v="2025-07-03"/>
    <s v="2025-07-22 11:26:51"/>
    <s v="0000-00-00 00:00:00"/>
    <s v="2025-07-22 17:59:13"/>
    <s v="0000-00-00 00:00:00"/>
    <s v="0000-00-00 00:00:00"/>
    <s v="2025-07-04"/>
    <s v="2025-07-04"/>
    <s v="2025-07-08"/>
    <s v="2025-07-10"/>
    <s v="2025-07-11"/>
    <x v="18"/>
    <s v="Gerencia"/>
    <s v="12119"/>
    <x v="283"/>
    <m/>
    <x v="0"/>
    <n v="18"/>
    <x v="0"/>
    <x v="0"/>
    <x v="0"/>
    <n v="946800"/>
    <x v="0"/>
    <x v="0"/>
    <x v="0"/>
    <x v="1"/>
  </r>
  <r>
    <x v="2374"/>
    <x v="1354"/>
    <s v="MUEBLES CC CUBRIMIENTOS"/>
    <x v="0"/>
    <m/>
    <s v="2025-06-26"/>
    <s v="2025-07-14"/>
    <s v="2025-07-16 16:37:38"/>
    <s v="0000-00-00 00:00:00"/>
    <s v="2025-07-23 10:00:21"/>
    <s v="2025-07-24 07:06:55"/>
    <s v="2025-07-31 09:37:17"/>
    <s v="2025-07-15"/>
    <s v="2025-07-15"/>
    <s v="2025-07-23"/>
    <s v="2025-07-28"/>
    <s v="2025-07-30"/>
    <x v="1"/>
    <s v="Bogota"/>
    <s v="28523"/>
    <x v="864"/>
    <m/>
    <x v="0"/>
    <n v="3"/>
    <x v="0"/>
    <x v="0"/>
    <x v="0"/>
    <n v="300000"/>
    <x v="0"/>
    <x v="0"/>
    <x v="0"/>
    <x v="1"/>
  </r>
  <r>
    <x v="2374"/>
    <x v="1354"/>
    <s v="MUEBLES CC CUBRIMIENTOS"/>
    <x v="0"/>
    <m/>
    <s v="2025-06-26"/>
    <s v="2025-07-14"/>
    <s v="2025-07-16 16:37:38"/>
    <s v="0000-00-00 00:00:00"/>
    <s v="2025-07-23 10:00:21"/>
    <s v="2025-07-24 07:06:55"/>
    <s v="2025-07-31 09:37:17"/>
    <s v="2025-07-15"/>
    <s v="2025-07-15"/>
    <s v="2025-07-23"/>
    <s v="2025-07-28"/>
    <s v="2025-07-30"/>
    <x v="1"/>
    <s v="Bogota"/>
    <s v="3151"/>
    <x v="57"/>
    <m/>
    <x v="0"/>
    <n v="28"/>
    <x v="0"/>
    <x v="0"/>
    <x v="0"/>
    <n v="1960000"/>
    <x v="0"/>
    <x v="0"/>
    <x v="0"/>
    <x v="1"/>
  </r>
  <r>
    <x v="2374"/>
    <x v="1354"/>
    <s v="MUEBLES CC CUBRIMIENTOS"/>
    <x v="0"/>
    <m/>
    <s v="2025-06-26"/>
    <s v="2025-07-14"/>
    <s v="2025-07-16 16:37:38"/>
    <s v="0000-00-00 00:00:00"/>
    <s v="2025-07-23 10:00:21"/>
    <s v="2025-07-24 07:06:55"/>
    <s v="2025-07-31 09:37:17"/>
    <s v="2025-07-15"/>
    <s v="2025-07-15"/>
    <s v="2025-07-23"/>
    <s v="2025-07-28"/>
    <s v="2025-07-30"/>
    <x v="1"/>
    <s v="Bogota"/>
    <s v="MANT001"/>
    <x v="770"/>
    <m/>
    <x v="0"/>
    <n v="1"/>
    <x v="414"/>
    <x v="0"/>
    <x v="208"/>
    <n v="1342000"/>
    <x v="0"/>
    <x v="0"/>
    <x v="0"/>
    <x v="1"/>
  </r>
  <r>
    <x v="2374"/>
    <x v="1354"/>
    <s v="MUEBLES CC CUBRIMIENTOS"/>
    <x v="0"/>
    <m/>
    <s v="2025-06-26"/>
    <s v="2025-07-14"/>
    <s v="2025-07-16 16:37:38"/>
    <s v="0000-00-00 00:00:00"/>
    <s v="2025-07-23 10:00:21"/>
    <s v="2025-07-24 07:06:55"/>
    <s v="2025-07-31 09:37:17"/>
    <s v="2025-07-15"/>
    <s v="2025-07-15"/>
    <s v="2025-07-23"/>
    <s v="2025-07-28"/>
    <s v="2025-07-30"/>
    <x v="1"/>
    <s v="Bogota"/>
    <s v="SERVLAV04"/>
    <x v="771"/>
    <m/>
    <x v="0"/>
    <n v="1"/>
    <x v="414"/>
    <x v="0"/>
    <x v="208"/>
    <n v="792500"/>
    <x v="0"/>
    <x v="1"/>
    <x v="1"/>
    <x v="1"/>
  </r>
  <r>
    <x v="2375"/>
    <x v="1355"/>
    <s v="CUBRIMIENTO"/>
    <x v="0"/>
    <m/>
    <s v="2025-06-11"/>
    <s v="2025-06-27"/>
    <s v="2025-07-24 10:11:15"/>
    <s v="2025-08-04 16:44:38"/>
    <s v="2025-08-09 12:20:18"/>
    <s v="2025-08-20 14:55:39"/>
    <s v="2025-09-24 16:03:31"/>
    <s v="2025-07-24"/>
    <s v="2025-08-04"/>
    <s v="2025-08-06"/>
    <s v="2025-08-10"/>
    <s v="2025-08-12"/>
    <x v="3"/>
    <s v="Cali"/>
    <s v="27249"/>
    <x v="64"/>
    <m/>
    <x v="0"/>
    <n v="6"/>
    <x v="0"/>
    <x v="0"/>
    <x v="0"/>
    <n v="717024"/>
    <x v="0"/>
    <x v="0"/>
    <x v="0"/>
    <x v="7"/>
  </r>
  <r>
    <x v="2375"/>
    <x v="1355"/>
    <s v="CUBRIMIENTO"/>
    <x v="0"/>
    <m/>
    <s v="2025-06-11"/>
    <s v="2025-06-27"/>
    <s v="2025-07-24 10:11:15"/>
    <s v="2025-08-04 16:44:38"/>
    <s v="2025-08-09 12:20:18"/>
    <s v="2025-08-20 14:55:39"/>
    <s v="2025-09-24 16:03:31"/>
    <s v="2025-07-24"/>
    <s v="2025-08-04"/>
    <s v="2025-08-06"/>
    <s v="2025-08-10"/>
    <s v="2025-08-12"/>
    <x v="3"/>
    <s v="Cali"/>
    <s v="4976"/>
    <x v="366"/>
    <m/>
    <x v="2"/>
    <n v="12"/>
    <x v="0"/>
    <x v="0"/>
    <x v="0"/>
    <n v="2113800"/>
    <x v="0"/>
    <x v="0"/>
    <x v="0"/>
    <x v="7"/>
  </r>
  <r>
    <x v="2375"/>
    <x v="1355"/>
    <s v="CUBRIMIENTO"/>
    <x v="0"/>
    <m/>
    <s v="2025-06-11"/>
    <s v="2025-06-27"/>
    <s v="2025-07-24 10:11:15"/>
    <s v="2025-08-04 16:44:38"/>
    <s v="2025-08-09 12:20:18"/>
    <s v="2025-08-20 14:55:39"/>
    <s v="2025-09-24 16:03:31"/>
    <s v="2025-07-24"/>
    <s v="2025-08-04"/>
    <s v="2025-08-06"/>
    <s v="2025-08-10"/>
    <s v="2025-08-12"/>
    <x v="3"/>
    <s v="Cali"/>
    <s v="SERV03"/>
    <x v="9"/>
    <m/>
    <x v="0"/>
    <n v="1"/>
    <x v="0"/>
    <x v="0"/>
    <x v="0"/>
    <n v="1300000"/>
    <x v="0"/>
    <x v="1"/>
    <x v="1"/>
    <x v="7"/>
  </r>
  <r>
    <x v="2375"/>
    <x v="1355"/>
    <s v="CUBRIMIENTO"/>
    <x v="0"/>
    <m/>
    <s v="2025-06-11"/>
    <s v="2025-06-27"/>
    <s v="2025-07-24 10:11:15"/>
    <s v="2025-08-04 16:44:38"/>
    <s v="2025-08-09 12:20:18"/>
    <s v="2025-08-20 14:55:39"/>
    <s v="2025-09-24 16:03:31"/>
    <s v="2025-07-24"/>
    <s v="2025-08-04"/>
    <s v="2025-08-06"/>
    <s v="2025-08-10"/>
    <s v="2025-08-12"/>
    <x v="3"/>
    <s v="Cali"/>
    <s v="SOMB02"/>
    <x v="363"/>
    <s v="LONA DICKSON VINOTINTO F. ENTE REF:8206"/>
    <x v="2"/>
    <n v="4"/>
    <x v="3"/>
    <x v="0"/>
    <x v="17"/>
    <n v="17394208"/>
    <x v="0"/>
    <x v="6"/>
    <x v="12"/>
    <x v="7"/>
  </r>
  <r>
    <x v="2376"/>
    <x v="1168"/>
    <s v="CUBRIMIENTO"/>
    <x v="0"/>
    <m/>
    <s v="2025-06-25"/>
    <s v="2025-06-26"/>
    <s v="2025-06-27 16:10:55"/>
    <s v="0000-00-00 00:00:00"/>
    <s v="2025-07-04 13:56:27"/>
    <s v="2025-07-12 10:26:10"/>
    <s v="2025-07-14 15:07:53"/>
    <s v="2025-06-27"/>
    <s v="2025-06-27"/>
    <s v="2025-07-04"/>
    <s v="2025-07-08"/>
    <s v="2025-07-10"/>
    <x v="3"/>
    <s v="Cali"/>
    <s v="5407"/>
    <x v="664"/>
    <m/>
    <x v="0"/>
    <n v="8"/>
    <x v="0"/>
    <x v="0"/>
    <x v="0"/>
    <n v="17600"/>
    <x v="0"/>
    <x v="0"/>
    <x v="0"/>
    <x v="1"/>
  </r>
  <r>
    <x v="2376"/>
    <x v="1168"/>
    <s v="CUBRIMIENTO"/>
    <x v="0"/>
    <m/>
    <s v="2025-06-25"/>
    <s v="2025-06-26"/>
    <s v="2025-06-27 16:10:55"/>
    <s v="0000-00-00 00:00:00"/>
    <s v="2025-07-04 13:56:27"/>
    <s v="2025-07-12 10:26:10"/>
    <s v="2025-07-14 15:07:53"/>
    <s v="2025-06-27"/>
    <s v="2025-06-27"/>
    <s v="2025-07-04"/>
    <s v="2025-07-08"/>
    <s v="2025-07-10"/>
    <x v="3"/>
    <s v="Cali"/>
    <s v="7299"/>
    <x v="1193"/>
    <m/>
    <x v="0"/>
    <n v="3"/>
    <x v="0"/>
    <x v="0"/>
    <x v="0"/>
    <n v="181500"/>
    <x v="0"/>
    <x v="0"/>
    <x v="0"/>
    <x v="1"/>
  </r>
  <r>
    <x v="2376"/>
    <x v="1168"/>
    <s v="CUBRIMIENTO"/>
    <x v="0"/>
    <m/>
    <s v="2025-06-25"/>
    <s v="2025-06-26"/>
    <s v="2025-06-27 16:10:55"/>
    <s v="0000-00-00 00:00:00"/>
    <s v="2025-07-04 13:56:27"/>
    <s v="2025-07-12 10:26:10"/>
    <s v="2025-07-14 15:07:53"/>
    <s v="2025-06-27"/>
    <s v="2025-06-27"/>
    <s v="2025-07-04"/>
    <s v="2025-07-08"/>
    <s v="2025-07-10"/>
    <x v="3"/>
    <s v="Cali"/>
    <s v="SERV03"/>
    <x v="9"/>
    <m/>
    <x v="0"/>
    <n v="1"/>
    <x v="0"/>
    <x v="0"/>
    <x v="0"/>
    <n v="100000"/>
    <x v="0"/>
    <x v="1"/>
    <x v="1"/>
    <x v="1"/>
  </r>
  <r>
    <x v="2377"/>
    <x v="350"/>
    <s v="CUBRIMIENTO"/>
    <x v="0"/>
    <m/>
    <s v="2025-06-25"/>
    <s v="2025-06-26"/>
    <s v="2025-06-26 15:42:36"/>
    <s v="0000-00-00 00:00:00"/>
    <s v="2025-06-26 15:42:45"/>
    <s v="2025-07-01 07:35:06"/>
    <s v="0000-00-00 00:00:00"/>
    <s v="2025-06-27"/>
    <s v="2025-06-27"/>
    <s v="2025-07-01"/>
    <s v="2025-07-03"/>
    <s v="2025-07-03"/>
    <x v="3"/>
    <s v="Toscany"/>
    <s v="35"/>
    <x v="292"/>
    <m/>
    <x v="0"/>
    <n v="10"/>
    <x v="0"/>
    <x v="0"/>
    <x v="0"/>
    <n v="526000"/>
    <x v="0"/>
    <x v="0"/>
    <x v="0"/>
    <x v="1"/>
  </r>
  <r>
    <x v="2377"/>
    <x v="350"/>
    <s v="CUBRIMIENTO"/>
    <x v="0"/>
    <m/>
    <s v="2025-06-25"/>
    <s v="2025-06-26"/>
    <s v="2025-06-26 15:42:36"/>
    <s v="0000-00-00 00:00:00"/>
    <s v="2025-06-26 15:42:45"/>
    <s v="2025-07-01 07:35:06"/>
    <s v="0000-00-00 00:00:00"/>
    <s v="2025-06-27"/>
    <s v="2025-06-27"/>
    <s v="2025-07-01"/>
    <s v="2025-07-03"/>
    <s v="2025-07-03"/>
    <x v="3"/>
    <s v="Toscany"/>
    <s v="40"/>
    <x v="248"/>
    <m/>
    <x v="0"/>
    <n v="10"/>
    <x v="0"/>
    <x v="0"/>
    <x v="0"/>
    <n v="526000"/>
    <x v="0"/>
    <x v="0"/>
    <x v="0"/>
    <x v="1"/>
  </r>
  <r>
    <x v="2378"/>
    <x v="61"/>
    <s v="MUEBLES CC CUBRIMIENTOS"/>
    <x v="0"/>
    <m/>
    <s v="2025-06-26"/>
    <s v="2025-07-21"/>
    <s v="2025-07-21 15:22:10"/>
    <s v="0000-00-00 00:00:00"/>
    <s v="2025-09-05 07:43:02"/>
    <s v="2025-09-05 15:18:58"/>
    <s v="2025-09-18 08:51:50"/>
    <s v="2025-07-22"/>
    <s v="2025-07-22"/>
    <s v="2025-09-05"/>
    <s v="2025-09-07"/>
    <s v="2025-09-08"/>
    <x v="1"/>
    <s v="Cali"/>
    <s v="9569"/>
    <x v="1215"/>
    <m/>
    <x v="0"/>
    <n v="1"/>
    <x v="0"/>
    <x v="0"/>
    <x v="0"/>
    <n v="0"/>
    <x v="0"/>
    <x v="0"/>
    <x v="0"/>
    <x v="4"/>
  </r>
  <r>
    <x v="2378"/>
    <x v="61"/>
    <s v="MUEBLES CC CUBRIMIENTOS"/>
    <x v="0"/>
    <m/>
    <s v="2025-06-26"/>
    <s v="2025-07-21"/>
    <s v="2025-07-21 15:22:10"/>
    <s v="0000-00-00 00:00:00"/>
    <s v="2025-09-05 07:43:02"/>
    <s v="2025-09-05 15:18:58"/>
    <s v="2025-09-18 08:51:50"/>
    <s v="2025-07-22"/>
    <s v="2025-07-22"/>
    <s v="2025-09-05"/>
    <s v="2025-09-07"/>
    <s v="2025-09-08"/>
    <x v="1"/>
    <s v="Cali"/>
    <s v="REP023"/>
    <x v="35"/>
    <m/>
    <x v="0"/>
    <n v="1"/>
    <x v="0"/>
    <x v="0"/>
    <x v="0"/>
    <n v="0"/>
    <x v="0"/>
    <x v="0"/>
    <x v="0"/>
    <x v="4"/>
  </r>
  <r>
    <x v="2378"/>
    <x v="61"/>
    <s v="MUEBLES CC CUBRIMIENTOS"/>
    <x v="0"/>
    <m/>
    <s v="2025-06-26"/>
    <s v="2025-07-21"/>
    <s v="2025-07-21 15:22:10"/>
    <s v="0000-00-00 00:00:00"/>
    <s v="2025-09-05 07:43:02"/>
    <s v="2025-09-05 15:18:58"/>
    <s v="2025-09-18 08:51:50"/>
    <s v="2025-07-22"/>
    <s v="2025-07-22"/>
    <s v="2025-09-05"/>
    <s v="2025-09-07"/>
    <s v="2025-09-08"/>
    <x v="1"/>
    <s v="Cali"/>
    <s v="REP031"/>
    <x v="36"/>
    <m/>
    <x v="0"/>
    <n v="1"/>
    <x v="0"/>
    <x v="0"/>
    <x v="0"/>
    <n v="0"/>
    <x v="0"/>
    <x v="0"/>
    <x v="0"/>
    <x v="4"/>
  </r>
  <r>
    <x v="2378"/>
    <x v="61"/>
    <s v="MUEBLES CC CUBRIMIENTOS"/>
    <x v="0"/>
    <m/>
    <s v="2025-06-26"/>
    <s v="2025-07-21"/>
    <s v="2025-07-21 15:22:10"/>
    <s v="0000-00-00 00:00:00"/>
    <s v="2025-09-05 07:43:02"/>
    <s v="2025-09-05 15:18:58"/>
    <s v="2025-09-18 08:51:50"/>
    <s v="2025-07-22"/>
    <s v="2025-07-22"/>
    <s v="2025-09-05"/>
    <s v="2025-09-07"/>
    <s v="2025-09-08"/>
    <x v="1"/>
    <s v="Cali"/>
    <s v="REP040"/>
    <x v="37"/>
    <m/>
    <x v="0"/>
    <n v="12"/>
    <x v="0"/>
    <x v="0"/>
    <x v="0"/>
    <n v="0"/>
    <x v="0"/>
    <x v="0"/>
    <x v="0"/>
    <x v="4"/>
  </r>
  <r>
    <x v="2378"/>
    <x v="61"/>
    <s v="MUEBLES CC CUBRIMIENTOS"/>
    <x v="0"/>
    <m/>
    <s v="2025-06-26"/>
    <s v="2025-07-21"/>
    <s v="2025-07-21 15:22:10"/>
    <s v="0000-00-00 00:00:00"/>
    <s v="2025-09-05 07:43:02"/>
    <s v="2025-09-05 15:18:58"/>
    <s v="2025-09-18 08:51:50"/>
    <s v="2025-07-22"/>
    <s v="2025-07-22"/>
    <s v="2025-09-05"/>
    <s v="2025-09-07"/>
    <s v="2025-09-08"/>
    <x v="1"/>
    <s v="Cali"/>
    <s v="SERVLAV03"/>
    <x v="1216"/>
    <m/>
    <x v="0"/>
    <n v="1"/>
    <x v="0"/>
    <x v="0"/>
    <x v="0"/>
    <n v="0"/>
    <x v="0"/>
    <x v="1"/>
    <x v="1"/>
    <x v="4"/>
  </r>
  <r>
    <x v="2379"/>
    <x v="1356"/>
    <s v="MUEBLES CC CUBRIMIENTOS"/>
    <x v="0"/>
    <m/>
    <s v="2025-06-26"/>
    <s v="2025-08-11"/>
    <s v="2025-08-15 09:15:11"/>
    <s v="2025-09-22 17:30:56"/>
    <s v="2025-10-15 11:04:30"/>
    <s v="2025-10-29 01:17:06"/>
    <s v="0000-00-00 00:00:00"/>
    <s v="2025-08-12"/>
    <s v="2025-09-19"/>
    <s v="2025-10-20"/>
    <s v="2025-10-20"/>
    <s v="2025-10-20"/>
    <x v="0"/>
    <s v="Toscana"/>
    <s v="BANE14"/>
    <x v="222"/>
    <s v="MALLA BLANCA 3M EB4027W G8 625GR"/>
    <x v="1"/>
    <n v="1"/>
    <x v="415"/>
    <x v="1"/>
    <x v="0"/>
    <n v="2796364.8"/>
    <x v="0"/>
    <x v="9"/>
    <x v="9"/>
    <x v="0"/>
  </r>
  <r>
    <x v="2379"/>
    <x v="1356"/>
    <s v="MUEBLES CC CUBRIMIENTOS"/>
    <x v="0"/>
    <m/>
    <s v="2025-06-26"/>
    <s v="2025-08-11"/>
    <s v="2025-08-15 09:15:11"/>
    <s v="2025-09-22 17:30:56"/>
    <s v="2025-10-15 11:04:30"/>
    <s v="2025-10-29 01:17:06"/>
    <s v="0000-00-00 00:00:00"/>
    <s v="2025-08-12"/>
    <s v="2025-09-19"/>
    <s v="2025-10-20"/>
    <s v="2025-10-20"/>
    <s v="2025-10-20"/>
    <x v="0"/>
    <s v="Toscana"/>
    <s v="PLAM08"/>
    <x v="55"/>
    <m/>
    <x v="1"/>
    <n v="1"/>
    <x v="79"/>
    <x v="0"/>
    <x v="209"/>
    <n v="34306679.519999996"/>
    <x v="0"/>
    <x v="4"/>
    <x v="3"/>
    <x v="0"/>
  </r>
  <r>
    <x v="2380"/>
    <x v="1357"/>
    <s v="MUEBLES CC CUBRIMIENTOS"/>
    <x v="0"/>
    <m/>
    <s v="2025-06-26"/>
    <s v="2025-07-09"/>
    <s v="2025-07-09 15:42:58"/>
    <s v="0000-00-00 00:00:00"/>
    <s v="2025-08-15 08:54:29"/>
    <s v="2025-08-15 08:54:47"/>
    <s v="2025-08-29 12:22:00"/>
    <s v="2025-07-10"/>
    <s v="2025-07-10"/>
    <s v="2025-08-22"/>
    <s v="2025-08-28"/>
    <s v="2025-08-30"/>
    <x v="3"/>
    <s v="Barranquilla"/>
    <s v="15537"/>
    <x v="85"/>
    <s v="LONA DICKSON CRUDO REF:6020"/>
    <x v="0"/>
    <n v="2"/>
    <x v="0"/>
    <x v="0"/>
    <x v="0"/>
    <n v="20122634"/>
    <x v="0"/>
    <x v="0"/>
    <x v="0"/>
    <x v="7"/>
  </r>
  <r>
    <x v="2380"/>
    <x v="1357"/>
    <s v="MUEBLES CC CUBRIMIENTOS"/>
    <x v="0"/>
    <m/>
    <s v="2025-06-26"/>
    <s v="2025-07-09"/>
    <s v="2025-07-09 15:42:58"/>
    <s v="0000-00-00 00:00:00"/>
    <s v="2025-08-15 08:54:29"/>
    <s v="2025-08-15 08:54:47"/>
    <s v="2025-08-29 12:22:00"/>
    <s v="2025-07-10"/>
    <s v="2025-07-10"/>
    <s v="2025-08-22"/>
    <s v="2025-08-28"/>
    <s v="2025-08-30"/>
    <x v="3"/>
    <s v="Barranquilla"/>
    <s v="9712"/>
    <x v="95"/>
    <s v="LONA DICKSON CRUDO REF:6020"/>
    <x v="0"/>
    <n v="4"/>
    <x v="0"/>
    <x v="0"/>
    <x v="0"/>
    <n v="10349808"/>
    <x v="0"/>
    <x v="0"/>
    <x v="0"/>
    <x v="7"/>
  </r>
  <r>
    <x v="2380"/>
    <x v="1357"/>
    <s v="MUEBLES CC CUBRIMIENTOS"/>
    <x v="0"/>
    <m/>
    <s v="2025-06-26"/>
    <s v="2025-07-09"/>
    <s v="2025-07-09 15:42:58"/>
    <s v="0000-00-00 00:00:00"/>
    <s v="2025-08-15 08:54:29"/>
    <s v="2025-08-15 08:54:47"/>
    <s v="2025-08-29 12:22:00"/>
    <s v="2025-07-10"/>
    <s v="2025-07-10"/>
    <s v="2025-08-22"/>
    <s v="2025-08-28"/>
    <s v="2025-08-30"/>
    <x v="3"/>
    <s v="Barranquilla"/>
    <s v="9715"/>
    <x v="847"/>
    <s v="LONA DICKSON CRUDO REF:6020"/>
    <x v="0"/>
    <n v="4"/>
    <x v="0"/>
    <x v="0"/>
    <x v="0"/>
    <n v="8506768"/>
    <x v="0"/>
    <x v="0"/>
    <x v="0"/>
    <x v="7"/>
  </r>
  <r>
    <x v="2380"/>
    <x v="1357"/>
    <s v="MUEBLES CC CUBRIMIENTOS"/>
    <x v="0"/>
    <m/>
    <s v="2025-06-26"/>
    <s v="2025-07-09"/>
    <s v="2025-07-09 15:42:58"/>
    <s v="0000-00-00 00:00:00"/>
    <s v="2025-08-15 08:54:29"/>
    <s v="2025-08-15 08:54:47"/>
    <s v="2025-08-29 12:22:00"/>
    <s v="2025-07-10"/>
    <s v="2025-07-10"/>
    <s v="2025-08-22"/>
    <s v="2025-08-28"/>
    <s v="2025-08-30"/>
    <x v="3"/>
    <s v="Barranquilla"/>
    <s v="SERV08"/>
    <x v="2"/>
    <m/>
    <x v="0"/>
    <n v="1"/>
    <x v="0"/>
    <x v="0"/>
    <x v="0"/>
    <n v="650000"/>
    <x v="0"/>
    <x v="1"/>
    <x v="1"/>
    <x v="7"/>
  </r>
  <r>
    <x v="2380"/>
    <x v="1357"/>
    <s v="MUEBLES CC CUBRIMIENTOS"/>
    <x v="0"/>
    <m/>
    <s v="2025-06-26"/>
    <s v="2025-07-09"/>
    <s v="2025-07-09 15:42:58"/>
    <s v="0000-00-00 00:00:00"/>
    <s v="2025-08-15 08:54:29"/>
    <s v="2025-08-15 08:54:47"/>
    <s v="2025-08-29 12:22:00"/>
    <s v="2025-07-10"/>
    <s v="2025-07-10"/>
    <s v="2025-08-22"/>
    <s v="2025-08-28"/>
    <s v="2025-08-30"/>
    <x v="3"/>
    <s v="Barranquilla"/>
    <s v="TRANSP11"/>
    <x v="177"/>
    <m/>
    <x v="0"/>
    <n v="1"/>
    <x v="0"/>
    <x v="0"/>
    <x v="0"/>
    <n v="400000"/>
    <x v="0"/>
    <x v="0"/>
    <x v="0"/>
    <x v="7"/>
  </r>
  <r>
    <x v="2381"/>
    <x v="1358"/>
    <s v="MUEBLES CC CUBRIMIENTOS"/>
    <x v="0"/>
    <m/>
    <s v="2025-06-27"/>
    <s v="2025-06-27"/>
    <s v="2025-07-02 09:54:46"/>
    <s v="0000-00-00 00:00:00"/>
    <s v="2025-07-23 07:02:44"/>
    <s v="2025-07-23 07:03:04"/>
    <s v="0000-00-00 00:00:00"/>
    <s v="2025-06-30"/>
    <s v="2025-06-30"/>
    <s v="2025-07-24"/>
    <s v="2025-07-28"/>
    <s v="2025-07-30"/>
    <x v="0"/>
    <s v="Virtual"/>
    <s v="8883"/>
    <x v="774"/>
    <s v="LONA DICKSON BEIGE *1.20 REF:0681"/>
    <x v="0"/>
    <n v="1"/>
    <x v="0"/>
    <x v="0"/>
    <x v="0"/>
    <n v="1168400"/>
    <x v="0"/>
    <x v="0"/>
    <x v="0"/>
    <x v="1"/>
  </r>
  <r>
    <x v="2381"/>
    <x v="1358"/>
    <s v="MUEBLES CC CUBRIMIENTOS"/>
    <x v="0"/>
    <m/>
    <s v="2025-06-27"/>
    <s v="2025-06-27"/>
    <s v="2025-07-02 09:54:46"/>
    <s v="0000-00-00 00:00:00"/>
    <s v="2025-07-23 07:02:44"/>
    <s v="2025-07-23 07:03:04"/>
    <s v="0000-00-00 00:00:00"/>
    <s v="2025-06-30"/>
    <s v="2025-06-30"/>
    <s v="2025-07-24"/>
    <s v="2025-07-28"/>
    <s v="2025-07-30"/>
    <x v="0"/>
    <s v="Virtual"/>
    <s v="TRANSP07"/>
    <x v="47"/>
    <m/>
    <x v="0"/>
    <n v="1"/>
    <x v="0"/>
    <x v="0"/>
    <x v="0"/>
    <n v="40000"/>
    <x v="0"/>
    <x v="0"/>
    <x v="0"/>
    <x v="1"/>
  </r>
  <r>
    <x v="2382"/>
    <x v="1359"/>
    <s v="CUBRIMIENTO"/>
    <x v="0"/>
    <m/>
    <s v="2025-07-04"/>
    <s v="2025-07-08"/>
    <s v="2025-07-10 10:44:19"/>
    <s v="0000-00-00 00:00:00"/>
    <s v="2025-07-11 15:26:55"/>
    <s v="2025-07-23 09:09:09"/>
    <s v="0000-00-00 00:00:00"/>
    <s v="2025-07-09"/>
    <s v="2025-07-09"/>
    <s v="2025-07-10"/>
    <s v="2025-07-14"/>
    <s v="2025-07-14"/>
    <x v="3"/>
    <s v="Cali"/>
    <s v="SERVANDAM"/>
    <x v="865"/>
    <m/>
    <x v="0"/>
    <n v="1"/>
    <x v="0"/>
    <x v="0"/>
    <x v="0"/>
    <n v="100000"/>
    <x v="0"/>
    <x v="1"/>
    <x v="1"/>
    <x v="1"/>
  </r>
  <r>
    <x v="2382"/>
    <x v="1359"/>
    <s v="CUBRIMIENTO"/>
    <x v="0"/>
    <m/>
    <s v="2025-07-04"/>
    <s v="2025-07-08"/>
    <s v="2025-07-10 10:44:19"/>
    <s v="0000-00-00 00:00:00"/>
    <s v="2025-07-11 15:26:55"/>
    <s v="2025-07-23 09:09:09"/>
    <s v="0000-00-00 00:00:00"/>
    <s v="2025-07-09"/>
    <s v="2025-07-09"/>
    <s v="2025-07-10"/>
    <s v="2025-07-14"/>
    <s v="2025-07-14"/>
    <x v="3"/>
    <s v="Cali"/>
    <s v="SERVLAV07"/>
    <x v="988"/>
    <m/>
    <x v="0"/>
    <n v="1"/>
    <x v="204"/>
    <x v="0"/>
    <x v="15"/>
    <n v="300000"/>
    <x v="0"/>
    <x v="1"/>
    <x v="1"/>
    <x v="1"/>
  </r>
  <r>
    <x v="2382"/>
    <x v="1359"/>
    <s v="CUBRIMIENTO"/>
    <x v="0"/>
    <m/>
    <s v="2025-07-04"/>
    <s v="2025-07-08"/>
    <s v="2025-07-10 10:44:19"/>
    <s v="0000-00-00 00:00:00"/>
    <s v="2025-07-11 15:26:55"/>
    <s v="2025-07-23 09:09:09"/>
    <s v="0000-00-00 00:00:00"/>
    <s v="2025-07-09"/>
    <s v="2025-07-09"/>
    <s v="2025-07-10"/>
    <s v="2025-07-14"/>
    <s v="2025-07-14"/>
    <x v="3"/>
    <s v="Cali"/>
    <s v="TRANSP06"/>
    <x v="59"/>
    <m/>
    <x v="0"/>
    <n v="1"/>
    <x v="0"/>
    <x v="0"/>
    <x v="0"/>
    <n v="100000"/>
    <x v="0"/>
    <x v="1"/>
    <x v="1"/>
    <x v="1"/>
  </r>
  <r>
    <x v="2383"/>
    <x v="265"/>
    <s v="CUBRIMIENTO"/>
    <x v="0"/>
    <m/>
    <s v="2025-06-27"/>
    <s v="2025-07-01"/>
    <s v="2025-07-01 13:18:13"/>
    <s v="0000-00-00 00:00:00"/>
    <s v="2025-07-01 13:18:21"/>
    <s v="2025-07-02 07:11:10"/>
    <s v="0000-00-00 00:00:00"/>
    <s v="2025-07-02"/>
    <s v="2025-07-02"/>
    <s v="2025-07-04"/>
    <s v="2025-07-08"/>
    <s v="2025-07-08"/>
    <x v="3"/>
    <s v="Toscany"/>
    <s v="29"/>
    <x v="280"/>
    <m/>
    <x v="0"/>
    <n v="6"/>
    <x v="0"/>
    <x v="0"/>
    <x v="0"/>
    <n v="315600"/>
    <x v="0"/>
    <x v="0"/>
    <x v="0"/>
    <x v="1"/>
  </r>
  <r>
    <x v="2383"/>
    <x v="265"/>
    <s v="CUBRIMIENTO"/>
    <x v="0"/>
    <m/>
    <s v="2025-06-27"/>
    <s v="2025-07-01"/>
    <s v="2025-07-01 13:18:13"/>
    <s v="0000-00-00 00:00:00"/>
    <s v="2025-07-01 13:18:21"/>
    <s v="2025-07-02 07:11:10"/>
    <s v="0000-00-00 00:00:00"/>
    <s v="2025-07-02"/>
    <s v="2025-07-02"/>
    <s v="2025-07-04"/>
    <s v="2025-07-08"/>
    <s v="2025-07-08"/>
    <x v="3"/>
    <s v="Toscany"/>
    <s v="54"/>
    <x v="419"/>
    <m/>
    <x v="0"/>
    <n v="18"/>
    <x v="0"/>
    <x v="0"/>
    <x v="0"/>
    <n v="946800"/>
    <x v="0"/>
    <x v="0"/>
    <x v="0"/>
    <x v="1"/>
  </r>
  <r>
    <x v="2384"/>
    <x v="61"/>
    <s v="CUBRIMIENTO"/>
    <x v="0"/>
    <m/>
    <s v="2025-06-27"/>
    <s v="2025-07-02"/>
    <s v="2025-07-07 10:00:12"/>
    <s v="0000-00-00 00:00:00"/>
    <s v="2025-07-11 15:28:25"/>
    <s v="2025-07-12 10:20:14"/>
    <s v="2025-07-15 15:19:27"/>
    <s v="2025-07-03"/>
    <s v="2025-07-03"/>
    <s v="2025-07-11"/>
    <s v="2025-07-15"/>
    <s v="2025-07-17"/>
    <x v="3"/>
    <s v="Cali"/>
    <s v="310"/>
    <x v="741"/>
    <m/>
    <x v="0"/>
    <n v="42"/>
    <x v="0"/>
    <x v="0"/>
    <x v="0"/>
    <n v="0"/>
    <x v="0"/>
    <x v="0"/>
    <x v="0"/>
    <x v="1"/>
  </r>
  <r>
    <x v="2384"/>
    <x v="61"/>
    <s v="CUBRIMIENTO"/>
    <x v="0"/>
    <m/>
    <s v="2025-06-27"/>
    <s v="2025-07-02"/>
    <s v="2025-07-07 10:00:12"/>
    <s v="0000-00-00 00:00:00"/>
    <s v="2025-07-11 15:28:25"/>
    <s v="2025-07-12 10:20:14"/>
    <s v="2025-07-15 15:19:27"/>
    <s v="2025-07-03"/>
    <s v="2025-07-03"/>
    <s v="2025-07-11"/>
    <s v="2025-07-15"/>
    <s v="2025-07-17"/>
    <x v="3"/>
    <s v="Cali"/>
    <s v="5460"/>
    <x v="1067"/>
    <m/>
    <x v="0"/>
    <n v="20"/>
    <x v="0"/>
    <x v="0"/>
    <x v="0"/>
    <n v="0"/>
    <x v="0"/>
    <x v="0"/>
    <x v="0"/>
    <x v="1"/>
  </r>
  <r>
    <x v="2384"/>
    <x v="61"/>
    <s v="CUBRIMIENTO"/>
    <x v="0"/>
    <m/>
    <s v="2025-06-27"/>
    <s v="2025-07-02"/>
    <s v="2025-07-07 10:00:12"/>
    <s v="0000-00-00 00:00:00"/>
    <s v="2025-07-11 15:28:25"/>
    <s v="2025-07-12 10:20:14"/>
    <s v="2025-07-15 15:19:27"/>
    <s v="2025-07-03"/>
    <s v="2025-07-03"/>
    <s v="2025-07-11"/>
    <s v="2025-07-15"/>
    <s v="2025-07-17"/>
    <x v="3"/>
    <s v="Cali"/>
    <s v="MANT002"/>
    <x v="1217"/>
    <m/>
    <x v="0"/>
    <n v="1"/>
    <x v="3"/>
    <x v="0"/>
    <x v="1"/>
    <n v="0"/>
    <x v="0"/>
    <x v="0"/>
    <x v="0"/>
    <x v="1"/>
  </r>
  <r>
    <x v="2384"/>
    <x v="61"/>
    <s v="CUBRIMIENTO"/>
    <x v="0"/>
    <m/>
    <s v="2025-06-27"/>
    <s v="2025-07-02"/>
    <s v="2025-07-07 10:00:12"/>
    <s v="0000-00-00 00:00:00"/>
    <s v="2025-07-11 15:28:25"/>
    <s v="2025-07-12 10:20:14"/>
    <s v="2025-07-15 15:19:27"/>
    <s v="2025-07-03"/>
    <s v="2025-07-03"/>
    <s v="2025-07-11"/>
    <s v="2025-07-15"/>
    <s v="2025-07-17"/>
    <x v="3"/>
    <s v="Cali"/>
    <s v="PFX009"/>
    <x v="747"/>
    <m/>
    <x v="0"/>
    <n v="1"/>
    <x v="0"/>
    <x v="0"/>
    <x v="0"/>
    <n v="0"/>
    <x v="0"/>
    <x v="0"/>
    <x v="0"/>
    <x v="1"/>
  </r>
  <r>
    <x v="2385"/>
    <x v="405"/>
    <s v="MUEBLES CC CUBRIMIENTOS"/>
    <x v="0"/>
    <m/>
    <s v="2025-06-27"/>
    <s v="2025-07-07"/>
    <s v="2025-07-09 08:08:15"/>
    <s v="0000-00-00 00:00:00"/>
    <s v="2025-08-06 18:35:17"/>
    <s v="2025-08-08 16:30:25"/>
    <s v="2025-08-16 08:24:55"/>
    <s v="2025-07-09"/>
    <s v="2025-07-09"/>
    <s v="2025-08-07"/>
    <s v="2025-08-12"/>
    <s v="2025-08-14"/>
    <x v="3"/>
    <s v="Bogota"/>
    <s v="2477"/>
    <x v="1218"/>
    <s v="LONA DICKSON AZUL MARINO REF:6022"/>
    <x v="0"/>
    <n v="2"/>
    <x v="0"/>
    <x v="0"/>
    <x v="0"/>
    <n v="3674746"/>
    <x v="0"/>
    <x v="0"/>
    <x v="0"/>
    <x v="7"/>
  </r>
  <r>
    <x v="2385"/>
    <x v="405"/>
    <s v="MUEBLES CC CUBRIMIENTOS"/>
    <x v="0"/>
    <m/>
    <s v="2025-06-27"/>
    <s v="2025-07-07"/>
    <s v="2025-07-09 08:08:15"/>
    <s v="0000-00-00 00:00:00"/>
    <s v="2025-08-06 18:35:17"/>
    <s v="2025-08-08 16:30:25"/>
    <s v="2025-08-16 08:24:55"/>
    <s v="2025-07-09"/>
    <s v="2025-07-09"/>
    <s v="2025-08-07"/>
    <s v="2025-08-12"/>
    <s v="2025-08-14"/>
    <x v="3"/>
    <s v="Bogota"/>
    <s v="TRANSP10"/>
    <x v="150"/>
    <m/>
    <x v="0"/>
    <n v="2"/>
    <x v="0"/>
    <x v="0"/>
    <x v="0"/>
    <n v="600000"/>
    <x v="0"/>
    <x v="1"/>
    <x v="1"/>
    <x v="7"/>
  </r>
  <r>
    <x v="2386"/>
    <x v="1149"/>
    <s v="CUBRIMIENTO"/>
    <x v="0"/>
    <m/>
    <s v="2025-06-27"/>
    <s v="2025-07-16"/>
    <s v="2025-07-17 15:24:49"/>
    <s v="0000-00-00 00:00:00"/>
    <s v="2025-07-21 10:33:00"/>
    <s v="2025-07-21 12:18:01"/>
    <s v="2025-07-23 14:40:15"/>
    <s v="2025-07-17"/>
    <s v="2025-07-17"/>
    <s v="2025-07-18"/>
    <s v="2025-07-23"/>
    <s v="2025-07-25"/>
    <x v="3"/>
    <s v="Bogota"/>
    <s v="17523"/>
    <x v="820"/>
    <m/>
    <x v="0"/>
    <n v="6"/>
    <x v="0"/>
    <x v="0"/>
    <x v="0"/>
    <n v="63000"/>
    <x v="0"/>
    <x v="0"/>
    <x v="0"/>
    <x v="1"/>
  </r>
  <r>
    <x v="2386"/>
    <x v="1149"/>
    <s v="CUBRIMIENTO"/>
    <x v="0"/>
    <m/>
    <s v="2025-06-27"/>
    <s v="2025-07-16"/>
    <s v="2025-07-17 15:24:49"/>
    <s v="0000-00-00 00:00:00"/>
    <s v="2025-07-21 10:33:00"/>
    <s v="2025-07-21 12:18:01"/>
    <s v="2025-07-23 14:40:15"/>
    <s v="2025-07-17"/>
    <s v="2025-07-17"/>
    <s v="2025-07-18"/>
    <s v="2025-07-23"/>
    <s v="2025-07-25"/>
    <x v="3"/>
    <s v="Bogota"/>
    <s v="SERV03"/>
    <x v="9"/>
    <m/>
    <x v="0"/>
    <n v="1"/>
    <x v="0"/>
    <x v="0"/>
    <x v="0"/>
    <n v="200000"/>
    <x v="0"/>
    <x v="1"/>
    <x v="1"/>
    <x v="1"/>
  </r>
  <r>
    <x v="2386"/>
    <x v="1149"/>
    <s v="CUBRIMIENTO"/>
    <x v="0"/>
    <m/>
    <s v="2025-06-27"/>
    <s v="2025-07-16"/>
    <s v="2025-07-17 15:24:49"/>
    <s v="0000-00-00 00:00:00"/>
    <s v="2025-07-21 10:33:00"/>
    <s v="2025-07-21 12:18:01"/>
    <s v="2025-07-23 14:40:15"/>
    <s v="2025-07-17"/>
    <s v="2025-07-17"/>
    <s v="2025-07-18"/>
    <s v="2025-07-23"/>
    <s v="2025-07-25"/>
    <x v="3"/>
    <s v="Bogota"/>
    <s v="SERV03"/>
    <x v="9"/>
    <m/>
    <x v="0"/>
    <n v="1"/>
    <x v="0"/>
    <x v="0"/>
    <x v="0"/>
    <n v="350000"/>
    <x v="0"/>
    <x v="1"/>
    <x v="1"/>
    <x v="1"/>
  </r>
  <r>
    <x v="2387"/>
    <x v="78"/>
    <s v="CUBRIMIENTO"/>
    <x v="0"/>
    <m/>
    <s v="2025-06-28"/>
    <s v="2025-06-28"/>
    <s v="2025-07-01 11:17:39"/>
    <s v="0000-00-00 00:00:00"/>
    <s v="2025-07-01 11:17:49"/>
    <s v="2025-07-02 07:10:22"/>
    <s v="0000-00-00 00:00:00"/>
    <s v="2025-06-30"/>
    <s v="2025-06-30"/>
    <s v="2025-07-02"/>
    <s v="2025-07-04"/>
    <s v="2025-07-04"/>
    <x v="3"/>
    <s v="Toscany"/>
    <s v="11432"/>
    <x v="242"/>
    <m/>
    <x v="0"/>
    <n v="2"/>
    <x v="0"/>
    <x v="0"/>
    <x v="0"/>
    <n v="906000"/>
    <x v="0"/>
    <x v="0"/>
    <x v="0"/>
    <x v="1"/>
  </r>
  <r>
    <x v="2387"/>
    <x v="78"/>
    <s v="CUBRIMIENTO"/>
    <x v="0"/>
    <m/>
    <s v="2025-06-28"/>
    <s v="2025-06-28"/>
    <s v="2025-07-01 11:17:39"/>
    <s v="0000-00-00 00:00:00"/>
    <s v="2025-07-01 11:17:49"/>
    <s v="2025-07-02 07:10:22"/>
    <s v="0000-00-00 00:00:00"/>
    <s v="2025-06-30"/>
    <s v="2025-06-30"/>
    <s v="2025-07-02"/>
    <s v="2025-07-04"/>
    <s v="2025-07-04"/>
    <x v="3"/>
    <s v="Toscany"/>
    <s v="11454"/>
    <x v="274"/>
    <m/>
    <x v="0"/>
    <n v="5"/>
    <x v="0"/>
    <x v="0"/>
    <x v="0"/>
    <n v="97500"/>
    <x v="0"/>
    <x v="0"/>
    <x v="0"/>
    <x v="1"/>
  </r>
  <r>
    <x v="2387"/>
    <x v="78"/>
    <s v="CUBRIMIENTO"/>
    <x v="0"/>
    <m/>
    <s v="2025-06-28"/>
    <s v="2025-06-28"/>
    <s v="2025-07-01 11:17:39"/>
    <s v="0000-00-00 00:00:00"/>
    <s v="2025-07-01 11:17:49"/>
    <s v="2025-07-02 07:10:22"/>
    <s v="0000-00-00 00:00:00"/>
    <s v="2025-06-30"/>
    <s v="2025-06-30"/>
    <s v="2025-07-02"/>
    <s v="2025-07-04"/>
    <s v="2025-07-04"/>
    <x v="3"/>
    <s v="Toscany"/>
    <s v="TUBSM01"/>
    <x v="397"/>
    <m/>
    <x v="0"/>
    <n v="5"/>
    <x v="0"/>
    <x v="0"/>
    <x v="0"/>
    <n v="1315000"/>
    <x v="0"/>
    <x v="0"/>
    <x v="0"/>
    <x v="1"/>
  </r>
  <r>
    <x v="2388"/>
    <x v="1360"/>
    <s v="CUBRIMIENTO"/>
    <x v="0"/>
    <m/>
    <s v="2025-06-28"/>
    <s v="2025-06-28"/>
    <s v="2025-07-09 08:05:25"/>
    <s v="2025-08-21 17:35:49"/>
    <s v="2025-09-02 11:52:05"/>
    <s v="2025-09-23 07:54:43"/>
    <s v="0000-00-00 00:00:00"/>
    <s v="2025-07-11"/>
    <s v="2025-08-21"/>
    <s v="2025-08-30"/>
    <s v="2025-09-04"/>
    <s v="2025-09-11"/>
    <x v="8"/>
    <s v="Bogota"/>
    <s v="27249"/>
    <x v="64"/>
    <m/>
    <x v="0"/>
    <n v="3"/>
    <x v="0"/>
    <x v="0"/>
    <x v="0"/>
    <n v="960000"/>
    <x v="0"/>
    <x v="0"/>
    <x v="0"/>
    <x v="7"/>
  </r>
  <r>
    <x v="2388"/>
    <x v="1360"/>
    <s v="CUBRIMIENTO"/>
    <x v="0"/>
    <m/>
    <s v="2025-06-28"/>
    <s v="2025-06-28"/>
    <s v="2025-07-09 08:05:25"/>
    <s v="2025-08-21 17:35:49"/>
    <s v="2025-09-02 11:52:05"/>
    <s v="2025-09-23 07:54:43"/>
    <s v="0000-00-00 00:00:00"/>
    <s v="2025-07-11"/>
    <s v="2025-08-21"/>
    <s v="2025-08-30"/>
    <s v="2025-09-04"/>
    <s v="2025-09-11"/>
    <x v="8"/>
    <s v="Bogota"/>
    <s v="6543"/>
    <x v="123"/>
    <m/>
    <x v="0"/>
    <n v="2"/>
    <x v="0"/>
    <x v="0"/>
    <x v="0"/>
    <n v="200000"/>
    <x v="0"/>
    <x v="0"/>
    <x v="0"/>
    <x v="7"/>
  </r>
  <r>
    <x v="2388"/>
    <x v="1360"/>
    <s v="CUBRIMIENTO"/>
    <x v="0"/>
    <m/>
    <s v="2025-06-28"/>
    <s v="2025-06-28"/>
    <s v="2025-07-09 08:05:25"/>
    <s v="2025-08-21 17:35:49"/>
    <s v="2025-09-02 11:52:05"/>
    <s v="2025-09-23 07:54:43"/>
    <s v="0000-00-00 00:00:00"/>
    <s v="2025-07-11"/>
    <s v="2025-08-21"/>
    <s v="2025-08-30"/>
    <s v="2025-09-04"/>
    <s v="2025-09-11"/>
    <x v="8"/>
    <s v="Bogota"/>
    <s v="FLANCHE01"/>
    <x v="51"/>
    <m/>
    <x v="2"/>
    <n v="1"/>
    <x v="226"/>
    <x v="0"/>
    <x v="0"/>
    <n v="746226"/>
    <x v="0"/>
    <x v="0"/>
    <x v="0"/>
    <x v="7"/>
  </r>
  <r>
    <x v="2388"/>
    <x v="1360"/>
    <s v="CUBRIMIENTO"/>
    <x v="0"/>
    <m/>
    <s v="2025-06-28"/>
    <s v="2025-06-28"/>
    <s v="2025-07-09 08:05:25"/>
    <s v="2025-08-21 17:35:49"/>
    <s v="2025-09-02 11:52:05"/>
    <s v="2025-09-23 07:54:43"/>
    <s v="0000-00-00 00:00:00"/>
    <s v="2025-07-11"/>
    <s v="2025-08-21"/>
    <s v="2025-08-30"/>
    <s v="2025-09-04"/>
    <s v="2025-09-11"/>
    <x v="8"/>
    <s v="Bogota"/>
    <s v="PLITE09"/>
    <x v="252"/>
    <s v="LONA PERGOTEX TRASLUCIDA BLANCA 2.5M"/>
    <x v="2"/>
    <n v="1"/>
    <x v="226"/>
    <x v="0"/>
    <x v="116"/>
    <n v="7954717"/>
    <x v="0"/>
    <x v="4"/>
    <x v="6"/>
    <x v="7"/>
  </r>
  <r>
    <x v="2388"/>
    <x v="1360"/>
    <s v="CUBRIMIENTO"/>
    <x v="0"/>
    <m/>
    <s v="2025-06-28"/>
    <s v="2025-06-28"/>
    <s v="2025-07-09 08:05:25"/>
    <s v="2025-08-21 17:35:49"/>
    <s v="2025-09-02 11:52:05"/>
    <s v="2025-09-23 07:54:43"/>
    <s v="0000-00-00 00:00:00"/>
    <s v="2025-07-11"/>
    <s v="2025-08-21"/>
    <s v="2025-08-30"/>
    <s v="2025-09-04"/>
    <s v="2025-09-11"/>
    <x v="8"/>
    <s v="Bogota"/>
    <s v="PLT43"/>
    <x v="130"/>
    <m/>
    <x v="2"/>
    <n v="4"/>
    <x v="0"/>
    <x v="0"/>
    <x v="0"/>
    <n v="784328"/>
    <x v="0"/>
    <x v="0"/>
    <x v="0"/>
    <x v="7"/>
  </r>
  <r>
    <x v="2389"/>
    <x v="1361"/>
    <s v="MUEBLES CC CUBRIMIENTOS"/>
    <x v="0"/>
    <m/>
    <s v="2025-06-27"/>
    <s v="2025-06-30"/>
    <s v="2025-07-31 10:39:57"/>
    <s v="2025-10-06 11:46:58"/>
    <s v="2025-10-31 11:41:33"/>
    <s v="2025-11-04 07:00:31"/>
    <s v="0000-00-00 00:00:00"/>
    <s v="2025-07-31"/>
    <s v="2025-09-17"/>
    <s v="2025-10-31"/>
    <s v="2025-11-02"/>
    <s v="2025-11-14"/>
    <x v="0"/>
    <s v="Gerencia"/>
    <s v="ALUPL70"/>
    <x v="1219"/>
    <m/>
    <x v="0"/>
    <n v="2"/>
    <x v="0"/>
    <x v="0"/>
    <x v="0"/>
    <n v="5263548"/>
    <x v="0"/>
    <x v="0"/>
    <x v="0"/>
    <x v="0"/>
  </r>
  <r>
    <x v="2389"/>
    <x v="1361"/>
    <s v="MUEBLES CC CUBRIMIENTOS"/>
    <x v="0"/>
    <m/>
    <s v="2025-06-27"/>
    <s v="2025-06-30"/>
    <s v="2025-07-31 10:39:57"/>
    <s v="2025-10-06 11:46:58"/>
    <s v="2025-10-31 11:41:33"/>
    <s v="2025-11-04 07:00:31"/>
    <s v="0000-00-00 00:00:00"/>
    <s v="2025-07-31"/>
    <s v="2025-09-17"/>
    <s v="2025-10-31"/>
    <s v="2025-11-02"/>
    <s v="2025-11-14"/>
    <x v="0"/>
    <s v="Gerencia"/>
    <s v="FLANCHE02"/>
    <x v="97"/>
    <m/>
    <x v="12"/>
    <n v="2"/>
    <x v="10"/>
    <x v="0"/>
    <x v="0"/>
    <n v="4858158"/>
    <x v="0"/>
    <x v="0"/>
    <x v="0"/>
    <x v="0"/>
  </r>
  <r>
    <x v="2389"/>
    <x v="1361"/>
    <s v="MUEBLES CC CUBRIMIENTOS"/>
    <x v="0"/>
    <m/>
    <s v="2025-06-27"/>
    <s v="2025-06-30"/>
    <s v="2025-07-31 10:39:57"/>
    <s v="2025-10-06 11:46:58"/>
    <s v="2025-10-31 11:41:33"/>
    <s v="2025-11-04 07:00:31"/>
    <s v="0000-00-00 00:00:00"/>
    <s v="2025-07-31"/>
    <s v="2025-09-17"/>
    <s v="2025-10-31"/>
    <s v="2025-11-02"/>
    <s v="2025-11-14"/>
    <x v="0"/>
    <s v="Gerencia"/>
    <s v="PSTARDE03"/>
    <x v="1220"/>
    <s v="LONA PERGOTEX TRASLUCIDA BLANCA 3M"/>
    <x v="7"/>
    <n v="2"/>
    <x v="3"/>
    <x v="0"/>
    <x v="49"/>
    <n v="145539454"/>
    <x v="0"/>
    <x v="4"/>
    <x v="15"/>
    <x v="0"/>
  </r>
  <r>
    <x v="2389"/>
    <x v="1361"/>
    <s v="MUEBLES CC CUBRIMIENTOS"/>
    <x v="0"/>
    <m/>
    <s v="2025-06-27"/>
    <s v="2025-06-30"/>
    <s v="2025-07-31 10:39:57"/>
    <s v="2025-10-06 11:46:58"/>
    <s v="2025-10-31 11:41:33"/>
    <s v="2025-11-04 07:00:31"/>
    <s v="0000-00-00 00:00:00"/>
    <s v="2025-07-31"/>
    <s v="2025-09-17"/>
    <s v="2025-10-31"/>
    <s v="2025-11-02"/>
    <s v="2025-11-14"/>
    <x v="0"/>
    <s v="Gerencia"/>
    <s v="SERV03"/>
    <x v="9"/>
    <m/>
    <x v="0"/>
    <n v="1"/>
    <x v="0"/>
    <x v="0"/>
    <x v="0"/>
    <n v="2000000"/>
    <x v="0"/>
    <x v="1"/>
    <x v="1"/>
    <x v="0"/>
  </r>
  <r>
    <x v="2389"/>
    <x v="1361"/>
    <s v="MUEBLES CC CUBRIMIENTOS"/>
    <x v="0"/>
    <m/>
    <s v="2025-06-27"/>
    <s v="2025-06-30"/>
    <s v="2025-07-31 10:39:57"/>
    <s v="2025-10-06 11:46:58"/>
    <s v="2025-10-31 11:41:33"/>
    <s v="2025-11-04 07:00:31"/>
    <s v="0000-00-00 00:00:00"/>
    <s v="2025-07-31"/>
    <s v="2025-09-17"/>
    <s v="2025-10-31"/>
    <s v="2025-11-02"/>
    <s v="2025-11-14"/>
    <x v="0"/>
    <s v="Gerencia"/>
    <s v="SOMB01"/>
    <x v="71"/>
    <s v="FURNISCREEN NEGRO 2M EB4027W G8 625GR"/>
    <x v="12"/>
    <n v="1"/>
    <x v="10"/>
    <x v="0"/>
    <x v="13"/>
    <n v="13963310"/>
    <x v="0"/>
    <x v="6"/>
    <x v="5"/>
    <x v="0"/>
  </r>
  <r>
    <x v="2389"/>
    <x v="1361"/>
    <s v="MUEBLES CC CUBRIMIENTOS"/>
    <x v="0"/>
    <m/>
    <s v="2025-06-27"/>
    <s v="2025-06-30"/>
    <s v="2025-07-31 10:39:57"/>
    <s v="2025-10-06 11:46:58"/>
    <s v="2025-10-31 11:41:33"/>
    <s v="2025-11-04 07:00:31"/>
    <s v="0000-00-00 00:00:00"/>
    <s v="2025-07-31"/>
    <s v="2025-09-17"/>
    <s v="2025-10-31"/>
    <s v="2025-11-02"/>
    <s v="2025-11-14"/>
    <x v="0"/>
    <s v="Gerencia"/>
    <s v="SOMB01"/>
    <x v="71"/>
    <s v="FURNISCREEN NEGRO 2M EB4027W G8 625GR"/>
    <x v="3"/>
    <n v="1"/>
    <x v="10"/>
    <x v="0"/>
    <x v="17"/>
    <n v="12571800"/>
    <x v="0"/>
    <x v="6"/>
    <x v="5"/>
    <x v="0"/>
  </r>
  <r>
    <x v="2389"/>
    <x v="1361"/>
    <s v="MUEBLES CC CUBRIMIENTOS"/>
    <x v="0"/>
    <m/>
    <s v="2025-06-27"/>
    <s v="2025-06-30"/>
    <s v="2025-07-31 10:39:57"/>
    <s v="2025-10-06 11:46:58"/>
    <s v="2025-10-31 11:41:33"/>
    <s v="2025-11-04 07:00:31"/>
    <s v="0000-00-00 00:00:00"/>
    <s v="2025-07-31"/>
    <s v="2025-09-17"/>
    <s v="2025-10-31"/>
    <s v="2025-11-02"/>
    <s v="2025-11-14"/>
    <x v="0"/>
    <s v="Gerencia"/>
    <s v="SPOT26"/>
    <x v="70"/>
    <m/>
    <x v="0"/>
    <n v="1"/>
    <x v="0"/>
    <x v="0"/>
    <x v="0"/>
    <n v="4043076"/>
    <x v="0"/>
    <x v="0"/>
    <x v="0"/>
    <x v="0"/>
  </r>
  <r>
    <x v="2389"/>
    <x v="1361"/>
    <s v="MUEBLES CC CUBRIMIENTOS"/>
    <x v="0"/>
    <m/>
    <s v="2025-06-27"/>
    <s v="2025-06-30"/>
    <s v="2025-07-31 10:39:57"/>
    <s v="2025-10-06 11:46:58"/>
    <s v="2025-10-31 11:41:33"/>
    <s v="2025-11-04 07:00:31"/>
    <s v="0000-00-00 00:00:00"/>
    <s v="2025-07-31"/>
    <s v="2025-09-17"/>
    <s v="2025-10-31"/>
    <s v="2025-11-02"/>
    <s v="2025-11-14"/>
    <x v="0"/>
    <s v="Gerencia"/>
    <s v="TRANSP06"/>
    <x v="59"/>
    <m/>
    <x v="0"/>
    <n v="1"/>
    <x v="0"/>
    <x v="0"/>
    <x v="0"/>
    <n v="2000000"/>
    <x v="0"/>
    <x v="1"/>
    <x v="1"/>
    <x v="0"/>
  </r>
  <r>
    <x v="2390"/>
    <x v="1362"/>
    <s v="MUEBLES CC CUBRIMIENTOS"/>
    <x v="0"/>
    <m/>
    <s v="2025-06-28"/>
    <s v="2025-06-29"/>
    <s v="2025-07-03 12:04:39"/>
    <s v="0000-00-00 00:00:00"/>
    <s v="2025-08-22 10:05:39"/>
    <s v="2025-08-22 10:06:06"/>
    <s v="2025-09-24 14:01:21"/>
    <s v="2025-07-04"/>
    <s v="2025-07-04"/>
    <s v="2025-09-04"/>
    <s v="2025-09-07"/>
    <s v="2025-09-11"/>
    <x v="3"/>
    <s v="Bogota"/>
    <s v="100196"/>
    <x v="218"/>
    <m/>
    <x v="0"/>
    <n v="1"/>
    <x v="0"/>
    <x v="0"/>
    <x v="0"/>
    <n v="198000"/>
    <x v="0"/>
    <x v="0"/>
    <x v="0"/>
    <x v="4"/>
  </r>
  <r>
    <x v="2390"/>
    <x v="1362"/>
    <s v="MUEBLES CC CUBRIMIENTOS"/>
    <x v="0"/>
    <m/>
    <s v="2025-06-28"/>
    <s v="2025-06-29"/>
    <s v="2025-07-03 12:04:39"/>
    <s v="0000-00-00 00:00:00"/>
    <s v="2025-08-22 10:05:39"/>
    <s v="2025-08-22 10:06:06"/>
    <s v="2025-09-24 14:01:21"/>
    <s v="2025-07-04"/>
    <s v="2025-07-04"/>
    <s v="2025-09-04"/>
    <s v="2025-09-07"/>
    <s v="2025-09-11"/>
    <x v="3"/>
    <s v="Bogota"/>
    <s v="15537"/>
    <x v="85"/>
    <s v="LONA DICKSON ARENA VETEADO U337"/>
    <x v="0"/>
    <n v="1"/>
    <x v="0"/>
    <x v="0"/>
    <x v="0"/>
    <n v="11179241"/>
    <x v="0"/>
    <x v="0"/>
    <x v="0"/>
    <x v="4"/>
  </r>
  <r>
    <x v="2390"/>
    <x v="1362"/>
    <s v="MUEBLES CC CUBRIMIENTOS"/>
    <x v="0"/>
    <m/>
    <s v="2025-06-28"/>
    <s v="2025-06-29"/>
    <s v="2025-07-03 12:04:39"/>
    <s v="0000-00-00 00:00:00"/>
    <s v="2025-08-22 10:05:39"/>
    <s v="2025-08-22 10:06:06"/>
    <s v="2025-09-24 14:01:21"/>
    <s v="2025-07-04"/>
    <s v="2025-07-04"/>
    <s v="2025-09-04"/>
    <s v="2025-09-07"/>
    <s v="2025-09-11"/>
    <x v="3"/>
    <s v="Bogota"/>
    <s v="5589"/>
    <x v="1221"/>
    <s v="LONAFLEX"/>
    <x v="0"/>
    <n v="1"/>
    <x v="0"/>
    <x v="0"/>
    <x v="0"/>
    <n v="720004"/>
    <x v="0"/>
    <x v="5"/>
    <x v="0"/>
    <x v="4"/>
  </r>
  <r>
    <x v="2391"/>
    <x v="279"/>
    <s v="MUEBLES CC CUBRIMIENTOS"/>
    <x v="0"/>
    <m/>
    <s v="2025-07-01"/>
    <s v="2025-07-01"/>
    <s v="2025-07-01 13:22:01"/>
    <s v="0000-00-00 00:00:00"/>
    <s v="2025-07-01 13:22:15"/>
    <s v="2025-07-02 16:36:47"/>
    <s v="0000-00-00 00:00:00"/>
    <s v="2025-07-02"/>
    <s v="2025-07-02"/>
    <s v="2025-07-04"/>
    <s v="2025-07-08"/>
    <s v="2025-07-09"/>
    <x v="7"/>
    <s v="Toscany"/>
    <s v="21308"/>
    <x v="456"/>
    <m/>
    <x v="0"/>
    <n v="27"/>
    <x v="0"/>
    <x v="0"/>
    <x v="0"/>
    <n v="1420200"/>
    <x v="0"/>
    <x v="0"/>
    <x v="0"/>
    <x v="1"/>
  </r>
  <r>
    <x v="2392"/>
    <x v="103"/>
    <s v="CUBRIMIENTO"/>
    <x v="0"/>
    <m/>
    <s v="2025-07-01"/>
    <s v="2025-07-01"/>
    <s v="2025-07-01 11:35:56"/>
    <s v="0000-00-00 00:00:00"/>
    <s v="2025-07-01 11:37:07"/>
    <s v="2025-07-02 07:07:28"/>
    <s v="0000-00-00 00:00:00"/>
    <s v="2025-07-02"/>
    <s v="2025-07-02"/>
    <s v="2025-07-04"/>
    <s v="2025-07-08"/>
    <s v="2025-07-08"/>
    <x v="3"/>
    <s v="Toscany"/>
    <s v="9897"/>
    <x v="588"/>
    <m/>
    <x v="0"/>
    <n v="2"/>
    <x v="0"/>
    <x v="0"/>
    <x v="0"/>
    <n v="72000"/>
    <x v="0"/>
    <x v="0"/>
    <x v="0"/>
    <x v="1"/>
  </r>
  <r>
    <x v="2392"/>
    <x v="103"/>
    <s v="CUBRIMIENTO"/>
    <x v="0"/>
    <m/>
    <s v="2025-07-01"/>
    <s v="2025-07-01"/>
    <s v="2025-07-01 11:35:56"/>
    <s v="0000-00-00 00:00:00"/>
    <s v="2025-07-01 11:37:07"/>
    <s v="2025-07-02 07:07:28"/>
    <s v="0000-00-00 00:00:00"/>
    <s v="2025-07-02"/>
    <s v="2025-07-02"/>
    <s v="2025-07-04"/>
    <s v="2025-07-08"/>
    <s v="2025-07-08"/>
    <x v="3"/>
    <s v="Toscany"/>
    <s v="ALUTT01"/>
    <x v="464"/>
    <m/>
    <x v="0"/>
    <n v="1"/>
    <x v="0"/>
    <x v="0"/>
    <x v="0"/>
    <n v="465000"/>
    <x v="0"/>
    <x v="0"/>
    <x v="0"/>
    <x v="1"/>
  </r>
  <r>
    <x v="2393"/>
    <x v="468"/>
    <s v="CUBRIMIENTO"/>
    <x v="0"/>
    <m/>
    <s v="2025-07-01"/>
    <s v="2025-07-02"/>
    <s v="2025-07-02 11:55:49"/>
    <s v="0000-00-00 00:00:00"/>
    <s v="2025-07-07 16:08:00"/>
    <s v="2025-07-23 06:55:01"/>
    <s v="0000-00-00 00:00:00"/>
    <s v="2025-07-03"/>
    <s v="2025-07-03"/>
    <s v="2025-07-08"/>
    <s v="2025-07-10"/>
    <s v="2025-07-10"/>
    <x v="0"/>
    <s v="Toscana"/>
    <s v="25796"/>
    <x v="442"/>
    <m/>
    <x v="0"/>
    <n v="50"/>
    <x v="0"/>
    <x v="0"/>
    <x v="0"/>
    <n v="10417680"/>
    <x v="0"/>
    <x v="0"/>
    <x v="0"/>
    <x v="1"/>
  </r>
  <r>
    <x v="2394"/>
    <x v="796"/>
    <s v="MUEBLES CC CUBRIMIENTOS"/>
    <x v="0"/>
    <m/>
    <s v="2025-07-01"/>
    <s v="2025-07-22"/>
    <s v="2025-07-22 10:20:24"/>
    <s v="0000-00-00 00:00:00"/>
    <s v="2025-07-22 18:03:25"/>
    <s v="2025-07-23 07:02:18"/>
    <s v="0000-00-00 00:00:00"/>
    <s v="2025-07-23"/>
    <s v="2025-07-23"/>
    <s v="2025-07-24"/>
    <s v="2025-07-28"/>
    <s v="2025-07-28"/>
    <x v="3"/>
    <s v="Toscany"/>
    <s v="27812"/>
    <x v="797"/>
    <m/>
    <x v="0"/>
    <n v="1"/>
    <x v="0"/>
    <x v="0"/>
    <x v="0"/>
    <n v="47000"/>
    <x v="0"/>
    <x v="0"/>
    <x v="0"/>
    <x v="1"/>
  </r>
  <r>
    <x v="2394"/>
    <x v="796"/>
    <s v="MUEBLES CC CUBRIMIENTOS"/>
    <x v="0"/>
    <m/>
    <s v="2025-07-01"/>
    <s v="2025-07-22"/>
    <s v="2025-07-22 10:20:24"/>
    <s v="0000-00-00 00:00:00"/>
    <s v="2025-07-22 18:03:25"/>
    <s v="2025-07-23 07:02:18"/>
    <s v="0000-00-00 00:00:00"/>
    <s v="2025-07-23"/>
    <s v="2025-07-23"/>
    <s v="2025-07-24"/>
    <s v="2025-07-28"/>
    <s v="2025-07-28"/>
    <x v="3"/>
    <s v="Toscany"/>
    <s v="MTOS03"/>
    <x v="839"/>
    <m/>
    <x v="0"/>
    <n v="1"/>
    <x v="0"/>
    <x v="0"/>
    <x v="0"/>
    <n v="504000"/>
    <x v="0"/>
    <x v="0"/>
    <x v="0"/>
    <x v="1"/>
  </r>
  <r>
    <x v="2395"/>
    <x v="342"/>
    <s v="CUBRIMIENTO"/>
    <x v="0"/>
    <m/>
    <s v="2025-07-01"/>
    <s v="2025-07-01"/>
    <s v="2025-07-01 13:28:30"/>
    <s v="0000-00-00 00:00:00"/>
    <s v="2025-07-01 13:28:54"/>
    <s v="2025-07-02 07:11:52"/>
    <s v="0000-00-00 00:00:00"/>
    <s v="2025-07-02"/>
    <s v="2025-07-02"/>
    <s v="2025-07-04"/>
    <s v="2025-07-08"/>
    <s v="2025-07-08"/>
    <x v="3"/>
    <s v="Toscany"/>
    <s v="30"/>
    <x v="508"/>
    <m/>
    <x v="0"/>
    <n v="8.5"/>
    <x v="0"/>
    <x v="0"/>
    <x v="0"/>
    <n v="447100"/>
    <x v="0"/>
    <x v="0"/>
    <x v="0"/>
    <x v="1"/>
  </r>
  <r>
    <x v="2396"/>
    <x v="1135"/>
    <s v="CUBRIMIENTO"/>
    <x v="0"/>
    <m/>
    <s v="2025-07-01"/>
    <s v="2025-07-03"/>
    <s v="2025-07-07 09:43:14"/>
    <s v="0000-00-00 00:00:00"/>
    <s v="2025-07-07 13:23:10"/>
    <s v="2025-07-09 07:40:24"/>
    <s v="2025-07-18 12:08:37"/>
    <s v="2025-07-04"/>
    <s v="2025-07-04"/>
    <s v="2025-07-07"/>
    <s v="2025-07-10"/>
    <s v="2025-07-14"/>
    <x v="3"/>
    <s v="Bogota"/>
    <s v="SERV03"/>
    <x v="9"/>
    <m/>
    <x v="0"/>
    <n v="1"/>
    <x v="0"/>
    <x v="0"/>
    <x v="0"/>
    <n v="1000000"/>
    <x v="0"/>
    <x v="1"/>
    <x v="1"/>
    <x v="1"/>
  </r>
  <r>
    <x v="2397"/>
    <x v="1363"/>
    <s v="MUEBLES CC CUBRIMIENTOS"/>
    <x v="0"/>
    <m/>
    <s v="2025-07-01"/>
    <s v="2025-07-02"/>
    <s v="2025-07-02 11:51:14"/>
    <s v="0000-00-00 00:00:00"/>
    <s v="2025-07-07 16:06:34"/>
    <s v="2025-08-18 11:55:29"/>
    <s v="0000-00-00 00:00:00"/>
    <s v="2025-07-03"/>
    <s v="2025-07-03"/>
    <s v="2025-07-07"/>
    <s v="2025-07-09"/>
    <s v="2025-07-10"/>
    <x v="0"/>
    <s v="Toscana"/>
    <s v="24853"/>
    <x v="106"/>
    <m/>
    <x v="0"/>
    <n v="4"/>
    <x v="0"/>
    <x v="0"/>
    <x v="0"/>
    <n v="655283.52"/>
    <x v="0"/>
    <x v="0"/>
    <x v="0"/>
    <x v="1"/>
  </r>
  <r>
    <x v="2398"/>
    <x v="265"/>
    <s v="CUBRIMIENTO"/>
    <x v="0"/>
    <m/>
    <s v="2025-07-01"/>
    <s v="2025-07-02"/>
    <s v="2025-07-02 12:09:34"/>
    <s v="0000-00-00 00:00:00"/>
    <s v="2025-07-02 12:09:44"/>
    <s v="2025-07-02 17:03:07"/>
    <s v="0000-00-00 00:00:00"/>
    <s v="2025-07-03"/>
    <s v="2025-07-03"/>
    <s v="2025-07-07"/>
    <s v="2025-07-09"/>
    <s v="2025-07-09"/>
    <x v="3"/>
    <s v="Toscany"/>
    <s v="54"/>
    <x v="419"/>
    <m/>
    <x v="0"/>
    <n v="19.5"/>
    <x v="0"/>
    <x v="0"/>
    <x v="0"/>
    <n v="1025700"/>
    <x v="0"/>
    <x v="0"/>
    <x v="0"/>
    <x v="1"/>
  </r>
  <r>
    <x v="2399"/>
    <x v="1364"/>
    <s v="CUBRIMIENTO"/>
    <x v="0"/>
    <m/>
    <s v="2025-07-01"/>
    <s v="2025-07-02"/>
    <s v="2025-07-02 11:41:53"/>
    <s v="0000-00-00 00:00:00"/>
    <s v="2025-07-02 11:41:59"/>
    <s v="2025-07-02 17:05:32"/>
    <s v="0000-00-00 00:00:00"/>
    <s v="2025-07-03"/>
    <s v="2025-07-03"/>
    <s v="2025-07-07"/>
    <s v="2025-07-09"/>
    <s v="2025-07-09"/>
    <x v="3"/>
    <s v="Virtual"/>
    <s v="39"/>
    <x v="460"/>
    <m/>
    <x v="0"/>
    <n v="5"/>
    <x v="0"/>
    <x v="0"/>
    <x v="0"/>
    <n v="281000"/>
    <x v="0"/>
    <x v="0"/>
    <x v="0"/>
    <x v="1"/>
  </r>
  <r>
    <x v="2399"/>
    <x v="1364"/>
    <s v="CUBRIMIENTO"/>
    <x v="0"/>
    <m/>
    <s v="2025-07-01"/>
    <s v="2025-07-02"/>
    <s v="2025-07-02 11:41:53"/>
    <s v="0000-00-00 00:00:00"/>
    <s v="2025-07-02 11:41:59"/>
    <s v="2025-07-02 17:05:32"/>
    <s v="0000-00-00 00:00:00"/>
    <s v="2025-07-03"/>
    <s v="2025-07-03"/>
    <s v="2025-07-07"/>
    <s v="2025-07-09"/>
    <s v="2025-07-09"/>
    <x v="3"/>
    <s v="Virtual"/>
    <s v="55015"/>
    <x v="513"/>
    <m/>
    <x v="0"/>
    <n v="5"/>
    <x v="0"/>
    <x v="0"/>
    <x v="0"/>
    <n v="281000"/>
    <x v="0"/>
    <x v="0"/>
    <x v="0"/>
    <x v="1"/>
  </r>
  <r>
    <x v="2400"/>
    <x v="1365"/>
    <s v="CUBRIMIENTO"/>
    <x v="0"/>
    <m/>
    <s v="2025-07-01"/>
    <s v="2025-07-10"/>
    <s v="2025-07-11 08:53:39"/>
    <s v="0000-00-00 00:00:00"/>
    <s v="2025-07-12 10:27:19"/>
    <s v="2025-07-12 10:27:52"/>
    <s v="2025-07-17 13:36:51"/>
    <s v="2025-07-11"/>
    <s v="2025-07-11"/>
    <s v="2025-07-15"/>
    <s v="2025-07-17"/>
    <s v="2025-07-21"/>
    <x v="3"/>
    <s v="Cali"/>
    <s v="27249"/>
    <x v="64"/>
    <m/>
    <x v="0"/>
    <n v="1"/>
    <x v="0"/>
    <x v="0"/>
    <x v="0"/>
    <n v="183852"/>
    <x v="0"/>
    <x v="0"/>
    <x v="0"/>
    <x v="1"/>
  </r>
  <r>
    <x v="2400"/>
    <x v="1365"/>
    <s v="CUBRIMIENTO"/>
    <x v="0"/>
    <m/>
    <s v="2025-07-01"/>
    <s v="2025-07-10"/>
    <s v="2025-07-11 08:53:39"/>
    <s v="0000-00-00 00:00:00"/>
    <s v="2025-07-12 10:27:19"/>
    <s v="2025-07-12 10:27:52"/>
    <s v="2025-07-17 13:36:51"/>
    <s v="2025-07-11"/>
    <s v="2025-07-11"/>
    <s v="2025-07-15"/>
    <s v="2025-07-17"/>
    <s v="2025-07-21"/>
    <x v="3"/>
    <s v="Cali"/>
    <s v="SERV03"/>
    <x v="9"/>
    <m/>
    <x v="0"/>
    <n v="1"/>
    <x v="0"/>
    <x v="0"/>
    <x v="0"/>
    <n v="140000"/>
    <x v="0"/>
    <x v="1"/>
    <x v="1"/>
    <x v="1"/>
  </r>
  <r>
    <x v="2400"/>
    <x v="1365"/>
    <s v="CUBRIMIENTO"/>
    <x v="0"/>
    <m/>
    <s v="2025-07-01"/>
    <s v="2025-07-10"/>
    <s v="2025-07-11 08:53:39"/>
    <s v="0000-00-00 00:00:00"/>
    <s v="2025-07-12 10:27:19"/>
    <s v="2025-07-12 10:27:52"/>
    <s v="2025-07-17 13:36:51"/>
    <s v="2025-07-11"/>
    <s v="2025-07-11"/>
    <s v="2025-07-15"/>
    <s v="2025-07-17"/>
    <s v="2025-07-21"/>
    <x v="3"/>
    <s v="Cali"/>
    <s v="TRANSP06"/>
    <x v="59"/>
    <m/>
    <x v="0"/>
    <n v="1"/>
    <x v="0"/>
    <x v="0"/>
    <x v="0"/>
    <n v="100000"/>
    <x v="0"/>
    <x v="1"/>
    <x v="1"/>
    <x v="1"/>
  </r>
  <r>
    <x v="2401"/>
    <x v="1337"/>
    <s v="CUBRIMIENTO"/>
    <x v="0"/>
    <m/>
    <s v="2025-07-01"/>
    <s v="2025-07-08"/>
    <s v="2025-07-14 11:12:12"/>
    <s v="2025-07-18 16:18:48"/>
    <s v="2025-07-25 07:55:42"/>
    <s v="2025-07-29 14:49:45"/>
    <s v="2025-08-05 16:43:01"/>
    <s v="2025-07-14"/>
    <s v="2025-07-18"/>
    <s v="2025-07-25"/>
    <s v="2025-07-29"/>
    <s v="2025-08-05"/>
    <x v="1"/>
    <s v="Cali"/>
    <s v="27249"/>
    <x v="64"/>
    <m/>
    <x v="0"/>
    <n v="2"/>
    <x v="0"/>
    <x v="0"/>
    <x v="0"/>
    <n v="330934"/>
    <x v="0"/>
    <x v="0"/>
    <x v="0"/>
    <x v="1"/>
  </r>
  <r>
    <x v="2401"/>
    <x v="1337"/>
    <s v="CUBRIMIENTO"/>
    <x v="0"/>
    <m/>
    <s v="2025-07-01"/>
    <s v="2025-07-08"/>
    <s v="2025-07-14 11:12:12"/>
    <s v="2025-07-18 16:18:48"/>
    <s v="2025-07-25 07:55:42"/>
    <s v="2025-07-29 14:49:45"/>
    <s v="2025-08-05 16:43:01"/>
    <s v="2025-07-14"/>
    <s v="2025-07-18"/>
    <s v="2025-07-25"/>
    <s v="2025-07-29"/>
    <s v="2025-08-05"/>
    <x v="1"/>
    <s v="Cali"/>
    <s v="28523"/>
    <x v="864"/>
    <m/>
    <x v="0"/>
    <n v="2"/>
    <x v="0"/>
    <x v="0"/>
    <x v="0"/>
    <n v="74520"/>
    <x v="0"/>
    <x v="0"/>
    <x v="0"/>
    <x v="1"/>
  </r>
  <r>
    <x v="2401"/>
    <x v="1337"/>
    <s v="CUBRIMIENTO"/>
    <x v="0"/>
    <m/>
    <s v="2025-07-01"/>
    <s v="2025-07-08"/>
    <s v="2025-07-14 11:12:12"/>
    <s v="2025-07-18 16:18:48"/>
    <s v="2025-07-25 07:55:42"/>
    <s v="2025-07-29 14:49:45"/>
    <s v="2025-08-05 16:43:01"/>
    <s v="2025-07-14"/>
    <s v="2025-07-18"/>
    <s v="2025-07-25"/>
    <s v="2025-07-29"/>
    <s v="2025-08-05"/>
    <x v="1"/>
    <s v="Cali"/>
    <s v="FLANCHE01"/>
    <x v="51"/>
    <m/>
    <x v="5"/>
    <n v="1"/>
    <x v="3"/>
    <x v="0"/>
    <x v="0"/>
    <n v="686226"/>
    <x v="0"/>
    <x v="0"/>
    <x v="0"/>
    <x v="1"/>
  </r>
  <r>
    <x v="2401"/>
    <x v="1337"/>
    <s v="CUBRIMIENTO"/>
    <x v="0"/>
    <m/>
    <s v="2025-07-01"/>
    <s v="2025-07-08"/>
    <s v="2025-07-14 11:12:12"/>
    <s v="2025-07-18 16:18:48"/>
    <s v="2025-07-25 07:55:42"/>
    <s v="2025-07-29 14:49:45"/>
    <s v="2025-08-05 16:43:01"/>
    <s v="2025-07-14"/>
    <s v="2025-07-18"/>
    <s v="2025-07-25"/>
    <s v="2025-07-29"/>
    <s v="2025-08-05"/>
    <x v="1"/>
    <s v="Cali"/>
    <s v="SOMB01"/>
    <x v="71"/>
    <s v="LONA DICKSON CRUDO REF:6020"/>
    <x v="5"/>
    <n v="1"/>
    <x v="3"/>
    <x v="0"/>
    <x v="3"/>
    <n v="4893130"/>
    <x v="0"/>
    <x v="6"/>
    <x v="5"/>
    <x v="1"/>
  </r>
  <r>
    <x v="2401"/>
    <x v="1337"/>
    <s v="CUBRIMIENTO"/>
    <x v="0"/>
    <m/>
    <s v="2025-07-01"/>
    <s v="2025-07-08"/>
    <s v="2025-07-14 11:12:12"/>
    <s v="2025-07-18 16:18:48"/>
    <s v="2025-07-25 07:55:42"/>
    <s v="2025-07-29 14:49:45"/>
    <s v="2025-08-05 16:43:01"/>
    <s v="2025-07-14"/>
    <s v="2025-07-18"/>
    <s v="2025-07-25"/>
    <s v="2025-07-29"/>
    <s v="2025-08-05"/>
    <x v="1"/>
    <s v="Cali"/>
    <s v="TRANSP01"/>
    <x v="102"/>
    <m/>
    <x v="0"/>
    <n v="1"/>
    <x v="0"/>
    <x v="0"/>
    <x v="0"/>
    <n v="200000"/>
    <x v="0"/>
    <x v="0"/>
    <x v="0"/>
    <x v="1"/>
  </r>
  <r>
    <x v="2402"/>
    <x v="1366"/>
    <s v="CUBRIMIENTO"/>
    <x v="0"/>
    <m/>
    <s v="2025-07-02"/>
    <s v="2025-07-25"/>
    <s v="2025-07-28 16:28:53"/>
    <s v="2025-07-29 18:01:18"/>
    <s v="2025-07-31 16:22:13"/>
    <s v="2025-08-05 06:42:50"/>
    <s v="2025-10-03 11:38:15"/>
    <s v="2025-07-28"/>
    <s v="2025-07-29"/>
    <s v="2025-08-12"/>
    <s v="2025-08-18"/>
    <s v="2025-08-19"/>
    <x v="1"/>
    <s v="Barranquilla"/>
    <s v="REP043"/>
    <x v="188"/>
    <m/>
    <x v="0"/>
    <n v="1"/>
    <x v="0"/>
    <x v="0"/>
    <x v="0"/>
    <n v="530000"/>
    <x v="0"/>
    <x v="0"/>
    <x v="0"/>
    <x v="7"/>
  </r>
  <r>
    <x v="2402"/>
    <x v="1366"/>
    <s v="CUBRIMIENTO"/>
    <x v="0"/>
    <m/>
    <s v="2025-07-02"/>
    <s v="2025-07-25"/>
    <s v="2025-07-28 16:28:53"/>
    <s v="2025-07-29 18:01:18"/>
    <s v="2025-07-31 16:22:13"/>
    <s v="2025-08-05 06:42:50"/>
    <s v="2025-10-03 11:38:15"/>
    <s v="2025-07-28"/>
    <s v="2025-07-29"/>
    <s v="2025-08-12"/>
    <s v="2025-08-18"/>
    <s v="2025-08-19"/>
    <x v="1"/>
    <s v="Barranquilla"/>
    <s v="SOMB0101**"/>
    <x v="156"/>
    <s v="LONA DICKSON AZUL FONDO ENTERO REF:0017"/>
    <x v="0"/>
    <n v="1"/>
    <x v="43"/>
    <x v="0"/>
    <x v="19"/>
    <n v="1688756"/>
    <x v="0"/>
    <x v="0"/>
    <x v="0"/>
    <x v="7"/>
  </r>
  <r>
    <x v="2403"/>
    <x v="1367"/>
    <s v="CUBRIMIENTO"/>
    <x v="0"/>
    <m/>
    <s v="2025-07-02"/>
    <s v="2025-07-02"/>
    <s v="2025-07-03 08:40:13"/>
    <s v="0000-00-00 00:00:00"/>
    <s v="2025-07-03 08:40:39"/>
    <s v="0000-00-00 00:00:00"/>
    <s v="0000-00-00 00:00:00"/>
    <s v="2025-07-03"/>
    <s v="2025-07-03"/>
    <s v="2025-07-07"/>
    <s v="2025-07-09"/>
    <s v="2025-07-09"/>
    <x v="18"/>
    <s v="Toscany"/>
    <s v="108171"/>
    <x v="671"/>
    <m/>
    <x v="0"/>
    <n v="1"/>
    <x v="0"/>
    <x v="0"/>
    <x v="0"/>
    <n v="63025"/>
    <x v="0"/>
    <x v="0"/>
    <x v="0"/>
    <x v="1"/>
  </r>
  <r>
    <x v="2404"/>
    <x v="1368"/>
    <s v="CUBRIMIENTO"/>
    <x v="0"/>
    <m/>
    <s v="2025-07-02"/>
    <s v="2025-07-05"/>
    <s v="2025-07-17 17:17:45"/>
    <s v="2025-07-18 16:32:38"/>
    <s v="2025-08-01 10:29:16"/>
    <s v="2025-08-05 06:51:22"/>
    <s v="2025-08-30 11:55:16"/>
    <s v="2025-07-19"/>
    <s v="2025-07-20"/>
    <s v="2025-08-01"/>
    <s v="2025-08-05"/>
    <s v="2025-08-13"/>
    <x v="3"/>
    <s v="Cali"/>
    <s v="27249"/>
    <x v="64"/>
    <m/>
    <x v="0"/>
    <n v="2"/>
    <x v="0"/>
    <x v="0"/>
    <x v="0"/>
    <n v="367704"/>
    <x v="0"/>
    <x v="0"/>
    <x v="0"/>
    <x v="7"/>
  </r>
  <r>
    <x v="2404"/>
    <x v="1368"/>
    <s v="CUBRIMIENTO"/>
    <x v="0"/>
    <m/>
    <s v="2025-07-02"/>
    <s v="2025-07-05"/>
    <s v="2025-07-17 17:17:45"/>
    <s v="2025-07-18 16:32:38"/>
    <s v="2025-08-01 10:29:16"/>
    <s v="2025-08-05 06:51:22"/>
    <s v="2025-08-30 11:55:16"/>
    <s v="2025-07-19"/>
    <s v="2025-07-20"/>
    <s v="2025-08-01"/>
    <s v="2025-08-05"/>
    <s v="2025-08-13"/>
    <x v="3"/>
    <s v="Cali"/>
    <s v="28523"/>
    <x v="864"/>
    <m/>
    <x v="0"/>
    <n v="1"/>
    <x v="0"/>
    <x v="0"/>
    <x v="0"/>
    <n v="41400"/>
    <x v="0"/>
    <x v="0"/>
    <x v="0"/>
    <x v="7"/>
  </r>
  <r>
    <x v="2404"/>
    <x v="1368"/>
    <s v="CUBRIMIENTO"/>
    <x v="0"/>
    <m/>
    <s v="2025-07-02"/>
    <s v="2025-07-05"/>
    <s v="2025-07-17 17:17:45"/>
    <s v="2025-07-18 16:32:38"/>
    <s v="2025-08-01 10:29:16"/>
    <s v="2025-08-05 06:51:22"/>
    <s v="2025-08-30 11:55:16"/>
    <s v="2025-07-19"/>
    <s v="2025-07-20"/>
    <s v="2025-08-01"/>
    <s v="2025-08-05"/>
    <s v="2025-08-13"/>
    <x v="3"/>
    <s v="Cali"/>
    <s v="CUBT03"/>
    <x v="66"/>
    <m/>
    <x v="1"/>
    <n v="1"/>
    <x v="3"/>
    <x v="0"/>
    <x v="13"/>
    <n v="3899850"/>
    <x v="0"/>
    <x v="0"/>
    <x v="0"/>
    <x v="7"/>
  </r>
  <r>
    <x v="2404"/>
    <x v="1368"/>
    <s v="CUBRIMIENTO"/>
    <x v="0"/>
    <m/>
    <s v="2025-07-02"/>
    <s v="2025-07-05"/>
    <s v="2025-07-17 17:17:45"/>
    <s v="2025-07-18 16:32:38"/>
    <s v="2025-08-01 10:29:16"/>
    <s v="2025-08-05 06:51:22"/>
    <s v="2025-08-30 11:55:16"/>
    <s v="2025-07-19"/>
    <s v="2025-07-20"/>
    <s v="2025-08-01"/>
    <s v="2025-08-05"/>
    <s v="2025-08-13"/>
    <x v="3"/>
    <s v="Cali"/>
    <s v="FLANCHE01"/>
    <x v="51"/>
    <m/>
    <x v="1"/>
    <n v="1"/>
    <x v="3"/>
    <x v="0"/>
    <x v="0"/>
    <n v="762473"/>
    <x v="0"/>
    <x v="0"/>
    <x v="0"/>
    <x v="7"/>
  </r>
  <r>
    <x v="2405"/>
    <x v="286"/>
    <s v="MUEBLES CC CUBRIMIENTOS"/>
    <x v="0"/>
    <m/>
    <s v="2025-07-02"/>
    <s v="2025-07-03"/>
    <s v="2025-07-04 07:16:48"/>
    <s v="2025-07-08 18:23:00"/>
    <s v="2025-07-10 10:40:35"/>
    <s v="2025-07-10 17:42:30"/>
    <s v="0000-00-00 00:00:00"/>
    <s v="2025-07-04"/>
    <s v="2025-07-08"/>
    <s v="2025-07-10"/>
    <s v="2025-07-14"/>
    <s v="2025-07-14"/>
    <x v="3"/>
    <s v="Toscany"/>
    <s v="27812"/>
    <x v="797"/>
    <m/>
    <x v="0"/>
    <n v="2"/>
    <x v="0"/>
    <x v="0"/>
    <x v="0"/>
    <n v="94000"/>
    <x v="0"/>
    <x v="0"/>
    <x v="0"/>
    <x v="1"/>
  </r>
  <r>
    <x v="2405"/>
    <x v="286"/>
    <s v="MUEBLES CC CUBRIMIENTOS"/>
    <x v="0"/>
    <m/>
    <s v="2025-07-02"/>
    <s v="2025-07-03"/>
    <s v="2025-07-04 07:16:48"/>
    <s v="2025-07-08 18:23:00"/>
    <s v="2025-07-10 10:40:35"/>
    <s v="2025-07-10 17:42:30"/>
    <s v="0000-00-00 00:00:00"/>
    <s v="2025-07-04"/>
    <s v="2025-07-08"/>
    <s v="2025-07-10"/>
    <s v="2025-07-14"/>
    <s v="2025-07-14"/>
    <x v="3"/>
    <s v="Toscany"/>
    <s v="MTOS03"/>
    <x v="839"/>
    <m/>
    <x v="0"/>
    <n v="2"/>
    <x v="0"/>
    <x v="0"/>
    <x v="0"/>
    <n v="1008000"/>
    <x v="0"/>
    <x v="0"/>
    <x v="0"/>
    <x v="1"/>
  </r>
  <r>
    <x v="2405"/>
    <x v="286"/>
    <s v="MUEBLES CC CUBRIMIENTOS"/>
    <x v="0"/>
    <m/>
    <s v="2025-07-02"/>
    <s v="2025-07-03"/>
    <s v="2025-07-04 07:16:48"/>
    <s v="2025-07-08 18:23:00"/>
    <s v="2025-07-10 10:40:35"/>
    <s v="2025-07-10 17:42:30"/>
    <s v="0000-00-00 00:00:00"/>
    <s v="2025-07-04"/>
    <s v="2025-07-08"/>
    <s v="2025-07-10"/>
    <s v="2025-07-14"/>
    <s v="2025-07-14"/>
    <x v="3"/>
    <s v="Toscany"/>
    <s v="SOMB03"/>
    <x v="161"/>
    <s v="LONA DICKSON GRIS VETEADO (U406) 1.20M"/>
    <x v="8"/>
    <n v="2"/>
    <x v="61"/>
    <x v="0"/>
    <x v="19"/>
    <n v="3515400"/>
    <x v="0"/>
    <x v="6"/>
    <x v="8"/>
    <x v="1"/>
  </r>
  <r>
    <x v="2406"/>
    <x v="92"/>
    <s v="CUBRIMIENTO"/>
    <x v="0"/>
    <m/>
    <s v="2025-07-02"/>
    <s v="2025-07-03"/>
    <s v="2025-07-22 11:27:42"/>
    <s v="0000-00-00 00:00:00"/>
    <s v="2025-07-22 17:58:56"/>
    <s v="0000-00-00 00:00:00"/>
    <s v="0000-00-00 00:00:00"/>
    <s v="2025-07-04"/>
    <s v="2025-07-04"/>
    <s v="2025-07-08"/>
    <s v="2025-07-10"/>
    <s v="2025-07-10"/>
    <x v="18"/>
    <s v="Gerencia"/>
    <s v="26"/>
    <x v="27"/>
    <m/>
    <x v="0"/>
    <n v="17"/>
    <x v="0"/>
    <x v="0"/>
    <x v="0"/>
    <n v="894200"/>
    <x v="0"/>
    <x v="0"/>
    <x v="0"/>
    <x v="1"/>
  </r>
  <r>
    <x v="2407"/>
    <x v="1106"/>
    <s v="MUEBLES CC CUBRIMIENTOS"/>
    <x v="0"/>
    <m/>
    <s v="2025-07-02"/>
    <s v="2025-08-05"/>
    <s v="2025-08-06 09:51:18"/>
    <s v="0000-00-00 00:00:00"/>
    <s v="2025-08-12 08:20:41"/>
    <s v="2025-08-20 15:16:15"/>
    <s v="2025-08-22 13:15:48"/>
    <s v="2025-08-06"/>
    <s v="2025-08-06"/>
    <s v="2025-08-08"/>
    <s v="2025-08-13"/>
    <s v="2025-08-14"/>
    <x v="1"/>
    <s v="Bogota"/>
    <s v="21308"/>
    <x v="456"/>
    <m/>
    <x v="0"/>
    <n v="12"/>
    <x v="0"/>
    <x v="0"/>
    <x v="0"/>
    <n v="2257200"/>
    <x v="0"/>
    <x v="0"/>
    <x v="0"/>
    <x v="7"/>
  </r>
  <r>
    <x v="2408"/>
    <x v="401"/>
    <s v="CUBRIMIENTO"/>
    <x v="0"/>
    <m/>
    <s v="2025-07-02"/>
    <s v="2025-07-03"/>
    <s v="2025-07-03 17:01:55"/>
    <s v="0000-00-00 00:00:00"/>
    <s v="2025-07-03 17:02:02"/>
    <s v="0000-00-00 00:00:00"/>
    <s v="0000-00-00 00:00:00"/>
    <s v="2025-07-04"/>
    <s v="2025-07-04"/>
    <s v="2025-07-08"/>
    <s v="2025-07-10"/>
    <s v="2025-07-10"/>
    <x v="18"/>
    <s v="Toscany"/>
    <s v="30"/>
    <x v="508"/>
    <m/>
    <x v="0"/>
    <n v="23"/>
    <x v="0"/>
    <x v="0"/>
    <x v="0"/>
    <n v="1150000"/>
    <x v="0"/>
    <x v="0"/>
    <x v="0"/>
    <x v="1"/>
  </r>
  <r>
    <x v="2408"/>
    <x v="401"/>
    <s v="CUBRIMIENTO"/>
    <x v="0"/>
    <m/>
    <s v="2025-07-02"/>
    <s v="2025-07-03"/>
    <s v="2025-07-03 17:01:55"/>
    <s v="0000-00-00 00:00:00"/>
    <s v="2025-07-03 17:02:02"/>
    <s v="0000-00-00 00:00:00"/>
    <s v="0000-00-00 00:00:00"/>
    <s v="2025-07-04"/>
    <s v="2025-07-04"/>
    <s v="2025-07-08"/>
    <s v="2025-07-10"/>
    <s v="2025-07-10"/>
    <x v="18"/>
    <s v="Toscany"/>
    <s v="55012"/>
    <x v="277"/>
    <m/>
    <x v="0"/>
    <n v="40"/>
    <x v="0"/>
    <x v="0"/>
    <x v="0"/>
    <n v="2000000"/>
    <x v="0"/>
    <x v="0"/>
    <x v="0"/>
    <x v="1"/>
  </r>
  <r>
    <x v="2409"/>
    <x v="1369"/>
    <s v="CUBRIMIENTO"/>
    <x v="0"/>
    <m/>
    <s v="2025-07-03"/>
    <s v="2025-07-08"/>
    <s v="2025-07-15 12:58:59"/>
    <s v="2025-07-21 17:07:39"/>
    <s v="2025-07-24 09:54:00"/>
    <s v="2025-07-29 06:49:44"/>
    <s v="2025-08-11 09:51:49"/>
    <s v="2025-07-15"/>
    <s v="2025-07-21"/>
    <s v="2025-07-28"/>
    <s v="2025-08-01"/>
    <s v="2025-08-08"/>
    <x v="1"/>
    <s v="Medellin"/>
    <s v="12473"/>
    <x v="121"/>
    <m/>
    <x v="0"/>
    <n v="1"/>
    <x v="0"/>
    <x v="0"/>
    <x v="0"/>
    <n v="320000"/>
    <x v="0"/>
    <x v="0"/>
    <x v="0"/>
    <x v="1"/>
  </r>
  <r>
    <x v="2409"/>
    <x v="1369"/>
    <s v="CUBRIMIENTO"/>
    <x v="0"/>
    <m/>
    <s v="2025-07-03"/>
    <s v="2025-07-08"/>
    <s v="2025-07-15 12:58:59"/>
    <s v="2025-07-21 17:07:39"/>
    <s v="2025-07-24 09:54:00"/>
    <s v="2025-07-29 06:49:44"/>
    <s v="2025-08-11 09:51:49"/>
    <s v="2025-07-15"/>
    <s v="2025-07-21"/>
    <s v="2025-07-28"/>
    <s v="2025-08-01"/>
    <s v="2025-08-08"/>
    <x v="1"/>
    <s v="Medellin"/>
    <s v="FLANCHE01"/>
    <x v="51"/>
    <m/>
    <x v="8"/>
    <n v="1"/>
    <x v="80"/>
    <x v="0"/>
    <x v="0"/>
    <n v="738726"/>
    <x v="0"/>
    <x v="0"/>
    <x v="0"/>
    <x v="1"/>
  </r>
  <r>
    <x v="2409"/>
    <x v="1369"/>
    <s v="CUBRIMIENTO"/>
    <x v="0"/>
    <m/>
    <s v="2025-07-03"/>
    <s v="2025-07-08"/>
    <s v="2025-07-15 12:58:59"/>
    <s v="2025-07-21 17:07:39"/>
    <s v="2025-07-24 09:54:00"/>
    <s v="2025-07-29 06:49:44"/>
    <s v="2025-08-11 09:51:49"/>
    <s v="2025-07-15"/>
    <s v="2025-07-21"/>
    <s v="2025-07-28"/>
    <s v="2025-08-01"/>
    <s v="2025-08-08"/>
    <x v="1"/>
    <s v="Medellin"/>
    <s v="SOMB01"/>
    <x v="71"/>
    <s v="LONA DICKSON CRUDO REF:6020"/>
    <x v="8"/>
    <n v="1"/>
    <x v="80"/>
    <x v="0"/>
    <x v="13"/>
    <n v="7256424"/>
    <x v="0"/>
    <x v="6"/>
    <x v="5"/>
    <x v="1"/>
  </r>
  <r>
    <x v="2410"/>
    <x v="1370"/>
    <s v="CUBRIMIENTO"/>
    <x v="0"/>
    <m/>
    <s v="2025-07-03"/>
    <s v="2025-08-20"/>
    <s v="2025-08-25 17:21:37"/>
    <s v="0000-00-00 00:00:00"/>
    <s v="2025-09-02 10:15:14"/>
    <s v="2025-09-08 15:55:07"/>
    <s v="2025-09-11 14:53:21"/>
    <s v="2025-08-21"/>
    <s v="2025-08-21"/>
    <s v="2025-08-29"/>
    <s v="2025-09-02"/>
    <s v="2025-09-04"/>
    <x v="3"/>
    <s v="Cali"/>
    <s v="28523"/>
    <x v="864"/>
    <m/>
    <x v="0"/>
    <n v="2"/>
    <x v="0"/>
    <x v="0"/>
    <x v="0"/>
    <n v="82800"/>
    <x v="0"/>
    <x v="0"/>
    <x v="0"/>
    <x v="7"/>
  </r>
  <r>
    <x v="2410"/>
    <x v="1370"/>
    <s v="CUBRIMIENTO"/>
    <x v="0"/>
    <m/>
    <s v="2025-07-03"/>
    <s v="2025-08-20"/>
    <s v="2025-08-25 17:21:37"/>
    <s v="0000-00-00 00:00:00"/>
    <s v="2025-09-02 10:15:14"/>
    <s v="2025-09-08 15:55:07"/>
    <s v="2025-09-11 14:53:21"/>
    <s v="2025-08-21"/>
    <s v="2025-08-21"/>
    <s v="2025-08-29"/>
    <s v="2025-09-02"/>
    <s v="2025-09-04"/>
    <x v="3"/>
    <s v="Cali"/>
    <s v="MANT004"/>
    <x v="934"/>
    <m/>
    <x v="0"/>
    <n v="1"/>
    <x v="3"/>
    <x v="0"/>
    <x v="1"/>
    <n v="801383"/>
    <x v="0"/>
    <x v="0"/>
    <x v="0"/>
    <x v="7"/>
  </r>
  <r>
    <x v="2410"/>
    <x v="1370"/>
    <s v="CUBRIMIENTO"/>
    <x v="0"/>
    <m/>
    <s v="2025-07-03"/>
    <s v="2025-08-20"/>
    <s v="2025-08-25 17:21:37"/>
    <s v="0000-00-00 00:00:00"/>
    <s v="2025-09-02 10:15:14"/>
    <s v="2025-09-08 15:55:07"/>
    <s v="2025-09-11 14:53:21"/>
    <s v="2025-08-21"/>
    <s v="2025-08-21"/>
    <s v="2025-08-29"/>
    <s v="2025-09-02"/>
    <s v="2025-09-04"/>
    <x v="3"/>
    <s v="Cali"/>
    <s v="SERV03"/>
    <x v="32"/>
    <m/>
    <x v="0"/>
    <n v="1"/>
    <x v="0"/>
    <x v="0"/>
    <x v="0"/>
    <n v="180000"/>
    <x v="0"/>
    <x v="1"/>
    <x v="1"/>
    <x v="7"/>
  </r>
  <r>
    <x v="2410"/>
    <x v="1370"/>
    <s v="CUBRIMIENTO"/>
    <x v="0"/>
    <m/>
    <s v="2025-07-03"/>
    <s v="2025-08-20"/>
    <s v="2025-08-25 17:21:37"/>
    <s v="0000-00-00 00:00:00"/>
    <s v="2025-09-02 10:15:14"/>
    <s v="2025-09-08 15:55:07"/>
    <s v="2025-09-11 14:53:21"/>
    <s v="2025-08-21"/>
    <s v="2025-08-21"/>
    <s v="2025-08-29"/>
    <s v="2025-09-02"/>
    <s v="2025-09-04"/>
    <x v="3"/>
    <s v="Cali"/>
    <s v="SERVANDAM"/>
    <x v="865"/>
    <m/>
    <x v="0"/>
    <n v="1"/>
    <x v="0"/>
    <x v="0"/>
    <x v="0"/>
    <n v="100000"/>
    <x v="0"/>
    <x v="1"/>
    <x v="1"/>
    <x v="7"/>
  </r>
  <r>
    <x v="2411"/>
    <x v="1371"/>
    <s v="CUBRIMIENTO"/>
    <x v="0"/>
    <m/>
    <s v="2025-07-03"/>
    <s v="2025-07-04"/>
    <s v="2025-07-04 16:34:08"/>
    <s v="0000-00-00 00:00:00"/>
    <s v="2025-07-07 14:53:16"/>
    <s v="2025-07-12 10:24:24"/>
    <s v="0000-00-00 00:00:00"/>
    <s v="2025-07-07"/>
    <s v="2025-07-07"/>
    <s v="2025-07-21"/>
    <s v="2025-07-23"/>
    <s v="2025-07-23"/>
    <x v="3"/>
    <s v="Gerencia"/>
    <s v="3647"/>
    <x v="268"/>
    <m/>
    <x v="0"/>
    <n v="3"/>
    <x v="0"/>
    <x v="0"/>
    <x v="0"/>
    <n v="2552400"/>
    <x v="0"/>
    <x v="0"/>
    <x v="0"/>
    <x v="1"/>
  </r>
  <r>
    <x v="2411"/>
    <x v="1371"/>
    <s v="CUBRIMIENTO"/>
    <x v="0"/>
    <m/>
    <s v="2025-07-03"/>
    <s v="2025-07-04"/>
    <s v="2025-07-04 16:34:08"/>
    <s v="0000-00-00 00:00:00"/>
    <s v="2025-07-07 14:53:16"/>
    <s v="2025-07-12 10:24:24"/>
    <s v="0000-00-00 00:00:00"/>
    <s v="2025-07-07"/>
    <s v="2025-07-07"/>
    <s v="2025-07-21"/>
    <s v="2025-07-23"/>
    <s v="2025-07-23"/>
    <x v="3"/>
    <s v="Gerencia"/>
    <s v="REP036"/>
    <x v="72"/>
    <m/>
    <x v="0"/>
    <n v="1"/>
    <x v="0"/>
    <x v="0"/>
    <x v="0"/>
    <n v="0"/>
    <x v="0"/>
    <x v="0"/>
    <x v="0"/>
    <x v="1"/>
  </r>
  <r>
    <x v="2411"/>
    <x v="1371"/>
    <s v="CUBRIMIENTO"/>
    <x v="0"/>
    <m/>
    <s v="2025-07-03"/>
    <s v="2025-07-04"/>
    <s v="2025-07-04 16:34:08"/>
    <s v="0000-00-00 00:00:00"/>
    <s v="2025-07-07 14:53:16"/>
    <s v="2025-07-12 10:24:24"/>
    <s v="0000-00-00 00:00:00"/>
    <s v="2025-07-07"/>
    <s v="2025-07-07"/>
    <s v="2025-07-21"/>
    <s v="2025-07-23"/>
    <s v="2025-07-23"/>
    <x v="3"/>
    <s v="Gerencia"/>
    <s v="SERVANDAM"/>
    <x v="865"/>
    <m/>
    <x v="0"/>
    <n v="1"/>
    <x v="0"/>
    <x v="0"/>
    <x v="0"/>
    <n v="0"/>
    <x v="0"/>
    <x v="1"/>
    <x v="1"/>
    <x v="1"/>
  </r>
  <r>
    <x v="2412"/>
    <x v="350"/>
    <s v="CUBRIMIENTO"/>
    <x v="0"/>
    <m/>
    <s v="2025-07-03"/>
    <s v="2025-07-03"/>
    <s v="2025-07-03 17:02:42"/>
    <s v="0000-00-00 00:00:00"/>
    <s v="2025-07-03 17:02:56"/>
    <s v="2025-07-05 09:50:03"/>
    <s v="0000-00-00 00:00:00"/>
    <s v="2025-07-04"/>
    <s v="2025-07-04"/>
    <s v="2025-07-08"/>
    <s v="2025-07-10"/>
    <s v="2025-07-10"/>
    <x v="3"/>
    <s v="Toscany"/>
    <s v="35"/>
    <x v="292"/>
    <m/>
    <x v="0"/>
    <n v="10.7"/>
    <x v="0"/>
    <x v="0"/>
    <x v="0"/>
    <n v="562820"/>
    <x v="0"/>
    <x v="0"/>
    <x v="0"/>
    <x v="1"/>
  </r>
  <r>
    <x v="2413"/>
    <x v="1372"/>
    <s v="CUBRIMIENTO"/>
    <x v="0"/>
    <m/>
    <s v="2025-07-03"/>
    <s v="2025-08-20"/>
    <s v="2025-09-03 11:28:37"/>
    <s v="2025-11-05 17:39:44"/>
    <s v="0000-00-00 00:00:00"/>
    <s v="0000-00-00 00:00:00"/>
    <s v="0000-00-00 00:00:00"/>
    <s v="2025-09-03"/>
    <s v="2025-10-07"/>
    <s v="2025-10-15"/>
    <s v="2025-10-20"/>
    <s v="2025-10-22"/>
    <x v="19"/>
    <s v="Medellin"/>
    <s v="BANE07"/>
    <x v="1049"/>
    <s v="LONA DICKSON BEIGE *1.20 REF:0681"/>
    <x v="9"/>
    <n v="1"/>
    <x v="15"/>
    <x v="0"/>
    <x v="19"/>
    <n v="4238562"/>
    <x v="3"/>
    <x v="9"/>
    <x v="10"/>
    <x v="0"/>
  </r>
  <r>
    <x v="2413"/>
    <x v="1372"/>
    <s v="CUBRIMIENTO"/>
    <x v="0"/>
    <m/>
    <s v="2025-07-03"/>
    <s v="2025-08-20"/>
    <s v="2025-09-03 11:28:37"/>
    <s v="2025-11-05 17:39:44"/>
    <s v="0000-00-00 00:00:00"/>
    <s v="0000-00-00 00:00:00"/>
    <s v="0000-00-00 00:00:00"/>
    <s v="2025-09-03"/>
    <s v="2025-10-07"/>
    <s v="2025-10-15"/>
    <s v="2025-10-20"/>
    <s v="2025-10-22"/>
    <x v="19"/>
    <s v="Medellin"/>
    <s v="BANE07"/>
    <x v="1049"/>
    <s v="LONA DICKSON BEIGE *1.20 REF:0681"/>
    <x v="9"/>
    <n v="1"/>
    <x v="3"/>
    <x v="0"/>
    <x v="19"/>
    <n v="5143069"/>
    <x v="3"/>
    <x v="9"/>
    <x v="10"/>
    <x v="0"/>
  </r>
  <r>
    <x v="2413"/>
    <x v="1372"/>
    <s v="CUBRIMIENTO"/>
    <x v="0"/>
    <m/>
    <s v="2025-07-03"/>
    <s v="2025-08-20"/>
    <s v="2025-09-03 11:28:37"/>
    <s v="2025-11-05 17:39:44"/>
    <s v="0000-00-00 00:00:00"/>
    <s v="0000-00-00 00:00:00"/>
    <s v="0000-00-00 00:00:00"/>
    <s v="2025-09-03"/>
    <s v="2025-10-07"/>
    <s v="2025-10-15"/>
    <s v="2025-10-20"/>
    <s v="2025-10-22"/>
    <x v="19"/>
    <s v="Medellin"/>
    <s v="BANE07"/>
    <x v="1049"/>
    <s v="LONA DICKSON BEIGE *1.20 REF:0681"/>
    <x v="9"/>
    <n v="1"/>
    <x v="416"/>
    <x v="0"/>
    <x v="19"/>
    <n v="5252619"/>
    <x v="3"/>
    <x v="9"/>
    <x v="10"/>
    <x v="0"/>
  </r>
  <r>
    <x v="2413"/>
    <x v="1372"/>
    <s v="CUBRIMIENTO"/>
    <x v="0"/>
    <m/>
    <s v="2025-07-03"/>
    <s v="2025-08-20"/>
    <s v="2025-09-03 11:28:37"/>
    <s v="2025-11-05 17:39:44"/>
    <s v="0000-00-00 00:00:00"/>
    <s v="0000-00-00 00:00:00"/>
    <s v="0000-00-00 00:00:00"/>
    <s v="2025-09-03"/>
    <s v="2025-10-07"/>
    <s v="2025-10-15"/>
    <s v="2025-10-20"/>
    <s v="2025-10-22"/>
    <x v="19"/>
    <s v="Medellin"/>
    <s v="PLT05D"/>
    <x v="467"/>
    <m/>
    <x v="9"/>
    <n v="6"/>
    <x v="0"/>
    <x v="0"/>
    <x v="0"/>
    <n v="489234"/>
    <x v="3"/>
    <x v="0"/>
    <x v="0"/>
    <x v="0"/>
  </r>
  <r>
    <x v="2413"/>
    <x v="1372"/>
    <s v="CUBRIMIENTO"/>
    <x v="0"/>
    <m/>
    <s v="2025-07-03"/>
    <s v="2025-08-20"/>
    <s v="2025-09-03 11:28:37"/>
    <s v="2025-11-05 17:39:44"/>
    <s v="0000-00-00 00:00:00"/>
    <s v="0000-00-00 00:00:00"/>
    <s v="0000-00-00 00:00:00"/>
    <s v="2025-09-03"/>
    <s v="2025-10-07"/>
    <s v="2025-10-15"/>
    <s v="2025-10-20"/>
    <s v="2025-10-22"/>
    <x v="19"/>
    <s v="Medellin"/>
    <s v="PLT05I"/>
    <x v="468"/>
    <m/>
    <x v="9"/>
    <n v="6"/>
    <x v="0"/>
    <x v="0"/>
    <x v="0"/>
    <n v="489234"/>
    <x v="3"/>
    <x v="0"/>
    <x v="0"/>
    <x v="0"/>
  </r>
  <r>
    <x v="2413"/>
    <x v="1372"/>
    <s v="CUBRIMIENTO"/>
    <x v="0"/>
    <m/>
    <s v="2025-07-03"/>
    <s v="2025-08-20"/>
    <s v="2025-09-03 11:28:37"/>
    <s v="2025-11-05 17:39:44"/>
    <s v="0000-00-00 00:00:00"/>
    <s v="0000-00-00 00:00:00"/>
    <s v="0000-00-00 00:00:00"/>
    <s v="2025-09-03"/>
    <s v="2025-10-07"/>
    <s v="2025-10-15"/>
    <s v="2025-10-20"/>
    <s v="2025-10-22"/>
    <x v="19"/>
    <s v="Medellin"/>
    <s v="PUBL01"/>
    <x v="117"/>
    <m/>
    <x v="0"/>
    <n v="3"/>
    <x v="379"/>
    <x v="31"/>
    <x v="0"/>
    <n v="195000"/>
    <x v="3"/>
    <x v="0"/>
    <x v="0"/>
    <x v="0"/>
  </r>
  <r>
    <x v="2413"/>
    <x v="1372"/>
    <s v="CUBRIMIENTO"/>
    <x v="0"/>
    <m/>
    <s v="2025-07-03"/>
    <s v="2025-08-20"/>
    <s v="2025-09-03 11:28:37"/>
    <s v="2025-11-05 17:39:44"/>
    <s v="0000-00-00 00:00:00"/>
    <s v="0000-00-00 00:00:00"/>
    <s v="0000-00-00 00:00:00"/>
    <s v="2025-09-03"/>
    <s v="2025-10-07"/>
    <s v="2025-10-15"/>
    <s v="2025-10-20"/>
    <s v="2025-10-22"/>
    <x v="19"/>
    <s v="Medellin"/>
    <s v="SERV03"/>
    <x v="9"/>
    <m/>
    <x v="0"/>
    <n v="1"/>
    <x v="0"/>
    <x v="0"/>
    <x v="0"/>
    <n v="300000"/>
    <x v="3"/>
    <x v="1"/>
    <x v="1"/>
    <x v="0"/>
  </r>
  <r>
    <x v="2413"/>
    <x v="1372"/>
    <s v="CUBRIMIENTO"/>
    <x v="0"/>
    <m/>
    <s v="2025-07-03"/>
    <s v="2025-08-20"/>
    <s v="2025-09-03 11:28:37"/>
    <s v="2025-11-05 17:39:44"/>
    <s v="0000-00-00 00:00:00"/>
    <s v="0000-00-00 00:00:00"/>
    <s v="0000-00-00 00:00:00"/>
    <s v="2025-09-03"/>
    <s v="2025-10-07"/>
    <s v="2025-10-15"/>
    <s v="2025-10-20"/>
    <s v="2025-10-22"/>
    <x v="19"/>
    <s v="Medellin"/>
    <s v="TRANSP06"/>
    <x v="59"/>
    <m/>
    <x v="0"/>
    <n v="1"/>
    <x v="0"/>
    <x v="0"/>
    <x v="0"/>
    <n v="400000"/>
    <x v="3"/>
    <x v="1"/>
    <x v="1"/>
    <x v="0"/>
  </r>
  <r>
    <x v="2414"/>
    <x v="1373"/>
    <s v="MUEBLES CC CUBRIMIENTOS"/>
    <x v="0"/>
    <m/>
    <s v="2025-07-03"/>
    <s v="2025-10-08"/>
    <s v="2025-10-09 16:51:26"/>
    <s v="0000-00-00 00:00:00"/>
    <s v="2025-11-04 17:00:10"/>
    <s v="2025-11-06 07:09:26"/>
    <s v="0000-00-00 00:00:00"/>
    <s v="2025-10-09"/>
    <s v="2025-10-09"/>
    <s v="2025-11-07"/>
    <s v="2025-11-09"/>
    <s v="2025-11-13"/>
    <x v="0"/>
    <s v="Medellin"/>
    <s v="11459"/>
    <x v="326"/>
    <s v="FURNISCREEN BEIGE  2M EB4027W G8 625GR"/>
    <x v="0"/>
    <n v="4"/>
    <x v="0"/>
    <x v="0"/>
    <x v="0"/>
    <n v="2431164"/>
    <x v="0"/>
    <x v="2"/>
    <x v="0"/>
    <x v="3"/>
  </r>
  <r>
    <x v="2414"/>
    <x v="1373"/>
    <s v="MUEBLES CC CUBRIMIENTOS"/>
    <x v="0"/>
    <m/>
    <s v="2025-07-03"/>
    <s v="2025-10-08"/>
    <s v="2025-10-09 16:51:26"/>
    <s v="0000-00-00 00:00:00"/>
    <s v="2025-11-04 17:00:10"/>
    <s v="2025-11-06 07:09:26"/>
    <s v="0000-00-00 00:00:00"/>
    <s v="2025-10-09"/>
    <s v="2025-10-09"/>
    <s v="2025-11-07"/>
    <s v="2025-11-09"/>
    <s v="2025-11-13"/>
    <x v="0"/>
    <s v="Medellin"/>
    <s v="13672"/>
    <x v="46"/>
    <s v="FURNISCREEN BEIGE  2M EB4027W G8 625GR"/>
    <x v="0"/>
    <n v="5"/>
    <x v="0"/>
    <x v="0"/>
    <x v="0"/>
    <n v="8032540"/>
    <x v="0"/>
    <x v="2"/>
    <x v="0"/>
    <x v="3"/>
  </r>
  <r>
    <x v="2414"/>
    <x v="1373"/>
    <s v="MUEBLES CC CUBRIMIENTOS"/>
    <x v="0"/>
    <m/>
    <s v="2025-07-03"/>
    <s v="2025-10-08"/>
    <s v="2025-10-09 16:51:26"/>
    <s v="0000-00-00 00:00:00"/>
    <s v="2025-11-04 17:00:10"/>
    <s v="2025-11-06 07:09:26"/>
    <s v="0000-00-00 00:00:00"/>
    <s v="2025-10-09"/>
    <s v="2025-10-09"/>
    <s v="2025-11-07"/>
    <s v="2025-11-09"/>
    <s v="2025-11-13"/>
    <x v="0"/>
    <s v="Medellin"/>
    <s v="5205"/>
    <x v="386"/>
    <s v="LONA DICKSON CRUDO REF:6020"/>
    <x v="0"/>
    <n v="1"/>
    <x v="0"/>
    <x v="0"/>
    <x v="0"/>
    <n v="1568345"/>
    <x v="0"/>
    <x v="0"/>
    <x v="0"/>
    <x v="3"/>
  </r>
  <r>
    <x v="2414"/>
    <x v="1373"/>
    <s v="MUEBLES CC CUBRIMIENTOS"/>
    <x v="0"/>
    <m/>
    <s v="2025-07-03"/>
    <s v="2025-10-08"/>
    <s v="2025-10-09 16:51:26"/>
    <s v="0000-00-00 00:00:00"/>
    <s v="2025-11-04 17:00:10"/>
    <s v="2025-11-06 07:09:26"/>
    <s v="0000-00-00 00:00:00"/>
    <s v="2025-10-09"/>
    <s v="2025-10-09"/>
    <s v="2025-11-07"/>
    <s v="2025-11-09"/>
    <s v="2025-11-13"/>
    <x v="0"/>
    <s v="Medellin"/>
    <s v="8818"/>
    <x v="1222"/>
    <m/>
    <x v="3"/>
    <n v="1"/>
    <x v="0"/>
    <x v="0"/>
    <x v="0"/>
    <n v="940063"/>
    <x v="0"/>
    <x v="2"/>
    <x v="0"/>
    <x v="3"/>
  </r>
  <r>
    <x v="2414"/>
    <x v="1373"/>
    <s v="MUEBLES CC CUBRIMIENTOS"/>
    <x v="0"/>
    <m/>
    <s v="2025-07-03"/>
    <s v="2025-10-08"/>
    <s v="2025-10-09 16:51:26"/>
    <s v="0000-00-00 00:00:00"/>
    <s v="2025-11-04 17:00:10"/>
    <s v="2025-11-06 07:09:26"/>
    <s v="0000-00-00 00:00:00"/>
    <s v="2025-10-09"/>
    <s v="2025-10-09"/>
    <s v="2025-11-07"/>
    <s v="2025-11-09"/>
    <s v="2025-11-13"/>
    <x v="0"/>
    <s v="Medellin"/>
    <s v="TRANSP12"/>
    <x v="118"/>
    <m/>
    <x v="0"/>
    <n v="1"/>
    <x v="0"/>
    <x v="0"/>
    <x v="0"/>
    <n v="80000"/>
    <x v="0"/>
    <x v="1"/>
    <x v="1"/>
    <x v="3"/>
  </r>
  <r>
    <x v="2415"/>
    <x v="257"/>
    <s v="CUBRIMIENTO"/>
    <x v="0"/>
    <m/>
    <s v="2025-07-04"/>
    <s v="2025-07-04"/>
    <s v="2025-07-04 13:13:33"/>
    <s v="0000-00-00 00:00:00"/>
    <s v="2025-07-04 13:13:41"/>
    <s v="2025-07-05 09:41:27"/>
    <s v="0000-00-00 00:00:00"/>
    <s v="2025-07-07"/>
    <s v="2025-07-07"/>
    <s v="2025-07-09"/>
    <s v="2025-07-11"/>
    <s v="2025-07-11"/>
    <x v="3"/>
    <s v="Toscany"/>
    <s v="47"/>
    <x v="233"/>
    <m/>
    <x v="0"/>
    <n v="20"/>
    <x v="0"/>
    <x v="0"/>
    <x v="0"/>
    <n v="1052000"/>
    <x v="0"/>
    <x v="0"/>
    <x v="0"/>
    <x v="1"/>
  </r>
  <r>
    <x v="2416"/>
    <x v="119"/>
    <s v="MUEBLES CC CUBRIMIENTOS"/>
    <x v="0"/>
    <m/>
    <s v="2025-07-04"/>
    <s v="2025-07-08"/>
    <s v="2025-07-08 15:43:25"/>
    <s v="2025-09-17 16:00:54"/>
    <s v="2025-07-16 06:59:04"/>
    <s v="2025-07-17 14:03:51"/>
    <s v="2025-09-17 16:00:54"/>
    <s v="2025-07-09"/>
    <s v="2025-07-09"/>
    <s v="2025-07-14"/>
    <s v="2025-07-16"/>
    <s v="2025-07-16"/>
    <x v="3"/>
    <s v="Toscana"/>
    <s v="101216"/>
    <x v="1223"/>
    <m/>
    <x v="0"/>
    <n v="2"/>
    <x v="0"/>
    <x v="0"/>
    <x v="0"/>
    <n v="15264"/>
    <x v="0"/>
    <x v="0"/>
    <x v="0"/>
    <x v="1"/>
  </r>
  <r>
    <x v="2416"/>
    <x v="119"/>
    <s v="MUEBLES CC CUBRIMIENTOS"/>
    <x v="0"/>
    <m/>
    <s v="2025-07-04"/>
    <s v="2025-07-08"/>
    <s v="2025-07-08 15:43:25"/>
    <s v="2025-09-17 16:00:54"/>
    <s v="2025-07-16 06:59:04"/>
    <s v="2025-07-17 14:03:51"/>
    <s v="2025-09-17 16:00:54"/>
    <s v="2025-07-09"/>
    <s v="2025-07-09"/>
    <s v="2025-07-14"/>
    <s v="2025-07-16"/>
    <s v="2025-07-16"/>
    <x v="3"/>
    <s v="Toscana"/>
    <s v="101216"/>
    <x v="1223"/>
    <m/>
    <x v="0"/>
    <n v="2"/>
    <x v="0"/>
    <x v="0"/>
    <x v="0"/>
    <n v="15264"/>
    <x v="0"/>
    <x v="0"/>
    <x v="0"/>
    <x v="1"/>
  </r>
  <r>
    <x v="2416"/>
    <x v="119"/>
    <s v="MUEBLES CC CUBRIMIENTOS"/>
    <x v="0"/>
    <m/>
    <s v="2025-07-04"/>
    <s v="2025-07-08"/>
    <s v="2025-07-08 15:43:25"/>
    <s v="2025-09-17 16:00:54"/>
    <s v="2025-07-16 06:59:04"/>
    <s v="2025-07-17 14:03:51"/>
    <s v="2025-09-17 16:00:54"/>
    <s v="2025-07-09"/>
    <s v="2025-07-09"/>
    <s v="2025-07-14"/>
    <s v="2025-07-16"/>
    <s v="2025-07-16"/>
    <x v="3"/>
    <s v="Toscana"/>
    <s v="18349"/>
    <x v="1224"/>
    <m/>
    <x v="0"/>
    <n v="5"/>
    <x v="0"/>
    <x v="0"/>
    <x v="0"/>
    <n v="200912.4"/>
    <x v="0"/>
    <x v="0"/>
    <x v="0"/>
    <x v="1"/>
  </r>
  <r>
    <x v="2416"/>
    <x v="119"/>
    <s v="MUEBLES CC CUBRIMIENTOS"/>
    <x v="0"/>
    <m/>
    <s v="2025-07-04"/>
    <s v="2025-07-08"/>
    <s v="2025-07-08 15:43:25"/>
    <s v="2025-09-17 16:00:54"/>
    <s v="2025-07-16 06:59:04"/>
    <s v="2025-07-17 14:03:51"/>
    <s v="2025-09-17 16:00:54"/>
    <s v="2025-07-09"/>
    <s v="2025-07-09"/>
    <s v="2025-07-14"/>
    <s v="2025-07-16"/>
    <s v="2025-07-16"/>
    <x v="3"/>
    <s v="Toscana"/>
    <s v="23152"/>
    <x v="1225"/>
    <m/>
    <x v="0"/>
    <n v="5"/>
    <x v="0"/>
    <x v="0"/>
    <x v="0"/>
    <n v="218656.8"/>
    <x v="0"/>
    <x v="0"/>
    <x v="0"/>
    <x v="1"/>
  </r>
  <r>
    <x v="2416"/>
    <x v="119"/>
    <s v="MUEBLES CC CUBRIMIENTOS"/>
    <x v="0"/>
    <m/>
    <s v="2025-07-04"/>
    <s v="2025-07-08"/>
    <s v="2025-07-08 15:43:25"/>
    <s v="2025-09-17 16:00:54"/>
    <s v="2025-07-16 06:59:04"/>
    <s v="2025-07-17 14:03:51"/>
    <s v="2025-09-17 16:00:54"/>
    <s v="2025-07-09"/>
    <s v="2025-07-09"/>
    <s v="2025-07-14"/>
    <s v="2025-07-16"/>
    <s v="2025-07-16"/>
    <x v="3"/>
    <s v="Toscana"/>
    <s v="24853"/>
    <x v="106"/>
    <m/>
    <x v="0"/>
    <n v="5"/>
    <x v="0"/>
    <x v="0"/>
    <x v="0"/>
    <n v="819104.4"/>
    <x v="0"/>
    <x v="0"/>
    <x v="0"/>
    <x v="1"/>
  </r>
  <r>
    <x v="2416"/>
    <x v="119"/>
    <s v="MUEBLES CC CUBRIMIENTOS"/>
    <x v="0"/>
    <m/>
    <s v="2025-07-04"/>
    <s v="2025-07-08"/>
    <s v="2025-07-08 15:43:25"/>
    <s v="2025-09-17 16:00:54"/>
    <s v="2025-07-16 06:59:04"/>
    <s v="2025-07-17 14:03:51"/>
    <s v="2025-09-17 16:00:54"/>
    <s v="2025-07-09"/>
    <s v="2025-07-09"/>
    <s v="2025-07-14"/>
    <s v="2025-07-16"/>
    <s v="2025-07-16"/>
    <x v="3"/>
    <s v="Toscana"/>
    <s v="27490"/>
    <x v="803"/>
    <m/>
    <x v="0"/>
    <n v="5"/>
    <x v="0"/>
    <x v="0"/>
    <x v="0"/>
    <n v="142146"/>
    <x v="0"/>
    <x v="0"/>
    <x v="0"/>
    <x v="1"/>
  </r>
  <r>
    <x v="2416"/>
    <x v="119"/>
    <s v="MUEBLES CC CUBRIMIENTOS"/>
    <x v="0"/>
    <m/>
    <s v="2025-07-04"/>
    <s v="2025-07-08"/>
    <s v="2025-07-08 15:43:25"/>
    <s v="2025-09-17 16:00:54"/>
    <s v="2025-07-16 06:59:04"/>
    <s v="2025-07-17 14:03:51"/>
    <s v="2025-09-17 16:00:54"/>
    <s v="2025-07-09"/>
    <s v="2025-07-09"/>
    <s v="2025-07-14"/>
    <s v="2025-07-16"/>
    <s v="2025-07-16"/>
    <x v="3"/>
    <s v="Toscana"/>
    <s v="310"/>
    <x v="741"/>
    <m/>
    <x v="0"/>
    <n v="80"/>
    <x v="0"/>
    <x v="0"/>
    <x v="0"/>
    <n v="152640"/>
    <x v="0"/>
    <x v="0"/>
    <x v="0"/>
    <x v="1"/>
  </r>
  <r>
    <x v="2416"/>
    <x v="119"/>
    <s v="MUEBLES CC CUBRIMIENTOS"/>
    <x v="0"/>
    <m/>
    <s v="2025-07-04"/>
    <s v="2025-07-08"/>
    <s v="2025-07-08 15:43:25"/>
    <s v="2025-09-17 16:00:54"/>
    <s v="2025-07-16 06:59:04"/>
    <s v="2025-07-17 14:03:51"/>
    <s v="2025-09-17 16:00:54"/>
    <s v="2025-07-09"/>
    <s v="2025-07-09"/>
    <s v="2025-07-14"/>
    <s v="2025-07-16"/>
    <s v="2025-07-16"/>
    <x v="3"/>
    <s v="Toscana"/>
    <s v="3647"/>
    <x v="268"/>
    <m/>
    <x v="0"/>
    <n v="5"/>
    <x v="0"/>
    <x v="0"/>
    <x v="0"/>
    <n v="2818306.8"/>
    <x v="0"/>
    <x v="0"/>
    <x v="0"/>
    <x v="1"/>
  </r>
  <r>
    <x v="2416"/>
    <x v="119"/>
    <s v="MUEBLES CC CUBRIMIENTOS"/>
    <x v="0"/>
    <m/>
    <s v="2025-07-04"/>
    <s v="2025-07-08"/>
    <s v="2025-07-08 15:43:25"/>
    <s v="2025-09-17 16:00:54"/>
    <s v="2025-07-16 06:59:04"/>
    <s v="2025-07-17 14:03:51"/>
    <s v="2025-09-17 16:00:54"/>
    <s v="2025-07-09"/>
    <s v="2025-07-09"/>
    <s v="2025-07-14"/>
    <s v="2025-07-16"/>
    <s v="2025-07-16"/>
    <x v="3"/>
    <s v="Toscana"/>
    <s v="5691"/>
    <x v="963"/>
    <m/>
    <x v="0"/>
    <n v="80"/>
    <x v="0"/>
    <x v="0"/>
    <x v="0"/>
    <n v="0"/>
    <x v="0"/>
    <x v="0"/>
    <x v="0"/>
    <x v="1"/>
  </r>
  <r>
    <x v="2416"/>
    <x v="119"/>
    <s v="MUEBLES CC CUBRIMIENTOS"/>
    <x v="0"/>
    <m/>
    <s v="2025-07-04"/>
    <s v="2025-07-08"/>
    <s v="2025-07-08 15:43:25"/>
    <s v="2025-09-17 16:00:54"/>
    <s v="2025-07-16 06:59:04"/>
    <s v="2025-07-17 14:03:51"/>
    <s v="2025-09-17 16:00:54"/>
    <s v="2025-07-09"/>
    <s v="2025-07-09"/>
    <s v="2025-07-14"/>
    <s v="2025-07-16"/>
    <s v="2025-07-16"/>
    <x v="3"/>
    <s v="Toscana"/>
    <s v="PFX001"/>
    <x v="694"/>
    <m/>
    <x v="0"/>
    <n v="64"/>
    <x v="0"/>
    <x v="0"/>
    <x v="0"/>
    <n v="979338.23999999999"/>
    <x v="0"/>
    <x v="0"/>
    <x v="0"/>
    <x v="1"/>
  </r>
  <r>
    <x v="2416"/>
    <x v="119"/>
    <s v="MUEBLES CC CUBRIMIENTOS"/>
    <x v="0"/>
    <m/>
    <s v="2025-07-04"/>
    <s v="2025-07-08"/>
    <s v="2025-07-08 15:43:25"/>
    <s v="2025-09-17 16:00:54"/>
    <s v="2025-07-16 06:59:04"/>
    <s v="2025-07-17 14:03:51"/>
    <s v="2025-09-17 16:00:54"/>
    <s v="2025-07-09"/>
    <s v="2025-07-09"/>
    <s v="2025-07-14"/>
    <s v="2025-07-16"/>
    <s v="2025-07-16"/>
    <x v="3"/>
    <s v="Toscana"/>
    <s v="PFX004"/>
    <x v="974"/>
    <m/>
    <x v="0"/>
    <n v="40"/>
    <x v="0"/>
    <x v="0"/>
    <x v="0"/>
    <n v="657878.4"/>
    <x v="0"/>
    <x v="0"/>
    <x v="0"/>
    <x v="1"/>
  </r>
  <r>
    <x v="2416"/>
    <x v="119"/>
    <s v="MUEBLES CC CUBRIMIENTOS"/>
    <x v="0"/>
    <m/>
    <s v="2025-07-04"/>
    <s v="2025-07-08"/>
    <s v="2025-07-08 15:43:25"/>
    <s v="2025-09-17 16:00:54"/>
    <s v="2025-07-16 06:59:04"/>
    <s v="2025-07-17 14:03:51"/>
    <s v="2025-09-17 16:00:54"/>
    <s v="2025-07-09"/>
    <s v="2025-07-09"/>
    <s v="2025-07-14"/>
    <s v="2025-07-16"/>
    <s v="2025-07-16"/>
    <x v="3"/>
    <s v="Toscana"/>
    <s v="PFX007"/>
    <x v="745"/>
    <m/>
    <x v="0"/>
    <n v="10"/>
    <x v="0"/>
    <x v="0"/>
    <x v="0"/>
    <n v="499514.4"/>
    <x v="0"/>
    <x v="0"/>
    <x v="0"/>
    <x v="1"/>
  </r>
  <r>
    <x v="2416"/>
    <x v="119"/>
    <s v="MUEBLES CC CUBRIMIENTOS"/>
    <x v="0"/>
    <m/>
    <s v="2025-07-04"/>
    <s v="2025-07-08"/>
    <s v="2025-07-08 15:43:25"/>
    <s v="2025-09-17 16:00:54"/>
    <s v="2025-07-16 06:59:04"/>
    <s v="2025-07-17 14:03:51"/>
    <s v="2025-09-17 16:00:54"/>
    <s v="2025-07-09"/>
    <s v="2025-07-09"/>
    <s v="2025-07-14"/>
    <s v="2025-07-16"/>
    <s v="2025-07-16"/>
    <x v="3"/>
    <s v="Toscana"/>
    <s v="PFX008"/>
    <x v="746"/>
    <m/>
    <x v="0"/>
    <n v="5"/>
    <x v="0"/>
    <x v="0"/>
    <x v="0"/>
    <n v="479480.4"/>
    <x v="0"/>
    <x v="0"/>
    <x v="0"/>
    <x v="1"/>
  </r>
  <r>
    <x v="2416"/>
    <x v="119"/>
    <s v="MUEBLES CC CUBRIMIENTOS"/>
    <x v="0"/>
    <m/>
    <s v="2025-07-04"/>
    <s v="2025-07-08"/>
    <s v="2025-07-08 15:43:25"/>
    <s v="2025-09-17 16:00:54"/>
    <s v="2025-07-16 06:59:04"/>
    <s v="2025-07-17 14:03:51"/>
    <s v="2025-09-17 16:00:54"/>
    <s v="2025-07-09"/>
    <s v="2025-07-09"/>
    <s v="2025-07-14"/>
    <s v="2025-07-16"/>
    <s v="2025-07-16"/>
    <x v="3"/>
    <s v="Toscana"/>
    <s v="PFX009"/>
    <x v="747"/>
    <m/>
    <x v="0"/>
    <n v="10"/>
    <x v="0"/>
    <x v="0"/>
    <x v="0"/>
    <n v="281239.2"/>
    <x v="0"/>
    <x v="0"/>
    <x v="0"/>
    <x v="1"/>
  </r>
  <r>
    <x v="2416"/>
    <x v="119"/>
    <s v="MUEBLES CC CUBRIMIENTOS"/>
    <x v="0"/>
    <m/>
    <s v="2025-07-04"/>
    <s v="2025-07-08"/>
    <s v="2025-07-08 15:43:25"/>
    <s v="2025-09-17 16:00:54"/>
    <s v="2025-07-16 06:59:04"/>
    <s v="2025-07-17 14:03:51"/>
    <s v="2025-09-17 16:00:54"/>
    <s v="2025-07-09"/>
    <s v="2025-07-09"/>
    <s v="2025-07-14"/>
    <s v="2025-07-16"/>
    <s v="2025-07-16"/>
    <x v="3"/>
    <s v="Toscana"/>
    <s v="PZAC148"/>
    <x v="1226"/>
    <m/>
    <x v="0"/>
    <n v="5"/>
    <x v="0"/>
    <x v="0"/>
    <x v="0"/>
    <n v="102459.6"/>
    <x v="0"/>
    <x v="0"/>
    <x v="0"/>
    <x v="1"/>
  </r>
  <r>
    <x v="2416"/>
    <x v="119"/>
    <s v="MUEBLES CC CUBRIMIENTOS"/>
    <x v="0"/>
    <m/>
    <s v="2025-07-04"/>
    <s v="2025-07-08"/>
    <s v="2025-07-08 15:43:25"/>
    <s v="2025-09-17 16:00:54"/>
    <s v="2025-07-16 06:59:04"/>
    <s v="2025-07-17 14:03:51"/>
    <s v="2025-09-17 16:00:54"/>
    <s v="2025-07-09"/>
    <s v="2025-07-09"/>
    <s v="2025-07-14"/>
    <s v="2025-07-16"/>
    <s v="2025-07-16"/>
    <x v="3"/>
    <s v="Toscana"/>
    <s v="PZAC148"/>
    <x v="1226"/>
    <m/>
    <x v="0"/>
    <n v="5"/>
    <x v="0"/>
    <x v="0"/>
    <x v="0"/>
    <n v="102459.6"/>
    <x v="0"/>
    <x v="0"/>
    <x v="0"/>
    <x v="1"/>
  </r>
  <r>
    <x v="2416"/>
    <x v="119"/>
    <s v="MUEBLES CC CUBRIMIENTOS"/>
    <x v="0"/>
    <m/>
    <s v="2025-07-04"/>
    <s v="2025-07-08"/>
    <s v="2025-07-08 15:43:25"/>
    <s v="2025-09-17 16:00:54"/>
    <s v="2025-07-16 06:59:04"/>
    <s v="2025-07-17 14:03:51"/>
    <s v="2025-09-17 16:00:54"/>
    <s v="2025-07-09"/>
    <s v="2025-07-09"/>
    <s v="2025-07-14"/>
    <s v="2025-07-16"/>
    <s v="2025-07-16"/>
    <x v="3"/>
    <s v="Toscana"/>
    <s v="PZAC149"/>
    <x v="1227"/>
    <m/>
    <x v="0"/>
    <n v="5"/>
    <x v="0"/>
    <x v="0"/>
    <x v="0"/>
    <n v="102459.6"/>
    <x v="0"/>
    <x v="0"/>
    <x v="0"/>
    <x v="1"/>
  </r>
  <r>
    <x v="2416"/>
    <x v="119"/>
    <s v="MUEBLES CC CUBRIMIENTOS"/>
    <x v="0"/>
    <m/>
    <s v="2025-07-04"/>
    <s v="2025-07-08"/>
    <s v="2025-07-08 15:43:25"/>
    <s v="2025-09-17 16:00:54"/>
    <s v="2025-07-16 06:59:04"/>
    <s v="2025-07-17 14:03:51"/>
    <s v="2025-09-17 16:00:54"/>
    <s v="2025-07-09"/>
    <s v="2025-07-09"/>
    <s v="2025-07-14"/>
    <s v="2025-07-16"/>
    <s v="2025-07-16"/>
    <x v="3"/>
    <s v="Toscana"/>
    <s v="PZAC149"/>
    <x v="1227"/>
    <m/>
    <x v="0"/>
    <n v="5"/>
    <x v="0"/>
    <x v="0"/>
    <x v="0"/>
    <n v="102459.6"/>
    <x v="0"/>
    <x v="0"/>
    <x v="0"/>
    <x v="1"/>
  </r>
  <r>
    <x v="2416"/>
    <x v="119"/>
    <s v="MUEBLES CC CUBRIMIENTOS"/>
    <x v="0"/>
    <m/>
    <s v="2025-07-04"/>
    <s v="2025-07-08"/>
    <s v="2025-07-08 15:43:25"/>
    <s v="2025-09-17 16:00:54"/>
    <s v="2025-07-16 06:59:04"/>
    <s v="2025-07-17 14:03:51"/>
    <s v="2025-09-17 16:00:54"/>
    <s v="2025-07-09"/>
    <s v="2025-07-09"/>
    <s v="2025-07-14"/>
    <s v="2025-07-16"/>
    <s v="2025-07-16"/>
    <x v="3"/>
    <s v="Toscana"/>
    <s v="PZAC194"/>
    <x v="1228"/>
    <m/>
    <x v="0"/>
    <n v="5"/>
    <x v="0"/>
    <x v="0"/>
    <x v="0"/>
    <n v="86623.2"/>
    <x v="0"/>
    <x v="0"/>
    <x v="0"/>
    <x v="1"/>
  </r>
  <r>
    <x v="2416"/>
    <x v="119"/>
    <s v="MUEBLES CC CUBRIMIENTOS"/>
    <x v="0"/>
    <m/>
    <s v="2025-07-04"/>
    <s v="2025-07-08"/>
    <s v="2025-07-08 15:43:25"/>
    <s v="2025-09-17 16:00:54"/>
    <s v="2025-07-16 06:59:04"/>
    <s v="2025-07-17 14:03:51"/>
    <s v="2025-09-17 16:00:54"/>
    <s v="2025-07-09"/>
    <s v="2025-07-09"/>
    <s v="2025-07-14"/>
    <s v="2025-07-16"/>
    <s v="2025-07-16"/>
    <x v="3"/>
    <s v="Toscana"/>
    <s v="PZCH088"/>
    <x v="1229"/>
    <m/>
    <x v="0"/>
    <n v="40"/>
    <x v="0"/>
    <x v="0"/>
    <x v="0"/>
    <n v="80899.199999999997"/>
    <x v="0"/>
    <x v="0"/>
    <x v="0"/>
    <x v="1"/>
  </r>
  <r>
    <x v="2416"/>
    <x v="119"/>
    <s v="MUEBLES CC CUBRIMIENTOS"/>
    <x v="0"/>
    <m/>
    <s v="2025-07-04"/>
    <s v="2025-07-08"/>
    <s v="2025-07-08 15:43:25"/>
    <s v="2025-09-17 16:00:54"/>
    <s v="2025-07-16 06:59:04"/>
    <s v="2025-07-17 14:03:51"/>
    <s v="2025-09-17 16:00:54"/>
    <s v="2025-07-09"/>
    <s v="2025-07-09"/>
    <s v="2025-07-14"/>
    <s v="2025-07-16"/>
    <s v="2025-07-16"/>
    <x v="3"/>
    <s v="Toscana"/>
    <s v="PZCH091"/>
    <x v="1230"/>
    <m/>
    <x v="0"/>
    <n v="40"/>
    <x v="0"/>
    <x v="0"/>
    <x v="0"/>
    <n v="85478.399999999994"/>
    <x v="0"/>
    <x v="0"/>
    <x v="0"/>
    <x v="1"/>
  </r>
  <r>
    <x v="2416"/>
    <x v="119"/>
    <s v="MUEBLES CC CUBRIMIENTOS"/>
    <x v="0"/>
    <m/>
    <s v="2025-07-04"/>
    <s v="2025-07-08"/>
    <s v="2025-07-08 15:43:25"/>
    <s v="2025-09-17 16:00:54"/>
    <s v="2025-07-16 06:59:04"/>
    <s v="2025-07-17 14:03:51"/>
    <s v="2025-09-17 16:00:54"/>
    <s v="2025-07-09"/>
    <s v="2025-07-09"/>
    <s v="2025-07-14"/>
    <s v="2025-07-16"/>
    <s v="2025-07-16"/>
    <x v="3"/>
    <s v="Toscana"/>
    <s v="TRANSP06"/>
    <x v="59"/>
    <m/>
    <x v="0"/>
    <n v="1"/>
    <x v="0"/>
    <x v="0"/>
    <x v="0"/>
    <n v="1032685.92"/>
    <x v="0"/>
    <x v="1"/>
    <x v="1"/>
    <x v="1"/>
  </r>
  <r>
    <x v="2417"/>
    <x v="84"/>
    <s v="CUBRIMIENTO"/>
    <x v="0"/>
    <m/>
    <s v="2025-07-04"/>
    <s v="2025-07-04"/>
    <s v="2025-07-04 14:47:36"/>
    <s v="0000-00-00 00:00:00"/>
    <s v="2025-07-04 14:47:42"/>
    <s v="2025-07-05 09:40:11"/>
    <s v="0000-00-00 00:00:00"/>
    <s v="2025-07-07"/>
    <s v="2025-07-07"/>
    <s v="2025-07-09"/>
    <s v="2025-07-11"/>
    <s v="2025-07-11"/>
    <x v="3"/>
    <s v="Toscany"/>
    <s v="11369"/>
    <x v="789"/>
    <m/>
    <x v="0"/>
    <n v="10"/>
    <x v="0"/>
    <x v="0"/>
    <x v="0"/>
    <n v="13000"/>
    <x v="0"/>
    <x v="0"/>
    <x v="0"/>
    <x v="1"/>
  </r>
  <r>
    <x v="2417"/>
    <x v="84"/>
    <s v="CUBRIMIENTO"/>
    <x v="0"/>
    <m/>
    <s v="2025-07-04"/>
    <s v="2025-07-04"/>
    <s v="2025-07-04 14:47:36"/>
    <s v="0000-00-00 00:00:00"/>
    <s v="2025-07-04 14:47:42"/>
    <s v="2025-07-05 09:40:11"/>
    <s v="0000-00-00 00:00:00"/>
    <s v="2025-07-07"/>
    <s v="2025-07-07"/>
    <s v="2025-07-09"/>
    <s v="2025-07-11"/>
    <s v="2025-07-11"/>
    <x v="3"/>
    <s v="Toscany"/>
    <s v="11435"/>
    <x v="229"/>
    <m/>
    <x v="0"/>
    <n v="5"/>
    <x v="0"/>
    <x v="0"/>
    <x v="0"/>
    <n v="319500"/>
    <x v="0"/>
    <x v="0"/>
    <x v="0"/>
    <x v="1"/>
  </r>
  <r>
    <x v="2417"/>
    <x v="84"/>
    <s v="CUBRIMIENTO"/>
    <x v="0"/>
    <m/>
    <s v="2025-07-04"/>
    <s v="2025-07-04"/>
    <s v="2025-07-04 14:47:36"/>
    <s v="0000-00-00 00:00:00"/>
    <s v="2025-07-04 14:47:42"/>
    <s v="2025-07-05 09:40:11"/>
    <s v="0000-00-00 00:00:00"/>
    <s v="2025-07-07"/>
    <s v="2025-07-07"/>
    <s v="2025-07-09"/>
    <s v="2025-07-11"/>
    <s v="2025-07-11"/>
    <x v="3"/>
    <s v="Toscany"/>
    <s v="12871"/>
    <x v="790"/>
    <m/>
    <x v="0"/>
    <n v="10"/>
    <x v="0"/>
    <x v="0"/>
    <x v="0"/>
    <n v="4000"/>
    <x v="0"/>
    <x v="0"/>
    <x v="0"/>
    <x v="1"/>
  </r>
  <r>
    <x v="2418"/>
    <x v="111"/>
    <s v="CUBRIMIENTO"/>
    <x v="0"/>
    <m/>
    <s v="2025-07-04"/>
    <s v="2025-07-04"/>
    <s v="2025-07-04 14:37:22"/>
    <s v="0000-00-00 00:00:00"/>
    <s v="2025-07-04 14:37:36"/>
    <s v="2025-07-05 09:42:06"/>
    <s v="0000-00-00 00:00:00"/>
    <s v="2025-07-07"/>
    <s v="2025-07-07"/>
    <s v="2025-07-09"/>
    <s v="2025-07-11"/>
    <s v="2025-07-11"/>
    <x v="3"/>
    <s v="Toscany"/>
    <s v="11369"/>
    <x v="789"/>
    <m/>
    <x v="0"/>
    <n v="8"/>
    <x v="0"/>
    <x v="0"/>
    <x v="0"/>
    <n v="10400"/>
    <x v="0"/>
    <x v="0"/>
    <x v="0"/>
    <x v="1"/>
  </r>
  <r>
    <x v="2418"/>
    <x v="111"/>
    <s v="CUBRIMIENTO"/>
    <x v="0"/>
    <m/>
    <s v="2025-07-04"/>
    <s v="2025-07-04"/>
    <s v="2025-07-04 14:37:22"/>
    <s v="0000-00-00 00:00:00"/>
    <s v="2025-07-04 14:37:36"/>
    <s v="2025-07-05 09:42:06"/>
    <s v="0000-00-00 00:00:00"/>
    <s v="2025-07-07"/>
    <s v="2025-07-07"/>
    <s v="2025-07-09"/>
    <s v="2025-07-11"/>
    <s v="2025-07-11"/>
    <x v="3"/>
    <s v="Toscany"/>
    <s v="11435"/>
    <x v="229"/>
    <m/>
    <x v="0"/>
    <n v="4"/>
    <x v="0"/>
    <x v="0"/>
    <x v="0"/>
    <n v="255600"/>
    <x v="0"/>
    <x v="0"/>
    <x v="0"/>
    <x v="1"/>
  </r>
  <r>
    <x v="2418"/>
    <x v="111"/>
    <s v="CUBRIMIENTO"/>
    <x v="0"/>
    <m/>
    <s v="2025-07-04"/>
    <s v="2025-07-04"/>
    <s v="2025-07-04 14:37:22"/>
    <s v="0000-00-00 00:00:00"/>
    <s v="2025-07-04 14:37:36"/>
    <s v="2025-07-05 09:42:06"/>
    <s v="0000-00-00 00:00:00"/>
    <s v="2025-07-07"/>
    <s v="2025-07-07"/>
    <s v="2025-07-09"/>
    <s v="2025-07-11"/>
    <s v="2025-07-11"/>
    <x v="3"/>
    <s v="Toscany"/>
    <s v="12871"/>
    <x v="790"/>
    <m/>
    <x v="0"/>
    <n v="8"/>
    <x v="0"/>
    <x v="0"/>
    <x v="0"/>
    <n v="3200"/>
    <x v="0"/>
    <x v="0"/>
    <x v="0"/>
    <x v="1"/>
  </r>
  <r>
    <x v="2419"/>
    <x v="1374"/>
    <s v="CUBRIMIENTO"/>
    <x v="0"/>
    <m/>
    <s v="0000-00-00"/>
    <s v="2025-07-31"/>
    <s v="2025-08-05 11:44:02"/>
    <s v="0000-00-00 00:00:00"/>
    <s v="2025-08-20 14:30:04"/>
    <s v="2025-08-20 14:30:19"/>
    <s v="2025-08-20 16:39:58"/>
    <s v="2025-08-05"/>
    <s v="2025-08-05"/>
    <s v="2025-08-15"/>
    <s v="2025-08-17"/>
    <s v="2025-08-19"/>
    <x v="3"/>
    <s v="Cali"/>
    <s v="MANT001"/>
    <x v="770"/>
    <m/>
    <x v="0"/>
    <n v="1"/>
    <x v="3"/>
    <x v="0"/>
    <x v="109"/>
    <n v="1190000"/>
    <x v="0"/>
    <x v="0"/>
    <x v="0"/>
    <x v="7"/>
  </r>
  <r>
    <x v="2419"/>
    <x v="1374"/>
    <s v="CUBRIMIENTO"/>
    <x v="0"/>
    <m/>
    <s v="0000-00-00"/>
    <s v="2025-07-31"/>
    <s v="2025-08-05 11:44:02"/>
    <s v="0000-00-00 00:00:00"/>
    <s v="2025-08-20 14:30:04"/>
    <s v="2025-08-20 14:30:19"/>
    <s v="2025-08-20 16:39:58"/>
    <s v="2025-08-05"/>
    <s v="2025-08-05"/>
    <s v="2025-08-15"/>
    <s v="2025-08-17"/>
    <s v="2025-08-19"/>
    <x v="3"/>
    <s v="Cali"/>
    <s v="SERVLAV04"/>
    <x v="771"/>
    <m/>
    <x v="0"/>
    <n v="1"/>
    <x v="3"/>
    <x v="0"/>
    <x v="109"/>
    <n v="893750"/>
    <x v="0"/>
    <x v="1"/>
    <x v="1"/>
    <x v="7"/>
  </r>
  <r>
    <x v="2419"/>
    <x v="1374"/>
    <s v="CUBRIMIENTO"/>
    <x v="0"/>
    <m/>
    <s v="0000-00-00"/>
    <s v="2025-07-31"/>
    <s v="2025-08-05 11:44:02"/>
    <s v="0000-00-00 00:00:00"/>
    <s v="2025-08-20 14:30:04"/>
    <s v="2025-08-20 14:30:19"/>
    <s v="2025-08-20 16:39:58"/>
    <s v="2025-08-05"/>
    <s v="2025-08-05"/>
    <s v="2025-08-15"/>
    <s v="2025-08-17"/>
    <s v="2025-08-19"/>
    <x v="3"/>
    <s v="Cali"/>
    <s v="SERVLAV12"/>
    <x v="1231"/>
    <m/>
    <x v="0"/>
    <n v="1"/>
    <x v="3"/>
    <x v="0"/>
    <x v="17"/>
    <n v="638430"/>
    <x v="0"/>
    <x v="1"/>
    <x v="1"/>
    <x v="7"/>
  </r>
  <r>
    <x v="2420"/>
    <x v="689"/>
    <s v="MUEBLES CC CUBRIMIENTOS"/>
    <x v="0"/>
    <m/>
    <s v="2025-06-25"/>
    <s v="2025-07-18"/>
    <s v="2025-07-22 09:18:25"/>
    <s v="2025-07-22 10:56:29"/>
    <s v="2025-08-20 09:28:35"/>
    <s v="2025-08-21 13:05:30"/>
    <s v="2025-09-10 12:12:22"/>
    <s v="2025-07-21"/>
    <s v="2025-07-23"/>
    <s v="2025-08-18"/>
    <s v="2025-08-20"/>
    <s v="2025-08-28"/>
    <x v="1"/>
    <s v="Virtual"/>
    <s v="13669"/>
    <x v="488"/>
    <m/>
    <x v="0"/>
    <n v="9"/>
    <x v="0"/>
    <x v="0"/>
    <x v="0"/>
    <n v="3633093"/>
    <x v="0"/>
    <x v="0"/>
    <x v="0"/>
    <x v="7"/>
  </r>
  <r>
    <x v="2420"/>
    <x v="689"/>
    <s v="MUEBLES CC CUBRIMIENTOS"/>
    <x v="0"/>
    <m/>
    <s v="2025-06-25"/>
    <s v="2025-07-18"/>
    <s v="2025-07-22 09:18:25"/>
    <s v="2025-07-22 10:56:29"/>
    <s v="2025-08-20 09:28:35"/>
    <s v="2025-08-21 13:05:30"/>
    <s v="2025-09-10 12:12:22"/>
    <s v="2025-07-21"/>
    <s v="2025-07-23"/>
    <s v="2025-08-18"/>
    <s v="2025-08-20"/>
    <s v="2025-08-28"/>
    <x v="1"/>
    <s v="Virtual"/>
    <s v="13670"/>
    <x v="676"/>
    <m/>
    <x v="0"/>
    <n v="9"/>
    <x v="0"/>
    <x v="0"/>
    <x v="0"/>
    <n v="6987123"/>
    <x v="0"/>
    <x v="0"/>
    <x v="0"/>
    <x v="7"/>
  </r>
  <r>
    <x v="2420"/>
    <x v="689"/>
    <s v="MUEBLES CC CUBRIMIENTOS"/>
    <x v="0"/>
    <m/>
    <s v="2025-06-25"/>
    <s v="2025-07-18"/>
    <s v="2025-07-22 09:18:25"/>
    <s v="2025-07-22 10:56:29"/>
    <s v="2025-08-20 09:28:35"/>
    <s v="2025-08-21 13:05:30"/>
    <s v="2025-09-10 12:12:22"/>
    <s v="2025-07-21"/>
    <s v="2025-07-23"/>
    <s v="2025-08-18"/>
    <s v="2025-08-20"/>
    <s v="2025-08-28"/>
    <x v="1"/>
    <s v="Virtual"/>
    <s v="26900"/>
    <x v="412"/>
    <m/>
    <x v="0"/>
    <n v="9"/>
    <x v="0"/>
    <x v="0"/>
    <x v="0"/>
    <n v="6646833"/>
    <x v="0"/>
    <x v="0"/>
    <x v="0"/>
    <x v="7"/>
  </r>
  <r>
    <x v="2420"/>
    <x v="689"/>
    <s v="MUEBLES CC CUBRIMIENTOS"/>
    <x v="0"/>
    <m/>
    <s v="2025-06-25"/>
    <s v="2025-07-18"/>
    <s v="2025-07-22 09:18:25"/>
    <s v="2025-07-22 10:56:29"/>
    <s v="2025-08-20 09:28:35"/>
    <s v="2025-08-21 13:05:30"/>
    <s v="2025-09-10 12:12:22"/>
    <s v="2025-07-21"/>
    <s v="2025-07-23"/>
    <s v="2025-08-18"/>
    <s v="2025-08-20"/>
    <s v="2025-08-28"/>
    <x v="1"/>
    <s v="Virtual"/>
    <s v="9708"/>
    <x v="778"/>
    <s v="LONA DICKSON VERDE FONDO ENTERO REF:0003"/>
    <x v="0"/>
    <n v="9"/>
    <x v="0"/>
    <x v="0"/>
    <x v="0"/>
    <n v="10156230"/>
    <x v="0"/>
    <x v="0"/>
    <x v="0"/>
    <x v="7"/>
  </r>
  <r>
    <x v="2420"/>
    <x v="689"/>
    <s v="MUEBLES CC CUBRIMIENTOS"/>
    <x v="0"/>
    <m/>
    <s v="2025-06-25"/>
    <s v="2025-07-18"/>
    <s v="2025-07-22 09:18:25"/>
    <s v="2025-07-22 10:56:29"/>
    <s v="2025-08-20 09:28:35"/>
    <s v="2025-08-21 13:05:30"/>
    <s v="2025-09-10 12:12:22"/>
    <s v="2025-07-21"/>
    <s v="2025-07-23"/>
    <s v="2025-08-18"/>
    <s v="2025-08-20"/>
    <s v="2025-08-28"/>
    <x v="1"/>
    <s v="Virtual"/>
    <s v="971211"/>
    <x v="498"/>
    <m/>
    <x v="0"/>
    <n v="2"/>
    <x v="0"/>
    <x v="0"/>
    <x v="0"/>
    <n v="992000"/>
    <x v="0"/>
    <x v="0"/>
    <x v="0"/>
    <x v="7"/>
  </r>
  <r>
    <x v="2421"/>
    <x v="73"/>
    <s v="CUBRIMIENTO"/>
    <x v="0"/>
    <m/>
    <s v="2025-07-04"/>
    <s v="2025-07-17"/>
    <s v="2025-07-21 13:49:51"/>
    <s v="0000-00-00 00:00:00"/>
    <s v="2025-07-22 18:00:06"/>
    <s v="2025-07-23 06:58:42"/>
    <s v="0000-00-00 00:00:00"/>
    <s v="2025-07-18"/>
    <s v="2025-07-18"/>
    <s v="2025-07-22"/>
    <s v="2025-07-24"/>
    <s v="2025-07-24"/>
    <x v="3"/>
    <s v="Toscany"/>
    <s v="7021"/>
    <x v="469"/>
    <m/>
    <x v="0"/>
    <n v="10"/>
    <x v="0"/>
    <x v="0"/>
    <x v="0"/>
    <n v="493600"/>
    <x v="0"/>
    <x v="0"/>
    <x v="0"/>
    <x v="1"/>
  </r>
  <r>
    <x v="2422"/>
    <x v="1375"/>
    <s v="CUBRIMIENTO"/>
    <x v="0"/>
    <m/>
    <s v="2025-07-07"/>
    <s v="2025-07-22"/>
    <s v="2025-07-24 11:24:16"/>
    <s v="2025-07-29 15:50:09"/>
    <s v="2025-08-12 10:23:02"/>
    <s v="2025-08-27 06:55:30"/>
    <s v="2025-09-05 13:13:19"/>
    <s v="2025-07-23"/>
    <s v="2025-08-07"/>
    <s v="2025-08-14"/>
    <s v="2025-08-20"/>
    <s v="2025-08-27"/>
    <x v="3"/>
    <s v="Barranquilla"/>
    <s v="27245"/>
    <x v="665"/>
    <m/>
    <x v="0"/>
    <n v="2"/>
    <x v="0"/>
    <x v="0"/>
    <x v="0"/>
    <n v="136000"/>
    <x v="0"/>
    <x v="0"/>
    <x v="0"/>
    <x v="7"/>
  </r>
  <r>
    <x v="2422"/>
    <x v="1375"/>
    <s v="CUBRIMIENTO"/>
    <x v="0"/>
    <m/>
    <s v="2025-07-07"/>
    <s v="2025-07-22"/>
    <s v="2025-07-24 11:24:16"/>
    <s v="2025-07-29 15:50:09"/>
    <s v="2025-08-12 10:23:02"/>
    <s v="2025-08-27 06:55:30"/>
    <s v="2025-09-05 13:13:19"/>
    <s v="2025-07-23"/>
    <s v="2025-08-07"/>
    <s v="2025-08-14"/>
    <s v="2025-08-20"/>
    <s v="2025-08-27"/>
    <x v="3"/>
    <s v="Barranquilla"/>
    <s v="27249"/>
    <x v="64"/>
    <m/>
    <x v="0"/>
    <n v="1"/>
    <x v="0"/>
    <x v="0"/>
    <x v="0"/>
    <n v="156274"/>
    <x v="0"/>
    <x v="0"/>
    <x v="0"/>
    <x v="7"/>
  </r>
  <r>
    <x v="2422"/>
    <x v="1375"/>
    <s v="CUBRIMIENTO"/>
    <x v="0"/>
    <m/>
    <s v="2025-07-07"/>
    <s v="2025-07-22"/>
    <s v="2025-07-24 11:24:16"/>
    <s v="2025-07-29 15:50:09"/>
    <s v="2025-08-12 10:23:02"/>
    <s v="2025-08-27 06:55:30"/>
    <s v="2025-09-05 13:13:19"/>
    <s v="2025-07-23"/>
    <s v="2025-08-07"/>
    <s v="2025-08-14"/>
    <s v="2025-08-20"/>
    <s v="2025-08-27"/>
    <x v="3"/>
    <s v="Barranquilla"/>
    <s v="28523"/>
    <x v="864"/>
    <m/>
    <x v="0"/>
    <n v="1"/>
    <x v="0"/>
    <x v="0"/>
    <x v="0"/>
    <n v="53040"/>
    <x v="0"/>
    <x v="0"/>
    <x v="0"/>
    <x v="7"/>
  </r>
  <r>
    <x v="2422"/>
    <x v="1375"/>
    <s v="CUBRIMIENTO"/>
    <x v="0"/>
    <m/>
    <s v="2025-07-07"/>
    <s v="2025-07-22"/>
    <s v="2025-07-24 11:24:16"/>
    <s v="2025-07-29 15:50:09"/>
    <s v="2025-08-12 10:23:02"/>
    <s v="2025-08-27 06:55:30"/>
    <s v="2025-09-05 13:13:19"/>
    <s v="2025-07-23"/>
    <s v="2025-08-07"/>
    <s v="2025-08-14"/>
    <s v="2025-08-20"/>
    <s v="2025-08-27"/>
    <x v="3"/>
    <s v="Barranquilla"/>
    <s v="9459"/>
    <x v="666"/>
    <m/>
    <x v="0"/>
    <n v="4"/>
    <x v="0"/>
    <x v="0"/>
    <x v="0"/>
    <n v="102000"/>
    <x v="0"/>
    <x v="0"/>
    <x v="0"/>
    <x v="7"/>
  </r>
  <r>
    <x v="2422"/>
    <x v="1375"/>
    <s v="CUBRIMIENTO"/>
    <x v="0"/>
    <m/>
    <s v="2025-07-07"/>
    <s v="2025-07-22"/>
    <s v="2025-07-24 11:24:16"/>
    <s v="2025-07-29 15:50:09"/>
    <s v="2025-08-12 10:23:02"/>
    <s v="2025-08-27 06:55:30"/>
    <s v="2025-09-05 13:13:19"/>
    <s v="2025-07-23"/>
    <s v="2025-08-07"/>
    <s v="2025-08-14"/>
    <s v="2025-08-20"/>
    <s v="2025-08-27"/>
    <x v="3"/>
    <s v="Barranquilla"/>
    <s v="BANF02"/>
    <x v="548"/>
    <s v="LONA DICKSON CRUDO REF:6020"/>
    <x v="5"/>
    <n v="1"/>
    <x v="214"/>
    <x v="10"/>
    <x v="79"/>
    <n v="1772454"/>
    <x v="0"/>
    <x v="0"/>
    <x v="0"/>
    <x v="7"/>
  </r>
  <r>
    <x v="2422"/>
    <x v="1375"/>
    <s v="CUBRIMIENTO"/>
    <x v="0"/>
    <m/>
    <s v="2025-07-07"/>
    <s v="2025-07-22"/>
    <s v="2025-07-24 11:24:16"/>
    <s v="2025-07-29 15:50:09"/>
    <s v="2025-08-12 10:23:02"/>
    <s v="2025-08-27 06:55:30"/>
    <s v="2025-09-05 13:13:19"/>
    <s v="2025-07-23"/>
    <s v="2025-08-07"/>
    <s v="2025-08-14"/>
    <s v="2025-08-20"/>
    <s v="2025-08-27"/>
    <x v="3"/>
    <s v="Barranquilla"/>
    <s v="PUBL02"/>
    <x v="209"/>
    <m/>
    <x v="0"/>
    <n v="1"/>
    <x v="20"/>
    <x v="13"/>
    <x v="0"/>
    <n v="100942"/>
    <x v="0"/>
    <x v="0"/>
    <x v="0"/>
    <x v="7"/>
  </r>
  <r>
    <x v="2422"/>
    <x v="1375"/>
    <s v="CUBRIMIENTO"/>
    <x v="0"/>
    <m/>
    <s v="2025-07-07"/>
    <s v="2025-07-22"/>
    <s v="2025-07-24 11:24:16"/>
    <s v="2025-07-29 15:50:09"/>
    <s v="2025-08-12 10:23:02"/>
    <s v="2025-08-27 06:55:30"/>
    <s v="2025-09-05 13:13:19"/>
    <s v="2025-07-23"/>
    <s v="2025-08-07"/>
    <s v="2025-08-14"/>
    <s v="2025-08-20"/>
    <s v="2025-08-27"/>
    <x v="3"/>
    <s v="Barranquilla"/>
    <s v="SOLAPA01"/>
    <x v="69"/>
    <m/>
    <x v="5"/>
    <n v="1"/>
    <x v="214"/>
    <x v="0"/>
    <x v="0"/>
    <n v="192829"/>
    <x v="0"/>
    <x v="0"/>
    <x v="0"/>
    <x v="7"/>
  </r>
  <r>
    <x v="2423"/>
    <x v="1371"/>
    <s v="MUEBLES CC CUBRIMIENTOS"/>
    <x v="0"/>
    <m/>
    <s v="2025-07-03"/>
    <s v="2025-07-07"/>
    <s v="2025-07-07 10:22:46"/>
    <s v="0000-00-00 00:00:00"/>
    <s v="2025-07-07 14:51:47"/>
    <s v="2025-07-08 16:24:07"/>
    <s v="2025-07-08 18:03:21"/>
    <s v="2025-07-08"/>
    <s v="2025-07-08"/>
    <s v="2025-07-09"/>
    <s v="2025-07-11"/>
    <s v="2025-07-14"/>
    <x v="3"/>
    <s v="Gerencia"/>
    <s v="3647"/>
    <x v="268"/>
    <m/>
    <x v="0"/>
    <n v="1"/>
    <x v="0"/>
    <x v="0"/>
    <x v="0"/>
    <n v="0"/>
    <x v="0"/>
    <x v="0"/>
    <x v="0"/>
    <x v="1"/>
  </r>
  <r>
    <x v="2424"/>
    <x v="1266"/>
    <s v="CUBRIMIENTO"/>
    <x v="0"/>
    <m/>
    <s v="2025-07-07"/>
    <s v="2025-07-07"/>
    <s v="2025-07-07 13:39:53"/>
    <s v="0000-00-00 00:00:00"/>
    <s v="2025-07-07 13:40:04"/>
    <s v="0000-00-00 00:00:00"/>
    <s v="0000-00-00 00:00:00"/>
    <s v="2025-07-08"/>
    <s v="2025-07-08"/>
    <s v="2025-07-10"/>
    <s v="2025-07-14"/>
    <s v="2025-07-14"/>
    <x v="18"/>
    <s v="Toscany"/>
    <s v="11432"/>
    <x v="242"/>
    <m/>
    <x v="0"/>
    <n v="2"/>
    <x v="0"/>
    <x v="0"/>
    <x v="0"/>
    <n v="904000"/>
    <x v="0"/>
    <x v="0"/>
    <x v="0"/>
    <x v="1"/>
  </r>
  <r>
    <x v="2424"/>
    <x v="1266"/>
    <s v="CUBRIMIENTO"/>
    <x v="0"/>
    <m/>
    <s v="2025-07-07"/>
    <s v="2025-07-07"/>
    <s v="2025-07-07 13:39:53"/>
    <s v="0000-00-00 00:00:00"/>
    <s v="2025-07-07 13:40:04"/>
    <s v="0000-00-00 00:00:00"/>
    <s v="0000-00-00 00:00:00"/>
    <s v="2025-07-08"/>
    <s v="2025-07-08"/>
    <s v="2025-07-10"/>
    <s v="2025-07-14"/>
    <s v="2025-07-14"/>
    <x v="18"/>
    <s v="Toscany"/>
    <s v="11441"/>
    <x v="204"/>
    <m/>
    <x v="0"/>
    <n v="1"/>
    <x v="0"/>
    <x v="0"/>
    <x v="0"/>
    <n v="50000"/>
    <x v="0"/>
    <x v="0"/>
    <x v="0"/>
    <x v="1"/>
  </r>
  <r>
    <x v="2425"/>
    <x v="795"/>
    <s v="CUBRIMIENTO"/>
    <x v="0"/>
    <m/>
    <s v="2025-07-07"/>
    <s v="2025-07-11"/>
    <s v="2025-07-22 09:59:05"/>
    <s v="2025-07-22 18:00:41"/>
    <s v="2025-07-22 18:05:41"/>
    <s v="2025-09-04 14:02:31"/>
    <s v="2025-09-04 14:02:31"/>
    <s v="2025-07-14"/>
    <s v="2025-07-14"/>
    <s v="2025-07-15"/>
    <s v="2025-07-17"/>
    <s v="2025-07-17"/>
    <x v="18"/>
    <s v="Toscana"/>
    <s v="TRANSP06"/>
    <x v="59"/>
    <m/>
    <x v="0"/>
    <n v="1"/>
    <x v="0"/>
    <x v="0"/>
    <x v="0"/>
    <n v="1477593.3599999999"/>
    <x v="0"/>
    <x v="1"/>
    <x v="1"/>
    <x v="1"/>
  </r>
  <r>
    <x v="2426"/>
    <x v="1376"/>
    <s v="CUBRIMIENTO"/>
    <x v="0"/>
    <m/>
    <s v="2025-07-07"/>
    <s v="2025-07-07"/>
    <s v="2025-07-08 10:57:07"/>
    <s v="0000-00-00 00:00:00"/>
    <s v="2025-07-08 10:58:00"/>
    <s v="2025-07-09 07:50:30"/>
    <s v="0000-00-00 00:00:00"/>
    <s v="2025-07-08"/>
    <s v="2025-07-08"/>
    <s v="2025-07-10"/>
    <s v="2025-07-14"/>
    <s v="2025-07-14"/>
    <x v="3"/>
    <s v="Toscany"/>
    <s v="11433"/>
    <x v="376"/>
    <m/>
    <x v="0"/>
    <n v="2"/>
    <x v="0"/>
    <x v="0"/>
    <x v="0"/>
    <n v="1014000"/>
    <x v="0"/>
    <x v="0"/>
    <x v="0"/>
    <x v="1"/>
  </r>
  <r>
    <x v="2427"/>
    <x v="1377"/>
    <s v="CUBRIMIENTO"/>
    <x v="0"/>
    <m/>
    <s v="2025-07-07"/>
    <s v="2025-07-11"/>
    <s v="2025-07-11 13:23:38"/>
    <s v="0000-00-00 00:00:00"/>
    <s v="2025-07-11 13:23:44"/>
    <s v="2025-07-12 09:46:22"/>
    <s v="0000-00-00 00:00:00"/>
    <s v="2025-07-14"/>
    <s v="2025-07-14"/>
    <s v="2025-07-16"/>
    <s v="2025-07-18"/>
    <s v="2025-07-18"/>
    <x v="3"/>
    <s v="Toscany"/>
    <s v="11369"/>
    <x v="789"/>
    <m/>
    <x v="0"/>
    <n v="18"/>
    <x v="0"/>
    <x v="0"/>
    <x v="0"/>
    <n v="23400"/>
    <x v="0"/>
    <x v="0"/>
    <x v="0"/>
    <x v="1"/>
  </r>
  <r>
    <x v="2427"/>
    <x v="1377"/>
    <s v="CUBRIMIENTO"/>
    <x v="0"/>
    <m/>
    <s v="2025-07-07"/>
    <s v="2025-07-11"/>
    <s v="2025-07-11 13:23:38"/>
    <s v="0000-00-00 00:00:00"/>
    <s v="2025-07-11 13:23:44"/>
    <s v="2025-07-12 09:46:22"/>
    <s v="0000-00-00 00:00:00"/>
    <s v="2025-07-14"/>
    <s v="2025-07-14"/>
    <s v="2025-07-16"/>
    <s v="2025-07-18"/>
    <s v="2025-07-18"/>
    <x v="3"/>
    <s v="Toscany"/>
    <s v="11435"/>
    <x v="229"/>
    <m/>
    <x v="0"/>
    <n v="9"/>
    <x v="0"/>
    <x v="0"/>
    <x v="0"/>
    <n v="575100"/>
    <x v="0"/>
    <x v="0"/>
    <x v="0"/>
    <x v="1"/>
  </r>
  <r>
    <x v="2427"/>
    <x v="1377"/>
    <s v="CUBRIMIENTO"/>
    <x v="0"/>
    <m/>
    <s v="2025-07-07"/>
    <s v="2025-07-11"/>
    <s v="2025-07-11 13:23:38"/>
    <s v="0000-00-00 00:00:00"/>
    <s v="2025-07-11 13:23:44"/>
    <s v="2025-07-12 09:46:22"/>
    <s v="0000-00-00 00:00:00"/>
    <s v="2025-07-14"/>
    <s v="2025-07-14"/>
    <s v="2025-07-16"/>
    <s v="2025-07-18"/>
    <s v="2025-07-18"/>
    <x v="3"/>
    <s v="Toscany"/>
    <s v="12871"/>
    <x v="790"/>
    <m/>
    <x v="0"/>
    <n v="18"/>
    <x v="0"/>
    <x v="0"/>
    <x v="0"/>
    <n v="7200"/>
    <x v="0"/>
    <x v="0"/>
    <x v="0"/>
    <x v="1"/>
  </r>
  <r>
    <x v="2428"/>
    <x v="1378"/>
    <s v="MUEBLES CC CUBRIMIENTOS"/>
    <x v="0"/>
    <m/>
    <s v="0000-00-00"/>
    <s v="2025-09-04"/>
    <s v="2025-09-22 13:19:10"/>
    <s v="2025-09-29 09:59:54"/>
    <s v="2025-10-03 16:34:31"/>
    <s v="2025-10-09 06:45:42"/>
    <s v="0000-00-00 00:00:00"/>
    <s v="2025-09-22"/>
    <s v="2025-09-27"/>
    <s v="2025-10-03"/>
    <s v="2025-10-09"/>
    <s v="2025-10-12"/>
    <x v="0"/>
    <s v="Barranquilla"/>
    <s v="LONA CUBIERTA ESPEC"/>
    <x v="1232"/>
    <s v="LONA DICKSON BLANCO REF:0001"/>
    <x v="0"/>
    <n v="40"/>
    <x v="0"/>
    <x v="0"/>
    <x v="0"/>
    <n v="14777440"/>
    <x v="0"/>
    <x v="0"/>
    <x v="0"/>
    <x v="0"/>
  </r>
  <r>
    <x v="2428"/>
    <x v="1378"/>
    <s v="MUEBLES CC CUBRIMIENTOS"/>
    <x v="0"/>
    <m/>
    <s v="0000-00-00"/>
    <s v="2025-09-04"/>
    <s v="2025-09-22 13:19:10"/>
    <s v="2025-09-29 09:59:54"/>
    <s v="2025-10-03 16:34:31"/>
    <s v="2025-10-09 06:45:42"/>
    <s v="0000-00-00 00:00:00"/>
    <s v="2025-09-22"/>
    <s v="2025-09-27"/>
    <s v="2025-10-03"/>
    <s v="2025-10-09"/>
    <s v="2025-10-12"/>
    <x v="0"/>
    <s v="Barranquilla"/>
    <s v="LONA CUBIERTA ESPEC"/>
    <x v="1232"/>
    <s v="LONA DICKSON ROJO FONDO ENTERO REF:0020"/>
    <x v="0"/>
    <n v="60"/>
    <x v="0"/>
    <x v="0"/>
    <x v="0"/>
    <n v="22166160"/>
    <x v="0"/>
    <x v="0"/>
    <x v="0"/>
    <x v="0"/>
  </r>
  <r>
    <x v="2428"/>
    <x v="1378"/>
    <s v="MUEBLES CC CUBRIMIENTOS"/>
    <x v="0"/>
    <m/>
    <s v="0000-00-00"/>
    <s v="2025-09-04"/>
    <s v="2025-09-22 13:19:10"/>
    <s v="2025-09-29 09:59:54"/>
    <s v="2025-10-03 16:34:31"/>
    <s v="2025-10-09 06:45:42"/>
    <s v="0000-00-00 00:00:00"/>
    <s v="2025-09-22"/>
    <s v="2025-09-27"/>
    <s v="2025-10-03"/>
    <s v="2025-10-09"/>
    <s v="2025-10-12"/>
    <x v="0"/>
    <s v="Barranquilla"/>
    <s v="SERVANDAM"/>
    <x v="865"/>
    <m/>
    <x v="0"/>
    <n v="1"/>
    <x v="0"/>
    <x v="0"/>
    <x v="0"/>
    <n v="1500000"/>
    <x v="0"/>
    <x v="1"/>
    <x v="1"/>
    <x v="0"/>
  </r>
  <r>
    <x v="2428"/>
    <x v="1378"/>
    <s v="MUEBLES CC CUBRIMIENTOS"/>
    <x v="0"/>
    <m/>
    <s v="0000-00-00"/>
    <s v="2025-09-04"/>
    <s v="2025-09-22 13:19:10"/>
    <s v="2025-09-29 09:59:54"/>
    <s v="2025-10-03 16:34:31"/>
    <s v="2025-10-09 06:45:42"/>
    <s v="0000-00-00 00:00:00"/>
    <s v="2025-09-22"/>
    <s v="2025-09-27"/>
    <s v="2025-10-03"/>
    <s v="2025-10-09"/>
    <s v="2025-10-12"/>
    <x v="0"/>
    <s v="Barranquilla"/>
    <s v="TRANSP05"/>
    <x v="198"/>
    <m/>
    <x v="0"/>
    <n v="1"/>
    <x v="0"/>
    <x v="0"/>
    <x v="0"/>
    <n v="100000"/>
    <x v="0"/>
    <x v="1"/>
    <x v="1"/>
    <x v="0"/>
  </r>
  <r>
    <x v="2429"/>
    <x v="156"/>
    <s v="CUBRIMIENTO"/>
    <x v="0"/>
    <m/>
    <s v="2025-07-07"/>
    <s v="2025-07-08"/>
    <s v="2025-07-08 16:23:36"/>
    <s v="0000-00-00 00:00:00"/>
    <s v="2025-07-08 16:23:40"/>
    <s v="2025-07-09 07:46:25"/>
    <s v="0000-00-00 00:00:00"/>
    <s v="2025-07-09"/>
    <s v="2025-07-09"/>
    <s v="2025-07-11"/>
    <s v="2025-07-15"/>
    <s v="2025-07-15"/>
    <x v="3"/>
    <s v="Toscany"/>
    <s v="39"/>
    <x v="460"/>
    <m/>
    <x v="0"/>
    <n v="9"/>
    <x v="0"/>
    <x v="0"/>
    <x v="0"/>
    <n v="473400"/>
    <x v="0"/>
    <x v="0"/>
    <x v="0"/>
    <x v="1"/>
  </r>
  <r>
    <x v="2430"/>
    <x v="1379"/>
    <s v="CUBRIMIENTO"/>
    <x v="0"/>
    <m/>
    <s v="2025-07-07"/>
    <s v="2025-07-15"/>
    <s v="2025-07-17 15:23:05"/>
    <s v="2025-07-21 17:15:54"/>
    <s v="2025-07-24 09:59:14"/>
    <s v="2025-08-04 10:41:59"/>
    <s v="2025-08-05 15:15:57"/>
    <s v="2025-07-16"/>
    <s v="2025-07-18"/>
    <s v="2025-07-25"/>
    <s v="2025-07-30"/>
    <s v="2025-08-06"/>
    <x v="3"/>
    <s v="Medellin"/>
    <s v="FLANCHE02"/>
    <x v="97"/>
    <m/>
    <x v="1"/>
    <n v="1"/>
    <x v="417"/>
    <x v="0"/>
    <x v="0"/>
    <n v="1062338"/>
    <x v="0"/>
    <x v="0"/>
    <x v="0"/>
    <x v="1"/>
  </r>
  <r>
    <x v="2430"/>
    <x v="1379"/>
    <s v="CUBRIMIENTO"/>
    <x v="0"/>
    <m/>
    <s v="2025-07-07"/>
    <s v="2025-07-15"/>
    <s v="2025-07-17 15:23:05"/>
    <s v="2025-07-21 17:15:54"/>
    <s v="2025-07-24 09:59:14"/>
    <s v="2025-08-04 10:41:59"/>
    <s v="2025-08-05 15:15:57"/>
    <s v="2025-07-16"/>
    <s v="2025-07-18"/>
    <s v="2025-07-25"/>
    <s v="2025-07-30"/>
    <s v="2025-08-06"/>
    <x v="3"/>
    <s v="Medellin"/>
    <s v="SERV03"/>
    <x v="9"/>
    <m/>
    <x v="0"/>
    <n v="1"/>
    <x v="0"/>
    <x v="0"/>
    <x v="0"/>
    <n v="750000"/>
    <x v="0"/>
    <x v="1"/>
    <x v="1"/>
    <x v="1"/>
  </r>
  <r>
    <x v="2430"/>
    <x v="1379"/>
    <s v="CUBRIMIENTO"/>
    <x v="0"/>
    <m/>
    <s v="2025-07-07"/>
    <s v="2025-07-15"/>
    <s v="2025-07-17 15:23:05"/>
    <s v="2025-07-21 17:15:54"/>
    <s v="2025-07-24 09:59:14"/>
    <s v="2025-08-04 10:41:59"/>
    <s v="2025-08-05 15:15:57"/>
    <s v="2025-07-16"/>
    <s v="2025-07-18"/>
    <s v="2025-07-25"/>
    <s v="2025-07-30"/>
    <s v="2025-08-06"/>
    <x v="3"/>
    <s v="Medellin"/>
    <s v="SOMB01"/>
    <x v="71"/>
    <s v="LONA DICKSON ARENA VETEADO U337"/>
    <x v="1"/>
    <n v="1"/>
    <x v="417"/>
    <x v="0"/>
    <x v="84"/>
    <n v="7781556"/>
    <x v="0"/>
    <x v="6"/>
    <x v="5"/>
    <x v="1"/>
  </r>
  <r>
    <x v="2430"/>
    <x v="1379"/>
    <s v="CUBRIMIENTO"/>
    <x v="0"/>
    <m/>
    <s v="2025-07-07"/>
    <s v="2025-07-15"/>
    <s v="2025-07-17 15:23:05"/>
    <s v="2025-07-21 17:15:54"/>
    <s v="2025-07-24 09:59:14"/>
    <s v="2025-08-04 10:41:59"/>
    <s v="2025-08-05 15:15:57"/>
    <s v="2025-07-16"/>
    <s v="2025-07-18"/>
    <s v="2025-07-25"/>
    <s v="2025-07-30"/>
    <s v="2025-08-06"/>
    <x v="3"/>
    <s v="Medellin"/>
    <s v="TRANSP06"/>
    <x v="59"/>
    <m/>
    <x v="0"/>
    <n v="1"/>
    <x v="0"/>
    <x v="0"/>
    <x v="0"/>
    <n v="350000"/>
    <x v="0"/>
    <x v="1"/>
    <x v="1"/>
    <x v="1"/>
  </r>
  <r>
    <x v="2431"/>
    <x v="1379"/>
    <s v="MUEBLES CC CUBRIMIENTOS"/>
    <x v="0"/>
    <m/>
    <s v="2025-07-07"/>
    <s v="2025-07-15"/>
    <s v="2025-07-17 16:26:01"/>
    <s v="0000-00-00 00:00:00"/>
    <s v="2025-08-01 14:17:43"/>
    <s v="2025-08-04 06:56:03"/>
    <s v="2025-08-05 15:18:14"/>
    <s v="2025-07-16"/>
    <s v="2025-07-16"/>
    <s v="2025-08-01"/>
    <s v="2025-08-04"/>
    <s v="2025-08-08"/>
    <x v="3"/>
    <s v="Medellin"/>
    <s v="100240"/>
    <x v="1233"/>
    <s v="LONA DICKSON ARENA VETEADO U337"/>
    <x v="4"/>
    <n v="1"/>
    <x v="0"/>
    <x v="0"/>
    <x v="0"/>
    <n v="5244359"/>
    <x v="0"/>
    <x v="2"/>
    <x v="0"/>
    <x v="7"/>
  </r>
  <r>
    <x v="2431"/>
    <x v="1379"/>
    <s v="MUEBLES CC CUBRIMIENTOS"/>
    <x v="0"/>
    <m/>
    <s v="2025-07-07"/>
    <s v="2025-07-15"/>
    <s v="2025-07-17 16:26:01"/>
    <s v="0000-00-00 00:00:00"/>
    <s v="2025-08-01 14:17:43"/>
    <s v="2025-08-04 06:56:03"/>
    <s v="2025-08-05 15:18:14"/>
    <s v="2025-07-16"/>
    <s v="2025-07-16"/>
    <s v="2025-08-01"/>
    <s v="2025-08-04"/>
    <s v="2025-08-08"/>
    <x v="3"/>
    <s v="Medellin"/>
    <s v="100248"/>
    <x v="237"/>
    <s v="LONA DICKSON ARENA VETEADO U337"/>
    <x v="4"/>
    <n v="2"/>
    <x v="0"/>
    <x v="0"/>
    <x v="0"/>
    <n v="6832522"/>
    <x v="0"/>
    <x v="2"/>
    <x v="0"/>
    <x v="7"/>
  </r>
  <r>
    <x v="2431"/>
    <x v="1379"/>
    <s v="MUEBLES CC CUBRIMIENTOS"/>
    <x v="0"/>
    <m/>
    <s v="2025-07-07"/>
    <s v="2025-07-15"/>
    <s v="2025-07-17 16:26:01"/>
    <s v="0000-00-00 00:00:00"/>
    <s v="2025-08-01 14:17:43"/>
    <s v="2025-08-04 06:56:03"/>
    <s v="2025-08-05 15:18:14"/>
    <s v="2025-07-16"/>
    <s v="2025-07-16"/>
    <s v="2025-08-01"/>
    <s v="2025-08-04"/>
    <s v="2025-08-08"/>
    <x v="3"/>
    <s v="Medellin"/>
    <s v="11475"/>
    <x v="612"/>
    <m/>
    <x v="0"/>
    <n v="1"/>
    <x v="0"/>
    <x v="0"/>
    <x v="0"/>
    <n v="2075263"/>
    <x v="0"/>
    <x v="2"/>
    <x v="0"/>
    <x v="7"/>
  </r>
  <r>
    <x v="2431"/>
    <x v="1379"/>
    <s v="MUEBLES CC CUBRIMIENTOS"/>
    <x v="0"/>
    <m/>
    <s v="2025-07-07"/>
    <s v="2025-07-15"/>
    <s v="2025-07-17 16:26:01"/>
    <s v="0000-00-00 00:00:00"/>
    <s v="2025-08-01 14:17:43"/>
    <s v="2025-08-04 06:56:03"/>
    <s v="2025-08-05 15:18:14"/>
    <s v="2025-07-16"/>
    <s v="2025-07-16"/>
    <s v="2025-08-01"/>
    <s v="2025-08-04"/>
    <s v="2025-08-08"/>
    <x v="3"/>
    <s v="Medellin"/>
    <s v="13672"/>
    <x v="46"/>
    <s v="FURNISCREEN BEIGE  2M EB4027W G8 625GR"/>
    <x v="0"/>
    <n v="2"/>
    <x v="0"/>
    <x v="0"/>
    <x v="0"/>
    <n v="3402016"/>
    <x v="0"/>
    <x v="2"/>
    <x v="0"/>
    <x v="7"/>
  </r>
  <r>
    <x v="2431"/>
    <x v="1379"/>
    <s v="MUEBLES CC CUBRIMIENTOS"/>
    <x v="0"/>
    <m/>
    <s v="2025-07-07"/>
    <s v="2025-07-15"/>
    <s v="2025-07-17 16:26:01"/>
    <s v="0000-00-00 00:00:00"/>
    <s v="2025-08-01 14:17:43"/>
    <s v="2025-08-04 06:56:03"/>
    <s v="2025-08-05 15:18:14"/>
    <s v="2025-07-16"/>
    <s v="2025-07-16"/>
    <s v="2025-08-01"/>
    <s v="2025-08-04"/>
    <s v="2025-08-08"/>
    <x v="3"/>
    <s v="Medellin"/>
    <s v="5443"/>
    <x v="165"/>
    <m/>
    <x v="4"/>
    <n v="1"/>
    <x v="0"/>
    <x v="0"/>
    <x v="0"/>
    <n v="1075925"/>
    <x v="0"/>
    <x v="2"/>
    <x v="0"/>
    <x v="7"/>
  </r>
  <r>
    <x v="2431"/>
    <x v="1379"/>
    <s v="MUEBLES CC CUBRIMIENTOS"/>
    <x v="0"/>
    <m/>
    <s v="2025-07-07"/>
    <s v="2025-07-15"/>
    <s v="2025-07-17 16:26:01"/>
    <s v="0000-00-00 00:00:00"/>
    <s v="2025-08-01 14:17:43"/>
    <s v="2025-08-04 06:56:03"/>
    <s v="2025-08-05 15:18:14"/>
    <s v="2025-07-16"/>
    <s v="2025-07-16"/>
    <s v="2025-08-01"/>
    <s v="2025-08-04"/>
    <s v="2025-08-08"/>
    <x v="3"/>
    <s v="Medellin"/>
    <s v="8167"/>
    <x v="352"/>
    <s v="FURNISCREEN BEIGE  2M EB4027W G8 625GR"/>
    <x v="4"/>
    <n v="6"/>
    <x v="0"/>
    <x v="0"/>
    <x v="0"/>
    <n v="6053268"/>
    <x v="0"/>
    <x v="2"/>
    <x v="0"/>
    <x v="7"/>
  </r>
  <r>
    <x v="2431"/>
    <x v="1379"/>
    <s v="MUEBLES CC CUBRIMIENTOS"/>
    <x v="0"/>
    <m/>
    <s v="2025-07-07"/>
    <s v="2025-07-15"/>
    <s v="2025-07-17 16:26:01"/>
    <s v="0000-00-00 00:00:00"/>
    <s v="2025-08-01 14:17:43"/>
    <s v="2025-08-04 06:56:03"/>
    <s v="2025-08-05 15:18:14"/>
    <s v="2025-07-16"/>
    <s v="2025-07-16"/>
    <s v="2025-08-01"/>
    <s v="2025-08-04"/>
    <s v="2025-08-08"/>
    <x v="3"/>
    <s v="Medellin"/>
    <s v="TRANSP12"/>
    <x v="118"/>
    <m/>
    <x v="0"/>
    <n v="1"/>
    <x v="0"/>
    <x v="0"/>
    <x v="0"/>
    <n v="100000"/>
    <x v="0"/>
    <x v="1"/>
    <x v="1"/>
    <x v="7"/>
  </r>
  <r>
    <x v="2432"/>
    <x v="1297"/>
    <s v="CUBRIMIENTO"/>
    <x v="0"/>
    <m/>
    <s v="2025-07-08"/>
    <s v="2025-07-16"/>
    <s v="2025-07-17 15:31:37"/>
    <s v="2025-07-22 16:52:46"/>
    <s v="2025-07-24 10:02:33"/>
    <s v="2025-07-29 14:58:26"/>
    <s v="2025-08-20 18:28:11"/>
    <s v="2025-07-17"/>
    <s v="2025-07-24"/>
    <s v="2025-07-26"/>
    <s v="2025-08-01"/>
    <s v="2025-08-02"/>
    <x v="3"/>
    <s v="Barranquilla"/>
    <s v="26960"/>
    <x v="620"/>
    <m/>
    <x v="0"/>
    <n v="1"/>
    <x v="0"/>
    <x v="0"/>
    <x v="0"/>
    <n v="64432"/>
    <x v="0"/>
    <x v="0"/>
    <x v="0"/>
    <x v="1"/>
  </r>
  <r>
    <x v="2432"/>
    <x v="1297"/>
    <s v="CUBRIMIENTO"/>
    <x v="0"/>
    <m/>
    <s v="2025-07-08"/>
    <s v="2025-07-16"/>
    <s v="2025-07-17 15:31:37"/>
    <s v="2025-07-22 16:52:46"/>
    <s v="2025-07-24 10:02:33"/>
    <s v="2025-07-29 14:58:26"/>
    <s v="2025-08-20 18:28:11"/>
    <s v="2025-07-17"/>
    <s v="2025-07-24"/>
    <s v="2025-07-26"/>
    <s v="2025-08-01"/>
    <s v="2025-08-02"/>
    <x v="3"/>
    <s v="Barranquilla"/>
    <s v="27249"/>
    <x v="64"/>
    <m/>
    <x v="0"/>
    <n v="1"/>
    <x v="0"/>
    <x v="0"/>
    <x v="0"/>
    <n v="183852"/>
    <x v="0"/>
    <x v="0"/>
    <x v="0"/>
    <x v="1"/>
  </r>
  <r>
    <x v="2432"/>
    <x v="1297"/>
    <s v="CUBRIMIENTO"/>
    <x v="0"/>
    <m/>
    <s v="2025-07-08"/>
    <s v="2025-07-16"/>
    <s v="2025-07-17 15:31:37"/>
    <s v="2025-07-22 16:52:46"/>
    <s v="2025-07-24 10:02:33"/>
    <s v="2025-07-29 14:58:26"/>
    <s v="2025-08-20 18:28:11"/>
    <s v="2025-07-17"/>
    <s v="2025-07-24"/>
    <s v="2025-07-26"/>
    <s v="2025-08-01"/>
    <s v="2025-08-02"/>
    <x v="3"/>
    <s v="Barranquilla"/>
    <s v="SOMB03"/>
    <x v="161"/>
    <s v="LONA DICKSON BEIGE *1.20 REF:0681"/>
    <x v="1"/>
    <n v="1"/>
    <x v="21"/>
    <x v="0"/>
    <x v="19"/>
    <n v="3340045"/>
    <x v="0"/>
    <x v="6"/>
    <x v="8"/>
    <x v="1"/>
  </r>
  <r>
    <x v="2433"/>
    <x v="795"/>
    <s v="CUBRIMIENTO"/>
    <x v="0"/>
    <m/>
    <s v="2025-07-08"/>
    <s v="2025-07-11"/>
    <s v="2025-07-14 12:32:11"/>
    <s v="2025-09-04 14:03:18"/>
    <s v="2025-07-16 06:58:14"/>
    <s v="2025-09-04 14:03:18"/>
    <s v="2025-09-04 14:03:18"/>
    <s v="2025-07-14"/>
    <s v="2025-07-14"/>
    <s v="2025-07-15"/>
    <s v="2025-07-17"/>
    <s v="2025-07-17"/>
    <x v="18"/>
    <s v="Toscana"/>
    <s v="TRANSP06"/>
    <x v="59"/>
    <m/>
    <x v="0"/>
    <n v="1"/>
    <x v="0"/>
    <x v="0"/>
    <x v="0"/>
    <n v="255366.72"/>
    <x v="0"/>
    <x v="1"/>
    <x v="1"/>
    <x v="1"/>
  </r>
  <r>
    <x v="2434"/>
    <x v="1361"/>
    <s v="MUEBLES CC CUBRIMIENTOS"/>
    <x v="0"/>
    <m/>
    <s v="2025-06-27"/>
    <s v="2025-06-30"/>
    <s v="2025-07-11 14:40:10"/>
    <s v="0000-00-00 00:00:00"/>
    <s v="2025-08-14 11:42:44"/>
    <s v="2025-08-25 15:12:51"/>
    <s v="0000-00-00 00:00:00"/>
    <s v="2025-07-09"/>
    <s v="2025-07-09"/>
    <s v="2025-08-18"/>
    <s v="2025-08-22"/>
    <s v="2025-08-24"/>
    <x v="7"/>
    <s v="Gerencia"/>
    <s v="100233"/>
    <x v="80"/>
    <s v="LONA DICKSON NEGRO FONDO ENT REF:6028"/>
    <x v="0"/>
    <n v="4"/>
    <x v="0"/>
    <x v="0"/>
    <x v="0"/>
    <n v="20254852"/>
    <x v="0"/>
    <x v="2"/>
    <x v="0"/>
    <x v="7"/>
  </r>
  <r>
    <x v="2434"/>
    <x v="1361"/>
    <s v="MUEBLES CC CUBRIMIENTOS"/>
    <x v="0"/>
    <m/>
    <s v="2025-06-27"/>
    <s v="2025-06-30"/>
    <s v="2025-07-11 14:40:10"/>
    <s v="0000-00-00 00:00:00"/>
    <s v="2025-08-14 11:42:44"/>
    <s v="2025-08-25 15:12:51"/>
    <s v="0000-00-00 00:00:00"/>
    <s v="2025-07-09"/>
    <s v="2025-07-09"/>
    <s v="2025-08-18"/>
    <s v="2025-08-22"/>
    <s v="2025-08-24"/>
    <x v="7"/>
    <s v="Gerencia"/>
    <s v="100238"/>
    <x v="163"/>
    <s v="LONA DICKSON NEGRO FONDO ENT REF:6028"/>
    <x v="0"/>
    <n v="3"/>
    <x v="0"/>
    <x v="0"/>
    <x v="0"/>
    <n v="4506612"/>
    <x v="0"/>
    <x v="2"/>
    <x v="0"/>
    <x v="7"/>
  </r>
  <r>
    <x v="2434"/>
    <x v="1361"/>
    <s v="MUEBLES CC CUBRIMIENTOS"/>
    <x v="0"/>
    <m/>
    <s v="2025-06-27"/>
    <s v="2025-06-30"/>
    <s v="2025-07-11 14:40:10"/>
    <s v="0000-00-00 00:00:00"/>
    <s v="2025-08-14 11:42:44"/>
    <s v="2025-08-25 15:12:51"/>
    <s v="0000-00-00 00:00:00"/>
    <s v="2025-07-09"/>
    <s v="2025-07-09"/>
    <s v="2025-08-18"/>
    <s v="2025-08-22"/>
    <s v="2025-08-24"/>
    <x v="7"/>
    <s v="Gerencia"/>
    <s v="100483"/>
    <x v="1142"/>
    <m/>
    <x v="0"/>
    <n v="4"/>
    <x v="0"/>
    <x v="0"/>
    <x v="0"/>
    <n v="3944000"/>
    <x v="0"/>
    <x v="2"/>
    <x v="0"/>
    <x v="7"/>
  </r>
  <r>
    <x v="2434"/>
    <x v="1361"/>
    <s v="MUEBLES CC CUBRIMIENTOS"/>
    <x v="0"/>
    <m/>
    <s v="2025-06-27"/>
    <s v="2025-06-30"/>
    <s v="2025-07-11 14:40:10"/>
    <s v="0000-00-00 00:00:00"/>
    <s v="2025-08-14 11:42:44"/>
    <s v="2025-08-25 15:12:51"/>
    <s v="0000-00-00 00:00:00"/>
    <s v="2025-07-09"/>
    <s v="2025-07-09"/>
    <s v="2025-08-18"/>
    <s v="2025-08-22"/>
    <s v="2025-08-24"/>
    <x v="7"/>
    <s v="Gerencia"/>
    <s v="11973"/>
    <x v="309"/>
    <m/>
    <x v="0"/>
    <n v="3"/>
    <x v="0"/>
    <x v="0"/>
    <x v="0"/>
    <n v="1635780"/>
    <x v="0"/>
    <x v="2"/>
    <x v="0"/>
    <x v="7"/>
  </r>
  <r>
    <x v="2434"/>
    <x v="1361"/>
    <s v="MUEBLES CC CUBRIMIENTOS"/>
    <x v="0"/>
    <m/>
    <s v="2025-06-27"/>
    <s v="2025-06-30"/>
    <s v="2025-07-11 14:40:10"/>
    <s v="0000-00-00 00:00:00"/>
    <s v="2025-08-14 11:42:44"/>
    <s v="2025-08-25 15:12:51"/>
    <s v="0000-00-00 00:00:00"/>
    <s v="2025-07-09"/>
    <s v="2025-07-09"/>
    <s v="2025-08-18"/>
    <s v="2025-08-22"/>
    <s v="2025-08-24"/>
    <x v="7"/>
    <s v="Gerencia"/>
    <s v="13353"/>
    <x v="461"/>
    <s v="FURNISCREEN NEGRO 2M EB4027W G8 625GR"/>
    <x v="0"/>
    <n v="3"/>
    <x v="0"/>
    <x v="0"/>
    <x v="0"/>
    <n v="5611296"/>
    <x v="0"/>
    <x v="2"/>
    <x v="0"/>
    <x v="7"/>
  </r>
  <r>
    <x v="2434"/>
    <x v="1361"/>
    <s v="MUEBLES CC CUBRIMIENTOS"/>
    <x v="0"/>
    <m/>
    <s v="2025-06-27"/>
    <s v="2025-06-30"/>
    <s v="2025-07-11 14:40:10"/>
    <s v="0000-00-00 00:00:00"/>
    <s v="2025-08-14 11:42:44"/>
    <s v="2025-08-25 15:12:51"/>
    <s v="0000-00-00 00:00:00"/>
    <s v="2025-07-09"/>
    <s v="2025-07-09"/>
    <s v="2025-08-18"/>
    <s v="2025-08-22"/>
    <s v="2025-08-24"/>
    <x v="7"/>
    <s v="Gerencia"/>
    <s v="1795"/>
    <x v="321"/>
    <s v="LONA DICKSON NEGRO FONDO ENT REF:6028"/>
    <x v="0"/>
    <n v="4"/>
    <x v="0"/>
    <x v="0"/>
    <x v="0"/>
    <n v="5305588"/>
    <x v="0"/>
    <x v="2"/>
    <x v="0"/>
    <x v="7"/>
  </r>
  <r>
    <x v="2434"/>
    <x v="1361"/>
    <s v="MUEBLES CC CUBRIMIENTOS"/>
    <x v="0"/>
    <m/>
    <s v="2025-06-27"/>
    <s v="2025-06-30"/>
    <s v="2025-07-11 14:40:10"/>
    <s v="0000-00-00 00:00:00"/>
    <s v="2025-08-14 11:42:44"/>
    <s v="2025-08-25 15:12:51"/>
    <s v="0000-00-00 00:00:00"/>
    <s v="2025-07-09"/>
    <s v="2025-07-09"/>
    <s v="2025-08-18"/>
    <s v="2025-08-22"/>
    <s v="2025-08-24"/>
    <x v="7"/>
    <s v="Gerencia"/>
    <s v="9498"/>
    <x v="167"/>
    <m/>
    <x v="0"/>
    <n v="3"/>
    <x v="0"/>
    <x v="0"/>
    <x v="0"/>
    <n v="4108992"/>
    <x v="0"/>
    <x v="2"/>
    <x v="0"/>
    <x v="7"/>
  </r>
  <r>
    <x v="2434"/>
    <x v="1361"/>
    <s v="MUEBLES CC CUBRIMIENTOS"/>
    <x v="0"/>
    <m/>
    <s v="2025-06-27"/>
    <s v="2025-06-30"/>
    <s v="2025-07-11 14:40:10"/>
    <s v="0000-00-00 00:00:00"/>
    <s v="2025-08-14 11:42:44"/>
    <s v="2025-08-25 15:12:51"/>
    <s v="0000-00-00 00:00:00"/>
    <s v="2025-07-09"/>
    <s v="2025-07-09"/>
    <s v="2025-08-18"/>
    <s v="2025-08-22"/>
    <s v="2025-08-24"/>
    <x v="7"/>
    <s v="Gerencia"/>
    <s v="9498"/>
    <x v="1234"/>
    <m/>
    <x v="0"/>
    <n v="2"/>
    <x v="0"/>
    <x v="0"/>
    <x v="0"/>
    <n v="2739328"/>
    <x v="0"/>
    <x v="2"/>
    <x v="0"/>
    <x v="7"/>
  </r>
  <r>
    <x v="2435"/>
    <x v="297"/>
    <s v="CUBRIMIENTO"/>
    <x v="0"/>
    <m/>
    <s v="2025-07-08"/>
    <s v="2025-07-09"/>
    <s v="2025-07-10 08:35:29"/>
    <s v="0000-00-00 00:00:00"/>
    <s v="2025-07-10 08:35:36"/>
    <s v="2025-07-10 17:41:25"/>
    <s v="0000-00-00 00:00:00"/>
    <s v="2025-07-10"/>
    <s v="2025-07-10"/>
    <s v="2025-07-14"/>
    <s v="2025-07-16"/>
    <s v="2025-07-16"/>
    <x v="3"/>
    <s v="Toscany"/>
    <s v="29"/>
    <x v="280"/>
    <m/>
    <x v="0"/>
    <n v="7.8"/>
    <x v="0"/>
    <x v="0"/>
    <x v="0"/>
    <n v="410280"/>
    <x v="0"/>
    <x v="0"/>
    <x v="0"/>
    <x v="1"/>
  </r>
  <r>
    <x v="2436"/>
    <x v="1119"/>
    <s v="CUBRIMIENTO"/>
    <x v="0"/>
    <m/>
    <s v="2025-07-08"/>
    <s v="2025-07-31"/>
    <s v="2025-08-05 12:38:35"/>
    <s v="2025-09-05 15:23:24"/>
    <s v="2025-09-23 14:38:53"/>
    <s v="2025-09-25 10:40:57"/>
    <s v="0000-00-00 00:00:00"/>
    <s v="2025-08-05"/>
    <s v="2025-09-03"/>
    <s v="2025-09-23"/>
    <s v="2025-09-28"/>
    <s v="2025-10-13"/>
    <x v="8"/>
    <s v="Bogota"/>
    <s v="CANAL GALVANIZ PTEK"/>
    <x v="65"/>
    <m/>
    <x v="0"/>
    <n v="3"/>
    <x v="262"/>
    <x v="0"/>
    <x v="0"/>
    <n v="15279192"/>
    <x v="0"/>
    <x v="0"/>
    <x v="0"/>
    <x v="4"/>
  </r>
  <r>
    <x v="2436"/>
    <x v="1119"/>
    <s v="CUBRIMIENTO"/>
    <x v="0"/>
    <m/>
    <s v="2025-07-08"/>
    <s v="2025-07-31"/>
    <s v="2025-08-05 12:38:35"/>
    <s v="2025-09-05 15:23:24"/>
    <s v="2025-09-23 14:38:53"/>
    <s v="2025-09-25 10:40:57"/>
    <s v="0000-00-00 00:00:00"/>
    <s v="2025-08-05"/>
    <s v="2025-09-03"/>
    <s v="2025-09-23"/>
    <s v="2025-09-28"/>
    <s v="2025-10-13"/>
    <x v="8"/>
    <s v="Bogota"/>
    <s v="CUBT02"/>
    <x v="76"/>
    <s v="LONA PERGOTEX TRASLUCIDA BLANCA 3M"/>
    <x v="3"/>
    <n v="1"/>
    <x v="7"/>
    <x v="0"/>
    <x v="19"/>
    <n v="7165564"/>
    <x v="0"/>
    <x v="0"/>
    <x v="0"/>
    <x v="4"/>
  </r>
  <r>
    <x v="2436"/>
    <x v="1119"/>
    <s v="CUBRIMIENTO"/>
    <x v="0"/>
    <m/>
    <s v="2025-07-08"/>
    <s v="2025-07-31"/>
    <s v="2025-08-05 12:38:35"/>
    <s v="2025-09-05 15:23:24"/>
    <s v="2025-09-23 14:38:53"/>
    <s v="2025-09-25 10:40:57"/>
    <s v="0000-00-00 00:00:00"/>
    <s v="2025-08-05"/>
    <s v="2025-09-03"/>
    <s v="2025-09-23"/>
    <s v="2025-09-28"/>
    <s v="2025-10-13"/>
    <x v="8"/>
    <s v="Bogota"/>
    <s v="CUBT02"/>
    <x v="76"/>
    <s v="LONA PERGOTEX TRASLUCIDA BLANCA 3M"/>
    <x v="3"/>
    <n v="1"/>
    <x v="418"/>
    <x v="0"/>
    <x v="19"/>
    <n v="7202252"/>
    <x v="0"/>
    <x v="0"/>
    <x v="0"/>
    <x v="4"/>
  </r>
  <r>
    <x v="2436"/>
    <x v="1119"/>
    <s v="CUBRIMIENTO"/>
    <x v="0"/>
    <m/>
    <s v="2025-07-08"/>
    <s v="2025-07-31"/>
    <s v="2025-08-05 12:38:35"/>
    <s v="2025-09-05 15:23:24"/>
    <s v="2025-09-23 14:38:53"/>
    <s v="2025-09-25 10:40:57"/>
    <s v="0000-00-00 00:00:00"/>
    <s v="2025-08-05"/>
    <s v="2025-09-03"/>
    <s v="2025-09-23"/>
    <s v="2025-09-28"/>
    <s v="2025-10-13"/>
    <x v="8"/>
    <s v="Bogota"/>
    <s v="CUBT02"/>
    <x v="76"/>
    <s v="LONA PERGOTEX TRASLUCIDA BLANCA 3M"/>
    <x v="3"/>
    <n v="1"/>
    <x v="419"/>
    <x v="0"/>
    <x v="135"/>
    <n v="51598142"/>
    <x v="0"/>
    <x v="0"/>
    <x v="0"/>
    <x v="4"/>
  </r>
  <r>
    <x v="2436"/>
    <x v="1119"/>
    <s v="CUBRIMIENTO"/>
    <x v="0"/>
    <m/>
    <s v="2025-07-08"/>
    <s v="2025-07-31"/>
    <s v="2025-08-05 12:38:35"/>
    <s v="2025-09-05 15:23:24"/>
    <s v="2025-09-23 14:38:53"/>
    <s v="2025-09-25 10:40:57"/>
    <s v="0000-00-00 00:00:00"/>
    <s v="2025-08-05"/>
    <s v="2025-09-03"/>
    <s v="2025-09-23"/>
    <s v="2025-09-28"/>
    <s v="2025-10-13"/>
    <x v="8"/>
    <s v="Bogota"/>
    <s v="CUBT02"/>
    <x v="76"/>
    <s v="LONA PERGOTEX TRASLUCIDA BLANCA 3M"/>
    <x v="3"/>
    <n v="1"/>
    <x v="397"/>
    <x v="0"/>
    <x v="19"/>
    <n v="2149670"/>
    <x v="0"/>
    <x v="0"/>
    <x v="0"/>
    <x v="4"/>
  </r>
  <r>
    <x v="2436"/>
    <x v="1119"/>
    <s v="CUBRIMIENTO"/>
    <x v="0"/>
    <m/>
    <s v="2025-07-08"/>
    <s v="2025-07-31"/>
    <s v="2025-08-05 12:38:35"/>
    <s v="2025-09-05 15:23:24"/>
    <s v="2025-09-23 14:38:53"/>
    <s v="2025-09-25 10:40:57"/>
    <s v="0000-00-00 00:00:00"/>
    <s v="2025-08-05"/>
    <s v="2025-09-03"/>
    <s v="2025-09-23"/>
    <s v="2025-09-28"/>
    <s v="2025-10-13"/>
    <x v="8"/>
    <s v="Bogota"/>
    <s v="CUBT02"/>
    <x v="76"/>
    <s v="LONA PERGOTEX TRASLUCIDA BLANCA 3M"/>
    <x v="3"/>
    <n v="1"/>
    <x v="62"/>
    <x v="0"/>
    <x v="19"/>
    <n v="7244000"/>
    <x v="0"/>
    <x v="0"/>
    <x v="0"/>
    <x v="4"/>
  </r>
  <r>
    <x v="2436"/>
    <x v="1119"/>
    <s v="CUBRIMIENTO"/>
    <x v="0"/>
    <m/>
    <s v="2025-07-08"/>
    <s v="2025-07-31"/>
    <s v="2025-08-05 12:38:35"/>
    <s v="2025-09-05 15:23:24"/>
    <s v="2025-09-23 14:38:53"/>
    <s v="2025-09-25 10:40:57"/>
    <s v="0000-00-00 00:00:00"/>
    <s v="2025-08-05"/>
    <s v="2025-09-03"/>
    <s v="2025-09-23"/>
    <s v="2025-09-28"/>
    <s v="2025-10-13"/>
    <x v="8"/>
    <s v="Bogota"/>
    <s v="SERV03"/>
    <x v="9"/>
    <m/>
    <x v="0"/>
    <n v="1"/>
    <x v="0"/>
    <x v="0"/>
    <x v="0"/>
    <n v="1220768"/>
    <x v="0"/>
    <x v="1"/>
    <x v="1"/>
    <x v="4"/>
  </r>
  <r>
    <x v="2436"/>
    <x v="1119"/>
    <s v="CUBRIMIENTO"/>
    <x v="0"/>
    <m/>
    <s v="2025-07-08"/>
    <s v="2025-07-31"/>
    <s v="2025-08-05 12:38:35"/>
    <s v="2025-09-05 15:23:24"/>
    <s v="2025-09-23 14:38:53"/>
    <s v="2025-09-25 10:40:57"/>
    <s v="0000-00-00 00:00:00"/>
    <s v="2025-08-05"/>
    <s v="2025-09-03"/>
    <s v="2025-09-23"/>
    <s v="2025-09-28"/>
    <s v="2025-10-13"/>
    <x v="8"/>
    <s v="Bogota"/>
    <s v="SERV04"/>
    <x v="1202"/>
    <m/>
    <x v="0"/>
    <n v="1"/>
    <x v="0"/>
    <x v="0"/>
    <x v="0"/>
    <n v="3000000"/>
    <x v="0"/>
    <x v="1"/>
    <x v="1"/>
    <x v="4"/>
  </r>
  <r>
    <x v="2436"/>
    <x v="1119"/>
    <s v="CUBRIMIENTO"/>
    <x v="0"/>
    <m/>
    <s v="2025-07-08"/>
    <s v="2025-07-31"/>
    <s v="2025-08-05 12:38:35"/>
    <s v="2025-09-05 15:23:24"/>
    <s v="2025-09-23 14:38:53"/>
    <s v="2025-09-25 10:40:57"/>
    <s v="0000-00-00 00:00:00"/>
    <s v="2025-08-05"/>
    <s v="2025-09-03"/>
    <s v="2025-09-23"/>
    <s v="2025-09-28"/>
    <s v="2025-10-13"/>
    <x v="8"/>
    <s v="Bogota"/>
    <s v="SERVANDAM"/>
    <x v="865"/>
    <m/>
    <x v="0"/>
    <n v="1"/>
    <x v="0"/>
    <x v="0"/>
    <x v="0"/>
    <n v="1000000"/>
    <x v="0"/>
    <x v="1"/>
    <x v="1"/>
    <x v="4"/>
  </r>
  <r>
    <x v="2436"/>
    <x v="1119"/>
    <s v="CUBRIMIENTO"/>
    <x v="0"/>
    <m/>
    <s v="2025-07-08"/>
    <s v="2025-07-31"/>
    <s v="2025-08-05 12:38:35"/>
    <s v="2025-09-05 15:23:24"/>
    <s v="2025-09-23 14:38:53"/>
    <s v="2025-09-25 10:40:57"/>
    <s v="0000-00-00 00:00:00"/>
    <s v="2025-08-05"/>
    <s v="2025-09-03"/>
    <s v="2025-09-23"/>
    <s v="2025-09-28"/>
    <s v="2025-10-13"/>
    <x v="8"/>
    <s v="Bogota"/>
    <s v="TRANSP01"/>
    <x v="102"/>
    <m/>
    <x v="0"/>
    <n v="1"/>
    <x v="0"/>
    <x v="0"/>
    <x v="0"/>
    <n v="5000000"/>
    <x v="0"/>
    <x v="0"/>
    <x v="0"/>
    <x v="4"/>
  </r>
  <r>
    <x v="2436"/>
    <x v="1119"/>
    <s v="CUBRIMIENTO"/>
    <x v="0"/>
    <m/>
    <s v="2025-07-08"/>
    <s v="2025-07-31"/>
    <s v="2025-08-05 12:38:35"/>
    <s v="2025-09-05 15:23:24"/>
    <s v="2025-09-23 14:38:53"/>
    <s v="2025-09-25 10:40:57"/>
    <s v="0000-00-00 00:00:00"/>
    <s v="2025-08-05"/>
    <s v="2025-09-03"/>
    <s v="2025-09-23"/>
    <s v="2025-09-28"/>
    <s v="2025-10-13"/>
    <x v="8"/>
    <s v="Bogota"/>
    <s v="VELUM ESPEC08"/>
    <x v="1235"/>
    <s v="LONA PERGOTEX TRASLUCIDA BLANCA 3M"/>
    <x v="3"/>
    <n v="1"/>
    <x v="419"/>
    <x v="0"/>
    <x v="135"/>
    <n v="75611000"/>
    <x v="0"/>
    <x v="18"/>
    <x v="0"/>
    <x v="4"/>
  </r>
  <r>
    <x v="2437"/>
    <x v="123"/>
    <s v="CUBRIMIENTO"/>
    <x v="0"/>
    <m/>
    <s v="2025-07-08"/>
    <s v="2025-07-09"/>
    <s v="2025-07-10 13:34:00"/>
    <s v="0000-00-00 00:00:00"/>
    <s v="2025-07-10 13:34:06"/>
    <s v="2025-07-10 17:41:55"/>
    <s v="0000-00-00 00:00:00"/>
    <s v="2025-07-10"/>
    <s v="2025-07-10"/>
    <s v="2025-07-14"/>
    <s v="2025-07-16"/>
    <s v="2025-07-16"/>
    <x v="3"/>
    <s v="Toscany"/>
    <s v="55013"/>
    <x v="732"/>
    <m/>
    <x v="0"/>
    <n v="70"/>
    <x v="0"/>
    <x v="0"/>
    <x v="0"/>
    <n v="3500000"/>
    <x v="0"/>
    <x v="0"/>
    <x v="0"/>
    <x v="1"/>
  </r>
  <r>
    <x v="2438"/>
    <x v="221"/>
    <s v="CUBRIMIENTO"/>
    <x v="0"/>
    <m/>
    <s v="2025-07-08"/>
    <s v="2025-07-09"/>
    <s v="2025-07-09 12:10:21"/>
    <s v="0000-00-00 00:00:00"/>
    <s v="2025-07-09 12:10:32"/>
    <s v="2025-07-10 17:44:28"/>
    <s v="0000-00-00 00:00:00"/>
    <s v="2025-07-10"/>
    <s v="2025-07-10"/>
    <s v="2025-07-14"/>
    <s v="2025-07-16"/>
    <s v="2025-07-16"/>
    <x v="3"/>
    <s v="Toscany"/>
    <s v="26"/>
    <x v="27"/>
    <m/>
    <x v="0"/>
    <n v="3.3"/>
    <x v="0"/>
    <x v="0"/>
    <x v="0"/>
    <n v="173580"/>
    <x v="0"/>
    <x v="0"/>
    <x v="0"/>
    <x v="1"/>
  </r>
  <r>
    <x v="2438"/>
    <x v="221"/>
    <s v="CUBRIMIENTO"/>
    <x v="0"/>
    <m/>
    <s v="2025-07-08"/>
    <s v="2025-07-09"/>
    <s v="2025-07-09 12:10:21"/>
    <s v="0000-00-00 00:00:00"/>
    <s v="2025-07-09 12:10:32"/>
    <s v="2025-07-10 17:44:28"/>
    <s v="0000-00-00 00:00:00"/>
    <s v="2025-07-10"/>
    <s v="2025-07-10"/>
    <s v="2025-07-14"/>
    <s v="2025-07-16"/>
    <s v="2025-07-16"/>
    <x v="3"/>
    <s v="Toscany"/>
    <s v="40"/>
    <x v="248"/>
    <m/>
    <x v="0"/>
    <n v="3.3"/>
    <x v="0"/>
    <x v="0"/>
    <x v="0"/>
    <n v="173580"/>
    <x v="0"/>
    <x v="0"/>
    <x v="0"/>
    <x v="1"/>
  </r>
  <r>
    <x v="2438"/>
    <x v="221"/>
    <s v="CUBRIMIENTO"/>
    <x v="0"/>
    <m/>
    <s v="2025-07-08"/>
    <s v="2025-07-09"/>
    <s v="2025-07-09 12:10:21"/>
    <s v="0000-00-00 00:00:00"/>
    <s v="2025-07-09 12:10:32"/>
    <s v="2025-07-10 17:44:28"/>
    <s v="0000-00-00 00:00:00"/>
    <s v="2025-07-10"/>
    <s v="2025-07-10"/>
    <s v="2025-07-14"/>
    <s v="2025-07-16"/>
    <s v="2025-07-16"/>
    <x v="3"/>
    <s v="Toscany"/>
    <s v="82"/>
    <x v="231"/>
    <m/>
    <x v="0"/>
    <n v="11"/>
    <x v="0"/>
    <x v="0"/>
    <x v="0"/>
    <n v="578600"/>
    <x v="0"/>
    <x v="0"/>
    <x v="0"/>
    <x v="1"/>
  </r>
  <r>
    <x v="2439"/>
    <x v="265"/>
    <s v="CUBRIMIENTO"/>
    <x v="0"/>
    <m/>
    <s v="2025-07-08"/>
    <s v="2025-07-08"/>
    <s v="2025-07-09 12:09:44"/>
    <s v="0000-00-00 00:00:00"/>
    <s v="2025-07-09 12:09:49"/>
    <s v="2025-07-10 17:16:33"/>
    <s v="0000-00-00 00:00:00"/>
    <s v="2025-07-09"/>
    <s v="2025-07-09"/>
    <s v="2025-07-11"/>
    <s v="2025-07-15"/>
    <s v="2025-07-15"/>
    <x v="3"/>
    <s v="Toscany"/>
    <s v="29"/>
    <x v="280"/>
    <m/>
    <x v="0"/>
    <n v="3"/>
    <x v="0"/>
    <x v="0"/>
    <x v="0"/>
    <n v="157800"/>
    <x v="0"/>
    <x v="0"/>
    <x v="0"/>
    <x v="1"/>
  </r>
  <r>
    <x v="2440"/>
    <x v="686"/>
    <s v="MUEBLES CC CUBRIMIENTOS"/>
    <x v="0"/>
    <m/>
    <s v="2025-07-08"/>
    <s v="2025-08-04"/>
    <s v="2025-08-05 16:00:48"/>
    <s v="0000-00-00 00:00:00"/>
    <s v="2025-09-19 11:01:54"/>
    <s v="2025-09-19 11:02:01"/>
    <s v="0000-00-00 00:00:00"/>
    <s v="2025-08-05"/>
    <s v="2025-08-05"/>
    <s v="2025-09-22"/>
    <s v="2025-09-26"/>
    <s v="2025-09-28"/>
    <x v="7"/>
    <s v="Virtual"/>
    <s v="12312"/>
    <x v="585"/>
    <m/>
    <x v="2"/>
    <n v="3"/>
    <x v="0"/>
    <x v="0"/>
    <x v="0"/>
    <n v="1523232"/>
    <x v="0"/>
    <x v="0"/>
    <x v="0"/>
    <x v="4"/>
  </r>
  <r>
    <x v="2440"/>
    <x v="686"/>
    <s v="MUEBLES CC CUBRIMIENTOS"/>
    <x v="0"/>
    <m/>
    <s v="2025-07-08"/>
    <s v="2025-08-04"/>
    <s v="2025-08-05 16:00:48"/>
    <s v="0000-00-00 00:00:00"/>
    <s v="2025-09-19 11:01:54"/>
    <s v="2025-09-19 11:02:01"/>
    <s v="0000-00-00 00:00:00"/>
    <s v="2025-08-05"/>
    <s v="2025-08-05"/>
    <s v="2025-09-22"/>
    <s v="2025-09-26"/>
    <s v="2025-09-28"/>
    <x v="7"/>
    <s v="Virtual"/>
    <s v="8829"/>
    <x v="116"/>
    <s v="LONA DICKSON TAUPE REF:7559"/>
    <x v="4"/>
    <n v="3"/>
    <x v="0"/>
    <x v="0"/>
    <x v="0"/>
    <n v="3004122"/>
    <x v="0"/>
    <x v="0"/>
    <x v="0"/>
    <x v="4"/>
  </r>
  <r>
    <x v="2441"/>
    <x v="61"/>
    <s v="MUEBLES"/>
    <x v="0"/>
    <m/>
    <s v="2025-07-09"/>
    <s v="2025-07-09"/>
    <s v="2025-07-11 08:37:34"/>
    <s v="0000-00-00 00:00:00"/>
    <s v="0000-00-00 00:00:00"/>
    <s v="2025-09-10 09:30:44"/>
    <s v="2025-09-10 10:16:50"/>
    <s v="2025-07-10"/>
    <s v="2025-07-10"/>
    <s v="2025-09-05"/>
    <s v="2025-09-07"/>
    <s v="2025-09-11"/>
    <x v="1"/>
    <s v="Cali"/>
    <s v="6610"/>
    <x v="1236"/>
    <s v="No Aplica"/>
    <x v="0"/>
    <n v="1"/>
    <x v="0"/>
    <x v="0"/>
    <x v="0"/>
    <n v="0"/>
    <x v="0"/>
    <x v="2"/>
    <x v="0"/>
    <x v="4"/>
  </r>
  <r>
    <x v="2442"/>
    <x v="61"/>
    <s v="MUEBLES CC CUBRIMIENTOS"/>
    <x v="0"/>
    <m/>
    <s v="2025-07-09"/>
    <s v="2025-07-09"/>
    <s v="2025-07-10 12:07:05"/>
    <s v="0000-00-00 00:00:00"/>
    <s v="2025-07-22 17:37:25"/>
    <s v="2025-07-23 09:48:16"/>
    <s v="2025-07-29 16:39:04"/>
    <s v="2025-07-10"/>
    <s v="2025-07-10"/>
    <s v="2025-07-24"/>
    <s v="2025-07-28"/>
    <s v="2025-07-29"/>
    <x v="3"/>
    <s v="Cali"/>
    <s v="REP002"/>
    <x v="1068"/>
    <m/>
    <x v="0"/>
    <n v="3"/>
    <x v="0"/>
    <x v="0"/>
    <x v="0"/>
    <n v="0"/>
    <x v="0"/>
    <x v="0"/>
    <x v="0"/>
    <x v="1"/>
  </r>
  <r>
    <x v="2442"/>
    <x v="61"/>
    <s v="MUEBLES CC CUBRIMIENTOS"/>
    <x v="0"/>
    <m/>
    <s v="2025-07-09"/>
    <s v="2025-07-09"/>
    <s v="2025-07-10 12:07:05"/>
    <s v="0000-00-00 00:00:00"/>
    <s v="2025-07-22 17:37:25"/>
    <s v="2025-07-23 09:48:16"/>
    <s v="2025-07-29 16:39:04"/>
    <s v="2025-07-10"/>
    <s v="2025-07-10"/>
    <s v="2025-07-24"/>
    <s v="2025-07-28"/>
    <s v="2025-07-29"/>
    <x v="3"/>
    <s v="Cali"/>
    <s v="REP032"/>
    <x v="413"/>
    <m/>
    <x v="0"/>
    <n v="5"/>
    <x v="0"/>
    <x v="0"/>
    <x v="0"/>
    <n v="0"/>
    <x v="0"/>
    <x v="0"/>
    <x v="0"/>
    <x v="1"/>
  </r>
  <r>
    <x v="2442"/>
    <x v="61"/>
    <s v="MUEBLES CC CUBRIMIENTOS"/>
    <x v="0"/>
    <m/>
    <s v="2025-07-09"/>
    <s v="2025-07-09"/>
    <s v="2025-07-10 12:07:05"/>
    <s v="0000-00-00 00:00:00"/>
    <s v="2025-07-22 17:37:25"/>
    <s v="2025-07-23 09:48:16"/>
    <s v="2025-07-29 16:39:04"/>
    <s v="2025-07-10"/>
    <s v="2025-07-10"/>
    <s v="2025-07-24"/>
    <s v="2025-07-28"/>
    <s v="2025-07-29"/>
    <x v="3"/>
    <s v="Cali"/>
    <s v="REP039"/>
    <x v="874"/>
    <m/>
    <x v="0"/>
    <n v="10"/>
    <x v="0"/>
    <x v="0"/>
    <x v="0"/>
    <n v="0"/>
    <x v="0"/>
    <x v="0"/>
    <x v="0"/>
    <x v="1"/>
  </r>
  <r>
    <x v="2443"/>
    <x v="1380"/>
    <s v="CUBRIMIENTO"/>
    <x v="0"/>
    <m/>
    <s v="2025-07-09"/>
    <s v="2025-07-28"/>
    <s v="2025-07-30 11:36:22"/>
    <s v="0000-00-00 00:00:00"/>
    <s v="2025-08-25 08:55:09"/>
    <s v="2025-08-25 15:56:54"/>
    <s v="2025-08-29 14:42:04"/>
    <s v="2025-07-29"/>
    <s v="2025-07-29"/>
    <s v="2025-08-22"/>
    <s v="2025-08-26"/>
    <s v="2025-08-28"/>
    <x v="1"/>
    <s v="Virtual"/>
    <s v="12743"/>
    <x v="341"/>
    <s v="LONA DICKSON AZUL MARINO REF:6022"/>
    <x v="0"/>
    <n v="1"/>
    <x v="0"/>
    <x v="0"/>
    <x v="0"/>
    <n v="1377352"/>
    <x v="0"/>
    <x v="0"/>
    <x v="0"/>
    <x v="7"/>
  </r>
  <r>
    <x v="2443"/>
    <x v="1380"/>
    <s v="CUBRIMIENTO"/>
    <x v="0"/>
    <m/>
    <s v="2025-07-09"/>
    <s v="2025-07-28"/>
    <s v="2025-07-30 11:36:22"/>
    <s v="0000-00-00 00:00:00"/>
    <s v="2025-08-25 08:55:09"/>
    <s v="2025-08-25 15:56:54"/>
    <s v="2025-08-29 14:42:04"/>
    <s v="2025-07-29"/>
    <s v="2025-07-29"/>
    <s v="2025-08-22"/>
    <s v="2025-08-26"/>
    <s v="2025-08-28"/>
    <x v="1"/>
    <s v="Virtual"/>
    <s v="SERV03"/>
    <x v="9"/>
    <m/>
    <x v="0"/>
    <n v="1"/>
    <x v="0"/>
    <x v="0"/>
    <x v="0"/>
    <n v="150000"/>
    <x v="0"/>
    <x v="1"/>
    <x v="1"/>
    <x v="7"/>
  </r>
  <r>
    <x v="2443"/>
    <x v="1380"/>
    <s v="CUBRIMIENTO"/>
    <x v="0"/>
    <m/>
    <s v="2025-07-09"/>
    <s v="2025-07-28"/>
    <s v="2025-07-30 11:36:22"/>
    <s v="0000-00-00 00:00:00"/>
    <s v="2025-08-25 08:55:09"/>
    <s v="2025-08-25 15:56:54"/>
    <s v="2025-08-29 14:42:04"/>
    <s v="2025-07-29"/>
    <s v="2025-07-29"/>
    <s v="2025-08-22"/>
    <s v="2025-08-26"/>
    <s v="2025-08-28"/>
    <x v="1"/>
    <s v="Virtual"/>
    <s v="TRANSP06"/>
    <x v="59"/>
    <m/>
    <x v="0"/>
    <n v="1"/>
    <x v="0"/>
    <x v="0"/>
    <x v="0"/>
    <n v="80000"/>
    <x v="0"/>
    <x v="1"/>
    <x v="1"/>
    <x v="7"/>
  </r>
  <r>
    <x v="2444"/>
    <x v="1381"/>
    <s v="CUBRIMIENTO"/>
    <x v="0"/>
    <m/>
    <s v="2025-07-09"/>
    <s v="2025-07-10"/>
    <s v="2025-07-10 17:38:06"/>
    <s v="0000-00-00 00:00:00"/>
    <s v="2025-07-11 15:18:17"/>
    <s v="2025-07-12 10:46:34"/>
    <s v="0000-00-00 00:00:00"/>
    <s v="2025-07-11"/>
    <s v="2025-07-11"/>
    <s v="2025-07-14"/>
    <s v="2025-07-16"/>
    <s v="2025-07-16"/>
    <x v="3"/>
    <s v="Cali"/>
    <s v="SERV15"/>
    <x v="981"/>
    <m/>
    <x v="0"/>
    <n v="1"/>
    <x v="0"/>
    <x v="0"/>
    <x v="0"/>
    <n v="200000"/>
    <x v="0"/>
    <x v="1"/>
    <x v="1"/>
    <x v="1"/>
  </r>
  <r>
    <x v="2445"/>
    <x v="168"/>
    <s v="CUBRIMIENTO"/>
    <x v="0"/>
    <m/>
    <s v="2025-07-09"/>
    <s v="2025-07-10"/>
    <s v="2025-07-10 14:20:25"/>
    <s v="0000-00-00 00:00:00"/>
    <s v="2025-07-10 14:20:35"/>
    <s v="2025-07-10 17:40:50"/>
    <s v="0000-00-00 00:00:00"/>
    <s v="2025-07-11"/>
    <s v="2025-07-11"/>
    <s v="2025-07-15"/>
    <s v="2025-07-17"/>
    <s v="2025-07-17"/>
    <x v="3"/>
    <s v="Toscany"/>
    <s v="11369"/>
    <x v="789"/>
    <m/>
    <x v="0"/>
    <n v="8"/>
    <x v="0"/>
    <x v="0"/>
    <x v="0"/>
    <n v="10400"/>
    <x v="0"/>
    <x v="0"/>
    <x v="0"/>
    <x v="1"/>
  </r>
  <r>
    <x v="2445"/>
    <x v="168"/>
    <s v="CUBRIMIENTO"/>
    <x v="0"/>
    <m/>
    <s v="2025-07-09"/>
    <s v="2025-07-10"/>
    <s v="2025-07-10 14:20:25"/>
    <s v="0000-00-00 00:00:00"/>
    <s v="2025-07-10 14:20:35"/>
    <s v="2025-07-10 17:40:50"/>
    <s v="0000-00-00 00:00:00"/>
    <s v="2025-07-11"/>
    <s v="2025-07-11"/>
    <s v="2025-07-15"/>
    <s v="2025-07-17"/>
    <s v="2025-07-17"/>
    <x v="3"/>
    <s v="Toscany"/>
    <s v="11435"/>
    <x v="229"/>
    <m/>
    <x v="0"/>
    <n v="4"/>
    <x v="0"/>
    <x v="0"/>
    <x v="0"/>
    <n v="255600"/>
    <x v="0"/>
    <x v="0"/>
    <x v="0"/>
    <x v="1"/>
  </r>
  <r>
    <x v="2445"/>
    <x v="168"/>
    <s v="CUBRIMIENTO"/>
    <x v="0"/>
    <m/>
    <s v="2025-07-09"/>
    <s v="2025-07-10"/>
    <s v="2025-07-10 14:20:25"/>
    <s v="0000-00-00 00:00:00"/>
    <s v="2025-07-10 14:20:35"/>
    <s v="2025-07-10 17:40:50"/>
    <s v="0000-00-00 00:00:00"/>
    <s v="2025-07-11"/>
    <s v="2025-07-11"/>
    <s v="2025-07-15"/>
    <s v="2025-07-17"/>
    <s v="2025-07-17"/>
    <x v="3"/>
    <s v="Toscany"/>
    <s v="12569"/>
    <x v="367"/>
    <m/>
    <x v="0"/>
    <n v="4"/>
    <x v="0"/>
    <x v="0"/>
    <x v="0"/>
    <n v="210400"/>
    <x v="0"/>
    <x v="0"/>
    <x v="0"/>
    <x v="1"/>
  </r>
  <r>
    <x v="2445"/>
    <x v="168"/>
    <s v="CUBRIMIENTO"/>
    <x v="0"/>
    <m/>
    <s v="2025-07-09"/>
    <s v="2025-07-10"/>
    <s v="2025-07-10 14:20:25"/>
    <s v="0000-00-00 00:00:00"/>
    <s v="2025-07-10 14:20:35"/>
    <s v="2025-07-10 17:40:50"/>
    <s v="0000-00-00 00:00:00"/>
    <s v="2025-07-11"/>
    <s v="2025-07-11"/>
    <s v="2025-07-15"/>
    <s v="2025-07-17"/>
    <s v="2025-07-17"/>
    <x v="3"/>
    <s v="Toscany"/>
    <s v="12871"/>
    <x v="790"/>
    <m/>
    <x v="0"/>
    <n v="8"/>
    <x v="0"/>
    <x v="0"/>
    <x v="0"/>
    <n v="3200"/>
    <x v="0"/>
    <x v="0"/>
    <x v="0"/>
    <x v="1"/>
  </r>
  <r>
    <x v="2445"/>
    <x v="168"/>
    <s v="CUBRIMIENTO"/>
    <x v="0"/>
    <m/>
    <s v="2025-07-09"/>
    <s v="2025-07-10"/>
    <s v="2025-07-10 14:20:25"/>
    <s v="0000-00-00 00:00:00"/>
    <s v="2025-07-10 14:20:35"/>
    <s v="2025-07-10 17:40:50"/>
    <s v="0000-00-00 00:00:00"/>
    <s v="2025-07-11"/>
    <s v="2025-07-11"/>
    <s v="2025-07-15"/>
    <s v="2025-07-17"/>
    <s v="2025-07-17"/>
    <x v="3"/>
    <s v="Toscany"/>
    <s v="29"/>
    <x v="280"/>
    <m/>
    <x v="0"/>
    <n v="25"/>
    <x v="0"/>
    <x v="0"/>
    <x v="0"/>
    <n v="1315000"/>
    <x v="0"/>
    <x v="0"/>
    <x v="0"/>
    <x v="1"/>
  </r>
  <r>
    <x v="2446"/>
    <x v="1382"/>
    <s v="MUEBLES CC CUBRIMIENTOS"/>
    <x v="0"/>
    <m/>
    <s v="2025-07-09"/>
    <s v="2025-08-23"/>
    <s v="2025-08-26 12:11:41"/>
    <s v="0000-00-00 00:00:00"/>
    <s v="2025-09-15 13:27:08"/>
    <s v="2025-09-17 07:06:40"/>
    <s v="0000-00-00 00:00:00"/>
    <s v="2025-08-25"/>
    <s v="2025-08-25"/>
    <s v="2025-09-18"/>
    <s v="2025-09-22"/>
    <s v="2025-09-24"/>
    <x v="7"/>
    <s v="Medellin"/>
    <s v="13672"/>
    <x v="46"/>
    <s v="FURNISCREEN BEIGE  2M EB4027W G8 625GR"/>
    <x v="0"/>
    <n v="2"/>
    <x v="0"/>
    <x v="0"/>
    <x v="0"/>
    <n v="3024014"/>
    <x v="0"/>
    <x v="2"/>
    <x v="0"/>
    <x v="4"/>
  </r>
  <r>
    <x v="2446"/>
    <x v="1382"/>
    <s v="MUEBLES CC CUBRIMIENTOS"/>
    <x v="0"/>
    <m/>
    <s v="2025-07-09"/>
    <s v="2025-08-23"/>
    <s v="2025-08-26 12:11:41"/>
    <s v="0000-00-00 00:00:00"/>
    <s v="2025-09-15 13:27:08"/>
    <s v="2025-09-17 07:06:40"/>
    <s v="0000-00-00 00:00:00"/>
    <s v="2025-08-25"/>
    <s v="2025-08-25"/>
    <s v="2025-09-18"/>
    <s v="2025-09-22"/>
    <s v="2025-09-24"/>
    <x v="7"/>
    <s v="Medellin"/>
    <s v="TRANSP12"/>
    <x v="118"/>
    <m/>
    <x v="0"/>
    <n v="1"/>
    <x v="0"/>
    <x v="0"/>
    <x v="0"/>
    <n v="80000"/>
    <x v="0"/>
    <x v="1"/>
    <x v="1"/>
    <x v="4"/>
  </r>
  <r>
    <x v="2447"/>
    <x v="1383"/>
    <s v="MUEBLES CC CUBRIMIENTOS"/>
    <x v="0"/>
    <m/>
    <s v="2025-07-10"/>
    <s v="2025-07-23"/>
    <s v="2025-07-24 12:19:17"/>
    <s v="0000-00-00 00:00:00"/>
    <s v="2025-09-03 12:04:09"/>
    <s v="2025-09-04 06:56:21"/>
    <s v="2025-09-08 13:48:09"/>
    <s v="2025-07-24"/>
    <s v="2025-07-24"/>
    <s v="2025-08-19"/>
    <s v="2025-08-22"/>
    <s v="2025-08-26"/>
    <x v="3"/>
    <s v="Medellin"/>
    <s v="12716"/>
    <x v="1237"/>
    <m/>
    <x v="0"/>
    <n v="1"/>
    <x v="0"/>
    <x v="0"/>
    <x v="0"/>
    <n v="8187418"/>
    <x v="0"/>
    <x v="0"/>
    <x v="0"/>
    <x v="7"/>
  </r>
  <r>
    <x v="2447"/>
    <x v="1383"/>
    <s v="MUEBLES CC CUBRIMIENTOS"/>
    <x v="0"/>
    <m/>
    <s v="2025-07-10"/>
    <s v="2025-07-23"/>
    <s v="2025-07-24 12:19:17"/>
    <s v="0000-00-00 00:00:00"/>
    <s v="2025-09-03 12:04:09"/>
    <s v="2025-09-04 06:56:21"/>
    <s v="2025-09-08 13:48:09"/>
    <s v="2025-07-24"/>
    <s v="2025-07-24"/>
    <s v="2025-08-19"/>
    <s v="2025-08-22"/>
    <s v="2025-08-26"/>
    <x v="3"/>
    <s v="Medellin"/>
    <s v="12743"/>
    <x v="341"/>
    <s v="LONA DICKSON CAFE VETEADO U235 1.20M"/>
    <x v="0"/>
    <n v="1"/>
    <x v="0"/>
    <x v="0"/>
    <x v="0"/>
    <n v="1133895"/>
    <x v="0"/>
    <x v="0"/>
    <x v="0"/>
    <x v="7"/>
  </r>
  <r>
    <x v="2447"/>
    <x v="1383"/>
    <s v="MUEBLES CC CUBRIMIENTOS"/>
    <x v="0"/>
    <m/>
    <s v="2025-07-10"/>
    <s v="2025-07-23"/>
    <s v="2025-07-24 12:19:17"/>
    <s v="0000-00-00 00:00:00"/>
    <s v="2025-09-03 12:04:09"/>
    <s v="2025-09-04 06:56:21"/>
    <s v="2025-09-08 13:48:09"/>
    <s v="2025-07-24"/>
    <s v="2025-07-24"/>
    <s v="2025-08-19"/>
    <s v="2025-08-22"/>
    <s v="2025-08-26"/>
    <x v="3"/>
    <s v="Medellin"/>
    <s v="TRANSP09"/>
    <x v="1238"/>
    <m/>
    <x v="0"/>
    <n v="1"/>
    <x v="0"/>
    <x v="0"/>
    <x v="0"/>
    <n v="250000"/>
    <x v="0"/>
    <x v="0"/>
    <x v="0"/>
    <x v="7"/>
  </r>
  <r>
    <x v="2448"/>
    <x v="1384"/>
    <s v="MUEBLES CC CUBRIMIENTOS"/>
    <x v="0"/>
    <m/>
    <s v="2025-07-10"/>
    <s v="2025-07-22"/>
    <s v="2025-07-23 15:36:44"/>
    <s v="0000-00-00 00:00:00"/>
    <s v="2025-08-27 12:20:58"/>
    <s v="2025-08-29 09:12:14"/>
    <s v="2025-09-19 10:50:47"/>
    <s v="2025-07-23"/>
    <s v="2025-07-23"/>
    <s v="2025-08-29"/>
    <s v="2025-09-04"/>
    <s v="2025-09-06"/>
    <x v="1"/>
    <s v="Barranquilla"/>
    <s v="1739"/>
    <x v="175"/>
    <s v="LONA DICKSON MOKA VETEADO U410"/>
    <x v="0"/>
    <n v="8"/>
    <x v="0"/>
    <x v="0"/>
    <x v="0"/>
    <n v="10858144"/>
    <x v="0"/>
    <x v="2"/>
    <x v="0"/>
    <x v="7"/>
  </r>
  <r>
    <x v="2448"/>
    <x v="1384"/>
    <s v="MUEBLES CC CUBRIMIENTOS"/>
    <x v="0"/>
    <m/>
    <s v="2025-07-10"/>
    <s v="2025-07-22"/>
    <s v="2025-07-23 15:36:44"/>
    <s v="0000-00-00 00:00:00"/>
    <s v="2025-08-27 12:20:58"/>
    <s v="2025-08-29 09:12:14"/>
    <s v="2025-09-19 10:50:47"/>
    <s v="2025-07-23"/>
    <s v="2025-07-23"/>
    <s v="2025-08-29"/>
    <s v="2025-09-04"/>
    <s v="2025-09-06"/>
    <x v="1"/>
    <s v="Barranquilla"/>
    <s v="25847"/>
    <x v="176"/>
    <m/>
    <x v="0"/>
    <n v="8"/>
    <x v="0"/>
    <x v="0"/>
    <x v="0"/>
    <n v="3744000"/>
    <x v="0"/>
    <x v="0"/>
    <x v="0"/>
    <x v="7"/>
  </r>
  <r>
    <x v="2448"/>
    <x v="1384"/>
    <s v="MUEBLES CC CUBRIMIENTOS"/>
    <x v="0"/>
    <m/>
    <s v="2025-07-10"/>
    <s v="2025-07-22"/>
    <s v="2025-07-23 15:36:44"/>
    <s v="0000-00-00 00:00:00"/>
    <s v="2025-08-27 12:20:58"/>
    <s v="2025-08-29 09:12:14"/>
    <s v="2025-09-19 10:50:47"/>
    <s v="2025-07-23"/>
    <s v="2025-07-23"/>
    <s v="2025-08-29"/>
    <s v="2025-09-04"/>
    <s v="2025-09-06"/>
    <x v="1"/>
    <s v="Barranquilla"/>
    <s v="TRANSP11"/>
    <x v="177"/>
    <m/>
    <x v="0"/>
    <n v="1"/>
    <x v="0"/>
    <x v="0"/>
    <x v="0"/>
    <n v="370000"/>
    <x v="0"/>
    <x v="0"/>
    <x v="0"/>
    <x v="7"/>
  </r>
  <r>
    <x v="2449"/>
    <x v="455"/>
    <s v="CUBRIMIENTO"/>
    <x v="0"/>
    <m/>
    <s v="2025-07-10"/>
    <s v="2025-07-10"/>
    <s v="2025-07-10 10:51:55"/>
    <s v="0000-00-00 00:00:00"/>
    <s v="2025-07-10 10:52:02"/>
    <s v="2025-07-10 17:43:20"/>
    <s v="0000-00-00 00:00:00"/>
    <s v="2025-07-11"/>
    <s v="2025-07-11"/>
    <s v="2025-07-16"/>
    <s v="2025-07-18"/>
    <s v="2025-07-18"/>
    <x v="3"/>
    <s v="Toscany"/>
    <s v="11369"/>
    <x v="789"/>
    <m/>
    <x v="0"/>
    <n v="6"/>
    <x v="0"/>
    <x v="0"/>
    <x v="0"/>
    <n v="7800"/>
    <x v="0"/>
    <x v="0"/>
    <x v="0"/>
    <x v="1"/>
  </r>
  <r>
    <x v="2449"/>
    <x v="455"/>
    <s v="CUBRIMIENTO"/>
    <x v="0"/>
    <m/>
    <s v="2025-07-10"/>
    <s v="2025-07-10"/>
    <s v="2025-07-10 10:51:55"/>
    <s v="0000-00-00 00:00:00"/>
    <s v="2025-07-10 10:52:02"/>
    <s v="2025-07-10 17:43:20"/>
    <s v="0000-00-00 00:00:00"/>
    <s v="2025-07-11"/>
    <s v="2025-07-11"/>
    <s v="2025-07-16"/>
    <s v="2025-07-18"/>
    <s v="2025-07-18"/>
    <x v="3"/>
    <s v="Toscany"/>
    <s v="11435"/>
    <x v="229"/>
    <m/>
    <x v="0"/>
    <n v="3"/>
    <x v="0"/>
    <x v="0"/>
    <x v="0"/>
    <n v="191478"/>
    <x v="0"/>
    <x v="0"/>
    <x v="0"/>
    <x v="1"/>
  </r>
  <r>
    <x v="2449"/>
    <x v="455"/>
    <s v="CUBRIMIENTO"/>
    <x v="0"/>
    <m/>
    <s v="2025-07-10"/>
    <s v="2025-07-10"/>
    <s v="2025-07-10 10:51:55"/>
    <s v="0000-00-00 00:00:00"/>
    <s v="2025-07-10 10:52:02"/>
    <s v="2025-07-10 17:43:20"/>
    <s v="0000-00-00 00:00:00"/>
    <s v="2025-07-11"/>
    <s v="2025-07-11"/>
    <s v="2025-07-16"/>
    <s v="2025-07-18"/>
    <s v="2025-07-18"/>
    <x v="3"/>
    <s v="Toscany"/>
    <s v="11437"/>
    <x v="840"/>
    <m/>
    <x v="0"/>
    <n v="2"/>
    <x v="0"/>
    <x v="0"/>
    <x v="0"/>
    <n v="94706"/>
    <x v="0"/>
    <x v="0"/>
    <x v="0"/>
    <x v="1"/>
  </r>
  <r>
    <x v="2449"/>
    <x v="455"/>
    <s v="CUBRIMIENTO"/>
    <x v="0"/>
    <m/>
    <s v="2025-07-10"/>
    <s v="2025-07-10"/>
    <s v="2025-07-10 10:51:55"/>
    <s v="0000-00-00 00:00:00"/>
    <s v="2025-07-10 10:52:02"/>
    <s v="2025-07-10 17:43:20"/>
    <s v="0000-00-00 00:00:00"/>
    <s v="2025-07-11"/>
    <s v="2025-07-11"/>
    <s v="2025-07-16"/>
    <s v="2025-07-18"/>
    <s v="2025-07-18"/>
    <x v="3"/>
    <s v="Toscany"/>
    <s v="11442"/>
    <x v="531"/>
    <m/>
    <x v="0"/>
    <n v="2"/>
    <x v="0"/>
    <x v="0"/>
    <x v="0"/>
    <n v="100840"/>
    <x v="0"/>
    <x v="0"/>
    <x v="0"/>
    <x v="1"/>
  </r>
  <r>
    <x v="2449"/>
    <x v="455"/>
    <s v="CUBRIMIENTO"/>
    <x v="0"/>
    <m/>
    <s v="2025-07-10"/>
    <s v="2025-07-10"/>
    <s v="2025-07-10 10:51:55"/>
    <s v="0000-00-00 00:00:00"/>
    <s v="2025-07-10 10:52:02"/>
    <s v="2025-07-10 17:43:20"/>
    <s v="0000-00-00 00:00:00"/>
    <s v="2025-07-11"/>
    <s v="2025-07-11"/>
    <s v="2025-07-16"/>
    <s v="2025-07-18"/>
    <s v="2025-07-18"/>
    <x v="3"/>
    <s v="Toscany"/>
    <s v="12871"/>
    <x v="790"/>
    <m/>
    <x v="0"/>
    <n v="6"/>
    <x v="0"/>
    <x v="0"/>
    <x v="0"/>
    <n v="2400"/>
    <x v="0"/>
    <x v="0"/>
    <x v="0"/>
    <x v="1"/>
  </r>
  <r>
    <x v="2450"/>
    <x v="617"/>
    <s v="CUBRIMIENTO"/>
    <x v="0"/>
    <m/>
    <s v="2025-07-10"/>
    <s v="2025-07-10"/>
    <s v="2025-07-10 13:47:48"/>
    <s v="0000-00-00 00:00:00"/>
    <s v="2025-07-10 13:47:54"/>
    <s v="2025-07-10 17:43:51"/>
    <s v="0000-00-00 00:00:00"/>
    <s v="2025-07-11"/>
    <s v="2025-07-11"/>
    <s v="2025-07-15"/>
    <s v="2025-07-17"/>
    <s v="2025-07-17"/>
    <x v="3"/>
    <s v="Toscany"/>
    <s v="7021"/>
    <x v="469"/>
    <m/>
    <x v="0"/>
    <n v="1"/>
    <x v="0"/>
    <x v="0"/>
    <x v="0"/>
    <n v="50420"/>
    <x v="0"/>
    <x v="0"/>
    <x v="0"/>
    <x v="1"/>
  </r>
  <r>
    <x v="2451"/>
    <x v="1302"/>
    <s v="CUBRIMIENTO"/>
    <x v="0"/>
    <m/>
    <s v="2025-07-10"/>
    <s v="2025-08-31"/>
    <s v="2025-09-02 14:49:51"/>
    <s v="0000-00-00 00:00:00"/>
    <s v="2025-09-04 07:37:49"/>
    <s v="2025-09-16 06:53:17"/>
    <s v="2025-09-26 14:27:46"/>
    <s v="2025-09-01"/>
    <s v="2025-09-01"/>
    <s v="2025-09-03"/>
    <s v="2025-09-05"/>
    <s v="2025-09-09"/>
    <x v="1"/>
    <s v="Medellin"/>
    <s v="11443"/>
    <x v="368"/>
    <m/>
    <x v="0"/>
    <n v="2"/>
    <x v="0"/>
    <x v="0"/>
    <x v="0"/>
    <n v="27000"/>
    <x v="0"/>
    <x v="0"/>
    <x v="0"/>
    <x v="4"/>
  </r>
  <r>
    <x v="2451"/>
    <x v="1302"/>
    <s v="CUBRIMIENTO"/>
    <x v="0"/>
    <m/>
    <s v="2025-07-10"/>
    <s v="2025-08-31"/>
    <s v="2025-09-02 14:49:51"/>
    <s v="0000-00-00 00:00:00"/>
    <s v="2025-09-04 07:37:49"/>
    <s v="2025-09-16 06:53:17"/>
    <s v="2025-09-26 14:27:46"/>
    <s v="2025-09-01"/>
    <s v="2025-09-01"/>
    <s v="2025-09-03"/>
    <s v="2025-09-05"/>
    <s v="2025-09-09"/>
    <x v="1"/>
    <s v="Medellin"/>
    <s v="SERV03"/>
    <x v="9"/>
    <m/>
    <x v="0"/>
    <n v="1"/>
    <x v="0"/>
    <x v="0"/>
    <x v="0"/>
    <n v="80000"/>
    <x v="0"/>
    <x v="1"/>
    <x v="1"/>
    <x v="4"/>
  </r>
  <r>
    <x v="2452"/>
    <x v="796"/>
    <s v="MUEBLES CC CUBRIMIENTOS"/>
    <x v="0"/>
    <m/>
    <s v="2025-07-10"/>
    <s v="2025-07-10"/>
    <s v="2025-07-10 13:52:47"/>
    <s v="0000-00-00 00:00:00"/>
    <s v="2025-07-10 13:52:51"/>
    <s v="2025-07-12 09:57:43"/>
    <s v="0000-00-00 00:00:00"/>
    <s v="2025-07-11"/>
    <s v="2025-07-11"/>
    <s v="2025-07-15"/>
    <s v="2025-07-17"/>
    <s v="2025-07-18"/>
    <x v="7"/>
    <s v="Toscany"/>
    <s v="27313"/>
    <x v="61"/>
    <m/>
    <x v="0"/>
    <n v="1"/>
    <x v="0"/>
    <x v="0"/>
    <x v="0"/>
    <n v="384000"/>
    <x v="0"/>
    <x v="0"/>
    <x v="0"/>
    <x v="1"/>
  </r>
  <r>
    <x v="2453"/>
    <x v="722"/>
    <s v="CUBRIMIENTO"/>
    <x v="0"/>
    <m/>
    <s v="2025-07-10"/>
    <s v="2025-07-10"/>
    <s v="2025-07-10 14:25:21"/>
    <s v="2025-07-11 08:11:24"/>
    <s v="2025-07-11 17:22:38"/>
    <s v="2025-07-14 16:44:39"/>
    <s v="0000-00-00 00:00:00"/>
    <s v="2025-07-11"/>
    <s v="2025-07-14"/>
    <s v="2025-07-15"/>
    <s v="2025-07-17"/>
    <s v="2025-07-17"/>
    <x v="3"/>
    <s v="Toscany"/>
    <s v="SOMB0301**"/>
    <x v="189"/>
    <s v="LONA DICKSON NEGRO FONDO ENT REF:6028"/>
    <x v="0"/>
    <n v="1"/>
    <x v="113"/>
    <x v="0"/>
    <x v="17"/>
    <n v="781200"/>
    <x v="0"/>
    <x v="0"/>
    <x v="0"/>
    <x v="1"/>
  </r>
  <r>
    <x v="2454"/>
    <x v="151"/>
    <s v="MUEBLES CC CUBRIMIENTOS"/>
    <x v="0"/>
    <m/>
    <s v="2025-07-11"/>
    <s v="2025-07-11"/>
    <s v="2025-07-11 15:44:49"/>
    <s v="0000-00-00 00:00:00"/>
    <s v="2025-07-11 15:44:54"/>
    <s v="2025-07-12 09:45:21"/>
    <s v="0000-00-00 00:00:00"/>
    <s v="2025-07-14"/>
    <s v="2025-07-14"/>
    <s v="2025-07-16"/>
    <s v="2025-07-18"/>
    <s v="2025-07-21"/>
    <x v="7"/>
    <s v="Toscany"/>
    <s v="12119"/>
    <x v="283"/>
    <m/>
    <x v="0"/>
    <n v="31"/>
    <x v="0"/>
    <x v="0"/>
    <x v="0"/>
    <n v="1630600"/>
    <x v="0"/>
    <x v="0"/>
    <x v="0"/>
    <x v="1"/>
  </r>
  <r>
    <x v="2455"/>
    <x v="549"/>
    <s v="CUBRIMIENTO"/>
    <x v="0"/>
    <m/>
    <s v="2025-07-11"/>
    <s v="2025-07-11"/>
    <s v="2025-07-11 15:46:04"/>
    <s v="0000-00-00 00:00:00"/>
    <s v="2025-07-11 15:46:11"/>
    <s v="2025-07-12 09:57:12"/>
    <s v="0000-00-00 00:00:00"/>
    <s v="2025-07-14"/>
    <s v="2025-07-14"/>
    <s v="2025-07-16"/>
    <s v="2025-07-18"/>
    <s v="2025-07-18"/>
    <x v="3"/>
    <s v="Toscany"/>
    <s v="11441"/>
    <x v="204"/>
    <m/>
    <x v="0"/>
    <n v="1"/>
    <x v="0"/>
    <x v="0"/>
    <x v="0"/>
    <n v="50420"/>
    <x v="0"/>
    <x v="0"/>
    <x v="0"/>
    <x v="1"/>
  </r>
  <r>
    <x v="2456"/>
    <x v="392"/>
    <s v="CUBRIMIENTO"/>
    <x v="0"/>
    <m/>
    <s v="2025-07-11"/>
    <s v="2025-07-11"/>
    <s v="2025-07-11 15:42:59"/>
    <s v="0000-00-00 00:00:00"/>
    <s v="2025-07-11 15:43:06"/>
    <s v="2025-07-12 09:56:45"/>
    <s v="0000-00-00 00:00:00"/>
    <s v="2025-07-14"/>
    <s v="2025-07-14"/>
    <s v="2025-07-16"/>
    <s v="2025-07-18"/>
    <s v="2025-07-18"/>
    <x v="3"/>
    <s v="Toscany"/>
    <s v="11369"/>
    <x v="789"/>
    <m/>
    <x v="0"/>
    <n v="6"/>
    <x v="0"/>
    <x v="0"/>
    <x v="0"/>
    <n v="7800"/>
    <x v="0"/>
    <x v="0"/>
    <x v="0"/>
    <x v="1"/>
  </r>
  <r>
    <x v="2456"/>
    <x v="392"/>
    <s v="CUBRIMIENTO"/>
    <x v="0"/>
    <m/>
    <s v="2025-07-11"/>
    <s v="2025-07-11"/>
    <s v="2025-07-11 15:42:59"/>
    <s v="0000-00-00 00:00:00"/>
    <s v="2025-07-11 15:43:06"/>
    <s v="2025-07-12 09:56:45"/>
    <s v="0000-00-00 00:00:00"/>
    <s v="2025-07-14"/>
    <s v="2025-07-14"/>
    <s v="2025-07-16"/>
    <s v="2025-07-18"/>
    <s v="2025-07-18"/>
    <x v="3"/>
    <s v="Toscany"/>
    <s v="11435"/>
    <x v="229"/>
    <m/>
    <x v="0"/>
    <n v="3"/>
    <x v="0"/>
    <x v="0"/>
    <x v="0"/>
    <n v="191700"/>
    <x v="0"/>
    <x v="0"/>
    <x v="0"/>
    <x v="1"/>
  </r>
  <r>
    <x v="2456"/>
    <x v="392"/>
    <s v="CUBRIMIENTO"/>
    <x v="0"/>
    <m/>
    <s v="2025-07-11"/>
    <s v="2025-07-11"/>
    <s v="2025-07-11 15:42:59"/>
    <s v="0000-00-00 00:00:00"/>
    <s v="2025-07-11 15:43:06"/>
    <s v="2025-07-12 09:56:45"/>
    <s v="0000-00-00 00:00:00"/>
    <s v="2025-07-14"/>
    <s v="2025-07-14"/>
    <s v="2025-07-16"/>
    <s v="2025-07-18"/>
    <s v="2025-07-18"/>
    <x v="3"/>
    <s v="Toscany"/>
    <s v="12871"/>
    <x v="790"/>
    <m/>
    <x v="0"/>
    <n v="6"/>
    <x v="0"/>
    <x v="0"/>
    <x v="0"/>
    <n v="2400"/>
    <x v="0"/>
    <x v="0"/>
    <x v="0"/>
    <x v="1"/>
  </r>
  <r>
    <x v="2457"/>
    <x v="1353"/>
    <s v="CUBRIMIENTO"/>
    <x v="0"/>
    <m/>
    <s v="2025-07-11"/>
    <s v="2025-07-11"/>
    <s v="2025-07-11 15:53:19"/>
    <s v="0000-00-00 00:00:00"/>
    <s v="2025-07-11 15:53:25"/>
    <s v="2025-07-12 09:56:16"/>
    <s v="0000-00-00 00:00:00"/>
    <s v="2025-07-14"/>
    <s v="2025-07-14"/>
    <s v="2025-07-16"/>
    <s v="2025-07-18"/>
    <s v="2025-07-18"/>
    <x v="3"/>
    <s v="Toscany"/>
    <s v="55"/>
    <x v="256"/>
    <m/>
    <x v="0"/>
    <n v="7"/>
    <x v="0"/>
    <x v="0"/>
    <x v="0"/>
    <n v="371000"/>
    <x v="0"/>
    <x v="0"/>
    <x v="0"/>
    <x v="1"/>
  </r>
  <r>
    <x v="2458"/>
    <x v="512"/>
    <s v="MUEBLES CC CUBRIMIENTOS"/>
    <x v="0"/>
    <m/>
    <s v="2025-07-11"/>
    <s v="2025-07-28"/>
    <s v="2025-08-19 14:14:52"/>
    <s v="0000-00-00 00:00:00"/>
    <s v="2025-09-13 13:10:00"/>
    <s v="2025-09-19 14:59:13"/>
    <s v="2025-09-22 11:14:22"/>
    <s v="2025-08-20"/>
    <s v="2025-08-20"/>
    <s v="2025-09-17"/>
    <s v="2025-09-19"/>
    <s v="2025-09-20"/>
    <x v="3"/>
    <s v="Cali"/>
    <s v="REP046"/>
    <x v="278"/>
    <m/>
    <x v="0"/>
    <n v="2"/>
    <x v="0"/>
    <x v="0"/>
    <x v="0"/>
    <n v="700000"/>
    <x v="0"/>
    <x v="0"/>
    <x v="0"/>
    <x v="4"/>
  </r>
  <r>
    <x v="2459"/>
    <x v="145"/>
    <s v="CUBRIMIENTO"/>
    <x v="0"/>
    <m/>
    <s v="2025-07-11"/>
    <s v="2025-07-14"/>
    <s v="2025-07-17 12:11:03"/>
    <s v="0000-00-00 00:00:00"/>
    <s v="2025-07-24 07:09:05"/>
    <s v="2025-07-24 07:09:34"/>
    <s v="0000-00-00 00:00:00"/>
    <s v="2025-07-15"/>
    <s v="2025-07-15"/>
    <s v="2025-07-17"/>
    <s v="2025-07-21"/>
    <s v="2025-07-21"/>
    <x v="3"/>
    <s v="Virtual"/>
    <s v="18447"/>
    <x v="14"/>
    <m/>
    <x v="0"/>
    <n v="30"/>
    <x v="0"/>
    <x v="0"/>
    <x v="0"/>
    <n v="63450"/>
    <x v="0"/>
    <x v="0"/>
    <x v="0"/>
    <x v="1"/>
  </r>
  <r>
    <x v="2459"/>
    <x v="145"/>
    <s v="CUBRIMIENTO"/>
    <x v="0"/>
    <m/>
    <s v="2025-07-11"/>
    <s v="2025-07-14"/>
    <s v="2025-07-17 12:11:03"/>
    <s v="0000-00-00 00:00:00"/>
    <s v="2025-07-24 07:09:05"/>
    <s v="2025-07-24 07:09:34"/>
    <s v="0000-00-00 00:00:00"/>
    <s v="2025-07-15"/>
    <s v="2025-07-15"/>
    <s v="2025-07-17"/>
    <s v="2025-07-21"/>
    <s v="2025-07-21"/>
    <x v="3"/>
    <s v="Virtual"/>
    <s v="18448"/>
    <x v="15"/>
    <m/>
    <x v="0"/>
    <n v="30"/>
    <x v="0"/>
    <x v="0"/>
    <x v="0"/>
    <n v="63450"/>
    <x v="0"/>
    <x v="0"/>
    <x v="0"/>
    <x v="1"/>
  </r>
  <r>
    <x v="2459"/>
    <x v="145"/>
    <s v="CUBRIMIENTO"/>
    <x v="0"/>
    <m/>
    <s v="2025-07-11"/>
    <s v="2025-07-14"/>
    <s v="2025-07-17 12:11:03"/>
    <s v="0000-00-00 00:00:00"/>
    <s v="2025-07-24 07:09:05"/>
    <s v="2025-07-24 07:09:34"/>
    <s v="0000-00-00 00:00:00"/>
    <s v="2025-07-15"/>
    <s v="2025-07-15"/>
    <s v="2025-07-17"/>
    <s v="2025-07-21"/>
    <s v="2025-07-21"/>
    <x v="3"/>
    <s v="Virtual"/>
    <s v="18453"/>
    <x v="18"/>
    <m/>
    <x v="0"/>
    <n v="30"/>
    <x v="0"/>
    <x v="0"/>
    <x v="0"/>
    <n v="22290"/>
    <x v="0"/>
    <x v="0"/>
    <x v="0"/>
    <x v="1"/>
  </r>
  <r>
    <x v="2459"/>
    <x v="145"/>
    <s v="CUBRIMIENTO"/>
    <x v="0"/>
    <m/>
    <s v="2025-07-11"/>
    <s v="2025-07-14"/>
    <s v="2025-07-17 12:11:03"/>
    <s v="0000-00-00 00:00:00"/>
    <s v="2025-07-24 07:09:05"/>
    <s v="2025-07-24 07:09:34"/>
    <s v="0000-00-00 00:00:00"/>
    <s v="2025-07-15"/>
    <s v="2025-07-15"/>
    <s v="2025-07-17"/>
    <s v="2025-07-21"/>
    <s v="2025-07-21"/>
    <x v="3"/>
    <s v="Virtual"/>
    <s v="18458"/>
    <x v="22"/>
    <m/>
    <x v="0"/>
    <n v="30"/>
    <x v="0"/>
    <x v="0"/>
    <x v="0"/>
    <n v="34560"/>
    <x v="0"/>
    <x v="0"/>
    <x v="0"/>
    <x v="1"/>
  </r>
  <r>
    <x v="2459"/>
    <x v="145"/>
    <s v="CUBRIMIENTO"/>
    <x v="0"/>
    <m/>
    <s v="2025-07-11"/>
    <s v="2025-07-14"/>
    <s v="2025-07-17 12:11:03"/>
    <s v="0000-00-00 00:00:00"/>
    <s v="2025-07-24 07:09:05"/>
    <s v="2025-07-24 07:09:34"/>
    <s v="0000-00-00 00:00:00"/>
    <s v="2025-07-15"/>
    <s v="2025-07-15"/>
    <s v="2025-07-17"/>
    <s v="2025-07-21"/>
    <s v="2025-07-21"/>
    <x v="3"/>
    <s v="Virtual"/>
    <s v="18460"/>
    <x v="1016"/>
    <m/>
    <x v="0"/>
    <n v="30"/>
    <x v="0"/>
    <x v="0"/>
    <x v="0"/>
    <n v="197400"/>
    <x v="0"/>
    <x v="0"/>
    <x v="0"/>
    <x v="1"/>
  </r>
  <r>
    <x v="2459"/>
    <x v="145"/>
    <s v="CUBRIMIENTO"/>
    <x v="0"/>
    <m/>
    <s v="2025-07-11"/>
    <s v="2025-07-14"/>
    <s v="2025-07-17 12:11:03"/>
    <s v="0000-00-00 00:00:00"/>
    <s v="2025-07-24 07:09:05"/>
    <s v="2025-07-24 07:09:34"/>
    <s v="0000-00-00 00:00:00"/>
    <s v="2025-07-15"/>
    <s v="2025-07-15"/>
    <s v="2025-07-17"/>
    <s v="2025-07-21"/>
    <s v="2025-07-21"/>
    <x v="3"/>
    <s v="Virtual"/>
    <s v="18461"/>
    <x v="226"/>
    <m/>
    <x v="0"/>
    <n v="30"/>
    <x v="0"/>
    <x v="0"/>
    <x v="0"/>
    <n v="246750"/>
    <x v="0"/>
    <x v="0"/>
    <x v="0"/>
    <x v="1"/>
  </r>
  <r>
    <x v="2459"/>
    <x v="145"/>
    <s v="CUBRIMIENTO"/>
    <x v="0"/>
    <m/>
    <s v="2025-07-11"/>
    <s v="2025-07-14"/>
    <s v="2025-07-17 12:11:03"/>
    <s v="0000-00-00 00:00:00"/>
    <s v="2025-07-24 07:09:05"/>
    <s v="2025-07-24 07:09:34"/>
    <s v="0000-00-00 00:00:00"/>
    <s v="2025-07-15"/>
    <s v="2025-07-15"/>
    <s v="2025-07-17"/>
    <s v="2025-07-21"/>
    <s v="2025-07-21"/>
    <x v="3"/>
    <s v="Virtual"/>
    <s v="19544"/>
    <x v="23"/>
    <m/>
    <x v="0"/>
    <n v="30"/>
    <x v="0"/>
    <x v="0"/>
    <x v="0"/>
    <n v="176250"/>
    <x v="0"/>
    <x v="0"/>
    <x v="0"/>
    <x v="1"/>
  </r>
  <r>
    <x v="2459"/>
    <x v="145"/>
    <s v="CUBRIMIENTO"/>
    <x v="0"/>
    <m/>
    <s v="2025-07-11"/>
    <s v="2025-07-14"/>
    <s v="2025-07-17 12:11:03"/>
    <s v="0000-00-00 00:00:00"/>
    <s v="2025-07-24 07:09:05"/>
    <s v="2025-07-24 07:09:34"/>
    <s v="0000-00-00 00:00:00"/>
    <s v="2025-07-15"/>
    <s v="2025-07-15"/>
    <s v="2025-07-17"/>
    <s v="2025-07-21"/>
    <s v="2025-07-21"/>
    <x v="3"/>
    <s v="Virtual"/>
    <s v="19545"/>
    <x v="24"/>
    <m/>
    <x v="0"/>
    <n v="30"/>
    <x v="0"/>
    <x v="0"/>
    <x v="0"/>
    <n v="169200"/>
    <x v="0"/>
    <x v="0"/>
    <x v="0"/>
    <x v="1"/>
  </r>
  <r>
    <x v="2459"/>
    <x v="145"/>
    <s v="CUBRIMIENTO"/>
    <x v="0"/>
    <m/>
    <s v="2025-07-11"/>
    <s v="2025-07-14"/>
    <s v="2025-07-17 12:11:03"/>
    <s v="0000-00-00 00:00:00"/>
    <s v="2025-07-24 07:09:05"/>
    <s v="2025-07-24 07:09:34"/>
    <s v="0000-00-00 00:00:00"/>
    <s v="2025-07-15"/>
    <s v="2025-07-15"/>
    <s v="2025-07-17"/>
    <s v="2025-07-21"/>
    <s v="2025-07-21"/>
    <x v="3"/>
    <s v="Virtual"/>
    <s v="19546"/>
    <x v="25"/>
    <m/>
    <x v="0"/>
    <n v="30"/>
    <x v="0"/>
    <x v="0"/>
    <x v="0"/>
    <n v="165690"/>
    <x v="0"/>
    <x v="0"/>
    <x v="0"/>
    <x v="1"/>
  </r>
  <r>
    <x v="2459"/>
    <x v="145"/>
    <s v="CUBRIMIENTO"/>
    <x v="0"/>
    <m/>
    <s v="2025-07-11"/>
    <s v="2025-07-14"/>
    <s v="2025-07-17 12:11:03"/>
    <s v="0000-00-00 00:00:00"/>
    <s v="2025-07-24 07:09:05"/>
    <s v="2025-07-24 07:09:34"/>
    <s v="0000-00-00 00:00:00"/>
    <s v="2025-07-15"/>
    <s v="2025-07-15"/>
    <s v="2025-07-17"/>
    <s v="2025-07-21"/>
    <s v="2025-07-21"/>
    <x v="3"/>
    <s v="Virtual"/>
    <s v="983"/>
    <x v="1239"/>
    <m/>
    <x v="0"/>
    <n v="30"/>
    <x v="0"/>
    <x v="0"/>
    <x v="0"/>
    <n v="2160"/>
    <x v="0"/>
    <x v="0"/>
    <x v="0"/>
    <x v="1"/>
  </r>
  <r>
    <x v="2459"/>
    <x v="145"/>
    <s v="CUBRIMIENTO"/>
    <x v="0"/>
    <m/>
    <s v="2025-07-11"/>
    <s v="2025-07-14"/>
    <s v="2025-07-17 12:11:03"/>
    <s v="0000-00-00 00:00:00"/>
    <s v="2025-07-24 07:09:05"/>
    <s v="2025-07-24 07:09:34"/>
    <s v="0000-00-00 00:00:00"/>
    <s v="2025-07-15"/>
    <s v="2025-07-15"/>
    <s v="2025-07-17"/>
    <s v="2025-07-21"/>
    <s v="2025-07-21"/>
    <x v="3"/>
    <s v="Virtual"/>
    <s v="ALUFG07"/>
    <x v="1240"/>
    <m/>
    <x v="0"/>
    <n v="4"/>
    <x v="0"/>
    <x v="0"/>
    <x v="0"/>
    <n v="1176512"/>
    <x v="0"/>
    <x v="0"/>
    <x v="0"/>
    <x v="1"/>
  </r>
  <r>
    <x v="2459"/>
    <x v="145"/>
    <s v="CUBRIMIENTO"/>
    <x v="0"/>
    <m/>
    <s v="2025-07-11"/>
    <s v="2025-07-14"/>
    <s v="2025-07-17 12:11:03"/>
    <s v="0000-00-00 00:00:00"/>
    <s v="2025-07-24 07:09:05"/>
    <s v="2025-07-24 07:09:34"/>
    <s v="0000-00-00 00:00:00"/>
    <s v="2025-07-15"/>
    <s v="2025-07-15"/>
    <s v="2025-07-17"/>
    <s v="2025-07-21"/>
    <s v="2025-07-21"/>
    <x v="3"/>
    <s v="Virtual"/>
    <s v="ALUFG08"/>
    <x v="299"/>
    <m/>
    <x v="0"/>
    <n v="2"/>
    <x v="0"/>
    <x v="0"/>
    <x v="0"/>
    <n v="441250"/>
    <x v="0"/>
    <x v="0"/>
    <x v="0"/>
    <x v="1"/>
  </r>
  <r>
    <x v="2459"/>
    <x v="145"/>
    <s v="CUBRIMIENTO"/>
    <x v="0"/>
    <m/>
    <s v="2025-07-11"/>
    <s v="2025-07-14"/>
    <s v="2025-07-17 12:11:03"/>
    <s v="0000-00-00 00:00:00"/>
    <s v="2025-07-24 07:09:05"/>
    <s v="2025-07-24 07:09:34"/>
    <s v="0000-00-00 00:00:00"/>
    <s v="2025-07-15"/>
    <s v="2025-07-15"/>
    <s v="2025-07-17"/>
    <s v="2025-07-21"/>
    <s v="2025-07-21"/>
    <x v="3"/>
    <s v="Virtual"/>
    <s v="ALUFG09"/>
    <x v="1241"/>
    <m/>
    <x v="0"/>
    <n v="2"/>
    <x v="0"/>
    <x v="0"/>
    <x v="0"/>
    <n v="192996"/>
    <x v="0"/>
    <x v="0"/>
    <x v="0"/>
    <x v="1"/>
  </r>
  <r>
    <x v="2460"/>
    <x v="1385"/>
    <s v="MUEBLES CC CUBRIMIENTOS"/>
    <x v="0"/>
    <m/>
    <s v="2025-07-12"/>
    <s v="2025-07-15"/>
    <s v="2025-07-16 07:54:18"/>
    <s v="0000-00-00 00:00:00"/>
    <s v="2025-07-18 15:47:01"/>
    <s v="2025-07-21 08:57:33"/>
    <s v="2025-07-26 08:11:36"/>
    <s v="2025-07-16"/>
    <s v="2025-07-16"/>
    <s v="2025-07-18"/>
    <s v="2025-07-22"/>
    <s v="2025-07-23"/>
    <x v="3"/>
    <s v="Cali"/>
    <s v="10908"/>
    <x v="877"/>
    <m/>
    <x v="0"/>
    <n v="1"/>
    <x v="0"/>
    <x v="0"/>
    <x v="0"/>
    <n v="60000"/>
    <x v="0"/>
    <x v="0"/>
    <x v="0"/>
    <x v="1"/>
  </r>
  <r>
    <x v="2461"/>
    <x v="528"/>
    <s v="CUBRIMIENTO"/>
    <x v="0"/>
    <m/>
    <s v="2025-07-12"/>
    <s v="2025-07-29"/>
    <s v="2025-07-30 09:56:34"/>
    <s v="0000-00-00 00:00:00"/>
    <s v="2025-08-19 15:58:27"/>
    <s v="2025-09-03 14:12:25"/>
    <s v="0000-00-00 00:00:00"/>
    <s v="2025-07-30"/>
    <s v="2025-07-30"/>
    <s v="2025-08-15"/>
    <s v="2025-08-19"/>
    <s v="2025-08-21"/>
    <x v="8"/>
    <s v="Cali"/>
    <s v="1011439"/>
    <x v="151"/>
    <m/>
    <x v="0"/>
    <n v="4"/>
    <x v="0"/>
    <x v="0"/>
    <x v="0"/>
    <n v="1032916"/>
    <x v="0"/>
    <x v="0"/>
    <x v="0"/>
    <x v="7"/>
  </r>
  <r>
    <x v="2461"/>
    <x v="528"/>
    <s v="CUBRIMIENTO"/>
    <x v="0"/>
    <m/>
    <s v="2025-07-12"/>
    <s v="2025-07-29"/>
    <s v="2025-07-30 09:56:34"/>
    <s v="0000-00-00 00:00:00"/>
    <s v="2025-08-19 15:58:27"/>
    <s v="2025-09-03 14:12:25"/>
    <s v="0000-00-00 00:00:00"/>
    <s v="2025-07-30"/>
    <s v="2025-07-30"/>
    <s v="2025-08-15"/>
    <s v="2025-08-19"/>
    <s v="2025-08-21"/>
    <x v="8"/>
    <s v="Cali"/>
    <s v="11443"/>
    <x v="368"/>
    <m/>
    <x v="0"/>
    <n v="6"/>
    <x v="0"/>
    <x v="0"/>
    <x v="0"/>
    <n v="120000"/>
    <x v="0"/>
    <x v="0"/>
    <x v="0"/>
    <x v="7"/>
  </r>
  <r>
    <x v="2461"/>
    <x v="528"/>
    <s v="CUBRIMIENTO"/>
    <x v="0"/>
    <m/>
    <s v="2025-07-12"/>
    <s v="2025-07-29"/>
    <s v="2025-07-30 09:56:34"/>
    <s v="0000-00-00 00:00:00"/>
    <s v="2025-08-19 15:58:27"/>
    <s v="2025-09-03 14:12:25"/>
    <s v="0000-00-00 00:00:00"/>
    <s v="2025-07-30"/>
    <s v="2025-07-30"/>
    <s v="2025-08-15"/>
    <s v="2025-08-19"/>
    <s v="2025-08-21"/>
    <x v="8"/>
    <s v="Cali"/>
    <s v="13935"/>
    <x v="660"/>
    <m/>
    <x v="0"/>
    <n v="6"/>
    <x v="0"/>
    <x v="0"/>
    <x v="0"/>
    <n v="50400"/>
    <x v="0"/>
    <x v="0"/>
    <x v="0"/>
    <x v="7"/>
  </r>
  <r>
    <x v="2461"/>
    <x v="528"/>
    <s v="CUBRIMIENTO"/>
    <x v="0"/>
    <m/>
    <s v="2025-07-12"/>
    <s v="2025-07-29"/>
    <s v="2025-07-30 09:56:34"/>
    <s v="0000-00-00 00:00:00"/>
    <s v="2025-08-19 15:58:27"/>
    <s v="2025-09-03 14:12:25"/>
    <s v="0000-00-00 00:00:00"/>
    <s v="2025-07-30"/>
    <s v="2025-07-30"/>
    <s v="2025-08-15"/>
    <s v="2025-08-19"/>
    <s v="2025-08-21"/>
    <x v="8"/>
    <s v="Cali"/>
    <s v="27814"/>
    <x v="750"/>
    <m/>
    <x v="0"/>
    <n v="1"/>
    <x v="0"/>
    <x v="0"/>
    <x v="0"/>
    <n v="260717"/>
    <x v="0"/>
    <x v="0"/>
    <x v="0"/>
    <x v="7"/>
  </r>
  <r>
    <x v="2461"/>
    <x v="528"/>
    <s v="CUBRIMIENTO"/>
    <x v="0"/>
    <m/>
    <s v="2025-07-12"/>
    <s v="2025-07-29"/>
    <s v="2025-07-30 09:56:34"/>
    <s v="0000-00-00 00:00:00"/>
    <s v="2025-08-19 15:58:27"/>
    <s v="2025-09-03 14:12:25"/>
    <s v="0000-00-00 00:00:00"/>
    <s v="2025-07-30"/>
    <s v="2025-07-30"/>
    <s v="2025-08-15"/>
    <s v="2025-08-19"/>
    <s v="2025-08-21"/>
    <x v="8"/>
    <s v="Cali"/>
    <s v="7300"/>
    <x v="604"/>
    <m/>
    <x v="0"/>
    <n v="6"/>
    <x v="0"/>
    <x v="0"/>
    <x v="0"/>
    <n v="210000"/>
    <x v="0"/>
    <x v="0"/>
    <x v="0"/>
    <x v="7"/>
  </r>
  <r>
    <x v="2461"/>
    <x v="528"/>
    <s v="CUBRIMIENTO"/>
    <x v="0"/>
    <m/>
    <s v="2025-07-12"/>
    <s v="2025-07-29"/>
    <s v="2025-07-30 09:56:34"/>
    <s v="0000-00-00 00:00:00"/>
    <s v="2025-08-19 15:58:27"/>
    <s v="2025-09-03 14:12:25"/>
    <s v="0000-00-00 00:00:00"/>
    <s v="2025-07-30"/>
    <s v="2025-07-30"/>
    <s v="2025-08-15"/>
    <s v="2025-08-19"/>
    <s v="2025-08-21"/>
    <x v="8"/>
    <s v="Cali"/>
    <s v="MANT004"/>
    <x v="934"/>
    <m/>
    <x v="0"/>
    <n v="2"/>
    <x v="195"/>
    <x v="0"/>
    <x v="17"/>
    <n v="1394338"/>
    <x v="0"/>
    <x v="0"/>
    <x v="0"/>
    <x v="7"/>
  </r>
  <r>
    <x v="2461"/>
    <x v="528"/>
    <s v="CUBRIMIENTO"/>
    <x v="0"/>
    <m/>
    <s v="2025-07-12"/>
    <s v="2025-07-29"/>
    <s v="2025-07-30 09:56:34"/>
    <s v="0000-00-00 00:00:00"/>
    <s v="2025-08-19 15:58:27"/>
    <s v="2025-09-03 14:12:25"/>
    <s v="0000-00-00 00:00:00"/>
    <s v="2025-07-30"/>
    <s v="2025-07-30"/>
    <s v="2025-08-15"/>
    <s v="2025-08-19"/>
    <s v="2025-08-21"/>
    <x v="8"/>
    <s v="Cali"/>
    <s v="MANT004"/>
    <x v="934"/>
    <m/>
    <x v="0"/>
    <n v="1"/>
    <x v="420"/>
    <x v="0"/>
    <x v="17"/>
    <n v="1070954"/>
    <x v="0"/>
    <x v="0"/>
    <x v="0"/>
    <x v="7"/>
  </r>
  <r>
    <x v="2461"/>
    <x v="528"/>
    <s v="CUBRIMIENTO"/>
    <x v="0"/>
    <m/>
    <s v="2025-07-12"/>
    <s v="2025-07-29"/>
    <s v="2025-07-30 09:56:34"/>
    <s v="0000-00-00 00:00:00"/>
    <s v="2025-08-19 15:58:27"/>
    <s v="2025-09-03 14:12:25"/>
    <s v="0000-00-00 00:00:00"/>
    <s v="2025-07-30"/>
    <s v="2025-07-30"/>
    <s v="2025-08-15"/>
    <s v="2025-08-19"/>
    <s v="2025-08-21"/>
    <x v="8"/>
    <s v="Cali"/>
    <s v="MANT004"/>
    <x v="934"/>
    <m/>
    <x v="0"/>
    <n v="1"/>
    <x v="421"/>
    <x v="0"/>
    <x v="17"/>
    <n v="1610954"/>
    <x v="0"/>
    <x v="0"/>
    <x v="0"/>
    <x v="7"/>
  </r>
  <r>
    <x v="2461"/>
    <x v="528"/>
    <s v="CUBRIMIENTO"/>
    <x v="0"/>
    <m/>
    <s v="2025-07-12"/>
    <s v="2025-07-29"/>
    <s v="2025-07-30 09:56:34"/>
    <s v="0000-00-00 00:00:00"/>
    <s v="2025-08-19 15:58:27"/>
    <s v="2025-09-03 14:12:25"/>
    <s v="0000-00-00 00:00:00"/>
    <s v="2025-07-30"/>
    <s v="2025-07-30"/>
    <s v="2025-08-15"/>
    <s v="2025-08-19"/>
    <s v="2025-08-21"/>
    <x v="8"/>
    <s v="Cali"/>
    <s v="MTOS01"/>
    <x v="1139"/>
    <m/>
    <x v="0"/>
    <n v="1"/>
    <x v="0"/>
    <x v="0"/>
    <x v="0"/>
    <n v="1295532"/>
    <x v="0"/>
    <x v="0"/>
    <x v="0"/>
    <x v="7"/>
  </r>
  <r>
    <x v="2462"/>
    <x v="1386"/>
    <s v="CUBRIMIENTO"/>
    <x v="0"/>
    <m/>
    <s v="2025-07-12"/>
    <s v="2025-07-14"/>
    <s v="2025-07-16 07:59:03"/>
    <s v="0000-00-00 00:00:00"/>
    <s v="2025-07-31 14:22:23"/>
    <s v="2025-08-04 10:44:49"/>
    <s v="2025-09-25 17:47:59"/>
    <s v="2025-07-15"/>
    <s v="2025-07-15"/>
    <s v="2025-07-31"/>
    <s v="2025-08-02"/>
    <s v="2025-08-06"/>
    <x v="1"/>
    <s v="Medellin"/>
    <s v="6928"/>
    <x v="1242"/>
    <m/>
    <x v="0"/>
    <n v="1"/>
    <x v="0"/>
    <x v="0"/>
    <x v="0"/>
    <n v="278500"/>
    <x v="0"/>
    <x v="0"/>
    <x v="0"/>
    <x v="1"/>
  </r>
  <r>
    <x v="2462"/>
    <x v="1386"/>
    <s v="CUBRIMIENTO"/>
    <x v="0"/>
    <m/>
    <s v="2025-07-12"/>
    <s v="2025-07-14"/>
    <s v="2025-07-16 07:59:03"/>
    <s v="0000-00-00 00:00:00"/>
    <s v="2025-07-31 14:22:23"/>
    <s v="2025-08-04 10:44:49"/>
    <s v="2025-09-25 17:47:59"/>
    <s v="2025-07-15"/>
    <s v="2025-07-15"/>
    <s v="2025-07-31"/>
    <s v="2025-08-02"/>
    <s v="2025-08-06"/>
    <x v="1"/>
    <s v="Medellin"/>
    <s v="REP023"/>
    <x v="35"/>
    <m/>
    <x v="0"/>
    <n v="1"/>
    <x v="0"/>
    <x v="0"/>
    <x v="0"/>
    <n v="80000"/>
    <x v="0"/>
    <x v="0"/>
    <x v="0"/>
    <x v="1"/>
  </r>
  <r>
    <x v="2462"/>
    <x v="1386"/>
    <s v="CUBRIMIENTO"/>
    <x v="0"/>
    <m/>
    <s v="2025-07-12"/>
    <s v="2025-07-14"/>
    <s v="2025-07-16 07:59:03"/>
    <s v="0000-00-00 00:00:00"/>
    <s v="2025-07-31 14:22:23"/>
    <s v="2025-08-04 10:44:49"/>
    <s v="2025-09-25 17:47:59"/>
    <s v="2025-07-15"/>
    <s v="2025-07-15"/>
    <s v="2025-07-31"/>
    <s v="2025-08-02"/>
    <s v="2025-08-06"/>
    <x v="1"/>
    <s v="Medellin"/>
    <s v="SERV03"/>
    <x v="9"/>
    <m/>
    <x v="0"/>
    <n v="1"/>
    <x v="0"/>
    <x v="0"/>
    <x v="0"/>
    <n v="60000"/>
    <x v="0"/>
    <x v="1"/>
    <x v="1"/>
    <x v="1"/>
  </r>
  <r>
    <x v="2463"/>
    <x v="1387"/>
    <s v="MUEBLES CC CUBRIMIENTOS"/>
    <x v="0"/>
    <m/>
    <s v="2025-07-12"/>
    <s v="2025-07-17"/>
    <s v="2025-07-22 16:38:08"/>
    <s v="0000-00-00 00:00:00"/>
    <s v="2025-08-13 17:54:29"/>
    <s v="2025-08-14 14:15:15"/>
    <s v="0000-00-00 00:00:00"/>
    <s v="2025-07-22"/>
    <s v="2025-07-22"/>
    <s v="2025-08-17"/>
    <s v="2025-08-22"/>
    <s v="2025-08-24"/>
    <x v="8"/>
    <s v="Bogota"/>
    <s v="100231"/>
    <x v="79"/>
    <s v="LONA DICKSON AZUL VETEADO REF:U391"/>
    <x v="0"/>
    <n v="1"/>
    <x v="0"/>
    <x v="0"/>
    <x v="0"/>
    <n v="2992428"/>
    <x v="0"/>
    <x v="2"/>
    <x v="0"/>
    <x v="7"/>
  </r>
  <r>
    <x v="2463"/>
    <x v="1387"/>
    <s v="MUEBLES CC CUBRIMIENTOS"/>
    <x v="0"/>
    <m/>
    <s v="2025-07-12"/>
    <s v="2025-07-17"/>
    <s v="2025-07-22 16:38:08"/>
    <s v="0000-00-00 00:00:00"/>
    <s v="2025-08-13 17:54:29"/>
    <s v="2025-08-14 14:15:15"/>
    <s v="0000-00-00 00:00:00"/>
    <s v="2025-07-22"/>
    <s v="2025-07-22"/>
    <s v="2025-08-17"/>
    <s v="2025-08-22"/>
    <s v="2025-08-24"/>
    <x v="8"/>
    <s v="Bogota"/>
    <s v="100235"/>
    <x v="217"/>
    <s v="LONA DICKSON AZUL VETEADO REF:U391"/>
    <x v="0"/>
    <n v="1"/>
    <x v="0"/>
    <x v="0"/>
    <x v="0"/>
    <n v="4059351"/>
    <x v="0"/>
    <x v="2"/>
    <x v="0"/>
    <x v="7"/>
  </r>
  <r>
    <x v="2463"/>
    <x v="1387"/>
    <s v="MUEBLES CC CUBRIMIENTOS"/>
    <x v="0"/>
    <m/>
    <s v="2025-07-12"/>
    <s v="2025-07-17"/>
    <s v="2025-07-22 16:38:08"/>
    <s v="0000-00-00 00:00:00"/>
    <s v="2025-08-13 17:54:29"/>
    <s v="2025-08-14 14:15:15"/>
    <s v="0000-00-00 00:00:00"/>
    <s v="2025-07-22"/>
    <s v="2025-07-22"/>
    <s v="2025-08-17"/>
    <s v="2025-08-22"/>
    <s v="2025-08-24"/>
    <x v="8"/>
    <s v="Bogota"/>
    <s v="100236"/>
    <x v="162"/>
    <s v="LONA DICKSON AZUL VETEADO REF:U391"/>
    <x v="0"/>
    <n v="1"/>
    <x v="0"/>
    <x v="0"/>
    <x v="0"/>
    <n v="4059351"/>
    <x v="0"/>
    <x v="2"/>
    <x v="0"/>
    <x v="7"/>
  </r>
  <r>
    <x v="2463"/>
    <x v="1387"/>
    <s v="MUEBLES CC CUBRIMIENTOS"/>
    <x v="0"/>
    <m/>
    <s v="2025-07-12"/>
    <s v="2025-07-17"/>
    <s v="2025-07-22 16:38:08"/>
    <s v="0000-00-00 00:00:00"/>
    <s v="2025-08-13 17:54:29"/>
    <s v="2025-08-14 14:15:15"/>
    <s v="0000-00-00 00:00:00"/>
    <s v="2025-07-22"/>
    <s v="2025-07-22"/>
    <s v="2025-08-17"/>
    <s v="2025-08-22"/>
    <s v="2025-08-24"/>
    <x v="8"/>
    <s v="Bogota"/>
    <s v="14781"/>
    <x v="490"/>
    <m/>
    <x v="0"/>
    <n v="2"/>
    <x v="0"/>
    <x v="0"/>
    <x v="0"/>
    <n v="1296112"/>
    <x v="0"/>
    <x v="2"/>
    <x v="0"/>
    <x v="7"/>
  </r>
  <r>
    <x v="2464"/>
    <x v="1388"/>
    <s v="MUEBLES CC CUBRIMIENTOS"/>
    <x v="0"/>
    <m/>
    <s v="2025-07-14"/>
    <s v="2025-07-16"/>
    <s v="2025-07-30 10:41:43"/>
    <s v="0000-00-00 00:00:00"/>
    <s v="2025-09-02 11:46:13"/>
    <s v="2025-09-03 08:18:41"/>
    <s v="2025-10-08 17:26:12"/>
    <s v="2025-07-30"/>
    <s v="2025-07-30"/>
    <s v="2025-09-24"/>
    <s v="2025-09-26"/>
    <s v="2025-09-29"/>
    <x v="3"/>
    <s v="Virtual"/>
    <s v="27313"/>
    <x v="61"/>
    <m/>
    <x v="0"/>
    <n v="3"/>
    <x v="0"/>
    <x v="0"/>
    <x v="0"/>
    <n v="1920000"/>
    <x v="0"/>
    <x v="0"/>
    <x v="0"/>
    <x v="4"/>
  </r>
  <r>
    <x v="2464"/>
    <x v="1388"/>
    <s v="MUEBLES CC CUBRIMIENTOS"/>
    <x v="0"/>
    <m/>
    <s v="2025-07-14"/>
    <s v="2025-07-16"/>
    <s v="2025-07-30 10:41:43"/>
    <s v="0000-00-00 00:00:00"/>
    <s v="2025-09-02 11:46:13"/>
    <s v="2025-09-03 08:18:41"/>
    <s v="2025-10-08 17:26:12"/>
    <s v="2025-07-30"/>
    <s v="2025-07-30"/>
    <s v="2025-09-24"/>
    <s v="2025-09-26"/>
    <s v="2025-09-29"/>
    <x v="3"/>
    <s v="Virtual"/>
    <s v="561001"/>
    <x v="1243"/>
    <m/>
    <x v="0"/>
    <n v="1"/>
    <x v="0"/>
    <x v="0"/>
    <x v="0"/>
    <n v="1603808"/>
    <x v="0"/>
    <x v="0"/>
    <x v="0"/>
    <x v="4"/>
  </r>
  <r>
    <x v="2464"/>
    <x v="1388"/>
    <s v="MUEBLES CC CUBRIMIENTOS"/>
    <x v="0"/>
    <m/>
    <s v="2025-07-14"/>
    <s v="2025-07-16"/>
    <s v="2025-07-30 10:41:43"/>
    <s v="0000-00-00 00:00:00"/>
    <s v="2025-09-02 11:46:13"/>
    <s v="2025-09-03 08:18:41"/>
    <s v="2025-10-08 17:26:12"/>
    <s v="2025-07-30"/>
    <s v="2025-07-30"/>
    <s v="2025-09-24"/>
    <s v="2025-09-26"/>
    <s v="2025-09-29"/>
    <x v="3"/>
    <s v="Virtual"/>
    <s v="REP023"/>
    <x v="35"/>
    <m/>
    <x v="0"/>
    <n v="3"/>
    <x v="0"/>
    <x v="0"/>
    <x v="0"/>
    <n v="1200000"/>
    <x v="0"/>
    <x v="0"/>
    <x v="0"/>
    <x v="4"/>
  </r>
  <r>
    <x v="2464"/>
    <x v="1388"/>
    <s v="MUEBLES CC CUBRIMIENTOS"/>
    <x v="0"/>
    <m/>
    <s v="2025-07-14"/>
    <s v="2025-07-16"/>
    <s v="2025-07-30 10:41:43"/>
    <s v="0000-00-00 00:00:00"/>
    <s v="2025-09-02 11:46:13"/>
    <s v="2025-09-03 08:18:41"/>
    <s v="2025-10-08 17:26:12"/>
    <s v="2025-07-30"/>
    <s v="2025-07-30"/>
    <s v="2025-09-24"/>
    <s v="2025-09-26"/>
    <s v="2025-09-29"/>
    <x v="3"/>
    <s v="Virtual"/>
    <s v="REP027"/>
    <x v="62"/>
    <m/>
    <x v="0"/>
    <n v="2"/>
    <x v="0"/>
    <x v="0"/>
    <x v="0"/>
    <n v="400000"/>
    <x v="0"/>
    <x v="0"/>
    <x v="0"/>
    <x v="4"/>
  </r>
  <r>
    <x v="2464"/>
    <x v="1388"/>
    <s v="MUEBLES CC CUBRIMIENTOS"/>
    <x v="0"/>
    <m/>
    <s v="2025-07-14"/>
    <s v="2025-07-16"/>
    <s v="2025-07-30 10:41:43"/>
    <s v="0000-00-00 00:00:00"/>
    <s v="2025-09-02 11:46:13"/>
    <s v="2025-09-03 08:18:41"/>
    <s v="2025-10-08 17:26:12"/>
    <s v="2025-07-30"/>
    <s v="2025-07-30"/>
    <s v="2025-09-24"/>
    <s v="2025-09-26"/>
    <s v="2025-09-29"/>
    <x v="3"/>
    <s v="Virtual"/>
    <s v="TRANSP07"/>
    <x v="47"/>
    <m/>
    <x v="0"/>
    <n v="1"/>
    <x v="0"/>
    <x v="0"/>
    <x v="0"/>
    <n v="450000"/>
    <x v="0"/>
    <x v="0"/>
    <x v="0"/>
    <x v="4"/>
  </r>
  <r>
    <x v="2465"/>
    <x v="1389"/>
    <s v="MUEBLES CC CUBRIMIENTOS"/>
    <x v="0"/>
    <m/>
    <s v="2025-07-14"/>
    <s v="2025-07-15"/>
    <s v="2025-07-17 12:11:37"/>
    <s v="0000-00-00 00:00:00"/>
    <s v="2025-08-06 12:18:14"/>
    <s v="2025-08-15 10:49:49"/>
    <s v="2025-09-22 17:04:45"/>
    <s v="2025-07-16"/>
    <s v="2025-07-16"/>
    <s v="2025-07-17"/>
    <s v="2025-07-21"/>
    <s v="2025-07-22"/>
    <x v="1"/>
    <s v="Virtual"/>
    <s v="12240"/>
    <x v="514"/>
    <m/>
    <x v="0"/>
    <n v="8"/>
    <x v="0"/>
    <x v="0"/>
    <x v="0"/>
    <n v="420800"/>
    <x v="0"/>
    <x v="0"/>
    <x v="0"/>
    <x v="1"/>
  </r>
  <r>
    <x v="2465"/>
    <x v="1389"/>
    <s v="MUEBLES CC CUBRIMIENTOS"/>
    <x v="0"/>
    <m/>
    <s v="2025-07-14"/>
    <s v="2025-07-15"/>
    <s v="2025-07-17 12:11:37"/>
    <s v="0000-00-00 00:00:00"/>
    <s v="2025-08-06 12:18:14"/>
    <s v="2025-08-15 10:49:49"/>
    <s v="2025-09-22 17:04:45"/>
    <s v="2025-07-16"/>
    <s v="2025-07-16"/>
    <s v="2025-07-17"/>
    <s v="2025-07-21"/>
    <s v="2025-07-22"/>
    <x v="1"/>
    <s v="Virtual"/>
    <s v="28608"/>
    <x v="1244"/>
    <m/>
    <x v="0"/>
    <n v="38"/>
    <x v="0"/>
    <x v="0"/>
    <x v="0"/>
    <n v="1998800"/>
    <x v="0"/>
    <x v="0"/>
    <x v="0"/>
    <x v="1"/>
  </r>
  <r>
    <x v="2466"/>
    <x v="1390"/>
    <s v="CUBRIMIENTO"/>
    <x v="0"/>
    <m/>
    <s v="2025-07-15"/>
    <s v="2025-07-21"/>
    <s v="2025-07-23 08:42:09"/>
    <s v="2025-08-06 07:37:51"/>
    <s v="2025-08-15 06:33:39"/>
    <s v="2025-09-04 06:57:14"/>
    <s v="2025-09-15 11:49:21"/>
    <s v="2025-07-22"/>
    <s v="2025-08-03"/>
    <s v="2025-08-15"/>
    <s v="2025-08-21"/>
    <s v="2025-08-28"/>
    <x v="3"/>
    <s v="Barranquilla"/>
    <s v="27249"/>
    <x v="64"/>
    <m/>
    <x v="0"/>
    <n v="1"/>
    <x v="0"/>
    <x v="0"/>
    <x v="0"/>
    <n v="183852"/>
    <x v="0"/>
    <x v="0"/>
    <x v="0"/>
    <x v="7"/>
  </r>
  <r>
    <x v="2466"/>
    <x v="1390"/>
    <s v="CUBRIMIENTO"/>
    <x v="0"/>
    <m/>
    <s v="2025-07-15"/>
    <s v="2025-07-21"/>
    <s v="2025-07-23 08:42:09"/>
    <s v="2025-08-06 07:37:51"/>
    <s v="2025-08-15 06:33:39"/>
    <s v="2025-09-04 06:57:14"/>
    <s v="2025-09-15 11:49:21"/>
    <s v="2025-07-22"/>
    <s v="2025-08-03"/>
    <s v="2025-08-15"/>
    <s v="2025-08-21"/>
    <s v="2025-08-28"/>
    <x v="3"/>
    <s v="Barranquilla"/>
    <s v="FLANCHE01"/>
    <x v="51"/>
    <m/>
    <x v="1"/>
    <n v="1"/>
    <x v="422"/>
    <x v="0"/>
    <x v="0"/>
    <n v="960717"/>
    <x v="0"/>
    <x v="0"/>
    <x v="0"/>
    <x v="7"/>
  </r>
  <r>
    <x v="2466"/>
    <x v="1390"/>
    <s v="CUBRIMIENTO"/>
    <x v="0"/>
    <m/>
    <s v="2025-07-15"/>
    <s v="2025-07-21"/>
    <s v="2025-07-23 08:42:09"/>
    <s v="2025-08-06 07:37:51"/>
    <s v="2025-08-15 06:33:39"/>
    <s v="2025-09-04 06:57:14"/>
    <s v="2025-09-15 11:49:21"/>
    <s v="2025-07-22"/>
    <s v="2025-08-03"/>
    <s v="2025-08-15"/>
    <s v="2025-08-21"/>
    <s v="2025-08-28"/>
    <x v="3"/>
    <s v="Barranquilla"/>
    <s v="PLT55"/>
    <x v="160"/>
    <m/>
    <x v="1"/>
    <n v="4"/>
    <x v="0"/>
    <x v="9"/>
    <x v="0"/>
    <n v="1802496"/>
    <x v="0"/>
    <x v="0"/>
    <x v="0"/>
    <x v="7"/>
  </r>
  <r>
    <x v="2466"/>
    <x v="1390"/>
    <s v="CUBRIMIENTO"/>
    <x v="0"/>
    <m/>
    <s v="2025-07-15"/>
    <s v="2025-07-21"/>
    <s v="2025-07-23 08:42:09"/>
    <s v="2025-08-06 07:37:51"/>
    <s v="2025-08-15 06:33:39"/>
    <s v="2025-09-04 06:57:14"/>
    <s v="2025-09-15 11:49:21"/>
    <s v="2025-07-22"/>
    <s v="2025-08-03"/>
    <s v="2025-08-15"/>
    <s v="2025-08-21"/>
    <s v="2025-08-28"/>
    <x v="3"/>
    <s v="Barranquilla"/>
    <s v="SERV03"/>
    <x v="9"/>
    <m/>
    <x v="0"/>
    <n v="1"/>
    <x v="0"/>
    <x v="0"/>
    <x v="0"/>
    <n v="650000"/>
    <x v="0"/>
    <x v="1"/>
    <x v="1"/>
    <x v="7"/>
  </r>
  <r>
    <x v="2466"/>
    <x v="1390"/>
    <s v="CUBRIMIENTO"/>
    <x v="0"/>
    <m/>
    <s v="2025-07-15"/>
    <s v="2025-07-21"/>
    <s v="2025-07-23 08:42:09"/>
    <s v="2025-08-06 07:37:51"/>
    <s v="2025-08-15 06:33:39"/>
    <s v="2025-09-04 06:57:14"/>
    <s v="2025-09-15 11:49:21"/>
    <s v="2025-07-22"/>
    <s v="2025-08-03"/>
    <s v="2025-08-15"/>
    <s v="2025-08-21"/>
    <s v="2025-08-28"/>
    <x v="3"/>
    <s v="Barranquilla"/>
    <s v="SOMB01"/>
    <x v="71"/>
    <s v="LONA DICKSON CRUDO REF:6020"/>
    <x v="1"/>
    <n v="1"/>
    <x v="422"/>
    <x v="0"/>
    <x v="17"/>
    <n v="8931371"/>
    <x v="0"/>
    <x v="6"/>
    <x v="5"/>
    <x v="7"/>
  </r>
  <r>
    <x v="2466"/>
    <x v="1390"/>
    <s v="CUBRIMIENTO"/>
    <x v="0"/>
    <m/>
    <s v="2025-07-15"/>
    <s v="2025-07-21"/>
    <s v="2025-07-23 08:42:09"/>
    <s v="2025-08-06 07:37:51"/>
    <s v="2025-08-15 06:33:39"/>
    <s v="2025-09-04 06:57:14"/>
    <s v="2025-09-15 11:49:21"/>
    <s v="2025-07-22"/>
    <s v="2025-08-03"/>
    <s v="2025-08-15"/>
    <s v="2025-08-21"/>
    <s v="2025-08-28"/>
    <x v="3"/>
    <s v="Barranquilla"/>
    <s v="TRANSP05"/>
    <x v="198"/>
    <m/>
    <x v="0"/>
    <n v="1"/>
    <x v="0"/>
    <x v="0"/>
    <x v="0"/>
    <n v="600000"/>
    <x v="0"/>
    <x v="1"/>
    <x v="1"/>
    <x v="7"/>
  </r>
  <r>
    <x v="2467"/>
    <x v="1391"/>
    <s v="CUBRIMIENTO"/>
    <x v="0"/>
    <m/>
    <s v="2025-07-16"/>
    <s v="2025-07-29"/>
    <s v="2025-07-30 10:12:34"/>
    <s v="2025-08-25 17:18:26"/>
    <s v="2025-09-06 10:49:35"/>
    <s v="2025-09-19 06:52:55"/>
    <s v="2025-09-29 10:54:24"/>
    <s v="2025-07-30"/>
    <s v="2025-08-22"/>
    <s v="2025-09-05"/>
    <s v="2025-09-10"/>
    <s v="2025-09-20"/>
    <x v="1"/>
    <s v="Bogota"/>
    <s v="27249"/>
    <x v="64"/>
    <m/>
    <x v="0"/>
    <n v="10"/>
    <x v="0"/>
    <x v="0"/>
    <x v="0"/>
    <n v="2696590"/>
    <x v="0"/>
    <x v="0"/>
    <x v="0"/>
    <x v="4"/>
  </r>
  <r>
    <x v="2467"/>
    <x v="1391"/>
    <s v="CUBRIMIENTO"/>
    <x v="0"/>
    <m/>
    <s v="2025-07-16"/>
    <s v="2025-07-29"/>
    <s v="2025-07-30 10:12:34"/>
    <s v="2025-08-25 17:18:26"/>
    <s v="2025-09-06 10:49:35"/>
    <s v="2025-09-19 06:52:55"/>
    <s v="2025-09-29 10:54:24"/>
    <s v="2025-07-30"/>
    <s v="2025-08-22"/>
    <s v="2025-09-05"/>
    <s v="2025-09-10"/>
    <s v="2025-09-20"/>
    <x v="1"/>
    <s v="Bogota"/>
    <s v="28523"/>
    <x v="864"/>
    <m/>
    <x v="0"/>
    <n v="5"/>
    <x v="0"/>
    <x v="0"/>
    <x v="0"/>
    <n v="570000"/>
    <x v="0"/>
    <x v="0"/>
    <x v="0"/>
    <x v="4"/>
  </r>
  <r>
    <x v="2467"/>
    <x v="1391"/>
    <s v="CUBRIMIENTO"/>
    <x v="0"/>
    <m/>
    <s v="2025-07-16"/>
    <s v="2025-07-29"/>
    <s v="2025-07-30 10:12:34"/>
    <s v="2025-08-25 17:18:26"/>
    <s v="2025-09-06 10:49:35"/>
    <s v="2025-09-19 06:52:55"/>
    <s v="2025-09-29 10:54:24"/>
    <s v="2025-07-30"/>
    <s v="2025-08-22"/>
    <s v="2025-09-05"/>
    <s v="2025-09-10"/>
    <s v="2025-09-20"/>
    <x v="1"/>
    <s v="Bogota"/>
    <s v="CUBT03"/>
    <x v="66"/>
    <m/>
    <x v="4"/>
    <n v="3"/>
    <x v="60"/>
    <x v="0"/>
    <x v="15"/>
    <n v="3714141"/>
    <x v="0"/>
    <x v="0"/>
    <x v="0"/>
    <x v="4"/>
  </r>
  <r>
    <x v="2467"/>
    <x v="1391"/>
    <s v="CUBRIMIENTO"/>
    <x v="0"/>
    <m/>
    <s v="2025-07-16"/>
    <s v="2025-07-29"/>
    <s v="2025-07-30 10:12:34"/>
    <s v="2025-08-25 17:18:26"/>
    <s v="2025-09-06 10:49:35"/>
    <s v="2025-09-19 06:52:55"/>
    <s v="2025-09-29 10:54:24"/>
    <s v="2025-07-30"/>
    <s v="2025-08-22"/>
    <s v="2025-09-05"/>
    <s v="2025-09-10"/>
    <s v="2025-09-20"/>
    <x v="1"/>
    <s v="Bogota"/>
    <s v="FLANCHE01"/>
    <x v="51"/>
    <m/>
    <x v="2"/>
    <n v="1"/>
    <x v="406"/>
    <x v="0"/>
    <x v="0"/>
    <n v="2554431"/>
    <x v="0"/>
    <x v="0"/>
    <x v="0"/>
    <x v="4"/>
  </r>
  <r>
    <x v="2467"/>
    <x v="1391"/>
    <s v="CUBRIMIENTO"/>
    <x v="0"/>
    <m/>
    <s v="2025-07-16"/>
    <s v="2025-07-29"/>
    <s v="2025-07-30 10:12:34"/>
    <s v="2025-08-25 17:18:26"/>
    <s v="2025-09-06 10:49:35"/>
    <s v="2025-09-19 06:52:55"/>
    <s v="2025-09-29 10:54:24"/>
    <s v="2025-07-30"/>
    <s v="2025-08-22"/>
    <s v="2025-09-05"/>
    <s v="2025-09-10"/>
    <s v="2025-09-20"/>
    <x v="1"/>
    <s v="Bogota"/>
    <s v="PTEKROM12"/>
    <x v="41"/>
    <s v="LONA PERGOTEX TRASLUCIDA BLANCA 3M"/>
    <x v="2"/>
    <n v="4"/>
    <x v="60"/>
    <x v="0"/>
    <x v="210"/>
    <n v="107755920"/>
    <x v="0"/>
    <x v="4"/>
    <x v="4"/>
    <x v="4"/>
  </r>
  <r>
    <x v="2467"/>
    <x v="1391"/>
    <s v="CUBRIMIENTO"/>
    <x v="0"/>
    <m/>
    <s v="2025-07-16"/>
    <s v="2025-07-29"/>
    <s v="2025-07-30 10:12:34"/>
    <s v="2025-08-25 17:18:26"/>
    <s v="2025-09-06 10:49:35"/>
    <s v="2025-09-19 06:52:55"/>
    <s v="2025-09-29 10:54:24"/>
    <s v="2025-07-30"/>
    <s v="2025-08-22"/>
    <s v="2025-09-05"/>
    <s v="2025-09-10"/>
    <s v="2025-09-20"/>
    <x v="1"/>
    <s v="Bogota"/>
    <s v="SERV03"/>
    <x v="9"/>
    <m/>
    <x v="0"/>
    <n v="1"/>
    <x v="0"/>
    <x v="0"/>
    <x v="0"/>
    <n v="13000000"/>
    <x v="0"/>
    <x v="1"/>
    <x v="1"/>
    <x v="4"/>
  </r>
  <r>
    <x v="2467"/>
    <x v="1391"/>
    <s v="CUBRIMIENTO"/>
    <x v="0"/>
    <m/>
    <s v="2025-07-16"/>
    <s v="2025-07-29"/>
    <s v="2025-07-30 10:12:34"/>
    <s v="2025-08-25 17:18:26"/>
    <s v="2025-09-06 10:49:35"/>
    <s v="2025-09-19 06:52:55"/>
    <s v="2025-09-29 10:54:24"/>
    <s v="2025-07-30"/>
    <s v="2025-08-22"/>
    <s v="2025-09-05"/>
    <s v="2025-09-10"/>
    <s v="2025-09-20"/>
    <x v="1"/>
    <s v="Bogota"/>
    <s v="SERV04"/>
    <x v="1202"/>
    <m/>
    <x v="0"/>
    <n v="1"/>
    <x v="0"/>
    <x v="0"/>
    <x v="0"/>
    <n v="3600000"/>
    <x v="0"/>
    <x v="1"/>
    <x v="1"/>
    <x v="4"/>
  </r>
  <r>
    <x v="2467"/>
    <x v="1391"/>
    <s v="CUBRIMIENTO"/>
    <x v="0"/>
    <m/>
    <s v="2025-07-16"/>
    <s v="2025-07-29"/>
    <s v="2025-07-30 10:12:34"/>
    <s v="2025-08-25 17:18:26"/>
    <s v="2025-09-06 10:49:35"/>
    <s v="2025-09-19 06:52:55"/>
    <s v="2025-09-29 10:54:24"/>
    <s v="2025-07-30"/>
    <s v="2025-08-22"/>
    <s v="2025-09-05"/>
    <s v="2025-09-10"/>
    <s v="2025-09-20"/>
    <x v="1"/>
    <s v="Bogota"/>
    <s v="SERVANDAM"/>
    <x v="865"/>
    <m/>
    <x v="0"/>
    <n v="1"/>
    <x v="0"/>
    <x v="0"/>
    <x v="0"/>
    <n v="1500000"/>
    <x v="0"/>
    <x v="1"/>
    <x v="1"/>
    <x v="4"/>
  </r>
  <r>
    <x v="2467"/>
    <x v="1391"/>
    <s v="CUBRIMIENTO"/>
    <x v="0"/>
    <m/>
    <s v="2025-07-16"/>
    <s v="2025-07-29"/>
    <s v="2025-07-30 10:12:34"/>
    <s v="2025-08-25 17:18:26"/>
    <s v="2025-09-06 10:49:35"/>
    <s v="2025-09-19 06:52:55"/>
    <s v="2025-09-29 10:54:24"/>
    <s v="2025-07-30"/>
    <s v="2025-08-22"/>
    <s v="2025-09-05"/>
    <s v="2025-09-10"/>
    <s v="2025-09-20"/>
    <x v="1"/>
    <s v="Bogota"/>
    <s v="SPOT09"/>
    <x v="1245"/>
    <m/>
    <x v="4"/>
    <n v="4"/>
    <x v="0"/>
    <x v="0"/>
    <x v="0"/>
    <n v="7623764"/>
    <x v="0"/>
    <x v="0"/>
    <x v="0"/>
    <x v="4"/>
  </r>
  <r>
    <x v="2467"/>
    <x v="1391"/>
    <s v="CUBRIMIENTO"/>
    <x v="0"/>
    <m/>
    <s v="2025-07-16"/>
    <s v="2025-07-29"/>
    <s v="2025-07-30 10:12:34"/>
    <s v="2025-08-25 17:18:26"/>
    <s v="2025-09-06 10:49:35"/>
    <s v="2025-09-19 06:52:55"/>
    <s v="2025-09-29 10:54:24"/>
    <s v="2025-07-30"/>
    <s v="2025-08-22"/>
    <s v="2025-09-05"/>
    <s v="2025-09-10"/>
    <s v="2025-09-20"/>
    <x v="1"/>
    <s v="Bogota"/>
    <s v="TENS02"/>
    <x v="139"/>
    <m/>
    <x v="2"/>
    <n v="5"/>
    <x v="79"/>
    <x v="0"/>
    <x v="0"/>
    <n v="16702500"/>
    <x v="0"/>
    <x v="0"/>
    <x v="0"/>
    <x v="4"/>
  </r>
  <r>
    <x v="2467"/>
    <x v="1391"/>
    <s v="CUBRIMIENTO"/>
    <x v="0"/>
    <m/>
    <s v="2025-07-16"/>
    <s v="2025-07-29"/>
    <s v="2025-07-30 10:12:34"/>
    <s v="2025-08-25 17:18:26"/>
    <s v="2025-09-06 10:49:35"/>
    <s v="2025-09-19 06:52:55"/>
    <s v="2025-09-29 10:54:24"/>
    <s v="2025-07-30"/>
    <s v="2025-08-22"/>
    <s v="2025-09-05"/>
    <s v="2025-09-10"/>
    <s v="2025-09-20"/>
    <x v="1"/>
    <s v="Bogota"/>
    <s v="VIGAAC03"/>
    <x v="787"/>
    <m/>
    <x v="2"/>
    <n v="5"/>
    <x v="60"/>
    <x v="0"/>
    <x v="0"/>
    <n v="10282675"/>
    <x v="0"/>
    <x v="0"/>
    <x v="0"/>
    <x v="4"/>
  </r>
  <r>
    <x v="2468"/>
    <x v="1284"/>
    <s v="MUEBLES CC CUBRIMIENTOS"/>
    <x v="0"/>
    <m/>
    <s v="2025-07-15"/>
    <s v="2025-10-23"/>
    <s v="2025-10-27 17:26:02"/>
    <s v="0000-00-00 00:00:00"/>
    <s v="0000-00-00 00:00:00"/>
    <s v="0000-00-00 00:00:00"/>
    <s v="0000-00-00 00:00:00"/>
    <s v="2025-10-24"/>
    <s v="2025-10-24"/>
    <s v="2025-11-19"/>
    <s v="2025-11-21"/>
    <s v="2025-11-25"/>
    <x v="4"/>
    <s v="Virtual"/>
    <s v="2473"/>
    <x v="637"/>
    <s v="LONA DICKSON CRUDO REF:6020"/>
    <x v="0"/>
    <n v="1"/>
    <x v="0"/>
    <x v="0"/>
    <x v="0"/>
    <n v="944700"/>
    <x v="1"/>
    <x v="0"/>
    <x v="0"/>
    <x v="3"/>
  </r>
  <r>
    <x v="2468"/>
    <x v="1284"/>
    <s v="MUEBLES CC CUBRIMIENTOS"/>
    <x v="0"/>
    <m/>
    <s v="2025-07-15"/>
    <s v="2025-10-23"/>
    <s v="2025-10-27 17:26:02"/>
    <s v="0000-00-00 00:00:00"/>
    <s v="0000-00-00 00:00:00"/>
    <s v="0000-00-00 00:00:00"/>
    <s v="0000-00-00 00:00:00"/>
    <s v="2025-10-24"/>
    <s v="2025-10-24"/>
    <s v="2025-11-19"/>
    <s v="2025-11-21"/>
    <s v="2025-11-25"/>
    <x v="4"/>
    <s v="Virtual"/>
    <s v="REP023"/>
    <x v="35"/>
    <m/>
    <x v="0"/>
    <n v="1"/>
    <x v="0"/>
    <x v="0"/>
    <x v="0"/>
    <n v="1000000"/>
    <x v="1"/>
    <x v="0"/>
    <x v="0"/>
    <x v="3"/>
  </r>
  <r>
    <x v="2468"/>
    <x v="1284"/>
    <s v="MUEBLES CC CUBRIMIENTOS"/>
    <x v="0"/>
    <m/>
    <s v="2025-07-15"/>
    <s v="2025-10-23"/>
    <s v="2025-10-27 17:26:02"/>
    <s v="0000-00-00 00:00:00"/>
    <s v="0000-00-00 00:00:00"/>
    <s v="0000-00-00 00:00:00"/>
    <s v="0000-00-00 00:00:00"/>
    <s v="2025-10-24"/>
    <s v="2025-10-24"/>
    <s v="2025-11-19"/>
    <s v="2025-11-21"/>
    <s v="2025-11-25"/>
    <x v="4"/>
    <s v="Virtual"/>
    <s v="TRANSP07"/>
    <x v="47"/>
    <m/>
    <x v="0"/>
    <n v="1"/>
    <x v="0"/>
    <x v="0"/>
    <x v="0"/>
    <n v="300000"/>
    <x v="1"/>
    <x v="0"/>
    <x v="0"/>
    <x v="3"/>
  </r>
  <r>
    <x v="2469"/>
    <x v="1392"/>
    <s v="MUEBLES CC CUBRIMIENTOS"/>
    <x v="0"/>
    <m/>
    <s v="2025-07-15"/>
    <s v="2025-07-15"/>
    <s v="2025-07-17 12:29:06"/>
    <s v="0000-00-00 00:00:00"/>
    <s v="2025-07-22 12:12:58"/>
    <s v="2025-07-22 12:13:05"/>
    <s v="2025-08-28 15:09:57"/>
    <s v="2025-07-16"/>
    <s v="2025-07-16"/>
    <s v="2025-07-30"/>
    <s v="2025-08-01"/>
    <s v="2025-08-04"/>
    <x v="1"/>
    <s v="Virtual"/>
    <s v="11487"/>
    <x v="38"/>
    <s v="FURNISCREEN BLANCA 2M EB4027W G8 625GR"/>
    <x v="0"/>
    <n v="3"/>
    <x v="0"/>
    <x v="0"/>
    <x v="0"/>
    <n v="527439"/>
    <x v="0"/>
    <x v="0"/>
    <x v="0"/>
    <x v="1"/>
  </r>
  <r>
    <x v="2469"/>
    <x v="1392"/>
    <s v="MUEBLES CC CUBRIMIENTOS"/>
    <x v="0"/>
    <m/>
    <s v="2025-07-15"/>
    <s v="2025-07-15"/>
    <s v="2025-07-17 12:29:06"/>
    <s v="0000-00-00 00:00:00"/>
    <s v="2025-07-22 12:12:58"/>
    <s v="2025-07-22 12:13:05"/>
    <s v="2025-08-28 15:09:57"/>
    <s v="2025-07-16"/>
    <s v="2025-07-16"/>
    <s v="2025-07-30"/>
    <s v="2025-08-01"/>
    <s v="2025-08-04"/>
    <x v="1"/>
    <s v="Virtual"/>
    <s v="REP001"/>
    <x v="328"/>
    <m/>
    <x v="0"/>
    <n v="3"/>
    <x v="0"/>
    <x v="0"/>
    <x v="0"/>
    <n v="1852500"/>
    <x v="0"/>
    <x v="0"/>
    <x v="0"/>
    <x v="1"/>
  </r>
  <r>
    <x v="2469"/>
    <x v="1392"/>
    <s v="MUEBLES CC CUBRIMIENTOS"/>
    <x v="0"/>
    <m/>
    <s v="2025-07-15"/>
    <s v="2025-07-15"/>
    <s v="2025-07-17 12:29:06"/>
    <s v="0000-00-00 00:00:00"/>
    <s v="2025-07-22 12:12:58"/>
    <s v="2025-07-22 12:13:05"/>
    <s v="2025-08-28 15:09:57"/>
    <s v="2025-07-16"/>
    <s v="2025-07-16"/>
    <s v="2025-07-30"/>
    <s v="2025-08-01"/>
    <s v="2025-08-04"/>
    <x v="1"/>
    <s v="Virtual"/>
    <s v="REP031"/>
    <x v="36"/>
    <m/>
    <x v="0"/>
    <n v="2"/>
    <x v="0"/>
    <x v="0"/>
    <x v="0"/>
    <n v="627000"/>
    <x v="0"/>
    <x v="0"/>
    <x v="0"/>
    <x v="1"/>
  </r>
  <r>
    <x v="2470"/>
    <x v="1393"/>
    <s v="CUBRIMIENTO"/>
    <x v="0"/>
    <m/>
    <s v="2025-07-15"/>
    <s v="2025-07-24"/>
    <s v="2025-07-28 15:19:23"/>
    <s v="2025-08-06 11:22:31"/>
    <s v="2025-08-13 17:52:40"/>
    <s v="2025-08-14 15:28:15"/>
    <s v="2025-08-22 16:30:31"/>
    <s v="2025-07-28"/>
    <s v="2025-08-06"/>
    <s v="2025-08-14"/>
    <s v="2025-08-16"/>
    <s v="2025-08-23"/>
    <x v="1"/>
    <s v="Medellin"/>
    <s v="FLANCHE02"/>
    <x v="97"/>
    <m/>
    <x v="3"/>
    <n v="1"/>
    <x v="288"/>
    <x v="0"/>
    <x v="0"/>
    <n v="1184175"/>
    <x v="0"/>
    <x v="0"/>
    <x v="0"/>
    <x v="7"/>
  </r>
  <r>
    <x v="2470"/>
    <x v="1393"/>
    <s v="CUBRIMIENTO"/>
    <x v="0"/>
    <m/>
    <s v="2025-07-15"/>
    <s v="2025-07-24"/>
    <s v="2025-07-28 15:19:23"/>
    <s v="2025-08-06 11:22:31"/>
    <s v="2025-08-13 17:52:40"/>
    <s v="2025-08-14 15:28:15"/>
    <s v="2025-08-22 16:30:31"/>
    <s v="2025-07-28"/>
    <s v="2025-08-06"/>
    <s v="2025-08-14"/>
    <s v="2025-08-16"/>
    <s v="2025-08-23"/>
    <x v="1"/>
    <s v="Medellin"/>
    <s v="PLT01"/>
    <x v="98"/>
    <m/>
    <x v="3"/>
    <n v="4"/>
    <x v="0"/>
    <x v="0"/>
    <x v="0"/>
    <n v="242988"/>
    <x v="0"/>
    <x v="0"/>
    <x v="0"/>
    <x v="7"/>
  </r>
  <r>
    <x v="2470"/>
    <x v="1393"/>
    <s v="CUBRIMIENTO"/>
    <x v="0"/>
    <m/>
    <s v="2025-07-15"/>
    <s v="2025-07-24"/>
    <s v="2025-07-28 15:19:23"/>
    <s v="2025-08-06 11:22:31"/>
    <s v="2025-08-13 17:52:40"/>
    <s v="2025-08-14 15:28:15"/>
    <s v="2025-08-22 16:30:31"/>
    <s v="2025-07-28"/>
    <s v="2025-08-06"/>
    <s v="2025-08-14"/>
    <s v="2025-08-16"/>
    <s v="2025-08-23"/>
    <x v="1"/>
    <s v="Medellin"/>
    <s v="SERV03"/>
    <x v="9"/>
    <m/>
    <x v="0"/>
    <n v="1"/>
    <x v="0"/>
    <x v="0"/>
    <x v="0"/>
    <n v="300000"/>
    <x v="0"/>
    <x v="1"/>
    <x v="1"/>
    <x v="7"/>
  </r>
  <r>
    <x v="2470"/>
    <x v="1393"/>
    <s v="CUBRIMIENTO"/>
    <x v="0"/>
    <m/>
    <s v="2025-07-15"/>
    <s v="2025-07-24"/>
    <s v="2025-07-28 15:19:23"/>
    <s v="2025-08-06 11:22:31"/>
    <s v="2025-08-13 17:52:40"/>
    <s v="2025-08-14 15:28:15"/>
    <s v="2025-08-22 16:30:31"/>
    <s v="2025-07-28"/>
    <s v="2025-08-06"/>
    <s v="2025-08-14"/>
    <s v="2025-08-16"/>
    <s v="2025-08-23"/>
    <x v="1"/>
    <s v="Medellin"/>
    <s v="SOMB01"/>
    <x v="71"/>
    <s v="LONA DICKSON NEGRO FONDO ENT REF:6028"/>
    <x v="3"/>
    <n v="1"/>
    <x v="288"/>
    <x v="0"/>
    <x v="3"/>
    <n v="9591202"/>
    <x v="0"/>
    <x v="6"/>
    <x v="5"/>
    <x v="7"/>
  </r>
  <r>
    <x v="2470"/>
    <x v="1393"/>
    <s v="CUBRIMIENTO"/>
    <x v="0"/>
    <m/>
    <s v="2025-07-15"/>
    <s v="2025-07-24"/>
    <s v="2025-07-28 15:19:23"/>
    <s v="2025-08-06 11:22:31"/>
    <s v="2025-08-13 17:52:40"/>
    <s v="2025-08-14 15:28:15"/>
    <s v="2025-08-22 16:30:31"/>
    <s v="2025-07-28"/>
    <s v="2025-08-06"/>
    <s v="2025-08-14"/>
    <s v="2025-08-16"/>
    <s v="2025-08-23"/>
    <x v="1"/>
    <s v="Medellin"/>
    <s v="TRANSP06"/>
    <x v="59"/>
    <m/>
    <x v="0"/>
    <n v="1"/>
    <x v="0"/>
    <x v="0"/>
    <x v="0"/>
    <n v="500000"/>
    <x v="0"/>
    <x v="1"/>
    <x v="1"/>
    <x v="7"/>
  </r>
  <r>
    <x v="2471"/>
    <x v="92"/>
    <s v="CUBRIMIENTO"/>
    <x v="0"/>
    <m/>
    <s v="2025-07-15"/>
    <s v="2025-07-17"/>
    <s v="2025-07-22 11:26:24"/>
    <s v="0000-00-00 00:00:00"/>
    <s v="2025-07-22 18:01:08"/>
    <s v="0000-00-00 00:00:00"/>
    <s v="0000-00-00 00:00:00"/>
    <s v="2025-07-18"/>
    <s v="2025-07-18"/>
    <s v="2025-07-22"/>
    <s v="2025-07-24"/>
    <s v="2025-07-24"/>
    <x v="18"/>
    <s v="Gerencia"/>
    <s v="55"/>
    <x v="256"/>
    <m/>
    <x v="0"/>
    <n v="26"/>
    <x v="0"/>
    <x v="0"/>
    <x v="0"/>
    <n v="1367600"/>
    <x v="0"/>
    <x v="0"/>
    <x v="0"/>
    <x v="1"/>
  </r>
  <r>
    <x v="2472"/>
    <x v="1393"/>
    <s v="MUEBLES CC CUBRIMIENTOS"/>
    <x v="0"/>
    <m/>
    <s v="2025-07-15"/>
    <s v="2025-07-24"/>
    <s v="2025-07-25 12:17:17"/>
    <s v="0000-00-00 00:00:00"/>
    <s v="2025-08-22 11:31:37"/>
    <s v="2025-08-22 11:32:00"/>
    <s v="2025-09-25 17:41:00"/>
    <s v="2025-07-25"/>
    <s v="2025-07-25"/>
    <s v="2025-08-28"/>
    <s v="2025-09-01"/>
    <s v="2025-09-03"/>
    <x v="1"/>
    <s v="Medellin"/>
    <s v="100263"/>
    <x v="670"/>
    <s v="LONA DICKSON ARENA VETEADO U337"/>
    <x v="3"/>
    <n v="1"/>
    <x v="0"/>
    <x v="0"/>
    <x v="0"/>
    <n v="2056910"/>
    <x v="0"/>
    <x v="0"/>
    <x v="0"/>
    <x v="7"/>
  </r>
  <r>
    <x v="2472"/>
    <x v="1393"/>
    <s v="MUEBLES CC CUBRIMIENTOS"/>
    <x v="0"/>
    <m/>
    <s v="2025-07-15"/>
    <s v="2025-07-24"/>
    <s v="2025-07-25 12:17:17"/>
    <s v="0000-00-00 00:00:00"/>
    <s v="2025-08-22 11:31:37"/>
    <s v="2025-08-22 11:32:00"/>
    <s v="2025-09-25 17:41:00"/>
    <s v="2025-07-25"/>
    <s v="2025-07-25"/>
    <s v="2025-08-28"/>
    <s v="2025-09-01"/>
    <s v="2025-09-03"/>
    <x v="1"/>
    <s v="Medellin"/>
    <s v="11475"/>
    <x v="612"/>
    <m/>
    <x v="3"/>
    <n v="1"/>
    <x v="0"/>
    <x v="0"/>
    <x v="0"/>
    <n v="2278400"/>
    <x v="0"/>
    <x v="2"/>
    <x v="0"/>
    <x v="7"/>
  </r>
  <r>
    <x v="2473"/>
    <x v="1394"/>
    <s v="CUBRIMIENTO"/>
    <x v="0"/>
    <m/>
    <s v="2023-06-27"/>
    <s v="2025-07-18"/>
    <s v="2025-07-18 10:00:20"/>
    <s v="0000-00-00 00:00:00"/>
    <s v="2025-07-21 10:38:47"/>
    <s v="2025-07-23 09:28:05"/>
    <s v="2025-07-25 11:17:16"/>
    <s v="2025-07-21"/>
    <s v="2025-07-21"/>
    <s v="2025-07-22"/>
    <s v="2025-07-24"/>
    <s v="2025-07-25"/>
    <x v="1"/>
    <s v="Cali"/>
    <s v="SERV15"/>
    <x v="981"/>
    <m/>
    <x v="0"/>
    <n v="1"/>
    <x v="0"/>
    <x v="0"/>
    <x v="0"/>
    <n v="175000"/>
    <x v="0"/>
    <x v="1"/>
    <x v="1"/>
    <x v="1"/>
  </r>
  <r>
    <x v="2474"/>
    <x v="1395"/>
    <s v="CUBRIMIENTO"/>
    <x v="0"/>
    <m/>
    <s v="2025-07-15"/>
    <s v="2025-07-18"/>
    <s v="2025-08-19 14:02:54"/>
    <s v="2025-08-21 15:26:49"/>
    <s v="2025-08-27 07:25:55"/>
    <s v="2025-08-28 07:24:51"/>
    <s v="2025-09-03 20:05:56"/>
    <s v="2025-08-19"/>
    <s v="2025-08-21"/>
    <s v="2025-08-26"/>
    <s v="2025-08-28"/>
    <s v="2025-08-30"/>
    <x v="3"/>
    <s v="Cali"/>
    <s v="SERV03"/>
    <x v="9"/>
    <m/>
    <x v="0"/>
    <n v="1"/>
    <x v="0"/>
    <x v="0"/>
    <x v="0"/>
    <n v="350000"/>
    <x v="0"/>
    <x v="1"/>
    <x v="1"/>
    <x v="7"/>
  </r>
  <r>
    <x v="2474"/>
    <x v="1395"/>
    <s v="CUBRIMIENTO"/>
    <x v="0"/>
    <m/>
    <s v="2025-07-15"/>
    <s v="2025-07-18"/>
    <s v="2025-08-19 14:02:54"/>
    <s v="2025-08-21 15:26:49"/>
    <s v="2025-08-27 07:25:55"/>
    <s v="2025-08-28 07:24:51"/>
    <s v="2025-09-03 20:05:56"/>
    <s v="2025-08-19"/>
    <s v="2025-08-21"/>
    <s v="2025-08-26"/>
    <s v="2025-08-28"/>
    <s v="2025-08-30"/>
    <x v="3"/>
    <s v="Cali"/>
    <s v="SOMB0301**"/>
    <x v="189"/>
    <s v="LONA DICKSON NEGRO FONDO ENT REF:6028"/>
    <x v="0"/>
    <n v="1"/>
    <x v="124"/>
    <x v="0"/>
    <x v="1"/>
    <n v="4294978"/>
    <x v="0"/>
    <x v="0"/>
    <x v="0"/>
    <x v="7"/>
  </r>
  <r>
    <x v="2474"/>
    <x v="1395"/>
    <s v="CUBRIMIENTO"/>
    <x v="0"/>
    <m/>
    <s v="2025-07-15"/>
    <s v="2025-07-18"/>
    <s v="2025-08-19 14:02:54"/>
    <s v="2025-08-21 15:26:49"/>
    <s v="2025-08-27 07:25:55"/>
    <s v="2025-08-28 07:24:51"/>
    <s v="2025-09-03 20:05:56"/>
    <s v="2025-08-19"/>
    <s v="2025-08-21"/>
    <s v="2025-08-26"/>
    <s v="2025-08-28"/>
    <s v="2025-08-30"/>
    <x v="3"/>
    <s v="Cali"/>
    <s v="TRANSP06"/>
    <x v="59"/>
    <m/>
    <x v="0"/>
    <n v="1"/>
    <x v="0"/>
    <x v="0"/>
    <x v="0"/>
    <n v="418000"/>
    <x v="0"/>
    <x v="1"/>
    <x v="1"/>
    <x v="7"/>
  </r>
  <r>
    <x v="2475"/>
    <x v="1188"/>
    <s v="MUEBLES CC CUBRIMIENTOS"/>
    <x v="0"/>
    <m/>
    <s v="2025-07-15"/>
    <s v="2025-08-11"/>
    <s v="2025-08-15 09:07:49"/>
    <s v="2025-09-05 15:18:31"/>
    <s v="2025-10-29 01:20:40"/>
    <s v="0000-00-00 00:00:00"/>
    <s v="0000-00-00 00:00:00"/>
    <s v="2025-08-15"/>
    <s v="2025-09-05"/>
    <s v="2025-10-20"/>
    <s v="2025-10-22"/>
    <s v="2025-10-22"/>
    <x v="18"/>
    <s v="Toscana"/>
    <s v="ESTRUC ALUM ESPC05"/>
    <x v="1246"/>
    <m/>
    <x v="0"/>
    <n v="1"/>
    <x v="0"/>
    <x v="0"/>
    <x v="0"/>
    <n v="1942344"/>
    <x v="0"/>
    <x v="0"/>
    <x v="0"/>
    <x v="0"/>
  </r>
  <r>
    <x v="2476"/>
    <x v="341"/>
    <s v="CUBRIMIENTO"/>
    <x v="0"/>
    <m/>
    <s v="2025-07-15"/>
    <s v="2025-07-16"/>
    <s v="2025-07-21 13:38:18"/>
    <s v="0000-00-00 00:00:00"/>
    <s v="2025-07-22 17:59:42"/>
    <s v="0000-00-00 00:00:00"/>
    <s v="0000-00-00 00:00:00"/>
    <s v="2025-07-17"/>
    <s v="2025-07-17"/>
    <s v="2025-07-21"/>
    <s v="2025-07-23"/>
    <s v="2025-07-23"/>
    <x v="18"/>
    <s v="Toscany"/>
    <s v="47"/>
    <x v="233"/>
    <m/>
    <x v="0"/>
    <n v="120"/>
    <x v="0"/>
    <x v="0"/>
    <x v="0"/>
    <n v="6000000"/>
    <x v="0"/>
    <x v="0"/>
    <x v="0"/>
    <x v="1"/>
  </r>
  <r>
    <x v="2477"/>
    <x v="586"/>
    <s v="CUBRIMIENTO"/>
    <x v="0"/>
    <m/>
    <s v="2025-07-16"/>
    <s v="2025-07-30"/>
    <s v="2025-09-02 11:06:15"/>
    <s v="2025-10-07 16:31:52"/>
    <s v="2025-10-25 14:50:20"/>
    <s v="2025-10-25 14:50:50"/>
    <s v="0000-00-00 00:00:00"/>
    <s v="2025-09-02"/>
    <s v="2025-10-03"/>
    <s v="2025-10-28"/>
    <s v="2025-11-01"/>
    <s v="2025-11-08"/>
    <x v="8"/>
    <s v="Gerencia"/>
    <s v="27674"/>
    <x v="444"/>
    <m/>
    <x v="0"/>
    <n v="2"/>
    <x v="0"/>
    <x v="0"/>
    <x v="0"/>
    <n v="685920"/>
    <x v="0"/>
    <x v="0"/>
    <x v="0"/>
    <x v="0"/>
  </r>
  <r>
    <x v="2477"/>
    <x v="586"/>
    <s v="CUBRIMIENTO"/>
    <x v="0"/>
    <m/>
    <s v="2025-07-16"/>
    <s v="2025-07-30"/>
    <s v="2025-09-02 11:06:15"/>
    <s v="2025-10-07 16:31:52"/>
    <s v="2025-10-25 14:50:20"/>
    <s v="2025-10-25 14:50:50"/>
    <s v="0000-00-00 00:00:00"/>
    <s v="2025-09-02"/>
    <s v="2025-10-03"/>
    <s v="2025-10-28"/>
    <s v="2025-11-01"/>
    <s v="2025-11-08"/>
    <x v="8"/>
    <s v="Gerencia"/>
    <s v="FLANCHE01"/>
    <x v="51"/>
    <m/>
    <x v="3"/>
    <n v="8"/>
    <x v="3"/>
    <x v="0"/>
    <x v="0"/>
    <n v="3049896"/>
    <x v="0"/>
    <x v="0"/>
    <x v="0"/>
    <x v="0"/>
  </r>
  <r>
    <x v="2477"/>
    <x v="586"/>
    <s v="CUBRIMIENTO"/>
    <x v="0"/>
    <m/>
    <s v="2025-07-16"/>
    <s v="2025-07-30"/>
    <s v="2025-09-02 11:06:15"/>
    <s v="2025-10-07 16:31:52"/>
    <s v="2025-10-25 14:50:20"/>
    <s v="2025-10-25 14:50:50"/>
    <s v="0000-00-00 00:00:00"/>
    <s v="2025-09-02"/>
    <s v="2025-10-03"/>
    <s v="2025-10-28"/>
    <s v="2025-11-01"/>
    <s v="2025-11-08"/>
    <x v="8"/>
    <s v="Gerencia"/>
    <s v="PLITE10"/>
    <x v="263"/>
    <s v="LONA PERGOTEX BLACKOUT BLANCA 3 M"/>
    <x v="3"/>
    <n v="2"/>
    <x v="395"/>
    <x v="0"/>
    <x v="2"/>
    <n v="7435820"/>
    <x v="0"/>
    <x v="4"/>
    <x v="6"/>
    <x v="0"/>
  </r>
  <r>
    <x v="2477"/>
    <x v="586"/>
    <s v="CUBRIMIENTO"/>
    <x v="0"/>
    <m/>
    <s v="2025-07-16"/>
    <s v="2025-07-30"/>
    <s v="2025-09-02 11:06:15"/>
    <s v="2025-10-07 16:31:52"/>
    <s v="2025-10-25 14:50:20"/>
    <s v="2025-10-25 14:50:50"/>
    <s v="0000-00-00 00:00:00"/>
    <s v="2025-09-02"/>
    <s v="2025-10-03"/>
    <s v="2025-10-28"/>
    <s v="2025-11-01"/>
    <s v="2025-11-08"/>
    <x v="8"/>
    <s v="Gerencia"/>
    <s v="SILU03"/>
    <x v="307"/>
    <m/>
    <x v="0"/>
    <n v="10"/>
    <x v="75"/>
    <x v="0"/>
    <x v="0"/>
    <n v="2236830"/>
    <x v="0"/>
    <x v="0"/>
    <x v="0"/>
    <x v="0"/>
  </r>
  <r>
    <x v="2477"/>
    <x v="586"/>
    <s v="CUBRIMIENTO"/>
    <x v="0"/>
    <m/>
    <s v="2025-07-16"/>
    <s v="2025-07-30"/>
    <s v="2025-09-02 11:06:15"/>
    <s v="2025-10-07 16:31:52"/>
    <s v="2025-10-25 14:50:20"/>
    <s v="2025-10-25 14:50:50"/>
    <s v="0000-00-00 00:00:00"/>
    <s v="2025-09-02"/>
    <s v="2025-10-03"/>
    <s v="2025-10-28"/>
    <s v="2025-11-01"/>
    <s v="2025-11-08"/>
    <x v="8"/>
    <s v="Gerencia"/>
    <s v="SPORTCAL02"/>
    <x v="1247"/>
    <m/>
    <x v="3"/>
    <n v="3"/>
    <x v="79"/>
    <x v="1"/>
    <x v="0"/>
    <n v="3677058"/>
    <x v="0"/>
    <x v="0"/>
    <x v="0"/>
    <x v="0"/>
  </r>
  <r>
    <x v="2478"/>
    <x v="434"/>
    <s v="MUEBLES CC CUBRIMIENTOS"/>
    <x v="0"/>
    <m/>
    <s v="2025-07-16"/>
    <s v="2025-07-16"/>
    <s v="2025-07-22 09:25:28"/>
    <s v="0000-00-00 00:00:00"/>
    <s v="2025-08-05 07:42:15"/>
    <s v="2025-08-05 08:39:31"/>
    <s v="2025-08-11 08:57:40"/>
    <s v="2025-07-17"/>
    <s v="2025-07-17"/>
    <s v="2025-07-31"/>
    <s v="2025-08-04"/>
    <s v="2025-08-05"/>
    <x v="3"/>
    <s v="Virtual"/>
    <s v="REP032"/>
    <x v="413"/>
    <m/>
    <x v="0"/>
    <n v="2"/>
    <x v="0"/>
    <x v="0"/>
    <x v="0"/>
    <n v="340000"/>
    <x v="0"/>
    <x v="0"/>
    <x v="0"/>
    <x v="1"/>
  </r>
  <r>
    <x v="2478"/>
    <x v="434"/>
    <s v="MUEBLES CC CUBRIMIENTOS"/>
    <x v="0"/>
    <m/>
    <s v="2025-07-16"/>
    <s v="2025-07-16"/>
    <s v="2025-07-22 09:25:28"/>
    <s v="0000-00-00 00:00:00"/>
    <s v="2025-08-05 07:42:15"/>
    <s v="2025-08-05 08:39:31"/>
    <s v="2025-08-11 08:57:40"/>
    <s v="2025-07-17"/>
    <s v="2025-07-17"/>
    <s v="2025-07-31"/>
    <s v="2025-08-04"/>
    <s v="2025-08-05"/>
    <x v="3"/>
    <s v="Virtual"/>
    <s v="REP039"/>
    <x v="874"/>
    <m/>
    <x v="0"/>
    <n v="1"/>
    <x v="0"/>
    <x v="0"/>
    <x v="0"/>
    <n v="276250"/>
    <x v="0"/>
    <x v="0"/>
    <x v="0"/>
    <x v="1"/>
  </r>
  <r>
    <x v="2478"/>
    <x v="434"/>
    <s v="MUEBLES CC CUBRIMIENTOS"/>
    <x v="0"/>
    <m/>
    <s v="2025-07-16"/>
    <s v="2025-07-16"/>
    <s v="2025-07-22 09:25:28"/>
    <s v="0000-00-00 00:00:00"/>
    <s v="2025-08-05 07:42:15"/>
    <s v="2025-08-05 08:39:31"/>
    <s v="2025-08-11 08:57:40"/>
    <s v="2025-07-17"/>
    <s v="2025-07-17"/>
    <s v="2025-07-31"/>
    <s v="2025-08-04"/>
    <s v="2025-08-05"/>
    <x v="3"/>
    <s v="Virtual"/>
    <s v="REP042"/>
    <x v="1092"/>
    <m/>
    <x v="0"/>
    <n v="2"/>
    <x v="0"/>
    <x v="0"/>
    <x v="0"/>
    <n v="892500"/>
    <x v="0"/>
    <x v="0"/>
    <x v="0"/>
    <x v="1"/>
  </r>
  <r>
    <x v="2479"/>
    <x v="1396"/>
    <s v="MUEBLES CC CUBRIMIENTOS"/>
    <x v="0"/>
    <m/>
    <s v="2025-07-16"/>
    <s v="2025-07-16"/>
    <s v="2025-07-17 16:05:31"/>
    <s v="0000-00-00 00:00:00"/>
    <s v="2025-07-22 12:04:00"/>
    <s v="2025-07-22 12:04:09"/>
    <s v="2025-07-28 11:17:40"/>
    <s v="2025-07-17"/>
    <s v="2025-07-17"/>
    <s v="2025-08-22"/>
    <s v="2025-08-27"/>
    <s v="2025-08-28"/>
    <x v="3"/>
    <s v="Medellin"/>
    <s v="1795"/>
    <x v="321"/>
    <s v="LONA DICKSON GRIS VETEADO (U406) 1.20M"/>
    <x v="0"/>
    <n v="1"/>
    <x v="0"/>
    <x v="0"/>
    <x v="0"/>
    <n v="1373211"/>
    <x v="0"/>
    <x v="2"/>
    <x v="0"/>
    <x v="7"/>
  </r>
  <r>
    <x v="2479"/>
    <x v="1396"/>
    <s v="MUEBLES CC CUBRIMIENTOS"/>
    <x v="0"/>
    <m/>
    <s v="2025-07-16"/>
    <s v="2025-07-16"/>
    <s v="2025-07-17 16:05:31"/>
    <s v="0000-00-00 00:00:00"/>
    <s v="2025-07-22 12:04:00"/>
    <s v="2025-07-22 12:04:09"/>
    <s v="2025-07-28 11:17:40"/>
    <s v="2025-07-17"/>
    <s v="2025-07-17"/>
    <s v="2025-08-22"/>
    <s v="2025-08-27"/>
    <s v="2025-08-28"/>
    <x v="3"/>
    <s v="Medellin"/>
    <s v="TRANSP12"/>
    <x v="118"/>
    <m/>
    <x v="0"/>
    <n v="1"/>
    <x v="0"/>
    <x v="0"/>
    <x v="0"/>
    <n v="78000"/>
    <x v="0"/>
    <x v="1"/>
    <x v="1"/>
    <x v="7"/>
  </r>
  <r>
    <x v="2480"/>
    <x v="119"/>
    <s v="CUBRIMIENTO"/>
    <x v="0"/>
    <m/>
    <s v="2025-07-16"/>
    <s v="2025-07-22"/>
    <s v="2025-07-28 15:18:38"/>
    <s v="2025-10-02 16:22:41"/>
    <s v="2025-07-31 06:51:20"/>
    <s v="2025-10-02 16:22:41"/>
    <s v="2025-10-02 16:22:41"/>
    <s v="2025-07-23"/>
    <s v="2025-07-23"/>
    <s v="2025-07-24"/>
    <s v="2025-07-28"/>
    <s v="2025-07-28"/>
    <x v="18"/>
    <s v="Toscana"/>
    <s v="TRANSP06"/>
    <x v="59"/>
    <m/>
    <x v="0"/>
    <n v="1"/>
    <x v="0"/>
    <x v="0"/>
    <x v="0"/>
    <n v="806358.96"/>
    <x v="0"/>
    <x v="1"/>
    <x v="1"/>
    <x v="1"/>
  </r>
  <r>
    <x v="2481"/>
    <x v="1397"/>
    <s v="MUEBLES CC CUBRIMIENTOS"/>
    <x v="0"/>
    <m/>
    <s v="2025-07-16"/>
    <s v="2025-07-18"/>
    <s v="2025-08-01 09:49:01"/>
    <s v="0000-00-00 00:00:00"/>
    <s v="2025-09-27 11:39:59"/>
    <s v="2025-09-29 14:49:58"/>
    <s v="2025-10-24 17:02:33"/>
    <s v="2025-08-01"/>
    <s v="2025-08-01"/>
    <s v="2025-09-30"/>
    <s v="2025-10-06"/>
    <s v="2025-10-08"/>
    <x v="1"/>
    <s v="Barranquilla"/>
    <s v="100582"/>
    <x v="1248"/>
    <s v="PENDIENTE DEFINIR CLIENTE"/>
    <x v="0"/>
    <n v="16"/>
    <x v="0"/>
    <x v="0"/>
    <x v="0"/>
    <n v="35880352"/>
    <x v="0"/>
    <x v="2"/>
    <x v="0"/>
    <x v="4"/>
  </r>
  <r>
    <x v="2481"/>
    <x v="1397"/>
    <s v="MUEBLES CC CUBRIMIENTOS"/>
    <x v="0"/>
    <m/>
    <s v="2025-07-16"/>
    <s v="2025-07-18"/>
    <s v="2025-08-01 09:49:01"/>
    <s v="0000-00-00 00:00:00"/>
    <s v="2025-09-27 11:39:59"/>
    <s v="2025-09-29 14:49:58"/>
    <s v="2025-10-24 17:02:33"/>
    <s v="2025-08-01"/>
    <s v="2025-08-01"/>
    <s v="2025-09-30"/>
    <s v="2025-10-06"/>
    <s v="2025-10-08"/>
    <x v="1"/>
    <s v="Barranquilla"/>
    <s v="5326"/>
    <x v="90"/>
    <m/>
    <x v="2"/>
    <n v="8"/>
    <x v="0"/>
    <x v="0"/>
    <x v="0"/>
    <n v="4012464"/>
    <x v="0"/>
    <x v="0"/>
    <x v="0"/>
    <x v="4"/>
  </r>
  <r>
    <x v="2481"/>
    <x v="1397"/>
    <s v="MUEBLES CC CUBRIMIENTOS"/>
    <x v="0"/>
    <m/>
    <s v="2025-07-16"/>
    <s v="2025-07-18"/>
    <s v="2025-08-01 09:49:01"/>
    <s v="0000-00-00 00:00:00"/>
    <s v="2025-09-27 11:39:59"/>
    <s v="2025-09-29 14:49:58"/>
    <s v="2025-10-24 17:02:33"/>
    <s v="2025-08-01"/>
    <s v="2025-08-01"/>
    <s v="2025-09-30"/>
    <s v="2025-10-06"/>
    <s v="2025-10-08"/>
    <x v="1"/>
    <s v="Barranquilla"/>
    <s v="9715"/>
    <x v="847"/>
    <s v="PENDIENTE DEFINIR CLIENTE"/>
    <x v="0"/>
    <n v="8"/>
    <x v="0"/>
    <x v="0"/>
    <x v="0"/>
    <n v="15123152"/>
    <x v="0"/>
    <x v="0"/>
    <x v="0"/>
    <x v="4"/>
  </r>
  <r>
    <x v="2481"/>
    <x v="1397"/>
    <s v="MUEBLES CC CUBRIMIENTOS"/>
    <x v="0"/>
    <m/>
    <s v="2025-07-16"/>
    <s v="2025-07-18"/>
    <s v="2025-08-01 09:49:01"/>
    <s v="0000-00-00 00:00:00"/>
    <s v="2025-09-27 11:39:59"/>
    <s v="2025-09-29 14:49:58"/>
    <s v="2025-10-24 17:02:33"/>
    <s v="2025-08-01"/>
    <s v="2025-08-01"/>
    <s v="2025-09-30"/>
    <s v="2025-10-06"/>
    <s v="2025-10-08"/>
    <x v="1"/>
    <s v="Barranquilla"/>
    <s v="TRANSP11"/>
    <x v="177"/>
    <m/>
    <x v="0"/>
    <n v="1"/>
    <x v="0"/>
    <x v="0"/>
    <x v="0"/>
    <n v="500000"/>
    <x v="0"/>
    <x v="0"/>
    <x v="0"/>
    <x v="4"/>
  </r>
  <r>
    <x v="2482"/>
    <x v="1398"/>
    <s v="MUEBLES CC CUBRIMIENTOS"/>
    <x v="0"/>
    <m/>
    <s v="2025-07-16"/>
    <s v="2025-07-16"/>
    <s v="2025-07-17 14:30:29"/>
    <s v="0000-00-00 00:00:00"/>
    <s v="2025-08-27 12:22:17"/>
    <s v="2025-09-22 17:11:11"/>
    <s v="0000-00-00 00:00:00"/>
    <s v="2025-07-17"/>
    <s v="2025-07-17"/>
    <s v="2025-08-12"/>
    <s v="2025-08-14"/>
    <s v="2025-08-18"/>
    <x v="0"/>
    <s v="Virtual"/>
    <s v="12716"/>
    <x v="1237"/>
    <m/>
    <x v="0"/>
    <n v="1"/>
    <x v="0"/>
    <x v="0"/>
    <x v="0"/>
    <n v="5481000"/>
    <x v="0"/>
    <x v="0"/>
    <x v="0"/>
    <x v="7"/>
  </r>
  <r>
    <x v="2482"/>
    <x v="1398"/>
    <s v="MUEBLES CC CUBRIMIENTOS"/>
    <x v="0"/>
    <m/>
    <s v="2025-07-16"/>
    <s v="2025-07-16"/>
    <s v="2025-07-17 14:30:29"/>
    <s v="0000-00-00 00:00:00"/>
    <s v="2025-08-27 12:22:17"/>
    <s v="2025-09-22 17:11:11"/>
    <s v="0000-00-00 00:00:00"/>
    <s v="2025-07-17"/>
    <s v="2025-07-17"/>
    <s v="2025-08-12"/>
    <s v="2025-08-14"/>
    <s v="2025-08-18"/>
    <x v="0"/>
    <s v="Virtual"/>
    <s v="12743"/>
    <x v="341"/>
    <s v="LONA DICKSON TAUPE REF:7559"/>
    <x v="0"/>
    <n v="1"/>
    <x v="0"/>
    <x v="0"/>
    <x v="0"/>
    <n v="1147793"/>
    <x v="0"/>
    <x v="0"/>
    <x v="0"/>
    <x v="7"/>
  </r>
  <r>
    <x v="2482"/>
    <x v="1398"/>
    <s v="MUEBLES CC CUBRIMIENTOS"/>
    <x v="0"/>
    <m/>
    <s v="2025-07-16"/>
    <s v="2025-07-16"/>
    <s v="2025-07-17 14:30:29"/>
    <s v="0000-00-00 00:00:00"/>
    <s v="2025-08-27 12:22:17"/>
    <s v="2025-09-22 17:11:11"/>
    <s v="0000-00-00 00:00:00"/>
    <s v="2025-07-17"/>
    <s v="2025-07-17"/>
    <s v="2025-08-12"/>
    <s v="2025-08-14"/>
    <s v="2025-08-18"/>
    <x v="0"/>
    <s v="Virtual"/>
    <s v="TRANSP07"/>
    <x v="47"/>
    <m/>
    <x v="0"/>
    <n v="1"/>
    <x v="0"/>
    <x v="0"/>
    <x v="0"/>
    <n v="180000"/>
    <x v="0"/>
    <x v="0"/>
    <x v="0"/>
    <x v="7"/>
  </r>
  <r>
    <x v="2483"/>
    <x v="1399"/>
    <s v="MUEBLES CC CUBRIMIENTOS"/>
    <x v="0"/>
    <m/>
    <s v="2025-07-16"/>
    <s v="2025-07-17"/>
    <s v="2025-07-17 12:31:26"/>
    <s v="0000-00-00 00:00:00"/>
    <s v="2025-08-19 09:02:21"/>
    <s v="2025-08-21 14:50:50"/>
    <s v="0000-00-00 00:00:00"/>
    <s v="2025-07-18"/>
    <s v="2025-07-18"/>
    <s v="2025-08-06"/>
    <s v="2025-08-08"/>
    <s v="2025-08-09"/>
    <x v="7"/>
    <s v="Virtual"/>
    <s v="28715"/>
    <x v="1249"/>
    <m/>
    <x v="0"/>
    <n v="8"/>
    <x v="0"/>
    <x v="0"/>
    <x v="0"/>
    <n v="55844136"/>
    <x v="0"/>
    <x v="0"/>
    <x v="0"/>
    <x v="7"/>
  </r>
  <r>
    <x v="2483"/>
    <x v="1399"/>
    <s v="MUEBLES CC CUBRIMIENTOS"/>
    <x v="0"/>
    <m/>
    <s v="2025-07-16"/>
    <s v="2025-07-17"/>
    <s v="2025-07-17 12:31:26"/>
    <s v="0000-00-00 00:00:00"/>
    <s v="2025-08-19 09:02:21"/>
    <s v="2025-08-21 14:50:50"/>
    <s v="0000-00-00 00:00:00"/>
    <s v="2025-07-18"/>
    <s v="2025-07-18"/>
    <s v="2025-08-06"/>
    <s v="2025-08-08"/>
    <s v="2025-08-09"/>
    <x v="7"/>
    <s v="Virtual"/>
    <s v="PUBL01"/>
    <x v="117"/>
    <m/>
    <x v="0"/>
    <n v="8"/>
    <x v="345"/>
    <x v="54"/>
    <x v="0"/>
    <n v="237512"/>
    <x v="0"/>
    <x v="0"/>
    <x v="0"/>
    <x v="7"/>
  </r>
  <r>
    <x v="2483"/>
    <x v="1399"/>
    <s v="MUEBLES CC CUBRIMIENTOS"/>
    <x v="0"/>
    <m/>
    <s v="2025-07-16"/>
    <s v="2025-07-17"/>
    <s v="2025-07-17 12:31:26"/>
    <s v="0000-00-00 00:00:00"/>
    <s v="2025-08-19 09:02:21"/>
    <s v="2025-08-21 14:50:50"/>
    <s v="0000-00-00 00:00:00"/>
    <s v="2025-07-18"/>
    <s v="2025-07-18"/>
    <s v="2025-08-06"/>
    <s v="2025-08-08"/>
    <s v="2025-08-09"/>
    <x v="7"/>
    <s v="Virtual"/>
    <s v="TRANSP07"/>
    <x v="47"/>
    <m/>
    <x v="0"/>
    <n v="1"/>
    <x v="0"/>
    <x v="0"/>
    <x v="0"/>
    <n v="3500000"/>
    <x v="0"/>
    <x v="0"/>
    <x v="0"/>
    <x v="7"/>
  </r>
  <r>
    <x v="2484"/>
    <x v="1399"/>
    <s v="CUBRIMIENTO"/>
    <x v="0"/>
    <m/>
    <s v="2025-07-16"/>
    <s v="2025-07-17"/>
    <s v="2025-07-22 09:14:00"/>
    <s v="2025-07-30 10:53:16"/>
    <s v="2025-08-04 07:19:13"/>
    <s v="2025-08-08 15:22:50"/>
    <s v="2025-09-15 11:11:54"/>
    <s v="2025-07-18"/>
    <s v="2025-07-24"/>
    <s v="2025-08-05"/>
    <s v="2025-08-07"/>
    <s v="2025-08-11"/>
    <x v="3"/>
    <s v="Virtual"/>
    <s v="BANDERILLA ESPEC01"/>
    <x v="1250"/>
    <m/>
    <x v="0"/>
    <n v="1"/>
    <x v="423"/>
    <x v="16"/>
    <x v="0"/>
    <n v="147316"/>
    <x v="0"/>
    <x v="0"/>
    <x v="0"/>
    <x v="7"/>
  </r>
  <r>
    <x v="2484"/>
    <x v="1399"/>
    <s v="CUBRIMIENTO"/>
    <x v="0"/>
    <m/>
    <s v="2025-07-16"/>
    <s v="2025-07-17"/>
    <s v="2025-07-22 09:14:00"/>
    <s v="2025-07-30 10:53:16"/>
    <s v="2025-08-04 07:19:13"/>
    <s v="2025-08-08 15:22:50"/>
    <s v="2025-09-15 11:11:54"/>
    <s v="2025-07-18"/>
    <s v="2025-07-24"/>
    <s v="2025-08-05"/>
    <s v="2025-08-07"/>
    <s v="2025-08-11"/>
    <x v="3"/>
    <s v="Virtual"/>
    <s v="BANE0101**"/>
    <x v="568"/>
    <s v="LONA DICKSON BEIGE VETEADO REF:8904"/>
    <x v="0"/>
    <n v="1"/>
    <x v="25"/>
    <x v="0"/>
    <x v="37"/>
    <n v="852000"/>
    <x v="0"/>
    <x v="0"/>
    <x v="0"/>
    <x v="7"/>
  </r>
  <r>
    <x v="2484"/>
    <x v="1399"/>
    <s v="CUBRIMIENTO"/>
    <x v="0"/>
    <m/>
    <s v="2025-07-16"/>
    <s v="2025-07-17"/>
    <s v="2025-07-22 09:14:00"/>
    <s v="2025-07-30 10:53:16"/>
    <s v="2025-08-04 07:19:13"/>
    <s v="2025-08-08 15:22:50"/>
    <s v="2025-09-15 11:11:54"/>
    <s v="2025-07-18"/>
    <s v="2025-07-24"/>
    <s v="2025-08-05"/>
    <s v="2025-08-07"/>
    <s v="2025-08-11"/>
    <x v="3"/>
    <s v="Virtual"/>
    <s v="BANE0101**"/>
    <x v="568"/>
    <s v="LONA DICKSON BEIGE VETEADO REF:8904"/>
    <x v="0"/>
    <n v="1"/>
    <x v="61"/>
    <x v="0"/>
    <x v="37"/>
    <n v="852000"/>
    <x v="0"/>
    <x v="0"/>
    <x v="0"/>
    <x v="7"/>
  </r>
  <r>
    <x v="2484"/>
    <x v="1399"/>
    <s v="CUBRIMIENTO"/>
    <x v="0"/>
    <m/>
    <s v="2025-07-16"/>
    <s v="2025-07-17"/>
    <s v="2025-07-22 09:14:00"/>
    <s v="2025-07-30 10:53:16"/>
    <s v="2025-08-04 07:19:13"/>
    <s v="2025-08-08 15:22:50"/>
    <s v="2025-09-15 11:11:54"/>
    <s v="2025-07-18"/>
    <s v="2025-07-24"/>
    <s v="2025-08-05"/>
    <s v="2025-08-07"/>
    <s v="2025-08-11"/>
    <x v="3"/>
    <s v="Virtual"/>
    <s v="BANE0101**"/>
    <x v="568"/>
    <s v="LONA DICKSON BEIGE VETEADO REF:8904"/>
    <x v="0"/>
    <n v="1"/>
    <x v="49"/>
    <x v="0"/>
    <x v="37"/>
    <n v="852000"/>
    <x v="0"/>
    <x v="0"/>
    <x v="0"/>
    <x v="7"/>
  </r>
  <r>
    <x v="2484"/>
    <x v="1399"/>
    <s v="CUBRIMIENTO"/>
    <x v="0"/>
    <m/>
    <s v="2025-07-16"/>
    <s v="2025-07-17"/>
    <s v="2025-07-22 09:14:00"/>
    <s v="2025-07-30 10:53:16"/>
    <s v="2025-08-04 07:19:13"/>
    <s v="2025-08-08 15:22:50"/>
    <s v="2025-09-15 11:11:54"/>
    <s v="2025-07-18"/>
    <s v="2025-07-24"/>
    <s v="2025-08-05"/>
    <s v="2025-08-07"/>
    <s v="2025-08-11"/>
    <x v="3"/>
    <s v="Virtual"/>
    <s v="PUBL01"/>
    <x v="117"/>
    <m/>
    <x v="0"/>
    <n v="1"/>
    <x v="20"/>
    <x v="13"/>
    <x v="0"/>
    <n v="151413"/>
    <x v="0"/>
    <x v="0"/>
    <x v="0"/>
    <x v="7"/>
  </r>
  <r>
    <x v="2484"/>
    <x v="1399"/>
    <s v="CUBRIMIENTO"/>
    <x v="0"/>
    <m/>
    <s v="2025-07-16"/>
    <s v="2025-07-17"/>
    <s v="2025-07-22 09:14:00"/>
    <s v="2025-07-30 10:53:16"/>
    <s v="2025-08-04 07:19:13"/>
    <s v="2025-08-08 15:22:50"/>
    <s v="2025-09-15 11:11:54"/>
    <s v="2025-07-18"/>
    <s v="2025-07-24"/>
    <s v="2025-08-05"/>
    <s v="2025-08-07"/>
    <s v="2025-08-11"/>
    <x v="3"/>
    <s v="Virtual"/>
    <s v="PUBL01"/>
    <x v="117"/>
    <m/>
    <x v="0"/>
    <n v="1"/>
    <x v="131"/>
    <x v="31"/>
    <x v="0"/>
    <n v="21079"/>
    <x v="0"/>
    <x v="0"/>
    <x v="0"/>
    <x v="7"/>
  </r>
  <r>
    <x v="2484"/>
    <x v="1399"/>
    <s v="CUBRIMIENTO"/>
    <x v="0"/>
    <m/>
    <s v="2025-07-16"/>
    <s v="2025-07-17"/>
    <s v="2025-07-22 09:14:00"/>
    <s v="2025-07-30 10:53:16"/>
    <s v="2025-08-04 07:19:13"/>
    <s v="2025-08-08 15:22:50"/>
    <s v="2025-09-15 11:11:54"/>
    <s v="2025-07-18"/>
    <s v="2025-07-24"/>
    <s v="2025-08-05"/>
    <s v="2025-08-07"/>
    <s v="2025-08-11"/>
    <x v="3"/>
    <s v="Virtual"/>
    <s v="SERV03"/>
    <x v="9"/>
    <m/>
    <x v="0"/>
    <n v="1"/>
    <x v="0"/>
    <x v="0"/>
    <x v="0"/>
    <n v="900000"/>
    <x v="0"/>
    <x v="1"/>
    <x v="1"/>
    <x v="7"/>
  </r>
  <r>
    <x v="2485"/>
    <x v="1400"/>
    <s v="CUBRIMIENTO"/>
    <x v="0"/>
    <m/>
    <s v="2025-07-17"/>
    <s v="2025-07-31"/>
    <s v="2025-08-20 13:13:47"/>
    <s v="2025-10-17 17:16:46"/>
    <s v="0000-00-00 00:00:00"/>
    <s v="0000-00-00 00:00:00"/>
    <s v="0000-00-00 00:00:00"/>
    <s v="2025-08-20"/>
    <s v="2025-10-16"/>
    <s v="2025-11-10"/>
    <s v="2025-11-12"/>
    <s v="2025-11-22"/>
    <x v="19"/>
    <s v="Medellin"/>
    <s v="27249"/>
    <x v="64"/>
    <m/>
    <x v="0"/>
    <n v="2"/>
    <x v="0"/>
    <x v="0"/>
    <x v="0"/>
    <n v="416612"/>
    <x v="3"/>
    <x v="0"/>
    <x v="0"/>
    <x v="3"/>
  </r>
  <r>
    <x v="2485"/>
    <x v="1400"/>
    <s v="CUBRIMIENTO"/>
    <x v="0"/>
    <m/>
    <s v="2025-07-17"/>
    <s v="2025-07-31"/>
    <s v="2025-08-20 13:13:47"/>
    <s v="2025-10-17 17:16:46"/>
    <s v="0000-00-00 00:00:00"/>
    <s v="0000-00-00 00:00:00"/>
    <s v="0000-00-00 00:00:00"/>
    <s v="2025-08-20"/>
    <s v="2025-10-16"/>
    <s v="2025-11-10"/>
    <s v="2025-11-12"/>
    <s v="2025-11-22"/>
    <x v="19"/>
    <s v="Medellin"/>
    <s v="PLT54-1"/>
    <x v="339"/>
    <m/>
    <x v="3"/>
    <n v="4"/>
    <x v="0"/>
    <x v="0"/>
    <x v="0"/>
    <n v="400000"/>
    <x v="3"/>
    <x v="0"/>
    <x v="0"/>
    <x v="3"/>
  </r>
  <r>
    <x v="2485"/>
    <x v="1400"/>
    <s v="CUBRIMIENTO"/>
    <x v="0"/>
    <m/>
    <s v="2025-07-17"/>
    <s v="2025-07-31"/>
    <s v="2025-08-20 13:13:47"/>
    <s v="2025-10-17 17:16:46"/>
    <s v="0000-00-00 00:00:00"/>
    <s v="0000-00-00 00:00:00"/>
    <s v="0000-00-00 00:00:00"/>
    <s v="2025-08-20"/>
    <s v="2025-10-16"/>
    <s v="2025-11-10"/>
    <s v="2025-11-12"/>
    <s v="2025-11-22"/>
    <x v="19"/>
    <s v="Medellin"/>
    <s v="PTEK11"/>
    <x v="135"/>
    <s v="LONA PERGOTEX BLACKOUT BLANCA 3 M"/>
    <x v="3"/>
    <n v="1"/>
    <x v="424"/>
    <x v="0"/>
    <x v="101"/>
    <n v="49654400"/>
    <x v="3"/>
    <x v="4"/>
    <x v="7"/>
    <x v="3"/>
  </r>
  <r>
    <x v="2485"/>
    <x v="1400"/>
    <s v="CUBRIMIENTO"/>
    <x v="0"/>
    <m/>
    <s v="2025-07-17"/>
    <s v="2025-07-31"/>
    <s v="2025-08-20 13:13:47"/>
    <s v="2025-10-17 17:16:46"/>
    <s v="0000-00-00 00:00:00"/>
    <s v="0000-00-00 00:00:00"/>
    <s v="0000-00-00 00:00:00"/>
    <s v="2025-08-20"/>
    <s v="2025-10-16"/>
    <s v="2025-11-10"/>
    <s v="2025-11-12"/>
    <s v="2025-11-22"/>
    <x v="19"/>
    <s v="Medellin"/>
    <s v="PTEK20"/>
    <x v="136"/>
    <s v="LONA PERGOTEX BLACKOUT BLANCA 3 M"/>
    <x v="3"/>
    <n v="1"/>
    <x v="424"/>
    <x v="0"/>
    <x v="211"/>
    <n v="65922400"/>
    <x v="3"/>
    <x v="4"/>
    <x v="7"/>
    <x v="3"/>
  </r>
  <r>
    <x v="2485"/>
    <x v="1400"/>
    <s v="CUBRIMIENTO"/>
    <x v="0"/>
    <m/>
    <s v="2025-07-17"/>
    <s v="2025-07-31"/>
    <s v="2025-08-20 13:13:47"/>
    <s v="2025-10-17 17:16:46"/>
    <s v="0000-00-00 00:00:00"/>
    <s v="0000-00-00 00:00:00"/>
    <s v="0000-00-00 00:00:00"/>
    <s v="2025-08-20"/>
    <s v="2025-10-16"/>
    <s v="2025-11-10"/>
    <s v="2025-11-12"/>
    <s v="2025-11-22"/>
    <x v="19"/>
    <s v="Medellin"/>
    <s v="SERV03"/>
    <x v="9"/>
    <m/>
    <x v="0"/>
    <n v="1"/>
    <x v="0"/>
    <x v="0"/>
    <x v="0"/>
    <n v="2000000"/>
    <x v="3"/>
    <x v="1"/>
    <x v="1"/>
    <x v="3"/>
  </r>
  <r>
    <x v="2485"/>
    <x v="1400"/>
    <s v="CUBRIMIENTO"/>
    <x v="0"/>
    <m/>
    <s v="2025-07-17"/>
    <s v="2025-07-31"/>
    <s v="2025-08-20 13:13:47"/>
    <s v="2025-10-17 17:16:46"/>
    <s v="0000-00-00 00:00:00"/>
    <s v="0000-00-00 00:00:00"/>
    <s v="0000-00-00 00:00:00"/>
    <s v="2025-08-20"/>
    <s v="2025-10-16"/>
    <s v="2025-11-10"/>
    <s v="2025-11-12"/>
    <s v="2025-11-22"/>
    <x v="19"/>
    <s v="Medellin"/>
    <s v="TRANSP06"/>
    <x v="59"/>
    <m/>
    <x v="0"/>
    <n v="1"/>
    <x v="0"/>
    <x v="0"/>
    <x v="0"/>
    <n v="800000"/>
    <x v="3"/>
    <x v="1"/>
    <x v="1"/>
    <x v="3"/>
  </r>
  <r>
    <x v="2485"/>
    <x v="1400"/>
    <s v="CUBRIMIENTO"/>
    <x v="0"/>
    <m/>
    <s v="2025-07-17"/>
    <s v="2025-07-31"/>
    <s v="2025-08-20 13:13:47"/>
    <s v="2025-10-17 17:16:46"/>
    <s v="0000-00-00 00:00:00"/>
    <s v="0000-00-00 00:00:00"/>
    <s v="0000-00-00 00:00:00"/>
    <s v="2025-08-20"/>
    <s v="2025-10-16"/>
    <s v="2025-11-10"/>
    <s v="2025-11-12"/>
    <s v="2025-11-22"/>
    <x v="19"/>
    <s v="Medellin"/>
    <s v="VIGAAL02"/>
    <x v="1251"/>
    <m/>
    <x v="3"/>
    <n v="2"/>
    <x v="204"/>
    <x v="0"/>
    <x v="0"/>
    <n v="2165346"/>
    <x v="3"/>
    <x v="0"/>
    <x v="0"/>
    <x v="3"/>
  </r>
  <r>
    <x v="2485"/>
    <x v="1400"/>
    <s v="CUBRIMIENTO"/>
    <x v="0"/>
    <m/>
    <s v="2025-07-17"/>
    <s v="2025-07-31"/>
    <s v="2025-08-20 13:13:47"/>
    <s v="2025-10-17 17:16:46"/>
    <s v="0000-00-00 00:00:00"/>
    <s v="0000-00-00 00:00:00"/>
    <s v="0000-00-00 00:00:00"/>
    <s v="2025-08-20"/>
    <s v="2025-10-16"/>
    <s v="2025-11-10"/>
    <s v="2025-11-12"/>
    <s v="2025-11-22"/>
    <x v="19"/>
    <s v="Medellin"/>
    <s v="VIGAAL02"/>
    <x v="1251"/>
    <m/>
    <x v="3"/>
    <n v="2"/>
    <x v="79"/>
    <x v="0"/>
    <x v="0"/>
    <n v="1772092"/>
    <x v="3"/>
    <x v="0"/>
    <x v="0"/>
    <x v="3"/>
  </r>
  <r>
    <x v="2486"/>
    <x v="895"/>
    <s v="CUBRIMIENTO"/>
    <x v="0"/>
    <m/>
    <s v="2025-07-17"/>
    <s v="2025-07-18"/>
    <s v="2025-07-21 14:32:29"/>
    <s v="2025-07-22 10:57:22"/>
    <s v="2025-08-27 11:16:21"/>
    <s v="2025-09-16 13:44:57"/>
    <s v="0000-00-00 00:00:00"/>
    <s v="2025-07-21"/>
    <s v="2025-07-28"/>
    <s v="2025-08-01"/>
    <s v="2025-08-05"/>
    <s v="2025-08-05"/>
    <x v="3"/>
    <s v="Toscany"/>
    <s v="PLITE14"/>
    <x v="100"/>
    <s v="LONA DICKSON BEIGE *1.20 REF:0681"/>
    <x v="3"/>
    <n v="10"/>
    <x v="303"/>
    <x v="0"/>
    <x v="212"/>
    <n v="27130000"/>
    <x v="0"/>
    <x v="4"/>
    <x v="6"/>
    <x v="7"/>
  </r>
  <r>
    <x v="2486"/>
    <x v="895"/>
    <s v="CUBRIMIENTO"/>
    <x v="0"/>
    <m/>
    <s v="2025-07-17"/>
    <s v="2025-07-18"/>
    <s v="2025-07-21 14:32:29"/>
    <s v="2025-07-22 10:57:22"/>
    <s v="2025-08-27 11:16:21"/>
    <s v="2025-09-16 13:44:57"/>
    <s v="0000-00-00 00:00:00"/>
    <s v="2025-07-21"/>
    <s v="2025-07-28"/>
    <s v="2025-08-01"/>
    <s v="2025-08-05"/>
    <s v="2025-08-05"/>
    <x v="3"/>
    <s v="Toscany"/>
    <s v="PLITE14"/>
    <x v="100"/>
    <s v="LONA DICKSON BEIGE *1.20 REF:0681"/>
    <x v="3"/>
    <n v="2"/>
    <x v="206"/>
    <x v="0"/>
    <x v="212"/>
    <n v="5426000"/>
    <x v="0"/>
    <x v="4"/>
    <x v="6"/>
    <x v="7"/>
  </r>
  <r>
    <x v="2487"/>
    <x v="168"/>
    <s v="CUBRIMIENTO"/>
    <x v="0"/>
    <m/>
    <s v="2025-07-17"/>
    <s v="2025-07-17"/>
    <s v="2025-07-21 14:15:28"/>
    <s v="0000-00-00 00:00:00"/>
    <s v="2025-07-22 18:00:32"/>
    <s v="2025-07-23 06:58:02"/>
    <s v="0000-00-00 00:00:00"/>
    <s v="2025-07-18"/>
    <s v="2025-07-18"/>
    <s v="2025-07-22"/>
    <s v="2025-07-24"/>
    <s v="2025-07-24"/>
    <x v="0"/>
    <s v="Toscany"/>
    <s v="11369"/>
    <x v="789"/>
    <m/>
    <x v="0"/>
    <n v="10"/>
    <x v="0"/>
    <x v="0"/>
    <x v="0"/>
    <n v="13000"/>
    <x v="0"/>
    <x v="0"/>
    <x v="0"/>
    <x v="1"/>
  </r>
  <r>
    <x v="2487"/>
    <x v="168"/>
    <s v="CUBRIMIENTO"/>
    <x v="0"/>
    <m/>
    <s v="2025-07-17"/>
    <s v="2025-07-17"/>
    <s v="2025-07-21 14:15:28"/>
    <s v="0000-00-00 00:00:00"/>
    <s v="2025-07-22 18:00:32"/>
    <s v="2025-07-23 06:58:02"/>
    <s v="0000-00-00 00:00:00"/>
    <s v="2025-07-18"/>
    <s v="2025-07-18"/>
    <s v="2025-07-22"/>
    <s v="2025-07-24"/>
    <s v="2025-07-24"/>
    <x v="0"/>
    <s v="Toscany"/>
    <s v="11435"/>
    <x v="229"/>
    <m/>
    <x v="0"/>
    <n v="5"/>
    <x v="0"/>
    <x v="0"/>
    <x v="0"/>
    <n v="319130"/>
    <x v="0"/>
    <x v="0"/>
    <x v="0"/>
    <x v="1"/>
  </r>
  <r>
    <x v="2487"/>
    <x v="168"/>
    <s v="CUBRIMIENTO"/>
    <x v="0"/>
    <m/>
    <s v="2025-07-17"/>
    <s v="2025-07-17"/>
    <s v="2025-07-21 14:15:28"/>
    <s v="0000-00-00 00:00:00"/>
    <s v="2025-07-22 18:00:32"/>
    <s v="2025-07-23 06:58:02"/>
    <s v="0000-00-00 00:00:00"/>
    <s v="2025-07-18"/>
    <s v="2025-07-18"/>
    <s v="2025-07-22"/>
    <s v="2025-07-24"/>
    <s v="2025-07-24"/>
    <x v="0"/>
    <s v="Toscany"/>
    <s v="11441"/>
    <x v="204"/>
    <m/>
    <x v="0"/>
    <n v="6"/>
    <x v="0"/>
    <x v="0"/>
    <x v="0"/>
    <n v="240000"/>
    <x v="0"/>
    <x v="0"/>
    <x v="0"/>
    <x v="1"/>
  </r>
  <r>
    <x v="2487"/>
    <x v="168"/>
    <s v="CUBRIMIENTO"/>
    <x v="0"/>
    <m/>
    <s v="2025-07-17"/>
    <s v="2025-07-17"/>
    <s v="2025-07-21 14:15:28"/>
    <s v="0000-00-00 00:00:00"/>
    <s v="2025-07-22 18:00:32"/>
    <s v="2025-07-23 06:58:02"/>
    <s v="0000-00-00 00:00:00"/>
    <s v="2025-07-18"/>
    <s v="2025-07-18"/>
    <s v="2025-07-22"/>
    <s v="2025-07-24"/>
    <s v="2025-07-24"/>
    <x v="0"/>
    <s v="Toscany"/>
    <s v="12871"/>
    <x v="790"/>
    <m/>
    <x v="0"/>
    <n v="10"/>
    <x v="0"/>
    <x v="0"/>
    <x v="0"/>
    <n v="4000"/>
    <x v="0"/>
    <x v="0"/>
    <x v="0"/>
    <x v="1"/>
  </r>
  <r>
    <x v="2488"/>
    <x v="92"/>
    <s v="CUBRIMIENTO"/>
    <x v="0"/>
    <m/>
    <s v="2025-07-17"/>
    <s v="2025-07-18"/>
    <s v="2025-07-22 11:27:53"/>
    <s v="0000-00-00 00:00:00"/>
    <s v="2025-07-22 18:01:27"/>
    <s v="0000-00-00 00:00:00"/>
    <s v="0000-00-00 00:00:00"/>
    <s v="2025-07-21"/>
    <s v="2025-07-21"/>
    <s v="2025-07-23"/>
    <s v="2025-07-25"/>
    <s v="2025-07-25"/>
    <x v="18"/>
    <s v="Gerencia"/>
    <s v="29"/>
    <x v="280"/>
    <m/>
    <x v="0"/>
    <n v="17"/>
    <x v="0"/>
    <x v="0"/>
    <x v="0"/>
    <n v="894200"/>
    <x v="0"/>
    <x v="0"/>
    <x v="0"/>
    <x v="1"/>
  </r>
  <r>
    <x v="2489"/>
    <x v="1401"/>
    <s v="MUEBLES CC CUBRIMIENTOS"/>
    <x v="0"/>
    <m/>
    <s v="2025-07-17"/>
    <s v="2025-08-11"/>
    <s v="2025-08-15 11:19:11"/>
    <s v="0000-00-00 00:00:00"/>
    <s v="2025-09-08 16:01:00"/>
    <s v="2025-09-09 15:53:44"/>
    <s v="0000-00-00 00:00:00"/>
    <s v="2025-08-12"/>
    <s v="2025-08-12"/>
    <s v="2025-09-05"/>
    <s v="0000-00-00"/>
    <s v="2025-09-11"/>
    <x v="7"/>
    <s v="Virtual"/>
    <s v="15537"/>
    <x v="85"/>
    <s v="LONA DICKSON TAUPE REF:7559"/>
    <x v="0"/>
    <n v="1"/>
    <x v="0"/>
    <x v="0"/>
    <x v="0"/>
    <n v="9502354.8499999996"/>
    <x v="0"/>
    <x v="0"/>
    <x v="0"/>
    <x v="4"/>
  </r>
  <r>
    <x v="2489"/>
    <x v="1401"/>
    <s v="MUEBLES CC CUBRIMIENTOS"/>
    <x v="0"/>
    <m/>
    <s v="2025-07-17"/>
    <s v="2025-08-11"/>
    <s v="2025-08-15 11:19:11"/>
    <s v="0000-00-00 00:00:00"/>
    <s v="2025-09-08 16:01:00"/>
    <s v="2025-09-09 15:53:44"/>
    <s v="0000-00-00 00:00:00"/>
    <s v="2025-08-12"/>
    <s v="2025-08-12"/>
    <s v="2025-09-05"/>
    <s v="0000-00-00"/>
    <s v="2025-09-11"/>
    <x v="7"/>
    <s v="Virtual"/>
    <s v="TRANSP07"/>
    <x v="47"/>
    <m/>
    <x v="0"/>
    <n v="1"/>
    <x v="0"/>
    <x v="0"/>
    <x v="0"/>
    <n v="210000"/>
    <x v="0"/>
    <x v="0"/>
    <x v="0"/>
    <x v="4"/>
  </r>
  <r>
    <x v="2490"/>
    <x v="1402"/>
    <s v="CUBRIMIENTO"/>
    <x v="0"/>
    <m/>
    <s v="2025-07-17"/>
    <s v="2025-07-18"/>
    <s v="2025-07-22 09:02:54"/>
    <s v="0000-00-00 00:00:00"/>
    <s v="2025-07-24 13:43:35"/>
    <s v="2025-07-28 07:28:52"/>
    <s v="0000-00-00 00:00:00"/>
    <s v="2025-07-22"/>
    <s v="2025-07-22"/>
    <s v="2025-07-24"/>
    <s v="2025-07-26"/>
    <s v="2025-07-26"/>
    <x v="3"/>
    <s v="Gerencia"/>
    <s v="30"/>
    <x v="508"/>
    <m/>
    <x v="0"/>
    <n v="6"/>
    <x v="0"/>
    <x v="0"/>
    <x v="0"/>
    <n v="315600"/>
    <x v="0"/>
    <x v="0"/>
    <x v="0"/>
    <x v="1"/>
  </r>
  <r>
    <x v="2491"/>
    <x v="1403"/>
    <s v="MUEBLES"/>
    <x v="0"/>
    <m/>
    <s v="2025-08-04"/>
    <s v="2025-08-19"/>
    <s v="2025-08-25 16:52:21"/>
    <s v="0000-00-00 00:00:00"/>
    <s v="2025-10-21 08:32:17"/>
    <s v="2025-10-21 15:11:26"/>
    <s v="0000-00-00 00:00:00"/>
    <s v="2025-08-25"/>
    <s v="2025-08-25"/>
    <s v="2025-10-25"/>
    <s v="2025-10-28"/>
    <s v="2025-11-01"/>
    <x v="15"/>
    <s v="Medellin"/>
    <s v="9226"/>
    <x v="818"/>
    <s v="LONA DICKSON GRIS VETEADO (U406) 1.20M"/>
    <x v="4"/>
    <n v="3"/>
    <x v="0"/>
    <x v="0"/>
    <x v="0"/>
    <n v="9233547"/>
    <x v="0"/>
    <x v="0"/>
    <x v="0"/>
    <x v="0"/>
  </r>
  <r>
    <x v="2491"/>
    <x v="1403"/>
    <s v="MUEBLES"/>
    <x v="0"/>
    <m/>
    <s v="2025-08-04"/>
    <s v="2025-08-19"/>
    <s v="2025-08-25 16:52:21"/>
    <s v="0000-00-00 00:00:00"/>
    <s v="2025-10-21 08:32:17"/>
    <s v="2025-10-21 15:11:26"/>
    <s v="0000-00-00 00:00:00"/>
    <s v="2025-08-25"/>
    <s v="2025-08-25"/>
    <s v="2025-10-25"/>
    <s v="2025-10-28"/>
    <s v="2025-11-01"/>
    <x v="15"/>
    <s v="Medellin"/>
    <s v="9325"/>
    <x v="758"/>
    <s v="LONA DICKSON MOKA VETEADO U410"/>
    <x v="4"/>
    <n v="8"/>
    <x v="0"/>
    <x v="0"/>
    <x v="0"/>
    <n v="19182536"/>
    <x v="0"/>
    <x v="0"/>
    <x v="0"/>
    <x v="0"/>
  </r>
  <r>
    <x v="2491"/>
    <x v="1403"/>
    <s v="MUEBLES"/>
    <x v="0"/>
    <m/>
    <s v="2025-08-04"/>
    <s v="2025-08-19"/>
    <s v="2025-08-25 16:52:21"/>
    <s v="0000-00-00 00:00:00"/>
    <s v="2025-10-21 08:32:17"/>
    <s v="2025-10-21 15:11:26"/>
    <s v="0000-00-00 00:00:00"/>
    <s v="2025-08-25"/>
    <s v="2025-08-25"/>
    <s v="2025-10-25"/>
    <s v="2025-10-28"/>
    <s v="2025-11-01"/>
    <x v="15"/>
    <s v="Medellin"/>
    <s v="970810"/>
    <x v="1039"/>
    <m/>
    <x v="0"/>
    <n v="3"/>
    <x v="0"/>
    <x v="0"/>
    <x v="0"/>
    <n v="2505600"/>
    <x v="0"/>
    <x v="0"/>
    <x v="0"/>
    <x v="0"/>
  </r>
  <r>
    <x v="2491"/>
    <x v="1403"/>
    <s v="MUEBLES"/>
    <x v="0"/>
    <m/>
    <s v="2025-08-04"/>
    <s v="2025-08-19"/>
    <s v="2025-08-25 16:52:21"/>
    <s v="0000-00-00 00:00:00"/>
    <s v="2025-10-21 08:32:17"/>
    <s v="2025-10-21 15:11:26"/>
    <s v="0000-00-00 00:00:00"/>
    <s v="2025-08-25"/>
    <s v="2025-08-25"/>
    <s v="2025-10-25"/>
    <s v="2025-10-28"/>
    <s v="2025-11-01"/>
    <x v="15"/>
    <s v="Medellin"/>
    <s v="TRANSP12"/>
    <x v="118"/>
    <m/>
    <x v="0"/>
    <n v="1"/>
    <x v="0"/>
    <x v="0"/>
    <x v="0"/>
    <n v="250000"/>
    <x v="0"/>
    <x v="1"/>
    <x v="1"/>
    <x v="0"/>
  </r>
  <r>
    <x v="2492"/>
    <x v="341"/>
    <s v="CUBRIMIENTO"/>
    <x v="0"/>
    <m/>
    <s v="2025-07-17"/>
    <s v="2025-07-18"/>
    <s v="2025-07-21 14:44:43"/>
    <s v="0000-00-00 00:00:00"/>
    <s v="2025-07-22 18:01:47"/>
    <s v="0000-00-00 00:00:00"/>
    <s v="0000-00-00 00:00:00"/>
    <s v="2025-07-21"/>
    <s v="2025-07-21"/>
    <s v="2025-07-23"/>
    <s v="2025-07-25"/>
    <s v="2025-07-25"/>
    <x v="18"/>
    <s v="Toscany"/>
    <s v="47"/>
    <x v="233"/>
    <m/>
    <x v="0"/>
    <n v="61"/>
    <x v="0"/>
    <x v="0"/>
    <x v="0"/>
    <n v="3050000"/>
    <x v="0"/>
    <x v="0"/>
    <x v="0"/>
    <x v="1"/>
  </r>
  <r>
    <x v="2493"/>
    <x v="78"/>
    <s v="CUBRIMIENTO"/>
    <x v="0"/>
    <m/>
    <s v="2025-07-18"/>
    <s v="2025-07-21"/>
    <s v="2025-07-22 09:50:46"/>
    <s v="0000-00-00 00:00:00"/>
    <s v="2025-07-22 18:02:52"/>
    <s v="2025-07-23 06:59:23"/>
    <s v="0000-00-00 00:00:00"/>
    <s v="2025-07-22"/>
    <s v="2025-07-22"/>
    <s v="2025-07-24"/>
    <s v="2025-07-28"/>
    <s v="2025-07-28"/>
    <x v="3"/>
    <s v="Toscany"/>
    <s v="107"/>
    <x v="249"/>
    <m/>
    <x v="0"/>
    <n v="7"/>
    <x v="0"/>
    <x v="0"/>
    <x v="0"/>
    <n v="368200"/>
    <x v="0"/>
    <x v="0"/>
    <x v="0"/>
    <x v="1"/>
  </r>
  <r>
    <x v="2493"/>
    <x v="78"/>
    <s v="CUBRIMIENTO"/>
    <x v="0"/>
    <m/>
    <s v="2025-07-18"/>
    <s v="2025-07-21"/>
    <s v="2025-07-22 09:50:46"/>
    <s v="0000-00-00 00:00:00"/>
    <s v="2025-07-22 18:02:52"/>
    <s v="2025-07-23 06:59:23"/>
    <s v="0000-00-00 00:00:00"/>
    <s v="2025-07-22"/>
    <s v="2025-07-22"/>
    <s v="2025-07-24"/>
    <s v="2025-07-28"/>
    <s v="2025-07-28"/>
    <x v="3"/>
    <s v="Toscany"/>
    <s v="11441"/>
    <x v="204"/>
    <m/>
    <x v="0"/>
    <n v="1"/>
    <x v="0"/>
    <x v="0"/>
    <x v="0"/>
    <n v="50420"/>
    <x v="0"/>
    <x v="0"/>
    <x v="0"/>
    <x v="1"/>
  </r>
  <r>
    <x v="2494"/>
    <x v="84"/>
    <s v="CUBRIMIENTO"/>
    <x v="0"/>
    <m/>
    <s v="2025-07-18"/>
    <s v="2025-07-22"/>
    <s v="2025-07-23 06:53:47"/>
    <s v="2025-07-24 15:50:45"/>
    <s v="2025-07-28 08:50:00"/>
    <s v="2025-07-28 08:50:27"/>
    <s v="0000-00-00 00:00:00"/>
    <s v="2025-07-23"/>
    <s v="2025-07-25"/>
    <s v="2025-07-29"/>
    <s v="2025-07-31"/>
    <s v="2025-07-31"/>
    <x v="3"/>
    <s v="Toscany"/>
    <s v="SOMB03"/>
    <x v="161"/>
    <s v="LONA DICKSON NEGRO FONDO ENT REF:6028"/>
    <x v="8"/>
    <n v="1"/>
    <x v="15"/>
    <x v="0"/>
    <x v="3"/>
    <n v="2529600"/>
    <x v="0"/>
    <x v="6"/>
    <x v="8"/>
    <x v="1"/>
  </r>
  <r>
    <x v="2495"/>
    <x v="1404"/>
    <s v="MUEBLES"/>
    <x v="0"/>
    <m/>
    <s v="2025-07-18"/>
    <s v="2025-07-18"/>
    <s v="2025-07-18 11:57:24"/>
    <s v="0000-00-00 00:00:00"/>
    <s v="0000-00-00 00:00:00"/>
    <s v="2025-07-25 06:27:10"/>
    <s v="0000-00-00 00:00:00"/>
    <s v="2025-07-21"/>
    <s v="2025-07-21"/>
    <s v="2025-07-22"/>
    <s v="2025-07-24"/>
    <s v="2025-07-24"/>
    <x v="3"/>
    <s v="Cali"/>
    <s v="100196"/>
    <x v="218"/>
    <m/>
    <x v="0"/>
    <n v="1"/>
    <x v="0"/>
    <x v="0"/>
    <x v="0"/>
    <n v="169800"/>
    <x v="0"/>
    <x v="0"/>
    <x v="0"/>
    <x v="1"/>
  </r>
  <r>
    <x v="2496"/>
    <x v="1405"/>
    <s v="CUBRIMIENTO"/>
    <x v="0"/>
    <m/>
    <s v="2025-07-18"/>
    <s v="2025-07-21"/>
    <s v="2025-07-21 12:15:33"/>
    <s v="0000-00-00 00:00:00"/>
    <s v="2025-07-22 17:36:17"/>
    <s v="2025-07-23 09:47:19"/>
    <s v="0000-00-00 00:00:00"/>
    <s v="2025-07-22"/>
    <s v="2025-07-22"/>
    <s v="2025-07-23"/>
    <s v="2025-07-25"/>
    <s v="2025-07-25"/>
    <x v="3"/>
    <s v="Cali"/>
    <s v="SERV15"/>
    <x v="981"/>
    <m/>
    <x v="0"/>
    <n v="1"/>
    <x v="0"/>
    <x v="0"/>
    <x v="0"/>
    <n v="200000"/>
    <x v="0"/>
    <x v="1"/>
    <x v="1"/>
    <x v="1"/>
  </r>
  <r>
    <x v="2497"/>
    <x v="72"/>
    <s v="CUBRIMIENTO"/>
    <x v="0"/>
    <m/>
    <s v="2025-07-18"/>
    <s v="2025-08-04"/>
    <s v="2025-08-06 08:49:34"/>
    <s v="2025-09-08 17:45:23"/>
    <s v="2025-09-13 13:04:29"/>
    <s v="2025-10-25 15:08:56"/>
    <s v="0000-00-00 00:00:00"/>
    <s v="2025-08-05"/>
    <s v="2025-09-08"/>
    <s v="2025-09-15"/>
    <s v="2025-09-20"/>
    <s v="2025-09-27"/>
    <x v="8"/>
    <s v="Bogota"/>
    <s v="27249"/>
    <x v="64"/>
    <m/>
    <x v="0"/>
    <n v="3"/>
    <x v="0"/>
    <x v="0"/>
    <x v="0"/>
    <n v="851556"/>
    <x v="0"/>
    <x v="0"/>
    <x v="0"/>
    <x v="4"/>
  </r>
  <r>
    <x v="2497"/>
    <x v="72"/>
    <s v="CUBRIMIENTO"/>
    <x v="0"/>
    <m/>
    <s v="2025-07-18"/>
    <s v="2025-08-04"/>
    <s v="2025-08-06 08:49:34"/>
    <s v="2025-09-08 17:45:23"/>
    <s v="2025-09-13 13:04:29"/>
    <s v="2025-10-25 15:08:56"/>
    <s v="0000-00-00 00:00:00"/>
    <s v="2025-08-05"/>
    <s v="2025-09-08"/>
    <s v="2025-09-15"/>
    <s v="2025-09-20"/>
    <s v="2025-09-27"/>
    <x v="8"/>
    <s v="Bogota"/>
    <s v="28523"/>
    <x v="864"/>
    <m/>
    <x v="0"/>
    <n v="3"/>
    <x v="0"/>
    <x v="0"/>
    <x v="0"/>
    <n v="300000"/>
    <x v="0"/>
    <x v="0"/>
    <x v="0"/>
    <x v="4"/>
  </r>
  <r>
    <x v="2497"/>
    <x v="72"/>
    <s v="CUBRIMIENTO"/>
    <x v="0"/>
    <m/>
    <s v="2025-07-18"/>
    <s v="2025-08-04"/>
    <s v="2025-08-06 08:49:34"/>
    <s v="2025-09-08 17:45:23"/>
    <s v="2025-09-13 13:04:29"/>
    <s v="2025-10-25 15:08:56"/>
    <s v="0000-00-00 00:00:00"/>
    <s v="2025-08-05"/>
    <s v="2025-09-08"/>
    <s v="2025-09-15"/>
    <s v="2025-09-20"/>
    <s v="2025-09-27"/>
    <x v="8"/>
    <s v="Bogota"/>
    <s v="FLANCHE01"/>
    <x v="51"/>
    <m/>
    <x v="3"/>
    <n v="1"/>
    <x v="124"/>
    <x v="0"/>
    <x v="0"/>
    <n v="2016584"/>
    <x v="0"/>
    <x v="0"/>
    <x v="0"/>
    <x v="4"/>
  </r>
  <r>
    <x v="2497"/>
    <x v="72"/>
    <s v="CUBRIMIENTO"/>
    <x v="0"/>
    <m/>
    <s v="2025-07-18"/>
    <s v="2025-08-04"/>
    <s v="2025-08-06 08:49:34"/>
    <s v="2025-09-08 17:45:23"/>
    <s v="2025-09-13 13:04:29"/>
    <s v="2025-10-25 15:08:56"/>
    <s v="0000-00-00 00:00:00"/>
    <s v="2025-08-05"/>
    <s v="2025-09-08"/>
    <s v="2025-09-15"/>
    <s v="2025-09-20"/>
    <s v="2025-09-27"/>
    <x v="8"/>
    <s v="Bogota"/>
    <s v="SERVANDAM"/>
    <x v="865"/>
    <m/>
    <x v="0"/>
    <n v="1"/>
    <x v="0"/>
    <x v="0"/>
    <x v="0"/>
    <n v="500000"/>
    <x v="0"/>
    <x v="1"/>
    <x v="1"/>
    <x v="4"/>
  </r>
  <r>
    <x v="2497"/>
    <x v="72"/>
    <s v="CUBRIMIENTO"/>
    <x v="0"/>
    <m/>
    <s v="2025-07-18"/>
    <s v="2025-08-04"/>
    <s v="2025-08-06 08:49:34"/>
    <s v="2025-09-08 17:45:23"/>
    <s v="2025-09-13 13:04:29"/>
    <s v="2025-10-25 15:08:56"/>
    <s v="0000-00-00 00:00:00"/>
    <s v="2025-08-05"/>
    <s v="2025-09-08"/>
    <s v="2025-09-15"/>
    <s v="2025-09-20"/>
    <s v="2025-09-27"/>
    <x v="8"/>
    <s v="Bogota"/>
    <s v="SOMB01"/>
    <x v="71"/>
    <s v="LONA DICKSON NEGRO FONDO ENT REF:6028"/>
    <x v="3"/>
    <n v="1"/>
    <x v="124"/>
    <x v="0"/>
    <x v="12"/>
    <n v="15548966"/>
    <x v="0"/>
    <x v="6"/>
    <x v="5"/>
    <x v="4"/>
  </r>
  <r>
    <x v="2498"/>
    <x v="1406"/>
    <s v="MUEBLES"/>
    <x v="0"/>
    <m/>
    <s v="2025-07-18"/>
    <s v="2025-07-19"/>
    <s v="2025-07-21 12:03:33"/>
    <s v="0000-00-00 00:00:00"/>
    <s v="0000-00-00 00:00:00"/>
    <s v="2025-08-29 06:19:57"/>
    <s v="2025-10-08 15:00:57"/>
    <s v="2025-07-21"/>
    <s v="2025-07-21"/>
    <s v="2025-08-14"/>
    <s v="2025-08-20"/>
    <s v="2025-08-22"/>
    <x v="1"/>
    <s v="Barranquilla"/>
    <s v="7106"/>
    <x v="432"/>
    <m/>
    <x v="2"/>
    <n v="1"/>
    <x v="0"/>
    <x v="0"/>
    <x v="0"/>
    <n v="1982250"/>
    <x v="0"/>
    <x v="2"/>
    <x v="0"/>
    <x v="7"/>
  </r>
  <r>
    <x v="2498"/>
    <x v="1406"/>
    <s v="MUEBLES"/>
    <x v="0"/>
    <m/>
    <s v="2025-07-18"/>
    <s v="2025-07-19"/>
    <s v="2025-07-21 12:03:33"/>
    <s v="0000-00-00 00:00:00"/>
    <s v="0000-00-00 00:00:00"/>
    <s v="2025-08-29 06:19:57"/>
    <s v="2025-10-08 15:00:57"/>
    <s v="2025-07-21"/>
    <s v="2025-07-21"/>
    <s v="2025-08-14"/>
    <s v="2025-08-20"/>
    <s v="2025-08-22"/>
    <x v="1"/>
    <s v="Barranquilla"/>
    <s v="TRANSP12"/>
    <x v="118"/>
    <m/>
    <x v="0"/>
    <n v="1"/>
    <x v="0"/>
    <x v="0"/>
    <x v="0"/>
    <n v="250000"/>
    <x v="0"/>
    <x v="1"/>
    <x v="1"/>
    <x v="7"/>
  </r>
  <r>
    <x v="2499"/>
    <x v="1407"/>
    <s v="CUBRIMIENTO"/>
    <x v="0"/>
    <m/>
    <s v="2025-07-18"/>
    <s v="2025-08-07"/>
    <s v="2025-08-27 17:07:32"/>
    <s v="2025-09-15 07:41:51"/>
    <s v="2025-09-30 08:15:50"/>
    <s v="2025-10-03 07:49:16"/>
    <s v="2025-10-04 11:38:04"/>
    <s v="2025-08-27"/>
    <s v="2025-09-15"/>
    <s v="2025-09-29"/>
    <s v="2025-10-01"/>
    <s v="2025-10-08"/>
    <x v="3"/>
    <s v="Cali"/>
    <s v="FLANCHE01"/>
    <x v="51"/>
    <m/>
    <x v="5"/>
    <n v="1"/>
    <x v="81"/>
    <x v="0"/>
    <x v="0"/>
    <n v="373612"/>
    <x v="0"/>
    <x v="0"/>
    <x v="0"/>
    <x v="4"/>
  </r>
  <r>
    <x v="2499"/>
    <x v="1407"/>
    <s v="CUBRIMIENTO"/>
    <x v="0"/>
    <m/>
    <s v="2025-07-18"/>
    <s v="2025-08-07"/>
    <s v="2025-08-27 17:07:32"/>
    <s v="2025-09-15 07:41:51"/>
    <s v="2025-09-30 08:15:50"/>
    <s v="2025-10-03 07:49:16"/>
    <s v="2025-10-04 11:38:04"/>
    <s v="2025-08-27"/>
    <s v="2025-09-15"/>
    <s v="2025-09-29"/>
    <s v="2025-10-01"/>
    <s v="2025-10-08"/>
    <x v="3"/>
    <s v="Cali"/>
    <s v="SERV03"/>
    <x v="9"/>
    <m/>
    <x v="0"/>
    <n v="1"/>
    <x v="0"/>
    <x v="0"/>
    <x v="0"/>
    <n v="500000"/>
    <x v="0"/>
    <x v="1"/>
    <x v="1"/>
    <x v="4"/>
  </r>
  <r>
    <x v="2499"/>
    <x v="1407"/>
    <s v="CUBRIMIENTO"/>
    <x v="0"/>
    <m/>
    <s v="2025-07-18"/>
    <s v="2025-08-07"/>
    <s v="2025-08-27 17:07:32"/>
    <s v="2025-09-15 07:41:51"/>
    <s v="2025-09-30 08:15:50"/>
    <s v="2025-10-03 07:49:16"/>
    <s v="2025-10-04 11:38:04"/>
    <s v="2025-08-27"/>
    <s v="2025-09-15"/>
    <s v="2025-09-29"/>
    <s v="2025-10-01"/>
    <s v="2025-10-08"/>
    <x v="3"/>
    <s v="Cali"/>
    <s v="SOMB0302**"/>
    <x v="569"/>
    <m/>
    <x v="5"/>
    <n v="1"/>
    <x v="81"/>
    <x v="0"/>
    <x v="3"/>
    <n v="2024911"/>
    <x v="0"/>
    <x v="14"/>
    <x v="0"/>
    <x v="4"/>
  </r>
  <r>
    <x v="2500"/>
    <x v="752"/>
    <s v="MUEBLES CC CUBRIMIENTOS"/>
    <x v="0"/>
    <m/>
    <s v="2025-07-19"/>
    <s v="2025-07-26"/>
    <s v="2025-07-28 15:39:53"/>
    <s v="0000-00-00 00:00:00"/>
    <s v="2025-09-02 11:03:29"/>
    <s v="2025-09-03 10:38:16"/>
    <s v="2025-09-13 10:32:17"/>
    <s v="2025-07-28"/>
    <s v="2025-07-28"/>
    <s v="2025-09-04"/>
    <s v="2025-09-08"/>
    <s v="2025-09-10"/>
    <x v="1"/>
    <s v="Medellin"/>
    <s v="5325"/>
    <x v="33"/>
    <m/>
    <x v="2"/>
    <n v="3"/>
    <x v="0"/>
    <x v="0"/>
    <x v="0"/>
    <n v="729756"/>
    <x v="0"/>
    <x v="0"/>
    <x v="0"/>
    <x v="4"/>
  </r>
  <r>
    <x v="2500"/>
    <x v="752"/>
    <s v="MUEBLES CC CUBRIMIENTOS"/>
    <x v="0"/>
    <m/>
    <s v="2025-07-19"/>
    <s v="2025-07-26"/>
    <s v="2025-07-28 15:39:53"/>
    <s v="0000-00-00 00:00:00"/>
    <s v="2025-09-02 11:03:29"/>
    <s v="2025-09-03 10:38:16"/>
    <s v="2025-09-13 10:32:17"/>
    <s v="2025-07-28"/>
    <s v="2025-07-28"/>
    <s v="2025-09-04"/>
    <s v="2025-09-08"/>
    <s v="2025-09-10"/>
    <x v="1"/>
    <s v="Medellin"/>
    <s v="8974"/>
    <x v="342"/>
    <s v="LONA DICKSON ROJO Y BLANCO REF:8557"/>
    <x v="4"/>
    <n v="1"/>
    <x v="0"/>
    <x v="0"/>
    <x v="0"/>
    <n v="3398761"/>
    <x v="0"/>
    <x v="0"/>
    <x v="0"/>
    <x v="4"/>
  </r>
  <r>
    <x v="2500"/>
    <x v="752"/>
    <s v="MUEBLES CC CUBRIMIENTOS"/>
    <x v="0"/>
    <m/>
    <s v="2025-07-19"/>
    <s v="2025-07-26"/>
    <s v="2025-07-28 15:39:53"/>
    <s v="0000-00-00 00:00:00"/>
    <s v="2025-09-02 11:03:29"/>
    <s v="2025-09-03 10:38:16"/>
    <s v="2025-09-13 10:32:17"/>
    <s v="2025-07-28"/>
    <s v="2025-07-28"/>
    <s v="2025-09-04"/>
    <s v="2025-09-08"/>
    <s v="2025-09-10"/>
    <x v="1"/>
    <s v="Medellin"/>
    <s v="8974"/>
    <x v="342"/>
    <s v="LONA DICKSON AZUL Y BLANCO REF:8910"/>
    <x v="4"/>
    <n v="2"/>
    <x v="0"/>
    <x v="0"/>
    <x v="0"/>
    <n v="6797522"/>
    <x v="0"/>
    <x v="0"/>
    <x v="0"/>
    <x v="4"/>
  </r>
  <r>
    <x v="2501"/>
    <x v="1408"/>
    <s v="CUBRIMIENTO"/>
    <x v="0"/>
    <m/>
    <s v="2025-07-20"/>
    <s v="2025-07-30"/>
    <s v="2025-08-01 12:14:19"/>
    <s v="0000-00-00 00:00:00"/>
    <s v="2025-08-01 14:18:31"/>
    <s v="2025-08-05 06:58:12"/>
    <s v="0000-00-00 00:00:00"/>
    <s v="2025-08-01"/>
    <s v="2025-08-01"/>
    <s v="2025-08-02"/>
    <s v="2025-08-07"/>
    <s v="2025-08-07"/>
    <x v="3"/>
    <s v="Bogota"/>
    <s v="SERV15"/>
    <x v="981"/>
    <m/>
    <x v="0"/>
    <n v="1"/>
    <x v="0"/>
    <x v="0"/>
    <x v="0"/>
    <n v="285714"/>
    <x v="0"/>
    <x v="1"/>
    <x v="1"/>
    <x v="7"/>
  </r>
  <r>
    <x v="2502"/>
    <x v="882"/>
    <s v="CUBRIMIENTO"/>
    <x v="0"/>
    <m/>
    <s v="2025-07-21"/>
    <s v="2025-07-21"/>
    <s v="2025-07-22 10:08:12"/>
    <s v="0000-00-00 00:00:00"/>
    <s v="2025-07-22 18:02:14"/>
    <s v="2025-07-23 07:02:08"/>
    <s v="0000-00-00 00:00:00"/>
    <s v="2025-07-22"/>
    <s v="2025-07-22"/>
    <s v="2025-07-24"/>
    <s v="2025-07-28"/>
    <s v="2025-07-28"/>
    <x v="0"/>
    <s v="Toscany"/>
    <s v="11369"/>
    <x v="789"/>
    <m/>
    <x v="0"/>
    <n v="8"/>
    <x v="0"/>
    <x v="0"/>
    <x v="0"/>
    <n v="10400"/>
    <x v="0"/>
    <x v="0"/>
    <x v="0"/>
    <x v="1"/>
  </r>
  <r>
    <x v="2502"/>
    <x v="882"/>
    <s v="CUBRIMIENTO"/>
    <x v="0"/>
    <m/>
    <s v="2025-07-21"/>
    <s v="2025-07-21"/>
    <s v="2025-07-22 10:08:12"/>
    <s v="0000-00-00 00:00:00"/>
    <s v="2025-07-22 18:02:14"/>
    <s v="2025-07-23 07:02:08"/>
    <s v="0000-00-00 00:00:00"/>
    <s v="2025-07-22"/>
    <s v="2025-07-22"/>
    <s v="2025-07-24"/>
    <s v="2025-07-28"/>
    <s v="2025-07-28"/>
    <x v="0"/>
    <s v="Toscany"/>
    <s v="11435"/>
    <x v="229"/>
    <m/>
    <x v="0"/>
    <n v="4"/>
    <x v="0"/>
    <x v="0"/>
    <x v="0"/>
    <n v="255600"/>
    <x v="0"/>
    <x v="0"/>
    <x v="0"/>
    <x v="1"/>
  </r>
  <r>
    <x v="2502"/>
    <x v="882"/>
    <s v="CUBRIMIENTO"/>
    <x v="0"/>
    <m/>
    <s v="2025-07-21"/>
    <s v="2025-07-21"/>
    <s v="2025-07-22 10:08:12"/>
    <s v="0000-00-00 00:00:00"/>
    <s v="2025-07-22 18:02:14"/>
    <s v="2025-07-23 07:02:08"/>
    <s v="0000-00-00 00:00:00"/>
    <s v="2025-07-22"/>
    <s v="2025-07-22"/>
    <s v="2025-07-24"/>
    <s v="2025-07-28"/>
    <s v="2025-07-28"/>
    <x v="0"/>
    <s v="Toscany"/>
    <s v="12871"/>
    <x v="790"/>
    <m/>
    <x v="0"/>
    <n v="8"/>
    <x v="0"/>
    <x v="0"/>
    <x v="0"/>
    <n v="3200"/>
    <x v="0"/>
    <x v="0"/>
    <x v="0"/>
    <x v="1"/>
  </r>
  <r>
    <x v="2503"/>
    <x v="1347"/>
    <s v="CUBRIMIENTO"/>
    <x v="0"/>
    <m/>
    <s v="2025-07-21"/>
    <s v="2025-08-12"/>
    <s v="2025-08-13 10:51:40"/>
    <s v="0000-00-00 00:00:00"/>
    <s v="2025-08-26 11:31:23"/>
    <s v="2025-08-26 11:31:34"/>
    <s v="2025-08-26 14:43:34"/>
    <s v="2025-08-13"/>
    <s v="2025-08-13"/>
    <s v="2025-08-21"/>
    <s v="2025-08-26"/>
    <s v="2025-08-28"/>
    <x v="3"/>
    <s v="Bogota"/>
    <s v="28523"/>
    <x v="864"/>
    <m/>
    <x v="0"/>
    <n v="4"/>
    <x v="0"/>
    <x v="0"/>
    <x v="0"/>
    <n v="400000"/>
    <x v="0"/>
    <x v="0"/>
    <x v="0"/>
    <x v="7"/>
  </r>
  <r>
    <x v="2503"/>
    <x v="1347"/>
    <s v="CUBRIMIENTO"/>
    <x v="0"/>
    <m/>
    <s v="2025-07-21"/>
    <s v="2025-08-12"/>
    <s v="2025-08-13 10:51:40"/>
    <s v="0000-00-00 00:00:00"/>
    <s v="2025-08-26 11:31:23"/>
    <s v="2025-08-26 11:31:34"/>
    <s v="2025-08-26 14:43:34"/>
    <s v="2025-08-13"/>
    <s v="2025-08-13"/>
    <s v="2025-08-21"/>
    <s v="2025-08-26"/>
    <s v="2025-08-28"/>
    <x v="3"/>
    <s v="Bogota"/>
    <s v="MANT001"/>
    <x v="770"/>
    <m/>
    <x v="0"/>
    <n v="1"/>
    <x v="15"/>
    <x v="0"/>
    <x v="98"/>
    <n v="1190000"/>
    <x v="0"/>
    <x v="0"/>
    <x v="0"/>
    <x v="7"/>
  </r>
  <r>
    <x v="2503"/>
    <x v="1347"/>
    <s v="CUBRIMIENTO"/>
    <x v="0"/>
    <m/>
    <s v="2025-07-21"/>
    <s v="2025-08-12"/>
    <s v="2025-08-13 10:51:40"/>
    <s v="0000-00-00 00:00:00"/>
    <s v="2025-08-26 11:31:23"/>
    <s v="2025-08-26 11:31:34"/>
    <s v="2025-08-26 14:43:34"/>
    <s v="2025-08-13"/>
    <s v="2025-08-13"/>
    <s v="2025-08-21"/>
    <s v="2025-08-26"/>
    <s v="2025-08-28"/>
    <x v="3"/>
    <s v="Bogota"/>
    <s v="SERV04"/>
    <x v="1202"/>
    <m/>
    <x v="0"/>
    <n v="3"/>
    <x v="0"/>
    <x v="0"/>
    <x v="0"/>
    <n v="450000"/>
    <x v="0"/>
    <x v="1"/>
    <x v="1"/>
    <x v="7"/>
  </r>
  <r>
    <x v="2503"/>
    <x v="1347"/>
    <s v="CUBRIMIENTO"/>
    <x v="0"/>
    <m/>
    <s v="2025-07-21"/>
    <s v="2025-08-12"/>
    <s v="2025-08-13 10:51:40"/>
    <s v="0000-00-00 00:00:00"/>
    <s v="2025-08-26 11:31:23"/>
    <s v="2025-08-26 11:31:34"/>
    <s v="2025-08-26 14:43:34"/>
    <s v="2025-08-13"/>
    <s v="2025-08-13"/>
    <s v="2025-08-21"/>
    <s v="2025-08-26"/>
    <s v="2025-08-28"/>
    <x v="3"/>
    <s v="Bogota"/>
    <s v="SERVANDAM"/>
    <x v="865"/>
    <m/>
    <x v="0"/>
    <n v="3"/>
    <x v="0"/>
    <x v="0"/>
    <x v="0"/>
    <n v="150000"/>
    <x v="0"/>
    <x v="1"/>
    <x v="1"/>
    <x v="7"/>
  </r>
  <r>
    <x v="2503"/>
    <x v="1347"/>
    <s v="CUBRIMIENTO"/>
    <x v="0"/>
    <m/>
    <s v="2025-07-21"/>
    <s v="2025-08-12"/>
    <s v="2025-08-13 10:51:40"/>
    <s v="0000-00-00 00:00:00"/>
    <s v="2025-08-26 11:31:23"/>
    <s v="2025-08-26 11:31:34"/>
    <s v="2025-08-26 14:43:34"/>
    <s v="2025-08-13"/>
    <s v="2025-08-13"/>
    <s v="2025-08-21"/>
    <s v="2025-08-26"/>
    <s v="2025-08-28"/>
    <x v="3"/>
    <s v="Bogota"/>
    <s v="SERVLAV04"/>
    <x v="771"/>
    <m/>
    <x v="0"/>
    <n v="1"/>
    <x v="15"/>
    <x v="0"/>
    <x v="98"/>
    <n v="990000"/>
    <x v="0"/>
    <x v="1"/>
    <x v="1"/>
    <x v="7"/>
  </r>
  <r>
    <x v="2504"/>
    <x v="279"/>
    <s v="MUEBLES CC CUBRIMIENTOS"/>
    <x v="0"/>
    <m/>
    <s v="2025-07-21"/>
    <s v="2025-07-22"/>
    <s v="2025-07-22 11:25:23"/>
    <s v="0000-00-00 00:00:00"/>
    <s v="2025-07-22 18:03:51"/>
    <s v="0000-00-00 00:00:00"/>
    <s v="0000-00-00 00:00:00"/>
    <s v="2025-07-23"/>
    <s v="2025-07-23"/>
    <s v="2025-07-25"/>
    <s v="2025-07-29"/>
    <s v="2025-07-30"/>
    <x v="18"/>
    <s v="Toscany"/>
    <s v="12119"/>
    <x v="283"/>
    <m/>
    <x v="0"/>
    <n v="6"/>
    <x v="0"/>
    <x v="0"/>
    <x v="0"/>
    <n v="315600"/>
    <x v="0"/>
    <x v="0"/>
    <x v="0"/>
    <x v="1"/>
  </r>
  <r>
    <x v="2505"/>
    <x v="1346"/>
    <s v="MUEBLES CC CUBRIMIENTOS"/>
    <x v="0"/>
    <m/>
    <s v="2025-07-21"/>
    <s v="2025-07-21"/>
    <s v="2025-07-23 12:37:21"/>
    <s v="2025-07-23 15:27:50"/>
    <s v="2025-08-05 12:13:34"/>
    <s v="2025-08-25 16:13:18"/>
    <s v="0000-00-00 00:00:00"/>
    <s v="2025-07-22"/>
    <s v="2025-07-28"/>
    <s v="2025-08-04"/>
    <s v="2025-08-06"/>
    <s v="2025-08-06"/>
    <x v="3"/>
    <s v="Medellin"/>
    <s v="PUBL01"/>
    <x v="117"/>
    <m/>
    <x v="0"/>
    <n v="1"/>
    <x v="71"/>
    <x v="54"/>
    <x v="0"/>
    <n v="51806"/>
    <x v="0"/>
    <x v="0"/>
    <x v="0"/>
    <x v="7"/>
  </r>
  <r>
    <x v="2506"/>
    <x v="1409"/>
    <s v="MUEBLES CC CUBRIMIENTOS"/>
    <x v="0"/>
    <m/>
    <s v="2025-07-21"/>
    <s v="2025-10-16"/>
    <s v="0000-00-00 00:00:00"/>
    <s v="0000-00-00 00:00:00"/>
    <s v="0000-00-00 00:00:00"/>
    <s v="0000-00-00 00:00:00"/>
    <s v="0000-00-00 00:00:00"/>
    <s v="2025-10-17"/>
    <s v="2025-10-21"/>
    <s v="2025-11-24"/>
    <s v="2025-11-26"/>
    <s v="2025-11-26"/>
    <x v="20"/>
    <s v="Gerencia"/>
    <s v="7274"/>
    <x v="230"/>
    <m/>
    <x v="0"/>
    <n v="1"/>
    <x v="0"/>
    <x v="0"/>
    <x v="0"/>
    <n v="420000"/>
    <x v="2"/>
    <x v="0"/>
    <x v="0"/>
    <x v="3"/>
  </r>
  <r>
    <x v="2506"/>
    <x v="1409"/>
    <s v="MUEBLES CC CUBRIMIENTOS"/>
    <x v="0"/>
    <m/>
    <s v="2025-07-21"/>
    <s v="2025-10-16"/>
    <s v="0000-00-00 00:00:00"/>
    <s v="0000-00-00 00:00:00"/>
    <s v="0000-00-00 00:00:00"/>
    <s v="0000-00-00 00:00:00"/>
    <s v="0000-00-00 00:00:00"/>
    <s v="2025-10-17"/>
    <s v="2025-10-21"/>
    <s v="2025-11-24"/>
    <s v="2025-11-26"/>
    <s v="2025-11-26"/>
    <x v="20"/>
    <s v="Gerencia"/>
    <s v="REP001"/>
    <x v="328"/>
    <m/>
    <x v="0"/>
    <n v="1"/>
    <x v="0"/>
    <x v="0"/>
    <x v="0"/>
    <n v="600000"/>
    <x v="2"/>
    <x v="0"/>
    <x v="0"/>
    <x v="3"/>
  </r>
  <r>
    <x v="2506"/>
    <x v="1409"/>
    <s v="MUEBLES CC CUBRIMIENTOS"/>
    <x v="0"/>
    <m/>
    <s v="2025-07-21"/>
    <s v="2025-10-16"/>
    <s v="0000-00-00 00:00:00"/>
    <s v="0000-00-00 00:00:00"/>
    <s v="0000-00-00 00:00:00"/>
    <s v="0000-00-00 00:00:00"/>
    <s v="0000-00-00 00:00:00"/>
    <s v="2025-10-17"/>
    <s v="2025-10-21"/>
    <s v="2025-11-24"/>
    <s v="2025-11-26"/>
    <s v="2025-11-26"/>
    <x v="20"/>
    <s v="Gerencia"/>
    <s v="REP040"/>
    <x v="37"/>
    <m/>
    <x v="0"/>
    <n v="2"/>
    <x v="0"/>
    <x v="0"/>
    <x v="0"/>
    <n v="1200000"/>
    <x v="2"/>
    <x v="0"/>
    <x v="0"/>
    <x v="3"/>
  </r>
  <r>
    <x v="2507"/>
    <x v="1410"/>
    <s v="CUBRIMIENTO"/>
    <x v="0"/>
    <m/>
    <s v="2025-07-21"/>
    <s v="2025-08-21"/>
    <s v="2025-08-25 17:43:02"/>
    <s v="0000-00-00 00:00:00"/>
    <s v="2025-08-27 14:57:50"/>
    <s v="2025-09-01 12:05:57"/>
    <s v="2025-09-02 16:41:23"/>
    <s v="2025-08-25"/>
    <s v="2025-08-25"/>
    <s v="2025-08-29"/>
    <s v="2025-08-31"/>
    <s v="2025-09-01"/>
    <x v="3"/>
    <s v="Cali"/>
    <s v="100112"/>
    <x v="618"/>
    <s v="No Aplica"/>
    <x v="0"/>
    <n v="1"/>
    <x v="0"/>
    <x v="0"/>
    <x v="0"/>
    <n v="338400"/>
    <x v="0"/>
    <x v="0"/>
    <x v="0"/>
    <x v="7"/>
  </r>
  <r>
    <x v="2507"/>
    <x v="1410"/>
    <s v="CUBRIMIENTO"/>
    <x v="0"/>
    <m/>
    <s v="2025-07-21"/>
    <s v="2025-08-21"/>
    <s v="2025-08-25 17:43:02"/>
    <s v="0000-00-00 00:00:00"/>
    <s v="2025-08-27 14:57:50"/>
    <s v="2025-09-01 12:05:57"/>
    <s v="2025-09-02 16:41:23"/>
    <s v="2025-08-25"/>
    <s v="2025-08-25"/>
    <s v="2025-08-29"/>
    <s v="2025-08-31"/>
    <s v="2025-09-01"/>
    <x v="3"/>
    <s v="Cali"/>
    <s v="1010103"/>
    <x v="556"/>
    <m/>
    <x v="0"/>
    <n v="4"/>
    <x v="0"/>
    <x v="0"/>
    <x v="0"/>
    <n v="56700"/>
    <x v="0"/>
    <x v="0"/>
    <x v="0"/>
    <x v="7"/>
  </r>
  <r>
    <x v="2507"/>
    <x v="1410"/>
    <s v="CUBRIMIENTO"/>
    <x v="0"/>
    <m/>
    <s v="2025-07-21"/>
    <s v="2025-08-21"/>
    <s v="2025-08-25 17:43:02"/>
    <s v="0000-00-00 00:00:00"/>
    <s v="2025-08-27 14:57:50"/>
    <s v="2025-09-01 12:05:57"/>
    <s v="2025-09-02 16:41:23"/>
    <s v="2025-08-25"/>
    <s v="2025-08-25"/>
    <s v="2025-08-29"/>
    <s v="2025-08-31"/>
    <s v="2025-09-01"/>
    <x v="3"/>
    <s v="Cali"/>
    <s v="1010106"/>
    <x v="408"/>
    <s v="No Aplica"/>
    <x v="0"/>
    <n v="1"/>
    <x v="0"/>
    <x v="0"/>
    <x v="0"/>
    <n v="27900"/>
    <x v="0"/>
    <x v="0"/>
    <x v="0"/>
    <x v="7"/>
  </r>
  <r>
    <x v="2507"/>
    <x v="1410"/>
    <s v="CUBRIMIENTO"/>
    <x v="0"/>
    <m/>
    <s v="2025-07-21"/>
    <s v="2025-08-21"/>
    <s v="2025-08-25 17:43:02"/>
    <s v="0000-00-00 00:00:00"/>
    <s v="2025-08-27 14:57:50"/>
    <s v="2025-09-01 12:05:57"/>
    <s v="2025-09-02 16:41:23"/>
    <s v="2025-08-25"/>
    <s v="2025-08-25"/>
    <s v="2025-08-29"/>
    <s v="2025-08-31"/>
    <s v="2025-09-01"/>
    <x v="3"/>
    <s v="Cali"/>
    <s v="1010107"/>
    <x v="375"/>
    <s v="No Aplica"/>
    <x v="0"/>
    <n v="1"/>
    <x v="0"/>
    <x v="0"/>
    <x v="0"/>
    <n v="15300"/>
    <x v="0"/>
    <x v="0"/>
    <x v="0"/>
    <x v="7"/>
  </r>
  <r>
    <x v="2507"/>
    <x v="1410"/>
    <s v="CUBRIMIENTO"/>
    <x v="0"/>
    <m/>
    <s v="2025-07-21"/>
    <s v="2025-08-21"/>
    <s v="2025-08-25 17:43:02"/>
    <s v="0000-00-00 00:00:00"/>
    <s v="2025-08-27 14:57:50"/>
    <s v="2025-09-01 12:05:57"/>
    <s v="2025-09-02 16:41:23"/>
    <s v="2025-08-25"/>
    <s v="2025-08-25"/>
    <s v="2025-08-29"/>
    <s v="2025-08-31"/>
    <s v="2025-09-01"/>
    <x v="3"/>
    <s v="Cali"/>
    <s v="1010108"/>
    <x v="619"/>
    <m/>
    <x v="0"/>
    <n v="4"/>
    <x v="0"/>
    <x v="0"/>
    <x v="0"/>
    <n v="19800"/>
    <x v="0"/>
    <x v="0"/>
    <x v="0"/>
    <x v="7"/>
  </r>
  <r>
    <x v="2507"/>
    <x v="1410"/>
    <s v="CUBRIMIENTO"/>
    <x v="0"/>
    <m/>
    <s v="2025-07-21"/>
    <s v="2025-08-21"/>
    <s v="2025-08-25 17:43:02"/>
    <s v="0000-00-00 00:00:00"/>
    <s v="2025-08-27 14:57:50"/>
    <s v="2025-09-01 12:05:57"/>
    <s v="2025-09-02 16:41:23"/>
    <s v="2025-08-25"/>
    <s v="2025-08-25"/>
    <s v="2025-08-29"/>
    <s v="2025-08-31"/>
    <s v="2025-09-01"/>
    <x v="3"/>
    <s v="Cali"/>
    <s v="11016"/>
    <x v="1131"/>
    <m/>
    <x v="0"/>
    <n v="2"/>
    <x v="0"/>
    <x v="0"/>
    <x v="0"/>
    <n v="1200"/>
    <x v="0"/>
    <x v="0"/>
    <x v="0"/>
    <x v="7"/>
  </r>
  <r>
    <x v="2507"/>
    <x v="1410"/>
    <s v="CUBRIMIENTO"/>
    <x v="0"/>
    <m/>
    <s v="2025-07-21"/>
    <s v="2025-08-21"/>
    <s v="2025-08-25 17:43:02"/>
    <s v="0000-00-00 00:00:00"/>
    <s v="2025-08-27 14:57:50"/>
    <s v="2025-09-01 12:05:57"/>
    <s v="2025-09-02 16:41:23"/>
    <s v="2025-08-25"/>
    <s v="2025-08-25"/>
    <s v="2025-08-29"/>
    <s v="2025-08-31"/>
    <s v="2025-09-01"/>
    <x v="3"/>
    <s v="Cali"/>
    <s v="12871"/>
    <x v="790"/>
    <m/>
    <x v="0"/>
    <n v="2"/>
    <x v="0"/>
    <x v="0"/>
    <x v="0"/>
    <n v="800"/>
    <x v="0"/>
    <x v="0"/>
    <x v="0"/>
    <x v="7"/>
  </r>
  <r>
    <x v="2507"/>
    <x v="1410"/>
    <s v="CUBRIMIENTO"/>
    <x v="0"/>
    <m/>
    <s v="2025-07-21"/>
    <s v="2025-08-21"/>
    <s v="2025-08-25 17:43:02"/>
    <s v="0000-00-00 00:00:00"/>
    <s v="2025-08-27 14:57:50"/>
    <s v="2025-09-01 12:05:57"/>
    <s v="2025-09-02 16:41:23"/>
    <s v="2025-08-25"/>
    <s v="2025-08-25"/>
    <s v="2025-08-29"/>
    <s v="2025-08-31"/>
    <s v="2025-09-01"/>
    <x v="3"/>
    <s v="Cali"/>
    <s v="267"/>
    <x v="1252"/>
    <m/>
    <x v="0"/>
    <n v="4"/>
    <x v="0"/>
    <x v="0"/>
    <x v="0"/>
    <n v="1200"/>
    <x v="0"/>
    <x v="0"/>
    <x v="0"/>
    <x v="7"/>
  </r>
  <r>
    <x v="2507"/>
    <x v="1410"/>
    <s v="CUBRIMIENTO"/>
    <x v="0"/>
    <m/>
    <s v="2025-07-21"/>
    <s v="2025-08-21"/>
    <s v="2025-08-25 17:43:02"/>
    <s v="0000-00-00 00:00:00"/>
    <s v="2025-08-27 14:57:50"/>
    <s v="2025-09-01 12:05:57"/>
    <s v="2025-09-02 16:41:23"/>
    <s v="2025-08-25"/>
    <s v="2025-08-25"/>
    <s v="2025-08-29"/>
    <s v="2025-08-31"/>
    <s v="2025-09-01"/>
    <x v="3"/>
    <s v="Cali"/>
    <s v="27812"/>
    <x v="797"/>
    <m/>
    <x v="0"/>
    <n v="2"/>
    <x v="0"/>
    <x v="0"/>
    <x v="0"/>
    <n v="279586"/>
    <x v="0"/>
    <x v="0"/>
    <x v="0"/>
    <x v="7"/>
  </r>
  <r>
    <x v="2507"/>
    <x v="1410"/>
    <s v="CUBRIMIENTO"/>
    <x v="0"/>
    <m/>
    <s v="2025-07-21"/>
    <s v="2025-08-21"/>
    <s v="2025-08-25 17:43:02"/>
    <s v="0000-00-00 00:00:00"/>
    <s v="2025-08-27 14:57:50"/>
    <s v="2025-09-01 12:05:57"/>
    <s v="2025-09-02 16:41:23"/>
    <s v="2025-08-25"/>
    <s v="2025-08-25"/>
    <s v="2025-08-29"/>
    <s v="2025-08-31"/>
    <s v="2025-09-01"/>
    <x v="3"/>
    <s v="Cali"/>
    <s v="7116"/>
    <x v="1253"/>
    <m/>
    <x v="0"/>
    <n v="2"/>
    <x v="0"/>
    <x v="0"/>
    <x v="0"/>
    <n v="1120"/>
    <x v="0"/>
    <x v="0"/>
    <x v="0"/>
    <x v="7"/>
  </r>
  <r>
    <x v="2507"/>
    <x v="1410"/>
    <s v="CUBRIMIENTO"/>
    <x v="0"/>
    <m/>
    <s v="2025-07-21"/>
    <s v="2025-08-21"/>
    <s v="2025-08-25 17:43:02"/>
    <s v="0000-00-00 00:00:00"/>
    <s v="2025-08-27 14:57:50"/>
    <s v="2025-09-01 12:05:57"/>
    <s v="2025-09-02 16:41:23"/>
    <s v="2025-08-25"/>
    <s v="2025-08-25"/>
    <s v="2025-08-29"/>
    <s v="2025-08-31"/>
    <s v="2025-09-01"/>
    <x v="3"/>
    <s v="Cali"/>
    <s v="94011"/>
    <x v="533"/>
    <s v="No Aplica"/>
    <x v="0"/>
    <n v="1.19"/>
    <x v="0"/>
    <x v="0"/>
    <x v="0"/>
    <n v="16868.25"/>
    <x v="0"/>
    <x v="0"/>
    <x v="0"/>
    <x v="7"/>
  </r>
  <r>
    <x v="2507"/>
    <x v="1410"/>
    <s v="CUBRIMIENTO"/>
    <x v="0"/>
    <m/>
    <s v="2025-07-21"/>
    <s v="2025-08-21"/>
    <s v="2025-08-25 17:43:02"/>
    <s v="0000-00-00 00:00:00"/>
    <s v="2025-08-27 14:57:50"/>
    <s v="2025-09-01 12:05:57"/>
    <s v="2025-09-02 16:41:23"/>
    <s v="2025-08-25"/>
    <s v="2025-08-25"/>
    <s v="2025-08-29"/>
    <s v="2025-08-31"/>
    <s v="2025-09-01"/>
    <x v="3"/>
    <s v="Cali"/>
    <s v="MTOS03"/>
    <x v="839"/>
    <m/>
    <x v="0"/>
    <n v="2"/>
    <x v="0"/>
    <x v="0"/>
    <x v="0"/>
    <n v="2176722"/>
    <x v="0"/>
    <x v="0"/>
    <x v="0"/>
    <x v="7"/>
  </r>
  <r>
    <x v="2508"/>
    <x v="154"/>
    <s v="CUBRIMIENTO"/>
    <x v="0"/>
    <m/>
    <s v="2025-07-21"/>
    <s v="2025-07-22"/>
    <s v="2025-07-23 07:15:10"/>
    <s v="0000-00-00 00:00:00"/>
    <s v="2025-07-28 07:26:35"/>
    <s v="2025-07-28 07:27:01"/>
    <s v="0000-00-00 00:00:00"/>
    <s v="2025-07-23"/>
    <s v="2025-07-23"/>
    <s v="2025-07-25"/>
    <s v="2025-07-29"/>
    <s v="2025-07-29"/>
    <x v="3"/>
    <s v="Toscany"/>
    <s v="11369"/>
    <x v="789"/>
    <m/>
    <x v="0"/>
    <n v="20"/>
    <x v="0"/>
    <x v="0"/>
    <x v="0"/>
    <n v="26000"/>
    <x v="0"/>
    <x v="0"/>
    <x v="0"/>
    <x v="1"/>
  </r>
  <r>
    <x v="2508"/>
    <x v="154"/>
    <s v="CUBRIMIENTO"/>
    <x v="0"/>
    <m/>
    <s v="2025-07-21"/>
    <s v="2025-07-22"/>
    <s v="2025-07-23 07:15:10"/>
    <s v="0000-00-00 00:00:00"/>
    <s v="2025-07-28 07:26:35"/>
    <s v="2025-07-28 07:27:01"/>
    <s v="0000-00-00 00:00:00"/>
    <s v="2025-07-23"/>
    <s v="2025-07-23"/>
    <s v="2025-07-25"/>
    <s v="2025-07-29"/>
    <s v="2025-07-29"/>
    <x v="3"/>
    <s v="Toscany"/>
    <s v="11435"/>
    <x v="229"/>
    <m/>
    <x v="0"/>
    <n v="10"/>
    <x v="0"/>
    <x v="0"/>
    <x v="0"/>
    <n v="570000"/>
    <x v="0"/>
    <x v="0"/>
    <x v="0"/>
    <x v="1"/>
  </r>
  <r>
    <x v="2508"/>
    <x v="154"/>
    <s v="CUBRIMIENTO"/>
    <x v="0"/>
    <m/>
    <s v="2025-07-21"/>
    <s v="2025-07-22"/>
    <s v="2025-07-23 07:15:10"/>
    <s v="0000-00-00 00:00:00"/>
    <s v="2025-07-28 07:26:35"/>
    <s v="2025-07-28 07:27:01"/>
    <s v="0000-00-00 00:00:00"/>
    <s v="2025-07-23"/>
    <s v="2025-07-23"/>
    <s v="2025-07-25"/>
    <s v="2025-07-29"/>
    <s v="2025-07-29"/>
    <x v="3"/>
    <s v="Toscany"/>
    <s v="12871"/>
    <x v="790"/>
    <m/>
    <x v="0"/>
    <n v="20"/>
    <x v="0"/>
    <x v="0"/>
    <x v="0"/>
    <n v="8000"/>
    <x v="0"/>
    <x v="0"/>
    <x v="0"/>
    <x v="1"/>
  </r>
  <r>
    <x v="2509"/>
    <x v="1411"/>
    <s v="MUEBLES CC CUBRIMIENTOS"/>
    <x v="0"/>
    <m/>
    <s v="2025-07-22"/>
    <s v="2025-07-30"/>
    <s v="2025-07-31 16:52:38"/>
    <s v="0000-00-00 00:00:00"/>
    <s v="2025-08-27 12:21:32"/>
    <s v="2025-08-28 06:58:18"/>
    <s v="2025-09-05 09:29:05"/>
    <s v="2025-07-31"/>
    <s v="2025-07-31"/>
    <s v="2025-08-29"/>
    <s v="2025-08-31"/>
    <s v="2025-09-04"/>
    <x v="3"/>
    <s v="Cali"/>
    <s v="100483"/>
    <x v="1142"/>
    <m/>
    <x v="0"/>
    <n v="1"/>
    <x v="0"/>
    <x v="0"/>
    <x v="0"/>
    <n v="1240000"/>
    <x v="0"/>
    <x v="2"/>
    <x v="0"/>
    <x v="7"/>
  </r>
  <r>
    <x v="2509"/>
    <x v="1411"/>
    <s v="MUEBLES CC CUBRIMIENTOS"/>
    <x v="0"/>
    <m/>
    <s v="2025-07-22"/>
    <s v="2025-07-30"/>
    <s v="2025-07-31 16:52:38"/>
    <s v="0000-00-00 00:00:00"/>
    <s v="2025-08-27 12:21:32"/>
    <s v="2025-08-28 06:58:18"/>
    <s v="2025-09-05 09:29:05"/>
    <s v="2025-07-31"/>
    <s v="2025-07-31"/>
    <s v="2025-08-29"/>
    <s v="2025-08-31"/>
    <s v="2025-09-04"/>
    <x v="3"/>
    <s v="Cali"/>
    <s v="13879"/>
    <x v="1254"/>
    <s v="FURNISCREEN BEIGE  2M EB4027W G8 625GR"/>
    <x v="0"/>
    <n v="2"/>
    <x v="0"/>
    <x v="0"/>
    <x v="0"/>
    <n v="3780018"/>
    <x v="0"/>
    <x v="2"/>
    <x v="0"/>
    <x v="7"/>
  </r>
  <r>
    <x v="2509"/>
    <x v="1411"/>
    <s v="MUEBLES CC CUBRIMIENTOS"/>
    <x v="0"/>
    <m/>
    <s v="2025-07-22"/>
    <s v="2025-07-30"/>
    <s v="2025-07-31 16:52:38"/>
    <s v="0000-00-00 00:00:00"/>
    <s v="2025-08-27 12:21:32"/>
    <s v="2025-08-28 06:58:18"/>
    <s v="2025-09-05 09:29:05"/>
    <s v="2025-07-31"/>
    <s v="2025-07-31"/>
    <s v="2025-08-29"/>
    <s v="2025-08-31"/>
    <s v="2025-09-04"/>
    <x v="3"/>
    <s v="Cali"/>
    <s v="5520"/>
    <x v="384"/>
    <s v="LONA DICKSON MOKA VETEADO U410"/>
    <x v="0"/>
    <n v="1"/>
    <x v="0"/>
    <x v="0"/>
    <x v="0"/>
    <n v="8417387"/>
    <x v="0"/>
    <x v="0"/>
    <x v="0"/>
    <x v="7"/>
  </r>
  <r>
    <x v="2509"/>
    <x v="1411"/>
    <s v="MUEBLES CC CUBRIMIENTOS"/>
    <x v="0"/>
    <m/>
    <s v="2025-07-22"/>
    <s v="2025-07-30"/>
    <s v="2025-07-31 16:52:38"/>
    <s v="0000-00-00 00:00:00"/>
    <s v="2025-08-27 12:21:32"/>
    <s v="2025-08-28 06:58:18"/>
    <s v="2025-09-05 09:29:05"/>
    <s v="2025-07-31"/>
    <s v="2025-07-31"/>
    <s v="2025-08-29"/>
    <s v="2025-08-31"/>
    <s v="2025-09-04"/>
    <x v="3"/>
    <s v="Cali"/>
    <s v="TRANSP07"/>
    <x v="47"/>
    <m/>
    <x v="0"/>
    <n v="1"/>
    <x v="0"/>
    <x v="0"/>
    <x v="0"/>
    <n v="500000"/>
    <x v="0"/>
    <x v="0"/>
    <x v="0"/>
    <x v="7"/>
  </r>
  <r>
    <x v="2510"/>
    <x v="2"/>
    <s v="CUBRIMIENTO"/>
    <x v="0"/>
    <m/>
    <s v="2025-01-17"/>
    <s v="2025-07-31"/>
    <s v="2025-10-09 16:40:54"/>
    <s v="0000-00-00 00:00:00"/>
    <s v="0000-00-00 00:00:00"/>
    <s v="0000-00-00 00:00:00"/>
    <s v="0000-00-00 00:00:00"/>
    <s v="2025-10-09"/>
    <s v="2025-11-08"/>
    <s v="2025-11-22"/>
    <s v="2025-11-28"/>
    <s v="2025-12-08"/>
    <x v="4"/>
    <s v="Barranquilla"/>
    <s v="19353"/>
    <x v="7"/>
    <m/>
    <x v="0"/>
    <n v="56"/>
    <x v="0"/>
    <x v="0"/>
    <x v="0"/>
    <n v="140000"/>
    <x v="1"/>
    <x v="0"/>
    <x v="0"/>
    <x v="3"/>
  </r>
  <r>
    <x v="2510"/>
    <x v="2"/>
    <s v="CUBRIMIENTO"/>
    <x v="0"/>
    <m/>
    <s v="2025-01-17"/>
    <s v="2025-07-31"/>
    <s v="2025-10-09 16:40:54"/>
    <s v="0000-00-00 00:00:00"/>
    <s v="0000-00-00 00:00:00"/>
    <s v="0000-00-00 00:00:00"/>
    <s v="0000-00-00 00:00:00"/>
    <s v="2025-10-09"/>
    <s v="2025-11-08"/>
    <s v="2025-11-22"/>
    <s v="2025-11-28"/>
    <s v="2025-12-08"/>
    <x v="4"/>
    <s v="Barranquilla"/>
    <s v="FGLASS01"/>
    <x v="8"/>
    <m/>
    <x v="7"/>
    <n v="30"/>
    <x v="1"/>
    <x v="1"/>
    <x v="0"/>
    <n v="136937640"/>
    <x v="1"/>
    <x v="3"/>
    <x v="0"/>
    <x v="3"/>
  </r>
  <r>
    <x v="2510"/>
    <x v="2"/>
    <s v="CUBRIMIENTO"/>
    <x v="0"/>
    <m/>
    <s v="2025-01-17"/>
    <s v="2025-07-31"/>
    <s v="2025-10-09 16:40:54"/>
    <s v="0000-00-00 00:00:00"/>
    <s v="0000-00-00 00:00:00"/>
    <s v="0000-00-00 00:00:00"/>
    <s v="0000-00-00 00:00:00"/>
    <s v="2025-10-09"/>
    <s v="2025-11-08"/>
    <s v="2025-11-22"/>
    <s v="2025-11-28"/>
    <s v="2025-12-08"/>
    <x v="4"/>
    <s v="Barranquilla"/>
    <s v="FGLASS01"/>
    <x v="8"/>
    <m/>
    <x v="7"/>
    <n v="26"/>
    <x v="1"/>
    <x v="1"/>
    <x v="0"/>
    <n v="118679262"/>
    <x v="1"/>
    <x v="3"/>
    <x v="0"/>
    <x v="3"/>
  </r>
  <r>
    <x v="2510"/>
    <x v="2"/>
    <s v="CUBRIMIENTO"/>
    <x v="0"/>
    <m/>
    <s v="2025-01-17"/>
    <s v="2025-07-31"/>
    <s v="2025-10-09 16:40:54"/>
    <s v="0000-00-00 00:00:00"/>
    <s v="0000-00-00 00:00:00"/>
    <s v="0000-00-00 00:00:00"/>
    <s v="0000-00-00 00:00:00"/>
    <s v="2025-10-09"/>
    <s v="2025-11-08"/>
    <s v="2025-11-22"/>
    <s v="2025-11-28"/>
    <s v="2025-12-08"/>
    <x v="4"/>
    <s v="Barranquilla"/>
    <s v="SERV03"/>
    <x v="9"/>
    <m/>
    <x v="0"/>
    <n v="1"/>
    <x v="0"/>
    <x v="0"/>
    <x v="0"/>
    <n v="7666730"/>
    <x v="1"/>
    <x v="1"/>
    <x v="1"/>
    <x v="3"/>
  </r>
  <r>
    <x v="2510"/>
    <x v="2"/>
    <s v="CUBRIMIENTO"/>
    <x v="0"/>
    <m/>
    <s v="2025-01-17"/>
    <s v="2025-07-31"/>
    <s v="2025-10-09 16:40:54"/>
    <s v="0000-00-00 00:00:00"/>
    <s v="0000-00-00 00:00:00"/>
    <s v="0000-00-00 00:00:00"/>
    <s v="0000-00-00 00:00:00"/>
    <s v="2025-10-09"/>
    <s v="2025-11-08"/>
    <s v="2025-11-22"/>
    <s v="2025-11-28"/>
    <s v="2025-12-08"/>
    <x v="4"/>
    <s v="Barranquilla"/>
    <s v="SERV04"/>
    <x v="1001"/>
    <m/>
    <x v="0"/>
    <n v="1"/>
    <x v="0"/>
    <x v="0"/>
    <x v="0"/>
    <n v="3800000"/>
    <x v="1"/>
    <x v="1"/>
    <x v="1"/>
    <x v="3"/>
  </r>
  <r>
    <x v="2511"/>
    <x v="1244"/>
    <s v="MUEBLES CC CUBRIMIENTOS"/>
    <x v="0"/>
    <m/>
    <s v="2025-07-15"/>
    <s v="2025-07-22"/>
    <s v="2025-07-22 14:24:12"/>
    <s v="0000-00-00 00:00:00"/>
    <s v="2025-07-22 17:40:22"/>
    <s v="2025-07-25 15:50:47"/>
    <s v="2025-07-31 14:51:23"/>
    <s v="2025-07-23"/>
    <s v="2025-07-23"/>
    <s v="2025-07-24"/>
    <s v="2025-07-28"/>
    <s v="2025-07-30"/>
    <x v="1"/>
    <s v="Cali"/>
    <s v="SERV03"/>
    <x v="32"/>
    <s v="No Aplica"/>
    <x v="0"/>
    <n v="1"/>
    <x v="0"/>
    <x v="0"/>
    <x v="0"/>
    <n v="1500000"/>
    <x v="0"/>
    <x v="1"/>
    <x v="1"/>
    <x v="1"/>
  </r>
  <r>
    <x v="2512"/>
    <x v="72"/>
    <s v="CUBRIMIENTO"/>
    <x v="0"/>
    <m/>
    <s v="2025-07-22"/>
    <s v="2025-07-31"/>
    <s v="2025-08-05 12:10:39"/>
    <s v="2025-09-16 19:02:35"/>
    <s v="2025-10-24 07:22:54"/>
    <s v="2025-10-25 14:57:53"/>
    <s v="0000-00-00 00:00:00"/>
    <s v="2025-08-05"/>
    <s v="2025-09-15"/>
    <s v="2025-10-24"/>
    <s v="2025-10-29"/>
    <s v="2025-11-07"/>
    <x v="8"/>
    <s v="Bogota"/>
    <s v="27249"/>
    <x v="64"/>
    <m/>
    <x v="0"/>
    <n v="2"/>
    <x v="0"/>
    <x v="0"/>
    <x v="0"/>
    <n v="567704"/>
    <x v="0"/>
    <x v="0"/>
    <x v="0"/>
    <x v="0"/>
  </r>
  <r>
    <x v="2512"/>
    <x v="72"/>
    <s v="CUBRIMIENTO"/>
    <x v="0"/>
    <m/>
    <s v="2025-07-22"/>
    <s v="2025-07-31"/>
    <s v="2025-08-05 12:10:39"/>
    <s v="2025-09-16 19:02:35"/>
    <s v="2025-10-24 07:22:54"/>
    <s v="2025-10-25 14:57:53"/>
    <s v="0000-00-00 00:00:00"/>
    <s v="2025-08-05"/>
    <s v="2025-09-15"/>
    <s v="2025-10-24"/>
    <s v="2025-10-29"/>
    <s v="2025-11-07"/>
    <x v="8"/>
    <s v="Bogota"/>
    <s v="28523"/>
    <x v="864"/>
    <m/>
    <x v="0"/>
    <n v="2"/>
    <x v="0"/>
    <x v="0"/>
    <x v="0"/>
    <n v="200000"/>
    <x v="0"/>
    <x v="0"/>
    <x v="0"/>
    <x v="0"/>
  </r>
  <r>
    <x v="2512"/>
    <x v="72"/>
    <s v="CUBRIMIENTO"/>
    <x v="0"/>
    <m/>
    <s v="2025-07-22"/>
    <s v="2025-07-31"/>
    <s v="2025-08-05 12:10:39"/>
    <s v="2025-09-16 19:02:35"/>
    <s v="2025-10-24 07:22:54"/>
    <s v="2025-10-25 14:57:53"/>
    <s v="0000-00-00 00:00:00"/>
    <s v="2025-08-05"/>
    <s v="2025-09-15"/>
    <s v="2025-10-24"/>
    <s v="2025-10-29"/>
    <s v="2025-11-07"/>
    <x v="8"/>
    <s v="Bogota"/>
    <s v="ALER01"/>
    <x v="124"/>
    <m/>
    <x v="3"/>
    <n v="7"/>
    <x v="0"/>
    <x v="0"/>
    <x v="213"/>
    <n v="6207502"/>
    <x v="0"/>
    <x v="7"/>
    <x v="0"/>
    <x v="0"/>
  </r>
  <r>
    <x v="2512"/>
    <x v="72"/>
    <s v="CUBRIMIENTO"/>
    <x v="0"/>
    <m/>
    <s v="2025-07-22"/>
    <s v="2025-07-31"/>
    <s v="2025-08-05 12:10:39"/>
    <s v="2025-09-16 19:02:35"/>
    <s v="2025-10-24 07:22:54"/>
    <s v="2025-10-25 14:57:53"/>
    <s v="0000-00-00 00:00:00"/>
    <s v="2025-08-05"/>
    <s v="2025-09-15"/>
    <s v="2025-10-24"/>
    <s v="2025-10-29"/>
    <s v="2025-11-07"/>
    <x v="8"/>
    <s v="Bogota"/>
    <s v="CORR01"/>
    <x v="287"/>
    <m/>
    <x v="3"/>
    <n v="24"/>
    <x v="11"/>
    <x v="0"/>
    <x v="0"/>
    <n v="9832488"/>
    <x v="0"/>
    <x v="0"/>
    <x v="0"/>
    <x v="0"/>
  </r>
  <r>
    <x v="2512"/>
    <x v="72"/>
    <s v="CUBRIMIENTO"/>
    <x v="0"/>
    <m/>
    <s v="2025-07-22"/>
    <s v="2025-07-31"/>
    <s v="2025-08-05 12:10:39"/>
    <s v="2025-09-16 19:02:35"/>
    <s v="2025-10-24 07:22:54"/>
    <s v="2025-10-25 14:57:53"/>
    <s v="0000-00-00 00:00:00"/>
    <s v="2025-08-05"/>
    <s v="2025-09-15"/>
    <s v="2025-10-24"/>
    <s v="2025-10-29"/>
    <s v="2025-11-07"/>
    <x v="8"/>
    <s v="Bogota"/>
    <s v="CUBT01"/>
    <x v="288"/>
    <s v="LONA DICKSON NEGRO FONDO ENT REF:6028"/>
    <x v="3"/>
    <n v="2"/>
    <x v="124"/>
    <x v="0"/>
    <x v="17"/>
    <n v="15423570"/>
    <x v="0"/>
    <x v="0"/>
    <x v="0"/>
    <x v="0"/>
  </r>
  <r>
    <x v="2512"/>
    <x v="72"/>
    <s v="CUBRIMIENTO"/>
    <x v="0"/>
    <m/>
    <s v="2025-07-22"/>
    <s v="2025-07-31"/>
    <s v="2025-08-05 12:10:39"/>
    <s v="2025-09-16 19:02:35"/>
    <s v="2025-10-24 07:22:54"/>
    <s v="2025-10-25 14:57:53"/>
    <s v="0000-00-00 00:00:00"/>
    <s v="2025-08-05"/>
    <s v="2025-09-15"/>
    <s v="2025-10-24"/>
    <s v="2025-10-29"/>
    <s v="2025-11-07"/>
    <x v="8"/>
    <s v="Bogota"/>
    <s v="SOLAPA01"/>
    <x v="69"/>
    <m/>
    <x v="3"/>
    <n v="1"/>
    <x v="235"/>
    <x v="0"/>
    <x v="0"/>
    <n v="804603"/>
    <x v="0"/>
    <x v="0"/>
    <x v="0"/>
    <x v="0"/>
  </r>
  <r>
    <x v="2512"/>
    <x v="72"/>
    <s v="CUBRIMIENTO"/>
    <x v="0"/>
    <m/>
    <s v="2025-07-22"/>
    <s v="2025-07-31"/>
    <s v="2025-08-05 12:10:39"/>
    <s v="2025-09-16 19:02:35"/>
    <s v="2025-10-24 07:22:54"/>
    <s v="2025-10-25 14:57:53"/>
    <s v="0000-00-00 00:00:00"/>
    <s v="2025-08-05"/>
    <s v="2025-09-15"/>
    <s v="2025-10-24"/>
    <s v="2025-10-29"/>
    <s v="2025-11-07"/>
    <x v="8"/>
    <s v="Bogota"/>
    <s v="TAPLV01"/>
    <x v="289"/>
    <s v="LONA DICKSON NEGRO FONDO ENT REF:6028"/>
    <x v="3"/>
    <n v="2"/>
    <x v="0"/>
    <x v="0"/>
    <x v="213"/>
    <n v="2206592"/>
    <x v="0"/>
    <x v="0"/>
    <x v="0"/>
    <x v="0"/>
  </r>
  <r>
    <x v="2513"/>
    <x v="279"/>
    <s v="CUBRIMIENTO"/>
    <x v="0"/>
    <m/>
    <s v="2025-07-22"/>
    <s v="2025-07-29"/>
    <s v="2025-07-29 14:19:31"/>
    <s v="0000-00-00 00:00:00"/>
    <s v="2025-07-30 06:52:32"/>
    <s v="2025-07-30 06:53:05"/>
    <s v="0000-00-00 00:00:00"/>
    <s v="2025-07-30"/>
    <s v="2025-07-30"/>
    <s v="2025-08-01"/>
    <s v="2025-08-05"/>
    <s v="2025-08-05"/>
    <x v="0"/>
    <s v="Toscany"/>
    <s v="27504"/>
    <x v="1255"/>
    <m/>
    <x v="0"/>
    <n v="13"/>
    <x v="0"/>
    <x v="0"/>
    <x v="0"/>
    <n v="683800"/>
    <x v="0"/>
    <x v="0"/>
    <x v="0"/>
    <x v="7"/>
  </r>
  <r>
    <x v="2514"/>
    <x v="1412"/>
    <s v="MUEBLES CC CUBRIMIENTOS"/>
    <x v="0"/>
    <m/>
    <s v="2025-07-22"/>
    <s v="2025-08-14"/>
    <s v="2025-08-15 11:20:05"/>
    <s v="0000-00-00 00:00:00"/>
    <s v="2025-09-13 12:19:48"/>
    <s v="2025-09-17 07:02:40"/>
    <s v="2025-09-30 16:14:33"/>
    <s v="2025-08-15"/>
    <s v="2025-08-15"/>
    <s v="2025-09-10"/>
    <s v="2025-09-12"/>
    <s v="2025-09-16"/>
    <x v="1"/>
    <s v="Virtual"/>
    <s v="100016"/>
    <x v="1256"/>
    <m/>
    <x v="0"/>
    <n v="4"/>
    <x v="0"/>
    <x v="0"/>
    <x v="0"/>
    <n v="14894040"/>
    <x v="0"/>
    <x v="17"/>
    <x v="0"/>
    <x v="4"/>
  </r>
  <r>
    <x v="2514"/>
    <x v="1412"/>
    <s v="MUEBLES CC CUBRIMIENTOS"/>
    <x v="0"/>
    <m/>
    <s v="2025-07-22"/>
    <s v="2025-08-14"/>
    <s v="2025-08-15 11:20:05"/>
    <s v="0000-00-00 00:00:00"/>
    <s v="2025-09-13 12:19:48"/>
    <s v="2025-09-17 07:02:40"/>
    <s v="2025-09-30 16:14:33"/>
    <s v="2025-08-15"/>
    <s v="2025-08-15"/>
    <s v="2025-09-10"/>
    <s v="2025-09-12"/>
    <s v="2025-09-16"/>
    <x v="1"/>
    <s v="Virtual"/>
    <s v="11391"/>
    <x v="374"/>
    <m/>
    <x v="1"/>
    <n v="4"/>
    <x v="0"/>
    <x v="0"/>
    <x v="0"/>
    <n v="6914972"/>
    <x v="0"/>
    <x v="0"/>
    <x v="0"/>
    <x v="4"/>
  </r>
  <r>
    <x v="2514"/>
    <x v="1412"/>
    <s v="MUEBLES CC CUBRIMIENTOS"/>
    <x v="0"/>
    <m/>
    <s v="2025-07-22"/>
    <s v="2025-08-14"/>
    <s v="2025-08-15 11:20:05"/>
    <s v="0000-00-00 00:00:00"/>
    <s v="2025-09-13 12:19:48"/>
    <s v="2025-09-17 07:02:40"/>
    <s v="2025-09-30 16:14:33"/>
    <s v="2025-08-15"/>
    <s v="2025-08-15"/>
    <s v="2025-09-10"/>
    <s v="2025-09-12"/>
    <s v="2025-09-16"/>
    <x v="1"/>
    <s v="Virtual"/>
    <s v="12737"/>
    <x v="1257"/>
    <m/>
    <x v="0"/>
    <n v="4"/>
    <x v="0"/>
    <x v="0"/>
    <x v="0"/>
    <n v="9441432"/>
    <x v="0"/>
    <x v="0"/>
    <x v="0"/>
    <x v="4"/>
  </r>
  <r>
    <x v="2514"/>
    <x v="1412"/>
    <s v="MUEBLES CC CUBRIMIENTOS"/>
    <x v="0"/>
    <m/>
    <s v="2025-07-22"/>
    <s v="2025-08-14"/>
    <s v="2025-08-15 11:20:05"/>
    <s v="0000-00-00 00:00:00"/>
    <s v="2025-09-13 12:19:48"/>
    <s v="2025-09-17 07:02:40"/>
    <s v="2025-09-30 16:14:33"/>
    <s v="2025-08-15"/>
    <s v="2025-08-15"/>
    <s v="2025-09-10"/>
    <s v="2025-09-12"/>
    <s v="2025-09-16"/>
    <x v="1"/>
    <s v="Virtual"/>
    <s v="TRANSP07"/>
    <x v="47"/>
    <s v="No Aplica"/>
    <x v="0"/>
    <n v="1"/>
    <x v="0"/>
    <x v="0"/>
    <x v="0"/>
    <n v="1200000"/>
    <x v="0"/>
    <x v="0"/>
    <x v="0"/>
    <x v="4"/>
  </r>
  <r>
    <x v="2515"/>
    <x v="606"/>
    <s v="CUBRIMIENTO"/>
    <x v="0"/>
    <m/>
    <s v="2025-07-22"/>
    <s v="2025-07-23"/>
    <s v="2025-07-24 13:46:26"/>
    <s v="0000-00-00 00:00:00"/>
    <s v="2025-07-28 07:27:27"/>
    <s v="2025-07-28 07:27:55"/>
    <s v="0000-00-00 00:00:00"/>
    <s v="2025-07-24"/>
    <s v="2025-07-24"/>
    <s v="2025-07-28"/>
    <s v="2025-07-30"/>
    <s v="2025-07-30"/>
    <x v="3"/>
    <s v="Toscany"/>
    <s v="39"/>
    <x v="460"/>
    <m/>
    <x v="0"/>
    <n v="17"/>
    <x v="0"/>
    <x v="0"/>
    <x v="0"/>
    <n v="894200"/>
    <x v="0"/>
    <x v="0"/>
    <x v="0"/>
    <x v="1"/>
  </r>
  <r>
    <x v="2516"/>
    <x v="1413"/>
    <s v="MUEBLES CC CUBRIMIENTOS"/>
    <x v="0"/>
    <m/>
    <s v="2025-07-22"/>
    <s v="2025-07-23"/>
    <s v="2025-07-30 10:31:50"/>
    <s v="0000-00-00 00:00:00"/>
    <s v="2025-08-21 12:14:48"/>
    <s v="2025-08-21 12:14:54"/>
    <s v="0000-00-00 00:00:00"/>
    <s v="2025-07-24"/>
    <s v="2025-07-24"/>
    <s v="2025-09-05"/>
    <s v="2025-09-07"/>
    <s v="2025-09-10"/>
    <x v="21"/>
    <s v="Virtual"/>
    <s v="9683"/>
    <x v="56"/>
    <m/>
    <x v="0"/>
    <n v="4"/>
    <x v="0"/>
    <x v="0"/>
    <x v="0"/>
    <n v="720000"/>
    <x v="0"/>
    <x v="0"/>
    <x v="0"/>
    <x v="4"/>
  </r>
  <r>
    <x v="2516"/>
    <x v="1413"/>
    <s v="MUEBLES CC CUBRIMIENTOS"/>
    <x v="0"/>
    <m/>
    <s v="2025-07-22"/>
    <s v="2025-07-23"/>
    <s v="2025-07-30 10:31:50"/>
    <s v="0000-00-00 00:00:00"/>
    <s v="2025-08-21 12:14:48"/>
    <s v="2025-08-21 12:14:54"/>
    <s v="0000-00-00 00:00:00"/>
    <s v="2025-07-24"/>
    <s v="2025-07-24"/>
    <s v="2025-09-05"/>
    <s v="2025-09-07"/>
    <s v="2025-09-10"/>
    <x v="21"/>
    <s v="Virtual"/>
    <s v="REP031"/>
    <x v="36"/>
    <m/>
    <x v="0"/>
    <n v="1"/>
    <x v="0"/>
    <x v="0"/>
    <x v="0"/>
    <n v="902508"/>
    <x v="0"/>
    <x v="0"/>
    <x v="0"/>
    <x v="4"/>
  </r>
  <r>
    <x v="2516"/>
    <x v="1413"/>
    <s v="MUEBLES CC CUBRIMIENTOS"/>
    <x v="0"/>
    <m/>
    <s v="2025-07-22"/>
    <s v="2025-07-23"/>
    <s v="2025-07-30 10:31:50"/>
    <s v="0000-00-00 00:00:00"/>
    <s v="2025-08-21 12:14:48"/>
    <s v="2025-08-21 12:14:54"/>
    <s v="0000-00-00 00:00:00"/>
    <s v="2025-07-24"/>
    <s v="2025-07-24"/>
    <s v="2025-09-05"/>
    <s v="2025-09-07"/>
    <s v="2025-09-10"/>
    <x v="21"/>
    <s v="Virtual"/>
    <s v="REP040"/>
    <x v="37"/>
    <m/>
    <x v="0"/>
    <n v="4"/>
    <x v="0"/>
    <x v="0"/>
    <x v="0"/>
    <n v="2234880"/>
    <x v="0"/>
    <x v="0"/>
    <x v="0"/>
    <x v="4"/>
  </r>
  <r>
    <x v="2516"/>
    <x v="1413"/>
    <s v="MUEBLES CC CUBRIMIENTOS"/>
    <x v="0"/>
    <m/>
    <s v="2025-07-22"/>
    <s v="2025-07-23"/>
    <s v="2025-07-30 10:31:50"/>
    <s v="0000-00-00 00:00:00"/>
    <s v="2025-08-21 12:14:48"/>
    <s v="2025-08-21 12:14:54"/>
    <s v="0000-00-00 00:00:00"/>
    <s v="2025-07-24"/>
    <s v="2025-07-24"/>
    <s v="2025-09-05"/>
    <s v="2025-09-07"/>
    <s v="2025-09-10"/>
    <x v="21"/>
    <s v="Virtual"/>
    <s v="TRANSP07"/>
    <x v="47"/>
    <m/>
    <x v="0"/>
    <n v="1"/>
    <x v="0"/>
    <x v="0"/>
    <x v="0"/>
    <n v="800000"/>
    <x v="0"/>
    <x v="0"/>
    <x v="0"/>
    <x v="4"/>
  </r>
  <r>
    <x v="2517"/>
    <x v="61"/>
    <s v="MUEBLES CC CUBRIMIENTOS"/>
    <x v="0"/>
    <m/>
    <s v="2025-07-22"/>
    <s v="2025-07-23"/>
    <s v="2025-07-24 14:58:16"/>
    <s v="0000-00-00 00:00:00"/>
    <s v="2025-09-11 13:59:34"/>
    <s v="2025-09-16 08:22:53"/>
    <s v="0000-00-00 00:00:00"/>
    <s v="2025-07-24"/>
    <s v="2025-07-24"/>
    <s v="2025-09-19"/>
    <s v="2025-09-22"/>
    <s v="2025-09-26"/>
    <x v="7"/>
    <s v="Medellin"/>
    <s v="28453"/>
    <x v="1113"/>
    <s v="LONA DICKSON ARENA VETEADO U337"/>
    <x v="4"/>
    <n v="1"/>
    <x v="0"/>
    <x v="0"/>
    <x v="0"/>
    <n v="0"/>
    <x v="0"/>
    <x v="2"/>
    <x v="0"/>
    <x v="4"/>
  </r>
  <r>
    <x v="2517"/>
    <x v="61"/>
    <s v="MUEBLES CC CUBRIMIENTOS"/>
    <x v="0"/>
    <m/>
    <s v="2025-07-22"/>
    <s v="2025-07-23"/>
    <s v="2025-07-24 14:58:16"/>
    <s v="0000-00-00 00:00:00"/>
    <s v="2025-09-11 13:59:34"/>
    <s v="2025-09-16 08:22:53"/>
    <s v="0000-00-00 00:00:00"/>
    <s v="2025-07-24"/>
    <s v="2025-07-24"/>
    <s v="2025-09-19"/>
    <s v="2025-09-22"/>
    <s v="2025-09-26"/>
    <x v="7"/>
    <s v="Medellin"/>
    <s v="28454"/>
    <x v="1114"/>
    <s v="LONA DICKSON ARENA VETEADO U337"/>
    <x v="4"/>
    <n v="1"/>
    <x v="0"/>
    <x v="0"/>
    <x v="0"/>
    <n v="0"/>
    <x v="0"/>
    <x v="2"/>
    <x v="0"/>
    <x v="4"/>
  </r>
  <r>
    <x v="2517"/>
    <x v="61"/>
    <s v="MUEBLES CC CUBRIMIENTOS"/>
    <x v="0"/>
    <m/>
    <s v="2025-07-22"/>
    <s v="2025-07-23"/>
    <s v="2025-07-24 14:58:16"/>
    <s v="0000-00-00 00:00:00"/>
    <s v="2025-09-11 13:59:34"/>
    <s v="2025-09-16 08:22:53"/>
    <s v="0000-00-00 00:00:00"/>
    <s v="2025-07-24"/>
    <s v="2025-07-24"/>
    <s v="2025-09-19"/>
    <s v="2025-09-22"/>
    <s v="2025-09-26"/>
    <x v="7"/>
    <s v="Medellin"/>
    <s v="28533"/>
    <x v="1115"/>
    <m/>
    <x v="2"/>
    <n v="1"/>
    <x v="0"/>
    <x v="0"/>
    <x v="0"/>
    <n v="0"/>
    <x v="0"/>
    <x v="2"/>
    <x v="0"/>
    <x v="4"/>
  </r>
  <r>
    <x v="2517"/>
    <x v="61"/>
    <s v="MUEBLES CC CUBRIMIENTOS"/>
    <x v="0"/>
    <m/>
    <s v="2025-07-22"/>
    <s v="2025-07-23"/>
    <s v="2025-07-24 14:58:16"/>
    <s v="0000-00-00 00:00:00"/>
    <s v="2025-09-11 13:59:34"/>
    <s v="2025-09-16 08:22:53"/>
    <s v="0000-00-00 00:00:00"/>
    <s v="2025-07-24"/>
    <s v="2025-07-24"/>
    <s v="2025-09-19"/>
    <s v="2025-09-22"/>
    <s v="2025-09-26"/>
    <x v="7"/>
    <s v="Medellin"/>
    <s v="5326"/>
    <x v="90"/>
    <m/>
    <x v="2"/>
    <n v="1"/>
    <x v="0"/>
    <x v="0"/>
    <x v="0"/>
    <n v="0"/>
    <x v="0"/>
    <x v="0"/>
    <x v="0"/>
    <x v="4"/>
  </r>
  <r>
    <x v="2517"/>
    <x v="61"/>
    <s v="MUEBLES CC CUBRIMIENTOS"/>
    <x v="0"/>
    <m/>
    <s v="2025-07-22"/>
    <s v="2025-07-23"/>
    <s v="2025-07-24 14:58:16"/>
    <s v="0000-00-00 00:00:00"/>
    <s v="2025-09-11 13:59:34"/>
    <s v="2025-09-16 08:22:53"/>
    <s v="0000-00-00 00:00:00"/>
    <s v="2025-07-24"/>
    <s v="2025-07-24"/>
    <s v="2025-09-19"/>
    <s v="2025-09-22"/>
    <s v="2025-09-26"/>
    <x v="7"/>
    <s v="Medellin"/>
    <s v="9709"/>
    <x v="169"/>
    <s v="LONA DICKSON GRIS VETEADO (U406) 1.20M"/>
    <x v="0"/>
    <n v="1"/>
    <x v="0"/>
    <x v="0"/>
    <x v="0"/>
    <n v="0"/>
    <x v="0"/>
    <x v="2"/>
    <x v="0"/>
    <x v="4"/>
  </r>
  <r>
    <x v="2518"/>
    <x v="784"/>
    <s v="MUEBLES CC CUBRIMIENTOS"/>
    <x v="0"/>
    <m/>
    <s v="2025-07-23"/>
    <s v="2025-07-30"/>
    <s v="2025-08-01 12:17:30"/>
    <s v="0000-00-00 00:00:00"/>
    <s v="2025-08-04 13:02:10"/>
    <s v="2025-08-05 15:30:33"/>
    <s v="2025-08-06 09:37:33"/>
    <s v="2025-07-31"/>
    <s v="2025-07-31"/>
    <s v="2025-08-01"/>
    <s v="0000-00-00"/>
    <s v="2025-08-07"/>
    <x v="3"/>
    <s v="Bogota"/>
    <s v="5575"/>
    <x v="911"/>
    <m/>
    <x v="0"/>
    <n v="1"/>
    <x v="0"/>
    <x v="0"/>
    <x v="0"/>
    <n v="8000"/>
    <x v="0"/>
    <x v="0"/>
    <x v="0"/>
    <x v="7"/>
  </r>
  <r>
    <x v="2519"/>
    <x v="336"/>
    <s v="MUEBLES CC CUBRIMIENTOS"/>
    <x v="0"/>
    <m/>
    <s v="2025-07-23"/>
    <s v="2025-07-30"/>
    <s v="2025-07-31 11:07:01"/>
    <s v="0000-00-00 00:00:00"/>
    <s v="2025-08-14 11:51:06"/>
    <s v="2025-08-20 15:23:42"/>
    <s v="2025-08-28 11:11:15"/>
    <s v="2025-07-31"/>
    <s v="2025-07-31"/>
    <s v="2025-08-14"/>
    <s v="2025-08-18"/>
    <s v="2025-08-19"/>
    <x v="3"/>
    <s v="Cali"/>
    <s v="REP027"/>
    <x v="62"/>
    <m/>
    <x v="0"/>
    <n v="2"/>
    <x v="0"/>
    <x v="0"/>
    <x v="0"/>
    <n v="1640000"/>
    <x v="0"/>
    <x v="0"/>
    <x v="0"/>
    <x v="7"/>
  </r>
  <r>
    <x v="2520"/>
    <x v="1182"/>
    <s v="CUBRIMIENTO"/>
    <x v="0"/>
    <m/>
    <s v="2025-07-23"/>
    <s v="2025-07-23"/>
    <s v="2025-07-24 13:36:42"/>
    <s v="0000-00-00 00:00:00"/>
    <s v="2025-07-28 07:33:21"/>
    <s v="2025-07-28 07:33:48"/>
    <s v="0000-00-00 00:00:00"/>
    <s v="2025-07-24"/>
    <s v="2025-07-24"/>
    <s v="2025-07-28"/>
    <s v="2025-07-30"/>
    <s v="2025-07-30"/>
    <x v="3"/>
    <s v="Toscany"/>
    <s v="27"/>
    <x v="674"/>
    <m/>
    <x v="0"/>
    <n v="6"/>
    <x v="0"/>
    <x v="0"/>
    <x v="0"/>
    <n v="315600"/>
    <x v="0"/>
    <x v="0"/>
    <x v="0"/>
    <x v="1"/>
  </r>
  <r>
    <x v="2521"/>
    <x v="1414"/>
    <s v="CUBRIMIENTO"/>
    <x v="0"/>
    <m/>
    <s v="2025-07-23"/>
    <s v="2025-07-29"/>
    <s v="2025-08-12 14:44:24"/>
    <s v="0000-00-00 00:00:00"/>
    <s v="0000-00-00 00:00:00"/>
    <s v="0000-00-00 00:00:00"/>
    <s v="0000-00-00 00:00:00"/>
    <s v="2025-08-12"/>
    <s v="2025-08-24"/>
    <s v="2025-09-07"/>
    <s v="2025-09-09"/>
    <s v="2025-09-21"/>
    <x v="16"/>
    <s v="Medellin"/>
    <s v="210"/>
    <x v="1258"/>
    <m/>
    <x v="0"/>
    <n v="18"/>
    <x v="0"/>
    <x v="0"/>
    <x v="0"/>
    <n v="1231200"/>
    <x v="1"/>
    <x v="0"/>
    <x v="0"/>
    <x v="4"/>
  </r>
  <r>
    <x v="2521"/>
    <x v="1414"/>
    <s v="CUBRIMIENTO"/>
    <x v="0"/>
    <m/>
    <s v="2025-07-23"/>
    <s v="2025-07-29"/>
    <s v="2025-08-12 14:44:24"/>
    <s v="0000-00-00 00:00:00"/>
    <s v="0000-00-00 00:00:00"/>
    <s v="0000-00-00 00:00:00"/>
    <s v="0000-00-00 00:00:00"/>
    <s v="2025-08-12"/>
    <s v="2025-08-24"/>
    <s v="2025-09-07"/>
    <s v="2025-09-09"/>
    <s v="2025-09-21"/>
    <x v="16"/>
    <s v="Medellin"/>
    <s v="27673"/>
    <x v="356"/>
    <m/>
    <x v="0"/>
    <n v="1"/>
    <x v="0"/>
    <x v="0"/>
    <x v="0"/>
    <n v="505008"/>
    <x v="1"/>
    <x v="0"/>
    <x v="0"/>
    <x v="4"/>
  </r>
  <r>
    <x v="2521"/>
    <x v="1414"/>
    <s v="CUBRIMIENTO"/>
    <x v="0"/>
    <m/>
    <s v="2025-07-23"/>
    <s v="2025-07-29"/>
    <s v="2025-08-12 14:44:24"/>
    <s v="0000-00-00 00:00:00"/>
    <s v="0000-00-00 00:00:00"/>
    <s v="0000-00-00 00:00:00"/>
    <s v="0000-00-00 00:00:00"/>
    <s v="2025-08-12"/>
    <s v="2025-08-24"/>
    <s v="2025-09-07"/>
    <s v="2025-09-09"/>
    <s v="2025-09-21"/>
    <x v="16"/>
    <s v="Medellin"/>
    <s v="FGLASS01"/>
    <x v="8"/>
    <m/>
    <x v="3"/>
    <n v="3"/>
    <x v="2"/>
    <x v="1"/>
    <x v="0"/>
    <n v="57225969"/>
    <x v="1"/>
    <x v="3"/>
    <x v="0"/>
    <x v="4"/>
  </r>
  <r>
    <x v="2521"/>
    <x v="1414"/>
    <s v="CUBRIMIENTO"/>
    <x v="0"/>
    <m/>
    <s v="2025-07-23"/>
    <s v="2025-07-29"/>
    <s v="2025-08-12 14:44:24"/>
    <s v="0000-00-00 00:00:00"/>
    <s v="0000-00-00 00:00:00"/>
    <s v="0000-00-00 00:00:00"/>
    <s v="0000-00-00 00:00:00"/>
    <s v="2025-08-12"/>
    <s v="2025-08-24"/>
    <s v="2025-09-07"/>
    <s v="2025-09-09"/>
    <s v="2025-09-21"/>
    <x v="16"/>
    <s v="Medellin"/>
    <s v="PLAM05"/>
    <x v="12"/>
    <m/>
    <x v="3"/>
    <n v="1"/>
    <x v="2"/>
    <x v="0"/>
    <x v="49"/>
    <n v="120357469"/>
    <x v="1"/>
    <x v="4"/>
    <x v="3"/>
    <x v="4"/>
  </r>
  <r>
    <x v="2521"/>
    <x v="1414"/>
    <s v="CUBRIMIENTO"/>
    <x v="0"/>
    <m/>
    <s v="2025-07-23"/>
    <s v="2025-07-29"/>
    <s v="2025-08-12 14:44:24"/>
    <s v="0000-00-00 00:00:00"/>
    <s v="0000-00-00 00:00:00"/>
    <s v="0000-00-00 00:00:00"/>
    <s v="0000-00-00 00:00:00"/>
    <s v="2025-08-12"/>
    <s v="2025-08-24"/>
    <s v="2025-09-07"/>
    <s v="2025-09-09"/>
    <s v="2025-09-21"/>
    <x v="16"/>
    <s v="Medellin"/>
    <s v="SERV03"/>
    <x v="9"/>
    <m/>
    <x v="0"/>
    <n v="1"/>
    <x v="0"/>
    <x v="0"/>
    <x v="0"/>
    <n v="4000000"/>
    <x v="1"/>
    <x v="1"/>
    <x v="1"/>
    <x v="4"/>
  </r>
  <r>
    <x v="2521"/>
    <x v="1414"/>
    <s v="CUBRIMIENTO"/>
    <x v="0"/>
    <m/>
    <s v="2025-07-23"/>
    <s v="2025-07-29"/>
    <s v="2025-08-12 14:44:24"/>
    <s v="0000-00-00 00:00:00"/>
    <s v="0000-00-00 00:00:00"/>
    <s v="0000-00-00 00:00:00"/>
    <s v="0000-00-00 00:00:00"/>
    <s v="2025-08-12"/>
    <s v="2025-08-24"/>
    <s v="2025-09-07"/>
    <s v="2025-09-09"/>
    <s v="2025-09-21"/>
    <x v="16"/>
    <s v="Medellin"/>
    <s v="SILU02"/>
    <x v="1018"/>
    <m/>
    <x v="0"/>
    <n v="5"/>
    <x v="2"/>
    <x v="0"/>
    <x v="0"/>
    <n v="2942320"/>
    <x v="1"/>
    <x v="0"/>
    <x v="0"/>
    <x v="4"/>
  </r>
  <r>
    <x v="2521"/>
    <x v="1414"/>
    <s v="CUBRIMIENTO"/>
    <x v="0"/>
    <m/>
    <s v="2025-07-23"/>
    <s v="2025-07-29"/>
    <s v="2025-08-12 14:44:24"/>
    <s v="0000-00-00 00:00:00"/>
    <s v="0000-00-00 00:00:00"/>
    <s v="0000-00-00 00:00:00"/>
    <s v="0000-00-00 00:00:00"/>
    <s v="2025-08-12"/>
    <s v="2025-08-24"/>
    <s v="2025-09-07"/>
    <s v="2025-09-09"/>
    <s v="2025-09-21"/>
    <x v="16"/>
    <s v="Medellin"/>
    <s v="SOLAPA01"/>
    <x v="69"/>
    <m/>
    <x v="3"/>
    <n v="1"/>
    <x v="2"/>
    <x v="0"/>
    <x v="0"/>
    <n v="306258"/>
    <x v="1"/>
    <x v="0"/>
    <x v="0"/>
    <x v="4"/>
  </r>
  <r>
    <x v="2522"/>
    <x v="26"/>
    <s v="CUBRIMIENTO"/>
    <x v="0"/>
    <m/>
    <s v="2025-07-23"/>
    <s v="2025-07-25"/>
    <s v="2025-07-30 08:29:47"/>
    <s v="0000-00-00 00:00:00"/>
    <s v="2025-07-30 09:47:40"/>
    <s v="2025-07-30 09:56:34"/>
    <s v="0000-00-00 00:00:00"/>
    <s v="2025-07-28"/>
    <s v="2025-07-28"/>
    <s v="2025-07-29"/>
    <s v="2025-08-01"/>
    <s v="2025-08-01"/>
    <x v="3"/>
    <s v="Bogota"/>
    <s v="SERV15"/>
    <x v="981"/>
    <m/>
    <x v="0"/>
    <n v="1"/>
    <x v="0"/>
    <x v="0"/>
    <x v="0"/>
    <n v="200000"/>
    <x v="0"/>
    <x v="1"/>
    <x v="1"/>
    <x v="1"/>
  </r>
  <r>
    <x v="2523"/>
    <x v="1415"/>
    <s v="MUEBLES CC CUBRIMIENTOS"/>
    <x v="0"/>
    <m/>
    <s v="2025-07-24"/>
    <s v="2025-08-21"/>
    <s v="2025-08-25 17:48:16"/>
    <s v="2025-08-26 08:09:06"/>
    <s v="2025-09-13 12:58:41"/>
    <s v="2025-09-16 08:25:39"/>
    <s v="2025-10-01 09:12:58"/>
    <s v="2025-08-22"/>
    <s v="2025-08-26"/>
    <s v="2025-09-26"/>
    <s v="2025-09-30"/>
    <s v="2025-10-08"/>
    <x v="3"/>
    <s v="Cali"/>
    <s v="13615"/>
    <x v="487"/>
    <m/>
    <x v="0"/>
    <n v="8"/>
    <x v="0"/>
    <x v="0"/>
    <x v="0"/>
    <n v="3795752"/>
    <x v="0"/>
    <x v="2"/>
    <x v="0"/>
    <x v="4"/>
  </r>
  <r>
    <x v="2523"/>
    <x v="1415"/>
    <s v="MUEBLES CC CUBRIMIENTOS"/>
    <x v="0"/>
    <m/>
    <s v="2025-07-24"/>
    <s v="2025-08-21"/>
    <s v="2025-08-25 17:48:16"/>
    <s v="2025-08-26 08:09:06"/>
    <s v="2025-09-13 12:58:41"/>
    <s v="2025-09-16 08:25:39"/>
    <s v="2025-10-01 09:12:58"/>
    <s v="2025-08-22"/>
    <s v="2025-08-26"/>
    <s v="2025-09-26"/>
    <s v="2025-09-30"/>
    <s v="2025-10-08"/>
    <x v="3"/>
    <s v="Cali"/>
    <s v="13669"/>
    <x v="488"/>
    <m/>
    <x v="0"/>
    <n v="2"/>
    <x v="0"/>
    <x v="0"/>
    <x v="0"/>
    <n v="807354"/>
    <x v="0"/>
    <x v="0"/>
    <x v="0"/>
    <x v="4"/>
  </r>
  <r>
    <x v="2523"/>
    <x v="1415"/>
    <s v="MUEBLES CC CUBRIMIENTOS"/>
    <x v="0"/>
    <m/>
    <s v="2025-07-24"/>
    <s v="2025-08-21"/>
    <s v="2025-08-25 17:48:16"/>
    <s v="2025-08-26 08:09:06"/>
    <s v="2025-09-13 12:58:41"/>
    <s v="2025-09-16 08:25:39"/>
    <s v="2025-10-01 09:12:58"/>
    <s v="2025-08-22"/>
    <s v="2025-08-26"/>
    <s v="2025-09-26"/>
    <s v="2025-09-30"/>
    <s v="2025-10-08"/>
    <x v="3"/>
    <s v="Cali"/>
    <s v="13670"/>
    <x v="676"/>
    <m/>
    <x v="0"/>
    <n v="2"/>
    <x v="0"/>
    <x v="0"/>
    <x v="0"/>
    <n v="1552694"/>
    <x v="0"/>
    <x v="0"/>
    <x v="0"/>
    <x v="4"/>
  </r>
  <r>
    <x v="2523"/>
    <x v="1415"/>
    <s v="MUEBLES CC CUBRIMIENTOS"/>
    <x v="0"/>
    <m/>
    <s v="2025-07-24"/>
    <s v="2025-08-21"/>
    <s v="2025-08-25 17:48:16"/>
    <s v="2025-08-26 08:09:06"/>
    <s v="2025-09-13 12:58:41"/>
    <s v="2025-09-16 08:25:39"/>
    <s v="2025-10-01 09:12:58"/>
    <s v="2025-08-22"/>
    <s v="2025-08-26"/>
    <s v="2025-09-26"/>
    <s v="2025-09-30"/>
    <s v="2025-10-08"/>
    <x v="3"/>
    <s v="Cali"/>
    <s v="5325"/>
    <x v="33"/>
    <m/>
    <x v="5"/>
    <n v="2"/>
    <x v="0"/>
    <x v="0"/>
    <x v="0"/>
    <n v="514572"/>
    <x v="0"/>
    <x v="0"/>
    <x v="0"/>
    <x v="4"/>
  </r>
  <r>
    <x v="2523"/>
    <x v="1415"/>
    <s v="MUEBLES CC CUBRIMIENTOS"/>
    <x v="0"/>
    <m/>
    <s v="2025-07-24"/>
    <s v="2025-08-21"/>
    <s v="2025-08-25 17:48:16"/>
    <s v="2025-08-26 08:09:06"/>
    <s v="2025-09-13 12:58:41"/>
    <s v="2025-09-16 08:25:39"/>
    <s v="2025-10-01 09:12:58"/>
    <s v="2025-08-22"/>
    <s v="2025-08-26"/>
    <s v="2025-09-26"/>
    <s v="2025-09-30"/>
    <s v="2025-10-08"/>
    <x v="3"/>
    <s v="Cali"/>
    <s v="9708"/>
    <x v="778"/>
    <s v="LONA DICKSON VERDE FORESTA REF:6687"/>
    <x v="0"/>
    <n v="2"/>
    <x v="0"/>
    <x v="0"/>
    <x v="0"/>
    <n v="2256940"/>
    <x v="0"/>
    <x v="0"/>
    <x v="0"/>
    <x v="4"/>
  </r>
  <r>
    <x v="2524"/>
    <x v="123"/>
    <s v="CUBRIMIENTO"/>
    <x v="0"/>
    <m/>
    <s v="2025-07-24"/>
    <s v="2025-07-24"/>
    <s v="2025-07-24 14:08:40"/>
    <s v="0000-00-00 00:00:00"/>
    <s v="2025-07-28 08:50:56"/>
    <s v="2025-07-28 08:51:27"/>
    <s v="0000-00-00 00:00:00"/>
    <s v="2025-07-25"/>
    <s v="2025-07-25"/>
    <s v="2025-07-29"/>
    <s v="2025-07-31"/>
    <s v="2025-07-31"/>
    <x v="3"/>
    <s v="Toscany"/>
    <s v="11439"/>
    <x v="276"/>
    <m/>
    <x v="0"/>
    <n v="7"/>
    <x v="0"/>
    <x v="0"/>
    <x v="0"/>
    <n v="809844"/>
    <x v="0"/>
    <x v="0"/>
    <x v="0"/>
    <x v="1"/>
  </r>
  <r>
    <x v="2525"/>
    <x v="1416"/>
    <s v="MUEBLES CC CUBRIMIENTOS"/>
    <x v="0"/>
    <m/>
    <s v="2025-07-24"/>
    <s v="2025-09-30"/>
    <s v="2025-10-23 14:12:17"/>
    <s v="0000-00-00 00:00:00"/>
    <s v="0000-00-00 00:00:00"/>
    <s v="0000-00-00 00:00:00"/>
    <s v="0000-00-00 00:00:00"/>
    <s v="2025-10-23"/>
    <s v="2025-10-31"/>
    <s v="2025-12-04"/>
    <s v="2025-12-06"/>
    <s v="2025-12-13"/>
    <x v="16"/>
    <s v="Cali"/>
    <s v="27249"/>
    <x v="64"/>
    <m/>
    <x v="0"/>
    <n v="4"/>
    <x v="0"/>
    <x v="0"/>
    <x v="0"/>
    <n v="551556"/>
    <x v="1"/>
    <x v="0"/>
    <x v="0"/>
    <x v="10"/>
  </r>
  <r>
    <x v="2525"/>
    <x v="1416"/>
    <s v="MUEBLES CC CUBRIMIENTOS"/>
    <x v="0"/>
    <m/>
    <s v="2025-07-24"/>
    <s v="2025-09-30"/>
    <s v="2025-10-23 14:12:17"/>
    <s v="0000-00-00 00:00:00"/>
    <s v="0000-00-00 00:00:00"/>
    <s v="0000-00-00 00:00:00"/>
    <s v="0000-00-00 00:00:00"/>
    <s v="2025-10-23"/>
    <s v="2025-10-31"/>
    <s v="2025-12-04"/>
    <s v="2025-12-06"/>
    <s v="2025-12-13"/>
    <x v="16"/>
    <s v="Cali"/>
    <s v="28523"/>
    <x v="864"/>
    <m/>
    <x v="0"/>
    <n v="4"/>
    <x v="0"/>
    <x v="0"/>
    <x v="0"/>
    <n v="124200"/>
    <x v="1"/>
    <x v="0"/>
    <x v="0"/>
    <x v="10"/>
  </r>
  <r>
    <x v="2525"/>
    <x v="1416"/>
    <s v="MUEBLES CC CUBRIMIENTOS"/>
    <x v="0"/>
    <m/>
    <s v="2025-07-24"/>
    <s v="2025-09-30"/>
    <s v="2025-10-23 14:12:17"/>
    <s v="0000-00-00 00:00:00"/>
    <s v="0000-00-00 00:00:00"/>
    <s v="0000-00-00 00:00:00"/>
    <s v="0000-00-00 00:00:00"/>
    <s v="2025-10-23"/>
    <s v="2025-10-31"/>
    <s v="2025-12-04"/>
    <s v="2025-12-06"/>
    <s v="2025-12-13"/>
    <x v="16"/>
    <s v="Cali"/>
    <s v="CANAL GALVANIZ PTEK"/>
    <x v="65"/>
    <m/>
    <x v="0"/>
    <n v="4"/>
    <x v="2"/>
    <x v="0"/>
    <x v="0"/>
    <n v="15279192"/>
    <x v="1"/>
    <x v="0"/>
    <x v="0"/>
    <x v="10"/>
  </r>
  <r>
    <x v="2525"/>
    <x v="1416"/>
    <s v="MUEBLES CC CUBRIMIENTOS"/>
    <x v="0"/>
    <m/>
    <s v="2025-07-24"/>
    <s v="2025-09-30"/>
    <s v="2025-10-23 14:12:17"/>
    <s v="0000-00-00 00:00:00"/>
    <s v="0000-00-00 00:00:00"/>
    <s v="0000-00-00 00:00:00"/>
    <s v="0000-00-00 00:00:00"/>
    <s v="2025-10-23"/>
    <s v="2025-10-31"/>
    <s v="2025-12-04"/>
    <s v="2025-12-06"/>
    <s v="2025-12-13"/>
    <x v="16"/>
    <s v="Cali"/>
    <s v="FLANCHE01"/>
    <x v="51"/>
    <m/>
    <x v="3"/>
    <n v="13"/>
    <x v="2"/>
    <x v="0"/>
    <x v="0"/>
    <n v="7434111.75"/>
    <x v="1"/>
    <x v="0"/>
    <x v="0"/>
    <x v="10"/>
  </r>
  <r>
    <x v="2525"/>
    <x v="1416"/>
    <s v="MUEBLES CC CUBRIMIENTOS"/>
    <x v="0"/>
    <m/>
    <s v="2025-07-24"/>
    <s v="2025-09-30"/>
    <s v="2025-10-23 14:12:17"/>
    <s v="0000-00-00 00:00:00"/>
    <s v="0000-00-00 00:00:00"/>
    <s v="0000-00-00 00:00:00"/>
    <s v="0000-00-00 00:00:00"/>
    <s v="2025-10-23"/>
    <s v="2025-10-31"/>
    <s v="2025-12-04"/>
    <s v="2025-12-06"/>
    <s v="2025-12-13"/>
    <x v="16"/>
    <s v="Cali"/>
    <s v="KRIEL PLITE"/>
    <x v="416"/>
    <m/>
    <x v="0"/>
    <n v="4"/>
    <x v="2"/>
    <x v="0"/>
    <x v="0"/>
    <n v="4837635"/>
    <x v="1"/>
    <x v="0"/>
    <x v="0"/>
    <x v="10"/>
  </r>
  <r>
    <x v="2525"/>
    <x v="1416"/>
    <s v="MUEBLES CC CUBRIMIENTOS"/>
    <x v="0"/>
    <m/>
    <s v="2025-07-24"/>
    <s v="2025-09-30"/>
    <s v="2025-10-23 14:12:17"/>
    <s v="0000-00-00 00:00:00"/>
    <s v="0000-00-00 00:00:00"/>
    <s v="0000-00-00 00:00:00"/>
    <s v="0000-00-00 00:00:00"/>
    <s v="2025-10-23"/>
    <s v="2025-10-31"/>
    <s v="2025-12-04"/>
    <s v="2025-12-06"/>
    <s v="2025-12-13"/>
    <x v="16"/>
    <s v="Cali"/>
    <s v="PLITE10"/>
    <x v="263"/>
    <s v="LONA PERGOTEX BLACKOUT BLANCA 3 M"/>
    <x v="19"/>
    <n v="4"/>
    <x v="2"/>
    <x v="0"/>
    <x v="49"/>
    <n v="43746672"/>
    <x v="1"/>
    <x v="4"/>
    <x v="6"/>
    <x v="10"/>
  </r>
  <r>
    <x v="2525"/>
    <x v="1416"/>
    <s v="MUEBLES CC CUBRIMIENTOS"/>
    <x v="0"/>
    <m/>
    <s v="2025-07-24"/>
    <s v="2025-09-30"/>
    <s v="2025-10-23 14:12:17"/>
    <s v="0000-00-00 00:00:00"/>
    <s v="0000-00-00 00:00:00"/>
    <s v="0000-00-00 00:00:00"/>
    <s v="0000-00-00 00:00:00"/>
    <s v="2025-10-23"/>
    <s v="2025-10-31"/>
    <s v="2025-12-04"/>
    <s v="2025-12-06"/>
    <s v="2025-12-13"/>
    <x v="16"/>
    <s v="Cali"/>
    <s v="PORTCAC02"/>
    <x v="360"/>
    <m/>
    <x v="19"/>
    <n v="6"/>
    <x v="2"/>
    <x v="1"/>
    <x v="0"/>
    <n v="18251184"/>
    <x v="1"/>
    <x v="0"/>
    <x v="0"/>
    <x v="10"/>
  </r>
  <r>
    <x v="2525"/>
    <x v="1416"/>
    <s v="MUEBLES CC CUBRIMIENTOS"/>
    <x v="0"/>
    <m/>
    <s v="2025-07-24"/>
    <s v="2025-09-30"/>
    <s v="2025-10-23 14:12:17"/>
    <s v="0000-00-00 00:00:00"/>
    <s v="0000-00-00 00:00:00"/>
    <s v="0000-00-00 00:00:00"/>
    <s v="0000-00-00 00:00:00"/>
    <s v="2025-10-23"/>
    <s v="2025-10-31"/>
    <s v="2025-12-04"/>
    <s v="2025-12-06"/>
    <s v="2025-12-13"/>
    <x v="16"/>
    <s v="Cali"/>
    <s v="VIGAAC03"/>
    <x v="787"/>
    <m/>
    <x v="3"/>
    <n v="4"/>
    <x v="2"/>
    <x v="0"/>
    <x v="0"/>
    <n v="10089737.6"/>
    <x v="1"/>
    <x v="0"/>
    <x v="0"/>
    <x v="10"/>
  </r>
  <r>
    <x v="2526"/>
    <x v="1417"/>
    <s v="CUBRIMIENTO"/>
    <x v="0"/>
    <m/>
    <s v="2025-07-24"/>
    <s v="2025-07-25"/>
    <s v="2025-07-28 15:44:18"/>
    <s v="2025-07-30 17:35:47"/>
    <s v="2025-08-13 17:57:56"/>
    <s v="2025-08-14 15:27:18"/>
    <s v="2025-09-08 07:36:00"/>
    <s v="2025-07-28"/>
    <s v="2025-07-30"/>
    <s v="2025-08-14"/>
    <s v="2025-08-20"/>
    <s v="2025-08-24"/>
    <x v="1"/>
    <s v="Barranquilla"/>
    <s v="BANE01"/>
    <x v="845"/>
    <s v="LONA DICKSON AZUL OCEANO REF:7264"/>
    <x v="10"/>
    <n v="8"/>
    <x v="15"/>
    <x v="0"/>
    <x v="79"/>
    <n v="28680632"/>
    <x v="0"/>
    <x v="9"/>
    <x v="10"/>
    <x v="7"/>
  </r>
  <r>
    <x v="2526"/>
    <x v="1417"/>
    <s v="CUBRIMIENTO"/>
    <x v="0"/>
    <m/>
    <s v="2025-07-24"/>
    <s v="2025-07-25"/>
    <s v="2025-07-28 15:44:18"/>
    <s v="2025-07-30 17:35:47"/>
    <s v="2025-08-13 17:57:56"/>
    <s v="2025-08-14 15:27:18"/>
    <s v="2025-09-08 07:36:00"/>
    <s v="2025-07-28"/>
    <s v="2025-07-30"/>
    <s v="2025-08-14"/>
    <s v="2025-08-20"/>
    <s v="2025-08-24"/>
    <x v="1"/>
    <s v="Barranquilla"/>
    <s v="BANE19"/>
    <x v="1007"/>
    <s v="PERGOSCREEN BLANCA 3M EB4841 G6-7 430GR"/>
    <x v="10"/>
    <n v="1"/>
    <x v="425"/>
    <x v="60"/>
    <x v="0"/>
    <n v="2725259"/>
    <x v="0"/>
    <x v="9"/>
    <x v="14"/>
    <x v="7"/>
  </r>
  <r>
    <x v="2526"/>
    <x v="1417"/>
    <s v="CUBRIMIENTO"/>
    <x v="0"/>
    <m/>
    <s v="2025-07-24"/>
    <s v="2025-07-25"/>
    <s v="2025-07-28 15:44:18"/>
    <s v="2025-07-30 17:35:47"/>
    <s v="2025-08-13 17:57:56"/>
    <s v="2025-08-14 15:27:18"/>
    <s v="2025-09-08 07:36:00"/>
    <s v="2025-07-28"/>
    <s v="2025-07-30"/>
    <s v="2025-08-14"/>
    <s v="2025-08-20"/>
    <s v="2025-08-24"/>
    <x v="1"/>
    <s v="Barranquilla"/>
    <s v="BANE19"/>
    <x v="1007"/>
    <s v="PERGOSCREEN BLANCA 3M EB4841 G6-7 430GR"/>
    <x v="10"/>
    <n v="1"/>
    <x v="426"/>
    <x v="60"/>
    <x v="0"/>
    <n v="2725259"/>
    <x v="0"/>
    <x v="9"/>
    <x v="14"/>
    <x v="7"/>
  </r>
  <r>
    <x v="2526"/>
    <x v="1417"/>
    <s v="CUBRIMIENTO"/>
    <x v="0"/>
    <m/>
    <s v="2025-07-24"/>
    <s v="2025-07-25"/>
    <s v="2025-07-28 15:44:18"/>
    <s v="2025-07-30 17:35:47"/>
    <s v="2025-08-13 17:57:56"/>
    <s v="2025-08-14 15:27:18"/>
    <s v="2025-09-08 07:36:00"/>
    <s v="2025-07-28"/>
    <s v="2025-07-30"/>
    <s v="2025-08-14"/>
    <s v="2025-08-20"/>
    <s v="2025-08-24"/>
    <x v="1"/>
    <s v="Barranquilla"/>
    <s v="BANE19"/>
    <x v="1007"/>
    <s v="PERGOSCREEN BLANCA 3M EB4841 G6-7 430GR"/>
    <x v="10"/>
    <n v="1"/>
    <x v="172"/>
    <x v="60"/>
    <x v="0"/>
    <n v="2725259"/>
    <x v="0"/>
    <x v="9"/>
    <x v="14"/>
    <x v="7"/>
  </r>
  <r>
    <x v="2526"/>
    <x v="1417"/>
    <s v="CUBRIMIENTO"/>
    <x v="0"/>
    <m/>
    <s v="2025-07-24"/>
    <s v="2025-07-25"/>
    <s v="2025-07-28 15:44:18"/>
    <s v="2025-07-30 17:35:47"/>
    <s v="2025-08-13 17:57:56"/>
    <s v="2025-08-14 15:27:18"/>
    <s v="2025-09-08 07:36:00"/>
    <s v="2025-07-28"/>
    <s v="2025-07-30"/>
    <s v="2025-08-14"/>
    <s v="2025-08-20"/>
    <s v="2025-08-24"/>
    <x v="1"/>
    <s v="Barranquilla"/>
    <s v="BANE19"/>
    <x v="1007"/>
    <s v="PERGOSCREEN BLANCA 3M EB4841 G6-7 430GR"/>
    <x v="10"/>
    <n v="1"/>
    <x v="427"/>
    <x v="60"/>
    <x v="0"/>
    <n v="2725259"/>
    <x v="0"/>
    <x v="9"/>
    <x v="14"/>
    <x v="7"/>
  </r>
  <r>
    <x v="2526"/>
    <x v="1417"/>
    <s v="CUBRIMIENTO"/>
    <x v="0"/>
    <m/>
    <s v="2025-07-24"/>
    <s v="2025-07-25"/>
    <s v="2025-07-28 15:44:18"/>
    <s v="2025-07-30 17:35:47"/>
    <s v="2025-08-13 17:57:56"/>
    <s v="2025-08-14 15:27:18"/>
    <s v="2025-09-08 07:36:00"/>
    <s v="2025-07-28"/>
    <s v="2025-07-30"/>
    <s v="2025-08-14"/>
    <s v="2025-08-20"/>
    <s v="2025-08-24"/>
    <x v="1"/>
    <s v="Barranquilla"/>
    <s v="PLT04"/>
    <x v="184"/>
    <m/>
    <x v="10"/>
    <n v="4"/>
    <x v="0"/>
    <x v="0"/>
    <x v="58"/>
    <n v="1620660"/>
    <x v="0"/>
    <x v="0"/>
    <x v="0"/>
    <x v="7"/>
  </r>
  <r>
    <x v="2526"/>
    <x v="1417"/>
    <s v="CUBRIMIENTO"/>
    <x v="0"/>
    <m/>
    <s v="2025-07-24"/>
    <s v="2025-07-25"/>
    <s v="2025-07-28 15:44:18"/>
    <s v="2025-07-30 17:35:47"/>
    <s v="2025-08-13 17:57:56"/>
    <s v="2025-08-14 15:27:18"/>
    <s v="2025-09-08 07:36:00"/>
    <s v="2025-07-28"/>
    <s v="2025-07-30"/>
    <s v="2025-08-14"/>
    <s v="2025-08-20"/>
    <s v="2025-08-24"/>
    <x v="1"/>
    <s v="Barranquilla"/>
    <s v="PLT05D"/>
    <x v="467"/>
    <m/>
    <x v="10"/>
    <n v="32"/>
    <x v="0"/>
    <x v="0"/>
    <x v="0"/>
    <n v="4579200"/>
    <x v="0"/>
    <x v="0"/>
    <x v="0"/>
    <x v="7"/>
  </r>
  <r>
    <x v="2526"/>
    <x v="1417"/>
    <s v="CUBRIMIENTO"/>
    <x v="0"/>
    <m/>
    <s v="2025-07-24"/>
    <s v="2025-07-25"/>
    <s v="2025-07-28 15:44:18"/>
    <s v="2025-07-30 17:35:47"/>
    <s v="2025-08-13 17:57:56"/>
    <s v="2025-08-14 15:27:18"/>
    <s v="2025-09-08 07:36:00"/>
    <s v="2025-07-28"/>
    <s v="2025-07-30"/>
    <s v="2025-08-14"/>
    <s v="2025-08-20"/>
    <s v="2025-08-24"/>
    <x v="1"/>
    <s v="Barranquilla"/>
    <s v="PLT05I"/>
    <x v="468"/>
    <m/>
    <x v="10"/>
    <n v="32"/>
    <x v="0"/>
    <x v="0"/>
    <x v="0"/>
    <n v="4579200"/>
    <x v="0"/>
    <x v="0"/>
    <x v="0"/>
    <x v="7"/>
  </r>
  <r>
    <x v="2526"/>
    <x v="1417"/>
    <s v="CUBRIMIENTO"/>
    <x v="0"/>
    <m/>
    <s v="2025-07-24"/>
    <s v="2025-07-25"/>
    <s v="2025-07-28 15:44:18"/>
    <s v="2025-07-30 17:35:47"/>
    <s v="2025-08-13 17:57:56"/>
    <s v="2025-08-14 15:27:18"/>
    <s v="2025-09-08 07:36:00"/>
    <s v="2025-07-28"/>
    <s v="2025-07-30"/>
    <s v="2025-08-14"/>
    <s v="2025-08-20"/>
    <s v="2025-08-24"/>
    <x v="1"/>
    <s v="Barranquilla"/>
    <s v="SERV03"/>
    <x v="9"/>
    <m/>
    <x v="0"/>
    <n v="1"/>
    <x v="0"/>
    <x v="0"/>
    <x v="0"/>
    <n v="400000"/>
    <x v="0"/>
    <x v="1"/>
    <x v="1"/>
    <x v="7"/>
  </r>
  <r>
    <x v="2526"/>
    <x v="1417"/>
    <s v="CUBRIMIENTO"/>
    <x v="0"/>
    <m/>
    <s v="2025-07-24"/>
    <s v="2025-07-25"/>
    <s v="2025-07-28 15:44:18"/>
    <s v="2025-07-30 17:35:47"/>
    <s v="2025-08-13 17:57:56"/>
    <s v="2025-08-14 15:27:18"/>
    <s v="2025-09-08 07:36:00"/>
    <s v="2025-07-28"/>
    <s v="2025-07-30"/>
    <s v="2025-08-14"/>
    <s v="2025-08-20"/>
    <s v="2025-08-24"/>
    <x v="1"/>
    <s v="Barranquilla"/>
    <s v="TRANSP05"/>
    <x v="198"/>
    <m/>
    <x v="0"/>
    <n v="1"/>
    <x v="0"/>
    <x v="0"/>
    <x v="0"/>
    <n v="468000"/>
    <x v="0"/>
    <x v="1"/>
    <x v="1"/>
    <x v="7"/>
  </r>
  <r>
    <x v="2527"/>
    <x v="1418"/>
    <s v="CUBRIMIENTO"/>
    <x v="0"/>
    <m/>
    <s v="2025-07-24"/>
    <s v="2025-08-15"/>
    <s v="2025-09-09 15:50:52"/>
    <s v="2025-09-09 17:14:57"/>
    <s v="2025-09-13 13:17:34"/>
    <s v="2025-09-16 08:17:28"/>
    <s v="2025-10-02 15:25:45"/>
    <s v="2025-09-09"/>
    <s v="2025-09-09"/>
    <s v="2025-09-16"/>
    <s v="2025-09-20"/>
    <s v="2025-09-28"/>
    <x v="1"/>
    <s v="Pereira"/>
    <s v="CAMBIO LONA 01"/>
    <x v="157"/>
    <s v="LONA DICKSON BEIGE *1.20 REF:0681"/>
    <x v="0"/>
    <n v="1"/>
    <x v="326"/>
    <x v="0"/>
    <x v="166"/>
    <n v="2327587"/>
    <x v="0"/>
    <x v="0"/>
    <x v="0"/>
    <x v="4"/>
  </r>
  <r>
    <x v="2527"/>
    <x v="1418"/>
    <s v="CUBRIMIENTO"/>
    <x v="0"/>
    <m/>
    <s v="2025-07-24"/>
    <s v="2025-08-15"/>
    <s v="2025-09-09 15:50:52"/>
    <s v="2025-09-09 17:14:57"/>
    <s v="2025-09-13 13:17:34"/>
    <s v="2025-09-16 08:17:28"/>
    <s v="2025-10-02 15:25:45"/>
    <s v="2025-09-09"/>
    <s v="2025-09-09"/>
    <s v="2025-09-16"/>
    <s v="2025-09-20"/>
    <s v="2025-09-28"/>
    <x v="1"/>
    <s v="Pereira"/>
    <s v="TRANSP06"/>
    <x v="59"/>
    <m/>
    <x v="0"/>
    <n v="1"/>
    <x v="0"/>
    <x v="0"/>
    <x v="0"/>
    <n v="300000"/>
    <x v="0"/>
    <x v="1"/>
    <x v="1"/>
    <x v="4"/>
  </r>
  <r>
    <x v="2528"/>
    <x v="310"/>
    <s v="MUEBLES CC CUBRIMIENTOS"/>
    <x v="0"/>
    <m/>
    <s v="2025-07-24"/>
    <s v="2025-07-28"/>
    <s v="2025-08-01 15:34:45"/>
    <s v="0000-00-00 00:00:00"/>
    <s v="2025-08-25 15:21:21"/>
    <s v="2025-08-28 16:18:22"/>
    <s v="2025-08-28 16:30:55"/>
    <s v="2025-08-01"/>
    <s v="2025-08-01"/>
    <s v="2025-08-22"/>
    <s v="2025-08-24"/>
    <s v="2025-08-25"/>
    <x v="3"/>
    <s v="Cali"/>
    <s v="REP046"/>
    <x v="278"/>
    <m/>
    <x v="0"/>
    <n v="2"/>
    <x v="0"/>
    <x v="0"/>
    <x v="0"/>
    <n v="1180000"/>
    <x v="0"/>
    <x v="0"/>
    <x v="0"/>
    <x v="7"/>
  </r>
  <r>
    <x v="2529"/>
    <x v="115"/>
    <s v="CUBRIMIENTO"/>
    <x v="0"/>
    <m/>
    <s v="2025-07-24"/>
    <s v="2025-08-06"/>
    <s v="2025-08-08 09:41:46"/>
    <s v="0000-00-00 00:00:00"/>
    <s v="2025-08-13 17:51:53"/>
    <s v="2025-08-20 15:16:47"/>
    <s v="2025-08-27 16:27:49"/>
    <s v="2025-08-08"/>
    <s v="2025-08-08"/>
    <s v="2025-08-09"/>
    <s v="2025-08-14"/>
    <s v="2025-08-16"/>
    <x v="1"/>
    <s v="Bogota"/>
    <s v="17523"/>
    <x v="820"/>
    <m/>
    <x v="0"/>
    <n v="10"/>
    <x v="0"/>
    <x v="0"/>
    <x v="0"/>
    <n v="70000"/>
    <x v="0"/>
    <x v="0"/>
    <x v="0"/>
    <x v="7"/>
  </r>
  <r>
    <x v="2529"/>
    <x v="115"/>
    <s v="CUBRIMIENTO"/>
    <x v="0"/>
    <m/>
    <s v="2025-07-24"/>
    <s v="2025-08-06"/>
    <s v="2025-08-08 09:41:46"/>
    <s v="0000-00-00 00:00:00"/>
    <s v="2025-08-13 17:51:53"/>
    <s v="2025-08-20 15:16:47"/>
    <s v="2025-08-27 16:27:49"/>
    <s v="2025-08-08"/>
    <s v="2025-08-08"/>
    <s v="2025-08-09"/>
    <s v="2025-08-14"/>
    <s v="2025-08-16"/>
    <x v="1"/>
    <s v="Bogota"/>
    <s v="ALUFZ04"/>
    <x v="1259"/>
    <m/>
    <x v="0"/>
    <n v="1"/>
    <x v="0"/>
    <x v="0"/>
    <x v="0"/>
    <n v="260000"/>
    <x v="0"/>
    <x v="0"/>
    <x v="0"/>
    <x v="7"/>
  </r>
  <r>
    <x v="2529"/>
    <x v="115"/>
    <s v="CUBRIMIENTO"/>
    <x v="0"/>
    <m/>
    <s v="2025-07-24"/>
    <s v="2025-08-06"/>
    <s v="2025-08-08 09:41:46"/>
    <s v="0000-00-00 00:00:00"/>
    <s v="2025-08-13 17:51:53"/>
    <s v="2025-08-20 15:16:47"/>
    <s v="2025-08-27 16:27:49"/>
    <s v="2025-08-08"/>
    <s v="2025-08-08"/>
    <s v="2025-08-09"/>
    <s v="2025-08-14"/>
    <s v="2025-08-16"/>
    <x v="1"/>
    <s v="Bogota"/>
    <s v="SERV03"/>
    <x v="9"/>
    <m/>
    <x v="0"/>
    <n v="1"/>
    <x v="0"/>
    <x v="0"/>
    <x v="0"/>
    <n v="900000"/>
    <x v="0"/>
    <x v="1"/>
    <x v="1"/>
    <x v="7"/>
  </r>
  <r>
    <x v="2529"/>
    <x v="115"/>
    <s v="CUBRIMIENTO"/>
    <x v="0"/>
    <m/>
    <s v="2025-07-24"/>
    <s v="2025-08-06"/>
    <s v="2025-08-08 09:41:46"/>
    <s v="0000-00-00 00:00:00"/>
    <s v="2025-08-13 17:51:53"/>
    <s v="2025-08-20 15:16:47"/>
    <s v="2025-08-27 16:27:49"/>
    <s v="2025-08-08"/>
    <s v="2025-08-08"/>
    <s v="2025-08-09"/>
    <s v="2025-08-14"/>
    <s v="2025-08-16"/>
    <x v="1"/>
    <s v="Bogota"/>
    <s v="SERV03"/>
    <x v="9"/>
    <m/>
    <x v="0"/>
    <n v="1"/>
    <x v="0"/>
    <x v="0"/>
    <x v="0"/>
    <n v="450000"/>
    <x v="0"/>
    <x v="1"/>
    <x v="1"/>
    <x v="7"/>
  </r>
  <r>
    <x v="2530"/>
    <x v="1419"/>
    <s v="MUEBLES CC CUBRIMIENTOS"/>
    <x v="0"/>
    <m/>
    <s v="2025-07-24"/>
    <s v="2025-07-24"/>
    <s v="2025-07-28 09:08:39"/>
    <s v="2025-07-28 12:18:56"/>
    <s v="2025-07-30 07:43:05"/>
    <s v="2025-07-30 07:43:13"/>
    <s v="2025-08-04 11:32:11"/>
    <s v="2025-07-25"/>
    <s v="2025-07-29"/>
    <s v="2025-08-22"/>
    <s v="2025-08-26"/>
    <s v="2025-09-03"/>
    <x v="3"/>
    <s v="Cali"/>
    <s v="13669"/>
    <x v="488"/>
    <m/>
    <x v="0"/>
    <n v="1"/>
    <x v="0"/>
    <x v="0"/>
    <x v="0"/>
    <n v="353217"/>
    <x v="0"/>
    <x v="0"/>
    <x v="0"/>
    <x v="7"/>
  </r>
  <r>
    <x v="2530"/>
    <x v="1419"/>
    <s v="MUEBLES CC CUBRIMIENTOS"/>
    <x v="0"/>
    <m/>
    <s v="2025-07-24"/>
    <s v="2025-07-24"/>
    <s v="2025-07-28 09:08:39"/>
    <s v="2025-07-28 12:18:56"/>
    <s v="2025-07-30 07:43:05"/>
    <s v="2025-07-30 07:43:13"/>
    <s v="2025-08-04 11:32:11"/>
    <s v="2025-07-25"/>
    <s v="2025-07-29"/>
    <s v="2025-08-22"/>
    <s v="2025-08-26"/>
    <s v="2025-09-03"/>
    <x v="3"/>
    <s v="Cali"/>
    <s v="13671"/>
    <x v="489"/>
    <m/>
    <x v="0"/>
    <n v="1"/>
    <x v="0"/>
    <x v="0"/>
    <x v="0"/>
    <n v="788722"/>
    <x v="0"/>
    <x v="0"/>
    <x v="0"/>
    <x v="7"/>
  </r>
  <r>
    <x v="2530"/>
    <x v="1419"/>
    <s v="MUEBLES CC CUBRIMIENTOS"/>
    <x v="0"/>
    <m/>
    <s v="2025-07-24"/>
    <s v="2025-07-24"/>
    <s v="2025-07-28 09:08:39"/>
    <s v="2025-07-28 12:18:56"/>
    <s v="2025-07-30 07:43:05"/>
    <s v="2025-07-30 07:43:13"/>
    <s v="2025-08-04 11:32:11"/>
    <s v="2025-07-25"/>
    <s v="2025-07-29"/>
    <s v="2025-08-22"/>
    <s v="2025-08-26"/>
    <s v="2025-09-03"/>
    <x v="3"/>
    <s v="Cali"/>
    <s v="1739"/>
    <x v="175"/>
    <s v="LONA DICKSON VINOTINTO F. ENTE REF:8206"/>
    <x v="0"/>
    <n v="1"/>
    <x v="0"/>
    <x v="0"/>
    <x v="0"/>
    <n v="1055653"/>
    <x v="0"/>
    <x v="2"/>
    <x v="0"/>
    <x v="7"/>
  </r>
  <r>
    <x v="2530"/>
    <x v="1419"/>
    <s v="MUEBLES CC CUBRIMIENTOS"/>
    <x v="0"/>
    <m/>
    <s v="2025-07-24"/>
    <s v="2025-07-24"/>
    <s v="2025-07-28 09:08:39"/>
    <s v="2025-07-28 12:18:56"/>
    <s v="2025-07-30 07:43:05"/>
    <s v="2025-07-30 07:43:13"/>
    <s v="2025-08-04 11:32:11"/>
    <s v="2025-07-25"/>
    <s v="2025-07-29"/>
    <s v="2025-08-22"/>
    <s v="2025-08-26"/>
    <s v="2025-09-03"/>
    <x v="3"/>
    <s v="Cali"/>
    <s v="5121"/>
    <x v="255"/>
    <m/>
    <x v="0"/>
    <n v="4"/>
    <x v="0"/>
    <x v="0"/>
    <x v="0"/>
    <n v="1394724"/>
    <x v="0"/>
    <x v="2"/>
    <x v="0"/>
    <x v="7"/>
  </r>
  <r>
    <x v="2530"/>
    <x v="1419"/>
    <s v="MUEBLES CC CUBRIMIENTOS"/>
    <x v="0"/>
    <m/>
    <s v="2025-07-24"/>
    <s v="2025-07-24"/>
    <s v="2025-07-28 09:08:39"/>
    <s v="2025-07-28 12:18:56"/>
    <s v="2025-07-30 07:43:05"/>
    <s v="2025-07-30 07:43:13"/>
    <s v="2025-08-04 11:32:11"/>
    <s v="2025-07-25"/>
    <s v="2025-07-29"/>
    <s v="2025-08-22"/>
    <s v="2025-08-26"/>
    <s v="2025-09-03"/>
    <x v="3"/>
    <s v="Cali"/>
    <s v="5325"/>
    <x v="33"/>
    <m/>
    <x v="3"/>
    <n v="1"/>
    <x v="0"/>
    <x v="0"/>
    <x v="0"/>
    <n v="225126"/>
    <x v="0"/>
    <x v="0"/>
    <x v="0"/>
    <x v="7"/>
  </r>
  <r>
    <x v="2530"/>
    <x v="1419"/>
    <s v="MUEBLES CC CUBRIMIENTOS"/>
    <x v="0"/>
    <m/>
    <s v="2025-07-24"/>
    <s v="2025-07-24"/>
    <s v="2025-07-28 09:08:39"/>
    <s v="2025-07-28 12:18:56"/>
    <s v="2025-07-30 07:43:05"/>
    <s v="2025-07-30 07:43:13"/>
    <s v="2025-08-04 11:32:11"/>
    <s v="2025-07-25"/>
    <s v="2025-07-29"/>
    <s v="2025-08-22"/>
    <s v="2025-08-26"/>
    <s v="2025-09-03"/>
    <x v="3"/>
    <s v="Cali"/>
    <s v="7894"/>
    <x v="345"/>
    <s v="FURNISCREEN BLANCA 2M EB4027W G8 625GR"/>
    <x v="4"/>
    <n v="2"/>
    <x v="0"/>
    <x v="0"/>
    <x v="0"/>
    <n v="3720018"/>
    <x v="0"/>
    <x v="2"/>
    <x v="0"/>
    <x v="7"/>
  </r>
  <r>
    <x v="2531"/>
    <x v="358"/>
    <s v="CUBRIMIENTO"/>
    <x v="0"/>
    <m/>
    <s v="2025-07-25"/>
    <s v="2025-07-28"/>
    <s v="2025-07-28 09:07:19"/>
    <s v="0000-00-00 00:00:00"/>
    <s v="2025-08-27 07:38:52"/>
    <s v="0000-00-00 00:00:00"/>
    <s v="0000-00-00 00:00:00"/>
    <s v="2025-07-29"/>
    <s v="2025-07-29"/>
    <s v="2025-08-05"/>
    <s v="2025-08-07"/>
    <s v="2025-08-07"/>
    <x v="18"/>
    <s v="Toscana"/>
    <s v="25796"/>
    <x v="442"/>
    <m/>
    <x v="0"/>
    <n v="1"/>
    <x v="0"/>
    <x v="0"/>
    <x v="0"/>
    <n v="515160"/>
    <x v="0"/>
    <x v="0"/>
    <x v="0"/>
    <x v="7"/>
  </r>
  <r>
    <x v="2531"/>
    <x v="358"/>
    <s v="CUBRIMIENTO"/>
    <x v="0"/>
    <m/>
    <s v="2025-07-25"/>
    <s v="2025-07-28"/>
    <s v="2025-07-28 09:07:19"/>
    <s v="0000-00-00 00:00:00"/>
    <s v="2025-08-27 07:38:52"/>
    <s v="0000-00-00 00:00:00"/>
    <s v="0000-00-00 00:00:00"/>
    <s v="2025-07-29"/>
    <s v="2025-07-29"/>
    <s v="2025-08-05"/>
    <s v="2025-08-07"/>
    <s v="2025-08-07"/>
    <x v="18"/>
    <s v="Toscana"/>
    <s v="TRANSP06"/>
    <x v="59"/>
    <m/>
    <x v="0"/>
    <n v="1"/>
    <x v="0"/>
    <x v="0"/>
    <x v="0"/>
    <n v="169048.8"/>
    <x v="0"/>
    <x v="1"/>
    <x v="1"/>
    <x v="7"/>
  </r>
  <r>
    <x v="2532"/>
    <x v="350"/>
    <s v="MUEBLES CC CUBRIMIENTOS"/>
    <x v="0"/>
    <m/>
    <s v="2025-07-25"/>
    <s v="2025-07-29"/>
    <s v="2025-07-29 14:00:19"/>
    <s v="0000-00-00 00:00:00"/>
    <s v="2025-07-30 06:55:50"/>
    <s v="2025-07-30 06:56:26"/>
    <s v="0000-00-00 00:00:00"/>
    <s v="2025-07-30"/>
    <s v="2025-07-30"/>
    <s v="2025-08-01"/>
    <s v="2025-08-05"/>
    <s v="2025-08-06"/>
    <x v="7"/>
    <s v="Toscany"/>
    <s v="12119"/>
    <x v="283"/>
    <m/>
    <x v="0"/>
    <n v="61"/>
    <x v="0"/>
    <x v="0"/>
    <x v="0"/>
    <n v="3050000"/>
    <x v="0"/>
    <x v="0"/>
    <x v="0"/>
    <x v="7"/>
  </r>
  <r>
    <x v="2533"/>
    <x v="1420"/>
    <s v="CUBRIMIENTO"/>
    <x v="0"/>
    <m/>
    <s v="2025-07-25"/>
    <s v="2025-07-25"/>
    <s v="2025-07-29 07:08:44"/>
    <s v="2025-07-29 15:52:37"/>
    <s v="2025-07-31 14:26:21"/>
    <s v="0000-00-00 00:00:00"/>
    <s v="0000-00-00 00:00:00"/>
    <s v="2025-07-28"/>
    <s v="2025-07-30"/>
    <s v="2025-08-01"/>
    <s v="2025-08-05"/>
    <s v="2025-08-05"/>
    <x v="18"/>
    <s v="Toscany"/>
    <s v="SOMB03"/>
    <x v="161"/>
    <s v="LONA DICKSON AZUL OCEANO REF:7264"/>
    <x v="8"/>
    <n v="1"/>
    <x v="195"/>
    <x v="0"/>
    <x v="17"/>
    <n v="2863470"/>
    <x v="0"/>
    <x v="6"/>
    <x v="8"/>
    <x v="7"/>
  </r>
  <r>
    <x v="2534"/>
    <x v="1421"/>
    <s v="CUBRIMIENTO"/>
    <x v="0"/>
    <m/>
    <s v="2025-07-25"/>
    <s v="2025-07-31"/>
    <s v="2025-08-05 15:37:24"/>
    <s v="0000-00-00 00:00:00"/>
    <s v="2025-08-20 11:33:18"/>
    <s v="2025-09-25 13:55:09"/>
    <s v="0000-00-00 00:00:00"/>
    <s v="2025-08-01"/>
    <s v="2025-08-01"/>
    <s v="2025-08-04"/>
    <s v="2025-08-06"/>
    <s v="2025-08-06"/>
    <x v="0"/>
    <s v="Virtual"/>
    <s v="12788"/>
    <x v="586"/>
    <m/>
    <x v="0"/>
    <n v="2"/>
    <x v="0"/>
    <x v="0"/>
    <x v="0"/>
    <n v="330000"/>
    <x v="0"/>
    <x v="0"/>
    <x v="0"/>
    <x v="7"/>
  </r>
  <r>
    <x v="2535"/>
    <x v="408"/>
    <s v="MUEBLES CC CUBRIMIENTOS"/>
    <x v="0"/>
    <m/>
    <s v="2025-07-26"/>
    <s v="2025-08-29"/>
    <s v="2025-09-03 07:58:15"/>
    <s v="0000-00-00 00:00:00"/>
    <s v="2025-09-08 11:16:10"/>
    <s v="2025-09-08 11:16:26"/>
    <s v="0000-00-00 00:00:00"/>
    <s v="2025-09-01"/>
    <s v="2025-09-01"/>
    <s v="2025-09-15"/>
    <s v="2025-09-17"/>
    <s v="2025-09-19"/>
    <x v="8"/>
    <s v="Medellin"/>
    <s v="100196"/>
    <x v="218"/>
    <m/>
    <x v="0"/>
    <n v="2"/>
    <x v="0"/>
    <x v="0"/>
    <x v="0"/>
    <n v="339600"/>
    <x v="0"/>
    <x v="0"/>
    <x v="0"/>
    <x v="4"/>
  </r>
  <r>
    <x v="2535"/>
    <x v="408"/>
    <s v="MUEBLES CC CUBRIMIENTOS"/>
    <x v="0"/>
    <m/>
    <s v="2025-07-26"/>
    <s v="2025-08-29"/>
    <s v="2025-09-03 07:58:15"/>
    <s v="0000-00-00 00:00:00"/>
    <s v="2025-09-08 11:16:10"/>
    <s v="2025-09-08 11:16:26"/>
    <s v="0000-00-00 00:00:00"/>
    <s v="2025-09-01"/>
    <s v="2025-09-01"/>
    <s v="2025-09-15"/>
    <s v="2025-09-17"/>
    <s v="2025-09-19"/>
    <x v="8"/>
    <s v="Medellin"/>
    <s v="REP039"/>
    <x v="874"/>
    <m/>
    <x v="0"/>
    <n v="1"/>
    <x v="0"/>
    <x v="0"/>
    <x v="0"/>
    <n v="980000"/>
    <x v="0"/>
    <x v="0"/>
    <x v="0"/>
    <x v="4"/>
  </r>
  <r>
    <x v="2535"/>
    <x v="408"/>
    <s v="MUEBLES CC CUBRIMIENTOS"/>
    <x v="0"/>
    <m/>
    <s v="2025-07-26"/>
    <s v="2025-08-29"/>
    <s v="2025-09-03 07:58:15"/>
    <s v="0000-00-00 00:00:00"/>
    <s v="2025-09-08 11:16:10"/>
    <s v="2025-09-08 11:16:26"/>
    <s v="0000-00-00 00:00:00"/>
    <s v="2025-09-01"/>
    <s v="2025-09-01"/>
    <s v="2025-09-15"/>
    <s v="2025-09-17"/>
    <s v="2025-09-19"/>
    <x v="8"/>
    <s v="Medellin"/>
    <s v="SERV08"/>
    <x v="2"/>
    <m/>
    <x v="0"/>
    <n v="1"/>
    <x v="0"/>
    <x v="0"/>
    <x v="0"/>
    <n v="70000"/>
    <x v="0"/>
    <x v="1"/>
    <x v="1"/>
    <x v="4"/>
  </r>
  <r>
    <x v="2536"/>
    <x v="1422"/>
    <s v="MUEBLES CC CUBRIMIENTOS"/>
    <x v="0"/>
    <m/>
    <s v="2025-07-26"/>
    <s v="2025-09-30"/>
    <s v="2025-10-02 16:33:43"/>
    <s v="0000-00-00 00:00:00"/>
    <s v="2025-11-04 08:03:40"/>
    <s v="2025-11-04 08:04:08"/>
    <s v="0000-00-00 00:00:00"/>
    <s v="2025-10-01"/>
    <s v="2025-10-01"/>
    <s v="2025-11-07"/>
    <s v="2025-11-10"/>
    <s v="2025-11-14"/>
    <x v="0"/>
    <s v="Bogota"/>
    <s v="5443"/>
    <x v="165"/>
    <m/>
    <x v="4"/>
    <n v="3"/>
    <x v="0"/>
    <x v="0"/>
    <x v="0"/>
    <n v="2689812"/>
    <x v="0"/>
    <x v="2"/>
    <x v="0"/>
    <x v="3"/>
  </r>
  <r>
    <x v="2536"/>
    <x v="1422"/>
    <s v="MUEBLES CC CUBRIMIENTOS"/>
    <x v="0"/>
    <m/>
    <s v="2025-07-26"/>
    <s v="2025-09-30"/>
    <s v="2025-10-02 16:33:43"/>
    <s v="0000-00-00 00:00:00"/>
    <s v="2025-11-04 08:03:40"/>
    <s v="2025-11-04 08:04:08"/>
    <s v="0000-00-00 00:00:00"/>
    <s v="2025-10-01"/>
    <s v="2025-10-01"/>
    <s v="2025-11-07"/>
    <s v="2025-11-10"/>
    <s v="2025-11-14"/>
    <x v="0"/>
    <s v="Bogota"/>
    <s v="7894"/>
    <x v="345"/>
    <s v="FURNISCREEN BEIGE  2M EB4027W G8 625GR"/>
    <x v="4"/>
    <n v="8"/>
    <x v="0"/>
    <x v="0"/>
    <x v="0"/>
    <n v="15942936"/>
    <x v="0"/>
    <x v="2"/>
    <x v="0"/>
    <x v="3"/>
  </r>
  <r>
    <x v="2536"/>
    <x v="1422"/>
    <s v="MUEBLES CC CUBRIMIENTOS"/>
    <x v="0"/>
    <m/>
    <s v="2025-07-26"/>
    <s v="2025-09-30"/>
    <s v="2025-10-02 16:33:43"/>
    <s v="0000-00-00 00:00:00"/>
    <s v="2025-11-04 08:03:40"/>
    <s v="2025-11-04 08:04:08"/>
    <s v="0000-00-00 00:00:00"/>
    <s v="2025-10-01"/>
    <s v="2025-10-01"/>
    <s v="2025-11-07"/>
    <s v="2025-11-10"/>
    <s v="2025-11-14"/>
    <x v="0"/>
    <s v="Bogota"/>
    <s v="TRANSP10"/>
    <x v="150"/>
    <m/>
    <x v="0"/>
    <n v="1"/>
    <x v="0"/>
    <x v="0"/>
    <x v="0"/>
    <n v="480000"/>
    <x v="0"/>
    <x v="1"/>
    <x v="1"/>
    <x v="3"/>
  </r>
  <r>
    <x v="2537"/>
    <x v="265"/>
    <s v="CUBRIMIENTO"/>
    <x v="0"/>
    <m/>
    <s v="2025-07-28"/>
    <s v="2025-07-28"/>
    <s v="2025-07-29 07:23:50"/>
    <s v="0000-00-00 00:00:00"/>
    <s v="2025-07-30 06:48:27"/>
    <s v="2025-07-30 06:49:32"/>
    <s v="0000-00-00 00:00:00"/>
    <s v="2025-07-29"/>
    <s v="2025-07-29"/>
    <s v="2025-07-31"/>
    <s v="2025-08-04"/>
    <s v="2025-08-04"/>
    <x v="3"/>
    <s v="Toscany"/>
    <s v="29"/>
    <x v="280"/>
    <m/>
    <x v="0"/>
    <n v="13"/>
    <x v="0"/>
    <x v="0"/>
    <x v="0"/>
    <n v="683800"/>
    <x v="0"/>
    <x v="0"/>
    <x v="0"/>
    <x v="1"/>
  </r>
  <r>
    <x v="2538"/>
    <x v="153"/>
    <s v="MUEBLES"/>
    <x v="0"/>
    <m/>
    <s v="2025-07-28"/>
    <s v="2025-09-23"/>
    <s v="2025-09-24 11:58:11"/>
    <s v="0000-00-00 00:00:00"/>
    <s v="0000-00-00 00:00:00"/>
    <s v="2025-09-26 15:07:47"/>
    <s v="0000-00-00 00:00:00"/>
    <s v="2025-09-24"/>
    <s v="2025-09-24"/>
    <s v="2025-09-26"/>
    <s v="2025-10-02"/>
    <s v="2025-10-02"/>
    <x v="7"/>
    <s v="Barranquilla"/>
    <s v="27641"/>
    <x v="1260"/>
    <m/>
    <x v="0"/>
    <n v="0.72"/>
    <x v="0"/>
    <x v="0"/>
    <x v="0"/>
    <n v="171605"/>
    <x v="0"/>
    <x v="0"/>
    <x v="0"/>
    <x v="4"/>
  </r>
  <r>
    <x v="2538"/>
    <x v="153"/>
    <s v="MUEBLES"/>
    <x v="0"/>
    <m/>
    <s v="2025-07-28"/>
    <s v="2025-09-23"/>
    <s v="2025-09-24 11:58:11"/>
    <s v="0000-00-00 00:00:00"/>
    <s v="0000-00-00 00:00:00"/>
    <s v="2025-09-26 15:07:47"/>
    <s v="0000-00-00 00:00:00"/>
    <s v="2025-09-24"/>
    <s v="2025-09-24"/>
    <s v="2025-09-26"/>
    <s v="2025-10-02"/>
    <s v="2025-10-02"/>
    <x v="7"/>
    <s v="Barranquilla"/>
    <s v="TRANSP07"/>
    <x v="47"/>
    <m/>
    <x v="0"/>
    <n v="1"/>
    <x v="0"/>
    <x v="0"/>
    <x v="0"/>
    <n v="60000"/>
    <x v="0"/>
    <x v="0"/>
    <x v="0"/>
    <x v="4"/>
  </r>
  <r>
    <x v="2539"/>
    <x v="369"/>
    <s v="MUEBLES CC CUBRIMIENTOS"/>
    <x v="0"/>
    <m/>
    <s v="2025-07-28"/>
    <s v="2025-07-30"/>
    <s v="2025-07-30 14:47:27"/>
    <s v="0000-00-00 00:00:00"/>
    <s v="2025-07-31 06:59:37"/>
    <s v="2025-07-31 06:59:58"/>
    <s v="0000-00-00 00:00:00"/>
    <s v="2025-07-31"/>
    <s v="2025-07-31"/>
    <s v="2025-08-01"/>
    <s v="2025-08-05"/>
    <s v="2025-08-06"/>
    <x v="7"/>
    <s v="Toscany"/>
    <s v="11439"/>
    <x v="276"/>
    <m/>
    <x v="0"/>
    <n v="1"/>
    <x v="0"/>
    <x v="0"/>
    <x v="0"/>
    <n v="116000"/>
    <x v="0"/>
    <x v="0"/>
    <x v="0"/>
    <x v="7"/>
  </r>
  <r>
    <x v="2539"/>
    <x v="369"/>
    <s v="MUEBLES CC CUBRIMIENTOS"/>
    <x v="0"/>
    <m/>
    <s v="2025-07-28"/>
    <s v="2025-07-30"/>
    <s v="2025-07-30 14:47:27"/>
    <s v="0000-00-00 00:00:00"/>
    <s v="2025-07-31 06:59:37"/>
    <s v="2025-07-31 06:59:58"/>
    <s v="0000-00-00 00:00:00"/>
    <s v="2025-07-31"/>
    <s v="2025-07-31"/>
    <s v="2025-08-01"/>
    <s v="2025-08-05"/>
    <s v="2025-08-06"/>
    <x v="7"/>
    <s v="Toscany"/>
    <s v="39"/>
    <x v="460"/>
    <m/>
    <x v="0"/>
    <n v="10"/>
    <x v="0"/>
    <x v="0"/>
    <x v="0"/>
    <n v="526000"/>
    <x v="0"/>
    <x v="0"/>
    <x v="0"/>
    <x v="7"/>
  </r>
  <r>
    <x v="2539"/>
    <x v="369"/>
    <s v="MUEBLES CC CUBRIMIENTOS"/>
    <x v="0"/>
    <m/>
    <s v="2025-07-28"/>
    <s v="2025-07-30"/>
    <s v="2025-07-30 14:47:27"/>
    <s v="0000-00-00 00:00:00"/>
    <s v="2025-07-31 06:59:37"/>
    <s v="2025-07-31 06:59:58"/>
    <s v="0000-00-00 00:00:00"/>
    <s v="2025-07-31"/>
    <s v="2025-07-31"/>
    <s v="2025-08-01"/>
    <s v="2025-08-05"/>
    <s v="2025-08-06"/>
    <x v="7"/>
    <s v="Toscany"/>
    <s v="ALUTT01"/>
    <x v="464"/>
    <m/>
    <x v="0"/>
    <n v="1"/>
    <x v="0"/>
    <x v="0"/>
    <x v="0"/>
    <n v="464000"/>
    <x v="0"/>
    <x v="0"/>
    <x v="0"/>
    <x v="7"/>
  </r>
  <r>
    <x v="2540"/>
    <x v="1003"/>
    <s v="CUBRIMIENTO"/>
    <x v="0"/>
    <m/>
    <s v="2025-07-28"/>
    <s v="2025-07-29"/>
    <s v="2025-07-31 07:18:47"/>
    <s v="2025-08-06 18:11:27"/>
    <s v="2025-08-12 11:01:30"/>
    <s v="2025-08-28 06:41:41"/>
    <s v="0000-00-00 00:00:00"/>
    <s v="2025-07-30"/>
    <s v="2025-08-06"/>
    <s v="2025-08-12"/>
    <s v="2025-08-14"/>
    <s v="2025-08-14"/>
    <x v="3"/>
    <s v="Toscany"/>
    <s v="KMPLITE"/>
    <x v="251"/>
    <m/>
    <x v="0"/>
    <n v="2"/>
    <x v="413"/>
    <x v="0"/>
    <x v="0"/>
    <n v="3849218"/>
    <x v="0"/>
    <x v="0"/>
    <x v="0"/>
    <x v="7"/>
  </r>
  <r>
    <x v="2540"/>
    <x v="1003"/>
    <s v="CUBRIMIENTO"/>
    <x v="0"/>
    <m/>
    <s v="2025-07-28"/>
    <s v="2025-07-29"/>
    <s v="2025-07-31 07:18:47"/>
    <s v="2025-08-06 18:11:27"/>
    <s v="2025-08-12 11:01:30"/>
    <s v="2025-08-28 06:41:41"/>
    <s v="0000-00-00 00:00:00"/>
    <s v="2025-07-30"/>
    <s v="2025-08-06"/>
    <s v="2025-08-12"/>
    <s v="2025-08-14"/>
    <s v="2025-08-14"/>
    <x v="3"/>
    <s v="Toscany"/>
    <s v="PLITE10"/>
    <x v="263"/>
    <s v="LONA PERGOTEX BLACKOUT BLANCA 3 M"/>
    <x v="4"/>
    <n v="1"/>
    <x v="413"/>
    <x v="0"/>
    <x v="97"/>
    <n v="10170000"/>
    <x v="0"/>
    <x v="4"/>
    <x v="6"/>
    <x v="7"/>
  </r>
  <r>
    <x v="2540"/>
    <x v="1003"/>
    <s v="CUBRIMIENTO"/>
    <x v="0"/>
    <m/>
    <s v="2025-07-28"/>
    <s v="2025-07-29"/>
    <s v="2025-07-31 07:18:47"/>
    <s v="2025-08-06 18:11:27"/>
    <s v="2025-08-12 11:01:30"/>
    <s v="2025-08-28 06:41:41"/>
    <s v="0000-00-00 00:00:00"/>
    <s v="2025-07-30"/>
    <s v="2025-08-06"/>
    <s v="2025-08-12"/>
    <s v="2025-08-14"/>
    <s v="2025-08-14"/>
    <x v="3"/>
    <s v="Toscany"/>
    <s v="PLITE10"/>
    <x v="263"/>
    <s v="LONA PERGOTEX BLACKOUT BLANCA 3 M"/>
    <x v="4"/>
    <n v="1"/>
    <x v="177"/>
    <x v="0"/>
    <x v="97"/>
    <n v="8442000"/>
    <x v="0"/>
    <x v="4"/>
    <x v="6"/>
    <x v="7"/>
  </r>
  <r>
    <x v="2541"/>
    <x v="1423"/>
    <s v="CUBRIMIENTO"/>
    <x v="0"/>
    <m/>
    <s v="2025-07-28"/>
    <s v="2025-07-31"/>
    <s v="2025-08-06 13:51:19"/>
    <s v="2025-08-13 11:26:19"/>
    <s v="2025-08-22 16:55:47"/>
    <s v="2025-08-22 16:56:13"/>
    <s v="2025-09-05 12:59:54"/>
    <s v="2025-08-06"/>
    <s v="2025-08-14"/>
    <s v="2025-08-24"/>
    <s v="2025-08-29"/>
    <s v="2025-09-05"/>
    <x v="3"/>
    <s v="Bogota"/>
    <s v="27249"/>
    <x v="64"/>
    <m/>
    <x v="0"/>
    <n v="1"/>
    <x v="0"/>
    <x v="0"/>
    <x v="0"/>
    <n v="200000"/>
    <x v="0"/>
    <x v="0"/>
    <x v="0"/>
    <x v="7"/>
  </r>
  <r>
    <x v="2541"/>
    <x v="1423"/>
    <s v="CUBRIMIENTO"/>
    <x v="0"/>
    <m/>
    <s v="2025-07-28"/>
    <s v="2025-07-31"/>
    <s v="2025-08-06 13:51:19"/>
    <s v="2025-08-13 11:26:19"/>
    <s v="2025-08-22 16:55:47"/>
    <s v="2025-08-22 16:56:13"/>
    <s v="2025-09-05 12:59:54"/>
    <s v="2025-08-06"/>
    <s v="2025-08-14"/>
    <s v="2025-08-24"/>
    <s v="2025-08-29"/>
    <s v="2025-09-05"/>
    <x v="3"/>
    <s v="Bogota"/>
    <s v="28523"/>
    <x v="864"/>
    <m/>
    <x v="0"/>
    <n v="2"/>
    <x v="0"/>
    <x v="0"/>
    <x v="0"/>
    <n v="200000"/>
    <x v="0"/>
    <x v="0"/>
    <x v="0"/>
    <x v="7"/>
  </r>
  <r>
    <x v="2541"/>
    <x v="1423"/>
    <s v="CUBRIMIENTO"/>
    <x v="0"/>
    <m/>
    <s v="2025-07-28"/>
    <s v="2025-07-31"/>
    <s v="2025-08-06 13:51:19"/>
    <s v="2025-08-13 11:26:19"/>
    <s v="2025-08-22 16:55:47"/>
    <s v="2025-08-22 16:56:13"/>
    <s v="2025-09-05 12:59:54"/>
    <s v="2025-08-06"/>
    <s v="2025-08-14"/>
    <s v="2025-08-24"/>
    <s v="2025-08-29"/>
    <s v="2025-09-05"/>
    <x v="3"/>
    <s v="Bogota"/>
    <s v="FLANCHE01"/>
    <x v="51"/>
    <m/>
    <x v="9"/>
    <n v="1"/>
    <x v="234"/>
    <x v="0"/>
    <x v="0"/>
    <n v="560607"/>
    <x v="0"/>
    <x v="0"/>
    <x v="0"/>
    <x v="7"/>
  </r>
  <r>
    <x v="2541"/>
    <x v="1423"/>
    <s v="CUBRIMIENTO"/>
    <x v="0"/>
    <m/>
    <s v="2025-07-28"/>
    <s v="2025-07-31"/>
    <s v="2025-08-06 13:51:19"/>
    <s v="2025-08-13 11:26:19"/>
    <s v="2025-08-22 16:55:47"/>
    <s v="2025-08-22 16:56:13"/>
    <s v="2025-09-05 12:59:54"/>
    <s v="2025-08-06"/>
    <s v="2025-08-14"/>
    <s v="2025-08-24"/>
    <s v="2025-08-29"/>
    <s v="2025-09-05"/>
    <x v="3"/>
    <s v="Bogota"/>
    <s v="PLT55"/>
    <x v="160"/>
    <m/>
    <x v="9"/>
    <n v="2"/>
    <x v="0"/>
    <x v="7"/>
    <x v="0"/>
    <n v="715900"/>
    <x v="0"/>
    <x v="0"/>
    <x v="0"/>
    <x v="7"/>
  </r>
  <r>
    <x v="2541"/>
    <x v="1423"/>
    <s v="CUBRIMIENTO"/>
    <x v="0"/>
    <m/>
    <s v="2025-07-28"/>
    <s v="2025-07-31"/>
    <s v="2025-08-06 13:51:19"/>
    <s v="2025-08-13 11:26:19"/>
    <s v="2025-08-22 16:55:47"/>
    <s v="2025-08-22 16:56:13"/>
    <s v="2025-09-05 12:59:54"/>
    <s v="2025-08-06"/>
    <s v="2025-08-14"/>
    <s v="2025-08-24"/>
    <s v="2025-08-29"/>
    <s v="2025-09-05"/>
    <x v="3"/>
    <s v="Bogota"/>
    <s v="SOMB01"/>
    <x v="71"/>
    <s v="LONA DICKSON AZUL MARINO REF:6022"/>
    <x v="9"/>
    <n v="1"/>
    <x v="234"/>
    <x v="0"/>
    <x v="214"/>
    <n v="5442484"/>
    <x v="0"/>
    <x v="6"/>
    <x v="5"/>
    <x v="7"/>
  </r>
  <r>
    <x v="2542"/>
    <x v="1424"/>
    <s v="MUEBLES CC CUBRIMIENTOS"/>
    <x v="0"/>
    <m/>
    <s v="2025-07-28"/>
    <s v="2025-07-29"/>
    <s v="2025-07-30 10:56:31"/>
    <s v="0000-00-00 00:00:00"/>
    <s v="2025-09-06 10:52:02"/>
    <s v="2025-09-23 06:40:24"/>
    <s v="2025-09-25 15:10:15"/>
    <s v="2025-07-30"/>
    <s v="2025-07-30"/>
    <s v="2025-09-08"/>
    <s v="2025-09-10"/>
    <s v="2025-09-12"/>
    <x v="1"/>
    <s v="Virtual"/>
    <s v="12312"/>
    <x v="585"/>
    <m/>
    <x v="5"/>
    <n v="3"/>
    <x v="0"/>
    <x v="0"/>
    <x v="0"/>
    <n v="2354085"/>
    <x v="0"/>
    <x v="0"/>
    <x v="0"/>
    <x v="4"/>
  </r>
  <r>
    <x v="2542"/>
    <x v="1424"/>
    <s v="MUEBLES CC CUBRIMIENTOS"/>
    <x v="0"/>
    <m/>
    <s v="2025-07-28"/>
    <s v="2025-07-29"/>
    <s v="2025-07-30 10:56:31"/>
    <s v="0000-00-00 00:00:00"/>
    <s v="2025-09-06 10:52:02"/>
    <s v="2025-09-23 06:40:24"/>
    <s v="2025-09-25 15:10:15"/>
    <s v="2025-07-30"/>
    <s v="2025-07-30"/>
    <s v="2025-09-08"/>
    <s v="2025-09-10"/>
    <s v="2025-09-12"/>
    <x v="1"/>
    <s v="Virtual"/>
    <s v="9708"/>
    <x v="778"/>
    <s v="LONA DICKSON BEIGE *1.20 REF:0681"/>
    <x v="0"/>
    <n v="3"/>
    <x v="0"/>
    <x v="0"/>
    <x v="0"/>
    <n v="3597000"/>
    <x v="0"/>
    <x v="0"/>
    <x v="0"/>
    <x v="4"/>
  </r>
  <r>
    <x v="2543"/>
    <x v="1312"/>
    <s v="CUBRIMIENTO"/>
    <x v="0"/>
    <m/>
    <s v="2025-07-29"/>
    <s v="2025-08-05"/>
    <s v="2025-08-05 17:35:09"/>
    <s v="0000-00-00 00:00:00"/>
    <s v="2025-08-15 10:03:45"/>
    <s v="2025-08-15 10:03:54"/>
    <s v="0000-00-00 00:00:00"/>
    <s v="2025-08-06"/>
    <s v="2025-08-06"/>
    <s v="2025-08-20"/>
    <s v="2025-08-22"/>
    <s v="2025-08-22"/>
    <x v="3"/>
    <s v="Cali"/>
    <s v="100022"/>
    <x v="1261"/>
    <m/>
    <x v="0"/>
    <n v="10"/>
    <x v="0"/>
    <x v="0"/>
    <x v="0"/>
    <n v="100000"/>
    <x v="0"/>
    <x v="0"/>
    <x v="0"/>
    <x v="7"/>
  </r>
  <r>
    <x v="2543"/>
    <x v="1312"/>
    <s v="CUBRIMIENTO"/>
    <x v="0"/>
    <m/>
    <s v="2025-07-29"/>
    <s v="2025-08-05"/>
    <s v="2025-08-05 17:35:09"/>
    <s v="0000-00-00 00:00:00"/>
    <s v="2025-08-15 10:03:45"/>
    <s v="2025-08-15 10:03:54"/>
    <s v="0000-00-00 00:00:00"/>
    <s v="2025-08-06"/>
    <s v="2025-08-06"/>
    <s v="2025-08-20"/>
    <s v="2025-08-22"/>
    <s v="2025-08-22"/>
    <x v="3"/>
    <s v="Cali"/>
    <s v="REP035"/>
    <x v="45"/>
    <m/>
    <x v="0"/>
    <n v="1"/>
    <x v="0"/>
    <x v="0"/>
    <x v="0"/>
    <n v="400000"/>
    <x v="0"/>
    <x v="0"/>
    <x v="0"/>
    <x v="7"/>
  </r>
  <r>
    <x v="2544"/>
    <x v="622"/>
    <s v="MUEBLES CC CUBRIMIENTOS"/>
    <x v="0"/>
    <m/>
    <s v="2025-07-29"/>
    <s v="2025-07-29"/>
    <s v="2025-07-29 13:40:03"/>
    <s v="0000-00-00 00:00:00"/>
    <s v="2025-07-30 06:54:24"/>
    <s v="2025-07-30 06:54:59"/>
    <s v="0000-00-00 00:00:00"/>
    <s v="2025-07-30"/>
    <s v="2025-07-30"/>
    <s v="2025-08-01"/>
    <s v="2025-08-05"/>
    <s v="2025-08-06"/>
    <x v="7"/>
    <s v="Toscany"/>
    <s v="36"/>
    <x v="247"/>
    <m/>
    <x v="0"/>
    <n v="20"/>
    <x v="0"/>
    <x v="0"/>
    <x v="0"/>
    <n v="1052000"/>
    <x v="0"/>
    <x v="0"/>
    <x v="0"/>
    <x v="7"/>
  </r>
  <r>
    <x v="2545"/>
    <x v="1023"/>
    <s v="CUBRIMIENTO"/>
    <x v="0"/>
    <m/>
    <s v="2025-07-29"/>
    <s v="2025-08-12"/>
    <s v="2025-08-13 11:14:18"/>
    <s v="0000-00-00 00:00:00"/>
    <s v="2025-08-20 09:11:48"/>
    <s v="2025-08-22 16:54:45"/>
    <s v="2025-08-29 09:40:32"/>
    <s v="2025-08-13"/>
    <s v="2025-08-13"/>
    <s v="2025-08-15"/>
    <s v="2025-08-20"/>
    <s v="2025-08-21"/>
    <x v="3"/>
    <s v="Bogota"/>
    <s v="7300"/>
    <x v="604"/>
    <m/>
    <x v="0"/>
    <n v="2"/>
    <x v="0"/>
    <x v="0"/>
    <x v="0"/>
    <n v="45000"/>
    <x v="0"/>
    <x v="0"/>
    <x v="0"/>
    <x v="7"/>
  </r>
  <r>
    <x v="2546"/>
    <x v="147"/>
    <s v="CUBRIMIENTO"/>
    <x v="0"/>
    <m/>
    <s v="2025-07-29"/>
    <s v="2025-07-29"/>
    <s v="2025-07-30 09:50:07"/>
    <s v="0000-00-00 00:00:00"/>
    <s v="2025-08-04 11:41:03"/>
    <s v="2025-08-04 11:41:12"/>
    <s v="2025-08-13 09:08:49"/>
    <s v="2025-07-30"/>
    <s v="2025-07-30"/>
    <s v="2025-07-31"/>
    <s v="2025-08-04"/>
    <s v="2025-08-05"/>
    <x v="3"/>
    <s v="Cali"/>
    <s v="10835"/>
    <x v="1262"/>
    <m/>
    <x v="0"/>
    <n v="43"/>
    <x v="0"/>
    <x v="0"/>
    <x v="0"/>
    <n v="146200"/>
    <x v="0"/>
    <x v="0"/>
    <x v="0"/>
    <x v="1"/>
  </r>
  <r>
    <x v="2546"/>
    <x v="147"/>
    <s v="CUBRIMIENTO"/>
    <x v="0"/>
    <m/>
    <s v="2025-07-29"/>
    <s v="2025-07-29"/>
    <s v="2025-07-30 09:50:07"/>
    <s v="0000-00-00 00:00:00"/>
    <s v="2025-08-04 11:41:03"/>
    <s v="2025-08-04 11:41:12"/>
    <s v="2025-08-13 09:08:49"/>
    <s v="2025-07-30"/>
    <s v="2025-07-30"/>
    <s v="2025-07-31"/>
    <s v="2025-08-04"/>
    <s v="2025-08-05"/>
    <x v="3"/>
    <s v="Cali"/>
    <s v="18460"/>
    <x v="1016"/>
    <m/>
    <x v="0"/>
    <n v="84"/>
    <x v="0"/>
    <x v="0"/>
    <x v="0"/>
    <n v="1176000"/>
    <x v="0"/>
    <x v="0"/>
    <x v="0"/>
    <x v="1"/>
  </r>
  <r>
    <x v="2546"/>
    <x v="147"/>
    <s v="CUBRIMIENTO"/>
    <x v="0"/>
    <m/>
    <s v="2025-07-29"/>
    <s v="2025-07-29"/>
    <s v="2025-07-30 09:50:07"/>
    <s v="0000-00-00 00:00:00"/>
    <s v="2025-08-04 11:41:03"/>
    <s v="2025-08-04 11:41:12"/>
    <s v="2025-08-13 09:08:49"/>
    <s v="2025-07-30"/>
    <s v="2025-07-30"/>
    <s v="2025-07-31"/>
    <s v="2025-08-04"/>
    <s v="2025-08-05"/>
    <x v="3"/>
    <s v="Cali"/>
    <s v="18461"/>
    <x v="226"/>
    <m/>
    <x v="0"/>
    <n v="6"/>
    <x v="0"/>
    <x v="0"/>
    <x v="0"/>
    <n v="111000"/>
    <x v="0"/>
    <x v="0"/>
    <x v="0"/>
    <x v="1"/>
  </r>
  <r>
    <x v="2546"/>
    <x v="147"/>
    <s v="CUBRIMIENTO"/>
    <x v="0"/>
    <m/>
    <s v="2025-07-29"/>
    <s v="2025-07-29"/>
    <s v="2025-07-30 09:50:07"/>
    <s v="0000-00-00 00:00:00"/>
    <s v="2025-08-04 11:41:03"/>
    <s v="2025-08-04 11:41:12"/>
    <s v="2025-08-13 09:08:49"/>
    <s v="2025-07-30"/>
    <s v="2025-07-30"/>
    <s v="2025-07-31"/>
    <s v="2025-08-04"/>
    <s v="2025-08-05"/>
    <x v="3"/>
    <s v="Cali"/>
    <s v="REP050"/>
    <x v="424"/>
    <m/>
    <x v="0"/>
    <n v="1"/>
    <x v="0"/>
    <x v="0"/>
    <x v="0"/>
    <n v="300000"/>
    <x v="0"/>
    <x v="0"/>
    <x v="0"/>
    <x v="1"/>
  </r>
  <r>
    <x v="2547"/>
    <x v="69"/>
    <s v="CUBRIMIENTO"/>
    <x v="0"/>
    <m/>
    <s v="2025-07-29"/>
    <s v="2025-07-29"/>
    <s v="2025-07-29 15:42:01"/>
    <s v="2025-09-05 17:08:53"/>
    <s v="2025-07-31 06:51:55"/>
    <s v="2025-07-31 08:27:26"/>
    <s v="2025-09-05 17:08:53"/>
    <s v="2025-07-30"/>
    <s v="2025-07-30"/>
    <s v="2025-08-04"/>
    <s v="2025-08-06"/>
    <s v="2025-08-06"/>
    <x v="3"/>
    <s v="Toscana"/>
    <s v="26327"/>
    <x v="862"/>
    <m/>
    <x v="0"/>
    <n v="2"/>
    <x v="0"/>
    <x v="0"/>
    <x v="0"/>
    <n v="19080"/>
    <x v="0"/>
    <x v="0"/>
    <x v="0"/>
    <x v="7"/>
  </r>
  <r>
    <x v="2547"/>
    <x v="69"/>
    <s v="CUBRIMIENTO"/>
    <x v="0"/>
    <m/>
    <s v="2025-07-29"/>
    <s v="2025-07-29"/>
    <s v="2025-07-29 15:42:01"/>
    <s v="2025-09-05 17:08:53"/>
    <s v="2025-07-31 06:51:55"/>
    <s v="2025-07-31 08:27:26"/>
    <s v="2025-09-05 17:08:53"/>
    <s v="2025-07-30"/>
    <s v="2025-07-30"/>
    <s v="2025-08-04"/>
    <s v="2025-08-06"/>
    <s v="2025-08-06"/>
    <x v="3"/>
    <s v="Toscana"/>
    <s v="PZCH061"/>
    <x v="550"/>
    <m/>
    <x v="0"/>
    <n v="8"/>
    <x v="0"/>
    <x v="0"/>
    <x v="0"/>
    <n v="30528"/>
    <x v="0"/>
    <x v="0"/>
    <x v="0"/>
    <x v="7"/>
  </r>
  <r>
    <x v="2547"/>
    <x v="69"/>
    <s v="CUBRIMIENTO"/>
    <x v="0"/>
    <m/>
    <s v="2025-07-29"/>
    <s v="2025-07-29"/>
    <s v="2025-07-29 15:42:01"/>
    <s v="2025-09-05 17:08:53"/>
    <s v="2025-07-31 06:51:55"/>
    <s v="2025-07-31 08:27:26"/>
    <s v="2025-09-05 17:08:53"/>
    <s v="2025-07-30"/>
    <s v="2025-07-30"/>
    <s v="2025-08-04"/>
    <s v="2025-08-06"/>
    <s v="2025-08-06"/>
    <x v="3"/>
    <s v="Toscana"/>
    <s v="TRANSP06"/>
    <x v="59"/>
    <m/>
    <x v="0"/>
    <n v="1"/>
    <x v="0"/>
    <x v="0"/>
    <x v="0"/>
    <n v="227700.72"/>
    <x v="0"/>
    <x v="1"/>
    <x v="1"/>
    <x v="7"/>
  </r>
  <r>
    <x v="2548"/>
    <x v="1425"/>
    <s v="CUBRIMIENTO"/>
    <x v="0"/>
    <m/>
    <s v="2025-07-29"/>
    <s v="2025-08-01"/>
    <s v="2025-08-05 15:30:20"/>
    <s v="2025-08-06 14:41:31"/>
    <s v="2025-08-14 15:25:17"/>
    <s v="2025-08-14 15:25:49"/>
    <s v="2025-08-21 19:14:42"/>
    <s v="2025-08-04"/>
    <s v="2025-08-06"/>
    <s v="2025-08-13"/>
    <s v="2025-08-15"/>
    <s v="2025-08-22"/>
    <x v="1"/>
    <s v="Virtual"/>
    <s v="FLANCHE01"/>
    <x v="51"/>
    <m/>
    <x v="8"/>
    <n v="1"/>
    <x v="210"/>
    <x v="0"/>
    <x v="0"/>
    <n v="457484"/>
    <x v="0"/>
    <x v="0"/>
    <x v="0"/>
    <x v="7"/>
  </r>
  <r>
    <x v="2548"/>
    <x v="1425"/>
    <s v="CUBRIMIENTO"/>
    <x v="0"/>
    <m/>
    <s v="2025-07-29"/>
    <s v="2025-08-01"/>
    <s v="2025-08-05 15:30:20"/>
    <s v="2025-08-06 14:41:31"/>
    <s v="2025-08-14 15:25:17"/>
    <s v="2025-08-14 15:25:49"/>
    <s v="2025-08-21 19:14:42"/>
    <s v="2025-08-04"/>
    <s v="2025-08-06"/>
    <s v="2025-08-13"/>
    <s v="2025-08-15"/>
    <s v="2025-08-22"/>
    <x v="1"/>
    <s v="Virtual"/>
    <s v="SOMB01"/>
    <x v="71"/>
    <s v="PENDIENTE DEFINIR CLIENTE"/>
    <x v="8"/>
    <n v="1"/>
    <x v="210"/>
    <x v="0"/>
    <x v="19"/>
    <n v="4206607"/>
    <x v="0"/>
    <x v="6"/>
    <x v="5"/>
    <x v="7"/>
  </r>
  <r>
    <x v="2549"/>
    <x v="1426"/>
    <s v="MUEBLES CC CUBRIMIENTOS"/>
    <x v="0"/>
    <m/>
    <s v="2025-08-11"/>
    <s v="2025-08-15"/>
    <s v="2025-08-22 08:51:27"/>
    <s v="2025-09-05 10:07:18"/>
    <s v="2025-09-13 12:37:17"/>
    <s v="2025-10-03 07:16:52"/>
    <s v="2025-10-08 14:59:17"/>
    <s v="2025-08-22"/>
    <s v="2025-09-05"/>
    <s v="2025-09-12"/>
    <s v="2025-09-16"/>
    <s v="2025-09-24"/>
    <x v="3"/>
    <s v="Cali"/>
    <s v="27249"/>
    <x v="64"/>
    <m/>
    <x v="0"/>
    <n v="4"/>
    <x v="0"/>
    <x v="0"/>
    <x v="0"/>
    <n v="735408"/>
    <x v="0"/>
    <x v="0"/>
    <x v="0"/>
    <x v="4"/>
  </r>
  <r>
    <x v="2549"/>
    <x v="1426"/>
    <s v="MUEBLES CC CUBRIMIENTOS"/>
    <x v="0"/>
    <m/>
    <s v="2025-08-11"/>
    <s v="2025-08-15"/>
    <s v="2025-08-22 08:51:27"/>
    <s v="2025-09-05 10:07:18"/>
    <s v="2025-09-13 12:37:17"/>
    <s v="2025-10-03 07:16:52"/>
    <s v="2025-10-08 14:59:17"/>
    <s v="2025-08-22"/>
    <s v="2025-09-05"/>
    <s v="2025-09-12"/>
    <s v="2025-09-16"/>
    <s v="2025-09-24"/>
    <x v="3"/>
    <s v="Cali"/>
    <s v="28523"/>
    <x v="864"/>
    <s v="No Aplica"/>
    <x v="0"/>
    <n v="2"/>
    <x v="0"/>
    <x v="0"/>
    <x v="0"/>
    <n v="82800"/>
    <x v="0"/>
    <x v="0"/>
    <x v="0"/>
    <x v="4"/>
  </r>
  <r>
    <x v="2549"/>
    <x v="1426"/>
    <s v="MUEBLES CC CUBRIMIENTOS"/>
    <x v="0"/>
    <m/>
    <s v="2025-08-11"/>
    <s v="2025-08-15"/>
    <s v="2025-08-22 08:51:27"/>
    <s v="2025-09-05 10:07:18"/>
    <s v="2025-09-13 12:37:17"/>
    <s v="2025-10-03 07:16:52"/>
    <s v="2025-10-08 14:59:17"/>
    <s v="2025-08-22"/>
    <s v="2025-09-05"/>
    <s v="2025-09-12"/>
    <s v="2025-09-16"/>
    <s v="2025-09-24"/>
    <x v="3"/>
    <s v="Cali"/>
    <s v="CUBT03"/>
    <x v="66"/>
    <s v="No Aplica"/>
    <x v="0"/>
    <n v="2"/>
    <x v="48"/>
    <x v="0"/>
    <x v="18"/>
    <n v="1238046"/>
    <x v="0"/>
    <x v="0"/>
    <x v="0"/>
    <x v="4"/>
  </r>
  <r>
    <x v="2549"/>
    <x v="1426"/>
    <s v="MUEBLES CC CUBRIMIENTOS"/>
    <x v="0"/>
    <m/>
    <s v="2025-08-11"/>
    <s v="2025-08-15"/>
    <s v="2025-08-22 08:51:27"/>
    <s v="2025-09-05 10:07:18"/>
    <s v="2025-09-13 12:37:17"/>
    <s v="2025-10-03 07:16:52"/>
    <s v="2025-10-08 14:59:17"/>
    <s v="2025-08-22"/>
    <s v="2025-09-05"/>
    <s v="2025-09-12"/>
    <s v="2025-09-16"/>
    <s v="2025-09-24"/>
    <x v="3"/>
    <s v="Cali"/>
    <s v="FLANCHE01"/>
    <x v="51"/>
    <s v="No Aplica"/>
    <x v="0"/>
    <n v="1"/>
    <x v="428"/>
    <x v="0"/>
    <x v="0"/>
    <n v="1982431"/>
    <x v="0"/>
    <x v="0"/>
    <x v="0"/>
    <x v="4"/>
  </r>
  <r>
    <x v="2549"/>
    <x v="1426"/>
    <s v="MUEBLES CC CUBRIMIENTOS"/>
    <x v="0"/>
    <m/>
    <s v="2025-08-11"/>
    <s v="2025-08-15"/>
    <s v="2025-08-22 08:51:27"/>
    <s v="2025-09-05 10:07:18"/>
    <s v="2025-09-13 12:37:17"/>
    <s v="2025-10-03 07:16:52"/>
    <s v="2025-10-08 14:59:17"/>
    <s v="2025-08-22"/>
    <s v="2025-09-05"/>
    <s v="2025-09-12"/>
    <s v="2025-09-16"/>
    <s v="2025-09-24"/>
    <x v="3"/>
    <s v="Cali"/>
    <s v="KMPLITE"/>
    <x v="251"/>
    <s v="No Aplica"/>
    <x v="0"/>
    <n v="2"/>
    <x v="79"/>
    <x v="0"/>
    <x v="0"/>
    <n v="5129066"/>
    <x v="0"/>
    <x v="0"/>
    <x v="0"/>
    <x v="4"/>
  </r>
  <r>
    <x v="2549"/>
    <x v="1426"/>
    <s v="MUEBLES CC CUBRIMIENTOS"/>
    <x v="0"/>
    <m/>
    <s v="2025-08-11"/>
    <s v="2025-08-15"/>
    <s v="2025-08-22 08:51:27"/>
    <s v="2025-09-05 10:07:18"/>
    <s v="2025-09-13 12:37:17"/>
    <s v="2025-10-03 07:16:52"/>
    <s v="2025-10-08 14:59:17"/>
    <s v="2025-08-22"/>
    <s v="2025-09-05"/>
    <s v="2025-09-12"/>
    <s v="2025-09-16"/>
    <s v="2025-09-24"/>
    <x v="3"/>
    <s v="Cali"/>
    <s v="PLITE14"/>
    <x v="100"/>
    <s v="No Aplica"/>
    <x v="0"/>
    <n v="2"/>
    <x v="48"/>
    <x v="0"/>
    <x v="101"/>
    <n v="13614368"/>
    <x v="0"/>
    <x v="4"/>
    <x v="6"/>
    <x v="4"/>
  </r>
  <r>
    <x v="2549"/>
    <x v="1426"/>
    <s v="MUEBLES CC CUBRIMIENTOS"/>
    <x v="0"/>
    <m/>
    <s v="2025-08-11"/>
    <s v="2025-08-15"/>
    <s v="2025-08-22 08:51:27"/>
    <s v="2025-09-05 10:07:18"/>
    <s v="2025-09-13 12:37:17"/>
    <s v="2025-10-03 07:16:52"/>
    <s v="2025-10-08 14:59:17"/>
    <s v="2025-08-22"/>
    <s v="2025-09-05"/>
    <s v="2025-09-12"/>
    <s v="2025-09-16"/>
    <s v="2025-09-24"/>
    <x v="3"/>
    <s v="Cali"/>
    <s v="SERV03"/>
    <x v="1179"/>
    <m/>
    <x v="0"/>
    <n v="1"/>
    <x v="0"/>
    <x v="0"/>
    <x v="0"/>
    <n v="1500000"/>
    <x v="0"/>
    <x v="1"/>
    <x v="1"/>
    <x v="4"/>
  </r>
  <r>
    <x v="2549"/>
    <x v="1426"/>
    <s v="MUEBLES CC CUBRIMIENTOS"/>
    <x v="0"/>
    <m/>
    <s v="2025-08-11"/>
    <s v="2025-08-15"/>
    <s v="2025-08-22 08:51:27"/>
    <s v="2025-09-05 10:07:18"/>
    <s v="2025-09-13 12:37:17"/>
    <s v="2025-10-03 07:16:52"/>
    <s v="2025-10-08 14:59:17"/>
    <s v="2025-08-22"/>
    <s v="2025-09-05"/>
    <s v="2025-09-12"/>
    <s v="2025-09-16"/>
    <s v="2025-09-24"/>
    <x v="3"/>
    <s v="Cali"/>
    <s v="SPORTCAL02"/>
    <x v="1247"/>
    <m/>
    <x v="10"/>
    <n v="3"/>
    <x v="48"/>
    <x v="1"/>
    <x v="0"/>
    <n v="6205380"/>
    <x v="0"/>
    <x v="0"/>
    <x v="0"/>
    <x v="4"/>
  </r>
  <r>
    <x v="2549"/>
    <x v="1426"/>
    <s v="MUEBLES CC CUBRIMIENTOS"/>
    <x v="0"/>
    <m/>
    <s v="2025-08-11"/>
    <s v="2025-08-15"/>
    <s v="2025-08-22 08:51:27"/>
    <s v="2025-09-05 10:07:18"/>
    <s v="2025-09-13 12:37:17"/>
    <s v="2025-10-03 07:16:52"/>
    <s v="2025-10-08 14:59:17"/>
    <s v="2025-08-22"/>
    <s v="2025-09-05"/>
    <s v="2025-09-12"/>
    <s v="2025-09-16"/>
    <s v="2025-09-24"/>
    <x v="3"/>
    <s v="Cali"/>
    <s v="TRANSP01"/>
    <x v="102"/>
    <m/>
    <x v="0"/>
    <n v="1"/>
    <x v="0"/>
    <x v="0"/>
    <x v="0"/>
    <n v="1000000"/>
    <x v="0"/>
    <x v="0"/>
    <x v="0"/>
    <x v="4"/>
  </r>
  <r>
    <x v="2550"/>
    <x v="1427"/>
    <s v="MUEBLES"/>
    <x v="0"/>
    <m/>
    <s v="2025-07-29"/>
    <s v="2025-08-05"/>
    <s v="2025-08-05 14:27:43"/>
    <s v="0000-00-00 00:00:00"/>
    <s v="0000-00-00 00:00:00"/>
    <s v="2025-08-06 11:23:34"/>
    <s v="0000-00-00 00:00:00"/>
    <s v="2025-08-06"/>
    <s v="2025-08-06"/>
    <s v="2025-08-07"/>
    <s v="2025-08-11"/>
    <s v="2025-08-11"/>
    <x v="3"/>
    <s v="Cali"/>
    <s v="100196"/>
    <x v="218"/>
    <m/>
    <x v="0"/>
    <n v="1"/>
    <x v="0"/>
    <x v="0"/>
    <x v="0"/>
    <n v="169800"/>
    <x v="0"/>
    <x v="0"/>
    <x v="0"/>
    <x v="7"/>
  </r>
  <r>
    <x v="2551"/>
    <x v="1428"/>
    <s v="CUBRIMIENTO"/>
    <x v="0"/>
    <m/>
    <s v="2025-07-29"/>
    <s v="2025-07-29"/>
    <s v="2025-07-29 15:37:27"/>
    <s v="0000-00-00 00:00:00"/>
    <s v="2025-07-30 06:53:31"/>
    <s v="2025-07-30 06:53:53"/>
    <s v="0000-00-00 00:00:00"/>
    <s v="2025-07-30"/>
    <s v="2025-07-30"/>
    <s v="2025-08-01"/>
    <s v="2025-08-05"/>
    <s v="2025-08-05"/>
    <x v="0"/>
    <s v="Toscany"/>
    <s v="40"/>
    <x v="248"/>
    <m/>
    <x v="0"/>
    <n v="9.5"/>
    <x v="0"/>
    <x v="0"/>
    <x v="0"/>
    <n v="499700"/>
    <x v="0"/>
    <x v="0"/>
    <x v="0"/>
    <x v="7"/>
  </r>
  <r>
    <x v="2552"/>
    <x v="1429"/>
    <s v="CUBRIMIENTO"/>
    <x v="0"/>
    <m/>
    <s v="2025-08-01"/>
    <s v="2025-08-04"/>
    <s v="2025-08-23 13:11:02"/>
    <s v="0000-00-00 00:00:00"/>
    <s v="2025-09-09 15:27:13"/>
    <s v="2025-09-15 07:25:59"/>
    <s v="0000-00-00 00:00:00"/>
    <s v="2025-08-23"/>
    <s v="2025-08-23"/>
    <s v="2025-09-04"/>
    <s v="2025-09-09"/>
    <s v="2025-09-09"/>
    <x v="3"/>
    <s v="Bogota"/>
    <s v="2872"/>
    <x v="504"/>
    <m/>
    <x v="0"/>
    <n v="10"/>
    <x v="0"/>
    <x v="0"/>
    <x v="0"/>
    <n v="103000"/>
    <x v="0"/>
    <x v="0"/>
    <x v="0"/>
    <x v="4"/>
  </r>
  <r>
    <x v="2552"/>
    <x v="1429"/>
    <s v="CUBRIMIENTO"/>
    <x v="0"/>
    <m/>
    <s v="2025-08-01"/>
    <s v="2025-08-04"/>
    <s v="2025-08-23 13:11:02"/>
    <s v="0000-00-00 00:00:00"/>
    <s v="2025-09-09 15:27:13"/>
    <s v="2025-09-15 07:25:59"/>
    <s v="0000-00-00 00:00:00"/>
    <s v="2025-08-23"/>
    <s v="2025-08-23"/>
    <s v="2025-09-04"/>
    <s v="2025-09-09"/>
    <s v="2025-09-09"/>
    <x v="3"/>
    <s v="Bogota"/>
    <s v="SERVLAV03"/>
    <x v="1216"/>
    <m/>
    <x v="0"/>
    <n v="1"/>
    <x v="0"/>
    <x v="0"/>
    <x v="0"/>
    <n v="950000"/>
    <x v="0"/>
    <x v="1"/>
    <x v="1"/>
    <x v="4"/>
  </r>
  <r>
    <x v="2552"/>
    <x v="1429"/>
    <s v="CUBRIMIENTO"/>
    <x v="0"/>
    <m/>
    <s v="2025-08-01"/>
    <s v="2025-08-04"/>
    <s v="2025-08-23 13:11:02"/>
    <s v="0000-00-00 00:00:00"/>
    <s v="2025-09-09 15:27:13"/>
    <s v="2025-09-15 07:25:59"/>
    <s v="0000-00-00 00:00:00"/>
    <s v="2025-08-23"/>
    <s v="2025-08-23"/>
    <s v="2025-09-04"/>
    <s v="2025-09-09"/>
    <s v="2025-09-09"/>
    <x v="3"/>
    <s v="Bogota"/>
    <s v="TRANSP04"/>
    <x v="1070"/>
    <m/>
    <x v="0"/>
    <n v="1"/>
    <x v="0"/>
    <x v="0"/>
    <x v="0"/>
    <n v="450000"/>
    <x v="0"/>
    <x v="0"/>
    <x v="0"/>
    <x v="4"/>
  </r>
  <r>
    <x v="2553"/>
    <x v="1430"/>
    <s v="MUEBLES CC CUBRIMIENTOS"/>
    <x v="0"/>
    <m/>
    <s v="2025-07-29"/>
    <s v="2025-07-31"/>
    <s v="2025-08-01 12:04:52"/>
    <s v="0000-00-00 00:00:00"/>
    <s v="2025-10-22 10:15:21"/>
    <s v="2025-09-03 10:39:31"/>
    <s v="2025-10-31 14:22:04"/>
    <s v="2025-08-01"/>
    <s v="2025-08-01"/>
    <s v="2025-09-04"/>
    <s v="2025-09-10"/>
    <s v="2025-09-12"/>
    <x v="1"/>
    <s v="Barranquilla"/>
    <s v="13012"/>
    <x v="257"/>
    <m/>
    <x v="1"/>
    <n v="1"/>
    <x v="0"/>
    <x v="0"/>
    <x v="0"/>
    <n v="1137720"/>
    <x v="0"/>
    <x v="0"/>
    <x v="0"/>
    <x v="4"/>
  </r>
  <r>
    <x v="2553"/>
    <x v="1430"/>
    <s v="MUEBLES CC CUBRIMIENTOS"/>
    <x v="0"/>
    <m/>
    <s v="2025-07-29"/>
    <s v="2025-07-31"/>
    <s v="2025-08-01 12:04:52"/>
    <s v="0000-00-00 00:00:00"/>
    <s v="2025-10-22 10:15:21"/>
    <s v="2025-09-03 10:39:31"/>
    <s v="2025-10-31 14:22:04"/>
    <s v="2025-08-01"/>
    <s v="2025-08-01"/>
    <s v="2025-09-04"/>
    <s v="2025-09-10"/>
    <s v="2025-09-12"/>
    <x v="1"/>
    <s v="Barranquilla"/>
    <s v="9325"/>
    <x v="758"/>
    <s v="LONA DICKSON GRIS TWEED REF 0190"/>
    <x v="4"/>
    <n v="1"/>
    <x v="0"/>
    <x v="0"/>
    <x v="0"/>
    <n v="2531029"/>
    <x v="0"/>
    <x v="0"/>
    <x v="0"/>
    <x v="4"/>
  </r>
  <r>
    <x v="2554"/>
    <x v="968"/>
    <s v="CUBRIMIENTO"/>
    <x v="0"/>
    <m/>
    <s v="2025-07-30"/>
    <s v="2025-07-31"/>
    <s v="2025-07-31 15:16:17"/>
    <s v="0000-00-00 00:00:00"/>
    <s v="2025-08-27 10:47:44"/>
    <s v="0000-00-00 00:00:00"/>
    <s v="0000-00-00 00:00:00"/>
    <s v="2025-08-01"/>
    <s v="2025-08-01"/>
    <s v="2025-08-05"/>
    <s v="2025-08-07"/>
    <s v="2025-08-07"/>
    <x v="18"/>
    <s v="Toscany"/>
    <s v="97"/>
    <x v="546"/>
    <m/>
    <x v="0"/>
    <n v="30"/>
    <x v="0"/>
    <x v="0"/>
    <x v="0"/>
    <n v="1578000"/>
    <x v="0"/>
    <x v="0"/>
    <x v="0"/>
    <x v="7"/>
  </r>
  <r>
    <x v="2555"/>
    <x v="61"/>
    <s v="MUEBLES CC CUBRIMIENTOS"/>
    <x v="0"/>
    <m/>
    <s v="2025-07-30"/>
    <s v="2025-08-01"/>
    <s v="2025-08-01 10:49:27"/>
    <s v="0000-00-00 00:00:00"/>
    <s v="2025-08-08 16:38:37"/>
    <s v="2025-08-08 16:38:55"/>
    <s v="2025-08-29 12:21:37"/>
    <s v="2025-08-04"/>
    <s v="2025-08-04"/>
    <s v="2025-08-18"/>
    <s v="2025-08-20"/>
    <s v="2025-08-21"/>
    <x v="3"/>
    <s v="Cali"/>
    <s v="900005"/>
    <x v="1263"/>
    <m/>
    <x v="0"/>
    <n v="1"/>
    <x v="0"/>
    <x v="0"/>
    <x v="0"/>
    <n v="0"/>
    <x v="0"/>
    <x v="0"/>
    <x v="0"/>
    <x v="7"/>
  </r>
  <r>
    <x v="2555"/>
    <x v="61"/>
    <s v="MUEBLES CC CUBRIMIENTOS"/>
    <x v="0"/>
    <m/>
    <s v="2025-07-30"/>
    <s v="2025-08-01"/>
    <s v="2025-08-01 10:49:27"/>
    <s v="0000-00-00 00:00:00"/>
    <s v="2025-08-08 16:38:37"/>
    <s v="2025-08-08 16:38:55"/>
    <s v="2025-08-29 12:21:37"/>
    <s v="2025-08-04"/>
    <s v="2025-08-04"/>
    <s v="2025-08-18"/>
    <s v="2025-08-20"/>
    <s v="2025-08-21"/>
    <x v="3"/>
    <s v="Cali"/>
    <s v="REP023"/>
    <x v="35"/>
    <m/>
    <x v="0"/>
    <n v="1"/>
    <x v="0"/>
    <x v="0"/>
    <x v="0"/>
    <n v="0"/>
    <x v="0"/>
    <x v="0"/>
    <x v="0"/>
    <x v="7"/>
  </r>
  <r>
    <x v="2556"/>
    <x v="1431"/>
    <s v="CUBRIMIENTO"/>
    <x v="0"/>
    <m/>
    <s v="2025-07-30"/>
    <s v="2025-08-12"/>
    <s v="2025-08-14 13:23:56"/>
    <s v="2025-08-14 17:20:04"/>
    <s v="2025-08-22 09:55:47"/>
    <s v="2025-08-22 09:56:28"/>
    <s v="2025-09-02 12:59:58"/>
    <s v="2025-08-13"/>
    <s v="2025-08-15"/>
    <s v="2025-08-29"/>
    <s v="2025-09-04"/>
    <s v="2025-09-08"/>
    <x v="1"/>
    <s v="Barranquilla"/>
    <s v="13935"/>
    <x v="660"/>
    <m/>
    <x v="0"/>
    <n v="2"/>
    <x v="0"/>
    <x v="0"/>
    <x v="0"/>
    <n v="7920"/>
    <x v="0"/>
    <x v="0"/>
    <x v="0"/>
    <x v="7"/>
  </r>
  <r>
    <x v="2556"/>
    <x v="1431"/>
    <s v="CUBRIMIENTO"/>
    <x v="0"/>
    <m/>
    <s v="2025-07-30"/>
    <s v="2025-08-12"/>
    <s v="2025-08-14 13:23:56"/>
    <s v="2025-08-14 17:20:04"/>
    <s v="2025-08-22 09:55:47"/>
    <s v="2025-08-22 09:56:28"/>
    <s v="2025-09-02 12:59:58"/>
    <s v="2025-08-13"/>
    <s v="2025-08-15"/>
    <s v="2025-08-29"/>
    <s v="2025-09-04"/>
    <s v="2025-09-08"/>
    <x v="1"/>
    <s v="Barranquilla"/>
    <s v="5594"/>
    <x v="547"/>
    <m/>
    <x v="0"/>
    <n v="1"/>
    <x v="429"/>
    <x v="0"/>
    <x v="0"/>
    <n v="182333"/>
    <x v="0"/>
    <x v="0"/>
    <x v="0"/>
    <x v="7"/>
  </r>
  <r>
    <x v="2556"/>
    <x v="1431"/>
    <s v="CUBRIMIENTO"/>
    <x v="0"/>
    <m/>
    <s v="2025-07-30"/>
    <s v="2025-08-12"/>
    <s v="2025-08-14 13:23:56"/>
    <s v="2025-08-14 17:20:04"/>
    <s v="2025-08-22 09:55:47"/>
    <s v="2025-08-22 09:56:28"/>
    <s v="2025-09-02 12:59:58"/>
    <s v="2025-08-13"/>
    <s v="2025-08-15"/>
    <s v="2025-08-29"/>
    <s v="2025-09-04"/>
    <s v="2025-09-08"/>
    <x v="1"/>
    <s v="Barranquilla"/>
    <s v="REP043"/>
    <x v="188"/>
    <m/>
    <x v="0"/>
    <n v="1"/>
    <x v="0"/>
    <x v="0"/>
    <x v="0"/>
    <n v="150000"/>
    <x v="0"/>
    <x v="0"/>
    <x v="0"/>
    <x v="7"/>
  </r>
  <r>
    <x v="2556"/>
    <x v="1431"/>
    <s v="CUBRIMIENTO"/>
    <x v="0"/>
    <m/>
    <s v="2025-07-30"/>
    <s v="2025-08-12"/>
    <s v="2025-08-14 13:23:56"/>
    <s v="2025-08-14 17:20:04"/>
    <s v="2025-08-22 09:55:47"/>
    <s v="2025-08-22 09:56:28"/>
    <s v="2025-09-02 12:59:58"/>
    <s v="2025-08-13"/>
    <s v="2025-08-15"/>
    <s v="2025-08-29"/>
    <s v="2025-09-04"/>
    <s v="2025-09-08"/>
    <x v="1"/>
    <s v="Barranquilla"/>
    <s v="SOMB0301**"/>
    <x v="189"/>
    <s v="LONA DICKSON BRUYERE CHINE 8779 1.20M"/>
    <x v="0"/>
    <n v="1"/>
    <x v="429"/>
    <x v="0"/>
    <x v="17"/>
    <n v="1402088"/>
    <x v="0"/>
    <x v="0"/>
    <x v="0"/>
    <x v="7"/>
  </r>
  <r>
    <x v="2557"/>
    <x v="1432"/>
    <s v="MUEBLES CC CUBRIMIENTOS"/>
    <x v="0"/>
    <m/>
    <s v="2025-07-30"/>
    <s v="2025-09-03"/>
    <s v="2025-09-09 08:52:26"/>
    <s v="0000-00-00 00:00:00"/>
    <s v="2025-09-30 07:40:19"/>
    <s v="2025-09-30 07:40:26"/>
    <s v="2025-10-07 10:20:44"/>
    <s v="2025-09-04"/>
    <s v="2025-09-04"/>
    <s v="2025-09-27"/>
    <s v="2025-09-29"/>
    <s v="2025-10-03"/>
    <x v="3"/>
    <s v="Virtual"/>
    <s v="10066"/>
    <x v="115"/>
    <m/>
    <x v="5"/>
    <n v="3"/>
    <x v="0"/>
    <x v="0"/>
    <x v="0"/>
    <n v="1073331"/>
    <x v="0"/>
    <x v="0"/>
    <x v="0"/>
    <x v="4"/>
  </r>
  <r>
    <x v="2557"/>
    <x v="1432"/>
    <s v="MUEBLES CC CUBRIMIENTOS"/>
    <x v="0"/>
    <m/>
    <s v="2025-07-30"/>
    <s v="2025-09-03"/>
    <s v="2025-09-09 08:52:26"/>
    <s v="0000-00-00 00:00:00"/>
    <s v="2025-09-30 07:40:19"/>
    <s v="2025-09-30 07:40:26"/>
    <s v="2025-10-07 10:20:44"/>
    <s v="2025-09-04"/>
    <s v="2025-09-04"/>
    <s v="2025-09-27"/>
    <s v="2025-09-29"/>
    <s v="2025-10-03"/>
    <x v="3"/>
    <s v="Virtual"/>
    <s v="14785"/>
    <x v="84"/>
    <m/>
    <x v="0"/>
    <n v="12"/>
    <x v="0"/>
    <x v="0"/>
    <x v="0"/>
    <n v="4868112"/>
    <x v="0"/>
    <x v="2"/>
    <x v="0"/>
    <x v="4"/>
  </r>
  <r>
    <x v="2557"/>
    <x v="1432"/>
    <s v="MUEBLES CC CUBRIMIENTOS"/>
    <x v="0"/>
    <m/>
    <s v="2025-07-30"/>
    <s v="2025-09-03"/>
    <s v="2025-09-09 08:52:26"/>
    <s v="0000-00-00 00:00:00"/>
    <s v="2025-09-30 07:40:19"/>
    <s v="2025-09-30 07:40:26"/>
    <s v="2025-10-07 10:20:44"/>
    <s v="2025-09-04"/>
    <s v="2025-09-04"/>
    <s v="2025-09-27"/>
    <s v="2025-09-29"/>
    <s v="2025-10-03"/>
    <x v="3"/>
    <s v="Virtual"/>
    <s v="9590"/>
    <x v="1264"/>
    <m/>
    <x v="0"/>
    <n v="8"/>
    <x v="0"/>
    <x v="0"/>
    <x v="0"/>
    <n v="4388576"/>
    <x v="0"/>
    <x v="0"/>
    <x v="0"/>
    <x v="4"/>
  </r>
  <r>
    <x v="2557"/>
    <x v="1432"/>
    <s v="MUEBLES CC CUBRIMIENTOS"/>
    <x v="0"/>
    <m/>
    <s v="2025-07-30"/>
    <s v="2025-09-03"/>
    <s v="2025-09-09 08:52:26"/>
    <s v="0000-00-00 00:00:00"/>
    <s v="2025-09-30 07:40:19"/>
    <s v="2025-09-30 07:40:26"/>
    <s v="2025-10-07 10:20:44"/>
    <s v="2025-09-04"/>
    <s v="2025-09-04"/>
    <s v="2025-09-27"/>
    <s v="2025-09-29"/>
    <s v="2025-10-03"/>
    <x v="3"/>
    <s v="Virtual"/>
    <s v="9708"/>
    <x v="778"/>
    <s v="LONA DICKSON AZUL MARINO REF:6022"/>
    <x v="0"/>
    <n v="3"/>
    <x v="0"/>
    <x v="0"/>
    <x v="0"/>
    <n v="2327469"/>
    <x v="0"/>
    <x v="0"/>
    <x v="0"/>
    <x v="4"/>
  </r>
  <r>
    <x v="2558"/>
    <x v="1433"/>
    <s v="CUBRIMIENTO"/>
    <x v="0"/>
    <m/>
    <s v="2025-07-30"/>
    <s v="2025-08-11"/>
    <s v="2025-08-15 11:39:59"/>
    <s v="0000-00-00 00:00:00"/>
    <s v="2025-08-22 10:00:27"/>
    <s v="2025-08-22 10:00:54"/>
    <s v="2025-08-28 14:54:24"/>
    <s v="2025-08-15"/>
    <s v="2025-08-15"/>
    <s v="2025-08-17"/>
    <s v="2025-08-22"/>
    <s v="2025-08-23"/>
    <x v="3"/>
    <s v="Medellin"/>
    <s v="18076"/>
    <x v="29"/>
    <m/>
    <x v="0"/>
    <n v="6"/>
    <x v="0"/>
    <x v="0"/>
    <x v="0"/>
    <n v="294000"/>
    <x v="0"/>
    <x v="0"/>
    <x v="0"/>
    <x v="7"/>
  </r>
  <r>
    <x v="2558"/>
    <x v="1433"/>
    <s v="CUBRIMIENTO"/>
    <x v="0"/>
    <m/>
    <s v="2025-07-30"/>
    <s v="2025-08-11"/>
    <s v="2025-08-15 11:39:59"/>
    <s v="0000-00-00 00:00:00"/>
    <s v="2025-08-22 10:00:27"/>
    <s v="2025-08-22 10:00:54"/>
    <s v="2025-08-28 14:54:24"/>
    <s v="2025-08-15"/>
    <s v="2025-08-15"/>
    <s v="2025-08-17"/>
    <s v="2025-08-22"/>
    <s v="2025-08-23"/>
    <x v="3"/>
    <s v="Medellin"/>
    <s v="3151"/>
    <x v="57"/>
    <m/>
    <x v="0"/>
    <n v="8"/>
    <x v="0"/>
    <x v="0"/>
    <x v="0"/>
    <n v="520000"/>
    <x v="0"/>
    <x v="0"/>
    <x v="0"/>
    <x v="7"/>
  </r>
  <r>
    <x v="2558"/>
    <x v="1433"/>
    <s v="CUBRIMIENTO"/>
    <x v="0"/>
    <m/>
    <s v="2025-07-30"/>
    <s v="2025-08-11"/>
    <s v="2025-08-15 11:39:59"/>
    <s v="0000-00-00 00:00:00"/>
    <s v="2025-08-22 10:00:27"/>
    <s v="2025-08-22 10:00:54"/>
    <s v="2025-08-28 14:54:24"/>
    <s v="2025-08-15"/>
    <s v="2025-08-15"/>
    <s v="2025-08-17"/>
    <s v="2025-08-22"/>
    <s v="2025-08-23"/>
    <x v="3"/>
    <s v="Medellin"/>
    <s v="6277"/>
    <x v="39"/>
    <m/>
    <x v="0"/>
    <n v="1"/>
    <x v="0"/>
    <x v="0"/>
    <x v="0"/>
    <n v="250000"/>
    <x v="0"/>
    <x v="0"/>
    <x v="0"/>
    <x v="7"/>
  </r>
  <r>
    <x v="2558"/>
    <x v="1433"/>
    <s v="CUBRIMIENTO"/>
    <x v="0"/>
    <m/>
    <s v="2025-07-30"/>
    <s v="2025-08-11"/>
    <s v="2025-08-15 11:39:59"/>
    <s v="0000-00-00 00:00:00"/>
    <s v="2025-08-22 10:00:27"/>
    <s v="2025-08-22 10:00:54"/>
    <s v="2025-08-28 14:54:24"/>
    <s v="2025-08-15"/>
    <s v="2025-08-15"/>
    <s v="2025-08-17"/>
    <s v="2025-08-22"/>
    <s v="2025-08-23"/>
    <x v="3"/>
    <s v="Medellin"/>
    <s v="TRANSP06"/>
    <x v="59"/>
    <m/>
    <x v="0"/>
    <n v="1"/>
    <x v="0"/>
    <x v="0"/>
    <x v="0"/>
    <n v="450000"/>
    <x v="0"/>
    <x v="1"/>
    <x v="1"/>
    <x v="7"/>
  </r>
  <r>
    <x v="2559"/>
    <x v="624"/>
    <s v="MUEBLES CC CUBRIMIENTOS"/>
    <x v="0"/>
    <m/>
    <s v="2025-07-30"/>
    <s v="2025-08-03"/>
    <s v="2025-08-05 12:43:43"/>
    <s v="0000-00-00 00:00:00"/>
    <s v="2025-09-02 10:05:12"/>
    <s v="2025-09-03 14:40:02"/>
    <s v="2025-09-13 10:30:40"/>
    <s v="2025-08-04"/>
    <s v="2025-08-04"/>
    <s v="2025-09-12"/>
    <s v="2025-09-16"/>
    <s v="2025-09-18"/>
    <x v="1"/>
    <s v="Medellin"/>
    <s v="12312"/>
    <x v="585"/>
    <m/>
    <x v="3"/>
    <n v="1"/>
    <x v="0"/>
    <x v="0"/>
    <x v="0"/>
    <n v="738537"/>
    <x v="0"/>
    <x v="0"/>
    <x v="0"/>
    <x v="4"/>
  </r>
  <r>
    <x v="2559"/>
    <x v="624"/>
    <s v="MUEBLES CC CUBRIMIENTOS"/>
    <x v="0"/>
    <m/>
    <s v="2025-07-30"/>
    <s v="2025-08-03"/>
    <s v="2025-08-05 12:43:43"/>
    <s v="0000-00-00 00:00:00"/>
    <s v="2025-09-02 10:05:12"/>
    <s v="2025-09-03 14:40:02"/>
    <s v="2025-09-13 10:30:40"/>
    <s v="2025-08-04"/>
    <s v="2025-08-04"/>
    <s v="2025-09-12"/>
    <s v="2025-09-16"/>
    <s v="2025-09-18"/>
    <x v="1"/>
    <s v="Medellin"/>
    <s v="13012"/>
    <x v="257"/>
    <m/>
    <x v="3"/>
    <n v="2"/>
    <x v="0"/>
    <x v="0"/>
    <x v="0"/>
    <n v="1696600"/>
    <x v="0"/>
    <x v="0"/>
    <x v="0"/>
    <x v="4"/>
  </r>
  <r>
    <x v="2559"/>
    <x v="624"/>
    <s v="MUEBLES CC CUBRIMIENTOS"/>
    <x v="0"/>
    <m/>
    <s v="2025-07-30"/>
    <s v="2025-08-03"/>
    <s v="2025-08-05 12:43:43"/>
    <s v="0000-00-00 00:00:00"/>
    <s v="2025-09-02 10:05:12"/>
    <s v="2025-09-03 14:40:02"/>
    <s v="2025-09-13 10:30:40"/>
    <s v="2025-08-04"/>
    <s v="2025-08-04"/>
    <s v="2025-09-12"/>
    <s v="2025-09-16"/>
    <s v="2025-09-18"/>
    <x v="1"/>
    <s v="Medellin"/>
    <s v="9708"/>
    <x v="778"/>
    <s v="LONA DICKSON CARBONE REF:U-171"/>
    <x v="0"/>
    <n v="1"/>
    <x v="0"/>
    <x v="0"/>
    <x v="0"/>
    <n v="1448470"/>
    <x v="0"/>
    <x v="0"/>
    <x v="0"/>
    <x v="4"/>
  </r>
  <r>
    <x v="2559"/>
    <x v="624"/>
    <s v="MUEBLES CC CUBRIMIENTOS"/>
    <x v="0"/>
    <m/>
    <s v="2025-07-30"/>
    <s v="2025-08-03"/>
    <s v="2025-08-05 12:43:43"/>
    <s v="0000-00-00 00:00:00"/>
    <s v="2025-09-02 10:05:12"/>
    <s v="2025-09-03 14:40:02"/>
    <s v="2025-09-13 10:30:40"/>
    <s v="2025-08-04"/>
    <s v="2025-08-04"/>
    <s v="2025-09-12"/>
    <s v="2025-09-16"/>
    <s v="2025-09-18"/>
    <x v="1"/>
    <s v="Medellin"/>
    <s v="9709"/>
    <x v="169"/>
    <s v="LONA DICKSON CARBONE REF:U-171"/>
    <x v="0"/>
    <n v="2"/>
    <x v="0"/>
    <x v="0"/>
    <x v="0"/>
    <n v="3515892"/>
    <x v="0"/>
    <x v="2"/>
    <x v="0"/>
    <x v="4"/>
  </r>
  <r>
    <x v="2559"/>
    <x v="624"/>
    <s v="MUEBLES CC CUBRIMIENTOS"/>
    <x v="0"/>
    <m/>
    <s v="2025-07-30"/>
    <s v="2025-08-03"/>
    <s v="2025-08-05 12:43:43"/>
    <s v="0000-00-00 00:00:00"/>
    <s v="2025-09-02 10:05:12"/>
    <s v="2025-09-03 14:40:02"/>
    <s v="2025-09-13 10:30:40"/>
    <s v="2025-08-04"/>
    <s v="2025-08-04"/>
    <s v="2025-09-12"/>
    <s v="2025-09-16"/>
    <s v="2025-09-18"/>
    <x v="1"/>
    <s v="Medellin"/>
    <s v="TRANSP12"/>
    <x v="118"/>
    <m/>
    <x v="0"/>
    <n v="1"/>
    <x v="0"/>
    <x v="0"/>
    <x v="0"/>
    <n v="80000"/>
    <x v="0"/>
    <x v="1"/>
    <x v="1"/>
    <x v="4"/>
  </r>
  <r>
    <x v="2560"/>
    <x v="1405"/>
    <s v="MUEBLES CC CUBRIMIENTOS"/>
    <x v="0"/>
    <m/>
    <s v="2025-07-30"/>
    <s v="2025-08-27"/>
    <s v="2025-09-04 12:31:15"/>
    <s v="0000-00-00 00:00:00"/>
    <s v="2025-09-10 08:30:56"/>
    <s v="2025-09-11 16:53:45"/>
    <s v="2025-09-15 15:54:56"/>
    <s v="2025-08-28"/>
    <s v="2025-08-28"/>
    <s v="2025-09-11"/>
    <s v="2025-09-15"/>
    <s v="2025-09-17"/>
    <x v="1"/>
    <s v="Cali"/>
    <s v="1010114"/>
    <x v="141"/>
    <m/>
    <x v="0"/>
    <n v="2"/>
    <x v="0"/>
    <x v="0"/>
    <x v="0"/>
    <n v="200000"/>
    <x v="0"/>
    <x v="0"/>
    <x v="0"/>
    <x v="4"/>
  </r>
  <r>
    <x v="2560"/>
    <x v="1405"/>
    <s v="MUEBLES CC CUBRIMIENTOS"/>
    <x v="0"/>
    <m/>
    <s v="2025-07-30"/>
    <s v="2025-08-27"/>
    <s v="2025-09-04 12:31:15"/>
    <s v="0000-00-00 00:00:00"/>
    <s v="2025-09-10 08:30:56"/>
    <s v="2025-09-11 16:53:45"/>
    <s v="2025-09-15 15:54:56"/>
    <s v="2025-08-28"/>
    <s v="2025-08-28"/>
    <s v="2025-09-11"/>
    <s v="2025-09-15"/>
    <s v="2025-09-17"/>
    <x v="1"/>
    <s v="Cali"/>
    <s v="18076"/>
    <x v="29"/>
    <m/>
    <x v="0"/>
    <n v="1"/>
    <x v="0"/>
    <x v="0"/>
    <x v="0"/>
    <n v="49000"/>
    <x v="0"/>
    <x v="0"/>
    <x v="0"/>
    <x v="4"/>
  </r>
  <r>
    <x v="2560"/>
    <x v="1405"/>
    <s v="MUEBLES CC CUBRIMIENTOS"/>
    <x v="0"/>
    <m/>
    <s v="2025-07-30"/>
    <s v="2025-08-27"/>
    <s v="2025-09-04 12:31:15"/>
    <s v="0000-00-00 00:00:00"/>
    <s v="2025-09-10 08:30:56"/>
    <s v="2025-09-11 16:53:45"/>
    <s v="2025-09-15 15:54:56"/>
    <s v="2025-08-28"/>
    <s v="2025-08-28"/>
    <s v="2025-09-11"/>
    <s v="2025-09-15"/>
    <s v="2025-09-17"/>
    <x v="1"/>
    <s v="Cali"/>
    <s v="28523"/>
    <x v="864"/>
    <s v="No Aplica"/>
    <x v="0"/>
    <n v="2"/>
    <x v="0"/>
    <x v="0"/>
    <x v="0"/>
    <n v="82800"/>
    <x v="0"/>
    <x v="0"/>
    <x v="0"/>
    <x v="4"/>
  </r>
  <r>
    <x v="2560"/>
    <x v="1405"/>
    <s v="MUEBLES CC CUBRIMIENTOS"/>
    <x v="0"/>
    <m/>
    <s v="2025-07-30"/>
    <s v="2025-08-27"/>
    <s v="2025-09-04 12:31:15"/>
    <s v="0000-00-00 00:00:00"/>
    <s v="2025-09-10 08:30:56"/>
    <s v="2025-09-11 16:53:45"/>
    <s v="2025-09-15 15:54:56"/>
    <s v="2025-08-28"/>
    <s v="2025-08-28"/>
    <s v="2025-09-11"/>
    <s v="2025-09-15"/>
    <s v="2025-09-17"/>
    <x v="1"/>
    <s v="Cali"/>
    <s v="3151"/>
    <x v="57"/>
    <s v="No Aplica"/>
    <x v="0"/>
    <n v="9"/>
    <x v="0"/>
    <x v="0"/>
    <x v="0"/>
    <n v="585000"/>
    <x v="0"/>
    <x v="0"/>
    <x v="0"/>
    <x v="4"/>
  </r>
  <r>
    <x v="2560"/>
    <x v="1405"/>
    <s v="MUEBLES CC CUBRIMIENTOS"/>
    <x v="0"/>
    <m/>
    <s v="2025-07-30"/>
    <s v="2025-08-27"/>
    <s v="2025-09-04 12:31:15"/>
    <s v="0000-00-00 00:00:00"/>
    <s v="2025-09-10 08:30:56"/>
    <s v="2025-09-11 16:53:45"/>
    <s v="2025-09-15 15:54:56"/>
    <s v="2025-08-28"/>
    <s v="2025-08-28"/>
    <s v="2025-09-11"/>
    <s v="2025-09-15"/>
    <s v="2025-09-17"/>
    <x v="1"/>
    <s v="Cali"/>
    <s v="MANT001"/>
    <x v="770"/>
    <m/>
    <x v="0"/>
    <n v="1"/>
    <x v="79"/>
    <x v="0"/>
    <x v="17"/>
    <n v="790000"/>
    <x v="0"/>
    <x v="0"/>
    <x v="0"/>
    <x v="4"/>
  </r>
  <r>
    <x v="2560"/>
    <x v="1405"/>
    <s v="MUEBLES CC CUBRIMIENTOS"/>
    <x v="0"/>
    <m/>
    <s v="2025-07-30"/>
    <s v="2025-08-27"/>
    <s v="2025-09-04 12:31:15"/>
    <s v="0000-00-00 00:00:00"/>
    <s v="2025-09-10 08:30:56"/>
    <s v="2025-09-11 16:53:45"/>
    <s v="2025-09-15 15:54:56"/>
    <s v="2025-08-28"/>
    <s v="2025-08-28"/>
    <s v="2025-09-11"/>
    <s v="2025-09-15"/>
    <s v="2025-09-17"/>
    <x v="1"/>
    <s v="Cali"/>
    <s v="REP035"/>
    <x v="45"/>
    <s v="No Aplica"/>
    <x v="0"/>
    <n v="1"/>
    <x v="0"/>
    <x v="0"/>
    <x v="0"/>
    <n v="50000"/>
    <x v="0"/>
    <x v="0"/>
    <x v="0"/>
    <x v="4"/>
  </r>
  <r>
    <x v="2560"/>
    <x v="1405"/>
    <s v="MUEBLES CC CUBRIMIENTOS"/>
    <x v="0"/>
    <m/>
    <s v="2025-07-30"/>
    <s v="2025-08-27"/>
    <s v="2025-09-04 12:31:15"/>
    <s v="0000-00-00 00:00:00"/>
    <s v="2025-09-10 08:30:56"/>
    <s v="2025-09-11 16:53:45"/>
    <s v="2025-09-15 15:54:56"/>
    <s v="2025-08-28"/>
    <s v="2025-08-28"/>
    <s v="2025-09-11"/>
    <s v="2025-09-15"/>
    <s v="2025-09-17"/>
    <x v="1"/>
    <s v="Cali"/>
    <s v="SERV03"/>
    <x v="32"/>
    <s v="No Aplica"/>
    <x v="0"/>
    <n v="1"/>
    <x v="0"/>
    <x v="0"/>
    <x v="0"/>
    <n v="300000"/>
    <x v="0"/>
    <x v="1"/>
    <x v="1"/>
    <x v="4"/>
  </r>
  <r>
    <x v="2560"/>
    <x v="1405"/>
    <s v="MUEBLES CC CUBRIMIENTOS"/>
    <x v="0"/>
    <m/>
    <s v="2025-07-30"/>
    <s v="2025-08-27"/>
    <s v="2025-09-04 12:31:15"/>
    <s v="0000-00-00 00:00:00"/>
    <s v="2025-09-10 08:30:56"/>
    <s v="2025-09-11 16:53:45"/>
    <s v="2025-09-15 15:54:56"/>
    <s v="2025-08-28"/>
    <s v="2025-08-28"/>
    <s v="2025-09-11"/>
    <s v="2025-09-15"/>
    <s v="2025-09-17"/>
    <x v="1"/>
    <s v="Cali"/>
    <s v="SERVANDAM"/>
    <x v="865"/>
    <s v="No Aplica"/>
    <x v="0"/>
    <n v="1"/>
    <x v="0"/>
    <x v="0"/>
    <x v="0"/>
    <n v="300000"/>
    <x v="0"/>
    <x v="1"/>
    <x v="1"/>
    <x v="4"/>
  </r>
  <r>
    <x v="2560"/>
    <x v="1405"/>
    <s v="MUEBLES CC CUBRIMIENTOS"/>
    <x v="0"/>
    <m/>
    <s v="2025-07-30"/>
    <s v="2025-08-27"/>
    <s v="2025-09-04 12:31:15"/>
    <s v="0000-00-00 00:00:00"/>
    <s v="2025-09-10 08:30:56"/>
    <s v="2025-09-11 16:53:45"/>
    <s v="2025-09-15 15:54:56"/>
    <s v="2025-08-28"/>
    <s v="2025-08-28"/>
    <s v="2025-09-11"/>
    <s v="2025-09-15"/>
    <s v="2025-09-17"/>
    <x v="1"/>
    <s v="Cali"/>
    <s v="SERVLAV04"/>
    <x v="1265"/>
    <m/>
    <x v="0"/>
    <n v="1"/>
    <x v="79"/>
    <x v="0"/>
    <x v="17"/>
    <n v="309375"/>
    <x v="0"/>
    <x v="1"/>
    <x v="1"/>
    <x v="4"/>
  </r>
  <r>
    <x v="2560"/>
    <x v="1405"/>
    <s v="MUEBLES CC CUBRIMIENTOS"/>
    <x v="0"/>
    <m/>
    <s v="2025-07-30"/>
    <s v="2025-08-27"/>
    <s v="2025-09-04 12:31:15"/>
    <s v="0000-00-00 00:00:00"/>
    <s v="2025-09-10 08:30:56"/>
    <s v="2025-09-11 16:53:45"/>
    <s v="2025-09-15 15:54:56"/>
    <s v="2025-08-28"/>
    <s v="2025-08-28"/>
    <s v="2025-09-11"/>
    <s v="2025-09-15"/>
    <s v="2025-09-17"/>
    <x v="1"/>
    <s v="Cali"/>
    <s v="TRANSP01"/>
    <x v="102"/>
    <s v="No Aplica"/>
    <x v="0"/>
    <n v="1"/>
    <x v="0"/>
    <x v="0"/>
    <x v="0"/>
    <n v="0"/>
    <x v="0"/>
    <x v="0"/>
    <x v="0"/>
    <x v="4"/>
  </r>
  <r>
    <x v="2560"/>
    <x v="1405"/>
    <s v="MUEBLES CC CUBRIMIENTOS"/>
    <x v="0"/>
    <m/>
    <s v="2025-07-30"/>
    <s v="2025-08-27"/>
    <s v="2025-09-04 12:31:15"/>
    <s v="0000-00-00 00:00:00"/>
    <s v="2025-09-10 08:30:56"/>
    <s v="2025-09-11 16:53:45"/>
    <s v="2025-09-15 15:54:56"/>
    <s v="2025-08-28"/>
    <s v="2025-08-28"/>
    <s v="2025-09-11"/>
    <s v="2025-09-15"/>
    <s v="2025-09-17"/>
    <x v="1"/>
    <s v="Cali"/>
    <s v="TUBSM02"/>
    <x v="576"/>
    <m/>
    <x v="0"/>
    <n v="1"/>
    <x v="0"/>
    <x v="0"/>
    <x v="0"/>
    <n v="403000"/>
    <x v="0"/>
    <x v="0"/>
    <x v="0"/>
    <x v="4"/>
  </r>
  <r>
    <x v="2561"/>
    <x v="1434"/>
    <s v="CUBRIMIENTO"/>
    <x v="0"/>
    <m/>
    <s v="2025-07-30"/>
    <s v="2025-08-03"/>
    <s v="2025-08-20 12:23:37"/>
    <s v="2025-10-16 11:28:22"/>
    <s v="2025-10-21 09:04:31"/>
    <s v="0000-00-00 00:00:00"/>
    <s v="0000-00-00 00:00:00"/>
    <s v="2025-08-21"/>
    <s v="2025-10-15"/>
    <s v="2025-11-10"/>
    <s v="2025-11-12"/>
    <s v="2025-11-20"/>
    <x v="12"/>
    <s v="Medellin"/>
    <s v="SPOT18"/>
    <x v="365"/>
    <m/>
    <x v="0"/>
    <n v="1"/>
    <x v="0"/>
    <x v="0"/>
    <x v="0"/>
    <n v="2412423"/>
    <x v="0"/>
    <x v="0"/>
    <x v="0"/>
    <x v="3"/>
  </r>
  <r>
    <x v="2561"/>
    <x v="1434"/>
    <s v="CUBRIMIENTO"/>
    <x v="0"/>
    <m/>
    <s v="2025-07-30"/>
    <s v="2025-08-03"/>
    <s v="2025-08-20 12:23:37"/>
    <s v="2025-10-16 11:28:22"/>
    <s v="2025-10-21 09:04:31"/>
    <s v="0000-00-00 00:00:00"/>
    <s v="0000-00-00 00:00:00"/>
    <s v="2025-08-21"/>
    <s v="2025-10-15"/>
    <s v="2025-11-10"/>
    <s v="2025-11-12"/>
    <s v="2025-11-20"/>
    <x v="12"/>
    <s v="Medellin"/>
    <s v="SPOT26"/>
    <x v="70"/>
    <m/>
    <x v="0"/>
    <n v="1"/>
    <x v="0"/>
    <x v="0"/>
    <x v="0"/>
    <n v="3248960"/>
    <x v="0"/>
    <x v="0"/>
    <x v="0"/>
    <x v="3"/>
  </r>
  <r>
    <x v="2562"/>
    <x v="348"/>
    <s v="CUBRIMIENTO"/>
    <x v="0"/>
    <m/>
    <s v="2025-07-31"/>
    <s v="2025-07-31"/>
    <s v="2025-07-31 15:34:02"/>
    <s v="0000-00-00 00:00:00"/>
    <s v="2025-08-27 10:49:56"/>
    <s v="0000-00-00 00:00:00"/>
    <s v="0000-00-00 00:00:00"/>
    <s v="2025-08-01"/>
    <s v="2025-08-01"/>
    <s v="2025-08-04"/>
    <s v="2025-08-06"/>
    <s v="2025-08-06"/>
    <x v="18"/>
    <s v="Toscany"/>
    <s v="12788"/>
    <x v="586"/>
    <m/>
    <x v="0"/>
    <n v="1.2"/>
    <x v="0"/>
    <x v="0"/>
    <x v="0"/>
    <n v="118800"/>
    <x v="0"/>
    <x v="0"/>
    <x v="0"/>
    <x v="7"/>
  </r>
  <r>
    <x v="2563"/>
    <x v="1394"/>
    <s v="MUEBLES CC CUBRIMIENTOS"/>
    <x v="0"/>
    <m/>
    <s v="2025-07-31"/>
    <s v="2025-08-09"/>
    <s v="2025-08-11 16:19:50"/>
    <s v="0000-00-00 00:00:00"/>
    <s v="2025-09-05 07:43:47"/>
    <s v="2025-09-08 12:01:54"/>
    <s v="0000-00-00 00:00:00"/>
    <s v="2025-08-11"/>
    <s v="2025-08-11"/>
    <s v="2025-09-05"/>
    <s v="2025-09-07"/>
    <s v="2025-09-07"/>
    <x v="3"/>
    <s v="Cali"/>
    <s v="REP035"/>
    <x v="45"/>
    <m/>
    <x v="0"/>
    <n v="1"/>
    <x v="0"/>
    <x v="0"/>
    <x v="0"/>
    <n v="4402413"/>
    <x v="0"/>
    <x v="0"/>
    <x v="0"/>
    <x v="4"/>
  </r>
  <r>
    <x v="2563"/>
    <x v="1394"/>
    <s v="MUEBLES CC CUBRIMIENTOS"/>
    <x v="0"/>
    <m/>
    <s v="2025-07-31"/>
    <s v="2025-08-09"/>
    <s v="2025-08-11 16:19:50"/>
    <s v="0000-00-00 00:00:00"/>
    <s v="2025-09-05 07:43:47"/>
    <s v="2025-09-08 12:01:54"/>
    <s v="0000-00-00 00:00:00"/>
    <s v="2025-08-11"/>
    <s v="2025-08-11"/>
    <s v="2025-09-05"/>
    <s v="2025-09-07"/>
    <s v="2025-09-07"/>
    <x v="3"/>
    <s v="Cali"/>
    <s v="REP036"/>
    <x v="72"/>
    <m/>
    <x v="0"/>
    <n v="1"/>
    <x v="0"/>
    <x v="0"/>
    <x v="0"/>
    <n v="772000"/>
    <x v="0"/>
    <x v="0"/>
    <x v="0"/>
    <x v="4"/>
  </r>
  <r>
    <x v="2563"/>
    <x v="1394"/>
    <s v="MUEBLES CC CUBRIMIENTOS"/>
    <x v="0"/>
    <m/>
    <s v="2025-07-31"/>
    <s v="2025-08-09"/>
    <s v="2025-08-11 16:19:50"/>
    <s v="0000-00-00 00:00:00"/>
    <s v="2025-09-05 07:43:47"/>
    <s v="2025-09-08 12:01:54"/>
    <s v="0000-00-00 00:00:00"/>
    <s v="2025-08-11"/>
    <s v="2025-08-11"/>
    <s v="2025-09-05"/>
    <s v="2025-09-07"/>
    <s v="2025-09-07"/>
    <x v="3"/>
    <s v="Cali"/>
    <s v="SERVLAV05"/>
    <x v="949"/>
    <m/>
    <x v="0"/>
    <n v="1"/>
    <x v="3"/>
    <x v="0"/>
    <x v="4"/>
    <n v="832500"/>
    <x v="0"/>
    <x v="1"/>
    <x v="1"/>
    <x v="4"/>
  </r>
  <r>
    <x v="2564"/>
    <x v="622"/>
    <s v="MUEBLES CC CUBRIMIENTOS"/>
    <x v="0"/>
    <m/>
    <s v="2025-07-31"/>
    <s v="2025-07-31"/>
    <s v="2025-07-31 15:29:55"/>
    <s v="0000-00-00 00:00:00"/>
    <s v="2025-08-27 10:46:27"/>
    <s v="0000-00-00 00:00:00"/>
    <s v="0000-00-00 00:00:00"/>
    <s v="2025-08-01"/>
    <s v="2025-08-01"/>
    <s v="2025-08-05"/>
    <s v="2025-08-07"/>
    <s v="2025-08-08"/>
    <x v="18"/>
    <s v="Toscany"/>
    <s v="21308"/>
    <x v="456"/>
    <m/>
    <x v="0"/>
    <n v="11.85"/>
    <x v="0"/>
    <x v="0"/>
    <x v="0"/>
    <n v="623310"/>
    <x v="0"/>
    <x v="0"/>
    <x v="0"/>
    <x v="7"/>
  </r>
  <r>
    <x v="2565"/>
    <x v="1435"/>
    <s v="CUBRIMIENTO"/>
    <x v="0"/>
    <m/>
    <s v="0000-00-00"/>
    <s v="2025-10-15"/>
    <s v="2025-10-23 14:12:46"/>
    <s v="2025-10-24 13:31:03"/>
    <s v="2025-10-31 11:42:36"/>
    <s v="0000-00-00 00:00:00"/>
    <s v="0000-00-00 00:00:00"/>
    <s v="2025-10-23"/>
    <s v="2025-10-24"/>
    <s v="2025-10-29"/>
    <s v="2025-11-02"/>
    <s v="2025-11-02"/>
    <x v="18"/>
    <s v="Cali"/>
    <s v="LONA PFLEX15"/>
    <x v="1266"/>
    <m/>
    <x v="0"/>
    <n v="1"/>
    <x v="114"/>
    <x v="0"/>
    <x v="98"/>
    <n v="7308448"/>
    <x v="0"/>
    <x v="0"/>
    <x v="0"/>
    <x v="0"/>
  </r>
  <r>
    <x v="2566"/>
    <x v="1436"/>
    <s v="MUEBLES CC CUBRIMIENTOS"/>
    <x v="0"/>
    <m/>
    <s v="2025-07-31"/>
    <s v="2025-08-01"/>
    <s v="2025-08-05 16:40:23"/>
    <s v="0000-00-00 00:00:00"/>
    <s v="2025-09-06 11:10:49"/>
    <s v="2025-09-16 09:29:34"/>
    <s v="2025-09-18 10:09:21"/>
    <s v="2025-08-04"/>
    <s v="2025-08-04"/>
    <s v="2025-09-19"/>
    <s v="2025-09-23"/>
    <s v="2025-09-25"/>
    <x v="3"/>
    <s v="Virtual"/>
    <s v="12312"/>
    <x v="585"/>
    <m/>
    <x v="5"/>
    <n v="2"/>
    <x v="0"/>
    <x v="0"/>
    <x v="0"/>
    <n v="1477074"/>
    <x v="0"/>
    <x v="0"/>
    <x v="0"/>
    <x v="4"/>
  </r>
  <r>
    <x v="2566"/>
    <x v="1436"/>
    <s v="MUEBLES CC CUBRIMIENTOS"/>
    <x v="0"/>
    <m/>
    <s v="2025-07-31"/>
    <s v="2025-08-01"/>
    <s v="2025-08-05 16:40:23"/>
    <s v="0000-00-00 00:00:00"/>
    <s v="2025-09-06 11:10:49"/>
    <s v="2025-09-16 09:29:34"/>
    <s v="2025-09-18 10:09:21"/>
    <s v="2025-08-04"/>
    <s v="2025-08-04"/>
    <s v="2025-09-19"/>
    <s v="2025-09-23"/>
    <s v="2025-09-25"/>
    <x v="3"/>
    <s v="Virtual"/>
    <s v="7894"/>
    <x v="345"/>
    <s v="FURNISCREEN NEGRO 2M EB4027W G8 625GR"/>
    <x v="3"/>
    <n v="2"/>
    <x v="0"/>
    <x v="0"/>
    <x v="0"/>
    <n v="4464022"/>
    <x v="0"/>
    <x v="2"/>
    <x v="0"/>
    <x v="4"/>
  </r>
  <r>
    <x v="2566"/>
    <x v="1436"/>
    <s v="MUEBLES CC CUBRIMIENTOS"/>
    <x v="0"/>
    <m/>
    <s v="2025-07-31"/>
    <s v="2025-08-01"/>
    <s v="2025-08-05 16:40:23"/>
    <s v="0000-00-00 00:00:00"/>
    <s v="2025-09-06 11:10:49"/>
    <s v="2025-09-16 09:29:34"/>
    <s v="2025-09-18 10:09:21"/>
    <s v="2025-08-04"/>
    <s v="2025-08-04"/>
    <s v="2025-09-19"/>
    <s v="2025-09-23"/>
    <s v="2025-09-25"/>
    <x v="3"/>
    <s v="Virtual"/>
    <s v="9708"/>
    <x v="778"/>
    <s v="LONA DICKSON NEGRO FONDO ENT REF:6028"/>
    <x v="0"/>
    <n v="1"/>
    <x v="0"/>
    <x v="0"/>
    <x v="0"/>
    <n v="1128470"/>
    <x v="0"/>
    <x v="0"/>
    <x v="0"/>
    <x v="4"/>
  </r>
  <r>
    <x v="2566"/>
    <x v="1436"/>
    <s v="MUEBLES CC CUBRIMIENTOS"/>
    <x v="0"/>
    <m/>
    <s v="2025-07-31"/>
    <s v="2025-08-01"/>
    <s v="2025-08-05 16:40:23"/>
    <s v="0000-00-00 00:00:00"/>
    <s v="2025-09-06 11:10:49"/>
    <s v="2025-09-16 09:29:34"/>
    <s v="2025-09-18 10:09:21"/>
    <s v="2025-08-04"/>
    <s v="2025-08-04"/>
    <s v="2025-09-19"/>
    <s v="2025-09-23"/>
    <s v="2025-09-25"/>
    <x v="3"/>
    <s v="Virtual"/>
    <s v="TRANSP07"/>
    <x v="47"/>
    <m/>
    <x v="0"/>
    <n v="1"/>
    <x v="0"/>
    <x v="0"/>
    <x v="0"/>
    <n v="450000"/>
    <x v="0"/>
    <x v="0"/>
    <x v="0"/>
    <x v="4"/>
  </r>
  <r>
    <x v="2567"/>
    <x v="1358"/>
    <s v="MUEBLES"/>
    <x v="0"/>
    <m/>
    <s v="2025-07-31"/>
    <s v="2025-07-31"/>
    <s v="2025-08-05 15:16:35"/>
    <s v="0000-00-00 00:00:00"/>
    <s v="0000-00-00 00:00:00"/>
    <s v="0000-00-00 00:00:00"/>
    <s v="0000-00-00 00:00:00"/>
    <s v="2025-08-01"/>
    <s v="2025-08-01"/>
    <s v="2025-08-27"/>
    <s v="2025-08-29"/>
    <s v="2025-09-02"/>
    <x v="4"/>
    <s v="Virtual"/>
    <s v="8883"/>
    <x v="774"/>
    <s v="LONA DICKSON TAUPE REF:7559"/>
    <x v="0"/>
    <n v="1"/>
    <x v="0"/>
    <x v="0"/>
    <x v="0"/>
    <n v="550315"/>
    <x v="1"/>
    <x v="0"/>
    <x v="0"/>
    <x v="7"/>
  </r>
  <r>
    <x v="2567"/>
    <x v="1358"/>
    <s v="MUEBLES"/>
    <x v="0"/>
    <m/>
    <s v="2025-07-31"/>
    <s v="2025-07-31"/>
    <s v="2025-08-05 15:16:35"/>
    <s v="0000-00-00 00:00:00"/>
    <s v="0000-00-00 00:00:00"/>
    <s v="0000-00-00 00:00:00"/>
    <s v="0000-00-00 00:00:00"/>
    <s v="2025-08-01"/>
    <s v="2025-08-01"/>
    <s v="2025-08-27"/>
    <s v="2025-08-29"/>
    <s v="2025-09-02"/>
    <x v="4"/>
    <s v="Virtual"/>
    <s v="TRANSP07"/>
    <x v="47"/>
    <m/>
    <x v="0"/>
    <n v="1"/>
    <x v="0"/>
    <x v="0"/>
    <x v="0"/>
    <n v="40000"/>
    <x v="1"/>
    <x v="0"/>
    <x v="0"/>
    <x v="7"/>
  </r>
  <r>
    <x v="2568"/>
    <x v="1437"/>
    <s v="CUBRIMIENTO"/>
    <x v="0"/>
    <m/>
    <s v="2024-12-05"/>
    <s v="2025-08-29"/>
    <s v="2025-09-16 15:10:33"/>
    <s v="2025-10-14 15:23:37"/>
    <s v="2025-10-31 11:40:56"/>
    <s v="0000-00-00 00:00:00"/>
    <s v="0000-00-00 00:00:00"/>
    <s v="2025-09-16"/>
    <s v="2025-10-14"/>
    <s v="2025-10-31"/>
    <s v="2025-11-03"/>
    <s v="2025-11-14"/>
    <x v="12"/>
    <s v="Bogota"/>
    <s v="27249"/>
    <x v="64"/>
    <m/>
    <x v="0"/>
    <n v="2"/>
    <x v="0"/>
    <x v="0"/>
    <x v="0"/>
    <n v="330934"/>
    <x v="0"/>
    <x v="0"/>
    <x v="0"/>
    <x v="0"/>
  </r>
  <r>
    <x v="2568"/>
    <x v="1437"/>
    <s v="CUBRIMIENTO"/>
    <x v="0"/>
    <m/>
    <s v="2024-12-05"/>
    <s v="2025-08-29"/>
    <s v="2025-09-16 15:10:33"/>
    <s v="2025-10-14 15:23:37"/>
    <s v="2025-10-31 11:40:56"/>
    <s v="0000-00-00 00:00:00"/>
    <s v="0000-00-00 00:00:00"/>
    <s v="2025-09-16"/>
    <s v="2025-10-14"/>
    <s v="2025-10-31"/>
    <s v="2025-11-03"/>
    <s v="2025-11-14"/>
    <x v="12"/>
    <s v="Bogota"/>
    <s v="28523"/>
    <x v="864"/>
    <m/>
    <x v="0"/>
    <n v="2"/>
    <x v="0"/>
    <x v="0"/>
    <x v="0"/>
    <n v="108000"/>
    <x v="0"/>
    <x v="0"/>
    <x v="0"/>
    <x v="0"/>
  </r>
  <r>
    <x v="2568"/>
    <x v="1437"/>
    <s v="CUBRIMIENTO"/>
    <x v="0"/>
    <m/>
    <s v="2024-12-05"/>
    <s v="2025-08-29"/>
    <s v="2025-09-16 15:10:33"/>
    <s v="2025-10-14 15:23:37"/>
    <s v="2025-10-31 11:40:56"/>
    <s v="0000-00-00 00:00:00"/>
    <s v="0000-00-00 00:00:00"/>
    <s v="2025-09-16"/>
    <s v="2025-10-14"/>
    <s v="2025-10-31"/>
    <s v="2025-11-03"/>
    <s v="2025-11-14"/>
    <x v="12"/>
    <s v="Bogota"/>
    <s v="ALER01"/>
    <x v="124"/>
    <m/>
    <x v="1"/>
    <n v="2"/>
    <x v="0"/>
    <x v="0"/>
    <x v="167"/>
    <n v="1156202"/>
    <x v="0"/>
    <x v="7"/>
    <x v="0"/>
    <x v="0"/>
  </r>
  <r>
    <x v="2568"/>
    <x v="1437"/>
    <s v="CUBRIMIENTO"/>
    <x v="0"/>
    <m/>
    <s v="2024-12-05"/>
    <s v="2025-08-29"/>
    <s v="2025-09-16 15:10:33"/>
    <s v="2025-10-14 15:23:37"/>
    <s v="2025-10-31 11:40:56"/>
    <s v="0000-00-00 00:00:00"/>
    <s v="0000-00-00 00:00:00"/>
    <s v="2025-09-16"/>
    <s v="2025-10-14"/>
    <s v="2025-10-31"/>
    <s v="2025-11-03"/>
    <s v="2025-11-14"/>
    <x v="12"/>
    <s v="Bogota"/>
    <s v="CORR01"/>
    <x v="287"/>
    <m/>
    <x v="1"/>
    <n v="6"/>
    <x v="26"/>
    <x v="0"/>
    <x v="0"/>
    <n v="1008000"/>
    <x v="0"/>
    <x v="0"/>
    <x v="0"/>
    <x v="0"/>
  </r>
  <r>
    <x v="2568"/>
    <x v="1437"/>
    <s v="CUBRIMIENTO"/>
    <x v="0"/>
    <m/>
    <s v="2024-12-05"/>
    <s v="2025-08-29"/>
    <s v="2025-09-16 15:10:33"/>
    <s v="2025-10-14 15:23:37"/>
    <s v="2025-10-31 11:40:56"/>
    <s v="0000-00-00 00:00:00"/>
    <s v="0000-00-00 00:00:00"/>
    <s v="2025-09-16"/>
    <s v="2025-10-14"/>
    <s v="2025-10-31"/>
    <s v="2025-11-03"/>
    <s v="2025-11-14"/>
    <x v="12"/>
    <s v="Bogota"/>
    <s v="CUBT01"/>
    <x v="288"/>
    <s v="LONA DICKSON CAFE FONDO ENTERO REF:U224"/>
    <x v="1"/>
    <n v="1"/>
    <x v="329"/>
    <x v="0"/>
    <x v="167"/>
    <n v="1728996"/>
    <x v="0"/>
    <x v="0"/>
    <x v="0"/>
    <x v="0"/>
  </r>
  <r>
    <x v="2568"/>
    <x v="1437"/>
    <s v="CUBRIMIENTO"/>
    <x v="0"/>
    <m/>
    <s v="2024-12-05"/>
    <s v="2025-08-29"/>
    <s v="2025-09-16 15:10:33"/>
    <s v="2025-10-14 15:23:37"/>
    <s v="2025-10-31 11:40:56"/>
    <s v="0000-00-00 00:00:00"/>
    <s v="0000-00-00 00:00:00"/>
    <s v="2025-09-16"/>
    <s v="2025-10-14"/>
    <s v="2025-10-31"/>
    <s v="2025-11-03"/>
    <s v="2025-11-14"/>
    <x v="12"/>
    <s v="Bogota"/>
    <s v="CUBT01"/>
    <x v="288"/>
    <s v="LONA DICKSON CAFE FONDO ENTERO REF:U224"/>
    <x v="1"/>
    <n v="1"/>
    <x v="145"/>
    <x v="0"/>
    <x v="18"/>
    <n v="168000"/>
    <x v="0"/>
    <x v="0"/>
    <x v="0"/>
    <x v="0"/>
  </r>
  <r>
    <x v="2568"/>
    <x v="1437"/>
    <s v="CUBRIMIENTO"/>
    <x v="0"/>
    <m/>
    <s v="2024-12-05"/>
    <s v="2025-08-29"/>
    <s v="2025-09-16 15:10:33"/>
    <s v="2025-10-14 15:23:37"/>
    <s v="2025-10-31 11:40:56"/>
    <s v="0000-00-00 00:00:00"/>
    <s v="0000-00-00 00:00:00"/>
    <s v="2025-09-16"/>
    <s v="2025-10-14"/>
    <s v="2025-10-31"/>
    <s v="2025-11-03"/>
    <s v="2025-11-14"/>
    <x v="12"/>
    <s v="Bogota"/>
    <s v="FLANCHE01"/>
    <x v="51"/>
    <m/>
    <x v="2"/>
    <n v="1"/>
    <x v="124"/>
    <x v="0"/>
    <x v="0"/>
    <n v="1257962"/>
    <x v="0"/>
    <x v="0"/>
    <x v="0"/>
    <x v="0"/>
  </r>
  <r>
    <x v="2568"/>
    <x v="1437"/>
    <s v="CUBRIMIENTO"/>
    <x v="0"/>
    <m/>
    <s v="2024-12-05"/>
    <s v="2025-08-29"/>
    <s v="2025-09-16 15:10:33"/>
    <s v="2025-10-14 15:23:37"/>
    <s v="2025-10-31 11:40:56"/>
    <s v="0000-00-00 00:00:00"/>
    <s v="0000-00-00 00:00:00"/>
    <s v="2025-09-16"/>
    <s v="2025-10-14"/>
    <s v="2025-10-31"/>
    <s v="2025-11-03"/>
    <s v="2025-11-14"/>
    <x v="12"/>
    <s v="Bogota"/>
    <s v="PLT55"/>
    <x v="160"/>
    <m/>
    <x v="1"/>
    <n v="3"/>
    <x v="0"/>
    <x v="1"/>
    <x v="0"/>
    <n v="1276149"/>
    <x v="0"/>
    <x v="0"/>
    <x v="0"/>
    <x v="0"/>
  </r>
  <r>
    <x v="2568"/>
    <x v="1437"/>
    <s v="CUBRIMIENTO"/>
    <x v="0"/>
    <m/>
    <s v="2024-12-05"/>
    <s v="2025-08-29"/>
    <s v="2025-09-16 15:10:33"/>
    <s v="2025-10-14 15:23:37"/>
    <s v="2025-10-31 11:40:56"/>
    <s v="0000-00-00 00:00:00"/>
    <s v="0000-00-00 00:00:00"/>
    <s v="2025-09-16"/>
    <s v="2025-10-14"/>
    <s v="2025-10-31"/>
    <s v="2025-11-03"/>
    <s v="2025-11-14"/>
    <x v="12"/>
    <s v="Bogota"/>
    <s v="SOMB01"/>
    <x v="71"/>
    <s v="LONA DICKSON CAFE FONDO ENTERO REF:U224"/>
    <x v="1"/>
    <n v="1"/>
    <x v="323"/>
    <x v="0"/>
    <x v="13"/>
    <n v="11037713"/>
    <x v="0"/>
    <x v="6"/>
    <x v="5"/>
    <x v="0"/>
  </r>
  <r>
    <x v="2569"/>
    <x v="694"/>
    <s v="MUEBLES"/>
    <x v="0"/>
    <m/>
    <s v="2025-07-31"/>
    <s v="2025-09-11"/>
    <s v="2025-09-15 17:12:31"/>
    <s v="0000-00-00 00:00:00"/>
    <s v="0000-00-00 00:00:00"/>
    <s v="2025-10-20 09:49:56"/>
    <s v="2025-10-20 12:14:58"/>
    <s v="2025-09-12"/>
    <s v="2025-09-12"/>
    <s v="2025-10-17"/>
    <s v="2025-10-19"/>
    <s v="2025-10-23"/>
    <x v="3"/>
    <s v="Virtual"/>
    <s v="15537"/>
    <x v="85"/>
    <s v="LONA DICKSON GRIS TWEED REF 0190"/>
    <x v="0"/>
    <n v="2"/>
    <x v="0"/>
    <x v="0"/>
    <x v="0"/>
    <n v="19004710"/>
    <x v="0"/>
    <x v="0"/>
    <x v="0"/>
    <x v="0"/>
  </r>
  <r>
    <x v="2570"/>
    <x v="1438"/>
    <s v="CUBRIMIENTO"/>
    <x v="0"/>
    <m/>
    <s v="0000-00-00"/>
    <s v="2025-09-23"/>
    <s v="2025-09-24 11:21:18"/>
    <s v="0000-00-00 00:00:00"/>
    <s v="2025-10-11 14:35:28"/>
    <s v="2025-10-15 08:05:13"/>
    <s v="2025-10-15 16:30:52"/>
    <s v="2025-09-24"/>
    <s v="2025-09-24"/>
    <s v="2025-10-20"/>
    <s v="2025-10-22"/>
    <s v="2025-10-24"/>
    <x v="3"/>
    <s v="Cali"/>
    <s v="12742"/>
    <x v="294"/>
    <s v="LONA DICKSON AZUL FONDO ENTERO REF:0017"/>
    <x v="0"/>
    <n v="1"/>
    <x v="0"/>
    <x v="0"/>
    <x v="0"/>
    <n v="1417369"/>
    <x v="0"/>
    <x v="0"/>
    <x v="0"/>
    <x v="0"/>
  </r>
  <r>
    <x v="2570"/>
    <x v="1438"/>
    <s v="CUBRIMIENTO"/>
    <x v="0"/>
    <m/>
    <s v="0000-00-00"/>
    <s v="2025-09-23"/>
    <s v="2025-09-24 11:21:18"/>
    <s v="0000-00-00 00:00:00"/>
    <s v="2025-10-11 14:35:28"/>
    <s v="2025-10-15 08:05:13"/>
    <s v="2025-10-15 16:30:52"/>
    <s v="2025-09-24"/>
    <s v="2025-09-24"/>
    <s v="2025-10-20"/>
    <s v="2025-10-22"/>
    <s v="2025-10-24"/>
    <x v="3"/>
    <s v="Cali"/>
    <s v="TRANSP06"/>
    <x v="59"/>
    <m/>
    <x v="0"/>
    <n v="1"/>
    <x v="0"/>
    <x v="0"/>
    <x v="0"/>
    <n v="0"/>
    <x v="0"/>
    <x v="1"/>
    <x v="1"/>
    <x v="0"/>
  </r>
  <r>
    <x v="2571"/>
    <x v="1439"/>
    <s v="MUEBLES CC CUBRIMIENTOS"/>
    <x v="0"/>
    <m/>
    <s v="2025-07-31"/>
    <s v="2025-08-12"/>
    <s v="2025-08-15 10:06:59"/>
    <s v="0000-00-00 00:00:00"/>
    <s v="2025-08-22 16:50:40"/>
    <s v="2025-08-22 16:51:31"/>
    <s v="2025-09-04 14:50:56"/>
    <s v="2025-08-13"/>
    <s v="2025-08-13"/>
    <s v="2025-08-27"/>
    <s v="2025-09-01"/>
    <s v="2025-09-03"/>
    <x v="3"/>
    <s v="Bogota"/>
    <s v="2872"/>
    <x v="504"/>
    <m/>
    <x v="0"/>
    <n v="8"/>
    <x v="0"/>
    <x v="0"/>
    <x v="0"/>
    <n v="78400"/>
    <x v="0"/>
    <x v="0"/>
    <x v="0"/>
    <x v="7"/>
  </r>
  <r>
    <x v="2571"/>
    <x v="1439"/>
    <s v="MUEBLES CC CUBRIMIENTOS"/>
    <x v="0"/>
    <m/>
    <s v="2025-07-31"/>
    <s v="2025-08-12"/>
    <s v="2025-08-15 10:06:59"/>
    <s v="0000-00-00 00:00:00"/>
    <s v="2025-08-22 16:50:40"/>
    <s v="2025-08-22 16:51:31"/>
    <s v="2025-09-04 14:50:56"/>
    <s v="2025-08-13"/>
    <s v="2025-08-13"/>
    <s v="2025-08-27"/>
    <s v="2025-09-01"/>
    <s v="2025-09-03"/>
    <x v="3"/>
    <s v="Bogota"/>
    <s v="SERV03"/>
    <x v="9"/>
    <m/>
    <x v="0"/>
    <n v="1"/>
    <x v="0"/>
    <x v="0"/>
    <x v="0"/>
    <n v="250000"/>
    <x v="0"/>
    <x v="1"/>
    <x v="1"/>
    <x v="7"/>
  </r>
  <r>
    <x v="2571"/>
    <x v="1439"/>
    <s v="MUEBLES CC CUBRIMIENTOS"/>
    <x v="0"/>
    <m/>
    <s v="2025-07-31"/>
    <s v="2025-08-12"/>
    <s v="2025-08-15 10:06:59"/>
    <s v="0000-00-00 00:00:00"/>
    <s v="2025-08-22 16:50:40"/>
    <s v="2025-08-22 16:51:31"/>
    <s v="2025-09-04 14:50:56"/>
    <s v="2025-08-13"/>
    <s v="2025-08-13"/>
    <s v="2025-08-27"/>
    <s v="2025-09-01"/>
    <s v="2025-09-03"/>
    <x v="3"/>
    <s v="Bogota"/>
    <s v="SERV03"/>
    <x v="9"/>
    <m/>
    <x v="0"/>
    <n v="1"/>
    <x v="0"/>
    <x v="0"/>
    <x v="0"/>
    <n v="150000"/>
    <x v="0"/>
    <x v="1"/>
    <x v="1"/>
    <x v="7"/>
  </r>
  <r>
    <x v="2571"/>
    <x v="1439"/>
    <s v="MUEBLES CC CUBRIMIENTOS"/>
    <x v="0"/>
    <m/>
    <s v="2025-07-31"/>
    <s v="2025-08-12"/>
    <s v="2025-08-15 10:06:59"/>
    <s v="0000-00-00 00:00:00"/>
    <s v="2025-08-22 16:50:40"/>
    <s v="2025-08-22 16:51:31"/>
    <s v="2025-09-04 14:50:56"/>
    <s v="2025-08-13"/>
    <s v="2025-08-13"/>
    <s v="2025-08-27"/>
    <s v="2025-09-01"/>
    <s v="2025-09-03"/>
    <x v="3"/>
    <s v="Bogota"/>
    <s v="SERV06"/>
    <x v="42"/>
    <m/>
    <x v="0"/>
    <n v="1"/>
    <x v="0"/>
    <x v="0"/>
    <x v="0"/>
    <n v="250000"/>
    <x v="0"/>
    <x v="1"/>
    <x v="1"/>
    <x v="7"/>
  </r>
  <r>
    <x v="2572"/>
    <x v="1363"/>
    <s v="MUEBLES CC CUBRIMIENTOS"/>
    <x v="0"/>
    <m/>
    <s v="2025-08-01"/>
    <s v="2025-09-25"/>
    <s v="2025-09-30 09:03:59"/>
    <s v="2025-10-14 15:45:44"/>
    <s v="2025-10-22 17:08:39"/>
    <s v="2025-10-25 15:15:57"/>
    <s v="0000-00-00 00:00:00"/>
    <s v="2025-09-30"/>
    <s v="2025-10-14"/>
    <s v="2025-10-15"/>
    <s v="2025-10-17"/>
    <s v="2025-10-18"/>
    <x v="0"/>
    <s v="Toscana"/>
    <s v="SOMB0301**"/>
    <x v="189"/>
    <s v="LONA DICKSON CRUDO REF:6020"/>
    <x v="0"/>
    <n v="4"/>
    <x v="3"/>
    <x v="0"/>
    <x v="13"/>
    <n v="5144731.2"/>
    <x v="0"/>
    <x v="0"/>
    <x v="0"/>
    <x v="0"/>
  </r>
  <r>
    <x v="2573"/>
    <x v="1440"/>
    <s v="MUEBLES CC CUBRIMIENTOS"/>
    <x v="0"/>
    <m/>
    <s v="2025-08-01"/>
    <s v="2025-08-01"/>
    <s v="2025-08-02 09:47:58"/>
    <s v="0000-00-00 00:00:00"/>
    <s v="2025-09-24 08:37:32"/>
    <s v="0000-00-00 00:00:00"/>
    <s v="0000-00-00 00:00:00"/>
    <s v="2025-08-04"/>
    <s v="2025-08-04"/>
    <s v="2025-08-18"/>
    <s v="2025-08-20"/>
    <s v="2025-08-21"/>
    <x v="12"/>
    <s v="Cali"/>
    <s v="REP044"/>
    <x v="206"/>
    <m/>
    <x v="0"/>
    <n v="1"/>
    <x v="0"/>
    <x v="0"/>
    <x v="0"/>
    <n v="280000"/>
    <x v="0"/>
    <x v="1"/>
    <x v="1"/>
    <x v="7"/>
  </r>
  <r>
    <x v="2573"/>
    <x v="1440"/>
    <s v="MUEBLES CC CUBRIMIENTOS"/>
    <x v="0"/>
    <m/>
    <s v="2025-08-01"/>
    <s v="2025-08-01"/>
    <s v="2025-08-02 09:47:58"/>
    <s v="0000-00-00 00:00:00"/>
    <s v="2025-09-24 08:37:32"/>
    <s v="0000-00-00 00:00:00"/>
    <s v="0000-00-00 00:00:00"/>
    <s v="2025-08-04"/>
    <s v="2025-08-04"/>
    <s v="2025-08-18"/>
    <s v="2025-08-20"/>
    <s v="2025-08-21"/>
    <x v="12"/>
    <s v="Cali"/>
    <s v="REP044"/>
    <x v="206"/>
    <m/>
    <x v="0"/>
    <n v="1"/>
    <x v="0"/>
    <x v="0"/>
    <x v="0"/>
    <n v="200000"/>
    <x v="0"/>
    <x v="1"/>
    <x v="1"/>
    <x v="7"/>
  </r>
  <r>
    <x v="2574"/>
    <x v="1371"/>
    <s v="CUBRIMIENTO"/>
    <x v="0"/>
    <m/>
    <s v="2025-08-01"/>
    <s v="2025-08-01"/>
    <s v="2025-08-01 15:09:59"/>
    <s v="0000-00-00 00:00:00"/>
    <s v="2025-08-04 10:43:09"/>
    <s v="2025-08-04 10:43:24"/>
    <s v="0000-00-00 00:00:00"/>
    <s v="2025-08-04"/>
    <s v="2025-08-04"/>
    <s v="2025-08-06"/>
    <s v="2025-08-08"/>
    <s v="2025-08-08"/>
    <x v="3"/>
    <s v="Gerencia"/>
    <s v="3647"/>
    <x v="268"/>
    <m/>
    <x v="0"/>
    <n v="4"/>
    <x v="0"/>
    <x v="0"/>
    <x v="0"/>
    <n v="1700000"/>
    <x v="0"/>
    <x v="0"/>
    <x v="0"/>
    <x v="7"/>
  </r>
  <r>
    <x v="2575"/>
    <x v="1441"/>
    <s v="CUBRIMIENTO"/>
    <x v="0"/>
    <m/>
    <s v="0000-00-00"/>
    <s v="2025-08-15"/>
    <s v="2025-08-19 12:12:37"/>
    <s v="0000-00-00 00:00:00"/>
    <s v="2025-08-21 10:11:51"/>
    <s v="2025-08-22 09:57:46"/>
    <s v="2025-08-26 14:32:53"/>
    <s v="2025-08-19"/>
    <s v="2025-08-19"/>
    <s v="2025-08-21"/>
    <s v="2025-08-26"/>
    <s v="2025-08-28"/>
    <x v="3"/>
    <s v="Medellin"/>
    <s v="27048"/>
    <x v="977"/>
    <m/>
    <x v="0"/>
    <n v="36"/>
    <x v="0"/>
    <x v="0"/>
    <x v="0"/>
    <n v="72000"/>
    <x v="0"/>
    <x v="0"/>
    <x v="0"/>
    <x v="7"/>
  </r>
  <r>
    <x v="2575"/>
    <x v="1441"/>
    <s v="CUBRIMIENTO"/>
    <x v="0"/>
    <m/>
    <s v="0000-00-00"/>
    <s v="2025-08-15"/>
    <s v="2025-08-19 12:12:37"/>
    <s v="0000-00-00 00:00:00"/>
    <s v="2025-08-21 10:11:51"/>
    <s v="2025-08-22 09:57:46"/>
    <s v="2025-08-26 14:32:53"/>
    <s v="2025-08-19"/>
    <s v="2025-08-19"/>
    <s v="2025-08-21"/>
    <s v="2025-08-26"/>
    <s v="2025-08-28"/>
    <x v="3"/>
    <s v="Medellin"/>
    <s v="ALUPF30"/>
    <x v="1267"/>
    <m/>
    <x v="9"/>
    <n v="13"/>
    <x v="0"/>
    <x v="0"/>
    <x v="0"/>
    <n v="3645083"/>
    <x v="0"/>
    <x v="0"/>
    <x v="0"/>
    <x v="7"/>
  </r>
  <r>
    <x v="2575"/>
    <x v="1441"/>
    <s v="CUBRIMIENTO"/>
    <x v="0"/>
    <m/>
    <s v="0000-00-00"/>
    <s v="2025-08-15"/>
    <s v="2025-08-19 12:12:37"/>
    <s v="0000-00-00 00:00:00"/>
    <s v="2025-08-21 10:11:51"/>
    <s v="2025-08-22 09:57:46"/>
    <s v="2025-08-26 14:32:53"/>
    <s v="2025-08-19"/>
    <s v="2025-08-19"/>
    <s v="2025-08-21"/>
    <s v="2025-08-26"/>
    <s v="2025-08-28"/>
    <x v="3"/>
    <s v="Medellin"/>
    <s v="PFX001"/>
    <x v="694"/>
    <m/>
    <x v="0"/>
    <n v="11"/>
    <x v="0"/>
    <x v="0"/>
    <x v="0"/>
    <n v="385000"/>
    <x v="0"/>
    <x v="0"/>
    <x v="0"/>
    <x v="7"/>
  </r>
  <r>
    <x v="2575"/>
    <x v="1441"/>
    <s v="CUBRIMIENTO"/>
    <x v="0"/>
    <m/>
    <s v="0000-00-00"/>
    <s v="2025-08-15"/>
    <s v="2025-08-19 12:12:37"/>
    <s v="0000-00-00 00:00:00"/>
    <s v="2025-08-21 10:11:51"/>
    <s v="2025-08-22 09:57:46"/>
    <s v="2025-08-26 14:32:53"/>
    <s v="2025-08-19"/>
    <s v="2025-08-19"/>
    <s v="2025-08-21"/>
    <s v="2025-08-26"/>
    <s v="2025-08-28"/>
    <x v="3"/>
    <s v="Medellin"/>
    <s v="PFX005"/>
    <x v="1187"/>
    <m/>
    <x v="0"/>
    <n v="11"/>
    <x v="0"/>
    <x v="0"/>
    <x v="0"/>
    <n v="440000"/>
    <x v="0"/>
    <x v="0"/>
    <x v="0"/>
    <x v="7"/>
  </r>
  <r>
    <x v="2575"/>
    <x v="1441"/>
    <s v="CUBRIMIENTO"/>
    <x v="0"/>
    <m/>
    <s v="0000-00-00"/>
    <s v="2025-08-15"/>
    <s v="2025-08-19 12:12:37"/>
    <s v="0000-00-00 00:00:00"/>
    <s v="2025-08-21 10:11:51"/>
    <s v="2025-08-22 09:57:46"/>
    <s v="2025-08-26 14:32:53"/>
    <s v="2025-08-19"/>
    <s v="2025-08-19"/>
    <s v="2025-08-21"/>
    <s v="2025-08-26"/>
    <s v="2025-08-28"/>
    <x v="3"/>
    <s v="Medellin"/>
    <s v="PZCH091"/>
    <x v="1230"/>
    <m/>
    <x v="0"/>
    <n v="22"/>
    <x v="0"/>
    <x v="0"/>
    <x v="0"/>
    <n v="50600"/>
    <x v="0"/>
    <x v="0"/>
    <x v="0"/>
    <x v="7"/>
  </r>
  <r>
    <x v="2575"/>
    <x v="1441"/>
    <s v="CUBRIMIENTO"/>
    <x v="0"/>
    <m/>
    <s v="0000-00-00"/>
    <s v="2025-08-15"/>
    <s v="2025-08-19 12:12:37"/>
    <s v="0000-00-00 00:00:00"/>
    <s v="2025-08-21 10:11:51"/>
    <s v="2025-08-22 09:57:46"/>
    <s v="2025-08-26 14:32:53"/>
    <s v="2025-08-19"/>
    <s v="2025-08-19"/>
    <s v="2025-08-21"/>
    <s v="2025-08-26"/>
    <s v="2025-08-28"/>
    <x v="3"/>
    <s v="Medellin"/>
    <s v="SERV03"/>
    <x v="9"/>
    <m/>
    <x v="0"/>
    <n v="1"/>
    <x v="0"/>
    <x v="0"/>
    <x v="0"/>
    <n v="350000"/>
    <x v="0"/>
    <x v="1"/>
    <x v="1"/>
    <x v="7"/>
  </r>
  <r>
    <x v="2575"/>
    <x v="1441"/>
    <s v="CUBRIMIENTO"/>
    <x v="0"/>
    <m/>
    <s v="0000-00-00"/>
    <s v="2025-08-15"/>
    <s v="2025-08-19 12:12:37"/>
    <s v="0000-00-00 00:00:00"/>
    <s v="2025-08-21 10:11:51"/>
    <s v="2025-08-22 09:57:46"/>
    <s v="2025-08-26 14:32:53"/>
    <s v="2025-08-19"/>
    <s v="2025-08-19"/>
    <s v="2025-08-21"/>
    <s v="2025-08-26"/>
    <s v="2025-08-28"/>
    <x v="3"/>
    <s v="Medellin"/>
    <s v="TRANSP06"/>
    <x v="59"/>
    <m/>
    <x v="0"/>
    <n v="1"/>
    <x v="0"/>
    <x v="0"/>
    <x v="0"/>
    <n v="200000"/>
    <x v="0"/>
    <x v="1"/>
    <x v="1"/>
    <x v="7"/>
  </r>
  <r>
    <x v="2576"/>
    <x v="1034"/>
    <s v="CUBRIMIENTO"/>
    <x v="0"/>
    <m/>
    <s v="2025-08-01"/>
    <s v="2025-08-04"/>
    <s v="2025-08-05 17:37:27"/>
    <s v="0000-00-00 00:00:00"/>
    <s v="2025-08-08 16:30:46"/>
    <s v="2025-08-08 16:31:18"/>
    <s v="2025-09-11 13:20:46"/>
    <s v="2025-08-05"/>
    <s v="2025-08-05"/>
    <s v="2025-08-07"/>
    <s v="2025-08-13"/>
    <s v="2025-08-14"/>
    <x v="1"/>
    <s v="Barranquilla"/>
    <s v="27812"/>
    <x v="797"/>
    <m/>
    <x v="0"/>
    <n v="1"/>
    <x v="0"/>
    <x v="0"/>
    <x v="0"/>
    <n v="207830"/>
    <x v="0"/>
    <x v="0"/>
    <x v="0"/>
    <x v="7"/>
  </r>
  <r>
    <x v="2576"/>
    <x v="1034"/>
    <s v="CUBRIMIENTO"/>
    <x v="0"/>
    <m/>
    <s v="2025-08-01"/>
    <s v="2025-08-04"/>
    <s v="2025-08-05 17:37:27"/>
    <s v="0000-00-00 00:00:00"/>
    <s v="2025-08-08 16:30:46"/>
    <s v="2025-08-08 16:31:18"/>
    <s v="2025-09-11 13:20:46"/>
    <s v="2025-08-05"/>
    <s v="2025-08-05"/>
    <s v="2025-08-07"/>
    <s v="2025-08-13"/>
    <s v="2025-08-14"/>
    <x v="1"/>
    <s v="Barranquilla"/>
    <s v="52188"/>
    <x v="317"/>
    <m/>
    <x v="0"/>
    <n v="1"/>
    <x v="0"/>
    <x v="0"/>
    <x v="0"/>
    <n v="14000"/>
    <x v="0"/>
    <x v="0"/>
    <x v="0"/>
    <x v="7"/>
  </r>
  <r>
    <x v="2576"/>
    <x v="1034"/>
    <s v="CUBRIMIENTO"/>
    <x v="0"/>
    <m/>
    <s v="2025-08-01"/>
    <s v="2025-08-04"/>
    <s v="2025-08-05 17:37:27"/>
    <s v="0000-00-00 00:00:00"/>
    <s v="2025-08-08 16:30:46"/>
    <s v="2025-08-08 16:31:18"/>
    <s v="2025-09-11 13:20:46"/>
    <s v="2025-08-05"/>
    <s v="2025-08-05"/>
    <s v="2025-08-07"/>
    <s v="2025-08-13"/>
    <s v="2025-08-14"/>
    <x v="1"/>
    <s v="Barranquilla"/>
    <s v="MTOS03"/>
    <x v="839"/>
    <m/>
    <x v="0"/>
    <n v="1"/>
    <x v="0"/>
    <x v="0"/>
    <x v="0"/>
    <n v="1109290"/>
    <x v="0"/>
    <x v="0"/>
    <x v="0"/>
    <x v="7"/>
  </r>
  <r>
    <x v="2577"/>
    <x v="1442"/>
    <s v="MUEBLES"/>
    <x v="0"/>
    <m/>
    <s v="2025-08-02"/>
    <s v="2025-08-12"/>
    <s v="2025-08-13 10:01:10"/>
    <s v="0000-00-00 00:00:00"/>
    <s v="0000-00-00 00:00:00"/>
    <s v="2025-08-14 06:26:15"/>
    <s v="0000-00-00 00:00:00"/>
    <s v="2025-08-13"/>
    <s v="2025-08-13"/>
    <s v="2025-08-14"/>
    <s v="2025-08-19"/>
    <s v="2025-08-19"/>
    <x v="3"/>
    <s v="Bogota"/>
    <s v="100196"/>
    <x v="218"/>
    <m/>
    <x v="0"/>
    <n v="1"/>
    <x v="0"/>
    <x v="0"/>
    <x v="0"/>
    <n v="198800"/>
    <x v="0"/>
    <x v="0"/>
    <x v="0"/>
    <x v="7"/>
  </r>
  <r>
    <x v="2578"/>
    <x v="1188"/>
    <s v="CUBRIMIENTO"/>
    <x v="0"/>
    <m/>
    <s v="2025-08-04"/>
    <s v="2025-09-04"/>
    <s v="2025-09-04 12:17:34"/>
    <s v="2025-09-19 16:27:53"/>
    <s v="0000-00-00 00:00:00"/>
    <s v="0000-00-00 00:00:00"/>
    <s v="0000-00-00 00:00:00"/>
    <s v="2025-09-05"/>
    <s v="2025-09-19"/>
    <s v="2025-11-07"/>
    <s v="2025-11-07"/>
    <s v="2025-11-07"/>
    <x v="19"/>
    <s v="Toscana"/>
    <s v="PLAM08"/>
    <x v="55"/>
    <m/>
    <x v="1"/>
    <n v="1"/>
    <x v="371"/>
    <x v="0"/>
    <x v="49"/>
    <n v="42706535.039999999"/>
    <x v="3"/>
    <x v="4"/>
    <x v="3"/>
    <x v="3"/>
  </r>
  <r>
    <x v="2579"/>
    <x v="285"/>
    <s v="CUBRIMIENTO"/>
    <x v="0"/>
    <m/>
    <s v="2025-08-04"/>
    <s v="2025-08-04"/>
    <s v="2025-08-06 06:53:28"/>
    <s v="2025-08-06 17:36:23"/>
    <s v="2025-08-09 11:48:51"/>
    <s v="2025-08-12 07:47:04"/>
    <s v="0000-00-00 00:00:00"/>
    <s v="2025-08-05"/>
    <s v="2025-08-07"/>
    <s v="2025-08-11"/>
    <s v="2025-08-13"/>
    <s v="2025-08-13"/>
    <x v="3"/>
    <s v="Toscany"/>
    <s v="27812"/>
    <x v="797"/>
    <m/>
    <x v="0"/>
    <n v="1"/>
    <x v="0"/>
    <x v="0"/>
    <x v="0"/>
    <n v="47000"/>
    <x v="0"/>
    <x v="0"/>
    <x v="0"/>
    <x v="7"/>
  </r>
  <r>
    <x v="2579"/>
    <x v="285"/>
    <s v="CUBRIMIENTO"/>
    <x v="0"/>
    <m/>
    <s v="2025-08-04"/>
    <s v="2025-08-04"/>
    <s v="2025-08-06 06:53:28"/>
    <s v="2025-08-06 17:36:23"/>
    <s v="2025-08-09 11:48:51"/>
    <s v="2025-08-12 07:47:04"/>
    <s v="0000-00-00 00:00:00"/>
    <s v="2025-08-05"/>
    <s v="2025-08-07"/>
    <s v="2025-08-11"/>
    <s v="2025-08-13"/>
    <s v="2025-08-13"/>
    <x v="3"/>
    <s v="Toscany"/>
    <s v="FLANCHE02"/>
    <x v="97"/>
    <m/>
    <x v="8"/>
    <n v="1"/>
    <x v="430"/>
    <x v="0"/>
    <x v="0"/>
    <n v="249600"/>
    <x v="0"/>
    <x v="0"/>
    <x v="0"/>
    <x v="7"/>
  </r>
  <r>
    <x v="2579"/>
    <x v="285"/>
    <s v="CUBRIMIENTO"/>
    <x v="0"/>
    <m/>
    <s v="2025-08-04"/>
    <s v="2025-08-04"/>
    <s v="2025-08-06 06:53:28"/>
    <s v="2025-08-06 17:36:23"/>
    <s v="2025-08-09 11:48:51"/>
    <s v="2025-08-12 07:47:04"/>
    <s v="0000-00-00 00:00:00"/>
    <s v="2025-08-05"/>
    <s v="2025-08-07"/>
    <s v="2025-08-11"/>
    <s v="2025-08-13"/>
    <s v="2025-08-13"/>
    <x v="3"/>
    <s v="Toscany"/>
    <s v="MTOS03"/>
    <x v="839"/>
    <m/>
    <x v="0"/>
    <n v="1"/>
    <x v="0"/>
    <x v="0"/>
    <x v="0"/>
    <n v="505000"/>
    <x v="0"/>
    <x v="0"/>
    <x v="0"/>
    <x v="7"/>
  </r>
  <r>
    <x v="2579"/>
    <x v="285"/>
    <s v="CUBRIMIENTO"/>
    <x v="0"/>
    <m/>
    <s v="2025-08-04"/>
    <s v="2025-08-04"/>
    <s v="2025-08-06 06:53:28"/>
    <s v="2025-08-06 17:36:23"/>
    <s v="2025-08-09 11:48:51"/>
    <s v="2025-08-12 07:47:04"/>
    <s v="0000-00-00 00:00:00"/>
    <s v="2025-08-05"/>
    <s v="2025-08-07"/>
    <s v="2025-08-11"/>
    <s v="2025-08-13"/>
    <s v="2025-08-13"/>
    <x v="3"/>
    <s v="Toscany"/>
    <s v="SOMB03"/>
    <x v="161"/>
    <s v="LONA DICKSON NEGRO FONDO ENT REF:6028"/>
    <x v="8"/>
    <n v="1"/>
    <x v="430"/>
    <x v="0"/>
    <x v="12"/>
    <n v="3182120"/>
    <x v="0"/>
    <x v="6"/>
    <x v="8"/>
    <x v="7"/>
  </r>
  <r>
    <x v="2580"/>
    <x v="1443"/>
    <s v="CUBRIMIENTO"/>
    <x v="0"/>
    <m/>
    <s v="2025-08-04"/>
    <s v="2025-08-08"/>
    <s v="2025-08-08 12:11:35"/>
    <s v="0000-00-00 00:00:00"/>
    <s v="2025-08-08 16:40:01"/>
    <s v="2025-08-08 16:40:16"/>
    <s v="0000-00-00 00:00:00"/>
    <s v="2025-08-11"/>
    <s v="2025-08-11"/>
    <s v="2025-08-13"/>
    <s v="2025-08-15"/>
    <s v="2025-08-15"/>
    <x v="3"/>
    <s v="Toscany"/>
    <s v="11441"/>
    <x v="204"/>
    <m/>
    <x v="0"/>
    <n v="1"/>
    <x v="0"/>
    <x v="0"/>
    <x v="0"/>
    <n v="50420"/>
    <x v="0"/>
    <x v="0"/>
    <x v="0"/>
    <x v="7"/>
  </r>
  <r>
    <x v="2580"/>
    <x v="1443"/>
    <s v="CUBRIMIENTO"/>
    <x v="0"/>
    <m/>
    <s v="2025-08-04"/>
    <s v="2025-08-08"/>
    <s v="2025-08-08 12:11:35"/>
    <s v="0000-00-00 00:00:00"/>
    <s v="2025-08-08 16:40:01"/>
    <s v="2025-08-08 16:40:16"/>
    <s v="0000-00-00 00:00:00"/>
    <s v="2025-08-11"/>
    <s v="2025-08-11"/>
    <s v="2025-08-13"/>
    <s v="2025-08-15"/>
    <s v="2025-08-15"/>
    <x v="3"/>
    <s v="Toscany"/>
    <s v="5574"/>
    <x v="250"/>
    <m/>
    <x v="0"/>
    <n v="2"/>
    <x v="0"/>
    <x v="0"/>
    <x v="0"/>
    <n v="400000"/>
    <x v="0"/>
    <x v="0"/>
    <x v="0"/>
    <x v="7"/>
  </r>
  <r>
    <x v="2581"/>
    <x v="722"/>
    <s v="CUBRIMIENTO"/>
    <x v="0"/>
    <m/>
    <s v="2025-08-04"/>
    <s v="2025-08-04"/>
    <s v="2025-08-04 14:17:15"/>
    <s v="0000-00-00 00:00:00"/>
    <s v="2025-08-05 06:40:36"/>
    <s v="2025-08-05 06:41:08"/>
    <s v="0000-00-00 00:00:00"/>
    <s v="2025-08-05"/>
    <s v="2025-08-05"/>
    <s v="2025-08-07"/>
    <s v="2025-08-11"/>
    <s v="2025-08-11"/>
    <x v="3"/>
    <s v="Toscany"/>
    <s v="97"/>
    <x v="546"/>
    <m/>
    <x v="0"/>
    <n v="14"/>
    <x v="0"/>
    <x v="0"/>
    <x v="0"/>
    <n v="736400"/>
    <x v="0"/>
    <x v="0"/>
    <x v="0"/>
    <x v="7"/>
  </r>
  <r>
    <x v="2582"/>
    <x v="350"/>
    <s v="CUBRIMIENTO"/>
    <x v="0"/>
    <m/>
    <s v="2025-08-04"/>
    <s v="2025-08-05"/>
    <s v="2025-08-11 14:22:13"/>
    <s v="0000-00-00 00:00:00"/>
    <s v="2025-08-20 14:47:58"/>
    <s v="2025-08-20 14:48:05"/>
    <s v="0000-00-00 00:00:00"/>
    <s v="2025-08-06"/>
    <s v="2025-08-06"/>
    <s v="2025-08-08"/>
    <s v="2025-08-12"/>
    <s v="2025-08-12"/>
    <x v="14"/>
    <s v="Toscany"/>
    <s v="12119"/>
    <x v="283"/>
    <m/>
    <x v="0"/>
    <n v="24"/>
    <x v="0"/>
    <x v="0"/>
    <x v="0"/>
    <n v="1262400"/>
    <x v="0"/>
    <x v="0"/>
    <x v="0"/>
    <x v="7"/>
  </r>
  <r>
    <x v="2582"/>
    <x v="350"/>
    <s v="CUBRIMIENTO"/>
    <x v="0"/>
    <m/>
    <s v="2025-08-04"/>
    <s v="2025-08-05"/>
    <s v="2025-08-11 14:22:13"/>
    <s v="0000-00-00 00:00:00"/>
    <s v="2025-08-20 14:47:58"/>
    <s v="2025-08-20 14:48:05"/>
    <s v="0000-00-00 00:00:00"/>
    <s v="2025-08-06"/>
    <s v="2025-08-06"/>
    <s v="2025-08-08"/>
    <s v="2025-08-12"/>
    <s v="2025-08-12"/>
    <x v="14"/>
    <s v="Toscany"/>
    <s v="3567"/>
    <x v="211"/>
    <m/>
    <x v="0"/>
    <n v="17"/>
    <x v="0"/>
    <x v="0"/>
    <x v="0"/>
    <n v="894200"/>
    <x v="0"/>
    <x v="0"/>
    <x v="0"/>
    <x v="7"/>
  </r>
  <r>
    <x v="2583"/>
    <x v="1156"/>
    <s v="CUBRIMIENTO"/>
    <x v="0"/>
    <m/>
    <s v="2025-08-04"/>
    <s v="2025-08-08"/>
    <s v="2025-08-08 15:08:11"/>
    <s v="2025-09-11 22:16:41"/>
    <s v="2025-08-08 16:40:40"/>
    <s v="2025-08-08 16:41:09"/>
    <s v="2025-09-11 22:16:41"/>
    <s v="2025-08-11"/>
    <s v="2025-08-11"/>
    <s v="2025-08-14"/>
    <s v="2025-08-18"/>
    <s v="2025-08-18"/>
    <x v="3"/>
    <s v="Toscana"/>
    <s v="26327"/>
    <x v="862"/>
    <m/>
    <x v="0"/>
    <n v="1"/>
    <x v="0"/>
    <x v="0"/>
    <x v="0"/>
    <n v="9540"/>
    <x v="0"/>
    <x v="0"/>
    <x v="0"/>
    <x v="7"/>
  </r>
  <r>
    <x v="2583"/>
    <x v="1156"/>
    <s v="CUBRIMIENTO"/>
    <x v="0"/>
    <m/>
    <s v="2025-08-04"/>
    <s v="2025-08-08"/>
    <s v="2025-08-08 15:08:11"/>
    <s v="2025-09-11 22:16:41"/>
    <s v="2025-08-08 16:40:40"/>
    <s v="2025-08-08 16:41:09"/>
    <s v="2025-09-11 22:16:41"/>
    <s v="2025-08-11"/>
    <s v="2025-08-11"/>
    <s v="2025-08-14"/>
    <s v="2025-08-18"/>
    <s v="2025-08-18"/>
    <x v="3"/>
    <s v="Toscana"/>
    <s v="TRANSP06"/>
    <x v="59"/>
    <m/>
    <x v="0"/>
    <n v="1"/>
    <x v="0"/>
    <x v="0"/>
    <x v="0"/>
    <n v="251856"/>
    <x v="0"/>
    <x v="1"/>
    <x v="1"/>
    <x v="7"/>
  </r>
  <r>
    <x v="2584"/>
    <x v="331"/>
    <s v="MUEBLES CC CUBRIMIENTOS"/>
    <x v="0"/>
    <m/>
    <s v="2025-08-04"/>
    <s v="2025-08-13"/>
    <s v="2025-08-15 11:36:36"/>
    <s v="0000-00-00 00:00:00"/>
    <s v="2025-08-19 16:14:20"/>
    <s v="2025-08-22 09:59:43"/>
    <s v="2025-09-19 11:41:56"/>
    <s v="2025-08-14"/>
    <s v="2025-08-14"/>
    <s v="2025-08-18"/>
    <s v="2025-08-21"/>
    <s v="2025-08-25"/>
    <x v="1"/>
    <s v="Medellin"/>
    <s v="3647"/>
    <x v="268"/>
    <m/>
    <x v="0"/>
    <n v="1"/>
    <x v="0"/>
    <x v="0"/>
    <x v="0"/>
    <n v="1063500"/>
    <x v="0"/>
    <x v="0"/>
    <x v="0"/>
    <x v="7"/>
  </r>
  <r>
    <x v="2584"/>
    <x v="331"/>
    <s v="MUEBLES CC CUBRIMIENTOS"/>
    <x v="0"/>
    <m/>
    <s v="2025-08-04"/>
    <s v="2025-08-13"/>
    <s v="2025-08-15 11:36:36"/>
    <s v="0000-00-00 00:00:00"/>
    <s v="2025-08-19 16:14:20"/>
    <s v="2025-08-22 09:59:43"/>
    <s v="2025-09-19 11:41:56"/>
    <s v="2025-08-14"/>
    <s v="2025-08-14"/>
    <s v="2025-08-18"/>
    <s v="2025-08-21"/>
    <s v="2025-08-25"/>
    <x v="1"/>
    <s v="Medellin"/>
    <s v="SERV03"/>
    <x v="1179"/>
    <m/>
    <x v="0"/>
    <n v="1"/>
    <x v="0"/>
    <x v="0"/>
    <x v="0"/>
    <n v="400000"/>
    <x v="0"/>
    <x v="1"/>
    <x v="1"/>
    <x v="7"/>
  </r>
  <r>
    <x v="2584"/>
    <x v="331"/>
    <s v="MUEBLES CC CUBRIMIENTOS"/>
    <x v="0"/>
    <m/>
    <s v="2025-08-04"/>
    <s v="2025-08-13"/>
    <s v="2025-08-15 11:36:36"/>
    <s v="0000-00-00 00:00:00"/>
    <s v="2025-08-19 16:14:20"/>
    <s v="2025-08-22 09:59:43"/>
    <s v="2025-09-19 11:41:56"/>
    <s v="2025-08-14"/>
    <s v="2025-08-14"/>
    <s v="2025-08-18"/>
    <s v="2025-08-21"/>
    <s v="2025-08-25"/>
    <x v="1"/>
    <s v="Medellin"/>
    <s v="TRANSP06"/>
    <x v="59"/>
    <m/>
    <x v="0"/>
    <n v="1"/>
    <x v="0"/>
    <x v="0"/>
    <x v="0"/>
    <n v="150000"/>
    <x v="0"/>
    <x v="1"/>
    <x v="1"/>
    <x v="7"/>
  </r>
  <r>
    <x v="2585"/>
    <x v="1444"/>
    <s v="MUEBLES CC CUBRIMIENTOS"/>
    <x v="0"/>
    <m/>
    <s v="2025-08-04"/>
    <s v="2025-08-12"/>
    <s v="2025-08-13 11:42:20"/>
    <s v="0000-00-00 00:00:00"/>
    <s v="2025-08-27 10:47:32"/>
    <s v="0000-00-00 00:00:00"/>
    <s v="0000-00-00 00:00:00"/>
    <s v="2025-08-13"/>
    <s v="2025-08-13"/>
    <s v="2025-08-15"/>
    <s v="2025-08-19"/>
    <s v="2025-08-19"/>
    <x v="18"/>
    <s v="Toscany"/>
    <s v="1010103"/>
    <x v="556"/>
    <m/>
    <x v="0"/>
    <n v="2"/>
    <x v="0"/>
    <x v="0"/>
    <x v="0"/>
    <n v="25500"/>
    <x v="0"/>
    <x v="0"/>
    <x v="0"/>
    <x v="7"/>
  </r>
  <r>
    <x v="2585"/>
    <x v="1444"/>
    <s v="MUEBLES CC CUBRIMIENTOS"/>
    <x v="0"/>
    <m/>
    <s v="2025-08-04"/>
    <s v="2025-08-12"/>
    <s v="2025-08-13 11:42:20"/>
    <s v="0000-00-00 00:00:00"/>
    <s v="2025-08-27 10:47:32"/>
    <s v="0000-00-00 00:00:00"/>
    <s v="0000-00-00 00:00:00"/>
    <s v="2025-08-13"/>
    <s v="2025-08-13"/>
    <s v="2025-08-15"/>
    <s v="2025-08-19"/>
    <s v="2025-08-19"/>
    <x v="18"/>
    <s v="Toscany"/>
    <s v="1010104"/>
    <x v="273"/>
    <m/>
    <x v="0"/>
    <n v="2"/>
    <x v="0"/>
    <x v="0"/>
    <x v="0"/>
    <n v="84000"/>
    <x v="0"/>
    <x v="0"/>
    <x v="0"/>
    <x v="7"/>
  </r>
  <r>
    <x v="2585"/>
    <x v="1444"/>
    <s v="MUEBLES CC CUBRIMIENTOS"/>
    <x v="0"/>
    <m/>
    <s v="2025-08-04"/>
    <s v="2025-08-12"/>
    <s v="2025-08-13 11:42:20"/>
    <s v="0000-00-00 00:00:00"/>
    <s v="2025-08-27 10:47:32"/>
    <s v="0000-00-00 00:00:00"/>
    <s v="0000-00-00 00:00:00"/>
    <s v="2025-08-13"/>
    <s v="2025-08-13"/>
    <s v="2025-08-15"/>
    <s v="2025-08-19"/>
    <s v="2025-08-19"/>
    <x v="18"/>
    <s v="Toscany"/>
    <s v="11369"/>
    <x v="789"/>
    <m/>
    <x v="0"/>
    <n v="2"/>
    <x v="0"/>
    <x v="0"/>
    <x v="0"/>
    <n v="2600"/>
    <x v="0"/>
    <x v="0"/>
    <x v="0"/>
    <x v="7"/>
  </r>
  <r>
    <x v="2585"/>
    <x v="1444"/>
    <s v="MUEBLES CC CUBRIMIENTOS"/>
    <x v="0"/>
    <m/>
    <s v="2025-08-04"/>
    <s v="2025-08-12"/>
    <s v="2025-08-13 11:42:20"/>
    <s v="0000-00-00 00:00:00"/>
    <s v="2025-08-27 10:47:32"/>
    <s v="0000-00-00 00:00:00"/>
    <s v="0000-00-00 00:00:00"/>
    <s v="2025-08-13"/>
    <s v="2025-08-13"/>
    <s v="2025-08-15"/>
    <s v="2025-08-19"/>
    <s v="2025-08-19"/>
    <x v="18"/>
    <s v="Toscany"/>
    <s v="11435"/>
    <x v="229"/>
    <m/>
    <x v="0"/>
    <n v="1"/>
    <x v="0"/>
    <x v="0"/>
    <x v="0"/>
    <n v="63900"/>
    <x v="0"/>
    <x v="0"/>
    <x v="0"/>
    <x v="7"/>
  </r>
  <r>
    <x v="2585"/>
    <x v="1444"/>
    <s v="MUEBLES CC CUBRIMIENTOS"/>
    <x v="0"/>
    <m/>
    <s v="2025-08-04"/>
    <s v="2025-08-12"/>
    <s v="2025-08-13 11:42:20"/>
    <s v="0000-00-00 00:00:00"/>
    <s v="2025-08-27 10:47:32"/>
    <s v="0000-00-00 00:00:00"/>
    <s v="0000-00-00 00:00:00"/>
    <s v="2025-08-13"/>
    <s v="2025-08-13"/>
    <s v="2025-08-15"/>
    <s v="2025-08-19"/>
    <s v="2025-08-19"/>
    <x v="18"/>
    <s v="Toscany"/>
    <s v="11441"/>
    <x v="204"/>
    <m/>
    <x v="0"/>
    <n v="1"/>
    <x v="0"/>
    <x v="0"/>
    <x v="0"/>
    <n v="50400"/>
    <x v="0"/>
    <x v="0"/>
    <x v="0"/>
    <x v="7"/>
  </r>
  <r>
    <x v="2585"/>
    <x v="1444"/>
    <s v="MUEBLES CC CUBRIMIENTOS"/>
    <x v="0"/>
    <m/>
    <s v="2025-08-04"/>
    <s v="2025-08-12"/>
    <s v="2025-08-13 11:42:20"/>
    <s v="0000-00-00 00:00:00"/>
    <s v="2025-08-27 10:47:32"/>
    <s v="0000-00-00 00:00:00"/>
    <s v="0000-00-00 00:00:00"/>
    <s v="2025-08-13"/>
    <s v="2025-08-13"/>
    <s v="2025-08-15"/>
    <s v="2025-08-19"/>
    <s v="2025-08-19"/>
    <x v="18"/>
    <s v="Toscany"/>
    <s v="11455"/>
    <x v="232"/>
    <m/>
    <x v="0"/>
    <n v="1"/>
    <x v="0"/>
    <x v="0"/>
    <x v="0"/>
    <n v="17750"/>
    <x v="0"/>
    <x v="0"/>
    <x v="0"/>
    <x v="7"/>
  </r>
  <r>
    <x v="2585"/>
    <x v="1444"/>
    <s v="MUEBLES CC CUBRIMIENTOS"/>
    <x v="0"/>
    <m/>
    <s v="2025-08-04"/>
    <s v="2025-08-12"/>
    <s v="2025-08-13 11:42:20"/>
    <s v="0000-00-00 00:00:00"/>
    <s v="2025-08-27 10:47:32"/>
    <s v="0000-00-00 00:00:00"/>
    <s v="0000-00-00 00:00:00"/>
    <s v="2025-08-13"/>
    <s v="2025-08-13"/>
    <s v="2025-08-15"/>
    <s v="2025-08-19"/>
    <s v="2025-08-19"/>
    <x v="18"/>
    <s v="Toscany"/>
    <s v="12871"/>
    <x v="790"/>
    <m/>
    <x v="0"/>
    <n v="2"/>
    <x v="0"/>
    <x v="0"/>
    <x v="0"/>
    <n v="800"/>
    <x v="0"/>
    <x v="0"/>
    <x v="0"/>
    <x v="7"/>
  </r>
  <r>
    <x v="2585"/>
    <x v="1444"/>
    <s v="MUEBLES CC CUBRIMIENTOS"/>
    <x v="0"/>
    <m/>
    <s v="2025-08-04"/>
    <s v="2025-08-12"/>
    <s v="2025-08-13 11:42:20"/>
    <s v="0000-00-00 00:00:00"/>
    <s v="2025-08-27 10:47:32"/>
    <s v="0000-00-00 00:00:00"/>
    <s v="0000-00-00 00:00:00"/>
    <s v="2025-08-13"/>
    <s v="2025-08-13"/>
    <s v="2025-08-15"/>
    <s v="2025-08-19"/>
    <s v="2025-08-19"/>
    <x v="18"/>
    <s v="Toscany"/>
    <s v="26873"/>
    <x v="1268"/>
    <m/>
    <x v="0"/>
    <n v="1.2"/>
    <x v="0"/>
    <x v="0"/>
    <x v="0"/>
    <n v="223560"/>
    <x v="0"/>
    <x v="0"/>
    <x v="0"/>
    <x v="7"/>
  </r>
  <r>
    <x v="2586"/>
    <x v="455"/>
    <s v="CUBRIMIENTO"/>
    <x v="0"/>
    <m/>
    <s v="2025-08-04"/>
    <s v="2025-08-05"/>
    <s v="2025-08-05 11:14:36"/>
    <s v="0000-00-00 00:00:00"/>
    <s v="2025-08-05 14:15:26"/>
    <s v="2025-08-05 14:15:56"/>
    <s v="0000-00-00 00:00:00"/>
    <s v="2025-08-06"/>
    <s v="2025-08-06"/>
    <s v="2025-08-08"/>
    <s v="2025-08-12"/>
    <s v="2025-08-12"/>
    <x v="3"/>
    <s v="Toscany"/>
    <s v="23"/>
    <x v="418"/>
    <m/>
    <x v="0"/>
    <n v="6.5"/>
    <x v="0"/>
    <x v="0"/>
    <x v="0"/>
    <n v="341900"/>
    <x v="0"/>
    <x v="0"/>
    <x v="0"/>
    <x v="7"/>
  </r>
  <r>
    <x v="2587"/>
    <x v="1244"/>
    <s v="MUEBLES CC CUBRIMIENTOS"/>
    <x v="0"/>
    <m/>
    <s v="2025-07-15"/>
    <s v="2025-08-05"/>
    <s v="2025-08-06 09:04:32"/>
    <s v="0000-00-00 00:00:00"/>
    <s v="2025-08-06 18:34:28"/>
    <s v="2025-08-15 12:00:21"/>
    <s v="2025-08-15 16:22:28"/>
    <s v="2025-08-06"/>
    <s v="2025-08-06"/>
    <s v="2025-08-07"/>
    <s v="2025-08-11"/>
    <s v="2025-08-13"/>
    <x v="3"/>
    <s v="Cali"/>
    <s v="SERV03"/>
    <x v="32"/>
    <m/>
    <x v="0"/>
    <n v="1"/>
    <x v="0"/>
    <x v="0"/>
    <x v="0"/>
    <n v="750000"/>
    <x v="0"/>
    <x v="1"/>
    <x v="1"/>
    <x v="7"/>
  </r>
  <r>
    <x v="2588"/>
    <x v="1445"/>
    <s v="CUBRIMIENTO"/>
    <x v="0"/>
    <m/>
    <s v="2025-08-08"/>
    <s v="2025-09-30"/>
    <s v="2025-10-18 14:14:47"/>
    <s v="0000-00-00 00:00:00"/>
    <s v="0000-00-00 00:00:00"/>
    <s v="0000-00-00 00:00:00"/>
    <s v="0000-00-00 00:00:00"/>
    <s v="2025-10-18"/>
    <s v="2025-10-22"/>
    <s v="2025-11-01"/>
    <s v="2025-11-04"/>
    <s v="2025-11-11"/>
    <x v="16"/>
    <s v="Medellin"/>
    <s v="FLANCHE01"/>
    <x v="51"/>
    <s v="No Aplica"/>
    <x v="3"/>
    <n v="1"/>
    <x v="220"/>
    <x v="0"/>
    <x v="0"/>
    <n v="1989648"/>
    <x v="1"/>
    <x v="0"/>
    <x v="0"/>
    <x v="3"/>
  </r>
  <r>
    <x v="2588"/>
    <x v="1445"/>
    <s v="CUBRIMIENTO"/>
    <x v="0"/>
    <m/>
    <s v="2025-08-08"/>
    <s v="2025-09-30"/>
    <s v="2025-10-18 14:14:47"/>
    <s v="0000-00-00 00:00:00"/>
    <s v="0000-00-00 00:00:00"/>
    <s v="0000-00-00 00:00:00"/>
    <s v="0000-00-00 00:00:00"/>
    <s v="2025-10-18"/>
    <s v="2025-10-22"/>
    <s v="2025-11-01"/>
    <s v="2025-11-04"/>
    <s v="2025-11-11"/>
    <x v="16"/>
    <s v="Medellin"/>
    <s v="PLT01"/>
    <x v="98"/>
    <m/>
    <x v="3"/>
    <n v="12"/>
    <x v="0"/>
    <x v="0"/>
    <x v="0"/>
    <n v="791208"/>
    <x v="1"/>
    <x v="0"/>
    <x v="0"/>
    <x v="3"/>
  </r>
  <r>
    <x v="2588"/>
    <x v="1445"/>
    <s v="CUBRIMIENTO"/>
    <x v="0"/>
    <m/>
    <s v="2025-08-08"/>
    <s v="2025-09-30"/>
    <s v="2025-10-18 14:14:47"/>
    <s v="0000-00-00 00:00:00"/>
    <s v="0000-00-00 00:00:00"/>
    <s v="0000-00-00 00:00:00"/>
    <s v="0000-00-00 00:00:00"/>
    <s v="2025-10-18"/>
    <s v="2025-10-22"/>
    <s v="2025-11-01"/>
    <s v="2025-11-04"/>
    <s v="2025-11-11"/>
    <x v="16"/>
    <s v="Medellin"/>
    <s v="SERV03"/>
    <x v="1179"/>
    <m/>
    <x v="0"/>
    <n v="1"/>
    <x v="0"/>
    <x v="0"/>
    <x v="0"/>
    <n v="150000"/>
    <x v="1"/>
    <x v="1"/>
    <x v="1"/>
    <x v="3"/>
  </r>
  <r>
    <x v="2588"/>
    <x v="1445"/>
    <s v="CUBRIMIENTO"/>
    <x v="0"/>
    <m/>
    <s v="2025-08-08"/>
    <s v="2025-09-30"/>
    <s v="2025-10-18 14:14:47"/>
    <s v="0000-00-00 00:00:00"/>
    <s v="0000-00-00 00:00:00"/>
    <s v="0000-00-00 00:00:00"/>
    <s v="0000-00-00 00:00:00"/>
    <s v="2025-10-18"/>
    <s v="2025-10-22"/>
    <s v="2025-11-01"/>
    <s v="2025-11-04"/>
    <s v="2025-11-11"/>
    <x v="16"/>
    <s v="Medellin"/>
    <s v="SOMB01"/>
    <x v="71"/>
    <s v="LONA DICKSON GRIS VETEADO (U406) 1.20M"/>
    <x v="3"/>
    <n v="3"/>
    <x v="2"/>
    <x v="0"/>
    <x v="1"/>
    <n v="31685427"/>
    <x v="1"/>
    <x v="6"/>
    <x v="5"/>
    <x v="3"/>
  </r>
  <r>
    <x v="2588"/>
    <x v="1445"/>
    <s v="CUBRIMIENTO"/>
    <x v="0"/>
    <m/>
    <s v="2025-08-08"/>
    <s v="2025-09-30"/>
    <s v="2025-10-18 14:14:47"/>
    <s v="0000-00-00 00:00:00"/>
    <s v="0000-00-00 00:00:00"/>
    <s v="0000-00-00 00:00:00"/>
    <s v="0000-00-00 00:00:00"/>
    <s v="2025-10-18"/>
    <s v="2025-10-22"/>
    <s v="2025-11-01"/>
    <s v="2025-11-04"/>
    <s v="2025-11-11"/>
    <x v="16"/>
    <s v="Medellin"/>
    <s v="TRANSP06"/>
    <x v="59"/>
    <m/>
    <x v="0"/>
    <n v="1"/>
    <x v="0"/>
    <x v="0"/>
    <x v="0"/>
    <n v="250000"/>
    <x v="1"/>
    <x v="1"/>
    <x v="1"/>
    <x v="3"/>
  </r>
  <r>
    <x v="2589"/>
    <x v="1446"/>
    <s v="MUEBLES CC CUBRIMIENTOS"/>
    <x v="0"/>
    <m/>
    <s v="2025-08-05"/>
    <s v="2025-08-05"/>
    <s v="2025-08-06 13:58:07"/>
    <s v="0000-00-00 00:00:00"/>
    <s v="2025-08-22 13:26:01"/>
    <s v="2025-08-26 15:22:45"/>
    <s v="2025-09-05 20:49:34"/>
    <s v="2025-08-06"/>
    <s v="2025-08-06"/>
    <s v="2025-09-01"/>
    <s v="0000-00-00"/>
    <s v="2025-09-05"/>
    <x v="1"/>
    <s v="Virtual"/>
    <s v="15841"/>
    <x v="86"/>
    <m/>
    <x v="0"/>
    <n v="17"/>
    <x v="0"/>
    <x v="0"/>
    <x v="0"/>
    <n v="13944284"/>
    <x v="0"/>
    <x v="2"/>
    <x v="0"/>
    <x v="4"/>
  </r>
  <r>
    <x v="2589"/>
    <x v="1446"/>
    <s v="MUEBLES CC CUBRIMIENTOS"/>
    <x v="0"/>
    <m/>
    <s v="2025-08-05"/>
    <s v="2025-08-05"/>
    <s v="2025-08-06 13:58:07"/>
    <s v="0000-00-00 00:00:00"/>
    <s v="2025-08-22 13:26:01"/>
    <s v="2025-08-26 15:22:45"/>
    <s v="2025-09-05 20:49:34"/>
    <s v="2025-08-06"/>
    <s v="2025-08-06"/>
    <s v="2025-09-01"/>
    <s v="0000-00-00"/>
    <s v="2025-09-05"/>
    <x v="1"/>
    <s v="Virtual"/>
    <s v="TRANSP07"/>
    <x v="47"/>
    <m/>
    <x v="0"/>
    <n v="1"/>
    <x v="0"/>
    <x v="0"/>
    <x v="0"/>
    <n v="80000"/>
    <x v="0"/>
    <x v="0"/>
    <x v="0"/>
    <x v="4"/>
  </r>
  <r>
    <x v="2590"/>
    <x v="1447"/>
    <s v="CUBRIMIENTO"/>
    <x v="0"/>
    <m/>
    <s v="2025-08-05"/>
    <s v="2025-09-30"/>
    <s v="2025-10-07 17:42:00"/>
    <s v="0000-00-00 00:00:00"/>
    <s v="0000-00-00 00:00:00"/>
    <s v="0000-00-00 00:00:00"/>
    <s v="0000-00-00 00:00:00"/>
    <s v="2025-10-03"/>
    <s v="2025-10-15"/>
    <s v="2025-10-29"/>
    <s v="2025-10-31"/>
    <s v="2025-11-11"/>
    <x v="16"/>
    <s v="Toscana"/>
    <s v="CELOSIA ESPECIAL07"/>
    <x v="1269"/>
    <m/>
    <x v="0"/>
    <n v="1"/>
    <x v="0"/>
    <x v="0"/>
    <x v="0"/>
    <n v="4077588.7080000001"/>
    <x v="1"/>
    <x v="0"/>
    <x v="0"/>
    <x v="0"/>
  </r>
  <r>
    <x v="2590"/>
    <x v="1447"/>
    <s v="CUBRIMIENTO"/>
    <x v="0"/>
    <m/>
    <s v="2025-08-05"/>
    <s v="2025-09-30"/>
    <s v="2025-10-07 17:42:00"/>
    <s v="0000-00-00 00:00:00"/>
    <s v="0000-00-00 00:00:00"/>
    <s v="0000-00-00 00:00:00"/>
    <s v="0000-00-00 00:00:00"/>
    <s v="2025-10-03"/>
    <s v="2025-10-15"/>
    <s v="2025-10-29"/>
    <s v="2025-10-31"/>
    <s v="2025-11-11"/>
    <x v="16"/>
    <s v="Toscana"/>
    <s v="PLAM08"/>
    <x v="55"/>
    <m/>
    <x v="6"/>
    <n v="2"/>
    <x v="193"/>
    <x v="0"/>
    <x v="215"/>
    <n v="68683619.231999993"/>
    <x v="1"/>
    <x v="4"/>
    <x v="3"/>
    <x v="0"/>
  </r>
  <r>
    <x v="2591"/>
    <x v="356"/>
    <s v="CUBRIMIENTO"/>
    <x v="0"/>
    <m/>
    <s v="2025-08-05"/>
    <s v="2025-08-05"/>
    <s v="2025-08-06 11:58:01"/>
    <s v="0000-00-00 00:00:00"/>
    <s v="2025-08-08 06:50:37"/>
    <s v="2025-08-08 06:50:48"/>
    <s v="0000-00-00 00:00:00"/>
    <s v="2025-08-06"/>
    <s v="2025-08-06"/>
    <s v="2025-08-08"/>
    <s v="2025-08-12"/>
    <s v="2025-08-12"/>
    <x v="3"/>
    <s v="Toscany"/>
    <s v="11369"/>
    <x v="789"/>
    <m/>
    <x v="0"/>
    <n v="2"/>
    <x v="0"/>
    <x v="0"/>
    <x v="0"/>
    <n v="2600"/>
    <x v="0"/>
    <x v="0"/>
    <x v="0"/>
    <x v="7"/>
  </r>
  <r>
    <x v="2591"/>
    <x v="356"/>
    <s v="CUBRIMIENTO"/>
    <x v="0"/>
    <m/>
    <s v="2025-08-05"/>
    <s v="2025-08-05"/>
    <s v="2025-08-06 11:58:01"/>
    <s v="0000-00-00 00:00:00"/>
    <s v="2025-08-08 06:50:37"/>
    <s v="2025-08-08 06:50:48"/>
    <s v="0000-00-00 00:00:00"/>
    <s v="2025-08-06"/>
    <s v="2025-08-06"/>
    <s v="2025-08-08"/>
    <s v="2025-08-12"/>
    <s v="2025-08-12"/>
    <x v="3"/>
    <s v="Toscany"/>
    <s v="11435"/>
    <x v="229"/>
    <m/>
    <x v="0"/>
    <n v="1"/>
    <x v="0"/>
    <x v="0"/>
    <x v="0"/>
    <n v="63900"/>
    <x v="0"/>
    <x v="0"/>
    <x v="0"/>
    <x v="7"/>
  </r>
  <r>
    <x v="2591"/>
    <x v="356"/>
    <s v="CUBRIMIENTO"/>
    <x v="0"/>
    <m/>
    <s v="2025-08-05"/>
    <s v="2025-08-05"/>
    <s v="2025-08-06 11:58:01"/>
    <s v="0000-00-00 00:00:00"/>
    <s v="2025-08-08 06:50:37"/>
    <s v="2025-08-08 06:50:48"/>
    <s v="0000-00-00 00:00:00"/>
    <s v="2025-08-06"/>
    <s v="2025-08-06"/>
    <s v="2025-08-08"/>
    <s v="2025-08-12"/>
    <s v="2025-08-12"/>
    <x v="3"/>
    <s v="Toscany"/>
    <s v="12871"/>
    <x v="790"/>
    <m/>
    <x v="0"/>
    <n v="2"/>
    <x v="0"/>
    <x v="0"/>
    <x v="0"/>
    <n v="800"/>
    <x v="0"/>
    <x v="0"/>
    <x v="0"/>
    <x v="7"/>
  </r>
  <r>
    <x v="2592"/>
    <x v="987"/>
    <s v="MUEBLES CC CUBRIMIENTOS"/>
    <x v="0"/>
    <m/>
    <s v="2025-08-05"/>
    <s v="2025-08-05"/>
    <s v="2025-08-06 13:53:04"/>
    <s v="0000-00-00 00:00:00"/>
    <s v="2025-09-06 13:57:44"/>
    <s v="2025-09-15 09:55:20"/>
    <s v="2025-09-25 15:12:51"/>
    <s v="2025-08-06"/>
    <s v="2025-08-06"/>
    <s v="2025-09-10"/>
    <s v="2025-09-12"/>
    <s v="2025-09-14"/>
    <x v="1"/>
    <s v="Virtual"/>
    <s v="5220"/>
    <x v="718"/>
    <s v="LONA DICKSON AZUL OCEANO REF:7264"/>
    <x v="0"/>
    <n v="1"/>
    <x v="0"/>
    <x v="0"/>
    <x v="0"/>
    <n v="997360"/>
    <x v="0"/>
    <x v="0"/>
    <x v="0"/>
    <x v="4"/>
  </r>
  <r>
    <x v="2593"/>
    <x v="416"/>
    <s v="MUEBLES CC CUBRIMIENTOS"/>
    <x v="0"/>
    <m/>
    <s v="2025-08-05"/>
    <s v="2025-08-07"/>
    <s v="2025-08-08 09:46:39"/>
    <s v="0000-00-00 00:00:00"/>
    <s v="2025-08-12 09:48:09"/>
    <s v="2025-08-20 15:59:16"/>
    <s v="2025-09-24 12:00:55"/>
    <s v="2025-08-08"/>
    <s v="2025-08-08"/>
    <s v="2025-09-03"/>
    <s v="2025-09-08"/>
    <s v="2025-09-10"/>
    <x v="1"/>
    <s v="Medellin"/>
    <s v="8163"/>
    <x v="567"/>
    <s v="FURNISCREEN BLANCA 2M EB4027W G8 625GR"/>
    <x v="4"/>
    <n v="1"/>
    <x v="0"/>
    <x v="0"/>
    <x v="0"/>
    <n v="1218890"/>
    <x v="0"/>
    <x v="2"/>
    <x v="0"/>
    <x v="4"/>
  </r>
  <r>
    <x v="2594"/>
    <x v="385"/>
    <s v="CUBRIMIENTO"/>
    <x v="0"/>
    <m/>
    <s v="2025-08-05"/>
    <s v="2025-08-05"/>
    <s v="2025-08-06 12:09:18"/>
    <s v="0000-00-00 00:00:00"/>
    <s v="2025-08-08 06:51:41"/>
    <s v="2025-08-08 06:52:06"/>
    <s v="0000-00-00 00:00:00"/>
    <s v="2025-08-06"/>
    <s v="2025-08-06"/>
    <s v="2025-08-08"/>
    <s v="2025-08-12"/>
    <s v="2025-08-12"/>
    <x v="3"/>
    <s v="Toscany"/>
    <s v="54"/>
    <x v="419"/>
    <m/>
    <x v="0"/>
    <n v="17.5"/>
    <x v="0"/>
    <x v="0"/>
    <x v="0"/>
    <n v="920500"/>
    <x v="0"/>
    <x v="0"/>
    <x v="0"/>
    <x v="7"/>
  </r>
  <r>
    <x v="2595"/>
    <x v="1448"/>
    <s v="MUEBLES CC CUBRIMIENTOS"/>
    <x v="0"/>
    <m/>
    <s v="2025-08-05"/>
    <s v="2025-08-05"/>
    <s v="2025-08-06 09:20:14"/>
    <s v="0000-00-00 00:00:00"/>
    <s v="2025-08-06 10:38:39"/>
    <s v="2025-08-06 12:04:21"/>
    <s v="2025-08-08 19:05:03"/>
    <s v="2025-08-06"/>
    <s v="2025-08-06"/>
    <s v="2025-09-01"/>
    <s v="2025-09-04"/>
    <s v="2025-09-08"/>
    <x v="3"/>
    <s v="Bogota"/>
    <s v="11391"/>
    <x v="374"/>
    <m/>
    <x v="5"/>
    <n v="1"/>
    <x v="0"/>
    <x v="0"/>
    <x v="0"/>
    <n v="1536661"/>
    <x v="0"/>
    <x v="0"/>
    <x v="0"/>
    <x v="4"/>
  </r>
  <r>
    <x v="2595"/>
    <x v="1448"/>
    <s v="MUEBLES CC CUBRIMIENTOS"/>
    <x v="0"/>
    <m/>
    <s v="2025-08-05"/>
    <s v="2025-08-05"/>
    <s v="2025-08-06 09:20:14"/>
    <s v="0000-00-00 00:00:00"/>
    <s v="2025-08-06 10:38:39"/>
    <s v="2025-08-06 12:04:21"/>
    <s v="2025-08-08 19:05:03"/>
    <s v="2025-08-06"/>
    <s v="2025-08-06"/>
    <s v="2025-09-01"/>
    <s v="2025-09-04"/>
    <s v="2025-09-08"/>
    <x v="3"/>
    <s v="Bogota"/>
    <s v="8167"/>
    <x v="352"/>
    <s v="FURNISCREEN NEGRO 2M EB4027W G8 625GR"/>
    <x v="2"/>
    <n v="4"/>
    <x v="0"/>
    <x v="0"/>
    <x v="0"/>
    <n v="3531072"/>
    <x v="0"/>
    <x v="2"/>
    <x v="0"/>
    <x v="4"/>
  </r>
  <r>
    <x v="2595"/>
    <x v="1448"/>
    <s v="MUEBLES CC CUBRIMIENTOS"/>
    <x v="0"/>
    <m/>
    <s v="2025-08-05"/>
    <s v="2025-08-05"/>
    <s v="2025-08-06 09:20:14"/>
    <s v="0000-00-00 00:00:00"/>
    <s v="2025-08-06 10:38:39"/>
    <s v="2025-08-06 12:04:21"/>
    <s v="2025-08-08 19:05:03"/>
    <s v="2025-08-06"/>
    <s v="2025-08-06"/>
    <s v="2025-09-01"/>
    <s v="2025-09-04"/>
    <s v="2025-09-08"/>
    <x v="3"/>
    <s v="Bogota"/>
    <s v="9221"/>
    <x v="434"/>
    <m/>
    <x v="4"/>
    <n v="1"/>
    <x v="0"/>
    <x v="0"/>
    <x v="0"/>
    <n v="3388459"/>
    <x v="0"/>
    <x v="2"/>
    <x v="0"/>
    <x v="4"/>
  </r>
  <r>
    <x v="2595"/>
    <x v="1448"/>
    <s v="MUEBLES CC CUBRIMIENTOS"/>
    <x v="0"/>
    <m/>
    <s v="2025-08-05"/>
    <s v="2025-08-05"/>
    <s v="2025-08-06 09:20:14"/>
    <s v="0000-00-00 00:00:00"/>
    <s v="2025-08-06 10:38:39"/>
    <s v="2025-08-06 12:04:21"/>
    <s v="2025-08-08 19:05:03"/>
    <s v="2025-08-06"/>
    <s v="2025-08-06"/>
    <s v="2025-09-01"/>
    <s v="2025-09-04"/>
    <s v="2025-09-08"/>
    <x v="3"/>
    <s v="Bogota"/>
    <s v="9709"/>
    <x v="169"/>
    <s v="LONA DICKSON VERDE FORESTA REF:6687"/>
    <x v="0"/>
    <n v="1"/>
    <x v="0"/>
    <x v="0"/>
    <x v="0"/>
    <n v="1997433"/>
    <x v="0"/>
    <x v="2"/>
    <x v="0"/>
    <x v="4"/>
  </r>
  <r>
    <x v="2596"/>
    <x v="1449"/>
    <s v="MUEBLES CC CUBRIMIENTOS"/>
    <x v="0"/>
    <m/>
    <s v="2025-08-05"/>
    <s v="2025-08-05"/>
    <s v="2025-08-06 10:45:56"/>
    <s v="0000-00-00 00:00:00"/>
    <s v="2025-08-25 14:42:31"/>
    <s v="2025-08-25 14:42:39"/>
    <s v="2025-08-29 11:52:19"/>
    <s v="2025-08-06"/>
    <s v="2025-08-06"/>
    <s v="2025-09-11"/>
    <s v="2025-09-16"/>
    <s v="2025-09-17"/>
    <x v="1"/>
    <s v="Bogota"/>
    <s v="1795"/>
    <x v="321"/>
    <s v="LONA DICKSON BEIGE VETEADO REF:8904"/>
    <x v="0"/>
    <n v="2"/>
    <x v="0"/>
    <x v="0"/>
    <x v="0"/>
    <n v="2496748"/>
    <x v="0"/>
    <x v="2"/>
    <x v="0"/>
    <x v="4"/>
  </r>
  <r>
    <x v="2597"/>
    <x v="1450"/>
    <s v="CUBRIMIENTO"/>
    <x v="0"/>
    <m/>
    <s v="2025-08-06"/>
    <s v="2025-08-06"/>
    <s v="2025-08-06 12:17:31"/>
    <s v="0000-00-00 00:00:00"/>
    <s v="2025-08-08 06:49:03"/>
    <s v="2025-08-08 06:49:33"/>
    <s v="0000-00-00 00:00:00"/>
    <s v="2025-08-07"/>
    <s v="2025-08-07"/>
    <s v="2025-08-11"/>
    <s v="2025-08-13"/>
    <s v="2025-08-13"/>
    <x v="3"/>
    <s v="Toscany"/>
    <s v="12569"/>
    <x v="367"/>
    <m/>
    <x v="0"/>
    <n v="8.5"/>
    <x v="0"/>
    <x v="0"/>
    <x v="0"/>
    <n v="447100"/>
    <x v="0"/>
    <x v="0"/>
    <x v="0"/>
    <x v="7"/>
  </r>
  <r>
    <x v="2598"/>
    <x v="1428"/>
    <s v="CUBRIMIENTO"/>
    <x v="0"/>
    <m/>
    <s v="2025-08-06"/>
    <s v="2025-08-06"/>
    <s v="2025-08-06 14:11:41"/>
    <s v="0000-00-00 00:00:00"/>
    <s v="2025-08-08 06:52:35"/>
    <s v="2025-08-08 06:52:59"/>
    <s v="0000-00-00 00:00:00"/>
    <s v="2025-08-07"/>
    <s v="2025-08-07"/>
    <s v="2025-08-11"/>
    <s v="2025-08-13"/>
    <s v="2025-08-13"/>
    <x v="3"/>
    <s v="Toscany"/>
    <s v="40"/>
    <x v="248"/>
    <m/>
    <x v="0"/>
    <n v="5"/>
    <x v="0"/>
    <x v="0"/>
    <x v="0"/>
    <n v="263000"/>
    <x v="0"/>
    <x v="0"/>
    <x v="0"/>
    <x v="7"/>
  </r>
  <r>
    <x v="2599"/>
    <x v="1451"/>
    <s v="MUEBLES CC CUBRIMIENTOS"/>
    <x v="0"/>
    <m/>
    <s v="2025-08-06"/>
    <s v="2025-08-20"/>
    <s v="2025-08-23 10:38:34"/>
    <s v="0000-00-00 00:00:00"/>
    <s v="2025-08-25 11:39:36"/>
    <s v="2025-08-25 11:39:41"/>
    <s v="2025-10-09 13:43:22"/>
    <s v="2025-08-21"/>
    <s v="2025-08-21"/>
    <s v="2025-09-16"/>
    <s v="2025-09-19"/>
    <s v="2025-09-23"/>
    <x v="1"/>
    <s v="Bogota"/>
    <s v="15356"/>
    <x v="1270"/>
    <s v="LONA DICKSON BEIGE VETEADO REF:8904"/>
    <x v="3"/>
    <n v="1"/>
    <x v="0"/>
    <x v="0"/>
    <x v="0"/>
    <n v="4561140"/>
    <x v="0"/>
    <x v="2"/>
    <x v="0"/>
    <x v="4"/>
  </r>
  <r>
    <x v="2599"/>
    <x v="1451"/>
    <s v="MUEBLES CC CUBRIMIENTOS"/>
    <x v="0"/>
    <m/>
    <s v="2025-08-06"/>
    <s v="2025-08-20"/>
    <s v="2025-08-23 10:38:34"/>
    <s v="0000-00-00 00:00:00"/>
    <s v="2025-08-25 11:39:36"/>
    <s v="2025-08-25 11:39:41"/>
    <s v="2025-10-09 13:43:22"/>
    <s v="2025-08-21"/>
    <s v="2025-08-21"/>
    <s v="2025-09-16"/>
    <s v="2025-09-19"/>
    <s v="2025-09-23"/>
    <x v="1"/>
    <s v="Bogota"/>
    <s v="15357"/>
    <x v="178"/>
    <s v="LONA DICKSON BEIGE VETEADO REF:8904"/>
    <x v="3"/>
    <n v="2"/>
    <x v="0"/>
    <x v="0"/>
    <x v="0"/>
    <n v="5579894"/>
    <x v="0"/>
    <x v="2"/>
    <x v="0"/>
    <x v="4"/>
  </r>
  <r>
    <x v="2599"/>
    <x v="1451"/>
    <s v="MUEBLES CC CUBRIMIENTOS"/>
    <x v="0"/>
    <m/>
    <s v="2025-08-06"/>
    <s v="2025-08-20"/>
    <s v="2025-08-23 10:38:34"/>
    <s v="0000-00-00 00:00:00"/>
    <s v="2025-08-25 11:39:36"/>
    <s v="2025-08-25 11:39:41"/>
    <s v="2025-10-09 13:43:22"/>
    <s v="2025-08-21"/>
    <s v="2025-08-21"/>
    <s v="2025-09-16"/>
    <s v="2025-09-19"/>
    <s v="2025-09-23"/>
    <x v="1"/>
    <s v="Bogota"/>
    <s v="15362"/>
    <x v="179"/>
    <s v="LONA DICKSON BEIGE VETEADO REF:8904"/>
    <x v="3"/>
    <n v="1"/>
    <x v="0"/>
    <x v="0"/>
    <x v="0"/>
    <n v="6469017"/>
    <x v="0"/>
    <x v="2"/>
    <x v="0"/>
    <x v="4"/>
  </r>
  <r>
    <x v="2599"/>
    <x v="1451"/>
    <s v="MUEBLES CC CUBRIMIENTOS"/>
    <x v="0"/>
    <m/>
    <s v="2025-08-06"/>
    <s v="2025-08-20"/>
    <s v="2025-08-23 10:38:34"/>
    <s v="0000-00-00 00:00:00"/>
    <s v="2025-08-25 11:39:36"/>
    <s v="2025-08-25 11:39:41"/>
    <s v="2025-10-09 13:43:22"/>
    <s v="2025-08-21"/>
    <s v="2025-08-21"/>
    <s v="2025-09-16"/>
    <s v="2025-09-19"/>
    <s v="2025-09-23"/>
    <x v="1"/>
    <s v="Bogota"/>
    <s v="15371"/>
    <x v="721"/>
    <m/>
    <x v="3"/>
    <n v="1"/>
    <x v="0"/>
    <x v="0"/>
    <x v="0"/>
    <n v="1947858"/>
    <x v="0"/>
    <x v="2"/>
    <x v="0"/>
    <x v="4"/>
  </r>
  <r>
    <x v="2599"/>
    <x v="1451"/>
    <s v="MUEBLES CC CUBRIMIENTOS"/>
    <x v="0"/>
    <m/>
    <s v="2025-08-06"/>
    <s v="2025-08-20"/>
    <s v="2025-08-23 10:38:34"/>
    <s v="0000-00-00 00:00:00"/>
    <s v="2025-08-25 11:39:36"/>
    <s v="2025-08-25 11:39:41"/>
    <s v="2025-10-09 13:43:22"/>
    <s v="2025-08-21"/>
    <s v="2025-08-21"/>
    <s v="2025-09-16"/>
    <s v="2025-09-19"/>
    <s v="2025-09-23"/>
    <x v="1"/>
    <s v="Bogota"/>
    <s v="15374"/>
    <x v="722"/>
    <m/>
    <x v="3"/>
    <n v="2"/>
    <x v="0"/>
    <x v="0"/>
    <x v="0"/>
    <n v="2346600"/>
    <x v="0"/>
    <x v="2"/>
    <x v="0"/>
    <x v="4"/>
  </r>
  <r>
    <x v="2599"/>
    <x v="1451"/>
    <s v="MUEBLES CC CUBRIMIENTOS"/>
    <x v="0"/>
    <m/>
    <s v="2025-08-06"/>
    <s v="2025-08-20"/>
    <s v="2025-08-23 10:38:34"/>
    <s v="0000-00-00 00:00:00"/>
    <s v="2025-08-25 11:39:36"/>
    <s v="2025-08-25 11:39:41"/>
    <s v="2025-10-09 13:43:22"/>
    <s v="2025-08-21"/>
    <s v="2025-08-21"/>
    <s v="2025-09-16"/>
    <s v="2025-09-19"/>
    <s v="2025-09-23"/>
    <x v="1"/>
    <s v="Bogota"/>
    <s v="15537"/>
    <x v="85"/>
    <s v="LONA DICKSON ARENA VETEADO U337"/>
    <x v="0"/>
    <n v="1"/>
    <x v="0"/>
    <x v="0"/>
    <x v="0"/>
    <n v="9502355"/>
    <x v="0"/>
    <x v="0"/>
    <x v="0"/>
    <x v="4"/>
  </r>
  <r>
    <x v="2600"/>
    <x v="369"/>
    <s v="CUBRIMIENTO"/>
    <x v="0"/>
    <m/>
    <s v="2025-08-06"/>
    <s v="2025-08-06"/>
    <s v="2025-08-06 14:17:36"/>
    <s v="0000-00-00 00:00:00"/>
    <s v="2025-08-08 06:47:43"/>
    <s v="2025-08-08 06:48:18"/>
    <s v="0000-00-00 00:00:00"/>
    <s v="2025-08-07"/>
    <s v="2025-08-07"/>
    <s v="2025-08-11"/>
    <s v="2025-08-13"/>
    <s v="2025-08-13"/>
    <x v="3"/>
    <s v="Toscany"/>
    <s v="11439"/>
    <x v="276"/>
    <m/>
    <x v="0"/>
    <n v="1"/>
    <x v="0"/>
    <x v="0"/>
    <x v="0"/>
    <n v="116000"/>
    <x v="0"/>
    <x v="0"/>
    <x v="0"/>
    <x v="7"/>
  </r>
  <r>
    <x v="2601"/>
    <x v="1452"/>
    <s v="CUBRIMIENTO"/>
    <x v="0"/>
    <m/>
    <s v="2025-08-06"/>
    <s v="2025-08-29"/>
    <s v="2025-09-04 13:27:23"/>
    <s v="2025-09-19 16:38:15"/>
    <s v="2025-09-27 09:41:59"/>
    <s v="0000-00-00 00:00:00"/>
    <s v="0000-00-00 00:00:00"/>
    <s v="2025-09-04"/>
    <s v="2025-09-18"/>
    <s v="2025-09-26"/>
    <s v="2025-10-01"/>
    <s v="2025-10-09"/>
    <x v="12"/>
    <s v="Bogota"/>
    <s v="27249"/>
    <x v="64"/>
    <m/>
    <x v="0"/>
    <n v="2"/>
    <x v="0"/>
    <x v="0"/>
    <x v="0"/>
    <n v="567704"/>
    <x v="0"/>
    <x v="0"/>
    <x v="0"/>
    <x v="4"/>
  </r>
  <r>
    <x v="2601"/>
    <x v="1452"/>
    <s v="CUBRIMIENTO"/>
    <x v="0"/>
    <m/>
    <s v="2025-08-06"/>
    <s v="2025-08-29"/>
    <s v="2025-09-04 13:27:23"/>
    <s v="2025-09-19 16:38:15"/>
    <s v="2025-09-27 09:41:59"/>
    <s v="0000-00-00 00:00:00"/>
    <s v="0000-00-00 00:00:00"/>
    <s v="2025-09-04"/>
    <s v="2025-09-18"/>
    <s v="2025-09-26"/>
    <s v="2025-10-01"/>
    <s v="2025-10-09"/>
    <x v="12"/>
    <s v="Bogota"/>
    <s v="28523"/>
    <x v="864"/>
    <m/>
    <x v="0"/>
    <n v="2"/>
    <x v="0"/>
    <x v="0"/>
    <x v="0"/>
    <n v="200000"/>
    <x v="0"/>
    <x v="0"/>
    <x v="0"/>
    <x v="4"/>
  </r>
  <r>
    <x v="2601"/>
    <x v="1452"/>
    <s v="CUBRIMIENTO"/>
    <x v="0"/>
    <m/>
    <s v="2025-08-06"/>
    <s v="2025-08-29"/>
    <s v="2025-09-04 13:27:23"/>
    <s v="2025-09-19 16:38:15"/>
    <s v="2025-09-27 09:41:59"/>
    <s v="0000-00-00 00:00:00"/>
    <s v="0000-00-00 00:00:00"/>
    <s v="2025-09-04"/>
    <s v="2025-09-18"/>
    <s v="2025-09-26"/>
    <s v="2025-10-01"/>
    <s v="2025-10-09"/>
    <x v="12"/>
    <s v="Bogota"/>
    <s v="FLANCHE01"/>
    <x v="51"/>
    <m/>
    <x v="2"/>
    <n v="1"/>
    <x v="2"/>
    <x v="0"/>
    <x v="0"/>
    <n v="665102"/>
    <x v="0"/>
    <x v="0"/>
    <x v="0"/>
    <x v="4"/>
  </r>
  <r>
    <x v="2601"/>
    <x v="1452"/>
    <s v="CUBRIMIENTO"/>
    <x v="0"/>
    <m/>
    <s v="2025-08-06"/>
    <s v="2025-08-29"/>
    <s v="2025-09-04 13:27:23"/>
    <s v="2025-09-19 16:38:15"/>
    <s v="2025-09-27 09:41:59"/>
    <s v="0000-00-00 00:00:00"/>
    <s v="0000-00-00 00:00:00"/>
    <s v="2025-09-04"/>
    <s v="2025-09-18"/>
    <s v="2025-09-26"/>
    <s v="2025-10-01"/>
    <s v="2025-10-09"/>
    <x v="12"/>
    <s v="Bogota"/>
    <s v="PTEK11"/>
    <x v="135"/>
    <s v="LONA PERGOTEX TRASLUCIDA BLANCA 3M"/>
    <x v="4"/>
    <n v="1"/>
    <x v="2"/>
    <x v="0"/>
    <x v="216"/>
    <n v="29354838"/>
    <x v="0"/>
    <x v="4"/>
    <x v="7"/>
    <x v="4"/>
  </r>
  <r>
    <x v="2601"/>
    <x v="1452"/>
    <s v="CUBRIMIENTO"/>
    <x v="0"/>
    <m/>
    <s v="2025-08-06"/>
    <s v="2025-08-29"/>
    <s v="2025-09-04 13:27:23"/>
    <s v="2025-09-19 16:38:15"/>
    <s v="2025-09-27 09:41:59"/>
    <s v="0000-00-00 00:00:00"/>
    <s v="0000-00-00 00:00:00"/>
    <s v="2025-09-04"/>
    <s v="2025-09-18"/>
    <s v="2025-09-26"/>
    <s v="2025-10-01"/>
    <s v="2025-10-09"/>
    <x v="12"/>
    <s v="Bogota"/>
    <s v="SPOT12"/>
    <x v="458"/>
    <m/>
    <x v="0"/>
    <n v="1"/>
    <x v="0"/>
    <x v="0"/>
    <x v="0"/>
    <n v="2496000"/>
    <x v="0"/>
    <x v="0"/>
    <x v="0"/>
    <x v="4"/>
  </r>
  <r>
    <x v="2602"/>
    <x v="1310"/>
    <s v="CUBRIMIENTO"/>
    <x v="0"/>
    <m/>
    <s v="0000-00-00"/>
    <s v="2025-08-14"/>
    <s v="2025-08-20 15:28:46"/>
    <s v="2025-10-08 14:03:46"/>
    <s v="2025-10-31 12:08:02"/>
    <s v="2025-11-05 09:18:13"/>
    <s v="0000-00-00 00:00:00"/>
    <s v="2025-08-20"/>
    <s v="2025-10-09"/>
    <s v="2025-10-30"/>
    <s v="2025-11-01"/>
    <s v="2025-11-13"/>
    <x v="0"/>
    <s v="Cali"/>
    <s v="27249"/>
    <x v="64"/>
    <m/>
    <x v="0"/>
    <n v="4"/>
    <x v="0"/>
    <x v="0"/>
    <x v="0"/>
    <n v="735408"/>
    <x v="0"/>
    <x v="0"/>
    <x v="0"/>
    <x v="0"/>
  </r>
  <r>
    <x v="2602"/>
    <x v="1310"/>
    <s v="CUBRIMIENTO"/>
    <x v="0"/>
    <m/>
    <s v="0000-00-00"/>
    <s v="2025-08-14"/>
    <s v="2025-08-20 15:28:46"/>
    <s v="2025-10-08 14:03:46"/>
    <s v="2025-10-31 12:08:02"/>
    <s v="2025-11-05 09:18:13"/>
    <s v="0000-00-00 00:00:00"/>
    <s v="2025-08-20"/>
    <s v="2025-10-09"/>
    <s v="2025-10-30"/>
    <s v="2025-11-01"/>
    <s v="2025-11-13"/>
    <x v="0"/>
    <s v="Cali"/>
    <s v="27673"/>
    <x v="356"/>
    <m/>
    <x v="0"/>
    <n v="1"/>
    <x v="0"/>
    <x v="0"/>
    <x v="0"/>
    <n v="0"/>
    <x v="0"/>
    <x v="0"/>
    <x v="0"/>
    <x v="0"/>
  </r>
  <r>
    <x v="2602"/>
    <x v="1310"/>
    <s v="CUBRIMIENTO"/>
    <x v="0"/>
    <m/>
    <s v="0000-00-00"/>
    <s v="2025-08-14"/>
    <s v="2025-08-20 15:28:46"/>
    <s v="2025-10-08 14:03:46"/>
    <s v="2025-10-31 12:08:02"/>
    <s v="2025-11-05 09:18:13"/>
    <s v="0000-00-00 00:00:00"/>
    <s v="2025-08-20"/>
    <s v="2025-10-09"/>
    <s v="2025-10-30"/>
    <s v="2025-11-01"/>
    <s v="2025-11-13"/>
    <x v="0"/>
    <s v="Cali"/>
    <s v="28523"/>
    <x v="864"/>
    <m/>
    <x v="0"/>
    <n v="6"/>
    <x v="0"/>
    <x v="0"/>
    <x v="0"/>
    <n v="248400"/>
    <x v="0"/>
    <x v="0"/>
    <x v="0"/>
    <x v="0"/>
  </r>
  <r>
    <x v="2602"/>
    <x v="1310"/>
    <s v="CUBRIMIENTO"/>
    <x v="0"/>
    <m/>
    <s v="0000-00-00"/>
    <s v="2025-08-14"/>
    <s v="2025-08-20 15:28:46"/>
    <s v="2025-10-08 14:03:46"/>
    <s v="2025-10-31 12:08:02"/>
    <s v="2025-11-05 09:18:13"/>
    <s v="0000-00-00 00:00:00"/>
    <s v="2025-08-20"/>
    <s v="2025-10-09"/>
    <s v="2025-10-30"/>
    <s v="2025-11-01"/>
    <s v="2025-11-13"/>
    <x v="0"/>
    <s v="Cali"/>
    <s v="CUBT03"/>
    <x v="66"/>
    <s v="No Aplica"/>
    <x v="0"/>
    <n v="2"/>
    <x v="46"/>
    <x v="0"/>
    <x v="21"/>
    <n v="1547558"/>
    <x v="0"/>
    <x v="0"/>
    <x v="0"/>
    <x v="0"/>
  </r>
  <r>
    <x v="2602"/>
    <x v="1310"/>
    <s v="CUBRIMIENTO"/>
    <x v="0"/>
    <m/>
    <s v="0000-00-00"/>
    <s v="2025-08-14"/>
    <s v="2025-08-20 15:28:46"/>
    <s v="2025-10-08 14:03:46"/>
    <s v="2025-10-31 12:08:02"/>
    <s v="2025-11-05 09:18:13"/>
    <s v="0000-00-00 00:00:00"/>
    <s v="2025-08-20"/>
    <s v="2025-10-09"/>
    <s v="2025-10-30"/>
    <s v="2025-11-01"/>
    <s v="2025-11-13"/>
    <x v="0"/>
    <s v="Cali"/>
    <s v="FLANCHE01"/>
    <x v="51"/>
    <m/>
    <x v="3"/>
    <n v="1"/>
    <x v="431"/>
    <x v="0"/>
    <x v="0"/>
    <n v="2744905"/>
    <x v="0"/>
    <x v="0"/>
    <x v="0"/>
    <x v="0"/>
  </r>
  <r>
    <x v="2602"/>
    <x v="1310"/>
    <s v="CUBRIMIENTO"/>
    <x v="0"/>
    <m/>
    <s v="0000-00-00"/>
    <s v="2025-08-14"/>
    <s v="2025-08-20 15:28:46"/>
    <s v="2025-10-08 14:03:46"/>
    <s v="2025-10-31 12:08:02"/>
    <s v="2025-11-05 09:18:13"/>
    <s v="0000-00-00 00:00:00"/>
    <s v="2025-08-20"/>
    <s v="2025-10-09"/>
    <s v="2025-10-30"/>
    <s v="2025-11-01"/>
    <s v="2025-11-13"/>
    <x v="0"/>
    <s v="Cali"/>
    <s v="LONA PTEK ESPC17"/>
    <x v="695"/>
    <m/>
    <x v="0"/>
    <n v="1"/>
    <x v="0"/>
    <x v="0"/>
    <x v="0"/>
    <n v="5500000"/>
    <x v="0"/>
    <x v="0"/>
    <x v="0"/>
    <x v="0"/>
  </r>
  <r>
    <x v="2602"/>
    <x v="1310"/>
    <s v="CUBRIMIENTO"/>
    <x v="0"/>
    <m/>
    <s v="0000-00-00"/>
    <s v="2025-08-14"/>
    <s v="2025-08-20 15:28:46"/>
    <s v="2025-10-08 14:03:46"/>
    <s v="2025-10-31 12:08:02"/>
    <s v="2025-11-05 09:18:13"/>
    <s v="0000-00-00 00:00:00"/>
    <s v="2025-08-20"/>
    <s v="2025-10-09"/>
    <s v="2025-10-30"/>
    <s v="2025-11-01"/>
    <s v="2025-11-13"/>
    <x v="0"/>
    <s v="Cali"/>
    <s v="PLT09"/>
    <x v="101"/>
    <m/>
    <x v="0"/>
    <n v="4"/>
    <x v="0"/>
    <x v="0"/>
    <x v="58"/>
    <n v="2329668"/>
    <x v="0"/>
    <x v="0"/>
    <x v="0"/>
    <x v="0"/>
  </r>
  <r>
    <x v="2602"/>
    <x v="1310"/>
    <s v="CUBRIMIENTO"/>
    <x v="0"/>
    <m/>
    <s v="0000-00-00"/>
    <s v="2025-08-14"/>
    <s v="2025-08-20 15:28:46"/>
    <s v="2025-10-08 14:03:46"/>
    <s v="2025-10-31 12:08:02"/>
    <s v="2025-11-05 09:18:13"/>
    <s v="0000-00-00 00:00:00"/>
    <s v="2025-08-20"/>
    <s v="2025-10-09"/>
    <s v="2025-10-30"/>
    <s v="2025-11-01"/>
    <s v="2025-11-13"/>
    <x v="0"/>
    <s v="Cali"/>
    <s v="PTEKROM12"/>
    <x v="41"/>
    <s v="LONA PERGOTEX BLACKOUT BLANCA 3 M"/>
    <x v="3"/>
    <n v="2"/>
    <x v="26"/>
    <x v="0"/>
    <x v="217"/>
    <n v="45716170"/>
    <x v="0"/>
    <x v="4"/>
    <x v="4"/>
    <x v="0"/>
  </r>
  <r>
    <x v="2602"/>
    <x v="1310"/>
    <s v="CUBRIMIENTO"/>
    <x v="0"/>
    <m/>
    <s v="0000-00-00"/>
    <s v="2025-08-14"/>
    <s v="2025-08-20 15:28:46"/>
    <s v="2025-10-08 14:03:46"/>
    <s v="2025-10-31 12:08:02"/>
    <s v="2025-11-05 09:18:13"/>
    <s v="0000-00-00 00:00:00"/>
    <s v="2025-08-20"/>
    <s v="2025-10-09"/>
    <s v="2025-10-30"/>
    <s v="2025-11-01"/>
    <s v="2025-11-13"/>
    <x v="0"/>
    <s v="Cali"/>
    <s v="SERV03"/>
    <x v="1179"/>
    <m/>
    <x v="0"/>
    <n v="1"/>
    <x v="0"/>
    <x v="0"/>
    <x v="0"/>
    <n v="1500000"/>
    <x v="0"/>
    <x v="1"/>
    <x v="1"/>
    <x v="0"/>
  </r>
  <r>
    <x v="2602"/>
    <x v="1310"/>
    <s v="CUBRIMIENTO"/>
    <x v="0"/>
    <m/>
    <s v="0000-00-00"/>
    <s v="2025-08-14"/>
    <s v="2025-08-20 15:28:46"/>
    <s v="2025-10-08 14:03:46"/>
    <s v="2025-10-31 12:08:02"/>
    <s v="2025-11-05 09:18:13"/>
    <s v="0000-00-00 00:00:00"/>
    <s v="2025-08-20"/>
    <s v="2025-10-09"/>
    <s v="2025-10-30"/>
    <s v="2025-11-01"/>
    <s v="2025-11-13"/>
    <x v="0"/>
    <s v="Cali"/>
    <s v="SERVANDAM"/>
    <x v="865"/>
    <m/>
    <x v="0"/>
    <n v="1"/>
    <x v="0"/>
    <x v="0"/>
    <x v="0"/>
    <n v="500000"/>
    <x v="0"/>
    <x v="1"/>
    <x v="1"/>
    <x v="0"/>
  </r>
  <r>
    <x v="2602"/>
    <x v="1310"/>
    <s v="CUBRIMIENTO"/>
    <x v="0"/>
    <m/>
    <s v="0000-00-00"/>
    <s v="2025-08-14"/>
    <s v="2025-08-20 15:28:46"/>
    <s v="2025-10-08 14:03:46"/>
    <s v="2025-10-31 12:08:02"/>
    <s v="2025-11-05 09:18:13"/>
    <s v="0000-00-00 00:00:00"/>
    <s v="2025-08-20"/>
    <s v="2025-10-09"/>
    <s v="2025-10-30"/>
    <s v="2025-11-01"/>
    <s v="2025-11-13"/>
    <x v="0"/>
    <s v="Cali"/>
    <s v="SPOT20"/>
    <x v="731"/>
    <m/>
    <x v="0"/>
    <n v="1"/>
    <x v="0"/>
    <x v="0"/>
    <x v="0"/>
    <n v="0"/>
    <x v="0"/>
    <x v="0"/>
    <x v="0"/>
    <x v="0"/>
  </r>
  <r>
    <x v="2602"/>
    <x v="1310"/>
    <s v="CUBRIMIENTO"/>
    <x v="0"/>
    <m/>
    <s v="0000-00-00"/>
    <s v="2025-08-14"/>
    <s v="2025-08-20 15:28:46"/>
    <s v="2025-10-08 14:03:46"/>
    <s v="2025-10-31 12:08:02"/>
    <s v="2025-11-05 09:18:13"/>
    <s v="0000-00-00 00:00:00"/>
    <s v="2025-08-20"/>
    <s v="2025-10-09"/>
    <s v="2025-10-30"/>
    <s v="2025-11-01"/>
    <s v="2025-11-13"/>
    <x v="0"/>
    <s v="Cali"/>
    <s v="TRANSP01"/>
    <x v="102"/>
    <m/>
    <x v="0"/>
    <n v="1"/>
    <x v="0"/>
    <x v="0"/>
    <x v="0"/>
    <n v="1000000"/>
    <x v="0"/>
    <x v="0"/>
    <x v="0"/>
    <x v="0"/>
  </r>
  <r>
    <x v="2603"/>
    <x v="61"/>
    <s v="MUEBLES CC CUBRIMIENTOS"/>
    <x v="0"/>
    <m/>
    <s v="2025-08-06"/>
    <s v="2025-08-12"/>
    <s v="2025-08-15 09:41:52"/>
    <s v="0000-00-00 00:00:00"/>
    <s v="2025-08-15 15:09:23"/>
    <s v="2025-08-15 15:09:30"/>
    <s v="2025-08-20 13:44:42"/>
    <s v="2025-08-13"/>
    <s v="2025-08-13"/>
    <s v="2025-09-08"/>
    <s v="2025-09-10"/>
    <s v="2025-09-12"/>
    <x v="3"/>
    <s v="Cali"/>
    <s v="100196"/>
    <x v="218"/>
    <m/>
    <x v="0"/>
    <n v="10"/>
    <x v="0"/>
    <x v="0"/>
    <x v="0"/>
    <n v="0"/>
    <x v="0"/>
    <x v="0"/>
    <x v="0"/>
    <x v="4"/>
  </r>
  <r>
    <x v="2603"/>
    <x v="61"/>
    <s v="MUEBLES CC CUBRIMIENTOS"/>
    <x v="0"/>
    <m/>
    <s v="2025-08-06"/>
    <s v="2025-08-12"/>
    <s v="2025-08-15 09:41:52"/>
    <s v="0000-00-00 00:00:00"/>
    <s v="2025-08-15 15:09:23"/>
    <s v="2025-08-15 15:09:30"/>
    <s v="2025-08-20 13:44:42"/>
    <s v="2025-08-13"/>
    <s v="2025-08-13"/>
    <s v="2025-09-08"/>
    <s v="2025-09-10"/>
    <s v="2025-09-12"/>
    <x v="3"/>
    <s v="Cali"/>
    <s v="11391"/>
    <x v="374"/>
    <m/>
    <x v="5"/>
    <n v="1"/>
    <x v="0"/>
    <x v="0"/>
    <x v="0"/>
    <n v="0"/>
    <x v="0"/>
    <x v="0"/>
    <x v="0"/>
    <x v="4"/>
  </r>
  <r>
    <x v="2603"/>
    <x v="61"/>
    <s v="MUEBLES CC CUBRIMIENTOS"/>
    <x v="0"/>
    <m/>
    <s v="2025-08-06"/>
    <s v="2025-08-12"/>
    <s v="2025-08-15 09:41:52"/>
    <s v="0000-00-00 00:00:00"/>
    <s v="2025-08-15 15:09:23"/>
    <s v="2025-08-15 15:09:30"/>
    <s v="2025-08-20 13:44:42"/>
    <s v="2025-08-13"/>
    <s v="2025-08-13"/>
    <s v="2025-09-08"/>
    <s v="2025-09-10"/>
    <s v="2025-09-12"/>
    <x v="3"/>
    <s v="Cali"/>
    <s v="9709"/>
    <x v="169"/>
    <s v="LONA DICKSON ARENA VETEADO U337"/>
    <x v="0"/>
    <n v="1"/>
    <x v="0"/>
    <x v="0"/>
    <x v="0"/>
    <n v="0"/>
    <x v="0"/>
    <x v="2"/>
    <x v="0"/>
    <x v="4"/>
  </r>
  <r>
    <x v="2604"/>
    <x v="496"/>
    <s v="MUEBLES CC CUBRIMIENTOS"/>
    <x v="0"/>
    <m/>
    <s v="2025-08-08"/>
    <s v="2025-09-30"/>
    <s v="2025-10-14 14:30:44"/>
    <s v="2025-10-20 17:15:42"/>
    <s v="0000-00-00 00:00:00"/>
    <s v="0000-00-00 00:00:00"/>
    <s v="0000-00-00 00:00:00"/>
    <s v="2025-10-14"/>
    <s v="2025-10-26"/>
    <s v="2025-11-02"/>
    <s v="2025-11-04"/>
    <s v="2025-11-12"/>
    <x v="19"/>
    <s v="Virtual"/>
    <s v="310"/>
    <x v="741"/>
    <m/>
    <x v="0"/>
    <n v="110"/>
    <x v="0"/>
    <x v="0"/>
    <x v="0"/>
    <n v="536800"/>
    <x v="3"/>
    <x v="0"/>
    <x v="0"/>
    <x v="3"/>
  </r>
  <r>
    <x v="2604"/>
    <x v="496"/>
    <s v="MUEBLES CC CUBRIMIENTOS"/>
    <x v="0"/>
    <m/>
    <s v="2025-08-08"/>
    <s v="2025-09-30"/>
    <s v="2025-10-14 14:30:44"/>
    <s v="2025-10-20 17:15:42"/>
    <s v="0000-00-00 00:00:00"/>
    <s v="0000-00-00 00:00:00"/>
    <s v="0000-00-00 00:00:00"/>
    <s v="2025-10-14"/>
    <s v="2025-10-26"/>
    <s v="2025-11-02"/>
    <s v="2025-11-04"/>
    <s v="2025-11-12"/>
    <x v="19"/>
    <s v="Virtual"/>
    <s v="CUBT01"/>
    <x v="288"/>
    <s v="LONA DICKSON BEIGE *1.20 REF:0681"/>
    <x v="3"/>
    <n v="2"/>
    <x v="2"/>
    <x v="0"/>
    <x v="18"/>
    <n v="1728996"/>
    <x v="3"/>
    <x v="0"/>
    <x v="0"/>
    <x v="3"/>
  </r>
  <r>
    <x v="2604"/>
    <x v="496"/>
    <s v="MUEBLES CC CUBRIMIENTOS"/>
    <x v="0"/>
    <m/>
    <s v="2025-08-08"/>
    <s v="2025-09-30"/>
    <s v="2025-10-14 14:30:44"/>
    <s v="2025-10-20 17:15:42"/>
    <s v="0000-00-00 00:00:00"/>
    <s v="0000-00-00 00:00:00"/>
    <s v="0000-00-00 00:00:00"/>
    <s v="2025-10-14"/>
    <s v="2025-10-26"/>
    <s v="2025-11-02"/>
    <s v="2025-11-04"/>
    <s v="2025-11-12"/>
    <x v="19"/>
    <s v="Virtual"/>
    <s v="ESTRU ACER ESPC03"/>
    <x v="1271"/>
    <m/>
    <x v="0"/>
    <n v="2"/>
    <x v="2"/>
    <x v="0"/>
    <x v="18"/>
    <n v="2700000"/>
    <x v="3"/>
    <x v="0"/>
    <x v="0"/>
    <x v="3"/>
  </r>
  <r>
    <x v="2605"/>
    <x v="1206"/>
    <s v="CUBRIMIENTO"/>
    <x v="0"/>
    <m/>
    <s v="2025-08-08"/>
    <s v="2025-08-08"/>
    <s v="2025-08-08 14:11:50"/>
    <s v="0000-00-00 00:00:00"/>
    <s v="2025-08-08 16:39:15"/>
    <s v="2025-08-08 16:39:31"/>
    <s v="0000-00-00 00:00:00"/>
    <s v="2025-08-11"/>
    <s v="2025-08-11"/>
    <s v="2025-08-13"/>
    <s v="2025-08-15"/>
    <s v="2025-08-15"/>
    <x v="3"/>
    <s v="Toscany"/>
    <s v="39"/>
    <x v="460"/>
    <m/>
    <x v="0"/>
    <n v="32"/>
    <x v="0"/>
    <x v="0"/>
    <x v="0"/>
    <n v="1683200"/>
    <x v="0"/>
    <x v="0"/>
    <x v="0"/>
    <x v="7"/>
  </r>
  <r>
    <x v="2606"/>
    <x v="1453"/>
    <s v="CUBRIMIENTO"/>
    <x v="0"/>
    <m/>
    <s v="2025-08-08"/>
    <s v="2025-08-08"/>
    <s v="2025-08-11 13:04:40"/>
    <s v="0000-00-00 00:00:00"/>
    <s v="2025-08-12 07:54:23"/>
    <s v="2025-08-12 07:54:47"/>
    <s v="0000-00-00 00:00:00"/>
    <s v="2025-08-11"/>
    <s v="2025-08-11"/>
    <s v="2025-08-12"/>
    <s v="2025-08-14"/>
    <s v="2025-08-14"/>
    <x v="3"/>
    <s v="Toscany"/>
    <s v="9520"/>
    <x v="575"/>
    <m/>
    <x v="0"/>
    <n v="2"/>
    <x v="0"/>
    <x v="0"/>
    <x v="0"/>
    <n v="192000"/>
    <x v="0"/>
    <x v="0"/>
    <x v="0"/>
    <x v="7"/>
  </r>
  <r>
    <x v="2607"/>
    <x v="273"/>
    <s v="CUBRIMIENTO"/>
    <x v="0"/>
    <m/>
    <s v="2025-08-08"/>
    <s v="2025-08-08"/>
    <s v="2025-08-11 11:52:25"/>
    <s v="0000-00-00 00:00:00"/>
    <s v="2025-08-27 10:47:49"/>
    <s v="0000-00-00 00:00:00"/>
    <s v="0000-00-00 00:00:00"/>
    <s v="2025-08-11"/>
    <s v="2025-08-11"/>
    <s v="2025-08-13"/>
    <s v="2025-08-15"/>
    <s v="2025-08-15"/>
    <x v="18"/>
    <s v="Toscany"/>
    <s v="11369"/>
    <x v="789"/>
    <m/>
    <x v="0"/>
    <n v="4"/>
    <x v="0"/>
    <x v="0"/>
    <x v="0"/>
    <n v="5200"/>
    <x v="0"/>
    <x v="0"/>
    <x v="0"/>
    <x v="7"/>
  </r>
  <r>
    <x v="2607"/>
    <x v="273"/>
    <s v="CUBRIMIENTO"/>
    <x v="0"/>
    <m/>
    <s v="2025-08-08"/>
    <s v="2025-08-08"/>
    <s v="2025-08-11 11:52:25"/>
    <s v="0000-00-00 00:00:00"/>
    <s v="2025-08-27 10:47:49"/>
    <s v="0000-00-00 00:00:00"/>
    <s v="0000-00-00 00:00:00"/>
    <s v="2025-08-11"/>
    <s v="2025-08-11"/>
    <s v="2025-08-13"/>
    <s v="2025-08-15"/>
    <s v="2025-08-15"/>
    <x v="18"/>
    <s v="Toscany"/>
    <s v="11435"/>
    <x v="229"/>
    <m/>
    <x v="0"/>
    <n v="2"/>
    <x v="0"/>
    <x v="0"/>
    <x v="0"/>
    <n v="127800"/>
    <x v="0"/>
    <x v="0"/>
    <x v="0"/>
    <x v="7"/>
  </r>
  <r>
    <x v="2607"/>
    <x v="273"/>
    <s v="CUBRIMIENTO"/>
    <x v="0"/>
    <m/>
    <s v="2025-08-08"/>
    <s v="2025-08-08"/>
    <s v="2025-08-11 11:52:25"/>
    <s v="0000-00-00 00:00:00"/>
    <s v="2025-08-27 10:47:49"/>
    <s v="0000-00-00 00:00:00"/>
    <s v="0000-00-00 00:00:00"/>
    <s v="2025-08-11"/>
    <s v="2025-08-11"/>
    <s v="2025-08-13"/>
    <s v="2025-08-15"/>
    <s v="2025-08-15"/>
    <x v="18"/>
    <s v="Toscany"/>
    <s v="12871"/>
    <x v="790"/>
    <m/>
    <x v="0"/>
    <n v="4"/>
    <x v="0"/>
    <x v="0"/>
    <x v="0"/>
    <n v="1600"/>
    <x v="0"/>
    <x v="0"/>
    <x v="0"/>
    <x v="7"/>
  </r>
  <r>
    <x v="2608"/>
    <x v="1454"/>
    <s v="MUEBLES"/>
    <x v="0"/>
    <m/>
    <s v="2025-08-08"/>
    <s v="2025-08-11"/>
    <s v="2025-08-13 09:41:34"/>
    <s v="0000-00-00 00:00:00"/>
    <s v="0000-00-00 00:00:00"/>
    <s v="2025-08-14 06:24:49"/>
    <s v="0000-00-00 00:00:00"/>
    <s v="2025-08-12"/>
    <s v="2025-08-12"/>
    <s v="2025-08-13"/>
    <s v="2025-08-18"/>
    <s v="2025-08-18"/>
    <x v="3"/>
    <s v="Bogota"/>
    <s v="100196"/>
    <x v="218"/>
    <m/>
    <x v="0"/>
    <n v="2"/>
    <x v="0"/>
    <x v="0"/>
    <x v="0"/>
    <n v="396000"/>
    <x v="0"/>
    <x v="0"/>
    <x v="0"/>
    <x v="7"/>
  </r>
  <r>
    <x v="2609"/>
    <x v="61"/>
    <s v="MUEBLES CC CUBRIMIENTOS"/>
    <x v="0"/>
    <m/>
    <s v="2025-08-08"/>
    <s v="2025-08-08"/>
    <s v="2025-08-08 15:02:06"/>
    <s v="0000-00-00 00:00:00"/>
    <s v="2025-08-25 07:51:30"/>
    <s v="2025-08-25 07:51:39"/>
    <s v="2025-08-26 09:33:03"/>
    <s v="2025-08-11"/>
    <s v="2025-08-11"/>
    <s v="2025-08-25"/>
    <s v="2025-08-27"/>
    <s v="2025-08-28"/>
    <x v="3"/>
    <s v="Cali"/>
    <s v="REP002"/>
    <x v="1068"/>
    <m/>
    <x v="0"/>
    <n v="3"/>
    <x v="0"/>
    <x v="0"/>
    <x v="0"/>
    <n v="0"/>
    <x v="0"/>
    <x v="0"/>
    <x v="0"/>
    <x v="7"/>
  </r>
  <r>
    <x v="2609"/>
    <x v="61"/>
    <s v="MUEBLES CC CUBRIMIENTOS"/>
    <x v="0"/>
    <m/>
    <s v="2025-08-08"/>
    <s v="2025-08-08"/>
    <s v="2025-08-08 15:02:06"/>
    <s v="0000-00-00 00:00:00"/>
    <s v="2025-08-25 07:51:30"/>
    <s v="2025-08-25 07:51:39"/>
    <s v="2025-08-26 09:33:03"/>
    <s v="2025-08-11"/>
    <s v="2025-08-11"/>
    <s v="2025-08-25"/>
    <s v="2025-08-27"/>
    <s v="2025-08-28"/>
    <x v="3"/>
    <s v="Cali"/>
    <s v="REP019"/>
    <x v="1272"/>
    <m/>
    <x v="0"/>
    <n v="1"/>
    <x v="0"/>
    <x v="0"/>
    <x v="0"/>
    <n v="0"/>
    <x v="0"/>
    <x v="0"/>
    <x v="0"/>
    <x v="7"/>
  </r>
  <r>
    <x v="2609"/>
    <x v="61"/>
    <s v="MUEBLES CC CUBRIMIENTOS"/>
    <x v="0"/>
    <m/>
    <s v="2025-08-08"/>
    <s v="2025-08-08"/>
    <s v="2025-08-08 15:02:06"/>
    <s v="0000-00-00 00:00:00"/>
    <s v="2025-08-25 07:51:30"/>
    <s v="2025-08-25 07:51:39"/>
    <s v="2025-08-26 09:33:03"/>
    <s v="2025-08-11"/>
    <s v="2025-08-11"/>
    <s v="2025-08-25"/>
    <s v="2025-08-27"/>
    <s v="2025-08-28"/>
    <x v="3"/>
    <s v="Cali"/>
    <s v="REP032"/>
    <x v="413"/>
    <m/>
    <x v="0"/>
    <n v="4"/>
    <x v="0"/>
    <x v="0"/>
    <x v="0"/>
    <n v="0"/>
    <x v="0"/>
    <x v="0"/>
    <x v="0"/>
    <x v="7"/>
  </r>
  <r>
    <x v="2609"/>
    <x v="61"/>
    <s v="MUEBLES CC CUBRIMIENTOS"/>
    <x v="0"/>
    <m/>
    <s v="2025-08-08"/>
    <s v="2025-08-08"/>
    <s v="2025-08-08 15:02:06"/>
    <s v="0000-00-00 00:00:00"/>
    <s v="2025-08-25 07:51:30"/>
    <s v="2025-08-25 07:51:39"/>
    <s v="2025-08-26 09:33:03"/>
    <s v="2025-08-11"/>
    <s v="2025-08-11"/>
    <s v="2025-08-25"/>
    <s v="2025-08-27"/>
    <s v="2025-08-28"/>
    <x v="3"/>
    <s v="Cali"/>
    <s v="REP042"/>
    <x v="1092"/>
    <m/>
    <x v="0"/>
    <n v="6"/>
    <x v="0"/>
    <x v="0"/>
    <x v="0"/>
    <n v="0"/>
    <x v="0"/>
    <x v="0"/>
    <x v="0"/>
    <x v="7"/>
  </r>
  <r>
    <x v="2610"/>
    <x v="1452"/>
    <s v="MUEBLES CC CUBRIMIENTOS"/>
    <x v="0"/>
    <m/>
    <s v="2025-08-08"/>
    <s v="2025-09-30"/>
    <s v="2025-10-02 16:49:27"/>
    <s v="2025-10-02 17:39:29"/>
    <s v="0000-00-00 00:00:00"/>
    <s v="0000-00-00 00:00:00"/>
    <s v="0000-00-00 00:00:00"/>
    <s v="2025-10-02"/>
    <s v="2025-10-06"/>
    <s v="2025-11-14"/>
    <s v="2025-11-19"/>
    <s v="2025-11-27"/>
    <x v="19"/>
    <s v="Bogota"/>
    <s v="100246"/>
    <x v="856"/>
    <s v="LONA DICKSON BEIGE VETEADO REF:8904"/>
    <x v="4"/>
    <n v="1"/>
    <x v="0"/>
    <x v="0"/>
    <x v="0"/>
    <n v="5077220"/>
    <x v="3"/>
    <x v="2"/>
    <x v="0"/>
    <x v="3"/>
  </r>
  <r>
    <x v="2610"/>
    <x v="1452"/>
    <s v="MUEBLES CC CUBRIMIENTOS"/>
    <x v="0"/>
    <m/>
    <s v="2025-08-08"/>
    <s v="2025-09-30"/>
    <s v="2025-10-02 16:49:27"/>
    <s v="2025-10-02 17:39:29"/>
    <s v="0000-00-00 00:00:00"/>
    <s v="0000-00-00 00:00:00"/>
    <s v="0000-00-00 00:00:00"/>
    <s v="2025-10-02"/>
    <s v="2025-10-06"/>
    <s v="2025-11-14"/>
    <s v="2025-11-19"/>
    <s v="2025-11-27"/>
    <x v="19"/>
    <s v="Bogota"/>
    <s v="100248"/>
    <x v="237"/>
    <s v="LONA DICKSON BEIGE VETEADO REF:8904"/>
    <x v="2"/>
    <n v="2"/>
    <x v="0"/>
    <x v="0"/>
    <x v="0"/>
    <n v="6202948"/>
    <x v="3"/>
    <x v="2"/>
    <x v="0"/>
    <x v="3"/>
  </r>
  <r>
    <x v="2610"/>
    <x v="1452"/>
    <s v="MUEBLES CC CUBRIMIENTOS"/>
    <x v="0"/>
    <m/>
    <s v="2025-08-08"/>
    <s v="2025-09-30"/>
    <s v="2025-10-02 16:49:27"/>
    <s v="2025-10-02 17:39:29"/>
    <s v="0000-00-00 00:00:00"/>
    <s v="0000-00-00 00:00:00"/>
    <s v="0000-00-00 00:00:00"/>
    <s v="2025-10-02"/>
    <s v="2025-10-06"/>
    <s v="2025-11-14"/>
    <s v="2025-11-19"/>
    <s v="2025-11-27"/>
    <x v="19"/>
    <s v="Bogota"/>
    <s v="13669"/>
    <x v="488"/>
    <m/>
    <x v="0"/>
    <n v="1"/>
    <x v="0"/>
    <x v="0"/>
    <x v="0"/>
    <n v="378447"/>
    <x v="3"/>
    <x v="0"/>
    <x v="0"/>
    <x v="3"/>
  </r>
  <r>
    <x v="2610"/>
    <x v="1452"/>
    <s v="MUEBLES CC CUBRIMIENTOS"/>
    <x v="0"/>
    <m/>
    <s v="2025-08-08"/>
    <s v="2025-09-30"/>
    <s v="2025-10-02 16:49:27"/>
    <s v="2025-10-02 17:39:29"/>
    <s v="0000-00-00 00:00:00"/>
    <s v="0000-00-00 00:00:00"/>
    <s v="0000-00-00 00:00:00"/>
    <s v="2025-10-02"/>
    <s v="2025-10-06"/>
    <s v="2025-11-14"/>
    <s v="2025-11-19"/>
    <s v="2025-11-27"/>
    <x v="19"/>
    <s v="Bogota"/>
    <s v="13670"/>
    <x v="676"/>
    <m/>
    <x v="0"/>
    <n v="1"/>
    <x v="0"/>
    <x v="0"/>
    <x v="0"/>
    <n v="727826"/>
    <x v="3"/>
    <x v="0"/>
    <x v="0"/>
    <x v="3"/>
  </r>
  <r>
    <x v="2610"/>
    <x v="1452"/>
    <s v="MUEBLES CC CUBRIMIENTOS"/>
    <x v="0"/>
    <m/>
    <s v="2025-08-08"/>
    <s v="2025-09-30"/>
    <s v="2025-10-02 16:49:27"/>
    <s v="2025-10-02 17:39:29"/>
    <s v="0000-00-00 00:00:00"/>
    <s v="0000-00-00 00:00:00"/>
    <s v="0000-00-00 00:00:00"/>
    <s v="2025-10-02"/>
    <s v="2025-10-06"/>
    <s v="2025-11-14"/>
    <s v="2025-11-19"/>
    <s v="2025-11-27"/>
    <x v="19"/>
    <s v="Bogota"/>
    <s v="5440"/>
    <x v="858"/>
    <m/>
    <x v="4"/>
    <n v="1"/>
    <x v="0"/>
    <x v="0"/>
    <x v="0"/>
    <n v="1394675"/>
    <x v="3"/>
    <x v="2"/>
    <x v="0"/>
    <x v="3"/>
  </r>
  <r>
    <x v="2610"/>
    <x v="1452"/>
    <s v="MUEBLES CC CUBRIMIENTOS"/>
    <x v="0"/>
    <m/>
    <s v="2025-08-08"/>
    <s v="2025-09-30"/>
    <s v="2025-10-02 16:49:27"/>
    <s v="2025-10-02 17:39:29"/>
    <s v="0000-00-00 00:00:00"/>
    <s v="0000-00-00 00:00:00"/>
    <s v="0000-00-00 00:00:00"/>
    <s v="2025-10-02"/>
    <s v="2025-10-06"/>
    <s v="2025-11-14"/>
    <s v="2025-11-19"/>
    <s v="2025-11-27"/>
    <x v="19"/>
    <s v="Bogota"/>
    <s v="6098"/>
    <x v="634"/>
    <m/>
    <x v="0"/>
    <n v="4"/>
    <x v="0"/>
    <x v="0"/>
    <x v="0"/>
    <n v="2018184"/>
    <x v="3"/>
    <x v="2"/>
    <x v="0"/>
    <x v="3"/>
  </r>
  <r>
    <x v="2611"/>
    <x v="1455"/>
    <s v="CUBRIMIENTO"/>
    <x v="0"/>
    <m/>
    <s v="2025-08-08"/>
    <s v="2025-08-20"/>
    <s v="2025-08-25 16:56:55"/>
    <s v="0000-00-00 00:00:00"/>
    <s v="2025-09-02 10:10:11"/>
    <s v="2025-09-08 16:03:42"/>
    <s v="2025-09-25 13:08:43"/>
    <s v="2025-08-21"/>
    <s v="2025-08-21"/>
    <s v="2025-08-29"/>
    <s v="2025-09-04"/>
    <s v="2025-09-08"/>
    <x v="1"/>
    <s v="Barranquilla"/>
    <s v="MANT004"/>
    <x v="934"/>
    <m/>
    <x v="0"/>
    <n v="1"/>
    <x v="3"/>
    <x v="0"/>
    <x v="12"/>
    <n v="719695"/>
    <x v="0"/>
    <x v="0"/>
    <x v="0"/>
    <x v="7"/>
  </r>
  <r>
    <x v="2611"/>
    <x v="1455"/>
    <s v="CUBRIMIENTO"/>
    <x v="0"/>
    <m/>
    <s v="2025-08-08"/>
    <s v="2025-08-20"/>
    <s v="2025-08-25 16:56:55"/>
    <s v="0000-00-00 00:00:00"/>
    <s v="2025-09-02 10:10:11"/>
    <s v="2025-09-08 16:03:42"/>
    <s v="2025-09-25 13:08:43"/>
    <s v="2025-08-21"/>
    <s v="2025-08-21"/>
    <s v="2025-08-29"/>
    <s v="2025-09-04"/>
    <s v="2025-09-08"/>
    <x v="1"/>
    <s v="Barranquilla"/>
    <s v="TRANSP05"/>
    <x v="198"/>
    <m/>
    <x v="0"/>
    <n v="1"/>
    <x v="0"/>
    <x v="0"/>
    <x v="0"/>
    <n v="150000"/>
    <x v="0"/>
    <x v="1"/>
    <x v="1"/>
    <x v="7"/>
  </r>
  <r>
    <x v="2612"/>
    <x v="1456"/>
    <s v="MUEBLES CC CUBRIMIENTOS"/>
    <x v="0"/>
    <m/>
    <s v="2025-08-09"/>
    <s v="2025-08-15"/>
    <s v="2025-09-09 15:27:36"/>
    <s v="2025-09-19 07:36:48"/>
    <s v="0000-00-00 00:00:00"/>
    <s v="0000-00-00 00:00:00"/>
    <s v="0000-00-00 00:00:00"/>
    <s v="2025-09-08"/>
    <s v="2025-09-18"/>
    <s v="2025-11-10"/>
    <s v="2025-11-12"/>
    <s v="2025-11-25"/>
    <x v="19"/>
    <s v="Cali"/>
    <s v="MEMBRANA ESPC08"/>
    <x v="1273"/>
    <s v="LONA PERGOTEX BLACKOUT BLANCA 3 M"/>
    <x v="0"/>
    <n v="1"/>
    <x v="431"/>
    <x v="0"/>
    <x v="218"/>
    <n v="278353383"/>
    <x v="3"/>
    <x v="0"/>
    <x v="0"/>
    <x v="3"/>
  </r>
  <r>
    <x v="2612"/>
    <x v="1456"/>
    <s v="MUEBLES CC CUBRIMIENTOS"/>
    <x v="0"/>
    <m/>
    <s v="2025-08-09"/>
    <s v="2025-08-15"/>
    <s v="2025-09-09 15:27:36"/>
    <s v="2025-09-19 07:36:48"/>
    <s v="0000-00-00 00:00:00"/>
    <s v="0000-00-00 00:00:00"/>
    <s v="0000-00-00 00:00:00"/>
    <s v="2025-09-08"/>
    <s v="2025-09-18"/>
    <s v="2025-11-10"/>
    <s v="2025-11-12"/>
    <s v="2025-11-25"/>
    <x v="19"/>
    <s v="Cali"/>
    <s v="SERV10"/>
    <x v="1274"/>
    <m/>
    <x v="0"/>
    <n v="1"/>
    <x v="0"/>
    <x v="0"/>
    <x v="0"/>
    <n v="5500000"/>
    <x v="3"/>
    <x v="1"/>
    <x v="1"/>
    <x v="3"/>
  </r>
  <r>
    <x v="2612"/>
    <x v="1456"/>
    <s v="MUEBLES CC CUBRIMIENTOS"/>
    <x v="0"/>
    <m/>
    <s v="2025-08-09"/>
    <s v="2025-08-15"/>
    <s v="2025-09-09 15:27:36"/>
    <s v="2025-09-19 07:36:48"/>
    <s v="0000-00-00 00:00:00"/>
    <s v="0000-00-00 00:00:00"/>
    <s v="0000-00-00 00:00:00"/>
    <s v="2025-09-08"/>
    <s v="2025-09-18"/>
    <s v="2025-11-10"/>
    <s v="2025-11-12"/>
    <s v="2025-11-25"/>
    <x v="19"/>
    <s v="Cali"/>
    <s v="TRANSP06"/>
    <x v="59"/>
    <m/>
    <x v="0"/>
    <n v="1"/>
    <x v="0"/>
    <x v="0"/>
    <x v="0"/>
    <n v="16146617"/>
    <x v="3"/>
    <x v="1"/>
    <x v="1"/>
    <x v="3"/>
  </r>
  <r>
    <x v="2613"/>
    <x v="1457"/>
    <s v="CUBRIMIENTO"/>
    <x v="0"/>
    <m/>
    <s v="2025-08-09"/>
    <s v="2025-08-21"/>
    <s v="2025-08-26 08:55:21"/>
    <s v="0000-00-00 00:00:00"/>
    <s v="2025-08-27 14:58:53"/>
    <s v="2025-09-09 07:05:36"/>
    <s v="0000-00-00 00:00:00"/>
    <s v="2025-08-26"/>
    <s v="2025-08-26"/>
    <s v="2025-08-30"/>
    <s v="2025-09-05"/>
    <s v="2025-09-05"/>
    <x v="3"/>
    <s v="Barranquilla"/>
    <s v="18448"/>
    <x v="15"/>
    <m/>
    <x v="0"/>
    <n v="1"/>
    <x v="0"/>
    <x v="0"/>
    <x v="0"/>
    <n v="0"/>
    <x v="0"/>
    <x v="0"/>
    <x v="0"/>
    <x v="7"/>
  </r>
  <r>
    <x v="2613"/>
    <x v="1457"/>
    <s v="CUBRIMIENTO"/>
    <x v="0"/>
    <m/>
    <s v="2025-08-09"/>
    <s v="2025-08-21"/>
    <s v="2025-08-26 08:55:21"/>
    <s v="0000-00-00 00:00:00"/>
    <s v="2025-08-27 14:58:53"/>
    <s v="2025-09-09 07:05:36"/>
    <s v="0000-00-00 00:00:00"/>
    <s v="2025-08-26"/>
    <s v="2025-08-26"/>
    <s v="2025-08-30"/>
    <s v="2025-09-05"/>
    <s v="2025-09-05"/>
    <x v="3"/>
    <s v="Barranquilla"/>
    <s v="18455"/>
    <x v="19"/>
    <m/>
    <x v="0"/>
    <n v="2"/>
    <x v="0"/>
    <x v="0"/>
    <x v="0"/>
    <n v="0"/>
    <x v="0"/>
    <x v="0"/>
    <x v="0"/>
    <x v="7"/>
  </r>
  <r>
    <x v="2614"/>
    <x v="163"/>
    <s v="MUEBLES CC CUBRIMIENTOS"/>
    <x v="0"/>
    <m/>
    <s v="2025-08-09"/>
    <s v="2025-08-19"/>
    <s v="2025-08-20 16:23:37"/>
    <s v="0000-00-00 00:00:00"/>
    <s v="2025-10-15 10:17:16"/>
    <s v="2025-10-15 14:27:15"/>
    <s v="0000-00-00 00:00:00"/>
    <s v="2025-08-20"/>
    <s v="2025-08-20"/>
    <s v="2025-10-15"/>
    <s v="2025-10-17"/>
    <s v="2025-10-19"/>
    <x v="7"/>
    <s v="Gerencia"/>
    <s v="28453"/>
    <x v="1113"/>
    <s v="LONA DICKSON VERDE OLIVA VETEADO REF:U814"/>
    <x v="4"/>
    <n v="1"/>
    <x v="0"/>
    <x v="0"/>
    <x v="0"/>
    <n v="0"/>
    <x v="0"/>
    <x v="2"/>
    <x v="0"/>
    <x v="0"/>
  </r>
  <r>
    <x v="2614"/>
    <x v="163"/>
    <s v="MUEBLES CC CUBRIMIENTOS"/>
    <x v="0"/>
    <m/>
    <s v="2025-08-09"/>
    <s v="2025-08-19"/>
    <s v="2025-08-20 16:23:37"/>
    <s v="0000-00-00 00:00:00"/>
    <s v="2025-10-15 10:17:16"/>
    <s v="2025-10-15 14:27:15"/>
    <s v="0000-00-00 00:00:00"/>
    <s v="2025-08-20"/>
    <s v="2025-08-20"/>
    <s v="2025-10-15"/>
    <s v="2025-10-17"/>
    <s v="2025-10-19"/>
    <x v="7"/>
    <s v="Gerencia"/>
    <s v="28454"/>
    <x v="1114"/>
    <s v="LONA DICKSON VERDE OLIVA VETEADO REF:U814"/>
    <x v="4"/>
    <n v="1"/>
    <x v="0"/>
    <x v="0"/>
    <x v="0"/>
    <n v="0"/>
    <x v="0"/>
    <x v="2"/>
    <x v="0"/>
    <x v="0"/>
  </r>
  <r>
    <x v="2614"/>
    <x v="163"/>
    <s v="MUEBLES CC CUBRIMIENTOS"/>
    <x v="0"/>
    <m/>
    <s v="2025-08-09"/>
    <s v="2025-08-19"/>
    <s v="2025-08-20 16:23:37"/>
    <s v="0000-00-00 00:00:00"/>
    <s v="2025-10-15 10:17:16"/>
    <s v="2025-10-15 14:27:15"/>
    <s v="0000-00-00 00:00:00"/>
    <s v="2025-08-20"/>
    <s v="2025-08-20"/>
    <s v="2025-10-15"/>
    <s v="2025-10-17"/>
    <s v="2025-10-19"/>
    <x v="7"/>
    <s v="Gerencia"/>
    <s v="28533"/>
    <x v="1115"/>
    <m/>
    <x v="4"/>
    <n v="1"/>
    <x v="0"/>
    <x v="0"/>
    <x v="0"/>
    <n v="0"/>
    <x v="0"/>
    <x v="2"/>
    <x v="0"/>
    <x v="0"/>
  </r>
  <r>
    <x v="2614"/>
    <x v="163"/>
    <s v="MUEBLES CC CUBRIMIENTOS"/>
    <x v="0"/>
    <m/>
    <s v="2025-08-09"/>
    <s v="2025-08-19"/>
    <s v="2025-08-20 16:23:37"/>
    <s v="0000-00-00 00:00:00"/>
    <s v="2025-10-15 10:17:16"/>
    <s v="2025-10-15 14:27:15"/>
    <s v="0000-00-00 00:00:00"/>
    <s v="2025-08-20"/>
    <s v="2025-08-20"/>
    <s v="2025-10-15"/>
    <s v="2025-10-17"/>
    <s v="2025-10-19"/>
    <x v="7"/>
    <s v="Gerencia"/>
    <s v="7894"/>
    <x v="345"/>
    <s v="FURNISCREEN BLANCA 2M EB4027W G8 625GR"/>
    <x v="4"/>
    <n v="1"/>
    <x v="0"/>
    <x v="0"/>
    <x v="0"/>
    <n v="0"/>
    <x v="0"/>
    <x v="2"/>
    <x v="0"/>
    <x v="0"/>
  </r>
  <r>
    <x v="2615"/>
    <x v="1458"/>
    <s v="MUEBLES CC CUBRIMIENTOS"/>
    <x v="0"/>
    <m/>
    <s v="2025-08-09"/>
    <s v="2025-08-11"/>
    <s v="2025-08-13 09:35:25"/>
    <s v="0000-00-00 00:00:00"/>
    <s v="2025-09-08 07:17:12"/>
    <s v="2025-09-05 09:36:16"/>
    <s v="0000-00-00 00:00:00"/>
    <s v="2025-08-12"/>
    <s v="2025-08-12"/>
    <s v="2025-09-05"/>
    <s v="2025-09-11"/>
    <s v="2025-09-15"/>
    <x v="18"/>
    <s v="Barranquilla"/>
    <s v="15477"/>
    <x v="3"/>
    <m/>
    <x v="4"/>
    <n v="1"/>
    <x v="0"/>
    <x v="0"/>
    <x v="0"/>
    <n v="1650974"/>
    <x v="0"/>
    <x v="2"/>
    <x v="0"/>
    <x v="4"/>
  </r>
  <r>
    <x v="2615"/>
    <x v="1458"/>
    <s v="MUEBLES CC CUBRIMIENTOS"/>
    <x v="0"/>
    <m/>
    <s v="2025-08-09"/>
    <s v="2025-08-11"/>
    <s v="2025-08-13 09:35:25"/>
    <s v="0000-00-00 00:00:00"/>
    <s v="2025-09-08 07:17:12"/>
    <s v="2025-09-05 09:36:16"/>
    <s v="0000-00-00 00:00:00"/>
    <s v="2025-08-12"/>
    <s v="2025-08-12"/>
    <s v="2025-09-05"/>
    <s v="2025-09-11"/>
    <s v="2025-09-15"/>
    <x v="18"/>
    <s v="Barranquilla"/>
    <s v="15478"/>
    <x v="213"/>
    <s v="LONA DICKSON GRIS TWEED REF 0190"/>
    <x v="4"/>
    <n v="1"/>
    <x v="0"/>
    <x v="0"/>
    <x v="0"/>
    <n v="4751324"/>
    <x v="0"/>
    <x v="2"/>
    <x v="0"/>
    <x v="4"/>
  </r>
  <r>
    <x v="2615"/>
    <x v="1458"/>
    <s v="MUEBLES CC CUBRIMIENTOS"/>
    <x v="0"/>
    <m/>
    <s v="2025-08-09"/>
    <s v="2025-08-11"/>
    <s v="2025-08-13 09:35:25"/>
    <s v="0000-00-00 00:00:00"/>
    <s v="2025-09-08 07:17:12"/>
    <s v="2025-09-05 09:36:16"/>
    <s v="0000-00-00 00:00:00"/>
    <s v="2025-08-12"/>
    <s v="2025-08-12"/>
    <s v="2025-09-05"/>
    <s v="2025-09-11"/>
    <s v="2025-09-15"/>
    <x v="18"/>
    <s v="Barranquilla"/>
    <s v="15537"/>
    <x v="85"/>
    <s v="LONA DICKSON ARENA VETEADO U337"/>
    <x v="0"/>
    <n v="1"/>
    <x v="0"/>
    <x v="0"/>
    <x v="0"/>
    <n v="8943393"/>
    <x v="0"/>
    <x v="0"/>
    <x v="0"/>
    <x v="4"/>
  </r>
  <r>
    <x v="2615"/>
    <x v="1458"/>
    <s v="MUEBLES CC CUBRIMIENTOS"/>
    <x v="0"/>
    <m/>
    <s v="2025-08-09"/>
    <s v="2025-08-11"/>
    <s v="2025-08-13 09:35:25"/>
    <s v="0000-00-00 00:00:00"/>
    <s v="2025-09-08 07:17:12"/>
    <s v="2025-09-05 09:36:16"/>
    <s v="0000-00-00 00:00:00"/>
    <s v="2025-08-12"/>
    <s v="2025-08-12"/>
    <s v="2025-09-05"/>
    <s v="2025-09-11"/>
    <s v="2025-09-15"/>
    <x v="18"/>
    <s v="Barranquilla"/>
    <s v="7894"/>
    <x v="345"/>
    <s v="FURNISCREEN BEIGE  2M EB4027W G8 625GR"/>
    <x v="4"/>
    <n v="2"/>
    <x v="0"/>
    <x v="0"/>
    <x v="0"/>
    <n v="4251450"/>
    <x v="0"/>
    <x v="2"/>
    <x v="0"/>
    <x v="4"/>
  </r>
  <r>
    <x v="2615"/>
    <x v="1458"/>
    <s v="MUEBLES CC CUBRIMIENTOS"/>
    <x v="0"/>
    <m/>
    <s v="2025-08-09"/>
    <s v="2025-08-11"/>
    <s v="2025-08-13 09:35:25"/>
    <s v="0000-00-00 00:00:00"/>
    <s v="2025-09-08 07:17:12"/>
    <s v="2025-09-05 09:36:16"/>
    <s v="0000-00-00 00:00:00"/>
    <s v="2025-08-12"/>
    <s v="2025-08-12"/>
    <s v="2025-09-05"/>
    <s v="2025-09-11"/>
    <s v="2025-09-15"/>
    <x v="18"/>
    <s v="Barranquilla"/>
    <s v="TRANSP11"/>
    <x v="177"/>
    <m/>
    <x v="0"/>
    <n v="1"/>
    <x v="0"/>
    <x v="0"/>
    <x v="0"/>
    <n v="250000"/>
    <x v="0"/>
    <x v="0"/>
    <x v="0"/>
    <x v="4"/>
  </r>
  <r>
    <x v="2616"/>
    <x v="1459"/>
    <s v="MUEBLES"/>
    <x v="0"/>
    <m/>
    <s v="2025-08-11"/>
    <s v="2025-08-11"/>
    <s v="2025-08-11 11:10:55"/>
    <s v="0000-00-00 00:00:00"/>
    <s v="0000-00-00 00:00:00"/>
    <s v="2025-08-12 14:50:48"/>
    <s v="0000-00-00 00:00:00"/>
    <s v="2025-08-12"/>
    <s v="2025-08-12"/>
    <s v="2025-08-13"/>
    <s v="2025-08-15"/>
    <s v="2025-08-15"/>
    <x v="3"/>
    <s v="Cali"/>
    <s v="100196"/>
    <x v="218"/>
    <m/>
    <x v="0"/>
    <n v="1"/>
    <x v="0"/>
    <x v="0"/>
    <x v="0"/>
    <n v="169800"/>
    <x v="0"/>
    <x v="0"/>
    <x v="0"/>
    <x v="7"/>
  </r>
  <r>
    <x v="2617"/>
    <x v="358"/>
    <s v="CUBRIMIENTO"/>
    <x v="0"/>
    <m/>
    <s v="2025-08-11"/>
    <s v="2025-08-15"/>
    <s v="2025-08-20 11:37:10"/>
    <s v="2025-09-23 08:06:24"/>
    <s v="2025-10-09 07:01:56"/>
    <s v="2025-10-09 07:03:01"/>
    <s v="0000-00-00 00:00:00"/>
    <s v="2025-08-20"/>
    <s v="2025-09-23"/>
    <s v="2025-10-08"/>
    <s v="2025-10-08"/>
    <s v="2025-10-08"/>
    <x v="0"/>
    <s v="Toscana"/>
    <s v="KMPLITE"/>
    <x v="251"/>
    <m/>
    <x v="0"/>
    <n v="1"/>
    <x v="195"/>
    <x v="0"/>
    <x v="0"/>
    <n v="1246343.76"/>
    <x v="0"/>
    <x v="0"/>
    <x v="0"/>
    <x v="0"/>
  </r>
  <r>
    <x v="2617"/>
    <x v="358"/>
    <s v="CUBRIMIENTO"/>
    <x v="0"/>
    <m/>
    <s v="2025-08-11"/>
    <s v="2025-08-15"/>
    <s v="2025-08-20 11:37:10"/>
    <s v="2025-09-23 08:06:24"/>
    <s v="2025-10-09 07:01:56"/>
    <s v="2025-10-09 07:03:01"/>
    <s v="0000-00-00 00:00:00"/>
    <s v="2025-08-20"/>
    <s v="2025-09-23"/>
    <s v="2025-10-08"/>
    <s v="2025-10-08"/>
    <s v="2025-10-08"/>
    <x v="0"/>
    <s v="Toscana"/>
    <s v="PLITE09"/>
    <x v="252"/>
    <s v="LONA PERGOTEX BLACKOUT BLANCA 3 M"/>
    <x v="1"/>
    <n v="1"/>
    <x v="195"/>
    <x v="0"/>
    <x v="159"/>
    <n v="3919260.96"/>
    <x v="0"/>
    <x v="4"/>
    <x v="6"/>
    <x v="0"/>
  </r>
  <r>
    <x v="2618"/>
    <x v="925"/>
    <s v="MUEBLES CC CUBRIMIENTOS"/>
    <x v="0"/>
    <m/>
    <s v="2025-08-11"/>
    <s v="2025-08-25"/>
    <s v="2025-08-27 17:25:09"/>
    <s v="0000-00-00 00:00:00"/>
    <s v="2025-09-03 10:16:41"/>
    <s v="2025-09-09 06:47:21"/>
    <s v="2025-09-17 17:19:53"/>
    <s v="2025-08-27"/>
    <s v="2025-08-27"/>
    <s v="2025-09-03"/>
    <s v="2025-09-09"/>
    <s v="2025-09-10"/>
    <x v="1"/>
    <s v="Barranquilla"/>
    <s v="26328"/>
    <x v="700"/>
    <m/>
    <x v="0"/>
    <n v="1"/>
    <x v="0"/>
    <x v="0"/>
    <x v="0"/>
    <n v="2189886"/>
    <x v="0"/>
    <x v="0"/>
    <x v="0"/>
    <x v="4"/>
  </r>
  <r>
    <x v="2618"/>
    <x v="925"/>
    <s v="MUEBLES CC CUBRIMIENTOS"/>
    <x v="0"/>
    <m/>
    <s v="2025-08-11"/>
    <s v="2025-08-25"/>
    <s v="2025-08-27 17:25:09"/>
    <s v="0000-00-00 00:00:00"/>
    <s v="2025-09-03 10:16:41"/>
    <s v="2025-09-09 06:47:21"/>
    <s v="2025-09-17 17:19:53"/>
    <s v="2025-08-27"/>
    <s v="2025-08-27"/>
    <s v="2025-09-03"/>
    <s v="2025-09-09"/>
    <s v="2025-09-10"/>
    <x v="1"/>
    <s v="Barranquilla"/>
    <s v="3151"/>
    <x v="57"/>
    <m/>
    <x v="0"/>
    <n v="29"/>
    <x v="0"/>
    <x v="0"/>
    <x v="0"/>
    <n v="1885000"/>
    <x v="0"/>
    <x v="0"/>
    <x v="0"/>
    <x v="4"/>
  </r>
  <r>
    <x v="2619"/>
    <x v="925"/>
    <s v="CUBRIMIENTO"/>
    <x v="0"/>
    <m/>
    <s v="2025-08-11"/>
    <s v="2025-08-25"/>
    <s v="2025-08-27 17:24:18"/>
    <s v="0000-00-00 00:00:00"/>
    <s v="2025-09-04 13:34:08"/>
    <s v="2025-09-09 06:55:51"/>
    <s v="2025-09-19 22:00:22"/>
    <s v="2025-08-27"/>
    <s v="2025-08-27"/>
    <s v="2025-09-04"/>
    <s v="2025-09-10"/>
    <s v="2025-09-12"/>
    <x v="1"/>
    <s v="Barranquilla"/>
    <s v="MANT001"/>
    <x v="770"/>
    <m/>
    <x v="0"/>
    <n v="1"/>
    <x v="3"/>
    <x v="0"/>
    <x v="219"/>
    <n v="1190000"/>
    <x v="0"/>
    <x v="0"/>
    <x v="0"/>
    <x v="4"/>
  </r>
  <r>
    <x v="2619"/>
    <x v="925"/>
    <s v="CUBRIMIENTO"/>
    <x v="0"/>
    <m/>
    <s v="2025-08-11"/>
    <s v="2025-08-25"/>
    <s v="2025-08-27 17:24:18"/>
    <s v="0000-00-00 00:00:00"/>
    <s v="2025-09-04 13:34:08"/>
    <s v="2025-09-09 06:55:51"/>
    <s v="2025-09-19 22:00:22"/>
    <s v="2025-08-27"/>
    <s v="2025-08-27"/>
    <s v="2025-09-04"/>
    <s v="2025-09-10"/>
    <s v="2025-09-12"/>
    <x v="1"/>
    <s v="Barranquilla"/>
    <s v="SERV03"/>
    <x v="1179"/>
    <m/>
    <x v="0"/>
    <n v="1"/>
    <x v="0"/>
    <x v="0"/>
    <x v="0"/>
    <n v="300000"/>
    <x v="0"/>
    <x v="1"/>
    <x v="1"/>
    <x v="4"/>
  </r>
  <r>
    <x v="2619"/>
    <x v="925"/>
    <s v="CUBRIMIENTO"/>
    <x v="0"/>
    <m/>
    <s v="2025-08-11"/>
    <s v="2025-08-25"/>
    <s v="2025-08-27 17:24:18"/>
    <s v="0000-00-00 00:00:00"/>
    <s v="2025-09-04 13:34:08"/>
    <s v="2025-09-09 06:55:51"/>
    <s v="2025-09-19 22:00:22"/>
    <s v="2025-08-27"/>
    <s v="2025-08-27"/>
    <s v="2025-09-04"/>
    <s v="2025-09-10"/>
    <s v="2025-09-12"/>
    <x v="1"/>
    <s v="Barranquilla"/>
    <s v="TRANSP05"/>
    <x v="198"/>
    <m/>
    <x v="0"/>
    <n v="1"/>
    <x v="0"/>
    <x v="0"/>
    <x v="0"/>
    <n v="300000"/>
    <x v="0"/>
    <x v="1"/>
    <x v="1"/>
    <x v="4"/>
  </r>
  <r>
    <x v="2620"/>
    <x v="1460"/>
    <s v="CUBRIMIENTO"/>
    <x v="0"/>
    <m/>
    <s v="2025-08-15"/>
    <s v="2025-08-20"/>
    <s v="2025-08-25 17:45:02"/>
    <s v="0000-00-00 00:00:00"/>
    <s v="2025-10-01 10:24:21"/>
    <s v="2025-10-06 07:32:03"/>
    <s v="2025-10-06 07:53:46"/>
    <s v="2025-08-25"/>
    <s v="2025-08-25"/>
    <s v="2025-09-02"/>
    <s v="2025-09-07"/>
    <s v="2025-09-09"/>
    <x v="1"/>
    <s v="Bogota"/>
    <s v="28523"/>
    <x v="864"/>
    <s v="No Aplica"/>
    <x v="0"/>
    <n v="2"/>
    <x v="0"/>
    <x v="0"/>
    <x v="0"/>
    <n v="200000"/>
    <x v="0"/>
    <x v="0"/>
    <x v="0"/>
    <x v="4"/>
  </r>
  <r>
    <x v="2620"/>
    <x v="1460"/>
    <s v="CUBRIMIENTO"/>
    <x v="0"/>
    <m/>
    <s v="2025-08-15"/>
    <s v="2025-08-20"/>
    <s v="2025-08-25 17:45:02"/>
    <s v="0000-00-00 00:00:00"/>
    <s v="2025-10-01 10:24:21"/>
    <s v="2025-10-06 07:32:03"/>
    <s v="2025-10-06 07:53:46"/>
    <s v="2025-08-25"/>
    <s v="2025-08-25"/>
    <s v="2025-09-02"/>
    <s v="2025-09-07"/>
    <s v="2025-09-09"/>
    <x v="1"/>
    <s v="Bogota"/>
    <s v="MANT004"/>
    <x v="934"/>
    <s v="No Aplica"/>
    <x v="0"/>
    <n v="1"/>
    <x v="75"/>
    <x v="0"/>
    <x v="84"/>
    <n v="576606"/>
    <x v="0"/>
    <x v="0"/>
    <x v="0"/>
    <x v="4"/>
  </r>
  <r>
    <x v="2620"/>
    <x v="1460"/>
    <s v="CUBRIMIENTO"/>
    <x v="0"/>
    <m/>
    <s v="2025-08-15"/>
    <s v="2025-08-20"/>
    <s v="2025-08-25 17:45:02"/>
    <s v="0000-00-00 00:00:00"/>
    <s v="2025-10-01 10:24:21"/>
    <s v="2025-10-06 07:32:03"/>
    <s v="2025-10-06 07:53:46"/>
    <s v="2025-08-25"/>
    <s v="2025-08-25"/>
    <s v="2025-09-02"/>
    <s v="2025-09-07"/>
    <s v="2025-09-09"/>
    <x v="1"/>
    <s v="Bogota"/>
    <s v="SERV03"/>
    <x v="1179"/>
    <m/>
    <x v="0"/>
    <n v="1"/>
    <x v="0"/>
    <x v="0"/>
    <x v="0"/>
    <n v="800000"/>
    <x v="0"/>
    <x v="1"/>
    <x v="1"/>
    <x v="4"/>
  </r>
  <r>
    <x v="2621"/>
    <x v="348"/>
    <s v="CUBRIMIENTO"/>
    <x v="0"/>
    <m/>
    <s v="2025-08-11"/>
    <s v="2025-08-12"/>
    <s v="2025-08-13 11:30:16"/>
    <s v="0000-00-00 00:00:00"/>
    <s v="2025-08-27 10:47:38"/>
    <s v="0000-00-00 00:00:00"/>
    <s v="0000-00-00 00:00:00"/>
    <s v="2025-08-13"/>
    <s v="2025-08-13"/>
    <s v="2025-08-15"/>
    <s v="2025-08-19"/>
    <s v="2025-08-19"/>
    <x v="18"/>
    <s v="Toscany"/>
    <s v="21307"/>
    <x v="260"/>
    <m/>
    <x v="0"/>
    <n v="13"/>
    <x v="0"/>
    <x v="0"/>
    <x v="0"/>
    <n v="683800"/>
    <x v="0"/>
    <x v="0"/>
    <x v="0"/>
    <x v="7"/>
  </r>
  <r>
    <x v="2622"/>
    <x v="1359"/>
    <s v="CUBRIMIENTO"/>
    <x v="0"/>
    <m/>
    <s v="2025-08-11"/>
    <s v="2025-08-16"/>
    <s v="2025-08-19 14:11:45"/>
    <s v="2025-08-21 15:25:35"/>
    <s v="2025-08-22 15:44:56"/>
    <s v="2025-08-25 16:04:06"/>
    <s v="2025-09-05 15:51:52"/>
    <s v="2025-08-21"/>
    <s v="2025-08-23"/>
    <s v="2025-08-25"/>
    <s v="2025-08-29"/>
    <s v="2025-08-30"/>
    <x v="1"/>
    <s v="Cali"/>
    <s v="BANE0601**"/>
    <x v="1275"/>
    <s v="LONA DICKSON VERDE FORESTA REF:6687"/>
    <x v="0"/>
    <n v="1"/>
    <x v="204"/>
    <x v="0"/>
    <x v="15"/>
    <n v="1478845"/>
    <x v="0"/>
    <x v="0"/>
    <x v="0"/>
    <x v="7"/>
  </r>
  <r>
    <x v="2622"/>
    <x v="1359"/>
    <s v="CUBRIMIENTO"/>
    <x v="0"/>
    <m/>
    <s v="2025-08-11"/>
    <s v="2025-08-16"/>
    <s v="2025-08-19 14:11:45"/>
    <s v="2025-08-21 15:25:35"/>
    <s v="2025-08-22 15:44:56"/>
    <s v="2025-08-25 16:04:06"/>
    <s v="2025-09-05 15:51:52"/>
    <s v="2025-08-21"/>
    <s v="2025-08-23"/>
    <s v="2025-08-25"/>
    <s v="2025-08-29"/>
    <s v="2025-08-30"/>
    <x v="1"/>
    <s v="Cali"/>
    <s v="MTOS03"/>
    <x v="839"/>
    <m/>
    <x v="0"/>
    <n v="1"/>
    <x v="0"/>
    <x v="0"/>
    <x v="0"/>
    <n v="1109290"/>
    <x v="0"/>
    <x v="0"/>
    <x v="0"/>
    <x v="7"/>
  </r>
  <r>
    <x v="2623"/>
    <x v="61"/>
    <s v="MUEBLES CC CUBRIMIENTOS"/>
    <x v="0"/>
    <m/>
    <s v="2025-08-11"/>
    <s v="2025-09-01"/>
    <s v="2025-09-02 12:28:46"/>
    <s v="2025-09-08 10:20:01"/>
    <s v="2025-09-13 12:30:16"/>
    <s v="2025-09-15 08:54:09"/>
    <s v="2025-09-15 13:03:28"/>
    <s v="2025-09-02"/>
    <s v="2025-09-12"/>
    <s v="2025-09-26"/>
    <s v="2025-09-30"/>
    <s v="2025-10-10"/>
    <x v="1"/>
    <s v="Cali"/>
    <s v="FGLASS01"/>
    <x v="8"/>
    <m/>
    <x v="9"/>
    <n v="1"/>
    <x v="76"/>
    <x v="61"/>
    <x v="0"/>
    <n v="3016309"/>
    <x v="0"/>
    <x v="3"/>
    <x v="0"/>
    <x v="4"/>
  </r>
  <r>
    <x v="2623"/>
    <x v="61"/>
    <s v="MUEBLES CC CUBRIMIENTOS"/>
    <x v="0"/>
    <m/>
    <s v="2025-08-11"/>
    <s v="2025-09-01"/>
    <s v="2025-09-02 12:28:46"/>
    <s v="2025-09-08 10:20:01"/>
    <s v="2025-09-13 12:30:16"/>
    <s v="2025-09-15 08:54:09"/>
    <s v="2025-09-15 13:03:28"/>
    <s v="2025-09-02"/>
    <s v="2025-09-12"/>
    <s v="2025-09-26"/>
    <s v="2025-09-30"/>
    <s v="2025-10-10"/>
    <x v="1"/>
    <s v="Cali"/>
    <s v="PLAM08"/>
    <x v="55"/>
    <m/>
    <x v="6"/>
    <n v="1"/>
    <x v="25"/>
    <x v="0"/>
    <x v="220"/>
    <n v="11391167"/>
    <x v="0"/>
    <x v="4"/>
    <x v="3"/>
    <x v="4"/>
  </r>
  <r>
    <x v="2623"/>
    <x v="61"/>
    <s v="MUEBLES CC CUBRIMIENTOS"/>
    <x v="0"/>
    <m/>
    <s v="2025-08-11"/>
    <s v="2025-09-01"/>
    <s v="2025-09-02 12:28:46"/>
    <s v="2025-09-08 10:20:01"/>
    <s v="2025-09-13 12:30:16"/>
    <s v="2025-09-15 08:54:09"/>
    <s v="2025-09-15 13:03:28"/>
    <s v="2025-09-02"/>
    <s v="2025-09-12"/>
    <s v="2025-09-26"/>
    <s v="2025-09-30"/>
    <s v="2025-10-10"/>
    <x v="1"/>
    <s v="Cali"/>
    <s v="PSTARDE04"/>
    <x v="709"/>
    <s v="LONA PERGOTEX TRASLUCIDA BLANCA 3M"/>
    <x v="9"/>
    <n v="1"/>
    <x v="8"/>
    <x v="0"/>
    <x v="1"/>
    <n v="8321292"/>
    <x v="0"/>
    <x v="0"/>
    <x v="0"/>
    <x v="4"/>
  </r>
  <r>
    <x v="2623"/>
    <x v="61"/>
    <s v="MUEBLES CC CUBRIMIENTOS"/>
    <x v="0"/>
    <m/>
    <s v="2025-08-11"/>
    <s v="2025-09-01"/>
    <s v="2025-09-02 12:28:46"/>
    <s v="2025-09-08 10:20:01"/>
    <s v="2025-09-13 12:30:16"/>
    <s v="2025-09-15 08:54:09"/>
    <s v="2025-09-15 13:03:28"/>
    <s v="2025-09-02"/>
    <s v="2025-09-12"/>
    <s v="2025-09-26"/>
    <s v="2025-09-30"/>
    <s v="2025-10-10"/>
    <x v="1"/>
    <s v="Cali"/>
    <s v="PSTARDE04"/>
    <x v="709"/>
    <s v="LONA PERGOTEX BLACKOUT GRIS 3M"/>
    <x v="9"/>
    <n v="1"/>
    <x v="66"/>
    <x v="0"/>
    <x v="144"/>
    <n v="14604542"/>
    <x v="0"/>
    <x v="0"/>
    <x v="0"/>
    <x v="4"/>
  </r>
  <r>
    <x v="2623"/>
    <x v="61"/>
    <s v="MUEBLES CC CUBRIMIENTOS"/>
    <x v="0"/>
    <m/>
    <s v="2025-08-11"/>
    <s v="2025-09-01"/>
    <s v="2025-09-02 12:28:46"/>
    <s v="2025-09-08 10:20:01"/>
    <s v="2025-09-13 12:30:16"/>
    <s v="2025-09-15 08:54:09"/>
    <s v="2025-09-15 13:03:28"/>
    <s v="2025-09-02"/>
    <s v="2025-09-12"/>
    <s v="2025-09-26"/>
    <s v="2025-09-30"/>
    <s v="2025-10-10"/>
    <x v="1"/>
    <s v="Cali"/>
    <s v="SSCREAN ESP01"/>
    <x v="1276"/>
    <m/>
    <x v="6"/>
    <n v="1"/>
    <x v="0"/>
    <x v="62"/>
    <x v="221"/>
    <n v="0"/>
    <x v="0"/>
    <x v="0"/>
    <x v="0"/>
    <x v="4"/>
  </r>
  <r>
    <x v="2623"/>
    <x v="61"/>
    <s v="MUEBLES CC CUBRIMIENTOS"/>
    <x v="0"/>
    <m/>
    <s v="2025-08-11"/>
    <s v="2025-09-01"/>
    <s v="2025-09-02 12:28:46"/>
    <s v="2025-09-08 10:20:01"/>
    <s v="2025-09-13 12:30:16"/>
    <s v="2025-09-15 08:54:09"/>
    <s v="2025-09-15 13:03:28"/>
    <s v="2025-09-02"/>
    <s v="2025-09-12"/>
    <s v="2025-09-26"/>
    <s v="2025-09-30"/>
    <s v="2025-10-10"/>
    <x v="1"/>
    <s v="Cali"/>
    <s v="SSCREAN ESP02"/>
    <x v="1277"/>
    <m/>
    <x v="6"/>
    <n v="1"/>
    <x v="0"/>
    <x v="62"/>
    <x v="30"/>
    <n v="0"/>
    <x v="0"/>
    <x v="0"/>
    <x v="0"/>
    <x v="4"/>
  </r>
  <r>
    <x v="2624"/>
    <x v="1461"/>
    <s v="CUBRIMIENTO"/>
    <x v="0"/>
    <m/>
    <s v="2025-08-11"/>
    <s v="2025-08-11"/>
    <s v="2025-08-12 07:55:49"/>
    <s v="0000-00-00 00:00:00"/>
    <s v="2025-08-27 10:47:41"/>
    <s v="0000-00-00 00:00:00"/>
    <s v="0000-00-00 00:00:00"/>
    <s v="2025-08-12"/>
    <s v="2025-08-12"/>
    <s v="2025-08-14"/>
    <s v="2025-08-18"/>
    <s v="2025-08-18"/>
    <x v="18"/>
    <s v="Toscany"/>
    <s v="39"/>
    <x v="460"/>
    <m/>
    <x v="0"/>
    <n v="20"/>
    <x v="0"/>
    <x v="0"/>
    <x v="0"/>
    <n v="1052000"/>
    <x v="0"/>
    <x v="0"/>
    <x v="0"/>
    <x v="7"/>
  </r>
  <r>
    <x v="2625"/>
    <x v="61"/>
    <s v="MUEBLES CC CUBRIMIENTOS"/>
    <x v="0"/>
    <m/>
    <s v="2025-08-11"/>
    <s v="2025-08-12"/>
    <s v="2025-08-12 16:42:22"/>
    <s v="0000-00-00 00:00:00"/>
    <s v="2025-08-13 08:30:22"/>
    <s v="2025-09-12 06:57:54"/>
    <s v="2025-09-15 08:47:11"/>
    <s v="2025-08-13"/>
    <s v="2025-08-13"/>
    <s v="2025-09-12"/>
    <s v="2025-09-15"/>
    <s v="2025-09-18"/>
    <x v="1"/>
    <s v="Cali"/>
    <s v="28776"/>
    <x v="1278"/>
    <m/>
    <x v="0"/>
    <n v="2"/>
    <x v="0"/>
    <x v="0"/>
    <x v="0"/>
    <n v="0"/>
    <x v="0"/>
    <x v="0"/>
    <x v="0"/>
    <x v="4"/>
  </r>
  <r>
    <x v="2626"/>
    <x v="1462"/>
    <s v="CUBRIMIENTO"/>
    <x v="0"/>
    <m/>
    <s v="2025-08-13"/>
    <s v="2025-08-19"/>
    <s v="2025-09-01 12:39:04"/>
    <s v="2025-09-15 17:34:29"/>
    <s v="2025-09-24 07:26:10"/>
    <s v="2025-09-29 16:17:35"/>
    <s v="2025-10-20 08:02:51"/>
    <s v="2025-09-01"/>
    <s v="2025-09-15"/>
    <s v="2025-09-26"/>
    <s v="2025-10-01"/>
    <s v="2025-10-08"/>
    <x v="3"/>
    <s v="Medellin"/>
    <s v="PLITE13"/>
    <x v="383"/>
    <s v="LONA DICKSON BEIGE *1.20 REF:0681"/>
    <x v="3"/>
    <n v="1"/>
    <x v="3"/>
    <x v="0"/>
    <x v="13"/>
    <n v="8227699"/>
    <x v="0"/>
    <x v="4"/>
    <x v="6"/>
    <x v="4"/>
  </r>
  <r>
    <x v="2626"/>
    <x v="1462"/>
    <s v="CUBRIMIENTO"/>
    <x v="0"/>
    <m/>
    <s v="2025-08-13"/>
    <s v="2025-08-19"/>
    <s v="2025-09-01 12:39:04"/>
    <s v="2025-09-15 17:34:29"/>
    <s v="2025-09-24 07:26:10"/>
    <s v="2025-09-29 16:17:35"/>
    <s v="2025-10-20 08:02:51"/>
    <s v="2025-09-01"/>
    <s v="2025-09-15"/>
    <s v="2025-09-26"/>
    <s v="2025-10-01"/>
    <s v="2025-10-08"/>
    <x v="3"/>
    <s v="Medellin"/>
    <s v="SERV03"/>
    <x v="1179"/>
    <m/>
    <x v="0"/>
    <n v="1"/>
    <x v="0"/>
    <x v="0"/>
    <x v="0"/>
    <n v="950000"/>
    <x v="0"/>
    <x v="1"/>
    <x v="1"/>
    <x v="4"/>
  </r>
  <r>
    <x v="2626"/>
    <x v="1462"/>
    <s v="CUBRIMIENTO"/>
    <x v="0"/>
    <m/>
    <s v="2025-08-13"/>
    <s v="2025-08-19"/>
    <s v="2025-09-01 12:39:04"/>
    <s v="2025-09-15 17:34:29"/>
    <s v="2025-09-24 07:26:10"/>
    <s v="2025-09-29 16:17:35"/>
    <s v="2025-10-20 08:02:51"/>
    <s v="2025-09-01"/>
    <s v="2025-09-15"/>
    <s v="2025-09-26"/>
    <s v="2025-10-01"/>
    <s v="2025-10-08"/>
    <x v="3"/>
    <s v="Medellin"/>
    <s v="SOLAPA01"/>
    <x v="69"/>
    <m/>
    <x v="3"/>
    <n v="1"/>
    <x v="3"/>
    <x v="0"/>
    <x v="0"/>
    <n v="226858"/>
    <x v="0"/>
    <x v="0"/>
    <x v="0"/>
    <x v="4"/>
  </r>
  <r>
    <x v="2627"/>
    <x v="61"/>
    <s v="MUEBLES CC CUBRIMIENTOS"/>
    <x v="0"/>
    <m/>
    <s v="2025-08-12"/>
    <s v="2025-08-12"/>
    <s v="2025-08-12 14:19:02"/>
    <s v="0000-00-00 00:00:00"/>
    <s v="2025-09-11 13:58:58"/>
    <s v="2025-09-12 06:58:18"/>
    <s v="2025-09-15 08:48:35"/>
    <s v="2025-08-13"/>
    <s v="2025-08-13"/>
    <s v="2025-09-12"/>
    <s v="2025-09-14"/>
    <s v="2025-09-16"/>
    <x v="1"/>
    <s v="Cali"/>
    <s v="11456"/>
    <x v="320"/>
    <s v="FURNISCREEN BEIGE  2M EB4027W G8 625GR"/>
    <x v="0"/>
    <n v="2"/>
    <x v="0"/>
    <x v="0"/>
    <x v="0"/>
    <n v="0"/>
    <x v="0"/>
    <x v="2"/>
    <x v="0"/>
    <x v="4"/>
  </r>
  <r>
    <x v="2627"/>
    <x v="61"/>
    <s v="MUEBLES CC CUBRIMIENTOS"/>
    <x v="0"/>
    <m/>
    <s v="2025-08-12"/>
    <s v="2025-08-12"/>
    <s v="2025-08-12 14:19:02"/>
    <s v="0000-00-00 00:00:00"/>
    <s v="2025-09-11 13:58:58"/>
    <s v="2025-09-12 06:58:18"/>
    <s v="2025-09-15 08:48:35"/>
    <s v="2025-08-13"/>
    <s v="2025-08-13"/>
    <s v="2025-09-12"/>
    <s v="2025-09-14"/>
    <s v="2025-09-16"/>
    <x v="1"/>
    <s v="Cali"/>
    <s v="11457"/>
    <x v="486"/>
    <m/>
    <x v="0"/>
    <n v="1"/>
    <x v="0"/>
    <x v="0"/>
    <x v="0"/>
    <n v="0"/>
    <x v="0"/>
    <x v="2"/>
    <x v="0"/>
    <x v="4"/>
  </r>
  <r>
    <x v="2627"/>
    <x v="61"/>
    <s v="MUEBLES CC CUBRIMIENTOS"/>
    <x v="0"/>
    <m/>
    <s v="2025-08-12"/>
    <s v="2025-08-12"/>
    <s v="2025-08-12 14:19:02"/>
    <s v="0000-00-00 00:00:00"/>
    <s v="2025-09-11 13:58:58"/>
    <s v="2025-09-12 06:58:18"/>
    <s v="2025-09-15 08:48:35"/>
    <s v="2025-08-13"/>
    <s v="2025-08-13"/>
    <s v="2025-09-12"/>
    <s v="2025-09-14"/>
    <s v="2025-09-16"/>
    <x v="1"/>
    <s v="Cali"/>
    <s v="11459"/>
    <x v="326"/>
    <s v="FURNISCREEN BEIGE  2M EB4027W G8 625GR"/>
    <x v="0"/>
    <n v="4"/>
    <x v="0"/>
    <x v="0"/>
    <x v="0"/>
    <n v="0"/>
    <x v="0"/>
    <x v="2"/>
    <x v="0"/>
    <x v="4"/>
  </r>
  <r>
    <x v="2627"/>
    <x v="61"/>
    <s v="MUEBLES CC CUBRIMIENTOS"/>
    <x v="0"/>
    <m/>
    <s v="2025-08-12"/>
    <s v="2025-08-12"/>
    <s v="2025-08-12 14:19:02"/>
    <s v="0000-00-00 00:00:00"/>
    <s v="2025-09-11 13:58:58"/>
    <s v="2025-09-12 06:58:18"/>
    <s v="2025-09-15 08:48:35"/>
    <s v="2025-08-13"/>
    <s v="2025-08-13"/>
    <s v="2025-09-12"/>
    <s v="2025-09-14"/>
    <s v="2025-09-16"/>
    <x v="1"/>
    <s v="Cali"/>
    <s v="28452"/>
    <x v="1279"/>
    <m/>
    <x v="0"/>
    <n v="1"/>
    <x v="0"/>
    <x v="0"/>
    <x v="0"/>
    <n v="0"/>
    <x v="0"/>
    <x v="2"/>
    <x v="0"/>
    <x v="4"/>
  </r>
  <r>
    <x v="2627"/>
    <x v="61"/>
    <s v="MUEBLES CC CUBRIMIENTOS"/>
    <x v="0"/>
    <m/>
    <s v="2025-08-12"/>
    <s v="2025-08-12"/>
    <s v="2025-08-12 14:19:02"/>
    <s v="0000-00-00 00:00:00"/>
    <s v="2025-09-11 13:58:58"/>
    <s v="2025-09-12 06:58:18"/>
    <s v="2025-09-15 08:48:35"/>
    <s v="2025-08-13"/>
    <s v="2025-08-13"/>
    <s v="2025-09-12"/>
    <s v="2025-09-14"/>
    <s v="2025-09-16"/>
    <x v="1"/>
    <s v="Cali"/>
    <s v="28453"/>
    <x v="1113"/>
    <s v="LONA DICKSON BLANCO REF:0001"/>
    <x v="4"/>
    <n v="2"/>
    <x v="0"/>
    <x v="0"/>
    <x v="0"/>
    <n v="0"/>
    <x v="0"/>
    <x v="2"/>
    <x v="0"/>
    <x v="4"/>
  </r>
  <r>
    <x v="2627"/>
    <x v="61"/>
    <s v="MUEBLES CC CUBRIMIENTOS"/>
    <x v="0"/>
    <m/>
    <s v="2025-08-12"/>
    <s v="2025-08-12"/>
    <s v="2025-08-12 14:19:02"/>
    <s v="0000-00-00 00:00:00"/>
    <s v="2025-09-11 13:58:58"/>
    <s v="2025-09-12 06:58:18"/>
    <s v="2025-09-15 08:48:35"/>
    <s v="2025-08-13"/>
    <s v="2025-08-13"/>
    <s v="2025-09-12"/>
    <s v="2025-09-14"/>
    <s v="2025-09-16"/>
    <x v="1"/>
    <s v="Cali"/>
    <s v="28454"/>
    <x v="1114"/>
    <s v="PENDIENTE DEFINIR CLIENTE"/>
    <x v="4"/>
    <n v="1"/>
    <x v="0"/>
    <x v="0"/>
    <x v="0"/>
    <n v="0"/>
    <x v="0"/>
    <x v="2"/>
    <x v="0"/>
    <x v="4"/>
  </r>
  <r>
    <x v="2627"/>
    <x v="61"/>
    <s v="MUEBLES CC CUBRIMIENTOS"/>
    <x v="0"/>
    <m/>
    <s v="2025-08-12"/>
    <s v="2025-08-12"/>
    <s v="2025-08-12 14:19:02"/>
    <s v="0000-00-00 00:00:00"/>
    <s v="2025-09-11 13:58:58"/>
    <s v="2025-09-12 06:58:18"/>
    <s v="2025-09-15 08:48:35"/>
    <s v="2025-08-13"/>
    <s v="2025-08-13"/>
    <s v="2025-09-12"/>
    <s v="2025-09-14"/>
    <s v="2025-09-16"/>
    <x v="1"/>
    <s v="Cali"/>
    <s v="28533"/>
    <x v="1115"/>
    <m/>
    <x v="16"/>
    <n v="1"/>
    <x v="0"/>
    <x v="0"/>
    <x v="0"/>
    <n v="535710"/>
    <x v="0"/>
    <x v="2"/>
    <x v="0"/>
    <x v="4"/>
  </r>
  <r>
    <x v="2627"/>
    <x v="61"/>
    <s v="MUEBLES CC CUBRIMIENTOS"/>
    <x v="0"/>
    <m/>
    <s v="2025-08-12"/>
    <s v="2025-08-12"/>
    <s v="2025-08-12 14:19:02"/>
    <s v="0000-00-00 00:00:00"/>
    <s v="2025-09-11 13:58:58"/>
    <s v="2025-09-12 06:58:18"/>
    <s v="2025-09-15 08:48:35"/>
    <s v="2025-08-13"/>
    <s v="2025-08-13"/>
    <s v="2025-09-12"/>
    <s v="2025-09-14"/>
    <s v="2025-09-16"/>
    <x v="1"/>
    <s v="Cali"/>
    <s v="28547"/>
    <x v="1095"/>
    <m/>
    <x v="0"/>
    <n v="2"/>
    <x v="0"/>
    <x v="0"/>
    <x v="0"/>
    <n v="0"/>
    <x v="0"/>
    <x v="2"/>
    <x v="0"/>
    <x v="4"/>
  </r>
  <r>
    <x v="2628"/>
    <x v="223"/>
    <s v="CUBRIMIENTO"/>
    <x v="0"/>
    <m/>
    <s v="2025-08-12"/>
    <s v="2025-08-12"/>
    <s v="2025-08-13 11:22:20"/>
    <s v="0000-00-00 00:00:00"/>
    <s v="2025-08-27 10:46:03"/>
    <s v="2025-08-27 10:46:14"/>
    <s v="0000-00-00 00:00:00"/>
    <s v="2025-08-13"/>
    <s v="2025-08-13"/>
    <s v="2025-08-15"/>
    <s v="2025-08-19"/>
    <s v="2025-08-19"/>
    <x v="0"/>
    <s v="Toscany"/>
    <s v="21307"/>
    <x v="260"/>
    <m/>
    <x v="0"/>
    <n v="15"/>
    <x v="0"/>
    <x v="0"/>
    <x v="0"/>
    <n v="789000"/>
    <x v="0"/>
    <x v="0"/>
    <x v="0"/>
    <x v="7"/>
  </r>
  <r>
    <x v="2629"/>
    <x v="1260"/>
    <s v="MUEBLES"/>
    <x v="0"/>
    <m/>
    <s v="2025-08-12"/>
    <s v="2025-08-12"/>
    <s v="2025-08-15 08:32:40"/>
    <s v="0000-00-00 00:00:00"/>
    <s v="0000-00-00 00:00:00"/>
    <s v="2025-09-22 06:38:04"/>
    <s v="0000-00-00 00:00:00"/>
    <s v="2025-08-13"/>
    <s v="2025-08-13"/>
    <s v="2025-09-18"/>
    <s v="2025-09-20"/>
    <s v="2025-09-22"/>
    <x v="7"/>
    <s v="Virtual"/>
    <s v="14785"/>
    <x v="84"/>
    <m/>
    <x v="0"/>
    <n v="8"/>
    <x v="0"/>
    <x v="0"/>
    <x v="0"/>
    <n v="4720592"/>
    <x v="0"/>
    <x v="2"/>
    <x v="0"/>
    <x v="4"/>
  </r>
  <r>
    <x v="2629"/>
    <x v="1260"/>
    <s v="MUEBLES"/>
    <x v="0"/>
    <m/>
    <s v="2025-08-12"/>
    <s v="2025-08-12"/>
    <s v="2025-08-15 08:32:40"/>
    <s v="0000-00-00 00:00:00"/>
    <s v="0000-00-00 00:00:00"/>
    <s v="2025-09-22 06:38:04"/>
    <s v="0000-00-00 00:00:00"/>
    <s v="2025-08-13"/>
    <s v="2025-08-13"/>
    <s v="2025-09-18"/>
    <s v="2025-09-20"/>
    <s v="2025-09-22"/>
    <x v="7"/>
    <s v="Virtual"/>
    <s v="9827"/>
    <x v="170"/>
    <m/>
    <x v="0"/>
    <n v="2"/>
    <x v="0"/>
    <x v="0"/>
    <x v="0"/>
    <n v="3087100"/>
    <x v="0"/>
    <x v="2"/>
    <x v="0"/>
    <x v="4"/>
  </r>
  <r>
    <x v="2629"/>
    <x v="1260"/>
    <s v="MUEBLES"/>
    <x v="0"/>
    <m/>
    <s v="2025-08-12"/>
    <s v="2025-08-12"/>
    <s v="2025-08-15 08:32:40"/>
    <s v="0000-00-00 00:00:00"/>
    <s v="0000-00-00 00:00:00"/>
    <s v="2025-09-22 06:38:04"/>
    <s v="0000-00-00 00:00:00"/>
    <s v="2025-08-13"/>
    <s v="2025-08-13"/>
    <s v="2025-09-18"/>
    <s v="2025-09-20"/>
    <s v="2025-09-22"/>
    <x v="7"/>
    <s v="Virtual"/>
    <s v="TRANSP07"/>
    <x v="47"/>
    <m/>
    <x v="0"/>
    <n v="1"/>
    <x v="0"/>
    <x v="0"/>
    <x v="0"/>
    <n v="880000"/>
    <x v="0"/>
    <x v="0"/>
    <x v="0"/>
    <x v="4"/>
  </r>
  <r>
    <x v="2630"/>
    <x v="358"/>
    <s v="CUBRIMIENTO"/>
    <x v="0"/>
    <m/>
    <s v="2025-08-12"/>
    <s v="2025-08-15"/>
    <s v="2025-08-20 11:33:49"/>
    <s v="0000-00-00 00:00:00"/>
    <s v="2025-10-14 15:48:08"/>
    <s v="0000-00-00 00:00:00"/>
    <s v="0000-00-00 00:00:00"/>
    <s v="2025-08-20"/>
    <s v="2025-08-20"/>
    <s v="2025-10-08"/>
    <s v="2025-10-12"/>
    <s v="2025-10-14"/>
    <x v="18"/>
    <s v="Toscana"/>
    <s v="KMPLITE"/>
    <x v="251"/>
    <m/>
    <x v="0"/>
    <n v="1"/>
    <x v="15"/>
    <x v="0"/>
    <x v="0"/>
    <n v="1223295.1199999999"/>
    <x v="0"/>
    <x v="0"/>
    <x v="0"/>
    <x v="0"/>
  </r>
  <r>
    <x v="2631"/>
    <x v="796"/>
    <s v="CUBRIMIENTO"/>
    <x v="0"/>
    <m/>
    <s v="2025-08-12"/>
    <s v="2025-08-12"/>
    <s v="2025-08-12 16:23:31"/>
    <s v="0000-00-00 00:00:00"/>
    <s v="2025-08-12 16:23:39"/>
    <s v="0000-00-00 00:00:00"/>
    <s v="0000-00-00 00:00:00"/>
    <s v="2025-08-13"/>
    <s v="2025-08-13"/>
    <s v="2025-08-15"/>
    <s v="2025-08-19"/>
    <s v="2025-08-19"/>
    <x v="18"/>
    <s v="Toscany"/>
    <s v="TUBSM07"/>
    <x v="511"/>
    <m/>
    <x v="0"/>
    <n v="1"/>
    <x v="0"/>
    <x v="0"/>
    <x v="0"/>
    <n v="136000"/>
    <x v="0"/>
    <x v="0"/>
    <x v="0"/>
    <x v="7"/>
  </r>
  <r>
    <x v="2632"/>
    <x v="1463"/>
    <s v="CUBRIMIENTO"/>
    <x v="0"/>
    <m/>
    <s v="2025-08-13"/>
    <s v="2025-09-26"/>
    <s v="2025-10-29 16:57:04"/>
    <s v="2025-11-05 18:04:07"/>
    <s v="0000-00-00 00:00:00"/>
    <s v="0000-00-00 00:00:00"/>
    <s v="0000-00-00 00:00:00"/>
    <s v="2025-10-29"/>
    <s v="2025-11-05"/>
    <s v="2025-11-12"/>
    <s v="2025-11-15"/>
    <s v="2025-11-22"/>
    <x v="19"/>
    <s v="Medellin"/>
    <s v="27249"/>
    <x v="64"/>
    <m/>
    <x v="0"/>
    <n v="3"/>
    <x v="0"/>
    <x v="0"/>
    <x v="0"/>
    <n v="551556"/>
    <x v="3"/>
    <x v="0"/>
    <x v="0"/>
    <x v="3"/>
  </r>
  <r>
    <x v="2632"/>
    <x v="1463"/>
    <s v="CUBRIMIENTO"/>
    <x v="0"/>
    <m/>
    <s v="2025-08-13"/>
    <s v="2025-09-26"/>
    <s v="2025-10-29 16:57:04"/>
    <s v="2025-11-05 18:04:07"/>
    <s v="0000-00-00 00:00:00"/>
    <s v="0000-00-00 00:00:00"/>
    <s v="0000-00-00 00:00:00"/>
    <s v="2025-10-29"/>
    <s v="2025-11-05"/>
    <s v="2025-11-12"/>
    <s v="2025-11-15"/>
    <s v="2025-11-22"/>
    <x v="19"/>
    <s v="Medellin"/>
    <s v="28523"/>
    <x v="1000"/>
    <m/>
    <x v="0"/>
    <n v="5"/>
    <x v="0"/>
    <x v="0"/>
    <x v="0"/>
    <n v="207000"/>
    <x v="3"/>
    <x v="0"/>
    <x v="0"/>
    <x v="3"/>
  </r>
  <r>
    <x v="2632"/>
    <x v="1463"/>
    <s v="CUBRIMIENTO"/>
    <x v="0"/>
    <m/>
    <s v="2025-08-13"/>
    <s v="2025-09-26"/>
    <s v="2025-10-29 16:57:04"/>
    <s v="2025-11-05 18:04:07"/>
    <s v="0000-00-00 00:00:00"/>
    <s v="0000-00-00 00:00:00"/>
    <s v="0000-00-00 00:00:00"/>
    <s v="2025-10-29"/>
    <s v="2025-11-05"/>
    <s v="2025-11-12"/>
    <s v="2025-11-15"/>
    <s v="2025-11-22"/>
    <x v="19"/>
    <s v="Medellin"/>
    <s v="FLANCHE01"/>
    <x v="51"/>
    <m/>
    <x v="3"/>
    <n v="1"/>
    <x v="432"/>
    <x v="0"/>
    <x v="0"/>
    <n v="2195924"/>
    <x v="3"/>
    <x v="0"/>
    <x v="0"/>
    <x v="3"/>
  </r>
  <r>
    <x v="2632"/>
    <x v="1463"/>
    <s v="CUBRIMIENTO"/>
    <x v="0"/>
    <m/>
    <s v="2025-08-13"/>
    <s v="2025-09-26"/>
    <s v="2025-10-29 16:57:04"/>
    <s v="2025-11-05 18:04:07"/>
    <s v="0000-00-00 00:00:00"/>
    <s v="0000-00-00 00:00:00"/>
    <s v="0000-00-00 00:00:00"/>
    <s v="2025-10-29"/>
    <s v="2025-11-05"/>
    <s v="2025-11-12"/>
    <s v="2025-11-15"/>
    <s v="2025-11-22"/>
    <x v="19"/>
    <s v="Medellin"/>
    <s v="FLANCHE01"/>
    <x v="51"/>
    <m/>
    <x v="3"/>
    <n v="4"/>
    <x v="42"/>
    <x v="0"/>
    <x v="0"/>
    <n v="7689600"/>
    <x v="3"/>
    <x v="0"/>
    <x v="0"/>
    <x v="3"/>
  </r>
  <r>
    <x v="2632"/>
    <x v="1463"/>
    <s v="CUBRIMIENTO"/>
    <x v="0"/>
    <m/>
    <s v="2025-08-13"/>
    <s v="2025-09-26"/>
    <s v="2025-10-29 16:57:04"/>
    <s v="2025-11-05 18:04:07"/>
    <s v="0000-00-00 00:00:00"/>
    <s v="0000-00-00 00:00:00"/>
    <s v="0000-00-00 00:00:00"/>
    <s v="2025-10-29"/>
    <s v="2025-11-05"/>
    <s v="2025-11-12"/>
    <s v="2025-11-15"/>
    <s v="2025-11-22"/>
    <x v="19"/>
    <s v="Medellin"/>
    <s v="FLANCHE01"/>
    <x v="51"/>
    <m/>
    <x v="3"/>
    <n v="2"/>
    <x v="42"/>
    <x v="0"/>
    <x v="0"/>
    <n v="2440000"/>
    <x v="3"/>
    <x v="0"/>
    <x v="0"/>
    <x v="3"/>
  </r>
  <r>
    <x v="2632"/>
    <x v="1463"/>
    <s v="CUBRIMIENTO"/>
    <x v="0"/>
    <m/>
    <s v="2025-08-13"/>
    <s v="2025-09-26"/>
    <s v="2025-10-29 16:57:04"/>
    <s v="2025-11-05 18:04:07"/>
    <s v="0000-00-00 00:00:00"/>
    <s v="0000-00-00 00:00:00"/>
    <s v="0000-00-00 00:00:00"/>
    <s v="2025-10-29"/>
    <s v="2025-11-05"/>
    <s v="2025-11-12"/>
    <s v="2025-11-15"/>
    <s v="2025-11-22"/>
    <x v="19"/>
    <s v="Medellin"/>
    <s v="KMPLITE"/>
    <x v="251"/>
    <m/>
    <x v="0"/>
    <n v="5"/>
    <x v="42"/>
    <x v="0"/>
    <x v="0"/>
    <n v="10451445"/>
    <x v="3"/>
    <x v="0"/>
    <x v="0"/>
    <x v="3"/>
  </r>
  <r>
    <x v="2632"/>
    <x v="1463"/>
    <s v="CUBRIMIENTO"/>
    <x v="0"/>
    <m/>
    <s v="2025-08-13"/>
    <s v="2025-09-26"/>
    <s v="2025-10-29 16:57:04"/>
    <s v="2025-11-05 18:04:07"/>
    <s v="0000-00-00 00:00:00"/>
    <s v="0000-00-00 00:00:00"/>
    <s v="0000-00-00 00:00:00"/>
    <s v="2025-10-29"/>
    <s v="2025-11-05"/>
    <s v="2025-11-12"/>
    <s v="2025-11-15"/>
    <s v="2025-11-22"/>
    <x v="19"/>
    <s v="Medellin"/>
    <s v="PLITE10"/>
    <x v="263"/>
    <s v="LONA PERGOTEX BLACKOUT BLANCA 3 M"/>
    <x v="3"/>
    <n v="5"/>
    <x v="79"/>
    <x v="0"/>
    <x v="115"/>
    <n v="38876835"/>
    <x v="3"/>
    <x v="4"/>
    <x v="6"/>
    <x v="3"/>
  </r>
  <r>
    <x v="2632"/>
    <x v="1463"/>
    <s v="CUBRIMIENTO"/>
    <x v="0"/>
    <m/>
    <s v="2025-08-13"/>
    <s v="2025-09-26"/>
    <s v="2025-10-29 16:57:04"/>
    <s v="2025-11-05 18:04:07"/>
    <s v="0000-00-00 00:00:00"/>
    <s v="0000-00-00 00:00:00"/>
    <s v="0000-00-00 00:00:00"/>
    <s v="2025-10-29"/>
    <s v="2025-11-05"/>
    <s v="2025-11-12"/>
    <s v="2025-11-15"/>
    <s v="2025-11-22"/>
    <x v="19"/>
    <s v="Medellin"/>
    <s v="SERV03"/>
    <x v="1179"/>
    <m/>
    <x v="0"/>
    <n v="1"/>
    <x v="0"/>
    <x v="0"/>
    <x v="0"/>
    <n v="1500000"/>
    <x v="3"/>
    <x v="1"/>
    <x v="1"/>
    <x v="3"/>
  </r>
  <r>
    <x v="2632"/>
    <x v="1463"/>
    <s v="CUBRIMIENTO"/>
    <x v="0"/>
    <m/>
    <s v="2025-08-13"/>
    <s v="2025-09-26"/>
    <s v="2025-10-29 16:57:04"/>
    <s v="2025-11-05 18:04:07"/>
    <s v="0000-00-00 00:00:00"/>
    <s v="0000-00-00 00:00:00"/>
    <s v="0000-00-00 00:00:00"/>
    <s v="2025-10-29"/>
    <s v="2025-11-05"/>
    <s v="2025-11-12"/>
    <s v="2025-11-15"/>
    <s v="2025-11-22"/>
    <x v="19"/>
    <s v="Medellin"/>
    <s v="TRANSP06"/>
    <x v="59"/>
    <m/>
    <x v="0"/>
    <n v="1"/>
    <x v="0"/>
    <x v="0"/>
    <x v="0"/>
    <n v="1000000"/>
    <x v="3"/>
    <x v="1"/>
    <x v="1"/>
    <x v="3"/>
  </r>
  <r>
    <x v="2632"/>
    <x v="1463"/>
    <s v="CUBRIMIENTO"/>
    <x v="0"/>
    <m/>
    <s v="2025-08-13"/>
    <s v="2025-09-26"/>
    <s v="2025-10-29 16:57:04"/>
    <s v="2025-11-05 18:04:07"/>
    <s v="0000-00-00 00:00:00"/>
    <s v="0000-00-00 00:00:00"/>
    <s v="0000-00-00 00:00:00"/>
    <s v="2025-10-29"/>
    <s v="2025-11-05"/>
    <s v="2025-11-12"/>
    <s v="2025-11-15"/>
    <s v="2025-11-22"/>
    <x v="19"/>
    <s v="Medellin"/>
    <s v="VIGAAC04"/>
    <x v="400"/>
    <m/>
    <x v="3"/>
    <n v="5"/>
    <x v="107"/>
    <x v="0"/>
    <x v="0"/>
    <n v="4682710"/>
    <x v="3"/>
    <x v="0"/>
    <x v="0"/>
    <x v="3"/>
  </r>
  <r>
    <x v="2633"/>
    <x v="1464"/>
    <s v="CUBRIMIENTO"/>
    <x v="0"/>
    <m/>
    <s v="2025-08-13"/>
    <s v="2025-08-19"/>
    <s v="2025-08-20 15:04:07"/>
    <s v="2025-08-21 17:07:35"/>
    <s v="2025-08-27 10:45:02"/>
    <s v="2025-09-01 09:30:04"/>
    <s v="0000-00-00 00:00:00"/>
    <s v="2025-08-20"/>
    <s v="2025-08-22"/>
    <s v="2025-08-26"/>
    <s v="2025-08-28"/>
    <s v="2025-08-28"/>
    <x v="3"/>
    <s v="Toscany"/>
    <s v="SOMB01"/>
    <x v="71"/>
    <s v="LONA DICKSON AMARILLO F E REF 6316"/>
    <x v="8"/>
    <n v="2"/>
    <x v="13"/>
    <x v="0"/>
    <x v="3"/>
    <n v="11320440"/>
    <x v="0"/>
    <x v="6"/>
    <x v="5"/>
    <x v="7"/>
  </r>
  <r>
    <x v="2634"/>
    <x v="385"/>
    <s v="MUEBLES CC CUBRIMIENTOS"/>
    <x v="0"/>
    <m/>
    <s v="2025-08-13"/>
    <s v="2025-08-14"/>
    <s v="2025-08-14 08:57:33"/>
    <s v="0000-00-00 00:00:00"/>
    <s v="2025-08-27 10:47:28"/>
    <s v="0000-00-00 00:00:00"/>
    <s v="0000-00-00 00:00:00"/>
    <s v="2025-08-15"/>
    <s v="2025-08-15"/>
    <s v="2025-08-19"/>
    <s v="2025-08-21"/>
    <s v="2025-08-22"/>
    <x v="18"/>
    <s v="Toscany"/>
    <s v="12119"/>
    <x v="283"/>
    <m/>
    <x v="0"/>
    <n v="2.1"/>
    <x v="0"/>
    <x v="0"/>
    <x v="0"/>
    <n v="110460"/>
    <x v="0"/>
    <x v="0"/>
    <x v="0"/>
    <x v="7"/>
  </r>
  <r>
    <x v="2635"/>
    <x v="617"/>
    <s v="CUBRIMIENTO"/>
    <x v="0"/>
    <m/>
    <s v="2025-08-14"/>
    <s v="2025-08-14"/>
    <s v="2025-08-14 09:17:42"/>
    <s v="0000-00-00 00:00:00"/>
    <s v="2025-08-27 10:45:48"/>
    <s v="0000-00-00 00:00:00"/>
    <s v="0000-00-00 00:00:00"/>
    <s v="2025-08-15"/>
    <s v="2025-08-15"/>
    <s v="2025-08-19"/>
    <s v="2025-08-21"/>
    <s v="2025-08-21"/>
    <x v="18"/>
    <s v="Toscany"/>
    <s v="11441"/>
    <x v="204"/>
    <m/>
    <x v="0"/>
    <n v="1"/>
    <x v="0"/>
    <x v="0"/>
    <x v="0"/>
    <n v="50400"/>
    <x v="0"/>
    <x v="0"/>
    <x v="0"/>
    <x v="7"/>
  </r>
  <r>
    <x v="2636"/>
    <x v="617"/>
    <s v="CUBRIMIENTO"/>
    <x v="0"/>
    <m/>
    <s v="2025-08-14"/>
    <s v="2025-08-19"/>
    <s v="2025-08-20 07:13:33"/>
    <s v="2025-08-21 17:07:07"/>
    <s v="2025-08-25 14:54:07"/>
    <s v="2025-08-25 16:21:34"/>
    <s v="0000-00-00 00:00:00"/>
    <s v="2025-08-20"/>
    <s v="2025-08-21"/>
    <s v="2025-08-22"/>
    <s v="2025-08-26"/>
    <s v="2025-08-26"/>
    <x v="3"/>
    <s v="Toscany"/>
    <s v="SOMB0301**"/>
    <x v="189"/>
    <s v="LONA DICKSON VERDE FORESTA REF:6687"/>
    <x v="0"/>
    <n v="1"/>
    <x v="172"/>
    <x v="0"/>
    <x v="116"/>
    <n v="669600"/>
    <x v="0"/>
    <x v="0"/>
    <x v="0"/>
    <x v="7"/>
  </r>
  <r>
    <x v="2637"/>
    <x v="1367"/>
    <s v="CUBRIMIENTO"/>
    <x v="0"/>
    <m/>
    <s v="2025-08-14"/>
    <s v="2025-08-14"/>
    <s v="2025-08-15 09:27:10"/>
    <s v="0000-00-00 00:00:00"/>
    <s v="2025-08-19 08:53:38"/>
    <s v="2025-08-19 08:54:07"/>
    <s v="0000-00-00 00:00:00"/>
    <s v="2025-08-15"/>
    <s v="2025-08-15"/>
    <s v="2025-08-19"/>
    <s v="2025-08-21"/>
    <s v="2025-08-21"/>
    <x v="3"/>
    <s v="Toscany"/>
    <s v="11369"/>
    <x v="789"/>
    <m/>
    <x v="0"/>
    <n v="2"/>
    <x v="0"/>
    <x v="0"/>
    <x v="0"/>
    <n v="2600"/>
    <x v="0"/>
    <x v="0"/>
    <x v="0"/>
    <x v="7"/>
  </r>
  <r>
    <x v="2637"/>
    <x v="1367"/>
    <s v="CUBRIMIENTO"/>
    <x v="0"/>
    <m/>
    <s v="2025-08-14"/>
    <s v="2025-08-14"/>
    <s v="2025-08-15 09:27:10"/>
    <s v="0000-00-00 00:00:00"/>
    <s v="2025-08-19 08:53:38"/>
    <s v="2025-08-19 08:54:07"/>
    <s v="0000-00-00 00:00:00"/>
    <s v="2025-08-15"/>
    <s v="2025-08-15"/>
    <s v="2025-08-19"/>
    <s v="2025-08-21"/>
    <s v="2025-08-21"/>
    <x v="3"/>
    <s v="Toscany"/>
    <s v="11435"/>
    <x v="229"/>
    <m/>
    <x v="0"/>
    <n v="1"/>
    <x v="0"/>
    <x v="0"/>
    <x v="0"/>
    <n v="63900"/>
    <x v="0"/>
    <x v="0"/>
    <x v="0"/>
    <x v="7"/>
  </r>
  <r>
    <x v="2637"/>
    <x v="1367"/>
    <s v="CUBRIMIENTO"/>
    <x v="0"/>
    <m/>
    <s v="2025-08-14"/>
    <s v="2025-08-14"/>
    <s v="2025-08-15 09:27:10"/>
    <s v="0000-00-00 00:00:00"/>
    <s v="2025-08-19 08:53:38"/>
    <s v="2025-08-19 08:54:07"/>
    <s v="0000-00-00 00:00:00"/>
    <s v="2025-08-15"/>
    <s v="2025-08-15"/>
    <s v="2025-08-19"/>
    <s v="2025-08-21"/>
    <s v="2025-08-21"/>
    <x v="3"/>
    <s v="Toscany"/>
    <s v="12788"/>
    <x v="586"/>
    <m/>
    <x v="0"/>
    <n v="7.5"/>
    <x v="0"/>
    <x v="0"/>
    <x v="0"/>
    <n v="742500"/>
    <x v="0"/>
    <x v="0"/>
    <x v="0"/>
    <x v="7"/>
  </r>
  <r>
    <x v="2637"/>
    <x v="1367"/>
    <s v="CUBRIMIENTO"/>
    <x v="0"/>
    <m/>
    <s v="2025-08-14"/>
    <s v="2025-08-14"/>
    <s v="2025-08-15 09:27:10"/>
    <s v="0000-00-00 00:00:00"/>
    <s v="2025-08-19 08:53:38"/>
    <s v="2025-08-19 08:54:07"/>
    <s v="0000-00-00 00:00:00"/>
    <s v="2025-08-15"/>
    <s v="2025-08-15"/>
    <s v="2025-08-19"/>
    <s v="2025-08-21"/>
    <s v="2025-08-21"/>
    <x v="3"/>
    <s v="Toscany"/>
    <s v="12871"/>
    <x v="790"/>
    <m/>
    <x v="0"/>
    <n v="2"/>
    <x v="0"/>
    <x v="0"/>
    <x v="0"/>
    <n v="800"/>
    <x v="0"/>
    <x v="0"/>
    <x v="0"/>
    <x v="7"/>
  </r>
  <r>
    <x v="2637"/>
    <x v="1367"/>
    <s v="CUBRIMIENTO"/>
    <x v="0"/>
    <m/>
    <s v="2025-08-14"/>
    <s v="2025-08-14"/>
    <s v="2025-08-15 09:27:10"/>
    <s v="0000-00-00 00:00:00"/>
    <s v="2025-08-19 08:53:38"/>
    <s v="2025-08-19 08:54:07"/>
    <s v="0000-00-00 00:00:00"/>
    <s v="2025-08-15"/>
    <s v="2025-08-15"/>
    <s v="2025-08-19"/>
    <s v="2025-08-21"/>
    <s v="2025-08-21"/>
    <x v="3"/>
    <s v="Toscany"/>
    <s v="7021"/>
    <x v="469"/>
    <m/>
    <x v="0"/>
    <n v="1"/>
    <x v="0"/>
    <x v="0"/>
    <x v="0"/>
    <n v="54621"/>
    <x v="0"/>
    <x v="0"/>
    <x v="0"/>
    <x v="7"/>
  </r>
  <r>
    <x v="2638"/>
    <x v="586"/>
    <s v="CUBRIMIENTO"/>
    <x v="0"/>
    <m/>
    <s v="2025-08-14"/>
    <s v="2025-08-22"/>
    <s v="2025-09-22 13:57:44"/>
    <s v="2025-10-06 17:36:54"/>
    <s v="2025-10-11 14:42:24"/>
    <s v="0000-00-00 00:00:00"/>
    <s v="0000-00-00 00:00:00"/>
    <s v="2025-09-22"/>
    <s v="2025-10-03"/>
    <s v="2025-10-24"/>
    <s v="2025-10-26"/>
    <s v="2025-11-02"/>
    <x v="12"/>
    <s v="Gerencia"/>
    <s v="PZCH024"/>
    <x v="759"/>
    <m/>
    <x v="0"/>
    <n v="2"/>
    <x v="0"/>
    <x v="0"/>
    <x v="0"/>
    <n v="36250"/>
    <x v="0"/>
    <x v="0"/>
    <x v="0"/>
    <x v="0"/>
  </r>
  <r>
    <x v="2638"/>
    <x v="586"/>
    <s v="CUBRIMIENTO"/>
    <x v="0"/>
    <m/>
    <s v="2025-08-14"/>
    <s v="2025-08-22"/>
    <s v="2025-09-22 13:57:44"/>
    <s v="2025-10-06 17:36:54"/>
    <s v="2025-10-11 14:42:24"/>
    <s v="0000-00-00 00:00:00"/>
    <s v="0000-00-00 00:00:00"/>
    <s v="2025-09-22"/>
    <s v="2025-10-03"/>
    <s v="2025-10-24"/>
    <s v="2025-10-26"/>
    <s v="2025-11-02"/>
    <x v="12"/>
    <s v="Gerencia"/>
    <s v="PZCH025"/>
    <x v="1280"/>
    <m/>
    <x v="0"/>
    <n v="2"/>
    <x v="0"/>
    <x v="0"/>
    <x v="0"/>
    <n v="658950"/>
    <x v="0"/>
    <x v="0"/>
    <x v="0"/>
    <x v="0"/>
  </r>
  <r>
    <x v="2638"/>
    <x v="586"/>
    <s v="CUBRIMIENTO"/>
    <x v="0"/>
    <m/>
    <s v="2025-08-14"/>
    <s v="2025-08-22"/>
    <s v="2025-09-22 13:57:44"/>
    <s v="2025-10-06 17:36:54"/>
    <s v="2025-10-11 14:42:24"/>
    <s v="0000-00-00 00:00:00"/>
    <s v="0000-00-00 00:00:00"/>
    <s v="2025-09-22"/>
    <s v="2025-10-03"/>
    <s v="2025-10-24"/>
    <s v="2025-10-26"/>
    <s v="2025-11-02"/>
    <x v="12"/>
    <s v="Gerencia"/>
    <s v="SGLASS03"/>
    <x v="761"/>
    <m/>
    <x v="13"/>
    <n v="1"/>
    <x v="433"/>
    <x v="63"/>
    <x v="0"/>
    <n v="5404500"/>
    <x v="0"/>
    <x v="15"/>
    <x v="0"/>
    <x v="0"/>
  </r>
  <r>
    <x v="2638"/>
    <x v="586"/>
    <s v="CUBRIMIENTO"/>
    <x v="0"/>
    <m/>
    <s v="2025-08-14"/>
    <s v="2025-08-22"/>
    <s v="2025-09-22 13:57:44"/>
    <s v="2025-10-06 17:36:54"/>
    <s v="2025-10-11 14:42:24"/>
    <s v="0000-00-00 00:00:00"/>
    <s v="0000-00-00 00:00:00"/>
    <s v="2025-09-22"/>
    <s v="2025-10-03"/>
    <s v="2025-10-24"/>
    <s v="2025-10-26"/>
    <s v="2025-11-02"/>
    <x v="12"/>
    <s v="Gerencia"/>
    <s v="SGLASS03"/>
    <x v="761"/>
    <m/>
    <x v="13"/>
    <n v="1"/>
    <x v="329"/>
    <x v="63"/>
    <x v="0"/>
    <n v="5404500"/>
    <x v="0"/>
    <x v="15"/>
    <x v="0"/>
    <x v="0"/>
  </r>
  <r>
    <x v="2639"/>
    <x v="759"/>
    <s v="MUEBLES CC CUBRIMIENTOS"/>
    <x v="0"/>
    <m/>
    <s v="2025-08-14"/>
    <s v="2025-10-31"/>
    <s v="2025-11-05 09:16:42"/>
    <s v="0000-00-00 00:00:00"/>
    <s v="0000-00-00 00:00:00"/>
    <s v="0000-00-00 00:00:00"/>
    <s v="0000-00-00 00:00:00"/>
    <s v="2025-11-03"/>
    <s v="2025-11-13"/>
    <s v="2025-11-27"/>
    <s v="2025-12-01"/>
    <s v="2025-12-11"/>
    <x v="4"/>
    <s v="Virtual"/>
    <s v="FGLASS01"/>
    <x v="8"/>
    <m/>
    <x v="3"/>
    <n v="1"/>
    <x v="434"/>
    <x v="64"/>
    <x v="0"/>
    <n v="5040000"/>
    <x v="1"/>
    <x v="3"/>
    <x v="0"/>
    <x v="3"/>
  </r>
  <r>
    <x v="2639"/>
    <x v="759"/>
    <s v="MUEBLES CC CUBRIMIENTOS"/>
    <x v="0"/>
    <m/>
    <s v="2025-08-14"/>
    <s v="2025-10-31"/>
    <s v="2025-11-05 09:16:42"/>
    <s v="0000-00-00 00:00:00"/>
    <s v="0000-00-00 00:00:00"/>
    <s v="0000-00-00 00:00:00"/>
    <s v="0000-00-00 00:00:00"/>
    <s v="2025-11-03"/>
    <s v="2025-11-13"/>
    <s v="2025-11-27"/>
    <s v="2025-12-01"/>
    <s v="2025-12-11"/>
    <x v="4"/>
    <s v="Virtual"/>
    <s v="FGLASS01"/>
    <x v="8"/>
    <m/>
    <x v="3"/>
    <n v="1"/>
    <x v="98"/>
    <x v="29"/>
    <x v="0"/>
    <n v="5040000"/>
    <x v="1"/>
    <x v="3"/>
    <x v="0"/>
    <x v="3"/>
  </r>
  <r>
    <x v="2639"/>
    <x v="759"/>
    <s v="MUEBLES CC CUBRIMIENTOS"/>
    <x v="0"/>
    <m/>
    <s v="2025-08-14"/>
    <s v="2025-10-31"/>
    <s v="2025-11-05 09:16:42"/>
    <s v="0000-00-00 00:00:00"/>
    <s v="0000-00-00 00:00:00"/>
    <s v="0000-00-00 00:00:00"/>
    <s v="0000-00-00 00:00:00"/>
    <s v="2025-11-03"/>
    <s v="2025-11-13"/>
    <s v="2025-11-27"/>
    <s v="2025-12-01"/>
    <s v="2025-12-11"/>
    <x v="4"/>
    <s v="Virtual"/>
    <s v="FGLASS01"/>
    <x v="8"/>
    <m/>
    <x v="3"/>
    <n v="1"/>
    <x v="43"/>
    <x v="29"/>
    <x v="0"/>
    <n v="5040000"/>
    <x v="1"/>
    <x v="3"/>
    <x v="0"/>
    <x v="3"/>
  </r>
  <r>
    <x v="2639"/>
    <x v="759"/>
    <s v="MUEBLES CC CUBRIMIENTOS"/>
    <x v="0"/>
    <m/>
    <s v="2025-08-14"/>
    <s v="2025-10-31"/>
    <s v="2025-11-05 09:16:42"/>
    <s v="0000-00-00 00:00:00"/>
    <s v="0000-00-00 00:00:00"/>
    <s v="0000-00-00 00:00:00"/>
    <s v="0000-00-00 00:00:00"/>
    <s v="2025-11-03"/>
    <s v="2025-11-13"/>
    <s v="2025-11-27"/>
    <s v="2025-12-01"/>
    <s v="2025-12-11"/>
    <x v="4"/>
    <s v="Virtual"/>
    <s v="PZCH043"/>
    <x v="939"/>
    <m/>
    <x v="0"/>
    <n v="3"/>
    <x v="0"/>
    <x v="0"/>
    <x v="0"/>
    <n v="433800"/>
    <x v="1"/>
    <x v="0"/>
    <x v="0"/>
    <x v="3"/>
  </r>
  <r>
    <x v="2639"/>
    <x v="759"/>
    <s v="MUEBLES CC CUBRIMIENTOS"/>
    <x v="0"/>
    <m/>
    <s v="2025-08-14"/>
    <s v="2025-10-31"/>
    <s v="2025-11-05 09:16:42"/>
    <s v="0000-00-00 00:00:00"/>
    <s v="0000-00-00 00:00:00"/>
    <s v="0000-00-00 00:00:00"/>
    <s v="0000-00-00 00:00:00"/>
    <s v="2025-11-03"/>
    <s v="2025-11-13"/>
    <s v="2025-11-27"/>
    <s v="2025-12-01"/>
    <s v="2025-12-11"/>
    <x v="4"/>
    <s v="Virtual"/>
    <s v="PZCH044"/>
    <x v="940"/>
    <m/>
    <x v="0"/>
    <n v="3"/>
    <x v="0"/>
    <x v="0"/>
    <x v="0"/>
    <n v="931200"/>
    <x v="1"/>
    <x v="0"/>
    <x v="0"/>
    <x v="3"/>
  </r>
  <r>
    <x v="2640"/>
    <x v="369"/>
    <s v="CUBRIMIENTO"/>
    <x v="0"/>
    <m/>
    <s v="2025-08-14"/>
    <s v="2025-08-14"/>
    <s v="2025-08-15 09:34:13"/>
    <s v="0000-00-00 00:00:00"/>
    <s v="2025-08-19 09:03:07"/>
    <s v="2025-08-19 09:03:37"/>
    <s v="0000-00-00 00:00:00"/>
    <s v="2025-08-15"/>
    <s v="2025-08-15"/>
    <s v="2025-08-19"/>
    <s v="2025-08-21"/>
    <s v="2025-08-21"/>
    <x v="3"/>
    <s v="Toscany"/>
    <s v="55"/>
    <x v="256"/>
    <m/>
    <x v="0"/>
    <n v="8"/>
    <x v="0"/>
    <x v="0"/>
    <x v="0"/>
    <n v="420800"/>
    <x v="0"/>
    <x v="0"/>
    <x v="0"/>
    <x v="7"/>
  </r>
  <r>
    <x v="2641"/>
    <x v="1465"/>
    <s v="CUBRIMIENTO"/>
    <x v="0"/>
    <m/>
    <s v="2025-08-14"/>
    <s v="2025-10-31"/>
    <s v="0000-00-00 00:00:00"/>
    <s v="0000-00-00 00:00:00"/>
    <s v="0000-00-00 00:00:00"/>
    <s v="0000-00-00 00:00:00"/>
    <s v="0000-00-00 00:00:00"/>
    <s v="2025-11-03"/>
    <s v="2025-11-06"/>
    <s v="2025-11-07"/>
    <s v="2025-11-12"/>
    <s v="2025-11-14"/>
    <x v="5"/>
    <s v="Bogota"/>
    <s v="LONA MEMB ESPC09"/>
    <x v="1281"/>
    <s v="LONA PERGOTEX BLACKOUT BLANCA 3 M"/>
    <x v="0"/>
    <n v="1"/>
    <x v="0"/>
    <x v="0"/>
    <x v="0"/>
    <n v="20064600"/>
    <x v="2"/>
    <x v="1"/>
    <x v="1"/>
    <x v="3"/>
  </r>
  <r>
    <x v="2641"/>
    <x v="1465"/>
    <s v="CUBRIMIENTO"/>
    <x v="0"/>
    <m/>
    <s v="2025-08-14"/>
    <s v="2025-10-31"/>
    <s v="0000-00-00 00:00:00"/>
    <s v="0000-00-00 00:00:00"/>
    <s v="0000-00-00 00:00:00"/>
    <s v="0000-00-00 00:00:00"/>
    <s v="0000-00-00 00:00:00"/>
    <s v="2025-11-03"/>
    <s v="2025-11-06"/>
    <s v="2025-11-07"/>
    <s v="2025-11-12"/>
    <s v="2025-11-14"/>
    <x v="5"/>
    <s v="Bogota"/>
    <s v="SERV03"/>
    <x v="1179"/>
    <m/>
    <x v="0"/>
    <n v="1"/>
    <x v="0"/>
    <x v="0"/>
    <x v="0"/>
    <n v="2444940"/>
    <x v="2"/>
    <x v="1"/>
    <x v="1"/>
    <x v="3"/>
  </r>
  <r>
    <x v="2642"/>
    <x v="1466"/>
    <s v="MUEBLES CC CUBRIMIENTOS"/>
    <x v="0"/>
    <m/>
    <s v="2025-08-15"/>
    <s v="2025-08-25"/>
    <s v="2025-08-28 08:46:54"/>
    <s v="0000-00-00 00:00:00"/>
    <s v="0000-00-00 00:00:00"/>
    <s v="0000-00-00 00:00:00"/>
    <s v="0000-00-00 00:00:00"/>
    <s v="2025-08-26"/>
    <s v="2025-08-26"/>
    <s v="2025-09-05"/>
    <s v="2025-09-07"/>
    <s v="2025-09-11"/>
    <x v="14"/>
    <s v="Virtual"/>
    <s v="12093"/>
    <x v="1282"/>
    <m/>
    <x v="0"/>
    <n v="120"/>
    <x v="0"/>
    <x v="0"/>
    <x v="0"/>
    <n v="2925600"/>
    <x v="0"/>
    <x v="0"/>
    <x v="0"/>
    <x v="4"/>
  </r>
  <r>
    <x v="2642"/>
    <x v="1466"/>
    <s v="MUEBLES CC CUBRIMIENTOS"/>
    <x v="0"/>
    <m/>
    <s v="2025-08-15"/>
    <s v="2025-08-25"/>
    <s v="2025-08-28 08:46:54"/>
    <s v="0000-00-00 00:00:00"/>
    <s v="0000-00-00 00:00:00"/>
    <s v="0000-00-00 00:00:00"/>
    <s v="0000-00-00 00:00:00"/>
    <s v="2025-08-26"/>
    <s v="2025-08-26"/>
    <s v="2025-09-05"/>
    <s v="2025-09-07"/>
    <s v="2025-09-11"/>
    <x v="14"/>
    <s v="Virtual"/>
    <s v="12183"/>
    <x v="1283"/>
    <m/>
    <x v="0"/>
    <n v="1350"/>
    <x v="0"/>
    <x v="0"/>
    <x v="0"/>
    <n v="405000"/>
    <x v="0"/>
    <x v="0"/>
    <x v="0"/>
    <x v="4"/>
  </r>
  <r>
    <x v="2642"/>
    <x v="1466"/>
    <s v="MUEBLES CC CUBRIMIENTOS"/>
    <x v="0"/>
    <m/>
    <s v="2025-08-15"/>
    <s v="2025-08-25"/>
    <s v="2025-08-28 08:46:54"/>
    <s v="0000-00-00 00:00:00"/>
    <s v="0000-00-00 00:00:00"/>
    <s v="0000-00-00 00:00:00"/>
    <s v="0000-00-00 00:00:00"/>
    <s v="2025-08-26"/>
    <s v="2025-08-26"/>
    <s v="2025-09-05"/>
    <s v="2025-09-07"/>
    <s v="2025-09-11"/>
    <x v="14"/>
    <s v="Virtual"/>
    <s v="TRANSP07"/>
    <x v="47"/>
    <m/>
    <x v="0"/>
    <n v="1"/>
    <x v="0"/>
    <x v="0"/>
    <x v="0"/>
    <n v="1000000"/>
    <x v="0"/>
    <x v="0"/>
    <x v="0"/>
    <x v="4"/>
  </r>
  <r>
    <x v="2643"/>
    <x v="61"/>
    <s v="MUEBLES CC CUBRIMIENTOS"/>
    <x v="0"/>
    <m/>
    <s v="2025-08-15"/>
    <s v="2025-08-15"/>
    <s v="2025-08-20 15:34:14"/>
    <s v="0000-00-00 00:00:00"/>
    <s v="2025-08-20 15:38:21"/>
    <s v="2025-08-20 15:52:54"/>
    <s v="2025-08-20 16:48:34"/>
    <s v="2025-08-18"/>
    <s v="2025-08-18"/>
    <s v="2025-09-11"/>
    <s v="2025-09-15"/>
    <s v="2025-09-17"/>
    <x v="3"/>
    <s v="Cali"/>
    <s v="14277"/>
    <x v="191"/>
    <s v="FURNISCREEN AZUL PT  2M EB4027W G8 625GR"/>
    <x v="0"/>
    <n v="2"/>
    <x v="0"/>
    <x v="0"/>
    <x v="0"/>
    <n v="0"/>
    <x v="0"/>
    <x v="0"/>
    <x v="0"/>
    <x v="4"/>
  </r>
  <r>
    <x v="2643"/>
    <x v="61"/>
    <s v="MUEBLES CC CUBRIMIENTOS"/>
    <x v="0"/>
    <m/>
    <s v="2025-08-15"/>
    <s v="2025-08-15"/>
    <s v="2025-08-20 15:34:14"/>
    <s v="0000-00-00 00:00:00"/>
    <s v="2025-08-20 15:38:21"/>
    <s v="2025-08-20 15:52:54"/>
    <s v="2025-08-20 16:48:34"/>
    <s v="2025-08-18"/>
    <s v="2025-08-18"/>
    <s v="2025-09-11"/>
    <s v="2025-09-15"/>
    <s v="2025-09-17"/>
    <x v="3"/>
    <s v="Cali"/>
    <s v="14834"/>
    <x v="1284"/>
    <s v="LONA DICKSON AZUL FONDO ENTERO REF:0017"/>
    <x v="0"/>
    <n v="1"/>
    <x v="0"/>
    <x v="0"/>
    <x v="0"/>
    <n v="0"/>
    <x v="0"/>
    <x v="16"/>
    <x v="0"/>
    <x v="4"/>
  </r>
  <r>
    <x v="2643"/>
    <x v="61"/>
    <s v="MUEBLES CC CUBRIMIENTOS"/>
    <x v="0"/>
    <m/>
    <s v="2025-08-15"/>
    <s v="2025-08-15"/>
    <s v="2025-08-20 15:34:14"/>
    <s v="0000-00-00 00:00:00"/>
    <s v="2025-08-20 15:38:21"/>
    <s v="2025-08-20 15:52:54"/>
    <s v="2025-08-20 16:48:34"/>
    <s v="2025-08-18"/>
    <s v="2025-08-18"/>
    <s v="2025-09-11"/>
    <s v="2025-09-15"/>
    <s v="2025-09-17"/>
    <x v="3"/>
    <s v="Cali"/>
    <s v="14838"/>
    <x v="1285"/>
    <s v="LONA DICKSON AZUL FONDO ENTERO REF:0017"/>
    <x v="0"/>
    <n v="1"/>
    <x v="0"/>
    <x v="0"/>
    <x v="0"/>
    <n v="0"/>
    <x v="0"/>
    <x v="16"/>
    <x v="0"/>
    <x v="4"/>
  </r>
  <r>
    <x v="2643"/>
    <x v="61"/>
    <s v="MUEBLES CC CUBRIMIENTOS"/>
    <x v="0"/>
    <m/>
    <s v="2025-08-15"/>
    <s v="2025-08-15"/>
    <s v="2025-08-20 15:34:14"/>
    <s v="0000-00-00 00:00:00"/>
    <s v="2025-08-20 15:38:21"/>
    <s v="2025-08-20 15:52:54"/>
    <s v="2025-08-20 16:48:34"/>
    <s v="2025-08-18"/>
    <s v="2025-08-18"/>
    <s v="2025-09-11"/>
    <s v="2025-09-15"/>
    <s v="2025-09-17"/>
    <x v="3"/>
    <s v="Cali"/>
    <s v="5148"/>
    <x v="692"/>
    <s v="LONA DICKSON AZUL FONDO ENTERO REF:0017"/>
    <x v="0"/>
    <n v="2"/>
    <x v="0"/>
    <x v="0"/>
    <x v="0"/>
    <n v="0"/>
    <x v="0"/>
    <x v="12"/>
    <x v="0"/>
    <x v="4"/>
  </r>
  <r>
    <x v="2644"/>
    <x v="1467"/>
    <s v="CUBRIMIENTO"/>
    <x v="0"/>
    <m/>
    <s v="0000-00-00"/>
    <s v="2025-08-29"/>
    <s v="2025-09-01 17:19:53"/>
    <s v="0000-00-00 00:00:00"/>
    <s v="2025-09-02 11:21:46"/>
    <s v="2025-09-09 08:08:59"/>
    <s v="0000-00-00 00:00:00"/>
    <s v="2025-09-01"/>
    <s v="2025-09-01"/>
    <s v="2025-09-02"/>
    <s v="2025-09-04"/>
    <s v="2025-09-04"/>
    <x v="3"/>
    <s v="Cali"/>
    <s v="SERV15"/>
    <x v="981"/>
    <m/>
    <x v="0"/>
    <n v="1"/>
    <x v="0"/>
    <x v="0"/>
    <x v="0"/>
    <n v="84034"/>
    <x v="0"/>
    <x v="1"/>
    <x v="1"/>
    <x v="4"/>
  </r>
  <r>
    <x v="2645"/>
    <x v="1112"/>
    <s v="CUBRIMIENTO"/>
    <x v="0"/>
    <m/>
    <s v="2025-08-15"/>
    <s v="2025-09-10"/>
    <s v="2025-09-12 11:58:01"/>
    <s v="2025-09-15 17:32:57"/>
    <s v="2025-09-20 11:17:20"/>
    <s v="2025-10-09 06:39:58"/>
    <s v="0000-00-00 00:00:00"/>
    <s v="2025-09-11"/>
    <s v="2025-09-23"/>
    <s v="2025-09-30"/>
    <s v="2025-10-03"/>
    <s v="2025-10-13"/>
    <x v="8"/>
    <s v="Bogota"/>
    <s v="CUBT03"/>
    <x v="66"/>
    <m/>
    <x v="4"/>
    <n v="1"/>
    <x v="388"/>
    <x v="0"/>
    <x v="83"/>
    <n v="12021066"/>
    <x v="0"/>
    <x v="0"/>
    <x v="0"/>
    <x v="4"/>
  </r>
  <r>
    <x v="2645"/>
    <x v="1112"/>
    <s v="CUBRIMIENTO"/>
    <x v="0"/>
    <m/>
    <s v="2025-08-15"/>
    <s v="2025-09-10"/>
    <s v="2025-09-12 11:58:01"/>
    <s v="2025-09-15 17:32:57"/>
    <s v="2025-09-20 11:17:20"/>
    <s v="2025-10-09 06:39:58"/>
    <s v="0000-00-00 00:00:00"/>
    <s v="2025-09-11"/>
    <s v="2025-09-23"/>
    <s v="2025-09-30"/>
    <s v="2025-10-03"/>
    <s v="2025-10-13"/>
    <x v="8"/>
    <s v="Bogota"/>
    <s v="SERV03"/>
    <x v="1179"/>
    <m/>
    <x v="0"/>
    <n v="1"/>
    <x v="0"/>
    <x v="0"/>
    <x v="0"/>
    <n v="1000000"/>
    <x v="0"/>
    <x v="1"/>
    <x v="1"/>
    <x v="4"/>
  </r>
  <r>
    <x v="2646"/>
    <x v="1468"/>
    <s v="MUEBLES"/>
    <x v="0"/>
    <m/>
    <s v="2025-08-15"/>
    <s v="2025-08-19"/>
    <s v="2025-08-19 13:27:34"/>
    <s v="0000-00-00 00:00:00"/>
    <s v="0000-00-00 00:00:00"/>
    <s v="2025-08-21 09:25:57"/>
    <s v="0000-00-00 00:00:00"/>
    <s v="2025-08-20"/>
    <s v="2025-08-20"/>
    <s v="2025-08-21"/>
    <s v="2025-08-26"/>
    <s v="2025-08-26"/>
    <x v="3"/>
    <s v="Bogota"/>
    <s v="100196"/>
    <x v="218"/>
    <m/>
    <x v="0"/>
    <n v="2"/>
    <x v="0"/>
    <x v="0"/>
    <x v="0"/>
    <n v="288660"/>
    <x v="0"/>
    <x v="0"/>
    <x v="0"/>
    <x v="7"/>
  </r>
  <r>
    <x v="2647"/>
    <x v="1469"/>
    <s v="MUEBLES CC CUBRIMIENTOS"/>
    <x v="0"/>
    <m/>
    <s v="2025-05-08"/>
    <s v="2025-08-21"/>
    <s v="2025-08-26 11:56:19"/>
    <s v="0000-00-00 00:00:00"/>
    <s v="2025-09-17 08:27:15"/>
    <s v="2025-10-09 08:54:36"/>
    <s v="2025-10-27 10:33:47"/>
    <s v="2025-08-26"/>
    <s v="2025-08-26"/>
    <s v="2025-10-16"/>
    <s v="2025-10-18"/>
    <s v="2025-10-22"/>
    <x v="3"/>
    <s v="Cali"/>
    <s v="5326"/>
    <x v="90"/>
    <m/>
    <x v="5"/>
    <n v="2"/>
    <x v="0"/>
    <x v="0"/>
    <x v="0"/>
    <n v="1180136"/>
    <x v="0"/>
    <x v="0"/>
    <x v="0"/>
    <x v="0"/>
  </r>
  <r>
    <x v="2647"/>
    <x v="1469"/>
    <s v="MUEBLES CC CUBRIMIENTOS"/>
    <x v="0"/>
    <m/>
    <s v="2025-05-08"/>
    <s v="2025-08-21"/>
    <s v="2025-08-26 11:56:19"/>
    <s v="0000-00-00 00:00:00"/>
    <s v="2025-09-17 08:27:15"/>
    <s v="2025-10-09 08:54:36"/>
    <s v="2025-10-27 10:33:47"/>
    <s v="2025-08-26"/>
    <s v="2025-08-26"/>
    <s v="2025-10-16"/>
    <s v="2025-10-18"/>
    <s v="2025-10-22"/>
    <x v="3"/>
    <s v="Cali"/>
    <s v="9715"/>
    <x v="847"/>
    <s v="LONA DICKSON AZUL FONDO ENTERO REF:0017"/>
    <x v="0"/>
    <n v="2"/>
    <x v="0"/>
    <x v="0"/>
    <x v="0"/>
    <n v="4296348"/>
    <x v="0"/>
    <x v="0"/>
    <x v="0"/>
    <x v="0"/>
  </r>
  <r>
    <x v="2647"/>
    <x v="1469"/>
    <s v="MUEBLES CC CUBRIMIENTOS"/>
    <x v="0"/>
    <m/>
    <s v="2025-05-08"/>
    <s v="2025-08-21"/>
    <s v="2025-08-26 11:56:19"/>
    <s v="0000-00-00 00:00:00"/>
    <s v="2025-09-17 08:27:15"/>
    <s v="2025-10-09 08:54:36"/>
    <s v="2025-10-27 10:33:47"/>
    <s v="2025-08-26"/>
    <s v="2025-08-26"/>
    <s v="2025-10-16"/>
    <s v="2025-10-18"/>
    <s v="2025-10-22"/>
    <x v="3"/>
    <s v="Cali"/>
    <s v="REP031"/>
    <x v="36"/>
    <m/>
    <x v="0"/>
    <n v="1"/>
    <x v="0"/>
    <x v="0"/>
    <x v="0"/>
    <n v="1246000"/>
    <x v="0"/>
    <x v="0"/>
    <x v="0"/>
    <x v="0"/>
  </r>
  <r>
    <x v="2647"/>
    <x v="1469"/>
    <s v="MUEBLES CC CUBRIMIENTOS"/>
    <x v="0"/>
    <m/>
    <s v="2025-05-08"/>
    <s v="2025-08-21"/>
    <s v="2025-08-26 11:56:19"/>
    <s v="0000-00-00 00:00:00"/>
    <s v="2025-09-17 08:27:15"/>
    <s v="2025-10-09 08:54:36"/>
    <s v="2025-10-27 10:33:47"/>
    <s v="2025-08-26"/>
    <s v="2025-08-26"/>
    <s v="2025-10-16"/>
    <s v="2025-10-18"/>
    <s v="2025-10-22"/>
    <x v="3"/>
    <s v="Cali"/>
    <s v="REP031"/>
    <x v="36"/>
    <m/>
    <x v="0"/>
    <n v="1"/>
    <x v="0"/>
    <x v="0"/>
    <x v="0"/>
    <n v="1390000"/>
    <x v="0"/>
    <x v="0"/>
    <x v="0"/>
    <x v="0"/>
  </r>
  <r>
    <x v="2647"/>
    <x v="1469"/>
    <s v="MUEBLES CC CUBRIMIENTOS"/>
    <x v="0"/>
    <m/>
    <s v="2025-05-08"/>
    <s v="2025-08-21"/>
    <s v="2025-08-26 11:56:19"/>
    <s v="0000-00-00 00:00:00"/>
    <s v="2025-09-17 08:27:15"/>
    <s v="2025-10-09 08:54:36"/>
    <s v="2025-10-27 10:33:47"/>
    <s v="2025-08-26"/>
    <s v="2025-08-26"/>
    <s v="2025-10-16"/>
    <s v="2025-10-18"/>
    <s v="2025-10-22"/>
    <x v="3"/>
    <s v="Cali"/>
    <s v="REP040"/>
    <x v="37"/>
    <m/>
    <x v="0"/>
    <n v="5"/>
    <x v="0"/>
    <x v="0"/>
    <x v="0"/>
    <n v="1750000"/>
    <x v="0"/>
    <x v="0"/>
    <x v="0"/>
    <x v="0"/>
  </r>
  <r>
    <x v="2647"/>
    <x v="1469"/>
    <s v="MUEBLES CC CUBRIMIENTOS"/>
    <x v="0"/>
    <m/>
    <s v="2025-05-08"/>
    <s v="2025-08-21"/>
    <s v="2025-08-26 11:56:19"/>
    <s v="0000-00-00 00:00:00"/>
    <s v="2025-09-17 08:27:15"/>
    <s v="2025-10-09 08:54:36"/>
    <s v="2025-10-27 10:33:47"/>
    <s v="2025-08-26"/>
    <s v="2025-08-26"/>
    <s v="2025-10-16"/>
    <s v="2025-10-18"/>
    <s v="2025-10-22"/>
    <x v="3"/>
    <s v="Cali"/>
    <s v="REP040"/>
    <x v="37"/>
    <m/>
    <x v="0"/>
    <n v="4"/>
    <x v="0"/>
    <x v="0"/>
    <x v="0"/>
    <n v="2160000"/>
    <x v="0"/>
    <x v="0"/>
    <x v="0"/>
    <x v="0"/>
  </r>
  <r>
    <x v="2647"/>
    <x v="1469"/>
    <s v="MUEBLES CC CUBRIMIENTOS"/>
    <x v="0"/>
    <m/>
    <s v="2025-05-08"/>
    <s v="2025-08-21"/>
    <s v="2025-08-26 11:56:19"/>
    <s v="0000-00-00 00:00:00"/>
    <s v="2025-09-17 08:27:15"/>
    <s v="2025-10-09 08:54:36"/>
    <s v="2025-10-27 10:33:47"/>
    <s v="2025-08-26"/>
    <s v="2025-08-26"/>
    <s v="2025-10-16"/>
    <s v="2025-10-18"/>
    <s v="2025-10-22"/>
    <x v="3"/>
    <s v="Cali"/>
    <s v="TRANSP07"/>
    <x v="47"/>
    <m/>
    <x v="0"/>
    <n v="1"/>
    <x v="0"/>
    <x v="0"/>
    <x v="0"/>
    <n v="2200000"/>
    <x v="0"/>
    <x v="0"/>
    <x v="0"/>
    <x v="0"/>
  </r>
  <r>
    <x v="2648"/>
    <x v="92"/>
    <s v="MUEBLES CC CUBRIMIENTOS"/>
    <x v="0"/>
    <m/>
    <s v="2025-08-19"/>
    <s v="2025-08-19"/>
    <s v="2025-08-20 10:06:16"/>
    <s v="0000-00-00 00:00:00"/>
    <s v="2025-08-21 15:53:57"/>
    <s v="2025-08-21 15:54:17"/>
    <s v="0000-00-00 00:00:00"/>
    <s v="2025-08-20"/>
    <s v="2025-08-20"/>
    <s v="2025-08-22"/>
    <s v="2025-08-26"/>
    <s v="2025-08-27"/>
    <x v="7"/>
    <s v="Gerencia"/>
    <s v="12119"/>
    <x v="283"/>
    <m/>
    <x v="0"/>
    <n v="4"/>
    <x v="0"/>
    <x v="0"/>
    <x v="0"/>
    <n v="210400"/>
    <x v="0"/>
    <x v="0"/>
    <x v="0"/>
    <x v="7"/>
  </r>
  <r>
    <x v="2649"/>
    <x v="1470"/>
    <s v="CUBRIMIENTO"/>
    <x v="0"/>
    <m/>
    <s v="2025-08-19"/>
    <s v="2025-09-23"/>
    <s v="2025-10-02 16:22:48"/>
    <s v="0000-00-00 00:00:00"/>
    <s v="0000-00-00 00:00:00"/>
    <s v="0000-00-00 00:00:00"/>
    <s v="0000-00-00 00:00:00"/>
    <s v="2025-10-02"/>
    <s v="2025-10-17"/>
    <s v="2025-11-18"/>
    <s v="2025-11-23"/>
    <s v="2025-12-05"/>
    <x v="16"/>
    <s v="Medellin"/>
    <s v="28523"/>
    <x v="1000"/>
    <m/>
    <x v="0"/>
    <n v="2"/>
    <x v="0"/>
    <x v="0"/>
    <x v="0"/>
    <n v="82800"/>
    <x v="1"/>
    <x v="0"/>
    <x v="0"/>
    <x v="3"/>
  </r>
  <r>
    <x v="2649"/>
    <x v="1470"/>
    <s v="CUBRIMIENTO"/>
    <x v="0"/>
    <m/>
    <s v="2025-08-19"/>
    <s v="2025-09-23"/>
    <s v="2025-10-02 16:22:48"/>
    <s v="0000-00-00 00:00:00"/>
    <s v="0000-00-00 00:00:00"/>
    <s v="0000-00-00 00:00:00"/>
    <s v="0000-00-00 00:00:00"/>
    <s v="2025-10-02"/>
    <s v="2025-10-17"/>
    <s v="2025-11-18"/>
    <s v="2025-11-23"/>
    <s v="2025-12-05"/>
    <x v="16"/>
    <s v="Medellin"/>
    <s v="CANAL GALVANIZ PTEK"/>
    <x v="65"/>
    <m/>
    <x v="0"/>
    <n v="2"/>
    <x v="7"/>
    <x v="0"/>
    <x v="0"/>
    <n v="12280932"/>
    <x v="1"/>
    <x v="0"/>
    <x v="0"/>
    <x v="3"/>
  </r>
  <r>
    <x v="2649"/>
    <x v="1470"/>
    <s v="CUBRIMIENTO"/>
    <x v="0"/>
    <m/>
    <s v="2025-08-19"/>
    <s v="2025-09-23"/>
    <s v="2025-10-02 16:22:48"/>
    <s v="0000-00-00 00:00:00"/>
    <s v="0000-00-00 00:00:00"/>
    <s v="0000-00-00 00:00:00"/>
    <s v="0000-00-00 00:00:00"/>
    <s v="2025-10-02"/>
    <s v="2025-10-17"/>
    <s v="2025-11-18"/>
    <s v="2025-11-23"/>
    <s v="2025-12-05"/>
    <x v="16"/>
    <s v="Medellin"/>
    <s v="FLANCHE01"/>
    <x v="51"/>
    <m/>
    <x v="7"/>
    <n v="1"/>
    <x v="7"/>
    <x v="0"/>
    <x v="0"/>
    <n v="3522000"/>
    <x v="1"/>
    <x v="0"/>
    <x v="0"/>
    <x v="3"/>
  </r>
  <r>
    <x v="2649"/>
    <x v="1470"/>
    <s v="CUBRIMIENTO"/>
    <x v="0"/>
    <m/>
    <s v="2025-08-19"/>
    <s v="2025-09-23"/>
    <s v="2025-10-02 16:22:48"/>
    <s v="0000-00-00 00:00:00"/>
    <s v="0000-00-00 00:00:00"/>
    <s v="0000-00-00 00:00:00"/>
    <s v="0000-00-00 00:00:00"/>
    <s v="2025-10-02"/>
    <s v="2025-10-17"/>
    <s v="2025-11-18"/>
    <s v="2025-11-23"/>
    <s v="2025-12-05"/>
    <x v="16"/>
    <s v="Medellin"/>
    <s v="FLANCHE01"/>
    <x v="51"/>
    <m/>
    <x v="7"/>
    <n v="2"/>
    <x v="435"/>
    <x v="0"/>
    <x v="0"/>
    <n v="4025862"/>
    <x v="1"/>
    <x v="0"/>
    <x v="0"/>
    <x v="3"/>
  </r>
  <r>
    <x v="2649"/>
    <x v="1470"/>
    <s v="CUBRIMIENTO"/>
    <x v="0"/>
    <m/>
    <s v="2025-08-19"/>
    <s v="2025-09-23"/>
    <s v="2025-10-02 16:22:48"/>
    <s v="0000-00-00 00:00:00"/>
    <s v="0000-00-00 00:00:00"/>
    <s v="0000-00-00 00:00:00"/>
    <s v="0000-00-00 00:00:00"/>
    <s v="2025-10-02"/>
    <s v="2025-10-17"/>
    <s v="2025-11-18"/>
    <s v="2025-11-23"/>
    <s v="2025-12-05"/>
    <x v="16"/>
    <s v="Medellin"/>
    <s v="PTEKROM28"/>
    <x v="463"/>
    <s v="LONA PERGOTEX BLACKOUT GRIS 3M"/>
    <x v="7"/>
    <n v="1"/>
    <x v="436"/>
    <x v="0"/>
    <x v="222"/>
    <n v="60046294"/>
    <x v="1"/>
    <x v="4"/>
    <x v="4"/>
    <x v="3"/>
  </r>
  <r>
    <x v="2649"/>
    <x v="1470"/>
    <s v="CUBRIMIENTO"/>
    <x v="0"/>
    <m/>
    <s v="2025-08-19"/>
    <s v="2025-09-23"/>
    <s v="2025-10-02 16:22:48"/>
    <s v="0000-00-00 00:00:00"/>
    <s v="0000-00-00 00:00:00"/>
    <s v="0000-00-00 00:00:00"/>
    <s v="0000-00-00 00:00:00"/>
    <s v="2025-10-02"/>
    <s v="2025-10-17"/>
    <s v="2025-11-18"/>
    <s v="2025-11-23"/>
    <s v="2025-12-05"/>
    <x v="16"/>
    <s v="Medellin"/>
    <s v="PTEKROM28"/>
    <x v="463"/>
    <s v="LONA PERGOTEX BLACKOUT GRIS 3M"/>
    <x v="7"/>
    <n v="1"/>
    <x v="437"/>
    <x v="0"/>
    <x v="222"/>
    <n v="72639793"/>
    <x v="1"/>
    <x v="4"/>
    <x v="4"/>
    <x v="3"/>
  </r>
  <r>
    <x v="2649"/>
    <x v="1470"/>
    <s v="CUBRIMIENTO"/>
    <x v="0"/>
    <m/>
    <s v="2025-08-19"/>
    <s v="2025-09-23"/>
    <s v="2025-10-02 16:22:48"/>
    <s v="0000-00-00 00:00:00"/>
    <s v="0000-00-00 00:00:00"/>
    <s v="0000-00-00 00:00:00"/>
    <s v="0000-00-00 00:00:00"/>
    <s v="2025-10-02"/>
    <s v="2025-10-17"/>
    <s v="2025-11-18"/>
    <s v="2025-11-23"/>
    <s v="2025-12-05"/>
    <x v="16"/>
    <s v="Medellin"/>
    <s v="SERV03"/>
    <x v="1179"/>
    <m/>
    <x v="0"/>
    <n v="1"/>
    <x v="0"/>
    <x v="0"/>
    <x v="0"/>
    <n v="8000000"/>
    <x v="1"/>
    <x v="1"/>
    <x v="1"/>
    <x v="3"/>
  </r>
  <r>
    <x v="2649"/>
    <x v="1470"/>
    <s v="CUBRIMIENTO"/>
    <x v="0"/>
    <m/>
    <s v="2025-08-19"/>
    <s v="2025-09-23"/>
    <s v="2025-10-02 16:22:48"/>
    <s v="0000-00-00 00:00:00"/>
    <s v="0000-00-00 00:00:00"/>
    <s v="0000-00-00 00:00:00"/>
    <s v="0000-00-00 00:00:00"/>
    <s v="2025-10-02"/>
    <s v="2025-10-17"/>
    <s v="2025-11-18"/>
    <s v="2025-11-23"/>
    <s v="2025-12-05"/>
    <x v="16"/>
    <s v="Medellin"/>
    <s v="SPORTCAL02"/>
    <x v="1247"/>
    <m/>
    <x v="7"/>
    <n v="2"/>
    <x v="15"/>
    <x v="1"/>
    <x v="0"/>
    <n v="4136920"/>
    <x v="1"/>
    <x v="0"/>
    <x v="0"/>
    <x v="3"/>
  </r>
  <r>
    <x v="2649"/>
    <x v="1470"/>
    <s v="CUBRIMIENTO"/>
    <x v="0"/>
    <m/>
    <s v="2025-08-19"/>
    <s v="2025-09-23"/>
    <s v="2025-10-02 16:22:48"/>
    <s v="0000-00-00 00:00:00"/>
    <s v="0000-00-00 00:00:00"/>
    <s v="0000-00-00 00:00:00"/>
    <s v="0000-00-00 00:00:00"/>
    <s v="2025-10-02"/>
    <s v="2025-10-17"/>
    <s v="2025-11-18"/>
    <s v="2025-11-23"/>
    <s v="2025-12-05"/>
    <x v="16"/>
    <s v="Medellin"/>
    <s v="SPOT30"/>
    <x v="54"/>
    <m/>
    <x v="0"/>
    <n v="2"/>
    <x v="0"/>
    <x v="0"/>
    <x v="0"/>
    <n v="9659952"/>
    <x v="1"/>
    <x v="0"/>
    <x v="0"/>
    <x v="3"/>
  </r>
  <r>
    <x v="2649"/>
    <x v="1470"/>
    <s v="CUBRIMIENTO"/>
    <x v="0"/>
    <m/>
    <s v="2025-08-19"/>
    <s v="2025-09-23"/>
    <s v="2025-10-02 16:22:48"/>
    <s v="0000-00-00 00:00:00"/>
    <s v="0000-00-00 00:00:00"/>
    <s v="0000-00-00 00:00:00"/>
    <s v="0000-00-00 00:00:00"/>
    <s v="2025-10-02"/>
    <s v="2025-10-17"/>
    <s v="2025-11-18"/>
    <s v="2025-11-23"/>
    <s v="2025-12-05"/>
    <x v="16"/>
    <s v="Medellin"/>
    <s v="VIGAAL02"/>
    <x v="1251"/>
    <m/>
    <x v="7"/>
    <n v="2"/>
    <x v="15"/>
    <x v="0"/>
    <x v="0"/>
    <n v="2175382"/>
    <x v="1"/>
    <x v="0"/>
    <x v="0"/>
    <x v="3"/>
  </r>
  <r>
    <x v="2650"/>
    <x v="1471"/>
    <s v="CUBRIMIENTO"/>
    <x v="0"/>
    <m/>
    <s v="2025-08-19"/>
    <s v="2025-08-20"/>
    <s v="2025-08-20 15:14:11"/>
    <s v="0000-00-00 00:00:00"/>
    <s v="2025-08-22 09:49:05"/>
    <s v="2025-08-22 09:50:01"/>
    <s v="0000-00-00 00:00:00"/>
    <s v="2025-08-21"/>
    <s v="2025-08-21"/>
    <s v="2025-08-25"/>
    <s v="2025-08-27"/>
    <s v="2025-08-27"/>
    <x v="3"/>
    <s v="Toscany"/>
    <s v="39"/>
    <x v="460"/>
    <m/>
    <x v="0"/>
    <n v="5.2"/>
    <x v="0"/>
    <x v="0"/>
    <x v="0"/>
    <n v="273520"/>
    <x v="0"/>
    <x v="0"/>
    <x v="0"/>
    <x v="7"/>
  </r>
  <r>
    <x v="2651"/>
    <x v="1371"/>
    <s v="CUBRIMIENTO"/>
    <x v="0"/>
    <m/>
    <s v="2025-08-19"/>
    <s v="2025-08-20"/>
    <s v="2025-08-20 11:44:22"/>
    <s v="0000-00-00 00:00:00"/>
    <s v="2025-08-27 07:18:39"/>
    <s v="2025-09-01 11:35:22"/>
    <s v="0000-00-00 00:00:00"/>
    <s v="2025-08-21"/>
    <s v="2025-08-21"/>
    <s v="2025-08-26"/>
    <s v="2025-08-28"/>
    <s v="2025-08-28"/>
    <x v="3"/>
    <s v="Gerencia"/>
    <s v="25796"/>
    <x v="442"/>
    <m/>
    <x v="0"/>
    <n v="2"/>
    <x v="0"/>
    <x v="0"/>
    <x v="0"/>
    <n v="930000"/>
    <x v="0"/>
    <x v="0"/>
    <x v="0"/>
    <x v="7"/>
  </r>
  <r>
    <x v="2651"/>
    <x v="1371"/>
    <s v="CUBRIMIENTO"/>
    <x v="0"/>
    <m/>
    <s v="2025-08-19"/>
    <s v="2025-08-20"/>
    <s v="2025-08-20 11:44:22"/>
    <s v="0000-00-00 00:00:00"/>
    <s v="2025-08-27 07:18:39"/>
    <s v="2025-09-01 11:35:22"/>
    <s v="0000-00-00 00:00:00"/>
    <s v="2025-08-21"/>
    <s v="2025-08-21"/>
    <s v="2025-08-26"/>
    <s v="2025-08-28"/>
    <s v="2025-08-28"/>
    <x v="3"/>
    <s v="Gerencia"/>
    <s v="3647"/>
    <x v="268"/>
    <m/>
    <x v="0"/>
    <n v="1"/>
    <x v="0"/>
    <x v="0"/>
    <x v="0"/>
    <n v="465000"/>
    <x v="0"/>
    <x v="0"/>
    <x v="0"/>
    <x v="7"/>
  </r>
  <r>
    <x v="2652"/>
    <x v="722"/>
    <s v="CUBRIMIENTO"/>
    <x v="0"/>
    <m/>
    <s v="2025-08-19"/>
    <s v="2025-08-20"/>
    <s v="2025-08-20 14:45:03"/>
    <s v="0000-00-00 00:00:00"/>
    <s v="2025-08-22 09:52:40"/>
    <s v="2025-08-22 09:53:04"/>
    <s v="0000-00-00 00:00:00"/>
    <s v="2025-08-21"/>
    <s v="2025-08-21"/>
    <s v="2025-08-25"/>
    <s v="2025-08-27"/>
    <s v="2025-08-27"/>
    <x v="3"/>
    <s v="Toscany"/>
    <s v="55"/>
    <x v="256"/>
    <m/>
    <x v="0"/>
    <n v="61"/>
    <x v="0"/>
    <x v="0"/>
    <x v="0"/>
    <n v="3050000"/>
    <x v="0"/>
    <x v="0"/>
    <x v="0"/>
    <x v="7"/>
  </r>
  <r>
    <x v="2653"/>
    <x v="1472"/>
    <s v="MUEBLES CC CUBRIMIENTOS"/>
    <x v="0"/>
    <m/>
    <s v="2025-08-19"/>
    <s v="2025-08-20"/>
    <s v="2025-08-20 14:58:31"/>
    <s v="0000-00-00 00:00:00"/>
    <s v="2025-08-22 09:50:39"/>
    <s v="2025-08-22 09:51:04"/>
    <s v="0000-00-00 00:00:00"/>
    <s v="2025-08-21"/>
    <s v="2025-08-21"/>
    <s v="2025-08-25"/>
    <s v="2025-08-27"/>
    <s v="2025-08-28"/>
    <x v="7"/>
    <s v="Toscany"/>
    <s v="12240"/>
    <x v="514"/>
    <m/>
    <x v="0"/>
    <n v="15"/>
    <x v="0"/>
    <x v="0"/>
    <x v="0"/>
    <n v="789000"/>
    <x v="0"/>
    <x v="0"/>
    <x v="0"/>
    <x v="7"/>
  </r>
  <r>
    <x v="2654"/>
    <x v="1178"/>
    <s v="MUEBLES CC CUBRIMIENTOS"/>
    <x v="0"/>
    <m/>
    <s v="2025-08-19"/>
    <s v="2025-08-20"/>
    <s v="2025-08-27 17:16:23"/>
    <s v="0000-00-00 00:00:00"/>
    <s v="2025-10-04 09:25:08"/>
    <s v="0000-00-00 00:00:00"/>
    <s v="2025-10-04 09:25:15"/>
    <s v="2025-08-21"/>
    <s v="2025-08-21"/>
    <s v="2025-08-22"/>
    <s v="2025-08-26"/>
    <s v="2025-08-27"/>
    <x v="3"/>
    <s v="Gerencia"/>
    <s v="289"/>
    <x v="1286"/>
    <m/>
    <x v="0"/>
    <n v="60"/>
    <x v="0"/>
    <x v="0"/>
    <x v="0"/>
    <n v="1200000"/>
    <x v="0"/>
    <x v="0"/>
    <x v="0"/>
    <x v="7"/>
  </r>
  <r>
    <x v="2654"/>
    <x v="1178"/>
    <s v="MUEBLES CC CUBRIMIENTOS"/>
    <x v="0"/>
    <m/>
    <s v="2025-08-19"/>
    <s v="2025-08-20"/>
    <s v="2025-08-27 17:16:23"/>
    <s v="0000-00-00 00:00:00"/>
    <s v="2025-10-04 09:25:08"/>
    <s v="0000-00-00 00:00:00"/>
    <s v="2025-10-04 09:25:15"/>
    <s v="2025-08-21"/>
    <s v="2025-08-21"/>
    <s v="2025-08-22"/>
    <s v="2025-08-26"/>
    <s v="2025-08-27"/>
    <x v="3"/>
    <s v="Gerencia"/>
    <s v="SERV07"/>
    <x v="1287"/>
    <m/>
    <x v="0"/>
    <n v="1"/>
    <x v="0"/>
    <x v="0"/>
    <x v="0"/>
    <n v="580000"/>
    <x v="0"/>
    <x v="1"/>
    <x v="1"/>
    <x v="7"/>
  </r>
  <r>
    <x v="2655"/>
    <x v="358"/>
    <s v="MUEBLES CC CUBRIMIENTOS"/>
    <x v="0"/>
    <m/>
    <s v="2025-08-19"/>
    <s v="2025-08-21"/>
    <s v="2025-08-28 09:37:41"/>
    <s v="2025-10-02 08:03:13"/>
    <s v="0000-00-00 00:00:00"/>
    <s v="0000-00-00 00:00:00"/>
    <s v="0000-00-00 00:00:00"/>
    <s v="2025-08-28"/>
    <s v="2025-10-02"/>
    <s v="2025-11-07"/>
    <s v="2025-11-07"/>
    <s v="2025-11-07"/>
    <x v="19"/>
    <s v="Toscana"/>
    <s v="PLITE10"/>
    <x v="263"/>
    <s v="PENDIENTE DEFINIR CLIENTE"/>
    <x v="6"/>
    <n v="2"/>
    <x v="438"/>
    <x v="0"/>
    <x v="223"/>
    <n v="28962829.440000001"/>
    <x v="3"/>
    <x v="4"/>
    <x v="6"/>
    <x v="3"/>
  </r>
  <r>
    <x v="2656"/>
    <x v="358"/>
    <s v="MUEBLES CC CUBRIMIENTOS"/>
    <x v="0"/>
    <m/>
    <s v="2025-08-19"/>
    <s v="2025-08-21"/>
    <s v="2025-08-28 09:37:06"/>
    <s v="2025-10-02 08:01:53"/>
    <s v="0000-00-00 00:00:00"/>
    <s v="0000-00-00 00:00:00"/>
    <s v="0000-00-00 00:00:00"/>
    <s v="2025-08-28"/>
    <s v="2025-10-02"/>
    <s v="2025-11-07"/>
    <s v="2025-11-07"/>
    <s v="2025-11-07"/>
    <x v="19"/>
    <s v="Toscana"/>
    <s v="PLITE10"/>
    <x v="263"/>
    <s v="PENDIENTE DEFINIR CLIENTE"/>
    <x v="6"/>
    <n v="2"/>
    <x v="439"/>
    <x v="0"/>
    <x v="224"/>
    <n v="25731364.32"/>
    <x v="3"/>
    <x v="4"/>
    <x v="6"/>
    <x v="3"/>
  </r>
  <r>
    <x v="2657"/>
    <x v="784"/>
    <s v="MUEBLES"/>
    <x v="0"/>
    <m/>
    <s v="2025-08-19"/>
    <s v="2025-10-17"/>
    <s v="2025-10-20 16:30:39"/>
    <s v="0000-00-00 00:00:00"/>
    <s v="0000-00-00 00:00:00"/>
    <s v="2025-10-27 13:44:22"/>
    <s v="0000-00-00 00:00:00"/>
    <s v="2025-10-20"/>
    <s v="2025-10-20"/>
    <s v="2025-10-21"/>
    <s v="2025-10-23"/>
    <s v="2025-10-23"/>
    <x v="3"/>
    <s v="Cali"/>
    <s v="5575"/>
    <x v="911"/>
    <m/>
    <x v="0"/>
    <n v="5"/>
    <x v="0"/>
    <x v="0"/>
    <x v="0"/>
    <n v="40000"/>
    <x v="0"/>
    <x v="0"/>
    <x v="0"/>
    <x v="0"/>
  </r>
  <r>
    <x v="2658"/>
    <x v="1337"/>
    <s v="CUBRIMIENTO"/>
    <x v="0"/>
    <m/>
    <s v="2025-08-19"/>
    <s v="2025-09-03"/>
    <s v="2025-09-04 13:32:29"/>
    <s v="2025-09-15 17:36:31"/>
    <s v="2025-09-27 09:35:04"/>
    <s v="2025-10-09 07:49:05"/>
    <s v="0000-00-00 00:00:00"/>
    <s v="2025-09-04"/>
    <s v="2025-09-15"/>
    <s v="2025-09-25"/>
    <s v="2025-09-29"/>
    <s v="2025-10-01"/>
    <x v="8"/>
    <s v="Cali"/>
    <s v="PLT55"/>
    <x v="160"/>
    <m/>
    <x v="1"/>
    <n v="2"/>
    <x v="0"/>
    <x v="7"/>
    <x v="0"/>
    <n v="700970"/>
    <x v="0"/>
    <x v="0"/>
    <x v="0"/>
    <x v="4"/>
  </r>
  <r>
    <x v="2658"/>
    <x v="1337"/>
    <s v="CUBRIMIENTO"/>
    <x v="0"/>
    <m/>
    <s v="2025-08-19"/>
    <s v="2025-09-03"/>
    <s v="2025-09-04 13:32:29"/>
    <s v="2025-09-15 17:36:31"/>
    <s v="2025-09-27 09:35:04"/>
    <s v="2025-10-09 07:49:05"/>
    <s v="0000-00-00 00:00:00"/>
    <s v="2025-09-04"/>
    <s v="2025-09-15"/>
    <s v="2025-09-25"/>
    <s v="2025-09-29"/>
    <s v="2025-10-01"/>
    <x v="8"/>
    <s v="Cali"/>
    <s v="SERV03"/>
    <x v="1179"/>
    <m/>
    <x v="0"/>
    <n v="1"/>
    <x v="0"/>
    <x v="0"/>
    <x v="0"/>
    <n v="200000"/>
    <x v="0"/>
    <x v="1"/>
    <x v="1"/>
    <x v="4"/>
  </r>
  <r>
    <x v="2659"/>
    <x v="18"/>
    <s v="CUBRIMIENTO"/>
    <x v="0"/>
    <m/>
    <s v="2025-08-20"/>
    <s v="2025-09-03"/>
    <s v="2025-09-04 12:14:20"/>
    <s v="2025-09-04 13:58:45"/>
    <s v="2025-09-04 13:58:45"/>
    <s v="2025-09-04 13:58:45"/>
    <s v="2025-09-04 13:58:45"/>
    <s v="2025-09-04"/>
    <s v="2025-09-04"/>
    <s v="2025-09-05"/>
    <s v="2025-09-09"/>
    <s v="2025-09-09"/>
    <x v="3"/>
    <s v="Toscana"/>
    <s v="TRANSP06"/>
    <x v="59"/>
    <m/>
    <x v="0"/>
    <n v="1"/>
    <x v="0"/>
    <x v="0"/>
    <x v="0"/>
    <n v="7973150.4000000004"/>
    <x v="0"/>
    <x v="1"/>
    <x v="1"/>
    <x v="4"/>
  </r>
  <r>
    <x v="2660"/>
    <x v="465"/>
    <s v="CUBRIMIENTO"/>
    <x v="0"/>
    <m/>
    <s v="2025-08-20"/>
    <s v="2025-08-29"/>
    <s v="2025-09-02 12:36:50"/>
    <s v="0000-00-00 00:00:00"/>
    <s v="2025-09-02 15:48:58"/>
    <s v="2025-09-09 08:09:33"/>
    <s v="2025-09-10 07:36:06"/>
    <s v="2025-09-01"/>
    <s v="2025-09-01"/>
    <s v="2025-09-02"/>
    <s v="2025-09-05"/>
    <s v="2025-09-09"/>
    <x v="3"/>
    <s v="Bogota"/>
    <s v="SERV03"/>
    <x v="1179"/>
    <m/>
    <x v="0"/>
    <n v="1"/>
    <x v="0"/>
    <x v="0"/>
    <x v="0"/>
    <n v="450000"/>
    <x v="0"/>
    <x v="1"/>
    <x v="1"/>
    <x v="4"/>
  </r>
  <r>
    <x v="2661"/>
    <x v="99"/>
    <s v="CUBRIMIENTO"/>
    <x v="0"/>
    <m/>
    <s v="2025-08-20"/>
    <s v="2025-08-20"/>
    <s v="2025-08-20 15:23:39"/>
    <s v="0000-00-00 00:00:00"/>
    <s v="2025-08-22 09:53:37"/>
    <s v="2025-08-22 09:53:59"/>
    <s v="0000-00-00 00:00:00"/>
    <s v="2025-08-21"/>
    <s v="2025-08-21"/>
    <s v="2025-08-25"/>
    <s v="2025-08-27"/>
    <s v="2025-08-27"/>
    <x v="3"/>
    <s v="Toscany"/>
    <s v="11369"/>
    <x v="789"/>
    <m/>
    <x v="0"/>
    <n v="8"/>
    <x v="0"/>
    <x v="0"/>
    <x v="0"/>
    <n v="10400"/>
    <x v="0"/>
    <x v="0"/>
    <x v="0"/>
    <x v="7"/>
  </r>
  <r>
    <x v="2661"/>
    <x v="99"/>
    <s v="CUBRIMIENTO"/>
    <x v="0"/>
    <m/>
    <s v="2025-08-20"/>
    <s v="2025-08-20"/>
    <s v="2025-08-20 15:23:39"/>
    <s v="0000-00-00 00:00:00"/>
    <s v="2025-08-22 09:53:37"/>
    <s v="2025-08-22 09:53:59"/>
    <s v="0000-00-00 00:00:00"/>
    <s v="2025-08-21"/>
    <s v="2025-08-21"/>
    <s v="2025-08-25"/>
    <s v="2025-08-27"/>
    <s v="2025-08-27"/>
    <x v="3"/>
    <s v="Toscany"/>
    <s v="11435"/>
    <x v="229"/>
    <m/>
    <x v="0"/>
    <n v="4"/>
    <x v="0"/>
    <x v="0"/>
    <x v="0"/>
    <n v="255600"/>
    <x v="0"/>
    <x v="0"/>
    <x v="0"/>
    <x v="7"/>
  </r>
  <r>
    <x v="2661"/>
    <x v="99"/>
    <s v="CUBRIMIENTO"/>
    <x v="0"/>
    <m/>
    <s v="2025-08-20"/>
    <s v="2025-08-20"/>
    <s v="2025-08-20 15:23:39"/>
    <s v="0000-00-00 00:00:00"/>
    <s v="2025-08-22 09:53:37"/>
    <s v="2025-08-22 09:53:59"/>
    <s v="0000-00-00 00:00:00"/>
    <s v="2025-08-21"/>
    <s v="2025-08-21"/>
    <s v="2025-08-25"/>
    <s v="2025-08-27"/>
    <s v="2025-08-27"/>
    <x v="3"/>
    <s v="Toscany"/>
    <s v="11441"/>
    <x v="204"/>
    <m/>
    <x v="0"/>
    <n v="2"/>
    <x v="0"/>
    <x v="0"/>
    <x v="0"/>
    <n v="100840"/>
    <x v="0"/>
    <x v="0"/>
    <x v="0"/>
    <x v="7"/>
  </r>
  <r>
    <x v="2661"/>
    <x v="99"/>
    <s v="CUBRIMIENTO"/>
    <x v="0"/>
    <m/>
    <s v="2025-08-20"/>
    <s v="2025-08-20"/>
    <s v="2025-08-20 15:23:39"/>
    <s v="0000-00-00 00:00:00"/>
    <s v="2025-08-22 09:53:37"/>
    <s v="2025-08-22 09:53:59"/>
    <s v="0000-00-00 00:00:00"/>
    <s v="2025-08-21"/>
    <s v="2025-08-21"/>
    <s v="2025-08-25"/>
    <s v="2025-08-27"/>
    <s v="2025-08-27"/>
    <x v="3"/>
    <s v="Toscany"/>
    <s v="11443"/>
    <x v="368"/>
    <m/>
    <x v="0"/>
    <n v="2"/>
    <x v="0"/>
    <x v="0"/>
    <x v="0"/>
    <n v="20000"/>
    <x v="0"/>
    <x v="0"/>
    <x v="0"/>
    <x v="7"/>
  </r>
  <r>
    <x v="2661"/>
    <x v="99"/>
    <s v="CUBRIMIENTO"/>
    <x v="0"/>
    <m/>
    <s v="2025-08-20"/>
    <s v="2025-08-20"/>
    <s v="2025-08-20 15:23:39"/>
    <s v="0000-00-00 00:00:00"/>
    <s v="2025-08-22 09:53:37"/>
    <s v="2025-08-22 09:53:59"/>
    <s v="0000-00-00 00:00:00"/>
    <s v="2025-08-21"/>
    <s v="2025-08-21"/>
    <s v="2025-08-25"/>
    <s v="2025-08-27"/>
    <s v="2025-08-27"/>
    <x v="3"/>
    <s v="Toscany"/>
    <s v="12871"/>
    <x v="790"/>
    <m/>
    <x v="0"/>
    <n v="8"/>
    <x v="0"/>
    <x v="0"/>
    <x v="0"/>
    <n v="3200"/>
    <x v="0"/>
    <x v="0"/>
    <x v="0"/>
    <x v="7"/>
  </r>
  <r>
    <x v="2662"/>
    <x v="72"/>
    <s v="CUBRIMIENTO"/>
    <x v="0"/>
    <m/>
    <s v="2025-08-20"/>
    <s v="2025-09-22"/>
    <s v="2025-09-23 14:50:01"/>
    <s v="2025-10-07 16:40:28"/>
    <s v="2025-11-04 17:01:52"/>
    <s v="0000-00-00 00:00:00"/>
    <s v="0000-00-00 00:00:00"/>
    <s v="2025-09-23"/>
    <s v="2025-10-06"/>
    <s v="2025-11-05"/>
    <s v="2025-11-08"/>
    <s v="2025-11-19"/>
    <x v="18"/>
    <s v="Bogota"/>
    <s v="ALER01"/>
    <x v="124"/>
    <m/>
    <x v="3"/>
    <n v="4"/>
    <x v="0"/>
    <x v="0"/>
    <x v="37"/>
    <n v="2456928"/>
    <x v="0"/>
    <x v="7"/>
    <x v="0"/>
    <x v="3"/>
  </r>
  <r>
    <x v="2662"/>
    <x v="72"/>
    <s v="CUBRIMIENTO"/>
    <x v="0"/>
    <m/>
    <s v="2025-08-20"/>
    <s v="2025-09-22"/>
    <s v="2025-09-23 14:50:01"/>
    <s v="2025-10-07 16:40:28"/>
    <s v="2025-11-04 17:01:52"/>
    <s v="0000-00-00 00:00:00"/>
    <s v="0000-00-00 00:00:00"/>
    <s v="2025-09-23"/>
    <s v="2025-10-06"/>
    <s v="2025-11-05"/>
    <s v="2025-11-08"/>
    <s v="2025-11-19"/>
    <x v="18"/>
    <s v="Bogota"/>
    <s v="CORR01"/>
    <x v="287"/>
    <m/>
    <x v="3"/>
    <n v="10"/>
    <x v="61"/>
    <x v="0"/>
    <x v="0"/>
    <n v="2539610"/>
    <x v="0"/>
    <x v="0"/>
    <x v="0"/>
    <x v="3"/>
  </r>
  <r>
    <x v="2662"/>
    <x v="72"/>
    <s v="CUBRIMIENTO"/>
    <x v="0"/>
    <m/>
    <s v="2025-08-20"/>
    <s v="2025-09-22"/>
    <s v="2025-09-23 14:50:01"/>
    <s v="2025-10-07 16:40:28"/>
    <s v="2025-11-04 17:01:52"/>
    <s v="0000-00-00 00:00:00"/>
    <s v="0000-00-00 00:00:00"/>
    <s v="2025-09-23"/>
    <s v="2025-10-06"/>
    <s v="2025-11-05"/>
    <s v="2025-11-08"/>
    <s v="2025-11-19"/>
    <x v="18"/>
    <s v="Bogota"/>
    <s v="PLT01"/>
    <x v="98"/>
    <m/>
    <x v="3"/>
    <n v="8"/>
    <x v="0"/>
    <x v="0"/>
    <x v="0"/>
    <n v="516352"/>
    <x v="0"/>
    <x v="0"/>
    <x v="0"/>
    <x v="3"/>
  </r>
  <r>
    <x v="2663"/>
    <x v="1473"/>
    <s v="MUEBLES CC CUBRIMIENTOS"/>
    <x v="0"/>
    <m/>
    <s v="2025-08-20"/>
    <s v="2025-08-20"/>
    <s v="2025-08-28 08:35:09"/>
    <s v="0000-00-00 00:00:00"/>
    <s v="2025-09-25 10:37:50"/>
    <s v="2025-10-06 06:36:14"/>
    <s v="0000-00-00 00:00:00"/>
    <s v="2025-08-21"/>
    <s v="2025-08-21"/>
    <s v="2025-09-26"/>
    <s v="0000-00-00"/>
    <s v="2025-10-03"/>
    <x v="8"/>
    <s v="Bogota"/>
    <s v="12934"/>
    <x v="633"/>
    <s v="No Aplica"/>
    <x v="0"/>
    <n v="1"/>
    <x v="0"/>
    <x v="0"/>
    <x v="0"/>
    <n v="1176241"/>
    <x v="0"/>
    <x v="0"/>
    <x v="0"/>
    <x v="4"/>
  </r>
  <r>
    <x v="2663"/>
    <x v="1473"/>
    <s v="MUEBLES CC CUBRIMIENTOS"/>
    <x v="0"/>
    <m/>
    <s v="2025-08-20"/>
    <s v="2025-08-20"/>
    <s v="2025-08-28 08:35:09"/>
    <s v="0000-00-00 00:00:00"/>
    <s v="2025-09-25 10:37:50"/>
    <s v="2025-10-06 06:36:14"/>
    <s v="0000-00-00 00:00:00"/>
    <s v="2025-08-21"/>
    <s v="2025-08-21"/>
    <s v="2025-09-26"/>
    <s v="0000-00-00"/>
    <s v="2025-10-03"/>
    <x v="8"/>
    <s v="Bogota"/>
    <s v="14785"/>
    <x v="1288"/>
    <s v="No Aplica"/>
    <x v="0"/>
    <n v="8"/>
    <x v="0"/>
    <x v="0"/>
    <x v="0"/>
    <n v="4720592"/>
    <x v="0"/>
    <x v="2"/>
    <x v="0"/>
    <x v="4"/>
  </r>
  <r>
    <x v="2663"/>
    <x v="1473"/>
    <s v="MUEBLES CC CUBRIMIENTOS"/>
    <x v="0"/>
    <m/>
    <s v="2025-08-20"/>
    <s v="2025-08-20"/>
    <s v="2025-08-28 08:35:09"/>
    <s v="0000-00-00 00:00:00"/>
    <s v="2025-09-25 10:37:50"/>
    <s v="2025-10-06 06:36:14"/>
    <s v="0000-00-00 00:00:00"/>
    <s v="2025-08-21"/>
    <s v="2025-08-21"/>
    <s v="2025-09-26"/>
    <s v="0000-00-00"/>
    <s v="2025-10-03"/>
    <x v="8"/>
    <s v="Bogota"/>
    <s v="2000012"/>
    <x v="517"/>
    <m/>
    <x v="0"/>
    <n v="1"/>
    <x v="0"/>
    <x v="0"/>
    <x v="0"/>
    <n v="1152000"/>
    <x v="0"/>
    <x v="0"/>
    <x v="0"/>
    <x v="4"/>
  </r>
  <r>
    <x v="2663"/>
    <x v="1473"/>
    <s v="MUEBLES CC CUBRIMIENTOS"/>
    <x v="0"/>
    <m/>
    <s v="2025-08-20"/>
    <s v="2025-08-20"/>
    <s v="2025-08-28 08:35:09"/>
    <s v="0000-00-00 00:00:00"/>
    <s v="2025-09-25 10:37:50"/>
    <s v="2025-10-06 06:36:14"/>
    <s v="0000-00-00 00:00:00"/>
    <s v="2025-08-21"/>
    <s v="2025-08-21"/>
    <s v="2025-09-26"/>
    <s v="0000-00-00"/>
    <s v="2025-10-03"/>
    <x v="8"/>
    <s v="Bogota"/>
    <s v="9687"/>
    <x v="1289"/>
    <m/>
    <x v="0"/>
    <n v="1"/>
    <x v="0"/>
    <x v="0"/>
    <x v="0"/>
    <n v="4508445"/>
    <x v="0"/>
    <x v="2"/>
    <x v="0"/>
    <x v="4"/>
  </r>
  <r>
    <x v="2663"/>
    <x v="1473"/>
    <s v="MUEBLES CC CUBRIMIENTOS"/>
    <x v="0"/>
    <m/>
    <s v="2025-08-20"/>
    <s v="2025-08-20"/>
    <s v="2025-08-28 08:35:09"/>
    <s v="0000-00-00 00:00:00"/>
    <s v="2025-09-25 10:37:50"/>
    <s v="2025-10-06 06:36:14"/>
    <s v="0000-00-00 00:00:00"/>
    <s v="2025-08-21"/>
    <s v="2025-08-21"/>
    <s v="2025-09-26"/>
    <s v="0000-00-00"/>
    <s v="2025-10-03"/>
    <x v="8"/>
    <s v="Bogota"/>
    <s v="TRANSP10"/>
    <x v="150"/>
    <m/>
    <x v="0"/>
    <n v="1"/>
    <x v="0"/>
    <x v="0"/>
    <x v="0"/>
    <n v="550000"/>
    <x v="0"/>
    <x v="1"/>
    <x v="1"/>
    <x v="4"/>
  </r>
  <r>
    <x v="2664"/>
    <x v="88"/>
    <s v="CUBRIMIENTO"/>
    <x v="0"/>
    <m/>
    <s v="2025-08-20"/>
    <s v="2025-08-20"/>
    <s v="2025-08-21 13:20:56"/>
    <s v="0000-00-00 00:00:00"/>
    <s v="2025-08-22 09:54:47"/>
    <s v="2025-08-22 09:55:18"/>
    <s v="0000-00-00 00:00:00"/>
    <s v="2025-08-21"/>
    <s v="2025-08-21"/>
    <s v="2025-08-25"/>
    <s v="2025-08-27"/>
    <s v="2025-08-27"/>
    <x v="3"/>
    <s v="Toscany"/>
    <s v="11369"/>
    <x v="789"/>
    <m/>
    <x v="0"/>
    <n v="20"/>
    <x v="0"/>
    <x v="0"/>
    <x v="0"/>
    <n v="26000"/>
    <x v="0"/>
    <x v="0"/>
    <x v="0"/>
    <x v="7"/>
  </r>
  <r>
    <x v="2664"/>
    <x v="88"/>
    <s v="CUBRIMIENTO"/>
    <x v="0"/>
    <m/>
    <s v="2025-08-20"/>
    <s v="2025-08-20"/>
    <s v="2025-08-21 13:20:56"/>
    <s v="0000-00-00 00:00:00"/>
    <s v="2025-08-22 09:54:47"/>
    <s v="2025-08-22 09:55:18"/>
    <s v="0000-00-00 00:00:00"/>
    <s v="2025-08-21"/>
    <s v="2025-08-21"/>
    <s v="2025-08-25"/>
    <s v="2025-08-27"/>
    <s v="2025-08-27"/>
    <x v="3"/>
    <s v="Toscany"/>
    <s v="11435"/>
    <x v="229"/>
    <m/>
    <x v="0"/>
    <n v="10"/>
    <x v="0"/>
    <x v="0"/>
    <x v="0"/>
    <n v="596250"/>
    <x v="0"/>
    <x v="0"/>
    <x v="0"/>
    <x v="7"/>
  </r>
  <r>
    <x v="2664"/>
    <x v="88"/>
    <s v="CUBRIMIENTO"/>
    <x v="0"/>
    <m/>
    <s v="2025-08-20"/>
    <s v="2025-08-20"/>
    <s v="2025-08-21 13:20:56"/>
    <s v="0000-00-00 00:00:00"/>
    <s v="2025-08-22 09:54:47"/>
    <s v="2025-08-22 09:55:18"/>
    <s v="0000-00-00 00:00:00"/>
    <s v="2025-08-21"/>
    <s v="2025-08-21"/>
    <s v="2025-08-25"/>
    <s v="2025-08-27"/>
    <s v="2025-08-27"/>
    <x v="3"/>
    <s v="Toscany"/>
    <s v="12871"/>
    <x v="790"/>
    <m/>
    <x v="0"/>
    <n v="20"/>
    <x v="0"/>
    <x v="0"/>
    <x v="0"/>
    <n v="8000"/>
    <x v="0"/>
    <x v="0"/>
    <x v="0"/>
    <x v="7"/>
  </r>
  <r>
    <x v="2665"/>
    <x v="1474"/>
    <s v="MUEBLES CC CUBRIMIENTOS"/>
    <x v="0"/>
    <m/>
    <s v="2025-08-20"/>
    <s v="2025-09-26"/>
    <s v="2025-10-14 17:29:05"/>
    <s v="0000-00-00 00:00:00"/>
    <s v="2025-10-24 07:23:55"/>
    <s v="0000-00-00 00:00:00"/>
    <s v="0000-00-00 00:00:00"/>
    <s v="2025-10-14"/>
    <s v="2025-10-14"/>
    <s v="2025-11-14"/>
    <s v="2025-11-20"/>
    <s v="2025-11-22"/>
    <x v="12"/>
    <s v="Barranquilla"/>
    <s v="13672"/>
    <x v="46"/>
    <s v="FURNISCREEN BLANCA 2M EB4027W G8 625GR"/>
    <x v="0"/>
    <n v="10"/>
    <x v="0"/>
    <x v="0"/>
    <x v="0"/>
    <n v="16065080"/>
    <x v="0"/>
    <x v="2"/>
    <x v="0"/>
    <x v="3"/>
  </r>
  <r>
    <x v="2665"/>
    <x v="1474"/>
    <s v="MUEBLES CC CUBRIMIENTOS"/>
    <x v="0"/>
    <m/>
    <s v="2025-08-20"/>
    <s v="2025-09-26"/>
    <s v="2025-10-14 17:29:05"/>
    <s v="0000-00-00 00:00:00"/>
    <s v="2025-10-24 07:23:55"/>
    <s v="0000-00-00 00:00:00"/>
    <s v="0000-00-00 00:00:00"/>
    <s v="2025-10-14"/>
    <s v="2025-10-14"/>
    <s v="2025-11-14"/>
    <s v="2025-11-20"/>
    <s v="2025-11-22"/>
    <x v="12"/>
    <s v="Barranquilla"/>
    <s v="TRANSP11"/>
    <x v="177"/>
    <m/>
    <x v="0"/>
    <n v="1"/>
    <x v="0"/>
    <x v="0"/>
    <x v="0"/>
    <n v="350000"/>
    <x v="0"/>
    <x v="0"/>
    <x v="0"/>
    <x v="3"/>
  </r>
  <r>
    <x v="2666"/>
    <x v="1231"/>
    <s v="CUBRIMIENTO"/>
    <x v="0"/>
    <m/>
    <s v="2025-08-20"/>
    <s v="2025-09-24"/>
    <s v="0000-00-00 00:00:00"/>
    <s v="0000-00-00 00:00:00"/>
    <s v="0000-00-00 00:00:00"/>
    <s v="0000-00-00 00:00:00"/>
    <s v="0000-00-00 00:00:00"/>
    <s v="2025-09-29"/>
    <s v="2025-10-11"/>
    <s v="2025-10-18"/>
    <s v="2025-10-20"/>
    <s v="2025-10-28"/>
    <x v="5"/>
    <s v="Medellin"/>
    <s v="CUBT01"/>
    <x v="288"/>
    <s v="LONA DICKSON NEGRO FONDO ENT REF:6028"/>
    <x v="3"/>
    <n v="1"/>
    <x v="176"/>
    <x v="0"/>
    <x v="90"/>
    <n v="532119"/>
    <x v="2"/>
    <x v="0"/>
    <x v="0"/>
    <x v="0"/>
  </r>
  <r>
    <x v="2666"/>
    <x v="1231"/>
    <s v="CUBRIMIENTO"/>
    <x v="0"/>
    <m/>
    <s v="2025-08-20"/>
    <s v="2025-09-24"/>
    <s v="0000-00-00 00:00:00"/>
    <s v="0000-00-00 00:00:00"/>
    <s v="0000-00-00 00:00:00"/>
    <s v="0000-00-00 00:00:00"/>
    <s v="0000-00-00 00:00:00"/>
    <s v="2025-09-29"/>
    <s v="2025-10-11"/>
    <s v="2025-10-18"/>
    <s v="2025-10-20"/>
    <s v="2025-10-28"/>
    <x v="5"/>
    <s v="Medellin"/>
    <s v="SERV03"/>
    <x v="1179"/>
    <m/>
    <x v="0"/>
    <n v="1"/>
    <x v="0"/>
    <x v="0"/>
    <x v="0"/>
    <n v="100000"/>
    <x v="2"/>
    <x v="1"/>
    <x v="1"/>
    <x v="0"/>
  </r>
  <r>
    <x v="2667"/>
    <x v="1475"/>
    <s v="MUEBLES CC CUBRIMIENTOS"/>
    <x v="0"/>
    <m/>
    <s v="2025-08-21"/>
    <s v="2025-08-29"/>
    <s v="2025-09-04 11:20:09"/>
    <s v="0000-00-00 00:00:00"/>
    <s v="2025-09-24 11:07:16"/>
    <s v="2025-09-24 11:08:04"/>
    <s v="2025-10-04 09:53:48"/>
    <s v="2025-09-01"/>
    <s v="2025-09-01"/>
    <s v="2025-09-25"/>
    <s v="2025-09-29"/>
    <s v="2025-10-01"/>
    <x v="3"/>
    <s v="Virtual"/>
    <s v="6268"/>
    <x v="1290"/>
    <s v="LONA DICKSON CAFE VETEADO U235 1.20M"/>
    <x v="0"/>
    <n v="3"/>
    <x v="0"/>
    <x v="0"/>
    <x v="0"/>
    <n v="7602459"/>
    <x v="0"/>
    <x v="0"/>
    <x v="0"/>
    <x v="4"/>
  </r>
  <r>
    <x v="2667"/>
    <x v="1475"/>
    <s v="MUEBLES CC CUBRIMIENTOS"/>
    <x v="0"/>
    <m/>
    <s v="2025-08-21"/>
    <s v="2025-08-29"/>
    <s v="2025-09-04 11:20:09"/>
    <s v="0000-00-00 00:00:00"/>
    <s v="2025-09-24 11:07:16"/>
    <s v="2025-09-24 11:08:04"/>
    <s v="2025-10-04 09:53:48"/>
    <s v="2025-09-01"/>
    <s v="2025-09-01"/>
    <s v="2025-09-25"/>
    <s v="2025-09-29"/>
    <s v="2025-10-01"/>
    <x v="3"/>
    <s v="Virtual"/>
    <s v="TRANSP07"/>
    <x v="47"/>
    <m/>
    <x v="0"/>
    <n v="1"/>
    <x v="0"/>
    <x v="0"/>
    <x v="0"/>
    <n v="350000"/>
    <x v="0"/>
    <x v="0"/>
    <x v="0"/>
    <x v="4"/>
  </r>
  <r>
    <x v="2668"/>
    <x v="1472"/>
    <s v="CUBRIMIENTO"/>
    <x v="0"/>
    <m/>
    <s v="2025-08-21"/>
    <s v="2025-08-21"/>
    <s v="2025-08-22 09:12:24"/>
    <s v="0000-00-00 00:00:00"/>
    <s v="2025-08-27 10:45:34"/>
    <s v="0000-00-00 00:00:00"/>
    <s v="0000-00-00 00:00:00"/>
    <s v="2025-08-22"/>
    <s v="2025-08-22"/>
    <s v="2025-08-26"/>
    <s v="2025-08-28"/>
    <s v="2025-08-28"/>
    <x v="18"/>
    <s v="Toscany"/>
    <s v="30"/>
    <x v="508"/>
    <m/>
    <x v="0"/>
    <n v="3"/>
    <x v="0"/>
    <x v="0"/>
    <x v="0"/>
    <n v="157800"/>
    <x v="0"/>
    <x v="0"/>
    <x v="0"/>
    <x v="7"/>
  </r>
  <r>
    <x v="2669"/>
    <x v="69"/>
    <s v="CUBRIMIENTO"/>
    <x v="0"/>
    <m/>
    <s v="2025-08-21"/>
    <s v="2025-10-31"/>
    <s v="0000-00-00 00:00:00"/>
    <s v="0000-00-00 00:00:00"/>
    <s v="0000-00-00 00:00:00"/>
    <s v="0000-00-00 00:00:00"/>
    <s v="0000-00-00 00:00:00"/>
    <s v="2025-11-06"/>
    <s v="2025-11-18"/>
    <s v="2025-12-02"/>
    <s v="2025-12-04"/>
    <s v="2025-12-15"/>
    <x v="20"/>
    <s v="Toscana"/>
    <s v="27673"/>
    <x v="356"/>
    <m/>
    <x v="0"/>
    <n v="1"/>
    <x v="0"/>
    <x v="0"/>
    <x v="0"/>
    <n v="261014.40000000002"/>
    <x v="2"/>
    <x v="0"/>
    <x v="0"/>
    <x v="10"/>
  </r>
  <r>
    <x v="2669"/>
    <x v="69"/>
    <s v="CUBRIMIENTO"/>
    <x v="0"/>
    <m/>
    <s v="2025-08-21"/>
    <s v="2025-10-31"/>
    <s v="0000-00-00 00:00:00"/>
    <s v="0000-00-00 00:00:00"/>
    <s v="0000-00-00 00:00:00"/>
    <s v="0000-00-00 00:00:00"/>
    <s v="0000-00-00 00:00:00"/>
    <s v="2025-11-06"/>
    <s v="2025-11-18"/>
    <s v="2025-12-02"/>
    <s v="2025-12-04"/>
    <s v="2025-12-15"/>
    <x v="20"/>
    <s v="Toscana"/>
    <s v="27673"/>
    <x v="356"/>
    <m/>
    <x v="0"/>
    <n v="1"/>
    <x v="0"/>
    <x v="0"/>
    <x v="0"/>
    <n v="261014.40000000002"/>
    <x v="2"/>
    <x v="0"/>
    <x v="0"/>
    <x v="10"/>
  </r>
  <r>
    <x v="2669"/>
    <x v="69"/>
    <s v="CUBRIMIENTO"/>
    <x v="0"/>
    <m/>
    <s v="2025-08-21"/>
    <s v="2025-10-31"/>
    <s v="0000-00-00 00:00:00"/>
    <s v="0000-00-00 00:00:00"/>
    <s v="0000-00-00 00:00:00"/>
    <s v="0000-00-00 00:00:00"/>
    <s v="0000-00-00 00:00:00"/>
    <s v="2025-11-06"/>
    <s v="2025-11-18"/>
    <s v="2025-12-02"/>
    <s v="2025-12-04"/>
    <s v="2025-12-15"/>
    <x v="20"/>
    <s v="Toscana"/>
    <s v="27673"/>
    <x v="356"/>
    <m/>
    <x v="0"/>
    <n v="1"/>
    <x v="0"/>
    <x v="0"/>
    <x v="0"/>
    <n v="261014.40000000002"/>
    <x v="2"/>
    <x v="0"/>
    <x v="0"/>
    <x v="10"/>
  </r>
  <r>
    <x v="2669"/>
    <x v="69"/>
    <s v="CUBRIMIENTO"/>
    <x v="0"/>
    <m/>
    <s v="2025-08-21"/>
    <s v="2025-10-31"/>
    <s v="0000-00-00 00:00:00"/>
    <s v="0000-00-00 00:00:00"/>
    <s v="0000-00-00 00:00:00"/>
    <s v="0000-00-00 00:00:00"/>
    <s v="0000-00-00 00:00:00"/>
    <s v="2025-11-06"/>
    <s v="2025-11-18"/>
    <s v="2025-12-02"/>
    <s v="2025-12-04"/>
    <s v="2025-12-15"/>
    <x v="20"/>
    <s v="Toscana"/>
    <s v="27673"/>
    <x v="356"/>
    <m/>
    <x v="0"/>
    <n v="1"/>
    <x v="0"/>
    <x v="0"/>
    <x v="0"/>
    <n v="261014.40000000002"/>
    <x v="2"/>
    <x v="0"/>
    <x v="0"/>
    <x v="10"/>
  </r>
  <r>
    <x v="2669"/>
    <x v="69"/>
    <s v="CUBRIMIENTO"/>
    <x v="0"/>
    <m/>
    <s v="2025-08-21"/>
    <s v="2025-10-31"/>
    <s v="0000-00-00 00:00:00"/>
    <s v="0000-00-00 00:00:00"/>
    <s v="0000-00-00 00:00:00"/>
    <s v="0000-00-00 00:00:00"/>
    <s v="0000-00-00 00:00:00"/>
    <s v="2025-11-06"/>
    <s v="2025-11-18"/>
    <s v="2025-12-02"/>
    <s v="2025-12-04"/>
    <s v="2025-12-15"/>
    <x v="20"/>
    <s v="Toscana"/>
    <s v="27673"/>
    <x v="356"/>
    <m/>
    <x v="0"/>
    <n v="1"/>
    <x v="0"/>
    <x v="0"/>
    <x v="0"/>
    <n v="261014.40000000002"/>
    <x v="2"/>
    <x v="0"/>
    <x v="0"/>
    <x v="10"/>
  </r>
  <r>
    <x v="2669"/>
    <x v="69"/>
    <s v="CUBRIMIENTO"/>
    <x v="0"/>
    <m/>
    <s v="2025-08-21"/>
    <s v="2025-10-31"/>
    <s v="0000-00-00 00:00:00"/>
    <s v="0000-00-00 00:00:00"/>
    <s v="0000-00-00 00:00:00"/>
    <s v="0000-00-00 00:00:00"/>
    <s v="0000-00-00 00:00:00"/>
    <s v="2025-11-06"/>
    <s v="2025-11-18"/>
    <s v="2025-12-02"/>
    <s v="2025-12-04"/>
    <s v="2025-12-15"/>
    <x v="20"/>
    <s v="Toscana"/>
    <s v="27674"/>
    <x v="444"/>
    <m/>
    <x v="0"/>
    <n v="1"/>
    <x v="0"/>
    <x v="0"/>
    <x v="0"/>
    <n v="319017.59999999998"/>
    <x v="2"/>
    <x v="0"/>
    <x v="0"/>
    <x v="10"/>
  </r>
  <r>
    <x v="2669"/>
    <x v="69"/>
    <s v="CUBRIMIENTO"/>
    <x v="0"/>
    <m/>
    <s v="2025-08-21"/>
    <s v="2025-10-31"/>
    <s v="0000-00-00 00:00:00"/>
    <s v="0000-00-00 00:00:00"/>
    <s v="0000-00-00 00:00:00"/>
    <s v="0000-00-00 00:00:00"/>
    <s v="0000-00-00 00:00:00"/>
    <s v="2025-11-06"/>
    <s v="2025-11-18"/>
    <s v="2025-12-02"/>
    <s v="2025-12-04"/>
    <s v="2025-12-15"/>
    <x v="20"/>
    <s v="Toscana"/>
    <s v="PLAM05"/>
    <x v="12"/>
    <m/>
    <x v="7"/>
    <n v="1"/>
    <x v="440"/>
    <x v="0"/>
    <x v="225"/>
    <n v="43214482.799999997"/>
    <x v="2"/>
    <x v="4"/>
    <x v="3"/>
    <x v="10"/>
  </r>
  <r>
    <x v="2669"/>
    <x v="69"/>
    <s v="CUBRIMIENTO"/>
    <x v="0"/>
    <m/>
    <s v="2025-08-21"/>
    <s v="2025-10-31"/>
    <s v="0000-00-00 00:00:00"/>
    <s v="0000-00-00 00:00:00"/>
    <s v="0000-00-00 00:00:00"/>
    <s v="0000-00-00 00:00:00"/>
    <s v="0000-00-00 00:00:00"/>
    <s v="2025-11-06"/>
    <s v="2025-11-18"/>
    <s v="2025-12-02"/>
    <s v="2025-12-04"/>
    <s v="2025-12-15"/>
    <x v="20"/>
    <s v="Toscana"/>
    <s v="PLAM06"/>
    <x v="220"/>
    <m/>
    <x v="7"/>
    <n v="1"/>
    <x v="441"/>
    <x v="0"/>
    <x v="1"/>
    <n v="22949118.719999999"/>
    <x v="2"/>
    <x v="4"/>
    <x v="3"/>
    <x v="10"/>
  </r>
  <r>
    <x v="2669"/>
    <x v="69"/>
    <s v="CUBRIMIENTO"/>
    <x v="0"/>
    <m/>
    <s v="2025-08-21"/>
    <s v="2025-10-31"/>
    <s v="0000-00-00 00:00:00"/>
    <s v="0000-00-00 00:00:00"/>
    <s v="0000-00-00 00:00:00"/>
    <s v="0000-00-00 00:00:00"/>
    <s v="0000-00-00 00:00:00"/>
    <s v="2025-11-06"/>
    <s v="2025-11-18"/>
    <s v="2025-12-02"/>
    <s v="2025-12-04"/>
    <s v="2025-12-15"/>
    <x v="20"/>
    <s v="Toscana"/>
    <s v="PLAM06"/>
    <x v="220"/>
    <m/>
    <x v="7"/>
    <n v="1"/>
    <x v="441"/>
    <x v="0"/>
    <x v="226"/>
    <n v="34570746.719999999"/>
    <x v="2"/>
    <x v="4"/>
    <x v="3"/>
    <x v="10"/>
  </r>
  <r>
    <x v="2669"/>
    <x v="69"/>
    <s v="CUBRIMIENTO"/>
    <x v="0"/>
    <m/>
    <s v="2025-08-21"/>
    <s v="2025-10-31"/>
    <s v="0000-00-00 00:00:00"/>
    <s v="0000-00-00 00:00:00"/>
    <s v="0000-00-00 00:00:00"/>
    <s v="0000-00-00 00:00:00"/>
    <s v="0000-00-00 00:00:00"/>
    <s v="2025-11-06"/>
    <s v="2025-11-18"/>
    <s v="2025-12-02"/>
    <s v="2025-12-04"/>
    <s v="2025-12-15"/>
    <x v="20"/>
    <s v="Toscana"/>
    <s v="SILU01"/>
    <x v="478"/>
    <m/>
    <x v="0"/>
    <n v="7"/>
    <x v="441"/>
    <x v="0"/>
    <x v="0"/>
    <n v="830208.96"/>
    <x v="2"/>
    <x v="0"/>
    <x v="0"/>
    <x v="10"/>
  </r>
  <r>
    <x v="2669"/>
    <x v="69"/>
    <s v="CUBRIMIENTO"/>
    <x v="0"/>
    <m/>
    <s v="2025-08-21"/>
    <s v="2025-10-31"/>
    <s v="0000-00-00 00:00:00"/>
    <s v="0000-00-00 00:00:00"/>
    <s v="0000-00-00 00:00:00"/>
    <s v="0000-00-00 00:00:00"/>
    <s v="0000-00-00 00:00:00"/>
    <s v="2025-11-06"/>
    <s v="2025-11-18"/>
    <s v="2025-12-02"/>
    <s v="2025-12-04"/>
    <s v="2025-12-15"/>
    <x v="20"/>
    <s v="Toscana"/>
    <s v="SILU01"/>
    <x v="478"/>
    <m/>
    <x v="0"/>
    <n v="7"/>
    <x v="440"/>
    <x v="0"/>
    <x v="0"/>
    <n v="1152622.8"/>
    <x v="2"/>
    <x v="0"/>
    <x v="0"/>
    <x v="10"/>
  </r>
  <r>
    <x v="2669"/>
    <x v="69"/>
    <s v="CUBRIMIENTO"/>
    <x v="0"/>
    <m/>
    <s v="2025-08-21"/>
    <s v="2025-10-31"/>
    <s v="0000-00-00 00:00:00"/>
    <s v="0000-00-00 00:00:00"/>
    <s v="0000-00-00 00:00:00"/>
    <s v="0000-00-00 00:00:00"/>
    <s v="0000-00-00 00:00:00"/>
    <s v="2025-11-06"/>
    <s v="2025-11-18"/>
    <s v="2025-12-02"/>
    <s v="2025-12-04"/>
    <s v="2025-12-15"/>
    <x v="20"/>
    <s v="Toscana"/>
    <s v="SILU01"/>
    <x v="478"/>
    <m/>
    <x v="0"/>
    <n v="2"/>
    <x v="442"/>
    <x v="0"/>
    <x v="0"/>
    <n v="490661.28"/>
    <x v="2"/>
    <x v="0"/>
    <x v="0"/>
    <x v="10"/>
  </r>
  <r>
    <x v="2669"/>
    <x v="69"/>
    <s v="CUBRIMIENTO"/>
    <x v="0"/>
    <m/>
    <s v="2025-08-21"/>
    <s v="2025-10-31"/>
    <s v="0000-00-00 00:00:00"/>
    <s v="0000-00-00 00:00:00"/>
    <s v="0000-00-00 00:00:00"/>
    <s v="0000-00-00 00:00:00"/>
    <s v="0000-00-00 00:00:00"/>
    <s v="2025-11-06"/>
    <s v="2025-11-18"/>
    <s v="2025-12-02"/>
    <s v="2025-12-04"/>
    <s v="2025-12-15"/>
    <x v="20"/>
    <s v="Toscana"/>
    <s v="SILU01"/>
    <x v="478"/>
    <m/>
    <x v="0"/>
    <n v="4"/>
    <x v="441"/>
    <x v="0"/>
    <x v="0"/>
    <n v="474405.12"/>
    <x v="2"/>
    <x v="0"/>
    <x v="0"/>
    <x v="10"/>
  </r>
  <r>
    <x v="2669"/>
    <x v="69"/>
    <s v="CUBRIMIENTO"/>
    <x v="0"/>
    <m/>
    <s v="2025-08-21"/>
    <s v="2025-10-31"/>
    <s v="0000-00-00 00:00:00"/>
    <s v="0000-00-00 00:00:00"/>
    <s v="0000-00-00 00:00:00"/>
    <s v="0000-00-00 00:00:00"/>
    <s v="0000-00-00 00:00:00"/>
    <s v="2025-11-06"/>
    <s v="2025-11-18"/>
    <s v="2025-12-02"/>
    <s v="2025-12-04"/>
    <s v="2025-12-15"/>
    <x v="20"/>
    <s v="Toscana"/>
    <s v="SILU01"/>
    <x v="478"/>
    <m/>
    <x v="0"/>
    <n v="2"/>
    <x v="443"/>
    <x v="0"/>
    <x v="0"/>
    <n v="647651.52"/>
    <x v="2"/>
    <x v="0"/>
    <x v="0"/>
    <x v="10"/>
  </r>
  <r>
    <x v="2669"/>
    <x v="69"/>
    <s v="CUBRIMIENTO"/>
    <x v="0"/>
    <m/>
    <s v="2025-08-21"/>
    <s v="2025-10-31"/>
    <s v="0000-00-00 00:00:00"/>
    <s v="0000-00-00 00:00:00"/>
    <s v="0000-00-00 00:00:00"/>
    <s v="0000-00-00 00:00:00"/>
    <s v="0000-00-00 00:00:00"/>
    <s v="2025-11-06"/>
    <s v="2025-11-18"/>
    <s v="2025-12-02"/>
    <s v="2025-12-04"/>
    <s v="2025-12-15"/>
    <x v="20"/>
    <s v="Toscana"/>
    <s v="SILU01"/>
    <x v="478"/>
    <m/>
    <x v="0"/>
    <n v="2"/>
    <x v="444"/>
    <x v="0"/>
    <x v="0"/>
    <n v="733587.84000000008"/>
    <x v="2"/>
    <x v="0"/>
    <x v="0"/>
    <x v="10"/>
  </r>
  <r>
    <x v="2670"/>
    <x v="1476"/>
    <s v="MUEBLES CC CUBRIMIENTOS"/>
    <x v="0"/>
    <m/>
    <s v="2025-08-21"/>
    <s v="2025-08-22"/>
    <s v="2025-08-22 15:01:08"/>
    <s v="0000-00-00 00:00:00"/>
    <s v="2025-08-27 10:44:18"/>
    <s v="2025-09-08 07:06:41"/>
    <s v="0000-00-00 00:00:00"/>
    <s v="2025-08-25"/>
    <s v="2025-08-25"/>
    <s v="2025-08-27"/>
    <s v="2025-08-29"/>
    <s v="2025-09-01"/>
    <x v="7"/>
    <s v="Toscany"/>
    <s v="21308"/>
    <x v="456"/>
    <m/>
    <x v="0"/>
    <n v="30"/>
    <x v="0"/>
    <x v="0"/>
    <x v="0"/>
    <n v="1578000"/>
    <x v="0"/>
    <x v="0"/>
    <x v="0"/>
    <x v="7"/>
  </r>
  <r>
    <x v="2671"/>
    <x v="1477"/>
    <s v="CUBRIMIENTO"/>
    <x v="0"/>
    <m/>
    <s v="2025-08-22"/>
    <s v="2025-08-27"/>
    <s v="2025-08-30 13:49:37"/>
    <s v="0000-00-00 00:00:00"/>
    <s v="2025-09-06 10:28:49"/>
    <s v="2025-09-08 16:08:17"/>
    <s v="2025-09-11 11:27:13"/>
    <s v="2025-08-28"/>
    <s v="2025-08-28"/>
    <s v="2025-09-11"/>
    <s v="2025-09-15"/>
    <s v="2025-09-16"/>
    <x v="3"/>
    <s v="Cali"/>
    <s v="3151"/>
    <x v="57"/>
    <m/>
    <x v="0"/>
    <n v="20.04"/>
    <x v="0"/>
    <x v="0"/>
    <x v="0"/>
    <n v="1237470"/>
    <x v="0"/>
    <x v="0"/>
    <x v="0"/>
    <x v="4"/>
  </r>
  <r>
    <x v="2671"/>
    <x v="1477"/>
    <s v="CUBRIMIENTO"/>
    <x v="0"/>
    <m/>
    <s v="2025-08-22"/>
    <s v="2025-08-27"/>
    <s v="2025-08-30 13:49:37"/>
    <s v="0000-00-00 00:00:00"/>
    <s v="2025-09-06 10:28:49"/>
    <s v="2025-09-08 16:08:17"/>
    <s v="2025-09-11 11:27:13"/>
    <s v="2025-08-28"/>
    <s v="2025-08-28"/>
    <s v="2025-09-11"/>
    <s v="2025-09-15"/>
    <s v="2025-09-16"/>
    <x v="3"/>
    <s v="Cali"/>
    <s v="3151"/>
    <x v="57"/>
    <m/>
    <x v="0"/>
    <n v="9.08"/>
    <x v="0"/>
    <x v="0"/>
    <x v="0"/>
    <n v="560690"/>
    <x v="0"/>
    <x v="0"/>
    <x v="0"/>
    <x v="4"/>
  </r>
  <r>
    <x v="2671"/>
    <x v="1477"/>
    <s v="CUBRIMIENTO"/>
    <x v="0"/>
    <m/>
    <s v="2025-08-22"/>
    <s v="2025-08-27"/>
    <s v="2025-08-30 13:49:37"/>
    <s v="0000-00-00 00:00:00"/>
    <s v="2025-09-06 10:28:49"/>
    <s v="2025-09-08 16:08:17"/>
    <s v="2025-09-11 11:27:13"/>
    <s v="2025-08-28"/>
    <s v="2025-08-28"/>
    <s v="2025-09-11"/>
    <s v="2025-09-15"/>
    <s v="2025-09-16"/>
    <x v="3"/>
    <s v="Cali"/>
    <s v="REP036"/>
    <x v="72"/>
    <m/>
    <x v="0"/>
    <n v="1"/>
    <x v="0"/>
    <x v="0"/>
    <x v="0"/>
    <n v="400000"/>
    <x v="0"/>
    <x v="0"/>
    <x v="0"/>
    <x v="4"/>
  </r>
  <r>
    <x v="2672"/>
    <x v="1478"/>
    <s v="MUEBLES CC CUBRIMIENTOS"/>
    <x v="0"/>
    <m/>
    <s v="2025-08-22"/>
    <s v="2025-08-28"/>
    <s v="2025-09-01 17:14:15"/>
    <s v="0000-00-00 00:00:00"/>
    <s v="2025-10-01 12:34:07"/>
    <s v="2025-10-09 07:41:56"/>
    <s v="2025-10-21 15:51:32"/>
    <s v="2025-09-01"/>
    <s v="2025-09-01"/>
    <s v="2025-09-15"/>
    <s v="2025-09-19"/>
    <s v="2025-09-21"/>
    <x v="3"/>
    <s v="Medellin"/>
    <s v="1010114"/>
    <x v="141"/>
    <m/>
    <x v="0"/>
    <n v="6"/>
    <x v="0"/>
    <x v="0"/>
    <x v="0"/>
    <n v="510000"/>
    <x v="0"/>
    <x v="0"/>
    <x v="0"/>
    <x v="4"/>
  </r>
  <r>
    <x v="2672"/>
    <x v="1478"/>
    <s v="MUEBLES CC CUBRIMIENTOS"/>
    <x v="0"/>
    <m/>
    <s v="2025-08-22"/>
    <s v="2025-08-28"/>
    <s v="2025-09-01 17:14:15"/>
    <s v="0000-00-00 00:00:00"/>
    <s v="2025-10-01 12:34:07"/>
    <s v="2025-10-09 07:41:56"/>
    <s v="2025-10-21 15:51:32"/>
    <s v="2025-09-01"/>
    <s v="2025-09-01"/>
    <s v="2025-09-15"/>
    <s v="2025-09-19"/>
    <s v="2025-09-21"/>
    <x v="3"/>
    <s v="Medellin"/>
    <s v="101946"/>
    <x v="679"/>
    <m/>
    <x v="0"/>
    <n v="12"/>
    <x v="0"/>
    <x v="0"/>
    <x v="0"/>
    <n v="150960"/>
    <x v="0"/>
    <x v="0"/>
    <x v="0"/>
    <x v="4"/>
  </r>
  <r>
    <x v="2672"/>
    <x v="1478"/>
    <s v="MUEBLES CC CUBRIMIENTOS"/>
    <x v="0"/>
    <m/>
    <s v="2025-08-22"/>
    <s v="2025-08-28"/>
    <s v="2025-09-01 17:14:15"/>
    <s v="0000-00-00 00:00:00"/>
    <s v="2025-10-01 12:34:07"/>
    <s v="2025-10-09 07:41:56"/>
    <s v="2025-10-21 15:51:32"/>
    <s v="2025-09-01"/>
    <s v="2025-09-01"/>
    <s v="2025-09-15"/>
    <s v="2025-09-19"/>
    <s v="2025-09-21"/>
    <x v="3"/>
    <s v="Medellin"/>
    <s v="17921"/>
    <x v="144"/>
    <m/>
    <x v="0"/>
    <n v="2"/>
    <x v="0"/>
    <x v="0"/>
    <x v="0"/>
    <n v="89250"/>
    <x v="0"/>
    <x v="0"/>
    <x v="0"/>
    <x v="4"/>
  </r>
  <r>
    <x v="2672"/>
    <x v="1478"/>
    <s v="MUEBLES CC CUBRIMIENTOS"/>
    <x v="0"/>
    <m/>
    <s v="2025-08-22"/>
    <s v="2025-08-28"/>
    <s v="2025-09-01 17:14:15"/>
    <s v="0000-00-00 00:00:00"/>
    <s v="2025-10-01 12:34:07"/>
    <s v="2025-10-09 07:41:56"/>
    <s v="2025-10-21 15:51:32"/>
    <s v="2025-09-01"/>
    <s v="2025-09-01"/>
    <s v="2025-09-15"/>
    <s v="2025-09-19"/>
    <s v="2025-09-21"/>
    <x v="3"/>
    <s v="Medellin"/>
    <s v="17925"/>
    <x v="145"/>
    <m/>
    <x v="0"/>
    <n v="2"/>
    <x v="0"/>
    <x v="0"/>
    <x v="0"/>
    <n v="48876"/>
    <x v="0"/>
    <x v="0"/>
    <x v="0"/>
    <x v="4"/>
  </r>
  <r>
    <x v="2672"/>
    <x v="1478"/>
    <s v="MUEBLES CC CUBRIMIENTOS"/>
    <x v="0"/>
    <m/>
    <s v="2025-08-22"/>
    <s v="2025-08-28"/>
    <s v="2025-09-01 17:14:15"/>
    <s v="0000-00-00 00:00:00"/>
    <s v="2025-10-01 12:34:07"/>
    <s v="2025-10-09 07:41:56"/>
    <s v="2025-10-21 15:51:32"/>
    <s v="2025-09-01"/>
    <s v="2025-09-01"/>
    <s v="2025-09-15"/>
    <s v="2025-09-19"/>
    <s v="2025-09-21"/>
    <x v="3"/>
    <s v="Medellin"/>
    <s v="REP036"/>
    <x v="72"/>
    <m/>
    <x v="0"/>
    <n v="1"/>
    <x v="0"/>
    <x v="0"/>
    <x v="0"/>
    <n v="1326000"/>
    <x v="0"/>
    <x v="0"/>
    <x v="0"/>
    <x v="4"/>
  </r>
  <r>
    <x v="2672"/>
    <x v="1478"/>
    <s v="MUEBLES CC CUBRIMIENTOS"/>
    <x v="0"/>
    <m/>
    <s v="2025-08-22"/>
    <s v="2025-08-28"/>
    <s v="2025-09-01 17:14:15"/>
    <s v="0000-00-00 00:00:00"/>
    <s v="2025-10-01 12:34:07"/>
    <s v="2025-10-09 07:41:56"/>
    <s v="2025-10-21 15:51:32"/>
    <s v="2025-09-01"/>
    <s v="2025-09-01"/>
    <s v="2025-09-15"/>
    <s v="2025-09-19"/>
    <s v="2025-09-21"/>
    <x v="3"/>
    <s v="Medellin"/>
    <s v="SERV03"/>
    <x v="1179"/>
    <m/>
    <x v="0"/>
    <n v="1"/>
    <x v="0"/>
    <x v="0"/>
    <x v="0"/>
    <n v="300000"/>
    <x v="0"/>
    <x v="1"/>
    <x v="1"/>
    <x v="4"/>
  </r>
  <r>
    <x v="2672"/>
    <x v="1478"/>
    <s v="MUEBLES CC CUBRIMIENTOS"/>
    <x v="0"/>
    <m/>
    <s v="2025-08-22"/>
    <s v="2025-08-28"/>
    <s v="2025-09-01 17:14:15"/>
    <s v="0000-00-00 00:00:00"/>
    <s v="2025-10-01 12:34:07"/>
    <s v="2025-10-09 07:41:56"/>
    <s v="2025-10-21 15:51:32"/>
    <s v="2025-09-01"/>
    <s v="2025-09-01"/>
    <s v="2025-09-15"/>
    <s v="2025-09-19"/>
    <s v="2025-09-21"/>
    <x v="3"/>
    <s v="Medellin"/>
    <s v="SERVLAV04"/>
    <x v="1265"/>
    <m/>
    <x v="0"/>
    <n v="1"/>
    <x v="0"/>
    <x v="0"/>
    <x v="0"/>
    <n v="1047200"/>
    <x v="0"/>
    <x v="1"/>
    <x v="1"/>
    <x v="4"/>
  </r>
  <r>
    <x v="2672"/>
    <x v="1478"/>
    <s v="MUEBLES CC CUBRIMIENTOS"/>
    <x v="0"/>
    <m/>
    <s v="2025-08-22"/>
    <s v="2025-08-28"/>
    <s v="2025-09-01 17:14:15"/>
    <s v="0000-00-00 00:00:00"/>
    <s v="2025-10-01 12:34:07"/>
    <s v="2025-10-09 07:41:56"/>
    <s v="2025-10-21 15:51:32"/>
    <s v="2025-09-01"/>
    <s v="2025-09-01"/>
    <s v="2025-09-15"/>
    <s v="2025-09-19"/>
    <s v="2025-09-21"/>
    <x v="3"/>
    <s v="Medellin"/>
    <s v="TUBSM02"/>
    <x v="576"/>
    <m/>
    <x v="0"/>
    <n v="3"/>
    <x v="0"/>
    <x v="0"/>
    <x v="0"/>
    <n v="2421480"/>
    <x v="0"/>
    <x v="0"/>
    <x v="0"/>
    <x v="4"/>
  </r>
  <r>
    <x v="2673"/>
    <x v="954"/>
    <s v="MUEBLES CC CUBRIMIENTOS"/>
    <x v="0"/>
    <m/>
    <s v="2025-08-22"/>
    <s v="2025-08-29"/>
    <s v="2025-09-02 12:11:08"/>
    <s v="0000-00-00 00:00:00"/>
    <s v="2025-09-05 07:43:24"/>
    <s v="2025-09-09 07:02:49"/>
    <s v="2025-10-08 11:22:39"/>
    <s v="2025-09-02"/>
    <s v="2025-09-02"/>
    <s v="2025-09-05"/>
    <s v="2025-09-11"/>
    <s v="2025-09-12"/>
    <x v="1"/>
    <s v="Barranquilla"/>
    <s v="14277"/>
    <x v="191"/>
    <s v="FURNISCREEN BEIGE  2M EB4027W G8 625GR"/>
    <x v="0"/>
    <n v="10"/>
    <x v="0"/>
    <x v="0"/>
    <x v="0"/>
    <n v="3061060"/>
    <x v="0"/>
    <x v="0"/>
    <x v="0"/>
    <x v="4"/>
  </r>
  <r>
    <x v="2673"/>
    <x v="954"/>
    <s v="MUEBLES CC CUBRIMIENTOS"/>
    <x v="0"/>
    <m/>
    <s v="2025-08-22"/>
    <s v="2025-08-29"/>
    <s v="2025-09-02 12:11:08"/>
    <s v="0000-00-00 00:00:00"/>
    <s v="2025-09-05 07:43:24"/>
    <s v="2025-09-09 07:02:49"/>
    <s v="2025-10-08 11:22:39"/>
    <s v="2025-09-02"/>
    <s v="2025-09-02"/>
    <s v="2025-09-05"/>
    <s v="2025-09-11"/>
    <s v="2025-09-12"/>
    <x v="1"/>
    <s v="Barranquilla"/>
    <s v="TRANSP11"/>
    <x v="177"/>
    <m/>
    <x v="0"/>
    <n v="1"/>
    <x v="0"/>
    <x v="0"/>
    <x v="0"/>
    <n v="60000"/>
    <x v="0"/>
    <x v="0"/>
    <x v="0"/>
    <x v="4"/>
  </r>
  <r>
    <x v="2674"/>
    <x v="84"/>
    <s v="CUBRIMIENTO"/>
    <x v="0"/>
    <m/>
    <s v="2025-08-22"/>
    <s v="2025-08-25"/>
    <s v="2025-08-26 10:19:26"/>
    <s v="2025-08-28 14:12:12"/>
    <s v="2025-08-29 13:32:40"/>
    <s v="2025-09-01 09:30:39"/>
    <s v="0000-00-00 00:00:00"/>
    <s v="2025-08-26"/>
    <s v="2025-08-28"/>
    <s v="2025-09-01"/>
    <s v="2025-09-03"/>
    <s v="2025-09-03"/>
    <x v="0"/>
    <s v="Toscany"/>
    <s v="SOMB03"/>
    <x v="161"/>
    <s v="LONA DICKSON AZUL OCEANO REF:7264"/>
    <x v="8"/>
    <n v="1"/>
    <x v="75"/>
    <x v="0"/>
    <x v="17"/>
    <n v="1901450"/>
    <x v="0"/>
    <x v="6"/>
    <x v="8"/>
    <x v="4"/>
  </r>
  <r>
    <x v="2675"/>
    <x v="277"/>
    <s v="CUBRIMIENTO"/>
    <x v="0"/>
    <m/>
    <s v="2025-08-22"/>
    <s v="2025-08-22"/>
    <s v="2025-08-25 09:26:39"/>
    <s v="0000-00-00 00:00:00"/>
    <s v="2025-08-25 15:57:57"/>
    <s v="2025-08-25 15:58:03"/>
    <s v="0000-00-00 00:00:00"/>
    <s v="2025-08-25"/>
    <s v="2025-08-25"/>
    <s v="2025-08-27"/>
    <s v="2025-08-29"/>
    <s v="2025-08-29"/>
    <x v="3"/>
    <s v="Toscany"/>
    <s v="24"/>
    <x v="315"/>
    <m/>
    <x v="0"/>
    <n v="3"/>
    <x v="0"/>
    <x v="0"/>
    <x v="0"/>
    <n v="157800"/>
    <x v="0"/>
    <x v="0"/>
    <x v="0"/>
    <x v="7"/>
  </r>
  <r>
    <x v="2676"/>
    <x v="280"/>
    <s v="MUEBLES CC CUBRIMIENTOS"/>
    <x v="0"/>
    <m/>
    <s v="2025-08-22"/>
    <s v="2025-09-05"/>
    <s v="2025-09-05 11:33:24"/>
    <s v="0000-00-00 00:00:00"/>
    <s v="2025-09-10 10:24:47"/>
    <s v="2025-09-18 16:22:20"/>
    <s v="2025-09-18 16:23:21"/>
    <s v="2025-09-08"/>
    <s v="2025-09-08"/>
    <s v="2025-09-10"/>
    <s v="2025-09-12"/>
    <s v="2025-09-16"/>
    <x v="3"/>
    <s v="Cali"/>
    <s v="3151"/>
    <x v="57"/>
    <m/>
    <x v="0"/>
    <n v="15"/>
    <x v="0"/>
    <x v="0"/>
    <x v="0"/>
    <n v="975000"/>
    <x v="0"/>
    <x v="0"/>
    <x v="0"/>
    <x v="4"/>
  </r>
  <r>
    <x v="2676"/>
    <x v="280"/>
    <s v="MUEBLES CC CUBRIMIENTOS"/>
    <x v="0"/>
    <m/>
    <s v="2025-08-22"/>
    <s v="2025-09-05"/>
    <s v="2025-09-05 11:33:24"/>
    <s v="0000-00-00 00:00:00"/>
    <s v="2025-09-10 10:24:47"/>
    <s v="2025-09-18 16:22:20"/>
    <s v="2025-09-18 16:23:21"/>
    <s v="2025-09-08"/>
    <s v="2025-09-08"/>
    <s v="2025-09-10"/>
    <s v="2025-09-12"/>
    <s v="2025-09-16"/>
    <x v="3"/>
    <s v="Cali"/>
    <s v="REP035"/>
    <x v="45"/>
    <m/>
    <x v="0"/>
    <n v="1"/>
    <x v="0"/>
    <x v="0"/>
    <x v="0"/>
    <n v="263840"/>
    <x v="0"/>
    <x v="0"/>
    <x v="0"/>
    <x v="4"/>
  </r>
  <r>
    <x v="2676"/>
    <x v="280"/>
    <s v="MUEBLES CC CUBRIMIENTOS"/>
    <x v="0"/>
    <m/>
    <s v="2025-08-22"/>
    <s v="2025-09-05"/>
    <s v="2025-09-05 11:33:24"/>
    <s v="0000-00-00 00:00:00"/>
    <s v="2025-09-10 10:24:47"/>
    <s v="2025-09-18 16:22:20"/>
    <s v="2025-09-18 16:23:21"/>
    <s v="2025-09-08"/>
    <s v="2025-09-08"/>
    <s v="2025-09-10"/>
    <s v="2025-09-12"/>
    <s v="2025-09-16"/>
    <x v="3"/>
    <s v="Cali"/>
    <s v="REP035"/>
    <x v="45"/>
    <m/>
    <x v="0"/>
    <n v="1"/>
    <x v="0"/>
    <x v="0"/>
    <x v="0"/>
    <n v="178000"/>
    <x v="0"/>
    <x v="0"/>
    <x v="0"/>
    <x v="4"/>
  </r>
  <r>
    <x v="2677"/>
    <x v="1479"/>
    <s v="MUEBLES CC CUBRIMIENTOS"/>
    <x v="0"/>
    <m/>
    <s v="2025-08-22"/>
    <s v="2025-08-26"/>
    <s v="2025-08-27 17:26:15"/>
    <s v="0000-00-00 00:00:00"/>
    <s v="2025-09-24 11:34:25"/>
    <s v="2025-09-26 13:56:46"/>
    <s v="2025-09-27 08:02:51"/>
    <s v="2025-08-27"/>
    <s v="2025-08-27"/>
    <s v="2025-09-26"/>
    <s v="2025-09-28"/>
    <s v="2025-10-03"/>
    <x v="3"/>
    <s v="Pereira"/>
    <s v="11461"/>
    <x v="1291"/>
    <s v="FURNISCREEN NEGRO 2M EB4027W G8 625GR"/>
    <x v="3"/>
    <n v="2"/>
    <x v="0"/>
    <x v="0"/>
    <x v="0"/>
    <n v="4043784"/>
    <x v="0"/>
    <x v="2"/>
    <x v="0"/>
    <x v="4"/>
  </r>
  <r>
    <x v="2677"/>
    <x v="1479"/>
    <s v="MUEBLES CC CUBRIMIENTOS"/>
    <x v="0"/>
    <m/>
    <s v="2025-08-22"/>
    <s v="2025-08-26"/>
    <s v="2025-08-27 17:26:15"/>
    <s v="0000-00-00 00:00:00"/>
    <s v="2025-09-24 11:34:25"/>
    <s v="2025-09-26 13:56:46"/>
    <s v="2025-09-27 08:02:51"/>
    <s v="2025-08-27"/>
    <s v="2025-08-27"/>
    <s v="2025-09-26"/>
    <s v="2025-09-28"/>
    <s v="2025-10-03"/>
    <x v="3"/>
    <s v="Pereira"/>
    <s v="TRANSP07"/>
    <x v="47"/>
    <m/>
    <x v="0"/>
    <n v="1"/>
    <x v="0"/>
    <x v="0"/>
    <x v="0"/>
    <n v="250000"/>
    <x v="0"/>
    <x v="0"/>
    <x v="0"/>
    <x v="4"/>
  </r>
  <r>
    <x v="2678"/>
    <x v="1480"/>
    <s v="MUEBLES CC CUBRIMIENTOS"/>
    <x v="0"/>
    <m/>
    <s v="2025-08-23"/>
    <s v="2025-08-27"/>
    <s v="2025-08-29 17:03:39"/>
    <s v="0000-00-00 00:00:00"/>
    <s v="2025-09-20 12:38:32"/>
    <s v="2025-09-24 11:24:04"/>
    <s v="2025-10-20 10:28:38"/>
    <s v="2025-08-28"/>
    <s v="2025-08-28"/>
    <s v="2025-10-17"/>
    <s v="2025-10-19"/>
    <s v="2025-10-23"/>
    <x v="3"/>
    <s v="Cali"/>
    <s v="13672"/>
    <x v="46"/>
    <s v="FURNISCREEN BEIGE  2M EB4027W G8 625GR"/>
    <x v="0"/>
    <n v="7"/>
    <x v="0"/>
    <x v="0"/>
    <x v="0"/>
    <n v="9922500"/>
    <x v="0"/>
    <x v="2"/>
    <x v="0"/>
    <x v="0"/>
  </r>
  <r>
    <x v="2679"/>
    <x v="1481"/>
    <s v="MUEBLES CC CUBRIMIENTOS"/>
    <x v="0"/>
    <m/>
    <s v="2025-08-23"/>
    <s v="2025-08-23"/>
    <s v="2025-09-01 13:47:49"/>
    <s v="0000-00-00 00:00:00"/>
    <s v="2025-09-18 16:02:37"/>
    <s v="2025-09-22 06:55:48"/>
    <s v="2025-10-02 07:57:17"/>
    <s v="2025-08-25"/>
    <s v="2025-08-25"/>
    <s v="2025-09-18"/>
    <s v="2025-09-23"/>
    <s v="2025-09-25"/>
    <x v="1"/>
    <s v="Bogota"/>
    <s v="5537"/>
    <x v="240"/>
    <s v="LONA DICKSON CHICAGO REF 7466"/>
    <x v="0"/>
    <n v="3"/>
    <x v="0"/>
    <x v="0"/>
    <x v="0"/>
    <n v="782733"/>
    <x v="0"/>
    <x v="12"/>
    <x v="0"/>
    <x v="4"/>
  </r>
  <r>
    <x v="2679"/>
    <x v="1481"/>
    <s v="MUEBLES CC CUBRIMIENTOS"/>
    <x v="0"/>
    <m/>
    <s v="2025-08-23"/>
    <s v="2025-08-23"/>
    <s v="2025-09-01 13:47:49"/>
    <s v="0000-00-00 00:00:00"/>
    <s v="2025-09-18 16:02:37"/>
    <s v="2025-09-22 06:55:48"/>
    <s v="2025-10-02 07:57:17"/>
    <s v="2025-08-25"/>
    <s v="2025-08-25"/>
    <s v="2025-09-18"/>
    <s v="2025-09-23"/>
    <s v="2025-09-25"/>
    <x v="1"/>
    <s v="Bogota"/>
    <s v="5537"/>
    <x v="240"/>
    <s v="LONA DICKSON CRUDO REF:6020"/>
    <x v="0"/>
    <n v="2"/>
    <x v="0"/>
    <x v="0"/>
    <x v="0"/>
    <n v="521822"/>
    <x v="0"/>
    <x v="12"/>
    <x v="0"/>
    <x v="4"/>
  </r>
  <r>
    <x v="2680"/>
    <x v="111"/>
    <s v="CUBRIMIENTO"/>
    <x v="0"/>
    <m/>
    <s v="2025-08-25"/>
    <s v="2025-08-26"/>
    <s v="2025-08-26 10:30:48"/>
    <s v="0000-00-00 00:00:00"/>
    <s v="2025-08-27 06:57:03"/>
    <s v="2025-08-27 06:57:25"/>
    <s v="0000-00-00 00:00:00"/>
    <s v="2025-08-27"/>
    <s v="2025-08-27"/>
    <s v="2025-08-29"/>
    <s v="2025-09-02"/>
    <s v="2025-09-02"/>
    <x v="3"/>
    <s v="Toscany"/>
    <s v="11369"/>
    <x v="789"/>
    <m/>
    <x v="0"/>
    <n v="6"/>
    <x v="0"/>
    <x v="0"/>
    <x v="0"/>
    <n v="7800"/>
    <x v="0"/>
    <x v="0"/>
    <x v="0"/>
    <x v="7"/>
  </r>
  <r>
    <x v="2680"/>
    <x v="111"/>
    <s v="CUBRIMIENTO"/>
    <x v="0"/>
    <m/>
    <s v="2025-08-25"/>
    <s v="2025-08-26"/>
    <s v="2025-08-26 10:30:48"/>
    <s v="0000-00-00 00:00:00"/>
    <s v="2025-08-27 06:57:03"/>
    <s v="2025-08-27 06:57:25"/>
    <s v="0000-00-00 00:00:00"/>
    <s v="2025-08-27"/>
    <s v="2025-08-27"/>
    <s v="2025-08-29"/>
    <s v="2025-09-02"/>
    <s v="2025-09-02"/>
    <x v="3"/>
    <s v="Toscany"/>
    <s v="11435"/>
    <x v="229"/>
    <m/>
    <x v="0"/>
    <n v="3"/>
    <x v="0"/>
    <x v="0"/>
    <x v="0"/>
    <n v="191700"/>
    <x v="0"/>
    <x v="0"/>
    <x v="0"/>
    <x v="7"/>
  </r>
  <r>
    <x v="2680"/>
    <x v="111"/>
    <s v="CUBRIMIENTO"/>
    <x v="0"/>
    <m/>
    <s v="2025-08-25"/>
    <s v="2025-08-26"/>
    <s v="2025-08-26 10:30:48"/>
    <s v="0000-00-00 00:00:00"/>
    <s v="2025-08-27 06:57:03"/>
    <s v="2025-08-27 06:57:25"/>
    <s v="0000-00-00 00:00:00"/>
    <s v="2025-08-27"/>
    <s v="2025-08-27"/>
    <s v="2025-08-29"/>
    <s v="2025-09-02"/>
    <s v="2025-09-02"/>
    <x v="3"/>
    <s v="Toscany"/>
    <s v="11441"/>
    <x v="204"/>
    <m/>
    <x v="0"/>
    <n v="2"/>
    <x v="0"/>
    <x v="0"/>
    <x v="0"/>
    <n v="100840"/>
    <x v="0"/>
    <x v="0"/>
    <x v="0"/>
    <x v="7"/>
  </r>
  <r>
    <x v="2680"/>
    <x v="111"/>
    <s v="CUBRIMIENTO"/>
    <x v="0"/>
    <m/>
    <s v="2025-08-25"/>
    <s v="2025-08-26"/>
    <s v="2025-08-26 10:30:48"/>
    <s v="0000-00-00 00:00:00"/>
    <s v="2025-08-27 06:57:03"/>
    <s v="2025-08-27 06:57:25"/>
    <s v="0000-00-00 00:00:00"/>
    <s v="2025-08-27"/>
    <s v="2025-08-27"/>
    <s v="2025-08-29"/>
    <s v="2025-09-02"/>
    <s v="2025-09-02"/>
    <x v="3"/>
    <s v="Toscany"/>
    <s v="12871"/>
    <x v="790"/>
    <m/>
    <x v="0"/>
    <n v="6"/>
    <x v="0"/>
    <x v="0"/>
    <x v="0"/>
    <n v="2400"/>
    <x v="0"/>
    <x v="0"/>
    <x v="0"/>
    <x v="7"/>
  </r>
  <r>
    <x v="2681"/>
    <x v="84"/>
    <s v="CUBRIMIENTO"/>
    <x v="0"/>
    <m/>
    <s v="2025-08-25"/>
    <s v="2025-08-26"/>
    <s v="2025-08-26 14:54:39"/>
    <s v="0000-00-00 00:00:00"/>
    <s v="2025-08-27 06:43:37"/>
    <s v="2025-08-27 06:44:02"/>
    <s v="0000-00-00 00:00:00"/>
    <s v="2025-08-27"/>
    <s v="2025-08-27"/>
    <s v="2025-08-29"/>
    <s v="2025-09-02"/>
    <s v="2025-09-02"/>
    <x v="3"/>
    <s v="Toscany"/>
    <s v="55"/>
    <x v="256"/>
    <m/>
    <x v="0"/>
    <n v="61"/>
    <x v="0"/>
    <x v="0"/>
    <x v="0"/>
    <n v="3050000"/>
    <x v="0"/>
    <x v="0"/>
    <x v="0"/>
    <x v="7"/>
  </r>
  <r>
    <x v="2682"/>
    <x v="123"/>
    <s v="CUBRIMIENTO"/>
    <x v="0"/>
    <m/>
    <s v="2025-08-25"/>
    <s v="2025-08-26"/>
    <s v="2025-08-26 13:51:25"/>
    <s v="0000-00-00 00:00:00"/>
    <s v="2025-08-27 06:44:35"/>
    <s v="2025-08-27 06:45:04"/>
    <s v="0000-00-00 00:00:00"/>
    <s v="2025-08-27"/>
    <s v="2025-08-27"/>
    <s v="2025-08-29"/>
    <s v="2025-09-02"/>
    <s v="2025-09-02"/>
    <x v="3"/>
    <s v="Toscany"/>
    <s v="1011439"/>
    <x v="1044"/>
    <m/>
    <x v="0"/>
    <n v="2"/>
    <x v="0"/>
    <x v="0"/>
    <x v="0"/>
    <n v="232000"/>
    <x v="0"/>
    <x v="0"/>
    <x v="0"/>
    <x v="7"/>
  </r>
  <r>
    <x v="2682"/>
    <x v="123"/>
    <s v="CUBRIMIENTO"/>
    <x v="0"/>
    <m/>
    <s v="2025-08-25"/>
    <s v="2025-08-26"/>
    <s v="2025-08-26 13:51:25"/>
    <s v="0000-00-00 00:00:00"/>
    <s v="2025-08-27 06:44:35"/>
    <s v="2025-08-27 06:45:04"/>
    <s v="0000-00-00 00:00:00"/>
    <s v="2025-08-27"/>
    <s v="2025-08-27"/>
    <s v="2025-08-29"/>
    <s v="2025-09-02"/>
    <s v="2025-09-02"/>
    <x v="3"/>
    <s v="Toscany"/>
    <s v="11443"/>
    <x v="368"/>
    <m/>
    <x v="0"/>
    <n v="8"/>
    <x v="0"/>
    <x v="0"/>
    <x v="0"/>
    <n v="80000"/>
    <x v="0"/>
    <x v="0"/>
    <x v="0"/>
    <x v="7"/>
  </r>
  <r>
    <x v="2683"/>
    <x v="285"/>
    <s v="MUEBLES CC CUBRIMIENTOS"/>
    <x v="0"/>
    <m/>
    <s v="2025-08-25"/>
    <s v="2025-09-02"/>
    <s v="2025-09-04 07:18:39"/>
    <s v="0000-00-00 00:00:00"/>
    <s v="2025-09-12 11:36:33"/>
    <s v="2025-09-30 21:31:33"/>
    <s v="2025-09-30 21:32:04"/>
    <s v="2025-09-03"/>
    <s v="2025-09-03"/>
    <s v="2025-09-29"/>
    <s v="2025-10-01"/>
    <s v="2025-10-02"/>
    <x v="3"/>
    <s v="Toscany"/>
    <s v="9715"/>
    <x v="847"/>
    <s v="LONA DICKSON VERDE FONDO ENTERO REF:0003"/>
    <x v="0"/>
    <n v="1"/>
    <x v="0"/>
    <x v="0"/>
    <x v="0"/>
    <n v="1288904"/>
    <x v="0"/>
    <x v="0"/>
    <x v="0"/>
    <x v="4"/>
  </r>
  <r>
    <x v="2684"/>
    <x v="168"/>
    <s v="CUBRIMIENTO"/>
    <x v="0"/>
    <m/>
    <s v="2025-08-25"/>
    <s v="2025-09-10"/>
    <s v="2025-09-11 11:01:03"/>
    <s v="0000-00-00 00:00:00"/>
    <s v="2025-09-11 11:34:04"/>
    <s v="2025-09-11 16:17:32"/>
    <s v="0000-00-00 00:00:00"/>
    <s v="2025-09-11"/>
    <s v="2025-09-11"/>
    <s v="2025-09-15"/>
    <s v="2025-09-17"/>
    <s v="2025-09-17"/>
    <x v="3"/>
    <s v="Toscany"/>
    <s v="11369"/>
    <x v="789"/>
    <m/>
    <x v="0"/>
    <n v="20"/>
    <x v="0"/>
    <x v="0"/>
    <x v="0"/>
    <n v="26000"/>
    <x v="0"/>
    <x v="0"/>
    <x v="0"/>
    <x v="4"/>
  </r>
  <r>
    <x v="2684"/>
    <x v="168"/>
    <s v="CUBRIMIENTO"/>
    <x v="0"/>
    <m/>
    <s v="2025-08-25"/>
    <s v="2025-09-10"/>
    <s v="2025-09-11 11:01:03"/>
    <s v="0000-00-00 00:00:00"/>
    <s v="2025-09-11 11:34:04"/>
    <s v="2025-09-11 16:17:32"/>
    <s v="0000-00-00 00:00:00"/>
    <s v="2025-09-11"/>
    <s v="2025-09-11"/>
    <s v="2025-09-15"/>
    <s v="2025-09-17"/>
    <s v="2025-09-17"/>
    <x v="3"/>
    <s v="Toscany"/>
    <s v="11435"/>
    <x v="229"/>
    <m/>
    <x v="0"/>
    <n v="10"/>
    <x v="0"/>
    <x v="0"/>
    <x v="0"/>
    <n v="565000"/>
    <x v="0"/>
    <x v="0"/>
    <x v="0"/>
    <x v="4"/>
  </r>
  <r>
    <x v="2684"/>
    <x v="168"/>
    <s v="CUBRIMIENTO"/>
    <x v="0"/>
    <m/>
    <s v="2025-08-25"/>
    <s v="2025-09-10"/>
    <s v="2025-09-11 11:01:03"/>
    <s v="0000-00-00 00:00:00"/>
    <s v="2025-09-11 11:34:04"/>
    <s v="2025-09-11 16:17:32"/>
    <s v="0000-00-00 00:00:00"/>
    <s v="2025-09-11"/>
    <s v="2025-09-11"/>
    <s v="2025-09-15"/>
    <s v="2025-09-17"/>
    <s v="2025-09-17"/>
    <x v="3"/>
    <s v="Toscany"/>
    <s v="12871"/>
    <x v="790"/>
    <m/>
    <x v="0"/>
    <n v="20"/>
    <x v="0"/>
    <x v="0"/>
    <x v="0"/>
    <n v="8000"/>
    <x v="0"/>
    <x v="0"/>
    <x v="0"/>
    <x v="4"/>
  </r>
  <r>
    <x v="2685"/>
    <x v="963"/>
    <s v="MUEBLES CC CUBRIMIENTOS"/>
    <x v="0"/>
    <m/>
    <s v="2025-07-15"/>
    <s v="2025-09-11"/>
    <s v="2025-09-16 13:40:08"/>
    <s v="2025-09-16 17:06:02"/>
    <s v="2025-10-17 13:47:02"/>
    <s v="2025-11-06 06:40:31"/>
    <s v="0000-00-00 00:00:00"/>
    <s v="2025-09-12"/>
    <s v="2025-09-16"/>
    <s v="2025-10-23"/>
    <s v="2025-10-27"/>
    <s v="2025-10-27"/>
    <x v="7"/>
    <s v="Cali"/>
    <s v="13615"/>
    <x v="487"/>
    <m/>
    <x v="0"/>
    <n v="12"/>
    <x v="0"/>
    <x v="0"/>
    <x v="0"/>
    <n v="5337780"/>
    <x v="0"/>
    <x v="2"/>
    <x v="0"/>
    <x v="0"/>
  </r>
  <r>
    <x v="2685"/>
    <x v="963"/>
    <s v="MUEBLES CC CUBRIMIENTOS"/>
    <x v="0"/>
    <m/>
    <s v="2025-07-15"/>
    <s v="2025-09-11"/>
    <s v="2025-09-16 13:40:08"/>
    <s v="2025-09-16 17:06:02"/>
    <s v="2025-10-17 13:47:02"/>
    <s v="2025-11-06 06:40:31"/>
    <s v="0000-00-00 00:00:00"/>
    <s v="2025-09-12"/>
    <s v="2025-09-16"/>
    <s v="2025-10-23"/>
    <s v="2025-10-27"/>
    <s v="2025-10-27"/>
    <x v="7"/>
    <s v="Cali"/>
    <s v="13669"/>
    <x v="488"/>
    <m/>
    <x v="0"/>
    <n v="3"/>
    <x v="0"/>
    <x v="0"/>
    <x v="0"/>
    <n v="1135341"/>
    <x v="0"/>
    <x v="0"/>
    <x v="0"/>
    <x v="0"/>
  </r>
  <r>
    <x v="2685"/>
    <x v="963"/>
    <s v="MUEBLES CC CUBRIMIENTOS"/>
    <x v="0"/>
    <m/>
    <s v="2025-07-15"/>
    <s v="2025-09-11"/>
    <s v="2025-09-16 13:40:08"/>
    <s v="2025-09-16 17:06:02"/>
    <s v="2025-10-17 13:47:02"/>
    <s v="2025-11-06 06:40:31"/>
    <s v="0000-00-00 00:00:00"/>
    <s v="2025-09-12"/>
    <s v="2025-09-16"/>
    <s v="2025-10-23"/>
    <s v="2025-10-27"/>
    <s v="2025-10-27"/>
    <x v="7"/>
    <s v="Cali"/>
    <s v="13670"/>
    <x v="676"/>
    <m/>
    <x v="0"/>
    <n v="3"/>
    <x v="0"/>
    <x v="0"/>
    <x v="0"/>
    <n v="2183478"/>
    <x v="0"/>
    <x v="0"/>
    <x v="0"/>
    <x v="0"/>
  </r>
  <r>
    <x v="2686"/>
    <x v="1482"/>
    <s v="MUEBLES CC CUBRIMIENTOS"/>
    <x v="0"/>
    <m/>
    <s v="2025-08-25"/>
    <s v="2025-08-27"/>
    <s v="2025-09-01 17:05:26"/>
    <s v="0000-00-00 00:00:00"/>
    <s v="2025-10-20 15:04:54"/>
    <s v="2025-10-25 14:01:35"/>
    <s v="2025-10-25 14:01:41"/>
    <s v="2025-09-01"/>
    <s v="2025-09-01"/>
    <s v="2025-10-24"/>
    <s v="2025-10-27"/>
    <s v="2025-10-31"/>
    <x v="6"/>
    <s v="Medellin"/>
    <s v="14784"/>
    <x v="83"/>
    <m/>
    <x v="0"/>
    <n v="10"/>
    <x v="0"/>
    <x v="0"/>
    <x v="0"/>
    <n v="7913610"/>
    <x v="0"/>
    <x v="2"/>
    <x v="0"/>
    <x v="0"/>
  </r>
  <r>
    <x v="2686"/>
    <x v="1482"/>
    <s v="MUEBLES CC CUBRIMIENTOS"/>
    <x v="0"/>
    <m/>
    <s v="2025-08-25"/>
    <s v="2025-08-27"/>
    <s v="2025-09-01 17:05:26"/>
    <s v="0000-00-00 00:00:00"/>
    <s v="2025-10-20 15:04:54"/>
    <s v="2025-10-25 14:01:35"/>
    <s v="2025-10-25 14:01:41"/>
    <s v="2025-09-01"/>
    <s v="2025-09-01"/>
    <s v="2025-10-24"/>
    <s v="2025-10-27"/>
    <s v="2025-10-31"/>
    <x v="6"/>
    <s v="Medellin"/>
    <s v="9261"/>
    <x v="868"/>
    <m/>
    <x v="4"/>
    <n v="1"/>
    <x v="0"/>
    <x v="0"/>
    <x v="0"/>
    <n v="7632069"/>
    <x v="0"/>
    <x v="2"/>
    <x v="0"/>
    <x v="0"/>
  </r>
  <r>
    <x v="2686"/>
    <x v="1482"/>
    <s v="MUEBLES CC CUBRIMIENTOS"/>
    <x v="0"/>
    <m/>
    <s v="2025-08-25"/>
    <s v="2025-08-27"/>
    <s v="2025-09-01 17:05:26"/>
    <s v="0000-00-00 00:00:00"/>
    <s v="2025-10-20 15:04:54"/>
    <s v="2025-10-25 14:01:35"/>
    <s v="2025-10-25 14:01:41"/>
    <s v="2025-09-01"/>
    <s v="2025-09-01"/>
    <s v="2025-10-24"/>
    <s v="2025-10-27"/>
    <s v="2025-10-31"/>
    <x v="6"/>
    <s v="Medellin"/>
    <s v="TRANSP12"/>
    <x v="118"/>
    <m/>
    <x v="0"/>
    <n v="1"/>
    <x v="0"/>
    <x v="0"/>
    <x v="0"/>
    <n v="500000"/>
    <x v="0"/>
    <x v="1"/>
    <x v="1"/>
    <x v="0"/>
  </r>
  <r>
    <x v="2687"/>
    <x v="1483"/>
    <s v="MUEBLES CC CUBRIMIENTOS"/>
    <x v="0"/>
    <m/>
    <s v="2025-08-25"/>
    <s v="2025-10-21"/>
    <s v="2025-10-27 17:20:43"/>
    <s v="2025-10-27 17:38:39"/>
    <s v="0000-00-00 00:00:00"/>
    <s v="0000-00-00 00:00:00"/>
    <s v="0000-00-00 00:00:00"/>
    <s v="2025-10-22"/>
    <s v="2025-10-24"/>
    <s v="2025-11-19"/>
    <s v="0000-00-00"/>
    <s v="2025-12-01"/>
    <x v="19"/>
    <s v="Virtual"/>
    <s v="12312"/>
    <x v="585"/>
    <m/>
    <x v="5"/>
    <n v="5"/>
    <x v="0"/>
    <x v="0"/>
    <x v="0"/>
    <n v="3923475"/>
    <x v="3"/>
    <x v="0"/>
    <x v="0"/>
    <x v="3"/>
  </r>
  <r>
    <x v="2687"/>
    <x v="1483"/>
    <s v="MUEBLES CC CUBRIMIENTOS"/>
    <x v="0"/>
    <m/>
    <s v="2025-08-25"/>
    <s v="2025-10-21"/>
    <s v="2025-10-27 17:20:43"/>
    <s v="2025-10-27 17:38:39"/>
    <s v="0000-00-00 00:00:00"/>
    <s v="0000-00-00 00:00:00"/>
    <s v="0000-00-00 00:00:00"/>
    <s v="2025-10-22"/>
    <s v="2025-10-24"/>
    <s v="2025-11-19"/>
    <s v="0000-00-00"/>
    <s v="2025-12-01"/>
    <x v="19"/>
    <s v="Virtual"/>
    <s v="13669"/>
    <x v="488"/>
    <m/>
    <x v="0"/>
    <n v="5"/>
    <x v="0"/>
    <x v="0"/>
    <x v="0"/>
    <n v="2140485"/>
    <x v="3"/>
    <x v="0"/>
    <x v="0"/>
    <x v="3"/>
  </r>
  <r>
    <x v="2687"/>
    <x v="1483"/>
    <s v="MUEBLES CC CUBRIMIENTOS"/>
    <x v="0"/>
    <m/>
    <s v="2025-08-25"/>
    <s v="2025-10-21"/>
    <s v="2025-10-27 17:20:43"/>
    <s v="2025-10-27 17:38:39"/>
    <s v="0000-00-00 00:00:00"/>
    <s v="0000-00-00 00:00:00"/>
    <s v="0000-00-00 00:00:00"/>
    <s v="2025-10-22"/>
    <s v="2025-10-24"/>
    <s v="2025-11-19"/>
    <s v="0000-00-00"/>
    <s v="2025-12-01"/>
    <x v="19"/>
    <s v="Virtual"/>
    <s v="13670"/>
    <x v="676"/>
    <m/>
    <x v="0"/>
    <n v="5"/>
    <x v="0"/>
    <x v="0"/>
    <x v="0"/>
    <n v="4124345"/>
    <x v="3"/>
    <x v="0"/>
    <x v="0"/>
    <x v="3"/>
  </r>
  <r>
    <x v="2687"/>
    <x v="1483"/>
    <s v="MUEBLES CC CUBRIMIENTOS"/>
    <x v="0"/>
    <m/>
    <s v="2025-08-25"/>
    <s v="2025-10-21"/>
    <s v="2025-10-27 17:20:43"/>
    <s v="2025-10-27 17:38:39"/>
    <s v="0000-00-00 00:00:00"/>
    <s v="0000-00-00 00:00:00"/>
    <s v="0000-00-00 00:00:00"/>
    <s v="2025-10-22"/>
    <s v="2025-10-24"/>
    <s v="2025-11-19"/>
    <s v="0000-00-00"/>
    <s v="2025-12-01"/>
    <x v="19"/>
    <s v="Virtual"/>
    <s v="5121"/>
    <x v="255"/>
    <m/>
    <x v="0"/>
    <n v="20"/>
    <x v="0"/>
    <x v="0"/>
    <x v="0"/>
    <n v="8467960"/>
    <x v="3"/>
    <x v="2"/>
    <x v="0"/>
    <x v="3"/>
  </r>
  <r>
    <x v="2687"/>
    <x v="1483"/>
    <s v="MUEBLES CC CUBRIMIENTOS"/>
    <x v="0"/>
    <m/>
    <s v="2025-08-25"/>
    <s v="2025-10-21"/>
    <s v="2025-10-27 17:20:43"/>
    <s v="2025-10-27 17:38:39"/>
    <s v="0000-00-00 00:00:00"/>
    <s v="0000-00-00 00:00:00"/>
    <s v="0000-00-00 00:00:00"/>
    <s v="2025-10-22"/>
    <s v="2025-10-24"/>
    <s v="2025-11-19"/>
    <s v="0000-00-00"/>
    <s v="2025-12-01"/>
    <x v="19"/>
    <s v="Virtual"/>
    <s v="9708"/>
    <x v="778"/>
    <s v="LONA DICKSON AZUL MARINO REF:6022"/>
    <x v="0"/>
    <n v="5"/>
    <x v="0"/>
    <x v="0"/>
    <x v="0"/>
    <n v="6594500"/>
    <x v="3"/>
    <x v="0"/>
    <x v="0"/>
    <x v="3"/>
  </r>
  <r>
    <x v="2688"/>
    <x v="1484"/>
    <s v="CUBRIMIENTO"/>
    <x v="0"/>
    <m/>
    <s v="2025-08-26"/>
    <s v="2025-08-26"/>
    <s v="2025-08-26 14:54:16"/>
    <s v="0000-00-00 00:00:00"/>
    <s v="2025-08-27 06:42:27"/>
    <s v="2025-08-27 06:43:05"/>
    <s v="0000-00-00 00:00:00"/>
    <s v="2025-08-27"/>
    <s v="2025-08-27"/>
    <s v="2025-08-29"/>
    <s v="2025-09-02"/>
    <s v="2025-09-02"/>
    <x v="3"/>
    <s v="Toscany"/>
    <s v="40"/>
    <x v="248"/>
    <m/>
    <x v="0"/>
    <n v="22"/>
    <x v="0"/>
    <x v="0"/>
    <x v="0"/>
    <n v="1157200"/>
    <x v="0"/>
    <x v="0"/>
    <x v="0"/>
    <x v="7"/>
  </r>
  <r>
    <x v="2689"/>
    <x v="1460"/>
    <s v="MUEBLES CC CUBRIMIENTOS"/>
    <x v="0"/>
    <m/>
    <s v="2025-08-26"/>
    <s v="2025-09-06"/>
    <s v="2025-09-09 16:25:35"/>
    <s v="0000-00-00 00:00:00"/>
    <s v="2025-09-11 11:35:30"/>
    <s v="2025-09-16 07:28:45"/>
    <s v="2025-09-24 08:17:55"/>
    <s v="2025-09-09"/>
    <s v="2025-09-09"/>
    <s v="2025-09-11"/>
    <s v="2025-09-16"/>
    <s v="2025-09-17"/>
    <x v="3"/>
    <s v="Bogota"/>
    <s v="11443"/>
    <x v="368"/>
    <m/>
    <x v="0"/>
    <n v="2"/>
    <x v="0"/>
    <x v="0"/>
    <x v="0"/>
    <n v="20000"/>
    <x v="0"/>
    <x v="0"/>
    <x v="0"/>
    <x v="4"/>
  </r>
  <r>
    <x v="2689"/>
    <x v="1460"/>
    <s v="MUEBLES CC CUBRIMIENTOS"/>
    <x v="0"/>
    <m/>
    <s v="2025-08-26"/>
    <s v="2025-09-06"/>
    <s v="2025-09-09 16:25:35"/>
    <s v="0000-00-00 00:00:00"/>
    <s v="2025-09-11 11:35:30"/>
    <s v="2025-09-16 07:28:45"/>
    <s v="2025-09-24 08:17:55"/>
    <s v="2025-09-09"/>
    <s v="2025-09-09"/>
    <s v="2025-09-11"/>
    <s v="2025-09-16"/>
    <s v="2025-09-17"/>
    <x v="3"/>
    <s v="Bogota"/>
    <s v="27249"/>
    <x v="64"/>
    <m/>
    <x v="0"/>
    <n v="1"/>
    <x v="0"/>
    <x v="0"/>
    <x v="0"/>
    <n v="183852"/>
    <x v="0"/>
    <x v="0"/>
    <x v="0"/>
    <x v="4"/>
  </r>
  <r>
    <x v="2689"/>
    <x v="1460"/>
    <s v="MUEBLES CC CUBRIMIENTOS"/>
    <x v="0"/>
    <m/>
    <s v="2025-08-26"/>
    <s v="2025-09-06"/>
    <s v="2025-09-09 16:25:35"/>
    <s v="0000-00-00 00:00:00"/>
    <s v="2025-09-11 11:35:30"/>
    <s v="2025-09-16 07:28:45"/>
    <s v="2025-09-24 08:17:55"/>
    <s v="2025-09-09"/>
    <s v="2025-09-09"/>
    <s v="2025-09-11"/>
    <s v="2025-09-16"/>
    <s v="2025-09-17"/>
    <x v="3"/>
    <s v="Bogota"/>
    <s v="7300"/>
    <x v="604"/>
    <m/>
    <x v="0"/>
    <n v="2"/>
    <x v="0"/>
    <x v="0"/>
    <x v="0"/>
    <n v="50000"/>
    <x v="0"/>
    <x v="0"/>
    <x v="0"/>
    <x v="4"/>
  </r>
  <r>
    <x v="2690"/>
    <x v="1485"/>
    <s v="CUBRIMIENTO"/>
    <x v="0"/>
    <m/>
    <s v="2025-08-27"/>
    <s v="2025-09-04"/>
    <s v="2025-09-12 11:37:28"/>
    <s v="2025-10-14 15:41:03"/>
    <s v="0000-00-00 00:00:00"/>
    <s v="0000-00-00 00:00:00"/>
    <s v="0000-00-00 00:00:00"/>
    <s v="2025-09-12"/>
    <s v="2025-10-09"/>
    <s v="2025-11-10"/>
    <s v="2025-11-14"/>
    <s v="2025-11-22"/>
    <x v="19"/>
    <s v="Cali"/>
    <s v="27249"/>
    <x v="64"/>
    <m/>
    <x v="0"/>
    <n v="2"/>
    <x v="0"/>
    <x v="0"/>
    <x v="0"/>
    <n v="349318"/>
    <x v="3"/>
    <x v="0"/>
    <x v="0"/>
    <x v="3"/>
  </r>
  <r>
    <x v="2690"/>
    <x v="1485"/>
    <s v="CUBRIMIENTO"/>
    <x v="0"/>
    <m/>
    <s v="2025-08-27"/>
    <s v="2025-09-04"/>
    <s v="2025-09-12 11:37:28"/>
    <s v="2025-10-14 15:41:03"/>
    <s v="0000-00-00 00:00:00"/>
    <s v="0000-00-00 00:00:00"/>
    <s v="0000-00-00 00:00:00"/>
    <s v="2025-09-12"/>
    <s v="2025-10-09"/>
    <s v="2025-11-10"/>
    <s v="2025-11-14"/>
    <s v="2025-11-22"/>
    <x v="19"/>
    <s v="Cali"/>
    <s v="27673"/>
    <x v="356"/>
    <s v="No Aplica"/>
    <x v="0"/>
    <n v="1"/>
    <x v="0"/>
    <x v="0"/>
    <x v="0"/>
    <n v="0"/>
    <x v="3"/>
    <x v="0"/>
    <x v="0"/>
    <x v="3"/>
  </r>
  <r>
    <x v="2690"/>
    <x v="1485"/>
    <s v="CUBRIMIENTO"/>
    <x v="0"/>
    <m/>
    <s v="2025-08-27"/>
    <s v="2025-09-04"/>
    <s v="2025-09-12 11:37:28"/>
    <s v="2025-10-14 15:41:03"/>
    <s v="0000-00-00 00:00:00"/>
    <s v="0000-00-00 00:00:00"/>
    <s v="0000-00-00 00:00:00"/>
    <s v="2025-09-12"/>
    <s v="2025-10-09"/>
    <s v="2025-11-10"/>
    <s v="2025-11-14"/>
    <s v="2025-11-22"/>
    <x v="19"/>
    <s v="Cali"/>
    <s v="28523"/>
    <x v="864"/>
    <s v="No Aplica"/>
    <x v="0"/>
    <n v="1"/>
    <x v="0"/>
    <x v="0"/>
    <x v="0"/>
    <n v="39330"/>
    <x v="3"/>
    <x v="0"/>
    <x v="0"/>
    <x v="3"/>
  </r>
  <r>
    <x v="2690"/>
    <x v="1485"/>
    <s v="CUBRIMIENTO"/>
    <x v="0"/>
    <m/>
    <s v="2025-08-27"/>
    <s v="2025-09-04"/>
    <s v="2025-09-12 11:37:28"/>
    <s v="2025-10-14 15:41:03"/>
    <s v="0000-00-00 00:00:00"/>
    <s v="0000-00-00 00:00:00"/>
    <s v="0000-00-00 00:00:00"/>
    <s v="2025-09-12"/>
    <s v="2025-10-09"/>
    <s v="2025-11-10"/>
    <s v="2025-11-14"/>
    <s v="2025-11-22"/>
    <x v="19"/>
    <s v="Cali"/>
    <s v="CANAL GALVANIZ PTEK"/>
    <x v="65"/>
    <s v="No Aplica"/>
    <x v="0"/>
    <n v="1"/>
    <x v="2"/>
    <x v="0"/>
    <x v="0"/>
    <n v="4838411"/>
    <x v="3"/>
    <x v="0"/>
    <x v="0"/>
    <x v="3"/>
  </r>
  <r>
    <x v="2690"/>
    <x v="1485"/>
    <s v="CUBRIMIENTO"/>
    <x v="0"/>
    <m/>
    <s v="2025-08-27"/>
    <s v="2025-09-04"/>
    <s v="2025-09-12 11:37:28"/>
    <s v="2025-10-14 15:41:03"/>
    <s v="0000-00-00 00:00:00"/>
    <s v="0000-00-00 00:00:00"/>
    <s v="0000-00-00 00:00:00"/>
    <s v="2025-09-12"/>
    <s v="2025-10-09"/>
    <s v="2025-11-10"/>
    <s v="2025-11-14"/>
    <s v="2025-11-22"/>
    <x v="19"/>
    <s v="Cali"/>
    <s v="FLANCHE01"/>
    <x v="51"/>
    <s v="No Aplica"/>
    <x v="0"/>
    <n v="1"/>
    <x v="93"/>
    <x v="0"/>
    <x v="0"/>
    <n v="1448700"/>
    <x v="3"/>
    <x v="0"/>
    <x v="0"/>
    <x v="3"/>
  </r>
  <r>
    <x v="2690"/>
    <x v="1485"/>
    <s v="CUBRIMIENTO"/>
    <x v="0"/>
    <m/>
    <s v="2025-08-27"/>
    <s v="2025-09-04"/>
    <s v="2025-09-12 11:37:28"/>
    <s v="2025-10-14 15:41:03"/>
    <s v="0000-00-00 00:00:00"/>
    <s v="0000-00-00 00:00:00"/>
    <s v="0000-00-00 00:00:00"/>
    <s v="2025-09-12"/>
    <s v="2025-10-09"/>
    <s v="2025-11-10"/>
    <s v="2025-11-14"/>
    <s v="2025-11-22"/>
    <x v="19"/>
    <s v="Cali"/>
    <s v="LONA PTEK ESPC20"/>
    <x v="1203"/>
    <s v="No Aplica"/>
    <x v="0"/>
    <n v="1"/>
    <x v="0"/>
    <x v="0"/>
    <x v="0"/>
    <n v="5225000"/>
    <x v="3"/>
    <x v="0"/>
    <x v="0"/>
    <x v="3"/>
  </r>
  <r>
    <x v="2690"/>
    <x v="1485"/>
    <s v="CUBRIMIENTO"/>
    <x v="0"/>
    <m/>
    <s v="2025-08-27"/>
    <s v="2025-09-04"/>
    <s v="2025-09-12 11:37:28"/>
    <s v="2025-10-14 15:41:03"/>
    <s v="0000-00-00 00:00:00"/>
    <s v="0000-00-00 00:00:00"/>
    <s v="0000-00-00 00:00:00"/>
    <s v="2025-09-12"/>
    <s v="2025-10-09"/>
    <s v="2025-11-10"/>
    <s v="2025-11-14"/>
    <s v="2025-11-22"/>
    <x v="19"/>
    <s v="Cali"/>
    <s v="PLT09"/>
    <x v="101"/>
    <s v="No Aplica"/>
    <x v="0"/>
    <n v="4"/>
    <x v="0"/>
    <x v="0"/>
    <x v="227"/>
    <n v="2213184"/>
    <x v="3"/>
    <x v="0"/>
    <x v="0"/>
    <x v="3"/>
  </r>
  <r>
    <x v="2690"/>
    <x v="1485"/>
    <s v="CUBRIMIENTO"/>
    <x v="0"/>
    <m/>
    <s v="2025-08-27"/>
    <s v="2025-09-04"/>
    <s v="2025-09-12 11:37:28"/>
    <s v="2025-10-14 15:41:03"/>
    <s v="0000-00-00 00:00:00"/>
    <s v="0000-00-00 00:00:00"/>
    <s v="0000-00-00 00:00:00"/>
    <s v="2025-09-12"/>
    <s v="2025-10-09"/>
    <s v="2025-11-10"/>
    <s v="2025-11-14"/>
    <s v="2025-11-22"/>
    <x v="19"/>
    <s v="Cali"/>
    <s v="PTEK12"/>
    <x v="295"/>
    <s v="No Aplica"/>
    <x v="0"/>
    <n v="1"/>
    <x v="204"/>
    <x v="0"/>
    <x v="3"/>
    <n v="22933501"/>
    <x v="3"/>
    <x v="4"/>
    <x v="7"/>
    <x v="3"/>
  </r>
  <r>
    <x v="2690"/>
    <x v="1485"/>
    <s v="CUBRIMIENTO"/>
    <x v="0"/>
    <m/>
    <s v="2025-08-27"/>
    <s v="2025-09-04"/>
    <s v="2025-09-12 11:37:28"/>
    <s v="2025-10-14 15:41:03"/>
    <s v="0000-00-00 00:00:00"/>
    <s v="0000-00-00 00:00:00"/>
    <s v="0000-00-00 00:00:00"/>
    <s v="2025-09-12"/>
    <s v="2025-10-09"/>
    <s v="2025-11-10"/>
    <s v="2025-11-14"/>
    <s v="2025-11-22"/>
    <x v="19"/>
    <s v="Cali"/>
    <s v="SERV03"/>
    <x v="1179"/>
    <s v="No Aplica"/>
    <x v="0"/>
    <n v="1"/>
    <x v="0"/>
    <x v="0"/>
    <x v="0"/>
    <n v="200000"/>
    <x v="3"/>
    <x v="1"/>
    <x v="1"/>
    <x v="3"/>
  </r>
  <r>
    <x v="2690"/>
    <x v="1485"/>
    <s v="CUBRIMIENTO"/>
    <x v="0"/>
    <m/>
    <s v="2025-08-27"/>
    <s v="2025-09-04"/>
    <s v="2025-09-12 11:37:28"/>
    <s v="2025-10-14 15:41:03"/>
    <s v="0000-00-00 00:00:00"/>
    <s v="0000-00-00 00:00:00"/>
    <s v="0000-00-00 00:00:00"/>
    <s v="2025-09-12"/>
    <s v="2025-10-09"/>
    <s v="2025-11-10"/>
    <s v="2025-11-14"/>
    <s v="2025-11-22"/>
    <x v="19"/>
    <s v="Cali"/>
    <s v="SERVANDAM"/>
    <x v="865"/>
    <s v="No Aplica"/>
    <x v="0"/>
    <n v="1"/>
    <x v="0"/>
    <x v="0"/>
    <x v="0"/>
    <n v="200000"/>
    <x v="3"/>
    <x v="1"/>
    <x v="1"/>
    <x v="3"/>
  </r>
  <r>
    <x v="2690"/>
    <x v="1485"/>
    <s v="CUBRIMIENTO"/>
    <x v="0"/>
    <m/>
    <s v="2025-08-27"/>
    <s v="2025-09-04"/>
    <s v="2025-09-12 11:37:28"/>
    <s v="2025-10-14 15:41:03"/>
    <s v="0000-00-00 00:00:00"/>
    <s v="0000-00-00 00:00:00"/>
    <s v="0000-00-00 00:00:00"/>
    <s v="2025-09-12"/>
    <s v="2025-10-09"/>
    <s v="2025-11-10"/>
    <s v="2025-11-14"/>
    <s v="2025-11-22"/>
    <x v="19"/>
    <s v="Cali"/>
    <s v="SPOT15"/>
    <x v="824"/>
    <s v="No Aplica"/>
    <x v="0"/>
    <n v="1"/>
    <x v="0"/>
    <x v="0"/>
    <x v="0"/>
    <n v="0"/>
    <x v="3"/>
    <x v="0"/>
    <x v="0"/>
    <x v="3"/>
  </r>
  <r>
    <x v="2690"/>
    <x v="1485"/>
    <s v="CUBRIMIENTO"/>
    <x v="0"/>
    <m/>
    <s v="2025-08-27"/>
    <s v="2025-09-04"/>
    <s v="2025-09-12 11:37:28"/>
    <s v="2025-10-14 15:41:03"/>
    <s v="0000-00-00 00:00:00"/>
    <s v="0000-00-00 00:00:00"/>
    <s v="0000-00-00 00:00:00"/>
    <s v="2025-09-12"/>
    <s v="2025-10-09"/>
    <s v="2025-11-10"/>
    <s v="2025-11-14"/>
    <s v="2025-11-22"/>
    <x v="19"/>
    <s v="Cali"/>
    <s v="TRANSP01"/>
    <x v="102"/>
    <s v="No Aplica"/>
    <x v="0"/>
    <n v="1"/>
    <x v="0"/>
    <x v="0"/>
    <x v="0"/>
    <n v="200000"/>
    <x v="3"/>
    <x v="0"/>
    <x v="0"/>
    <x v="3"/>
  </r>
  <r>
    <x v="2691"/>
    <x v="60"/>
    <s v="CUBRIMIENTO"/>
    <x v="0"/>
    <m/>
    <s v="2025-07-28"/>
    <s v="2025-08-26"/>
    <s v="2025-08-26 15:28:11"/>
    <s v="0000-00-00 00:00:00"/>
    <s v="2025-08-28 06:42:58"/>
    <s v="2025-08-28 06:43:52"/>
    <s v="2025-09-24 12:31:09"/>
    <s v="2025-08-27"/>
    <s v="2025-08-27"/>
    <s v="2025-08-29"/>
    <s v="2025-09-02"/>
    <s v="2025-09-04"/>
    <x v="1"/>
    <s v="Medellin"/>
    <s v="1010114"/>
    <x v="141"/>
    <m/>
    <x v="0"/>
    <n v="6"/>
    <x v="0"/>
    <x v="0"/>
    <x v="0"/>
    <n v="510000"/>
    <x v="0"/>
    <x v="0"/>
    <x v="0"/>
    <x v="7"/>
  </r>
  <r>
    <x v="2691"/>
    <x v="60"/>
    <s v="CUBRIMIENTO"/>
    <x v="0"/>
    <m/>
    <s v="2025-07-28"/>
    <s v="2025-08-26"/>
    <s v="2025-08-26 15:28:11"/>
    <s v="0000-00-00 00:00:00"/>
    <s v="2025-08-28 06:42:58"/>
    <s v="2025-08-28 06:43:52"/>
    <s v="2025-09-24 12:31:09"/>
    <s v="2025-08-27"/>
    <s v="2025-08-27"/>
    <s v="2025-08-29"/>
    <s v="2025-09-02"/>
    <s v="2025-09-04"/>
    <x v="1"/>
    <s v="Medellin"/>
    <s v="3151"/>
    <x v="57"/>
    <m/>
    <x v="0"/>
    <n v="37"/>
    <x v="0"/>
    <x v="0"/>
    <x v="0"/>
    <n v="2414250"/>
    <x v="0"/>
    <x v="0"/>
    <x v="0"/>
    <x v="7"/>
  </r>
  <r>
    <x v="2691"/>
    <x v="60"/>
    <s v="CUBRIMIENTO"/>
    <x v="0"/>
    <m/>
    <s v="2025-07-28"/>
    <s v="2025-08-26"/>
    <s v="2025-08-26 15:28:11"/>
    <s v="0000-00-00 00:00:00"/>
    <s v="2025-08-28 06:42:58"/>
    <s v="2025-08-28 06:43:52"/>
    <s v="2025-09-24 12:31:09"/>
    <s v="2025-08-27"/>
    <s v="2025-08-27"/>
    <s v="2025-08-29"/>
    <s v="2025-09-02"/>
    <s v="2025-09-04"/>
    <x v="1"/>
    <s v="Medellin"/>
    <s v="PZAL040"/>
    <x v="484"/>
    <m/>
    <x v="0"/>
    <n v="2"/>
    <x v="0"/>
    <x v="0"/>
    <x v="0"/>
    <n v="31320"/>
    <x v="0"/>
    <x v="0"/>
    <x v="0"/>
    <x v="7"/>
  </r>
  <r>
    <x v="2691"/>
    <x v="60"/>
    <s v="CUBRIMIENTO"/>
    <x v="0"/>
    <m/>
    <s v="2025-07-28"/>
    <s v="2025-08-26"/>
    <s v="2025-08-26 15:28:11"/>
    <s v="0000-00-00 00:00:00"/>
    <s v="2025-08-28 06:42:58"/>
    <s v="2025-08-28 06:43:52"/>
    <s v="2025-09-24 12:31:09"/>
    <s v="2025-08-27"/>
    <s v="2025-08-27"/>
    <s v="2025-08-29"/>
    <s v="2025-09-02"/>
    <s v="2025-09-04"/>
    <x v="1"/>
    <s v="Medellin"/>
    <s v="SERV03"/>
    <x v="9"/>
    <m/>
    <x v="0"/>
    <n v="1"/>
    <x v="0"/>
    <x v="0"/>
    <x v="0"/>
    <n v="1368000"/>
    <x v="0"/>
    <x v="1"/>
    <x v="1"/>
    <x v="7"/>
  </r>
  <r>
    <x v="2691"/>
    <x v="60"/>
    <s v="CUBRIMIENTO"/>
    <x v="0"/>
    <m/>
    <s v="2025-07-28"/>
    <s v="2025-08-26"/>
    <s v="2025-08-26 15:28:11"/>
    <s v="0000-00-00 00:00:00"/>
    <s v="2025-08-28 06:42:58"/>
    <s v="2025-08-28 06:43:52"/>
    <s v="2025-09-24 12:31:09"/>
    <s v="2025-08-27"/>
    <s v="2025-08-27"/>
    <s v="2025-08-29"/>
    <s v="2025-09-02"/>
    <s v="2025-09-04"/>
    <x v="1"/>
    <s v="Medellin"/>
    <s v="TRANSP06"/>
    <x v="59"/>
    <m/>
    <x v="0"/>
    <n v="1"/>
    <x v="0"/>
    <x v="0"/>
    <x v="0"/>
    <n v="242880"/>
    <x v="0"/>
    <x v="1"/>
    <x v="1"/>
    <x v="7"/>
  </r>
  <r>
    <x v="2692"/>
    <x v="1486"/>
    <s v="MUEBLES CC CUBRIMIENTOS"/>
    <x v="0"/>
    <m/>
    <s v="2025-08-26"/>
    <s v="2025-08-29"/>
    <s v="2025-09-02 12:04:32"/>
    <s v="0000-00-00 00:00:00"/>
    <s v="2025-09-11 11:47:34"/>
    <s v="2025-09-16 07:22:48"/>
    <s v="2025-09-26 09:22:32"/>
    <s v="2025-09-01"/>
    <s v="2025-09-01"/>
    <s v="2025-09-11"/>
    <s v="2025-09-14"/>
    <s v="2025-09-18"/>
    <x v="1"/>
    <s v="Bogota"/>
    <s v="28523"/>
    <x v="864"/>
    <m/>
    <x v="0"/>
    <n v="3"/>
    <x v="0"/>
    <x v="0"/>
    <x v="0"/>
    <n v="300000"/>
    <x v="0"/>
    <x v="0"/>
    <x v="0"/>
    <x v="4"/>
  </r>
  <r>
    <x v="2692"/>
    <x v="1486"/>
    <s v="MUEBLES CC CUBRIMIENTOS"/>
    <x v="0"/>
    <m/>
    <s v="2025-08-26"/>
    <s v="2025-08-29"/>
    <s v="2025-09-02 12:04:32"/>
    <s v="0000-00-00 00:00:00"/>
    <s v="2025-09-11 11:47:34"/>
    <s v="2025-09-16 07:22:48"/>
    <s v="2025-09-26 09:22:32"/>
    <s v="2025-09-01"/>
    <s v="2025-09-01"/>
    <s v="2025-09-11"/>
    <s v="2025-09-14"/>
    <s v="2025-09-18"/>
    <x v="1"/>
    <s v="Bogota"/>
    <s v="3151"/>
    <x v="57"/>
    <m/>
    <x v="0"/>
    <n v="10"/>
    <x v="0"/>
    <x v="0"/>
    <x v="0"/>
    <n v="700000"/>
    <x v="0"/>
    <x v="0"/>
    <x v="0"/>
    <x v="4"/>
  </r>
  <r>
    <x v="2692"/>
    <x v="1486"/>
    <s v="MUEBLES CC CUBRIMIENTOS"/>
    <x v="0"/>
    <m/>
    <s v="2025-08-26"/>
    <s v="2025-08-29"/>
    <s v="2025-09-02 12:04:32"/>
    <s v="0000-00-00 00:00:00"/>
    <s v="2025-09-11 11:47:34"/>
    <s v="2025-09-16 07:22:48"/>
    <s v="2025-09-26 09:22:32"/>
    <s v="2025-09-01"/>
    <s v="2025-09-01"/>
    <s v="2025-09-11"/>
    <s v="2025-09-14"/>
    <s v="2025-09-18"/>
    <x v="1"/>
    <s v="Bogota"/>
    <s v="MANT001"/>
    <x v="770"/>
    <m/>
    <x v="0"/>
    <n v="1"/>
    <x v="11"/>
    <x v="0"/>
    <x v="228"/>
    <n v="790000"/>
    <x v="0"/>
    <x v="0"/>
    <x v="0"/>
    <x v="4"/>
  </r>
  <r>
    <x v="2692"/>
    <x v="1486"/>
    <s v="MUEBLES CC CUBRIMIENTOS"/>
    <x v="0"/>
    <m/>
    <s v="2025-08-26"/>
    <s v="2025-08-29"/>
    <s v="2025-09-02 12:04:32"/>
    <s v="0000-00-00 00:00:00"/>
    <s v="2025-09-11 11:47:34"/>
    <s v="2025-09-16 07:22:48"/>
    <s v="2025-09-26 09:22:32"/>
    <s v="2025-09-01"/>
    <s v="2025-09-01"/>
    <s v="2025-09-11"/>
    <s v="2025-09-14"/>
    <s v="2025-09-18"/>
    <x v="1"/>
    <s v="Bogota"/>
    <s v="SERVLAV04"/>
    <x v="771"/>
    <m/>
    <x v="0"/>
    <n v="1"/>
    <x v="11"/>
    <x v="0"/>
    <x v="228"/>
    <n v="481250"/>
    <x v="0"/>
    <x v="1"/>
    <x v="1"/>
    <x v="4"/>
  </r>
  <r>
    <x v="2693"/>
    <x v="1359"/>
    <s v="CUBRIMIENTO"/>
    <x v="0"/>
    <m/>
    <s v="2025-08-26"/>
    <s v="2025-08-27"/>
    <s v="2025-08-28 15:09:17"/>
    <s v="0000-00-00 00:00:00"/>
    <s v="2025-08-28 15:32:04"/>
    <s v="2025-09-01 09:34:02"/>
    <s v="0000-00-00 00:00:00"/>
    <s v="2025-08-28"/>
    <s v="2025-08-28"/>
    <s v="2025-08-29"/>
    <s v="2025-09-02"/>
    <s v="2025-09-02"/>
    <x v="3"/>
    <s v="Cali"/>
    <s v="27812"/>
    <x v="797"/>
    <m/>
    <x v="0"/>
    <n v="1"/>
    <x v="0"/>
    <x v="0"/>
    <x v="0"/>
    <n v="105325"/>
    <x v="0"/>
    <x v="0"/>
    <x v="0"/>
    <x v="7"/>
  </r>
  <r>
    <x v="2694"/>
    <x v="1487"/>
    <s v="MUEBLES CC CUBRIMIENTOS"/>
    <x v="0"/>
    <m/>
    <s v="0000-00-00"/>
    <s v="2025-08-28"/>
    <s v="2025-09-06 10:10:01"/>
    <s v="2025-09-08 14:47:24"/>
    <s v="2025-09-19 07:15:11"/>
    <s v="2025-09-19 07:15:26"/>
    <s v="0000-00-00 00:00:00"/>
    <s v="2025-08-29"/>
    <s v="2025-09-02"/>
    <s v="2025-10-06"/>
    <s v="2025-10-10"/>
    <s v="2025-10-20"/>
    <x v="8"/>
    <s v="Barranquilla"/>
    <s v="13669"/>
    <x v="488"/>
    <m/>
    <x v="0"/>
    <n v="2"/>
    <x v="0"/>
    <x v="0"/>
    <x v="0"/>
    <n v="908272"/>
    <x v="0"/>
    <x v="0"/>
    <x v="0"/>
    <x v="0"/>
  </r>
  <r>
    <x v="2694"/>
    <x v="1487"/>
    <s v="MUEBLES CC CUBRIMIENTOS"/>
    <x v="0"/>
    <m/>
    <s v="0000-00-00"/>
    <s v="2025-08-28"/>
    <s v="2025-09-06 10:10:01"/>
    <s v="2025-09-08 14:47:24"/>
    <s v="2025-09-19 07:15:11"/>
    <s v="2025-09-19 07:15:26"/>
    <s v="0000-00-00 00:00:00"/>
    <s v="2025-08-29"/>
    <s v="2025-09-02"/>
    <s v="2025-10-06"/>
    <s v="2025-10-10"/>
    <s v="2025-10-20"/>
    <x v="8"/>
    <s v="Barranquilla"/>
    <s v="13671"/>
    <x v="489"/>
    <m/>
    <x v="0"/>
    <n v="2"/>
    <x v="0"/>
    <x v="0"/>
    <x v="0"/>
    <n v="2028142"/>
    <x v="0"/>
    <x v="0"/>
    <x v="0"/>
    <x v="0"/>
  </r>
  <r>
    <x v="2694"/>
    <x v="1487"/>
    <s v="MUEBLES CC CUBRIMIENTOS"/>
    <x v="0"/>
    <m/>
    <s v="0000-00-00"/>
    <s v="2025-08-28"/>
    <s v="2025-09-06 10:10:01"/>
    <s v="2025-09-08 14:47:24"/>
    <s v="2025-09-19 07:15:11"/>
    <s v="2025-09-19 07:15:26"/>
    <s v="0000-00-00 00:00:00"/>
    <s v="2025-08-29"/>
    <s v="2025-09-02"/>
    <s v="2025-10-06"/>
    <s v="2025-10-10"/>
    <s v="2025-10-20"/>
    <x v="8"/>
    <s v="Barranquilla"/>
    <s v="1735"/>
    <x v="876"/>
    <s v="LONA DICKSON AZUL Y BLANCO REF:8910"/>
    <x v="0"/>
    <n v="2"/>
    <x v="0"/>
    <x v="0"/>
    <x v="0"/>
    <n v="3560000"/>
    <x v="0"/>
    <x v="0"/>
    <x v="0"/>
    <x v="0"/>
  </r>
  <r>
    <x v="2695"/>
    <x v="61"/>
    <s v="MUEBLES CC CUBRIMIENTOS"/>
    <x v="0"/>
    <m/>
    <s v="2025-08-26"/>
    <s v="2025-08-26"/>
    <s v="2025-08-28 08:40:27"/>
    <s v="0000-00-00 00:00:00"/>
    <s v="2025-09-30 08:21:55"/>
    <s v="2025-10-09 08:41:09"/>
    <s v="2025-10-09 11:01:50"/>
    <s v="2025-08-27"/>
    <s v="2025-08-27"/>
    <s v="2025-10-02"/>
    <s v="2025-10-06"/>
    <s v="2025-10-08"/>
    <x v="1"/>
    <s v="Cali"/>
    <s v="15165"/>
    <x v="1292"/>
    <s v="LONA DICKSON TAUPE REF:7559"/>
    <x v="0"/>
    <n v="2"/>
    <x v="0"/>
    <x v="0"/>
    <x v="0"/>
    <n v="0"/>
    <x v="0"/>
    <x v="5"/>
    <x v="0"/>
    <x v="0"/>
  </r>
  <r>
    <x v="2695"/>
    <x v="61"/>
    <s v="MUEBLES CC CUBRIMIENTOS"/>
    <x v="0"/>
    <m/>
    <s v="2025-08-26"/>
    <s v="2025-08-26"/>
    <s v="2025-08-28 08:40:27"/>
    <s v="0000-00-00 00:00:00"/>
    <s v="2025-09-30 08:21:55"/>
    <s v="2025-10-09 08:41:09"/>
    <s v="2025-10-09 11:01:50"/>
    <s v="2025-08-27"/>
    <s v="2025-08-27"/>
    <s v="2025-10-02"/>
    <s v="2025-10-06"/>
    <s v="2025-10-08"/>
    <x v="1"/>
    <s v="Cali"/>
    <s v="28801"/>
    <x v="1293"/>
    <m/>
    <x v="0"/>
    <n v="1"/>
    <x v="0"/>
    <x v="0"/>
    <x v="0"/>
    <n v="0"/>
    <x v="0"/>
    <x v="5"/>
    <x v="0"/>
    <x v="0"/>
  </r>
  <r>
    <x v="2695"/>
    <x v="61"/>
    <s v="MUEBLES CC CUBRIMIENTOS"/>
    <x v="0"/>
    <m/>
    <s v="2025-08-26"/>
    <s v="2025-08-26"/>
    <s v="2025-08-28 08:40:27"/>
    <s v="0000-00-00 00:00:00"/>
    <s v="2025-09-30 08:21:55"/>
    <s v="2025-10-09 08:41:09"/>
    <s v="2025-10-09 11:01:50"/>
    <s v="2025-08-27"/>
    <s v="2025-08-27"/>
    <s v="2025-10-02"/>
    <s v="2025-10-06"/>
    <s v="2025-10-08"/>
    <x v="1"/>
    <s v="Cali"/>
    <s v="5140"/>
    <x v="892"/>
    <s v="LONA DICKSON TAUPE REF:7559"/>
    <x v="0"/>
    <n v="7"/>
    <x v="0"/>
    <x v="0"/>
    <x v="0"/>
    <n v="0"/>
    <x v="0"/>
    <x v="5"/>
    <x v="0"/>
    <x v="0"/>
  </r>
  <r>
    <x v="2695"/>
    <x v="61"/>
    <s v="MUEBLES CC CUBRIMIENTOS"/>
    <x v="0"/>
    <m/>
    <s v="2025-08-26"/>
    <s v="2025-08-26"/>
    <s v="2025-08-28 08:40:27"/>
    <s v="0000-00-00 00:00:00"/>
    <s v="2025-09-30 08:21:55"/>
    <s v="2025-10-09 08:41:09"/>
    <s v="2025-10-09 11:01:50"/>
    <s v="2025-08-27"/>
    <s v="2025-08-27"/>
    <s v="2025-10-02"/>
    <s v="2025-10-06"/>
    <s v="2025-10-08"/>
    <x v="1"/>
    <s v="Cali"/>
    <s v="5589"/>
    <x v="1221"/>
    <s v="LONA DICKSON TAUPE REF:7559"/>
    <x v="0"/>
    <n v="1"/>
    <x v="0"/>
    <x v="0"/>
    <x v="0"/>
    <n v="0"/>
    <x v="0"/>
    <x v="5"/>
    <x v="0"/>
    <x v="0"/>
  </r>
  <r>
    <x v="2696"/>
    <x v="796"/>
    <s v="CUBRIMIENTO"/>
    <x v="0"/>
    <m/>
    <s v="2025-08-27"/>
    <s v="2025-08-27"/>
    <s v="2025-08-27 10:41:49"/>
    <s v="0000-00-00 00:00:00"/>
    <s v="2025-08-27 10:42:08"/>
    <s v="2025-08-28 06:53:47"/>
    <s v="0000-00-00 00:00:00"/>
    <s v="2025-08-28"/>
    <s v="2025-08-28"/>
    <s v="2025-08-29"/>
    <s v="2025-09-02"/>
    <s v="2025-09-02"/>
    <x v="3"/>
    <s v="Toscany"/>
    <s v="27812"/>
    <x v="797"/>
    <m/>
    <x v="0"/>
    <n v="2"/>
    <x v="0"/>
    <x v="0"/>
    <x v="0"/>
    <n v="96000"/>
    <x v="0"/>
    <x v="0"/>
    <x v="0"/>
    <x v="7"/>
  </r>
  <r>
    <x v="2696"/>
    <x v="796"/>
    <s v="CUBRIMIENTO"/>
    <x v="0"/>
    <m/>
    <s v="2025-08-27"/>
    <s v="2025-08-27"/>
    <s v="2025-08-27 10:41:49"/>
    <s v="0000-00-00 00:00:00"/>
    <s v="2025-08-27 10:42:08"/>
    <s v="2025-08-28 06:53:47"/>
    <s v="0000-00-00 00:00:00"/>
    <s v="2025-08-28"/>
    <s v="2025-08-28"/>
    <s v="2025-08-29"/>
    <s v="2025-09-02"/>
    <s v="2025-09-02"/>
    <x v="3"/>
    <s v="Toscany"/>
    <s v="MTOS02"/>
    <x v="972"/>
    <m/>
    <x v="0"/>
    <n v="1"/>
    <x v="0"/>
    <x v="0"/>
    <x v="0"/>
    <n v="545000"/>
    <x v="0"/>
    <x v="0"/>
    <x v="0"/>
    <x v="7"/>
  </r>
  <r>
    <x v="2696"/>
    <x v="796"/>
    <s v="CUBRIMIENTO"/>
    <x v="0"/>
    <m/>
    <s v="2025-08-27"/>
    <s v="2025-08-27"/>
    <s v="2025-08-27 10:41:49"/>
    <s v="0000-00-00 00:00:00"/>
    <s v="2025-08-27 10:42:08"/>
    <s v="2025-08-28 06:53:47"/>
    <s v="0000-00-00 00:00:00"/>
    <s v="2025-08-28"/>
    <s v="2025-08-28"/>
    <s v="2025-08-29"/>
    <s v="2025-09-02"/>
    <s v="2025-09-02"/>
    <x v="3"/>
    <s v="Toscany"/>
    <s v="MTOS03"/>
    <x v="839"/>
    <m/>
    <x v="0"/>
    <n v="1"/>
    <x v="0"/>
    <x v="0"/>
    <x v="0"/>
    <n v="504000"/>
    <x v="0"/>
    <x v="0"/>
    <x v="0"/>
    <x v="7"/>
  </r>
  <r>
    <x v="2697"/>
    <x v="1488"/>
    <s v="CUBRIMIENTO"/>
    <x v="0"/>
    <m/>
    <s v="2025-08-27"/>
    <s v="2025-08-28"/>
    <s v="2025-09-01 17:11:04"/>
    <s v="0000-00-00 00:00:00"/>
    <s v="2025-09-02 11:28:36"/>
    <s v="2025-09-11 16:27:13"/>
    <s v="0000-00-00 00:00:00"/>
    <s v="2025-08-29"/>
    <s v="2025-08-29"/>
    <s v="2025-09-02"/>
    <s v="2025-09-05"/>
    <s v="2025-09-05"/>
    <x v="3"/>
    <s v="Medellin"/>
    <s v="40"/>
    <x v="248"/>
    <m/>
    <x v="0"/>
    <n v="9"/>
    <x v="0"/>
    <x v="0"/>
    <x v="0"/>
    <n v="1579500"/>
    <x v="0"/>
    <x v="0"/>
    <x v="0"/>
    <x v="4"/>
  </r>
  <r>
    <x v="2698"/>
    <x v="84"/>
    <s v="CUBRIMIENTO"/>
    <x v="0"/>
    <m/>
    <s v="2025-08-27"/>
    <s v="2025-08-30"/>
    <s v="2025-09-02 09:51:57"/>
    <s v="2025-09-04 07:40:11"/>
    <s v="2025-09-04 14:24:31"/>
    <s v="2025-09-16 13:49:17"/>
    <s v="0000-00-00 00:00:00"/>
    <s v="2025-09-01"/>
    <s v="2025-09-03"/>
    <s v="2025-09-05"/>
    <s v="2025-09-09"/>
    <s v="2025-09-09"/>
    <x v="3"/>
    <s v="Toscany"/>
    <s v="SOMB03"/>
    <x v="161"/>
    <s v="LONA DICKSON VERDE FORESTA REF:6687"/>
    <x v="8"/>
    <n v="1"/>
    <x v="11"/>
    <x v="0"/>
    <x v="19"/>
    <n v="1985550"/>
    <x v="0"/>
    <x v="6"/>
    <x v="8"/>
    <x v="4"/>
  </r>
  <r>
    <x v="2699"/>
    <x v="197"/>
    <s v="MUEBLES CC CUBRIMIENTOS"/>
    <x v="0"/>
    <m/>
    <s v="2025-08-27"/>
    <s v="2025-08-28"/>
    <s v="2025-08-28 11:16:58"/>
    <s v="0000-00-00 00:00:00"/>
    <s v="2025-09-01 07:14:02"/>
    <s v="0000-00-00 00:00:00"/>
    <s v="0000-00-00 00:00:00"/>
    <s v="2025-08-29"/>
    <s v="2025-08-29"/>
    <s v="2025-09-02"/>
    <s v="2025-09-04"/>
    <s v="2025-09-05"/>
    <x v="18"/>
    <s v="Toscany"/>
    <s v="36"/>
    <x v="247"/>
    <m/>
    <x v="0"/>
    <n v="200"/>
    <x v="0"/>
    <x v="0"/>
    <x v="0"/>
    <n v="10000000"/>
    <x v="0"/>
    <x v="0"/>
    <x v="0"/>
    <x v="4"/>
  </r>
  <r>
    <x v="2700"/>
    <x v="1489"/>
    <s v="CUBRIMIENTO"/>
    <x v="0"/>
    <m/>
    <s v="2025-08-27"/>
    <s v="2025-08-29"/>
    <s v="2025-08-29 16:47:32"/>
    <s v="2025-09-08 16:54:07"/>
    <s v="2025-09-18 12:08:23"/>
    <s v="2025-09-24 16:07:11"/>
    <s v="2025-09-24 16:20:16"/>
    <s v="2025-08-30"/>
    <s v="2025-09-09"/>
    <s v="2025-09-23"/>
    <s v="2025-09-25"/>
    <s v="2025-10-02"/>
    <x v="3"/>
    <s v="Cali"/>
    <s v="FLANCHE01"/>
    <x v="51"/>
    <m/>
    <x v="2"/>
    <n v="1"/>
    <x v="406"/>
    <x v="0"/>
    <x v="0"/>
    <n v="756302"/>
    <x v="0"/>
    <x v="0"/>
    <x v="0"/>
    <x v="4"/>
  </r>
  <r>
    <x v="2701"/>
    <x v="622"/>
    <s v="CUBRIMIENTO"/>
    <x v="0"/>
    <m/>
    <s v="2025-08-28"/>
    <s v="2025-08-28"/>
    <s v="2025-08-28 14:53:30"/>
    <s v="0000-00-00 00:00:00"/>
    <s v="2025-08-28 14:53:35"/>
    <s v="2025-09-01 09:32:48"/>
    <s v="0000-00-00 00:00:00"/>
    <s v="2025-08-29"/>
    <s v="2025-08-29"/>
    <s v="2025-09-02"/>
    <s v="2025-09-04"/>
    <s v="2025-09-04"/>
    <x v="0"/>
    <s v="Toscany"/>
    <s v="40"/>
    <x v="248"/>
    <m/>
    <x v="0"/>
    <n v="3.15"/>
    <x v="0"/>
    <x v="0"/>
    <x v="0"/>
    <n v="165690"/>
    <x v="0"/>
    <x v="0"/>
    <x v="0"/>
    <x v="4"/>
  </r>
  <r>
    <x v="2702"/>
    <x v="61"/>
    <s v="MUEBLES CC CUBRIMIENTOS"/>
    <x v="0"/>
    <m/>
    <s v="2025-08-28"/>
    <s v="2025-08-29"/>
    <s v="2025-09-02 12:06:26"/>
    <s v="0000-00-00 00:00:00"/>
    <s v="2025-09-24 07:38:54"/>
    <s v="2025-10-17 07:08:34"/>
    <s v="0000-00-00 00:00:00"/>
    <s v="2025-09-01"/>
    <s v="2025-09-01"/>
    <s v="2025-11-13"/>
    <s v="2025-11-17"/>
    <s v="2025-11-19"/>
    <x v="0"/>
    <s v="Cali"/>
    <s v="14094"/>
    <x v="1111"/>
    <m/>
    <x v="0"/>
    <n v="8"/>
    <x v="0"/>
    <x v="0"/>
    <x v="0"/>
    <n v="0"/>
    <x v="0"/>
    <x v="2"/>
    <x v="0"/>
    <x v="3"/>
  </r>
  <r>
    <x v="2702"/>
    <x v="61"/>
    <s v="MUEBLES CC CUBRIMIENTOS"/>
    <x v="0"/>
    <m/>
    <s v="2025-08-28"/>
    <s v="2025-08-29"/>
    <s v="2025-09-02 12:06:26"/>
    <s v="0000-00-00 00:00:00"/>
    <s v="2025-09-24 07:38:54"/>
    <s v="2025-10-17 07:08:34"/>
    <s v="0000-00-00 00:00:00"/>
    <s v="2025-09-01"/>
    <s v="2025-09-01"/>
    <s v="2025-11-13"/>
    <s v="2025-11-17"/>
    <s v="2025-11-19"/>
    <x v="0"/>
    <s v="Cali"/>
    <s v="7859"/>
    <x v="1117"/>
    <s v="LONA DICKSON CARBONE REF:U-171"/>
    <x v="0"/>
    <n v="8"/>
    <x v="0"/>
    <x v="0"/>
    <x v="0"/>
    <n v="0"/>
    <x v="0"/>
    <x v="16"/>
    <x v="0"/>
    <x v="3"/>
  </r>
  <r>
    <x v="2703"/>
    <x v="1490"/>
    <s v="CUBRIMIENTO"/>
    <x v="0"/>
    <m/>
    <s v="2025-08-28"/>
    <s v="2025-08-28"/>
    <s v="2025-09-01 17:04:12"/>
    <s v="0000-00-00 00:00:00"/>
    <s v="2025-09-02 11:51:02"/>
    <s v="2025-09-09 08:09:59"/>
    <s v="0000-00-00 00:00:00"/>
    <s v="2025-08-29"/>
    <s v="2025-08-29"/>
    <s v="2025-09-01"/>
    <s v="2025-09-04"/>
    <s v="2025-09-04"/>
    <x v="0"/>
    <s v="Bogota"/>
    <s v="SERV15"/>
    <x v="981"/>
    <m/>
    <x v="0"/>
    <n v="1"/>
    <x v="0"/>
    <x v="0"/>
    <x v="0"/>
    <n v="280000"/>
    <x v="0"/>
    <x v="1"/>
    <x v="1"/>
    <x v="4"/>
  </r>
  <r>
    <x v="2704"/>
    <x v="1490"/>
    <s v="CUBRIMIENTO"/>
    <x v="0"/>
    <m/>
    <s v="2025-10-09"/>
    <s v="2025-10-14"/>
    <s v="2025-10-17 11:56:14"/>
    <s v="0000-00-00 00:00:00"/>
    <s v="2025-10-22 17:18:55"/>
    <s v="2025-11-04 07:23:00"/>
    <s v="0000-00-00 00:00:00"/>
    <s v="2025-10-15"/>
    <s v="2025-10-15"/>
    <s v="2025-10-23"/>
    <s v="2025-10-28"/>
    <s v="2025-10-30"/>
    <x v="8"/>
    <s v="Bogota"/>
    <s v="10087"/>
    <x v="202"/>
    <m/>
    <x v="0"/>
    <n v="4"/>
    <x v="0"/>
    <x v="0"/>
    <x v="0"/>
    <n v="482000"/>
    <x v="0"/>
    <x v="0"/>
    <x v="0"/>
    <x v="0"/>
  </r>
  <r>
    <x v="2704"/>
    <x v="1490"/>
    <s v="CUBRIMIENTO"/>
    <x v="0"/>
    <m/>
    <s v="2025-10-09"/>
    <s v="2025-10-14"/>
    <s v="2025-10-17 11:56:14"/>
    <s v="0000-00-00 00:00:00"/>
    <s v="2025-10-22 17:18:55"/>
    <s v="2025-11-04 07:23:00"/>
    <s v="0000-00-00 00:00:00"/>
    <s v="2025-10-15"/>
    <s v="2025-10-15"/>
    <s v="2025-10-23"/>
    <s v="2025-10-28"/>
    <s v="2025-10-30"/>
    <x v="8"/>
    <s v="Bogota"/>
    <s v="11443"/>
    <x v="368"/>
    <m/>
    <x v="0"/>
    <n v="2"/>
    <x v="0"/>
    <x v="0"/>
    <x v="0"/>
    <n v="72000"/>
    <x v="0"/>
    <x v="0"/>
    <x v="0"/>
    <x v="0"/>
  </r>
  <r>
    <x v="2704"/>
    <x v="1490"/>
    <s v="CUBRIMIENTO"/>
    <x v="0"/>
    <m/>
    <s v="2025-10-09"/>
    <s v="2025-10-14"/>
    <s v="2025-10-17 11:56:14"/>
    <s v="0000-00-00 00:00:00"/>
    <s v="2025-10-22 17:18:55"/>
    <s v="2025-11-04 07:23:00"/>
    <s v="0000-00-00 00:00:00"/>
    <s v="2025-10-15"/>
    <s v="2025-10-15"/>
    <s v="2025-10-23"/>
    <s v="2025-10-28"/>
    <s v="2025-10-30"/>
    <x v="8"/>
    <s v="Bogota"/>
    <s v="MANT004"/>
    <x v="934"/>
    <m/>
    <x v="0"/>
    <n v="1"/>
    <x v="383"/>
    <x v="0"/>
    <x v="13"/>
    <n v="1397151"/>
    <x v="0"/>
    <x v="0"/>
    <x v="0"/>
    <x v="0"/>
  </r>
  <r>
    <x v="2704"/>
    <x v="1490"/>
    <s v="CUBRIMIENTO"/>
    <x v="0"/>
    <m/>
    <s v="2025-10-09"/>
    <s v="2025-10-14"/>
    <s v="2025-10-17 11:56:14"/>
    <s v="0000-00-00 00:00:00"/>
    <s v="2025-10-22 17:18:55"/>
    <s v="2025-11-04 07:23:00"/>
    <s v="0000-00-00 00:00:00"/>
    <s v="2025-10-15"/>
    <s v="2025-10-15"/>
    <s v="2025-10-23"/>
    <s v="2025-10-28"/>
    <s v="2025-10-30"/>
    <x v="8"/>
    <s v="Bogota"/>
    <s v="SERV03"/>
    <x v="1179"/>
    <m/>
    <x v="0"/>
    <n v="1"/>
    <x v="0"/>
    <x v="0"/>
    <x v="0"/>
    <n v="350000"/>
    <x v="0"/>
    <x v="1"/>
    <x v="1"/>
    <x v="0"/>
  </r>
  <r>
    <x v="2705"/>
    <x v="1244"/>
    <s v="CUBRIMIENTO"/>
    <x v="0"/>
    <m/>
    <s v="2025-08-28"/>
    <s v="2025-09-02"/>
    <s v="2025-09-03 08:10:58"/>
    <s v="2025-09-09 15:59:40"/>
    <s v="2025-09-27 09:46:24"/>
    <s v="2025-10-03 11:43:45"/>
    <s v="0000-00-00 00:00:00"/>
    <s v="2025-09-03"/>
    <s v="2025-09-09"/>
    <s v="2025-09-29"/>
    <s v="2025-10-01"/>
    <s v="2025-10-01"/>
    <x v="3"/>
    <s v="Cali"/>
    <s v="REP035"/>
    <x v="45"/>
    <m/>
    <x v="0"/>
    <n v="1"/>
    <x v="0"/>
    <x v="0"/>
    <x v="0"/>
    <n v="2000000"/>
    <x v="0"/>
    <x v="0"/>
    <x v="0"/>
    <x v="4"/>
  </r>
  <r>
    <x v="2705"/>
    <x v="1244"/>
    <s v="CUBRIMIENTO"/>
    <x v="0"/>
    <m/>
    <s v="2025-08-28"/>
    <s v="2025-09-02"/>
    <s v="2025-09-03 08:10:58"/>
    <s v="2025-09-09 15:59:40"/>
    <s v="2025-09-27 09:46:24"/>
    <s v="2025-10-03 11:43:45"/>
    <s v="0000-00-00 00:00:00"/>
    <s v="2025-09-03"/>
    <s v="2025-09-09"/>
    <s v="2025-09-29"/>
    <s v="2025-10-01"/>
    <s v="2025-10-01"/>
    <x v="3"/>
    <s v="Cali"/>
    <s v="REP036"/>
    <x v="72"/>
    <m/>
    <x v="0"/>
    <n v="1"/>
    <x v="0"/>
    <x v="0"/>
    <x v="0"/>
    <n v="1200000"/>
    <x v="0"/>
    <x v="0"/>
    <x v="0"/>
    <x v="4"/>
  </r>
  <r>
    <x v="2705"/>
    <x v="1244"/>
    <s v="CUBRIMIENTO"/>
    <x v="0"/>
    <m/>
    <s v="2025-08-28"/>
    <s v="2025-09-02"/>
    <s v="2025-09-03 08:10:58"/>
    <s v="2025-09-09 15:59:40"/>
    <s v="2025-09-27 09:46:24"/>
    <s v="2025-10-03 11:43:45"/>
    <s v="0000-00-00 00:00:00"/>
    <s v="2025-09-03"/>
    <s v="2025-09-09"/>
    <s v="2025-09-29"/>
    <s v="2025-10-01"/>
    <s v="2025-10-01"/>
    <x v="3"/>
    <s v="Cali"/>
    <s v="TRANSP06"/>
    <x v="59"/>
    <m/>
    <x v="0"/>
    <n v="1"/>
    <x v="0"/>
    <x v="0"/>
    <x v="0"/>
    <n v="600000"/>
    <x v="0"/>
    <x v="1"/>
    <x v="1"/>
    <x v="4"/>
  </r>
  <r>
    <x v="2706"/>
    <x v="1152"/>
    <s v="CUBRIMIENTO"/>
    <x v="0"/>
    <m/>
    <s v="2025-08-29"/>
    <s v="2025-08-29"/>
    <s v="2025-09-04 11:09:07"/>
    <s v="0000-00-00 00:00:00"/>
    <s v="2025-09-09 06:58:50"/>
    <s v="2025-09-09 06:59:13"/>
    <s v="0000-00-00 00:00:00"/>
    <s v="2025-09-01"/>
    <s v="2025-09-01"/>
    <s v="2025-09-02"/>
    <s v="2025-09-04"/>
    <s v="2025-09-04"/>
    <x v="3"/>
    <s v="Virtual"/>
    <s v="12788"/>
    <x v="586"/>
    <m/>
    <x v="0"/>
    <n v="1.3"/>
    <x v="0"/>
    <x v="0"/>
    <x v="0"/>
    <n v="327600"/>
    <x v="0"/>
    <x v="0"/>
    <x v="0"/>
    <x v="4"/>
  </r>
  <r>
    <x v="2707"/>
    <x v="1119"/>
    <s v="CUBRIMIENTO"/>
    <x v="0"/>
    <m/>
    <s v="2025-08-29"/>
    <s v="2025-09-02"/>
    <s v="2025-09-03 09:26:18"/>
    <s v="0000-00-00 00:00:00"/>
    <s v="2025-09-03 09:51:33"/>
    <s v="2025-09-09 07:24:53"/>
    <s v="2025-09-24 08:52:11"/>
    <s v="2025-09-03"/>
    <s v="2025-09-03"/>
    <s v="2025-09-04"/>
    <s v="2025-09-09"/>
    <s v="2025-09-11"/>
    <x v="1"/>
    <s v="Bogota"/>
    <s v="SERV03"/>
    <x v="1179"/>
    <m/>
    <x v="0"/>
    <n v="1"/>
    <x v="0"/>
    <x v="0"/>
    <x v="0"/>
    <n v="4970000"/>
    <x v="0"/>
    <x v="1"/>
    <x v="1"/>
    <x v="4"/>
  </r>
  <r>
    <x v="2708"/>
    <x v="1188"/>
    <s v="MUEBLES CC CUBRIMIENTOS"/>
    <x v="0"/>
    <m/>
    <s v="2025-08-29"/>
    <s v="2025-09-12"/>
    <s v="2025-09-16 15:36:47"/>
    <s v="2025-10-10 15:49:42"/>
    <s v="0000-00-00 00:00:00"/>
    <s v="0000-00-00 00:00:00"/>
    <s v="0000-00-00 00:00:00"/>
    <s v="2025-09-15"/>
    <s v="2025-10-09"/>
    <s v="2025-11-07"/>
    <s v="2025-11-07"/>
    <s v="2025-11-07"/>
    <x v="19"/>
    <s v="Toscana"/>
    <s v="CELOSIA ESPECIAL06"/>
    <x v="1294"/>
    <m/>
    <x v="0"/>
    <n v="1"/>
    <x v="0"/>
    <x v="0"/>
    <x v="0"/>
    <n v="4959201.0959999999"/>
    <x v="3"/>
    <x v="0"/>
    <x v="0"/>
    <x v="3"/>
  </r>
  <r>
    <x v="2708"/>
    <x v="1188"/>
    <s v="MUEBLES CC CUBRIMIENTOS"/>
    <x v="0"/>
    <m/>
    <s v="2025-08-29"/>
    <s v="2025-09-12"/>
    <s v="2025-09-16 15:36:47"/>
    <s v="2025-10-10 15:49:42"/>
    <s v="0000-00-00 00:00:00"/>
    <s v="0000-00-00 00:00:00"/>
    <s v="0000-00-00 00:00:00"/>
    <s v="2025-09-15"/>
    <s v="2025-10-09"/>
    <s v="2025-11-07"/>
    <s v="2025-11-07"/>
    <s v="2025-11-07"/>
    <x v="19"/>
    <s v="Toscana"/>
    <s v="PLAM08"/>
    <x v="55"/>
    <m/>
    <x v="6"/>
    <n v="1"/>
    <x v="79"/>
    <x v="0"/>
    <x v="49"/>
    <n v="39846168.288000003"/>
    <x v="3"/>
    <x v="4"/>
    <x v="3"/>
    <x v="3"/>
  </r>
  <r>
    <x v="2709"/>
    <x v="1491"/>
    <s v="MUEBLES CC CUBRIMIENTOS"/>
    <x v="0"/>
    <m/>
    <s v="2025-08-29"/>
    <s v="2025-09-11"/>
    <s v="2025-09-16 12:56:03"/>
    <s v="0000-00-00 00:00:00"/>
    <s v="2025-10-03 13:09:15"/>
    <s v="2025-10-06 10:41:16"/>
    <s v="2025-10-28 15:22:51"/>
    <s v="2025-09-12"/>
    <s v="2025-09-12"/>
    <s v="2025-10-08"/>
    <s v="2025-10-10"/>
    <s v="2025-10-14"/>
    <x v="1"/>
    <s v="Cali"/>
    <s v="10369"/>
    <x v="945"/>
    <m/>
    <x v="0"/>
    <n v="1"/>
    <x v="0"/>
    <x v="0"/>
    <x v="0"/>
    <n v="45135"/>
    <x v="0"/>
    <x v="0"/>
    <x v="0"/>
    <x v="0"/>
  </r>
  <r>
    <x v="2709"/>
    <x v="1491"/>
    <s v="MUEBLES CC CUBRIMIENTOS"/>
    <x v="0"/>
    <m/>
    <s v="2025-08-29"/>
    <s v="2025-09-11"/>
    <s v="2025-09-16 12:56:03"/>
    <s v="0000-00-00 00:00:00"/>
    <s v="2025-10-03 13:09:15"/>
    <s v="2025-10-06 10:41:16"/>
    <s v="2025-10-28 15:22:51"/>
    <s v="2025-09-12"/>
    <s v="2025-09-12"/>
    <s v="2025-10-08"/>
    <s v="2025-10-10"/>
    <s v="2025-10-14"/>
    <x v="1"/>
    <s v="Cali"/>
    <s v="2475"/>
    <x v="302"/>
    <s v="LONA DICKSON AZUL OCEANO REF:7264"/>
    <x v="0"/>
    <n v="1"/>
    <x v="0"/>
    <x v="0"/>
    <x v="0"/>
    <n v="1051560"/>
    <x v="0"/>
    <x v="0"/>
    <x v="0"/>
    <x v="0"/>
  </r>
  <r>
    <x v="2710"/>
    <x v="123"/>
    <s v="CUBRIMIENTO"/>
    <x v="0"/>
    <m/>
    <s v="2025-08-29"/>
    <s v="2025-08-29"/>
    <s v="2025-08-29 18:01:30"/>
    <s v="0000-00-00 00:00:00"/>
    <s v="2025-09-03 07:27:12"/>
    <s v="2025-09-03 07:27:30"/>
    <s v="0000-00-00 00:00:00"/>
    <s v="2025-09-01"/>
    <s v="2025-09-01"/>
    <s v="2025-09-03"/>
    <s v="2025-09-05"/>
    <s v="2025-09-05"/>
    <x v="3"/>
    <s v="Toscany"/>
    <s v="1011439"/>
    <x v="151"/>
    <m/>
    <x v="0"/>
    <n v="2"/>
    <x v="0"/>
    <x v="0"/>
    <x v="0"/>
    <n v="232000"/>
    <x v="0"/>
    <x v="0"/>
    <x v="0"/>
    <x v="4"/>
  </r>
  <r>
    <x v="2710"/>
    <x v="123"/>
    <s v="CUBRIMIENTO"/>
    <x v="0"/>
    <m/>
    <s v="2025-08-29"/>
    <s v="2025-08-29"/>
    <s v="2025-08-29 18:01:30"/>
    <s v="0000-00-00 00:00:00"/>
    <s v="2025-09-03 07:27:12"/>
    <s v="2025-09-03 07:27:30"/>
    <s v="0000-00-00 00:00:00"/>
    <s v="2025-09-01"/>
    <s v="2025-09-01"/>
    <s v="2025-09-03"/>
    <s v="2025-09-05"/>
    <s v="2025-09-05"/>
    <x v="3"/>
    <s v="Toscany"/>
    <s v="21308"/>
    <x v="456"/>
    <m/>
    <x v="0"/>
    <n v="40"/>
    <x v="0"/>
    <x v="0"/>
    <x v="0"/>
    <n v="2104000"/>
    <x v="0"/>
    <x v="0"/>
    <x v="0"/>
    <x v="4"/>
  </r>
  <r>
    <x v="2711"/>
    <x v="1472"/>
    <s v="CUBRIMIENTO"/>
    <x v="0"/>
    <m/>
    <s v="2025-08-29"/>
    <s v="2025-08-30"/>
    <s v="2025-09-02 10:55:41"/>
    <s v="0000-00-00 00:00:00"/>
    <s v="2025-09-03 07:24:59"/>
    <s v="2025-09-03 07:25:19"/>
    <s v="0000-00-00 00:00:00"/>
    <s v="2025-09-01"/>
    <s v="2025-09-01"/>
    <s v="2025-09-03"/>
    <s v="2025-09-05"/>
    <s v="2025-09-05"/>
    <x v="3"/>
    <s v="Toscany"/>
    <s v="30"/>
    <x v="508"/>
    <m/>
    <x v="0"/>
    <n v="2.5"/>
    <x v="0"/>
    <x v="0"/>
    <x v="0"/>
    <n v="131500"/>
    <x v="0"/>
    <x v="0"/>
    <x v="0"/>
    <x v="4"/>
  </r>
  <r>
    <x v="2712"/>
    <x v="1492"/>
    <s v="MUEBLES CC CUBRIMIENTOS"/>
    <x v="0"/>
    <m/>
    <s v="2025-08-29"/>
    <s v="2025-08-29"/>
    <s v="2025-09-02 12:14:04"/>
    <s v="0000-00-00 00:00:00"/>
    <s v="2025-10-09 08:23:31"/>
    <s v="2025-10-20 06:30:46"/>
    <s v="2025-10-25 14:19:44"/>
    <s v="2025-09-01"/>
    <s v="2025-09-03"/>
    <s v="2025-10-10"/>
    <s v="2025-10-12"/>
    <s v="2025-10-20"/>
    <x v="3"/>
    <s v="Medellin"/>
    <s v="13669"/>
    <x v="488"/>
    <m/>
    <x v="0"/>
    <n v="2"/>
    <x v="0"/>
    <x v="0"/>
    <x v="0"/>
    <n v="857814"/>
    <x v="0"/>
    <x v="0"/>
    <x v="0"/>
    <x v="0"/>
  </r>
  <r>
    <x v="2712"/>
    <x v="1492"/>
    <s v="MUEBLES CC CUBRIMIENTOS"/>
    <x v="0"/>
    <m/>
    <s v="2025-08-29"/>
    <s v="2025-08-29"/>
    <s v="2025-09-02 12:14:04"/>
    <s v="0000-00-00 00:00:00"/>
    <s v="2025-10-09 08:23:31"/>
    <s v="2025-10-20 06:30:46"/>
    <s v="2025-10-25 14:19:44"/>
    <s v="2025-09-01"/>
    <s v="2025-09-03"/>
    <s v="2025-10-10"/>
    <s v="2025-10-12"/>
    <s v="2025-10-20"/>
    <x v="3"/>
    <s v="Medellin"/>
    <s v="13670"/>
    <x v="676"/>
    <m/>
    <x v="0"/>
    <n v="2"/>
    <x v="0"/>
    <x v="0"/>
    <x v="0"/>
    <n v="1649738"/>
    <x v="0"/>
    <x v="0"/>
    <x v="0"/>
    <x v="0"/>
  </r>
  <r>
    <x v="2712"/>
    <x v="1492"/>
    <s v="MUEBLES CC CUBRIMIENTOS"/>
    <x v="0"/>
    <m/>
    <s v="2025-08-29"/>
    <s v="2025-08-29"/>
    <s v="2025-09-02 12:14:04"/>
    <s v="0000-00-00 00:00:00"/>
    <s v="2025-10-09 08:23:31"/>
    <s v="2025-10-20 06:30:46"/>
    <s v="2025-10-25 14:19:44"/>
    <s v="2025-09-01"/>
    <s v="2025-09-03"/>
    <s v="2025-10-10"/>
    <s v="2025-10-12"/>
    <s v="2025-10-20"/>
    <x v="3"/>
    <s v="Medellin"/>
    <s v="14781"/>
    <x v="490"/>
    <m/>
    <x v="0"/>
    <n v="1"/>
    <x v="0"/>
    <x v="0"/>
    <x v="0"/>
    <n v="648056"/>
    <x v="0"/>
    <x v="2"/>
    <x v="0"/>
    <x v="0"/>
  </r>
  <r>
    <x v="2712"/>
    <x v="1492"/>
    <s v="MUEBLES CC CUBRIMIENTOS"/>
    <x v="0"/>
    <m/>
    <s v="2025-08-29"/>
    <s v="2025-08-29"/>
    <s v="2025-09-02 12:14:04"/>
    <s v="0000-00-00 00:00:00"/>
    <s v="2025-10-09 08:23:31"/>
    <s v="2025-10-20 06:30:46"/>
    <s v="2025-10-25 14:19:44"/>
    <s v="2025-09-01"/>
    <s v="2025-09-03"/>
    <s v="2025-10-10"/>
    <s v="2025-10-12"/>
    <s v="2025-10-20"/>
    <x v="3"/>
    <s v="Medellin"/>
    <s v="TRANSP12"/>
    <x v="118"/>
    <m/>
    <x v="0"/>
    <n v="1"/>
    <x v="0"/>
    <x v="0"/>
    <x v="0"/>
    <n v="80000"/>
    <x v="0"/>
    <x v="1"/>
    <x v="1"/>
    <x v="0"/>
  </r>
  <r>
    <x v="2713"/>
    <x v="1493"/>
    <s v="CUBRIMIENTO"/>
    <x v="0"/>
    <m/>
    <s v="2025-08-30"/>
    <s v="2025-09-01"/>
    <s v="2025-09-02 11:26:32"/>
    <s v="0000-00-00 00:00:00"/>
    <s v="2025-09-13 12:18:56"/>
    <s v="2025-10-04 08:11:33"/>
    <s v="2025-10-04 08:12:02"/>
    <s v="2025-09-02"/>
    <s v="2025-09-02"/>
    <s v="2025-09-26"/>
    <s v="2025-09-30"/>
    <s v="2025-10-01"/>
    <x v="3"/>
    <s v="Toscany"/>
    <s v="2872"/>
    <x v="504"/>
    <m/>
    <x v="0"/>
    <n v="12"/>
    <x v="0"/>
    <x v="0"/>
    <x v="0"/>
    <n v="24000"/>
    <x v="0"/>
    <x v="0"/>
    <x v="0"/>
    <x v="4"/>
  </r>
  <r>
    <x v="2713"/>
    <x v="1493"/>
    <s v="CUBRIMIENTO"/>
    <x v="0"/>
    <m/>
    <s v="2025-08-30"/>
    <s v="2025-09-01"/>
    <s v="2025-09-02 11:26:32"/>
    <s v="0000-00-00 00:00:00"/>
    <s v="2025-09-13 12:18:56"/>
    <s v="2025-10-04 08:11:33"/>
    <s v="2025-10-04 08:12:02"/>
    <s v="2025-09-02"/>
    <s v="2025-09-02"/>
    <s v="2025-09-26"/>
    <s v="2025-09-30"/>
    <s v="2025-10-01"/>
    <x v="3"/>
    <s v="Toscany"/>
    <s v="8978"/>
    <x v="1295"/>
    <s v="LONA DICKSON CAFE VETEADO U235 1.20M"/>
    <x v="0"/>
    <n v="1"/>
    <x v="0"/>
    <x v="0"/>
    <x v="0"/>
    <n v="943058"/>
    <x v="0"/>
    <x v="0"/>
    <x v="0"/>
    <x v="4"/>
  </r>
  <r>
    <x v="2713"/>
    <x v="1493"/>
    <s v="CUBRIMIENTO"/>
    <x v="0"/>
    <m/>
    <s v="2025-08-30"/>
    <s v="2025-09-01"/>
    <s v="2025-09-02 11:26:32"/>
    <s v="0000-00-00 00:00:00"/>
    <s v="2025-09-13 12:18:56"/>
    <s v="2025-10-04 08:11:33"/>
    <s v="2025-10-04 08:12:02"/>
    <s v="2025-09-02"/>
    <s v="2025-09-02"/>
    <s v="2025-09-26"/>
    <s v="2025-09-30"/>
    <s v="2025-10-01"/>
    <x v="3"/>
    <s v="Toscany"/>
    <s v="REP046"/>
    <x v="278"/>
    <m/>
    <x v="0"/>
    <n v="1"/>
    <x v="0"/>
    <x v="0"/>
    <x v="0"/>
    <n v="600000"/>
    <x v="0"/>
    <x v="0"/>
    <x v="0"/>
    <x v="4"/>
  </r>
  <r>
    <x v="2714"/>
    <x v="265"/>
    <s v="CUBRIMIENTO"/>
    <x v="0"/>
    <m/>
    <s v="2025-08-30"/>
    <s v="2025-09-30"/>
    <s v="2025-10-01 14:34:03"/>
    <s v="2025-10-07 14:41:10"/>
    <s v="2025-10-10 14:59:30"/>
    <s v="2025-10-17 09:09:28"/>
    <s v="0000-00-00 00:00:00"/>
    <s v="2025-10-02"/>
    <s v="2025-10-06"/>
    <s v="2025-10-16"/>
    <s v="2025-10-20"/>
    <s v="2025-10-20"/>
    <x v="3"/>
    <s v="Toscany"/>
    <s v="14236"/>
    <x v="1164"/>
    <m/>
    <x v="0"/>
    <n v="1"/>
    <x v="0"/>
    <x v="0"/>
    <x v="0"/>
    <n v="555000"/>
    <x v="0"/>
    <x v="0"/>
    <x v="0"/>
    <x v="0"/>
  </r>
  <r>
    <x v="2714"/>
    <x v="265"/>
    <s v="CUBRIMIENTO"/>
    <x v="0"/>
    <m/>
    <s v="2025-08-30"/>
    <s v="2025-09-30"/>
    <s v="2025-10-01 14:34:03"/>
    <s v="2025-10-07 14:41:10"/>
    <s v="2025-10-10 14:59:30"/>
    <s v="2025-10-17 09:09:28"/>
    <s v="0000-00-00 00:00:00"/>
    <s v="2025-10-02"/>
    <s v="2025-10-06"/>
    <s v="2025-10-16"/>
    <s v="2025-10-20"/>
    <s v="2025-10-20"/>
    <x v="3"/>
    <s v="Toscany"/>
    <s v="SOMB0102**"/>
    <x v="1296"/>
    <m/>
    <x v="8"/>
    <n v="2"/>
    <x v="13"/>
    <x v="0"/>
    <x v="1"/>
    <n v="11296500"/>
    <x v="0"/>
    <x v="14"/>
    <x v="0"/>
    <x v="0"/>
  </r>
  <r>
    <x v="2715"/>
    <x v="1494"/>
    <s v="MUEBLES CC CUBRIMIENTOS"/>
    <x v="0"/>
    <m/>
    <s v="2025-08-30"/>
    <s v="2025-09-03"/>
    <s v="2025-09-04 14:27:22"/>
    <s v="2025-09-04 14:30:34"/>
    <s v="2025-09-11 11:35:04"/>
    <s v="2025-09-19 15:52:54"/>
    <s v="2025-09-19 21:49:44"/>
    <s v="2025-09-04"/>
    <s v="2025-09-08"/>
    <s v="2025-10-02"/>
    <s v="0000-00-00"/>
    <s v="2025-10-16"/>
    <x v="1"/>
    <s v="Barranquilla"/>
    <s v="13669"/>
    <x v="488"/>
    <m/>
    <x v="0"/>
    <n v="7"/>
    <x v="0"/>
    <x v="0"/>
    <x v="0"/>
    <n v="2649129"/>
    <x v="0"/>
    <x v="0"/>
    <x v="0"/>
    <x v="0"/>
  </r>
  <r>
    <x v="2715"/>
    <x v="1494"/>
    <s v="MUEBLES CC CUBRIMIENTOS"/>
    <x v="0"/>
    <m/>
    <s v="2025-08-30"/>
    <s v="2025-09-03"/>
    <s v="2025-09-04 14:27:22"/>
    <s v="2025-09-04 14:30:34"/>
    <s v="2025-09-11 11:35:04"/>
    <s v="2025-09-19 15:52:54"/>
    <s v="2025-09-19 21:49:44"/>
    <s v="2025-09-04"/>
    <s v="2025-09-08"/>
    <s v="2025-10-02"/>
    <s v="0000-00-00"/>
    <s v="2025-10-16"/>
    <x v="1"/>
    <s v="Barranquilla"/>
    <s v="14223"/>
    <x v="1140"/>
    <m/>
    <x v="0"/>
    <n v="4"/>
    <x v="0"/>
    <x v="0"/>
    <x v="0"/>
    <n v="1895460"/>
    <x v="0"/>
    <x v="2"/>
    <x v="0"/>
    <x v="0"/>
  </r>
  <r>
    <x v="2715"/>
    <x v="1494"/>
    <s v="MUEBLES CC CUBRIMIENTOS"/>
    <x v="0"/>
    <m/>
    <s v="2025-08-30"/>
    <s v="2025-09-03"/>
    <s v="2025-09-04 14:27:22"/>
    <s v="2025-09-04 14:30:34"/>
    <s v="2025-09-11 11:35:04"/>
    <s v="2025-09-19 15:52:54"/>
    <s v="2025-09-19 21:49:44"/>
    <s v="2025-09-04"/>
    <s v="2025-09-08"/>
    <s v="2025-10-02"/>
    <s v="0000-00-00"/>
    <s v="2025-10-16"/>
    <x v="1"/>
    <s v="Barranquilla"/>
    <s v="5121"/>
    <x v="255"/>
    <m/>
    <x v="0"/>
    <n v="25"/>
    <x v="0"/>
    <x v="0"/>
    <x v="0"/>
    <n v="9339650"/>
    <x v="0"/>
    <x v="2"/>
    <x v="0"/>
    <x v="0"/>
  </r>
  <r>
    <x v="2716"/>
    <x v="1495"/>
    <s v="CUBRIMIENTO"/>
    <x v="0"/>
    <m/>
    <s v="2025-07-14"/>
    <s v="2025-09-23"/>
    <s v="2025-10-01 10:49:06"/>
    <s v="2025-10-02 17:26:43"/>
    <s v="2025-10-07 15:40:23"/>
    <s v="2025-10-17 07:39:43"/>
    <s v="2025-11-04 15:59:05"/>
    <s v="2025-09-24"/>
    <s v="2025-09-25"/>
    <s v="2025-10-03"/>
    <s v="2025-10-07"/>
    <s v="2025-10-09"/>
    <x v="1"/>
    <s v="Cali"/>
    <s v="27823"/>
    <x v="889"/>
    <m/>
    <x v="0"/>
    <n v="2"/>
    <x v="0"/>
    <x v="0"/>
    <x v="0"/>
    <n v="415660"/>
    <x v="0"/>
    <x v="0"/>
    <x v="0"/>
    <x v="0"/>
  </r>
  <r>
    <x v="2716"/>
    <x v="1495"/>
    <s v="CUBRIMIENTO"/>
    <x v="0"/>
    <m/>
    <s v="2025-07-14"/>
    <s v="2025-09-23"/>
    <s v="2025-10-01 10:49:06"/>
    <s v="2025-10-02 17:26:43"/>
    <s v="2025-10-07 15:40:23"/>
    <s v="2025-10-17 07:39:43"/>
    <s v="2025-11-04 15:59:05"/>
    <s v="2025-09-24"/>
    <s v="2025-09-25"/>
    <s v="2025-10-03"/>
    <s v="2025-10-07"/>
    <s v="2025-10-09"/>
    <x v="1"/>
    <s v="Cali"/>
    <s v="52188"/>
    <x v="317"/>
    <m/>
    <x v="0"/>
    <n v="2"/>
    <x v="0"/>
    <x v="0"/>
    <x v="0"/>
    <n v="28000"/>
    <x v="0"/>
    <x v="0"/>
    <x v="0"/>
    <x v="0"/>
  </r>
  <r>
    <x v="2716"/>
    <x v="1495"/>
    <s v="CUBRIMIENTO"/>
    <x v="0"/>
    <m/>
    <s v="2025-07-14"/>
    <s v="2025-09-23"/>
    <s v="2025-10-01 10:49:06"/>
    <s v="2025-10-02 17:26:43"/>
    <s v="2025-10-07 15:40:23"/>
    <s v="2025-10-17 07:39:43"/>
    <s v="2025-11-04 15:59:05"/>
    <s v="2025-09-24"/>
    <s v="2025-09-25"/>
    <s v="2025-10-03"/>
    <s v="2025-10-07"/>
    <s v="2025-10-09"/>
    <x v="1"/>
    <s v="Cali"/>
    <s v="MANT004"/>
    <x v="934"/>
    <m/>
    <x v="0"/>
    <n v="1"/>
    <x v="75"/>
    <x v="0"/>
    <x v="3"/>
    <n v="433787"/>
    <x v="0"/>
    <x v="0"/>
    <x v="0"/>
    <x v="0"/>
  </r>
  <r>
    <x v="2716"/>
    <x v="1495"/>
    <s v="CUBRIMIENTO"/>
    <x v="0"/>
    <m/>
    <s v="2025-07-14"/>
    <s v="2025-09-23"/>
    <s v="2025-10-01 10:49:06"/>
    <s v="2025-10-02 17:26:43"/>
    <s v="2025-10-07 15:40:23"/>
    <s v="2025-10-17 07:39:43"/>
    <s v="2025-11-04 15:59:05"/>
    <s v="2025-09-24"/>
    <s v="2025-09-25"/>
    <s v="2025-10-03"/>
    <s v="2025-10-07"/>
    <s v="2025-10-09"/>
    <x v="1"/>
    <s v="Cali"/>
    <s v="MANT004"/>
    <x v="934"/>
    <m/>
    <x v="0"/>
    <n v="1"/>
    <x v="3"/>
    <x v="0"/>
    <x v="3"/>
    <n v="556320"/>
    <x v="0"/>
    <x v="0"/>
    <x v="0"/>
    <x v="0"/>
  </r>
  <r>
    <x v="2716"/>
    <x v="1495"/>
    <s v="CUBRIMIENTO"/>
    <x v="0"/>
    <m/>
    <s v="2025-07-14"/>
    <s v="2025-09-23"/>
    <s v="2025-10-01 10:49:06"/>
    <s v="2025-10-02 17:26:43"/>
    <s v="2025-10-07 15:40:23"/>
    <s v="2025-10-17 07:39:43"/>
    <s v="2025-11-04 15:59:05"/>
    <s v="2025-09-24"/>
    <s v="2025-09-25"/>
    <s v="2025-10-03"/>
    <s v="2025-10-07"/>
    <s v="2025-10-09"/>
    <x v="1"/>
    <s v="Cali"/>
    <s v="MTOS03"/>
    <x v="839"/>
    <m/>
    <x v="0"/>
    <n v="2"/>
    <x v="0"/>
    <x v="0"/>
    <x v="0"/>
    <n v="1996722"/>
    <x v="0"/>
    <x v="0"/>
    <x v="0"/>
    <x v="0"/>
  </r>
  <r>
    <x v="2716"/>
    <x v="1495"/>
    <s v="CUBRIMIENTO"/>
    <x v="0"/>
    <m/>
    <s v="2025-07-14"/>
    <s v="2025-09-23"/>
    <s v="2025-10-01 10:49:06"/>
    <s v="2025-10-02 17:26:43"/>
    <s v="2025-10-07 15:40:23"/>
    <s v="2025-10-17 07:39:43"/>
    <s v="2025-11-04 15:59:05"/>
    <s v="2025-09-24"/>
    <s v="2025-09-25"/>
    <s v="2025-10-03"/>
    <s v="2025-10-07"/>
    <s v="2025-10-09"/>
    <x v="1"/>
    <s v="Cali"/>
    <s v="SERV03"/>
    <x v="9"/>
    <m/>
    <x v="0"/>
    <n v="1"/>
    <x v="0"/>
    <x v="0"/>
    <x v="0"/>
    <n v="150000"/>
    <x v="0"/>
    <x v="1"/>
    <x v="1"/>
    <x v="0"/>
  </r>
  <r>
    <x v="2716"/>
    <x v="1495"/>
    <s v="CUBRIMIENTO"/>
    <x v="0"/>
    <m/>
    <s v="2025-07-14"/>
    <s v="2025-09-23"/>
    <s v="2025-10-01 10:49:06"/>
    <s v="2025-10-02 17:26:43"/>
    <s v="2025-10-07 15:40:23"/>
    <s v="2025-10-17 07:39:43"/>
    <s v="2025-11-04 15:59:05"/>
    <s v="2025-09-24"/>
    <s v="2025-09-25"/>
    <s v="2025-10-03"/>
    <s v="2025-10-07"/>
    <s v="2025-10-09"/>
    <x v="1"/>
    <s v="Cali"/>
    <s v="SERV03"/>
    <x v="9"/>
    <m/>
    <x v="0"/>
    <n v="1"/>
    <x v="0"/>
    <x v="0"/>
    <x v="0"/>
    <n v="200000"/>
    <x v="0"/>
    <x v="1"/>
    <x v="1"/>
    <x v="0"/>
  </r>
  <r>
    <x v="2716"/>
    <x v="1495"/>
    <s v="CUBRIMIENTO"/>
    <x v="0"/>
    <m/>
    <s v="2025-07-14"/>
    <s v="2025-09-23"/>
    <s v="2025-10-01 10:49:06"/>
    <s v="2025-10-02 17:26:43"/>
    <s v="2025-10-07 15:40:23"/>
    <s v="2025-10-17 07:39:43"/>
    <s v="2025-11-04 15:59:05"/>
    <s v="2025-09-24"/>
    <s v="2025-09-25"/>
    <s v="2025-10-03"/>
    <s v="2025-10-07"/>
    <s v="2025-10-09"/>
    <x v="1"/>
    <s v="Cali"/>
    <s v="SOMB0301**"/>
    <x v="189"/>
    <s v="LONA DICKSON CAFE VETEADO U235 1.20M"/>
    <x v="0"/>
    <n v="1"/>
    <x v="75"/>
    <x v="0"/>
    <x v="3"/>
    <n v="1069371"/>
    <x v="0"/>
    <x v="0"/>
    <x v="0"/>
    <x v="0"/>
  </r>
  <r>
    <x v="2716"/>
    <x v="1495"/>
    <s v="CUBRIMIENTO"/>
    <x v="0"/>
    <m/>
    <s v="2025-07-14"/>
    <s v="2025-09-23"/>
    <s v="2025-10-01 10:49:06"/>
    <s v="2025-10-02 17:26:43"/>
    <s v="2025-10-07 15:40:23"/>
    <s v="2025-10-17 07:39:43"/>
    <s v="2025-11-04 15:59:05"/>
    <s v="2025-09-24"/>
    <s v="2025-09-25"/>
    <s v="2025-10-03"/>
    <s v="2025-10-07"/>
    <s v="2025-10-09"/>
    <x v="1"/>
    <s v="Cali"/>
    <s v="SOMB0301**"/>
    <x v="189"/>
    <s v="LONA DICKSON CAFE VETEADO U235 1.20M"/>
    <x v="0"/>
    <n v="1"/>
    <x v="3"/>
    <x v="0"/>
    <x v="3"/>
    <n v="1712422"/>
    <x v="0"/>
    <x v="0"/>
    <x v="0"/>
    <x v="0"/>
  </r>
  <r>
    <x v="2716"/>
    <x v="1495"/>
    <s v="CUBRIMIENTO"/>
    <x v="0"/>
    <m/>
    <s v="2025-07-14"/>
    <s v="2025-09-23"/>
    <s v="2025-10-01 10:49:06"/>
    <s v="2025-10-02 17:26:43"/>
    <s v="2025-10-07 15:40:23"/>
    <s v="2025-10-17 07:39:43"/>
    <s v="2025-11-04 15:59:05"/>
    <s v="2025-09-24"/>
    <s v="2025-09-25"/>
    <s v="2025-10-03"/>
    <s v="2025-10-07"/>
    <s v="2025-10-09"/>
    <x v="1"/>
    <s v="Cali"/>
    <s v="TRANSP06"/>
    <x v="59"/>
    <m/>
    <x v="0"/>
    <n v="1"/>
    <x v="0"/>
    <x v="0"/>
    <x v="0"/>
    <n v="150000"/>
    <x v="0"/>
    <x v="1"/>
    <x v="1"/>
    <x v="0"/>
  </r>
  <r>
    <x v="2717"/>
    <x v="590"/>
    <s v="MUEBLES"/>
    <x v="0"/>
    <m/>
    <s v="2025-09-01"/>
    <s v="2025-09-01"/>
    <s v="2025-09-04 13:33:47"/>
    <s v="0000-00-00 00:00:00"/>
    <s v="0000-00-00 00:00:00"/>
    <s v="2025-09-05 11:39:55"/>
    <s v="0000-00-00 00:00:00"/>
    <s v="2025-09-02"/>
    <s v="2025-09-02"/>
    <s v="2025-09-03"/>
    <s v="2025-09-05"/>
    <s v="2025-09-05"/>
    <x v="3"/>
    <s v="Virtual"/>
    <s v="100196"/>
    <x v="218"/>
    <m/>
    <x v="0"/>
    <n v="2"/>
    <x v="0"/>
    <x v="0"/>
    <x v="0"/>
    <n v="339600"/>
    <x v="0"/>
    <x v="0"/>
    <x v="0"/>
    <x v="4"/>
  </r>
  <r>
    <x v="2718"/>
    <x v="1142"/>
    <s v="CUBRIMIENTO"/>
    <x v="0"/>
    <m/>
    <s v="2025-09-01"/>
    <s v="2025-09-04"/>
    <s v="2025-09-04 14:21:17"/>
    <s v="2025-09-04 18:18:24"/>
    <s v="2025-09-12 11:28:46"/>
    <s v="0000-00-00 00:00:00"/>
    <s v="0000-00-00 00:00:00"/>
    <s v="2025-09-05"/>
    <s v="2025-09-08"/>
    <s v="2025-09-09"/>
    <s v="2025-09-11"/>
    <s v="2025-09-11"/>
    <x v="18"/>
    <s v="Toscany"/>
    <s v="SOMB0301**"/>
    <x v="189"/>
    <s v="LONA DICKSON CAFE VETEADO U235 1.20M"/>
    <x v="0"/>
    <n v="1"/>
    <x v="98"/>
    <x v="0"/>
    <x v="19"/>
    <n v="750510"/>
    <x v="0"/>
    <x v="0"/>
    <x v="0"/>
    <x v="4"/>
  </r>
  <r>
    <x v="2719"/>
    <x v="297"/>
    <s v="CUBRIMIENTO"/>
    <x v="0"/>
    <m/>
    <s v="2025-09-01"/>
    <s v="2025-09-01"/>
    <s v="2025-09-02 11:02:34"/>
    <s v="0000-00-00 00:00:00"/>
    <s v="2025-09-03 07:25:42"/>
    <s v="2025-09-03 07:26:03"/>
    <s v="0000-00-00 00:00:00"/>
    <s v="2025-09-02"/>
    <s v="2025-09-02"/>
    <s v="2025-09-04"/>
    <s v="2025-09-08"/>
    <s v="2025-09-08"/>
    <x v="3"/>
    <s v="Toscany"/>
    <s v="26"/>
    <x v="27"/>
    <m/>
    <x v="0"/>
    <n v="20"/>
    <x v="0"/>
    <x v="0"/>
    <x v="0"/>
    <n v="1052000"/>
    <x v="0"/>
    <x v="0"/>
    <x v="0"/>
    <x v="4"/>
  </r>
  <r>
    <x v="2719"/>
    <x v="297"/>
    <s v="CUBRIMIENTO"/>
    <x v="0"/>
    <m/>
    <s v="2025-09-01"/>
    <s v="2025-09-01"/>
    <s v="2025-09-02 11:02:34"/>
    <s v="0000-00-00 00:00:00"/>
    <s v="2025-09-03 07:25:42"/>
    <s v="2025-09-03 07:26:03"/>
    <s v="0000-00-00 00:00:00"/>
    <s v="2025-09-02"/>
    <s v="2025-09-02"/>
    <s v="2025-09-04"/>
    <s v="2025-09-08"/>
    <s v="2025-09-08"/>
    <x v="3"/>
    <s v="Toscany"/>
    <s v="55013"/>
    <x v="732"/>
    <m/>
    <x v="0"/>
    <n v="2.8"/>
    <x v="0"/>
    <x v="0"/>
    <x v="0"/>
    <n v="147280"/>
    <x v="0"/>
    <x v="0"/>
    <x v="0"/>
    <x v="4"/>
  </r>
  <r>
    <x v="2720"/>
    <x v="1496"/>
    <s v="MUEBLES CC CUBRIMIENTOS"/>
    <x v="0"/>
    <m/>
    <s v="2025-09-01"/>
    <s v="2025-09-15"/>
    <s v="2025-09-16 13:26:46"/>
    <s v="0000-00-00 00:00:00"/>
    <s v="2025-09-23 15:13:53"/>
    <s v="2025-10-01 11:44:40"/>
    <s v="2025-10-09 14:07:28"/>
    <s v="2025-09-16"/>
    <s v="2025-09-16"/>
    <s v="2025-09-24"/>
    <s v="2025-09-26"/>
    <s v="2025-09-30"/>
    <x v="3"/>
    <s v="Cali"/>
    <s v="MANT004"/>
    <x v="934"/>
    <m/>
    <x v="0"/>
    <n v="1"/>
    <x v="43"/>
    <x v="0"/>
    <x v="21"/>
    <n v="721740"/>
    <x v="0"/>
    <x v="0"/>
    <x v="0"/>
    <x v="4"/>
  </r>
  <r>
    <x v="2720"/>
    <x v="1496"/>
    <s v="MUEBLES CC CUBRIMIENTOS"/>
    <x v="0"/>
    <m/>
    <s v="2025-09-01"/>
    <s v="2025-09-15"/>
    <s v="2025-09-16 13:26:46"/>
    <s v="0000-00-00 00:00:00"/>
    <s v="2025-09-23 15:13:53"/>
    <s v="2025-10-01 11:44:40"/>
    <s v="2025-10-09 14:07:28"/>
    <s v="2025-09-16"/>
    <s v="2025-09-16"/>
    <s v="2025-09-24"/>
    <s v="2025-09-26"/>
    <s v="2025-09-30"/>
    <x v="3"/>
    <s v="Cali"/>
    <s v="SERV03"/>
    <x v="1179"/>
    <m/>
    <x v="0"/>
    <n v="1"/>
    <x v="0"/>
    <x v="0"/>
    <x v="0"/>
    <n v="200000"/>
    <x v="0"/>
    <x v="1"/>
    <x v="1"/>
    <x v="4"/>
  </r>
  <r>
    <x v="2720"/>
    <x v="1496"/>
    <s v="MUEBLES CC CUBRIMIENTOS"/>
    <x v="0"/>
    <m/>
    <s v="2025-09-01"/>
    <s v="2025-09-15"/>
    <s v="2025-09-16 13:26:46"/>
    <s v="0000-00-00 00:00:00"/>
    <s v="2025-09-23 15:13:53"/>
    <s v="2025-10-01 11:44:40"/>
    <s v="2025-10-09 14:07:28"/>
    <s v="2025-09-16"/>
    <s v="2025-09-16"/>
    <s v="2025-09-24"/>
    <s v="2025-09-26"/>
    <s v="2025-09-30"/>
    <x v="3"/>
    <s v="Cali"/>
    <s v="SERVANDAM"/>
    <x v="865"/>
    <m/>
    <x v="0"/>
    <n v="1"/>
    <x v="0"/>
    <x v="0"/>
    <x v="0"/>
    <n v="200000"/>
    <x v="0"/>
    <x v="1"/>
    <x v="1"/>
    <x v="4"/>
  </r>
  <r>
    <x v="2721"/>
    <x v="1497"/>
    <s v="MUEBLES CC CUBRIMIENTOS"/>
    <x v="0"/>
    <m/>
    <s v="2025-09-01"/>
    <s v="2025-09-05"/>
    <s v="2025-09-09 16:44:48"/>
    <s v="2025-09-15 13:57:59"/>
    <s v="2025-10-15 10:18:06"/>
    <s v="2025-10-16 08:31:41"/>
    <s v="0000-00-00 00:00:00"/>
    <s v="2025-09-08"/>
    <s v="2025-09-23"/>
    <s v="2025-10-24"/>
    <s v="2025-10-30"/>
    <s v="2025-11-03"/>
    <x v="15"/>
    <s v="Barranquilla"/>
    <s v="5520"/>
    <x v="384"/>
    <s v="LONA DICKSON CRUDO REF:6020"/>
    <x v="0"/>
    <n v="4"/>
    <x v="0"/>
    <x v="0"/>
    <x v="0"/>
    <n v="31565204"/>
    <x v="0"/>
    <x v="0"/>
    <x v="0"/>
    <x v="0"/>
  </r>
  <r>
    <x v="2721"/>
    <x v="1497"/>
    <s v="MUEBLES CC CUBRIMIENTOS"/>
    <x v="0"/>
    <m/>
    <s v="2025-09-01"/>
    <s v="2025-09-05"/>
    <s v="2025-09-09 16:44:48"/>
    <s v="2025-09-15 13:57:59"/>
    <s v="2025-10-15 10:18:06"/>
    <s v="2025-10-16 08:31:41"/>
    <s v="0000-00-00 00:00:00"/>
    <s v="2025-09-08"/>
    <s v="2025-09-23"/>
    <s v="2025-10-24"/>
    <s v="2025-10-30"/>
    <s v="2025-11-03"/>
    <x v="15"/>
    <s v="Barranquilla"/>
    <s v="PUBL01"/>
    <x v="117"/>
    <m/>
    <x v="0"/>
    <n v="2"/>
    <x v="56"/>
    <x v="65"/>
    <x v="0"/>
    <n v="89066"/>
    <x v="0"/>
    <x v="0"/>
    <x v="0"/>
    <x v="0"/>
  </r>
  <r>
    <x v="2721"/>
    <x v="1497"/>
    <s v="MUEBLES CC CUBRIMIENTOS"/>
    <x v="0"/>
    <m/>
    <s v="2025-09-01"/>
    <s v="2025-09-05"/>
    <s v="2025-09-09 16:44:48"/>
    <s v="2025-09-15 13:57:59"/>
    <s v="2025-10-15 10:18:06"/>
    <s v="2025-10-16 08:31:41"/>
    <s v="0000-00-00 00:00:00"/>
    <s v="2025-09-08"/>
    <s v="2025-09-23"/>
    <s v="2025-10-24"/>
    <s v="2025-10-30"/>
    <s v="2025-11-03"/>
    <x v="15"/>
    <s v="Barranquilla"/>
    <s v="PUBL04"/>
    <x v="272"/>
    <m/>
    <x v="0"/>
    <n v="2"/>
    <x v="445"/>
    <x v="17"/>
    <x v="0"/>
    <n v="184070"/>
    <x v="0"/>
    <x v="0"/>
    <x v="0"/>
    <x v="0"/>
  </r>
  <r>
    <x v="2721"/>
    <x v="1497"/>
    <s v="MUEBLES CC CUBRIMIENTOS"/>
    <x v="0"/>
    <m/>
    <s v="2025-09-01"/>
    <s v="2025-09-05"/>
    <s v="2025-09-09 16:44:48"/>
    <s v="2025-09-15 13:57:59"/>
    <s v="2025-10-15 10:18:06"/>
    <s v="2025-10-16 08:31:41"/>
    <s v="0000-00-00 00:00:00"/>
    <s v="2025-09-08"/>
    <s v="2025-09-23"/>
    <s v="2025-10-24"/>
    <s v="2025-10-30"/>
    <s v="2025-11-03"/>
    <x v="15"/>
    <s v="Barranquilla"/>
    <s v="TRANSP11"/>
    <x v="177"/>
    <m/>
    <x v="0"/>
    <n v="1"/>
    <x v="0"/>
    <x v="0"/>
    <x v="0"/>
    <n v="700000"/>
    <x v="0"/>
    <x v="0"/>
    <x v="0"/>
    <x v="0"/>
  </r>
  <r>
    <x v="2722"/>
    <x v="686"/>
    <s v="CUBRIMIENTO"/>
    <x v="0"/>
    <m/>
    <s v="2025-09-02"/>
    <s v="2025-09-02"/>
    <s v="2025-09-04 11:47:39"/>
    <s v="2025-09-08 07:48:39"/>
    <s v="2025-09-13 12:24:32"/>
    <s v="2025-09-15 07:33:54"/>
    <s v="2025-09-23 16:50:59"/>
    <s v="2025-09-03"/>
    <s v="2025-09-05"/>
    <s v="2025-09-12"/>
    <s v="2025-09-16"/>
    <s v="2025-09-23"/>
    <x v="1"/>
    <s v="Virtual"/>
    <s v="FLANCHE01"/>
    <x v="51"/>
    <m/>
    <x v="8"/>
    <n v="1"/>
    <x v="446"/>
    <x v="0"/>
    <x v="0"/>
    <n v="335488"/>
    <x v="0"/>
    <x v="0"/>
    <x v="0"/>
    <x v="4"/>
  </r>
  <r>
    <x v="2722"/>
    <x v="686"/>
    <s v="CUBRIMIENTO"/>
    <x v="0"/>
    <m/>
    <s v="2025-09-02"/>
    <s v="2025-09-02"/>
    <s v="2025-09-04 11:47:39"/>
    <s v="2025-09-08 07:48:39"/>
    <s v="2025-09-13 12:24:32"/>
    <s v="2025-09-15 07:33:54"/>
    <s v="2025-09-23 16:50:59"/>
    <s v="2025-09-03"/>
    <s v="2025-09-05"/>
    <s v="2025-09-12"/>
    <s v="2025-09-16"/>
    <s v="2025-09-23"/>
    <x v="1"/>
    <s v="Virtual"/>
    <s v="SOMB01"/>
    <x v="71"/>
    <s v="LONA DICKSON GRIS VETEADO (U406) 1.20M"/>
    <x v="8"/>
    <n v="1"/>
    <x v="446"/>
    <x v="0"/>
    <x v="13"/>
    <n v="3214108"/>
    <x v="0"/>
    <x v="6"/>
    <x v="5"/>
    <x v="4"/>
  </r>
  <r>
    <x v="2723"/>
    <x v="1498"/>
    <s v="CUBRIMIENTO"/>
    <x v="0"/>
    <m/>
    <s v="2025-09-02"/>
    <s v="2025-09-29"/>
    <s v="2025-10-06 17:24:37"/>
    <s v="0000-00-00 00:00:00"/>
    <s v="0000-00-00 00:00:00"/>
    <s v="0000-00-00 00:00:00"/>
    <s v="0000-00-00 00:00:00"/>
    <s v="2025-10-06"/>
    <s v="2025-11-05"/>
    <s v="2025-11-21"/>
    <s v="2025-11-21"/>
    <s v="2025-11-21"/>
    <x v="9"/>
    <s v="Toscana"/>
    <s v="PSTARDE02"/>
    <x v="1297"/>
    <s v="LONA PERGOTEX TRASLUCIDA BLANCA 3M"/>
    <x v="3"/>
    <n v="1"/>
    <x v="15"/>
    <x v="0"/>
    <x v="229"/>
    <n v="35021416.32"/>
    <x v="1"/>
    <x v="4"/>
    <x v="15"/>
    <x v="3"/>
  </r>
  <r>
    <x v="2723"/>
    <x v="1498"/>
    <s v="CUBRIMIENTO"/>
    <x v="0"/>
    <m/>
    <s v="2025-09-02"/>
    <s v="2025-09-29"/>
    <s v="2025-10-06 17:24:37"/>
    <s v="0000-00-00 00:00:00"/>
    <s v="0000-00-00 00:00:00"/>
    <s v="0000-00-00 00:00:00"/>
    <s v="0000-00-00 00:00:00"/>
    <s v="2025-10-06"/>
    <s v="2025-11-05"/>
    <s v="2025-11-21"/>
    <s v="2025-11-21"/>
    <s v="2025-11-21"/>
    <x v="9"/>
    <s v="Toscana"/>
    <s v="PSTARDE02"/>
    <x v="1297"/>
    <s v="LONA PERGOTEX TRASLUCIDA BLANCA 3M"/>
    <x v="3"/>
    <n v="1"/>
    <x v="447"/>
    <x v="0"/>
    <x v="63"/>
    <n v="17031418.559999999"/>
    <x v="1"/>
    <x v="4"/>
    <x v="15"/>
    <x v="3"/>
  </r>
  <r>
    <x v="2724"/>
    <x v="796"/>
    <s v="CUBRIMIENTO"/>
    <x v="0"/>
    <m/>
    <s v="2025-09-02"/>
    <s v="2025-09-03"/>
    <s v="2025-09-03 08:43:41"/>
    <s v="0000-00-00 00:00:00"/>
    <s v="2025-09-03 08:43:47"/>
    <s v="2025-09-04 06:51:21"/>
    <s v="0000-00-00 00:00:00"/>
    <s v="2025-09-04"/>
    <s v="2025-09-04"/>
    <s v="2025-09-08"/>
    <s v="2025-09-10"/>
    <s v="2025-09-10"/>
    <x v="3"/>
    <s v="Toscany"/>
    <s v="3605"/>
    <x v="1298"/>
    <m/>
    <x v="0"/>
    <n v="1"/>
    <x v="0"/>
    <x v="0"/>
    <x v="0"/>
    <n v="29138"/>
    <x v="0"/>
    <x v="0"/>
    <x v="0"/>
    <x v="4"/>
  </r>
  <r>
    <x v="2724"/>
    <x v="796"/>
    <s v="CUBRIMIENTO"/>
    <x v="0"/>
    <m/>
    <s v="2025-09-02"/>
    <s v="2025-09-03"/>
    <s v="2025-09-03 08:43:41"/>
    <s v="0000-00-00 00:00:00"/>
    <s v="2025-09-03 08:43:47"/>
    <s v="2025-09-04 06:51:21"/>
    <s v="0000-00-00 00:00:00"/>
    <s v="2025-09-04"/>
    <s v="2025-09-04"/>
    <s v="2025-09-08"/>
    <s v="2025-09-10"/>
    <s v="2025-09-10"/>
    <x v="3"/>
    <s v="Toscany"/>
    <s v="PZCH099"/>
    <x v="1299"/>
    <m/>
    <x v="0"/>
    <n v="110"/>
    <x v="0"/>
    <x v="0"/>
    <x v="0"/>
    <n v="924000"/>
    <x v="0"/>
    <x v="0"/>
    <x v="0"/>
    <x v="4"/>
  </r>
  <r>
    <x v="2724"/>
    <x v="796"/>
    <s v="CUBRIMIENTO"/>
    <x v="0"/>
    <m/>
    <s v="2025-09-02"/>
    <s v="2025-09-03"/>
    <s v="2025-09-03 08:43:41"/>
    <s v="0000-00-00 00:00:00"/>
    <s v="2025-09-03 08:43:47"/>
    <s v="2025-09-04 06:51:21"/>
    <s v="0000-00-00 00:00:00"/>
    <s v="2025-09-04"/>
    <s v="2025-09-04"/>
    <s v="2025-09-08"/>
    <s v="2025-09-10"/>
    <s v="2025-09-10"/>
    <x v="3"/>
    <s v="Toscany"/>
    <s v="PZCH111"/>
    <x v="1300"/>
    <m/>
    <x v="0"/>
    <n v="110"/>
    <x v="0"/>
    <x v="0"/>
    <x v="0"/>
    <n v="39600"/>
    <x v="0"/>
    <x v="0"/>
    <x v="0"/>
    <x v="4"/>
  </r>
  <r>
    <x v="2725"/>
    <x v="1499"/>
    <s v="CUBRIMIENTO"/>
    <x v="0"/>
    <m/>
    <s v="2025-09-01"/>
    <s v="2025-09-05"/>
    <s v="2025-09-20 10:25:31"/>
    <s v="2025-09-24 18:09:56"/>
    <s v="2025-09-29 16:09:39"/>
    <s v="2025-10-17 07:38:50"/>
    <s v="2025-10-23 16:18:27"/>
    <s v="2025-09-20"/>
    <s v="2025-09-25"/>
    <s v="2025-10-02"/>
    <s v="2025-10-08"/>
    <s v="2025-10-15"/>
    <x v="3"/>
    <s v="Barranquilla"/>
    <s v="27249"/>
    <x v="64"/>
    <m/>
    <x v="0"/>
    <n v="1"/>
    <x v="0"/>
    <x v="0"/>
    <x v="0"/>
    <n v="156274"/>
    <x v="0"/>
    <x v="0"/>
    <x v="0"/>
    <x v="0"/>
  </r>
  <r>
    <x v="2725"/>
    <x v="1499"/>
    <s v="CUBRIMIENTO"/>
    <x v="0"/>
    <m/>
    <s v="2025-09-01"/>
    <s v="2025-09-05"/>
    <s v="2025-09-20 10:25:31"/>
    <s v="2025-09-24 18:09:56"/>
    <s v="2025-09-29 16:09:39"/>
    <s v="2025-10-17 07:38:50"/>
    <s v="2025-10-23 16:18:27"/>
    <s v="2025-09-20"/>
    <s v="2025-09-25"/>
    <s v="2025-10-02"/>
    <s v="2025-10-08"/>
    <s v="2025-10-15"/>
    <x v="3"/>
    <s v="Barranquilla"/>
    <s v="FLANCHE01"/>
    <x v="51"/>
    <m/>
    <x v="8"/>
    <n v="1"/>
    <x v="15"/>
    <x v="0"/>
    <x v="0"/>
    <n v="518482"/>
    <x v="0"/>
    <x v="0"/>
    <x v="0"/>
    <x v="0"/>
  </r>
  <r>
    <x v="2725"/>
    <x v="1499"/>
    <s v="CUBRIMIENTO"/>
    <x v="0"/>
    <m/>
    <s v="2025-09-01"/>
    <s v="2025-09-05"/>
    <s v="2025-09-20 10:25:31"/>
    <s v="2025-09-24 18:09:56"/>
    <s v="2025-09-29 16:09:39"/>
    <s v="2025-10-17 07:38:50"/>
    <s v="2025-10-23 16:18:27"/>
    <s v="2025-09-20"/>
    <s v="2025-09-25"/>
    <s v="2025-10-02"/>
    <s v="2025-10-08"/>
    <s v="2025-10-15"/>
    <x v="3"/>
    <s v="Barranquilla"/>
    <s v="SERV03"/>
    <x v="1179"/>
    <m/>
    <x v="0"/>
    <n v="1"/>
    <x v="0"/>
    <x v="0"/>
    <x v="0"/>
    <n v="350000"/>
    <x v="0"/>
    <x v="1"/>
    <x v="1"/>
    <x v="0"/>
  </r>
  <r>
    <x v="2725"/>
    <x v="1499"/>
    <s v="CUBRIMIENTO"/>
    <x v="0"/>
    <m/>
    <s v="2025-09-01"/>
    <s v="2025-09-05"/>
    <s v="2025-09-20 10:25:31"/>
    <s v="2025-09-24 18:09:56"/>
    <s v="2025-09-29 16:09:39"/>
    <s v="2025-10-17 07:38:50"/>
    <s v="2025-10-23 16:18:27"/>
    <s v="2025-09-20"/>
    <s v="2025-09-25"/>
    <s v="2025-10-02"/>
    <s v="2025-10-08"/>
    <s v="2025-10-15"/>
    <x v="3"/>
    <s v="Barranquilla"/>
    <s v="SOMB03"/>
    <x v="161"/>
    <s v="LONA DICKSON CRUDO REF:6020"/>
    <x v="8"/>
    <n v="1"/>
    <x v="15"/>
    <x v="0"/>
    <x v="46"/>
    <n v="6324952"/>
    <x v="0"/>
    <x v="6"/>
    <x v="8"/>
    <x v="0"/>
  </r>
  <r>
    <x v="2725"/>
    <x v="1499"/>
    <s v="CUBRIMIENTO"/>
    <x v="0"/>
    <m/>
    <s v="2025-09-01"/>
    <s v="2025-09-05"/>
    <s v="2025-09-20 10:25:31"/>
    <s v="2025-09-24 18:09:56"/>
    <s v="2025-09-29 16:09:39"/>
    <s v="2025-10-17 07:38:50"/>
    <s v="2025-10-23 16:18:27"/>
    <s v="2025-09-20"/>
    <s v="2025-09-25"/>
    <s v="2025-10-02"/>
    <s v="2025-10-08"/>
    <s v="2025-10-15"/>
    <x v="3"/>
    <s v="Barranquilla"/>
    <s v="TRANSP05"/>
    <x v="198"/>
    <m/>
    <x v="0"/>
    <n v="1"/>
    <x v="0"/>
    <x v="0"/>
    <x v="0"/>
    <n v="350000"/>
    <x v="0"/>
    <x v="1"/>
    <x v="1"/>
    <x v="0"/>
  </r>
  <r>
    <x v="2726"/>
    <x v="872"/>
    <s v="CUBRIMIENTO"/>
    <x v="0"/>
    <m/>
    <s v="2025-09-02"/>
    <s v="2025-09-03"/>
    <s v="2025-09-03 08:33:21"/>
    <s v="0000-00-00 00:00:00"/>
    <s v="2025-09-03 08:33:29"/>
    <s v="2025-09-03 14:41:50"/>
    <s v="0000-00-00 00:00:00"/>
    <s v="2025-09-04"/>
    <s v="2025-09-04"/>
    <s v="2025-09-08"/>
    <s v="2025-09-10"/>
    <s v="2025-09-10"/>
    <x v="3"/>
    <s v="Toscany"/>
    <s v="11443"/>
    <x v="368"/>
    <m/>
    <x v="0"/>
    <n v="2"/>
    <x v="0"/>
    <x v="0"/>
    <x v="0"/>
    <n v="20000"/>
    <x v="0"/>
    <x v="0"/>
    <x v="0"/>
    <x v="4"/>
  </r>
  <r>
    <x v="2726"/>
    <x v="872"/>
    <s v="CUBRIMIENTO"/>
    <x v="0"/>
    <m/>
    <s v="2025-09-02"/>
    <s v="2025-09-03"/>
    <s v="2025-09-03 08:33:21"/>
    <s v="0000-00-00 00:00:00"/>
    <s v="2025-09-03 08:33:29"/>
    <s v="2025-09-03 14:41:50"/>
    <s v="0000-00-00 00:00:00"/>
    <s v="2025-09-04"/>
    <s v="2025-09-04"/>
    <s v="2025-09-08"/>
    <s v="2025-09-10"/>
    <s v="2025-09-10"/>
    <x v="3"/>
    <s v="Toscany"/>
    <s v="ALUTD03"/>
    <x v="784"/>
    <m/>
    <x v="0"/>
    <n v="1"/>
    <x v="0"/>
    <x v="0"/>
    <x v="0"/>
    <n v="497000"/>
    <x v="0"/>
    <x v="0"/>
    <x v="0"/>
    <x v="4"/>
  </r>
  <r>
    <x v="2727"/>
    <x v="186"/>
    <s v="MUEBLES CC CUBRIMIENTOS"/>
    <x v="0"/>
    <m/>
    <s v="2025-06-25"/>
    <s v="2025-09-02"/>
    <s v="2025-09-04 12:02:39"/>
    <s v="0000-00-00 00:00:00"/>
    <s v="2025-09-08 13:43:54"/>
    <s v="2025-09-09 06:57:28"/>
    <s v="2025-10-21 14:23:59"/>
    <s v="2025-09-03"/>
    <s v="2025-09-03"/>
    <s v="2025-09-05"/>
    <s v="2025-09-09"/>
    <s v="2025-09-10"/>
    <x v="3"/>
    <s v="Virtual"/>
    <s v="3151"/>
    <x v="57"/>
    <m/>
    <x v="0"/>
    <n v="20"/>
    <x v="0"/>
    <x v="0"/>
    <x v="0"/>
    <n v="1300000"/>
    <x v="0"/>
    <x v="0"/>
    <x v="0"/>
    <x v="4"/>
  </r>
  <r>
    <x v="2727"/>
    <x v="186"/>
    <s v="MUEBLES CC CUBRIMIENTOS"/>
    <x v="0"/>
    <m/>
    <s v="2025-06-25"/>
    <s v="2025-09-02"/>
    <s v="2025-09-04 12:02:39"/>
    <s v="0000-00-00 00:00:00"/>
    <s v="2025-09-08 13:43:54"/>
    <s v="2025-09-09 06:57:28"/>
    <s v="2025-10-21 14:23:59"/>
    <s v="2025-09-03"/>
    <s v="2025-09-03"/>
    <s v="2025-09-05"/>
    <s v="2025-09-09"/>
    <s v="2025-09-10"/>
    <x v="3"/>
    <s v="Virtual"/>
    <s v="3647"/>
    <x v="268"/>
    <m/>
    <x v="0"/>
    <n v="1"/>
    <x v="0"/>
    <x v="0"/>
    <x v="0"/>
    <n v="1063000"/>
    <x v="0"/>
    <x v="0"/>
    <x v="0"/>
    <x v="4"/>
  </r>
  <r>
    <x v="2728"/>
    <x v="1500"/>
    <s v="CUBRIMIENTO"/>
    <x v="0"/>
    <m/>
    <s v="2025-09-02"/>
    <s v="2025-10-17"/>
    <s v="0000-00-00 00:00:00"/>
    <s v="0000-00-00 00:00:00"/>
    <s v="0000-00-00 00:00:00"/>
    <s v="0000-00-00 00:00:00"/>
    <s v="0000-00-00 00:00:00"/>
    <s v="2025-10-20"/>
    <s v="2025-10-22"/>
    <s v="2025-10-29"/>
    <s v="2025-11-03"/>
    <s v="2025-11-10"/>
    <x v="5"/>
    <s v="Medellin"/>
    <s v="FLANCHE01"/>
    <x v="51"/>
    <m/>
    <x v="3"/>
    <n v="1"/>
    <x v="47"/>
    <x v="0"/>
    <x v="0"/>
    <n v="762473"/>
    <x v="2"/>
    <x v="0"/>
    <x v="0"/>
    <x v="0"/>
  </r>
  <r>
    <x v="2728"/>
    <x v="1500"/>
    <s v="CUBRIMIENTO"/>
    <x v="0"/>
    <m/>
    <s v="2025-09-02"/>
    <s v="2025-10-17"/>
    <s v="0000-00-00 00:00:00"/>
    <s v="0000-00-00 00:00:00"/>
    <s v="0000-00-00 00:00:00"/>
    <s v="0000-00-00 00:00:00"/>
    <s v="0000-00-00 00:00:00"/>
    <s v="2025-10-20"/>
    <s v="2025-10-22"/>
    <s v="2025-10-29"/>
    <s v="2025-11-03"/>
    <s v="2025-11-10"/>
    <x v="5"/>
    <s v="Medellin"/>
    <s v="SERV03"/>
    <x v="1179"/>
    <m/>
    <x v="0"/>
    <n v="1"/>
    <x v="0"/>
    <x v="0"/>
    <x v="0"/>
    <n v="1200000"/>
    <x v="2"/>
    <x v="1"/>
    <x v="1"/>
    <x v="0"/>
  </r>
  <r>
    <x v="2728"/>
    <x v="1500"/>
    <s v="CUBRIMIENTO"/>
    <x v="0"/>
    <m/>
    <s v="2025-09-02"/>
    <s v="2025-10-17"/>
    <s v="0000-00-00 00:00:00"/>
    <s v="0000-00-00 00:00:00"/>
    <s v="0000-00-00 00:00:00"/>
    <s v="0000-00-00 00:00:00"/>
    <s v="0000-00-00 00:00:00"/>
    <s v="2025-10-20"/>
    <s v="2025-10-22"/>
    <s v="2025-10-29"/>
    <s v="2025-11-03"/>
    <s v="2025-11-10"/>
    <x v="5"/>
    <s v="Medellin"/>
    <s v="SOMB01"/>
    <x v="71"/>
    <s v="LONA DICKSON NEGRO FONDO ENT REF:6028"/>
    <x v="3"/>
    <n v="1"/>
    <x v="47"/>
    <x v="0"/>
    <x v="13"/>
    <n v="7004399"/>
    <x v="2"/>
    <x v="6"/>
    <x v="5"/>
    <x v="0"/>
  </r>
  <r>
    <x v="2728"/>
    <x v="1500"/>
    <s v="CUBRIMIENTO"/>
    <x v="0"/>
    <m/>
    <s v="2025-09-02"/>
    <s v="2025-10-17"/>
    <s v="0000-00-00 00:00:00"/>
    <s v="0000-00-00 00:00:00"/>
    <s v="0000-00-00 00:00:00"/>
    <s v="0000-00-00 00:00:00"/>
    <s v="0000-00-00 00:00:00"/>
    <s v="2025-10-20"/>
    <s v="2025-10-22"/>
    <s v="2025-10-29"/>
    <s v="2025-11-03"/>
    <s v="2025-11-10"/>
    <x v="5"/>
    <s v="Medellin"/>
    <s v="TRANSP06"/>
    <x v="59"/>
    <m/>
    <x v="0"/>
    <n v="1"/>
    <x v="0"/>
    <x v="0"/>
    <x v="0"/>
    <n v="940000"/>
    <x v="2"/>
    <x v="1"/>
    <x v="1"/>
    <x v="0"/>
  </r>
  <r>
    <x v="2729"/>
    <x v="1501"/>
    <s v="CUBRIMIENTO"/>
    <x v="0"/>
    <m/>
    <s v="2025-09-02"/>
    <s v="2025-09-16"/>
    <s v="2025-09-20 10:57:36"/>
    <s v="2025-09-29 09:28:33"/>
    <s v="2025-10-03 16:34:51"/>
    <s v="2025-10-09 08:11:44"/>
    <s v="2025-10-10 16:18:46"/>
    <s v="2025-09-20"/>
    <s v="2025-09-29"/>
    <s v="2025-10-06"/>
    <s v="2025-10-08"/>
    <s v="2025-10-09"/>
    <x v="3"/>
    <s v="Cali"/>
    <s v="BANE14"/>
    <x v="222"/>
    <s v="LONA DICKSON ARENA VETEADO U337"/>
    <x v="8"/>
    <n v="1"/>
    <x v="107"/>
    <x v="21"/>
    <x v="0"/>
    <n v="7229706"/>
    <x v="0"/>
    <x v="9"/>
    <x v="9"/>
    <x v="0"/>
  </r>
  <r>
    <x v="2730"/>
    <x v="1502"/>
    <s v="MUEBLES CC CUBRIMIENTOS"/>
    <x v="0"/>
    <m/>
    <s v="2025-09-03"/>
    <s v="2025-09-05"/>
    <s v="2025-09-09 16:32:44"/>
    <s v="0000-00-00 00:00:00"/>
    <s v="2025-09-10 07:29:16"/>
    <s v="2025-09-16 07:05:43"/>
    <s v="0000-00-00 00:00:00"/>
    <s v="2025-09-09"/>
    <s v="2025-09-09"/>
    <s v="2025-09-10"/>
    <s v="2025-09-13"/>
    <s v="2025-09-13"/>
    <x v="3"/>
    <s v="Bogota"/>
    <s v="REP036"/>
    <x v="72"/>
    <m/>
    <x v="0"/>
    <n v="2"/>
    <x v="0"/>
    <x v="0"/>
    <x v="0"/>
    <n v="400000"/>
    <x v="0"/>
    <x v="0"/>
    <x v="0"/>
    <x v="4"/>
  </r>
  <r>
    <x v="2731"/>
    <x v="350"/>
    <s v="MUEBLES CC CUBRIMIENTOS"/>
    <x v="0"/>
    <m/>
    <s v="2025-09-03"/>
    <s v="2025-09-03"/>
    <s v="2025-09-03 14:16:09"/>
    <s v="0000-00-00 00:00:00"/>
    <s v="2025-09-03 14:17:18"/>
    <s v="0000-00-00 00:00:00"/>
    <s v="0000-00-00 00:00:00"/>
    <s v="2025-09-04"/>
    <s v="2025-09-04"/>
    <s v="2025-09-08"/>
    <s v="2025-09-10"/>
    <s v="2025-09-11"/>
    <x v="18"/>
    <s v="Toscany"/>
    <s v="12119"/>
    <x v="283"/>
    <m/>
    <x v="0"/>
    <n v="3"/>
    <x v="0"/>
    <x v="0"/>
    <x v="0"/>
    <n v="157800"/>
    <x v="0"/>
    <x v="0"/>
    <x v="0"/>
    <x v="4"/>
  </r>
  <r>
    <x v="2731"/>
    <x v="350"/>
    <s v="MUEBLES CC CUBRIMIENTOS"/>
    <x v="0"/>
    <m/>
    <s v="2025-09-03"/>
    <s v="2025-09-03"/>
    <s v="2025-09-03 14:16:09"/>
    <s v="0000-00-00 00:00:00"/>
    <s v="2025-09-03 14:17:18"/>
    <s v="0000-00-00 00:00:00"/>
    <s v="0000-00-00 00:00:00"/>
    <s v="2025-09-04"/>
    <s v="2025-09-04"/>
    <s v="2025-09-08"/>
    <s v="2025-09-10"/>
    <s v="2025-09-11"/>
    <x v="18"/>
    <s v="Toscany"/>
    <s v="27"/>
    <x v="674"/>
    <m/>
    <x v="0"/>
    <n v="18"/>
    <x v="0"/>
    <x v="0"/>
    <x v="0"/>
    <n v="946800"/>
    <x v="0"/>
    <x v="0"/>
    <x v="0"/>
    <x v="4"/>
  </r>
  <r>
    <x v="2732"/>
    <x v="487"/>
    <s v="MUEBLES CC CUBRIMIENTOS"/>
    <x v="0"/>
    <m/>
    <s v="2025-09-03"/>
    <s v="2025-09-16"/>
    <s v="2025-09-20 11:06:40"/>
    <s v="0000-00-00 00:00:00"/>
    <s v="2025-10-11 14:33:19"/>
    <s v="2025-10-22 14:05:21"/>
    <s v="2025-10-29 14:27:10"/>
    <s v="2025-09-17"/>
    <s v="2025-09-17"/>
    <s v="2025-10-24"/>
    <s v="2025-10-27"/>
    <s v="2025-10-31"/>
    <x v="3"/>
    <s v="Bogota"/>
    <s v="100232"/>
    <x v="293"/>
    <s v="LONA DICKSON BLANCO REF:0001"/>
    <x v="0"/>
    <n v="1"/>
    <x v="0"/>
    <x v="0"/>
    <x v="0"/>
    <n v="2125997"/>
    <x v="0"/>
    <x v="2"/>
    <x v="0"/>
    <x v="0"/>
  </r>
  <r>
    <x v="2732"/>
    <x v="487"/>
    <s v="MUEBLES CC CUBRIMIENTOS"/>
    <x v="0"/>
    <m/>
    <s v="2025-09-03"/>
    <s v="2025-09-16"/>
    <s v="2025-09-20 11:06:40"/>
    <s v="0000-00-00 00:00:00"/>
    <s v="2025-10-11 14:33:19"/>
    <s v="2025-10-22 14:05:21"/>
    <s v="2025-10-29 14:27:10"/>
    <s v="2025-09-17"/>
    <s v="2025-09-17"/>
    <s v="2025-10-24"/>
    <s v="2025-10-27"/>
    <s v="2025-10-31"/>
    <x v="3"/>
    <s v="Bogota"/>
    <s v="100235"/>
    <x v="217"/>
    <s v="LONA DICKSON BLANCO REF:0001"/>
    <x v="0"/>
    <n v="1"/>
    <x v="0"/>
    <x v="0"/>
    <x v="0"/>
    <n v="3818778"/>
    <x v="0"/>
    <x v="2"/>
    <x v="0"/>
    <x v="0"/>
  </r>
  <r>
    <x v="2732"/>
    <x v="487"/>
    <s v="MUEBLES CC CUBRIMIENTOS"/>
    <x v="0"/>
    <m/>
    <s v="2025-09-03"/>
    <s v="2025-09-16"/>
    <s v="2025-09-20 11:06:40"/>
    <s v="0000-00-00 00:00:00"/>
    <s v="2025-10-11 14:33:19"/>
    <s v="2025-10-22 14:05:21"/>
    <s v="2025-10-29 14:27:10"/>
    <s v="2025-09-17"/>
    <s v="2025-09-17"/>
    <s v="2025-10-24"/>
    <s v="2025-10-27"/>
    <s v="2025-10-31"/>
    <x v="3"/>
    <s v="Bogota"/>
    <s v="100236"/>
    <x v="162"/>
    <s v="LONA DICKSON BLANCO REF:0001"/>
    <x v="0"/>
    <n v="1"/>
    <x v="0"/>
    <x v="0"/>
    <x v="0"/>
    <n v="3820566"/>
    <x v="0"/>
    <x v="2"/>
    <x v="0"/>
    <x v="0"/>
  </r>
  <r>
    <x v="2732"/>
    <x v="487"/>
    <s v="MUEBLES CC CUBRIMIENTOS"/>
    <x v="0"/>
    <m/>
    <s v="2025-09-03"/>
    <s v="2025-09-16"/>
    <s v="2025-09-20 11:06:40"/>
    <s v="0000-00-00 00:00:00"/>
    <s v="2025-10-11 14:33:19"/>
    <s v="2025-10-22 14:05:21"/>
    <s v="2025-10-29 14:27:10"/>
    <s v="2025-09-17"/>
    <s v="2025-09-17"/>
    <s v="2025-10-24"/>
    <s v="2025-10-27"/>
    <s v="2025-10-31"/>
    <x v="3"/>
    <s v="Bogota"/>
    <s v="100483"/>
    <x v="1142"/>
    <m/>
    <x v="0"/>
    <n v="1"/>
    <x v="0"/>
    <x v="0"/>
    <x v="0"/>
    <n v="928000"/>
    <x v="0"/>
    <x v="2"/>
    <x v="0"/>
    <x v="0"/>
  </r>
  <r>
    <x v="2732"/>
    <x v="487"/>
    <s v="MUEBLES CC CUBRIMIENTOS"/>
    <x v="0"/>
    <m/>
    <s v="2025-09-03"/>
    <s v="2025-09-16"/>
    <s v="2025-09-20 11:06:40"/>
    <s v="0000-00-00 00:00:00"/>
    <s v="2025-10-11 14:33:19"/>
    <s v="2025-10-22 14:05:21"/>
    <s v="2025-10-29 14:27:10"/>
    <s v="2025-09-17"/>
    <s v="2025-09-17"/>
    <s v="2025-10-24"/>
    <s v="2025-10-27"/>
    <s v="2025-10-31"/>
    <x v="3"/>
    <s v="Bogota"/>
    <s v="14785"/>
    <x v="84"/>
    <m/>
    <x v="0"/>
    <n v="2"/>
    <x v="0"/>
    <x v="0"/>
    <x v="0"/>
    <n v="1475184"/>
    <x v="0"/>
    <x v="2"/>
    <x v="0"/>
    <x v="0"/>
  </r>
  <r>
    <x v="2732"/>
    <x v="487"/>
    <s v="MUEBLES CC CUBRIMIENTOS"/>
    <x v="0"/>
    <m/>
    <s v="2025-09-03"/>
    <s v="2025-09-16"/>
    <s v="2025-09-20 11:06:40"/>
    <s v="0000-00-00 00:00:00"/>
    <s v="2025-10-11 14:33:19"/>
    <s v="2025-10-22 14:05:21"/>
    <s v="2025-10-29 14:27:10"/>
    <s v="2025-09-17"/>
    <s v="2025-09-17"/>
    <s v="2025-10-24"/>
    <s v="2025-10-27"/>
    <s v="2025-10-31"/>
    <x v="3"/>
    <s v="Bogota"/>
    <s v="5537"/>
    <x v="240"/>
    <s v="LONA DICKSON BLANCO REF:0001"/>
    <x v="0"/>
    <n v="4"/>
    <x v="0"/>
    <x v="0"/>
    <x v="0"/>
    <n v="1247684"/>
    <x v="0"/>
    <x v="12"/>
    <x v="0"/>
    <x v="0"/>
  </r>
  <r>
    <x v="2732"/>
    <x v="487"/>
    <s v="MUEBLES CC CUBRIMIENTOS"/>
    <x v="0"/>
    <m/>
    <s v="2025-09-03"/>
    <s v="2025-09-16"/>
    <s v="2025-09-20 11:06:40"/>
    <s v="0000-00-00 00:00:00"/>
    <s v="2025-10-11 14:33:19"/>
    <s v="2025-10-22 14:05:21"/>
    <s v="2025-10-29 14:27:10"/>
    <s v="2025-09-17"/>
    <s v="2025-09-17"/>
    <s v="2025-10-24"/>
    <s v="2025-10-27"/>
    <s v="2025-10-31"/>
    <x v="3"/>
    <s v="Bogota"/>
    <s v="9827"/>
    <x v="170"/>
    <m/>
    <x v="0"/>
    <n v="1"/>
    <x v="0"/>
    <x v="0"/>
    <x v="0"/>
    <n v="1543550"/>
    <x v="0"/>
    <x v="2"/>
    <x v="0"/>
    <x v="0"/>
  </r>
  <r>
    <x v="2733"/>
    <x v="1503"/>
    <s v="MUEBLES CC CUBRIMIENTOS"/>
    <x v="0"/>
    <m/>
    <s v="2025-09-03"/>
    <s v="2025-09-04"/>
    <s v="2025-09-09 15:09:09"/>
    <s v="0000-00-00 00:00:00"/>
    <s v="2025-10-01 10:22:25"/>
    <s v="2025-10-09 07:17:54"/>
    <s v="2025-10-27 17:57:06"/>
    <s v="2025-09-09"/>
    <s v="2025-09-09"/>
    <s v="2025-10-24"/>
    <s v="2025-10-29"/>
    <s v="2025-10-31"/>
    <x v="1"/>
    <s v="Bogota"/>
    <s v="9713"/>
    <x v="815"/>
    <s v="LONA DICKSON AZUL FONDO ENTERO REF:0017"/>
    <x v="0"/>
    <n v="1"/>
    <x v="0"/>
    <x v="0"/>
    <x v="0"/>
    <n v="2870905"/>
    <x v="0"/>
    <x v="0"/>
    <x v="0"/>
    <x v="0"/>
  </r>
  <r>
    <x v="2734"/>
    <x v="279"/>
    <s v="MUEBLES CC CUBRIMIENTOS"/>
    <x v="0"/>
    <m/>
    <s v="2025-09-03"/>
    <s v="2025-09-04"/>
    <s v="2025-09-05 08:11:43"/>
    <s v="0000-00-00 00:00:00"/>
    <s v="2025-09-05 08:31:36"/>
    <s v="0000-00-00 00:00:00"/>
    <s v="0000-00-00 00:00:00"/>
    <s v="2025-09-05"/>
    <s v="2025-09-05"/>
    <s v="2025-09-09"/>
    <s v="2025-09-11"/>
    <s v="2025-09-12"/>
    <x v="18"/>
    <s v="Toscany"/>
    <s v="12119"/>
    <x v="283"/>
    <m/>
    <x v="0"/>
    <n v="11.5"/>
    <x v="0"/>
    <x v="0"/>
    <x v="0"/>
    <n v="604900"/>
    <x v="0"/>
    <x v="0"/>
    <x v="0"/>
    <x v="4"/>
  </r>
  <r>
    <x v="2735"/>
    <x v="1035"/>
    <s v="MUEBLES CC CUBRIMIENTOS"/>
    <x v="0"/>
    <m/>
    <s v="2025-03-06"/>
    <s v="2025-09-03"/>
    <s v="2025-09-04 12:11:04"/>
    <s v="0000-00-00 00:00:00"/>
    <s v="2025-10-15 07:28:09"/>
    <s v="2025-10-15 07:28:20"/>
    <s v="0000-00-00 00:00:00"/>
    <s v="2025-09-04"/>
    <s v="2025-09-04"/>
    <s v="2025-10-10"/>
    <s v="2025-10-14"/>
    <s v="2025-10-15"/>
    <x v="14"/>
    <s v="Toscana"/>
    <s v="26103"/>
    <x v="1029"/>
    <s v="LONA DICKSON CRUDO REF:6020"/>
    <x v="0"/>
    <n v="1"/>
    <x v="0"/>
    <x v="0"/>
    <x v="0"/>
    <n v="5918616"/>
    <x v="0"/>
    <x v="0"/>
    <x v="0"/>
    <x v="0"/>
  </r>
  <r>
    <x v="2736"/>
    <x v="1504"/>
    <s v="CUBRIMIENTO"/>
    <x v="0"/>
    <m/>
    <s v="2022-09-22"/>
    <s v="2025-09-04"/>
    <s v="2025-09-17 14:36:57"/>
    <s v="2025-09-18 11:55:48"/>
    <s v="2025-09-23 14:44:29"/>
    <s v="2025-09-26 10:08:22"/>
    <s v="2025-10-08 11:43:10"/>
    <s v="2025-09-05"/>
    <s v="2025-09-08"/>
    <s v="2025-09-22"/>
    <s v="2025-09-24"/>
    <s v="2025-09-26"/>
    <x v="6"/>
    <s v="Cali"/>
    <s v="REP043"/>
    <x v="188"/>
    <m/>
    <x v="0"/>
    <n v="1"/>
    <x v="0"/>
    <x v="0"/>
    <x v="0"/>
    <n v="200000"/>
    <x v="0"/>
    <x v="0"/>
    <x v="0"/>
    <x v="4"/>
  </r>
  <r>
    <x v="2736"/>
    <x v="1504"/>
    <s v="CUBRIMIENTO"/>
    <x v="0"/>
    <m/>
    <s v="2022-09-22"/>
    <s v="2025-09-04"/>
    <s v="2025-09-17 14:36:57"/>
    <s v="2025-09-18 11:55:48"/>
    <s v="2025-09-23 14:44:29"/>
    <s v="2025-09-26 10:08:22"/>
    <s v="2025-10-08 11:43:10"/>
    <s v="2025-09-05"/>
    <s v="2025-09-08"/>
    <s v="2025-09-22"/>
    <s v="2025-09-24"/>
    <s v="2025-09-26"/>
    <x v="6"/>
    <s v="Cali"/>
    <s v="REP044"/>
    <x v="206"/>
    <m/>
    <x v="0"/>
    <n v="1"/>
    <x v="0"/>
    <x v="0"/>
    <x v="0"/>
    <n v="180000"/>
    <x v="0"/>
    <x v="1"/>
    <x v="1"/>
    <x v="4"/>
  </r>
  <r>
    <x v="2736"/>
    <x v="1504"/>
    <s v="CUBRIMIENTO"/>
    <x v="0"/>
    <m/>
    <s v="2022-09-22"/>
    <s v="2025-09-04"/>
    <s v="2025-09-17 14:36:57"/>
    <s v="2025-09-18 11:55:48"/>
    <s v="2025-09-23 14:44:29"/>
    <s v="2025-09-26 10:08:22"/>
    <s v="2025-10-08 11:43:10"/>
    <s v="2025-09-05"/>
    <s v="2025-09-08"/>
    <s v="2025-09-22"/>
    <s v="2025-09-24"/>
    <s v="2025-09-26"/>
    <x v="6"/>
    <s v="Cali"/>
    <s v="SERV03"/>
    <x v="1179"/>
    <m/>
    <x v="0"/>
    <n v="1"/>
    <x v="0"/>
    <x v="0"/>
    <x v="0"/>
    <n v="250000"/>
    <x v="0"/>
    <x v="1"/>
    <x v="1"/>
    <x v="4"/>
  </r>
  <r>
    <x v="2736"/>
    <x v="1504"/>
    <s v="CUBRIMIENTO"/>
    <x v="0"/>
    <m/>
    <s v="2022-09-22"/>
    <s v="2025-09-04"/>
    <s v="2025-09-17 14:36:57"/>
    <s v="2025-09-18 11:55:48"/>
    <s v="2025-09-23 14:44:29"/>
    <s v="2025-09-26 10:08:22"/>
    <s v="2025-10-08 11:43:10"/>
    <s v="2025-09-05"/>
    <s v="2025-09-08"/>
    <s v="2025-09-22"/>
    <s v="2025-09-24"/>
    <s v="2025-09-26"/>
    <x v="6"/>
    <s v="Cali"/>
    <s v="SOMB0301**"/>
    <x v="189"/>
    <s v="LONA DICKSON VERDE FORESTA REF:6687"/>
    <x v="0"/>
    <n v="1"/>
    <x v="11"/>
    <x v="0"/>
    <x v="17"/>
    <n v="850123"/>
    <x v="0"/>
    <x v="0"/>
    <x v="0"/>
    <x v="4"/>
  </r>
  <r>
    <x v="2736"/>
    <x v="1504"/>
    <s v="CUBRIMIENTO"/>
    <x v="0"/>
    <m/>
    <s v="2022-09-22"/>
    <s v="2025-09-04"/>
    <s v="2025-09-17 14:36:57"/>
    <s v="2025-09-18 11:55:48"/>
    <s v="2025-09-23 14:44:29"/>
    <s v="2025-09-26 10:08:22"/>
    <s v="2025-10-08 11:43:10"/>
    <s v="2025-09-05"/>
    <s v="2025-09-08"/>
    <s v="2025-09-22"/>
    <s v="2025-09-24"/>
    <s v="2025-09-26"/>
    <x v="6"/>
    <s v="Cali"/>
    <s v="TRANSP06"/>
    <x v="59"/>
    <m/>
    <x v="0"/>
    <n v="1"/>
    <x v="0"/>
    <x v="0"/>
    <x v="0"/>
    <n v="250000"/>
    <x v="0"/>
    <x v="1"/>
    <x v="1"/>
    <x v="4"/>
  </r>
  <r>
    <x v="2737"/>
    <x v="858"/>
    <s v="CUBRIMIENTO"/>
    <x v="0"/>
    <m/>
    <s v="2025-09-03"/>
    <s v="2025-09-08"/>
    <s v="2025-09-09 17:01:34"/>
    <s v="0000-00-00 00:00:00"/>
    <s v="2025-09-11 11:48:41"/>
    <s v="2025-09-11 16:28:23"/>
    <s v="0000-00-00 00:00:00"/>
    <s v="2025-09-09"/>
    <s v="2025-09-09"/>
    <s v="2025-09-11"/>
    <s v="2025-09-15"/>
    <s v="2025-09-17"/>
    <x v="8"/>
    <s v="Medellin"/>
    <s v="3647"/>
    <x v="268"/>
    <m/>
    <x v="0"/>
    <n v="1"/>
    <x v="0"/>
    <x v="0"/>
    <x v="0"/>
    <n v="1105325"/>
    <x v="0"/>
    <x v="0"/>
    <x v="0"/>
    <x v="4"/>
  </r>
  <r>
    <x v="2737"/>
    <x v="858"/>
    <s v="CUBRIMIENTO"/>
    <x v="0"/>
    <m/>
    <s v="2025-09-03"/>
    <s v="2025-09-08"/>
    <s v="2025-09-09 17:01:34"/>
    <s v="0000-00-00 00:00:00"/>
    <s v="2025-09-11 11:48:41"/>
    <s v="2025-09-11 16:28:23"/>
    <s v="0000-00-00 00:00:00"/>
    <s v="2025-09-09"/>
    <s v="2025-09-09"/>
    <s v="2025-09-11"/>
    <s v="2025-09-15"/>
    <s v="2025-09-17"/>
    <x v="8"/>
    <s v="Medellin"/>
    <s v="SERV03"/>
    <x v="1179"/>
    <m/>
    <x v="0"/>
    <n v="1"/>
    <x v="0"/>
    <x v="0"/>
    <x v="0"/>
    <n v="300000"/>
    <x v="0"/>
    <x v="1"/>
    <x v="1"/>
    <x v="4"/>
  </r>
  <r>
    <x v="2737"/>
    <x v="858"/>
    <s v="CUBRIMIENTO"/>
    <x v="0"/>
    <m/>
    <s v="2025-09-03"/>
    <s v="2025-09-08"/>
    <s v="2025-09-09 17:01:34"/>
    <s v="0000-00-00 00:00:00"/>
    <s v="2025-09-11 11:48:41"/>
    <s v="2025-09-11 16:28:23"/>
    <s v="0000-00-00 00:00:00"/>
    <s v="2025-09-09"/>
    <s v="2025-09-09"/>
    <s v="2025-09-11"/>
    <s v="2025-09-15"/>
    <s v="2025-09-17"/>
    <x v="8"/>
    <s v="Medellin"/>
    <s v="SERV04"/>
    <x v="1001"/>
    <m/>
    <x v="0"/>
    <n v="1"/>
    <x v="0"/>
    <x v="0"/>
    <x v="0"/>
    <n v="390000"/>
    <x v="0"/>
    <x v="1"/>
    <x v="1"/>
    <x v="4"/>
  </r>
  <r>
    <x v="2738"/>
    <x v="1505"/>
    <s v="MUEBLES CC CUBRIMIENTOS"/>
    <x v="0"/>
    <m/>
    <s v="2025-09-03"/>
    <s v="2025-09-04"/>
    <s v="2025-09-10 10:41:58"/>
    <s v="0000-00-00 00:00:00"/>
    <s v="2025-09-23 14:54:44"/>
    <s v="2025-09-24 11:42:03"/>
    <s v="0000-00-00 00:00:00"/>
    <s v="2025-09-10"/>
    <s v="2025-09-10"/>
    <s v="2025-10-17"/>
    <s v="2025-10-22"/>
    <s v="2025-10-24"/>
    <x v="7"/>
    <s v="Medellin"/>
    <s v="12370"/>
    <x v="627"/>
    <m/>
    <x v="0"/>
    <n v="1"/>
    <x v="0"/>
    <x v="0"/>
    <x v="0"/>
    <n v="610691"/>
    <x v="0"/>
    <x v="2"/>
    <x v="0"/>
    <x v="0"/>
  </r>
  <r>
    <x v="2738"/>
    <x v="1505"/>
    <s v="MUEBLES CC CUBRIMIENTOS"/>
    <x v="0"/>
    <m/>
    <s v="2025-09-03"/>
    <s v="2025-09-04"/>
    <s v="2025-09-10 10:41:58"/>
    <s v="0000-00-00 00:00:00"/>
    <s v="2025-09-23 14:54:44"/>
    <s v="2025-09-24 11:42:03"/>
    <s v="0000-00-00 00:00:00"/>
    <s v="2025-09-10"/>
    <s v="2025-09-10"/>
    <s v="2025-10-17"/>
    <s v="2025-10-22"/>
    <s v="2025-10-24"/>
    <x v="7"/>
    <s v="Medellin"/>
    <s v="13672"/>
    <x v="46"/>
    <s v="FURNISCREEN BEIGE  2M EB4027W G8 625GR"/>
    <x v="0"/>
    <n v="1"/>
    <x v="0"/>
    <x v="0"/>
    <x v="0"/>
    <n v="1799200"/>
    <x v="0"/>
    <x v="2"/>
    <x v="0"/>
    <x v="0"/>
  </r>
  <r>
    <x v="2739"/>
    <x v="1506"/>
    <s v="MUEBLES CC CUBRIMIENTOS"/>
    <x v="0"/>
    <m/>
    <s v="2025-09-06"/>
    <s v="2025-09-08"/>
    <s v="2025-09-16 15:06:34"/>
    <s v="0000-00-00 00:00:00"/>
    <s v="2025-09-24 08:26:52"/>
    <s v="2025-09-24 09:04:30"/>
    <s v="2025-10-10 15:34:20"/>
    <s v="2025-09-16"/>
    <s v="2025-09-16"/>
    <s v="2025-10-10"/>
    <s v="2025-10-12"/>
    <s v="2025-10-13"/>
    <x v="3"/>
    <s v="Cali"/>
    <s v="REP032"/>
    <x v="413"/>
    <m/>
    <x v="0"/>
    <n v="1"/>
    <x v="0"/>
    <x v="0"/>
    <x v="0"/>
    <n v="240000"/>
    <x v="0"/>
    <x v="0"/>
    <x v="0"/>
    <x v="0"/>
  </r>
  <r>
    <x v="2739"/>
    <x v="1506"/>
    <s v="MUEBLES CC CUBRIMIENTOS"/>
    <x v="0"/>
    <m/>
    <s v="2025-09-06"/>
    <s v="2025-09-08"/>
    <s v="2025-09-16 15:06:34"/>
    <s v="0000-00-00 00:00:00"/>
    <s v="2025-09-24 08:26:52"/>
    <s v="2025-09-24 09:04:30"/>
    <s v="2025-10-10 15:34:20"/>
    <s v="2025-09-16"/>
    <s v="2025-09-16"/>
    <s v="2025-10-10"/>
    <s v="2025-10-12"/>
    <s v="2025-10-13"/>
    <x v="3"/>
    <s v="Cali"/>
    <s v="REP039"/>
    <x v="874"/>
    <m/>
    <x v="0"/>
    <n v="4"/>
    <x v="0"/>
    <x v="0"/>
    <x v="0"/>
    <n v="1440000"/>
    <x v="0"/>
    <x v="0"/>
    <x v="0"/>
    <x v="0"/>
  </r>
  <r>
    <x v="2740"/>
    <x v="111"/>
    <s v="CUBRIMIENTO"/>
    <x v="0"/>
    <m/>
    <s v="2025-09-04"/>
    <s v="2025-09-08"/>
    <s v="2025-09-08 14:38:08"/>
    <s v="0000-00-00 00:00:00"/>
    <s v="2025-09-08 17:13:08"/>
    <s v="0000-00-00 00:00:00"/>
    <s v="0000-00-00 00:00:00"/>
    <s v="2025-09-09"/>
    <s v="2025-09-09"/>
    <s v="2025-09-11"/>
    <s v="2025-09-15"/>
    <s v="2025-09-15"/>
    <x v="18"/>
    <s v="Toscany"/>
    <s v="11369"/>
    <x v="789"/>
    <m/>
    <x v="0"/>
    <n v="10"/>
    <x v="0"/>
    <x v="0"/>
    <x v="0"/>
    <n v="13000"/>
    <x v="0"/>
    <x v="0"/>
    <x v="0"/>
    <x v="4"/>
  </r>
  <r>
    <x v="2740"/>
    <x v="111"/>
    <s v="CUBRIMIENTO"/>
    <x v="0"/>
    <m/>
    <s v="2025-09-04"/>
    <s v="2025-09-08"/>
    <s v="2025-09-08 14:38:08"/>
    <s v="0000-00-00 00:00:00"/>
    <s v="2025-09-08 17:13:08"/>
    <s v="0000-00-00 00:00:00"/>
    <s v="0000-00-00 00:00:00"/>
    <s v="2025-09-09"/>
    <s v="2025-09-09"/>
    <s v="2025-09-11"/>
    <s v="2025-09-15"/>
    <s v="2025-09-15"/>
    <x v="18"/>
    <s v="Toscany"/>
    <s v="11435"/>
    <x v="229"/>
    <m/>
    <x v="0"/>
    <n v="5"/>
    <x v="0"/>
    <x v="0"/>
    <x v="0"/>
    <n v="319500"/>
    <x v="0"/>
    <x v="0"/>
    <x v="0"/>
    <x v="4"/>
  </r>
  <r>
    <x v="2740"/>
    <x v="111"/>
    <s v="CUBRIMIENTO"/>
    <x v="0"/>
    <m/>
    <s v="2025-09-04"/>
    <s v="2025-09-08"/>
    <s v="2025-09-08 14:38:08"/>
    <s v="0000-00-00 00:00:00"/>
    <s v="2025-09-08 17:13:08"/>
    <s v="0000-00-00 00:00:00"/>
    <s v="0000-00-00 00:00:00"/>
    <s v="2025-09-09"/>
    <s v="2025-09-09"/>
    <s v="2025-09-11"/>
    <s v="2025-09-15"/>
    <s v="2025-09-15"/>
    <x v="18"/>
    <s v="Toscany"/>
    <s v="11441"/>
    <x v="204"/>
    <m/>
    <x v="0"/>
    <n v="1"/>
    <x v="0"/>
    <x v="0"/>
    <x v="0"/>
    <n v="54621"/>
    <x v="0"/>
    <x v="0"/>
    <x v="0"/>
    <x v="4"/>
  </r>
  <r>
    <x v="2740"/>
    <x v="111"/>
    <s v="CUBRIMIENTO"/>
    <x v="0"/>
    <m/>
    <s v="2025-09-04"/>
    <s v="2025-09-08"/>
    <s v="2025-09-08 14:38:08"/>
    <s v="0000-00-00 00:00:00"/>
    <s v="2025-09-08 17:13:08"/>
    <s v="0000-00-00 00:00:00"/>
    <s v="0000-00-00 00:00:00"/>
    <s v="2025-09-09"/>
    <s v="2025-09-09"/>
    <s v="2025-09-11"/>
    <s v="2025-09-15"/>
    <s v="2025-09-15"/>
    <x v="18"/>
    <s v="Toscany"/>
    <s v="12871"/>
    <x v="790"/>
    <m/>
    <x v="0"/>
    <n v="10"/>
    <x v="0"/>
    <x v="0"/>
    <x v="0"/>
    <n v="4000"/>
    <x v="0"/>
    <x v="0"/>
    <x v="0"/>
    <x v="4"/>
  </r>
  <r>
    <x v="2741"/>
    <x v="297"/>
    <s v="CUBRIMIENTO"/>
    <x v="0"/>
    <m/>
    <s v="2025-09-04"/>
    <s v="2025-09-08"/>
    <s v="2025-09-08 15:28:00"/>
    <s v="0000-00-00 00:00:00"/>
    <s v="2025-09-12 11:29:13"/>
    <s v="0000-00-00 00:00:00"/>
    <s v="0000-00-00 00:00:00"/>
    <s v="2025-09-05"/>
    <s v="2025-09-05"/>
    <s v="2025-09-09"/>
    <s v="2025-09-11"/>
    <s v="2025-09-12"/>
    <x v="18"/>
    <s v="Toscany"/>
    <s v="12119"/>
    <x v="283"/>
    <m/>
    <x v="0"/>
    <n v="5.7"/>
    <x v="0"/>
    <x v="0"/>
    <x v="0"/>
    <n v="299820"/>
    <x v="0"/>
    <x v="0"/>
    <x v="0"/>
    <x v="4"/>
  </r>
  <r>
    <x v="2741"/>
    <x v="297"/>
    <s v="CUBRIMIENTO"/>
    <x v="0"/>
    <m/>
    <s v="2025-09-04"/>
    <s v="2025-09-08"/>
    <s v="2025-09-08 15:28:00"/>
    <s v="0000-00-00 00:00:00"/>
    <s v="2025-09-12 11:29:13"/>
    <s v="0000-00-00 00:00:00"/>
    <s v="0000-00-00 00:00:00"/>
    <s v="2025-09-05"/>
    <s v="2025-09-05"/>
    <s v="2025-09-09"/>
    <s v="2025-09-11"/>
    <s v="2025-09-12"/>
    <x v="18"/>
    <s v="Toscany"/>
    <s v="47-1"/>
    <x v="1301"/>
    <m/>
    <x v="0"/>
    <n v="5"/>
    <x v="0"/>
    <x v="0"/>
    <x v="0"/>
    <n v="263000"/>
    <x v="0"/>
    <x v="0"/>
    <x v="0"/>
    <x v="4"/>
  </r>
  <r>
    <x v="2741"/>
    <x v="297"/>
    <s v="CUBRIMIENTO"/>
    <x v="0"/>
    <m/>
    <s v="2025-09-04"/>
    <s v="2025-09-08"/>
    <s v="2025-09-08 15:28:00"/>
    <s v="0000-00-00 00:00:00"/>
    <s v="2025-09-12 11:29:13"/>
    <s v="0000-00-00 00:00:00"/>
    <s v="0000-00-00 00:00:00"/>
    <s v="2025-09-05"/>
    <s v="2025-09-05"/>
    <s v="2025-09-09"/>
    <s v="2025-09-11"/>
    <s v="2025-09-12"/>
    <x v="18"/>
    <s v="Toscany"/>
    <s v="55013"/>
    <x v="732"/>
    <m/>
    <x v="0"/>
    <n v="15"/>
    <x v="0"/>
    <x v="0"/>
    <x v="0"/>
    <n v="789000"/>
    <x v="0"/>
    <x v="0"/>
    <x v="0"/>
    <x v="4"/>
  </r>
  <r>
    <x v="2742"/>
    <x v="18"/>
    <s v="CUBRIMIENTO"/>
    <x v="0"/>
    <m/>
    <s v="2025-09-04"/>
    <s v="2025-09-11"/>
    <s v="2025-09-11 08:50:31"/>
    <s v="0000-00-00 00:00:00"/>
    <s v="2025-09-15 07:51:37"/>
    <s v="2025-09-15 07:52:13"/>
    <s v="2025-09-21 15:31:31"/>
    <s v="2025-09-12"/>
    <s v="2025-09-12"/>
    <s v="2025-09-16"/>
    <s v="2025-09-18"/>
    <s v="2025-09-19"/>
    <x v="3"/>
    <s v="Toscana"/>
    <s v="27674"/>
    <x v="444"/>
    <m/>
    <x v="0"/>
    <n v="1"/>
    <x v="0"/>
    <x v="0"/>
    <x v="0"/>
    <n v="319017.59999999998"/>
    <x v="0"/>
    <x v="0"/>
    <x v="0"/>
    <x v="4"/>
  </r>
  <r>
    <x v="2742"/>
    <x v="18"/>
    <s v="CUBRIMIENTO"/>
    <x v="0"/>
    <m/>
    <s v="2025-09-04"/>
    <s v="2025-09-11"/>
    <s v="2025-09-11 08:50:31"/>
    <s v="0000-00-00 00:00:00"/>
    <s v="2025-09-15 07:51:37"/>
    <s v="2025-09-15 07:52:13"/>
    <s v="2025-09-21 15:31:31"/>
    <s v="2025-09-12"/>
    <s v="2025-09-12"/>
    <s v="2025-09-16"/>
    <s v="2025-09-18"/>
    <s v="2025-09-19"/>
    <x v="3"/>
    <s v="Toscana"/>
    <s v="28514"/>
    <x v="1302"/>
    <m/>
    <x v="0"/>
    <n v="3"/>
    <x v="0"/>
    <x v="0"/>
    <x v="0"/>
    <n v="4121.2800000000007"/>
    <x v="0"/>
    <x v="0"/>
    <x v="0"/>
    <x v="4"/>
  </r>
  <r>
    <x v="2742"/>
    <x v="18"/>
    <s v="CUBRIMIENTO"/>
    <x v="0"/>
    <m/>
    <s v="2025-09-04"/>
    <s v="2025-09-11"/>
    <s v="2025-09-11 08:50:31"/>
    <s v="0000-00-00 00:00:00"/>
    <s v="2025-09-15 07:51:37"/>
    <s v="2025-09-15 07:52:13"/>
    <s v="2025-09-21 15:31:31"/>
    <s v="2025-09-12"/>
    <s v="2025-09-12"/>
    <s v="2025-09-16"/>
    <s v="2025-09-18"/>
    <s v="2025-09-19"/>
    <x v="3"/>
    <s v="Toscana"/>
    <s v="3151"/>
    <x v="57"/>
    <m/>
    <x v="0"/>
    <n v="100"/>
    <x v="0"/>
    <x v="0"/>
    <x v="0"/>
    <n v="3266496"/>
    <x v="0"/>
    <x v="0"/>
    <x v="0"/>
    <x v="4"/>
  </r>
  <r>
    <x v="2742"/>
    <x v="18"/>
    <s v="CUBRIMIENTO"/>
    <x v="0"/>
    <m/>
    <s v="2025-09-04"/>
    <s v="2025-09-11"/>
    <s v="2025-09-11 08:50:31"/>
    <s v="0000-00-00 00:00:00"/>
    <s v="2025-09-15 07:51:37"/>
    <s v="2025-09-15 07:52:13"/>
    <s v="2025-09-21 15:31:31"/>
    <s v="2025-09-12"/>
    <s v="2025-09-12"/>
    <s v="2025-09-16"/>
    <s v="2025-09-18"/>
    <s v="2025-09-19"/>
    <x v="3"/>
    <s v="Toscana"/>
    <s v="3734"/>
    <x v="1303"/>
    <m/>
    <x v="0"/>
    <n v="2"/>
    <x v="0"/>
    <x v="0"/>
    <x v="0"/>
    <n v="0"/>
    <x v="0"/>
    <x v="0"/>
    <x v="0"/>
    <x v="4"/>
  </r>
  <r>
    <x v="2742"/>
    <x v="18"/>
    <s v="CUBRIMIENTO"/>
    <x v="0"/>
    <m/>
    <s v="2025-09-04"/>
    <s v="2025-09-11"/>
    <s v="2025-09-11 08:50:31"/>
    <s v="0000-00-00 00:00:00"/>
    <s v="2025-09-15 07:51:37"/>
    <s v="2025-09-15 07:52:13"/>
    <s v="2025-09-21 15:31:31"/>
    <s v="2025-09-12"/>
    <s v="2025-09-12"/>
    <s v="2025-09-16"/>
    <s v="2025-09-18"/>
    <s v="2025-09-19"/>
    <x v="3"/>
    <s v="Toscana"/>
    <s v="PZCH046"/>
    <x v="1196"/>
    <m/>
    <x v="0"/>
    <n v="6"/>
    <x v="0"/>
    <x v="0"/>
    <x v="0"/>
    <n v="57240"/>
    <x v="0"/>
    <x v="0"/>
    <x v="0"/>
    <x v="4"/>
  </r>
  <r>
    <x v="2742"/>
    <x v="18"/>
    <s v="CUBRIMIENTO"/>
    <x v="0"/>
    <m/>
    <s v="2025-09-04"/>
    <s v="2025-09-11"/>
    <s v="2025-09-11 08:50:31"/>
    <s v="0000-00-00 00:00:00"/>
    <s v="2025-09-15 07:51:37"/>
    <s v="2025-09-15 07:52:13"/>
    <s v="2025-09-21 15:31:31"/>
    <s v="2025-09-12"/>
    <s v="2025-09-12"/>
    <s v="2025-09-16"/>
    <s v="2025-09-18"/>
    <s v="2025-09-19"/>
    <x v="3"/>
    <s v="Toscana"/>
    <s v="PZCH046"/>
    <x v="1196"/>
    <m/>
    <x v="0"/>
    <n v="40"/>
    <x v="0"/>
    <x v="0"/>
    <x v="0"/>
    <n v="381600"/>
    <x v="0"/>
    <x v="0"/>
    <x v="0"/>
    <x v="4"/>
  </r>
  <r>
    <x v="2742"/>
    <x v="18"/>
    <s v="CUBRIMIENTO"/>
    <x v="0"/>
    <m/>
    <s v="2025-09-04"/>
    <s v="2025-09-11"/>
    <s v="2025-09-11 08:50:31"/>
    <s v="0000-00-00 00:00:00"/>
    <s v="2025-09-15 07:51:37"/>
    <s v="2025-09-15 07:52:13"/>
    <s v="2025-09-21 15:31:31"/>
    <s v="2025-09-12"/>
    <s v="2025-09-12"/>
    <s v="2025-09-16"/>
    <s v="2025-09-18"/>
    <s v="2025-09-19"/>
    <x v="3"/>
    <s v="Toscana"/>
    <s v="PZCH061"/>
    <x v="550"/>
    <m/>
    <x v="0"/>
    <n v="23.4"/>
    <x v="0"/>
    <x v="0"/>
    <x v="0"/>
    <n v="386644.75200000004"/>
    <x v="0"/>
    <x v="0"/>
    <x v="0"/>
    <x v="4"/>
  </r>
  <r>
    <x v="2743"/>
    <x v="1507"/>
    <s v="MUEBLES CC CUBRIMIENTOS"/>
    <x v="0"/>
    <m/>
    <s v="2025-09-04"/>
    <s v="2025-09-06"/>
    <s v="2025-09-09 16:40:49"/>
    <s v="0000-00-00 00:00:00"/>
    <s v="0000-00-00 00:00:00"/>
    <s v="2025-10-27 06:32:05"/>
    <s v="0000-00-00 00:00:00"/>
    <s v="2025-09-08"/>
    <s v="2025-09-08"/>
    <s v="2025-10-23"/>
    <s v="2025-10-27"/>
    <s v="2025-10-29"/>
    <x v="7"/>
    <s v="Medellin"/>
    <s v="15537"/>
    <x v="85"/>
    <s v="LONA DICKSON ARENA VETEADO U337"/>
    <x v="0"/>
    <n v="1"/>
    <x v="0"/>
    <x v="0"/>
    <x v="0"/>
    <n v="8943393"/>
    <x v="0"/>
    <x v="0"/>
    <x v="0"/>
    <x v="0"/>
  </r>
  <r>
    <x v="2743"/>
    <x v="1507"/>
    <s v="MUEBLES CC CUBRIMIENTOS"/>
    <x v="0"/>
    <m/>
    <s v="2025-09-04"/>
    <s v="2025-09-06"/>
    <s v="2025-09-09 16:40:49"/>
    <s v="0000-00-00 00:00:00"/>
    <s v="0000-00-00 00:00:00"/>
    <s v="2025-10-27 06:32:05"/>
    <s v="0000-00-00 00:00:00"/>
    <s v="2025-09-08"/>
    <s v="2025-09-08"/>
    <s v="2025-10-23"/>
    <s v="2025-10-27"/>
    <s v="2025-10-29"/>
    <x v="7"/>
    <s v="Medellin"/>
    <s v="15537"/>
    <x v="85"/>
    <s v="LONA DICKSON BEIGE VETEADO REF:8904"/>
    <x v="0"/>
    <n v="1"/>
    <x v="0"/>
    <x v="0"/>
    <x v="0"/>
    <n v="8943393"/>
    <x v="0"/>
    <x v="0"/>
    <x v="0"/>
    <x v="0"/>
  </r>
  <r>
    <x v="2743"/>
    <x v="1507"/>
    <s v="MUEBLES CC CUBRIMIENTOS"/>
    <x v="0"/>
    <m/>
    <s v="2025-09-04"/>
    <s v="2025-09-06"/>
    <s v="2025-09-09 16:40:49"/>
    <s v="0000-00-00 00:00:00"/>
    <s v="0000-00-00 00:00:00"/>
    <s v="2025-10-27 06:32:05"/>
    <s v="0000-00-00 00:00:00"/>
    <s v="2025-09-08"/>
    <s v="2025-09-08"/>
    <s v="2025-10-23"/>
    <s v="2025-10-27"/>
    <s v="2025-10-29"/>
    <x v="7"/>
    <s v="Medellin"/>
    <s v="TRANSP12"/>
    <x v="118"/>
    <m/>
    <x v="0"/>
    <n v="1"/>
    <x v="0"/>
    <x v="0"/>
    <x v="0"/>
    <n v="100000"/>
    <x v="0"/>
    <x v="1"/>
    <x v="1"/>
    <x v="0"/>
  </r>
  <r>
    <x v="2744"/>
    <x v="1508"/>
    <s v="CUBRIMIENTO"/>
    <x v="0"/>
    <m/>
    <s v="2025-09-05"/>
    <s v="2025-09-09"/>
    <s v="2025-09-09 17:11:53"/>
    <s v="0000-00-00 00:00:00"/>
    <s v="2025-09-20 13:20:50"/>
    <s v="2025-09-25 10:50:44"/>
    <s v="2025-09-29 14:38:21"/>
    <s v="2025-09-10"/>
    <s v="2025-09-10"/>
    <s v="2025-09-18"/>
    <s v="2025-09-23"/>
    <s v="2025-09-25"/>
    <x v="3"/>
    <s v="Bogota"/>
    <s v="MANT004"/>
    <x v="934"/>
    <m/>
    <x v="0"/>
    <n v="1"/>
    <x v="15"/>
    <x v="0"/>
    <x v="116"/>
    <n v="662513"/>
    <x v="0"/>
    <x v="0"/>
    <x v="0"/>
    <x v="4"/>
  </r>
  <r>
    <x v="2744"/>
    <x v="1508"/>
    <s v="CUBRIMIENTO"/>
    <x v="0"/>
    <m/>
    <s v="2025-09-05"/>
    <s v="2025-09-09"/>
    <s v="2025-09-09 17:11:53"/>
    <s v="0000-00-00 00:00:00"/>
    <s v="2025-09-20 13:20:50"/>
    <s v="2025-09-25 10:50:44"/>
    <s v="2025-09-29 14:38:21"/>
    <s v="2025-09-10"/>
    <s v="2025-09-10"/>
    <s v="2025-09-18"/>
    <s v="2025-09-23"/>
    <s v="2025-09-25"/>
    <x v="3"/>
    <s v="Bogota"/>
    <s v="TRANSP06"/>
    <x v="59"/>
    <m/>
    <x v="0"/>
    <n v="1"/>
    <x v="0"/>
    <x v="0"/>
    <x v="0"/>
    <n v="180000"/>
    <x v="0"/>
    <x v="1"/>
    <x v="1"/>
    <x v="4"/>
  </r>
  <r>
    <x v="2745"/>
    <x v="1499"/>
    <s v="MUEBLES CC CUBRIMIENTOS"/>
    <x v="0"/>
    <m/>
    <s v="2025-09-05"/>
    <s v="2025-09-05"/>
    <s v="2025-09-09 16:34:39"/>
    <s v="0000-00-00 00:00:00"/>
    <s v="2025-09-29 16:16:17"/>
    <s v="2025-09-29 16:16:40"/>
    <s v="0000-00-00 00:00:00"/>
    <s v="2025-09-08"/>
    <s v="2025-09-08"/>
    <s v="2025-10-21"/>
    <s v="2025-10-27"/>
    <s v="2025-10-29"/>
    <x v="7"/>
    <s v="Barranquilla"/>
    <s v="13672"/>
    <x v="46"/>
    <s v="FURNISCREEN BEIGE  2M EB4027W G8 625GR"/>
    <x v="0"/>
    <n v="2"/>
    <x v="0"/>
    <x v="0"/>
    <x v="0"/>
    <n v="3213016"/>
    <x v="0"/>
    <x v="2"/>
    <x v="0"/>
    <x v="0"/>
  </r>
  <r>
    <x v="2745"/>
    <x v="1499"/>
    <s v="MUEBLES CC CUBRIMIENTOS"/>
    <x v="0"/>
    <m/>
    <s v="2025-09-05"/>
    <s v="2025-09-05"/>
    <s v="2025-09-09 16:34:39"/>
    <s v="0000-00-00 00:00:00"/>
    <s v="2025-09-29 16:16:17"/>
    <s v="2025-09-29 16:16:40"/>
    <s v="0000-00-00 00:00:00"/>
    <s v="2025-09-08"/>
    <s v="2025-09-08"/>
    <s v="2025-10-21"/>
    <s v="2025-10-27"/>
    <s v="2025-10-29"/>
    <x v="7"/>
    <s v="Barranquilla"/>
    <s v="TRANSP11"/>
    <x v="177"/>
    <m/>
    <x v="0"/>
    <n v="1"/>
    <x v="0"/>
    <x v="0"/>
    <x v="0"/>
    <n v="200000"/>
    <x v="0"/>
    <x v="0"/>
    <x v="0"/>
    <x v="0"/>
  </r>
  <r>
    <x v="2746"/>
    <x v="1509"/>
    <s v="MUEBLES CC CUBRIMIENTOS"/>
    <x v="0"/>
    <m/>
    <s v="2025-09-05"/>
    <s v="2025-09-17"/>
    <s v="2025-09-18 14:54:52"/>
    <s v="0000-00-00 00:00:00"/>
    <s v="2025-10-11 14:34:13"/>
    <s v="2025-10-15 07:33:09"/>
    <s v="2025-10-27 10:00:11"/>
    <s v="2025-09-18"/>
    <s v="2025-09-18"/>
    <s v="2025-10-23"/>
    <s v="2025-10-25"/>
    <s v="2025-10-29"/>
    <x v="3"/>
    <s v="Cali"/>
    <s v="15477"/>
    <x v="3"/>
    <m/>
    <x v="4"/>
    <n v="1"/>
    <x v="0"/>
    <x v="0"/>
    <x v="0"/>
    <n v="1506513"/>
    <x v="0"/>
    <x v="2"/>
    <x v="0"/>
    <x v="0"/>
  </r>
  <r>
    <x v="2746"/>
    <x v="1509"/>
    <s v="MUEBLES CC CUBRIMIENTOS"/>
    <x v="0"/>
    <m/>
    <s v="2025-09-05"/>
    <s v="2025-09-17"/>
    <s v="2025-09-18 14:54:52"/>
    <s v="0000-00-00 00:00:00"/>
    <s v="2025-10-11 14:34:13"/>
    <s v="2025-10-15 07:33:09"/>
    <s v="2025-10-27 10:00:11"/>
    <s v="2025-09-18"/>
    <s v="2025-09-18"/>
    <s v="2025-10-23"/>
    <s v="2025-10-25"/>
    <s v="2025-10-29"/>
    <x v="3"/>
    <s v="Cali"/>
    <s v="15478"/>
    <x v="213"/>
    <s v="LONA DICKSON GRIS VETEADO (U406) 1.20M"/>
    <x v="4"/>
    <n v="1"/>
    <x v="0"/>
    <x v="0"/>
    <x v="0"/>
    <n v="4335583"/>
    <x v="0"/>
    <x v="2"/>
    <x v="0"/>
    <x v="0"/>
  </r>
  <r>
    <x v="2746"/>
    <x v="1509"/>
    <s v="MUEBLES CC CUBRIMIENTOS"/>
    <x v="0"/>
    <m/>
    <s v="2025-09-05"/>
    <s v="2025-09-17"/>
    <s v="2025-09-18 14:54:52"/>
    <s v="0000-00-00 00:00:00"/>
    <s v="2025-10-11 14:34:13"/>
    <s v="2025-10-15 07:33:09"/>
    <s v="2025-10-27 10:00:11"/>
    <s v="2025-09-18"/>
    <s v="2025-09-18"/>
    <s v="2025-10-23"/>
    <s v="2025-10-25"/>
    <s v="2025-10-29"/>
    <x v="3"/>
    <s v="Cali"/>
    <s v="15479"/>
    <x v="470"/>
    <s v="LONA DICKSON GRIS VETEADO (U406) 1.20M"/>
    <x v="4"/>
    <n v="1"/>
    <x v="0"/>
    <x v="0"/>
    <x v="0"/>
    <n v="5341090"/>
    <x v="0"/>
    <x v="2"/>
    <x v="0"/>
    <x v="0"/>
  </r>
  <r>
    <x v="2746"/>
    <x v="1509"/>
    <s v="MUEBLES CC CUBRIMIENTOS"/>
    <x v="0"/>
    <m/>
    <s v="2025-09-05"/>
    <s v="2025-09-17"/>
    <s v="2025-09-18 14:54:52"/>
    <s v="0000-00-00 00:00:00"/>
    <s v="2025-10-11 14:34:13"/>
    <s v="2025-10-15 07:33:09"/>
    <s v="2025-10-27 10:00:11"/>
    <s v="2025-09-18"/>
    <s v="2025-09-18"/>
    <s v="2025-10-23"/>
    <s v="2025-10-25"/>
    <s v="2025-10-29"/>
    <x v="3"/>
    <s v="Cali"/>
    <s v="15481"/>
    <x v="471"/>
    <s v="LONA DICKSON GRIS VETEADO (U406) 1.20M"/>
    <x v="4"/>
    <n v="1"/>
    <x v="0"/>
    <x v="0"/>
    <x v="0"/>
    <n v="3032044"/>
    <x v="0"/>
    <x v="2"/>
    <x v="0"/>
    <x v="0"/>
  </r>
  <r>
    <x v="2747"/>
    <x v="1486"/>
    <s v="MUEBLES CC CUBRIMIENTOS"/>
    <x v="0"/>
    <m/>
    <s v="2025-09-05"/>
    <s v="2025-09-05"/>
    <s v="2025-09-09 17:06:34"/>
    <s v="0000-00-00 00:00:00"/>
    <s v="2025-09-11 12:04:01"/>
    <s v="2025-09-16 07:29:23"/>
    <s v="2025-09-25 14:54:13"/>
    <s v="2025-09-09"/>
    <s v="2025-09-09"/>
    <s v="2025-09-11"/>
    <s v="2025-09-16"/>
    <s v="2025-09-17"/>
    <x v="1"/>
    <s v="Bogota"/>
    <s v="3151"/>
    <x v="57"/>
    <m/>
    <x v="0"/>
    <n v="10"/>
    <x v="0"/>
    <x v="0"/>
    <x v="0"/>
    <n v="700000"/>
    <x v="0"/>
    <x v="0"/>
    <x v="0"/>
    <x v="4"/>
  </r>
  <r>
    <x v="2748"/>
    <x v="455"/>
    <s v="CUBRIMIENTO"/>
    <x v="0"/>
    <m/>
    <s v="2025-09-05"/>
    <s v="2025-09-05"/>
    <s v="2025-09-05 14:40:43"/>
    <s v="0000-00-00 00:00:00"/>
    <s v="2025-09-12 11:39:51"/>
    <s v="0000-00-00 00:00:00"/>
    <s v="0000-00-00 00:00:00"/>
    <s v="2025-09-08"/>
    <s v="2025-09-08"/>
    <s v="2025-09-10"/>
    <s v="2025-09-12"/>
    <s v="2025-09-12"/>
    <x v="18"/>
    <s v="Toscany"/>
    <s v="11369"/>
    <x v="789"/>
    <m/>
    <x v="0"/>
    <n v="4"/>
    <x v="0"/>
    <x v="0"/>
    <x v="0"/>
    <n v="5200"/>
    <x v="0"/>
    <x v="0"/>
    <x v="0"/>
    <x v="4"/>
  </r>
  <r>
    <x v="2748"/>
    <x v="455"/>
    <s v="CUBRIMIENTO"/>
    <x v="0"/>
    <m/>
    <s v="2025-09-05"/>
    <s v="2025-09-05"/>
    <s v="2025-09-05 14:40:43"/>
    <s v="0000-00-00 00:00:00"/>
    <s v="2025-09-12 11:39:51"/>
    <s v="0000-00-00 00:00:00"/>
    <s v="0000-00-00 00:00:00"/>
    <s v="2025-09-08"/>
    <s v="2025-09-08"/>
    <s v="2025-09-10"/>
    <s v="2025-09-12"/>
    <s v="2025-09-12"/>
    <x v="18"/>
    <s v="Toscany"/>
    <s v="11435"/>
    <x v="229"/>
    <m/>
    <x v="0"/>
    <n v="2"/>
    <x v="0"/>
    <x v="0"/>
    <x v="0"/>
    <n v="127860"/>
    <x v="0"/>
    <x v="0"/>
    <x v="0"/>
    <x v="4"/>
  </r>
  <r>
    <x v="2748"/>
    <x v="455"/>
    <s v="CUBRIMIENTO"/>
    <x v="0"/>
    <m/>
    <s v="2025-09-05"/>
    <s v="2025-09-05"/>
    <s v="2025-09-05 14:40:43"/>
    <s v="0000-00-00 00:00:00"/>
    <s v="2025-09-12 11:39:51"/>
    <s v="0000-00-00 00:00:00"/>
    <s v="0000-00-00 00:00:00"/>
    <s v="2025-09-08"/>
    <s v="2025-09-08"/>
    <s v="2025-09-10"/>
    <s v="2025-09-12"/>
    <s v="2025-09-12"/>
    <x v="18"/>
    <s v="Toscany"/>
    <s v="12569"/>
    <x v="367"/>
    <m/>
    <x v="0"/>
    <n v="4.5999999999999996"/>
    <x v="0"/>
    <x v="0"/>
    <x v="0"/>
    <n v="241960"/>
    <x v="0"/>
    <x v="0"/>
    <x v="0"/>
    <x v="4"/>
  </r>
  <r>
    <x v="2748"/>
    <x v="455"/>
    <s v="CUBRIMIENTO"/>
    <x v="0"/>
    <m/>
    <s v="2025-09-05"/>
    <s v="2025-09-05"/>
    <s v="2025-09-05 14:40:43"/>
    <s v="0000-00-00 00:00:00"/>
    <s v="2025-09-12 11:39:51"/>
    <s v="0000-00-00 00:00:00"/>
    <s v="0000-00-00 00:00:00"/>
    <s v="2025-09-08"/>
    <s v="2025-09-08"/>
    <s v="2025-09-10"/>
    <s v="2025-09-12"/>
    <s v="2025-09-12"/>
    <x v="18"/>
    <s v="Toscany"/>
    <s v="12871"/>
    <x v="790"/>
    <m/>
    <x v="0"/>
    <n v="4"/>
    <x v="0"/>
    <x v="0"/>
    <x v="0"/>
    <n v="1600"/>
    <x v="0"/>
    <x v="0"/>
    <x v="0"/>
    <x v="4"/>
  </r>
  <r>
    <x v="2749"/>
    <x v="154"/>
    <s v="CUBRIMIENTO"/>
    <x v="0"/>
    <m/>
    <s v="2025-09-05"/>
    <s v="2025-09-15"/>
    <s v="2025-09-15 12:09:57"/>
    <s v="0000-00-00 00:00:00"/>
    <s v="2025-09-15 13:23:22"/>
    <s v="2025-09-16 08:37:04"/>
    <s v="0000-00-00 00:00:00"/>
    <s v="2025-09-16"/>
    <s v="2025-09-16"/>
    <s v="2025-09-18"/>
    <s v="2025-09-22"/>
    <s v="2025-09-22"/>
    <x v="3"/>
    <s v="Toscany"/>
    <s v="11369"/>
    <x v="789"/>
    <m/>
    <x v="0"/>
    <n v="30"/>
    <x v="0"/>
    <x v="0"/>
    <x v="0"/>
    <n v="39000"/>
    <x v="0"/>
    <x v="0"/>
    <x v="0"/>
    <x v="4"/>
  </r>
  <r>
    <x v="2749"/>
    <x v="154"/>
    <s v="CUBRIMIENTO"/>
    <x v="0"/>
    <m/>
    <s v="2025-09-05"/>
    <s v="2025-09-15"/>
    <s v="2025-09-15 12:09:57"/>
    <s v="0000-00-00 00:00:00"/>
    <s v="2025-09-15 13:23:22"/>
    <s v="2025-09-16 08:37:04"/>
    <s v="0000-00-00 00:00:00"/>
    <s v="2025-09-16"/>
    <s v="2025-09-16"/>
    <s v="2025-09-18"/>
    <s v="2025-09-22"/>
    <s v="2025-09-22"/>
    <x v="3"/>
    <s v="Toscany"/>
    <s v="11435"/>
    <x v="229"/>
    <m/>
    <x v="0"/>
    <n v="15"/>
    <x v="0"/>
    <x v="0"/>
    <x v="0"/>
    <n v="843000"/>
    <x v="0"/>
    <x v="0"/>
    <x v="0"/>
    <x v="4"/>
  </r>
  <r>
    <x v="2749"/>
    <x v="154"/>
    <s v="CUBRIMIENTO"/>
    <x v="0"/>
    <m/>
    <s v="2025-09-05"/>
    <s v="2025-09-15"/>
    <s v="2025-09-15 12:09:57"/>
    <s v="0000-00-00 00:00:00"/>
    <s v="2025-09-15 13:23:22"/>
    <s v="2025-09-16 08:37:04"/>
    <s v="0000-00-00 00:00:00"/>
    <s v="2025-09-16"/>
    <s v="2025-09-16"/>
    <s v="2025-09-18"/>
    <s v="2025-09-22"/>
    <s v="2025-09-22"/>
    <x v="3"/>
    <s v="Toscany"/>
    <s v="12871"/>
    <x v="790"/>
    <m/>
    <x v="0"/>
    <n v="30"/>
    <x v="0"/>
    <x v="0"/>
    <x v="0"/>
    <n v="12000"/>
    <x v="0"/>
    <x v="0"/>
    <x v="0"/>
    <x v="4"/>
  </r>
  <r>
    <x v="2750"/>
    <x v="1073"/>
    <s v="MUEBLES CC CUBRIMIENTOS"/>
    <x v="0"/>
    <m/>
    <s v="2025-09-05"/>
    <s v="2025-09-05"/>
    <s v="2025-09-05 14:45:10"/>
    <s v="2025-09-05 19:47:35"/>
    <s v="2025-09-05 19:47:35"/>
    <s v="2025-09-05 19:47:35"/>
    <s v="2025-09-05 19:47:35"/>
    <s v="2025-09-08"/>
    <s v="2025-09-08"/>
    <s v="2025-09-10"/>
    <s v="2025-09-12"/>
    <s v="2025-09-15"/>
    <x v="3"/>
    <s v="Toscana"/>
    <s v="24853"/>
    <x v="106"/>
    <m/>
    <x v="0"/>
    <n v="1"/>
    <x v="0"/>
    <x v="0"/>
    <x v="0"/>
    <n v="0"/>
    <x v="0"/>
    <x v="0"/>
    <x v="0"/>
    <x v="4"/>
  </r>
  <r>
    <x v="2750"/>
    <x v="1073"/>
    <s v="MUEBLES CC CUBRIMIENTOS"/>
    <x v="0"/>
    <m/>
    <s v="2025-09-05"/>
    <s v="2025-09-05"/>
    <s v="2025-09-05 14:45:10"/>
    <s v="2025-09-05 19:47:35"/>
    <s v="2025-09-05 19:47:35"/>
    <s v="2025-09-05 19:47:35"/>
    <s v="2025-09-05 19:47:35"/>
    <s v="2025-09-08"/>
    <s v="2025-09-08"/>
    <s v="2025-09-10"/>
    <s v="2025-09-12"/>
    <s v="2025-09-15"/>
    <x v="3"/>
    <s v="Toscana"/>
    <s v="25692"/>
    <x v="1074"/>
    <m/>
    <x v="0"/>
    <n v="4"/>
    <x v="0"/>
    <x v="0"/>
    <x v="0"/>
    <n v="0"/>
    <x v="0"/>
    <x v="0"/>
    <x v="0"/>
    <x v="4"/>
  </r>
  <r>
    <x v="2750"/>
    <x v="1073"/>
    <s v="MUEBLES CC CUBRIMIENTOS"/>
    <x v="0"/>
    <m/>
    <s v="2025-09-05"/>
    <s v="2025-09-05"/>
    <s v="2025-09-05 14:45:10"/>
    <s v="2025-09-05 19:47:35"/>
    <s v="2025-09-05 19:47:35"/>
    <s v="2025-09-05 19:47:35"/>
    <s v="2025-09-05 19:47:35"/>
    <s v="2025-09-08"/>
    <s v="2025-09-08"/>
    <s v="2025-09-10"/>
    <s v="2025-09-12"/>
    <s v="2025-09-15"/>
    <x v="3"/>
    <s v="Toscana"/>
    <s v="25797"/>
    <x v="1075"/>
    <m/>
    <x v="0"/>
    <n v="1"/>
    <x v="0"/>
    <x v="0"/>
    <x v="0"/>
    <n v="0"/>
    <x v="0"/>
    <x v="0"/>
    <x v="0"/>
    <x v="4"/>
  </r>
  <r>
    <x v="2750"/>
    <x v="1073"/>
    <s v="MUEBLES CC CUBRIMIENTOS"/>
    <x v="0"/>
    <m/>
    <s v="2025-09-05"/>
    <s v="2025-09-05"/>
    <s v="2025-09-05 14:45:10"/>
    <s v="2025-09-05 19:47:35"/>
    <s v="2025-09-05 19:47:35"/>
    <s v="2025-09-05 19:47:35"/>
    <s v="2025-09-05 19:47:35"/>
    <s v="2025-09-08"/>
    <s v="2025-09-08"/>
    <s v="2025-09-10"/>
    <s v="2025-09-12"/>
    <s v="2025-09-15"/>
    <x v="3"/>
    <s v="Toscana"/>
    <s v="26503"/>
    <x v="208"/>
    <m/>
    <x v="0"/>
    <n v="1"/>
    <x v="0"/>
    <x v="0"/>
    <x v="0"/>
    <n v="0"/>
    <x v="0"/>
    <x v="0"/>
    <x v="0"/>
    <x v="4"/>
  </r>
  <r>
    <x v="2750"/>
    <x v="1073"/>
    <s v="MUEBLES CC CUBRIMIENTOS"/>
    <x v="0"/>
    <m/>
    <s v="2025-09-05"/>
    <s v="2025-09-05"/>
    <s v="2025-09-05 14:45:10"/>
    <s v="2025-09-05 19:47:35"/>
    <s v="2025-09-05 19:47:35"/>
    <s v="2025-09-05 19:47:35"/>
    <s v="2025-09-05 19:47:35"/>
    <s v="2025-09-08"/>
    <s v="2025-09-08"/>
    <s v="2025-09-10"/>
    <s v="2025-09-12"/>
    <s v="2025-09-15"/>
    <x v="3"/>
    <s v="Toscana"/>
    <s v="26797"/>
    <x v="1166"/>
    <m/>
    <x v="0"/>
    <n v="6"/>
    <x v="0"/>
    <x v="0"/>
    <x v="0"/>
    <n v="0"/>
    <x v="0"/>
    <x v="0"/>
    <x v="0"/>
    <x v="4"/>
  </r>
  <r>
    <x v="2750"/>
    <x v="1073"/>
    <s v="MUEBLES CC CUBRIMIENTOS"/>
    <x v="0"/>
    <m/>
    <s v="2025-09-05"/>
    <s v="2025-09-05"/>
    <s v="2025-09-05 14:45:10"/>
    <s v="2025-09-05 19:47:35"/>
    <s v="2025-09-05 19:47:35"/>
    <s v="2025-09-05 19:47:35"/>
    <s v="2025-09-05 19:47:35"/>
    <s v="2025-09-08"/>
    <s v="2025-09-08"/>
    <s v="2025-09-10"/>
    <s v="2025-09-12"/>
    <s v="2025-09-15"/>
    <x v="3"/>
    <s v="Toscana"/>
    <s v="26798"/>
    <x v="594"/>
    <m/>
    <x v="0"/>
    <n v="3"/>
    <x v="0"/>
    <x v="0"/>
    <x v="0"/>
    <n v="0"/>
    <x v="0"/>
    <x v="0"/>
    <x v="0"/>
    <x v="4"/>
  </r>
  <r>
    <x v="2750"/>
    <x v="1073"/>
    <s v="MUEBLES CC CUBRIMIENTOS"/>
    <x v="0"/>
    <m/>
    <s v="2025-09-05"/>
    <s v="2025-09-05"/>
    <s v="2025-09-05 14:45:10"/>
    <s v="2025-09-05 19:47:35"/>
    <s v="2025-09-05 19:47:35"/>
    <s v="2025-09-05 19:47:35"/>
    <s v="2025-09-05 19:47:35"/>
    <s v="2025-09-08"/>
    <s v="2025-09-08"/>
    <s v="2025-09-10"/>
    <s v="2025-09-12"/>
    <s v="2025-09-15"/>
    <x v="3"/>
    <s v="Toscana"/>
    <s v="27607"/>
    <x v="1076"/>
    <m/>
    <x v="0"/>
    <n v="4"/>
    <x v="0"/>
    <x v="0"/>
    <x v="0"/>
    <n v="0"/>
    <x v="0"/>
    <x v="0"/>
    <x v="0"/>
    <x v="4"/>
  </r>
  <r>
    <x v="2750"/>
    <x v="1073"/>
    <s v="MUEBLES CC CUBRIMIENTOS"/>
    <x v="0"/>
    <m/>
    <s v="2025-09-05"/>
    <s v="2025-09-05"/>
    <s v="2025-09-05 14:45:10"/>
    <s v="2025-09-05 19:47:35"/>
    <s v="2025-09-05 19:47:35"/>
    <s v="2025-09-05 19:47:35"/>
    <s v="2025-09-05 19:47:35"/>
    <s v="2025-09-08"/>
    <s v="2025-09-08"/>
    <s v="2025-09-10"/>
    <s v="2025-09-12"/>
    <s v="2025-09-15"/>
    <x v="3"/>
    <s v="Toscana"/>
    <s v="27673"/>
    <x v="356"/>
    <m/>
    <x v="0"/>
    <n v="2"/>
    <x v="0"/>
    <x v="0"/>
    <x v="0"/>
    <n v="0"/>
    <x v="0"/>
    <x v="0"/>
    <x v="0"/>
    <x v="4"/>
  </r>
  <r>
    <x v="2750"/>
    <x v="1073"/>
    <s v="MUEBLES CC CUBRIMIENTOS"/>
    <x v="0"/>
    <m/>
    <s v="2025-09-05"/>
    <s v="2025-09-05"/>
    <s v="2025-09-05 14:45:10"/>
    <s v="2025-09-05 19:47:35"/>
    <s v="2025-09-05 19:47:35"/>
    <s v="2025-09-05 19:47:35"/>
    <s v="2025-09-05 19:47:35"/>
    <s v="2025-09-08"/>
    <s v="2025-09-08"/>
    <s v="2025-09-10"/>
    <s v="2025-09-12"/>
    <s v="2025-09-15"/>
    <x v="3"/>
    <s v="Toscana"/>
    <s v="28290"/>
    <x v="1077"/>
    <m/>
    <x v="0"/>
    <n v="1"/>
    <x v="0"/>
    <x v="0"/>
    <x v="0"/>
    <n v="0"/>
    <x v="0"/>
    <x v="0"/>
    <x v="0"/>
    <x v="4"/>
  </r>
  <r>
    <x v="2750"/>
    <x v="1073"/>
    <s v="MUEBLES CC CUBRIMIENTOS"/>
    <x v="0"/>
    <m/>
    <s v="2025-09-05"/>
    <s v="2025-09-05"/>
    <s v="2025-09-05 14:45:10"/>
    <s v="2025-09-05 19:47:35"/>
    <s v="2025-09-05 19:47:35"/>
    <s v="2025-09-05 19:47:35"/>
    <s v="2025-09-05 19:47:35"/>
    <s v="2025-09-08"/>
    <s v="2025-09-08"/>
    <s v="2025-09-10"/>
    <s v="2025-09-12"/>
    <s v="2025-09-15"/>
    <x v="3"/>
    <s v="Toscana"/>
    <s v="PZCH016"/>
    <x v="590"/>
    <m/>
    <x v="0"/>
    <n v="1"/>
    <x v="0"/>
    <x v="0"/>
    <x v="0"/>
    <n v="0"/>
    <x v="0"/>
    <x v="0"/>
    <x v="0"/>
    <x v="4"/>
  </r>
  <r>
    <x v="2750"/>
    <x v="1073"/>
    <s v="MUEBLES CC CUBRIMIENTOS"/>
    <x v="0"/>
    <m/>
    <s v="2025-09-05"/>
    <s v="2025-09-05"/>
    <s v="2025-09-05 14:45:10"/>
    <s v="2025-09-05 19:47:35"/>
    <s v="2025-09-05 19:47:35"/>
    <s v="2025-09-05 19:47:35"/>
    <s v="2025-09-05 19:47:35"/>
    <s v="2025-09-08"/>
    <s v="2025-09-08"/>
    <s v="2025-09-10"/>
    <s v="2025-09-12"/>
    <s v="2025-09-15"/>
    <x v="3"/>
    <s v="Toscana"/>
    <s v="PZCH061"/>
    <x v="550"/>
    <m/>
    <x v="0"/>
    <n v="28"/>
    <x v="0"/>
    <x v="0"/>
    <x v="0"/>
    <n v="0"/>
    <x v="0"/>
    <x v="0"/>
    <x v="0"/>
    <x v="4"/>
  </r>
  <r>
    <x v="2750"/>
    <x v="1073"/>
    <s v="MUEBLES CC CUBRIMIENTOS"/>
    <x v="0"/>
    <m/>
    <s v="2025-09-05"/>
    <s v="2025-09-05"/>
    <s v="2025-09-05 14:45:10"/>
    <s v="2025-09-05 19:47:35"/>
    <s v="2025-09-05 19:47:35"/>
    <s v="2025-09-05 19:47:35"/>
    <s v="2025-09-05 19:47:35"/>
    <s v="2025-09-08"/>
    <s v="2025-09-08"/>
    <s v="2025-09-10"/>
    <s v="2025-09-12"/>
    <s v="2025-09-15"/>
    <x v="3"/>
    <s v="Toscana"/>
    <s v="PZCH100"/>
    <x v="1304"/>
    <m/>
    <x v="0"/>
    <n v="2"/>
    <x v="0"/>
    <x v="0"/>
    <x v="0"/>
    <n v="0"/>
    <x v="0"/>
    <x v="0"/>
    <x v="0"/>
    <x v="4"/>
  </r>
  <r>
    <x v="2750"/>
    <x v="1073"/>
    <s v="MUEBLES CC CUBRIMIENTOS"/>
    <x v="0"/>
    <m/>
    <s v="2025-09-05"/>
    <s v="2025-09-05"/>
    <s v="2025-09-05 14:45:10"/>
    <s v="2025-09-05 19:47:35"/>
    <s v="2025-09-05 19:47:35"/>
    <s v="2025-09-05 19:47:35"/>
    <s v="2025-09-05 19:47:35"/>
    <s v="2025-09-08"/>
    <s v="2025-09-08"/>
    <s v="2025-09-10"/>
    <s v="2025-09-12"/>
    <s v="2025-09-15"/>
    <x v="3"/>
    <s v="Toscana"/>
    <s v="TRANSP06"/>
    <x v="59"/>
    <m/>
    <x v="0"/>
    <n v="1"/>
    <x v="0"/>
    <x v="0"/>
    <x v="0"/>
    <n v="0"/>
    <x v="0"/>
    <x v="1"/>
    <x v="1"/>
    <x v="4"/>
  </r>
  <r>
    <x v="2751"/>
    <x v="1510"/>
    <s v="CUBRIMIENTO"/>
    <x v="0"/>
    <m/>
    <s v="2025-09-06"/>
    <s v="2025-09-06"/>
    <s v="2025-09-08 15:22:48"/>
    <s v="0000-00-00 00:00:00"/>
    <s v="2025-09-12 11:30:22"/>
    <s v="2025-09-22 13:07:00"/>
    <s v="0000-00-00 00:00:00"/>
    <s v="2025-09-08"/>
    <s v="2025-09-08"/>
    <s v="2025-09-10"/>
    <s v="2025-09-12"/>
    <s v="2025-09-12"/>
    <x v="0"/>
    <s v="Toscany"/>
    <s v="54"/>
    <x v="419"/>
    <m/>
    <x v="0"/>
    <n v="26"/>
    <x v="0"/>
    <x v="0"/>
    <x v="0"/>
    <n v="1300000"/>
    <x v="0"/>
    <x v="0"/>
    <x v="0"/>
    <x v="4"/>
  </r>
  <r>
    <x v="2751"/>
    <x v="1510"/>
    <s v="CUBRIMIENTO"/>
    <x v="0"/>
    <m/>
    <s v="2025-09-06"/>
    <s v="2025-09-06"/>
    <s v="2025-09-08 15:22:48"/>
    <s v="0000-00-00 00:00:00"/>
    <s v="2025-09-12 11:30:22"/>
    <s v="2025-09-22 13:07:00"/>
    <s v="0000-00-00 00:00:00"/>
    <s v="2025-09-08"/>
    <s v="2025-09-08"/>
    <s v="2025-09-10"/>
    <s v="2025-09-12"/>
    <s v="2025-09-12"/>
    <x v="0"/>
    <s v="Toscany"/>
    <s v="76"/>
    <x v="690"/>
    <m/>
    <x v="0"/>
    <n v="26"/>
    <x v="0"/>
    <x v="0"/>
    <x v="0"/>
    <n v="1300000"/>
    <x v="0"/>
    <x v="0"/>
    <x v="0"/>
    <x v="4"/>
  </r>
  <r>
    <x v="2751"/>
    <x v="1510"/>
    <s v="CUBRIMIENTO"/>
    <x v="0"/>
    <m/>
    <s v="2025-09-06"/>
    <s v="2025-09-06"/>
    <s v="2025-09-08 15:22:48"/>
    <s v="0000-00-00 00:00:00"/>
    <s v="2025-09-12 11:30:22"/>
    <s v="2025-09-22 13:07:00"/>
    <s v="0000-00-00 00:00:00"/>
    <s v="2025-09-08"/>
    <s v="2025-09-08"/>
    <s v="2025-09-10"/>
    <s v="2025-09-12"/>
    <s v="2025-09-12"/>
    <x v="0"/>
    <s v="Toscany"/>
    <s v="82"/>
    <x v="231"/>
    <m/>
    <x v="0"/>
    <n v="23.5"/>
    <x v="0"/>
    <x v="0"/>
    <x v="0"/>
    <n v="1175000"/>
    <x v="0"/>
    <x v="0"/>
    <x v="0"/>
    <x v="4"/>
  </r>
  <r>
    <x v="2752"/>
    <x v="91"/>
    <s v="CUBRIMIENTO"/>
    <x v="0"/>
    <m/>
    <s v="2025-09-06"/>
    <s v="2025-09-06"/>
    <s v="2025-09-08 07:06:11"/>
    <s v="2025-09-09 13:45:51"/>
    <s v="2025-09-12 11:32:54"/>
    <s v="2025-09-16 13:49:59"/>
    <s v="0000-00-00 00:00:00"/>
    <s v="2025-09-08"/>
    <s v="2025-09-10"/>
    <s v="2025-09-12"/>
    <s v="2025-09-16"/>
    <s v="2025-09-16"/>
    <x v="3"/>
    <s v="Toscany"/>
    <s v="SOMB03"/>
    <x v="161"/>
    <s v="LONA DICKSON AZUL MARINO REF:6022"/>
    <x v="8"/>
    <n v="1"/>
    <x v="2"/>
    <x v="0"/>
    <x v="3"/>
    <n v="3502000"/>
    <x v="0"/>
    <x v="6"/>
    <x v="8"/>
    <x v="4"/>
  </r>
  <r>
    <x v="2753"/>
    <x v="1472"/>
    <s v="MUEBLES CC CUBRIMIENTOS"/>
    <x v="0"/>
    <m/>
    <s v="2025-09-06"/>
    <s v="2025-09-08"/>
    <s v="2025-09-08 14:53:03"/>
    <s v="0000-00-00 00:00:00"/>
    <s v="2025-09-12 11:30:42"/>
    <s v="2025-09-28 19:40:59"/>
    <s v="2025-09-28 19:41:27"/>
    <s v="2025-09-09"/>
    <s v="2025-09-09"/>
    <s v="2025-09-11"/>
    <s v="2025-09-15"/>
    <s v="2025-09-16"/>
    <x v="3"/>
    <s v="Toscany"/>
    <s v="12240"/>
    <x v="514"/>
    <m/>
    <x v="0"/>
    <n v="2.5"/>
    <x v="0"/>
    <x v="0"/>
    <x v="0"/>
    <n v="131500"/>
    <x v="0"/>
    <x v="0"/>
    <x v="0"/>
    <x v="4"/>
  </r>
  <r>
    <x v="2754"/>
    <x v="1511"/>
    <s v="MUEBLES CC CUBRIMIENTOS"/>
    <x v="0"/>
    <m/>
    <s v="2025-09-06"/>
    <s v="2025-10-02"/>
    <s v="2025-10-04 13:57:38"/>
    <s v="0000-00-00 00:00:00"/>
    <s v="0000-00-00 00:00:00"/>
    <s v="0000-00-00 00:00:00"/>
    <s v="0000-00-00 00:00:00"/>
    <s v="2025-10-03"/>
    <s v="2025-10-03"/>
    <s v="2025-11-07"/>
    <s v="2025-11-09"/>
    <s v="4051-10-15"/>
    <x v="4"/>
    <s v="Medellin"/>
    <s v="9708"/>
    <x v="778"/>
    <s v="LONA DICKSON NEGRO FONDO ENT REF:6028"/>
    <x v="0"/>
    <n v="1"/>
    <x v="0"/>
    <x v="0"/>
    <x v="0"/>
    <n v="1448470"/>
    <x v="1"/>
    <x v="0"/>
    <x v="0"/>
    <x v="3"/>
  </r>
  <r>
    <x v="2754"/>
    <x v="1511"/>
    <s v="MUEBLES CC CUBRIMIENTOS"/>
    <x v="0"/>
    <m/>
    <s v="2025-09-06"/>
    <s v="2025-10-02"/>
    <s v="2025-10-04 13:57:38"/>
    <s v="0000-00-00 00:00:00"/>
    <s v="0000-00-00 00:00:00"/>
    <s v="0000-00-00 00:00:00"/>
    <s v="0000-00-00 00:00:00"/>
    <s v="2025-10-03"/>
    <s v="2025-10-03"/>
    <s v="2025-11-07"/>
    <s v="2025-11-09"/>
    <s v="4051-10-15"/>
    <x v="4"/>
    <s v="Medellin"/>
    <s v="TRANSP12"/>
    <x v="118"/>
    <m/>
    <x v="0"/>
    <n v="1"/>
    <x v="0"/>
    <x v="0"/>
    <x v="0"/>
    <n v="80000"/>
    <x v="1"/>
    <x v="1"/>
    <x v="1"/>
    <x v="3"/>
  </r>
  <r>
    <x v="2755"/>
    <x v="1512"/>
    <s v="MUEBLES CC CUBRIMIENTOS"/>
    <x v="0"/>
    <m/>
    <s v="2025-09-06"/>
    <s v="2025-10-02"/>
    <s v="2025-10-14 14:47:34"/>
    <s v="2025-10-14 15:44:31"/>
    <s v="0000-00-00 00:00:00"/>
    <s v="0000-00-00 00:00:00"/>
    <s v="0000-00-00 00:00:00"/>
    <s v="2025-10-03"/>
    <s v="2025-10-07"/>
    <s v="2025-11-10"/>
    <s v="2025-11-12"/>
    <s v="2025-11-12"/>
    <x v="2"/>
    <s v="Cali"/>
    <s v="7273"/>
    <x v="1305"/>
    <m/>
    <x v="0"/>
    <n v="6"/>
    <x v="0"/>
    <x v="0"/>
    <x v="0"/>
    <n v="1296000"/>
    <x v="0"/>
    <x v="0"/>
    <x v="0"/>
    <x v="3"/>
  </r>
  <r>
    <x v="2755"/>
    <x v="1512"/>
    <s v="MUEBLES CC CUBRIMIENTOS"/>
    <x v="0"/>
    <m/>
    <s v="2025-09-06"/>
    <s v="2025-10-02"/>
    <s v="2025-10-14 14:47:34"/>
    <s v="2025-10-14 15:44:31"/>
    <s v="0000-00-00 00:00:00"/>
    <s v="0000-00-00 00:00:00"/>
    <s v="0000-00-00 00:00:00"/>
    <s v="2025-10-03"/>
    <s v="2025-10-07"/>
    <s v="2025-11-10"/>
    <s v="2025-11-12"/>
    <s v="2025-11-12"/>
    <x v="2"/>
    <s v="Cali"/>
    <s v="7274"/>
    <x v="230"/>
    <m/>
    <x v="0"/>
    <n v="2"/>
    <x v="0"/>
    <x v="0"/>
    <x v="0"/>
    <n v="810000"/>
    <x v="0"/>
    <x v="0"/>
    <x v="0"/>
    <x v="3"/>
  </r>
  <r>
    <x v="2755"/>
    <x v="1512"/>
    <s v="MUEBLES CC CUBRIMIENTOS"/>
    <x v="0"/>
    <m/>
    <s v="2025-09-06"/>
    <s v="2025-10-02"/>
    <s v="2025-10-14 14:47:34"/>
    <s v="2025-10-14 15:44:31"/>
    <s v="0000-00-00 00:00:00"/>
    <s v="0000-00-00 00:00:00"/>
    <s v="0000-00-00 00:00:00"/>
    <s v="2025-10-03"/>
    <s v="2025-10-07"/>
    <s v="2025-11-10"/>
    <s v="2025-11-12"/>
    <s v="2025-11-12"/>
    <x v="2"/>
    <s v="Cali"/>
    <s v="REP001"/>
    <x v="328"/>
    <m/>
    <x v="0"/>
    <n v="2"/>
    <x v="0"/>
    <x v="0"/>
    <x v="0"/>
    <n v="1764000"/>
    <x v="0"/>
    <x v="0"/>
    <x v="0"/>
    <x v="3"/>
  </r>
  <r>
    <x v="2755"/>
    <x v="1512"/>
    <s v="MUEBLES CC CUBRIMIENTOS"/>
    <x v="0"/>
    <m/>
    <s v="2025-09-06"/>
    <s v="2025-10-02"/>
    <s v="2025-10-14 14:47:34"/>
    <s v="2025-10-14 15:44:31"/>
    <s v="0000-00-00 00:00:00"/>
    <s v="0000-00-00 00:00:00"/>
    <s v="0000-00-00 00:00:00"/>
    <s v="2025-10-03"/>
    <s v="2025-10-07"/>
    <s v="2025-11-10"/>
    <s v="2025-11-12"/>
    <s v="2025-11-12"/>
    <x v="2"/>
    <s v="Cali"/>
    <s v="REP031"/>
    <x v="36"/>
    <m/>
    <x v="0"/>
    <n v="1"/>
    <x v="0"/>
    <x v="0"/>
    <x v="0"/>
    <n v="898110"/>
    <x v="0"/>
    <x v="0"/>
    <x v="0"/>
    <x v="3"/>
  </r>
  <r>
    <x v="2755"/>
    <x v="1512"/>
    <s v="MUEBLES CC CUBRIMIENTOS"/>
    <x v="0"/>
    <m/>
    <s v="2025-09-06"/>
    <s v="2025-10-02"/>
    <s v="2025-10-14 14:47:34"/>
    <s v="2025-10-14 15:44:31"/>
    <s v="0000-00-00 00:00:00"/>
    <s v="0000-00-00 00:00:00"/>
    <s v="0000-00-00 00:00:00"/>
    <s v="2025-10-03"/>
    <s v="2025-10-07"/>
    <s v="2025-11-10"/>
    <s v="2025-11-12"/>
    <s v="2025-11-12"/>
    <x v="2"/>
    <s v="Cali"/>
    <s v="REP040"/>
    <x v="37"/>
    <m/>
    <x v="0"/>
    <n v="6"/>
    <x v="0"/>
    <x v="0"/>
    <x v="0"/>
    <n v="1752000"/>
    <x v="0"/>
    <x v="0"/>
    <x v="0"/>
    <x v="3"/>
  </r>
  <r>
    <x v="2756"/>
    <x v="796"/>
    <s v="CUBRIMIENTO"/>
    <x v="0"/>
    <m/>
    <s v="2025-09-08"/>
    <s v="2025-09-08"/>
    <s v="2025-09-08 14:19:23"/>
    <s v="2025-09-09 15:30:57"/>
    <s v="2025-09-11 14:20:10"/>
    <s v="2025-09-11 16:18:26"/>
    <s v="0000-00-00 00:00:00"/>
    <s v="2025-09-09"/>
    <s v="2025-09-11"/>
    <s v="2025-09-15"/>
    <s v="2025-09-17"/>
    <s v="2025-09-17"/>
    <x v="3"/>
    <s v="Toscany"/>
    <s v="SOMB0302**"/>
    <x v="259"/>
    <m/>
    <x v="8"/>
    <n v="1"/>
    <x v="8"/>
    <x v="0"/>
    <x v="19"/>
    <n v="1364400"/>
    <x v="0"/>
    <x v="14"/>
    <x v="0"/>
    <x v="4"/>
  </r>
  <r>
    <x v="2757"/>
    <x v="1513"/>
    <s v="MUEBLES CC CUBRIMIENTOS"/>
    <x v="0"/>
    <m/>
    <s v="2025-09-08"/>
    <s v="2025-09-09"/>
    <s v="2025-09-11 08:35:39"/>
    <s v="0000-00-00 00:00:00"/>
    <s v="0000-00-00 00:00:00"/>
    <s v="0000-00-00 00:00:00"/>
    <s v="0000-00-00 00:00:00"/>
    <s v="2025-09-10"/>
    <s v="2025-09-10"/>
    <s v="2025-11-19"/>
    <s v="2025-11-23"/>
    <s v="2025-11-27"/>
    <x v="22"/>
    <s v="Barranquilla"/>
    <s v="100245"/>
    <x v="236"/>
    <s v="LONA DICKSON CRUDO REF:6020"/>
    <x v="4"/>
    <n v="1"/>
    <x v="0"/>
    <x v="0"/>
    <x v="0"/>
    <n v="3762198"/>
    <x v="3"/>
    <x v="2"/>
    <x v="0"/>
    <x v="3"/>
  </r>
  <r>
    <x v="2757"/>
    <x v="1513"/>
    <s v="MUEBLES CC CUBRIMIENTOS"/>
    <x v="0"/>
    <m/>
    <s v="2025-09-08"/>
    <s v="2025-09-09"/>
    <s v="2025-09-11 08:35:39"/>
    <s v="0000-00-00 00:00:00"/>
    <s v="0000-00-00 00:00:00"/>
    <s v="0000-00-00 00:00:00"/>
    <s v="0000-00-00 00:00:00"/>
    <s v="2025-09-10"/>
    <s v="2025-09-10"/>
    <s v="2025-11-19"/>
    <s v="2025-11-23"/>
    <s v="2025-11-27"/>
    <x v="22"/>
    <s v="Barranquilla"/>
    <s v="8163"/>
    <x v="567"/>
    <s v="FURNISCREEN BEIGE  2M EB4027W G8 625GR"/>
    <x v="4"/>
    <n v="4"/>
    <x v="0"/>
    <x v="0"/>
    <x v="0"/>
    <n v="4173832"/>
    <x v="3"/>
    <x v="2"/>
    <x v="0"/>
    <x v="3"/>
  </r>
  <r>
    <x v="2757"/>
    <x v="1513"/>
    <s v="MUEBLES CC CUBRIMIENTOS"/>
    <x v="0"/>
    <m/>
    <s v="2025-09-08"/>
    <s v="2025-09-09"/>
    <s v="2025-09-11 08:35:39"/>
    <s v="0000-00-00 00:00:00"/>
    <s v="0000-00-00 00:00:00"/>
    <s v="0000-00-00 00:00:00"/>
    <s v="0000-00-00 00:00:00"/>
    <s v="2025-09-10"/>
    <s v="2025-09-10"/>
    <s v="2025-11-19"/>
    <s v="2025-11-23"/>
    <s v="2025-11-27"/>
    <x v="22"/>
    <s v="Barranquilla"/>
    <s v="9010"/>
    <x v="1306"/>
    <m/>
    <x v="0"/>
    <n v="1"/>
    <x v="0"/>
    <x v="0"/>
    <x v="0"/>
    <n v="512231"/>
    <x v="3"/>
    <x v="0"/>
    <x v="0"/>
    <x v="3"/>
  </r>
  <r>
    <x v="2757"/>
    <x v="1513"/>
    <s v="MUEBLES CC CUBRIMIENTOS"/>
    <x v="0"/>
    <m/>
    <s v="2025-09-08"/>
    <s v="2025-09-09"/>
    <s v="2025-09-11 08:35:39"/>
    <s v="0000-00-00 00:00:00"/>
    <s v="0000-00-00 00:00:00"/>
    <s v="0000-00-00 00:00:00"/>
    <s v="0000-00-00 00:00:00"/>
    <s v="2025-09-10"/>
    <s v="2025-09-10"/>
    <s v="2025-11-19"/>
    <s v="2025-11-23"/>
    <s v="2025-11-27"/>
    <x v="22"/>
    <s v="Barranquilla"/>
    <s v="9391"/>
    <x v="313"/>
    <m/>
    <x v="0"/>
    <n v="1"/>
    <x v="0"/>
    <x v="0"/>
    <x v="0"/>
    <n v="296723"/>
    <x v="3"/>
    <x v="0"/>
    <x v="0"/>
    <x v="3"/>
  </r>
  <r>
    <x v="2757"/>
    <x v="1513"/>
    <s v="MUEBLES CC CUBRIMIENTOS"/>
    <x v="0"/>
    <m/>
    <s v="2025-09-08"/>
    <s v="2025-09-09"/>
    <s v="2025-09-11 08:35:39"/>
    <s v="0000-00-00 00:00:00"/>
    <s v="0000-00-00 00:00:00"/>
    <s v="0000-00-00 00:00:00"/>
    <s v="0000-00-00 00:00:00"/>
    <s v="2025-09-10"/>
    <s v="2025-09-10"/>
    <s v="2025-11-19"/>
    <s v="2025-11-23"/>
    <s v="2025-11-27"/>
    <x v="22"/>
    <s v="Barranquilla"/>
    <s v="TRANSP11"/>
    <x v="177"/>
    <m/>
    <x v="0"/>
    <n v="1"/>
    <x v="0"/>
    <x v="0"/>
    <x v="0"/>
    <n v="220000"/>
    <x v="3"/>
    <x v="0"/>
    <x v="0"/>
    <x v="3"/>
  </r>
  <r>
    <x v="2758"/>
    <x v="1514"/>
    <s v="CUBRIMIENTO"/>
    <x v="0"/>
    <m/>
    <s v="2025-09-08"/>
    <s v="2025-09-30"/>
    <s v="2025-10-09 15:56:37"/>
    <s v="2025-10-27 18:17:58"/>
    <s v="0000-00-00 00:00:00"/>
    <s v="0000-00-00 00:00:00"/>
    <s v="0000-00-00 00:00:00"/>
    <s v="2025-10-09"/>
    <s v="2025-10-27"/>
    <s v="2025-11-14"/>
    <s v="2025-11-17"/>
    <s v="2025-11-27"/>
    <x v="19"/>
    <s v="Bogota"/>
    <s v="27249"/>
    <x v="64"/>
    <m/>
    <x v="0"/>
    <n v="3"/>
    <x v="0"/>
    <x v="0"/>
    <x v="0"/>
    <n v="960000"/>
    <x v="3"/>
    <x v="0"/>
    <x v="0"/>
    <x v="3"/>
  </r>
  <r>
    <x v="2758"/>
    <x v="1514"/>
    <s v="CUBRIMIENTO"/>
    <x v="0"/>
    <m/>
    <s v="2025-09-08"/>
    <s v="2025-09-30"/>
    <s v="2025-10-09 15:56:37"/>
    <s v="2025-10-27 18:17:58"/>
    <s v="0000-00-00 00:00:00"/>
    <s v="0000-00-00 00:00:00"/>
    <s v="0000-00-00 00:00:00"/>
    <s v="2025-10-09"/>
    <s v="2025-10-27"/>
    <s v="2025-11-14"/>
    <s v="2025-11-17"/>
    <s v="2025-11-27"/>
    <x v="19"/>
    <s v="Bogota"/>
    <s v="28523"/>
    <x v="1000"/>
    <m/>
    <x v="0"/>
    <n v="2"/>
    <x v="0"/>
    <x v="0"/>
    <x v="0"/>
    <n v="200000"/>
    <x v="3"/>
    <x v="0"/>
    <x v="0"/>
    <x v="3"/>
  </r>
  <r>
    <x v="2758"/>
    <x v="1514"/>
    <s v="CUBRIMIENTO"/>
    <x v="0"/>
    <m/>
    <s v="2025-09-08"/>
    <s v="2025-09-30"/>
    <s v="2025-10-09 15:56:37"/>
    <s v="2025-10-27 18:17:58"/>
    <s v="0000-00-00 00:00:00"/>
    <s v="0000-00-00 00:00:00"/>
    <s v="0000-00-00 00:00:00"/>
    <s v="2025-10-09"/>
    <s v="2025-10-27"/>
    <s v="2025-11-14"/>
    <s v="2025-11-17"/>
    <s v="2025-11-27"/>
    <x v="19"/>
    <s v="Bogota"/>
    <s v="FLANCHE01"/>
    <x v="51"/>
    <m/>
    <x v="3"/>
    <n v="1"/>
    <x v="203"/>
    <x v="0"/>
    <x v="0"/>
    <n v="607484"/>
    <x v="3"/>
    <x v="0"/>
    <x v="0"/>
    <x v="3"/>
  </r>
  <r>
    <x v="2758"/>
    <x v="1514"/>
    <s v="CUBRIMIENTO"/>
    <x v="0"/>
    <m/>
    <s v="2025-09-08"/>
    <s v="2025-09-30"/>
    <s v="2025-10-09 15:56:37"/>
    <s v="2025-10-27 18:17:58"/>
    <s v="0000-00-00 00:00:00"/>
    <s v="0000-00-00 00:00:00"/>
    <s v="0000-00-00 00:00:00"/>
    <s v="2025-10-09"/>
    <s v="2025-10-27"/>
    <s v="2025-11-14"/>
    <s v="2025-11-17"/>
    <s v="2025-11-27"/>
    <x v="19"/>
    <s v="Bogota"/>
    <s v="FLANCHE01"/>
    <x v="51"/>
    <m/>
    <x v="3"/>
    <n v="1"/>
    <x v="203"/>
    <x v="0"/>
    <x v="0"/>
    <n v="915000"/>
    <x v="3"/>
    <x v="0"/>
    <x v="0"/>
    <x v="3"/>
  </r>
  <r>
    <x v="2758"/>
    <x v="1514"/>
    <s v="CUBRIMIENTO"/>
    <x v="0"/>
    <m/>
    <s v="2025-09-08"/>
    <s v="2025-09-30"/>
    <s v="2025-10-09 15:56:37"/>
    <s v="2025-10-27 18:17:58"/>
    <s v="0000-00-00 00:00:00"/>
    <s v="0000-00-00 00:00:00"/>
    <s v="0000-00-00 00:00:00"/>
    <s v="2025-10-09"/>
    <s v="2025-10-27"/>
    <s v="2025-11-14"/>
    <s v="2025-11-17"/>
    <s v="2025-11-27"/>
    <x v="19"/>
    <s v="Bogota"/>
    <s v="PTEKROM14"/>
    <x v="1307"/>
    <s v="LONA PERGOTEX TRASLUCIDA BLANCA 3M"/>
    <x v="3"/>
    <n v="1"/>
    <x v="203"/>
    <x v="0"/>
    <x v="230"/>
    <n v="26532731"/>
    <x v="3"/>
    <x v="4"/>
    <x v="4"/>
    <x v="3"/>
  </r>
  <r>
    <x v="2758"/>
    <x v="1514"/>
    <s v="CUBRIMIENTO"/>
    <x v="0"/>
    <m/>
    <s v="2025-09-08"/>
    <s v="2025-09-30"/>
    <s v="2025-10-09 15:56:37"/>
    <s v="2025-10-27 18:17:58"/>
    <s v="0000-00-00 00:00:00"/>
    <s v="0000-00-00 00:00:00"/>
    <s v="0000-00-00 00:00:00"/>
    <s v="2025-10-09"/>
    <s v="2025-10-27"/>
    <s v="2025-11-14"/>
    <s v="2025-11-17"/>
    <s v="2025-11-27"/>
    <x v="19"/>
    <s v="Bogota"/>
    <s v="SPOT16"/>
    <x v="636"/>
    <m/>
    <x v="0"/>
    <n v="1"/>
    <x v="0"/>
    <x v="0"/>
    <x v="0"/>
    <n v="3079560"/>
    <x v="3"/>
    <x v="0"/>
    <x v="0"/>
    <x v="3"/>
  </r>
  <r>
    <x v="2759"/>
    <x v="1515"/>
    <s v="CUBRIMIENTO"/>
    <x v="0"/>
    <m/>
    <s v="2025-08-11"/>
    <s v="2025-09-09"/>
    <s v="2025-09-10 10:07:08"/>
    <s v="2025-09-12 11:06:49"/>
    <s v="2025-10-09 06:36:43"/>
    <s v="2025-10-09 06:38:55"/>
    <s v="2025-10-24 16:34:14"/>
    <s v="2025-09-10"/>
    <s v="2025-09-17"/>
    <s v="2025-10-03"/>
    <s v="2025-10-08"/>
    <s v="2025-10-15"/>
    <x v="3"/>
    <s v="Medellin"/>
    <s v="FLANCHE01"/>
    <x v="51"/>
    <m/>
    <x v="3"/>
    <n v="3"/>
    <x v="288"/>
    <x v="0"/>
    <x v="0"/>
    <n v="2561910"/>
    <x v="0"/>
    <x v="0"/>
    <x v="0"/>
    <x v="0"/>
  </r>
  <r>
    <x v="2759"/>
    <x v="1515"/>
    <s v="CUBRIMIENTO"/>
    <x v="0"/>
    <m/>
    <s v="2025-08-11"/>
    <s v="2025-09-09"/>
    <s v="2025-09-10 10:07:08"/>
    <s v="2025-09-12 11:06:49"/>
    <s v="2025-10-09 06:36:43"/>
    <s v="2025-10-09 06:38:55"/>
    <s v="2025-10-24 16:34:14"/>
    <s v="2025-09-10"/>
    <s v="2025-09-17"/>
    <s v="2025-10-03"/>
    <s v="2025-10-08"/>
    <s v="2025-10-15"/>
    <x v="3"/>
    <s v="Medellin"/>
    <s v="PLITE14"/>
    <x v="100"/>
    <s v="LONA DICKSON ARENA VETEADO U337"/>
    <x v="3"/>
    <n v="1"/>
    <x v="288"/>
    <x v="0"/>
    <x v="113"/>
    <n v="13339645"/>
    <x v="0"/>
    <x v="4"/>
    <x v="6"/>
    <x v="0"/>
  </r>
  <r>
    <x v="2759"/>
    <x v="1515"/>
    <s v="CUBRIMIENTO"/>
    <x v="0"/>
    <m/>
    <s v="2025-08-11"/>
    <s v="2025-09-09"/>
    <s v="2025-09-10 10:07:08"/>
    <s v="2025-09-12 11:06:49"/>
    <s v="2025-10-09 06:36:43"/>
    <s v="2025-10-09 06:38:55"/>
    <s v="2025-10-24 16:34:14"/>
    <s v="2025-09-10"/>
    <s v="2025-09-17"/>
    <s v="2025-10-03"/>
    <s v="2025-10-08"/>
    <s v="2025-10-15"/>
    <x v="3"/>
    <s v="Medellin"/>
    <s v="PLITE15"/>
    <x v="1308"/>
    <s v="LONA DICKSON ARENA VETEADO U337"/>
    <x v="3"/>
    <n v="1"/>
    <x v="288"/>
    <x v="0"/>
    <x v="20"/>
    <n v="9172813"/>
    <x v="0"/>
    <x v="4"/>
    <x v="6"/>
    <x v="0"/>
  </r>
  <r>
    <x v="2759"/>
    <x v="1515"/>
    <s v="CUBRIMIENTO"/>
    <x v="0"/>
    <m/>
    <s v="2025-08-11"/>
    <s v="2025-09-09"/>
    <s v="2025-09-10 10:07:08"/>
    <s v="2025-09-12 11:06:49"/>
    <s v="2025-10-09 06:36:43"/>
    <s v="2025-10-09 06:38:55"/>
    <s v="2025-10-24 16:34:14"/>
    <s v="2025-09-10"/>
    <s v="2025-09-17"/>
    <s v="2025-10-03"/>
    <s v="2025-10-08"/>
    <s v="2025-10-15"/>
    <x v="3"/>
    <s v="Medellin"/>
    <s v="SERV03"/>
    <x v="1179"/>
    <m/>
    <x v="0"/>
    <n v="1"/>
    <x v="0"/>
    <x v="0"/>
    <x v="0"/>
    <n v="1400000"/>
    <x v="0"/>
    <x v="1"/>
    <x v="1"/>
    <x v="0"/>
  </r>
  <r>
    <x v="2760"/>
    <x v="1472"/>
    <s v="MUEBLES CC CUBRIMIENTOS"/>
    <x v="0"/>
    <m/>
    <s v="2025-09-08"/>
    <s v="2025-09-08"/>
    <s v="2025-09-09 12:14:25"/>
    <s v="0000-00-00 00:00:00"/>
    <s v="2025-09-12 11:39:33"/>
    <s v="0000-00-00 00:00:00"/>
    <s v="0000-00-00 00:00:00"/>
    <s v="2025-09-09"/>
    <s v="2025-09-09"/>
    <s v="2025-09-11"/>
    <s v="2025-09-15"/>
    <s v="2025-09-16"/>
    <x v="18"/>
    <s v="Toscany"/>
    <s v="21307"/>
    <x v="260"/>
    <m/>
    <x v="0"/>
    <n v="20"/>
    <x v="0"/>
    <x v="0"/>
    <x v="0"/>
    <n v="1052000"/>
    <x v="0"/>
    <x v="0"/>
    <x v="0"/>
    <x v="4"/>
  </r>
  <r>
    <x v="2760"/>
    <x v="1472"/>
    <s v="MUEBLES CC CUBRIMIENTOS"/>
    <x v="0"/>
    <m/>
    <s v="2025-09-08"/>
    <s v="2025-09-08"/>
    <s v="2025-09-09 12:14:25"/>
    <s v="0000-00-00 00:00:00"/>
    <s v="2025-09-12 11:39:33"/>
    <s v="0000-00-00 00:00:00"/>
    <s v="0000-00-00 00:00:00"/>
    <s v="2025-09-09"/>
    <s v="2025-09-09"/>
    <s v="2025-09-11"/>
    <s v="2025-09-15"/>
    <s v="2025-09-16"/>
    <x v="18"/>
    <s v="Toscany"/>
    <s v="21308"/>
    <x v="456"/>
    <m/>
    <x v="0"/>
    <n v="12.5"/>
    <x v="0"/>
    <x v="0"/>
    <x v="0"/>
    <n v="657500"/>
    <x v="0"/>
    <x v="0"/>
    <x v="0"/>
    <x v="4"/>
  </r>
  <r>
    <x v="2760"/>
    <x v="1472"/>
    <s v="MUEBLES CC CUBRIMIENTOS"/>
    <x v="0"/>
    <m/>
    <s v="2025-09-08"/>
    <s v="2025-09-08"/>
    <s v="2025-09-09 12:14:25"/>
    <s v="0000-00-00 00:00:00"/>
    <s v="2025-09-12 11:39:33"/>
    <s v="0000-00-00 00:00:00"/>
    <s v="0000-00-00 00:00:00"/>
    <s v="2025-09-09"/>
    <s v="2025-09-09"/>
    <s v="2025-09-11"/>
    <s v="2025-09-15"/>
    <s v="2025-09-16"/>
    <x v="18"/>
    <s v="Toscany"/>
    <s v="55014"/>
    <x v="895"/>
    <m/>
    <x v="0"/>
    <n v="8"/>
    <x v="0"/>
    <x v="0"/>
    <x v="0"/>
    <n v="420800"/>
    <x v="0"/>
    <x v="0"/>
    <x v="0"/>
    <x v="4"/>
  </r>
  <r>
    <x v="2761"/>
    <x v="1516"/>
    <s v="CUBRIMIENTO"/>
    <x v="0"/>
    <m/>
    <s v="2025-09-08"/>
    <s v="2025-09-09"/>
    <s v="2025-09-10 11:59:28"/>
    <s v="0000-00-00 00:00:00"/>
    <s v="2025-09-12 11:32:09"/>
    <s v="0000-00-00 00:00:00"/>
    <s v="0000-00-00 00:00:00"/>
    <s v="2025-09-10"/>
    <s v="2025-09-10"/>
    <s v="2025-09-12"/>
    <s v="2025-09-16"/>
    <s v="2025-09-16"/>
    <x v="18"/>
    <s v="Toscany"/>
    <s v="6440"/>
    <x v="626"/>
    <m/>
    <x v="0"/>
    <n v="8"/>
    <x v="0"/>
    <x v="0"/>
    <x v="0"/>
    <n v="767616"/>
    <x v="0"/>
    <x v="0"/>
    <x v="0"/>
    <x v="4"/>
  </r>
  <r>
    <x v="2762"/>
    <x v="899"/>
    <s v="MUEBLES CC CUBRIMIENTOS"/>
    <x v="0"/>
    <m/>
    <s v="2025-09-08"/>
    <s v="2025-09-16"/>
    <s v="2025-09-16 14:16:47"/>
    <s v="0000-00-00 00:00:00"/>
    <s v="2025-09-27 10:54:35"/>
    <s v="2025-09-29 16:13:10"/>
    <s v="2025-10-23 17:45:59"/>
    <s v="2025-09-17"/>
    <s v="2025-09-17"/>
    <s v="2025-10-14"/>
    <s v="2025-10-16"/>
    <s v="2025-10-18"/>
    <x v="3"/>
    <s v="Medellin"/>
    <s v="12742"/>
    <x v="294"/>
    <s v="LONA DICKSON AZUL MARINO REF:6022"/>
    <x v="0"/>
    <n v="1"/>
    <x v="0"/>
    <x v="0"/>
    <x v="0"/>
    <n v="1289764"/>
    <x v="0"/>
    <x v="0"/>
    <x v="0"/>
    <x v="0"/>
  </r>
  <r>
    <x v="2763"/>
    <x v="1517"/>
    <s v="MUEBLES"/>
    <x v="0"/>
    <m/>
    <s v="2025-09-08"/>
    <s v="2025-09-11"/>
    <s v="2025-09-16 14:04:50"/>
    <s v="0000-00-00 00:00:00"/>
    <s v="0000-00-00 00:00:00"/>
    <s v="0000-00-00 00:00:00"/>
    <s v="0000-00-00 00:00:00"/>
    <s v="2025-09-16"/>
    <s v="2025-09-16"/>
    <s v="2025-11-05"/>
    <s v="2025-11-10"/>
    <s v="2025-11-12"/>
    <x v="4"/>
    <s v="Bogota"/>
    <s v="5212"/>
    <x v="1078"/>
    <s v="LONA DICKSON ARENA VETEADO U337"/>
    <x v="0"/>
    <n v="1"/>
    <x v="0"/>
    <x v="0"/>
    <x v="0"/>
    <n v="2900000"/>
    <x v="1"/>
    <x v="0"/>
    <x v="0"/>
    <x v="3"/>
  </r>
  <r>
    <x v="2764"/>
    <x v="116"/>
    <s v="CUBRIMIENTO"/>
    <x v="0"/>
    <m/>
    <s v="2025-09-08"/>
    <s v="2025-09-08"/>
    <s v="2025-09-09 10:17:44"/>
    <s v="0000-00-00 00:00:00"/>
    <s v="2025-09-12 11:31:00"/>
    <s v="0000-00-00 00:00:00"/>
    <s v="0000-00-00 00:00:00"/>
    <s v="2025-09-09"/>
    <s v="2025-09-09"/>
    <s v="2025-09-11"/>
    <s v="2025-09-15"/>
    <s v="2025-09-15"/>
    <x v="18"/>
    <s v="Toscany"/>
    <s v="39"/>
    <x v="460"/>
    <m/>
    <x v="0"/>
    <n v="9.6999999999999993"/>
    <x v="0"/>
    <x v="0"/>
    <x v="0"/>
    <n v="510220"/>
    <x v="0"/>
    <x v="0"/>
    <x v="0"/>
    <x v="4"/>
  </r>
  <r>
    <x v="2765"/>
    <x v="197"/>
    <s v="MUEBLES CC CUBRIMIENTOS"/>
    <x v="0"/>
    <m/>
    <s v="2025-09-08"/>
    <s v="2025-09-09"/>
    <s v="2025-09-09 11:48:25"/>
    <s v="0000-00-00 00:00:00"/>
    <s v="2025-09-09 11:56:37"/>
    <s v="0000-00-00 00:00:00"/>
    <s v="0000-00-00 00:00:00"/>
    <s v="2025-09-10"/>
    <s v="2025-09-10"/>
    <s v="2025-09-12"/>
    <s v="2025-09-16"/>
    <s v="2025-09-17"/>
    <x v="18"/>
    <s v="Toscany"/>
    <s v="36"/>
    <x v="247"/>
    <m/>
    <x v="0"/>
    <n v="61"/>
    <x v="0"/>
    <x v="0"/>
    <x v="0"/>
    <n v="3050000"/>
    <x v="0"/>
    <x v="0"/>
    <x v="0"/>
    <x v="4"/>
  </r>
  <r>
    <x v="2766"/>
    <x v="1518"/>
    <s v="CUBRIMIENTO"/>
    <x v="0"/>
    <m/>
    <s v="2025-09-08"/>
    <s v="2025-09-24"/>
    <s v="2025-09-29 12:19:23"/>
    <s v="2025-10-06 18:19:33"/>
    <s v="2025-10-21 09:06:30"/>
    <s v="0000-00-00 00:00:00"/>
    <s v="0000-00-00 00:00:00"/>
    <s v="2025-09-29"/>
    <s v="2025-10-06"/>
    <s v="2025-10-23"/>
    <s v="2025-10-27"/>
    <s v="2025-11-03"/>
    <x v="12"/>
    <s v="Cali"/>
    <s v="FLANCHE01"/>
    <x v="51"/>
    <s v="No Aplica"/>
    <x v="0"/>
    <n v="2"/>
    <x v="79"/>
    <x v="0"/>
    <x v="0"/>
    <n v="1219958"/>
    <x v="0"/>
    <x v="0"/>
    <x v="0"/>
    <x v="0"/>
  </r>
  <r>
    <x v="2766"/>
    <x v="1518"/>
    <s v="CUBRIMIENTO"/>
    <x v="0"/>
    <m/>
    <s v="2025-09-08"/>
    <s v="2025-09-24"/>
    <s v="2025-09-29 12:19:23"/>
    <s v="2025-10-06 18:19:33"/>
    <s v="2025-10-21 09:06:30"/>
    <s v="0000-00-00 00:00:00"/>
    <s v="0000-00-00 00:00:00"/>
    <s v="2025-09-29"/>
    <s v="2025-10-06"/>
    <s v="2025-10-23"/>
    <s v="2025-10-27"/>
    <s v="2025-11-03"/>
    <x v="12"/>
    <s v="Cali"/>
    <s v="REP035"/>
    <x v="45"/>
    <s v="No Aplica"/>
    <x v="0"/>
    <n v="1"/>
    <x v="0"/>
    <x v="0"/>
    <x v="0"/>
    <n v="3000000"/>
    <x v="0"/>
    <x v="0"/>
    <x v="0"/>
    <x v="0"/>
  </r>
  <r>
    <x v="2766"/>
    <x v="1518"/>
    <s v="CUBRIMIENTO"/>
    <x v="0"/>
    <m/>
    <s v="2025-09-08"/>
    <s v="2025-09-24"/>
    <s v="2025-09-29 12:19:23"/>
    <s v="2025-10-06 18:19:33"/>
    <s v="2025-10-21 09:06:30"/>
    <s v="0000-00-00 00:00:00"/>
    <s v="0000-00-00 00:00:00"/>
    <s v="2025-09-29"/>
    <s v="2025-10-06"/>
    <s v="2025-10-23"/>
    <s v="2025-10-27"/>
    <s v="2025-11-03"/>
    <x v="12"/>
    <s v="Cali"/>
    <s v="REP036"/>
    <x v="72"/>
    <s v="No Aplica"/>
    <x v="0"/>
    <n v="1"/>
    <x v="0"/>
    <x v="0"/>
    <x v="0"/>
    <n v="1200000"/>
    <x v="0"/>
    <x v="0"/>
    <x v="0"/>
    <x v="0"/>
  </r>
  <r>
    <x v="2766"/>
    <x v="1518"/>
    <s v="CUBRIMIENTO"/>
    <x v="0"/>
    <m/>
    <s v="2025-09-08"/>
    <s v="2025-09-24"/>
    <s v="2025-09-29 12:19:23"/>
    <s v="2025-10-06 18:19:33"/>
    <s v="2025-10-21 09:06:30"/>
    <s v="0000-00-00 00:00:00"/>
    <s v="0000-00-00 00:00:00"/>
    <s v="2025-09-29"/>
    <s v="2025-10-06"/>
    <s v="2025-10-23"/>
    <s v="2025-10-27"/>
    <s v="2025-11-03"/>
    <x v="12"/>
    <s v="Cali"/>
    <s v="SERV03"/>
    <x v="1179"/>
    <m/>
    <x v="0"/>
    <n v="1"/>
    <x v="0"/>
    <x v="0"/>
    <x v="0"/>
    <n v="600000"/>
    <x v="0"/>
    <x v="1"/>
    <x v="1"/>
    <x v="0"/>
  </r>
  <r>
    <x v="2766"/>
    <x v="1518"/>
    <s v="CUBRIMIENTO"/>
    <x v="0"/>
    <m/>
    <s v="2025-09-08"/>
    <s v="2025-09-24"/>
    <s v="2025-09-29 12:19:23"/>
    <s v="2025-10-06 18:19:33"/>
    <s v="2025-10-21 09:06:30"/>
    <s v="0000-00-00 00:00:00"/>
    <s v="0000-00-00 00:00:00"/>
    <s v="2025-09-29"/>
    <s v="2025-10-06"/>
    <s v="2025-10-23"/>
    <s v="2025-10-27"/>
    <s v="2025-11-03"/>
    <x v="12"/>
    <s v="Cali"/>
    <s v="SERV03"/>
    <x v="1179"/>
    <m/>
    <x v="0"/>
    <n v="1"/>
    <x v="0"/>
    <x v="0"/>
    <x v="0"/>
    <n v="600000"/>
    <x v="0"/>
    <x v="1"/>
    <x v="1"/>
    <x v="0"/>
  </r>
  <r>
    <x v="2766"/>
    <x v="1518"/>
    <s v="CUBRIMIENTO"/>
    <x v="0"/>
    <m/>
    <s v="2025-09-08"/>
    <s v="2025-09-24"/>
    <s v="2025-09-29 12:19:23"/>
    <s v="2025-10-06 18:19:33"/>
    <s v="2025-10-21 09:06:30"/>
    <s v="0000-00-00 00:00:00"/>
    <s v="0000-00-00 00:00:00"/>
    <s v="2025-09-29"/>
    <s v="2025-10-06"/>
    <s v="2025-10-23"/>
    <s v="2025-10-27"/>
    <s v="2025-11-03"/>
    <x v="12"/>
    <s v="Cali"/>
    <s v="SERVANDAM"/>
    <x v="865"/>
    <m/>
    <x v="0"/>
    <n v="1"/>
    <x v="0"/>
    <x v="0"/>
    <x v="0"/>
    <n v="400000"/>
    <x v="0"/>
    <x v="1"/>
    <x v="1"/>
    <x v="0"/>
  </r>
  <r>
    <x v="2767"/>
    <x v="145"/>
    <s v="CUBRIMIENTO"/>
    <x v="0"/>
    <m/>
    <s v="2025-09-09"/>
    <s v="2025-09-10"/>
    <s v="2025-09-11 14:22:12"/>
    <s v="0000-00-00 00:00:00"/>
    <s v="2025-09-12 11:27:56"/>
    <s v="2025-09-15 07:28:42"/>
    <s v="0000-00-00 00:00:00"/>
    <s v="2025-09-11"/>
    <s v="2025-09-11"/>
    <s v="2025-09-15"/>
    <s v="2025-09-17"/>
    <s v="2025-09-17"/>
    <x v="3"/>
    <s v="Virtual"/>
    <s v="18455"/>
    <x v="19"/>
    <m/>
    <x v="0"/>
    <n v="50"/>
    <x v="0"/>
    <x v="0"/>
    <x v="0"/>
    <n v="112800"/>
    <x v="0"/>
    <x v="0"/>
    <x v="0"/>
    <x v="4"/>
  </r>
  <r>
    <x v="2767"/>
    <x v="145"/>
    <s v="CUBRIMIENTO"/>
    <x v="0"/>
    <m/>
    <s v="2025-09-09"/>
    <s v="2025-09-10"/>
    <s v="2025-09-11 14:22:12"/>
    <s v="0000-00-00 00:00:00"/>
    <s v="2025-09-12 11:27:56"/>
    <s v="2025-09-15 07:28:42"/>
    <s v="0000-00-00 00:00:00"/>
    <s v="2025-09-11"/>
    <s v="2025-09-11"/>
    <s v="2025-09-15"/>
    <s v="2025-09-17"/>
    <s v="2025-09-17"/>
    <x v="3"/>
    <s v="Virtual"/>
    <s v="18460"/>
    <x v="1016"/>
    <m/>
    <x v="0"/>
    <n v="150"/>
    <x v="0"/>
    <x v="0"/>
    <x v="0"/>
    <n v="987000"/>
    <x v="0"/>
    <x v="0"/>
    <x v="0"/>
    <x v="4"/>
  </r>
  <r>
    <x v="2767"/>
    <x v="145"/>
    <s v="CUBRIMIENTO"/>
    <x v="0"/>
    <m/>
    <s v="2025-09-09"/>
    <s v="2025-09-10"/>
    <s v="2025-09-11 14:22:12"/>
    <s v="0000-00-00 00:00:00"/>
    <s v="2025-09-12 11:27:56"/>
    <s v="2025-09-15 07:28:42"/>
    <s v="0000-00-00 00:00:00"/>
    <s v="2025-09-11"/>
    <s v="2025-09-11"/>
    <s v="2025-09-15"/>
    <s v="2025-09-17"/>
    <s v="2025-09-17"/>
    <x v="3"/>
    <s v="Virtual"/>
    <s v="18461"/>
    <x v="226"/>
    <m/>
    <x v="0"/>
    <n v="150"/>
    <x v="0"/>
    <x v="0"/>
    <x v="0"/>
    <n v="1233750"/>
    <x v="0"/>
    <x v="0"/>
    <x v="0"/>
    <x v="4"/>
  </r>
  <r>
    <x v="2767"/>
    <x v="145"/>
    <s v="CUBRIMIENTO"/>
    <x v="0"/>
    <m/>
    <s v="2025-09-09"/>
    <s v="2025-09-10"/>
    <s v="2025-09-11 14:22:12"/>
    <s v="0000-00-00 00:00:00"/>
    <s v="2025-09-12 11:27:56"/>
    <s v="2025-09-15 07:28:42"/>
    <s v="0000-00-00 00:00:00"/>
    <s v="2025-09-11"/>
    <s v="2025-09-11"/>
    <s v="2025-09-15"/>
    <s v="2025-09-17"/>
    <s v="2025-09-17"/>
    <x v="3"/>
    <s v="Virtual"/>
    <s v="ALUFG09"/>
    <x v="1241"/>
    <m/>
    <x v="0"/>
    <n v="4"/>
    <x v="0"/>
    <x v="0"/>
    <x v="0"/>
    <n v="385992"/>
    <x v="0"/>
    <x v="0"/>
    <x v="0"/>
    <x v="4"/>
  </r>
  <r>
    <x v="2768"/>
    <x v="1519"/>
    <s v="CUBRIMIENTO"/>
    <x v="0"/>
    <m/>
    <s v="2025-09-09"/>
    <s v="2025-09-09"/>
    <s v="2025-09-09 11:56:19"/>
    <s v="0000-00-00 00:00:00"/>
    <s v="2025-09-09 11:56:30"/>
    <s v="0000-00-00 00:00:00"/>
    <s v="0000-00-00 00:00:00"/>
    <s v="2025-09-10"/>
    <s v="2025-09-10"/>
    <s v="2025-09-12"/>
    <s v="2025-09-16"/>
    <s v="2025-09-16"/>
    <x v="18"/>
    <s v="Toscany"/>
    <s v="11369"/>
    <x v="789"/>
    <m/>
    <x v="0"/>
    <n v="2"/>
    <x v="0"/>
    <x v="0"/>
    <x v="0"/>
    <n v="2600"/>
    <x v="0"/>
    <x v="0"/>
    <x v="0"/>
    <x v="4"/>
  </r>
  <r>
    <x v="2768"/>
    <x v="1519"/>
    <s v="CUBRIMIENTO"/>
    <x v="0"/>
    <m/>
    <s v="2025-09-09"/>
    <s v="2025-09-09"/>
    <s v="2025-09-09 11:56:19"/>
    <s v="0000-00-00 00:00:00"/>
    <s v="2025-09-09 11:56:30"/>
    <s v="0000-00-00 00:00:00"/>
    <s v="0000-00-00 00:00:00"/>
    <s v="2025-09-10"/>
    <s v="2025-09-10"/>
    <s v="2025-09-12"/>
    <s v="2025-09-16"/>
    <s v="2025-09-16"/>
    <x v="18"/>
    <s v="Toscany"/>
    <s v="11435"/>
    <x v="229"/>
    <m/>
    <x v="0"/>
    <n v="1"/>
    <x v="0"/>
    <x v="0"/>
    <x v="0"/>
    <n v="63900"/>
    <x v="0"/>
    <x v="0"/>
    <x v="0"/>
    <x v="4"/>
  </r>
  <r>
    <x v="2768"/>
    <x v="1519"/>
    <s v="CUBRIMIENTO"/>
    <x v="0"/>
    <m/>
    <s v="2025-09-09"/>
    <s v="2025-09-09"/>
    <s v="2025-09-09 11:56:19"/>
    <s v="0000-00-00 00:00:00"/>
    <s v="2025-09-09 11:56:30"/>
    <s v="0000-00-00 00:00:00"/>
    <s v="0000-00-00 00:00:00"/>
    <s v="2025-09-10"/>
    <s v="2025-09-10"/>
    <s v="2025-09-12"/>
    <s v="2025-09-16"/>
    <s v="2025-09-16"/>
    <x v="18"/>
    <s v="Toscany"/>
    <s v="12871"/>
    <x v="790"/>
    <m/>
    <x v="0"/>
    <n v="2"/>
    <x v="0"/>
    <x v="0"/>
    <x v="0"/>
    <n v="800"/>
    <x v="0"/>
    <x v="0"/>
    <x v="0"/>
    <x v="4"/>
  </r>
  <r>
    <x v="2769"/>
    <x v="1520"/>
    <s v="CUBRIMIENTO"/>
    <x v="0"/>
    <m/>
    <s v="2025-09-09"/>
    <s v="2025-09-30"/>
    <s v="2025-10-09 16:37:21"/>
    <s v="0000-00-00 00:00:00"/>
    <s v="0000-00-00 00:00:00"/>
    <s v="0000-00-00 00:00:00"/>
    <s v="0000-00-00 00:00:00"/>
    <s v="2025-10-09"/>
    <s v="2025-10-23"/>
    <s v="2025-10-30"/>
    <s v="2025-11-04"/>
    <s v="2025-11-11"/>
    <x v="16"/>
    <s v="Medellin"/>
    <s v="27674"/>
    <x v="444"/>
    <m/>
    <x v="0"/>
    <n v="2"/>
    <x v="0"/>
    <x v="0"/>
    <x v="0"/>
    <n v="1234656"/>
    <x v="1"/>
    <x v="0"/>
    <x v="0"/>
    <x v="0"/>
  </r>
  <r>
    <x v="2769"/>
    <x v="1520"/>
    <s v="CUBRIMIENTO"/>
    <x v="0"/>
    <m/>
    <s v="2025-09-09"/>
    <s v="2025-09-30"/>
    <s v="2025-10-09 16:37:21"/>
    <s v="0000-00-00 00:00:00"/>
    <s v="0000-00-00 00:00:00"/>
    <s v="0000-00-00 00:00:00"/>
    <s v="0000-00-00 00:00:00"/>
    <s v="2025-10-09"/>
    <s v="2025-10-23"/>
    <s v="2025-10-30"/>
    <s v="2025-11-04"/>
    <s v="2025-11-11"/>
    <x v="16"/>
    <s v="Medellin"/>
    <s v="FLANCHE01"/>
    <x v="51"/>
    <m/>
    <x v="9"/>
    <n v="1"/>
    <x v="448"/>
    <x v="0"/>
    <x v="0"/>
    <n v="1509698"/>
    <x v="1"/>
    <x v="0"/>
    <x v="0"/>
    <x v="0"/>
  </r>
  <r>
    <x v="2769"/>
    <x v="1520"/>
    <s v="CUBRIMIENTO"/>
    <x v="0"/>
    <m/>
    <s v="2025-09-09"/>
    <s v="2025-09-30"/>
    <s v="2025-10-09 16:37:21"/>
    <s v="0000-00-00 00:00:00"/>
    <s v="0000-00-00 00:00:00"/>
    <s v="0000-00-00 00:00:00"/>
    <s v="0000-00-00 00:00:00"/>
    <s v="2025-10-09"/>
    <s v="2025-10-23"/>
    <s v="2025-10-30"/>
    <s v="2025-11-04"/>
    <s v="2025-11-11"/>
    <x v="16"/>
    <s v="Medellin"/>
    <s v="FLANCHE01"/>
    <x v="51"/>
    <m/>
    <x v="9"/>
    <n v="1"/>
    <x v="79"/>
    <x v="0"/>
    <x v="0"/>
    <n v="2160000"/>
    <x v="1"/>
    <x v="0"/>
    <x v="0"/>
    <x v="0"/>
  </r>
  <r>
    <x v="2769"/>
    <x v="1520"/>
    <s v="CUBRIMIENTO"/>
    <x v="0"/>
    <m/>
    <s v="2025-09-09"/>
    <s v="2025-09-30"/>
    <s v="2025-10-09 16:37:21"/>
    <s v="0000-00-00 00:00:00"/>
    <s v="0000-00-00 00:00:00"/>
    <s v="0000-00-00 00:00:00"/>
    <s v="0000-00-00 00:00:00"/>
    <s v="2025-10-09"/>
    <s v="2025-10-23"/>
    <s v="2025-10-30"/>
    <s v="2025-11-04"/>
    <s v="2025-11-11"/>
    <x v="16"/>
    <s v="Medellin"/>
    <s v="KMPLITE"/>
    <x v="251"/>
    <m/>
    <x v="0"/>
    <n v="2"/>
    <x v="449"/>
    <x v="0"/>
    <x v="0"/>
    <n v="5278804"/>
    <x v="1"/>
    <x v="0"/>
    <x v="0"/>
    <x v="0"/>
  </r>
  <r>
    <x v="2769"/>
    <x v="1520"/>
    <s v="CUBRIMIENTO"/>
    <x v="0"/>
    <m/>
    <s v="2025-09-09"/>
    <s v="2025-09-30"/>
    <s v="2025-10-09 16:37:21"/>
    <s v="0000-00-00 00:00:00"/>
    <s v="0000-00-00 00:00:00"/>
    <s v="0000-00-00 00:00:00"/>
    <s v="0000-00-00 00:00:00"/>
    <s v="2025-10-09"/>
    <s v="2025-10-23"/>
    <s v="2025-10-30"/>
    <s v="2025-11-04"/>
    <s v="2025-11-11"/>
    <x v="16"/>
    <s v="Medellin"/>
    <s v="PLITE09"/>
    <x v="252"/>
    <s v="LONA PERGOTEX BLACKOUT BEIGE"/>
    <x v="20"/>
    <n v="2"/>
    <x v="449"/>
    <x v="0"/>
    <x v="101"/>
    <n v="22484450"/>
    <x v="1"/>
    <x v="4"/>
    <x v="6"/>
    <x v="0"/>
  </r>
  <r>
    <x v="2769"/>
    <x v="1520"/>
    <s v="CUBRIMIENTO"/>
    <x v="0"/>
    <m/>
    <s v="2025-09-09"/>
    <s v="2025-09-30"/>
    <s v="2025-10-09 16:37:21"/>
    <s v="0000-00-00 00:00:00"/>
    <s v="0000-00-00 00:00:00"/>
    <s v="0000-00-00 00:00:00"/>
    <s v="0000-00-00 00:00:00"/>
    <s v="2025-10-09"/>
    <s v="2025-10-23"/>
    <s v="2025-10-30"/>
    <s v="2025-11-04"/>
    <s v="2025-11-11"/>
    <x v="16"/>
    <s v="Medellin"/>
    <s v="SERV03"/>
    <x v="1179"/>
    <m/>
    <x v="0"/>
    <n v="1"/>
    <x v="0"/>
    <x v="0"/>
    <x v="0"/>
    <n v="1000000"/>
    <x v="1"/>
    <x v="1"/>
    <x v="1"/>
    <x v="0"/>
  </r>
  <r>
    <x v="2769"/>
    <x v="1520"/>
    <s v="CUBRIMIENTO"/>
    <x v="0"/>
    <m/>
    <s v="2025-09-09"/>
    <s v="2025-09-30"/>
    <s v="2025-10-09 16:37:21"/>
    <s v="0000-00-00 00:00:00"/>
    <s v="0000-00-00 00:00:00"/>
    <s v="0000-00-00 00:00:00"/>
    <s v="0000-00-00 00:00:00"/>
    <s v="2025-10-09"/>
    <s v="2025-10-23"/>
    <s v="2025-10-30"/>
    <s v="2025-11-04"/>
    <s v="2025-11-11"/>
    <x v="16"/>
    <s v="Medellin"/>
    <s v="SILU03"/>
    <x v="307"/>
    <m/>
    <x v="0"/>
    <n v="6"/>
    <x v="449"/>
    <x v="0"/>
    <x v="0"/>
    <n v="4137726"/>
    <x v="1"/>
    <x v="0"/>
    <x v="0"/>
    <x v="0"/>
  </r>
  <r>
    <x v="2769"/>
    <x v="1520"/>
    <s v="CUBRIMIENTO"/>
    <x v="0"/>
    <m/>
    <s v="2025-09-09"/>
    <s v="2025-09-30"/>
    <s v="2025-10-09 16:37:21"/>
    <s v="0000-00-00 00:00:00"/>
    <s v="0000-00-00 00:00:00"/>
    <s v="0000-00-00 00:00:00"/>
    <s v="0000-00-00 00:00:00"/>
    <s v="2025-10-09"/>
    <s v="2025-10-23"/>
    <s v="2025-10-30"/>
    <s v="2025-11-04"/>
    <s v="2025-11-11"/>
    <x v="16"/>
    <s v="Medellin"/>
    <s v="TRANSP06"/>
    <x v="59"/>
    <m/>
    <x v="0"/>
    <n v="1"/>
    <x v="0"/>
    <x v="0"/>
    <x v="0"/>
    <n v="500000"/>
    <x v="1"/>
    <x v="1"/>
    <x v="1"/>
    <x v="0"/>
  </r>
  <r>
    <x v="2770"/>
    <x v="1521"/>
    <s v="CUBRIMIENTO"/>
    <x v="0"/>
    <m/>
    <s v="2025-09-23"/>
    <s v="2025-09-30"/>
    <s v="2025-10-16 12:12:45"/>
    <s v="2025-10-30 11:44:17"/>
    <s v="0000-00-00 00:00:00"/>
    <s v="0000-00-00 00:00:00"/>
    <s v="0000-00-00 00:00:00"/>
    <s v="2025-10-16"/>
    <s v="2025-10-30"/>
    <s v="2025-11-13"/>
    <s v="2025-11-15"/>
    <s v="2025-11-27"/>
    <x v="19"/>
    <s v="Cali"/>
    <s v="27249"/>
    <x v="64"/>
    <m/>
    <x v="0"/>
    <n v="1"/>
    <x v="0"/>
    <x v="0"/>
    <x v="0"/>
    <n v="156274"/>
    <x v="3"/>
    <x v="0"/>
    <x v="0"/>
    <x v="3"/>
  </r>
  <r>
    <x v="2770"/>
    <x v="1521"/>
    <s v="CUBRIMIENTO"/>
    <x v="0"/>
    <m/>
    <s v="2025-09-23"/>
    <s v="2025-09-30"/>
    <s v="2025-10-16 12:12:45"/>
    <s v="2025-10-30 11:44:17"/>
    <s v="0000-00-00 00:00:00"/>
    <s v="0000-00-00 00:00:00"/>
    <s v="0000-00-00 00:00:00"/>
    <s v="2025-10-16"/>
    <s v="2025-10-30"/>
    <s v="2025-11-13"/>
    <s v="2025-11-15"/>
    <s v="2025-11-27"/>
    <x v="19"/>
    <s v="Cali"/>
    <s v="28523"/>
    <x v="1000"/>
    <m/>
    <x v="0"/>
    <n v="1"/>
    <x v="0"/>
    <x v="0"/>
    <x v="0"/>
    <n v="35190"/>
    <x v="3"/>
    <x v="0"/>
    <x v="0"/>
    <x v="3"/>
  </r>
  <r>
    <x v="2770"/>
    <x v="1521"/>
    <s v="CUBRIMIENTO"/>
    <x v="0"/>
    <m/>
    <s v="2025-09-23"/>
    <s v="2025-09-30"/>
    <s v="2025-10-16 12:12:45"/>
    <s v="2025-10-30 11:44:17"/>
    <s v="0000-00-00 00:00:00"/>
    <s v="0000-00-00 00:00:00"/>
    <s v="0000-00-00 00:00:00"/>
    <s v="2025-10-16"/>
    <s v="2025-10-30"/>
    <s v="2025-11-13"/>
    <s v="2025-11-15"/>
    <s v="2025-11-27"/>
    <x v="19"/>
    <s v="Cali"/>
    <s v="FGLASS01"/>
    <x v="8"/>
    <m/>
    <x v="2"/>
    <n v="1"/>
    <x v="450"/>
    <x v="66"/>
    <x v="0"/>
    <n v="6623036"/>
    <x v="3"/>
    <x v="3"/>
    <x v="0"/>
    <x v="3"/>
  </r>
  <r>
    <x v="2770"/>
    <x v="1521"/>
    <s v="CUBRIMIENTO"/>
    <x v="0"/>
    <m/>
    <s v="2025-09-23"/>
    <s v="2025-09-30"/>
    <s v="2025-10-16 12:12:45"/>
    <s v="2025-10-30 11:44:17"/>
    <s v="0000-00-00 00:00:00"/>
    <s v="0000-00-00 00:00:00"/>
    <s v="0000-00-00 00:00:00"/>
    <s v="2025-10-16"/>
    <s v="2025-10-30"/>
    <s v="2025-11-13"/>
    <s v="2025-11-15"/>
    <s v="2025-11-27"/>
    <x v="19"/>
    <s v="Cali"/>
    <s v="PZCH024"/>
    <x v="1309"/>
    <m/>
    <x v="0"/>
    <n v="1"/>
    <x v="0"/>
    <x v="0"/>
    <x v="0"/>
    <n v="30813"/>
    <x v="3"/>
    <x v="0"/>
    <x v="0"/>
    <x v="3"/>
  </r>
  <r>
    <x v="2770"/>
    <x v="1521"/>
    <s v="CUBRIMIENTO"/>
    <x v="0"/>
    <m/>
    <s v="2025-09-23"/>
    <s v="2025-09-30"/>
    <s v="2025-10-16 12:12:45"/>
    <s v="2025-10-30 11:44:17"/>
    <s v="0000-00-00 00:00:00"/>
    <s v="0000-00-00 00:00:00"/>
    <s v="0000-00-00 00:00:00"/>
    <s v="2025-10-16"/>
    <s v="2025-10-30"/>
    <s v="2025-11-13"/>
    <s v="2025-11-15"/>
    <s v="2025-11-27"/>
    <x v="19"/>
    <s v="Cali"/>
    <s v="PZCH025"/>
    <x v="760"/>
    <m/>
    <x v="0"/>
    <n v="1"/>
    <x v="0"/>
    <x v="0"/>
    <x v="0"/>
    <n v="560108"/>
    <x v="3"/>
    <x v="0"/>
    <x v="0"/>
    <x v="3"/>
  </r>
  <r>
    <x v="2770"/>
    <x v="1521"/>
    <s v="CUBRIMIENTO"/>
    <x v="0"/>
    <m/>
    <s v="2025-09-23"/>
    <s v="2025-09-30"/>
    <s v="2025-10-16 12:12:45"/>
    <s v="2025-10-30 11:44:17"/>
    <s v="0000-00-00 00:00:00"/>
    <s v="0000-00-00 00:00:00"/>
    <s v="0000-00-00 00:00:00"/>
    <s v="2025-10-16"/>
    <s v="2025-10-30"/>
    <s v="2025-11-13"/>
    <s v="2025-11-15"/>
    <s v="2025-11-27"/>
    <x v="19"/>
    <s v="Cali"/>
    <s v="SERV03"/>
    <x v="1179"/>
    <m/>
    <x v="0"/>
    <n v="1"/>
    <x v="0"/>
    <x v="0"/>
    <x v="0"/>
    <n v="500000"/>
    <x v="3"/>
    <x v="1"/>
    <x v="1"/>
    <x v="3"/>
  </r>
  <r>
    <x v="2770"/>
    <x v="1521"/>
    <s v="CUBRIMIENTO"/>
    <x v="0"/>
    <m/>
    <s v="2025-09-23"/>
    <s v="2025-09-30"/>
    <s v="2025-10-16 12:12:45"/>
    <s v="2025-10-30 11:44:17"/>
    <s v="0000-00-00 00:00:00"/>
    <s v="0000-00-00 00:00:00"/>
    <s v="0000-00-00 00:00:00"/>
    <s v="2025-10-16"/>
    <s v="2025-10-30"/>
    <s v="2025-11-13"/>
    <s v="2025-11-15"/>
    <s v="2025-11-27"/>
    <x v="19"/>
    <s v="Cali"/>
    <s v="TRANSP06"/>
    <x v="59"/>
    <m/>
    <x v="0"/>
    <n v="1"/>
    <x v="0"/>
    <x v="0"/>
    <x v="0"/>
    <n v="800000"/>
    <x v="3"/>
    <x v="1"/>
    <x v="1"/>
    <x v="3"/>
  </r>
  <r>
    <x v="2771"/>
    <x v="297"/>
    <s v="CUBRIMIENTO"/>
    <x v="0"/>
    <m/>
    <s v="2025-09-09"/>
    <s v="2025-09-09"/>
    <s v="2025-09-10 12:10:30"/>
    <s v="0000-00-00 00:00:00"/>
    <s v="2025-09-12 11:31:21"/>
    <s v="0000-00-00 00:00:00"/>
    <s v="0000-00-00 00:00:00"/>
    <s v="2025-09-10"/>
    <s v="2025-09-10"/>
    <s v="2025-09-12"/>
    <s v="2025-09-16"/>
    <s v="2025-09-16"/>
    <x v="18"/>
    <s v="Toscany"/>
    <s v="26"/>
    <x v="27"/>
    <m/>
    <x v="0"/>
    <n v="4"/>
    <x v="0"/>
    <x v="0"/>
    <x v="0"/>
    <n v="210400"/>
    <x v="0"/>
    <x v="0"/>
    <x v="0"/>
    <x v="4"/>
  </r>
  <r>
    <x v="2772"/>
    <x v="1003"/>
    <s v="CUBRIMIENTO"/>
    <x v="0"/>
    <m/>
    <s v="2025-09-09"/>
    <s v="2025-09-09"/>
    <s v="2025-09-10 12:05:36"/>
    <s v="0000-00-00 00:00:00"/>
    <s v="2025-09-12 11:31:49"/>
    <s v="0000-00-00 00:00:00"/>
    <s v="0000-00-00 00:00:00"/>
    <s v="2025-09-10"/>
    <s v="2025-09-10"/>
    <s v="2025-09-12"/>
    <s v="2025-09-16"/>
    <s v="2025-09-16"/>
    <x v="18"/>
    <s v="Toscany"/>
    <s v="ALUPF42"/>
    <x v="1310"/>
    <m/>
    <x v="0"/>
    <n v="2"/>
    <x v="0"/>
    <x v="0"/>
    <x v="0"/>
    <n v="379782"/>
    <x v="0"/>
    <x v="0"/>
    <x v="0"/>
    <x v="4"/>
  </r>
  <r>
    <x v="2773"/>
    <x v="1522"/>
    <s v="MUEBLES CC CUBRIMIENTOS"/>
    <x v="0"/>
    <m/>
    <s v="2025-09-09"/>
    <s v="2025-09-11"/>
    <s v="2025-09-26 09:14:43"/>
    <s v="2025-09-29 11:13:28"/>
    <s v="2025-10-06 11:32:59"/>
    <s v="2025-10-07 16:55:21"/>
    <s v="2025-10-07 17:55:29"/>
    <s v="2025-09-26"/>
    <s v="2025-09-29"/>
    <s v="2025-10-06"/>
    <s v="2025-10-08"/>
    <s v="2025-10-14"/>
    <x v="3"/>
    <s v="Cali"/>
    <s v="LONA PLITE ESPC14"/>
    <x v="1311"/>
    <s v="LONA DICKSON BEIGE *1.20 REF:0681"/>
    <x v="0"/>
    <n v="1"/>
    <x v="2"/>
    <x v="0"/>
    <x v="49"/>
    <n v="7375693"/>
    <x v="0"/>
    <x v="0"/>
    <x v="0"/>
    <x v="0"/>
  </r>
  <r>
    <x v="2773"/>
    <x v="1522"/>
    <s v="MUEBLES CC CUBRIMIENTOS"/>
    <x v="0"/>
    <m/>
    <s v="2025-09-09"/>
    <s v="2025-09-11"/>
    <s v="2025-09-26 09:14:43"/>
    <s v="2025-09-29 11:13:28"/>
    <s v="2025-10-06 11:32:59"/>
    <s v="2025-10-07 16:55:21"/>
    <s v="2025-10-07 17:55:29"/>
    <s v="2025-09-26"/>
    <s v="2025-09-29"/>
    <s v="2025-10-06"/>
    <s v="2025-10-08"/>
    <s v="2025-10-14"/>
    <x v="3"/>
    <s v="Cali"/>
    <s v="SERV03"/>
    <x v="1179"/>
    <s v="No Aplica"/>
    <x v="0"/>
    <n v="1"/>
    <x v="0"/>
    <x v="0"/>
    <x v="0"/>
    <n v="524307"/>
    <x v="0"/>
    <x v="1"/>
    <x v="1"/>
    <x v="0"/>
  </r>
  <r>
    <x v="2773"/>
    <x v="1522"/>
    <s v="MUEBLES CC CUBRIMIENTOS"/>
    <x v="0"/>
    <m/>
    <s v="2025-09-09"/>
    <s v="2025-09-11"/>
    <s v="2025-09-26 09:14:43"/>
    <s v="2025-09-29 11:13:28"/>
    <s v="2025-10-06 11:32:59"/>
    <s v="2025-10-07 16:55:21"/>
    <s v="2025-10-07 17:55:29"/>
    <s v="2025-09-26"/>
    <s v="2025-09-29"/>
    <s v="2025-10-06"/>
    <s v="2025-10-08"/>
    <s v="2025-10-14"/>
    <x v="3"/>
    <s v="Cali"/>
    <s v="SERVANDAM"/>
    <x v="865"/>
    <s v="No Aplica"/>
    <x v="0"/>
    <n v="1"/>
    <x v="0"/>
    <x v="0"/>
    <x v="0"/>
    <n v="200000"/>
    <x v="0"/>
    <x v="1"/>
    <x v="1"/>
    <x v="0"/>
  </r>
  <r>
    <x v="2773"/>
    <x v="1522"/>
    <s v="MUEBLES CC CUBRIMIENTOS"/>
    <x v="0"/>
    <m/>
    <s v="2025-09-09"/>
    <s v="2025-09-11"/>
    <s v="2025-09-26 09:14:43"/>
    <s v="2025-09-29 11:13:28"/>
    <s v="2025-10-06 11:32:59"/>
    <s v="2025-10-07 16:55:21"/>
    <s v="2025-10-07 17:55:29"/>
    <s v="2025-09-26"/>
    <s v="2025-09-29"/>
    <s v="2025-10-06"/>
    <s v="2025-10-08"/>
    <s v="2025-10-14"/>
    <x v="3"/>
    <s v="Cali"/>
    <s v="TRANSP06"/>
    <x v="59"/>
    <m/>
    <x v="0"/>
    <n v="1"/>
    <x v="0"/>
    <x v="0"/>
    <x v="0"/>
    <n v="100000"/>
    <x v="0"/>
    <x v="1"/>
    <x v="1"/>
    <x v="0"/>
  </r>
  <r>
    <x v="2774"/>
    <x v="69"/>
    <s v="CUBRIMIENTO"/>
    <x v="0"/>
    <m/>
    <s v="2025-09-10"/>
    <s v="2025-09-10"/>
    <s v="2025-09-10 11:17:16"/>
    <s v="2025-09-11 16:21:21"/>
    <s v="2025-09-11 16:21:21"/>
    <s v="2025-09-11 16:21:21"/>
    <s v="2025-09-11 16:21:21"/>
    <s v="2025-09-11"/>
    <s v="2025-09-11"/>
    <s v="2025-09-12"/>
    <s v="2025-09-16"/>
    <s v="2025-09-16"/>
    <x v="3"/>
    <s v="Toscana"/>
    <s v="TRANSP06"/>
    <x v="59"/>
    <m/>
    <x v="0"/>
    <n v="1"/>
    <x v="0"/>
    <x v="0"/>
    <x v="0"/>
    <n v="3243600"/>
    <x v="0"/>
    <x v="1"/>
    <x v="1"/>
    <x v="4"/>
  </r>
  <r>
    <x v="2775"/>
    <x v="18"/>
    <s v="CUBRIMIENTO"/>
    <x v="0"/>
    <m/>
    <s v="2025-09-10"/>
    <s v="2025-09-11"/>
    <s v="2025-09-11 08:53:52"/>
    <s v="2025-09-11 14:07:46"/>
    <s v="2025-09-11 14:07:46"/>
    <s v="2025-09-11 14:07:46"/>
    <s v="2025-09-11 14:07:46"/>
    <s v="2025-09-12"/>
    <s v="2025-09-12"/>
    <s v="2025-09-15"/>
    <s v="2025-09-17"/>
    <s v="2025-09-17"/>
    <x v="3"/>
    <s v="Toscana"/>
    <s v="TRANSP06"/>
    <x v="59"/>
    <m/>
    <x v="0"/>
    <n v="1"/>
    <x v="0"/>
    <x v="0"/>
    <x v="0"/>
    <n v="3243600"/>
    <x v="0"/>
    <x v="1"/>
    <x v="1"/>
    <x v="4"/>
  </r>
  <r>
    <x v="2776"/>
    <x v="1418"/>
    <s v="MUEBLES"/>
    <x v="0"/>
    <m/>
    <s v="2025-09-10"/>
    <s v="2025-09-16"/>
    <s v="2025-09-17 08:22:07"/>
    <s v="0000-00-00 00:00:00"/>
    <s v="0000-00-00 00:00:00"/>
    <s v="2025-10-01 15:16:13"/>
    <s v="0000-00-00 00:00:00"/>
    <s v="2025-09-17"/>
    <s v="2025-09-17"/>
    <s v="2025-10-01"/>
    <s v="2025-10-03"/>
    <s v="2025-10-03"/>
    <x v="3"/>
    <s v="Pereira"/>
    <s v="REP001"/>
    <x v="328"/>
    <m/>
    <x v="0"/>
    <n v="1"/>
    <x v="0"/>
    <x v="0"/>
    <x v="0"/>
    <n v="80000"/>
    <x v="0"/>
    <x v="0"/>
    <x v="0"/>
    <x v="0"/>
  </r>
  <r>
    <x v="2777"/>
    <x v="816"/>
    <s v="CUBRIMIENTO"/>
    <x v="0"/>
    <m/>
    <s v="2025-09-10"/>
    <s v="2025-09-10"/>
    <s v="2025-09-11 11:17:47"/>
    <s v="0000-00-00 00:00:00"/>
    <s v="2025-09-11 11:33:35"/>
    <s v="2025-09-11 16:19:52"/>
    <s v="0000-00-00 00:00:00"/>
    <s v="2025-09-11"/>
    <s v="2025-09-11"/>
    <s v="2025-09-15"/>
    <s v="2025-09-17"/>
    <s v="2025-09-17"/>
    <x v="3"/>
    <s v="Toscany"/>
    <s v="11369"/>
    <x v="789"/>
    <m/>
    <x v="0"/>
    <n v="6"/>
    <x v="0"/>
    <x v="0"/>
    <x v="0"/>
    <n v="7800"/>
    <x v="0"/>
    <x v="0"/>
    <x v="0"/>
    <x v="4"/>
  </r>
  <r>
    <x v="2777"/>
    <x v="816"/>
    <s v="CUBRIMIENTO"/>
    <x v="0"/>
    <m/>
    <s v="2025-09-10"/>
    <s v="2025-09-10"/>
    <s v="2025-09-11 11:17:47"/>
    <s v="0000-00-00 00:00:00"/>
    <s v="2025-09-11 11:33:35"/>
    <s v="2025-09-11 16:19:52"/>
    <s v="0000-00-00 00:00:00"/>
    <s v="2025-09-11"/>
    <s v="2025-09-11"/>
    <s v="2025-09-15"/>
    <s v="2025-09-17"/>
    <s v="2025-09-17"/>
    <x v="3"/>
    <s v="Toscany"/>
    <s v="11435"/>
    <x v="229"/>
    <m/>
    <x v="0"/>
    <n v="3"/>
    <x v="0"/>
    <x v="0"/>
    <x v="0"/>
    <n v="191700"/>
    <x v="0"/>
    <x v="0"/>
    <x v="0"/>
    <x v="4"/>
  </r>
  <r>
    <x v="2777"/>
    <x v="816"/>
    <s v="CUBRIMIENTO"/>
    <x v="0"/>
    <m/>
    <s v="2025-09-10"/>
    <s v="2025-09-10"/>
    <s v="2025-09-11 11:17:47"/>
    <s v="0000-00-00 00:00:00"/>
    <s v="2025-09-11 11:33:35"/>
    <s v="2025-09-11 16:19:52"/>
    <s v="0000-00-00 00:00:00"/>
    <s v="2025-09-11"/>
    <s v="2025-09-11"/>
    <s v="2025-09-15"/>
    <s v="2025-09-17"/>
    <s v="2025-09-17"/>
    <x v="3"/>
    <s v="Toscany"/>
    <s v="12871"/>
    <x v="790"/>
    <m/>
    <x v="0"/>
    <n v="6"/>
    <x v="0"/>
    <x v="0"/>
    <x v="0"/>
    <n v="2400"/>
    <x v="0"/>
    <x v="0"/>
    <x v="0"/>
    <x v="4"/>
  </r>
  <r>
    <x v="2778"/>
    <x v="435"/>
    <s v="MUEBLES"/>
    <x v="0"/>
    <m/>
    <s v="2025-09-10"/>
    <s v="2025-10-08"/>
    <s v="2025-10-09 09:40:14"/>
    <s v="0000-00-00 00:00:00"/>
    <s v="0000-00-00 00:00:00"/>
    <s v="2025-10-22 06:24:48"/>
    <s v="0000-00-00 00:00:00"/>
    <s v="2025-10-09"/>
    <s v="2025-10-09"/>
    <s v="2025-10-10"/>
    <s v="2025-10-16"/>
    <s v="2025-10-16"/>
    <x v="3"/>
    <s v="Barranquilla"/>
    <s v="100196"/>
    <x v="218"/>
    <m/>
    <x v="0"/>
    <n v="2"/>
    <x v="0"/>
    <x v="0"/>
    <x v="0"/>
    <n v="339600"/>
    <x v="0"/>
    <x v="0"/>
    <x v="0"/>
    <x v="0"/>
  </r>
  <r>
    <x v="2779"/>
    <x v="1523"/>
    <s v="CUBRIMIENTO"/>
    <x v="0"/>
    <m/>
    <s v="2025-09-10"/>
    <s v="2025-09-12"/>
    <s v="2025-09-12 13:42:23"/>
    <s v="0000-00-00 00:00:00"/>
    <s v="2025-09-13 12:17:56"/>
    <s v="2025-09-16 08:36:34"/>
    <s v="0000-00-00 00:00:00"/>
    <s v="2025-09-15"/>
    <s v="2025-09-15"/>
    <s v="2025-09-17"/>
    <s v="2025-09-19"/>
    <s v="2025-09-19"/>
    <x v="3"/>
    <s v="Toscany"/>
    <s v="7021"/>
    <x v="469"/>
    <m/>
    <x v="0"/>
    <n v="2"/>
    <x v="0"/>
    <x v="0"/>
    <x v="0"/>
    <n v="109244"/>
    <x v="0"/>
    <x v="0"/>
    <x v="0"/>
    <x v="4"/>
  </r>
  <r>
    <x v="2780"/>
    <x v="257"/>
    <s v="MUEBLES CC CUBRIMIENTOS"/>
    <x v="0"/>
    <m/>
    <s v="2025-09-10"/>
    <s v="2025-09-10"/>
    <s v="2025-09-11 10:19:28"/>
    <s v="0000-00-00 00:00:00"/>
    <s v="2025-09-11 16:16:33"/>
    <s v="2025-09-11 16:16:59"/>
    <s v="0000-00-00 00:00:00"/>
    <s v="2025-09-11"/>
    <s v="2025-09-11"/>
    <s v="2025-09-15"/>
    <s v="2025-09-17"/>
    <s v="2025-09-18"/>
    <x v="0"/>
    <s v="Toscany"/>
    <s v="12119"/>
    <x v="283"/>
    <m/>
    <x v="0"/>
    <n v="5.6"/>
    <x v="0"/>
    <x v="0"/>
    <x v="0"/>
    <n v="294560"/>
    <x v="0"/>
    <x v="0"/>
    <x v="0"/>
    <x v="4"/>
  </r>
  <r>
    <x v="2781"/>
    <x v="1524"/>
    <s v="MUEBLES CC CUBRIMIENTOS"/>
    <x v="0"/>
    <m/>
    <s v="2025-09-10"/>
    <s v="2025-09-30"/>
    <s v="0000-00-00 00:00:00"/>
    <s v="0000-00-00 00:00:00"/>
    <s v="0000-00-00 00:00:00"/>
    <s v="0000-00-00 00:00:00"/>
    <s v="0000-00-00 00:00:00"/>
    <s v="2025-10-01"/>
    <s v="2025-10-01"/>
    <s v="2025-10-27"/>
    <s v="2025-10-30"/>
    <s v="2025-11-03"/>
    <x v="5"/>
    <s v="Bogota"/>
    <s v="12312"/>
    <x v="585"/>
    <m/>
    <x v="3"/>
    <n v="1"/>
    <x v="0"/>
    <x v="0"/>
    <x v="0"/>
    <n v="830854"/>
    <x v="2"/>
    <x v="0"/>
    <x v="0"/>
    <x v="0"/>
  </r>
  <r>
    <x v="2781"/>
    <x v="1524"/>
    <s v="MUEBLES CC CUBRIMIENTOS"/>
    <x v="0"/>
    <m/>
    <s v="2025-09-10"/>
    <s v="2025-09-30"/>
    <s v="0000-00-00 00:00:00"/>
    <s v="0000-00-00 00:00:00"/>
    <s v="0000-00-00 00:00:00"/>
    <s v="0000-00-00 00:00:00"/>
    <s v="0000-00-00 00:00:00"/>
    <s v="2025-10-01"/>
    <s v="2025-10-01"/>
    <s v="2025-10-27"/>
    <s v="2025-10-30"/>
    <s v="2025-11-03"/>
    <x v="5"/>
    <s v="Bogota"/>
    <s v="8829"/>
    <x v="116"/>
    <s v="PENDIENTE DEFINIR CLIENTE"/>
    <x v="2"/>
    <n v="1"/>
    <x v="0"/>
    <x v="0"/>
    <x v="0"/>
    <n v="1720543"/>
    <x v="2"/>
    <x v="0"/>
    <x v="0"/>
    <x v="0"/>
  </r>
  <r>
    <x v="2782"/>
    <x v="61"/>
    <s v="CUBRIMIENTO"/>
    <x v="0"/>
    <m/>
    <s v="2025-09-10"/>
    <s v="2025-09-10"/>
    <s v="2025-09-17 08:32:42"/>
    <s v="0000-00-00 00:00:00"/>
    <s v="0000-00-00 00:00:00"/>
    <s v="0000-00-00 00:00:00"/>
    <s v="0000-00-00 00:00:00"/>
    <s v="2025-09-17"/>
    <s v="2025-11-06"/>
    <s v="2025-11-16"/>
    <s v="2025-11-18"/>
    <s v="2025-11-26"/>
    <x v="4"/>
    <s v="Cali"/>
    <s v="ALUPP05"/>
    <x v="1312"/>
    <m/>
    <x v="0"/>
    <n v="1"/>
    <x v="0"/>
    <x v="0"/>
    <x v="0"/>
    <n v="0"/>
    <x v="1"/>
    <x v="0"/>
    <x v="0"/>
    <x v="3"/>
  </r>
  <r>
    <x v="2782"/>
    <x v="61"/>
    <s v="CUBRIMIENTO"/>
    <x v="0"/>
    <m/>
    <s v="2025-09-10"/>
    <s v="2025-09-10"/>
    <s v="2025-09-17 08:32:42"/>
    <s v="0000-00-00 00:00:00"/>
    <s v="0000-00-00 00:00:00"/>
    <s v="0000-00-00 00:00:00"/>
    <s v="0000-00-00 00:00:00"/>
    <s v="2025-09-17"/>
    <s v="2025-11-06"/>
    <s v="2025-11-16"/>
    <s v="2025-11-18"/>
    <s v="2025-11-26"/>
    <x v="4"/>
    <s v="Cali"/>
    <s v="PTEK12"/>
    <x v="295"/>
    <s v="LONA PERGOTEX BLACKOUT BLANCA 3 M"/>
    <x v="1"/>
    <n v="1"/>
    <x v="80"/>
    <x v="0"/>
    <x v="75"/>
    <n v="0"/>
    <x v="1"/>
    <x v="4"/>
    <x v="7"/>
    <x v="3"/>
  </r>
  <r>
    <x v="2782"/>
    <x v="61"/>
    <s v="CUBRIMIENTO"/>
    <x v="0"/>
    <m/>
    <s v="2025-09-10"/>
    <s v="2025-09-10"/>
    <s v="2025-09-17 08:32:42"/>
    <s v="0000-00-00 00:00:00"/>
    <s v="0000-00-00 00:00:00"/>
    <s v="0000-00-00 00:00:00"/>
    <s v="0000-00-00 00:00:00"/>
    <s v="2025-09-17"/>
    <s v="2025-11-06"/>
    <s v="2025-11-16"/>
    <s v="2025-11-18"/>
    <s v="2025-11-26"/>
    <x v="4"/>
    <s v="Cali"/>
    <s v="SPOT11"/>
    <x v="1313"/>
    <m/>
    <x v="0"/>
    <n v="1"/>
    <x v="0"/>
    <x v="0"/>
    <x v="0"/>
    <n v="0"/>
    <x v="1"/>
    <x v="0"/>
    <x v="0"/>
    <x v="3"/>
  </r>
  <r>
    <x v="2783"/>
    <x v="123"/>
    <s v="CUBRIMIENTO"/>
    <x v="0"/>
    <m/>
    <s v="2025-09-10"/>
    <s v="2025-09-20"/>
    <s v="2025-09-22 11:56:04"/>
    <s v="2025-09-25 07:42:04"/>
    <s v="2025-09-26 10:10:28"/>
    <s v="2025-10-08 15:45:59"/>
    <s v="0000-00-00 00:00:00"/>
    <s v="2025-09-22"/>
    <s v="2025-09-29"/>
    <s v="2025-10-03"/>
    <s v="2025-10-07"/>
    <s v="2025-10-07"/>
    <x v="3"/>
    <s v="Toscany"/>
    <s v="PLITE16"/>
    <x v="453"/>
    <s v="LONA DICKSON BRUYERE CHINE 8779 1.20M"/>
    <x v="4"/>
    <n v="1"/>
    <x v="15"/>
    <x v="0"/>
    <x v="2"/>
    <n v="5010000"/>
    <x v="0"/>
    <x v="4"/>
    <x v="6"/>
    <x v="0"/>
  </r>
  <r>
    <x v="2784"/>
    <x v="78"/>
    <s v="CUBRIMIENTO"/>
    <x v="0"/>
    <m/>
    <s v="2025-09-10"/>
    <s v="2025-09-11"/>
    <s v="2025-09-11 15:25:41"/>
    <s v="0000-00-00 00:00:00"/>
    <s v="2025-09-11 15:25:51"/>
    <s v="2025-09-11 16:20:45"/>
    <s v="0000-00-00 00:00:00"/>
    <s v="2025-09-12"/>
    <s v="2025-09-12"/>
    <s v="2025-09-16"/>
    <s v="2025-09-18"/>
    <s v="2025-09-18"/>
    <x v="0"/>
    <s v="Toscany"/>
    <s v="100"/>
    <x v="1314"/>
    <m/>
    <x v="0"/>
    <n v="34"/>
    <x v="0"/>
    <x v="0"/>
    <x v="0"/>
    <n v="1700000"/>
    <x v="0"/>
    <x v="0"/>
    <x v="0"/>
    <x v="4"/>
  </r>
  <r>
    <x v="2784"/>
    <x v="78"/>
    <s v="CUBRIMIENTO"/>
    <x v="0"/>
    <m/>
    <s v="2025-09-10"/>
    <s v="2025-09-11"/>
    <s v="2025-09-11 15:25:41"/>
    <s v="0000-00-00 00:00:00"/>
    <s v="2025-09-11 15:25:51"/>
    <s v="2025-09-11 16:20:45"/>
    <s v="0000-00-00 00:00:00"/>
    <s v="2025-09-12"/>
    <s v="2025-09-12"/>
    <s v="2025-09-16"/>
    <s v="2025-09-18"/>
    <s v="2025-09-18"/>
    <x v="0"/>
    <s v="Toscany"/>
    <s v="12569"/>
    <x v="367"/>
    <m/>
    <x v="0"/>
    <n v="29"/>
    <x v="0"/>
    <x v="0"/>
    <x v="0"/>
    <n v="1450000"/>
    <x v="0"/>
    <x v="0"/>
    <x v="0"/>
    <x v="4"/>
  </r>
  <r>
    <x v="2785"/>
    <x v="1134"/>
    <s v="CUBRIMIENTO"/>
    <x v="0"/>
    <m/>
    <s v="2025-09-11"/>
    <s v="2025-09-12"/>
    <s v="2025-09-12 14:06:54"/>
    <s v="0000-00-00 00:00:00"/>
    <s v="2025-09-13 12:17:08"/>
    <s v="2025-09-16 08:37:32"/>
    <s v="0000-00-00 00:00:00"/>
    <s v="2025-09-15"/>
    <s v="2025-09-15"/>
    <s v="2025-09-16"/>
    <s v="2025-09-18"/>
    <s v="2025-09-18"/>
    <x v="3"/>
    <s v="Toscany"/>
    <s v="9520"/>
    <x v="575"/>
    <m/>
    <x v="0"/>
    <n v="1"/>
    <x v="0"/>
    <x v="0"/>
    <x v="0"/>
    <n v="84033"/>
    <x v="0"/>
    <x v="0"/>
    <x v="0"/>
    <x v="4"/>
  </r>
  <r>
    <x v="2786"/>
    <x v="1525"/>
    <s v="MUEBLES"/>
    <x v="0"/>
    <m/>
    <s v="2025-09-11"/>
    <s v="2025-09-12"/>
    <s v="2025-09-15 17:18:02"/>
    <s v="0000-00-00 00:00:00"/>
    <s v="0000-00-00 00:00:00"/>
    <s v="2025-09-17 15:35:19"/>
    <s v="0000-00-00 00:00:00"/>
    <s v="2025-09-15"/>
    <s v="2025-09-15"/>
    <s v="2025-09-16"/>
    <s v="2025-09-18"/>
    <s v="2025-09-18"/>
    <x v="3"/>
    <s v="Virtual"/>
    <s v="100196"/>
    <x v="218"/>
    <m/>
    <x v="0"/>
    <n v="1"/>
    <x v="0"/>
    <x v="0"/>
    <x v="0"/>
    <n v="169800"/>
    <x v="0"/>
    <x v="0"/>
    <x v="0"/>
    <x v="4"/>
  </r>
  <r>
    <x v="2787"/>
    <x v="1526"/>
    <s v="CUBRIMIENTO"/>
    <x v="0"/>
    <m/>
    <s v="2025-09-11"/>
    <s v="2025-09-29"/>
    <s v="2025-10-07 08:56:00"/>
    <s v="2025-10-21 15:42:04"/>
    <s v="0000-00-00 00:00:00"/>
    <s v="0000-00-00 00:00:00"/>
    <s v="0000-00-00 00:00:00"/>
    <s v="2025-10-07"/>
    <s v="2025-10-21"/>
    <s v="2025-11-07"/>
    <s v="2025-11-11"/>
    <s v="2025-11-12"/>
    <x v="19"/>
    <s v="Cali"/>
    <s v="12681"/>
    <x v="967"/>
    <m/>
    <x v="0"/>
    <n v="1"/>
    <x v="0"/>
    <x v="0"/>
    <x v="0"/>
    <n v="154301"/>
    <x v="3"/>
    <x v="0"/>
    <x v="0"/>
    <x v="3"/>
  </r>
  <r>
    <x v="2787"/>
    <x v="1526"/>
    <s v="CUBRIMIENTO"/>
    <x v="0"/>
    <m/>
    <s v="2025-09-11"/>
    <s v="2025-09-29"/>
    <s v="2025-10-07 08:56:00"/>
    <s v="2025-10-21 15:42:04"/>
    <s v="0000-00-00 00:00:00"/>
    <s v="0000-00-00 00:00:00"/>
    <s v="0000-00-00 00:00:00"/>
    <s v="2025-10-07"/>
    <s v="2025-10-21"/>
    <s v="2025-11-07"/>
    <s v="2025-11-11"/>
    <s v="2025-11-12"/>
    <x v="19"/>
    <s v="Cali"/>
    <s v="BANE01"/>
    <x v="845"/>
    <s v="LONA DICKSON VERDE FONDO ENTERO REF:0003"/>
    <x v="19"/>
    <n v="2"/>
    <x v="8"/>
    <x v="0"/>
    <x v="19"/>
    <n v="5311332"/>
    <x v="3"/>
    <x v="9"/>
    <x v="10"/>
    <x v="3"/>
  </r>
  <r>
    <x v="2787"/>
    <x v="1526"/>
    <s v="CUBRIMIENTO"/>
    <x v="0"/>
    <m/>
    <s v="2025-09-11"/>
    <s v="2025-09-29"/>
    <s v="2025-10-07 08:56:00"/>
    <s v="2025-10-21 15:42:04"/>
    <s v="0000-00-00 00:00:00"/>
    <s v="0000-00-00 00:00:00"/>
    <s v="0000-00-00 00:00:00"/>
    <s v="2025-10-07"/>
    <s v="2025-10-21"/>
    <s v="2025-11-07"/>
    <s v="2025-11-11"/>
    <s v="2025-11-12"/>
    <x v="19"/>
    <s v="Cali"/>
    <s v="PLT05D"/>
    <x v="467"/>
    <m/>
    <x v="3"/>
    <n v="2"/>
    <x v="0"/>
    <x v="0"/>
    <x v="0"/>
    <n v="185318"/>
    <x v="3"/>
    <x v="0"/>
    <x v="0"/>
    <x v="3"/>
  </r>
  <r>
    <x v="2787"/>
    <x v="1526"/>
    <s v="CUBRIMIENTO"/>
    <x v="0"/>
    <m/>
    <s v="2025-09-11"/>
    <s v="2025-09-29"/>
    <s v="2025-10-07 08:56:00"/>
    <s v="2025-10-21 15:42:04"/>
    <s v="0000-00-00 00:00:00"/>
    <s v="0000-00-00 00:00:00"/>
    <s v="0000-00-00 00:00:00"/>
    <s v="2025-10-07"/>
    <s v="2025-10-21"/>
    <s v="2025-11-07"/>
    <s v="2025-11-11"/>
    <s v="2025-11-12"/>
    <x v="19"/>
    <s v="Cali"/>
    <s v="PLT05I"/>
    <x v="468"/>
    <m/>
    <x v="3"/>
    <n v="2"/>
    <x v="0"/>
    <x v="0"/>
    <x v="0"/>
    <n v="185318"/>
    <x v="3"/>
    <x v="0"/>
    <x v="0"/>
    <x v="3"/>
  </r>
  <r>
    <x v="2788"/>
    <x v="338"/>
    <s v="CUBRIMIENTO"/>
    <x v="0"/>
    <m/>
    <s v="2025-09-11"/>
    <s v="2025-09-20"/>
    <s v="2025-09-22 15:36:34"/>
    <s v="0000-00-00 00:00:00"/>
    <s v="2025-09-29 16:14:57"/>
    <s v="2025-09-29 16:15:27"/>
    <s v="2025-09-30 15:37:58"/>
    <s v="2025-09-22"/>
    <s v="2025-09-22"/>
    <s v="2025-09-30"/>
    <s v="2025-10-02"/>
    <s v="2025-10-06"/>
    <x v="3"/>
    <s v="Cali"/>
    <s v="MANT001"/>
    <x v="770"/>
    <m/>
    <x v="0"/>
    <n v="1"/>
    <x v="7"/>
    <x v="0"/>
    <x v="49"/>
    <n v="1233000"/>
    <x v="0"/>
    <x v="0"/>
    <x v="0"/>
    <x v="4"/>
  </r>
  <r>
    <x v="2788"/>
    <x v="338"/>
    <s v="CUBRIMIENTO"/>
    <x v="0"/>
    <m/>
    <s v="2025-09-11"/>
    <s v="2025-09-20"/>
    <s v="2025-09-22 15:36:34"/>
    <s v="0000-00-00 00:00:00"/>
    <s v="2025-09-29 16:14:57"/>
    <s v="2025-09-29 16:15:27"/>
    <s v="2025-09-30 15:37:58"/>
    <s v="2025-09-22"/>
    <s v="2025-09-22"/>
    <s v="2025-09-30"/>
    <s v="2025-10-02"/>
    <s v="2025-10-06"/>
    <x v="3"/>
    <s v="Cali"/>
    <s v="MANT001"/>
    <x v="770"/>
    <m/>
    <x v="0"/>
    <n v="1"/>
    <x v="13"/>
    <x v="0"/>
    <x v="101"/>
    <n v="1233000"/>
    <x v="0"/>
    <x v="0"/>
    <x v="0"/>
    <x v="4"/>
  </r>
  <r>
    <x v="2788"/>
    <x v="338"/>
    <s v="CUBRIMIENTO"/>
    <x v="0"/>
    <m/>
    <s v="2025-09-11"/>
    <s v="2025-09-20"/>
    <s v="2025-09-22 15:36:34"/>
    <s v="0000-00-00 00:00:00"/>
    <s v="2025-09-29 16:14:57"/>
    <s v="2025-09-29 16:15:27"/>
    <s v="2025-09-30 15:37:58"/>
    <s v="2025-09-22"/>
    <s v="2025-09-22"/>
    <s v="2025-09-30"/>
    <s v="2025-10-02"/>
    <s v="2025-10-06"/>
    <x v="3"/>
    <s v="Cali"/>
    <s v="SERVANDAM"/>
    <x v="865"/>
    <m/>
    <x v="0"/>
    <n v="1"/>
    <x v="0"/>
    <x v="0"/>
    <x v="0"/>
    <n v="270000"/>
    <x v="0"/>
    <x v="1"/>
    <x v="1"/>
    <x v="4"/>
  </r>
  <r>
    <x v="2788"/>
    <x v="338"/>
    <s v="CUBRIMIENTO"/>
    <x v="0"/>
    <m/>
    <s v="2025-09-11"/>
    <s v="2025-09-20"/>
    <s v="2025-09-22 15:36:34"/>
    <s v="0000-00-00 00:00:00"/>
    <s v="2025-09-29 16:14:57"/>
    <s v="2025-09-29 16:15:27"/>
    <s v="2025-09-30 15:37:58"/>
    <s v="2025-09-22"/>
    <s v="2025-09-22"/>
    <s v="2025-09-30"/>
    <s v="2025-10-02"/>
    <s v="2025-10-06"/>
    <x v="3"/>
    <s v="Cali"/>
    <s v="SERVLAV04"/>
    <x v="771"/>
    <m/>
    <x v="0"/>
    <n v="1"/>
    <x v="7"/>
    <x v="0"/>
    <x v="49"/>
    <n v="1188000"/>
    <x v="0"/>
    <x v="1"/>
    <x v="1"/>
    <x v="4"/>
  </r>
  <r>
    <x v="2788"/>
    <x v="338"/>
    <s v="CUBRIMIENTO"/>
    <x v="0"/>
    <m/>
    <s v="2025-09-11"/>
    <s v="2025-09-20"/>
    <s v="2025-09-22 15:36:34"/>
    <s v="0000-00-00 00:00:00"/>
    <s v="2025-09-29 16:14:57"/>
    <s v="2025-09-29 16:15:27"/>
    <s v="2025-09-30 15:37:58"/>
    <s v="2025-09-22"/>
    <s v="2025-09-22"/>
    <s v="2025-09-30"/>
    <s v="2025-10-02"/>
    <s v="2025-10-06"/>
    <x v="3"/>
    <s v="Cali"/>
    <s v="SERVLAV04"/>
    <x v="771"/>
    <m/>
    <x v="0"/>
    <n v="1"/>
    <x v="13"/>
    <x v="0"/>
    <x v="101"/>
    <n v="1002375"/>
    <x v="0"/>
    <x v="1"/>
    <x v="1"/>
    <x v="4"/>
  </r>
  <r>
    <x v="2789"/>
    <x v="348"/>
    <s v="CUBRIMIENTO"/>
    <x v="0"/>
    <m/>
    <s v="2025-09-11"/>
    <s v="2025-09-12"/>
    <s v="2025-09-12 13:24:46"/>
    <s v="0000-00-00 00:00:00"/>
    <s v="2025-09-13 12:18:33"/>
    <s v="2025-09-15 07:33:08"/>
    <s v="0000-00-00 00:00:00"/>
    <s v="2025-09-15"/>
    <s v="2025-09-15"/>
    <s v="2025-09-17"/>
    <s v="2025-09-19"/>
    <s v="2025-09-19"/>
    <x v="3"/>
    <s v="Toscany"/>
    <s v="55013"/>
    <x v="732"/>
    <m/>
    <x v="0"/>
    <n v="9"/>
    <x v="0"/>
    <x v="0"/>
    <x v="0"/>
    <n v="473400"/>
    <x v="0"/>
    <x v="0"/>
    <x v="0"/>
    <x v="4"/>
  </r>
  <r>
    <x v="2790"/>
    <x v="128"/>
    <s v="CUBRIMIENTO"/>
    <x v="0"/>
    <m/>
    <s v="2025-09-11"/>
    <s v="2025-09-11"/>
    <s v="2025-09-12 14:14:02"/>
    <s v="0000-00-00 00:00:00"/>
    <s v="2025-09-13 12:17:31"/>
    <s v="2025-09-15 07:45:18"/>
    <s v="0000-00-00 00:00:00"/>
    <s v="2025-09-12"/>
    <s v="2025-09-12"/>
    <s v="2025-09-16"/>
    <s v="2025-09-18"/>
    <s v="2025-09-18"/>
    <x v="3"/>
    <s v="Toscany"/>
    <s v="3567"/>
    <x v="211"/>
    <m/>
    <x v="0"/>
    <n v="9"/>
    <x v="0"/>
    <x v="0"/>
    <x v="0"/>
    <n v="473400"/>
    <x v="0"/>
    <x v="0"/>
    <x v="0"/>
    <x v="4"/>
  </r>
  <r>
    <x v="2791"/>
    <x v="78"/>
    <s v="MUEBLES CC CUBRIMIENTOS"/>
    <x v="0"/>
    <m/>
    <s v="2025-09-11"/>
    <s v="2025-09-18"/>
    <s v="2025-09-18 13:54:40"/>
    <s v="0000-00-00 00:00:00"/>
    <s v="2025-09-19 11:52:35"/>
    <s v="2025-09-22 06:59:44"/>
    <s v="0000-00-00 00:00:00"/>
    <s v="2025-09-19"/>
    <s v="2025-09-19"/>
    <s v="2025-09-23"/>
    <s v="2025-09-25"/>
    <s v="2025-09-25"/>
    <x v="3"/>
    <s v="Toscany"/>
    <s v="9526"/>
    <x v="1315"/>
    <m/>
    <x v="0"/>
    <n v="4"/>
    <x v="0"/>
    <x v="0"/>
    <x v="0"/>
    <n v="192000"/>
    <x v="0"/>
    <x v="0"/>
    <x v="0"/>
    <x v="4"/>
  </r>
  <r>
    <x v="2792"/>
    <x v="1003"/>
    <s v="CUBRIMIENTO"/>
    <x v="0"/>
    <m/>
    <s v="2025-09-12"/>
    <s v="2025-09-12"/>
    <s v="2025-09-12 13:32:16"/>
    <s v="0000-00-00 00:00:00"/>
    <s v="2025-09-13 12:18:15"/>
    <s v="2025-09-23 17:22:59"/>
    <s v="0000-00-00 00:00:00"/>
    <s v="2025-09-15"/>
    <s v="2025-09-15"/>
    <s v="2025-09-17"/>
    <s v="2025-09-19"/>
    <s v="2025-09-19"/>
    <x v="3"/>
    <s v="Toscany"/>
    <s v="11369"/>
    <x v="789"/>
    <m/>
    <x v="0"/>
    <n v="12"/>
    <x v="0"/>
    <x v="0"/>
    <x v="0"/>
    <n v="15600"/>
    <x v="0"/>
    <x v="0"/>
    <x v="0"/>
    <x v="4"/>
  </r>
  <r>
    <x v="2792"/>
    <x v="1003"/>
    <s v="CUBRIMIENTO"/>
    <x v="0"/>
    <m/>
    <s v="2025-09-12"/>
    <s v="2025-09-12"/>
    <s v="2025-09-12 13:32:16"/>
    <s v="0000-00-00 00:00:00"/>
    <s v="2025-09-13 12:18:15"/>
    <s v="2025-09-23 17:22:59"/>
    <s v="0000-00-00 00:00:00"/>
    <s v="2025-09-15"/>
    <s v="2025-09-15"/>
    <s v="2025-09-17"/>
    <s v="2025-09-19"/>
    <s v="2025-09-19"/>
    <x v="3"/>
    <s v="Toscany"/>
    <s v="11435"/>
    <x v="229"/>
    <m/>
    <x v="0"/>
    <n v="6"/>
    <x v="0"/>
    <x v="0"/>
    <x v="0"/>
    <n v="383400"/>
    <x v="0"/>
    <x v="0"/>
    <x v="0"/>
    <x v="4"/>
  </r>
  <r>
    <x v="2792"/>
    <x v="1003"/>
    <s v="CUBRIMIENTO"/>
    <x v="0"/>
    <m/>
    <s v="2025-09-12"/>
    <s v="2025-09-12"/>
    <s v="2025-09-12 13:32:16"/>
    <s v="0000-00-00 00:00:00"/>
    <s v="2025-09-13 12:18:15"/>
    <s v="2025-09-23 17:22:59"/>
    <s v="0000-00-00 00:00:00"/>
    <s v="2025-09-15"/>
    <s v="2025-09-15"/>
    <s v="2025-09-17"/>
    <s v="2025-09-19"/>
    <s v="2025-09-19"/>
    <x v="3"/>
    <s v="Toscany"/>
    <s v="12871"/>
    <x v="790"/>
    <m/>
    <x v="0"/>
    <n v="12"/>
    <x v="0"/>
    <x v="0"/>
    <x v="0"/>
    <n v="4800"/>
    <x v="0"/>
    <x v="0"/>
    <x v="0"/>
    <x v="4"/>
  </r>
  <r>
    <x v="2793"/>
    <x v="350"/>
    <s v="MUEBLES CC CUBRIMIENTOS"/>
    <x v="0"/>
    <m/>
    <s v="2025-09-12"/>
    <s v="2025-09-15"/>
    <s v="2025-09-15 14:00:56"/>
    <s v="0000-00-00 00:00:00"/>
    <s v="2025-09-15 14:01:12"/>
    <s v="2025-09-17 06:59:00"/>
    <s v="0000-00-00 00:00:00"/>
    <s v="2025-09-16"/>
    <s v="2025-09-16"/>
    <s v="2025-09-18"/>
    <s v="2025-09-22"/>
    <s v="2025-09-23"/>
    <x v="7"/>
    <s v="Toscany"/>
    <s v="36"/>
    <x v="247"/>
    <m/>
    <x v="0"/>
    <n v="10"/>
    <x v="0"/>
    <x v="0"/>
    <x v="0"/>
    <n v="526000"/>
    <x v="0"/>
    <x v="0"/>
    <x v="0"/>
    <x v="4"/>
  </r>
  <r>
    <x v="2794"/>
    <x v="1527"/>
    <s v="CUBRIMIENTO"/>
    <x v="0"/>
    <m/>
    <s v="2025-09-12"/>
    <s v="2025-10-08"/>
    <s v="2025-10-10 12:11:19"/>
    <s v="0000-00-00 00:00:00"/>
    <s v="2025-10-18 10:21:23"/>
    <s v="2025-10-29 01:12:06"/>
    <s v="0000-00-00 00:00:00"/>
    <s v="2025-10-09"/>
    <s v="2025-10-09"/>
    <s v="2025-10-17"/>
    <s v="2025-10-22"/>
    <s v="2025-10-24"/>
    <x v="0"/>
    <s v="Medellin"/>
    <s v="17924"/>
    <x v="680"/>
    <m/>
    <x v="0"/>
    <n v="2"/>
    <x v="0"/>
    <x v="0"/>
    <x v="0"/>
    <n v="30000"/>
    <x v="0"/>
    <x v="0"/>
    <x v="0"/>
    <x v="0"/>
  </r>
  <r>
    <x v="2794"/>
    <x v="1527"/>
    <s v="CUBRIMIENTO"/>
    <x v="0"/>
    <m/>
    <s v="2025-09-12"/>
    <s v="2025-10-08"/>
    <s v="2025-10-10 12:11:19"/>
    <s v="0000-00-00 00:00:00"/>
    <s v="2025-10-18 10:21:23"/>
    <s v="2025-10-29 01:12:06"/>
    <s v="0000-00-00 00:00:00"/>
    <s v="2025-10-09"/>
    <s v="2025-10-09"/>
    <s v="2025-10-17"/>
    <s v="2025-10-22"/>
    <s v="2025-10-24"/>
    <x v="0"/>
    <s v="Medellin"/>
    <s v="MANT001"/>
    <x v="770"/>
    <m/>
    <x v="0"/>
    <n v="2"/>
    <x v="7"/>
    <x v="0"/>
    <x v="49"/>
    <n v="2951410"/>
    <x v="0"/>
    <x v="0"/>
    <x v="0"/>
    <x v="0"/>
  </r>
  <r>
    <x v="2794"/>
    <x v="1527"/>
    <s v="CUBRIMIENTO"/>
    <x v="0"/>
    <m/>
    <s v="2025-09-12"/>
    <s v="2025-10-08"/>
    <s v="2025-10-10 12:11:19"/>
    <s v="0000-00-00 00:00:00"/>
    <s v="2025-10-18 10:21:23"/>
    <s v="2025-10-29 01:12:06"/>
    <s v="0000-00-00 00:00:00"/>
    <s v="2025-10-09"/>
    <s v="2025-10-09"/>
    <s v="2025-10-17"/>
    <s v="2025-10-22"/>
    <s v="2025-10-24"/>
    <x v="0"/>
    <s v="Medellin"/>
    <s v="PZAL007"/>
    <x v="1316"/>
    <m/>
    <x v="0"/>
    <n v="8"/>
    <x v="0"/>
    <x v="0"/>
    <x v="0"/>
    <n v="224000"/>
    <x v="0"/>
    <x v="0"/>
    <x v="0"/>
    <x v="0"/>
  </r>
  <r>
    <x v="2795"/>
    <x v="1528"/>
    <s v="MUEBLES CC CUBRIMIENTOS"/>
    <x v="0"/>
    <m/>
    <s v="2025-09-12"/>
    <s v="2025-09-16"/>
    <s v="2025-09-16 16:59:14"/>
    <s v="0000-00-00 00:00:00"/>
    <s v="2025-10-08 08:31:31"/>
    <s v="2025-10-09 07:20:10"/>
    <s v="0000-00-00 00:00:00"/>
    <s v="2025-09-17"/>
    <s v="2025-09-17"/>
    <s v="2025-10-23"/>
    <s v="2025-10-25"/>
    <s v="2025-10-27"/>
    <x v="8"/>
    <s v="Cali"/>
    <s v="11580"/>
    <x v="1317"/>
    <s v="FURNISCREEN BEIGE  2M EB4027W G8 625GR"/>
    <x v="0"/>
    <n v="6"/>
    <x v="0"/>
    <x v="0"/>
    <x v="0"/>
    <n v="5286618"/>
    <x v="0"/>
    <x v="2"/>
    <x v="0"/>
    <x v="0"/>
  </r>
  <r>
    <x v="2795"/>
    <x v="1528"/>
    <s v="MUEBLES CC CUBRIMIENTOS"/>
    <x v="0"/>
    <m/>
    <s v="2025-09-12"/>
    <s v="2025-09-16"/>
    <s v="2025-09-16 16:59:14"/>
    <s v="0000-00-00 00:00:00"/>
    <s v="2025-10-08 08:31:31"/>
    <s v="2025-10-09 07:20:10"/>
    <s v="0000-00-00 00:00:00"/>
    <s v="2025-09-17"/>
    <s v="2025-09-17"/>
    <s v="2025-10-23"/>
    <s v="2025-10-25"/>
    <s v="2025-10-27"/>
    <x v="8"/>
    <s v="Cali"/>
    <s v="9676"/>
    <x v="1031"/>
    <m/>
    <x v="0"/>
    <n v="1"/>
    <x v="0"/>
    <x v="0"/>
    <x v="0"/>
    <n v="3465806"/>
    <x v="0"/>
    <x v="2"/>
    <x v="0"/>
    <x v="0"/>
  </r>
  <r>
    <x v="2795"/>
    <x v="1528"/>
    <s v="MUEBLES CC CUBRIMIENTOS"/>
    <x v="0"/>
    <m/>
    <s v="2025-09-12"/>
    <s v="2025-09-16"/>
    <s v="2025-09-16 16:59:14"/>
    <s v="0000-00-00 00:00:00"/>
    <s v="2025-10-08 08:31:31"/>
    <s v="2025-10-09 07:20:10"/>
    <s v="0000-00-00 00:00:00"/>
    <s v="2025-09-17"/>
    <s v="2025-09-17"/>
    <s v="2025-10-23"/>
    <s v="2025-10-25"/>
    <s v="2025-10-27"/>
    <x v="8"/>
    <s v="Cali"/>
    <s v="9715"/>
    <x v="847"/>
    <s v="LONA DICKSON MOKA VETEADO U410"/>
    <x v="0"/>
    <n v="1"/>
    <x v="0"/>
    <x v="0"/>
    <x v="0"/>
    <n v="2062246"/>
    <x v="0"/>
    <x v="0"/>
    <x v="0"/>
    <x v="0"/>
  </r>
  <r>
    <x v="2795"/>
    <x v="1528"/>
    <s v="MUEBLES CC CUBRIMIENTOS"/>
    <x v="0"/>
    <m/>
    <s v="2025-09-12"/>
    <s v="2025-09-16"/>
    <s v="2025-09-16 16:59:14"/>
    <s v="0000-00-00 00:00:00"/>
    <s v="2025-10-08 08:31:31"/>
    <s v="2025-10-09 07:20:10"/>
    <s v="0000-00-00 00:00:00"/>
    <s v="2025-09-17"/>
    <s v="2025-09-17"/>
    <s v="2025-10-23"/>
    <s v="2025-10-25"/>
    <s v="2025-10-27"/>
    <x v="8"/>
    <s v="Cali"/>
    <s v="TRANSP07"/>
    <x v="47"/>
    <m/>
    <x v="0"/>
    <n v="1"/>
    <x v="0"/>
    <x v="0"/>
    <x v="0"/>
    <n v="500000"/>
    <x v="0"/>
    <x v="0"/>
    <x v="0"/>
    <x v="0"/>
  </r>
  <r>
    <x v="2796"/>
    <x v="663"/>
    <s v="CUBRIMIENTO"/>
    <x v="0"/>
    <m/>
    <s v="2025-09-12"/>
    <s v="2025-09-15"/>
    <s v="2025-09-15 09:54:51"/>
    <s v="0000-00-00 00:00:00"/>
    <s v="2025-09-15 09:54:58"/>
    <s v="2025-09-16 14:01:10"/>
    <s v="0000-00-00 00:00:00"/>
    <s v="2025-09-16"/>
    <s v="2025-09-16"/>
    <s v="2025-09-18"/>
    <s v="2025-09-22"/>
    <s v="2025-09-22"/>
    <x v="3"/>
    <s v="Toscany"/>
    <s v="39"/>
    <x v="460"/>
    <m/>
    <x v="0"/>
    <n v="15.5"/>
    <x v="0"/>
    <x v="0"/>
    <x v="0"/>
    <n v="815300"/>
    <x v="0"/>
    <x v="0"/>
    <x v="0"/>
    <x v="4"/>
  </r>
  <r>
    <x v="2797"/>
    <x v="1119"/>
    <s v="CUBRIMIENTO"/>
    <x v="0"/>
    <m/>
    <s v="2025-09-15"/>
    <s v="2025-09-24"/>
    <s v="2025-09-25 10:31:07"/>
    <s v="0000-00-00 00:00:00"/>
    <s v="2025-09-25 10:39:50"/>
    <s v="2025-09-30 08:12:42"/>
    <s v="2025-10-04 08:43:24"/>
    <s v="2025-09-25"/>
    <s v="2025-09-25"/>
    <s v="2025-09-29"/>
    <s v="2025-10-02"/>
    <s v="2025-10-06"/>
    <x v="3"/>
    <s v="Bogota"/>
    <s v="3647"/>
    <x v="268"/>
    <m/>
    <x v="0"/>
    <n v="4"/>
    <x v="0"/>
    <x v="0"/>
    <x v="0"/>
    <n v="4654000"/>
    <x v="0"/>
    <x v="0"/>
    <x v="0"/>
    <x v="4"/>
  </r>
  <r>
    <x v="2797"/>
    <x v="1119"/>
    <s v="CUBRIMIENTO"/>
    <x v="0"/>
    <m/>
    <s v="2025-09-15"/>
    <s v="2025-09-24"/>
    <s v="2025-09-25 10:31:07"/>
    <s v="0000-00-00 00:00:00"/>
    <s v="2025-09-25 10:39:50"/>
    <s v="2025-09-30 08:12:42"/>
    <s v="2025-10-04 08:43:24"/>
    <s v="2025-09-25"/>
    <s v="2025-09-25"/>
    <s v="2025-09-29"/>
    <s v="2025-10-02"/>
    <s v="2025-10-06"/>
    <x v="3"/>
    <s v="Bogota"/>
    <s v="SERV03"/>
    <x v="1179"/>
    <m/>
    <x v="0"/>
    <n v="1"/>
    <x v="0"/>
    <x v="0"/>
    <x v="0"/>
    <n v="300000"/>
    <x v="0"/>
    <x v="1"/>
    <x v="1"/>
    <x v="4"/>
  </r>
  <r>
    <x v="2797"/>
    <x v="1119"/>
    <s v="CUBRIMIENTO"/>
    <x v="0"/>
    <m/>
    <s v="2025-09-15"/>
    <s v="2025-09-24"/>
    <s v="2025-09-25 10:31:07"/>
    <s v="0000-00-00 00:00:00"/>
    <s v="2025-09-25 10:39:50"/>
    <s v="2025-09-30 08:12:42"/>
    <s v="2025-10-04 08:43:24"/>
    <s v="2025-09-25"/>
    <s v="2025-09-25"/>
    <s v="2025-09-29"/>
    <s v="2025-10-02"/>
    <s v="2025-10-06"/>
    <x v="3"/>
    <s v="Bogota"/>
    <s v="TRANSP06"/>
    <x v="59"/>
    <m/>
    <x v="0"/>
    <n v="1"/>
    <x v="0"/>
    <x v="0"/>
    <x v="0"/>
    <n v="100000"/>
    <x v="0"/>
    <x v="1"/>
    <x v="1"/>
    <x v="4"/>
  </r>
  <r>
    <x v="2798"/>
    <x v="61"/>
    <s v="MUEBLES CC CUBRIMIENTOS"/>
    <x v="0"/>
    <m/>
    <s v="2025-09-15"/>
    <s v="2025-09-24"/>
    <s v="2025-10-01 15:11:51"/>
    <s v="2025-10-15 13:14:21"/>
    <s v="2025-11-03 20:41:13"/>
    <s v="2025-11-04 08:19:54"/>
    <s v="0000-00-00 00:00:00"/>
    <s v="2025-10-01"/>
    <s v="2025-10-15"/>
    <s v="2025-11-20"/>
    <s v="2025-11-24"/>
    <s v="2025-11-26"/>
    <x v="15"/>
    <s v="Cali"/>
    <s v="15165"/>
    <x v="1292"/>
    <s v="LONA DICKSON TAUPE REF:7559"/>
    <x v="0"/>
    <n v="1"/>
    <x v="0"/>
    <x v="0"/>
    <x v="0"/>
    <n v="0"/>
    <x v="0"/>
    <x v="5"/>
    <x v="0"/>
    <x v="3"/>
  </r>
  <r>
    <x v="2798"/>
    <x v="61"/>
    <s v="MUEBLES CC CUBRIMIENTOS"/>
    <x v="0"/>
    <m/>
    <s v="2025-09-15"/>
    <s v="2025-09-24"/>
    <s v="2025-10-01 15:11:51"/>
    <s v="2025-10-15 13:14:21"/>
    <s v="2025-11-03 20:41:13"/>
    <s v="2025-11-04 08:19:54"/>
    <s v="0000-00-00 00:00:00"/>
    <s v="2025-10-01"/>
    <s v="2025-10-15"/>
    <s v="2025-11-20"/>
    <s v="2025-11-24"/>
    <s v="2025-11-26"/>
    <x v="15"/>
    <s v="Cali"/>
    <s v="1537730"/>
    <x v="1318"/>
    <s v="LONA DICKSON TAUPE REF:7559"/>
    <x v="0"/>
    <n v="1"/>
    <x v="0"/>
    <x v="0"/>
    <x v="0"/>
    <n v="0"/>
    <x v="0"/>
    <x v="5"/>
    <x v="0"/>
    <x v="3"/>
  </r>
  <r>
    <x v="2798"/>
    <x v="61"/>
    <s v="MUEBLES CC CUBRIMIENTOS"/>
    <x v="0"/>
    <m/>
    <s v="2025-09-15"/>
    <s v="2025-09-24"/>
    <s v="2025-10-01 15:11:51"/>
    <s v="2025-10-15 13:14:21"/>
    <s v="2025-11-03 20:41:13"/>
    <s v="2025-11-04 08:19:54"/>
    <s v="0000-00-00 00:00:00"/>
    <s v="2025-10-01"/>
    <s v="2025-10-15"/>
    <s v="2025-11-20"/>
    <s v="2025-11-24"/>
    <s v="2025-11-26"/>
    <x v="15"/>
    <s v="Cali"/>
    <s v="15823"/>
    <x v="1319"/>
    <s v="LONA DICKSON TAUPE REF:7559"/>
    <x v="0"/>
    <n v="2"/>
    <x v="0"/>
    <x v="0"/>
    <x v="0"/>
    <n v="0"/>
    <x v="0"/>
    <x v="5"/>
    <x v="0"/>
    <x v="3"/>
  </r>
  <r>
    <x v="2798"/>
    <x v="61"/>
    <s v="MUEBLES CC CUBRIMIENTOS"/>
    <x v="0"/>
    <m/>
    <s v="2025-09-15"/>
    <s v="2025-09-24"/>
    <s v="2025-10-01 15:11:51"/>
    <s v="2025-10-15 13:14:21"/>
    <s v="2025-11-03 20:41:13"/>
    <s v="2025-11-04 08:19:54"/>
    <s v="0000-00-00 00:00:00"/>
    <s v="2025-10-01"/>
    <s v="2025-10-15"/>
    <s v="2025-11-20"/>
    <s v="2025-11-24"/>
    <s v="2025-11-26"/>
    <x v="15"/>
    <s v="Cali"/>
    <s v="5142"/>
    <x v="1320"/>
    <s v="LONA DICKSON TAUPE REF:7559"/>
    <x v="0"/>
    <n v="1"/>
    <x v="0"/>
    <x v="0"/>
    <x v="0"/>
    <n v="0"/>
    <x v="0"/>
    <x v="5"/>
    <x v="0"/>
    <x v="3"/>
  </r>
  <r>
    <x v="2798"/>
    <x v="61"/>
    <s v="MUEBLES CC CUBRIMIENTOS"/>
    <x v="0"/>
    <m/>
    <s v="2025-09-15"/>
    <s v="2025-09-24"/>
    <s v="2025-10-01 15:11:51"/>
    <s v="2025-10-15 13:14:21"/>
    <s v="2025-11-03 20:41:13"/>
    <s v="2025-11-04 08:19:54"/>
    <s v="0000-00-00 00:00:00"/>
    <s v="2025-10-01"/>
    <s v="2025-10-15"/>
    <s v="2025-11-20"/>
    <s v="2025-11-24"/>
    <s v="2025-11-26"/>
    <x v="15"/>
    <s v="Cali"/>
    <s v="5143"/>
    <x v="1321"/>
    <s v="LONA DICKSON TAUPE REF:7559"/>
    <x v="0"/>
    <n v="1"/>
    <x v="0"/>
    <x v="0"/>
    <x v="0"/>
    <n v="0"/>
    <x v="0"/>
    <x v="5"/>
    <x v="0"/>
    <x v="3"/>
  </r>
  <r>
    <x v="2798"/>
    <x v="61"/>
    <s v="MUEBLES CC CUBRIMIENTOS"/>
    <x v="0"/>
    <m/>
    <s v="2025-09-15"/>
    <s v="2025-09-24"/>
    <s v="2025-10-01 15:11:51"/>
    <s v="2025-10-15 13:14:21"/>
    <s v="2025-11-03 20:41:13"/>
    <s v="2025-11-04 08:19:54"/>
    <s v="0000-00-00 00:00:00"/>
    <s v="2025-10-01"/>
    <s v="2025-10-15"/>
    <s v="2025-11-20"/>
    <s v="2025-11-24"/>
    <s v="2025-11-26"/>
    <x v="15"/>
    <s v="Cali"/>
    <s v="5144"/>
    <x v="682"/>
    <s v="LONA DICKSON TAUPE REF:7559"/>
    <x v="0"/>
    <n v="1"/>
    <x v="0"/>
    <x v="0"/>
    <x v="0"/>
    <n v="0"/>
    <x v="0"/>
    <x v="5"/>
    <x v="0"/>
    <x v="3"/>
  </r>
  <r>
    <x v="2798"/>
    <x v="61"/>
    <s v="MUEBLES CC CUBRIMIENTOS"/>
    <x v="0"/>
    <m/>
    <s v="2025-09-15"/>
    <s v="2025-09-24"/>
    <s v="2025-10-01 15:11:51"/>
    <s v="2025-10-15 13:14:21"/>
    <s v="2025-11-03 20:41:13"/>
    <s v="2025-11-04 08:19:54"/>
    <s v="0000-00-00 00:00:00"/>
    <s v="2025-10-01"/>
    <s v="2025-10-15"/>
    <s v="2025-11-20"/>
    <s v="2025-11-24"/>
    <s v="2025-11-26"/>
    <x v="15"/>
    <s v="Cali"/>
    <s v="5146"/>
    <x v="1322"/>
    <s v="LONA DICKSON TAUPE REF:7559"/>
    <x v="0"/>
    <n v="2"/>
    <x v="0"/>
    <x v="0"/>
    <x v="0"/>
    <n v="0"/>
    <x v="0"/>
    <x v="5"/>
    <x v="0"/>
    <x v="3"/>
  </r>
  <r>
    <x v="2798"/>
    <x v="61"/>
    <s v="MUEBLES CC CUBRIMIENTOS"/>
    <x v="0"/>
    <m/>
    <s v="2025-09-15"/>
    <s v="2025-09-24"/>
    <s v="2025-10-01 15:11:51"/>
    <s v="2025-10-15 13:14:21"/>
    <s v="2025-11-03 20:41:13"/>
    <s v="2025-11-04 08:19:54"/>
    <s v="0000-00-00 00:00:00"/>
    <s v="2025-10-01"/>
    <s v="2025-10-15"/>
    <s v="2025-11-20"/>
    <s v="2025-11-24"/>
    <s v="2025-11-26"/>
    <x v="15"/>
    <s v="Cali"/>
    <s v="7341"/>
    <x v="1323"/>
    <m/>
    <x v="0"/>
    <n v="3"/>
    <x v="0"/>
    <x v="0"/>
    <x v="0"/>
    <n v="0"/>
    <x v="0"/>
    <x v="0"/>
    <x v="0"/>
    <x v="3"/>
  </r>
  <r>
    <x v="2798"/>
    <x v="61"/>
    <s v="MUEBLES CC CUBRIMIENTOS"/>
    <x v="0"/>
    <m/>
    <s v="2025-09-15"/>
    <s v="2025-09-24"/>
    <s v="2025-10-01 15:11:51"/>
    <s v="2025-10-15 13:14:21"/>
    <s v="2025-11-03 20:41:13"/>
    <s v="2025-11-04 08:19:54"/>
    <s v="0000-00-00 00:00:00"/>
    <s v="2025-10-01"/>
    <s v="2025-10-15"/>
    <s v="2025-11-20"/>
    <s v="2025-11-24"/>
    <s v="2025-11-26"/>
    <x v="15"/>
    <s v="Cali"/>
    <s v="REP001"/>
    <x v="328"/>
    <m/>
    <x v="0"/>
    <n v="7"/>
    <x v="0"/>
    <x v="0"/>
    <x v="0"/>
    <n v="0"/>
    <x v="0"/>
    <x v="0"/>
    <x v="0"/>
    <x v="3"/>
  </r>
  <r>
    <x v="2798"/>
    <x v="61"/>
    <s v="MUEBLES CC CUBRIMIENTOS"/>
    <x v="0"/>
    <m/>
    <s v="2025-09-15"/>
    <s v="2025-09-24"/>
    <s v="2025-10-01 15:11:51"/>
    <s v="2025-10-15 13:14:21"/>
    <s v="2025-11-03 20:41:13"/>
    <s v="2025-11-04 08:19:54"/>
    <s v="0000-00-00 00:00:00"/>
    <s v="2025-10-01"/>
    <s v="2025-10-15"/>
    <s v="2025-11-20"/>
    <s v="2025-11-24"/>
    <s v="2025-11-26"/>
    <x v="15"/>
    <s v="Cali"/>
    <s v="REP031"/>
    <x v="36"/>
    <m/>
    <x v="0"/>
    <n v="4"/>
    <x v="0"/>
    <x v="0"/>
    <x v="0"/>
    <n v="0"/>
    <x v="0"/>
    <x v="0"/>
    <x v="0"/>
    <x v="3"/>
  </r>
  <r>
    <x v="2798"/>
    <x v="61"/>
    <s v="MUEBLES CC CUBRIMIENTOS"/>
    <x v="0"/>
    <m/>
    <s v="2025-09-15"/>
    <s v="2025-09-24"/>
    <s v="2025-10-01 15:11:51"/>
    <s v="2025-10-15 13:14:21"/>
    <s v="2025-11-03 20:41:13"/>
    <s v="2025-11-04 08:19:54"/>
    <s v="0000-00-00 00:00:00"/>
    <s v="2025-10-01"/>
    <s v="2025-10-15"/>
    <s v="2025-11-20"/>
    <s v="2025-11-24"/>
    <s v="2025-11-26"/>
    <x v="15"/>
    <s v="Cali"/>
    <s v="REP041"/>
    <x v="792"/>
    <m/>
    <x v="0"/>
    <n v="1"/>
    <x v="0"/>
    <x v="0"/>
    <x v="0"/>
    <n v="0"/>
    <x v="0"/>
    <x v="0"/>
    <x v="0"/>
    <x v="3"/>
  </r>
  <r>
    <x v="2799"/>
    <x v="345"/>
    <s v="CUBRIMIENTO"/>
    <x v="0"/>
    <m/>
    <s v="2025-09-15"/>
    <s v="2025-09-15"/>
    <s v="2025-09-15 11:54:27"/>
    <s v="0000-00-00 00:00:00"/>
    <s v="2025-09-15 11:54:45"/>
    <s v="2025-10-04 08:09:37"/>
    <s v="0000-00-00 00:00:00"/>
    <s v="2025-09-16"/>
    <s v="2025-09-16"/>
    <s v="2025-09-18"/>
    <s v="2025-09-22"/>
    <s v="2025-09-22"/>
    <x v="3"/>
    <s v="Toscany"/>
    <s v="11433"/>
    <x v="376"/>
    <m/>
    <x v="0"/>
    <n v="1"/>
    <x v="0"/>
    <x v="0"/>
    <x v="0"/>
    <n v="507000"/>
    <x v="0"/>
    <x v="0"/>
    <x v="0"/>
    <x v="4"/>
  </r>
  <r>
    <x v="2799"/>
    <x v="345"/>
    <s v="CUBRIMIENTO"/>
    <x v="0"/>
    <m/>
    <s v="2025-09-15"/>
    <s v="2025-09-15"/>
    <s v="2025-09-15 11:54:27"/>
    <s v="0000-00-00 00:00:00"/>
    <s v="2025-09-15 11:54:45"/>
    <s v="2025-10-04 08:09:37"/>
    <s v="0000-00-00 00:00:00"/>
    <s v="2025-09-16"/>
    <s v="2025-09-16"/>
    <s v="2025-09-18"/>
    <s v="2025-09-22"/>
    <s v="2025-09-22"/>
    <x v="3"/>
    <s v="Toscany"/>
    <s v="13988"/>
    <x v="1324"/>
    <m/>
    <x v="0"/>
    <n v="1"/>
    <x v="0"/>
    <x v="0"/>
    <x v="0"/>
    <n v="12000"/>
    <x v="0"/>
    <x v="0"/>
    <x v="0"/>
    <x v="4"/>
  </r>
  <r>
    <x v="2799"/>
    <x v="345"/>
    <s v="CUBRIMIENTO"/>
    <x v="0"/>
    <m/>
    <s v="2025-09-15"/>
    <s v="2025-09-15"/>
    <s v="2025-09-15 11:54:27"/>
    <s v="0000-00-00 00:00:00"/>
    <s v="2025-09-15 11:54:45"/>
    <s v="2025-10-04 08:09:37"/>
    <s v="0000-00-00 00:00:00"/>
    <s v="2025-09-16"/>
    <s v="2025-09-16"/>
    <s v="2025-09-18"/>
    <s v="2025-09-22"/>
    <s v="2025-09-22"/>
    <x v="3"/>
    <s v="Toscany"/>
    <s v="21171"/>
    <x v="1325"/>
    <m/>
    <x v="0"/>
    <n v="1"/>
    <x v="0"/>
    <x v="0"/>
    <x v="0"/>
    <n v="94093"/>
    <x v="0"/>
    <x v="0"/>
    <x v="0"/>
    <x v="4"/>
  </r>
  <r>
    <x v="2799"/>
    <x v="345"/>
    <s v="CUBRIMIENTO"/>
    <x v="0"/>
    <m/>
    <s v="2025-09-15"/>
    <s v="2025-09-15"/>
    <s v="2025-09-15 11:54:27"/>
    <s v="0000-00-00 00:00:00"/>
    <s v="2025-09-15 11:54:45"/>
    <s v="2025-10-04 08:09:37"/>
    <s v="0000-00-00 00:00:00"/>
    <s v="2025-09-16"/>
    <s v="2025-09-16"/>
    <s v="2025-09-18"/>
    <s v="2025-09-22"/>
    <s v="2025-09-22"/>
    <x v="3"/>
    <s v="Toscany"/>
    <s v="55015"/>
    <x v="513"/>
    <s v="LONA DICKSON BRUYERE CHINE 8779 1.20M"/>
    <x v="0"/>
    <n v="18"/>
    <x v="0"/>
    <x v="0"/>
    <x v="0"/>
    <n v="946800"/>
    <x v="0"/>
    <x v="0"/>
    <x v="0"/>
    <x v="4"/>
  </r>
  <r>
    <x v="2800"/>
    <x v="1529"/>
    <s v="MUEBLES"/>
    <x v="0"/>
    <m/>
    <s v="2025-09-15"/>
    <s v="2025-09-23"/>
    <s v="2025-09-24 12:18:52"/>
    <s v="0000-00-00 00:00:00"/>
    <s v="2025-11-05 13:31:07"/>
    <s v="2025-11-05 13:31:14"/>
    <s v="0000-00-00 00:00:00"/>
    <s v="2025-09-24"/>
    <s v="2025-09-24"/>
    <s v="2025-11-06"/>
    <s v="2025-11-08"/>
    <s v="2025-11-10"/>
    <x v="14"/>
    <s v="Cali"/>
    <s v="15537"/>
    <x v="85"/>
    <s v="LONA DICKSON BEIGE *1.20 REF:0681"/>
    <x v="0"/>
    <n v="1"/>
    <x v="0"/>
    <x v="0"/>
    <x v="0"/>
    <n v="11179241"/>
    <x v="0"/>
    <x v="0"/>
    <x v="0"/>
    <x v="3"/>
  </r>
  <r>
    <x v="2801"/>
    <x v="207"/>
    <s v="CUBRIMIENTO"/>
    <x v="0"/>
    <m/>
    <s v="2025-09-16"/>
    <s v="2025-10-09"/>
    <s v="2025-10-16 17:50:17"/>
    <s v="0000-00-00 00:00:00"/>
    <s v="0000-00-00 00:00:00"/>
    <s v="0000-00-00 00:00:00"/>
    <s v="0000-00-00 00:00:00"/>
    <s v="2025-10-16"/>
    <s v="2025-10-16"/>
    <s v="2025-11-11"/>
    <s v="2025-11-16"/>
    <s v="2025-11-18"/>
    <x v="4"/>
    <s v="Bogota"/>
    <s v="2469"/>
    <x v="385"/>
    <s v="LONA DICKSON CRUDO REF:6020"/>
    <x v="0"/>
    <n v="3"/>
    <x v="0"/>
    <x v="0"/>
    <x v="0"/>
    <n v="4034343"/>
    <x v="1"/>
    <x v="0"/>
    <x v="0"/>
    <x v="3"/>
  </r>
  <r>
    <x v="2801"/>
    <x v="207"/>
    <s v="CUBRIMIENTO"/>
    <x v="0"/>
    <m/>
    <s v="2025-09-16"/>
    <s v="2025-10-09"/>
    <s v="2025-10-16 17:50:17"/>
    <s v="0000-00-00 00:00:00"/>
    <s v="0000-00-00 00:00:00"/>
    <s v="0000-00-00 00:00:00"/>
    <s v="0000-00-00 00:00:00"/>
    <s v="2025-10-16"/>
    <s v="2025-10-16"/>
    <s v="2025-11-11"/>
    <s v="2025-11-16"/>
    <s v="2025-11-18"/>
    <x v="4"/>
    <s v="Bogota"/>
    <s v="2470"/>
    <x v="1326"/>
    <s v="LONA DICKSON CRUDO REF:6020"/>
    <x v="0"/>
    <n v="3"/>
    <x v="0"/>
    <x v="0"/>
    <x v="0"/>
    <n v="5800014"/>
    <x v="1"/>
    <x v="0"/>
    <x v="0"/>
    <x v="3"/>
  </r>
  <r>
    <x v="2802"/>
    <x v="150"/>
    <s v="CUBRIMIENTO"/>
    <x v="0"/>
    <m/>
    <s v="2025-09-15"/>
    <s v="2025-09-19"/>
    <s v="2025-09-23 14:36:28"/>
    <s v="0000-00-00 00:00:00"/>
    <s v="2025-09-29 14:58:23"/>
    <s v="2025-10-09 08:43:45"/>
    <s v="0000-00-00 00:00:00"/>
    <s v="2025-09-22"/>
    <s v="2025-09-22"/>
    <s v="2025-10-06"/>
    <s v="2025-10-10"/>
    <s v="2025-10-10"/>
    <x v="0"/>
    <s v="Barranquilla"/>
    <s v="REP036"/>
    <x v="72"/>
    <m/>
    <x v="0"/>
    <n v="1"/>
    <x v="0"/>
    <x v="0"/>
    <x v="0"/>
    <n v="800000"/>
    <x v="0"/>
    <x v="0"/>
    <x v="0"/>
    <x v="0"/>
  </r>
  <r>
    <x v="2803"/>
    <x v="1134"/>
    <s v="CUBRIMIENTO"/>
    <x v="0"/>
    <m/>
    <s v="2025-09-15"/>
    <s v="2025-09-24"/>
    <s v="2025-09-25 12:02:05"/>
    <s v="0000-00-00 00:00:00"/>
    <s v="2025-09-25 16:33:22"/>
    <s v="2025-09-26 09:40:18"/>
    <s v="0000-00-00 00:00:00"/>
    <s v="2025-09-25"/>
    <s v="2025-09-25"/>
    <s v="2025-09-26"/>
    <s v="2025-09-30"/>
    <s v="2025-09-30"/>
    <x v="3"/>
    <s v="Toscany"/>
    <s v="9520"/>
    <x v="575"/>
    <m/>
    <x v="0"/>
    <n v="1"/>
    <x v="0"/>
    <x v="0"/>
    <x v="0"/>
    <n v="84033"/>
    <x v="0"/>
    <x v="0"/>
    <x v="0"/>
    <x v="4"/>
  </r>
  <r>
    <x v="2804"/>
    <x v="1530"/>
    <s v="MUEBLES CC CUBRIMIENTOS"/>
    <x v="0"/>
    <m/>
    <s v="2025-09-15"/>
    <s v="2025-10-22"/>
    <s v="2025-10-28 13:50:44"/>
    <s v="2025-10-28 14:28:34"/>
    <s v="0000-00-00 00:00:00"/>
    <s v="0000-00-00 00:00:00"/>
    <s v="0000-00-00 00:00:00"/>
    <s v="2025-10-28"/>
    <s v="2025-10-28"/>
    <s v="2025-11-07"/>
    <s v="2025-11-11"/>
    <s v="2025-11-12"/>
    <x v="19"/>
    <s v="Medellin"/>
    <s v="5463"/>
    <x v="1327"/>
    <m/>
    <x v="0"/>
    <n v="1"/>
    <x v="0"/>
    <x v="0"/>
    <x v="0"/>
    <n v="399000"/>
    <x v="3"/>
    <x v="0"/>
    <x v="0"/>
    <x v="3"/>
  </r>
  <r>
    <x v="2804"/>
    <x v="1530"/>
    <s v="MUEBLES CC CUBRIMIENTOS"/>
    <x v="0"/>
    <m/>
    <s v="2025-09-15"/>
    <s v="2025-10-22"/>
    <s v="2025-10-28 13:50:44"/>
    <s v="2025-10-28 14:28:34"/>
    <s v="0000-00-00 00:00:00"/>
    <s v="0000-00-00 00:00:00"/>
    <s v="0000-00-00 00:00:00"/>
    <s v="2025-10-28"/>
    <s v="2025-10-28"/>
    <s v="2025-11-07"/>
    <s v="2025-11-11"/>
    <s v="2025-11-12"/>
    <x v="19"/>
    <s v="Medellin"/>
    <s v="SERVLAV03"/>
    <x v="1216"/>
    <m/>
    <x v="0"/>
    <n v="1"/>
    <x v="0"/>
    <x v="0"/>
    <x v="0"/>
    <n v="190000"/>
    <x v="3"/>
    <x v="1"/>
    <x v="1"/>
    <x v="3"/>
  </r>
  <r>
    <x v="2805"/>
    <x v="345"/>
    <s v="CUBRIMIENTO"/>
    <x v="0"/>
    <m/>
    <s v="2025-09-16"/>
    <s v="2025-09-16"/>
    <s v="2025-09-16 13:58:30"/>
    <s v="0000-00-00 00:00:00"/>
    <s v="2025-09-16 13:58:35"/>
    <s v="2025-09-17 15:30:05"/>
    <s v="0000-00-00 00:00:00"/>
    <s v="2025-09-17"/>
    <s v="2025-09-17"/>
    <s v="2025-09-19"/>
    <s v="2025-09-23"/>
    <s v="2025-09-23"/>
    <x v="3"/>
    <s v="Toscany"/>
    <s v="55015"/>
    <x v="513"/>
    <m/>
    <x v="0"/>
    <n v="3.5"/>
    <x v="0"/>
    <x v="0"/>
    <x v="0"/>
    <n v="184100"/>
    <x v="0"/>
    <x v="0"/>
    <x v="0"/>
    <x v="4"/>
  </r>
  <r>
    <x v="2806"/>
    <x v="1510"/>
    <s v="CUBRIMIENTO"/>
    <x v="0"/>
    <m/>
    <s v="2025-09-16"/>
    <s v="2025-09-18"/>
    <s v="2025-09-26 14:53:50"/>
    <s v="0000-00-00 00:00:00"/>
    <s v="2025-09-26 14:54:37"/>
    <s v="2025-09-26 16:18:16"/>
    <s v="0000-00-00 00:00:00"/>
    <s v="2025-09-19"/>
    <s v="2025-09-19"/>
    <s v="2025-09-23"/>
    <s v="2025-09-25"/>
    <s v="2025-09-25"/>
    <x v="3"/>
    <s v="Toscany"/>
    <s v="107"/>
    <x v="249"/>
    <m/>
    <x v="0"/>
    <n v="7"/>
    <x v="0"/>
    <x v="0"/>
    <x v="0"/>
    <n v="368200"/>
    <x v="0"/>
    <x v="0"/>
    <x v="0"/>
    <x v="4"/>
  </r>
  <r>
    <x v="2806"/>
    <x v="1510"/>
    <s v="CUBRIMIENTO"/>
    <x v="0"/>
    <m/>
    <s v="2025-09-16"/>
    <s v="2025-09-18"/>
    <s v="2025-09-26 14:53:50"/>
    <s v="0000-00-00 00:00:00"/>
    <s v="2025-09-26 14:54:37"/>
    <s v="2025-09-26 16:18:16"/>
    <s v="0000-00-00 00:00:00"/>
    <s v="2025-09-19"/>
    <s v="2025-09-19"/>
    <s v="2025-09-23"/>
    <s v="2025-09-25"/>
    <s v="2025-09-25"/>
    <x v="3"/>
    <s v="Toscany"/>
    <s v="82"/>
    <x v="231"/>
    <m/>
    <x v="0"/>
    <n v="2"/>
    <x v="0"/>
    <x v="0"/>
    <x v="0"/>
    <n v="105200"/>
    <x v="0"/>
    <x v="0"/>
    <x v="0"/>
    <x v="4"/>
  </r>
  <r>
    <x v="2807"/>
    <x v="549"/>
    <s v="CUBRIMIENTO"/>
    <x v="0"/>
    <m/>
    <s v="2025-09-16"/>
    <s v="2025-09-18"/>
    <s v="2025-09-18 14:01:18"/>
    <s v="0000-00-00 00:00:00"/>
    <s v="2025-09-19 06:51:43"/>
    <s v="2025-09-19 06:52:00"/>
    <s v="0000-00-00 00:00:00"/>
    <s v="2025-09-19"/>
    <s v="2025-09-19"/>
    <s v="2025-09-23"/>
    <s v="2025-09-25"/>
    <s v="2025-09-25"/>
    <x v="3"/>
    <s v="Toscany"/>
    <s v="11369"/>
    <x v="789"/>
    <m/>
    <x v="0"/>
    <n v="4"/>
    <x v="0"/>
    <x v="0"/>
    <x v="0"/>
    <n v="5200"/>
    <x v="0"/>
    <x v="0"/>
    <x v="0"/>
    <x v="4"/>
  </r>
  <r>
    <x v="2807"/>
    <x v="549"/>
    <s v="CUBRIMIENTO"/>
    <x v="0"/>
    <m/>
    <s v="2025-09-16"/>
    <s v="2025-09-18"/>
    <s v="2025-09-18 14:01:18"/>
    <s v="0000-00-00 00:00:00"/>
    <s v="2025-09-19 06:51:43"/>
    <s v="2025-09-19 06:52:00"/>
    <s v="0000-00-00 00:00:00"/>
    <s v="2025-09-19"/>
    <s v="2025-09-19"/>
    <s v="2025-09-23"/>
    <s v="2025-09-25"/>
    <s v="2025-09-25"/>
    <x v="3"/>
    <s v="Toscany"/>
    <s v="11435"/>
    <x v="229"/>
    <m/>
    <x v="0"/>
    <n v="2"/>
    <x v="0"/>
    <x v="0"/>
    <x v="0"/>
    <n v="127380"/>
    <x v="0"/>
    <x v="0"/>
    <x v="0"/>
    <x v="4"/>
  </r>
  <r>
    <x v="2807"/>
    <x v="549"/>
    <s v="CUBRIMIENTO"/>
    <x v="0"/>
    <m/>
    <s v="2025-09-16"/>
    <s v="2025-09-18"/>
    <s v="2025-09-18 14:01:18"/>
    <s v="0000-00-00 00:00:00"/>
    <s v="2025-09-19 06:51:43"/>
    <s v="2025-09-19 06:52:00"/>
    <s v="0000-00-00 00:00:00"/>
    <s v="2025-09-19"/>
    <s v="2025-09-19"/>
    <s v="2025-09-23"/>
    <s v="2025-09-25"/>
    <s v="2025-09-25"/>
    <x v="3"/>
    <s v="Toscany"/>
    <s v="11441"/>
    <x v="204"/>
    <m/>
    <x v="0"/>
    <n v="1"/>
    <x v="0"/>
    <x v="0"/>
    <x v="0"/>
    <n v="50420"/>
    <x v="0"/>
    <x v="0"/>
    <x v="0"/>
    <x v="4"/>
  </r>
  <r>
    <x v="2807"/>
    <x v="549"/>
    <s v="CUBRIMIENTO"/>
    <x v="0"/>
    <m/>
    <s v="2025-09-16"/>
    <s v="2025-09-18"/>
    <s v="2025-09-18 14:01:18"/>
    <s v="0000-00-00 00:00:00"/>
    <s v="2025-09-19 06:51:43"/>
    <s v="2025-09-19 06:52:00"/>
    <s v="0000-00-00 00:00:00"/>
    <s v="2025-09-19"/>
    <s v="2025-09-19"/>
    <s v="2025-09-23"/>
    <s v="2025-09-25"/>
    <s v="2025-09-25"/>
    <x v="3"/>
    <s v="Toscany"/>
    <s v="12871"/>
    <x v="790"/>
    <m/>
    <x v="0"/>
    <n v="4"/>
    <x v="0"/>
    <x v="0"/>
    <x v="0"/>
    <n v="1600"/>
    <x v="0"/>
    <x v="0"/>
    <x v="0"/>
    <x v="4"/>
  </r>
  <r>
    <x v="2808"/>
    <x v="18"/>
    <s v="CUBRIMIENTO"/>
    <x v="0"/>
    <m/>
    <s v="2025-09-16"/>
    <s v="2025-10-28"/>
    <s v="2025-10-28 14:27:51"/>
    <s v="0000-00-00 00:00:00"/>
    <s v="2025-10-31 13:49:02"/>
    <s v="2025-11-04 08:11:01"/>
    <s v="2025-11-05 16:07:23"/>
    <s v="2025-10-29"/>
    <s v="2025-10-29"/>
    <s v="2025-10-31"/>
    <s v="2025-11-04"/>
    <s v="2025-11-05"/>
    <x v="3"/>
    <s v="Toscana"/>
    <s v="3151"/>
    <x v="57"/>
    <m/>
    <x v="0"/>
    <n v="100"/>
    <x v="0"/>
    <x v="0"/>
    <x v="0"/>
    <n v="3266496"/>
    <x v="0"/>
    <x v="0"/>
    <x v="0"/>
    <x v="0"/>
  </r>
  <r>
    <x v="2808"/>
    <x v="18"/>
    <s v="CUBRIMIENTO"/>
    <x v="0"/>
    <m/>
    <s v="2025-09-16"/>
    <s v="2025-10-28"/>
    <s v="2025-10-28 14:27:51"/>
    <s v="0000-00-00 00:00:00"/>
    <s v="2025-10-31 13:49:02"/>
    <s v="2025-11-04 08:11:01"/>
    <s v="2025-11-05 16:07:23"/>
    <s v="2025-10-29"/>
    <s v="2025-10-29"/>
    <s v="2025-10-31"/>
    <s v="2025-11-04"/>
    <s v="2025-11-05"/>
    <x v="3"/>
    <s v="Toscana"/>
    <s v="PZCH061"/>
    <x v="524"/>
    <m/>
    <x v="0"/>
    <n v="13.5"/>
    <x v="0"/>
    <x v="0"/>
    <x v="0"/>
    <n v="392551.92000000004"/>
    <x v="0"/>
    <x v="0"/>
    <x v="0"/>
    <x v="0"/>
  </r>
  <r>
    <x v="2808"/>
    <x v="18"/>
    <s v="CUBRIMIENTO"/>
    <x v="0"/>
    <m/>
    <s v="2025-09-16"/>
    <s v="2025-10-28"/>
    <s v="2025-10-28 14:27:51"/>
    <s v="0000-00-00 00:00:00"/>
    <s v="2025-10-31 13:49:02"/>
    <s v="2025-11-04 08:11:01"/>
    <s v="2025-11-05 16:07:23"/>
    <s v="2025-10-29"/>
    <s v="2025-10-29"/>
    <s v="2025-10-31"/>
    <s v="2025-11-04"/>
    <s v="2025-11-05"/>
    <x v="3"/>
    <s v="Toscana"/>
    <s v="PZCH063"/>
    <x v="616"/>
    <m/>
    <x v="0"/>
    <n v="1"/>
    <x v="0"/>
    <x v="0"/>
    <x v="0"/>
    <n v="3816"/>
    <x v="0"/>
    <x v="0"/>
    <x v="0"/>
    <x v="0"/>
  </r>
  <r>
    <x v="2809"/>
    <x v="1531"/>
    <s v="MUEBLES CC CUBRIMIENTOS"/>
    <x v="0"/>
    <m/>
    <s v="2025-09-16"/>
    <s v="2025-09-22"/>
    <s v="2025-09-23 14:59:32"/>
    <s v="0000-00-00 00:00:00"/>
    <s v="0000-00-00 00:00:00"/>
    <s v="0000-00-00 00:00:00"/>
    <s v="0000-00-00 00:00:00"/>
    <s v="2025-09-23"/>
    <s v="2025-09-23"/>
    <s v="2025-11-07"/>
    <s v="2025-11-11"/>
    <s v="2025-11-13"/>
    <x v="4"/>
    <s v="Cali"/>
    <s v="100432"/>
    <x v="823"/>
    <m/>
    <x v="0"/>
    <n v="1"/>
    <x v="0"/>
    <x v="0"/>
    <x v="0"/>
    <n v="1886707"/>
    <x v="1"/>
    <x v="2"/>
    <x v="0"/>
    <x v="3"/>
  </r>
  <r>
    <x v="2809"/>
    <x v="1531"/>
    <s v="MUEBLES CC CUBRIMIENTOS"/>
    <x v="0"/>
    <m/>
    <s v="2025-09-16"/>
    <s v="2025-09-22"/>
    <s v="2025-09-23 14:59:32"/>
    <s v="0000-00-00 00:00:00"/>
    <s v="0000-00-00 00:00:00"/>
    <s v="0000-00-00 00:00:00"/>
    <s v="0000-00-00 00:00:00"/>
    <s v="2025-09-23"/>
    <s v="2025-09-23"/>
    <s v="2025-11-07"/>
    <s v="2025-11-11"/>
    <s v="2025-11-13"/>
    <x v="4"/>
    <s v="Cali"/>
    <s v="5121"/>
    <x v="255"/>
    <m/>
    <x v="0"/>
    <n v="8"/>
    <x v="0"/>
    <x v="0"/>
    <x v="0"/>
    <n v="3028536"/>
    <x v="1"/>
    <x v="2"/>
    <x v="0"/>
    <x v="3"/>
  </r>
  <r>
    <x v="2809"/>
    <x v="1531"/>
    <s v="MUEBLES CC CUBRIMIENTOS"/>
    <x v="0"/>
    <m/>
    <s v="2025-09-16"/>
    <s v="2025-09-22"/>
    <s v="2025-09-23 14:59:32"/>
    <s v="0000-00-00 00:00:00"/>
    <s v="0000-00-00 00:00:00"/>
    <s v="0000-00-00 00:00:00"/>
    <s v="0000-00-00 00:00:00"/>
    <s v="2025-09-23"/>
    <s v="2025-09-23"/>
    <s v="2025-11-07"/>
    <s v="2025-11-11"/>
    <s v="2025-11-13"/>
    <x v="4"/>
    <s v="Cali"/>
    <s v="5214"/>
    <x v="1013"/>
    <s v="LONA DICKSON BEIGE *1.20 REF:0681"/>
    <x v="0"/>
    <n v="1"/>
    <x v="0"/>
    <x v="0"/>
    <x v="0"/>
    <n v="2623881"/>
    <x v="1"/>
    <x v="17"/>
    <x v="0"/>
    <x v="3"/>
  </r>
  <r>
    <x v="2810"/>
    <x v="1181"/>
    <s v="MUEBLES CC CUBRIMIENTOS"/>
    <x v="0"/>
    <m/>
    <s v="2025-09-16"/>
    <s v="2025-10-10"/>
    <s v="2025-10-23 17:36:20"/>
    <s v="0000-00-00 00:00:00"/>
    <s v="0000-00-00 00:00:00"/>
    <s v="0000-00-00 00:00:00"/>
    <s v="0000-00-00 00:00:00"/>
    <s v="2025-10-23"/>
    <s v="2025-11-07"/>
    <s v="2025-11-17"/>
    <s v="2025-11-17"/>
    <s v="2025-11-27"/>
    <x v="16"/>
    <s v="Cali"/>
    <s v="28523"/>
    <x v="1000"/>
    <m/>
    <x v="0"/>
    <n v="1"/>
    <x v="0"/>
    <x v="0"/>
    <x v="0"/>
    <n v="31050"/>
    <x v="1"/>
    <x v="0"/>
    <x v="0"/>
    <x v="3"/>
  </r>
  <r>
    <x v="2810"/>
    <x v="1181"/>
    <s v="MUEBLES CC CUBRIMIENTOS"/>
    <x v="0"/>
    <m/>
    <s v="2025-09-16"/>
    <s v="2025-10-10"/>
    <s v="2025-10-23 17:36:20"/>
    <s v="0000-00-00 00:00:00"/>
    <s v="0000-00-00 00:00:00"/>
    <s v="0000-00-00 00:00:00"/>
    <s v="0000-00-00 00:00:00"/>
    <s v="2025-10-23"/>
    <s v="2025-11-07"/>
    <s v="2025-11-17"/>
    <s v="2025-11-17"/>
    <s v="2025-11-27"/>
    <x v="16"/>
    <s v="Cali"/>
    <s v="28523"/>
    <x v="1000"/>
    <m/>
    <x v="0"/>
    <n v="1"/>
    <x v="0"/>
    <x v="0"/>
    <x v="0"/>
    <n v="31050"/>
    <x v="1"/>
    <x v="0"/>
    <x v="0"/>
    <x v="3"/>
  </r>
  <r>
    <x v="2810"/>
    <x v="1181"/>
    <s v="MUEBLES CC CUBRIMIENTOS"/>
    <x v="0"/>
    <m/>
    <s v="2025-09-16"/>
    <s v="2025-10-10"/>
    <s v="2025-10-23 17:36:20"/>
    <s v="0000-00-00 00:00:00"/>
    <s v="0000-00-00 00:00:00"/>
    <s v="0000-00-00 00:00:00"/>
    <s v="0000-00-00 00:00:00"/>
    <s v="2025-10-23"/>
    <s v="2025-11-07"/>
    <s v="2025-11-17"/>
    <s v="2025-11-17"/>
    <s v="2025-11-27"/>
    <x v="16"/>
    <s v="Cali"/>
    <s v="FLANCHE01"/>
    <x v="51"/>
    <m/>
    <x v="0"/>
    <n v="2"/>
    <x v="413"/>
    <x v="0"/>
    <x v="0"/>
    <n v="2058678"/>
    <x v="1"/>
    <x v="0"/>
    <x v="0"/>
    <x v="3"/>
  </r>
  <r>
    <x v="2810"/>
    <x v="1181"/>
    <s v="MUEBLES CC CUBRIMIENTOS"/>
    <x v="0"/>
    <m/>
    <s v="2025-09-16"/>
    <s v="2025-10-10"/>
    <s v="2025-10-23 17:36:20"/>
    <s v="0000-00-00 00:00:00"/>
    <s v="0000-00-00 00:00:00"/>
    <s v="0000-00-00 00:00:00"/>
    <s v="0000-00-00 00:00:00"/>
    <s v="2025-10-23"/>
    <s v="2025-11-07"/>
    <s v="2025-11-17"/>
    <s v="2025-11-17"/>
    <s v="2025-11-27"/>
    <x v="16"/>
    <s v="Cali"/>
    <s v="FLANCHE01"/>
    <x v="51"/>
    <m/>
    <x v="0"/>
    <n v="2"/>
    <x v="413"/>
    <x v="0"/>
    <x v="0"/>
    <n v="2058678"/>
    <x v="1"/>
    <x v="0"/>
    <x v="0"/>
    <x v="3"/>
  </r>
  <r>
    <x v="2810"/>
    <x v="1181"/>
    <s v="MUEBLES CC CUBRIMIENTOS"/>
    <x v="0"/>
    <m/>
    <s v="2025-09-16"/>
    <s v="2025-10-10"/>
    <s v="2025-10-23 17:36:20"/>
    <s v="0000-00-00 00:00:00"/>
    <s v="0000-00-00 00:00:00"/>
    <s v="0000-00-00 00:00:00"/>
    <s v="0000-00-00 00:00:00"/>
    <s v="2025-10-23"/>
    <s v="2025-11-07"/>
    <s v="2025-11-17"/>
    <s v="2025-11-17"/>
    <s v="2025-11-27"/>
    <x v="16"/>
    <s v="Cali"/>
    <s v="PLT15"/>
    <x v="127"/>
    <m/>
    <x v="3"/>
    <n v="5"/>
    <x v="0"/>
    <x v="0"/>
    <x v="0"/>
    <n v="0"/>
    <x v="1"/>
    <x v="0"/>
    <x v="0"/>
    <x v="3"/>
  </r>
  <r>
    <x v="2810"/>
    <x v="1181"/>
    <s v="MUEBLES CC CUBRIMIENTOS"/>
    <x v="0"/>
    <m/>
    <s v="2025-09-16"/>
    <s v="2025-10-10"/>
    <s v="2025-10-23 17:36:20"/>
    <s v="0000-00-00 00:00:00"/>
    <s v="0000-00-00 00:00:00"/>
    <s v="0000-00-00 00:00:00"/>
    <s v="0000-00-00 00:00:00"/>
    <s v="2025-10-23"/>
    <s v="2025-11-07"/>
    <s v="2025-11-17"/>
    <s v="2025-11-17"/>
    <s v="2025-11-27"/>
    <x v="16"/>
    <s v="Cali"/>
    <s v="PLT51"/>
    <x v="500"/>
    <m/>
    <x v="3"/>
    <n v="3"/>
    <x v="0"/>
    <x v="0"/>
    <x v="0"/>
    <n v="0"/>
    <x v="1"/>
    <x v="0"/>
    <x v="0"/>
    <x v="3"/>
  </r>
  <r>
    <x v="2810"/>
    <x v="1181"/>
    <s v="MUEBLES CC CUBRIMIENTOS"/>
    <x v="0"/>
    <m/>
    <s v="2025-09-16"/>
    <s v="2025-10-10"/>
    <s v="2025-10-23 17:36:20"/>
    <s v="0000-00-00 00:00:00"/>
    <s v="0000-00-00 00:00:00"/>
    <s v="0000-00-00 00:00:00"/>
    <s v="0000-00-00 00:00:00"/>
    <s v="2025-10-23"/>
    <s v="2025-11-07"/>
    <s v="2025-11-17"/>
    <s v="2025-11-17"/>
    <s v="2025-11-27"/>
    <x v="16"/>
    <s v="Cali"/>
    <s v="PLT56-2"/>
    <x v="1028"/>
    <m/>
    <x v="3"/>
    <n v="2"/>
    <x v="0"/>
    <x v="0"/>
    <x v="0"/>
    <n v="0"/>
    <x v="1"/>
    <x v="0"/>
    <x v="0"/>
    <x v="3"/>
  </r>
  <r>
    <x v="2810"/>
    <x v="1181"/>
    <s v="MUEBLES CC CUBRIMIENTOS"/>
    <x v="0"/>
    <m/>
    <s v="2025-09-16"/>
    <s v="2025-10-10"/>
    <s v="2025-10-23 17:36:20"/>
    <s v="0000-00-00 00:00:00"/>
    <s v="0000-00-00 00:00:00"/>
    <s v="0000-00-00 00:00:00"/>
    <s v="0000-00-00 00:00:00"/>
    <s v="2025-10-23"/>
    <s v="2025-11-07"/>
    <s v="2025-11-17"/>
    <s v="2025-11-17"/>
    <s v="2025-11-27"/>
    <x v="16"/>
    <s v="Cali"/>
    <s v="PTEK02"/>
    <x v="197"/>
    <s v="LONA PERGOTEX BLACKOUT GRIS 3M"/>
    <x v="19"/>
    <n v="1"/>
    <x v="3"/>
    <x v="0"/>
    <x v="106"/>
    <n v="68223922"/>
    <x v="1"/>
    <x v="4"/>
    <x v="7"/>
    <x v="3"/>
  </r>
  <r>
    <x v="2810"/>
    <x v="1181"/>
    <s v="MUEBLES CC CUBRIMIENTOS"/>
    <x v="0"/>
    <m/>
    <s v="2025-09-16"/>
    <s v="2025-10-10"/>
    <s v="2025-10-23 17:36:20"/>
    <s v="0000-00-00 00:00:00"/>
    <s v="0000-00-00 00:00:00"/>
    <s v="0000-00-00 00:00:00"/>
    <s v="0000-00-00 00:00:00"/>
    <s v="2025-10-23"/>
    <s v="2025-11-07"/>
    <s v="2025-11-17"/>
    <s v="2025-11-17"/>
    <s v="2025-11-27"/>
    <x v="16"/>
    <s v="Cali"/>
    <s v="PTEK02"/>
    <x v="197"/>
    <s v="LONA PERGOTEX BLACKOUT GRIS 3M"/>
    <x v="19"/>
    <n v="1"/>
    <x v="80"/>
    <x v="0"/>
    <x v="106"/>
    <n v="93281047"/>
    <x v="1"/>
    <x v="4"/>
    <x v="7"/>
    <x v="3"/>
  </r>
  <r>
    <x v="2811"/>
    <x v="1073"/>
    <s v="MUEBLES CC CUBRIMIENTOS"/>
    <x v="0"/>
    <m/>
    <s v="2025-09-17"/>
    <s v="2025-09-17"/>
    <s v="2025-09-17 11:36:47"/>
    <s v="2025-09-17 16:54:05"/>
    <s v="2025-09-17 16:54:05"/>
    <s v="2025-09-17 16:54:05"/>
    <s v="2025-09-17 16:54:05"/>
    <s v="2025-09-18"/>
    <s v="2025-09-18"/>
    <s v="2025-09-19"/>
    <s v="2025-09-23"/>
    <s v="2025-09-23"/>
    <x v="3"/>
    <s v="Toscana"/>
    <s v="24853"/>
    <x v="106"/>
    <m/>
    <x v="0"/>
    <n v="1"/>
    <x v="0"/>
    <x v="0"/>
    <x v="0"/>
    <n v="0"/>
    <x v="0"/>
    <x v="0"/>
    <x v="0"/>
    <x v="4"/>
  </r>
  <r>
    <x v="2811"/>
    <x v="1073"/>
    <s v="MUEBLES CC CUBRIMIENTOS"/>
    <x v="0"/>
    <m/>
    <s v="2025-09-17"/>
    <s v="2025-09-17"/>
    <s v="2025-09-17 11:36:47"/>
    <s v="2025-09-17 16:54:05"/>
    <s v="2025-09-17 16:54:05"/>
    <s v="2025-09-17 16:54:05"/>
    <s v="2025-09-17 16:54:05"/>
    <s v="2025-09-18"/>
    <s v="2025-09-18"/>
    <s v="2025-09-19"/>
    <s v="2025-09-23"/>
    <s v="2025-09-23"/>
    <x v="3"/>
    <s v="Toscana"/>
    <s v="25692"/>
    <x v="1074"/>
    <m/>
    <x v="0"/>
    <n v="4"/>
    <x v="0"/>
    <x v="0"/>
    <x v="0"/>
    <n v="0"/>
    <x v="0"/>
    <x v="0"/>
    <x v="0"/>
    <x v="4"/>
  </r>
  <r>
    <x v="2811"/>
    <x v="1073"/>
    <s v="MUEBLES CC CUBRIMIENTOS"/>
    <x v="0"/>
    <m/>
    <s v="2025-09-17"/>
    <s v="2025-09-17"/>
    <s v="2025-09-17 11:36:47"/>
    <s v="2025-09-17 16:54:05"/>
    <s v="2025-09-17 16:54:05"/>
    <s v="2025-09-17 16:54:05"/>
    <s v="2025-09-17 16:54:05"/>
    <s v="2025-09-18"/>
    <s v="2025-09-18"/>
    <s v="2025-09-19"/>
    <s v="2025-09-23"/>
    <s v="2025-09-23"/>
    <x v="3"/>
    <s v="Toscana"/>
    <s v="25797"/>
    <x v="1075"/>
    <m/>
    <x v="0"/>
    <n v="1"/>
    <x v="0"/>
    <x v="0"/>
    <x v="0"/>
    <n v="0"/>
    <x v="0"/>
    <x v="0"/>
    <x v="0"/>
    <x v="4"/>
  </r>
  <r>
    <x v="2811"/>
    <x v="1073"/>
    <s v="MUEBLES CC CUBRIMIENTOS"/>
    <x v="0"/>
    <m/>
    <s v="2025-09-17"/>
    <s v="2025-09-17"/>
    <s v="2025-09-17 11:36:47"/>
    <s v="2025-09-17 16:54:05"/>
    <s v="2025-09-17 16:54:05"/>
    <s v="2025-09-17 16:54:05"/>
    <s v="2025-09-17 16:54:05"/>
    <s v="2025-09-18"/>
    <s v="2025-09-18"/>
    <s v="2025-09-19"/>
    <s v="2025-09-23"/>
    <s v="2025-09-23"/>
    <x v="3"/>
    <s v="Toscana"/>
    <s v="26797"/>
    <x v="1166"/>
    <m/>
    <x v="0"/>
    <n v="6"/>
    <x v="0"/>
    <x v="0"/>
    <x v="0"/>
    <n v="0"/>
    <x v="0"/>
    <x v="0"/>
    <x v="0"/>
    <x v="4"/>
  </r>
  <r>
    <x v="2811"/>
    <x v="1073"/>
    <s v="MUEBLES CC CUBRIMIENTOS"/>
    <x v="0"/>
    <m/>
    <s v="2025-09-17"/>
    <s v="2025-09-17"/>
    <s v="2025-09-17 11:36:47"/>
    <s v="2025-09-17 16:54:05"/>
    <s v="2025-09-17 16:54:05"/>
    <s v="2025-09-17 16:54:05"/>
    <s v="2025-09-17 16:54:05"/>
    <s v="2025-09-18"/>
    <s v="2025-09-18"/>
    <s v="2025-09-19"/>
    <s v="2025-09-23"/>
    <s v="2025-09-23"/>
    <x v="3"/>
    <s v="Toscana"/>
    <s v="26798"/>
    <x v="594"/>
    <m/>
    <x v="0"/>
    <n v="3"/>
    <x v="0"/>
    <x v="0"/>
    <x v="0"/>
    <n v="0"/>
    <x v="0"/>
    <x v="0"/>
    <x v="0"/>
    <x v="4"/>
  </r>
  <r>
    <x v="2811"/>
    <x v="1073"/>
    <s v="MUEBLES CC CUBRIMIENTOS"/>
    <x v="0"/>
    <m/>
    <s v="2025-09-17"/>
    <s v="2025-09-17"/>
    <s v="2025-09-17 11:36:47"/>
    <s v="2025-09-17 16:54:05"/>
    <s v="2025-09-17 16:54:05"/>
    <s v="2025-09-17 16:54:05"/>
    <s v="2025-09-17 16:54:05"/>
    <s v="2025-09-18"/>
    <s v="2025-09-18"/>
    <s v="2025-09-19"/>
    <s v="2025-09-23"/>
    <s v="2025-09-23"/>
    <x v="3"/>
    <s v="Toscana"/>
    <s v="27607"/>
    <x v="1076"/>
    <m/>
    <x v="0"/>
    <n v="4"/>
    <x v="0"/>
    <x v="0"/>
    <x v="0"/>
    <n v="0"/>
    <x v="0"/>
    <x v="0"/>
    <x v="0"/>
    <x v="4"/>
  </r>
  <r>
    <x v="2811"/>
    <x v="1073"/>
    <s v="MUEBLES CC CUBRIMIENTOS"/>
    <x v="0"/>
    <m/>
    <s v="2025-09-17"/>
    <s v="2025-09-17"/>
    <s v="2025-09-17 11:36:47"/>
    <s v="2025-09-17 16:54:05"/>
    <s v="2025-09-17 16:54:05"/>
    <s v="2025-09-17 16:54:05"/>
    <s v="2025-09-17 16:54:05"/>
    <s v="2025-09-18"/>
    <s v="2025-09-18"/>
    <s v="2025-09-19"/>
    <s v="2025-09-23"/>
    <s v="2025-09-23"/>
    <x v="3"/>
    <s v="Toscana"/>
    <s v="28290"/>
    <x v="1077"/>
    <m/>
    <x v="0"/>
    <n v="2"/>
    <x v="0"/>
    <x v="0"/>
    <x v="0"/>
    <n v="0"/>
    <x v="0"/>
    <x v="0"/>
    <x v="0"/>
    <x v="4"/>
  </r>
  <r>
    <x v="2811"/>
    <x v="1073"/>
    <s v="MUEBLES CC CUBRIMIENTOS"/>
    <x v="0"/>
    <m/>
    <s v="2025-09-17"/>
    <s v="2025-09-17"/>
    <s v="2025-09-17 11:36:47"/>
    <s v="2025-09-17 16:54:05"/>
    <s v="2025-09-17 16:54:05"/>
    <s v="2025-09-17 16:54:05"/>
    <s v="2025-09-17 16:54:05"/>
    <s v="2025-09-18"/>
    <s v="2025-09-18"/>
    <s v="2025-09-19"/>
    <s v="2025-09-23"/>
    <s v="2025-09-23"/>
    <x v="3"/>
    <s v="Toscana"/>
    <s v="PZCH016"/>
    <x v="590"/>
    <m/>
    <x v="0"/>
    <n v="1"/>
    <x v="0"/>
    <x v="0"/>
    <x v="0"/>
    <n v="0"/>
    <x v="0"/>
    <x v="0"/>
    <x v="0"/>
    <x v="4"/>
  </r>
  <r>
    <x v="2811"/>
    <x v="1073"/>
    <s v="MUEBLES CC CUBRIMIENTOS"/>
    <x v="0"/>
    <m/>
    <s v="2025-09-17"/>
    <s v="2025-09-17"/>
    <s v="2025-09-17 11:36:47"/>
    <s v="2025-09-17 16:54:05"/>
    <s v="2025-09-17 16:54:05"/>
    <s v="2025-09-17 16:54:05"/>
    <s v="2025-09-17 16:54:05"/>
    <s v="2025-09-18"/>
    <s v="2025-09-18"/>
    <s v="2025-09-19"/>
    <s v="2025-09-23"/>
    <s v="2025-09-23"/>
    <x v="3"/>
    <s v="Toscana"/>
    <s v="PZCH100"/>
    <x v="1304"/>
    <m/>
    <x v="0"/>
    <n v="2"/>
    <x v="0"/>
    <x v="0"/>
    <x v="0"/>
    <n v="0"/>
    <x v="0"/>
    <x v="0"/>
    <x v="0"/>
    <x v="4"/>
  </r>
  <r>
    <x v="2811"/>
    <x v="1073"/>
    <s v="MUEBLES CC CUBRIMIENTOS"/>
    <x v="0"/>
    <m/>
    <s v="2025-09-17"/>
    <s v="2025-09-17"/>
    <s v="2025-09-17 11:36:47"/>
    <s v="2025-09-17 16:54:05"/>
    <s v="2025-09-17 16:54:05"/>
    <s v="2025-09-17 16:54:05"/>
    <s v="2025-09-17 16:54:05"/>
    <s v="2025-09-18"/>
    <s v="2025-09-18"/>
    <s v="2025-09-19"/>
    <s v="2025-09-23"/>
    <s v="2025-09-23"/>
    <x v="3"/>
    <s v="Toscana"/>
    <s v="TRANSP06"/>
    <x v="59"/>
    <m/>
    <x v="0"/>
    <n v="1"/>
    <x v="0"/>
    <x v="0"/>
    <x v="0"/>
    <n v="0"/>
    <x v="0"/>
    <x v="1"/>
    <x v="1"/>
    <x v="4"/>
  </r>
  <r>
    <x v="2812"/>
    <x v="1528"/>
    <s v="MUEBLES CC CUBRIMIENTOS"/>
    <x v="0"/>
    <m/>
    <s v="2025-09-17"/>
    <s v="2025-09-23"/>
    <s v="2025-09-24 10:12:08"/>
    <s v="0000-00-00 00:00:00"/>
    <s v="2025-10-16 08:01:05"/>
    <s v="2025-10-16 08:01:33"/>
    <s v="0000-00-00 00:00:00"/>
    <s v="2025-09-24"/>
    <s v="2025-09-24"/>
    <s v="2025-10-20"/>
    <s v="2025-10-22"/>
    <s v="2025-10-24"/>
    <x v="8"/>
    <s v="Cali"/>
    <s v="5326"/>
    <x v="90"/>
    <m/>
    <x v="3"/>
    <n v="1"/>
    <x v="0"/>
    <x v="0"/>
    <x v="0"/>
    <n v="472054"/>
    <x v="0"/>
    <x v="0"/>
    <x v="0"/>
    <x v="0"/>
  </r>
  <r>
    <x v="2813"/>
    <x v="1310"/>
    <s v="CUBRIMIENTO"/>
    <x v="0"/>
    <m/>
    <s v="0000-00-00"/>
    <s v="2025-10-01"/>
    <s v="2025-10-02 16:43:38"/>
    <s v="2025-10-08 14:05:01"/>
    <s v="2025-10-24 07:21:55"/>
    <s v="2025-11-05 09:17:35"/>
    <s v="0000-00-00 00:00:00"/>
    <s v="2025-10-02"/>
    <s v="2025-10-08"/>
    <s v="2025-10-24"/>
    <s v="2025-10-26"/>
    <s v="2025-11-01"/>
    <x v="0"/>
    <s v="Cali"/>
    <s v="VIGAAC03"/>
    <x v="787"/>
    <m/>
    <x v="3"/>
    <n v="1"/>
    <x v="25"/>
    <x v="0"/>
    <x v="0"/>
    <n v="0"/>
    <x v="0"/>
    <x v="0"/>
    <x v="0"/>
    <x v="0"/>
  </r>
  <r>
    <x v="2814"/>
    <x v="1532"/>
    <s v="MUEBLES"/>
    <x v="0"/>
    <m/>
    <s v="2025-09-17"/>
    <s v="2025-09-18"/>
    <s v="2025-09-23 12:21:16"/>
    <s v="0000-00-00 00:00:00"/>
    <s v="0000-00-00 00:00:00"/>
    <s v="2025-09-25 07:57:07"/>
    <s v="0000-00-00 00:00:00"/>
    <s v="2025-09-19"/>
    <s v="2025-09-19"/>
    <s v="2025-09-22"/>
    <s v="2025-09-24"/>
    <s v="2025-09-24"/>
    <x v="3"/>
    <s v="Virtual"/>
    <s v="100196"/>
    <x v="218"/>
    <m/>
    <x v="0"/>
    <n v="1"/>
    <x v="0"/>
    <x v="0"/>
    <x v="0"/>
    <n v="169800"/>
    <x v="0"/>
    <x v="0"/>
    <x v="0"/>
    <x v="4"/>
  </r>
  <r>
    <x v="2815"/>
    <x v="1533"/>
    <s v="MUEBLES CC CUBRIMIENTOS"/>
    <x v="0"/>
    <m/>
    <s v="2025-09-17"/>
    <s v="2025-09-17"/>
    <s v="2025-09-17 10:53:59"/>
    <s v="0000-00-00 00:00:00"/>
    <s v="2025-09-18 07:09:53"/>
    <s v="2025-09-19 10:10:59"/>
    <s v="2025-09-29 16:02:09"/>
    <s v="2025-09-18"/>
    <s v="2025-09-18"/>
    <s v="2025-09-19"/>
    <s v="2025-09-23"/>
    <s v="2025-09-24"/>
    <x v="1"/>
    <s v="Toscany"/>
    <s v="11443"/>
    <x v="368"/>
    <m/>
    <x v="0"/>
    <n v="2"/>
    <x v="0"/>
    <x v="0"/>
    <x v="0"/>
    <n v="20000"/>
    <x v="0"/>
    <x v="0"/>
    <x v="0"/>
    <x v="4"/>
  </r>
  <r>
    <x v="2816"/>
    <x v="1534"/>
    <s v="MUEBLES CC CUBRIMIENTOS"/>
    <x v="0"/>
    <m/>
    <s v="2025-09-17"/>
    <s v="2025-09-26"/>
    <s v="2025-10-01 08:57:33"/>
    <s v="0000-00-00 00:00:00"/>
    <s v="2025-10-21 15:25:05"/>
    <s v="0000-00-00 00:00:00"/>
    <s v="0000-00-00 00:00:00"/>
    <s v="2025-09-29"/>
    <s v="2025-09-29"/>
    <s v="2025-10-31"/>
    <s v="2025-11-05"/>
    <s v="2025-11-06"/>
    <x v="14"/>
    <s v="Bogota"/>
    <s v="10353"/>
    <x v="869"/>
    <m/>
    <x v="0"/>
    <n v="1"/>
    <x v="0"/>
    <x v="0"/>
    <x v="0"/>
    <n v="17500"/>
    <x v="0"/>
    <x v="0"/>
    <x v="0"/>
    <x v="0"/>
  </r>
  <r>
    <x v="2816"/>
    <x v="1534"/>
    <s v="MUEBLES CC CUBRIMIENTOS"/>
    <x v="0"/>
    <m/>
    <s v="2025-09-17"/>
    <s v="2025-09-26"/>
    <s v="2025-10-01 08:57:33"/>
    <s v="0000-00-00 00:00:00"/>
    <s v="2025-10-21 15:25:05"/>
    <s v="0000-00-00 00:00:00"/>
    <s v="0000-00-00 00:00:00"/>
    <s v="2025-09-29"/>
    <s v="2025-09-29"/>
    <s v="2025-10-31"/>
    <s v="2025-11-05"/>
    <s v="2025-11-06"/>
    <x v="14"/>
    <s v="Bogota"/>
    <s v="10369"/>
    <x v="945"/>
    <m/>
    <x v="0"/>
    <n v="1"/>
    <x v="0"/>
    <x v="0"/>
    <x v="0"/>
    <n v="50150"/>
    <x v="0"/>
    <x v="0"/>
    <x v="0"/>
    <x v="0"/>
  </r>
  <r>
    <x v="2816"/>
    <x v="1534"/>
    <s v="MUEBLES CC CUBRIMIENTOS"/>
    <x v="0"/>
    <m/>
    <s v="2025-09-17"/>
    <s v="2025-09-26"/>
    <s v="2025-10-01 08:57:33"/>
    <s v="0000-00-00 00:00:00"/>
    <s v="2025-10-21 15:25:05"/>
    <s v="0000-00-00 00:00:00"/>
    <s v="0000-00-00 00:00:00"/>
    <s v="2025-09-29"/>
    <s v="2025-09-29"/>
    <s v="2025-10-31"/>
    <s v="2025-11-05"/>
    <s v="2025-11-06"/>
    <x v="14"/>
    <s v="Bogota"/>
    <s v="10447"/>
    <x v="1328"/>
    <m/>
    <x v="0"/>
    <n v="1"/>
    <x v="0"/>
    <x v="0"/>
    <x v="0"/>
    <n v="73000"/>
    <x v="0"/>
    <x v="0"/>
    <x v="0"/>
    <x v="0"/>
  </r>
  <r>
    <x v="2816"/>
    <x v="1534"/>
    <s v="MUEBLES CC CUBRIMIENTOS"/>
    <x v="0"/>
    <m/>
    <s v="2025-09-17"/>
    <s v="2025-09-26"/>
    <s v="2025-10-01 08:57:33"/>
    <s v="0000-00-00 00:00:00"/>
    <s v="2025-10-21 15:25:05"/>
    <s v="0000-00-00 00:00:00"/>
    <s v="0000-00-00 00:00:00"/>
    <s v="2025-09-29"/>
    <s v="2025-09-29"/>
    <s v="2025-10-31"/>
    <s v="2025-11-05"/>
    <s v="2025-11-06"/>
    <x v="14"/>
    <s v="Bogota"/>
    <s v="5058"/>
    <x v="631"/>
    <m/>
    <x v="0"/>
    <n v="1"/>
    <x v="0"/>
    <x v="0"/>
    <x v="0"/>
    <n v="11000"/>
    <x v="0"/>
    <x v="0"/>
    <x v="0"/>
    <x v="0"/>
  </r>
  <r>
    <x v="2816"/>
    <x v="1534"/>
    <s v="MUEBLES CC CUBRIMIENTOS"/>
    <x v="0"/>
    <m/>
    <s v="2025-09-17"/>
    <s v="2025-09-26"/>
    <s v="2025-10-01 08:57:33"/>
    <s v="0000-00-00 00:00:00"/>
    <s v="2025-10-21 15:25:05"/>
    <s v="0000-00-00 00:00:00"/>
    <s v="0000-00-00 00:00:00"/>
    <s v="2025-09-29"/>
    <s v="2025-09-29"/>
    <s v="2025-10-31"/>
    <s v="2025-11-05"/>
    <s v="2025-11-06"/>
    <x v="14"/>
    <s v="Bogota"/>
    <s v="SERV08"/>
    <x v="2"/>
    <m/>
    <x v="0"/>
    <n v="1"/>
    <x v="0"/>
    <x v="0"/>
    <x v="0"/>
    <n v="53200"/>
    <x v="0"/>
    <x v="1"/>
    <x v="1"/>
    <x v="0"/>
  </r>
  <r>
    <x v="2817"/>
    <x v="61"/>
    <s v="MUEBLES CC CUBRIMIENTOS"/>
    <x v="0"/>
    <m/>
    <s v="2025-09-17"/>
    <s v="2025-09-17"/>
    <s v="2025-09-17 11:32:48"/>
    <s v="0000-00-00 00:00:00"/>
    <s v="2025-09-18 07:08:41"/>
    <s v="2025-09-24 09:15:13"/>
    <s v="2025-09-24 09:15:22"/>
    <s v="2025-09-18"/>
    <s v="2025-09-18"/>
    <s v="2025-09-19"/>
    <s v="2025-09-23"/>
    <s v="2025-09-24"/>
    <x v="3"/>
    <s v="Cali"/>
    <s v="10015"/>
    <x v="1329"/>
    <m/>
    <x v="0"/>
    <n v="20"/>
    <x v="0"/>
    <x v="0"/>
    <x v="0"/>
    <n v="0"/>
    <x v="0"/>
    <x v="0"/>
    <x v="0"/>
    <x v="4"/>
  </r>
  <r>
    <x v="2817"/>
    <x v="61"/>
    <s v="MUEBLES CC CUBRIMIENTOS"/>
    <x v="0"/>
    <m/>
    <s v="2025-09-17"/>
    <s v="2025-09-17"/>
    <s v="2025-09-17 11:32:48"/>
    <s v="0000-00-00 00:00:00"/>
    <s v="2025-09-18 07:08:41"/>
    <s v="2025-09-24 09:15:13"/>
    <s v="2025-09-24 09:15:22"/>
    <s v="2025-09-18"/>
    <s v="2025-09-18"/>
    <s v="2025-09-19"/>
    <s v="2025-09-23"/>
    <s v="2025-09-24"/>
    <x v="3"/>
    <s v="Cali"/>
    <s v="15117"/>
    <x v="1330"/>
    <m/>
    <x v="0"/>
    <n v="15"/>
    <x v="0"/>
    <x v="0"/>
    <x v="0"/>
    <n v="0"/>
    <x v="0"/>
    <x v="0"/>
    <x v="0"/>
    <x v="4"/>
  </r>
  <r>
    <x v="2817"/>
    <x v="61"/>
    <s v="MUEBLES CC CUBRIMIENTOS"/>
    <x v="0"/>
    <m/>
    <s v="2025-09-17"/>
    <s v="2025-09-17"/>
    <s v="2025-09-17 11:32:48"/>
    <s v="0000-00-00 00:00:00"/>
    <s v="2025-09-18 07:08:41"/>
    <s v="2025-09-24 09:15:13"/>
    <s v="2025-09-24 09:15:22"/>
    <s v="2025-09-18"/>
    <s v="2025-09-18"/>
    <s v="2025-09-19"/>
    <s v="2025-09-23"/>
    <s v="2025-09-24"/>
    <x v="3"/>
    <s v="Cali"/>
    <s v="PZCH042"/>
    <x v="1331"/>
    <m/>
    <x v="0"/>
    <n v="15"/>
    <x v="0"/>
    <x v="0"/>
    <x v="0"/>
    <n v="0"/>
    <x v="0"/>
    <x v="0"/>
    <x v="0"/>
    <x v="4"/>
  </r>
  <r>
    <x v="2818"/>
    <x v="119"/>
    <s v="CUBRIMIENTO"/>
    <x v="0"/>
    <m/>
    <s v="2025-09-17"/>
    <s v="2025-09-19"/>
    <s v="2025-09-23 12:04:11"/>
    <s v="2025-09-24 12:59:54"/>
    <s v="2025-09-24 12:59:54"/>
    <s v="2025-09-24 12:59:54"/>
    <s v="2025-09-24 12:59:54"/>
    <s v="2025-09-22"/>
    <s v="2025-09-22"/>
    <s v="2025-09-23"/>
    <s v="2025-09-25"/>
    <s v="2025-09-25"/>
    <x v="4"/>
    <s v="Toscana"/>
    <s v="TRANSP06"/>
    <x v="59"/>
    <m/>
    <x v="0"/>
    <n v="1"/>
    <x v="0"/>
    <x v="0"/>
    <x v="0"/>
    <n v="714736.8"/>
    <x v="1"/>
    <x v="1"/>
    <x v="1"/>
    <x v="4"/>
  </r>
  <r>
    <x v="2819"/>
    <x v="1535"/>
    <s v="MUEBLES CC CUBRIMIENTOS"/>
    <x v="0"/>
    <m/>
    <s v="2025-09-17"/>
    <s v="2025-10-08"/>
    <s v="2025-10-20 17:07:14"/>
    <s v="0000-00-00 00:00:00"/>
    <s v="0000-00-00 00:00:00"/>
    <s v="0000-00-00 00:00:00"/>
    <s v="0000-00-00 00:00:00"/>
    <s v="2025-10-09"/>
    <s v="2025-10-09"/>
    <s v="2025-11-04"/>
    <s v="2025-11-06"/>
    <s v="2025-11-10"/>
    <x v="4"/>
    <s v="Virtual"/>
    <s v="10078"/>
    <x v="454"/>
    <s v="LONA DICKSON TAUPE REF:7559"/>
    <x v="0"/>
    <n v="4"/>
    <x v="0"/>
    <x v="0"/>
    <x v="0"/>
    <n v="4926100"/>
    <x v="1"/>
    <x v="0"/>
    <x v="0"/>
    <x v="3"/>
  </r>
  <r>
    <x v="2819"/>
    <x v="1535"/>
    <s v="MUEBLES CC CUBRIMIENTOS"/>
    <x v="0"/>
    <m/>
    <s v="2025-09-17"/>
    <s v="2025-10-08"/>
    <s v="2025-10-20 17:07:14"/>
    <s v="0000-00-00 00:00:00"/>
    <s v="0000-00-00 00:00:00"/>
    <s v="0000-00-00 00:00:00"/>
    <s v="0000-00-00 00:00:00"/>
    <s v="2025-10-09"/>
    <s v="2025-10-09"/>
    <s v="2025-11-04"/>
    <s v="2025-11-06"/>
    <s v="2025-11-10"/>
    <x v="4"/>
    <s v="Virtual"/>
    <s v="11391"/>
    <x v="374"/>
    <m/>
    <x v="3"/>
    <n v="4"/>
    <x v="0"/>
    <x v="0"/>
    <x v="0"/>
    <n v="5378312"/>
    <x v="1"/>
    <x v="0"/>
    <x v="0"/>
    <x v="3"/>
  </r>
  <r>
    <x v="2819"/>
    <x v="1535"/>
    <s v="MUEBLES CC CUBRIMIENTOS"/>
    <x v="0"/>
    <m/>
    <s v="2025-09-17"/>
    <s v="2025-10-08"/>
    <s v="2025-10-20 17:07:14"/>
    <s v="0000-00-00 00:00:00"/>
    <s v="0000-00-00 00:00:00"/>
    <s v="0000-00-00 00:00:00"/>
    <s v="0000-00-00 00:00:00"/>
    <s v="2025-10-09"/>
    <s v="2025-10-09"/>
    <s v="2025-11-04"/>
    <s v="2025-11-06"/>
    <s v="2025-11-10"/>
    <x v="4"/>
    <s v="Virtual"/>
    <s v="9887"/>
    <x v="455"/>
    <m/>
    <x v="0"/>
    <n v="4"/>
    <x v="0"/>
    <x v="0"/>
    <x v="0"/>
    <n v="6513692"/>
    <x v="1"/>
    <x v="0"/>
    <x v="0"/>
    <x v="3"/>
  </r>
  <r>
    <x v="2820"/>
    <x v="297"/>
    <s v="MUEBLES CC CUBRIMIENTOS"/>
    <x v="0"/>
    <m/>
    <s v="2025-09-18"/>
    <s v="2025-09-18"/>
    <s v="2025-09-18 13:47:39"/>
    <s v="0000-00-00 00:00:00"/>
    <s v="2025-09-19 06:50:59"/>
    <s v="2025-09-19 06:51:19"/>
    <s v="0000-00-00 00:00:00"/>
    <s v="2025-09-19"/>
    <s v="2025-09-19"/>
    <s v="2025-09-23"/>
    <s v="2025-09-25"/>
    <s v="2025-09-25"/>
    <x v="3"/>
    <s v="Toscany"/>
    <s v="40"/>
    <x v="248"/>
    <m/>
    <x v="0"/>
    <n v="16"/>
    <x v="0"/>
    <x v="0"/>
    <x v="0"/>
    <n v="841600"/>
    <x v="0"/>
    <x v="0"/>
    <x v="0"/>
    <x v="4"/>
  </r>
  <r>
    <x v="2820"/>
    <x v="297"/>
    <s v="MUEBLES CC CUBRIMIENTOS"/>
    <x v="0"/>
    <m/>
    <s v="2025-09-18"/>
    <s v="2025-09-18"/>
    <s v="2025-09-18 13:47:39"/>
    <s v="0000-00-00 00:00:00"/>
    <s v="2025-09-19 06:50:59"/>
    <s v="2025-09-19 06:51:19"/>
    <s v="0000-00-00 00:00:00"/>
    <s v="2025-09-19"/>
    <s v="2025-09-19"/>
    <s v="2025-09-23"/>
    <s v="2025-09-25"/>
    <s v="2025-09-25"/>
    <x v="3"/>
    <s v="Toscany"/>
    <s v="47-1"/>
    <x v="1301"/>
    <m/>
    <x v="0"/>
    <n v="1.1000000000000001"/>
    <x v="0"/>
    <x v="0"/>
    <x v="0"/>
    <n v="57860"/>
    <x v="0"/>
    <x v="0"/>
    <x v="0"/>
    <x v="4"/>
  </r>
  <r>
    <x v="2821"/>
    <x v="91"/>
    <s v="CUBRIMIENTO"/>
    <x v="0"/>
    <m/>
    <s v="2025-09-18"/>
    <s v="2025-09-22"/>
    <s v="2025-09-22 12:04:36"/>
    <s v="2025-09-23 11:37:33"/>
    <s v="2025-09-24 17:30:24"/>
    <s v="2025-09-26 08:59:11"/>
    <s v="0000-00-00 00:00:00"/>
    <s v="2025-09-23"/>
    <s v="2025-09-25"/>
    <s v="2025-09-29"/>
    <s v="2025-10-01"/>
    <s v="2025-10-01"/>
    <x v="3"/>
    <s v="Toscany"/>
    <s v="1128"/>
    <x v="1332"/>
    <m/>
    <x v="0"/>
    <n v="5"/>
    <x v="0"/>
    <x v="0"/>
    <x v="0"/>
    <n v="30600"/>
    <x v="0"/>
    <x v="0"/>
    <x v="0"/>
    <x v="4"/>
  </r>
  <r>
    <x v="2821"/>
    <x v="91"/>
    <s v="CUBRIMIENTO"/>
    <x v="0"/>
    <m/>
    <s v="2025-09-18"/>
    <s v="2025-09-22"/>
    <s v="2025-09-22 12:04:36"/>
    <s v="2025-09-23 11:37:33"/>
    <s v="2025-09-24 17:30:24"/>
    <s v="2025-09-26 08:59:11"/>
    <s v="0000-00-00 00:00:00"/>
    <s v="2025-09-23"/>
    <s v="2025-09-25"/>
    <s v="2025-09-29"/>
    <s v="2025-10-01"/>
    <s v="2025-10-01"/>
    <x v="3"/>
    <s v="Toscany"/>
    <s v="SOMB03"/>
    <x v="161"/>
    <s v="LONA DICKSON CARBONE REF:U-171"/>
    <x v="8"/>
    <n v="1"/>
    <x v="242"/>
    <x v="0"/>
    <x v="17"/>
    <n v="2448000"/>
    <x v="0"/>
    <x v="6"/>
    <x v="8"/>
    <x v="4"/>
  </r>
  <r>
    <x v="2822"/>
    <x v="61"/>
    <s v="CUBRIMIENTO"/>
    <x v="0"/>
    <m/>
    <s v="2025-09-18"/>
    <s v="2025-09-18"/>
    <s v="2025-09-18 14:30:23"/>
    <s v="0000-00-00 00:00:00"/>
    <s v="2025-09-18 14:31:08"/>
    <s v="2025-09-24 09:37:26"/>
    <s v="0000-00-00 00:00:00"/>
    <s v="2025-09-19"/>
    <s v="2025-09-19"/>
    <s v="2025-09-24"/>
    <s v="2025-09-26"/>
    <s v="2025-09-26"/>
    <x v="3"/>
    <s v="Cali"/>
    <s v="25796"/>
    <x v="442"/>
    <m/>
    <x v="0"/>
    <n v="3"/>
    <x v="0"/>
    <x v="0"/>
    <x v="0"/>
    <n v="0"/>
    <x v="0"/>
    <x v="0"/>
    <x v="0"/>
    <x v="4"/>
  </r>
  <r>
    <x v="2822"/>
    <x v="61"/>
    <s v="CUBRIMIENTO"/>
    <x v="0"/>
    <m/>
    <s v="2025-09-18"/>
    <s v="2025-09-18"/>
    <s v="2025-09-18 14:30:23"/>
    <s v="0000-00-00 00:00:00"/>
    <s v="2025-09-18 14:31:08"/>
    <s v="2025-09-24 09:37:26"/>
    <s v="0000-00-00 00:00:00"/>
    <s v="2025-09-19"/>
    <s v="2025-09-19"/>
    <s v="2025-09-24"/>
    <s v="2025-09-26"/>
    <s v="2025-09-26"/>
    <x v="3"/>
    <s v="Cali"/>
    <s v="3647"/>
    <x v="268"/>
    <m/>
    <x v="0"/>
    <n v="5"/>
    <x v="0"/>
    <x v="0"/>
    <x v="0"/>
    <n v="0"/>
    <x v="0"/>
    <x v="0"/>
    <x v="0"/>
    <x v="4"/>
  </r>
  <r>
    <x v="2823"/>
    <x v="18"/>
    <s v="CUBRIMIENTO"/>
    <x v="0"/>
    <m/>
    <s v="2025-09-19"/>
    <s v="2025-09-30"/>
    <s v="2025-10-07 17:39:47"/>
    <s v="2025-10-29 16:55:13"/>
    <s v="0000-00-00 00:00:00"/>
    <s v="0000-00-00 00:00:00"/>
    <s v="0000-00-00 00:00:00"/>
    <s v="2025-10-08"/>
    <s v="2025-10-21"/>
    <s v="2025-11-28"/>
    <s v="2025-11-28"/>
    <s v="2025-11-28"/>
    <x v="19"/>
    <s v="Toscana"/>
    <s v="PLAM12"/>
    <x v="855"/>
    <m/>
    <x v="1"/>
    <n v="1"/>
    <x v="451"/>
    <x v="0"/>
    <x v="49"/>
    <n v="21069700.559999999"/>
    <x v="3"/>
    <x v="4"/>
    <x v="13"/>
    <x v="3"/>
  </r>
  <r>
    <x v="2823"/>
    <x v="18"/>
    <s v="CUBRIMIENTO"/>
    <x v="0"/>
    <m/>
    <s v="2025-09-19"/>
    <s v="2025-09-30"/>
    <s v="2025-10-07 17:39:47"/>
    <s v="2025-10-29 16:55:13"/>
    <s v="0000-00-00 00:00:00"/>
    <s v="0000-00-00 00:00:00"/>
    <s v="0000-00-00 00:00:00"/>
    <s v="2025-10-08"/>
    <s v="2025-10-21"/>
    <s v="2025-11-28"/>
    <s v="2025-11-28"/>
    <s v="2025-11-28"/>
    <x v="19"/>
    <s v="Toscana"/>
    <s v="PLAM12"/>
    <x v="855"/>
    <m/>
    <x v="1"/>
    <n v="8"/>
    <x v="11"/>
    <x v="0"/>
    <x v="12"/>
    <n v="135068083.19999999"/>
    <x v="3"/>
    <x v="4"/>
    <x v="13"/>
    <x v="3"/>
  </r>
  <r>
    <x v="2823"/>
    <x v="18"/>
    <s v="CUBRIMIENTO"/>
    <x v="0"/>
    <m/>
    <s v="2025-09-19"/>
    <s v="2025-09-30"/>
    <s v="2025-10-07 17:39:47"/>
    <s v="2025-10-29 16:55:13"/>
    <s v="0000-00-00 00:00:00"/>
    <s v="0000-00-00 00:00:00"/>
    <s v="0000-00-00 00:00:00"/>
    <s v="2025-10-08"/>
    <s v="2025-10-21"/>
    <s v="2025-11-28"/>
    <s v="2025-11-28"/>
    <s v="2025-11-28"/>
    <x v="19"/>
    <s v="Toscana"/>
    <s v="PTEKROM22"/>
    <x v="1178"/>
    <s v="LONA PERGOTEX TRASLUCIDA BLANCA 2.5M"/>
    <x v="1"/>
    <n v="1"/>
    <x v="13"/>
    <x v="0"/>
    <x v="12"/>
    <n v="22999283.855999999"/>
    <x v="3"/>
    <x v="4"/>
    <x v="4"/>
    <x v="3"/>
  </r>
  <r>
    <x v="2824"/>
    <x v="265"/>
    <s v="CUBRIMIENTO"/>
    <x v="0"/>
    <m/>
    <s v="2025-09-19"/>
    <s v="2025-09-19"/>
    <s v="2025-09-19 11:51:30"/>
    <s v="0000-00-00 00:00:00"/>
    <s v="2025-09-20 13:01:16"/>
    <s v="2025-09-22 07:00:22"/>
    <s v="0000-00-00 00:00:00"/>
    <s v="2025-09-22"/>
    <s v="2025-09-22"/>
    <s v="2025-09-24"/>
    <s v="2025-09-26"/>
    <s v="2025-09-26"/>
    <x v="3"/>
    <s v="Toscany"/>
    <s v="107"/>
    <x v="249"/>
    <m/>
    <x v="0"/>
    <n v="32"/>
    <x v="0"/>
    <x v="0"/>
    <x v="0"/>
    <n v="1683200"/>
    <x v="0"/>
    <x v="0"/>
    <x v="0"/>
    <x v="4"/>
  </r>
  <r>
    <x v="2825"/>
    <x v="1536"/>
    <s v="MUEBLES CC CUBRIMIENTOS"/>
    <x v="0"/>
    <m/>
    <s v="2025-09-19"/>
    <s v="2025-09-30"/>
    <s v="2025-10-03 13:32:08"/>
    <s v="0000-00-00 00:00:00"/>
    <s v="2025-10-26 11:12:02"/>
    <s v="2025-10-26 11:12:27"/>
    <s v="0000-00-00 00:00:00"/>
    <s v="2025-10-01"/>
    <s v="2025-10-01"/>
    <s v="2025-11-07"/>
    <s v="2025-11-09"/>
    <s v="2025-11-11"/>
    <x v="14"/>
    <s v="Cali"/>
    <s v="14094"/>
    <x v="1111"/>
    <m/>
    <x v="0"/>
    <n v="2"/>
    <x v="0"/>
    <x v="0"/>
    <x v="0"/>
    <n v="3307138"/>
    <x v="0"/>
    <x v="2"/>
    <x v="0"/>
    <x v="3"/>
  </r>
  <r>
    <x v="2825"/>
    <x v="1536"/>
    <s v="MUEBLES CC CUBRIMIENTOS"/>
    <x v="0"/>
    <m/>
    <s v="2025-09-19"/>
    <s v="2025-09-30"/>
    <s v="2025-10-03 13:32:08"/>
    <s v="0000-00-00 00:00:00"/>
    <s v="2025-10-26 11:12:02"/>
    <s v="2025-10-26 11:12:27"/>
    <s v="0000-00-00 00:00:00"/>
    <s v="2025-10-01"/>
    <s v="2025-10-01"/>
    <s v="2025-11-07"/>
    <s v="2025-11-09"/>
    <s v="2025-11-11"/>
    <x v="14"/>
    <s v="Cali"/>
    <s v="15537"/>
    <x v="85"/>
    <s v="LONA DICKSON BEIGE *1.20 REF:0681"/>
    <x v="0"/>
    <n v="1"/>
    <x v="0"/>
    <x v="0"/>
    <x v="0"/>
    <n v="7266507"/>
    <x v="0"/>
    <x v="0"/>
    <x v="0"/>
    <x v="3"/>
  </r>
  <r>
    <x v="2825"/>
    <x v="1536"/>
    <s v="MUEBLES CC CUBRIMIENTOS"/>
    <x v="0"/>
    <m/>
    <s v="2025-09-19"/>
    <s v="2025-09-30"/>
    <s v="2025-10-03 13:32:08"/>
    <s v="0000-00-00 00:00:00"/>
    <s v="2025-10-26 11:12:02"/>
    <s v="2025-10-26 11:12:27"/>
    <s v="0000-00-00 00:00:00"/>
    <s v="2025-10-01"/>
    <s v="2025-10-01"/>
    <s v="2025-11-07"/>
    <s v="2025-11-09"/>
    <s v="2025-11-11"/>
    <x v="14"/>
    <s v="Cali"/>
    <s v="7859"/>
    <x v="1117"/>
    <s v="LONA DICKSON BEIGE *1.20 REF:0681"/>
    <x v="0"/>
    <n v="2"/>
    <x v="0"/>
    <x v="0"/>
    <x v="0"/>
    <n v="1298502"/>
    <x v="0"/>
    <x v="16"/>
    <x v="0"/>
    <x v="3"/>
  </r>
  <r>
    <x v="2825"/>
    <x v="1536"/>
    <s v="MUEBLES CC CUBRIMIENTOS"/>
    <x v="0"/>
    <m/>
    <s v="2025-09-19"/>
    <s v="2025-09-30"/>
    <s v="2025-10-03 13:32:08"/>
    <s v="0000-00-00 00:00:00"/>
    <s v="2025-10-26 11:12:02"/>
    <s v="2025-10-26 11:12:27"/>
    <s v="0000-00-00 00:00:00"/>
    <s v="2025-10-01"/>
    <s v="2025-10-01"/>
    <s v="2025-11-07"/>
    <s v="2025-11-09"/>
    <s v="2025-11-11"/>
    <x v="14"/>
    <s v="Cali"/>
    <s v="TRANSP07"/>
    <x v="47"/>
    <m/>
    <x v="0"/>
    <n v="1"/>
    <x v="0"/>
    <x v="0"/>
    <x v="0"/>
    <n v="350000"/>
    <x v="0"/>
    <x v="0"/>
    <x v="0"/>
    <x v="3"/>
  </r>
  <r>
    <x v="2826"/>
    <x v="1397"/>
    <s v="CUBRIMIENTO"/>
    <x v="0"/>
    <m/>
    <s v="2025-09-19"/>
    <s v="2025-09-22"/>
    <s v="2025-09-23 15:09:55"/>
    <s v="2025-09-24 12:05:25"/>
    <s v="2025-10-03 16:35:32"/>
    <s v="2025-10-09 08:46:10"/>
    <s v="0000-00-00 00:00:00"/>
    <s v="2025-09-23"/>
    <s v="2025-09-25"/>
    <s v="2025-10-06"/>
    <s v="2025-10-10"/>
    <s v="2025-10-14"/>
    <x v="0"/>
    <s v="Barranquilla"/>
    <s v="BANE01"/>
    <x v="845"/>
    <s v="LONA DICKSON AZUL OCEANO REF:7264"/>
    <x v="5"/>
    <n v="10"/>
    <x v="172"/>
    <x v="0"/>
    <x v="79"/>
    <n v="37842500"/>
    <x v="0"/>
    <x v="9"/>
    <x v="10"/>
    <x v="0"/>
  </r>
  <r>
    <x v="2826"/>
    <x v="1397"/>
    <s v="CUBRIMIENTO"/>
    <x v="0"/>
    <m/>
    <s v="2025-09-19"/>
    <s v="2025-09-22"/>
    <s v="2025-09-23 15:09:55"/>
    <s v="2025-09-24 12:05:25"/>
    <s v="2025-10-03 16:35:32"/>
    <s v="2025-10-09 08:46:10"/>
    <s v="0000-00-00 00:00:00"/>
    <s v="2025-09-23"/>
    <s v="2025-09-25"/>
    <s v="2025-10-06"/>
    <s v="2025-10-10"/>
    <s v="2025-10-14"/>
    <x v="0"/>
    <s v="Barranquilla"/>
    <s v="BANE19"/>
    <x v="1007"/>
    <s v="PERGOSCREEN BLANCA 3M EB4841 G6-7 430GR"/>
    <x v="5"/>
    <n v="8"/>
    <x v="172"/>
    <x v="1"/>
    <x v="0"/>
    <n v="22585112"/>
    <x v="0"/>
    <x v="9"/>
    <x v="14"/>
    <x v="0"/>
  </r>
  <r>
    <x v="2826"/>
    <x v="1397"/>
    <s v="CUBRIMIENTO"/>
    <x v="0"/>
    <m/>
    <s v="2025-09-19"/>
    <s v="2025-09-22"/>
    <s v="2025-09-23 15:09:55"/>
    <s v="2025-09-24 12:05:25"/>
    <s v="2025-10-03 16:35:32"/>
    <s v="2025-10-09 08:46:10"/>
    <s v="0000-00-00 00:00:00"/>
    <s v="2025-09-23"/>
    <s v="2025-09-25"/>
    <s v="2025-10-06"/>
    <s v="2025-10-10"/>
    <s v="2025-10-14"/>
    <x v="0"/>
    <s v="Barranquilla"/>
    <s v="PLT04"/>
    <x v="184"/>
    <m/>
    <x v="5"/>
    <n v="36"/>
    <x v="0"/>
    <x v="0"/>
    <x v="58"/>
    <n v="7464996"/>
    <x v="0"/>
    <x v="0"/>
    <x v="0"/>
    <x v="0"/>
  </r>
  <r>
    <x v="2826"/>
    <x v="1397"/>
    <s v="CUBRIMIENTO"/>
    <x v="0"/>
    <m/>
    <s v="2025-09-19"/>
    <s v="2025-09-22"/>
    <s v="2025-09-23 15:09:55"/>
    <s v="2025-09-24 12:05:25"/>
    <s v="2025-10-03 16:35:32"/>
    <s v="2025-10-09 08:46:10"/>
    <s v="0000-00-00 00:00:00"/>
    <s v="2025-09-23"/>
    <s v="2025-09-25"/>
    <s v="2025-10-06"/>
    <s v="2025-10-10"/>
    <s v="2025-10-14"/>
    <x v="0"/>
    <s v="Barranquilla"/>
    <s v="PLT05D"/>
    <x v="467"/>
    <m/>
    <x v="5"/>
    <n v="10"/>
    <x v="0"/>
    <x v="0"/>
    <x v="0"/>
    <n v="1431000"/>
    <x v="0"/>
    <x v="0"/>
    <x v="0"/>
    <x v="0"/>
  </r>
  <r>
    <x v="2826"/>
    <x v="1397"/>
    <s v="CUBRIMIENTO"/>
    <x v="0"/>
    <m/>
    <s v="2025-09-19"/>
    <s v="2025-09-22"/>
    <s v="2025-09-23 15:09:55"/>
    <s v="2025-09-24 12:05:25"/>
    <s v="2025-10-03 16:35:32"/>
    <s v="2025-10-09 08:46:10"/>
    <s v="0000-00-00 00:00:00"/>
    <s v="2025-09-23"/>
    <s v="2025-09-25"/>
    <s v="2025-10-06"/>
    <s v="2025-10-10"/>
    <s v="2025-10-14"/>
    <x v="0"/>
    <s v="Barranquilla"/>
    <s v="PLT05I"/>
    <x v="468"/>
    <m/>
    <x v="5"/>
    <n v="10"/>
    <x v="0"/>
    <x v="0"/>
    <x v="0"/>
    <n v="926590"/>
    <x v="0"/>
    <x v="0"/>
    <x v="0"/>
    <x v="0"/>
  </r>
  <r>
    <x v="2826"/>
    <x v="1397"/>
    <s v="CUBRIMIENTO"/>
    <x v="0"/>
    <m/>
    <s v="2025-09-19"/>
    <s v="2025-09-22"/>
    <s v="2025-09-23 15:09:55"/>
    <s v="2025-09-24 12:05:25"/>
    <s v="2025-10-03 16:35:32"/>
    <s v="2025-10-09 08:46:10"/>
    <s v="0000-00-00 00:00:00"/>
    <s v="2025-09-23"/>
    <s v="2025-09-25"/>
    <s v="2025-10-06"/>
    <s v="2025-10-10"/>
    <s v="2025-10-14"/>
    <x v="0"/>
    <s v="Barranquilla"/>
    <s v="SERV03"/>
    <x v="1179"/>
    <m/>
    <x v="0"/>
    <n v="1"/>
    <x v="0"/>
    <x v="0"/>
    <x v="0"/>
    <n v="600000"/>
    <x v="0"/>
    <x v="1"/>
    <x v="1"/>
    <x v="0"/>
  </r>
  <r>
    <x v="2826"/>
    <x v="1397"/>
    <s v="CUBRIMIENTO"/>
    <x v="0"/>
    <m/>
    <s v="2025-09-19"/>
    <s v="2025-09-22"/>
    <s v="2025-09-23 15:09:55"/>
    <s v="2025-09-24 12:05:25"/>
    <s v="2025-10-03 16:35:32"/>
    <s v="2025-10-09 08:46:10"/>
    <s v="0000-00-00 00:00:00"/>
    <s v="2025-09-23"/>
    <s v="2025-09-25"/>
    <s v="2025-10-06"/>
    <s v="2025-10-10"/>
    <s v="2025-10-14"/>
    <x v="0"/>
    <s v="Barranquilla"/>
    <s v="TRANSP05"/>
    <x v="198"/>
    <m/>
    <x v="0"/>
    <n v="1"/>
    <x v="0"/>
    <x v="0"/>
    <x v="0"/>
    <n v="580000"/>
    <x v="0"/>
    <x v="1"/>
    <x v="1"/>
    <x v="0"/>
  </r>
  <r>
    <x v="2827"/>
    <x v="1537"/>
    <s v="MUEBLES CC CUBRIMIENTOS"/>
    <x v="0"/>
    <m/>
    <s v="2025-09-19"/>
    <s v="2025-09-22"/>
    <s v="2025-09-30 08:52:59"/>
    <s v="0000-00-00 00:00:00"/>
    <s v="0000-00-00 00:00:00"/>
    <s v="0000-00-00 00:00:00"/>
    <s v="0000-00-00 00:00:00"/>
    <s v="2025-09-30"/>
    <s v="2025-09-30"/>
    <s v="2025-10-24"/>
    <s v="2025-10-28"/>
    <s v="2025-10-30"/>
    <x v="2"/>
    <s v="Virtual"/>
    <s v="28453"/>
    <x v="1113"/>
    <s v="LONA DICKSON TAUPE REF:7559"/>
    <x v="0"/>
    <n v="2"/>
    <x v="0"/>
    <x v="0"/>
    <x v="0"/>
    <n v="4777500"/>
    <x v="0"/>
    <x v="2"/>
    <x v="0"/>
    <x v="0"/>
  </r>
  <r>
    <x v="2827"/>
    <x v="1537"/>
    <s v="MUEBLES CC CUBRIMIENTOS"/>
    <x v="0"/>
    <m/>
    <s v="2025-09-19"/>
    <s v="2025-09-22"/>
    <s v="2025-09-30 08:52:59"/>
    <s v="0000-00-00 00:00:00"/>
    <s v="0000-00-00 00:00:00"/>
    <s v="0000-00-00 00:00:00"/>
    <s v="0000-00-00 00:00:00"/>
    <s v="2025-09-30"/>
    <s v="2025-09-30"/>
    <s v="2025-10-24"/>
    <s v="2025-10-28"/>
    <s v="2025-10-30"/>
    <x v="2"/>
    <s v="Virtual"/>
    <s v="28533"/>
    <x v="1115"/>
    <m/>
    <x v="0"/>
    <n v="1"/>
    <x v="0"/>
    <x v="0"/>
    <x v="0"/>
    <n v="1607132"/>
    <x v="0"/>
    <x v="2"/>
    <x v="0"/>
    <x v="0"/>
  </r>
  <r>
    <x v="2827"/>
    <x v="1537"/>
    <s v="MUEBLES CC CUBRIMIENTOS"/>
    <x v="0"/>
    <m/>
    <s v="2025-09-19"/>
    <s v="2025-09-22"/>
    <s v="2025-09-30 08:52:59"/>
    <s v="0000-00-00 00:00:00"/>
    <s v="0000-00-00 00:00:00"/>
    <s v="0000-00-00 00:00:00"/>
    <s v="0000-00-00 00:00:00"/>
    <s v="2025-09-30"/>
    <s v="2025-09-30"/>
    <s v="2025-10-24"/>
    <s v="2025-10-28"/>
    <s v="2025-10-30"/>
    <x v="2"/>
    <s v="Virtual"/>
    <s v="28574"/>
    <x v="1333"/>
    <s v="LONA DICKSON TAUPE REF:7559"/>
    <x v="0"/>
    <n v="2"/>
    <x v="0"/>
    <x v="0"/>
    <x v="0"/>
    <n v="11696234"/>
    <x v="0"/>
    <x v="2"/>
    <x v="0"/>
    <x v="0"/>
  </r>
  <r>
    <x v="2827"/>
    <x v="1537"/>
    <s v="MUEBLES CC CUBRIMIENTOS"/>
    <x v="0"/>
    <m/>
    <s v="2025-09-19"/>
    <s v="2025-09-22"/>
    <s v="2025-09-30 08:52:59"/>
    <s v="0000-00-00 00:00:00"/>
    <s v="0000-00-00 00:00:00"/>
    <s v="0000-00-00 00:00:00"/>
    <s v="0000-00-00 00:00:00"/>
    <s v="2025-09-30"/>
    <s v="2025-09-30"/>
    <s v="2025-10-24"/>
    <s v="2025-10-28"/>
    <s v="2025-10-30"/>
    <x v="2"/>
    <s v="Virtual"/>
    <s v="5445"/>
    <x v="238"/>
    <s v="LONA DICKSON TAUPE REF:7559"/>
    <x v="0"/>
    <n v="2"/>
    <x v="0"/>
    <x v="0"/>
    <x v="0"/>
    <n v="0"/>
    <x v="0"/>
    <x v="12"/>
    <x v="0"/>
    <x v="0"/>
  </r>
  <r>
    <x v="2827"/>
    <x v="1537"/>
    <s v="MUEBLES CC CUBRIMIENTOS"/>
    <x v="0"/>
    <m/>
    <s v="2025-09-19"/>
    <s v="2025-09-22"/>
    <s v="2025-09-30 08:52:59"/>
    <s v="0000-00-00 00:00:00"/>
    <s v="0000-00-00 00:00:00"/>
    <s v="0000-00-00 00:00:00"/>
    <s v="0000-00-00 00:00:00"/>
    <s v="2025-09-30"/>
    <s v="2025-09-30"/>
    <s v="2025-10-24"/>
    <s v="2025-10-28"/>
    <s v="2025-10-30"/>
    <x v="2"/>
    <s v="Virtual"/>
    <s v="5445"/>
    <x v="238"/>
    <s v="LONA DICKSON TAUPE REF:7559"/>
    <x v="0"/>
    <n v="2"/>
    <x v="0"/>
    <x v="0"/>
    <x v="0"/>
    <n v="270142"/>
    <x v="0"/>
    <x v="12"/>
    <x v="0"/>
    <x v="0"/>
  </r>
  <r>
    <x v="2827"/>
    <x v="1537"/>
    <s v="MUEBLES CC CUBRIMIENTOS"/>
    <x v="0"/>
    <m/>
    <s v="2025-09-19"/>
    <s v="2025-09-22"/>
    <s v="2025-09-30 08:52:59"/>
    <s v="0000-00-00 00:00:00"/>
    <s v="0000-00-00 00:00:00"/>
    <s v="0000-00-00 00:00:00"/>
    <s v="0000-00-00 00:00:00"/>
    <s v="2025-09-30"/>
    <s v="2025-09-30"/>
    <s v="2025-10-24"/>
    <s v="2025-10-28"/>
    <s v="2025-10-30"/>
    <x v="2"/>
    <s v="Virtual"/>
    <s v="TRANSP07"/>
    <x v="47"/>
    <m/>
    <x v="0"/>
    <n v="1"/>
    <x v="0"/>
    <x v="0"/>
    <x v="0"/>
    <n v="800000"/>
    <x v="0"/>
    <x v="0"/>
    <x v="0"/>
    <x v="0"/>
  </r>
  <r>
    <x v="2828"/>
    <x v="1538"/>
    <s v="CUBRIMIENTO"/>
    <x v="0"/>
    <m/>
    <s v="2025-09-19"/>
    <s v="2025-10-24"/>
    <s v="2025-10-30 11:42:11"/>
    <s v="0000-00-00 00:00:00"/>
    <s v="0000-00-00 00:00:00"/>
    <s v="0000-00-00 00:00:00"/>
    <s v="0000-00-00 00:00:00"/>
    <s v="2025-10-30"/>
    <s v="2025-11-01"/>
    <s v="2025-11-08"/>
    <s v="2025-11-13"/>
    <s v="2025-11-20"/>
    <x v="9"/>
    <s v="Bogota"/>
    <s v="27249"/>
    <x v="64"/>
    <m/>
    <x v="0"/>
    <n v="4"/>
    <x v="0"/>
    <x v="0"/>
    <x v="0"/>
    <n v="1135408"/>
    <x v="1"/>
    <x v="0"/>
    <x v="0"/>
    <x v="3"/>
  </r>
  <r>
    <x v="2828"/>
    <x v="1538"/>
    <s v="CUBRIMIENTO"/>
    <x v="0"/>
    <m/>
    <s v="2025-09-19"/>
    <s v="2025-10-24"/>
    <s v="2025-10-30 11:42:11"/>
    <s v="0000-00-00 00:00:00"/>
    <s v="0000-00-00 00:00:00"/>
    <s v="0000-00-00 00:00:00"/>
    <s v="0000-00-00 00:00:00"/>
    <s v="2025-10-30"/>
    <s v="2025-11-01"/>
    <s v="2025-11-08"/>
    <s v="2025-11-13"/>
    <s v="2025-11-20"/>
    <x v="9"/>
    <s v="Bogota"/>
    <s v="28523"/>
    <x v="1000"/>
    <m/>
    <x v="0"/>
    <n v="4"/>
    <x v="0"/>
    <x v="0"/>
    <x v="0"/>
    <n v="400000"/>
    <x v="1"/>
    <x v="0"/>
    <x v="0"/>
    <x v="3"/>
  </r>
  <r>
    <x v="2828"/>
    <x v="1538"/>
    <s v="CUBRIMIENTO"/>
    <x v="0"/>
    <m/>
    <s v="2025-09-19"/>
    <s v="2025-10-24"/>
    <s v="2025-10-30 11:42:11"/>
    <s v="0000-00-00 00:00:00"/>
    <s v="0000-00-00 00:00:00"/>
    <s v="0000-00-00 00:00:00"/>
    <s v="0000-00-00 00:00:00"/>
    <s v="2025-10-30"/>
    <s v="2025-11-01"/>
    <s v="2025-11-08"/>
    <s v="2025-11-13"/>
    <s v="2025-11-20"/>
    <x v="9"/>
    <s v="Bogota"/>
    <s v="FLANCHE01"/>
    <x v="51"/>
    <m/>
    <x v="11"/>
    <n v="1"/>
    <x v="113"/>
    <x v="0"/>
    <x v="0"/>
    <n v="688482"/>
    <x v="1"/>
    <x v="0"/>
    <x v="0"/>
    <x v="3"/>
  </r>
  <r>
    <x v="2828"/>
    <x v="1538"/>
    <s v="CUBRIMIENTO"/>
    <x v="0"/>
    <m/>
    <s v="2025-09-19"/>
    <s v="2025-10-24"/>
    <s v="2025-10-30 11:42:11"/>
    <s v="0000-00-00 00:00:00"/>
    <s v="0000-00-00 00:00:00"/>
    <s v="0000-00-00 00:00:00"/>
    <s v="0000-00-00 00:00:00"/>
    <s v="2025-10-30"/>
    <s v="2025-11-01"/>
    <s v="2025-11-08"/>
    <s v="2025-11-13"/>
    <s v="2025-11-20"/>
    <x v="9"/>
    <s v="Bogota"/>
    <s v="FLANCHE01"/>
    <x v="51"/>
    <m/>
    <x v="11"/>
    <n v="1"/>
    <x v="452"/>
    <x v="0"/>
    <x v="0"/>
    <n v="688482"/>
    <x v="1"/>
    <x v="0"/>
    <x v="0"/>
    <x v="3"/>
  </r>
  <r>
    <x v="2828"/>
    <x v="1538"/>
    <s v="CUBRIMIENTO"/>
    <x v="0"/>
    <m/>
    <s v="2025-09-19"/>
    <s v="2025-10-24"/>
    <s v="2025-10-30 11:42:11"/>
    <s v="0000-00-00 00:00:00"/>
    <s v="0000-00-00 00:00:00"/>
    <s v="0000-00-00 00:00:00"/>
    <s v="0000-00-00 00:00:00"/>
    <s v="2025-10-30"/>
    <s v="2025-11-01"/>
    <s v="2025-11-08"/>
    <s v="2025-11-13"/>
    <s v="2025-11-20"/>
    <x v="9"/>
    <s v="Bogota"/>
    <s v="SOMB01"/>
    <x v="71"/>
    <s v="LONA DICKSON CAFE VETEADO U235 1.20M"/>
    <x v="16"/>
    <n v="1"/>
    <x v="452"/>
    <x v="0"/>
    <x v="13"/>
    <n v="6915620"/>
    <x v="1"/>
    <x v="6"/>
    <x v="5"/>
    <x v="3"/>
  </r>
  <r>
    <x v="2828"/>
    <x v="1538"/>
    <s v="CUBRIMIENTO"/>
    <x v="0"/>
    <m/>
    <s v="2025-09-19"/>
    <s v="2025-10-24"/>
    <s v="2025-10-30 11:42:11"/>
    <s v="0000-00-00 00:00:00"/>
    <s v="0000-00-00 00:00:00"/>
    <s v="0000-00-00 00:00:00"/>
    <s v="0000-00-00 00:00:00"/>
    <s v="2025-10-30"/>
    <s v="2025-11-01"/>
    <s v="2025-11-08"/>
    <s v="2025-11-13"/>
    <s v="2025-11-20"/>
    <x v="9"/>
    <s v="Bogota"/>
    <s v="SOMB01"/>
    <x v="71"/>
    <s v="LONA DICKSON CAFE VETEADO U235 1.20M"/>
    <x v="16"/>
    <n v="1"/>
    <x v="113"/>
    <x v="0"/>
    <x v="214"/>
    <n v="7803788"/>
    <x v="1"/>
    <x v="6"/>
    <x v="5"/>
    <x v="3"/>
  </r>
  <r>
    <x v="2829"/>
    <x v="61"/>
    <s v="CUBRIMIENTO"/>
    <x v="0"/>
    <m/>
    <s v="2025-09-19"/>
    <s v="2025-09-19"/>
    <s v="2025-09-19 14:18:48"/>
    <s v="0000-00-00 00:00:00"/>
    <s v="2025-09-20 13:25:21"/>
    <s v="2025-09-22 06:58:07"/>
    <s v="0000-00-00 00:00:00"/>
    <s v="2025-09-22"/>
    <s v="2025-09-22"/>
    <s v="2025-09-25"/>
    <s v="2025-09-29"/>
    <s v="2025-09-29"/>
    <x v="3"/>
    <s v="Cali"/>
    <s v="25796"/>
    <x v="442"/>
    <m/>
    <x v="0"/>
    <n v="1"/>
    <x v="0"/>
    <x v="0"/>
    <x v="0"/>
    <n v="0"/>
    <x v="0"/>
    <x v="0"/>
    <x v="0"/>
    <x v="4"/>
  </r>
  <r>
    <x v="2829"/>
    <x v="61"/>
    <s v="CUBRIMIENTO"/>
    <x v="0"/>
    <m/>
    <s v="2025-09-19"/>
    <s v="2025-09-19"/>
    <s v="2025-09-19 14:18:48"/>
    <s v="0000-00-00 00:00:00"/>
    <s v="2025-09-20 13:25:21"/>
    <s v="2025-09-22 06:58:07"/>
    <s v="0000-00-00 00:00:00"/>
    <s v="2025-09-22"/>
    <s v="2025-09-22"/>
    <s v="2025-09-25"/>
    <s v="2025-09-29"/>
    <s v="2025-09-29"/>
    <x v="3"/>
    <s v="Cali"/>
    <s v="3647"/>
    <x v="268"/>
    <m/>
    <x v="0"/>
    <n v="1"/>
    <x v="0"/>
    <x v="0"/>
    <x v="0"/>
    <n v="0"/>
    <x v="0"/>
    <x v="0"/>
    <x v="0"/>
    <x v="4"/>
  </r>
  <r>
    <x v="2830"/>
    <x v="1539"/>
    <s v="CUBRIMIENTO"/>
    <x v="0"/>
    <m/>
    <s v="2025-08-06"/>
    <s v="2025-09-19"/>
    <s v="2025-09-22 13:58:57"/>
    <s v="2025-10-03 18:22:08"/>
    <s v="2025-10-29 07:52:53"/>
    <s v="2025-11-04 06:55:24"/>
    <s v="0000-00-00 00:00:00"/>
    <s v="2025-09-22"/>
    <s v="2025-10-01"/>
    <s v="2025-10-28"/>
    <s v="2025-10-31"/>
    <s v="2025-11-07"/>
    <x v="0"/>
    <s v="Medellin"/>
    <s v="FLANCHE01"/>
    <x v="51"/>
    <m/>
    <x v="2"/>
    <n v="1"/>
    <x v="177"/>
    <x v="0"/>
    <x v="0"/>
    <n v="975966"/>
    <x v="0"/>
    <x v="0"/>
    <x v="0"/>
    <x v="0"/>
  </r>
  <r>
    <x v="2830"/>
    <x v="1539"/>
    <s v="CUBRIMIENTO"/>
    <x v="0"/>
    <m/>
    <s v="2025-08-06"/>
    <s v="2025-09-19"/>
    <s v="2025-09-22 13:58:57"/>
    <s v="2025-10-03 18:22:08"/>
    <s v="2025-10-29 07:52:53"/>
    <s v="2025-11-04 06:55:24"/>
    <s v="0000-00-00 00:00:00"/>
    <s v="2025-09-22"/>
    <s v="2025-10-01"/>
    <s v="2025-10-28"/>
    <s v="2025-10-31"/>
    <s v="2025-11-07"/>
    <x v="0"/>
    <s v="Medellin"/>
    <s v="FLANCHE01"/>
    <x v="51"/>
    <m/>
    <x v="3"/>
    <n v="1"/>
    <x v="8"/>
    <x v="0"/>
    <x v="0"/>
    <n v="365987"/>
    <x v="0"/>
    <x v="0"/>
    <x v="0"/>
    <x v="0"/>
  </r>
  <r>
    <x v="2830"/>
    <x v="1539"/>
    <s v="CUBRIMIENTO"/>
    <x v="0"/>
    <m/>
    <s v="2025-08-06"/>
    <s v="2025-09-19"/>
    <s v="2025-09-22 13:58:57"/>
    <s v="2025-10-03 18:22:08"/>
    <s v="2025-10-29 07:52:53"/>
    <s v="2025-11-04 06:55:24"/>
    <s v="0000-00-00 00:00:00"/>
    <s v="2025-09-22"/>
    <s v="2025-10-01"/>
    <s v="2025-10-28"/>
    <s v="2025-10-31"/>
    <s v="2025-11-07"/>
    <x v="0"/>
    <s v="Medellin"/>
    <s v="FLANCHE01"/>
    <x v="51"/>
    <m/>
    <x v="3"/>
    <n v="1"/>
    <x v="453"/>
    <x v="0"/>
    <x v="0"/>
    <n v="1585945"/>
    <x v="0"/>
    <x v="0"/>
    <x v="0"/>
    <x v="0"/>
  </r>
  <r>
    <x v="2830"/>
    <x v="1539"/>
    <s v="CUBRIMIENTO"/>
    <x v="0"/>
    <m/>
    <s v="2025-08-06"/>
    <s v="2025-09-19"/>
    <s v="2025-09-22 13:58:57"/>
    <s v="2025-10-03 18:22:08"/>
    <s v="2025-10-29 07:52:53"/>
    <s v="2025-11-04 06:55:24"/>
    <s v="0000-00-00 00:00:00"/>
    <s v="2025-09-22"/>
    <s v="2025-10-01"/>
    <s v="2025-10-28"/>
    <s v="2025-10-31"/>
    <s v="2025-11-07"/>
    <x v="0"/>
    <s v="Medellin"/>
    <s v="PLITE13"/>
    <x v="383"/>
    <s v="LONA DICKSON BEIGE *1.20 REF:0681"/>
    <x v="4"/>
    <n v="1"/>
    <x v="177"/>
    <x v="0"/>
    <x v="12"/>
    <n v="11252301"/>
    <x v="0"/>
    <x v="4"/>
    <x v="6"/>
    <x v="0"/>
  </r>
  <r>
    <x v="2830"/>
    <x v="1539"/>
    <s v="CUBRIMIENTO"/>
    <x v="0"/>
    <m/>
    <s v="2025-08-06"/>
    <s v="2025-09-19"/>
    <s v="2025-09-22 13:58:57"/>
    <s v="2025-10-03 18:22:08"/>
    <s v="2025-10-29 07:52:53"/>
    <s v="2025-11-04 06:55:24"/>
    <s v="0000-00-00 00:00:00"/>
    <s v="2025-09-22"/>
    <s v="2025-10-01"/>
    <s v="2025-10-28"/>
    <s v="2025-10-31"/>
    <s v="2025-11-07"/>
    <x v="0"/>
    <s v="Medellin"/>
    <s v="PLITE13"/>
    <x v="383"/>
    <s v="LONA DICKSON BEIGE *1.20 REF:0681"/>
    <x v="3"/>
    <n v="1"/>
    <x v="24"/>
    <x v="0"/>
    <x v="13"/>
    <n v="9850099"/>
    <x v="0"/>
    <x v="4"/>
    <x v="6"/>
    <x v="0"/>
  </r>
  <r>
    <x v="2830"/>
    <x v="1539"/>
    <s v="CUBRIMIENTO"/>
    <x v="0"/>
    <m/>
    <s v="2025-08-06"/>
    <s v="2025-09-19"/>
    <s v="2025-09-22 13:58:57"/>
    <s v="2025-10-03 18:22:08"/>
    <s v="2025-10-29 07:52:53"/>
    <s v="2025-11-04 06:55:24"/>
    <s v="0000-00-00 00:00:00"/>
    <s v="2025-09-22"/>
    <s v="2025-10-01"/>
    <s v="2025-10-28"/>
    <s v="2025-10-31"/>
    <s v="2025-11-07"/>
    <x v="0"/>
    <s v="Medellin"/>
    <s v="PLITE14"/>
    <x v="100"/>
    <s v="LONA DICKSON BEIGE *1.20 REF:0681"/>
    <x v="3"/>
    <n v="1"/>
    <x v="8"/>
    <x v="0"/>
    <x v="50"/>
    <n v="5484033"/>
    <x v="0"/>
    <x v="4"/>
    <x v="6"/>
    <x v="0"/>
  </r>
  <r>
    <x v="2830"/>
    <x v="1539"/>
    <s v="CUBRIMIENTO"/>
    <x v="0"/>
    <m/>
    <s v="2025-08-06"/>
    <s v="2025-09-19"/>
    <s v="2025-09-22 13:58:57"/>
    <s v="2025-10-03 18:22:08"/>
    <s v="2025-10-29 07:52:53"/>
    <s v="2025-11-04 06:55:24"/>
    <s v="0000-00-00 00:00:00"/>
    <s v="2025-09-22"/>
    <s v="2025-10-01"/>
    <s v="2025-10-28"/>
    <s v="2025-10-31"/>
    <s v="2025-11-07"/>
    <x v="0"/>
    <s v="Medellin"/>
    <s v="SERV03"/>
    <x v="1179"/>
    <m/>
    <x v="0"/>
    <n v="1"/>
    <x v="0"/>
    <x v="0"/>
    <x v="0"/>
    <n v="3620000"/>
    <x v="0"/>
    <x v="1"/>
    <x v="1"/>
    <x v="0"/>
  </r>
  <r>
    <x v="2830"/>
    <x v="1539"/>
    <s v="CUBRIMIENTO"/>
    <x v="0"/>
    <m/>
    <s v="2025-08-06"/>
    <s v="2025-09-19"/>
    <s v="2025-09-22 13:58:57"/>
    <s v="2025-10-03 18:22:08"/>
    <s v="2025-10-29 07:52:53"/>
    <s v="2025-11-04 06:55:24"/>
    <s v="0000-00-00 00:00:00"/>
    <s v="2025-09-22"/>
    <s v="2025-10-01"/>
    <s v="2025-10-28"/>
    <s v="2025-10-31"/>
    <s v="2025-11-07"/>
    <x v="0"/>
    <s v="Medellin"/>
    <s v="SPORTCAC02"/>
    <x v="346"/>
    <m/>
    <x v="3"/>
    <n v="1"/>
    <x v="8"/>
    <x v="1"/>
    <x v="0"/>
    <n v="1627533"/>
    <x v="0"/>
    <x v="0"/>
    <x v="0"/>
    <x v="0"/>
  </r>
  <r>
    <x v="2831"/>
    <x v="1363"/>
    <s v="CUBRIMIENTO"/>
    <x v="0"/>
    <m/>
    <s v="2025-09-19"/>
    <s v="2025-09-22"/>
    <s v="2025-09-23 12:09:15"/>
    <s v="0000-00-00 00:00:00"/>
    <s v="2025-09-24 11:49:38"/>
    <s v="2025-09-24 11:49:59"/>
    <s v="0000-00-00 00:00:00"/>
    <s v="2025-09-23"/>
    <s v="2025-09-23"/>
    <s v="2025-09-25"/>
    <s v="2025-09-29"/>
    <s v="2025-09-29"/>
    <x v="3"/>
    <s v="Toscana"/>
    <s v="3647"/>
    <x v="268"/>
    <m/>
    <x v="0"/>
    <n v="1"/>
    <x v="0"/>
    <x v="0"/>
    <x v="0"/>
    <n v="620023.67999999993"/>
    <x v="0"/>
    <x v="0"/>
    <x v="0"/>
    <x v="4"/>
  </r>
  <r>
    <x v="2831"/>
    <x v="1363"/>
    <s v="CUBRIMIENTO"/>
    <x v="0"/>
    <m/>
    <s v="2025-09-19"/>
    <s v="2025-09-22"/>
    <s v="2025-09-23 12:09:15"/>
    <s v="0000-00-00 00:00:00"/>
    <s v="2025-09-24 11:49:38"/>
    <s v="2025-09-24 11:49:59"/>
    <s v="0000-00-00 00:00:00"/>
    <s v="2025-09-23"/>
    <s v="2025-09-23"/>
    <s v="2025-09-25"/>
    <s v="2025-09-29"/>
    <s v="2025-09-29"/>
    <x v="3"/>
    <s v="Toscana"/>
    <s v="TRANSP06"/>
    <x v="59"/>
    <m/>
    <x v="0"/>
    <n v="1"/>
    <x v="0"/>
    <x v="0"/>
    <x v="0"/>
    <n v="228960"/>
    <x v="0"/>
    <x v="1"/>
    <x v="1"/>
    <x v="4"/>
  </r>
  <r>
    <x v="2832"/>
    <x v="1540"/>
    <s v="CUBRIMIENTO"/>
    <x v="0"/>
    <m/>
    <s v="2025-09-19"/>
    <s v="2025-09-19"/>
    <s v="2025-09-22 11:52:05"/>
    <s v="0000-00-00 00:00:00"/>
    <s v="2025-09-23 08:52:13"/>
    <s v="2025-09-24 11:25:11"/>
    <s v="0000-00-00 00:00:00"/>
    <s v="2025-09-22"/>
    <s v="2025-09-22"/>
    <s v="2025-09-24"/>
    <s v="2025-09-26"/>
    <s v="2025-09-26"/>
    <x v="3"/>
    <s v="Toscany"/>
    <s v="5574"/>
    <x v="250"/>
    <m/>
    <x v="0"/>
    <n v="1"/>
    <x v="0"/>
    <x v="0"/>
    <x v="0"/>
    <n v="200000"/>
    <x v="0"/>
    <x v="0"/>
    <x v="0"/>
    <x v="4"/>
  </r>
  <r>
    <x v="2833"/>
    <x v="987"/>
    <s v="CUBRIMIENTO"/>
    <x v="0"/>
    <m/>
    <s v="2025-09-19"/>
    <s v="2025-09-22"/>
    <s v="2025-09-22 16:23:24"/>
    <s v="0000-00-00 00:00:00"/>
    <s v="2025-09-23 14:53:04"/>
    <s v="2025-10-01 09:23:40"/>
    <s v="0000-00-00 00:00:00"/>
    <s v="2025-09-23"/>
    <s v="2025-09-23"/>
    <s v="2025-09-25"/>
    <s v="2025-09-29"/>
    <s v="2025-09-29"/>
    <x v="0"/>
    <s v="Virtual"/>
    <s v="29"/>
    <x v="280"/>
    <m/>
    <x v="0"/>
    <n v="10"/>
    <x v="0"/>
    <x v="0"/>
    <x v="0"/>
    <n v="526000"/>
    <x v="0"/>
    <x v="0"/>
    <x v="0"/>
    <x v="4"/>
  </r>
  <r>
    <x v="2834"/>
    <x v="61"/>
    <s v="CUBRIMIENTO"/>
    <x v="0"/>
    <m/>
    <s v="2025-09-19"/>
    <s v="2025-09-19"/>
    <s v="2025-09-20 11:10:32"/>
    <s v="0000-00-00 00:00:00"/>
    <s v="2025-09-22 13:36:38"/>
    <s v="2025-09-23 15:35:56"/>
    <s v="0000-00-00 00:00:00"/>
    <s v="2025-09-22"/>
    <s v="2025-09-22"/>
    <s v="2025-09-24"/>
    <s v="2025-09-26"/>
    <s v="2025-09-26"/>
    <x v="3"/>
    <s v="Cali"/>
    <s v="PFX005"/>
    <x v="1187"/>
    <m/>
    <x v="0"/>
    <n v="1"/>
    <x v="0"/>
    <x v="0"/>
    <x v="0"/>
    <n v="0"/>
    <x v="0"/>
    <x v="0"/>
    <x v="0"/>
    <x v="4"/>
  </r>
  <r>
    <x v="2835"/>
    <x v="551"/>
    <s v="CUBRIMIENTO"/>
    <x v="0"/>
    <m/>
    <s v="2025-09-20"/>
    <s v="2025-09-23"/>
    <s v="2025-09-23 13:49:03"/>
    <s v="0000-00-00 00:00:00"/>
    <s v="2025-09-23 13:49:13"/>
    <s v="2025-10-04 09:34:04"/>
    <s v="0000-00-00 00:00:00"/>
    <s v="2025-09-24"/>
    <s v="2025-09-24"/>
    <s v="2025-09-26"/>
    <s v="2025-09-30"/>
    <s v="2025-09-30"/>
    <x v="3"/>
    <s v="Toscany"/>
    <s v="11369"/>
    <x v="789"/>
    <m/>
    <x v="0"/>
    <n v="4"/>
    <x v="0"/>
    <x v="0"/>
    <x v="0"/>
    <n v="5200"/>
    <x v="0"/>
    <x v="0"/>
    <x v="0"/>
    <x v="4"/>
  </r>
  <r>
    <x v="2835"/>
    <x v="551"/>
    <s v="CUBRIMIENTO"/>
    <x v="0"/>
    <m/>
    <s v="2025-09-20"/>
    <s v="2025-09-23"/>
    <s v="2025-09-23 13:49:03"/>
    <s v="0000-00-00 00:00:00"/>
    <s v="2025-09-23 13:49:13"/>
    <s v="2025-10-04 09:34:04"/>
    <s v="0000-00-00 00:00:00"/>
    <s v="2025-09-24"/>
    <s v="2025-09-24"/>
    <s v="2025-09-26"/>
    <s v="2025-09-30"/>
    <s v="2025-09-30"/>
    <x v="3"/>
    <s v="Toscany"/>
    <s v="11435"/>
    <x v="229"/>
    <m/>
    <x v="0"/>
    <n v="2"/>
    <x v="0"/>
    <x v="0"/>
    <x v="0"/>
    <n v="127800"/>
    <x v="0"/>
    <x v="0"/>
    <x v="0"/>
    <x v="4"/>
  </r>
  <r>
    <x v="2835"/>
    <x v="551"/>
    <s v="CUBRIMIENTO"/>
    <x v="0"/>
    <m/>
    <s v="2025-09-20"/>
    <s v="2025-09-23"/>
    <s v="2025-09-23 13:49:03"/>
    <s v="0000-00-00 00:00:00"/>
    <s v="2025-09-23 13:49:13"/>
    <s v="2025-10-04 09:34:04"/>
    <s v="0000-00-00 00:00:00"/>
    <s v="2025-09-24"/>
    <s v="2025-09-24"/>
    <s v="2025-09-26"/>
    <s v="2025-09-30"/>
    <s v="2025-09-30"/>
    <x v="3"/>
    <s v="Toscany"/>
    <s v="11441"/>
    <x v="204"/>
    <m/>
    <x v="0"/>
    <n v="1"/>
    <x v="0"/>
    <x v="0"/>
    <x v="0"/>
    <n v="54621"/>
    <x v="0"/>
    <x v="0"/>
    <x v="0"/>
    <x v="4"/>
  </r>
  <r>
    <x v="2835"/>
    <x v="551"/>
    <s v="CUBRIMIENTO"/>
    <x v="0"/>
    <m/>
    <s v="2025-09-20"/>
    <s v="2025-09-23"/>
    <s v="2025-09-23 13:49:03"/>
    <s v="0000-00-00 00:00:00"/>
    <s v="2025-09-23 13:49:13"/>
    <s v="2025-10-04 09:34:04"/>
    <s v="0000-00-00 00:00:00"/>
    <s v="2025-09-24"/>
    <s v="2025-09-24"/>
    <s v="2025-09-26"/>
    <s v="2025-09-30"/>
    <s v="2025-09-30"/>
    <x v="3"/>
    <s v="Toscany"/>
    <s v="12871"/>
    <x v="790"/>
    <m/>
    <x v="0"/>
    <n v="4"/>
    <x v="0"/>
    <x v="0"/>
    <x v="0"/>
    <n v="1600"/>
    <x v="0"/>
    <x v="0"/>
    <x v="0"/>
    <x v="4"/>
  </r>
  <r>
    <x v="2836"/>
    <x v="1541"/>
    <s v="MUEBLES CC CUBRIMIENTOS"/>
    <x v="0"/>
    <m/>
    <s v="2025-09-20"/>
    <s v="2025-09-20"/>
    <s v="2025-09-22 15:15:25"/>
    <s v="0000-00-00 00:00:00"/>
    <s v="2025-09-23 09:20:59"/>
    <s v="2025-09-23 09:21:05"/>
    <s v="2025-09-23 12:32:56"/>
    <s v="2025-09-22"/>
    <s v="2025-09-22"/>
    <s v="2025-10-16"/>
    <s v="2025-10-20"/>
    <s v="2025-10-22"/>
    <x v="3"/>
    <s v="Cali"/>
    <s v="100285"/>
    <x v="1334"/>
    <s v="LONA DICKSON AZUL VETEADO REF:U391"/>
    <x v="0"/>
    <n v="1"/>
    <x v="0"/>
    <x v="0"/>
    <x v="0"/>
    <n v="1424979"/>
    <x v="0"/>
    <x v="21"/>
    <x v="0"/>
    <x v="0"/>
  </r>
  <r>
    <x v="2836"/>
    <x v="1541"/>
    <s v="MUEBLES CC CUBRIMIENTOS"/>
    <x v="0"/>
    <m/>
    <s v="2025-09-20"/>
    <s v="2025-09-20"/>
    <s v="2025-09-22 15:15:25"/>
    <s v="0000-00-00 00:00:00"/>
    <s v="2025-09-23 09:20:59"/>
    <s v="2025-09-23 09:21:05"/>
    <s v="2025-09-23 12:32:56"/>
    <s v="2025-09-22"/>
    <s v="2025-09-22"/>
    <s v="2025-10-16"/>
    <s v="2025-10-20"/>
    <s v="2025-10-22"/>
    <x v="3"/>
    <s v="Cali"/>
    <s v="5325"/>
    <x v="33"/>
    <m/>
    <x v="5"/>
    <n v="1"/>
    <x v="0"/>
    <x v="0"/>
    <x v="0"/>
    <n v="225126"/>
    <x v="0"/>
    <x v="0"/>
    <x v="0"/>
    <x v="0"/>
  </r>
  <r>
    <x v="2837"/>
    <x v="1542"/>
    <s v="MUEBLES CC CUBRIMIENTOS"/>
    <x v="0"/>
    <m/>
    <s v="2025-09-20"/>
    <s v="2025-09-24"/>
    <s v="2025-10-07 17:25:46"/>
    <s v="0000-00-00 00:00:00"/>
    <s v="2025-10-31 07:29:31"/>
    <s v="2025-10-31 08:24:36"/>
    <s v="0000-00-00 00:00:00"/>
    <s v="2025-10-07"/>
    <s v="2025-10-07"/>
    <s v="2025-11-02"/>
    <s v="2025-11-05"/>
    <s v="2025-11-09"/>
    <x v="14"/>
    <s v="Bogota"/>
    <s v="8883"/>
    <x v="774"/>
    <s v="LONA DICKSON BEIGE VETEADO REF:8904"/>
    <x v="0"/>
    <n v="1"/>
    <x v="0"/>
    <x v="0"/>
    <x v="0"/>
    <n v="1100630"/>
    <x v="0"/>
    <x v="0"/>
    <x v="0"/>
    <x v="3"/>
  </r>
  <r>
    <x v="2837"/>
    <x v="1542"/>
    <s v="MUEBLES CC CUBRIMIENTOS"/>
    <x v="0"/>
    <m/>
    <s v="2025-09-20"/>
    <s v="2025-09-24"/>
    <s v="2025-10-07 17:25:46"/>
    <s v="0000-00-00 00:00:00"/>
    <s v="2025-10-31 07:29:31"/>
    <s v="2025-10-31 08:24:36"/>
    <s v="0000-00-00 00:00:00"/>
    <s v="2025-10-07"/>
    <s v="2025-10-07"/>
    <s v="2025-11-02"/>
    <s v="2025-11-05"/>
    <s v="2025-11-09"/>
    <x v="14"/>
    <s v="Bogota"/>
    <s v="REP023"/>
    <x v="1335"/>
    <m/>
    <x v="0"/>
    <n v="1"/>
    <x v="0"/>
    <x v="0"/>
    <x v="0"/>
    <n v="760000"/>
    <x v="0"/>
    <x v="0"/>
    <x v="0"/>
    <x v="3"/>
  </r>
  <r>
    <x v="2837"/>
    <x v="1542"/>
    <s v="MUEBLES CC CUBRIMIENTOS"/>
    <x v="0"/>
    <m/>
    <s v="2025-09-20"/>
    <s v="2025-09-24"/>
    <s v="2025-10-07 17:25:46"/>
    <s v="0000-00-00 00:00:00"/>
    <s v="2025-10-31 07:29:31"/>
    <s v="2025-10-31 08:24:36"/>
    <s v="0000-00-00 00:00:00"/>
    <s v="2025-10-07"/>
    <s v="2025-10-07"/>
    <s v="2025-11-02"/>
    <s v="2025-11-05"/>
    <s v="2025-11-09"/>
    <x v="14"/>
    <s v="Bogota"/>
    <s v="REP031"/>
    <x v="36"/>
    <s v="No Aplica"/>
    <x v="0"/>
    <n v="1"/>
    <x v="0"/>
    <x v="0"/>
    <x v="0"/>
    <n v="1500000"/>
    <x v="0"/>
    <x v="0"/>
    <x v="0"/>
    <x v="3"/>
  </r>
  <r>
    <x v="2837"/>
    <x v="1542"/>
    <s v="MUEBLES CC CUBRIMIENTOS"/>
    <x v="0"/>
    <m/>
    <s v="2025-09-20"/>
    <s v="2025-09-24"/>
    <s v="2025-10-07 17:25:46"/>
    <s v="0000-00-00 00:00:00"/>
    <s v="2025-10-31 07:29:31"/>
    <s v="2025-10-31 08:24:36"/>
    <s v="0000-00-00 00:00:00"/>
    <s v="2025-10-07"/>
    <s v="2025-10-07"/>
    <s v="2025-11-02"/>
    <s v="2025-11-05"/>
    <s v="2025-11-09"/>
    <x v="14"/>
    <s v="Bogota"/>
    <s v="TRANSP04"/>
    <x v="1070"/>
    <s v="No Aplica"/>
    <x v="0"/>
    <n v="1"/>
    <x v="0"/>
    <x v="0"/>
    <x v="0"/>
    <n v="700000"/>
    <x v="0"/>
    <x v="0"/>
    <x v="0"/>
    <x v="3"/>
  </r>
  <r>
    <x v="2838"/>
    <x v="61"/>
    <s v="MUEBLES CC CUBRIMIENTOS"/>
    <x v="0"/>
    <m/>
    <s v="2025-09-22"/>
    <s v="2025-09-25"/>
    <s v="2025-09-26 12:38:21"/>
    <s v="2025-09-29 09:18:46"/>
    <s v="2025-11-03 20:38:24"/>
    <s v="0000-00-00 00:00:00"/>
    <s v="0000-00-00 00:00:00"/>
    <s v="2025-09-26"/>
    <s v="2025-09-29"/>
    <s v="2025-11-06"/>
    <s v="2025-11-08"/>
    <s v="2025-11-09"/>
    <x v="18"/>
    <s v="Cali"/>
    <s v="13291"/>
    <x v="1093"/>
    <m/>
    <x v="0"/>
    <n v="2"/>
    <x v="0"/>
    <x v="0"/>
    <x v="0"/>
    <n v="0"/>
    <x v="0"/>
    <x v="0"/>
    <x v="0"/>
    <x v="3"/>
  </r>
  <r>
    <x v="2838"/>
    <x v="61"/>
    <s v="MUEBLES CC CUBRIMIENTOS"/>
    <x v="0"/>
    <m/>
    <s v="2025-09-22"/>
    <s v="2025-09-25"/>
    <s v="2025-09-26 12:38:21"/>
    <s v="2025-09-29 09:18:46"/>
    <s v="2025-11-03 20:38:24"/>
    <s v="0000-00-00 00:00:00"/>
    <s v="0000-00-00 00:00:00"/>
    <s v="2025-09-26"/>
    <s v="2025-09-29"/>
    <s v="2025-11-06"/>
    <s v="2025-11-08"/>
    <s v="2025-11-09"/>
    <x v="18"/>
    <s v="Cali"/>
    <s v="REP002"/>
    <x v="1068"/>
    <m/>
    <x v="0"/>
    <n v="3"/>
    <x v="0"/>
    <x v="0"/>
    <x v="0"/>
    <n v="0"/>
    <x v="0"/>
    <x v="0"/>
    <x v="0"/>
    <x v="3"/>
  </r>
  <r>
    <x v="2838"/>
    <x v="61"/>
    <s v="MUEBLES CC CUBRIMIENTOS"/>
    <x v="0"/>
    <m/>
    <s v="2025-09-22"/>
    <s v="2025-09-25"/>
    <s v="2025-09-26 12:38:21"/>
    <s v="2025-09-29 09:18:46"/>
    <s v="2025-11-03 20:38:24"/>
    <s v="0000-00-00 00:00:00"/>
    <s v="0000-00-00 00:00:00"/>
    <s v="2025-09-26"/>
    <s v="2025-09-29"/>
    <s v="2025-11-06"/>
    <s v="2025-11-08"/>
    <s v="2025-11-09"/>
    <x v="18"/>
    <s v="Cali"/>
    <s v="REP038"/>
    <x v="1091"/>
    <m/>
    <x v="0"/>
    <n v="5"/>
    <x v="0"/>
    <x v="0"/>
    <x v="0"/>
    <n v="0"/>
    <x v="0"/>
    <x v="0"/>
    <x v="0"/>
    <x v="3"/>
  </r>
  <r>
    <x v="2839"/>
    <x v="1543"/>
    <s v="MUEBLES CC CUBRIMIENTOS"/>
    <x v="0"/>
    <m/>
    <s v="2025-09-22"/>
    <s v="2025-09-22"/>
    <s v="2025-09-23 16:15:42"/>
    <s v="0000-00-00 00:00:00"/>
    <s v="2025-09-25 10:30:00"/>
    <s v="2025-09-26 09:19:03"/>
    <s v="2025-10-04 08:44:02"/>
    <s v="2025-09-23"/>
    <s v="2025-09-23"/>
    <s v="2025-09-25"/>
    <s v="2025-09-29"/>
    <s v="2025-09-30"/>
    <x v="1"/>
    <s v="Virtual"/>
    <s v="3151"/>
    <x v="57"/>
    <m/>
    <x v="0"/>
    <n v="25"/>
    <x v="0"/>
    <x v="0"/>
    <x v="0"/>
    <n v="1300000"/>
    <x v="0"/>
    <x v="0"/>
    <x v="0"/>
    <x v="4"/>
  </r>
  <r>
    <x v="2840"/>
    <x v="1497"/>
    <s v="MUEBLES CC CUBRIMIENTOS"/>
    <x v="0"/>
    <m/>
    <s v="2025-09-22"/>
    <s v="2025-09-23"/>
    <s v="2025-09-24 11:13:08"/>
    <s v="2025-09-26 10:09:02"/>
    <s v="2025-09-27 09:49:39"/>
    <s v="2025-10-09 08:53:36"/>
    <s v="0000-00-00 00:00:00"/>
    <s v="2025-09-24"/>
    <s v="2025-09-30"/>
    <s v="2025-10-07"/>
    <s v="2025-10-13"/>
    <s v="2025-10-13"/>
    <x v="0"/>
    <s v="Barranquilla"/>
    <s v="PUBL01"/>
    <x v="117"/>
    <m/>
    <x v="0"/>
    <n v="8"/>
    <x v="56"/>
    <x v="56"/>
    <x v="0"/>
    <n v="356264"/>
    <x v="0"/>
    <x v="0"/>
    <x v="0"/>
    <x v="0"/>
  </r>
  <r>
    <x v="2841"/>
    <x v="61"/>
    <s v="MUEBLES CC CUBRIMIENTOS"/>
    <x v="0"/>
    <m/>
    <s v="2025-09-22"/>
    <s v="2025-10-16"/>
    <s v="2025-10-20 16:43:30"/>
    <s v="0000-00-00 00:00:00"/>
    <s v="2025-10-21 09:05:32"/>
    <s v="2025-10-21 09:05:40"/>
    <s v="0000-00-00 00:00:00"/>
    <s v="2025-10-17"/>
    <s v="2025-10-17"/>
    <s v="2025-11-12"/>
    <s v="2025-11-14"/>
    <s v="2025-11-18"/>
    <x v="7"/>
    <s v="Medellin"/>
    <s v="100196"/>
    <x v="218"/>
    <m/>
    <x v="0"/>
    <n v="4"/>
    <x v="0"/>
    <x v="0"/>
    <x v="0"/>
    <n v="0"/>
    <x v="0"/>
    <x v="0"/>
    <x v="0"/>
    <x v="3"/>
  </r>
  <r>
    <x v="2841"/>
    <x v="61"/>
    <s v="MUEBLES CC CUBRIMIENTOS"/>
    <x v="0"/>
    <m/>
    <s v="2025-09-22"/>
    <s v="2025-10-16"/>
    <s v="2025-10-20 16:43:30"/>
    <s v="0000-00-00 00:00:00"/>
    <s v="2025-10-21 09:05:32"/>
    <s v="2025-10-21 09:05:40"/>
    <s v="0000-00-00 00:00:00"/>
    <s v="2025-10-17"/>
    <s v="2025-10-17"/>
    <s v="2025-11-12"/>
    <s v="2025-11-14"/>
    <s v="2025-11-18"/>
    <x v="7"/>
    <s v="Medellin"/>
    <s v="11456"/>
    <x v="320"/>
    <s v="FURNISCREEN BEIGE  2M EB4027W G8 625GR"/>
    <x v="0"/>
    <n v="2"/>
    <x v="0"/>
    <x v="0"/>
    <x v="0"/>
    <n v="0"/>
    <x v="0"/>
    <x v="2"/>
    <x v="0"/>
    <x v="3"/>
  </r>
  <r>
    <x v="2841"/>
    <x v="61"/>
    <s v="MUEBLES CC CUBRIMIENTOS"/>
    <x v="0"/>
    <m/>
    <s v="2025-09-22"/>
    <s v="2025-10-16"/>
    <s v="2025-10-20 16:43:30"/>
    <s v="0000-00-00 00:00:00"/>
    <s v="2025-10-21 09:05:32"/>
    <s v="2025-10-21 09:05:40"/>
    <s v="0000-00-00 00:00:00"/>
    <s v="2025-10-17"/>
    <s v="2025-10-17"/>
    <s v="2025-11-12"/>
    <s v="2025-11-14"/>
    <s v="2025-11-18"/>
    <x v="7"/>
    <s v="Medellin"/>
    <s v="11457"/>
    <x v="486"/>
    <m/>
    <x v="0"/>
    <n v="1"/>
    <x v="0"/>
    <x v="0"/>
    <x v="0"/>
    <n v="0"/>
    <x v="0"/>
    <x v="2"/>
    <x v="0"/>
    <x v="3"/>
  </r>
  <r>
    <x v="2841"/>
    <x v="61"/>
    <s v="MUEBLES CC CUBRIMIENTOS"/>
    <x v="0"/>
    <m/>
    <s v="2025-09-22"/>
    <s v="2025-10-16"/>
    <s v="2025-10-20 16:43:30"/>
    <s v="0000-00-00 00:00:00"/>
    <s v="2025-10-21 09:05:32"/>
    <s v="2025-10-21 09:05:40"/>
    <s v="0000-00-00 00:00:00"/>
    <s v="2025-10-17"/>
    <s v="2025-10-17"/>
    <s v="2025-11-12"/>
    <s v="2025-11-14"/>
    <s v="2025-11-18"/>
    <x v="7"/>
    <s v="Medellin"/>
    <s v="11459"/>
    <x v="326"/>
    <s v="FURNISCREEN BEIGE  2M EB4027W G8 625GR"/>
    <x v="0"/>
    <n v="4"/>
    <x v="0"/>
    <x v="0"/>
    <x v="0"/>
    <n v="0"/>
    <x v="0"/>
    <x v="2"/>
    <x v="0"/>
    <x v="3"/>
  </r>
  <r>
    <x v="2842"/>
    <x v="1544"/>
    <s v="MUEBLES CC CUBRIMIENTOS"/>
    <x v="0"/>
    <m/>
    <s v="2025-09-22"/>
    <s v="2025-09-30"/>
    <s v="2025-10-07 17:33:13"/>
    <s v="0000-00-00 00:00:00"/>
    <s v="2025-11-04 07:53:06"/>
    <s v="2025-11-04 07:53:40"/>
    <s v="0000-00-00 00:00:00"/>
    <s v="2025-10-07"/>
    <s v="2025-10-07"/>
    <s v="2025-11-07"/>
    <s v="2025-11-10"/>
    <s v="2025-11-14"/>
    <x v="0"/>
    <s v="Bogota"/>
    <s v="15357"/>
    <x v="178"/>
    <s v="LONA DICKSON GRIS FONDO ENTERO REF:6088"/>
    <x v="4"/>
    <n v="2"/>
    <x v="0"/>
    <x v="0"/>
    <x v="0"/>
    <n v="5693768"/>
    <x v="0"/>
    <x v="2"/>
    <x v="0"/>
    <x v="3"/>
  </r>
  <r>
    <x v="2842"/>
    <x v="1544"/>
    <s v="MUEBLES CC CUBRIMIENTOS"/>
    <x v="0"/>
    <m/>
    <s v="2025-09-22"/>
    <s v="2025-09-30"/>
    <s v="2025-10-07 17:33:13"/>
    <s v="0000-00-00 00:00:00"/>
    <s v="2025-11-04 07:53:06"/>
    <s v="2025-11-04 07:53:40"/>
    <s v="0000-00-00 00:00:00"/>
    <s v="2025-10-07"/>
    <s v="2025-10-07"/>
    <s v="2025-11-07"/>
    <s v="2025-11-10"/>
    <s v="2025-11-14"/>
    <x v="0"/>
    <s v="Bogota"/>
    <s v="15362"/>
    <x v="179"/>
    <s v="LONA DICKSON GRIS FONDO ENTERO REF:6088"/>
    <x v="4"/>
    <n v="1"/>
    <x v="0"/>
    <x v="0"/>
    <x v="0"/>
    <n v="6601037"/>
    <x v="0"/>
    <x v="2"/>
    <x v="0"/>
    <x v="3"/>
  </r>
  <r>
    <x v="2842"/>
    <x v="1544"/>
    <s v="MUEBLES CC CUBRIMIENTOS"/>
    <x v="0"/>
    <m/>
    <s v="2025-09-22"/>
    <s v="2025-09-30"/>
    <s v="2025-10-07 17:33:13"/>
    <s v="0000-00-00 00:00:00"/>
    <s v="2025-11-04 07:53:06"/>
    <s v="2025-11-04 07:53:40"/>
    <s v="0000-00-00 00:00:00"/>
    <s v="2025-10-07"/>
    <s v="2025-10-07"/>
    <s v="2025-11-07"/>
    <s v="2025-11-10"/>
    <s v="2025-11-14"/>
    <x v="0"/>
    <s v="Bogota"/>
    <s v="15371"/>
    <x v="721"/>
    <m/>
    <x v="4"/>
    <n v="1"/>
    <x v="0"/>
    <x v="0"/>
    <x v="0"/>
    <n v="1987610"/>
    <x v="0"/>
    <x v="2"/>
    <x v="0"/>
    <x v="3"/>
  </r>
  <r>
    <x v="2843"/>
    <x v="61"/>
    <s v="CUBRIMIENTO"/>
    <x v="0"/>
    <m/>
    <s v="0000-00-00"/>
    <s v="2025-10-09"/>
    <s v="0000-00-00 00:00:00"/>
    <s v="0000-00-00 00:00:00"/>
    <s v="0000-00-00 00:00:00"/>
    <s v="0000-00-00 00:00:00"/>
    <s v="0000-00-00 00:00:00"/>
    <s v="2025-10-10"/>
    <s v="2025-10-10"/>
    <s v="2025-10-14"/>
    <s v="2025-10-16"/>
    <s v="2025-10-16"/>
    <x v="20"/>
    <s v="Medellin"/>
    <s v="18654"/>
    <x v="1133"/>
    <m/>
    <x v="0"/>
    <n v="1"/>
    <x v="0"/>
    <x v="0"/>
    <x v="0"/>
    <n v="0"/>
    <x v="2"/>
    <x v="0"/>
    <x v="0"/>
    <x v="0"/>
  </r>
  <r>
    <x v="2843"/>
    <x v="61"/>
    <s v="CUBRIMIENTO"/>
    <x v="0"/>
    <m/>
    <s v="0000-00-00"/>
    <s v="2025-10-09"/>
    <s v="0000-00-00 00:00:00"/>
    <s v="0000-00-00 00:00:00"/>
    <s v="0000-00-00 00:00:00"/>
    <s v="0000-00-00 00:00:00"/>
    <s v="0000-00-00 00:00:00"/>
    <s v="2025-10-10"/>
    <s v="2025-10-10"/>
    <s v="2025-10-14"/>
    <s v="2025-10-16"/>
    <s v="2025-10-16"/>
    <x v="20"/>
    <s v="Medellin"/>
    <s v="3647"/>
    <x v="268"/>
    <m/>
    <x v="0"/>
    <n v="1"/>
    <x v="0"/>
    <x v="0"/>
    <x v="0"/>
    <n v="0"/>
    <x v="2"/>
    <x v="0"/>
    <x v="0"/>
    <x v="0"/>
  </r>
  <r>
    <x v="2844"/>
    <x v="689"/>
    <s v="MUEBLES CC CUBRIMIENTOS"/>
    <x v="0"/>
    <m/>
    <s v="2025-09-22"/>
    <s v="2025-10-24"/>
    <s v="2025-10-27 17:35:43"/>
    <s v="0000-00-00 00:00:00"/>
    <s v="0000-00-00 00:00:00"/>
    <s v="0000-00-00 00:00:00"/>
    <s v="0000-00-00 00:00:00"/>
    <s v="2025-10-27"/>
    <s v="2025-10-27"/>
    <s v="2025-11-20"/>
    <s v="2025-11-24"/>
    <s v="2025-11-28"/>
    <x v="2"/>
    <s v="Virtual"/>
    <s v="1176"/>
    <x v="780"/>
    <m/>
    <x v="0"/>
    <n v="5"/>
    <x v="0"/>
    <x v="0"/>
    <x v="0"/>
    <n v="12000"/>
    <x v="0"/>
    <x v="0"/>
    <x v="0"/>
    <x v="3"/>
  </r>
  <r>
    <x v="2844"/>
    <x v="689"/>
    <s v="MUEBLES CC CUBRIMIENTOS"/>
    <x v="0"/>
    <m/>
    <s v="2025-09-22"/>
    <s v="2025-10-24"/>
    <s v="2025-10-27 17:35:43"/>
    <s v="0000-00-00 00:00:00"/>
    <s v="0000-00-00 00:00:00"/>
    <s v="0000-00-00 00:00:00"/>
    <s v="0000-00-00 00:00:00"/>
    <s v="2025-10-27"/>
    <s v="2025-10-27"/>
    <s v="2025-11-20"/>
    <s v="2025-11-24"/>
    <s v="2025-11-28"/>
    <x v="2"/>
    <s v="Virtual"/>
    <s v="26900"/>
    <x v="412"/>
    <m/>
    <x v="0"/>
    <n v="2"/>
    <x v="0"/>
    <x v="0"/>
    <x v="0"/>
    <n v="1679860"/>
    <x v="0"/>
    <x v="0"/>
    <x v="0"/>
    <x v="3"/>
  </r>
  <r>
    <x v="2844"/>
    <x v="689"/>
    <s v="MUEBLES CC CUBRIMIENTOS"/>
    <x v="0"/>
    <m/>
    <s v="2025-09-22"/>
    <s v="2025-10-24"/>
    <s v="2025-10-27 17:35:43"/>
    <s v="0000-00-00 00:00:00"/>
    <s v="0000-00-00 00:00:00"/>
    <s v="0000-00-00 00:00:00"/>
    <s v="0000-00-00 00:00:00"/>
    <s v="2025-10-27"/>
    <s v="2025-10-27"/>
    <s v="2025-11-20"/>
    <s v="2025-11-24"/>
    <s v="2025-11-28"/>
    <x v="2"/>
    <s v="Virtual"/>
    <s v="9708"/>
    <x v="778"/>
    <s v="LONA DICKSON VERDE FONDO ENTERO REF:0003"/>
    <x v="0"/>
    <n v="2"/>
    <x v="0"/>
    <x v="0"/>
    <x v="0"/>
    <n v="2539058"/>
    <x v="0"/>
    <x v="0"/>
    <x v="0"/>
    <x v="3"/>
  </r>
  <r>
    <x v="2845"/>
    <x v="1545"/>
    <s v="CUBRIMIENTO"/>
    <x v="0"/>
    <m/>
    <s v="2025-09-22"/>
    <s v="2025-09-23"/>
    <s v="2025-09-24 11:39:53"/>
    <s v="0000-00-00 00:00:00"/>
    <s v="2025-10-01 11:54:06"/>
    <s v="2025-10-01 11:54:38"/>
    <s v="0000-00-00 00:00:00"/>
    <s v="2025-09-24"/>
    <s v="2025-09-24"/>
    <s v="2025-10-06"/>
    <s v="2025-10-10"/>
    <s v="2025-10-10"/>
    <x v="0"/>
    <s v="Cali"/>
    <s v="SERVLAV05"/>
    <x v="949"/>
    <m/>
    <x v="0"/>
    <n v="1"/>
    <x v="11"/>
    <x v="0"/>
    <x v="2"/>
    <n v="481250"/>
    <x v="0"/>
    <x v="1"/>
    <x v="1"/>
    <x v="0"/>
  </r>
  <r>
    <x v="2845"/>
    <x v="1545"/>
    <s v="CUBRIMIENTO"/>
    <x v="0"/>
    <m/>
    <s v="2025-09-22"/>
    <s v="2025-09-23"/>
    <s v="2025-09-24 11:39:53"/>
    <s v="0000-00-00 00:00:00"/>
    <s v="2025-10-01 11:54:06"/>
    <s v="2025-10-01 11:54:38"/>
    <s v="0000-00-00 00:00:00"/>
    <s v="2025-09-24"/>
    <s v="2025-09-24"/>
    <s v="2025-10-06"/>
    <s v="2025-10-10"/>
    <s v="2025-10-10"/>
    <x v="0"/>
    <s v="Cali"/>
    <s v="TRANSP01"/>
    <x v="102"/>
    <m/>
    <x v="0"/>
    <n v="1"/>
    <x v="0"/>
    <x v="0"/>
    <x v="0"/>
    <n v="100000"/>
    <x v="0"/>
    <x v="0"/>
    <x v="0"/>
    <x v="0"/>
  </r>
  <r>
    <x v="2846"/>
    <x v="92"/>
    <s v="CUBRIMIENTO"/>
    <x v="0"/>
    <m/>
    <s v="2025-09-22"/>
    <s v="2025-09-26"/>
    <s v="2025-09-29 11:14:08"/>
    <s v="0000-00-00 00:00:00"/>
    <s v="2025-09-29 11:14:15"/>
    <s v="2025-10-04 09:32:02"/>
    <s v="0000-00-00 00:00:00"/>
    <s v="2025-09-29"/>
    <s v="2025-09-29"/>
    <s v="2025-10-01"/>
    <s v="2025-10-03"/>
    <s v="2025-10-03"/>
    <x v="3"/>
    <s v="Gerencia"/>
    <s v="107"/>
    <x v="249"/>
    <m/>
    <x v="0"/>
    <n v="25"/>
    <x v="0"/>
    <x v="0"/>
    <x v="0"/>
    <n v="1315000"/>
    <x v="0"/>
    <x v="0"/>
    <x v="0"/>
    <x v="0"/>
  </r>
  <r>
    <x v="2847"/>
    <x v="1546"/>
    <s v="CUBRIMIENTO"/>
    <x v="0"/>
    <m/>
    <s v="2025-09-23"/>
    <s v="2025-09-30"/>
    <s v="2025-10-06 14:51:30"/>
    <s v="2025-10-31 11:10:38"/>
    <s v="0000-00-00 00:00:00"/>
    <s v="0000-00-00 00:00:00"/>
    <s v="0000-00-00 00:00:00"/>
    <s v="2025-10-06"/>
    <s v="2025-10-30"/>
    <s v="2025-11-13"/>
    <s v="2025-11-16"/>
    <s v="2025-11-28"/>
    <x v="19"/>
    <s v="Medellin"/>
    <s v="27249"/>
    <x v="64"/>
    <m/>
    <x v="0"/>
    <n v="1"/>
    <x v="0"/>
    <x v="0"/>
    <x v="0"/>
    <n v="183852"/>
    <x v="3"/>
    <x v="0"/>
    <x v="0"/>
    <x v="3"/>
  </r>
  <r>
    <x v="2847"/>
    <x v="1546"/>
    <s v="CUBRIMIENTO"/>
    <x v="0"/>
    <m/>
    <s v="2025-09-23"/>
    <s v="2025-09-30"/>
    <s v="2025-10-06 14:51:30"/>
    <s v="2025-10-31 11:10:38"/>
    <s v="0000-00-00 00:00:00"/>
    <s v="0000-00-00 00:00:00"/>
    <s v="0000-00-00 00:00:00"/>
    <s v="2025-10-06"/>
    <s v="2025-10-30"/>
    <s v="2025-11-13"/>
    <s v="2025-11-16"/>
    <s v="2025-11-28"/>
    <x v="19"/>
    <s v="Medellin"/>
    <s v="FGLASS01"/>
    <x v="8"/>
    <m/>
    <x v="2"/>
    <n v="1"/>
    <x v="66"/>
    <x v="67"/>
    <x v="0"/>
    <n v="9797727"/>
    <x v="3"/>
    <x v="3"/>
    <x v="0"/>
    <x v="3"/>
  </r>
  <r>
    <x v="2847"/>
    <x v="1546"/>
    <s v="CUBRIMIENTO"/>
    <x v="0"/>
    <m/>
    <s v="2025-09-23"/>
    <s v="2025-09-30"/>
    <s v="2025-10-06 14:51:30"/>
    <s v="2025-10-31 11:10:38"/>
    <s v="0000-00-00 00:00:00"/>
    <s v="0000-00-00 00:00:00"/>
    <s v="0000-00-00 00:00:00"/>
    <s v="2025-10-06"/>
    <s v="2025-10-30"/>
    <s v="2025-11-13"/>
    <s v="2025-11-16"/>
    <s v="2025-11-28"/>
    <x v="19"/>
    <s v="Medellin"/>
    <s v="PZCH043"/>
    <x v="939"/>
    <m/>
    <x v="0"/>
    <n v="1"/>
    <x v="0"/>
    <x v="0"/>
    <x v="0"/>
    <n v="325350"/>
    <x v="3"/>
    <x v="0"/>
    <x v="0"/>
    <x v="3"/>
  </r>
  <r>
    <x v="2847"/>
    <x v="1546"/>
    <s v="CUBRIMIENTO"/>
    <x v="0"/>
    <m/>
    <s v="2025-09-23"/>
    <s v="2025-09-30"/>
    <s v="2025-10-06 14:51:30"/>
    <s v="2025-10-31 11:10:38"/>
    <s v="0000-00-00 00:00:00"/>
    <s v="0000-00-00 00:00:00"/>
    <s v="0000-00-00 00:00:00"/>
    <s v="2025-10-06"/>
    <s v="2025-10-30"/>
    <s v="2025-11-13"/>
    <s v="2025-11-16"/>
    <s v="2025-11-28"/>
    <x v="19"/>
    <s v="Medellin"/>
    <s v="PZCH044"/>
    <x v="940"/>
    <m/>
    <x v="0"/>
    <n v="1"/>
    <x v="0"/>
    <x v="0"/>
    <x v="0"/>
    <n v="698400"/>
    <x v="3"/>
    <x v="0"/>
    <x v="0"/>
    <x v="3"/>
  </r>
  <r>
    <x v="2848"/>
    <x v="1547"/>
    <s v="CUBRIMIENTO"/>
    <x v="0"/>
    <m/>
    <s v="2025-09-23"/>
    <s v="2025-09-23"/>
    <s v="2025-09-23 10:51:28"/>
    <s v="0000-00-00 00:00:00"/>
    <s v="2025-09-23 10:51:32"/>
    <s v="2025-09-24 11:18:45"/>
    <s v="0000-00-00 00:00:00"/>
    <s v="2025-09-24"/>
    <s v="2025-09-24"/>
    <s v="2025-09-26"/>
    <s v="2025-09-30"/>
    <s v="2025-09-30"/>
    <x v="3"/>
    <s v="Toscany"/>
    <s v="11443"/>
    <x v="368"/>
    <m/>
    <x v="0"/>
    <n v="2"/>
    <x v="0"/>
    <x v="0"/>
    <x v="0"/>
    <n v="12000"/>
    <x v="0"/>
    <x v="0"/>
    <x v="0"/>
    <x v="4"/>
  </r>
  <r>
    <x v="2848"/>
    <x v="1547"/>
    <s v="CUBRIMIENTO"/>
    <x v="0"/>
    <m/>
    <s v="2025-09-23"/>
    <s v="2025-09-23"/>
    <s v="2025-09-23 10:51:28"/>
    <s v="0000-00-00 00:00:00"/>
    <s v="2025-09-23 10:51:32"/>
    <s v="2025-09-24 11:18:45"/>
    <s v="0000-00-00 00:00:00"/>
    <s v="2025-09-24"/>
    <s v="2025-09-24"/>
    <s v="2025-09-26"/>
    <s v="2025-09-30"/>
    <s v="2025-09-30"/>
    <x v="3"/>
    <s v="Toscany"/>
    <s v="7300"/>
    <x v="604"/>
    <m/>
    <x v="0"/>
    <n v="2"/>
    <x v="0"/>
    <x v="0"/>
    <x v="0"/>
    <n v="30000"/>
    <x v="0"/>
    <x v="0"/>
    <x v="0"/>
    <x v="4"/>
  </r>
  <r>
    <x v="2849"/>
    <x v="1548"/>
    <s v="CUBRIMIENTO"/>
    <x v="0"/>
    <m/>
    <s v="2025-09-23"/>
    <s v="2025-09-25"/>
    <s v="2025-09-26 09:58:41"/>
    <s v="0000-00-00 00:00:00"/>
    <s v="2025-09-26 10:10:38"/>
    <s v="2025-09-26 16:19:36"/>
    <s v="0000-00-00 00:00:00"/>
    <s v="2025-09-26"/>
    <s v="2025-09-26"/>
    <s v="2025-09-30"/>
    <s v="2025-10-02"/>
    <s v="2025-10-02"/>
    <x v="3"/>
    <s v="Toscany"/>
    <s v="39"/>
    <x v="460"/>
    <m/>
    <x v="0"/>
    <n v="10"/>
    <x v="0"/>
    <x v="0"/>
    <x v="0"/>
    <n v="526000"/>
    <x v="0"/>
    <x v="0"/>
    <x v="0"/>
    <x v="4"/>
  </r>
  <r>
    <x v="2849"/>
    <x v="1548"/>
    <s v="CUBRIMIENTO"/>
    <x v="0"/>
    <m/>
    <s v="2025-09-23"/>
    <s v="2025-09-25"/>
    <s v="2025-09-26 09:58:41"/>
    <s v="0000-00-00 00:00:00"/>
    <s v="2025-09-26 10:10:38"/>
    <s v="2025-09-26 16:19:36"/>
    <s v="0000-00-00 00:00:00"/>
    <s v="2025-09-26"/>
    <s v="2025-09-26"/>
    <s v="2025-09-30"/>
    <s v="2025-10-02"/>
    <s v="2025-10-02"/>
    <x v="3"/>
    <s v="Toscany"/>
    <s v="54"/>
    <x v="419"/>
    <m/>
    <x v="0"/>
    <n v="8.5"/>
    <x v="0"/>
    <x v="0"/>
    <x v="0"/>
    <n v="447100"/>
    <x v="0"/>
    <x v="0"/>
    <x v="0"/>
    <x v="4"/>
  </r>
  <r>
    <x v="2850"/>
    <x v="372"/>
    <s v="CUBRIMIENTO"/>
    <x v="0"/>
    <m/>
    <s v="2025-09-23"/>
    <s v="2025-09-24"/>
    <s v="2025-09-24 11:57:18"/>
    <s v="2025-09-25 15:45:06"/>
    <s v="2025-09-26 08:49:26"/>
    <s v="2025-10-01 11:52:11"/>
    <s v="0000-00-00 00:00:00"/>
    <s v="2025-09-25"/>
    <s v="2025-09-29"/>
    <s v="2025-10-01"/>
    <s v="2025-10-03"/>
    <s v="2025-10-03"/>
    <x v="3"/>
    <s v="Toscany"/>
    <s v="SOMB03"/>
    <x v="161"/>
    <s v="LONA DICKSON VERDE MANZANA REF:7244"/>
    <x v="8"/>
    <n v="1"/>
    <x v="2"/>
    <x v="0"/>
    <x v="17"/>
    <n v="3892000"/>
    <x v="0"/>
    <x v="6"/>
    <x v="8"/>
    <x v="0"/>
  </r>
  <r>
    <x v="2851"/>
    <x v="350"/>
    <s v="CUBRIMIENTO"/>
    <x v="0"/>
    <m/>
    <s v="2025-09-23"/>
    <s v="2025-09-23"/>
    <s v="2025-09-23 13:10:52"/>
    <s v="0000-00-00 00:00:00"/>
    <s v="2025-09-23 13:13:19"/>
    <s v="2025-10-04 08:46:02"/>
    <s v="0000-00-00 00:00:00"/>
    <s v="2025-09-24"/>
    <s v="2025-09-24"/>
    <s v="2025-09-26"/>
    <s v="2025-09-30"/>
    <s v="2025-09-30"/>
    <x v="3"/>
    <s v="Toscany"/>
    <s v="27"/>
    <x v="674"/>
    <m/>
    <x v="0"/>
    <n v="6"/>
    <x v="0"/>
    <x v="0"/>
    <x v="0"/>
    <n v="315600"/>
    <x v="0"/>
    <x v="0"/>
    <x v="0"/>
    <x v="4"/>
  </r>
  <r>
    <x v="2852"/>
    <x v="1543"/>
    <s v="MUEBLES CC CUBRIMIENTOS"/>
    <x v="0"/>
    <m/>
    <s v="2025-09-22"/>
    <s v="2025-09-23"/>
    <s v="2025-09-24 12:27:16"/>
    <s v="0000-00-00 00:00:00"/>
    <s v="2025-09-25 10:29:25"/>
    <s v="2025-09-26 09:18:02"/>
    <s v="0000-00-00 00:00:00"/>
    <s v="2025-09-24"/>
    <s v="2025-09-24"/>
    <s v="2025-09-26"/>
    <s v="2025-09-30"/>
    <s v="2025-10-01"/>
    <x v="0"/>
    <s v="Virtual"/>
    <s v="3151"/>
    <x v="57"/>
    <m/>
    <x v="0"/>
    <n v="14"/>
    <x v="0"/>
    <x v="0"/>
    <x v="0"/>
    <n v="728000"/>
    <x v="0"/>
    <x v="0"/>
    <x v="0"/>
    <x v="4"/>
  </r>
  <r>
    <x v="2853"/>
    <x v="61"/>
    <s v="MUEBLES CC CUBRIMIENTOS"/>
    <x v="0"/>
    <m/>
    <s v="2025-09-23"/>
    <s v="2025-09-23"/>
    <s v="2025-09-23 15:06:14"/>
    <s v="2025-10-16 13:13:37"/>
    <s v="2025-10-06 10:40:35"/>
    <s v="2025-10-06 10:40:41"/>
    <s v="2025-11-05 08:16:01"/>
    <s v="2025-09-24"/>
    <s v="2025-09-24"/>
    <s v="2025-10-30"/>
    <s v="2025-11-03"/>
    <s v="2025-11-05"/>
    <x v="1"/>
    <s v="Cali"/>
    <s v="100196"/>
    <x v="218"/>
    <m/>
    <x v="0"/>
    <n v="1"/>
    <x v="0"/>
    <x v="0"/>
    <x v="0"/>
    <n v="0"/>
    <x v="0"/>
    <x v="0"/>
    <x v="0"/>
    <x v="0"/>
  </r>
  <r>
    <x v="2853"/>
    <x v="61"/>
    <s v="MUEBLES CC CUBRIMIENTOS"/>
    <x v="0"/>
    <m/>
    <s v="2025-09-23"/>
    <s v="2025-09-23"/>
    <s v="2025-09-23 15:06:14"/>
    <s v="2025-10-16 13:13:37"/>
    <s v="2025-10-06 10:40:35"/>
    <s v="2025-10-06 10:40:41"/>
    <s v="2025-11-05 08:16:01"/>
    <s v="2025-09-24"/>
    <s v="2025-09-24"/>
    <s v="2025-10-30"/>
    <s v="2025-11-03"/>
    <s v="2025-11-05"/>
    <x v="1"/>
    <s v="Cali"/>
    <s v="7171"/>
    <x v="1336"/>
    <s v="LONA DICKSON TAUPE REF:7559"/>
    <x v="0"/>
    <n v="1"/>
    <x v="0"/>
    <x v="0"/>
    <x v="0"/>
    <n v="0"/>
    <x v="0"/>
    <x v="5"/>
    <x v="0"/>
    <x v="0"/>
  </r>
  <r>
    <x v="2854"/>
    <x v="233"/>
    <s v="CUBRIMIENTO"/>
    <x v="0"/>
    <m/>
    <s v="2025-09-23"/>
    <s v="2025-09-29"/>
    <s v="2025-09-29 13:16:31"/>
    <s v="0000-00-00 00:00:00"/>
    <s v="2025-09-29 13:16:36"/>
    <s v="2025-10-04 09:28:19"/>
    <s v="0000-00-00 00:00:00"/>
    <s v="2025-09-30"/>
    <s v="2025-09-30"/>
    <s v="2025-10-02"/>
    <s v="2025-10-06"/>
    <s v="2025-10-06"/>
    <x v="3"/>
    <s v="Toscany"/>
    <s v="1011439"/>
    <x v="151"/>
    <m/>
    <x v="0"/>
    <n v="1"/>
    <x v="0"/>
    <x v="0"/>
    <x v="0"/>
    <n v="198000"/>
    <x v="0"/>
    <x v="0"/>
    <x v="0"/>
    <x v="0"/>
  </r>
  <r>
    <x v="2854"/>
    <x v="233"/>
    <s v="CUBRIMIENTO"/>
    <x v="0"/>
    <m/>
    <s v="2025-09-23"/>
    <s v="2025-09-29"/>
    <s v="2025-09-29 13:16:31"/>
    <s v="0000-00-00 00:00:00"/>
    <s v="2025-09-29 13:16:36"/>
    <s v="2025-10-04 09:28:19"/>
    <s v="0000-00-00 00:00:00"/>
    <s v="2025-09-30"/>
    <s v="2025-09-30"/>
    <s v="2025-10-02"/>
    <s v="2025-10-06"/>
    <s v="2025-10-06"/>
    <x v="3"/>
    <s v="Toscany"/>
    <s v="4948"/>
    <x v="799"/>
    <m/>
    <x v="0"/>
    <n v="1"/>
    <x v="0"/>
    <x v="0"/>
    <x v="0"/>
    <n v="84034"/>
    <x v="0"/>
    <x v="0"/>
    <x v="0"/>
    <x v="0"/>
  </r>
  <r>
    <x v="2855"/>
    <x v="1549"/>
    <s v="MUEBLES CC CUBRIMIENTOS"/>
    <x v="0"/>
    <m/>
    <s v="2025-09-18"/>
    <s v="2025-10-14"/>
    <s v="2025-10-17 11:58:38"/>
    <s v="2025-10-24 09:55:37"/>
    <s v="0000-00-00 00:00:00"/>
    <s v="0000-00-00 00:00:00"/>
    <s v="0000-00-00 00:00:00"/>
    <s v="2025-10-15"/>
    <s v="2025-10-21"/>
    <s v="2025-11-14"/>
    <s v="2025-11-20"/>
    <s v="2025-11-24"/>
    <x v="19"/>
    <s v="Barranquilla"/>
    <s v="1739"/>
    <x v="175"/>
    <s v="LONA DICKSON BEIGE *1.20 REF:0681"/>
    <x v="0"/>
    <n v="12"/>
    <x v="0"/>
    <x v="0"/>
    <x v="0"/>
    <n v="13572672"/>
    <x v="3"/>
    <x v="2"/>
    <x v="0"/>
    <x v="3"/>
  </r>
  <r>
    <x v="2856"/>
    <x v="151"/>
    <s v="CUBRIMIENTO"/>
    <x v="0"/>
    <m/>
    <s v="2025-09-24"/>
    <s v="2025-09-29"/>
    <s v="2025-09-29 13:13:14"/>
    <s v="0000-00-00 00:00:00"/>
    <s v="2025-09-29 13:13:20"/>
    <s v="0000-00-00 00:00:00"/>
    <s v="0000-00-00 00:00:00"/>
    <s v="2025-09-30"/>
    <s v="2025-09-30"/>
    <s v="2025-10-02"/>
    <s v="2025-10-06"/>
    <s v="2025-10-06"/>
    <x v="18"/>
    <s v="Toscany"/>
    <s v="11369"/>
    <x v="789"/>
    <m/>
    <x v="0"/>
    <n v="4"/>
    <x v="0"/>
    <x v="0"/>
    <x v="0"/>
    <n v="5200"/>
    <x v="0"/>
    <x v="0"/>
    <x v="0"/>
    <x v="0"/>
  </r>
  <r>
    <x v="2856"/>
    <x v="151"/>
    <s v="CUBRIMIENTO"/>
    <x v="0"/>
    <m/>
    <s v="2025-09-24"/>
    <s v="2025-09-29"/>
    <s v="2025-09-29 13:13:14"/>
    <s v="0000-00-00 00:00:00"/>
    <s v="2025-09-29 13:13:20"/>
    <s v="0000-00-00 00:00:00"/>
    <s v="0000-00-00 00:00:00"/>
    <s v="2025-09-30"/>
    <s v="2025-09-30"/>
    <s v="2025-10-02"/>
    <s v="2025-10-06"/>
    <s v="2025-10-06"/>
    <x v="18"/>
    <s v="Toscany"/>
    <s v="11435"/>
    <x v="229"/>
    <m/>
    <x v="0"/>
    <n v="2"/>
    <x v="0"/>
    <x v="0"/>
    <x v="0"/>
    <n v="127800"/>
    <x v="0"/>
    <x v="0"/>
    <x v="0"/>
    <x v="0"/>
  </r>
  <r>
    <x v="2856"/>
    <x v="151"/>
    <s v="CUBRIMIENTO"/>
    <x v="0"/>
    <m/>
    <s v="2025-09-24"/>
    <s v="2025-09-29"/>
    <s v="2025-09-29 13:13:14"/>
    <s v="0000-00-00 00:00:00"/>
    <s v="2025-09-29 13:13:20"/>
    <s v="0000-00-00 00:00:00"/>
    <s v="0000-00-00 00:00:00"/>
    <s v="2025-09-30"/>
    <s v="2025-09-30"/>
    <s v="2025-10-02"/>
    <s v="2025-10-06"/>
    <s v="2025-10-06"/>
    <x v="18"/>
    <s v="Toscany"/>
    <s v="12788"/>
    <x v="586"/>
    <m/>
    <x v="0"/>
    <n v="3.1"/>
    <x v="0"/>
    <x v="0"/>
    <x v="0"/>
    <n v="338675"/>
    <x v="0"/>
    <x v="0"/>
    <x v="0"/>
    <x v="0"/>
  </r>
  <r>
    <x v="2856"/>
    <x v="151"/>
    <s v="CUBRIMIENTO"/>
    <x v="0"/>
    <m/>
    <s v="2025-09-24"/>
    <s v="2025-09-29"/>
    <s v="2025-09-29 13:13:14"/>
    <s v="0000-00-00 00:00:00"/>
    <s v="2025-09-29 13:13:20"/>
    <s v="0000-00-00 00:00:00"/>
    <s v="0000-00-00 00:00:00"/>
    <s v="2025-09-30"/>
    <s v="2025-09-30"/>
    <s v="2025-10-02"/>
    <s v="2025-10-06"/>
    <s v="2025-10-06"/>
    <x v="18"/>
    <s v="Toscany"/>
    <s v="12871"/>
    <x v="790"/>
    <m/>
    <x v="0"/>
    <n v="4"/>
    <x v="0"/>
    <x v="0"/>
    <x v="0"/>
    <n v="1600"/>
    <x v="0"/>
    <x v="0"/>
    <x v="0"/>
    <x v="0"/>
  </r>
  <r>
    <x v="2857"/>
    <x v="1550"/>
    <s v="MUEBLES CC CUBRIMIENTOS"/>
    <x v="0"/>
    <m/>
    <s v="2025-09-24"/>
    <s v="2025-10-02"/>
    <s v="2025-10-04 14:15:44"/>
    <s v="0000-00-00 00:00:00"/>
    <s v="2025-10-31 11:09:42"/>
    <s v="2025-11-06 06:54:38"/>
    <s v="0000-00-00 00:00:00"/>
    <s v="2025-10-03"/>
    <s v="2025-10-03"/>
    <s v="2025-11-14"/>
    <s v="2025-11-16"/>
    <s v="2025-11-20"/>
    <x v="0"/>
    <s v="Medellin"/>
    <s v="8165"/>
    <x v="322"/>
    <m/>
    <x v="3"/>
    <n v="1"/>
    <x v="0"/>
    <x v="0"/>
    <x v="0"/>
    <n v="4148176"/>
    <x v="0"/>
    <x v="2"/>
    <x v="0"/>
    <x v="3"/>
  </r>
  <r>
    <x v="2857"/>
    <x v="1550"/>
    <s v="MUEBLES CC CUBRIMIENTOS"/>
    <x v="0"/>
    <m/>
    <s v="2025-09-24"/>
    <s v="2025-10-02"/>
    <s v="2025-10-04 14:15:44"/>
    <s v="0000-00-00 00:00:00"/>
    <s v="2025-10-31 11:09:42"/>
    <s v="2025-11-06 06:54:38"/>
    <s v="0000-00-00 00:00:00"/>
    <s v="2025-10-03"/>
    <s v="2025-10-03"/>
    <s v="2025-11-14"/>
    <s v="2025-11-16"/>
    <s v="2025-11-20"/>
    <x v="0"/>
    <s v="Medellin"/>
    <s v="8167"/>
    <x v="352"/>
    <s v="FURNISCREEN BEIGE  2M EB4027W G8 625GR"/>
    <x v="3"/>
    <n v="4"/>
    <x v="0"/>
    <x v="0"/>
    <x v="0"/>
    <n v="3766476"/>
    <x v="0"/>
    <x v="2"/>
    <x v="0"/>
    <x v="3"/>
  </r>
  <r>
    <x v="2857"/>
    <x v="1550"/>
    <s v="MUEBLES CC CUBRIMIENTOS"/>
    <x v="0"/>
    <m/>
    <s v="2025-09-24"/>
    <s v="2025-10-02"/>
    <s v="2025-10-04 14:15:44"/>
    <s v="0000-00-00 00:00:00"/>
    <s v="2025-10-31 11:09:42"/>
    <s v="2025-11-06 06:54:38"/>
    <s v="0000-00-00 00:00:00"/>
    <s v="2025-10-03"/>
    <s v="2025-10-03"/>
    <s v="2025-11-14"/>
    <s v="2025-11-16"/>
    <s v="2025-11-20"/>
    <x v="0"/>
    <s v="Medellin"/>
    <s v="TRANSP09"/>
    <x v="1238"/>
    <m/>
    <x v="0"/>
    <n v="1"/>
    <x v="0"/>
    <x v="0"/>
    <x v="0"/>
    <n v="330000"/>
    <x v="0"/>
    <x v="0"/>
    <x v="0"/>
    <x v="3"/>
  </r>
  <r>
    <x v="2858"/>
    <x v="1551"/>
    <s v="MUEBLES CC CUBRIMIENTOS"/>
    <x v="0"/>
    <m/>
    <s v="2025-09-24"/>
    <s v="2025-09-25"/>
    <s v="2025-09-29 11:22:06"/>
    <s v="0000-00-00 00:00:00"/>
    <s v="0000-00-00 00:00:00"/>
    <s v="0000-00-00 00:00:00"/>
    <s v="0000-00-00 00:00:00"/>
    <s v="2025-09-26"/>
    <s v="2025-09-26"/>
    <s v="2025-11-07"/>
    <s v="2025-11-13"/>
    <s v="2025-11-15"/>
    <x v="4"/>
    <s v="Barranquilla"/>
    <s v="100238"/>
    <x v="163"/>
    <s v="LONA DICKSON AMARILLO F E REF 6316"/>
    <x v="0"/>
    <n v="1"/>
    <x v="0"/>
    <x v="0"/>
    <x v="0"/>
    <n v="1360820"/>
    <x v="1"/>
    <x v="2"/>
    <x v="0"/>
    <x v="3"/>
  </r>
  <r>
    <x v="2858"/>
    <x v="1551"/>
    <s v="MUEBLES CC CUBRIMIENTOS"/>
    <x v="0"/>
    <m/>
    <s v="2025-09-24"/>
    <s v="2025-09-25"/>
    <s v="2025-09-29 11:22:06"/>
    <s v="0000-00-00 00:00:00"/>
    <s v="0000-00-00 00:00:00"/>
    <s v="0000-00-00 00:00:00"/>
    <s v="0000-00-00 00:00:00"/>
    <s v="2025-09-26"/>
    <s v="2025-09-26"/>
    <s v="2025-11-07"/>
    <s v="2025-11-13"/>
    <s v="2025-11-15"/>
    <x v="4"/>
    <s v="Barranquilla"/>
    <s v="15356"/>
    <x v="1270"/>
    <s v="LONA DICKSON GRIS FONDO ENTERO REF:6088"/>
    <x v="9"/>
    <n v="1"/>
    <x v="0"/>
    <x v="0"/>
    <x v="0"/>
    <n v="5017254"/>
    <x v="1"/>
    <x v="2"/>
    <x v="0"/>
    <x v="3"/>
  </r>
  <r>
    <x v="2858"/>
    <x v="1551"/>
    <s v="MUEBLES CC CUBRIMIENTOS"/>
    <x v="0"/>
    <m/>
    <s v="2025-09-24"/>
    <s v="2025-09-25"/>
    <s v="2025-09-29 11:22:06"/>
    <s v="0000-00-00 00:00:00"/>
    <s v="0000-00-00 00:00:00"/>
    <s v="0000-00-00 00:00:00"/>
    <s v="0000-00-00 00:00:00"/>
    <s v="2025-09-26"/>
    <s v="2025-09-26"/>
    <s v="2025-11-07"/>
    <s v="2025-11-13"/>
    <s v="2025-11-15"/>
    <x v="4"/>
    <s v="Barranquilla"/>
    <s v="15357"/>
    <x v="178"/>
    <s v="LONA DICKSON GRIS FONDO ENTERO REF:6088"/>
    <x v="9"/>
    <n v="1"/>
    <x v="0"/>
    <x v="0"/>
    <x v="0"/>
    <n v="3068941"/>
    <x v="1"/>
    <x v="2"/>
    <x v="0"/>
    <x v="3"/>
  </r>
  <r>
    <x v="2858"/>
    <x v="1551"/>
    <s v="MUEBLES CC CUBRIMIENTOS"/>
    <x v="0"/>
    <m/>
    <s v="2025-09-24"/>
    <s v="2025-09-25"/>
    <s v="2025-09-29 11:22:06"/>
    <s v="0000-00-00 00:00:00"/>
    <s v="0000-00-00 00:00:00"/>
    <s v="0000-00-00 00:00:00"/>
    <s v="0000-00-00 00:00:00"/>
    <s v="2025-09-26"/>
    <s v="2025-09-26"/>
    <s v="2025-11-07"/>
    <s v="2025-11-13"/>
    <s v="2025-11-15"/>
    <x v="4"/>
    <s v="Barranquilla"/>
    <s v="7894"/>
    <x v="345"/>
    <s v="FURNISCREEN BEIGE  2M EB4027W G8 625GR"/>
    <x v="2"/>
    <n v="4"/>
    <x v="0"/>
    <x v="0"/>
    <x v="0"/>
    <n v="8593244"/>
    <x v="1"/>
    <x v="2"/>
    <x v="0"/>
    <x v="3"/>
  </r>
  <r>
    <x v="2858"/>
    <x v="1551"/>
    <s v="MUEBLES CC CUBRIMIENTOS"/>
    <x v="0"/>
    <m/>
    <s v="2025-09-24"/>
    <s v="2025-09-25"/>
    <s v="2025-09-29 11:22:06"/>
    <s v="0000-00-00 00:00:00"/>
    <s v="0000-00-00 00:00:00"/>
    <s v="0000-00-00 00:00:00"/>
    <s v="0000-00-00 00:00:00"/>
    <s v="2025-09-26"/>
    <s v="2025-09-26"/>
    <s v="2025-11-07"/>
    <s v="2025-11-13"/>
    <s v="2025-11-15"/>
    <x v="4"/>
    <s v="Barranquilla"/>
    <s v="9671"/>
    <x v="497"/>
    <m/>
    <x v="0"/>
    <n v="1"/>
    <x v="0"/>
    <x v="0"/>
    <x v="0"/>
    <n v="1313943"/>
    <x v="1"/>
    <x v="2"/>
    <x v="0"/>
    <x v="3"/>
  </r>
  <r>
    <x v="2859"/>
    <x v="279"/>
    <s v="MUEBLES CC CUBRIMIENTOS"/>
    <x v="0"/>
    <m/>
    <s v="2025-09-24"/>
    <s v="2025-09-24"/>
    <s v="2025-09-25 12:07:47"/>
    <s v="0000-00-00 00:00:00"/>
    <s v="2025-09-25 16:33:38"/>
    <s v="0000-00-00 00:00:00"/>
    <s v="0000-00-00 00:00:00"/>
    <s v="2025-09-25"/>
    <s v="2025-09-25"/>
    <s v="2025-09-29"/>
    <s v="2025-10-01"/>
    <s v="2025-10-02"/>
    <x v="18"/>
    <s v="Toscany"/>
    <s v="12119"/>
    <x v="283"/>
    <m/>
    <x v="0"/>
    <n v="9.5"/>
    <x v="0"/>
    <x v="0"/>
    <x v="0"/>
    <n v="499700"/>
    <x v="0"/>
    <x v="0"/>
    <x v="0"/>
    <x v="4"/>
  </r>
  <r>
    <x v="2860"/>
    <x v="1552"/>
    <s v="CUBRIMIENTO"/>
    <x v="0"/>
    <m/>
    <s v="2025-09-25"/>
    <s v="2025-09-25"/>
    <s v="2025-09-29 13:52:45"/>
    <s v="2025-10-09 11:58:28"/>
    <s v="2025-10-29 07:52:30"/>
    <s v="2025-11-04 08:05:19"/>
    <s v="0000-00-00 00:00:00"/>
    <s v="2025-09-29"/>
    <s v="2025-10-10"/>
    <s v="2025-10-27"/>
    <s v="2025-10-28"/>
    <s v="2025-11-01"/>
    <x v="0"/>
    <s v="Cali"/>
    <s v="27249"/>
    <x v="64"/>
    <m/>
    <x v="0"/>
    <n v="1"/>
    <x v="0"/>
    <x v="0"/>
    <x v="0"/>
    <n v="183852"/>
    <x v="0"/>
    <x v="0"/>
    <x v="0"/>
    <x v="0"/>
  </r>
  <r>
    <x v="2860"/>
    <x v="1552"/>
    <s v="CUBRIMIENTO"/>
    <x v="0"/>
    <m/>
    <s v="2025-09-25"/>
    <s v="2025-09-25"/>
    <s v="2025-09-29 13:52:45"/>
    <s v="2025-10-09 11:58:28"/>
    <s v="2025-10-29 07:52:30"/>
    <s v="2025-11-04 08:05:19"/>
    <s v="0000-00-00 00:00:00"/>
    <s v="2025-09-29"/>
    <s v="2025-10-10"/>
    <s v="2025-10-27"/>
    <s v="2025-10-28"/>
    <s v="2025-11-01"/>
    <x v="0"/>
    <s v="Cali"/>
    <s v="28523"/>
    <x v="1000"/>
    <m/>
    <x v="0"/>
    <n v="1"/>
    <x v="0"/>
    <x v="0"/>
    <x v="0"/>
    <n v="41400"/>
    <x v="0"/>
    <x v="0"/>
    <x v="0"/>
    <x v="0"/>
  </r>
  <r>
    <x v="2860"/>
    <x v="1552"/>
    <s v="CUBRIMIENTO"/>
    <x v="0"/>
    <m/>
    <s v="2025-09-25"/>
    <s v="2025-09-25"/>
    <s v="2025-09-29 13:52:45"/>
    <s v="2025-10-09 11:58:28"/>
    <s v="2025-10-29 07:52:30"/>
    <s v="2025-11-04 08:05:19"/>
    <s v="0000-00-00 00:00:00"/>
    <s v="2025-09-29"/>
    <s v="2025-10-10"/>
    <s v="2025-10-27"/>
    <s v="2025-10-28"/>
    <s v="2025-11-01"/>
    <x v="0"/>
    <s v="Cali"/>
    <s v="BANE19"/>
    <x v="1007"/>
    <s v="PERGOSCREEN NEGRO 3M EB4841 G6-7 430GR"/>
    <x v="8"/>
    <n v="1"/>
    <x v="75"/>
    <x v="68"/>
    <x v="0"/>
    <n v="1405925"/>
    <x v="0"/>
    <x v="9"/>
    <x v="14"/>
    <x v="0"/>
  </r>
  <r>
    <x v="2860"/>
    <x v="1552"/>
    <s v="CUBRIMIENTO"/>
    <x v="0"/>
    <m/>
    <s v="2025-09-25"/>
    <s v="2025-09-25"/>
    <s v="2025-09-29 13:52:45"/>
    <s v="2025-10-09 11:58:28"/>
    <s v="2025-10-29 07:52:30"/>
    <s v="2025-11-04 08:05:19"/>
    <s v="0000-00-00 00:00:00"/>
    <s v="2025-09-29"/>
    <s v="2025-10-10"/>
    <s v="2025-10-27"/>
    <s v="2025-10-28"/>
    <s v="2025-11-01"/>
    <x v="0"/>
    <s v="Cali"/>
    <s v="BANE19"/>
    <x v="1007"/>
    <s v="PERGOSCREEN NEGRO 3M EB4841 G6-7 430GR"/>
    <x v="8"/>
    <n v="1"/>
    <x v="344"/>
    <x v="68"/>
    <x v="0"/>
    <n v="1270916"/>
    <x v="0"/>
    <x v="9"/>
    <x v="14"/>
    <x v="0"/>
  </r>
  <r>
    <x v="2860"/>
    <x v="1552"/>
    <s v="CUBRIMIENTO"/>
    <x v="0"/>
    <m/>
    <s v="2025-09-25"/>
    <s v="2025-09-25"/>
    <s v="2025-09-29 13:52:45"/>
    <s v="2025-10-09 11:58:28"/>
    <s v="2025-10-29 07:52:30"/>
    <s v="2025-11-04 08:05:19"/>
    <s v="0000-00-00 00:00:00"/>
    <s v="2025-09-29"/>
    <s v="2025-10-10"/>
    <s v="2025-10-27"/>
    <s v="2025-10-28"/>
    <s v="2025-11-01"/>
    <x v="0"/>
    <s v="Cali"/>
    <s v="BANE19"/>
    <x v="1007"/>
    <s v="PERGOSCREEN NEGRO 3M EB4841 G6-7 430GR"/>
    <x v="8"/>
    <n v="1"/>
    <x v="454"/>
    <x v="68"/>
    <x v="0"/>
    <n v="1405925"/>
    <x v="0"/>
    <x v="9"/>
    <x v="14"/>
    <x v="0"/>
  </r>
  <r>
    <x v="2860"/>
    <x v="1552"/>
    <s v="CUBRIMIENTO"/>
    <x v="0"/>
    <m/>
    <s v="2025-09-25"/>
    <s v="2025-09-25"/>
    <s v="2025-09-29 13:52:45"/>
    <s v="2025-10-09 11:58:28"/>
    <s v="2025-10-29 07:52:30"/>
    <s v="2025-11-04 08:05:19"/>
    <s v="0000-00-00 00:00:00"/>
    <s v="2025-09-29"/>
    <s v="2025-10-10"/>
    <s v="2025-10-27"/>
    <s v="2025-10-28"/>
    <s v="2025-11-01"/>
    <x v="0"/>
    <s v="Cali"/>
    <s v="BANE19"/>
    <x v="1007"/>
    <s v="PERGOSCREEN NEGRO 3M EB4841 G6-7 430GR"/>
    <x v="8"/>
    <n v="1"/>
    <x v="59"/>
    <x v="68"/>
    <x v="0"/>
    <n v="1405925"/>
    <x v="0"/>
    <x v="9"/>
    <x v="14"/>
    <x v="0"/>
  </r>
  <r>
    <x v="2860"/>
    <x v="1552"/>
    <s v="CUBRIMIENTO"/>
    <x v="0"/>
    <m/>
    <s v="2025-09-25"/>
    <s v="2025-09-25"/>
    <s v="2025-09-29 13:52:45"/>
    <s v="2025-10-09 11:58:28"/>
    <s v="2025-10-29 07:52:30"/>
    <s v="2025-11-04 08:05:19"/>
    <s v="0000-00-00 00:00:00"/>
    <s v="2025-09-29"/>
    <s v="2025-10-10"/>
    <s v="2025-10-27"/>
    <s v="2025-10-28"/>
    <s v="2025-11-01"/>
    <x v="0"/>
    <s v="Cali"/>
    <s v="SERVANDAM"/>
    <x v="865"/>
    <m/>
    <x v="0"/>
    <n v="1"/>
    <x v="0"/>
    <x v="0"/>
    <x v="0"/>
    <n v="100000"/>
    <x v="0"/>
    <x v="1"/>
    <x v="1"/>
    <x v="0"/>
  </r>
  <r>
    <x v="2860"/>
    <x v="1552"/>
    <s v="CUBRIMIENTO"/>
    <x v="0"/>
    <m/>
    <s v="2025-09-25"/>
    <s v="2025-09-25"/>
    <s v="2025-09-29 13:52:45"/>
    <s v="2025-10-09 11:58:28"/>
    <s v="2025-10-29 07:52:30"/>
    <s v="2025-11-04 08:05:19"/>
    <s v="0000-00-00 00:00:00"/>
    <s v="2025-09-29"/>
    <s v="2025-10-10"/>
    <s v="2025-10-27"/>
    <s v="2025-10-28"/>
    <s v="2025-11-01"/>
    <x v="0"/>
    <s v="Cali"/>
    <s v="TRANSP01"/>
    <x v="102"/>
    <m/>
    <x v="0"/>
    <n v="1"/>
    <x v="0"/>
    <x v="0"/>
    <x v="0"/>
    <n v="100000"/>
    <x v="0"/>
    <x v="0"/>
    <x v="0"/>
    <x v="0"/>
  </r>
  <r>
    <x v="2861"/>
    <x v="61"/>
    <s v="MUEBLES CC CUBRIMIENTOS"/>
    <x v="0"/>
    <m/>
    <s v="2025-08-12"/>
    <s v="2025-09-25"/>
    <s v="2025-09-25 09:03:54"/>
    <s v="0000-00-00 00:00:00"/>
    <s v="2025-09-25 09:15:58"/>
    <s v="2025-09-25 10:31:39"/>
    <s v="2025-09-26 12:03:25"/>
    <s v="2025-09-26"/>
    <s v="2025-09-26"/>
    <s v="2025-10-22"/>
    <s v="2025-10-24"/>
    <s v="2025-10-28"/>
    <x v="1"/>
    <s v="Cali"/>
    <s v="28452"/>
    <x v="1279"/>
    <m/>
    <x v="0"/>
    <n v="1"/>
    <x v="0"/>
    <x v="0"/>
    <x v="0"/>
    <n v="0"/>
    <x v="0"/>
    <x v="2"/>
    <x v="0"/>
    <x v="0"/>
  </r>
  <r>
    <x v="2861"/>
    <x v="61"/>
    <s v="MUEBLES CC CUBRIMIENTOS"/>
    <x v="0"/>
    <m/>
    <s v="2025-08-12"/>
    <s v="2025-09-25"/>
    <s v="2025-09-25 09:03:54"/>
    <s v="0000-00-00 00:00:00"/>
    <s v="2025-09-25 09:15:58"/>
    <s v="2025-09-25 10:31:39"/>
    <s v="2025-09-26 12:03:25"/>
    <s v="2025-09-26"/>
    <s v="2025-09-26"/>
    <s v="2025-10-22"/>
    <s v="2025-10-24"/>
    <s v="2025-10-28"/>
    <x v="1"/>
    <s v="Cali"/>
    <s v="28453"/>
    <x v="1113"/>
    <s v="LONA DICKSON BLANCO REF:0001"/>
    <x v="4"/>
    <n v="2"/>
    <x v="0"/>
    <x v="0"/>
    <x v="0"/>
    <n v="0"/>
    <x v="0"/>
    <x v="2"/>
    <x v="0"/>
    <x v="0"/>
  </r>
  <r>
    <x v="2861"/>
    <x v="61"/>
    <s v="MUEBLES CC CUBRIMIENTOS"/>
    <x v="0"/>
    <m/>
    <s v="2025-08-12"/>
    <s v="2025-09-25"/>
    <s v="2025-09-25 09:03:54"/>
    <s v="0000-00-00 00:00:00"/>
    <s v="2025-09-25 09:15:58"/>
    <s v="2025-09-25 10:31:39"/>
    <s v="2025-09-26 12:03:25"/>
    <s v="2025-09-26"/>
    <s v="2025-09-26"/>
    <s v="2025-10-22"/>
    <s v="2025-10-24"/>
    <s v="2025-10-28"/>
    <x v="1"/>
    <s v="Cali"/>
    <s v="28454"/>
    <x v="1114"/>
    <s v="PENDIENTE DEFINIR CLIENTE"/>
    <x v="4"/>
    <n v="1"/>
    <x v="0"/>
    <x v="0"/>
    <x v="0"/>
    <n v="0"/>
    <x v="0"/>
    <x v="2"/>
    <x v="0"/>
    <x v="0"/>
  </r>
  <r>
    <x v="2861"/>
    <x v="61"/>
    <s v="MUEBLES CC CUBRIMIENTOS"/>
    <x v="0"/>
    <m/>
    <s v="2025-08-12"/>
    <s v="2025-09-25"/>
    <s v="2025-09-25 09:03:54"/>
    <s v="0000-00-00 00:00:00"/>
    <s v="2025-09-25 09:15:58"/>
    <s v="2025-09-25 10:31:39"/>
    <s v="2025-09-26 12:03:25"/>
    <s v="2025-09-26"/>
    <s v="2025-09-26"/>
    <s v="2025-10-22"/>
    <s v="2025-10-24"/>
    <s v="2025-10-28"/>
    <x v="1"/>
    <s v="Cali"/>
    <s v="28533"/>
    <x v="1115"/>
    <m/>
    <x v="16"/>
    <n v="1"/>
    <x v="0"/>
    <x v="0"/>
    <x v="0"/>
    <n v="0"/>
    <x v="0"/>
    <x v="2"/>
    <x v="0"/>
    <x v="0"/>
  </r>
  <r>
    <x v="2862"/>
    <x v="358"/>
    <s v="CUBRIMIENTO"/>
    <x v="0"/>
    <m/>
    <s v="2025-09-25"/>
    <s v="2025-10-02"/>
    <s v="2025-10-06 16:14:54"/>
    <s v="2025-10-06 22:03:55"/>
    <s v="2025-10-06 22:03:55"/>
    <s v="2025-10-06 22:03:55"/>
    <s v="2025-10-06 22:03:55"/>
    <s v="2025-10-03"/>
    <s v="2025-10-03"/>
    <s v="2025-10-06"/>
    <s v="2025-10-08"/>
    <s v="2025-10-08"/>
    <x v="3"/>
    <s v="Toscana"/>
    <s v="TRANSP06"/>
    <x v="59"/>
    <m/>
    <x v="0"/>
    <n v="1"/>
    <x v="0"/>
    <x v="0"/>
    <x v="0"/>
    <n v="9650664"/>
    <x v="0"/>
    <x v="1"/>
    <x v="1"/>
    <x v="0"/>
  </r>
  <r>
    <x v="2863"/>
    <x v="297"/>
    <s v="MUEBLES CC CUBRIMIENTOS"/>
    <x v="0"/>
    <m/>
    <s v="2025-09-25"/>
    <s v="2025-09-25"/>
    <s v="2025-09-26 09:53:52"/>
    <s v="0000-00-00 00:00:00"/>
    <s v="2025-09-26 10:10:32"/>
    <s v="2025-09-26 16:21:37"/>
    <s v="0000-00-00 00:00:00"/>
    <s v="2025-09-26"/>
    <s v="2025-09-26"/>
    <s v="2025-09-30"/>
    <s v="2025-10-02"/>
    <s v="2025-10-03"/>
    <x v="0"/>
    <s v="Toscany"/>
    <s v="21308"/>
    <x v="456"/>
    <m/>
    <x v="0"/>
    <n v="9"/>
    <x v="0"/>
    <x v="0"/>
    <x v="0"/>
    <n v="473400"/>
    <x v="0"/>
    <x v="0"/>
    <x v="0"/>
    <x v="4"/>
  </r>
  <r>
    <x v="2863"/>
    <x v="297"/>
    <s v="MUEBLES CC CUBRIMIENTOS"/>
    <x v="0"/>
    <m/>
    <s v="2025-09-25"/>
    <s v="2025-09-25"/>
    <s v="2025-09-26 09:53:52"/>
    <s v="0000-00-00 00:00:00"/>
    <s v="2025-09-26 10:10:32"/>
    <s v="2025-09-26 16:21:37"/>
    <s v="0000-00-00 00:00:00"/>
    <s v="2025-09-26"/>
    <s v="2025-09-26"/>
    <s v="2025-09-30"/>
    <s v="2025-10-02"/>
    <s v="2025-10-03"/>
    <x v="0"/>
    <s v="Toscany"/>
    <s v="55013"/>
    <x v="732"/>
    <m/>
    <x v="0"/>
    <n v="15"/>
    <x v="0"/>
    <x v="0"/>
    <x v="0"/>
    <n v="789000"/>
    <x v="0"/>
    <x v="0"/>
    <x v="0"/>
    <x v="4"/>
  </r>
  <r>
    <x v="2864"/>
    <x v="123"/>
    <s v="CUBRIMIENTO"/>
    <x v="0"/>
    <m/>
    <s v="2025-09-25"/>
    <s v="2025-09-25"/>
    <s v="2025-09-26 10:09:19"/>
    <s v="0000-00-00 00:00:00"/>
    <s v="2025-09-26 10:10:42"/>
    <s v="2025-09-26 16:21:09"/>
    <s v="0000-00-00 00:00:00"/>
    <s v="2025-09-26"/>
    <s v="2025-09-26"/>
    <s v="2025-09-30"/>
    <s v="2025-10-02"/>
    <s v="2025-10-02"/>
    <x v="3"/>
    <s v="Toscany"/>
    <s v="55015"/>
    <x v="513"/>
    <m/>
    <x v="0"/>
    <n v="10"/>
    <x v="0"/>
    <x v="0"/>
    <x v="0"/>
    <n v="526000"/>
    <x v="0"/>
    <x v="0"/>
    <x v="0"/>
    <x v="4"/>
  </r>
  <r>
    <x v="2865"/>
    <x v="1497"/>
    <s v="MUEBLES CC CUBRIMIENTOS"/>
    <x v="0"/>
    <m/>
    <s v="2025-09-25"/>
    <s v="2025-09-26"/>
    <s v="2025-09-29 10:48:13"/>
    <s v="2025-09-29 16:09:06"/>
    <s v="2025-10-11 14:36:28"/>
    <s v="2025-10-16 09:39:47"/>
    <s v="0000-00-00 00:00:00"/>
    <s v="2025-09-29"/>
    <s v="2025-10-14"/>
    <s v="2025-10-21"/>
    <s v="2025-10-27"/>
    <s v="2025-10-27"/>
    <x v="3"/>
    <s v="Barranquilla"/>
    <s v="PUBL01"/>
    <x v="117"/>
    <m/>
    <x v="0"/>
    <n v="2"/>
    <x v="56"/>
    <x v="65"/>
    <x v="0"/>
    <n v="89066"/>
    <x v="0"/>
    <x v="0"/>
    <x v="0"/>
    <x v="0"/>
  </r>
  <r>
    <x v="2865"/>
    <x v="1497"/>
    <s v="MUEBLES CC CUBRIMIENTOS"/>
    <x v="0"/>
    <m/>
    <s v="2025-09-25"/>
    <s v="2025-09-26"/>
    <s v="2025-09-29 10:48:13"/>
    <s v="2025-09-29 16:09:06"/>
    <s v="2025-10-11 14:36:28"/>
    <s v="2025-10-16 09:39:47"/>
    <s v="0000-00-00 00:00:00"/>
    <s v="2025-09-29"/>
    <s v="2025-10-14"/>
    <s v="2025-10-21"/>
    <s v="2025-10-27"/>
    <s v="2025-10-27"/>
    <x v="3"/>
    <s v="Barranquilla"/>
    <s v="PUBL04"/>
    <x v="272"/>
    <m/>
    <x v="0"/>
    <n v="2"/>
    <x v="445"/>
    <x v="17"/>
    <x v="0"/>
    <n v="184070"/>
    <x v="0"/>
    <x v="0"/>
    <x v="0"/>
    <x v="0"/>
  </r>
  <r>
    <x v="2866"/>
    <x v="1553"/>
    <s v="MUEBLES CC CUBRIMIENTOS"/>
    <x v="0"/>
    <m/>
    <s v="2025-09-25"/>
    <s v="2025-09-26"/>
    <s v="2025-09-29 14:00:58"/>
    <s v="0000-00-00 00:00:00"/>
    <s v="2025-10-02 17:11:55"/>
    <s v="2025-10-04 09:39:05"/>
    <s v="2025-10-04 09:39:27"/>
    <s v="2025-09-29"/>
    <s v="2025-09-29"/>
    <s v="2025-10-23"/>
    <s v="2025-10-28"/>
    <s v="2025-10-30"/>
    <x v="3"/>
    <s v="Bogota"/>
    <s v="100196"/>
    <x v="218"/>
    <m/>
    <x v="0"/>
    <n v="1"/>
    <x v="0"/>
    <x v="0"/>
    <x v="0"/>
    <n v="170000"/>
    <x v="0"/>
    <x v="0"/>
    <x v="0"/>
    <x v="0"/>
  </r>
  <r>
    <x v="2866"/>
    <x v="1553"/>
    <s v="MUEBLES CC CUBRIMIENTOS"/>
    <x v="0"/>
    <m/>
    <s v="2025-09-25"/>
    <s v="2025-09-26"/>
    <s v="2025-09-29 14:00:58"/>
    <s v="0000-00-00 00:00:00"/>
    <s v="2025-10-02 17:11:55"/>
    <s v="2025-10-04 09:39:05"/>
    <s v="2025-10-04 09:39:27"/>
    <s v="2025-09-29"/>
    <s v="2025-09-29"/>
    <s v="2025-10-23"/>
    <s v="2025-10-28"/>
    <s v="2025-10-30"/>
    <x v="3"/>
    <s v="Bogota"/>
    <s v="100235"/>
    <x v="217"/>
    <s v="LONA DICKSON GRIS VETEADO (U406) 1.20M"/>
    <x v="0"/>
    <n v="1"/>
    <x v="0"/>
    <x v="0"/>
    <x v="0"/>
    <n v="3580105"/>
    <x v="0"/>
    <x v="2"/>
    <x v="0"/>
    <x v="0"/>
  </r>
  <r>
    <x v="2866"/>
    <x v="1553"/>
    <s v="MUEBLES CC CUBRIMIENTOS"/>
    <x v="0"/>
    <m/>
    <s v="2025-09-25"/>
    <s v="2025-09-26"/>
    <s v="2025-09-29 14:00:58"/>
    <s v="0000-00-00 00:00:00"/>
    <s v="2025-10-02 17:11:55"/>
    <s v="2025-10-04 09:39:05"/>
    <s v="2025-10-04 09:39:27"/>
    <s v="2025-09-29"/>
    <s v="2025-09-29"/>
    <s v="2025-10-23"/>
    <s v="2025-10-28"/>
    <s v="2025-10-30"/>
    <x v="3"/>
    <s v="Bogota"/>
    <s v="100236"/>
    <x v="162"/>
    <s v="LONA DICKSON GRIS VETEADO (U406) 1.20M"/>
    <x v="0"/>
    <n v="1"/>
    <x v="0"/>
    <x v="0"/>
    <x v="0"/>
    <n v="3581780"/>
    <x v="0"/>
    <x v="2"/>
    <x v="0"/>
    <x v="0"/>
  </r>
  <r>
    <x v="2866"/>
    <x v="1553"/>
    <s v="MUEBLES CC CUBRIMIENTOS"/>
    <x v="0"/>
    <m/>
    <s v="2025-09-25"/>
    <s v="2025-09-26"/>
    <s v="2025-09-29 14:00:58"/>
    <s v="0000-00-00 00:00:00"/>
    <s v="2025-10-02 17:11:55"/>
    <s v="2025-10-04 09:39:05"/>
    <s v="2025-10-04 09:39:27"/>
    <s v="2025-09-29"/>
    <s v="2025-09-29"/>
    <s v="2025-10-23"/>
    <s v="2025-10-28"/>
    <s v="2025-10-30"/>
    <x v="3"/>
    <s v="Bogota"/>
    <s v="100483"/>
    <x v="1142"/>
    <m/>
    <x v="0"/>
    <n v="1"/>
    <x v="0"/>
    <x v="0"/>
    <x v="0"/>
    <n v="1015000"/>
    <x v="0"/>
    <x v="2"/>
    <x v="0"/>
    <x v="0"/>
  </r>
  <r>
    <x v="2866"/>
    <x v="1553"/>
    <s v="MUEBLES CC CUBRIMIENTOS"/>
    <x v="0"/>
    <m/>
    <s v="2025-09-25"/>
    <s v="2025-09-26"/>
    <s v="2025-09-29 14:00:58"/>
    <s v="0000-00-00 00:00:00"/>
    <s v="2025-10-02 17:11:55"/>
    <s v="2025-10-04 09:39:05"/>
    <s v="2025-10-04 09:39:27"/>
    <s v="2025-09-29"/>
    <s v="2025-09-29"/>
    <s v="2025-10-23"/>
    <s v="2025-10-28"/>
    <s v="2025-10-30"/>
    <x v="3"/>
    <s v="Bogota"/>
    <s v="88051"/>
    <x v="1337"/>
    <m/>
    <x v="5"/>
    <n v="1"/>
    <x v="0"/>
    <x v="0"/>
    <x v="0"/>
    <n v="655790"/>
    <x v="0"/>
    <x v="2"/>
    <x v="0"/>
    <x v="0"/>
  </r>
  <r>
    <x v="2867"/>
    <x v="1554"/>
    <s v="MUEBLES CC CUBRIMIENTOS"/>
    <x v="0"/>
    <m/>
    <s v="2025-09-25"/>
    <s v="2025-09-30"/>
    <s v="2025-10-01 15:19:27"/>
    <s v="0000-00-00 00:00:00"/>
    <s v="2025-10-31 11:40:17"/>
    <s v="0000-00-00 00:00:00"/>
    <s v="0000-00-00 00:00:00"/>
    <s v="2025-10-01"/>
    <s v="2025-10-01"/>
    <s v="2025-11-07"/>
    <s v="2025-11-09"/>
    <s v="2025-11-11"/>
    <x v="12"/>
    <s v="Cali"/>
    <s v="13615"/>
    <x v="487"/>
    <m/>
    <x v="0"/>
    <n v="4"/>
    <x v="0"/>
    <x v="0"/>
    <x v="0"/>
    <n v="1779260"/>
    <x v="0"/>
    <x v="2"/>
    <x v="0"/>
    <x v="3"/>
  </r>
  <r>
    <x v="2867"/>
    <x v="1554"/>
    <s v="MUEBLES CC CUBRIMIENTOS"/>
    <x v="0"/>
    <m/>
    <s v="2025-09-25"/>
    <s v="2025-09-30"/>
    <s v="2025-10-01 15:19:27"/>
    <s v="0000-00-00 00:00:00"/>
    <s v="2025-10-31 11:40:17"/>
    <s v="0000-00-00 00:00:00"/>
    <s v="0000-00-00 00:00:00"/>
    <s v="2025-10-01"/>
    <s v="2025-10-01"/>
    <s v="2025-11-07"/>
    <s v="2025-11-09"/>
    <s v="2025-11-11"/>
    <x v="12"/>
    <s v="Cali"/>
    <s v="1739"/>
    <x v="175"/>
    <s v="LONA DICKSON GRIS FONDO ENTERO REF:6088"/>
    <x v="0"/>
    <n v="1"/>
    <x v="0"/>
    <x v="0"/>
    <x v="0"/>
    <n v="1131056"/>
    <x v="0"/>
    <x v="2"/>
    <x v="0"/>
    <x v="3"/>
  </r>
  <r>
    <x v="2867"/>
    <x v="1554"/>
    <s v="MUEBLES CC CUBRIMIENTOS"/>
    <x v="0"/>
    <m/>
    <s v="2025-09-25"/>
    <s v="2025-09-30"/>
    <s v="2025-10-01 15:19:27"/>
    <s v="0000-00-00 00:00:00"/>
    <s v="2025-10-31 11:40:17"/>
    <s v="0000-00-00 00:00:00"/>
    <s v="0000-00-00 00:00:00"/>
    <s v="2025-10-01"/>
    <s v="2025-10-01"/>
    <s v="2025-11-07"/>
    <s v="2025-11-09"/>
    <s v="2025-11-11"/>
    <x v="12"/>
    <s v="Cali"/>
    <s v="6113"/>
    <x v="1338"/>
    <m/>
    <x v="3"/>
    <n v="1"/>
    <x v="0"/>
    <x v="0"/>
    <x v="0"/>
    <n v="815774"/>
    <x v="0"/>
    <x v="2"/>
    <x v="0"/>
    <x v="3"/>
  </r>
  <r>
    <x v="2868"/>
    <x v="1555"/>
    <s v="CUBRIMIENTO"/>
    <x v="0"/>
    <m/>
    <s v="0000-00-00"/>
    <s v="2025-09-26"/>
    <s v="2025-09-30 17:39:21"/>
    <s v="2025-10-10 17:11:13"/>
    <s v="2025-10-27 09:08:16"/>
    <s v="0000-00-00 00:00:00"/>
    <s v="0000-00-00 00:00:00"/>
    <s v="2025-09-30"/>
    <s v="2025-10-10"/>
    <s v="2025-10-24"/>
    <s v="2025-10-28"/>
    <s v="2025-11-11"/>
    <x v="18"/>
    <s v="Cali"/>
    <s v="27249"/>
    <x v="64"/>
    <m/>
    <x v="0"/>
    <n v="1"/>
    <x v="0"/>
    <x v="0"/>
    <x v="0"/>
    <n v="128696"/>
    <x v="0"/>
    <x v="0"/>
    <x v="0"/>
    <x v="0"/>
  </r>
  <r>
    <x v="2868"/>
    <x v="1555"/>
    <s v="CUBRIMIENTO"/>
    <x v="0"/>
    <m/>
    <s v="0000-00-00"/>
    <s v="2025-09-26"/>
    <s v="2025-09-30 17:39:21"/>
    <s v="2025-10-10 17:11:13"/>
    <s v="2025-10-27 09:08:16"/>
    <s v="0000-00-00 00:00:00"/>
    <s v="0000-00-00 00:00:00"/>
    <s v="2025-09-30"/>
    <s v="2025-10-10"/>
    <s v="2025-10-24"/>
    <s v="2025-10-28"/>
    <s v="2025-11-11"/>
    <x v="18"/>
    <s v="Cali"/>
    <s v="28523"/>
    <x v="1000"/>
    <m/>
    <x v="0"/>
    <n v="1"/>
    <x v="0"/>
    <x v="0"/>
    <x v="0"/>
    <n v="28980"/>
    <x v="0"/>
    <x v="0"/>
    <x v="0"/>
    <x v="0"/>
  </r>
  <r>
    <x v="2868"/>
    <x v="1555"/>
    <s v="CUBRIMIENTO"/>
    <x v="0"/>
    <m/>
    <s v="0000-00-00"/>
    <s v="2025-09-26"/>
    <s v="2025-09-30 17:39:21"/>
    <s v="2025-10-10 17:11:13"/>
    <s v="2025-10-27 09:08:16"/>
    <s v="0000-00-00 00:00:00"/>
    <s v="0000-00-00 00:00:00"/>
    <s v="2025-09-30"/>
    <s v="2025-10-10"/>
    <s v="2025-10-24"/>
    <s v="2025-10-28"/>
    <s v="2025-11-11"/>
    <x v="18"/>
    <s v="Cali"/>
    <s v="5594"/>
    <x v="547"/>
    <m/>
    <x v="0"/>
    <n v="1"/>
    <x v="21"/>
    <x v="0"/>
    <x v="0"/>
    <n v="83075"/>
    <x v="0"/>
    <x v="0"/>
    <x v="0"/>
    <x v="0"/>
  </r>
  <r>
    <x v="2868"/>
    <x v="1555"/>
    <s v="CUBRIMIENTO"/>
    <x v="0"/>
    <m/>
    <s v="0000-00-00"/>
    <s v="2025-09-26"/>
    <s v="2025-09-30 17:39:21"/>
    <s v="2025-10-10 17:11:13"/>
    <s v="2025-10-27 09:08:16"/>
    <s v="0000-00-00 00:00:00"/>
    <s v="0000-00-00 00:00:00"/>
    <s v="2025-09-30"/>
    <s v="2025-10-10"/>
    <s v="2025-10-24"/>
    <s v="2025-10-28"/>
    <s v="2025-11-11"/>
    <x v="18"/>
    <s v="Cali"/>
    <s v="CORB04"/>
    <x v="1339"/>
    <s v="LONA DICKSON VERDE FORESTA REF:6687"/>
    <x v="19"/>
    <n v="1"/>
    <x v="21"/>
    <x v="0"/>
    <x v="47"/>
    <n v="2723761"/>
    <x v="0"/>
    <x v="21"/>
    <x v="0"/>
    <x v="0"/>
  </r>
  <r>
    <x v="2868"/>
    <x v="1555"/>
    <s v="CUBRIMIENTO"/>
    <x v="0"/>
    <m/>
    <s v="0000-00-00"/>
    <s v="2025-09-26"/>
    <s v="2025-09-30 17:39:21"/>
    <s v="2025-10-10 17:11:13"/>
    <s v="2025-10-27 09:08:16"/>
    <s v="0000-00-00 00:00:00"/>
    <s v="0000-00-00 00:00:00"/>
    <s v="2025-09-30"/>
    <s v="2025-10-10"/>
    <s v="2025-10-24"/>
    <s v="2025-10-28"/>
    <s v="2025-11-11"/>
    <x v="18"/>
    <s v="Cali"/>
    <s v="PUBL01"/>
    <x v="117"/>
    <m/>
    <x v="0"/>
    <n v="1"/>
    <x v="145"/>
    <x v="22"/>
    <x v="0"/>
    <n v="62346"/>
    <x v="0"/>
    <x v="0"/>
    <x v="0"/>
    <x v="0"/>
  </r>
  <r>
    <x v="2868"/>
    <x v="1555"/>
    <s v="CUBRIMIENTO"/>
    <x v="0"/>
    <m/>
    <s v="0000-00-00"/>
    <s v="2025-09-26"/>
    <s v="2025-09-30 17:39:21"/>
    <s v="2025-10-10 17:11:13"/>
    <s v="2025-10-27 09:08:16"/>
    <s v="0000-00-00 00:00:00"/>
    <s v="0000-00-00 00:00:00"/>
    <s v="2025-09-30"/>
    <s v="2025-10-10"/>
    <s v="2025-10-24"/>
    <s v="2025-10-28"/>
    <s v="2025-11-11"/>
    <x v="18"/>
    <s v="Cali"/>
    <s v="SERVANDAM"/>
    <x v="865"/>
    <m/>
    <x v="0"/>
    <n v="1"/>
    <x v="0"/>
    <x v="0"/>
    <x v="0"/>
    <n v="80688"/>
    <x v="0"/>
    <x v="1"/>
    <x v="1"/>
    <x v="0"/>
  </r>
  <r>
    <x v="2869"/>
    <x v="1556"/>
    <s v="CUBRIMIENTO"/>
    <x v="0"/>
    <m/>
    <s v="0000-00-00"/>
    <s v="2025-09-30"/>
    <s v="0000-00-00 00:00:00"/>
    <s v="0000-00-00 00:00:00"/>
    <s v="0000-00-00 00:00:00"/>
    <s v="0000-00-00 00:00:00"/>
    <s v="0000-00-00 00:00:00"/>
    <s v="2025-10-01"/>
    <s v="2025-10-01"/>
    <s v="2025-10-02"/>
    <s v="2025-10-06"/>
    <s v="2025-10-07"/>
    <x v="5"/>
    <s v="Cali"/>
    <s v="especial"/>
    <x v="1340"/>
    <m/>
    <x v="0"/>
    <n v="1"/>
    <x v="0"/>
    <x v="0"/>
    <x v="0"/>
    <n v="915925"/>
    <x v="2"/>
    <x v="0"/>
    <x v="0"/>
    <x v="0"/>
  </r>
  <r>
    <x v="2869"/>
    <x v="1556"/>
    <s v="CUBRIMIENTO"/>
    <x v="0"/>
    <m/>
    <s v="0000-00-00"/>
    <s v="2025-09-30"/>
    <s v="0000-00-00 00:00:00"/>
    <s v="0000-00-00 00:00:00"/>
    <s v="0000-00-00 00:00:00"/>
    <s v="0000-00-00 00:00:00"/>
    <s v="0000-00-00 00:00:00"/>
    <s v="2025-10-01"/>
    <s v="2025-10-01"/>
    <s v="2025-10-02"/>
    <s v="2025-10-06"/>
    <s v="2025-10-07"/>
    <x v="5"/>
    <s v="Cali"/>
    <s v="SOMB01"/>
    <x v="1340"/>
    <m/>
    <x v="0"/>
    <n v="1"/>
    <x v="455"/>
    <x v="0"/>
    <x v="231"/>
    <n v="14281082"/>
    <x v="2"/>
    <x v="6"/>
    <x v="5"/>
    <x v="0"/>
  </r>
  <r>
    <x v="2869"/>
    <x v="1556"/>
    <s v="CUBRIMIENTO"/>
    <x v="0"/>
    <m/>
    <s v="0000-00-00"/>
    <s v="2025-09-30"/>
    <s v="0000-00-00 00:00:00"/>
    <s v="0000-00-00 00:00:00"/>
    <s v="0000-00-00 00:00:00"/>
    <s v="0000-00-00 00:00:00"/>
    <s v="0000-00-00 00:00:00"/>
    <s v="2025-10-01"/>
    <s v="2025-10-01"/>
    <s v="2025-10-02"/>
    <s v="2025-10-06"/>
    <s v="2025-10-07"/>
    <x v="5"/>
    <s v="Cali"/>
    <s v="SOMB01"/>
    <x v="1340"/>
    <m/>
    <x v="0"/>
    <n v="1"/>
    <x v="0"/>
    <x v="0"/>
    <x v="0"/>
    <n v="12940894"/>
    <x v="2"/>
    <x v="6"/>
    <x v="5"/>
    <x v="0"/>
  </r>
  <r>
    <x v="2870"/>
    <x v="61"/>
    <s v="MUEBLES CC CUBRIMIENTOS"/>
    <x v="0"/>
    <m/>
    <s v="2025-09-25"/>
    <s v="2025-10-08"/>
    <s v="2025-10-14 12:10:42"/>
    <s v="0000-00-00 00:00:00"/>
    <s v="0000-00-00 00:00:00"/>
    <s v="0000-00-00 00:00:00"/>
    <s v="0000-00-00 00:00:00"/>
    <s v="2025-10-14"/>
    <s v="2025-10-14"/>
    <s v="2025-11-09"/>
    <s v="2025-11-11"/>
    <s v="2025-11-15"/>
    <x v="4"/>
    <s v="Cali"/>
    <s v="100235"/>
    <x v="217"/>
    <s v="LONA DICKSON GRIS VETEADO (U406) 1.20M"/>
    <x v="0"/>
    <n v="1"/>
    <x v="0"/>
    <x v="0"/>
    <x v="0"/>
    <n v="0"/>
    <x v="1"/>
    <x v="2"/>
    <x v="0"/>
    <x v="3"/>
  </r>
  <r>
    <x v="2870"/>
    <x v="61"/>
    <s v="MUEBLES CC CUBRIMIENTOS"/>
    <x v="0"/>
    <m/>
    <s v="2025-09-25"/>
    <s v="2025-10-08"/>
    <s v="2025-10-14 12:10:42"/>
    <s v="0000-00-00 00:00:00"/>
    <s v="0000-00-00 00:00:00"/>
    <s v="0000-00-00 00:00:00"/>
    <s v="0000-00-00 00:00:00"/>
    <s v="2025-10-14"/>
    <s v="2025-10-14"/>
    <s v="2025-11-09"/>
    <s v="2025-11-11"/>
    <s v="2025-11-15"/>
    <x v="4"/>
    <s v="Cali"/>
    <s v="100236"/>
    <x v="162"/>
    <s v="LONA DICKSON GRIS VETEADO (U406) 1.20M"/>
    <x v="0"/>
    <n v="1"/>
    <x v="0"/>
    <x v="0"/>
    <x v="0"/>
    <n v="0"/>
    <x v="1"/>
    <x v="2"/>
    <x v="0"/>
    <x v="3"/>
  </r>
  <r>
    <x v="2870"/>
    <x v="61"/>
    <s v="MUEBLES CC CUBRIMIENTOS"/>
    <x v="0"/>
    <m/>
    <s v="2025-09-25"/>
    <s v="2025-10-08"/>
    <s v="2025-10-14 12:10:42"/>
    <s v="0000-00-00 00:00:00"/>
    <s v="0000-00-00 00:00:00"/>
    <s v="0000-00-00 00:00:00"/>
    <s v="0000-00-00 00:00:00"/>
    <s v="2025-10-14"/>
    <s v="2025-10-14"/>
    <s v="2025-11-09"/>
    <s v="2025-11-11"/>
    <s v="2025-11-15"/>
    <x v="4"/>
    <s v="Cali"/>
    <s v="15476"/>
    <x v="343"/>
    <m/>
    <x v="4"/>
    <n v="2"/>
    <x v="0"/>
    <x v="0"/>
    <x v="0"/>
    <n v="0"/>
    <x v="1"/>
    <x v="2"/>
    <x v="0"/>
    <x v="3"/>
  </r>
  <r>
    <x v="2870"/>
    <x v="61"/>
    <s v="MUEBLES CC CUBRIMIENTOS"/>
    <x v="0"/>
    <m/>
    <s v="2025-09-25"/>
    <s v="2025-10-08"/>
    <s v="2025-10-14 12:10:42"/>
    <s v="0000-00-00 00:00:00"/>
    <s v="0000-00-00 00:00:00"/>
    <s v="0000-00-00 00:00:00"/>
    <s v="0000-00-00 00:00:00"/>
    <s v="2025-10-14"/>
    <s v="2025-10-14"/>
    <s v="2025-11-09"/>
    <s v="2025-11-11"/>
    <s v="2025-11-15"/>
    <x v="4"/>
    <s v="Cali"/>
    <s v="15477"/>
    <x v="3"/>
    <m/>
    <x v="4"/>
    <n v="1"/>
    <x v="0"/>
    <x v="0"/>
    <x v="0"/>
    <n v="0"/>
    <x v="1"/>
    <x v="2"/>
    <x v="0"/>
    <x v="3"/>
  </r>
  <r>
    <x v="2870"/>
    <x v="61"/>
    <s v="MUEBLES CC CUBRIMIENTOS"/>
    <x v="0"/>
    <m/>
    <s v="2025-09-25"/>
    <s v="2025-10-08"/>
    <s v="2025-10-14 12:10:42"/>
    <s v="0000-00-00 00:00:00"/>
    <s v="0000-00-00 00:00:00"/>
    <s v="0000-00-00 00:00:00"/>
    <s v="0000-00-00 00:00:00"/>
    <s v="2025-10-14"/>
    <s v="2025-10-14"/>
    <s v="2025-11-09"/>
    <s v="2025-11-11"/>
    <s v="2025-11-15"/>
    <x v="4"/>
    <s v="Cali"/>
    <s v="15478"/>
    <x v="213"/>
    <s v="LONA DICKSON GRIS FONDO ENTERO REF:6088"/>
    <x v="4"/>
    <n v="1"/>
    <x v="0"/>
    <x v="0"/>
    <x v="0"/>
    <n v="0"/>
    <x v="1"/>
    <x v="2"/>
    <x v="0"/>
    <x v="3"/>
  </r>
  <r>
    <x v="2870"/>
    <x v="61"/>
    <s v="MUEBLES CC CUBRIMIENTOS"/>
    <x v="0"/>
    <m/>
    <s v="2025-09-25"/>
    <s v="2025-10-08"/>
    <s v="2025-10-14 12:10:42"/>
    <s v="0000-00-00 00:00:00"/>
    <s v="0000-00-00 00:00:00"/>
    <s v="0000-00-00 00:00:00"/>
    <s v="0000-00-00 00:00:00"/>
    <s v="2025-10-14"/>
    <s v="2025-10-14"/>
    <s v="2025-11-09"/>
    <s v="2025-11-11"/>
    <s v="2025-11-15"/>
    <x v="4"/>
    <s v="Cali"/>
    <s v="15479"/>
    <x v="470"/>
    <s v="LONA DICKSON GRIS FONDO ENTERO REF:6088"/>
    <x v="4"/>
    <n v="1"/>
    <x v="0"/>
    <x v="0"/>
    <x v="0"/>
    <n v="0"/>
    <x v="1"/>
    <x v="2"/>
    <x v="0"/>
    <x v="3"/>
  </r>
  <r>
    <x v="2870"/>
    <x v="61"/>
    <s v="MUEBLES CC CUBRIMIENTOS"/>
    <x v="0"/>
    <m/>
    <s v="2025-09-25"/>
    <s v="2025-10-08"/>
    <s v="2025-10-14 12:10:42"/>
    <s v="0000-00-00 00:00:00"/>
    <s v="0000-00-00 00:00:00"/>
    <s v="0000-00-00 00:00:00"/>
    <s v="0000-00-00 00:00:00"/>
    <s v="2025-10-14"/>
    <s v="2025-10-14"/>
    <s v="2025-11-09"/>
    <s v="2025-11-11"/>
    <s v="2025-11-15"/>
    <x v="4"/>
    <s v="Cali"/>
    <s v="15481"/>
    <x v="471"/>
    <s v="LONA DICKSON GRIS FONDO ENTERO REF:6088"/>
    <x v="4"/>
    <n v="2"/>
    <x v="0"/>
    <x v="0"/>
    <x v="0"/>
    <n v="0"/>
    <x v="1"/>
    <x v="2"/>
    <x v="0"/>
    <x v="3"/>
  </r>
  <r>
    <x v="2870"/>
    <x v="61"/>
    <s v="MUEBLES CC CUBRIMIENTOS"/>
    <x v="0"/>
    <m/>
    <s v="2025-09-25"/>
    <s v="2025-10-08"/>
    <s v="2025-10-14 12:10:42"/>
    <s v="0000-00-00 00:00:00"/>
    <s v="0000-00-00 00:00:00"/>
    <s v="0000-00-00 00:00:00"/>
    <s v="0000-00-00 00:00:00"/>
    <s v="2025-10-14"/>
    <s v="2025-10-14"/>
    <s v="2025-11-09"/>
    <s v="2025-11-11"/>
    <s v="2025-11-15"/>
    <x v="4"/>
    <s v="Cali"/>
    <s v="88051"/>
    <x v="1337"/>
    <m/>
    <x v="5"/>
    <n v="1"/>
    <x v="0"/>
    <x v="0"/>
    <x v="0"/>
    <n v="0"/>
    <x v="1"/>
    <x v="2"/>
    <x v="0"/>
    <x v="3"/>
  </r>
  <r>
    <x v="2870"/>
    <x v="61"/>
    <s v="MUEBLES CC CUBRIMIENTOS"/>
    <x v="0"/>
    <m/>
    <s v="2025-09-25"/>
    <s v="2025-10-08"/>
    <s v="2025-10-14 12:10:42"/>
    <s v="0000-00-00 00:00:00"/>
    <s v="0000-00-00 00:00:00"/>
    <s v="0000-00-00 00:00:00"/>
    <s v="0000-00-00 00:00:00"/>
    <s v="2025-10-14"/>
    <s v="2025-10-14"/>
    <s v="2025-11-09"/>
    <s v="2025-11-11"/>
    <s v="2025-11-15"/>
    <x v="4"/>
    <s v="Cali"/>
    <s v="9221"/>
    <x v="434"/>
    <m/>
    <x v="4"/>
    <n v="1"/>
    <x v="0"/>
    <x v="0"/>
    <x v="0"/>
    <n v="0"/>
    <x v="1"/>
    <x v="2"/>
    <x v="0"/>
    <x v="3"/>
  </r>
  <r>
    <x v="2871"/>
    <x v="486"/>
    <s v="MUEBLES CC CUBRIMIENTOS"/>
    <x v="0"/>
    <m/>
    <s v="2025-09-26"/>
    <s v="2025-09-26"/>
    <s v="2025-09-26 10:23:04"/>
    <s v="0000-00-00 00:00:00"/>
    <s v="2025-09-29 11:16:07"/>
    <s v="2025-09-29 16:48:15"/>
    <s v="2025-09-29 16:48:44"/>
    <s v="2025-09-29"/>
    <s v="2025-09-29"/>
    <s v="2025-10-01"/>
    <s v="2025-10-03"/>
    <s v="2025-10-06"/>
    <x v="1"/>
    <s v="Toscany"/>
    <s v="12119"/>
    <x v="283"/>
    <m/>
    <x v="0"/>
    <n v="4.5"/>
    <x v="0"/>
    <x v="0"/>
    <x v="0"/>
    <n v="236700"/>
    <x v="0"/>
    <x v="0"/>
    <x v="0"/>
    <x v="0"/>
  </r>
  <r>
    <x v="2872"/>
    <x v="61"/>
    <s v="MUEBLES"/>
    <x v="0"/>
    <m/>
    <s v="2025-09-26"/>
    <s v="2025-10-23"/>
    <s v="2025-10-23 11:39:59"/>
    <s v="0000-00-00 00:00:00"/>
    <s v="0000-00-00 00:00:00"/>
    <s v="0000-00-00 00:00:00"/>
    <s v="0000-00-00 00:00:00"/>
    <s v="2025-10-24"/>
    <s v="2025-10-24"/>
    <s v="2025-11-19"/>
    <s v="2025-11-21"/>
    <s v="2025-11-25"/>
    <x v="4"/>
    <s v="Cali"/>
    <s v="15554"/>
    <x v="495"/>
    <m/>
    <x v="0"/>
    <n v="1"/>
    <x v="0"/>
    <x v="0"/>
    <x v="0"/>
    <n v="0"/>
    <x v="1"/>
    <x v="0"/>
    <x v="0"/>
    <x v="3"/>
  </r>
  <r>
    <x v="2873"/>
    <x v="1557"/>
    <s v="CUBRIMIENTO"/>
    <x v="0"/>
    <m/>
    <s v="2024-12-11"/>
    <s v="2025-10-06"/>
    <s v="2025-10-07 16:43:44"/>
    <s v="0000-00-00 00:00:00"/>
    <s v="2025-10-15 08:57:01"/>
    <s v="2025-10-15 13:46:38"/>
    <s v="2025-10-15 14:45:28"/>
    <s v="2025-10-07"/>
    <s v="2025-10-07"/>
    <s v="2025-10-15"/>
    <s v="2025-10-17"/>
    <s v="2025-10-21"/>
    <x v="6"/>
    <s v="Cali"/>
    <s v="101781"/>
    <x v="1341"/>
    <m/>
    <x v="0"/>
    <n v="1"/>
    <x v="0"/>
    <x v="0"/>
    <x v="0"/>
    <n v="10000"/>
    <x v="0"/>
    <x v="0"/>
    <x v="0"/>
    <x v="0"/>
  </r>
  <r>
    <x v="2873"/>
    <x v="1557"/>
    <s v="CUBRIMIENTO"/>
    <x v="0"/>
    <m/>
    <s v="2024-12-11"/>
    <s v="2025-10-06"/>
    <s v="2025-10-07 16:43:44"/>
    <s v="0000-00-00 00:00:00"/>
    <s v="2025-10-15 08:57:01"/>
    <s v="2025-10-15 13:46:38"/>
    <s v="2025-10-15 14:45:28"/>
    <s v="2025-10-07"/>
    <s v="2025-10-07"/>
    <s v="2025-10-15"/>
    <s v="2025-10-17"/>
    <s v="2025-10-21"/>
    <x v="6"/>
    <s v="Cali"/>
    <s v="101903"/>
    <x v="1342"/>
    <m/>
    <x v="0"/>
    <n v="1"/>
    <x v="0"/>
    <x v="0"/>
    <x v="0"/>
    <n v="10000"/>
    <x v="0"/>
    <x v="0"/>
    <x v="0"/>
    <x v="0"/>
  </r>
  <r>
    <x v="2873"/>
    <x v="1557"/>
    <s v="CUBRIMIENTO"/>
    <x v="0"/>
    <m/>
    <s v="2024-12-11"/>
    <s v="2025-10-06"/>
    <s v="2025-10-07 16:43:44"/>
    <s v="0000-00-00 00:00:00"/>
    <s v="2025-10-15 08:57:01"/>
    <s v="2025-10-15 13:46:38"/>
    <s v="2025-10-15 14:45:28"/>
    <s v="2025-10-07"/>
    <s v="2025-10-07"/>
    <s v="2025-10-15"/>
    <s v="2025-10-17"/>
    <s v="2025-10-21"/>
    <x v="6"/>
    <s v="Cali"/>
    <s v="18076"/>
    <x v="29"/>
    <m/>
    <x v="0"/>
    <n v="3"/>
    <x v="0"/>
    <x v="0"/>
    <x v="0"/>
    <n v="207000"/>
    <x v="0"/>
    <x v="0"/>
    <x v="0"/>
    <x v="0"/>
  </r>
  <r>
    <x v="2873"/>
    <x v="1557"/>
    <s v="CUBRIMIENTO"/>
    <x v="0"/>
    <m/>
    <s v="2024-12-11"/>
    <s v="2025-10-06"/>
    <s v="2025-10-07 16:43:44"/>
    <s v="0000-00-00 00:00:00"/>
    <s v="2025-10-15 08:57:01"/>
    <s v="2025-10-15 13:46:38"/>
    <s v="2025-10-15 14:45:28"/>
    <s v="2025-10-07"/>
    <s v="2025-10-07"/>
    <s v="2025-10-15"/>
    <s v="2025-10-17"/>
    <s v="2025-10-21"/>
    <x v="6"/>
    <s v="Cali"/>
    <s v="3151"/>
    <x v="57"/>
    <m/>
    <x v="0"/>
    <n v="12"/>
    <x v="0"/>
    <x v="0"/>
    <x v="0"/>
    <n v="1083000"/>
    <x v="0"/>
    <x v="0"/>
    <x v="0"/>
    <x v="0"/>
  </r>
  <r>
    <x v="2873"/>
    <x v="1557"/>
    <s v="CUBRIMIENTO"/>
    <x v="0"/>
    <m/>
    <s v="2024-12-11"/>
    <s v="2025-10-06"/>
    <s v="2025-10-07 16:43:44"/>
    <s v="0000-00-00 00:00:00"/>
    <s v="2025-10-15 08:57:01"/>
    <s v="2025-10-15 13:46:38"/>
    <s v="2025-10-15 14:45:28"/>
    <s v="2025-10-07"/>
    <s v="2025-10-07"/>
    <s v="2025-10-15"/>
    <s v="2025-10-17"/>
    <s v="2025-10-21"/>
    <x v="6"/>
    <s v="Cali"/>
    <s v="MANT001"/>
    <x v="770"/>
    <m/>
    <x v="0"/>
    <n v="1"/>
    <x v="3"/>
    <x v="0"/>
    <x v="13"/>
    <n v="845500"/>
    <x v="0"/>
    <x v="0"/>
    <x v="0"/>
    <x v="0"/>
  </r>
  <r>
    <x v="2874"/>
    <x v="1558"/>
    <s v="MUEBLES"/>
    <x v="0"/>
    <m/>
    <s v="2025-09-27"/>
    <s v="2025-09-27"/>
    <s v="2025-09-29 14:05:51"/>
    <s v="0000-00-00 00:00:00"/>
    <s v="0000-00-00 00:00:00"/>
    <s v="0000-00-00 00:00:00"/>
    <s v="0000-00-00 00:00:00"/>
    <s v="2025-09-29"/>
    <s v="2025-09-29"/>
    <s v="2025-11-11"/>
    <s v="2025-11-16"/>
    <s v="2025-11-18"/>
    <x v="4"/>
    <s v="Bogota"/>
    <s v="15537"/>
    <x v="85"/>
    <s v="LONA DICKSON MOKA VETEADO U410"/>
    <x v="0"/>
    <n v="1"/>
    <x v="0"/>
    <x v="0"/>
    <x v="0"/>
    <n v="8943393"/>
    <x v="1"/>
    <x v="0"/>
    <x v="0"/>
    <x v="3"/>
  </r>
  <r>
    <x v="2874"/>
    <x v="1558"/>
    <s v="MUEBLES"/>
    <x v="0"/>
    <m/>
    <s v="2025-09-27"/>
    <s v="2025-09-27"/>
    <s v="2025-09-29 14:05:51"/>
    <s v="0000-00-00 00:00:00"/>
    <s v="0000-00-00 00:00:00"/>
    <s v="0000-00-00 00:00:00"/>
    <s v="0000-00-00 00:00:00"/>
    <s v="2025-09-29"/>
    <s v="2025-09-29"/>
    <s v="2025-11-11"/>
    <s v="2025-11-16"/>
    <s v="2025-11-18"/>
    <x v="4"/>
    <s v="Bogota"/>
    <s v="SERV08"/>
    <x v="2"/>
    <m/>
    <x v="0"/>
    <n v="1"/>
    <x v="0"/>
    <x v="0"/>
    <x v="0"/>
    <n v="250000"/>
    <x v="1"/>
    <x v="1"/>
    <x v="1"/>
    <x v="3"/>
  </r>
  <r>
    <x v="2875"/>
    <x v="1014"/>
    <s v="CUBRIMIENTO"/>
    <x v="0"/>
    <m/>
    <s v="2025-09-29"/>
    <s v="2025-10-06"/>
    <s v="2025-10-07 16:47:59"/>
    <s v="0000-00-00 00:00:00"/>
    <s v="2025-10-09 15:02:32"/>
    <s v="2025-10-16 09:47:06"/>
    <s v="2025-10-17 11:41:25"/>
    <s v="2025-10-07"/>
    <s v="2025-10-07"/>
    <s v="2025-10-21"/>
    <s v="2025-10-23"/>
    <s v="2025-10-27"/>
    <x v="1"/>
    <s v="Cali"/>
    <s v="REP036"/>
    <x v="72"/>
    <m/>
    <x v="0"/>
    <n v="1"/>
    <x v="0"/>
    <x v="0"/>
    <x v="0"/>
    <n v="1800000"/>
    <x v="0"/>
    <x v="0"/>
    <x v="0"/>
    <x v="0"/>
  </r>
  <r>
    <x v="2875"/>
    <x v="1014"/>
    <s v="CUBRIMIENTO"/>
    <x v="0"/>
    <m/>
    <s v="2025-09-29"/>
    <s v="2025-10-06"/>
    <s v="2025-10-07 16:47:59"/>
    <s v="0000-00-00 00:00:00"/>
    <s v="2025-10-09 15:02:32"/>
    <s v="2025-10-16 09:47:06"/>
    <s v="2025-10-17 11:41:25"/>
    <s v="2025-10-07"/>
    <s v="2025-10-07"/>
    <s v="2025-10-21"/>
    <s v="2025-10-23"/>
    <s v="2025-10-27"/>
    <x v="1"/>
    <s v="Cali"/>
    <s v="SERV03"/>
    <x v="1179"/>
    <m/>
    <x v="0"/>
    <n v="1"/>
    <x v="0"/>
    <x v="0"/>
    <x v="0"/>
    <n v="400000"/>
    <x v="0"/>
    <x v="1"/>
    <x v="1"/>
    <x v="0"/>
  </r>
  <r>
    <x v="2876"/>
    <x v="1559"/>
    <s v="MUEBLES CC CUBRIMIENTOS"/>
    <x v="0"/>
    <m/>
    <s v="2025-09-29"/>
    <s v="2025-10-19"/>
    <s v="2025-11-04 16:26:21"/>
    <s v="0000-00-00 00:00:00"/>
    <s v="0000-00-00 00:00:00"/>
    <s v="0000-00-00 00:00:00"/>
    <s v="0000-00-00 00:00:00"/>
    <s v="2025-10-20"/>
    <s v="2025-10-20"/>
    <s v="2025-11-13"/>
    <s v="2025-11-19"/>
    <s v="2025-11-21"/>
    <x v="4"/>
    <s v="Barranquilla"/>
    <s v="5325"/>
    <x v="33"/>
    <m/>
    <x v="5"/>
    <n v="7"/>
    <x v="0"/>
    <x v="0"/>
    <x v="0"/>
    <n v="2251256"/>
    <x v="1"/>
    <x v="0"/>
    <x v="0"/>
    <x v="3"/>
  </r>
  <r>
    <x v="2876"/>
    <x v="1559"/>
    <s v="MUEBLES CC CUBRIMIENTOS"/>
    <x v="0"/>
    <m/>
    <s v="2025-09-29"/>
    <s v="2025-10-19"/>
    <s v="2025-11-04 16:26:21"/>
    <s v="0000-00-00 00:00:00"/>
    <s v="0000-00-00 00:00:00"/>
    <s v="0000-00-00 00:00:00"/>
    <s v="0000-00-00 00:00:00"/>
    <s v="2025-10-20"/>
    <s v="2025-10-20"/>
    <s v="2025-11-13"/>
    <s v="2025-11-19"/>
    <s v="2025-11-21"/>
    <x v="4"/>
    <s v="Barranquilla"/>
    <s v="9708"/>
    <x v="778"/>
    <s v="LONA DICKSON BEIGE *1.20 REF:0681"/>
    <x v="0"/>
    <n v="7"/>
    <x v="0"/>
    <x v="0"/>
    <x v="0"/>
    <n v="9874116"/>
    <x v="1"/>
    <x v="0"/>
    <x v="0"/>
    <x v="3"/>
  </r>
  <r>
    <x v="2876"/>
    <x v="1559"/>
    <s v="MUEBLES CC CUBRIMIENTOS"/>
    <x v="0"/>
    <m/>
    <s v="2025-09-29"/>
    <s v="2025-10-19"/>
    <s v="2025-11-04 16:26:21"/>
    <s v="0000-00-00 00:00:00"/>
    <s v="0000-00-00 00:00:00"/>
    <s v="0000-00-00 00:00:00"/>
    <s v="0000-00-00 00:00:00"/>
    <s v="2025-10-20"/>
    <s v="2025-10-20"/>
    <s v="2025-11-13"/>
    <s v="2025-11-19"/>
    <s v="2025-11-21"/>
    <x v="4"/>
    <s v="Barranquilla"/>
    <s v="TRANSP11"/>
    <x v="177"/>
    <m/>
    <x v="0"/>
    <n v="1"/>
    <x v="0"/>
    <x v="0"/>
    <x v="0"/>
    <n v="350000"/>
    <x v="1"/>
    <x v="0"/>
    <x v="0"/>
    <x v="3"/>
  </r>
  <r>
    <x v="2877"/>
    <x v="1560"/>
    <s v="CUBRIMIENTO"/>
    <x v="0"/>
    <m/>
    <s v="2025-09-29"/>
    <s v="2025-09-30"/>
    <s v="2025-10-01 14:28:47"/>
    <s v="2025-10-06 17:18:56"/>
    <s v="2025-10-17 13:30:31"/>
    <s v="2025-10-21 07:25:19"/>
    <s v="0000-00-00 00:00:00"/>
    <s v="2025-10-01"/>
    <s v="2025-10-03"/>
    <s v="2025-10-07"/>
    <s v="2025-10-09"/>
    <s v="2025-10-09"/>
    <x v="3"/>
    <s v="Toscany"/>
    <s v="SOMB03"/>
    <x v="161"/>
    <s v="LONA DICKSON AZUL MARINO REF:6022"/>
    <x v="8"/>
    <n v="1"/>
    <x v="11"/>
    <x v="0"/>
    <x v="13"/>
    <n v="3566708"/>
    <x v="0"/>
    <x v="6"/>
    <x v="8"/>
    <x v="0"/>
  </r>
  <r>
    <x v="2878"/>
    <x v="1561"/>
    <s v="CUBRIMIENTO"/>
    <x v="0"/>
    <m/>
    <s v="2025-09-29"/>
    <s v="2025-09-30"/>
    <s v="2025-10-01 14:24:42"/>
    <s v="0000-00-00 00:00:00"/>
    <s v="2025-10-01 14:25:50"/>
    <s v="2025-10-03 07:04:33"/>
    <s v="0000-00-00 00:00:00"/>
    <s v="2025-10-01"/>
    <s v="2025-10-01"/>
    <s v="2025-10-02"/>
    <s v="2025-10-06"/>
    <s v="2025-10-06"/>
    <x v="3"/>
    <s v="Toscany"/>
    <s v="27812"/>
    <x v="797"/>
    <m/>
    <x v="0"/>
    <n v="1"/>
    <x v="0"/>
    <x v="0"/>
    <x v="0"/>
    <n v="48000"/>
    <x v="0"/>
    <x v="0"/>
    <x v="0"/>
    <x v="0"/>
  </r>
  <r>
    <x v="2878"/>
    <x v="1561"/>
    <s v="CUBRIMIENTO"/>
    <x v="0"/>
    <m/>
    <s v="2025-09-29"/>
    <s v="2025-09-30"/>
    <s v="2025-10-01 14:24:42"/>
    <s v="0000-00-00 00:00:00"/>
    <s v="2025-10-01 14:25:50"/>
    <s v="2025-10-03 07:04:33"/>
    <s v="0000-00-00 00:00:00"/>
    <s v="2025-10-01"/>
    <s v="2025-10-01"/>
    <s v="2025-10-02"/>
    <s v="2025-10-06"/>
    <s v="2025-10-06"/>
    <x v="3"/>
    <s v="Toscany"/>
    <s v="MTOS01"/>
    <x v="1139"/>
    <m/>
    <x v="0"/>
    <n v="1"/>
    <x v="0"/>
    <x v="0"/>
    <x v="0"/>
    <n v="792000"/>
    <x v="0"/>
    <x v="0"/>
    <x v="0"/>
    <x v="0"/>
  </r>
  <r>
    <x v="2879"/>
    <x v="920"/>
    <s v="CUBRIMIENTO"/>
    <x v="0"/>
    <m/>
    <s v="2025-09-29"/>
    <s v="2025-09-29"/>
    <s v="2025-09-30 11:29:13"/>
    <s v="0000-00-00 00:00:00"/>
    <s v="2025-09-30 11:29:36"/>
    <s v="2025-09-30 21:35:13"/>
    <s v="0000-00-00 00:00:00"/>
    <s v="2025-09-30"/>
    <s v="2025-09-30"/>
    <s v="2025-10-02"/>
    <s v="2025-10-06"/>
    <s v="2025-10-06"/>
    <x v="3"/>
    <s v="Toscany"/>
    <s v="11369"/>
    <x v="789"/>
    <m/>
    <x v="0"/>
    <n v="2"/>
    <x v="0"/>
    <x v="0"/>
    <x v="0"/>
    <n v="2600"/>
    <x v="0"/>
    <x v="0"/>
    <x v="0"/>
    <x v="0"/>
  </r>
  <r>
    <x v="2879"/>
    <x v="920"/>
    <s v="CUBRIMIENTO"/>
    <x v="0"/>
    <m/>
    <s v="2025-09-29"/>
    <s v="2025-09-29"/>
    <s v="2025-09-30 11:29:13"/>
    <s v="0000-00-00 00:00:00"/>
    <s v="2025-09-30 11:29:36"/>
    <s v="2025-09-30 21:35:13"/>
    <s v="0000-00-00 00:00:00"/>
    <s v="2025-09-30"/>
    <s v="2025-09-30"/>
    <s v="2025-10-02"/>
    <s v="2025-10-06"/>
    <s v="2025-10-06"/>
    <x v="3"/>
    <s v="Toscany"/>
    <s v="11435"/>
    <x v="229"/>
    <m/>
    <x v="0"/>
    <n v="1"/>
    <x v="0"/>
    <x v="0"/>
    <x v="0"/>
    <n v="63900"/>
    <x v="0"/>
    <x v="0"/>
    <x v="0"/>
    <x v="0"/>
  </r>
  <r>
    <x v="2879"/>
    <x v="920"/>
    <s v="CUBRIMIENTO"/>
    <x v="0"/>
    <m/>
    <s v="2025-09-29"/>
    <s v="2025-09-29"/>
    <s v="2025-09-30 11:29:13"/>
    <s v="0000-00-00 00:00:00"/>
    <s v="2025-09-30 11:29:36"/>
    <s v="2025-09-30 21:35:13"/>
    <s v="0000-00-00 00:00:00"/>
    <s v="2025-09-30"/>
    <s v="2025-09-30"/>
    <s v="2025-10-02"/>
    <s v="2025-10-06"/>
    <s v="2025-10-06"/>
    <x v="3"/>
    <s v="Toscany"/>
    <s v="12871"/>
    <x v="790"/>
    <m/>
    <x v="0"/>
    <n v="2"/>
    <x v="0"/>
    <x v="0"/>
    <x v="0"/>
    <n v="800"/>
    <x v="0"/>
    <x v="0"/>
    <x v="0"/>
    <x v="0"/>
  </r>
  <r>
    <x v="2879"/>
    <x v="920"/>
    <s v="CUBRIMIENTO"/>
    <x v="0"/>
    <m/>
    <s v="2025-09-29"/>
    <s v="2025-09-29"/>
    <s v="2025-09-30 11:29:13"/>
    <s v="0000-00-00 00:00:00"/>
    <s v="2025-09-30 11:29:36"/>
    <s v="2025-09-30 21:35:13"/>
    <s v="0000-00-00 00:00:00"/>
    <s v="2025-09-30"/>
    <s v="2025-09-30"/>
    <s v="2025-10-02"/>
    <s v="2025-10-06"/>
    <s v="2025-10-06"/>
    <x v="3"/>
    <s v="Toscany"/>
    <s v="5574"/>
    <x v="250"/>
    <m/>
    <x v="0"/>
    <n v="2"/>
    <x v="0"/>
    <x v="0"/>
    <x v="0"/>
    <n v="394956"/>
    <x v="0"/>
    <x v="0"/>
    <x v="0"/>
    <x v="0"/>
  </r>
  <r>
    <x v="2880"/>
    <x v="1562"/>
    <s v="MUEBLES CC CUBRIMIENTOS"/>
    <x v="0"/>
    <m/>
    <s v="2025-07-24"/>
    <s v="2025-09-30"/>
    <s v="2025-10-29 13:53:52"/>
    <s v="0000-00-00 00:00:00"/>
    <s v="0000-00-00 00:00:00"/>
    <s v="0000-00-00 00:00:00"/>
    <s v="0000-00-00 00:00:00"/>
    <s v="2025-10-29"/>
    <s v="2025-11-05"/>
    <s v="2025-12-09"/>
    <s v="2025-12-11"/>
    <s v="2025-12-18"/>
    <x v="16"/>
    <s v="Cali"/>
    <s v="27249"/>
    <x v="64"/>
    <m/>
    <x v="0"/>
    <n v="4"/>
    <x v="0"/>
    <x v="0"/>
    <x v="0"/>
    <n v="551556"/>
    <x v="1"/>
    <x v="0"/>
    <x v="0"/>
    <x v="10"/>
  </r>
  <r>
    <x v="2880"/>
    <x v="1562"/>
    <s v="MUEBLES CC CUBRIMIENTOS"/>
    <x v="0"/>
    <m/>
    <s v="2025-07-24"/>
    <s v="2025-09-30"/>
    <s v="2025-10-29 13:53:52"/>
    <s v="0000-00-00 00:00:00"/>
    <s v="0000-00-00 00:00:00"/>
    <s v="0000-00-00 00:00:00"/>
    <s v="0000-00-00 00:00:00"/>
    <s v="2025-10-29"/>
    <s v="2025-11-05"/>
    <s v="2025-12-09"/>
    <s v="2025-12-11"/>
    <s v="2025-12-18"/>
    <x v="16"/>
    <s v="Cali"/>
    <s v="28523"/>
    <x v="1000"/>
    <m/>
    <x v="0"/>
    <n v="4"/>
    <x v="0"/>
    <x v="0"/>
    <x v="0"/>
    <n v="124200"/>
    <x v="1"/>
    <x v="0"/>
    <x v="0"/>
    <x v="10"/>
  </r>
  <r>
    <x v="2880"/>
    <x v="1562"/>
    <s v="MUEBLES CC CUBRIMIENTOS"/>
    <x v="0"/>
    <m/>
    <s v="2025-07-24"/>
    <s v="2025-09-30"/>
    <s v="2025-10-29 13:53:52"/>
    <s v="0000-00-00 00:00:00"/>
    <s v="0000-00-00 00:00:00"/>
    <s v="0000-00-00 00:00:00"/>
    <s v="0000-00-00 00:00:00"/>
    <s v="2025-10-29"/>
    <s v="2025-11-05"/>
    <s v="2025-12-09"/>
    <s v="2025-12-11"/>
    <s v="2025-12-18"/>
    <x v="16"/>
    <s v="Cali"/>
    <s v="CANAL GALVANIZ PTEK"/>
    <x v="65"/>
    <m/>
    <x v="0"/>
    <n v="4"/>
    <x v="2"/>
    <x v="0"/>
    <x v="0"/>
    <n v="15279192"/>
    <x v="1"/>
    <x v="0"/>
    <x v="0"/>
    <x v="10"/>
  </r>
  <r>
    <x v="2880"/>
    <x v="1562"/>
    <s v="MUEBLES CC CUBRIMIENTOS"/>
    <x v="0"/>
    <m/>
    <s v="2025-07-24"/>
    <s v="2025-09-30"/>
    <s v="2025-10-29 13:53:52"/>
    <s v="0000-00-00 00:00:00"/>
    <s v="0000-00-00 00:00:00"/>
    <s v="0000-00-00 00:00:00"/>
    <s v="0000-00-00 00:00:00"/>
    <s v="2025-10-29"/>
    <s v="2025-11-05"/>
    <s v="2025-12-09"/>
    <s v="2025-12-11"/>
    <s v="2025-12-18"/>
    <x v="16"/>
    <s v="Cali"/>
    <s v="FLANCHE01"/>
    <x v="51"/>
    <m/>
    <x v="3"/>
    <n v="13"/>
    <x v="2"/>
    <x v="0"/>
    <x v="0"/>
    <n v="7434115"/>
    <x v="1"/>
    <x v="0"/>
    <x v="0"/>
    <x v="10"/>
  </r>
  <r>
    <x v="2880"/>
    <x v="1562"/>
    <s v="MUEBLES CC CUBRIMIENTOS"/>
    <x v="0"/>
    <m/>
    <s v="2025-07-24"/>
    <s v="2025-09-30"/>
    <s v="2025-10-29 13:53:52"/>
    <s v="0000-00-00 00:00:00"/>
    <s v="0000-00-00 00:00:00"/>
    <s v="0000-00-00 00:00:00"/>
    <s v="0000-00-00 00:00:00"/>
    <s v="2025-10-29"/>
    <s v="2025-11-05"/>
    <s v="2025-12-09"/>
    <s v="2025-12-11"/>
    <s v="2025-12-18"/>
    <x v="16"/>
    <s v="Cali"/>
    <s v="KRIEL PLITE"/>
    <x v="416"/>
    <m/>
    <x v="0"/>
    <n v="4"/>
    <x v="2"/>
    <x v="0"/>
    <x v="0"/>
    <n v="4837636"/>
    <x v="1"/>
    <x v="0"/>
    <x v="0"/>
    <x v="10"/>
  </r>
  <r>
    <x v="2880"/>
    <x v="1562"/>
    <s v="MUEBLES CC CUBRIMIENTOS"/>
    <x v="0"/>
    <m/>
    <s v="2025-07-24"/>
    <s v="2025-09-30"/>
    <s v="2025-10-29 13:53:52"/>
    <s v="0000-00-00 00:00:00"/>
    <s v="0000-00-00 00:00:00"/>
    <s v="0000-00-00 00:00:00"/>
    <s v="0000-00-00 00:00:00"/>
    <s v="2025-10-29"/>
    <s v="2025-11-05"/>
    <s v="2025-12-09"/>
    <s v="2025-12-11"/>
    <s v="2025-12-18"/>
    <x v="16"/>
    <s v="Cali"/>
    <s v="PLITE10"/>
    <x v="263"/>
    <s v="LONA PERGOTEX BLACKOUT BLANCA 3 M"/>
    <x v="3"/>
    <n v="4"/>
    <x v="2"/>
    <x v="0"/>
    <x v="49"/>
    <n v="37727716"/>
    <x v="1"/>
    <x v="4"/>
    <x v="6"/>
    <x v="10"/>
  </r>
  <r>
    <x v="2880"/>
    <x v="1562"/>
    <s v="MUEBLES CC CUBRIMIENTOS"/>
    <x v="0"/>
    <m/>
    <s v="2025-07-24"/>
    <s v="2025-09-30"/>
    <s v="2025-10-29 13:53:52"/>
    <s v="0000-00-00 00:00:00"/>
    <s v="0000-00-00 00:00:00"/>
    <s v="0000-00-00 00:00:00"/>
    <s v="0000-00-00 00:00:00"/>
    <s v="2025-10-29"/>
    <s v="2025-11-05"/>
    <s v="2025-12-09"/>
    <s v="2025-12-11"/>
    <s v="2025-12-18"/>
    <x v="16"/>
    <s v="Cali"/>
    <s v="PORTCAC02"/>
    <x v="360"/>
    <m/>
    <x v="3"/>
    <n v="6"/>
    <x v="2"/>
    <x v="1"/>
    <x v="0"/>
    <n v="17110488"/>
    <x v="1"/>
    <x v="0"/>
    <x v="0"/>
    <x v="10"/>
  </r>
  <r>
    <x v="2880"/>
    <x v="1562"/>
    <s v="MUEBLES CC CUBRIMIENTOS"/>
    <x v="0"/>
    <m/>
    <s v="2025-07-24"/>
    <s v="2025-09-30"/>
    <s v="2025-10-29 13:53:52"/>
    <s v="0000-00-00 00:00:00"/>
    <s v="0000-00-00 00:00:00"/>
    <s v="0000-00-00 00:00:00"/>
    <s v="0000-00-00 00:00:00"/>
    <s v="2025-10-29"/>
    <s v="2025-11-05"/>
    <s v="2025-12-09"/>
    <s v="2025-12-11"/>
    <s v="2025-12-18"/>
    <x v="16"/>
    <s v="Cali"/>
    <s v="VIGAAC03"/>
    <x v="787"/>
    <m/>
    <x v="3"/>
    <n v="4"/>
    <x v="2"/>
    <x v="0"/>
    <x v="0"/>
    <n v="9459128"/>
    <x v="1"/>
    <x v="0"/>
    <x v="0"/>
    <x v="10"/>
  </r>
  <r>
    <x v="2881"/>
    <x v="1038"/>
    <s v="CUBRIMIENTO"/>
    <x v="0"/>
    <m/>
    <s v="2025-09-30"/>
    <s v="2025-10-06"/>
    <s v="2025-10-06 10:59:32"/>
    <s v="0000-00-00 00:00:00"/>
    <s v="2025-10-06 11:02:52"/>
    <s v="2025-10-08 15:34:36"/>
    <s v="0000-00-00 00:00:00"/>
    <s v="2025-10-07"/>
    <s v="2025-10-07"/>
    <s v="2025-10-09"/>
    <s v="2025-10-13"/>
    <s v="2025-10-13"/>
    <x v="3"/>
    <s v="Toscany"/>
    <s v="11369"/>
    <x v="789"/>
    <m/>
    <x v="0"/>
    <n v="4"/>
    <x v="0"/>
    <x v="0"/>
    <x v="0"/>
    <n v="5200"/>
    <x v="0"/>
    <x v="0"/>
    <x v="0"/>
    <x v="0"/>
  </r>
  <r>
    <x v="2881"/>
    <x v="1038"/>
    <s v="CUBRIMIENTO"/>
    <x v="0"/>
    <m/>
    <s v="2025-09-30"/>
    <s v="2025-10-06"/>
    <s v="2025-10-06 10:59:32"/>
    <s v="0000-00-00 00:00:00"/>
    <s v="2025-10-06 11:02:52"/>
    <s v="2025-10-08 15:34:36"/>
    <s v="0000-00-00 00:00:00"/>
    <s v="2025-10-07"/>
    <s v="2025-10-07"/>
    <s v="2025-10-09"/>
    <s v="2025-10-13"/>
    <s v="2025-10-13"/>
    <x v="3"/>
    <s v="Toscany"/>
    <s v="11435"/>
    <x v="229"/>
    <m/>
    <x v="0"/>
    <n v="2"/>
    <x v="0"/>
    <x v="0"/>
    <x v="0"/>
    <n v="127800"/>
    <x v="0"/>
    <x v="0"/>
    <x v="0"/>
    <x v="0"/>
  </r>
  <r>
    <x v="2881"/>
    <x v="1038"/>
    <s v="CUBRIMIENTO"/>
    <x v="0"/>
    <m/>
    <s v="2025-09-30"/>
    <s v="2025-10-06"/>
    <s v="2025-10-06 10:59:32"/>
    <s v="0000-00-00 00:00:00"/>
    <s v="2025-10-06 11:02:52"/>
    <s v="2025-10-08 15:34:36"/>
    <s v="0000-00-00 00:00:00"/>
    <s v="2025-10-07"/>
    <s v="2025-10-07"/>
    <s v="2025-10-09"/>
    <s v="2025-10-13"/>
    <s v="2025-10-13"/>
    <x v="3"/>
    <s v="Toscany"/>
    <s v="11441"/>
    <x v="204"/>
    <m/>
    <x v="0"/>
    <n v="1"/>
    <x v="0"/>
    <x v="0"/>
    <x v="0"/>
    <n v="50420"/>
    <x v="0"/>
    <x v="0"/>
    <x v="0"/>
    <x v="0"/>
  </r>
  <r>
    <x v="2881"/>
    <x v="1038"/>
    <s v="CUBRIMIENTO"/>
    <x v="0"/>
    <m/>
    <s v="2025-09-30"/>
    <s v="2025-10-06"/>
    <s v="2025-10-06 10:59:32"/>
    <s v="0000-00-00 00:00:00"/>
    <s v="2025-10-06 11:02:52"/>
    <s v="2025-10-08 15:34:36"/>
    <s v="0000-00-00 00:00:00"/>
    <s v="2025-10-07"/>
    <s v="2025-10-07"/>
    <s v="2025-10-09"/>
    <s v="2025-10-13"/>
    <s v="2025-10-13"/>
    <x v="3"/>
    <s v="Toscany"/>
    <s v="12871"/>
    <x v="790"/>
    <m/>
    <x v="0"/>
    <n v="4"/>
    <x v="0"/>
    <x v="0"/>
    <x v="0"/>
    <n v="1600"/>
    <x v="0"/>
    <x v="0"/>
    <x v="0"/>
    <x v="0"/>
  </r>
  <r>
    <x v="2882"/>
    <x v="1363"/>
    <s v="CUBRIMIENTO"/>
    <x v="0"/>
    <m/>
    <s v="2025-09-30"/>
    <s v="2025-10-06"/>
    <s v="2025-10-06 17:19:37"/>
    <s v="0000-00-00 00:00:00"/>
    <s v="2025-10-09 07:13:10"/>
    <s v="2025-10-09 07:14:13"/>
    <s v="0000-00-00 00:00:00"/>
    <s v="2025-10-07"/>
    <s v="2025-10-07"/>
    <s v="2025-10-09"/>
    <s v="2025-10-13"/>
    <s v="2025-10-14"/>
    <x v="0"/>
    <s v="Toscana"/>
    <s v="3151"/>
    <x v="57"/>
    <m/>
    <x v="0"/>
    <n v="100"/>
    <x v="0"/>
    <x v="0"/>
    <x v="0"/>
    <n v="3266496"/>
    <x v="0"/>
    <x v="0"/>
    <x v="0"/>
    <x v="0"/>
  </r>
  <r>
    <x v="2882"/>
    <x v="1363"/>
    <s v="CUBRIMIENTO"/>
    <x v="0"/>
    <m/>
    <s v="2025-09-30"/>
    <s v="2025-10-06"/>
    <s v="2025-10-06 17:19:37"/>
    <s v="0000-00-00 00:00:00"/>
    <s v="2025-10-09 07:13:10"/>
    <s v="2025-10-09 07:14:13"/>
    <s v="0000-00-00 00:00:00"/>
    <s v="2025-10-07"/>
    <s v="2025-10-07"/>
    <s v="2025-10-09"/>
    <s v="2025-10-13"/>
    <s v="2025-10-14"/>
    <x v="0"/>
    <s v="Toscana"/>
    <s v="TRANSP06"/>
    <x v="59"/>
    <m/>
    <x v="0"/>
    <n v="1"/>
    <x v="0"/>
    <x v="0"/>
    <x v="0"/>
    <n v="641088"/>
    <x v="0"/>
    <x v="1"/>
    <x v="1"/>
    <x v="0"/>
  </r>
  <r>
    <x v="2883"/>
    <x v="1563"/>
    <s v="MUEBLES CC CUBRIMIENTOS"/>
    <x v="0"/>
    <m/>
    <s v="2025-10-01"/>
    <s v="2025-10-28"/>
    <s v="2025-10-30 14:05:31"/>
    <s v="0000-00-00 00:00:00"/>
    <s v="0000-00-00 00:00:00"/>
    <s v="0000-00-00 00:00:00"/>
    <s v="0000-00-00 00:00:00"/>
    <s v="2025-10-29"/>
    <s v="2025-10-29"/>
    <s v="2025-11-24"/>
    <s v="0000-00-00"/>
    <s v="2025-12-02"/>
    <x v="4"/>
    <s v="Barranquilla"/>
    <s v="9712"/>
    <x v="95"/>
    <s v="LONA DICKSON CARBONE REF:U-171"/>
    <x v="0"/>
    <n v="2"/>
    <x v="0"/>
    <x v="0"/>
    <x v="0"/>
    <n v="4181742"/>
    <x v="1"/>
    <x v="0"/>
    <x v="0"/>
    <x v="3"/>
  </r>
  <r>
    <x v="2884"/>
    <x v="273"/>
    <s v="CUBRIMIENTO"/>
    <x v="0"/>
    <m/>
    <s v="2025-10-01"/>
    <s v="2025-10-01"/>
    <s v="2025-10-02 10:02:42"/>
    <s v="0000-00-00 00:00:00"/>
    <s v="2025-10-02 14:36:53"/>
    <s v="2025-10-07 07:05:11"/>
    <s v="0000-00-00 00:00:00"/>
    <s v="2025-10-02"/>
    <s v="2025-10-02"/>
    <s v="2025-10-06"/>
    <s v="2025-10-08"/>
    <s v="2025-10-08"/>
    <x v="3"/>
    <s v="Toscany"/>
    <s v="11369"/>
    <x v="789"/>
    <m/>
    <x v="0"/>
    <n v="4"/>
    <x v="0"/>
    <x v="0"/>
    <x v="0"/>
    <n v="5200"/>
    <x v="0"/>
    <x v="0"/>
    <x v="0"/>
    <x v="0"/>
  </r>
  <r>
    <x v="2884"/>
    <x v="273"/>
    <s v="CUBRIMIENTO"/>
    <x v="0"/>
    <m/>
    <s v="2025-10-01"/>
    <s v="2025-10-01"/>
    <s v="2025-10-02 10:02:42"/>
    <s v="0000-00-00 00:00:00"/>
    <s v="2025-10-02 14:36:53"/>
    <s v="2025-10-07 07:05:11"/>
    <s v="0000-00-00 00:00:00"/>
    <s v="2025-10-02"/>
    <s v="2025-10-02"/>
    <s v="2025-10-06"/>
    <s v="2025-10-08"/>
    <s v="2025-10-08"/>
    <x v="3"/>
    <s v="Toscany"/>
    <s v="11435"/>
    <x v="229"/>
    <m/>
    <x v="0"/>
    <n v="2"/>
    <x v="0"/>
    <x v="0"/>
    <x v="0"/>
    <n v="127800"/>
    <x v="0"/>
    <x v="0"/>
    <x v="0"/>
    <x v="0"/>
  </r>
  <r>
    <x v="2884"/>
    <x v="273"/>
    <s v="CUBRIMIENTO"/>
    <x v="0"/>
    <m/>
    <s v="2025-10-01"/>
    <s v="2025-10-01"/>
    <s v="2025-10-02 10:02:42"/>
    <s v="0000-00-00 00:00:00"/>
    <s v="2025-10-02 14:36:53"/>
    <s v="2025-10-07 07:05:11"/>
    <s v="0000-00-00 00:00:00"/>
    <s v="2025-10-02"/>
    <s v="2025-10-02"/>
    <s v="2025-10-06"/>
    <s v="2025-10-08"/>
    <s v="2025-10-08"/>
    <x v="3"/>
    <s v="Toscany"/>
    <s v="12871"/>
    <x v="790"/>
    <m/>
    <x v="0"/>
    <n v="4"/>
    <x v="0"/>
    <x v="0"/>
    <x v="0"/>
    <n v="1600"/>
    <x v="0"/>
    <x v="0"/>
    <x v="0"/>
    <x v="0"/>
  </r>
  <r>
    <x v="2885"/>
    <x v="1564"/>
    <s v="MUEBLES CC CUBRIMIENTOS"/>
    <x v="0"/>
    <m/>
    <s v="2025-10-01"/>
    <s v="2025-10-02"/>
    <s v="2025-10-02 13:46:08"/>
    <s v="0000-00-00 00:00:00"/>
    <s v="2025-10-02 13:46:18"/>
    <s v="2025-10-03 07:02:01"/>
    <s v="2025-10-08 15:16:50"/>
    <s v="2025-10-03"/>
    <s v="2025-10-03"/>
    <s v="2025-10-07"/>
    <s v="2025-10-09"/>
    <s v="2025-10-10"/>
    <x v="3"/>
    <s v="Toscany"/>
    <s v="26"/>
    <x v="27"/>
    <m/>
    <x v="0"/>
    <n v="60"/>
    <x v="0"/>
    <x v="0"/>
    <x v="0"/>
    <n v="3000000"/>
    <x v="0"/>
    <x v="0"/>
    <x v="0"/>
    <x v="0"/>
  </r>
  <r>
    <x v="2885"/>
    <x v="1564"/>
    <s v="MUEBLES CC CUBRIMIENTOS"/>
    <x v="0"/>
    <m/>
    <s v="2025-10-01"/>
    <s v="2025-10-02"/>
    <s v="2025-10-02 13:46:08"/>
    <s v="0000-00-00 00:00:00"/>
    <s v="2025-10-02 13:46:18"/>
    <s v="2025-10-03 07:02:01"/>
    <s v="2025-10-08 15:16:50"/>
    <s v="2025-10-03"/>
    <s v="2025-10-03"/>
    <s v="2025-10-07"/>
    <s v="2025-10-09"/>
    <s v="2025-10-10"/>
    <x v="3"/>
    <s v="Toscany"/>
    <s v="36"/>
    <x v="247"/>
    <m/>
    <x v="0"/>
    <n v="60"/>
    <x v="0"/>
    <x v="0"/>
    <x v="0"/>
    <n v="3000000"/>
    <x v="0"/>
    <x v="0"/>
    <x v="0"/>
    <x v="0"/>
  </r>
  <r>
    <x v="2885"/>
    <x v="1564"/>
    <s v="MUEBLES CC CUBRIMIENTOS"/>
    <x v="0"/>
    <m/>
    <s v="2025-10-01"/>
    <s v="2025-10-02"/>
    <s v="2025-10-02 13:46:08"/>
    <s v="0000-00-00 00:00:00"/>
    <s v="2025-10-02 13:46:18"/>
    <s v="2025-10-03 07:02:01"/>
    <s v="2025-10-08 15:16:50"/>
    <s v="2025-10-03"/>
    <s v="2025-10-03"/>
    <s v="2025-10-07"/>
    <s v="2025-10-09"/>
    <s v="2025-10-10"/>
    <x v="3"/>
    <s v="Toscany"/>
    <s v="54"/>
    <x v="419"/>
    <m/>
    <x v="0"/>
    <n v="60"/>
    <x v="0"/>
    <x v="0"/>
    <x v="0"/>
    <n v="3000000"/>
    <x v="0"/>
    <x v="0"/>
    <x v="0"/>
    <x v="0"/>
  </r>
  <r>
    <x v="2885"/>
    <x v="1564"/>
    <s v="MUEBLES CC CUBRIMIENTOS"/>
    <x v="0"/>
    <m/>
    <s v="2025-10-01"/>
    <s v="2025-10-02"/>
    <s v="2025-10-02 13:46:08"/>
    <s v="0000-00-00 00:00:00"/>
    <s v="2025-10-02 13:46:18"/>
    <s v="2025-10-03 07:02:01"/>
    <s v="2025-10-08 15:16:50"/>
    <s v="2025-10-03"/>
    <s v="2025-10-03"/>
    <s v="2025-10-07"/>
    <s v="2025-10-09"/>
    <s v="2025-10-10"/>
    <x v="3"/>
    <s v="Toscany"/>
    <s v="55"/>
    <x v="256"/>
    <m/>
    <x v="0"/>
    <n v="60"/>
    <x v="0"/>
    <x v="0"/>
    <x v="0"/>
    <n v="3000000"/>
    <x v="0"/>
    <x v="0"/>
    <x v="0"/>
    <x v="0"/>
  </r>
  <r>
    <x v="2885"/>
    <x v="1564"/>
    <s v="MUEBLES CC CUBRIMIENTOS"/>
    <x v="0"/>
    <m/>
    <s v="2025-10-01"/>
    <s v="2025-10-02"/>
    <s v="2025-10-02 13:46:08"/>
    <s v="0000-00-00 00:00:00"/>
    <s v="2025-10-02 13:46:18"/>
    <s v="2025-10-03 07:02:01"/>
    <s v="2025-10-08 15:16:50"/>
    <s v="2025-10-03"/>
    <s v="2025-10-03"/>
    <s v="2025-10-07"/>
    <s v="2025-10-09"/>
    <s v="2025-10-10"/>
    <x v="3"/>
    <s v="Toscany"/>
    <s v="97"/>
    <x v="546"/>
    <m/>
    <x v="0"/>
    <n v="60"/>
    <x v="0"/>
    <x v="0"/>
    <x v="0"/>
    <n v="3000000"/>
    <x v="0"/>
    <x v="0"/>
    <x v="0"/>
    <x v="0"/>
  </r>
  <r>
    <x v="2886"/>
    <x v="1565"/>
    <s v="MUEBLES CC CUBRIMIENTOS"/>
    <x v="0"/>
    <m/>
    <s v="2025-10-01"/>
    <s v="2025-10-02"/>
    <s v="2025-10-14 15:37:17"/>
    <s v="0000-00-00 00:00:00"/>
    <s v="2025-11-03 20:36:58"/>
    <s v="2025-11-04 06:57:28"/>
    <s v="0000-00-00 00:00:00"/>
    <s v="2025-10-03"/>
    <s v="2025-10-03"/>
    <s v="2025-10-29"/>
    <s v="2025-10-31"/>
    <s v="2025-11-04"/>
    <x v="14"/>
    <s v="Virtual"/>
    <s v="5160"/>
    <x v="496"/>
    <s v="LONA DICKSON CRUDO REF:6020"/>
    <x v="0"/>
    <n v="1"/>
    <x v="0"/>
    <x v="0"/>
    <x v="0"/>
    <n v="2282000"/>
    <x v="0"/>
    <x v="0"/>
    <x v="0"/>
    <x v="0"/>
  </r>
  <r>
    <x v="2886"/>
    <x v="1565"/>
    <s v="MUEBLES CC CUBRIMIENTOS"/>
    <x v="0"/>
    <m/>
    <s v="2025-10-01"/>
    <s v="2025-10-02"/>
    <s v="2025-10-14 15:37:17"/>
    <s v="0000-00-00 00:00:00"/>
    <s v="2025-11-03 20:36:58"/>
    <s v="2025-11-04 06:57:28"/>
    <s v="0000-00-00 00:00:00"/>
    <s v="2025-10-03"/>
    <s v="2025-10-03"/>
    <s v="2025-10-29"/>
    <s v="2025-10-31"/>
    <s v="2025-11-04"/>
    <x v="14"/>
    <s v="Virtual"/>
    <s v="REP023"/>
    <x v="35"/>
    <m/>
    <x v="0"/>
    <n v="1"/>
    <x v="0"/>
    <x v="0"/>
    <x v="0"/>
    <n v="2000000"/>
    <x v="0"/>
    <x v="0"/>
    <x v="0"/>
    <x v="0"/>
  </r>
  <r>
    <x v="2887"/>
    <x v="1566"/>
    <s v="MUEBLES CC CUBRIMIENTOS"/>
    <x v="0"/>
    <m/>
    <s v="2025-10-01"/>
    <s v="2025-10-02"/>
    <s v="2025-10-03 13:28:27"/>
    <s v="0000-00-00 00:00:00"/>
    <s v="2025-10-20 12:13:52"/>
    <s v="2025-10-25 16:35:31"/>
    <s v="0000-00-00 00:00:00"/>
    <s v="2025-10-03"/>
    <s v="2025-10-03"/>
    <s v="2025-11-10"/>
    <s v="2025-11-12"/>
    <s v="2025-11-14"/>
    <x v="15"/>
    <s v="Cali"/>
    <s v="100231"/>
    <x v="79"/>
    <s v="PENDIENTE DEFINIR CLIENTE"/>
    <x v="0"/>
    <n v="2"/>
    <x v="0"/>
    <x v="0"/>
    <x v="0"/>
    <n v="5280756"/>
    <x v="0"/>
    <x v="2"/>
    <x v="0"/>
    <x v="3"/>
  </r>
  <r>
    <x v="2887"/>
    <x v="1566"/>
    <s v="MUEBLES CC CUBRIMIENTOS"/>
    <x v="0"/>
    <m/>
    <s v="2025-10-01"/>
    <s v="2025-10-02"/>
    <s v="2025-10-03 13:28:27"/>
    <s v="0000-00-00 00:00:00"/>
    <s v="2025-10-20 12:13:52"/>
    <s v="2025-10-25 16:35:31"/>
    <s v="0000-00-00 00:00:00"/>
    <s v="2025-10-03"/>
    <s v="2025-10-03"/>
    <s v="2025-11-10"/>
    <s v="2025-11-12"/>
    <s v="2025-11-14"/>
    <x v="15"/>
    <s v="Cali"/>
    <s v="100234"/>
    <x v="308"/>
    <s v="PENDIENTE DEFINIR CLIENTE"/>
    <x v="0"/>
    <n v="1"/>
    <x v="0"/>
    <x v="0"/>
    <x v="0"/>
    <n v="3805351"/>
    <x v="0"/>
    <x v="2"/>
    <x v="0"/>
    <x v="3"/>
  </r>
  <r>
    <x v="2887"/>
    <x v="1566"/>
    <s v="MUEBLES CC CUBRIMIENTOS"/>
    <x v="0"/>
    <m/>
    <s v="2025-10-01"/>
    <s v="2025-10-02"/>
    <s v="2025-10-03 13:28:27"/>
    <s v="0000-00-00 00:00:00"/>
    <s v="2025-10-20 12:13:52"/>
    <s v="2025-10-25 16:35:31"/>
    <s v="0000-00-00 00:00:00"/>
    <s v="2025-10-03"/>
    <s v="2025-10-03"/>
    <s v="2025-11-10"/>
    <s v="2025-11-12"/>
    <s v="2025-11-14"/>
    <x v="15"/>
    <s v="Cali"/>
    <s v="100238"/>
    <x v="163"/>
    <s v="LONA DICKSON BEIGE VETEADO REF:8904"/>
    <x v="0"/>
    <n v="2"/>
    <x v="0"/>
    <x v="0"/>
    <x v="0"/>
    <n v="2474218"/>
    <x v="0"/>
    <x v="2"/>
    <x v="0"/>
    <x v="3"/>
  </r>
  <r>
    <x v="2887"/>
    <x v="1566"/>
    <s v="MUEBLES CC CUBRIMIENTOS"/>
    <x v="0"/>
    <m/>
    <s v="2025-10-01"/>
    <s v="2025-10-02"/>
    <s v="2025-10-03 13:28:27"/>
    <s v="0000-00-00 00:00:00"/>
    <s v="2025-10-20 12:13:52"/>
    <s v="2025-10-25 16:35:31"/>
    <s v="0000-00-00 00:00:00"/>
    <s v="2025-10-03"/>
    <s v="2025-10-03"/>
    <s v="2025-11-10"/>
    <s v="2025-11-12"/>
    <s v="2025-11-14"/>
    <x v="15"/>
    <s v="Cali"/>
    <s v="100256"/>
    <x v="1343"/>
    <s v="LONA DICKSON AZUL Y BLANCO REF:8910"/>
    <x v="0"/>
    <n v="2"/>
    <x v="0"/>
    <x v="0"/>
    <x v="0"/>
    <n v="3259536"/>
    <x v="0"/>
    <x v="2"/>
    <x v="0"/>
    <x v="3"/>
  </r>
  <r>
    <x v="2887"/>
    <x v="1566"/>
    <s v="MUEBLES CC CUBRIMIENTOS"/>
    <x v="0"/>
    <m/>
    <s v="2025-10-01"/>
    <s v="2025-10-02"/>
    <s v="2025-10-03 13:28:27"/>
    <s v="0000-00-00 00:00:00"/>
    <s v="2025-10-20 12:13:52"/>
    <s v="2025-10-25 16:35:31"/>
    <s v="0000-00-00 00:00:00"/>
    <s v="2025-10-03"/>
    <s v="2025-10-03"/>
    <s v="2025-11-10"/>
    <s v="2025-11-12"/>
    <s v="2025-11-14"/>
    <x v="15"/>
    <s v="Cali"/>
    <s v="14785"/>
    <x v="84"/>
    <m/>
    <x v="0"/>
    <n v="6"/>
    <x v="0"/>
    <x v="0"/>
    <x v="0"/>
    <n v="3097884"/>
    <x v="0"/>
    <x v="2"/>
    <x v="0"/>
    <x v="3"/>
  </r>
  <r>
    <x v="2887"/>
    <x v="1566"/>
    <s v="MUEBLES CC CUBRIMIENTOS"/>
    <x v="0"/>
    <m/>
    <s v="2025-10-01"/>
    <s v="2025-10-02"/>
    <s v="2025-10-03 13:28:27"/>
    <s v="0000-00-00 00:00:00"/>
    <s v="2025-10-20 12:13:52"/>
    <s v="2025-10-25 16:35:31"/>
    <s v="0000-00-00 00:00:00"/>
    <s v="2025-10-03"/>
    <s v="2025-10-03"/>
    <s v="2025-11-10"/>
    <s v="2025-11-12"/>
    <s v="2025-11-14"/>
    <x v="15"/>
    <s v="Cali"/>
    <s v="5445"/>
    <x v="238"/>
    <s v="LONA DICKSON TERRACOTA REF:8207"/>
    <x v="0"/>
    <n v="4"/>
    <x v="0"/>
    <x v="0"/>
    <x v="0"/>
    <n v="617464"/>
    <x v="0"/>
    <x v="12"/>
    <x v="0"/>
    <x v="3"/>
  </r>
  <r>
    <x v="2887"/>
    <x v="1566"/>
    <s v="MUEBLES CC CUBRIMIENTOS"/>
    <x v="0"/>
    <m/>
    <s v="2025-10-01"/>
    <s v="2025-10-02"/>
    <s v="2025-10-03 13:28:27"/>
    <s v="0000-00-00 00:00:00"/>
    <s v="2025-10-20 12:13:52"/>
    <s v="2025-10-25 16:35:31"/>
    <s v="0000-00-00 00:00:00"/>
    <s v="2025-10-03"/>
    <s v="2025-10-03"/>
    <s v="2025-11-10"/>
    <s v="2025-11-12"/>
    <s v="2025-11-14"/>
    <x v="15"/>
    <s v="Cali"/>
    <s v="551027"/>
    <x v="1344"/>
    <m/>
    <x v="4"/>
    <n v="1"/>
    <x v="0"/>
    <x v="0"/>
    <x v="0"/>
    <n v="2055759"/>
    <x v="0"/>
    <x v="2"/>
    <x v="0"/>
    <x v="3"/>
  </r>
  <r>
    <x v="2887"/>
    <x v="1566"/>
    <s v="MUEBLES CC CUBRIMIENTOS"/>
    <x v="0"/>
    <m/>
    <s v="2025-10-01"/>
    <s v="2025-10-02"/>
    <s v="2025-10-03 13:28:27"/>
    <s v="0000-00-00 00:00:00"/>
    <s v="2025-10-20 12:13:52"/>
    <s v="2025-10-25 16:35:31"/>
    <s v="0000-00-00 00:00:00"/>
    <s v="2025-10-03"/>
    <s v="2025-10-03"/>
    <s v="2025-11-10"/>
    <s v="2025-11-12"/>
    <s v="2025-11-14"/>
    <x v="15"/>
    <s v="Cali"/>
    <s v="5537"/>
    <x v="240"/>
    <s v="PENDIENTE DEFINIR CLIENTE"/>
    <x v="0"/>
    <n v="4"/>
    <x v="0"/>
    <x v="0"/>
    <x v="0"/>
    <n v="927684"/>
    <x v="0"/>
    <x v="12"/>
    <x v="0"/>
    <x v="3"/>
  </r>
  <r>
    <x v="2887"/>
    <x v="1566"/>
    <s v="MUEBLES CC CUBRIMIENTOS"/>
    <x v="0"/>
    <m/>
    <s v="2025-10-01"/>
    <s v="2025-10-02"/>
    <s v="2025-10-03 13:28:27"/>
    <s v="0000-00-00 00:00:00"/>
    <s v="2025-10-20 12:13:52"/>
    <s v="2025-10-25 16:35:31"/>
    <s v="0000-00-00 00:00:00"/>
    <s v="2025-10-03"/>
    <s v="2025-10-03"/>
    <s v="2025-11-10"/>
    <s v="2025-11-12"/>
    <s v="2025-11-14"/>
    <x v="15"/>
    <s v="Cali"/>
    <s v="5537"/>
    <x v="240"/>
    <s v="LONA DICKSON NARANJA F ENTERO REF:0018"/>
    <x v="0"/>
    <n v="4"/>
    <x v="0"/>
    <x v="0"/>
    <x v="0"/>
    <n v="927684"/>
    <x v="0"/>
    <x v="12"/>
    <x v="0"/>
    <x v="3"/>
  </r>
  <r>
    <x v="2887"/>
    <x v="1566"/>
    <s v="MUEBLES CC CUBRIMIENTOS"/>
    <x v="0"/>
    <m/>
    <s v="2025-10-01"/>
    <s v="2025-10-02"/>
    <s v="2025-10-03 13:28:27"/>
    <s v="0000-00-00 00:00:00"/>
    <s v="2025-10-20 12:13:52"/>
    <s v="2025-10-25 16:35:31"/>
    <s v="0000-00-00 00:00:00"/>
    <s v="2025-10-03"/>
    <s v="2025-10-03"/>
    <s v="2025-11-10"/>
    <s v="2025-11-12"/>
    <s v="2025-11-14"/>
    <x v="15"/>
    <s v="Cali"/>
    <s v="5537"/>
    <x v="240"/>
    <s v="LONA DICKSON ROJO VINOTINTO REF:3914"/>
    <x v="0"/>
    <n v="4"/>
    <x v="0"/>
    <x v="0"/>
    <x v="0"/>
    <n v="927684"/>
    <x v="0"/>
    <x v="12"/>
    <x v="0"/>
    <x v="3"/>
  </r>
  <r>
    <x v="2887"/>
    <x v="1566"/>
    <s v="MUEBLES CC CUBRIMIENTOS"/>
    <x v="0"/>
    <m/>
    <s v="2025-10-01"/>
    <s v="2025-10-02"/>
    <s v="2025-10-03 13:28:27"/>
    <s v="0000-00-00 00:00:00"/>
    <s v="2025-10-20 12:13:52"/>
    <s v="2025-10-25 16:35:31"/>
    <s v="0000-00-00 00:00:00"/>
    <s v="2025-10-03"/>
    <s v="2025-10-03"/>
    <s v="2025-11-10"/>
    <s v="2025-11-12"/>
    <s v="2025-11-14"/>
    <x v="15"/>
    <s v="Cali"/>
    <s v="9511"/>
    <x v="91"/>
    <m/>
    <x v="0"/>
    <n v="2"/>
    <x v="0"/>
    <x v="0"/>
    <x v="0"/>
    <n v="1271026"/>
    <x v="0"/>
    <x v="2"/>
    <x v="0"/>
    <x v="3"/>
  </r>
  <r>
    <x v="2887"/>
    <x v="1566"/>
    <s v="MUEBLES CC CUBRIMIENTOS"/>
    <x v="0"/>
    <m/>
    <s v="2025-10-01"/>
    <s v="2025-10-02"/>
    <s v="2025-10-03 13:28:27"/>
    <s v="0000-00-00 00:00:00"/>
    <s v="2025-10-20 12:13:52"/>
    <s v="2025-10-25 16:35:31"/>
    <s v="0000-00-00 00:00:00"/>
    <s v="2025-10-03"/>
    <s v="2025-10-03"/>
    <s v="2025-11-10"/>
    <s v="2025-11-12"/>
    <s v="2025-11-14"/>
    <x v="15"/>
    <s v="Cali"/>
    <s v="9591"/>
    <x v="93"/>
    <m/>
    <x v="0"/>
    <n v="4"/>
    <x v="0"/>
    <x v="0"/>
    <x v="0"/>
    <n v="5445980"/>
    <x v="0"/>
    <x v="2"/>
    <x v="0"/>
    <x v="3"/>
  </r>
  <r>
    <x v="2887"/>
    <x v="1566"/>
    <s v="MUEBLES CC CUBRIMIENTOS"/>
    <x v="0"/>
    <m/>
    <s v="2025-10-01"/>
    <s v="2025-10-02"/>
    <s v="2025-10-03 13:28:27"/>
    <s v="0000-00-00 00:00:00"/>
    <s v="2025-10-20 12:13:52"/>
    <s v="2025-10-25 16:35:31"/>
    <s v="0000-00-00 00:00:00"/>
    <s v="2025-10-03"/>
    <s v="2025-10-03"/>
    <s v="2025-11-10"/>
    <s v="2025-11-12"/>
    <s v="2025-11-14"/>
    <x v="15"/>
    <s v="Cali"/>
    <s v="967110"/>
    <x v="436"/>
    <m/>
    <x v="0"/>
    <n v="1"/>
    <x v="0"/>
    <x v="0"/>
    <x v="0"/>
    <n v="989613"/>
    <x v="0"/>
    <x v="2"/>
    <x v="0"/>
    <x v="3"/>
  </r>
  <r>
    <x v="2888"/>
    <x v="1567"/>
    <s v="CUBRIMIENTO"/>
    <x v="0"/>
    <m/>
    <s v="2025-10-01"/>
    <s v="2025-10-01"/>
    <s v="2025-10-07 15:32:46"/>
    <s v="2025-10-16 13:24:54"/>
    <s v="2025-10-31 12:06:09"/>
    <s v="0000-00-00 00:00:00"/>
    <s v="0000-00-00 00:00:00"/>
    <s v="2025-10-07"/>
    <s v="2025-10-16"/>
    <s v="2025-10-31"/>
    <s v="2025-11-05"/>
    <s v="2025-11-12"/>
    <x v="18"/>
    <s v="Bogota"/>
    <s v="27249"/>
    <x v="64"/>
    <m/>
    <x v="0"/>
    <n v="2"/>
    <x v="0"/>
    <x v="0"/>
    <x v="0"/>
    <n v="367704"/>
    <x v="0"/>
    <x v="0"/>
    <x v="0"/>
    <x v="0"/>
  </r>
  <r>
    <x v="2888"/>
    <x v="1567"/>
    <s v="CUBRIMIENTO"/>
    <x v="0"/>
    <m/>
    <s v="2025-10-01"/>
    <s v="2025-10-01"/>
    <s v="2025-10-07 15:32:46"/>
    <s v="2025-10-16 13:24:54"/>
    <s v="2025-10-31 12:06:09"/>
    <s v="0000-00-00 00:00:00"/>
    <s v="0000-00-00 00:00:00"/>
    <s v="2025-10-07"/>
    <s v="2025-10-16"/>
    <s v="2025-10-31"/>
    <s v="2025-11-05"/>
    <s v="2025-11-12"/>
    <x v="18"/>
    <s v="Bogota"/>
    <s v="28523"/>
    <x v="1000"/>
    <m/>
    <x v="0"/>
    <n v="2"/>
    <x v="0"/>
    <x v="0"/>
    <x v="0"/>
    <n v="82800"/>
    <x v="0"/>
    <x v="0"/>
    <x v="0"/>
    <x v="0"/>
  </r>
  <r>
    <x v="2888"/>
    <x v="1567"/>
    <s v="CUBRIMIENTO"/>
    <x v="0"/>
    <m/>
    <s v="2025-10-01"/>
    <s v="2025-10-01"/>
    <s v="2025-10-07 15:32:46"/>
    <s v="2025-10-16 13:24:54"/>
    <s v="2025-10-31 12:06:09"/>
    <s v="0000-00-00 00:00:00"/>
    <s v="0000-00-00 00:00:00"/>
    <s v="2025-10-07"/>
    <s v="2025-10-16"/>
    <s v="2025-10-31"/>
    <s v="2025-11-05"/>
    <s v="2025-11-12"/>
    <x v="18"/>
    <s v="Bogota"/>
    <s v="FLANCHE01"/>
    <x v="51"/>
    <m/>
    <x v="2"/>
    <n v="1"/>
    <x v="456"/>
    <x v="0"/>
    <x v="0"/>
    <n v="1224000"/>
    <x v="0"/>
    <x v="0"/>
    <x v="0"/>
    <x v="0"/>
  </r>
  <r>
    <x v="2888"/>
    <x v="1567"/>
    <s v="CUBRIMIENTO"/>
    <x v="0"/>
    <m/>
    <s v="2025-10-01"/>
    <s v="2025-10-01"/>
    <s v="2025-10-07 15:32:46"/>
    <s v="2025-10-16 13:24:54"/>
    <s v="2025-10-31 12:06:09"/>
    <s v="0000-00-00 00:00:00"/>
    <s v="0000-00-00 00:00:00"/>
    <s v="2025-10-07"/>
    <s v="2025-10-16"/>
    <s v="2025-10-31"/>
    <s v="2025-11-05"/>
    <s v="2025-11-12"/>
    <x v="18"/>
    <s v="Bogota"/>
    <s v="FLANCHE01"/>
    <x v="51"/>
    <m/>
    <x v="2"/>
    <n v="1"/>
    <x v="456"/>
    <x v="0"/>
    <x v="0"/>
    <n v="609978"/>
    <x v="0"/>
    <x v="0"/>
    <x v="0"/>
    <x v="0"/>
  </r>
  <r>
    <x v="2888"/>
    <x v="1567"/>
    <s v="CUBRIMIENTO"/>
    <x v="0"/>
    <m/>
    <s v="2025-10-01"/>
    <s v="2025-10-01"/>
    <s v="2025-10-07 15:32:46"/>
    <s v="2025-10-16 13:24:54"/>
    <s v="2025-10-31 12:06:09"/>
    <s v="0000-00-00 00:00:00"/>
    <s v="0000-00-00 00:00:00"/>
    <s v="2025-10-07"/>
    <s v="2025-10-16"/>
    <s v="2025-10-31"/>
    <s v="2025-11-05"/>
    <s v="2025-11-12"/>
    <x v="18"/>
    <s v="Bogota"/>
    <s v="PLITE12"/>
    <x v="406"/>
    <s v="LONA PERGOTEX TRASLUCIDA BLANCA 3M"/>
    <x v="4"/>
    <n v="1"/>
    <x v="456"/>
    <x v="0"/>
    <x v="232"/>
    <n v="7398446"/>
    <x v="0"/>
    <x v="4"/>
    <x v="6"/>
    <x v="0"/>
  </r>
  <r>
    <x v="2889"/>
    <x v="107"/>
    <s v="CUBRIMIENTO"/>
    <x v="0"/>
    <m/>
    <s v="2025-10-02"/>
    <s v="2025-10-02"/>
    <s v="2025-10-02 13:36:17"/>
    <s v="0000-00-00 00:00:00"/>
    <s v="2025-10-02 14:36:57"/>
    <s v="2025-10-03 07:03:49"/>
    <s v="0000-00-00 00:00:00"/>
    <s v="2025-10-03"/>
    <s v="2025-10-03"/>
    <s v="2025-10-07"/>
    <s v="2025-10-09"/>
    <s v="2025-10-09"/>
    <x v="3"/>
    <s v="Toscany"/>
    <s v="55"/>
    <x v="256"/>
    <m/>
    <x v="0"/>
    <n v="9"/>
    <x v="0"/>
    <x v="0"/>
    <x v="0"/>
    <n v="473400"/>
    <x v="0"/>
    <x v="0"/>
    <x v="0"/>
    <x v="0"/>
  </r>
  <r>
    <x v="2890"/>
    <x v="233"/>
    <s v="CUBRIMIENTO"/>
    <x v="0"/>
    <m/>
    <s v="2025-10-02"/>
    <s v="2025-10-02"/>
    <s v="2025-10-02 13:34:15"/>
    <s v="0000-00-00 00:00:00"/>
    <s v="2025-10-02 13:36:13"/>
    <s v="2025-10-03 07:03:00"/>
    <s v="0000-00-00 00:00:00"/>
    <s v="2025-10-03"/>
    <s v="2025-10-03"/>
    <s v="2025-10-07"/>
    <s v="2025-10-09"/>
    <s v="2025-10-09"/>
    <x v="3"/>
    <s v="Toscany"/>
    <s v="1010104"/>
    <x v="273"/>
    <m/>
    <x v="0"/>
    <n v="4"/>
    <x v="0"/>
    <x v="0"/>
    <x v="0"/>
    <n v="168000"/>
    <x v="0"/>
    <x v="0"/>
    <x v="0"/>
    <x v="0"/>
  </r>
  <r>
    <x v="2890"/>
    <x v="233"/>
    <s v="CUBRIMIENTO"/>
    <x v="0"/>
    <m/>
    <s v="2025-10-02"/>
    <s v="2025-10-02"/>
    <s v="2025-10-02 13:34:15"/>
    <s v="0000-00-00 00:00:00"/>
    <s v="2025-10-02 13:36:13"/>
    <s v="2025-10-03 07:03:00"/>
    <s v="0000-00-00 00:00:00"/>
    <s v="2025-10-03"/>
    <s v="2025-10-03"/>
    <s v="2025-10-07"/>
    <s v="2025-10-09"/>
    <s v="2025-10-09"/>
    <x v="3"/>
    <s v="Toscany"/>
    <s v="1010131"/>
    <x v="559"/>
    <m/>
    <x v="0"/>
    <n v="2"/>
    <x v="0"/>
    <x v="0"/>
    <x v="0"/>
    <n v="6632"/>
    <x v="0"/>
    <x v="0"/>
    <x v="0"/>
    <x v="0"/>
  </r>
  <r>
    <x v="2890"/>
    <x v="233"/>
    <s v="CUBRIMIENTO"/>
    <x v="0"/>
    <m/>
    <s v="2025-10-02"/>
    <s v="2025-10-02"/>
    <s v="2025-10-02 13:34:15"/>
    <s v="0000-00-00 00:00:00"/>
    <s v="2025-10-02 13:36:13"/>
    <s v="2025-10-03 07:03:00"/>
    <s v="0000-00-00 00:00:00"/>
    <s v="2025-10-03"/>
    <s v="2025-10-03"/>
    <s v="2025-10-07"/>
    <s v="2025-10-09"/>
    <s v="2025-10-09"/>
    <x v="3"/>
    <s v="Toscany"/>
    <s v="11369"/>
    <x v="789"/>
    <m/>
    <x v="0"/>
    <n v="4"/>
    <x v="0"/>
    <x v="0"/>
    <x v="0"/>
    <n v="5200"/>
    <x v="0"/>
    <x v="0"/>
    <x v="0"/>
    <x v="0"/>
  </r>
  <r>
    <x v="2890"/>
    <x v="233"/>
    <s v="CUBRIMIENTO"/>
    <x v="0"/>
    <m/>
    <s v="2025-10-02"/>
    <s v="2025-10-02"/>
    <s v="2025-10-02 13:34:15"/>
    <s v="0000-00-00 00:00:00"/>
    <s v="2025-10-02 13:36:13"/>
    <s v="2025-10-03 07:03:00"/>
    <s v="0000-00-00 00:00:00"/>
    <s v="2025-10-03"/>
    <s v="2025-10-03"/>
    <s v="2025-10-07"/>
    <s v="2025-10-09"/>
    <s v="2025-10-09"/>
    <x v="3"/>
    <s v="Toscany"/>
    <s v="11435"/>
    <x v="229"/>
    <m/>
    <x v="0"/>
    <n v="2"/>
    <x v="0"/>
    <x v="0"/>
    <x v="0"/>
    <n v="127800"/>
    <x v="0"/>
    <x v="0"/>
    <x v="0"/>
    <x v="0"/>
  </r>
  <r>
    <x v="2890"/>
    <x v="233"/>
    <s v="CUBRIMIENTO"/>
    <x v="0"/>
    <m/>
    <s v="2025-10-02"/>
    <s v="2025-10-02"/>
    <s v="2025-10-02 13:34:15"/>
    <s v="0000-00-00 00:00:00"/>
    <s v="2025-10-02 13:36:13"/>
    <s v="2025-10-03 07:03:00"/>
    <s v="0000-00-00 00:00:00"/>
    <s v="2025-10-03"/>
    <s v="2025-10-03"/>
    <s v="2025-10-07"/>
    <s v="2025-10-09"/>
    <s v="2025-10-09"/>
    <x v="3"/>
    <s v="Toscany"/>
    <s v="11441"/>
    <x v="204"/>
    <m/>
    <x v="0"/>
    <n v="1"/>
    <x v="0"/>
    <x v="0"/>
    <x v="0"/>
    <n v="54621"/>
    <x v="0"/>
    <x v="0"/>
    <x v="0"/>
    <x v="0"/>
  </r>
  <r>
    <x v="2890"/>
    <x v="233"/>
    <s v="CUBRIMIENTO"/>
    <x v="0"/>
    <m/>
    <s v="2025-10-02"/>
    <s v="2025-10-02"/>
    <s v="2025-10-02 13:34:15"/>
    <s v="0000-00-00 00:00:00"/>
    <s v="2025-10-02 13:36:13"/>
    <s v="2025-10-03 07:03:00"/>
    <s v="0000-00-00 00:00:00"/>
    <s v="2025-10-03"/>
    <s v="2025-10-03"/>
    <s v="2025-10-07"/>
    <s v="2025-10-09"/>
    <s v="2025-10-09"/>
    <x v="3"/>
    <s v="Toscany"/>
    <s v="12871"/>
    <x v="790"/>
    <m/>
    <x v="0"/>
    <n v="4"/>
    <x v="0"/>
    <x v="0"/>
    <x v="0"/>
    <n v="1600"/>
    <x v="0"/>
    <x v="0"/>
    <x v="0"/>
    <x v="0"/>
  </r>
  <r>
    <x v="2891"/>
    <x v="329"/>
    <s v="MUEBLES CC CUBRIMIENTOS"/>
    <x v="0"/>
    <m/>
    <s v="2025-10-02"/>
    <s v="2025-10-23"/>
    <s v="2025-10-23 13:39:56"/>
    <s v="0000-00-00 00:00:00"/>
    <s v="0000-00-00 00:00:00"/>
    <s v="0000-00-00 00:00:00"/>
    <s v="0000-00-00 00:00:00"/>
    <s v="2025-10-24"/>
    <s v="2025-10-24"/>
    <s v="2025-11-19"/>
    <s v="2025-11-21"/>
    <s v="2025-11-25"/>
    <x v="4"/>
    <s v="Cali"/>
    <s v="101799"/>
    <x v="481"/>
    <m/>
    <x v="0"/>
    <n v="15"/>
    <x v="0"/>
    <x v="0"/>
    <x v="0"/>
    <n v="0"/>
    <x v="1"/>
    <x v="0"/>
    <x v="0"/>
    <x v="3"/>
  </r>
  <r>
    <x v="2891"/>
    <x v="329"/>
    <s v="MUEBLES CC CUBRIMIENTOS"/>
    <x v="0"/>
    <m/>
    <s v="2025-10-02"/>
    <s v="2025-10-23"/>
    <s v="2025-10-23 13:39:56"/>
    <s v="0000-00-00 00:00:00"/>
    <s v="0000-00-00 00:00:00"/>
    <s v="0000-00-00 00:00:00"/>
    <s v="0000-00-00 00:00:00"/>
    <s v="2025-10-24"/>
    <s v="2025-10-24"/>
    <s v="2025-11-19"/>
    <s v="2025-11-21"/>
    <s v="2025-11-25"/>
    <x v="4"/>
    <s v="Cali"/>
    <s v="5326"/>
    <x v="90"/>
    <m/>
    <x v="2"/>
    <n v="3"/>
    <x v="0"/>
    <x v="0"/>
    <x v="0"/>
    <n v="0"/>
    <x v="1"/>
    <x v="0"/>
    <x v="0"/>
    <x v="3"/>
  </r>
  <r>
    <x v="2891"/>
    <x v="329"/>
    <s v="MUEBLES CC CUBRIMIENTOS"/>
    <x v="0"/>
    <m/>
    <s v="2025-10-02"/>
    <s v="2025-10-23"/>
    <s v="2025-10-23 13:39:56"/>
    <s v="0000-00-00 00:00:00"/>
    <s v="0000-00-00 00:00:00"/>
    <s v="0000-00-00 00:00:00"/>
    <s v="0000-00-00 00:00:00"/>
    <s v="2025-10-24"/>
    <s v="2025-10-24"/>
    <s v="2025-11-19"/>
    <s v="2025-11-21"/>
    <s v="2025-11-25"/>
    <x v="4"/>
    <s v="Cali"/>
    <s v="MANT001"/>
    <x v="770"/>
    <m/>
    <x v="0"/>
    <n v="1"/>
    <x v="0"/>
    <x v="0"/>
    <x v="0"/>
    <n v="0"/>
    <x v="1"/>
    <x v="0"/>
    <x v="0"/>
    <x v="3"/>
  </r>
  <r>
    <x v="2891"/>
    <x v="329"/>
    <s v="MUEBLES CC CUBRIMIENTOS"/>
    <x v="0"/>
    <m/>
    <s v="2025-10-02"/>
    <s v="2025-10-23"/>
    <s v="2025-10-23 13:39:56"/>
    <s v="0000-00-00 00:00:00"/>
    <s v="0000-00-00 00:00:00"/>
    <s v="0000-00-00 00:00:00"/>
    <s v="0000-00-00 00:00:00"/>
    <s v="2025-10-24"/>
    <s v="2025-10-24"/>
    <s v="2025-11-19"/>
    <s v="2025-11-21"/>
    <s v="2025-11-25"/>
    <x v="4"/>
    <s v="Cali"/>
    <s v="MANT001"/>
    <x v="770"/>
    <m/>
    <x v="0"/>
    <n v="1"/>
    <x v="15"/>
    <x v="0"/>
    <x v="101"/>
    <n v="0"/>
    <x v="1"/>
    <x v="0"/>
    <x v="0"/>
    <x v="3"/>
  </r>
  <r>
    <x v="2891"/>
    <x v="329"/>
    <s v="MUEBLES CC CUBRIMIENTOS"/>
    <x v="0"/>
    <m/>
    <s v="2025-10-02"/>
    <s v="2025-10-23"/>
    <s v="2025-10-23 13:39:56"/>
    <s v="0000-00-00 00:00:00"/>
    <s v="0000-00-00 00:00:00"/>
    <s v="0000-00-00 00:00:00"/>
    <s v="0000-00-00 00:00:00"/>
    <s v="2025-10-24"/>
    <s v="2025-10-24"/>
    <s v="2025-11-19"/>
    <s v="2025-11-21"/>
    <s v="2025-11-25"/>
    <x v="4"/>
    <s v="Cali"/>
    <s v="MANT004"/>
    <x v="934"/>
    <m/>
    <x v="0"/>
    <n v="1"/>
    <x v="11"/>
    <x v="0"/>
    <x v="13"/>
    <n v="0"/>
    <x v="1"/>
    <x v="0"/>
    <x v="0"/>
    <x v="3"/>
  </r>
  <r>
    <x v="2891"/>
    <x v="329"/>
    <s v="MUEBLES CC CUBRIMIENTOS"/>
    <x v="0"/>
    <m/>
    <s v="2025-10-02"/>
    <s v="2025-10-23"/>
    <s v="2025-10-23 13:39:56"/>
    <s v="0000-00-00 00:00:00"/>
    <s v="0000-00-00 00:00:00"/>
    <s v="0000-00-00 00:00:00"/>
    <s v="0000-00-00 00:00:00"/>
    <s v="2025-10-24"/>
    <s v="2025-10-24"/>
    <s v="2025-11-19"/>
    <s v="2025-11-21"/>
    <s v="2025-11-25"/>
    <x v="4"/>
    <s v="Cali"/>
    <s v="MANT007"/>
    <x v="960"/>
    <m/>
    <x v="0"/>
    <n v="1"/>
    <x v="0"/>
    <x v="0"/>
    <x v="0"/>
    <n v="0"/>
    <x v="1"/>
    <x v="0"/>
    <x v="0"/>
    <x v="3"/>
  </r>
  <r>
    <x v="2891"/>
    <x v="329"/>
    <s v="MUEBLES CC CUBRIMIENTOS"/>
    <x v="0"/>
    <m/>
    <s v="2025-10-02"/>
    <s v="2025-10-23"/>
    <s v="2025-10-23 13:39:56"/>
    <s v="0000-00-00 00:00:00"/>
    <s v="0000-00-00 00:00:00"/>
    <s v="0000-00-00 00:00:00"/>
    <s v="0000-00-00 00:00:00"/>
    <s v="2025-10-24"/>
    <s v="2025-10-24"/>
    <s v="2025-11-19"/>
    <s v="2025-11-21"/>
    <s v="2025-11-25"/>
    <x v="4"/>
    <s v="Cali"/>
    <s v="SERVLAV09"/>
    <x v="1052"/>
    <m/>
    <x v="0"/>
    <n v="1"/>
    <x v="0"/>
    <x v="0"/>
    <x v="0"/>
    <n v="0"/>
    <x v="1"/>
    <x v="1"/>
    <x v="1"/>
    <x v="3"/>
  </r>
  <r>
    <x v="2892"/>
    <x v="60"/>
    <s v="CUBRIMIENTO"/>
    <x v="0"/>
    <m/>
    <s v="2025-10-02"/>
    <s v="2025-10-18"/>
    <s v="2025-10-20 16:45:22"/>
    <s v="0000-00-00 00:00:00"/>
    <s v="2025-10-21 09:15:13"/>
    <s v="2025-10-25 16:06:30"/>
    <s v="0000-00-00 00:00:00"/>
    <s v="2025-10-20"/>
    <s v="2025-10-20"/>
    <s v="2025-10-22"/>
    <s v="2025-10-24"/>
    <s v="2025-10-28"/>
    <x v="0"/>
    <s v="Medellin"/>
    <s v="SERV03"/>
    <x v="1179"/>
    <m/>
    <x v="0"/>
    <n v="1"/>
    <x v="0"/>
    <x v="0"/>
    <x v="0"/>
    <n v="350000"/>
    <x v="0"/>
    <x v="1"/>
    <x v="1"/>
    <x v="0"/>
  </r>
  <r>
    <x v="2892"/>
    <x v="60"/>
    <s v="CUBRIMIENTO"/>
    <x v="0"/>
    <m/>
    <s v="2025-10-02"/>
    <s v="2025-10-18"/>
    <s v="2025-10-20 16:45:22"/>
    <s v="0000-00-00 00:00:00"/>
    <s v="2025-10-21 09:15:13"/>
    <s v="2025-10-25 16:06:30"/>
    <s v="0000-00-00 00:00:00"/>
    <s v="2025-10-20"/>
    <s v="2025-10-20"/>
    <s v="2025-10-22"/>
    <s v="2025-10-24"/>
    <s v="2025-10-28"/>
    <x v="0"/>
    <s v="Medellin"/>
    <s v="SERVLAV04"/>
    <x v="771"/>
    <m/>
    <x v="0"/>
    <n v="1"/>
    <x v="8"/>
    <x v="0"/>
    <x v="56"/>
    <n v="912000"/>
    <x v="0"/>
    <x v="1"/>
    <x v="1"/>
    <x v="0"/>
  </r>
  <r>
    <x v="2893"/>
    <x v="1568"/>
    <s v="MUEBLES CC CUBRIMIENTOS"/>
    <x v="0"/>
    <m/>
    <s v="2025-10-02"/>
    <s v="2025-10-03"/>
    <s v="2025-10-07 17:15:09"/>
    <s v="0000-00-00 00:00:00"/>
    <s v="2025-10-31 11:42:09"/>
    <s v="0000-00-00 00:00:00"/>
    <s v="0000-00-00 00:00:00"/>
    <s v="2025-10-07"/>
    <s v="2025-10-07"/>
    <s v="2025-11-07"/>
    <s v="2025-11-12"/>
    <s v="2025-11-14"/>
    <x v="12"/>
    <s v="Bogota"/>
    <s v="100246"/>
    <x v="856"/>
    <s v="LONA DICKSON ARENA VETEADO U337"/>
    <x v="3"/>
    <n v="1"/>
    <x v="0"/>
    <x v="0"/>
    <x v="0"/>
    <n v="5686487"/>
    <x v="0"/>
    <x v="2"/>
    <x v="0"/>
    <x v="3"/>
  </r>
  <r>
    <x v="2893"/>
    <x v="1568"/>
    <s v="MUEBLES CC CUBRIMIENTOS"/>
    <x v="0"/>
    <m/>
    <s v="2025-10-02"/>
    <s v="2025-10-03"/>
    <s v="2025-10-07 17:15:09"/>
    <s v="0000-00-00 00:00:00"/>
    <s v="2025-10-31 11:42:09"/>
    <s v="0000-00-00 00:00:00"/>
    <s v="0000-00-00 00:00:00"/>
    <s v="2025-10-07"/>
    <s v="2025-10-07"/>
    <s v="2025-11-07"/>
    <s v="2025-11-12"/>
    <s v="2025-11-14"/>
    <x v="12"/>
    <s v="Bogota"/>
    <s v="100248"/>
    <x v="237"/>
    <s v="LONA DICKSON ARENA VETEADO U337"/>
    <x v="3"/>
    <n v="2"/>
    <x v="0"/>
    <x v="0"/>
    <x v="0"/>
    <n v="6947302"/>
    <x v="0"/>
    <x v="2"/>
    <x v="0"/>
    <x v="3"/>
  </r>
  <r>
    <x v="2893"/>
    <x v="1568"/>
    <s v="MUEBLES CC CUBRIMIENTOS"/>
    <x v="0"/>
    <m/>
    <s v="2025-10-02"/>
    <s v="2025-10-03"/>
    <s v="2025-10-07 17:15:09"/>
    <s v="0000-00-00 00:00:00"/>
    <s v="2025-10-31 11:42:09"/>
    <s v="0000-00-00 00:00:00"/>
    <s v="0000-00-00 00:00:00"/>
    <s v="2025-10-07"/>
    <s v="2025-10-07"/>
    <s v="2025-11-07"/>
    <s v="2025-11-12"/>
    <s v="2025-11-14"/>
    <x v="12"/>
    <s v="Bogota"/>
    <s v="100249"/>
    <x v="857"/>
    <s v="LONA DICKSON ARENA VETEADO U337"/>
    <x v="3"/>
    <n v="2"/>
    <x v="0"/>
    <x v="0"/>
    <x v="0"/>
    <n v="3309578"/>
    <x v="0"/>
    <x v="2"/>
    <x v="0"/>
    <x v="3"/>
  </r>
  <r>
    <x v="2893"/>
    <x v="1568"/>
    <s v="MUEBLES CC CUBRIMIENTOS"/>
    <x v="0"/>
    <m/>
    <s v="2025-10-02"/>
    <s v="2025-10-03"/>
    <s v="2025-10-07 17:15:09"/>
    <s v="0000-00-00 00:00:00"/>
    <s v="2025-10-31 11:42:09"/>
    <s v="0000-00-00 00:00:00"/>
    <s v="0000-00-00 00:00:00"/>
    <s v="2025-10-07"/>
    <s v="2025-10-07"/>
    <s v="2025-11-07"/>
    <s v="2025-11-12"/>
    <s v="2025-11-14"/>
    <x v="12"/>
    <s v="Bogota"/>
    <s v="5440"/>
    <x v="858"/>
    <m/>
    <x v="3"/>
    <n v="1"/>
    <x v="0"/>
    <x v="0"/>
    <x v="0"/>
    <n v="1562037"/>
    <x v="0"/>
    <x v="2"/>
    <x v="0"/>
    <x v="3"/>
  </r>
  <r>
    <x v="2893"/>
    <x v="1568"/>
    <s v="MUEBLES CC CUBRIMIENTOS"/>
    <x v="0"/>
    <m/>
    <s v="2025-10-02"/>
    <s v="2025-10-03"/>
    <s v="2025-10-07 17:15:09"/>
    <s v="0000-00-00 00:00:00"/>
    <s v="2025-10-31 11:42:09"/>
    <s v="0000-00-00 00:00:00"/>
    <s v="0000-00-00 00:00:00"/>
    <s v="2025-10-07"/>
    <s v="2025-10-07"/>
    <s v="2025-11-07"/>
    <s v="2025-11-12"/>
    <s v="2025-11-14"/>
    <x v="12"/>
    <s v="Bogota"/>
    <s v="5443"/>
    <x v="165"/>
    <m/>
    <x v="3"/>
    <n v="2"/>
    <x v="0"/>
    <x v="0"/>
    <x v="0"/>
    <n v="2008394"/>
    <x v="0"/>
    <x v="2"/>
    <x v="0"/>
    <x v="3"/>
  </r>
  <r>
    <x v="2893"/>
    <x v="1568"/>
    <s v="MUEBLES CC CUBRIMIENTOS"/>
    <x v="0"/>
    <m/>
    <s v="2025-10-02"/>
    <s v="2025-10-03"/>
    <s v="2025-10-07 17:15:09"/>
    <s v="0000-00-00 00:00:00"/>
    <s v="2025-10-31 11:42:09"/>
    <s v="0000-00-00 00:00:00"/>
    <s v="0000-00-00 00:00:00"/>
    <s v="2025-10-07"/>
    <s v="2025-10-07"/>
    <s v="2025-11-07"/>
    <s v="2025-11-12"/>
    <s v="2025-11-14"/>
    <x v="12"/>
    <s v="Bogota"/>
    <s v="8163"/>
    <x v="567"/>
    <s v="FURNISCREEN BLANCA 2M EB4027W G8 625GR"/>
    <x v="3"/>
    <n v="2"/>
    <x v="0"/>
    <x v="0"/>
    <x v="0"/>
    <n v="2200580"/>
    <x v="0"/>
    <x v="2"/>
    <x v="0"/>
    <x v="3"/>
  </r>
  <r>
    <x v="2894"/>
    <x v="1569"/>
    <s v="MUEBLES CC CUBRIMIENTOS"/>
    <x v="0"/>
    <m/>
    <s v="2025-10-03"/>
    <s v="2025-10-30"/>
    <s v="0000-00-00 00:00:00"/>
    <s v="0000-00-00 00:00:00"/>
    <s v="0000-00-00 00:00:00"/>
    <s v="0000-00-00 00:00:00"/>
    <s v="0000-00-00 00:00:00"/>
    <s v="2025-10-31"/>
    <s v="2025-11-14"/>
    <s v="2025-12-18"/>
    <s v="2025-12-24"/>
    <s v="2026-01-05"/>
    <x v="5"/>
    <s v="Barranquilla"/>
    <s v="27674"/>
    <x v="444"/>
    <m/>
    <x v="0"/>
    <n v="1"/>
    <x v="0"/>
    <x v="0"/>
    <x v="0"/>
    <n v="548736"/>
    <x v="2"/>
    <x v="0"/>
    <x v="0"/>
    <x v="10"/>
  </r>
  <r>
    <x v="2894"/>
    <x v="1569"/>
    <s v="MUEBLES CC CUBRIMIENTOS"/>
    <x v="0"/>
    <m/>
    <s v="2025-10-03"/>
    <s v="2025-10-30"/>
    <s v="0000-00-00 00:00:00"/>
    <s v="0000-00-00 00:00:00"/>
    <s v="0000-00-00 00:00:00"/>
    <s v="0000-00-00 00:00:00"/>
    <s v="0000-00-00 00:00:00"/>
    <s v="2025-10-31"/>
    <s v="2025-11-14"/>
    <s v="2025-12-18"/>
    <s v="2025-12-24"/>
    <s v="2026-01-05"/>
    <x v="5"/>
    <s v="Barranquilla"/>
    <s v="27930"/>
    <x v="1345"/>
    <m/>
    <x v="0"/>
    <n v="6"/>
    <x v="0"/>
    <x v="0"/>
    <x v="0"/>
    <n v="2400000"/>
    <x v="2"/>
    <x v="0"/>
    <x v="0"/>
    <x v="10"/>
  </r>
  <r>
    <x v="2894"/>
    <x v="1569"/>
    <s v="MUEBLES CC CUBRIMIENTOS"/>
    <x v="0"/>
    <m/>
    <s v="2025-10-03"/>
    <s v="2025-10-30"/>
    <s v="0000-00-00 00:00:00"/>
    <s v="0000-00-00 00:00:00"/>
    <s v="0000-00-00 00:00:00"/>
    <s v="0000-00-00 00:00:00"/>
    <s v="0000-00-00 00:00:00"/>
    <s v="2025-10-31"/>
    <s v="2025-11-14"/>
    <s v="2025-12-18"/>
    <s v="2025-12-24"/>
    <s v="2026-01-05"/>
    <x v="5"/>
    <s v="Barranquilla"/>
    <s v="CANAL GALVANIZ PTEK"/>
    <x v="65"/>
    <m/>
    <x v="0"/>
    <n v="1"/>
    <x v="7"/>
    <x v="0"/>
    <x v="0"/>
    <n v="4434781"/>
    <x v="2"/>
    <x v="0"/>
    <x v="0"/>
    <x v="10"/>
  </r>
  <r>
    <x v="2894"/>
    <x v="1569"/>
    <s v="MUEBLES CC CUBRIMIENTOS"/>
    <x v="0"/>
    <m/>
    <s v="2025-10-03"/>
    <s v="2025-10-30"/>
    <s v="0000-00-00 00:00:00"/>
    <s v="0000-00-00 00:00:00"/>
    <s v="0000-00-00 00:00:00"/>
    <s v="0000-00-00 00:00:00"/>
    <s v="0000-00-00 00:00:00"/>
    <s v="2025-10-31"/>
    <s v="2025-11-14"/>
    <s v="2025-12-18"/>
    <s v="2025-12-24"/>
    <s v="2026-01-05"/>
    <x v="5"/>
    <s v="Barranquilla"/>
    <s v="CANAL GALVANIZ PTEK"/>
    <x v="65"/>
    <m/>
    <x v="0"/>
    <n v="3"/>
    <x v="42"/>
    <x v="0"/>
    <x v="0"/>
    <n v="9931476"/>
    <x v="2"/>
    <x v="0"/>
    <x v="0"/>
    <x v="10"/>
  </r>
  <r>
    <x v="2894"/>
    <x v="1569"/>
    <s v="MUEBLES CC CUBRIMIENTOS"/>
    <x v="0"/>
    <m/>
    <s v="2025-10-03"/>
    <s v="2025-10-30"/>
    <s v="0000-00-00 00:00:00"/>
    <s v="0000-00-00 00:00:00"/>
    <s v="0000-00-00 00:00:00"/>
    <s v="0000-00-00 00:00:00"/>
    <s v="0000-00-00 00:00:00"/>
    <s v="2025-10-31"/>
    <s v="2025-11-14"/>
    <s v="2025-12-18"/>
    <s v="2025-12-24"/>
    <s v="2026-01-05"/>
    <x v="5"/>
    <s v="Barranquilla"/>
    <s v="CUBT03"/>
    <x v="66"/>
    <m/>
    <x v="3"/>
    <n v="2"/>
    <x v="79"/>
    <x v="0"/>
    <x v="2"/>
    <n v="11407062"/>
    <x v="2"/>
    <x v="0"/>
    <x v="0"/>
    <x v="10"/>
  </r>
  <r>
    <x v="2894"/>
    <x v="1569"/>
    <s v="MUEBLES CC CUBRIMIENTOS"/>
    <x v="0"/>
    <m/>
    <s v="2025-10-03"/>
    <s v="2025-10-30"/>
    <s v="0000-00-00 00:00:00"/>
    <s v="0000-00-00 00:00:00"/>
    <s v="0000-00-00 00:00:00"/>
    <s v="0000-00-00 00:00:00"/>
    <s v="0000-00-00 00:00:00"/>
    <s v="2025-10-31"/>
    <s v="2025-11-14"/>
    <s v="2025-12-18"/>
    <s v="2025-12-24"/>
    <s v="2026-01-05"/>
    <x v="5"/>
    <s v="Barranquilla"/>
    <s v="CUBT03"/>
    <x v="66"/>
    <m/>
    <x v="3"/>
    <n v="2"/>
    <x v="8"/>
    <x v="0"/>
    <x v="228"/>
    <n v="7604708"/>
    <x v="2"/>
    <x v="0"/>
    <x v="0"/>
    <x v="10"/>
  </r>
  <r>
    <x v="2894"/>
    <x v="1569"/>
    <s v="MUEBLES CC CUBRIMIENTOS"/>
    <x v="0"/>
    <m/>
    <s v="2025-10-03"/>
    <s v="2025-10-30"/>
    <s v="0000-00-00 00:00:00"/>
    <s v="0000-00-00 00:00:00"/>
    <s v="0000-00-00 00:00:00"/>
    <s v="0000-00-00 00:00:00"/>
    <s v="0000-00-00 00:00:00"/>
    <s v="2025-10-31"/>
    <s v="2025-11-14"/>
    <s v="2025-12-18"/>
    <s v="2025-12-24"/>
    <s v="2026-01-05"/>
    <x v="5"/>
    <s v="Barranquilla"/>
    <s v="CUBT03"/>
    <x v="66"/>
    <m/>
    <x v="3"/>
    <n v="2"/>
    <x v="24"/>
    <x v="0"/>
    <x v="101"/>
    <n v="17549328"/>
    <x v="2"/>
    <x v="0"/>
    <x v="0"/>
    <x v="10"/>
  </r>
  <r>
    <x v="2894"/>
    <x v="1569"/>
    <s v="MUEBLES CC CUBRIMIENTOS"/>
    <x v="0"/>
    <m/>
    <s v="2025-10-03"/>
    <s v="2025-10-30"/>
    <s v="0000-00-00 00:00:00"/>
    <s v="0000-00-00 00:00:00"/>
    <s v="0000-00-00 00:00:00"/>
    <s v="0000-00-00 00:00:00"/>
    <s v="0000-00-00 00:00:00"/>
    <s v="2025-10-31"/>
    <s v="2025-11-14"/>
    <s v="2025-12-18"/>
    <s v="2025-12-24"/>
    <s v="2026-01-05"/>
    <x v="5"/>
    <s v="Barranquilla"/>
    <s v="CUBT03"/>
    <x v="66"/>
    <m/>
    <x v="3"/>
    <n v="1"/>
    <x v="79"/>
    <x v="0"/>
    <x v="101"/>
    <n v="5264798"/>
    <x v="2"/>
    <x v="0"/>
    <x v="0"/>
    <x v="10"/>
  </r>
  <r>
    <x v="2894"/>
    <x v="1569"/>
    <s v="MUEBLES CC CUBRIMIENTOS"/>
    <x v="0"/>
    <m/>
    <s v="2025-10-03"/>
    <s v="2025-10-30"/>
    <s v="0000-00-00 00:00:00"/>
    <s v="0000-00-00 00:00:00"/>
    <s v="0000-00-00 00:00:00"/>
    <s v="0000-00-00 00:00:00"/>
    <s v="0000-00-00 00:00:00"/>
    <s v="2025-10-31"/>
    <s v="2025-11-14"/>
    <s v="2025-12-18"/>
    <s v="2025-12-24"/>
    <s v="2026-01-05"/>
    <x v="5"/>
    <s v="Barranquilla"/>
    <s v="FLANCHE01"/>
    <x v="51"/>
    <m/>
    <x v="3"/>
    <n v="1"/>
    <x v="11"/>
    <x v="0"/>
    <x v="0"/>
    <n v="365987"/>
    <x v="2"/>
    <x v="0"/>
    <x v="0"/>
    <x v="10"/>
  </r>
  <r>
    <x v="2894"/>
    <x v="1569"/>
    <s v="MUEBLES CC CUBRIMIENTOS"/>
    <x v="0"/>
    <m/>
    <s v="2025-10-03"/>
    <s v="2025-10-30"/>
    <s v="0000-00-00 00:00:00"/>
    <s v="0000-00-00 00:00:00"/>
    <s v="0000-00-00 00:00:00"/>
    <s v="0000-00-00 00:00:00"/>
    <s v="0000-00-00 00:00:00"/>
    <s v="2025-10-31"/>
    <s v="2025-11-14"/>
    <s v="2025-12-18"/>
    <s v="2025-12-24"/>
    <s v="2026-01-05"/>
    <x v="5"/>
    <s v="Barranquilla"/>
    <s v="FLANCHE01"/>
    <x v="51"/>
    <m/>
    <x v="3"/>
    <n v="1"/>
    <x v="43"/>
    <x v="0"/>
    <x v="0"/>
    <n v="731974"/>
    <x v="2"/>
    <x v="0"/>
    <x v="0"/>
    <x v="10"/>
  </r>
  <r>
    <x v="2894"/>
    <x v="1569"/>
    <s v="MUEBLES CC CUBRIMIENTOS"/>
    <x v="0"/>
    <m/>
    <s v="2025-10-03"/>
    <s v="2025-10-30"/>
    <s v="0000-00-00 00:00:00"/>
    <s v="0000-00-00 00:00:00"/>
    <s v="0000-00-00 00:00:00"/>
    <s v="0000-00-00 00:00:00"/>
    <s v="0000-00-00 00:00:00"/>
    <s v="2025-10-31"/>
    <s v="2025-11-14"/>
    <s v="2025-12-18"/>
    <s v="2025-12-24"/>
    <s v="2026-01-05"/>
    <x v="5"/>
    <s v="Barranquilla"/>
    <s v="PFAT08"/>
    <x v="1346"/>
    <m/>
    <x v="3"/>
    <n v="1"/>
    <x v="42"/>
    <x v="0"/>
    <x v="1"/>
    <n v="19556843"/>
    <x v="2"/>
    <x v="4"/>
    <x v="2"/>
    <x v="10"/>
  </r>
  <r>
    <x v="2894"/>
    <x v="1569"/>
    <s v="MUEBLES CC CUBRIMIENTOS"/>
    <x v="0"/>
    <m/>
    <s v="2025-10-03"/>
    <s v="2025-10-30"/>
    <s v="0000-00-00 00:00:00"/>
    <s v="0000-00-00 00:00:00"/>
    <s v="0000-00-00 00:00:00"/>
    <s v="0000-00-00 00:00:00"/>
    <s v="0000-00-00 00:00:00"/>
    <s v="2025-10-31"/>
    <s v="2025-11-14"/>
    <s v="2025-12-18"/>
    <s v="2025-12-24"/>
    <s v="2026-01-05"/>
    <x v="5"/>
    <s v="Barranquilla"/>
    <s v="PFAT08"/>
    <x v="1346"/>
    <m/>
    <x v="3"/>
    <n v="2"/>
    <x v="7"/>
    <x v="0"/>
    <x v="1"/>
    <n v="58351420"/>
    <x v="2"/>
    <x v="4"/>
    <x v="2"/>
    <x v="10"/>
  </r>
  <r>
    <x v="2894"/>
    <x v="1569"/>
    <s v="MUEBLES CC CUBRIMIENTOS"/>
    <x v="0"/>
    <m/>
    <s v="2025-10-03"/>
    <s v="2025-10-30"/>
    <s v="0000-00-00 00:00:00"/>
    <s v="0000-00-00 00:00:00"/>
    <s v="0000-00-00 00:00:00"/>
    <s v="0000-00-00 00:00:00"/>
    <s v="0000-00-00 00:00:00"/>
    <s v="2025-10-31"/>
    <s v="2025-11-14"/>
    <s v="2025-12-18"/>
    <s v="2025-12-24"/>
    <s v="2026-01-05"/>
    <x v="5"/>
    <s v="Barranquilla"/>
    <s v="PFAT08"/>
    <x v="1346"/>
    <m/>
    <x v="3"/>
    <n v="1"/>
    <x v="3"/>
    <x v="0"/>
    <x v="1"/>
    <n v="18234818"/>
    <x v="2"/>
    <x v="4"/>
    <x v="2"/>
    <x v="10"/>
  </r>
  <r>
    <x v="2894"/>
    <x v="1569"/>
    <s v="MUEBLES CC CUBRIMIENTOS"/>
    <x v="0"/>
    <m/>
    <s v="2025-10-03"/>
    <s v="2025-10-30"/>
    <s v="0000-00-00 00:00:00"/>
    <s v="0000-00-00 00:00:00"/>
    <s v="0000-00-00 00:00:00"/>
    <s v="0000-00-00 00:00:00"/>
    <s v="0000-00-00 00:00:00"/>
    <s v="2025-10-31"/>
    <s v="2025-11-14"/>
    <s v="2025-12-18"/>
    <s v="2025-12-24"/>
    <s v="2026-01-05"/>
    <x v="5"/>
    <s v="Barranquilla"/>
    <s v="PFAT08"/>
    <x v="1346"/>
    <m/>
    <x v="3"/>
    <n v="2"/>
    <x v="3"/>
    <x v="0"/>
    <x v="3"/>
    <n v="22223686"/>
    <x v="2"/>
    <x v="4"/>
    <x v="2"/>
    <x v="10"/>
  </r>
  <r>
    <x v="2894"/>
    <x v="1569"/>
    <s v="MUEBLES CC CUBRIMIENTOS"/>
    <x v="0"/>
    <m/>
    <s v="2025-10-03"/>
    <s v="2025-10-30"/>
    <s v="0000-00-00 00:00:00"/>
    <s v="0000-00-00 00:00:00"/>
    <s v="0000-00-00 00:00:00"/>
    <s v="0000-00-00 00:00:00"/>
    <s v="0000-00-00 00:00:00"/>
    <s v="2025-10-31"/>
    <s v="2025-11-14"/>
    <s v="2025-12-18"/>
    <s v="2025-12-24"/>
    <s v="2026-01-05"/>
    <x v="5"/>
    <s v="Barranquilla"/>
    <s v="PTAC01"/>
    <x v="392"/>
    <m/>
    <x v="3"/>
    <n v="10"/>
    <x v="0"/>
    <x v="1"/>
    <x v="0"/>
    <n v="8975470"/>
    <x v="2"/>
    <x v="0"/>
    <x v="0"/>
    <x v="10"/>
  </r>
  <r>
    <x v="2894"/>
    <x v="1569"/>
    <s v="MUEBLES CC CUBRIMIENTOS"/>
    <x v="0"/>
    <m/>
    <s v="2025-10-03"/>
    <s v="2025-10-30"/>
    <s v="0000-00-00 00:00:00"/>
    <s v="0000-00-00 00:00:00"/>
    <s v="0000-00-00 00:00:00"/>
    <s v="0000-00-00 00:00:00"/>
    <s v="0000-00-00 00:00:00"/>
    <s v="2025-10-31"/>
    <s v="2025-11-14"/>
    <s v="2025-12-18"/>
    <s v="2025-12-24"/>
    <s v="2026-01-05"/>
    <x v="5"/>
    <s v="Barranquilla"/>
    <s v="PTEKROM21"/>
    <x v="77"/>
    <s v="LONA PERGOTEX BLACKOUT BLANCA 3 M"/>
    <x v="3"/>
    <n v="1"/>
    <x v="79"/>
    <x v="0"/>
    <x v="16"/>
    <n v="30429269"/>
    <x v="2"/>
    <x v="4"/>
    <x v="4"/>
    <x v="10"/>
  </r>
  <r>
    <x v="2894"/>
    <x v="1569"/>
    <s v="MUEBLES CC CUBRIMIENTOS"/>
    <x v="0"/>
    <m/>
    <s v="2025-10-03"/>
    <s v="2025-10-30"/>
    <s v="0000-00-00 00:00:00"/>
    <s v="0000-00-00 00:00:00"/>
    <s v="0000-00-00 00:00:00"/>
    <s v="0000-00-00 00:00:00"/>
    <s v="0000-00-00 00:00:00"/>
    <s v="2025-10-31"/>
    <s v="2025-11-14"/>
    <s v="2025-12-18"/>
    <s v="2025-12-24"/>
    <s v="2026-01-05"/>
    <x v="5"/>
    <s v="Barranquilla"/>
    <s v="SILU01"/>
    <x v="478"/>
    <m/>
    <x v="0"/>
    <n v="7"/>
    <x v="79"/>
    <x v="0"/>
    <x v="0"/>
    <n v="1981364"/>
    <x v="2"/>
    <x v="0"/>
    <x v="0"/>
    <x v="10"/>
  </r>
  <r>
    <x v="2894"/>
    <x v="1569"/>
    <s v="MUEBLES CC CUBRIMIENTOS"/>
    <x v="0"/>
    <m/>
    <s v="2025-10-03"/>
    <s v="2025-10-30"/>
    <s v="0000-00-00 00:00:00"/>
    <s v="0000-00-00 00:00:00"/>
    <s v="0000-00-00 00:00:00"/>
    <s v="0000-00-00 00:00:00"/>
    <s v="0000-00-00 00:00:00"/>
    <s v="2025-10-31"/>
    <s v="2025-11-14"/>
    <s v="2025-12-18"/>
    <s v="2025-12-24"/>
    <s v="2026-01-05"/>
    <x v="5"/>
    <s v="Barranquilla"/>
    <s v="SOLAPA01"/>
    <x v="69"/>
    <m/>
    <x v="3"/>
    <n v="1"/>
    <x v="457"/>
    <x v="0"/>
    <x v="0"/>
    <n v="908165"/>
    <x v="2"/>
    <x v="0"/>
    <x v="0"/>
    <x v="10"/>
  </r>
  <r>
    <x v="2894"/>
    <x v="1569"/>
    <s v="MUEBLES CC CUBRIMIENTOS"/>
    <x v="0"/>
    <m/>
    <s v="2025-10-03"/>
    <s v="2025-10-30"/>
    <s v="0000-00-00 00:00:00"/>
    <s v="0000-00-00 00:00:00"/>
    <s v="0000-00-00 00:00:00"/>
    <s v="0000-00-00 00:00:00"/>
    <s v="0000-00-00 00:00:00"/>
    <s v="2025-10-31"/>
    <s v="2025-11-14"/>
    <s v="2025-12-18"/>
    <s v="2025-12-24"/>
    <s v="2026-01-05"/>
    <x v="5"/>
    <s v="Barranquilla"/>
    <s v="SPOT16"/>
    <x v="636"/>
    <m/>
    <x v="0"/>
    <n v="2"/>
    <x v="0"/>
    <x v="0"/>
    <x v="0"/>
    <n v="4969728"/>
    <x v="2"/>
    <x v="0"/>
    <x v="0"/>
    <x v="10"/>
  </r>
  <r>
    <x v="2895"/>
    <x v="151"/>
    <s v="CUBRIMIENTO"/>
    <x v="0"/>
    <m/>
    <s v="2025-10-03"/>
    <s v="2025-10-06"/>
    <s v="2025-10-07 14:48:37"/>
    <s v="2025-10-15 09:13:02"/>
    <s v="2025-10-20 18:32:49"/>
    <s v="2025-10-21 07:34:11"/>
    <s v="0000-00-00 00:00:00"/>
    <s v="2025-10-07"/>
    <s v="2025-10-09"/>
    <s v="2025-10-13"/>
    <s v="2025-10-15"/>
    <s v="2025-10-15"/>
    <x v="3"/>
    <s v="Toscany"/>
    <s v="SOMB03"/>
    <x v="161"/>
    <s v="LONA DICKSON VERDE FORESTA REF:6687"/>
    <x v="8"/>
    <n v="1"/>
    <x v="120"/>
    <x v="0"/>
    <x v="3"/>
    <n v="2814180"/>
    <x v="0"/>
    <x v="6"/>
    <x v="8"/>
    <x v="0"/>
  </r>
  <r>
    <x v="2896"/>
    <x v="1570"/>
    <s v="MUEBLES CC CUBRIMIENTOS"/>
    <x v="0"/>
    <m/>
    <s v="0000-00-00"/>
    <s v="2025-10-19"/>
    <s v="2025-10-30 10:43:02"/>
    <s v="0000-00-00 00:00:00"/>
    <s v="0000-00-00 00:00:00"/>
    <s v="0000-00-00 00:00:00"/>
    <s v="0000-00-00 00:00:00"/>
    <s v="2025-10-30"/>
    <s v="2025-11-09"/>
    <s v="2025-11-20"/>
    <s v="2025-11-20"/>
    <s v="2025-11-28"/>
    <x v="16"/>
    <s v="Cali"/>
    <s v="CUBT03"/>
    <x v="66"/>
    <m/>
    <x v="19"/>
    <n v="1"/>
    <x v="214"/>
    <x v="0"/>
    <x v="0"/>
    <n v="511855"/>
    <x v="1"/>
    <x v="0"/>
    <x v="0"/>
    <x v="3"/>
  </r>
  <r>
    <x v="2896"/>
    <x v="1570"/>
    <s v="MUEBLES CC CUBRIMIENTOS"/>
    <x v="0"/>
    <m/>
    <s v="0000-00-00"/>
    <s v="2025-10-19"/>
    <s v="2025-10-30 10:43:02"/>
    <s v="0000-00-00 00:00:00"/>
    <s v="0000-00-00 00:00:00"/>
    <s v="0000-00-00 00:00:00"/>
    <s v="0000-00-00 00:00:00"/>
    <s v="2025-10-30"/>
    <s v="2025-11-09"/>
    <s v="2025-11-20"/>
    <s v="2025-11-20"/>
    <s v="2025-11-28"/>
    <x v="16"/>
    <s v="Cali"/>
    <s v="CUBT03"/>
    <x v="66"/>
    <m/>
    <x v="19"/>
    <n v="1"/>
    <x v="79"/>
    <x v="0"/>
    <x v="0"/>
    <n v="658100"/>
    <x v="1"/>
    <x v="0"/>
    <x v="0"/>
    <x v="3"/>
  </r>
  <r>
    <x v="2896"/>
    <x v="1570"/>
    <s v="MUEBLES CC CUBRIMIENTOS"/>
    <x v="0"/>
    <m/>
    <s v="0000-00-00"/>
    <s v="2025-10-19"/>
    <s v="2025-10-30 10:43:02"/>
    <s v="0000-00-00 00:00:00"/>
    <s v="0000-00-00 00:00:00"/>
    <s v="0000-00-00 00:00:00"/>
    <s v="0000-00-00 00:00:00"/>
    <s v="2025-10-30"/>
    <s v="2025-11-09"/>
    <s v="2025-11-20"/>
    <s v="2025-11-20"/>
    <s v="2025-11-28"/>
    <x v="16"/>
    <s v="Cali"/>
    <s v="CUBT03"/>
    <x v="66"/>
    <m/>
    <x v="19"/>
    <n v="1"/>
    <x v="11"/>
    <x v="0"/>
    <x v="0"/>
    <n v="511855"/>
    <x v="1"/>
    <x v="0"/>
    <x v="0"/>
    <x v="3"/>
  </r>
  <r>
    <x v="2896"/>
    <x v="1570"/>
    <s v="MUEBLES CC CUBRIMIENTOS"/>
    <x v="0"/>
    <m/>
    <s v="0000-00-00"/>
    <s v="2025-10-19"/>
    <s v="2025-10-30 10:43:02"/>
    <s v="0000-00-00 00:00:00"/>
    <s v="0000-00-00 00:00:00"/>
    <s v="0000-00-00 00:00:00"/>
    <s v="0000-00-00 00:00:00"/>
    <s v="2025-10-30"/>
    <s v="2025-11-09"/>
    <s v="2025-11-20"/>
    <s v="2025-11-20"/>
    <s v="2025-11-28"/>
    <x v="16"/>
    <s v="Cali"/>
    <s v="CUBT03"/>
    <x v="66"/>
    <m/>
    <x v="19"/>
    <n v="1"/>
    <x v="214"/>
    <x v="0"/>
    <x v="0"/>
    <n v="511855"/>
    <x v="1"/>
    <x v="0"/>
    <x v="0"/>
    <x v="3"/>
  </r>
  <r>
    <x v="2896"/>
    <x v="1570"/>
    <s v="MUEBLES CC CUBRIMIENTOS"/>
    <x v="0"/>
    <m/>
    <s v="0000-00-00"/>
    <s v="2025-10-19"/>
    <s v="2025-10-30 10:43:02"/>
    <s v="0000-00-00 00:00:00"/>
    <s v="0000-00-00 00:00:00"/>
    <s v="0000-00-00 00:00:00"/>
    <s v="0000-00-00 00:00:00"/>
    <s v="2025-10-30"/>
    <s v="2025-11-09"/>
    <s v="2025-11-20"/>
    <s v="2025-11-20"/>
    <s v="2025-11-28"/>
    <x v="16"/>
    <s v="Cali"/>
    <s v="CUBT03"/>
    <x v="66"/>
    <m/>
    <x v="19"/>
    <n v="1"/>
    <x v="214"/>
    <x v="0"/>
    <x v="0"/>
    <n v="511855"/>
    <x v="1"/>
    <x v="0"/>
    <x v="0"/>
    <x v="3"/>
  </r>
  <r>
    <x v="2896"/>
    <x v="1570"/>
    <s v="MUEBLES CC CUBRIMIENTOS"/>
    <x v="0"/>
    <m/>
    <s v="0000-00-00"/>
    <s v="2025-10-19"/>
    <s v="2025-10-30 10:43:02"/>
    <s v="0000-00-00 00:00:00"/>
    <s v="0000-00-00 00:00:00"/>
    <s v="0000-00-00 00:00:00"/>
    <s v="0000-00-00 00:00:00"/>
    <s v="2025-10-30"/>
    <s v="2025-11-09"/>
    <s v="2025-11-20"/>
    <s v="2025-11-20"/>
    <s v="2025-11-28"/>
    <x v="16"/>
    <s v="Cali"/>
    <s v="CUBT03"/>
    <x v="66"/>
    <m/>
    <x v="19"/>
    <n v="1"/>
    <x v="80"/>
    <x v="0"/>
    <x v="0"/>
    <n v="950588"/>
    <x v="1"/>
    <x v="0"/>
    <x v="0"/>
    <x v="3"/>
  </r>
  <r>
    <x v="2896"/>
    <x v="1570"/>
    <s v="MUEBLES CC CUBRIMIENTOS"/>
    <x v="0"/>
    <m/>
    <s v="0000-00-00"/>
    <s v="2025-10-19"/>
    <s v="2025-10-30 10:43:02"/>
    <s v="0000-00-00 00:00:00"/>
    <s v="0000-00-00 00:00:00"/>
    <s v="0000-00-00 00:00:00"/>
    <s v="0000-00-00 00:00:00"/>
    <s v="2025-10-30"/>
    <s v="2025-11-09"/>
    <s v="2025-11-20"/>
    <s v="2025-11-20"/>
    <s v="2025-11-28"/>
    <x v="16"/>
    <s v="Cali"/>
    <s v="FLANCHE01"/>
    <x v="51"/>
    <m/>
    <x v="0"/>
    <n v="1"/>
    <x v="80"/>
    <x v="0"/>
    <x v="0"/>
    <n v="823471"/>
    <x v="1"/>
    <x v="0"/>
    <x v="0"/>
    <x v="3"/>
  </r>
  <r>
    <x v="2896"/>
    <x v="1570"/>
    <s v="MUEBLES CC CUBRIMIENTOS"/>
    <x v="0"/>
    <m/>
    <s v="0000-00-00"/>
    <s v="2025-10-19"/>
    <s v="2025-10-30 10:43:02"/>
    <s v="0000-00-00 00:00:00"/>
    <s v="0000-00-00 00:00:00"/>
    <s v="0000-00-00 00:00:00"/>
    <s v="0000-00-00 00:00:00"/>
    <s v="2025-10-30"/>
    <s v="2025-11-09"/>
    <s v="2025-11-20"/>
    <s v="2025-11-20"/>
    <s v="2025-11-28"/>
    <x v="16"/>
    <s v="Cali"/>
    <s v="FLANCHE01"/>
    <x v="51"/>
    <m/>
    <x v="19"/>
    <n v="1"/>
    <x v="214"/>
    <x v="0"/>
    <x v="0"/>
    <n v="411736"/>
    <x v="1"/>
    <x v="0"/>
    <x v="0"/>
    <x v="3"/>
  </r>
  <r>
    <x v="2896"/>
    <x v="1570"/>
    <s v="MUEBLES CC CUBRIMIENTOS"/>
    <x v="0"/>
    <m/>
    <s v="0000-00-00"/>
    <s v="2025-10-19"/>
    <s v="2025-10-30 10:43:02"/>
    <s v="0000-00-00 00:00:00"/>
    <s v="0000-00-00 00:00:00"/>
    <s v="0000-00-00 00:00:00"/>
    <s v="0000-00-00 00:00:00"/>
    <s v="2025-10-30"/>
    <s v="2025-11-09"/>
    <s v="2025-11-20"/>
    <s v="2025-11-20"/>
    <s v="2025-11-28"/>
    <x v="16"/>
    <s v="Cali"/>
    <s v="FLANCHE01"/>
    <x v="51"/>
    <m/>
    <x v="19"/>
    <n v="1"/>
    <x v="79"/>
    <x v="0"/>
    <x v="0"/>
    <n v="548981"/>
    <x v="1"/>
    <x v="0"/>
    <x v="0"/>
    <x v="3"/>
  </r>
  <r>
    <x v="2896"/>
    <x v="1570"/>
    <s v="MUEBLES CC CUBRIMIENTOS"/>
    <x v="0"/>
    <m/>
    <s v="0000-00-00"/>
    <s v="2025-10-19"/>
    <s v="2025-10-30 10:43:02"/>
    <s v="0000-00-00 00:00:00"/>
    <s v="0000-00-00 00:00:00"/>
    <s v="0000-00-00 00:00:00"/>
    <s v="0000-00-00 00:00:00"/>
    <s v="2025-10-30"/>
    <s v="2025-11-09"/>
    <s v="2025-11-20"/>
    <s v="2025-11-20"/>
    <s v="2025-11-28"/>
    <x v="16"/>
    <s v="Cali"/>
    <s v="FLANCHE01"/>
    <x v="51"/>
    <m/>
    <x v="19"/>
    <n v="1"/>
    <x v="11"/>
    <x v="0"/>
    <x v="0"/>
    <n v="411736"/>
    <x v="1"/>
    <x v="0"/>
    <x v="0"/>
    <x v="3"/>
  </r>
  <r>
    <x v="2896"/>
    <x v="1570"/>
    <s v="MUEBLES CC CUBRIMIENTOS"/>
    <x v="0"/>
    <m/>
    <s v="0000-00-00"/>
    <s v="2025-10-19"/>
    <s v="2025-10-30 10:43:02"/>
    <s v="0000-00-00 00:00:00"/>
    <s v="0000-00-00 00:00:00"/>
    <s v="0000-00-00 00:00:00"/>
    <s v="0000-00-00 00:00:00"/>
    <s v="2025-10-30"/>
    <s v="2025-11-09"/>
    <s v="2025-11-20"/>
    <s v="2025-11-20"/>
    <s v="2025-11-28"/>
    <x v="16"/>
    <s v="Cali"/>
    <s v="FLANCHE01"/>
    <x v="51"/>
    <m/>
    <x v="19"/>
    <n v="1"/>
    <x v="214"/>
    <x v="0"/>
    <x v="0"/>
    <n v="411736"/>
    <x v="1"/>
    <x v="0"/>
    <x v="0"/>
    <x v="3"/>
  </r>
  <r>
    <x v="2896"/>
    <x v="1570"/>
    <s v="MUEBLES CC CUBRIMIENTOS"/>
    <x v="0"/>
    <m/>
    <s v="0000-00-00"/>
    <s v="2025-10-19"/>
    <s v="2025-10-30 10:43:02"/>
    <s v="0000-00-00 00:00:00"/>
    <s v="0000-00-00 00:00:00"/>
    <s v="0000-00-00 00:00:00"/>
    <s v="0000-00-00 00:00:00"/>
    <s v="2025-10-30"/>
    <s v="2025-11-09"/>
    <s v="2025-11-20"/>
    <s v="2025-11-20"/>
    <s v="2025-11-28"/>
    <x v="16"/>
    <s v="Cali"/>
    <s v="FLANCHE01"/>
    <x v="51"/>
    <m/>
    <x v="19"/>
    <n v="1"/>
    <x v="214"/>
    <x v="0"/>
    <x v="0"/>
    <n v="411736"/>
    <x v="1"/>
    <x v="0"/>
    <x v="0"/>
    <x v="3"/>
  </r>
  <r>
    <x v="2896"/>
    <x v="1570"/>
    <s v="MUEBLES CC CUBRIMIENTOS"/>
    <x v="0"/>
    <m/>
    <s v="0000-00-00"/>
    <s v="2025-10-19"/>
    <s v="2025-10-30 10:43:02"/>
    <s v="0000-00-00 00:00:00"/>
    <s v="0000-00-00 00:00:00"/>
    <s v="0000-00-00 00:00:00"/>
    <s v="0000-00-00 00:00:00"/>
    <s v="2025-10-30"/>
    <s v="2025-11-09"/>
    <s v="2025-11-20"/>
    <s v="2025-11-20"/>
    <s v="2025-11-28"/>
    <x v="16"/>
    <s v="Cali"/>
    <s v="KMPLITE"/>
    <x v="251"/>
    <m/>
    <x v="0"/>
    <n v="1"/>
    <x v="224"/>
    <x v="0"/>
    <x v="0"/>
    <n v="2351575"/>
    <x v="1"/>
    <x v="0"/>
    <x v="0"/>
    <x v="3"/>
  </r>
  <r>
    <x v="2896"/>
    <x v="1570"/>
    <s v="MUEBLES CC CUBRIMIENTOS"/>
    <x v="0"/>
    <m/>
    <s v="0000-00-00"/>
    <s v="2025-10-19"/>
    <s v="2025-10-30 10:43:02"/>
    <s v="0000-00-00 00:00:00"/>
    <s v="0000-00-00 00:00:00"/>
    <s v="0000-00-00 00:00:00"/>
    <s v="0000-00-00 00:00:00"/>
    <s v="2025-10-30"/>
    <s v="2025-11-09"/>
    <s v="2025-11-20"/>
    <s v="2025-11-20"/>
    <s v="2025-11-28"/>
    <x v="16"/>
    <s v="Cali"/>
    <s v="KMPLITE"/>
    <x v="251"/>
    <m/>
    <x v="19"/>
    <n v="1"/>
    <x v="32"/>
    <x v="0"/>
    <x v="0"/>
    <n v="2639402"/>
    <x v="1"/>
    <x v="0"/>
    <x v="0"/>
    <x v="3"/>
  </r>
  <r>
    <x v="2896"/>
    <x v="1570"/>
    <s v="MUEBLES CC CUBRIMIENTOS"/>
    <x v="0"/>
    <m/>
    <s v="0000-00-00"/>
    <s v="2025-10-19"/>
    <s v="2025-10-30 10:43:02"/>
    <s v="0000-00-00 00:00:00"/>
    <s v="0000-00-00 00:00:00"/>
    <s v="0000-00-00 00:00:00"/>
    <s v="0000-00-00 00:00:00"/>
    <s v="2025-10-30"/>
    <s v="2025-11-09"/>
    <s v="2025-11-20"/>
    <s v="2025-11-20"/>
    <s v="2025-11-28"/>
    <x v="16"/>
    <s v="Cali"/>
    <s v="KMPLITE"/>
    <x v="251"/>
    <m/>
    <x v="0"/>
    <n v="1"/>
    <x v="195"/>
    <x v="0"/>
    <x v="0"/>
    <n v="2351575"/>
    <x v="1"/>
    <x v="0"/>
    <x v="0"/>
    <x v="3"/>
  </r>
  <r>
    <x v="2896"/>
    <x v="1570"/>
    <s v="MUEBLES CC CUBRIMIENTOS"/>
    <x v="0"/>
    <m/>
    <s v="0000-00-00"/>
    <s v="2025-10-19"/>
    <s v="2025-10-30 10:43:02"/>
    <s v="0000-00-00 00:00:00"/>
    <s v="0000-00-00 00:00:00"/>
    <s v="0000-00-00 00:00:00"/>
    <s v="0000-00-00 00:00:00"/>
    <s v="2025-10-30"/>
    <s v="2025-11-09"/>
    <s v="2025-11-20"/>
    <s v="2025-11-20"/>
    <s v="2025-11-28"/>
    <x v="16"/>
    <s v="Cali"/>
    <s v="KMPLITE"/>
    <x v="251"/>
    <m/>
    <x v="0"/>
    <n v="1"/>
    <x v="82"/>
    <x v="0"/>
    <x v="0"/>
    <n v="2351575"/>
    <x v="1"/>
    <x v="0"/>
    <x v="0"/>
    <x v="3"/>
  </r>
  <r>
    <x v="2896"/>
    <x v="1570"/>
    <s v="MUEBLES CC CUBRIMIENTOS"/>
    <x v="0"/>
    <m/>
    <s v="0000-00-00"/>
    <s v="2025-10-19"/>
    <s v="2025-10-30 10:43:02"/>
    <s v="0000-00-00 00:00:00"/>
    <s v="0000-00-00 00:00:00"/>
    <s v="0000-00-00 00:00:00"/>
    <s v="0000-00-00 00:00:00"/>
    <s v="2025-10-30"/>
    <s v="2025-11-09"/>
    <s v="2025-11-20"/>
    <s v="2025-11-20"/>
    <s v="2025-11-28"/>
    <x v="16"/>
    <s v="Cali"/>
    <s v="KMPLITE"/>
    <x v="251"/>
    <m/>
    <x v="0"/>
    <n v="1"/>
    <x v="80"/>
    <x v="0"/>
    <x v="0"/>
    <n v="2639402"/>
    <x v="1"/>
    <x v="0"/>
    <x v="0"/>
    <x v="3"/>
  </r>
  <r>
    <x v="2896"/>
    <x v="1570"/>
    <s v="MUEBLES CC CUBRIMIENTOS"/>
    <x v="0"/>
    <m/>
    <s v="0000-00-00"/>
    <s v="2025-10-19"/>
    <s v="2025-10-30 10:43:02"/>
    <s v="0000-00-00 00:00:00"/>
    <s v="0000-00-00 00:00:00"/>
    <s v="0000-00-00 00:00:00"/>
    <s v="0000-00-00 00:00:00"/>
    <s v="2025-10-30"/>
    <s v="2025-11-09"/>
    <s v="2025-11-20"/>
    <s v="2025-11-20"/>
    <s v="2025-11-28"/>
    <x v="16"/>
    <s v="Cali"/>
    <s v="KMPLITE"/>
    <x v="251"/>
    <m/>
    <x v="0"/>
    <n v="1"/>
    <x v="195"/>
    <x v="0"/>
    <x v="0"/>
    <n v="2351575"/>
    <x v="1"/>
    <x v="0"/>
    <x v="0"/>
    <x v="3"/>
  </r>
  <r>
    <x v="2896"/>
    <x v="1570"/>
    <s v="MUEBLES CC CUBRIMIENTOS"/>
    <x v="0"/>
    <m/>
    <s v="0000-00-00"/>
    <s v="2025-10-19"/>
    <s v="2025-10-30 10:43:02"/>
    <s v="0000-00-00 00:00:00"/>
    <s v="0000-00-00 00:00:00"/>
    <s v="0000-00-00 00:00:00"/>
    <s v="0000-00-00 00:00:00"/>
    <s v="2025-10-30"/>
    <s v="2025-11-09"/>
    <s v="2025-11-20"/>
    <s v="2025-11-20"/>
    <s v="2025-11-28"/>
    <x v="16"/>
    <s v="Cali"/>
    <s v="KRIEL PLITE"/>
    <x v="416"/>
    <m/>
    <x v="19"/>
    <n v="1"/>
    <x v="80"/>
    <x v="0"/>
    <x v="0"/>
    <n v="1596147"/>
    <x v="1"/>
    <x v="0"/>
    <x v="0"/>
    <x v="3"/>
  </r>
  <r>
    <x v="2896"/>
    <x v="1570"/>
    <s v="MUEBLES CC CUBRIMIENTOS"/>
    <x v="0"/>
    <m/>
    <s v="0000-00-00"/>
    <s v="2025-10-19"/>
    <s v="2025-10-30 10:43:02"/>
    <s v="0000-00-00 00:00:00"/>
    <s v="0000-00-00 00:00:00"/>
    <s v="0000-00-00 00:00:00"/>
    <s v="0000-00-00 00:00:00"/>
    <s v="2025-10-30"/>
    <s v="2025-11-09"/>
    <s v="2025-11-20"/>
    <s v="2025-11-20"/>
    <s v="2025-11-28"/>
    <x v="16"/>
    <s v="Cali"/>
    <s v="KRIEL PLITE"/>
    <x v="416"/>
    <m/>
    <x v="19"/>
    <n v="1"/>
    <x v="32"/>
    <x v="0"/>
    <x v="0"/>
    <n v="1596147"/>
    <x v="1"/>
    <x v="0"/>
    <x v="0"/>
    <x v="3"/>
  </r>
  <r>
    <x v="2896"/>
    <x v="1570"/>
    <s v="MUEBLES CC CUBRIMIENTOS"/>
    <x v="0"/>
    <m/>
    <s v="0000-00-00"/>
    <s v="2025-10-19"/>
    <s v="2025-10-30 10:43:02"/>
    <s v="0000-00-00 00:00:00"/>
    <s v="0000-00-00 00:00:00"/>
    <s v="0000-00-00 00:00:00"/>
    <s v="0000-00-00 00:00:00"/>
    <s v="2025-10-30"/>
    <s v="2025-11-09"/>
    <s v="2025-11-20"/>
    <s v="2025-11-20"/>
    <s v="2025-11-28"/>
    <x v="16"/>
    <s v="Cali"/>
    <s v="MANT002"/>
    <x v="1217"/>
    <m/>
    <x v="0"/>
    <n v="1"/>
    <x v="0"/>
    <x v="0"/>
    <x v="0"/>
    <n v="2500000"/>
    <x v="1"/>
    <x v="0"/>
    <x v="0"/>
    <x v="3"/>
  </r>
  <r>
    <x v="2896"/>
    <x v="1570"/>
    <s v="MUEBLES CC CUBRIMIENTOS"/>
    <x v="0"/>
    <m/>
    <s v="0000-00-00"/>
    <s v="2025-10-19"/>
    <s v="2025-10-30 10:43:02"/>
    <s v="0000-00-00 00:00:00"/>
    <s v="0000-00-00 00:00:00"/>
    <s v="0000-00-00 00:00:00"/>
    <s v="0000-00-00 00:00:00"/>
    <s v="2025-10-30"/>
    <s v="2025-11-09"/>
    <s v="2025-11-20"/>
    <s v="2025-11-20"/>
    <s v="2025-11-28"/>
    <x v="16"/>
    <s v="Cali"/>
    <s v="PLITE10"/>
    <x v="263"/>
    <s v="LONA PERGOTEX BLACKOUT BLANCA 3 M"/>
    <x v="19"/>
    <n v="1"/>
    <x v="32"/>
    <x v="0"/>
    <x v="109"/>
    <n v="15352324"/>
    <x v="1"/>
    <x v="4"/>
    <x v="6"/>
    <x v="3"/>
  </r>
  <r>
    <x v="2896"/>
    <x v="1570"/>
    <s v="MUEBLES CC CUBRIMIENTOS"/>
    <x v="0"/>
    <m/>
    <s v="0000-00-00"/>
    <s v="2025-10-19"/>
    <s v="2025-10-30 10:43:02"/>
    <s v="0000-00-00 00:00:00"/>
    <s v="0000-00-00 00:00:00"/>
    <s v="0000-00-00 00:00:00"/>
    <s v="0000-00-00 00:00:00"/>
    <s v="2025-10-30"/>
    <s v="2025-11-09"/>
    <s v="2025-11-20"/>
    <s v="2025-11-20"/>
    <s v="2025-11-28"/>
    <x v="16"/>
    <s v="Cali"/>
    <s v="PLITE10"/>
    <x v="263"/>
    <s v="LONA PERGOTEX BLACKOUT BLANCA 3 M"/>
    <x v="19"/>
    <n v="1"/>
    <x v="11"/>
    <x v="0"/>
    <x v="111"/>
    <n v="9568762"/>
    <x v="1"/>
    <x v="4"/>
    <x v="6"/>
    <x v="3"/>
  </r>
  <r>
    <x v="2896"/>
    <x v="1570"/>
    <s v="MUEBLES CC CUBRIMIENTOS"/>
    <x v="0"/>
    <m/>
    <s v="0000-00-00"/>
    <s v="2025-10-19"/>
    <s v="2025-10-30 10:43:02"/>
    <s v="0000-00-00 00:00:00"/>
    <s v="0000-00-00 00:00:00"/>
    <s v="0000-00-00 00:00:00"/>
    <s v="0000-00-00 00:00:00"/>
    <s v="2025-10-30"/>
    <s v="2025-11-09"/>
    <s v="2025-11-20"/>
    <s v="2025-11-20"/>
    <s v="2025-11-28"/>
    <x v="16"/>
    <s v="Cali"/>
    <s v="PLITE10"/>
    <x v="263"/>
    <s v="LONA PERGOTEX BLACKOUT BLANCA 3 M"/>
    <x v="19"/>
    <n v="1"/>
    <x v="214"/>
    <x v="0"/>
    <x v="44"/>
    <n v="8517578"/>
    <x v="1"/>
    <x v="4"/>
    <x v="6"/>
    <x v="3"/>
  </r>
  <r>
    <x v="2896"/>
    <x v="1570"/>
    <s v="MUEBLES CC CUBRIMIENTOS"/>
    <x v="0"/>
    <m/>
    <s v="0000-00-00"/>
    <s v="2025-10-19"/>
    <s v="2025-10-30 10:43:02"/>
    <s v="0000-00-00 00:00:00"/>
    <s v="0000-00-00 00:00:00"/>
    <s v="0000-00-00 00:00:00"/>
    <s v="0000-00-00 00:00:00"/>
    <s v="2025-10-30"/>
    <s v="2025-11-09"/>
    <s v="2025-11-20"/>
    <s v="2025-11-20"/>
    <s v="2025-11-28"/>
    <x v="16"/>
    <s v="Cali"/>
    <s v="PLITE10"/>
    <x v="263"/>
    <s v="LONA PERGOTEX BLACKOUT BLANCA 3 M"/>
    <x v="0"/>
    <n v="1"/>
    <x v="214"/>
    <x v="0"/>
    <x v="233"/>
    <n v="7329592"/>
    <x v="1"/>
    <x v="4"/>
    <x v="6"/>
    <x v="3"/>
  </r>
  <r>
    <x v="2896"/>
    <x v="1570"/>
    <s v="MUEBLES CC CUBRIMIENTOS"/>
    <x v="0"/>
    <m/>
    <s v="0000-00-00"/>
    <s v="2025-10-19"/>
    <s v="2025-10-30 10:43:02"/>
    <s v="0000-00-00 00:00:00"/>
    <s v="0000-00-00 00:00:00"/>
    <s v="0000-00-00 00:00:00"/>
    <s v="0000-00-00 00:00:00"/>
    <s v="2025-10-30"/>
    <s v="2025-11-09"/>
    <s v="2025-11-20"/>
    <s v="2025-11-20"/>
    <s v="2025-11-28"/>
    <x v="16"/>
    <s v="Cali"/>
    <s v="PLITE10"/>
    <x v="263"/>
    <s v="LONA PERGOTEX BLACKOUT BLANCA 3 M"/>
    <x v="0"/>
    <n v="1"/>
    <x v="214"/>
    <x v="0"/>
    <x v="233"/>
    <n v="7329592"/>
    <x v="1"/>
    <x v="4"/>
    <x v="6"/>
    <x v="3"/>
  </r>
  <r>
    <x v="2896"/>
    <x v="1570"/>
    <s v="MUEBLES CC CUBRIMIENTOS"/>
    <x v="0"/>
    <m/>
    <s v="0000-00-00"/>
    <s v="2025-10-19"/>
    <s v="2025-10-30 10:43:02"/>
    <s v="0000-00-00 00:00:00"/>
    <s v="0000-00-00 00:00:00"/>
    <s v="0000-00-00 00:00:00"/>
    <s v="0000-00-00 00:00:00"/>
    <s v="2025-10-30"/>
    <s v="2025-11-09"/>
    <s v="2025-11-20"/>
    <s v="2025-11-20"/>
    <s v="2025-11-28"/>
    <x v="16"/>
    <s v="Cali"/>
    <s v="PLITE10"/>
    <x v="263"/>
    <s v="LONA PERGOTEX BLACKOUT BLANCA 3 M"/>
    <x v="19"/>
    <n v="1"/>
    <x v="79"/>
    <x v="0"/>
    <x v="234"/>
    <n v="9449945"/>
    <x v="1"/>
    <x v="4"/>
    <x v="6"/>
    <x v="3"/>
  </r>
  <r>
    <x v="2896"/>
    <x v="1570"/>
    <s v="MUEBLES CC CUBRIMIENTOS"/>
    <x v="0"/>
    <m/>
    <s v="0000-00-00"/>
    <s v="2025-10-19"/>
    <s v="2025-10-30 10:43:02"/>
    <s v="0000-00-00 00:00:00"/>
    <s v="0000-00-00 00:00:00"/>
    <s v="0000-00-00 00:00:00"/>
    <s v="0000-00-00 00:00:00"/>
    <s v="2025-10-30"/>
    <s v="2025-11-09"/>
    <s v="2025-11-20"/>
    <s v="2025-11-20"/>
    <s v="2025-11-28"/>
    <x v="16"/>
    <s v="Cali"/>
    <s v="PLT25"/>
    <x v="359"/>
    <m/>
    <x v="19"/>
    <n v="2"/>
    <x v="0"/>
    <x v="0"/>
    <x v="18"/>
    <n v="1136574"/>
    <x v="1"/>
    <x v="0"/>
    <x v="0"/>
    <x v="3"/>
  </r>
  <r>
    <x v="2896"/>
    <x v="1570"/>
    <s v="MUEBLES CC CUBRIMIENTOS"/>
    <x v="0"/>
    <m/>
    <s v="0000-00-00"/>
    <s v="2025-10-19"/>
    <s v="2025-10-30 10:43:02"/>
    <s v="0000-00-00 00:00:00"/>
    <s v="0000-00-00 00:00:00"/>
    <s v="0000-00-00 00:00:00"/>
    <s v="0000-00-00 00:00:00"/>
    <s v="2025-10-30"/>
    <s v="2025-11-09"/>
    <s v="2025-11-20"/>
    <s v="2025-11-20"/>
    <s v="2025-11-28"/>
    <x v="16"/>
    <s v="Cali"/>
    <s v="PLT25"/>
    <x v="359"/>
    <m/>
    <x v="19"/>
    <n v="1"/>
    <x v="0"/>
    <x v="0"/>
    <x v="18"/>
    <n v="568287"/>
    <x v="1"/>
    <x v="0"/>
    <x v="0"/>
    <x v="3"/>
  </r>
  <r>
    <x v="2896"/>
    <x v="1570"/>
    <s v="MUEBLES CC CUBRIMIENTOS"/>
    <x v="0"/>
    <m/>
    <s v="0000-00-00"/>
    <s v="2025-10-19"/>
    <s v="2025-10-30 10:43:02"/>
    <s v="0000-00-00 00:00:00"/>
    <s v="0000-00-00 00:00:00"/>
    <s v="0000-00-00 00:00:00"/>
    <s v="0000-00-00 00:00:00"/>
    <s v="2025-10-30"/>
    <s v="2025-11-09"/>
    <s v="2025-11-20"/>
    <s v="2025-11-20"/>
    <s v="2025-11-28"/>
    <x v="16"/>
    <s v="Cali"/>
    <s v="PLT25"/>
    <x v="359"/>
    <m/>
    <x v="19"/>
    <n v="1"/>
    <x v="0"/>
    <x v="0"/>
    <x v="18"/>
    <n v="568287"/>
    <x v="1"/>
    <x v="0"/>
    <x v="0"/>
    <x v="3"/>
  </r>
  <r>
    <x v="2896"/>
    <x v="1570"/>
    <s v="MUEBLES CC CUBRIMIENTOS"/>
    <x v="0"/>
    <m/>
    <s v="0000-00-00"/>
    <s v="2025-10-19"/>
    <s v="2025-10-30 10:43:02"/>
    <s v="0000-00-00 00:00:00"/>
    <s v="0000-00-00 00:00:00"/>
    <s v="0000-00-00 00:00:00"/>
    <s v="0000-00-00 00:00:00"/>
    <s v="2025-10-30"/>
    <s v="2025-11-09"/>
    <s v="2025-11-20"/>
    <s v="2025-11-20"/>
    <s v="2025-11-28"/>
    <x v="16"/>
    <s v="Cali"/>
    <s v="PLT25"/>
    <x v="359"/>
    <m/>
    <x v="19"/>
    <n v="2"/>
    <x v="0"/>
    <x v="0"/>
    <x v="18"/>
    <n v="1136574"/>
    <x v="1"/>
    <x v="0"/>
    <x v="0"/>
    <x v="3"/>
  </r>
  <r>
    <x v="2896"/>
    <x v="1570"/>
    <s v="MUEBLES CC CUBRIMIENTOS"/>
    <x v="0"/>
    <m/>
    <s v="0000-00-00"/>
    <s v="2025-10-19"/>
    <s v="2025-10-30 10:43:02"/>
    <s v="0000-00-00 00:00:00"/>
    <s v="0000-00-00 00:00:00"/>
    <s v="0000-00-00 00:00:00"/>
    <s v="0000-00-00 00:00:00"/>
    <s v="2025-10-30"/>
    <s v="2025-11-09"/>
    <s v="2025-11-20"/>
    <s v="2025-11-20"/>
    <s v="2025-11-28"/>
    <x v="16"/>
    <s v="Cali"/>
    <s v="PLT25"/>
    <x v="359"/>
    <m/>
    <x v="19"/>
    <n v="2"/>
    <x v="0"/>
    <x v="0"/>
    <x v="18"/>
    <n v="1136574"/>
    <x v="1"/>
    <x v="0"/>
    <x v="0"/>
    <x v="3"/>
  </r>
  <r>
    <x v="2896"/>
    <x v="1570"/>
    <s v="MUEBLES CC CUBRIMIENTOS"/>
    <x v="0"/>
    <m/>
    <s v="0000-00-00"/>
    <s v="2025-10-19"/>
    <s v="2025-10-30 10:43:02"/>
    <s v="0000-00-00 00:00:00"/>
    <s v="0000-00-00 00:00:00"/>
    <s v="0000-00-00 00:00:00"/>
    <s v="0000-00-00 00:00:00"/>
    <s v="2025-10-30"/>
    <s v="2025-11-09"/>
    <s v="2025-11-20"/>
    <s v="2025-11-20"/>
    <s v="2025-11-28"/>
    <x v="16"/>
    <s v="Cali"/>
    <s v="PLT25"/>
    <x v="359"/>
    <m/>
    <x v="19"/>
    <n v="1"/>
    <x v="0"/>
    <x v="0"/>
    <x v="18"/>
    <n v="568287"/>
    <x v="1"/>
    <x v="0"/>
    <x v="0"/>
    <x v="3"/>
  </r>
  <r>
    <x v="2896"/>
    <x v="1570"/>
    <s v="MUEBLES CC CUBRIMIENTOS"/>
    <x v="0"/>
    <m/>
    <s v="0000-00-00"/>
    <s v="2025-10-19"/>
    <s v="2025-10-30 10:43:02"/>
    <s v="0000-00-00 00:00:00"/>
    <s v="0000-00-00 00:00:00"/>
    <s v="0000-00-00 00:00:00"/>
    <s v="0000-00-00 00:00:00"/>
    <s v="2025-10-30"/>
    <s v="2025-11-09"/>
    <s v="2025-11-20"/>
    <s v="2025-11-20"/>
    <s v="2025-11-28"/>
    <x v="16"/>
    <s v="Cali"/>
    <s v="SERV04"/>
    <x v="1202"/>
    <m/>
    <x v="0"/>
    <n v="1"/>
    <x v="0"/>
    <x v="0"/>
    <x v="0"/>
    <n v="2500000"/>
    <x v="1"/>
    <x v="1"/>
    <x v="1"/>
    <x v="3"/>
  </r>
  <r>
    <x v="2896"/>
    <x v="1570"/>
    <s v="MUEBLES CC CUBRIMIENTOS"/>
    <x v="0"/>
    <m/>
    <s v="0000-00-00"/>
    <s v="2025-10-19"/>
    <s v="2025-10-30 10:43:02"/>
    <s v="0000-00-00 00:00:00"/>
    <s v="0000-00-00 00:00:00"/>
    <s v="0000-00-00 00:00:00"/>
    <s v="0000-00-00 00:00:00"/>
    <s v="2025-10-30"/>
    <s v="2025-11-09"/>
    <s v="2025-11-20"/>
    <s v="2025-11-20"/>
    <s v="2025-11-28"/>
    <x v="16"/>
    <s v="Cali"/>
    <s v="SERVANDAM"/>
    <x v="865"/>
    <m/>
    <x v="0"/>
    <n v="1"/>
    <x v="0"/>
    <x v="0"/>
    <x v="0"/>
    <n v="800000"/>
    <x v="1"/>
    <x v="1"/>
    <x v="1"/>
    <x v="3"/>
  </r>
  <r>
    <x v="2896"/>
    <x v="1570"/>
    <s v="MUEBLES CC CUBRIMIENTOS"/>
    <x v="0"/>
    <m/>
    <s v="0000-00-00"/>
    <s v="2025-10-19"/>
    <s v="2025-10-30 10:43:02"/>
    <s v="0000-00-00 00:00:00"/>
    <s v="0000-00-00 00:00:00"/>
    <s v="0000-00-00 00:00:00"/>
    <s v="0000-00-00 00:00:00"/>
    <s v="2025-10-30"/>
    <s v="2025-11-09"/>
    <s v="2025-11-20"/>
    <s v="2025-11-20"/>
    <s v="2025-11-28"/>
    <x v="16"/>
    <s v="Cali"/>
    <s v="TRANSP06"/>
    <x v="59"/>
    <m/>
    <x v="0"/>
    <n v="1"/>
    <x v="0"/>
    <x v="0"/>
    <x v="0"/>
    <n v="1000000"/>
    <x v="1"/>
    <x v="1"/>
    <x v="1"/>
    <x v="3"/>
  </r>
  <r>
    <x v="2897"/>
    <x v="265"/>
    <s v="CUBRIMIENTO"/>
    <x v="0"/>
    <m/>
    <s v="2025-10-03"/>
    <s v="2025-10-06"/>
    <s v="2025-10-06 11:02:41"/>
    <s v="0000-00-00 00:00:00"/>
    <s v="2025-10-06 11:02:48"/>
    <s v="2025-10-08 15:39:49"/>
    <s v="0000-00-00 00:00:00"/>
    <s v="2025-10-07"/>
    <s v="2025-10-07"/>
    <s v="2025-10-09"/>
    <s v="2025-10-13"/>
    <s v="2025-10-13"/>
    <x v="3"/>
    <s v="Toscany"/>
    <s v="97"/>
    <x v="546"/>
    <m/>
    <x v="0"/>
    <n v="12"/>
    <x v="0"/>
    <x v="0"/>
    <x v="0"/>
    <n v="631200"/>
    <x v="0"/>
    <x v="0"/>
    <x v="0"/>
    <x v="0"/>
  </r>
  <r>
    <x v="2898"/>
    <x v="1571"/>
    <s v="MUEBLES CC CUBRIMIENTOS"/>
    <x v="0"/>
    <m/>
    <s v="2025-10-03"/>
    <s v="2025-10-03"/>
    <s v="2025-10-07 12:24:48"/>
    <s v="0000-00-00 00:00:00"/>
    <s v="2025-10-08 08:18:44"/>
    <s v="2025-10-08 08:18:51"/>
    <s v="2025-10-09 11:03:36"/>
    <s v="2025-10-06"/>
    <s v="2025-10-06"/>
    <s v="2025-11-11"/>
    <s v="2025-11-13"/>
    <s v="2025-11-14"/>
    <x v="1"/>
    <s v="Cali"/>
    <s v="1795"/>
    <x v="321"/>
    <s v="PENDIENTE DEFINIR CLIENTE"/>
    <x v="0"/>
    <n v="1"/>
    <x v="0"/>
    <x v="0"/>
    <x v="0"/>
    <n v="0"/>
    <x v="0"/>
    <x v="2"/>
    <x v="0"/>
    <x v="3"/>
  </r>
  <r>
    <x v="2899"/>
    <x v="1572"/>
    <s v="MUEBLES CC CUBRIMIENTOS"/>
    <x v="0"/>
    <m/>
    <s v="2025-10-03"/>
    <s v="2025-10-15"/>
    <s v="2025-10-17 13:46:53"/>
    <s v="0000-00-00 00:00:00"/>
    <s v="2025-11-06 06:48:16"/>
    <s v="2025-11-06 06:48:47"/>
    <s v="0000-00-00 00:00:00"/>
    <s v="2025-10-16"/>
    <s v="2025-10-16"/>
    <s v="2025-11-11"/>
    <s v="2025-11-13"/>
    <s v="2025-11-17"/>
    <x v="0"/>
    <s v="Virtual"/>
    <s v="5325"/>
    <x v="33"/>
    <m/>
    <x v="5"/>
    <n v="2"/>
    <x v="0"/>
    <x v="0"/>
    <x v="0"/>
    <n v="578894"/>
    <x v="0"/>
    <x v="0"/>
    <x v="0"/>
    <x v="3"/>
  </r>
  <r>
    <x v="2899"/>
    <x v="1572"/>
    <s v="MUEBLES CC CUBRIMIENTOS"/>
    <x v="0"/>
    <m/>
    <s v="2025-10-03"/>
    <s v="2025-10-15"/>
    <s v="2025-10-17 13:46:53"/>
    <s v="0000-00-00 00:00:00"/>
    <s v="2025-11-06 06:48:16"/>
    <s v="2025-11-06 06:48:47"/>
    <s v="0000-00-00 00:00:00"/>
    <s v="2025-10-16"/>
    <s v="2025-10-16"/>
    <s v="2025-11-11"/>
    <s v="2025-11-13"/>
    <s v="2025-11-17"/>
    <x v="0"/>
    <s v="Virtual"/>
    <s v="9708"/>
    <x v="778"/>
    <s v="LONA DICKSON BEIGE *1.20 REF:0681"/>
    <x v="0"/>
    <n v="2"/>
    <x v="0"/>
    <x v="0"/>
    <x v="0"/>
    <n v="2539058"/>
    <x v="0"/>
    <x v="0"/>
    <x v="0"/>
    <x v="3"/>
  </r>
  <r>
    <x v="2900"/>
    <x v="1573"/>
    <s v="CUBRIMIENTO"/>
    <x v="0"/>
    <m/>
    <s v="2025-10-04"/>
    <s v="2025-10-04"/>
    <s v="2025-10-07 15:35:46"/>
    <s v="0000-00-00 00:00:00"/>
    <s v="2025-10-08 11:43:32"/>
    <s v="2025-10-09 06:44:28"/>
    <s v="0000-00-00 00:00:00"/>
    <s v="2025-10-06"/>
    <s v="2025-10-06"/>
    <s v="2025-10-08"/>
    <s v="2025-10-14"/>
    <s v="2025-10-14"/>
    <x v="3"/>
    <s v="Barranquilla"/>
    <s v="11441"/>
    <x v="204"/>
    <m/>
    <x v="0"/>
    <n v="1"/>
    <x v="0"/>
    <x v="0"/>
    <x v="0"/>
    <n v="84000"/>
    <x v="0"/>
    <x v="0"/>
    <x v="0"/>
    <x v="0"/>
  </r>
  <r>
    <x v="2901"/>
    <x v="1574"/>
    <s v="MUEBLES CC CUBRIMIENTOS"/>
    <x v="0"/>
    <m/>
    <s v="2025-10-04"/>
    <s v="2025-10-10"/>
    <s v="2025-10-14 13:53:30"/>
    <s v="2025-10-16 13:42:49"/>
    <s v="0000-00-00 00:00:00"/>
    <s v="0000-00-00 00:00:00"/>
    <s v="0000-00-00 00:00:00"/>
    <s v="2025-10-13"/>
    <s v="2025-10-17"/>
    <s v="2025-11-20"/>
    <s v="2025-11-24"/>
    <s v="2025-11-24"/>
    <x v="2"/>
    <s v="Cali"/>
    <s v="28917"/>
    <x v="1347"/>
    <s v="LONA DICKSON CAFE VETEADO U235 1.20M"/>
    <x v="0"/>
    <n v="1"/>
    <x v="0"/>
    <x v="0"/>
    <x v="0"/>
    <n v="1704000"/>
    <x v="0"/>
    <x v="17"/>
    <x v="0"/>
    <x v="3"/>
  </r>
  <r>
    <x v="2901"/>
    <x v="1574"/>
    <s v="MUEBLES CC CUBRIMIENTOS"/>
    <x v="0"/>
    <m/>
    <s v="2025-10-04"/>
    <s v="2025-10-10"/>
    <s v="2025-10-14 13:53:30"/>
    <s v="2025-10-16 13:42:49"/>
    <s v="0000-00-00 00:00:00"/>
    <s v="0000-00-00 00:00:00"/>
    <s v="0000-00-00 00:00:00"/>
    <s v="2025-10-13"/>
    <s v="2025-10-17"/>
    <s v="2025-11-20"/>
    <s v="2025-11-24"/>
    <s v="2025-11-24"/>
    <x v="2"/>
    <s v="Cali"/>
    <s v="PUBL01"/>
    <x v="117"/>
    <m/>
    <x v="0"/>
    <n v="1"/>
    <x v="46"/>
    <x v="8"/>
    <x v="0"/>
    <n v="350000"/>
    <x v="0"/>
    <x v="0"/>
    <x v="0"/>
    <x v="3"/>
  </r>
  <r>
    <x v="2902"/>
    <x v="1575"/>
    <s v="CUBRIMIENTO"/>
    <x v="0"/>
    <m/>
    <s v="2025-10-06"/>
    <s v="2025-10-27"/>
    <s v="2025-10-30 09:28:59"/>
    <s v="0000-00-00 00:00:00"/>
    <s v="0000-00-00 00:00:00"/>
    <s v="0000-00-00 00:00:00"/>
    <s v="0000-00-00 00:00:00"/>
    <s v="2025-10-28"/>
    <s v="2025-11-04"/>
    <s v="2025-11-11"/>
    <s v="2025-11-13"/>
    <s v="2025-11-20"/>
    <x v="16"/>
    <s v="Cali"/>
    <s v="27249"/>
    <x v="64"/>
    <m/>
    <x v="0"/>
    <n v="4"/>
    <x v="0"/>
    <x v="0"/>
    <x v="0"/>
    <n v="625096"/>
    <x v="1"/>
    <x v="0"/>
    <x v="0"/>
    <x v="3"/>
  </r>
  <r>
    <x v="2902"/>
    <x v="1575"/>
    <s v="CUBRIMIENTO"/>
    <x v="0"/>
    <m/>
    <s v="2025-10-06"/>
    <s v="2025-10-27"/>
    <s v="2025-10-30 09:28:59"/>
    <s v="0000-00-00 00:00:00"/>
    <s v="0000-00-00 00:00:00"/>
    <s v="0000-00-00 00:00:00"/>
    <s v="0000-00-00 00:00:00"/>
    <s v="2025-10-28"/>
    <s v="2025-11-04"/>
    <s v="2025-11-11"/>
    <s v="2025-11-13"/>
    <s v="2025-11-20"/>
    <x v="16"/>
    <s v="Cali"/>
    <s v="FLANCHE01"/>
    <x v="51"/>
    <m/>
    <x v="3"/>
    <n v="1"/>
    <x v="458"/>
    <x v="0"/>
    <x v="0"/>
    <n v="1036964"/>
    <x v="1"/>
    <x v="0"/>
    <x v="0"/>
    <x v="3"/>
  </r>
  <r>
    <x v="2902"/>
    <x v="1575"/>
    <s v="CUBRIMIENTO"/>
    <x v="0"/>
    <m/>
    <s v="2025-10-06"/>
    <s v="2025-10-27"/>
    <s v="2025-10-30 09:28:59"/>
    <s v="0000-00-00 00:00:00"/>
    <s v="0000-00-00 00:00:00"/>
    <s v="0000-00-00 00:00:00"/>
    <s v="0000-00-00 00:00:00"/>
    <s v="2025-10-28"/>
    <s v="2025-11-04"/>
    <s v="2025-11-11"/>
    <s v="2025-11-13"/>
    <s v="2025-11-20"/>
    <x v="16"/>
    <s v="Cali"/>
    <s v="PLITE10"/>
    <x v="263"/>
    <s v="LONA PERGOTEX BLACKOUT BLANCA 3 M"/>
    <x v="3"/>
    <n v="1"/>
    <x v="3"/>
    <x v="0"/>
    <x v="109"/>
    <n v="9280519"/>
    <x v="1"/>
    <x v="4"/>
    <x v="6"/>
    <x v="3"/>
  </r>
  <r>
    <x v="2902"/>
    <x v="1575"/>
    <s v="CUBRIMIENTO"/>
    <x v="0"/>
    <m/>
    <s v="2025-10-06"/>
    <s v="2025-10-27"/>
    <s v="2025-10-30 09:28:59"/>
    <s v="0000-00-00 00:00:00"/>
    <s v="0000-00-00 00:00:00"/>
    <s v="0000-00-00 00:00:00"/>
    <s v="0000-00-00 00:00:00"/>
    <s v="2025-10-28"/>
    <s v="2025-11-04"/>
    <s v="2025-11-11"/>
    <s v="2025-11-13"/>
    <s v="2025-11-20"/>
    <x v="16"/>
    <s v="Cali"/>
    <s v="PTAL01"/>
    <x v="131"/>
    <m/>
    <x v="3"/>
    <n v="4"/>
    <x v="0"/>
    <x v="1"/>
    <x v="0"/>
    <n v="2884552"/>
    <x v="1"/>
    <x v="0"/>
    <x v="0"/>
    <x v="3"/>
  </r>
  <r>
    <x v="2902"/>
    <x v="1575"/>
    <s v="CUBRIMIENTO"/>
    <x v="0"/>
    <m/>
    <s v="2025-10-06"/>
    <s v="2025-10-27"/>
    <s v="2025-10-30 09:28:59"/>
    <s v="0000-00-00 00:00:00"/>
    <s v="0000-00-00 00:00:00"/>
    <s v="0000-00-00 00:00:00"/>
    <s v="0000-00-00 00:00:00"/>
    <s v="2025-10-28"/>
    <s v="2025-11-04"/>
    <s v="2025-11-11"/>
    <s v="2025-11-13"/>
    <s v="2025-11-20"/>
    <x v="16"/>
    <s v="Cali"/>
    <s v="SERVANDAM"/>
    <x v="865"/>
    <m/>
    <x v="0"/>
    <n v="1"/>
    <x v="0"/>
    <x v="0"/>
    <x v="0"/>
    <n v="100000"/>
    <x v="1"/>
    <x v="1"/>
    <x v="1"/>
    <x v="3"/>
  </r>
  <r>
    <x v="2902"/>
    <x v="1575"/>
    <s v="CUBRIMIENTO"/>
    <x v="0"/>
    <m/>
    <s v="2025-10-06"/>
    <s v="2025-10-27"/>
    <s v="2025-10-30 09:28:59"/>
    <s v="0000-00-00 00:00:00"/>
    <s v="0000-00-00 00:00:00"/>
    <s v="0000-00-00 00:00:00"/>
    <s v="0000-00-00 00:00:00"/>
    <s v="2025-10-28"/>
    <s v="2025-11-04"/>
    <s v="2025-11-11"/>
    <s v="2025-11-13"/>
    <s v="2025-11-20"/>
    <x v="16"/>
    <s v="Cali"/>
    <s v="VIGAAL01"/>
    <x v="1348"/>
    <m/>
    <x v="3"/>
    <n v="1"/>
    <x v="15"/>
    <x v="0"/>
    <x v="0"/>
    <n v="858959"/>
    <x v="1"/>
    <x v="0"/>
    <x v="0"/>
    <x v="3"/>
  </r>
  <r>
    <x v="2902"/>
    <x v="1575"/>
    <s v="CUBRIMIENTO"/>
    <x v="0"/>
    <m/>
    <s v="2025-10-06"/>
    <s v="2025-10-27"/>
    <s v="2025-10-30 09:28:59"/>
    <s v="0000-00-00 00:00:00"/>
    <s v="0000-00-00 00:00:00"/>
    <s v="0000-00-00 00:00:00"/>
    <s v="0000-00-00 00:00:00"/>
    <s v="2025-10-28"/>
    <s v="2025-11-04"/>
    <s v="2025-11-11"/>
    <s v="2025-11-13"/>
    <s v="2025-11-20"/>
    <x v="16"/>
    <s v="Cali"/>
    <s v="VIGAAL01"/>
    <x v="1348"/>
    <m/>
    <x v="3"/>
    <n v="1"/>
    <x v="113"/>
    <x v="0"/>
    <x v="0"/>
    <n v="977552"/>
    <x v="1"/>
    <x v="0"/>
    <x v="0"/>
    <x v="3"/>
  </r>
  <r>
    <x v="2903"/>
    <x v="1576"/>
    <s v="MUEBLES CC CUBRIMIENTOS"/>
    <x v="0"/>
    <m/>
    <s v="2025-10-06"/>
    <s v="2025-10-14"/>
    <s v="2025-10-16 17:31:04"/>
    <s v="0000-00-00 00:00:00"/>
    <s v="2025-10-20 13:31:31"/>
    <s v="2025-10-23 10:04:50"/>
    <s v="0000-00-00 00:00:00"/>
    <s v="2025-10-15"/>
    <s v="2025-10-15"/>
    <s v="2025-10-29"/>
    <s v="2025-10-31"/>
    <s v="2025-11-03"/>
    <x v="2"/>
    <s v="Virtual"/>
    <s v="REP032"/>
    <x v="413"/>
    <m/>
    <x v="0"/>
    <n v="2"/>
    <x v="0"/>
    <x v="0"/>
    <x v="0"/>
    <n v="300000"/>
    <x v="0"/>
    <x v="0"/>
    <x v="0"/>
    <x v="0"/>
  </r>
  <r>
    <x v="2903"/>
    <x v="1576"/>
    <s v="MUEBLES CC CUBRIMIENTOS"/>
    <x v="0"/>
    <m/>
    <s v="2025-10-06"/>
    <s v="2025-10-14"/>
    <s v="2025-10-16 17:31:04"/>
    <s v="0000-00-00 00:00:00"/>
    <s v="2025-10-20 13:31:31"/>
    <s v="2025-10-23 10:04:50"/>
    <s v="0000-00-00 00:00:00"/>
    <s v="2025-10-15"/>
    <s v="2025-10-15"/>
    <s v="2025-10-29"/>
    <s v="2025-10-31"/>
    <s v="2025-11-03"/>
    <x v="2"/>
    <s v="Virtual"/>
    <s v="REP039"/>
    <x v="874"/>
    <m/>
    <x v="0"/>
    <n v="4"/>
    <x v="0"/>
    <x v="0"/>
    <x v="0"/>
    <n v="500000"/>
    <x v="0"/>
    <x v="0"/>
    <x v="0"/>
    <x v="0"/>
  </r>
  <r>
    <x v="2904"/>
    <x v="1577"/>
    <s v="CUBRIMIENTO"/>
    <x v="0"/>
    <m/>
    <s v="2025-10-06"/>
    <s v="2025-10-08"/>
    <s v="2025-10-08 10:56:13"/>
    <s v="0000-00-00 00:00:00"/>
    <s v="2025-10-08 10:58:03"/>
    <s v="2025-10-10 06:34:12"/>
    <s v="0000-00-00 00:00:00"/>
    <s v="2025-10-09"/>
    <s v="2025-10-09"/>
    <s v="2025-10-13"/>
    <s v="2025-10-15"/>
    <s v="2025-10-15"/>
    <x v="3"/>
    <s v="Toscany"/>
    <s v="13155"/>
    <x v="390"/>
    <m/>
    <x v="0"/>
    <n v="2"/>
    <x v="0"/>
    <x v="0"/>
    <x v="0"/>
    <n v="2160000"/>
    <x v="0"/>
    <x v="0"/>
    <x v="0"/>
    <x v="0"/>
  </r>
  <r>
    <x v="2904"/>
    <x v="1577"/>
    <s v="CUBRIMIENTO"/>
    <x v="0"/>
    <m/>
    <s v="2025-10-06"/>
    <s v="2025-10-08"/>
    <s v="2025-10-08 10:56:13"/>
    <s v="0000-00-00 00:00:00"/>
    <s v="2025-10-08 10:58:03"/>
    <s v="2025-10-10 06:34:12"/>
    <s v="0000-00-00 00:00:00"/>
    <s v="2025-10-09"/>
    <s v="2025-10-09"/>
    <s v="2025-10-13"/>
    <s v="2025-10-15"/>
    <s v="2025-10-15"/>
    <x v="3"/>
    <s v="Toscany"/>
    <s v="9897"/>
    <x v="588"/>
    <m/>
    <x v="0"/>
    <n v="2"/>
    <x v="0"/>
    <x v="0"/>
    <x v="0"/>
    <n v="72000"/>
    <x v="0"/>
    <x v="0"/>
    <x v="0"/>
    <x v="0"/>
  </r>
  <r>
    <x v="2904"/>
    <x v="1577"/>
    <s v="CUBRIMIENTO"/>
    <x v="0"/>
    <m/>
    <s v="2025-10-06"/>
    <s v="2025-10-08"/>
    <s v="2025-10-08 10:56:13"/>
    <s v="0000-00-00 00:00:00"/>
    <s v="2025-10-08 10:58:03"/>
    <s v="2025-10-10 06:34:12"/>
    <s v="0000-00-00 00:00:00"/>
    <s v="2025-10-09"/>
    <s v="2025-10-09"/>
    <s v="2025-10-13"/>
    <s v="2025-10-15"/>
    <s v="2025-10-15"/>
    <x v="3"/>
    <s v="Toscany"/>
    <s v="ALUTT01"/>
    <x v="464"/>
    <m/>
    <x v="0"/>
    <n v="2"/>
    <x v="0"/>
    <x v="0"/>
    <x v="0"/>
    <n v="980000"/>
    <x v="0"/>
    <x v="0"/>
    <x v="0"/>
    <x v="0"/>
  </r>
  <r>
    <x v="2905"/>
    <x v="663"/>
    <s v="MUEBLES CC CUBRIMIENTOS"/>
    <x v="0"/>
    <m/>
    <s v="2025-10-06"/>
    <s v="2025-10-07"/>
    <s v="2025-10-07 10:01:00"/>
    <s v="0000-00-00 00:00:00"/>
    <s v="2025-10-07 10:01:06"/>
    <s v="2025-10-09 07:17:00"/>
    <s v="2025-10-20 16:42:16"/>
    <s v="2025-10-08"/>
    <s v="2025-10-08"/>
    <s v="2025-10-10"/>
    <s v="2025-10-14"/>
    <s v="2025-10-15"/>
    <x v="3"/>
    <s v="Toscany"/>
    <s v="18005"/>
    <x v="382"/>
    <m/>
    <x v="0"/>
    <n v="26"/>
    <x v="0"/>
    <x v="0"/>
    <x v="0"/>
    <n v="1367600"/>
    <x v="0"/>
    <x v="0"/>
    <x v="0"/>
    <x v="0"/>
  </r>
  <r>
    <x v="2906"/>
    <x v="1578"/>
    <s v="CUBRIMIENTO"/>
    <x v="0"/>
    <m/>
    <s v="2025-10-07"/>
    <s v="2025-10-16"/>
    <s v="2025-10-27 10:55:36"/>
    <s v="2025-10-27 17:15:29"/>
    <s v="2025-11-05 09:24:01"/>
    <s v="2025-11-05 15:53:44"/>
    <s v="2025-11-05 15:53:50"/>
    <s v="2025-10-27"/>
    <s v="2025-10-31"/>
    <s v="2025-11-02"/>
    <s v="2025-11-06"/>
    <s v="2025-11-07"/>
    <x v="3"/>
    <s v="Toscana"/>
    <s v="SOMB0302**"/>
    <x v="259"/>
    <m/>
    <x v="1"/>
    <n v="1"/>
    <x v="2"/>
    <x v="0"/>
    <x v="17"/>
    <n v="2568625.92"/>
    <x v="0"/>
    <x v="14"/>
    <x v="0"/>
    <x v="3"/>
  </r>
  <r>
    <x v="2906"/>
    <x v="1578"/>
    <s v="CUBRIMIENTO"/>
    <x v="0"/>
    <m/>
    <s v="2025-10-07"/>
    <s v="2025-10-16"/>
    <s v="2025-10-27 10:55:36"/>
    <s v="2025-10-27 17:15:29"/>
    <s v="2025-11-05 09:24:01"/>
    <s v="2025-11-05 15:53:44"/>
    <s v="2025-11-05 15:53:50"/>
    <s v="2025-10-27"/>
    <s v="2025-10-31"/>
    <s v="2025-11-02"/>
    <s v="2025-11-06"/>
    <s v="2025-11-07"/>
    <x v="3"/>
    <s v="Toscana"/>
    <s v="SOMB0302**"/>
    <x v="259"/>
    <m/>
    <x v="1"/>
    <n v="1"/>
    <x v="3"/>
    <x v="0"/>
    <x v="17"/>
    <n v="1959516"/>
    <x v="0"/>
    <x v="14"/>
    <x v="0"/>
    <x v="3"/>
  </r>
  <r>
    <x v="2907"/>
    <x v="1579"/>
    <s v="MUEBLES CC CUBRIMIENTOS"/>
    <x v="0"/>
    <m/>
    <s v="2025-10-07"/>
    <s v="2025-10-11"/>
    <s v="2025-10-27 14:13:33"/>
    <s v="0000-00-00 00:00:00"/>
    <s v="0000-00-00 00:00:00"/>
    <s v="0000-00-00 00:00:00"/>
    <s v="0000-00-00 00:00:00"/>
    <s v="2025-10-27"/>
    <s v="2025-11-06"/>
    <s v="2025-11-20"/>
    <s v="2025-11-24"/>
    <s v="2025-12-08"/>
    <x v="9"/>
    <s v="Cali"/>
    <s v="27249"/>
    <x v="64"/>
    <m/>
    <x v="0"/>
    <n v="1"/>
    <x v="0"/>
    <x v="0"/>
    <x v="0"/>
    <n v="142500"/>
    <x v="1"/>
    <x v="0"/>
    <x v="0"/>
    <x v="3"/>
  </r>
  <r>
    <x v="2907"/>
    <x v="1579"/>
    <s v="MUEBLES CC CUBRIMIENTOS"/>
    <x v="0"/>
    <m/>
    <s v="2025-10-07"/>
    <s v="2025-10-11"/>
    <s v="2025-10-27 14:13:33"/>
    <s v="0000-00-00 00:00:00"/>
    <s v="0000-00-00 00:00:00"/>
    <s v="0000-00-00 00:00:00"/>
    <s v="0000-00-00 00:00:00"/>
    <s v="2025-10-27"/>
    <s v="2025-11-06"/>
    <s v="2025-11-20"/>
    <s v="2025-11-24"/>
    <s v="2025-12-08"/>
    <x v="9"/>
    <s v="Cali"/>
    <s v="28523"/>
    <x v="1000"/>
    <m/>
    <x v="0"/>
    <n v="1"/>
    <x v="0"/>
    <x v="0"/>
    <x v="0"/>
    <n v="31500"/>
    <x v="1"/>
    <x v="0"/>
    <x v="0"/>
    <x v="3"/>
  </r>
  <r>
    <x v="2907"/>
    <x v="1579"/>
    <s v="MUEBLES CC CUBRIMIENTOS"/>
    <x v="0"/>
    <m/>
    <s v="2025-10-07"/>
    <s v="2025-10-11"/>
    <s v="2025-10-27 14:13:33"/>
    <s v="0000-00-00 00:00:00"/>
    <s v="0000-00-00 00:00:00"/>
    <s v="0000-00-00 00:00:00"/>
    <s v="0000-00-00 00:00:00"/>
    <s v="2025-10-27"/>
    <s v="2025-11-06"/>
    <s v="2025-11-20"/>
    <s v="2025-11-24"/>
    <s v="2025-12-08"/>
    <x v="9"/>
    <s v="Cali"/>
    <s v="CORB04"/>
    <x v="1339"/>
    <s v="LONA DICKSON VERDE FORESTA REF:6687"/>
    <x v="19"/>
    <n v="1"/>
    <x v="21"/>
    <x v="0"/>
    <x v="110"/>
    <n v="2529207"/>
    <x v="1"/>
    <x v="21"/>
    <x v="0"/>
    <x v="3"/>
  </r>
  <r>
    <x v="2907"/>
    <x v="1579"/>
    <s v="MUEBLES CC CUBRIMIENTOS"/>
    <x v="0"/>
    <m/>
    <s v="2025-10-07"/>
    <s v="2025-10-11"/>
    <s v="2025-10-27 14:13:33"/>
    <s v="0000-00-00 00:00:00"/>
    <s v="0000-00-00 00:00:00"/>
    <s v="0000-00-00 00:00:00"/>
    <s v="0000-00-00 00:00:00"/>
    <s v="2025-10-27"/>
    <s v="2025-11-06"/>
    <s v="2025-11-20"/>
    <s v="2025-11-24"/>
    <s v="2025-12-08"/>
    <x v="9"/>
    <s v="Cali"/>
    <s v="SERVANDAM"/>
    <x v="865"/>
    <m/>
    <x v="0"/>
    <n v="1"/>
    <x v="0"/>
    <x v="0"/>
    <x v="0"/>
    <n v="100000"/>
    <x v="1"/>
    <x v="1"/>
    <x v="1"/>
    <x v="3"/>
  </r>
  <r>
    <x v="2908"/>
    <x v="1580"/>
    <s v="MUEBLES"/>
    <x v="0"/>
    <m/>
    <s v="2025-10-07"/>
    <s v="2025-10-07"/>
    <s v="2025-10-08 09:18:25"/>
    <s v="0000-00-00 00:00:00"/>
    <s v="0000-00-00 00:00:00"/>
    <s v="2025-10-20 06:29:42"/>
    <s v="0000-00-00 00:00:00"/>
    <s v="2025-10-08"/>
    <s v="2025-10-08"/>
    <s v="2025-10-09"/>
    <s v="2025-10-13"/>
    <s v="2025-10-13"/>
    <x v="3"/>
    <s v="Medellin"/>
    <s v="100196"/>
    <x v="218"/>
    <m/>
    <x v="0"/>
    <n v="1"/>
    <x v="0"/>
    <x v="0"/>
    <x v="0"/>
    <n v="169800"/>
    <x v="0"/>
    <x v="0"/>
    <x v="0"/>
    <x v="0"/>
  </r>
  <r>
    <x v="2909"/>
    <x v="1504"/>
    <s v="MUEBLES CC CUBRIMIENTOS"/>
    <x v="0"/>
    <m/>
    <s v="2025-10-07"/>
    <s v="2025-10-07"/>
    <s v="2025-10-08 08:45:49"/>
    <s v="0000-00-00 00:00:00"/>
    <s v="2025-10-11 14:37:42"/>
    <s v="2025-10-14 13:23:01"/>
    <s v="2025-10-14 19:25:49"/>
    <s v="2025-10-08"/>
    <s v="2025-10-08"/>
    <s v="2025-10-09"/>
    <s v="2025-10-13"/>
    <s v="2025-10-14"/>
    <x v="3"/>
    <s v="Cali"/>
    <s v="11443"/>
    <x v="368"/>
    <m/>
    <x v="0"/>
    <n v="2"/>
    <x v="0"/>
    <x v="0"/>
    <x v="0"/>
    <n v="20000"/>
    <x v="0"/>
    <x v="0"/>
    <x v="0"/>
    <x v="0"/>
  </r>
  <r>
    <x v="2910"/>
    <x v="1581"/>
    <s v="MUEBLES CC CUBRIMIENTOS"/>
    <x v="0"/>
    <m/>
    <s v="2025-10-07"/>
    <s v="2025-10-31"/>
    <s v="0000-00-00 00:00:00"/>
    <s v="0000-00-00 00:00:00"/>
    <s v="0000-00-00 00:00:00"/>
    <s v="0000-00-00 00:00:00"/>
    <s v="0000-00-00 00:00:00"/>
    <s v="2025-11-03"/>
    <s v="2025-11-03"/>
    <s v="2025-11-27"/>
    <s v="2025-12-03"/>
    <s v="2025-12-05"/>
    <x v="20"/>
    <s v="Barranquilla"/>
    <s v="5325"/>
    <x v="33"/>
    <m/>
    <x v="3"/>
    <n v="1"/>
    <x v="0"/>
    <x v="0"/>
    <x v="0"/>
    <n v="330000"/>
    <x v="2"/>
    <x v="0"/>
    <x v="0"/>
    <x v="3"/>
  </r>
  <r>
    <x v="2910"/>
    <x v="1581"/>
    <s v="MUEBLES CC CUBRIMIENTOS"/>
    <x v="0"/>
    <m/>
    <s v="2025-10-07"/>
    <s v="2025-10-31"/>
    <s v="0000-00-00 00:00:00"/>
    <s v="0000-00-00 00:00:00"/>
    <s v="0000-00-00 00:00:00"/>
    <s v="0000-00-00 00:00:00"/>
    <s v="0000-00-00 00:00:00"/>
    <s v="2025-11-03"/>
    <s v="2025-11-03"/>
    <s v="2025-11-27"/>
    <s v="2025-12-03"/>
    <s v="2025-12-05"/>
    <x v="20"/>
    <s v="Barranquilla"/>
    <s v="9712"/>
    <x v="95"/>
    <s v="LONA DICKSON TAUPE REF:7559"/>
    <x v="0"/>
    <n v="4"/>
    <x v="0"/>
    <x v="0"/>
    <x v="0"/>
    <n v="10454356"/>
    <x v="2"/>
    <x v="0"/>
    <x v="0"/>
    <x v="3"/>
  </r>
  <r>
    <x v="2910"/>
    <x v="1581"/>
    <s v="MUEBLES CC CUBRIMIENTOS"/>
    <x v="0"/>
    <m/>
    <s v="2025-10-07"/>
    <s v="2025-10-31"/>
    <s v="0000-00-00 00:00:00"/>
    <s v="0000-00-00 00:00:00"/>
    <s v="0000-00-00 00:00:00"/>
    <s v="0000-00-00 00:00:00"/>
    <s v="0000-00-00 00:00:00"/>
    <s v="2025-11-03"/>
    <s v="2025-11-03"/>
    <s v="2025-11-27"/>
    <s v="2025-12-03"/>
    <s v="2025-12-05"/>
    <x v="20"/>
    <s v="Barranquilla"/>
    <s v="TRANSP11"/>
    <x v="177"/>
    <m/>
    <x v="0"/>
    <n v="1"/>
    <x v="0"/>
    <x v="0"/>
    <x v="0"/>
    <n v="350000"/>
    <x v="2"/>
    <x v="0"/>
    <x v="0"/>
    <x v="3"/>
  </r>
  <r>
    <x v="2911"/>
    <x v="257"/>
    <s v="CUBRIMIENTO"/>
    <x v="0"/>
    <m/>
    <s v="2025-10-07"/>
    <s v="2025-10-14"/>
    <s v="2025-10-14 13:30:05"/>
    <s v="0000-00-00 00:00:00"/>
    <s v="2025-10-14 13:30:12"/>
    <s v="2025-10-15 07:22:44"/>
    <s v="0000-00-00 00:00:00"/>
    <s v="2025-10-15"/>
    <s v="2025-10-15"/>
    <s v="2025-10-17"/>
    <s v="2025-10-21"/>
    <s v="2025-10-21"/>
    <x v="3"/>
    <s v="Toscany"/>
    <s v="11369"/>
    <x v="789"/>
    <m/>
    <x v="0"/>
    <n v="20"/>
    <x v="0"/>
    <x v="0"/>
    <x v="0"/>
    <n v="26000"/>
    <x v="0"/>
    <x v="0"/>
    <x v="0"/>
    <x v="0"/>
  </r>
  <r>
    <x v="2911"/>
    <x v="257"/>
    <s v="CUBRIMIENTO"/>
    <x v="0"/>
    <m/>
    <s v="2025-10-07"/>
    <s v="2025-10-14"/>
    <s v="2025-10-14 13:30:05"/>
    <s v="0000-00-00 00:00:00"/>
    <s v="2025-10-14 13:30:12"/>
    <s v="2025-10-15 07:22:44"/>
    <s v="0000-00-00 00:00:00"/>
    <s v="2025-10-15"/>
    <s v="2025-10-15"/>
    <s v="2025-10-17"/>
    <s v="2025-10-21"/>
    <s v="2025-10-21"/>
    <x v="3"/>
    <s v="Toscany"/>
    <s v="11435"/>
    <x v="229"/>
    <m/>
    <x v="0"/>
    <n v="10"/>
    <x v="0"/>
    <x v="0"/>
    <x v="0"/>
    <n v="639000"/>
    <x v="0"/>
    <x v="0"/>
    <x v="0"/>
    <x v="0"/>
  </r>
  <r>
    <x v="2911"/>
    <x v="257"/>
    <s v="CUBRIMIENTO"/>
    <x v="0"/>
    <m/>
    <s v="2025-10-07"/>
    <s v="2025-10-14"/>
    <s v="2025-10-14 13:30:05"/>
    <s v="0000-00-00 00:00:00"/>
    <s v="2025-10-14 13:30:12"/>
    <s v="2025-10-15 07:22:44"/>
    <s v="0000-00-00 00:00:00"/>
    <s v="2025-10-15"/>
    <s v="2025-10-15"/>
    <s v="2025-10-17"/>
    <s v="2025-10-21"/>
    <s v="2025-10-21"/>
    <x v="3"/>
    <s v="Toscany"/>
    <s v="12871"/>
    <x v="790"/>
    <m/>
    <x v="0"/>
    <n v="20"/>
    <x v="0"/>
    <x v="0"/>
    <x v="0"/>
    <n v="8000"/>
    <x v="0"/>
    <x v="0"/>
    <x v="0"/>
    <x v="0"/>
  </r>
  <r>
    <x v="2912"/>
    <x v="61"/>
    <s v="MUEBLES"/>
    <x v="0"/>
    <m/>
    <s v="2025-10-07"/>
    <s v="2025-10-07"/>
    <s v="2025-10-07 17:43:18"/>
    <s v="0000-00-00 00:00:00"/>
    <s v="0000-00-00 00:00:00"/>
    <s v="0000-00-00 00:00:00"/>
    <s v="2025-10-27 10:40:46"/>
    <s v="2025-10-08"/>
    <s v="2025-10-08"/>
    <s v="2025-10-09"/>
    <s v="2025-10-13"/>
    <s v="2025-10-14"/>
    <x v="1"/>
    <s v="Cali"/>
    <s v="28722"/>
    <x v="1349"/>
    <m/>
    <x v="0"/>
    <n v="7"/>
    <x v="0"/>
    <x v="0"/>
    <x v="0"/>
    <n v="0"/>
    <x v="0"/>
    <x v="0"/>
    <x v="0"/>
    <x v="0"/>
  </r>
  <r>
    <x v="2912"/>
    <x v="61"/>
    <s v="MUEBLES"/>
    <x v="0"/>
    <m/>
    <s v="2025-10-07"/>
    <s v="2025-10-07"/>
    <s v="2025-10-07 17:43:18"/>
    <s v="0000-00-00 00:00:00"/>
    <s v="0000-00-00 00:00:00"/>
    <s v="0000-00-00 00:00:00"/>
    <s v="2025-10-27 10:40:46"/>
    <s v="2025-10-08"/>
    <s v="2025-10-08"/>
    <s v="2025-10-09"/>
    <s v="2025-10-13"/>
    <s v="2025-10-14"/>
    <x v="1"/>
    <s v="Cali"/>
    <s v="28723"/>
    <x v="1350"/>
    <m/>
    <x v="0"/>
    <n v="7"/>
    <x v="0"/>
    <x v="0"/>
    <x v="0"/>
    <n v="0"/>
    <x v="0"/>
    <x v="0"/>
    <x v="0"/>
    <x v="0"/>
  </r>
  <r>
    <x v="2913"/>
    <x v="1582"/>
    <s v="MUEBLES CC CUBRIMIENTOS"/>
    <x v="0"/>
    <m/>
    <s v="2025-10-07"/>
    <s v="2025-10-16"/>
    <s v="2025-10-20 15:42:51"/>
    <s v="0000-00-00 00:00:00"/>
    <s v="0000-00-00 00:00:00"/>
    <s v="0000-00-00 00:00:00"/>
    <s v="0000-00-00 00:00:00"/>
    <s v="2025-10-17"/>
    <s v="2025-10-17"/>
    <s v="2025-11-12"/>
    <s v="2025-11-17"/>
    <s v="2025-11-19"/>
    <x v="4"/>
    <s v="Bogota"/>
    <s v="100196"/>
    <x v="218"/>
    <m/>
    <x v="0"/>
    <n v="1"/>
    <x v="0"/>
    <x v="0"/>
    <x v="0"/>
    <n v="198000"/>
    <x v="1"/>
    <x v="0"/>
    <x v="0"/>
    <x v="3"/>
  </r>
  <r>
    <x v="2913"/>
    <x v="1582"/>
    <s v="MUEBLES CC CUBRIMIENTOS"/>
    <x v="0"/>
    <m/>
    <s v="2025-10-07"/>
    <s v="2025-10-16"/>
    <s v="2025-10-20 15:42:51"/>
    <s v="0000-00-00 00:00:00"/>
    <s v="0000-00-00 00:00:00"/>
    <s v="0000-00-00 00:00:00"/>
    <s v="0000-00-00 00:00:00"/>
    <s v="2025-10-17"/>
    <s v="2025-10-17"/>
    <s v="2025-11-12"/>
    <s v="2025-11-17"/>
    <s v="2025-11-19"/>
    <x v="4"/>
    <s v="Bogota"/>
    <s v="100245"/>
    <x v="236"/>
    <s v="LONA DICKSON AZUL VETEADO REF:U391"/>
    <x v="4"/>
    <n v="1"/>
    <x v="0"/>
    <x v="0"/>
    <x v="0"/>
    <n v="3997335"/>
    <x v="1"/>
    <x v="2"/>
    <x v="0"/>
    <x v="3"/>
  </r>
  <r>
    <x v="2913"/>
    <x v="1582"/>
    <s v="MUEBLES CC CUBRIMIENTOS"/>
    <x v="0"/>
    <m/>
    <s v="2025-10-07"/>
    <s v="2025-10-16"/>
    <s v="2025-10-20 15:42:51"/>
    <s v="0000-00-00 00:00:00"/>
    <s v="0000-00-00 00:00:00"/>
    <s v="0000-00-00 00:00:00"/>
    <s v="0000-00-00 00:00:00"/>
    <s v="2025-10-17"/>
    <s v="2025-10-17"/>
    <s v="2025-11-12"/>
    <s v="2025-11-17"/>
    <s v="2025-11-19"/>
    <x v="4"/>
    <s v="Bogota"/>
    <s v="100248"/>
    <x v="237"/>
    <s v="LONA DICKSON AZUL VETEADO REF:U391"/>
    <x v="4"/>
    <n v="2"/>
    <x v="0"/>
    <x v="0"/>
    <x v="0"/>
    <n v="7030008"/>
    <x v="1"/>
    <x v="2"/>
    <x v="0"/>
    <x v="3"/>
  </r>
  <r>
    <x v="2913"/>
    <x v="1582"/>
    <s v="MUEBLES CC CUBRIMIENTOS"/>
    <x v="0"/>
    <m/>
    <s v="2025-10-07"/>
    <s v="2025-10-16"/>
    <s v="2025-10-20 15:42:51"/>
    <s v="0000-00-00 00:00:00"/>
    <s v="0000-00-00 00:00:00"/>
    <s v="0000-00-00 00:00:00"/>
    <s v="0000-00-00 00:00:00"/>
    <s v="2025-10-17"/>
    <s v="2025-10-17"/>
    <s v="2025-11-12"/>
    <s v="2025-11-17"/>
    <s v="2025-11-19"/>
    <x v="4"/>
    <s v="Bogota"/>
    <s v="5443"/>
    <x v="165"/>
    <m/>
    <x v="4"/>
    <n v="2"/>
    <x v="0"/>
    <x v="0"/>
    <x v="0"/>
    <n v="2032302"/>
    <x v="1"/>
    <x v="2"/>
    <x v="0"/>
    <x v="3"/>
  </r>
  <r>
    <x v="2913"/>
    <x v="1582"/>
    <s v="MUEBLES CC CUBRIMIENTOS"/>
    <x v="0"/>
    <m/>
    <s v="2025-10-07"/>
    <s v="2025-10-16"/>
    <s v="2025-10-20 15:42:51"/>
    <s v="0000-00-00 00:00:00"/>
    <s v="0000-00-00 00:00:00"/>
    <s v="0000-00-00 00:00:00"/>
    <s v="0000-00-00 00:00:00"/>
    <s v="2025-10-17"/>
    <s v="2025-10-17"/>
    <s v="2025-11-12"/>
    <s v="2025-11-17"/>
    <s v="2025-11-19"/>
    <x v="4"/>
    <s v="Bogota"/>
    <s v="5453"/>
    <x v="401"/>
    <m/>
    <x v="4"/>
    <n v="8"/>
    <x v="0"/>
    <x v="0"/>
    <x v="0"/>
    <n v="5542896"/>
    <x v="1"/>
    <x v="2"/>
    <x v="0"/>
    <x v="3"/>
  </r>
  <r>
    <x v="2913"/>
    <x v="1582"/>
    <s v="MUEBLES CC CUBRIMIENTOS"/>
    <x v="0"/>
    <m/>
    <s v="2025-10-07"/>
    <s v="2025-10-16"/>
    <s v="2025-10-20 15:42:51"/>
    <s v="0000-00-00 00:00:00"/>
    <s v="0000-00-00 00:00:00"/>
    <s v="0000-00-00 00:00:00"/>
    <s v="0000-00-00 00:00:00"/>
    <s v="2025-10-17"/>
    <s v="2025-10-17"/>
    <s v="2025-11-12"/>
    <s v="2025-11-17"/>
    <s v="2025-11-19"/>
    <x v="4"/>
    <s v="Bogota"/>
    <s v="5537"/>
    <x v="240"/>
    <s v="LONA DICKSON AZUL Y BLANCO REF:8910"/>
    <x v="0"/>
    <n v="2"/>
    <x v="0"/>
    <x v="0"/>
    <x v="0"/>
    <n v="542116"/>
    <x v="1"/>
    <x v="12"/>
    <x v="0"/>
    <x v="3"/>
  </r>
  <r>
    <x v="2913"/>
    <x v="1582"/>
    <s v="MUEBLES CC CUBRIMIENTOS"/>
    <x v="0"/>
    <m/>
    <s v="2025-10-07"/>
    <s v="2025-10-16"/>
    <s v="2025-10-20 15:42:51"/>
    <s v="0000-00-00 00:00:00"/>
    <s v="0000-00-00 00:00:00"/>
    <s v="0000-00-00 00:00:00"/>
    <s v="0000-00-00 00:00:00"/>
    <s v="2025-10-17"/>
    <s v="2025-10-17"/>
    <s v="2025-11-12"/>
    <s v="2025-11-17"/>
    <s v="2025-11-19"/>
    <x v="4"/>
    <s v="Bogota"/>
    <s v="5537"/>
    <x v="240"/>
    <s v="LONA DICKSON AZUL FONDO ENTERO REF:0017"/>
    <x v="0"/>
    <n v="2"/>
    <x v="0"/>
    <x v="0"/>
    <x v="0"/>
    <n v="542116"/>
    <x v="1"/>
    <x v="12"/>
    <x v="0"/>
    <x v="3"/>
  </r>
  <r>
    <x v="2913"/>
    <x v="1582"/>
    <s v="MUEBLES CC CUBRIMIENTOS"/>
    <x v="0"/>
    <m/>
    <s v="2025-10-07"/>
    <s v="2025-10-16"/>
    <s v="2025-10-20 15:42:51"/>
    <s v="0000-00-00 00:00:00"/>
    <s v="0000-00-00 00:00:00"/>
    <s v="0000-00-00 00:00:00"/>
    <s v="0000-00-00 00:00:00"/>
    <s v="2025-10-17"/>
    <s v="2025-10-17"/>
    <s v="2025-11-12"/>
    <s v="2025-11-17"/>
    <s v="2025-11-19"/>
    <x v="4"/>
    <s v="Bogota"/>
    <s v="7106"/>
    <x v="432"/>
    <m/>
    <x v="4"/>
    <n v="1"/>
    <x v="0"/>
    <x v="0"/>
    <x v="0"/>
    <n v="2005848"/>
    <x v="1"/>
    <x v="2"/>
    <x v="0"/>
    <x v="3"/>
  </r>
  <r>
    <x v="2913"/>
    <x v="1582"/>
    <s v="MUEBLES CC CUBRIMIENTOS"/>
    <x v="0"/>
    <m/>
    <s v="2025-10-07"/>
    <s v="2025-10-16"/>
    <s v="2025-10-20 15:42:51"/>
    <s v="0000-00-00 00:00:00"/>
    <s v="0000-00-00 00:00:00"/>
    <s v="0000-00-00 00:00:00"/>
    <s v="0000-00-00 00:00:00"/>
    <s v="2025-10-17"/>
    <s v="2025-10-17"/>
    <s v="2025-11-12"/>
    <s v="2025-11-17"/>
    <s v="2025-11-19"/>
    <x v="4"/>
    <s v="Bogota"/>
    <s v="8163"/>
    <x v="567"/>
    <s v="FURNISCREEN NEGRO 2M EB4027W G8 625GR"/>
    <x v="4"/>
    <n v="2"/>
    <x v="0"/>
    <x v="0"/>
    <x v="0"/>
    <n v="2217348"/>
    <x v="1"/>
    <x v="2"/>
    <x v="0"/>
    <x v="3"/>
  </r>
  <r>
    <x v="2913"/>
    <x v="1582"/>
    <s v="MUEBLES CC CUBRIMIENTOS"/>
    <x v="0"/>
    <m/>
    <s v="2025-10-07"/>
    <s v="2025-10-16"/>
    <s v="2025-10-20 15:42:51"/>
    <s v="0000-00-00 00:00:00"/>
    <s v="0000-00-00 00:00:00"/>
    <s v="0000-00-00 00:00:00"/>
    <s v="0000-00-00 00:00:00"/>
    <s v="2025-10-17"/>
    <s v="2025-10-17"/>
    <s v="2025-11-12"/>
    <s v="2025-11-17"/>
    <s v="2025-11-19"/>
    <x v="4"/>
    <s v="Bogota"/>
    <s v="9256"/>
    <x v="1150"/>
    <m/>
    <x v="4"/>
    <n v="1"/>
    <x v="0"/>
    <x v="0"/>
    <x v="0"/>
    <n v="4581937"/>
    <x v="1"/>
    <x v="2"/>
    <x v="0"/>
    <x v="3"/>
  </r>
  <r>
    <x v="2913"/>
    <x v="1582"/>
    <s v="MUEBLES CC CUBRIMIENTOS"/>
    <x v="0"/>
    <m/>
    <s v="2025-10-07"/>
    <s v="2025-10-16"/>
    <s v="2025-10-20 15:42:51"/>
    <s v="0000-00-00 00:00:00"/>
    <s v="0000-00-00 00:00:00"/>
    <s v="0000-00-00 00:00:00"/>
    <s v="0000-00-00 00:00:00"/>
    <s v="2025-10-17"/>
    <s v="2025-10-17"/>
    <s v="2025-11-12"/>
    <s v="2025-11-17"/>
    <s v="2025-11-19"/>
    <x v="4"/>
    <s v="Bogota"/>
    <s v="TRANSP07"/>
    <x v="47"/>
    <m/>
    <x v="0"/>
    <n v="1"/>
    <x v="0"/>
    <x v="0"/>
    <x v="0"/>
    <n v="2200000"/>
    <x v="1"/>
    <x v="0"/>
    <x v="0"/>
    <x v="3"/>
  </r>
  <r>
    <x v="2914"/>
    <x v="1583"/>
    <s v="CUBRIMIENTO"/>
    <x v="0"/>
    <m/>
    <s v="2025-10-07"/>
    <s v="2025-10-10"/>
    <s v="2025-10-14 15:35:07"/>
    <s v="0000-00-00 00:00:00"/>
    <s v="2025-10-16 06:38:48"/>
    <s v="2025-10-16 09:50:55"/>
    <s v="2025-10-25 13:39:35"/>
    <s v="2025-10-14"/>
    <s v="2025-10-14"/>
    <s v="2025-10-15"/>
    <s v="2025-10-17"/>
    <s v="2025-10-21"/>
    <x v="3"/>
    <s v="Medellin"/>
    <s v="SERV03"/>
    <x v="1179"/>
    <m/>
    <x v="0"/>
    <n v="1"/>
    <x v="0"/>
    <x v="0"/>
    <x v="0"/>
    <n v="100000"/>
    <x v="0"/>
    <x v="1"/>
    <x v="1"/>
    <x v="0"/>
  </r>
  <r>
    <x v="2914"/>
    <x v="1583"/>
    <s v="CUBRIMIENTO"/>
    <x v="0"/>
    <m/>
    <s v="2025-10-07"/>
    <s v="2025-10-10"/>
    <s v="2025-10-14 15:35:07"/>
    <s v="0000-00-00 00:00:00"/>
    <s v="2025-10-16 06:38:48"/>
    <s v="2025-10-16 09:50:55"/>
    <s v="2025-10-25 13:39:35"/>
    <s v="2025-10-14"/>
    <s v="2025-10-14"/>
    <s v="2025-10-15"/>
    <s v="2025-10-17"/>
    <s v="2025-10-21"/>
    <x v="3"/>
    <s v="Medellin"/>
    <s v="SERVLAV03"/>
    <x v="1147"/>
    <m/>
    <x v="0"/>
    <n v="1"/>
    <x v="0"/>
    <x v="0"/>
    <x v="0"/>
    <n v="288000"/>
    <x v="0"/>
    <x v="1"/>
    <x v="1"/>
    <x v="0"/>
  </r>
  <r>
    <x v="2915"/>
    <x v="61"/>
    <s v="MUEBLES CC CUBRIMIENTOS"/>
    <x v="0"/>
    <m/>
    <s v="2025-10-08"/>
    <s v="2025-10-24"/>
    <s v="2025-10-28 14:38:19"/>
    <s v="2025-10-28 15:24:45"/>
    <s v="0000-00-00 00:00:00"/>
    <s v="0000-00-00 00:00:00"/>
    <s v="0000-00-00 00:00:00"/>
    <s v="2025-10-28"/>
    <s v="2025-10-30"/>
    <s v="2025-12-04"/>
    <s v="2025-12-06"/>
    <s v="2025-12-06"/>
    <x v="19"/>
    <s v="Cali"/>
    <s v="26860"/>
    <x v="1351"/>
    <m/>
    <x v="0"/>
    <n v="1"/>
    <x v="0"/>
    <x v="0"/>
    <x v="0"/>
    <n v="0"/>
    <x v="3"/>
    <x v="2"/>
    <x v="0"/>
    <x v="10"/>
  </r>
  <r>
    <x v="2915"/>
    <x v="61"/>
    <s v="MUEBLES CC CUBRIMIENTOS"/>
    <x v="0"/>
    <m/>
    <s v="2025-10-08"/>
    <s v="2025-10-24"/>
    <s v="2025-10-28 14:38:19"/>
    <s v="2025-10-28 15:24:45"/>
    <s v="0000-00-00 00:00:00"/>
    <s v="0000-00-00 00:00:00"/>
    <s v="0000-00-00 00:00:00"/>
    <s v="2025-10-28"/>
    <s v="2025-10-30"/>
    <s v="2025-12-04"/>
    <s v="2025-12-06"/>
    <s v="2025-12-06"/>
    <x v="19"/>
    <s v="Cali"/>
    <s v="26860"/>
    <x v="1351"/>
    <m/>
    <x v="0"/>
    <n v="1"/>
    <x v="0"/>
    <x v="0"/>
    <x v="0"/>
    <n v="0"/>
    <x v="3"/>
    <x v="2"/>
    <x v="0"/>
    <x v="10"/>
  </r>
  <r>
    <x v="2915"/>
    <x v="61"/>
    <s v="MUEBLES CC CUBRIMIENTOS"/>
    <x v="0"/>
    <m/>
    <s v="2025-10-08"/>
    <s v="2025-10-24"/>
    <s v="2025-10-28 14:38:19"/>
    <s v="2025-10-28 15:24:45"/>
    <s v="0000-00-00 00:00:00"/>
    <s v="0000-00-00 00:00:00"/>
    <s v="0000-00-00 00:00:00"/>
    <s v="2025-10-28"/>
    <s v="2025-10-30"/>
    <s v="2025-12-04"/>
    <s v="2025-12-06"/>
    <s v="2025-12-06"/>
    <x v="19"/>
    <s v="Cali"/>
    <s v="27202"/>
    <x v="1004"/>
    <m/>
    <x v="0"/>
    <n v="1"/>
    <x v="0"/>
    <x v="0"/>
    <x v="0"/>
    <n v="0"/>
    <x v="3"/>
    <x v="16"/>
    <x v="0"/>
    <x v="10"/>
  </r>
  <r>
    <x v="2915"/>
    <x v="61"/>
    <s v="MUEBLES CC CUBRIMIENTOS"/>
    <x v="0"/>
    <m/>
    <s v="2025-10-08"/>
    <s v="2025-10-24"/>
    <s v="2025-10-28 14:38:19"/>
    <s v="2025-10-28 15:24:45"/>
    <s v="0000-00-00 00:00:00"/>
    <s v="0000-00-00 00:00:00"/>
    <s v="0000-00-00 00:00:00"/>
    <s v="2025-10-28"/>
    <s v="2025-10-30"/>
    <s v="2025-12-04"/>
    <s v="2025-12-06"/>
    <s v="2025-12-06"/>
    <x v="19"/>
    <s v="Cali"/>
    <s v="27203"/>
    <x v="1352"/>
    <m/>
    <x v="0"/>
    <n v="1"/>
    <x v="0"/>
    <x v="0"/>
    <x v="0"/>
    <n v="0"/>
    <x v="3"/>
    <x v="8"/>
    <x v="0"/>
    <x v="10"/>
  </r>
  <r>
    <x v="2915"/>
    <x v="61"/>
    <s v="MUEBLES CC CUBRIMIENTOS"/>
    <x v="0"/>
    <m/>
    <s v="2025-10-08"/>
    <s v="2025-10-24"/>
    <s v="2025-10-28 14:38:19"/>
    <s v="2025-10-28 15:24:45"/>
    <s v="0000-00-00 00:00:00"/>
    <s v="0000-00-00 00:00:00"/>
    <s v="0000-00-00 00:00:00"/>
    <s v="2025-10-28"/>
    <s v="2025-10-30"/>
    <s v="2025-12-04"/>
    <s v="2025-12-06"/>
    <s v="2025-12-06"/>
    <x v="19"/>
    <s v="Cali"/>
    <s v="28428"/>
    <x v="1005"/>
    <m/>
    <x v="0"/>
    <n v="1"/>
    <x v="0"/>
    <x v="0"/>
    <x v="0"/>
    <n v="0"/>
    <x v="3"/>
    <x v="16"/>
    <x v="0"/>
    <x v="10"/>
  </r>
  <r>
    <x v="2915"/>
    <x v="61"/>
    <s v="MUEBLES CC CUBRIMIENTOS"/>
    <x v="0"/>
    <m/>
    <s v="2025-10-08"/>
    <s v="2025-10-24"/>
    <s v="2025-10-28 14:38:19"/>
    <s v="2025-10-28 15:24:45"/>
    <s v="0000-00-00 00:00:00"/>
    <s v="0000-00-00 00:00:00"/>
    <s v="0000-00-00 00:00:00"/>
    <s v="2025-10-28"/>
    <s v="2025-10-30"/>
    <s v="2025-12-04"/>
    <s v="2025-12-06"/>
    <s v="2025-12-06"/>
    <x v="19"/>
    <s v="Cali"/>
    <s v="28901"/>
    <x v="1353"/>
    <m/>
    <x v="0"/>
    <n v="1"/>
    <x v="0"/>
    <x v="0"/>
    <x v="0"/>
    <n v="0"/>
    <x v="3"/>
    <x v="2"/>
    <x v="0"/>
    <x v="10"/>
  </r>
  <r>
    <x v="2915"/>
    <x v="61"/>
    <s v="MUEBLES CC CUBRIMIENTOS"/>
    <x v="0"/>
    <m/>
    <s v="2025-10-08"/>
    <s v="2025-10-24"/>
    <s v="2025-10-28 14:38:19"/>
    <s v="2025-10-28 15:24:45"/>
    <s v="0000-00-00 00:00:00"/>
    <s v="0000-00-00 00:00:00"/>
    <s v="0000-00-00 00:00:00"/>
    <s v="2025-10-28"/>
    <s v="2025-10-30"/>
    <s v="2025-12-04"/>
    <s v="2025-12-06"/>
    <s v="2025-12-06"/>
    <x v="19"/>
    <s v="Cali"/>
    <s v="54189"/>
    <x v="1354"/>
    <m/>
    <x v="0"/>
    <n v="1"/>
    <x v="0"/>
    <x v="0"/>
    <x v="0"/>
    <n v="0"/>
    <x v="3"/>
    <x v="2"/>
    <x v="0"/>
    <x v="10"/>
  </r>
  <r>
    <x v="2916"/>
    <x v="1584"/>
    <s v="CUBRIMIENTO"/>
    <x v="0"/>
    <m/>
    <s v="2025-10-08"/>
    <s v="2025-10-10"/>
    <s v="2025-10-16 13:44:51"/>
    <s v="2025-10-22 10:49:21"/>
    <s v="0000-00-00 00:00:00"/>
    <s v="0000-00-00 00:00:00"/>
    <s v="0000-00-00 00:00:00"/>
    <s v="2025-10-13"/>
    <s v="2025-10-23"/>
    <s v="2025-11-26"/>
    <s v="2025-11-28"/>
    <s v="2025-12-08"/>
    <x v="19"/>
    <s v="Cali"/>
    <s v="561001"/>
    <x v="1243"/>
    <m/>
    <x v="0"/>
    <n v="1"/>
    <x v="0"/>
    <x v="0"/>
    <x v="0"/>
    <n v="2250000"/>
    <x v="3"/>
    <x v="0"/>
    <x v="0"/>
    <x v="3"/>
  </r>
  <r>
    <x v="2916"/>
    <x v="1584"/>
    <s v="CUBRIMIENTO"/>
    <x v="0"/>
    <m/>
    <s v="2025-10-08"/>
    <s v="2025-10-10"/>
    <s v="2025-10-16 13:44:51"/>
    <s v="2025-10-22 10:49:21"/>
    <s v="0000-00-00 00:00:00"/>
    <s v="0000-00-00 00:00:00"/>
    <s v="0000-00-00 00:00:00"/>
    <s v="2025-10-13"/>
    <s v="2025-10-23"/>
    <s v="2025-11-26"/>
    <s v="2025-11-28"/>
    <s v="2025-12-08"/>
    <x v="19"/>
    <s v="Cali"/>
    <s v="CAMBIO LONA 01"/>
    <x v="157"/>
    <s v="LONA DICKSON VERDE FONDO ENTERO REF:0003"/>
    <x v="0"/>
    <n v="1"/>
    <x v="32"/>
    <x v="0"/>
    <x v="19"/>
    <n v="1830783"/>
    <x v="3"/>
    <x v="0"/>
    <x v="0"/>
    <x v="3"/>
  </r>
  <r>
    <x v="2916"/>
    <x v="1584"/>
    <s v="CUBRIMIENTO"/>
    <x v="0"/>
    <m/>
    <s v="2025-10-08"/>
    <s v="2025-10-10"/>
    <s v="2025-10-16 13:44:51"/>
    <s v="2025-10-22 10:49:21"/>
    <s v="0000-00-00 00:00:00"/>
    <s v="0000-00-00 00:00:00"/>
    <s v="0000-00-00 00:00:00"/>
    <s v="2025-10-13"/>
    <s v="2025-10-23"/>
    <s v="2025-11-26"/>
    <s v="2025-11-28"/>
    <s v="2025-12-08"/>
    <x v="19"/>
    <s v="Cali"/>
    <s v="CAMBIO LONA 01"/>
    <x v="157"/>
    <s v="LONA DICKSON VERDE FONDO ENTERO REF:0003"/>
    <x v="0"/>
    <n v="1"/>
    <x v="124"/>
    <x v="0"/>
    <x v="18"/>
    <n v="938863"/>
    <x v="3"/>
    <x v="0"/>
    <x v="0"/>
    <x v="3"/>
  </r>
  <r>
    <x v="2916"/>
    <x v="1584"/>
    <s v="CUBRIMIENTO"/>
    <x v="0"/>
    <m/>
    <s v="2025-10-08"/>
    <s v="2025-10-10"/>
    <s v="2025-10-16 13:44:51"/>
    <s v="2025-10-22 10:49:21"/>
    <s v="0000-00-00 00:00:00"/>
    <s v="0000-00-00 00:00:00"/>
    <s v="0000-00-00 00:00:00"/>
    <s v="2025-10-13"/>
    <s v="2025-10-23"/>
    <s v="2025-11-26"/>
    <s v="2025-11-28"/>
    <s v="2025-12-08"/>
    <x v="19"/>
    <s v="Cali"/>
    <s v="MANT001"/>
    <x v="1355"/>
    <m/>
    <x v="0"/>
    <n v="1"/>
    <x v="0"/>
    <x v="0"/>
    <x v="0"/>
    <n v="200000"/>
    <x v="3"/>
    <x v="0"/>
    <x v="0"/>
    <x v="3"/>
  </r>
  <r>
    <x v="2916"/>
    <x v="1584"/>
    <s v="CUBRIMIENTO"/>
    <x v="0"/>
    <m/>
    <s v="2025-10-08"/>
    <s v="2025-10-10"/>
    <s v="2025-10-16 13:44:51"/>
    <s v="2025-10-22 10:49:21"/>
    <s v="0000-00-00 00:00:00"/>
    <s v="0000-00-00 00:00:00"/>
    <s v="0000-00-00 00:00:00"/>
    <s v="2025-10-13"/>
    <s v="2025-10-23"/>
    <s v="2025-11-26"/>
    <s v="2025-11-28"/>
    <s v="2025-12-08"/>
    <x v="19"/>
    <s v="Cali"/>
    <s v="MANT001"/>
    <x v="1355"/>
    <m/>
    <x v="0"/>
    <n v="1"/>
    <x v="0"/>
    <x v="0"/>
    <x v="0"/>
    <n v="300000"/>
    <x v="3"/>
    <x v="0"/>
    <x v="0"/>
    <x v="3"/>
  </r>
  <r>
    <x v="2916"/>
    <x v="1584"/>
    <s v="CUBRIMIENTO"/>
    <x v="0"/>
    <m/>
    <s v="2025-10-08"/>
    <s v="2025-10-10"/>
    <s v="2025-10-16 13:44:51"/>
    <s v="2025-10-22 10:49:21"/>
    <s v="0000-00-00 00:00:00"/>
    <s v="0000-00-00 00:00:00"/>
    <s v="0000-00-00 00:00:00"/>
    <s v="2025-10-13"/>
    <s v="2025-10-23"/>
    <s v="2025-11-26"/>
    <s v="2025-11-28"/>
    <s v="2025-12-08"/>
    <x v="19"/>
    <s v="Cali"/>
    <s v="MANT001"/>
    <x v="1355"/>
    <m/>
    <x v="0"/>
    <n v="1"/>
    <x v="0"/>
    <x v="0"/>
    <x v="0"/>
    <n v="300000"/>
    <x v="3"/>
    <x v="0"/>
    <x v="0"/>
    <x v="3"/>
  </r>
  <r>
    <x v="2916"/>
    <x v="1584"/>
    <s v="CUBRIMIENTO"/>
    <x v="0"/>
    <m/>
    <s v="2025-10-08"/>
    <s v="2025-10-10"/>
    <s v="2025-10-16 13:44:51"/>
    <s v="2025-10-22 10:49:21"/>
    <s v="0000-00-00 00:00:00"/>
    <s v="0000-00-00 00:00:00"/>
    <s v="0000-00-00 00:00:00"/>
    <s v="2025-10-13"/>
    <s v="2025-10-23"/>
    <s v="2025-11-26"/>
    <s v="2025-11-28"/>
    <s v="2025-12-08"/>
    <x v="19"/>
    <s v="Cali"/>
    <s v="MANT004"/>
    <x v="934"/>
    <m/>
    <x v="0"/>
    <n v="1"/>
    <x v="124"/>
    <x v="0"/>
    <x v="3"/>
    <n v="941930"/>
    <x v="3"/>
    <x v="0"/>
    <x v="0"/>
    <x v="3"/>
  </r>
  <r>
    <x v="2916"/>
    <x v="1584"/>
    <s v="CUBRIMIENTO"/>
    <x v="0"/>
    <m/>
    <s v="2025-10-08"/>
    <s v="2025-10-10"/>
    <s v="2025-10-16 13:44:51"/>
    <s v="2025-10-22 10:49:21"/>
    <s v="0000-00-00 00:00:00"/>
    <s v="0000-00-00 00:00:00"/>
    <s v="0000-00-00 00:00:00"/>
    <s v="2025-10-13"/>
    <s v="2025-10-23"/>
    <s v="2025-11-26"/>
    <s v="2025-11-28"/>
    <s v="2025-12-08"/>
    <x v="19"/>
    <s v="Cali"/>
    <s v="MANT004"/>
    <x v="934"/>
    <m/>
    <x v="0"/>
    <n v="1"/>
    <x v="32"/>
    <x v="0"/>
    <x v="3"/>
    <n v="681304"/>
    <x v="3"/>
    <x v="0"/>
    <x v="0"/>
    <x v="3"/>
  </r>
  <r>
    <x v="2916"/>
    <x v="1584"/>
    <s v="CUBRIMIENTO"/>
    <x v="0"/>
    <m/>
    <s v="2025-10-08"/>
    <s v="2025-10-10"/>
    <s v="2025-10-16 13:44:51"/>
    <s v="2025-10-22 10:49:21"/>
    <s v="0000-00-00 00:00:00"/>
    <s v="0000-00-00 00:00:00"/>
    <s v="0000-00-00 00:00:00"/>
    <s v="2025-10-13"/>
    <s v="2025-10-23"/>
    <s v="2025-11-26"/>
    <s v="2025-11-28"/>
    <s v="2025-12-08"/>
    <x v="19"/>
    <s v="Cali"/>
    <s v="REP044"/>
    <x v="206"/>
    <m/>
    <x v="0"/>
    <n v="1"/>
    <x v="0"/>
    <x v="0"/>
    <x v="0"/>
    <n v="300000"/>
    <x v="3"/>
    <x v="1"/>
    <x v="1"/>
    <x v="3"/>
  </r>
  <r>
    <x v="2916"/>
    <x v="1584"/>
    <s v="CUBRIMIENTO"/>
    <x v="0"/>
    <m/>
    <s v="2025-10-08"/>
    <s v="2025-10-10"/>
    <s v="2025-10-16 13:44:51"/>
    <s v="2025-10-22 10:49:21"/>
    <s v="0000-00-00 00:00:00"/>
    <s v="0000-00-00 00:00:00"/>
    <s v="0000-00-00 00:00:00"/>
    <s v="2025-10-13"/>
    <s v="2025-10-23"/>
    <s v="2025-11-26"/>
    <s v="2025-11-28"/>
    <s v="2025-12-08"/>
    <x v="19"/>
    <s v="Cali"/>
    <s v="REP044"/>
    <x v="206"/>
    <m/>
    <x v="0"/>
    <n v="1"/>
    <x v="0"/>
    <x v="0"/>
    <x v="0"/>
    <n v="300000"/>
    <x v="3"/>
    <x v="1"/>
    <x v="1"/>
    <x v="3"/>
  </r>
  <r>
    <x v="2916"/>
    <x v="1584"/>
    <s v="CUBRIMIENTO"/>
    <x v="0"/>
    <m/>
    <s v="2025-10-08"/>
    <s v="2025-10-10"/>
    <s v="2025-10-16 13:44:51"/>
    <s v="2025-10-22 10:49:21"/>
    <s v="0000-00-00 00:00:00"/>
    <s v="0000-00-00 00:00:00"/>
    <s v="0000-00-00 00:00:00"/>
    <s v="2025-10-13"/>
    <s v="2025-10-23"/>
    <s v="2025-11-26"/>
    <s v="2025-11-28"/>
    <s v="2025-12-08"/>
    <x v="19"/>
    <s v="Cali"/>
    <s v="REP046"/>
    <x v="278"/>
    <m/>
    <x v="0"/>
    <n v="1"/>
    <x v="0"/>
    <x v="0"/>
    <x v="0"/>
    <n v="300000"/>
    <x v="3"/>
    <x v="0"/>
    <x v="0"/>
    <x v="3"/>
  </r>
  <r>
    <x v="2916"/>
    <x v="1584"/>
    <s v="CUBRIMIENTO"/>
    <x v="0"/>
    <m/>
    <s v="2025-10-08"/>
    <s v="2025-10-10"/>
    <s v="2025-10-16 13:44:51"/>
    <s v="2025-10-22 10:49:21"/>
    <s v="0000-00-00 00:00:00"/>
    <s v="0000-00-00 00:00:00"/>
    <s v="0000-00-00 00:00:00"/>
    <s v="2025-10-13"/>
    <s v="2025-10-23"/>
    <s v="2025-11-26"/>
    <s v="2025-11-28"/>
    <s v="2025-12-08"/>
    <x v="19"/>
    <s v="Cali"/>
    <s v="SOMB0301**"/>
    <x v="369"/>
    <s v="LONA DICKSON VERDE FONDO ENTERO REF:0003"/>
    <x v="0"/>
    <n v="1"/>
    <x v="124"/>
    <x v="0"/>
    <x v="3"/>
    <n v="2764889"/>
    <x v="3"/>
    <x v="0"/>
    <x v="0"/>
    <x v="3"/>
  </r>
  <r>
    <x v="2916"/>
    <x v="1584"/>
    <s v="CUBRIMIENTO"/>
    <x v="0"/>
    <m/>
    <s v="2025-10-08"/>
    <s v="2025-10-10"/>
    <s v="2025-10-16 13:44:51"/>
    <s v="2025-10-22 10:49:21"/>
    <s v="0000-00-00 00:00:00"/>
    <s v="0000-00-00 00:00:00"/>
    <s v="0000-00-00 00:00:00"/>
    <s v="2025-10-13"/>
    <s v="2025-10-23"/>
    <s v="2025-11-26"/>
    <s v="2025-11-28"/>
    <s v="2025-12-08"/>
    <x v="19"/>
    <s v="Cali"/>
    <s v="SOMB0301**"/>
    <x v="189"/>
    <s v="LONA DICKSON VERDE FONDO ENTERO REF:0003"/>
    <x v="0"/>
    <n v="1"/>
    <x v="32"/>
    <x v="0"/>
    <x v="3"/>
    <n v="1841800"/>
    <x v="3"/>
    <x v="0"/>
    <x v="0"/>
    <x v="3"/>
  </r>
  <r>
    <x v="2916"/>
    <x v="1584"/>
    <s v="CUBRIMIENTO"/>
    <x v="0"/>
    <m/>
    <s v="2025-10-08"/>
    <s v="2025-10-10"/>
    <s v="2025-10-16 13:44:51"/>
    <s v="2025-10-22 10:49:21"/>
    <s v="0000-00-00 00:00:00"/>
    <s v="0000-00-00 00:00:00"/>
    <s v="0000-00-00 00:00:00"/>
    <s v="2025-10-13"/>
    <s v="2025-10-23"/>
    <s v="2025-11-26"/>
    <s v="2025-11-28"/>
    <s v="2025-12-08"/>
    <x v="19"/>
    <s v="Cali"/>
    <s v="TRANSP06"/>
    <x v="59"/>
    <m/>
    <x v="0"/>
    <n v="1"/>
    <x v="0"/>
    <x v="0"/>
    <x v="0"/>
    <n v="100000"/>
    <x v="3"/>
    <x v="1"/>
    <x v="1"/>
    <x v="3"/>
  </r>
  <r>
    <x v="2916"/>
    <x v="1584"/>
    <s v="CUBRIMIENTO"/>
    <x v="0"/>
    <m/>
    <s v="2025-10-08"/>
    <s v="2025-10-10"/>
    <s v="2025-10-16 13:44:51"/>
    <s v="2025-10-22 10:49:21"/>
    <s v="0000-00-00 00:00:00"/>
    <s v="0000-00-00 00:00:00"/>
    <s v="0000-00-00 00:00:00"/>
    <s v="2025-10-13"/>
    <s v="2025-10-23"/>
    <s v="2025-11-26"/>
    <s v="2025-11-28"/>
    <s v="2025-12-08"/>
    <x v="19"/>
    <s v="Cali"/>
    <s v="TRANSP06"/>
    <x v="59"/>
    <m/>
    <x v="0"/>
    <n v="1"/>
    <x v="0"/>
    <x v="0"/>
    <x v="0"/>
    <n v="100000"/>
    <x v="3"/>
    <x v="1"/>
    <x v="1"/>
    <x v="3"/>
  </r>
  <r>
    <x v="2916"/>
    <x v="1584"/>
    <s v="CUBRIMIENTO"/>
    <x v="0"/>
    <m/>
    <s v="2025-10-08"/>
    <s v="2025-10-10"/>
    <s v="2025-10-16 13:44:51"/>
    <s v="2025-10-22 10:49:21"/>
    <s v="0000-00-00 00:00:00"/>
    <s v="0000-00-00 00:00:00"/>
    <s v="0000-00-00 00:00:00"/>
    <s v="2025-10-13"/>
    <s v="2025-10-23"/>
    <s v="2025-11-26"/>
    <s v="2025-11-28"/>
    <s v="2025-12-08"/>
    <x v="19"/>
    <s v="Cali"/>
    <s v="TRANSP06"/>
    <x v="59"/>
    <m/>
    <x v="0"/>
    <n v="1"/>
    <x v="0"/>
    <x v="0"/>
    <x v="0"/>
    <n v="100000"/>
    <x v="3"/>
    <x v="1"/>
    <x v="1"/>
    <x v="3"/>
  </r>
  <r>
    <x v="2917"/>
    <x v="1585"/>
    <s v="CUBRIMIENTO"/>
    <x v="0"/>
    <m/>
    <s v="2025-10-08"/>
    <s v="2025-10-15"/>
    <s v="2025-10-16 11:23:13"/>
    <s v="0000-00-00 00:00:00"/>
    <s v="2025-10-16 11:23:17"/>
    <s v="2025-10-17 09:20:46"/>
    <s v="0000-00-00 00:00:00"/>
    <s v="2025-10-16"/>
    <s v="2025-10-16"/>
    <s v="2025-10-20"/>
    <s v="2025-10-22"/>
    <s v="2025-10-22"/>
    <x v="3"/>
    <s v="Toscany"/>
    <s v="11432"/>
    <x v="242"/>
    <m/>
    <x v="0"/>
    <n v="1"/>
    <x v="0"/>
    <x v="0"/>
    <x v="0"/>
    <n v="453000"/>
    <x v="0"/>
    <x v="0"/>
    <x v="0"/>
    <x v="0"/>
  </r>
  <r>
    <x v="2918"/>
    <x v="1586"/>
    <s v="CUBRIMIENTO"/>
    <x v="0"/>
    <m/>
    <s v="2025-10-08"/>
    <s v="2025-10-08"/>
    <s v="2025-10-09 11:23:37"/>
    <s v="0000-00-00 00:00:00"/>
    <s v="2025-10-09 11:23:51"/>
    <s v="2025-10-10 06:33:23"/>
    <s v="0000-00-00 00:00:00"/>
    <s v="2025-10-09"/>
    <s v="2025-10-09"/>
    <s v="2025-10-13"/>
    <s v="2025-10-15"/>
    <s v="2025-10-15"/>
    <x v="3"/>
    <s v="Toscany"/>
    <s v="97"/>
    <x v="546"/>
    <m/>
    <x v="0"/>
    <n v="10"/>
    <x v="0"/>
    <x v="0"/>
    <x v="0"/>
    <n v="526000"/>
    <x v="0"/>
    <x v="0"/>
    <x v="0"/>
    <x v="0"/>
  </r>
  <r>
    <x v="2919"/>
    <x v="1219"/>
    <s v="CUBRIMIENTO"/>
    <x v="0"/>
    <m/>
    <s v="2025-10-08"/>
    <s v="2025-10-10"/>
    <s v="2025-10-10 14:58:13"/>
    <s v="0000-00-00 00:00:00"/>
    <s v="2025-10-10 14:58:20"/>
    <s v="2025-10-14 08:30:44"/>
    <s v="0000-00-00 00:00:00"/>
    <s v="2025-10-13"/>
    <s v="2025-10-13"/>
    <s v="2025-10-15"/>
    <s v="2025-10-17"/>
    <s v="2025-10-17"/>
    <x v="3"/>
    <s v="Toscany"/>
    <s v="39"/>
    <x v="460"/>
    <m/>
    <x v="0"/>
    <n v="10"/>
    <x v="0"/>
    <x v="0"/>
    <x v="0"/>
    <n v="526000"/>
    <x v="0"/>
    <x v="0"/>
    <x v="0"/>
    <x v="0"/>
  </r>
  <r>
    <x v="2920"/>
    <x v="1587"/>
    <s v="CUBRIMIENTO"/>
    <x v="0"/>
    <m/>
    <s v="0000-00-00"/>
    <s v="2025-11-05"/>
    <s v="0000-00-00 00:00:00"/>
    <s v="0000-00-00 00:00:00"/>
    <s v="0000-00-00 00:00:00"/>
    <s v="0000-00-00 00:00:00"/>
    <s v="0000-00-00 00:00:00"/>
    <s v="2025-11-06"/>
    <s v="2025-11-18"/>
    <s v="2025-12-02"/>
    <s v="2025-12-08"/>
    <s v="2025-12-16"/>
    <x v="20"/>
    <s v="Barranquilla"/>
    <s v="26960"/>
    <x v="620"/>
    <m/>
    <x v="0"/>
    <n v="1"/>
    <x v="0"/>
    <x v="0"/>
    <x v="0"/>
    <n v="64432"/>
    <x v="2"/>
    <x v="0"/>
    <x v="0"/>
    <x v="10"/>
  </r>
  <r>
    <x v="2920"/>
    <x v="1587"/>
    <s v="CUBRIMIENTO"/>
    <x v="0"/>
    <m/>
    <s v="0000-00-00"/>
    <s v="2025-11-05"/>
    <s v="0000-00-00 00:00:00"/>
    <s v="0000-00-00 00:00:00"/>
    <s v="0000-00-00 00:00:00"/>
    <s v="0000-00-00 00:00:00"/>
    <s v="0000-00-00 00:00:00"/>
    <s v="2025-11-06"/>
    <s v="2025-11-18"/>
    <s v="2025-12-02"/>
    <s v="2025-12-08"/>
    <s v="2025-12-16"/>
    <x v="20"/>
    <s v="Barranquilla"/>
    <s v="321"/>
    <x v="836"/>
    <m/>
    <x v="0"/>
    <n v="25"/>
    <x v="0"/>
    <x v="0"/>
    <x v="0"/>
    <n v="59500"/>
    <x v="2"/>
    <x v="0"/>
    <x v="0"/>
    <x v="10"/>
  </r>
  <r>
    <x v="2920"/>
    <x v="1587"/>
    <s v="CUBRIMIENTO"/>
    <x v="0"/>
    <m/>
    <s v="0000-00-00"/>
    <s v="2025-11-05"/>
    <s v="0000-00-00 00:00:00"/>
    <s v="0000-00-00 00:00:00"/>
    <s v="0000-00-00 00:00:00"/>
    <s v="0000-00-00 00:00:00"/>
    <s v="0000-00-00 00:00:00"/>
    <s v="2025-11-06"/>
    <s v="2025-11-18"/>
    <s v="2025-12-02"/>
    <s v="2025-12-08"/>
    <s v="2025-12-16"/>
    <x v="20"/>
    <s v="Barranquilla"/>
    <s v="67421"/>
    <x v="351"/>
    <m/>
    <x v="0"/>
    <n v="25"/>
    <x v="0"/>
    <x v="0"/>
    <x v="0"/>
    <n v="170000"/>
    <x v="2"/>
    <x v="0"/>
    <x v="0"/>
    <x v="10"/>
  </r>
  <r>
    <x v="2920"/>
    <x v="1587"/>
    <s v="CUBRIMIENTO"/>
    <x v="0"/>
    <m/>
    <s v="0000-00-00"/>
    <s v="2025-11-05"/>
    <s v="0000-00-00 00:00:00"/>
    <s v="0000-00-00 00:00:00"/>
    <s v="0000-00-00 00:00:00"/>
    <s v="0000-00-00 00:00:00"/>
    <s v="0000-00-00 00:00:00"/>
    <s v="2025-11-06"/>
    <s v="2025-11-18"/>
    <s v="2025-12-02"/>
    <s v="2025-12-08"/>
    <s v="2025-12-16"/>
    <x v="20"/>
    <s v="Barranquilla"/>
    <s v="CAMBIO LONA 01"/>
    <x v="157"/>
    <s v="LONA DICKSON VERDE FORESTA REF:6687"/>
    <x v="0"/>
    <n v="1"/>
    <x v="212"/>
    <x v="0"/>
    <x v="139"/>
    <n v="975374"/>
    <x v="2"/>
    <x v="0"/>
    <x v="0"/>
    <x v="10"/>
  </r>
  <r>
    <x v="2920"/>
    <x v="1587"/>
    <s v="CUBRIMIENTO"/>
    <x v="0"/>
    <m/>
    <s v="0000-00-00"/>
    <s v="2025-11-05"/>
    <s v="0000-00-00 00:00:00"/>
    <s v="0000-00-00 00:00:00"/>
    <s v="0000-00-00 00:00:00"/>
    <s v="0000-00-00 00:00:00"/>
    <s v="0000-00-00 00:00:00"/>
    <s v="2025-11-06"/>
    <s v="2025-11-18"/>
    <s v="2025-12-02"/>
    <s v="2025-12-08"/>
    <s v="2025-12-16"/>
    <x v="20"/>
    <s v="Barranquilla"/>
    <s v="REP022"/>
    <x v="297"/>
    <m/>
    <x v="0"/>
    <n v="1"/>
    <x v="0"/>
    <x v="0"/>
    <x v="0"/>
    <n v="200000"/>
    <x v="2"/>
    <x v="0"/>
    <x v="0"/>
    <x v="10"/>
  </r>
  <r>
    <x v="2920"/>
    <x v="1587"/>
    <s v="CUBRIMIENTO"/>
    <x v="0"/>
    <m/>
    <s v="0000-00-00"/>
    <s v="2025-11-05"/>
    <s v="0000-00-00 00:00:00"/>
    <s v="0000-00-00 00:00:00"/>
    <s v="0000-00-00 00:00:00"/>
    <s v="0000-00-00 00:00:00"/>
    <s v="0000-00-00 00:00:00"/>
    <s v="2025-11-06"/>
    <s v="2025-11-18"/>
    <s v="2025-12-02"/>
    <s v="2025-12-08"/>
    <s v="2025-12-16"/>
    <x v="20"/>
    <s v="Barranquilla"/>
    <s v="SERVANDAM"/>
    <x v="865"/>
    <m/>
    <x v="0"/>
    <n v="1"/>
    <x v="0"/>
    <x v="0"/>
    <x v="0"/>
    <n v="320000"/>
    <x v="2"/>
    <x v="1"/>
    <x v="1"/>
    <x v="10"/>
  </r>
  <r>
    <x v="2921"/>
    <x v="342"/>
    <s v="CUBRIMIENTO"/>
    <x v="0"/>
    <m/>
    <s v="2025-10-08"/>
    <s v="2025-10-08"/>
    <s v="2025-10-09 11:27:34"/>
    <s v="0000-00-00 00:00:00"/>
    <s v="2025-10-09 11:27:48"/>
    <s v="2025-10-10 06:35:09"/>
    <s v="0000-00-00 00:00:00"/>
    <s v="2025-10-09"/>
    <s v="2025-10-09"/>
    <s v="2025-10-13"/>
    <s v="2025-10-15"/>
    <s v="2025-10-15"/>
    <x v="3"/>
    <s v="Toscany"/>
    <s v="11369"/>
    <x v="789"/>
    <m/>
    <x v="0"/>
    <n v="2"/>
    <x v="0"/>
    <x v="0"/>
    <x v="0"/>
    <n v="2600"/>
    <x v="0"/>
    <x v="0"/>
    <x v="0"/>
    <x v="0"/>
  </r>
  <r>
    <x v="2921"/>
    <x v="342"/>
    <s v="CUBRIMIENTO"/>
    <x v="0"/>
    <m/>
    <s v="2025-10-08"/>
    <s v="2025-10-08"/>
    <s v="2025-10-09 11:27:34"/>
    <s v="0000-00-00 00:00:00"/>
    <s v="2025-10-09 11:27:48"/>
    <s v="2025-10-10 06:35:09"/>
    <s v="0000-00-00 00:00:00"/>
    <s v="2025-10-09"/>
    <s v="2025-10-09"/>
    <s v="2025-10-13"/>
    <s v="2025-10-15"/>
    <s v="2025-10-15"/>
    <x v="3"/>
    <s v="Toscany"/>
    <s v="11435"/>
    <x v="229"/>
    <m/>
    <x v="0"/>
    <n v="1"/>
    <x v="0"/>
    <x v="0"/>
    <x v="0"/>
    <n v="63900"/>
    <x v="0"/>
    <x v="0"/>
    <x v="0"/>
    <x v="0"/>
  </r>
  <r>
    <x v="2921"/>
    <x v="342"/>
    <s v="CUBRIMIENTO"/>
    <x v="0"/>
    <m/>
    <s v="2025-10-08"/>
    <s v="2025-10-08"/>
    <s v="2025-10-09 11:27:34"/>
    <s v="0000-00-00 00:00:00"/>
    <s v="2025-10-09 11:27:48"/>
    <s v="2025-10-10 06:35:09"/>
    <s v="0000-00-00 00:00:00"/>
    <s v="2025-10-09"/>
    <s v="2025-10-09"/>
    <s v="2025-10-13"/>
    <s v="2025-10-15"/>
    <s v="2025-10-15"/>
    <x v="3"/>
    <s v="Toscany"/>
    <s v="11441"/>
    <x v="204"/>
    <m/>
    <x v="0"/>
    <n v="2"/>
    <x v="0"/>
    <x v="0"/>
    <x v="0"/>
    <n v="100840"/>
    <x v="0"/>
    <x v="0"/>
    <x v="0"/>
    <x v="0"/>
  </r>
  <r>
    <x v="2921"/>
    <x v="342"/>
    <s v="CUBRIMIENTO"/>
    <x v="0"/>
    <m/>
    <s v="2025-10-08"/>
    <s v="2025-10-08"/>
    <s v="2025-10-09 11:27:34"/>
    <s v="0000-00-00 00:00:00"/>
    <s v="2025-10-09 11:27:48"/>
    <s v="2025-10-10 06:35:09"/>
    <s v="0000-00-00 00:00:00"/>
    <s v="2025-10-09"/>
    <s v="2025-10-09"/>
    <s v="2025-10-13"/>
    <s v="2025-10-15"/>
    <s v="2025-10-15"/>
    <x v="3"/>
    <s v="Toscany"/>
    <s v="12871"/>
    <x v="790"/>
    <m/>
    <x v="0"/>
    <n v="2"/>
    <x v="0"/>
    <x v="0"/>
    <x v="0"/>
    <n v="800"/>
    <x v="0"/>
    <x v="0"/>
    <x v="0"/>
    <x v="0"/>
  </r>
  <r>
    <x v="2921"/>
    <x v="342"/>
    <s v="CUBRIMIENTO"/>
    <x v="0"/>
    <m/>
    <s v="2025-10-08"/>
    <s v="2025-10-08"/>
    <s v="2025-10-09 11:27:34"/>
    <s v="0000-00-00 00:00:00"/>
    <s v="2025-10-09 11:27:48"/>
    <s v="2025-10-10 06:35:09"/>
    <s v="0000-00-00 00:00:00"/>
    <s v="2025-10-09"/>
    <s v="2025-10-09"/>
    <s v="2025-10-13"/>
    <s v="2025-10-15"/>
    <s v="2025-10-15"/>
    <x v="3"/>
    <s v="Toscany"/>
    <s v="30"/>
    <x v="508"/>
    <m/>
    <x v="0"/>
    <n v="9"/>
    <x v="0"/>
    <x v="0"/>
    <x v="0"/>
    <n v="473400"/>
    <x v="0"/>
    <x v="0"/>
    <x v="0"/>
    <x v="0"/>
  </r>
  <r>
    <x v="2922"/>
    <x v="1588"/>
    <s v="CUBRIMIENTO"/>
    <x v="0"/>
    <m/>
    <s v="2025-10-08"/>
    <s v="2025-10-23"/>
    <s v="2025-11-05 16:45:12"/>
    <s v="0000-00-00 00:00:00"/>
    <s v="0000-00-00 00:00:00"/>
    <s v="0000-00-00 00:00:00"/>
    <s v="0000-00-00 00:00:00"/>
    <s v="2025-10-24"/>
    <s v="2025-11-07"/>
    <s v="2025-12-11"/>
    <s v="2025-12-16"/>
    <s v="2025-12-26"/>
    <x v="4"/>
    <s v="Bogota"/>
    <s v="27249"/>
    <x v="64"/>
    <m/>
    <x v="0"/>
    <n v="20"/>
    <x v="0"/>
    <x v="0"/>
    <x v="0"/>
    <n v="4541640"/>
    <x v="1"/>
    <x v="0"/>
    <x v="0"/>
    <x v="10"/>
  </r>
  <r>
    <x v="2922"/>
    <x v="1588"/>
    <s v="CUBRIMIENTO"/>
    <x v="0"/>
    <m/>
    <s v="2025-10-08"/>
    <s v="2025-10-23"/>
    <s v="2025-11-05 16:45:12"/>
    <s v="0000-00-00 00:00:00"/>
    <s v="0000-00-00 00:00:00"/>
    <s v="0000-00-00 00:00:00"/>
    <s v="0000-00-00 00:00:00"/>
    <s v="2025-10-24"/>
    <s v="2025-11-07"/>
    <s v="2025-12-11"/>
    <s v="2025-12-16"/>
    <s v="2025-12-26"/>
    <x v="4"/>
    <s v="Bogota"/>
    <s v="28523"/>
    <x v="1000"/>
    <m/>
    <x v="0"/>
    <n v="20"/>
    <x v="0"/>
    <x v="0"/>
    <x v="0"/>
    <n v="2400000"/>
    <x v="1"/>
    <x v="0"/>
    <x v="0"/>
    <x v="10"/>
  </r>
  <r>
    <x v="2922"/>
    <x v="1588"/>
    <s v="CUBRIMIENTO"/>
    <x v="0"/>
    <m/>
    <s v="2025-10-08"/>
    <s v="2025-10-23"/>
    <s v="2025-11-05 16:45:12"/>
    <s v="0000-00-00 00:00:00"/>
    <s v="0000-00-00 00:00:00"/>
    <s v="0000-00-00 00:00:00"/>
    <s v="0000-00-00 00:00:00"/>
    <s v="2025-10-24"/>
    <s v="2025-11-07"/>
    <s v="2025-12-11"/>
    <s v="2025-12-16"/>
    <s v="2025-12-26"/>
    <x v="4"/>
    <s v="Bogota"/>
    <s v="CANAL GALVANIZ PTEK"/>
    <x v="65"/>
    <m/>
    <x v="0"/>
    <n v="2"/>
    <x v="42"/>
    <x v="0"/>
    <x v="0"/>
    <n v="8948902"/>
    <x v="1"/>
    <x v="0"/>
    <x v="0"/>
    <x v="10"/>
  </r>
  <r>
    <x v="2922"/>
    <x v="1588"/>
    <s v="CUBRIMIENTO"/>
    <x v="0"/>
    <m/>
    <s v="2025-10-08"/>
    <s v="2025-10-23"/>
    <s v="2025-11-05 16:45:12"/>
    <s v="0000-00-00 00:00:00"/>
    <s v="0000-00-00 00:00:00"/>
    <s v="0000-00-00 00:00:00"/>
    <s v="0000-00-00 00:00:00"/>
    <s v="2025-10-24"/>
    <s v="2025-11-07"/>
    <s v="2025-12-11"/>
    <s v="2025-12-16"/>
    <s v="2025-12-26"/>
    <x v="4"/>
    <s v="Bogota"/>
    <s v="CANAL GALVANIZ PTEK"/>
    <x v="65"/>
    <m/>
    <x v="0"/>
    <n v="3"/>
    <x v="2"/>
    <x v="0"/>
    <x v="0"/>
    <n v="13423353"/>
    <x v="1"/>
    <x v="0"/>
    <x v="0"/>
    <x v="10"/>
  </r>
  <r>
    <x v="2922"/>
    <x v="1588"/>
    <s v="CUBRIMIENTO"/>
    <x v="0"/>
    <m/>
    <s v="2025-10-08"/>
    <s v="2025-10-23"/>
    <s v="2025-11-05 16:45:12"/>
    <s v="0000-00-00 00:00:00"/>
    <s v="0000-00-00 00:00:00"/>
    <s v="0000-00-00 00:00:00"/>
    <s v="0000-00-00 00:00:00"/>
    <s v="2025-10-24"/>
    <s v="2025-11-07"/>
    <s v="2025-12-11"/>
    <s v="2025-12-16"/>
    <s v="2025-12-26"/>
    <x v="4"/>
    <s v="Bogota"/>
    <s v="CANAL GALVANIZ PTEK"/>
    <x v="65"/>
    <m/>
    <x v="0"/>
    <n v="1"/>
    <x v="79"/>
    <x v="0"/>
    <x v="0"/>
    <n v="3372491"/>
    <x v="1"/>
    <x v="0"/>
    <x v="0"/>
    <x v="10"/>
  </r>
  <r>
    <x v="2922"/>
    <x v="1588"/>
    <s v="CUBRIMIENTO"/>
    <x v="0"/>
    <m/>
    <s v="2025-10-08"/>
    <s v="2025-10-23"/>
    <s v="2025-11-05 16:45:12"/>
    <s v="0000-00-00 00:00:00"/>
    <s v="0000-00-00 00:00:00"/>
    <s v="0000-00-00 00:00:00"/>
    <s v="0000-00-00 00:00:00"/>
    <s v="2025-10-24"/>
    <s v="2025-11-07"/>
    <s v="2025-12-11"/>
    <s v="2025-12-16"/>
    <s v="2025-12-26"/>
    <x v="4"/>
    <s v="Bogota"/>
    <s v="CANAL GALVANIZ PTEK"/>
    <x v="65"/>
    <m/>
    <x v="0"/>
    <n v="2"/>
    <x v="79"/>
    <x v="0"/>
    <x v="0"/>
    <n v="6744982"/>
    <x v="1"/>
    <x v="0"/>
    <x v="0"/>
    <x v="10"/>
  </r>
  <r>
    <x v="2922"/>
    <x v="1588"/>
    <s v="CUBRIMIENTO"/>
    <x v="0"/>
    <m/>
    <s v="2025-10-08"/>
    <s v="2025-10-23"/>
    <s v="2025-11-05 16:45:12"/>
    <s v="0000-00-00 00:00:00"/>
    <s v="0000-00-00 00:00:00"/>
    <s v="0000-00-00 00:00:00"/>
    <s v="0000-00-00 00:00:00"/>
    <s v="2025-10-24"/>
    <s v="2025-11-07"/>
    <s v="2025-12-11"/>
    <s v="2025-12-16"/>
    <s v="2025-12-26"/>
    <x v="4"/>
    <s v="Bogota"/>
    <s v="CUBT02"/>
    <x v="76"/>
    <s v="LONA PERGOTEX BLACKOUT BLANCA 3 M"/>
    <x v="6"/>
    <n v="2"/>
    <x v="69"/>
    <x v="0"/>
    <x v="18"/>
    <n v="4516556"/>
    <x v="1"/>
    <x v="0"/>
    <x v="0"/>
    <x v="10"/>
  </r>
  <r>
    <x v="2922"/>
    <x v="1588"/>
    <s v="CUBRIMIENTO"/>
    <x v="0"/>
    <m/>
    <s v="2025-10-08"/>
    <s v="2025-10-23"/>
    <s v="2025-11-05 16:45:12"/>
    <s v="0000-00-00 00:00:00"/>
    <s v="0000-00-00 00:00:00"/>
    <s v="0000-00-00 00:00:00"/>
    <s v="0000-00-00 00:00:00"/>
    <s v="2025-10-24"/>
    <s v="2025-11-07"/>
    <s v="2025-12-11"/>
    <s v="2025-12-16"/>
    <s v="2025-12-26"/>
    <x v="4"/>
    <s v="Bogota"/>
    <s v="CUBT02"/>
    <x v="76"/>
    <s v="LONA PERGOTEX BLACKOUT BLANCA 3 M"/>
    <x v="6"/>
    <n v="1"/>
    <x v="22"/>
    <x v="0"/>
    <x v="17"/>
    <n v="4179603"/>
    <x v="1"/>
    <x v="0"/>
    <x v="0"/>
    <x v="10"/>
  </r>
  <r>
    <x v="2922"/>
    <x v="1588"/>
    <s v="CUBRIMIENTO"/>
    <x v="0"/>
    <m/>
    <s v="2025-10-08"/>
    <s v="2025-10-23"/>
    <s v="2025-11-05 16:45:12"/>
    <s v="0000-00-00 00:00:00"/>
    <s v="0000-00-00 00:00:00"/>
    <s v="0000-00-00 00:00:00"/>
    <s v="0000-00-00 00:00:00"/>
    <s v="2025-10-24"/>
    <s v="2025-11-07"/>
    <s v="2025-12-11"/>
    <s v="2025-12-16"/>
    <s v="2025-12-26"/>
    <x v="4"/>
    <s v="Bogota"/>
    <s v="CUBT02"/>
    <x v="76"/>
    <s v="LONA PERGOTEX BLACKOUT BLANCA 3 M"/>
    <x v="6"/>
    <n v="1"/>
    <x v="10"/>
    <x v="0"/>
    <x v="19"/>
    <n v="12151374"/>
    <x v="1"/>
    <x v="0"/>
    <x v="0"/>
    <x v="10"/>
  </r>
  <r>
    <x v="2922"/>
    <x v="1588"/>
    <s v="CUBRIMIENTO"/>
    <x v="0"/>
    <m/>
    <s v="2025-10-08"/>
    <s v="2025-10-23"/>
    <s v="2025-11-05 16:45:12"/>
    <s v="0000-00-00 00:00:00"/>
    <s v="0000-00-00 00:00:00"/>
    <s v="0000-00-00 00:00:00"/>
    <s v="0000-00-00 00:00:00"/>
    <s v="2025-10-24"/>
    <s v="2025-11-07"/>
    <s v="2025-12-11"/>
    <s v="2025-12-16"/>
    <s v="2025-12-26"/>
    <x v="4"/>
    <s v="Bogota"/>
    <s v="CUBT02"/>
    <x v="76"/>
    <s v="LONA PERGOTEX BLACKOUT BLANCA 3 M"/>
    <x v="6"/>
    <n v="1"/>
    <x v="75"/>
    <x v="0"/>
    <x v="99"/>
    <n v="5111127"/>
    <x v="1"/>
    <x v="0"/>
    <x v="0"/>
    <x v="10"/>
  </r>
  <r>
    <x v="2922"/>
    <x v="1588"/>
    <s v="CUBRIMIENTO"/>
    <x v="0"/>
    <m/>
    <s v="2025-10-08"/>
    <s v="2025-10-23"/>
    <s v="2025-11-05 16:45:12"/>
    <s v="0000-00-00 00:00:00"/>
    <s v="0000-00-00 00:00:00"/>
    <s v="0000-00-00 00:00:00"/>
    <s v="0000-00-00 00:00:00"/>
    <s v="2025-10-24"/>
    <s v="2025-11-07"/>
    <s v="2025-12-11"/>
    <s v="2025-12-16"/>
    <s v="2025-12-26"/>
    <x v="4"/>
    <s v="Bogota"/>
    <s v="FLANCHE01"/>
    <x v="51"/>
    <m/>
    <x v="6"/>
    <n v="2"/>
    <x v="235"/>
    <x v="0"/>
    <x v="0"/>
    <n v="5747856"/>
    <x v="1"/>
    <x v="0"/>
    <x v="0"/>
    <x v="10"/>
  </r>
  <r>
    <x v="2922"/>
    <x v="1588"/>
    <s v="CUBRIMIENTO"/>
    <x v="0"/>
    <m/>
    <s v="2025-10-08"/>
    <s v="2025-10-23"/>
    <s v="2025-11-05 16:45:12"/>
    <s v="0000-00-00 00:00:00"/>
    <s v="0000-00-00 00:00:00"/>
    <s v="0000-00-00 00:00:00"/>
    <s v="0000-00-00 00:00:00"/>
    <s v="2025-10-24"/>
    <s v="2025-11-07"/>
    <s v="2025-12-11"/>
    <s v="2025-12-16"/>
    <s v="2025-12-26"/>
    <x v="4"/>
    <s v="Bogota"/>
    <s v="FLANCHE01"/>
    <x v="51"/>
    <m/>
    <x v="6"/>
    <n v="2"/>
    <x v="235"/>
    <x v="0"/>
    <x v="0"/>
    <n v="8320000"/>
    <x v="1"/>
    <x v="0"/>
    <x v="0"/>
    <x v="10"/>
  </r>
  <r>
    <x v="2922"/>
    <x v="1588"/>
    <s v="CUBRIMIENTO"/>
    <x v="0"/>
    <m/>
    <s v="2025-10-08"/>
    <s v="2025-10-23"/>
    <s v="2025-11-05 16:45:12"/>
    <s v="0000-00-00 00:00:00"/>
    <s v="0000-00-00 00:00:00"/>
    <s v="0000-00-00 00:00:00"/>
    <s v="0000-00-00 00:00:00"/>
    <s v="2025-10-24"/>
    <s v="2025-11-07"/>
    <s v="2025-12-11"/>
    <s v="2025-12-16"/>
    <s v="2025-12-26"/>
    <x v="4"/>
    <s v="Bogota"/>
    <s v="FZIPP02"/>
    <x v="258"/>
    <s v="PLASTICO CLEAR TRANSPARENTE REF:3838"/>
    <x v="6"/>
    <n v="7"/>
    <x v="79"/>
    <x v="1"/>
    <x v="0"/>
    <n v="57982554"/>
    <x v="1"/>
    <x v="13"/>
    <x v="0"/>
    <x v="10"/>
  </r>
  <r>
    <x v="2922"/>
    <x v="1588"/>
    <s v="CUBRIMIENTO"/>
    <x v="0"/>
    <m/>
    <s v="2025-10-08"/>
    <s v="2025-10-23"/>
    <s v="2025-11-05 16:45:12"/>
    <s v="0000-00-00 00:00:00"/>
    <s v="0000-00-00 00:00:00"/>
    <s v="0000-00-00 00:00:00"/>
    <s v="0000-00-00 00:00:00"/>
    <s v="2025-10-24"/>
    <s v="2025-11-07"/>
    <s v="2025-12-11"/>
    <s v="2025-12-16"/>
    <s v="2025-12-26"/>
    <x v="4"/>
    <s v="Bogota"/>
    <s v="PFLT06"/>
    <x v="810"/>
    <m/>
    <x v="6"/>
    <n v="1"/>
    <x v="10"/>
    <x v="0"/>
    <x v="19"/>
    <n v="26606242"/>
    <x v="1"/>
    <x v="0"/>
    <x v="0"/>
    <x v="10"/>
  </r>
  <r>
    <x v="2922"/>
    <x v="1588"/>
    <s v="CUBRIMIENTO"/>
    <x v="0"/>
    <m/>
    <s v="2025-10-08"/>
    <s v="2025-10-23"/>
    <s v="2025-11-05 16:45:12"/>
    <s v="0000-00-00 00:00:00"/>
    <s v="0000-00-00 00:00:00"/>
    <s v="0000-00-00 00:00:00"/>
    <s v="0000-00-00 00:00:00"/>
    <s v="2025-10-24"/>
    <s v="2025-11-07"/>
    <s v="2025-12-11"/>
    <s v="2025-12-16"/>
    <s v="2025-12-26"/>
    <x v="4"/>
    <s v="Bogota"/>
    <s v="PFLT06"/>
    <x v="810"/>
    <m/>
    <x v="6"/>
    <n v="1"/>
    <x v="75"/>
    <x v="0"/>
    <x v="99"/>
    <n v="12321935"/>
    <x v="1"/>
    <x v="0"/>
    <x v="0"/>
    <x v="10"/>
  </r>
  <r>
    <x v="2922"/>
    <x v="1588"/>
    <s v="CUBRIMIENTO"/>
    <x v="0"/>
    <m/>
    <s v="2025-10-08"/>
    <s v="2025-10-23"/>
    <s v="2025-11-05 16:45:12"/>
    <s v="0000-00-00 00:00:00"/>
    <s v="0000-00-00 00:00:00"/>
    <s v="0000-00-00 00:00:00"/>
    <s v="0000-00-00 00:00:00"/>
    <s v="2025-10-24"/>
    <s v="2025-11-07"/>
    <s v="2025-12-11"/>
    <s v="2025-12-16"/>
    <s v="2025-12-26"/>
    <x v="4"/>
    <s v="Bogota"/>
    <s v="PFLT06"/>
    <x v="810"/>
    <m/>
    <x v="6"/>
    <n v="1"/>
    <x v="22"/>
    <x v="0"/>
    <x v="17"/>
    <n v="9477340"/>
    <x v="1"/>
    <x v="0"/>
    <x v="0"/>
    <x v="10"/>
  </r>
  <r>
    <x v="2922"/>
    <x v="1588"/>
    <s v="CUBRIMIENTO"/>
    <x v="0"/>
    <m/>
    <s v="2025-10-08"/>
    <s v="2025-10-23"/>
    <s v="2025-11-05 16:45:12"/>
    <s v="0000-00-00 00:00:00"/>
    <s v="0000-00-00 00:00:00"/>
    <s v="0000-00-00 00:00:00"/>
    <s v="0000-00-00 00:00:00"/>
    <s v="2025-10-24"/>
    <s v="2025-11-07"/>
    <s v="2025-12-11"/>
    <s v="2025-12-16"/>
    <s v="2025-12-26"/>
    <x v="4"/>
    <s v="Bogota"/>
    <s v="PORTCAL03"/>
    <x v="985"/>
    <m/>
    <x v="6"/>
    <n v="3"/>
    <x v="79"/>
    <x v="69"/>
    <x v="0"/>
    <n v="16800000"/>
    <x v="1"/>
    <x v="0"/>
    <x v="0"/>
    <x v="10"/>
  </r>
  <r>
    <x v="2922"/>
    <x v="1588"/>
    <s v="CUBRIMIENTO"/>
    <x v="0"/>
    <m/>
    <s v="2025-10-08"/>
    <s v="2025-10-23"/>
    <s v="2025-11-05 16:45:12"/>
    <s v="0000-00-00 00:00:00"/>
    <s v="0000-00-00 00:00:00"/>
    <s v="0000-00-00 00:00:00"/>
    <s v="0000-00-00 00:00:00"/>
    <s v="2025-10-24"/>
    <s v="2025-11-07"/>
    <s v="2025-12-11"/>
    <s v="2025-12-16"/>
    <s v="2025-12-26"/>
    <x v="4"/>
    <s v="Bogota"/>
    <s v="PTAC03"/>
    <x v="68"/>
    <m/>
    <x v="6"/>
    <n v="4"/>
    <x v="0"/>
    <x v="1"/>
    <x v="0"/>
    <n v="7291680"/>
    <x v="1"/>
    <x v="0"/>
    <x v="0"/>
    <x v="10"/>
  </r>
  <r>
    <x v="2922"/>
    <x v="1588"/>
    <s v="CUBRIMIENTO"/>
    <x v="0"/>
    <m/>
    <s v="2025-10-08"/>
    <s v="2025-10-23"/>
    <s v="2025-11-05 16:45:12"/>
    <s v="0000-00-00 00:00:00"/>
    <s v="0000-00-00 00:00:00"/>
    <s v="0000-00-00 00:00:00"/>
    <s v="0000-00-00 00:00:00"/>
    <s v="2025-10-24"/>
    <s v="2025-11-07"/>
    <s v="2025-12-11"/>
    <s v="2025-12-16"/>
    <s v="2025-12-26"/>
    <x v="4"/>
    <s v="Bogota"/>
    <s v="PTAL03"/>
    <x v="1356"/>
    <m/>
    <x v="6"/>
    <n v="7"/>
    <x v="0"/>
    <x v="69"/>
    <x v="0"/>
    <n v="11771165"/>
    <x v="1"/>
    <x v="0"/>
    <x v="0"/>
    <x v="10"/>
  </r>
  <r>
    <x v="2922"/>
    <x v="1588"/>
    <s v="CUBRIMIENTO"/>
    <x v="0"/>
    <m/>
    <s v="2025-10-08"/>
    <s v="2025-10-23"/>
    <s v="2025-11-05 16:45:12"/>
    <s v="0000-00-00 00:00:00"/>
    <s v="0000-00-00 00:00:00"/>
    <s v="0000-00-00 00:00:00"/>
    <s v="0000-00-00 00:00:00"/>
    <s v="2025-10-24"/>
    <s v="2025-11-07"/>
    <s v="2025-12-11"/>
    <s v="2025-12-16"/>
    <s v="2025-12-26"/>
    <x v="4"/>
    <s v="Bogota"/>
    <s v="PTEKROM02"/>
    <x v="53"/>
    <s v="LONA PERGOTEX BLACKOUT BLANCA 3 M"/>
    <x v="6"/>
    <n v="2"/>
    <x v="13"/>
    <x v="0"/>
    <x v="98"/>
    <n v="182529042"/>
    <x v="1"/>
    <x v="4"/>
    <x v="4"/>
    <x v="10"/>
  </r>
  <r>
    <x v="2922"/>
    <x v="1588"/>
    <s v="CUBRIMIENTO"/>
    <x v="0"/>
    <m/>
    <s v="2025-10-08"/>
    <s v="2025-10-23"/>
    <s v="2025-11-05 16:45:12"/>
    <s v="0000-00-00 00:00:00"/>
    <s v="0000-00-00 00:00:00"/>
    <s v="0000-00-00 00:00:00"/>
    <s v="0000-00-00 00:00:00"/>
    <s v="2025-10-24"/>
    <s v="2025-11-07"/>
    <s v="2025-12-11"/>
    <s v="2025-12-16"/>
    <s v="2025-12-26"/>
    <x v="4"/>
    <s v="Bogota"/>
    <s v="PTEKROM02"/>
    <x v="53"/>
    <s v="LONA PERGOTEX BLACKOUT BLANCA 3 M"/>
    <x v="6"/>
    <n v="1"/>
    <x v="11"/>
    <x v="0"/>
    <x v="98"/>
    <n v="53607712"/>
    <x v="1"/>
    <x v="4"/>
    <x v="4"/>
    <x v="10"/>
  </r>
  <r>
    <x v="2922"/>
    <x v="1588"/>
    <s v="CUBRIMIENTO"/>
    <x v="0"/>
    <m/>
    <s v="2025-10-08"/>
    <s v="2025-10-23"/>
    <s v="2025-11-05 16:45:12"/>
    <s v="0000-00-00 00:00:00"/>
    <s v="0000-00-00 00:00:00"/>
    <s v="0000-00-00 00:00:00"/>
    <s v="0000-00-00 00:00:00"/>
    <s v="2025-10-24"/>
    <s v="2025-11-07"/>
    <s v="2025-12-11"/>
    <s v="2025-12-16"/>
    <s v="2025-12-26"/>
    <x v="4"/>
    <s v="Bogota"/>
    <s v="PTEKROM26"/>
    <x v="378"/>
    <s v="LONA PERGOTEX BLACKOUT BLANCA 3 M"/>
    <x v="6"/>
    <n v="1"/>
    <x v="43"/>
    <x v="0"/>
    <x v="83"/>
    <n v="43492421"/>
    <x v="1"/>
    <x v="4"/>
    <x v="4"/>
    <x v="10"/>
  </r>
  <r>
    <x v="2922"/>
    <x v="1588"/>
    <s v="CUBRIMIENTO"/>
    <x v="0"/>
    <m/>
    <s v="2025-10-08"/>
    <s v="2025-10-23"/>
    <s v="2025-11-05 16:45:12"/>
    <s v="0000-00-00 00:00:00"/>
    <s v="0000-00-00 00:00:00"/>
    <s v="0000-00-00 00:00:00"/>
    <s v="0000-00-00 00:00:00"/>
    <s v="2025-10-24"/>
    <s v="2025-11-07"/>
    <s v="2025-12-11"/>
    <s v="2025-12-16"/>
    <s v="2025-12-26"/>
    <x v="4"/>
    <s v="Bogota"/>
    <s v="PTEKROM26"/>
    <x v="378"/>
    <s v="LONA PERGOTEX BLACKOUT BLANCA 3 M"/>
    <x v="6"/>
    <n v="1"/>
    <x v="14"/>
    <x v="0"/>
    <x v="83"/>
    <n v="34621706"/>
    <x v="1"/>
    <x v="4"/>
    <x v="4"/>
    <x v="10"/>
  </r>
  <r>
    <x v="2922"/>
    <x v="1588"/>
    <s v="CUBRIMIENTO"/>
    <x v="0"/>
    <m/>
    <s v="2025-10-08"/>
    <s v="2025-10-23"/>
    <s v="2025-11-05 16:45:12"/>
    <s v="0000-00-00 00:00:00"/>
    <s v="0000-00-00 00:00:00"/>
    <s v="0000-00-00 00:00:00"/>
    <s v="0000-00-00 00:00:00"/>
    <s v="2025-10-24"/>
    <s v="2025-11-07"/>
    <s v="2025-12-11"/>
    <s v="2025-12-16"/>
    <s v="2025-12-26"/>
    <x v="4"/>
    <s v="Bogota"/>
    <s v="SERV03"/>
    <x v="1179"/>
    <m/>
    <x v="0"/>
    <n v="1"/>
    <x v="0"/>
    <x v="0"/>
    <x v="0"/>
    <n v="50000000"/>
    <x v="1"/>
    <x v="1"/>
    <x v="1"/>
    <x v="10"/>
  </r>
  <r>
    <x v="2922"/>
    <x v="1588"/>
    <s v="CUBRIMIENTO"/>
    <x v="0"/>
    <m/>
    <s v="2025-10-08"/>
    <s v="2025-10-23"/>
    <s v="2025-11-05 16:45:12"/>
    <s v="0000-00-00 00:00:00"/>
    <s v="0000-00-00 00:00:00"/>
    <s v="0000-00-00 00:00:00"/>
    <s v="0000-00-00 00:00:00"/>
    <s v="2025-10-24"/>
    <s v="2025-11-07"/>
    <s v="2025-12-11"/>
    <s v="2025-12-16"/>
    <s v="2025-12-26"/>
    <x v="4"/>
    <s v="Bogota"/>
    <s v="SERV04"/>
    <x v="1001"/>
    <m/>
    <x v="0"/>
    <n v="1"/>
    <x v="0"/>
    <x v="0"/>
    <x v="0"/>
    <n v="9000000"/>
    <x v="1"/>
    <x v="1"/>
    <x v="1"/>
    <x v="10"/>
  </r>
  <r>
    <x v="2922"/>
    <x v="1588"/>
    <s v="CUBRIMIENTO"/>
    <x v="0"/>
    <m/>
    <s v="2025-10-08"/>
    <s v="2025-10-23"/>
    <s v="2025-11-05 16:45:12"/>
    <s v="0000-00-00 00:00:00"/>
    <s v="0000-00-00 00:00:00"/>
    <s v="0000-00-00 00:00:00"/>
    <s v="0000-00-00 00:00:00"/>
    <s v="2025-10-24"/>
    <s v="2025-11-07"/>
    <s v="2025-12-11"/>
    <s v="2025-12-16"/>
    <s v="2025-12-26"/>
    <x v="4"/>
    <s v="Bogota"/>
    <s v="SERV15"/>
    <x v="981"/>
    <m/>
    <x v="0"/>
    <n v="1"/>
    <x v="0"/>
    <x v="0"/>
    <x v="0"/>
    <n v="11000000"/>
    <x v="1"/>
    <x v="1"/>
    <x v="1"/>
    <x v="10"/>
  </r>
  <r>
    <x v="2922"/>
    <x v="1588"/>
    <s v="CUBRIMIENTO"/>
    <x v="0"/>
    <m/>
    <s v="2025-10-08"/>
    <s v="2025-10-23"/>
    <s v="2025-11-05 16:45:12"/>
    <s v="0000-00-00 00:00:00"/>
    <s v="0000-00-00 00:00:00"/>
    <s v="0000-00-00 00:00:00"/>
    <s v="0000-00-00 00:00:00"/>
    <s v="2025-10-24"/>
    <s v="2025-11-07"/>
    <s v="2025-12-11"/>
    <s v="2025-12-16"/>
    <s v="2025-12-26"/>
    <x v="4"/>
    <s v="Bogota"/>
    <s v="SERVANDAM"/>
    <x v="865"/>
    <m/>
    <x v="0"/>
    <n v="1"/>
    <x v="0"/>
    <x v="0"/>
    <x v="0"/>
    <n v="3300000"/>
    <x v="1"/>
    <x v="1"/>
    <x v="1"/>
    <x v="10"/>
  </r>
  <r>
    <x v="2922"/>
    <x v="1588"/>
    <s v="CUBRIMIENTO"/>
    <x v="0"/>
    <m/>
    <s v="2025-10-08"/>
    <s v="2025-10-23"/>
    <s v="2025-11-05 16:45:12"/>
    <s v="0000-00-00 00:00:00"/>
    <s v="0000-00-00 00:00:00"/>
    <s v="0000-00-00 00:00:00"/>
    <s v="0000-00-00 00:00:00"/>
    <s v="2025-10-24"/>
    <s v="2025-11-07"/>
    <s v="2025-12-11"/>
    <s v="2025-12-16"/>
    <s v="2025-12-26"/>
    <x v="4"/>
    <s v="Bogota"/>
    <s v="SPORTCAL03"/>
    <x v="1357"/>
    <m/>
    <x v="6"/>
    <n v="3"/>
    <x v="42"/>
    <x v="69"/>
    <x v="0"/>
    <n v="12000000"/>
    <x v="1"/>
    <x v="0"/>
    <x v="0"/>
    <x v="10"/>
  </r>
  <r>
    <x v="2922"/>
    <x v="1588"/>
    <s v="CUBRIMIENTO"/>
    <x v="0"/>
    <m/>
    <s v="2025-10-08"/>
    <s v="2025-10-23"/>
    <s v="2025-11-05 16:45:12"/>
    <s v="0000-00-00 00:00:00"/>
    <s v="0000-00-00 00:00:00"/>
    <s v="0000-00-00 00:00:00"/>
    <s v="0000-00-00 00:00:00"/>
    <s v="2025-10-24"/>
    <s v="2025-11-07"/>
    <s v="2025-12-11"/>
    <s v="2025-12-16"/>
    <s v="2025-12-26"/>
    <x v="4"/>
    <s v="Bogota"/>
    <s v="SPOT30"/>
    <x v="54"/>
    <m/>
    <x v="0"/>
    <n v="5"/>
    <x v="0"/>
    <x v="0"/>
    <x v="0"/>
    <n v="33466560"/>
    <x v="1"/>
    <x v="0"/>
    <x v="0"/>
    <x v="10"/>
  </r>
  <r>
    <x v="2922"/>
    <x v="1588"/>
    <s v="CUBRIMIENTO"/>
    <x v="0"/>
    <m/>
    <s v="2025-10-08"/>
    <s v="2025-10-23"/>
    <s v="2025-11-05 16:45:12"/>
    <s v="0000-00-00 00:00:00"/>
    <s v="0000-00-00 00:00:00"/>
    <s v="0000-00-00 00:00:00"/>
    <s v="0000-00-00 00:00:00"/>
    <s v="2025-10-24"/>
    <s v="2025-11-07"/>
    <s v="2025-12-11"/>
    <s v="2025-12-16"/>
    <s v="2025-12-26"/>
    <x v="4"/>
    <s v="Bogota"/>
    <s v="VIGAAC03"/>
    <x v="787"/>
    <m/>
    <x v="6"/>
    <n v="3"/>
    <x v="114"/>
    <x v="0"/>
    <x v="0"/>
    <n v="7258359"/>
    <x v="1"/>
    <x v="0"/>
    <x v="0"/>
    <x v="10"/>
  </r>
  <r>
    <x v="2923"/>
    <x v="1589"/>
    <s v="MUEBLES CC CUBRIMIENTOS"/>
    <x v="0"/>
    <m/>
    <s v="2025-10-09"/>
    <s v="2025-10-09"/>
    <s v="2025-10-14 15:39:57"/>
    <s v="0000-00-00 00:00:00"/>
    <s v="2025-10-24 07:22:27"/>
    <s v="2025-11-04 07:23:43"/>
    <s v="2025-11-04 14:41:53"/>
    <s v="2025-10-10"/>
    <s v="2025-10-10"/>
    <s v="2025-10-24"/>
    <s v="2025-10-30"/>
    <s v="2025-11-03"/>
    <x v="1"/>
    <s v="Barranquilla"/>
    <s v="3151"/>
    <x v="57"/>
    <m/>
    <x v="0"/>
    <n v="20"/>
    <x v="0"/>
    <x v="0"/>
    <x v="0"/>
    <n v="1275000"/>
    <x v="0"/>
    <x v="0"/>
    <x v="0"/>
    <x v="0"/>
  </r>
  <r>
    <x v="2923"/>
    <x v="1589"/>
    <s v="MUEBLES CC CUBRIMIENTOS"/>
    <x v="0"/>
    <m/>
    <s v="2025-10-09"/>
    <s v="2025-10-09"/>
    <s v="2025-10-14 15:39:57"/>
    <s v="0000-00-00 00:00:00"/>
    <s v="2025-10-24 07:22:27"/>
    <s v="2025-11-04 07:23:43"/>
    <s v="2025-11-04 14:41:53"/>
    <s v="2025-10-10"/>
    <s v="2025-10-10"/>
    <s v="2025-10-24"/>
    <s v="2025-10-30"/>
    <s v="2025-11-03"/>
    <x v="1"/>
    <s v="Barranquilla"/>
    <s v="MANT001"/>
    <x v="770"/>
    <m/>
    <x v="0"/>
    <n v="1"/>
    <x v="2"/>
    <x v="0"/>
    <x v="1"/>
    <n v="1164500"/>
    <x v="0"/>
    <x v="0"/>
    <x v="0"/>
    <x v="0"/>
  </r>
  <r>
    <x v="2923"/>
    <x v="1589"/>
    <s v="MUEBLES CC CUBRIMIENTOS"/>
    <x v="0"/>
    <m/>
    <s v="2025-10-09"/>
    <s v="2025-10-09"/>
    <s v="2025-10-14 15:39:57"/>
    <s v="0000-00-00 00:00:00"/>
    <s v="2025-10-24 07:22:27"/>
    <s v="2025-11-04 07:23:43"/>
    <s v="2025-11-04 14:41:53"/>
    <s v="2025-10-10"/>
    <s v="2025-10-10"/>
    <s v="2025-10-24"/>
    <s v="2025-10-30"/>
    <s v="2025-11-03"/>
    <x v="1"/>
    <s v="Barranquilla"/>
    <s v="REP036"/>
    <x v="72"/>
    <m/>
    <x v="0"/>
    <n v="1"/>
    <x v="0"/>
    <x v="0"/>
    <x v="0"/>
    <n v="120000"/>
    <x v="0"/>
    <x v="0"/>
    <x v="0"/>
    <x v="0"/>
  </r>
  <r>
    <x v="2924"/>
    <x v="350"/>
    <s v="CUBRIMIENTO"/>
    <x v="0"/>
    <m/>
    <s v="2025-10-09"/>
    <s v="2025-10-10"/>
    <s v="2025-10-10 13:23:34"/>
    <s v="0000-00-00 00:00:00"/>
    <s v="2025-10-14 08:31:41"/>
    <s v="2025-10-14 08:32:03"/>
    <s v="0000-00-00 00:00:00"/>
    <s v="2025-10-13"/>
    <s v="2025-10-13"/>
    <s v="2025-10-15"/>
    <s v="2025-10-17"/>
    <s v="2025-10-17"/>
    <x v="3"/>
    <s v="Toscany"/>
    <s v="47"/>
    <x v="233"/>
    <m/>
    <x v="0"/>
    <n v="9"/>
    <x v="0"/>
    <x v="0"/>
    <x v="0"/>
    <n v="473400"/>
    <x v="0"/>
    <x v="0"/>
    <x v="0"/>
    <x v="0"/>
  </r>
  <r>
    <x v="2925"/>
    <x v="1590"/>
    <s v="CUBRIMIENTO"/>
    <x v="0"/>
    <m/>
    <s v="2025-10-09"/>
    <s v="2025-10-14"/>
    <s v="2025-10-15 10:06:54"/>
    <s v="2025-10-16 14:42:28"/>
    <s v="2025-10-19 22:36:53"/>
    <s v="2025-10-21 07:28:54"/>
    <s v="0000-00-00 00:00:00"/>
    <s v="2025-10-15"/>
    <s v="2025-10-17"/>
    <s v="2025-10-21"/>
    <s v="2025-10-23"/>
    <s v="2025-10-23"/>
    <x v="3"/>
    <s v="Toscany"/>
    <s v="SOMB03"/>
    <x v="161"/>
    <s v="LONA DICKSON NEGRO FONDO ENT REF:6028"/>
    <x v="8"/>
    <n v="1"/>
    <x v="459"/>
    <x v="0"/>
    <x v="13"/>
    <n v="4293000"/>
    <x v="0"/>
    <x v="6"/>
    <x v="8"/>
    <x v="0"/>
  </r>
  <r>
    <x v="2926"/>
    <x v="1591"/>
    <s v="MUEBLES"/>
    <x v="0"/>
    <m/>
    <s v="2025-10-09"/>
    <s v="2025-10-09"/>
    <s v="2025-10-14 12:14:27"/>
    <s v="0000-00-00 00:00:00"/>
    <s v="0000-00-00 00:00:00"/>
    <s v="2025-10-15 08:18:59"/>
    <s v="0000-00-00 00:00:00"/>
    <s v="2025-10-14"/>
    <s v="2025-10-14"/>
    <s v="2025-10-17"/>
    <s v="2025-10-20"/>
    <s v="2025-10-20"/>
    <x v="3"/>
    <s v="Bogota"/>
    <s v="100196"/>
    <x v="218"/>
    <m/>
    <x v="0"/>
    <n v="1"/>
    <x v="0"/>
    <x v="0"/>
    <x v="0"/>
    <n v="169800"/>
    <x v="0"/>
    <x v="0"/>
    <x v="0"/>
    <x v="0"/>
  </r>
  <r>
    <x v="2927"/>
    <x v="1592"/>
    <s v="CUBRIMIENTO"/>
    <x v="0"/>
    <m/>
    <s v="2025-10-09"/>
    <s v="2025-10-21"/>
    <s v="2025-10-21 17:12:08"/>
    <s v="0000-00-00 00:00:00"/>
    <s v="2025-10-29 01:12:36"/>
    <s v="2025-10-29 01:13:13"/>
    <s v="2025-11-05 15:38:49"/>
    <s v="2025-10-22"/>
    <s v="2025-10-22"/>
    <s v="2025-10-30"/>
    <s v="2025-11-04"/>
    <s v="2025-11-06"/>
    <x v="1"/>
    <s v="Bogota"/>
    <s v="SERVLAV13"/>
    <x v="1358"/>
    <m/>
    <x v="0"/>
    <n v="5"/>
    <x v="15"/>
    <x v="0"/>
    <x v="17"/>
    <n v="1899880"/>
    <x v="0"/>
    <x v="1"/>
    <x v="1"/>
    <x v="0"/>
  </r>
  <r>
    <x v="2927"/>
    <x v="1592"/>
    <s v="CUBRIMIENTO"/>
    <x v="0"/>
    <m/>
    <s v="2025-10-09"/>
    <s v="2025-10-21"/>
    <s v="2025-10-21 17:12:08"/>
    <s v="0000-00-00 00:00:00"/>
    <s v="2025-10-29 01:12:36"/>
    <s v="2025-10-29 01:13:13"/>
    <s v="2025-11-05 15:38:49"/>
    <s v="2025-10-22"/>
    <s v="2025-10-22"/>
    <s v="2025-10-30"/>
    <s v="2025-11-04"/>
    <s v="2025-11-06"/>
    <x v="1"/>
    <s v="Bogota"/>
    <s v="SERVLAV13"/>
    <x v="989"/>
    <m/>
    <x v="0"/>
    <n v="2"/>
    <x v="460"/>
    <x v="0"/>
    <x v="17"/>
    <n v="1275000"/>
    <x v="0"/>
    <x v="1"/>
    <x v="1"/>
    <x v="0"/>
  </r>
  <r>
    <x v="2928"/>
    <x v="1593"/>
    <s v="CUBRIMIENTO"/>
    <x v="0"/>
    <m/>
    <s v="2025-10-09"/>
    <s v="2025-10-18"/>
    <s v="0000-00-00 00:00:00"/>
    <s v="0000-00-00 00:00:00"/>
    <s v="0000-00-00 00:00:00"/>
    <s v="0000-00-00 00:00:00"/>
    <s v="0000-00-00 00:00:00"/>
    <s v="2025-10-20"/>
    <s v="2025-10-22"/>
    <s v="2025-11-03"/>
    <s v="2025-11-07"/>
    <s v="2025-11-14"/>
    <x v="5"/>
    <s v="Barranquilla"/>
    <s v="26960"/>
    <x v="620"/>
    <m/>
    <x v="0"/>
    <n v="1"/>
    <x v="0"/>
    <x v="0"/>
    <x v="0"/>
    <n v="64432"/>
    <x v="2"/>
    <x v="0"/>
    <x v="0"/>
    <x v="3"/>
  </r>
  <r>
    <x v="2928"/>
    <x v="1593"/>
    <s v="CUBRIMIENTO"/>
    <x v="0"/>
    <m/>
    <s v="2025-10-09"/>
    <s v="2025-10-18"/>
    <s v="0000-00-00 00:00:00"/>
    <s v="0000-00-00 00:00:00"/>
    <s v="0000-00-00 00:00:00"/>
    <s v="0000-00-00 00:00:00"/>
    <s v="0000-00-00 00:00:00"/>
    <s v="2025-10-20"/>
    <s v="2025-10-22"/>
    <s v="2025-11-03"/>
    <s v="2025-11-07"/>
    <s v="2025-11-14"/>
    <x v="5"/>
    <s v="Barranquilla"/>
    <s v="27249"/>
    <x v="64"/>
    <m/>
    <x v="0"/>
    <n v="2"/>
    <x v="0"/>
    <x v="0"/>
    <x v="0"/>
    <n v="367704"/>
    <x v="2"/>
    <x v="0"/>
    <x v="0"/>
    <x v="3"/>
  </r>
  <r>
    <x v="2928"/>
    <x v="1593"/>
    <s v="CUBRIMIENTO"/>
    <x v="0"/>
    <m/>
    <s v="2025-10-09"/>
    <s v="2025-10-18"/>
    <s v="0000-00-00 00:00:00"/>
    <s v="0000-00-00 00:00:00"/>
    <s v="0000-00-00 00:00:00"/>
    <s v="0000-00-00 00:00:00"/>
    <s v="0000-00-00 00:00:00"/>
    <s v="2025-10-20"/>
    <s v="2025-10-22"/>
    <s v="2025-11-03"/>
    <s v="2025-11-07"/>
    <s v="2025-11-14"/>
    <x v="5"/>
    <s v="Barranquilla"/>
    <s v="FLANCHE01"/>
    <x v="51"/>
    <m/>
    <x v="1"/>
    <n v="2"/>
    <x v="461"/>
    <x v="0"/>
    <x v="0"/>
    <n v="914968"/>
    <x v="2"/>
    <x v="0"/>
    <x v="0"/>
    <x v="3"/>
  </r>
  <r>
    <x v="2928"/>
    <x v="1593"/>
    <s v="CUBRIMIENTO"/>
    <x v="0"/>
    <m/>
    <s v="2025-10-09"/>
    <s v="2025-10-18"/>
    <s v="0000-00-00 00:00:00"/>
    <s v="0000-00-00 00:00:00"/>
    <s v="0000-00-00 00:00:00"/>
    <s v="0000-00-00 00:00:00"/>
    <s v="0000-00-00 00:00:00"/>
    <s v="2025-10-20"/>
    <s v="2025-10-22"/>
    <s v="2025-11-03"/>
    <s v="2025-11-07"/>
    <s v="2025-11-14"/>
    <x v="5"/>
    <s v="Barranquilla"/>
    <s v="PLT55"/>
    <x v="160"/>
    <m/>
    <x v="1"/>
    <n v="4"/>
    <x v="0"/>
    <x v="9"/>
    <x v="0"/>
    <n v="2002772"/>
    <x v="2"/>
    <x v="0"/>
    <x v="0"/>
    <x v="3"/>
  </r>
  <r>
    <x v="2928"/>
    <x v="1593"/>
    <s v="CUBRIMIENTO"/>
    <x v="0"/>
    <m/>
    <s v="2025-10-09"/>
    <s v="2025-10-18"/>
    <s v="0000-00-00 00:00:00"/>
    <s v="0000-00-00 00:00:00"/>
    <s v="0000-00-00 00:00:00"/>
    <s v="0000-00-00 00:00:00"/>
    <s v="0000-00-00 00:00:00"/>
    <s v="2025-10-20"/>
    <s v="2025-10-22"/>
    <s v="2025-11-03"/>
    <s v="2025-11-07"/>
    <s v="2025-11-14"/>
    <x v="5"/>
    <s v="Barranquilla"/>
    <s v="SERV03"/>
    <x v="1179"/>
    <m/>
    <x v="0"/>
    <n v="1"/>
    <x v="0"/>
    <x v="0"/>
    <x v="0"/>
    <n v="650000"/>
    <x v="2"/>
    <x v="1"/>
    <x v="1"/>
    <x v="3"/>
  </r>
  <r>
    <x v="2928"/>
    <x v="1593"/>
    <s v="CUBRIMIENTO"/>
    <x v="0"/>
    <m/>
    <s v="2025-10-09"/>
    <s v="2025-10-18"/>
    <s v="0000-00-00 00:00:00"/>
    <s v="0000-00-00 00:00:00"/>
    <s v="0000-00-00 00:00:00"/>
    <s v="0000-00-00 00:00:00"/>
    <s v="0000-00-00 00:00:00"/>
    <s v="2025-10-20"/>
    <s v="2025-10-22"/>
    <s v="2025-11-03"/>
    <s v="2025-11-07"/>
    <s v="2025-11-14"/>
    <x v="5"/>
    <s v="Barranquilla"/>
    <s v="SOMB01"/>
    <x v="71"/>
    <s v="LONA DICKSON CRUDO REF:6020"/>
    <x v="1"/>
    <n v="2"/>
    <x v="461"/>
    <x v="0"/>
    <x v="17"/>
    <n v="9900000"/>
    <x v="2"/>
    <x v="6"/>
    <x v="5"/>
    <x v="3"/>
  </r>
  <r>
    <x v="2928"/>
    <x v="1593"/>
    <s v="CUBRIMIENTO"/>
    <x v="0"/>
    <m/>
    <s v="2025-10-09"/>
    <s v="2025-10-18"/>
    <s v="0000-00-00 00:00:00"/>
    <s v="0000-00-00 00:00:00"/>
    <s v="0000-00-00 00:00:00"/>
    <s v="0000-00-00 00:00:00"/>
    <s v="0000-00-00 00:00:00"/>
    <s v="2025-10-20"/>
    <s v="2025-10-22"/>
    <s v="2025-11-03"/>
    <s v="2025-11-07"/>
    <s v="2025-11-14"/>
    <x v="5"/>
    <s v="Barranquilla"/>
    <s v="TRANSP05"/>
    <x v="198"/>
    <m/>
    <x v="0"/>
    <n v="1"/>
    <x v="0"/>
    <x v="0"/>
    <x v="0"/>
    <n v="600000"/>
    <x v="2"/>
    <x v="1"/>
    <x v="1"/>
    <x v="3"/>
  </r>
  <r>
    <x v="2929"/>
    <x v="1566"/>
    <s v="CUBRIMIENTO"/>
    <x v="0"/>
    <m/>
    <s v="2025-10-09"/>
    <s v="2025-10-30"/>
    <s v="2025-11-04 13:46:56"/>
    <s v="0000-00-00 00:00:00"/>
    <s v="0000-00-00 00:00:00"/>
    <s v="0000-00-00 00:00:00"/>
    <s v="0000-00-00 00:00:00"/>
    <s v="2025-10-31"/>
    <s v="2025-10-31"/>
    <s v="2025-12-08"/>
    <s v="2025-12-10"/>
    <s v="2025-12-12"/>
    <x v="4"/>
    <s v="Cali"/>
    <s v="100154"/>
    <x v="681"/>
    <s v="LONAFLEX"/>
    <x v="0"/>
    <n v="1"/>
    <x v="0"/>
    <x v="0"/>
    <x v="0"/>
    <n v="370189"/>
    <x v="1"/>
    <x v="5"/>
    <x v="0"/>
    <x v="10"/>
  </r>
  <r>
    <x v="2929"/>
    <x v="1566"/>
    <s v="CUBRIMIENTO"/>
    <x v="0"/>
    <m/>
    <s v="2025-10-09"/>
    <s v="2025-10-30"/>
    <s v="2025-11-04 13:46:56"/>
    <s v="0000-00-00 00:00:00"/>
    <s v="0000-00-00 00:00:00"/>
    <s v="0000-00-00 00:00:00"/>
    <s v="0000-00-00 00:00:00"/>
    <s v="2025-10-31"/>
    <s v="2025-10-31"/>
    <s v="2025-12-08"/>
    <s v="2025-12-10"/>
    <s v="2025-12-12"/>
    <x v="4"/>
    <s v="Cali"/>
    <s v="10025530"/>
    <x v="1359"/>
    <s v="LONAFLEX"/>
    <x v="0"/>
    <n v="2"/>
    <x v="0"/>
    <x v="0"/>
    <x v="0"/>
    <n v="672114"/>
    <x v="1"/>
    <x v="5"/>
    <x v="0"/>
    <x v="10"/>
  </r>
  <r>
    <x v="2929"/>
    <x v="1566"/>
    <s v="CUBRIMIENTO"/>
    <x v="0"/>
    <m/>
    <s v="2025-10-09"/>
    <s v="2025-10-30"/>
    <s v="2025-11-04 13:46:56"/>
    <s v="0000-00-00 00:00:00"/>
    <s v="0000-00-00 00:00:00"/>
    <s v="0000-00-00 00:00:00"/>
    <s v="0000-00-00 00:00:00"/>
    <s v="2025-10-31"/>
    <s v="2025-10-31"/>
    <s v="2025-12-08"/>
    <s v="2025-12-10"/>
    <s v="2025-12-12"/>
    <x v="4"/>
    <s v="Cali"/>
    <s v="100269"/>
    <x v="1360"/>
    <s v="LONAFLEX"/>
    <x v="0"/>
    <n v="1"/>
    <x v="0"/>
    <x v="0"/>
    <x v="0"/>
    <n v="293298"/>
    <x v="1"/>
    <x v="5"/>
    <x v="0"/>
    <x v="10"/>
  </r>
  <r>
    <x v="2929"/>
    <x v="1566"/>
    <s v="CUBRIMIENTO"/>
    <x v="0"/>
    <m/>
    <s v="2025-10-09"/>
    <s v="2025-10-30"/>
    <s v="2025-11-04 13:46:56"/>
    <s v="0000-00-00 00:00:00"/>
    <s v="0000-00-00 00:00:00"/>
    <s v="0000-00-00 00:00:00"/>
    <s v="0000-00-00 00:00:00"/>
    <s v="2025-10-31"/>
    <s v="2025-10-31"/>
    <s v="2025-12-08"/>
    <s v="2025-12-10"/>
    <s v="2025-12-12"/>
    <x v="4"/>
    <s v="Cali"/>
    <s v="11973"/>
    <x v="309"/>
    <m/>
    <x v="0"/>
    <n v="3"/>
    <x v="0"/>
    <x v="0"/>
    <x v="0"/>
    <n v="1539558"/>
    <x v="1"/>
    <x v="2"/>
    <x v="0"/>
    <x v="10"/>
  </r>
  <r>
    <x v="2929"/>
    <x v="1566"/>
    <s v="CUBRIMIENTO"/>
    <x v="0"/>
    <m/>
    <s v="2025-10-09"/>
    <s v="2025-10-30"/>
    <s v="2025-11-04 13:46:56"/>
    <s v="0000-00-00 00:00:00"/>
    <s v="0000-00-00 00:00:00"/>
    <s v="0000-00-00 00:00:00"/>
    <s v="0000-00-00 00:00:00"/>
    <s v="2025-10-31"/>
    <s v="2025-10-31"/>
    <s v="2025-12-08"/>
    <s v="2025-12-10"/>
    <s v="2025-12-12"/>
    <x v="4"/>
    <s v="Cali"/>
    <s v="2397"/>
    <x v="1361"/>
    <s v="LONAFLEX"/>
    <x v="0"/>
    <n v="1"/>
    <x v="0"/>
    <x v="0"/>
    <x v="0"/>
    <n v="246486"/>
    <x v="1"/>
    <x v="5"/>
    <x v="0"/>
    <x v="10"/>
  </r>
  <r>
    <x v="2929"/>
    <x v="1566"/>
    <s v="CUBRIMIENTO"/>
    <x v="0"/>
    <m/>
    <s v="2025-10-09"/>
    <s v="2025-10-30"/>
    <s v="2025-11-04 13:46:56"/>
    <s v="0000-00-00 00:00:00"/>
    <s v="0000-00-00 00:00:00"/>
    <s v="0000-00-00 00:00:00"/>
    <s v="0000-00-00 00:00:00"/>
    <s v="2025-10-31"/>
    <s v="2025-10-31"/>
    <s v="2025-12-08"/>
    <s v="2025-12-10"/>
    <s v="2025-12-12"/>
    <x v="4"/>
    <s v="Cali"/>
    <s v="24352"/>
    <x v="891"/>
    <s v="LONAFLEX"/>
    <x v="0"/>
    <n v="2"/>
    <x v="0"/>
    <x v="0"/>
    <x v="0"/>
    <n v="266806"/>
    <x v="1"/>
    <x v="5"/>
    <x v="0"/>
    <x v="10"/>
  </r>
  <r>
    <x v="2929"/>
    <x v="1566"/>
    <s v="CUBRIMIENTO"/>
    <x v="0"/>
    <m/>
    <s v="2025-10-09"/>
    <s v="2025-10-30"/>
    <s v="2025-11-04 13:46:56"/>
    <s v="0000-00-00 00:00:00"/>
    <s v="0000-00-00 00:00:00"/>
    <s v="0000-00-00 00:00:00"/>
    <s v="0000-00-00 00:00:00"/>
    <s v="2025-10-31"/>
    <s v="2025-10-31"/>
    <s v="2025-12-08"/>
    <s v="2025-12-10"/>
    <s v="2025-12-12"/>
    <x v="4"/>
    <s v="Cali"/>
    <s v="5144"/>
    <x v="682"/>
    <s v="LONAFLEX"/>
    <x v="0"/>
    <n v="2"/>
    <x v="0"/>
    <x v="0"/>
    <x v="0"/>
    <n v="546004"/>
    <x v="1"/>
    <x v="5"/>
    <x v="0"/>
    <x v="10"/>
  </r>
  <r>
    <x v="2929"/>
    <x v="1566"/>
    <s v="CUBRIMIENTO"/>
    <x v="0"/>
    <m/>
    <s v="2025-10-09"/>
    <s v="2025-10-30"/>
    <s v="2025-11-04 13:46:56"/>
    <s v="0000-00-00 00:00:00"/>
    <s v="0000-00-00 00:00:00"/>
    <s v="0000-00-00 00:00:00"/>
    <s v="0000-00-00 00:00:00"/>
    <s v="2025-10-31"/>
    <s v="2025-10-31"/>
    <s v="2025-12-08"/>
    <s v="2025-12-10"/>
    <s v="2025-12-12"/>
    <x v="4"/>
    <s v="Cali"/>
    <s v="5154"/>
    <x v="1362"/>
    <s v="LONAFLEX"/>
    <x v="0"/>
    <n v="2"/>
    <x v="0"/>
    <x v="0"/>
    <x v="0"/>
    <n v="377812"/>
    <x v="1"/>
    <x v="5"/>
    <x v="0"/>
    <x v="10"/>
  </r>
  <r>
    <x v="2929"/>
    <x v="1566"/>
    <s v="CUBRIMIENTO"/>
    <x v="0"/>
    <m/>
    <s v="2025-10-09"/>
    <s v="2025-10-30"/>
    <s v="2025-11-04 13:46:56"/>
    <s v="0000-00-00 00:00:00"/>
    <s v="0000-00-00 00:00:00"/>
    <s v="0000-00-00 00:00:00"/>
    <s v="0000-00-00 00:00:00"/>
    <s v="2025-10-31"/>
    <s v="2025-10-31"/>
    <s v="2025-12-08"/>
    <s v="2025-12-10"/>
    <s v="2025-12-12"/>
    <x v="4"/>
    <s v="Cali"/>
    <s v="5520"/>
    <x v="384"/>
    <s v="LONA DICKSON AZUL FONDO ENTERO REF:0017"/>
    <x v="0"/>
    <n v="1"/>
    <x v="0"/>
    <x v="0"/>
    <x v="0"/>
    <n v="8417387"/>
    <x v="1"/>
    <x v="0"/>
    <x v="0"/>
    <x v="10"/>
  </r>
  <r>
    <x v="2929"/>
    <x v="1566"/>
    <s v="CUBRIMIENTO"/>
    <x v="0"/>
    <m/>
    <s v="2025-10-09"/>
    <s v="2025-10-30"/>
    <s v="2025-11-04 13:46:56"/>
    <s v="0000-00-00 00:00:00"/>
    <s v="0000-00-00 00:00:00"/>
    <s v="0000-00-00 00:00:00"/>
    <s v="0000-00-00 00:00:00"/>
    <s v="2025-10-31"/>
    <s v="2025-10-31"/>
    <s v="2025-12-08"/>
    <s v="2025-12-10"/>
    <s v="2025-12-12"/>
    <x v="4"/>
    <s v="Cali"/>
    <s v="9002"/>
    <x v="1192"/>
    <s v="LONA DICKSON AZUL FONDO ENTERO REF:0017"/>
    <x v="0"/>
    <n v="1"/>
    <x v="0"/>
    <x v="0"/>
    <x v="0"/>
    <n v="1695861"/>
    <x v="1"/>
    <x v="0"/>
    <x v="0"/>
    <x v="10"/>
  </r>
  <r>
    <x v="2929"/>
    <x v="1566"/>
    <s v="CUBRIMIENTO"/>
    <x v="0"/>
    <m/>
    <s v="2025-10-09"/>
    <s v="2025-10-30"/>
    <s v="2025-11-04 13:46:56"/>
    <s v="0000-00-00 00:00:00"/>
    <s v="0000-00-00 00:00:00"/>
    <s v="0000-00-00 00:00:00"/>
    <s v="0000-00-00 00:00:00"/>
    <s v="2025-10-31"/>
    <s v="2025-10-31"/>
    <s v="2025-12-08"/>
    <s v="2025-12-10"/>
    <s v="2025-12-12"/>
    <x v="4"/>
    <s v="Cali"/>
    <s v="9551"/>
    <x v="1363"/>
    <s v="LONAFLEX"/>
    <x v="0"/>
    <n v="2"/>
    <x v="0"/>
    <x v="0"/>
    <x v="0"/>
    <n v="359884"/>
    <x v="1"/>
    <x v="5"/>
    <x v="0"/>
    <x v="10"/>
  </r>
  <r>
    <x v="2929"/>
    <x v="1566"/>
    <s v="CUBRIMIENTO"/>
    <x v="0"/>
    <m/>
    <s v="2025-10-09"/>
    <s v="2025-10-30"/>
    <s v="2025-11-04 13:46:56"/>
    <s v="0000-00-00 00:00:00"/>
    <s v="0000-00-00 00:00:00"/>
    <s v="0000-00-00 00:00:00"/>
    <s v="0000-00-00 00:00:00"/>
    <s v="2025-10-31"/>
    <s v="2025-10-31"/>
    <s v="2025-12-08"/>
    <s v="2025-12-10"/>
    <s v="2025-12-12"/>
    <x v="4"/>
    <s v="Cali"/>
    <s v="9558"/>
    <x v="684"/>
    <s v="LONAFLEX"/>
    <x v="0"/>
    <n v="4"/>
    <x v="0"/>
    <x v="0"/>
    <x v="0"/>
    <n v="1045296"/>
    <x v="1"/>
    <x v="5"/>
    <x v="0"/>
    <x v="10"/>
  </r>
  <r>
    <x v="2929"/>
    <x v="1566"/>
    <s v="CUBRIMIENTO"/>
    <x v="0"/>
    <m/>
    <s v="2025-10-09"/>
    <s v="2025-10-30"/>
    <s v="2025-11-04 13:46:56"/>
    <s v="0000-00-00 00:00:00"/>
    <s v="0000-00-00 00:00:00"/>
    <s v="0000-00-00 00:00:00"/>
    <s v="0000-00-00 00:00:00"/>
    <s v="2025-10-31"/>
    <s v="2025-10-31"/>
    <s v="2025-12-08"/>
    <s v="2025-12-10"/>
    <s v="2025-12-12"/>
    <x v="4"/>
    <s v="Cali"/>
    <s v="9683"/>
    <x v="56"/>
    <m/>
    <x v="0"/>
    <n v="8"/>
    <x v="0"/>
    <x v="0"/>
    <x v="0"/>
    <n v="2016000"/>
    <x v="1"/>
    <x v="0"/>
    <x v="0"/>
    <x v="10"/>
  </r>
  <r>
    <x v="2929"/>
    <x v="1566"/>
    <s v="CUBRIMIENTO"/>
    <x v="0"/>
    <m/>
    <s v="2025-10-09"/>
    <s v="2025-10-30"/>
    <s v="2025-11-04 13:46:56"/>
    <s v="0000-00-00 00:00:00"/>
    <s v="0000-00-00 00:00:00"/>
    <s v="0000-00-00 00:00:00"/>
    <s v="0000-00-00 00:00:00"/>
    <s v="2025-10-31"/>
    <s v="2025-10-31"/>
    <s v="2025-12-08"/>
    <s v="2025-12-10"/>
    <s v="2025-12-12"/>
    <x v="4"/>
    <s v="Cali"/>
    <s v="REP023"/>
    <x v="35"/>
    <m/>
    <x v="0"/>
    <n v="1"/>
    <x v="0"/>
    <x v="0"/>
    <x v="0"/>
    <n v="405000"/>
    <x v="1"/>
    <x v="0"/>
    <x v="0"/>
    <x v="10"/>
  </r>
  <r>
    <x v="2929"/>
    <x v="1566"/>
    <s v="CUBRIMIENTO"/>
    <x v="0"/>
    <m/>
    <s v="2025-10-09"/>
    <s v="2025-10-30"/>
    <s v="2025-11-04 13:46:56"/>
    <s v="0000-00-00 00:00:00"/>
    <s v="0000-00-00 00:00:00"/>
    <s v="0000-00-00 00:00:00"/>
    <s v="0000-00-00 00:00:00"/>
    <s v="2025-10-31"/>
    <s v="2025-10-31"/>
    <s v="2025-12-08"/>
    <s v="2025-12-10"/>
    <s v="2025-12-12"/>
    <x v="4"/>
    <s v="Cali"/>
    <s v="REP031"/>
    <x v="36"/>
    <m/>
    <x v="0"/>
    <n v="1"/>
    <x v="0"/>
    <x v="0"/>
    <x v="0"/>
    <n v="1012500"/>
    <x v="1"/>
    <x v="0"/>
    <x v="0"/>
    <x v="10"/>
  </r>
  <r>
    <x v="2929"/>
    <x v="1566"/>
    <s v="CUBRIMIENTO"/>
    <x v="0"/>
    <m/>
    <s v="2025-10-09"/>
    <s v="2025-10-30"/>
    <s v="2025-11-04 13:46:56"/>
    <s v="0000-00-00 00:00:00"/>
    <s v="0000-00-00 00:00:00"/>
    <s v="0000-00-00 00:00:00"/>
    <s v="0000-00-00 00:00:00"/>
    <s v="2025-10-31"/>
    <s v="2025-10-31"/>
    <s v="2025-12-08"/>
    <s v="2025-12-10"/>
    <s v="2025-12-12"/>
    <x v="4"/>
    <s v="Cali"/>
    <s v="REP040"/>
    <x v="37"/>
    <m/>
    <x v="0"/>
    <n v="5"/>
    <x v="0"/>
    <x v="0"/>
    <x v="0"/>
    <n v="1579500"/>
    <x v="1"/>
    <x v="0"/>
    <x v="0"/>
    <x v="10"/>
  </r>
  <r>
    <x v="2929"/>
    <x v="1566"/>
    <s v="CUBRIMIENTO"/>
    <x v="0"/>
    <m/>
    <s v="2025-10-09"/>
    <s v="2025-10-30"/>
    <s v="2025-11-04 13:46:56"/>
    <s v="0000-00-00 00:00:00"/>
    <s v="0000-00-00 00:00:00"/>
    <s v="0000-00-00 00:00:00"/>
    <s v="0000-00-00 00:00:00"/>
    <s v="2025-10-31"/>
    <s v="2025-10-31"/>
    <s v="2025-12-08"/>
    <s v="2025-12-10"/>
    <s v="2025-12-12"/>
    <x v="4"/>
    <s v="Cali"/>
    <s v="REP040"/>
    <x v="37"/>
    <m/>
    <x v="0"/>
    <n v="3"/>
    <x v="0"/>
    <x v="0"/>
    <x v="0"/>
    <n v="1258200"/>
    <x v="1"/>
    <x v="0"/>
    <x v="0"/>
    <x v="10"/>
  </r>
  <r>
    <x v="2930"/>
    <x v="1397"/>
    <s v="MUEBLES CC CUBRIMIENTOS"/>
    <x v="0"/>
    <m/>
    <s v="2025-10-10"/>
    <s v="2025-10-14"/>
    <s v="2025-10-23 10:59:55"/>
    <s v="2025-10-28 08:54:05"/>
    <s v="2025-11-03 20:13:24"/>
    <s v="0000-00-00 00:00:00"/>
    <s v="0000-00-00 00:00:00"/>
    <s v="2025-10-23"/>
    <s v="2025-11-04"/>
    <s v="2025-11-11"/>
    <s v="2025-11-15"/>
    <s v="2025-11-25"/>
    <x v="18"/>
    <s v="Barranquilla"/>
    <s v="BANE0101**"/>
    <x v="568"/>
    <s v="LONA DICKSON CAFE VETEADO U235 1.20M"/>
    <x v="0"/>
    <n v="10"/>
    <x v="172"/>
    <x v="0"/>
    <x v="79"/>
    <n v="15000000"/>
    <x v="0"/>
    <x v="0"/>
    <x v="0"/>
    <x v="3"/>
  </r>
  <r>
    <x v="2930"/>
    <x v="1397"/>
    <s v="MUEBLES CC CUBRIMIENTOS"/>
    <x v="0"/>
    <m/>
    <s v="2025-10-10"/>
    <s v="2025-10-14"/>
    <s v="2025-10-23 10:59:55"/>
    <s v="2025-10-28 08:54:05"/>
    <s v="2025-11-03 20:13:24"/>
    <s v="0000-00-00 00:00:00"/>
    <s v="0000-00-00 00:00:00"/>
    <s v="2025-10-23"/>
    <s v="2025-11-04"/>
    <s v="2025-11-11"/>
    <s v="2025-11-15"/>
    <s v="2025-11-25"/>
    <x v="18"/>
    <s v="Barranquilla"/>
    <s v="TRANSP06"/>
    <x v="59"/>
    <m/>
    <x v="0"/>
    <n v="1"/>
    <x v="0"/>
    <x v="0"/>
    <x v="0"/>
    <n v="3000000"/>
    <x v="0"/>
    <x v="1"/>
    <x v="1"/>
    <x v="3"/>
  </r>
  <r>
    <x v="2931"/>
    <x v="1594"/>
    <s v="CUBRIMIENTO"/>
    <x v="0"/>
    <m/>
    <s v="2025-10-10"/>
    <s v="2025-10-10"/>
    <s v="2025-10-16 13:52:05"/>
    <s v="2025-10-20 17:22:25"/>
    <s v="0000-00-00 00:00:00"/>
    <s v="0000-00-00 00:00:00"/>
    <s v="0000-00-00 00:00:00"/>
    <s v="2025-10-16"/>
    <s v="2025-10-18"/>
    <s v="2025-11-10"/>
    <s v="2025-11-13"/>
    <s v="2025-11-20"/>
    <x v="19"/>
    <s v="Bogota"/>
    <s v="27249"/>
    <x v="64"/>
    <m/>
    <x v="0"/>
    <n v="3"/>
    <x v="0"/>
    <x v="0"/>
    <x v="0"/>
    <n v="849000"/>
    <x v="3"/>
    <x v="0"/>
    <x v="0"/>
    <x v="3"/>
  </r>
  <r>
    <x v="2931"/>
    <x v="1594"/>
    <s v="CUBRIMIENTO"/>
    <x v="0"/>
    <m/>
    <s v="2025-10-10"/>
    <s v="2025-10-10"/>
    <s v="2025-10-16 13:52:05"/>
    <s v="2025-10-20 17:22:25"/>
    <s v="0000-00-00 00:00:00"/>
    <s v="0000-00-00 00:00:00"/>
    <s v="0000-00-00 00:00:00"/>
    <s v="2025-10-16"/>
    <s v="2025-10-18"/>
    <s v="2025-11-10"/>
    <s v="2025-11-13"/>
    <s v="2025-11-20"/>
    <x v="19"/>
    <s v="Bogota"/>
    <s v="28523"/>
    <x v="1000"/>
    <m/>
    <x v="0"/>
    <n v="3"/>
    <x v="0"/>
    <x v="0"/>
    <x v="0"/>
    <n v="300000"/>
    <x v="3"/>
    <x v="0"/>
    <x v="0"/>
    <x v="3"/>
  </r>
  <r>
    <x v="2931"/>
    <x v="1594"/>
    <s v="CUBRIMIENTO"/>
    <x v="0"/>
    <m/>
    <s v="2025-10-10"/>
    <s v="2025-10-10"/>
    <s v="2025-10-16 13:52:05"/>
    <s v="2025-10-20 17:22:25"/>
    <s v="0000-00-00 00:00:00"/>
    <s v="0000-00-00 00:00:00"/>
    <s v="0000-00-00 00:00:00"/>
    <s v="2025-10-16"/>
    <s v="2025-10-18"/>
    <s v="2025-11-10"/>
    <s v="2025-11-13"/>
    <s v="2025-11-20"/>
    <x v="19"/>
    <s v="Bogota"/>
    <s v="FLANCHE01"/>
    <x v="51"/>
    <m/>
    <x v="9"/>
    <n v="1"/>
    <x v="124"/>
    <x v="0"/>
    <x v="0"/>
    <n v="1240000"/>
    <x v="3"/>
    <x v="0"/>
    <x v="0"/>
    <x v="3"/>
  </r>
  <r>
    <x v="2931"/>
    <x v="1594"/>
    <s v="CUBRIMIENTO"/>
    <x v="0"/>
    <m/>
    <s v="2025-10-10"/>
    <s v="2025-10-10"/>
    <s v="2025-10-16 13:52:05"/>
    <s v="2025-10-20 17:22:25"/>
    <s v="0000-00-00 00:00:00"/>
    <s v="0000-00-00 00:00:00"/>
    <s v="0000-00-00 00:00:00"/>
    <s v="2025-10-16"/>
    <s v="2025-10-18"/>
    <s v="2025-11-10"/>
    <s v="2025-11-13"/>
    <s v="2025-11-20"/>
    <x v="19"/>
    <s v="Bogota"/>
    <s v="FLANCHE01"/>
    <x v="51"/>
    <m/>
    <x v="9"/>
    <n v="1"/>
    <x v="1"/>
    <x v="0"/>
    <x v="0"/>
    <n v="552500"/>
    <x v="3"/>
    <x v="0"/>
    <x v="0"/>
    <x v="3"/>
  </r>
  <r>
    <x v="2931"/>
    <x v="1594"/>
    <s v="CUBRIMIENTO"/>
    <x v="0"/>
    <m/>
    <s v="2025-10-10"/>
    <s v="2025-10-10"/>
    <s v="2025-10-16 13:52:05"/>
    <s v="2025-10-20 17:22:25"/>
    <s v="0000-00-00 00:00:00"/>
    <s v="0000-00-00 00:00:00"/>
    <s v="0000-00-00 00:00:00"/>
    <s v="2025-10-16"/>
    <s v="2025-10-18"/>
    <s v="2025-11-10"/>
    <s v="2025-11-13"/>
    <s v="2025-11-20"/>
    <x v="19"/>
    <s v="Bogota"/>
    <s v="PLT55"/>
    <x v="160"/>
    <m/>
    <x v="9"/>
    <n v="4"/>
    <x v="0"/>
    <x v="7"/>
    <x v="0"/>
    <n v="2002772"/>
    <x v="3"/>
    <x v="0"/>
    <x v="0"/>
    <x v="3"/>
  </r>
  <r>
    <x v="2931"/>
    <x v="1594"/>
    <s v="CUBRIMIENTO"/>
    <x v="0"/>
    <m/>
    <s v="2025-10-10"/>
    <s v="2025-10-10"/>
    <s v="2025-10-16 13:52:05"/>
    <s v="2025-10-20 17:22:25"/>
    <s v="0000-00-00 00:00:00"/>
    <s v="0000-00-00 00:00:00"/>
    <s v="0000-00-00 00:00:00"/>
    <s v="2025-10-16"/>
    <s v="2025-10-18"/>
    <s v="2025-11-10"/>
    <s v="2025-11-13"/>
    <s v="2025-11-20"/>
    <x v="19"/>
    <s v="Bogota"/>
    <s v="SOMB02"/>
    <x v="363"/>
    <s v="LONA DICKSON BRUYERE CHINE 8779 1.20M"/>
    <x v="9"/>
    <n v="1"/>
    <x v="124"/>
    <x v="0"/>
    <x v="235"/>
    <n v="14411175"/>
    <x v="3"/>
    <x v="6"/>
    <x v="12"/>
    <x v="3"/>
  </r>
  <r>
    <x v="2932"/>
    <x v="1595"/>
    <s v="MUEBLES CC CUBRIMIENTOS"/>
    <x v="0"/>
    <m/>
    <s v="2025-10-10"/>
    <s v="2025-10-15"/>
    <s v="2025-10-17 13:43:12"/>
    <s v="0000-00-00 00:00:00"/>
    <s v="0000-00-00 00:00:00"/>
    <s v="0000-00-00 00:00:00"/>
    <s v="0000-00-00 00:00:00"/>
    <s v="2025-10-16"/>
    <s v="2025-10-16"/>
    <s v="2025-11-11"/>
    <s v="2025-11-13"/>
    <s v="2025-11-17"/>
    <x v="4"/>
    <s v="Virtual"/>
    <s v="7273"/>
    <x v="1305"/>
    <m/>
    <x v="0"/>
    <n v="6"/>
    <x v="0"/>
    <x v="0"/>
    <x v="0"/>
    <n v="1250994"/>
    <x v="1"/>
    <x v="0"/>
    <x v="0"/>
    <x v="3"/>
  </r>
  <r>
    <x v="2932"/>
    <x v="1595"/>
    <s v="MUEBLES CC CUBRIMIENTOS"/>
    <x v="0"/>
    <m/>
    <s v="2025-10-10"/>
    <s v="2025-10-15"/>
    <s v="2025-10-17 13:43:12"/>
    <s v="0000-00-00 00:00:00"/>
    <s v="0000-00-00 00:00:00"/>
    <s v="0000-00-00 00:00:00"/>
    <s v="0000-00-00 00:00:00"/>
    <s v="2025-10-16"/>
    <s v="2025-10-16"/>
    <s v="2025-11-11"/>
    <s v="2025-11-13"/>
    <s v="2025-11-17"/>
    <x v="4"/>
    <s v="Virtual"/>
    <s v="8867"/>
    <x v="34"/>
    <s v="LONA DICKSON CORN REF:6318"/>
    <x v="0"/>
    <n v="1"/>
    <x v="0"/>
    <x v="0"/>
    <x v="0"/>
    <n v="934296"/>
    <x v="1"/>
    <x v="0"/>
    <x v="0"/>
    <x v="3"/>
  </r>
  <r>
    <x v="2932"/>
    <x v="1595"/>
    <s v="MUEBLES CC CUBRIMIENTOS"/>
    <x v="0"/>
    <m/>
    <s v="2025-10-10"/>
    <s v="2025-10-15"/>
    <s v="2025-10-17 13:43:12"/>
    <s v="0000-00-00 00:00:00"/>
    <s v="0000-00-00 00:00:00"/>
    <s v="0000-00-00 00:00:00"/>
    <s v="0000-00-00 00:00:00"/>
    <s v="2025-10-16"/>
    <s v="2025-10-16"/>
    <s v="2025-11-11"/>
    <s v="2025-11-13"/>
    <s v="2025-11-17"/>
    <x v="4"/>
    <s v="Virtual"/>
    <s v="REP011"/>
    <x v="728"/>
    <m/>
    <x v="0"/>
    <n v="1"/>
    <x v="0"/>
    <x v="0"/>
    <x v="0"/>
    <n v="175000"/>
    <x v="1"/>
    <x v="0"/>
    <x v="0"/>
    <x v="3"/>
  </r>
  <r>
    <x v="2932"/>
    <x v="1595"/>
    <s v="MUEBLES CC CUBRIMIENTOS"/>
    <x v="0"/>
    <m/>
    <s v="2025-10-10"/>
    <s v="2025-10-15"/>
    <s v="2025-10-17 13:43:12"/>
    <s v="0000-00-00 00:00:00"/>
    <s v="0000-00-00 00:00:00"/>
    <s v="0000-00-00 00:00:00"/>
    <s v="0000-00-00 00:00:00"/>
    <s v="2025-10-16"/>
    <s v="2025-10-16"/>
    <s v="2025-11-11"/>
    <s v="2025-11-13"/>
    <s v="2025-11-17"/>
    <x v="4"/>
    <s v="Virtual"/>
    <s v="REP023"/>
    <x v="35"/>
    <m/>
    <x v="0"/>
    <n v="1"/>
    <x v="0"/>
    <x v="0"/>
    <x v="0"/>
    <n v="500000"/>
    <x v="1"/>
    <x v="0"/>
    <x v="0"/>
    <x v="3"/>
  </r>
  <r>
    <x v="2932"/>
    <x v="1595"/>
    <s v="MUEBLES CC CUBRIMIENTOS"/>
    <x v="0"/>
    <m/>
    <s v="2025-10-10"/>
    <s v="2025-10-15"/>
    <s v="2025-10-17 13:43:12"/>
    <s v="0000-00-00 00:00:00"/>
    <s v="0000-00-00 00:00:00"/>
    <s v="0000-00-00 00:00:00"/>
    <s v="0000-00-00 00:00:00"/>
    <s v="2025-10-16"/>
    <s v="2025-10-16"/>
    <s v="2025-11-11"/>
    <s v="2025-11-13"/>
    <s v="2025-11-17"/>
    <x v="4"/>
    <s v="Virtual"/>
    <s v="REP031"/>
    <x v="36"/>
    <m/>
    <x v="0"/>
    <n v="1"/>
    <x v="0"/>
    <x v="0"/>
    <x v="0"/>
    <n v="500000"/>
    <x v="1"/>
    <x v="0"/>
    <x v="0"/>
    <x v="3"/>
  </r>
  <r>
    <x v="2932"/>
    <x v="1595"/>
    <s v="MUEBLES CC CUBRIMIENTOS"/>
    <x v="0"/>
    <m/>
    <s v="2025-10-10"/>
    <s v="2025-10-15"/>
    <s v="2025-10-17 13:43:12"/>
    <s v="0000-00-00 00:00:00"/>
    <s v="0000-00-00 00:00:00"/>
    <s v="0000-00-00 00:00:00"/>
    <s v="0000-00-00 00:00:00"/>
    <s v="2025-10-16"/>
    <s v="2025-10-16"/>
    <s v="2025-11-11"/>
    <s v="2025-11-13"/>
    <s v="2025-11-17"/>
    <x v="4"/>
    <s v="Virtual"/>
    <s v="REP040"/>
    <x v="37"/>
    <m/>
    <x v="0"/>
    <n v="6"/>
    <x v="0"/>
    <x v="0"/>
    <x v="0"/>
    <n v="3000000"/>
    <x v="1"/>
    <x v="0"/>
    <x v="0"/>
    <x v="3"/>
  </r>
  <r>
    <x v="2933"/>
    <x v="78"/>
    <s v="MUEBLES CC CUBRIMIENTOS"/>
    <x v="0"/>
    <m/>
    <s v="2025-10-10"/>
    <s v="2025-10-14"/>
    <s v="2025-10-14 13:21:37"/>
    <s v="0000-00-00 00:00:00"/>
    <s v="2025-10-14 13:21:49"/>
    <s v="2025-10-15 07:23:37"/>
    <s v="2025-10-20 17:11:30"/>
    <s v="2025-10-15"/>
    <s v="2025-10-15"/>
    <s v="2025-10-17"/>
    <s v="2025-10-21"/>
    <s v="2025-10-22"/>
    <x v="3"/>
    <s v="Toscany"/>
    <s v="12119"/>
    <x v="283"/>
    <m/>
    <x v="0"/>
    <n v="35"/>
    <x v="0"/>
    <x v="0"/>
    <x v="0"/>
    <n v="1841000"/>
    <x v="0"/>
    <x v="0"/>
    <x v="0"/>
    <x v="0"/>
  </r>
  <r>
    <x v="2934"/>
    <x v="455"/>
    <s v="CUBRIMIENTO"/>
    <x v="0"/>
    <m/>
    <s v="2025-10-10"/>
    <s v="2025-10-10"/>
    <s v="2025-10-10 14:57:22"/>
    <s v="0000-00-00 00:00:00"/>
    <s v="2025-10-10 14:58:17"/>
    <s v="2025-10-14 08:31:18"/>
    <s v="0000-00-00 00:00:00"/>
    <s v="2025-10-13"/>
    <s v="2025-10-13"/>
    <s v="2025-10-15"/>
    <s v="2025-10-17"/>
    <s v="2025-10-17"/>
    <x v="3"/>
    <s v="Toscany"/>
    <s v="27"/>
    <x v="674"/>
    <m/>
    <x v="0"/>
    <n v="6"/>
    <x v="0"/>
    <x v="0"/>
    <x v="0"/>
    <n v="360000"/>
    <x v="0"/>
    <x v="0"/>
    <x v="0"/>
    <x v="0"/>
  </r>
  <r>
    <x v="2935"/>
    <x v="1596"/>
    <s v="CUBRIMIENTO"/>
    <x v="0"/>
    <m/>
    <s v="2025-10-10"/>
    <s v="2025-10-20"/>
    <s v="2025-11-05 16:40:56"/>
    <s v="0000-00-00 00:00:00"/>
    <s v="0000-00-00 00:00:00"/>
    <s v="0000-00-00 00:00:00"/>
    <s v="0000-00-00 00:00:00"/>
    <s v="2025-11-05"/>
    <s v="2025-11-07"/>
    <s v="2025-11-11"/>
    <s v="2025-11-14"/>
    <s v="2025-11-18"/>
    <x v="4"/>
    <s v="Medellin"/>
    <s v="BANE01"/>
    <x v="845"/>
    <s v="LONA DICKSON VERDE FORESTA REF:6687"/>
    <x v="2"/>
    <n v="4"/>
    <x v="462"/>
    <x v="0"/>
    <x v="167"/>
    <n v="6119456"/>
    <x v="1"/>
    <x v="9"/>
    <x v="10"/>
    <x v="3"/>
  </r>
  <r>
    <x v="2935"/>
    <x v="1596"/>
    <s v="CUBRIMIENTO"/>
    <x v="0"/>
    <m/>
    <s v="2025-10-10"/>
    <s v="2025-10-20"/>
    <s v="2025-11-05 16:40:56"/>
    <s v="0000-00-00 00:00:00"/>
    <s v="0000-00-00 00:00:00"/>
    <s v="0000-00-00 00:00:00"/>
    <s v="0000-00-00 00:00:00"/>
    <s v="2025-11-05"/>
    <s v="2025-11-07"/>
    <s v="2025-11-11"/>
    <s v="2025-11-14"/>
    <s v="2025-11-18"/>
    <x v="4"/>
    <s v="Medellin"/>
    <s v="SERV03"/>
    <x v="1179"/>
    <m/>
    <x v="0"/>
    <n v="1"/>
    <x v="0"/>
    <x v="0"/>
    <x v="0"/>
    <n v="1500000"/>
    <x v="1"/>
    <x v="1"/>
    <x v="1"/>
    <x v="3"/>
  </r>
  <r>
    <x v="2936"/>
    <x v="1597"/>
    <s v="CUBRIMIENTO"/>
    <x v="0"/>
    <m/>
    <s v="2025-10-10"/>
    <s v="2025-10-14"/>
    <s v="2025-10-15 10:04:04"/>
    <s v="0000-00-00 00:00:00"/>
    <s v="2025-10-15 10:07:03"/>
    <s v="2025-10-20 17:14:29"/>
    <s v="0000-00-00 00:00:00"/>
    <s v="2025-10-15"/>
    <s v="2025-10-15"/>
    <s v="2025-10-17"/>
    <s v="2025-10-21"/>
    <s v="2025-10-21"/>
    <x v="3"/>
    <s v="Toscany"/>
    <s v="39"/>
    <x v="460"/>
    <m/>
    <x v="0"/>
    <n v="14"/>
    <x v="0"/>
    <x v="0"/>
    <x v="0"/>
    <n v="736400"/>
    <x v="0"/>
    <x v="0"/>
    <x v="0"/>
    <x v="0"/>
  </r>
  <r>
    <x v="2937"/>
    <x v="863"/>
    <s v="CUBRIMIENTO"/>
    <x v="0"/>
    <m/>
    <s v="2024-01-26"/>
    <s v="2025-10-16"/>
    <s v="2025-10-17 12:10:10"/>
    <s v="0000-00-00 00:00:00"/>
    <s v="2025-10-20 07:59:18"/>
    <s v="2025-10-29 09:37:12"/>
    <s v="0000-00-00 00:00:00"/>
    <s v="2025-10-17"/>
    <s v="2025-10-17"/>
    <s v="2025-10-20"/>
    <s v="2025-10-22"/>
    <s v="2025-10-22"/>
    <x v="0"/>
    <s v="Cali"/>
    <s v="100554"/>
    <x v="910"/>
    <m/>
    <x v="0"/>
    <n v="1"/>
    <x v="0"/>
    <x v="0"/>
    <x v="0"/>
    <n v="160350"/>
    <x v="0"/>
    <x v="0"/>
    <x v="0"/>
    <x v="0"/>
  </r>
  <r>
    <x v="2937"/>
    <x v="863"/>
    <s v="CUBRIMIENTO"/>
    <x v="0"/>
    <m/>
    <s v="2024-01-26"/>
    <s v="2025-10-16"/>
    <s v="2025-10-17 12:10:10"/>
    <s v="0000-00-00 00:00:00"/>
    <s v="2025-10-20 07:59:18"/>
    <s v="2025-10-29 09:37:12"/>
    <s v="0000-00-00 00:00:00"/>
    <s v="2025-10-17"/>
    <s v="2025-10-17"/>
    <s v="2025-10-20"/>
    <s v="2025-10-22"/>
    <s v="2025-10-22"/>
    <x v="0"/>
    <s v="Cali"/>
    <s v="TRANSP06"/>
    <x v="59"/>
    <m/>
    <x v="0"/>
    <n v="1"/>
    <x v="0"/>
    <x v="0"/>
    <x v="0"/>
    <n v="50000"/>
    <x v="0"/>
    <x v="1"/>
    <x v="1"/>
    <x v="0"/>
  </r>
  <r>
    <x v="2938"/>
    <x v="1397"/>
    <s v="MUEBLES CC CUBRIMIENTOS"/>
    <x v="0"/>
    <m/>
    <s v="2025-10-11"/>
    <s v="2025-10-14"/>
    <s v="2025-10-23 11:03:18"/>
    <s v="2025-10-28 08:55:27"/>
    <s v="2025-11-03 20:14:26"/>
    <s v="0000-00-00 00:00:00"/>
    <s v="0000-00-00 00:00:00"/>
    <s v="2025-10-23"/>
    <s v="2025-11-04"/>
    <s v="2025-11-11"/>
    <s v="2025-11-15"/>
    <s v="2025-11-25"/>
    <x v="18"/>
    <s v="Barranquilla"/>
    <s v="BANE0101**"/>
    <x v="568"/>
    <s v="LONA DICKSON CAFE VETEADO U235 1.20M"/>
    <x v="0"/>
    <n v="8"/>
    <x v="15"/>
    <x v="0"/>
    <x v="79"/>
    <n v="12000000"/>
    <x v="0"/>
    <x v="0"/>
    <x v="0"/>
    <x v="3"/>
  </r>
  <r>
    <x v="2938"/>
    <x v="1397"/>
    <s v="MUEBLES CC CUBRIMIENTOS"/>
    <x v="0"/>
    <m/>
    <s v="2025-10-11"/>
    <s v="2025-10-14"/>
    <s v="2025-10-23 11:03:18"/>
    <s v="2025-10-28 08:55:27"/>
    <s v="2025-11-03 20:14:26"/>
    <s v="0000-00-00 00:00:00"/>
    <s v="0000-00-00 00:00:00"/>
    <s v="2025-10-23"/>
    <s v="2025-11-04"/>
    <s v="2025-11-11"/>
    <s v="2025-11-15"/>
    <s v="2025-11-25"/>
    <x v="18"/>
    <s v="Barranquilla"/>
    <s v="SERV03"/>
    <x v="1179"/>
    <m/>
    <x v="0"/>
    <n v="1"/>
    <x v="0"/>
    <x v="0"/>
    <x v="0"/>
    <n v="3000000"/>
    <x v="0"/>
    <x v="1"/>
    <x v="1"/>
    <x v="3"/>
  </r>
  <r>
    <x v="2938"/>
    <x v="1397"/>
    <s v="MUEBLES CC CUBRIMIENTOS"/>
    <x v="0"/>
    <m/>
    <s v="2025-10-11"/>
    <s v="2025-10-14"/>
    <s v="2025-10-23 11:03:18"/>
    <s v="2025-10-28 08:55:27"/>
    <s v="2025-11-03 20:14:26"/>
    <s v="0000-00-00 00:00:00"/>
    <s v="0000-00-00 00:00:00"/>
    <s v="2025-10-23"/>
    <s v="2025-11-04"/>
    <s v="2025-11-11"/>
    <s v="2025-11-15"/>
    <s v="2025-11-25"/>
    <x v="18"/>
    <s v="Barranquilla"/>
    <s v="TRANSP06"/>
    <x v="59"/>
    <m/>
    <x v="0"/>
    <n v="1"/>
    <x v="0"/>
    <x v="0"/>
    <x v="0"/>
    <n v="3000000"/>
    <x v="0"/>
    <x v="1"/>
    <x v="1"/>
    <x v="3"/>
  </r>
  <r>
    <x v="2939"/>
    <x v="1598"/>
    <s v="CUBRIMIENTO"/>
    <x v="0"/>
    <m/>
    <s v="2025-10-14"/>
    <s v="2025-10-16"/>
    <s v="0000-00-00 00:00:00"/>
    <s v="0000-00-00 00:00:00"/>
    <s v="0000-00-00 00:00:00"/>
    <s v="0000-00-00 00:00:00"/>
    <s v="0000-00-00 00:00:00"/>
    <s v="2025-10-17"/>
    <s v="2025-10-21"/>
    <s v="2025-10-31"/>
    <s v="2025-11-06"/>
    <s v="2025-11-13"/>
    <x v="5"/>
    <s v="Barranquilla"/>
    <s v="15857"/>
    <x v="1210"/>
    <m/>
    <x v="0"/>
    <n v="2"/>
    <x v="0"/>
    <x v="0"/>
    <x v="0"/>
    <n v="240000"/>
    <x v="2"/>
    <x v="0"/>
    <x v="0"/>
    <x v="0"/>
  </r>
  <r>
    <x v="2939"/>
    <x v="1598"/>
    <s v="CUBRIMIENTO"/>
    <x v="0"/>
    <m/>
    <s v="2025-10-14"/>
    <s v="2025-10-16"/>
    <s v="0000-00-00 00:00:00"/>
    <s v="0000-00-00 00:00:00"/>
    <s v="0000-00-00 00:00:00"/>
    <s v="0000-00-00 00:00:00"/>
    <s v="0000-00-00 00:00:00"/>
    <s v="2025-10-17"/>
    <s v="2025-10-21"/>
    <s v="2025-10-31"/>
    <s v="2025-11-06"/>
    <s v="2025-11-13"/>
    <x v="5"/>
    <s v="Barranquilla"/>
    <s v="27249"/>
    <x v="64"/>
    <m/>
    <x v="0"/>
    <n v="1"/>
    <x v="0"/>
    <x v="0"/>
    <x v="0"/>
    <n v="183852"/>
    <x v="2"/>
    <x v="0"/>
    <x v="0"/>
    <x v="0"/>
  </r>
  <r>
    <x v="2939"/>
    <x v="1598"/>
    <s v="CUBRIMIENTO"/>
    <x v="0"/>
    <m/>
    <s v="2025-10-14"/>
    <s v="2025-10-16"/>
    <s v="0000-00-00 00:00:00"/>
    <s v="0000-00-00 00:00:00"/>
    <s v="0000-00-00 00:00:00"/>
    <s v="0000-00-00 00:00:00"/>
    <s v="0000-00-00 00:00:00"/>
    <s v="2025-10-17"/>
    <s v="2025-10-21"/>
    <s v="2025-10-31"/>
    <s v="2025-11-06"/>
    <s v="2025-11-13"/>
    <x v="5"/>
    <s v="Barranquilla"/>
    <s v="FLANCHE01"/>
    <x v="51"/>
    <m/>
    <x v="1"/>
    <n v="2"/>
    <x v="463"/>
    <x v="0"/>
    <x v="0"/>
    <n v="914968"/>
    <x v="2"/>
    <x v="0"/>
    <x v="0"/>
    <x v="0"/>
  </r>
  <r>
    <x v="2939"/>
    <x v="1598"/>
    <s v="CUBRIMIENTO"/>
    <x v="0"/>
    <m/>
    <s v="2025-10-14"/>
    <s v="2025-10-16"/>
    <s v="0000-00-00 00:00:00"/>
    <s v="0000-00-00 00:00:00"/>
    <s v="0000-00-00 00:00:00"/>
    <s v="0000-00-00 00:00:00"/>
    <s v="0000-00-00 00:00:00"/>
    <s v="2025-10-17"/>
    <s v="2025-10-21"/>
    <s v="2025-10-31"/>
    <s v="2025-11-06"/>
    <s v="2025-11-13"/>
    <x v="5"/>
    <s v="Barranquilla"/>
    <s v="PLT55"/>
    <x v="160"/>
    <m/>
    <x v="1"/>
    <n v="6"/>
    <x v="0"/>
    <x v="9"/>
    <x v="0"/>
    <n v="3004158"/>
    <x v="2"/>
    <x v="0"/>
    <x v="0"/>
    <x v="0"/>
  </r>
  <r>
    <x v="2939"/>
    <x v="1598"/>
    <s v="CUBRIMIENTO"/>
    <x v="0"/>
    <m/>
    <s v="2025-10-14"/>
    <s v="2025-10-16"/>
    <s v="0000-00-00 00:00:00"/>
    <s v="0000-00-00 00:00:00"/>
    <s v="0000-00-00 00:00:00"/>
    <s v="0000-00-00 00:00:00"/>
    <s v="0000-00-00 00:00:00"/>
    <s v="2025-10-17"/>
    <s v="2025-10-21"/>
    <s v="2025-10-31"/>
    <s v="2025-11-06"/>
    <s v="2025-11-13"/>
    <x v="5"/>
    <s v="Barranquilla"/>
    <s v="SERV03"/>
    <x v="1179"/>
    <m/>
    <x v="0"/>
    <n v="1"/>
    <x v="0"/>
    <x v="0"/>
    <x v="0"/>
    <n v="650000"/>
    <x v="2"/>
    <x v="1"/>
    <x v="1"/>
    <x v="0"/>
  </r>
  <r>
    <x v="2939"/>
    <x v="1598"/>
    <s v="CUBRIMIENTO"/>
    <x v="0"/>
    <m/>
    <s v="2025-10-14"/>
    <s v="2025-10-16"/>
    <s v="0000-00-00 00:00:00"/>
    <s v="0000-00-00 00:00:00"/>
    <s v="0000-00-00 00:00:00"/>
    <s v="0000-00-00 00:00:00"/>
    <s v="0000-00-00 00:00:00"/>
    <s v="2025-10-17"/>
    <s v="2025-10-21"/>
    <s v="2025-10-31"/>
    <s v="2025-11-06"/>
    <s v="2025-11-13"/>
    <x v="5"/>
    <s v="Barranquilla"/>
    <s v="SOMB01"/>
    <x v="71"/>
    <s v="LONA DICKSON BEIGE VETEADO REF:8904"/>
    <x v="1"/>
    <n v="2"/>
    <x v="463"/>
    <x v="0"/>
    <x v="17"/>
    <n v="11000000"/>
    <x v="2"/>
    <x v="6"/>
    <x v="5"/>
    <x v="0"/>
  </r>
  <r>
    <x v="2939"/>
    <x v="1598"/>
    <s v="CUBRIMIENTO"/>
    <x v="0"/>
    <m/>
    <s v="2025-10-14"/>
    <s v="2025-10-16"/>
    <s v="0000-00-00 00:00:00"/>
    <s v="0000-00-00 00:00:00"/>
    <s v="0000-00-00 00:00:00"/>
    <s v="0000-00-00 00:00:00"/>
    <s v="0000-00-00 00:00:00"/>
    <s v="2025-10-17"/>
    <s v="2025-10-21"/>
    <s v="2025-10-31"/>
    <s v="2025-11-06"/>
    <s v="2025-11-13"/>
    <x v="5"/>
    <s v="Barranquilla"/>
    <s v="TRANSP05"/>
    <x v="198"/>
    <m/>
    <x v="0"/>
    <n v="1"/>
    <x v="0"/>
    <x v="0"/>
    <x v="0"/>
    <n v="600000"/>
    <x v="2"/>
    <x v="1"/>
    <x v="1"/>
    <x v="0"/>
  </r>
  <r>
    <x v="2940"/>
    <x v="61"/>
    <s v="CUBRIMIENTO"/>
    <x v="0"/>
    <m/>
    <s v="2025-10-14"/>
    <s v="2025-10-24"/>
    <s v="2025-10-31 14:57:46"/>
    <s v="0000-00-00 00:00:00"/>
    <s v="0000-00-00 00:00:00"/>
    <s v="0000-00-00 00:00:00"/>
    <s v="0000-00-00 00:00:00"/>
    <s v="2025-10-31"/>
    <s v="2025-10-31"/>
    <s v="2025-11-07"/>
    <s v="2025-11-09"/>
    <s v="2025-11-10"/>
    <x v="4"/>
    <s v="Cali"/>
    <s v="13723"/>
    <x v="1364"/>
    <m/>
    <x v="0"/>
    <n v="10"/>
    <x v="0"/>
    <x v="0"/>
    <x v="0"/>
    <n v="0"/>
    <x v="1"/>
    <x v="0"/>
    <x v="0"/>
    <x v="3"/>
  </r>
  <r>
    <x v="2940"/>
    <x v="61"/>
    <s v="CUBRIMIENTO"/>
    <x v="0"/>
    <m/>
    <s v="2025-10-14"/>
    <s v="2025-10-24"/>
    <s v="2025-10-31 14:57:46"/>
    <s v="0000-00-00 00:00:00"/>
    <s v="0000-00-00 00:00:00"/>
    <s v="0000-00-00 00:00:00"/>
    <s v="0000-00-00 00:00:00"/>
    <s v="2025-10-31"/>
    <s v="2025-10-31"/>
    <s v="2025-11-07"/>
    <s v="2025-11-09"/>
    <s v="2025-11-10"/>
    <x v="4"/>
    <s v="Cali"/>
    <s v="27812"/>
    <x v="797"/>
    <m/>
    <x v="0"/>
    <n v="2"/>
    <x v="0"/>
    <x v="0"/>
    <x v="0"/>
    <n v="0"/>
    <x v="1"/>
    <x v="0"/>
    <x v="0"/>
    <x v="3"/>
  </r>
  <r>
    <x v="2940"/>
    <x v="61"/>
    <s v="CUBRIMIENTO"/>
    <x v="0"/>
    <m/>
    <s v="2025-10-14"/>
    <s v="2025-10-24"/>
    <s v="2025-10-31 14:57:46"/>
    <s v="0000-00-00 00:00:00"/>
    <s v="0000-00-00 00:00:00"/>
    <s v="0000-00-00 00:00:00"/>
    <s v="0000-00-00 00:00:00"/>
    <s v="2025-10-31"/>
    <s v="2025-10-31"/>
    <s v="2025-11-07"/>
    <s v="2025-11-09"/>
    <s v="2025-11-10"/>
    <x v="4"/>
    <s v="Cali"/>
    <s v="900086"/>
    <x v="1365"/>
    <m/>
    <x v="0"/>
    <n v="1"/>
    <x v="0"/>
    <x v="0"/>
    <x v="0"/>
    <n v="0"/>
    <x v="1"/>
    <x v="0"/>
    <x v="0"/>
    <x v="3"/>
  </r>
  <r>
    <x v="2940"/>
    <x v="61"/>
    <s v="CUBRIMIENTO"/>
    <x v="0"/>
    <m/>
    <s v="2025-10-14"/>
    <s v="2025-10-24"/>
    <s v="2025-10-31 14:57:46"/>
    <s v="0000-00-00 00:00:00"/>
    <s v="0000-00-00 00:00:00"/>
    <s v="0000-00-00 00:00:00"/>
    <s v="0000-00-00 00:00:00"/>
    <s v="2025-10-31"/>
    <s v="2025-10-31"/>
    <s v="2025-11-07"/>
    <s v="2025-11-09"/>
    <s v="2025-11-10"/>
    <x v="4"/>
    <s v="Cali"/>
    <s v="MTOS03"/>
    <x v="1366"/>
    <m/>
    <x v="0"/>
    <n v="2"/>
    <x v="0"/>
    <x v="0"/>
    <x v="0"/>
    <n v="0"/>
    <x v="1"/>
    <x v="0"/>
    <x v="0"/>
    <x v="3"/>
  </r>
  <r>
    <x v="2940"/>
    <x v="61"/>
    <s v="CUBRIMIENTO"/>
    <x v="0"/>
    <m/>
    <s v="2025-10-14"/>
    <s v="2025-10-24"/>
    <s v="2025-10-31 14:57:46"/>
    <s v="0000-00-00 00:00:00"/>
    <s v="0000-00-00 00:00:00"/>
    <s v="0000-00-00 00:00:00"/>
    <s v="0000-00-00 00:00:00"/>
    <s v="2025-10-31"/>
    <s v="2025-10-31"/>
    <s v="2025-11-07"/>
    <s v="2025-11-09"/>
    <s v="2025-11-10"/>
    <x v="4"/>
    <s v="Cali"/>
    <s v="SERV09"/>
    <x v="584"/>
    <m/>
    <x v="0"/>
    <n v="12"/>
    <x v="0"/>
    <x v="0"/>
    <x v="0"/>
    <n v="0"/>
    <x v="1"/>
    <x v="1"/>
    <x v="1"/>
    <x v="3"/>
  </r>
  <r>
    <x v="2941"/>
    <x v="1599"/>
    <s v="CUBRIMIENTO"/>
    <x v="0"/>
    <m/>
    <s v="2025-10-15"/>
    <s v="2025-10-16"/>
    <s v="2025-10-27 14:50:27"/>
    <s v="2025-10-28 17:20:12"/>
    <s v="0000-00-00 00:00:00"/>
    <s v="0000-00-00 00:00:00"/>
    <s v="0000-00-00 00:00:00"/>
    <s v="2025-10-27"/>
    <s v="2025-10-30"/>
    <s v="2025-11-07"/>
    <s v="2025-11-10"/>
    <s v="2025-11-14"/>
    <x v="19"/>
    <s v="Bogota"/>
    <s v="10087"/>
    <x v="202"/>
    <m/>
    <x v="0"/>
    <n v="5"/>
    <x v="0"/>
    <x v="0"/>
    <x v="0"/>
    <n v="712500"/>
    <x v="3"/>
    <x v="0"/>
    <x v="0"/>
    <x v="3"/>
  </r>
  <r>
    <x v="2941"/>
    <x v="1599"/>
    <s v="CUBRIMIENTO"/>
    <x v="0"/>
    <m/>
    <s v="2025-10-15"/>
    <s v="2025-10-16"/>
    <s v="2025-10-27 14:50:27"/>
    <s v="2025-10-28 17:20:12"/>
    <s v="0000-00-00 00:00:00"/>
    <s v="0000-00-00 00:00:00"/>
    <s v="0000-00-00 00:00:00"/>
    <s v="2025-10-27"/>
    <s v="2025-10-30"/>
    <s v="2025-11-07"/>
    <s v="2025-11-10"/>
    <s v="2025-11-14"/>
    <x v="19"/>
    <s v="Bogota"/>
    <s v="27249"/>
    <x v="64"/>
    <m/>
    <x v="0"/>
    <n v="1"/>
    <x v="0"/>
    <x v="0"/>
    <x v="0"/>
    <n v="283852"/>
    <x v="3"/>
    <x v="0"/>
    <x v="0"/>
    <x v="3"/>
  </r>
  <r>
    <x v="2941"/>
    <x v="1599"/>
    <s v="CUBRIMIENTO"/>
    <x v="0"/>
    <m/>
    <s v="2025-10-15"/>
    <s v="2025-10-16"/>
    <s v="2025-10-27 14:50:27"/>
    <s v="2025-10-28 17:20:12"/>
    <s v="0000-00-00 00:00:00"/>
    <s v="0000-00-00 00:00:00"/>
    <s v="0000-00-00 00:00:00"/>
    <s v="2025-10-27"/>
    <s v="2025-10-30"/>
    <s v="2025-11-07"/>
    <s v="2025-11-10"/>
    <s v="2025-11-14"/>
    <x v="19"/>
    <s v="Bogota"/>
    <s v="28523"/>
    <x v="1000"/>
    <m/>
    <x v="0"/>
    <n v="3"/>
    <x v="0"/>
    <x v="0"/>
    <x v="0"/>
    <n v="300000"/>
    <x v="3"/>
    <x v="0"/>
    <x v="0"/>
    <x v="3"/>
  </r>
  <r>
    <x v="2941"/>
    <x v="1599"/>
    <s v="CUBRIMIENTO"/>
    <x v="0"/>
    <m/>
    <s v="2025-10-15"/>
    <s v="2025-10-16"/>
    <s v="2025-10-27 14:50:27"/>
    <s v="2025-10-28 17:20:12"/>
    <s v="0000-00-00 00:00:00"/>
    <s v="0000-00-00 00:00:00"/>
    <s v="0000-00-00 00:00:00"/>
    <s v="2025-10-27"/>
    <s v="2025-10-30"/>
    <s v="2025-11-07"/>
    <s v="2025-11-10"/>
    <s v="2025-11-14"/>
    <x v="19"/>
    <s v="Bogota"/>
    <s v="MANT004"/>
    <x v="934"/>
    <m/>
    <x v="0"/>
    <n v="1"/>
    <x v="464"/>
    <x v="0"/>
    <x v="1"/>
    <n v="1662500"/>
    <x v="3"/>
    <x v="0"/>
    <x v="0"/>
    <x v="3"/>
  </r>
  <r>
    <x v="2941"/>
    <x v="1599"/>
    <s v="CUBRIMIENTO"/>
    <x v="0"/>
    <m/>
    <s v="2025-10-15"/>
    <s v="2025-10-16"/>
    <s v="2025-10-27 14:50:27"/>
    <s v="2025-10-28 17:20:12"/>
    <s v="0000-00-00 00:00:00"/>
    <s v="0000-00-00 00:00:00"/>
    <s v="0000-00-00 00:00:00"/>
    <s v="2025-10-27"/>
    <s v="2025-10-30"/>
    <s v="2025-11-07"/>
    <s v="2025-11-10"/>
    <s v="2025-11-14"/>
    <x v="19"/>
    <s v="Bogota"/>
    <s v="SOMB0101**"/>
    <x v="156"/>
    <s v="LONA DICKSON AZUL MARINO REF:6022"/>
    <x v="0"/>
    <n v="1"/>
    <x v="464"/>
    <x v="0"/>
    <x v="1"/>
    <n v="4760000"/>
    <x v="3"/>
    <x v="0"/>
    <x v="0"/>
    <x v="3"/>
  </r>
  <r>
    <x v="2941"/>
    <x v="1599"/>
    <s v="CUBRIMIENTO"/>
    <x v="0"/>
    <m/>
    <s v="2025-10-15"/>
    <s v="2025-10-16"/>
    <s v="2025-10-27 14:50:27"/>
    <s v="2025-10-28 17:20:12"/>
    <s v="0000-00-00 00:00:00"/>
    <s v="0000-00-00 00:00:00"/>
    <s v="0000-00-00 00:00:00"/>
    <s v="2025-10-27"/>
    <s v="2025-10-30"/>
    <s v="2025-11-07"/>
    <s v="2025-11-10"/>
    <s v="2025-11-14"/>
    <x v="19"/>
    <s v="Bogota"/>
    <s v="TRANSP04"/>
    <x v="1070"/>
    <m/>
    <x v="0"/>
    <n v="1"/>
    <x v="0"/>
    <x v="0"/>
    <x v="0"/>
    <n v="700000"/>
    <x v="3"/>
    <x v="0"/>
    <x v="0"/>
    <x v="3"/>
  </r>
  <r>
    <x v="2942"/>
    <x v="1600"/>
    <s v="MUEBLES CC CUBRIMIENTOS"/>
    <x v="0"/>
    <m/>
    <s v="2025-10-14"/>
    <s v="2025-10-16"/>
    <s v="2025-10-17 12:29:38"/>
    <s v="0000-00-00 00:00:00"/>
    <s v="2025-10-20 08:00:14"/>
    <s v="2025-10-25 16:04:09"/>
    <s v="0000-00-00 00:00:00"/>
    <s v="2025-10-17"/>
    <s v="2025-10-17"/>
    <s v="2025-10-20"/>
    <s v="2025-10-22"/>
    <s v="2025-10-29"/>
    <x v="0"/>
    <s v="Cali"/>
    <s v="MANT001"/>
    <x v="770"/>
    <m/>
    <x v="0"/>
    <n v="1"/>
    <x v="0"/>
    <x v="0"/>
    <x v="0"/>
    <n v="800000"/>
    <x v="0"/>
    <x v="0"/>
    <x v="0"/>
    <x v="0"/>
  </r>
  <r>
    <x v="2942"/>
    <x v="1600"/>
    <s v="MUEBLES CC CUBRIMIENTOS"/>
    <x v="0"/>
    <m/>
    <s v="2025-10-14"/>
    <s v="2025-10-16"/>
    <s v="2025-10-17 12:29:38"/>
    <s v="0000-00-00 00:00:00"/>
    <s v="2025-10-20 08:00:14"/>
    <s v="2025-10-25 16:04:09"/>
    <s v="0000-00-00 00:00:00"/>
    <s v="2025-10-17"/>
    <s v="2025-10-17"/>
    <s v="2025-10-20"/>
    <s v="2025-10-22"/>
    <s v="2025-10-29"/>
    <x v="0"/>
    <s v="Cali"/>
    <s v="MANT001"/>
    <x v="770"/>
    <m/>
    <x v="0"/>
    <n v="1"/>
    <x v="0"/>
    <x v="0"/>
    <x v="0"/>
    <n v="800000"/>
    <x v="0"/>
    <x v="0"/>
    <x v="0"/>
    <x v="0"/>
  </r>
  <r>
    <x v="2942"/>
    <x v="1600"/>
    <s v="MUEBLES CC CUBRIMIENTOS"/>
    <x v="0"/>
    <m/>
    <s v="2025-10-14"/>
    <s v="2025-10-16"/>
    <s v="2025-10-17 12:29:38"/>
    <s v="0000-00-00 00:00:00"/>
    <s v="2025-10-20 08:00:14"/>
    <s v="2025-10-25 16:04:09"/>
    <s v="0000-00-00 00:00:00"/>
    <s v="2025-10-17"/>
    <s v="2025-10-17"/>
    <s v="2025-10-20"/>
    <s v="2025-10-22"/>
    <s v="2025-10-29"/>
    <x v="0"/>
    <s v="Cali"/>
    <s v="SERVANDAM"/>
    <x v="865"/>
    <m/>
    <x v="0"/>
    <n v="3"/>
    <x v="0"/>
    <x v="0"/>
    <x v="0"/>
    <n v="300000"/>
    <x v="0"/>
    <x v="1"/>
    <x v="1"/>
    <x v="0"/>
  </r>
  <r>
    <x v="2942"/>
    <x v="1600"/>
    <s v="MUEBLES CC CUBRIMIENTOS"/>
    <x v="0"/>
    <m/>
    <s v="2025-10-14"/>
    <s v="2025-10-16"/>
    <s v="2025-10-17 12:29:38"/>
    <s v="0000-00-00 00:00:00"/>
    <s v="2025-10-20 08:00:14"/>
    <s v="2025-10-25 16:04:09"/>
    <s v="0000-00-00 00:00:00"/>
    <s v="2025-10-17"/>
    <s v="2025-10-17"/>
    <s v="2025-10-20"/>
    <s v="2025-10-22"/>
    <s v="2025-10-29"/>
    <x v="0"/>
    <s v="Cali"/>
    <s v="SERVANDAM"/>
    <x v="865"/>
    <m/>
    <x v="0"/>
    <n v="3"/>
    <x v="0"/>
    <x v="0"/>
    <x v="0"/>
    <n v="300000"/>
    <x v="0"/>
    <x v="1"/>
    <x v="1"/>
    <x v="0"/>
  </r>
  <r>
    <x v="2942"/>
    <x v="1600"/>
    <s v="MUEBLES CC CUBRIMIENTOS"/>
    <x v="0"/>
    <m/>
    <s v="2025-10-14"/>
    <s v="2025-10-16"/>
    <s v="2025-10-17 12:29:38"/>
    <s v="0000-00-00 00:00:00"/>
    <s v="2025-10-20 08:00:14"/>
    <s v="2025-10-25 16:04:09"/>
    <s v="0000-00-00 00:00:00"/>
    <s v="2025-10-17"/>
    <s v="2025-10-17"/>
    <s v="2025-10-20"/>
    <s v="2025-10-22"/>
    <s v="2025-10-29"/>
    <x v="0"/>
    <s v="Cali"/>
    <s v="TRANSP01"/>
    <x v="102"/>
    <m/>
    <x v="0"/>
    <n v="1"/>
    <x v="0"/>
    <x v="0"/>
    <x v="0"/>
    <n v="500000"/>
    <x v="0"/>
    <x v="0"/>
    <x v="0"/>
    <x v="0"/>
  </r>
  <r>
    <x v="2942"/>
    <x v="1600"/>
    <s v="MUEBLES CC CUBRIMIENTOS"/>
    <x v="0"/>
    <m/>
    <s v="2025-10-14"/>
    <s v="2025-10-16"/>
    <s v="2025-10-17 12:29:38"/>
    <s v="0000-00-00 00:00:00"/>
    <s v="2025-10-20 08:00:14"/>
    <s v="2025-10-25 16:04:09"/>
    <s v="0000-00-00 00:00:00"/>
    <s v="2025-10-17"/>
    <s v="2025-10-17"/>
    <s v="2025-10-20"/>
    <s v="2025-10-22"/>
    <s v="2025-10-29"/>
    <x v="0"/>
    <s v="Cali"/>
    <s v="TRANSP01"/>
    <x v="102"/>
    <m/>
    <x v="0"/>
    <n v="1"/>
    <x v="0"/>
    <x v="0"/>
    <x v="0"/>
    <n v="500000"/>
    <x v="0"/>
    <x v="0"/>
    <x v="0"/>
    <x v="0"/>
  </r>
  <r>
    <x v="2943"/>
    <x v="1003"/>
    <s v="CUBRIMIENTO"/>
    <x v="0"/>
    <m/>
    <s v="2025-10-14"/>
    <s v="2025-10-22"/>
    <s v="2025-10-23 11:12:28"/>
    <s v="0000-00-00 00:00:00"/>
    <s v="2025-10-23 11:12:37"/>
    <s v="2025-10-26 11:08:19"/>
    <s v="0000-00-00 00:00:00"/>
    <s v="2025-10-23"/>
    <s v="2025-10-23"/>
    <s v="2025-10-24"/>
    <s v="2025-10-28"/>
    <s v="2025-10-28"/>
    <x v="3"/>
    <s v="Toscany"/>
    <s v="12788"/>
    <x v="586"/>
    <m/>
    <x v="0"/>
    <n v="25"/>
    <x v="0"/>
    <x v="0"/>
    <x v="0"/>
    <n v="2475000"/>
    <x v="0"/>
    <x v="0"/>
    <x v="0"/>
    <x v="0"/>
  </r>
  <r>
    <x v="2944"/>
    <x v="28"/>
    <s v="MUEBLES CC CUBRIMIENTOS"/>
    <x v="0"/>
    <m/>
    <s v="2025-10-15"/>
    <s v="2025-10-15"/>
    <s v="2025-10-15 16:57:56"/>
    <s v="0000-00-00 00:00:00"/>
    <s v="2025-10-17 13:15:36"/>
    <s v="2025-10-17 13:15:52"/>
    <s v="2025-10-17 15:55:54"/>
    <s v="2025-10-16"/>
    <s v="2025-10-16"/>
    <s v="2025-10-20"/>
    <s v="2025-10-22"/>
    <s v="2025-10-23"/>
    <x v="3"/>
    <s v="Gerencia"/>
    <s v="3151"/>
    <x v="57"/>
    <m/>
    <x v="0"/>
    <n v="25"/>
    <x v="0"/>
    <x v="0"/>
    <x v="0"/>
    <n v="1625000"/>
    <x v="0"/>
    <x v="0"/>
    <x v="0"/>
    <x v="0"/>
  </r>
  <r>
    <x v="2945"/>
    <x v="238"/>
    <s v="CUBRIMIENTO"/>
    <x v="0"/>
    <m/>
    <s v="2025-10-15"/>
    <s v="2025-10-16"/>
    <s v="2025-10-17 13:28:15"/>
    <s v="0000-00-00 00:00:00"/>
    <s v="2025-10-17 13:28:40"/>
    <s v="2025-10-20 17:44:38"/>
    <s v="0000-00-00 00:00:00"/>
    <s v="2025-10-17"/>
    <s v="2025-10-17"/>
    <s v="2025-10-21"/>
    <s v="2025-10-23"/>
    <s v="2025-10-23"/>
    <x v="3"/>
    <s v="Toscany"/>
    <s v="11369"/>
    <x v="789"/>
    <m/>
    <x v="0"/>
    <n v="2"/>
    <x v="0"/>
    <x v="0"/>
    <x v="0"/>
    <n v="2600"/>
    <x v="0"/>
    <x v="0"/>
    <x v="0"/>
    <x v="0"/>
  </r>
  <r>
    <x v="2945"/>
    <x v="238"/>
    <s v="CUBRIMIENTO"/>
    <x v="0"/>
    <m/>
    <s v="2025-10-15"/>
    <s v="2025-10-16"/>
    <s v="2025-10-17 13:28:15"/>
    <s v="0000-00-00 00:00:00"/>
    <s v="2025-10-17 13:28:40"/>
    <s v="2025-10-20 17:44:38"/>
    <s v="0000-00-00 00:00:00"/>
    <s v="2025-10-17"/>
    <s v="2025-10-17"/>
    <s v="2025-10-21"/>
    <s v="2025-10-23"/>
    <s v="2025-10-23"/>
    <x v="3"/>
    <s v="Toscany"/>
    <s v="11435"/>
    <x v="229"/>
    <m/>
    <x v="0"/>
    <n v="1"/>
    <x v="0"/>
    <x v="0"/>
    <x v="0"/>
    <n v="63900"/>
    <x v="0"/>
    <x v="0"/>
    <x v="0"/>
    <x v="0"/>
  </r>
  <r>
    <x v="2945"/>
    <x v="238"/>
    <s v="CUBRIMIENTO"/>
    <x v="0"/>
    <m/>
    <s v="2025-10-15"/>
    <s v="2025-10-16"/>
    <s v="2025-10-17 13:28:15"/>
    <s v="0000-00-00 00:00:00"/>
    <s v="2025-10-17 13:28:40"/>
    <s v="2025-10-20 17:44:38"/>
    <s v="0000-00-00 00:00:00"/>
    <s v="2025-10-17"/>
    <s v="2025-10-17"/>
    <s v="2025-10-21"/>
    <s v="2025-10-23"/>
    <s v="2025-10-23"/>
    <x v="3"/>
    <s v="Toscany"/>
    <s v="11441"/>
    <x v="204"/>
    <m/>
    <x v="0"/>
    <n v="1"/>
    <x v="0"/>
    <x v="0"/>
    <x v="0"/>
    <n v="50420"/>
    <x v="0"/>
    <x v="0"/>
    <x v="0"/>
    <x v="0"/>
  </r>
  <r>
    <x v="2945"/>
    <x v="238"/>
    <s v="CUBRIMIENTO"/>
    <x v="0"/>
    <m/>
    <s v="2025-10-15"/>
    <s v="2025-10-16"/>
    <s v="2025-10-17 13:28:15"/>
    <s v="0000-00-00 00:00:00"/>
    <s v="2025-10-17 13:28:40"/>
    <s v="2025-10-20 17:44:38"/>
    <s v="0000-00-00 00:00:00"/>
    <s v="2025-10-17"/>
    <s v="2025-10-17"/>
    <s v="2025-10-21"/>
    <s v="2025-10-23"/>
    <s v="2025-10-23"/>
    <x v="3"/>
    <s v="Toscany"/>
    <s v="12871"/>
    <x v="790"/>
    <m/>
    <x v="0"/>
    <n v="2"/>
    <x v="0"/>
    <x v="0"/>
    <x v="0"/>
    <n v="800"/>
    <x v="0"/>
    <x v="0"/>
    <x v="0"/>
    <x v="0"/>
  </r>
  <r>
    <x v="2946"/>
    <x v="1601"/>
    <s v="MUEBLES CC CUBRIMIENTOS"/>
    <x v="0"/>
    <m/>
    <s v="2025-10-15"/>
    <s v="2025-10-28"/>
    <s v="2025-11-04 10:59:34"/>
    <s v="0000-00-00 00:00:00"/>
    <s v="0000-00-00 00:00:00"/>
    <s v="0000-00-00 00:00:00"/>
    <s v="0000-00-00 00:00:00"/>
    <s v="2025-11-04"/>
    <s v="2025-11-11"/>
    <s v="2025-11-19"/>
    <s v="2025-11-24"/>
    <s v="2025-12-01"/>
    <x v="16"/>
    <s v="Bogota"/>
    <s v="26706"/>
    <x v="304"/>
    <m/>
    <x v="0"/>
    <n v="2"/>
    <x v="0"/>
    <x v="0"/>
    <x v="0"/>
    <n v="1511110"/>
    <x v="1"/>
    <x v="0"/>
    <x v="0"/>
    <x v="3"/>
  </r>
  <r>
    <x v="2946"/>
    <x v="1601"/>
    <s v="MUEBLES CC CUBRIMIENTOS"/>
    <x v="0"/>
    <m/>
    <s v="2025-10-15"/>
    <s v="2025-10-28"/>
    <s v="2025-11-04 10:59:34"/>
    <s v="0000-00-00 00:00:00"/>
    <s v="0000-00-00 00:00:00"/>
    <s v="0000-00-00 00:00:00"/>
    <s v="0000-00-00 00:00:00"/>
    <s v="2025-11-04"/>
    <s v="2025-11-11"/>
    <s v="2025-11-19"/>
    <s v="2025-11-24"/>
    <s v="2025-12-01"/>
    <x v="16"/>
    <s v="Bogota"/>
    <s v="27249"/>
    <x v="64"/>
    <m/>
    <x v="0"/>
    <n v="3"/>
    <x v="0"/>
    <x v="0"/>
    <x v="0"/>
    <n v="551556"/>
    <x v="1"/>
    <x v="0"/>
    <x v="0"/>
    <x v="3"/>
  </r>
  <r>
    <x v="2946"/>
    <x v="1601"/>
    <s v="MUEBLES CC CUBRIMIENTOS"/>
    <x v="0"/>
    <m/>
    <s v="2025-10-15"/>
    <s v="2025-10-28"/>
    <s v="2025-11-04 10:59:34"/>
    <s v="0000-00-00 00:00:00"/>
    <s v="0000-00-00 00:00:00"/>
    <s v="0000-00-00 00:00:00"/>
    <s v="0000-00-00 00:00:00"/>
    <s v="2025-11-04"/>
    <s v="2025-11-11"/>
    <s v="2025-11-19"/>
    <s v="2025-11-24"/>
    <s v="2025-12-01"/>
    <x v="16"/>
    <s v="Bogota"/>
    <s v="28523"/>
    <x v="1000"/>
    <m/>
    <x v="0"/>
    <n v="3"/>
    <x v="0"/>
    <x v="0"/>
    <x v="0"/>
    <n v="180000"/>
    <x v="1"/>
    <x v="0"/>
    <x v="0"/>
    <x v="3"/>
  </r>
  <r>
    <x v="2946"/>
    <x v="1601"/>
    <s v="MUEBLES CC CUBRIMIENTOS"/>
    <x v="0"/>
    <m/>
    <s v="2025-10-15"/>
    <s v="2025-10-28"/>
    <s v="2025-11-04 10:59:34"/>
    <s v="0000-00-00 00:00:00"/>
    <s v="0000-00-00 00:00:00"/>
    <s v="0000-00-00 00:00:00"/>
    <s v="0000-00-00 00:00:00"/>
    <s v="2025-11-04"/>
    <s v="2025-11-11"/>
    <s v="2025-11-19"/>
    <s v="2025-11-24"/>
    <s v="2025-12-01"/>
    <x v="16"/>
    <s v="Bogota"/>
    <s v="FLANCHE01"/>
    <x v="51"/>
    <m/>
    <x v="3"/>
    <n v="1"/>
    <x v="124"/>
    <x v="0"/>
    <x v="0"/>
    <n v="2240000"/>
    <x v="1"/>
    <x v="0"/>
    <x v="0"/>
    <x v="3"/>
  </r>
  <r>
    <x v="2946"/>
    <x v="1601"/>
    <s v="MUEBLES CC CUBRIMIENTOS"/>
    <x v="0"/>
    <m/>
    <s v="2025-10-15"/>
    <s v="2025-10-28"/>
    <s v="2025-11-04 10:59:34"/>
    <s v="0000-00-00 00:00:00"/>
    <s v="0000-00-00 00:00:00"/>
    <s v="0000-00-00 00:00:00"/>
    <s v="0000-00-00 00:00:00"/>
    <s v="2025-11-04"/>
    <s v="2025-11-11"/>
    <s v="2025-11-19"/>
    <s v="2025-11-24"/>
    <s v="2025-12-01"/>
    <x v="16"/>
    <s v="Bogota"/>
    <s v="FLANCHE01"/>
    <x v="51"/>
    <m/>
    <x v="3"/>
    <n v="3"/>
    <x v="89"/>
    <x v="0"/>
    <x v="0"/>
    <n v="3120000"/>
    <x v="1"/>
    <x v="0"/>
    <x v="0"/>
    <x v="3"/>
  </r>
  <r>
    <x v="2946"/>
    <x v="1601"/>
    <s v="MUEBLES CC CUBRIMIENTOS"/>
    <x v="0"/>
    <m/>
    <s v="2025-10-15"/>
    <s v="2025-10-28"/>
    <s v="2025-11-04 10:59:34"/>
    <s v="0000-00-00 00:00:00"/>
    <s v="0000-00-00 00:00:00"/>
    <s v="0000-00-00 00:00:00"/>
    <s v="0000-00-00 00:00:00"/>
    <s v="2025-11-04"/>
    <s v="2025-11-11"/>
    <s v="2025-11-19"/>
    <s v="2025-11-24"/>
    <s v="2025-12-01"/>
    <x v="16"/>
    <s v="Bogota"/>
    <s v="KRIEL PLITE"/>
    <x v="416"/>
    <m/>
    <x v="0"/>
    <n v="2"/>
    <x v="3"/>
    <x v="0"/>
    <x v="0"/>
    <n v="4163854"/>
    <x v="1"/>
    <x v="0"/>
    <x v="0"/>
    <x v="3"/>
  </r>
  <r>
    <x v="2946"/>
    <x v="1601"/>
    <s v="MUEBLES CC CUBRIMIENTOS"/>
    <x v="0"/>
    <m/>
    <s v="2025-10-15"/>
    <s v="2025-10-28"/>
    <s v="2025-11-04 10:59:34"/>
    <s v="0000-00-00 00:00:00"/>
    <s v="0000-00-00 00:00:00"/>
    <s v="0000-00-00 00:00:00"/>
    <s v="0000-00-00 00:00:00"/>
    <s v="2025-11-04"/>
    <s v="2025-11-11"/>
    <s v="2025-11-19"/>
    <s v="2025-11-24"/>
    <s v="2025-12-01"/>
    <x v="16"/>
    <s v="Bogota"/>
    <s v="PLITE10"/>
    <x v="263"/>
    <s v="LONA PERGOTEX TRASLUCIDA BLANCA 3M"/>
    <x v="3"/>
    <n v="2"/>
    <x v="89"/>
    <x v="0"/>
    <x v="2"/>
    <n v="14758768"/>
    <x v="1"/>
    <x v="4"/>
    <x v="6"/>
    <x v="3"/>
  </r>
  <r>
    <x v="2946"/>
    <x v="1601"/>
    <s v="MUEBLES CC CUBRIMIENTOS"/>
    <x v="0"/>
    <m/>
    <s v="2025-10-15"/>
    <s v="2025-10-28"/>
    <s v="2025-11-04 10:59:34"/>
    <s v="0000-00-00 00:00:00"/>
    <s v="0000-00-00 00:00:00"/>
    <s v="0000-00-00 00:00:00"/>
    <s v="0000-00-00 00:00:00"/>
    <s v="2025-11-04"/>
    <s v="2025-11-11"/>
    <s v="2025-11-19"/>
    <s v="2025-11-24"/>
    <s v="2025-12-01"/>
    <x v="16"/>
    <s v="Bogota"/>
    <s v="PLT18"/>
    <x v="1172"/>
    <m/>
    <x v="3"/>
    <n v="3"/>
    <x v="0"/>
    <x v="0"/>
    <x v="0"/>
    <n v="512469"/>
    <x v="1"/>
    <x v="0"/>
    <x v="0"/>
    <x v="3"/>
  </r>
  <r>
    <x v="2946"/>
    <x v="1601"/>
    <s v="MUEBLES CC CUBRIMIENTOS"/>
    <x v="0"/>
    <m/>
    <s v="2025-10-15"/>
    <s v="2025-10-28"/>
    <s v="2025-11-04 10:59:34"/>
    <s v="0000-00-00 00:00:00"/>
    <s v="0000-00-00 00:00:00"/>
    <s v="0000-00-00 00:00:00"/>
    <s v="0000-00-00 00:00:00"/>
    <s v="2025-11-04"/>
    <s v="2025-11-11"/>
    <s v="2025-11-19"/>
    <s v="2025-11-24"/>
    <s v="2025-12-01"/>
    <x v="16"/>
    <s v="Bogota"/>
    <s v="SILU03"/>
    <x v="307"/>
    <m/>
    <x v="0"/>
    <n v="10"/>
    <x v="22"/>
    <x v="0"/>
    <x v="0"/>
    <n v="5993030"/>
    <x v="1"/>
    <x v="0"/>
    <x v="0"/>
    <x v="3"/>
  </r>
  <r>
    <x v="2946"/>
    <x v="1601"/>
    <s v="MUEBLES CC CUBRIMIENTOS"/>
    <x v="0"/>
    <m/>
    <s v="2025-10-15"/>
    <s v="2025-10-28"/>
    <s v="2025-11-04 10:59:34"/>
    <s v="0000-00-00 00:00:00"/>
    <s v="0000-00-00 00:00:00"/>
    <s v="0000-00-00 00:00:00"/>
    <s v="0000-00-00 00:00:00"/>
    <s v="2025-11-04"/>
    <s v="2025-11-11"/>
    <s v="2025-11-19"/>
    <s v="2025-11-24"/>
    <s v="2025-12-01"/>
    <x v="16"/>
    <s v="Bogota"/>
    <s v="TENS02"/>
    <x v="139"/>
    <m/>
    <x v="3"/>
    <n v="3"/>
    <x v="3"/>
    <x v="0"/>
    <x v="0"/>
    <n v="6347337"/>
    <x v="1"/>
    <x v="0"/>
    <x v="0"/>
    <x v="3"/>
  </r>
  <r>
    <x v="2946"/>
    <x v="1601"/>
    <s v="MUEBLES CC CUBRIMIENTOS"/>
    <x v="0"/>
    <m/>
    <s v="2025-10-15"/>
    <s v="2025-10-28"/>
    <s v="2025-11-04 10:59:34"/>
    <s v="0000-00-00 00:00:00"/>
    <s v="0000-00-00 00:00:00"/>
    <s v="0000-00-00 00:00:00"/>
    <s v="0000-00-00 00:00:00"/>
    <s v="2025-11-04"/>
    <s v="2025-11-11"/>
    <s v="2025-11-19"/>
    <s v="2025-11-24"/>
    <s v="2025-12-01"/>
    <x v="16"/>
    <s v="Bogota"/>
    <s v="VIGAAC03"/>
    <x v="787"/>
    <m/>
    <x v="3"/>
    <n v="3"/>
    <x v="14"/>
    <x v="0"/>
    <x v="0"/>
    <n v="8206686"/>
    <x v="1"/>
    <x v="0"/>
    <x v="0"/>
    <x v="3"/>
  </r>
  <r>
    <x v="2946"/>
    <x v="1601"/>
    <s v="MUEBLES CC CUBRIMIENTOS"/>
    <x v="0"/>
    <m/>
    <s v="2025-10-15"/>
    <s v="2025-10-28"/>
    <s v="2025-11-04 10:59:34"/>
    <s v="0000-00-00 00:00:00"/>
    <s v="0000-00-00 00:00:00"/>
    <s v="0000-00-00 00:00:00"/>
    <s v="0000-00-00 00:00:00"/>
    <s v="2025-11-04"/>
    <s v="2025-11-11"/>
    <s v="2025-11-19"/>
    <s v="2025-11-24"/>
    <s v="2025-12-01"/>
    <x v="16"/>
    <s v="Bogota"/>
    <s v="VIGAAC04"/>
    <x v="400"/>
    <m/>
    <x v="3"/>
    <n v="1"/>
    <x v="172"/>
    <x v="0"/>
    <x v="0"/>
    <n v="885870"/>
    <x v="1"/>
    <x v="0"/>
    <x v="0"/>
    <x v="3"/>
  </r>
  <r>
    <x v="2947"/>
    <x v="1602"/>
    <s v="CUBRIMIENTO"/>
    <x v="0"/>
    <m/>
    <s v="2025-10-15"/>
    <s v="2025-10-22"/>
    <s v="2025-10-27 15:22:19"/>
    <s v="0000-00-00 00:00:00"/>
    <s v="0000-00-00 00:00:00"/>
    <s v="0000-00-00 00:00:00"/>
    <s v="0000-00-00 00:00:00"/>
    <s v="2025-10-23"/>
    <s v="2025-10-30"/>
    <s v="2025-11-06"/>
    <s v="2025-11-11"/>
    <s v="2025-11-18"/>
    <x v="16"/>
    <s v="Bogota"/>
    <s v="27249"/>
    <x v="64"/>
    <m/>
    <x v="0"/>
    <n v="2"/>
    <x v="0"/>
    <x v="0"/>
    <x v="0"/>
    <n v="567704"/>
    <x v="1"/>
    <x v="0"/>
    <x v="0"/>
    <x v="3"/>
  </r>
  <r>
    <x v="2947"/>
    <x v="1602"/>
    <s v="CUBRIMIENTO"/>
    <x v="0"/>
    <m/>
    <s v="2025-10-15"/>
    <s v="2025-10-22"/>
    <s v="2025-10-27 15:22:19"/>
    <s v="0000-00-00 00:00:00"/>
    <s v="0000-00-00 00:00:00"/>
    <s v="0000-00-00 00:00:00"/>
    <s v="0000-00-00 00:00:00"/>
    <s v="2025-10-23"/>
    <s v="2025-10-30"/>
    <s v="2025-11-06"/>
    <s v="2025-11-11"/>
    <s v="2025-11-18"/>
    <x v="16"/>
    <s v="Bogota"/>
    <s v="28523"/>
    <x v="1000"/>
    <m/>
    <x v="0"/>
    <n v="2"/>
    <x v="0"/>
    <x v="0"/>
    <x v="0"/>
    <n v="200000"/>
    <x v="1"/>
    <x v="0"/>
    <x v="0"/>
    <x v="3"/>
  </r>
  <r>
    <x v="2947"/>
    <x v="1602"/>
    <s v="CUBRIMIENTO"/>
    <x v="0"/>
    <m/>
    <s v="2025-10-15"/>
    <s v="2025-10-22"/>
    <s v="2025-10-27 15:22:19"/>
    <s v="0000-00-00 00:00:00"/>
    <s v="0000-00-00 00:00:00"/>
    <s v="0000-00-00 00:00:00"/>
    <s v="0000-00-00 00:00:00"/>
    <s v="2025-10-23"/>
    <s v="2025-10-30"/>
    <s v="2025-11-06"/>
    <s v="2025-11-11"/>
    <s v="2025-11-18"/>
    <x v="16"/>
    <s v="Bogota"/>
    <s v="FLANCHE01"/>
    <x v="51"/>
    <m/>
    <x v="2"/>
    <n v="1"/>
    <x v="2"/>
    <x v="0"/>
    <x v="0"/>
    <n v="571855"/>
    <x v="1"/>
    <x v="0"/>
    <x v="0"/>
    <x v="3"/>
  </r>
  <r>
    <x v="2947"/>
    <x v="1602"/>
    <s v="CUBRIMIENTO"/>
    <x v="0"/>
    <m/>
    <s v="2025-10-15"/>
    <s v="2025-10-22"/>
    <s v="2025-10-27 15:22:19"/>
    <s v="0000-00-00 00:00:00"/>
    <s v="0000-00-00 00:00:00"/>
    <s v="0000-00-00 00:00:00"/>
    <s v="0000-00-00 00:00:00"/>
    <s v="2025-10-23"/>
    <s v="2025-10-30"/>
    <s v="2025-11-06"/>
    <s v="2025-11-11"/>
    <s v="2025-11-18"/>
    <x v="16"/>
    <s v="Bogota"/>
    <s v="FLANCHE01"/>
    <x v="51"/>
    <m/>
    <x v="2"/>
    <n v="1"/>
    <x v="465"/>
    <x v="0"/>
    <x v="0"/>
    <n v="1650000"/>
    <x v="1"/>
    <x v="0"/>
    <x v="0"/>
    <x v="3"/>
  </r>
  <r>
    <x v="2947"/>
    <x v="1602"/>
    <s v="CUBRIMIENTO"/>
    <x v="0"/>
    <m/>
    <s v="2025-10-15"/>
    <s v="2025-10-22"/>
    <s v="2025-10-27 15:22:19"/>
    <s v="0000-00-00 00:00:00"/>
    <s v="0000-00-00 00:00:00"/>
    <s v="0000-00-00 00:00:00"/>
    <s v="0000-00-00 00:00:00"/>
    <s v="2025-10-23"/>
    <s v="2025-10-30"/>
    <s v="2025-11-06"/>
    <s v="2025-11-11"/>
    <s v="2025-11-18"/>
    <x v="16"/>
    <s v="Bogota"/>
    <s v="PLITE09"/>
    <x v="252"/>
    <s v="LONA PERGOTEX TRASLUCIDA BLANCA 3M"/>
    <x v="4"/>
    <n v="1"/>
    <x v="2"/>
    <x v="0"/>
    <x v="1"/>
    <n v="7474442"/>
    <x v="1"/>
    <x v="4"/>
    <x v="6"/>
    <x v="3"/>
  </r>
  <r>
    <x v="2948"/>
    <x v="1266"/>
    <s v="CUBRIMIENTO"/>
    <x v="0"/>
    <m/>
    <s v="2025-10-15"/>
    <s v="2025-10-16"/>
    <s v="2025-10-17 13:26:22"/>
    <s v="2025-10-22 13:55:25"/>
    <s v="2025-10-22 15:34:47"/>
    <s v="2025-10-26 11:09:47"/>
    <s v="0000-00-00 00:00:00"/>
    <s v="2025-10-17"/>
    <s v="2025-10-21"/>
    <s v="2025-10-23"/>
    <s v="2025-10-27"/>
    <s v="2025-10-27"/>
    <x v="3"/>
    <s v="Toscany"/>
    <s v="SOMB0302**"/>
    <x v="259"/>
    <m/>
    <x v="8"/>
    <n v="1"/>
    <x v="15"/>
    <x v="0"/>
    <x v="17"/>
    <n v="1692600"/>
    <x v="0"/>
    <x v="14"/>
    <x v="0"/>
    <x v="0"/>
  </r>
  <r>
    <x v="2949"/>
    <x v="1244"/>
    <s v="MUEBLES CC CUBRIMIENTOS"/>
    <x v="0"/>
    <m/>
    <s v="2025-10-15"/>
    <s v="2025-10-16"/>
    <s v="2025-10-20 12:46:30"/>
    <s v="0000-00-00 00:00:00"/>
    <s v="2025-10-28 13:43:04"/>
    <s v="2025-10-28 13:43:24"/>
    <s v="2025-10-28 14:18:45"/>
    <s v="2025-10-17"/>
    <s v="2025-10-17"/>
    <s v="2025-10-31"/>
    <s v="2025-10-31"/>
    <s v="2025-11-06"/>
    <x v="3"/>
    <s v="Cali"/>
    <s v="27249"/>
    <x v="64"/>
    <m/>
    <x v="0"/>
    <n v="4"/>
    <x v="0"/>
    <x v="0"/>
    <x v="0"/>
    <n v="735408"/>
    <x v="0"/>
    <x v="0"/>
    <x v="0"/>
    <x v="0"/>
  </r>
  <r>
    <x v="2949"/>
    <x v="1244"/>
    <s v="MUEBLES CC CUBRIMIENTOS"/>
    <x v="0"/>
    <m/>
    <s v="2025-10-15"/>
    <s v="2025-10-16"/>
    <s v="2025-10-20 12:46:30"/>
    <s v="0000-00-00 00:00:00"/>
    <s v="2025-10-28 13:43:04"/>
    <s v="2025-10-28 13:43:24"/>
    <s v="2025-10-28 14:18:45"/>
    <s v="2025-10-17"/>
    <s v="2025-10-17"/>
    <s v="2025-10-31"/>
    <s v="2025-10-31"/>
    <s v="2025-11-06"/>
    <x v="3"/>
    <s v="Cali"/>
    <s v="MANT001"/>
    <x v="770"/>
    <m/>
    <x v="0"/>
    <n v="1"/>
    <x v="0"/>
    <x v="0"/>
    <x v="0"/>
    <n v="2000000"/>
    <x v="0"/>
    <x v="0"/>
    <x v="0"/>
    <x v="0"/>
  </r>
  <r>
    <x v="2949"/>
    <x v="1244"/>
    <s v="MUEBLES CC CUBRIMIENTOS"/>
    <x v="0"/>
    <m/>
    <s v="2025-10-15"/>
    <s v="2025-10-16"/>
    <s v="2025-10-20 12:46:30"/>
    <s v="0000-00-00 00:00:00"/>
    <s v="2025-10-28 13:43:04"/>
    <s v="2025-10-28 13:43:24"/>
    <s v="2025-10-28 14:18:45"/>
    <s v="2025-10-17"/>
    <s v="2025-10-17"/>
    <s v="2025-10-31"/>
    <s v="2025-10-31"/>
    <s v="2025-11-06"/>
    <x v="3"/>
    <s v="Cali"/>
    <s v="REP035"/>
    <x v="45"/>
    <m/>
    <x v="0"/>
    <n v="1"/>
    <x v="0"/>
    <x v="0"/>
    <x v="0"/>
    <n v="800000"/>
    <x v="0"/>
    <x v="0"/>
    <x v="0"/>
    <x v="0"/>
  </r>
  <r>
    <x v="2949"/>
    <x v="1244"/>
    <s v="MUEBLES CC CUBRIMIENTOS"/>
    <x v="0"/>
    <m/>
    <s v="2025-10-15"/>
    <s v="2025-10-16"/>
    <s v="2025-10-20 12:46:30"/>
    <s v="0000-00-00 00:00:00"/>
    <s v="2025-10-28 13:43:04"/>
    <s v="2025-10-28 13:43:24"/>
    <s v="2025-10-28 14:18:45"/>
    <s v="2025-10-17"/>
    <s v="2025-10-17"/>
    <s v="2025-10-31"/>
    <s v="2025-10-31"/>
    <s v="2025-11-06"/>
    <x v="3"/>
    <s v="Cali"/>
    <s v="SERVANDAM"/>
    <x v="865"/>
    <m/>
    <x v="0"/>
    <n v="3"/>
    <x v="0"/>
    <x v="0"/>
    <x v="0"/>
    <n v="300000"/>
    <x v="0"/>
    <x v="1"/>
    <x v="1"/>
    <x v="0"/>
  </r>
  <r>
    <x v="2950"/>
    <x v="1603"/>
    <s v="MUEBLES CC CUBRIMIENTOS"/>
    <x v="0"/>
    <m/>
    <s v="2025-10-15"/>
    <s v="2025-10-16"/>
    <s v="2025-10-16 10:21:59"/>
    <s v="0000-00-00 00:00:00"/>
    <s v="2025-10-16 10:22:12"/>
    <s v="2025-10-20 17:33:43"/>
    <s v="2025-10-20 17:34:05"/>
    <s v="2025-10-17"/>
    <s v="2025-10-17"/>
    <s v="2025-10-21"/>
    <s v="2025-10-23"/>
    <s v="2025-10-24"/>
    <x v="3"/>
    <s v="Toscany"/>
    <s v="36"/>
    <x v="247"/>
    <m/>
    <x v="0"/>
    <n v="9"/>
    <x v="0"/>
    <x v="0"/>
    <x v="0"/>
    <n v="473400"/>
    <x v="0"/>
    <x v="0"/>
    <x v="0"/>
    <x v="0"/>
  </r>
  <r>
    <x v="2951"/>
    <x v="1604"/>
    <s v="MUEBLES CC CUBRIMIENTOS"/>
    <x v="0"/>
    <m/>
    <s v="2025-10-16"/>
    <s v="2025-10-16"/>
    <s v="2025-10-16 14:47:56"/>
    <s v="0000-00-00 00:00:00"/>
    <s v="2025-10-17 13:29:49"/>
    <s v="2025-10-20 17:37:10"/>
    <s v="0000-00-00 00:00:00"/>
    <s v="2025-10-17"/>
    <s v="2025-10-17"/>
    <s v="2025-10-21"/>
    <s v="2025-10-23"/>
    <s v="2025-10-23"/>
    <x v="3"/>
    <s v="Toscany"/>
    <s v="101601"/>
    <x v="264"/>
    <m/>
    <x v="0"/>
    <n v="8"/>
    <x v="0"/>
    <x v="0"/>
    <x v="0"/>
    <n v="276000"/>
    <x v="0"/>
    <x v="0"/>
    <x v="0"/>
    <x v="0"/>
  </r>
  <r>
    <x v="2951"/>
    <x v="1604"/>
    <s v="MUEBLES CC CUBRIMIENTOS"/>
    <x v="0"/>
    <m/>
    <s v="2025-10-16"/>
    <s v="2025-10-16"/>
    <s v="2025-10-16 14:47:56"/>
    <s v="0000-00-00 00:00:00"/>
    <s v="2025-10-17 13:29:49"/>
    <s v="2025-10-20 17:37:10"/>
    <s v="0000-00-00 00:00:00"/>
    <s v="2025-10-17"/>
    <s v="2025-10-17"/>
    <s v="2025-10-21"/>
    <s v="2025-10-23"/>
    <s v="2025-10-23"/>
    <x v="3"/>
    <s v="Toscany"/>
    <s v="101747"/>
    <x v="103"/>
    <m/>
    <x v="0"/>
    <n v="1"/>
    <x v="0"/>
    <x v="0"/>
    <x v="0"/>
    <n v="1600"/>
    <x v="0"/>
    <x v="0"/>
    <x v="0"/>
    <x v="0"/>
  </r>
  <r>
    <x v="2951"/>
    <x v="1604"/>
    <s v="MUEBLES CC CUBRIMIENTOS"/>
    <x v="0"/>
    <m/>
    <s v="2025-10-16"/>
    <s v="2025-10-16"/>
    <s v="2025-10-16 14:47:56"/>
    <s v="0000-00-00 00:00:00"/>
    <s v="2025-10-17 13:29:49"/>
    <s v="2025-10-20 17:37:10"/>
    <s v="0000-00-00 00:00:00"/>
    <s v="2025-10-17"/>
    <s v="2025-10-17"/>
    <s v="2025-10-21"/>
    <s v="2025-10-23"/>
    <s v="2025-10-23"/>
    <x v="3"/>
    <s v="Toscany"/>
    <s v="101747"/>
    <x v="103"/>
    <m/>
    <x v="0"/>
    <n v="5"/>
    <x v="0"/>
    <x v="0"/>
    <x v="0"/>
    <n v="8000"/>
    <x v="0"/>
    <x v="0"/>
    <x v="0"/>
    <x v="0"/>
  </r>
  <r>
    <x v="2951"/>
    <x v="1604"/>
    <s v="MUEBLES CC CUBRIMIENTOS"/>
    <x v="0"/>
    <m/>
    <s v="2025-10-16"/>
    <s v="2025-10-16"/>
    <s v="2025-10-16 14:47:56"/>
    <s v="0000-00-00 00:00:00"/>
    <s v="2025-10-17 13:29:49"/>
    <s v="2025-10-20 17:37:10"/>
    <s v="0000-00-00 00:00:00"/>
    <s v="2025-10-17"/>
    <s v="2025-10-17"/>
    <s v="2025-10-21"/>
    <s v="2025-10-23"/>
    <s v="2025-10-23"/>
    <x v="3"/>
    <s v="Toscany"/>
    <s v="17925"/>
    <x v="145"/>
    <m/>
    <x v="0"/>
    <n v="2"/>
    <x v="0"/>
    <x v="0"/>
    <x v="0"/>
    <n v="22500"/>
    <x v="0"/>
    <x v="0"/>
    <x v="0"/>
    <x v="0"/>
  </r>
  <r>
    <x v="2951"/>
    <x v="1604"/>
    <s v="MUEBLES CC CUBRIMIENTOS"/>
    <x v="0"/>
    <m/>
    <s v="2025-10-16"/>
    <s v="2025-10-16"/>
    <s v="2025-10-16 14:47:56"/>
    <s v="0000-00-00 00:00:00"/>
    <s v="2025-10-17 13:29:49"/>
    <s v="2025-10-20 17:37:10"/>
    <s v="0000-00-00 00:00:00"/>
    <s v="2025-10-17"/>
    <s v="2025-10-17"/>
    <s v="2025-10-21"/>
    <s v="2025-10-23"/>
    <s v="2025-10-23"/>
    <x v="3"/>
    <s v="Toscany"/>
    <s v="18734"/>
    <x v="1134"/>
    <m/>
    <x v="0"/>
    <n v="6"/>
    <x v="0"/>
    <x v="0"/>
    <x v="0"/>
    <n v="3600"/>
    <x v="0"/>
    <x v="0"/>
    <x v="0"/>
    <x v="0"/>
  </r>
  <r>
    <x v="2951"/>
    <x v="1604"/>
    <s v="MUEBLES CC CUBRIMIENTOS"/>
    <x v="0"/>
    <m/>
    <s v="2025-10-16"/>
    <s v="2025-10-16"/>
    <s v="2025-10-16 14:47:56"/>
    <s v="0000-00-00 00:00:00"/>
    <s v="2025-10-17 13:29:49"/>
    <s v="2025-10-20 17:37:10"/>
    <s v="0000-00-00 00:00:00"/>
    <s v="2025-10-17"/>
    <s v="2025-10-17"/>
    <s v="2025-10-21"/>
    <s v="2025-10-23"/>
    <s v="2025-10-23"/>
    <x v="3"/>
    <s v="Toscany"/>
    <s v="27927"/>
    <x v="708"/>
    <m/>
    <x v="0"/>
    <n v="1.5"/>
    <x v="0"/>
    <x v="0"/>
    <x v="0"/>
    <n v="225000"/>
    <x v="0"/>
    <x v="0"/>
    <x v="0"/>
    <x v="0"/>
  </r>
  <r>
    <x v="2951"/>
    <x v="1604"/>
    <s v="MUEBLES CC CUBRIMIENTOS"/>
    <x v="0"/>
    <m/>
    <s v="2025-10-16"/>
    <s v="2025-10-16"/>
    <s v="2025-10-16 14:47:56"/>
    <s v="0000-00-00 00:00:00"/>
    <s v="2025-10-17 13:29:49"/>
    <s v="2025-10-20 17:37:10"/>
    <s v="0000-00-00 00:00:00"/>
    <s v="2025-10-17"/>
    <s v="2025-10-17"/>
    <s v="2025-10-21"/>
    <s v="2025-10-23"/>
    <s v="2025-10-23"/>
    <x v="3"/>
    <s v="Toscany"/>
    <s v="3151"/>
    <x v="57"/>
    <m/>
    <x v="0"/>
    <n v="45"/>
    <x v="0"/>
    <x v="0"/>
    <x v="0"/>
    <n v="1755000"/>
    <x v="0"/>
    <x v="0"/>
    <x v="0"/>
    <x v="0"/>
  </r>
  <r>
    <x v="2951"/>
    <x v="1604"/>
    <s v="MUEBLES CC CUBRIMIENTOS"/>
    <x v="0"/>
    <m/>
    <s v="2025-10-16"/>
    <s v="2025-10-16"/>
    <s v="2025-10-16 14:47:56"/>
    <s v="0000-00-00 00:00:00"/>
    <s v="2025-10-17 13:29:49"/>
    <s v="2025-10-20 17:37:10"/>
    <s v="0000-00-00 00:00:00"/>
    <s v="2025-10-17"/>
    <s v="2025-10-17"/>
    <s v="2025-10-21"/>
    <s v="2025-10-23"/>
    <s v="2025-10-23"/>
    <x v="3"/>
    <s v="Toscany"/>
    <s v="3688"/>
    <x v="107"/>
    <m/>
    <x v="0"/>
    <n v="4"/>
    <x v="0"/>
    <x v="0"/>
    <x v="0"/>
    <n v="30720"/>
    <x v="0"/>
    <x v="0"/>
    <x v="0"/>
    <x v="0"/>
  </r>
  <r>
    <x v="2951"/>
    <x v="1604"/>
    <s v="MUEBLES CC CUBRIMIENTOS"/>
    <x v="0"/>
    <m/>
    <s v="2025-10-16"/>
    <s v="2025-10-16"/>
    <s v="2025-10-16 14:47:56"/>
    <s v="0000-00-00 00:00:00"/>
    <s v="2025-10-17 13:29:49"/>
    <s v="2025-10-20 17:37:10"/>
    <s v="0000-00-00 00:00:00"/>
    <s v="2025-10-17"/>
    <s v="2025-10-17"/>
    <s v="2025-10-21"/>
    <s v="2025-10-23"/>
    <s v="2025-10-23"/>
    <x v="3"/>
    <s v="Toscany"/>
    <s v="3713"/>
    <x v="108"/>
    <m/>
    <x v="0"/>
    <n v="4"/>
    <x v="0"/>
    <x v="0"/>
    <x v="0"/>
    <n v="15360"/>
    <x v="0"/>
    <x v="0"/>
    <x v="0"/>
    <x v="0"/>
  </r>
  <r>
    <x v="2951"/>
    <x v="1604"/>
    <s v="MUEBLES CC CUBRIMIENTOS"/>
    <x v="0"/>
    <m/>
    <s v="2025-10-16"/>
    <s v="2025-10-16"/>
    <s v="2025-10-16 14:47:56"/>
    <s v="0000-00-00 00:00:00"/>
    <s v="2025-10-17 13:29:49"/>
    <s v="2025-10-20 17:37:10"/>
    <s v="0000-00-00 00:00:00"/>
    <s v="2025-10-17"/>
    <s v="2025-10-17"/>
    <s v="2025-10-21"/>
    <s v="2025-10-23"/>
    <s v="2025-10-23"/>
    <x v="3"/>
    <s v="Toscany"/>
    <s v="PZAL007"/>
    <x v="1316"/>
    <m/>
    <x v="0"/>
    <n v="6"/>
    <x v="0"/>
    <x v="0"/>
    <x v="0"/>
    <n v="57600"/>
    <x v="0"/>
    <x v="0"/>
    <x v="0"/>
    <x v="0"/>
  </r>
  <r>
    <x v="2951"/>
    <x v="1604"/>
    <s v="MUEBLES CC CUBRIMIENTOS"/>
    <x v="0"/>
    <m/>
    <s v="2025-10-16"/>
    <s v="2025-10-16"/>
    <s v="2025-10-16 14:47:56"/>
    <s v="0000-00-00 00:00:00"/>
    <s v="2025-10-17 13:29:49"/>
    <s v="2025-10-20 17:37:10"/>
    <s v="0000-00-00 00:00:00"/>
    <s v="2025-10-17"/>
    <s v="2025-10-17"/>
    <s v="2025-10-21"/>
    <s v="2025-10-23"/>
    <s v="2025-10-23"/>
    <x v="3"/>
    <s v="Toscany"/>
    <s v="PZAL040"/>
    <x v="484"/>
    <m/>
    <x v="0"/>
    <n v="2"/>
    <x v="0"/>
    <x v="0"/>
    <x v="0"/>
    <n v="18000"/>
    <x v="0"/>
    <x v="0"/>
    <x v="0"/>
    <x v="0"/>
  </r>
  <r>
    <x v="2952"/>
    <x v="1605"/>
    <s v="MUEBLES CC CUBRIMIENTOS"/>
    <x v="0"/>
    <m/>
    <s v="2025-10-16"/>
    <s v="2025-10-20"/>
    <s v="2025-10-20 17:13:51"/>
    <s v="0000-00-00 00:00:00"/>
    <s v="0000-00-00 00:00:00"/>
    <s v="0000-00-00 00:00:00"/>
    <s v="0000-00-00 00:00:00"/>
    <s v="2025-10-21"/>
    <s v="2025-10-21"/>
    <s v="2025-11-14"/>
    <s v="2025-11-18"/>
    <s v="2025-11-20"/>
    <x v="4"/>
    <s v="Medellin"/>
    <s v="13672"/>
    <x v="46"/>
    <s v="FURNISCREEN BEIGE  2M EB4027W G8 625GR"/>
    <x v="0"/>
    <n v="2"/>
    <x v="0"/>
    <x v="0"/>
    <x v="0"/>
    <n v="3070000"/>
    <x v="1"/>
    <x v="2"/>
    <x v="0"/>
    <x v="3"/>
  </r>
  <r>
    <x v="2953"/>
    <x v="796"/>
    <s v="CUBRIMIENTO"/>
    <x v="0"/>
    <m/>
    <s v="2025-10-16"/>
    <s v="2025-10-16"/>
    <s v="2025-10-16 11:16:53"/>
    <s v="0000-00-00 00:00:00"/>
    <s v="2025-10-16 11:17:01"/>
    <s v="2025-10-28 17:48:37"/>
    <s v="0000-00-00 00:00:00"/>
    <s v="2025-10-17"/>
    <s v="2025-10-17"/>
    <s v="2025-10-21"/>
    <s v="2025-10-23"/>
    <s v="2025-10-23"/>
    <x v="3"/>
    <s v="Toscany"/>
    <s v="6567"/>
    <x v="1367"/>
    <m/>
    <x v="0"/>
    <n v="4"/>
    <x v="0"/>
    <x v="0"/>
    <x v="0"/>
    <n v="28624"/>
    <x v="0"/>
    <x v="0"/>
    <x v="0"/>
    <x v="0"/>
  </r>
  <r>
    <x v="2954"/>
    <x v="819"/>
    <s v="MUEBLES CC CUBRIMIENTOS"/>
    <x v="0"/>
    <m/>
    <s v="2025-10-16"/>
    <s v="2025-10-22"/>
    <s v="2025-10-27 15:00:49"/>
    <s v="0000-00-00 00:00:00"/>
    <s v="2025-10-30 16:18:33"/>
    <s v="2025-10-30 16:18:40"/>
    <s v="2025-10-31 07:19:52"/>
    <s v="2025-10-27"/>
    <s v="2025-10-27"/>
    <s v="2025-10-29"/>
    <s v="2025-11-03"/>
    <s v="2025-11-04"/>
    <x v="1"/>
    <s v="Bogota"/>
    <s v="28523"/>
    <x v="1000"/>
    <m/>
    <x v="0"/>
    <n v="3"/>
    <x v="0"/>
    <x v="0"/>
    <x v="0"/>
    <n v="300000"/>
    <x v="0"/>
    <x v="0"/>
    <x v="0"/>
    <x v="0"/>
  </r>
  <r>
    <x v="2954"/>
    <x v="819"/>
    <s v="MUEBLES CC CUBRIMIENTOS"/>
    <x v="0"/>
    <m/>
    <s v="2025-10-16"/>
    <s v="2025-10-22"/>
    <s v="2025-10-27 15:00:49"/>
    <s v="0000-00-00 00:00:00"/>
    <s v="2025-10-30 16:18:33"/>
    <s v="2025-10-30 16:18:40"/>
    <s v="2025-10-31 07:19:52"/>
    <s v="2025-10-27"/>
    <s v="2025-10-27"/>
    <s v="2025-10-29"/>
    <s v="2025-11-03"/>
    <s v="2025-11-04"/>
    <x v="1"/>
    <s v="Bogota"/>
    <s v="SERVLAV04"/>
    <x v="771"/>
    <m/>
    <x v="0"/>
    <n v="1"/>
    <x v="466"/>
    <x v="0"/>
    <x v="17"/>
    <n v="1045000"/>
    <x v="0"/>
    <x v="1"/>
    <x v="1"/>
    <x v="0"/>
  </r>
  <r>
    <x v="2955"/>
    <x v="1606"/>
    <s v="CUBRIMIENTO"/>
    <x v="0"/>
    <m/>
    <s v="2025-10-16"/>
    <s v="2025-10-16"/>
    <s v="2025-10-17 12:13:33"/>
    <s v="0000-00-00 00:00:00"/>
    <s v="2025-10-20 08:39:04"/>
    <s v="2025-10-21 07:23:16"/>
    <s v="2025-10-21 12:15:07"/>
    <s v="2025-10-17"/>
    <s v="2025-10-17"/>
    <s v="2025-10-27"/>
    <s v="2025-10-29"/>
    <s v="2025-10-31"/>
    <x v="3"/>
    <s v="Cali"/>
    <s v="19303"/>
    <x v="203"/>
    <m/>
    <x v="0"/>
    <n v="1"/>
    <x v="0"/>
    <x v="0"/>
    <x v="0"/>
    <n v="212000"/>
    <x v="0"/>
    <x v="0"/>
    <x v="0"/>
    <x v="0"/>
  </r>
  <r>
    <x v="2955"/>
    <x v="1606"/>
    <s v="CUBRIMIENTO"/>
    <x v="0"/>
    <m/>
    <s v="2025-10-16"/>
    <s v="2025-10-16"/>
    <s v="2025-10-17 12:13:33"/>
    <s v="0000-00-00 00:00:00"/>
    <s v="2025-10-20 08:39:04"/>
    <s v="2025-10-21 07:23:16"/>
    <s v="2025-10-21 12:15:07"/>
    <s v="2025-10-17"/>
    <s v="2025-10-17"/>
    <s v="2025-10-27"/>
    <s v="2025-10-29"/>
    <s v="2025-10-31"/>
    <x v="3"/>
    <s v="Cali"/>
    <s v="MANT004"/>
    <x v="934"/>
    <m/>
    <x v="0"/>
    <n v="1"/>
    <x v="66"/>
    <x v="0"/>
    <x v="17"/>
    <n v="574632"/>
    <x v="0"/>
    <x v="0"/>
    <x v="0"/>
    <x v="0"/>
  </r>
  <r>
    <x v="2956"/>
    <x v="1363"/>
    <s v="CUBRIMIENTO"/>
    <x v="0"/>
    <m/>
    <s v="2025-10-16"/>
    <s v="2025-10-20"/>
    <s v="2025-10-27 16:57:18"/>
    <s v="2025-10-31 18:37:57"/>
    <s v="2025-10-31 18:37:57"/>
    <s v="2025-10-31 18:37:57"/>
    <s v="2025-10-31 18:37:57"/>
    <s v="2025-10-21"/>
    <s v="2025-10-21"/>
    <s v="2025-10-22"/>
    <s v="2025-10-24"/>
    <s v="2025-10-24"/>
    <x v="3"/>
    <s v="Toscana"/>
    <s v="TRANSP06"/>
    <x v="59"/>
    <m/>
    <x v="0"/>
    <n v="1"/>
    <x v="0"/>
    <x v="0"/>
    <x v="0"/>
    <n v="2583432"/>
    <x v="0"/>
    <x v="1"/>
    <x v="1"/>
    <x v="0"/>
  </r>
  <r>
    <x v="2957"/>
    <x v="1510"/>
    <s v="CUBRIMIENTO"/>
    <x v="0"/>
    <m/>
    <s v="2025-10-16"/>
    <s v="2025-10-21"/>
    <s v="2025-10-22 11:30:33"/>
    <s v="0000-00-00 00:00:00"/>
    <s v="2025-10-22 11:30:44"/>
    <s v="2025-10-30 17:18:12"/>
    <s v="0000-00-00 00:00:00"/>
    <s v="2025-10-22"/>
    <s v="2025-10-22"/>
    <s v="2025-10-24"/>
    <s v="2025-10-28"/>
    <s v="2025-10-28"/>
    <x v="3"/>
    <s v="Toscany"/>
    <s v="5414"/>
    <x v="596"/>
    <m/>
    <x v="0"/>
    <n v="6"/>
    <x v="0"/>
    <x v="0"/>
    <x v="0"/>
    <n v="315600"/>
    <x v="0"/>
    <x v="0"/>
    <x v="0"/>
    <x v="0"/>
  </r>
  <r>
    <x v="2958"/>
    <x v="123"/>
    <s v="MUEBLES CC CUBRIMIENTOS"/>
    <x v="0"/>
    <m/>
    <s v="2025-10-16"/>
    <s v="2025-10-22"/>
    <s v="2025-10-22 11:57:13"/>
    <s v="0000-00-00 00:00:00"/>
    <s v="2025-10-22 11:57:26"/>
    <s v="2025-10-30 15:23:02"/>
    <s v="2025-10-30 15:23:22"/>
    <s v="2025-10-23"/>
    <s v="2025-10-23"/>
    <s v="2025-10-27"/>
    <s v="2025-10-29"/>
    <s v="2025-10-30"/>
    <x v="3"/>
    <s v="Toscany"/>
    <s v="12240"/>
    <x v="514"/>
    <m/>
    <x v="0"/>
    <n v="26"/>
    <x v="0"/>
    <x v="0"/>
    <x v="0"/>
    <n v="1367600"/>
    <x v="0"/>
    <x v="0"/>
    <x v="0"/>
    <x v="0"/>
  </r>
  <r>
    <x v="2959"/>
    <x v="1607"/>
    <s v="MUEBLES"/>
    <x v="0"/>
    <m/>
    <s v="2025-10-16"/>
    <s v="2025-10-16"/>
    <s v="2025-10-17 12:04:38"/>
    <s v="0000-00-00 00:00:00"/>
    <s v="0000-00-00 00:00:00"/>
    <s v="2025-10-20 07:38:29"/>
    <s v="0000-00-00 00:00:00"/>
    <s v="2025-10-17"/>
    <s v="2025-10-17"/>
    <s v="2025-10-20"/>
    <s v="2025-10-23"/>
    <s v="2025-10-23"/>
    <x v="3"/>
    <s v="Bogota"/>
    <s v="100196"/>
    <x v="218"/>
    <m/>
    <x v="0"/>
    <n v="1"/>
    <x v="0"/>
    <x v="0"/>
    <x v="0"/>
    <n v="169800"/>
    <x v="0"/>
    <x v="0"/>
    <x v="0"/>
    <x v="0"/>
  </r>
  <r>
    <x v="2960"/>
    <x v="1119"/>
    <s v="CUBRIMIENTO"/>
    <x v="0"/>
    <m/>
    <s v="2025-10-16"/>
    <s v="2025-10-17"/>
    <s v="2025-10-20 17:02:03"/>
    <s v="0000-00-00 00:00:00"/>
    <s v="2025-10-21 06:53:35"/>
    <s v="2025-10-25 16:10:59"/>
    <s v="0000-00-00 00:00:00"/>
    <s v="2025-10-20"/>
    <s v="2025-10-20"/>
    <s v="2025-10-21"/>
    <s v="2025-10-24"/>
    <s v="2025-10-28"/>
    <x v="8"/>
    <s v="Bogota"/>
    <s v="SERV03"/>
    <x v="1179"/>
    <m/>
    <x v="0"/>
    <n v="1"/>
    <x v="0"/>
    <x v="0"/>
    <x v="0"/>
    <n v="2200000"/>
    <x v="0"/>
    <x v="1"/>
    <x v="1"/>
    <x v="0"/>
  </r>
  <r>
    <x v="2961"/>
    <x v="1608"/>
    <s v="CUBRIMIENTO"/>
    <x v="0"/>
    <m/>
    <s v="2025-10-16"/>
    <s v="2025-10-27"/>
    <s v="2025-10-28 17:02:02"/>
    <s v="0000-00-00 00:00:00"/>
    <s v="2025-11-04 16:50:52"/>
    <s v="0000-00-00 00:00:00"/>
    <s v="0000-00-00 00:00:00"/>
    <s v="2025-10-28"/>
    <s v="2025-10-28"/>
    <s v="2025-10-30"/>
    <s v="2025-11-04"/>
    <s v="2025-11-06"/>
    <x v="18"/>
    <s v="Bogota"/>
    <s v="27249"/>
    <x v="64"/>
    <m/>
    <x v="0"/>
    <n v="2"/>
    <x v="0"/>
    <x v="0"/>
    <x v="0"/>
    <n v="567704"/>
    <x v="0"/>
    <x v="0"/>
    <x v="0"/>
    <x v="0"/>
  </r>
  <r>
    <x v="2961"/>
    <x v="1608"/>
    <s v="CUBRIMIENTO"/>
    <x v="0"/>
    <m/>
    <s v="2025-10-16"/>
    <s v="2025-10-27"/>
    <s v="2025-10-28 17:02:02"/>
    <s v="0000-00-00 00:00:00"/>
    <s v="2025-11-04 16:50:52"/>
    <s v="0000-00-00 00:00:00"/>
    <s v="0000-00-00 00:00:00"/>
    <s v="2025-10-28"/>
    <s v="2025-10-28"/>
    <s v="2025-10-30"/>
    <s v="2025-11-04"/>
    <s v="2025-11-06"/>
    <x v="18"/>
    <s v="Bogota"/>
    <s v="28523"/>
    <x v="1000"/>
    <m/>
    <x v="0"/>
    <n v="2"/>
    <x v="0"/>
    <x v="0"/>
    <x v="0"/>
    <n v="200000"/>
    <x v="0"/>
    <x v="0"/>
    <x v="0"/>
    <x v="0"/>
  </r>
  <r>
    <x v="2961"/>
    <x v="1608"/>
    <s v="CUBRIMIENTO"/>
    <x v="0"/>
    <m/>
    <s v="2025-10-16"/>
    <s v="2025-10-27"/>
    <s v="2025-10-28 17:02:02"/>
    <s v="0000-00-00 00:00:00"/>
    <s v="2025-11-04 16:50:52"/>
    <s v="0000-00-00 00:00:00"/>
    <s v="0000-00-00 00:00:00"/>
    <s v="2025-10-28"/>
    <s v="2025-10-28"/>
    <s v="2025-10-30"/>
    <s v="2025-11-04"/>
    <s v="2025-11-06"/>
    <x v="18"/>
    <s v="Bogota"/>
    <s v="REP043"/>
    <x v="188"/>
    <m/>
    <x v="0"/>
    <n v="1"/>
    <x v="0"/>
    <x v="0"/>
    <x v="0"/>
    <n v="858000"/>
    <x v="0"/>
    <x v="0"/>
    <x v="0"/>
    <x v="0"/>
  </r>
  <r>
    <x v="2961"/>
    <x v="1608"/>
    <s v="CUBRIMIENTO"/>
    <x v="0"/>
    <m/>
    <s v="2025-10-16"/>
    <s v="2025-10-27"/>
    <s v="2025-10-28 17:02:02"/>
    <s v="0000-00-00 00:00:00"/>
    <s v="2025-11-04 16:50:52"/>
    <s v="0000-00-00 00:00:00"/>
    <s v="0000-00-00 00:00:00"/>
    <s v="2025-10-28"/>
    <s v="2025-10-28"/>
    <s v="2025-10-30"/>
    <s v="2025-11-04"/>
    <s v="2025-11-06"/>
    <x v="18"/>
    <s v="Bogota"/>
    <s v="REP043"/>
    <x v="188"/>
    <m/>
    <x v="0"/>
    <n v="1"/>
    <x v="0"/>
    <x v="0"/>
    <x v="0"/>
    <n v="150000"/>
    <x v="0"/>
    <x v="0"/>
    <x v="0"/>
    <x v="0"/>
  </r>
  <r>
    <x v="2961"/>
    <x v="1608"/>
    <s v="CUBRIMIENTO"/>
    <x v="0"/>
    <m/>
    <s v="2025-10-16"/>
    <s v="2025-10-27"/>
    <s v="2025-10-28 17:02:02"/>
    <s v="0000-00-00 00:00:00"/>
    <s v="2025-11-04 16:50:52"/>
    <s v="0000-00-00 00:00:00"/>
    <s v="0000-00-00 00:00:00"/>
    <s v="2025-10-28"/>
    <s v="2025-10-28"/>
    <s v="2025-10-30"/>
    <s v="2025-11-04"/>
    <s v="2025-11-06"/>
    <x v="18"/>
    <s v="Bogota"/>
    <s v="REP043"/>
    <x v="188"/>
    <m/>
    <x v="0"/>
    <n v="1"/>
    <x v="0"/>
    <x v="0"/>
    <x v="0"/>
    <n v="500000"/>
    <x v="0"/>
    <x v="0"/>
    <x v="0"/>
    <x v="0"/>
  </r>
  <r>
    <x v="2961"/>
    <x v="1608"/>
    <s v="CUBRIMIENTO"/>
    <x v="0"/>
    <m/>
    <s v="2025-10-16"/>
    <s v="2025-10-27"/>
    <s v="2025-10-28 17:02:02"/>
    <s v="0000-00-00 00:00:00"/>
    <s v="2025-11-04 16:50:52"/>
    <s v="0000-00-00 00:00:00"/>
    <s v="0000-00-00 00:00:00"/>
    <s v="2025-10-28"/>
    <s v="2025-10-28"/>
    <s v="2025-10-30"/>
    <s v="2025-11-04"/>
    <s v="2025-11-06"/>
    <x v="18"/>
    <s v="Bogota"/>
    <s v="REP043"/>
    <x v="188"/>
    <m/>
    <x v="0"/>
    <n v="1"/>
    <x v="0"/>
    <x v="0"/>
    <x v="0"/>
    <n v="1886000"/>
    <x v="0"/>
    <x v="0"/>
    <x v="0"/>
    <x v="0"/>
  </r>
  <r>
    <x v="2961"/>
    <x v="1608"/>
    <s v="CUBRIMIENTO"/>
    <x v="0"/>
    <m/>
    <s v="2025-10-16"/>
    <s v="2025-10-27"/>
    <s v="2025-10-28 17:02:02"/>
    <s v="0000-00-00 00:00:00"/>
    <s v="2025-11-04 16:50:52"/>
    <s v="0000-00-00 00:00:00"/>
    <s v="0000-00-00 00:00:00"/>
    <s v="2025-10-28"/>
    <s v="2025-10-28"/>
    <s v="2025-10-30"/>
    <s v="2025-11-04"/>
    <s v="2025-11-06"/>
    <x v="18"/>
    <s v="Bogota"/>
    <s v="REP043"/>
    <x v="188"/>
    <m/>
    <x v="0"/>
    <n v="1"/>
    <x v="0"/>
    <x v="0"/>
    <x v="0"/>
    <n v="600000"/>
    <x v="0"/>
    <x v="0"/>
    <x v="0"/>
    <x v="0"/>
  </r>
  <r>
    <x v="2961"/>
    <x v="1608"/>
    <s v="CUBRIMIENTO"/>
    <x v="0"/>
    <m/>
    <s v="2025-10-16"/>
    <s v="2025-10-27"/>
    <s v="2025-10-28 17:02:02"/>
    <s v="0000-00-00 00:00:00"/>
    <s v="2025-11-04 16:50:52"/>
    <s v="0000-00-00 00:00:00"/>
    <s v="0000-00-00 00:00:00"/>
    <s v="2025-10-28"/>
    <s v="2025-10-28"/>
    <s v="2025-10-30"/>
    <s v="2025-11-04"/>
    <s v="2025-11-06"/>
    <x v="18"/>
    <s v="Bogota"/>
    <s v="REP043"/>
    <x v="188"/>
    <m/>
    <x v="0"/>
    <n v="1"/>
    <x v="0"/>
    <x v="0"/>
    <x v="0"/>
    <n v="2504000"/>
    <x v="0"/>
    <x v="0"/>
    <x v="0"/>
    <x v="0"/>
  </r>
  <r>
    <x v="2961"/>
    <x v="1608"/>
    <s v="CUBRIMIENTO"/>
    <x v="0"/>
    <m/>
    <s v="2025-10-16"/>
    <s v="2025-10-27"/>
    <s v="2025-10-28 17:02:02"/>
    <s v="0000-00-00 00:00:00"/>
    <s v="2025-11-04 16:50:52"/>
    <s v="0000-00-00 00:00:00"/>
    <s v="0000-00-00 00:00:00"/>
    <s v="2025-10-28"/>
    <s v="2025-10-28"/>
    <s v="2025-10-30"/>
    <s v="2025-11-04"/>
    <s v="2025-11-06"/>
    <x v="18"/>
    <s v="Bogota"/>
    <s v="TRANSP04"/>
    <x v="1070"/>
    <m/>
    <x v="0"/>
    <n v="1"/>
    <x v="0"/>
    <x v="0"/>
    <x v="0"/>
    <n v="180000"/>
    <x v="0"/>
    <x v="0"/>
    <x v="0"/>
    <x v="0"/>
  </r>
  <r>
    <x v="2962"/>
    <x v="1609"/>
    <s v="MUEBLES CC CUBRIMIENTOS"/>
    <x v="0"/>
    <m/>
    <s v="2025-10-17"/>
    <s v="2025-10-17"/>
    <s v="2025-10-21 14:32:06"/>
    <s v="0000-00-00 00:00:00"/>
    <s v="2025-10-24 10:32:43"/>
    <s v="2025-10-24 10:41:31"/>
    <s v="0000-00-00 00:00:00"/>
    <s v="2025-10-20"/>
    <s v="2025-10-20"/>
    <s v="2025-11-13"/>
    <s v="2025-11-19"/>
    <s v="2025-11-21"/>
    <x v="14"/>
    <s v="Barranquilla"/>
    <s v="5325"/>
    <x v="33"/>
    <m/>
    <x v="6"/>
    <n v="1"/>
    <x v="0"/>
    <x v="0"/>
    <x v="0"/>
    <n v="289447"/>
    <x v="0"/>
    <x v="0"/>
    <x v="0"/>
    <x v="3"/>
  </r>
  <r>
    <x v="2962"/>
    <x v="1609"/>
    <s v="MUEBLES CC CUBRIMIENTOS"/>
    <x v="0"/>
    <m/>
    <s v="2025-10-17"/>
    <s v="2025-10-17"/>
    <s v="2025-10-21 14:32:06"/>
    <s v="0000-00-00 00:00:00"/>
    <s v="2025-10-24 10:32:43"/>
    <s v="2025-10-24 10:41:31"/>
    <s v="0000-00-00 00:00:00"/>
    <s v="2025-10-20"/>
    <s v="2025-10-20"/>
    <s v="2025-11-13"/>
    <s v="2025-11-19"/>
    <s v="2025-11-21"/>
    <x v="14"/>
    <s v="Barranquilla"/>
    <s v="9708"/>
    <x v="778"/>
    <s v="LONA DICKSON BEIGE *1.20 REF:0681"/>
    <x v="0"/>
    <n v="1"/>
    <x v="0"/>
    <x v="0"/>
    <x v="0"/>
    <n v="1269529"/>
    <x v="0"/>
    <x v="0"/>
    <x v="0"/>
    <x v="3"/>
  </r>
  <r>
    <x v="2963"/>
    <x v="429"/>
    <s v="CUBRIMIENTO"/>
    <x v="0"/>
    <m/>
    <s v="2025-10-17"/>
    <s v="2025-10-17"/>
    <s v="2025-10-17 11:11:47"/>
    <s v="0000-00-00 00:00:00"/>
    <s v="2025-10-17 11:12:11"/>
    <s v="2025-10-20 17:47:32"/>
    <s v="0000-00-00 00:00:00"/>
    <s v="2025-10-20"/>
    <s v="2025-10-20"/>
    <s v="2025-10-22"/>
    <s v="2025-10-24"/>
    <s v="2025-10-24"/>
    <x v="3"/>
    <s v="Toscany"/>
    <s v="5414"/>
    <x v="596"/>
    <m/>
    <x v="0"/>
    <n v="6"/>
    <x v="0"/>
    <x v="0"/>
    <x v="0"/>
    <n v="315600"/>
    <x v="0"/>
    <x v="0"/>
    <x v="0"/>
    <x v="0"/>
  </r>
  <r>
    <x v="2964"/>
    <x v="1003"/>
    <s v="CUBRIMIENTO"/>
    <x v="0"/>
    <m/>
    <s v="2025-10-17"/>
    <s v="2025-10-22"/>
    <s v="2025-10-27 12:11:03"/>
    <s v="2025-10-28 16:08:41"/>
    <s v="2025-11-05 09:22:32"/>
    <s v="0000-00-00 00:00:00"/>
    <s v="0000-00-00 00:00:00"/>
    <s v="2025-10-23"/>
    <s v="2025-10-30"/>
    <s v="2025-11-05"/>
    <s v="2025-11-07"/>
    <s v="2025-11-07"/>
    <x v="18"/>
    <s v="Toscany"/>
    <s v="PLITE14"/>
    <x v="100"/>
    <s v="LONA DICKSON BEIGE *1.20 REF:0681"/>
    <x v="4"/>
    <n v="1"/>
    <x v="24"/>
    <x v="0"/>
    <x v="236"/>
    <n v="8585000"/>
    <x v="0"/>
    <x v="4"/>
    <x v="6"/>
    <x v="3"/>
  </r>
  <r>
    <x v="2965"/>
    <x v="1610"/>
    <s v="MUEBLES CC CUBRIMIENTOS"/>
    <x v="0"/>
    <m/>
    <s v="2025-10-23"/>
    <s v="2025-10-24"/>
    <s v="2025-10-28 14:43:30"/>
    <s v="0000-00-00 00:00:00"/>
    <s v="0000-00-00 00:00:00"/>
    <s v="0000-00-00 00:00:00"/>
    <s v="0000-00-00 00:00:00"/>
    <s v="2025-10-28"/>
    <s v="2025-10-28"/>
    <s v="2025-11-05"/>
    <s v="2025-11-07"/>
    <s v="2025-11-11"/>
    <x v="4"/>
    <s v="Cali"/>
    <s v="MANT007"/>
    <x v="960"/>
    <m/>
    <x v="0"/>
    <n v="1"/>
    <x v="320"/>
    <x v="14"/>
    <x v="0"/>
    <n v="398059"/>
    <x v="1"/>
    <x v="0"/>
    <x v="0"/>
    <x v="3"/>
  </r>
  <r>
    <x v="2966"/>
    <x v="84"/>
    <s v="CUBRIMIENTO"/>
    <x v="0"/>
    <m/>
    <s v="2025-10-17"/>
    <s v="2025-10-23"/>
    <s v="2025-10-24 07:42:05"/>
    <s v="2025-10-27 11:04:34"/>
    <s v="2025-10-30 08:32:01"/>
    <s v="2025-10-31 22:52:42"/>
    <s v="0000-00-00 00:00:00"/>
    <s v="2025-10-24"/>
    <s v="2025-10-28"/>
    <s v="2025-10-30"/>
    <s v="2025-11-03"/>
    <s v="2025-11-03"/>
    <x v="3"/>
    <s v="Toscany"/>
    <s v="SOMB03"/>
    <x v="161"/>
    <s v="LONA DICKSON CAFE FONDO ENTERO REF:U224"/>
    <x v="8"/>
    <n v="1"/>
    <x v="320"/>
    <x v="0"/>
    <x v="17"/>
    <n v="2083200"/>
    <x v="0"/>
    <x v="6"/>
    <x v="8"/>
    <x v="0"/>
  </r>
  <r>
    <x v="2967"/>
    <x v="795"/>
    <s v="CUBRIMIENTO"/>
    <x v="0"/>
    <m/>
    <s v="2025-10-17"/>
    <s v="2025-10-21"/>
    <s v="2025-10-27 16:59:39"/>
    <s v="2025-10-31 18:38:39"/>
    <s v="2025-10-31 18:38:39"/>
    <s v="2025-10-31 18:38:39"/>
    <s v="2025-10-31 18:38:39"/>
    <s v="2025-10-22"/>
    <s v="2025-10-22"/>
    <s v="2025-10-23"/>
    <s v="2025-10-27"/>
    <s v="2025-10-27"/>
    <x v="3"/>
    <s v="Toscana"/>
    <s v="TRANSP06"/>
    <x v="59"/>
    <m/>
    <x v="0"/>
    <n v="1"/>
    <x v="0"/>
    <x v="0"/>
    <x v="0"/>
    <n v="7448984.6399999997"/>
    <x v="0"/>
    <x v="1"/>
    <x v="1"/>
    <x v="0"/>
  </r>
  <r>
    <x v="2968"/>
    <x v="1611"/>
    <s v="MUEBLES CC CUBRIMIENTOS"/>
    <x v="0"/>
    <m/>
    <s v="2025-10-17"/>
    <s v="2025-10-17"/>
    <s v="2025-10-20 16:57:37"/>
    <s v="0000-00-00 00:00:00"/>
    <s v="0000-00-00 00:00:00"/>
    <s v="0000-00-00 00:00:00"/>
    <s v="0000-00-00 00:00:00"/>
    <s v="2025-10-20"/>
    <s v="2025-10-20"/>
    <s v="2025-11-13"/>
    <s v="2025-11-17"/>
    <s v="2025-11-19"/>
    <x v="4"/>
    <s v="Cali"/>
    <s v="5453"/>
    <x v="401"/>
    <m/>
    <x v="4"/>
    <n v="20"/>
    <x v="0"/>
    <x v="0"/>
    <x v="0"/>
    <n v="16302640"/>
    <x v="1"/>
    <x v="2"/>
    <x v="0"/>
    <x v="3"/>
  </r>
  <r>
    <x v="2969"/>
    <x v="61"/>
    <s v="CUBRIMIENTO"/>
    <x v="0"/>
    <m/>
    <s v="2025-10-17"/>
    <s v="2025-10-20"/>
    <s v="2025-10-21 14:30:59"/>
    <s v="2025-10-24 06:25:37"/>
    <s v="2025-10-31 11:39:59"/>
    <s v="2025-11-04 08:12:02"/>
    <s v="0000-00-00 00:00:00"/>
    <s v="2025-10-21"/>
    <s v="2025-10-24"/>
    <s v="2025-10-31"/>
    <s v="2025-11-02"/>
    <s v="2025-11-09"/>
    <x v="0"/>
    <s v="Medellin"/>
    <s v="PTAL03"/>
    <x v="1356"/>
    <m/>
    <x v="4"/>
    <n v="2"/>
    <x v="0"/>
    <x v="34"/>
    <x v="0"/>
    <n v="0"/>
    <x v="0"/>
    <x v="0"/>
    <x v="0"/>
    <x v="0"/>
  </r>
  <r>
    <x v="2970"/>
    <x v="1612"/>
    <s v="MUEBLES CC CUBRIMIENTOS"/>
    <x v="0"/>
    <m/>
    <s v="2025-10-18"/>
    <s v="2025-10-20"/>
    <s v="2025-10-27 14:37:28"/>
    <s v="0000-00-00 00:00:00"/>
    <s v="0000-00-00 00:00:00"/>
    <s v="0000-00-00 00:00:00"/>
    <s v="0000-00-00 00:00:00"/>
    <s v="2025-10-27"/>
    <s v="2025-11-06"/>
    <s v="2025-11-18"/>
    <s v="2025-11-20"/>
    <s v="2025-12-02"/>
    <x v="16"/>
    <s v="Cali"/>
    <s v="18005"/>
    <x v="382"/>
    <m/>
    <x v="0"/>
    <n v="1"/>
    <x v="0"/>
    <x v="0"/>
    <x v="0"/>
    <n v="2550000"/>
    <x v="1"/>
    <x v="0"/>
    <x v="0"/>
    <x v="3"/>
  </r>
  <r>
    <x v="2970"/>
    <x v="1612"/>
    <s v="MUEBLES CC CUBRIMIENTOS"/>
    <x v="0"/>
    <m/>
    <s v="2025-10-18"/>
    <s v="2025-10-20"/>
    <s v="2025-10-27 14:37:28"/>
    <s v="0000-00-00 00:00:00"/>
    <s v="0000-00-00 00:00:00"/>
    <s v="0000-00-00 00:00:00"/>
    <s v="0000-00-00 00:00:00"/>
    <s v="2025-10-27"/>
    <s v="2025-11-06"/>
    <s v="2025-11-18"/>
    <s v="2025-11-20"/>
    <s v="2025-12-02"/>
    <x v="16"/>
    <s v="Cali"/>
    <s v="26328"/>
    <x v="700"/>
    <m/>
    <x v="0"/>
    <n v="1"/>
    <x v="0"/>
    <x v="0"/>
    <x v="0"/>
    <n v="0"/>
    <x v="1"/>
    <x v="0"/>
    <x v="0"/>
    <x v="3"/>
  </r>
  <r>
    <x v="2970"/>
    <x v="1612"/>
    <s v="MUEBLES CC CUBRIMIENTOS"/>
    <x v="0"/>
    <m/>
    <s v="2025-10-18"/>
    <s v="2025-10-20"/>
    <s v="2025-10-27 14:37:28"/>
    <s v="0000-00-00 00:00:00"/>
    <s v="0000-00-00 00:00:00"/>
    <s v="0000-00-00 00:00:00"/>
    <s v="0000-00-00 00:00:00"/>
    <s v="2025-10-27"/>
    <s v="2025-11-06"/>
    <s v="2025-11-18"/>
    <s v="2025-11-20"/>
    <s v="2025-12-02"/>
    <x v="16"/>
    <s v="Cali"/>
    <s v="27673"/>
    <x v="356"/>
    <m/>
    <x v="0"/>
    <n v="1"/>
    <x v="0"/>
    <x v="0"/>
    <x v="0"/>
    <n v="0"/>
    <x v="1"/>
    <x v="0"/>
    <x v="0"/>
    <x v="3"/>
  </r>
  <r>
    <x v="2970"/>
    <x v="1612"/>
    <s v="MUEBLES CC CUBRIMIENTOS"/>
    <x v="0"/>
    <m/>
    <s v="2025-10-18"/>
    <s v="2025-10-20"/>
    <s v="2025-10-27 14:37:28"/>
    <s v="0000-00-00 00:00:00"/>
    <s v="0000-00-00 00:00:00"/>
    <s v="0000-00-00 00:00:00"/>
    <s v="0000-00-00 00:00:00"/>
    <s v="2025-10-27"/>
    <s v="2025-11-06"/>
    <s v="2025-11-18"/>
    <s v="2025-11-20"/>
    <s v="2025-12-02"/>
    <x v="16"/>
    <s v="Cali"/>
    <s v="PLT52-2"/>
    <x v="640"/>
    <m/>
    <x v="0"/>
    <n v="4"/>
    <x v="0"/>
    <x v="0"/>
    <x v="0"/>
    <n v="1159004"/>
    <x v="1"/>
    <x v="0"/>
    <x v="0"/>
    <x v="3"/>
  </r>
  <r>
    <x v="2970"/>
    <x v="1612"/>
    <s v="MUEBLES CC CUBRIMIENTOS"/>
    <x v="0"/>
    <m/>
    <s v="2025-10-18"/>
    <s v="2025-10-20"/>
    <s v="2025-10-27 14:37:28"/>
    <s v="0000-00-00 00:00:00"/>
    <s v="0000-00-00 00:00:00"/>
    <s v="0000-00-00 00:00:00"/>
    <s v="0000-00-00 00:00:00"/>
    <s v="2025-10-27"/>
    <s v="2025-11-06"/>
    <s v="2025-11-18"/>
    <s v="2025-11-20"/>
    <s v="2025-12-02"/>
    <x v="16"/>
    <s v="Cali"/>
    <s v="PTEKROM12"/>
    <x v="41"/>
    <s v="LONA PERGOTEX BLACKOUT GRIS 3M"/>
    <x v="19"/>
    <n v="1"/>
    <x v="11"/>
    <x v="0"/>
    <x v="144"/>
    <n v="23379931"/>
    <x v="1"/>
    <x v="4"/>
    <x v="4"/>
    <x v="3"/>
  </r>
  <r>
    <x v="2970"/>
    <x v="1612"/>
    <s v="MUEBLES CC CUBRIMIENTOS"/>
    <x v="0"/>
    <m/>
    <s v="2025-10-18"/>
    <s v="2025-10-20"/>
    <s v="2025-10-27 14:37:28"/>
    <s v="0000-00-00 00:00:00"/>
    <s v="0000-00-00 00:00:00"/>
    <s v="0000-00-00 00:00:00"/>
    <s v="0000-00-00 00:00:00"/>
    <s v="2025-10-27"/>
    <s v="2025-11-06"/>
    <s v="2025-11-18"/>
    <s v="2025-11-20"/>
    <s v="2025-12-02"/>
    <x v="16"/>
    <s v="Cali"/>
    <s v="SPOT08"/>
    <x v="364"/>
    <m/>
    <x v="0"/>
    <n v="1"/>
    <x v="0"/>
    <x v="0"/>
    <x v="0"/>
    <n v="0"/>
    <x v="1"/>
    <x v="0"/>
    <x v="0"/>
    <x v="3"/>
  </r>
  <r>
    <x v="2971"/>
    <x v="1181"/>
    <s v="MUEBLES CC CUBRIMIENTOS"/>
    <x v="0"/>
    <m/>
    <s v="2025-10-18"/>
    <s v="2025-10-20"/>
    <s v="2025-10-20 16:19:11"/>
    <s v="0000-00-00 00:00:00"/>
    <s v="2025-10-20 16:19:43"/>
    <s v="2025-10-20 16:19:51"/>
    <s v="2025-10-21 11:25:46"/>
    <s v="2025-10-21"/>
    <s v="2025-10-21"/>
    <s v="2025-10-23"/>
    <s v="2025-10-27"/>
    <s v="2025-10-28"/>
    <x v="1"/>
    <s v="Cali"/>
    <s v="3151"/>
    <x v="57"/>
    <m/>
    <x v="0"/>
    <n v="25"/>
    <x v="0"/>
    <x v="0"/>
    <x v="0"/>
    <n v="0"/>
    <x v="0"/>
    <x v="0"/>
    <x v="0"/>
    <x v="0"/>
  </r>
  <r>
    <x v="2972"/>
    <x v="1613"/>
    <s v="CUBRIMIENTO"/>
    <x v="0"/>
    <m/>
    <s v="2025-10-19"/>
    <s v="2025-10-30"/>
    <s v="0000-00-00 00:00:00"/>
    <s v="0000-00-00 00:00:00"/>
    <s v="0000-00-00 00:00:00"/>
    <s v="0000-00-00 00:00:00"/>
    <s v="0000-00-00 00:00:00"/>
    <s v="2025-10-31"/>
    <s v="2025-10-31"/>
    <s v="2025-11-03"/>
    <s v="2025-11-05"/>
    <s v="2025-11-07"/>
    <x v="5"/>
    <s v="Medellin"/>
    <s v="SERV03"/>
    <x v="1179"/>
    <m/>
    <x v="0"/>
    <n v="1"/>
    <x v="0"/>
    <x v="0"/>
    <x v="0"/>
    <n v="160000"/>
    <x v="2"/>
    <x v="1"/>
    <x v="1"/>
    <x v="3"/>
  </r>
  <r>
    <x v="2972"/>
    <x v="1613"/>
    <s v="CUBRIMIENTO"/>
    <x v="0"/>
    <m/>
    <s v="2025-10-19"/>
    <s v="2025-10-30"/>
    <s v="0000-00-00 00:00:00"/>
    <s v="0000-00-00 00:00:00"/>
    <s v="0000-00-00 00:00:00"/>
    <s v="0000-00-00 00:00:00"/>
    <s v="0000-00-00 00:00:00"/>
    <s v="2025-10-31"/>
    <s v="2025-10-31"/>
    <s v="2025-11-03"/>
    <s v="2025-11-05"/>
    <s v="2025-11-07"/>
    <x v="5"/>
    <s v="Medellin"/>
    <s v="SERVLAV04"/>
    <x v="1265"/>
    <m/>
    <x v="0"/>
    <n v="1"/>
    <x v="138"/>
    <x v="0"/>
    <x v="237"/>
    <n v="711000"/>
    <x v="2"/>
    <x v="1"/>
    <x v="1"/>
    <x v="3"/>
  </r>
  <r>
    <x v="2973"/>
    <x v="1614"/>
    <s v="MUEBLES CC CUBRIMIENTOS"/>
    <x v="0"/>
    <m/>
    <s v="2025-10-20"/>
    <s v="2025-10-22"/>
    <s v="2025-10-23 11:35:10"/>
    <s v="0000-00-00 00:00:00"/>
    <s v="0000-00-00 00:00:00"/>
    <s v="0000-00-00 00:00:00"/>
    <s v="0000-00-00 00:00:00"/>
    <s v="2025-10-23"/>
    <s v="2025-10-23"/>
    <s v="2025-11-18"/>
    <s v="2025-11-21"/>
    <s v="2025-11-25"/>
    <x v="4"/>
    <s v="Bogota"/>
    <s v="11456"/>
    <x v="320"/>
    <s v="FURNISCREEN NEGRO 2M EB4027W G8 625GR"/>
    <x v="0"/>
    <n v="14"/>
    <x v="0"/>
    <x v="0"/>
    <x v="0"/>
    <n v="10522442"/>
    <x v="1"/>
    <x v="2"/>
    <x v="0"/>
    <x v="3"/>
  </r>
  <r>
    <x v="2973"/>
    <x v="1614"/>
    <s v="MUEBLES CC CUBRIMIENTOS"/>
    <x v="0"/>
    <m/>
    <s v="2025-10-20"/>
    <s v="2025-10-22"/>
    <s v="2025-10-23 11:35:10"/>
    <s v="0000-00-00 00:00:00"/>
    <s v="0000-00-00 00:00:00"/>
    <s v="0000-00-00 00:00:00"/>
    <s v="0000-00-00 00:00:00"/>
    <s v="2025-10-23"/>
    <s v="2025-10-23"/>
    <s v="2025-11-18"/>
    <s v="2025-11-21"/>
    <s v="2025-11-25"/>
    <x v="4"/>
    <s v="Bogota"/>
    <s v="9689"/>
    <x v="518"/>
    <m/>
    <x v="0"/>
    <n v="1"/>
    <x v="0"/>
    <x v="0"/>
    <x v="0"/>
    <n v="5823542"/>
    <x v="1"/>
    <x v="2"/>
    <x v="0"/>
    <x v="3"/>
  </r>
  <r>
    <x v="2973"/>
    <x v="1614"/>
    <s v="MUEBLES CC CUBRIMIENTOS"/>
    <x v="0"/>
    <m/>
    <s v="2025-10-20"/>
    <s v="2025-10-22"/>
    <s v="2025-10-23 11:35:10"/>
    <s v="0000-00-00 00:00:00"/>
    <s v="0000-00-00 00:00:00"/>
    <s v="0000-00-00 00:00:00"/>
    <s v="0000-00-00 00:00:00"/>
    <s v="2025-10-23"/>
    <s v="2025-10-23"/>
    <s v="2025-11-18"/>
    <s v="2025-11-21"/>
    <s v="2025-11-25"/>
    <x v="4"/>
    <s v="Bogota"/>
    <s v="TRANSP07"/>
    <x v="47"/>
    <m/>
    <x v="0"/>
    <n v="1"/>
    <x v="0"/>
    <x v="0"/>
    <x v="0"/>
    <n v="600000"/>
    <x v="1"/>
    <x v="0"/>
    <x v="0"/>
    <x v="3"/>
  </r>
  <r>
    <x v="2974"/>
    <x v="61"/>
    <s v="MUEBLES CC CUBRIMIENTOS"/>
    <x v="0"/>
    <m/>
    <s v="2025-10-20"/>
    <s v="2025-10-20"/>
    <s v="2025-10-20 17:11:32"/>
    <s v="2025-10-28 13:18:53"/>
    <s v="0000-00-00 00:00:00"/>
    <s v="0000-00-00 00:00:00"/>
    <s v="0000-00-00 00:00:00"/>
    <s v="2025-10-20"/>
    <s v="2025-10-28"/>
    <s v="2025-10-29"/>
    <s v="2025-10-31"/>
    <s v="2025-11-03"/>
    <x v="13"/>
    <s v="Cali"/>
    <s v="REJAS ESPECIALES"/>
    <x v="1368"/>
    <m/>
    <x v="0"/>
    <n v="1"/>
    <x v="42"/>
    <x v="7"/>
    <x v="0"/>
    <n v="0"/>
    <x v="3"/>
    <x v="0"/>
    <x v="0"/>
    <x v="0"/>
  </r>
  <r>
    <x v="2975"/>
    <x v="1609"/>
    <s v="MUEBLES CC CUBRIMIENTOS"/>
    <x v="0"/>
    <m/>
    <s v="2025-10-17"/>
    <s v="2025-10-21"/>
    <s v="2025-10-22 16:13:49"/>
    <s v="0000-00-00 00:00:00"/>
    <s v="0000-00-00 00:00:00"/>
    <s v="0000-00-00 00:00:00"/>
    <s v="0000-00-00 00:00:00"/>
    <s v="2025-10-22"/>
    <s v="2025-10-22"/>
    <s v="2025-11-17"/>
    <s v="2025-11-21"/>
    <s v="2025-11-25"/>
    <x v="4"/>
    <s v="Barranquilla"/>
    <s v="5325"/>
    <x v="33"/>
    <m/>
    <x v="6"/>
    <n v="1"/>
    <x v="0"/>
    <x v="0"/>
    <x v="0"/>
    <n v="289447"/>
    <x v="1"/>
    <x v="0"/>
    <x v="0"/>
    <x v="3"/>
  </r>
  <r>
    <x v="2975"/>
    <x v="1609"/>
    <s v="MUEBLES CC CUBRIMIENTOS"/>
    <x v="0"/>
    <m/>
    <s v="2025-10-17"/>
    <s v="2025-10-21"/>
    <s v="2025-10-22 16:13:49"/>
    <s v="0000-00-00 00:00:00"/>
    <s v="0000-00-00 00:00:00"/>
    <s v="0000-00-00 00:00:00"/>
    <s v="0000-00-00 00:00:00"/>
    <s v="2025-10-22"/>
    <s v="2025-10-22"/>
    <s v="2025-11-17"/>
    <s v="2025-11-21"/>
    <s v="2025-11-25"/>
    <x v="4"/>
    <s v="Barranquilla"/>
    <s v="9708"/>
    <x v="778"/>
    <s v="LONA DICKSON BEIGE *1.20 REF:0681"/>
    <x v="0"/>
    <n v="1"/>
    <x v="0"/>
    <x v="0"/>
    <x v="0"/>
    <n v="1269529"/>
    <x v="1"/>
    <x v="0"/>
    <x v="0"/>
    <x v="3"/>
  </r>
  <r>
    <x v="2976"/>
    <x v="722"/>
    <s v="CUBRIMIENTO"/>
    <x v="0"/>
    <m/>
    <s v="2025-10-20"/>
    <s v="2025-10-28"/>
    <s v="2025-10-30 13:16:10"/>
    <s v="0000-00-00 00:00:00"/>
    <s v="2025-10-30 13:16:31"/>
    <s v="2025-10-30 15:46:21"/>
    <s v="0000-00-00 00:00:00"/>
    <s v="2025-10-29"/>
    <s v="2025-10-29"/>
    <s v="2025-10-30"/>
    <s v="2025-11-03"/>
    <s v="2025-11-03"/>
    <x v="3"/>
    <s v="Toscany"/>
    <s v="11366"/>
    <x v="729"/>
    <m/>
    <x v="0"/>
    <n v="6.3"/>
    <x v="0"/>
    <x v="0"/>
    <x v="0"/>
    <n v="993195"/>
    <x v="0"/>
    <x v="0"/>
    <x v="0"/>
    <x v="0"/>
  </r>
  <r>
    <x v="2977"/>
    <x v="350"/>
    <s v="CUBRIMIENTO"/>
    <x v="0"/>
    <m/>
    <s v="2025-10-20"/>
    <s v="2025-10-20"/>
    <s v="2025-10-21 13:57:54"/>
    <s v="0000-00-00 00:00:00"/>
    <s v="2025-10-21 13:58:22"/>
    <s v="2025-10-30 17:12:32"/>
    <s v="0000-00-00 00:00:00"/>
    <s v="2025-10-21"/>
    <s v="2025-10-21"/>
    <s v="2025-10-23"/>
    <s v="2025-10-27"/>
    <s v="2025-10-27"/>
    <x v="3"/>
    <s v="Toscany"/>
    <s v="29"/>
    <x v="280"/>
    <m/>
    <x v="0"/>
    <n v="8"/>
    <x v="0"/>
    <x v="0"/>
    <x v="0"/>
    <n v="420800"/>
    <x v="0"/>
    <x v="0"/>
    <x v="0"/>
    <x v="0"/>
  </r>
  <r>
    <x v="2978"/>
    <x v="1615"/>
    <s v="MUEBLES CC CUBRIMIENTOS"/>
    <x v="0"/>
    <m/>
    <s v="2025-10-20"/>
    <s v="2025-10-23"/>
    <s v="2025-10-28 16:47:21"/>
    <s v="0000-00-00 00:00:00"/>
    <s v="0000-00-00 00:00:00"/>
    <s v="0000-00-00 00:00:00"/>
    <s v="0000-00-00 00:00:00"/>
    <s v="2025-10-24"/>
    <s v="2025-11-05"/>
    <s v="2025-11-14"/>
    <s v="2025-11-18"/>
    <s v="2025-11-26"/>
    <x v="16"/>
    <s v="Cali"/>
    <s v="27249"/>
    <x v="64"/>
    <m/>
    <x v="0"/>
    <n v="3"/>
    <x v="0"/>
    <x v="0"/>
    <x v="0"/>
    <n v="441246"/>
    <x v="1"/>
    <x v="0"/>
    <x v="0"/>
    <x v="3"/>
  </r>
  <r>
    <x v="2978"/>
    <x v="1615"/>
    <s v="MUEBLES CC CUBRIMIENTOS"/>
    <x v="0"/>
    <m/>
    <s v="2025-10-20"/>
    <s v="2025-10-23"/>
    <s v="2025-10-28 16:47:21"/>
    <s v="0000-00-00 00:00:00"/>
    <s v="0000-00-00 00:00:00"/>
    <s v="0000-00-00 00:00:00"/>
    <s v="0000-00-00 00:00:00"/>
    <s v="2025-10-24"/>
    <s v="2025-11-05"/>
    <s v="2025-11-14"/>
    <s v="2025-11-18"/>
    <s v="2025-11-26"/>
    <x v="16"/>
    <s v="Cali"/>
    <s v="28523"/>
    <x v="1000"/>
    <m/>
    <x v="0"/>
    <n v="2"/>
    <x v="0"/>
    <x v="0"/>
    <x v="0"/>
    <n v="66240"/>
    <x v="1"/>
    <x v="0"/>
    <x v="0"/>
    <x v="3"/>
  </r>
  <r>
    <x v="2978"/>
    <x v="1615"/>
    <s v="MUEBLES CC CUBRIMIENTOS"/>
    <x v="0"/>
    <m/>
    <s v="2025-10-20"/>
    <s v="2025-10-23"/>
    <s v="2025-10-28 16:47:21"/>
    <s v="0000-00-00 00:00:00"/>
    <s v="0000-00-00 00:00:00"/>
    <s v="0000-00-00 00:00:00"/>
    <s v="0000-00-00 00:00:00"/>
    <s v="2025-10-24"/>
    <s v="2025-11-05"/>
    <s v="2025-11-14"/>
    <s v="2025-11-18"/>
    <s v="2025-11-26"/>
    <x v="16"/>
    <s v="Cali"/>
    <s v="CUBT03"/>
    <x v="66"/>
    <m/>
    <x v="19"/>
    <n v="1"/>
    <x v="79"/>
    <x v="0"/>
    <x v="18"/>
    <n v="584978"/>
    <x v="1"/>
    <x v="0"/>
    <x v="0"/>
    <x v="3"/>
  </r>
  <r>
    <x v="2978"/>
    <x v="1615"/>
    <s v="MUEBLES CC CUBRIMIENTOS"/>
    <x v="0"/>
    <m/>
    <s v="2025-10-20"/>
    <s v="2025-10-23"/>
    <s v="2025-10-28 16:47:21"/>
    <s v="0000-00-00 00:00:00"/>
    <s v="0000-00-00 00:00:00"/>
    <s v="0000-00-00 00:00:00"/>
    <s v="0000-00-00 00:00:00"/>
    <s v="2025-10-24"/>
    <s v="2025-11-05"/>
    <s v="2025-11-14"/>
    <s v="2025-11-18"/>
    <s v="2025-11-26"/>
    <x v="16"/>
    <s v="Cali"/>
    <s v="FLANCHE01"/>
    <x v="51"/>
    <m/>
    <x v="19"/>
    <n v="2"/>
    <x v="79"/>
    <x v="0"/>
    <x v="0"/>
    <n v="975966"/>
    <x v="1"/>
    <x v="0"/>
    <x v="0"/>
    <x v="3"/>
  </r>
  <r>
    <x v="2978"/>
    <x v="1615"/>
    <s v="MUEBLES CC CUBRIMIENTOS"/>
    <x v="0"/>
    <m/>
    <s v="2025-10-20"/>
    <s v="2025-10-23"/>
    <s v="2025-10-28 16:47:21"/>
    <s v="0000-00-00 00:00:00"/>
    <s v="0000-00-00 00:00:00"/>
    <s v="0000-00-00 00:00:00"/>
    <s v="0000-00-00 00:00:00"/>
    <s v="2025-10-24"/>
    <s v="2025-11-05"/>
    <s v="2025-11-14"/>
    <s v="2025-11-18"/>
    <s v="2025-11-26"/>
    <x v="16"/>
    <s v="Cali"/>
    <s v="PLITE14"/>
    <x v="100"/>
    <s v="LONA DICKSON MOKA VETEADO U410"/>
    <x v="19"/>
    <n v="1"/>
    <x v="79"/>
    <x v="0"/>
    <x v="115"/>
    <n v="8707546"/>
    <x v="1"/>
    <x v="4"/>
    <x v="6"/>
    <x v="3"/>
  </r>
  <r>
    <x v="2978"/>
    <x v="1615"/>
    <s v="MUEBLES CC CUBRIMIENTOS"/>
    <x v="0"/>
    <m/>
    <s v="2025-10-20"/>
    <s v="2025-10-23"/>
    <s v="2025-10-28 16:47:21"/>
    <s v="0000-00-00 00:00:00"/>
    <s v="0000-00-00 00:00:00"/>
    <s v="0000-00-00 00:00:00"/>
    <s v="0000-00-00 00:00:00"/>
    <s v="2025-10-24"/>
    <s v="2025-11-05"/>
    <s v="2025-11-14"/>
    <s v="2025-11-18"/>
    <s v="2025-11-26"/>
    <x v="16"/>
    <s v="Cali"/>
    <s v="PLT25"/>
    <x v="359"/>
    <m/>
    <x v="19"/>
    <n v="2"/>
    <x v="0"/>
    <x v="0"/>
    <x v="18"/>
    <n v="1330288"/>
    <x v="1"/>
    <x v="0"/>
    <x v="0"/>
    <x v="3"/>
  </r>
  <r>
    <x v="2978"/>
    <x v="1615"/>
    <s v="MUEBLES CC CUBRIMIENTOS"/>
    <x v="0"/>
    <m/>
    <s v="2025-10-20"/>
    <s v="2025-10-23"/>
    <s v="2025-10-28 16:47:21"/>
    <s v="0000-00-00 00:00:00"/>
    <s v="0000-00-00 00:00:00"/>
    <s v="0000-00-00 00:00:00"/>
    <s v="0000-00-00 00:00:00"/>
    <s v="2025-10-24"/>
    <s v="2025-11-05"/>
    <s v="2025-11-14"/>
    <s v="2025-11-18"/>
    <s v="2025-11-26"/>
    <x v="16"/>
    <s v="Cali"/>
    <s v="PTAC01"/>
    <x v="392"/>
    <m/>
    <x v="19"/>
    <n v="1"/>
    <x v="0"/>
    <x v="3"/>
    <x v="0"/>
    <n v="532795"/>
    <x v="1"/>
    <x v="0"/>
    <x v="0"/>
    <x v="3"/>
  </r>
  <r>
    <x v="2978"/>
    <x v="1615"/>
    <s v="MUEBLES CC CUBRIMIENTOS"/>
    <x v="0"/>
    <m/>
    <s v="2025-10-20"/>
    <s v="2025-10-23"/>
    <s v="2025-10-28 16:47:21"/>
    <s v="0000-00-00 00:00:00"/>
    <s v="0000-00-00 00:00:00"/>
    <s v="0000-00-00 00:00:00"/>
    <s v="0000-00-00 00:00:00"/>
    <s v="2025-10-24"/>
    <s v="2025-11-05"/>
    <s v="2025-11-14"/>
    <s v="2025-11-18"/>
    <s v="2025-11-26"/>
    <x v="16"/>
    <s v="Cali"/>
    <s v="PTAC01"/>
    <x v="392"/>
    <m/>
    <x v="19"/>
    <n v="1"/>
    <x v="0"/>
    <x v="12"/>
    <x v="0"/>
    <n v="1059172"/>
    <x v="1"/>
    <x v="0"/>
    <x v="0"/>
    <x v="3"/>
  </r>
  <r>
    <x v="2978"/>
    <x v="1615"/>
    <s v="MUEBLES CC CUBRIMIENTOS"/>
    <x v="0"/>
    <m/>
    <s v="2025-10-20"/>
    <s v="2025-10-23"/>
    <s v="2025-10-28 16:47:21"/>
    <s v="0000-00-00 00:00:00"/>
    <s v="0000-00-00 00:00:00"/>
    <s v="0000-00-00 00:00:00"/>
    <s v="0000-00-00 00:00:00"/>
    <s v="2025-10-24"/>
    <s v="2025-11-05"/>
    <s v="2025-11-14"/>
    <s v="2025-11-18"/>
    <s v="2025-11-26"/>
    <x v="16"/>
    <s v="Cali"/>
    <s v="SERVANDAM"/>
    <x v="865"/>
    <m/>
    <x v="19"/>
    <n v="1"/>
    <x v="0"/>
    <x v="0"/>
    <x v="0"/>
    <n v="100000"/>
    <x v="1"/>
    <x v="1"/>
    <x v="1"/>
    <x v="3"/>
  </r>
  <r>
    <x v="2978"/>
    <x v="1615"/>
    <s v="MUEBLES CC CUBRIMIENTOS"/>
    <x v="0"/>
    <m/>
    <s v="2025-10-20"/>
    <s v="2025-10-23"/>
    <s v="2025-10-28 16:47:21"/>
    <s v="0000-00-00 00:00:00"/>
    <s v="0000-00-00 00:00:00"/>
    <s v="0000-00-00 00:00:00"/>
    <s v="0000-00-00 00:00:00"/>
    <s v="2025-10-24"/>
    <s v="2025-11-05"/>
    <s v="2025-11-14"/>
    <s v="2025-11-18"/>
    <s v="2025-11-26"/>
    <x v="16"/>
    <s v="Cali"/>
    <s v="VIGAAC04"/>
    <x v="400"/>
    <m/>
    <x v="19"/>
    <n v="1"/>
    <x v="79"/>
    <x v="0"/>
    <x v="0"/>
    <n v="796094"/>
    <x v="1"/>
    <x v="0"/>
    <x v="0"/>
    <x v="3"/>
  </r>
  <r>
    <x v="2979"/>
    <x v="103"/>
    <s v="CUBRIMIENTO"/>
    <x v="0"/>
    <m/>
    <s v="2025-10-21"/>
    <s v="2025-10-21"/>
    <s v="2025-10-21 13:42:12"/>
    <s v="0000-00-00 00:00:00"/>
    <s v="2025-10-21 13:42:18"/>
    <s v="2025-10-22 07:36:17"/>
    <s v="0000-00-00 00:00:00"/>
    <s v="2025-10-22"/>
    <s v="2025-10-22"/>
    <s v="2025-10-24"/>
    <s v="2025-10-28"/>
    <s v="2025-10-28"/>
    <x v="3"/>
    <s v="Toscany"/>
    <s v="12664"/>
    <x v="241"/>
    <m/>
    <x v="0"/>
    <n v="1"/>
    <x v="0"/>
    <x v="0"/>
    <x v="0"/>
    <n v="366000"/>
    <x v="0"/>
    <x v="0"/>
    <x v="0"/>
    <x v="0"/>
  </r>
  <r>
    <x v="2980"/>
    <x v="61"/>
    <s v="CUBRIMIENTO"/>
    <x v="0"/>
    <m/>
    <s v="2025-10-21"/>
    <s v="2025-10-21"/>
    <s v="2025-10-27 14:46:48"/>
    <s v="0000-00-00 00:00:00"/>
    <s v="2025-10-29 07:53:10"/>
    <s v="0000-00-00 00:00:00"/>
    <s v="0000-00-00 00:00:00"/>
    <s v="2025-10-27"/>
    <s v="2025-10-27"/>
    <s v="2025-10-29"/>
    <s v="2025-11-02"/>
    <s v="2025-11-03"/>
    <x v="18"/>
    <s v="Cali"/>
    <s v="27812"/>
    <x v="797"/>
    <m/>
    <x v="0"/>
    <n v="1"/>
    <x v="0"/>
    <x v="0"/>
    <x v="0"/>
    <n v="0"/>
    <x v="0"/>
    <x v="0"/>
    <x v="0"/>
    <x v="0"/>
  </r>
  <r>
    <x v="2980"/>
    <x v="61"/>
    <s v="CUBRIMIENTO"/>
    <x v="0"/>
    <m/>
    <s v="2025-10-21"/>
    <s v="2025-10-21"/>
    <s v="2025-10-27 14:46:48"/>
    <s v="0000-00-00 00:00:00"/>
    <s v="2025-10-29 07:53:10"/>
    <s v="0000-00-00 00:00:00"/>
    <s v="0000-00-00 00:00:00"/>
    <s v="2025-10-27"/>
    <s v="2025-10-27"/>
    <s v="2025-10-29"/>
    <s v="2025-11-02"/>
    <s v="2025-11-03"/>
    <x v="18"/>
    <s v="Cali"/>
    <s v="52188"/>
    <x v="317"/>
    <m/>
    <x v="0"/>
    <n v="1"/>
    <x v="0"/>
    <x v="0"/>
    <x v="0"/>
    <n v="0"/>
    <x v="0"/>
    <x v="0"/>
    <x v="0"/>
    <x v="0"/>
  </r>
  <r>
    <x v="2980"/>
    <x v="61"/>
    <s v="CUBRIMIENTO"/>
    <x v="0"/>
    <m/>
    <s v="2025-10-21"/>
    <s v="2025-10-21"/>
    <s v="2025-10-27 14:46:48"/>
    <s v="0000-00-00 00:00:00"/>
    <s v="2025-10-29 07:53:10"/>
    <s v="0000-00-00 00:00:00"/>
    <s v="0000-00-00 00:00:00"/>
    <s v="2025-10-27"/>
    <s v="2025-10-27"/>
    <s v="2025-10-29"/>
    <s v="2025-11-02"/>
    <s v="2025-11-03"/>
    <x v="18"/>
    <s v="Cali"/>
    <s v="MTOS02"/>
    <x v="972"/>
    <m/>
    <x v="0"/>
    <n v="1"/>
    <x v="0"/>
    <x v="0"/>
    <x v="0"/>
    <n v="0"/>
    <x v="0"/>
    <x v="0"/>
    <x v="0"/>
    <x v="0"/>
  </r>
  <r>
    <x v="2981"/>
    <x v="647"/>
    <s v="CUBRIMIENTO"/>
    <x v="0"/>
    <m/>
    <s v="2025-10-21"/>
    <s v="2025-10-21"/>
    <s v="2025-10-22 11:24:17"/>
    <s v="0000-00-00 00:00:00"/>
    <s v="2025-10-22 11:24:26"/>
    <s v="2025-10-30 17:21:59"/>
    <s v="0000-00-00 00:00:00"/>
    <s v="2025-10-22"/>
    <s v="2025-10-22"/>
    <s v="2025-10-24"/>
    <s v="2025-10-28"/>
    <s v="2025-10-28"/>
    <x v="3"/>
    <s v="Toscany"/>
    <s v="11369"/>
    <x v="789"/>
    <m/>
    <x v="0"/>
    <n v="2"/>
    <x v="0"/>
    <x v="0"/>
    <x v="0"/>
    <n v="2600"/>
    <x v="0"/>
    <x v="0"/>
    <x v="0"/>
    <x v="0"/>
  </r>
  <r>
    <x v="2981"/>
    <x v="647"/>
    <s v="CUBRIMIENTO"/>
    <x v="0"/>
    <m/>
    <s v="2025-10-21"/>
    <s v="2025-10-21"/>
    <s v="2025-10-22 11:24:17"/>
    <s v="0000-00-00 00:00:00"/>
    <s v="2025-10-22 11:24:26"/>
    <s v="2025-10-30 17:21:59"/>
    <s v="0000-00-00 00:00:00"/>
    <s v="2025-10-22"/>
    <s v="2025-10-22"/>
    <s v="2025-10-24"/>
    <s v="2025-10-28"/>
    <s v="2025-10-28"/>
    <x v="3"/>
    <s v="Toscany"/>
    <s v="11435"/>
    <x v="229"/>
    <m/>
    <x v="0"/>
    <n v="1"/>
    <x v="0"/>
    <x v="0"/>
    <x v="0"/>
    <n v="63900"/>
    <x v="0"/>
    <x v="0"/>
    <x v="0"/>
    <x v="0"/>
  </r>
  <r>
    <x v="2981"/>
    <x v="647"/>
    <s v="CUBRIMIENTO"/>
    <x v="0"/>
    <m/>
    <s v="2025-10-21"/>
    <s v="2025-10-21"/>
    <s v="2025-10-22 11:24:17"/>
    <s v="0000-00-00 00:00:00"/>
    <s v="2025-10-22 11:24:26"/>
    <s v="2025-10-30 17:21:59"/>
    <s v="0000-00-00 00:00:00"/>
    <s v="2025-10-22"/>
    <s v="2025-10-22"/>
    <s v="2025-10-24"/>
    <s v="2025-10-28"/>
    <s v="2025-10-28"/>
    <x v="3"/>
    <s v="Toscany"/>
    <s v="11441"/>
    <x v="204"/>
    <m/>
    <x v="0"/>
    <n v="1"/>
    <x v="0"/>
    <x v="0"/>
    <x v="0"/>
    <n v="50420"/>
    <x v="0"/>
    <x v="0"/>
    <x v="0"/>
    <x v="0"/>
  </r>
  <r>
    <x v="2981"/>
    <x v="647"/>
    <s v="CUBRIMIENTO"/>
    <x v="0"/>
    <m/>
    <s v="2025-10-21"/>
    <s v="2025-10-21"/>
    <s v="2025-10-22 11:24:17"/>
    <s v="0000-00-00 00:00:00"/>
    <s v="2025-10-22 11:24:26"/>
    <s v="2025-10-30 17:21:59"/>
    <s v="0000-00-00 00:00:00"/>
    <s v="2025-10-22"/>
    <s v="2025-10-22"/>
    <s v="2025-10-24"/>
    <s v="2025-10-28"/>
    <s v="2025-10-28"/>
    <x v="3"/>
    <s v="Toscany"/>
    <s v="12871"/>
    <x v="790"/>
    <m/>
    <x v="0"/>
    <n v="2"/>
    <x v="0"/>
    <x v="0"/>
    <x v="0"/>
    <n v="800"/>
    <x v="0"/>
    <x v="0"/>
    <x v="0"/>
    <x v="0"/>
  </r>
  <r>
    <x v="2982"/>
    <x v="1616"/>
    <s v="CUBRIMIENTO"/>
    <x v="0"/>
    <m/>
    <s v="2025-10-17"/>
    <s v="2025-10-23"/>
    <s v="2025-10-30 11:12:39"/>
    <s v="0000-00-00 00:00:00"/>
    <s v="0000-00-00 00:00:00"/>
    <s v="0000-00-00 00:00:00"/>
    <s v="0000-00-00 00:00:00"/>
    <s v="2025-10-30"/>
    <s v="2025-11-13"/>
    <s v="2025-11-25"/>
    <s v="2025-11-27"/>
    <s v="2025-12-09"/>
    <x v="4"/>
    <s v="Cali"/>
    <s v="27673"/>
    <x v="356"/>
    <m/>
    <x v="0"/>
    <n v="1"/>
    <x v="0"/>
    <x v="0"/>
    <x v="0"/>
    <n v="0"/>
    <x v="1"/>
    <x v="0"/>
    <x v="0"/>
    <x v="3"/>
  </r>
  <r>
    <x v="2982"/>
    <x v="1616"/>
    <s v="CUBRIMIENTO"/>
    <x v="0"/>
    <m/>
    <s v="2025-10-17"/>
    <s v="2025-10-23"/>
    <s v="2025-10-30 11:12:39"/>
    <s v="0000-00-00 00:00:00"/>
    <s v="0000-00-00 00:00:00"/>
    <s v="0000-00-00 00:00:00"/>
    <s v="0000-00-00 00:00:00"/>
    <s v="2025-10-30"/>
    <s v="2025-11-13"/>
    <s v="2025-11-25"/>
    <s v="2025-11-27"/>
    <s v="2025-12-09"/>
    <x v="4"/>
    <s v="Cali"/>
    <s v="27673"/>
    <x v="356"/>
    <m/>
    <x v="0"/>
    <n v="1"/>
    <x v="0"/>
    <x v="0"/>
    <x v="0"/>
    <n v="0"/>
    <x v="1"/>
    <x v="0"/>
    <x v="0"/>
    <x v="3"/>
  </r>
  <r>
    <x v="2982"/>
    <x v="1616"/>
    <s v="CUBRIMIENTO"/>
    <x v="0"/>
    <m/>
    <s v="2025-10-17"/>
    <s v="2025-10-23"/>
    <s v="2025-10-30 11:12:39"/>
    <s v="0000-00-00 00:00:00"/>
    <s v="0000-00-00 00:00:00"/>
    <s v="0000-00-00 00:00:00"/>
    <s v="0000-00-00 00:00:00"/>
    <s v="2025-10-30"/>
    <s v="2025-11-13"/>
    <s v="2025-11-25"/>
    <s v="2025-11-27"/>
    <s v="2025-12-09"/>
    <x v="4"/>
    <s v="Cali"/>
    <s v="CUBT02"/>
    <x v="76"/>
    <s v="LONA PERGOTEX BLACKOUT BLANCA 3 M"/>
    <x v="3"/>
    <n v="1"/>
    <x v="66"/>
    <x v="0"/>
    <x v="15"/>
    <n v="1343543"/>
    <x v="1"/>
    <x v="0"/>
    <x v="0"/>
    <x v="3"/>
  </r>
  <r>
    <x v="2982"/>
    <x v="1616"/>
    <s v="CUBRIMIENTO"/>
    <x v="0"/>
    <m/>
    <s v="2025-10-17"/>
    <s v="2025-10-23"/>
    <s v="2025-10-30 11:12:39"/>
    <s v="0000-00-00 00:00:00"/>
    <s v="0000-00-00 00:00:00"/>
    <s v="0000-00-00 00:00:00"/>
    <s v="0000-00-00 00:00:00"/>
    <s v="2025-10-30"/>
    <s v="2025-11-13"/>
    <s v="2025-11-25"/>
    <s v="2025-11-27"/>
    <s v="2025-12-09"/>
    <x v="4"/>
    <s v="Cali"/>
    <s v="CUBT02"/>
    <x v="76"/>
    <s v="LONA PERGOTEX BLACKOUT BLANCA 3 M"/>
    <x v="3"/>
    <n v="1"/>
    <x v="11"/>
    <x v="0"/>
    <x v="15"/>
    <n v="940480"/>
    <x v="1"/>
    <x v="0"/>
    <x v="0"/>
    <x v="3"/>
  </r>
  <r>
    <x v="2982"/>
    <x v="1616"/>
    <s v="CUBRIMIENTO"/>
    <x v="0"/>
    <m/>
    <s v="2025-10-17"/>
    <s v="2025-10-23"/>
    <s v="2025-10-30 11:12:39"/>
    <s v="0000-00-00 00:00:00"/>
    <s v="0000-00-00 00:00:00"/>
    <s v="0000-00-00 00:00:00"/>
    <s v="0000-00-00 00:00:00"/>
    <s v="2025-10-30"/>
    <s v="2025-11-13"/>
    <s v="2025-11-25"/>
    <s v="2025-11-27"/>
    <s v="2025-12-09"/>
    <x v="4"/>
    <s v="Cali"/>
    <s v="CUBT02"/>
    <x v="76"/>
    <s v="LONA PERGOTEX BLACKOUT BLANCA 3 M"/>
    <x v="19"/>
    <n v="1"/>
    <x v="226"/>
    <x v="0"/>
    <x v="36"/>
    <n v="5239820"/>
    <x v="1"/>
    <x v="0"/>
    <x v="0"/>
    <x v="3"/>
  </r>
  <r>
    <x v="2982"/>
    <x v="1616"/>
    <s v="CUBRIMIENTO"/>
    <x v="0"/>
    <m/>
    <s v="2025-10-17"/>
    <s v="2025-10-23"/>
    <s v="2025-10-30 11:12:39"/>
    <s v="0000-00-00 00:00:00"/>
    <s v="0000-00-00 00:00:00"/>
    <s v="0000-00-00 00:00:00"/>
    <s v="0000-00-00 00:00:00"/>
    <s v="2025-10-30"/>
    <s v="2025-11-13"/>
    <s v="2025-11-25"/>
    <s v="2025-11-27"/>
    <s v="2025-12-09"/>
    <x v="4"/>
    <s v="Cali"/>
    <s v="PFAL02"/>
    <x v="1369"/>
    <m/>
    <x v="3"/>
    <n v="1"/>
    <x v="11"/>
    <x v="0"/>
    <x v="15"/>
    <n v="1891513"/>
    <x v="1"/>
    <x v="0"/>
    <x v="0"/>
    <x v="3"/>
  </r>
  <r>
    <x v="2982"/>
    <x v="1616"/>
    <s v="CUBRIMIENTO"/>
    <x v="0"/>
    <m/>
    <s v="2025-10-17"/>
    <s v="2025-10-23"/>
    <s v="2025-10-30 11:12:39"/>
    <s v="0000-00-00 00:00:00"/>
    <s v="0000-00-00 00:00:00"/>
    <s v="0000-00-00 00:00:00"/>
    <s v="0000-00-00 00:00:00"/>
    <s v="2025-10-30"/>
    <s v="2025-11-13"/>
    <s v="2025-11-25"/>
    <s v="2025-11-27"/>
    <s v="2025-12-09"/>
    <x v="4"/>
    <s v="Cali"/>
    <s v="PFAL02"/>
    <x v="1369"/>
    <m/>
    <x v="3"/>
    <n v="1"/>
    <x v="11"/>
    <x v="0"/>
    <x v="36"/>
    <n v="5674538"/>
    <x v="1"/>
    <x v="0"/>
    <x v="0"/>
    <x v="3"/>
  </r>
  <r>
    <x v="2982"/>
    <x v="1616"/>
    <s v="CUBRIMIENTO"/>
    <x v="0"/>
    <m/>
    <s v="2025-10-17"/>
    <s v="2025-10-23"/>
    <s v="2025-10-30 11:12:39"/>
    <s v="0000-00-00 00:00:00"/>
    <s v="0000-00-00 00:00:00"/>
    <s v="0000-00-00 00:00:00"/>
    <s v="0000-00-00 00:00:00"/>
    <s v="2025-10-30"/>
    <s v="2025-11-13"/>
    <s v="2025-11-25"/>
    <s v="2025-11-27"/>
    <s v="2025-12-09"/>
    <x v="4"/>
    <s v="Cali"/>
    <s v="PFAL02"/>
    <x v="1369"/>
    <m/>
    <x v="3"/>
    <n v="1"/>
    <x v="8"/>
    <x v="0"/>
    <x v="15"/>
    <n v="1621296"/>
    <x v="1"/>
    <x v="0"/>
    <x v="0"/>
    <x v="3"/>
  </r>
  <r>
    <x v="2982"/>
    <x v="1616"/>
    <s v="CUBRIMIENTO"/>
    <x v="0"/>
    <m/>
    <s v="2025-10-17"/>
    <s v="2025-10-23"/>
    <s v="2025-10-30 11:12:39"/>
    <s v="0000-00-00 00:00:00"/>
    <s v="0000-00-00 00:00:00"/>
    <s v="0000-00-00 00:00:00"/>
    <s v="0000-00-00 00:00:00"/>
    <s v="2025-10-30"/>
    <s v="2025-11-13"/>
    <s v="2025-11-25"/>
    <s v="2025-11-27"/>
    <s v="2025-12-09"/>
    <x v="4"/>
    <s v="Cali"/>
    <s v="PTAL01"/>
    <x v="131"/>
    <m/>
    <x v="19"/>
    <n v="6"/>
    <x v="0"/>
    <x v="6"/>
    <x v="0"/>
    <n v="3437580"/>
    <x v="1"/>
    <x v="0"/>
    <x v="0"/>
    <x v="3"/>
  </r>
  <r>
    <x v="2982"/>
    <x v="1616"/>
    <s v="CUBRIMIENTO"/>
    <x v="0"/>
    <m/>
    <s v="2025-10-17"/>
    <s v="2025-10-23"/>
    <s v="2025-10-30 11:12:39"/>
    <s v="0000-00-00 00:00:00"/>
    <s v="0000-00-00 00:00:00"/>
    <s v="0000-00-00 00:00:00"/>
    <s v="0000-00-00 00:00:00"/>
    <s v="2025-10-30"/>
    <s v="2025-11-13"/>
    <s v="2025-11-25"/>
    <s v="2025-11-27"/>
    <s v="2025-12-09"/>
    <x v="4"/>
    <s v="Cali"/>
    <s v="PTEKROM12"/>
    <x v="41"/>
    <s v="LONA PERGOTEX BLACKOUT BLANCA 3 M"/>
    <x v="0"/>
    <n v="1"/>
    <x v="89"/>
    <x v="0"/>
    <x v="40"/>
    <n v="14769409"/>
    <x v="1"/>
    <x v="4"/>
    <x v="4"/>
    <x v="3"/>
  </r>
  <r>
    <x v="2982"/>
    <x v="1616"/>
    <s v="CUBRIMIENTO"/>
    <x v="0"/>
    <m/>
    <s v="2025-10-17"/>
    <s v="2025-10-23"/>
    <s v="2025-10-30 11:12:39"/>
    <s v="0000-00-00 00:00:00"/>
    <s v="0000-00-00 00:00:00"/>
    <s v="0000-00-00 00:00:00"/>
    <s v="0000-00-00 00:00:00"/>
    <s v="2025-10-30"/>
    <s v="2025-11-13"/>
    <s v="2025-11-25"/>
    <s v="2025-11-27"/>
    <s v="2025-12-09"/>
    <x v="4"/>
    <s v="Cali"/>
    <s v="SOLAPA01"/>
    <x v="69"/>
    <m/>
    <x v="3"/>
    <n v="1"/>
    <x v="226"/>
    <x v="0"/>
    <x v="0"/>
    <n v="289244"/>
    <x v="1"/>
    <x v="0"/>
    <x v="0"/>
    <x v="3"/>
  </r>
  <r>
    <x v="2982"/>
    <x v="1616"/>
    <s v="CUBRIMIENTO"/>
    <x v="0"/>
    <m/>
    <s v="2025-10-17"/>
    <s v="2025-10-23"/>
    <s v="2025-10-30 11:12:39"/>
    <s v="0000-00-00 00:00:00"/>
    <s v="0000-00-00 00:00:00"/>
    <s v="0000-00-00 00:00:00"/>
    <s v="0000-00-00 00:00:00"/>
    <s v="2025-10-30"/>
    <s v="2025-11-13"/>
    <s v="2025-11-25"/>
    <s v="2025-11-27"/>
    <s v="2025-12-09"/>
    <x v="4"/>
    <s v="Cali"/>
    <s v="SPOT06"/>
    <x v="1370"/>
    <m/>
    <x v="0"/>
    <n v="1"/>
    <x v="0"/>
    <x v="0"/>
    <x v="0"/>
    <n v="0"/>
    <x v="1"/>
    <x v="0"/>
    <x v="0"/>
    <x v="3"/>
  </r>
  <r>
    <x v="2982"/>
    <x v="1616"/>
    <s v="CUBRIMIENTO"/>
    <x v="0"/>
    <m/>
    <s v="2025-10-17"/>
    <s v="2025-10-23"/>
    <s v="2025-10-30 11:12:39"/>
    <s v="0000-00-00 00:00:00"/>
    <s v="0000-00-00 00:00:00"/>
    <s v="0000-00-00 00:00:00"/>
    <s v="0000-00-00 00:00:00"/>
    <s v="2025-10-30"/>
    <s v="2025-11-13"/>
    <s v="2025-11-25"/>
    <s v="2025-11-27"/>
    <s v="2025-12-09"/>
    <x v="4"/>
    <s v="Cali"/>
    <s v="SPOT06"/>
    <x v="1370"/>
    <m/>
    <x v="0"/>
    <n v="1"/>
    <x v="0"/>
    <x v="0"/>
    <x v="0"/>
    <n v="0"/>
    <x v="1"/>
    <x v="0"/>
    <x v="0"/>
    <x v="3"/>
  </r>
  <r>
    <x v="2982"/>
    <x v="1616"/>
    <s v="CUBRIMIENTO"/>
    <x v="0"/>
    <m/>
    <s v="2025-10-17"/>
    <s v="2025-10-23"/>
    <s v="2025-10-30 11:12:39"/>
    <s v="0000-00-00 00:00:00"/>
    <s v="0000-00-00 00:00:00"/>
    <s v="0000-00-00 00:00:00"/>
    <s v="0000-00-00 00:00:00"/>
    <s v="2025-10-30"/>
    <s v="2025-11-13"/>
    <s v="2025-11-25"/>
    <s v="2025-11-27"/>
    <s v="2025-12-09"/>
    <x v="4"/>
    <s v="Cali"/>
    <s v="VIGAAL01"/>
    <x v="1348"/>
    <m/>
    <x v="3"/>
    <n v="1"/>
    <x v="8"/>
    <x v="0"/>
    <x v="0"/>
    <n v="675923"/>
    <x v="1"/>
    <x v="0"/>
    <x v="0"/>
    <x v="3"/>
  </r>
  <r>
    <x v="2982"/>
    <x v="1616"/>
    <s v="CUBRIMIENTO"/>
    <x v="0"/>
    <m/>
    <s v="2025-10-17"/>
    <s v="2025-10-23"/>
    <s v="2025-10-30 11:12:39"/>
    <s v="0000-00-00 00:00:00"/>
    <s v="0000-00-00 00:00:00"/>
    <s v="0000-00-00 00:00:00"/>
    <s v="0000-00-00 00:00:00"/>
    <s v="2025-10-30"/>
    <s v="2025-11-13"/>
    <s v="2025-11-25"/>
    <s v="2025-11-27"/>
    <s v="2025-12-09"/>
    <x v="4"/>
    <s v="Cali"/>
    <s v="VIGAAL01"/>
    <x v="1348"/>
    <m/>
    <x v="3"/>
    <n v="1"/>
    <x v="11"/>
    <x v="0"/>
    <x v="0"/>
    <n v="675923"/>
    <x v="1"/>
    <x v="0"/>
    <x v="0"/>
    <x v="3"/>
  </r>
  <r>
    <x v="2983"/>
    <x v="91"/>
    <s v="CUBRIMIENTO"/>
    <x v="0"/>
    <m/>
    <s v="2025-10-21"/>
    <s v="2025-10-22"/>
    <s v="2025-10-22 12:06:46"/>
    <s v="2025-10-22 16:24:05"/>
    <s v="2025-11-05 09:22:17"/>
    <s v="0000-00-00 00:00:00"/>
    <s v="0000-00-00 00:00:00"/>
    <s v="2025-10-23"/>
    <s v="2025-10-27"/>
    <s v="2025-10-29"/>
    <s v="2025-10-31"/>
    <s v="2025-10-31"/>
    <x v="18"/>
    <s v="Toscany"/>
    <s v="SOMB03"/>
    <x v="161"/>
    <s v="LONA DICKSON AZUL OCEANO REF:7264"/>
    <x v="8"/>
    <n v="1"/>
    <x v="79"/>
    <x v="0"/>
    <x v="17"/>
    <n v="2441200"/>
    <x v="0"/>
    <x v="6"/>
    <x v="8"/>
    <x v="0"/>
  </r>
  <r>
    <x v="2984"/>
    <x v="1602"/>
    <s v="CUBRIMIENTO"/>
    <x v="0"/>
    <m/>
    <s v="2025-10-21"/>
    <s v="2025-10-23"/>
    <s v="2025-11-05 09:20:05"/>
    <s v="2025-11-05 14:08:55"/>
    <s v="0000-00-00 00:00:00"/>
    <s v="0000-00-00 00:00:00"/>
    <s v="0000-00-00 00:00:00"/>
    <s v="2025-10-24"/>
    <s v="2025-10-27"/>
    <s v="2025-11-04"/>
    <s v="2025-11-07"/>
    <s v="2025-11-11"/>
    <x v="19"/>
    <s v="Bogota"/>
    <s v="27249"/>
    <x v="64"/>
    <m/>
    <x v="0"/>
    <n v="2"/>
    <x v="0"/>
    <x v="0"/>
    <x v="0"/>
    <n v="567704"/>
    <x v="3"/>
    <x v="0"/>
    <x v="0"/>
    <x v="3"/>
  </r>
  <r>
    <x v="2984"/>
    <x v="1602"/>
    <s v="CUBRIMIENTO"/>
    <x v="0"/>
    <m/>
    <s v="2025-10-21"/>
    <s v="2025-10-23"/>
    <s v="2025-11-05 09:20:05"/>
    <s v="2025-11-05 14:08:55"/>
    <s v="0000-00-00 00:00:00"/>
    <s v="0000-00-00 00:00:00"/>
    <s v="0000-00-00 00:00:00"/>
    <s v="2025-10-24"/>
    <s v="2025-10-27"/>
    <s v="2025-11-04"/>
    <s v="2025-11-07"/>
    <s v="2025-11-11"/>
    <x v="19"/>
    <s v="Bogota"/>
    <s v="28523"/>
    <x v="1000"/>
    <m/>
    <x v="0"/>
    <n v="2"/>
    <x v="0"/>
    <x v="0"/>
    <x v="0"/>
    <n v="200000"/>
    <x v="3"/>
    <x v="0"/>
    <x v="0"/>
    <x v="3"/>
  </r>
  <r>
    <x v="2984"/>
    <x v="1602"/>
    <s v="CUBRIMIENTO"/>
    <x v="0"/>
    <m/>
    <s v="2025-10-21"/>
    <s v="2025-10-23"/>
    <s v="2025-11-05 09:20:05"/>
    <s v="2025-11-05 14:08:55"/>
    <s v="0000-00-00 00:00:00"/>
    <s v="0000-00-00 00:00:00"/>
    <s v="0000-00-00 00:00:00"/>
    <s v="2025-10-24"/>
    <s v="2025-10-27"/>
    <s v="2025-11-04"/>
    <s v="2025-11-07"/>
    <s v="2025-11-11"/>
    <x v="19"/>
    <s v="Bogota"/>
    <s v="MANT004"/>
    <x v="934"/>
    <m/>
    <x v="0"/>
    <n v="1"/>
    <x v="172"/>
    <x v="0"/>
    <x v="40"/>
    <n v="574631"/>
    <x v="3"/>
    <x v="0"/>
    <x v="0"/>
    <x v="3"/>
  </r>
  <r>
    <x v="2984"/>
    <x v="1602"/>
    <s v="CUBRIMIENTO"/>
    <x v="0"/>
    <m/>
    <s v="2025-10-21"/>
    <s v="2025-10-23"/>
    <s v="2025-11-05 09:20:05"/>
    <s v="2025-11-05 14:08:55"/>
    <s v="0000-00-00 00:00:00"/>
    <s v="0000-00-00 00:00:00"/>
    <s v="0000-00-00 00:00:00"/>
    <s v="2025-10-24"/>
    <s v="2025-10-27"/>
    <s v="2025-11-04"/>
    <s v="2025-11-07"/>
    <s v="2025-11-11"/>
    <x v="19"/>
    <s v="Bogota"/>
    <s v="SOMB0101**"/>
    <x v="156"/>
    <s v="LONA DICKSON CRUDO REF:6020"/>
    <x v="0"/>
    <n v="1"/>
    <x v="172"/>
    <x v="0"/>
    <x v="40"/>
    <n v="1291200"/>
    <x v="3"/>
    <x v="0"/>
    <x v="0"/>
    <x v="3"/>
  </r>
  <r>
    <x v="2984"/>
    <x v="1602"/>
    <s v="CUBRIMIENTO"/>
    <x v="0"/>
    <m/>
    <s v="2025-10-21"/>
    <s v="2025-10-23"/>
    <s v="2025-11-05 09:20:05"/>
    <s v="2025-11-05 14:08:55"/>
    <s v="0000-00-00 00:00:00"/>
    <s v="0000-00-00 00:00:00"/>
    <s v="0000-00-00 00:00:00"/>
    <s v="2025-10-24"/>
    <s v="2025-10-27"/>
    <s v="2025-11-04"/>
    <s v="2025-11-07"/>
    <s v="2025-11-11"/>
    <x v="19"/>
    <s v="Bogota"/>
    <s v="TRANSP04"/>
    <x v="1070"/>
    <m/>
    <x v="0"/>
    <n v="1"/>
    <x v="0"/>
    <x v="0"/>
    <x v="0"/>
    <n v="950000"/>
    <x v="3"/>
    <x v="0"/>
    <x v="0"/>
    <x v="3"/>
  </r>
  <r>
    <x v="2985"/>
    <x v="1617"/>
    <s v="MUEBLES CC CUBRIMIENTOS"/>
    <x v="0"/>
    <m/>
    <s v="2025-10-21"/>
    <s v="2025-10-22"/>
    <s v="2025-10-23 11:02:38"/>
    <s v="0000-00-00 00:00:00"/>
    <s v="2025-10-23 11:02:51"/>
    <s v="2025-10-26 11:07:28"/>
    <s v="2025-10-30 17:05:45"/>
    <s v="2025-10-23"/>
    <s v="2025-10-23"/>
    <s v="2025-10-24"/>
    <s v="2025-10-28"/>
    <s v="2025-10-29"/>
    <x v="3"/>
    <s v="Toscany"/>
    <s v="11367"/>
    <x v="545"/>
    <m/>
    <x v="0"/>
    <n v="4.5"/>
    <x v="0"/>
    <x v="0"/>
    <x v="0"/>
    <n v="714825"/>
    <x v="0"/>
    <x v="0"/>
    <x v="0"/>
    <x v="0"/>
  </r>
  <r>
    <x v="2986"/>
    <x v="111"/>
    <s v="CUBRIMIENTO"/>
    <x v="0"/>
    <m/>
    <s v="2025-10-22"/>
    <s v="2025-10-22"/>
    <s v="2025-10-22 11:52:20"/>
    <s v="0000-00-00 00:00:00"/>
    <s v="2025-10-22 11:52:39"/>
    <s v="2025-10-26 11:10:59"/>
    <s v="0000-00-00 00:00:00"/>
    <s v="2025-10-23"/>
    <s v="2025-10-23"/>
    <s v="2025-10-27"/>
    <s v="2025-10-29"/>
    <s v="2025-10-29"/>
    <x v="3"/>
    <s v="Toscany"/>
    <s v="11369"/>
    <x v="789"/>
    <m/>
    <x v="0"/>
    <n v="16"/>
    <x v="0"/>
    <x v="0"/>
    <x v="0"/>
    <n v="20800"/>
    <x v="0"/>
    <x v="0"/>
    <x v="0"/>
    <x v="0"/>
  </r>
  <r>
    <x v="2986"/>
    <x v="111"/>
    <s v="CUBRIMIENTO"/>
    <x v="0"/>
    <m/>
    <s v="2025-10-22"/>
    <s v="2025-10-22"/>
    <s v="2025-10-22 11:52:20"/>
    <s v="0000-00-00 00:00:00"/>
    <s v="2025-10-22 11:52:39"/>
    <s v="2025-10-26 11:10:59"/>
    <s v="0000-00-00 00:00:00"/>
    <s v="2025-10-23"/>
    <s v="2025-10-23"/>
    <s v="2025-10-27"/>
    <s v="2025-10-29"/>
    <s v="2025-10-29"/>
    <x v="3"/>
    <s v="Toscany"/>
    <s v="11435"/>
    <x v="229"/>
    <m/>
    <x v="0"/>
    <n v="8"/>
    <x v="0"/>
    <x v="0"/>
    <x v="0"/>
    <n v="511200"/>
    <x v="0"/>
    <x v="0"/>
    <x v="0"/>
    <x v="0"/>
  </r>
  <r>
    <x v="2986"/>
    <x v="111"/>
    <s v="CUBRIMIENTO"/>
    <x v="0"/>
    <m/>
    <s v="2025-10-22"/>
    <s v="2025-10-22"/>
    <s v="2025-10-22 11:52:20"/>
    <s v="0000-00-00 00:00:00"/>
    <s v="2025-10-22 11:52:39"/>
    <s v="2025-10-26 11:10:59"/>
    <s v="0000-00-00 00:00:00"/>
    <s v="2025-10-23"/>
    <s v="2025-10-23"/>
    <s v="2025-10-27"/>
    <s v="2025-10-29"/>
    <s v="2025-10-29"/>
    <x v="3"/>
    <s v="Toscany"/>
    <s v="11441"/>
    <x v="204"/>
    <m/>
    <x v="0"/>
    <n v="1"/>
    <x v="0"/>
    <x v="0"/>
    <x v="0"/>
    <n v="50420"/>
    <x v="0"/>
    <x v="0"/>
    <x v="0"/>
    <x v="0"/>
  </r>
  <r>
    <x v="2986"/>
    <x v="111"/>
    <s v="CUBRIMIENTO"/>
    <x v="0"/>
    <m/>
    <s v="2025-10-22"/>
    <s v="2025-10-22"/>
    <s v="2025-10-22 11:52:20"/>
    <s v="0000-00-00 00:00:00"/>
    <s v="2025-10-22 11:52:39"/>
    <s v="2025-10-26 11:10:59"/>
    <s v="0000-00-00 00:00:00"/>
    <s v="2025-10-23"/>
    <s v="2025-10-23"/>
    <s v="2025-10-27"/>
    <s v="2025-10-29"/>
    <s v="2025-10-29"/>
    <x v="3"/>
    <s v="Toscany"/>
    <s v="12871"/>
    <x v="790"/>
    <m/>
    <x v="0"/>
    <n v="16"/>
    <x v="0"/>
    <x v="0"/>
    <x v="0"/>
    <n v="6400"/>
    <x v="0"/>
    <x v="0"/>
    <x v="0"/>
    <x v="0"/>
  </r>
  <r>
    <x v="2987"/>
    <x v="111"/>
    <s v="CUBRIMIENTO"/>
    <x v="0"/>
    <m/>
    <s v="2025-10-22"/>
    <s v="2025-10-22"/>
    <s v="2025-10-22 11:45:35"/>
    <s v="0000-00-00 00:00:00"/>
    <s v="2025-10-22 11:46:10"/>
    <s v="2025-10-26 11:10:23"/>
    <s v="0000-00-00 00:00:00"/>
    <s v="2025-10-23"/>
    <s v="2025-10-23"/>
    <s v="2025-10-27"/>
    <s v="2025-10-29"/>
    <s v="2025-10-29"/>
    <x v="3"/>
    <s v="Toscany"/>
    <s v="108171"/>
    <x v="671"/>
    <m/>
    <x v="0"/>
    <n v="1"/>
    <x v="0"/>
    <x v="0"/>
    <x v="0"/>
    <n v="63025"/>
    <x v="0"/>
    <x v="0"/>
    <x v="0"/>
    <x v="0"/>
  </r>
  <r>
    <x v="2988"/>
    <x v="303"/>
    <s v="CUBRIMIENTO"/>
    <x v="0"/>
    <m/>
    <s v="2025-10-22"/>
    <s v="2025-10-31"/>
    <s v="0000-00-00 00:00:00"/>
    <s v="0000-00-00 00:00:00"/>
    <s v="0000-00-00 00:00:00"/>
    <s v="0000-00-00 00:00:00"/>
    <s v="0000-00-00 00:00:00"/>
    <s v="2025-11-03"/>
    <s v="2025-11-03"/>
    <s v="2025-11-11"/>
    <s v="2025-11-14"/>
    <s v="2025-11-18"/>
    <x v="20"/>
    <s v="Medellin"/>
    <s v="MANT001"/>
    <x v="770"/>
    <m/>
    <x v="0"/>
    <n v="1"/>
    <x v="49"/>
    <x v="0"/>
    <x v="98"/>
    <n v="7726286"/>
    <x v="2"/>
    <x v="0"/>
    <x v="0"/>
    <x v="3"/>
  </r>
  <r>
    <x v="2988"/>
    <x v="303"/>
    <s v="CUBRIMIENTO"/>
    <x v="0"/>
    <m/>
    <s v="2025-10-22"/>
    <s v="2025-10-31"/>
    <s v="0000-00-00 00:00:00"/>
    <s v="0000-00-00 00:00:00"/>
    <s v="0000-00-00 00:00:00"/>
    <s v="0000-00-00 00:00:00"/>
    <s v="0000-00-00 00:00:00"/>
    <s v="2025-11-03"/>
    <s v="2025-11-03"/>
    <s v="2025-11-11"/>
    <s v="2025-11-14"/>
    <s v="2025-11-18"/>
    <x v="20"/>
    <s v="Medellin"/>
    <s v="SERV03"/>
    <x v="1179"/>
    <m/>
    <x v="0"/>
    <n v="1"/>
    <x v="0"/>
    <x v="0"/>
    <x v="0"/>
    <n v="1310128"/>
    <x v="2"/>
    <x v="1"/>
    <x v="1"/>
    <x v="3"/>
  </r>
  <r>
    <x v="2988"/>
    <x v="303"/>
    <s v="CUBRIMIENTO"/>
    <x v="0"/>
    <m/>
    <s v="2025-10-22"/>
    <s v="2025-10-31"/>
    <s v="0000-00-00 00:00:00"/>
    <s v="0000-00-00 00:00:00"/>
    <s v="0000-00-00 00:00:00"/>
    <s v="0000-00-00 00:00:00"/>
    <s v="0000-00-00 00:00:00"/>
    <s v="2025-11-03"/>
    <s v="2025-11-03"/>
    <s v="2025-11-11"/>
    <s v="2025-11-14"/>
    <s v="2025-11-18"/>
    <x v="20"/>
    <s v="Medellin"/>
    <s v="SERV04"/>
    <x v="1202"/>
    <m/>
    <x v="0"/>
    <n v="5"/>
    <x v="0"/>
    <x v="0"/>
    <x v="0"/>
    <n v="1950000"/>
    <x v="2"/>
    <x v="1"/>
    <x v="1"/>
    <x v="3"/>
  </r>
  <r>
    <x v="2988"/>
    <x v="303"/>
    <s v="CUBRIMIENTO"/>
    <x v="0"/>
    <m/>
    <s v="2025-10-22"/>
    <s v="2025-10-31"/>
    <s v="0000-00-00 00:00:00"/>
    <s v="0000-00-00 00:00:00"/>
    <s v="0000-00-00 00:00:00"/>
    <s v="0000-00-00 00:00:00"/>
    <s v="0000-00-00 00:00:00"/>
    <s v="2025-11-03"/>
    <s v="2025-11-03"/>
    <s v="2025-11-11"/>
    <s v="2025-11-14"/>
    <s v="2025-11-18"/>
    <x v="20"/>
    <s v="Medellin"/>
    <s v="TRANSP06"/>
    <x v="59"/>
    <m/>
    <x v="0"/>
    <n v="1"/>
    <x v="0"/>
    <x v="0"/>
    <x v="0"/>
    <n v="765817"/>
    <x v="2"/>
    <x v="1"/>
    <x v="1"/>
    <x v="3"/>
  </r>
  <r>
    <x v="2989"/>
    <x v="1618"/>
    <s v="MUEBLES CC CUBRIMIENTOS"/>
    <x v="0"/>
    <m/>
    <s v="2025-10-22"/>
    <s v="2025-10-23"/>
    <s v="2025-10-27 17:30:21"/>
    <s v="0000-00-00 00:00:00"/>
    <s v="0000-00-00 00:00:00"/>
    <s v="0000-00-00 00:00:00"/>
    <s v="0000-00-00 00:00:00"/>
    <s v="2025-10-24"/>
    <s v="2025-10-24"/>
    <s v="2025-11-19"/>
    <s v="2025-11-21"/>
    <s v="2025-11-25"/>
    <x v="4"/>
    <s v="Virtual"/>
    <s v="1739"/>
    <x v="175"/>
    <s v="LONA DICKSON VERDE FORESTA REF:6687"/>
    <x v="0"/>
    <n v="2"/>
    <x v="0"/>
    <x v="0"/>
    <x v="0"/>
    <n v="2714536"/>
    <x v="1"/>
    <x v="2"/>
    <x v="0"/>
    <x v="3"/>
  </r>
  <r>
    <x v="2989"/>
    <x v="1618"/>
    <s v="MUEBLES CC CUBRIMIENTOS"/>
    <x v="0"/>
    <m/>
    <s v="2025-10-22"/>
    <s v="2025-10-23"/>
    <s v="2025-10-27 17:30:21"/>
    <s v="0000-00-00 00:00:00"/>
    <s v="0000-00-00 00:00:00"/>
    <s v="0000-00-00 00:00:00"/>
    <s v="0000-00-00 00:00:00"/>
    <s v="2025-10-24"/>
    <s v="2025-10-24"/>
    <s v="2025-11-19"/>
    <s v="2025-11-21"/>
    <s v="2025-11-25"/>
    <x v="4"/>
    <s v="Virtual"/>
    <s v="5325"/>
    <x v="33"/>
    <m/>
    <x v="5"/>
    <n v="2"/>
    <x v="0"/>
    <x v="0"/>
    <x v="0"/>
    <n v="578894"/>
    <x v="1"/>
    <x v="0"/>
    <x v="0"/>
    <x v="3"/>
  </r>
  <r>
    <x v="2990"/>
    <x v="1619"/>
    <s v="MUEBLES"/>
    <x v="0"/>
    <m/>
    <s v="2025-10-22"/>
    <s v="2025-10-30"/>
    <s v="2025-11-04 17:14:42"/>
    <s v="0000-00-00 00:00:00"/>
    <s v="0000-00-00 00:00:00"/>
    <s v="0000-00-00 00:00:00"/>
    <s v="0000-00-00 00:00:00"/>
    <s v="2025-10-31"/>
    <s v="2025-10-31"/>
    <s v="2025-11-05"/>
    <s v="2025-11-07"/>
    <s v="2025-11-07"/>
    <x v="4"/>
    <s v="Virtual"/>
    <s v="11487"/>
    <x v="38"/>
    <s v="FURNISCREEN GRIS  2M EB4027W G8 625GR"/>
    <x v="0"/>
    <n v="8"/>
    <x v="0"/>
    <x v="0"/>
    <x v="0"/>
    <n v="2280528"/>
    <x v="1"/>
    <x v="0"/>
    <x v="0"/>
    <x v="3"/>
  </r>
  <r>
    <x v="2990"/>
    <x v="1619"/>
    <s v="MUEBLES"/>
    <x v="0"/>
    <m/>
    <s v="2025-10-22"/>
    <s v="2025-10-30"/>
    <s v="2025-11-04 17:14:42"/>
    <s v="0000-00-00 00:00:00"/>
    <s v="0000-00-00 00:00:00"/>
    <s v="0000-00-00 00:00:00"/>
    <s v="0000-00-00 00:00:00"/>
    <s v="2025-10-31"/>
    <s v="2025-10-31"/>
    <s v="2025-11-05"/>
    <s v="2025-11-07"/>
    <s v="2025-11-07"/>
    <x v="4"/>
    <s v="Virtual"/>
    <s v="TRANSP07"/>
    <x v="47"/>
    <m/>
    <x v="0"/>
    <n v="1"/>
    <x v="0"/>
    <x v="0"/>
    <x v="0"/>
    <n v="400000"/>
    <x v="1"/>
    <x v="0"/>
    <x v="0"/>
    <x v="3"/>
  </r>
  <r>
    <x v="2991"/>
    <x v="116"/>
    <s v="CUBRIMIENTO"/>
    <x v="0"/>
    <m/>
    <s v="2025-10-22"/>
    <s v="2025-10-23"/>
    <s v="2025-10-24 07:36:15"/>
    <s v="0000-00-00 00:00:00"/>
    <s v="2025-10-24 07:36:23"/>
    <s v="2025-10-25 14:47:55"/>
    <s v="0000-00-00 00:00:00"/>
    <s v="2025-10-24"/>
    <s v="2025-10-24"/>
    <s v="2025-10-28"/>
    <s v="2025-10-30"/>
    <s v="2025-10-30"/>
    <x v="3"/>
    <s v="Toscany"/>
    <s v="39"/>
    <x v="460"/>
    <m/>
    <x v="0"/>
    <n v="26"/>
    <x v="0"/>
    <x v="0"/>
    <x v="0"/>
    <n v="1367600"/>
    <x v="0"/>
    <x v="0"/>
    <x v="0"/>
    <x v="0"/>
  </r>
  <r>
    <x v="2992"/>
    <x v="1620"/>
    <s v="MUEBLES CC CUBRIMIENTOS"/>
    <x v="0"/>
    <m/>
    <s v="2025-10-22"/>
    <s v="2025-10-24"/>
    <s v="2025-10-28 15:14:08"/>
    <s v="0000-00-00 00:00:00"/>
    <s v="0000-00-00 00:00:00"/>
    <s v="0000-00-00 00:00:00"/>
    <s v="0000-00-00 00:00:00"/>
    <s v="2025-10-27"/>
    <s v="2025-10-27"/>
    <s v="2025-11-20"/>
    <s v="2025-11-25"/>
    <s v="2025-11-27"/>
    <x v="4"/>
    <s v="Bogota"/>
    <s v="1000146"/>
    <x v="1100"/>
    <s v="LONA DICKSON BEIGE VETEADO REF:8904"/>
    <x v="0"/>
    <n v="1"/>
    <x v="0"/>
    <x v="0"/>
    <x v="0"/>
    <n v="7782943"/>
    <x v="1"/>
    <x v="0"/>
    <x v="0"/>
    <x v="3"/>
  </r>
  <r>
    <x v="2992"/>
    <x v="1620"/>
    <s v="MUEBLES CC CUBRIMIENTOS"/>
    <x v="0"/>
    <m/>
    <s v="2025-10-22"/>
    <s v="2025-10-24"/>
    <s v="2025-10-28 15:14:08"/>
    <s v="0000-00-00 00:00:00"/>
    <s v="0000-00-00 00:00:00"/>
    <s v="0000-00-00 00:00:00"/>
    <s v="0000-00-00 00:00:00"/>
    <s v="2025-10-27"/>
    <s v="2025-10-27"/>
    <s v="2025-11-20"/>
    <s v="2025-11-25"/>
    <s v="2025-11-27"/>
    <x v="4"/>
    <s v="Bogota"/>
    <s v="11459"/>
    <x v="326"/>
    <s v="FURNISCREEN BEIGE  2M EB4027W G8 625GR"/>
    <x v="0"/>
    <n v="4"/>
    <x v="0"/>
    <x v="0"/>
    <x v="0"/>
    <n v="2288152"/>
    <x v="1"/>
    <x v="2"/>
    <x v="0"/>
    <x v="3"/>
  </r>
  <r>
    <x v="2992"/>
    <x v="1620"/>
    <s v="MUEBLES CC CUBRIMIENTOS"/>
    <x v="0"/>
    <m/>
    <s v="2025-10-22"/>
    <s v="2025-10-24"/>
    <s v="2025-10-28 15:14:08"/>
    <s v="0000-00-00 00:00:00"/>
    <s v="0000-00-00 00:00:00"/>
    <s v="0000-00-00 00:00:00"/>
    <s v="0000-00-00 00:00:00"/>
    <s v="2025-10-27"/>
    <s v="2025-10-27"/>
    <s v="2025-11-20"/>
    <s v="2025-11-25"/>
    <s v="2025-11-27"/>
    <x v="4"/>
    <s v="Bogota"/>
    <s v="14788"/>
    <x v="598"/>
    <m/>
    <x v="2"/>
    <n v="1"/>
    <x v="0"/>
    <x v="0"/>
    <x v="0"/>
    <n v="2740362"/>
    <x v="1"/>
    <x v="2"/>
    <x v="0"/>
    <x v="3"/>
  </r>
  <r>
    <x v="2992"/>
    <x v="1620"/>
    <s v="MUEBLES CC CUBRIMIENTOS"/>
    <x v="0"/>
    <m/>
    <s v="2025-10-22"/>
    <s v="2025-10-24"/>
    <s v="2025-10-28 15:14:08"/>
    <s v="0000-00-00 00:00:00"/>
    <s v="0000-00-00 00:00:00"/>
    <s v="0000-00-00 00:00:00"/>
    <s v="0000-00-00 00:00:00"/>
    <s v="2025-10-27"/>
    <s v="2025-10-27"/>
    <s v="2025-11-20"/>
    <s v="2025-11-25"/>
    <s v="2025-11-27"/>
    <x v="4"/>
    <s v="Bogota"/>
    <s v="7106"/>
    <x v="432"/>
    <m/>
    <x v="4"/>
    <n v="1"/>
    <x v="0"/>
    <x v="0"/>
    <x v="0"/>
    <n v="1887857"/>
    <x v="1"/>
    <x v="2"/>
    <x v="0"/>
    <x v="3"/>
  </r>
  <r>
    <x v="2993"/>
    <x v="385"/>
    <s v="CUBRIMIENTO"/>
    <x v="0"/>
    <m/>
    <s v="2025-10-22"/>
    <s v="2025-10-28"/>
    <s v="2025-10-29 11:02:33"/>
    <s v="0000-00-00 00:00:00"/>
    <s v="0000-00-00 00:00:00"/>
    <s v="0000-00-00 00:00:00"/>
    <s v="0000-00-00 00:00:00"/>
    <s v="2025-10-29"/>
    <s v="2025-11-10"/>
    <s v="2025-11-20"/>
    <s v="2025-11-24"/>
    <s v="2025-11-24"/>
    <x v="16"/>
    <s v="Toscany"/>
    <s v="PTEKROM12"/>
    <x v="41"/>
    <s v="LONA PERGOTEX BLACKOUT BLANCA 3 M"/>
    <x v="2"/>
    <n v="1"/>
    <x v="239"/>
    <x v="0"/>
    <x v="101"/>
    <n v="26000000"/>
    <x v="1"/>
    <x v="4"/>
    <x v="4"/>
    <x v="3"/>
  </r>
  <r>
    <x v="2994"/>
    <x v="1130"/>
    <s v="CUBRIMIENTO"/>
    <x v="0"/>
    <m/>
    <s v="2025-10-22"/>
    <s v="2025-10-31"/>
    <s v="0000-00-00 00:00:00"/>
    <s v="0000-00-00 00:00:00"/>
    <s v="0000-00-00 00:00:00"/>
    <s v="0000-00-00 00:00:00"/>
    <s v="0000-00-00 00:00:00"/>
    <s v="2025-11-03"/>
    <s v="2025-11-10"/>
    <s v="2025-11-17"/>
    <s v="2025-11-19"/>
    <s v="2025-11-26"/>
    <x v="20"/>
    <s v="Medellin"/>
    <s v="12681"/>
    <x v="337"/>
    <m/>
    <x v="0"/>
    <n v="2"/>
    <x v="0"/>
    <x v="0"/>
    <x v="0"/>
    <n v="331742"/>
    <x v="2"/>
    <x v="0"/>
    <x v="0"/>
    <x v="3"/>
  </r>
  <r>
    <x v="2994"/>
    <x v="1130"/>
    <s v="CUBRIMIENTO"/>
    <x v="0"/>
    <m/>
    <s v="2025-10-22"/>
    <s v="2025-10-31"/>
    <s v="0000-00-00 00:00:00"/>
    <s v="0000-00-00 00:00:00"/>
    <s v="0000-00-00 00:00:00"/>
    <s v="0000-00-00 00:00:00"/>
    <s v="0000-00-00 00:00:00"/>
    <s v="2025-11-03"/>
    <s v="2025-11-10"/>
    <s v="2025-11-17"/>
    <s v="2025-11-19"/>
    <s v="2025-11-26"/>
    <x v="20"/>
    <s v="Medellin"/>
    <s v="6543"/>
    <x v="123"/>
    <m/>
    <x v="0"/>
    <n v="2"/>
    <x v="0"/>
    <x v="0"/>
    <x v="0"/>
    <n v="124800"/>
    <x v="2"/>
    <x v="0"/>
    <x v="0"/>
    <x v="3"/>
  </r>
  <r>
    <x v="2994"/>
    <x v="1130"/>
    <s v="CUBRIMIENTO"/>
    <x v="0"/>
    <m/>
    <s v="2025-10-22"/>
    <s v="2025-10-31"/>
    <s v="0000-00-00 00:00:00"/>
    <s v="0000-00-00 00:00:00"/>
    <s v="0000-00-00 00:00:00"/>
    <s v="0000-00-00 00:00:00"/>
    <s v="0000-00-00 00:00:00"/>
    <s v="2025-11-03"/>
    <s v="2025-11-10"/>
    <s v="2025-11-17"/>
    <s v="2025-11-19"/>
    <s v="2025-11-26"/>
    <x v="20"/>
    <s v="Medellin"/>
    <s v="BANF02"/>
    <x v="548"/>
    <s v="LONA DICKSON VERDE FORESTA REF:6687"/>
    <x v="3"/>
    <n v="1"/>
    <x v="21"/>
    <x v="16"/>
    <x v="48"/>
    <n v="1892951"/>
    <x v="2"/>
    <x v="0"/>
    <x v="0"/>
    <x v="3"/>
  </r>
  <r>
    <x v="2994"/>
    <x v="1130"/>
    <s v="CUBRIMIENTO"/>
    <x v="0"/>
    <m/>
    <s v="2025-10-22"/>
    <s v="2025-10-31"/>
    <s v="0000-00-00 00:00:00"/>
    <s v="0000-00-00 00:00:00"/>
    <s v="0000-00-00 00:00:00"/>
    <s v="0000-00-00 00:00:00"/>
    <s v="0000-00-00 00:00:00"/>
    <s v="2025-11-03"/>
    <s v="2025-11-10"/>
    <s v="2025-11-17"/>
    <s v="2025-11-19"/>
    <s v="2025-11-26"/>
    <x v="20"/>
    <s v="Medellin"/>
    <s v="BANF02"/>
    <x v="548"/>
    <s v="LONA DICKSON VERDE FORESTA REF:6687"/>
    <x v="3"/>
    <n v="1"/>
    <x v="467"/>
    <x v="16"/>
    <x v="48"/>
    <n v="1986300"/>
    <x v="2"/>
    <x v="0"/>
    <x v="0"/>
    <x v="3"/>
  </r>
  <r>
    <x v="2994"/>
    <x v="1130"/>
    <s v="CUBRIMIENTO"/>
    <x v="0"/>
    <m/>
    <s v="2025-10-22"/>
    <s v="2025-10-31"/>
    <s v="0000-00-00 00:00:00"/>
    <s v="0000-00-00 00:00:00"/>
    <s v="0000-00-00 00:00:00"/>
    <s v="0000-00-00 00:00:00"/>
    <s v="0000-00-00 00:00:00"/>
    <s v="2025-11-03"/>
    <s v="2025-11-10"/>
    <s v="2025-11-17"/>
    <s v="2025-11-19"/>
    <s v="2025-11-26"/>
    <x v="20"/>
    <s v="Medellin"/>
    <s v="PUBL01"/>
    <x v="117"/>
    <m/>
    <x v="0"/>
    <n v="2"/>
    <x v="345"/>
    <x v="54"/>
    <x v="0"/>
    <n v="119378"/>
    <x v="2"/>
    <x v="0"/>
    <x v="0"/>
    <x v="3"/>
  </r>
  <r>
    <x v="2994"/>
    <x v="1130"/>
    <s v="CUBRIMIENTO"/>
    <x v="0"/>
    <m/>
    <s v="2025-10-22"/>
    <s v="2025-10-31"/>
    <s v="0000-00-00 00:00:00"/>
    <s v="0000-00-00 00:00:00"/>
    <s v="0000-00-00 00:00:00"/>
    <s v="0000-00-00 00:00:00"/>
    <s v="0000-00-00 00:00:00"/>
    <s v="2025-11-03"/>
    <s v="2025-11-10"/>
    <s v="2025-11-17"/>
    <s v="2025-11-19"/>
    <s v="2025-11-26"/>
    <x v="20"/>
    <s v="Medellin"/>
    <s v="SERV03"/>
    <x v="1179"/>
    <m/>
    <x v="0"/>
    <n v="1"/>
    <x v="0"/>
    <x v="0"/>
    <x v="0"/>
    <n v="340000"/>
    <x v="2"/>
    <x v="1"/>
    <x v="1"/>
    <x v="3"/>
  </r>
  <r>
    <x v="2995"/>
    <x v="1509"/>
    <s v="MUEBLES"/>
    <x v="0"/>
    <m/>
    <s v="2025-10-23"/>
    <s v="2025-10-23"/>
    <s v="2025-10-23 13:43:15"/>
    <s v="0000-00-00 00:00:00"/>
    <s v="0000-00-00 00:00:00"/>
    <s v="2025-10-24 15:40:50"/>
    <s v="0000-00-00 00:00:00"/>
    <s v="2025-10-24"/>
    <s v="2025-10-24"/>
    <s v="2025-10-27"/>
    <s v="2025-10-29"/>
    <s v="2025-10-29"/>
    <x v="3"/>
    <s v="Cali"/>
    <s v="TRANSP07"/>
    <x v="47"/>
    <m/>
    <x v="0"/>
    <n v="1"/>
    <x v="0"/>
    <x v="0"/>
    <x v="0"/>
    <n v="210084"/>
    <x v="0"/>
    <x v="0"/>
    <x v="0"/>
    <x v="0"/>
  </r>
  <r>
    <x v="2996"/>
    <x v="1621"/>
    <s v="CUBRIMIENTO"/>
    <x v="0"/>
    <m/>
    <s v="2025-10-23"/>
    <s v="2025-10-25"/>
    <s v="2025-10-30 11:33:22"/>
    <s v="0000-00-00 00:00:00"/>
    <s v="0000-00-00 00:00:00"/>
    <s v="0000-00-00 00:00:00"/>
    <s v="0000-00-00 00:00:00"/>
    <s v="2025-10-30"/>
    <s v="2025-11-01"/>
    <s v="2025-11-08"/>
    <s v="2025-11-13"/>
    <s v="2025-11-20"/>
    <x v="16"/>
    <s v="Bogota"/>
    <s v="27249"/>
    <x v="64"/>
    <m/>
    <x v="0"/>
    <n v="2"/>
    <x v="0"/>
    <x v="0"/>
    <x v="0"/>
    <n v="567704"/>
    <x v="1"/>
    <x v="0"/>
    <x v="0"/>
    <x v="3"/>
  </r>
  <r>
    <x v="2996"/>
    <x v="1621"/>
    <s v="CUBRIMIENTO"/>
    <x v="0"/>
    <m/>
    <s v="2025-10-23"/>
    <s v="2025-10-25"/>
    <s v="2025-10-30 11:33:22"/>
    <s v="0000-00-00 00:00:00"/>
    <s v="0000-00-00 00:00:00"/>
    <s v="0000-00-00 00:00:00"/>
    <s v="0000-00-00 00:00:00"/>
    <s v="2025-10-30"/>
    <s v="2025-11-01"/>
    <s v="2025-11-08"/>
    <s v="2025-11-13"/>
    <s v="2025-11-20"/>
    <x v="16"/>
    <s v="Bogota"/>
    <s v="28523"/>
    <x v="1000"/>
    <m/>
    <x v="0"/>
    <n v="1"/>
    <x v="0"/>
    <x v="0"/>
    <x v="0"/>
    <n v="100000"/>
    <x v="1"/>
    <x v="0"/>
    <x v="0"/>
    <x v="3"/>
  </r>
  <r>
    <x v="2996"/>
    <x v="1621"/>
    <s v="CUBRIMIENTO"/>
    <x v="0"/>
    <m/>
    <s v="2025-10-23"/>
    <s v="2025-10-25"/>
    <s v="2025-10-30 11:33:22"/>
    <s v="0000-00-00 00:00:00"/>
    <s v="0000-00-00 00:00:00"/>
    <s v="0000-00-00 00:00:00"/>
    <s v="0000-00-00 00:00:00"/>
    <s v="2025-10-30"/>
    <s v="2025-11-01"/>
    <s v="2025-11-08"/>
    <s v="2025-11-13"/>
    <s v="2025-11-20"/>
    <x v="16"/>
    <s v="Bogota"/>
    <s v="FLANCHE01"/>
    <x v="51"/>
    <m/>
    <x v="11"/>
    <n v="1"/>
    <x v="8"/>
    <x v="0"/>
    <x v="0"/>
    <n v="445987"/>
    <x v="1"/>
    <x v="0"/>
    <x v="0"/>
    <x v="3"/>
  </r>
  <r>
    <x v="2996"/>
    <x v="1621"/>
    <s v="CUBRIMIENTO"/>
    <x v="0"/>
    <m/>
    <s v="2025-10-23"/>
    <s v="2025-10-25"/>
    <s v="2025-10-30 11:33:22"/>
    <s v="0000-00-00 00:00:00"/>
    <s v="0000-00-00 00:00:00"/>
    <s v="0000-00-00 00:00:00"/>
    <s v="0000-00-00 00:00:00"/>
    <s v="2025-10-30"/>
    <s v="2025-11-01"/>
    <s v="2025-11-08"/>
    <s v="2025-11-13"/>
    <s v="2025-11-20"/>
    <x v="16"/>
    <s v="Bogota"/>
    <s v="SOMB01"/>
    <x v="71"/>
    <s v="LONA DICKSON CRUDO REF:6020"/>
    <x v="16"/>
    <n v="1"/>
    <x v="8"/>
    <x v="0"/>
    <x v="3"/>
    <n v="4920986"/>
    <x v="1"/>
    <x v="6"/>
    <x v="5"/>
    <x v="3"/>
  </r>
  <r>
    <x v="2997"/>
    <x v="1621"/>
    <s v="CUBRIMIENTO"/>
    <x v="0"/>
    <m/>
    <s v="2025-10-23"/>
    <s v="2025-10-25"/>
    <s v="2025-10-30 12:06:04"/>
    <s v="0000-00-00 00:00:00"/>
    <s v="0000-00-00 00:00:00"/>
    <s v="0000-00-00 00:00:00"/>
    <s v="0000-00-00 00:00:00"/>
    <s v="2025-10-30"/>
    <s v="2025-11-06"/>
    <s v="2025-11-15"/>
    <s v="2025-11-20"/>
    <s v="2025-11-27"/>
    <x v="16"/>
    <s v="Bogota"/>
    <s v="27249"/>
    <x v="64"/>
    <m/>
    <x v="0"/>
    <n v="2"/>
    <x v="0"/>
    <x v="0"/>
    <x v="0"/>
    <n v="567704"/>
    <x v="1"/>
    <x v="0"/>
    <x v="0"/>
    <x v="3"/>
  </r>
  <r>
    <x v="2997"/>
    <x v="1621"/>
    <s v="CUBRIMIENTO"/>
    <x v="0"/>
    <m/>
    <s v="2025-10-23"/>
    <s v="2025-10-25"/>
    <s v="2025-10-30 12:06:04"/>
    <s v="0000-00-00 00:00:00"/>
    <s v="0000-00-00 00:00:00"/>
    <s v="0000-00-00 00:00:00"/>
    <s v="0000-00-00 00:00:00"/>
    <s v="2025-10-30"/>
    <s v="2025-11-06"/>
    <s v="2025-11-15"/>
    <s v="2025-11-20"/>
    <s v="2025-11-27"/>
    <x v="16"/>
    <s v="Bogota"/>
    <s v="28523"/>
    <x v="1000"/>
    <m/>
    <x v="0"/>
    <n v="2"/>
    <x v="0"/>
    <x v="0"/>
    <x v="0"/>
    <n v="200000"/>
    <x v="1"/>
    <x v="0"/>
    <x v="0"/>
    <x v="3"/>
  </r>
  <r>
    <x v="2997"/>
    <x v="1621"/>
    <s v="CUBRIMIENTO"/>
    <x v="0"/>
    <m/>
    <s v="2025-10-23"/>
    <s v="2025-10-25"/>
    <s v="2025-10-30 12:06:04"/>
    <s v="0000-00-00 00:00:00"/>
    <s v="0000-00-00 00:00:00"/>
    <s v="0000-00-00 00:00:00"/>
    <s v="0000-00-00 00:00:00"/>
    <s v="2025-10-30"/>
    <s v="2025-11-06"/>
    <s v="2025-11-15"/>
    <s v="2025-11-20"/>
    <s v="2025-11-27"/>
    <x v="16"/>
    <s v="Bogota"/>
    <s v="FLANCHE01"/>
    <x v="51"/>
    <m/>
    <x v="3"/>
    <n v="1"/>
    <x v="3"/>
    <x v="0"/>
    <x v="0"/>
    <n v="769978"/>
    <x v="1"/>
    <x v="0"/>
    <x v="0"/>
    <x v="3"/>
  </r>
  <r>
    <x v="2997"/>
    <x v="1621"/>
    <s v="CUBRIMIENTO"/>
    <x v="0"/>
    <m/>
    <s v="2025-10-23"/>
    <s v="2025-10-25"/>
    <s v="2025-10-30 12:06:04"/>
    <s v="0000-00-00 00:00:00"/>
    <s v="0000-00-00 00:00:00"/>
    <s v="0000-00-00 00:00:00"/>
    <s v="0000-00-00 00:00:00"/>
    <s v="2025-10-30"/>
    <s v="2025-11-06"/>
    <s v="2025-11-15"/>
    <s v="2025-11-20"/>
    <s v="2025-11-27"/>
    <x v="16"/>
    <s v="Bogota"/>
    <s v="FLANCHE01"/>
    <x v="51"/>
    <m/>
    <x v="3"/>
    <n v="2"/>
    <x v="15"/>
    <x v="0"/>
    <x v="0"/>
    <n v="2080000"/>
    <x v="1"/>
    <x v="0"/>
    <x v="0"/>
    <x v="3"/>
  </r>
  <r>
    <x v="2997"/>
    <x v="1621"/>
    <s v="CUBRIMIENTO"/>
    <x v="0"/>
    <m/>
    <s v="2025-10-23"/>
    <s v="2025-10-25"/>
    <s v="2025-10-30 12:06:04"/>
    <s v="0000-00-00 00:00:00"/>
    <s v="0000-00-00 00:00:00"/>
    <s v="0000-00-00 00:00:00"/>
    <s v="0000-00-00 00:00:00"/>
    <s v="2025-10-30"/>
    <s v="2025-11-06"/>
    <s v="2025-11-15"/>
    <s v="2025-11-20"/>
    <s v="2025-11-27"/>
    <x v="16"/>
    <s v="Bogota"/>
    <s v="KMPLITE"/>
    <x v="251"/>
    <m/>
    <x v="0"/>
    <n v="1"/>
    <x v="3"/>
    <x v="0"/>
    <x v="0"/>
    <n v="2330289"/>
    <x v="1"/>
    <x v="0"/>
    <x v="0"/>
    <x v="3"/>
  </r>
  <r>
    <x v="2997"/>
    <x v="1621"/>
    <s v="CUBRIMIENTO"/>
    <x v="0"/>
    <m/>
    <s v="2025-10-23"/>
    <s v="2025-10-25"/>
    <s v="2025-10-30 12:06:04"/>
    <s v="0000-00-00 00:00:00"/>
    <s v="0000-00-00 00:00:00"/>
    <s v="0000-00-00 00:00:00"/>
    <s v="0000-00-00 00:00:00"/>
    <s v="2025-10-30"/>
    <s v="2025-11-06"/>
    <s v="2025-11-15"/>
    <s v="2025-11-20"/>
    <s v="2025-11-27"/>
    <x v="16"/>
    <s v="Bogota"/>
    <s v="PLITE10"/>
    <x v="263"/>
    <s v="LONA PERGOTEX BLACKOUT GRIS 3M"/>
    <x v="3"/>
    <n v="1"/>
    <x v="15"/>
    <x v="0"/>
    <x v="2"/>
    <n v="8179384"/>
    <x v="1"/>
    <x v="4"/>
    <x v="6"/>
    <x v="3"/>
  </r>
  <r>
    <x v="2997"/>
    <x v="1621"/>
    <s v="CUBRIMIENTO"/>
    <x v="0"/>
    <m/>
    <s v="2025-10-23"/>
    <s v="2025-10-25"/>
    <s v="2025-10-30 12:06:04"/>
    <s v="0000-00-00 00:00:00"/>
    <s v="0000-00-00 00:00:00"/>
    <s v="0000-00-00 00:00:00"/>
    <s v="0000-00-00 00:00:00"/>
    <s v="2025-10-30"/>
    <s v="2025-11-06"/>
    <s v="2025-11-15"/>
    <s v="2025-11-20"/>
    <s v="2025-11-27"/>
    <x v="16"/>
    <s v="Bogota"/>
    <s v="PLT44"/>
    <x v="783"/>
    <m/>
    <x v="3"/>
    <n v="4"/>
    <x v="0"/>
    <x v="0"/>
    <x v="0"/>
    <n v="836616"/>
    <x v="1"/>
    <x v="0"/>
    <x v="0"/>
    <x v="3"/>
  </r>
  <r>
    <x v="2997"/>
    <x v="1621"/>
    <s v="CUBRIMIENTO"/>
    <x v="0"/>
    <m/>
    <s v="2025-10-23"/>
    <s v="2025-10-25"/>
    <s v="2025-10-30 12:06:04"/>
    <s v="0000-00-00 00:00:00"/>
    <s v="0000-00-00 00:00:00"/>
    <s v="0000-00-00 00:00:00"/>
    <s v="0000-00-00 00:00:00"/>
    <s v="2025-10-30"/>
    <s v="2025-11-06"/>
    <s v="2025-11-15"/>
    <s v="2025-11-20"/>
    <s v="2025-11-27"/>
    <x v="16"/>
    <s v="Bogota"/>
    <s v="SPORTCAC02"/>
    <x v="1371"/>
    <m/>
    <x v="3"/>
    <n v="2"/>
    <x v="15"/>
    <x v="1"/>
    <x v="0"/>
    <n v="4032038"/>
    <x v="1"/>
    <x v="0"/>
    <x v="0"/>
    <x v="3"/>
  </r>
  <r>
    <x v="2998"/>
    <x v="84"/>
    <s v="MUEBLES CC CUBRIMIENTOS"/>
    <x v="0"/>
    <m/>
    <s v="2025-10-24"/>
    <s v="2025-10-24"/>
    <s v="2025-10-27 11:58:05"/>
    <s v="0000-00-00 00:00:00"/>
    <s v="2025-10-27 11:58:12"/>
    <s v="2025-10-29 01:14:11"/>
    <s v="2025-10-30 16:30:45"/>
    <s v="2025-10-27"/>
    <s v="2025-10-27"/>
    <s v="2025-10-29"/>
    <s v="2025-10-31"/>
    <s v="2025-11-03"/>
    <x v="3"/>
    <s v="Toscany"/>
    <s v="12240"/>
    <x v="514"/>
    <m/>
    <x v="0"/>
    <n v="3"/>
    <x v="0"/>
    <x v="0"/>
    <x v="0"/>
    <n v="157800"/>
    <x v="0"/>
    <x v="0"/>
    <x v="0"/>
    <x v="0"/>
  </r>
  <r>
    <x v="2999"/>
    <x v="1622"/>
    <s v="MUEBLES CC CUBRIMIENTOS"/>
    <x v="0"/>
    <m/>
    <s v="2025-10-24"/>
    <s v="2025-10-27"/>
    <s v="0000-00-00 00:00:00"/>
    <s v="0000-00-00 00:00:00"/>
    <s v="0000-00-00 00:00:00"/>
    <s v="0000-00-00 00:00:00"/>
    <s v="0000-00-00 00:00:00"/>
    <s v="2025-10-28"/>
    <s v="2025-11-04"/>
    <s v="2025-11-13"/>
    <s v="2025-11-17"/>
    <s v="2025-11-24"/>
    <x v="20"/>
    <s v="Cali"/>
    <s v="27249"/>
    <x v="64"/>
    <m/>
    <x v="0"/>
    <n v="1"/>
    <x v="0"/>
    <x v="0"/>
    <x v="0"/>
    <n v="128696"/>
    <x v="2"/>
    <x v="0"/>
    <x v="0"/>
    <x v="3"/>
  </r>
  <r>
    <x v="2999"/>
    <x v="1622"/>
    <s v="MUEBLES CC CUBRIMIENTOS"/>
    <x v="0"/>
    <m/>
    <s v="2025-10-24"/>
    <s v="2025-10-27"/>
    <s v="0000-00-00 00:00:00"/>
    <s v="0000-00-00 00:00:00"/>
    <s v="0000-00-00 00:00:00"/>
    <s v="0000-00-00 00:00:00"/>
    <s v="0000-00-00 00:00:00"/>
    <s v="2025-10-28"/>
    <s v="2025-11-04"/>
    <s v="2025-11-13"/>
    <s v="2025-11-17"/>
    <s v="2025-11-24"/>
    <x v="20"/>
    <s v="Cali"/>
    <s v="27249"/>
    <x v="64"/>
    <m/>
    <x v="0"/>
    <n v="1"/>
    <x v="0"/>
    <x v="0"/>
    <x v="0"/>
    <n v="128696"/>
    <x v="2"/>
    <x v="0"/>
    <x v="0"/>
    <x v="3"/>
  </r>
  <r>
    <x v="2999"/>
    <x v="1622"/>
    <s v="MUEBLES CC CUBRIMIENTOS"/>
    <x v="0"/>
    <m/>
    <s v="2025-10-24"/>
    <s v="2025-10-27"/>
    <s v="0000-00-00 00:00:00"/>
    <s v="0000-00-00 00:00:00"/>
    <s v="0000-00-00 00:00:00"/>
    <s v="0000-00-00 00:00:00"/>
    <s v="0000-00-00 00:00:00"/>
    <s v="2025-10-28"/>
    <s v="2025-11-04"/>
    <s v="2025-11-13"/>
    <s v="2025-11-17"/>
    <s v="2025-11-24"/>
    <x v="20"/>
    <s v="Cali"/>
    <s v="27674"/>
    <x v="444"/>
    <m/>
    <x v="0"/>
    <n v="1"/>
    <x v="0"/>
    <x v="0"/>
    <x v="0"/>
    <n v="480144"/>
    <x v="2"/>
    <x v="0"/>
    <x v="0"/>
    <x v="3"/>
  </r>
  <r>
    <x v="2999"/>
    <x v="1622"/>
    <s v="MUEBLES CC CUBRIMIENTOS"/>
    <x v="0"/>
    <m/>
    <s v="2025-10-24"/>
    <s v="2025-10-27"/>
    <s v="0000-00-00 00:00:00"/>
    <s v="0000-00-00 00:00:00"/>
    <s v="0000-00-00 00:00:00"/>
    <s v="0000-00-00 00:00:00"/>
    <s v="0000-00-00 00:00:00"/>
    <s v="2025-10-28"/>
    <s v="2025-11-04"/>
    <s v="2025-11-13"/>
    <s v="2025-11-17"/>
    <s v="2025-11-24"/>
    <x v="20"/>
    <s v="Cali"/>
    <s v="28523"/>
    <x v="1000"/>
    <m/>
    <x v="0"/>
    <n v="1"/>
    <x v="0"/>
    <x v="0"/>
    <x v="0"/>
    <n v="28980"/>
    <x v="2"/>
    <x v="0"/>
    <x v="0"/>
    <x v="3"/>
  </r>
  <r>
    <x v="2999"/>
    <x v="1622"/>
    <s v="MUEBLES CC CUBRIMIENTOS"/>
    <x v="0"/>
    <m/>
    <s v="2025-10-24"/>
    <s v="2025-10-27"/>
    <s v="0000-00-00 00:00:00"/>
    <s v="0000-00-00 00:00:00"/>
    <s v="0000-00-00 00:00:00"/>
    <s v="0000-00-00 00:00:00"/>
    <s v="0000-00-00 00:00:00"/>
    <s v="2025-10-28"/>
    <s v="2025-11-04"/>
    <s v="2025-11-13"/>
    <s v="2025-11-17"/>
    <s v="2025-11-24"/>
    <x v="20"/>
    <s v="Cali"/>
    <s v="28523"/>
    <x v="1000"/>
    <m/>
    <x v="0"/>
    <n v="1"/>
    <x v="0"/>
    <x v="0"/>
    <x v="0"/>
    <n v="28980"/>
    <x v="2"/>
    <x v="0"/>
    <x v="0"/>
    <x v="3"/>
  </r>
  <r>
    <x v="2999"/>
    <x v="1622"/>
    <s v="MUEBLES CC CUBRIMIENTOS"/>
    <x v="0"/>
    <m/>
    <s v="2025-10-24"/>
    <s v="2025-10-27"/>
    <s v="0000-00-00 00:00:00"/>
    <s v="0000-00-00 00:00:00"/>
    <s v="0000-00-00 00:00:00"/>
    <s v="0000-00-00 00:00:00"/>
    <s v="0000-00-00 00:00:00"/>
    <s v="2025-10-28"/>
    <s v="2025-11-04"/>
    <s v="2025-11-13"/>
    <s v="2025-11-17"/>
    <s v="2025-11-24"/>
    <x v="20"/>
    <s v="Cali"/>
    <s v="FLANCHE01"/>
    <x v="51"/>
    <m/>
    <x v="8"/>
    <n v="4"/>
    <x v="79"/>
    <x v="0"/>
    <x v="0"/>
    <n v="1707940"/>
    <x v="2"/>
    <x v="0"/>
    <x v="0"/>
    <x v="3"/>
  </r>
  <r>
    <x v="2999"/>
    <x v="1622"/>
    <s v="MUEBLES CC CUBRIMIENTOS"/>
    <x v="0"/>
    <m/>
    <s v="2025-10-24"/>
    <s v="2025-10-27"/>
    <s v="0000-00-00 00:00:00"/>
    <s v="0000-00-00 00:00:00"/>
    <s v="0000-00-00 00:00:00"/>
    <s v="0000-00-00 00:00:00"/>
    <s v="0000-00-00 00:00:00"/>
    <s v="2025-10-28"/>
    <s v="2025-11-04"/>
    <s v="2025-11-13"/>
    <s v="2025-11-17"/>
    <s v="2025-11-24"/>
    <x v="20"/>
    <s v="Cali"/>
    <s v="FLANCHE01"/>
    <x v="51"/>
    <m/>
    <x v="8"/>
    <n v="1"/>
    <x v="468"/>
    <x v="0"/>
    <x v="0"/>
    <n v="213492"/>
    <x v="2"/>
    <x v="0"/>
    <x v="0"/>
    <x v="3"/>
  </r>
  <r>
    <x v="2999"/>
    <x v="1622"/>
    <s v="MUEBLES CC CUBRIMIENTOS"/>
    <x v="0"/>
    <m/>
    <s v="2025-10-24"/>
    <s v="2025-10-27"/>
    <s v="0000-00-00 00:00:00"/>
    <s v="0000-00-00 00:00:00"/>
    <s v="0000-00-00 00:00:00"/>
    <s v="0000-00-00 00:00:00"/>
    <s v="0000-00-00 00:00:00"/>
    <s v="2025-10-28"/>
    <s v="2025-11-04"/>
    <s v="2025-11-13"/>
    <s v="2025-11-17"/>
    <s v="2025-11-24"/>
    <x v="20"/>
    <s v="Cali"/>
    <s v="FLANCHE01"/>
    <x v="51"/>
    <m/>
    <x v="8"/>
    <n v="2"/>
    <x v="469"/>
    <x v="0"/>
    <x v="0"/>
    <n v="1067462"/>
    <x v="2"/>
    <x v="0"/>
    <x v="0"/>
    <x v="3"/>
  </r>
  <r>
    <x v="2999"/>
    <x v="1622"/>
    <s v="MUEBLES CC CUBRIMIENTOS"/>
    <x v="0"/>
    <m/>
    <s v="2025-10-24"/>
    <s v="2025-10-27"/>
    <s v="0000-00-00 00:00:00"/>
    <s v="0000-00-00 00:00:00"/>
    <s v="0000-00-00 00:00:00"/>
    <s v="0000-00-00 00:00:00"/>
    <s v="0000-00-00 00:00:00"/>
    <s v="2025-10-28"/>
    <s v="2025-11-04"/>
    <s v="2025-11-13"/>
    <s v="2025-11-17"/>
    <s v="2025-11-24"/>
    <x v="20"/>
    <s v="Cali"/>
    <s v="KMPLITE"/>
    <x v="251"/>
    <m/>
    <x v="0"/>
    <n v="2"/>
    <x v="79"/>
    <x v="0"/>
    <x v="0"/>
    <n v="3590346"/>
    <x v="2"/>
    <x v="0"/>
    <x v="0"/>
    <x v="3"/>
  </r>
  <r>
    <x v="2999"/>
    <x v="1622"/>
    <s v="MUEBLES CC CUBRIMIENTOS"/>
    <x v="0"/>
    <m/>
    <s v="2025-10-24"/>
    <s v="2025-10-27"/>
    <s v="0000-00-00 00:00:00"/>
    <s v="0000-00-00 00:00:00"/>
    <s v="0000-00-00 00:00:00"/>
    <s v="0000-00-00 00:00:00"/>
    <s v="0000-00-00 00:00:00"/>
    <s v="2025-10-28"/>
    <s v="2025-11-04"/>
    <s v="2025-11-13"/>
    <s v="2025-11-17"/>
    <s v="2025-11-24"/>
    <x v="20"/>
    <s v="Cali"/>
    <s v="KMPLITE"/>
    <x v="251"/>
    <m/>
    <x v="0"/>
    <n v="1"/>
    <x v="98"/>
    <x v="0"/>
    <x v="0"/>
    <n v="2177718"/>
    <x v="2"/>
    <x v="0"/>
    <x v="0"/>
    <x v="3"/>
  </r>
  <r>
    <x v="2999"/>
    <x v="1622"/>
    <s v="MUEBLES CC CUBRIMIENTOS"/>
    <x v="0"/>
    <m/>
    <s v="2025-10-24"/>
    <s v="2025-10-27"/>
    <s v="0000-00-00 00:00:00"/>
    <s v="0000-00-00 00:00:00"/>
    <s v="0000-00-00 00:00:00"/>
    <s v="0000-00-00 00:00:00"/>
    <s v="0000-00-00 00:00:00"/>
    <s v="2025-10-28"/>
    <s v="2025-11-04"/>
    <s v="2025-11-13"/>
    <s v="2025-11-17"/>
    <s v="2025-11-24"/>
    <x v="20"/>
    <s v="Cali"/>
    <s v="PLITE14"/>
    <x v="100"/>
    <s v="LONA DICKSON CRUDO REF:6020"/>
    <x v="0"/>
    <n v="1"/>
    <x v="58"/>
    <x v="0"/>
    <x v="68"/>
    <n v="10506801"/>
    <x v="2"/>
    <x v="4"/>
    <x v="6"/>
    <x v="3"/>
  </r>
  <r>
    <x v="2999"/>
    <x v="1622"/>
    <s v="MUEBLES CC CUBRIMIENTOS"/>
    <x v="0"/>
    <m/>
    <s v="2025-10-24"/>
    <s v="2025-10-27"/>
    <s v="0000-00-00 00:00:00"/>
    <s v="0000-00-00 00:00:00"/>
    <s v="0000-00-00 00:00:00"/>
    <s v="0000-00-00 00:00:00"/>
    <s v="0000-00-00 00:00:00"/>
    <s v="2025-10-28"/>
    <s v="2025-11-04"/>
    <s v="2025-11-13"/>
    <s v="2025-11-17"/>
    <s v="2025-11-24"/>
    <x v="20"/>
    <s v="Cali"/>
    <s v="PLITE14"/>
    <x v="100"/>
    <s v="LONA DICKSON CRUDO REF:6020"/>
    <x v="0"/>
    <n v="2"/>
    <x v="79"/>
    <x v="0"/>
    <x v="238"/>
    <n v="17104660"/>
    <x v="2"/>
    <x v="4"/>
    <x v="6"/>
    <x v="3"/>
  </r>
  <r>
    <x v="2999"/>
    <x v="1622"/>
    <s v="MUEBLES CC CUBRIMIENTOS"/>
    <x v="0"/>
    <m/>
    <s v="2025-10-24"/>
    <s v="2025-10-27"/>
    <s v="0000-00-00 00:00:00"/>
    <s v="0000-00-00 00:00:00"/>
    <s v="0000-00-00 00:00:00"/>
    <s v="0000-00-00 00:00:00"/>
    <s v="0000-00-00 00:00:00"/>
    <s v="2025-10-28"/>
    <s v="2025-11-04"/>
    <s v="2025-11-13"/>
    <s v="2025-11-17"/>
    <s v="2025-11-24"/>
    <x v="20"/>
    <s v="Cali"/>
    <s v="PLT25"/>
    <x v="359"/>
    <m/>
    <x v="21"/>
    <n v="4"/>
    <x v="0"/>
    <x v="0"/>
    <x v="81"/>
    <n v="1768004"/>
    <x v="2"/>
    <x v="0"/>
    <x v="0"/>
    <x v="3"/>
  </r>
  <r>
    <x v="2999"/>
    <x v="1622"/>
    <s v="MUEBLES CC CUBRIMIENTOS"/>
    <x v="0"/>
    <m/>
    <s v="2025-10-24"/>
    <s v="2025-10-27"/>
    <s v="0000-00-00 00:00:00"/>
    <s v="0000-00-00 00:00:00"/>
    <s v="0000-00-00 00:00:00"/>
    <s v="0000-00-00 00:00:00"/>
    <s v="0000-00-00 00:00:00"/>
    <s v="2025-10-28"/>
    <s v="2025-11-04"/>
    <s v="2025-11-13"/>
    <s v="2025-11-17"/>
    <s v="2025-11-24"/>
    <x v="20"/>
    <s v="Cali"/>
    <s v="SERVANDAM"/>
    <x v="865"/>
    <m/>
    <x v="0"/>
    <n v="1"/>
    <x v="0"/>
    <x v="0"/>
    <x v="0"/>
    <n v="100000"/>
    <x v="2"/>
    <x v="1"/>
    <x v="1"/>
    <x v="3"/>
  </r>
  <r>
    <x v="2999"/>
    <x v="1622"/>
    <s v="MUEBLES CC CUBRIMIENTOS"/>
    <x v="0"/>
    <m/>
    <s v="2025-10-24"/>
    <s v="2025-10-27"/>
    <s v="0000-00-00 00:00:00"/>
    <s v="0000-00-00 00:00:00"/>
    <s v="0000-00-00 00:00:00"/>
    <s v="0000-00-00 00:00:00"/>
    <s v="0000-00-00 00:00:00"/>
    <s v="2025-10-28"/>
    <s v="2025-11-04"/>
    <s v="2025-11-13"/>
    <s v="2025-11-17"/>
    <s v="2025-11-24"/>
    <x v="20"/>
    <s v="Cali"/>
    <s v="SILU03"/>
    <x v="307"/>
    <m/>
    <x v="0"/>
    <n v="1"/>
    <x v="79"/>
    <x v="0"/>
    <x v="0"/>
    <n v="384390"/>
    <x v="2"/>
    <x v="0"/>
    <x v="0"/>
    <x v="3"/>
  </r>
  <r>
    <x v="2999"/>
    <x v="1622"/>
    <s v="MUEBLES CC CUBRIMIENTOS"/>
    <x v="0"/>
    <m/>
    <s v="2025-10-24"/>
    <s v="2025-10-27"/>
    <s v="0000-00-00 00:00:00"/>
    <s v="0000-00-00 00:00:00"/>
    <s v="0000-00-00 00:00:00"/>
    <s v="0000-00-00 00:00:00"/>
    <s v="0000-00-00 00:00:00"/>
    <s v="2025-10-28"/>
    <s v="2025-11-04"/>
    <s v="2025-11-13"/>
    <s v="2025-11-17"/>
    <s v="2025-11-24"/>
    <x v="20"/>
    <s v="Cali"/>
    <s v="TENS02"/>
    <x v="139"/>
    <m/>
    <x v="0"/>
    <n v="6"/>
    <x v="79"/>
    <x v="0"/>
    <x v="0"/>
    <n v="8249886"/>
    <x v="2"/>
    <x v="0"/>
    <x v="0"/>
    <x v="3"/>
  </r>
  <r>
    <x v="2999"/>
    <x v="1622"/>
    <s v="MUEBLES CC CUBRIMIENTOS"/>
    <x v="0"/>
    <m/>
    <s v="2025-10-24"/>
    <s v="2025-10-27"/>
    <s v="0000-00-00 00:00:00"/>
    <s v="0000-00-00 00:00:00"/>
    <s v="0000-00-00 00:00:00"/>
    <s v="0000-00-00 00:00:00"/>
    <s v="0000-00-00 00:00:00"/>
    <s v="2025-10-28"/>
    <s v="2025-11-04"/>
    <s v="2025-11-13"/>
    <s v="2025-11-17"/>
    <s v="2025-11-24"/>
    <x v="20"/>
    <s v="Cali"/>
    <s v="VIGAAC02"/>
    <x v="641"/>
    <m/>
    <x v="21"/>
    <n v="3"/>
    <x v="79"/>
    <x v="0"/>
    <x v="0"/>
    <n v="3079905"/>
    <x v="2"/>
    <x v="0"/>
    <x v="0"/>
    <x v="3"/>
  </r>
  <r>
    <x v="3000"/>
    <x v="1623"/>
    <s v="MUEBLES CC CUBRIMIENTOS"/>
    <x v="0"/>
    <m/>
    <s v="2025-09-09"/>
    <s v="2025-10-31"/>
    <s v="0000-00-00 00:00:00"/>
    <s v="0000-00-00 00:00:00"/>
    <s v="0000-00-00 00:00:00"/>
    <s v="0000-00-00 00:00:00"/>
    <s v="0000-00-00 00:00:00"/>
    <s v="2025-11-03"/>
    <s v="2025-11-13"/>
    <s v="2025-12-17"/>
    <s v="2025-12-22"/>
    <s v="2026-01-01"/>
    <x v="2"/>
    <s v="Bogota"/>
    <s v="27249"/>
    <x v="64"/>
    <m/>
    <x v="0"/>
    <n v="5"/>
    <x v="0"/>
    <x v="0"/>
    <x v="0"/>
    <n v="919260"/>
    <x v="0"/>
    <x v="0"/>
    <x v="0"/>
    <x v="10"/>
  </r>
  <r>
    <x v="3000"/>
    <x v="1623"/>
    <s v="MUEBLES CC CUBRIMIENTOS"/>
    <x v="0"/>
    <m/>
    <s v="2025-09-09"/>
    <s v="2025-10-31"/>
    <s v="0000-00-00 00:00:00"/>
    <s v="0000-00-00 00:00:00"/>
    <s v="0000-00-00 00:00:00"/>
    <s v="0000-00-00 00:00:00"/>
    <s v="0000-00-00 00:00:00"/>
    <s v="2025-11-03"/>
    <s v="2025-11-13"/>
    <s v="2025-12-17"/>
    <s v="2025-12-22"/>
    <s v="2026-01-01"/>
    <x v="2"/>
    <s v="Bogota"/>
    <s v="28523"/>
    <x v="1000"/>
    <m/>
    <x v="0"/>
    <n v="4"/>
    <x v="0"/>
    <x v="0"/>
    <x v="0"/>
    <n v="165600"/>
    <x v="0"/>
    <x v="0"/>
    <x v="0"/>
    <x v="10"/>
  </r>
  <r>
    <x v="3000"/>
    <x v="1623"/>
    <s v="MUEBLES CC CUBRIMIENTOS"/>
    <x v="0"/>
    <m/>
    <s v="2025-09-09"/>
    <s v="2025-10-31"/>
    <s v="0000-00-00 00:00:00"/>
    <s v="0000-00-00 00:00:00"/>
    <s v="0000-00-00 00:00:00"/>
    <s v="0000-00-00 00:00:00"/>
    <s v="0000-00-00 00:00:00"/>
    <s v="2025-11-03"/>
    <s v="2025-11-13"/>
    <s v="2025-12-17"/>
    <s v="2025-12-22"/>
    <s v="2026-01-01"/>
    <x v="2"/>
    <s v="Bogota"/>
    <s v="BANE02"/>
    <x v="825"/>
    <s v="LONA DICKSON BLANCO REF:0001"/>
    <x v="2"/>
    <n v="4"/>
    <x v="2"/>
    <x v="0"/>
    <x v="59"/>
    <n v="43111964"/>
    <x v="0"/>
    <x v="9"/>
    <x v="10"/>
    <x v="10"/>
  </r>
  <r>
    <x v="3000"/>
    <x v="1623"/>
    <s v="MUEBLES CC CUBRIMIENTOS"/>
    <x v="0"/>
    <m/>
    <s v="2025-09-09"/>
    <s v="2025-10-31"/>
    <s v="0000-00-00 00:00:00"/>
    <s v="0000-00-00 00:00:00"/>
    <s v="0000-00-00 00:00:00"/>
    <s v="0000-00-00 00:00:00"/>
    <s v="0000-00-00 00:00:00"/>
    <s v="2025-11-03"/>
    <s v="2025-11-13"/>
    <s v="2025-12-17"/>
    <s v="2025-12-22"/>
    <s v="2026-01-01"/>
    <x v="2"/>
    <s v="Bogota"/>
    <s v="CANAL GALVANIZ PTEK"/>
    <x v="65"/>
    <m/>
    <x v="0"/>
    <n v="2"/>
    <x v="10"/>
    <x v="0"/>
    <x v="0"/>
    <n v="25650000"/>
    <x v="0"/>
    <x v="0"/>
    <x v="0"/>
    <x v="10"/>
  </r>
  <r>
    <x v="3000"/>
    <x v="1623"/>
    <s v="MUEBLES CC CUBRIMIENTOS"/>
    <x v="0"/>
    <m/>
    <s v="2025-09-09"/>
    <s v="2025-10-31"/>
    <s v="0000-00-00 00:00:00"/>
    <s v="0000-00-00 00:00:00"/>
    <s v="0000-00-00 00:00:00"/>
    <s v="0000-00-00 00:00:00"/>
    <s v="0000-00-00 00:00:00"/>
    <s v="2025-11-03"/>
    <s v="2025-11-13"/>
    <s v="2025-12-17"/>
    <s v="2025-12-22"/>
    <s v="2026-01-01"/>
    <x v="2"/>
    <s v="Bogota"/>
    <s v="CUBT03"/>
    <x v="66"/>
    <m/>
    <x v="4"/>
    <n v="2"/>
    <x v="10"/>
    <x v="0"/>
    <x v="37"/>
    <n v="8519978"/>
    <x v="0"/>
    <x v="0"/>
    <x v="0"/>
    <x v="10"/>
  </r>
  <r>
    <x v="3000"/>
    <x v="1623"/>
    <s v="MUEBLES CC CUBRIMIENTOS"/>
    <x v="0"/>
    <m/>
    <s v="2025-09-09"/>
    <s v="2025-10-31"/>
    <s v="0000-00-00 00:00:00"/>
    <s v="0000-00-00 00:00:00"/>
    <s v="0000-00-00 00:00:00"/>
    <s v="0000-00-00 00:00:00"/>
    <s v="0000-00-00 00:00:00"/>
    <s v="2025-11-03"/>
    <s v="2025-11-13"/>
    <s v="2025-12-17"/>
    <s v="2025-12-22"/>
    <s v="2026-01-01"/>
    <x v="2"/>
    <s v="Bogota"/>
    <s v="especial"/>
    <x v="1340"/>
    <m/>
    <x v="0"/>
    <n v="1"/>
    <x v="1"/>
    <x v="0"/>
    <x v="135"/>
    <n v="3599160"/>
    <x v="0"/>
    <x v="0"/>
    <x v="0"/>
    <x v="10"/>
  </r>
  <r>
    <x v="3000"/>
    <x v="1623"/>
    <s v="MUEBLES CC CUBRIMIENTOS"/>
    <x v="0"/>
    <m/>
    <s v="2025-09-09"/>
    <s v="2025-10-31"/>
    <s v="0000-00-00 00:00:00"/>
    <s v="0000-00-00 00:00:00"/>
    <s v="0000-00-00 00:00:00"/>
    <s v="0000-00-00 00:00:00"/>
    <s v="0000-00-00 00:00:00"/>
    <s v="2025-11-03"/>
    <s v="2025-11-13"/>
    <s v="2025-12-17"/>
    <s v="2025-12-22"/>
    <s v="2026-01-01"/>
    <x v="2"/>
    <s v="Bogota"/>
    <s v="FLANCHE01"/>
    <x v="51"/>
    <m/>
    <x v="2"/>
    <n v="2"/>
    <x v="13"/>
    <x v="0"/>
    <x v="0"/>
    <n v="3660000"/>
    <x v="0"/>
    <x v="0"/>
    <x v="0"/>
    <x v="10"/>
  </r>
  <r>
    <x v="3000"/>
    <x v="1623"/>
    <s v="MUEBLES CC CUBRIMIENTOS"/>
    <x v="0"/>
    <m/>
    <s v="2025-09-09"/>
    <s v="2025-10-31"/>
    <s v="0000-00-00 00:00:00"/>
    <s v="0000-00-00 00:00:00"/>
    <s v="0000-00-00 00:00:00"/>
    <s v="0000-00-00 00:00:00"/>
    <s v="0000-00-00 00:00:00"/>
    <s v="2025-11-03"/>
    <s v="2025-11-13"/>
    <s v="2025-12-17"/>
    <s v="2025-12-22"/>
    <s v="2026-01-01"/>
    <x v="2"/>
    <s v="Bogota"/>
    <s v="PLT03"/>
    <x v="183"/>
    <m/>
    <x v="2"/>
    <n v="16"/>
    <x v="0"/>
    <x v="0"/>
    <x v="0"/>
    <n v="1007776"/>
    <x v="0"/>
    <x v="0"/>
    <x v="0"/>
    <x v="10"/>
  </r>
  <r>
    <x v="3000"/>
    <x v="1623"/>
    <s v="MUEBLES CC CUBRIMIENTOS"/>
    <x v="0"/>
    <m/>
    <s v="2025-09-09"/>
    <s v="2025-10-31"/>
    <s v="0000-00-00 00:00:00"/>
    <s v="0000-00-00 00:00:00"/>
    <s v="0000-00-00 00:00:00"/>
    <s v="0000-00-00 00:00:00"/>
    <s v="0000-00-00 00:00:00"/>
    <s v="2025-11-03"/>
    <s v="2025-11-13"/>
    <s v="2025-12-17"/>
    <s v="2025-12-22"/>
    <s v="2026-01-01"/>
    <x v="2"/>
    <s v="Bogota"/>
    <s v="PLT45"/>
    <x v="52"/>
    <m/>
    <x v="2"/>
    <n v="28"/>
    <x v="0"/>
    <x v="0"/>
    <x v="0"/>
    <n v="4848732"/>
    <x v="0"/>
    <x v="0"/>
    <x v="0"/>
    <x v="10"/>
  </r>
  <r>
    <x v="3000"/>
    <x v="1623"/>
    <s v="MUEBLES CC CUBRIMIENTOS"/>
    <x v="0"/>
    <m/>
    <s v="2025-09-09"/>
    <s v="2025-10-31"/>
    <s v="0000-00-00 00:00:00"/>
    <s v="0000-00-00 00:00:00"/>
    <s v="0000-00-00 00:00:00"/>
    <s v="0000-00-00 00:00:00"/>
    <s v="0000-00-00 00:00:00"/>
    <s v="2025-11-03"/>
    <s v="2025-11-13"/>
    <s v="2025-12-17"/>
    <s v="2025-12-22"/>
    <s v="2026-01-01"/>
    <x v="2"/>
    <s v="Bogota"/>
    <s v="PTEKROM04"/>
    <x v="668"/>
    <s v="LONA PERGOTEX BLACKOUT BLANCA 3 M"/>
    <x v="4"/>
    <n v="2"/>
    <x v="13"/>
    <x v="0"/>
    <x v="135"/>
    <n v="266765308"/>
    <x v="0"/>
    <x v="4"/>
    <x v="4"/>
    <x v="10"/>
  </r>
  <r>
    <x v="3000"/>
    <x v="1623"/>
    <s v="MUEBLES CC CUBRIMIENTOS"/>
    <x v="0"/>
    <m/>
    <s v="2025-09-09"/>
    <s v="2025-10-31"/>
    <s v="0000-00-00 00:00:00"/>
    <s v="0000-00-00 00:00:00"/>
    <s v="0000-00-00 00:00:00"/>
    <s v="0000-00-00 00:00:00"/>
    <s v="0000-00-00 00:00:00"/>
    <s v="2025-11-03"/>
    <s v="2025-11-13"/>
    <s v="2025-12-17"/>
    <s v="2025-12-22"/>
    <s v="2026-01-01"/>
    <x v="2"/>
    <s v="Bogota"/>
    <s v="SERV03"/>
    <x v="1179"/>
    <m/>
    <x v="0"/>
    <n v="1"/>
    <x v="0"/>
    <x v="0"/>
    <x v="0"/>
    <n v="18000000"/>
    <x v="0"/>
    <x v="1"/>
    <x v="1"/>
    <x v="10"/>
  </r>
  <r>
    <x v="3000"/>
    <x v="1623"/>
    <s v="MUEBLES CC CUBRIMIENTOS"/>
    <x v="0"/>
    <m/>
    <s v="2025-09-09"/>
    <s v="2025-10-31"/>
    <s v="0000-00-00 00:00:00"/>
    <s v="0000-00-00 00:00:00"/>
    <s v="0000-00-00 00:00:00"/>
    <s v="0000-00-00 00:00:00"/>
    <s v="0000-00-00 00:00:00"/>
    <s v="2025-11-03"/>
    <s v="2025-11-13"/>
    <s v="2025-12-17"/>
    <s v="2025-12-22"/>
    <s v="2026-01-01"/>
    <x v="2"/>
    <s v="Bogota"/>
    <s v="SPORTCAL03"/>
    <x v="1357"/>
    <m/>
    <x v="2"/>
    <n v="2"/>
    <x v="2"/>
    <x v="12"/>
    <x v="0"/>
    <n v="14850000"/>
    <x v="0"/>
    <x v="0"/>
    <x v="0"/>
    <x v="10"/>
  </r>
  <r>
    <x v="3000"/>
    <x v="1623"/>
    <s v="MUEBLES CC CUBRIMIENTOS"/>
    <x v="0"/>
    <m/>
    <s v="2025-09-09"/>
    <s v="2025-10-31"/>
    <s v="0000-00-00 00:00:00"/>
    <s v="0000-00-00 00:00:00"/>
    <s v="0000-00-00 00:00:00"/>
    <s v="0000-00-00 00:00:00"/>
    <s v="0000-00-00 00:00:00"/>
    <s v="2025-11-03"/>
    <s v="2025-11-13"/>
    <s v="2025-12-17"/>
    <s v="2025-12-22"/>
    <s v="2026-01-01"/>
    <x v="2"/>
    <s v="Bogota"/>
    <s v="SPOT18"/>
    <x v="365"/>
    <m/>
    <x v="0"/>
    <n v="4"/>
    <x v="0"/>
    <x v="0"/>
    <x v="0"/>
    <n v="15750000"/>
    <x v="0"/>
    <x v="0"/>
    <x v="0"/>
    <x v="10"/>
  </r>
  <r>
    <x v="3000"/>
    <x v="1623"/>
    <s v="MUEBLES CC CUBRIMIENTOS"/>
    <x v="0"/>
    <m/>
    <s v="2025-09-09"/>
    <s v="2025-10-31"/>
    <s v="0000-00-00 00:00:00"/>
    <s v="0000-00-00 00:00:00"/>
    <s v="0000-00-00 00:00:00"/>
    <s v="0000-00-00 00:00:00"/>
    <s v="0000-00-00 00:00:00"/>
    <s v="2025-11-03"/>
    <s v="2025-11-13"/>
    <s v="2025-12-17"/>
    <s v="2025-12-22"/>
    <s v="2026-01-01"/>
    <x v="2"/>
    <s v="Bogota"/>
    <s v="VIGAAL03"/>
    <x v="225"/>
    <m/>
    <x v="4"/>
    <n v="2"/>
    <x v="2"/>
    <x v="0"/>
    <x v="0"/>
    <n v="4917040"/>
    <x v="0"/>
    <x v="0"/>
    <x v="0"/>
    <x v="10"/>
  </r>
  <r>
    <x v="3001"/>
    <x v="61"/>
    <s v="MUEBLES CC CUBRIMIENTOS"/>
    <x v="0"/>
    <m/>
    <s v="2025-10-24"/>
    <s v="2025-11-04"/>
    <s v="0000-00-00 00:00:00"/>
    <s v="0000-00-00 00:00:00"/>
    <s v="0000-00-00 00:00:00"/>
    <s v="0000-00-00 00:00:00"/>
    <s v="0000-00-00 00:00:00"/>
    <s v="2025-11-05"/>
    <s v="2025-11-05"/>
    <s v="2025-12-11"/>
    <s v="2025-12-15"/>
    <s v="2025-12-17"/>
    <x v="2"/>
    <s v="Cali"/>
    <s v="15822"/>
    <x v="1372"/>
    <s v="LONA DICKSON TAUPE REF:7559"/>
    <x v="0"/>
    <n v="1"/>
    <x v="0"/>
    <x v="0"/>
    <x v="0"/>
    <n v="0"/>
    <x v="0"/>
    <x v="1"/>
    <x v="1"/>
    <x v="10"/>
  </r>
  <r>
    <x v="3001"/>
    <x v="61"/>
    <s v="MUEBLES CC CUBRIMIENTOS"/>
    <x v="0"/>
    <m/>
    <s v="2025-10-24"/>
    <s v="2025-11-04"/>
    <s v="0000-00-00 00:00:00"/>
    <s v="0000-00-00 00:00:00"/>
    <s v="0000-00-00 00:00:00"/>
    <s v="0000-00-00 00:00:00"/>
    <s v="0000-00-00 00:00:00"/>
    <s v="2025-11-05"/>
    <s v="2025-11-05"/>
    <s v="2025-12-11"/>
    <s v="2025-12-15"/>
    <s v="2025-12-17"/>
    <x v="2"/>
    <s v="Cali"/>
    <s v="15863"/>
    <x v="1373"/>
    <s v="LONA DICKSON TAUPE REF:7559"/>
    <x v="0"/>
    <n v="1"/>
    <x v="0"/>
    <x v="0"/>
    <x v="0"/>
    <n v="0"/>
    <x v="0"/>
    <x v="1"/>
    <x v="1"/>
    <x v="10"/>
  </r>
  <r>
    <x v="3001"/>
    <x v="61"/>
    <s v="MUEBLES CC CUBRIMIENTOS"/>
    <x v="0"/>
    <m/>
    <s v="2025-10-24"/>
    <s v="2025-11-04"/>
    <s v="0000-00-00 00:00:00"/>
    <s v="0000-00-00 00:00:00"/>
    <s v="0000-00-00 00:00:00"/>
    <s v="0000-00-00 00:00:00"/>
    <s v="0000-00-00 00:00:00"/>
    <s v="2025-11-05"/>
    <s v="2025-11-05"/>
    <s v="2025-12-11"/>
    <s v="2025-12-15"/>
    <s v="2025-12-17"/>
    <x v="2"/>
    <s v="Cali"/>
    <s v="15864"/>
    <x v="1374"/>
    <s v="LONA DICKSON TAUPE REF:7559"/>
    <x v="0"/>
    <n v="1"/>
    <x v="0"/>
    <x v="0"/>
    <x v="0"/>
    <n v="0"/>
    <x v="0"/>
    <x v="1"/>
    <x v="1"/>
    <x v="10"/>
  </r>
  <r>
    <x v="3001"/>
    <x v="61"/>
    <s v="MUEBLES CC CUBRIMIENTOS"/>
    <x v="0"/>
    <m/>
    <s v="2025-10-24"/>
    <s v="2025-11-04"/>
    <s v="0000-00-00 00:00:00"/>
    <s v="0000-00-00 00:00:00"/>
    <s v="0000-00-00 00:00:00"/>
    <s v="0000-00-00 00:00:00"/>
    <s v="0000-00-00 00:00:00"/>
    <s v="2025-11-05"/>
    <s v="2025-11-05"/>
    <s v="2025-12-11"/>
    <s v="2025-12-15"/>
    <s v="2025-12-17"/>
    <x v="2"/>
    <s v="Cali"/>
    <s v="5145"/>
    <x v="683"/>
    <s v="LONA DICKSON TAUPE REF:7559"/>
    <x v="0"/>
    <n v="1"/>
    <x v="0"/>
    <x v="0"/>
    <x v="0"/>
    <n v="0"/>
    <x v="0"/>
    <x v="5"/>
    <x v="0"/>
    <x v="10"/>
  </r>
  <r>
    <x v="3002"/>
    <x v="273"/>
    <s v="CUBRIMIENTO"/>
    <x v="0"/>
    <m/>
    <s v="2025-10-27"/>
    <s v="2025-10-27"/>
    <s v="2025-10-28 07:42:49"/>
    <s v="0000-00-00 00:00:00"/>
    <s v="2025-10-28 07:42:57"/>
    <s v="2025-10-30 16:11:56"/>
    <s v="0000-00-00 00:00:00"/>
    <s v="2025-10-28"/>
    <s v="2025-10-28"/>
    <s v="2025-10-30"/>
    <s v="2025-11-03"/>
    <s v="2025-11-03"/>
    <x v="3"/>
    <s v="Toscany"/>
    <s v="11369"/>
    <x v="789"/>
    <m/>
    <x v="0"/>
    <n v="8"/>
    <x v="0"/>
    <x v="0"/>
    <x v="0"/>
    <n v="10400"/>
    <x v="0"/>
    <x v="0"/>
    <x v="0"/>
    <x v="0"/>
  </r>
  <r>
    <x v="3002"/>
    <x v="273"/>
    <s v="CUBRIMIENTO"/>
    <x v="0"/>
    <m/>
    <s v="2025-10-27"/>
    <s v="2025-10-27"/>
    <s v="2025-10-28 07:42:49"/>
    <s v="0000-00-00 00:00:00"/>
    <s v="2025-10-28 07:42:57"/>
    <s v="2025-10-30 16:11:56"/>
    <s v="0000-00-00 00:00:00"/>
    <s v="2025-10-28"/>
    <s v="2025-10-28"/>
    <s v="2025-10-30"/>
    <s v="2025-11-03"/>
    <s v="2025-11-03"/>
    <x v="3"/>
    <s v="Toscany"/>
    <s v="11435"/>
    <x v="229"/>
    <m/>
    <x v="0"/>
    <n v="4"/>
    <x v="0"/>
    <x v="0"/>
    <x v="0"/>
    <n v="255600"/>
    <x v="0"/>
    <x v="0"/>
    <x v="0"/>
    <x v="0"/>
  </r>
  <r>
    <x v="3002"/>
    <x v="273"/>
    <s v="CUBRIMIENTO"/>
    <x v="0"/>
    <m/>
    <s v="2025-10-27"/>
    <s v="2025-10-27"/>
    <s v="2025-10-28 07:42:49"/>
    <s v="0000-00-00 00:00:00"/>
    <s v="2025-10-28 07:42:57"/>
    <s v="2025-10-30 16:11:56"/>
    <s v="0000-00-00 00:00:00"/>
    <s v="2025-10-28"/>
    <s v="2025-10-28"/>
    <s v="2025-10-30"/>
    <s v="2025-11-03"/>
    <s v="2025-11-03"/>
    <x v="3"/>
    <s v="Toscany"/>
    <s v="12871"/>
    <x v="790"/>
    <m/>
    <x v="0"/>
    <n v="8"/>
    <x v="0"/>
    <x v="0"/>
    <x v="0"/>
    <n v="3200"/>
    <x v="0"/>
    <x v="0"/>
    <x v="0"/>
    <x v="0"/>
  </r>
  <r>
    <x v="3003"/>
    <x v="1624"/>
    <s v="CUBRIMIENTO"/>
    <x v="0"/>
    <m/>
    <s v="2025-10-27"/>
    <s v="2025-10-31"/>
    <s v="0000-00-00 00:00:00"/>
    <s v="0000-00-00 00:00:00"/>
    <s v="0000-00-00 00:00:00"/>
    <s v="0000-00-00 00:00:00"/>
    <s v="0000-00-00 00:00:00"/>
    <s v="2025-11-03"/>
    <s v="2025-11-03"/>
    <s v="2025-11-27"/>
    <s v="2025-12-02"/>
    <s v="2025-12-04"/>
    <x v="2"/>
    <s v="Bogota"/>
    <s v="12739"/>
    <x v="980"/>
    <s v="LONA DICKSON TERRACOTA REF:8207"/>
    <x v="0"/>
    <n v="1"/>
    <x v="0"/>
    <x v="0"/>
    <x v="0"/>
    <n v="4581362"/>
    <x v="0"/>
    <x v="0"/>
    <x v="0"/>
    <x v="3"/>
  </r>
  <r>
    <x v="3003"/>
    <x v="1624"/>
    <s v="CUBRIMIENTO"/>
    <x v="0"/>
    <m/>
    <s v="2025-10-27"/>
    <s v="2025-10-31"/>
    <s v="0000-00-00 00:00:00"/>
    <s v="0000-00-00 00:00:00"/>
    <s v="0000-00-00 00:00:00"/>
    <s v="0000-00-00 00:00:00"/>
    <s v="0000-00-00 00:00:00"/>
    <s v="2025-11-03"/>
    <s v="2025-11-03"/>
    <s v="2025-11-27"/>
    <s v="2025-12-02"/>
    <s v="2025-12-04"/>
    <x v="2"/>
    <s v="Bogota"/>
    <s v="REP023"/>
    <x v="35"/>
    <m/>
    <x v="0"/>
    <n v="1"/>
    <x v="0"/>
    <x v="0"/>
    <x v="0"/>
    <n v="650000"/>
    <x v="0"/>
    <x v="0"/>
    <x v="0"/>
    <x v="3"/>
  </r>
  <r>
    <x v="3003"/>
    <x v="1624"/>
    <s v="CUBRIMIENTO"/>
    <x v="0"/>
    <m/>
    <s v="2025-10-27"/>
    <s v="2025-10-31"/>
    <s v="0000-00-00 00:00:00"/>
    <s v="0000-00-00 00:00:00"/>
    <s v="0000-00-00 00:00:00"/>
    <s v="0000-00-00 00:00:00"/>
    <s v="0000-00-00 00:00:00"/>
    <s v="2025-11-03"/>
    <s v="2025-11-03"/>
    <s v="2025-11-27"/>
    <s v="2025-12-02"/>
    <s v="2025-12-04"/>
    <x v="2"/>
    <s v="Bogota"/>
    <s v="SERV03"/>
    <x v="1179"/>
    <m/>
    <x v="0"/>
    <n v="1"/>
    <x v="0"/>
    <x v="0"/>
    <x v="0"/>
    <n v="500000"/>
    <x v="0"/>
    <x v="1"/>
    <x v="1"/>
    <x v="3"/>
  </r>
  <r>
    <x v="3003"/>
    <x v="1624"/>
    <s v="CUBRIMIENTO"/>
    <x v="0"/>
    <m/>
    <s v="2025-10-27"/>
    <s v="2025-10-31"/>
    <s v="0000-00-00 00:00:00"/>
    <s v="0000-00-00 00:00:00"/>
    <s v="0000-00-00 00:00:00"/>
    <s v="0000-00-00 00:00:00"/>
    <s v="0000-00-00 00:00:00"/>
    <s v="2025-11-03"/>
    <s v="2025-11-03"/>
    <s v="2025-11-27"/>
    <s v="2025-12-02"/>
    <s v="2025-12-04"/>
    <x v="2"/>
    <s v="Bogota"/>
    <s v="TRANSP06"/>
    <x v="59"/>
    <m/>
    <x v="0"/>
    <n v="1"/>
    <x v="0"/>
    <x v="0"/>
    <x v="0"/>
    <n v="200000"/>
    <x v="0"/>
    <x v="1"/>
    <x v="1"/>
    <x v="3"/>
  </r>
  <r>
    <x v="3004"/>
    <x v="1625"/>
    <s v="MUEBLES CC CUBRIMIENTOS"/>
    <x v="0"/>
    <m/>
    <s v="2025-10-27"/>
    <s v="2025-10-27"/>
    <s v="2025-10-28 12:18:19"/>
    <s v="0000-00-00 00:00:00"/>
    <s v="0000-00-00 00:00:00"/>
    <s v="0000-00-00 00:00:00"/>
    <s v="0000-00-00 00:00:00"/>
    <s v="2025-10-28"/>
    <s v="2025-10-28"/>
    <s v="2025-11-21"/>
    <s v="2025-11-25"/>
    <s v="2025-11-27"/>
    <x v="4"/>
    <s v="Virtual"/>
    <s v="100247"/>
    <x v="915"/>
    <s v="LONA DICKSON BEIGE *1.20 REF:0681"/>
    <x v="4"/>
    <n v="1"/>
    <x v="0"/>
    <x v="0"/>
    <x v="0"/>
    <n v="2761160"/>
    <x v="1"/>
    <x v="2"/>
    <x v="0"/>
    <x v="3"/>
  </r>
  <r>
    <x v="3004"/>
    <x v="1625"/>
    <s v="MUEBLES CC CUBRIMIENTOS"/>
    <x v="0"/>
    <m/>
    <s v="2025-10-27"/>
    <s v="2025-10-27"/>
    <s v="2025-10-28 12:18:19"/>
    <s v="0000-00-00 00:00:00"/>
    <s v="0000-00-00 00:00:00"/>
    <s v="0000-00-00 00:00:00"/>
    <s v="0000-00-00 00:00:00"/>
    <s v="2025-10-28"/>
    <s v="2025-10-28"/>
    <s v="2025-11-21"/>
    <s v="2025-11-25"/>
    <s v="2025-11-27"/>
    <x v="4"/>
    <s v="Virtual"/>
    <s v="14834"/>
    <x v="1284"/>
    <s v="LONA DICKSON BEIGE *1.20 REF:0681"/>
    <x v="0"/>
    <n v="1"/>
    <x v="0"/>
    <x v="0"/>
    <x v="0"/>
    <n v="2228595"/>
    <x v="1"/>
    <x v="16"/>
    <x v="0"/>
    <x v="3"/>
  </r>
  <r>
    <x v="3004"/>
    <x v="1625"/>
    <s v="MUEBLES CC CUBRIMIENTOS"/>
    <x v="0"/>
    <m/>
    <s v="2025-10-27"/>
    <s v="2025-10-27"/>
    <s v="2025-10-28 12:18:19"/>
    <s v="0000-00-00 00:00:00"/>
    <s v="0000-00-00 00:00:00"/>
    <s v="0000-00-00 00:00:00"/>
    <s v="0000-00-00 00:00:00"/>
    <s v="2025-10-28"/>
    <s v="2025-10-28"/>
    <s v="2025-11-21"/>
    <s v="2025-11-25"/>
    <s v="2025-11-27"/>
    <x v="4"/>
    <s v="Virtual"/>
    <s v="15481"/>
    <x v="471"/>
    <s v="LONA DICKSON BEIGE *1.20 REF:0681"/>
    <x v="4"/>
    <n v="2"/>
    <x v="0"/>
    <x v="0"/>
    <x v="0"/>
    <n v="7060924"/>
    <x v="1"/>
    <x v="2"/>
    <x v="0"/>
    <x v="3"/>
  </r>
  <r>
    <x v="3004"/>
    <x v="1625"/>
    <s v="MUEBLES CC CUBRIMIENTOS"/>
    <x v="0"/>
    <m/>
    <s v="2025-10-27"/>
    <s v="2025-10-27"/>
    <s v="2025-10-28 12:18:19"/>
    <s v="0000-00-00 00:00:00"/>
    <s v="0000-00-00 00:00:00"/>
    <s v="0000-00-00 00:00:00"/>
    <s v="0000-00-00 00:00:00"/>
    <s v="2025-10-28"/>
    <s v="2025-10-28"/>
    <s v="2025-11-21"/>
    <s v="2025-11-25"/>
    <s v="2025-11-27"/>
    <x v="4"/>
    <s v="Virtual"/>
    <s v="5453"/>
    <x v="401"/>
    <m/>
    <x v="4"/>
    <n v="2"/>
    <x v="0"/>
    <x v="0"/>
    <x v="0"/>
    <n v="1385724"/>
    <x v="1"/>
    <x v="2"/>
    <x v="0"/>
    <x v="3"/>
  </r>
  <r>
    <x v="3004"/>
    <x v="1625"/>
    <s v="MUEBLES CC CUBRIMIENTOS"/>
    <x v="0"/>
    <m/>
    <s v="2025-10-27"/>
    <s v="2025-10-27"/>
    <s v="2025-10-28 12:18:19"/>
    <s v="0000-00-00 00:00:00"/>
    <s v="0000-00-00 00:00:00"/>
    <s v="0000-00-00 00:00:00"/>
    <s v="0000-00-00 00:00:00"/>
    <s v="2025-10-28"/>
    <s v="2025-10-28"/>
    <s v="2025-11-21"/>
    <s v="2025-11-25"/>
    <s v="2025-11-27"/>
    <x v="4"/>
    <s v="Virtual"/>
    <s v="TRANSP07"/>
    <x v="47"/>
    <m/>
    <x v="0"/>
    <n v="1"/>
    <x v="0"/>
    <x v="0"/>
    <x v="0"/>
    <n v="850000"/>
    <x v="1"/>
    <x v="0"/>
    <x v="0"/>
    <x v="3"/>
  </r>
  <r>
    <x v="3005"/>
    <x v="1626"/>
    <s v="MUEBLES"/>
    <x v="0"/>
    <m/>
    <s v="2025-10-27"/>
    <s v="2025-10-27"/>
    <s v="2025-10-29 09:27:34"/>
    <s v="0000-00-00 00:00:00"/>
    <s v="0000-00-00 00:00:00"/>
    <s v="2025-11-04 13:14:40"/>
    <s v="0000-00-00 00:00:00"/>
    <s v="2025-10-28"/>
    <s v="2025-10-28"/>
    <s v="2025-10-29"/>
    <s v="2025-11-04"/>
    <s v="2025-11-04"/>
    <x v="7"/>
    <s v="Barranquilla"/>
    <s v="100196"/>
    <x v="218"/>
    <m/>
    <x v="0"/>
    <n v="1"/>
    <x v="0"/>
    <x v="0"/>
    <x v="0"/>
    <n v="169800"/>
    <x v="0"/>
    <x v="0"/>
    <x v="0"/>
    <x v="0"/>
  </r>
  <r>
    <x v="3006"/>
    <x v="358"/>
    <s v="MUEBLES CC CUBRIMIENTOS"/>
    <x v="0"/>
    <m/>
    <s v="2025-10-27"/>
    <s v="2025-10-29"/>
    <s v="2025-11-05 11:38:19"/>
    <s v="0000-00-00 00:00:00"/>
    <s v="0000-00-00 00:00:00"/>
    <s v="0000-00-00 00:00:00"/>
    <s v="0000-00-00 00:00:00"/>
    <s v="2025-11-05"/>
    <s v="2025-11-10"/>
    <s v="2025-11-17"/>
    <s v="2025-11-19"/>
    <s v="2025-11-24"/>
    <x v="4"/>
    <s v="Toscana"/>
    <s v="28915"/>
    <x v="1375"/>
    <m/>
    <x v="0"/>
    <n v="1"/>
    <x v="0"/>
    <x v="0"/>
    <x v="0"/>
    <n v="9438876"/>
    <x v="1"/>
    <x v="22"/>
    <x v="0"/>
    <x v="3"/>
  </r>
  <r>
    <x v="3007"/>
    <x v="1627"/>
    <s v="MUEBLES CC CUBRIMIENTOS"/>
    <x v="0"/>
    <m/>
    <s v="2025-10-27"/>
    <s v="2025-10-29"/>
    <s v="2025-10-30 13:53:44"/>
    <s v="0000-00-00 00:00:00"/>
    <s v="0000-00-00 00:00:00"/>
    <s v="0000-00-00 00:00:00"/>
    <s v="0000-00-00 00:00:00"/>
    <s v="2025-10-30"/>
    <s v="2025-10-30"/>
    <s v="2025-11-25"/>
    <s v="2025-11-28"/>
    <s v="2025-12-02"/>
    <x v="4"/>
    <s v="Bogota"/>
    <s v="11973"/>
    <x v="309"/>
    <m/>
    <x v="0"/>
    <n v="1"/>
    <x v="0"/>
    <x v="0"/>
    <x v="0"/>
    <n v="513186"/>
    <x v="1"/>
    <x v="2"/>
    <x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TablaDinámica2" cacheId="8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K16:L21" firstHeaderRow="2" firstDataRow="2" firstDataCol="1"/>
  <pivotFields count="32">
    <pivotField compact="0" outline="0" showAll="0" defaultSubtotal="0"/>
    <pivotField compact="0" outline="0" showAll="0" defaultSubtotal="0"/>
    <pivotField compact="0" outline="0" showAll="0"/>
    <pivotField compact="0" outline="0" showAll="0">
      <items count="3">
        <item x="0"/>
        <item h="1"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/>
    <pivotField compact="0" outline="0" showAll="0"/>
    <pivotField axis="axisRow" compact="0" outline="0" showAll="0" defaultSubtotal="0">
      <items count="1382">
        <item x="882"/>
        <item x="485"/>
        <item x="218"/>
        <item x="0"/>
        <item x="409"/>
        <item x="1232"/>
        <item x="1345"/>
        <item x="387"/>
        <item x="631"/>
        <item x="124"/>
        <item x="860"/>
        <item x="1024"/>
        <item x="340"/>
        <item x="1028"/>
        <item x="640"/>
        <item x="339"/>
        <item x="659"/>
        <item x="500"/>
        <item x="664"/>
        <item x="64"/>
        <item x="337"/>
        <item x="967"/>
        <item x="121"/>
        <item x="998"/>
        <item x="984"/>
        <item x="793"/>
        <item x="1226"/>
        <item x="1227"/>
        <item x="137"/>
        <item x="1258"/>
        <item x="1194"/>
        <item x="447"/>
        <item x="448"/>
        <item x="649"/>
        <item x="443"/>
        <item x="541"/>
        <item x="542"/>
        <item x="740"/>
        <item x="438"/>
        <item x="996"/>
        <item x="319"/>
        <item x="1300"/>
        <item x="909"/>
        <item x="602"/>
        <item x="1001"/>
        <item x="1351"/>
        <item x="1095"/>
        <item x="979"/>
        <item x="81"/>
        <item x="691"/>
        <item x="345"/>
        <item x="853"/>
        <item x="461"/>
        <item x="1111"/>
        <item x="452"/>
        <item x="1291"/>
        <item x="1248"/>
        <item x="46"/>
        <item x="1254"/>
        <item x="720"/>
        <item x="706"/>
        <item x="1343"/>
        <item x="166"/>
        <item x="540"/>
        <item x="733"/>
        <item x="433"/>
        <item x="517"/>
        <item x="734"/>
        <item x="670"/>
        <item x="834"/>
        <item x="638"/>
        <item x="633"/>
        <item x="1250"/>
        <item x="1124"/>
        <item x="314"/>
        <item x="221"/>
        <item x="1049"/>
        <item x="825"/>
        <item x="845"/>
        <item x="830"/>
        <item x="548"/>
        <item x="802"/>
        <item x="439"/>
        <item x="1002"/>
        <item x="535"/>
        <item x="222"/>
        <item x="182"/>
        <item x="971"/>
        <item x="962"/>
        <item x="305"/>
        <item x="1007"/>
        <item x="92"/>
        <item x="1020"/>
        <item x="784"/>
        <item x="464"/>
        <item x="801"/>
        <item x="313"/>
        <item x="879"/>
        <item x="880"/>
        <item x="488"/>
        <item x="412"/>
        <item x="712"/>
        <item x="817"/>
        <item x="1112"/>
        <item x="90"/>
        <item x="119"/>
        <item x="115"/>
        <item x="33"/>
        <item x="257"/>
        <item x="194"/>
        <item x="816"/>
        <item x="1184"/>
        <item x="585"/>
        <item x="374"/>
        <item x="176"/>
        <item x="1144"/>
        <item x="1143"/>
        <item x="1152"/>
        <item x="956"/>
        <item x="944"/>
        <item x="957"/>
        <item x="1043"/>
        <item x="646"/>
        <item x="877"/>
        <item x="376"/>
        <item x="241"/>
        <item x="243"/>
        <item x="242"/>
        <item x="172"/>
        <item x="390"/>
        <item x="1104"/>
        <item x="1056"/>
        <item x="608"/>
        <item x="153"/>
        <item x="928"/>
        <item x="1264"/>
        <item x="526"/>
        <item x="615"/>
        <item x="591"/>
        <item x="658"/>
        <item x="1102"/>
        <item x="1066"/>
        <item x="800"/>
        <item x="820"/>
        <item x="781"/>
        <item x="268"/>
        <item x="941"/>
        <item x="61"/>
        <item x="590"/>
        <item x="589"/>
        <item x="1214"/>
        <item x="1097"/>
        <item x="155"/>
        <item x="157"/>
        <item x="30"/>
        <item x="1211"/>
        <item x="65"/>
        <item x="261"/>
        <item x="1195"/>
        <item x="1327"/>
        <item x="1364"/>
        <item x="93"/>
        <item x="1188"/>
        <item x="264"/>
        <item x="795"/>
        <item x="510"/>
        <item x="152"/>
        <item x="947"/>
        <item x="1316"/>
        <item x="1046"/>
        <item x="693"/>
        <item x="232"/>
        <item x="625"/>
        <item x="274"/>
        <item x="141"/>
        <item x="836"/>
        <item x="1185"/>
        <item x="1061"/>
        <item x="351"/>
        <item x="1128"/>
        <item x="1129"/>
        <item x="1127"/>
        <item x="1269"/>
        <item x="1294"/>
        <item x="630"/>
        <item x="987"/>
        <item x="940"/>
        <item x="768"/>
        <item x="1280"/>
        <item x="760"/>
        <item x="563"/>
        <item x="759"/>
        <item x="1309"/>
        <item x="562"/>
        <item x="804"/>
        <item x="543"/>
        <item x="395"/>
        <item x="1033"/>
        <item x="43"/>
        <item x="550"/>
        <item x="524"/>
        <item x="1189"/>
        <item x="317"/>
        <item x="1200"/>
        <item x="494"/>
        <item x="491"/>
        <item x="1198"/>
        <item x="692"/>
        <item x="1117"/>
        <item x="380"/>
        <item x="381"/>
        <item x="238"/>
        <item x="240"/>
        <item x="919"/>
        <item x="597"/>
        <item x="677"/>
        <item x="1059"/>
        <item x="990"/>
        <item x="492"/>
        <item x="415"/>
        <item x="1099"/>
        <item x="459"/>
        <item x="1352"/>
        <item x="1006"/>
        <item x="1285"/>
        <item x="918"/>
        <item x="1004"/>
        <item x="921"/>
        <item x="920"/>
        <item x="1284"/>
        <item x="1005"/>
        <item x="451"/>
        <item x="617"/>
        <item x="616"/>
        <item x="525"/>
        <item x="1302"/>
        <item x="532"/>
        <item x="618"/>
        <item x="1155"/>
        <item x="531"/>
        <item x="534"/>
        <item x="970"/>
        <item x="1315"/>
        <item x="782"/>
        <item x="113"/>
        <item x="755"/>
        <item x="750"/>
        <item x="797"/>
        <item x="1165"/>
        <item x="106"/>
        <item x="203"/>
        <item x="512"/>
        <item x="910"/>
        <item x="889"/>
        <item x="1339"/>
        <item x="262"/>
        <item x="977"/>
        <item x="507"/>
        <item x="715"/>
        <item x="1105"/>
        <item x="844"/>
        <item x="1224"/>
        <item x="57"/>
        <item x="202"/>
        <item x="675"/>
        <item x="579"/>
        <item x="125"/>
        <item x="391"/>
        <item x="287"/>
        <item x="861"/>
        <item x="663"/>
        <item x="234"/>
        <item x="66"/>
        <item x="1169"/>
        <item x="288"/>
        <item x="76"/>
        <item x="794"/>
        <item x="504"/>
        <item x="741"/>
        <item x="689"/>
        <item x="1312"/>
        <item x="332"/>
        <item x="1087"/>
        <item x="333"/>
        <item x="144"/>
        <item x="484"/>
        <item x="999"/>
        <item x="145"/>
        <item x="680"/>
        <item x="483"/>
        <item x="1098"/>
        <item x="599"/>
        <item x="104"/>
        <item x="610"/>
        <item x="607"/>
        <item x="1350"/>
        <item x="1349"/>
        <item x="388"/>
        <item x="813"/>
        <item x="811"/>
        <item x="111"/>
        <item x="703"/>
        <item x="455"/>
        <item x="1237"/>
        <item x="207"/>
        <item x="1176"/>
        <item x="493"/>
        <item x="212"/>
        <item x="431"/>
        <item x="916"/>
        <item x="495"/>
        <item x="1296"/>
        <item x="259"/>
        <item x="239"/>
        <item x="763"/>
        <item x="1048"/>
        <item x="667"/>
        <item x="717"/>
        <item x="1130"/>
        <item x="509"/>
        <item x="1375"/>
        <item x="1271"/>
        <item x="1278"/>
        <item x="516"/>
        <item x="1246"/>
        <item x="414"/>
        <item x="569"/>
        <item x="498"/>
        <item x="1017"/>
        <item x="1058"/>
        <item x="1367"/>
        <item x="224"/>
        <item x="1286"/>
        <item x="1023"/>
        <item x="25"/>
        <item x="23"/>
        <item x="24"/>
        <item x="22"/>
        <item x="21"/>
        <item x="18"/>
        <item x="15"/>
        <item x="19"/>
        <item x="420"/>
        <item x="14"/>
        <item x="17"/>
        <item x="422"/>
        <item x="16"/>
        <item x="421"/>
        <item x="372"/>
        <item x="371"/>
        <item x="621"/>
        <item x="724"/>
        <item x="725"/>
        <item x="51"/>
        <item x="97"/>
        <item x="547"/>
        <item x="6"/>
        <item x="404"/>
        <item x="756"/>
        <item x="8"/>
        <item x="904"/>
        <item x="354"/>
        <item x="190"/>
        <item x="536"/>
        <item x="357"/>
        <item x="258"/>
        <item x="936"/>
        <item x="822"/>
        <item x="821"/>
        <item x="171"/>
        <item x="935"/>
        <item x="1148"/>
        <item x="863"/>
        <item x="402"/>
        <item x="1009"/>
        <item x="657"/>
        <item x="976"/>
        <item x="304"/>
        <item x="355"/>
        <item x="356"/>
        <item x="444"/>
        <item x="892"/>
        <item x="245"/>
        <item x="187"/>
        <item x="914"/>
        <item x="1359"/>
        <item x="867"/>
        <item x="684"/>
        <item x="806"/>
        <item x="1336"/>
        <item x="1293"/>
        <item x="1149"/>
        <item x="1361"/>
        <item x="521"/>
        <item x="1319"/>
        <item x="891"/>
        <item x="246"/>
        <item x="1322"/>
        <item x="683"/>
        <item x="1360"/>
        <item x="298"/>
        <item x="866"/>
        <item x="1318"/>
        <item x="1321"/>
        <item x="682"/>
        <item x="1363"/>
        <item x="519"/>
        <item x="1101"/>
        <item x="1292"/>
        <item x="1362"/>
        <item x="937"/>
        <item x="681"/>
        <item x="1320"/>
        <item x="643"/>
        <item x="181"/>
        <item x="520"/>
        <item x="462"/>
        <item x="903"/>
        <item x="993"/>
        <item x="1221"/>
        <item x="685"/>
        <item x="40"/>
        <item x="899"/>
        <item x="1089"/>
        <item x="586"/>
        <item x="545"/>
        <item x="28"/>
        <item x="729"/>
        <item x="1193"/>
        <item x="1030"/>
        <item x="560"/>
        <item x="1082"/>
        <item x="1025"/>
        <item x="557"/>
        <item x="558"/>
        <item x="927"/>
        <item x="776"/>
        <item x="799"/>
        <item x="575"/>
        <item x="808"/>
        <item x="1242"/>
        <item x="251"/>
        <item x="751"/>
        <item x="1096"/>
        <item x="329"/>
        <item x="416"/>
        <item x="1167"/>
        <item x="906"/>
        <item x="878"/>
        <item x="1263"/>
        <item x="896"/>
        <item x="1063"/>
        <item x="554"/>
        <item x="223"/>
        <item x="1212"/>
        <item x="1213"/>
        <item x="968"/>
        <item x="1275"/>
        <item x="466"/>
        <item x="846"/>
        <item x="568"/>
        <item x="156"/>
        <item x="606"/>
        <item x="189"/>
        <item x="31"/>
        <item x="1072"/>
        <item x="885"/>
        <item x="502"/>
        <item x="955"/>
        <item x="418"/>
        <item x="832"/>
        <item x="315"/>
        <item x="456"/>
        <item x="897"/>
        <item x="27"/>
        <item x="674"/>
        <item x="280"/>
        <item x="555"/>
        <item x="508"/>
        <item x="292"/>
        <item x="382"/>
        <item x="247"/>
        <item x="513"/>
        <item x="460"/>
        <item x="277"/>
        <item x="324"/>
        <item x="537"/>
        <item x="1244"/>
        <item x="538"/>
        <item x="248"/>
        <item x="233"/>
        <item x="1255"/>
        <item x="732"/>
        <item x="286"/>
        <item x="260"/>
        <item x="419"/>
        <item x="256"/>
        <item x="986"/>
        <item x="895"/>
        <item x="231"/>
        <item x="367"/>
        <item x="283"/>
        <item x="690"/>
        <item x="211"/>
        <item x="546"/>
        <item x="596"/>
        <item x="1314"/>
        <item x="553"/>
        <item x="514"/>
        <item x="427"/>
        <item x="249"/>
        <item x="978"/>
        <item x="695"/>
        <item x="1203"/>
        <item x="753"/>
        <item x="752"/>
        <item x="1138"/>
        <item x="358"/>
        <item x="1069"/>
        <item x="148"/>
        <item x="39"/>
        <item x="708"/>
        <item x="1157"/>
        <item x="192"/>
        <item x="1156"/>
        <item x="1266"/>
        <item x="425"/>
        <item x="912"/>
        <item x="1153"/>
        <item x="1311"/>
        <item x="506"/>
        <item x="347"/>
        <item x="635"/>
        <item x="369"/>
        <item x="496"/>
        <item x="917"/>
        <item x="1326"/>
        <item x="809"/>
        <item x="943"/>
        <item x="829"/>
        <item x="1243"/>
        <item x="389"/>
        <item x="1257"/>
        <item x="980"/>
        <item x="812"/>
        <item x="112"/>
        <item x="1110"/>
        <item x="235"/>
        <item x="814"/>
        <item x="702"/>
        <item x="454"/>
        <item x="294"/>
        <item x="341"/>
        <item x="637"/>
        <item x="302"/>
        <item x="385"/>
        <item x="1218"/>
        <item x="762"/>
        <item x="922"/>
        <item x="871"/>
        <item x="1039"/>
        <item x="1047"/>
        <item x="954"/>
        <item x="870"/>
        <item x="1146"/>
        <item x="34"/>
        <item x="786"/>
        <item x="398"/>
        <item x="1073"/>
        <item x="774"/>
        <item x="1295"/>
        <item x="1141"/>
        <item x="1192"/>
        <item x="1208"/>
        <item x="1103"/>
        <item x="151"/>
        <item x="1044"/>
        <item x="230"/>
        <item x="38"/>
        <item x="191"/>
        <item x="1093"/>
        <item x="873"/>
        <item x="1305"/>
        <item x="552"/>
        <item x="56"/>
        <item x="1022"/>
        <item x="566"/>
        <item x="469"/>
        <item x="204"/>
        <item x="671"/>
        <item x="408"/>
        <item x="975"/>
        <item x="377"/>
        <item x="969"/>
        <item m="1" x="1377"/>
        <item x="960"/>
        <item x="1122"/>
        <item x="948"/>
        <item x="770"/>
        <item x="934"/>
        <item x="1010"/>
        <item x="1217"/>
        <item x="1355"/>
        <item x="926"/>
        <item x="1186"/>
        <item x="250"/>
        <item x="229"/>
        <item x="841"/>
        <item x="1215"/>
        <item x="12"/>
        <item x="220"/>
        <item x="55"/>
        <item x="1107"/>
        <item x="285"/>
        <item x="284"/>
        <item x="214"/>
        <item x="1273"/>
        <item x="1163"/>
        <item x="982"/>
        <item x="216"/>
        <item x="215"/>
        <item x="170"/>
        <item x="168"/>
        <item x="435"/>
        <item x="1150"/>
        <item x="344"/>
        <item x="1344"/>
        <item x="765"/>
        <item x="87"/>
        <item x="440"/>
        <item x="1118"/>
        <item x="1289"/>
        <item x="429"/>
        <item x="722"/>
        <item x="1279"/>
        <item x="704"/>
        <item x="828"/>
        <item x="91"/>
        <item x="165"/>
        <item x="1036"/>
        <item x="343"/>
        <item x="490"/>
        <item x="1142"/>
        <item x="854"/>
        <item x="309"/>
        <item x="627"/>
        <item x="748"/>
        <item x="1154"/>
        <item x="89"/>
        <item x="1338"/>
        <item x="1337"/>
        <item x="10"/>
        <item x="417"/>
        <item x="432"/>
        <item x="497"/>
        <item x="721"/>
        <item x="436"/>
        <item x="598"/>
        <item x="1031"/>
        <item x="94"/>
        <item x="848"/>
        <item x="434"/>
        <item x="196"/>
        <item x="394"/>
        <item x="1171"/>
        <item x="167"/>
        <item x="3"/>
        <item x="838"/>
        <item x="403"/>
        <item x="858"/>
        <item x="180"/>
        <item x="710"/>
        <item x="82"/>
        <item x="164"/>
        <item x="311"/>
        <item x="1234"/>
        <item x="1115"/>
        <item x="1035"/>
        <item m="1" x="1378"/>
        <item x="88"/>
        <item x="322"/>
        <item x="723"/>
        <item x="868"/>
        <item x="1071"/>
        <item x="913"/>
        <item x="327"/>
        <item x="518"/>
        <item x="486"/>
        <item x="428"/>
        <item x="254"/>
        <item x="823"/>
        <item x="530"/>
        <item x="291"/>
        <item x="1222"/>
        <item x="529"/>
        <item x="624"/>
        <item x="678"/>
        <item x="565"/>
        <item x="655"/>
        <item x="612"/>
        <item x="900"/>
        <item x="788"/>
        <item x="1236"/>
        <item x="672"/>
        <item x="593"/>
        <item x="1064"/>
        <item x="613"/>
        <item x="370"/>
        <item x="316"/>
        <item x="577"/>
        <item x="1015"/>
        <item x="477"/>
        <item x="1106"/>
        <item x="754"/>
        <item x="798"/>
        <item x="1207"/>
        <item x="839"/>
        <item x="1366"/>
        <item x="1139"/>
        <item x="890"/>
        <item x="929"/>
        <item x="972"/>
        <item x="1040"/>
        <item x="373"/>
        <item x="600"/>
        <item x="883"/>
        <item x="614"/>
        <item x="930"/>
        <item x="303"/>
        <item x="473"/>
        <item x="1090"/>
        <item x="399"/>
        <item x="273"/>
        <item x="1075"/>
        <item x="476"/>
        <item x="147"/>
        <item x="1267"/>
        <item x="1310"/>
        <item x="872"/>
        <item x="7"/>
        <item x="869"/>
        <item x="648"/>
        <item x="647"/>
        <item x="581"/>
        <item x="950"/>
        <item x="983"/>
        <item x="849"/>
        <item x="335"/>
        <item x="1282"/>
        <item x="122"/>
        <item x="1175"/>
        <item x="716"/>
        <item x="299"/>
        <item x="533"/>
        <item x="1196"/>
        <item x="349"/>
        <item x="908"/>
        <item x="1177"/>
        <item x="1259"/>
        <item x="1219"/>
        <item x="1126"/>
        <item x="644"/>
        <item x="888"/>
        <item x="1081"/>
        <item x="331"/>
        <item x="1240"/>
        <item x="227"/>
        <item x="69"/>
        <item x="1241"/>
        <item x="1080"/>
        <item x="334"/>
        <item x="907"/>
        <item x="1223"/>
        <item x="769"/>
        <item x="901"/>
        <item x="26"/>
        <item x="894"/>
        <item x="905"/>
        <item x="11"/>
        <item x="67"/>
        <item x="1170"/>
        <item x="810"/>
        <item x="1190"/>
        <item x="855"/>
        <item x="1108"/>
        <item x="453"/>
        <item x="1308"/>
        <item x="263"/>
        <item x="252"/>
        <item x="100"/>
        <item x="306"/>
        <item x="1026"/>
        <item x="336"/>
        <item x="1268"/>
        <item x="626"/>
        <item x="796"/>
        <item x="764"/>
        <item x="1220"/>
        <item x="1297"/>
        <item x="709"/>
        <item x="136"/>
        <item x="279"/>
        <item x="199"/>
        <item x="361"/>
        <item x="134"/>
        <item x="197"/>
        <item x="133"/>
        <item x="1094"/>
        <item x="457"/>
        <item x="295"/>
        <item x="842"/>
        <item x="135"/>
        <item x="523"/>
        <item x="1178"/>
        <item x="77"/>
        <item x="785"/>
        <item x="571"/>
        <item x="696"/>
        <item x="463"/>
        <item x="362"/>
        <item x="378"/>
        <item x="570"/>
        <item x="668"/>
        <item x="53"/>
        <item x="826"/>
        <item x="1307"/>
        <item x="41"/>
        <item x="964"/>
        <item x="697"/>
        <item x="1199"/>
        <item x="1083"/>
        <item x="1021"/>
        <item x="1151"/>
        <item x="501"/>
        <item x="126"/>
        <item x="1159"/>
        <item x="1369"/>
        <item x="1346"/>
        <item x="835"/>
        <item x="587"/>
        <item x="831"/>
        <item x="1125"/>
        <item x="128"/>
        <item x="698"/>
        <item x="253"/>
        <item x="783"/>
        <item x="52"/>
        <item x="130"/>
        <item x="951"/>
        <item x="1172"/>
        <item x="1160"/>
        <item x="270"/>
        <item x="522"/>
        <item x="938"/>
        <item x="275"/>
        <item x="1225"/>
        <item x="1228"/>
        <item x="269"/>
        <item x="383"/>
        <item x="406"/>
        <item x="446"/>
        <item x="1181"/>
        <item x="1180"/>
        <item x="1019"/>
        <item x="1051"/>
        <item x="1034"/>
        <item x="915"/>
        <item x="293"/>
        <item x="471"/>
        <item x="5"/>
        <item x="237"/>
        <item x="79"/>
        <item x="178"/>
        <item x="1113"/>
        <item x="665"/>
        <item x="1260"/>
        <item x="932"/>
        <item x="360"/>
        <item x="405"/>
        <item x="1162"/>
        <item x="985"/>
        <item x="392"/>
        <item x="68"/>
        <item x="699"/>
        <item x="132"/>
        <item x="1356"/>
        <item x="131"/>
        <item x="325"/>
        <item x="1191"/>
        <item x="551"/>
        <item x="857"/>
        <item x="163"/>
        <item x="974"/>
        <item x="1187"/>
        <item x="694"/>
        <item x="942"/>
        <item x="966"/>
        <item x="745"/>
        <item x="746"/>
        <item x="747"/>
        <item x="592"/>
        <item x="1166"/>
        <item x="594"/>
        <item x="1055"/>
        <item x="931"/>
        <item x="1340"/>
        <item x="117"/>
        <item x="209"/>
        <item x="272"/>
        <item x="1038"/>
        <item x="945"/>
        <item x="851"/>
        <item x="939"/>
        <item x="1368"/>
        <item x="146"/>
        <item x="1252"/>
        <item x="953"/>
        <item x="1068"/>
        <item x="328"/>
        <item x="730"/>
        <item x="791"/>
        <item x="673"/>
        <item x="60"/>
        <item x="623"/>
        <item x="379"/>
        <item x="728"/>
        <item x="773"/>
        <item x="1158"/>
        <item x="632"/>
        <item x="1272"/>
        <item x="601"/>
        <item x="297"/>
        <item x="503"/>
        <item x="1335"/>
        <item x="688"/>
        <item x="35"/>
        <item x="424"/>
        <item x="228"/>
        <item x="1365"/>
        <item x="1012"/>
        <item x="62"/>
        <item x="656"/>
        <item x="48"/>
        <item x="49"/>
        <item x="413"/>
        <item x="36"/>
        <item x="72"/>
        <item x="45"/>
        <item x="1323"/>
        <item x="1091"/>
        <item x="874"/>
        <item x="37"/>
        <item x="1092"/>
        <item x="792"/>
        <item x="188"/>
        <item x="206"/>
        <item x="1"/>
        <item x="278"/>
        <item x="430"/>
        <item x="158"/>
        <item x="705"/>
        <item x="965"/>
        <item x="651"/>
        <item x="652"/>
        <item x="1325"/>
        <item x="1301"/>
        <item x="1324"/>
        <item x="20"/>
        <item x="348"/>
        <item x="559"/>
        <item x="1201"/>
        <item x="1164"/>
        <item x="887"/>
        <item x="775"/>
        <item x="886"/>
        <item x="1062"/>
        <item x="1121"/>
        <item x="1331"/>
        <item x="1182"/>
        <item x="44"/>
        <item x="346"/>
        <item x="1371"/>
        <item x="961"/>
        <item x="330"/>
        <item x="393"/>
        <item x="850"/>
        <item x="884"/>
        <item x="1247"/>
        <item x="1357"/>
        <item x="852"/>
        <item x="1168"/>
        <item x="208"/>
        <item x="1210"/>
        <item x="1173"/>
        <item x="1216"/>
        <item x="653"/>
        <item x="654"/>
        <item x="396"/>
        <item x="1274"/>
        <item x="865"/>
        <item x="584"/>
        <item x="1287"/>
        <item x="952"/>
        <item x="925"/>
        <item x="441"/>
        <item x="1179"/>
        <item x="573"/>
        <item x="771"/>
        <item x="1265"/>
        <item x="58"/>
        <item x="42"/>
        <item x="603"/>
        <item x="578"/>
        <item x="1052"/>
        <item x="173"/>
        <item x="99"/>
        <item x="149"/>
        <item x="989"/>
        <item x="1358"/>
        <item x="1206"/>
        <item x="1231"/>
        <item m="1" x="1381"/>
        <item x="988"/>
        <item x="949"/>
        <item x="749"/>
        <item x="186"/>
        <item x="73"/>
        <item x="1147"/>
        <item x="50"/>
        <item x="1202"/>
        <item x="59"/>
        <item x="118"/>
        <item x="9"/>
        <item x="32"/>
        <item x="2"/>
        <item x="981"/>
        <item x="973"/>
        <item x="63"/>
        <item x="767"/>
        <item x="620"/>
        <item x="114"/>
        <item x="123"/>
        <item x="159"/>
        <item x="864"/>
        <item x="1000"/>
        <item x="549"/>
        <item x="465"/>
        <item x="83"/>
        <item x="401"/>
        <item x="310"/>
        <item x="487"/>
        <item x="757"/>
        <item x="84"/>
        <item x="1288"/>
        <item x="320"/>
        <item x="1317"/>
        <item x="567"/>
        <item x="1354"/>
        <item x="1353"/>
        <item x="1140"/>
        <item x="472"/>
        <item m="1" x="1376"/>
        <item x="86"/>
        <item x="255"/>
        <item x="321"/>
        <item x="628"/>
        <item x="634"/>
        <item x="290"/>
        <item x="326"/>
        <item x="352"/>
        <item x="707"/>
        <item x="807"/>
        <item x="307"/>
        <item x="1018"/>
        <item x="478"/>
        <item x="75"/>
        <item x="1313"/>
        <item x="458"/>
        <item x="296"/>
        <item x="824"/>
        <item x="636"/>
        <item x="365"/>
        <item x="731"/>
        <item x="78"/>
        <item x="574"/>
        <item x="923"/>
        <item x="138"/>
        <item x="70"/>
        <item x="669"/>
        <item x="200"/>
        <item x="54"/>
        <item x="527"/>
        <item x="1370"/>
        <item x="364"/>
        <item x="1245"/>
        <item x="713"/>
        <item x="1276"/>
        <item x="1277"/>
        <item x="1014"/>
        <item x="564"/>
        <item x="761"/>
        <item x="805"/>
        <item x="902"/>
        <item x="1037"/>
        <item x="213"/>
        <item x="470"/>
        <item x="4"/>
        <item x="1008"/>
        <item x="236"/>
        <item x="856"/>
        <item x="179"/>
        <item x="1050"/>
        <item x="308"/>
        <item x="80"/>
        <item x="217"/>
        <item x="162"/>
        <item x="1233"/>
        <item x="827"/>
        <item x="837"/>
        <item x="701"/>
        <item x="1270"/>
        <item x="893"/>
        <item x="1114"/>
        <item x="1333"/>
        <item x="639"/>
        <item x="105"/>
        <item x="561"/>
        <item x="71"/>
        <item x="363"/>
        <item x="161"/>
        <item x="195"/>
        <item x="116"/>
        <item x="777"/>
        <item x="169"/>
        <item x="205"/>
        <item x="95"/>
        <item x="96"/>
        <item x="1060"/>
        <item x="528"/>
        <item x="583"/>
        <item x="120"/>
        <item x="353"/>
        <item x="1100"/>
        <item x="426"/>
        <item x="1249"/>
        <item x="819"/>
        <item x="384"/>
        <item x="85"/>
        <item x="1029"/>
        <item x="779"/>
        <item x="300"/>
        <item x="1347"/>
        <item x="580"/>
        <item x="876"/>
        <item x="175"/>
        <item x="859"/>
        <item x="582"/>
        <item x="301"/>
        <item x="1256"/>
        <item x="1116"/>
        <item x="386"/>
        <item x="1334"/>
        <item x="778"/>
        <item x="758"/>
        <item x="711"/>
        <item x="718"/>
        <item x="1013"/>
        <item x="847"/>
        <item x="1078"/>
        <item x="815"/>
        <item x="1145"/>
        <item x="1032"/>
        <item x="342"/>
        <item x="1290"/>
        <item x="1183"/>
        <item x="818"/>
        <item x="833"/>
        <item x="449"/>
        <item x="450"/>
        <item x="572"/>
        <item x="74"/>
        <item x="185"/>
        <item x="281"/>
        <item x="467"/>
        <item x="468"/>
        <item x="282"/>
        <item x="1133"/>
        <item x="276"/>
        <item x="840"/>
        <item x="359"/>
        <item x="244"/>
        <item x="98"/>
        <item x="183"/>
        <item x="924"/>
        <item x="101"/>
        <item x="622"/>
        <item x="184"/>
        <item x="338"/>
        <item x="127"/>
        <item x="174"/>
        <item x="160"/>
        <item x="1120"/>
        <item x="375"/>
        <item x="475"/>
        <item x="366"/>
        <item x="210"/>
        <item x="410"/>
        <item x="875"/>
        <item x="29"/>
        <item x="107"/>
        <item x="108"/>
        <item x="445"/>
        <item x="645"/>
        <item x="619"/>
        <item x="714"/>
        <item x="1298"/>
        <item x="193"/>
        <item x="312"/>
        <item x="1303"/>
        <item x="480"/>
        <item x="481"/>
        <item x="1084"/>
        <item x="110"/>
        <item x="109"/>
        <item x="271"/>
        <item x="201"/>
        <item x="289"/>
        <item x="1306"/>
        <item x="489"/>
        <item x="676"/>
        <item x="1229"/>
        <item x="143"/>
        <item x="1230"/>
        <item x="556"/>
        <item x="129"/>
        <item x="1342"/>
        <item x="1341"/>
        <item x="1079"/>
        <item x="515"/>
        <item x="604"/>
        <item x="1205"/>
        <item x="1204"/>
        <item x="662"/>
        <item x="661"/>
        <item x="479"/>
        <item x="482"/>
        <item x="588"/>
        <item x="368"/>
        <item x="1261"/>
        <item x="1174"/>
        <item x="911"/>
        <item x="605"/>
        <item x="660"/>
        <item x="862"/>
        <item x="1077"/>
        <item x="442"/>
        <item x="423"/>
        <item x="139"/>
        <item x="650"/>
        <item x="1209"/>
        <item x="318"/>
        <item x="1283"/>
        <item x="1086"/>
        <item x="1161"/>
        <item x="1239"/>
        <item x="611"/>
        <item x="103"/>
        <item x="735"/>
        <item x="1132"/>
        <item x="738"/>
        <item x="739"/>
        <item x="1262"/>
        <item x="1134"/>
        <item x="743"/>
        <item x="1067"/>
        <item x="737"/>
        <item x="154"/>
        <item x="1085"/>
        <item x="1330"/>
        <item x="963"/>
        <item m="1" x="1379"/>
        <item x="13"/>
        <item x="679"/>
        <item x="789"/>
        <item x="1076"/>
        <item x="1329"/>
        <item x="265"/>
        <item x="736"/>
        <item x="266"/>
        <item x="742"/>
        <item x="1299"/>
        <item x="1065"/>
        <item x="1045"/>
        <item x="991"/>
        <item x="994"/>
        <item x="744"/>
        <item x="226"/>
        <item x="959"/>
        <item x="1054"/>
        <item x="1137"/>
        <item x="1304"/>
        <item x="595"/>
        <item x="700"/>
        <item x="803"/>
        <item x="474"/>
        <item x="219"/>
        <item x="198"/>
        <item x="177"/>
        <item x="1070"/>
        <item x="150"/>
        <item x="1057"/>
        <item x="102"/>
        <item x="47"/>
        <item x="1197"/>
        <item x="1238"/>
        <item x="881"/>
        <item x="1332"/>
        <item x="411"/>
        <item x="719"/>
        <item x="1011"/>
        <item x="666"/>
        <item x="407"/>
        <item x="397"/>
        <item x="576"/>
        <item x="511"/>
        <item x="499"/>
        <item x="1027"/>
        <item x="539"/>
        <item x="609"/>
        <item x="1136"/>
        <item x="1253"/>
        <item x="995"/>
        <item x="437"/>
        <item x="790"/>
        <item x="1074"/>
        <item x="992"/>
        <item x="1053"/>
        <item x="1016"/>
        <item x="958"/>
        <item x="267"/>
        <item x="1135"/>
        <item x="1131"/>
        <item x="642"/>
        <item x="142"/>
        <item x="780"/>
        <item x="687"/>
        <item x="323"/>
        <item x="1042"/>
        <item x="544"/>
        <item x="505"/>
        <item x="686"/>
        <item x="1328"/>
        <item x="772"/>
        <item x="1119"/>
        <item x="946"/>
        <item x="997"/>
        <item x="1041"/>
        <item x="898"/>
        <item x="350"/>
        <item x="1003"/>
        <item x="1109"/>
        <item x="1235"/>
        <item x="629"/>
        <item x="1088"/>
        <item x="766"/>
        <item x="726"/>
        <item x="727"/>
        <item x="641"/>
        <item x="400"/>
        <item x="787"/>
        <item x="933"/>
        <item m="1" x="1380"/>
        <item x="140"/>
        <item x="843"/>
        <item x="1251"/>
        <item x="225"/>
        <item x="1348"/>
        <item x="1123"/>
        <item x="1281"/>
        <item x="1372"/>
        <item x="1373"/>
        <item x="1374"/>
      </items>
    </pivotField>
    <pivotField compact="0" outline="0" showAll="0"/>
    <pivotField compact="0" outline="0" showAll="0"/>
    <pivotField dataField="1"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/>
    <pivotField compact="0" outline="0" showAll="0">
      <items count="5">
        <item x="2"/>
        <item x="1"/>
        <item h="1" x="0"/>
        <item x="3"/>
        <item t="default"/>
      </items>
    </pivotField>
    <pivotField compact="0" outline="0" showAll="0">
      <items count="24">
        <item h="1" x="0"/>
        <item h="1" x="7"/>
        <item h="1" x="9"/>
        <item h="1" x="19"/>
        <item h="1" x="12"/>
        <item h="1" x="16"/>
        <item h="1" x="21"/>
        <item h="1" x="20"/>
        <item h="1" x="22"/>
        <item h="1" x="14"/>
        <item h="1" x="3"/>
        <item h="1" x="10"/>
        <item h="1" x="13"/>
        <item h="1" x="8"/>
        <item h="1" x="5"/>
        <item h="1" x="11"/>
        <item h="1" x="2"/>
        <item h="1" x="4"/>
        <item h="1" x="15"/>
        <item x="6"/>
        <item h="1" x="17"/>
        <item h="1" x="18"/>
        <item h="1" x="1"/>
        <item t="default"/>
      </items>
    </pivotField>
    <pivotField compact="0" outline="0" showAll="0">
      <items count="17">
        <item x="0"/>
        <item x="7"/>
        <item x="5"/>
        <item x="12"/>
        <item x="9"/>
        <item x="8"/>
        <item x="3"/>
        <item x="2"/>
        <item x="13"/>
        <item x="6"/>
        <item x="15"/>
        <item x="4"/>
        <item x="11"/>
        <item x="10"/>
        <item x="14"/>
        <item x="1"/>
        <item t="default"/>
      </items>
    </pivotField>
    <pivotField compact="0" outline="0" showAll="0">
      <items count="14">
        <item x="12"/>
        <item x="5"/>
        <item x="8"/>
        <item x="2"/>
        <item x="9"/>
        <item x="6"/>
        <item x="1"/>
        <item x="7"/>
        <item x="4"/>
        <item x="0"/>
        <item x="3"/>
        <item x="10"/>
        <item x="11"/>
        <item t="default"/>
      </items>
    </pivotField>
  </pivotFields>
  <rowFields count="1">
    <field x="20"/>
  </rowFields>
  <rowItems count="4">
    <i>
      <x v="905"/>
    </i>
    <i>
      <x v="1127"/>
    </i>
    <i>
      <x v="1128"/>
    </i>
    <i t="grand">
      <x/>
    </i>
  </rowItems>
  <colItems count="1">
    <i/>
  </colItems>
  <dataFields count="1">
    <dataField name="Suma de cantidad" fld="23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8C8EED-AE66-4F03-B995-55EF8D0BFB4F}" name="TablaDinámica4" cacheId="84" applyNumberFormats="0" applyBorderFormats="0" applyFontFormats="0" applyPatternFormats="0" applyAlignmentFormats="0" applyWidthHeightFormats="1" dataCaption="Valores" updatedVersion="8" minRefreshableVersion="3" useAutoFormatting="1" itemPrintTitles="1" mergeItem="1" createdVersion="8" indent="0" compact="0" compactData="0" gridDropZones="1" multipleFieldFilters="0">
  <location ref="R122:W128" firstHeaderRow="1" firstDataRow="3" firstDataCol="1"/>
  <pivotFields count="32">
    <pivotField compact="0" outline="0" showAll="0" defaultSubtotal="0"/>
    <pivotField compact="0" outline="0" showAll="0" defaultSubtotal="0"/>
    <pivotField compact="0" outline="0" showAll="0"/>
    <pivotField compact="0" outline="0" showAll="0">
      <items count="3">
        <item x="0"/>
        <item h="1"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 defaultSubtotal="0">
      <items count="24">
        <item x="6"/>
        <item m="1" x="23"/>
        <item x="4"/>
        <item x="7"/>
        <item x="0"/>
        <item x="19"/>
        <item x="3"/>
        <item x="11"/>
        <item x="1"/>
        <item x="14"/>
        <item x="20"/>
        <item x="18"/>
        <item x="10"/>
        <item x="2"/>
        <item x="5"/>
        <item x="15"/>
        <item x="12"/>
        <item x="16"/>
        <item x="8"/>
        <item x="17"/>
        <item x="13"/>
        <item x="9"/>
        <item x="21"/>
        <item x="22"/>
      </items>
    </pivotField>
    <pivotField compact="0" outline="0" showAll="0"/>
    <pivotField compact="0" outline="0" showAll="0"/>
    <pivotField axis="axisRow" compact="0" outline="0" showAll="0" defaultSubtotal="0">
      <items count="1382">
        <item x="882"/>
        <item x="485"/>
        <item x="218"/>
        <item x="0"/>
        <item x="409"/>
        <item x="1232"/>
        <item x="1345"/>
        <item x="387"/>
        <item x="631"/>
        <item x="124"/>
        <item x="860"/>
        <item x="1024"/>
        <item x="340"/>
        <item x="1028"/>
        <item x="640"/>
        <item x="339"/>
        <item x="659"/>
        <item x="500"/>
        <item x="664"/>
        <item x="64"/>
        <item x="337"/>
        <item x="967"/>
        <item x="121"/>
        <item x="998"/>
        <item x="984"/>
        <item x="793"/>
        <item x="1226"/>
        <item x="1227"/>
        <item x="137"/>
        <item x="1258"/>
        <item x="1194"/>
        <item x="447"/>
        <item x="448"/>
        <item x="649"/>
        <item x="443"/>
        <item x="541"/>
        <item x="542"/>
        <item x="740"/>
        <item x="438"/>
        <item x="996"/>
        <item x="319"/>
        <item x="1300"/>
        <item x="909"/>
        <item x="602"/>
        <item x="1001"/>
        <item x="1351"/>
        <item x="1095"/>
        <item x="979"/>
        <item x="81"/>
        <item x="691"/>
        <item x="345"/>
        <item x="853"/>
        <item x="461"/>
        <item x="1111"/>
        <item x="452"/>
        <item x="1291"/>
        <item x="1248"/>
        <item x="46"/>
        <item x="1254"/>
        <item x="720"/>
        <item x="706"/>
        <item x="1343"/>
        <item x="166"/>
        <item x="540"/>
        <item x="733"/>
        <item x="433"/>
        <item x="517"/>
        <item x="734"/>
        <item x="670"/>
        <item x="834"/>
        <item x="638"/>
        <item x="633"/>
        <item x="1250"/>
        <item x="1124"/>
        <item x="314"/>
        <item x="221"/>
        <item x="1049"/>
        <item x="825"/>
        <item x="845"/>
        <item x="830"/>
        <item x="548"/>
        <item x="802"/>
        <item x="439"/>
        <item x="1002"/>
        <item x="535"/>
        <item x="222"/>
        <item x="182"/>
        <item x="971"/>
        <item x="962"/>
        <item x="305"/>
        <item x="1007"/>
        <item x="92"/>
        <item x="1020"/>
        <item x="784"/>
        <item x="464"/>
        <item x="801"/>
        <item x="313"/>
        <item x="879"/>
        <item x="880"/>
        <item x="488"/>
        <item x="412"/>
        <item x="712"/>
        <item x="817"/>
        <item x="1112"/>
        <item x="90"/>
        <item x="119"/>
        <item x="115"/>
        <item x="33"/>
        <item x="257"/>
        <item x="194"/>
        <item x="816"/>
        <item x="1184"/>
        <item x="585"/>
        <item x="374"/>
        <item x="176"/>
        <item x="1144"/>
        <item x="1143"/>
        <item x="1152"/>
        <item x="956"/>
        <item x="944"/>
        <item x="957"/>
        <item x="1043"/>
        <item x="646"/>
        <item x="877"/>
        <item x="376"/>
        <item x="241"/>
        <item x="243"/>
        <item x="242"/>
        <item x="172"/>
        <item x="390"/>
        <item x="1104"/>
        <item x="1056"/>
        <item x="608"/>
        <item x="153"/>
        <item x="928"/>
        <item x="1264"/>
        <item x="526"/>
        <item x="615"/>
        <item x="591"/>
        <item x="658"/>
        <item x="1102"/>
        <item x="1066"/>
        <item x="800"/>
        <item x="820"/>
        <item x="781"/>
        <item x="268"/>
        <item x="941"/>
        <item x="61"/>
        <item x="590"/>
        <item x="589"/>
        <item x="1214"/>
        <item x="1097"/>
        <item x="155"/>
        <item x="157"/>
        <item x="30"/>
        <item x="1211"/>
        <item x="65"/>
        <item x="261"/>
        <item x="1195"/>
        <item x="1327"/>
        <item x="1364"/>
        <item x="93"/>
        <item x="1188"/>
        <item x="264"/>
        <item x="795"/>
        <item x="510"/>
        <item x="152"/>
        <item x="947"/>
        <item x="1316"/>
        <item x="1046"/>
        <item x="693"/>
        <item x="232"/>
        <item x="625"/>
        <item x="274"/>
        <item x="141"/>
        <item x="836"/>
        <item x="1185"/>
        <item x="1061"/>
        <item x="351"/>
        <item x="1128"/>
        <item x="1129"/>
        <item x="1127"/>
        <item x="1269"/>
        <item x="1294"/>
        <item x="630"/>
        <item x="987"/>
        <item x="940"/>
        <item x="768"/>
        <item x="1280"/>
        <item x="760"/>
        <item x="563"/>
        <item x="759"/>
        <item x="1309"/>
        <item x="562"/>
        <item x="804"/>
        <item x="543"/>
        <item x="395"/>
        <item x="1033"/>
        <item x="43"/>
        <item x="550"/>
        <item x="524"/>
        <item x="1189"/>
        <item x="317"/>
        <item x="1200"/>
        <item x="494"/>
        <item x="491"/>
        <item x="1198"/>
        <item x="692"/>
        <item x="1117"/>
        <item x="380"/>
        <item x="381"/>
        <item x="238"/>
        <item x="240"/>
        <item x="919"/>
        <item x="597"/>
        <item x="677"/>
        <item x="1059"/>
        <item x="990"/>
        <item x="492"/>
        <item x="415"/>
        <item x="1099"/>
        <item x="459"/>
        <item x="1352"/>
        <item x="1006"/>
        <item x="1285"/>
        <item x="918"/>
        <item x="1004"/>
        <item x="921"/>
        <item x="920"/>
        <item x="1284"/>
        <item x="1005"/>
        <item x="451"/>
        <item x="617"/>
        <item x="616"/>
        <item x="525"/>
        <item x="1302"/>
        <item x="532"/>
        <item x="618"/>
        <item x="1155"/>
        <item x="531"/>
        <item x="534"/>
        <item x="970"/>
        <item x="1315"/>
        <item x="782"/>
        <item x="113"/>
        <item x="755"/>
        <item x="750"/>
        <item x="797"/>
        <item x="1165"/>
        <item x="106"/>
        <item x="203"/>
        <item x="512"/>
        <item x="910"/>
        <item x="889"/>
        <item x="1339"/>
        <item x="262"/>
        <item x="977"/>
        <item x="507"/>
        <item x="715"/>
        <item x="1105"/>
        <item x="844"/>
        <item x="1224"/>
        <item x="57"/>
        <item x="202"/>
        <item x="675"/>
        <item x="579"/>
        <item x="125"/>
        <item x="391"/>
        <item x="287"/>
        <item x="861"/>
        <item x="663"/>
        <item x="234"/>
        <item x="66"/>
        <item x="1169"/>
        <item x="288"/>
        <item x="76"/>
        <item x="794"/>
        <item x="504"/>
        <item x="741"/>
        <item x="689"/>
        <item x="1312"/>
        <item x="332"/>
        <item x="1087"/>
        <item x="333"/>
        <item x="144"/>
        <item x="484"/>
        <item x="999"/>
        <item x="145"/>
        <item x="680"/>
        <item x="483"/>
        <item x="1098"/>
        <item x="599"/>
        <item x="104"/>
        <item x="610"/>
        <item x="607"/>
        <item x="1350"/>
        <item x="1349"/>
        <item x="388"/>
        <item x="813"/>
        <item x="811"/>
        <item x="111"/>
        <item x="703"/>
        <item x="455"/>
        <item x="1237"/>
        <item x="207"/>
        <item x="1176"/>
        <item x="493"/>
        <item x="212"/>
        <item x="431"/>
        <item x="916"/>
        <item x="495"/>
        <item x="1296"/>
        <item x="259"/>
        <item x="239"/>
        <item x="763"/>
        <item x="1048"/>
        <item x="667"/>
        <item x="717"/>
        <item x="1130"/>
        <item x="509"/>
        <item x="1375"/>
        <item x="1271"/>
        <item x="1278"/>
        <item x="516"/>
        <item x="1246"/>
        <item x="414"/>
        <item x="569"/>
        <item x="498"/>
        <item x="1017"/>
        <item x="1058"/>
        <item x="1367"/>
        <item x="224"/>
        <item x="1286"/>
        <item x="1023"/>
        <item x="25"/>
        <item x="23"/>
        <item x="24"/>
        <item x="22"/>
        <item x="21"/>
        <item x="18"/>
        <item x="15"/>
        <item x="19"/>
        <item x="420"/>
        <item x="14"/>
        <item x="17"/>
        <item x="422"/>
        <item x="16"/>
        <item x="421"/>
        <item x="372"/>
        <item x="371"/>
        <item x="621"/>
        <item x="724"/>
        <item x="725"/>
        <item x="51"/>
        <item x="97"/>
        <item x="547"/>
        <item x="6"/>
        <item x="404"/>
        <item x="756"/>
        <item x="8"/>
        <item x="904"/>
        <item x="354"/>
        <item x="190"/>
        <item x="536"/>
        <item x="357"/>
        <item x="258"/>
        <item x="936"/>
        <item x="822"/>
        <item x="821"/>
        <item x="171"/>
        <item x="935"/>
        <item x="1148"/>
        <item x="863"/>
        <item x="402"/>
        <item x="1009"/>
        <item x="657"/>
        <item x="976"/>
        <item x="304"/>
        <item x="355"/>
        <item x="356"/>
        <item x="444"/>
        <item x="892"/>
        <item x="245"/>
        <item x="187"/>
        <item x="914"/>
        <item x="1359"/>
        <item x="867"/>
        <item x="684"/>
        <item x="806"/>
        <item x="1336"/>
        <item x="1293"/>
        <item x="1149"/>
        <item x="1361"/>
        <item x="521"/>
        <item x="1319"/>
        <item x="891"/>
        <item x="246"/>
        <item x="1322"/>
        <item x="683"/>
        <item x="1360"/>
        <item x="298"/>
        <item x="866"/>
        <item x="1318"/>
        <item x="1321"/>
        <item x="682"/>
        <item x="1363"/>
        <item x="519"/>
        <item x="1101"/>
        <item x="1292"/>
        <item x="1362"/>
        <item x="937"/>
        <item x="681"/>
        <item x="1320"/>
        <item x="643"/>
        <item x="181"/>
        <item x="520"/>
        <item x="462"/>
        <item x="903"/>
        <item x="993"/>
        <item x="1221"/>
        <item x="685"/>
        <item x="40"/>
        <item x="899"/>
        <item x="1089"/>
        <item x="586"/>
        <item x="545"/>
        <item x="28"/>
        <item x="729"/>
        <item x="1193"/>
        <item x="1030"/>
        <item x="560"/>
        <item x="1082"/>
        <item x="1025"/>
        <item x="557"/>
        <item x="558"/>
        <item x="927"/>
        <item x="776"/>
        <item x="799"/>
        <item x="575"/>
        <item x="808"/>
        <item x="1242"/>
        <item x="251"/>
        <item x="751"/>
        <item x="1096"/>
        <item x="329"/>
        <item x="416"/>
        <item x="1167"/>
        <item x="906"/>
        <item x="878"/>
        <item x="1263"/>
        <item x="896"/>
        <item x="1063"/>
        <item x="554"/>
        <item x="223"/>
        <item x="1212"/>
        <item x="1213"/>
        <item x="968"/>
        <item x="1275"/>
        <item x="466"/>
        <item x="846"/>
        <item x="568"/>
        <item x="156"/>
        <item x="606"/>
        <item x="189"/>
        <item x="31"/>
        <item x="1072"/>
        <item x="885"/>
        <item x="502"/>
        <item x="955"/>
        <item x="418"/>
        <item x="832"/>
        <item x="315"/>
        <item x="456"/>
        <item x="897"/>
        <item x="27"/>
        <item x="674"/>
        <item x="280"/>
        <item x="555"/>
        <item x="508"/>
        <item x="292"/>
        <item x="382"/>
        <item x="247"/>
        <item x="513"/>
        <item x="460"/>
        <item x="277"/>
        <item x="324"/>
        <item x="537"/>
        <item x="1244"/>
        <item x="538"/>
        <item x="248"/>
        <item x="233"/>
        <item x="1255"/>
        <item x="732"/>
        <item x="286"/>
        <item x="260"/>
        <item x="419"/>
        <item x="256"/>
        <item x="986"/>
        <item x="895"/>
        <item x="231"/>
        <item x="367"/>
        <item x="283"/>
        <item x="690"/>
        <item x="211"/>
        <item x="546"/>
        <item x="596"/>
        <item x="1314"/>
        <item x="553"/>
        <item x="514"/>
        <item x="427"/>
        <item x="249"/>
        <item x="978"/>
        <item x="695"/>
        <item x="1203"/>
        <item x="753"/>
        <item x="752"/>
        <item x="1138"/>
        <item x="358"/>
        <item x="1069"/>
        <item x="148"/>
        <item x="39"/>
        <item x="708"/>
        <item x="1157"/>
        <item x="192"/>
        <item x="1156"/>
        <item x="1266"/>
        <item x="425"/>
        <item x="912"/>
        <item x="1153"/>
        <item x="1311"/>
        <item x="506"/>
        <item x="347"/>
        <item x="635"/>
        <item x="369"/>
        <item x="496"/>
        <item x="917"/>
        <item x="1326"/>
        <item x="809"/>
        <item x="943"/>
        <item x="829"/>
        <item x="1243"/>
        <item x="389"/>
        <item x="1257"/>
        <item x="980"/>
        <item x="812"/>
        <item x="112"/>
        <item x="1110"/>
        <item x="235"/>
        <item x="814"/>
        <item x="702"/>
        <item x="454"/>
        <item x="294"/>
        <item x="341"/>
        <item x="637"/>
        <item x="302"/>
        <item x="385"/>
        <item x="1218"/>
        <item x="762"/>
        <item x="922"/>
        <item x="871"/>
        <item x="1039"/>
        <item x="1047"/>
        <item x="954"/>
        <item x="870"/>
        <item x="1146"/>
        <item x="34"/>
        <item x="786"/>
        <item x="398"/>
        <item x="1073"/>
        <item x="774"/>
        <item x="1295"/>
        <item x="1141"/>
        <item x="1192"/>
        <item x="1208"/>
        <item x="1103"/>
        <item x="151"/>
        <item x="1044"/>
        <item x="230"/>
        <item x="38"/>
        <item x="191"/>
        <item x="1093"/>
        <item x="873"/>
        <item x="1305"/>
        <item x="552"/>
        <item x="56"/>
        <item x="1022"/>
        <item x="566"/>
        <item x="469"/>
        <item x="204"/>
        <item x="671"/>
        <item x="408"/>
        <item x="975"/>
        <item x="377"/>
        <item x="969"/>
        <item m="1" x="1377"/>
        <item x="960"/>
        <item x="1122"/>
        <item x="948"/>
        <item x="770"/>
        <item x="934"/>
        <item x="1010"/>
        <item x="1217"/>
        <item x="1355"/>
        <item x="926"/>
        <item x="1186"/>
        <item x="250"/>
        <item x="229"/>
        <item x="841"/>
        <item x="1215"/>
        <item x="12"/>
        <item x="220"/>
        <item x="55"/>
        <item x="1107"/>
        <item x="285"/>
        <item x="284"/>
        <item x="214"/>
        <item x="1273"/>
        <item x="1163"/>
        <item x="982"/>
        <item x="216"/>
        <item x="215"/>
        <item x="170"/>
        <item x="168"/>
        <item x="435"/>
        <item x="1150"/>
        <item x="344"/>
        <item x="1344"/>
        <item x="765"/>
        <item x="87"/>
        <item x="440"/>
        <item x="1118"/>
        <item x="1289"/>
        <item x="429"/>
        <item x="722"/>
        <item x="1279"/>
        <item x="704"/>
        <item x="828"/>
        <item x="91"/>
        <item x="165"/>
        <item x="1036"/>
        <item x="343"/>
        <item x="490"/>
        <item x="1142"/>
        <item x="854"/>
        <item x="309"/>
        <item x="627"/>
        <item x="748"/>
        <item x="1154"/>
        <item x="89"/>
        <item x="1338"/>
        <item x="1337"/>
        <item x="10"/>
        <item x="417"/>
        <item x="432"/>
        <item x="497"/>
        <item x="721"/>
        <item x="436"/>
        <item x="598"/>
        <item x="1031"/>
        <item x="94"/>
        <item x="848"/>
        <item x="434"/>
        <item x="196"/>
        <item x="394"/>
        <item x="1171"/>
        <item x="167"/>
        <item x="3"/>
        <item x="838"/>
        <item x="403"/>
        <item x="858"/>
        <item x="180"/>
        <item x="710"/>
        <item x="82"/>
        <item x="164"/>
        <item x="311"/>
        <item x="1234"/>
        <item x="1115"/>
        <item x="1035"/>
        <item m="1" x="1378"/>
        <item x="88"/>
        <item x="322"/>
        <item x="723"/>
        <item x="868"/>
        <item x="1071"/>
        <item x="913"/>
        <item x="327"/>
        <item x="518"/>
        <item x="486"/>
        <item x="428"/>
        <item x="254"/>
        <item x="823"/>
        <item x="530"/>
        <item x="291"/>
        <item x="1222"/>
        <item x="529"/>
        <item x="624"/>
        <item x="678"/>
        <item x="565"/>
        <item x="655"/>
        <item x="612"/>
        <item x="900"/>
        <item x="788"/>
        <item x="1236"/>
        <item x="672"/>
        <item x="593"/>
        <item x="1064"/>
        <item x="613"/>
        <item x="370"/>
        <item x="316"/>
        <item x="577"/>
        <item x="1015"/>
        <item x="477"/>
        <item x="1106"/>
        <item x="754"/>
        <item x="798"/>
        <item x="1207"/>
        <item x="839"/>
        <item x="1366"/>
        <item x="1139"/>
        <item x="890"/>
        <item x="929"/>
        <item x="972"/>
        <item x="1040"/>
        <item x="373"/>
        <item x="600"/>
        <item x="883"/>
        <item x="614"/>
        <item x="930"/>
        <item x="303"/>
        <item x="473"/>
        <item x="1090"/>
        <item x="399"/>
        <item x="273"/>
        <item x="1075"/>
        <item x="476"/>
        <item x="147"/>
        <item x="1267"/>
        <item x="1310"/>
        <item x="872"/>
        <item x="7"/>
        <item x="869"/>
        <item x="648"/>
        <item x="647"/>
        <item x="581"/>
        <item x="950"/>
        <item x="983"/>
        <item x="849"/>
        <item x="335"/>
        <item x="1282"/>
        <item x="122"/>
        <item x="1175"/>
        <item x="716"/>
        <item x="299"/>
        <item x="533"/>
        <item x="1196"/>
        <item x="349"/>
        <item x="908"/>
        <item x="1177"/>
        <item x="1259"/>
        <item x="1219"/>
        <item x="1126"/>
        <item x="644"/>
        <item x="888"/>
        <item x="1081"/>
        <item x="331"/>
        <item x="1240"/>
        <item x="227"/>
        <item x="69"/>
        <item x="1241"/>
        <item x="1080"/>
        <item x="334"/>
        <item x="907"/>
        <item x="1223"/>
        <item x="769"/>
        <item x="901"/>
        <item x="26"/>
        <item x="894"/>
        <item x="905"/>
        <item x="11"/>
        <item x="67"/>
        <item x="1170"/>
        <item x="810"/>
        <item x="1190"/>
        <item x="855"/>
        <item x="1108"/>
        <item x="453"/>
        <item x="1308"/>
        <item x="263"/>
        <item x="252"/>
        <item x="100"/>
        <item x="306"/>
        <item x="1026"/>
        <item x="336"/>
        <item x="1268"/>
        <item x="626"/>
        <item x="796"/>
        <item x="764"/>
        <item x="1220"/>
        <item x="1297"/>
        <item x="709"/>
        <item x="136"/>
        <item x="279"/>
        <item x="199"/>
        <item x="361"/>
        <item x="134"/>
        <item x="197"/>
        <item x="133"/>
        <item x="1094"/>
        <item x="457"/>
        <item x="295"/>
        <item x="842"/>
        <item x="135"/>
        <item x="523"/>
        <item x="1178"/>
        <item x="77"/>
        <item x="785"/>
        <item x="571"/>
        <item x="696"/>
        <item x="463"/>
        <item x="362"/>
        <item x="378"/>
        <item x="570"/>
        <item x="668"/>
        <item x="53"/>
        <item x="826"/>
        <item x="1307"/>
        <item x="41"/>
        <item x="964"/>
        <item x="697"/>
        <item x="1199"/>
        <item x="1083"/>
        <item x="1021"/>
        <item x="1151"/>
        <item x="501"/>
        <item x="126"/>
        <item x="1159"/>
        <item x="1369"/>
        <item x="1346"/>
        <item x="835"/>
        <item x="587"/>
        <item x="831"/>
        <item x="1125"/>
        <item x="128"/>
        <item x="698"/>
        <item x="253"/>
        <item x="783"/>
        <item x="52"/>
        <item x="130"/>
        <item x="951"/>
        <item x="1172"/>
        <item x="1160"/>
        <item x="270"/>
        <item x="522"/>
        <item x="938"/>
        <item x="275"/>
        <item x="1225"/>
        <item x="1228"/>
        <item x="269"/>
        <item x="383"/>
        <item x="406"/>
        <item x="446"/>
        <item x="1181"/>
        <item x="1180"/>
        <item x="1019"/>
        <item x="1051"/>
        <item x="1034"/>
        <item x="915"/>
        <item x="293"/>
        <item x="471"/>
        <item x="5"/>
        <item x="237"/>
        <item x="79"/>
        <item x="178"/>
        <item x="1113"/>
        <item x="665"/>
        <item x="1260"/>
        <item x="932"/>
        <item x="360"/>
        <item x="405"/>
        <item x="1162"/>
        <item x="985"/>
        <item x="392"/>
        <item x="68"/>
        <item x="699"/>
        <item x="132"/>
        <item x="1356"/>
        <item x="131"/>
        <item x="325"/>
        <item x="1191"/>
        <item x="551"/>
        <item x="857"/>
        <item x="163"/>
        <item x="974"/>
        <item x="1187"/>
        <item x="694"/>
        <item x="942"/>
        <item x="966"/>
        <item x="745"/>
        <item x="746"/>
        <item x="747"/>
        <item x="592"/>
        <item x="1166"/>
        <item x="594"/>
        <item x="1055"/>
        <item x="931"/>
        <item x="1340"/>
        <item x="117"/>
        <item x="209"/>
        <item x="272"/>
        <item x="1038"/>
        <item x="945"/>
        <item x="851"/>
        <item x="939"/>
        <item x="1368"/>
        <item x="146"/>
        <item x="1252"/>
        <item x="953"/>
        <item x="1068"/>
        <item x="328"/>
        <item x="730"/>
        <item x="791"/>
        <item x="673"/>
        <item x="60"/>
        <item x="623"/>
        <item x="379"/>
        <item x="728"/>
        <item x="773"/>
        <item x="1158"/>
        <item x="632"/>
        <item x="1272"/>
        <item x="601"/>
        <item x="297"/>
        <item x="503"/>
        <item x="1335"/>
        <item x="688"/>
        <item x="35"/>
        <item x="424"/>
        <item x="228"/>
        <item x="1365"/>
        <item x="1012"/>
        <item x="62"/>
        <item x="656"/>
        <item x="48"/>
        <item x="49"/>
        <item x="413"/>
        <item x="36"/>
        <item x="72"/>
        <item x="45"/>
        <item x="1323"/>
        <item x="1091"/>
        <item x="874"/>
        <item x="37"/>
        <item x="1092"/>
        <item x="792"/>
        <item x="188"/>
        <item x="206"/>
        <item x="1"/>
        <item x="278"/>
        <item x="430"/>
        <item x="158"/>
        <item x="705"/>
        <item x="965"/>
        <item x="651"/>
        <item x="652"/>
        <item x="1325"/>
        <item x="1301"/>
        <item x="1324"/>
        <item x="20"/>
        <item x="348"/>
        <item x="559"/>
        <item x="1201"/>
        <item x="1164"/>
        <item x="887"/>
        <item x="775"/>
        <item x="886"/>
        <item x="1062"/>
        <item x="1121"/>
        <item x="1331"/>
        <item x="1182"/>
        <item x="44"/>
        <item x="346"/>
        <item x="1371"/>
        <item x="961"/>
        <item x="330"/>
        <item x="393"/>
        <item x="850"/>
        <item x="884"/>
        <item x="1247"/>
        <item x="1357"/>
        <item x="852"/>
        <item x="1168"/>
        <item x="208"/>
        <item x="1210"/>
        <item x="1173"/>
        <item x="1216"/>
        <item x="653"/>
        <item x="654"/>
        <item x="396"/>
        <item x="1274"/>
        <item x="865"/>
        <item x="584"/>
        <item x="1287"/>
        <item x="952"/>
        <item x="925"/>
        <item x="441"/>
        <item x="1179"/>
        <item x="573"/>
        <item x="771"/>
        <item x="1265"/>
        <item x="58"/>
        <item x="42"/>
        <item x="603"/>
        <item x="578"/>
        <item x="1052"/>
        <item x="173"/>
        <item x="99"/>
        <item x="149"/>
        <item x="989"/>
        <item x="1358"/>
        <item x="1206"/>
        <item x="1231"/>
        <item m="1" x="1381"/>
        <item x="988"/>
        <item x="949"/>
        <item x="749"/>
        <item x="186"/>
        <item x="73"/>
        <item x="1147"/>
        <item x="50"/>
        <item x="1202"/>
        <item x="59"/>
        <item x="118"/>
        <item x="9"/>
        <item x="32"/>
        <item x="2"/>
        <item x="981"/>
        <item x="973"/>
        <item x="63"/>
        <item x="767"/>
        <item x="620"/>
        <item x="114"/>
        <item x="123"/>
        <item x="159"/>
        <item x="864"/>
        <item x="1000"/>
        <item x="549"/>
        <item x="465"/>
        <item x="83"/>
        <item x="401"/>
        <item x="310"/>
        <item x="487"/>
        <item x="757"/>
        <item x="84"/>
        <item x="1288"/>
        <item x="320"/>
        <item x="1317"/>
        <item x="567"/>
        <item x="1354"/>
        <item x="1353"/>
        <item x="1140"/>
        <item x="472"/>
        <item m="1" x="1376"/>
        <item x="86"/>
        <item x="255"/>
        <item x="321"/>
        <item x="628"/>
        <item x="634"/>
        <item x="290"/>
        <item x="326"/>
        <item x="352"/>
        <item x="707"/>
        <item x="807"/>
        <item x="307"/>
        <item x="1018"/>
        <item x="478"/>
        <item x="75"/>
        <item x="1313"/>
        <item x="458"/>
        <item x="296"/>
        <item x="824"/>
        <item x="636"/>
        <item x="365"/>
        <item x="731"/>
        <item x="78"/>
        <item x="574"/>
        <item x="923"/>
        <item x="138"/>
        <item x="70"/>
        <item x="669"/>
        <item x="200"/>
        <item x="54"/>
        <item x="527"/>
        <item x="1370"/>
        <item x="364"/>
        <item x="1245"/>
        <item x="713"/>
        <item x="1276"/>
        <item x="1277"/>
        <item x="1014"/>
        <item x="564"/>
        <item x="761"/>
        <item x="805"/>
        <item x="902"/>
        <item x="1037"/>
        <item x="213"/>
        <item x="470"/>
        <item x="4"/>
        <item x="1008"/>
        <item x="236"/>
        <item x="856"/>
        <item x="179"/>
        <item x="1050"/>
        <item x="308"/>
        <item x="80"/>
        <item x="217"/>
        <item x="162"/>
        <item x="1233"/>
        <item x="827"/>
        <item x="837"/>
        <item x="701"/>
        <item x="1270"/>
        <item x="893"/>
        <item x="1114"/>
        <item x="1333"/>
        <item x="639"/>
        <item x="105"/>
        <item x="561"/>
        <item x="71"/>
        <item x="363"/>
        <item x="161"/>
        <item x="195"/>
        <item x="116"/>
        <item x="777"/>
        <item x="169"/>
        <item x="205"/>
        <item x="95"/>
        <item x="96"/>
        <item x="1060"/>
        <item x="528"/>
        <item x="583"/>
        <item x="120"/>
        <item x="353"/>
        <item x="1100"/>
        <item x="426"/>
        <item x="1249"/>
        <item x="819"/>
        <item x="384"/>
        <item x="85"/>
        <item x="1029"/>
        <item x="779"/>
        <item x="300"/>
        <item x="1347"/>
        <item x="580"/>
        <item x="876"/>
        <item x="175"/>
        <item x="859"/>
        <item x="582"/>
        <item x="301"/>
        <item x="1256"/>
        <item x="1116"/>
        <item x="386"/>
        <item x="1334"/>
        <item x="778"/>
        <item x="758"/>
        <item x="711"/>
        <item x="718"/>
        <item x="1013"/>
        <item x="847"/>
        <item x="1078"/>
        <item x="815"/>
        <item x="1145"/>
        <item x="1032"/>
        <item x="342"/>
        <item x="1290"/>
        <item x="1183"/>
        <item x="818"/>
        <item x="833"/>
        <item x="449"/>
        <item x="450"/>
        <item x="572"/>
        <item x="74"/>
        <item x="185"/>
        <item x="281"/>
        <item x="467"/>
        <item x="468"/>
        <item x="282"/>
        <item x="1133"/>
        <item x="276"/>
        <item x="840"/>
        <item x="359"/>
        <item x="244"/>
        <item x="98"/>
        <item x="183"/>
        <item x="924"/>
        <item x="101"/>
        <item x="622"/>
        <item x="184"/>
        <item x="338"/>
        <item x="127"/>
        <item x="174"/>
        <item x="160"/>
        <item x="1120"/>
        <item x="375"/>
        <item x="475"/>
        <item x="366"/>
        <item x="210"/>
        <item x="410"/>
        <item x="875"/>
        <item x="29"/>
        <item x="107"/>
        <item x="108"/>
        <item x="445"/>
        <item x="645"/>
        <item x="619"/>
        <item x="714"/>
        <item x="1298"/>
        <item x="193"/>
        <item x="312"/>
        <item x="1303"/>
        <item x="480"/>
        <item x="481"/>
        <item x="1084"/>
        <item x="110"/>
        <item x="109"/>
        <item x="271"/>
        <item x="201"/>
        <item x="289"/>
        <item x="1306"/>
        <item x="489"/>
        <item x="676"/>
        <item x="1229"/>
        <item x="143"/>
        <item x="1230"/>
        <item x="556"/>
        <item x="129"/>
        <item x="1342"/>
        <item x="1341"/>
        <item x="1079"/>
        <item x="515"/>
        <item x="604"/>
        <item x="1205"/>
        <item x="1204"/>
        <item x="662"/>
        <item x="661"/>
        <item x="479"/>
        <item x="482"/>
        <item x="588"/>
        <item x="368"/>
        <item x="1261"/>
        <item x="1174"/>
        <item x="911"/>
        <item x="605"/>
        <item x="660"/>
        <item x="862"/>
        <item x="1077"/>
        <item x="442"/>
        <item x="423"/>
        <item x="139"/>
        <item x="650"/>
        <item x="1209"/>
        <item x="318"/>
        <item x="1283"/>
        <item x="1086"/>
        <item x="1161"/>
        <item x="1239"/>
        <item x="611"/>
        <item x="103"/>
        <item x="735"/>
        <item x="1132"/>
        <item x="738"/>
        <item x="739"/>
        <item x="1262"/>
        <item x="1134"/>
        <item x="743"/>
        <item x="1067"/>
        <item x="737"/>
        <item x="154"/>
        <item x="1085"/>
        <item x="1330"/>
        <item x="963"/>
        <item m="1" x="1379"/>
        <item x="13"/>
        <item x="679"/>
        <item x="789"/>
        <item x="1076"/>
        <item x="1329"/>
        <item x="265"/>
        <item x="736"/>
        <item x="266"/>
        <item x="742"/>
        <item x="1299"/>
        <item x="1065"/>
        <item x="1045"/>
        <item x="991"/>
        <item x="994"/>
        <item x="744"/>
        <item x="226"/>
        <item x="959"/>
        <item x="1054"/>
        <item x="1137"/>
        <item x="1304"/>
        <item x="595"/>
        <item x="700"/>
        <item x="803"/>
        <item x="474"/>
        <item x="219"/>
        <item x="198"/>
        <item x="177"/>
        <item x="1070"/>
        <item x="150"/>
        <item x="1057"/>
        <item x="102"/>
        <item x="47"/>
        <item x="1197"/>
        <item x="1238"/>
        <item x="881"/>
        <item x="1332"/>
        <item x="411"/>
        <item x="719"/>
        <item x="1011"/>
        <item x="666"/>
        <item x="407"/>
        <item x="397"/>
        <item x="576"/>
        <item x="511"/>
        <item x="499"/>
        <item x="1027"/>
        <item x="539"/>
        <item x="609"/>
        <item x="1136"/>
        <item x="1253"/>
        <item x="995"/>
        <item x="437"/>
        <item x="790"/>
        <item x="1074"/>
        <item x="992"/>
        <item x="1053"/>
        <item x="1016"/>
        <item x="958"/>
        <item x="267"/>
        <item x="1135"/>
        <item x="1131"/>
        <item x="642"/>
        <item x="142"/>
        <item x="780"/>
        <item x="687"/>
        <item x="323"/>
        <item x="1042"/>
        <item x="544"/>
        <item x="505"/>
        <item x="686"/>
        <item x="1328"/>
        <item x="772"/>
        <item x="1119"/>
        <item x="946"/>
        <item x="997"/>
        <item x="1041"/>
        <item x="898"/>
        <item x="350"/>
        <item x="1003"/>
        <item x="1109"/>
        <item x="1235"/>
        <item x="629"/>
        <item x="1088"/>
        <item x="766"/>
        <item x="726"/>
        <item x="727"/>
        <item x="641"/>
        <item x="400"/>
        <item x="787"/>
        <item x="933"/>
        <item m="1" x="1380"/>
        <item x="140"/>
        <item x="843"/>
        <item x="1251"/>
        <item x="225"/>
        <item x="1348"/>
        <item x="1123"/>
        <item x="1281"/>
        <item x="1372"/>
        <item x="1373"/>
        <item x="1374"/>
      </items>
    </pivotField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/>
    <pivotField axis="axisCol" compact="0" outline="0" showAll="0" defaultSubtotal="0">
      <items count="4">
        <item x="2"/>
        <item x="1"/>
        <item h="1" x="0"/>
        <item x="3"/>
      </items>
    </pivotField>
    <pivotField compact="0" outline="0" showAll="0">
      <items count="24">
        <item h="1" x="0"/>
        <item h="1" x="7"/>
        <item h="1" x="9"/>
        <item h="1" x="19"/>
        <item h="1" x="12"/>
        <item h="1" x="16"/>
        <item h="1" x="21"/>
        <item h="1" x="20"/>
        <item h="1" x="22"/>
        <item h="1" x="14"/>
        <item h="1" x="3"/>
        <item h="1" x="10"/>
        <item h="1" x="13"/>
        <item h="1" x="8"/>
        <item h="1" x="5"/>
        <item h="1" x="11"/>
        <item h="1" x="2"/>
        <item h="1" x="4"/>
        <item h="1" x="15"/>
        <item x="6"/>
        <item h="1" x="17"/>
        <item h="1" x="18"/>
        <item h="1" x="1"/>
        <item t="default"/>
      </items>
    </pivotField>
    <pivotField compact="0" outline="0" showAll="0">
      <items count="17">
        <item x="0"/>
        <item x="7"/>
        <item x="5"/>
        <item x="12"/>
        <item x="9"/>
        <item x="8"/>
        <item x="3"/>
        <item x="2"/>
        <item x="13"/>
        <item x="6"/>
        <item x="15"/>
        <item x="4"/>
        <item x="11"/>
        <item x="10"/>
        <item x="14"/>
        <item x="1"/>
        <item t="default"/>
      </items>
    </pivotField>
    <pivotField compact="0" outline="0" showAll="0">
      <items count="14">
        <item x="12"/>
        <item x="5"/>
        <item x="8"/>
        <item x="2"/>
        <item x="9"/>
        <item x="6"/>
        <item x="1"/>
        <item x="7"/>
        <item x="4"/>
        <item x="0"/>
        <item x="3"/>
        <item x="10"/>
        <item x="11"/>
        <item t="default"/>
      </items>
    </pivotField>
  </pivotFields>
  <rowFields count="1">
    <field x="20"/>
  </rowFields>
  <rowItems count="4">
    <i>
      <x v="905"/>
    </i>
    <i>
      <x v="1127"/>
    </i>
    <i>
      <x v="1128"/>
    </i>
    <i t="grand">
      <x/>
    </i>
  </rowItems>
  <colFields count="2">
    <field x="28"/>
    <field x="17"/>
  </colFields>
  <colItems count="5">
    <i>
      <x/>
      <x v="14"/>
    </i>
    <i>
      <x v="1"/>
      <x v="17"/>
    </i>
    <i r="1">
      <x v="21"/>
    </i>
    <i>
      <x v="3"/>
      <x v="5"/>
    </i>
    <i t="grand">
      <x/>
    </i>
  </colItems>
  <dataFields count="1">
    <dataField name="Suma de valor_total" fld="27" baseField="0" baseItem="0" numFmtId="8"/>
  </dataFields>
  <formats count="4">
    <format dxfId="13">
      <pivotArea field="20" type="button" dataOnly="0" labelOnly="1" outline="0" axis="axisRow" fieldPosition="0"/>
    </format>
    <format dxfId="12">
      <pivotArea dataOnly="0" labelOnly="1" outline="0" fieldPosition="0">
        <references count="1">
          <reference field="17" count="6">
            <x v="2"/>
            <x v="5"/>
            <x v="10"/>
            <x v="14"/>
            <x v="17"/>
            <x v="21"/>
          </reference>
        </references>
      </pivotArea>
    </format>
    <format dxfId="11">
      <pivotArea dataOnly="0" labelOnly="1" grandCol="1" outline="0" fieldPosition="0"/>
    </format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5AEE49-EF5B-476F-BBCA-D86D762FCF81}" name="TablaDinámica3" cacheId="84" applyNumberFormats="0" applyBorderFormats="0" applyFontFormats="0" applyPatternFormats="0" applyAlignmentFormats="0" applyWidthHeightFormats="1" dataCaption="Valores" updatedVersion="8" minRefreshableVersion="3" useAutoFormatting="1" itemPrintTitles="1" mergeItem="1" createdVersion="8" indent="0" compact="0" compactData="0" gridDropZones="1" multipleFieldFilters="0">
  <location ref="A122:F128" firstHeaderRow="1" firstDataRow="3" firstDataCol="1"/>
  <pivotFields count="32">
    <pivotField compact="0" outline="0" showAll="0" defaultSubtotal="0"/>
    <pivotField compact="0" outline="0" showAll="0" defaultSubtotal="0"/>
    <pivotField compact="0" outline="0" showAll="0"/>
    <pivotField compact="0" outline="0" showAll="0">
      <items count="3">
        <item x="0"/>
        <item h="1"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 defaultSubtotal="0">
      <items count="24">
        <item x="6"/>
        <item m="1" x="23"/>
        <item x="4"/>
        <item x="7"/>
        <item x="0"/>
        <item x="19"/>
        <item x="3"/>
        <item x="11"/>
        <item x="1"/>
        <item x="14"/>
        <item x="20"/>
        <item x="18"/>
        <item x="10"/>
        <item x="2"/>
        <item x="5"/>
        <item x="15"/>
        <item x="12"/>
        <item x="16"/>
        <item x="8"/>
        <item x="17"/>
        <item x="13"/>
        <item x="9"/>
        <item x="21"/>
        <item x="22"/>
      </items>
    </pivotField>
    <pivotField compact="0" outline="0" showAll="0"/>
    <pivotField compact="0" outline="0" showAll="0"/>
    <pivotField axis="axisRow" compact="0" outline="0" showAll="0" sortType="descending" defaultSubtotal="0">
      <items count="1382">
        <item x="882"/>
        <item x="485"/>
        <item x="218"/>
        <item x="0"/>
        <item x="409"/>
        <item x="1232"/>
        <item x="1345"/>
        <item x="387"/>
        <item x="631"/>
        <item x="124"/>
        <item x="860"/>
        <item x="1024"/>
        <item x="340"/>
        <item x="1028"/>
        <item x="640"/>
        <item x="339"/>
        <item x="659"/>
        <item x="500"/>
        <item x="664"/>
        <item x="64"/>
        <item x="337"/>
        <item x="967"/>
        <item x="121"/>
        <item x="998"/>
        <item x="984"/>
        <item x="793"/>
        <item x="1226"/>
        <item x="1227"/>
        <item x="137"/>
        <item x="1258"/>
        <item x="1194"/>
        <item x="447"/>
        <item x="448"/>
        <item x="649"/>
        <item x="443"/>
        <item x="541"/>
        <item x="542"/>
        <item x="740"/>
        <item x="438"/>
        <item x="996"/>
        <item x="319"/>
        <item x="1300"/>
        <item x="909"/>
        <item x="602"/>
        <item x="1001"/>
        <item x="1351"/>
        <item x="1095"/>
        <item x="979"/>
        <item x="81"/>
        <item x="691"/>
        <item x="345"/>
        <item x="853"/>
        <item x="461"/>
        <item x="1111"/>
        <item x="452"/>
        <item x="1291"/>
        <item x="1248"/>
        <item x="46"/>
        <item x="1254"/>
        <item x="720"/>
        <item x="706"/>
        <item x="1343"/>
        <item x="166"/>
        <item x="540"/>
        <item x="733"/>
        <item x="433"/>
        <item x="517"/>
        <item x="734"/>
        <item x="670"/>
        <item x="834"/>
        <item x="638"/>
        <item x="633"/>
        <item x="1250"/>
        <item x="1124"/>
        <item x="314"/>
        <item x="221"/>
        <item x="1049"/>
        <item x="825"/>
        <item x="845"/>
        <item x="830"/>
        <item x="548"/>
        <item x="802"/>
        <item x="439"/>
        <item x="1002"/>
        <item x="535"/>
        <item x="222"/>
        <item x="182"/>
        <item x="971"/>
        <item x="962"/>
        <item x="305"/>
        <item x="1007"/>
        <item x="92"/>
        <item x="1020"/>
        <item x="784"/>
        <item x="464"/>
        <item x="801"/>
        <item x="313"/>
        <item x="879"/>
        <item x="880"/>
        <item x="488"/>
        <item x="412"/>
        <item x="712"/>
        <item x="817"/>
        <item x="1112"/>
        <item x="90"/>
        <item x="119"/>
        <item x="115"/>
        <item x="33"/>
        <item x="257"/>
        <item x="194"/>
        <item x="816"/>
        <item x="1184"/>
        <item x="585"/>
        <item x="374"/>
        <item x="176"/>
        <item x="1144"/>
        <item x="1143"/>
        <item x="1152"/>
        <item x="956"/>
        <item x="944"/>
        <item x="957"/>
        <item x="1043"/>
        <item x="646"/>
        <item x="877"/>
        <item x="376"/>
        <item x="241"/>
        <item x="243"/>
        <item x="242"/>
        <item x="172"/>
        <item x="390"/>
        <item x="1104"/>
        <item x="1056"/>
        <item x="608"/>
        <item x="153"/>
        <item x="928"/>
        <item x="1264"/>
        <item x="526"/>
        <item x="615"/>
        <item x="591"/>
        <item x="658"/>
        <item x="1102"/>
        <item x="1066"/>
        <item x="800"/>
        <item x="820"/>
        <item x="781"/>
        <item x="268"/>
        <item x="941"/>
        <item x="61"/>
        <item x="590"/>
        <item x="589"/>
        <item x="1214"/>
        <item x="1097"/>
        <item x="155"/>
        <item x="157"/>
        <item x="30"/>
        <item x="1211"/>
        <item x="65"/>
        <item x="261"/>
        <item x="1195"/>
        <item x="1327"/>
        <item x="1364"/>
        <item x="93"/>
        <item x="1188"/>
        <item x="264"/>
        <item x="795"/>
        <item x="510"/>
        <item x="152"/>
        <item x="947"/>
        <item x="1316"/>
        <item x="1046"/>
        <item x="693"/>
        <item x="232"/>
        <item x="625"/>
        <item x="274"/>
        <item x="141"/>
        <item x="836"/>
        <item x="1185"/>
        <item x="1061"/>
        <item x="351"/>
        <item x="1128"/>
        <item x="1129"/>
        <item x="1127"/>
        <item x="1269"/>
        <item x="1294"/>
        <item x="630"/>
        <item x="987"/>
        <item x="940"/>
        <item x="768"/>
        <item x="1280"/>
        <item x="760"/>
        <item x="563"/>
        <item x="759"/>
        <item x="1309"/>
        <item x="562"/>
        <item x="804"/>
        <item x="543"/>
        <item x="395"/>
        <item x="1033"/>
        <item x="43"/>
        <item x="550"/>
        <item x="524"/>
        <item x="1189"/>
        <item x="317"/>
        <item x="1200"/>
        <item x="494"/>
        <item x="491"/>
        <item x="1198"/>
        <item x="692"/>
        <item x="1117"/>
        <item x="380"/>
        <item x="381"/>
        <item x="238"/>
        <item x="240"/>
        <item x="919"/>
        <item x="597"/>
        <item x="677"/>
        <item x="1059"/>
        <item x="990"/>
        <item x="492"/>
        <item x="415"/>
        <item x="1099"/>
        <item x="459"/>
        <item x="1352"/>
        <item x="1006"/>
        <item x="1285"/>
        <item x="918"/>
        <item x="1004"/>
        <item x="921"/>
        <item x="920"/>
        <item x="1284"/>
        <item x="1005"/>
        <item x="451"/>
        <item x="617"/>
        <item x="616"/>
        <item x="525"/>
        <item x="1302"/>
        <item x="532"/>
        <item x="618"/>
        <item x="1155"/>
        <item x="531"/>
        <item x="534"/>
        <item x="970"/>
        <item x="1315"/>
        <item x="782"/>
        <item x="113"/>
        <item x="755"/>
        <item x="750"/>
        <item x="797"/>
        <item x="1165"/>
        <item x="106"/>
        <item x="203"/>
        <item x="512"/>
        <item x="910"/>
        <item x="889"/>
        <item x="1339"/>
        <item x="262"/>
        <item x="977"/>
        <item x="507"/>
        <item x="715"/>
        <item x="1105"/>
        <item x="844"/>
        <item x="1224"/>
        <item x="57"/>
        <item x="202"/>
        <item x="675"/>
        <item x="579"/>
        <item x="125"/>
        <item x="391"/>
        <item x="287"/>
        <item x="861"/>
        <item x="663"/>
        <item x="234"/>
        <item x="66"/>
        <item x="1169"/>
        <item x="288"/>
        <item x="76"/>
        <item x="794"/>
        <item x="504"/>
        <item x="741"/>
        <item x="689"/>
        <item x="1312"/>
        <item x="332"/>
        <item x="1087"/>
        <item x="333"/>
        <item x="144"/>
        <item x="484"/>
        <item x="999"/>
        <item x="145"/>
        <item x="680"/>
        <item x="483"/>
        <item x="1098"/>
        <item x="599"/>
        <item x="104"/>
        <item x="610"/>
        <item x="607"/>
        <item x="1350"/>
        <item x="1349"/>
        <item x="388"/>
        <item x="813"/>
        <item x="811"/>
        <item x="111"/>
        <item x="703"/>
        <item x="455"/>
        <item x="1237"/>
        <item x="207"/>
        <item x="1176"/>
        <item x="493"/>
        <item x="212"/>
        <item x="431"/>
        <item x="916"/>
        <item x="495"/>
        <item x="1296"/>
        <item x="259"/>
        <item x="239"/>
        <item x="763"/>
        <item x="1048"/>
        <item x="667"/>
        <item x="717"/>
        <item x="1130"/>
        <item x="509"/>
        <item x="1375"/>
        <item x="1271"/>
        <item x="1278"/>
        <item x="516"/>
        <item x="1246"/>
        <item x="414"/>
        <item x="569"/>
        <item x="498"/>
        <item x="1017"/>
        <item x="1058"/>
        <item x="1367"/>
        <item x="224"/>
        <item x="1286"/>
        <item x="1023"/>
        <item x="25"/>
        <item x="23"/>
        <item x="24"/>
        <item x="22"/>
        <item x="21"/>
        <item x="18"/>
        <item x="15"/>
        <item x="19"/>
        <item x="420"/>
        <item x="14"/>
        <item x="17"/>
        <item x="422"/>
        <item x="16"/>
        <item x="421"/>
        <item x="372"/>
        <item x="371"/>
        <item x="621"/>
        <item x="724"/>
        <item x="725"/>
        <item x="51"/>
        <item x="97"/>
        <item x="547"/>
        <item x="6"/>
        <item x="404"/>
        <item x="756"/>
        <item x="8"/>
        <item x="904"/>
        <item x="354"/>
        <item x="190"/>
        <item x="536"/>
        <item x="357"/>
        <item x="258"/>
        <item x="936"/>
        <item x="822"/>
        <item x="821"/>
        <item x="171"/>
        <item x="935"/>
        <item x="1148"/>
        <item x="863"/>
        <item x="402"/>
        <item x="1009"/>
        <item x="657"/>
        <item x="976"/>
        <item x="304"/>
        <item x="355"/>
        <item x="356"/>
        <item x="444"/>
        <item x="892"/>
        <item x="245"/>
        <item x="187"/>
        <item x="914"/>
        <item x="1359"/>
        <item x="867"/>
        <item x="684"/>
        <item x="806"/>
        <item x="1336"/>
        <item x="1293"/>
        <item x="1149"/>
        <item x="1361"/>
        <item x="521"/>
        <item x="1319"/>
        <item x="891"/>
        <item x="246"/>
        <item x="1322"/>
        <item x="683"/>
        <item x="1360"/>
        <item x="298"/>
        <item x="866"/>
        <item x="1318"/>
        <item x="1321"/>
        <item x="682"/>
        <item x="1363"/>
        <item x="519"/>
        <item x="1101"/>
        <item x="1292"/>
        <item x="1362"/>
        <item x="937"/>
        <item x="681"/>
        <item x="1320"/>
        <item x="643"/>
        <item x="181"/>
        <item x="520"/>
        <item x="462"/>
        <item x="903"/>
        <item x="993"/>
        <item x="1221"/>
        <item x="685"/>
        <item x="40"/>
        <item x="899"/>
        <item x="1089"/>
        <item x="586"/>
        <item x="545"/>
        <item x="28"/>
        <item x="729"/>
        <item x="1193"/>
        <item x="1030"/>
        <item x="560"/>
        <item x="1082"/>
        <item x="1025"/>
        <item x="557"/>
        <item x="558"/>
        <item x="927"/>
        <item x="776"/>
        <item x="799"/>
        <item x="575"/>
        <item x="808"/>
        <item x="1242"/>
        <item x="251"/>
        <item x="751"/>
        <item x="1096"/>
        <item x="329"/>
        <item x="416"/>
        <item x="1167"/>
        <item x="906"/>
        <item x="878"/>
        <item x="1263"/>
        <item x="896"/>
        <item x="1063"/>
        <item x="554"/>
        <item x="223"/>
        <item x="1212"/>
        <item x="1213"/>
        <item x="968"/>
        <item x="1275"/>
        <item x="466"/>
        <item x="846"/>
        <item x="568"/>
        <item x="156"/>
        <item x="606"/>
        <item x="189"/>
        <item x="31"/>
        <item x="1072"/>
        <item x="885"/>
        <item x="502"/>
        <item x="955"/>
        <item x="418"/>
        <item x="832"/>
        <item x="315"/>
        <item x="456"/>
        <item x="897"/>
        <item x="27"/>
        <item x="674"/>
        <item x="280"/>
        <item x="555"/>
        <item x="508"/>
        <item x="292"/>
        <item x="382"/>
        <item x="247"/>
        <item x="513"/>
        <item x="460"/>
        <item x="277"/>
        <item x="324"/>
        <item x="537"/>
        <item x="1244"/>
        <item x="538"/>
        <item x="248"/>
        <item x="233"/>
        <item x="1255"/>
        <item x="732"/>
        <item x="286"/>
        <item x="260"/>
        <item x="419"/>
        <item x="256"/>
        <item x="986"/>
        <item x="895"/>
        <item x="231"/>
        <item x="367"/>
        <item x="283"/>
        <item x="690"/>
        <item x="211"/>
        <item x="546"/>
        <item x="596"/>
        <item x="1314"/>
        <item x="553"/>
        <item x="514"/>
        <item x="427"/>
        <item x="249"/>
        <item x="978"/>
        <item x="695"/>
        <item x="1203"/>
        <item x="753"/>
        <item x="752"/>
        <item x="1138"/>
        <item x="358"/>
        <item x="1069"/>
        <item x="148"/>
        <item x="39"/>
        <item x="708"/>
        <item x="1157"/>
        <item x="192"/>
        <item x="1156"/>
        <item x="1266"/>
        <item x="425"/>
        <item x="912"/>
        <item x="1153"/>
        <item x="1311"/>
        <item x="506"/>
        <item x="347"/>
        <item x="635"/>
        <item x="369"/>
        <item x="496"/>
        <item x="917"/>
        <item x="1326"/>
        <item x="809"/>
        <item x="943"/>
        <item x="829"/>
        <item x="1243"/>
        <item x="389"/>
        <item x="1257"/>
        <item x="980"/>
        <item x="812"/>
        <item x="112"/>
        <item x="1110"/>
        <item x="235"/>
        <item x="814"/>
        <item x="702"/>
        <item x="454"/>
        <item x="294"/>
        <item x="341"/>
        <item x="637"/>
        <item x="302"/>
        <item x="385"/>
        <item x="1218"/>
        <item x="762"/>
        <item x="922"/>
        <item x="871"/>
        <item x="1039"/>
        <item x="1047"/>
        <item x="954"/>
        <item x="870"/>
        <item x="1146"/>
        <item x="34"/>
        <item x="786"/>
        <item x="398"/>
        <item x="1073"/>
        <item x="774"/>
        <item x="1295"/>
        <item x="1141"/>
        <item x="1192"/>
        <item x="1208"/>
        <item x="1103"/>
        <item x="151"/>
        <item x="1044"/>
        <item x="230"/>
        <item x="38"/>
        <item x="191"/>
        <item x="1093"/>
        <item x="873"/>
        <item x="1305"/>
        <item x="552"/>
        <item x="56"/>
        <item x="1022"/>
        <item x="566"/>
        <item x="469"/>
        <item x="204"/>
        <item x="671"/>
        <item x="408"/>
        <item x="975"/>
        <item x="377"/>
        <item x="969"/>
        <item m="1" x="1377"/>
        <item x="960"/>
        <item x="1122"/>
        <item x="948"/>
        <item x="770"/>
        <item x="934"/>
        <item x="1010"/>
        <item x="1217"/>
        <item x="1355"/>
        <item x="926"/>
        <item x="1186"/>
        <item x="250"/>
        <item x="229"/>
        <item x="841"/>
        <item x="1215"/>
        <item x="12"/>
        <item x="220"/>
        <item x="55"/>
        <item x="1107"/>
        <item x="285"/>
        <item x="284"/>
        <item x="214"/>
        <item x="1273"/>
        <item x="1163"/>
        <item x="982"/>
        <item x="216"/>
        <item x="215"/>
        <item x="170"/>
        <item x="168"/>
        <item x="435"/>
        <item x="1150"/>
        <item x="344"/>
        <item x="1344"/>
        <item x="765"/>
        <item x="87"/>
        <item x="440"/>
        <item x="1118"/>
        <item x="1289"/>
        <item x="429"/>
        <item x="722"/>
        <item x="1279"/>
        <item x="704"/>
        <item x="828"/>
        <item x="91"/>
        <item x="165"/>
        <item x="1036"/>
        <item x="343"/>
        <item x="490"/>
        <item x="1142"/>
        <item x="854"/>
        <item x="309"/>
        <item x="627"/>
        <item x="748"/>
        <item x="1154"/>
        <item x="89"/>
        <item x="1338"/>
        <item x="1337"/>
        <item x="10"/>
        <item x="417"/>
        <item x="432"/>
        <item x="497"/>
        <item x="721"/>
        <item x="436"/>
        <item x="598"/>
        <item x="1031"/>
        <item x="94"/>
        <item x="848"/>
        <item x="434"/>
        <item x="196"/>
        <item x="394"/>
        <item x="1171"/>
        <item x="167"/>
        <item x="3"/>
        <item x="838"/>
        <item x="403"/>
        <item x="858"/>
        <item x="180"/>
        <item x="710"/>
        <item x="82"/>
        <item x="164"/>
        <item x="311"/>
        <item x="1234"/>
        <item x="1115"/>
        <item x="1035"/>
        <item m="1" x="1378"/>
        <item x="88"/>
        <item x="322"/>
        <item x="723"/>
        <item x="868"/>
        <item x="1071"/>
        <item x="913"/>
        <item x="327"/>
        <item x="518"/>
        <item x="486"/>
        <item x="428"/>
        <item x="254"/>
        <item x="823"/>
        <item x="530"/>
        <item x="291"/>
        <item x="1222"/>
        <item x="529"/>
        <item x="624"/>
        <item x="678"/>
        <item x="565"/>
        <item x="655"/>
        <item x="612"/>
        <item x="900"/>
        <item x="788"/>
        <item x="1236"/>
        <item x="672"/>
        <item x="593"/>
        <item x="1064"/>
        <item x="613"/>
        <item x="370"/>
        <item x="316"/>
        <item x="577"/>
        <item x="1015"/>
        <item x="477"/>
        <item x="1106"/>
        <item x="754"/>
        <item x="798"/>
        <item x="1207"/>
        <item x="839"/>
        <item x="1366"/>
        <item x="1139"/>
        <item x="890"/>
        <item x="929"/>
        <item x="972"/>
        <item x="1040"/>
        <item x="373"/>
        <item x="600"/>
        <item x="883"/>
        <item x="614"/>
        <item x="930"/>
        <item x="303"/>
        <item x="473"/>
        <item x="1090"/>
        <item x="399"/>
        <item x="273"/>
        <item x="1075"/>
        <item x="476"/>
        <item x="147"/>
        <item x="1267"/>
        <item x="1310"/>
        <item x="872"/>
        <item x="7"/>
        <item x="869"/>
        <item x="648"/>
        <item x="647"/>
        <item x="581"/>
        <item x="950"/>
        <item x="983"/>
        <item x="849"/>
        <item x="335"/>
        <item x="1282"/>
        <item x="122"/>
        <item x="1175"/>
        <item x="716"/>
        <item x="299"/>
        <item x="533"/>
        <item x="1196"/>
        <item x="349"/>
        <item x="908"/>
        <item x="1177"/>
        <item x="1259"/>
        <item x="1219"/>
        <item x="1126"/>
        <item x="644"/>
        <item x="888"/>
        <item x="1081"/>
        <item x="331"/>
        <item x="1240"/>
        <item x="227"/>
        <item x="69"/>
        <item x="1241"/>
        <item x="1080"/>
        <item x="334"/>
        <item x="907"/>
        <item x="1223"/>
        <item x="769"/>
        <item x="901"/>
        <item x="26"/>
        <item x="894"/>
        <item x="905"/>
        <item x="11"/>
        <item x="67"/>
        <item x="1170"/>
        <item x="810"/>
        <item x="1190"/>
        <item x="855"/>
        <item x="1108"/>
        <item x="453"/>
        <item x="1308"/>
        <item x="263"/>
        <item x="252"/>
        <item x="100"/>
        <item x="306"/>
        <item x="1026"/>
        <item x="336"/>
        <item x="1268"/>
        <item x="626"/>
        <item x="796"/>
        <item x="764"/>
        <item x="1220"/>
        <item x="1297"/>
        <item x="709"/>
        <item x="136"/>
        <item x="279"/>
        <item x="199"/>
        <item x="361"/>
        <item x="134"/>
        <item x="197"/>
        <item x="133"/>
        <item x="1094"/>
        <item x="457"/>
        <item x="295"/>
        <item x="842"/>
        <item x="135"/>
        <item x="523"/>
        <item x="1178"/>
        <item x="77"/>
        <item x="785"/>
        <item x="571"/>
        <item x="696"/>
        <item x="463"/>
        <item x="362"/>
        <item x="378"/>
        <item x="570"/>
        <item x="668"/>
        <item x="53"/>
        <item x="826"/>
        <item x="1307"/>
        <item x="41"/>
        <item x="964"/>
        <item x="697"/>
        <item x="1199"/>
        <item x="1083"/>
        <item x="1021"/>
        <item x="1151"/>
        <item x="501"/>
        <item x="126"/>
        <item x="1159"/>
        <item x="1369"/>
        <item x="1346"/>
        <item x="835"/>
        <item x="587"/>
        <item x="831"/>
        <item x="1125"/>
        <item x="128"/>
        <item x="698"/>
        <item x="253"/>
        <item x="783"/>
        <item x="52"/>
        <item x="130"/>
        <item x="951"/>
        <item x="1172"/>
        <item x="1160"/>
        <item x="270"/>
        <item x="522"/>
        <item x="938"/>
        <item x="275"/>
        <item x="1225"/>
        <item x="1228"/>
        <item x="269"/>
        <item x="383"/>
        <item x="406"/>
        <item x="446"/>
        <item x="1181"/>
        <item x="1180"/>
        <item x="1019"/>
        <item x="1051"/>
        <item x="1034"/>
        <item x="915"/>
        <item x="293"/>
        <item x="471"/>
        <item x="5"/>
        <item x="237"/>
        <item x="79"/>
        <item x="178"/>
        <item x="1113"/>
        <item x="665"/>
        <item x="1260"/>
        <item x="932"/>
        <item x="360"/>
        <item x="405"/>
        <item x="1162"/>
        <item x="985"/>
        <item x="392"/>
        <item x="68"/>
        <item x="699"/>
        <item x="132"/>
        <item x="1356"/>
        <item x="131"/>
        <item x="325"/>
        <item x="1191"/>
        <item x="551"/>
        <item x="857"/>
        <item x="163"/>
        <item x="974"/>
        <item x="1187"/>
        <item x="694"/>
        <item x="942"/>
        <item x="966"/>
        <item x="745"/>
        <item x="746"/>
        <item x="747"/>
        <item x="592"/>
        <item x="1166"/>
        <item x="594"/>
        <item x="1055"/>
        <item x="931"/>
        <item x="1340"/>
        <item x="117"/>
        <item x="209"/>
        <item x="272"/>
        <item x="1038"/>
        <item x="945"/>
        <item x="851"/>
        <item x="939"/>
        <item x="1368"/>
        <item x="146"/>
        <item x="1252"/>
        <item x="953"/>
        <item x="1068"/>
        <item x="328"/>
        <item x="730"/>
        <item x="791"/>
        <item x="673"/>
        <item x="60"/>
        <item x="623"/>
        <item x="379"/>
        <item x="728"/>
        <item x="773"/>
        <item x="1158"/>
        <item x="632"/>
        <item x="1272"/>
        <item x="601"/>
        <item x="297"/>
        <item x="503"/>
        <item x="1335"/>
        <item x="688"/>
        <item x="35"/>
        <item x="424"/>
        <item x="228"/>
        <item x="1365"/>
        <item x="1012"/>
        <item x="62"/>
        <item x="656"/>
        <item x="48"/>
        <item x="49"/>
        <item x="413"/>
        <item x="36"/>
        <item x="72"/>
        <item x="45"/>
        <item x="1323"/>
        <item x="1091"/>
        <item x="874"/>
        <item x="37"/>
        <item x="1092"/>
        <item x="792"/>
        <item x="188"/>
        <item x="206"/>
        <item x="1"/>
        <item x="278"/>
        <item x="430"/>
        <item x="158"/>
        <item x="705"/>
        <item x="965"/>
        <item x="651"/>
        <item x="652"/>
        <item x="1325"/>
        <item x="1301"/>
        <item x="1324"/>
        <item x="20"/>
        <item x="348"/>
        <item x="559"/>
        <item x="1201"/>
        <item x="1164"/>
        <item x="887"/>
        <item x="775"/>
        <item x="886"/>
        <item x="1062"/>
        <item x="1121"/>
        <item x="1331"/>
        <item x="1182"/>
        <item x="44"/>
        <item x="346"/>
        <item x="1371"/>
        <item x="961"/>
        <item x="330"/>
        <item x="393"/>
        <item x="850"/>
        <item x="884"/>
        <item x="1247"/>
        <item x="1357"/>
        <item x="852"/>
        <item x="1168"/>
        <item x="208"/>
        <item x="1210"/>
        <item x="1173"/>
        <item x="1216"/>
        <item x="653"/>
        <item x="654"/>
        <item x="396"/>
        <item x="1274"/>
        <item x="865"/>
        <item x="584"/>
        <item x="1287"/>
        <item x="952"/>
        <item x="925"/>
        <item x="441"/>
        <item x="1179"/>
        <item x="573"/>
        <item x="771"/>
        <item x="1265"/>
        <item x="58"/>
        <item x="42"/>
        <item x="603"/>
        <item x="578"/>
        <item x="1052"/>
        <item x="173"/>
        <item x="99"/>
        <item x="149"/>
        <item x="989"/>
        <item x="1358"/>
        <item x="1206"/>
        <item x="1231"/>
        <item m="1" x="1381"/>
        <item x="988"/>
        <item x="949"/>
        <item x="749"/>
        <item x="186"/>
        <item x="73"/>
        <item x="1147"/>
        <item x="50"/>
        <item x="1202"/>
        <item x="59"/>
        <item x="118"/>
        <item x="9"/>
        <item x="32"/>
        <item x="2"/>
        <item x="981"/>
        <item x="973"/>
        <item x="63"/>
        <item x="767"/>
        <item x="620"/>
        <item x="114"/>
        <item x="123"/>
        <item x="159"/>
        <item x="864"/>
        <item x="1000"/>
        <item x="549"/>
        <item x="465"/>
        <item x="83"/>
        <item x="401"/>
        <item x="310"/>
        <item x="487"/>
        <item x="757"/>
        <item x="84"/>
        <item x="1288"/>
        <item x="320"/>
        <item x="1317"/>
        <item x="567"/>
        <item x="1354"/>
        <item x="1353"/>
        <item x="1140"/>
        <item x="472"/>
        <item m="1" x="1376"/>
        <item x="86"/>
        <item x="255"/>
        <item x="321"/>
        <item x="628"/>
        <item x="634"/>
        <item x="290"/>
        <item x="326"/>
        <item x="352"/>
        <item x="707"/>
        <item x="807"/>
        <item x="307"/>
        <item x="1018"/>
        <item x="478"/>
        <item x="75"/>
        <item x="1313"/>
        <item x="458"/>
        <item x="296"/>
        <item x="824"/>
        <item x="636"/>
        <item x="365"/>
        <item x="731"/>
        <item x="78"/>
        <item x="574"/>
        <item x="923"/>
        <item x="138"/>
        <item x="70"/>
        <item x="669"/>
        <item x="200"/>
        <item x="54"/>
        <item x="527"/>
        <item x="1370"/>
        <item x="364"/>
        <item x="1245"/>
        <item x="713"/>
        <item x="1276"/>
        <item x="1277"/>
        <item x="1014"/>
        <item x="564"/>
        <item x="761"/>
        <item x="805"/>
        <item x="902"/>
        <item x="1037"/>
        <item x="213"/>
        <item x="470"/>
        <item x="4"/>
        <item x="1008"/>
        <item x="236"/>
        <item x="856"/>
        <item x="179"/>
        <item x="1050"/>
        <item x="308"/>
        <item x="80"/>
        <item x="217"/>
        <item x="162"/>
        <item x="1233"/>
        <item x="827"/>
        <item x="837"/>
        <item x="701"/>
        <item x="1270"/>
        <item x="893"/>
        <item x="1114"/>
        <item x="1333"/>
        <item x="639"/>
        <item x="105"/>
        <item x="561"/>
        <item x="71"/>
        <item x="363"/>
        <item x="161"/>
        <item x="195"/>
        <item x="116"/>
        <item x="777"/>
        <item x="169"/>
        <item x="205"/>
        <item x="95"/>
        <item x="96"/>
        <item x="1060"/>
        <item x="528"/>
        <item x="583"/>
        <item x="120"/>
        <item x="353"/>
        <item x="1100"/>
        <item x="426"/>
        <item x="1249"/>
        <item x="819"/>
        <item x="384"/>
        <item x="85"/>
        <item x="1029"/>
        <item x="779"/>
        <item x="300"/>
        <item x="1347"/>
        <item x="580"/>
        <item x="876"/>
        <item x="175"/>
        <item x="859"/>
        <item x="582"/>
        <item x="301"/>
        <item x="1256"/>
        <item x="1116"/>
        <item x="386"/>
        <item x="1334"/>
        <item x="778"/>
        <item x="758"/>
        <item x="711"/>
        <item x="718"/>
        <item x="1013"/>
        <item x="847"/>
        <item x="1078"/>
        <item x="815"/>
        <item x="1145"/>
        <item x="1032"/>
        <item x="342"/>
        <item x="1290"/>
        <item x="1183"/>
        <item x="818"/>
        <item x="833"/>
        <item x="449"/>
        <item x="450"/>
        <item x="572"/>
        <item x="74"/>
        <item x="185"/>
        <item x="281"/>
        <item x="467"/>
        <item x="468"/>
        <item x="282"/>
        <item x="1133"/>
        <item x="276"/>
        <item x="840"/>
        <item x="359"/>
        <item x="244"/>
        <item x="98"/>
        <item x="183"/>
        <item x="924"/>
        <item x="101"/>
        <item x="622"/>
        <item x="184"/>
        <item x="338"/>
        <item x="127"/>
        <item x="174"/>
        <item x="160"/>
        <item x="1120"/>
        <item x="375"/>
        <item x="475"/>
        <item x="366"/>
        <item x="210"/>
        <item x="410"/>
        <item x="875"/>
        <item x="29"/>
        <item x="107"/>
        <item x="108"/>
        <item x="445"/>
        <item x="645"/>
        <item x="619"/>
        <item x="714"/>
        <item x="1298"/>
        <item x="193"/>
        <item x="312"/>
        <item x="1303"/>
        <item x="480"/>
        <item x="481"/>
        <item x="1084"/>
        <item x="110"/>
        <item x="109"/>
        <item x="271"/>
        <item x="201"/>
        <item x="289"/>
        <item x="1306"/>
        <item x="489"/>
        <item x="676"/>
        <item x="1229"/>
        <item x="143"/>
        <item x="1230"/>
        <item x="556"/>
        <item x="129"/>
        <item x="1342"/>
        <item x="1341"/>
        <item x="1079"/>
        <item x="515"/>
        <item x="604"/>
        <item x="1205"/>
        <item x="1204"/>
        <item x="662"/>
        <item x="661"/>
        <item x="479"/>
        <item x="482"/>
        <item x="588"/>
        <item x="368"/>
        <item x="1261"/>
        <item x="1174"/>
        <item x="911"/>
        <item x="605"/>
        <item x="660"/>
        <item x="862"/>
        <item x="1077"/>
        <item x="442"/>
        <item x="423"/>
        <item x="139"/>
        <item x="650"/>
        <item x="1209"/>
        <item x="318"/>
        <item x="1283"/>
        <item x="1086"/>
        <item x="1161"/>
        <item x="1239"/>
        <item x="611"/>
        <item x="103"/>
        <item x="735"/>
        <item x="1132"/>
        <item x="738"/>
        <item x="739"/>
        <item x="1262"/>
        <item x="1134"/>
        <item x="743"/>
        <item x="1067"/>
        <item x="737"/>
        <item x="154"/>
        <item x="1085"/>
        <item x="1330"/>
        <item x="963"/>
        <item m="1" x="1379"/>
        <item x="13"/>
        <item x="679"/>
        <item x="789"/>
        <item x="1076"/>
        <item x="1329"/>
        <item x="265"/>
        <item x="736"/>
        <item x="266"/>
        <item x="742"/>
        <item x="1299"/>
        <item x="1065"/>
        <item x="1045"/>
        <item x="991"/>
        <item x="994"/>
        <item x="744"/>
        <item x="226"/>
        <item x="959"/>
        <item x="1054"/>
        <item x="1137"/>
        <item x="1304"/>
        <item x="595"/>
        <item x="700"/>
        <item x="803"/>
        <item x="474"/>
        <item x="219"/>
        <item x="198"/>
        <item x="177"/>
        <item x="1070"/>
        <item x="150"/>
        <item x="1057"/>
        <item x="102"/>
        <item x="47"/>
        <item x="1197"/>
        <item x="1238"/>
        <item x="881"/>
        <item x="1332"/>
        <item x="411"/>
        <item x="719"/>
        <item x="1011"/>
        <item x="666"/>
        <item x="407"/>
        <item x="397"/>
        <item x="576"/>
        <item x="511"/>
        <item x="499"/>
        <item x="1027"/>
        <item x="539"/>
        <item x="609"/>
        <item x="1136"/>
        <item x="1253"/>
        <item x="995"/>
        <item x="437"/>
        <item x="790"/>
        <item x="1074"/>
        <item x="992"/>
        <item x="1053"/>
        <item x="1016"/>
        <item x="958"/>
        <item x="267"/>
        <item x="1135"/>
        <item x="1131"/>
        <item x="642"/>
        <item x="142"/>
        <item x="780"/>
        <item x="687"/>
        <item x="323"/>
        <item x="1042"/>
        <item x="544"/>
        <item x="505"/>
        <item x="686"/>
        <item x="1328"/>
        <item x="772"/>
        <item x="1119"/>
        <item x="946"/>
        <item x="997"/>
        <item x="1041"/>
        <item x="898"/>
        <item x="350"/>
        <item x="1003"/>
        <item x="1109"/>
        <item x="1235"/>
        <item x="629"/>
        <item x="1088"/>
        <item x="766"/>
        <item x="726"/>
        <item x="727"/>
        <item x="641"/>
        <item x="400"/>
        <item x="787"/>
        <item x="933"/>
        <item m="1" x="1380"/>
        <item x="140"/>
        <item x="843"/>
        <item x="1251"/>
        <item x="225"/>
        <item x="1348"/>
        <item x="1123"/>
        <item x="1281"/>
        <item x="1372"/>
        <item x="1373"/>
        <item x="137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dataField="1"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/>
    <pivotField axis="axisCol" compact="0" outline="0" showAll="0" defaultSubtotal="0">
      <items count="4">
        <item x="2"/>
        <item x="1"/>
        <item h="1" x="0"/>
        <item x="3"/>
      </items>
    </pivotField>
    <pivotField compact="0" outline="0" showAll="0">
      <items count="24">
        <item h="1" x="0"/>
        <item h="1" x="7"/>
        <item h="1" x="9"/>
        <item h="1" x="19"/>
        <item h="1" x="12"/>
        <item h="1" x="16"/>
        <item h="1" x="21"/>
        <item h="1" x="20"/>
        <item h="1" x="22"/>
        <item h="1" x="14"/>
        <item h="1" x="3"/>
        <item h="1" x="10"/>
        <item h="1" x="13"/>
        <item h="1" x="8"/>
        <item h="1" x="5"/>
        <item h="1" x="11"/>
        <item h="1" x="2"/>
        <item h="1" x="4"/>
        <item h="1" x="15"/>
        <item x="6"/>
        <item h="1" x="17"/>
        <item h="1" x="18"/>
        <item h="1" x="1"/>
        <item t="default"/>
      </items>
    </pivotField>
    <pivotField compact="0" outline="0" showAll="0">
      <items count="17">
        <item x="0"/>
        <item x="7"/>
        <item x="5"/>
        <item x="12"/>
        <item x="9"/>
        <item x="8"/>
        <item x="3"/>
        <item x="2"/>
        <item x="13"/>
        <item x="6"/>
        <item x="15"/>
        <item x="4"/>
        <item x="11"/>
        <item x="10"/>
        <item x="14"/>
        <item x="1"/>
        <item t="default"/>
      </items>
    </pivotField>
    <pivotField compact="0" outline="0" showAll="0">
      <items count="14">
        <item x="12"/>
        <item x="5"/>
        <item x="8"/>
        <item x="2"/>
        <item x="9"/>
        <item x="6"/>
        <item x="1"/>
        <item x="7"/>
        <item x="4"/>
        <item x="0"/>
        <item x="3"/>
        <item x="10"/>
        <item x="11"/>
        <item t="default"/>
      </items>
    </pivotField>
  </pivotFields>
  <rowFields count="1">
    <field x="20"/>
  </rowFields>
  <rowItems count="4">
    <i>
      <x v="1127"/>
    </i>
    <i>
      <x v="905"/>
    </i>
    <i>
      <x v="1128"/>
    </i>
    <i t="grand">
      <x/>
    </i>
  </rowItems>
  <colFields count="2">
    <field x="28"/>
    <field x="17"/>
  </colFields>
  <colItems count="5">
    <i>
      <x/>
      <x v="14"/>
    </i>
    <i>
      <x v="1"/>
      <x v="17"/>
    </i>
    <i r="1">
      <x v="21"/>
    </i>
    <i>
      <x v="3"/>
      <x v="5"/>
    </i>
    <i t="grand">
      <x/>
    </i>
  </colItems>
  <dataFields count="1">
    <dataField name="Suma de cantidad" fld="23" baseField="0" baseItem="0"/>
  </dataFields>
  <formats count="3">
    <format dxfId="16">
      <pivotArea field="20" type="button" dataOnly="0" labelOnly="1" outline="0" axis="axisRow" fieldPosition="0"/>
    </format>
    <format dxfId="15">
      <pivotArea dataOnly="0" labelOnly="1" outline="0" fieldPosition="0">
        <references count="1">
          <reference field="17" count="6">
            <x v="2"/>
            <x v="5"/>
            <x v="10"/>
            <x v="14"/>
            <x v="17"/>
            <x v="21"/>
          </reference>
        </references>
      </pivotArea>
    </format>
    <format dxfId="14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aDinámica1" cacheId="8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16:I28" firstHeaderRow="2" firstDataRow="2" firstDataCol="8"/>
  <pivotFields count="32">
    <pivotField axis="axisRow" compact="0" outline="0" showAll="0" defaultSubtotal="0">
      <items count="30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m="1" x="3025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40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1"/>
        <item x="2912"/>
        <item x="2913"/>
        <item x="2914"/>
        <item x="2915"/>
        <item x="2916"/>
        <item x="2917"/>
        <item x="2918"/>
        <item x="2919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5"/>
        <item x="2996"/>
        <item x="2997"/>
        <item x="2998"/>
        <item x="2999"/>
        <item x="3002"/>
        <item x="3004"/>
        <item x="3005"/>
        <item x="3006"/>
        <item x="3007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08"/>
        <item m="1" x="3009"/>
        <item x="13"/>
        <item x="2639"/>
        <item x="2641"/>
        <item x="2669"/>
        <item x="2910"/>
        <item x="2920"/>
        <item x="2994"/>
        <item x="3000"/>
        <item x="3001"/>
        <item x="3003"/>
      </items>
    </pivotField>
    <pivotField axis="axisRow" compact="0" outline="0" showAll="0" defaultSubtotal="0">
      <items count="1631">
        <item x="625"/>
        <item x="1533"/>
        <item x="882"/>
        <item x="768"/>
        <item x="1044"/>
        <item x="152"/>
        <item x="744"/>
        <item x="634"/>
        <item x="685"/>
        <item x="1233"/>
        <item x="1206"/>
        <item x="850"/>
        <item x="1475"/>
        <item x="863"/>
        <item x="754"/>
        <item x="357"/>
        <item x="142"/>
        <item x="296"/>
        <item x="256"/>
        <item x="23"/>
        <item x="789"/>
        <item x="90"/>
        <item x="285"/>
        <item x="990"/>
        <item x="976"/>
        <item x="988"/>
        <item x="1159"/>
        <item x="913"/>
        <item x="1012"/>
        <item x="150"/>
        <item x="1202"/>
        <item x="906"/>
        <item x="1288"/>
        <item x="1456"/>
        <item x="1526"/>
        <item x="838"/>
        <item x="1269"/>
        <item x="541"/>
        <item x="484"/>
        <item x="741"/>
        <item x="423"/>
        <item x="1579"/>
        <item x="335"/>
        <item x="575"/>
        <item x="1370"/>
        <item x="1170"/>
        <item x="1436"/>
        <item x="192"/>
        <item x="860"/>
        <item x="1000"/>
        <item x="664"/>
        <item x="1166"/>
        <item x="287"/>
        <item x="274"/>
        <item x="1208"/>
        <item x="910"/>
        <item x="1284"/>
        <item x="1407"/>
        <item x="317"/>
        <item x="497"/>
        <item x="562"/>
        <item x="1396"/>
        <item x="203"/>
        <item x="304"/>
        <item x="1100"/>
        <item x="717"/>
        <item x="727"/>
        <item x="875"/>
        <item x="1276"/>
        <item x="202"/>
        <item x="457"/>
        <item x="1223"/>
        <item x="1205"/>
        <item x="1421"/>
        <item x="1417"/>
        <item x="1397"/>
        <item x="1506"/>
        <item x="1040"/>
        <item x="1138"/>
        <item x="21"/>
        <item x="719"/>
        <item x="758"/>
        <item x="715"/>
        <item x="293"/>
        <item x="1211"/>
        <item x="711"/>
        <item x="57"/>
        <item x="648"/>
        <item x="1516"/>
        <item x="378"/>
        <item x="1160"/>
        <item x="1113"/>
        <item x="271"/>
        <item x="730"/>
        <item x="1246"/>
        <item x="519"/>
        <item x="1300"/>
        <item x="1523"/>
        <item x="800"/>
        <item x="174"/>
        <item x="792"/>
        <item x="914"/>
        <item x="110"/>
        <item x="904"/>
        <item x="563"/>
        <item x="524"/>
        <item x="1343"/>
        <item x="345"/>
        <item x="1529"/>
        <item x="1583"/>
        <item x="112"/>
        <item x="522"/>
        <item x="1294"/>
        <item x="853"/>
        <item x="636"/>
        <item x="1006"/>
        <item x="82"/>
        <item x="89"/>
        <item x="901"/>
        <item x="1375"/>
        <item x="1576"/>
        <item x="997"/>
        <item x="1220"/>
        <item x="671"/>
        <item x="277"/>
        <item x="1071"/>
        <item x="263"/>
        <item x="1460"/>
        <item x="429"/>
        <item x="739"/>
        <item x="1353"/>
        <item x="718"/>
        <item x="896"/>
        <item x="433"/>
        <item x="982"/>
        <item x="1577"/>
        <item x="1464"/>
        <item x="1163"/>
        <item x="1334"/>
        <item x="939"/>
        <item x="887"/>
        <item x="606"/>
        <item x="143"/>
        <item x="787"/>
        <item x="132"/>
        <item x="385"/>
        <item x="1195"/>
        <item x="779"/>
        <item x="374"/>
        <item x="380"/>
        <item x="1510"/>
        <item x="18"/>
        <item x="12"/>
        <item x="693"/>
        <item x="831"/>
        <item x="1112"/>
        <item x="111"/>
        <item x="659"/>
        <item x="1532"/>
        <item x="477"/>
        <item x="377"/>
        <item x="635"/>
        <item x="502"/>
        <item x="1105"/>
        <item x="1003"/>
        <item x="1254"/>
        <item x="1104"/>
        <item x="26"/>
        <item x="1207"/>
        <item x="589"/>
        <item x="1612"/>
        <item x="217"/>
        <item x="713"/>
        <item x="670"/>
        <item x="1400"/>
        <item x="1142"/>
        <item x="1446"/>
        <item x="49"/>
        <item x="1121"/>
        <item x="540"/>
        <item x="1190"/>
        <item x="846"/>
        <item x="811"/>
        <item x="428"/>
        <item x="1152"/>
        <item x="291"/>
        <item x="612"/>
        <item x="215"/>
        <item x="359"/>
        <item x="450"/>
        <item x="1024"/>
        <item x="1009"/>
        <item x="1117"/>
        <item x="1545"/>
        <item x="857"/>
        <item x="370"/>
        <item x="680"/>
        <item x="708"/>
        <item x="1425"/>
        <item x="375"/>
        <item x="165"/>
        <item x="262"/>
        <item m="1" x="1629"/>
        <item x="234"/>
        <item x="1580"/>
        <item x="117"/>
        <item x="1450"/>
        <item x="205"/>
        <item x="20"/>
        <item x="248"/>
        <item x="1347"/>
        <item x="596"/>
        <item x="1275"/>
        <item x="1445"/>
        <item x="211"/>
        <item x="1168"/>
        <item x="505"/>
        <item x="1239"/>
        <item x="1433"/>
        <item x="1390"/>
        <item x="1255"/>
        <item x="935"/>
        <item x="1306"/>
        <item x="252"/>
        <item x="1570"/>
        <item x="60"/>
        <item x="894"/>
        <item x="1059"/>
        <item x="1025"/>
        <item x="1201"/>
        <item x="889"/>
        <item x="1137"/>
        <item x="923"/>
        <item x="1402"/>
        <item x="1305"/>
        <item x="1107"/>
        <item x="1484"/>
        <item x="195"/>
        <item x="116"/>
        <item x="84"/>
        <item x="167"/>
        <item x="956"/>
        <item x="660"/>
        <item x="1336"/>
        <item x="108"/>
        <item x="1388"/>
        <item x="225"/>
        <item x="105"/>
        <item x="426"/>
        <item x="48"/>
        <item x="1143"/>
        <item x="339"/>
        <item x="425"/>
        <item x="965"/>
        <item x="461"/>
        <item x="491"/>
        <item x="313"/>
        <item x="1088"/>
        <item x="478"/>
        <item x="1377"/>
        <item x="957"/>
        <item x="675"/>
        <item x="554"/>
        <item x="353"/>
        <item x="752"/>
        <item x="714"/>
        <item x="173"/>
        <item x="490"/>
        <item x="75"/>
        <item x="979"/>
        <item x="809"/>
        <item x="1542"/>
        <item x="597"/>
        <item x="233"/>
        <item x="1459"/>
        <item x="1442"/>
        <item x="903"/>
        <item x="257"/>
        <item x="1376"/>
        <item x="157"/>
        <item x="668"/>
        <item x="1324"/>
        <item x="107"/>
        <item x="221"/>
        <item x="139"/>
        <item x="392"/>
        <item x="630"/>
        <item x="1266"/>
        <item x="880"/>
        <item x="915"/>
        <item x="1299"/>
        <item x="697"/>
        <item x="1471"/>
        <item x="856"/>
        <item x="1564"/>
        <item x="273"/>
        <item x="723"/>
        <item x="973"/>
        <item x="456"/>
        <item x="206"/>
        <item x="632"/>
        <item x="410"/>
        <item x="1499"/>
        <item x="402"/>
        <item x="1243"/>
        <item x="417"/>
        <item x="1041"/>
        <item x="777"/>
        <item x="1491"/>
        <item x="1120"/>
        <item x="1521"/>
        <item x="546"/>
        <item x="822"/>
        <item x="692"/>
        <item x="133"/>
        <item x="931"/>
        <item x="1129"/>
        <item x="1089"/>
        <item x="462"/>
        <item x="280"/>
        <item x="1524"/>
        <item x="67"/>
        <item x="1192"/>
        <item x="1481"/>
        <item x="620"/>
        <item x="854"/>
        <item x="1075"/>
        <item x="1607"/>
        <item x="536"/>
        <item x="966"/>
        <item x="576"/>
        <item x="682"/>
        <item x="1204"/>
        <item x="919"/>
        <item x="900"/>
        <item x="852"/>
        <item x="591"/>
        <item x="1406"/>
        <item x="1462"/>
        <item x="765"/>
        <item x="95"/>
        <item x="17"/>
        <item x="1394"/>
        <item x="411"/>
        <item x="897"/>
        <item x="795"/>
        <item x="633"/>
        <item x="226"/>
        <item x="824"/>
        <item x="790"/>
        <item x="977"/>
        <item x="574"/>
        <item x="47"/>
        <item x="855"/>
        <item x="1126"/>
        <item x="1487"/>
        <item x="1494"/>
        <item x="434"/>
        <item x="733"/>
        <item x="415"/>
        <item x="325"/>
        <item x="327"/>
        <item x="911"/>
        <item x="1212"/>
        <item x="826"/>
        <item x="1139"/>
        <item x="1240"/>
        <item x="603"/>
        <item x="1181"/>
        <item x="126"/>
        <item x="893"/>
        <item x="494"/>
        <item x="537"/>
        <item x="141"/>
        <item x="229"/>
        <item x="54"/>
        <item x="1079"/>
        <item x="890"/>
        <item x="1224"/>
        <item x="571"/>
        <item x="512"/>
        <item x="557"/>
        <item x="204"/>
        <item x="709"/>
        <item x="1200"/>
        <item x="963"/>
        <item x="1018"/>
        <item x="242"/>
        <item x="1480"/>
        <item x="1385"/>
        <item x="584"/>
        <item x="1378"/>
        <item x="964"/>
        <item x="216"/>
        <item x="1167"/>
        <item x="1554"/>
        <item x="1449"/>
        <item x="839"/>
        <item x="1426"/>
        <item x="842"/>
        <item x="266"/>
        <item x="40"/>
        <item x="725"/>
        <item x="258"/>
        <item x="122"/>
        <item x="1522"/>
        <item x="641"/>
        <item x="182"/>
        <item x="259"/>
        <item x="1144"/>
        <item x="371"/>
        <item x="1389"/>
        <item x="1515"/>
        <item x="1103"/>
        <item x="376"/>
        <item x="213"/>
        <item x="1169"/>
        <item x="1078"/>
        <item x="1084"/>
        <item x="207"/>
        <item x="253"/>
        <item x="1328"/>
        <item x="170"/>
        <item x="1618"/>
        <item x="837"/>
        <item x="147"/>
        <item x="1434"/>
        <item x="362"/>
        <item x="1391"/>
        <item x="300"/>
        <item x="131"/>
        <item x="324"/>
        <item x="728"/>
        <item x="623"/>
        <item x="566"/>
        <item x="604"/>
        <item x="835"/>
        <item x="647"/>
        <item x="695"/>
        <item x="1123"/>
        <item x="201"/>
        <item x="549"/>
        <item x="500"/>
        <item x="493"/>
        <item x="32"/>
        <item x="1555"/>
        <item x="933"/>
        <item x="7"/>
        <item x="1135"/>
        <item x="11"/>
        <item x="312"/>
        <item x="885"/>
        <item x="163"/>
        <item x="570"/>
        <item x="160"/>
        <item x="309"/>
        <item x="503"/>
        <item x="61"/>
        <item x="329"/>
        <item x="1173"/>
        <item x="810"/>
        <item x="314"/>
        <item x="640"/>
        <item x="568"/>
        <item x="320"/>
        <item x="305"/>
        <item x="492"/>
        <item x="572"/>
        <item x="177"/>
        <item x="912"/>
        <item x="239"/>
        <item x="349"/>
        <item x="386"/>
        <item x="302"/>
        <item x="246"/>
        <item x="236"/>
        <item x="222"/>
        <item x="158"/>
        <item x="1111"/>
        <item x="867"/>
        <item x="22"/>
        <item x="828"/>
        <item x="1349"/>
        <item x="1335"/>
        <item x="363"/>
        <item x="1476"/>
        <item x="526"/>
        <item x="1256"/>
        <item x="829"/>
        <item x="1544"/>
        <item x="489"/>
        <item x="1247"/>
        <item x="10"/>
        <item x="78"/>
        <item x="1036"/>
        <item x="1315"/>
        <item x="1106"/>
        <item x="703"/>
        <item x="1034"/>
        <item x="169"/>
        <item x="653"/>
        <item x="128"/>
        <item x="1291"/>
        <item x="579"/>
        <item x="120"/>
        <item x="109"/>
        <item x="520"/>
        <item x="1219"/>
        <item x="1616"/>
        <item x="1438"/>
        <item x="194"/>
        <item x="506"/>
        <item x="283"/>
        <item x="235"/>
        <item x="858"/>
        <item x="1444"/>
        <item x="921"/>
        <item x="1573"/>
        <item x="1373"/>
        <item x="1561"/>
        <item x="1463"/>
        <item x="644"/>
        <item x="654"/>
        <item x="1518"/>
        <item x="1005"/>
        <item x="1049"/>
        <item x="627"/>
        <item x="1319"/>
        <item x="479"/>
        <item x="1548"/>
        <item x="748"/>
        <item x="1087"/>
        <item x="1297"/>
        <item x="485"/>
        <item x="1308"/>
        <item x="877"/>
        <item x="1296"/>
        <item x="1496"/>
        <item x="1340"/>
        <item x="539"/>
        <item x="1617"/>
        <item x="1374"/>
        <item x="786"/>
        <item x="782"/>
        <item x="224"/>
        <item x="994"/>
        <item x="237"/>
        <item x="187"/>
        <item x="629"/>
        <item x="1314"/>
        <item x="662"/>
        <item x="1367"/>
        <item x="1571"/>
        <item x="56"/>
        <item x="435"/>
        <item x="1551"/>
        <item x="1277"/>
        <item x="1489"/>
        <item x="1010"/>
        <item x="941"/>
        <item x="700"/>
        <item x="1592"/>
        <item x="1161"/>
        <item x="666"/>
        <item x="1384"/>
        <item x="1309"/>
        <item x="736"/>
        <item x="1282"/>
        <item x="483"/>
        <item x="440"/>
        <item x="590"/>
        <item x="762"/>
        <item x="812"/>
        <item x="153"/>
        <item x="408"/>
        <item x="710"/>
        <item x="771"/>
        <item x="171"/>
        <item x="1398"/>
        <item x="1414"/>
        <item x="1155"/>
        <item x="104"/>
        <item x="455"/>
        <item x="807"/>
        <item x="227"/>
        <item x="940"/>
        <item x="1441"/>
        <item x="1244"/>
        <item x="694"/>
        <item x="1613"/>
        <item x="1553"/>
        <item x="678"/>
        <item x="364"/>
        <item x="891"/>
        <item x="155"/>
        <item x="240"/>
        <item x="1565"/>
        <item x="959"/>
        <item x="354"/>
        <item x="100"/>
        <item x="28"/>
        <item x="1114"/>
        <item x="36"/>
        <item x="0"/>
        <item x="1615"/>
        <item x="1451"/>
        <item x="1102"/>
        <item x="368"/>
        <item x="1329"/>
        <item x="282"/>
        <item x="1004"/>
        <item x="397"/>
        <item x="1312"/>
        <item x="1267"/>
        <item x="480"/>
        <item x="1260"/>
        <item x="816"/>
        <item x="1125"/>
        <item x="127"/>
        <item x="808"/>
        <item x="208"/>
        <item x="1540"/>
        <item x="465"/>
        <item x="183"/>
        <item x="92"/>
        <item x="1227"/>
        <item x="35"/>
        <item x="101"/>
        <item x="995"/>
        <item x="1422"/>
        <item x="488"/>
        <item x="1604"/>
        <item x="1420"/>
        <item x="159"/>
        <item x="955"/>
        <item x="1234"/>
        <item x="308"/>
        <item x="1026"/>
        <item x="499"/>
        <item x="848"/>
        <item x="1218"/>
        <item x="214"/>
        <item x="883"/>
        <item x="937"/>
        <item x="1352"/>
        <item x="656"/>
        <item x="53"/>
        <item x="1232"/>
        <item x="1316"/>
        <item x="592"/>
        <item x="698"/>
        <item x="1365"/>
        <item x="1214"/>
        <item x="948"/>
        <item x="1430"/>
        <item x="1504"/>
        <item x="1289"/>
        <item x="766"/>
        <item x="448"/>
        <item x="798"/>
        <item x="219"/>
        <item x="1627"/>
        <item x="1360"/>
        <item x="581"/>
        <item x="175"/>
        <item x="699"/>
        <item x="1597"/>
        <item x="747"/>
        <item x="1002"/>
        <item x="1409"/>
        <item x="39"/>
        <item x="59"/>
        <item x="25"/>
        <item x="399"/>
        <item x="352"/>
        <item x="278"/>
        <item x="71"/>
        <item x="191"/>
        <item x="1403"/>
        <item x="1149"/>
        <item x="66"/>
        <item x="1013"/>
        <item x="1582"/>
        <item x="780"/>
        <item x="1348"/>
        <item x="1584"/>
        <item x="406"/>
        <item x="275"/>
        <item x="356"/>
        <item x="1164"/>
        <item x="847"/>
        <item x="825"/>
        <item x="1203"/>
        <item x="295"/>
        <item x="1513"/>
        <item x="1015"/>
        <item x="80"/>
        <item x="1047"/>
        <item x="776"/>
        <item x="637"/>
        <item x="1598"/>
        <item x="930"/>
        <item x="1543"/>
        <item x="1488"/>
        <item x="943"/>
        <item x="569"/>
        <item x="980"/>
        <item x="384"/>
        <item x="1180"/>
        <item x="907"/>
        <item x="802"/>
        <item x="1413"/>
        <item x="1546"/>
        <item x="652"/>
        <item x="870"/>
        <item x="1593"/>
        <item x="840"/>
        <item x="361"/>
        <item x="962"/>
        <item x="1217"/>
        <item x="1399"/>
        <item x="1014"/>
        <item x="888"/>
        <item x="1418"/>
        <item x="925"/>
        <item x="1366"/>
        <item x="1383"/>
        <item x="892"/>
        <item x="1067"/>
        <item x="331"/>
        <item x="794"/>
        <item x="731"/>
        <item x="1229"/>
        <item x="550"/>
        <item x="1028"/>
        <item x="1060"/>
        <item x="1371"/>
        <item x="106"/>
        <item x="1502"/>
        <item x="1094"/>
        <item x="445"/>
        <item x="199"/>
        <item x="42"/>
        <item x="46"/>
        <item x="1369"/>
        <item x="1095"/>
        <item x="288"/>
        <item x="1530"/>
        <item x="746"/>
        <item x="209"/>
        <item x="228"/>
        <item x="249"/>
        <item x="1235"/>
        <item x="1199"/>
        <item x="1455"/>
        <item x="1063"/>
        <item x="284"/>
        <item x="1033"/>
        <item x="1327"/>
        <item x="1509"/>
        <item x="1283"/>
        <item x="1251"/>
        <item x="1108"/>
        <item x="102"/>
        <item x="1122"/>
        <item x="1027"/>
        <item x="297"/>
        <item x="91"/>
        <item x="41"/>
        <item x="1119"/>
        <item x="1439"/>
        <item x="1342"/>
        <item x="1076"/>
        <item x="1248"/>
        <item x="929"/>
        <item x="83"/>
        <item x="4"/>
        <item x="861"/>
        <item x="830"/>
        <item x="43"/>
        <item x="1331"/>
        <item x="1016"/>
        <item x="927"/>
        <item x="1011"/>
        <item x="583"/>
        <item x="1259"/>
        <item x="243"/>
        <item x="68"/>
        <item x="254"/>
        <item x="414"/>
        <item x="954"/>
        <item x="1588"/>
        <item x="983"/>
        <item x="881"/>
        <item x="338"/>
        <item x="1118"/>
        <item x="1101"/>
        <item x="797"/>
        <item x="1301"/>
        <item x="917"/>
        <item x="535"/>
        <item x="999"/>
        <item x="422"/>
        <item x="1537"/>
        <item x="382"/>
        <item x="30"/>
        <item x="705"/>
        <item x="1265"/>
        <item x="1302"/>
        <item x="341"/>
        <item x="212"/>
        <item x="1556"/>
        <item x="358"/>
        <item x="62"/>
        <item x="268"/>
        <item x="759"/>
        <item x="330"/>
        <item x="1058"/>
        <item x="1355"/>
        <item x="878"/>
        <item x="544"/>
        <item x="508"/>
        <item x="416"/>
        <item x="1470"/>
        <item x="322"/>
        <item x="876"/>
        <item x="1115"/>
        <item x="272"/>
        <item x="1483"/>
        <item x="820"/>
        <item x="689"/>
        <item x="1093"/>
        <item x="179"/>
        <item x="1043"/>
        <item x="618"/>
        <item x="412"/>
        <item x="186"/>
        <item x="270"/>
        <item x="464"/>
        <item x="193"/>
        <item x="1560"/>
        <item x="944"/>
        <item x="832"/>
        <item x="1042"/>
        <item x="613"/>
        <item x="784"/>
        <item x="1621"/>
        <item x="834"/>
        <item x="833"/>
        <item x="315"/>
        <item x="1253"/>
        <item x="908"/>
        <item x="1520"/>
        <item x="1381"/>
        <item x="558"/>
        <item x="737"/>
        <item x="1272"/>
        <item x="1386"/>
        <item x="449"/>
        <item x="501"/>
        <item x="561"/>
        <item x="1357"/>
        <item x="514"/>
        <item x="928"/>
        <item x="1490"/>
        <item x="761"/>
        <item x="1423"/>
        <item x="773"/>
        <item x="1098"/>
        <item x="1082"/>
        <item x="58"/>
        <item x="316"/>
        <item x="1517"/>
        <item x="845"/>
        <item x="884"/>
        <item x="619"/>
        <item x="638"/>
        <item x="626"/>
        <item x="1599"/>
        <item x="1287"/>
        <item x="767"/>
        <item x="1387"/>
        <item x="1132"/>
        <item x="970"/>
        <item x="998"/>
        <item x="93"/>
        <item x="1261"/>
        <item x="661"/>
        <item x="299"/>
        <item x="407"/>
        <item x="37"/>
        <item x="1458"/>
        <item x="176"/>
        <item x="525"/>
        <item x="823"/>
        <item x="474"/>
        <item x="869"/>
        <item x="1468"/>
        <item x="598"/>
        <item x="712"/>
        <item x="365"/>
        <item x="5"/>
        <item x="726"/>
        <item x="1124"/>
        <item x="1280"/>
        <item x="466"/>
        <item x="545"/>
        <item x="987"/>
        <item x="1020"/>
        <item x="1039"/>
        <item x="578"/>
        <item x="1134"/>
        <item x="244"/>
        <item x="441"/>
        <item x="290"/>
        <item x="1606"/>
        <item x="672"/>
        <item x="1057"/>
        <item x="81"/>
        <item x="336"/>
        <item x="1001"/>
        <item x="1469"/>
        <item x="886"/>
        <item x="125"/>
        <item x="1022"/>
        <item x="1140"/>
        <item x="276"/>
        <item x="509"/>
        <item x="851"/>
        <item x="1485"/>
        <item x="1567"/>
        <item x="1081"/>
        <item x="974"/>
        <item x="418"/>
        <item x="289"/>
        <item x="1474"/>
        <item x="827"/>
        <item x="785"/>
        <item x="511"/>
        <item x="734"/>
        <item x="817"/>
        <item x="1505"/>
        <item x="1150"/>
        <item x="1550"/>
        <item x="1393"/>
        <item x="724"/>
        <item x="238"/>
        <item x="1252"/>
        <item x="608"/>
        <item x="650"/>
        <item x="1151"/>
        <item x="905"/>
        <item x="1358"/>
        <item x="573"/>
        <item x="409"/>
        <item x="1602"/>
        <item x="1467"/>
        <item x="140"/>
        <item x="1"/>
        <item x="1519"/>
        <item x="1493"/>
        <item x="683"/>
        <item x="655"/>
        <item x="796"/>
        <item x="381"/>
        <item x="172"/>
        <item x="1249"/>
        <item x="1325"/>
        <item x="1448"/>
        <item x="3"/>
        <item x="556"/>
        <item x="1311"/>
        <item x="1321"/>
        <item x="611"/>
        <item x="446"/>
        <item x="702"/>
        <item x="1531"/>
        <item x="1031"/>
        <item x="551"/>
        <item x="340"/>
        <item x="391"/>
        <item x="470"/>
        <item x="945"/>
        <item x="593"/>
        <item x="144"/>
        <item x="1250"/>
        <item x="301"/>
        <item x="530"/>
        <item x="1127"/>
        <item x="265"/>
        <item x="996"/>
        <item x="684"/>
        <item x="33"/>
        <item x="1298"/>
        <item x="778"/>
        <item x="1500"/>
        <item x="681"/>
        <item x="1050"/>
        <item x="1055"/>
        <item x="1304"/>
        <item x="1179"/>
        <item x="504"/>
        <item x="396"/>
        <item x="985"/>
        <item x="1454"/>
        <item x="1157"/>
        <item x="1231"/>
        <item x="1443"/>
        <item x="1572"/>
        <item x="403"/>
        <item x="180"/>
        <item x="1437"/>
        <item x="1068"/>
        <item x="1313"/>
        <item x="1222"/>
        <item x="1177"/>
        <item x="1176"/>
        <item x="1226"/>
        <item x="1303"/>
        <item x="1622"/>
        <item x="1392"/>
        <item x="1364"/>
        <item x="844"/>
        <item x="1191"/>
        <item x="255"/>
        <item x="1292"/>
        <item x="421"/>
        <item x="1341"/>
        <item x="419"/>
        <item x="247"/>
        <item x="1188"/>
        <item x="1625"/>
        <item x="649"/>
        <item x="123"/>
        <item x="1317"/>
        <item x="543"/>
        <item x="439"/>
        <item x="818"/>
        <item x="532"/>
        <item x="1486"/>
        <item x="1339"/>
        <item x="1461"/>
        <item x="1605"/>
        <item x="1189"/>
        <item x="398"/>
        <item x="874"/>
        <item x="1492"/>
        <item x="1264"/>
        <item x="836"/>
        <item x="136"/>
        <item x="518"/>
        <item x="430"/>
        <item x="1395"/>
        <item x="1165"/>
        <item x="1512"/>
        <item x="1136"/>
        <item x="1268"/>
        <item x="98"/>
        <item x="1090"/>
        <item x="1029"/>
        <item x="8"/>
        <item x="481"/>
        <item x="646"/>
        <item x="1382"/>
        <item x="72"/>
        <item x="1209"/>
        <item x="451"/>
        <item x="388"/>
        <item x="750"/>
        <item x="372"/>
        <item x="1070"/>
        <item x="542"/>
        <item x="507"/>
        <item x="763"/>
        <item x="1585"/>
        <item x="1236"/>
        <item x="1052"/>
        <item x="691"/>
        <item x="513"/>
        <item x="616"/>
        <item x="1273"/>
        <item x="1262"/>
        <item x="1528"/>
        <item x="281"/>
        <item x="1032"/>
        <item x="1411"/>
        <item x="115"/>
        <item x="351"/>
        <item x="337"/>
        <item x="424"/>
        <item x="1099"/>
        <item x="395"/>
        <item x="498"/>
        <item x="547"/>
        <item x="306"/>
        <item x="1330"/>
        <item x="602"/>
        <item x="346"/>
        <item x="220"/>
        <item x="1271"/>
        <item x="87"/>
        <item x="594"/>
        <item x="1595"/>
        <item x="658"/>
        <item x="1538"/>
        <item x="1035"/>
        <item x="1054"/>
        <item x="1447"/>
        <item x="487"/>
        <item x="859"/>
        <item x="1578"/>
        <item x="251"/>
        <item x="413"/>
        <item x="770"/>
        <item x="1086"/>
        <item x="1023"/>
        <item x="432"/>
        <item x="1194"/>
        <item x="264"/>
        <item x="65"/>
        <item x="260"/>
        <item x="472"/>
        <item x="947"/>
        <item x="614"/>
        <item x="1508"/>
        <item x="975"/>
        <item x="1350"/>
        <item x="79"/>
        <item x="1281"/>
        <item x="1535"/>
        <item x="951"/>
        <item x="64"/>
        <item x="1175"/>
        <item x="1216"/>
        <item x="1574"/>
        <item x="1154"/>
        <item x="801"/>
        <item x="922"/>
        <item x="34"/>
        <item x="1072"/>
        <item x="1495"/>
        <item x="753"/>
        <item x="819"/>
        <item x="1566"/>
        <item x="454"/>
        <item x="210"/>
        <item x="19"/>
        <item x="1066"/>
        <item x="806"/>
        <item x="676"/>
        <item x="677"/>
        <item x="1344"/>
        <item x="582"/>
        <item x="328"/>
        <item x="873"/>
        <item x="1158"/>
        <item x="533"/>
        <item x="555"/>
        <item x="1080"/>
        <item x="1600"/>
        <item x="1310"/>
        <item x="1440"/>
        <item x="124"/>
        <item x="1410"/>
        <item x="1183"/>
        <item x="1429"/>
        <item x="716"/>
        <item x="799"/>
        <item x="1257"/>
        <item x="149"/>
        <item x="1210"/>
        <item x="1547"/>
        <item x="871"/>
        <item x="775"/>
        <item x="1596"/>
        <item x="1590"/>
        <item x="868"/>
        <item x="269"/>
        <item x="609"/>
        <item x="1431"/>
        <item x="1225"/>
        <item x="515"/>
        <item x="755"/>
        <item x="815"/>
        <item x="989"/>
        <item x="436"/>
        <item x="1215"/>
        <item x="1610"/>
        <item x="181"/>
        <item x="1174"/>
        <item x="118"/>
        <item x="1064"/>
        <item x="1061"/>
        <item x="267"/>
        <item x="1472"/>
        <item x="401"/>
        <item x="565"/>
        <item x="564"/>
        <item x="121"/>
        <item x="51"/>
        <item x="607"/>
        <item x="909"/>
        <item x="1482"/>
        <item x="1007"/>
        <item x="294"/>
        <item x="991"/>
        <item x="864"/>
        <item x="134"/>
        <item x="517"/>
        <item x="1511"/>
        <item x="950"/>
        <item x="599"/>
        <item x="1611"/>
        <item x="1274"/>
        <item x="1242"/>
        <item x="1362"/>
        <item x="1354"/>
        <item x="938"/>
        <item x="969"/>
        <item x="1457"/>
        <item x="1193"/>
        <item x="971"/>
        <item x="232"/>
        <item x="52"/>
        <item x="760"/>
        <item x="918"/>
        <item x="458"/>
        <item x="601"/>
        <item x="184"/>
        <item x="50"/>
        <item x="27"/>
        <item m="1" x="1628"/>
        <item x="981"/>
        <item x="162"/>
        <item x="198"/>
        <item x="200"/>
        <item x="1077"/>
        <item x="1568"/>
        <item x="1404"/>
        <item x="605"/>
        <item x="686"/>
        <item x="992"/>
        <item x="245"/>
        <item x="135"/>
        <item x="463"/>
        <item x="1008"/>
        <item x="453"/>
        <item x="1419"/>
        <item x="482"/>
        <item x="1171"/>
        <item x="862"/>
        <item x="1178"/>
        <item x="916"/>
        <item x="805"/>
        <item x="1477"/>
        <item x="1038"/>
        <item x="74"/>
        <item x="1432"/>
        <item x="1295"/>
        <item x="355"/>
        <item x="523"/>
        <item x="735"/>
        <item x="1405"/>
        <item x="1092"/>
        <item x="843"/>
        <item x="1619"/>
        <item x="1408"/>
        <item x="788"/>
        <item x="389"/>
        <item x="972"/>
        <item x="387"/>
        <item x="1333"/>
        <item x="821"/>
        <item x="1525"/>
        <item x="772"/>
        <item x="151"/>
        <item x="1130"/>
        <item x="190"/>
        <item x="749"/>
        <item x="1359"/>
        <item x="1279"/>
        <item x="334"/>
        <item x="679"/>
        <item x="99"/>
        <item x="743"/>
        <item x="1557"/>
        <item x="1428"/>
        <item x="286"/>
        <item x="960"/>
        <item x="1285"/>
        <item x="756"/>
        <item x="86"/>
        <item x="427"/>
        <item x="137"/>
        <item x="307"/>
        <item x="393"/>
        <item x="1073"/>
        <item x="1527"/>
        <item x="63"/>
        <item x="1466"/>
        <item x="926"/>
        <item x="967"/>
        <item x="223"/>
        <item x="1172"/>
        <item x="1278"/>
        <item x="1069"/>
        <item x="1345"/>
        <item x="1338"/>
        <item x="1053"/>
        <item x="1552"/>
        <item x="1424"/>
        <item x="1452"/>
        <item x="467"/>
        <item x="138"/>
        <item x="1498"/>
        <item x="1286"/>
        <item x="148"/>
        <item x="1051"/>
        <item x="1037"/>
        <item x="706"/>
        <item x="1198"/>
        <item x="783"/>
        <item x="1133"/>
        <item x="673"/>
        <item x="15"/>
        <item x="444"/>
        <item x="781"/>
        <item x="73"/>
        <item x="1609"/>
        <item x="459"/>
        <item x="189"/>
        <item x="978"/>
        <item x="722"/>
        <item x="261"/>
        <item x="663"/>
        <item x="1603"/>
        <item x="29"/>
        <item x="156"/>
        <item x="348"/>
        <item x="1453"/>
        <item x="318"/>
        <item x="1116"/>
        <item x="369"/>
        <item x="250"/>
        <item x="1559"/>
        <item x="1473"/>
        <item x="24"/>
        <item x="1541"/>
        <item x="178"/>
        <item x="85"/>
        <item x="431"/>
        <item x="600"/>
        <item x="961"/>
        <item x="742"/>
        <item x="495"/>
        <item x="1479"/>
        <item x="55"/>
        <item x="185"/>
        <item x="475"/>
        <item x="241"/>
        <item x="342"/>
        <item x="1361"/>
        <item x="332"/>
        <item x="321"/>
        <item x="438"/>
        <item x="14"/>
        <item x="394"/>
        <item x="1380"/>
        <item x="1591"/>
        <item x="1184"/>
        <item x="1221"/>
        <item x="949"/>
        <item x="1536"/>
        <item x="2"/>
        <item x="1435"/>
        <item x="993"/>
        <item x="1322"/>
        <item x="1586"/>
        <item x="688"/>
        <item x="757"/>
        <item x="643"/>
        <item x="751"/>
        <item x="1549"/>
        <item x="1241"/>
        <item x="610"/>
        <item x="1230"/>
        <item x="1323"/>
        <item x="1147"/>
        <item x="1614"/>
        <item x="984"/>
        <item x="769"/>
        <item x="534"/>
        <item x="303"/>
        <item x="476"/>
        <item x="1575"/>
        <item x="580"/>
        <item x="1148"/>
        <item x="932"/>
        <item x="298"/>
        <item x="720"/>
        <item x="130"/>
        <item x="1501"/>
        <item x="1213"/>
        <item x="96"/>
        <item x="588"/>
        <item x="146"/>
        <item x="1626"/>
        <item x="1238"/>
        <item x="1608"/>
        <item x="1416"/>
        <item x="1562"/>
        <item x="538"/>
        <item x="1427"/>
        <item x="1145"/>
        <item x="373"/>
        <item x="1065"/>
        <item x="471"/>
        <item x="360"/>
        <item x="1030"/>
        <item x="1594"/>
        <item x="791"/>
        <item x="76"/>
        <item x="631"/>
        <item x="1056"/>
        <item x="473"/>
        <item x="311"/>
        <item x="447"/>
        <item x="469"/>
        <item x="622"/>
        <item x="38"/>
        <item x="1497"/>
        <item x="585"/>
        <item x="319"/>
        <item x="872"/>
        <item x="1019"/>
        <item x="934"/>
        <item x="218"/>
        <item x="1363"/>
        <item x="1368"/>
        <item x="704"/>
        <item x="230"/>
        <item x="946"/>
        <item x="529"/>
        <item x="1096"/>
        <item x="665"/>
        <item x="920"/>
        <item x="1620"/>
        <item x="129"/>
        <item x="1146"/>
        <item x="113"/>
        <item x="1091"/>
        <item x="639"/>
        <item x="531"/>
        <item x="323"/>
        <item x="1153"/>
        <item x="595"/>
        <item x="1258"/>
        <item x="496"/>
        <item x="516"/>
        <item x="1589"/>
        <item x="166"/>
        <item x="1290"/>
        <item x="628"/>
        <item x="6"/>
        <item x="968"/>
        <item x="696"/>
        <item x="521"/>
        <item x="366"/>
        <item x="420"/>
        <item x="924"/>
        <item x="879"/>
        <item x="1110"/>
        <item x="764"/>
        <item x="70"/>
        <item x="841"/>
        <item x="197"/>
        <item x="942"/>
        <item x="486"/>
        <item x="953"/>
        <item x="1021"/>
        <item x="804"/>
        <item x="1558"/>
        <item x="1534"/>
        <item x="350"/>
        <item x="188"/>
        <item x="1062"/>
        <item x="1263"/>
        <item x="114"/>
        <item x="552"/>
        <item x="865"/>
        <item x="168"/>
        <item x="895"/>
        <item x="510"/>
        <item x="94"/>
        <item x="803"/>
        <item x="443"/>
        <item x="899"/>
        <item x="1237"/>
        <item x="1141"/>
        <item x="902"/>
        <item x="645"/>
        <item x="1507"/>
        <item m="1" x="1630"/>
        <item x="452"/>
        <item x="1196"/>
        <item x="577"/>
        <item x="1372"/>
        <item x="553"/>
        <item x="1415"/>
        <item x="548"/>
        <item x="1045"/>
        <item x="1601"/>
        <item x="97"/>
        <item x="1478"/>
        <item x="528"/>
        <item x="31"/>
        <item x="1131"/>
        <item x="667"/>
        <item x="567"/>
        <item x="560"/>
        <item x="1514"/>
        <item x="651"/>
        <item x="292"/>
        <item x="1320"/>
        <item x="866"/>
        <item x="400"/>
        <item x="1017"/>
        <item x="814"/>
        <item x="437"/>
        <item x="1074"/>
        <item x="738"/>
        <item x="1182"/>
        <item x="958"/>
        <item x="1048"/>
        <item x="344"/>
        <item x="898"/>
        <item x="1097"/>
        <item x="1185"/>
        <item x="405"/>
        <item x="77"/>
        <item x="326"/>
        <item x="1128"/>
        <item x="44"/>
        <item x="442"/>
        <item x="9"/>
        <item x="468"/>
        <item x="231"/>
        <item x="154"/>
        <item x="88"/>
        <item x="1085"/>
        <item x="936"/>
        <item x="1228"/>
        <item x="624"/>
        <item x="1326"/>
        <item x="559"/>
        <item x="119"/>
        <item x="1563"/>
        <item x="45"/>
        <item x="586"/>
        <item x="1187"/>
        <item x="674"/>
        <item x="161"/>
        <item x="333"/>
        <item x="745"/>
        <item x="1162"/>
        <item x="615"/>
        <item x="383"/>
        <item x="1245"/>
        <item x="1539"/>
        <item x="1083"/>
        <item x="16"/>
        <item x="310"/>
        <item x="1046"/>
        <item x="1412"/>
        <item x="1401"/>
        <item x="732"/>
        <item x="1569"/>
        <item x="1186"/>
        <item x="103"/>
        <item x="379"/>
        <item x="1351"/>
        <item x="1293"/>
        <item x="69"/>
        <item x="1346"/>
        <item x="849"/>
        <item x="1318"/>
        <item x="1109"/>
        <item x="164"/>
        <item x="721"/>
        <item x="196"/>
        <item x="617"/>
        <item x="527"/>
        <item x="404"/>
        <item x="669"/>
        <item x="460"/>
        <item x="1503"/>
        <item x="621"/>
        <item x="1379"/>
        <item x="642"/>
        <item x="145"/>
        <item x="793"/>
        <item x="279"/>
        <item x="1156"/>
        <item x="740"/>
        <item x="1337"/>
        <item x="986"/>
        <item x="1332"/>
        <item x="343"/>
        <item x="1270"/>
        <item x="687"/>
        <item x="774"/>
        <item x="707"/>
        <item x="690"/>
        <item x="347"/>
        <item x="657"/>
        <item x="587"/>
        <item x="813"/>
        <item x="952"/>
        <item x="729"/>
        <item x="390"/>
        <item x="1307"/>
        <item x="367"/>
        <item x="701"/>
        <item x="13"/>
        <item x="1197"/>
        <item x="1356"/>
        <item x="1465"/>
        <item x="1581"/>
        <item x="1587"/>
        <item x="1623"/>
        <item x="1624"/>
      </items>
    </pivotField>
    <pivotField compact="0" outline="0" showAll="0"/>
    <pivotField compact="0" outline="0" showAll="0">
      <items count="3">
        <item x="0"/>
        <item h="1"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24">
        <item x="6"/>
        <item m="1" x="23"/>
        <item x="4"/>
        <item x="7"/>
        <item x="0"/>
        <item x="19"/>
        <item x="3"/>
        <item x="11"/>
        <item x="1"/>
        <item x="14"/>
        <item x="20"/>
        <item x="18"/>
        <item x="10"/>
        <item x="2"/>
        <item x="5"/>
        <item x="15"/>
        <item x="12"/>
        <item x="16"/>
        <item x="8"/>
        <item x="17"/>
        <item x="13"/>
        <item x="9"/>
        <item x="21"/>
        <item x="22"/>
      </items>
    </pivotField>
    <pivotField compact="0" outline="0" showAll="0"/>
    <pivotField compact="0" outline="0" showAll="0"/>
    <pivotField axis="axisRow" compact="0" outline="0" showAll="0" defaultSubtotal="0">
      <items count="1382">
        <item x="882"/>
        <item x="485"/>
        <item x="218"/>
        <item x="0"/>
        <item x="409"/>
        <item x="1232"/>
        <item x="1345"/>
        <item x="387"/>
        <item x="631"/>
        <item x="124"/>
        <item x="860"/>
        <item x="1024"/>
        <item x="340"/>
        <item x="1028"/>
        <item x="640"/>
        <item x="339"/>
        <item x="659"/>
        <item x="500"/>
        <item x="664"/>
        <item x="64"/>
        <item x="337"/>
        <item x="967"/>
        <item x="121"/>
        <item x="998"/>
        <item x="984"/>
        <item x="793"/>
        <item x="1226"/>
        <item x="1227"/>
        <item x="137"/>
        <item x="1258"/>
        <item x="1194"/>
        <item x="447"/>
        <item x="448"/>
        <item x="649"/>
        <item x="443"/>
        <item x="541"/>
        <item x="542"/>
        <item x="740"/>
        <item x="438"/>
        <item x="996"/>
        <item x="319"/>
        <item x="1300"/>
        <item x="909"/>
        <item x="602"/>
        <item x="1001"/>
        <item x="1351"/>
        <item x="1095"/>
        <item x="979"/>
        <item x="81"/>
        <item x="691"/>
        <item x="345"/>
        <item x="853"/>
        <item x="461"/>
        <item x="1111"/>
        <item x="452"/>
        <item x="1291"/>
        <item x="1248"/>
        <item x="46"/>
        <item x="1254"/>
        <item x="720"/>
        <item x="706"/>
        <item x="1343"/>
        <item x="166"/>
        <item x="540"/>
        <item x="733"/>
        <item x="433"/>
        <item x="517"/>
        <item x="734"/>
        <item x="670"/>
        <item x="834"/>
        <item x="638"/>
        <item x="633"/>
        <item x="1250"/>
        <item x="1124"/>
        <item x="314"/>
        <item x="221"/>
        <item x="1049"/>
        <item x="825"/>
        <item x="845"/>
        <item x="830"/>
        <item x="548"/>
        <item x="802"/>
        <item x="439"/>
        <item x="1002"/>
        <item x="535"/>
        <item x="222"/>
        <item x="182"/>
        <item x="971"/>
        <item x="962"/>
        <item x="305"/>
        <item x="1007"/>
        <item x="92"/>
        <item x="1020"/>
        <item x="784"/>
        <item x="464"/>
        <item x="801"/>
        <item x="313"/>
        <item x="879"/>
        <item x="880"/>
        <item x="488"/>
        <item x="412"/>
        <item x="712"/>
        <item x="817"/>
        <item x="1112"/>
        <item x="90"/>
        <item x="119"/>
        <item x="115"/>
        <item x="33"/>
        <item x="257"/>
        <item x="194"/>
        <item x="816"/>
        <item x="1184"/>
        <item x="585"/>
        <item x="374"/>
        <item x="176"/>
        <item x="1144"/>
        <item x="1143"/>
        <item x="1152"/>
        <item x="956"/>
        <item x="944"/>
        <item x="957"/>
        <item x="1043"/>
        <item x="646"/>
        <item x="877"/>
        <item x="376"/>
        <item x="241"/>
        <item x="243"/>
        <item x="242"/>
        <item x="172"/>
        <item x="390"/>
        <item x="1104"/>
        <item x="1056"/>
        <item x="608"/>
        <item x="153"/>
        <item x="928"/>
        <item x="1264"/>
        <item x="526"/>
        <item x="615"/>
        <item x="591"/>
        <item x="658"/>
        <item x="1102"/>
        <item x="1066"/>
        <item x="800"/>
        <item x="820"/>
        <item x="781"/>
        <item x="268"/>
        <item x="941"/>
        <item x="61"/>
        <item x="590"/>
        <item x="589"/>
        <item x="1214"/>
        <item x="1097"/>
        <item x="155"/>
        <item x="157"/>
        <item x="30"/>
        <item x="1211"/>
        <item x="65"/>
        <item x="261"/>
        <item x="1195"/>
        <item x="1327"/>
        <item x="1364"/>
        <item x="93"/>
        <item x="1188"/>
        <item x="264"/>
        <item x="795"/>
        <item x="510"/>
        <item x="152"/>
        <item x="947"/>
        <item x="1316"/>
        <item x="1046"/>
        <item x="693"/>
        <item x="232"/>
        <item x="625"/>
        <item x="274"/>
        <item x="141"/>
        <item x="836"/>
        <item x="1185"/>
        <item x="1061"/>
        <item x="351"/>
        <item x="1128"/>
        <item x="1129"/>
        <item x="1127"/>
        <item x="1269"/>
        <item x="1294"/>
        <item x="630"/>
        <item x="987"/>
        <item x="940"/>
        <item x="768"/>
        <item x="1280"/>
        <item x="760"/>
        <item x="563"/>
        <item x="759"/>
        <item x="1309"/>
        <item x="562"/>
        <item x="804"/>
        <item x="543"/>
        <item x="395"/>
        <item x="1033"/>
        <item x="43"/>
        <item x="550"/>
        <item x="524"/>
        <item x="1189"/>
        <item x="317"/>
        <item x="1200"/>
        <item x="494"/>
        <item x="491"/>
        <item x="1198"/>
        <item x="692"/>
        <item x="1117"/>
        <item x="380"/>
        <item x="381"/>
        <item x="238"/>
        <item x="240"/>
        <item x="919"/>
        <item x="597"/>
        <item x="677"/>
        <item x="1059"/>
        <item x="990"/>
        <item x="492"/>
        <item x="415"/>
        <item x="1099"/>
        <item x="459"/>
        <item x="1352"/>
        <item x="1006"/>
        <item x="1285"/>
        <item x="918"/>
        <item x="1004"/>
        <item x="921"/>
        <item x="920"/>
        <item x="1284"/>
        <item x="1005"/>
        <item x="451"/>
        <item x="617"/>
        <item x="616"/>
        <item x="525"/>
        <item x="1302"/>
        <item x="532"/>
        <item x="618"/>
        <item x="1155"/>
        <item x="531"/>
        <item x="534"/>
        <item x="970"/>
        <item x="1315"/>
        <item x="782"/>
        <item x="113"/>
        <item x="755"/>
        <item x="750"/>
        <item x="797"/>
        <item x="1165"/>
        <item x="106"/>
        <item x="203"/>
        <item x="512"/>
        <item x="910"/>
        <item x="889"/>
        <item x="1339"/>
        <item x="262"/>
        <item x="977"/>
        <item x="507"/>
        <item x="715"/>
        <item x="1105"/>
        <item x="844"/>
        <item x="1224"/>
        <item x="57"/>
        <item x="202"/>
        <item x="675"/>
        <item x="579"/>
        <item x="125"/>
        <item x="391"/>
        <item x="287"/>
        <item x="861"/>
        <item x="663"/>
        <item x="234"/>
        <item x="66"/>
        <item x="1169"/>
        <item x="288"/>
        <item x="76"/>
        <item x="794"/>
        <item x="504"/>
        <item x="741"/>
        <item x="689"/>
        <item x="1312"/>
        <item x="332"/>
        <item x="1087"/>
        <item x="333"/>
        <item x="144"/>
        <item x="484"/>
        <item x="999"/>
        <item x="145"/>
        <item x="680"/>
        <item x="483"/>
        <item x="1098"/>
        <item x="599"/>
        <item x="104"/>
        <item x="610"/>
        <item x="607"/>
        <item x="1350"/>
        <item x="1349"/>
        <item x="388"/>
        <item x="813"/>
        <item x="811"/>
        <item x="111"/>
        <item x="703"/>
        <item x="455"/>
        <item x="1237"/>
        <item x="207"/>
        <item x="1176"/>
        <item x="493"/>
        <item x="212"/>
        <item x="431"/>
        <item x="916"/>
        <item x="495"/>
        <item x="1296"/>
        <item x="259"/>
        <item x="239"/>
        <item x="763"/>
        <item x="1048"/>
        <item x="667"/>
        <item x="717"/>
        <item x="1130"/>
        <item x="509"/>
        <item x="1375"/>
        <item x="1271"/>
        <item x="1278"/>
        <item x="516"/>
        <item x="1246"/>
        <item x="414"/>
        <item x="569"/>
        <item x="498"/>
        <item x="1017"/>
        <item x="1058"/>
        <item x="1367"/>
        <item x="224"/>
        <item x="1286"/>
        <item x="1023"/>
        <item x="25"/>
        <item x="23"/>
        <item x="24"/>
        <item x="22"/>
        <item x="21"/>
        <item x="18"/>
        <item x="15"/>
        <item x="19"/>
        <item x="420"/>
        <item x="14"/>
        <item x="17"/>
        <item x="422"/>
        <item x="16"/>
        <item x="421"/>
        <item x="372"/>
        <item x="371"/>
        <item x="621"/>
        <item x="724"/>
        <item x="725"/>
        <item x="51"/>
        <item x="97"/>
        <item x="547"/>
        <item x="6"/>
        <item x="404"/>
        <item x="756"/>
        <item x="8"/>
        <item x="904"/>
        <item x="354"/>
        <item x="190"/>
        <item x="536"/>
        <item x="357"/>
        <item x="258"/>
        <item x="936"/>
        <item x="822"/>
        <item x="821"/>
        <item x="171"/>
        <item x="935"/>
        <item x="1148"/>
        <item x="863"/>
        <item x="402"/>
        <item x="1009"/>
        <item x="657"/>
        <item x="976"/>
        <item x="304"/>
        <item x="355"/>
        <item x="356"/>
        <item x="444"/>
        <item x="892"/>
        <item x="245"/>
        <item x="187"/>
        <item x="914"/>
        <item x="1359"/>
        <item x="867"/>
        <item x="684"/>
        <item x="806"/>
        <item x="1336"/>
        <item x="1293"/>
        <item x="1149"/>
        <item x="1361"/>
        <item x="521"/>
        <item x="1319"/>
        <item x="891"/>
        <item x="246"/>
        <item x="1322"/>
        <item x="683"/>
        <item x="1360"/>
        <item x="298"/>
        <item x="866"/>
        <item x="1318"/>
        <item x="1321"/>
        <item x="682"/>
        <item x="1363"/>
        <item x="519"/>
        <item x="1101"/>
        <item x="1292"/>
        <item x="1362"/>
        <item x="937"/>
        <item x="681"/>
        <item x="1320"/>
        <item x="643"/>
        <item x="181"/>
        <item x="520"/>
        <item x="462"/>
        <item x="903"/>
        <item x="993"/>
        <item x="1221"/>
        <item x="685"/>
        <item x="40"/>
        <item x="899"/>
        <item x="1089"/>
        <item x="586"/>
        <item x="545"/>
        <item x="28"/>
        <item x="729"/>
        <item x="1193"/>
        <item x="1030"/>
        <item x="560"/>
        <item x="1082"/>
        <item x="1025"/>
        <item x="557"/>
        <item x="558"/>
        <item x="927"/>
        <item x="776"/>
        <item x="799"/>
        <item x="575"/>
        <item x="808"/>
        <item x="1242"/>
        <item x="251"/>
        <item x="751"/>
        <item x="1096"/>
        <item x="329"/>
        <item x="416"/>
        <item x="1167"/>
        <item x="906"/>
        <item x="878"/>
        <item x="1263"/>
        <item x="896"/>
        <item x="1063"/>
        <item x="554"/>
        <item x="223"/>
        <item x="1212"/>
        <item x="1213"/>
        <item x="968"/>
        <item x="1275"/>
        <item x="466"/>
        <item x="846"/>
        <item x="568"/>
        <item x="156"/>
        <item x="606"/>
        <item x="189"/>
        <item x="31"/>
        <item x="1072"/>
        <item x="885"/>
        <item x="502"/>
        <item x="955"/>
        <item x="418"/>
        <item x="832"/>
        <item x="315"/>
        <item x="456"/>
        <item x="897"/>
        <item x="27"/>
        <item x="674"/>
        <item x="280"/>
        <item x="555"/>
        <item x="508"/>
        <item x="292"/>
        <item x="382"/>
        <item x="247"/>
        <item x="513"/>
        <item x="460"/>
        <item x="277"/>
        <item x="324"/>
        <item x="537"/>
        <item x="1244"/>
        <item x="538"/>
        <item x="248"/>
        <item x="233"/>
        <item x="1255"/>
        <item x="732"/>
        <item x="286"/>
        <item x="260"/>
        <item x="419"/>
        <item x="256"/>
        <item x="986"/>
        <item x="895"/>
        <item x="231"/>
        <item x="367"/>
        <item x="283"/>
        <item x="690"/>
        <item x="211"/>
        <item x="546"/>
        <item x="596"/>
        <item x="1314"/>
        <item x="553"/>
        <item x="514"/>
        <item x="427"/>
        <item x="249"/>
        <item x="978"/>
        <item x="695"/>
        <item x="1203"/>
        <item x="753"/>
        <item x="752"/>
        <item x="1138"/>
        <item x="358"/>
        <item x="1069"/>
        <item x="148"/>
        <item x="39"/>
        <item x="708"/>
        <item x="1157"/>
        <item x="192"/>
        <item x="1156"/>
        <item x="1266"/>
        <item x="425"/>
        <item x="912"/>
        <item x="1153"/>
        <item x="1311"/>
        <item x="506"/>
        <item x="347"/>
        <item x="635"/>
        <item x="369"/>
        <item x="496"/>
        <item x="917"/>
        <item x="1326"/>
        <item x="809"/>
        <item x="943"/>
        <item x="829"/>
        <item x="1243"/>
        <item x="389"/>
        <item x="1257"/>
        <item x="980"/>
        <item x="812"/>
        <item x="112"/>
        <item x="1110"/>
        <item x="235"/>
        <item x="814"/>
        <item x="702"/>
        <item x="454"/>
        <item x="294"/>
        <item x="341"/>
        <item x="637"/>
        <item x="302"/>
        <item x="385"/>
        <item x="1218"/>
        <item x="762"/>
        <item x="922"/>
        <item x="871"/>
        <item x="1039"/>
        <item x="1047"/>
        <item x="954"/>
        <item x="870"/>
        <item x="1146"/>
        <item x="34"/>
        <item x="786"/>
        <item x="398"/>
        <item x="1073"/>
        <item x="774"/>
        <item x="1295"/>
        <item x="1141"/>
        <item x="1192"/>
        <item x="1208"/>
        <item x="1103"/>
        <item x="151"/>
        <item x="1044"/>
        <item x="230"/>
        <item x="38"/>
        <item x="191"/>
        <item x="1093"/>
        <item x="873"/>
        <item x="1305"/>
        <item x="552"/>
        <item x="56"/>
        <item x="1022"/>
        <item x="566"/>
        <item x="469"/>
        <item x="204"/>
        <item x="671"/>
        <item x="408"/>
        <item x="975"/>
        <item x="377"/>
        <item x="969"/>
        <item m="1" x="1377"/>
        <item x="960"/>
        <item x="1122"/>
        <item x="948"/>
        <item x="770"/>
        <item x="934"/>
        <item x="1010"/>
        <item x="1217"/>
        <item x="1355"/>
        <item x="926"/>
        <item x="1186"/>
        <item x="250"/>
        <item x="229"/>
        <item x="841"/>
        <item x="1215"/>
        <item x="12"/>
        <item x="220"/>
        <item x="55"/>
        <item x="1107"/>
        <item x="285"/>
        <item x="284"/>
        <item x="214"/>
        <item x="1273"/>
        <item x="1163"/>
        <item x="982"/>
        <item x="216"/>
        <item x="215"/>
        <item x="170"/>
        <item x="168"/>
        <item x="435"/>
        <item x="1150"/>
        <item x="344"/>
        <item x="1344"/>
        <item x="765"/>
        <item x="87"/>
        <item x="440"/>
        <item x="1118"/>
        <item x="1289"/>
        <item x="429"/>
        <item x="722"/>
        <item x="1279"/>
        <item x="704"/>
        <item x="828"/>
        <item x="91"/>
        <item x="165"/>
        <item x="1036"/>
        <item x="343"/>
        <item x="490"/>
        <item x="1142"/>
        <item x="854"/>
        <item x="309"/>
        <item x="627"/>
        <item x="748"/>
        <item x="1154"/>
        <item x="89"/>
        <item x="1338"/>
        <item x="1337"/>
        <item x="10"/>
        <item x="417"/>
        <item x="432"/>
        <item x="497"/>
        <item x="721"/>
        <item x="436"/>
        <item x="598"/>
        <item x="1031"/>
        <item x="94"/>
        <item x="848"/>
        <item x="434"/>
        <item x="196"/>
        <item x="394"/>
        <item x="1171"/>
        <item x="167"/>
        <item x="3"/>
        <item x="838"/>
        <item x="403"/>
        <item x="858"/>
        <item x="180"/>
        <item x="710"/>
        <item x="82"/>
        <item x="164"/>
        <item x="311"/>
        <item x="1234"/>
        <item x="1115"/>
        <item x="1035"/>
        <item m="1" x="1378"/>
        <item x="88"/>
        <item x="322"/>
        <item x="723"/>
        <item x="868"/>
        <item x="1071"/>
        <item x="913"/>
        <item x="327"/>
        <item x="518"/>
        <item x="486"/>
        <item x="428"/>
        <item x="254"/>
        <item x="823"/>
        <item x="530"/>
        <item x="291"/>
        <item x="1222"/>
        <item x="529"/>
        <item x="624"/>
        <item x="678"/>
        <item x="565"/>
        <item x="655"/>
        <item x="612"/>
        <item x="900"/>
        <item x="788"/>
        <item x="1236"/>
        <item x="672"/>
        <item x="593"/>
        <item x="1064"/>
        <item x="613"/>
        <item x="370"/>
        <item x="316"/>
        <item x="577"/>
        <item x="1015"/>
        <item x="477"/>
        <item x="1106"/>
        <item x="754"/>
        <item x="798"/>
        <item x="1207"/>
        <item x="839"/>
        <item x="1366"/>
        <item x="1139"/>
        <item x="890"/>
        <item x="929"/>
        <item x="972"/>
        <item x="1040"/>
        <item x="373"/>
        <item x="600"/>
        <item x="883"/>
        <item x="614"/>
        <item x="930"/>
        <item x="303"/>
        <item x="473"/>
        <item x="1090"/>
        <item x="399"/>
        <item x="273"/>
        <item x="1075"/>
        <item x="476"/>
        <item x="147"/>
        <item x="1267"/>
        <item x="1310"/>
        <item x="872"/>
        <item x="7"/>
        <item x="869"/>
        <item x="648"/>
        <item x="647"/>
        <item x="581"/>
        <item x="950"/>
        <item x="983"/>
        <item x="849"/>
        <item x="335"/>
        <item x="1282"/>
        <item x="122"/>
        <item x="1175"/>
        <item x="716"/>
        <item x="299"/>
        <item x="533"/>
        <item x="1196"/>
        <item x="349"/>
        <item x="908"/>
        <item x="1177"/>
        <item x="1259"/>
        <item x="1219"/>
        <item x="1126"/>
        <item x="644"/>
        <item x="888"/>
        <item x="1081"/>
        <item x="331"/>
        <item x="1240"/>
        <item x="227"/>
        <item x="69"/>
        <item x="1241"/>
        <item x="1080"/>
        <item x="334"/>
        <item x="907"/>
        <item x="1223"/>
        <item x="769"/>
        <item x="901"/>
        <item x="26"/>
        <item x="894"/>
        <item x="905"/>
        <item x="11"/>
        <item x="67"/>
        <item x="1170"/>
        <item x="810"/>
        <item x="1190"/>
        <item x="855"/>
        <item x="1108"/>
        <item x="453"/>
        <item x="1308"/>
        <item x="263"/>
        <item x="252"/>
        <item x="100"/>
        <item x="306"/>
        <item x="1026"/>
        <item x="336"/>
        <item x="1268"/>
        <item x="626"/>
        <item x="796"/>
        <item x="764"/>
        <item x="1220"/>
        <item x="1297"/>
        <item x="709"/>
        <item x="136"/>
        <item x="279"/>
        <item x="199"/>
        <item x="361"/>
        <item x="134"/>
        <item x="197"/>
        <item x="133"/>
        <item x="1094"/>
        <item x="457"/>
        <item x="295"/>
        <item x="842"/>
        <item x="135"/>
        <item x="523"/>
        <item x="1178"/>
        <item x="77"/>
        <item x="785"/>
        <item x="571"/>
        <item x="696"/>
        <item x="463"/>
        <item x="362"/>
        <item x="378"/>
        <item x="570"/>
        <item x="668"/>
        <item x="53"/>
        <item x="826"/>
        <item x="1307"/>
        <item x="41"/>
        <item x="964"/>
        <item x="697"/>
        <item x="1199"/>
        <item x="1083"/>
        <item x="1021"/>
        <item x="1151"/>
        <item x="501"/>
        <item x="126"/>
        <item x="1159"/>
        <item x="1369"/>
        <item x="1346"/>
        <item x="835"/>
        <item x="587"/>
        <item x="831"/>
        <item x="1125"/>
        <item x="128"/>
        <item x="698"/>
        <item x="253"/>
        <item x="783"/>
        <item x="52"/>
        <item x="130"/>
        <item x="951"/>
        <item x="1172"/>
        <item x="1160"/>
        <item x="270"/>
        <item x="522"/>
        <item x="938"/>
        <item x="275"/>
        <item x="1225"/>
        <item x="1228"/>
        <item x="269"/>
        <item x="383"/>
        <item x="406"/>
        <item x="446"/>
        <item x="1181"/>
        <item x="1180"/>
        <item x="1019"/>
        <item x="1051"/>
        <item x="1034"/>
        <item x="915"/>
        <item x="293"/>
        <item x="471"/>
        <item x="5"/>
        <item x="237"/>
        <item x="79"/>
        <item x="178"/>
        <item x="1113"/>
        <item x="665"/>
        <item x="1260"/>
        <item x="932"/>
        <item x="360"/>
        <item x="405"/>
        <item x="1162"/>
        <item x="985"/>
        <item x="392"/>
        <item x="68"/>
        <item x="699"/>
        <item x="132"/>
        <item x="1356"/>
        <item x="131"/>
        <item x="325"/>
        <item x="1191"/>
        <item x="551"/>
        <item x="857"/>
        <item x="163"/>
        <item x="974"/>
        <item x="1187"/>
        <item x="694"/>
        <item x="942"/>
        <item x="966"/>
        <item x="745"/>
        <item x="746"/>
        <item x="747"/>
        <item x="592"/>
        <item x="1166"/>
        <item x="594"/>
        <item x="1055"/>
        <item x="931"/>
        <item x="1340"/>
        <item x="117"/>
        <item x="209"/>
        <item x="272"/>
        <item x="1038"/>
        <item x="945"/>
        <item x="851"/>
        <item x="939"/>
        <item x="1368"/>
        <item x="146"/>
        <item x="1252"/>
        <item x="953"/>
        <item x="1068"/>
        <item x="328"/>
        <item x="730"/>
        <item x="791"/>
        <item x="673"/>
        <item x="60"/>
        <item x="623"/>
        <item x="379"/>
        <item x="728"/>
        <item x="773"/>
        <item x="1158"/>
        <item x="632"/>
        <item x="1272"/>
        <item x="601"/>
        <item x="297"/>
        <item x="503"/>
        <item x="1335"/>
        <item x="688"/>
        <item x="35"/>
        <item x="424"/>
        <item x="228"/>
        <item x="1365"/>
        <item x="1012"/>
        <item x="62"/>
        <item x="656"/>
        <item x="48"/>
        <item x="49"/>
        <item x="413"/>
        <item x="36"/>
        <item x="72"/>
        <item x="45"/>
        <item x="1323"/>
        <item x="1091"/>
        <item x="874"/>
        <item x="37"/>
        <item x="1092"/>
        <item x="792"/>
        <item x="188"/>
        <item x="206"/>
        <item x="1"/>
        <item x="278"/>
        <item x="430"/>
        <item x="158"/>
        <item x="705"/>
        <item x="965"/>
        <item x="651"/>
        <item x="652"/>
        <item x="1325"/>
        <item x="1301"/>
        <item x="1324"/>
        <item x="20"/>
        <item x="348"/>
        <item x="559"/>
        <item x="1201"/>
        <item x="1164"/>
        <item x="887"/>
        <item x="775"/>
        <item x="886"/>
        <item x="1062"/>
        <item x="1121"/>
        <item x="1331"/>
        <item x="1182"/>
        <item x="44"/>
        <item x="346"/>
        <item x="1371"/>
        <item x="961"/>
        <item x="330"/>
        <item x="393"/>
        <item x="850"/>
        <item x="884"/>
        <item x="1247"/>
        <item x="1357"/>
        <item x="852"/>
        <item x="1168"/>
        <item x="208"/>
        <item x="1210"/>
        <item x="1173"/>
        <item x="1216"/>
        <item x="653"/>
        <item x="654"/>
        <item x="396"/>
        <item x="1274"/>
        <item x="865"/>
        <item x="584"/>
        <item x="1287"/>
        <item x="952"/>
        <item x="925"/>
        <item x="441"/>
        <item x="1179"/>
        <item x="573"/>
        <item x="771"/>
        <item x="1265"/>
        <item x="58"/>
        <item x="42"/>
        <item x="603"/>
        <item x="578"/>
        <item x="1052"/>
        <item x="173"/>
        <item x="99"/>
        <item x="149"/>
        <item x="989"/>
        <item x="1358"/>
        <item x="1206"/>
        <item x="1231"/>
        <item m="1" x="1381"/>
        <item x="988"/>
        <item x="949"/>
        <item x="749"/>
        <item x="186"/>
        <item x="73"/>
        <item x="1147"/>
        <item x="50"/>
        <item x="1202"/>
        <item x="59"/>
        <item x="118"/>
        <item x="9"/>
        <item x="32"/>
        <item x="2"/>
        <item x="981"/>
        <item x="973"/>
        <item x="63"/>
        <item x="767"/>
        <item x="620"/>
        <item x="114"/>
        <item x="123"/>
        <item x="159"/>
        <item x="864"/>
        <item x="1000"/>
        <item x="549"/>
        <item x="465"/>
        <item x="83"/>
        <item x="401"/>
        <item x="310"/>
        <item x="487"/>
        <item x="757"/>
        <item x="84"/>
        <item x="1288"/>
        <item x="320"/>
        <item x="1317"/>
        <item x="567"/>
        <item x="1354"/>
        <item x="1353"/>
        <item x="1140"/>
        <item x="472"/>
        <item m="1" x="1376"/>
        <item x="86"/>
        <item x="255"/>
        <item x="321"/>
        <item x="628"/>
        <item x="634"/>
        <item x="290"/>
        <item x="326"/>
        <item x="352"/>
        <item x="707"/>
        <item x="807"/>
        <item x="307"/>
        <item x="1018"/>
        <item x="478"/>
        <item x="75"/>
        <item x="1313"/>
        <item x="458"/>
        <item x="296"/>
        <item x="824"/>
        <item x="636"/>
        <item x="365"/>
        <item x="731"/>
        <item x="78"/>
        <item x="574"/>
        <item x="923"/>
        <item x="138"/>
        <item x="70"/>
        <item x="669"/>
        <item x="200"/>
        <item x="54"/>
        <item x="527"/>
        <item x="1370"/>
        <item x="364"/>
        <item x="1245"/>
        <item x="713"/>
        <item x="1276"/>
        <item x="1277"/>
        <item x="1014"/>
        <item x="564"/>
        <item x="761"/>
        <item x="805"/>
        <item x="902"/>
        <item x="1037"/>
        <item x="213"/>
        <item x="470"/>
        <item x="4"/>
        <item x="1008"/>
        <item x="236"/>
        <item x="856"/>
        <item x="179"/>
        <item x="1050"/>
        <item x="308"/>
        <item x="80"/>
        <item x="217"/>
        <item x="162"/>
        <item x="1233"/>
        <item x="827"/>
        <item x="837"/>
        <item x="701"/>
        <item x="1270"/>
        <item x="893"/>
        <item x="1114"/>
        <item x="1333"/>
        <item x="639"/>
        <item x="105"/>
        <item x="561"/>
        <item x="71"/>
        <item x="363"/>
        <item x="161"/>
        <item x="195"/>
        <item x="116"/>
        <item x="777"/>
        <item x="169"/>
        <item x="205"/>
        <item x="95"/>
        <item x="96"/>
        <item x="1060"/>
        <item x="528"/>
        <item x="583"/>
        <item x="120"/>
        <item x="353"/>
        <item x="1100"/>
        <item x="426"/>
        <item x="1249"/>
        <item x="819"/>
        <item x="384"/>
        <item x="85"/>
        <item x="1029"/>
        <item x="779"/>
        <item x="300"/>
        <item x="1347"/>
        <item x="580"/>
        <item x="876"/>
        <item x="175"/>
        <item x="859"/>
        <item x="582"/>
        <item x="301"/>
        <item x="1256"/>
        <item x="1116"/>
        <item x="386"/>
        <item x="1334"/>
        <item x="778"/>
        <item x="758"/>
        <item x="711"/>
        <item x="718"/>
        <item x="1013"/>
        <item x="847"/>
        <item x="1078"/>
        <item x="815"/>
        <item x="1145"/>
        <item x="1032"/>
        <item x="342"/>
        <item x="1290"/>
        <item x="1183"/>
        <item x="818"/>
        <item x="833"/>
        <item x="449"/>
        <item x="450"/>
        <item x="572"/>
        <item x="74"/>
        <item x="185"/>
        <item x="281"/>
        <item x="467"/>
        <item x="468"/>
        <item x="282"/>
        <item x="1133"/>
        <item x="276"/>
        <item x="840"/>
        <item x="359"/>
        <item x="244"/>
        <item x="98"/>
        <item x="183"/>
        <item x="924"/>
        <item x="101"/>
        <item x="622"/>
        <item x="184"/>
        <item x="338"/>
        <item x="127"/>
        <item x="174"/>
        <item x="160"/>
        <item x="1120"/>
        <item x="375"/>
        <item x="475"/>
        <item x="366"/>
        <item x="210"/>
        <item x="410"/>
        <item x="875"/>
        <item x="29"/>
        <item x="107"/>
        <item x="108"/>
        <item x="445"/>
        <item x="645"/>
        <item x="619"/>
        <item x="714"/>
        <item x="1298"/>
        <item x="193"/>
        <item x="312"/>
        <item x="1303"/>
        <item x="480"/>
        <item x="481"/>
        <item x="1084"/>
        <item x="110"/>
        <item x="109"/>
        <item x="271"/>
        <item x="201"/>
        <item x="289"/>
        <item x="1306"/>
        <item x="489"/>
        <item x="676"/>
        <item x="1229"/>
        <item x="143"/>
        <item x="1230"/>
        <item x="556"/>
        <item x="129"/>
        <item x="1342"/>
        <item x="1341"/>
        <item x="1079"/>
        <item x="515"/>
        <item x="604"/>
        <item x="1205"/>
        <item x="1204"/>
        <item x="662"/>
        <item x="661"/>
        <item x="479"/>
        <item x="482"/>
        <item x="588"/>
        <item x="368"/>
        <item x="1261"/>
        <item x="1174"/>
        <item x="911"/>
        <item x="605"/>
        <item x="660"/>
        <item x="862"/>
        <item x="1077"/>
        <item x="442"/>
        <item x="423"/>
        <item x="139"/>
        <item x="650"/>
        <item x="1209"/>
        <item x="318"/>
        <item x="1283"/>
        <item x="1086"/>
        <item x="1161"/>
        <item x="1239"/>
        <item x="611"/>
        <item x="103"/>
        <item x="735"/>
        <item x="1132"/>
        <item x="738"/>
        <item x="739"/>
        <item x="1262"/>
        <item x="1134"/>
        <item x="743"/>
        <item x="1067"/>
        <item x="737"/>
        <item x="154"/>
        <item x="1085"/>
        <item x="1330"/>
        <item x="963"/>
        <item m="1" x="1379"/>
        <item x="13"/>
        <item x="679"/>
        <item x="789"/>
        <item x="1076"/>
        <item x="1329"/>
        <item x="265"/>
        <item x="736"/>
        <item x="266"/>
        <item x="742"/>
        <item x="1299"/>
        <item x="1065"/>
        <item x="1045"/>
        <item x="991"/>
        <item x="994"/>
        <item x="744"/>
        <item x="226"/>
        <item x="959"/>
        <item x="1054"/>
        <item x="1137"/>
        <item x="1304"/>
        <item x="595"/>
        <item x="700"/>
        <item x="803"/>
        <item x="474"/>
        <item x="219"/>
        <item x="198"/>
        <item x="177"/>
        <item x="1070"/>
        <item x="150"/>
        <item x="1057"/>
        <item x="102"/>
        <item x="47"/>
        <item x="1197"/>
        <item x="1238"/>
        <item x="881"/>
        <item x="1332"/>
        <item x="411"/>
        <item x="719"/>
        <item x="1011"/>
        <item x="666"/>
        <item x="407"/>
        <item x="397"/>
        <item x="576"/>
        <item x="511"/>
        <item x="499"/>
        <item x="1027"/>
        <item x="539"/>
        <item x="609"/>
        <item x="1136"/>
        <item x="1253"/>
        <item x="995"/>
        <item x="437"/>
        <item x="790"/>
        <item x="1074"/>
        <item x="992"/>
        <item x="1053"/>
        <item x="1016"/>
        <item x="958"/>
        <item x="267"/>
        <item x="1135"/>
        <item x="1131"/>
        <item x="642"/>
        <item x="142"/>
        <item x="780"/>
        <item x="687"/>
        <item x="323"/>
        <item x="1042"/>
        <item x="544"/>
        <item x="505"/>
        <item x="686"/>
        <item x="1328"/>
        <item x="772"/>
        <item x="1119"/>
        <item x="946"/>
        <item x="997"/>
        <item x="1041"/>
        <item x="898"/>
        <item x="350"/>
        <item x="1003"/>
        <item x="1109"/>
        <item x="1235"/>
        <item x="629"/>
        <item x="1088"/>
        <item x="766"/>
        <item x="726"/>
        <item x="727"/>
        <item x="641"/>
        <item x="400"/>
        <item x="787"/>
        <item x="933"/>
        <item m="1" x="1380"/>
        <item x="140"/>
        <item x="843"/>
        <item x="1251"/>
        <item x="225"/>
        <item x="1348"/>
        <item x="1123"/>
        <item x="1281"/>
        <item x="1372"/>
        <item x="1373"/>
        <item x="1374"/>
      </items>
    </pivotField>
    <pivotField compact="0" outline="0" showAll="0"/>
    <pivotField axis="axisRow" compact="0" outline="0" showAll="0">
      <items count="23">
        <item x="4"/>
        <item x="14"/>
        <item x="8"/>
        <item x="9"/>
        <item x="21"/>
        <item x="1"/>
        <item x="5"/>
        <item x="17"/>
        <item x="2"/>
        <item x="6"/>
        <item x="15"/>
        <item x="10"/>
        <item x="12"/>
        <item x="16"/>
        <item x="11"/>
        <item x="13"/>
        <item x="19"/>
        <item x="3"/>
        <item x="18"/>
        <item x="20"/>
        <item x="7"/>
        <item x="0"/>
        <item t="default"/>
      </items>
    </pivotField>
    <pivotField dataField="1" compact="0" outline="0" showAll="0"/>
    <pivotField axis="axisRow" compact="0" outline="0" showAll="0" defaultSubtotal="0">
      <items count="474">
        <item x="0"/>
        <item x="326"/>
        <item x="254"/>
        <item x="109"/>
        <item x="445"/>
        <item x="379"/>
        <item x="345"/>
        <item x="131"/>
        <item x="46"/>
        <item x="71"/>
        <item x="423"/>
        <item x="56"/>
        <item x="189"/>
        <item x="400"/>
        <item x="33"/>
        <item x="295"/>
        <item x="411"/>
        <item x="145"/>
        <item x="152"/>
        <item x="84"/>
        <item x="394"/>
        <item x="103"/>
        <item x="20"/>
        <item x="182"/>
        <item x="154"/>
        <item x="156"/>
        <item x="155"/>
        <item x="197"/>
        <item x="282"/>
        <item x="206"/>
        <item x="462"/>
        <item x="1"/>
        <item x="451"/>
        <item x="212"/>
        <item x="373"/>
        <item x="213"/>
        <item x="301"/>
        <item m="1" x="473"/>
        <item x="468"/>
        <item x="49"/>
        <item x="190"/>
        <item x="205"/>
        <item x="349"/>
        <item x="297"/>
        <item x="300"/>
        <item x="303"/>
        <item x="299"/>
        <item x="296"/>
        <item x="298"/>
        <item x="302"/>
        <item x="187"/>
        <item x="447"/>
        <item x="69"/>
        <item x="129"/>
        <item x="201"/>
        <item x="26"/>
        <item x="360"/>
        <item x="25"/>
        <item x="174"/>
        <item x="85"/>
        <item x="23"/>
        <item x="247"/>
        <item x="21"/>
        <item x="55"/>
        <item x="91"/>
        <item x="380"/>
        <item x="200"/>
        <item x="286"/>
        <item x="450"/>
        <item x="61"/>
        <item x="408"/>
        <item x="393"/>
        <item x="170"/>
        <item x="412"/>
        <item x="88"/>
        <item x="115"/>
        <item x="385"/>
        <item x="76"/>
        <item x="381"/>
        <item x="287"/>
        <item x="106"/>
        <item x="138"/>
        <item x="280"/>
        <item x="290"/>
        <item x="281"/>
        <item x="128"/>
        <item x="130"/>
        <item x="144"/>
        <item x="221"/>
        <item x="320"/>
        <item x="236"/>
        <item x="339"/>
        <item x="8"/>
        <item x="314"/>
        <item x="333"/>
        <item x="334"/>
        <item x="65"/>
        <item x="330"/>
        <item x="344"/>
        <item x="461"/>
        <item x="73"/>
        <item x="108"/>
        <item x="456"/>
        <item x="463"/>
        <item x="214"/>
        <item x="338"/>
        <item x="316"/>
        <item x="110"/>
        <item x="375"/>
        <item x="142"/>
        <item x="332"/>
        <item x="75"/>
        <item x="237"/>
        <item x="395"/>
        <item x="306"/>
        <item x="160"/>
        <item x="362"/>
        <item x="29"/>
        <item x="426"/>
        <item x="454"/>
        <item x="95"/>
        <item x="181"/>
        <item x="127"/>
        <item x="410"/>
        <item x="57"/>
        <item x="283"/>
        <item x="425"/>
        <item x="398"/>
        <item x="318"/>
        <item x="11"/>
        <item x="292"/>
        <item x="178"/>
        <item x="63"/>
        <item x="331"/>
        <item x="59"/>
        <item x="336"/>
        <item x="340"/>
        <item x="89"/>
        <item x="119"/>
        <item x="452"/>
        <item x="391"/>
        <item x="208"/>
        <item x="193"/>
        <item x="126"/>
        <item x="305"/>
        <item x="125"/>
        <item x="48"/>
        <item x="53"/>
        <item x="6"/>
        <item x="5"/>
        <item x="397"/>
        <item x="140"/>
        <item x="304"/>
        <item x="319"/>
        <item x="60"/>
        <item x="382"/>
        <item x="64"/>
        <item x="54"/>
        <item x="164"/>
        <item x="285"/>
        <item x="185"/>
        <item x="427"/>
        <item x="172"/>
        <item x="392"/>
        <item x="176"/>
        <item x="415"/>
        <item x="230"/>
        <item x="446"/>
        <item x="222"/>
        <item x="15"/>
        <item x="183"/>
        <item x="86"/>
        <item x="232"/>
        <item x="329"/>
        <item x="390"/>
        <item x="22"/>
        <item x="161"/>
        <item x="264"/>
        <item x="289"/>
        <item m="1" x="472"/>
        <item x="396"/>
        <item x="255"/>
        <item x="198"/>
        <item x="14"/>
        <item x="171"/>
        <item x="263"/>
        <item x="166"/>
        <item x="250"/>
        <item x="371"/>
        <item x="256"/>
        <item x="227"/>
        <item x="308"/>
        <item x="175"/>
        <item x="120"/>
        <item x="169"/>
        <item x="251"/>
        <item x="96"/>
        <item x="184"/>
        <item x="68"/>
        <item x="433"/>
        <item x="114"/>
        <item x="370"/>
        <item x="196"/>
        <item x="279"/>
        <item x="162"/>
        <item x="203"/>
        <item x="217"/>
        <item x="149"/>
        <item x="351"/>
        <item x="352"/>
        <item x="79"/>
        <item x="294"/>
        <item x="356"/>
        <item x="118"/>
        <item x="364"/>
        <item x="132"/>
        <item x="215"/>
        <item x="83"/>
        <item x="113"/>
        <item x="173"/>
        <item x="311"/>
        <item x="82"/>
        <item x="121"/>
        <item x="66"/>
        <item x="257"/>
        <item x="87"/>
        <item x="266"/>
        <item x="58"/>
        <item x="195"/>
        <item x="242"/>
        <item x="165"/>
        <item x="3"/>
        <item x="186"/>
        <item x="100"/>
        <item x="245"/>
        <item x="366"/>
        <item x="209"/>
        <item x="291"/>
        <item x="112"/>
        <item x="430"/>
        <item x="241"/>
        <item x="376"/>
        <item x="309"/>
        <item x="47"/>
        <item x="41"/>
        <item x="384"/>
        <item x="354"/>
        <item x="252"/>
        <item x="224"/>
        <item x="429"/>
        <item x="416"/>
        <item x="167"/>
        <item x="135"/>
        <item x="372"/>
        <item x="159"/>
        <item x="70"/>
        <item x="191"/>
        <item x="107"/>
        <item x="17"/>
        <item x="117"/>
        <item x="146"/>
        <item x="147"/>
        <item x="335"/>
        <item x="234"/>
        <item x="307"/>
        <item x="199"/>
        <item x="42"/>
        <item x="315"/>
        <item x="72"/>
        <item x="417"/>
        <item x="272"/>
        <item x="229"/>
        <item x="460"/>
        <item x="313"/>
        <item x="374"/>
        <item x="51"/>
        <item x="312"/>
        <item x="317"/>
        <item x="269"/>
        <item x="262"/>
        <item x="141"/>
        <item x="67"/>
        <item x="265"/>
        <item x="361"/>
        <item x="204"/>
        <item x="278"/>
        <item x="386"/>
        <item x="469"/>
        <item x="38"/>
        <item x="188"/>
        <item x="150"/>
        <item x="228"/>
        <item x="293"/>
        <item x="436"/>
        <item x="414"/>
        <item x="2"/>
        <item x="449"/>
        <item x="216"/>
        <item x="157"/>
        <item x="45"/>
        <item x="439"/>
        <item x="244"/>
        <item x="347"/>
        <item x="409"/>
        <item x="37"/>
        <item x="32"/>
        <item x="44"/>
        <item x="438"/>
        <item x="387"/>
        <item x="226"/>
        <item x="246"/>
        <item x="233"/>
        <item x="99"/>
        <item x="80"/>
        <item x="258"/>
        <item x="210"/>
        <item x="123"/>
        <item x="168"/>
        <item x="18"/>
        <item x="211"/>
        <item x="459"/>
        <item x="407"/>
        <item x="192"/>
        <item x="194"/>
        <item x="98"/>
        <item x="401"/>
        <item x="270"/>
        <item x="179"/>
        <item x="92"/>
        <item x="43"/>
        <item x="136"/>
        <item x="19"/>
        <item x="122"/>
        <item x="225"/>
        <item x="153"/>
        <item x="465"/>
        <item x="116"/>
        <item x="350"/>
        <item x="321"/>
        <item x="369"/>
        <item x="148"/>
        <item x="24"/>
        <item x="260"/>
        <item x="268"/>
        <item x="218"/>
        <item x="30"/>
        <item x="328"/>
        <item x="422"/>
        <item x="77"/>
        <item x="243"/>
        <item x="81"/>
        <item x="137"/>
        <item x="404"/>
        <item x="7"/>
        <item x="27"/>
        <item x="310"/>
        <item x="31"/>
        <item x="288"/>
        <item x="402"/>
        <item x="267"/>
        <item x="231"/>
        <item x="353"/>
        <item x="273"/>
        <item x="277"/>
        <item x="274"/>
        <item x="437"/>
        <item x="105"/>
        <item x="97"/>
        <item x="177"/>
        <item x="240"/>
        <item x="337"/>
        <item x="346"/>
        <item x="458"/>
        <item x="357"/>
        <item x="342"/>
        <item x="36"/>
        <item x="378"/>
        <item x="35"/>
        <item x="377"/>
        <item x="405"/>
        <item x="13"/>
        <item x="325"/>
        <item x="284"/>
        <item x="50"/>
        <item x="322"/>
        <item x="102"/>
        <item x="367"/>
        <item x="139"/>
        <item x="271"/>
        <item x="323"/>
        <item x="348"/>
        <item x="223"/>
        <item x="143"/>
        <item x="363"/>
        <item x="249"/>
        <item x="343"/>
        <item x="383"/>
        <item x="52"/>
        <item x="124"/>
        <item x="34"/>
        <item x="28"/>
        <item x="424"/>
        <item x="62"/>
        <item x="90"/>
        <item x="413"/>
        <item x="39"/>
        <item x="202"/>
        <item x="418"/>
        <item x="238"/>
        <item x="355"/>
        <item x="93"/>
        <item x="134"/>
        <item x="158"/>
        <item x="94"/>
        <item x="239"/>
        <item x="455"/>
        <item x="151"/>
        <item x="403"/>
        <item x="9"/>
        <item x="253"/>
        <item x="464"/>
        <item x="10"/>
        <item x="275"/>
        <item x="448"/>
        <item x="101"/>
        <item x="248"/>
        <item x="388"/>
        <item x="219"/>
        <item x="74"/>
        <item x="389"/>
        <item x="365"/>
        <item x="40"/>
        <item x="104"/>
        <item x="324"/>
        <item x="466"/>
        <item x="4"/>
        <item x="421"/>
        <item x="420"/>
        <item x="180"/>
        <item x="207"/>
        <item x="435"/>
        <item x="16"/>
        <item x="453"/>
        <item x="428"/>
        <item m="1" x="471"/>
        <item x="133"/>
        <item x="399"/>
        <item x="12"/>
        <item x="419"/>
        <item x="327"/>
        <item x="220"/>
        <item x="235"/>
        <item x="432"/>
        <item x="431"/>
        <item x="406"/>
        <item m="1" x="470"/>
        <item x="259"/>
        <item x="78"/>
        <item x="341"/>
        <item x="163"/>
        <item x="276"/>
        <item x="457"/>
        <item x="261"/>
        <item x="368"/>
        <item x="111"/>
        <item x="358"/>
        <item x="359"/>
        <item x="434"/>
        <item x="440"/>
        <item x="441"/>
        <item x="442"/>
        <item x="443"/>
        <item x="444"/>
        <item x="467"/>
      </items>
    </pivotField>
    <pivotField axis="axisRow" compact="0" outline="0" showAll="0" defaultSubtotal="0">
      <items count="70">
        <item x="0"/>
        <item x="18"/>
        <item x="54"/>
        <item x="56"/>
        <item x="65"/>
        <item x="13"/>
        <item x="19"/>
        <item x="26"/>
        <item x="28"/>
        <item x="30"/>
        <item x="8"/>
        <item x="31"/>
        <item x="22"/>
        <item x="17"/>
        <item x="33"/>
        <item x="59"/>
        <item x="10"/>
        <item x="27"/>
        <item x="36"/>
        <item x="16"/>
        <item x="11"/>
        <item x="47"/>
        <item x="3"/>
        <item x="38"/>
        <item x="58"/>
        <item x="68"/>
        <item x="23"/>
        <item x="42"/>
        <item x="35"/>
        <item x="55"/>
        <item x="46"/>
        <item x="66"/>
        <item x="6"/>
        <item x="9"/>
        <item x="45"/>
        <item x="20"/>
        <item x="53"/>
        <item x="40"/>
        <item x="57"/>
        <item x="67"/>
        <item x="14"/>
        <item x="48"/>
        <item x="44"/>
        <item x="63"/>
        <item x="7"/>
        <item x="32"/>
        <item x="34"/>
        <item x="43"/>
        <item x="60"/>
        <item x="50"/>
        <item x="25"/>
        <item x="21"/>
        <item x="37"/>
        <item x="24"/>
        <item x="29"/>
        <item x="61"/>
        <item x="15"/>
        <item x="62"/>
        <item x="5"/>
        <item x="52"/>
        <item x="1"/>
        <item x="49"/>
        <item x="39"/>
        <item x="69"/>
        <item x="12"/>
        <item x="2"/>
        <item x="4"/>
        <item x="41"/>
        <item x="51"/>
        <item x="64"/>
      </items>
    </pivotField>
    <pivotField axis="axisRow" compact="0" outline="0" showAll="0" defaultSubtotal="0">
      <items count="242">
        <item x="0"/>
        <item x="166"/>
        <item x="141"/>
        <item x="227"/>
        <item x="27"/>
        <item x="81"/>
        <item x="53"/>
        <item x="58"/>
        <item x="61"/>
        <item x="90"/>
        <item x="91"/>
        <item x="137"/>
        <item x="114"/>
        <item x="18"/>
        <item x="122"/>
        <item x="199"/>
        <item x="48"/>
        <item x="34"/>
        <item x="167"/>
        <item x="66"/>
        <item x="89"/>
        <item x="37"/>
        <item x="191"/>
        <item x="110"/>
        <item x="15"/>
        <item x="112"/>
        <item x="47"/>
        <item x="172"/>
        <item x="45"/>
        <item x="79"/>
        <item x="170"/>
        <item x="19"/>
        <item x="188"/>
        <item x="103"/>
        <item x="160"/>
        <item x="84"/>
        <item x="62"/>
        <item x="59"/>
        <item x="168"/>
        <item x="213"/>
        <item x="30"/>
        <item x="120"/>
        <item x="35"/>
        <item x="17"/>
        <item x="73"/>
        <item m="1" x="241"/>
        <item x="206"/>
        <item x="21"/>
        <item x="179"/>
        <item x="158"/>
        <item x="140"/>
        <item x="20"/>
        <item x="203"/>
        <item x="76"/>
        <item x="40"/>
        <item x="153"/>
        <item x="162"/>
        <item x="139"/>
        <item x="54"/>
        <item x="75"/>
        <item x="3"/>
        <item x="83"/>
        <item x="181"/>
        <item x="74"/>
        <item x="64"/>
        <item x="60"/>
        <item x="185"/>
        <item x="95"/>
        <item x="77"/>
        <item x="192"/>
        <item x="145"/>
        <item x="130"/>
        <item x="36"/>
        <item x="214"/>
        <item x="86"/>
        <item x="148"/>
        <item x="154"/>
        <item x="13"/>
        <item x="123"/>
        <item x="116"/>
        <item x="216"/>
        <item x="99"/>
        <item x="178"/>
        <item x="28"/>
        <item x="63"/>
        <item x="232"/>
        <item m="1" x="239"/>
        <item x="190"/>
        <item x="146"/>
        <item x="46"/>
        <item x="200"/>
        <item x="12"/>
        <item x="29"/>
        <item x="224"/>
        <item x="52"/>
        <item x="9"/>
        <item x="157"/>
        <item x="5"/>
        <item x="138"/>
        <item x="144"/>
        <item x="235"/>
        <item x="51"/>
        <item x="151"/>
        <item x="180"/>
        <item x="92"/>
        <item x="96"/>
        <item x="118"/>
        <item x="161"/>
        <item x="173"/>
        <item x="205"/>
        <item x="108"/>
        <item x="209"/>
        <item x="125"/>
        <item x="1"/>
        <item x="237"/>
        <item x="152"/>
        <item x="14"/>
        <item x="221"/>
        <item x="187"/>
        <item x="50"/>
        <item x="57"/>
        <item x="7"/>
        <item x="165"/>
        <item x="197"/>
        <item x="8"/>
        <item x="100"/>
        <item x="113"/>
        <item x="6"/>
        <item x="217"/>
        <item x="208"/>
        <item x="67"/>
        <item x="107"/>
        <item x="131"/>
        <item x="220"/>
        <item x="24"/>
        <item x="177"/>
        <item x="101"/>
        <item x="228"/>
        <item x="88"/>
        <item x="97"/>
        <item x="183"/>
        <item x="234"/>
        <item x="223"/>
        <item x="194"/>
        <item x="80"/>
        <item x="176"/>
        <item x="195"/>
        <item x="174"/>
        <item x="94"/>
        <item x="230"/>
        <item x="233"/>
        <item x="156"/>
        <item x="193"/>
        <item x="163"/>
        <item x="2"/>
        <item x="87"/>
        <item x="102"/>
        <item x="184"/>
        <item x="117"/>
        <item x="159"/>
        <item x="78"/>
        <item x="42"/>
        <item x="33"/>
        <item x="38"/>
        <item x="44"/>
        <item x="39"/>
        <item x="82"/>
        <item x="69"/>
        <item x="210"/>
        <item x="41"/>
        <item x="65"/>
        <item x="105"/>
        <item x="215"/>
        <item x="115"/>
        <item x="119"/>
        <item x="43"/>
        <item x="182"/>
        <item x="124"/>
        <item x="169"/>
        <item x="155"/>
        <item x="85"/>
        <item x="93"/>
        <item x="72"/>
        <item x="150"/>
        <item x="4"/>
        <item x="128"/>
        <item x="104"/>
        <item x="212"/>
        <item x="238"/>
        <item x="186"/>
        <item x="202"/>
        <item x="132"/>
        <item x="236"/>
        <item x="211"/>
        <item x="127"/>
        <item x="11"/>
        <item x="49"/>
        <item m="1" x="240"/>
        <item x="31"/>
        <item x="207"/>
        <item x="143"/>
        <item x="25"/>
        <item x="111"/>
        <item x="71"/>
        <item x="136"/>
        <item x="129"/>
        <item x="109"/>
        <item x="70"/>
        <item x="142"/>
        <item x="126"/>
        <item x="147"/>
        <item x="68"/>
        <item x="164"/>
        <item x="16"/>
        <item x="219"/>
        <item x="26"/>
        <item x="32"/>
        <item x="229"/>
        <item x="171"/>
        <item x="55"/>
        <item x="23"/>
        <item x="222"/>
        <item x="56"/>
        <item x="22"/>
        <item x="198"/>
        <item x="189"/>
        <item x="204"/>
        <item x="149"/>
        <item x="196"/>
        <item x="201"/>
        <item x="98"/>
        <item x="133"/>
        <item x="121"/>
        <item x="175"/>
        <item x="231"/>
        <item x="106"/>
        <item x="134"/>
        <item x="10"/>
        <item x="135"/>
        <item x="218"/>
        <item x="225"/>
        <item x="226"/>
      </items>
    </pivotField>
    <pivotField compact="0" outline="0" showAll="0"/>
    <pivotField compact="0" outline="0" showAll="0">
      <items count="5">
        <item x="2"/>
        <item x="1"/>
        <item h="1" x="0"/>
        <item x="3"/>
        <item t="default"/>
      </items>
    </pivotField>
    <pivotField compact="0" outline="0" showAll="0">
      <items count="24">
        <item h="1" x="0"/>
        <item h="1" x="7"/>
        <item h="1" x="9"/>
        <item h="1" x="19"/>
        <item h="1" x="12"/>
        <item h="1" x="16"/>
        <item h="1" x="21"/>
        <item h="1" x="20"/>
        <item h="1" x="22"/>
        <item h="1" x="14"/>
        <item h="1" x="3"/>
        <item h="1" x="10"/>
        <item h="1" x="13"/>
        <item h="1" x="8"/>
        <item h="1" x="5"/>
        <item h="1" x="11"/>
        <item h="1" x="2"/>
        <item h="1" x="4"/>
        <item h="1" x="15"/>
        <item x="6"/>
        <item h="1" x="17"/>
        <item h="1" x="18"/>
        <item h="1" x="1"/>
        <item t="default"/>
      </items>
    </pivotField>
    <pivotField compact="0" outline="0" showAll="0">
      <items count="17">
        <item x="0"/>
        <item x="7"/>
        <item x="5"/>
        <item x="12"/>
        <item x="9"/>
        <item x="8"/>
        <item x="3"/>
        <item x="2"/>
        <item x="13"/>
        <item x="6"/>
        <item x="15"/>
        <item x="4"/>
        <item x="11"/>
        <item x="10"/>
        <item x="14"/>
        <item x="1"/>
        <item t="default"/>
      </items>
    </pivotField>
    <pivotField compact="0" outline="0" showAll="0">
      <items count="14">
        <item x="12"/>
        <item x="5"/>
        <item x="8"/>
        <item x="2"/>
        <item x="9"/>
        <item x="6"/>
        <item x="1"/>
        <item x="7"/>
        <item x="4"/>
        <item x="0"/>
        <item x="3"/>
        <item x="10"/>
        <item x="11"/>
        <item t="default"/>
      </items>
    </pivotField>
  </pivotFields>
  <rowFields count="8">
    <field x="1"/>
    <field x="0"/>
    <field x="20"/>
    <field x="17"/>
    <field x="24"/>
    <field x="26"/>
    <field x="25"/>
    <field x="22"/>
  </rowFields>
  <rowItems count="11">
    <i>
      <x v="213"/>
      <x v="2588"/>
      <x v="1127"/>
      <x v="17"/>
      <x v="295"/>
      <x v="113"/>
      <x/>
      <x v="17"/>
    </i>
    <i>
      <x v="700"/>
      <x v="2934"/>
      <x v="1127"/>
      <x v="14"/>
      <x v="103"/>
      <x v="43"/>
      <x/>
      <x v="5"/>
    </i>
    <i>
      <x v="715"/>
      <x v="2923"/>
      <x v="1127"/>
      <x v="14"/>
      <x v="99"/>
      <x v="43"/>
      <x/>
      <x v="5"/>
    </i>
    <i>
      <x v="811"/>
      <x v="2866"/>
      <x v="905"/>
      <x v="14"/>
      <x/>
      <x/>
      <x/>
      <x v="21"/>
    </i>
    <i r="4">
      <x v="415"/>
      <x v="234"/>
      <x/>
      <x v="21"/>
    </i>
    <i>
      <x v="846"/>
      <x v="2990"/>
      <x v="1127"/>
      <x v="17"/>
      <x v="92"/>
      <x v="60"/>
      <x/>
      <x v="13"/>
    </i>
    <i>
      <x v="995"/>
      <x v="2725"/>
      <x v="1127"/>
      <x v="14"/>
      <x v="243"/>
      <x v="77"/>
      <x/>
      <x v="17"/>
    </i>
    <i>
      <x v="1104"/>
      <x v="2825"/>
      <x v="1127"/>
      <x v="21"/>
      <x v="139"/>
      <x v="77"/>
      <x/>
      <x v="13"/>
    </i>
    <i r="4">
      <x v="218"/>
      <x v="73"/>
      <x/>
      <x v="13"/>
    </i>
    <i>
      <x v="1419"/>
      <x v="2926"/>
      <x v="1128"/>
      <x v="5"/>
      <x v="398"/>
      <x v="100"/>
      <x/>
      <x v="3"/>
    </i>
    <i t="grand">
      <x/>
    </i>
  </rowItems>
  <colItems count="1">
    <i/>
  </colItems>
  <dataFields count="1">
    <dataField name="Suma de cantidad" fld="23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oportunidad1" xr10:uid="{FE0C69A4-EE55-498A-8694-B8D218118E65}" sourceName="oportunidad">
  <pivotTables>
    <pivotTable tabId="2" name="TablaDinámica1"/>
    <pivotTable tabId="2" name="TablaDinámica2"/>
    <pivotTable tabId="2" name="TablaDinámica3"/>
    <pivotTable tabId="2" name="TablaDinámica4"/>
  </pivotTables>
  <data>
    <tabular pivotCacheId="823577332">
      <items count="2">
        <i x="0" s="1"/>
        <i x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stado_crm2" xr10:uid="{D07D9682-5696-4FD3-A9E9-34ABBCFC3DEC}" sourceName="estado_crm">
  <pivotTables>
    <pivotTable tabId="2" name="TablaDinámica1"/>
    <pivotTable tabId="2" name="TablaDinámica2"/>
    <pivotTable tabId="2" name="TablaDinámica3"/>
    <pivotTable tabId="2" name="TablaDinámica4"/>
  </pivotTables>
  <data>
    <tabular pivotCacheId="823577332">
      <items count="4">
        <i x="2" s="1"/>
        <i x="1" s="1"/>
        <i x="0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AMILIA2" xr10:uid="{289CB800-E1DE-43BA-945D-997D52C96E7E}" sourceName="FAMILIA">
  <pivotTables>
    <pivotTable tabId="2" name="TablaDinámica1"/>
    <pivotTable tabId="2" name="TablaDinámica2"/>
    <pivotTable tabId="2" name="TablaDinámica3"/>
    <pivotTable tabId="2" name="TablaDinámica4"/>
  </pivotTables>
  <data>
    <tabular pivotCacheId="823577332">
      <items count="23">
        <i x="0"/>
        <i x="9"/>
        <i x="12"/>
        <i x="16"/>
        <i x="21"/>
        <i x="22"/>
        <i x="3"/>
        <i x="13"/>
        <i x="8"/>
        <i x="5"/>
        <i x="2"/>
        <i x="4"/>
        <i x="6" s="1"/>
        <i x="17"/>
        <i x="1"/>
        <i x="7" nd="1"/>
        <i x="19" nd="1"/>
        <i x="20" nd="1"/>
        <i x="14" nd="1"/>
        <i x="10" nd="1"/>
        <i x="11" nd="1"/>
        <i x="15" nd="1"/>
        <i x="18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LINEA2" xr10:uid="{9DAE5239-9FC0-40C9-961A-9EDA7F58FE25}" sourceName="LINEA">
  <pivotTables>
    <pivotTable tabId="2" name="TablaDinámica1"/>
    <pivotTable tabId="2" name="TablaDinámica2"/>
    <pivotTable tabId="2" name="TablaDinámica3"/>
    <pivotTable tabId="2" name="TablaDinámica4"/>
  </pivotTables>
  <data>
    <tabular pivotCacheId="823577332">
      <items count="16">
        <i x="5" s="1"/>
        <i x="12" s="1"/>
        <i x="0" s="1" nd="1"/>
        <i x="7" s="1" nd="1"/>
        <i x="9" s="1" nd="1"/>
        <i x="8" s="1" nd="1"/>
        <i x="3" s="1" nd="1"/>
        <i x="2" s="1" nd="1"/>
        <i x="13" s="1" nd="1"/>
        <i x="6" s="1" nd="1"/>
        <i x="15" s="1" nd="1"/>
        <i x="4" s="1" nd="1"/>
        <i x="11" s="1" nd="1"/>
        <i x="10" s="1" nd="1"/>
        <i x="14" s="1" nd="1"/>
        <i x="1" s="1" nd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_Entrega2" xr10:uid="{90B1425B-DD54-4DF7-8AD8-BC7A4459E29D}" sourceName="Mes Entrega">
  <pivotTables>
    <pivotTable tabId="2" name="TablaDinámica1"/>
    <pivotTable tabId="2" name="TablaDinámica2"/>
    <pivotTable tabId="2" name="TablaDinámica3"/>
    <pivotTable tabId="2" name="TablaDinámica4"/>
  </pivotTables>
  <data>
    <tabular pivotCacheId="823577332">
      <items count="13">
        <i x="0" s="1"/>
        <i x="3" s="1"/>
        <i x="12" s="1" nd="1"/>
        <i x="5" s="1" nd="1"/>
        <i x="8" s="1" nd="1"/>
        <i x="2" s="1" nd="1"/>
        <i x="9" s="1" nd="1"/>
        <i x="6" s="1" nd="1"/>
        <i x="1" s="1" nd="1"/>
        <i x="7" s="1" nd="1"/>
        <i x="4" s="1" nd="1"/>
        <i x="10" s="1" nd="1"/>
        <i x="11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oportunidad" xr10:uid="{87F8B481-FCD6-4072-919D-DB42E3BEC4ED}" cache="SegmentaciónDeDatos_oportunidad1" caption="oportunidad" rowHeight="241300"/>
  <slicer name="estado_crm" xr10:uid="{6AA67A7F-C472-4196-95DB-60216F6CA59E}" cache="SegmentaciónDeDatos_estado_crm2" caption="estado_crm" rowHeight="241300"/>
  <slicer name="FAMILIA" xr10:uid="{D0E3C37A-F1D4-4F7C-BF47-E31B52042218}" cache="SegmentaciónDeDatos_FAMILIA2" caption="FAMILIA" startItem="5" rowHeight="241300"/>
  <slicer name="LINEA" xr10:uid="{77EF6BD5-7928-4317-8B89-C58E46C25DEA}" cache="SegmentaciónDeDatos_LINEA2" caption="LINEA" rowHeight="241300"/>
  <slicer name="Mes Entrega" xr10:uid="{4FD8C2FD-C6D1-4C38-833D-C1D3AC3527A6}" cache="SegmentaciónDeDatos_Mes_Entrega2" caption="Mes Entrega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8B25A8-3F58-41E4-B75A-1CCE60743786}" name="Tabla2" displayName="Tabla2" ref="A1:AF4" totalsRowShown="0">
  <autoFilter ref="A1:AF4" xr:uid="{448B25A8-3F58-41E4-B75A-1CCE60743786}"/>
  <tableColumns count="32">
    <tableColumn id="1" xr3:uid="{11645267-902E-450A-BB07-C14CD8307D35}" name="pedido"/>
    <tableColumn id="2" xr3:uid="{75F1E456-887F-48B7-B8B0-96EEB93DE09B}" name="cliente"/>
    <tableColumn id="3" xr3:uid="{B6D4BC72-7A14-4BF9-9BE6-C744F0BFBFBC}" name="tipo_producto"/>
    <tableColumn id="4" xr3:uid="{6B9EEFD4-5B74-44BD-A496-97D3C7DB7E1C}" name="oportunidad"/>
    <tableColumn id="5" xr3:uid="{A4ACD5DB-4236-449D-81B7-9D9E6A7FB741}" name="razon_anulacion"/>
    <tableColumn id="6" xr3:uid="{FC4E9F0E-C692-439C-85D8-FC94B09AD68D}" name="f_cotizacion"/>
    <tableColumn id="7" xr3:uid="{3938E030-C94F-4218-BAFF-50E50E4A6940}" name="f_pedido"/>
    <tableColumn id="8" xr3:uid="{7BB4989E-A1F6-4D5B-BF16-5D814041DF2E}" name="f_comercial"/>
    <tableColumn id="9" xr3:uid="{44CA3337-2F7C-4670-AED5-0615835F68D3}" name="f_diseno"/>
    <tableColumn id="10" xr3:uid="{FCED243A-9C21-4479-9BF4-12D86380703E}" name="f_produccion"/>
    <tableColumn id="11" xr3:uid="{19CFF072-6301-4713-9F50-720CD374B476}" name="f_despachos"/>
    <tableColumn id="12" xr3:uid="{7AEB1199-BB7E-4E30-A33C-0236FF703B3E}" name="f_instalacion"/>
    <tableColumn id="13" xr3:uid="{48BC95C1-CB40-4777-B756-A2B96A575CF6}" name="fe_comercial"/>
    <tableColumn id="14" xr3:uid="{5C8B2C02-257A-40C2-833E-DA778790CE55}" name="fe_diseno"/>
    <tableColumn id="15" xr3:uid="{DDDE90D3-666E-40B9-B003-A4100BA507ED}" name="fe_produccion"/>
    <tableColumn id="16" xr3:uid="{261311FA-4EE7-4366-BB5C-00E9B970A274}" name="fe_despachos"/>
    <tableColumn id="17" xr3:uid="{A40123DE-F281-4C05-9B01-423C8203DB9F}" name="fe_instalacion"/>
    <tableColumn id="18" xr3:uid="{D26D0C12-BF43-495E-9F5C-3F6303D93A2B}" name="estado"/>
    <tableColumn id="19" xr3:uid="{647E8B48-7B80-4813-93F4-AC22ADABB729}" name="regional"/>
    <tableColumn id="20" xr3:uid="{188E0F6E-69F5-4DA3-BAF5-2D67ACF88607}" name="id_producto"/>
    <tableColumn id="21" xr3:uid="{F3580F73-21DD-475E-9C86-896C5DA0C245}" name="producto"/>
    <tableColumn id="22" xr3:uid="{1C48BDB3-30E9-4009-A35C-4C8D84CD4418}" name="color"/>
    <tableColumn id="23" xr3:uid="{3D633766-F43F-4BF7-BC7D-4D3C10BC3AAD}" name="color_estructura"/>
    <tableColumn id="24" xr3:uid="{85BAA522-0492-4A7A-BF60-90F99105FA4A}" name="cantidad"/>
    <tableColumn id="25" xr3:uid="{D6C042CE-97A3-4862-97FB-D1C379A6E595}" name="largo"/>
    <tableColumn id="26" xr3:uid="{EE0F2F7B-7830-46D1-A908-96BE0D840650}" name="alto"/>
    <tableColumn id="27" xr3:uid="{21ADB9C3-D8A5-4A15-913A-0E1171420430}" name="proyeccion"/>
    <tableColumn id="28" xr3:uid="{DFF9C84A-C7D5-4739-BC0D-5B42E33D056B}" name="valor_total"/>
    <tableColumn id="29" xr3:uid="{1D4ED5A2-9A1D-497D-95A3-EDB9051AE09D}" name="estado_crm"/>
    <tableColumn id="30" xr3:uid="{5FA349DE-F760-4018-A58E-92B39636CA78}" name="FAMILIA"/>
    <tableColumn id="31" xr3:uid="{3994BA11-6088-4449-B89B-A4C5008105EC}" name="LINEA"/>
    <tableColumn id="32" xr3:uid="{730974F2-618F-4309-8D7D-5C1019C7D6FC}" name="Mes Entrega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E1257" totalsRowShown="0" headerRowDxfId="9" headerRowBorderDxfId="8" tableBorderDxfId="7">
  <autoFilter ref="A1:E1257" xr:uid="{00000000-0009-0000-0100-000001000000}"/>
  <tableColumns count="5">
    <tableColumn id="1" xr3:uid="{00000000-0010-0000-0000-000001000000}" name="id_producto"/>
    <tableColumn id="2" xr3:uid="{00000000-0010-0000-0000-000002000000}" name="producto"/>
    <tableColumn id="3" xr3:uid="{00000000-0010-0000-0000-000003000000}" name="CLASIFICACION"/>
    <tableColumn id="4" xr3:uid="{00000000-0010-0000-0000-000004000000}" name="FAMILIA"/>
    <tableColumn id="5" xr3:uid="{00000000-0010-0000-0000-000005000000}" name="LINE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microsoft.com/office/2007/relationships/slicer" Target="../slicers/slicer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9396"/>
  <sheetViews>
    <sheetView topLeftCell="X1" workbookViewId="0">
      <selection activeCell="AG4" sqref="AG4"/>
    </sheetView>
  </sheetViews>
  <sheetFormatPr baseColWidth="10" defaultColWidth="9.140625" defaultRowHeight="15" x14ac:dyDescent="0.25"/>
  <cols>
    <col min="1" max="1" width="11.85546875" bestFit="1" customWidth="1"/>
    <col min="2" max="2" width="46.42578125" customWidth="1"/>
    <col min="3" max="3" width="25.85546875" bestFit="1" customWidth="1"/>
    <col min="4" max="4" width="16.5703125" bestFit="1" customWidth="1"/>
    <col min="5" max="5" width="43.42578125" bestFit="1" customWidth="1"/>
    <col min="6" max="6" width="16.140625" bestFit="1" customWidth="1"/>
    <col min="7" max="7" width="13.5703125" bestFit="1" customWidth="1"/>
    <col min="8" max="12" width="18.140625" bestFit="1" customWidth="1"/>
    <col min="13" max="13" width="17" bestFit="1" customWidth="1"/>
    <col min="14" max="14" width="14.42578125" bestFit="1" customWidth="1"/>
    <col min="15" max="15" width="18.28515625" bestFit="1" customWidth="1"/>
    <col min="16" max="16" width="17.7109375" bestFit="1" customWidth="1"/>
    <col min="17" max="17" width="18" bestFit="1" customWidth="1"/>
    <col min="18" max="18" width="27.28515625" bestFit="1" customWidth="1"/>
    <col min="19" max="19" width="12.85546875" bestFit="1" customWidth="1"/>
    <col min="20" max="20" width="27" bestFit="1" customWidth="1"/>
    <col min="21" max="21" width="61.5703125" bestFit="1" customWidth="1"/>
    <col min="22" max="22" width="44.42578125" bestFit="1" customWidth="1"/>
    <col min="23" max="23" width="37.85546875" bestFit="1" customWidth="1"/>
    <col min="24" max="24" width="13.140625" bestFit="1" customWidth="1"/>
    <col min="25" max="25" width="10" bestFit="1" customWidth="1"/>
    <col min="26" max="26" width="9" bestFit="1" customWidth="1"/>
    <col min="27" max="27" width="15.28515625" bestFit="1" customWidth="1"/>
    <col min="28" max="28" width="15.140625" bestFit="1" customWidth="1"/>
    <col min="29" max="29" width="15.85546875" bestFit="1" customWidth="1"/>
    <col min="30" max="30" width="25.140625" bestFit="1" customWidth="1"/>
    <col min="31" max="31" width="19.140625" bestFit="1" customWidth="1"/>
    <col min="34" max="34" width="15.140625" bestFit="1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4" t="s">
        <v>29</v>
      </c>
      <c r="AE1" s="4" t="s">
        <v>30</v>
      </c>
      <c r="AF1" s="4" t="s">
        <v>31</v>
      </c>
    </row>
    <row r="2" spans="1:32" x14ac:dyDescent="0.25">
      <c r="A2">
        <v>13209</v>
      </c>
      <c r="B2" t="s">
        <v>32</v>
      </c>
      <c r="C2" t="s">
        <v>33</v>
      </c>
      <c r="D2">
        <v>0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37</v>
      </c>
      <c r="M2" t="s">
        <v>40</v>
      </c>
      <c r="N2" t="s">
        <v>40</v>
      </c>
      <c r="O2" t="s">
        <v>41</v>
      </c>
      <c r="P2" t="s">
        <v>42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X2">
        <v>1</v>
      </c>
      <c r="Y2">
        <v>0</v>
      </c>
      <c r="Z2">
        <v>0</v>
      </c>
      <c r="AA2">
        <v>0</v>
      </c>
      <c r="AB2">
        <v>33400</v>
      </c>
      <c r="AC2" t="s">
        <v>47</v>
      </c>
      <c r="AD2">
        <f>+VLOOKUP(T2,items!$A$2:$D$1255,4,0)</f>
        <v>0</v>
      </c>
      <c r="AE2">
        <f>+VLOOKUP(T2,Tabla1[],5,0)</f>
        <v>0</v>
      </c>
      <c r="AF2">
        <f t="shared" ref="AF2:AF65" si="0">+MONTH(O2)</f>
        <v>10</v>
      </c>
    </row>
    <row r="3" spans="1:32" x14ac:dyDescent="0.25">
      <c r="A3">
        <v>13209</v>
      </c>
      <c r="B3" t="s">
        <v>32</v>
      </c>
      <c r="C3" t="s">
        <v>33</v>
      </c>
      <c r="D3">
        <v>0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37</v>
      </c>
      <c r="M3" t="s">
        <v>40</v>
      </c>
      <c r="N3" t="s">
        <v>40</v>
      </c>
      <c r="O3" t="s">
        <v>41</v>
      </c>
      <c r="P3" t="s">
        <v>42</v>
      </c>
      <c r="Q3" t="s">
        <v>42</v>
      </c>
      <c r="R3" t="s">
        <v>43</v>
      </c>
      <c r="S3" t="s">
        <v>44</v>
      </c>
      <c r="T3" t="s">
        <v>48</v>
      </c>
      <c r="U3" t="s">
        <v>49</v>
      </c>
      <c r="X3">
        <v>1</v>
      </c>
      <c r="Y3">
        <v>0</v>
      </c>
      <c r="Z3">
        <v>0</v>
      </c>
      <c r="AA3">
        <v>0</v>
      </c>
      <c r="AB3">
        <v>280000</v>
      </c>
      <c r="AC3" t="s">
        <v>47</v>
      </c>
      <c r="AD3">
        <f>+VLOOKUP(T3,items!$A$2:$D$1255,4,0)</f>
        <v>0</v>
      </c>
      <c r="AE3">
        <f>+VLOOKUP(T3,Tabla1[],5,0)</f>
        <v>0</v>
      </c>
      <c r="AF3">
        <f t="shared" si="0"/>
        <v>10</v>
      </c>
    </row>
    <row r="4" spans="1:32" x14ac:dyDescent="0.25">
      <c r="A4">
        <v>13209</v>
      </c>
      <c r="B4" t="s">
        <v>32</v>
      </c>
      <c r="C4" t="s">
        <v>33</v>
      </c>
      <c r="D4">
        <v>0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37</v>
      </c>
      <c r="M4" t="s">
        <v>40</v>
      </c>
      <c r="N4" t="s">
        <v>40</v>
      </c>
      <c r="O4" t="s">
        <v>41</v>
      </c>
      <c r="P4" t="s">
        <v>42</v>
      </c>
      <c r="Q4" t="s">
        <v>42</v>
      </c>
      <c r="R4" t="s">
        <v>43</v>
      </c>
      <c r="S4" t="s">
        <v>44</v>
      </c>
      <c r="T4" t="s">
        <v>50</v>
      </c>
      <c r="U4" t="s">
        <v>51</v>
      </c>
      <c r="X4">
        <v>1</v>
      </c>
      <c r="Y4">
        <v>0</v>
      </c>
      <c r="Z4">
        <v>0</v>
      </c>
      <c r="AA4">
        <v>0</v>
      </c>
      <c r="AB4">
        <v>150000</v>
      </c>
      <c r="AC4" t="s">
        <v>47</v>
      </c>
      <c r="AD4" t="e">
        <f>+VLOOKUP(T4,items!$A$2:$D$1255,4,0)</f>
        <v>#N/A</v>
      </c>
      <c r="AE4" t="e">
        <f>+VLOOKUP(T4,Tabla1[],5,0)</f>
        <v>#N/A</v>
      </c>
      <c r="AF4">
        <f t="shared" si="0"/>
        <v>10</v>
      </c>
    </row>
    <row r="5" spans="1:32" x14ac:dyDescent="0.25">
      <c r="A5">
        <v>52365</v>
      </c>
      <c r="B5" t="s">
        <v>52</v>
      </c>
      <c r="C5" t="s">
        <v>33</v>
      </c>
      <c r="D5">
        <v>0</v>
      </c>
      <c r="F5" t="s">
        <v>53</v>
      </c>
      <c r="G5" t="s">
        <v>53</v>
      </c>
      <c r="H5" t="s">
        <v>54</v>
      </c>
      <c r="I5" t="s">
        <v>37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  <c r="P5" t="s">
        <v>61</v>
      </c>
      <c r="Q5" t="s">
        <v>62</v>
      </c>
      <c r="R5" t="s">
        <v>63</v>
      </c>
      <c r="S5" t="s">
        <v>64</v>
      </c>
      <c r="T5" t="s">
        <v>65</v>
      </c>
      <c r="U5" t="s">
        <v>66</v>
      </c>
      <c r="V5" t="s">
        <v>67</v>
      </c>
      <c r="X5">
        <v>1</v>
      </c>
      <c r="Y5">
        <v>0</v>
      </c>
      <c r="Z5">
        <v>0</v>
      </c>
      <c r="AA5">
        <v>0</v>
      </c>
      <c r="AB5">
        <v>1848739</v>
      </c>
      <c r="AC5" t="s">
        <v>47</v>
      </c>
      <c r="AD5" t="str">
        <f>+VLOOKUP(T5,items!$A$2:$D$1255,4,0)</f>
        <v>MUEBLES</v>
      </c>
      <c r="AE5">
        <f>+VLOOKUP(T5,Tabla1[],5,0)</f>
        <v>0</v>
      </c>
      <c r="AF5">
        <f t="shared" si="0"/>
        <v>7</v>
      </c>
    </row>
    <row r="6" spans="1:32" x14ac:dyDescent="0.25">
      <c r="A6">
        <v>52365</v>
      </c>
      <c r="B6" t="s">
        <v>52</v>
      </c>
      <c r="C6" t="s">
        <v>33</v>
      </c>
      <c r="D6">
        <v>0</v>
      </c>
      <c r="F6" t="s">
        <v>53</v>
      </c>
      <c r="G6" t="s">
        <v>53</v>
      </c>
      <c r="H6" t="s">
        <v>54</v>
      </c>
      <c r="I6" t="s">
        <v>37</v>
      </c>
      <c r="J6" t="s">
        <v>55</v>
      </c>
      <c r="K6" t="s">
        <v>56</v>
      </c>
      <c r="L6" t="s">
        <v>57</v>
      </c>
      <c r="M6" t="s">
        <v>58</v>
      </c>
      <c r="N6" t="s">
        <v>59</v>
      </c>
      <c r="O6" t="s">
        <v>60</v>
      </c>
      <c r="P6" t="s">
        <v>61</v>
      </c>
      <c r="Q6" t="s">
        <v>62</v>
      </c>
      <c r="R6" t="s">
        <v>63</v>
      </c>
      <c r="S6" t="s">
        <v>64</v>
      </c>
      <c r="T6" t="s">
        <v>68</v>
      </c>
      <c r="U6" t="s">
        <v>69</v>
      </c>
      <c r="V6" t="s">
        <v>67</v>
      </c>
      <c r="X6">
        <v>1</v>
      </c>
      <c r="Y6">
        <v>0</v>
      </c>
      <c r="Z6">
        <v>0</v>
      </c>
      <c r="AA6">
        <v>0</v>
      </c>
      <c r="AB6">
        <v>4075630</v>
      </c>
      <c r="AC6" t="s">
        <v>47</v>
      </c>
      <c r="AD6" t="str">
        <f>+VLOOKUP(T6,items!$A$2:$D$1255,4,0)</f>
        <v>MUEBLES</v>
      </c>
      <c r="AE6">
        <f>+VLOOKUP(T6,Tabla1[],5,0)</f>
        <v>0</v>
      </c>
      <c r="AF6">
        <f t="shared" si="0"/>
        <v>7</v>
      </c>
    </row>
    <row r="7" spans="1:32" x14ac:dyDescent="0.25">
      <c r="A7">
        <v>52365</v>
      </c>
      <c r="B7" t="s">
        <v>52</v>
      </c>
      <c r="C7" t="s">
        <v>33</v>
      </c>
      <c r="D7">
        <v>0</v>
      </c>
      <c r="F7" t="s">
        <v>53</v>
      </c>
      <c r="G7" t="s">
        <v>53</v>
      </c>
      <c r="H7" t="s">
        <v>54</v>
      </c>
      <c r="I7" t="s">
        <v>37</v>
      </c>
      <c r="J7" t="s">
        <v>55</v>
      </c>
      <c r="K7" t="s">
        <v>56</v>
      </c>
      <c r="L7" t="s">
        <v>57</v>
      </c>
      <c r="M7" t="s">
        <v>58</v>
      </c>
      <c r="N7" t="s">
        <v>59</v>
      </c>
      <c r="O7" t="s">
        <v>60</v>
      </c>
      <c r="P7" t="s">
        <v>61</v>
      </c>
      <c r="Q7" t="s">
        <v>62</v>
      </c>
      <c r="R7" t="s">
        <v>63</v>
      </c>
      <c r="S7" t="s">
        <v>64</v>
      </c>
      <c r="T7" t="s">
        <v>70</v>
      </c>
      <c r="U7" t="s">
        <v>71</v>
      </c>
      <c r="V7" t="s">
        <v>67</v>
      </c>
      <c r="X7">
        <v>2</v>
      </c>
      <c r="Y7">
        <v>0</v>
      </c>
      <c r="Z7">
        <v>0</v>
      </c>
      <c r="AA7">
        <v>0</v>
      </c>
      <c r="AB7">
        <v>5294118</v>
      </c>
      <c r="AC7" t="s">
        <v>47</v>
      </c>
      <c r="AD7" t="str">
        <f>+VLOOKUP(T7,items!$A$2:$D$1255,4,0)</f>
        <v>MUEBLES</v>
      </c>
      <c r="AE7">
        <f>+VLOOKUP(T7,Tabla1[],5,0)</f>
        <v>0</v>
      </c>
      <c r="AF7">
        <f t="shared" si="0"/>
        <v>7</v>
      </c>
    </row>
    <row r="8" spans="1:32" x14ac:dyDescent="0.25">
      <c r="A8">
        <v>52365</v>
      </c>
      <c r="B8" t="s">
        <v>52</v>
      </c>
      <c r="C8" t="s">
        <v>33</v>
      </c>
      <c r="D8">
        <v>0</v>
      </c>
      <c r="F8" t="s">
        <v>53</v>
      </c>
      <c r="G8" t="s">
        <v>53</v>
      </c>
      <c r="H8" t="s">
        <v>54</v>
      </c>
      <c r="I8" t="s">
        <v>37</v>
      </c>
      <c r="J8" t="s">
        <v>55</v>
      </c>
      <c r="K8" t="s">
        <v>56</v>
      </c>
      <c r="L8" t="s">
        <v>57</v>
      </c>
      <c r="M8" t="s">
        <v>58</v>
      </c>
      <c r="N8" t="s">
        <v>59</v>
      </c>
      <c r="O8" t="s">
        <v>60</v>
      </c>
      <c r="P8" t="s">
        <v>61</v>
      </c>
      <c r="Q8" t="s">
        <v>62</v>
      </c>
      <c r="R8" t="s">
        <v>63</v>
      </c>
      <c r="S8" t="s">
        <v>64</v>
      </c>
      <c r="T8" t="s">
        <v>72</v>
      </c>
      <c r="U8" t="s">
        <v>73</v>
      </c>
      <c r="V8" t="s">
        <v>67</v>
      </c>
      <c r="X8">
        <v>1</v>
      </c>
      <c r="Y8">
        <v>0</v>
      </c>
      <c r="Z8">
        <v>0</v>
      </c>
      <c r="AA8">
        <v>0</v>
      </c>
      <c r="AB8">
        <v>0</v>
      </c>
      <c r="AC8" t="s">
        <v>47</v>
      </c>
      <c r="AD8" t="e">
        <f>+VLOOKUP(T8,items!$A$2:$D$1255,4,0)</f>
        <v>#N/A</v>
      </c>
      <c r="AE8" t="e">
        <f>+VLOOKUP(T8,Tabla1[],5,0)</f>
        <v>#N/A</v>
      </c>
      <c r="AF8">
        <f t="shared" si="0"/>
        <v>7</v>
      </c>
    </row>
    <row r="9" spans="1:32" x14ac:dyDescent="0.25">
      <c r="A9">
        <v>53753</v>
      </c>
      <c r="B9" t="s">
        <v>74</v>
      </c>
      <c r="C9" t="s">
        <v>75</v>
      </c>
      <c r="D9">
        <v>0</v>
      </c>
      <c r="F9" t="s">
        <v>76</v>
      </c>
      <c r="G9" t="s">
        <v>77</v>
      </c>
      <c r="H9" t="s">
        <v>78</v>
      </c>
      <c r="I9" t="s">
        <v>79</v>
      </c>
      <c r="J9" t="s">
        <v>80</v>
      </c>
      <c r="K9" t="s">
        <v>81</v>
      </c>
      <c r="L9" t="s">
        <v>82</v>
      </c>
      <c r="M9" t="s">
        <v>83</v>
      </c>
      <c r="N9" t="s">
        <v>84</v>
      </c>
      <c r="O9" t="s">
        <v>85</v>
      </c>
      <c r="P9" t="s">
        <v>86</v>
      </c>
      <c r="Q9" t="s">
        <v>87</v>
      </c>
      <c r="R9" t="s">
        <v>63</v>
      </c>
      <c r="S9" t="s">
        <v>88</v>
      </c>
      <c r="T9" t="s">
        <v>89</v>
      </c>
      <c r="U9" t="s">
        <v>90</v>
      </c>
      <c r="X9">
        <v>2</v>
      </c>
      <c r="Y9">
        <v>0</v>
      </c>
      <c r="Z9">
        <v>0</v>
      </c>
      <c r="AA9">
        <v>0</v>
      </c>
      <c r="AB9">
        <v>5000</v>
      </c>
      <c r="AC9" t="s">
        <v>47</v>
      </c>
      <c r="AD9">
        <f>+VLOOKUP(T9,items!$A$2:$D$1255,4,0)</f>
        <v>0</v>
      </c>
      <c r="AE9">
        <f>+VLOOKUP(T9,Tabla1[],5,0)</f>
        <v>0</v>
      </c>
      <c r="AF9">
        <f t="shared" si="0"/>
        <v>4</v>
      </c>
    </row>
    <row r="10" spans="1:32" x14ac:dyDescent="0.25">
      <c r="A10">
        <v>53753</v>
      </c>
      <c r="B10" t="s">
        <v>74</v>
      </c>
      <c r="C10" t="s">
        <v>75</v>
      </c>
      <c r="D10">
        <v>0</v>
      </c>
      <c r="F10" t="s">
        <v>76</v>
      </c>
      <c r="G10" t="s">
        <v>77</v>
      </c>
      <c r="H10" t="s">
        <v>78</v>
      </c>
      <c r="I10" t="s">
        <v>79</v>
      </c>
      <c r="J10" t="s">
        <v>80</v>
      </c>
      <c r="K10" t="s">
        <v>81</v>
      </c>
      <c r="L10" t="s">
        <v>82</v>
      </c>
      <c r="M10" t="s">
        <v>83</v>
      </c>
      <c r="N10" t="s">
        <v>84</v>
      </c>
      <c r="O10" t="s">
        <v>85</v>
      </c>
      <c r="P10" t="s">
        <v>86</v>
      </c>
      <c r="Q10" t="s">
        <v>87</v>
      </c>
      <c r="R10" t="s">
        <v>63</v>
      </c>
      <c r="S10" t="s">
        <v>88</v>
      </c>
      <c r="T10" t="s">
        <v>91</v>
      </c>
      <c r="U10" t="s">
        <v>92</v>
      </c>
      <c r="W10" t="s">
        <v>93</v>
      </c>
      <c r="X10">
        <v>1</v>
      </c>
      <c r="Y10">
        <v>1500</v>
      </c>
      <c r="Z10">
        <v>3000</v>
      </c>
      <c r="AA10">
        <v>0</v>
      </c>
      <c r="AB10">
        <v>3703617</v>
      </c>
      <c r="AC10" t="s">
        <v>47</v>
      </c>
      <c r="AD10" t="str">
        <f>+VLOOKUP(T10,items!$A$2:$D$1255,4,0)</f>
        <v>FLEXIGLASS</v>
      </c>
      <c r="AE10">
        <f>+VLOOKUP(T10,Tabla1[],5,0)</f>
        <v>0</v>
      </c>
      <c r="AF10">
        <f t="shared" si="0"/>
        <v>4</v>
      </c>
    </row>
    <row r="11" spans="1:32" x14ac:dyDescent="0.25">
      <c r="A11">
        <v>53753</v>
      </c>
      <c r="B11" t="s">
        <v>74</v>
      </c>
      <c r="C11" t="s">
        <v>75</v>
      </c>
      <c r="D11">
        <v>0</v>
      </c>
      <c r="F11" t="s">
        <v>76</v>
      </c>
      <c r="G11" t="s">
        <v>77</v>
      </c>
      <c r="H11" t="s">
        <v>78</v>
      </c>
      <c r="I11" t="s">
        <v>79</v>
      </c>
      <c r="J11" t="s">
        <v>80</v>
      </c>
      <c r="K11" t="s">
        <v>81</v>
      </c>
      <c r="L11" t="s">
        <v>82</v>
      </c>
      <c r="M11" t="s">
        <v>83</v>
      </c>
      <c r="N11" t="s">
        <v>84</v>
      </c>
      <c r="O11" t="s">
        <v>85</v>
      </c>
      <c r="P11" t="s">
        <v>86</v>
      </c>
      <c r="Q11" t="s">
        <v>87</v>
      </c>
      <c r="R11" t="s">
        <v>63</v>
      </c>
      <c r="S11" t="s">
        <v>88</v>
      </c>
      <c r="T11" t="s">
        <v>91</v>
      </c>
      <c r="U11" t="s">
        <v>92</v>
      </c>
      <c r="W11" t="s">
        <v>93</v>
      </c>
      <c r="X11">
        <v>1</v>
      </c>
      <c r="Y11">
        <v>1500</v>
      </c>
      <c r="Z11">
        <v>3000</v>
      </c>
      <c r="AA11">
        <v>0</v>
      </c>
      <c r="AB11">
        <v>3703617</v>
      </c>
      <c r="AC11" t="s">
        <v>47</v>
      </c>
      <c r="AD11" t="str">
        <f>+VLOOKUP(T11,items!$A$2:$D$1255,4,0)</f>
        <v>FLEXIGLASS</v>
      </c>
      <c r="AE11">
        <f>+VLOOKUP(T11,Tabla1[],5,0)</f>
        <v>0</v>
      </c>
      <c r="AF11">
        <f t="shared" si="0"/>
        <v>4</v>
      </c>
    </row>
    <row r="12" spans="1:32" x14ac:dyDescent="0.25">
      <c r="A12">
        <v>53753</v>
      </c>
      <c r="B12" t="s">
        <v>74</v>
      </c>
      <c r="C12" t="s">
        <v>75</v>
      </c>
      <c r="D12">
        <v>0</v>
      </c>
      <c r="F12" t="s">
        <v>76</v>
      </c>
      <c r="G12" t="s">
        <v>77</v>
      </c>
      <c r="H12" t="s">
        <v>78</v>
      </c>
      <c r="I12" t="s">
        <v>79</v>
      </c>
      <c r="J12" t="s">
        <v>80</v>
      </c>
      <c r="K12" t="s">
        <v>81</v>
      </c>
      <c r="L12" t="s">
        <v>82</v>
      </c>
      <c r="M12" t="s">
        <v>83</v>
      </c>
      <c r="N12" t="s">
        <v>84</v>
      </c>
      <c r="O12" t="s">
        <v>85</v>
      </c>
      <c r="P12" t="s">
        <v>86</v>
      </c>
      <c r="Q12" t="s">
        <v>87</v>
      </c>
      <c r="R12" t="s">
        <v>63</v>
      </c>
      <c r="S12" t="s">
        <v>88</v>
      </c>
      <c r="T12" t="s">
        <v>94</v>
      </c>
      <c r="U12" t="s">
        <v>95</v>
      </c>
      <c r="X12">
        <v>1</v>
      </c>
      <c r="Y12">
        <v>0</v>
      </c>
      <c r="Z12">
        <v>0</v>
      </c>
      <c r="AA12">
        <v>0</v>
      </c>
      <c r="AB12">
        <v>3400000</v>
      </c>
      <c r="AC12" t="s">
        <v>47</v>
      </c>
      <c r="AD12" t="e">
        <f>+VLOOKUP(T12,items!$A$2:$D$1255,4,0)</f>
        <v>#N/A</v>
      </c>
      <c r="AE12" t="e">
        <f>+VLOOKUP(T12,Tabla1[],5,0)</f>
        <v>#N/A</v>
      </c>
      <c r="AF12">
        <f t="shared" si="0"/>
        <v>4</v>
      </c>
    </row>
    <row r="13" spans="1:32" x14ac:dyDescent="0.25">
      <c r="A13">
        <v>59320</v>
      </c>
      <c r="B13" t="s">
        <v>96</v>
      </c>
      <c r="C13" t="s">
        <v>33</v>
      </c>
      <c r="D13">
        <v>0</v>
      </c>
      <c r="F13" t="s">
        <v>97</v>
      </c>
      <c r="G13" t="s">
        <v>98</v>
      </c>
      <c r="H13" t="s">
        <v>99</v>
      </c>
      <c r="I13" t="s">
        <v>100</v>
      </c>
      <c r="J13" t="s">
        <v>101</v>
      </c>
      <c r="K13" t="s">
        <v>102</v>
      </c>
      <c r="L13" t="s">
        <v>103</v>
      </c>
      <c r="M13" t="s">
        <v>83</v>
      </c>
      <c r="N13" t="s">
        <v>104</v>
      </c>
      <c r="O13" t="s">
        <v>105</v>
      </c>
      <c r="P13" t="s">
        <v>84</v>
      </c>
      <c r="Q13" t="s">
        <v>106</v>
      </c>
      <c r="R13" t="s">
        <v>107</v>
      </c>
      <c r="S13" t="s">
        <v>108</v>
      </c>
      <c r="T13" t="s">
        <v>109</v>
      </c>
      <c r="U13" t="s">
        <v>110</v>
      </c>
      <c r="W13" t="s">
        <v>111</v>
      </c>
      <c r="X13">
        <v>1</v>
      </c>
      <c r="Y13">
        <v>0</v>
      </c>
      <c r="Z13">
        <v>0</v>
      </c>
      <c r="AA13">
        <v>0</v>
      </c>
      <c r="AB13">
        <v>883696</v>
      </c>
      <c r="AC13" t="s">
        <v>47</v>
      </c>
      <c r="AD13" t="str">
        <f>+VLOOKUP(T13,items!$A$2:$D$1255,4,0)</f>
        <v>MUEBLES</v>
      </c>
      <c r="AE13">
        <f>+VLOOKUP(T13,Tabla1[],5,0)</f>
        <v>0</v>
      </c>
      <c r="AF13">
        <f t="shared" si="0"/>
        <v>4</v>
      </c>
    </row>
    <row r="14" spans="1:32" x14ac:dyDescent="0.25">
      <c r="A14">
        <v>59320</v>
      </c>
      <c r="B14" t="s">
        <v>96</v>
      </c>
      <c r="C14" t="s">
        <v>33</v>
      </c>
      <c r="D14">
        <v>0</v>
      </c>
      <c r="F14" t="s">
        <v>97</v>
      </c>
      <c r="G14" t="s">
        <v>98</v>
      </c>
      <c r="H14" t="s">
        <v>99</v>
      </c>
      <c r="I14" t="s">
        <v>100</v>
      </c>
      <c r="J14" t="s">
        <v>101</v>
      </c>
      <c r="K14" t="s">
        <v>102</v>
      </c>
      <c r="L14" t="s">
        <v>103</v>
      </c>
      <c r="M14" t="s">
        <v>83</v>
      </c>
      <c r="N14" t="s">
        <v>104</v>
      </c>
      <c r="O14" t="s">
        <v>105</v>
      </c>
      <c r="P14" t="s">
        <v>84</v>
      </c>
      <c r="Q14" t="s">
        <v>106</v>
      </c>
      <c r="R14" t="s">
        <v>107</v>
      </c>
      <c r="S14" t="s">
        <v>108</v>
      </c>
      <c r="T14" t="s">
        <v>109</v>
      </c>
      <c r="U14" t="s">
        <v>110</v>
      </c>
      <c r="W14" t="s">
        <v>111</v>
      </c>
      <c r="X14">
        <v>1</v>
      </c>
      <c r="Y14">
        <v>0</v>
      </c>
      <c r="Z14">
        <v>0</v>
      </c>
      <c r="AA14">
        <v>0</v>
      </c>
      <c r="AB14">
        <v>883696</v>
      </c>
      <c r="AC14" t="s">
        <v>47</v>
      </c>
      <c r="AD14" t="str">
        <f>+VLOOKUP(T14,items!$A$2:$D$1255,4,0)</f>
        <v>MUEBLES</v>
      </c>
      <c r="AE14">
        <f>+VLOOKUP(T14,Tabla1[],5,0)</f>
        <v>0</v>
      </c>
      <c r="AF14">
        <f t="shared" si="0"/>
        <v>4</v>
      </c>
    </row>
    <row r="15" spans="1:32" x14ac:dyDescent="0.25">
      <c r="A15">
        <v>59320</v>
      </c>
      <c r="B15" t="s">
        <v>96</v>
      </c>
      <c r="C15" t="s">
        <v>33</v>
      </c>
      <c r="D15">
        <v>0</v>
      </c>
      <c r="F15" t="s">
        <v>97</v>
      </c>
      <c r="G15" t="s">
        <v>98</v>
      </c>
      <c r="H15" t="s">
        <v>99</v>
      </c>
      <c r="I15" t="s">
        <v>100</v>
      </c>
      <c r="J15" t="s">
        <v>101</v>
      </c>
      <c r="K15" t="s">
        <v>102</v>
      </c>
      <c r="L15" t="s">
        <v>103</v>
      </c>
      <c r="M15" t="s">
        <v>83</v>
      </c>
      <c r="N15" t="s">
        <v>104</v>
      </c>
      <c r="O15" t="s">
        <v>105</v>
      </c>
      <c r="P15" t="s">
        <v>84</v>
      </c>
      <c r="Q15" t="s">
        <v>106</v>
      </c>
      <c r="R15" t="s">
        <v>107</v>
      </c>
      <c r="S15" t="s">
        <v>108</v>
      </c>
      <c r="T15" t="s">
        <v>112</v>
      </c>
      <c r="U15" t="s">
        <v>113</v>
      </c>
      <c r="W15" t="s">
        <v>114</v>
      </c>
      <c r="X15">
        <v>1</v>
      </c>
      <c r="Y15">
        <v>6000</v>
      </c>
      <c r="Z15">
        <v>0</v>
      </c>
      <c r="AA15">
        <v>4000</v>
      </c>
      <c r="AB15">
        <v>27803358</v>
      </c>
      <c r="AC15" t="s">
        <v>47</v>
      </c>
      <c r="AD15" t="str">
        <f>+VLOOKUP(T15,items!$A$2:$D$1255,4,0)</f>
        <v>PERGOLA</v>
      </c>
      <c r="AE15" t="str">
        <f>+VLOOKUP(T15,Tabla1[],5,0)</f>
        <v>PERGOLA FIJA</v>
      </c>
      <c r="AF15">
        <f t="shared" si="0"/>
        <v>4</v>
      </c>
    </row>
    <row r="16" spans="1:32" x14ac:dyDescent="0.25">
      <c r="A16">
        <v>59320</v>
      </c>
      <c r="B16" t="s">
        <v>96</v>
      </c>
      <c r="C16" t="s">
        <v>33</v>
      </c>
      <c r="D16">
        <v>0</v>
      </c>
      <c r="F16" t="s">
        <v>97</v>
      </c>
      <c r="G16" t="s">
        <v>98</v>
      </c>
      <c r="H16" t="s">
        <v>99</v>
      </c>
      <c r="I16" t="s">
        <v>100</v>
      </c>
      <c r="J16" t="s">
        <v>101</v>
      </c>
      <c r="K16" t="s">
        <v>102</v>
      </c>
      <c r="L16" t="s">
        <v>103</v>
      </c>
      <c r="M16" t="s">
        <v>83</v>
      </c>
      <c r="N16" t="s">
        <v>104</v>
      </c>
      <c r="O16" t="s">
        <v>105</v>
      </c>
      <c r="P16" t="s">
        <v>84</v>
      </c>
      <c r="Q16" t="s">
        <v>106</v>
      </c>
      <c r="R16" t="s">
        <v>107</v>
      </c>
      <c r="S16" t="s">
        <v>108</v>
      </c>
      <c r="T16" t="s">
        <v>115</v>
      </c>
      <c r="U16" t="s">
        <v>116</v>
      </c>
      <c r="W16" t="s">
        <v>117</v>
      </c>
      <c r="X16">
        <v>1</v>
      </c>
      <c r="Y16">
        <v>5000</v>
      </c>
      <c r="Z16">
        <v>0</v>
      </c>
      <c r="AA16">
        <v>5000</v>
      </c>
      <c r="AB16">
        <v>71526140</v>
      </c>
      <c r="AC16" t="s">
        <v>47</v>
      </c>
      <c r="AD16" t="str">
        <f>+VLOOKUP(T16,items!$A$2:$D$1255,4,0)</f>
        <v>PERGOLA</v>
      </c>
      <c r="AE16" t="str">
        <f>+VLOOKUP(T16,Tabla1[],5,0)</f>
        <v>MAXI PERGOLAM</v>
      </c>
      <c r="AF16">
        <f t="shared" si="0"/>
        <v>4</v>
      </c>
    </row>
    <row r="17" spans="1:32" x14ac:dyDescent="0.25">
      <c r="A17">
        <v>63598</v>
      </c>
      <c r="B17" t="s">
        <v>118</v>
      </c>
      <c r="C17" t="s">
        <v>75</v>
      </c>
      <c r="D17">
        <v>0</v>
      </c>
      <c r="F17" t="s">
        <v>119</v>
      </c>
      <c r="G17" t="s">
        <v>120</v>
      </c>
      <c r="H17" t="s">
        <v>121</v>
      </c>
      <c r="I17" t="s">
        <v>37</v>
      </c>
      <c r="J17" t="s">
        <v>122</v>
      </c>
      <c r="K17" t="s">
        <v>123</v>
      </c>
      <c r="L17" t="s">
        <v>37</v>
      </c>
      <c r="M17" t="s">
        <v>124</v>
      </c>
      <c r="N17" t="s">
        <v>124</v>
      </c>
      <c r="O17" t="s">
        <v>125</v>
      </c>
      <c r="P17" t="s">
        <v>126</v>
      </c>
      <c r="Q17" t="s">
        <v>126</v>
      </c>
      <c r="R17" t="s">
        <v>127</v>
      </c>
      <c r="S17" t="s">
        <v>128</v>
      </c>
      <c r="T17" t="s">
        <v>129</v>
      </c>
      <c r="U17" t="s">
        <v>130</v>
      </c>
      <c r="X17">
        <v>190</v>
      </c>
      <c r="Y17">
        <v>0</v>
      </c>
      <c r="Z17">
        <v>0</v>
      </c>
      <c r="AA17">
        <v>0</v>
      </c>
      <c r="AB17">
        <v>237500</v>
      </c>
      <c r="AC17" t="s">
        <v>47</v>
      </c>
      <c r="AD17">
        <f>+VLOOKUP(T17,items!$A$2:$D$1255,4,0)</f>
        <v>0</v>
      </c>
      <c r="AE17">
        <f>+VLOOKUP(T17,Tabla1[],5,0)</f>
        <v>0</v>
      </c>
      <c r="AF17">
        <f t="shared" si="0"/>
        <v>11</v>
      </c>
    </row>
    <row r="18" spans="1:32" x14ac:dyDescent="0.25">
      <c r="A18">
        <v>63598</v>
      </c>
      <c r="B18" t="s">
        <v>118</v>
      </c>
      <c r="C18" t="s">
        <v>75</v>
      </c>
      <c r="D18">
        <v>0</v>
      </c>
      <c r="F18" t="s">
        <v>119</v>
      </c>
      <c r="G18" t="s">
        <v>120</v>
      </c>
      <c r="H18" t="s">
        <v>121</v>
      </c>
      <c r="I18" t="s">
        <v>37</v>
      </c>
      <c r="J18" t="s">
        <v>122</v>
      </c>
      <c r="K18" t="s">
        <v>123</v>
      </c>
      <c r="L18" t="s">
        <v>37</v>
      </c>
      <c r="M18" t="s">
        <v>124</v>
      </c>
      <c r="N18" t="s">
        <v>124</v>
      </c>
      <c r="O18" t="s">
        <v>125</v>
      </c>
      <c r="P18" t="s">
        <v>126</v>
      </c>
      <c r="Q18" t="s">
        <v>126</v>
      </c>
      <c r="R18" t="s">
        <v>127</v>
      </c>
      <c r="S18" t="s">
        <v>128</v>
      </c>
      <c r="T18" t="s">
        <v>131</v>
      </c>
      <c r="U18" t="s">
        <v>132</v>
      </c>
      <c r="X18">
        <v>2</v>
      </c>
      <c r="Y18">
        <v>0</v>
      </c>
      <c r="Z18">
        <v>0</v>
      </c>
      <c r="AA18">
        <v>0</v>
      </c>
      <c r="AB18">
        <v>9000</v>
      </c>
      <c r="AC18" t="s">
        <v>47</v>
      </c>
      <c r="AD18">
        <f>+VLOOKUP(T18,items!$A$2:$D$1255,4,0)</f>
        <v>0</v>
      </c>
      <c r="AE18">
        <f>+VLOOKUP(T18,Tabla1[],5,0)</f>
        <v>0</v>
      </c>
      <c r="AF18">
        <f t="shared" si="0"/>
        <v>11</v>
      </c>
    </row>
    <row r="19" spans="1:32" x14ac:dyDescent="0.25">
      <c r="A19">
        <v>63598</v>
      </c>
      <c r="B19" t="s">
        <v>118</v>
      </c>
      <c r="C19" t="s">
        <v>75</v>
      </c>
      <c r="D19">
        <v>0</v>
      </c>
      <c r="F19" t="s">
        <v>119</v>
      </c>
      <c r="G19" t="s">
        <v>120</v>
      </c>
      <c r="H19" t="s">
        <v>121</v>
      </c>
      <c r="I19" t="s">
        <v>37</v>
      </c>
      <c r="J19" t="s">
        <v>122</v>
      </c>
      <c r="K19" t="s">
        <v>123</v>
      </c>
      <c r="L19" t="s">
        <v>37</v>
      </c>
      <c r="M19" t="s">
        <v>124</v>
      </c>
      <c r="N19" t="s">
        <v>124</v>
      </c>
      <c r="O19" t="s">
        <v>125</v>
      </c>
      <c r="P19" t="s">
        <v>126</v>
      </c>
      <c r="Q19" t="s">
        <v>126</v>
      </c>
      <c r="R19" t="s">
        <v>127</v>
      </c>
      <c r="S19" t="s">
        <v>128</v>
      </c>
      <c r="T19" t="s">
        <v>133</v>
      </c>
      <c r="U19" t="s">
        <v>134</v>
      </c>
      <c r="X19">
        <v>2</v>
      </c>
      <c r="Y19">
        <v>0</v>
      </c>
      <c r="Z19">
        <v>0</v>
      </c>
      <c r="AA19">
        <v>0</v>
      </c>
      <c r="AB19">
        <v>9000</v>
      </c>
      <c r="AC19" t="s">
        <v>47</v>
      </c>
      <c r="AD19">
        <f>+VLOOKUP(T19,items!$A$2:$D$1255,4,0)</f>
        <v>0</v>
      </c>
      <c r="AE19">
        <f>+VLOOKUP(T19,Tabla1[],5,0)</f>
        <v>0</v>
      </c>
      <c r="AF19">
        <f t="shared" si="0"/>
        <v>11</v>
      </c>
    </row>
    <row r="20" spans="1:32" x14ac:dyDescent="0.25">
      <c r="A20">
        <v>63598</v>
      </c>
      <c r="B20" t="s">
        <v>118</v>
      </c>
      <c r="C20" t="s">
        <v>75</v>
      </c>
      <c r="D20">
        <v>0</v>
      </c>
      <c r="F20" t="s">
        <v>119</v>
      </c>
      <c r="G20" t="s">
        <v>120</v>
      </c>
      <c r="H20" t="s">
        <v>121</v>
      </c>
      <c r="I20" t="s">
        <v>37</v>
      </c>
      <c r="J20" t="s">
        <v>122</v>
      </c>
      <c r="K20" t="s">
        <v>123</v>
      </c>
      <c r="L20" t="s">
        <v>37</v>
      </c>
      <c r="M20" t="s">
        <v>124</v>
      </c>
      <c r="N20" t="s">
        <v>124</v>
      </c>
      <c r="O20" t="s">
        <v>125</v>
      </c>
      <c r="P20" t="s">
        <v>126</v>
      </c>
      <c r="Q20" t="s">
        <v>126</v>
      </c>
      <c r="R20" t="s">
        <v>127</v>
      </c>
      <c r="S20" t="s">
        <v>128</v>
      </c>
      <c r="T20" t="s">
        <v>135</v>
      </c>
      <c r="U20" t="s">
        <v>136</v>
      </c>
      <c r="X20">
        <v>50</v>
      </c>
      <c r="Y20">
        <v>0</v>
      </c>
      <c r="Z20">
        <v>0</v>
      </c>
      <c r="AA20">
        <v>0</v>
      </c>
      <c r="AB20">
        <v>412500</v>
      </c>
      <c r="AC20" t="s">
        <v>47</v>
      </c>
      <c r="AD20">
        <f>+VLOOKUP(T20,items!$A$2:$D$1255,4,0)</f>
        <v>0</v>
      </c>
      <c r="AE20">
        <f>+VLOOKUP(T20,Tabla1[],5,0)</f>
        <v>0</v>
      </c>
      <c r="AF20">
        <f t="shared" si="0"/>
        <v>11</v>
      </c>
    </row>
    <row r="21" spans="1:32" x14ac:dyDescent="0.25">
      <c r="A21">
        <v>63598</v>
      </c>
      <c r="B21" t="s">
        <v>118</v>
      </c>
      <c r="C21" t="s">
        <v>75</v>
      </c>
      <c r="D21">
        <v>0</v>
      </c>
      <c r="F21" t="s">
        <v>119</v>
      </c>
      <c r="G21" t="s">
        <v>120</v>
      </c>
      <c r="H21" t="s">
        <v>121</v>
      </c>
      <c r="I21" t="s">
        <v>37</v>
      </c>
      <c r="J21" t="s">
        <v>122</v>
      </c>
      <c r="K21" t="s">
        <v>123</v>
      </c>
      <c r="L21" t="s">
        <v>37</v>
      </c>
      <c r="M21" t="s">
        <v>124</v>
      </c>
      <c r="N21" t="s">
        <v>124</v>
      </c>
      <c r="O21" t="s">
        <v>125</v>
      </c>
      <c r="P21" t="s">
        <v>126</v>
      </c>
      <c r="Q21" t="s">
        <v>126</v>
      </c>
      <c r="R21" t="s">
        <v>127</v>
      </c>
      <c r="S21" t="s">
        <v>128</v>
      </c>
      <c r="T21" t="s">
        <v>137</v>
      </c>
      <c r="U21" t="s">
        <v>138</v>
      </c>
      <c r="X21">
        <v>50</v>
      </c>
      <c r="Y21">
        <v>0</v>
      </c>
      <c r="Z21">
        <v>0</v>
      </c>
      <c r="AA21">
        <v>0</v>
      </c>
      <c r="AB21">
        <v>412500</v>
      </c>
      <c r="AC21" t="s">
        <v>47</v>
      </c>
      <c r="AD21">
        <f>+VLOOKUP(T21,items!$A$2:$D$1255,4,0)</f>
        <v>0</v>
      </c>
      <c r="AE21">
        <f>+VLOOKUP(T21,Tabla1[],5,0)</f>
        <v>0</v>
      </c>
      <c r="AF21">
        <f t="shared" si="0"/>
        <v>11</v>
      </c>
    </row>
    <row r="22" spans="1:32" x14ac:dyDescent="0.25">
      <c r="A22">
        <v>63598</v>
      </c>
      <c r="B22" t="s">
        <v>118</v>
      </c>
      <c r="C22" t="s">
        <v>75</v>
      </c>
      <c r="D22">
        <v>0</v>
      </c>
      <c r="F22" t="s">
        <v>119</v>
      </c>
      <c r="G22" t="s">
        <v>120</v>
      </c>
      <c r="H22" t="s">
        <v>121</v>
      </c>
      <c r="I22" t="s">
        <v>37</v>
      </c>
      <c r="J22" t="s">
        <v>122</v>
      </c>
      <c r="K22" t="s">
        <v>123</v>
      </c>
      <c r="L22" t="s">
        <v>37</v>
      </c>
      <c r="M22" t="s">
        <v>124</v>
      </c>
      <c r="N22" t="s">
        <v>124</v>
      </c>
      <c r="O22" t="s">
        <v>125</v>
      </c>
      <c r="P22" t="s">
        <v>126</v>
      </c>
      <c r="Q22" t="s">
        <v>126</v>
      </c>
      <c r="R22" t="s">
        <v>127</v>
      </c>
      <c r="S22" t="s">
        <v>128</v>
      </c>
      <c r="T22" t="s">
        <v>139</v>
      </c>
      <c r="U22" t="s">
        <v>140</v>
      </c>
      <c r="X22">
        <v>30</v>
      </c>
      <c r="Y22">
        <v>0</v>
      </c>
      <c r="Z22">
        <v>0</v>
      </c>
      <c r="AA22">
        <v>0</v>
      </c>
      <c r="AB22">
        <v>47400</v>
      </c>
      <c r="AC22" t="s">
        <v>47</v>
      </c>
      <c r="AD22">
        <f>+VLOOKUP(T22,items!$A$2:$D$1255,4,0)</f>
        <v>0</v>
      </c>
      <c r="AE22">
        <f>+VLOOKUP(T22,Tabla1[],5,0)</f>
        <v>0</v>
      </c>
      <c r="AF22">
        <f t="shared" si="0"/>
        <v>11</v>
      </c>
    </row>
    <row r="23" spans="1:32" x14ac:dyDescent="0.25">
      <c r="A23">
        <v>63598</v>
      </c>
      <c r="B23" t="s">
        <v>118</v>
      </c>
      <c r="C23" t="s">
        <v>75</v>
      </c>
      <c r="D23">
        <v>0</v>
      </c>
      <c r="F23" t="s">
        <v>119</v>
      </c>
      <c r="G23" t="s">
        <v>120</v>
      </c>
      <c r="H23" t="s">
        <v>121</v>
      </c>
      <c r="I23" t="s">
        <v>37</v>
      </c>
      <c r="J23" t="s">
        <v>122</v>
      </c>
      <c r="K23" t="s">
        <v>123</v>
      </c>
      <c r="L23" t="s">
        <v>37</v>
      </c>
      <c r="M23" t="s">
        <v>124</v>
      </c>
      <c r="N23" t="s">
        <v>124</v>
      </c>
      <c r="O23" t="s">
        <v>125</v>
      </c>
      <c r="P23" t="s">
        <v>126</v>
      </c>
      <c r="Q23" t="s">
        <v>126</v>
      </c>
      <c r="R23" t="s">
        <v>127</v>
      </c>
      <c r="S23" t="s">
        <v>128</v>
      </c>
      <c r="T23" t="s">
        <v>141</v>
      </c>
      <c r="U23" t="s">
        <v>142</v>
      </c>
      <c r="X23">
        <v>2</v>
      </c>
      <c r="Y23">
        <v>0</v>
      </c>
      <c r="Z23">
        <v>0</v>
      </c>
      <c r="AA23">
        <v>0</v>
      </c>
      <c r="AB23">
        <v>9600</v>
      </c>
      <c r="AC23" t="s">
        <v>47</v>
      </c>
      <c r="AD23">
        <f>+VLOOKUP(T23,items!$A$2:$D$1255,4,0)</f>
        <v>0</v>
      </c>
      <c r="AE23">
        <f>+VLOOKUP(T23,Tabla1[],5,0)</f>
        <v>0</v>
      </c>
      <c r="AF23">
        <f t="shared" si="0"/>
        <v>11</v>
      </c>
    </row>
    <row r="24" spans="1:32" x14ac:dyDescent="0.25">
      <c r="A24">
        <v>63598</v>
      </c>
      <c r="B24" t="s">
        <v>118</v>
      </c>
      <c r="C24" t="s">
        <v>75</v>
      </c>
      <c r="D24">
        <v>0</v>
      </c>
      <c r="F24" t="s">
        <v>119</v>
      </c>
      <c r="G24" t="s">
        <v>120</v>
      </c>
      <c r="H24" t="s">
        <v>121</v>
      </c>
      <c r="I24" t="s">
        <v>37</v>
      </c>
      <c r="J24" t="s">
        <v>122</v>
      </c>
      <c r="K24" t="s">
        <v>123</v>
      </c>
      <c r="L24" t="s">
        <v>37</v>
      </c>
      <c r="M24" t="s">
        <v>124</v>
      </c>
      <c r="N24" t="s">
        <v>124</v>
      </c>
      <c r="O24" t="s">
        <v>125</v>
      </c>
      <c r="P24" t="s">
        <v>126</v>
      </c>
      <c r="Q24" t="s">
        <v>126</v>
      </c>
      <c r="R24" t="s">
        <v>127</v>
      </c>
      <c r="S24" t="s">
        <v>128</v>
      </c>
      <c r="T24" t="s">
        <v>143</v>
      </c>
      <c r="U24" t="s">
        <v>144</v>
      </c>
      <c r="X24">
        <v>2</v>
      </c>
      <c r="Y24">
        <v>0</v>
      </c>
      <c r="Z24">
        <v>0</v>
      </c>
      <c r="AA24">
        <v>0</v>
      </c>
      <c r="AB24">
        <v>4500</v>
      </c>
      <c r="AC24" t="s">
        <v>47</v>
      </c>
      <c r="AD24">
        <f>+VLOOKUP(T24,items!$A$2:$D$1255,4,0)</f>
        <v>0</v>
      </c>
      <c r="AE24">
        <f>+VLOOKUP(T24,Tabla1[],5,0)</f>
        <v>0</v>
      </c>
      <c r="AF24">
        <f t="shared" si="0"/>
        <v>11</v>
      </c>
    </row>
    <row r="25" spans="1:32" x14ac:dyDescent="0.25">
      <c r="A25">
        <v>63598</v>
      </c>
      <c r="B25" t="s">
        <v>118</v>
      </c>
      <c r="C25" t="s">
        <v>75</v>
      </c>
      <c r="D25">
        <v>0</v>
      </c>
      <c r="F25" t="s">
        <v>119</v>
      </c>
      <c r="G25" t="s">
        <v>120</v>
      </c>
      <c r="H25" t="s">
        <v>121</v>
      </c>
      <c r="I25" t="s">
        <v>37</v>
      </c>
      <c r="J25" t="s">
        <v>122</v>
      </c>
      <c r="K25" t="s">
        <v>123</v>
      </c>
      <c r="L25" t="s">
        <v>37</v>
      </c>
      <c r="M25" t="s">
        <v>124</v>
      </c>
      <c r="N25" t="s">
        <v>124</v>
      </c>
      <c r="O25" t="s">
        <v>125</v>
      </c>
      <c r="P25" t="s">
        <v>126</v>
      </c>
      <c r="Q25" t="s">
        <v>126</v>
      </c>
      <c r="R25" t="s">
        <v>127</v>
      </c>
      <c r="S25" t="s">
        <v>128</v>
      </c>
      <c r="T25" t="s">
        <v>145</v>
      </c>
      <c r="U25" t="s">
        <v>146</v>
      </c>
      <c r="X25">
        <v>30</v>
      </c>
      <c r="Y25">
        <v>0</v>
      </c>
      <c r="Z25">
        <v>0</v>
      </c>
      <c r="AA25">
        <v>0</v>
      </c>
      <c r="AB25">
        <v>66000</v>
      </c>
      <c r="AC25" t="s">
        <v>47</v>
      </c>
      <c r="AD25">
        <f>+VLOOKUP(T25,items!$A$2:$D$1255,4,0)</f>
        <v>0</v>
      </c>
      <c r="AE25">
        <f>+VLOOKUP(T25,Tabla1[],5,0)</f>
        <v>0</v>
      </c>
      <c r="AF25">
        <f t="shared" si="0"/>
        <v>11</v>
      </c>
    </row>
    <row r="26" spans="1:32" x14ac:dyDescent="0.25">
      <c r="A26">
        <v>63598</v>
      </c>
      <c r="B26" t="s">
        <v>118</v>
      </c>
      <c r="C26" t="s">
        <v>75</v>
      </c>
      <c r="D26">
        <v>0</v>
      </c>
      <c r="F26" t="s">
        <v>119</v>
      </c>
      <c r="G26" t="s">
        <v>120</v>
      </c>
      <c r="H26" t="s">
        <v>121</v>
      </c>
      <c r="I26" t="s">
        <v>37</v>
      </c>
      <c r="J26" t="s">
        <v>122</v>
      </c>
      <c r="K26" t="s">
        <v>123</v>
      </c>
      <c r="L26" t="s">
        <v>37</v>
      </c>
      <c r="M26" t="s">
        <v>124</v>
      </c>
      <c r="N26" t="s">
        <v>124</v>
      </c>
      <c r="O26" t="s">
        <v>125</v>
      </c>
      <c r="P26" t="s">
        <v>126</v>
      </c>
      <c r="Q26" t="s">
        <v>126</v>
      </c>
      <c r="R26" t="s">
        <v>127</v>
      </c>
      <c r="S26" t="s">
        <v>128</v>
      </c>
      <c r="T26" t="s">
        <v>147</v>
      </c>
      <c r="U26" t="s">
        <v>148</v>
      </c>
      <c r="X26">
        <v>30</v>
      </c>
      <c r="Y26">
        <v>0</v>
      </c>
      <c r="Z26">
        <v>0</v>
      </c>
      <c r="AA26">
        <v>0</v>
      </c>
      <c r="AB26">
        <v>73500</v>
      </c>
      <c r="AC26" t="s">
        <v>47</v>
      </c>
      <c r="AD26">
        <f>+VLOOKUP(T26,items!$A$2:$D$1255,4,0)</f>
        <v>0</v>
      </c>
      <c r="AE26">
        <f>+VLOOKUP(T26,Tabla1[],5,0)</f>
        <v>0</v>
      </c>
      <c r="AF26">
        <f t="shared" si="0"/>
        <v>11</v>
      </c>
    </row>
    <row r="27" spans="1:32" x14ac:dyDescent="0.25">
      <c r="A27">
        <v>63598</v>
      </c>
      <c r="B27" t="s">
        <v>118</v>
      </c>
      <c r="C27" t="s">
        <v>75</v>
      </c>
      <c r="D27">
        <v>0</v>
      </c>
      <c r="F27" t="s">
        <v>119</v>
      </c>
      <c r="G27" t="s">
        <v>120</v>
      </c>
      <c r="H27" t="s">
        <v>121</v>
      </c>
      <c r="I27" t="s">
        <v>37</v>
      </c>
      <c r="J27" t="s">
        <v>122</v>
      </c>
      <c r="K27" t="s">
        <v>123</v>
      </c>
      <c r="L27" t="s">
        <v>37</v>
      </c>
      <c r="M27" t="s">
        <v>124</v>
      </c>
      <c r="N27" t="s">
        <v>124</v>
      </c>
      <c r="O27" t="s">
        <v>125</v>
      </c>
      <c r="P27" t="s">
        <v>126</v>
      </c>
      <c r="Q27" t="s">
        <v>126</v>
      </c>
      <c r="R27" t="s">
        <v>127</v>
      </c>
      <c r="S27" t="s">
        <v>128</v>
      </c>
      <c r="T27" t="s">
        <v>149</v>
      </c>
      <c r="U27" t="s">
        <v>150</v>
      </c>
      <c r="X27">
        <v>30</v>
      </c>
      <c r="Y27">
        <v>0</v>
      </c>
      <c r="Z27">
        <v>0</v>
      </c>
      <c r="AA27">
        <v>0</v>
      </c>
      <c r="AB27">
        <v>375000</v>
      </c>
      <c r="AC27" t="s">
        <v>47</v>
      </c>
      <c r="AD27">
        <f>+VLOOKUP(T27,items!$A$2:$D$1255,4,0)</f>
        <v>0</v>
      </c>
      <c r="AE27">
        <f>+VLOOKUP(T27,Tabla1[],5,0)</f>
        <v>0</v>
      </c>
      <c r="AF27">
        <f t="shared" si="0"/>
        <v>11</v>
      </c>
    </row>
    <row r="28" spans="1:32" x14ac:dyDescent="0.25">
      <c r="A28">
        <v>63598</v>
      </c>
      <c r="B28" t="s">
        <v>118</v>
      </c>
      <c r="C28" t="s">
        <v>75</v>
      </c>
      <c r="D28">
        <v>0</v>
      </c>
      <c r="F28" t="s">
        <v>119</v>
      </c>
      <c r="G28" t="s">
        <v>120</v>
      </c>
      <c r="H28" t="s">
        <v>121</v>
      </c>
      <c r="I28" t="s">
        <v>37</v>
      </c>
      <c r="J28" t="s">
        <v>122</v>
      </c>
      <c r="K28" t="s">
        <v>123</v>
      </c>
      <c r="L28" t="s">
        <v>37</v>
      </c>
      <c r="M28" t="s">
        <v>124</v>
      </c>
      <c r="N28" t="s">
        <v>124</v>
      </c>
      <c r="O28" t="s">
        <v>125</v>
      </c>
      <c r="P28" t="s">
        <v>126</v>
      </c>
      <c r="Q28" t="s">
        <v>126</v>
      </c>
      <c r="R28" t="s">
        <v>127</v>
      </c>
      <c r="S28" t="s">
        <v>128</v>
      </c>
      <c r="T28" t="s">
        <v>151</v>
      </c>
      <c r="U28" t="s">
        <v>152</v>
      </c>
      <c r="X28">
        <v>30</v>
      </c>
      <c r="Y28">
        <v>0</v>
      </c>
      <c r="Z28">
        <v>0</v>
      </c>
      <c r="AA28">
        <v>0</v>
      </c>
      <c r="AB28">
        <v>360000</v>
      </c>
      <c r="AC28" t="s">
        <v>47</v>
      </c>
      <c r="AD28">
        <f>+VLOOKUP(T28,items!$A$2:$D$1255,4,0)</f>
        <v>0</v>
      </c>
      <c r="AE28">
        <f>+VLOOKUP(T28,Tabla1[],5,0)</f>
        <v>0</v>
      </c>
      <c r="AF28">
        <f t="shared" si="0"/>
        <v>11</v>
      </c>
    </row>
    <row r="29" spans="1:32" x14ac:dyDescent="0.25">
      <c r="A29">
        <v>63598</v>
      </c>
      <c r="B29" t="s">
        <v>118</v>
      </c>
      <c r="C29" t="s">
        <v>75</v>
      </c>
      <c r="D29">
        <v>0</v>
      </c>
      <c r="F29" t="s">
        <v>119</v>
      </c>
      <c r="G29" t="s">
        <v>120</v>
      </c>
      <c r="H29" t="s">
        <v>121</v>
      </c>
      <c r="I29" t="s">
        <v>37</v>
      </c>
      <c r="J29" t="s">
        <v>122</v>
      </c>
      <c r="K29" t="s">
        <v>123</v>
      </c>
      <c r="L29" t="s">
        <v>37</v>
      </c>
      <c r="M29" t="s">
        <v>124</v>
      </c>
      <c r="N29" t="s">
        <v>124</v>
      </c>
      <c r="O29" t="s">
        <v>125</v>
      </c>
      <c r="P29" t="s">
        <v>126</v>
      </c>
      <c r="Q29" t="s">
        <v>126</v>
      </c>
      <c r="R29" t="s">
        <v>127</v>
      </c>
      <c r="S29" t="s">
        <v>128</v>
      </c>
      <c r="T29" t="s">
        <v>153</v>
      </c>
      <c r="U29" t="s">
        <v>154</v>
      </c>
      <c r="X29">
        <v>30</v>
      </c>
      <c r="Y29">
        <v>0</v>
      </c>
      <c r="Z29">
        <v>0</v>
      </c>
      <c r="AA29">
        <v>0</v>
      </c>
      <c r="AB29">
        <v>352500</v>
      </c>
      <c r="AC29" t="s">
        <v>47</v>
      </c>
      <c r="AD29">
        <f>+VLOOKUP(T29,items!$A$2:$D$1255,4,0)</f>
        <v>0</v>
      </c>
      <c r="AE29">
        <f>+VLOOKUP(T29,Tabla1[],5,0)</f>
        <v>0</v>
      </c>
      <c r="AF29">
        <f t="shared" si="0"/>
        <v>11</v>
      </c>
    </row>
    <row r="30" spans="1:32" x14ac:dyDescent="0.25">
      <c r="A30">
        <v>63598</v>
      </c>
      <c r="B30" t="s">
        <v>118</v>
      </c>
      <c r="C30" t="s">
        <v>75</v>
      </c>
      <c r="D30">
        <v>0</v>
      </c>
      <c r="F30" t="s">
        <v>119</v>
      </c>
      <c r="G30" t="s">
        <v>120</v>
      </c>
      <c r="H30" t="s">
        <v>121</v>
      </c>
      <c r="I30" t="s">
        <v>37</v>
      </c>
      <c r="J30" t="s">
        <v>122</v>
      </c>
      <c r="K30" t="s">
        <v>123</v>
      </c>
      <c r="L30" t="s">
        <v>37</v>
      </c>
      <c r="M30" t="s">
        <v>124</v>
      </c>
      <c r="N30" t="s">
        <v>124</v>
      </c>
      <c r="O30" t="s">
        <v>125</v>
      </c>
      <c r="P30" t="s">
        <v>126</v>
      </c>
      <c r="Q30" t="s">
        <v>126</v>
      </c>
      <c r="R30" t="s">
        <v>127</v>
      </c>
      <c r="S30" t="s">
        <v>128</v>
      </c>
      <c r="T30" t="s">
        <v>155</v>
      </c>
      <c r="U30" t="s">
        <v>156</v>
      </c>
      <c r="X30">
        <v>2</v>
      </c>
      <c r="Y30">
        <v>0</v>
      </c>
      <c r="Z30">
        <v>0</v>
      </c>
      <c r="AA30">
        <v>0</v>
      </c>
      <c r="AB30">
        <v>898400</v>
      </c>
      <c r="AC30" t="s">
        <v>47</v>
      </c>
      <c r="AD30">
        <f>+VLOOKUP(T30,items!$A$2:$D$1255,4,0)</f>
        <v>0</v>
      </c>
      <c r="AE30">
        <f>+VLOOKUP(T30,Tabla1[],5,0)</f>
        <v>0</v>
      </c>
      <c r="AF30">
        <f t="shared" si="0"/>
        <v>11</v>
      </c>
    </row>
    <row r="31" spans="1:32" x14ac:dyDescent="0.25">
      <c r="A31">
        <v>64066</v>
      </c>
      <c r="B31" t="s">
        <v>157</v>
      </c>
      <c r="C31" t="s">
        <v>75</v>
      </c>
      <c r="D31">
        <v>0</v>
      </c>
      <c r="F31" t="s">
        <v>158</v>
      </c>
      <c r="G31" t="s">
        <v>158</v>
      </c>
      <c r="H31" t="s">
        <v>159</v>
      </c>
      <c r="I31" t="s">
        <v>37</v>
      </c>
      <c r="J31" t="s">
        <v>160</v>
      </c>
      <c r="K31" t="s">
        <v>161</v>
      </c>
      <c r="L31" t="s">
        <v>37</v>
      </c>
      <c r="M31" t="s">
        <v>162</v>
      </c>
      <c r="N31" t="s">
        <v>162</v>
      </c>
      <c r="O31" t="s">
        <v>34</v>
      </c>
      <c r="P31" t="s">
        <v>163</v>
      </c>
      <c r="Q31" t="s">
        <v>163</v>
      </c>
      <c r="R31" t="s">
        <v>43</v>
      </c>
      <c r="S31" t="s">
        <v>164</v>
      </c>
      <c r="T31" t="s">
        <v>165</v>
      </c>
      <c r="U31" t="s">
        <v>166</v>
      </c>
      <c r="X31">
        <v>22</v>
      </c>
      <c r="Y31">
        <v>0</v>
      </c>
      <c r="Z31">
        <v>0</v>
      </c>
      <c r="AA31">
        <v>0</v>
      </c>
      <c r="AB31">
        <v>1236400</v>
      </c>
      <c r="AC31" t="s">
        <v>47</v>
      </c>
      <c r="AD31">
        <f>+VLOOKUP(T31,items!$A$2:$D$1255,4,0)</f>
        <v>0</v>
      </c>
      <c r="AE31">
        <f>+VLOOKUP(T31,Tabla1[],5,0)</f>
        <v>0</v>
      </c>
      <c r="AF31">
        <f t="shared" si="0"/>
        <v>9</v>
      </c>
    </row>
    <row r="32" spans="1:32" x14ac:dyDescent="0.25">
      <c r="A32">
        <v>64066</v>
      </c>
      <c r="B32" t="s">
        <v>157</v>
      </c>
      <c r="C32" t="s">
        <v>75</v>
      </c>
      <c r="D32">
        <v>0</v>
      </c>
      <c r="F32" t="s">
        <v>158</v>
      </c>
      <c r="G32" t="s">
        <v>158</v>
      </c>
      <c r="H32" t="s">
        <v>159</v>
      </c>
      <c r="I32" t="s">
        <v>37</v>
      </c>
      <c r="J32" t="s">
        <v>160</v>
      </c>
      <c r="K32" t="s">
        <v>161</v>
      </c>
      <c r="L32" t="s">
        <v>37</v>
      </c>
      <c r="M32" t="s">
        <v>162</v>
      </c>
      <c r="N32" t="s">
        <v>162</v>
      </c>
      <c r="O32" t="s">
        <v>34</v>
      </c>
      <c r="P32" t="s">
        <v>163</v>
      </c>
      <c r="Q32" t="s">
        <v>163</v>
      </c>
      <c r="R32" t="s">
        <v>43</v>
      </c>
      <c r="S32" t="s">
        <v>164</v>
      </c>
      <c r="T32" t="s">
        <v>167</v>
      </c>
      <c r="U32" t="s">
        <v>168</v>
      </c>
      <c r="X32">
        <v>5</v>
      </c>
      <c r="Y32">
        <v>0</v>
      </c>
      <c r="Z32">
        <v>0</v>
      </c>
      <c r="AA32">
        <v>0</v>
      </c>
      <c r="AB32">
        <v>780000</v>
      </c>
      <c r="AC32" t="s">
        <v>47</v>
      </c>
      <c r="AD32">
        <f>+VLOOKUP(T32,items!$A$2:$D$1255,4,0)</f>
        <v>0</v>
      </c>
      <c r="AE32">
        <f>+VLOOKUP(T32,Tabla1[],5,0)</f>
        <v>0</v>
      </c>
      <c r="AF32">
        <f t="shared" si="0"/>
        <v>9</v>
      </c>
    </row>
    <row r="33" spans="1:34" x14ac:dyDescent="0.25">
      <c r="A33">
        <v>68739</v>
      </c>
      <c r="B33" t="s">
        <v>169</v>
      </c>
      <c r="C33" t="s">
        <v>33</v>
      </c>
      <c r="D33">
        <v>0</v>
      </c>
      <c r="F33" t="s">
        <v>170</v>
      </c>
      <c r="G33" t="s">
        <v>171</v>
      </c>
      <c r="H33" t="s">
        <v>172</v>
      </c>
      <c r="I33" t="s">
        <v>37</v>
      </c>
      <c r="J33" t="s">
        <v>37</v>
      </c>
      <c r="K33" t="s">
        <v>37</v>
      </c>
      <c r="L33" t="s">
        <v>37</v>
      </c>
      <c r="M33" t="s">
        <v>173</v>
      </c>
      <c r="N33" t="s">
        <v>173</v>
      </c>
      <c r="O33" t="s">
        <v>174</v>
      </c>
      <c r="P33" t="s">
        <v>175</v>
      </c>
      <c r="Q33" t="s">
        <v>176</v>
      </c>
      <c r="R33" t="s">
        <v>177</v>
      </c>
      <c r="S33" t="s">
        <v>128</v>
      </c>
      <c r="T33" t="s">
        <v>65</v>
      </c>
      <c r="U33" t="s">
        <v>66</v>
      </c>
      <c r="W33" t="s">
        <v>117</v>
      </c>
      <c r="X33">
        <v>1</v>
      </c>
      <c r="Y33">
        <v>0</v>
      </c>
      <c r="Z33">
        <v>0</v>
      </c>
      <c r="AA33">
        <v>0</v>
      </c>
      <c r="AB33">
        <v>1754159</v>
      </c>
      <c r="AC33" t="s">
        <v>178</v>
      </c>
      <c r="AD33" t="str">
        <f>+VLOOKUP(T33,items!$A$2:$D$1255,4,0)</f>
        <v>MUEBLES</v>
      </c>
      <c r="AE33">
        <f>+VLOOKUP(T33,Tabla1[],5,0)</f>
        <v>0</v>
      </c>
      <c r="AF33">
        <f t="shared" si="0"/>
        <v>11</v>
      </c>
    </row>
    <row r="34" spans="1:34" x14ac:dyDescent="0.25">
      <c r="A34">
        <v>73280</v>
      </c>
      <c r="B34" t="s">
        <v>179</v>
      </c>
      <c r="C34" t="s">
        <v>75</v>
      </c>
      <c r="D34">
        <v>0</v>
      </c>
      <c r="F34" t="s">
        <v>180</v>
      </c>
      <c r="G34" t="s">
        <v>120</v>
      </c>
      <c r="H34" t="s">
        <v>181</v>
      </c>
      <c r="I34" t="s">
        <v>182</v>
      </c>
      <c r="J34" t="s">
        <v>183</v>
      </c>
      <c r="K34" t="s">
        <v>184</v>
      </c>
      <c r="L34" t="s">
        <v>185</v>
      </c>
      <c r="M34" t="s">
        <v>186</v>
      </c>
      <c r="N34" t="s">
        <v>187</v>
      </c>
      <c r="O34" t="s">
        <v>188</v>
      </c>
      <c r="P34" t="s">
        <v>77</v>
      </c>
      <c r="Q34" t="s">
        <v>189</v>
      </c>
      <c r="R34" t="s">
        <v>63</v>
      </c>
      <c r="S34" t="s">
        <v>44</v>
      </c>
      <c r="T34" t="s">
        <v>190</v>
      </c>
      <c r="U34" t="s">
        <v>191</v>
      </c>
      <c r="X34">
        <v>15</v>
      </c>
      <c r="Y34">
        <v>0</v>
      </c>
      <c r="Z34">
        <v>0</v>
      </c>
      <c r="AA34">
        <v>0</v>
      </c>
      <c r="AB34">
        <v>1211250</v>
      </c>
      <c r="AC34" t="s">
        <v>47</v>
      </c>
      <c r="AD34">
        <f>+VLOOKUP(T34,items!$A$2:$D$1255,4,0)</f>
        <v>0</v>
      </c>
      <c r="AE34">
        <f>+VLOOKUP(T34,Tabla1[],5,0)</f>
        <v>0</v>
      </c>
      <c r="AF34">
        <f t="shared" si="0"/>
        <v>2</v>
      </c>
    </row>
    <row r="35" spans="1:34" x14ac:dyDescent="0.25">
      <c r="A35">
        <v>73280</v>
      </c>
      <c r="B35" t="s">
        <v>179</v>
      </c>
      <c r="C35" t="s">
        <v>75</v>
      </c>
      <c r="D35">
        <v>0</v>
      </c>
      <c r="F35" t="s">
        <v>180</v>
      </c>
      <c r="G35" t="s">
        <v>120</v>
      </c>
      <c r="H35" t="s">
        <v>181</v>
      </c>
      <c r="I35" t="s">
        <v>182</v>
      </c>
      <c r="J35" t="s">
        <v>183</v>
      </c>
      <c r="K35" t="s">
        <v>184</v>
      </c>
      <c r="L35" t="s">
        <v>185</v>
      </c>
      <c r="M35" t="s">
        <v>186</v>
      </c>
      <c r="N35" t="s">
        <v>187</v>
      </c>
      <c r="O35" t="s">
        <v>188</v>
      </c>
      <c r="P35" t="s">
        <v>77</v>
      </c>
      <c r="Q35" t="s">
        <v>189</v>
      </c>
      <c r="R35" t="s">
        <v>63</v>
      </c>
      <c r="S35" t="s">
        <v>44</v>
      </c>
      <c r="T35" t="s">
        <v>192</v>
      </c>
      <c r="U35" t="s">
        <v>193</v>
      </c>
      <c r="V35" t="s">
        <v>194</v>
      </c>
      <c r="X35">
        <v>1</v>
      </c>
      <c r="Y35">
        <v>13500</v>
      </c>
      <c r="Z35">
        <v>0</v>
      </c>
      <c r="AA35">
        <v>2500</v>
      </c>
      <c r="AB35">
        <v>8103344</v>
      </c>
      <c r="AC35" t="s">
        <v>47</v>
      </c>
      <c r="AD35">
        <f>+VLOOKUP(T35,items!$A$2:$D$1255,4,0)</f>
        <v>0</v>
      </c>
      <c r="AE35">
        <f>+VLOOKUP(T35,Tabla1[],5,0)</f>
        <v>0</v>
      </c>
      <c r="AF35">
        <f t="shared" si="0"/>
        <v>2</v>
      </c>
    </row>
    <row r="36" spans="1:34" x14ac:dyDescent="0.25">
      <c r="A36">
        <v>73280</v>
      </c>
      <c r="B36" t="s">
        <v>179</v>
      </c>
      <c r="C36" t="s">
        <v>75</v>
      </c>
      <c r="D36">
        <v>0</v>
      </c>
      <c r="F36" t="s">
        <v>180</v>
      </c>
      <c r="G36" t="s">
        <v>120</v>
      </c>
      <c r="H36" t="s">
        <v>181</v>
      </c>
      <c r="I36" t="s">
        <v>182</v>
      </c>
      <c r="J36" t="s">
        <v>183</v>
      </c>
      <c r="K36" t="s">
        <v>184</v>
      </c>
      <c r="L36" t="s">
        <v>185</v>
      </c>
      <c r="M36" t="s">
        <v>186</v>
      </c>
      <c r="N36" t="s">
        <v>187</v>
      </c>
      <c r="O36" t="s">
        <v>188</v>
      </c>
      <c r="P36" t="s">
        <v>77</v>
      </c>
      <c r="Q36" t="s">
        <v>189</v>
      </c>
      <c r="R36" t="s">
        <v>63</v>
      </c>
      <c r="S36" t="s">
        <v>44</v>
      </c>
      <c r="T36" t="s">
        <v>195</v>
      </c>
      <c r="U36" t="s">
        <v>196</v>
      </c>
      <c r="V36" t="s">
        <v>194</v>
      </c>
      <c r="X36">
        <v>1</v>
      </c>
      <c r="Y36">
        <v>13500</v>
      </c>
      <c r="Z36">
        <v>0</v>
      </c>
      <c r="AA36">
        <v>5800</v>
      </c>
      <c r="AB36">
        <v>16988243</v>
      </c>
      <c r="AC36" t="s">
        <v>47</v>
      </c>
      <c r="AD36">
        <f>+VLOOKUP(T36,items!$A$2:$D$1255,4,0)</f>
        <v>0</v>
      </c>
      <c r="AE36">
        <f>+VLOOKUP(T36,Tabla1[],5,0)</f>
        <v>0</v>
      </c>
      <c r="AF36">
        <f t="shared" si="0"/>
        <v>2</v>
      </c>
    </row>
    <row r="37" spans="1:34" x14ac:dyDescent="0.25">
      <c r="A37">
        <v>73280</v>
      </c>
      <c r="B37" t="s">
        <v>179</v>
      </c>
      <c r="C37" t="s">
        <v>75</v>
      </c>
      <c r="D37">
        <v>0</v>
      </c>
      <c r="F37" t="s">
        <v>180</v>
      </c>
      <c r="G37" t="s">
        <v>120</v>
      </c>
      <c r="H37" t="s">
        <v>181</v>
      </c>
      <c r="I37" t="s">
        <v>182</v>
      </c>
      <c r="J37" t="s">
        <v>183</v>
      </c>
      <c r="K37" t="s">
        <v>184</v>
      </c>
      <c r="L37" t="s">
        <v>185</v>
      </c>
      <c r="M37" t="s">
        <v>186</v>
      </c>
      <c r="N37" t="s">
        <v>187</v>
      </c>
      <c r="O37" t="s">
        <v>188</v>
      </c>
      <c r="P37" t="s">
        <v>77</v>
      </c>
      <c r="Q37" t="s">
        <v>189</v>
      </c>
      <c r="R37" t="s">
        <v>63</v>
      </c>
      <c r="S37" t="s">
        <v>44</v>
      </c>
      <c r="T37" t="s">
        <v>94</v>
      </c>
      <c r="U37" t="s">
        <v>197</v>
      </c>
      <c r="X37">
        <v>1</v>
      </c>
      <c r="Y37">
        <v>0</v>
      </c>
      <c r="Z37">
        <v>0</v>
      </c>
      <c r="AA37">
        <v>0</v>
      </c>
      <c r="AB37">
        <v>1710000</v>
      </c>
      <c r="AC37" t="s">
        <v>47</v>
      </c>
      <c r="AD37" t="e">
        <f>+VLOOKUP(T37,items!$A$2:$D$1255,4,0)</f>
        <v>#N/A</v>
      </c>
      <c r="AE37" t="e">
        <f>+VLOOKUP(T37,Tabla1[],5,0)</f>
        <v>#N/A</v>
      </c>
      <c r="AF37">
        <f t="shared" si="0"/>
        <v>2</v>
      </c>
    </row>
    <row r="38" spans="1:34" x14ac:dyDescent="0.25">
      <c r="A38">
        <v>73280</v>
      </c>
      <c r="B38" t="s">
        <v>179</v>
      </c>
      <c r="C38" t="s">
        <v>75</v>
      </c>
      <c r="D38">
        <v>0</v>
      </c>
      <c r="F38" t="s">
        <v>180</v>
      </c>
      <c r="G38" t="s">
        <v>120</v>
      </c>
      <c r="H38" t="s">
        <v>181</v>
      </c>
      <c r="I38" t="s">
        <v>182</v>
      </c>
      <c r="J38" t="s">
        <v>183</v>
      </c>
      <c r="K38" t="s">
        <v>184</v>
      </c>
      <c r="L38" t="s">
        <v>185</v>
      </c>
      <c r="M38" t="s">
        <v>186</v>
      </c>
      <c r="N38" t="s">
        <v>187</v>
      </c>
      <c r="O38" t="s">
        <v>188</v>
      </c>
      <c r="P38" t="s">
        <v>77</v>
      </c>
      <c r="Q38" t="s">
        <v>189</v>
      </c>
      <c r="R38" t="s">
        <v>63</v>
      </c>
      <c r="S38" t="s">
        <v>44</v>
      </c>
      <c r="T38" t="s">
        <v>94</v>
      </c>
      <c r="U38" t="s">
        <v>197</v>
      </c>
      <c r="X38">
        <v>1</v>
      </c>
      <c r="Y38">
        <v>0</v>
      </c>
      <c r="Z38">
        <v>0</v>
      </c>
      <c r="AA38">
        <v>0</v>
      </c>
      <c r="AB38">
        <v>4132500</v>
      </c>
      <c r="AC38" t="s">
        <v>47</v>
      </c>
      <c r="AD38" t="e">
        <f>+VLOOKUP(T38,items!$A$2:$D$1255,4,0)</f>
        <v>#N/A</v>
      </c>
      <c r="AE38" t="e">
        <f>+VLOOKUP(T38,Tabla1[],5,0)</f>
        <v>#N/A</v>
      </c>
      <c r="AF38">
        <f t="shared" si="0"/>
        <v>2</v>
      </c>
    </row>
    <row r="39" spans="1:34" x14ac:dyDescent="0.25">
      <c r="A39">
        <v>73517</v>
      </c>
      <c r="B39" t="s">
        <v>198</v>
      </c>
      <c r="C39" t="s">
        <v>33</v>
      </c>
      <c r="D39">
        <v>0</v>
      </c>
      <c r="F39" t="s">
        <v>199</v>
      </c>
      <c r="G39" t="s">
        <v>200</v>
      </c>
      <c r="H39" t="s">
        <v>201</v>
      </c>
      <c r="I39" t="s">
        <v>37</v>
      </c>
      <c r="J39" t="s">
        <v>202</v>
      </c>
      <c r="K39" t="s">
        <v>203</v>
      </c>
      <c r="L39" t="s">
        <v>204</v>
      </c>
      <c r="M39" t="s">
        <v>205</v>
      </c>
      <c r="N39" t="s">
        <v>205</v>
      </c>
      <c r="O39" t="s">
        <v>206</v>
      </c>
      <c r="P39" t="s">
        <v>207</v>
      </c>
      <c r="Q39" t="s">
        <v>208</v>
      </c>
      <c r="R39" t="s">
        <v>63</v>
      </c>
      <c r="S39" t="s">
        <v>128</v>
      </c>
      <c r="T39" t="s">
        <v>209</v>
      </c>
      <c r="U39" t="s">
        <v>210</v>
      </c>
      <c r="W39" t="s">
        <v>211</v>
      </c>
      <c r="X39">
        <v>1</v>
      </c>
      <c r="Y39">
        <v>0</v>
      </c>
      <c r="Z39">
        <v>0</v>
      </c>
      <c r="AA39">
        <v>0</v>
      </c>
      <c r="AB39">
        <v>321608</v>
      </c>
      <c r="AC39" t="s">
        <v>47</v>
      </c>
      <c r="AD39">
        <f>+VLOOKUP(T39,items!$A$2:$D$1255,4,0)</f>
        <v>0</v>
      </c>
      <c r="AE39">
        <f>+VLOOKUP(T39,Tabla1[],5,0)</f>
        <v>0</v>
      </c>
      <c r="AF39">
        <f t="shared" si="0"/>
        <v>6</v>
      </c>
    </row>
    <row r="40" spans="1:34" x14ac:dyDescent="0.25">
      <c r="A40">
        <v>73517</v>
      </c>
      <c r="B40" t="s">
        <v>198</v>
      </c>
      <c r="C40" t="s">
        <v>33</v>
      </c>
      <c r="D40">
        <v>0</v>
      </c>
      <c r="F40" t="s">
        <v>199</v>
      </c>
      <c r="G40" t="s">
        <v>200</v>
      </c>
      <c r="H40" t="s">
        <v>201</v>
      </c>
      <c r="I40" t="s">
        <v>37</v>
      </c>
      <c r="J40" t="s">
        <v>202</v>
      </c>
      <c r="K40" t="s">
        <v>203</v>
      </c>
      <c r="L40" t="s">
        <v>204</v>
      </c>
      <c r="M40" t="s">
        <v>205</v>
      </c>
      <c r="N40" t="s">
        <v>205</v>
      </c>
      <c r="O40" t="s">
        <v>206</v>
      </c>
      <c r="P40" t="s">
        <v>207</v>
      </c>
      <c r="Q40" t="s">
        <v>208</v>
      </c>
      <c r="R40" t="s">
        <v>63</v>
      </c>
      <c r="S40" t="s">
        <v>128</v>
      </c>
      <c r="T40" t="s">
        <v>212</v>
      </c>
      <c r="U40" t="s">
        <v>213</v>
      </c>
      <c r="V40" t="s">
        <v>214</v>
      </c>
      <c r="X40">
        <v>1</v>
      </c>
      <c r="Y40">
        <v>0</v>
      </c>
      <c r="Z40">
        <v>0</v>
      </c>
      <c r="AA40">
        <v>0</v>
      </c>
      <c r="AB40">
        <v>1200000</v>
      </c>
      <c r="AC40" t="s">
        <v>47</v>
      </c>
      <c r="AD40">
        <f>+VLOOKUP(T40,items!$A$2:$D$1255,4,0)</f>
        <v>0</v>
      </c>
      <c r="AE40">
        <f>+VLOOKUP(T40,Tabla1[],5,0)</f>
        <v>0</v>
      </c>
      <c r="AF40">
        <f t="shared" si="0"/>
        <v>6</v>
      </c>
    </row>
    <row r="41" spans="1:34" x14ac:dyDescent="0.25">
      <c r="A41">
        <v>73517</v>
      </c>
      <c r="B41" t="s">
        <v>198</v>
      </c>
      <c r="C41" t="s">
        <v>33</v>
      </c>
      <c r="D41">
        <v>0</v>
      </c>
      <c r="F41" t="s">
        <v>199</v>
      </c>
      <c r="G41" t="s">
        <v>200</v>
      </c>
      <c r="H41" t="s">
        <v>201</v>
      </c>
      <c r="I41" t="s">
        <v>37</v>
      </c>
      <c r="J41" t="s">
        <v>202</v>
      </c>
      <c r="K41" t="s">
        <v>203</v>
      </c>
      <c r="L41" t="s">
        <v>204</v>
      </c>
      <c r="M41" t="s">
        <v>205</v>
      </c>
      <c r="N41" t="s">
        <v>205</v>
      </c>
      <c r="O41" t="s">
        <v>206</v>
      </c>
      <c r="P41" t="s">
        <v>207</v>
      </c>
      <c r="Q41" t="s">
        <v>208</v>
      </c>
      <c r="R41" t="s">
        <v>63</v>
      </c>
      <c r="S41" t="s">
        <v>128</v>
      </c>
      <c r="T41" t="s">
        <v>215</v>
      </c>
      <c r="U41" t="s">
        <v>216</v>
      </c>
      <c r="X41">
        <v>1</v>
      </c>
      <c r="Y41">
        <v>0</v>
      </c>
      <c r="Z41">
        <v>0</v>
      </c>
      <c r="AA41">
        <v>0</v>
      </c>
      <c r="AB41">
        <v>450000</v>
      </c>
      <c r="AC41" t="s">
        <v>47</v>
      </c>
      <c r="AD41">
        <f>+VLOOKUP(T41,items!$A$2:$D$1255,4,0)</f>
        <v>0</v>
      </c>
      <c r="AE41">
        <f>+VLOOKUP(T41,Tabla1[],5,0)</f>
        <v>0</v>
      </c>
      <c r="AF41">
        <f t="shared" si="0"/>
        <v>6</v>
      </c>
    </row>
    <row r="42" spans="1:34" x14ac:dyDescent="0.25">
      <c r="A42">
        <v>73517</v>
      </c>
      <c r="B42" t="s">
        <v>198</v>
      </c>
      <c r="C42" t="s">
        <v>33</v>
      </c>
      <c r="D42">
        <v>0</v>
      </c>
      <c r="F42" t="s">
        <v>199</v>
      </c>
      <c r="G42" t="s">
        <v>200</v>
      </c>
      <c r="H42" t="s">
        <v>201</v>
      </c>
      <c r="I42" t="s">
        <v>37</v>
      </c>
      <c r="J42" t="s">
        <v>202</v>
      </c>
      <c r="K42" t="s">
        <v>203</v>
      </c>
      <c r="L42" t="s">
        <v>204</v>
      </c>
      <c r="M42" t="s">
        <v>205</v>
      </c>
      <c r="N42" t="s">
        <v>205</v>
      </c>
      <c r="O42" t="s">
        <v>206</v>
      </c>
      <c r="P42" t="s">
        <v>207</v>
      </c>
      <c r="Q42" t="s">
        <v>208</v>
      </c>
      <c r="R42" t="s">
        <v>63</v>
      </c>
      <c r="S42" t="s">
        <v>128</v>
      </c>
      <c r="T42" t="s">
        <v>217</v>
      </c>
      <c r="U42" t="s">
        <v>218</v>
      </c>
      <c r="X42">
        <v>1</v>
      </c>
      <c r="Y42">
        <v>0</v>
      </c>
      <c r="Z42">
        <v>0</v>
      </c>
      <c r="AA42">
        <v>0</v>
      </c>
      <c r="AB42">
        <v>650000</v>
      </c>
      <c r="AC42" t="s">
        <v>47</v>
      </c>
      <c r="AD42">
        <f>+VLOOKUP(T42,items!$A$2:$D$1255,4,0)</f>
        <v>0</v>
      </c>
      <c r="AE42">
        <f>+VLOOKUP(T42,Tabla1[],5,0)</f>
        <v>0</v>
      </c>
      <c r="AF42">
        <f t="shared" si="0"/>
        <v>6</v>
      </c>
    </row>
    <row r="43" spans="1:34" x14ac:dyDescent="0.25">
      <c r="A43">
        <v>73517</v>
      </c>
      <c r="B43" t="s">
        <v>198</v>
      </c>
      <c r="C43" t="s">
        <v>33</v>
      </c>
      <c r="D43">
        <v>0</v>
      </c>
      <c r="F43" t="s">
        <v>199</v>
      </c>
      <c r="G43" t="s">
        <v>200</v>
      </c>
      <c r="H43" t="s">
        <v>201</v>
      </c>
      <c r="I43" t="s">
        <v>37</v>
      </c>
      <c r="J43" t="s">
        <v>202</v>
      </c>
      <c r="K43" t="s">
        <v>203</v>
      </c>
      <c r="L43" t="s">
        <v>204</v>
      </c>
      <c r="M43" t="s">
        <v>205</v>
      </c>
      <c r="N43" t="s">
        <v>205</v>
      </c>
      <c r="O43" t="s">
        <v>206</v>
      </c>
      <c r="P43" t="s">
        <v>207</v>
      </c>
      <c r="Q43" t="s">
        <v>208</v>
      </c>
      <c r="R43" t="s">
        <v>63</v>
      </c>
      <c r="S43" t="s">
        <v>128</v>
      </c>
      <c r="T43" t="s">
        <v>219</v>
      </c>
      <c r="U43" t="s">
        <v>220</v>
      </c>
      <c r="X43">
        <v>4</v>
      </c>
      <c r="Y43">
        <v>0</v>
      </c>
      <c r="Z43">
        <v>0</v>
      </c>
      <c r="AA43">
        <v>0</v>
      </c>
      <c r="AB43">
        <v>1200000</v>
      </c>
      <c r="AC43" t="s">
        <v>47</v>
      </c>
      <c r="AD43">
        <f>+VLOOKUP(T43,items!$A$2:$D$1255,4,0)</f>
        <v>0</v>
      </c>
      <c r="AE43">
        <f>+VLOOKUP(T43,Tabla1[],5,0)</f>
        <v>0</v>
      </c>
      <c r="AF43">
        <f t="shared" si="0"/>
        <v>6</v>
      </c>
    </row>
    <row r="44" spans="1:34" x14ac:dyDescent="0.25">
      <c r="A44">
        <v>75473</v>
      </c>
      <c r="B44" t="s">
        <v>221</v>
      </c>
      <c r="C44" t="s">
        <v>33</v>
      </c>
      <c r="D44">
        <v>0</v>
      </c>
      <c r="F44" t="s">
        <v>222</v>
      </c>
      <c r="G44" t="s">
        <v>223</v>
      </c>
      <c r="H44" t="s">
        <v>224</v>
      </c>
      <c r="I44" t="s">
        <v>37</v>
      </c>
      <c r="J44" t="s">
        <v>225</v>
      </c>
      <c r="K44" t="s">
        <v>226</v>
      </c>
      <c r="L44" t="s">
        <v>37</v>
      </c>
      <c r="M44" t="s">
        <v>207</v>
      </c>
      <c r="N44" t="s">
        <v>207</v>
      </c>
      <c r="O44" t="s">
        <v>227</v>
      </c>
      <c r="P44" t="s">
        <v>228</v>
      </c>
      <c r="Q44" t="s">
        <v>228</v>
      </c>
      <c r="R44" t="s">
        <v>43</v>
      </c>
      <c r="S44" t="s">
        <v>128</v>
      </c>
      <c r="T44" t="s">
        <v>229</v>
      </c>
      <c r="U44" t="s">
        <v>230</v>
      </c>
      <c r="V44" t="s">
        <v>231</v>
      </c>
      <c r="X44">
        <v>8</v>
      </c>
      <c r="Y44">
        <v>0</v>
      </c>
      <c r="Z44">
        <v>0</v>
      </c>
      <c r="AA44">
        <v>0</v>
      </c>
      <c r="AB44">
        <v>1258448</v>
      </c>
      <c r="AC44" t="s">
        <v>47</v>
      </c>
      <c r="AD44">
        <f>+VLOOKUP(T44,items!$A$2:$D$1255,4,0)</f>
        <v>0</v>
      </c>
      <c r="AE44">
        <f>+VLOOKUP(T44,Tabla1[],5,0)</f>
        <v>0</v>
      </c>
      <c r="AF44">
        <f t="shared" si="0"/>
        <v>6</v>
      </c>
    </row>
    <row r="45" spans="1:34" x14ac:dyDescent="0.25">
      <c r="A45">
        <v>75785</v>
      </c>
      <c r="B45" t="s">
        <v>232</v>
      </c>
      <c r="C45" t="s">
        <v>33</v>
      </c>
      <c r="D45">
        <v>0</v>
      </c>
      <c r="F45" t="s">
        <v>233</v>
      </c>
      <c r="G45" t="s">
        <v>234</v>
      </c>
      <c r="H45" t="s">
        <v>235</v>
      </c>
      <c r="I45" t="s">
        <v>37</v>
      </c>
      <c r="J45" t="s">
        <v>236</v>
      </c>
      <c r="K45" t="s">
        <v>237</v>
      </c>
      <c r="L45" t="s">
        <v>238</v>
      </c>
      <c r="M45" t="s">
        <v>239</v>
      </c>
      <c r="N45" t="s">
        <v>239</v>
      </c>
      <c r="O45" t="s">
        <v>240</v>
      </c>
      <c r="P45" t="s">
        <v>241</v>
      </c>
      <c r="Q45" t="s">
        <v>242</v>
      </c>
      <c r="R45" t="s">
        <v>63</v>
      </c>
      <c r="S45" t="s">
        <v>128</v>
      </c>
      <c r="T45" t="s">
        <v>243</v>
      </c>
      <c r="U45" t="s">
        <v>244</v>
      </c>
      <c r="X45">
        <v>1</v>
      </c>
      <c r="Y45">
        <v>0</v>
      </c>
      <c r="Z45">
        <v>0</v>
      </c>
      <c r="AA45">
        <v>0</v>
      </c>
      <c r="AB45">
        <v>250000</v>
      </c>
      <c r="AC45" t="s">
        <v>47</v>
      </c>
      <c r="AD45">
        <f>+VLOOKUP(T45,items!$A$2:$D$1255,4,0)</f>
        <v>0</v>
      </c>
      <c r="AE45">
        <f>+VLOOKUP(T45,Tabla1[],5,0)</f>
        <v>0</v>
      </c>
      <c r="AF45">
        <f t="shared" si="0"/>
        <v>8</v>
      </c>
    </row>
    <row r="46" spans="1:34" x14ac:dyDescent="0.25">
      <c r="A46">
        <v>75785</v>
      </c>
      <c r="B46" t="s">
        <v>232</v>
      </c>
      <c r="C46" t="s">
        <v>33</v>
      </c>
      <c r="D46">
        <v>0</v>
      </c>
      <c r="F46" t="s">
        <v>233</v>
      </c>
      <c r="G46" t="s">
        <v>234</v>
      </c>
      <c r="H46" t="s">
        <v>235</v>
      </c>
      <c r="I46" t="s">
        <v>37</v>
      </c>
      <c r="J46" t="s">
        <v>236</v>
      </c>
      <c r="K46" t="s">
        <v>237</v>
      </c>
      <c r="L46" t="s">
        <v>238</v>
      </c>
      <c r="M46" t="s">
        <v>239</v>
      </c>
      <c r="N46" t="s">
        <v>239</v>
      </c>
      <c r="O46" t="s">
        <v>240</v>
      </c>
      <c r="P46" t="s">
        <v>241</v>
      </c>
      <c r="Q46" t="s">
        <v>242</v>
      </c>
      <c r="R46" t="s">
        <v>63</v>
      </c>
      <c r="S46" t="s">
        <v>128</v>
      </c>
      <c r="T46" t="s">
        <v>94</v>
      </c>
      <c r="U46" t="s">
        <v>95</v>
      </c>
      <c r="X46">
        <v>1</v>
      </c>
      <c r="Y46">
        <v>0</v>
      </c>
      <c r="Z46">
        <v>0</v>
      </c>
      <c r="AA46">
        <v>0</v>
      </c>
      <c r="AB46">
        <v>2511000</v>
      </c>
      <c r="AC46" t="s">
        <v>47</v>
      </c>
      <c r="AD46" t="e">
        <f>+VLOOKUP(T46,items!$A$2:$D$1255,4,0)</f>
        <v>#N/A</v>
      </c>
      <c r="AE46" t="e">
        <f>+VLOOKUP(T46,Tabla1[],5,0)</f>
        <v>#N/A</v>
      </c>
      <c r="AF46">
        <f t="shared" si="0"/>
        <v>8</v>
      </c>
    </row>
    <row r="47" spans="1:34" x14ac:dyDescent="0.25">
      <c r="A47">
        <v>81831</v>
      </c>
      <c r="B47" t="s">
        <v>245</v>
      </c>
      <c r="C47" t="s">
        <v>33</v>
      </c>
      <c r="D47">
        <v>0</v>
      </c>
      <c r="F47" t="s">
        <v>246</v>
      </c>
      <c r="G47" t="s">
        <v>247</v>
      </c>
      <c r="H47" t="s">
        <v>248</v>
      </c>
      <c r="I47" t="s">
        <v>37</v>
      </c>
      <c r="J47" t="s">
        <v>249</v>
      </c>
      <c r="K47" t="s">
        <v>250</v>
      </c>
      <c r="L47" t="s">
        <v>251</v>
      </c>
      <c r="M47" t="s">
        <v>252</v>
      </c>
      <c r="N47" t="s">
        <v>252</v>
      </c>
      <c r="O47" t="s">
        <v>253</v>
      </c>
      <c r="P47" t="s">
        <v>254</v>
      </c>
      <c r="Q47" t="s">
        <v>255</v>
      </c>
      <c r="R47" t="s">
        <v>63</v>
      </c>
      <c r="S47" t="s">
        <v>256</v>
      </c>
      <c r="T47" t="s">
        <v>257</v>
      </c>
      <c r="U47" t="s">
        <v>258</v>
      </c>
      <c r="V47" t="s">
        <v>259</v>
      </c>
      <c r="X47">
        <v>1</v>
      </c>
      <c r="Y47">
        <v>0</v>
      </c>
      <c r="Z47">
        <v>0</v>
      </c>
      <c r="AA47">
        <v>0</v>
      </c>
      <c r="AB47">
        <v>371593</v>
      </c>
      <c r="AC47" t="s">
        <v>47</v>
      </c>
      <c r="AD47" t="str">
        <f>+VLOOKUP(T47,items!$A$2:$D$1255,4,0)</f>
        <v>FUNDA</v>
      </c>
      <c r="AE47">
        <f>+VLOOKUP(T47,Tabla1[],5,0)</f>
        <v>0</v>
      </c>
      <c r="AF47">
        <f t="shared" si="0"/>
        <v>9</v>
      </c>
    </row>
    <row r="48" spans="1:34" x14ac:dyDescent="0.25">
      <c r="A48">
        <v>82760</v>
      </c>
      <c r="B48" t="s">
        <v>260</v>
      </c>
      <c r="C48" t="s">
        <v>75</v>
      </c>
      <c r="D48">
        <v>0</v>
      </c>
      <c r="F48" t="s">
        <v>261</v>
      </c>
      <c r="G48" t="s">
        <v>262</v>
      </c>
      <c r="H48" t="s">
        <v>263</v>
      </c>
      <c r="I48" t="s">
        <v>264</v>
      </c>
      <c r="J48" t="s">
        <v>265</v>
      </c>
      <c r="K48" t="s">
        <v>266</v>
      </c>
      <c r="L48" t="s">
        <v>267</v>
      </c>
      <c r="M48" t="s">
        <v>268</v>
      </c>
      <c r="N48" t="s">
        <v>269</v>
      </c>
      <c r="O48" t="s">
        <v>104</v>
      </c>
      <c r="P48" t="s">
        <v>270</v>
      </c>
      <c r="Q48" t="s">
        <v>271</v>
      </c>
      <c r="R48" t="s">
        <v>63</v>
      </c>
      <c r="S48" t="s">
        <v>272</v>
      </c>
      <c r="T48" t="s">
        <v>273</v>
      </c>
      <c r="U48" t="s">
        <v>274</v>
      </c>
      <c r="V48" t="s">
        <v>194</v>
      </c>
      <c r="W48" t="s">
        <v>93</v>
      </c>
      <c r="X48">
        <v>1</v>
      </c>
      <c r="Y48">
        <v>3735</v>
      </c>
      <c r="Z48">
        <v>0</v>
      </c>
      <c r="AA48">
        <v>3656</v>
      </c>
      <c r="AB48" s="14">
        <v>12414119.616</v>
      </c>
      <c r="AC48" t="s">
        <v>47</v>
      </c>
      <c r="AD48" t="str">
        <f>+VLOOKUP(T48,items!$A$2:$D$1255,4,0)</f>
        <v>PERGOLA</v>
      </c>
      <c r="AE48" t="str">
        <f>+VLOOKUP(T48,Tabla1[],5,0)</f>
        <v>PERGOTEK ROMANO</v>
      </c>
      <c r="AF48">
        <f t="shared" si="0"/>
        <v>3</v>
      </c>
      <c r="AG48">
        <v>3816</v>
      </c>
      <c r="AH48" s="14">
        <v>12414119.616</v>
      </c>
    </row>
    <row r="49" spans="1:34" x14ac:dyDescent="0.25">
      <c r="A49">
        <v>82760</v>
      </c>
      <c r="B49" t="s">
        <v>260</v>
      </c>
      <c r="C49" t="s">
        <v>75</v>
      </c>
      <c r="D49">
        <v>0</v>
      </c>
      <c r="F49" t="s">
        <v>261</v>
      </c>
      <c r="G49" t="s">
        <v>262</v>
      </c>
      <c r="H49" t="s">
        <v>263</v>
      </c>
      <c r="I49" t="s">
        <v>264</v>
      </c>
      <c r="J49" t="s">
        <v>265</v>
      </c>
      <c r="K49" t="s">
        <v>266</v>
      </c>
      <c r="L49" t="s">
        <v>267</v>
      </c>
      <c r="M49" t="s">
        <v>268</v>
      </c>
      <c r="N49" t="s">
        <v>269</v>
      </c>
      <c r="O49" t="s">
        <v>104</v>
      </c>
      <c r="P49" t="s">
        <v>270</v>
      </c>
      <c r="Q49" t="s">
        <v>271</v>
      </c>
      <c r="R49" t="s">
        <v>63</v>
      </c>
      <c r="S49" t="s">
        <v>272</v>
      </c>
      <c r="T49" t="s">
        <v>273</v>
      </c>
      <c r="U49" t="s">
        <v>274</v>
      </c>
      <c r="V49" t="s">
        <v>194</v>
      </c>
      <c r="W49" t="s">
        <v>93</v>
      </c>
      <c r="X49">
        <v>1</v>
      </c>
      <c r="Y49">
        <v>3734</v>
      </c>
      <c r="Z49">
        <v>0</v>
      </c>
      <c r="AA49">
        <v>4318</v>
      </c>
      <c r="AB49" s="14">
        <v>13243801.968</v>
      </c>
      <c r="AC49" t="s">
        <v>47</v>
      </c>
      <c r="AD49" t="str">
        <f>+VLOOKUP(T49,items!$A$2:$D$1255,4,0)</f>
        <v>PERGOLA</v>
      </c>
      <c r="AE49" t="str">
        <f>+VLOOKUP(T49,Tabla1[],5,0)</f>
        <v>PERGOTEK ROMANO</v>
      </c>
      <c r="AF49">
        <f t="shared" si="0"/>
        <v>3</v>
      </c>
      <c r="AG49">
        <v>3816</v>
      </c>
      <c r="AH49" s="14">
        <v>13243801.968</v>
      </c>
    </row>
    <row r="50" spans="1:34" x14ac:dyDescent="0.25">
      <c r="A50">
        <v>82760</v>
      </c>
      <c r="B50" t="s">
        <v>260</v>
      </c>
      <c r="C50" t="s">
        <v>75</v>
      </c>
      <c r="D50">
        <v>0</v>
      </c>
      <c r="F50" t="s">
        <v>261</v>
      </c>
      <c r="G50" t="s">
        <v>262</v>
      </c>
      <c r="H50" t="s">
        <v>263</v>
      </c>
      <c r="I50" t="s">
        <v>264</v>
      </c>
      <c r="J50" t="s">
        <v>265</v>
      </c>
      <c r="K50" t="s">
        <v>266</v>
      </c>
      <c r="L50" t="s">
        <v>267</v>
      </c>
      <c r="M50" t="s">
        <v>268</v>
      </c>
      <c r="N50" t="s">
        <v>269</v>
      </c>
      <c r="O50" t="s">
        <v>104</v>
      </c>
      <c r="P50" t="s">
        <v>270</v>
      </c>
      <c r="Q50" t="s">
        <v>271</v>
      </c>
      <c r="R50" t="s">
        <v>63</v>
      </c>
      <c r="S50" t="s">
        <v>272</v>
      </c>
      <c r="T50" t="s">
        <v>273</v>
      </c>
      <c r="U50" t="s">
        <v>274</v>
      </c>
      <c r="V50" t="s">
        <v>194</v>
      </c>
      <c r="W50" t="s">
        <v>93</v>
      </c>
      <c r="X50">
        <v>1</v>
      </c>
      <c r="Y50">
        <v>3734</v>
      </c>
      <c r="Z50">
        <v>0</v>
      </c>
      <c r="AA50">
        <v>4228</v>
      </c>
      <c r="AB50" s="14">
        <v>13243801.968</v>
      </c>
      <c r="AC50" t="s">
        <v>47</v>
      </c>
      <c r="AD50" t="str">
        <f>+VLOOKUP(T50,items!$A$2:$D$1255,4,0)</f>
        <v>PERGOLA</v>
      </c>
      <c r="AE50" t="str">
        <f>+VLOOKUP(T50,Tabla1[],5,0)</f>
        <v>PERGOTEK ROMANO</v>
      </c>
      <c r="AF50">
        <f t="shared" si="0"/>
        <v>3</v>
      </c>
      <c r="AG50">
        <v>3816</v>
      </c>
      <c r="AH50" s="14">
        <v>13243801.968</v>
      </c>
    </row>
    <row r="51" spans="1:34" x14ac:dyDescent="0.25">
      <c r="A51">
        <v>82760</v>
      </c>
      <c r="B51" t="s">
        <v>260</v>
      </c>
      <c r="C51" t="s">
        <v>75</v>
      </c>
      <c r="D51">
        <v>0</v>
      </c>
      <c r="F51" t="s">
        <v>261</v>
      </c>
      <c r="G51" t="s">
        <v>262</v>
      </c>
      <c r="H51" t="s">
        <v>263</v>
      </c>
      <c r="I51" t="s">
        <v>264</v>
      </c>
      <c r="J51" t="s">
        <v>265</v>
      </c>
      <c r="K51" t="s">
        <v>266</v>
      </c>
      <c r="L51" t="s">
        <v>267</v>
      </c>
      <c r="M51" t="s">
        <v>268</v>
      </c>
      <c r="N51" t="s">
        <v>269</v>
      </c>
      <c r="O51" t="s">
        <v>104</v>
      </c>
      <c r="P51" t="s">
        <v>270</v>
      </c>
      <c r="Q51" t="s">
        <v>271</v>
      </c>
      <c r="R51" t="s">
        <v>63</v>
      </c>
      <c r="S51" t="s">
        <v>272</v>
      </c>
      <c r="T51" t="s">
        <v>273</v>
      </c>
      <c r="U51" t="s">
        <v>274</v>
      </c>
      <c r="V51" t="s">
        <v>194</v>
      </c>
      <c r="W51" t="s">
        <v>93</v>
      </c>
      <c r="X51">
        <v>1</v>
      </c>
      <c r="Y51">
        <v>3734</v>
      </c>
      <c r="Z51">
        <v>0</v>
      </c>
      <c r="AA51">
        <v>4265</v>
      </c>
      <c r="AB51" s="14">
        <v>13243801.968</v>
      </c>
      <c r="AC51" t="s">
        <v>47</v>
      </c>
      <c r="AD51" t="str">
        <f>+VLOOKUP(T51,items!$A$2:$D$1255,4,0)</f>
        <v>PERGOLA</v>
      </c>
      <c r="AE51" t="str">
        <f>+VLOOKUP(T51,Tabla1[],5,0)</f>
        <v>PERGOTEK ROMANO</v>
      </c>
      <c r="AF51">
        <f t="shared" si="0"/>
        <v>3</v>
      </c>
      <c r="AG51">
        <v>3816</v>
      </c>
      <c r="AH51" s="14">
        <v>13243801.968</v>
      </c>
    </row>
    <row r="52" spans="1:34" x14ac:dyDescent="0.25">
      <c r="A52">
        <v>82760</v>
      </c>
      <c r="B52" t="s">
        <v>260</v>
      </c>
      <c r="C52" t="s">
        <v>75</v>
      </c>
      <c r="D52">
        <v>0</v>
      </c>
      <c r="F52" t="s">
        <v>261</v>
      </c>
      <c r="G52" t="s">
        <v>262</v>
      </c>
      <c r="H52" t="s">
        <v>263</v>
      </c>
      <c r="I52" t="s">
        <v>264</v>
      </c>
      <c r="J52" t="s">
        <v>265</v>
      </c>
      <c r="K52" t="s">
        <v>266</v>
      </c>
      <c r="L52" t="s">
        <v>267</v>
      </c>
      <c r="M52" t="s">
        <v>268</v>
      </c>
      <c r="N52" t="s">
        <v>269</v>
      </c>
      <c r="O52" t="s">
        <v>104</v>
      </c>
      <c r="P52" t="s">
        <v>270</v>
      </c>
      <c r="Q52" t="s">
        <v>271</v>
      </c>
      <c r="R52" t="s">
        <v>63</v>
      </c>
      <c r="S52" t="s">
        <v>272</v>
      </c>
      <c r="T52" t="s">
        <v>273</v>
      </c>
      <c r="U52" t="s">
        <v>274</v>
      </c>
      <c r="V52" t="s">
        <v>194</v>
      </c>
      <c r="W52" t="s">
        <v>93</v>
      </c>
      <c r="X52">
        <v>1</v>
      </c>
      <c r="Y52">
        <v>3735</v>
      </c>
      <c r="Z52">
        <v>0</v>
      </c>
      <c r="AA52">
        <v>3630</v>
      </c>
      <c r="AB52" s="14">
        <v>12414119.616</v>
      </c>
      <c r="AC52" t="s">
        <v>47</v>
      </c>
      <c r="AD52" t="str">
        <f>+VLOOKUP(T52,items!$A$2:$D$1255,4,0)</f>
        <v>PERGOLA</v>
      </c>
      <c r="AE52" t="str">
        <f>+VLOOKUP(T52,Tabla1[],5,0)</f>
        <v>PERGOTEK ROMANO</v>
      </c>
      <c r="AF52">
        <f t="shared" si="0"/>
        <v>3</v>
      </c>
      <c r="AG52">
        <v>3816</v>
      </c>
      <c r="AH52" s="14">
        <v>12414119.616</v>
      </c>
    </row>
    <row r="53" spans="1:34" x14ac:dyDescent="0.25">
      <c r="A53">
        <v>84537</v>
      </c>
      <c r="B53" t="s">
        <v>275</v>
      </c>
      <c r="C53" t="s">
        <v>33</v>
      </c>
      <c r="D53">
        <v>0</v>
      </c>
      <c r="F53" t="s">
        <v>276</v>
      </c>
      <c r="G53" t="s">
        <v>277</v>
      </c>
      <c r="H53" t="s">
        <v>37</v>
      </c>
      <c r="I53" t="s">
        <v>37</v>
      </c>
      <c r="J53" t="s">
        <v>37</v>
      </c>
      <c r="K53" t="s">
        <v>37</v>
      </c>
      <c r="L53" t="s">
        <v>37</v>
      </c>
      <c r="M53" t="s">
        <v>278</v>
      </c>
      <c r="N53" t="s">
        <v>278</v>
      </c>
      <c r="O53" t="s">
        <v>279</v>
      </c>
      <c r="P53" t="s">
        <v>280</v>
      </c>
      <c r="Q53" t="s">
        <v>281</v>
      </c>
      <c r="R53" t="s">
        <v>282</v>
      </c>
      <c r="S53" t="s">
        <v>108</v>
      </c>
      <c r="T53" t="s">
        <v>283</v>
      </c>
      <c r="U53" t="s">
        <v>284</v>
      </c>
      <c r="X53">
        <v>1</v>
      </c>
      <c r="Y53">
        <v>0</v>
      </c>
      <c r="Z53">
        <v>0</v>
      </c>
      <c r="AA53">
        <v>0</v>
      </c>
      <c r="AB53">
        <v>1670000</v>
      </c>
      <c r="AC53" t="s">
        <v>285</v>
      </c>
      <c r="AD53" t="e">
        <f>+VLOOKUP(T53,items!$A$2:$D$1255,4,0)</f>
        <v>#N/A</v>
      </c>
      <c r="AE53" t="e">
        <f>+VLOOKUP(T53,Tabla1[],5,0)</f>
        <v>#N/A</v>
      </c>
      <c r="AF53">
        <f t="shared" si="0"/>
        <v>11</v>
      </c>
    </row>
    <row r="54" spans="1:34" x14ac:dyDescent="0.25">
      <c r="A54">
        <v>84660</v>
      </c>
      <c r="B54" t="s">
        <v>286</v>
      </c>
      <c r="C54" t="s">
        <v>75</v>
      </c>
      <c r="D54">
        <v>0</v>
      </c>
      <c r="F54" t="s">
        <v>287</v>
      </c>
      <c r="G54" t="s">
        <v>288</v>
      </c>
      <c r="H54" t="s">
        <v>289</v>
      </c>
      <c r="I54" t="s">
        <v>37</v>
      </c>
      <c r="J54" t="s">
        <v>290</v>
      </c>
      <c r="K54" t="s">
        <v>291</v>
      </c>
      <c r="L54" t="s">
        <v>37</v>
      </c>
      <c r="M54" t="s">
        <v>292</v>
      </c>
      <c r="N54" t="s">
        <v>292</v>
      </c>
      <c r="O54" t="s">
        <v>293</v>
      </c>
      <c r="P54" t="s">
        <v>294</v>
      </c>
      <c r="Q54" t="s">
        <v>294</v>
      </c>
      <c r="R54" t="s">
        <v>127</v>
      </c>
      <c r="S54" t="s">
        <v>108</v>
      </c>
      <c r="T54" t="s">
        <v>295</v>
      </c>
      <c r="U54" t="s">
        <v>296</v>
      </c>
      <c r="X54">
        <v>12</v>
      </c>
      <c r="Y54">
        <v>0</v>
      </c>
      <c r="Z54">
        <v>0</v>
      </c>
      <c r="AA54">
        <v>0</v>
      </c>
      <c r="AB54">
        <v>146400</v>
      </c>
      <c r="AC54" t="s">
        <v>47</v>
      </c>
      <c r="AD54">
        <f>+VLOOKUP(T54,items!$A$2:$D$1255,4,0)</f>
        <v>0</v>
      </c>
      <c r="AE54">
        <f>+VLOOKUP(T54,Tabla1[],5,0)</f>
        <v>0</v>
      </c>
      <c r="AF54">
        <f t="shared" si="0"/>
        <v>5</v>
      </c>
    </row>
    <row r="55" spans="1:34" x14ac:dyDescent="0.25">
      <c r="A55">
        <v>84660</v>
      </c>
      <c r="B55" t="s">
        <v>286</v>
      </c>
      <c r="C55" t="s">
        <v>75</v>
      </c>
      <c r="D55">
        <v>0</v>
      </c>
      <c r="F55" t="s">
        <v>287</v>
      </c>
      <c r="G55" t="s">
        <v>288</v>
      </c>
      <c r="H55" t="s">
        <v>289</v>
      </c>
      <c r="I55" t="s">
        <v>37</v>
      </c>
      <c r="J55" t="s">
        <v>290</v>
      </c>
      <c r="K55" t="s">
        <v>291</v>
      </c>
      <c r="L55" t="s">
        <v>37</v>
      </c>
      <c r="M55" t="s">
        <v>292</v>
      </c>
      <c r="N55" t="s">
        <v>292</v>
      </c>
      <c r="O55" t="s">
        <v>293</v>
      </c>
      <c r="P55" t="s">
        <v>294</v>
      </c>
      <c r="Q55" t="s">
        <v>294</v>
      </c>
      <c r="R55" t="s">
        <v>127</v>
      </c>
      <c r="S55" t="s">
        <v>108</v>
      </c>
      <c r="T55" t="s">
        <v>297</v>
      </c>
      <c r="U55" t="s">
        <v>298</v>
      </c>
      <c r="X55">
        <v>2</v>
      </c>
      <c r="Y55">
        <v>0</v>
      </c>
      <c r="Z55">
        <v>0</v>
      </c>
      <c r="AA55">
        <v>0</v>
      </c>
      <c r="AB55">
        <v>304800</v>
      </c>
      <c r="AC55" t="s">
        <v>47</v>
      </c>
      <c r="AD55">
        <f>+VLOOKUP(T55,items!$A$2:$D$1255,4,0)</f>
        <v>0</v>
      </c>
      <c r="AE55">
        <f>+VLOOKUP(T55,Tabla1[],5,0)</f>
        <v>0</v>
      </c>
      <c r="AF55">
        <f t="shared" si="0"/>
        <v>5</v>
      </c>
    </row>
    <row r="56" spans="1:34" x14ac:dyDescent="0.25">
      <c r="A56">
        <v>84660</v>
      </c>
      <c r="B56" t="s">
        <v>286</v>
      </c>
      <c r="C56" t="s">
        <v>75</v>
      </c>
      <c r="D56">
        <v>0</v>
      </c>
      <c r="F56" t="s">
        <v>287</v>
      </c>
      <c r="G56" t="s">
        <v>288</v>
      </c>
      <c r="H56" t="s">
        <v>289</v>
      </c>
      <c r="I56" t="s">
        <v>37</v>
      </c>
      <c r="J56" t="s">
        <v>290</v>
      </c>
      <c r="K56" t="s">
        <v>291</v>
      </c>
      <c r="L56" t="s">
        <v>37</v>
      </c>
      <c r="M56" t="s">
        <v>292</v>
      </c>
      <c r="N56" t="s">
        <v>292</v>
      </c>
      <c r="O56" t="s">
        <v>293</v>
      </c>
      <c r="P56" t="s">
        <v>294</v>
      </c>
      <c r="Q56" t="s">
        <v>294</v>
      </c>
      <c r="R56" t="s">
        <v>127</v>
      </c>
      <c r="S56" t="s">
        <v>108</v>
      </c>
      <c r="T56" t="s">
        <v>299</v>
      </c>
      <c r="U56" t="s">
        <v>300</v>
      </c>
      <c r="X56">
        <v>1</v>
      </c>
      <c r="Y56">
        <v>0</v>
      </c>
      <c r="Z56">
        <v>0</v>
      </c>
      <c r="AA56">
        <v>0</v>
      </c>
      <c r="AB56">
        <v>650000</v>
      </c>
      <c r="AC56" t="s">
        <v>47</v>
      </c>
      <c r="AD56">
        <f>+VLOOKUP(T56,items!$A$2:$D$1255,4,0)</f>
        <v>0</v>
      </c>
      <c r="AE56">
        <f>+VLOOKUP(T56,Tabla1[],5,0)</f>
        <v>0</v>
      </c>
      <c r="AF56">
        <f t="shared" si="0"/>
        <v>5</v>
      </c>
    </row>
    <row r="57" spans="1:34" x14ac:dyDescent="0.25">
      <c r="A57">
        <v>85170</v>
      </c>
      <c r="B57" t="s">
        <v>301</v>
      </c>
      <c r="C57" t="s">
        <v>33</v>
      </c>
      <c r="D57">
        <v>0</v>
      </c>
      <c r="F57" t="s">
        <v>302</v>
      </c>
      <c r="G57" t="s">
        <v>303</v>
      </c>
      <c r="H57" t="s">
        <v>304</v>
      </c>
      <c r="I57" t="s">
        <v>37</v>
      </c>
      <c r="J57" t="s">
        <v>305</v>
      </c>
      <c r="K57" t="s">
        <v>306</v>
      </c>
      <c r="L57" t="s">
        <v>307</v>
      </c>
      <c r="M57" t="s">
        <v>308</v>
      </c>
      <c r="N57" t="s">
        <v>308</v>
      </c>
      <c r="O57" t="s">
        <v>309</v>
      </c>
      <c r="P57" t="s">
        <v>77</v>
      </c>
      <c r="Q57" t="s">
        <v>310</v>
      </c>
      <c r="R57" t="s">
        <v>63</v>
      </c>
      <c r="S57" t="s">
        <v>128</v>
      </c>
      <c r="T57" t="s">
        <v>311</v>
      </c>
      <c r="U57" t="s">
        <v>312</v>
      </c>
      <c r="V57" t="s">
        <v>313</v>
      </c>
      <c r="X57">
        <v>3</v>
      </c>
      <c r="Y57">
        <v>0</v>
      </c>
      <c r="Z57">
        <v>0</v>
      </c>
      <c r="AA57">
        <v>0</v>
      </c>
      <c r="AB57">
        <v>4819524</v>
      </c>
      <c r="AC57" t="s">
        <v>47</v>
      </c>
      <c r="AD57" t="str">
        <f>+VLOOKUP(T57,items!$A$2:$D$1255,4,0)</f>
        <v>MUEBLES</v>
      </c>
      <c r="AE57">
        <f>+VLOOKUP(T57,Tabla1[],5,0)</f>
        <v>0</v>
      </c>
      <c r="AF57">
        <f t="shared" si="0"/>
        <v>2</v>
      </c>
    </row>
    <row r="58" spans="1:34" x14ac:dyDescent="0.25">
      <c r="A58">
        <v>85170</v>
      </c>
      <c r="B58" t="s">
        <v>301</v>
      </c>
      <c r="C58" t="s">
        <v>33</v>
      </c>
      <c r="D58">
        <v>0</v>
      </c>
      <c r="F58" t="s">
        <v>302</v>
      </c>
      <c r="G58" t="s">
        <v>303</v>
      </c>
      <c r="H58" t="s">
        <v>304</v>
      </c>
      <c r="I58" t="s">
        <v>37</v>
      </c>
      <c r="J58" t="s">
        <v>305</v>
      </c>
      <c r="K58" t="s">
        <v>306</v>
      </c>
      <c r="L58" t="s">
        <v>307</v>
      </c>
      <c r="M58" t="s">
        <v>308</v>
      </c>
      <c r="N58" t="s">
        <v>308</v>
      </c>
      <c r="O58" t="s">
        <v>309</v>
      </c>
      <c r="P58" t="s">
        <v>77</v>
      </c>
      <c r="Q58" t="s">
        <v>310</v>
      </c>
      <c r="R58" t="s">
        <v>63</v>
      </c>
      <c r="S58" t="s">
        <v>128</v>
      </c>
      <c r="T58" t="s">
        <v>314</v>
      </c>
      <c r="U58" t="s">
        <v>315</v>
      </c>
      <c r="X58">
        <v>1</v>
      </c>
      <c r="Y58">
        <v>0</v>
      </c>
      <c r="Z58">
        <v>0</v>
      </c>
      <c r="AA58">
        <v>0</v>
      </c>
      <c r="AB58">
        <v>600000</v>
      </c>
      <c r="AC58" t="s">
        <v>47</v>
      </c>
      <c r="AD58">
        <f>+VLOOKUP(T58,items!$A$2:$D$1255,4,0)</f>
        <v>0</v>
      </c>
      <c r="AE58">
        <f>+VLOOKUP(T58,Tabla1[],5,0)</f>
        <v>0</v>
      </c>
      <c r="AF58">
        <f t="shared" si="0"/>
        <v>2</v>
      </c>
    </row>
    <row r="59" spans="1:34" x14ac:dyDescent="0.25">
      <c r="A59">
        <v>86569</v>
      </c>
      <c r="B59" t="s">
        <v>316</v>
      </c>
      <c r="C59" t="s">
        <v>33</v>
      </c>
      <c r="D59">
        <v>0</v>
      </c>
      <c r="F59" t="s">
        <v>317</v>
      </c>
      <c r="G59" t="s">
        <v>205</v>
      </c>
      <c r="H59" t="s">
        <v>318</v>
      </c>
      <c r="I59" t="s">
        <v>319</v>
      </c>
      <c r="J59" t="s">
        <v>320</v>
      </c>
      <c r="K59" t="s">
        <v>321</v>
      </c>
      <c r="L59" t="s">
        <v>322</v>
      </c>
      <c r="M59" t="s">
        <v>323</v>
      </c>
      <c r="N59" t="s">
        <v>293</v>
      </c>
      <c r="O59" t="s">
        <v>324</v>
      </c>
      <c r="P59" t="s">
        <v>325</v>
      </c>
      <c r="Q59" t="s">
        <v>326</v>
      </c>
      <c r="R59" t="s">
        <v>127</v>
      </c>
      <c r="S59" t="s">
        <v>88</v>
      </c>
      <c r="T59" t="s">
        <v>327</v>
      </c>
      <c r="U59" t="s">
        <v>328</v>
      </c>
      <c r="X59">
        <v>1</v>
      </c>
      <c r="Y59">
        <v>0</v>
      </c>
      <c r="Z59">
        <v>0</v>
      </c>
      <c r="AA59">
        <v>0</v>
      </c>
      <c r="AB59">
        <v>2500000</v>
      </c>
      <c r="AC59" t="s">
        <v>47</v>
      </c>
      <c r="AD59">
        <f>+VLOOKUP(T59,items!$A$2:$D$1255,4,0)</f>
        <v>0</v>
      </c>
      <c r="AE59">
        <f>+VLOOKUP(T59,Tabla1[],5,0)</f>
        <v>0</v>
      </c>
      <c r="AF59">
        <f t="shared" si="0"/>
        <v>6</v>
      </c>
    </row>
    <row r="60" spans="1:34" x14ac:dyDescent="0.25">
      <c r="A60">
        <v>86569</v>
      </c>
      <c r="B60" t="s">
        <v>316</v>
      </c>
      <c r="C60" t="s">
        <v>33</v>
      </c>
      <c r="D60">
        <v>0</v>
      </c>
      <c r="F60" t="s">
        <v>317</v>
      </c>
      <c r="G60" t="s">
        <v>205</v>
      </c>
      <c r="H60" t="s">
        <v>318</v>
      </c>
      <c r="I60" t="s">
        <v>319</v>
      </c>
      <c r="J60" t="s">
        <v>320</v>
      </c>
      <c r="K60" t="s">
        <v>321</v>
      </c>
      <c r="L60" t="s">
        <v>322</v>
      </c>
      <c r="M60" t="s">
        <v>323</v>
      </c>
      <c r="N60" t="s">
        <v>293</v>
      </c>
      <c r="O60" t="s">
        <v>324</v>
      </c>
      <c r="P60" t="s">
        <v>325</v>
      </c>
      <c r="Q60" t="s">
        <v>326</v>
      </c>
      <c r="R60" t="s">
        <v>127</v>
      </c>
      <c r="S60" t="s">
        <v>88</v>
      </c>
      <c r="T60" t="s">
        <v>329</v>
      </c>
      <c r="U60" t="s">
        <v>330</v>
      </c>
      <c r="X60">
        <v>1</v>
      </c>
      <c r="Y60">
        <v>0</v>
      </c>
      <c r="Z60">
        <v>0</v>
      </c>
      <c r="AA60">
        <v>0</v>
      </c>
      <c r="AB60">
        <v>22896543</v>
      </c>
      <c r="AC60" t="s">
        <v>47</v>
      </c>
      <c r="AD60">
        <f>+VLOOKUP(T60,items!$A$2:$D$1255,4,0)</f>
        <v>0</v>
      </c>
      <c r="AE60">
        <f>+VLOOKUP(T60,Tabla1[],5,0)</f>
        <v>0</v>
      </c>
      <c r="AF60">
        <f t="shared" si="0"/>
        <v>6</v>
      </c>
    </row>
    <row r="61" spans="1:34" x14ac:dyDescent="0.25">
      <c r="A61">
        <v>86569</v>
      </c>
      <c r="B61" t="s">
        <v>316</v>
      </c>
      <c r="C61" t="s">
        <v>33</v>
      </c>
      <c r="D61">
        <v>0</v>
      </c>
      <c r="F61" t="s">
        <v>317</v>
      </c>
      <c r="G61" t="s">
        <v>205</v>
      </c>
      <c r="H61" t="s">
        <v>318</v>
      </c>
      <c r="I61" t="s">
        <v>319</v>
      </c>
      <c r="J61" t="s">
        <v>320</v>
      </c>
      <c r="K61" t="s">
        <v>321</v>
      </c>
      <c r="L61" t="s">
        <v>322</v>
      </c>
      <c r="M61" t="s">
        <v>323</v>
      </c>
      <c r="N61" t="s">
        <v>293</v>
      </c>
      <c r="O61" t="s">
        <v>324</v>
      </c>
      <c r="P61" t="s">
        <v>325</v>
      </c>
      <c r="Q61" t="s">
        <v>326</v>
      </c>
      <c r="R61" t="s">
        <v>127</v>
      </c>
      <c r="S61" t="s">
        <v>88</v>
      </c>
      <c r="T61" t="s">
        <v>94</v>
      </c>
      <c r="U61" t="s">
        <v>95</v>
      </c>
      <c r="X61">
        <v>1</v>
      </c>
      <c r="Y61">
        <v>0</v>
      </c>
      <c r="Z61">
        <v>0</v>
      </c>
      <c r="AA61">
        <v>0</v>
      </c>
      <c r="AB61">
        <v>1500000</v>
      </c>
      <c r="AC61" t="s">
        <v>47</v>
      </c>
      <c r="AD61" t="e">
        <f>+VLOOKUP(T61,items!$A$2:$D$1255,4,0)</f>
        <v>#N/A</v>
      </c>
      <c r="AE61" t="e">
        <f>+VLOOKUP(T61,Tabla1[],5,0)</f>
        <v>#N/A</v>
      </c>
      <c r="AF61">
        <f t="shared" si="0"/>
        <v>6</v>
      </c>
    </row>
    <row r="62" spans="1:34" x14ac:dyDescent="0.25">
      <c r="A62">
        <v>86569</v>
      </c>
      <c r="B62" t="s">
        <v>316</v>
      </c>
      <c r="C62" t="s">
        <v>33</v>
      </c>
      <c r="D62">
        <v>0</v>
      </c>
      <c r="F62" t="s">
        <v>317</v>
      </c>
      <c r="G62" t="s">
        <v>205</v>
      </c>
      <c r="H62" t="s">
        <v>318</v>
      </c>
      <c r="I62" t="s">
        <v>319</v>
      </c>
      <c r="J62" t="s">
        <v>320</v>
      </c>
      <c r="K62" t="s">
        <v>321</v>
      </c>
      <c r="L62" t="s">
        <v>322</v>
      </c>
      <c r="M62" t="s">
        <v>323</v>
      </c>
      <c r="N62" t="s">
        <v>293</v>
      </c>
      <c r="O62" t="s">
        <v>324</v>
      </c>
      <c r="P62" t="s">
        <v>325</v>
      </c>
      <c r="Q62" t="s">
        <v>326</v>
      </c>
      <c r="R62" t="s">
        <v>127</v>
      </c>
      <c r="S62" t="s">
        <v>88</v>
      </c>
      <c r="T62" t="s">
        <v>331</v>
      </c>
      <c r="U62" t="s">
        <v>332</v>
      </c>
      <c r="X62">
        <v>4</v>
      </c>
      <c r="Y62">
        <v>0</v>
      </c>
      <c r="Z62">
        <v>0</v>
      </c>
      <c r="AA62">
        <v>0</v>
      </c>
      <c r="AB62">
        <v>480000</v>
      </c>
      <c r="AC62" t="s">
        <v>47</v>
      </c>
      <c r="AD62" t="e">
        <f>+VLOOKUP(T62,items!$A$2:$D$1255,4,0)</f>
        <v>#N/A</v>
      </c>
      <c r="AE62" t="e">
        <f>+VLOOKUP(T62,Tabla1[],5,0)</f>
        <v>#N/A</v>
      </c>
      <c r="AF62">
        <f t="shared" si="0"/>
        <v>6</v>
      </c>
    </row>
    <row r="63" spans="1:34" x14ac:dyDescent="0.25">
      <c r="A63">
        <v>86834</v>
      </c>
      <c r="B63" t="s">
        <v>333</v>
      </c>
      <c r="C63" t="s">
        <v>75</v>
      </c>
      <c r="D63">
        <v>0</v>
      </c>
      <c r="F63" t="s">
        <v>334</v>
      </c>
      <c r="G63" t="s">
        <v>335</v>
      </c>
      <c r="H63" t="s">
        <v>336</v>
      </c>
      <c r="I63" t="s">
        <v>337</v>
      </c>
      <c r="J63" t="s">
        <v>338</v>
      </c>
      <c r="K63" t="s">
        <v>339</v>
      </c>
      <c r="L63" t="s">
        <v>340</v>
      </c>
      <c r="M63" t="s">
        <v>186</v>
      </c>
      <c r="N63" t="s">
        <v>341</v>
      </c>
      <c r="O63" t="s">
        <v>342</v>
      </c>
      <c r="P63" t="s">
        <v>343</v>
      </c>
      <c r="Q63" t="s">
        <v>344</v>
      </c>
      <c r="R63" t="s">
        <v>345</v>
      </c>
      <c r="S63" t="s">
        <v>346</v>
      </c>
      <c r="T63" t="s">
        <v>347</v>
      </c>
      <c r="U63" t="s">
        <v>348</v>
      </c>
      <c r="W63" t="s">
        <v>114</v>
      </c>
      <c r="X63">
        <v>1</v>
      </c>
      <c r="Y63">
        <v>8000</v>
      </c>
      <c r="Z63">
        <v>0</v>
      </c>
      <c r="AA63">
        <v>0</v>
      </c>
      <c r="AB63">
        <v>0</v>
      </c>
      <c r="AC63" t="s">
        <v>47</v>
      </c>
      <c r="AD63">
        <f>+VLOOKUP(T63,items!$A$2:$D$1255,4,0)</f>
        <v>0</v>
      </c>
      <c r="AE63">
        <f>+VLOOKUP(T63,Tabla1[],5,0)</f>
        <v>0</v>
      </c>
      <c r="AF63">
        <f t="shared" si="0"/>
        <v>12</v>
      </c>
    </row>
    <row r="64" spans="1:34" x14ac:dyDescent="0.25">
      <c r="A64">
        <v>86834</v>
      </c>
      <c r="B64" t="s">
        <v>333</v>
      </c>
      <c r="C64" t="s">
        <v>75</v>
      </c>
      <c r="D64">
        <v>0</v>
      </c>
      <c r="F64" t="s">
        <v>334</v>
      </c>
      <c r="G64" t="s">
        <v>335</v>
      </c>
      <c r="H64" t="s">
        <v>336</v>
      </c>
      <c r="I64" t="s">
        <v>337</v>
      </c>
      <c r="J64" t="s">
        <v>338</v>
      </c>
      <c r="K64" t="s">
        <v>339</v>
      </c>
      <c r="L64" t="s">
        <v>340</v>
      </c>
      <c r="M64" t="s">
        <v>186</v>
      </c>
      <c r="N64" t="s">
        <v>341</v>
      </c>
      <c r="O64" t="s">
        <v>342</v>
      </c>
      <c r="P64" t="s">
        <v>343</v>
      </c>
      <c r="Q64" t="s">
        <v>344</v>
      </c>
      <c r="R64" t="s">
        <v>345</v>
      </c>
      <c r="S64" t="s">
        <v>346</v>
      </c>
      <c r="T64" t="s">
        <v>349</v>
      </c>
      <c r="U64" t="s">
        <v>350</v>
      </c>
      <c r="W64" t="s">
        <v>114</v>
      </c>
      <c r="X64">
        <v>4</v>
      </c>
      <c r="Y64">
        <v>0</v>
      </c>
      <c r="Z64">
        <v>0</v>
      </c>
      <c r="AA64">
        <v>0</v>
      </c>
      <c r="AB64">
        <v>982800</v>
      </c>
      <c r="AC64" t="s">
        <v>47</v>
      </c>
      <c r="AD64">
        <f>+VLOOKUP(T64,items!$A$2:$D$1255,4,0)</f>
        <v>0</v>
      </c>
      <c r="AE64">
        <f>+VLOOKUP(T64,Tabla1[],5,0)</f>
        <v>0</v>
      </c>
      <c r="AF64">
        <f t="shared" si="0"/>
        <v>12</v>
      </c>
    </row>
    <row r="65" spans="1:34" x14ac:dyDescent="0.25">
      <c r="A65">
        <v>86834</v>
      </c>
      <c r="B65" t="s">
        <v>333</v>
      </c>
      <c r="C65" t="s">
        <v>75</v>
      </c>
      <c r="D65">
        <v>0</v>
      </c>
      <c r="F65" t="s">
        <v>334</v>
      </c>
      <c r="G65" t="s">
        <v>335</v>
      </c>
      <c r="H65" t="s">
        <v>336</v>
      </c>
      <c r="I65" t="s">
        <v>337</v>
      </c>
      <c r="J65" t="s">
        <v>338</v>
      </c>
      <c r="K65" t="s">
        <v>339</v>
      </c>
      <c r="L65" t="s">
        <v>340</v>
      </c>
      <c r="M65" t="s">
        <v>186</v>
      </c>
      <c r="N65" t="s">
        <v>341</v>
      </c>
      <c r="O65" t="s">
        <v>342</v>
      </c>
      <c r="P65" t="s">
        <v>343</v>
      </c>
      <c r="Q65" t="s">
        <v>344</v>
      </c>
      <c r="R65" t="s">
        <v>345</v>
      </c>
      <c r="S65" t="s">
        <v>346</v>
      </c>
      <c r="T65" t="s">
        <v>351</v>
      </c>
      <c r="U65" t="s">
        <v>352</v>
      </c>
      <c r="V65" t="s">
        <v>244</v>
      </c>
      <c r="W65" t="s">
        <v>117</v>
      </c>
      <c r="X65">
        <v>1</v>
      </c>
      <c r="Y65">
        <v>8000</v>
      </c>
      <c r="Z65">
        <v>0</v>
      </c>
      <c r="AA65">
        <v>11550</v>
      </c>
      <c r="AB65">
        <v>100662251</v>
      </c>
      <c r="AC65" t="s">
        <v>47</v>
      </c>
      <c r="AD65" t="str">
        <f>+VLOOKUP(T65,items!$A$2:$D$1255,4,0)</f>
        <v>PERGOLA</v>
      </c>
      <c r="AE65" t="str">
        <f>+VLOOKUP(T65,Tabla1[],5,0)</f>
        <v>PERGOTEK ROMANO</v>
      </c>
      <c r="AF65">
        <f t="shared" si="0"/>
        <v>12</v>
      </c>
    </row>
    <row r="66" spans="1:34" x14ac:dyDescent="0.25">
      <c r="A66">
        <v>86834</v>
      </c>
      <c r="B66" t="s">
        <v>333</v>
      </c>
      <c r="C66" t="s">
        <v>75</v>
      </c>
      <c r="D66">
        <v>0</v>
      </c>
      <c r="F66" t="s">
        <v>334</v>
      </c>
      <c r="G66" t="s">
        <v>335</v>
      </c>
      <c r="H66" t="s">
        <v>336</v>
      </c>
      <c r="I66" t="s">
        <v>337</v>
      </c>
      <c r="J66" t="s">
        <v>338</v>
      </c>
      <c r="K66" t="s">
        <v>339</v>
      </c>
      <c r="L66" t="s">
        <v>340</v>
      </c>
      <c r="M66" t="s">
        <v>186</v>
      </c>
      <c r="N66" t="s">
        <v>341</v>
      </c>
      <c r="O66" t="s">
        <v>342</v>
      </c>
      <c r="P66" t="s">
        <v>343</v>
      </c>
      <c r="Q66" t="s">
        <v>344</v>
      </c>
      <c r="R66" t="s">
        <v>345</v>
      </c>
      <c r="S66" t="s">
        <v>346</v>
      </c>
      <c r="T66" t="s">
        <v>94</v>
      </c>
      <c r="U66" t="s">
        <v>95</v>
      </c>
      <c r="X66">
        <v>1</v>
      </c>
      <c r="Y66">
        <v>0</v>
      </c>
      <c r="Z66">
        <v>0</v>
      </c>
      <c r="AA66">
        <v>0</v>
      </c>
      <c r="AB66">
        <v>1578947</v>
      </c>
      <c r="AC66" t="s">
        <v>47</v>
      </c>
      <c r="AD66" t="e">
        <f>+VLOOKUP(T66,items!$A$2:$D$1255,4,0)</f>
        <v>#N/A</v>
      </c>
      <c r="AE66" t="e">
        <f>+VLOOKUP(T66,Tabla1[],5,0)</f>
        <v>#N/A</v>
      </c>
      <c r="AF66">
        <f t="shared" ref="AF66:AF129" si="1">+MONTH(O66)</f>
        <v>12</v>
      </c>
    </row>
    <row r="67" spans="1:34" x14ac:dyDescent="0.25">
      <c r="A67">
        <v>86834</v>
      </c>
      <c r="B67" t="s">
        <v>333</v>
      </c>
      <c r="C67" t="s">
        <v>75</v>
      </c>
      <c r="D67">
        <v>0</v>
      </c>
      <c r="F67" t="s">
        <v>334</v>
      </c>
      <c r="G67" t="s">
        <v>335</v>
      </c>
      <c r="H67" t="s">
        <v>336</v>
      </c>
      <c r="I67" t="s">
        <v>337</v>
      </c>
      <c r="J67" t="s">
        <v>338</v>
      </c>
      <c r="K67" t="s">
        <v>339</v>
      </c>
      <c r="L67" t="s">
        <v>340</v>
      </c>
      <c r="M67" t="s">
        <v>186</v>
      </c>
      <c r="N67" t="s">
        <v>341</v>
      </c>
      <c r="O67" t="s">
        <v>342</v>
      </c>
      <c r="P67" t="s">
        <v>343</v>
      </c>
      <c r="Q67" t="s">
        <v>344</v>
      </c>
      <c r="R67" t="s">
        <v>345</v>
      </c>
      <c r="S67" t="s">
        <v>346</v>
      </c>
      <c r="T67" t="s">
        <v>353</v>
      </c>
      <c r="U67" t="s">
        <v>354</v>
      </c>
      <c r="X67">
        <v>1</v>
      </c>
      <c r="Y67">
        <v>0</v>
      </c>
      <c r="Z67">
        <v>0</v>
      </c>
      <c r="AA67">
        <v>0</v>
      </c>
      <c r="AB67">
        <v>0</v>
      </c>
      <c r="AC67" t="s">
        <v>47</v>
      </c>
      <c r="AD67">
        <f>+VLOOKUP(T67,items!$A$2:$D$1255,4,0)</f>
        <v>0</v>
      </c>
      <c r="AE67">
        <f>+VLOOKUP(T67,Tabla1[],5,0)</f>
        <v>0</v>
      </c>
      <c r="AF67">
        <f t="shared" si="1"/>
        <v>12</v>
      </c>
    </row>
    <row r="68" spans="1:34" x14ac:dyDescent="0.25">
      <c r="A68">
        <v>86862</v>
      </c>
      <c r="B68" t="s">
        <v>355</v>
      </c>
      <c r="C68" t="s">
        <v>75</v>
      </c>
      <c r="D68">
        <v>0</v>
      </c>
      <c r="F68" t="s">
        <v>356</v>
      </c>
      <c r="G68" t="s">
        <v>357</v>
      </c>
      <c r="H68" t="s">
        <v>358</v>
      </c>
      <c r="I68" t="s">
        <v>359</v>
      </c>
      <c r="J68" t="s">
        <v>360</v>
      </c>
      <c r="K68" t="s">
        <v>361</v>
      </c>
      <c r="L68" t="s">
        <v>362</v>
      </c>
      <c r="M68" t="s">
        <v>207</v>
      </c>
      <c r="N68" t="s">
        <v>363</v>
      </c>
      <c r="O68" t="s">
        <v>364</v>
      </c>
      <c r="P68" t="s">
        <v>365</v>
      </c>
      <c r="Q68" t="s">
        <v>366</v>
      </c>
      <c r="R68" t="s">
        <v>63</v>
      </c>
      <c r="S68" t="s">
        <v>272</v>
      </c>
      <c r="T68" t="s">
        <v>367</v>
      </c>
      <c r="U68" t="s">
        <v>368</v>
      </c>
      <c r="W68" t="s">
        <v>93</v>
      </c>
      <c r="X68">
        <v>2</v>
      </c>
      <c r="Y68">
        <v>3000</v>
      </c>
      <c r="Z68">
        <v>0</v>
      </c>
      <c r="AA68">
        <v>5943</v>
      </c>
      <c r="AB68" s="14">
        <v>90887198.400000006</v>
      </c>
      <c r="AC68" t="s">
        <v>47</v>
      </c>
      <c r="AD68" t="str">
        <f>+VLOOKUP(T68,items!$A$2:$D$1255,4,0)</f>
        <v>PERGOLA</v>
      </c>
      <c r="AE68" t="str">
        <f>+VLOOKUP(T68,Tabla1[],5,0)</f>
        <v>MAXI PERGOLAM</v>
      </c>
      <c r="AF68">
        <f t="shared" si="1"/>
        <v>7</v>
      </c>
      <c r="AG68">
        <v>3816</v>
      </c>
      <c r="AH68" s="14">
        <v>90887198.400000006</v>
      </c>
    </row>
    <row r="69" spans="1:34" x14ac:dyDescent="0.25">
      <c r="A69">
        <v>87114</v>
      </c>
      <c r="B69" t="s">
        <v>369</v>
      </c>
      <c r="C69" t="s">
        <v>33</v>
      </c>
      <c r="D69">
        <v>0</v>
      </c>
      <c r="F69" t="s">
        <v>370</v>
      </c>
      <c r="G69" t="s">
        <v>371</v>
      </c>
      <c r="H69" t="s">
        <v>372</v>
      </c>
      <c r="I69" t="s">
        <v>37</v>
      </c>
      <c r="J69" t="s">
        <v>373</v>
      </c>
      <c r="K69" t="s">
        <v>374</v>
      </c>
      <c r="L69" t="s">
        <v>37</v>
      </c>
      <c r="M69" t="s">
        <v>375</v>
      </c>
      <c r="N69" t="s">
        <v>375</v>
      </c>
      <c r="O69" t="s">
        <v>279</v>
      </c>
      <c r="P69" t="s">
        <v>281</v>
      </c>
      <c r="Q69" t="s">
        <v>376</v>
      </c>
      <c r="R69" t="s">
        <v>43</v>
      </c>
      <c r="S69" t="s">
        <v>128</v>
      </c>
      <c r="T69" t="s">
        <v>377</v>
      </c>
      <c r="U69" t="s">
        <v>378</v>
      </c>
      <c r="X69">
        <v>6</v>
      </c>
      <c r="Y69">
        <v>0</v>
      </c>
      <c r="Z69">
        <v>0</v>
      </c>
      <c r="AA69">
        <v>0</v>
      </c>
      <c r="AB69">
        <v>972000</v>
      </c>
      <c r="AC69" t="s">
        <v>47</v>
      </c>
      <c r="AD69">
        <f>+VLOOKUP(T69,items!$A$2:$D$1255,4,0)</f>
        <v>0</v>
      </c>
      <c r="AE69">
        <f>+VLOOKUP(T69,Tabla1[],5,0)</f>
        <v>0</v>
      </c>
      <c r="AF69">
        <f t="shared" si="1"/>
        <v>11</v>
      </c>
    </row>
    <row r="70" spans="1:34" x14ac:dyDescent="0.25">
      <c r="A70">
        <v>87114</v>
      </c>
      <c r="B70" t="s">
        <v>369</v>
      </c>
      <c r="C70" t="s">
        <v>33</v>
      </c>
      <c r="D70">
        <v>0</v>
      </c>
      <c r="F70" t="s">
        <v>370</v>
      </c>
      <c r="G70" t="s">
        <v>371</v>
      </c>
      <c r="H70" t="s">
        <v>372</v>
      </c>
      <c r="I70" t="s">
        <v>37</v>
      </c>
      <c r="J70" t="s">
        <v>373</v>
      </c>
      <c r="K70" t="s">
        <v>374</v>
      </c>
      <c r="L70" t="s">
        <v>37</v>
      </c>
      <c r="M70" t="s">
        <v>375</v>
      </c>
      <c r="N70" t="s">
        <v>375</v>
      </c>
      <c r="O70" t="s">
        <v>279</v>
      </c>
      <c r="P70" t="s">
        <v>281</v>
      </c>
      <c r="Q70" t="s">
        <v>376</v>
      </c>
      <c r="R70" t="s">
        <v>43</v>
      </c>
      <c r="S70" t="s">
        <v>128</v>
      </c>
      <c r="T70" t="s">
        <v>219</v>
      </c>
      <c r="U70" t="s">
        <v>220</v>
      </c>
      <c r="X70">
        <v>6</v>
      </c>
      <c r="Y70">
        <v>0</v>
      </c>
      <c r="Z70">
        <v>0</v>
      </c>
      <c r="AA70">
        <v>0</v>
      </c>
      <c r="AB70">
        <v>2570400</v>
      </c>
      <c r="AC70" t="s">
        <v>47</v>
      </c>
      <c r="AD70">
        <f>+VLOOKUP(T70,items!$A$2:$D$1255,4,0)</f>
        <v>0</v>
      </c>
      <c r="AE70">
        <f>+VLOOKUP(T70,Tabla1[],5,0)</f>
        <v>0</v>
      </c>
      <c r="AF70">
        <f t="shared" si="1"/>
        <v>11</v>
      </c>
    </row>
    <row r="71" spans="1:34" x14ac:dyDescent="0.25">
      <c r="A71">
        <v>87114</v>
      </c>
      <c r="B71" t="s">
        <v>369</v>
      </c>
      <c r="C71" t="s">
        <v>33</v>
      </c>
      <c r="D71">
        <v>0</v>
      </c>
      <c r="F71" t="s">
        <v>370</v>
      </c>
      <c r="G71" t="s">
        <v>371</v>
      </c>
      <c r="H71" t="s">
        <v>372</v>
      </c>
      <c r="I71" t="s">
        <v>37</v>
      </c>
      <c r="J71" t="s">
        <v>373</v>
      </c>
      <c r="K71" t="s">
        <v>374</v>
      </c>
      <c r="L71" t="s">
        <v>37</v>
      </c>
      <c r="M71" t="s">
        <v>375</v>
      </c>
      <c r="N71" t="s">
        <v>375</v>
      </c>
      <c r="O71" t="s">
        <v>279</v>
      </c>
      <c r="P71" t="s">
        <v>281</v>
      </c>
      <c r="Q71" t="s">
        <v>376</v>
      </c>
      <c r="R71" t="s">
        <v>43</v>
      </c>
      <c r="S71" t="s">
        <v>128</v>
      </c>
      <c r="T71" t="s">
        <v>314</v>
      </c>
      <c r="U71" t="s">
        <v>315</v>
      </c>
      <c r="X71">
        <v>1</v>
      </c>
      <c r="Y71">
        <v>0</v>
      </c>
      <c r="Z71">
        <v>0</v>
      </c>
      <c r="AA71">
        <v>0</v>
      </c>
      <c r="AB71">
        <v>480000</v>
      </c>
      <c r="AC71" t="s">
        <v>47</v>
      </c>
      <c r="AD71">
        <f>+VLOOKUP(T71,items!$A$2:$D$1255,4,0)</f>
        <v>0</v>
      </c>
      <c r="AE71">
        <f>+VLOOKUP(T71,Tabla1[],5,0)</f>
        <v>0</v>
      </c>
      <c r="AF71">
        <f t="shared" si="1"/>
        <v>11</v>
      </c>
    </row>
    <row r="72" spans="1:34" x14ac:dyDescent="0.25">
      <c r="A72">
        <v>89387</v>
      </c>
      <c r="B72" t="s">
        <v>379</v>
      </c>
      <c r="C72" t="s">
        <v>75</v>
      </c>
      <c r="D72">
        <v>0</v>
      </c>
      <c r="F72" t="s">
        <v>380</v>
      </c>
      <c r="G72" t="s">
        <v>381</v>
      </c>
      <c r="H72" t="s">
        <v>382</v>
      </c>
      <c r="I72" t="s">
        <v>37</v>
      </c>
      <c r="J72" t="s">
        <v>383</v>
      </c>
      <c r="K72" t="s">
        <v>384</v>
      </c>
      <c r="L72" t="s">
        <v>385</v>
      </c>
      <c r="M72" t="s">
        <v>341</v>
      </c>
      <c r="N72" t="s">
        <v>341</v>
      </c>
      <c r="O72" t="s">
        <v>386</v>
      </c>
      <c r="P72" t="s">
        <v>326</v>
      </c>
      <c r="Q72" t="s">
        <v>387</v>
      </c>
      <c r="R72" t="s">
        <v>63</v>
      </c>
      <c r="S72" t="s">
        <v>256</v>
      </c>
      <c r="T72" t="s">
        <v>388</v>
      </c>
      <c r="U72" t="s">
        <v>389</v>
      </c>
      <c r="X72">
        <v>23</v>
      </c>
      <c r="Y72">
        <v>0</v>
      </c>
      <c r="Z72">
        <v>0</v>
      </c>
      <c r="AA72">
        <v>0</v>
      </c>
      <c r="AB72">
        <v>1638750</v>
      </c>
      <c r="AC72" t="s">
        <v>47</v>
      </c>
      <c r="AD72">
        <f>+VLOOKUP(T72,items!$A$2:$D$1255,4,0)</f>
        <v>0</v>
      </c>
      <c r="AE72">
        <f>+VLOOKUP(T72,Tabla1[],5,0)</f>
        <v>0</v>
      </c>
      <c r="AF72">
        <f t="shared" si="1"/>
        <v>12</v>
      </c>
    </row>
    <row r="73" spans="1:34" x14ac:dyDescent="0.25">
      <c r="A73">
        <v>89387</v>
      </c>
      <c r="B73" t="s">
        <v>379</v>
      </c>
      <c r="C73" t="s">
        <v>75</v>
      </c>
      <c r="D73">
        <v>0</v>
      </c>
      <c r="F73" t="s">
        <v>380</v>
      </c>
      <c r="G73" t="s">
        <v>381</v>
      </c>
      <c r="H73" t="s">
        <v>382</v>
      </c>
      <c r="I73" t="s">
        <v>37</v>
      </c>
      <c r="J73" t="s">
        <v>383</v>
      </c>
      <c r="K73" t="s">
        <v>384</v>
      </c>
      <c r="L73" t="s">
        <v>385</v>
      </c>
      <c r="M73" t="s">
        <v>341</v>
      </c>
      <c r="N73" t="s">
        <v>341</v>
      </c>
      <c r="O73" t="s">
        <v>386</v>
      </c>
      <c r="P73" t="s">
        <v>326</v>
      </c>
      <c r="Q73" t="s">
        <v>387</v>
      </c>
      <c r="R73" t="s">
        <v>63</v>
      </c>
      <c r="S73" t="s">
        <v>256</v>
      </c>
      <c r="T73" t="s">
        <v>94</v>
      </c>
      <c r="U73" t="s">
        <v>95</v>
      </c>
      <c r="X73">
        <v>1</v>
      </c>
      <c r="Y73">
        <v>0</v>
      </c>
      <c r="Z73">
        <v>0</v>
      </c>
      <c r="AA73">
        <v>0</v>
      </c>
      <c r="AB73">
        <v>450000</v>
      </c>
      <c r="AC73" t="s">
        <v>47</v>
      </c>
      <c r="AD73" t="e">
        <f>+VLOOKUP(T73,items!$A$2:$D$1255,4,0)</f>
        <v>#N/A</v>
      </c>
      <c r="AE73" t="e">
        <f>+VLOOKUP(T73,Tabla1[],5,0)</f>
        <v>#N/A</v>
      </c>
      <c r="AF73">
        <f t="shared" si="1"/>
        <v>12</v>
      </c>
    </row>
    <row r="74" spans="1:34" x14ac:dyDescent="0.25">
      <c r="A74">
        <v>89387</v>
      </c>
      <c r="B74" t="s">
        <v>379</v>
      </c>
      <c r="C74" t="s">
        <v>75</v>
      </c>
      <c r="D74">
        <v>0</v>
      </c>
      <c r="F74" t="s">
        <v>380</v>
      </c>
      <c r="G74" t="s">
        <v>381</v>
      </c>
      <c r="H74" t="s">
        <v>382</v>
      </c>
      <c r="I74" t="s">
        <v>37</v>
      </c>
      <c r="J74" t="s">
        <v>383</v>
      </c>
      <c r="K74" t="s">
        <v>384</v>
      </c>
      <c r="L74" t="s">
        <v>385</v>
      </c>
      <c r="M74" t="s">
        <v>341</v>
      </c>
      <c r="N74" t="s">
        <v>341</v>
      </c>
      <c r="O74" t="s">
        <v>386</v>
      </c>
      <c r="P74" t="s">
        <v>326</v>
      </c>
      <c r="Q74" t="s">
        <v>387</v>
      </c>
      <c r="R74" t="s">
        <v>63</v>
      </c>
      <c r="S74" t="s">
        <v>256</v>
      </c>
      <c r="T74" t="s">
        <v>94</v>
      </c>
      <c r="U74" t="s">
        <v>95</v>
      </c>
      <c r="X74">
        <v>1</v>
      </c>
      <c r="Y74">
        <v>0</v>
      </c>
      <c r="Z74">
        <v>0</v>
      </c>
      <c r="AA74">
        <v>0</v>
      </c>
      <c r="AB74">
        <v>480000</v>
      </c>
      <c r="AC74" t="s">
        <v>47</v>
      </c>
      <c r="AD74" t="e">
        <f>+VLOOKUP(T74,items!$A$2:$D$1255,4,0)</f>
        <v>#N/A</v>
      </c>
      <c r="AE74" t="e">
        <f>+VLOOKUP(T74,Tabla1[],5,0)</f>
        <v>#N/A</v>
      </c>
      <c r="AF74">
        <f t="shared" si="1"/>
        <v>12</v>
      </c>
    </row>
    <row r="75" spans="1:34" x14ac:dyDescent="0.25">
      <c r="A75">
        <v>89387</v>
      </c>
      <c r="B75" t="s">
        <v>379</v>
      </c>
      <c r="C75" t="s">
        <v>75</v>
      </c>
      <c r="D75">
        <v>0</v>
      </c>
      <c r="F75" t="s">
        <v>380</v>
      </c>
      <c r="G75" t="s">
        <v>381</v>
      </c>
      <c r="H75" t="s">
        <v>382</v>
      </c>
      <c r="I75" t="s">
        <v>37</v>
      </c>
      <c r="J75" t="s">
        <v>383</v>
      </c>
      <c r="K75" t="s">
        <v>384</v>
      </c>
      <c r="L75" t="s">
        <v>385</v>
      </c>
      <c r="M75" t="s">
        <v>341</v>
      </c>
      <c r="N75" t="s">
        <v>341</v>
      </c>
      <c r="O75" t="s">
        <v>386</v>
      </c>
      <c r="P75" t="s">
        <v>326</v>
      </c>
      <c r="Q75" t="s">
        <v>387</v>
      </c>
      <c r="R75" t="s">
        <v>63</v>
      </c>
      <c r="S75" t="s">
        <v>256</v>
      </c>
      <c r="T75" t="s">
        <v>390</v>
      </c>
      <c r="U75" t="s">
        <v>391</v>
      </c>
      <c r="X75">
        <v>1</v>
      </c>
      <c r="Y75">
        <v>0</v>
      </c>
      <c r="Z75">
        <v>0</v>
      </c>
      <c r="AA75">
        <v>0</v>
      </c>
      <c r="AB75">
        <v>890000</v>
      </c>
      <c r="AC75" t="s">
        <v>47</v>
      </c>
      <c r="AD75" t="e">
        <f>+VLOOKUP(T75,items!$A$2:$D$1255,4,0)</f>
        <v>#N/A</v>
      </c>
      <c r="AE75" t="e">
        <f>+VLOOKUP(T75,Tabla1[],5,0)</f>
        <v>#N/A</v>
      </c>
      <c r="AF75">
        <f t="shared" si="1"/>
        <v>12</v>
      </c>
    </row>
    <row r="76" spans="1:34" x14ac:dyDescent="0.25">
      <c r="A76">
        <v>89387</v>
      </c>
      <c r="B76" t="s">
        <v>379</v>
      </c>
      <c r="C76" t="s">
        <v>75</v>
      </c>
      <c r="D76">
        <v>0</v>
      </c>
      <c r="F76" t="s">
        <v>380</v>
      </c>
      <c r="G76" t="s">
        <v>381</v>
      </c>
      <c r="H76" t="s">
        <v>382</v>
      </c>
      <c r="I76" t="s">
        <v>37</v>
      </c>
      <c r="J76" t="s">
        <v>383</v>
      </c>
      <c r="K76" t="s">
        <v>384</v>
      </c>
      <c r="L76" t="s">
        <v>385</v>
      </c>
      <c r="M76" t="s">
        <v>341</v>
      </c>
      <c r="N76" t="s">
        <v>341</v>
      </c>
      <c r="O76" t="s">
        <v>386</v>
      </c>
      <c r="P76" t="s">
        <v>326</v>
      </c>
      <c r="Q76" t="s">
        <v>387</v>
      </c>
      <c r="R76" t="s">
        <v>63</v>
      </c>
      <c r="S76" t="s">
        <v>256</v>
      </c>
      <c r="T76" t="s">
        <v>390</v>
      </c>
      <c r="U76" t="s">
        <v>391</v>
      </c>
      <c r="X76">
        <v>1</v>
      </c>
      <c r="Y76">
        <v>0</v>
      </c>
      <c r="Z76">
        <v>0</v>
      </c>
      <c r="AA76">
        <v>0</v>
      </c>
      <c r="AB76">
        <v>890000</v>
      </c>
      <c r="AC76" t="s">
        <v>47</v>
      </c>
      <c r="AD76" t="e">
        <f>+VLOOKUP(T76,items!$A$2:$D$1255,4,0)</f>
        <v>#N/A</v>
      </c>
      <c r="AE76" t="e">
        <f>+VLOOKUP(T76,Tabla1[],5,0)</f>
        <v>#N/A</v>
      </c>
      <c r="AF76">
        <f t="shared" si="1"/>
        <v>12</v>
      </c>
    </row>
    <row r="77" spans="1:34" x14ac:dyDescent="0.25">
      <c r="A77">
        <v>89387</v>
      </c>
      <c r="B77" t="s">
        <v>379</v>
      </c>
      <c r="C77" t="s">
        <v>75</v>
      </c>
      <c r="D77">
        <v>0</v>
      </c>
      <c r="F77" t="s">
        <v>380</v>
      </c>
      <c r="G77" t="s">
        <v>381</v>
      </c>
      <c r="H77" t="s">
        <v>382</v>
      </c>
      <c r="I77" t="s">
        <v>37</v>
      </c>
      <c r="J77" t="s">
        <v>383</v>
      </c>
      <c r="K77" t="s">
        <v>384</v>
      </c>
      <c r="L77" t="s">
        <v>385</v>
      </c>
      <c r="M77" t="s">
        <v>341</v>
      </c>
      <c r="N77" t="s">
        <v>341</v>
      </c>
      <c r="O77" t="s">
        <v>386</v>
      </c>
      <c r="P77" t="s">
        <v>326</v>
      </c>
      <c r="Q77" t="s">
        <v>387</v>
      </c>
      <c r="R77" t="s">
        <v>63</v>
      </c>
      <c r="S77" t="s">
        <v>256</v>
      </c>
      <c r="T77" t="s">
        <v>392</v>
      </c>
      <c r="U77" t="s">
        <v>393</v>
      </c>
      <c r="X77">
        <v>1</v>
      </c>
      <c r="Y77">
        <v>0</v>
      </c>
      <c r="Z77">
        <v>0</v>
      </c>
      <c r="AA77">
        <v>0</v>
      </c>
      <c r="AB77">
        <v>160000</v>
      </c>
      <c r="AC77" t="s">
        <v>47</v>
      </c>
      <c r="AD77" t="e">
        <f>+VLOOKUP(T77,items!$A$2:$D$1255,4,0)</f>
        <v>#N/A</v>
      </c>
      <c r="AE77" t="e">
        <f>+VLOOKUP(T77,Tabla1[],5,0)</f>
        <v>#N/A</v>
      </c>
      <c r="AF77">
        <f t="shared" si="1"/>
        <v>12</v>
      </c>
    </row>
    <row r="78" spans="1:34" x14ac:dyDescent="0.25">
      <c r="A78">
        <v>89837</v>
      </c>
      <c r="B78" t="s">
        <v>394</v>
      </c>
      <c r="C78" t="s">
        <v>75</v>
      </c>
      <c r="D78">
        <v>0</v>
      </c>
      <c r="F78" t="s">
        <v>395</v>
      </c>
      <c r="G78" t="s">
        <v>205</v>
      </c>
      <c r="H78" t="s">
        <v>396</v>
      </c>
      <c r="I78" t="s">
        <v>37</v>
      </c>
      <c r="J78" t="s">
        <v>397</v>
      </c>
      <c r="K78" t="s">
        <v>398</v>
      </c>
      <c r="L78" t="s">
        <v>37</v>
      </c>
      <c r="M78" t="s">
        <v>292</v>
      </c>
      <c r="N78" t="s">
        <v>292</v>
      </c>
      <c r="O78" t="s">
        <v>399</v>
      </c>
      <c r="P78" t="s">
        <v>400</v>
      </c>
      <c r="Q78" t="s">
        <v>207</v>
      </c>
      <c r="R78" t="s">
        <v>43</v>
      </c>
      <c r="S78" t="s">
        <v>108</v>
      </c>
      <c r="T78" t="s">
        <v>401</v>
      </c>
      <c r="U78" t="s">
        <v>402</v>
      </c>
      <c r="X78">
        <v>1</v>
      </c>
      <c r="Y78">
        <v>0</v>
      </c>
      <c r="Z78">
        <v>0</v>
      </c>
      <c r="AA78">
        <v>0</v>
      </c>
      <c r="AB78">
        <v>512000</v>
      </c>
      <c r="AC78" t="s">
        <v>47</v>
      </c>
      <c r="AD78">
        <f>+VLOOKUP(T78,items!$A$2:$D$1255,4,0)</f>
        <v>0</v>
      </c>
      <c r="AE78">
        <f>+VLOOKUP(T78,Tabla1[],5,0)</f>
        <v>0</v>
      </c>
      <c r="AF78">
        <f t="shared" si="1"/>
        <v>6</v>
      </c>
    </row>
    <row r="79" spans="1:34" x14ac:dyDescent="0.25">
      <c r="A79">
        <v>89837</v>
      </c>
      <c r="B79" t="s">
        <v>394</v>
      </c>
      <c r="C79" t="s">
        <v>75</v>
      </c>
      <c r="D79">
        <v>0</v>
      </c>
      <c r="F79" t="s">
        <v>395</v>
      </c>
      <c r="G79" t="s">
        <v>205</v>
      </c>
      <c r="H79" t="s">
        <v>396</v>
      </c>
      <c r="I79" t="s">
        <v>37</v>
      </c>
      <c r="J79" t="s">
        <v>397</v>
      </c>
      <c r="K79" t="s">
        <v>398</v>
      </c>
      <c r="L79" t="s">
        <v>37</v>
      </c>
      <c r="M79" t="s">
        <v>292</v>
      </c>
      <c r="N79" t="s">
        <v>292</v>
      </c>
      <c r="O79" t="s">
        <v>399</v>
      </c>
      <c r="P79" t="s">
        <v>400</v>
      </c>
      <c r="Q79" t="s">
        <v>207</v>
      </c>
      <c r="R79" t="s">
        <v>43</v>
      </c>
      <c r="S79" t="s">
        <v>108</v>
      </c>
      <c r="T79" t="s">
        <v>401</v>
      </c>
      <c r="U79" t="s">
        <v>402</v>
      </c>
      <c r="X79">
        <v>1</v>
      </c>
      <c r="Y79">
        <v>0</v>
      </c>
      <c r="Z79">
        <v>0</v>
      </c>
      <c r="AA79">
        <v>0</v>
      </c>
      <c r="AB79">
        <v>192000</v>
      </c>
      <c r="AC79" t="s">
        <v>47</v>
      </c>
      <c r="AD79">
        <f>+VLOOKUP(T79,items!$A$2:$D$1255,4,0)</f>
        <v>0</v>
      </c>
      <c r="AE79">
        <f>+VLOOKUP(T79,Tabla1[],5,0)</f>
        <v>0</v>
      </c>
      <c r="AF79">
        <f t="shared" si="1"/>
        <v>6</v>
      </c>
    </row>
    <row r="80" spans="1:34" x14ac:dyDescent="0.25">
      <c r="A80">
        <v>89837</v>
      </c>
      <c r="B80" t="s">
        <v>394</v>
      </c>
      <c r="C80" t="s">
        <v>75</v>
      </c>
      <c r="D80">
        <v>0</v>
      </c>
      <c r="F80" t="s">
        <v>395</v>
      </c>
      <c r="G80" t="s">
        <v>205</v>
      </c>
      <c r="H80" t="s">
        <v>396</v>
      </c>
      <c r="I80" t="s">
        <v>37</v>
      </c>
      <c r="J80" t="s">
        <v>397</v>
      </c>
      <c r="K80" t="s">
        <v>398</v>
      </c>
      <c r="L80" t="s">
        <v>37</v>
      </c>
      <c r="M80" t="s">
        <v>292</v>
      </c>
      <c r="N80" t="s">
        <v>292</v>
      </c>
      <c r="O80" t="s">
        <v>399</v>
      </c>
      <c r="P80" t="s">
        <v>400</v>
      </c>
      <c r="Q80" t="s">
        <v>207</v>
      </c>
      <c r="R80" t="s">
        <v>43</v>
      </c>
      <c r="S80" t="s">
        <v>108</v>
      </c>
      <c r="T80" t="s">
        <v>401</v>
      </c>
      <c r="U80" t="s">
        <v>402</v>
      </c>
      <c r="X80">
        <v>1</v>
      </c>
      <c r="Y80">
        <v>0</v>
      </c>
      <c r="Z80">
        <v>0</v>
      </c>
      <c r="AA80">
        <v>0</v>
      </c>
      <c r="AB80">
        <v>448000</v>
      </c>
      <c r="AC80" t="s">
        <v>47</v>
      </c>
      <c r="AD80">
        <f>+VLOOKUP(T80,items!$A$2:$D$1255,4,0)</f>
        <v>0</v>
      </c>
      <c r="AE80">
        <f>+VLOOKUP(T80,Tabla1[],5,0)</f>
        <v>0</v>
      </c>
      <c r="AF80">
        <f t="shared" si="1"/>
        <v>6</v>
      </c>
    </row>
    <row r="81" spans="1:32" x14ac:dyDescent="0.25">
      <c r="A81">
        <v>89837</v>
      </c>
      <c r="B81" t="s">
        <v>394</v>
      </c>
      <c r="C81" t="s">
        <v>75</v>
      </c>
      <c r="D81">
        <v>0</v>
      </c>
      <c r="F81" t="s">
        <v>395</v>
      </c>
      <c r="G81" t="s">
        <v>205</v>
      </c>
      <c r="H81" t="s">
        <v>396</v>
      </c>
      <c r="I81" t="s">
        <v>37</v>
      </c>
      <c r="J81" t="s">
        <v>397</v>
      </c>
      <c r="K81" t="s">
        <v>398</v>
      </c>
      <c r="L81" t="s">
        <v>37</v>
      </c>
      <c r="M81" t="s">
        <v>292</v>
      </c>
      <c r="N81" t="s">
        <v>292</v>
      </c>
      <c r="O81" t="s">
        <v>399</v>
      </c>
      <c r="P81" t="s">
        <v>400</v>
      </c>
      <c r="Q81" t="s">
        <v>207</v>
      </c>
      <c r="R81" t="s">
        <v>43</v>
      </c>
      <c r="S81" t="s">
        <v>108</v>
      </c>
      <c r="T81" t="s">
        <v>299</v>
      </c>
      <c r="U81" t="s">
        <v>300</v>
      </c>
      <c r="X81">
        <v>1</v>
      </c>
      <c r="Y81">
        <v>0</v>
      </c>
      <c r="Z81">
        <v>0</v>
      </c>
      <c r="AA81">
        <v>0</v>
      </c>
      <c r="AB81">
        <v>448000</v>
      </c>
      <c r="AC81" t="s">
        <v>47</v>
      </c>
      <c r="AD81">
        <f>+VLOOKUP(T81,items!$A$2:$D$1255,4,0)</f>
        <v>0</v>
      </c>
      <c r="AE81">
        <f>+VLOOKUP(T81,Tabla1[],5,0)</f>
        <v>0</v>
      </c>
      <c r="AF81">
        <f t="shared" si="1"/>
        <v>6</v>
      </c>
    </row>
    <row r="82" spans="1:32" x14ac:dyDescent="0.25">
      <c r="A82">
        <v>89837</v>
      </c>
      <c r="B82" t="s">
        <v>394</v>
      </c>
      <c r="C82" t="s">
        <v>75</v>
      </c>
      <c r="D82">
        <v>0</v>
      </c>
      <c r="F82" t="s">
        <v>395</v>
      </c>
      <c r="G82" t="s">
        <v>205</v>
      </c>
      <c r="H82" t="s">
        <v>396</v>
      </c>
      <c r="I82" t="s">
        <v>37</v>
      </c>
      <c r="J82" t="s">
        <v>397</v>
      </c>
      <c r="K82" t="s">
        <v>398</v>
      </c>
      <c r="L82" t="s">
        <v>37</v>
      </c>
      <c r="M82" t="s">
        <v>292</v>
      </c>
      <c r="N82" t="s">
        <v>292</v>
      </c>
      <c r="O82" t="s">
        <v>399</v>
      </c>
      <c r="P82" t="s">
        <v>400</v>
      </c>
      <c r="Q82" t="s">
        <v>207</v>
      </c>
      <c r="R82" t="s">
        <v>43</v>
      </c>
      <c r="S82" t="s">
        <v>108</v>
      </c>
      <c r="T82" t="s">
        <v>299</v>
      </c>
      <c r="U82" t="s">
        <v>300</v>
      </c>
      <c r="X82">
        <v>1</v>
      </c>
      <c r="Y82">
        <v>0</v>
      </c>
      <c r="Z82">
        <v>0</v>
      </c>
      <c r="AA82">
        <v>0</v>
      </c>
      <c r="AB82">
        <v>592000</v>
      </c>
      <c r="AC82" t="s">
        <v>47</v>
      </c>
      <c r="AD82">
        <f>+VLOOKUP(T82,items!$A$2:$D$1255,4,0)</f>
        <v>0</v>
      </c>
      <c r="AE82">
        <f>+VLOOKUP(T82,Tabla1[],5,0)</f>
        <v>0</v>
      </c>
      <c r="AF82">
        <f t="shared" si="1"/>
        <v>6</v>
      </c>
    </row>
    <row r="83" spans="1:32" x14ac:dyDescent="0.25">
      <c r="A83">
        <v>89837</v>
      </c>
      <c r="B83" t="s">
        <v>394</v>
      </c>
      <c r="C83" t="s">
        <v>75</v>
      </c>
      <c r="D83">
        <v>0</v>
      </c>
      <c r="F83" t="s">
        <v>395</v>
      </c>
      <c r="G83" t="s">
        <v>205</v>
      </c>
      <c r="H83" t="s">
        <v>396</v>
      </c>
      <c r="I83" t="s">
        <v>37</v>
      </c>
      <c r="J83" t="s">
        <v>397</v>
      </c>
      <c r="K83" t="s">
        <v>398</v>
      </c>
      <c r="L83" t="s">
        <v>37</v>
      </c>
      <c r="M83" t="s">
        <v>292</v>
      </c>
      <c r="N83" t="s">
        <v>292</v>
      </c>
      <c r="O83" t="s">
        <v>399</v>
      </c>
      <c r="P83" t="s">
        <v>400</v>
      </c>
      <c r="Q83" t="s">
        <v>207</v>
      </c>
      <c r="R83" t="s">
        <v>43</v>
      </c>
      <c r="S83" t="s">
        <v>108</v>
      </c>
      <c r="T83" t="s">
        <v>299</v>
      </c>
      <c r="U83" t="s">
        <v>300</v>
      </c>
      <c r="X83">
        <v>1</v>
      </c>
      <c r="Y83">
        <v>0</v>
      </c>
      <c r="Z83">
        <v>0</v>
      </c>
      <c r="AA83">
        <v>0</v>
      </c>
      <c r="AB83">
        <v>768000</v>
      </c>
      <c r="AC83" t="s">
        <v>47</v>
      </c>
      <c r="AD83">
        <f>+VLOOKUP(T83,items!$A$2:$D$1255,4,0)</f>
        <v>0</v>
      </c>
      <c r="AE83">
        <f>+VLOOKUP(T83,Tabla1[],5,0)</f>
        <v>0</v>
      </c>
      <c r="AF83">
        <f t="shared" si="1"/>
        <v>6</v>
      </c>
    </row>
    <row r="84" spans="1:32" x14ac:dyDescent="0.25">
      <c r="A84">
        <v>89837</v>
      </c>
      <c r="B84" t="s">
        <v>394</v>
      </c>
      <c r="C84" t="s">
        <v>75</v>
      </c>
      <c r="D84">
        <v>0</v>
      </c>
      <c r="F84" t="s">
        <v>395</v>
      </c>
      <c r="G84" t="s">
        <v>205</v>
      </c>
      <c r="H84" t="s">
        <v>396</v>
      </c>
      <c r="I84" t="s">
        <v>37</v>
      </c>
      <c r="J84" t="s">
        <v>397</v>
      </c>
      <c r="K84" t="s">
        <v>398</v>
      </c>
      <c r="L84" t="s">
        <v>37</v>
      </c>
      <c r="M84" t="s">
        <v>292</v>
      </c>
      <c r="N84" t="s">
        <v>292</v>
      </c>
      <c r="O84" t="s">
        <v>399</v>
      </c>
      <c r="P84" t="s">
        <v>400</v>
      </c>
      <c r="Q84" t="s">
        <v>207</v>
      </c>
      <c r="R84" t="s">
        <v>43</v>
      </c>
      <c r="S84" t="s">
        <v>108</v>
      </c>
      <c r="T84" t="s">
        <v>299</v>
      </c>
      <c r="U84" t="s">
        <v>300</v>
      </c>
      <c r="X84">
        <v>1</v>
      </c>
      <c r="Y84">
        <v>0</v>
      </c>
      <c r="Z84">
        <v>0</v>
      </c>
      <c r="AA84">
        <v>0</v>
      </c>
      <c r="AB84">
        <v>1312000</v>
      </c>
      <c r="AC84" t="s">
        <v>47</v>
      </c>
      <c r="AD84">
        <f>+VLOOKUP(T84,items!$A$2:$D$1255,4,0)</f>
        <v>0</v>
      </c>
      <c r="AE84">
        <f>+VLOOKUP(T84,Tabla1[],5,0)</f>
        <v>0</v>
      </c>
      <c r="AF84">
        <f t="shared" si="1"/>
        <v>6</v>
      </c>
    </row>
    <row r="85" spans="1:32" x14ac:dyDescent="0.25">
      <c r="A85">
        <v>89837</v>
      </c>
      <c r="B85" t="s">
        <v>394</v>
      </c>
      <c r="C85" t="s">
        <v>75</v>
      </c>
      <c r="D85">
        <v>0</v>
      </c>
      <c r="F85" t="s">
        <v>395</v>
      </c>
      <c r="G85" t="s">
        <v>205</v>
      </c>
      <c r="H85" t="s">
        <v>396</v>
      </c>
      <c r="I85" t="s">
        <v>37</v>
      </c>
      <c r="J85" t="s">
        <v>397</v>
      </c>
      <c r="K85" t="s">
        <v>398</v>
      </c>
      <c r="L85" t="s">
        <v>37</v>
      </c>
      <c r="M85" t="s">
        <v>292</v>
      </c>
      <c r="N85" t="s">
        <v>292</v>
      </c>
      <c r="O85" t="s">
        <v>399</v>
      </c>
      <c r="P85" t="s">
        <v>400</v>
      </c>
      <c r="Q85" t="s">
        <v>207</v>
      </c>
      <c r="R85" t="s">
        <v>43</v>
      </c>
      <c r="S85" t="s">
        <v>108</v>
      </c>
      <c r="T85" t="s">
        <v>299</v>
      </c>
      <c r="U85" t="s">
        <v>300</v>
      </c>
      <c r="X85">
        <v>1</v>
      </c>
      <c r="Y85">
        <v>0</v>
      </c>
      <c r="Z85">
        <v>0</v>
      </c>
      <c r="AA85">
        <v>0</v>
      </c>
      <c r="AB85">
        <v>896000</v>
      </c>
      <c r="AC85" t="s">
        <v>47</v>
      </c>
      <c r="AD85">
        <f>+VLOOKUP(T85,items!$A$2:$D$1255,4,0)</f>
        <v>0</v>
      </c>
      <c r="AE85">
        <f>+VLOOKUP(T85,Tabla1[],5,0)</f>
        <v>0</v>
      </c>
      <c r="AF85">
        <f t="shared" si="1"/>
        <v>6</v>
      </c>
    </row>
    <row r="86" spans="1:32" x14ac:dyDescent="0.25">
      <c r="A86">
        <v>89837</v>
      </c>
      <c r="B86" t="s">
        <v>394</v>
      </c>
      <c r="C86" t="s">
        <v>75</v>
      </c>
      <c r="D86">
        <v>0</v>
      </c>
      <c r="F86" t="s">
        <v>395</v>
      </c>
      <c r="G86" t="s">
        <v>205</v>
      </c>
      <c r="H86" t="s">
        <v>396</v>
      </c>
      <c r="I86" t="s">
        <v>37</v>
      </c>
      <c r="J86" t="s">
        <v>397</v>
      </c>
      <c r="K86" t="s">
        <v>398</v>
      </c>
      <c r="L86" t="s">
        <v>37</v>
      </c>
      <c r="M86" t="s">
        <v>292</v>
      </c>
      <c r="N86" t="s">
        <v>292</v>
      </c>
      <c r="O86" t="s">
        <v>399</v>
      </c>
      <c r="P86" t="s">
        <v>400</v>
      </c>
      <c r="Q86" t="s">
        <v>207</v>
      </c>
      <c r="R86" t="s">
        <v>43</v>
      </c>
      <c r="S86" t="s">
        <v>108</v>
      </c>
      <c r="T86" t="s">
        <v>392</v>
      </c>
      <c r="U86" t="s">
        <v>393</v>
      </c>
      <c r="X86">
        <v>1</v>
      </c>
      <c r="Y86">
        <v>0</v>
      </c>
      <c r="Z86">
        <v>0</v>
      </c>
      <c r="AA86">
        <v>0</v>
      </c>
      <c r="AB86">
        <v>1500000</v>
      </c>
      <c r="AC86" t="s">
        <v>47</v>
      </c>
      <c r="AD86" t="e">
        <f>+VLOOKUP(T86,items!$A$2:$D$1255,4,0)</f>
        <v>#N/A</v>
      </c>
      <c r="AE86" t="e">
        <f>+VLOOKUP(T86,Tabla1[],5,0)</f>
        <v>#N/A</v>
      </c>
      <c r="AF86">
        <f t="shared" si="1"/>
        <v>6</v>
      </c>
    </row>
    <row r="87" spans="1:32" x14ac:dyDescent="0.25">
      <c r="A87">
        <v>89871</v>
      </c>
      <c r="B87" t="s">
        <v>403</v>
      </c>
      <c r="C87" t="s">
        <v>33</v>
      </c>
      <c r="D87">
        <v>0</v>
      </c>
      <c r="F87" t="s">
        <v>404</v>
      </c>
      <c r="G87" t="s">
        <v>365</v>
      </c>
      <c r="H87" t="s">
        <v>405</v>
      </c>
      <c r="I87" t="s">
        <v>37</v>
      </c>
      <c r="J87" t="s">
        <v>406</v>
      </c>
      <c r="K87" t="s">
        <v>407</v>
      </c>
      <c r="L87" t="s">
        <v>37</v>
      </c>
      <c r="M87" t="s">
        <v>408</v>
      </c>
      <c r="N87" t="s">
        <v>408</v>
      </c>
      <c r="O87" t="s">
        <v>409</v>
      </c>
      <c r="P87" t="s">
        <v>410</v>
      </c>
      <c r="Q87" t="s">
        <v>410</v>
      </c>
      <c r="R87" t="s">
        <v>411</v>
      </c>
      <c r="S87" t="s">
        <v>128</v>
      </c>
      <c r="T87" t="s">
        <v>412</v>
      </c>
      <c r="U87" t="s">
        <v>413</v>
      </c>
      <c r="X87">
        <v>1</v>
      </c>
      <c r="Y87">
        <v>0</v>
      </c>
      <c r="Z87">
        <v>0</v>
      </c>
      <c r="AA87">
        <v>0</v>
      </c>
      <c r="AB87">
        <v>640000</v>
      </c>
      <c r="AC87" t="s">
        <v>47</v>
      </c>
      <c r="AD87">
        <f>+VLOOKUP(T87,items!$A$2:$D$1255,4,0)</f>
        <v>0</v>
      </c>
      <c r="AE87">
        <f>+VLOOKUP(T87,Tabla1[],5,0)</f>
        <v>0</v>
      </c>
      <c r="AF87">
        <f t="shared" si="1"/>
        <v>8</v>
      </c>
    </row>
    <row r="88" spans="1:32" x14ac:dyDescent="0.25">
      <c r="A88">
        <v>89871</v>
      </c>
      <c r="B88" t="s">
        <v>403</v>
      </c>
      <c r="C88" t="s">
        <v>33</v>
      </c>
      <c r="D88">
        <v>0</v>
      </c>
      <c r="F88" t="s">
        <v>404</v>
      </c>
      <c r="G88" t="s">
        <v>365</v>
      </c>
      <c r="H88" t="s">
        <v>405</v>
      </c>
      <c r="I88" t="s">
        <v>37</v>
      </c>
      <c r="J88" t="s">
        <v>406</v>
      </c>
      <c r="K88" t="s">
        <v>407</v>
      </c>
      <c r="L88" t="s">
        <v>37</v>
      </c>
      <c r="M88" t="s">
        <v>408</v>
      </c>
      <c r="N88" t="s">
        <v>408</v>
      </c>
      <c r="O88" t="s">
        <v>409</v>
      </c>
      <c r="P88" t="s">
        <v>410</v>
      </c>
      <c r="Q88" t="s">
        <v>410</v>
      </c>
      <c r="R88" t="s">
        <v>411</v>
      </c>
      <c r="S88" t="s">
        <v>128</v>
      </c>
      <c r="T88" t="s">
        <v>215</v>
      </c>
      <c r="U88" t="s">
        <v>216</v>
      </c>
      <c r="X88">
        <v>1</v>
      </c>
      <c r="Y88">
        <v>0</v>
      </c>
      <c r="Z88">
        <v>0</v>
      </c>
      <c r="AA88">
        <v>0</v>
      </c>
      <c r="AB88">
        <v>750000</v>
      </c>
      <c r="AC88" t="s">
        <v>47</v>
      </c>
      <c r="AD88">
        <f>+VLOOKUP(T88,items!$A$2:$D$1255,4,0)</f>
        <v>0</v>
      </c>
      <c r="AE88">
        <f>+VLOOKUP(T88,Tabla1[],5,0)</f>
        <v>0</v>
      </c>
      <c r="AF88">
        <f t="shared" si="1"/>
        <v>8</v>
      </c>
    </row>
    <row r="89" spans="1:32" x14ac:dyDescent="0.25">
      <c r="A89">
        <v>89871</v>
      </c>
      <c r="B89" t="s">
        <v>403</v>
      </c>
      <c r="C89" t="s">
        <v>33</v>
      </c>
      <c r="D89">
        <v>0</v>
      </c>
      <c r="F89" t="s">
        <v>404</v>
      </c>
      <c r="G89" t="s">
        <v>365</v>
      </c>
      <c r="H89" t="s">
        <v>405</v>
      </c>
      <c r="I89" t="s">
        <v>37</v>
      </c>
      <c r="J89" t="s">
        <v>406</v>
      </c>
      <c r="K89" t="s">
        <v>407</v>
      </c>
      <c r="L89" t="s">
        <v>37</v>
      </c>
      <c r="M89" t="s">
        <v>408</v>
      </c>
      <c r="N89" t="s">
        <v>408</v>
      </c>
      <c r="O89" t="s">
        <v>409</v>
      </c>
      <c r="P89" t="s">
        <v>410</v>
      </c>
      <c r="Q89" t="s">
        <v>410</v>
      </c>
      <c r="R89" t="s">
        <v>411</v>
      </c>
      <c r="S89" t="s">
        <v>128</v>
      </c>
      <c r="T89" t="s">
        <v>414</v>
      </c>
      <c r="U89" t="s">
        <v>415</v>
      </c>
      <c r="X89">
        <v>1</v>
      </c>
      <c r="Y89">
        <v>0</v>
      </c>
      <c r="Z89">
        <v>0</v>
      </c>
      <c r="AA89">
        <v>0</v>
      </c>
      <c r="AB89">
        <v>550000</v>
      </c>
      <c r="AC89" t="s">
        <v>47</v>
      </c>
      <c r="AD89">
        <f>+VLOOKUP(T89,items!$A$2:$D$1255,4,0)</f>
        <v>0</v>
      </c>
      <c r="AE89">
        <f>+VLOOKUP(T89,Tabla1[],5,0)</f>
        <v>0</v>
      </c>
      <c r="AF89">
        <f t="shared" si="1"/>
        <v>8</v>
      </c>
    </row>
    <row r="90" spans="1:32" x14ac:dyDescent="0.25">
      <c r="A90">
        <v>89976</v>
      </c>
      <c r="B90" t="s">
        <v>416</v>
      </c>
      <c r="C90" t="s">
        <v>75</v>
      </c>
      <c r="D90">
        <v>0</v>
      </c>
      <c r="F90" t="s">
        <v>175</v>
      </c>
      <c r="G90" t="s">
        <v>417</v>
      </c>
      <c r="H90" t="s">
        <v>418</v>
      </c>
      <c r="I90" t="s">
        <v>419</v>
      </c>
      <c r="J90" t="s">
        <v>420</v>
      </c>
      <c r="K90" t="s">
        <v>421</v>
      </c>
      <c r="L90" t="s">
        <v>422</v>
      </c>
      <c r="M90" t="s">
        <v>423</v>
      </c>
      <c r="N90" t="s">
        <v>42</v>
      </c>
      <c r="O90" t="s">
        <v>424</v>
      </c>
      <c r="P90" t="s">
        <v>425</v>
      </c>
      <c r="Q90" t="s">
        <v>426</v>
      </c>
      <c r="R90" t="s">
        <v>63</v>
      </c>
      <c r="S90" t="s">
        <v>108</v>
      </c>
      <c r="T90" t="s">
        <v>427</v>
      </c>
      <c r="U90" t="s">
        <v>428</v>
      </c>
      <c r="X90">
        <v>2</v>
      </c>
      <c r="Y90">
        <v>0</v>
      </c>
      <c r="Z90">
        <v>0</v>
      </c>
      <c r="AA90">
        <v>0</v>
      </c>
      <c r="AB90">
        <v>252960</v>
      </c>
      <c r="AC90" t="s">
        <v>47</v>
      </c>
      <c r="AD90">
        <f>+VLOOKUP(T90,items!$A$2:$D$1255,4,0)</f>
        <v>0</v>
      </c>
      <c r="AE90">
        <f>+VLOOKUP(T90,Tabla1[],5,0)</f>
        <v>0</v>
      </c>
      <c r="AF90">
        <f t="shared" si="1"/>
        <v>10</v>
      </c>
    </row>
    <row r="91" spans="1:32" x14ac:dyDescent="0.25">
      <c r="A91">
        <v>89976</v>
      </c>
      <c r="B91" t="s">
        <v>416</v>
      </c>
      <c r="C91" t="s">
        <v>75</v>
      </c>
      <c r="D91">
        <v>0</v>
      </c>
      <c r="F91" t="s">
        <v>175</v>
      </c>
      <c r="G91" t="s">
        <v>417</v>
      </c>
      <c r="H91" t="s">
        <v>418</v>
      </c>
      <c r="I91" t="s">
        <v>419</v>
      </c>
      <c r="J91" t="s">
        <v>420</v>
      </c>
      <c r="K91" t="s">
        <v>421</v>
      </c>
      <c r="L91" t="s">
        <v>422</v>
      </c>
      <c r="M91" t="s">
        <v>423</v>
      </c>
      <c r="N91" t="s">
        <v>42</v>
      </c>
      <c r="O91" t="s">
        <v>424</v>
      </c>
      <c r="P91" t="s">
        <v>425</v>
      </c>
      <c r="Q91" t="s">
        <v>426</v>
      </c>
      <c r="R91" t="s">
        <v>63</v>
      </c>
      <c r="S91" t="s">
        <v>108</v>
      </c>
      <c r="T91" t="s">
        <v>429</v>
      </c>
      <c r="U91" t="s">
        <v>430</v>
      </c>
      <c r="X91">
        <v>2</v>
      </c>
      <c r="Y91">
        <v>0</v>
      </c>
      <c r="Z91">
        <v>0</v>
      </c>
      <c r="AA91">
        <v>0</v>
      </c>
      <c r="AB91">
        <v>312548</v>
      </c>
      <c r="AC91" t="s">
        <v>47</v>
      </c>
      <c r="AD91">
        <f>+VLOOKUP(T91,items!$A$2:$D$1255,4,0)</f>
        <v>0</v>
      </c>
      <c r="AE91">
        <f>+VLOOKUP(T91,Tabla1[],5,0)</f>
        <v>0</v>
      </c>
      <c r="AF91">
        <f t="shared" si="1"/>
        <v>10</v>
      </c>
    </row>
    <row r="92" spans="1:32" x14ac:dyDescent="0.25">
      <c r="A92">
        <v>89976</v>
      </c>
      <c r="B92" t="s">
        <v>416</v>
      </c>
      <c r="C92" t="s">
        <v>75</v>
      </c>
      <c r="D92">
        <v>0</v>
      </c>
      <c r="F92" t="s">
        <v>175</v>
      </c>
      <c r="G92" t="s">
        <v>417</v>
      </c>
      <c r="H92" t="s">
        <v>418</v>
      </c>
      <c r="I92" t="s">
        <v>419</v>
      </c>
      <c r="J92" t="s">
        <v>420</v>
      </c>
      <c r="K92" t="s">
        <v>421</v>
      </c>
      <c r="L92" t="s">
        <v>422</v>
      </c>
      <c r="M92" t="s">
        <v>423</v>
      </c>
      <c r="N92" t="s">
        <v>42</v>
      </c>
      <c r="O92" t="s">
        <v>424</v>
      </c>
      <c r="P92" t="s">
        <v>425</v>
      </c>
      <c r="Q92" t="s">
        <v>426</v>
      </c>
      <c r="R92" t="s">
        <v>63</v>
      </c>
      <c r="S92" t="s">
        <v>108</v>
      </c>
      <c r="T92" t="s">
        <v>431</v>
      </c>
      <c r="U92" t="s">
        <v>432</v>
      </c>
      <c r="X92">
        <v>1</v>
      </c>
      <c r="Y92">
        <v>11700</v>
      </c>
      <c r="Z92">
        <v>0</v>
      </c>
      <c r="AA92">
        <v>0</v>
      </c>
      <c r="AB92">
        <v>7568946</v>
      </c>
      <c r="AC92" t="s">
        <v>47</v>
      </c>
      <c r="AD92">
        <f>+VLOOKUP(T92,items!$A$2:$D$1255,4,0)</f>
        <v>0</v>
      </c>
      <c r="AE92">
        <f>+VLOOKUP(T92,Tabla1[],5,0)</f>
        <v>0</v>
      </c>
      <c r="AF92">
        <f t="shared" si="1"/>
        <v>10</v>
      </c>
    </row>
    <row r="93" spans="1:32" x14ac:dyDescent="0.25">
      <c r="A93">
        <v>89976</v>
      </c>
      <c r="B93" t="s">
        <v>416</v>
      </c>
      <c r="C93" t="s">
        <v>75</v>
      </c>
      <c r="D93">
        <v>0</v>
      </c>
      <c r="F93" t="s">
        <v>175</v>
      </c>
      <c r="G93" t="s">
        <v>417</v>
      </c>
      <c r="H93" t="s">
        <v>418</v>
      </c>
      <c r="I93" t="s">
        <v>419</v>
      </c>
      <c r="J93" t="s">
        <v>420</v>
      </c>
      <c r="K93" t="s">
        <v>421</v>
      </c>
      <c r="L93" t="s">
        <v>422</v>
      </c>
      <c r="M93" t="s">
        <v>423</v>
      </c>
      <c r="N93" t="s">
        <v>42</v>
      </c>
      <c r="O93" t="s">
        <v>424</v>
      </c>
      <c r="P93" t="s">
        <v>425</v>
      </c>
      <c r="Q93" t="s">
        <v>426</v>
      </c>
      <c r="R93" t="s">
        <v>63</v>
      </c>
      <c r="S93" t="s">
        <v>108</v>
      </c>
      <c r="T93" t="s">
        <v>433</v>
      </c>
      <c r="U93" t="s">
        <v>434</v>
      </c>
      <c r="W93" t="s">
        <v>114</v>
      </c>
      <c r="X93">
        <v>1</v>
      </c>
      <c r="Y93">
        <v>12000</v>
      </c>
      <c r="Z93">
        <v>0</v>
      </c>
      <c r="AA93">
        <v>3500</v>
      </c>
      <c r="AB93">
        <v>12154534</v>
      </c>
      <c r="AC93" t="s">
        <v>47</v>
      </c>
      <c r="AD93">
        <f>+VLOOKUP(T93,items!$A$2:$D$1255,4,0)</f>
        <v>0</v>
      </c>
      <c r="AE93">
        <f>+VLOOKUP(T93,Tabla1[],5,0)</f>
        <v>0</v>
      </c>
      <c r="AF93">
        <f t="shared" si="1"/>
        <v>10</v>
      </c>
    </row>
    <row r="94" spans="1:32" x14ac:dyDescent="0.25">
      <c r="A94">
        <v>89976</v>
      </c>
      <c r="B94" t="s">
        <v>416</v>
      </c>
      <c r="C94" t="s">
        <v>75</v>
      </c>
      <c r="D94">
        <v>0</v>
      </c>
      <c r="F94" t="s">
        <v>175</v>
      </c>
      <c r="G94" t="s">
        <v>417</v>
      </c>
      <c r="H94" t="s">
        <v>418</v>
      </c>
      <c r="I94" t="s">
        <v>419</v>
      </c>
      <c r="J94" t="s">
        <v>420</v>
      </c>
      <c r="K94" t="s">
        <v>421</v>
      </c>
      <c r="L94" t="s">
        <v>422</v>
      </c>
      <c r="M94" t="s">
        <v>423</v>
      </c>
      <c r="N94" t="s">
        <v>42</v>
      </c>
      <c r="O94" t="s">
        <v>424</v>
      </c>
      <c r="P94" t="s">
        <v>425</v>
      </c>
      <c r="Q94" t="s">
        <v>426</v>
      </c>
      <c r="R94" t="s">
        <v>63</v>
      </c>
      <c r="S94" t="s">
        <v>108</v>
      </c>
      <c r="T94" t="s">
        <v>433</v>
      </c>
      <c r="U94" t="s">
        <v>434</v>
      </c>
      <c r="W94" t="s">
        <v>114</v>
      </c>
      <c r="X94">
        <v>1</v>
      </c>
      <c r="Y94">
        <v>3500</v>
      </c>
      <c r="Z94">
        <v>0</v>
      </c>
      <c r="AA94">
        <v>2500</v>
      </c>
      <c r="AB94">
        <v>2532194</v>
      </c>
      <c r="AC94" t="s">
        <v>47</v>
      </c>
      <c r="AD94">
        <f>+VLOOKUP(T94,items!$A$2:$D$1255,4,0)</f>
        <v>0</v>
      </c>
      <c r="AE94">
        <f>+VLOOKUP(T94,Tabla1[],5,0)</f>
        <v>0</v>
      </c>
      <c r="AF94">
        <f t="shared" si="1"/>
        <v>10</v>
      </c>
    </row>
    <row r="95" spans="1:32" x14ac:dyDescent="0.25">
      <c r="A95">
        <v>89976</v>
      </c>
      <c r="B95" t="s">
        <v>416</v>
      </c>
      <c r="C95" t="s">
        <v>75</v>
      </c>
      <c r="D95">
        <v>0</v>
      </c>
      <c r="F95" t="s">
        <v>175</v>
      </c>
      <c r="G95" t="s">
        <v>417</v>
      </c>
      <c r="H95" t="s">
        <v>418</v>
      </c>
      <c r="I95" t="s">
        <v>419</v>
      </c>
      <c r="J95" t="s">
        <v>420</v>
      </c>
      <c r="K95" t="s">
        <v>421</v>
      </c>
      <c r="L95" t="s">
        <v>422</v>
      </c>
      <c r="M95" t="s">
        <v>423</v>
      </c>
      <c r="N95" t="s">
        <v>42</v>
      </c>
      <c r="O95" t="s">
        <v>424</v>
      </c>
      <c r="P95" t="s">
        <v>425</v>
      </c>
      <c r="Q95" t="s">
        <v>426</v>
      </c>
      <c r="R95" t="s">
        <v>63</v>
      </c>
      <c r="S95" t="s">
        <v>108</v>
      </c>
      <c r="T95" t="s">
        <v>435</v>
      </c>
      <c r="U95" t="s">
        <v>436</v>
      </c>
      <c r="W95" t="s">
        <v>114</v>
      </c>
      <c r="X95">
        <v>1</v>
      </c>
      <c r="Y95">
        <v>11700</v>
      </c>
      <c r="Z95">
        <v>0</v>
      </c>
      <c r="AA95">
        <v>3500</v>
      </c>
      <c r="AB95">
        <v>40424433</v>
      </c>
      <c r="AC95" t="s">
        <v>47</v>
      </c>
      <c r="AD95" t="str">
        <f>+VLOOKUP(T95,items!$A$2:$D$1255,4,0)</f>
        <v>PERGOLA</v>
      </c>
      <c r="AE95" t="str">
        <f>+VLOOKUP(T95,Tabla1[],5,0)</f>
        <v>PERGOLA FIJA</v>
      </c>
      <c r="AF95">
        <f t="shared" si="1"/>
        <v>10</v>
      </c>
    </row>
    <row r="96" spans="1:32" x14ac:dyDescent="0.25">
      <c r="A96">
        <v>89976</v>
      </c>
      <c r="B96" t="s">
        <v>416</v>
      </c>
      <c r="C96" t="s">
        <v>75</v>
      </c>
      <c r="D96">
        <v>0</v>
      </c>
      <c r="F96" t="s">
        <v>175</v>
      </c>
      <c r="G96" t="s">
        <v>417</v>
      </c>
      <c r="H96" t="s">
        <v>418</v>
      </c>
      <c r="I96" t="s">
        <v>419</v>
      </c>
      <c r="J96" t="s">
        <v>420</v>
      </c>
      <c r="K96" t="s">
        <v>421</v>
      </c>
      <c r="L96" t="s">
        <v>422</v>
      </c>
      <c r="M96" t="s">
        <v>423</v>
      </c>
      <c r="N96" t="s">
        <v>42</v>
      </c>
      <c r="O96" t="s">
        <v>424</v>
      </c>
      <c r="P96" t="s">
        <v>425</v>
      </c>
      <c r="Q96" t="s">
        <v>426</v>
      </c>
      <c r="R96" t="s">
        <v>63</v>
      </c>
      <c r="S96" t="s">
        <v>108</v>
      </c>
      <c r="T96" t="s">
        <v>437</v>
      </c>
      <c r="U96" t="s">
        <v>438</v>
      </c>
      <c r="W96" t="s">
        <v>114</v>
      </c>
      <c r="X96">
        <v>3</v>
      </c>
      <c r="Y96">
        <v>0</v>
      </c>
      <c r="Z96">
        <v>4000</v>
      </c>
      <c r="AA96">
        <v>0</v>
      </c>
      <c r="AB96">
        <v>5874231</v>
      </c>
      <c r="AC96" t="s">
        <v>47</v>
      </c>
      <c r="AD96">
        <f>+VLOOKUP(T96,items!$A$2:$D$1255,4,0)</f>
        <v>0</v>
      </c>
      <c r="AE96">
        <f>+VLOOKUP(T96,Tabla1[],5,0)</f>
        <v>0</v>
      </c>
      <c r="AF96">
        <f t="shared" si="1"/>
        <v>10</v>
      </c>
    </row>
    <row r="97" spans="1:32" x14ac:dyDescent="0.25">
      <c r="A97">
        <v>89976</v>
      </c>
      <c r="B97" t="s">
        <v>416</v>
      </c>
      <c r="C97" t="s">
        <v>75</v>
      </c>
      <c r="D97">
        <v>0</v>
      </c>
      <c r="F97" t="s">
        <v>175</v>
      </c>
      <c r="G97" t="s">
        <v>417</v>
      </c>
      <c r="H97" t="s">
        <v>418</v>
      </c>
      <c r="I97" t="s">
        <v>419</v>
      </c>
      <c r="J97" t="s">
        <v>420</v>
      </c>
      <c r="K97" t="s">
        <v>421</v>
      </c>
      <c r="L97" t="s">
        <v>422</v>
      </c>
      <c r="M97" t="s">
        <v>423</v>
      </c>
      <c r="N97" t="s">
        <v>42</v>
      </c>
      <c r="O97" t="s">
        <v>424</v>
      </c>
      <c r="P97" t="s">
        <v>425</v>
      </c>
      <c r="Q97" t="s">
        <v>426</v>
      </c>
      <c r="R97" t="s">
        <v>63</v>
      </c>
      <c r="S97" t="s">
        <v>108</v>
      </c>
      <c r="T97" t="s">
        <v>94</v>
      </c>
      <c r="U97" t="s">
        <v>95</v>
      </c>
      <c r="X97">
        <v>1</v>
      </c>
      <c r="Y97">
        <v>0</v>
      </c>
      <c r="Z97">
        <v>0</v>
      </c>
      <c r="AA97">
        <v>0</v>
      </c>
      <c r="AB97">
        <v>1785000</v>
      </c>
      <c r="AC97" t="s">
        <v>47</v>
      </c>
      <c r="AD97" t="e">
        <f>+VLOOKUP(T97,items!$A$2:$D$1255,4,0)</f>
        <v>#N/A</v>
      </c>
      <c r="AE97" t="e">
        <f>+VLOOKUP(T97,Tabla1[],5,0)</f>
        <v>#N/A</v>
      </c>
      <c r="AF97">
        <f t="shared" si="1"/>
        <v>10</v>
      </c>
    </row>
    <row r="98" spans="1:32" x14ac:dyDescent="0.25">
      <c r="A98">
        <v>89976</v>
      </c>
      <c r="B98" t="s">
        <v>416</v>
      </c>
      <c r="C98" t="s">
        <v>75</v>
      </c>
      <c r="D98">
        <v>0</v>
      </c>
      <c r="F98" t="s">
        <v>175</v>
      </c>
      <c r="G98" t="s">
        <v>417</v>
      </c>
      <c r="H98" t="s">
        <v>418</v>
      </c>
      <c r="I98" t="s">
        <v>419</v>
      </c>
      <c r="J98" t="s">
        <v>420</v>
      </c>
      <c r="K98" t="s">
        <v>421</v>
      </c>
      <c r="L98" t="s">
        <v>422</v>
      </c>
      <c r="M98" t="s">
        <v>423</v>
      </c>
      <c r="N98" t="s">
        <v>42</v>
      </c>
      <c r="O98" t="s">
        <v>424</v>
      </c>
      <c r="P98" t="s">
        <v>425</v>
      </c>
      <c r="Q98" t="s">
        <v>426</v>
      </c>
      <c r="R98" t="s">
        <v>63</v>
      </c>
      <c r="S98" t="s">
        <v>108</v>
      </c>
      <c r="T98" t="s">
        <v>439</v>
      </c>
      <c r="U98" t="s">
        <v>440</v>
      </c>
      <c r="W98" t="s">
        <v>114</v>
      </c>
      <c r="X98">
        <v>1</v>
      </c>
      <c r="Y98">
        <v>17000</v>
      </c>
      <c r="Z98">
        <v>0</v>
      </c>
      <c r="AA98">
        <v>0</v>
      </c>
      <c r="AB98">
        <v>578488</v>
      </c>
      <c r="AC98" t="s">
        <v>47</v>
      </c>
      <c r="AD98">
        <f>+VLOOKUP(T98,items!$A$2:$D$1255,4,0)</f>
        <v>0</v>
      </c>
      <c r="AE98">
        <f>+VLOOKUP(T98,Tabla1[],5,0)</f>
        <v>0</v>
      </c>
      <c r="AF98">
        <f t="shared" si="1"/>
        <v>10</v>
      </c>
    </row>
    <row r="99" spans="1:32" x14ac:dyDescent="0.25">
      <c r="A99">
        <v>89976</v>
      </c>
      <c r="B99" t="s">
        <v>416</v>
      </c>
      <c r="C99" t="s">
        <v>75</v>
      </c>
      <c r="D99">
        <v>0</v>
      </c>
      <c r="F99" t="s">
        <v>175</v>
      </c>
      <c r="G99" t="s">
        <v>417</v>
      </c>
      <c r="H99" t="s">
        <v>418</v>
      </c>
      <c r="I99" t="s">
        <v>419</v>
      </c>
      <c r="J99" t="s">
        <v>420</v>
      </c>
      <c r="K99" t="s">
        <v>421</v>
      </c>
      <c r="L99" t="s">
        <v>422</v>
      </c>
      <c r="M99" t="s">
        <v>423</v>
      </c>
      <c r="N99" t="s">
        <v>42</v>
      </c>
      <c r="O99" t="s">
        <v>424</v>
      </c>
      <c r="P99" t="s">
        <v>425</v>
      </c>
      <c r="Q99" t="s">
        <v>426</v>
      </c>
      <c r="R99" t="s">
        <v>63</v>
      </c>
      <c r="S99" t="s">
        <v>108</v>
      </c>
      <c r="T99" t="s">
        <v>441</v>
      </c>
      <c r="U99" t="s">
        <v>442</v>
      </c>
      <c r="X99">
        <v>1</v>
      </c>
      <c r="Y99">
        <v>0</v>
      </c>
      <c r="Z99">
        <v>0</v>
      </c>
      <c r="AA99">
        <v>0</v>
      </c>
      <c r="AB99">
        <v>4043076</v>
      </c>
      <c r="AC99" t="s">
        <v>47</v>
      </c>
      <c r="AD99">
        <f>+VLOOKUP(T99,items!$A$2:$D$1255,4,0)</f>
        <v>0</v>
      </c>
      <c r="AE99">
        <f>+VLOOKUP(T99,Tabla1[],5,0)</f>
        <v>0</v>
      </c>
      <c r="AF99">
        <f t="shared" si="1"/>
        <v>10</v>
      </c>
    </row>
    <row r="100" spans="1:32" x14ac:dyDescent="0.25">
      <c r="A100">
        <v>90224</v>
      </c>
      <c r="B100" t="s">
        <v>443</v>
      </c>
      <c r="C100" t="s">
        <v>75</v>
      </c>
      <c r="D100">
        <v>0</v>
      </c>
      <c r="F100" t="s">
        <v>444</v>
      </c>
      <c r="G100" t="s">
        <v>445</v>
      </c>
      <c r="H100" t="s">
        <v>446</v>
      </c>
      <c r="I100" t="s">
        <v>37</v>
      </c>
      <c r="J100" t="s">
        <v>447</v>
      </c>
      <c r="K100" t="s">
        <v>448</v>
      </c>
      <c r="L100" t="s">
        <v>37</v>
      </c>
      <c r="M100" t="s">
        <v>426</v>
      </c>
      <c r="N100" t="s">
        <v>426</v>
      </c>
      <c r="O100" t="s">
        <v>449</v>
      </c>
      <c r="P100" t="s">
        <v>450</v>
      </c>
      <c r="Q100" t="s">
        <v>451</v>
      </c>
      <c r="R100" t="s">
        <v>127</v>
      </c>
      <c r="S100" t="s">
        <v>44</v>
      </c>
      <c r="T100" t="s">
        <v>390</v>
      </c>
      <c r="U100" t="s">
        <v>391</v>
      </c>
      <c r="X100">
        <v>1</v>
      </c>
      <c r="Y100">
        <v>0</v>
      </c>
      <c r="Z100">
        <v>0</v>
      </c>
      <c r="AA100">
        <v>0</v>
      </c>
      <c r="AB100">
        <v>1305000</v>
      </c>
      <c r="AC100" t="s">
        <v>47</v>
      </c>
      <c r="AD100" t="e">
        <f>+VLOOKUP(T100,items!$A$2:$D$1255,4,0)</f>
        <v>#N/A</v>
      </c>
      <c r="AE100" t="e">
        <f>+VLOOKUP(T100,Tabla1[],5,0)</f>
        <v>#N/A</v>
      </c>
      <c r="AF100">
        <f t="shared" si="1"/>
        <v>12</v>
      </c>
    </row>
    <row r="101" spans="1:32" x14ac:dyDescent="0.25">
      <c r="A101">
        <v>90224</v>
      </c>
      <c r="B101" t="s">
        <v>443</v>
      </c>
      <c r="C101" t="s">
        <v>75</v>
      </c>
      <c r="D101">
        <v>0</v>
      </c>
      <c r="F101" t="s">
        <v>444</v>
      </c>
      <c r="G101" t="s">
        <v>445</v>
      </c>
      <c r="H101" t="s">
        <v>446</v>
      </c>
      <c r="I101" t="s">
        <v>37</v>
      </c>
      <c r="J101" t="s">
        <v>447</v>
      </c>
      <c r="K101" t="s">
        <v>448</v>
      </c>
      <c r="L101" t="s">
        <v>37</v>
      </c>
      <c r="M101" t="s">
        <v>426</v>
      </c>
      <c r="N101" t="s">
        <v>426</v>
      </c>
      <c r="O101" t="s">
        <v>449</v>
      </c>
      <c r="P101" t="s">
        <v>450</v>
      </c>
      <c r="Q101" t="s">
        <v>451</v>
      </c>
      <c r="R101" t="s">
        <v>127</v>
      </c>
      <c r="S101" t="s">
        <v>44</v>
      </c>
      <c r="T101" t="s">
        <v>390</v>
      </c>
      <c r="U101" t="s">
        <v>391</v>
      </c>
      <c r="X101">
        <v>1</v>
      </c>
      <c r="Y101">
        <v>0</v>
      </c>
      <c r="Z101">
        <v>0</v>
      </c>
      <c r="AA101">
        <v>0</v>
      </c>
      <c r="AB101">
        <v>2880360</v>
      </c>
      <c r="AC101" t="s">
        <v>47</v>
      </c>
      <c r="AD101" t="e">
        <f>+VLOOKUP(T101,items!$A$2:$D$1255,4,0)</f>
        <v>#N/A</v>
      </c>
      <c r="AE101" t="e">
        <f>+VLOOKUP(T101,Tabla1[],5,0)</f>
        <v>#N/A</v>
      </c>
      <c r="AF101">
        <f t="shared" si="1"/>
        <v>12</v>
      </c>
    </row>
    <row r="102" spans="1:32" x14ac:dyDescent="0.25">
      <c r="A102">
        <v>90224</v>
      </c>
      <c r="B102" t="s">
        <v>443</v>
      </c>
      <c r="C102" t="s">
        <v>75</v>
      </c>
      <c r="D102">
        <v>0</v>
      </c>
      <c r="F102" t="s">
        <v>444</v>
      </c>
      <c r="G102" t="s">
        <v>445</v>
      </c>
      <c r="H102" t="s">
        <v>446</v>
      </c>
      <c r="I102" t="s">
        <v>37</v>
      </c>
      <c r="J102" t="s">
        <v>447</v>
      </c>
      <c r="K102" t="s">
        <v>448</v>
      </c>
      <c r="L102" t="s">
        <v>37</v>
      </c>
      <c r="M102" t="s">
        <v>426</v>
      </c>
      <c r="N102" t="s">
        <v>426</v>
      </c>
      <c r="O102" t="s">
        <v>449</v>
      </c>
      <c r="P102" t="s">
        <v>450</v>
      </c>
      <c r="Q102" t="s">
        <v>451</v>
      </c>
      <c r="R102" t="s">
        <v>127</v>
      </c>
      <c r="S102" t="s">
        <v>44</v>
      </c>
      <c r="T102" t="s">
        <v>390</v>
      </c>
      <c r="U102" t="s">
        <v>391</v>
      </c>
      <c r="X102">
        <v>1</v>
      </c>
      <c r="Y102">
        <v>0</v>
      </c>
      <c r="Z102">
        <v>0</v>
      </c>
      <c r="AA102">
        <v>0</v>
      </c>
      <c r="AB102">
        <v>1559250</v>
      </c>
      <c r="AC102" t="s">
        <v>47</v>
      </c>
      <c r="AD102" t="e">
        <f>+VLOOKUP(T102,items!$A$2:$D$1255,4,0)</f>
        <v>#N/A</v>
      </c>
      <c r="AE102" t="e">
        <f>+VLOOKUP(T102,Tabla1[],5,0)</f>
        <v>#N/A</v>
      </c>
      <c r="AF102">
        <f t="shared" si="1"/>
        <v>12</v>
      </c>
    </row>
    <row r="103" spans="1:32" x14ac:dyDescent="0.25">
      <c r="A103">
        <v>90224</v>
      </c>
      <c r="B103" t="s">
        <v>443</v>
      </c>
      <c r="C103" t="s">
        <v>75</v>
      </c>
      <c r="D103">
        <v>0</v>
      </c>
      <c r="F103" t="s">
        <v>444</v>
      </c>
      <c r="G103" t="s">
        <v>445</v>
      </c>
      <c r="H103" t="s">
        <v>446</v>
      </c>
      <c r="I103" t="s">
        <v>37</v>
      </c>
      <c r="J103" t="s">
        <v>447</v>
      </c>
      <c r="K103" t="s">
        <v>448</v>
      </c>
      <c r="L103" t="s">
        <v>37</v>
      </c>
      <c r="M103" t="s">
        <v>426</v>
      </c>
      <c r="N103" t="s">
        <v>426</v>
      </c>
      <c r="O103" t="s">
        <v>449</v>
      </c>
      <c r="P103" t="s">
        <v>450</v>
      </c>
      <c r="Q103" t="s">
        <v>451</v>
      </c>
      <c r="R103" t="s">
        <v>127</v>
      </c>
      <c r="S103" t="s">
        <v>44</v>
      </c>
      <c r="T103" t="s">
        <v>390</v>
      </c>
      <c r="U103" t="s">
        <v>391</v>
      </c>
      <c r="X103">
        <v>1</v>
      </c>
      <c r="Y103">
        <v>0</v>
      </c>
      <c r="Z103">
        <v>0</v>
      </c>
      <c r="AA103">
        <v>0</v>
      </c>
      <c r="AB103">
        <v>2164770</v>
      </c>
      <c r="AC103" t="s">
        <v>47</v>
      </c>
      <c r="AD103" t="e">
        <f>+VLOOKUP(T103,items!$A$2:$D$1255,4,0)</f>
        <v>#N/A</v>
      </c>
      <c r="AE103" t="e">
        <f>+VLOOKUP(T103,Tabla1[],5,0)</f>
        <v>#N/A</v>
      </c>
      <c r="AF103">
        <f t="shared" si="1"/>
        <v>12</v>
      </c>
    </row>
    <row r="104" spans="1:32" x14ac:dyDescent="0.25">
      <c r="A104">
        <v>90349</v>
      </c>
      <c r="B104" t="s">
        <v>452</v>
      </c>
      <c r="C104" t="s">
        <v>75</v>
      </c>
      <c r="D104">
        <v>0</v>
      </c>
      <c r="F104" t="s">
        <v>453</v>
      </c>
      <c r="G104" t="s">
        <v>454</v>
      </c>
      <c r="H104" t="s">
        <v>455</v>
      </c>
      <c r="I104" t="s">
        <v>456</v>
      </c>
      <c r="J104" t="s">
        <v>457</v>
      </c>
      <c r="K104" t="s">
        <v>458</v>
      </c>
      <c r="L104" t="s">
        <v>459</v>
      </c>
      <c r="M104" t="s">
        <v>460</v>
      </c>
      <c r="N104" t="s">
        <v>461</v>
      </c>
      <c r="O104" t="s">
        <v>462</v>
      </c>
      <c r="P104" t="s">
        <v>463</v>
      </c>
      <c r="Q104" t="s">
        <v>464</v>
      </c>
      <c r="R104" t="s">
        <v>127</v>
      </c>
      <c r="S104" t="s">
        <v>108</v>
      </c>
      <c r="T104" t="s">
        <v>347</v>
      </c>
      <c r="U104" t="s">
        <v>348</v>
      </c>
      <c r="W104" t="s">
        <v>465</v>
      </c>
      <c r="X104">
        <v>1</v>
      </c>
      <c r="Y104">
        <v>9000</v>
      </c>
      <c r="Z104">
        <v>0</v>
      </c>
      <c r="AA104">
        <v>0</v>
      </c>
      <c r="AB104">
        <v>1158960</v>
      </c>
      <c r="AC104" t="s">
        <v>47</v>
      </c>
      <c r="AD104">
        <f>+VLOOKUP(T104,items!$A$2:$D$1255,4,0)</f>
        <v>0</v>
      </c>
      <c r="AE104">
        <f>+VLOOKUP(T104,Tabla1[],5,0)</f>
        <v>0</v>
      </c>
      <c r="AF104">
        <f t="shared" si="1"/>
        <v>7</v>
      </c>
    </row>
    <row r="105" spans="1:32" x14ac:dyDescent="0.25">
      <c r="A105">
        <v>90349</v>
      </c>
      <c r="B105" t="s">
        <v>452</v>
      </c>
      <c r="C105" t="s">
        <v>75</v>
      </c>
      <c r="D105">
        <v>0</v>
      </c>
      <c r="F105" t="s">
        <v>453</v>
      </c>
      <c r="G105" t="s">
        <v>454</v>
      </c>
      <c r="H105" t="s">
        <v>455</v>
      </c>
      <c r="I105" t="s">
        <v>456</v>
      </c>
      <c r="J105" t="s">
        <v>457</v>
      </c>
      <c r="K105" t="s">
        <v>458</v>
      </c>
      <c r="L105" t="s">
        <v>459</v>
      </c>
      <c r="M105" t="s">
        <v>460</v>
      </c>
      <c r="N105" t="s">
        <v>461</v>
      </c>
      <c r="O105" t="s">
        <v>462</v>
      </c>
      <c r="P105" t="s">
        <v>463</v>
      </c>
      <c r="Q105" t="s">
        <v>464</v>
      </c>
      <c r="R105" t="s">
        <v>127</v>
      </c>
      <c r="S105" t="s">
        <v>108</v>
      </c>
      <c r="T105" t="s">
        <v>94</v>
      </c>
      <c r="U105" t="s">
        <v>95</v>
      </c>
      <c r="X105">
        <v>1</v>
      </c>
      <c r="Y105">
        <v>0</v>
      </c>
      <c r="Z105">
        <v>0</v>
      </c>
      <c r="AA105">
        <v>0</v>
      </c>
      <c r="AB105">
        <v>1600000</v>
      </c>
      <c r="AC105" t="s">
        <v>47</v>
      </c>
      <c r="AD105" t="e">
        <f>+VLOOKUP(T105,items!$A$2:$D$1255,4,0)</f>
        <v>#N/A</v>
      </c>
      <c r="AE105" t="e">
        <f>+VLOOKUP(T105,Tabla1[],5,0)</f>
        <v>#N/A</v>
      </c>
      <c r="AF105">
        <f t="shared" si="1"/>
        <v>7</v>
      </c>
    </row>
    <row r="106" spans="1:32" x14ac:dyDescent="0.25">
      <c r="A106">
        <v>90349</v>
      </c>
      <c r="B106" t="s">
        <v>452</v>
      </c>
      <c r="C106" t="s">
        <v>75</v>
      </c>
      <c r="D106">
        <v>0</v>
      </c>
      <c r="F106" t="s">
        <v>453</v>
      </c>
      <c r="G106" t="s">
        <v>454</v>
      </c>
      <c r="H106" t="s">
        <v>455</v>
      </c>
      <c r="I106" t="s">
        <v>456</v>
      </c>
      <c r="J106" t="s">
        <v>457</v>
      </c>
      <c r="K106" t="s">
        <v>458</v>
      </c>
      <c r="L106" t="s">
        <v>459</v>
      </c>
      <c r="M106" t="s">
        <v>460</v>
      </c>
      <c r="N106" t="s">
        <v>461</v>
      </c>
      <c r="O106" t="s">
        <v>462</v>
      </c>
      <c r="P106" t="s">
        <v>463</v>
      </c>
      <c r="Q106" t="s">
        <v>464</v>
      </c>
      <c r="R106" t="s">
        <v>127</v>
      </c>
      <c r="S106" t="s">
        <v>108</v>
      </c>
      <c r="T106" t="s">
        <v>466</v>
      </c>
      <c r="U106" t="s">
        <v>467</v>
      </c>
      <c r="V106" t="s">
        <v>468</v>
      </c>
      <c r="W106" t="s">
        <v>465</v>
      </c>
      <c r="X106">
        <v>1</v>
      </c>
      <c r="Y106">
        <v>9000</v>
      </c>
      <c r="Z106">
        <v>0</v>
      </c>
      <c r="AA106">
        <v>3000</v>
      </c>
      <c r="AB106">
        <v>12984573</v>
      </c>
      <c r="AC106" t="s">
        <v>47</v>
      </c>
      <c r="AD106" t="str">
        <f>+VLOOKUP(T106,items!$A$2:$D$1255,4,0)</f>
        <v>SOMBRALINA</v>
      </c>
      <c r="AE106" t="str">
        <f>+VLOOKUP(T106,Tabla1[],5,0)</f>
        <v>ELECTRICA</v>
      </c>
      <c r="AF106">
        <f t="shared" si="1"/>
        <v>7</v>
      </c>
    </row>
    <row r="107" spans="1:32" x14ac:dyDescent="0.25">
      <c r="A107">
        <v>90354</v>
      </c>
      <c r="B107" t="s">
        <v>469</v>
      </c>
      <c r="C107" t="s">
        <v>75</v>
      </c>
      <c r="D107">
        <v>0</v>
      </c>
      <c r="F107" t="s">
        <v>453</v>
      </c>
      <c r="G107" t="s">
        <v>470</v>
      </c>
      <c r="H107" t="s">
        <v>471</v>
      </c>
      <c r="I107" t="s">
        <v>37</v>
      </c>
      <c r="J107" t="s">
        <v>472</v>
      </c>
      <c r="K107" t="s">
        <v>473</v>
      </c>
      <c r="L107" t="s">
        <v>37</v>
      </c>
      <c r="M107" t="s">
        <v>460</v>
      </c>
      <c r="N107" t="s">
        <v>460</v>
      </c>
      <c r="O107" t="s">
        <v>227</v>
      </c>
      <c r="P107" t="s">
        <v>363</v>
      </c>
      <c r="Q107" t="s">
        <v>363</v>
      </c>
      <c r="R107" t="s">
        <v>43</v>
      </c>
      <c r="S107" t="s">
        <v>44</v>
      </c>
      <c r="T107" t="s">
        <v>388</v>
      </c>
      <c r="U107" t="s">
        <v>389</v>
      </c>
      <c r="X107">
        <v>15</v>
      </c>
      <c r="Y107">
        <v>0</v>
      </c>
      <c r="Z107">
        <v>0</v>
      </c>
      <c r="AA107">
        <v>0</v>
      </c>
      <c r="AB107">
        <v>1500000</v>
      </c>
      <c r="AC107" t="s">
        <v>47</v>
      </c>
      <c r="AD107">
        <f>+VLOOKUP(T107,items!$A$2:$D$1255,4,0)</f>
        <v>0</v>
      </c>
      <c r="AE107">
        <f>+VLOOKUP(T107,Tabla1[],5,0)</f>
        <v>0</v>
      </c>
      <c r="AF107">
        <f t="shared" si="1"/>
        <v>6</v>
      </c>
    </row>
    <row r="108" spans="1:32" x14ac:dyDescent="0.25">
      <c r="A108">
        <v>90354</v>
      </c>
      <c r="B108" t="s">
        <v>469</v>
      </c>
      <c r="C108" t="s">
        <v>75</v>
      </c>
      <c r="D108">
        <v>0</v>
      </c>
      <c r="F108" t="s">
        <v>453</v>
      </c>
      <c r="G108" t="s">
        <v>470</v>
      </c>
      <c r="H108" t="s">
        <v>471</v>
      </c>
      <c r="I108" t="s">
        <v>37</v>
      </c>
      <c r="J108" t="s">
        <v>472</v>
      </c>
      <c r="K108" t="s">
        <v>473</v>
      </c>
      <c r="L108" t="s">
        <v>37</v>
      </c>
      <c r="M108" t="s">
        <v>460</v>
      </c>
      <c r="N108" t="s">
        <v>460</v>
      </c>
      <c r="O108" t="s">
        <v>227</v>
      </c>
      <c r="P108" t="s">
        <v>363</v>
      </c>
      <c r="Q108" t="s">
        <v>363</v>
      </c>
      <c r="R108" t="s">
        <v>43</v>
      </c>
      <c r="S108" t="s">
        <v>44</v>
      </c>
      <c r="T108" t="s">
        <v>474</v>
      </c>
      <c r="U108" t="s">
        <v>475</v>
      </c>
      <c r="X108">
        <v>1</v>
      </c>
      <c r="Y108">
        <v>0</v>
      </c>
      <c r="Z108">
        <v>0</v>
      </c>
      <c r="AA108">
        <v>0</v>
      </c>
      <c r="AB108">
        <v>895650</v>
      </c>
      <c r="AC108" t="s">
        <v>47</v>
      </c>
      <c r="AD108">
        <f>+VLOOKUP(T108,items!$A$2:$D$1255,4,0)</f>
        <v>0</v>
      </c>
      <c r="AE108">
        <f>+VLOOKUP(T108,Tabla1[],5,0)</f>
        <v>0</v>
      </c>
      <c r="AF108">
        <f t="shared" si="1"/>
        <v>6</v>
      </c>
    </row>
    <row r="109" spans="1:32" x14ac:dyDescent="0.25">
      <c r="A109">
        <v>90354</v>
      </c>
      <c r="B109" t="s">
        <v>469</v>
      </c>
      <c r="C109" t="s">
        <v>75</v>
      </c>
      <c r="D109">
        <v>0</v>
      </c>
      <c r="F109" t="s">
        <v>453</v>
      </c>
      <c r="G109" t="s">
        <v>470</v>
      </c>
      <c r="H109" t="s">
        <v>471</v>
      </c>
      <c r="I109" t="s">
        <v>37</v>
      </c>
      <c r="J109" t="s">
        <v>472</v>
      </c>
      <c r="K109" t="s">
        <v>473</v>
      </c>
      <c r="L109" t="s">
        <v>37</v>
      </c>
      <c r="M109" t="s">
        <v>460</v>
      </c>
      <c r="N109" t="s">
        <v>460</v>
      </c>
      <c r="O109" t="s">
        <v>227</v>
      </c>
      <c r="P109" t="s">
        <v>363</v>
      </c>
      <c r="Q109" t="s">
        <v>363</v>
      </c>
      <c r="R109" t="s">
        <v>43</v>
      </c>
      <c r="S109" t="s">
        <v>44</v>
      </c>
      <c r="T109" t="s">
        <v>474</v>
      </c>
      <c r="U109" t="s">
        <v>475</v>
      </c>
      <c r="X109">
        <v>1</v>
      </c>
      <c r="Y109">
        <v>0</v>
      </c>
      <c r="Z109">
        <v>0</v>
      </c>
      <c r="AA109">
        <v>0</v>
      </c>
      <c r="AB109">
        <v>800000</v>
      </c>
      <c r="AC109" t="s">
        <v>47</v>
      </c>
      <c r="AD109">
        <f>+VLOOKUP(T109,items!$A$2:$D$1255,4,0)</f>
        <v>0</v>
      </c>
      <c r="AE109">
        <f>+VLOOKUP(T109,Tabla1[],5,0)</f>
        <v>0</v>
      </c>
      <c r="AF109">
        <f t="shared" si="1"/>
        <v>6</v>
      </c>
    </row>
    <row r="110" spans="1:32" x14ac:dyDescent="0.25">
      <c r="A110">
        <v>90354</v>
      </c>
      <c r="B110" t="s">
        <v>469</v>
      </c>
      <c r="C110" t="s">
        <v>75</v>
      </c>
      <c r="D110">
        <v>0</v>
      </c>
      <c r="F110" t="s">
        <v>453</v>
      </c>
      <c r="G110" t="s">
        <v>470</v>
      </c>
      <c r="H110" t="s">
        <v>471</v>
      </c>
      <c r="I110" t="s">
        <v>37</v>
      </c>
      <c r="J110" t="s">
        <v>472</v>
      </c>
      <c r="K110" t="s">
        <v>473</v>
      </c>
      <c r="L110" t="s">
        <v>37</v>
      </c>
      <c r="M110" t="s">
        <v>460</v>
      </c>
      <c r="N110" t="s">
        <v>460</v>
      </c>
      <c r="O110" t="s">
        <v>227</v>
      </c>
      <c r="P110" t="s">
        <v>363</v>
      </c>
      <c r="Q110" t="s">
        <v>363</v>
      </c>
      <c r="R110" t="s">
        <v>43</v>
      </c>
      <c r="S110" t="s">
        <v>44</v>
      </c>
      <c r="T110" t="s">
        <v>474</v>
      </c>
      <c r="U110" t="s">
        <v>475</v>
      </c>
      <c r="X110">
        <v>1</v>
      </c>
      <c r="Y110">
        <v>0</v>
      </c>
      <c r="Z110">
        <v>0</v>
      </c>
      <c r="AA110">
        <v>0</v>
      </c>
      <c r="AB110">
        <v>707000</v>
      </c>
      <c r="AC110" t="s">
        <v>47</v>
      </c>
      <c r="AD110">
        <f>+VLOOKUP(T110,items!$A$2:$D$1255,4,0)</f>
        <v>0</v>
      </c>
      <c r="AE110">
        <f>+VLOOKUP(T110,Tabla1[],5,0)</f>
        <v>0</v>
      </c>
      <c r="AF110">
        <f t="shared" si="1"/>
        <v>6</v>
      </c>
    </row>
    <row r="111" spans="1:32" x14ac:dyDescent="0.25">
      <c r="A111">
        <v>90354</v>
      </c>
      <c r="B111" t="s">
        <v>469</v>
      </c>
      <c r="C111" t="s">
        <v>75</v>
      </c>
      <c r="D111">
        <v>0</v>
      </c>
      <c r="F111" t="s">
        <v>453</v>
      </c>
      <c r="G111" t="s">
        <v>470</v>
      </c>
      <c r="H111" t="s">
        <v>471</v>
      </c>
      <c r="I111" t="s">
        <v>37</v>
      </c>
      <c r="J111" t="s">
        <v>472</v>
      </c>
      <c r="K111" t="s">
        <v>473</v>
      </c>
      <c r="L111" t="s">
        <v>37</v>
      </c>
      <c r="M111" t="s">
        <v>460</v>
      </c>
      <c r="N111" t="s">
        <v>460</v>
      </c>
      <c r="O111" t="s">
        <v>227</v>
      </c>
      <c r="P111" t="s">
        <v>363</v>
      </c>
      <c r="Q111" t="s">
        <v>363</v>
      </c>
      <c r="R111" t="s">
        <v>43</v>
      </c>
      <c r="S111" t="s">
        <v>44</v>
      </c>
      <c r="T111" t="s">
        <v>390</v>
      </c>
      <c r="U111" t="s">
        <v>391</v>
      </c>
      <c r="X111">
        <v>1</v>
      </c>
      <c r="Y111">
        <v>0</v>
      </c>
      <c r="Z111">
        <v>0</v>
      </c>
      <c r="AA111">
        <v>0</v>
      </c>
      <c r="AB111">
        <v>808000</v>
      </c>
      <c r="AC111" t="s">
        <v>47</v>
      </c>
      <c r="AD111" t="e">
        <f>+VLOOKUP(T111,items!$A$2:$D$1255,4,0)</f>
        <v>#N/A</v>
      </c>
      <c r="AE111" t="e">
        <f>+VLOOKUP(T111,Tabla1[],5,0)</f>
        <v>#N/A</v>
      </c>
      <c r="AF111">
        <f t="shared" si="1"/>
        <v>6</v>
      </c>
    </row>
    <row r="112" spans="1:32" x14ac:dyDescent="0.25">
      <c r="A112">
        <v>90354</v>
      </c>
      <c r="B112" t="s">
        <v>469</v>
      </c>
      <c r="C112" t="s">
        <v>75</v>
      </c>
      <c r="D112">
        <v>0</v>
      </c>
      <c r="F112" t="s">
        <v>453</v>
      </c>
      <c r="G112" t="s">
        <v>470</v>
      </c>
      <c r="H112" t="s">
        <v>471</v>
      </c>
      <c r="I112" t="s">
        <v>37</v>
      </c>
      <c r="J112" t="s">
        <v>472</v>
      </c>
      <c r="K112" t="s">
        <v>473</v>
      </c>
      <c r="L112" t="s">
        <v>37</v>
      </c>
      <c r="M112" t="s">
        <v>460</v>
      </c>
      <c r="N112" t="s">
        <v>460</v>
      </c>
      <c r="O112" t="s">
        <v>227</v>
      </c>
      <c r="P112" t="s">
        <v>363</v>
      </c>
      <c r="Q112" t="s">
        <v>363</v>
      </c>
      <c r="R112" t="s">
        <v>43</v>
      </c>
      <c r="S112" t="s">
        <v>44</v>
      </c>
      <c r="T112" t="s">
        <v>390</v>
      </c>
      <c r="U112" t="s">
        <v>391</v>
      </c>
      <c r="X112">
        <v>1</v>
      </c>
      <c r="Y112">
        <v>0</v>
      </c>
      <c r="Z112">
        <v>0</v>
      </c>
      <c r="AA112">
        <v>0</v>
      </c>
      <c r="AB112">
        <v>1023600</v>
      </c>
      <c r="AC112" t="s">
        <v>47</v>
      </c>
      <c r="AD112" t="e">
        <f>+VLOOKUP(T112,items!$A$2:$D$1255,4,0)</f>
        <v>#N/A</v>
      </c>
      <c r="AE112" t="e">
        <f>+VLOOKUP(T112,Tabla1[],5,0)</f>
        <v>#N/A</v>
      </c>
      <c r="AF112">
        <f t="shared" si="1"/>
        <v>6</v>
      </c>
    </row>
    <row r="113" spans="1:34" x14ac:dyDescent="0.25">
      <c r="A113">
        <v>90354</v>
      </c>
      <c r="B113" t="s">
        <v>469</v>
      </c>
      <c r="C113" t="s">
        <v>75</v>
      </c>
      <c r="D113">
        <v>0</v>
      </c>
      <c r="F113" t="s">
        <v>453</v>
      </c>
      <c r="G113" t="s">
        <v>470</v>
      </c>
      <c r="H113" t="s">
        <v>471</v>
      </c>
      <c r="I113" t="s">
        <v>37</v>
      </c>
      <c r="J113" t="s">
        <v>472</v>
      </c>
      <c r="K113" t="s">
        <v>473</v>
      </c>
      <c r="L113" t="s">
        <v>37</v>
      </c>
      <c r="M113" t="s">
        <v>460</v>
      </c>
      <c r="N113" t="s">
        <v>460</v>
      </c>
      <c r="O113" t="s">
        <v>227</v>
      </c>
      <c r="P113" t="s">
        <v>363</v>
      </c>
      <c r="Q113" t="s">
        <v>363</v>
      </c>
      <c r="R113" t="s">
        <v>43</v>
      </c>
      <c r="S113" t="s">
        <v>44</v>
      </c>
      <c r="T113" t="s">
        <v>476</v>
      </c>
      <c r="U113" t="s">
        <v>477</v>
      </c>
      <c r="X113">
        <v>1</v>
      </c>
      <c r="Y113">
        <v>0</v>
      </c>
      <c r="Z113">
        <v>0</v>
      </c>
      <c r="AA113">
        <v>0</v>
      </c>
      <c r="AB113">
        <v>1000000</v>
      </c>
      <c r="AC113" t="s">
        <v>47</v>
      </c>
      <c r="AD113" t="e">
        <f>+VLOOKUP(T113,items!$A$2:$D$1255,4,0)</f>
        <v>#N/A</v>
      </c>
      <c r="AE113" t="e">
        <f>+VLOOKUP(T113,Tabla1[],5,0)</f>
        <v>#N/A</v>
      </c>
      <c r="AF113">
        <f t="shared" si="1"/>
        <v>6</v>
      </c>
    </row>
    <row r="114" spans="1:34" x14ac:dyDescent="0.25">
      <c r="A114">
        <v>90364</v>
      </c>
      <c r="B114" t="s">
        <v>478</v>
      </c>
      <c r="C114" t="s">
        <v>75</v>
      </c>
      <c r="D114">
        <v>0</v>
      </c>
      <c r="F114" t="s">
        <v>453</v>
      </c>
      <c r="G114" t="s">
        <v>479</v>
      </c>
      <c r="H114" t="s">
        <v>480</v>
      </c>
      <c r="I114" t="s">
        <v>481</v>
      </c>
      <c r="J114" t="s">
        <v>482</v>
      </c>
      <c r="K114" t="s">
        <v>483</v>
      </c>
      <c r="L114" t="s">
        <v>484</v>
      </c>
      <c r="M114" t="s">
        <v>485</v>
      </c>
      <c r="N114" t="s">
        <v>486</v>
      </c>
      <c r="O114" t="s">
        <v>487</v>
      </c>
      <c r="P114" t="s">
        <v>488</v>
      </c>
      <c r="Q114" t="s">
        <v>489</v>
      </c>
      <c r="R114" t="s">
        <v>127</v>
      </c>
      <c r="S114" t="s">
        <v>64</v>
      </c>
      <c r="T114" t="s">
        <v>347</v>
      </c>
      <c r="U114" t="s">
        <v>348</v>
      </c>
      <c r="W114" t="s">
        <v>114</v>
      </c>
      <c r="X114">
        <v>2</v>
      </c>
      <c r="Y114">
        <v>4200</v>
      </c>
      <c r="Z114">
        <v>0</v>
      </c>
      <c r="AA114">
        <v>0</v>
      </c>
      <c r="AB114">
        <v>1036964</v>
      </c>
      <c r="AC114" t="s">
        <v>47</v>
      </c>
      <c r="AD114">
        <f>+VLOOKUP(T114,items!$A$2:$D$1255,4,0)</f>
        <v>0</v>
      </c>
      <c r="AE114">
        <f>+VLOOKUP(T114,Tabla1[],5,0)</f>
        <v>0</v>
      </c>
      <c r="AF114">
        <f t="shared" si="1"/>
        <v>10</v>
      </c>
    </row>
    <row r="115" spans="1:34" x14ac:dyDescent="0.25">
      <c r="A115">
        <v>90364</v>
      </c>
      <c r="B115" t="s">
        <v>478</v>
      </c>
      <c r="C115" t="s">
        <v>75</v>
      </c>
      <c r="D115">
        <v>0</v>
      </c>
      <c r="F115" t="s">
        <v>453</v>
      </c>
      <c r="G115" t="s">
        <v>479</v>
      </c>
      <c r="H115" t="s">
        <v>480</v>
      </c>
      <c r="I115" t="s">
        <v>481</v>
      </c>
      <c r="J115" t="s">
        <v>482</v>
      </c>
      <c r="K115" t="s">
        <v>483</v>
      </c>
      <c r="L115" t="s">
        <v>484</v>
      </c>
      <c r="M115" t="s">
        <v>485</v>
      </c>
      <c r="N115" t="s">
        <v>486</v>
      </c>
      <c r="O115" t="s">
        <v>487</v>
      </c>
      <c r="P115" t="s">
        <v>488</v>
      </c>
      <c r="Q115" t="s">
        <v>489</v>
      </c>
      <c r="R115" t="s">
        <v>127</v>
      </c>
      <c r="S115" t="s">
        <v>64</v>
      </c>
      <c r="T115" t="s">
        <v>490</v>
      </c>
      <c r="U115" t="s">
        <v>491</v>
      </c>
      <c r="W115" t="s">
        <v>114</v>
      </c>
      <c r="X115">
        <v>2</v>
      </c>
      <c r="Y115">
        <v>0</v>
      </c>
      <c r="Z115">
        <v>0</v>
      </c>
      <c r="AA115">
        <v>0</v>
      </c>
      <c r="AB115">
        <v>153326</v>
      </c>
      <c r="AC115" t="s">
        <v>47</v>
      </c>
      <c r="AD115">
        <f>+VLOOKUP(T115,items!$A$2:$D$1255,4,0)</f>
        <v>0</v>
      </c>
      <c r="AE115">
        <f>+VLOOKUP(T115,Tabla1[],5,0)</f>
        <v>0</v>
      </c>
      <c r="AF115">
        <f t="shared" si="1"/>
        <v>10</v>
      </c>
    </row>
    <row r="116" spans="1:34" x14ac:dyDescent="0.25">
      <c r="A116">
        <v>90364</v>
      </c>
      <c r="B116" t="s">
        <v>478</v>
      </c>
      <c r="C116" t="s">
        <v>75</v>
      </c>
      <c r="D116">
        <v>0</v>
      </c>
      <c r="F116" t="s">
        <v>453</v>
      </c>
      <c r="G116" t="s">
        <v>479</v>
      </c>
      <c r="H116" t="s">
        <v>480</v>
      </c>
      <c r="I116" t="s">
        <v>481</v>
      </c>
      <c r="J116" t="s">
        <v>482</v>
      </c>
      <c r="K116" t="s">
        <v>483</v>
      </c>
      <c r="L116" t="s">
        <v>484</v>
      </c>
      <c r="M116" t="s">
        <v>485</v>
      </c>
      <c r="N116" t="s">
        <v>486</v>
      </c>
      <c r="O116" t="s">
        <v>487</v>
      </c>
      <c r="P116" t="s">
        <v>488</v>
      </c>
      <c r="Q116" t="s">
        <v>489</v>
      </c>
      <c r="R116" t="s">
        <v>127</v>
      </c>
      <c r="S116" t="s">
        <v>64</v>
      </c>
      <c r="T116" t="s">
        <v>490</v>
      </c>
      <c r="U116" t="s">
        <v>491</v>
      </c>
      <c r="W116" t="s">
        <v>114</v>
      </c>
      <c r="X116">
        <v>4</v>
      </c>
      <c r="Y116">
        <v>0</v>
      </c>
      <c r="Z116">
        <v>0</v>
      </c>
      <c r="AA116">
        <v>0</v>
      </c>
      <c r="AB116">
        <v>306652</v>
      </c>
      <c r="AC116" t="s">
        <v>47</v>
      </c>
      <c r="AD116">
        <f>+VLOOKUP(T116,items!$A$2:$D$1255,4,0)</f>
        <v>0</v>
      </c>
      <c r="AE116">
        <f>+VLOOKUP(T116,Tabla1[],5,0)</f>
        <v>0</v>
      </c>
      <c r="AF116">
        <f t="shared" si="1"/>
        <v>10</v>
      </c>
    </row>
    <row r="117" spans="1:34" x14ac:dyDescent="0.25">
      <c r="A117">
        <v>90364</v>
      </c>
      <c r="B117" t="s">
        <v>478</v>
      </c>
      <c r="C117" t="s">
        <v>75</v>
      </c>
      <c r="D117">
        <v>0</v>
      </c>
      <c r="F117" t="s">
        <v>453</v>
      </c>
      <c r="G117" t="s">
        <v>479</v>
      </c>
      <c r="H117" t="s">
        <v>480</v>
      </c>
      <c r="I117" t="s">
        <v>481</v>
      </c>
      <c r="J117" t="s">
        <v>482</v>
      </c>
      <c r="K117" t="s">
        <v>483</v>
      </c>
      <c r="L117" t="s">
        <v>484</v>
      </c>
      <c r="M117" t="s">
        <v>485</v>
      </c>
      <c r="N117" t="s">
        <v>486</v>
      </c>
      <c r="O117" t="s">
        <v>487</v>
      </c>
      <c r="P117" t="s">
        <v>488</v>
      </c>
      <c r="Q117" t="s">
        <v>489</v>
      </c>
      <c r="R117" t="s">
        <v>127</v>
      </c>
      <c r="S117" t="s">
        <v>64</v>
      </c>
      <c r="T117" t="s">
        <v>273</v>
      </c>
      <c r="U117" t="s">
        <v>274</v>
      </c>
      <c r="V117" t="s">
        <v>492</v>
      </c>
      <c r="W117" t="s">
        <v>114</v>
      </c>
      <c r="X117">
        <v>1</v>
      </c>
      <c r="Y117">
        <v>4000</v>
      </c>
      <c r="Z117">
        <v>0</v>
      </c>
      <c r="AA117">
        <v>4100</v>
      </c>
      <c r="AB117">
        <v>32946596</v>
      </c>
      <c r="AC117" t="s">
        <v>47</v>
      </c>
      <c r="AD117" t="str">
        <f>+VLOOKUP(T117,items!$A$2:$D$1255,4,0)</f>
        <v>PERGOLA</v>
      </c>
      <c r="AE117" t="str">
        <f>+VLOOKUP(T117,Tabla1[],5,0)</f>
        <v>PERGOTEK ROMANO</v>
      </c>
      <c r="AF117">
        <f t="shared" si="1"/>
        <v>10</v>
      </c>
    </row>
    <row r="118" spans="1:34" x14ac:dyDescent="0.25">
      <c r="A118">
        <v>90364</v>
      </c>
      <c r="B118" t="s">
        <v>478</v>
      </c>
      <c r="C118" t="s">
        <v>75</v>
      </c>
      <c r="D118">
        <v>0</v>
      </c>
      <c r="F118" t="s">
        <v>453</v>
      </c>
      <c r="G118" t="s">
        <v>479</v>
      </c>
      <c r="H118" t="s">
        <v>480</v>
      </c>
      <c r="I118" t="s">
        <v>481</v>
      </c>
      <c r="J118" t="s">
        <v>482</v>
      </c>
      <c r="K118" t="s">
        <v>483</v>
      </c>
      <c r="L118" t="s">
        <v>484</v>
      </c>
      <c r="M118" t="s">
        <v>485</v>
      </c>
      <c r="N118" t="s">
        <v>486</v>
      </c>
      <c r="O118" t="s">
        <v>487</v>
      </c>
      <c r="P118" t="s">
        <v>488</v>
      </c>
      <c r="Q118" t="s">
        <v>489</v>
      </c>
      <c r="R118" t="s">
        <v>127</v>
      </c>
      <c r="S118" t="s">
        <v>64</v>
      </c>
      <c r="T118" t="s">
        <v>94</v>
      </c>
      <c r="U118" t="s">
        <v>95</v>
      </c>
      <c r="X118">
        <v>1</v>
      </c>
      <c r="Y118">
        <v>0</v>
      </c>
      <c r="Z118">
        <v>0</v>
      </c>
      <c r="AA118">
        <v>0</v>
      </c>
      <c r="AB118">
        <v>420000</v>
      </c>
      <c r="AC118" t="s">
        <v>47</v>
      </c>
      <c r="AD118" t="e">
        <f>+VLOOKUP(T118,items!$A$2:$D$1255,4,0)</f>
        <v>#N/A</v>
      </c>
      <c r="AE118" t="e">
        <f>+VLOOKUP(T118,Tabla1[],5,0)</f>
        <v>#N/A</v>
      </c>
      <c r="AF118">
        <f t="shared" si="1"/>
        <v>10</v>
      </c>
    </row>
    <row r="119" spans="1:34" x14ac:dyDescent="0.25">
      <c r="A119">
        <v>90364</v>
      </c>
      <c r="B119" t="s">
        <v>478</v>
      </c>
      <c r="C119" t="s">
        <v>75</v>
      </c>
      <c r="D119">
        <v>0</v>
      </c>
      <c r="F119" t="s">
        <v>453</v>
      </c>
      <c r="G119" t="s">
        <v>479</v>
      </c>
      <c r="H119" t="s">
        <v>480</v>
      </c>
      <c r="I119" t="s">
        <v>481</v>
      </c>
      <c r="J119" t="s">
        <v>482</v>
      </c>
      <c r="K119" t="s">
        <v>483</v>
      </c>
      <c r="L119" t="s">
        <v>484</v>
      </c>
      <c r="M119" t="s">
        <v>485</v>
      </c>
      <c r="N119" t="s">
        <v>486</v>
      </c>
      <c r="O119" t="s">
        <v>487</v>
      </c>
      <c r="P119" t="s">
        <v>488</v>
      </c>
      <c r="Q119" t="s">
        <v>489</v>
      </c>
      <c r="R119" t="s">
        <v>127</v>
      </c>
      <c r="S119" t="s">
        <v>64</v>
      </c>
      <c r="T119" t="s">
        <v>493</v>
      </c>
      <c r="U119" t="s">
        <v>494</v>
      </c>
      <c r="X119">
        <v>1</v>
      </c>
      <c r="Y119">
        <v>0</v>
      </c>
      <c r="Z119">
        <v>0</v>
      </c>
      <c r="AA119">
        <v>0</v>
      </c>
      <c r="AB119">
        <v>1862316</v>
      </c>
      <c r="AC119" t="s">
        <v>47</v>
      </c>
      <c r="AD119">
        <f>+VLOOKUP(T119,items!$A$2:$D$1255,4,0)</f>
        <v>0</v>
      </c>
      <c r="AE119">
        <f>+VLOOKUP(T119,Tabla1[],5,0)</f>
        <v>0</v>
      </c>
      <c r="AF119">
        <f t="shared" si="1"/>
        <v>10</v>
      </c>
    </row>
    <row r="120" spans="1:34" x14ac:dyDescent="0.25">
      <c r="A120">
        <v>90364</v>
      </c>
      <c r="B120" t="s">
        <v>478</v>
      </c>
      <c r="C120" t="s">
        <v>75</v>
      </c>
      <c r="D120">
        <v>0</v>
      </c>
      <c r="F120" t="s">
        <v>453</v>
      </c>
      <c r="G120" t="s">
        <v>479</v>
      </c>
      <c r="H120" t="s">
        <v>480</v>
      </c>
      <c r="I120" t="s">
        <v>481</v>
      </c>
      <c r="J120" t="s">
        <v>482</v>
      </c>
      <c r="K120" t="s">
        <v>483</v>
      </c>
      <c r="L120" t="s">
        <v>484</v>
      </c>
      <c r="M120" t="s">
        <v>485</v>
      </c>
      <c r="N120" t="s">
        <v>486</v>
      </c>
      <c r="O120" t="s">
        <v>487</v>
      </c>
      <c r="P120" t="s">
        <v>488</v>
      </c>
      <c r="Q120" t="s">
        <v>489</v>
      </c>
      <c r="R120" t="s">
        <v>127</v>
      </c>
      <c r="S120" t="s">
        <v>64</v>
      </c>
      <c r="T120" t="s">
        <v>392</v>
      </c>
      <c r="U120" t="s">
        <v>393</v>
      </c>
      <c r="X120">
        <v>1</v>
      </c>
      <c r="Y120">
        <v>0</v>
      </c>
      <c r="Z120">
        <v>0</v>
      </c>
      <c r="AA120">
        <v>0</v>
      </c>
      <c r="AB120">
        <v>560000</v>
      </c>
      <c r="AC120" t="s">
        <v>47</v>
      </c>
      <c r="AD120" t="e">
        <f>+VLOOKUP(T120,items!$A$2:$D$1255,4,0)</f>
        <v>#N/A</v>
      </c>
      <c r="AE120" t="e">
        <f>+VLOOKUP(T120,Tabla1[],5,0)</f>
        <v>#N/A</v>
      </c>
      <c r="AF120">
        <f t="shared" si="1"/>
        <v>10</v>
      </c>
    </row>
    <row r="121" spans="1:34" x14ac:dyDescent="0.25">
      <c r="A121">
        <v>90385</v>
      </c>
      <c r="B121" t="s">
        <v>495</v>
      </c>
      <c r="C121" t="s">
        <v>75</v>
      </c>
      <c r="D121">
        <v>0</v>
      </c>
      <c r="F121" t="s">
        <v>496</v>
      </c>
      <c r="G121" t="s">
        <v>292</v>
      </c>
      <c r="H121" t="s">
        <v>497</v>
      </c>
      <c r="I121" t="s">
        <v>498</v>
      </c>
      <c r="J121" t="s">
        <v>499</v>
      </c>
      <c r="K121" t="s">
        <v>500</v>
      </c>
      <c r="L121" t="s">
        <v>501</v>
      </c>
      <c r="M121" t="s">
        <v>502</v>
      </c>
      <c r="N121" t="s">
        <v>503</v>
      </c>
      <c r="O121" t="s">
        <v>119</v>
      </c>
      <c r="P121" t="s">
        <v>504</v>
      </c>
      <c r="Q121" t="s">
        <v>445</v>
      </c>
      <c r="R121" t="s">
        <v>63</v>
      </c>
      <c r="S121" t="s">
        <v>346</v>
      </c>
      <c r="T121" t="s">
        <v>505</v>
      </c>
      <c r="U121" t="s">
        <v>506</v>
      </c>
      <c r="V121" t="s">
        <v>492</v>
      </c>
      <c r="W121" t="s">
        <v>114</v>
      </c>
      <c r="X121">
        <v>2</v>
      </c>
      <c r="Y121">
        <v>13500</v>
      </c>
      <c r="Z121">
        <v>0</v>
      </c>
      <c r="AA121">
        <v>1000</v>
      </c>
      <c r="AB121">
        <v>12151280</v>
      </c>
      <c r="AC121" t="s">
        <v>47</v>
      </c>
      <c r="AD121">
        <f>+VLOOKUP(T121,items!$A$2:$D$1255,4,0)</f>
        <v>0</v>
      </c>
      <c r="AE121">
        <f>+VLOOKUP(T121,Tabla1[],5,0)</f>
        <v>0</v>
      </c>
      <c r="AF121">
        <f t="shared" si="1"/>
        <v>11</v>
      </c>
    </row>
    <row r="122" spans="1:34" x14ac:dyDescent="0.25">
      <c r="A122">
        <v>90385</v>
      </c>
      <c r="B122" t="s">
        <v>495</v>
      </c>
      <c r="C122" t="s">
        <v>75</v>
      </c>
      <c r="D122">
        <v>0</v>
      </c>
      <c r="F122" t="s">
        <v>496</v>
      </c>
      <c r="G122" t="s">
        <v>292</v>
      </c>
      <c r="H122" t="s">
        <v>497</v>
      </c>
      <c r="I122" t="s">
        <v>498</v>
      </c>
      <c r="J122" t="s">
        <v>499</v>
      </c>
      <c r="K122" t="s">
        <v>500</v>
      </c>
      <c r="L122" t="s">
        <v>501</v>
      </c>
      <c r="M122" t="s">
        <v>502</v>
      </c>
      <c r="N122" t="s">
        <v>503</v>
      </c>
      <c r="O122" t="s">
        <v>119</v>
      </c>
      <c r="P122" t="s">
        <v>504</v>
      </c>
      <c r="Q122" t="s">
        <v>445</v>
      </c>
      <c r="R122" t="s">
        <v>63</v>
      </c>
      <c r="S122" t="s">
        <v>346</v>
      </c>
      <c r="T122" t="s">
        <v>507</v>
      </c>
      <c r="U122" t="s">
        <v>508</v>
      </c>
      <c r="V122" t="s">
        <v>492</v>
      </c>
      <c r="W122" t="s">
        <v>114</v>
      </c>
      <c r="X122">
        <v>1</v>
      </c>
      <c r="Y122">
        <v>14500</v>
      </c>
      <c r="Z122">
        <v>0</v>
      </c>
      <c r="AA122">
        <v>7000</v>
      </c>
      <c r="AB122">
        <v>121502973</v>
      </c>
      <c r="AC122" t="s">
        <v>47</v>
      </c>
      <c r="AD122" t="str">
        <f>+VLOOKUP(T122,items!$A$2:$D$1255,4,0)</f>
        <v>PERGOLA</v>
      </c>
      <c r="AE122" t="str">
        <f>+VLOOKUP(T122,Tabla1[],5,0)</f>
        <v>PERGOTEK ROMANO</v>
      </c>
      <c r="AF122">
        <f t="shared" si="1"/>
        <v>11</v>
      </c>
    </row>
    <row r="123" spans="1:34" x14ac:dyDescent="0.25">
      <c r="A123">
        <v>90385</v>
      </c>
      <c r="B123" t="s">
        <v>495</v>
      </c>
      <c r="C123" t="s">
        <v>75</v>
      </c>
      <c r="D123">
        <v>0</v>
      </c>
      <c r="F123" t="s">
        <v>496</v>
      </c>
      <c r="G123" t="s">
        <v>292</v>
      </c>
      <c r="H123" t="s">
        <v>497</v>
      </c>
      <c r="I123" t="s">
        <v>498</v>
      </c>
      <c r="J123" t="s">
        <v>499</v>
      </c>
      <c r="K123" t="s">
        <v>500</v>
      </c>
      <c r="L123" t="s">
        <v>501</v>
      </c>
      <c r="M123" t="s">
        <v>502</v>
      </c>
      <c r="N123" t="s">
        <v>503</v>
      </c>
      <c r="O123" t="s">
        <v>119</v>
      </c>
      <c r="P123" t="s">
        <v>504</v>
      </c>
      <c r="Q123" t="s">
        <v>445</v>
      </c>
      <c r="R123" t="s">
        <v>63</v>
      </c>
      <c r="S123" t="s">
        <v>346</v>
      </c>
      <c r="T123" t="s">
        <v>94</v>
      </c>
      <c r="U123" t="s">
        <v>95</v>
      </c>
      <c r="X123">
        <v>1</v>
      </c>
      <c r="Y123">
        <v>0</v>
      </c>
      <c r="Z123">
        <v>0</v>
      </c>
      <c r="AA123">
        <v>0</v>
      </c>
      <c r="AB123">
        <v>4500000</v>
      </c>
      <c r="AC123" t="s">
        <v>47</v>
      </c>
      <c r="AD123" t="e">
        <f>+VLOOKUP(T123,items!$A$2:$D$1255,4,0)</f>
        <v>#N/A</v>
      </c>
      <c r="AE123" t="e">
        <f>+VLOOKUP(T123,Tabla1[],5,0)</f>
        <v>#N/A</v>
      </c>
      <c r="AF123">
        <f t="shared" si="1"/>
        <v>11</v>
      </c>
    </row>
    <row r="124" spans="1:34" x14ac:dyDescent="0.25">
      <c r="A124">
        <v>90385</v>
      </c>
      <c r="B124" t="s">
        <v>495</v>
      </c>
      <c r="C124" t="s">
        <v>75</v>
      </c>
      <c r="D124">
        <v>0</v>
      </c>
      <c r="F124" t="s">
        <v>496</v>
      </c>
      <c r="G124" t="s">
        <v>292</v>
      </c>
      <c r="H124" t="s">
        <v>497</v>
      </c>
      <c r="I124" t="s">
        <v>498</v>
      </c>
      <c r="J124" t="s">
        <v>499</v>
      </c>
      <c r="K124" t="s">
        <v>500</v>
      </c>
      <c r="L124" t="s">
        <v>501</v>
      </c>
      <c r="M124" t="s">
        <v>502</v>
      </c>
      <c r="N124" t="s">
        <v>503</v>
      </c>
      <c r="O124" t="s">
        <v>119</v>
      </c>
      <c r="P124" t="s">
        <v>504</v>
      </c>
      <c r="Q124" t="s">
        <v>445</v>
      </c>
      <c r="R124" t="s">
        <v>63</v>
      </c>
      <c r="S124" t="s">
        <v>346</v>
      </c>
      <c r="T124" t="s">
        <v>509</v>
      </c>
      <c r="U124" t="s">
        <v>510</v>
      </c>
      <c r="X124">
        <v>3</v>
      </c>
      <c r="Y124">
        <v>0</v>
      </c>
      <c r="Z124">
        <v>0</v>
      </c>
      <c r="AA124">
        <v>0</v>
      </c>
      <c r="AB124">
        <v>14634675</v>
      </c>
      <c r="AC124" t="s">
        <v>47</v>
      </c>
      <c r="AD124">
        <f>+VLOOKUP(T124,items!$A$2:$D$1255,4,0)</f>
        <v>0</v>
      </c>
      <c r="AE124">
        <f>+VLOOKUP(T124,Tabla1[],5,0)</f>
        <v>0</v>
      </c>
      <c r="AF124">
        <f t="shared" si="1"/>
        <v>11</v>
      </c>
    </row>
    <row r="125" spans="1:34" x14ac:dyDescent="0.25">
      <c r="A125">
        <v>90418</v>
      </c>
      <c r="B125" t="s">
        <v>511</v>
      </c>
      <c r="C125" t="s">
        <v>75</v>
      </c>
      <c r="D125">
        <v>0</v>
      </c>
      <c r="F125" t="s">
        <v>496</v>
      </c>
      <c r="G125" t="s">
        <v>512</v>
      </c>
      <c r="H125" t="s">
        <v>513</v>
      </c>
      <c r="I125" t="s">
        <v>514</v>
      </c>
      <c r="J125" t="s">
        <v>514</v>
      </c>
      <c r="K125" t="s">
        <v>515</v>
      </c>
      <c r="L125" t="s">
        <v>37</v>
      </c>
      <c r="M125" t="s">
        <v>516</v>
      </c>
      <c r="N125" t="s">
        <v>516</v>
      </c>
      <c r="O125" t="s">
        <v>517</v>
      </c>
      <c r="P125" t="s">
        <v>518</v>
      </c>
      <c r="Q125" t="s">
        <v>519</v>
      </c>
      <c r="R125" t="s">
        <v>43</v>
      </c>
      <c r="S125" t="s">
        <v>128</v>
      </c>
      <c r="T125" t="s">
        <v>388</v>
      </c>
      <c r="U125" t="s">
        <v>389</v>
      </c>
      <c r="X125">
        <v>15</v>
      </c>
      <c r="Y125">
        <v>0</v>
      </c>
      <c r="Z125">
        <v>0</v>
      </c>
      <c r="AA125">
        <v>0</v>
      </c>
      <c r="AB125">
        <v>780000</v>
      </c>
      <c r="AC125" t="s">
        <v>47</v>
      </c>
      <c r="AD125">
        <f>+VLOOKUP(T125,items!$A$2:$D$1255,4,0)</f>
        <v>0</v>
      </c>
      <c r="AE125">
        <f>+VLOOKUP(T125,Tabla1[],5,0)</f>
        <v>0</v>
      </c>
      <c r="AF125">
        <f t="shared" si="1"/>
        <v>5</v>
      </c>
    </row>
    <row r="126" spans="1:34" x14ac:dyDescent="0.25">
      <c r="A126">
        <v>90550</v>
      </c>
      <c r="B126" t="s">
        <v>520</v>
      </c>
      <c r="C126" t="s">
        <v>33</v>
      </c>
      <c r="D126">
        <v>0</v>
      </c>
      <c r="F126" t="s">
        <v>521</v>
      </c>
      <c r="G126" t="s">
        <v>293</v>
      </c>
      <c r="H126" t="s">
        <v>522</v>
      </c>
      <c r="I126" t="s">
        <v>37</v>
      </c>
      <c r="J126" t="s">
        <v>523</v>
      </c>
      <c r="K126" t="s">
        <v>524</v>
      </c>
      <c r="L126" t="s">
        <v>525</v>
      </c>
      <c r="M126" t="s">
        <v>526</v>
      </c>
      <c r="N126" t="s">
        <v>526</v>
      </c>
      <c r="O126" t="s">
        <v>227</v>
      </c>
      <c r="P126" t="s">
        <v>324</v>
      </c>
      <c r="Q126" t="s">
        <v>364</v>
      </c>
      <c r="R126" t="s">
        <v>127</v>
      </c>
      <c r="S126" t="s">
        <v>272</v>
      </c>
      <c r="T126" t="s">
        <v>527</v>
      </c>
      <c r="U126" t="s">
        <v>528</v>
      </c>
      <c r="V126" t="s">
        <v>529</v>
      </c>
      <c r="X126">
        <v>4</v>
      </c>
      <c r="Y126">
        <v>0</v>
      </c>
      <c r="Z126">
        <v>0</v>
      </c>
      <c r="AA126">
        <v>0</v>
      </c>
      <c r="AB126" s="14">
        <v>7976203.1999999993</v>
      </c>
      <c r="AC126" t="s">
        <v>47</v>
      </c>
      <c r="AD126" t="str">
        <f>+VLOOKUP(T126,items!$A$2:$D$1255,4,0)</f>
        <v>MUEBLES</v>
      </c>
      <c r="AE126">
        <f>+VLOOKUP(T126,Tabla1[],5,0)</f>
        <v>0</v>
      </c>
      <c r="AF126">
        <f t="shared" si="1"/>
        <v>6</v>
      </c>
      <c r="AG126">
        <v>3816</v>
      </c>
      <c r="AH126" s="14">
        <v>7976203.1999999993</v>
      </c>
    </row>
    <row r="127" spans="1:34" x14ac:dyDescent="0.25">
      <c r="A127">
        <v>90550</v>
      </c>
      <c r="B127" t="s">
        <v>520</v>
      </c>
      <c r="C127" t="s">
        <v>33</v>
      </c>
      <c r="D127">
        <v>0</v>
      </c>
      <c r="F127" t="s">
        <v>521</v>
      </c>
      <c r="G127" t="s">
        <v>293</v>
      </c>
      <c r="H127" t="s">
        <v>522</v>
      </c>
      <c r="I127" t="s">
        <v>37</v>
      </c>
      <c r="J127" t="s">
        <v>523</v>
      </c>
      <c r="K127" t="s">
        <v>524</v>
      </c>
      <c r="L127" t="s">
        <v>525</v>
      </c>
      <c r="M127" t="s">
        <v>526</v>
      </c>
      <c r="N127" t="s">
        <v>526</v>
      </c>
      <c r="O127" t="s">
        <v>227</v>
      </c>
      <c r="P127" t="s">
        <v>324</v>
      </c>
      <c r="Q127" t="s">
        <v>364</v>
      </c>
      <c r="R127" t="s">
        <v>127</v>
      </c>
      <c r="S127" t="s">
        <v>272</v>
      </c>
      <c r="T127" t="s">
        <v>530</v>
      </c>
      <c r="U127" t="s">
        <v>531</v>
      </c>
      <c r="V127" t="s">
        <v>529</v>
      </c>
      <c r="X127">
        <v>4</v>
      </c>
      <c r="Y127">
        <v>0</v>
      </c>
      <c r="Z127">
        <v>0</v>
      </c>
      <c r="AA127">
        <v>0</v>
      </c>
      <c r="AB127" s="14">
        <v>13089032.640000001</v>
      </c>
      <c r="AC127" t="s">
        <v>47</v>
      </c>
      <c r="AD127" t="str">
        <f>+VLOOKUP(T127,items!$A$2:$D$1255,4,0)</f>
        <v>MUEBLES</v>
      </c>
      <c r="AE127">
        <f>+VLOOKUP(T127,Tabla1[],5,0)</f>
        <v>0</v>
      </c>
      <c r="AF127">
        <f t="shared" si="1"/>
        <v>6</v>
      </c>
      <c r="AG127">
        <v>3816</v>
      </c>
      <c r="AH127" s="14">
        <v>13089032.640000001</v>
      </c>
    </row>
    <row r="128" spans="1:34" x14ac:dyDescent="0.25">
      <c r="A128">
        <v>90550</v>
      </c>
      <c r="B128" t="s">
        <v>520</v>
      </c>
      <c r="C128" t="s">
        <v>33</v>
      </c>
      <c r="D128">
        <v>0</v>
      </c>
      <c r="F128" t="s">
        <v>521</v>
      </c>
      <c r="G128" t="s">
        <v>293</v>
      </c>
      <c r="H128" t="s">
        <v>522</v>
      </c>
      <c r="I128" t="s">
        <v>37</v>
      </c>
      <c r="J128" t="s">
        <v>523</v>
      </c>
      <c r="K128" t="s">
        <v>524</v>
      </c>
      <c r="L128" t="s">
        <v>525</v>
      </c>
      <c r="M128" t="s">
        <v>526</v>
      </c>
      <c r="N128" t="s">
        <v>526</v>
      </c>
      <c r="O128" t="s">
        <v>227</v>
      </c>
      <c r="P128" t="s">
        <v>324</v>
      </c>
      <c r="Q128" t="s">
        <v>364</v>
      </c>
      <c r="R128" t="s">
        <v>127</v>
      </c>
      <c r="S128" t="s">
        <v>272</v>
      </c>
      <c r="T128" t="s">
        <v>532</v>
      </c>
      <c r="U128" t="s">
        <v>533</v>
      </c>
      <c r="V128" t="s">
        <v>529</v>
      </c>
      <c r="X128">
        <v>6</v>
      </c>
      <c r="Y128">
        <v>0</v>
      </c>
      <c r="Z128">
        <v>0</v>
      </c>
      <c r="AA128">
        <v>0</v>
      </c>
      <c r="AB128" s="14">
        <v>11523556.800000001</v>
      </c>
      <c r="AC128" t="s">
        <v>47</v>
      </c>
      <c r="AD128" t="str">
        <f>+VLOOKUP(T128,items!$A$2:$D$1255,4,0)</f>
        <v>MUEBLES</v>
      </c>
      <c r="AE128">
        <f>+VLOOKUP(T128,Tabla1[],5,0)</f>
        <v>0</v>
      </c>
      <c r="AF128">
        <f t="shared" si="1"/>
        <v>6</v>
      </c>
      <c r="AG128">
        <v>3816</v>
      </c>
      <c r="AH128" s="14">
        <v>11523556.800000001</v>
      </c>
    </row>
    <row r="129" spans="1:34" x14ac:dyDescent="0.25">
      <c r="A129">
        <v>90550</v>
      </c>
      <c r="B129" t="s">
        <v>520</v>
      </c>
      <c r="C129" t="s">
        <v>33</v>
      </c>
      <c r="D129">
        <v>0</v>
      </c>
      <c r="F129" t="s">
        <v>521</v>
      </c>
      <c r="G129" t="s">
        <v>293</v>
      </c>
      <c r="H129" t="s">
        <v>522</v>
      </c>
      <c r="I129" t="s">
        <v>37</v>
      </c>
      <c r="J129" t="s">
        <v>523</v>
      </c>
      <c r="K129" t="s">
        <v>524</v>
      </c>
      <c r="L129" t="s">
        <v>525</v>
      </c>
      <c r="M129" t="s">
        <v>526</v>
      </c>
      <c r="N129" t="s">
        <v>526</v>
      </c>
      <c r="O129" t="s">
        <v>227</v>
      </c>
      <c r="P129" t="s">
        <v>324</v>
      </c>
      <c r="Q129" t="s">
        <v>364</v>
      </c>
      <c r="R129" t="s">
        <v>127</v>
      </c>
      <c r="S129" t="s">
        <v>272</v>
      </c>
      <c r="T129" t="s">
        <v>534</v>
      </c>
      <c r="U129" t="s">
        <v>535</v>
      </c>
      <c r="X129">
        <v>6</v>
      </c>
      <c r="Y129">
        <v>0</v>
      </c>
      <c r="Z129">
        <v>0</v>
      </c>
      <c r="AA129">
        <v>0</v>
      </c>
      <c r="AB129" s="14">
        <v>7896830.4000000004</v>
      </c>
      <c r="AC129" t="s">
        <v>47</v>
      </c>
      <c r="AD129" t="str">
        <f>+VLOOKUP(T129,items!$A$2:$D$1255,4,0)</f>
        <v>MUEBLES</v>
      </c>
      <c r="AE129">
        <f>+VLOOKUP(T129,Tabla1[],5,0)</f>
        <v>0</v>
      </c>
      <c r="AF129">
        <f t="shared" si="1"/>
        <v>6</v>
      </c>
      <c r="AG129">
        <v>3816</v>
      </c>
      <c r="AH129" s="14">
        <v>7896830.4000000004</v>
      </c>
    </row>
    <row r="130" spans="1:34" x14ac:dyDescent="0.25">
      <c r="A130">
        <v>90550</v>
      </c>
      <c r="B130" t="s">
        <v>520</v>
      </c>
      <c r="C130" t="s">
        <v>33</v>
      </c>
      <c r="D130">
        <v>0</v>
      </c>
      <c r="F130" t="s">
        <v>521</v>
      </c>
      <c r="G130" t="s">
        <v>293</v>
      </c>
      <c r="H130" t="s">
        <v>522</v>
      </c>
      <c r="I130" t="s">
        <v>37</v>
      </c>
      <c r="J130" t="s">
        <v>523</v>
      </c>
      <c r="K130" t="s">
        <v>524</v>
      </c>
      <c r="L130" t="s">
        <v>525</v>
      </c>
      <c r="M130" t="s">
        <v>526</v>
      </c>
      <c r="N130" t="s">
        <v>526</v>
      </c>
      <c r="O130" t="s">
        <v>227</v>
      </c>
      <c r="P130" t="s">
        <v>324</v>
      </c>
      <c r="Q130" t="s">
        <v>364</v>
      </c>
      <c r="R130" t="s">
        <v>127</v>
      </c>
      <c r="S130" t="s">
        <v>272</v>
      </c>
      <c r="T130" t="s">
        <v>536</v>
      </c>
      <c r="U130" t="s">
        <v>537</v>
      </c>
      <c r="X130">
        <v>24</v>
      </c>
      <c r="Y130">
        <v>0</v>
      </c>
      <c r="Z130">
        <v>0</v>
      </c>
      <c r="AA130">
        <v>0</v>
      </c>
      <c r="AB130" s="14">
        <v>14159802.24</v>
      </c>
      <c r="AC130" t="s">
        <v>47</v>
      </c>
      <c r="AD130" t="str">
        <f>+VLOOKUP(T130,items!$A$2:$D$1255,4,0)</f>
        <v>MUEBLES</v>
      </c>
      <c r="AE130">
        <f>+VLOOKUP(T130,Tabla1[],5,0)</f>
        <v>0</v>
      </c>
      <c r="AF130">
        <f t="shared" ref="AF130:AF193" si="2">+MONTH(O130)</f>
        <v>6</v>
      </c>
      <c r="AG130">
        <v>3816</v>
      </c>
      <c r="AH130" s="14">
        <v>14159802.24</v>
      </c>
    </row>
    <row r="131" spans="1:34" x14ac:dyDescent="0.25">
      <c r="A131">
        <v>90550</v>
      </c>
      <c r="B131" t="s">
        <v>520</v>
      </c>
      <c r="C131" t="s">
        <v>33</v>
      </c>
      <c r="D131">
        <v>0</v>
      </c>
      <c r="F131" t="s">
        <v>521</v>
      </c>
      <c r="G131" t="s">
        <v>293</v>
      </c>
      <c r="H131" t="s">
        <v>522</v>
      </c>
      <c r="I131" t="s">
        <v>37</v>
      </c>
      <c r="J131" t="s">
        <v>523</v>
      </c>
      <c r="K131" t="s">
        <v>524</v>
      </c>
      <c r="L131" t="s">
        <v>525</v>
      </c>
      <c r="M131" t="s">
        <v>526</v>
      </c>
      <c r="N131" t="s">
        <v>526</v>
      </c>
      <c r="O131" t="s">
        <v>227</v>
      </c>
      <c r="P131" t="s">
        <v>324</v>
      </c>
      <c r="Q131" t="s">
        <v>364</v>
      </c>
      <c r="R131" t="s">
        <v>127</v>
      </c>
      <c r="S131" t="s">
        <v>272</v>
      </c>
      <c r="T131" t="s">
        <v>538</v>
      </c>
      <c r="U131" t="s">
        <v>539</v>
      </c>
      <c r="W131" t="s">
        <v>117</v>
      </c>
      <c r="X131">
        <v>80</v>
      </c>
      <c r="Y131">
        <v>0</v>
      </c>
      <c r="Z131">
        <v>0</v>
      </c>
      <c r="AA131">
        <v>0</v>
      </c>
      <c r="AB131" s="14">
        <v>42662880</v>
      </c>
      <c r="AC131" t="s">
        <v>47</v>
      </c>
      <c r="AD131" t="str">
        <f>+VLOOKUP(T131,items!$A$2:$D$1255,4,0)</f>
        <v>MUEBLES</v>
      </c>
      <c r="AE131">
        <f>+VLOOKUP(T131,Tabla1[],5,0)</f>
        <v>0</v>
      </c>
      <c r="AF131">
        <f t="shared" si="2"/>
        <v>6</v>
      </c>
      <c r="AG131">
        <v>3816</v>
      </c>
      <c r="AH131" s="14">
        <v>42662880</v>
      </c>
    </row>
    <row r="132" spans="1:34" x14ac:dyDescent="0.25">
      <c r="A132">
        <v>90550</v>
      </c>
      <c r="B132" t="s">
        <v>520</v>
      </c>
      <c r="C132" t="s">
        <v>33</v>
      </c>
      <c r="D132">
        <v>0</v>
      </c>
      <c r="F132" t="s">
        <v>521</v>
      </c>
      <c r="G132" t="s">
        <v>293</v>
      </c>
      <c r="H132" t="s">
        <v>522</v>
      </c>
      <c r="I132" t="s">
        <v>37</v>
      </c>
      <c r="J132" t="s">
        <v>523</v>
      </c>
      <c r="K132" t="s">
        <v>524</v>
      </c>
      <c r="L132" t="s">
        <v>525</v>
      </c>
      <c r="M132" t="s">
        <v>526</v>
      </c>
      <c r="N132" t="s">
        <v>526</v>
      </c>
      <c r="O132" t="s">
        <v>227</v>
      </c>
      <c r="P132" t="s">
        <v>324</v>
      </c>
      <c r="Q132" t="s">
        <v>364</v>
      </c>
      <c r="R132" t="s">
        <v>127</v>
      </c>
      <c r="S132" t="s">
        <v>272</v>
      </c>
      <c r="T132" t="s">
        <v>540</v>
      </c>
      <c r="U132" t="s">
        <v>541</v>
      </c>
      <c r="V132" t="s">
        <v>529</v>
      </c>
      <c r="X132">
        <v>2</v>
      </c>
      <c r="Y132">
        <v>0</v>
      </c>
      <c r="Z132">
        <v>0</v>
      </c>
      <c r="AA132">
        <v>0</v>
      </c>
      <c r="AB132" s="14">
        <v>12022308</v>
      </c>
      <c r="AC132" t="s">
        <v>47</v>
      </c>
      <c r="AD132">
        <f>+VLOOKUP(T132,items!$A$2:$D$1255,4,0)</f>
        <v>0</v>
      </c>
      <c r="AE132">
        <f>+VLOOKUP(T132,Tabla1[],5,0)</f>
        <v>0</v>
      </c>
      <c r="AF132">
        <f t="shared" si="2"/>
        <v>6</v>
      </c>
      <c r="AG132">
        <v>3816</v>
      </c>
      <c r="AH132" s="14">
        <v>12022308</v>
      </c>
    </row>
    <row r="133" spans="1:34" x14ac:dyDescent="0.25">
      <c r="A133">
        <v>90550</v>
      </c>
      <c r="B133" t="s">
        <v>520</v>
      </c>
      <c r="C133" t="s">
        <v>33</v>
      </c>
      <c r="D133">
        <v>0</v>
      </c>
      <c r="F133" t="s">
        <v>521</v>
      </c>
      <c r="G133" t="s">
        <v>293</v>
      </c>
      <c r="H133" t="s">
        <v>522</v>
      </c>
      <c r="I133" t="s">
        <v>37</v>
      </c>
      <c r="J133" t="s">
        <v>523</v>
      </c>
      <c r="K133" t="s">
        <v>524</v>
      </c>
      <c r="L133" t="s">
        <v>525</v>
      </c>
      <c r="M133" t="s">
        <v>526</v>
      </c>
      <c r="N133" t="s">
        <v>526</v>
      </c>
      <c r="O133" t="s">
        <v>227</v>
      </c>
      <c r="P133" t="s">
        <v>324</v>
      </c>
      <c r="Q133" t="s">
        <v>364</v>
      </c>
      <c r="R133" t="s">
        <v>127</v>
      </c>
      <c r="S133" t="s">
        <v>272</v>
      </c>
      <c r="T133" t="s">
        <v>542</v>
      </c>
      <c r="U133" t="s">
        <v>543</v>
      </c>
      <c r="W133" t="s">
        <v>117</v>
      </c>
      <c r="X133">
        <v>24</v>
      </c>
      <c r="Y133">
        <v>0</v>
      </c>
      <c r="Z133">
        <v>0</v>
      </c>
      <c r="AA133">
        <v>0</v>
      </c>
      <c r="AB133" s="14">
        <v>16425590.399999999</v>
      </c>
      <c r="AC133" t="s">
        <v>47</v>
      </c>
      <c r="AD133" t="str">
        <f>+VLOOKUP(T133,items!$A$2:$D$1255,4,0)</f>
        <v>MUEBLES</v>
      </c>
      <c r="AE133">
        <f>+VLOOKUP(T133,Tabla1[],5,0)</f>
        <v>0</v>
      </c>
      <c r="AF133">
        <f t="shared" si="2"/>
        <v>6</v>
      </c>
      <c r="AG133">
        <v>3816</v>
      </c>
      <c r="AH133" s="14">
        <v>16425590.399999999</v>
      </c>
    </row>
    <row r="134" spans="1:34" x14ac:dyDescent="0.25">
      <c r="A134">
        <v>90550</v>
      </c>
      <c r="B134" t="s">
        <v>520</v>
      </c>
      <c r="C134" t="s">
        <v>33</v>
      </c>
      <c r="D134">
        <v>0</v>
      </c>
      <c r="F134" t="s">
        <v>521</v>
      </c>
      <c r="G134" t="s">
        <v>293</v>
      </c>
      <c r="H134" t="s">
        <v>522</v>
      </c>
      <c r="I134" t="s">
        <v>37</v>
      </c>
      <c r="J134" t="s">
        <v>523</v>
      </c>
      <c r="K134" t="s">
        <v>524</v>
      </c>
      <c r="L134" t="s">
        <v>525</v>
      </c>
      <c r="M134" t="s">
        <v>526</v>
      </c>
      <c r="N134" t="s">
        <v>526</v>
      </c>
      <c r="O134" t="s">
        <v>227</v>
      </c>
      <c r="P134" t="s">
        <v>324</v>
      </c>
      <c r="Q134" t="s">
        <v>364</v>
      </c>
      <c r="R134" t="s">
        <v>127</v>
      </c>
      <c r="S134" t="s">
        <v>272</v>
      </c>
      <c r="T134" t="s">
        <v>544</v>
      </c>
      <c r="U134" t="s">
        <v>545</v>
      </c>
      <c r="X134">
        <v>3</v>
      </c>
      <c r="Y134">
        <v>0</v>
      </c>
      <c r="Z134">
        <v>0</v>
      </c>
      <c r="AA134">
        <v>0</v>
      </c>
      <c r="AB134" s="14">
        <v>4527684</v>
      </c>
      <c r="AC134" t="s">
        <v>47</v>
      </c>
      <c r="AD134" t="str">
        <f>+VLOOKUP(T134,items!$A$2:$D$1255,4,0)</f>
        <v>MUEBLES</v>
      </c>
      <c r="AE134">
        <f>+VLOOKUP(T134,Tabla1[],5,0)</f>
        <v>0</v>
      </c>
      <c r="AF134">
        <f t="shared" si="2"/>
        <v>6</v>
      </c>
      <c r="AG134">
        <v>3816</v>
      </c>
      <c r="AH134" s="14">
        <v>4527684</v>
      </c>
    </row>
    <row r="135" spans="1:34" x14ac:dyDescent="0.25">
      <c r="A135">
        <v>90550</v>
      </c>
      <c r="B135" t="s">
        <v>520</v>
      </c>
      <c r="C135" t="s">
        <v>33</v>
      </c>
      <c r="D135">
        <v>0</v>
      </c>
      <c r="F135" t="s">
        <v>521</v>
      </c>
      <c r="G135" t="s">
        <v>293</v>
      </c>
      <c r="H135" t="s">
        <v>522</v>
      </c>
      <c r="I135" t="s">
        <v>37</v>
      </c>
      <c r="J135" t="s">
        <v>523</v>
      </c>
      <c r="K135" t="s">
        <v>524</v>
      </c>
      <c r="L135" t="s">
        <v>525</v>
      </c>
      <c r="M135" t="s">
        <v>526</v>
      </c>
      <c r="N135" t="s">
        <v>526</v>
      </c>
      <c r="O135" t="s">
        <v>227</v>
      </c>
      <c r="P135" t="s">
        <v>324</v>
      </c>
      <c r="Q135" t="s">
        <v>364</v>
      </c>
      <c r="R135" t="s">
        <v>127</v>
      </c>
      <c r="S135" t="s">
        <v>272</v>
      </c>
      <c r="T135" t="s">
        <v>546</v>
      </c>
      <c r="U135" t="s">
        <v>547</v>
      </c>
      <c r="X135">
        <v>5</v>
      </c>
      <c r="Y135">
        <v>0</v>
      </c>
      <c r="Z135">
        <v>0</v>
      </c>
      <c r="AA135">
        <v>0</v>
      </c>
      <c r="AB135" s="14">
        <v>17022222</v>
      </c>
      <c r="AC135" t="s">
        <v>47</v>
      </c>
      <c r="AD135" t="str">
        <f>+VLOOKUP(T135,items!$A$2:$D$1255,4,0)</f>
        <v>MUEBLES</v>
      </c>
      <c r="AE135">
        <f>+VLOOKUP(T135,Tabla1[],5,0)</f>
        <v>0</v>
      </c>
      <c r="AF135">
        <f t="shared" si="2"/>
        <v>6</v>
      </c>
      <c r="AG135">
        <v>3816</v>
      </c>
      <c r="AH135" s="14">
        <v>17022222</v>
      </c>
    </row>
    <row r="136" spans="1:34" x14ac:dyDescent="0.25">
      <c r="A136">
        <v>90550</v>
      </c>
      <c r="B136" t="s">
        <v>520</v>
      </c>
      <c r="C136" t="s">
        <v>33</v>
      </c>
      <c r="D136">
        <v>0</v>
      </c>
      <c r="F136" t="s">
        <v>521</v>
      </c>
      <c r="G136" t="s">
        <v>293</v>
      </c>
      <c r="H136" t="s">
        <v>522</v>
      </c>
      <c r="I136" t="s">
        <v>37</v>
      </c>
      <c r="J136" t="s">
        <v>523</v>
      </c>
      <c r="K136" t="s">
        <v>524</v>
      </c>
      <c r="L136" t="s">
        <v>525</v>
      </c>
      <c r="M136" t="s">
        <v>526</v>
      </c>
      <c r="N136" t="s">
        <v>526</v>
      </c>
      <c r="O136" t="s">
        <v>227</v>
      </c>
      <c r="P136" t="s">
        <v>324</v>
      </c>
      <c r="Q136" t="s">
        <v>364</v>
      </c>
      <c r="R136" t="s">
        <v>127</v>
      </c>
      <c r="S136" t="s">
        <v>272</v>
      </c>
      <c r="T136" t="s">
        <v>548</v>
      </c>
      <c r="U136" t="s">
        <v>549</v>
      </c>
      <c r="W136" t="s">
        <v>111</v>
      </c>
      <c r="X136">
        <v>3</v>
      </c>
      <c r="Y136">
        <v>0</v>
      </c>
      <c r="Z136">
        <v>0</v>
      </c>
      <c r="AA136">
        <v>0</v>
      </c>
      <c r="AB136" s="14">
        <v>6627361.6799999997</v>
      </c>
      <c r="AC136" t="s">
        <v>47</v>
      </c>
      <c r="AD136" t="str">
        <f>+VLOOKUP(T136,items!$A$2:$D$1255,4,0)</f>
        <v>MUEBLES</v>
      </c>
      <c r="AE136">
        <f>+VLOOKUP(T136,Tabla1[],5,0)</f>
        <v>0</v>
      </c>
      <c r="AF136">
        <f t="shared" si="2"/>
        <v>6</v>
      </c>
      <c r="AG136">
        <v>3816</v>
      </c>
      <c r="AH136" s="14">
        <v>6627361.6799999997</v>
      </c>
    </row>
    <row r="137" spans="1:34" x14ac:dyDescent="0.25">
      <c r="A137">
        <v>90550</v>
      </c>
      <c r="B137" t="s">
        <v>520</v>
      </c>
      <c r="C137" t="s">
        <v>33</v>
      </c>
      <c r="D137">
        <v>0</v>
      </c>
      <c r="F137" t="s">
        <v>521</v>
      </c>
      <c r="G137" t="s">
        <v>293</v>
      </c>
      <c r="H137" t="s">
        <v>522</v>
      </c>
      <c r="I137" t="s">
        <v>37</v>
      </c>
      <c r="J137" t="s">
        <v>523</v>
      </c>
      <c r="K137" t="s">
        <v>524</v>
      </c>
      <c r="L137" t="s">
        <v>525</v>
      </c>
      <c r="M137" t="s">
        <v>526</v>
      </c>
      <c r="N137" t="s">
        <v>526</v>
      </c>
      <c r="O137" t="s">
        <v>227</v>
      </c>
      <c r="P137" t="s">
        <v>324</v>
      </c>
      <c r="Q137" t="s">
        <v>364</v>
      </c>
      <c r="R137" t="s">
        <v>127</v>
      </c>
      <c r="S137" t="s">
        <v>272</v>
      </c>
      <c r="T137" t="s">
        <v>550</v>
      </c>
      <c r="U137" t="s">
        <v>551</v>
      </c>
      <c r="W137" t="s">
        <v>111</v>
      </c>
      <c r="X137">
        <v>12</v>
      </c>
      <c r="Y137">
        <v>0</v>
      </c>
      <c r="Z137">
        <v>0</v>
      </c>
      <c r="AA137">
        <v>0</v>
      </c>
      <c r="AB137" s="14">
        <v>5467564.7999999998</v>
      </c>
      <c r="AC137" t="s">
        <v>47</v>
      </c>
      <c r="AD137">
        <f>+VLOOKUP(T137,items!$A$2:$D$1255,4,0)</f>
        <v>0</v>
      </c>
      <c r="AE137">
        <f>+VLOOKUP(T137,Tabla1[],5,0)</f>
        <v>0</v>
      </c>
      <c r="AF137">
        <f t="shared" si="2"/>
        <v>6</v>
      </c>
      <c r="AG137">
        <v>3816</v>
      </c>
      <c r="AH137" s="14">
        <v>5467564.7999999998</v>
      </c>
    </row>
    <row r="138" spans="1:34" x14ac:dyDescent="0.25">
      <c r="A138">
        <v>90550</v>
      </c>
      <c r="B138" t="s">
        <v>520</v>
      </c>
      <c r="C138" t="s">
        <v>33</v>
      </c>
      <c r="D138">
        <v>0</v>
      </c>
      <c r="F138" t="s">
        <v>521</v>
      </c>
      <c r="G138" t="s">
        <v>293</v>
      </c>
      <c r="H138" t="s">
        <v>522</v>
      </c>
      <c r="I138" t="s">
        <v>37</v>
      </c>
      <c r="J138" t="s">
        <v>523</v>
      </c>
      <c r="K138" t="s">
        <v>524</v>
      </c>
      <c r="L138" t="s">
        <v>525</v>
      </c>
      <c r="M138" t="s">
        <v>526</v>
      </c>
      <c r="N138" t="s">
        <v>526</v>
      </c>
      <c r="O138" t="s">
        <v>227</v>
      </c>
      <c r="P138" t="s">
        <v>324</v>
      </c>
      <c r="Q138" t="s">
        <v>364</v>
      </c>
      <c r="R138" t="s">
        <v>127</v>
      </c>
      <c r="S138" t="s">
        <v>272</v>
      </c>
      <c r="T138" t="s">
        <v>552</v>
      </c>
      <c r="U138" t="s">
        <v>553</v>
      </c>
      <c r="X138">
        <v>9</v>
      </c>
      <c r="Y138">
        <v>0</v>
      </c>
      <c r="Z138">
        <v>0</v>
      </c>
      <c r="AA138">
        <v>0</v>
      </c>
      <c r="AB138" s="14">
        <v>5309582.4000000004</v>
      </c>
      <c r="AC138" t="s">
        <v>47</v>
      </c>
      <c r="AD138" t="str">
        <f>+VLOOKUP(T138,items!$A$2:$D$1255,4,0)</f>
        <v>MUEBLES</v>
      </c>
      <c r="AE138">
        <f>+VLOOKUP(T138,Tabla1[],5,0)</f>
        <v>0</v>
      </c>
      <c r="AF138">
        <f t="shared" si="2"/>
        <v>6</v>
      </c>
      <c r="AG138">
        <v>3816</v>
      </c>
      <c r="AH138" s="14">
        <v>5309582.4000000004</v>
      </c>
    </row>
    <row r="139" spans="1:34" x14ac:dyDescent="0.25">
      <c r="A139">
        <v>90550</v>
      </c>
      <c r="B139" t="s">
        <v>520</v>
      </c>
      <c r="C139" t="s">
        <v>33</v>
      </c>
      <c r="D139">
        <v>0</v>
      </c>
      <c r="F139" t="s">
        <v>521</v>
      </c>
      <c r="G139" t="s">
        <v>293</v>
      </c>
      <c r="H139" t="s">
        <v>522</v>
      </c>
      <c r="I139" t="s">
        <v>37</v>
      </c>
      <c r="J139" t="s">
        <v>523</v>
      </c>
      <c r="K139" t="s">
        <v>524</v>
      </c>
      <c r="L139" t="s">
        <v>525</v>
      </c>
      <c r="M139" t="s">
        <v>526</v>
      </c>
      <c r="N139" t="s">
        <v>526</v>
      </c>
      <c r="O139" t="s">
        <v>227</v>
      </c>
      <c r="P139" t="s">
        <v>324</v>
      </c>
      <c r="Q139" t="s">
        <v>364</v>
      </c>
      <c r="R139" t="s">
        <v>127</v>
      </c>
      <c r="S139" t="s">
        <v>272</v>
      </c>
      <c r="T139" t="s">
        <v>554</v>
      </c>
      <c r="U139" t="s">
        <v>555</v>
      </c>
      <c r="W139" t="s">
        <v>117</v>
      </c>
      <c r="X139">
        <v>3</v>
      </c>
      <c r="Y139">
        <v>0</v>
      </c>
      <c r="Z139">
        <v>0</v>
      </c>
      <c r="AA139">
        <v>0</v>
      </c>
      <c r="AB139" s="14">
        <v>7449213.5999999996</v>
      </c>
      <c r="AC139" t="s">
        <v>47</v>
      </c>
      <c r="AD139" t="str">
        <f>+VLOOKUP(T139,items!$A$2:$D$1255,4,0)</f>
        <v>MUEBLES</v>
      </c>
      <c r="AE139">
        <f>+VLOOKUP(T139,Tabla1[],5,0)</f>
        <v>0</v>
      </c>
      <c r="AF139">
        <f t="shared" si="2"/>
        <v>6</v>
      </c>
      <c r="AG139">
        <v>3816</v>
      </c>
      <c r="AH139" s="14">
        <v>7449213.5999999996</v>
      </c>
    </row>
    <row r="140" spans="1:34" x14ac:dyDescent="0.25">
      <c r="A140">
        <v>90550</v>
      </c>
      <c r="B140" t="s">
        <v>520</v>
      </c>
      <c r="C140" t="s">
        <v>33</v>
      </c>
      <c r="D140">
        <v>0</v>
      </c>
      <c r="F140" t="s">
        <v>521</v>
      </c>
      <c r="G140" t="s">
        <v>293</v>
      </c>
      <c r="H140" t="s">
        <v>522</v>
      </c>
      <c r="I140" t="s">
        <v>37</v>
      </c>
      <c r="J140" t="s">
        <v>523</v>
      </c>
      <c r="K140" t="s">
        <v>524</v>
      </c>
      <c r="L140" t="s">
        <v>525</v>
      </c>
      <c r="M140" t="s">
        <v>526</v>
      </c>
      <c r="N140" t="s">
        <v>526</v>
      </c>
      <c r="O140" t="s">
        <v>227</v>
      </c>
      <c r="P140" t="s">
        <v>324</v>
      </c>
      <c r="Q140" t="s">
        <v>364</v>
      </c>
      <c r="R140" t="s">
        <v>127</v>
      </c>
      <c r="S140" t="s">
        <v>272</v>
      </c>
      <c r="T140" t="s">
        <v>556</v>
      </c>
      <c r="U140" t="s">
        <v>557</v>
      </c>
      <c r="X140">
        <v>5</v>
      </c>
      <c r="Y140">
        <v>0</v>
      </c>
      <c r="Z140">
        <v>0</v>
      </c>
      <c r="AA140">
        <v>0</v>
      </c>
      <c r="AB140" s="14">
        <v>5195484</v>
      </c>
      <c r="AC140" t="s">
        <v>47</v>
      </c>
      <c r="AD140" t="str">
        <f>+VLOOKUP(T140,items!$A$2:$D$1255,4,0)</f>
        <v>MUEBLES</v>
      </c>
      <c r="AE140">
        <f>+VLOOKUP(T140,Tabla1[],5,0)</f>
        <v>0</v>
      </c>
      <c r="AF140">
        <f t="shared" si="2"/>
        <v>6</v>
      </c>
      <c r="AG140">
        <v>3816</v>
      </c>
      <c r="AH140" s="14">
        <v>5195484</v>
      </c>
    </row>
    <row r="141" spans="1:34" x14ac:dyDescent="0.25">
      <c r="A141">
        <v>90550</v>
      </c>
      <c r="B141" t="s">
        <v>520</v>
      </c>
      <c r="C141" t="s">
        <v>33</v>
      </c>
      <c r="D141">
        <v>0</v>
      </c>
      <c r="F141" t="s">
        <v>521</v>
      </c>
      <c r="G141" t="s">
        <v>293</v>
      </c>
      <c r="H141" t="s">
        <v>522</v>
      </c>
      <c r="I141" t="s">
        <v>37</v>
      </c>
      <c r="J141" t="s">
        <v>523</v>
      </c>
      <c r="K141" t="s">
        <v>524</v>
      </c>
      <c r="L141" t="s">
        <v>525</v>
      </c>
      <c r="M141" t="s">
        <v>526</v>
      </c>
      <c r="N141" t="s">
        <v>526</v>
      </c>
      <c r="O141" t="s">
        <v>227</v>
      </c>
      <c r="P141" t="s">
        <v>324</v>
      </c>
      <c r="Q141" t="s">
        <v>364</v>
      </c>
      <c r="R141" t="s">
        <v>127</v>
      </c>
      <c r="S141" t="s">
        <v>272</v>
      </c>
      <c r="T141" t="s">
        <v>558</v>
      </c>
      <c r="U141" t="s">
        <v>559</v>
      </c>
      <c r="X141">
        <v>3</v>
      </c>
      <c r="Y141">
        <v>0</v>
      </c>
      <c r="Z141">
        <v>0</v>
      </c>
      <c r="AA141">
        <v>0</v>
      </c>
      <c r="AB141" s="14">
        <v>6517346.4000000004</v>
      </c>
      <c r="AC141" t="s">
        <v>47</v>
      </c>
      <c r="AD141" t="str">
        <f>+VLOOKUP(T141,items!$A$2:$D$1255,4,0)</f>
        <v>MUEBLES</v>
      </c>
      <c r="AE141">
        <f>+VLOOKUP(T141,Tabla1[],5,0)</f>
        <v>0</v>
      </c>
      <c r="AF141">
        <f t="shared" si="2"/>
        <v>6</v>
      </c>
      <c r="AG141">
        <v>3816</v>
      </c>
      <c r="AH141" s="14">
        <v>6517346.4000000004</v>
      </c>
    </row>
    <row r="142" spans="1:34" x14ac:dyDescent="0.25">
      <c r="A142">
        <v>90550</v>
      </c>
      <c r="B142" t="s">
        <v>520</v>
      </c>
      <c r="C142" t="s">
        <v>33</v>
      </c>
      <c r="D142">
        <v>0</v>
      </c>
      <c r="F142" t="s">
        <v>521</v>
      </c>
      <c r="G142" t="s">
        <v>293</v>
      </c>
      <c r="H142" t="s">
        <v>522</v>
      </c>
      <c r="I142" t="s">
        <v>37</v>
      </c>
      <c r="J142" t="s">
        <v>523</v>
      </c>
      <c r="K142" t="s">
        <v>524</v>
      </c>
      <c r="L142" t="s">
        <v>525</v>
      </c>
      <c r="M142" t="s">
        <v>526</v>
      </c>
      <c r="N142" t="s">
        <v>526</v>
      </c>
      <c r="O142" t="s">
        <v>227</v>
      </c>
      <c r="P142" t="s">
        <v>324</v>
      </c>
      <c r="Q142" t="s">
        <v>364</v>
      </c>
      <c r="R142" t="s">
        <v>127</v>
      </c>
      <c r="S142" t="s">
        <v>272</v>
      </c>
      <c r="T142" t="s">
        <v>560</v>
      </c>
      <c r="U142" t="s">
        <v>561</v>
      </c>
      <c r="V142" t="s">
        <v>529</v>
      </c>
      <c r="X142">
        <v>6</v>
      </c>
      <c r="Y142">
        <v>0</v>
      </c>
      <c r="Z142">
        <v>0</v>
      </c>
      <c r="AA142">
        <v>0</v>
      </c>
      <c r="AB142" s="14">
        <v>9105739.1999999993</v>
      </c>
      <c r="AC142" t="s">
        <v>47</v>
      </c>
      <c r="AD142">
        <f>+VLOOKUP(T142,items!$A$2:$D$1255,4,0)</f>
        <v>0</v>
      </c>
      <c r="AE142">
        <f>+VLOOKUP(T142,Tabla1[],5,0)</f>
        <v>0</v>
      </c>
      <c r="AF142">
        <f t="shared" si="2"/>
        <v>6</v>
      </c>
      <c r="AG142">
        <v>3816</v>
      </c>
      <c r="AH142" s="14">
        <v>9105739.1999999993</v>
      </c>
    </row>
    <row r="143" spans="1:34" x14ac:dyDescent="0.25">
      <c r="A143">
        <v>90550</v>
      </c>
      <c r="B143" t="s">
        <v>520</v>
      </c>
      <c r="C143" t="s">
        <v>33</v>
      </c>
      <c r="D143">
        <v>0</v>
      </c>
      <c r="F143" t="s">
        <v>521</v>
      </c>
      <c r="G143" t="s">
        <v>293</v>
      </c>
      <c r="H143" t="s">
        <v>522</v>
      </c>
      <c r="I143" t="s">
        <v>37</v>
      </c>
      <c r="J143" t="s">
        <v>523</v>
      </c>
      <c r="K143" t="s">
        <v>524</v>
      </c>
      <c r="L143" t="s">
        <v>525</v>
      </c>
      <c r="M143" t="s">
        <v>526</v>
      </c>
      <c r="N143" t="s">
        <v>526</v>
      </c>
      <c r="O143" t="s">
        <v>227</v>
      </c>
      <c r="P143" t="s">
        <v>324</v>
      </c>
      <c r="Q143" t="s">
        <v>364</v>
      </c>
      <c r="R143" t="s">
        <v>127</v>
      </c>
      <c r="S143" t="s">
        <v>272</v>
      </c>
      <c r="T143" t="s">
        <v>562</v>
      </c>
      <c r="U143" t="s">
        <v>563</v>
      </c>
      <c r="V143" t="s">
        <v>529</v>
      </c>
      <c r="W143" t="s">
        <v>117</v>
      </c>
      <c r="X143">
        <v>6</v>
      </c>
      <c r="Y143">
        <v>0</v>
      </c>
      <c r="Z143">
        <v>0</v>
      </c>
      <c r="AA143">
        <v>0</v>
      </c>
      <c r="AB143" s="14">
        <v>7644974.4000000004</v>
      </c>
      <c r="AC143" t="s">
        <v>47</v>
      </c>
      <c r="AD143">
        <f>+VLOOKUP(T143,items!$A$2:$D$1255,4,0)</f>
        <v>0</v>
      </c>
      <c r="AE143">
        <f>+VLOOKUP(T143,Tabla1[],5,0)</f>
        <v>0</v>
      </c>
      <c r="AF143">
        <f t="shared" si="2"/>
        <v>6</v>
      </c>
      <c r="AG143">
        <v>3816</v>
      </c>
      <c r="AH143" s="14">
        <v>7644974.4000000004</v>
      </c>
    </row>
    <row r="144" spans="1:34" x14ac:dyDescent="0.25">
      <c r="A144">
        <v>90619</v>
      </c>
      <c r="B144" t="s">
        <v>564</v>
      </c>
      <c r="C144" t="s">
        <v>75</v>
      </c>
      <c r="D144">
        <v>0</v>
      </c>
      <c r="F144" t="s">
        <v>175</v>
      </c>
      <c r="G144" t="s">
        <v>565</v>
      </c>
      <c r="H144" t="s">
        <v>566</v>
      </c>
      <c r="I144" t="s">
        <v>567</v>
      </c>
      <c r="J144" t="s">
        <v>568</v>
      </c>
      <c r="K144" t="s">
        <v>569</v>
      </c>
      <c r="L144" t="s">
        <v>570</v>
      </c>
      <c r="M144" t="s">
        <v>571</v>
      </c>
      <c r="N144" t="s">
        <v>572</v>
      </c>
      <c r="O144" t="s">
        <v>175</v>
      </c>
      <c r="P144" t="s">
        <v>573</v>
      </c>
      <c r="Q144" t="s">
        <v>255</v>
      </c>
      <c r="R144" t="s">
        <v>127</v>
      </c>
      <c r="S144" t="s">
        <v>256</v>
      </c>
      <c r="T144" t="s">
        <v>574</v>
      </c>
      <c r="U144" t="s">
        <v>575</v>
      </c>
      <c r="W144" t="s">
        <v>114</v>
      </c>
      <c r="X144">
        <v>1</v>
      </c>
      <c r="Y144">
        <v>5350</v>
      </c>
      <c r="Z144">
        <v>0</v>
      </c>
      <c r="AA144">
        <v>0</v>
      </c>
      <c r="AB144">
        <v>956104</v>
      </c>
      <c r="AC144" t="s">
        <v>47</v>
      </c>
      <c r="AD144">
        <f>+VLOOKUP(T144,items!$A$2:$D$1255,4,0)</f>
        <v>0</v>
      </c>
      <c r="AE144">
        <f>+VLOOKUP(T144,Tabla1[],5,0)</f>
        <v>0</v>
      </c>
      <c r="AF144" t="e">
        <f t="shared" si="2"/>
        <v>#VALUE!</v>
      </c>
    </row>
    <row r="145" spans="1:32" x14ac:dyDescent="0.25">
      <c r="A145">
        <v>90619</v>
      </c>
      <c r="B145" t="s">
        <v>564</v>
      </c>
      <c r="C145" t="s">
        <v>75</v>
      </c>
      <c r="D145">
        <v>0</v>
      </c>
      <c r="F145" t="s">
        <v>175</v>
      </c>
      <c r="G145" t="s">
        <v>565</v>
      </c>
      <c r="H145" t="s">
        <v>566</v>
      </c>
      <c r="I145" t="s">
        <v>567</v>
      </c>
      <c r="J145" t="s">
        <v>568</v>
      </c>
      <c r="K145" t="s">
        <v>569</v>
      </c>
      <c r="L145" t="s">
        <v>570</v>
      </c>
      <c r="M145" t="s">
        <v>571</v>
      </c>
      <c r="N145" t="s">
        <v>572</v>
      </c>
      <c r="O145" t="s">
        <v>175</v>
      </c>
      <c r="P145" t="s">
        <v>573</v>
      </c>
      <c r="Q145" t="s">
        <v>255</v>
      </c>
      <c r="R145" t="s">
        <v>127</v>
      </c>
      <c r="S145" t="s">
        <v>256</v>
      </c>
      <c r="T145" t="s">
        <v>576</v>
      </c>
      <c r="U145" t="s">
        <v>577</v>
      </c>
      <c r="W145" t="s">
        <v>114</v>
      </c>
      <c r="X145">
        <v>3</v>
      </c>
      <c r="Y145">
        <v>0</v>
      </c>
      <c r="Z145">
        <v>0</v>
      </c>
      <c r="AA145">
        <v>0</v>
      </c>
      <c r="AB145">
        <v>286023</v>
      </c>
      <c r="AC145" t="s">
        <v>47</v>
      </c>
      <c r="AD145">
        <f>+VLOOKUP(T145,items!$A$2:$D$1255,4,0)</f>
        <v>0</v>
      </c>
      <c r="AE145">
        <f>+VLOOKUP(T145,Tabla1[],5,0)</f>
        <v>0</v>
      </c>
      <c r="AF145" t="e">
        <f t="shared" si="2"/>
        <v>#VALUE!</v>
      </c>
    </row>
    <row r="146" spans="1:32" x14ac:dyDescent="0.25">
      <c r="A146">
        <v>90619</v>
      </c>
      <c r="B146" t="s">
        <v>564</v>
      </c>
      <c r="C146" t="s">
        <v>75</v>
      </c>
      <c r="D146">
        <v>0</v>
      </c>
      <c r="F146" t="s">
        <v>175</v>
      </c>
      <c r="G146" t="s">
        <v>565</v>
      </c>
      <c r="H146" t="s">
        <v>566</v>
      </c>
      <c r="I146" t="s">
        <v>567</v>
      </c>
      <c r="J146" t="s">
        <v>568</v>
      </c>
      <c r="K146" t="s">
        <v>569</v>
      </c>
      <c r="L146" t="s">
        <v>570</v>
      </c>
      <c r="M146" t="s">
        <v>571</v>
      </c>
      <c r="N146" t="s">
        <v>572</v>
      </c>
      <c r="O146" t="s">
        <v>175</v>
      </c>
      <c r="P146" t="s">
        <v>573</v>
      </c>
      <c r="Q146" t="s">
        <v>255</v>
      </c>
      <c r="R146" t="s">
        <v>127</v>
      </c>
      <c r="S146" t="s">
        <v>256</v>
      </c>
      <c r="T146" t="s">
        <v>94</v>
      </c>
      <c r="U146" t="s">
        <v>95</v>
      </c>
      <c r="X146">
        <v>1</v>
      </c>
      <c r="Y146">
        <v>0</v>
      </c>
      <c r="Z146">
        <v>0</v>
      </c>
      <c r="AA146">
        <v>0</v>
      </c>
      <c r="AB146">
        <v>180000</v>
      </c>
      <c r="AC146" t="s">
        <v>47</v>
      </c>
      <c r="AD146" t="e">
        <f>+VLOOKUP(T146,items!$A$2:$D$1255,4,0)</f>
        <v>#N/A</v>
      </c>
      <c r="AE146" t="e">
        <f>+VLOOKUP(T146,Tabla1[],5,0)</f>
        <v>#N/A</v>
      </c>
      <c r="AF146" t="e">
        <f t="shared" si="2"/>
        <v>#VALUE!</v>
      </c>
    </row>
    <row r="147" spans="1:32" x14ac:dyDescent="0.25">
      <c r="A147">
        <v>90619</v>
      </c>
      <c r="B147" t="s">
        <v>564</v>
      </c>
      <c r="C147" t="s">
        <v>75</v>
      </c>
      <c r="D147">
        <v>0</v>
      </c>
      <c r="F147" t="s">
        <v>175</v>
      </c>
      <c r="G147" t="s">
        <v>565</v>
      </c>
      <c r="H147" t="s">
        <v>566</v>
      </c>
      <c r="I147" t="s">
        <v>567</v>
      </c>
      <c r="J147" t="s">
        <v>568</v>
      </c>
      <c r="K147" t="s">
        <v>569</v>
      </c>
      <c r="L147" t="s">
        <v>570</v>
      </c>
      <c r="M147" t="s">
        <v>571</v>
      </c>
      <c r="N147" t="s">
        <v>572</v>
      </c>
      <c r="O147" t="s">
        <v>175</v>
      </c>
      <c r="P147" t="s">
        <v>573</v>
      </c>
      <c r="Q147" t="s">
        <v>255</v>
      </c>
      <c r="R147" t="s">
        <v>127</v>
      </c>
      <c r="S147" t="s">
        <v>256</v>
      </c>
      <c r="T147" t="s">
        <v>466</v>
      </c>
      <c r="U147" t="s">
        <v>467</v>
      </c>
      <c r="V147" t="s">
        <v>578</v>
      </c>
      <c r="W147" t="s">
        <v>114</v>
      </c>
      <c r="X147">
        <v>1</v>
      </c>
      <c r="Y147">
        <v>5350</v>
      </c>
      <c r="Z147">
        <v>0</v>
      </c>
      <c r="AA147">
        <v>2000</v>
      </c>
      <c r="AB147">
        <v>6620372</v>
      </c>
      <c r="AC147" t="s">
        <v>47</v>
      </c>
      <c r="AD147" t="str">
        <f>+VLOOKUP(T147,items!$A$2:$D$1255,4,0)</f>
        <v>SOMBRALINA</v>
      </c>
      <c r="AE147" t="str">
        <f>+VLOOKUP(T147,Tabla1[],5,0)</f>
        <v>ELECTRICA</v>
      </c>
      <c r="AF147" t="e">
        <f t="shared" si="2"/>
        <v>#VALUE!</v>
      </c>
    </row>
    <row r="148" spans="1:32" x14ac:dyDescent="0.25">
      <c r="A148">
        <v>90619</v>
      </c>
      <c r="B148" t="s">
        <v>564</v>
      </c>
      <c r="C148" t="s">
        <v>75</v>
      </c>
      <c r="D148">
        <v>0</v>
      </c>
      <c r="F148" t="s">
        <v>175</v>
      </c>
      <c r="G148" t="s">
        <v>565</v>
      </c>
      <c r="H148" t="s">
        <v>566</v>
      </c>
      <c r="I148" t="s">
        <v>567</v>
      </c>
      <c r="J148" t="s">
        <v>568</v>
      </c>
      <c r="K148" t="s">
        <v>569</v>
      </c>
      <c r="L148" t="s">
        <v>570</v>
      </c>
      <c r="M148" t="s">
        <v>571</v>
      </c>
      <c r="N148" t="s">
        <v>572</v>
      </c>
      <c r="O148" t="s">
        <v>175</v>
      </c>
      <c r="P148" t="s">
        <v>573</v>
      </c>
      <c r="Q148" t="s">
        <v>255</v>
      </c>
      <c r="R148" t="s">
        <v>127</v>
      </c>
      <c r="S148" t="s">
        <v>256</v>
      </c>
      <c r="T148" t="s">
        <v>392</v>
      </c>
      <c r="U148" t="s">
        <v>393</v>
      </c>
      <c r="X148">
        <v>1</v>
      </c>
      <c r="Y148">
        <v>0</v>
      </c>
      <c r="Z148">
        <v>0</v>
      </c>
      <c r="AA148">
        <v>0</v>
      </c>
      <c r="AB148">
        <v>210000</v>
      </c>
      <c r="AC148" t="s">
        <v>47</v>
      </c>
      <c r="AD148" t="e">
        <f>+VLOOKUP(T148,items!$A$2:$D$1255,4,0)</f>
        <v>#N/A</v>
      </c>
      <c r="AE148" t="e">
        <f>+VLOOKUP(T148,Tabla1[],5,0)</f>
        <v>#N/A</v>
      </c>
      <c r="AF148" t="e">
        <f t="shared" si="2"/>
        <v>#VALUE!</v>
      </c>
    </row>
    <row r="149" spans="1:32" x14ac:dyDescent="0.25">
      <c r="A149">
        <v>90810</v>
      </c>
      <c r="B149" t="s">
        <v>579</v>
      </c>
      <c r="C149" t="s">
        <v>33</v>
      </c>
      <c r="D149">
        <v>0</v>
      </c>
      <c r="F149" t="s">
        <v>580</v>
      </c>
      <c r="G149" t="s">
        <v>581</v>
      </c>
      <c r="H149" t="s">
        <v>582</v>
      </c>
      <c r="I149" t="s">
        <v>583</v>
      </c>
      <c r="J149" t="s">
        <v>584</v>
      </c>
      <c r="K149" t="s">
        <v>585</v>
      </c>
      <c r="L149" t="s">
        <v>586</v>
      </c>
      <c r="M149" t="s">
        <v>357</v>
      </c>
      <c r="N149" t="s">
        <v>357</v>
      </c>
      <c r="O149" t="s">
        <v>207</v>
      </c>
      <c r="P149" t="s">
        <v>208</v>
      </c>
      <c r="Q149" t="s">
        <v>587</v>
      </c>
      <c r="R149" t="s">
        <v>63</v>
      </c>
      <c r="S149" t="s">
        <v>346</v>
      </c>
      <c r="T149" t="s">
        <v>429</v>
      </c>
      <c r="U149" t="s">
        <v>430</v>
      </c>
      <c r="X149">
        <v>1</v>
      </c>
      <c r="Y149">
        <v>0</v>
      </c>
      <c r="Z149">
        <v>0</v>
      </c>
      <c r="AA149">
        <v>0</v>
      </c>
      <c r="AB149">
        <v>320000</v>
      </c>
      <c r="AC149" t="s">
        <v>47</v>
      </c>
      <c r="AD149">
        <f>+VLOOKUP(T149,items!$A$2:$D$1255,4,0)</f>
        <v>0</v>
      </c>
      <c r="AE149">
        <f>+VLOOKUP(T149,Tabla1[],5,0)</f>
        <v>0</v>
      </c>
      <c r="AF149">
        <f t="shared" si="2"/>
        <v>6</v>
      </c>
    </row>
    <row r="150" spans="1:32" x14ac:dyDescent="0.25">
      <c r="A150">
        <v>90810</v>
      </c>
      <c r="B150" t="s">
        <v>579</v>
      </c>
      <c r="C150" t="s">
        <v>33</v>
      </c>
      <c r="D150">
        <v>0</v>
      </c>
      <c r="F150" t="s">
        <v>580</v>
      </c>
      <c r="G150" t="s">
        <v>581</v>
      </c>
      <c r="H150" t="s">
        <v>582</v>
      </c>
      <c r="I150" t="s">
        <v>583</v>
      </c>
      <c r="J150" t="s">
        <v>584</v>
      </c>
      <c r="K150" t="s">
        <v>585</v>
      </c>
      <c r="L150" t="s">
        <v>586</v>
      </c>
      <c r="M150" t="s">
        <v>357</v>
      </c>
      <c r="N150" t="s">
        <v>357</v>
      </c>
      <c r="O150" t="s">
        <v>207</v>
      </c>
      <c r="P150" t="s">
        <v>208</v>
      </c>
      <c r="Q150" t="s">
        <v>587</v>
      </c>
      <c r="R150" t="s">
        <v>63</v>
      </c>
      <c r="S150" t="s">
        <v>346</v>
      </c>
      <c r="T150" t="s">
        <v>94</v>
      </c>
      <c r="U150" t="s">
        <v>95</v>
      </c>
      <c r="X150">
        <v>1</v>
      </c>
      <c r="Y150">
        <v>0</v>
      </c>
      <c r="Z150">
        <v>0</v>
      </c>
      <c r="AA150">
        <v>0</v>
      </c>
      <c r="AB150">
        <v>1500000</v>
      </c>
      <c r="AC150" t="s">
        <v>47</v>
      </c>
      <c r="AD150" t="e">
        <f>+VLOOKUP(T150,items!$A$2:$D$1255,4,0)</f>
        <v>#N/A</v>
      </c>
      <c r="AE150" t="e">
        <f>+VLOOKUP(T150,Tabla1[],5,0)</f>
        <v>#N/A</v>
      </c>
      <c r="AF150">
        <f t="shared" si="2"/>
        <v>6</v>
      </c>
    </row>
    <row r="151" spans="1:32" x14ac:dyDescent="0.25">
      <c r="A151">
        <v>90829</v>
      </c>
      <c r="B151" t="s">
        <v>588</v>
      </c>
      <c r="C151" t="s">
        <v>75</v>
      </c>
      <c r="D151">
        <v>0</v>
      </c>
      <c r="F151" t="s">
        <v>589</v>
      </c>
      <c r="G151" t="s">
        <v>590</v>
      </c>
      <c r="H151" t="s">
        <v>591</v>
      </c>
      <c r="I151" t="s">
        <v>37</v>
      </c>
      <c r="J151" t="s">
        <v>592</v>
      </c>
      <c r="K151" t="s">
        <v>593</v>
      </c>
      <c r="L151" t="s">
        <v>594</v>
      </c>
      <c r="M151" t="s">
        <v>595</v>
      </c>
      <c r="N151" t="s">
        <v>595</v>
      </c>
      <c r="O151" t="s">
        <v>596</v>
      </c>
      <c r="P151" t="s">
        <v>597</v>
      </c>
      <c r="Q151" t="s">
        <v>598</v>
      </c>
      <c r="R151" t="s">
        <v>63</v>
      </c>
      <c r="S151" t="s">
        <v>256</v>
      </c>
      <c r="T151" t="s">
        <v>94</v>
      </c>
      <c r="U151" t="s">
        <v>95</v>
      </c>
      <c r="X151">
        <v>1</v>
      </c>
      <c r="Y151">
        <v>0</v>
      </c>
      <c r="Z151">
        <v>0</v>
      </c>
      <c r="AA151">
        <v>0</v>
      </c>
      <c r="AB151">
        <v>54199</v>
      </c>
      <c r="AC151" t="s">
        <v>47</v>
      </c>
      <c r="AD151" t="e">
        <f>+VLOOKUP(T151,items!$A$2:$D$1255,4,0)</f>
        <v>#N/A</v>
      </c>
      <c r="AE151" t="e">
        <f>+VLOOKUP(T151,Tabla1[],5,0)</f>
        <v>#N/A</v>
      </c>
      <c r="AF151">
        <f t="shared" si="2"/>
        <v>5</v>
      </c>
    </row>
    <row r="152" spans="1:32" x14ac:dyDescent="0.25">
      <c r="A152">
        <v>90829</v>
      </c>
      <c r="B152" t="s">
        <v>588</v>
      </c>
      <c r="C152" t="s">
        <v>75</v>
      </c>
      <c r="D152">
        <v>0</v>
      </c>
      <c r="F152" t="s">
        <v>589</v>
      </c>
      <c r="G152" t="s">
        <v>590</v>
      </c>
      <c r="H152" t="s">
        <v>591</v>
      </c>
      <c r="I152" t="s">
        <v>37</v>
      </c>
      <c r="J152" t="s">
        <v>592</v>
      </c>
      <c r="K152" t="s">
        <v>593</v>
      </c>
      <c r="L152" t="s">
        <v>594</v>
      </c>
      <c r="M152" t="s">
        <v>595</v>
      </c>
      <c r="N152" t="s">
        <v>595</v>
      </c>
      <c r="O152" t="s">
        <v>596</v>
      </c>
      <c r="P152" t="s">
        <v>597</v>
      </c>
      <c r="Q152" t="s">
        <v>598</v>
      </c>
      <c r="R152" t="s">
        <v>63</v>
      </c>
      <c r="S152" t="s">
        <v>256</v>
      </c>
      <c r="T152" t="s">
        <v>599</v>
      </c>
      <c r="U152" t="s">
        <v>600</v>
      </c>
      <c r="X152">
        <v>1</v>
      </c>
      <c r="Y152">
        <v>0</v>
      </c>
      <c r="Z152">
        <v>0</v>
      </c>
      <c r="AA152">
        <v>0</v>
      </c>
      <c r="AB152">
        <v>300000</v>
      </c>
      <c r="AC152" t="s">
        <v>47</v>
      </c>
      <c r="AD152" t="e">
        <f>+VLOOKUP(T152,items!$A$2:$D$1255,4,0)</f>
        <v>#N/A</v>
      </c>
      <c r="AE152" t="e">
        <f>+VLOOKUP(T152,Tabla1[],5,0)</f>
        <v>#N/A</v>
      </c>
      <c r="AF152">
        <f t="shared" si="2"/>
        <v>5</v>
      </c>
    </row>
    <row r="153" spans="1:32" x14ac:dyDescent="0.25">
      <c r="A153">
        <v>90829</v>
      </c>
      <c r="B153" t="s">
        <v>588</v>
      </c>
      <c r="C153" t="s">
        <v>75</v>
      </c>
      <c r="D153">
        <v>0</v>
      </c>
      <c r="F153" t="s">
        <v>589</v>
      </c>
      <c r="G153" t="s">
        <v>590</v>
      </c>
      <c r="H153" t="s">
        <v>591</v>
      </c>
      <c r="I153" t="s">
        <v>37</v>
      </c>
      <c r="J153" t="s">
        <v>592</v>
      </c>
      <c r="K153" t="s">
        <v>593</v>
      </c>
      <c r="L153" t="s">
        <v>594</v>
      </c>
      <c r="M153" t="s">
        <v>595</v>
      </c>
      <c r="N153" t="s">
        <v>595</v>
      </c>
      <c r="O153" t="s">
        <v>596</v>
      </c>
      <c r="P153" t="s">
        <v>597</v>
      </c>
      <c r="Q153" t="s">
        <v>598</v>
      </c>
      <c r="R153" t="s">
        <v>63</v>
      </c>
      <c r="S153" t="s">
        <v>256</v>
      </c>
      <c r="T153" t="s">
        <v>392</v>
      </c>
      <c r="U153" t="s">
        <v>393</v>
      </c>
      <c r="X153">
        <v>1</v>
      </c>
      <c r="Y153">
        <v>0</v>
      </c>
      <c r="Z153">
        <v>0</v>
      </c>
      <c r="AA153">
        <v>0</v>
      </c>
      <c r="AB153">
        <v>150000</v>
      </c>
      <c r="AC153" t="s">
        <v>47</v>
      </c>
      <c r="AD153" t="e">
        <f>+VLOOKUP(T153,items!$A$2:$D$1255,4,0)</f>
        <v>#N/A</v>
      </c>
      <c r="AE153" t="e">
        <f>+VLOOKUP(T153,Tabla1[],5,0)</f>
        <v>#N/A</v>
      </c>
      <c r="AF153">
        <f t="shared" si="2"/>
        <v>5</v>
      </c>
    </row>
    <row r="154" spans="1:32" x14ac:dyDescent="0.25">
      <c r="A154">
        <v>91002</v>
      </c>
      <c r="B154" t="s">
        <v>601</v>
      </c>
      <c r="C154" t="s">
        <v>75</v>
      </c>
      <c r="D154">
        <v>0</v>
      </c>
      <c r="F154" t="s">
        <v>602</v>
      </c>
      <c r="G154" t="s">
        <v>343</v>
      </c>
      <c r="H154" t="s">
        <v>603</v>
      </c>
      <c r="I154" t="s">
        <v>604</v>
      </c>
      <c r="J154" t="s">
        <v>605</v>
      </c>
      <c r="K154" t="s">
        <v>606</v>
      </c>
      <c r="L154" t="s">
        <v>607</v>
      </c>
      <c r="M154" t="s">
        <v>608</v>
      </c>
      <c r="N154" t="s">
        <v>609</v>
      </c>
      <c r="O154" t="s">
        <v>610</v>
      </c>
      <c r="P154" t="s">
        <v>611</v>
      </c>
      <c r="Q154" t="s">
        <v>612</v>
      </c>
      <c r="R154" t="s">
        <v>63</v>
      </c>
      <c r="S154" t="s">
        <v>108</v>
      </c>
      <c r="T154" t="s">
        <v>613</v>
      </c>
      <c r="U154" t="s">
        <v>614</v>
      </c>
      <c r="V154" t="s">
        <v>615</v>
      </c>
      <c r="W154" t="s">
        <v>114</v>
      </c>
      <c r="X154">
        <v>1</v>
      </c>
      <c r="Y154">
        <v>6660</v>
      </c>
      <c r="Z154">
        <v>0</v>
      </c>
      <c r="AA154">
        <v>2000</v>
      </c>
      <c r="AB154">
        <v>5994403</v>
      </c>
      <c r="AC154" t="s">
        <v>47</v>
      </c>
      <c r="AD154" t="str">
        <f>+VLOOKUP(T154,items!$A$2:$D$1255,4,0)</f>
        <v>PERGOLA</v>
      </c>
      <c r="AE154" t="str">
        <f>+VLOOKUP(T154,Tabla1[],5,0)</f>
        <v>PERGOLITE</v>
      </c>
      <c r="AF154">
        <f t="shared" si="2"/>
        <v>2</v>
      </c>
    </row>
    <row r="155" spans="1:32" x14ac:dyDescent="0.25">
      <c r="A155">
        <v>91002</v>
      </c>
      <c r="B155" t="s">
        <v>601</v>
      </c>
      <c r="C155" t="s">
        <v>75</v>
      </c>
      <c r="D155">
        <v>0</v>
      </c>
      <c r="F155" t="s">
        <v>602</v>
      </c>
      <c r="G155" t="s">
        <v>343</v>
      </c>
      <c r="H155" t="s">
        <v>603</v>
      </c>
      <c r="I155" t="s">
        <v>604</v>
      </c>
      <c r="J155" t="s">
        <v>605</v>
      </c>
      <c r="K155" t="s">
        <v>606</v>
      </c>
      <c r="L155" t="s">
        <v>607</v>
      </c>
      <c r="M155" t="s">
        <v>608</v>
      </c>
      <c r="N155" t="s">
        <v>609</v>
      </c>
      <c r="O155" t="s">
        <v>610</v>
      </c>
      <c r="P155" t="s">
        <v>611</v>
      </c>
      <c r="Q155" t="s">
        <v>612</v>
      </c>
      <c r="R155" t="s">
        <v>63</v>
      </c>
      <c r="S155" t="s">
        <v>108</v>
      </c>
      <c r="T155" t="s">
        <v>613</v>
      </c>
      <c r="U155" t="s">
        <v>614</v>
      </c>
      <c r="V155" t="s">
        <v>615</v>
      </c>
      <c r="W155" t="s">
        <v>114</v>
      </c>
      <c r="X155">
        <v>1</v>
      </c>
      <c r="Y155">
        <v>7100</v>
      </c>
      <c r="Z155">
        <v>0</v>
      </c>
      <c r="AA155">
        <v>2000</v>
      </c>
      <c r="AB155">
        <v>6367102</v>
      </c>
      <c r="AC155" t="s">
        <v>47</v>
      </c>
      <c r="AD155" t="str">
        <f>+VLOOKUP(T155,items!$A$2:$D$1255,4,0)</f>
        <v>PERGOLA</v>
      </c>
      <c r="AE155" t="str">
        <f>+VLOOKUP(T155,Tabla1[],5,0)</f>
        <v>PERGOLITE</v>
      </c>
      <c r="AF155">
        <f t="shared" si="2"/>
        <v>2</v>
      </c>
    </row>
    <row r="156" spans="1:32" x14ac:dyDescent="0.25">
      <c r="A156">
        <v>91002</v>
      </c>
      <c r="B156" t="s">
        <v>601</v>
      </c>
      <c r="C156" t="s">
        <v>75</v>
      </c>
      <c r="D156">
        <v>0</v>
      </c>
      <c r="F156" t="s">
        <v>602</v>
      </c>
      <c r="G156" t="s">
        <v>343</v>
      </c>
      <c r="H156" t="s">
        <v>603</v>
      </c>
      <c r="I156" t="s">
        <v>604</v>
      </c>
      <c r="J156" t="s">
        <v>605</v>
      </c>
      <c r="K156" t="s">
        <v>606</v>
      </c>
      <c r="L156" t="s">
        <v>607</v>
      </c>
      <c r="M156" t="s">
        <v>608</v>
      </c>
      <c r="N156" t="s">
        <v>609</v>
      </c>
      <c r="O156" t="s">
        <v>610</v>
      </c>
      <c r="P156" t="s">
        <v>611</v>
      </c>
      <c r="Q156" t="s">
        <v>612</v>
      </c>
      <c r="R156" t="s">
        <v>63</v>
      </c>
      <c r="S156" t="s">
        <v>108</v>
      </c>
      <c r="T156" t="s">
        <v>616</v>
      </c>
      <c r="U156" t="s">
        <v>617</v>
      </c>
      <c r="W156" t="s">
        <v>114</v>
      </c>
      <c r="X156">
        <v>12</v>
      </c>
      <c r="Y156">
        <v>0</v>
      </c>
      <c r="Z156">
        <v>0</v>
      </c>
      <c r="AA156">
        <v>500</v>
      </c>
      <c r="AB156">
        <v>5574804</v>
      </c>
      <c r="AC156" t="s">
        <v>47</v>
      </c>
      <c r="AD156">
        <f>+VLOOKUP(T156,items!$A$2:$D$1255,4,0)</f>
        <v>0</v>
      </c>
      <c r="AE156">
        <f>+VLOOKUP(T156,Tabla1[],5,0)</f>
        <v>0</v>
      </c>
      <c r="AF156">
        <f t="shared" si="2"/>
        <v>2</v>
      </c>
    </row>
    <row r="157" spans="1:32" x14ac:dyDescent="0.25">
      <c r="A157">
        <v>91002</v>
      </c>
      <c r="B157" t="s">
        <v>601</v>
      </c>
      <c r="C157" t="s">
        <v>75</v>
      </c>
      <c r="D157">
        <v>0</v>
      </c>
      <c r="F157" t="s">
        <v>602</v>
      </c>
      <c r="G157" t="s">
        <v>343</v>
      </c>
      <c r="H157" t="s">
        <v>603</v>
      </c>
      <c r="I157" t="s">
        <v>604</v>
      </c>
      <c r="J157" t="s">
        <v>605</v>
      </c>
      <c r="K157" t="s">
        <v>606</v>
      </c>
      <c r="L157" t="s">
        <v>607</v>
      </c>
      <c r="M157" t="s">
        <v>608</v>
      </c>
      <c r="N157" t="s">
        <v>609</v>
      </c>
      <c r="O157" t="s">
        <v>610</v>
      </c>
      <c r="P157" t="s">
        <v>611</v>
      </c>
      <c r="Q157" t="s">
        <v>612</v>
      </c>
      <c r="R157" t="s">
        <v>63</v>
      </c>
      <c r="S157" t="s">
        <v>108</v>
      </c>
      <c r="T157" t="s">
        <v>94</v>
      </c>
      <c r="U157" t="s">
        <v>95</v>
      </c>
      <c r="X157">
        <v>1</v>
      </c>
      <c r="Y157">
        <v>0</v>
      </c>
      <c r="Z157">
        <v>0</v>
      </c>
      <c r="AA157">
        <v>0</v>
      </c>
      <c r="AB157">
        <v>1200000</v>
      </c>
      <c r="AC157" t="s">
        <v>47</v>
      </c>
      <c r="AD157" t="e">
        <f>+VLOOKUP(T157,items!$A$2:$D$1255,4,0)</f>
        <v>#N/A</v>
      </c>
      <c r="AE157" t="e">
        <f>+VLOOKUP(T157,Tabla1[],5,0)</f>
        <v>#N/A</v>
      </c>
      <c r="AF157">
        <f t="shared" si="2"/>
        <v>2</v>
      </c>
    </row>
    <row r="158" spans="1:32" x14ac:dyDescent="0.25">
      <c r="A158">
        <v>91002</v>
      </c>
      <c r="B158" t="s">
        <v>601</v>
      </c>
      <c r="C158" t="s">
        <v>75</v>
      </c>
      <c r="D158">
        <v>0</v>
      </c>
      <c r="F158" t="s">
        <v>602</v>
      </c>
      <c r="G158" t="s">
        <v>343</v>
      </c>
      <c r="H158" t="s">
        <v>603</v>
      </c>
      <c r="I158" t="s">
        <v>604</v>
      </c>
      <c r="J158" t="s">
        <v>605</v>
      </c>
      <c r="K158" t="s">
        <v>606</v>
      </c>
      <c r="L158" t="s">
        <v>607</v>
      </c>
      <c r="M158" t="s">
        <v>608</v>
      </c>
      <c r="N158" t="s">
        <v>609</v>
      </c>
      <c r="O158" t="s">
        <v>610</v>
      </c>
      <c r="P158" t="s">
        <v>611</v>
      </c>
      <c r="Q158" t="s">
        <v>612</v>
      </c>
      <c r="R158" t="s">
        <v>63</v>
      </c>
      <c r="S158" t="s">
        <v>108</v>
      </c>
      <c r="T158" t="s">
        <v>618</v>
      </c>
      <c r="U158" t="s">
        <v>619</v>
      </c>
      <c r="X158">
        <v>1</v>
      </c>
      <c r="Y158">
        <v>0</v>
      </c>
      <c r="Z158">
        <v>0</v>
      </c>
      <c r="AA158">
        <v>0</v>
      </c>
      <c r="AB158">
        <v>750000</v>
      </c>
      <c r="AC158" t="s">
        <v>47</v>
      </c>
      <c r="AD158">
        <f>+VLOOKUP(T158,items!$A$2:$D$1255,4,0)</f>
        <v>0</v>
      </c>
      <c r="AE158">
        <f>+VLOOKUP(T158,Tabla1[],5,0)</f>
        <v>0</v>
      </c>
      <c r="AF158">
        <f t="shared" si="2"/>
        <v>2</v>
      </c>
    </row>
    <row r="159" spans="1:32" x14ac:dyDescent="0.25">
      <c r="A159">
        <v>91049</v>
      </c>
      <c r="B159" t="s">
        <v>620</v>
      </c>
      <c r="C159" t="s">
        <v>75</v>
      </c>
      <c r="D159">
        <v>0</v>
      </c>
      <c r="F159" t="s">
        <v>621</v>
      </c>
      <c r="G159" t="s">
        <v>335</v>
      </c>
      <c r="H159" t="s">
        <v>622</v>
      </c>
      <c r="I159" t="s">
        <v>37</v>
      </c>
      <c r="J159" t="s">
        <v>623</v>
      </c>
      <c r="K159" t="s">
        <v>624</v>
      </c>
      <c r="L159" t="s">
        <v>625</v>
      </c>
      <c r="M159" t="s">
        <v>124</v>
      </c>
      <c r="N159" t="s">
        <v>124</v>
      </c>
      <c r="O159" t="s">
        <v>449</v>
      </c>
      <c r="P159" t="s">
        <v>626</v>
      </c>
      <c r="Q159" t="s">
        <v>341</v>
      </c>
      <c r="R159" t="s">
        <v>127</v>
      </c>
      <c r="S159" t="s">
        <v>108</v>
      </c>
      <c r="T159" t="s">
        <v>627</v>
      </c>
      <c r="U159" t="s">
        <v>628</v>
      </c>
      <c r="X159">
        <v>35</v>
      </c>
      <c r="Y159">
        <v>0</v>
      </c>
      <c r="Z159">
        <v>0</v>
      </c>
      <c r="AA159">
        <v>0</v>
      </c>
      <c r="AB159">
        <v>56000</v>
      </c>
      <c r="AC159" t="s">
        <v>47</v>
      </c>
      <c r="AD159">
        <f>+VLOOKUP(T159,items!$A$2:$D$1255,4,0)</f>
        <v>0</v>
      </c>
      <c r="AE159">
        <f>+VLOOKUP(T159,Tabla1[],5,0)</f>
        <v>0</v>
      </c>
      <c r="AF159">
        <f t="shared" si="2"/>
        <v>12</v>
      </c>
    </row>
    <row r="160" spans="1:32" x14ac:dyDescent="0.25">
      <c r="A160">
        <v>91049</v>
      </c>
      <c r="B160" t="s">
        <v>620</v>
      </c>
      <c r="C160" t="s">
        <v>75</v>
      </c>
      <c r="D160">
        <v>0</v>
      </c>
      <c r="F160" t="s">
        <v>621</v>
      </c>
      <c r="G160" t="s">
        <v>335</v>
      </c>
      <c r="H160" t="s">
        <v>622</v>
      </c>
      <c r="I160" t="s">
        <v>37</v>
      </c>
      <c r="J160" t="s">
        <v>623</v>
      </c>
      <c r="K160" t="s">
        <v>624</v>
      </c>
      <c r="L160" t="s">
        <v>625</v>
      </c>
      <c r="M160" t="s">
        <v>124</v>
      </c>
      <c r="N160" t="s">
        <v>124</v>
      </c>
      <c r="O160" t="s">
        <v>449</v>
      </c>
      <c r="P160" t="s">
        <v>626</v>
      </c>
      <c r="Q160" t="s">
        <v>341</v>
      </c>
      <c r="R160" t="s">
        <v>127</v>
      </c>
      <c r="S160" t="s">
        <v>108</v>
      </c>
      <c r="T160" t="s">
        <v>629</v>
      </c>
      <c r="U160" t="s">
        <v>630</v>
      </c>
      <c r="X160">
        <v>38</v>
      </c>
      <c r="Y160">
        <v>0</v>
      </c>
      <c r="Z160">
        <v>0</v>
      </c>
      <c r="AA160">
        <v>0</v>
      </c>
      <c r="AB160">
        <v>199500</v>
      </c>
      <c r="AC160" t="s">
        <v>47</v>
      </c>
      <c r="AD160">
        <f>+VLOOKUP(T160,items!$A$2:$D$1255,4,0)</f>
        <v>0</v>
      </c>
      <c r="AE160">
        <f>+VLOOKUP(T160,Tabla1[],5,0)</f>
        <v>0</v>
      </c>
      <c r="AF160">
        <f t="shared" si="2"/>
        <v>12</v>
      </c>
    </row>
    <row r="161" spans="1:32" x14ac:dyDescent="0.25">
      <c r="A161">
        <v>91049</v>
      </c>
      <c r="B161" t="s">
        <v>620</v>
      </c>
      <c r="C161" t="s">
        <v>75</v>
      </c>
      <c r="D161">
        <v>0</v>
      </c>
      <c r="F161" t="s">
        <v>621</v>
      </c>
      <c r="G161" t="s">
        <v>335</v>
      </c>
      <c r="H161" t="s">
        <v>622</v>
      </c>
      <c r="I161" t="s">
        <v>37</v>
      </c>
      <c r="J161" t="s">
        <v>623</v>
      </c>
      <c r="K161" t="s">
        <v>624</v>
      </c>
      <c r="L161" t="s">
        <v>625</v>
      </c>
      <c r="M161" t="s">
        <v>124</v>
      </c>
      <c r="N161" t="s">
        <v>124</v>
      </c>
      <c r="O161" t="s">
        <v>449</v>
      </c>
      <c r="P161" t="s">
        <v>626</v>
      </c>
      <c r="Q161" t="s">
        <v>341</v>
      </c>
      <c r="R161" t="s">
        <v>127</v>
      </c>
      <c r="S161" t="s">
        <v>108</v>
      </c>
      <c r="T161" t="s">
        <v>631</v>
      </c>
      <c r="U161" t="s">
        <v>632</v>
      </c>
      <c r="X161">
        <v>8</v>
      </c>
      <c r="Y161">
        <v>0</v>
      </c>
      <c r="Z161">
        <v>0</v>
      </c>
      <c r="AA161">
        <v>0</v>
      </c>
      <c r="AB161">
        <v>608000</v>
      </c>
      <c r="AC161" t="s">
        <v>47</v>
      </c>
      <c r="AD161">
        <f>+VLOOKUP(T161,items!$A$2:$D$1255,4,0)</f>
        <v>0</v>
      </c>
      <c r="AE161">
        <f>+VLOOKUP(T161,Tabla1[],5,0)</f>
        <v>0</v>
      </c>
      <c r="AF161">
        <f t="shared" si="2"/>
        <v>12</v>
      </c>
    </row>
    <row r="162" spans="1:32" x14ac:dyDescent="0.25">
      <c r="A162">
        <v>91049</v>
      </c>
      <c r="B162" t="s">
        <v>620</v>
      </c>
      <c r="C162" t="s">
        <v>75</v>
      </c>
      <c r="D162">
        <v>0</v>
      </c>
      <c r="F162" t="s">
        <v>621</v>
      </c>
      <c r="G162" t="s">
        <v>335</v>
      </c>
      <c r="H162" t="s">
        <v>622</v>
      </c>
      <c r="I162" t="s">
        <v>37</v>
      </c>
      <c r="J162" t="s">
        <v>623</v>
      </c>
      <c r="K162" t="s">
        <v>624</v>
      </c>
      <c r="L162" t="s">
        <v>625</v>
      </c>
      <c r="M162" t="s">
        <v>124</v>
      </c>
      <c r="N162" t="s">
        <v>124</v>
      </c>
      <c r="O162" t="s">
        <v>449</v>
      </c>
      <c r="P162" t="s">
        <v>626</v>
      </c>
      <c r="Q162" t="s">
        <v>341</v>
      </c>
      <c r="R162" t="s">
        <v>127</v>
      </c>
      <c r="S162" t="s">
        <v>108</v>
      </c>
      <c r="T162" t="s">
        <v>633</v>
      </c>
      <c r="U162" t="s">
        <v>634</v>
      </c>
      <c r="X162">
        <v>1</v>
      </c>
      <c r="Y162">
        <v>0</v>
      </c>
      <c r="Z162">
        <v>0</v>
      </c>
      <c r="AA162">
        <v>0</v>
      </c>
      <c r="AB162">
        <v>499938</v>
      </c>
      <c r="AC162" t="s">
        <v>47</v>
      </c>
      <c r="AD162">
        <f>+VLOOKUP(T162,items!$A$2:$D$1255,4,0)</f>
        <v>0</v>
      </c>
      <c r="AE162">
        <f>+VLOOKUP(T162,Tabla1[],5,0)</f>
        <v>0</v>
      </c>
      <c r="AF162">
        <f t="shared" si="2"/>
        <v>12</v>
      </c>
    </row>
    <row r="163" spans="1:32" x14ac:dyDescent="0.25">
      <c r="A163">
        <v>91049</v>
      </c>
      <c r="B163" t="s">
        <v>620</v>
      </c>
      <c r="C163" t="s">
        <v>75</v>
      </c>
      <c r="D163">
        <v>0</v>
      </c>
      <c r="F163" t="s">
        <v>621</v>
      </c>
      <c r="G163" t="s">
        <v>335</v>
      </c>
      <c r="H163" t="s">
        <v>622</v>
      </c>
      <c r="I163" t="s">
        <v>37</v>
      </c>
      <c r="J163" t="s">
        <v>623</v>
      </c>
      <c r="K163" t="s">
        <v>624</v>
      </c>
      <c r="L163" t="s">
        <v>625</v>
      </c>
      <c r="M163" t="s">
        <v>124</v>
      </c>
      <c r="N163" t="s">
        <v>124</v>
      </c>
      <c r="O163" t="s">
        <v>449</v>
      </c>
      <c r="P163" t="s">
        <v>626</v>
      </c>
      <c r="Q163" t="s">
        <v>341</v>
      </c>
      <c r="R163" t="s">
        <v>127</v>
      </c>
      <c r="S163" t="s">
        <v>108</v>
      </c>
      <c r="T163" t="s">
        <v>388</v>
      </c>
      <c r="U163" t="s">
        <v>389</v>
      </c>
      <c r="X163">
        <v>50</v>
      </c>
      <c r="Y163">
        <v>0</v>
      </c>
      <c r="Z163">
        <v>0</v>
      </c>
      <c r="AA163">
        <v>0</v>
      </c>
      <c r="AB163">
        <v>3250000</v>
      </c>
      <c r="AC163" t="s">
        <v>47</v>
      </c>
      <c r="AD163">
        <f>+VLOOKUP(T163,items!$A$2:$D$1255,4,0)</f>
        <v>0</v>
      </c>
      <c r="AE163">
        <f>+VLOOKUP(T163,Tabla1[],5,0)</f>
        <v>0</v>
      </c>
      <c r="AF163">
        <f t="shared" si="2"/>
        <v>12</v>
      </c>
    </row>
    <row r="164" spans="1:32" x14ac:dyDescent="0.25">
      <c r="A164">
        <v>91049</v>
      </c>
      <c r="B164" t="s">
        <v>620</v>
      </c>
      <c r="C164" t="s">
        <v>75</v>
      </c>
      <c r="D164">
        <v>0</v>
      </c>
      <c r="F164" t="s">
        <v>621</v>
      </c>
      <c r="G164" t="s">
        <v>335</v>
      </c>
      <c r="H164" t="s">
        <v>622</v>
      </c>
      <c r="I164" t="s">
        <v>37</v>
      </c>
      <c r="J164" t="s">
        <v>623</v>
      </c>
      <c r="K164" t="s">
        <v>624</v>
      </c>
      <c r="L164" t="s">
        <v>625</v>
      </c>
      <c r="M164" t="s">
        <v>124</v>
      </c>
      <c r="N164" t="s">
        <v>124</v>
      </c>
      <c r="O164" t="s">
        <v>449</v>
      </c>
      <c r="P164" t="s">
        <v>626</v>
      </c>
      <c r="Q164" t="s">
        <v>341</v>
      </c>
      <c r="R164" t="s">
        <v>127</v>
      </c>
      <c r="S164" t="s">
        <v>108</v>
      </c>
      <c r="T164" t="s">
        <v>635</v>
      </c>
      <c r="U164" t="s">
        <v>636</v>
      </c>
      <c r="X164">
        <v>13</v>
      </c>
      <c r="Y164">
        <v>0</v>
      </c>
      <c r="Z164">
        <v>0</v>
      </c>
      <c r="AA164">
        <v>0</v>
      </c>
      <c r="AB164">
        <v>166400</v>
      </c>
      <c r="AC164" t="s">
        <v>47</v>
      </c>
      <c r="AD164">
        <f>+VLOOKUP(T164,items!$A$2:$D$1255,4,0)</f>
        <v>0</v>
      </c>
      <c r="AE164">
        <f>+VLOOKUP(T164,Tabla1[],5,0)</f>
        <v>0</v>
      </c>
      <c r="AF164">
        <f t="shared" si="2"/>
        <v>12</v>
      </c>
    </row>
    <row r="165" spans="1:32" x14ac:dyDescent="0.25">
      <c r="A165">
        <v>91049</v>
      </c>
      <c r="B165" t="s">
        <v>620</v>
      </c>
      <c r="C165" t="s">
        <v>75</v>
      </c>
      <c r="D165">
        <v>0</v>
      </c>
      <c r="F165" t="s">
        <v>621</v>
      </c>
      <c r="G165" t="s">
        <v>335</v>
      </c>
      <c r="H165" t="s">
        <v>622</v>
      </c>
      <c r="I165" t="s">
        <v>37</v>
      </c>
      <c r="J165" t="s">
        <v>623</v>
      </c>
      <c r="K165" t="s">
        <v>624</v>
      </c>
      <c r="L165" t="s">
        <v>625</v>
      </c>
      <c r="M165" t="s">
        <v>124</v>
      </c>
      <c r="N165" t="s">
        <v>124</v>
      </c>
      <c r="O165" t="s">
        <v>449</v>
      </c>
      <c r="P165" t="s">
        <v>626</v>
      </c>
      <c r="Q165" t="s">
        <v>341</v>
      </c>
      <c r="R165" t="s">
        <v>127</v>
      </c>
      <c r="S165" t="s">
        <v>108</v>
      </c>
      <c r="T165" t="s">
        <v>637</v>
      </c>
      <c r="U165" t="s">
        <v>638</v>
      </c>
      <c r="X165">
        <v>13</v>
      </c>
      <c r="Y165">
        <v>0</v>
      </c>
      <c r="Z165">
        <v>0</v>
      </c>
      <c r="AA165">
        <v>0</v>
      </c>
      <c r="AB165">
        <v>83200</v>
      </c>
      <c r="AC165" t="s">
        <v>47</v>
      </c>
      <c r="AD165">
        <f>+VLOOKUP(T165,items!$A$2:$D$1255,4,0)</f>
        <v>0</v>
      </c>
      <c r="AE165">
        <f>+VLOOKUP(T165,Tabla1[],5,0)</f>
        <v>0</v>
      </c>
      <c r="AF165">
        <f t="shared" si="2"/>
        <v>12</v>
      </c>
    </row>
    <row r="166" spans="1:32" x14ac:dyDescent="0.25">
      <c r="A166">
        <v>91049</v>
      </c>
      <c r="B166" t="s">
        <v>620</v>
      </c>
      <c r="C166" t="s">
        <v>75</v>
      </c>
      <c r="D166">
        <v>0</v>
      </c>
      <c r="F166" t="s">
        <v>621</v>
      </c>
      <c r="G166" t="s">
        <v>335</v>
      </c>
      <c r="H166" t="s">
        <v>622</v>
      </c>
      <c r="I166" t="s">
        <v>37</v>
      </c>
      <c r="J166" t="s">
        <v>623</v>
      </c>
      <c r="K166" t="s">
        <v>624</v>
      </c>
      <c r="L166" t="s">
        <v>625</v>
      </c>
      <c r="M166" t="s">
        <v>124</v>
      </c>
      <c r="N166" t="s">
        <v>124</v>
      </c>
      <c r="O166" t="s">
        <v>449</v>
      </c>
      <c r="P166" t="s">
        <v>626</v>
      </c>
      <c r="Q166" t="s">
        <v>341</v>
      </c>
      <c r="R166" t="s">
        <v>127</v>
      </c>
      <c r="S166" t="s">
        <v>108</v>
      </c>
      <c r="T166" t="s">
        <v>639</v>
      </c>
      <c r="U166" t="s">
        <v>640</v>
      </c>
      <c r="X166">
        <v>11</v>
      </c>
      <c r="Y166">
        <v>0</v>
      </c>
      <c r="Z166">
        <v>0</v>
      </c>
      <c r="AA166">
        <v>0</v>
      </c>
      <c r="AB166">
        <v>224400</v>
      </c>
      <c r="AC166" t="s">
        <v>47</v>
      </c>
      <c r="AD166">
        <f>+VLOOKUP(T166,items!$A$2:$D$1255,4,0)</f>
        <v>0</v>
      </c>
      <c r="AE166">
        <f>+VLOOKUP(T166,Tabla1[],5,0)</f>
        <v>0</v>
      </c>
      <c r="AF166">
        <f t="shared" si="2"/>
        <v>12</v>
      </c>
    </row>
    <row r="167" spans="1:32" x14ac:dyDescent="0.25">
      <c r="A167">
        <v>91049</v>
      </c>
      <c r="B167" t="s">
        <v>620</v>
      </c>
      <c r="C167" t="s">
        <v>75</v>
      </c>
      <c r="D167">
        <v>0</v>
      </c>
      <c r="F167" t="s">
        <v>621</v>
      </c>
      <c r="G167" t="s">
        <v>335</v>
      </c>
      <c r="H167" t="s">
        <v>622</v>
      </c>
      <c r="I167" t="s">
        <v>37</v>
      </c>
      <c r="J167" t="s">
        <v>623</v>
      </c>
      <c r="K167" t="s">
        <v>624</v>
      </c>
      <c r="L167" t="s">
        <v>625</v>
      </c>
      <c r="M167" t="s">
        <v>124</v>
      </c>
      <c r="N167" t="s">
        <v>124</v>
      </c>
      <c r="O167" t="s">
        <v>449</v>
      </c>
      <c r="P167" t="s">
        <v>626</v>
      </c>
      <c r="Q167" t="s">
        <v>341</v>
      </c>
      <c r="R167" t="s">
        <v>127</v>
      </c>
      <c r="S167" t="s">
        <v>108</v>
      </c>
      <c r="T167" t="s">
        <v>641</v>
      </c>
      <c r="U167" t="s">
        <v>642</v>
      </c>
      <c r="X167">
        <v>11</v>
      </c>
      <c r="Y167">
        <v>0</v>
      </c>
      <c r="Z167">
        <v>0</v>
      </c>
      <c r="AA167">
        <v>0</v>
      </c>
      <c r="AB167">
        <v>272360</v>
      </c>
      <c r="AC167" t="s">
        <v>47</v>
      </c>
      <c r="AD167">
        <f>+VLOOKUP(T167,items!$A$2:$D$1255,4,0)</f>
        <v>0</v>
      </c>
      <c r="AE167">
        <f>+VLOOKUP(T167,Tabla1[],5,0)</f>
        <v>0</v>
      </c>
      <c r="AF167">
        <f t="shared" si="2"/>
        <v>12</v>
      </c>
    </row>
    <row r="168" spans="1:32" x14ac:dyDescent="0.25">
      <c r="A168">
        <v>91049</v>
      </c>
      <c r="B168" t="s">
        <v>620</v>
      </c>
      <c r="C168" t="s">
        <v>75</v>
      </c>
      <c r="D168">
        <v>0</v>
      </c>
      <c r="F168" t="s">
        <v>621</v>
      </c>
      <c r="G168" t="s">
        <v>335</v>
      </c>
      <c r="H168" t="s">
        <v>622</v>
      </c>
      <c r="I168" t="s">
        <v>37</v>
      </c>
      <c r="J168" t="s">
        <v>623</v>
      </c>
      <c r="K168" t="s">
        <v>624</v>
      </c>
      <c r="L168" t="s">
        <v>625</v>
      </c>
      <c r="M168" t="s">
        <v>124</v>
      </c>
      <c r="N168" t="s">
        <v>124</v>
      </c>
      <c r="O168" t="s">
        <v>449</v>
      </c>
      <c r="P168" t="s">
        <v>626</v>
      </c>
      <c r="Q168" t="s">
        <v>341</v>
      </c>
      <c r="R168" t="s">
        <v>127</v>
      </c>
      <c r="S168" t="s">
        <v>108</v>
      </c>
      <c r="T168" t="s">
        <v>299</v>
      </c>
      <c r="U168" t="s">
        <v>300</v>
      </c>
      <c r="X168">
        <v>1</v>
      </c>
      <c r="Y168">
        <v>0</v>
      </c>
      <c r="Z168">
        <v>0</v>
      </c>
      <c r="AA168">
        <v>0</v>
      </c>
      <c r="AB168">
        <v>3325000</v>
      </c>
      <c r="AC168" t="s">
        <v>47</v>
      </c>
      <c r="AD168">
        <f>+VLOOKUP(T168,items!$A$2:$D$1255,4,0)</f>
        <v>0</v>
      </c>
      <c r="AE168">
        <f>+VLOOKUP(T168,Tabla1[],5,0)</f>
        <v>0</v>
      </c>
      <c r="AF168">
        <f t="shared" si="2"/>
        <v>12</v>
      </c>
    </row>
    <row r="169" spans="1:32" x14ac:dyDescent="0.25">
      <c r="A169">
        <v>91049</v>
      </c>
      <c r="B169" t="s">
        <v>620</v>
      </c>
      <c r="C169" t="s">
        <v>75</v>
      </c>
      <c r="D169">
        <v>0</v>
      </c>
      <c r="F169" t="s">
        <v>621</v>
      </c>
      <c r="G169" t="s">
        <v>335</v>
      </c>
      <c r="H169" t="s">
        <v>622</v>
      </c>
      <c r="I169" t="s">
        <v>37</v>
      </c>
      <c r="J169" t="s">
        <v>623</v>
      </c>
      <c r="K169" t="s">
        <v>624</v>
      </c>
      <c r="L169" t="s">
        <v>625</v>
      </c>
      <c r="M169" t="s">
        <v>124</v>
      </c>
      <c r="N169" t="s">
        <v>124</v>
      </c>
      <c r="O169" t="s">
        <v>449</v>
      </c>
      <c r="P169" t="s">
        <v>626</v>
      </c>
      <c r="Q169" t="s">
        <v>341</v>
      </c>
      <c r="R169" t="s">
        <v>127</v>
      </c>
      <c r="S169" t="s">
        <v>108</v>
      </c>
      <c r="T169" t="s">
        <v>94</v>
      </c>
      <c r="U169" t="s">
        <v>95</v>
      </c>
      <c r="X169">
        <v>1</v>
      </c>
      <c r="Y169">
        <v>0</v>
      </c>
      <c r="Z169">
        <v>0</v>
      </c>
      <c r="AA169">
        <v>0</v>
      </c>
      <c r="AB169">
        <v>1000000</v>
      </c>
      <c r="AC169" t="s">
        <v>47</v>
      </c>
      <c r="AD169" t="e">
        <f>+VLOOKUP(T169,items!$A$2:$D$1255,4,0)</f>
        <v>#N/A</v>
      </c>
      <c r="AE169" t="e">
        <f>+VLOOKUP(T169,Tabla1[],5,0)</f>
        <v>#N/A</v>
      </c>
      <c r="AF169">
        <f t="shared" si="2"/>
        <v>12</v>
      </c>
    </row>
    <row r="170" spans="1:32" x14ac:dyDescent="0.25">
      <c r="A170">
        <v>91095</v>
      </c>
      <c r="B170" t="s">
        <v>643</v>
      </c>
      <c r="C170" t="s">
        <v>75</v>
      </c>
      <c r="D170">
        <v>0</v>
      </c>
      <c r="F170" t="s">
        <v>644</v>
      </c>
      <c r="G170" t="s">
        <v>645</v>
      </c>
      <c r="H170" t="s">
        <v>646</v>
      </c>
      <c r="I170" t="s">
        <v>37</v>
      </c>
      <c r="J170" t="s">
        <v>647</v>
      </c>
      <c r="K170" t="s">
        <v>648</v>
      </c>
      <c r="L170" t="s">
        <v>37</v>
      </c>
      <c r="M170" t="s">
        <v>409</v>
      </c>
      <c r="N170" t="s">
        <v>409</v>
      </c>
      <c r="O170" t="s">
        <v>649</v>
      </c>
      <c r="P170" t="s">
        <v>565</v>
      </c>
      <c r="Q170" t="s">
        <v>565</v>
      </c>
      <c r="R170" t="s">
        <v>43</v>
      </c>
      <c r="S170" t="s">
        <v>44</v>
      </c>
      <c r="T170" t="s">
        <v>474</v>
      </c>
      <c r="U170" t="s">
        <v>475</v>
      </c>
      <c r="X170">
        <v>2</v>
      </c>
      <c r="Y170">
        <v>0</v>
      </c>
      <c r="Z170">
        <v>0</v>
      </c>
      <c r="AA170">
        <v>0</v>
      </c>
      <c r="AB170">
        <v>1610000</v>
      </c>
      <c r="AC170" t="s">
        <v>47</v>
      </c>
      <c r="AD170">
        <f>+VLOOKUP(T170,items!$A$2:$D$1255,4,0)</f>
        <v>0</v>
      </c>
      <c r="AE170">
        <f>+VLOOKUP(T170,Tabla1[],5,0)</f>
        <v>0</v>
      </c>
      <c r="AF170">
        <f t="shared" si="2"/>
        <v>8</v>
      </c>
    </row>
    <row r="171" spans="1:32" x14ac:dyDescent="0.25">
      <c r="A171">
        <v>91095</v>
      </c>
      <c r="B171" t="s">
        <v>643</v>
      </c>
      <c r="C171" t="s">
        <v>75</v>
      </c>
      <c r="D171">
        <v>0</v>
      </c>
      <c r="F171" t="s">
        <v>644</v>
      </c>
      <c r="G171" t="s">
        <v>645</v>
      </c>
      <c r="H171" t="s">
        <v>646</v>
      </c>
      <c r="I171" t="s">
        <v>37</v>
      </c>
      <c r="J171" t="s">
        <v>647</v>
      </c>
      <c r="K171" t="s">
        <v>648</v>
      </c>
      <c r="L171" t="s">
        <v>37</v>
      </c>
      <c r="M171" t="s">
        <v>409</v>
      </c>
      <c r="N171" t="s">
        <v>409</v>
      </c>
      <c r="O171" t="s">
        <v>649</v>
      </c>
      <c r="P171" t="s">
        <v>565</v>
      </c>
      <c r="Q171" t="s">
        <v>565</v>
      </c>
      <c r="R171" t="s">
        <v>43</v>
      </c>
      <c r="S171" t="s">
        <v>44</v>
      </c>
      <c r="T171" t="s">
        <v>390</v>
      </c>
      <c r="U171" t="s">
        <v>391</v>
      </c>
      <c r="X171">
        <v>2</v>
      </c>
      <c r="Y171">
        <v>0</v>
      </c>
      <c r="Z171">
        <v>0</v>
      </c>
      <c r="AA171">
        <v>0</v>
      </c>
      <c r="AB171">
        <v>1840000</v>
      </c>
      <c r="AC171" t="s">
        <v>47</v>
      </c>
      <c r="AD171" t="e">
        <f>+VLOOKUP(T171,items!$A$2:$D$1255,4,0)</f>
        <v>#N/A</v>
      </c>
      <c r="AE171" t="e">
        <f>+VLOOKUP(T171,Tabla1[],5,0)</f>
        <v>#N/A</v>
      </c>
      <c r="AF171">
        <f t="shared" si="2"/>
        <v>8</v>
      </c>
    </row>
    <row r="172" spans="1:32" x14ac:dyDescent="0.25">
      <c r="A172">
        <v>91147</v>
      </c>
      <c r="B172" t="s">
        <v>650</v>
      </c>
      <c r="C172" t="s">
        <v>33</v>
      </c>
      <c r="D172">
        <v>0</v>
      </c>
      <c r="F172" t="s">
        <v>651</v>
      </c>
      <c r="G172" t="s">
        <v>294</v>
      </c>
      <c r="H172" t="s">
        <v>652</v>
      </c>
      <c r="I172" t="s">
        <v>37</v>
      </c>
      <c r="J172" t="s">
        <v>653</v>
      </c>
      <c r="K172" t="s">
        <v>654</v>
      </c>
      <c r="L172" t="s">
        <v>655</v>
      </c>
      <c r="M172" t="s">
        <v>656</v>
      </c>
      <c r="N172" t="s">
        <v>656</v>
      </c>
      <c r="O172" t="s">
        <v>363</v>
      </c>
      <c r="P172" t="s">
        <v>657</v>
      </c>
      <c r="Q172" t="s">
        <v>658</v>
      </c>
      <c r="R172" t="s">
        <v>63</v>
      </c>
      <c r="S172" t="s">
        <v>128</v>
      </c>
      <c r="T172" t="s">
        <v>659</v>
      </c>
      <c r="U172" t="s">
        <v>660</v>
      </c>
      <c r="X172">
        <v>1</v>
      </c>
      <c r="Y172">
        <v>0</v>
      </c>
      <c r="Z172">
        <v>0</v>
      </c>
      <c r="AA172">
        <v>0</v>
      </c>
      <c r="AB172">
        <v>2583900</v>
      </c>
      <c r="AC172" t="s">
        <v>47</v>
      </c>
      <c r="AD172">
        <f>+VLOOKUP(T172,items!$A$2:$D$1255,4,0)</f>
        <v>0</v>
      </c>
      <c r="AE172">
        <f>+VLOOKUP(T172,Tabla1[],5,0)</f>
        <v>0</v>
      </c>
      <c r="AF172">
        <f t="shared" si="2"/>
        <v>6</v>
      </c>
    </row>
    <row r="173" spans="1:32" x14ac:dyDescent="0.25">
      <c r="A173">
        <v>91147</v>
      </c>
      <c r="B173" t="s">
        <v>650</v>
      </c>
      <c r="C173" t="s">
        <v>33</v>
      </c>
      <c r="D173">
        <v>0</v>
      </c>
      <c r="F173" t="s">
        <v>651</v>
      </c>
      <c r="G173" t="s">
        <v>294</v>
      </c>
      <c r="H173" t="s">
        <v>652</v>
      </c>
      <c r="I173" t="s">
        <v>37</v>
      </c>
      <c r="J173" t="s">
        <v>653</v>
      </c>
      <c r="K173" t="s">
        <v>654</v>
      </c>
      <c r="L173" t="s">
        <v>655</v>
      </c>
      <c r="M173" t="s">
        <v>656</v>
      </c>
      <c r="N173" t="s">
        <v>656</v>
      </c>
      <c r="O173" t="s">
        <v>363</v>
      </c>
      <c r="P173" t="s">
        <v>657</v>
      </c>
      <c r="Q173" t="s">
        <v>658</v>
      </c>
      <c r="R173" t="s">
        <v>63</v>
      </c>
      <c r="S173" t="s">
        <v>128</v>
      </c>
      <c r="T173" t="s">
        <v>661</v>
      </c>
      <c r="U173" t="s">
        <v>662</v>
      </c>
      <c r="V173" t="s">
        <v>166</v>
      </c>
      <c r="X173">
        <v>1</v>
      </c>
      <c r="Y173">
        <v>0</v>
      </c>
      <c r="Z173">
        <v>0</v>
      </c>
      <c r="AA173">
        <v>0</v>
      </c>
      <c r="AB173">
        <v>3606170</v>
      </c>
      <c r="AC173" t="s">
        <v>47</v>
      </c>
      <c r="AD173">
        <f>+VLOOKUP(T173,items!$A$2:$D$1255,4,0)</f>
        <v>0</v>
      </c>
      <c r="AE173">
        <f>+VLOOKUP(T173,Tabla1[],5,0)</f>
        <v>0</v>
      </c>
      <c r="AF173">
        <f t="shared" si="2"/>
        <v>6</v>
      </c>
    </row>
    <row r="174" spans="1:32" x14ac:dyDescent="0.25">
      <c r="A174">
        <v>91147</v>
      </c>
      <c r="B174" t="s">
        <v>650</v>
      </c>
      <c r="C174" t="s">
        <v>33</v>
      </c>
      <c r="D174">
        <v>0</v>
      </c>
      <c r="F174" t="s">
        <v>651</v>
      </c>
      <c r="G174" t="s">
        <v>294</v>
      </c>
      <c r="H174" t="s">
        <v>652</v>
      </c>
      <c r="I174" t="s">
        <v>37</v>
      </c>
      <c r="J174" t="s">
        <v>653</v>
      </c>
      <c r="K174" t="s">
        <v>654</v>
      </c>
      <c r="L174" t="s">
        <v>655</v>
      </c>
      <c r="M174" t="s">
        <v>656</v>
      </c>
      <c r="N174" t="s">
        <v>656</v>
      </c>
      <c r="O174" t="s">
        <v>363</v>
      </c>
      <c r="P174" t="s">
        <v>657</v>
      </c>
      <c r="Q174" t="s">
        <v>658</v>
      </c>
      <c r="R174" t="s">
        <v>63</v>
      </c>
      <c r="S174" t="s">
        <v>128</v>
      </c>
      <c r="T174" t="s">
        <v>314</v>
      </c>
      <c r="U174" t="s">
        <v>315</v>
      </c>
      <c r="X174">
        <v>1</v>
      </c>
      <c r="Y174">
        <v>0</v>
      </c>
      <c r="Z174">
        <v>0</v>
      </c>
      <c r="AA174">
        <v>0</v>
      </c>
      <c r="AB174">
        <v>85000</v>
      </c>
      <c r="AC174" t="s">
        <v>47</v>
      </c>
      <c r="AD174">
        <f>+VLOOKUP(T174,items!$A$2:$D$1255,4,0)</f>
        <v>0</v>
      </c>
      <c r="AE174">
        <f>+VLOOKUP(T174,Tabla1[],5,0)</f>
        <v>0</v>
      </c>
      <c r="AF174">
        <f t="shared" si="2"/>
        <v>6</v>
      </c>
    </row>
    <row r="175" spans="1:32" x14ac:dyDescent="0.25">
      <c r="A175">
        <v>91163</v>
      </c>
      <c r="B175" t="s">
        <v>663</v>
      </c>
      <c r="C175" t="s">
        <v>33</v>
      </c>
      <c r="D175">
        <v>0</v>
      </c>
      <c r="F175" t="s">
        <v>651</v>
      </c>
      <c r="G175" t="s">
        <v>664</v>
      </c>
      <c r="H175" t="s">
        <v>665</v>
      </c>
      <c r="I175" t="s">
        <v>37</v>
      </c>
      <c r="J175" t="s">
        <v>666</v>
      </c>
      <c r="K175" t="s">
        <v>667</v>
      </c>
      <c r="L175" t="s">
        <v>37</v>
      </c>
      <c r="M175" t="s">
        <v>479</v>
      </c>
      <c r="N175" t="s">
        <v>479</v>
      </c>
      <c r="O175" t="s">
        <v>572</v>
      </c>
      <c r="P175" t="s">
        <v>253</v>
      </c>
      <c r="Q175" t="s">
        <v>253</v>
      </c>
      <c r="R175" t="s">
        <v>43</v>
      </c>
      <c r="S175" t="s">
        <v>88</v>
      </c>
      <c r="T175" t="s">
        <v>668</v>
      </c>
      <c r="U175" t="s">
        <v>669</v>
      </c>
      <c r="X175">
        <v>1</v>
      </c>
      <c r="Y175">
        <v>0</v>
      </c>
      <c r="Z175">
        <v>0</v>
      </c>
      <c r="AA175">
        <v>0</v>
      </c>
      <c r="AB175">
        <v>330000</v>
      </c>
      <c r="AC175" t="s">
        <v>47</v>
      </c>
      <c r="AD175">
        <f>+VLOOKUP(T175,items!$A$2:$D$1255,4,0)</f>
        <v>0</v>
      </c>
      <c r="AE175">
        <f>+VLOOKUP(T175,Tabla1[],5,0)</f>
        <v>0</v>
      </c>
      <c r="AF175">
        <f t="shared" si="2"/>
        <v>8</v>
      </c>
    </row>
    <row r="176" spans="1:32" x14ac:dyDescent="0.25">
      <c r="A176">
        <v>91163</v>
      </c>
      <c r="B176" t="s">
        <v>663</v>
      </c>
      <c r="C176" t="s">
        <v>33</v>
      </c>
      <c r="D176">
        <v>0</v>
      </c>
      <c r="F176" t="s">
        <v>651</v>
      </c>
      <c r="G176" t="s">
        <v>664</v>
      </c>
      <c r="H176" t="s">
        <v>665</v>
      </c>
      <c r="I176" t="s">
        <v>37</v>
      </c>
      <c r="J176" t="s">
        <v>666</v>
      </c>
      <c r="K176" t="s">
        <v>667</v>
      </c>
      <c r="L176" t="s">
        <v>37</v>
      </c>
      <c r="M176" t="s">
        <v>479</v>
      </c>
      <c r="N176" t="s">
        <v>479</v>
      </c>
      <c r="O176" t="s">
        <v>572</v>
      </c>
      <c r="P176" t="s">
        <v>253</v>
      </c>
      <c r="Q176" t="s">
        <v>253</v>
      </c>
      <c r="R176" t="s">
        <v>43</v>
      </c>
      <c r="S176" t="s">
        <v>88</v>
      </c>
      <c r="T176" t="s">
        <v>670</v>
      </c>
      <c r="U176" t="s">
        <v>671</v>
      </c>
      <c r="X176">
        <v>3</v>
      </c>
      <c r="Y176">
        <v>0</v>
      </c>
      <c r="Z176">
        <v>0</v>
      </c>
      <c r="AA176">
        <v>0</v>
      </c>
      <c r="AB176">
        <v>252408</v>
      </c>
      <c r="AC176" t="s">
        <v>47</v>
      </c>
      <c r="AD176">
        <f>+VLOOKUP(T176,items!$A$2:$D$1255,4,0)</f>
        <v>0</v>
      </c>
      <c r="AE176">
        <f>+VLOOKUP(T176,Tabla1[],5,0)</f>
        <v>0</v>
      </c>
      <c r="AF176">
        <f t="shared" si="2"/>
        <v>8</v>
      </c>
    </row>
    <row r="177" spans="1:32" x14ac:dyDescent="0.25">
      <c r="A177">
        <v>91163</v>
      </c>
      <c r="B177" t="s">
        <v>663</v>
      </c>
      <c r="C177" t="s">
        <v>33</v>
      </c>
      <c r="D177">
        <v>0</v>
      </c>
      <c r="F177" t="s">
        <v>651</v>
      </c>
      <c r="G177" t="s">
        <v>664</v>
      </c>
      <c r="H177" t="s">
        <v>665</v>
      </c>
      <c r="I177" t="s">
        <v>37</v>
      </c>
      <c r="J177" t="s">
        <v>666</v>
      </c>
      <c r="K177" t="s">
        <v>667</v>
      </c>
      <c r="L177" t="s">
        <v>37</v>
      </c>
      <c r="M177" t="s">
        <v>479</v>
      </c>
      <c r="N177" t="s">
        <v>479</v>
      </c>
      <c r="O177" t="s">
        <v>572</v>
      </c>
      <c r="P177" t="s">
        <v>253</v>
      </c>
      <c r="Q177" t="s">
        <v>253</v>
      </c>
      <c r="R177" t="s">
        <v>43</v>
      </c>
      <c r="S177" t="s">
        <v>88</v>
      </c>
      <c r="T177" t="s">
        <v>388</v>
      </c>
      <c r="U177" t="s">
        <v>389</v>
      </c>
      <c r="X177">
        <v>26</v>
      </c>
      <c r="Y177">
        <v>0</v>
      </c>
      <c r="Z177">
        <v>0</v>
      </c>
      <c r="AA177">
        <v>0</v>
      </c>
      <c r="AB177">
        <v>1768000</v>
      </c>
      <c r="AC177" t="s">
        <v>47</v>
      </c>
      <c r="AD177">
        <f>+VLOOKUP(T177,items!$A$2:$D$1255,4,0)</f>
        <v>0</v>
      </c>
      <c r="AE177">
        <f>+VLOOKUP(T177,Tabla1[],5,0)</f>
        <v>0</v>
      </c>
      <c r="AF177">
        <f t="shared" si="2"/>
        <v>8</v>
      </c>
    </row>
    <row r="178" spans="1:32" x14ac:dyDescent="0.25">
      <c r="A178">
        <v>91163</v>
      </c>
      <c r="B178" t="s">
        <v>663</v>
      </c>
      <c r="C178" t="s">
        <v>33</v>
      </c>
      <c r="D178">
        <v>0</v>
      </c>
      <c r="F178" t="s">
        <v>651</v>
      </c>
      <c r="G178" t="s">
        <v>664</v>
      </c>
      <c r="H178" t="s">
        <v>665</v>
      </c>
      <c r="I178" t="s">
        <v>37</v>
      </c>
      <c r="J178" t="s">
        <v>666</v>
      </c>
      <c r="K178" t="s">
        <v>667</v>
      </c>
      <c r="L178" t="s">
        <v>37</v>
      </c>
      <c r="M178" t="s">
        <v>479</v>
      </c>
      <c r="N178" t="s">
        <v>479</v>
      </c>
      <c r="O178" t="s">
        <v>572</v>
      </c>
      <c r="P178" t="s">
        <v>253</v>
      </c>
      <c r="Q178" t="s">
        <v>253</v>
      </c>
      <c r="R178" t="s">
        <v>43</v>
      </c>
      <c r="S178" t="s">
        <v>88</v>
      </c>
      <c r="T178" t="s">
        <v>299</v>
      </c>
      <c r="U178" t="s">
        <v>300</v>
      </c>
      <c r="X178">
        <v>1</v>
      </c>
      <c r="Y178">
        <v>0</v>
      </c>
      <c r="Z178">
        <v>0</v>
      </c>
      <c r="AA178">
        <v>0</v>
      </c>
      <c r="AB178">
        <v>400000</v>
      </c>
      <c r="AC178" t="s">
        <v>47</v>
      </c>
      <c r="AD178">
        <f>+VLOOKUP(T178,items!$A$2:$D$1255,4,0)</f>
        <v>0</v>
      </c>
      <c r="AE178">
        <f>+VLOOKUP(T178,Tabla1[],5,0)</f>
        <v>0</v>
      </c>
      <c r="AF178">
        <f t="shared" si="2"/>
        <v>8</v>
      </c>
    </row>
    <row r="179" spans="1:32" x14ac:dyDescent="0.25">
      <c r="A179">
        <v>91163</v>
      </c>
      <c r="B179" t="s">
        <v>663</v>
      </c>
      <c r="C179" t="s">
        <v>33</v>
      </c>
      <c r="D179">
        <v>0</v>
      </c>
      <c r="F179" t="s">
        <v>651</v>
      </c>
      <c r="G179" t="s">
        <v>664</v>
      </c>
      <c r="H179" t="s">
        <v>665</v>
      </c>
      <c r="I179" t="s">
        <v>37</v>
      </c>
      <c r="J179" t="s">
        <v>666</v>
      </c>
      <c r="K179" t="s">
        <v>667</v>
      </c>
      <c r="L179" t="s">
        <v>37</v>
      </c>
      <c r="M179" t="s">
        <v>479</v>
      </c>
      <c r="N179" t="s">
        <v>479</v>
      </c>
      <c r="O179" t="s">
        <v>572</v>
      </c>
      <c r="P179" t="s">
        <v>253</v>
      </c>
      <c r="Q179" t="s">
        <v>253</v>
      </c>
      <c r="R179" t="s">
        <v>43</v>
      </c>
      <c r="S179" t="s">
        <v>88</v>
      </c>
      <c r="T179" t="s">
        <v>474</v>
      </c>
      <c r="U179" t="s">
        <v>475</v>
      </c>
      <c r="X179">
        <v>1</v>
      </c>
      <c r="Y179">
        <v>0</v>
      </c>
      <c r="Z179">
        <v>0</v>
      </c>
      <c r="AA179">
        <v>0</v>
      </c>
      <c r="AB179">
        <v>600000</v>
      </c>
      <c r="AC179" t="s">
        <v>47</v>
      </c>
      <c r="AD179">
        <f>+VLOOKUP(T179,items!$A$2:$D$1255,4,0)</f>
        <v>0</v>
      </c>
      <c r="AE179">
        <f>+VLOOKUP(T179,Tabla1[],5,0)</f>
        <v>0</v>
      </c>
      <c r="AF179">
        <f t="shared" si="2"/>
        <v>8</v>
      </c>
    </row>
    <row r="180" spans="1:32" x14ac:dyDescent="0.25">
      <c r="A180">
        <v>91263</v>
      </c>
      <c r="B180" t="s">
        <v>672</v>
      </c>
      <c r="C180" t="s">
        <v>33</v>
      </c>
      <c r="D180">
        <v>0</v>
      </c>
      <c r="F180" t="s">
        <v>673</v>
      </c>
      <c r="G180" t="s">
        <v>674</v>
      </c>
      <c r="H180" t="s">
        <v>675</v>
      </c>
      <c r="I180" t="s">
        <v>676</v>
      </c>
      <c r="J180" t="s">
        <v>677</v>
      </c>
      <c r="K180" t="s">
        <v>678</v>
      </c>
      <c r="L180" t="s">
        <v>679</v>
      </c>
      <c r="M180" t="s">
        <v>680</v>
      </c>
      <c r="N180" t="s">
        <v>40</v>
      </c>
      <c r="O180" t="s">
        <v>681</v>
      </c>
      <c r="P180" t="s">
        <v>682</v>
      </c>
      <c r="Q180" t="s">
        <v>683</v>
      </c>
      <c r="R180" t="s">
        <v>127</v>
      </c>
      <c r="S180" t="s">
        <v>256</v>
      </c>
      <c r="T180" t="s">
        <v>684</v>
      </c>
      <c r="U180" t="s">
        <v>685</v>
      </c>
      <c r="W180" t="s">
        <v>211</v>
      </c>
      <c r="X180">
        <v>5</v>
      </c>
      <c r="Y180">
        <v>0</v>
      </c>
      <c r="Z180">
        <v>0</v>
      </c>
      <c r="AA180">
        <v>0</v>
      </c>
      <c r="AB180">
        <v>2738965</v>
      </c>
      <c r="AC180" t="s">
        <v>47</v>
      </c>
      <c r="AD180">
        <f>+VLOOKUP(T180,items!$A$2:$D$1255,4,0)</f>
        <v>0</v>
      </c>
      <c r="AE180">
        <f>+VLOOKUP(T180,Tabla1[],5,0)</f>
        <v>0</v>
      </c>
      <c r="AF180">
        <f t="shared" si="2"/>
        <v>10</v>
      </c>
    </row>
    <row r="181" spans="1:32" x14ac:dyDescent="0.25">
      <c r="A181">
        <v>91263</v>
      </c>
      <c r="B181" t="s">
        <v>672</v>
      </c>
      <c r="C181" t="s">
        <v>33</v>
      </c>
      <c r="D181">
        <v>0</v>
      </c>
      <c r="F181" t="s">
        <v>673</v>
      </c>
      <c r="G181" t="s">
        <v>674</v>
      </c>
      <c r="H181" t="s">
        <v>675</v>
      </c>
      <c r="I181" t="s">
        <v>676</v>
      </c>
      <c r="J181" t="s">
        <v>677</v>
      </c>
      <c r="K181" t="s">
        <v>678</v>
      </c>
      <c r="L181" t="s">
        <v>679</v>
      </c>
      <c r="M181" t="s">
        <v>680</v>
      </c>
      <c r="N181" t="s">
        <v>40</v>
      </c>
      <c r="O181" t="s">
        <v>681</v>
      </c>
      <c r="P181" t="s">
        <v>682</v>
      </c>
      <c r="Q181" t="s">
        <v>683</v>
      </c>
      <c r="R181" t="s">
        <v>127</v>
      </c>
      <c r="S181" t="s">
        <v>256</v>
      </c>
      <c r="T181" t="s">
        <v>686</v>
      </c>
      <c r="U181" t="s">
        <v>687</v>
      </c>
      <c r="V181" t="s">
        <v>688</v>
      </c>
      <c r="W181" t="s">
        <v>117</v>
      </c>
      <c r="X181">
        <v>5</v>
      </c>
      <c r="Y181">
        <v>0</v>
      </c>
      <c r="Z181">
        <v>0</v>
      </c>
      <c r="AA181">
        <v>0</v>
      </c>
      <c r="AB181">
        <v>8410995</v>
      </c>
      <c r="AC181" t="s">
        <v>47</v>
      </c>
      <c r="AD181">
        <f>+VLOOKUP(T181,items!$A$2:$D$1255,4,0)</f>
        <v>0</v>
      </c>
      <c r="AE181">
        <f>+VLOOKUP(T181,Tabla1[],5,0)</f>
        <v>0</v>
      </c>
      <c r="AF181">
        <f t="shared" si="2"/>
        <v>10</v>
      </c>
    </row>
    <row r="182" spans="1:32" x14ac:dyDescent="0.25">
      <c r="A182">
        <v>91263</v>
      </c>
      <c r="B182" t="s">
        <v>672</v>
      </c>
      <c r="C182" t="s">
        <v>33</v>
      </c>
      <c r="D182">
        <v>0</v>
      </c>
      <c r="F182" t="s">
        <v>673</v>
      </c>
      <c r="G182" t="s">
        <v>674</v>
      </c>
      <c r="H182" t="s">
        <v>675</v>
      </c>
      <c r="I182" t="s">
        <v>676</v>
      </c>
      <c r="J182" t="s">
        <v>677</v>
      </c>
      <c r="K182" t="s">
        <v>678</v>
      </c>
      <c r="L182" t="s">
        <v>679</v>
      </c>
      <c r="M182" t="s">
        <v>680</v>
      </c>
      <c r="N182" t="s">
        <v>40</v>
      </c>
      <c r="O182" t="s">
        <v>681</v>
      </c>
      <c r="P182" t="s">
        <v>682</v>
      </c>
      <c r="Q182" t="s">
        <v>683</v>
      </c>
      <c r="R182" t="s">
        <v>127</v>
      </c>
      <c r="S182" t="s">
        <v>256</v>
      </c>
      <c r="T182" t="s">
        <v>689</v>
      </c>
      <c r="U182" t="s">
        <v>690</v>
      </c>
      <c r="X182">
        <v>5</v>
      </c>
      <c r="Y182">
        <v>1000</v>
      </c>
      <c r="Z182">
        <v>1000</v>
      </c>
      <c r="AA182">
        <v>0</v>
      </c>
      <c r="AB182">
        <v>1187550</v>
      </c>
      <c r="AC182" t="s">
        <v>47</v>
      </c>
      <c r="AD182">
        <f>+VLOOKUP(T182,items!$A$2:$D$1255,4,0)</f>
        <v>0</v>
      </c>
      <c r="AE182">
        <f>+VLOOKUP(T182,Tabla1[],5,0)</f>
        <v>0</v>
      </c>
      <c r="AF182">
        <f t="shared" si="2"/>
        <v>10</v>
      </c>
    </row>
    <row r="183" spans="1:32" x14ac:dyDescent="0.25">
      <c r="A183">
        <v>91263</v>
      </c>
      <c r="B183" t="s">
        <v>672</v>
      </c>
      <c r="C183" t="s">
        <v>33</v>
      </c>
      <c r="D183">
        <v>0</v>
      </c>
      <c r="F183" t="s">
        <v>673</v>
      </c>
      <c r="G183" t="s">
        <v>674</v>
      </c>
      <c r="H183" t="s">
        <v>675</v>
      </c>
      <c r="I183" t="s">
        <v>676</v>
      </c>
      <c r="J183" t="s">
        <v>677</v>
      </c>
      <c r="K183" t="s">
        <v>678</v>
      </c>
      <c r="L183" t="s">
        <v>679</v>
      </c>
      <c r="M183" t="s">
        <v>680</v>
      </c>
      <c r="N183" t="s">
        <v>40</v>
      </c>
      <c r="O183" t="s">
        <v>681</v>
      </c>
      <c r="P183" t="s">
        <v>682</v>
      </c>
      <c r="Q183" t="s">
        <v>683</v>
      </c>
      <c r="R183" t="s">
        <v>127</v>
      </c>
      <c r="S183" t="s">
        <v>256</v>
      </c>
      <c r="T183" t="s">
        <v>691</v>
      </c>
      <c r="U183" t="s">
        <v>692</v>
      </c>
      <c r="X183">
        <v>1</v>
      </c>
      <c r="Y183">
        <v>0</v>
      </c>
      <c r="Z183">
        <v>0</v>
      </c>
      <c r="AA183">
        <v>0</v>
      </c>
      <c r="AB183">
        <v>80000</v>
      </c>
      <c r="AC183" t="s">
        <v>47</v>
      </c>
      <c r="AD183" t="e">
        <f>+VLOOKUP(T183,items!$A$2:$D$1255,4,0)</f>
        <v>#N/A</v>
      </c>
      <c r="AE183" t="e">
        <f>+VLOOKUP(T183,Tabla1[],5,0)</f>
        <v>#N/A</v>
      </c>
      <c r="AF183">
        <f t="shared" si="2"/>
        <v>10</v>
      </c>
    </row>
    <row r="184" spans="1:32" x14ac:dyDescent="0.25">
      <c r="A184">
        <v>91296</v>
      </c>
      <c r="B184" t="s">
        <v>693</v>
      </c>
      <c r="C184" t="s">
        <v>33</v>
      </c>
      <c r="D184">
        <v>0</v>
      </c>
      <c r="F184" t="s">
        <v>673</v>
      </c>
      <c r="G184" t="s">
        <v>598</v>
      </c>
      <c r="H184" t="s">
        <v>694</v>
      </c>
      <c r="I184" t="s">
        <v>37</v>
      </c>
      <c r="J184" t="s">
        <v>37</v>
      </c>
      <c r="K184" t="s">
        <v>695</v>
      </c>
      <c r="L184" t="s">
        <v>696</v>
      </c>
      <c r="M184" t="s">
        <v>205</v>
      </c>
      <c r="N184" t="s">
        <v>205</v>
      </c>
      <c r="O184" t="s">
        <v>206</v>
      </c>
      <c r="P184" t="s">
        <v>697</v>
      </c>
      <c r="Q184" t="s">
        <v>423</v>
      </c>
      <c r="R184" t="s">
        <v>63</v>
      </c>
      <c r="S184" t="s">
        <v>108</v>
      </c>
      <c r="T184" t="s">
        <v>698</v>
      </c>
      <c r="U184" t="s">
        <v>699</v>
      </c>
      <c r="X184">
        <v>7</v>
      </c>
      <c r="Y184">
        <v>0</v>
      </c>
      <c r="Z184">
        <v>0</v>
      </c>
      <c r="AA184">
        <v>0</v>
      </c>
      <c r="AB184">
        <v>1565200</v>
      </c>
      <c r="AC184" t="s">
        <v>47</v>
      </c>
      <c r="AD184">
        <f>+VLOOKUP(T184,items!$A$2:$D$1255,4,0)</f>
        <v>0</v>
      </c>
      <c r="AE184">
        <f>+VLOOKUP(T184,Tabla1[],5,0)</f>
        <v>0</v>
      </c>
      <c r="AF184">
        <f t="shared" si="2"/>
        <v>6</v>
      </c>
    </row>
    <row r="185" spans="1:32" x14ac:dyDescent="0.25">
      <c r="A185">
        <v>91296</v>
      </c>
      <c r="B185" t="s">
        <v>693</v>
      </c>
      <c r="C185" t="s">
        <v>33</v>
      </c>
      <c r="D185">
        <v>0</v>
      </c>
      <c r="F185" t="s">
        <v>673</v>
      </c>
      <c r="G185" t="s">
        <v>598</v>
      </c>
      <c r="H185" t="s">
        <v>694</v>
      </c>
      <c r="I185" t="s">
        <v>37</v>
      </c>
      <c r="J185" t="s">
        <v>37</v>
      </c>
      <c r="K185" t="s">
        <v>695</v>
      </c>
      <c r="L185" t="s">
        <v>696</v>
      </c>
      <c r="M185" t="s">
        <v>205</v>
      </c>
      <c r="N185" t="s">
        <v>205</v>
      </c>
      <c r="O185" t="s">
        <v>206</v>
      </c>
      <c r="P185" t="s">
        <v>697</v>
      </c>
      <c r="Q185" t="s">
        <v>423</v>
      </c>
      <c r="R185" t="s">
        <v>63</v>
      </c>
      <c r="S185" t="s">
        <v>108</v>
      </c>
      <c r="T185" t="s">
        <v>700</v>
      </c>
      <c r="U185" t="s">
        <v>701</v>
      </c>
      <c r="V185" t="s">
        <v>702</v>
      </c>
      <c r="X185">
        <v>7</v>
      </c>
      <c r="Y185">
        <v>0</v>
      </c>
      <c r="Z185">
        <v>0</v>
      </c>
      <c r="AA185">
        <v>0</v>
      </c>
      <c r="AB185">
        <v>23262141</v>
      </c>
      <c r="AC185" t="s">
        <v>47</v>
      </c>
      <c r="AD185">
        <f>+VLOOKUP(T185,items!$A$2:$D$1255,4,0)</f>
        <v>0</v>
      </c>
      <c r="AE185">
        <f>+VLOOKUP(T185,Tabla1[],5,0)</f>
        <v>0</v>
      </c>
      <c r="AF185">
        <f t="shared" si="2"/>
        <v>6</v>
      </c>
    </row>
    <row r="186" spans="1:32" x14ac:dyDescent="0.25">
      <c r="A186">
        <v>91296</v>
      </c>
      <c r="B186" t="s">
        <v>693</v>
      </c>
      <c r="C186" t="s">
        <v>33</v>
      </c>
      <c r="D186">
        <v>0</v>
      </c>
      <c r="F186" t="s">
        <v>673</v>
      </c>
      <c r="G186" t="s">
        <v>598</v>
      </c>
      <c r="H186" t="s">
        <v>694</v>
      </c>
      <c r="I186" t="s">
        <v>37</v>
      </c>
      <c r="J186" t="s">
        <v>37</v>
      </c>
      <c r="K186" t="s">
        <v>695</v>
      </c>
      <c r="L186" t="s">
        <v>696</v>
      </c>
      <c r="M186" t="s">
        <v>205</v>
      </c>
      <c r="N186" t="s">
        <v>205</v>
      </c>
      <c r="O186" t="s">
        <v>206</v>
      </c>
      <c r="P186" t="s">
        <v>697</v>
      </c>
      <c r="Q186" t="s">
        <v>423</v>
      </c>
      <c r="R186" t="s">
        <v>63</v>
      </c>
      <c r="S186" t="s">
        <v>108</v>
      </c>
      <c r="T186" t="s">
        <v>314</v>
      </c>
      <c r="U186" t="s">
        <v>315</v>
      </c>
      <c r="X186">
        <v>1</v>
      </c>
      <c r="Y186">
        <v>0</v>
      </c>
      <c r="Z186">
        <v>0</v>
      </c>
      <c r="AA186">
        <v>0</v>
      </c>
      <c r="AB186">
        <v>1200000</v>
      </c>
      <c r="AC186" t="s">
        <v>47</v>
      </c>
      <c r="AD186">
        <f>+VLOOKUP(T186,items!$A$2:$D$1255,4,0)</f>
        <v>0</v>
      </c>
      <c r="AE186">
        <f>+VLOOKUP(T186,Tabla1[],5,0)</f>
        <v>0</v>
      </c>
      <c r="AF186">
        <f t="shared" si="2"/>
        <v>6</v>
      </c>
    </row>
    <row r="187" spans="1:32" x14ac:dyDescent="0.25">
      <c r="A187">
        <v>91405</v>
      </c>
      <c r="B187" t="s">
        <v>703</v>
      </c>
      <c r="C187" t="s">
        <v>33</v>
      </c>
      <c r="D187">
        <v>0</v>
      </c>
      <c r="F187" t="s">
        <v>704</v>
      </c>
      <c r="G187" t="s">
        <v>705</v>
      </c>
      <c r="H187" t="s">
        <v>706</v>
      </c>
      <c r="I187" t="s">
        <v>707</v>
      </c>
      <c r="J187" t="s">
        <v>708</v>
      </c>
      <c r="K187" t="s">
        <v>709</v>
      </c>
      <c r="L187" t="s">
        <v>710</v>
      </c>
      <c r="M187" t="s">
        <v>293</v>
      </c>
      <c r="N187" t="s">
        <v>711</v>
      </c>
      <c r="O187" t="s">
        <v>712</v>
      </c>
      <c r="P187" t="s">
        <v>572</v>
      </c>
      <c r="Q187" t="s">
        <v>573</v>
      </c>
      <c r="R187" t="s">
        <v>127</v>
      </c>
      <c r="S187" t="s">
        <v>44</v>
      </c>
      <c r="T187" t="s">
        <v>713</v>
      </c>
      <c r="U187" t="s">
        <v>714</v>
      </c>
      <c r="X187">
        <v>3</v>
      </c>
      <c r="Y187">
        <v>0</v>
      </c>
      <c r="Z187">
        <v>0</v>
      </c>
      <c r="AA187">
        <v>0</v>
      </c>
      <c r="AB187">
        <v>816000</v>
      </c>
      <c r="AC187" t="s">
        <v>47</v>
      </c>
      <c r="AD187">
        <f>+VLOOKUP(T187,items!$A$2:$D$1255,4,0)</f>
        <v>0</v>
      </c>
      <c r="AE187">
        <f>+VLOOKUP(T187,Tabla1[],5,0)</f>
        <v>0</v>
      </c>
      <c r="AF187">
        <f t="shared" si="2"/>
        <v>8</v>
      </c>
    </row>
    <row r="188" spans="1:32" x14ac:dyDescent="0.25">
      <c r="A188">
        <v>91405</v>
      </c>
      <c r="B188" t="s">
        <v>703</v>
      </c>
      <c r="C188" t="s">
        <v>33</v>
      </c>
      <c r="D188">
        <v>0</v>
      </c>
      <c r="F188" t="s">
        <v>704</v>
      </c>
      <c r="G188" t="s">
        <v>705</v>
      </c>
      <c r="H188" t="s">
        <v>706</v>
      </c>
      <c r="I188" t="s">
        <v>707</v>
      </c>
      <c r="J188" t="s">
        <v>708</v>
      </c>
      <c r="K188" t="s">
        <v>709</v>
      </c>
      <c r="L188" t="s">
        <v>710</v>
      </c>
      <c r="M188" t="s">
        <v>293</v>
      </c>
      <c r="N188" t="s">
        <v>711</v>
      </c>
      <c r="O188" t="s">
        <v>712</v>
      </c>
      <c r="P188" t="s">
        <v>572</v>
      </c>
      <c r="Q188" t="s">
        <v>573</v>
      </c>
      <c r="R188" t="s">
        <v>127</v>
      </c>
      <c r="S188" t="s">
        <v>44</v>
      </c>
      <c r="T188" t="s">
        <v>713</v>
      </c>
      <c r="U188" t="s">
        <v>714</v>
      </c>
      <c r="X188">
        <v>3</v>
      </c>
      <c r="Y188">
        <v>0</v>
      </c>
      <c r="Z188">
        <v>0</v>
      </c>
      <c r="AA188">
        <v>0</v>
      </c>
      <c r="AB188">
        <v>816000</v>
      </c>
      <c r="AC188" t="s">
        <v>47</v>
      </c>
      <c r="AD188">
        <f>+VLOOKUP(T188,items!$A$2:$D$1255,4,0)</f>
        <v>0</v>
      </c>
      <c r="AE188">
        <f>+VLOOKUP(T188,Tabla1[],5,0)</f>
        <v>0</v>
      </c>
      <c r="AF188">
        <f t="shared" si="2"/>
        <v>8</v>
      </c>
    </row>
    <row r="189" spans="1:32" x14ac:dyDescent="0.25">
      <c r="A189">
        <v>91405</v>
      </c>
      <c r="B189" t="s">
        <v>703</v>
      </c>
      <c r="C189" t="s">
        <v>33</v>
      </c>
      <c r="D189">
        <v>0</v>
      </c>
      <c r="F189" t="s">
        <v>704</v>
      </c>
      <c r="G189" t="s">
        <v>705</v>
      </c>
      <c r="H189" t="s">
        <v>706</v>
      </c>
      <c r="I189" t="s">
        <v>707</v>
      </c>
      <c r="J189" t="s">
        <v>708</v>
      </c>
      <c r="K189" t="s">
        <v>709</v>
      </c>
      <c r="L189" t="s">
        <v>710</v>
      </c>
      <c r="M189" t="s">
        <v>293</v>
      </c>
      <c r="N189" t="s">
        <v>711</v>
      </c>
      <c r="O189" t="s">
        <v>712</v>
      </c>
      <c r="P189" t="s">
        <v>572</v>
      </c>
      <c r="Q189" t="s">
        <v>573</v>
      </c>
      <c r="R189" t="s">
        <v>127</v>
      </c>
      <c r="S189" t="s">
        <v>44</v>
      </c>
      <c r="T189" t="s">
        <v>713</v>
      </c>
      <c r="U189" t="s">
        <v>714</v>
      </c>
      <c r="X189">
        <v>2</v>
      </c>
      <c r="Y189">
        <v>0</v>
      </c>
      <c r="Z189">
        <v>0</v>
      </c>
      <c r="AA189">
        <v>0</v>
      </c>
      <c r="AB189">
        <v>544000</v>
      </c>
      <c r="AC189" t="s">
        <v>47</v>
      </c>
      <c r="AD189">
        <f>+VLOOKUP(T189,items!$A$2:$D$1255,4,0)</f>
        <v>0</v>
      </c>
      <c r="AE189">
        <f>+VLOOKUP(T189,Tabla1[],5,0)</f>
        <v>0</v>
      </c>
      <c r="AF189">
        <f t="shared" si="2"/>
        <v>8</v>
      </c>
    </row>
    <row r="190" spans="1:32" x14ac:dyDescent="0.25">
      <c r="A190">
        <v>91405</v>
      </c>
      <c r="B190" t="s">
        <v>703</v>
      </c>
      <c r="C190" t="s">
        <v>33</v>
      </c>
      <c r="D190">
        <v>0</v>
      </c>
      <c r="F190" t="s">
        <v>704</v>
      </c>
      <c r="G190" t="s">
        <v>705</v>
      </c>
      <c r="H190" t="s">
        <v>706</v>
      </c>
      <c r="I190" t="s">
        <v>707</v>
      </c>
      <c r="J190" t="s">
        <v>708</v>
      </c>
      <c r="K190" t="s">
        <v>709</v>
      </c>
      <c r="L190" t="s">
        <v>710</v>
      </c>
      <c r="M190" t="s">
        <v>293</v>
      </c>
      <c r="N190" t="s">
        <v>711</v>
      </c>
      <c r="O190" t="s">
        <v>712</v>
      </c>
      <c r="P190" t="s">
        <v>572</v>
      </c>
      <c r="Q190" t="s">
        <v>573</v>
      </c>
      <c r="R190" t="s">
        <v>127</v>
      </c>
      <c r="S190" t="s">
        <v>44</v>
      </c>
      <c r="T190" t="s">
        <v>713</v>
      </c>
      <c r="U190" t="s">
        <v>714</v>
      </c>
      <c r="W190" t="s">
        <v>114</v>
      </c>
      <c r="X190">
        <v>3</v>
      </c>
      <c r="Y190">
        <v>0</v>
      </c>
      <c r="Z190">
        <v>0</v>
      </c>
      <c r="AA190">
        <v>0</v>
      </c>
      <c r="AB190">
        <v>897600</v>
      </c>
      <c r="AC190" t="s">
        <v>47</v>
      </c>
      <c r="AD190">
        <f>+VLOOKUP(T190,items!$A$2:$D$1255,4,0)</f>
        <v>0</v>
      </c>
      <c r="AE190">
        <f>+VLOOKUP(T190,Tabla1[],5,0)</f>
        <v>0</v>
      </c>
      <c r="AF190">
        <f t="shared" si="2"/>
        <v>8</v>
      </c>
    </row>
    <row r="191" spans="1:32" x14ac:dyDescent="0.25">
      <c r="A191">
        <v>91405</v>
      </c>
      <c r="B191" t="s">
        <v>703</v>
      </c>
      <c r="C191" t="s">
        <v>33</v>
      </c>
      <c r="D191">
        <v>0</v>
      </c>
      <c r="F191" t="s">
        <v>704</v>
      </c>
      <c r="G191" t="s">
        <v>705</v>
      </c>
      <c r="H191" t="s">
        <v>706</v>
      </c>
      <c r="I191" t="s">
        <v>707</v>
      </c>
      <c r="J191" t="s">
        <v>708</v>
      </c>
      <c r="K191" t="s">
        <v>709</v>
      </c>
      <c r="L191" t="s">
        <v>710</v>
      </c>
      <c r="M191" t="s">
        <v>293</v>
      </c>
      <c r="N191" t="s">
        <v>711</v>
      </c>
      <c r="O191" t="s">
        <v>712</v>
      </c>
      <c r="P191" t="s">
        <v>572</v>
      </c>
      <c r="Q191" t="s">
        <v>573</v>
      </c>
      <c r="R191" t="s">
        <v>127</v>
      </c>
      <c r="S191" t="s">
        <v>44</v>
      </c>
      <c r="T191" t="s">
        <v>713</v>
      </c>
      <c r="U191" t="s">
        <v>714</v>
      </c>
      <c r="X191">
        <v>2</v>
      </c>
      <c r="Y191">
        <v>0</v>
      </c>
      <c r="Z191">
        <v>0</v>
      </c>
      <c r="AA191">
        <v>0</v>
      </c>
      <c r="AB191">
        <v>544000</v>
      </c>
      <c r="AC191" t="s">
        <v>47</v>
      </c>
      <c r="AD191">
        <f>+VLOOKUP(T191,items!$A$2:$D$1255,4,0)</f>
        <v>0</v>
      </c>
      <c r="AE191">
        <f>+VLOOKUP(T191,Tabla1[],5,0)</f>
        <v>0</v>
      </c>
      <c r="AF191">
        <f t="shared" si="2"/>
        <v>8</v>
      </c>
    </row>
    <row r="192" spans="1:32" x14ac:dyDescent="0.25">
      <c r="A192">
        <v>91405</v>
      </c>
      <c r="B192" t="s">
        <v>703</v>
      </c>
      <c r="C192" t="s">
        <v>33</v>
      </c>
      <c r="D192">
        <v>0</v>
      </c>
      <c r="F192" t="s">
        <v>704</v>
      </c>
      <c r="G192" t="s">
        <v>705</v>
      </c>
      <c r="H192" t="s">
        <v>706</v>
      </c>
      <c r="I192" t="s">
        <v>707</v>
      </c>
      <c r="J192" t="s">
        <v>708</v>
      </c>
      <c r="K192" t="s">
        <v>709</v>
      </c>
      <c r="L192" t="s">
        <v>710</v>
      </c>
      <c r="M192" t="s">
        <v>293</v>
      </c>
      <c r="N192" t="s">
        <v>711</v>
      </c>
      <c r="O192" t="s">
        <v>712</v>
      </c>
      <c r="P192" t="s">
        <v>572</v>
      </c>
      <c r="Q192" t="s">
        <v>573</v>
      </c>
      <c r="R192" t="s">
        <v>127</v>
      </c>
      <c r="S192" t="s">
        <v>44</v>
      </c>
      <c r="T192" t="s">
        <v>715</v>
      </c>
      <c r="U192" t="s">
        <v>716</v>
      </c>
      <c r="W192" t="s">
        <v>114</v>
      </c>
      <c r="X192">
        <v>30</v>
      </c>
      <c r="Y192">
        <v>0</v>
      </c>
      <c r="Z192">
        <v>0</v>
      </c>
      <c r="AA192">
        <v>0</v>
      </c>
      <c r="AB192">
        <v>6502500</v>
      </c>
      <c r="AC192" t="s">
        <v>47</v>
      </c>
      <c r="AD192">
        <f>+VLOOKUP(T192,items!$A$2:$D$1255,4,0)</f>
        <v>0</v>
      </c>
      <c r="AE192">
        <f>+VLOOKUP(T192,Tabla1[],5,0)</f>
        <v>0</v>
      </c>
      <c r="AF192">
        <f t="shared" si="2"/>
        <v>8</v>
      </c>
    </row>
    <row r="193" spans="1:32" x14ac:dyDescent="0.25">
      <c r="A193">
        <v>91405</v>
      </c>
      <c r="B193" t="s">
        <v>703</v>
      </c>
      <c r="C193" t="s">
        <v>33</v>
      </c>
      <c r="D193">
        <v>0</v>
      </c>
      <c r="F193" t="s">
        <v>704</v>
      </c>
      <c r="G193" t="s">
        <v>705</v>
      </c>
      <c r="H193" t="s">
        <v>706</v>
      </c>
      <c r="I193" t="s">
        <v>707</v>
      </c>
      <c r="J193" t="s">
        <v>708</v>
      </c>
      <c r="K193" t="s">
        <v>709</v>
      </c>
      <c r="L193" t="s">
        <v>710</v>
      </c>
      <c r="M193" t="s">
        <v>293</v>
      </c>
      <c r="N193" t="s">
        <v>711</v>
      </c>
      <c r="O193" t="s">
        <v>712</v>
      </c>
      <c r="P193" t="s">
        <v>572</v>
      </c>
      <c r="Q193" t="s">
        <v>573</v>
      </c>
      <c r="R193" t="s">
        <v>127</v>
      </c>
      <c r="S193" t="s">
        <v>44</v>
      </c>
      <c r="T193" t="s">
        <v>717</v>
      </c>
      <c r="U193" t="s">
        <v>718</v>
      </c>
      <c r="X193">
        <v>4</v>
      </c>
      <c r="Y193">
        <v>0</v>
      </c>
      <c r="Z193">
        <v>0</v>
      </c>
      <c r="AA193">
        <v>0</v>
      </c>
      <c r="AB193">
        <v>340000</v>
      </c>
      <c r="AC193" t="s">
        <v>47</v>
      </c>
      <c r="AD193">
        <f>+VLOOKUP(T193,items!$A$2:$D$1255,4,0)</f>
        <v>0</v>
      </c>
      <c r="AE193">
        <f>+VLOOKUP(T193,Tabla1[],5,0)</f>
        <v>0</v>
      </c>
      <c r="AF193">
        <f t="shared" si="2"/>
        <v>8</v>
      </c>
    </row>
    <row r="194" spans="1:32" x14ac:dyDescent="0.25">
      <c r="A194">
        <v>91405</v>
      </c>
      <c r="B194" t="s">
        <v>703</v>
      </c>
      <c r="C194" t="s">
        <v>33</v>
      </c>
      <c r="D194">
        <v>0</v>
      </c>
      <c r="F194" t="s">
        <v>704</v>
      </c>
      <c r="G194" t="s">
        <v>705</v>
      </c>
      <c r="H194" t="s">
        <v>706</v>
      </c>
      <c r="I194" t="s">
        <v>707</v>
      </c>
      <c r="J194" t="s">
        <v>708</v>
      </c>
      <c r="K194" t="s">
        <v>709</v>
      </c>
      <c r="L194" t="s">
        <v>710</v>
      </c>
      <c r="M194" t="s">
        <v>293</v>
      </c>
      <c r="N194" t="s">
        <v>711</v>
      </c>
      <c r="O194" t="s">
        <v>712</v>
      </c>
      <c r="P194" t="s">
        <v>572</v>
      </c>
      <c r="Q194" t="s">
        <v>573</v>
      </c>
      <c r="R194" t="s">
        <v>127</v>
      </c>
      <c r="S194" t="s">
        <v>44</v>
      </c>
      <c r="T194" t="s">
        <v>717</v>
      </c>
      <c r="U194" t="s">
        <v>718</v>
      </c>
      <c r="X194">
        <v>3</v>
      </c>
      <c r="Y194">
        <v>0</v>
      </c>
      <c r="Z194">
        <v>0</v>
      </c>
      <c r="AA194">
        <v>0</v>
      </c>
      <c r="AB194">
        <v>255000</v>
      </c>
      <c r="AC194" t="s">
        <v>47</v>
      </c>
      <c r="AD194">
        <f>+VLOOKUP(T194,items!$A$2:$D$1255,4,0)</f>
        <v>0</v>
      </c>
      <c r="AE194">
        <f>+VLOOKUP(T194,Tabla1[],5,0)</f>
        <v>0</v>
      </c>
      <c r="AF194">
        <f t="shared" ref="AF194:AF257" si="3">+MONTH(O194)</f>
        <v>8</v>
      </c>
    </row>
    <row r="195" spans="1:32" x14ac:dyDescent="0.25">
      <c r="A195">
        <v>91405</v>
      </c>
      <c r="B195" t="s">
        <v>703</v>
      </c>
      <c r="C195" t="s">
        <v>33</v>
      </c>
      <c r="D195">
        <v>0</v>
      </c>
      <c r="F195" t="s">
        <v>704</v>
      </c>
      <c r="G195" t="s">
        <v>705</v>
      </c>
      <c r="H195" t="s">
        <v>706</v>
      </c>
      <c r="I195" t="s">
        <v>707</v>
      </c>
      <c r="J195" t="s">
        <v>708</v>
      </c>
      <c r="K195" t="s">
        <v>709</v>
      </c>
      <c r="L195" t="s">
        <v>710</v>
      </c>
      <c r="M195" t="s">
        <v>293</v>
      </c>
      <c r="N195" t="s">
        <v>711</v>
      </c>
      <c r="O195" t="s">
        <v>712</v>
      </c>
      <c r="P195" t="s">
        <v>572</v>
      </c>
      <c r="Q195" t="s">
        <v>573</v>
      </c>
      <c r="R195" t="s">
        <v>127</v>
      </c>
      <c r="S195" t="s">
        <v>44</v>
      </c>
      <c r="T195" t="s">
        <v>717</v>
      </c>
      <c r="U195" t="s">
        <v>718</v>
      </c>
      <c r="X195">
        <v>3</v>
      </c>
      <c r="Y195">
        <v>0</v>
      </c>
      <c r="Z195">
        <v>0</v>
      </c>
      <c r="AA195">
        <v>0</v>
      </c>
      <c r="AB195">
        <v>255000</v>
      </c>
      <c r="AC195" t="s">
        <v>47</v>
      </c>
      <c r="AD195">
        <f>+VLOOKUP(T195,items!$A$2:$D$1255,4,0)</f>
        <v>0</v>
      </c>
      <c r="AE195">
        <f>+VLOOKUP(T195,Tabla1[],5,0)</f>
        <v>0</v>
      </c>
      <c r="AF195">
        <f t="shared" si="3"/>
        <v>8</v>
      </c>
    </row>
    <row r="196" spans="1:32" x14ac:dyDescent="0.25">
      <c r="A196">
        <v>91405</v>
      </c>
      <c r="B196" t="s">
        <v>703</v>
      </c>
      <c r="C196" t="s">
        <v>33</v>
      </c>
      <c r="D196">
        <v>0</v>
      </c>
      <c r="F196" t="s">
        <v>704</v>
      </c>
      <c r="G196" t="s">
        <v>705</v>
      </c>
      <c r="H196" t="s">
        <v>706</v>
      </c>
      <c r="I196" t="s">
        <v>707</v>
      </c>
      <c r="J196" t="s">
        <v>708</v>
      </c>
      <c r="K196" t="s">
        <v>709</v>
      </c>
      <c r="L196" t="s">
        <v>710</v>
      </c>
      <c r="M196" t="s">
        <v>293</v>
      </c>
      <c r="N196" t="s">
        <v>711</v>
      </c>
      <c r="O196" t="s">
        <v>712</v>
      </c>
      <c r="P196" t="s">
        <v>572</v>
      </c>
      <c r="Q196" t="s">
        <v>573</v>
      </c>
      <c r="R196" t="s">
        <v>127</v>
      </c>
      <c r="S196" t="s">
        <v>44</v>
      </c>
      <c r="T196" t="s">
        <v>717</v>
      </c>
      <c r="U196" t="s">
        <v>718</v>
      </c>
      <c r="X196">
        <v>3</v>
      </c>
      <c r="Y196">
        <v>0</v>
      </c>
      <c r="Z196">
        <v>0</v>
      </c>
      <c r="AA196">
        <v>0</v>
      </c>
      <c r="AB196">
        <v>255000</v>
      </c>
      <c r="AC196" t="s">
        <v>47</v>
      </c>
      <c r="AD196">
        <f>+VLOOKUP(T196,items!$A$2:$D$1255,4,0)</f>
        <v>0</v>
      </c>
      <c r="AE196">
        <f>+VLOOKUP(T196,Tabla1[],5,0)</f>
        <v>0</v>
      </c>
      <c r="AF196">
        <f t="shared" si="3"/>
        <v>8</v>
      </c>
    </row>
    <row r="197" spans="1:32" x14ac:dyDescent="0.25">
      <c r="A197">
        <v>91405</v>
      </c>
      <c r="B197" t="s">
        <v>703</v>
      </c>
      <c r="C197" t="s">
        <v>33</v>
      </c>
      <c r="D197">
        <v>0</v>
      </c>
      <c r="F197" t="s">
        <v>704</v>
      </c>
      <c r="G197" t="s">
        <v>705</v>
      </c>
      <c r="H197" t="s">
        <v>706</v>
      </c>
      <c r="I197" t="s">
        <v>707</v>
      </c>
      <c r="J197" t="s">
        <v>708</v>
      </c>
      <c r="K197" t="s">
        <v>709</v>
      </c>
      <c r="L197" t="s">
        <v>710</v>
      </c>
      <c r="M197" t="s">
        <v>293</v>
      </c>
      <c r="N197" t="s">
        <v>711</v>
      </c>
      <c r="O197" t="s">
        <v>712</v>
      </c>
      <c r="P197" t="s">
        <v>572</v>
      </c>
      <c r="Q197" t="s">
        <v>573</v>
      </c>
      <c r="R197" t="s">
        <v>127</v>
      </c>
      <c r="S197" t="s">
        <v>44</v>
      </c>
      <c r="T197" t="s">
        <v>717</v>
      </c>
      <c r="U197" t="s">
        <v>718</v>
      </c>
      <c r="X197">
        <v>3</v>
      </c>
      <c r="Y197">
        <v>0</v>
      </c>
      <c r="Z197">
        <v>0</v>
      </c>
      <c r="AA197">
        <v>0</v>
      </c>
      <c r="AB197">
        <v>255000</v>
      </c>
      <c r="AC197" t="s">
        <v>47</v>
      </c>
      <c r="AD197">
        <f>+VLOOKUP(T197,items!$A$2:$D$1255,4,0)</f>
        <v>0</v>
      </c>
      <c r="AE197">
        <f>+VLOOKUP(T197,Tabla1[],5,0)</f>
        <v>0</v>
      </c>
      <c r="AF197">
        <f t="shared" si="3"/>
        <v>8</v>
      </c>
    </row>
    <row r="198" spans="1:32" x14ac:dyDescent="0.25">
      <c r="A198">
        <v>91405</v>
      </c>
      <c r="B198" t="s">
        <v>703</v>
      </c>
      <c r="C198" t="s">
        <v>33</v>
      </c>
      <c r="D198">
        <v>0</v>
      </c>
      <c r="F198" t="s">
        <v>704</v>
      </c>
      <c r="G198" t="s">
        <v>705</v>
      </c>
      <c r="H198" t="s">
        <v>706</v>
      </c>
      <c r="I198" t="s">
        <v>707</v>
      </c>
      <c r="J198" t="s">
        <v>708</v>
      </c>
      <c r="K198" t="s">
        <v>709</v>
      </c>
      <c r="L198" t="s">
        <v>710</v>
      </c>
      <c r="M198" t="s">
        <v>293</v>
      </c>
      <c r="N198" t="s">
        <v>711</v>
      </c>
      <c r="O198" t="s">
        <v>712</v>
      </c>
      <c r="P198" t="s">
        <v>572</v>
      </c>
      <c r="Q198" t="s">
        <v>573</v>
      </c>
      <c r="R198" t="s">
        <v>127</v>
      </c>
      <c r="S198" t="s">
        <v>44</v>
      </c>
      <c r="T198" t="s">
        <v>719</v>
      </c>
      <c r="U198" t="s">
        <v>720</v>
      </c>
      <c r="W198" t="s">
        <v>114</v>
      </c>
      <c r="X198">
        <v>4</v>
      </c>
      <c r="Y198">
        <v>0</v>
      </c>
      <c r="Z198">
        <v>0</v>
      </c>
      <c r="AA198">
        <v>1000</v>
      </c>
      <c r="AB198">
        <v>2312404</v>
      </c>
      <c r="AC198" t="s">
        <v>47</v>
      </c>
      <c r="AD198" t="str">
        <f>+VLOOKUP(T198,items!$A$2:$D$1255,4,0)</f>
        <v>ALERO</v>
      </c>
      <c r="AE198">
        <f>+VLOOKUP(T198,Tabla1[],5,0)</f>
        <v>0</v>
      </c>
      <c r="AF198">
        <f t="shared" si="3"/>
        <v>8</v>
      </c>
    </row>
    <row r="199" spans="1:32" x14ac:dyDescent="0.25">
      <c r="A199">
        <v>91405</v>
      </c>
      <c r="B199" t="s">
        <v>703</v>
      </c>
      <c r="C199" t="s">
        <v>33</v>
      </c>
      <c r="D199">
        <v>0</v>
      </c>
      <c r="F199" t="s">
        <v>704</v>
      </c>
      <c r="G199" t="s">
        <v>705</v>
      </c>
      <c r="H199" t="s">
        <v>706</v>
      </c>
      <c r="I199" t="s">
        <v>707</v>
      </c>
      <c r="J199" t="s">
        <v>708</v>
      </c>
      <c r="K199" t="s">
        <v>709</v>
      </c>
      <c r="L199" t="s">
        <v>710</v>
      </c>
      <c r="M199" t="s">
        <v>293</v>
      </c>
      <c r="N199" t="s">
        <v>711</v>
      </c>
      <c r="O199" t="s">
        <v>712</v>
      </c>
      <c r="P199" t="s">
        <v>572</v>
      </c>
      <c r="Q199" t="s">
        <v>573</v>
      </c>
      <c r="R199" t="s">
        <v>127</v>
      </c>
      <c r="S199" t="s">
        <v>44</v>
      </c>
      <c r="T199" t="s">
        <v>431</v>
      </c>
      <c r="U199" t="s">
        <v>432</v>
      </c>
      <c r="X199">
        <v>1</v>
      </c>
      <c r="Y199">
        <v>2400</v>
      </c>
      <c r="Z199">
        <v>0</v>
      </c>
      <c r="AA199">
        <v>0</v>
      </c>
      <c r="AB199">
        <v>1688047</v>
      </c>
      <c r="AC199" t="s">
        <v>47</v>
      </c>
      <c r="AD199">
        <f>+VLOOKUP(T199,items!$A$2:$D$1255,4,0)</f>
        <v>0</v>
      </c>
      <c r="AE199">
        <f>+VLOOKUP(T199,Tabla1[],5,0)</f>
        <v>0</v>
      </c>
      <c r="AF199">
        <f t="shared" si="3"/>
        <v>8</v>
      </c>
    </row>
    <row r="200" spans="1:32" x14ac:dyDescent="0.25">
      <c r="A200">
        <v>91405</v>
      </c>
      <c r="B200" t="s">
        <v>703</v>
      </c>
      <c r="C200" t="s">
        <v>33</v>
      </c>
      <c r="D200">
        <v>0</v>
      </c>
      <c r="F200" t="s">
        <v>704</v>
      </c>
      <c r="G200" t="s">
        <v>705</v>
      </c>
      <c r="H200" t="s">
        <v>706</v>
      </c>
      <c r="I200" t="s">
        <v>707</v>
      </c>
      <c r="J200" t="s">
        <v>708</v>
      </c>
      <c r="K200" t="s">
        <v>709</v>
      </c>
      <c r="L200" t="s">
        <v>710</v>
      </c>
      <c r="M200" t="s">
        <v>293</v>
      </c>
      <c r="N200" t="s">
        <v>711</v>
      </c>
      <c r="O200" t="s">
        <v>712</v>
      </c>
      <c r="P200" t="s">
        <v>572</v>
      </c>
      <c r="Q200" t="s">
        <v>573</v>
      </c>
      <c r="R200" t="s">
        <v>127</v>
      </c>
      <c r="S200" t="s">
        <v>44</v>
      </c>
      <c r="T200" t="s">
        <v>721</v>
      </c>
      <c r="U200" t="s">
        <v>722</v>
      </c>
      <c r="W200" t="s">
        <v>114</v>
      </c>
      <c r="X200">
        <v>2</v>
      </c>
      <c r="Y200">
        <v>4100</v>
      </c>
      <c r="Z200">
        <v>0</v>
      </c>
      <c r="AA200">
        <v>0</v>
      </c>
      <c r="AB200">
        <v>1133500</v>
      </c>
      <c r="AC200" t="s">
        <v>47</v>
      </c>
      <c r="AD200">
        <f>+VLOOKUP(T200,items!$A$2:$D$1255,4,0)</f>
        <v>0</v>
      </c>
      <c r="AE200">
        <f>+VLOOKUP(T200,Tabla1[],5,0)</f>
        <v>0</v>
      </c>
      <c r="AF200">
        <f t="shared" si="3"/>
        <v>8</v>
      </c>
    </row>
    <row r="201" spans="1:32" x14ac:dyDescent="0.25">
      <c r="A201">
        <v>91405</v>
      </c>
      <c r="B201" t="s">
        <v>703</v>
      </c>
      <c r="C201" t="s">
        <v>33</v>
      </c>
      <c r="D201">
        <v>0</v>
      </c>
      <c r="F201" t="s">
        <v>704</v>
      </c>
      <c r="G201" t="s">
        <v>705</v>
      </c>
      <c r="H201" t="s">
        <v>706</v>
      </c>
      <c r="I201" t="s">
        <v>707</v>
      </c>
      <c r="J201" t="s">
        <v>708</v>
      </c>
      <c r="K201" t="s">
        <v>709</v>
      </c>
      <c r="L201" t="s">
        <v>710</v>
      </c>
      <c r="M201" t="s">
        <v>293</v>
      </c>
      <c r="N201" t="s">
        <v>711</v>
      </c>
      <c r="O201" t="s">
        <v>712</v>
      </c>
      <c r="P201" t="s">
        <v>572</v>
      </c>
      <c r="Q201" t="s">
        <v>573</v>
      </c>
      <c r="R201" t="s">
        <v>127</v>
      </c>
      <c r="S201" t="s">
        <v>44</v>
      </c>
      <c r="T201" t="s">
        <v>721</v>
      </c>
      <c r="U201" t="s">
        <v>722</v>
      </c>
      <c r="W201" t="s">
        <v>114</v>
      </c>
      <c r="X201">
        <v>1</v>
      </c>
      <c r="Y201">
        <v>2300</v>
      </c>
      <c r="Z201">
        <v>0</v>
      </c>
      <c r="AA201">
        <v>0</v>
      </c>
      <c r="AB201">
        <v>261894</v>
      </c>
      <c r="AC201" t="s">
        <v>47</v>
      </c>
      <c r="AD201">
        <f>+VLOOKUP(T201,items!$A$2:$D$1255,4,0)</f>
        <v>0</v>
      </c>
      <c r="AE201">
        <f>+VLOOKUP(T201,Tabla1[],5,0)</f>
        <v>0</v>
      </c>
      <c r="AF201">
        <f t="shared" si="3"/>
        <v>8</v>
      </c>
    </row>
    <row r="202" spans="1:32" x14ac:dyDescent="0.25">
      <c r="A202">
        <v>91405</v>
      </c>
      <c r="B202" t="s">
        <v>703</v>
      </c>
      <c r="C202" t="s">
        <v>33</v>
      </c>
      <c r="D202">
        <v>0</v>
      </c>
      <c r="F202" t="s">
        <v>704</v>
      </c>
      <c r="G202" t="s">
        <v>705</v>
      </c>
      <c r="H202" t="s">
        <v>706</v>
      </c>
      <c r="I202" t="s">
        <v>707</v>
      </c>
      <c r="J202" t="s">
        <v>708</v>
      </c>
      <c r="K202" t="s">
        <v>709</v>
      </c>
      <c r="L202" t="s">
        <v>710</v>
      </c>
      <c r="M202" t="s">
        <v>293</v>
      </c>
      <c r="N202" t="s">
        <v>711</v>
      </c>
      <c r="O202" t="s">
        <v>712</v>
      </c>
      <c r="P202" t="s">
        <v>572</v>
      </c>
      <c r="Q202" t="s">
        <v>573</v>
      </c>
      <c r="R202" t="s">
        <v>127</v>
      </c>
      <c r="S202" t="s">
        <v>44</v>
      </c>
      <c r="T202" t="s">
        <v>505</v>
      </c>
      <c r="U202" t="s">
        <v>506</v>
      </c>
      <c r="V202" t="s">
        <v>194</v>
      </c>
      <c r="W202" t="s">
        <v>114</v>
      </c>
      <c r="X202">
        <v>1</v>
      </c>
      <c r="Y202">
        <v>7500</v>
      </c>
      <c r="Z202">
        <v>0</v>
      </c>
      <c r="AA202">
        <v>1500</v>
      </c>
      <c r="AB202">
        <v>3378052</v>
      </c>
      <c r="AC202" t="s">
        <v>47</v>
      </c>
      <c r="AD202">
        <f>+VLOOKUP(T202,items!$A$2:$D$1255,4,0)</f>
        <v>0</v>
      </c>
      <c r="AE202">
        <f>+VLOOKUP(T202,Tabla1[],5,0)</f>
        <v>0</v>
      </c>
      <c r="AF202">
        <f t="shared" si="3"/>
        <v>8</v>
      </c>
    </row>
    <row r="203" spans="1:32" x14ac:dyDescent="0.25">
      <c r="A203">
        <v>91405</v>
      </c>
      <c r="B203" t="s">
        <v>703</v>
      </c>
      <c r="C203" t="s">
        <v>33</v>
      </c>
      <c r="D203">
        <v>0</v>
      </c>
      <c r="F203" t="s">
        <v>704</v>
      </c>
      <c r="G203" t="s">
        <v>705</v>
      </c>
      <c r="H203" t="s">
        <v>706</v>
      </c>
      <c r="I203" t="s">
        <v>707</v>
      </c>
      <c r="J203" t="s">
        <v>708</v>
      </c>
      <c r="K203" t="s">
        <v>709</v>
      </c>
      <c r="L203" t="s">
        <v>710</v>
      </c>
      <c r="M203" t="s">
        <v>293</v>
      </c>
      <c r="N203" t="s">
        <v>711</v>
      </c>
      <c r="O203" t="s">
        <v>712</v>
      </c>
      <c r="P203" t="s">
        <v>572</v>
      </c>
      <c r="Q203" t="s">
        <v>573</v>
      </c>
      <c r="R203" t="s">
        <v>127</v>
      </c>
      <c r="S203" t="s">
        <v>44</v>
      </c>
      <c r="T203" t="s">
        <v>433</v>
      </c>
      <c r="U203" t="s">
        <v>434</v>
      </c>
      <c r="W203" t="s">
        <v>114</v>
      </c>
      <c r="X203">
        <v>1</v>
      </c>
      <c r="Y203">
        <v>2200</v>
      </c>
      <c r="Z203">
        <v>0</v>
      </c>
      <c r="AA203">
        <v>500</v>
      </c>
      <c r="AB203">
        <v>361741</v>
      </c>
      <c r="AC203" t="s">
        <v>47</v>
      </c>
      <c r="AD203">
        <f>+VLOOKUP(T203,items!$A$2:$D$1255,4,0)</f>
        <v>0</v>
      </c>
      <c r="AE203">
        <f>+VLOOKUP(T203,Tabla1[],5,0)</f>
        <v>0</v>
      </c>
      <c r="AF203">
        <f t="shared" si="3"/>
        <v>8</v>
      </c>
    </row>
    <row r="204" spans="1:32" x14ac:dyDescent="0.25">
      <c r="A204">
        <v>91405</v>
      </c>
      <c r="B204" t="s">
        <v>703</v>
      </c>
      <c r="C204" t="s">
        <v>33</v>
      </c>
      <c r="D204">
        <v>0</v>
      </c>
      <c r="F204" t="s">
        <v>704</v>
      </c>
      <c r="G204" t="s">
        <v>705</v>
      </c>
      <c r="H204" t="s">
        <v>706</v>
      </c>
      <c r="I204" t="s">
        <v>707</v>
      </c>
      <c r="J204" t="s">
        <v>708</v>
      </c>
      <c r="K204" t="s">
        <v>709</v>
      </c>
      <c r="L204" t="s">
        <v>710</v>
      </c>
      <c r="M204" t="s">
        <v>293</v>
      </c>
      <c r="N204" t="s">
        <v>711</v>
      </c>
      <c r="O204" t="s">
        <v>712</v>
      </c>
      <c r="P204" t="s">
        <v>572</v>
      </c>
      <c r="Q204" t="s">
        <v>573</v>
      </c>
      <c r="R204" t="s">
        <v>127</v>
      </c>
      <c r="S204" t="s">
        <v>44</v>
      </c>
      <c r="T204" t="s">
        <v>433</v>
      </c>
      <c r="U204" t="s">
        <v>434</v>
      </c>
      <c r="W204" t="s">
        <v>114</v>
      </c>
      <c r="X204">
        <v>1</v>
      </c>
      <c r="Y204">
        <v>2100</v>
      </c>
      <c r="Z204">
        <v>0</v>
      </c>
      <c r="AA204">
        <v>2200</v>
      </c>
      <c r="AB204">
        <v>2148710</v>
      </c>
      <c r="AC204" t="s">
        <v>47</v>
      </c>
      <c r="AD204">
        <f>+VLOOKUP(T204,items!$A$2:$D$1255,4,0)</f>
        <v>0</v>
      </c>
      <c r="AE204">
        <f>+VLOOKUP(T204,Tabla1[],5,0)</f>
        <v>0</v>
      </c>
      <c r="AF204">
        <f t="shared" si="3"/>
        <v>8</v>
      </c>
    </row>
    <row r="205" spans="1:32" x14ac:dyDescent="0.25">
      <c r="A205">
        <v>91405</v>
      </c>
      <c r="B205" t="s">
        <v>703</v>
      </c>
      <c r="C205" t="s">
        <v>33</v>
      </c>
      <c r="D205">
        <v>0</v>
      </c>
      <c r="F205" t="s">
        <v>704</v>
      </c>
      <c r="G205" t="s">
        <v>705</v>
      </c>
      <c r="H205" t="s">
        <v>706</v>
      </c>
      <c r="I205" t="s">
        <v>707</v>
      </c>
      <c r="J205" t="s">
        <v>708</v>
      </c>
      <c r="K205" t="s">
        <v>709</v>
      </c>
      <c r="L205" t="s">
        <v>710</v>
      </c>
      <c r="M205" t="s">
        <v>293</v>
      </c>
      <c r="N205" t="s">
        <v>711</v>
      </c>
      <c r="O205" t="s">
        <v>712</v>
      </c>
      <c r="P205" t="s">
        <v>572</v>
      </c>
      <c r="Q205" t="s">
        <v>573</v>
      </c>
      <c r="R205" t="s">
        <v>127</v>
      </c>
      <c r="S205" t="s">
        <v>44</v>
      </c>
      <c r="T205" t="s">
        <v>433</v>
      </c>
      <c r="U205" t="s">
        <v>434</v>
      </c>
      <c r="W205" t="s">
        <v>114</v>
      </c>
      <c r="X205">
        <v>1</v>
      </c>
      <c r="Y205">
        <v>8100</v>
      </c>
      <c r="Z205">
        <v>0</v>
      </c>
      <c r="AA205">
        <v>1500</v>
      </c>
      <c r="AB205">
        <v>4340905</v>
      </c>
      <c r="AC205" t="s">
        <v>47</v>
      </c>
      <c r="AD205">
        <f>+VLOOKUP(T205,items!$A$2:$D$1255,4,0)</f>
        <v>0</v>
      </c>
      <c r="AE205">
        <f>+VLOOKUP(T205,Tabla1[],5,0)</f>
        <v>0</v>
      </c>
      <c r="AF205">
        <f t="shared" si="3"/>
        <v>8</v>
      </c>
    </row>
    <row r="206" spans="1:32" x14ac:dyDescent="0.25">
      <c r="A206">
        <v>91405</v>
      </c>
      <c r="B206" t="s">
        <v>703</v>
      </c>
      <c r="C206" t="s">
        <v>33</v>
      </c>
      <c r="D206">
        <v>0</v>
      </c>
      <c r="F206" t="s">
        <v>704</v>
      </c>
      <c r="G206" t="s">
        <v>705</v>
      </c>
      <c r="H206" t="s">
        <v>706</v>
      </c>
      <c r="I206" t="s">
        <v>707</v>
      </c>
      <c r="J206" t="s">
        <v>708</v>
      </c>
      <c r="K206" t="s">
        <v>709</v>
      </c>
      <c r="L206" t="s">
        <v>710</v>
      </c>
      <c r="M206" t="s">
        <v>293</v>
      </c>
      <c r="N206" t="s">
        <v>711</v>
      </c>
      <c r="O206" t="s">
        <v>712</v>
      </c>
      <c r="P206" t="s">
        <v>572</v>
      </c>
      <c r="Q206" t="s">
        <v>573</v>
      </c>
      <c r="R206" t="s">
        <v>127</v>
      </c>
      <c r="S206" t="s">
        <v>44</v>
      </c>
      <c r="T206" t="s">
        <v>347</v>
      </c>
      <c r="U206" t="s">
        <v>348</v>
      </c>
      <c r="W206" t="s">
        <v>114</v>
      </c>
      <c r="X206">
        <v>1</v>
      </c>
      <c r="Y206">
        <v>2300</v>
      </c>
      <c r="Z206">
        <v>0</v>
      </c>
      <c r="AA206">
        <v>0</v>
      </c>
      <c r="AB206">
        <v>595000</v>
      </c>
      <c r="AC206" t="s">
        <v>47</v>
      </c>
      <c r="AD206">
        <f>+VLOOKUP(T206,items!$A$2:$D$1255,4,0)</f>
        <v>0</v>
      </c>
      <c r="AE206">
        <f>+VLOOKUP(T206,Tabla1[],5,0)</f>
        <v>0</v>
      </c>
      <c r="AF206">
        <f t="shared" si="3"/>
        <v>8</v>
      </c>
    </row>
    <row r="207" spans="1:32" x14ac:dyDescent="0.25">
      <c r="A207">
        <v>91405</v>
      </c>
      <c r="B207" t="s">
        <v>703</v>
      </c>
      <c r="C207" t="s">
        <v>33</v>
      </c>
      <c r="D207">
        <v>0</v>
      </c>
      <c r="F207" t="s">
        <v>704</v>
      </c>
      <c r="G207" t="s">
        <v>705</v>
      </c>
      <c r="H207" t="s">
        <v>706</v>
      </c>
      <c r="I207" t="s">
        <v>707</v>
      </c>
      <c r="J207" t="s">
        <v>708</v>
      </c>
      <c r="K207" t="s">
        <v>709</v>
      </c>
      <c r="L207" t="s">
        <v>710</v>
      </c>
      <c r="M207" t="s">
        <v>293</v>
      </c>
      <c r="N207" t="s">
        <v>711</v>
      </c>
      <c r="O207" t="s">
        <v>712</v>
      </c>
      <c r="P207" t="s">
        <v>572</v>
      </c>
      <c r="Q207" t="s">
        <v>573</v>
      </c>
      <c r="R207" t="s">
        <v>127</v>
      </c>
      <c r="S207" t="s">
        <v>44</v>
      </c>
      <c r="T207" t="s">
        <v>347</v>
      </c>
      <c r="U207" t="s">
        <v>348</v>
      </c>
      <c r="W207" t="s">
        <v>114</v>
      </c>
      <c r="X207">
        <v>1</v>
      </c>
      <c r="Y207">
        <v>10130</v>
      </c>
      <c r="Z207">
        <v>0</v>
      </c>
      <c r="AA207">
        <v>0</v>
      </c>
      <c r="AB207">
        <v>2196800</v>
      </c>
      <c r="AC207" t="s">
        <v>47</v>
      </c>
      <c r="AD207">
        <f>+VLOOKUP(T207,items!$A$2:$D$1255,4,0)</f>
        <v>0</v>
      </c>
      <c r="AE207">
        <f>+VLOOKUP(T207,Tabla1[],5,0)</f>
        <v>0</v>
      </c>
      <c r="AF207">
        <f t="shared" si="3"/>
        <v>8</v>
      </c>
    </row>
    <row r="208" spans="1:32" x14ac:dyDescent="0.25">
      <c r="A208">
        <v>91405</v>
      </c>
      <c r="B208" t="s">
        <v>703</v>
      </c>
      <c r="C208" t="s">
        <v>33</v>
      </c>
      <c r="D208">
        <v>0</v>
      </c>
      <c r="F208" t="s">
        <v>704</v>
      </c>
      <c r="G208" t="s">
        <v>705</v>
      </c>
      <c r="H208" t="s">
        <v>706</v>
      </c>
      <c r="I208" t="s">
        <v>707</v>
      </c>
      <c r="J208" t="s">
        <v>708</v>
      </c>
      <c r="K208" t="s">
        <v>709</v>
      </c>
      <c r="L208" t="s">
        <v>710</v>
      </c>
      <c r="M208" t="s">
        <v>293</v>
      </c>
      <c r="N208" t="s">
        <v>711</v>
      </c>
      <c r="O208" t="s">
        <v>712</v>
      </c>
      <c r="P208" t="s">
        <v>572</v>
      </c>
      <c r="Q208" t="s">
        <v>573</v>
      </c>
      <c r="R208" t="s">
        <v>127</v>
      </c>
      <c r="S208" t="s">
        <v>44</v>
      </c>
      <c r="T208" t="s">
        <v>347</v>
      </c>
      <c r="U208" t="s">
        <v>348</v>
      </c>
      <c r="W208" t="s">
        <v>114</v>
      </c>
      <c r="X208">
        <v>1</v>
      </c>
      <c r="Y208">
        <v>3360</v>
      </c>
      <c r="Z208">
        <v>0</v>
      </c>
      <c r="AA208">
        <v>0</v>
      </c>
      <c r="AB208">
        <v>388861</v>
      </c>
      <c r="AC208" t="s">
        <v>47</v>
      </c>
      <c r="AD208">
        <f>+VLOOKUP(T208,items!$A$2:$D$1255,4,0)</f>
        <v>0</v>
      </c>
      <c r="AE208">
        <f>+VLOOKUP(T208,Tabla1[],5,0)</f>
        <v>0</v>
      </c>
      <c r="AF208">
        <f t="shared" si="3"/>
        <v>8</v>
      </c>
    </row>
    <row r="209" spans="1:32" x14ac:dyDescent="0.25">
      <c r="A209">
        <v>91405</v>
      </c>
      <c r="B209" t="s">
        <v>703</v>
      </c>
      <c r="C209" t="s">
        <v>33</v>
      </c>
      <c r="D209">
        <v>0</v>
      </c>
      <c r="F209" t="s">
        <v>704</v>
      </c>
      <c r="G209" t="s">
        <v>705</v>
      </c>
      <c r="H209" t="s">
        <v>706</v>
      </c>
      <c r="I209" t="s">
        <v>707</v>
      </c>
      <c r="J209" t="s">
        <v>708</v>
      </c>
      <c r="K209" t="s">
        <v>709</v>
      </c>
      <c r="L209" t="s">
        <v>710</v>
      </c>
      <c r="M209" t="s">
        <v>293</v>
      </c>
      <c r="N209" t="s">
        <v>711</v>
      </c>
      <c r="O209" t="s">
        <v>712</v>
      </c>
      <c r="P209" t="s">
        <v>572</v>
      </c>
      <c r="Q209" t="s">
        <v>573</v>
      </c>
      <c r="R209" t="s">
        <v>127</v>
      </c>
      <c r="S209" t="s">
        <v>44</v>
      </c>
      <c r="T209" t="s">
        <v>347</v>
      </c>
      <c r="U209" t="s">
        <v>348</v>
      </c>
      <c r="W209" t="s">
        <v>114</v>
      </c>
      <c r="X209">
        <v>1</v>
      </c>
      <c r="Y209">
        <v>7700</v>
      </c>
      <c r="Z209">
        <v>0</v>
      </c>
      <c r="AA209">
        <v>0</v>
      </c>
      <c r="AB209">
        <v>1760000</v>
      </c>
      <c r="AC209" t="s">
        <v>47</v>
      </c>
      <c r="AD209">
        <f>+VLOOKUP(T209,items!$A$2:$D$1255,4,0)</f>
        <v>0</v>
      </c>
      <c r="AE209">
        <f>+VLOOKUP(T209,Tabla1[],5,0)</f>
        <v>0</v>
      </c>
      <c r="AF209">
        <f t="shared" si="3"/>
        <v>8</v>
      </c>
    </row>
    <row r="210" spans="1:32" x14ac:dyDescent="0.25">
      <c r="A210">
        <v>91405</v>
      </c>
      <c r="B210" t="s">
        <v>703</v>
      </c>
      <c r="C210" t="s">
        <v>33</v>
      </c>
      <c r="D210">
        <v>0</v>
      </c>
      <c r="F210" t="s">
        <v>704</v>
      </c>
      <c r="G210" t="s">
        <v>705</v>
      </c>
      <c r="H210" t="s">
        <v>706</v>
      </c>
      <c r="I210" t="s">
        <v>707</v>
      </c>
      <c r="J210" t="s">
        <v>708</v>
      </c>
      <c r="K210" t="s">
        <v>709</v>
      </c>
      <c r="L210" t="s">
        <v>710</v>
      </c>
      <c r="M210" t="s">
        <v>293</v>
      </c>
      <c r="N210" t="s">
        <v>711</v>
      </c>
      <c r="O210" t="s">
        <v>712</v>
      </c>
      <c r="P210" t="s">
        <v>572</v>
      </c>
      <c r="Q210" t="s">
        <v>573</v>
      </c>
      <c r="R210" t="s">
        <v>127</v>
      </c>
      <c r="S210" t="s">
        <v>44</v>
      </c>
      <c r="T210" t="s">
        <v>347</v>
      </c>
      <c r="U210" t="s">
        <v>348</v>
      </c>
      <c r="W210" t="s">
        <v>114</v>
      </c>
      <c r="X210">
        <v>2</v>
      </c>
      <c r="Y210">
        <v>8180</v>
      </c>
      <c r="Z210">
        <v>0</v>
      </c>
      <c r="AA210">
        <v>0</v>
      </c>
      <c r="AB210">
        <v>3520000</v>
      </c>
      <c r="AC210" t="s">
        <v>47</v>
      </c>
      <c r="AD210">
        <f>+VLOOKUP(T210,items!$A$2:$D$1255,4,0)</f>
        <v>0</v>
      </c>
      <c r="AE210">
        <f>+VLOOKUP(T210,Tabla1[],5,0)</f>
        <v>0</v>
      </c>
      <c r="AF210">
        <f t="shared" si="3"/>
        <v>8</v>
      </c>
    </row>
    <row r="211" spans="1:32" x14ac:dyDescent="0.25">
      <c r="A211">
        <v>91405</v>
      </c>
      <c r="B211" t="s">
        <v>703</v>
      </c>
      <c r="C211" t="s">
        <v>33</v>
      </c>
      <c r="D211">
        <v>0</v>
      </c>
      <c r="F211" t="s">
        <v>704</v>
      </c>
      <c r="G211" t="s">
        <v>705</v>
      </c>
      <c r="H211" t="s">
        <v>706</v>
      </c>
      <c r="I211" t="s">
        <v>707</v>
      </c>
      <c r="J211" t="s">
        <v>708</v>
      </c>
      <c r="K211" t="s">
        <v>709</v>
      </c>
      <c r="L211" t="s">
        <v>710</v>
      </c>
      <c r="M211" t="s">
        <v>293</v>
      </c>
      <c r="N211" t="s">
        <v>711</v>
      </c>
      <c r="O211" t="s">
        <v>712</v>
      </c>
      <c r="P211" t="s">
        <v>572</v>
      </c>
      <c r="Q211" t="s">
        <v>573</v>
      </c>
      <c r="R211" t="s">
        <v>127</v>
      </c>
      <c r="S211" t="s">
        <v>44</v>
      </c>
      <c r="T211" t="s">
        <v>347</v>
      </c>
      <c r="U211" t="s">
        <v>348</v>
      </c>
      <c r="W211" t="s">
        <v>114</v>
      </c>
      <c r="X211">
        <v>2</v>
      </c>
      <c r="Y211">
        <v>6300</v>
      </c>
      <c r="Z211">
        <v>0</v>
      </c>
      <c r="AA211">
        <v>0</v>
      </c>
      <c r="AB211">
        <v>2928000</v>
      </c>
      <c r="AC211" t="s">
        <v>47</v>
      </c>
      <c r="AD211">
        <f>+VLOOKUP(T211,items!$A$2:$D$1255,4,0)</f>
        <v>0</v>
      </c>
      <c r="AE211">
        <f>+VLOOKUP(T211,Tabla1[],5,0)</f>
        <v>0</v>
      </c>
      <c r="AF211">
        <f t="shared" si="3"/>
        <v>8</v>
      </c>
    </row>
    <row r="212" spans="1:32" x14ac:dyDescent="0.25">
      <c r="A212">
        <v>91405</v>
      </c>
      <c r="B212" t="s">
        <v>703</v>
      </c>
      <c r="C212" t="s">
        <v>33</v>
      </c>
      <c r="D212">
        <v>0</v>
      </c>
      <c r="F212" t="s">
        <v>704</v>
      </c>
      <c r="G212" t="s">
        <v>705</v>
      </c>
      <c r="H212" t="s">
        <v>706</v>
      </c>
      <c r="I212" t="s">
        <v>707</v>
      </c>
      <c r="J212" t="s">
        <v>708</v>
      </c>
      <c r="K212" t="s">
        <v>709</v>
      </c>
      <c r="L212" t="s">
        <v>710</v>
      </c>
      <c r="M212" t="s">
        <v>293</v>
      </c>
      <c r="N212" t="s">
        <v>711</v>
      </c>
      <c r="O212" t="s">
        <v>712</v>
      </c>
      <c r="P212" t="s">
        <v>572</v>
      </c>
      <c r="Q212" t="s">
        <v>573</v>
      </c>
      <c r="R212" t="s">
        <v>127</v>
      </c>
      <c r="S212" t="s">
        <v>44</v>
      </c>
      <c r="T212" t="s">
        <v>347</v>
      </c>
      <c r="U212" t="s">
        <v>348</v>
      </c>
      <c r="W212" t="s">
        <v>114</v>
      </c>
      <c r="X212">
        <v>1</v>
      </c>
      <c r="Y212">
        <v>7700</v>
      </c>
      <c r="Z212">
        <v>0</v>
      </c>
      <c r="AA212">
        <v>0</v>
      </c>
      <c r="AB212">
        <v>2359920</v>
      </c>
      <c r="AC212" t="s">
        <v>47</v>
      </c>
      <c r="AD212">
        <f>+VLOOKUP(T212,items!$A$2:$D$1255,4,0)</f>
        <v>0</v>
      </c>
      <c r="AE212">
        <f>+VLOOKUP(T212,Tabla1[],5,0)</f>
        <v>0</v>
      </c>
      <c r="AF212">
        <f t="shared" si="3"/>
        <v>8</v>
      </c>
    </row>
    <row r="213" spans="1:32" x14ac:dyDescent="0.25">
      <c r="A213">
        <v>91405</v>
      </c>
      <c r="B213" t="s">
        <v>703</v>
      </c>
      <c r="C213" t="s">
        <v>33</v>
      </c>
      <c r="D213">
        <v>0</v>
      </c>
      <c r="F213" t="s">
        <v>704</v>
      </c>
      <c r="G213" t="s">
        <v>705</v>
      </c>
      <c r="H213" t="s">
        <v>706</v>
      </c>
      <c r="I213" t="s">
        <v>707</v>
      </c>
      <c r="J213" t="s">
        <v>708</v>
      </c>
      <c r="K213" t="s">
        <v>709</v>
      </c>
      <c r="L213" t="s">
        <v>710</v>
      </c>
      <c r="M213" t="s">
        <v>293</v>
      </c>
      <c r="N213" t="s">
        <v>711</v>
      </c>
      <c r="O213" t="s">
        <v>712</v>
      </c>
      <c r="P213" t="s">
        <v>572</v>
      </c>
      <c r="Q213" t="s">
        <v>573</v>
      </c>
      <c r="R213" t="s">
        <v>127</v>
      </c>
      <c r="S213" t="s">
        <v>44</v>
      </c>
      <c r="T213" t="s">
        <v>347</v>
      </c>
      <c r="U213" t="s">
        <v>348</v>
      </c>
      <c r="W213" t="s">
        <v>114</v>
      </c>
      <c r="X213">
        <v>1</v>
      </c>
      <c r="Y213">
        <v>660</v>
      </c>
      <c r="Z213">
        <v>0</v>
      </c>
      <c r="AA213">
        <v>0</v>
      </c>
      <c r="AB213">
        <v>214620</v>
      </c>
      <c r="AC213" t="s">
        <v>47</v>
      </c>
      <c r="AD213">
        <f>+VLOOKUP(T213,items!$A$2:$D$1255,4,0)</f>
        <v>0</v>
      </c>
      <c r="AE213">
        <f>+VLOOKUP(T213,Tabla1[],5,0)</f>
        <v>0</v>
      </c>
      <c r="AF213">
        <f t="shared" si="3"/>
        <v>8</v>
      </c>
    </row>
    <row r="214" spans="1:32" x14ac:dyDescent="0.25">
      <c r="A214">
        <v>91405</v>
      </c>
      <c r="B214" t="s">
        <v>703</v>
      </c>
      <c r="C214" t="s">
        <v>33</v>
      </c>
      <c r="D214">
        <v>0</v>
      </c>
      <c r="F214" t="s">
        <v>704</v>
      </c>
      <c r="G214" t="s">
        <v>705</v>
      </c>
      <c r="H214" t="s">
        <v>706</v>
      </c>
      <c r="I214" t="s">
        <v>707</v>
      </c>
      <c r="J214" t="s">
        <v>708</v>
      </c>
      <c r="K214" t="s">
        <v>709</v>
      </c>
      <c r="L214" t="s">
        <v>710</v>
      </c>
      <c r="M214" t="s">
        <v>293</v>
      </c>
      <c r="N214" t="s">
        <v>711</v>
      </c>
      <c r="O214" t="s">
        <v>712</v>
      </c>
      <c r="P214" t="s">
        <v>572</v>
      </c>
      <c r="Q214" t="s">
        <v>573</v>
      </c>
      <c r="R214" t="s">
        <v>127</v>
      </c>
      <c r="S214" t="s">
        <v>44</v>
      </c>
      <c r="T214" t="s">
        <v>723</v>
      </c>
      <c r="U214" t="s">
        <v>724</v>
      </c>
      <c r="W214" t="s">
        <v>114</v>
      </c>
      <c r="X214">
        <v>1</v>
      </c>
      <c r="Y214">
        <v>2100</v>
      </c>
      <c r="Z214">
        <v>0</v>
      </c>
      <c r="AA214">
        <v>2100</v>
      </c>
      <c r="AB214">
        <v>4995248</v>
      </c>
      <c r="AC214" t="s">
        <v>47</v>
      </c>
      <c r="AD214" t="str">
        <f>+VLOOKUP(T214,items!$A$2:$D$1255,4,0)</f>
        <v>PERGOLA</v>
      </c>
      <c r="AE214" t="str">
        <f>+VLOOKUP(T214,Tabla1[],5,0)</f>
        <v>PERGOLA FIJA</v>
      </c>
      <c r="AF214">
        <f t="shared" si="3"/>
        <v>8</v>
      </c>
    </row>
    <row r="215" spans="1:32" x14ac:dyDescent="0.25">
      <c r="A215">
        <v>91405</v>
      </c>
      <c r="B215" t="s">
        <v>703</v>
      </c>
      <c r="C215" t="s">
        <v>33</v>
      </c>
      <c r="D215">
        <v>0</v>
      </c>
      <c r="F215" t="s">
        <v>704</v>
      </c>
      <c r="G215" t="s">
        <v>705</v>
      </c>
      <c r="H215" t="s">
        <v>706</v>
      </c>
      <c r="I215" t="s">
        <v>707</v>
      </c>
      <c r="J215" t="s">
        <v>708</v>
      </c>
      <c r="K215" t="s">
        <v>709</v>
      </c>
      <c r="L215" t="s">
        <v>710</v>
      </c>
      <c r="M215" t="s">
        <v>293</v>
      </c>
      <c r="N215" t="s">
        <v>711</v>
      </c>
      <c r="O215" t="s">
        <v>712</v>
      </c>
      <c r="P215" t="s">
        <v>572</v>
      </c>
      <c r="Q215" t="s">
        <v>573</v>
      </c>
      <c r="R215" t="s">
        <v>127</v>
      </c>
      <c r="S215" t="s">
        <v>44</v>
      </c>
      <c r="T215" t="s">
        <v>725</v>
      </c>
      <c r="U215" t="s">
        <v>726</v>
      </c>
      <c r="W215" t="s">
        <v>114</v>
      </c>
      <c r="X215">
        <v>1</v>
      </c>
      <c r="Y215">
        <v>0</v>
      </c>
      <c r="Z215">
        <v>0</v>
      </c>
      <c r="AA215">
        <v>0</v>
      </c>
      <c r="AB215">
        <v>627853</v>
      </c>
      <c r="AC215" t="s">
        <v>47</v>
      </c>
      <c r="AD215">
        <f>+VLOOKUP(T215,items!$A$2:$D$1255,4,0)</f>
        <v>0</v>
      </c>
      <c r="AE215">
        <f>+VLOOKUP(T215,Tabla1[],5,0)</f>
        <v>0</v>
      </c>
      <c r="AF215">
        <f t="shared" si="3"/>
        <v>8</v>
      </c>
    </row>
    <row r="216" spans="1:32" x14ac:dyDescent="0.25">
      <c r="A216">
        <v>91405</v>
      </c>
      <c r="B216" t="s">
        <v>703</v>
      </c>
      <c r="C216" t="s">
        <v>33</v>
      </c>
      <c r="D216">
        <v>0</v>
      </c>
      <c r="F216" t="s">
        <v>704</v>
      </c>
      <c r="G216" t="s">
        <v>705</v>
      </c>
      <c r="H216" t="s">
        <v>706</v>
      </c>
      <c r="I216" t="s">
        <v>707</v>
      </c>
      <c r="J216" t="s">
        <v>708</v>
      </c>
      <c r="K216" t="s">
        <v>709</v>
      </c>
      <c r="L216" t="s">
        <v>710</v>
      </c>
      <c r="M216" t="s">
        <v>293</v>
      </c>
      <c r="N216" t="s">
        <v>711</v>
      </c>
      <c r="O216" t="s">
        <v>712</v>
      </c>
      <c r="P216" t="s">
        <v>572</v>
      </c>
      <c r="Q216" t="s">
        <v>573</v>
      </c>
      <c r="R216" t="s">
        <v>127</v>
      </c>
      <c r="S216" t="s">
        <v>44</v>
      </c>
      <c r="T216" t="s">
        <v>727</v>
      </c>
      <c r="U216" t="s">
        <v>728</v>
      </c>
      <c r="W216" t="s">
        <v>114</v>
      </c>
      <c r="X216">
        <v>2</v>
      </c>
      <c r="Y216">
        <v>0</v>
      </c>
      <c r="Z216">
        <v>0</v>
      </c>
      <c r="AA216">
        <v>0</v>
      </c>
      <c r="AB216">
        <v>298820</v>
      </c>
      <c r="AC216" t="s">
        <v>47</v>
      </c>
      <c r="AD216">
        <f>+VLOOKUP(T216,items!$A$2:$D$1255,4,0)</f>
        <v>0</v>
      </c>
      <c r="AE216">
        <f>+VLOOKUP(T216,Tabla1[],5,0)</f>
        <v>0</v>
      </c>
      <c r="AF216">
        <f t="shared" si="3"/>
        <v>8</v>
      </c>
    </row>
    <row r="217" spans="1:32" x14ac:dyDescent="0.25">
      <c r="A217">
        <v>91405</v>
      </c>
      <c r="B217" t="s">
        <v>703</v>
      </c>
      <c r="C217" t="s">
        <v>33</v>
      </c>
      <c r="D217">
        <v>0</v>
      </c>
      <c r="F217" t="s">
        <v>704</v>
      </c>
      <c r="G217" t="s">
        <v>705</v>
      </c>
      <c r="H217" t="s">
        <v>706</v>
      </c>
      <c r="I217" t="s">
        <v>707</v>
      </c>
      <c r="J217" t="s">
        <v>708</v>
      </c>
      <c r="K217" t="s">
        <v>709</v>
      </c>
      <c r="L217" t="s">
        <v>710</v>
      </c>
      <c r="M217" t="s">
        <v>293</v>
      </c>
      <c r="N217" t="s">
        <v>711</v>
      </c>
      <c r="O217" t="s">
        <v>712</v>
      </c>
      <c r="P217" t="s">
        <v>572</v>
      </c>
      <c r="Q217" t="s">
        <v>573</v>
      </c>
      <c r="R217" t="s">
        <v>127</v>
      </c>
      <c r="S217" t="s">
        <v>44</v>
      </c>
      <c r="T217" t="s">
        <v>729</v>
      </c>
      <c r="U217" t="s">
        <v>730</v>
      </c>
      <c r="W217" t="s">
        <v>114</v>
      </c>
      <c r="X217">
        <v>2</v>
      </c>
      <c r="Y217">
        <v>0</v>
      </c>
      <c r="Z217">
        <v>0</v>
      </c>
      <c r="AA217">
        <v>0</v>
      </c>
      <c r="AB217">
        <v>85000</v>
      </c>
      <c r="AC217" t="s">
        <v>47</v>
      </c>
      <c r="AD217">
        <f>+VLOOKUP(T217,items!$A$2:$D$1255,4,0)</f>
        <v>0</v>
      </c>
      <c r="AE217">
        <f>+VLOOKUP(T217,Tabla1[],5,0)</f>
        <v>0</v>
      </c>
      <c r="AF217">
        <f t="shared" si="3"/>
        <v>8</v>
      </c>
    </row>
    <row r="218" spans="1:32" x14ac:dyDescent="0.25">
      <c r="A218">
        <v>91405</v>
      </c>
      <c r="B218" t="s">
        <v>703</v>
      </c>
      <c r="C218" t="s">
        <v>33</v>
      </c>
      <c r="D218">
        <v>0</v>
      </c>
      <c r="F218" t="s">
        <v>704</v>
      </c>
      <c r="G218" t="s">
        <v>705</v>
      </c>
      <c r="H218" t="s">
        <v>706</v>
      </c>
      <c r="I218" t="s">
        <v>707</v>
      </c>
      <c r="J218" t="s">
        <v>708</v>
      </c>
      <c r="K218" t="s">
        <v>709</v>
      </c>
      <c r="L218" t="s">
        <v>710</v>
      </c>
      <c r="M218" t="s">
        <v>293</v>
      </c>
      <c r="N218" t="s">
        <v>711</v>
      </c>
      <c r="O218" t="s">
        <v>712</v>
      </c>
      <c r="P218" t="s">
        <v>572</v>
      </c>
      <c r="Q218" t="s">
        <v>573</v>
      </c>
      <c r="R218" t="s">
        <v>127</v>
      </c>
      <c r="S218" t="s">
        <v>44</v>
      </c>
      <c r="T218" t="s">
        <v>731</v>
      </c>
      <c r="U218" t="s">
        <v>732</v>
      </c>
      <c r="W218" t="s">
        <v>114</v>
      </c>
      <c r="X218">
        <v>2</v>
      </c>
      <c r="Y218">
        <v>0</v>
      </c>
      <c r="Z218">
        <v>0</v>
      </c>
      <c r="AA218">
        <v>0</v>
      </c>
      <c r="AB218">
        <v>258308</v>
      </c>
      <c r="AC218" t="s">
        <v>47</v>
      </c>
      <c r="AD218">
        <f>+VLOOKUP(T218,items!$A$2:$D$1255,4,0)</f>
        <v>0</v>
      </c>
      <c r="AE218">
        <f>+VLOOKUP(T218,Tabla1[],5,0)</f>
        <v>0</v>
      </c>
      <c r="AF218">
        <f t="shared" si="3"/>
        <v>8</v>
      </c>
    </row>
    <row r="219" spans="1:32" x14ac:dyDescent="0.25">
      <c r="A219">
        <v>91405</v>
      </c>
      <c r="B219" t="s">
        <v>703</v>
      </c>
      <c r="C219" t="s">
        <v>33</v>
      </c>
      <c r="D219">
        <v>0</v>
      </c>
      <c r="F219" t="s">
        <v>704</v>
      </c>
      <c r="G219" t="s">
        <v>705</v>
      </c>
      <c r="H219" t="s">
        <v>706</v>
      </c>
      <c r="I219" t="s">
        <v>707</v>
      </c>
      <c r="J219" t="s">
        <v>708</v>
      </c>
      <c r="K219" t="s">
        <v>709</v>
      </c>
      <c r="L219" t="s">
        <v>710</v>
      </c>
      <c r="M219" t="s">
        <v>293</v>
      </c>
      <c r="N219" t="s">
        <v>711</v>
      </c>
      <c r="O219" t="s">
        <v>712</v>
      </c>
      <c r="P219" t="s">
        <v>572</v>
      </c>
      <c r="Q219" t="s">
        <v>573</v>
      </c>
      <c r="R219" t="s">
        <v>127</v>
      </c>
      <c r="S219" t="s">
        <v>44</v>
      </c>
      <c r="T219" t="s">
        <v>731</v>
      </c>
      <c r="U219" t="s">
        <v>732</v>
      </c>
      <c r="W219" t="s">
        <v>114</v>
      </c>
      <c r="X219">
        <v>6</v>
      </c>
      <c r="Y219">
        <v>0</v>
      </c>
      <c r="Z219">
        <v>0</v>
      </c>
      <c r="AA219">
        <v>0</v>
      </c>
      <c r="AB219">
        <v>1110924</v>
      </c>
      <c r="AC219" t="s">
        <v>47</v>
      </c>
      <c r="AD219">
        <f>+VLOOKUP(T219,items!$A$2:$D$1255,4,0)</f>
        <v>0</v>
      </c>
      <c r="AE219">
        <f>+VLOOKUP(T219,Tabla1[],5,0)</f>
        <v>0</v>
      </c>
      <c r="AF219">
        <f t="shared" si="3"/>
        <v>8</v>
      </c>
    </row>
    <row r="220" spans="1:32" x14ac:dyDescent="0.25">
      <c r="A220">
        <v>91405</v>
      </c>
      <c r="B220" t="s">
        <v>703</v>
      </c>
      <c r="C220" t="s">
        <v>33</v>
      </c>
      <c r="D220">
        <v>0</v>
      </c>
      <c r="F220" t="s">
        <v>704</v>
      </c>
      <c r="G220" t="s">
        <v>705</v>
      </c>
      <c r="H220" t="s">
        <v>706</v>
      </c>
      <c r="I220" t="s">
        <v>707</v>
      </c>
      <c r="J220" t="s">
        <v>708</v>
      </c>
      <c r="K220" t="s">
        <v>709</v>
      </c>
      <c r="L220" t="s">
        <v>710</v>
      </c>
      <c r="M220" t="s">
        <v>293</v>
      </c>
      <c r="N220" t="s">
        <v>711</v>
      </c>
      <c r="O220" t="s">
        <v>712</v>
      </c>
      <c r="P220" t="s">
        <v>572</v>
      </c>
      <c r="Q220" t="s">
        <v>573</v>
      </c>
      <c r="R220" t="s">
        <v>127</v>
      </c>
      <c r="S220" t="s">
        <v>44</v>
      </c>
      <c r="T220" t="s">
        <v>437</v>
      </c>
      <c r="U220" t="s">
        <v>438</v>
      </c>
      <c r="W220" t="s">
        <v>114</v>
      </c>
      <c r="X220">
        <v>2</v>
      </c>
      <c r="Y220">
        <v>0</v>
      </c>
      <c r="Z220">
        <v>4500</v>
      </c>
      <c r="AA220">
        <v>0</v>
      </c>
      <c r="AB220">
        <v>34000000</v>
      </c>
      <c r="AC220" t="s">
        <v>47</v>
      </c>
      <c r="AD220">
        <f>+VLOOKUP(T220,items!$A$2:$D$1255,4,0)</f>
        <v>0</v>
      </c>
      <c r="AE220">
        <f>+VLOOKUP(T220,Tabla1[],5,0)</f>
        <v>0</v>
      </c>
      <c r="AF220">
        <f t="shared" si="3"/>
        <v>8</v>
      </c>
    </row>
    <row r="221" spans="1:32" x14ac:dyDescent="0.25">
      <c r="A221">
        <v>91405</v>
      </c>
      <c r="B221" t="s">
        <v>703</v>
      </c>
      <c r="C221" t="s">
        <v>33</v>
      </c>
      <c r="D221">
        <v>0</v>
      </c>
      <c r="F221" t="s">
        <v>704</v>
      </c>
      <c r="G221" t="s">
        <v>705</v>
      </c>
      <c r="H221" t="s">
        <v>706</v>
      </c>
      <c r="I221" t="s">
        <v>707</v>
      </c>
      <c r="J221" t="s">
        <v>708</v>
      </c>
      <c r="K221" t="s">
        <v>709</v>
      </c>
      <c r="L221" t="s">
        <v>710</v>
      </c>
      <c r="M221" t="s">
        <v>293</v>
      </c>
      <c r="N221" t="s">
        <v>711</v>
      </c>
      <c r="O221" t="s">
        <v>712</v>
      </c>
      <c r="P221" t="s">
        <v>572</v>
      </c>
      <c r="Q221" t="s">
        <v>573</v>
      </c>
      <c r="R221" t="s">
        <v>127</v>
      </c>
      <c r="S221" t="s">
        <v>44</v>
      </c>
      <c r="T221" t="s">
        <v>733</v>
      </c>
      <c r="U221" t="s">
        <v>734</v>
      </c>
      <c r="W221" t="s">
        <v>114</v>
      </c>
      <c r="X221">
        <v>1</v>
      </c>
      <c r="Y221">
        <v>0</v>
      </c>
      <c r="Z221">
        <v>2900</v>
      </c>
      <c r="AA221">
        <v>0</v>
      </c>
      <c r="AB221">
        <v>841668</v>
      </c>
      <c r="AC221" t="s">
        <v>47</v>
      </c>
      <c r="AD221">
        <f>+VLOOKUP(T221,items!$A$2:$D$1255,4,0)</f>
        <v>0</v>
      </c>
      <c r="AE221">
        <f>+VLOOKUP(T221,Tabla1[],5,0)</f>
        <v>0</v>
      </c>
      <c r="AF221">
        <f t="shared" si="3"/>
        <v>8</v>
      </c>
    </row>
    <row r="222" spans="1:32" x14ac:dyDescent="0.25">
      <c r="A222">
        <v>91405</v>
      </c>
      <c r="B222" t="s">
        <v>703</v>
      </c>
      <c r="C222" t="s">
        <v>33</v>
      </c>
      <c r="D222">
        <v>0</v>
      </c>
      <c r="F222" t="s">
        <v>704</v>
      </c>
      <c r="G222" t="s">
        <v>705</v>
      </c>
      <c r="H222" t="s">
        <v>706</v>
      </c>
      <c r="I222" t="s">
        <v>707</v>
      </c>
      <c r="J222" t="s">
        <v>708</v>
      </c>
      <c r="K222" t="s">
        <v>709</v>
      </c>
      <c r="L222" t="s">
        <v>710</v>
      </c>
      <c r="M222" t="s">
        <v>293</v>
      </c>
      <c r="N222" t="s">
        <v>711</v>
      </c>
      <c r="O222" t="s">
        <v>712</v>
      </c>
      <c r="P222" t="s">
        <v>572</v>
      </c>
      <c r="Q222" t="s">
        <v>573</v>
      </c>
      <c r="R222" t="s">
        <v>127</v>
      </c>
      <c r="S222" t="s">
        <v>44</v>
      </c>
      <c r="T222" t="s">
        <v>735</v>
      </c>
      <c r="U222" t="s">
        <v>736</v>
      </c>
      <c r="W222" t="s">
        <v>114</v>
      </c>
      <c r="X222">
        <v>2</v>
      </c>
      <c r="Y222">
        <v>0</v>
      </c>
      <c r="Z222">
        <v>2900</v>
      </c>
      <c r="AA222">
        <v>0</v>
      </c>
      <c r="AB222">
        <v>2487152</v>
      </c>
      <c r="AC222" t="s">
        <v>47</v>
      </c>
      <c r="AD222">
        <f>+VLOOKUP(T222,items!$A$2:$D$1255,4,0)</f>
        <v>0</v>
      </c>
      <c r="AE222">
        <f>+VLOOKUP(T222,Tabla1[],5,0)</f>
        <v>0</v>
      </c>
      <c r="AF222">
        <f t="shared" si="3"/>
        <v>8</v>
      </c>
    </row>
    <row r="223" spans="1:32" x14ac:dyDescent="0.25">
      <c r="A223">
        <v>91405</v>
      </c>
      <c r="B223" t="s">
        <v>703</v>
      </c>
      <c r="C223" t="s">
        <v>33</v>
      </c>
      <c r="D223">
        <v>0</v>
      </c>
      <c r="F223" t="s">
        <v>704</v>
      </c>
      <c r="G223" t="s">
        <v>705</v>
      </c>
      <c r="H223" t="s">
        <v>706</v>
      </c>
      <c r="I223" t="s">
        <v>707</v>
      </c>
      <c r="J223" t="s">
        <v>708</v>
      </c>
      <c r="K223" t="s">
        <v>709</v>
      </c>
      <c r="L223" t="s">
        <v>710</v>
      </c>
      <c r="M223" t="s">
        <v>293</v>
      </c>
      <c r="N223" t="s">
        <v>711</v>
      </c>
      <c r="O223" t="s">
        <v>712</v>
      </c>
      <c r="P223" t="s">
        <v>572</v>
      </c>
      <c r="Q223" t="s">
        <v>573</v>
      </c>
      <c r="R223" t="s">
        <v>127</v>
      </c>
      <c r="S223" t="s">
        <v>44</v>
      </c>
      <c r="T223" t="s">
        <v>737</v>
      </c>
      <c r="U223" t="s">
        <v>738</v>
      </c>
      <c r="V223" t="s">
        <v>194</v>
      </c>
      <c r="W223" t="s">
        <v>114</v>
      </c>
      <c r="X223">
        <v>1</v>
      </c>
      <c r="Y223">
        <v>10120</v>
      </c>
      <c r="Z223">
        <v>0</v>
      </c>
      <c r="AA223">
        <v>8180</v>
      </c>
      <c r="AB223">
        <v>105584771</v>
      </c>
      <c r="AC223" t="s">
        <v>47</v>
      </c>
      <c r="AD223" t="str">
        <f>+VLOOKUP(T223,items!$A$2:$D$1255,4,0)</f>
        <v>PERGOLA</v>
      </c>
      <c r="AE223" t="str">
        <f>+VLOOKUP(T223,Tabla1[],5,0)</f>
        <v>CLASSIC</v>
      </c>
      <c r="AF223">
        <f t="shared" si="3"/>
        <v>8</v>
      </c>
    </row>
    <row r="224" spans="1:32" x14ac:dyDescent="0.25">
      <c r="A224">
        <v>91405</v>
      </c>
      <c r="B224" t="s">
        <v>703</v>
      </c>
      <c r="C224" t="s">
        <v>33</v>
      </c>
      <c r="D224">
        <v>0</v>
      </c>
      <c r="F224" t="s">
        <v>704</v>
      </c>
      <c r="G224" t="s">
        <v>705</v>
      </c>
      <c r="H224" t="s">
        <v>706</v>
      </c>
      <c r="I224" t="s">
        <v>707</v>
      </c>
      <c r="J224" t="s">
        <v>708</v>
      </c>
      <c r="K224" t="s">
        <v>709</v>
      </c>
      <c r="L224" t="s">
        <v>710</v>
      </c>
      <c r="M224" t="s">
        <v>293</v>
      </c>
      <c r="N224" t="s">
        <v>711</v>
      </c>
      <c r="O224" t="s">
        <v>712</v>
      </c>
      <c r="P224" t="s">
        <v>572</v>
      </c>
      <c r="Q224" t="s">
        <v>573</v>
      </c>
      <c r="R224" t="s">
        <v>127</v>
      </c>
      <c r="S224" t="s">
        <v>44</v>
      </c>
      <c r="T224" t="s">
        <v>737</v>
      </c>
      <c r="U224" t="s">
        <v>738</v>
      </c>
      <c r="V224" t="s">
        <v>194</v>
      </c>
      <c r="W224" t="s">
        <v>114</v>
      </c>
      <c r="X224">
        <v>1</v>
      </c>
      <c r="Y224">
        <v>8870</v>
      </c>
      <c r="Z224">
        <v>0</v>
      </c>
      <c r="AA224">
        <v>7700</v>
      </c>
      <c r="AB224">
        <v>80133796</v>
      </c>
      <c r="AC224" t="s">
        <v>47</v>
      </c>
      <c r="AD224" t="str">
        <f>+VLOOKUP(T224,items!$A$2:$D$1255,4,0)</f>
        <v>PERGOLA</v>
      </c>
      <c r="AE224" t="str">
        <f>+VLOOKUP(T224,Tabla1[],5,0)</f>
        <v>CLASSIC</v>
      </c>
      <c r="AF224">
        <f t="shared" si="3"/>
        <v>8</v>
      </c>
    </row>
    <row r="225" spans="1:32" x14ac:dyDescent="0.25">
      <c r="A225">
        <v>91405</v>
      </c>
      <c r="B225" t="s">
        <v>703</v>
      </c>
      <c r="C225" t="s">
        <v>33</v>
      </c>
      <c r="D225">
        <v>0</v>
      </c>
      <c r="F225" t="s">
        <v>704</v>
      </c>
      <c r="G225" t="s">
        <v>705</v>
      </c>
      <c r="H225" t="s">
        <v>706</v>
      </c>
      <c r="I225" t="s">
        <v>707</v>
      </c>
      <c r="J225" t="s">
        <v>708</v>
      </c>
      <c r="K225" t="s">
        <v>709</v>
      </c>
      <c r="L225" t="s">
        <v>710</v>
      </c>
      <c r="M225" t="s">
        <v>293</v>
      </c>
      <c r="N225" t="s">
        <v>711</v>
      </c>
      <c r="O225" t="s">
        <v>712</v>
      </c>
      <c r="P225" t="s">
        <v>572</v>
      </c>
      <c r="Q225" t="s">
        <v>573</v>
      </c>
      <c r="R225" t="s">
        <v>127</v>
      </c>
      <c r="S225" t="s">
        <v>44</v>
      </c>
      <c r="T225" t="s">
        <v>739</v>
      </c>
      <c r="U225" t="s">
        <v>740</v>
      </c>
      <c r="V225" t="s">
        <v>194</v>
      </c>
      <c r="W225" t="s">
        <v>114</v>
      </c>
      <c r="X225">
        <v>1</v>
      </c>
      <c r="Y225">
        <v>5000</v>
      </c>
      <c r="Z225">
        <v>0</v>
      </c>
      <c r="AA225">
        <v>7700</v>
      </c>
      <c r="AB225">
        <v>61371134</v>
      </c>
      <c r="AC225" t="s">
        <v>47</v>
      </c>
      <c r="AD225" t="str">
        <f>+VLOOKUP(T225,items!$A$2:$D$1255,4,0)</f>
        <v>PERGOLA</v>
      </c>
      <c r="AE225" t="str">
        <f>+VLOOKUP(T225,Tabla1[],5,0)</f>
        <v>CLASSIC</v>
      </c>
      <c r="AF225">
        <f t="shared" si="3"/>
        <v>8</v>
      </c>
    </row>
    <row r="226" spans="1:32" x14ac:dyDescent="0.25">
      <c r="A226">
        <v>91405</v>
      </c>
      <c r="B226" t="s">
        <v>703</v>
      </c>
      <c r="C226" t="s">
        <v>33</v>
      </c>
      <c r="D226">
        <v>0</v>
      </c>
      <c r="F226" t="s">
        <v>704</v>
      </c>
      <c r="G226" t="s">
        <v>705</v>
      </c>
      <c r="H226" t="s">
        <v>706</v>
      </c>
      <c r="I226" t="s">
        <v>707</v>
      </c>
      <c r="J226" t="s">
        <v>708</v>
      </c>
      <c r="K226" t="s">
        <v>709</v>
      </c>
      <c r="L226" t="s">
        <v>710</v>
      </c>
      <c r="M226" t="s">
        <v>293</v>
      </c>
      <c r="N226" t="s">
        <v>711</v>
      </c>
      <c r="O226" t="s">
        <v>712</v>
      </c>
      <c r="P226" t="s">
        <v>572</v>
      </c>
      <c r="Q226" t="s">
        <v>573</v>
      </c>
      <c r="R226" t="s">
        <v>127</v>
      </c>
      <c r="S226" t="s">
        <v>44</v>
      </c>
      <c r="T226" t="s">
        <v>741</v>
      </c>
      <c r="U226" t="s">
        <v>742</v>
      </c>
      <c r="V226" t="s">
        <v>194</v>
      </c>
      <c r="W226" t="s">
        <v>114</v>
      </c>
      <c r="X226">
        <v>1</v>
      </c>
      <c r="Y226">
        <v>8830</v>
      </c>
      <c r="Z226">
        <v>0</v>
      </c>
      <c r="AA226">
        <v>4480</v>
      </c>
      <c r="AB226">
        <v>45547220</v>
      </c>
      <c r="AC226" t="s">
        <v>47</v>
      </c>
      <c r="AD226" t="str">
        <f>+VLOOKUP(T226,items!$A$2:$D$1255,4,0)</f>
        <v>PERGOLA</v>
      </c>
      <c r="AE226" t="str">
        <f>+VLOOKUP(T226,Tabla1[],5,0)</f>
        <v>CLASSIC</v>
      </c>
      <c r="AF226">
        <f t="shared" si="3"/>
        <v>8</v>
      </c>
    </row>
    <row r="227" spans="1:32" x14ac:dyDescent="0.25">
      <c r="A227">
        <v>91405</v>
      </c>
      <c r="B227" t="s">
        <v>703</v>
      </c>
      <c r="C227" t="s">
        <v>33</v>
      </c>
      <c r="D227">
        <v>0</v>
      </c>
      <c r="F227" t="s">
        <v>704</v>
      </c>
      <c r="G227" t="s">
        <v>705</v>
      </c>
      <c r="H227" t="s">
        <v>706</v>
      </c>
      <c r="I227" t="s">
        <v>707</v>
      </c>
      <c r="J227" t="s">
        <v>708</v>
      </c>
      <c r="K227" t="s">
        <v>709</v>
      </c>
      <c r="L227" t="s">
        <v>710</v>
      </c>
      <c r="M227" t="s">
        <v>293</v>
      </c>
      <c r="N227" t="s">
        <v>711</v>
      </c>
      <c r="O227" t="s">
        <v>712</v>
      </c>
      <c r="P227" t="s">
        <v>572</v>
      </c>
      <c r="Q227" t="s">
        <v>573</v>
      </c>
      <c r="R227" t="s">
        <v>127</v>
      </c>
      <c r="S227" t="s">
        <v>44</v>
      </c>
      <c r="T227" t="s">
        <v>743</v>
      </c>
      <c r="U227" t="s">
        <v>744</v>
      </c>
      <c r="V227" t="s">
        <v>194</v>
      </c>
      <c r="W227" t="s">
        <v>114</v>
      </c>
      <c r="X227">
        <v>1</v>
      </c>
      <c r="Y227">
        <v>6279</v>
      </c>
      <c r="Z227">
        <v>0</v>
      </c>
      <c r="AA227">
        <v>6240</v>
      </c>
      <c r="AB227">
        <v>54458382</v>
      </c>
      <c r="AC227" t="s">
        <v>47</v>
      </c>
      <c r="AD227" t="str">
        <f>+VLOOKUP(T227,items!$A$2:$D$1255,4,0)</f>
        <v>PERGOLA</v>
      </c>
      <c r="AE227" t="str">
        <f>+VLOOKUP(T227,Tabla1[],5,0)</f>
        <v>CLASSIC</v>
      </c>
      <c r="AF227">
        <f t="shared" si="3"/>
        <v>8</v>
      </c>
    </row>
    <row r="228" spans="1:32" x14ac:dyDescent="0.25">
      <c r="A228">
        <v>91405</v>
      </c>
      <c r="B228" t="s">
        <v>703</v>
      </c>
      <c r="C228" t="s">
        <v>33</v>
      </c>
      <c r="D228">
        <v>0</v>
      </c>
      <c r="F228" t="s">
        <v>704</v>
      </c>
      <c r="G228" t="s">
        <v>705</v>
      </c>
      <c r="H228" t="s">
        <v>706</v>
      </c>
      <c r="I228" t="s">
        <v>707</v>
      </c>
      <c r="J228" t="s">
        <v>708</v>
      </c>
      <c r="K228" t="s">
        <v>709</v>
      </c>
      <c r="L228" t="s">
        <v>710</v>
      </c>
      <c r="M228" t="s">
        <v>293</v>
      </c>
      <c r="N228" t="s">
        <v>711</v>
      </c>
      <c r="O228" t="s">
        <v>712</v>
      </c>
      <c r="P228" t="s">
        <v>572</v>
      </c>
      <c r="Q228" t="s">
        <v>573</v>
      </c>
      <c r="R228" t="s">
        <v>127</v>
      </c>
      <c r="S228" t="s">
        <v>44</v>
      </c>
      <c r="T228" t="s">
        <v>331</v>
      </c>
      <c r="U228" t="s">
        <v>332</v>
      </c>
      <c r="X228">
        <v>1</v>
      </c>
      <c r="Y228">
        <v>0</v>
      </c>
      <c r="Z228">
        <v>0</v>
      </c>
      <c r="AA228">
        <v>0</v>
      </c>
      <c r="AB228">
        <v>4000000</v>
      </c>
      <c r="AC228" t="s">
        <v>47</v>
      </c>
      <c r="AD228" t="e">
        <f>+VLOOKUP(T228,items!$A$2:$D$1255,4,0)</f>
        <v>#N/A</v>
      </c>
      <c r="AE228" t="e">
        <f>+VLOOKUP(T228,Tabla1[],5,0)</f>
        <v>#N/A</v>
      </c>
      <c r="AF228">
        <f t="shared" si="3"/>
        <v>8</v>
      </c>
    </row>
    <row r="229" spans="1:32" x14ac:dyDescent="0.25">
      <c r="A229">
        <v>91405</v>
      </c>
      <c r="B229" t="s">
        <v>703</v>
      </c>
      <c r="C229" t="s">
        <v>33</v>
      </c>
      <c r="D229">
        <v>0</v>
      </c>
      <c r="F229" t="s">
        <v>704</v>
      </c>
      <c r="G229" t="s">
        <v>705</v>
      </c>
      <c r="H229" t="s">
        <v>706</v>
      </c>
      <c r="I229" t="s">
        <v>707</v>
      </c>
      <c r="J229" t="s">
        <v>708</v>
      </c>
      <c r="K229" t="s">
        <v>709</v>
      </c>
      <c r="L229" t="s">
        <v>710</v>
      </c>
      <c r="M229" t="s">
        <v>293</v>
      </c>
      <c r="N229" t="s">
        <v>711</v>
      </c>
      <c r="O229" t="s">
        <v>712</v>
      </c>
      <c r="P229" t="s">
        <v>572</v>
      </c>
      <c r="Q229" t="s">
        <v>573</v>
      </c>
      <c r="R229" t="s">
        <v>127</v>
      </c>
      <c r="S229" t="s">
        <v>44</v>
      </c>
      <c r="T229" t="s">
        <v>745</v>
      </c>
      <c r="U229" t="s">
        <v>746</v>
      </c>
      <c r="X229">
        <v>1</v>
      </c>
      <c r="Y229">
        <v>0</v>
      </c>
      <c r="Z229">
        <v>0</v>
      </c>
      <c r="AA229">
        <v>0</v>
      </c>
      <c r="AB229">
        <v>2000000</v>
      </c>
      <c r="AC229" t="s">
        <v>47</v>
      </c>
      <c r="AD229">
        <f>+VLOOKUP(T229,items!$A$2:$D$1255,4,0)</f>
        <v>0</v>
      </c>
      <c r="AE229">
        <f>+VLOOKUP(T229,Tabla1[],5,0)</f>
        <v>0</v>
      </c>
      <c r="AF229">
        <f t="shared" si="3"/>
        <v>8</v>
      </c>
    </row>
    <row r="230" spans="1:32" x14ac:dyDescent="0.25">
      <c r="A230">
        <v>91405</v>
      </c>
      <c r="B230" t="s">
        <v>703</v>
      </c>
      <c r="C230" t="s">
        <v>33</v>
      </c>
      <c r="D230">
        <v>0</v>
      </c>
      <c r="F230" t="s">
        <v>704</v>
      </c>
      <c r="G230" t="s">
        <v>705</v>
      </c>
      <c r="H230" t="s">
        <v>706</v>
      </c>
      <c r="I230" t="s">
        <v>707</v>
      </c>
      <c r="J230" t="s">
        <v>708</v>
      </c>
      <c r="K230" t="s">
        <v>709</v>
      </c>
      <c r="L230" t="s">
        <v>710</v>
      </c>
      <c r="M230" t="s">
        <v>293</v>
      </c>
      <c r="N230" t="s">
        <v>711</v>
      </c>
      <c r="O230" t="s">
        <v>712</v>
      </c>
      <c r="P230" t="s">
        <v>572</v>
      </c>
      <c r="Q230" t="s">
        <v>573</v>
      </c>
      <c r="R230" t="s">
        <v>127</v>
      </c>
      <c r="S230" t="s">
        <v>44</v>
      </c>
      <c r="T230" t="s">
        <v>439</v>
      </c>
      <c r="U230" t="s">
        <v>440</v>
      </c>
      <c r="W230" t="s">
        <v>114</v>
      </c>
      <c r="X230">
        <v>1</v>
      </c>
      <c r="Y230">
        <v>5890</v>
      </c>
      <c r="Z230">
        <v>0</v>
      </c>
      <c r="AA230">
        <v>0</v>
      </c>
      <c r="AB230">
        <v>340287</v>
      </c>
      <c r="AC230" t="s">
        <v>47</v>
      </c>
      <c r="AD230">
        <f>+VLOOKUP(T230,items!$A$2:$D$1255,4,0)</f>
        <v>0</v>
      </c>
      <c r="AE230">
        <f>+VLOOKUP(T230,Tabla1[],5,0)</f>
        <v>0</v>
      </c>
      <c r="AF230">
        <f t="shared" si="3"/>
        <v>8</v>
      </c>
    </row>
    <row r="231" spans="1:32" x14ac:dyDescent="0.25">
      <c r="A231">
        <v>91405</v>
      </c>
      <c r="B231" t="s">
        <v>703</v>
      </c>
      <c r="C231" t="s">
        <v>33</v>
      </c>
      <c r="D231">
        <v>0</v>
      </c>
      <c r="F231" t="s">
        <v>704</v>
      </c>
      <c r="G231" t="s">
        <v>705</v>
      </c>
      <c r="H231" t="s">
        <v>706</v>
      </c>
      <c r="I231" t="s">
        <v>707</v>
      </c>
      <c r="J231" t="s">
        <v>708</v>
      </c>
      <c r="K231" t="s">
        <v>709</v>
      </c>
      <c r="L231" t="s">
        <v>710</v>
      </c>
      <c r="M231" t="s">
        <v>293</v>
      </c>
      <c r="N231" t="s">
        <v>711</v>
      </c>
      <c r="O231" t="s">
        <v>712</v>
      </c>
      <c r="P231" t="s">
        <v>572</v>
      </c>
      <c r="Q231" t="s">
        <v>573</v>
      </c>
      <c r="R231" t="s">
        <v>127</v>
      </c>
      <c r="S231" t="s">
        <v>44</v>
      </c>
      <c r="T231" t="s">
        <v>439</v>
      </c>
      <c r="U231" t="s">
        <v>440</v>
      </c>
      <c r="W231" t="s">
        <v>114</v>
      </c>
      <c r="X231">
        <v>1</v>
      </c>
      <c r="Y231">
        <v>10500</v>
      </c>
      <c r="Z231">
        <v>0</v>
      </c>
      <c r="AA231">
        <v>0</v>
      </c>
      <c r="AB231">
        <v>453716</v>
      </c>
      <c r="AC231" t="s">
        <v>47</v>
      </c>
      <c r="AD231">
        <f>+VLOOKUP(T231,items!$A$2:$D$1255,4,0)</f>
        <v>0</v>
      </c>
      <c r="AE231">
        <f>+VLOOKUP(T231,Tabla1[],5,0)</f>
        <v>0</v>
      </c>
      <c r="AF231">
        <f t="shared" si="3"/>
        <v>8</v>
      </c>
    </row>
    <row r="232" spans="1:32" x14ac:dyDescent="0.25">
      <c r="A232">
        <v>91405</v>
      </c>
      <c r="B232" t="s">
        <v>703</v>
      </c>
      <c r="C232" t="s">
        <v>33</v>
      </c>
      <c r="D232">
        <v>0</v>
      </c>
      <c r="F232" t="s">
        <v>704</v>
      </c>
      <c r="G232" t="s">
        <v>705</v>
      </c>
      <c r="H232" t="s">
        <v>706</v>
      </c>
      <c r="I232" t="s">
        <v>707</v>
      </c>
      <c r="J232" t="s">
        <v>708</v>
      </c>
      <c r="K232" t="s">
        <v>709</v>
      </c>
      <c r="L232" t="s">
        <v>710</v>
      </c>
      <c r="M232" t="s">
        <v>293</v>
      </c>
      <c r="N232" t="s">
        <v>711</v>
      </c>
      <c r="O232" t="s">
        <v>712</v>
      </c>
      <c r="P232" t="s">
        <v>572</v>
      </c>
      <c r="Q232" t="s">
        <v>573</v>
      </c>
      <c r="R232" t="s">
        <v>127</v>
      </c>
      <c r="S232" t="s">
        <v>44</v>
      </c>
      <c r="T232" t="s">
        <v>747</v>
      </c>
      <c r="U232" t="s">
        <v>748</v>
      </c>
      <c r="X232">
        <v>2</v>
      </c>
      <c r="Y232">
        <v>0</v>
      </c>
      <c r="Z232">
        <v>0</v>
      </c>
      <c r="AA232">
        <v>0</v>
      </c>
      <c r="AB232">
        <v>7166016</v>
      </c>
      <c r="AC232" t="s">
        <v>47</v>
      </c>
      <c r="AD232">
        <f>+VLOOKUP(T232,items!$A$2:$D$1255,4,0)</f>
        <v>0</v>
      </c>
      <c r="AE232">
        <f>+VLOOKUP(T232,Tabla1[],5,0)</f>
        <v>0</v>
      </c>
      <c r="AF232">
        <f t="shared" si="3"/>
        <v>8</v>
      </c>
    </row>
    <row r="233" spans="1:32" x14ac:dyDescent="0.25">
      <c r="A233">
        <v>91405</v>
      </c>
      <c r="B233" t="s">
        <v>703</v>
      </c>
      <c r="C233" t="s">
        <v>33</v>
      </c>
      <c r="D233">
        <v>0</v>
      </c>
      <c r="F233" t="s">
        <v>704</v>
      </c>
      <c r="G233" t="s">
        <v>705</v>
      </c>
      <c r="H233" t="s">
        <v>706</v>
      </c>
      <c r="I233" t="s">
        <v>707</v>
      </c>
      <c r="J233" t="s">
        <v>708</v>
      </c>
      <c r="K233" t="s">
        <v>709</v>
      </c>
      <c r="L233" t="s">
        <v>710</v>
      </c>
      <c r="M233" t="s">
        <v>293</v>
      </c>
      <c r="N233" t="s">
        <v>711</v>
      </c>
      <c r="O233" t="s">
        <v>712</v>
      </c>
      <c r="P233" t="s">
        <v>572</v>
      </c>
      <c r="Q233" t="s">
        <v>573</v>
      </c>
      <c r="R233" t="s">
        <v>127</v>
      </c>
      <c r="S233" t="s">
        <v>44</v>
      </c>
      <c r="T233" t="s">
        <v>353</v>
      </c>
      <c r="U233" t="s">
        <v>354</v>
      </c>
      <c r="X233">
        <v>1</v>
      </c>
      <c r="Y233">
        <v>0</v>
      </c>
      <c r="Z233">
        <v>0</v>
      </c>
      <c r="AA233">
        <v>0</v>
      </c>
      <c r="AB233">
        <v>4293312</v>
      </c>
      <c r="AC233" t="s">
        <v>47</v>
      </c>
      <c r="AD233">
        <f>+VLOOKUP(T233,items!$A$2:$D$1255,4,0)</f>
        <v>0</v>
      </c>
      <c r="AE233">
        <f>+VLOOKUP(T233,Tabla1[],5,0)</f>
        <v>0</v>
      </c>
      <c r="AF233">
        <f t="shared" si="3"/>
        <v>8</v>
      </c>
    </row>
    <row r="234" spans="1:32" x14ac:dyDescent="0.25">
      <c r="A234">
        <v>91405</v>
      </c>
      <c r="B234" t="s">
        <v>703</v>
      </c>
      <c r="C234" t="s">
        <v>33</v>
      </c>
      <c r="D234">
        <v>0</v>
      </c>
      <c r="F234" t="s">
        <v>704</v>
      </c>
      <c r="G234" t="s">
        <v>705</v>
      </c>
      <c r="H234" t="s">
        <v>706</v>
      </c>
      <c r="I234" t="s">
        <v>707</v>
      </c>
      <c r="J234" t="s">
        <v>708</v>
      </c>
      <c r="K234" t="s">
        <v>709</v>
      </c>
      <c r="L234" t="s">
        <v>710</v>
      </c>
      <c r="M234" t="s">
        <v>293</v>
      </c>
      <c r="N234" t="s">
        <v>711</v>
      </c>
      <c r="O234" t="s">
        <v>712</v>
      </c>
      <c r="P234" t="s">
        <v>572</v>
      </c>
      <c r="Q234" t="s">
        <v>573</v>
      </c>
      <c r="R234" t="s">
        <v>127</v>
      </c>
      <c r="S234" t="s">
        <v>44</v>
      </c>
      <c r="T234" t="s">
        <v>353</v>
      </c>
      <c r="U234" t="s">
        <v>354</v>
      </c>
      <c r="X234">
        <v>2</v>
      </c>
      <c r="Y234">
        <v>0</v>
      </c>
      <c r="Z234">
        <v>0</v>
      </c>
      <c r="AA234">
        <v>0</v>
      </c>
      <c r="AB234">
        <v>8586624</v>
      </c>
      <c r="AC234" t="s">
        <v>47</v>
      </c>
      <c r="AD234">
        <f>+VLOOKUP(T234,items!$A$2:$D$1255,4,0)</f>
        <v>0</v>
      </c>
      <c r="AE234">
        <f>+VLOOKUP(T234,Tabla1[],5,0)</f>
        <v>0</v>
      </c>
      <c r="AF234">
        <f t="shared" si="3"/>
        <v>8</v>
      </c>
    </row>
    <row r="235" spans="1:32" x14ac:dyDescent="0.25">
      <c r="A235">
        <v>91405</v>
      </c>
      <c r="B235" t="s">
        <v>703</v>
      </c>
      <c r="C235" t="s">
        <v>33</v>
      </c>
      <c r="D235">
        <v>0</v>
      </c>
      <c r="F235" t="s">
        <v>704</v>
      </c>
      <c r="G235" t="s">
        <v>705</v>
      </c>
      <c r="H235" t="s">
        <v>706</v>
      </c>
      <c r="I235" t="s">
        <v>707</v>
      </c>
      <c r="J235" t="s">
        <v>708</v>
      </c>
      <c r="K235" t="s">
        <v>709</v>
      </c>
      <c r="L235" t="s">
        <v>710</v>
      </c>
      <c r="M235" t="s">
        <v>293</v>
      </c>
      <c r="N235" t="s">
        <v>711</v>
      </c>
      <c r="O235" t="s">
        <v>712</v>
      </c>
      <c r="P235" t="s">
        <v>572</v>
      </c>
      <c r="Q235" t="s">
        <v>573</v>
      </c>
      <c r="R235" t="s">
        <v>127</v>
      </c>
      <c r="S235" t="s">
        <v>44</v>
      </c>
      <c r="T235" t="s">
        <v>353</v>
      </c>
      <c r="U235" t="s">
        <v>354</v>
      </c>
      <c r="X235">
        <v>1</v>
      </c>
      <c r="Y235">
        <v>0</v>
      </c>
      <c r="Z235">
        <v>0</v>
      </c>
      <c r="AA235">
        <v>0</v>
      </c>
      <c r="AB235">
        <v>4533312</v>
      </c>
      <c r="AC235" t="s">
        <v>47</v>
      </c>
      <c r="AD235">
        <f>+VLOOKUP(T235,items!$A$2:$D$1255,4,0)</f>
        <v>0</v>
      </c>
      <c r="AE235">
        <f>+VLOOKUP(T235,Tabla1[],5,0)</f>
        <v>0</v>
      </c>
      <c r="AF235">
        <f t="shared" si="3"/>
        <v>8</v>
      </c>
    </row>
    <row r="236" spans="1:32" x14ac:dyDescent="0.25">
      <c r="A236">
        <v>91405</v>
      </c>
      <c r="B236" t="s">
        <v>703</v>
      </c>
      <c r="C236" t="s">
        <v>33</v>
      </c>
      <c r="D236">
        <v>0</v>
      </c>
      <c r="F236" t="s">
        <v>704</v>
      </c>
      <c r="G236" t="s">
        <v>705</v>
      </c>
      <c r="H236" t="s">
        <v>706</v>
      </c>
      <c r="I236" t="s">
        <v>707</v>
      </c>
      <c r="J236" t="s">
        <v>708</v>
      </c>
      <c r="K236" t="s">
        <v>709</v>
      </c>
      <c r="L236" t="s">
        <v>710</v>
      </c>
      <c r="M236" t="s">
        <v>293</v>
      </c>
      <c r="N236" t="s">
        <v>711</v>
      </c>
      <c r="O236" t="s">
        <v>712</v>
      </c>
      <c r="P236" t="s">
        <v>572</v>
      </c>
      <c r="Q236" t="s">
        <v>573</v>
      </c>
      <c r="R236" t="s">
        <v>127</v>
      </c>
      <c r="S236" t="s">
        <v>44</v>
      </c>
      <c r="T236" t="s">
        <v>353</v>
      </c>
      <c r="U236" t="s">
        <v>354</v>
      </c>
      <c r="X236">
        <v>1</v>
      </c>
      <c r="Y236">
        <v>0</v>
      </c>
      <c r="Z236">
        <v>0</v>
      </c>
      <c r="AA236">
        <v>0</v>
      </c>
      <c r="AB236">
        <v>4293312</v>
      </c>
      <c r="AC236" t="s">
        <v>47</v>
      </c>
      <c r="AD236">
        <f>+VLOOKUP(T236,items!$A$2:$D$1255,4,0)</f>
        <v>0</v>
      </c>
      <c r="AE236">
        <f>+VLOOKUP(T236,Tabla1[],5,0)</f>
        <v>0</v>
      </c>
      <c r="AF236">
        <f t="shared" si="3"/>
        <v>8</v>
      </c>
    </row>
    <row r="237" spans="1:32" x14ac:dyDescent="0.25">
      <c r="A237">
        <v>91405</v>
      </c>
      <c r="B237" t="s">
        <v>703</v>
      </c>
      <c r="C237" t="s">
        <v>33</v>
      </c>
      <c r="D237">
        <v>0</v>
      </c>
      <c r="F237" t="s">
        <v>704</v>
      </c>
      <c r="G237" t="s">
        <v>705</v>
      </c>
      <c r="H237" t="s">
        <v>706</v>
      </c>
      <c r="I237" t="s">
        <v>707</v>
      </c>
      <c r="J237" t="s">
        <v>708</v>
      </c>
      <c r="K237" t="s">
        <v>709</v>
      </c>
      <c r="L237" t="s">
        <v>710</v>
      </c>
      <c r="M237" t="s">
        <v>293</v>
      </c>
      <c r="N237" t="s">
        <v>711</v>
      </c>
      <c r="O237" t="s">
        <v>712</v>
      </c>
      <c r="P237" t="s">
        <v>572</v>
      </c>
      <c r="Q237" t="s">
        <v>573</v>
      </c>
      <c r="R237" t="s">
        <v>127</v>
      </c>
      <c r="S237" t="s">
        <v>44</v>
      </c>
      <c r="T237" t="s">
        <v>749</v>
      </c>
      <c r="U237" t="s">
        <v>750</v>
      </c>
      <c r="W237" t="s">
        <v>114</v>
      </c>
      <c r="X237">
        <v>1</v>
      </c>
      <c r="Y237">
        <v>2100</v>
      </c>
      <c r="Z237">
        <v>0</v>
      </c>
      <c r="AA237">
        <v>0</v>
      </c>
      <c r="AB237">
        <v>725375</v>
      </c>
      <c r="AC237" t="s">
        <v>47</v>
      </c>
      <c r="AD237">
        <f>+VLOOKUP(T237,items!$A$2:$D$1255,4,0)</f>
        <v>0</v>
      </c>
      <c r="AE237">
        <f>+VLOOKUP(T237,Tabla1[],5,0)</f>
        <v>0</v>
      </c>
      <c r="AF237">
        <f t="shared" si="3"/>
        <v>8</v>
      </c>
    </row>
    <row r="238" spans="1:32" x14ac:dyDescent="0.25">
      <c r="A238">
        <v>91405</v>
      </c>
      <c r="B238" t="s">
        <v>703</v>
      </c>
      <c r="C238" t="s">
        <v>33</v>
      </c>
      <c r="D238">
        <v>0</v>
      </c>
      <c r="F238" t="s">
        <v>704</v>
      </c>
      <c r="G238" t="s">
        <v>705</v>
      </c>
      <c r="H238" t="s">
        <v>706</v>
      </c>
      <c r="I238" t="s">
        <v>707</v>
      </c>
      <c r="J238" t="s">
        <v>708</v>
      </c>
      <c r="K238" t="s">
        <v>709</v>
      </c>
      <c r="L238" t="s">
        <v>710</v>
      </c>
      <c r="M238" t="s">
        <v>293</v>
      </c>
      <c r="N238" t="s">
        <v>711</v>
      </c>
      <c r="O238" t="s">
        <v>712</v>
      </c>
      <c r="P238" t="s">
        <v>572</v>
      </c>
      <c r="Q238" t="s">
        <v>573</v>
      </c>
      <c r="R238" t="s">
        <v>127</v>
      </c>
      <c r="S238" t="s">
        <v>44</v>
      </c>
      <c r="T238" t="s">
        <v>751</v>
      </c>
      <c r="U238" t="s">
        <v>752</v>
      </c>
      <c r="X238">
        <v>2</v>
      </c>
      <c r="Y238">
        <v>6000</v>
      </c>
      <c r="Z238">
        <v>0</v>
      </c>
      <c r="AA238">
        <v>0</v>
      </c>
      <c r="AB238">
        <v>34000000</v>
      </c>
      <c r="AC238" t="s">
        <v>47</v>
      </c>
      <c r="AD238">
        <f>+VLOOKUP(T238,items!$A$2:$D$1255,4,0)</f>
        <v>0</v>
      </c>
      <c r="AE238">
        <f>+VLOOKUP(T238,Tabla1[],5,0)</f>
        <v>0</v>
      </c>
      <c r="AF238">
        <f t="shared" si="3"/>
        <v>8</v>
      </c>
    </row>
    <row r="239" spans="1:32" x14ac:dyDescent="0.25">
      <c r="A239">
        <v>91601</v>
      </c>
      <c r="B239" t="s">
        <v>753</v>
      </c>
      <c r="C239" t="s">
        <v>33</v>
      </c>
      <c r="D239">
        <v>0</v>
      </c>
      <c r="F239" t="s">
        <v>754</v>
      </c>
      <c r="G239" t="s">
        <v>310</v>
      </c>
      <c r="H239" t="s">
        <v>755</v>
      </c>
      <c r="I239" t="s">
        <v>756</v>
      </c>
      <c r="J239" t="s">
        <v>757</v>
      </c>
      <c r="K239" t="s">
        <v>758</v>
      </c>
      <c r="L239" t="s">
        <v>37</v>
      </c>
      <c r="M239" t="s">
        <v>759</v>
      </c>
      <c r="N239" t="s">
        <v>760</v>
      </c>
      <c r="O239" t="s">
        <v>761</v>
      </c>
      <c r="P239" t="s">
        <v>762</v>
      </c>
      <c r="Q239" t="s">
        <v>763</v>
      </c>
      <c r="R239" t="s">
        <v>764</v>
      </c>
      <c r="S239" t="s">
        <v>256</v>
      </c>
      <c r="T239" t="s">
        <v>765</v>
      </c>
      <c r="U239" t="s">
        <v>766</v>
      </c>
      <c r="X239">
        <v>6</v>
      </c>
      <c r="Y239">
        <v>0</v>
      </c>
      <c r="Z239">
        <v>0</v>
      </c>
      <c r="AA239">
        <v>0</v>
      </c>
      <c r="AB239">
        <v>540000</v>
      </c>
      <c r="AC239" t="s">
        <v>47</v>
      </c>
      <c r="AD239">
        <f>+VLOOKUP(T239,items!$A$2:$D$1255,4,0)</f>
        <v>0</v>
      </c>
      <c r="AE239">
        <f>+VLOOKUP(T239,Tabla1[],5,0)</f>
        <v>0</v>
      </c>
      <c r="AF239">
        <f t="shared" si="3"/>
        <v>4</v>
      </c>
    </row>
    <row r="240" spans="1:32" x14ac:dyDescent="0.25">
      <c r="A240">
        <v>91601</v>
      </c>
      <c r="B240" t="s">
        <v>753</v>
      </c>
      <c r="C240" t="s">
        <v>33</v>
      </c>
      <c r="D240">
        <v>0</v>
      </c>
      <c r="F240" t="s">
        <v>754</v>
      </c>
      <c r="G240" t="s">
        <v>310</v>
      </c>
      <c r="H240" t="s">
        <v>755</v>
      </c>
      <c r="I240" t="s">
        <v>756</v>
      </c>
      <c r="J240" t="s">
        <v>757</v>
      </c>
      <c r="K240" t="s">
        <v>758</v>
      </c>
      <c r="L240" t="s">
        <v>37</v>
      </c>
      <c r="M240" t="s">
        <v>759</v>
      </c>
      <c r="N240" t="s">
        <v>760</v>
      </c>
      <c r="O240" t="s">
        <v>761</v>
      </c>
      <c r="P240" t="s">
        <v>762</v>
      </c>
      <c r="Q240" t="s">
        <v>763</v>
      </c>
      <c r="R240" t="s">
        <v>764</v>
      </c>
      <c r="S240" t="s">
        <v>256</v>
      </c>
      <c r="T240" t="s">
        <v>767</v>
      </c>
      <c r="U240" t="s">
        <v>768</v>
      </c>
      <c r="X240">
        <v>8</v>
      </c>
      <c r="Y240">
        <v>0</v>
      </c>
      <c r="Z240">
        <v>0</v>
      </c>
      <c r="AA240">
        <v>0</v>
      </c>
      <c r="AB240">
        <v>185944</v>
      </c>
      <c r="AC240" t="s">
        <v>47</v>
      </c>
      <c r="AD240">
        <f>+VLOOKUP(T240,items!$A$2:$D$1255,4,0)</f>
        <v>0</v>
      </c>
      <c r="AE240">
        <f>+VLOOKUP(T240,Tabla1[],5,0)</f>
        <v>0</v>
      </c>
      <c r="AF240">
        <f t="shared" si="3"/>
        <v>4</v>
      </c>
    </row>
    <row r="241" spans="1:32" x14ac:dyDescent="0.25">
      <c r="A241">
        <v>91601</v>
      </c>
      <c r="B241" t="s">
        <v>753</v>
      </c>
      <c r="C241" t="s">
        <v>33</v>
      </c>
      <c r="D241">
        <v>0</v>
      </c>
      <c r="F241" t="s">
        <v>754</v>
      </c>
      <c r="G241" t="s">
        <v>310</v>
      </c>
      <c r="H241" t="s">
        <v>755</v>
      </c>
      <c r="I241" t="s">
        <v>756</v>
      </c>
      <c r="J241" t="s">
        <v>757</v>
      </c>
      <c r="K241" t="s">
        <v>758</v>
      </c>
      <c r="L241" t="s">
        <v>37</v>
      </c>
      <c r="M241" t="s">
        <v>759</v>
      </c>
      <c r="N241" t="s">
        <v>760</v>
      </c>
      <c r="O241" t="s">
        <v>761</v>
      </c>
      <c r="P241" t="s">
        <v>762</v>
      </c>
      <c r="Q241" t="s">
        <v>763</v>
      </c>
      <c r="R241" t="s">
        <v>764</v>
      </c>
      <c r="S241" t="s">
        <v>256</v>
      </c>
      <c r="T241" t="s">
        <v>769</v>
      </c>
      <c r="U241" t="s">
        <v>770</v>
      </c>
      <c r="X241">
        <v>8</v>
      </c>
      <c r="Y241">
        <v>0</v>
      </c>
      <c r="Z241">
        <v>0</v>
      </c>
      <c r="AA241">
        <v>0</v>
      </c>
      <c r="AB241">
        <v>327600</v>
      </c>
      <c r="AC241" t="s">
        <v>47</v>
      </c>
      <c r="AD241">
        <f>+VLOOKUP(T241,items!$A$2:$D$1255,4,0)</f>
        <v>0</v>
      </c>
      <c r="AE241">
        <f>+VLOOKUP(T241,Tabla1[],5,0)</f>
        <v>0</v>
      </c>
      <c r="AF241">
        <f t="shared" si="3"/>
        <v>4</v>
      </c>
    </row>
    <row r="242" spans="1:32" x14ac:dyDescent="0.25">
      <c r="A242">
        <v>91601</v>
      </c>
      <c r="B242" t="s">
        <v>753</v>
      </c>
      <c r="C242" t="s">
        <v>33</v>
      </c>
      <c r="D242">
        <v>0</v>
      </c>
      <c r="F242" t="s">
        <v>754</v>
      </c>
      <c r="G242" t="s">
        <v>310</v>
      </c>
      <c r="H242" t="s">
        <v>755</v>
      </c>
      <c r="I242" t="s">
        <v>756</v>
      </c>
      <c r="J242" t="s">
        <v>757</v>
      </c>
      <c r="K242" t="s">
        <v>758</v>
      </c>
      <c r="L242" t="s">
        <v>37</v>
      </c>
      <c r="M242" t="s">
        <v>759</v>
      </c>
      <c r="N242" t="s">
        <v>760</v>
      </c>
      <c r="O242" t="s">
        <v>761</v>
      </c>
      <c r="P242" t="s">
        <v>762</v>
      </c>
      <c r="Q242" t="s">
        <v>763</v>
      </c>
      <c r="R242" t="s">
        <v>764</v>
      </c>
      <c r="S242" t="s">
        <v>256</v>
      </c>
      <c r="T242" t="s">
        <v>771</v>
      </c>
      <c r="U242" t="s">
        <v>772</v>
      </c>
      <c r="X242">
        <v>2</v>
      </c>
      <c r="Y242">
        <v>0</v>
      </c>
      <c r="Z242">
        <v>0</v>
      </c>
      <c r="AA242">
        <v>0</v>
      </c>
      <c r="AB242">
        <v>65000</v>
      </c>
      <c r="AC242" t="s">
        <v>47</v>
      </c>
      <c r="AD242">
        <f>+VLOOKUP(T242,items!$A$2:$D$1255,4,0)</f>
        <v>0</v>
      </c>
      <c r="AE242">
        <f>+VLOOKUP(T242,Tabla1[],5,0)</f>
        <v>0</v>
      </c>
      <c r="AF242">
        <f t="shared" si="3"/>
        <v>4</v>
      </c>
    </row>
    <row r="243" spans="1:32" x14ac:dyDescent="0.25">
      <c r="A243">
        <v>91601</v>
      </c>
      <c r="B243" t="s">
        <v>753</v>
      </c>
      <c r="C243" t="s">
        <v>33</v>
      </c>
      <c r="D243">
        <v>0</v>
      </c>
      <c r="F243" t="s">
        <v>754</v>
      </c>
      <c r="G243" t="s">
        <v>310</v>
      </c>
      <c r="H243" t="s">
        <v>755</v>
      </c>
      <c r="I243" t="s">
        <v>756</v>
      </c>
      <c r="J243" t="s">
        <v>757</v>
      </c>
      <c r="K243" t="s">
        <v>758</v>
      </c>
      <c r="L243" t="s">
        <v>37</v>
      </c>
      <c r="M243" t="s">
        <v>759</v>
      </c>
      <c r="N243" t="s">
        <v>760</v>
      </c>
      <c r="O243" t="s">
        <v>761</v>
      </c>
      <c r="P243" t="s">
        <v>762</v>
      </c>
      <c r="Q243" t="s">
        <v>763</v>
      </c>
      <c r="R243" t="s">
        <v>764</v>
      </c>
      <c r="S243" t="s">
        <v>256</v>
      </c>
      <c r="T243" t="s">
        <v>773</v>
      </c>
      <c r="U243" t="s">
        <v>774</v>
      </c>
      <c r="X243">
        <v>1</v>
      </c>
      <c r="Y243">
        <v>0</v>
      </c>
      <c r="Z243">
        <v>0</v>
      </c>
      <c r="AA243">
        <v>0</v>
      </c>
      <c r="AB243">
        <v>18750</v>
      </c>
      <c r="AC243" t="s">
        <v>47</v>
      </c>
      <c r="AD243">
        <f>+VLOOKUP(T243,items!$A$2:$D$1255,4,0)</f>
        <v>0</v>
      </c>
      <c r="AE243">
        <f>+VLOOKUP(T243,Tabla1[],5,0)</f>
        <v>0</v>
      </c>
      <c r="AF243">
        <f t="shared" si="3"/>
        <v>4</v>
      </c>
    </row>
    <row r="244" spans="1:32" x14ac:dyDescent="0.25">
      <c r="A244">
        <v>91601</v>
      </c>
      <c r="B244" t="s">
        <v>753</v>
      </c>
      <c r="C244" t="s">
        <v>33</v>
      </c>
      <c r="D244">
        <v>0</v>
      </c>
      <c r="F244" t="s">
        <v>754</v>
      </c>
      <c r="G244" t="s">
        <v>310</v>
      </c>
      <c r="H244" t="s">
        <v>755</v>
      </c>
      <c r="I244" t="s">
        <v>756</v>
      </c>
      <c r="J244" t="s">
        <v>757</v>
      </c>
      <c r="K244" t="s">
        <v>758</v>
      </c>
      <c r="L244" t="s">
        <v>37</v>
      </c>
      <c r="M244" t="s">
        <v>759</v>
      </c>
      <c r="N244" t="s">
        <v>760</v>
      </c>
      <c r="O244" t="s">
        <v>761</v>
      </c>
      <c r="P244" t="s">
        <v>762</v>
      </c>
      <c r="Q244" t="s">
        <v>763</v>
      </c>
      <c r="R244" t="s">
        <v>764</v>
      </c>
      <c r="S244" t="s">
        <v>256</v>
      </c>
      <c r="T244" t="s">
        <v>775</v>
      </c>
      <c r="U244" t="s">
        <v>776</v>
      </c>
      <c r="X244">
        <v>18</v>
      </c>
      <c r="Y244">
        <v>0</v>
      </c>
      <c r="Z244">
        <v>0</v>
      </c>
      <c r="AA244">
        <v>0</v>
      </c>
      <c r="AB244">
        <v>5400</v>
      </c>
      <c r="AC244" t="s">
        <v>47</v>
      </c>
      <c r="AD244">
        <f>+VLOOKUP(T244,items!$A$2:$D$1255,4,0)</f>
        <v>0</v>
      </c>
      <c r="AE244">
        <f>+VLOOKUP(T244,Tabla1[],5,0)</f>
        <v>0</v>
      </c>
      <c r="AF244">
        <f t="shared" si="3"/>
        <v>4</v>
      </c>
    </row>
    <row r="245" spans="1:32" x14ac:dyDescent="0.25">
      <c r="A245">
        <v>91601</v>
      </c>
      <c r="B245" t="s">
        <v>753</v>
      </c>
      <c r="C245" t="s">
        <v>33</v>
      </c>
      <c r="D245">
        <v>0</v>
      </c>
      <c r="F245" t="s">
        <v>754</v>
      </c>
      <c r="G245" t="s">
        <v>310</v>
      </c>
      <c r="H245" t="s">
        <v>755</v>
      </c>
      <c r="I245" t="s">
        <v>756</v>
      </c>
      <c r="J245" t="s">
        <v>757</v>
      </c>
      <c r="K245" t="s">
        <v>758</v>
      </c>
      <c r="L245" t="s">
        <v>37</v>
      </c>
      <c r="M245" t="s">
        <v>759</v>
      </c>
      <c r="N245" t="s">
        <v>760</v>
      </c>
      <c r="O245" t="s">
        <v>761</v>
      </c>
      <c r="P245" t="s">
        <v>762</v>
      </c>
      <c r="Q245" t="s">
        <v>763</v>
      </c>
      <c r="R245" t="s">
        <v>764</v>
      </c>
      <c r="S245" t="s">
        <v>256</v>
      </c>
      <c r="T245" t="s">
        <v>388</v>
      </c>
      <c r="U245" t="s">
        <v>389</v>
      </c>
      <c r="X245">
        <v>175</v>
      </c>
      <c r="Y245">
        <v>0</v>
      </c>
      <c r="Z245">
        <v>0</v>
      </c>
      <c r="AA245">
        <v>0</v>
      </c>
      <c r="AB245">
        <v>11812500</v>
      </c>
      <c r="AC245" t="s">
        <v>47</v>
      </c>
      <c r="AD245">
        <f>+VLOOKUP(T245,items!$A$2:$D$1255,4,0)</f>
        <v>0</v>
      </c>
      <c r="AE245">
        <f>+VLOOKUP(T245,Tabla1[],5,0)</f>
        <v>0</v>
      </c>
      <c r="AF245">
        <f t="shared" si="3"/>
        <v>4</v>
      </c>
    </row>
    <row r="246" spans="1:32" x14ac:dyDescent="0.25">
      <c r="A246">
        <v>91601</v>
      </c>
      <c r="B246" t="s">
        <v>753</v>
      </c>
      <c r="C246" t="s">
        <v>33</v>
      </c>
      <c r="D246">
        <v>0</v>
      </c>
      <c r="F246" t="s">
        <v>754</v>
      </c>
      <c r="G246" t="s">
        <v>310</v>
      </c>
      <c r="H246" t="s">
        <v>755</v>
      </c>
      <c r="I246" t="s">
        <v>756</v>
      </c>
      <c r="J246" t="s">
        <v>757</v>
      </c>
      <c r="K246" t="s">
        <v>758</v>
      </c>
      <c r="L246" t="s">
        <v>37</v>
      </c>
      <c r="M246" t="s">
        <v>759</v>
      </c>
      <c r="N246" t="s">
        <v>760</v>
      </c>
      <c r="O246" t="s">
        <v>761</v>
      </c>
      <c r="P246" t="s">
        <v>762</v>
      </c>
      <c r="Q246" t="s">
        <v>763</v>
      </c>
      <c r="R246" t="s">
        <v>764</v>
      </c>
      <c r="S246" t="s">
        <v>256</v>
      </c>
      <c r="T246" t="s">
        <v>777</v>
      </c>
      <c r="U246" t="s">
        <v>778</v>
      </c>
      <c r="X246">
        <v>4</v>
      </c>
      <c r="Y246">
        <v>0</v>
      </c>
      <c r="Z246">
        <v>0</v>
      </c>
      <c r="AA246">
        <v>0</v>
      </c>
      <c r="AB246">
        <v>2178000</v>
      </c>
      <c r="AC246" t="s">
        <v>47</v>
      </c>
      <c r="AD246">
        <f>+VLOOKUP(T246,items!$A$2:$D$1255,4,0)</f>
        <v>0</v>
      </c>
      <c r="AE246">
        <f>+VLOOKUP(T246,Tabla1[],5,0)</f>
        <v>0</v>
      </c>
      <c r="AF246">
        <f t="shared" si="3"/>
        <v>4</v>
      </c>
    </row>
    <row r="247" spans="1:32" x14ac:dyDescent="0.25">
      <c r="A247">
        <v>91601</v>
      </c>
      <c r="B247" t="s">
        <v>753</v>
      </c>
      <c r="C247" t="s">
        <v>33</v>
      </c>
      <c r="D247">
        <v>0</v>
      </c>
      <c r="F247" t="s">
        <v>754</v>
      </c>
      <c r="G247" t="s">
        <v>310</v>
      </c>
      <c r="H247" t="s">
        <v>755</v>
      </c>
      <c r="I247" t="s">
        <v>756</v>
      </c>
      <c r="J247" t="s">
        <v>757</v>
      </c>
      <c r="K247" t="s">
        <v>758</v>
      </c>
      <c r="L247" t="s">
        <v>37</v>
      </c>
      <c r="M247" t="s">
        <v>759</v>
      </c>
      <c r="N247" t="s">
        <v>760</v>
      </c>
      <c r="O247" t="s">
        <v>761</v>
      </c>
      <c r="P247" t="s">
        <v>762</v>
      </c>
      <c r="Q247" t="s">
        <v>763</v>
      </c>
      <c r="R247" t="s">
        <v>764</v>
      </c>
      <c r="S247" t="s">
        <v>256</v>
      </c>
      <c r="T247" t="s">
        <v>779</v>
      </c>
      <c r="U247" t="s">
        <v>780</v>
      </c>
      <c r="V247" t="s">
        <v>781</v>
      </c>
      <c r="X247">
        <v>1</v>
      </c>
      <c r="Y247">
        <v>13271</v>
      </c>
      <c r="Z247">
        <v>0</v>
      </c>
      <c r="AA247">
        <v>7260</v>
      </c>
      <c r="AB247">
        <v>24660000</v>
      </c>
      <c r="AC247" t="s">
        <v>47</v>
      </c>
      <c r="AD247">
        <f>+VLOOKUP(T247,items!$A$2:$D$1255,4,0)</f>
        <v>0</v>
      </c>
      <c r="AE247">
        <f>+VLOOKUP(T247,Tabla1[],5,0)</f>
        <v>0</v>
      </c>
      <c r="AF247">
        <f t="shared" si="3"/>
        <v>4</v>
      </c>
    </row>
    <row r="248" spans="1:32" x14ac:dyDescent="0.25">
      <c r="A248">
        <v>91601</v>
      </c>
      <c r="B248" t="s">
        <v>753</v>
      </c>
      <c r="C248" t="s">
        <v>33</v>
      </c>
      <c r="D248">
        <v>0</v>
      </c>
      <c r="F248" t="s">
        <v>754</v>
      </c>
      <c r="G248" t="s">
        <v>310</v>
      </c>
      <c r="H248" t="s">
        <v>755</v>
      </c>
      <c r="I248" t="s">
        <v>756</v>
      </c>
      <c r="J248" t="s">
        <v>757</v>
      </c>
      <c r="K248" t="s">
        <v>758</v>
      </c>
      <c r="L248" t="s">
        <v>37</v>
      </c>
      <c r="M248" t="s">
        <v>759</v>
      </c>
      <c r="N248" t="s">
        <v>760</v>
      </c>
      <c r="O248" t="s">
        <v>761</v>
      </c>
      <c r="P248" t="s">
        <v>762</v>
      </c>
      <c r="Q248" t="s">
        <v>763</v>
      </c>
      <c r="R248" t="s">
        <v>764</v>
      </c>
      <c r="S248" t="s">
        <v>256</v>
      </c>
      <c r="T248" t="s">
        <v>94</v>
      </c>
      <c r="U248" t="s">
        <v>95</v>
      </c>
      <c r="X248">
        <v>1</v>
      </c>
      <c r="Y248">
        <v>0</v>
      </c>
      <c r="Z248">
        <v>0</v>
      </c>
      <c r="AA248">
        <v>0</v>
      </c>
      <c r="AB248">
        <v>650000</v>
      </c>
      <c r="AC248" t="s">
        <v>47</v>
      </c>
      <c r="AD248" t="e">
        <f>+VLOOKUP(T248,items!$A$2:$D$1255,4,0)</f>
        <v>#N/A</v>
      </c>
      <c r="AE248" t="e">
        <f>+VLOOKUP(T248,Tabla1[],5,0)</f>
        <v>#N/A</v>
      </c>
      <c r="AF248">
        <f t="shared" si="3"/>
        <v>4</v>
      </c>
    </row>
    <row r="249" spans="1:32" x14ac:dyDescent="0.25">
      <c r="A249">
        <v>91601</v>
      </c>
      <c r="B249" t="s">
        <v>753</v>
      </c>
      <c r="C249" t="s">
        <v>33</v>
      </c>
      <c r="D249">
        <v>0</v>
      </c>
      <c r="F249" t="s">
        <v>754</v>
      </c>
      <c r="G249" t="s">
        <v>310</v>
      </c>
      <c r="H249" t="s">
        <v>755</v>
      </c>
      <c r="I249" t="s">
        <v>756</v>
      </c>
      <c r="J249" t="s">
        <v>757</v>
      </c>
      <c r="K249" t="s">
        <v>758</v>
      </c>
      <c r="L249" t="s">
        <v>37</v>
      </c>
      <c r="M249" t="s">
        <v>759</v>
      </c>
      <c r="N249" t="s">
        <v>760</v>
      </c>
      <c r="O249" t="s">
        <v>761</v>
      </c>
      <c r="P249" t="s">
        <v>762</v>
      </c>
      <c r="Q249" t="s">
        <v>763</v>
      </c>
      <c r="R249" t="s">
        <v>764</v>
      </c>
      <c r="S249" t="s">
        <v>256</v>
      </c>
      <c r="T249" t="s">
        <v>392</v>
      </c>
      <c r="U249" t="s">
        <v>393</v>
      </c>
      <c r="X249">
        <v>1</v>
      </c>
      <c r="Y249">
        <v>0</v>
      </c>
      <c r="Z249">
        <v>0</v>
      </c>
      <c r="AA249">
        <v>0</v>
      </c>
      <c r="AB249">
        <v>320000</v>
      </c>
      <c r="AC249" t="s">
        <v>47</v>
      </c>
      <c r="AD249" t="e">
        <f>+VLOOKUP(T249,items!$A$2:$D$1255,4,0)</f>
        <v>#N/A</v>
      </c>
      <c r="AE249" t="e">
        <f>+VLOOKUP(T249,Tabla1[],5,0)</f>
        <v>#N/A</v>
      </c>
      <c r="AF249">
        <f t="shared" si="3"/>
        <v>4</v>
      </c>
    </row>
    <row r="250" spans="1:32" x14ac:dyDescent="0.25">
      <c r="A250">
        <v>91648</v>
      </c>
      <c r="B250" t="s">
        <v>782</v>
      </c>
      <c r="C250" t="s">
        <v>75</v>
      </c>
      <c r="D250">
        <v>0</v>
      </c>
      <c r="F250" t="s">
        <v>783</v>
      </c>
      <c r="G250" t="s">
        <v>784</v>
      </c>
      <c r="H250" t="s">
        <v>785</v>
      </c>
      <c r="I250" t="s">
        <v>37</v>
      </c>
      <c r="J250" t="s">
        <v>786</v>
      </c>
      <c r="K250" t="s">
        <v>787</v>
      </c>
      <c r="L250" t="s">
        <v>37</v>
      </c>
      <c r="M250" t="s">
        <v>288</v>
      </c>
      <c r="N250" t="s">
        <v>288</v>
      </c>
      <c r="O250" t="s">
        <v>705</v>
      </c>
      <c r="P250" t="s">
        <v>293</v>
      </c>
      <c r="Q250" t="s">
        <v>293</v>
      </c>
      <c r="R250" t="s">
        <v>127</v>
      </c>
      <c r="S250" t="s">
        <v>44</v>
      </c>
      <c r="T250" t="s">
        <v>390</v>
      </c>
      <c r="U250" t="s">
        <v>391</v>
      </c>
      <c r="X250">
        <v>2</v>
      </c>
      <c r="Y250">
        <v>0</v>
      </c>
      <c r="Z250">
        <v>0</v>
      </c>
      <c r="AA250">
        <v>0</v>
      </c>
      <c r="AB250">
        <v>3560000</v>
      </c>
      <c r="AC250" t="s">
        <v>47</v>
      </c>
      <c r="AD250" t="e">
        <f>+VLOOKUP(T250,items!$A$2:$D$1255,4,0)</f>
        <v>#N/A</v>
      </c>
      <c r="AE250" t="e">
        <f>+VLOOKUP(T250,Tabla1[],5,0)</f>
        <v>#N/A</v>
      </c>
      <c r="AF250">
        <f t="shared" si="3"/>
        <v>5</v>
      </c>
    </row>
    <row r="251" spans="1:32" x14ac:dyDescent="0.25">
      <c r="A251">
        <v>91648</v>
      </c>
      <c r="B251" t="s">
        <v>782</v>
      </c>
      <c r="C251" t="s">
        <v>75</v>
      </c>
      <c r="D251">
        <v>0</v>
      </c>
      <c r="F251" t="s">
        <v>783</v>
      </c>
      <c r="G251" t="s">
        <v>784</v>
      </c>
      <c r="H251" t="s">
        <v>785</v>
      </c>
      <c r="I251" t="s">
        <v>37</v>
      </c>
      <c r="J251" t="s">
        <v>786</v>
      </c>
      <c r="K251" t="s">
        <v>787</v>
      </c>
      <c r="L251" t="s">
        <v>37</v>
      </c>
      <c r="M251" t="s">
        <v>288</v>
      </c>
      <c r="N251" t="s">
        <v>288</v>
      </c>
      <c r="O251" t="s">
        <v>705</v>
      </c>
      <c r="P251" t="s">
        <v>293</v>
      </c>
      <c r="Q251" t="s">
        <v>293</v>
      </c>
      <c r="R251" t="s">
        <v>127</v>
      </c>
      <c r="S251" t="s">
        <v>44</v>
      </c>
      <c r="T251" t="s">
        <v>390</v>
      </c>
      <c r="U251" t="s">
        <v>391</v>
      </c>
      <c r="X251">
        <v>2</v>
      </c>
      <c r="Y251">
        <v>0</v>
      </c>
      <c r="Z251">
        <v>0</v>
      </c>
      <c r="AA251">
        <v>0</v>
      </c>
      <c r="AB251">
        <v>3020000</v>
      </c>
      <c r="AC251" t="s">
        <v>47</v>
      </c>
      <c r="AD251" t="e">
        <f>+VLOOKUP(T251,items!$A$2:$D$1255,4,0)</f>
        <v>#N/A</v>
      </c>
      <c r="AE251" t="e">
        <f>+VLOOKUP(T251,Tabla1[],5,0)</f>
        <v>#N/A</v>
      </c>
      <c r="AF251">
        <f t="shared" si="3"/>
        <v>5</v>
      </c>
    </row>
    <row r="252" spans="1:32" x14ac:dyDescent="0.25">
      <c r="A252">
        <v>91660</v>
      </c>
      <c r="B252" t="s">
        <v>788</v>
      </c>
      <c r="C252" t="s">
        <v>33</v>
      </c>
      <c r="D252">
        <v>0</v>
      </c>
      <c r="F252" t="s">
        <v>783</v>
      </c>
      <c r="G252" t="s">
        <v>581</v>
      </c>
      <c r="H252" t="s">
        <v>789</v>
      </c>
      <c r="I252" t="s">
        <v>37</v>
      </c>
      <c r="J252" t="s">
        <v>790</v>
      </c>
      <c r="K252" t="s">
        <v>791</v>
      </c>
      <c r="L252" t="s">
        <v>37</v>
      </c>
      <c r="M252" t="s">
        <v>581</v>
      </c>
      <c r="N252" t="s">
        <v>792</v>
      </c>
      <c r="O252" t="s">
        <v>793</v>
      </c>
      <c r="P252" t="s">
        <v>794</v>
      </c>
      <c r="Q252" t="s">
        <v>595</v>
      </c>
      <c r="R252" t="s">
        <v>43</v>
      </c>
      <c r="S252" t="s">
        <v>44</v>
      </c>
      <c r="T252" t="s">
        <v>795</v>
      </c>
      <c r="U252" t="s">
        <v>796</v>
      </c>
      <c r="X252">
        <v>1</v>
      </c>
      <c r="Y252">
        <v>0</v>
      </c>
      <c r="Z252">
        <v>0</v>
      </c>
      <c r="AA252">
        <v>0</v>
      </c>
      <c r="AB252">
        <v>480000</v>
      </c>
      <c r="AC252" t="s">
        <v>47</v>
      </c>
      <c r="AD252" t="e">
        <f>+VLOOKUP(T252,items!$A$2:$D$1255,4,0)</f>
        <v>#N/A</v>
      </c>
      <c r="AE252" t="e">
        <f>+VLOOKUP(T252,Tabla1[],5,0)</f>
        <v>#N/A</v>
      </c>
      <c r="AF252">
        <f t="shared" si="3"/>
        <v>4</v>
      </c>
    </row>
    <row r="253" spans="1:32" x14ac:dyDescent="0.25">
      <c r="A253">
        <v>91660</v>
      </c>
      <c r="B253" t="s">
        <v>788</v>
      </c>
      <c r="C253" t="s">
        <v>33</v>
      </c>
      <c r="D253">
        <v>0</v>
      </c>
      <c r="F253" t="s">
        <v>783</v>
      </c>
      <c r="G253" t="s">
        <v>581</v>
      </c>
      <c r="H253" t="s">
        <v>789</v>
      </c>
      <c r="I253" t="s">
        <v>37</v>
      </c>
      <c r="J253" t="s">
        <v>790</v>
      </c>
      <c r="K253" t="s">
        <v>791</v>
      </c>
      <c r="L253" t="s">
        <v>37</v>
      </c>
      <c r="M253" t="s">
        <v>581</v>
      </c>
      <c r="N253" t="s">
        <v>792</v>
      </c>
      <c r="O253" t="s">
        <v>793</v>
      </c>
      <c r="P253" t="s">
        <v>794</v>
      </c>
      <c r="Q253" t="s">
        <v>595</v>
      </c>
      <c r="R253" t="s">
        <v>43</v>
      </c>
      <c r="S253" t="s">
        <v>44</v>
      </c>
      <c r="T253" t="s">
        <v>797</v>
      </c>
      <c r="U253" t="s">
        <v>798</v>
      </c>
      <c r="X253">
        <v>1</v>
      </c>
      <c r="Y253">
        <v>0</v>
      </c>
      <c r="Z253">
        <v>0</v>
      </c>
      <c r="AA253">
        <v>0</v>
      </c>
      <c r="AB253">
        <v>110000</v>
      </c>
      <c r="AC253" t="s">
        <v>47</v>
      </c>
      <c r="AD253" t="e">
        <f>+VLOOKUP(T253,items!$A$2:$D$1255,4,0)</f>
        <v>#N/A</v>
      </c>
      <c r="AE253" t="e">
        <f>+VLOOKUP(T253,Tabla1[],5,0)</f>
        <v>#N/A</v>
      </c>
      <c r="AF253">
        <f t="shared" si="3"/>
        <v>4</v>
      </c>
    </row>
    <row r="254" spans="1:32" x14ac:dyDescent="0.25">
      <c r="A254">
        <v>91753</v>
      </c>
      <c r="B254" t="s">
        <v>799</v>
      </c>
      <c r="C254" t="s">
        <v>33</v>
      </c>
      <c r="D254">
        <v>0</v>
      </c>
      <c r="F254" t="s">
        <v>800</v>
      </c>
      <c r="G254" t="s">
        <v>324</v>
      </c>
      <c r="H254" t="s">
        <v>801</v>
      </c>
      <c r="I254" t="s">
        <v>37</v>
      </c>
      <c r="J254" t="s">
        <v>802</v>
      </c>
      <c r="K254" t="s">
        <v>803</v>
      </c>
      <c r="L254" t="s">
        <v>804</v>
      </c>
      <c r="M254" t="s">
        <v>228</v>
      </c>
      <c r="N254" t="s">
        <v>228</v>
      </c>
      <c r="O254" t="s">
        <v>247</v>
      </c>
      <c r="P254" t="s">
        <v>417</v>
      </c>
      <c r="Q254" t="s">
        <v>805</v>
      </c>
      <c r="R254" t="s">
        <v>63</v>
      </c>
      <c r="S254" t="s">
        <v>88</v>
      </c>
      <c r="T254" t="s">
        <v>560</v>
      </c>
      <c r="U254" t="s">
        <v>561</v>
      </c>
      <c r="V254" t="s">
        <v>468</v>
      </c>
      <c r="X254">
        <v>2</v>
      </c>
      <c r="Y254">
        <v>0</v>
      </c>
      <c r="Z254">
        <v>0</v>
      </c>
      <c r="AA254">
        <v>0</v>
      </c>
      <c r="AB254">
        <v>4704460</v>
      </c>
      <c r="AC254" t="s">
        <v>47</v>
      </c>
      <c r="AD254">
        <f>+VLOOKUP(T254,items!$A$2:$D$1255,4,0)</f>
        <v>0</v>
      </c>
      <c r="AE254">
        <f>+VLOOKUP(T254,Tabla1[],5,0)</f>
        <v>0</v>
      </c>
      <c r="AF254">
        <f t="shared" si="3"/>
        <v>7</v>
      </c>
    </row>
    <row r="255" spans="1:32" x14ac:dyDescent="0.25">
      <c r="A255">
        <v>91784</v>
      </c>
      <c r="B255" t="s">
        <v>806</v>
      </c>
      <c r="C255" t="s">
        <v>75</v>
      </c>
      <c r="D255">
        <v>0</v>
      </c>
      <c r="F255" t="s">
        <v>807</v>
      </c>
      <c r="G255" t="s">
        <v>808</v>
      </c>
      <c r="H255" t="s">
        <v>809</v>
      </c>
      <c r="I255" t="s">
        <v>810</v>
      </c>
      <c r="J255" t="s">
        <v>811</v>
      </c>
      <c r="K255" t="s">
        <v>812</v>
      </c>
      <c r="L255" t="s">
        <v>813</v>
      </c>
      <c r="M255" t="s">
        <v>814</v>
      </c>
      <c r="N255" t="s">
        <v>815</v>
      </c>
      <c r="O255" t="s">
        <v>581</v>
      </c>
      <c r="P255" t="s">
        <v>223</v>
      </c>
      <c r="Q255" t="s">
        <v>461</v>
      </c>
      <c r="R255" t="s">
        <v>127</v>
      </c>
      <c r="S255" t="s">
        <v>44</v>
      </c>
      <c r="T255" t="s">
        <v>816</v>
      </c>
      <c r="U255" t="s">
        <v>817</v>
      </c>
      <c r="X255">
        <v>1</v>
      </c>
      <c r="Y255">
        <v>0</v>
      </c>
      <c r="Z255">
        <v>0</v>
      </c>
      <c r="AA255">
        <v>0</v>
      </c>
      <c r="AB255">
        <v>286921</v>
      </c>
      <c r="AC255" t="s">
        <v>47</v>
      </c>
      <c r="AD255">
        <f>+VLOOKUP(T255,items!$A$2:$D$1255,4,0)</f>
        <v>0</v>
      </c>
      <c r="AE255">
        <f>+VLOOKUP(T255,Tabla1[],5,0)</f>
        <v>0</v>
      </c>
      <c r="AF255">
        <f t="shared" si="3"/>
        <v>6</v>
      </c>
    </row>
    <row r="256" spans="1:32" x14ac:dyDescent="0.25">
      <c r="A256">
        <v>91784</v>
      </c>
      <c r="B256" t="s">
        <v>806</v>
      </c>
      <c r="C256" t="s">
        <v>75</v>
      </c>
      <c r="D256">
        <v>0</v>
      </c>
      <c r="F256" t="s">
        <v>807</v>
      </c>
      <c r="G256" t="s">
        <v>808</v>
      </c>
      <c r="H256" t="s">
        <v>809</v>
      </c>
      <c r="I256" t="s">
        <v>810</v>
      </c>
      <c r="J256" t="s">
        <v>811</v>
      </c>
      <c r="K256" t="s">
        <v>812</v>
      </c>
      <c r="L256" t="s">
        <v>813</v>
      </c>
      <c r="M256" t="s">
        <v>814</v>
      </c>
      <c r="N256" t="s">
        <v>815</v>
      </c>
      <c r="O256" t="s">
        <v>581</v>
      </c>
      <c r="P256" t="s">
        <v>223</v>
      </c>
      <c r="Q256" t="s">
        <v>461</v>
      </c>
      <c r="R256" t="s">
        <v>127</v>
      </c>
      <c r="S256" t="s">
        <v>44</v>
      </c>
      <c r="T256" t="s">
        <v>818</v>
      </c>
      <c r="U256" t="s">
        <v>819</v>
      </c>
      <c r="X256">
        <v>1</v>
      </c>
      <c r="Y256">
        <v>0</v>
      </c>
      <c r="Z256">
        <v>0</v>
      </c>
      <c r="AA256">
        <v>0</v>
      </c>
      <c r="AB256">
        <v>65500</v>
      </c>
      <c r="AC256" t="s">
        <v>47</v>
      </c>
      <c r="AD256">
        <f>+VLOOKUP(T256,items!$A$2:$D$1255,4,0)</f>
        <v>0</v>
      </c>
      <c r="AE256">
        <f>+VLOOKUP(T256,Tabla1[],5,0)</f>
        <v>0</v>
      </c>
      <c r="AF256">
        <f t="shared" si="3"/>
        <v>6</v>
      </c>
    </row>
    <row r="257" spans="1:32" x14ac:dyDescent="0.25">
      <c r="A257">
        <v>91784</v>
      </c>
      <c r="B257" t="s">
        <v>806</v>
      </c>
      <c r="C257" t="s">
        <v>75</v>
      </c>
      <c r="D257">
        <v>0</v>
      </c>
      <c r="F257" t="s">
        <v>807</v>
      </c>
      <c r="G257" t="s">
        <v>808</v>
      </c>
      <c r="H257" t="s">
        <v>809</v>
      </c>
      <c r="I257" t="s">
        <v>810</v>
      </c>
      <c r="J257" t="s">
        <v>811</v>
      </c>
      <c r="K257" t="s">
        <v>812</v>
      </c>
      <c r="L257" t="s">
        <v>813</v>
      </c>
      <c r="M257" t="s">
        <v>814</v>
      </c>
      <c r="N257" t="s">
        <v>815</v>
      </c>
      <c r="O257" t="s">
        <v>581</v>
      </c>
      <c r="P257" t="s">
        <v>223</v>
      </c>
      <c r="Q257" t="s">
        <v>461</v>
      </c>
      <c r="R257" t="s">
        <v>127</v>
      </c>
      <c r="S257" t="s">
        <v>44</v>
      </c>
      <c r="T257" t="s">
        <v>820</v>
      </c>
      <c r="U257" t="s">
        <v>821</v>
      </c>
      <c r="X257">
        <v>12</v>
      </c>
      <c r="Y257">
        <v>0</v>
      </c>
      <c r="Z257">
        <v>0</v>
      </c>
      <c r="AA257">
        <v>0</v>
      </c>
      <c r="AB257">
        <v>36000</v>
      </c>
      <c r="AC257" t="s">
        <v>47</v>
      </c>
      <c r="AD257">
        <f>+VLOOKUP(T257,items!$A$2:$D$1255,4,0)</f>
        <v>0</v>
      </c>
      <c r="AE257">
        <f>+VLOOKUP(T257,Tabla1[],5,0)</f>
        <v>0</v>
      </c>
      <c r="AF257">
        <f t="shared" si="3"/>
        <v>6</v>
      </c>
    </row>
    <row r="258" spans="1:32" x14ac:dyDescent="0.25">
      <c r="A258">
        <v>91784</v>
      </c>
      <c r="B258" t="s">
        <v>806</v>
      </c>
      <c r="C258" t="s">
        <v>75</v>
      </c>
      <c r="D258">
        <v>0</v>
      </c>
      <c r="F258" t="s">
        <v>807</v>
      </c>
      <c r="G258" t="s">
        <v>808</v>
      </c>
      <c r="H258" t="s">
        <v>809</v>
      </c>
      <c r="I258" t="s">
        <v>810</v>
      </c>
      <c r="J258" t="s">
        <v>811</v>
      </c>
      <c r="K258" t="s">
        <v>812</v>
      </c>
      <c r="L258" t="s">
        <v>813</v>
      </c>
      <c r="M258" t="s">
        <v>814</v>
      </c>
      <c r="N258" t="s">
        <v>815</v>
      </c>
      <c r="O258" t="s">
        <v>581</v>
      </c>
      <c r="P258" t="s">
        <v>223</v>
      </c>
      <c r="Q258" t="s">
        <v>461</v>
      </c>
      <c r="R258" t="s">
        <v>127</v>
      </c>
      <c r="S258" t="s">
        <v>44</v>
      </c>
      <c r="T258" t="s">
        <v>822</v>
      </c>
      <c r="U258" t="s">
        <v>823</v>
      </c>
      <c r="X258">
        <v>24</v>
      </c>
      <c r="Y258">
        <v>0</v>
      </c>
      <c r="Z258">
        <v>0</v>
      </c>
      <c r="AA258">
        <v>0</v>
      </c>
      <c r="AB258">
        <v>17280</v>
      </c>
      <c r="AC258" t="s">
        <v>47</v>
      </c>
      <c r="AD258">
        <f>+VLOOKUP(T258,items!$A$2:$D$1255,4,0)</f>
        <v>0</v>
      </c>
      <c r="AE258">
        <f>+VLOOKUP(T258,Tabla1[],5,0)</f>
        <v>0</v>
      </c>
      <c r="AF258">
        <f t="shared" ref="AF258:AF321" si="4">+MONTH(O258)</f>
        <v>6</v>
      </c>
    </row>
    <row r="259" spans="1:32" x14ac:dyDescent="0.25">
      <c r="A259">
        <v>91784</v>
      </c>
      <c r="B259" t="s">
        <v>806</v>
      </c>
      <c r="C259" t="s">
        <v>75</v>
      </c>
      <c r="D259">
        <v>0</v>
      </c>
      <c r="F259" t="s">
        <v>807</v>
      </c>
      <c r="G259" t="s">
        <v>808</v>
      </c>
      <c r="H259" t="s">
        <v>809</v>
      </c>
      <c r="I259" t="s">
        <v>810</v>
      </c>
      <c r="J259" t="s">
        <v>811</v>
      </c>
      <c r="K259" t="s">
        <v>812</v>
      </c>
      <c r="L259" t="s">
        <v>813</v>
      </c>
      <c r="M259" t="s">
        <v>814</v>
      </c>
      <c r="N259" t="s">
        <v>815</v>
      </c>
      <c r="O259" t="s">
        <v>581</v>
      </c>
      <c r="P259" t="s">
        <v>223</v>
      </c>
      <c r="Q259" t="s">
        <v>461</v>
      </c>
      <c r="R259" t="s">
        <v>127</v>
      </c>
      <c r="S259" t="s">
        <v>44</v>
      </c>
      <c r="T259" t="s">
        <v>824</v>
      </c>
      <c r="U259" t="s">
        <v>825</v>
      </c>
      <c r="X259">
        <v>2</v>
      </c>
      <c r="Y259">
        <v>0</v>
      </c>
      <c r="Z259">
        <v>0</v>
      </c>
      <c r="AA259">
        <v>0</v>
      </c>
      <c r="AB259">
        <v>717300</v>
      </c>
      <c r="AC259" t="s">
        <v>47</v>
      </c>
      <c r="AD259">
        <f>+VLOOKUP(T259,items!$A$2:$D$1255,4,0)</f>
        <v>0</v>
      </c>
      <c r="AE259">
        <f>+VLOOKUP(T259,Tabla1[],5,0)</f>
        <v>0</v>
      </c>
      <c r="AF259">
        <f t="shared" si="4"/>
        <v>6</v>
      </c>
    </row>
    <row r="260" spans="1:32" x14ac:dyDescent="0.25">
      <c r="A260">
        <v>91784</v>
      </c>
      <c r="B260" t="s">
        <v>806</v>
      </c>
      <c r="C260" t="s">
        <v>75</v>
      </c>
      <c r="D260">
        <v>0</v>
      </c>
      <c r="F260" t="s">
        <v>807</v>
      </c>
      <c r="G260" t="s">
        <v>808</v>
      </c>
      <c r="H260" t="s">
        <v>809</v>
      </c>
      <c r="I260" t="s">
        <v>810</v>
      </c>
      <c r="J260" t="s">
        <v>811</v>
      </c>
      <c r="K260" t="s">
        <v>812</v>
      </c>
      <c r="L260" t="s">
        <v>813</v>
      </c>
      <c r="M260" t="s">
        <v>814</v>
      </c>
      <c r="N260" t="s">
        <v>815</v>
      </c>
      <c r="O260" t="s">
        <v>581</v>
      </c>
      <c r="P260" t="s">
        <v>223</v>
      </c>
      <c r="Q260" t="s">
        <v>461</v>
      </c>
      <c r="R260" t="s">
        <v>127</v>
      </c>
      <c r="S260" t="s">
        <v>44</v>
      </c>
      <c r="T260" t="s">
        <v>94</v>
      </c>
      <c r="U260" t="s">
        <v>95</v>
      </c>
      <c r="X260">
        <v>1</v>
      </c>
      <c r="Y260">
        <v>0</v>
      </c>
      <c r="Z260">
        <v>0</v>
      </c>
      <c r="AA260">
        <v>0</v>
      </c>
      <c r="AB260">
        <v>1600000</v>
      </c>
      <c r="AC260" t="s">
        <v>47</v>
      </c>
      <c r="AD260" t="e">
        <f>+VLOOKUP(T260,items!$A$2:$D$1255,4,0)</f>
        <v>#N/A</v>
      </c>
      <c r="AE260" t="e">
        <f>+VLOOKUP(T260,Tabla1[],5,0)</f>
        <v>#N/A</v>
      </c>
      <c r="AF260">
        <f t="shared" si="4"/>
        <v>6</v>
      </c>
    </row>
    <row r="261" spans="1:32" x14ac:dyDescent="0.25">
      <c r="A261">
        <v>91784</v>
      </c>
      <c r="B261" t="s">
        <v>806</v>
      </c>
      <c r="C261" t="s">
        <v>75</v>
      </c>
      <c r="D261">
        <v>0</v>
      </c>
      <c r="F261" t="s">
        <v>807</v>
      </c>
      <c r="G261" t="s">
        <v>808</v>
      </c>
      <c r="H261" t="s">
        <v>809</v>
      </c>
      <c r="I261" t="s">
        <v>810</v>
      </c>
      <c r="J261" t="s">
        <v>811</v>
      </c>
      <c r="K261" t="s">
        <v>812</v>
      </c>
      <c r="L261" t="s">
        <v>813</v>
      </c>
      <c r="M261" t="s">
        <v>814</v>
      </c>
      <c r="N261" t="s">
        <v>815</v>
      </c>
      <c r="O261" t="s">
        <v>581</v>
      </c>
      <c r="P261" t="s">
        <v>223</v>
      </c>
      <c r="Q261" t="s">
        <v>461</v>
      </c>
      <c r="R261" t="s">
        <v>127</v>
      </c>
      <c r="S261" t="s">
        <v>44</v>
      </c>
      <c r="T261" t="s">
        <v>599</v>
      </c>
      <c r="U261" t="s">
        <v>600</v>
      </c>
      <c r="X261">
        <v>1</v>
      </c>
      <c r="Y261">
        <v>0</v>
      </c>
      <c r="Z261">
        <v>0</v>
      </c>
      <c r="AA261">
        <v>0</v>
      </c>
      <c r="AB261">
        <v>1050000</v>
      </c>
      <c r="AC261" t="s">
        <v>47</v>
      </c>
      <c r="AD261" t="e">
        <f>+VLOOKUP(T261,items!$A$2:$D$1255,4,0)</f>
        <v>#N/A</v>
      </c>
      <c r="AE261" t="e">
        <f>+VLOOKUP(T261,Tabla1[],5,0)</f>
        <v>#N/A</v>
      </c>
      <c r="AF261">
        <f t="shared" si="4"/>
        <v>6</v>
      </c>
    </row>
    <row r="262" spans="1:32" x14ac:dyDescent="0.25">
      <c r="A262">
        <v>91784</v>
      </c>
      <c r="B262" t="s">
        <v>806</v>
      </c>
      <c r="C262" t="s">
        <v>75</v>
      </c>
      <c r="D262">
        <v>0</v>
      </c>
      <c r="F262" t="s">
        <v>807</v>
      </c>
      <c r="G262" t="s">
        <v>808</v>
      </c>
      <c r="H262" t="s">
        <v>809</v>
      </c>
      <c r="I262" t="s">
        <v>810</v>
      </c>
      <c r="J262" t="s">
        <v>811</v>
      </c>
      <c r="K262" t="s">
        <v>812</v>
      </c>
      <c r="L262" t="s">
        <v>813</v>
      </c>
      <c r="M262" t="s">
        <v>814</v>
      </c>
      <c r="N262" t="s">
        <v>815</v>
      </c>
      <c r="O262" t="s">
        <v>581</v>
      </c>
      <c r="P262" t="s">
        <v>223</v>
      </c>
      <c r="Q262" t="s">
        <v>461</v>
      </c>
      <c r="R262" t="s">
        <v>127</v>
      </c>
      <c r="S262" t="s">
        <v>44</v>
      </c>
      <c r="T262" t="s">
        <v>826</v>
      </c>
      <c r="U262" t="s">
        <v>827</v>
      </c>
      <c r="V262" t="s">
        <v>828</v>
      </c>
      <c r="X262">
        <v>3</v>
      </c>
      <c r="Y262">
        <v>5160</v>
      </c>
      <c r="Z262">
        <v>0</v>
      </c>
      <c r="AA262">
        <v>2100</v>
      </c>
      <c r="AB262">
        <v>4379517</v>
      </c>
      <c r="AC262" t="s">
        <v>47</v>
      </c>
      <c r="AD262">
        <f>+VLOOKUP(T262,items!$A$2:$D$1255,4,0)</f>
        <v>0</v>
      </c>
      <c r="AE262">
        <f>+VLOOKUP(T262,Tabla1[],5,0)</f>
        <v>0</v>
      </c>
      <c r="AF262">
        <f t="shared" si="4"/>
        <v>6</v>
      </c>
    </row>
    <row r="263" spans="1:32" x14ac:dyDescent="0.25">
      <c r="A263">
        <v>91922</v>
      </c>
      <c r="B263" t="s">
        <v>829</v>
      </c>
      <c r="C263" t="s">
        <v>75</v>
      </c>
      <c r="D263">
        <v>0</v>
      </c>
      <c r="F263" t="s">
        <v>830</v>
      </c>
      <c r="G263" t="s">
        <v>461</v>
      </c>
      <c r="H263" t="s">
        <v>831</v>
      </c>
      <c r="I263" t="s">
        <v>832</v>
      </c>
      <c r="J263" t="s">
        <v>833</v>
      </c>
      <c r="K263" t="s">
        <v>37</v>
      </c>
      <c r="L263" t="s">
        <v>834</v>
      </c>
      <c r="M263" t="s">
        <v>835</v>
      </c>
      <c r="N263" t="s">
        <v>836</v>
      </c>
      <c r="O263" t="s">
        <v>364</v>
      </c>
      <c r="P263" t="s">
        <v>837</v>
      </c>
      <c r="Q263" t="s">
        <v>838</v>
      </c>
      <c r="R263" t="s">
        <v>127</v>
      </c>
      <c r="S263" t="s">
        <v>108</v>
      </c>
      <c r="T263" t="s">
        <v>839</v>
      </c>
      <c r="U263" t="s">
        <v>840</v>
      </c>
      <c r="V263" t="s">
        <v>166</v>
      </c>
      <c r="X263">
        <v>1</v>
      </c>
      <c r="Y263">
        <v>5500</v>
      </c>
      <c r="Z263">
        <v>0</v>
      </c>
      <c r="AA263">
        <v>2000</v>
      </c>
      <c r="AB263">
        <v>2065498</v>
      </c>
      <c r="AC263" t="s">
        <v>47</v>
      </c>
      <c r="AD263">
        <f>+VLOOKUP(T263,items!$A$2:$D$1255,4,0)</f>
        <v>0</v>
      </c>
      <c r="AE263">
        <f>+VLOOKUP(T263,Tabla1[],5,0)</f>
        <v>0</v>
      </c>
      <c r="AF263">
        <f t="shared" si="4"/>
        <v>7</v>
      </c>
    </row>
    <row r="264" spans="1:32" x14ac:dyDescent="0.25">
      <c r="A264">
        <v>91922</v>
      </c>
      <c r="B264" t="s">
        <v>829</v>
      </c>
      <c r="C264" t="s">
        <v>75</v>
      </c>
      <c r="D264">
        <v>0</v>
      </c>
      <c r="F264" t="s">
        <v>830</v>
      </c>
      <c r="G264" t="s">
        <v>461</v>
      </c>
      <c r="H264" t="s">
        <v>831</v>
      </c>
      <c r="I264" t="s">
        <v>832</v>
      </c>
      <c r="J264" t="s">
        <v>833</v>
      </c>
      <c r="K264" t="s">
        <v>37</v>
      </c>
      <c r="L264" t="s">
        <v>834</v>
      </c>
      <c r="M264" t="s">
        <v>835</v>
      </c>
      <c r="N264" t="s">
        <v>836</v>
      </c>
      <c r="O264" t="s">
        <v>364</v>
      </c>
      <c r="P264" t="s">
        <v>837</v>
      </c>
      <c r="Q264" t="s">
        <v>838</v>
      </c>
      <c r="R264" t="s">
        <v>127</v>
      </c>
      <c r="S264" t="s">
        <v>108</v>
      </c>
      <c r="T264" t="s">
        <v>839</v>
      </c>
      <c r="U264" t="s">
        <v>840</v>
      </c>
      <c r="V264" t="s">
        <v>166</v>
      </c>
      <c r="X264">
        <v>1</v>
      </c>
      <c r="Y264">
        <v>12000</v>
      </c>
      <c r="Z264">
        <v>0</v>
      </c>
      <c r="AA264">
        <v>4000</v>
      </c>
      <c r="AB264">
        <v>15210000</v>
      </c>
      <c r="AC264" t="s">
        <v>47</v>
      </c>
      <c r="AD264">
        <f>+VLOOKUP(T264,items!$A$2:$D$1255,4,0)</f>
        <v>0</v>
      </c>
      <c r="AE264">
        <f>+VLOOKUP(T264,Tabla1[],5,0)</f>
        <v>0</v>
      </c>
      <c r="AF264">
        <f t="shared" si="4"/>
        <v>7</v>
      </c>
    </row>
    <row r="265" spans="1:32" x14ac:dyDescent="0.25">
      <c r="A265">
        <v>91922</v>
      </c>
      <c r="B265" t="s">
        <v>829</v>
      </c>
      <c r="C265" t="s">
        <v>75</v>
      </c>
      <c r="D265">
        <v>0</v>
      </c>
      <c r="F265" t="s">
        <v>830</v>
      </c>
      <c r="G265" t="s">
        <v>461</v>
      </c>
      <c r="H265" t="s">
        <v>831</v>
      </c>
      <c r="I265" t="s">
        <v>832</v>
      </c>
      <c r="J265" t="s">
        <v>833</v>
      </c>
      <c r="K265" t="s">
        <v>37</v>
      </c>
      <c r="L265" t="s">
        <v>834</v>
      </c>
      <c r="M265" t="s">
        <v>835</v>
      </c>
      <c r="N265" t="s">
        <v>836</v>
      </c>
      <c r="O265" t="s">
        <v>364</v>
      </c>
      <c r="P265" t="s">
        <v>837</v>
      </c>
      <c r="Q265" t="s">
        <v>838</v>
      </c>
      <c r="R265" t="s">
        <v>127</v>
      </c>
      <c r="S265" t="s">
        <v>108</v>
      </c>
      <c r="T265" t="s">
        <v>839</v>
      </c>
      <c r="U265" t="s">
        <v>840</v>
      </c>
      <c r="V265" t="s">
        <v>166</v>
      </c>
      <c r="X265">
        <v>1</v>
      </c>
      <c r="Y265">
        <v>7000</v>
      </c>
      <c r="Z265">
        <v>0</v>
      </c>
      <c r="AA265">
        <v>2500</v>
      </c>
      <c r="AB265">
        <v>4186021</v>
      </c>
      <c r="AC265" t="s">
        <v>47</v>
      </c>
      <c r="AD265">
        <f>+VLOOKUP(T265,items!$A$2:$D$1255,4,0)</f>
        <v>0</v>
      </c>
      <c r="AE265">
        <f>+VLOOKUP(T265,Tabla1[],5,0)</f>
        <v>0</v>
      </c>
      <c r="AF265">
        <f t="shared" si="4"/>
        <v>7</v>
      </c>
    </row>
    <row r="266" spans="1:32" x14ac:dyDescent="0.25">
      <c r="A266">
        <v>91922</v>
      </c>
      <c r="B266" t="s">
        <v>829</v>
      </c>
      <c r="C266" t="s">
        <v>75</v>
      </c>
      <c r="D266">
        <v>0</v>
      </c>
      <c r="F266" t="s">
        <v>830</v>
      </c>
      <c r="G266" t="s">
        <v>461</v>
      </c>
      <c r="H266" t="s">
        <v>831</v>
      </c>
      <c r="I266" t="s">
        <v>832</v>
      </c>
      <c r="J266" t="s">
        <v>833</v>
      </c>
      <c r="K266" t="s">
        <v>37</v>
      </c>
      <c r="L266" t="s">
        <v>834</v>
      </c>
      <c r="M266" t="s">
        <v>835</v>
      </c>
      <c r="N266" t="s">
        <v>836</v>
      </c>
      <c r="O266" t="s">
        <v>364</v>
      </c>
      <c r="P266" t="s">
        <v>837</v>
      </c>
      <c r="Q266" t="s">
        <v>838</v>
      </c>
      <c r="R266" t="s">
        <v>127</v>
      </c>
      <c r="S266" t="s">
        <v>108</v>
      </c>
      <c r="T266" t="s">
        <v>841</v>
      </c>
      <c r="U266" t="s">
        <v>842</v>
      </c>
      <c r="X266">
        <v>1</v>
      </c>
      <c r="Y266">
        <v>0</v>
      </c>
      <c r="Z266">
        <v>0</v>
      </c>
      <c r="AA266">
        <v>0</v>
      </c>
      <c r="AB266">
        <v>3661680</v>
      </c>
      <c r="AC266" t="s">
        <v>47</v>
      </c>
      <c r="AD266">
        <f>+VLOOKUP(T266,items!$A$2:$D$1255,4,0)</f>
        <v>0</v>
      </c>
      <c r="AE266">
        <f>+VLOOKUP(T266,Tabla1[],5,0)</f>
        <v>0</v>
      </c>
      <c r="AF266">
        <f t="shared" si="4"/>
        <v>7</v>
      </c>
    </row>
    <row r="267" spans="1:32" x14ac:dyDescent="0.25">
      <c r="A267">
        <v>91922</v>
      </c>
      <c r="B267" t="s">
        <v>829</v>
      </c>
      <c r="C267" t="s">
        <v>75</v>
      </c>
      <c r="D267">
        <v>0</v>
      </c>
      <c r="F267" t="s">
        <v>830</v>
      </c>
      <c r="G267" t="s">
        <v>461</v>
      </c>
      <c r="H267" t="s">
        <v>831</v>
      </c>
      <c r="I267" t="s">
        <v>832</v>
      </c>
      <c r="J267" t="s">
        <v>833</v>
      </c>
      <c r="K267" t="s">
        <v>37</v>
      </c>
      <c r="L267" t="s">
        <v>834</v>
      </c>
      <c r="M267" t="s">
        <v>835</v>
      </c>
      <c r="N267" t="s">
        <v>836</v>
      </c>
      <c r="O267" t="s">
        <v>364</v>
      </c>
      <c r="P267" t="s">
        <v>837</v>
      </c>
      <c r="Q267" t="s">
        <v>838</v>
      </c>
      <c r="R267" t="s">
        <v>127</v>
      </c>
      <c r="S267" t="s">
        <v>108</v>
      </c>
      <c r="T267" t="s">
        <v>841</v>
      </c>
      <c r="U267" t="s">
        <v>842</v>
      </c>
      <c r="X267">
        <v>1</v>
      </c>
      <c r="Y267">
        <v>0</v>
      </c>
      <c r="Z267">
        <v>0</v>
      </c>
      <c r="AA267">
        <v>0</v>
      </c>
      <c r="AB267">
        <v>432000</v>
      </c>
      <c r="AC267" t="s">
        <v>47</v>
      </c>
      <c r="AD267">
        <f>+VLOOKUP(T267,items!$A$2:$D$1255,4,0)</f>
        <v>0</v>
      </c>
      <c r="AE267">
        <f>+VLOOKUP(T267,Tabla1[],5,0)</f>
        <v>0</v>
      </c>
      <c r="AF267">
        <f t="shared" si="4"/>
        <v>7</v>
      </c>
    </row>
    <row r="268" spans="1:32" x14ac:dyDescent="0.25">
      <c r="A268">
        <v>91922</v>
      </c>
      <c r="B268" t="s">
        <v>829</v>
      </c>
      <c r="C268" t="s">
        <v>75</v>
      </c>
      <c r="D268">
        <v>0</v>
      </c>
      <c r="F268" t="s">
        <v>830</v>
      </c>
      <c r="G268" t="s">
        <v>461</v>
      </c>
      <c r="H268" t="s">
        <v>831</v>
      </c>
      <c r="I268" t="s">
        <v>832</v>
      </c>
      <c r="J268" t="s">
        <v>833</v>
      </c>
      <c r="K268" t="s">
        <v>37</v>
      </c>
      <c r="L268" t="s">
        <v>834</v>
      </c>
      <c r="M268" t="s">
        <v>835</v>
      </c>
      <c r="N268" t="s">
        <v>836</v>
      </c>
      <c r="O268" t="s">
        <v>364</v>
      </c>
      <c r="P268" t="s">
        <v>837</v>
      </c>
      <c r="Q268" t="s">
        <v>838</v>
      </c>
      <c r="R268" t="s">
        <v>127</v>
      </c>
      <c r="S268" t="s">
        <v>108</v>
      </c>
      <c r="T268" t="s">
        <v>841</v>
      </c>
      <c r="U268" t="s">
        <v>842</v>
      </c>
      <c r="X268">
        <v>1</v>
      </c>
      <c r="Y268">
        <v>0</v>
      </c>
      <c r="Z268">
        <v>0</v>
      </c>
      <c r="AA268">
        <v>0</v>
      </c>
      <c r="AB268">
        <v>3823200</v>
      </c>
      <c r="AC268" t="s">
        <v>47</v>
      </c>
      <c r="AD268">
        <f>+VLOOKUP(T268,items!$A$2:$D$1255,4,0)</f>
        <v>0</v>
      </c>
      <c r="AE268">
        <f>+VLOOKUP(T268,Tabla1[],5,0)</f>
        <v>0</v>
      </c>
      <c r="AF268">
        <f t="shared" si="4"/>
        <v>7</v>
      </c>
    </row>
    <row r="269" spans="1:32" x14ac:dyDescent="0.25">
      <c r="A269">
        <v>91922</v>
      </c>
      <c r="B269" t="s">
        <v>829</v>
      </c>
      <c r="C269" t="s">
        <v>75</v>
      </c>
      <c r="D269">
        <v>0</v>
      </c>
      <c r="F269" t="s">
        <v>830</v>
      </c>
      <c r="G269" t="s">
        <v>461</v>
      </c>
      <c r="H269" t="s">
        <v>831</v>
      </c>
      <c r="I269" t="s">
        <v>832</v>
      </c>
      <c r="J269" t="s">
        <v>833</v>
      </c>
      <c r="K269" t="s">
        <v>37</v>
      </c>
      <c r="L269" t="s">
        <v>834</v>
      </c>
      <c r="M269" t="s">
        <v>835</v>
      </c>
      <c r="N269" t="s">
        <v>836</v>
      </c>
      <c r="O269" t="s">
        <v>364</v>
      </c>
      <c r="P269" t="s">
        <v>837</v>
      </c>
      <c r="Q269" t="s">
        <v>838</v>
      </c>
      <c r="R269" t="s">
        <v>127</v>
      </c>
      <c r="S269" t="s">
        <v>108</v>
      </c>
      <c r="T269" t="s">
        <v>841</v>
      </c>
      <c r="U269" t="s">
        <v>842</v>
      </c>
      <c r="X269">
        <v>1</v>
      </c>
      <c r="Y269">
        <v>0</v>
      </c>
      <c r="Z269">
        <v>0</v>
      </c>
      <c r="AA269">
        <v>0</v>
      </c>
      <c r="AB269">
        <v>252000</v>
      </c>
      <c r="AC269" t="s">
        <v>47</v>
      </c>
      <c r="AD269">
        <f>+VLOOKUP(T269,items!$A$2:$D$1255,4,0)</f>
        <v>0</v>
      </c>
      <c r="AE269">
        <f>+VLOOKUP(T269,Tabla1[],5,0)</f>
        <v>0</v>
      </c>
      <c r="AF269">
        <f t="shared" si="4"/>
        <v>7</v>
      </c>
    </row>
    <row r="270" spans="1:32" x14ac:dyDescent="0.25">
      <c r="A270">
        <v>91922</v>
      </c>
      <c r="B270" t="s">
        <v>829</v>
      </c>
      <c r="C270" t="s">
        <v>75</v>
      </c>
      <c r="D270">
        <v>0</v>
      </c>
      <c r="F270" t="s">
        <v>830</v>
      </c>
      <c r="G270" t="s">
        <v>461</v>
      </c>
      <c r="H270" t="s">
        <v>831</v>
      </c>
      <c r="I270" t="s">
        <v>832</v>
      </c>
      <c r="J270" t="s">
        <v>833</v>
      </c>
      <c r="K270" t="s">
        <v>37</v>
      </c>
      <c r="L270" t="s">
        <v>834</v>
      </c>
      <c r="M270" t="s">
        <v>835</v>
      </c>
      <c r="N270" t="s">
        <v>836</v>
      </c>
      <c r="O270" t="s">
        <v>364</v>
      </c>
      <c r="P270" t="s">
        <v>837</v>
      </c>
      <c r="Q270" t="s">
        <v>838</v>
      </c>
      <c r="R270" t="s">
        <v>127</v>
      </c>
      <c r="S270" t="s">
        <v>108</v>
      </c>
      <c r="T270" t="s">
        <v>94</v>
      </c>
      <c r="U270" t="s">
        <v>95</v>
      </c>
      <c r="X270">
        <v>5</v>
      </c>
      <c r="Y270">
        <v>0</v>
      </c>
      <c r="Z270">
        <v>0</v>
      </c>
      <c r="AA270">
        <v>0</v>
      </c>
      <c r="AB270">
        <v>1850000</v>
      </c>
      <c r="AC270" t="s">
        <v>47</v>
      </c>
      <c r="AD270" t="e">
        <f>+VLOOKUP(T270,items!$A$2:$D$1255,4,0)</f>
        <v>#N/A</v>
      </c>
      <c r="AE270" t="e">
        <f>+VLOOKUP(T270,Tabla1[],5,0)</f>
        <v>#N/A</v>
      </c>
      <c r="AF270">
        <f t="shared" si="4"/>
        <v>7</v>
      </c>
    </row>
    <row r="271" spans="1:32" x14ac:dyDescent="0.25">
      <c r="A271">
        <v>91922</v>
      </c>
      <c r="B271" t="s">
        <v>829</v>
      </c>
      <c r="C271" t="s">
        <v>75</v>
      </c>
      <c r="D271">
        <v>0</v>
      </c>
      <c r="F271" t="s">
        <v>830</v>
      </c>
      <c r="G271" t="s">
        <v>461</v>
      </c>
      <c r="H271" t="s">
        <v>831</v>
      </c>
      <c r="I271" t="s">
        <v>832</v>
      </c>
      <c r="J271" t="s">
        <v>833</v>
      </c>
      <c r="K271" t="s">
        <v>37</v>
      </c>
      <c r="L271" t="s">
        <v>834</v>
      </c>
      <c r="M271" t="s">
        <v>835</v>
      </c>
      <c r="N271" t="s">
        <v>836</v>
      </c>
      <c r="O271" t="s">
        <v>364</v>
      </c>
      <c r="P271" t="s">
        <v>837</v>
      </c>
      <c r="Q271" t="s">
        <v>838</v>
      </c>
      <c r="R271" t="s">
        <v>127</v>
      </c>
      <c r="S271" t="s">
        <v>108</v>
      </c>
      <c r="T271" t="s">
        <v>331</v>
      </c>
      <c r="U271" t="s">
        <v>332</v>
      </c>
      <c r="X271">
        <v>5</v>
      </c>
      <c r="Y271">
        <v>0</v>
      </c>
      <c r="Z271">
        <v>0</v>
      </c>
      <c r="AA271">
        <v>0</v>
      </c>
      <c r="AB271">
        <v>625000</v>
      </c>
      <c r="AC271" t="s">
        <v>47</v>
      </c>
      <c r="AD271" t="e">
        <f>+VLOOKUP(T271,items!$A$2:$D$1255,4,0)</f>
        <v>#N/A</v>
      </c>
      <c r="AE271" t="e">
        <f>+VLOOKUP(T271,Tabla1[],5,0)</f>
        <v>#N/A</v>
      </c>
      <c r="AF271">
        <f t="shared" si="4"/>
        <v>7</v>
      </c>
    </row>
    <row r="272" spans="1:32" x14ac:dyDescent="0.25">
      <c r="A272">
        <v>91983</v>
      </c>
      <c r="B272" t="s">
        <v>843</v>
      </c>
      <c r="C272" t="s">
        <v>75</v>
      </c>
      <c r="D272">
        <v>0</v>
      </c>
      <c r="F272" t="s">
        <v>844</v>
      </c>
      <c r="G272" t="s">
        <v>815</v>
      </c>
      <c r="H272" t="s">
        <v>845</v>
      </c>
      <c r="I272" t="s">
        <v>846</v>
      </c>
      <c r="J272" t="s">
        <v>847</v>
      </c>
      <c r="K272" t="s">
        <v>848</v>
      </c>
      <c r="L272" t="s">
        <v>849</v>
      </c>
      <c r="M272" t="s">
        <v>850</v>
      </c>
      <c r="N272" t="s">
        <v>288</v>
      </c>
      <c r="O272" t="s">
        <v>851</v>
      </c>
      <c r="P272" t="s">
        <v>852</v>
      </c>
      <c r="Q272" t="s">
        <v>357</v>
      </c>
      <c r="R272" t="s">
        <v>127</v>
      </c>
      <c r="S272" t="s">
        <v>44</v>
      </c>
      <c r="T272" t="s">
        <v>853</v>
      </c>
      <c r="U272" t="s">
        <v>854</v>
      </c>
      <c r="X272">
        <v>2</v>
      </c>
      <c r="Y272">
        <v>0</v>
      </c>
      <c r="Z272">
        <v>0</v>
      </c>
      <c r="AA272">
        <v>0</v>
      </c>
      <c r="AB272">
        <v>132984</v>
      </c>
      <c r="AC272" t="s">
        <v>47</v>
      </c>
      <c r="AD272">
        <f>+VLOOKUP(T272,items!$A$2:$D$1255,4,0)</f>
        <v>0</v>
      </c>
      <c r="AE272">
        <f>+VLOOKUP(T272,Tabla1[],5,0)</f>
        <v>0</v>
      </c>
      <c r="AF272">
        <f t="shared" si="4"/>
        <v>6</v>
      </c>
    </row>
    <row r="273" spans="1:32" x14ac:dyDescent="0.25">
      <c r="A273">
        <v>91983</v>
      </c>
      <c r="B273" t="s">
        <v>843</v>
      </c>
      <c r="C273" t="s">
        <v>75</v>
      </c>
      <c r="D273">
        <v>0</v>
      </c>
      <c r="F273" t="s">
        <v>844</v>
      </c>
      <c r="G273" t="s">
        <v>815</v>
      </c>
      <c r="H273" t="s">
        <v>845</v>
      </c>
      <c r="I273" t="s">
        <v>846</v>
      </c>
      <c r="J273" t="s">
        <v>847</v>
      </c>
      <c r="K273" t="s">
        <v>848</v>
      </c>
      <c r="L273" t="s">
        <v>849</v>
      </c>
      <c r="M273" t="s">
        <v>850</v>
      </c>
      <c r="N273" t="s">
        <v>288</v>
      </c>
      <c r="O273" t="s">
        <v>851</v>
      </c>
      <c r="P273" t="s">
        <v>852</v>
      </c>
      <c r="Q273" t="s">
        <v>357</v>
      </c>
      <c r="R273" t="s">
        <v>127</v>
      </c>
      <c r="S273" t="s">
        <v>44</v>
      </c>
      <c r="T273" t="s">
        <v>713</v>
      </c>
      <c r="U273" t="s">
        <v>714</v>
      </c>
      <c r="X273">
        <v>1</v>
      </c>
      <c r="Y273">
        <v>0</v>
      </c>
      <c r="Z273">
        <v>0</v>
      </c>
      <c r="AA273">
        <v>0</v>
      </c>
      <c r="AB273">
        <v>320000</v>
      </c>
      <c r="AC273" t="s">
        <v>47</v>
      </c>
      <c r="AD273">
        <f>+VLOOKUP(T273,items!$A$2:$D$1255,4,0)</f>
        <v>0</v>
      </c>
      <c r="AE273">
        <f>+VLOOKUP(T273,Tabla1[],5,0)</f>
        <v>0</v>
      </c>
      <c r="AF273">
        <f t="shared" si="4"/>
        <v>6</v>
      </c>
    </row>
    <row r="274" spans="1:32" x14ac:dyDescent="0.25">
      <c r="A274">
        <v>91983</v>
      </c>
      <c r="B274" t="s">
        <v>843</v>
      </c>
      <c r="C274" t="s">
        <v>75</v>
      </c>
      <c r="D274">
        <v>0</v>
      </c>
      <c r="F274" t="s">
        <v>844</v>
      </c>
      <c r="G274" t="s">
        <v>815</v>
      </c>
      <c r="H274" t="s">
        <v>845</v>
      </c>
      <c r="I274" t="s">
        <v>846</v>
      </c>
      <c r="J274" t="s">
        <v>847</v>
      </c>
      <c r="K274" t="s">
        <v>848</v>
      </c>
      <c r="L274" t="s">
        <v>849</v>
      </c>
      <c r="M274" t="s">
        <v>850</v>
      </c>
      <c r="N274" t="s">
        <v>288</v>
      </c>
      <c r="O274" t="s">
        <v>851</v>
      </c>
      <c r="P274" t="s">
        <v>852</v>
      </c>
      <c r="Q274" t="s">
        <v>357</v>
      </c>
      <c r="R274" t="s">
        <v>127</v>
      </c>
      <c r="S274" t="s">
        <v>44</v>
      </c>
      <c r="T274" t="s">
        <v>347</v>
      </c>
      <c r="U274" t="s">
        <v>348</v>
      </c>
      <c r="W274" t="s">
        <v>114</v>
      </c>
      <c r="X274">
        <v>1</v>
      </c>
      <c r="Y274">
        <v>5000</v>
      </c>
      <c r="Z274">
        <v>0</v>
      </c>
      <c r="AA274">
        <v>0</v>
      </c>
      <c r="AB274">
        <v>648102</v>
      </c>
      <c r="AC274" t="s">
        <v>47</v>
      </c>
      <c r="AD274">
        <f>+VLOOKUP(T274,items!$A$2:$D$1255,4,0)</f>
        <v>0</v>
      </c>
      <c r="AE274">
        <f>+VLOOKUP(T274,Tabla1[],5,0)</f>
        <v>0</v>
      </c>
      <c r="AF274">
        <f t="shared" si="4"/>
        <v>6</v>
      </c>
    </row>
    <row r="275" spans="1:32" x14ac:dyDescent="0.25">
      <c r="A275">
        <v>91983</v>
      </c>
      <c r="B275" t="s">
        <v>843</v>
      </c>
      <c r="C275" t="s">
        <v>75</v>
      </c>
      <c r="D275">
        <v>0</v>
      </c>
      <c r="F275" t="s">
        <v>844</v>
      </c>
      <c r="G275" t="s">
        <v>815</v>
      </c>
      <c r="H275" t="s">
        <v>845</v>
      </c>
      <c r="I275" t="s">
        <v>846</v>
      </c>
      <c r="J275" t="s">
        <v>847</v>
      </c>
      <c r="K275" t="s">
        <v>848</v>
      </c>
      <c r="L275" t="s">
        <v>849</v>
      </c>
      <c r="M275" t="s">
        <v>850</v>
      </c>
      <c r="N275" t="s">
        <v>288</v>
      </c>
      <c r="O275" t="s">
        <v>851</v>
      </c>
      <c r="P275" t="s">
        <v>852</v>
      </c>
      <c r="Q275" t="s">
        <v>357</v>
      </c>
      <c r="R275" t="s">
        <v>127</v>
      </c>
      <c r="S275" t="s">
        <v>44</v>
      </c>
      <c r="T275" t="s">
        <v>855</v>
      </c>
      <c r="U275" t="s">
        <v>856</v>
      </c>
      <c r="W275" t="s">
        <v>114</v>
      </c>
      <c r="X275">
        <v>2</v>
      </c>
      <c r="Y275">
        <v>0</v>
      </c>
      <c r="Z275">
        <v>2000</v>
      </c>
      <c r="AA275">
        <v>0</v>
      </c>
      <c r="AB275">
        <v>939312</v>
      </c>
      <c r="AC275" t="s">
        <v>47</v>
      </c>
      <c r="AD275">
        <f>+VLOOKUP(T275,items!$A$2:$D$1255,4,0)</f>
        <v>0</v>
      </c>
      <c r="AE275">
        <f>+VLOOKUP(T275,Tabla1[],5,0)</f>
        <v>0</v>
      </c>
      <c r="AF275">
        <f t="shared" si="4"/>
        <v>6</v>
      </c>
    </row>
    <row r="276" spans="1:32" x14ac:dyDescent="0.25">
      <c r="A276">
        <v>91983</v>
      </c>
      <c r="B276" t="s">
        <v>843</v>
      </c>
      <c r="C276" t="s">
        <v>75</v>
      </c>
      <c r="D276">
        <v>0</v>
      </c>
      <c r="F276" t="s">
        <v>844</v>
      </c>
      <c r="G276" t="s">
        <v>815</v>
      </c>
      <c r="H276" t="s">
        <v>845</v>
      </c>
      <c r="I276" t="s">
        <v>846</v>
      </c>
      <c r="J276" t="s">
        <v>847</v>
      </c>
      <c r="K276" t="s">
        <v>848</v>
      </c>
      <c r="L276" t="s">
        <v>849</v>
      </c>
      <c r="M276" t="s">
        <v>850</v>
      </c>
      <c r="N276" t="s">
        <v>288</v>
      </c>
      <c r="O276" t="s">
        <v>851</v>
      </c>
      <c r="P276" t="s">
        <v>852</v>
      </c>
      <c r="Q276" t="s">
        <v>357</v>
      </c>
      <c r="R276" t="s">
        <v>127</v>
      </c>
      <c r="S276" t="s">
        <v>44</v>
      </c>
      <c r="T276" t="s">
        <v>857</v>
      </c>
      <c r="U276" t="s">
        <v>858</v>
      </c>
      <c r="V276" t="s">
        <v>859</v>
      </c>
      <c r="W276" t="s">
        <v>114</v>
      </c>
      <c r="X276">
        <v>1</v>
      </c>
      <c r="Y276">
        <v>5000</v>
      </c>
      <c r="Z276">
        <v>0</v>
      </c>
      <c r="AA276">
        <v>1500</v>
      </c>
      <c r="AB276">
        <v>5526675</v>
      </c>
      <c r="AC276" t="s">
        <v>47</v>
      </c>
      <c r="AD276" t="str">
        <f>+VLOOKUP(T276,items!$A$2:$D$1255,4,0)</f>
        <v>SOMBRALINA</v>
      </c>
      <c r="AE276" t="str">
        <f>+VLOOKUP(T276,Tabla1[],5,0)</f>
        <v>MANUAL</v>
      </c>
      <c r="AF276">
        <f t="shared" si="4"/>
        <v>6</v>
      </c>
    </row>
    <row r="277" spans="1:32" x14ac:dyDescent="0.25">
      <c r="A277">
        <v>92037</v>
      </c>
      <c r="B277" t="s">
        <v>860</v>
      </c>
      <c r="C277" t="s">
        <v>33</v>
      </c>
      <c r="D277">
        <v>0</v>
      </c>
      <c r="F277" t="s">
        <v>861</v>
      </c>
      <c r="G277" t="s">
        <v>862</v>
      </c>
      <c r="H277" t="s">
        <v>863</v>
      </c>
      <c r="I277" t="s">
        <v>37</v>
      </c>
      <c r="J277" t="s">
        <v>864</v>
      </c>
      <c r="K277" t="s">
        <v>865</v>
      </c>
      <c r="L277" t="s">
        <v>37</v>
      </c>
      <c r="M277" t="s">
        <v>399</v>
      </c>
      <c r="N277" t="s">
        <v>399</v>
      </c>
      <c r="O277" t="s">
        <v>658</v>
      </c>
      <c r="P277" t="s">
        <v>866</v>
      </c>
      <c r="Q277" t="s">
        <v>866</v>
      </c>
      <c r="R277" t="s">
        <v>411</v>
      </c>
      <c r="S277" t="s">
        <v>164</v>
      </c>
      <c r="T277" t="s">
        <v>530</v>
      </c>
      <c r="U277" t="s">
        <v>531</v>
      </c>
      <c r="V277" t="s">
        <v>867</v>
      </c>
      <c r="X277">
        <v>1</v>
      </c>
      <c r="Y277">
        <v>0</v>
      </c>
      <c r="Z277">
        <v>0</v>
      </c>
      <c r="AA277">
        <v>0</v>
      </c>
      <c r="AB277">
        <v>5957309</v>
      </c>
      <c r="AC277" t="s">
        <v>47</v>
      </c>
      <c r="AD277" t="str">
        <f>+VLOOKUP(T277,items!$A$2:$D$1255,4,0)</f>
        <v>MUEBLES</v>
      </c>
      <c r="AE277">
        <f>+VLOOKUP(T277,Tabla1[],5,0)</f>
        <v>0</v>
      </c>
      <c r="AF277">
        <f t="shared" si="4"/>
        <v>7</v>
      </c>
    </row>
    <row r="278" spans="1:32" x14ac:dyDescent="0.25">
      <c r="A278">
        <v>92037</v>
      </c>
      <c r="B278" t="s">
        <v>860</v>
      </c>
      <c r="C278" t="s">
        <v>33</v>
      </c>
      <c r="D278">
        <v>0</v>
      </c>
      <c r="F278" t="s">
        <v>861</v>
      </c>
      <c r="G278" t="s">
        <v>862</v>
      </c>
      <c r="H278" t="s">
        <v>863</v>
      </c>
      <c r="I278" t="s">
        <v>37</v>
      </c>
      <c r="J278" t="s">
        <v>864</v>
      </c>
      <c r="K278" t="s">
        <v>865</v>
      </c>
      <c r="L278" t="s">
        <v>37</v>
      </c>
      <c r="M278" t="s">
        <v>399</v>
      </c>
      <c r="N278" t="s">
        <v>399</v>
      </c>
      <c r="O278" t="s">
        <v>658</v>
      </c>
      <c r="P278" t="s">
        <v>866</v>
      </c>
      <c r="Q278" t="s">
        <v>866</v>
      </c>
      <c r="R278" t="s">
        <v>411</v>
      </c>
      <c r="S278" t="s">
        <v>164</v>
      </c>
      <c r="T278" t="s">
        <v>868</v>
      </c>
      <c r="U278" t="s">
        <v>869</v>
      </c>
      <c r="V278" t="s">
        <v>867</v>
      </c>
      <c r="X278">
        <v>1</v>
      </c>
      <c r="Y278">
        <v>0</v>
      </c>
      <c r="Z278">
        <v>0</v>
      </c>
      <c r="AA278">
        <v>0</v>
      </c>
      <c r="AB278">
        <v>4775707</v>
      </c>
      <c r="AC278" t="s">
        <v>47</v>
      </c>
      <c r="AD278" t="str">
        <f>+VLOOKUP(T278,items!$A$2:$D$1255,4,0)</f>
        <v>MUEBLES</v>
      </c>
      <c r="AE278">
        <f>+VLOOKUP(T278,Tabla1[],5,0)</f>
        <v>0</v>
      </c>
      <c r="AF278">
        <f t="shared" si="4"/>
        <v>7</v>
      </c>
    </row>
    <row r="279" spans="1:32" x14ac:dyDescent="0.25">
      <c r="A279">
        <v>92037</v>
      </c>
      <c r="B279" t="s">
        <v>860</v>
      </c>
      <c r="C279" t="s">
        <v>33</v>
      </c>
      <c r="D279">
        <v>0</v>
      </c>
      <c r="F279" t="s">
        <v>861</v>
      </c>
      <c r="G279" t="s">
        <v>862</v>
      </c>
      <c r="H279" t="s">
        <v>863</v>
      </c>
      <c r="I279" t="s">
        <v>37</v>
      </c>
      <c r="J279" t="s">
        <v>864</v>
      </c>
      <c r="K279" t="s">
        <v>865</v>
      </c>
      <c r="L279" t="s">
        <v>37</v>
      </c>
      <c r="M279" t="s">
        <v>399</v>
      </c>
      <c r="N279" t="s">
        <v>399</v>
      </c>
      <c r="O279" t="s">
        <v>658</v>
      </c>
      <c r="P279" t="s">
        <v>866</v>
      </c>
      <c r="Q279" t="s">
        <v>866</v>
      </c>
      <c r="R279" t="s">
        <v>411</v>
      </c>
      <c r="S279" t="s">
        <v>164</v>
      </c>
      <c r="T279" t="s">
        <v>870</v>
      </c>
      <c r="U279" t="s">
        <v>871</v>
      </c>
      <c r="V279" t="s">
        <v>867</v>
      </c>
      <c r="X279">
        <v>1</v>
      </c>
      <c r="Y279">
        <v>0</v>
      </c>
      <c r="Z279">
        <v>0</v>
      </c>
      <c r="AA279">
        <v>0</v>
      </c>
      <c r="AB279">
        <v>1767299</v>
      </c>
      <c r="AC279" t="s">
        <v>47</v>
      </c>
      <c r="AD279" t="str">
        <f>+VLOOKUP(T279,items!$A$2:$D$1255,4,0)</f>
        <v>MUEBLES</v>
      </c>
      <c r="AE279">
        <f>+VLOOKUP(T279,Tabla1[],5,0)</f>
        <v>0</v>
      </c>
      <c r="AF279">
        <f t="shared" si="4"/>
        <v>7</v>
      </c>
    </row>
    <row r="280" spans="1:32" x14ac:dyDescent="0.25">
      <c r="A280">
        <v>92037</v>
      </c>
      <c r="B280" t="s">
        <v>860</v>
      </c>
      <c r="C280" t="s">
        <v>33</v>
      </c>
      <c r="D280">
        <v>0</v>
      </c>
      <c r="F280" t="s">
        <v>861</v>
      </c>
      <c r="G280" t="s">
        <v>862</v>
      </c>
      <c r="H280" t="s">
        <v>863</v>
      </c>
      <c r="I280" t="s">
        <v>37</v>
      </c>
      <c r="J280" t="s">
        <v>864</v>
      </c>
      <c r="K280" t="s">
        <v>865</v>
      </c>
      <c r="L280" t="s">
        <v>37</v>
      </c>
      <c r="M280" t="s">
        <v>399</v>
      </c>
      <c r="N280" t="s">
        <v>399</v>
      </c>
      <c r="O280" t="s">
        <v>658</v>
      </c>
      <c r="P280" t="s">
        <v>866</v>
      </c>
      <c r="Q280" t="s">
        <v>866</v>
      </c>
      <c r="R280" t="s">
        <v>411</v>
      </c>
      <c r="S280" t="s">
        <v>164</v>
      </c>
      <c r="T280" t="s">
        <v>532</v>
      </c>
      <c r="U280" t="s">
        <v>533</v>
      </c>
      <c r="V280" t="s">
        <v>867</v>
      </c>
      <c r="X280">
        <v>1</v>
      </c>
      <c r="Y280">
        <v>0</v>
      </c>
      <c r="Z280">
        <v>0</v>
      </c>
      <c r="AA280">
        <v>0</v>
      </c>
      <c r="AB280">
        <v>3380060</v>
      </c>
      <c r="AC280" t="s">
        <v>47</v>
      </c>
      <c r="AD280" t="str">
        <f>+VLOOKUP(T280,items!$A$2:$D$1255,4,0)</f>
        <v>MUEBLES</v>
      </c>
      <c r="AE280">
        <f>+VLOOKUP(T280,Tabla1[],5,0)</f>
        <v>0</v>
      </c>
      <c r="AF280">
        <f t="shared" si="4"/>
        <v>7</v>
      </c>
    </row>
    <row r="281" spans="1:32" x14ac:dyDescent="0.25">
      <c r="A281">
        <v>92037</v>
      </c>
      <c r="B281" t="s">
        <v>860</v>
      </c>
      <c r="C281" t="s">
        <v>33</v>
      </c>
      <c r="D281">
        <v>0</v>
      </c>
      <c r="F281" t="s">
        <v>861</v>
      </c>
      <c r="G281" t="s">
        <v>862</v>
      </c>
      <c r="H281" t="s">
        <v>863</v>
      </c>
      <c r="I281" t="s">
        <v>37</v>
      </c>
      <c r="J281" t="s">
        <v>864</v>
      </c>
      <c r="K281" t="s">
        <v>865</v>
      </c>
      <c r="L281" t="s">
        <v>37</v>
      </c>
      <c r="M281" t="s">
        <v>399</v>
      </c>
      <c r="N281" t="s">
        <v>399</v>
      </c>
      <c r="O281" t="s">
        <v>658</v>
      </c>
      <c r="P281" t="s">
        <v>866</v>
      </c>
      <c r="Q281" t="s">
        <v>866</v>
      </c>
      <c r="R281" t="s">
        <v>411</v>
      </c>
      <c r="S281" t="s">
        <v>164</v>
      </c>
      <c r="T281" t="s">
        <v>872</v>
      </c>
      <c r="U281" t="s">
        <v>873</v>
      </c>
      <c r="X281">
        <v>1</v>
      </c>
      <c r="Y281">
        <v>0</v>
      </c>
      <c r="Z281">
        <v>0</v>
      </c>
      <c r="AA281">
        <v>0</v>
      </c>
      <c r="AB281">
        <v>1244095</v>
      </c>
      <c r="AC281" t="s">
        <v>47</v>
      </c>
      <c r="AD281" t="str">
        <f>+VLOOKUP(T281,items!$A$2:$D$1255,4,0)</f>
        <v>MUEBLES</v>
      </c>
      <c r="AE281">
        <f>+VLOOKUP(T281,Tabla1[],5,0)</f>
        <v>0</v>
      </c>
      <c r="AF281">
        <f t="shared" si="4"/>
        <v>7</v>
      </c>
    </row>
    <row r="282" spans="1:32" x14ac:dyDescent="0.25">
      <c r="A282">
        <v>92037</v>
      </c>
      <c r="B282" t="s">
        <v>860</v>
      </c>
      <c r="C282" t="s">
        <v>33</v>
      </c>
      <c r="D282">
        <v>0</v>
      </c>
      <c r="F282" t="s">
        <v>861</v>
      </c>
      <c r="G282" t="s">
        <v>862</v>
      </c>
      <c r="H282" t="s">
        <v>863</v>
      </c>
      <c r="I282" t="s">
        <v>37</v>
      </c>
      <c r="J282" t="s">
        <v>864</v>
      </c>
      <c r="K282" t="s">
        <v>865</v>
      </c>
      <c r="L282" t="s">
        <v>37</v>
      </c>
      <c r="M282" t="s">
        <v>399</v>
      </c>
      <c r="N282" t="s">
        <v>399</v>
      </c>
      <c r="O282" t="s">
        <v>658</v>
      </c>
      <c r="P282" t="s">
        <v>866</v>
      </c>
      <c r="Q282" t="s">
        <v>866</v>
      </c>
      <c r="R282" t="s">
        <v>411</v>
      </c>
      <c r="S282" t="s">
        <v>164</v>
      </c>
      <c r="T282" t="s">
        <v>536</v>
      </c>
      <c r="U282" t="s">
        <v>537</v>
      </c>
      <c r="X282">
        <v>4</v>
      </c>
      <c r="Y282">
        <v>0</v>
      </c>
      <c r="Z282">
        <v>0</v>
      </c>
      <c r="AA282">
        <v>0</v>
      </c>
      <c r="AB282">
        <v>3165444</v>
      </c>
      <c r="AC282" t="s">
        <v>47</v>
      </c>
      <c r="AD282" t="str">
        <f>+VLOOKUP(T282,items!$A$2:$D$1255,4,0)</f>
        <v>MUEBLES</v>
      </c>
      <c r="AE282">
        <f>+VLOOKUP(T282,Tabla1[],5,0)</f>
        <v>0</v>
      </c>
      <c r="AF282">
        <f t="shared" si="4"/>
        <v>7</v>
      </c>
    </row>
    <row r="283" spans="1:32" x14ac:dyDescent="0.25">
      <c r="A283">
        <v>92037</v>
      </c>
      <c r="B283" t="s">
        <v>860</v>
      </c>
      <c r="C283" t="s">
        <v>33</v>
      </c>
      <c r="D283">
        <v>0</v>
      </c>
      <c r="F283" t="s">
        <v>861</v>
      </c>
      <c r="G283" t="s">
        <v>862</v>
      </c>
      <c r="H283" t="s">
        <v>863</v>
      </c>
      <c r="I283" t="s">
        <v>37</v>
      </c>
      <c r="J283" t="s">
        <v>864</v>
      </c>
      <c r="K283" t="s">
        <v>865</v>
      </c>
      <c r="L283" t="s">
        <v>37</v>
      </c>
      <c r="M283" t="s">
        <v>399</v>
      </c>
      <c r="N283" t="s">
        <v>399</v>
      </c>
      <c r="O283" t="s">
        <v>658</v>
      </c>
      <c r="P283" t="s">
        <v>866</v>
      </c>
      <c r="Q283" t="s">
        <v>866</v>
      </c>
      <c r="R283" t="s">
        <v>411</v>
      </c>
      <c r="S283" t="s">
        <v>164</v>
      </c>
      <c r="T283" t="s">
        <v>538</v>
      </c>
      <c r="U283" t="s">
        <v>539</v>
      </c>
      <c r="X283">
        <v>2</v>
      </c>
      <c r="Y283">
        <v>0</v>
      </c>
      <c r="Z283">
        <v>0</v>
      </c>
      <c r="AA283">
        <v>0</v>
      </c>
      <c r="AB283">
        <v>1475184</v>
      </c>
      <c r="AC283" t="s">
        <v>47</v>
      </c>
      <c r="AD283" t="str">
        <f>+VLOOKUP(T283,items!$A$2:$D$1255,4,0)</f>
        <v>MUEBLES</v>
      </c>
      <c r="AE283">
        <f>+VLOOKUP(T283,Tabla1[],5,0)</f>
        <v>0</v>
      </c>
      <c r="AF283">
        <f t="shared" si="4"/>
        <v>7</v>
      </c>
    </row>
    <row r="284" spans="1:32" x14ac:dyDescent="0.25">
      <c r="A284">
        <v>92037</v>
      </c>
      <c r="B284" t="s">
        <v>860</v>
      </c>
      <c r="C284" t="s">
        <v>33</v>
      </c>
      <c r="D284">
        <v>0</v>
      </c>
      <c r="F284" t="s">
        <v>861</v>
      </c>
      <c r="G284" t="s">
        <v>862</v>
      </c>
      <c r="H284" t="s">
        <v>863</v>
      </c>
      <c r="I284" t="s">
        <v>37</v>
      </c>
      <c r="J284" t="s">
        <v>864</v>
      </c>
      <c r="K284" t="s">
        <v>865</v>
      </c>
      <c r="L284" t="s">
        <v>37</v>
      </c>
      <c r="M284" t="s">
        <v>399</v>
      </c>
      <c r="N284" t="s">
        <v>399</v>
      </c>
      <c r="O284" t="s">
        <v>658</v>
      </c>
      <c r="P284" t="s">
        <v>866</v>
      </c>
      <c r="Q284" t="s">
        <v>866</v>
      </c>
      <c r="R284" t="s">
        <v>411</v>
      </c>
      <c r="S284" t="s">
        <v>164</v>
      </c>
      <c r="T284" t="s">
        <v>550</v>
      </c>
      <c r="U284" t="s">
        <v>551</v>
      </c>
      <c r="W284" t="s">
        <v>211</v>
      </c>
      <c r="X284">
        <v>1</v>
      </c>
      <c r="Y284">
        <v>0</v>
      </c>
      <c r="Z284">
        <v>0</v>
      </c>
      <c r="AA284">
        <v>0</v>
      </c>
      <c r="AB284">
        <v>590068</v>
      </c>
      <c r="AC284" t="s">
        <v>47</v>
      </c>
      <c r="AD284">
        <f>+VLOOKUP(T284,items!$A$2:$D$1255,4,0)</f>
        <v>0</v>
      </c>
      <c r="AE284">
        <f>+VLOOKUP(T284,Tabla1[],5,0)</f>
        <v>0</v>
      </c>
      <c r="AF284">
        <f t="shared" si="4"/>
        <v>7</v>
      </c>
    </row>
    <row r="285" spans="1:32" x14ac:dyDescent="0.25">
      <c r="A285">
        <v>92037</v>
      </c>
      <c r="B285" t="s">
        <v>860</v>
      </c>
      <c r="C285" t="s">
        <v>33</v>
      </c>
      <c r="D285">
        <v>0</v>
      </c>
      <c r="F285" t="s">
        <v>861</v>
      </c>
      <c r="G285" t="s">
        <v>862</v>
      </c>
      <c r="H285" t="s">
        <v>863</v>
      </c>
      <c r="I285" t="s">
        <v>37</v>
      </c>
      <c r="J285" t="s">
        <v>864</v>
      </c>
      <c r="K285" t="s">
        <v>865</v>
      </c>
      <c r="L285" t="s">
        <v>37</v>
      </c>
      <c r="M285" t="s">
        <v>399</v>
      </c>
      <c r="N285" t="s">
        <v>399</v>
      </c>
      <c r="O285" t="s">
        <v>658</v>
      </c>
      <c r="P285" t="s">
        <v>866</v>
      </c>
      <c r="Q285" t="s">
        <v>866</v>
      </c>
      <c r="R285" t="s">
        <v>411</v>
      </c>
      <c r="S285" t="s">
        <v>164</v>
      </c>
      <c r="T285" t="s">
        <v>874</v>
      </c>
      <c r="U285" t="s">
        <v>875</v>
      </c>
      <c r="W285" t="s">
        <v>117</v>
      </c>
      <c r="X285">
        <v>1</v>
      </c>
      <c r="Y285">
        <v>0</v>
      </c>
      <c r="Z285">
        <v>0</v>
      </c>
      <c r="AA285">
        <v>0</v>
      </c>
      <c r="AB285">
        <v>1195472</v>
      </c>
      <c r="AC285" t="s">
        <v>47</v>
      </c>
      <c r="AD285" t="str">
        <f>+VLOOKUP(T285,items!$A$2:$D$1255,4,0)</f>
        <v>MUEBLES</v>
      </c>
      <c r="AE285">
        <f>+VLOOKUP(T285,Tabla1[],5,0)</f>
        <v>0</v>
      </c>
      <c r="AF285">
        <f t="shared" si="4"/>
        <v>7</v>
      </c>
    </row>
    <row r="286" spans="1:32" x14ac:dyDescent="0.25">
      <c r="A286">
        <v>92037</v>
      </c>
      <c r="B286" t="s">
        <v>860</v>
      </c>
      <c r="C286" t="s">
        <v>33</v>
      </c>
      <c r="D286">
        <v>0</v>
      </c>
      <c r="F286" t="s">
        <v>861</v>
      </c>
      <c r="G286" t="s">
        <v>862</v>
      </c>
      <c r="H286" t="s">
        <v>863</v>
      </c>
      <c r="I286" t="s">
        <v>37</v>
      </c>
      <c r="J286" t="s">
        <v>864</v>
      </c>
      <c r="K286" t="s">
        <v>865</v>
      </c>
      <c r="L286" t="s">
        <v>37</v>
      </c>
      <c r="M286" t="s">
        <v>399</v>
      </c>
      <c r="N286" t="s">
        <v>399</v>
      </c>
      <c r="O286" t="s">
        <v>658</v>
      </c>
      <c r="P286" t="s">
        <v>866</v>
      </c>
      <c r="Q286" t="s">
        <v>866</v>
      </c>
      <c r="R286" t="s">
        <v>411</v>
      </c>
      <c r="S286" t="s">
        <v>164</v>
      </c>
      <c r="T286" t="s">
        <v>876</v>
      </c>
      <c r="U286" t="s">
        <v>877</v>
      </c>
      <c r="X286">
        <v>1</v>
      </c>
      <c r="Y286">
        <v>0</v>
      </c>
      <c r="Z286">
        <v>0</v>
      </c>
      <c r="AA286">
        <v>0</v>
      </c>
      <c r="AB286">
        <v>1099595</v>
      </c>
      <c r="AC286" t="s">
        <v>47</v>
      </c>
      <c r="AD286" t="str">
        <f>+VLOOKUP(T286,items!$A$2:$D$1255,4,0)</f>
        <v>MUEBLES</v>
      </c>
      <c r="AE286">
        <f>+VLOOKUP(T286,Tabla1[],5,0)</f>
        <v>0</v>
      </c>
      <c r="AF286">
        <f t="shared" si="4"/>
        <v>7</v>
      </c>
    </row>
    <row r="287" spans="1:32" x14ac:dyDescent="0.25">
      <c r="A287">
        <v>92037</v>
      </c>
      <c r="B287" t="s">
        <v>860</v>
      </c>
      <c r="C287" t="s">
        <v>33</v>
      </c>
      <c r="D287">
        <v>0</v>
      </c>
      <c r="F287" t="s">
        <v>861</v>
      </c>
      <c r="G287" t="s">
        <v>862</v>
      </c>
      <c r="H287" t="s">
        <v>863</v>
      </c>
      <c r="I287" t="s">
        <v>37</v>
      </c>
      <c r="J287" t="s">
        <v>864</v>
      </c>
      <c r="K287" t="s">
        <v>865</v>
      </c>
      <c r="L287" t="s">
        <v>37</v>
      </c>
      <c r="M287" t="s">
        <v>399</v>
      </c>
      <c r="N287" t="s">
        <v>399</v>
      </c>
      <c r="O287" t="s">
        <v>658</v>
      </c>
      <c r="P287" t="s">
        <v>866</v>
      </c>
      <c r="Q287" t="s">
        <v>866</v>
      </c>
      <c r="R287" t="s">
        <v>411</v>
      </c>
      <c r="S287" t="s">
        <v>164</v>
      </c>
      <c r="T287" t="s">
        <v>878</v>
      </c>
      <c r="U287" t="s">
        <v>879</v>
      </c>
      <c r="X287">
        <v>1</v>
      </c>
      <c r="Y287">
        <v>0</v>
      </c>
      <c r="Z287">
        <v>0</v>
      </c>
      <c r="AA287">
        <v>0</v>
      </c>
      <c r="AB287">
        <v>1611369</v>
      </c>
      <c r="AC287" t="s">
        <v>47</v>
      </c>
      <c r="AD287" t="str">
        <f>+VLOOKUP(T287,items!$A$2:$D$1255,4,0)</f>
        <v>MUEBLES</v>
      </c>
      <c r="AE287">
        <f>+VLOOKUP(T287,Tabla1[],5,0)</f>
        <v>0</v>
      </c>
      <c r="AF287">
        <f t="shared" si="4"/>
        <v>7</v>
      </c>
    </row>
    <row r="288" spans="1:32" x14ac:dyDescent="0.25">
      <c r="A288">
        <v>92037</v>
      </c>
      <c r="B288" t="s">
        <v>860</v>
      </c>
      <c r="C288" t="s">
        <v>33</v>
      </c>
      <c r="D288">
        <v>0</v>
      </c>
      <c r="F288" t="s">
        <v>861</v>
      </c>
      <c r="G288" t="s">
        <v>862</v>
      </c>
      <c r="H288" t="s">
        <v>863</v>
      </c>
      <c r="I288" t="s">
        <v>37</v>
      </c>
      <c r="J288" t="s">
        <v>864</v>
      </c>
      <c r="K288" t="s">
        <v>865</v>
      </c>
      <c r="L288" t="s">
        <v>37</v>
      </c>
      <c r="M288" t="s">
        <v>399</v>
      </c>
      <c r="N288" t="s">
        <v>399</v>
      </c>
      <c r="O288" t="s">
        <v>658</v>
      </c>
      <c r="P288" t="s">
        <v>866</v>
      </c>
      <c r="Q288" t="s">
        <v>866</v>
      </c>
      <c r="R288" t="s">
        <v>411</v>
      </c>
      <c r="S288" t="s">
        <v>164</v>
      </c>
      <c r="T288" t="s">
        <v>556</v>
      </c>
      <c r="U288" t="s">
        <v>557</v>
      </c>
      <c r="X288">
        <v>1</v>
      </c>
      <c r="Y288">
        <v>0</v>
      </c>
      <c r="Z288">
        <v>0</v>
      </c>
      <c r="AA288">
        <v>0</v>
      </c>
      <c r="AB288">
        <v>1701869</v>
      </c>
      <c r="AC288" t="s">
        <v>47</v>
      </c>
      <c r="AD288" t="str">
        <f>+VLOOKUP(T288,items!$A$2:$D$1255,4,0)</f>
        <v>MUEBLES</v>
      </c>
      <c r="AE288">
        <f>+VLOOKUP(T288,Tabla1[],5,0)</f>
        <v>0</v>
      </c>
      <c r="AF288">
        <f t="shared" si="4"/>
        <v>7</v>
      </c>
    </row>
    <row r="289" spans="1:32" x14ac:dyDescent="0.25">
      <c r="A289">
        <v>92037</v>
      </c>
      <c r="B289" t="s">
        <v>860</v>
      </c>
      <c r="C289" t="s">
        <v>33</v>
      </c>
      <c r="D289">
        <v>0</v>
      </c>
      <c r="F289" t="s">
        <v>861</v>
      </c>
      <c r="G289" t="s">
        <v>862</v>
      </c>
      <c r="H289" t="s">
        <v>863</v>
      </c>
      <c r="I289" t="s">
        <v>37</v>
      </c>
      <c r="J289" t="s">
        <v>864</v>
      </c>
      <c r="K289" t="s">
        <v>865</v>
      </c>
      <c r="L289" t="s">
        <v>37</v>
      </c>
      <c r="M289" t="s">
        <v>399</v>
      </c>
      <c r="N289" t="s">
        <v>399</v>
      </c>
      <c r="O289" t="s">
        <v>658</v>
      </c>
      <c r="P289" t="s">
        <v>866</v>
      </c>
      <c r="Q289" t="s">
        <v>866</v>
      </c>
      <c r="R289" t="s">
        <v>411</v>
      </c>
      <c r="S289" t="s">
        <v>164</v>
      </c>
      <c r="T289" t="s">
        <v>880</v>
      </c>
      <c r="U289" t="s">
        <v>881</v>
      </c>
      <c r="X289">
        <v>1</v>
      </c>
      <c r="Y289">
        <v>0</v>
      </c>
      <c r="Z289">
        <v>0</v>
      </c>
      <c r="AA289">
        <v>0</v>
      </c>
      <c r="AB289">
        <v>3152356</v>
      </c>
      <c r="AC289" t="s">
        <v>47</v>
      </c>
      <c r="AD289" t="str">
        <f>+VLOOKUP(T289,items!$A$2:$D$1255,4,0)</f>
        <v>MUEBLES</v>
      </c>
      <c r="AE289">
        <f>+VLOOKUP(T289,Tabla1[],5,0)</f>
        <v>0</v>
      </c>
      <c r="AF289">
        <f t="shared" si="4"/>
        <v>7</v>
      </c>
    </row>
    <row r="290" spans="1:32" x14ac:dyDescent="0.25">
      <c r="A290">
        <v>92037</v>
      </c>
      <c r="B290" t="s">
        <v>860</v>
      </c>
      <c r="C290" t="s">
        <v>33</v>
      </c>
      <c r="D290">
        <v>0</v>
      </c>
      <c r="F290" t="s">
        <v>861</v>
      </c>
      <c r="G290" t="s">
        <v>862</v>
      </c>
      <c r="H290" t="s">
        <v>863</v>
      </c>
      <c r="I290" t="s">
        <v>37</v>
      </c>
      <c r="J290" t="s">
        <v>864</v>
      </c>
      <c r="K290" t="s">
        <v>865</v>
      </c>
      <c r="L290" t="s">
        <v>37</v>
      </c>
      <c r="M290" t="s">
        <v>399</v>
      </c>
      <c r="N290" t="s">
        <v>399</v>
      </c>
      <c r="O290" t="s">
        <v>658</v>
      </c>
      <c r="P290" t="s">
        <v>866</v>
      </c>
      <c r="Q290" t="s">
        <v>866</v>
      </c>
      <c r="R290" t="s">
        <v>411</v>
      </c>
      <c r="S290" t="s">
        <v>164</v>
      </c>
      <c r="T290" t="s">
        <v>882</v>
      </c>
      <c r="U290" t="s">
        <v>883</v>
      </c>
      <c r="V290" t="s">
        <v>884</v>
      </c>
      <c r="X290">
        <v>1</v>
      </c>
      <c r="Y290">
        <v>0</v>
      </c>
      <c r="Z290">
        <v>0</v>
      </c>
      <c r="AA290">
        <v>0</v>
      </c>
      <c r="AB290">
        <v>1997433</v>
      </c>
      <c r="AC290" t="s">
        <v>47</v>
      </c>
      <c r="AD290" t="str">
        <f>+VLOOKUP(T290,items!$A$2:$D$1255,4,0)</f>
        <v>MUEBLES</v>
      </c>
      <c r="AE290">
        <f>+VLOOKUP(T290,Tabla1[],5,0)</f>
        <v>0</v>
      </c>
      <c r="AF290">
        <f t="shared" si="4"/>
        <v>7</v>
      </c>
    </row>
    <row r="291" spans="1:32" x14ac:dyDescent="0.25">
      <c r="A291">
        <v>92037</v>
      </c>
      <c r="B291" t="s">
        <v>860</v>
      </c>
      <c r="C291" t="s">
        <v>33</v>
      </c>
      <c r="D291">
        <v>0</v>
      </c>
      <c r="F291" t="s">
        <v>861</v>
      </c>
      <c r="G291" t="s">
        <v>862</v>
      </c>
      <c r="H291" t="s">
        <v>863</v>
      </c>
      <c r="I291" t="s">
        <v>37</v>
      </c>
      <c r="J291" t="s">
        <v>864</v>
      </c>
      <c r="K291" t="s">
        <v>865</v>
      </c>
      <c r="L291" t="s">
        <v>37</v>
      </c>
      <c r="M291" t="s">
        <v>399</v>
      </c>
      <c r="N291" t="s">
        <v>399</v>
      </c>
      <c r="O291" t="s">
        <v>658</v>
      </c>
      <c r="P291" t="s">
        <v>866</v>
      </c>
      <c r="Q291" t="s">
        <v>866</v>
      </c>
      <c r="R291" t="s">
        <v>411</v>
      </c>
      <c r="S291" t="s">
        <v>164</v>
      </c>
      <c r="T291" t="s">
        <v>885</v>
      </c>
      <c r="U291" t="s">
        <v>886</v>
      </c>
      <c r="X291">
        <v>1</v>
      </c>
      <c r="Y291">
        <v>0</v>
      </c>
      <c r="Z291">
        <v>0</v>
      </c>
      <c r="AA291">
        <v>0</v>
      </c>
      <c r="AB291">
        <v>1929438</v>
      </c>
      <c r="AC291" t="s">
        <v>47</v>
      </c>
      <c r="AD291" t="str">
        <f>+VLOOKUP(T291,items!$A$2:$D$1255,4,0)</f>
        <v>MUEBLES</v>
      </c>
      <c r="AE291">
        <f>+VLOOKUP(T291,Tabla1[],5,0)</f>
        <v>0</v>
      </c>
      <c r="AF291">
        <f t="shared" si="4"/>
        <v>7</v>
      </c>
    </row>
    <row r="292" spans="1:32" x14ac:dyDescent="0.25">
      <c r="A292">
        <v>92054</v>
      </c>
      <c r="B292" t="s">
        <v>887</v>
      </c>
      <c r="C292" t="s">
        <v>33</v>
      </c>
      <c r="D292">
        <v>0</v>
      </c>
      <c r="F292" t="s">
        <v>888</v>
      </c>
      <c r="G292" t="s">
        <v>323</v>
      </c>
      <c r="H292" t="s">
        <v>889</v>
      </c>
      <c r="I292" t="s">
        <v>37</v>
      </c>
      <c r="J292" t="s">
        <v>890</v>
      </c>
      <c r="K292" t="s">
        <v>891</v>
      </c>
      <c r="L292" t="s">
        <v>892</v>
      </c>
      <c r="M292" t="s">
        <v>705</v>
      </c>
      <c r="N292" t="s">
        <v>705</v>
      </c>
      <c r="O292" t="s">
        <v>228</v>
      </c>
      <c r="P292" t="s">
        <v>836</v>
      </c>
      <c r="Q292" t="s">
        <v>893</v>
      </c>
      <c r="R292" t="s">
        <v>63</v>
      </c>
      <c r="S292" t="s">
        <v>128</v>
      </c>
      <c r="T292" t="s">
        <v>894</v>
      </c>
      <c r="U292" t="s">
        <v>895</v>
      </c>
      <c r="V292" t="s">
        <v>859</v>
      </c>
      <c r="X292">
        <v>2</v>
      </c>
      <c r="Y292">
        <v>0</v>
      </c>
      <c r="Z292">
        <v>0</v>
      </c>
      <c r="AA292">
        <v>0</v>
      </c>
      <c r="AB292">
        <v>1833958</v>
      </c>
      <c r="AC292" t="s">
        <v>47</v>
      </c>
      <c r="AD292" t="str">
        <f>+VLOOKUP(T292,items!$A$2:$D$1255,4,0)</f>
        <v>FORRO</v>
      </c>
      <c r="AE292">
        <f>+VLOOKUP(T292,Tabla1[],5,0)</f>
        <v>0</v>
      </c>
      <c r="AF292">
        <f t="shared" si="4"/>
        <v>7</v>
      </c>
    </row>
    <row r="293" spans="1:32" x14ac:dyDescent="0.25">
      <c r="A293">
        <v>92111</v>
      </c>
      <c r="B293" t="s">
        <v>896</v>
      </c>
      <c r="C293" t="s">
        <v>75</v>
      </c>
      <c r="D293">
        <v>0</v>
      </c>
      <c r="F293" t="s">
        <v>897</v>
      </c>
      <c r="G293" t="s">
        <v>898</v>
      </c>
      <c r="H293" t="s">
        <v>899</v>
      </c>
      <c r="I293" t="s">
        <v>37</v>
      </c>
      <c r="J293" t="s">
        <v>900</v>
      </c>
      <c r="K293" t="s">
        <v>901</v>
      </c>
      <c r="L293" t="s">
        <v>902</v>
      </c>
      <c r="M293" t="s">
        <v>503</v>
      </c>
      <c r="N293" t="s">
        <v>503</v>
      </c>
      <c r="O293" t="s">
        <v>158</v>
      </c>
      <c r="P293" t="s">
        <v>903</v>
      </c>
      <c r="Q293" t="s">
        <v>904</v>
      </c>
      <c r="R293" t="s">
        <v>127</v>
      </c>
      <c r="S293" t="s">
        <v>44</v>
      </c>
      <c r="T293" t="s">
        <v>905</v>
      </c>
      <c r="U293" t="s">
        <v>906</v>
      </c>
      <c r="X293">
        <v>1</v>
      </c>
      <c r="Y293">
        <v>0</v>
      </c>
      <c r="Z293">
        <v>0</v>
      </c>
      <c r="AA293">
        <v>0</v>
      </c>
      <c r="AB293">
        <v>1795500</v>
      </c>
      <c r="AC293" t="s">
        <v>47</v>
      </c>
      <c r="AD293">
        <f>+VLOOKUP(T293,items!$A$2:$D$1255,4,0)</f>
        <v>0</v>
      </c>
      <c r="AE293">
        <f>+VLOOKUP(T293,Tabla1[],5,0)</f>
        <v>0</v>
      </c>
      <c r="AF293">
        <f t="shared" si="4"/>
        <v>9</v>
      </c>
    </row>
    <row r="294" spans="1:32" x14ac:dyDescent="0.25">
      <c r="A294">
        <v>92111</v>
      </c>
      <c r="B294" t="s">
        <v>896</v>
      </c>
      <c r="C294" t="s">
        <v>75</v>
      </c>
      <c r="D294">
        <v>0</v>
      </c>
      <c r="F294" t="s">
        <v>897</v>
      </c>
      <c r="G294" t="s">
        <v>898</v>
      </c>
      <c r="H294" t="s">
        <v>899</v>
      </c>
      <c r="I294" t="s">
        <v>37</v>
      </c>
      <c r="J294" t="s">
        <v>900</v>
      </c>
      <c r="K294" t="s">
        <v>901</v>
      </c>
      <c r="L294" t="s">
        <v>902</v>
      </c>
      <c r="M294" t="s">
        <v>503</v>
      </c>
      <c r="N294" t="s">
        <v>503</v>
      </c>
      <c r="O294" t="s">
        <v>158</v>
      </c>
      <c r="P294" t="s">
        <v>903</v>
      </c>
      <c r="Q294" t="s">
        <v>904</v>
      </c>
      <c r="R294" t="s">
        <v>127</v>
      </c>
      <c r="S294" t="s">
        <v>44</v>
      </c>
      <c r="T294" t="s">
        <v>599</v>
      </c>
      <c r="U294" t="s">
        <v>907</v>
      </c>
      <c r="X294">
        <v>1</v>
      </c>
      <c r="Y294">
        <v>0</v>
      </c>
      <c r="Z294">
        <v>0</v>
      </c>
      <c r="AA294">
        <v>0</v>
      </c>
      <c r="AB294">
        <v>570000</v>
      </c>
      <c r="AC294" t="s">
        <v>47</v>
      </c>
      <c r="AD294" t="e">
        <f>+VLOOKUP(T294,items!$A$2:$D$1255,4,0)</f>
        <v>#N/A</v>
      </c>
      <c r="AE294" t="e">
        <f>+VLOOKUP(T294,Tabla1[],5,0)</f>
        <v>#N/A</v>
      </c>
      <c r="AF294">
        <f t="shared" si="4"/>
        <v>9</v>
      </c>
    </row>
    <row r="295" spans="1:32" x14ac:dyDescent="0.25">
      <c r="A295">
        <v>92111</v>
      </c>
      <c r="B295" t="s">
        <v>896</v>
      </c>
      <c r="C295" t="s">
        <v>75</v>
      </c>
      <c r="D295">
        <v>0</v>
      </c>
      <c r="F295" t="s">
        <v>897</v>
      </c>
      <c r="G295" t="s">
        <v>898</v>
      </c>
      <c r="H295" t="s">
        <v>899</v>
      </c>
      <c r="I295" t="s">
        <v>37</v>
      </c>
      <c r="J295" t="s">
        <v>900</v>
      </c>
      <c r="K295" t="s">
        <v>901</v>
      </c>
      <c r="L295" t="s">
        <v>902</v>
      </c>
      <c r="M295" t="s">
        <v>503</v>
      </c>
      <c r="N295" t="s">
        <v>503</v>
      </c>
      <c r="O295" t="s">
        <v>158</v>
      </c>
      <c r="P295" t="s">
        <v>903</v>
      </c>
      <c r="Q295" t="s">
        <v>904</v>
      </c>
      <c r="R295" t="s">
        <v>127</v>
      </c>
      <c r="S295" t="s">
        <v>44</v>
      </c>
      <c r="T295" t="s">
        <v>599</v>
      </c>
      <c r="U295" t="s">
        <v>907</v>
      </c>
      <c r="X295">
        <v>1</v>
      </c>
      <c r="Y295">
        <v>0</v>
      </c>
      <c r="Z295">
        <v>0</v>
      </c>
      <c r="AA295">
        <v>0</v>
      </c>
      <c r="AB295">
        <v>1225500</v>
      </c>
      <c r="AC295" t="s">
        <v>47</v>
      </c>
      <c r="AD295" t="e">
        <f>+VLOOKUP(T295,items!$A$2:$D$1255,4,0)</f>
        <v>#N/A</v>
      </c>
      <c r="AE295" t="e">
        <f>+VLOOKUP(T295,Tabla1[],5,0)</f>
        <v>#N/A</v>
      </c>
      <c r="AF295">
        <f t="shared" si="4"/>
        <v>9</v>
      </c>
    </row>
    <row r="296" spans="1:32" x14ac:dyDescent="0.25">
      <c r="A296">
        <v>92111</v>
      </c>
      <c r="B296" t="s">
        <v>896</v>
      </c>
      <c r="C296" t="s">
        <v>75</v>
      </c>
      <c r="D296">
        <v>0</v>
      </c>
      <c r="F296" t="s">
        <v>897</v>
      </c>
      <c r="G296" t="s">
        <v>898</v>
      </c>
      <c r="H296" t="s">
        <v>899</v>
      </c>
      <c r="I296" t="s">
        <v>37</v>
      </c>
      <c r="J296" t="s">
        <v>900</v>
      </c>
      <c r="K296" t="s">
        <v>901</v>
      </c>
      <c r="L296" t="s">
        <v>902</v>
      </c>
      <c r="M296" t="s">
        <v>503</v>
      </c>
      <c r="N296" t="s">
        <v>503</v>
      </c>
      <c r="O296" t="s">
        <v>158</v>
      </c>
      <c r="P296" t="s">
        <v>903</v>
      </c>
      <c r="Q296" t="s">
        <v>904</v>
      </c>
      <c r="R296" t="s">
        <v>127</v>
      </c>
      <c r="S296" t="s">
        <v>44</v>
      </c>
      <c r="T296" t="s">
        <v>392</v>
      </c>
      <c r="U296" t="s">
        <v>393</v>
      </c>
      <c r="X296">
        <v>1</v>
      </c>
      <c r="Y296">
        <v>0</v>
      </c>
      <c r="Z296">
        <v>0</v>
      </c>
      <c r="AA296">
        <v>0</v>
      </c>
      <c r="AB296">
        <v>150000</v>
      </c>
      <c r="AC296" t="s">
        <v>47</v>
      </c>
      <c r="AD296" t="e">
        <f>+VLOOKUP(T296,items!$A$2:$D$1255,4,0)</f>
        <v>#N/A</v>
      </c>
      <c r="AE296" t="e">
        <f>+VLOOKUP(T296,Tabla1[],5,0)</f>
        <v>#N/A</v>
      </c>
      <c r="AF296">
        <f t="shared" si="4"/>
        <v>9</v>
      </c>
    </row>
    <row r="297" spans="1:32" x14ac:dyDescent="0.25">
      <c r="A297">
        <v>92121</v>
      </c>
      <c r="B297" t="s">
        <v>908</v>
      </c>
      <c r="C297" t="s">
        <v>75</v>
      </c>
      <c r="D297">
        <v>0</v>
      </c>
      <c r="F297" t="s">
        <v>897</v>
      </c>
      <c r="G297" t="s">
        <v>909</v>
      </c>
      <c r="H297" t="s">
        <v>910</v>
      </c>
      <c r="I297" t="s">
        <v>911</v>
      </c>
      <c r="J297" t="s">
        <v>912</v>
      </c>
      <c r="K297" t="s">
        <v>913</v>
      </c>
      <c r="L297" t="s">
        <v>914</v>
      </c>
      <c r="M297" t="s">
        <v>711</v>
      </c>
      <c r="N297" t="s">
        <v>915</v>
      </c>
      <c r="O297" t="s">
        <v>916</v>
      </c>
      <c r="P297" t="s">
        <v>485</v>
      </c>
      <c r="Q297" t="s">
        <v>917</v>
      </c>
      <c r="R297" t="s">
        <v>63</v>
      </c>
      <c r="S297" t="s">
        <v>44</v>
      </c>
      <c r="T297" t="s">
        <v>713</v>
      </c>
      <c r="U297" t="s">
        <v>714</v>
      </c>
      <c r="X297">
        <v>2</v>
      </c>
      <c r="Y297">
        <v>0</v>
      </c>
      <c r="Z297">
        <v>0</v>
      </c>
      <c r="AA297">
        <v>0</v>
      </c>
      <c r="AB297">
        <v>640000</v>
      </c>
      <c r="AC297" t="s">
        <v>47</v>
      </c>
      <c r="AD297">
        <f>+VLOOKUP(T297,items!$A$2:$D$1255,4,0)</f>
        <v>0</v>
      </c>
      <c r="AE297">
        <f>+VLOOKUP(T297,Tabla1[],5,0)</f>
        <v>0</v>
      </c>
      <c r="AF297">
        <f t="shared" si="4"/>
        <v>8</v>
      </c>
    </row>
    <row r="298" spans="1:32" x14ac:dyDescent="0.25">
      <c r="A298">
        <v>92121</v>
      </c>
      <c r="B298" t="s">
        <v>908</v>
      </c>
      <c r="C298" t="s">
        <v>75</v>
      </c>
      <c r="D298">
        <v>0</v>
      </c>
      <c r="F298" t="s">
        <v>897</v>
      </c>
      <c r="G298" t="s">
        <v>909</v>
      </c>
      <c r="H298" t="s">
        <v>910</v>
      </c>
      <c r="I298" t="s">
        <v>911</v>
      </c>
      <c r="J298" t="s">
        <v>912</v>
      </c>
      <c r="K298" t="s">
        <v>913</v>
      </c>
      <c r="L298" t="s">
        <v>914</v>
      </c>
      <c r="M298" t="s">
        <v>711</v>
      </c>
      <c r="N298" t="s">
        <v>915</v>
      </c>
      <c r="O298" t="s">
        <v>916</v>
      </c>
      <c r="P298" t="s">
        <v>485</v>
      </c>
      <c r="Q298" t="s">
        <v>917</v>
      </c>
      <c r="R298" t="s">
        <v>63</v>
      </c>
      <c r="S298" t="s">
        <v>44</v>
      </c>
      <c r="T298" t="s">
        <v>717</v>
      </c>
      <c r="U298" t="s">
        <v>718</v>
      </c>
      <c r="X298">
        <v>2</v>
      </c>
      <c r="Y298">
        <v>0</v>
      </c>
      <c r="Z298">
        <v>0</v>
      </c>
      <c r="AA298">
        <v>0</v>
      </c>
      <c r="AB298">
        <v>200000</v>
      </c>
      <c r="AC298" t="s">
        <v>47</v>
      </c>
      <c r="AD298">
        <f>+VLOOKUP(T298,items!$A$2:$D$1255,4,0)</f>
        <v>0</v>
      </c>
      <c r="AE298">
        <f>+VLOOKUP(T298,Tabla1[],5,0)</f>
        <v>0</v>
      </c>
      <c r="AF298">
        <f t="shared" si="4"/>
        <v>8</v>
      </c>
    </row>
    <row r="299" spans="1:32" x14ac:dyDescent="0.25">
      <c r="A299">
        <v>92121</v>
      </c>
      <c r="B299" t="s">
        <v>908</v>
      </c>
      <c r="C299" t="s">
        <v>75</v>
      </c>
      <c r="D299">
        <v>0</v>
      </c>
      <c r="F299" t="s">
        <v>897</v>
      </c>
      <c r="G299" t="s">
        <v>909</v>
      </c>
      <c r="H299" t="s">
        <v>910</v>
      </c>
      <c r="I299" t="s">
        <v>911</v>
      </c>
      <c r="J299" t="s">
        <v>912</v>
      </c>
      <c r="K299" t="s">
        <v>913</v>
      </c>
      <c r="L299" t="s">
        <v>914</v>
      </c>
      <c r="M299" t="s">
        <v>711</v>
      </c>
      <c r="N299" t="s">
        <v>915</v>
      </c>
      <c r="O299" t="s">
        <v>916</v>
      </c>
      <c r="P299" t="s">
        <v>485</v>
      </c>
      <c r="Q299" t="s">
        <v>917</v>
      </c>
      <c r="R299" t="s">
        <v>63</v>
      </c>
      <c r="S299" t="s">
        <v>44</v>
      </c>
      <c r="T299" t="s">
        <v>347</v>
      </c>
      <c r="U299" t="s">
        <v>348</v>
      </c>
      <c r="W299" t="s">
        <v>114</v>
      </c>
      <c r="X299">
        <v>1</v>
      </c>
      <c r="Y299">
        <v>6330</v>
      </c>
      <c r="Z299">
        <v>0</v>
      </c>
      <c r="AA299">
        <v>0</v>
      </c>
      <c r="AB299">
        <v>1520000</v>
      </c>
      <c r="AC299" t="s">
        <v>47</v>
      </c>
      <c r="AD299">
        <f>+VLOOKUP(T299,items!$A$2:$D$1255,4,0)</f>
        <v>0</v>
      </c>
      <c r="AE299">
        <f>+VLOOKUP(T299,Tabla1[],5,0)</f>
        <v>0</v>
      </c>
      <c r="AF299">
        <f t="shared" si="4"/>
        <v>8</v>
      </c>
    </row>
    <row r="300" spans="1:32" x14ac:dyDescent="0.25">
      <c r="A300">
        <v>92121</v>
      </c>
      <c r="B300" t="s">
        <v>908</v>
      </c>
      <c r="C300" t="s">
        <v>75</v>
      </c>
      <c r="D300">
        <v>0</v>
      </c>
      <c r="F300" t="s">
        <v>897</v>
      </c>
      <c r="G300" t="s">
        <v>909</v>
      </c>
      <c r="H300" t="s">
        <v>910</v>
      </c>
      <c r="I300" t="s">
        <v>911</v>
      </c>
      <c r="J300" t="s">
        <v>912</v>
      </c>
      <c r="K300" t="s">
        <v>913</v>
      </c>
      <c r="L300" t="s">
        <v>914</v>
      </c>
      <c r="M300" t="s">
        <v>711</v>
      </c>
      <c r="N300" t="s">
        <v>915</v>
      </c>
      <c r="O300" t="s">
        <v>916</v>
      </c>
      <c r="P300" t="s">
        <v>485</v>
      </c>
      <c r="Q300" t="s">
        <v>917</v>
      </c>
      <c r="R300" t="s">
        <v>63</v>
      </c>
      <c r="S300" t="s">
        <v>44</v>
      </c>
      <c r="T300" t="s">
        <v>918</v>
      </c>
      <c r="U300" t="s">
        <v>919</v>
      </c>
      <c r="W300" t="s">
        <v>114</v>
      </c>
      <c r="X300">
        <v>2</v>
      </c>
      <c r="Y300">
        <v>0</v>
      </c>
      <c r="Z300">
        <v>0</v>
      </c>
      <c r="AA300">
        <v>150</v>
      </c>
      <c r="AB300">
        <v>762146</v>
      </c>
      <c r="AC300" t="s">
        <v>47</v>
      </c>
      <c r="AD300">
        <f>+VLOOKUP(T300,items!$A$2:$D$1255,4,0)</f>
        <v>0</v>
      </c>
      <c r="AE300">
        <f>+VLOOKUP(T300,Tabla1[],5,0)</f>
        <v>0</v>
      </c>
      <c r="AF300">
        <f t="shared" si="4"/>
        <v>8</v>
      </c>
    </row>
    <row r="301" spans="1:32" x14ac:dyDescent="0.25">
      <c r="A301">
        <v>92121</v>
      </c>
      <c r="B301" t="s">
        <v>908</v>
      </c>
      <c r="C301" t="s">
        <v>75</v>
      </c>
      <c r="D301">
        <v>0</v>
      </c>
      <c r="F301" t="s">
        <v>897</v>
      </c>
      <c r="G301" t="s">
        <v>909</v>
      </c>
      <c r="H301" t="s">
        <v>910</v>
      </c>
      <c r="I301" t="s">
        <v>911</v>
      </c>
      <c r="J301" t="s">
        <v>912</v>
      </c>
      <c r="K301" t="s">
        <v>913</v>
      </c>
      <c r="L301" t="s">
        <v>914</v>
      </c>
      <c r="M301" t="s">
        <v>711</v>
      </c>
      <c r="N301" t="s">
        <v>915</v>
      </c>
      <c r="O301" t="s">
        <v>916</v>
      </c>
      <c r="P301" t="s">
        <v>485</v>
      </c>
      <c r="Q301" t="s">
        <v>917</v>
      </c>
      <c r="R301" t="s">
        <v>63</v>
      </c>
      <c r="S301" t="s">
        <v>44</v>
      </c>
      <c r="T301" t="s">
        <v>855</v>
      </c>
      <c r="U301" t="s">
        <v>856</v>
      </c>
      <c r="W301" t="s">
        <v>114</v>
      </c>
      <c r="X301">
        <v>3</v>
      </c>
      <c r="Y301">
        <v>0</v>
      </c>
      <c r="Z301">
        <v>2500</v>
      </c>
      <c r="AA301">
        <v>0</v>
      </c>
      <c r="AB301">
        <v>1201662</v>
      </c>
      <c r="AC301" t="s">
        <v>47</v>
      </c>
      <c r="AD301">
        <f>+VLOOKUP(T301,items!$A$2:$D$1255,4,0)</f>
        <v>0</v>
      </c>
      <c r="AE301">
        <f>+VLOOKUP(T301,Tabla1[],5,0)</f>
        <v>0</v>
      </c>
      <c r="AF301">
        <f t="shared" si="4"/>
        <v>8</v>
      </c>
    </row>
    <row r="302" spans="1:32" x14ac:dyDescent="0.25">
      <c r="A302">
        <v>92121</v>
      </c>
      <c r="B302" t="s">
        <v>908</v>
      </c>
      <c r="C302" t="s">
        <v>75</v>
      </c>
      <c r="D302">
        <v>0</v>
      </c>
      <c r="F302" t="s">
        <v>897</v>
      </c>
      <c r="G302" t="s">
        <v>909</v>
      </c>
      <c r="H302" t="s">
        <v>910</v>
      </c>
      <c r="I302" t="s">
        <v>911</v>
      </c>
      <c r="J302" t="s">
        <v>912</v>
      </c>
      <c r="K302" t="s">
        <v>913</v>
      </c>
      <c r="L302" t="s">
        <v>914</v>
      </c>
      <c r="M302" t="s">
        <v>711</v>
      </c>
      <c r="N302" t="s">
        <v>915</v>
      </c>
      <c r="O302" t="s">
        <v>916</v>
      </c>
      <c r="P302" t="s">
        <v>485</v>
      </c>
      <c r="Q302" t="s">
        <v>917</v>
      </c>
      <c r="R302" t="s">
        <v>63</v>
      </c>
      <c r="S302" t="s">
        <v>44</v>
      </c>
      <c r="T302" t="s">
        <v>466</v>
      </c>
      <c r="U302" t="s">
        <v>467</v>
      </c>
      <c r="V302" t="s">
        <v>859</v>
      </c>
      <c r="W302" t="s">
        <v>114</v>
      </c>
      <c r="X302">
        <v>1</v>
      </c>
      <c r="Y302">
        <v>6130</v>
      </c>
      <c r="Z302">
        <v>0</v>
      </c>
      <c r="AA302">
        <v>3000</v>
      </c>
      <c r="AB302">
        <v>9641698</v>
      </c>
      <c r="AC302" t="s">
        <v>47</v>
      </c>
      <c r="AD302" t="str">
        <f>+VLOOKUP(T302,items!$A$2:$D$1255,4,0)</f>
        <v>SOMBRALINA</v>
      </c>
      <c r="AE302" t="str">
        <f>+VLOOKUP(T302,Tabla1[],5,0)</f>
        <v>ELECTRICA</v>
      </c>
      <c r="AF302">
        <f t="shared" si="4"/>
        <v>8</v>
      </c>
    </row>
    <row r="303" spans="1:32" x14ac:dyDescent="0.25">
      <c r="A303">
        <v>92215</v>
      </c>
      <c r="B303" t="s">
        <v>920</v>
      </c>
      <c r="C303" t="s">
        <v>75</v>
      </c>
      <c r="D303">
        <v>0</v>
      </c>
      <c r="F303" t="s">
        <v>921</v>
      </c>
      <c r="G303" t="s">
        <v>502</v>
      </c>
      <c r="H303" t="s">
        <v>922</v>
      </c>
      <c r="I303" t="s">
        <v>37</v>
      </c>
      <c r="J303" t="s">
        <v>923</v>
      </c>
      <c r="K303" t="s">
        <v>924</v>
      </c>
      <c r="L303" t="s">
        <v>37</v>
      </c>
      <c r="M303" t="s">
        <v>852</v>
      </c>
      <c r="N303" t="s">
        <v>852</v>
      </c>
      <c r="O303" t="s">
        <v>399</v>
      </c>
      <c r="P303" t="s">
        <v>460</v>
      </c>
      <c r="Q303" t="s">
        <v>460</v>
      </c>
      <c r="R303" t="s">
        <v>43</v>
      </c>
      <c r="S303" t="s">
        <v>164</v>
      </c>
      <c r="T303" t="s">
        <v>388</v>
      </c>
      <c r="U303" t="s">
        <v>389</v>
      </c>
      <c r="X303">
        <v>6</v>
      </c>
      <c r="Y303">
        <v>0</v>
      </c>
      <c r="Z303">
        <v>0</v>
      </c>
      <c r="AA303">
        <v>0</v>
      </c>
      <c r="AB303">
        <v>6</v>
      </c>
      <c r="AC303" t="s">
        <v>47</v>
      </c>
      <c r="AD303">
        <f>+VLOOKUP(T303,items!$A$2:$D$1255,4,0)</f>
        <v>0</v>
      </c>
      <c r="AE303">
        <f>+VLOOKUP(T303,Tabla1[],5,0)</f>
        <v>0</v>
      </c>
      <c r="AF303">
        <f t="shared" si="4"/>
        <v>6</v>
      </c>
    </row>
    <row r="304" spans="1:32" x14ac:dyDescent="0.25">
      <c r="A304">
        <v>92236</v>
      </c>
      <c r="B304" t="s">
        <v>925</v>
      </c>
      <c r="C304" t="s">
        <v>33</v>
      </c>
      <c r="D304">
        <v>0</v>
      </c>
      <c r="F304" t="s">
        <v>926</v>
      </c>
      <c r="G304" t="s">
        <v>927</v>
      </c>
      <c r="H304" t="s">
        <v>928</v>
      </c>
      <c r="I304" t="s">
        <v>37</v>
      </c>
      <c r="J304" t="s">
        <v>929</v>
      </c>
      <c r="K304" t="s">
        <v>930</v>
      </c>
      <c r="L304" t="s">
        <v>931</v>
      </c>
      <c r="M304" t="s">
        <v>814</v>
      </c>
      <c r="N304" t="s">
        <v>814</v>
      </c>
      <c r="O304" t="s">
        <v>862</v>
      </c>
      <c r="P304" t="s">
        <v>460</v>
      </c>
      <c r="Q304" t="s">
        <v>206</v>
      </c>
      <c r="R304" t="s">
        <v>63</v>
      </c>
      <c r="S304" t="s">
        <v>88</v>
      </c>
      <c r="T304" t="s">
        <v>932</v>
      </c>
      <c r="U304" t="s">
        <v>933</v>
      </c>
      <c r="V304" t="s">
        <v>867</v>
      </c>
      <c r="X304">
        <v>6</v>
      </c>
      <c r="Y304">
        <v>0</v>
      </c>
      <c r="Z304">
        <v>0</v>
      </c>
      <c r="AA304">
        <v>0</v>
      </c>
      <c r="AB304">
        <v>7691184</v>
      </c>
      <c r="AC304" t="s">
        <v>47</v>
      </c>
      <c r="AD304" t="str">
        <f>+VLOOKUP(T304,items!$A$2:$D$1255,4,0)</f>
        <v>MUEBLES</v>
      </c>
      <c r="AE304">
        <f>+VLOOKUP(T304,Tabla1[],5,0)</f>
        <v>0</v>
      </c>
      <c r="AF304">
        <f t="shared" si="4"/>
        <v>6</v>
      </c>
    </row>
    <row r="305" spans="1:32" x14ac:dyDescent="0.25">
      <c r="A305">
        <v>92236</v>
      </c>
      <c r="B305" t="s">
        <v>925</v>
      </c>
      <c r="C305" t="s">
        <v>33</v>
      </c>
      <c r="D305">
        <v>0</v>
      </c>
      <c r="F305" t="s">
        <v>926</v>
      </c>
      <c r="G305" t="s">
        <v>927</v>
      </c>
      <c r="H305" t="s">
        <v>928</v>
      </c>
      <c r="I305" t="s">
        <v>37</v>
      </c>
      <c r="J305" t="s">
        <v>929</v>
      </c>
      <c r="K305" t="s">
        <v>930</v>
      </c>
      <c r="L305" t="s">
        <v>931</v>
      </c>
      <c r="M305" t="s">
        <v>814</v>
      </c>
      <c r="N305" t="s">
        <v>814</v>
      </c>
      <c r="O305" t="s">
        <v>862</v>
      </c>
      <c r="P305" t="s">
        <v>460</v>
      </c>
      <c r="Q305" t="s">
        <v>206</v>
      </c>
      <c r="R305" t="s">
        <v>63</v>
      </c>
      <c r="S305" t="s">
        <v>88</v>
      </c>
      <c r="T305" t="s">
        <v>934</v>
      </c>
      <c r="U305" t="s">
        <v>935</v>
      </c>
      <c r="X305">
        <v>6</v>
      </c>
      <c r="Y305">
        <v>0</v>
      </c>
      <c r="Z305">
        <v>0</v>
      </c>
      <c r="AA305">
        <v>0</v>
      </c>
      <c r="AB305">
        <v>3060000</v>
      </c>
      <c r="AC305" t="s">
        <v>47</v>
      </c>
      <c r="AD305">
        <f>+VLOOKUP(T305,items!$A$2:$D$1255,4,0)</f>
        <v>0</v>
      </c>
      <c r="AE305">
        <f>+VLOOKUP(T305,Tabla1[],5,0)</f>
        <v>0</v>
      </c>
      <c r="AF305">
        <f t="shared" si="4"/>
        <v>6</v>
      </c>
    </row>
    <row r="306" spans="1:32" x14ac:dyDescent="0.25">
      <c r="A306">
        <v>92236</v>
      </c>
      <c r="B306" t="s">
        <v>925</v>
      </c>
      <c r="C306" t="s">
        <v>33</v>
      </c>
      <c r="D306">
        <v>0</v>
      </c>
      <c r="F306" t="s">
        <v>926</v>
      </c>
      <c r="G306" t="s">
        <v>927</v>
      </c>
      <c r="H306" t="s">
        <v>928</v>
      </c>
      <c r="I306" t="s">
        <v>37</v>
      </c>
      <c r="J306" t="s">
        <v>929</v>
      </c>
      <c r="K306" t="s">
        <v>930</v>
      </c>
      <c r="L306" t="s">
        <v>931</v>
      </c>
      <c r="M306" t="s">
        <v>814</v>
      </c>
      <c r="N306" t="s">
        <v>814</v>
      </c>
      <c r="O306" t="s">
        <v>862</v>
      </c>
      <c r="P306" t="s">
        <v>460</v>
      </c>
      <c r="Q306" t="s">
        <v>206</v>
      </c>
      <c r="R306" t="s">
        <v>63</v>
      </c>
      <c r="S306" t="s">
        <v>88</v>
      </c>
      <c r="T306" t="s">
        <v>936</v>
      </c>
      <c r="U306" t="s">
        <v>937</v>
      </c>
      <c r="X306">
        <v>1</v>
      </c>
      <c r="Y306">
        <v>0</v>
      </c>
      <c r="Z306">
        <v>0</v>
      </c>
      <c r="AA306">
        <v>0</v>
      </c>
      <c r="AB306">
        <v>500000</v>
      </c>
      <c r="AC306" t="s">
        <v>47</v>
      </c>
      <c r="AD306">
        <f>+VLOOKUP(T306,items!$A$2:$D$1255,4,0)</f>
        <v>0</v>
      </c>
      <c r="AE306">
        <f>+VLOOKUP(T306,Tabla1[],5,0)</f>
        <v>0</v>
      </c>
      <c r="AF306">
        <f t="shared" si="4"/>
        <v>6</v>
      </c>
    </row>
    <row r="307" spans="1:32" x14ac:dyDescent="0.25">
      <c r="A307">
        <v>92309</v>
      </c>
      <c r="B307" t="s">
        <v>938</v>
      </c>
      <c r="C307" t="s">
        <v>75</v>
      </c>
      <c r="D307">
        <v>0</v>
      </c>
      <c r="F307" t="s">
        <v>939</v>
      </c>
      <c r="G307" t="s">
        <v>850</v>
      </c>
      <c r="H307" t="s">
        <v>940</v>
      </c>
      <c r="I307" t="s">
        <v>37</v>
      </c>
      <c r="J307" t="s">
        <v>941</v>
      </c>
      <c r="K307" t="s">
        <v>942</v>
      </c>
      <c r="L307" t="s">
        <v>943</v>
      </c>
      <c r="M307" t="s">
        <v>596</v>
      </c>
      <c r="N307" t="s">
        <v>596</v>
      </c>
      <c r="O307" t="s">
        <v>944</v>
      </c>
      <c r="P307" t="s">
        <v>200</v>
      </c>
      <c r="Q307" t="s">
        <v>205</v>
      </c>
      <c r="R307" t="s">
        <v>63</v>
      </c>
      <c r="S307" t="s">
        <v>256</v>
      </c>
      <c r="T307" t="s">
        <v>94</v>
      </c>
      <c r="U307" t="s">
        <v>95</v>
      </c>
      <c r="X307">
        <v>1</v>
      </c>
      <c r="Y307">
        <v>0</v>
      </c>
      <c r="Z307">
        <v>0</v>
      </c>
      <c r="AA307">
        <v>0</v>
      </c>
      <c r="AB307">
        <v>50000</v>
      </c>
      <c r="AC307" t="s">
        <v>47</v>
      </c>
      <c r="AD307" t="e">
        <f>+VLOOKUP(T307,items!$A$2:$D$1255,4,0)</f>
        <v>#N/A</v>
      </c>
      <c r="AE307" t="e">
        <f>+VLOOKUP(T307,Tabla1[],5,0)</f>
        <v>#N/A</v>
      </c>
      <c r="AF307">
        <f t="shared" si="4"/>
        <v>5</v>
      </c>
    </row>
    <row r="308" spans="1:32" x14ac:dyDescent="0.25">
      <c r="A308">
        <v>92309</v>
      </c>
      <c r="B308" t="s">
        <v>938</v>
      </c>
      <c r="C308" t="s">
        <v>75</v>
      </c>
      <c r="D308">
        <v>0</v>
      </c>
      <c r="F308" t="s">
        <v>939</v>
      </c>
      <c r="G308" t="s">
        <v>850</v>
      </c>
      <c r="H308" t="s">
        <v>940</v>
      </c>
      <c r="I308" t="s">
        <v>37</v>
      </c>
      <c r="J308" t="s">
        <v>941</v>
      </c>
      <c r="K308" t="s">
        <v>942</v>
      </c>
      <c r="L308" t="s">
        <v>943</v>
      </c>
      <c r="M308" t="s">
        <v>596</v>
      </c>
      <c r="N308" t="s">
        <v>596</v>
      </c>
      <c r="O308" t="s">
        <v>944</v>
      </c>
      <c r="P308" t="s">
        <v>200</v>
      </c>
      <c r="Q308" t="s">
        <v>205</v>
      </c>
      <c r="R308" t="s">
        <v>63</v>
      </c>
      <c r="S308" t="s">
        <v>256</v>
      </c>
      <c r="T308" t="s">
        <v>390</v>
      </c>
      <c r="U308" t="s">
        <v>391</v>
      </c>
      <c r="X308">
        <v>1</v>
      </c>
      <c r="Y308">
        <v>0</v>
      </c>
      <c r="Z308">
        <v>0</v>
      </c>
      <c r="AA308">
        <v>0</v>
      </c>
      <c r="AB308">
        <v>400000</v>
      </c>
      <c r="AC308" t="s">
        <v>47</v>
      </c>
      <c r="AD308" t="e">
        <f>+VLOOKUP(T308,items!$A$2:$D$1255,4,0)</f>
        <v>#N/A</v>
      </c>
      <c r="AE308" t="e">
        <f>+VLOOKUP(T308,Tabla1[],5,0)</f>
        <v>#N/A</v>
      </c>
      <c r="AF308">
        <f t="shared" si="4"/>
        <v>5</v>
      </c>
    </row>
    <row r="309" spans="1:32" x14ac:dyDescent="0.25">
      <c r="A309">
        <v>92323</v>
      </c>
      <c r="B309" t="s">
        <v>945</v>
      </c>
      <c r="C309" t="s">
        <v>33</v>
      </c>
      <c r="D309">
        <v>0</v>
      </c>
      <c r="F309" t="s">
        <v>946</v>
      </c>
      <c r="G309" t="s">
        <v>656</v>
      </c>
      <c r="H309" t="s">
        <v>947</v>
      </c>
      <c r="I309" t="s">
        <v>37</v>
      </c>
      <c r="J309" t="s">
        <v>948</v>
      </c>
      <c r="K309" t="s">
        <v>949</v>
      </c>
      <c r="L309" t="s">
        <v>950</v>
      </c>
      <c r="M309" t="s">
        <v>852</v>
      </c>
      <c r="N309" t="s">
        <v>852</v>
      </c>
      <c r="O309" t="s">
        <v>657</v>
      </c>
      <c r="P309" t="s">
        <v>658</v>
      </c>
      <c r="Q309" t="s">
        <v>866</v>
      </c>
      <c r="R309" t="s">
        <v>63</v>
      </c>
      <c r="S309" t="s">
        <v>88</v>
      </c>
      <c r="T309" t="s">
        <v>951</v>
      </c>
      <c r="U309" t="s">
        <v>952</v>
      </c>
      <c r="V309" t="s">
        <v>953</v>
      </c>
      <c r="W309" t="s">
        <v>117</v>
      </c>
      <c r="X309">
        <v>2</v>
      </c>
      <c r="Y309">
        <v>0</v>
      </c>
      <c r="Z309">
        <v>0</v>
      </c>
      <c r="AA309">
        <v>0</v>
      </c>
      <c r="AB309">
        <v>5314184</v>
      </c>
      <c r="AC309" t="s">
        <v>47</v>
      </c>
      <c r="AD309" t="str">
        <f>+VLOOKUP(T309,items!$A$2:$D$1255,4,0)</f>
        <v>MUEBLES</v>
      </c>
      <c r="AE309">
        <f>+VLOOKUP(T309,Tabla1[],5,0)</f>
        <v>0</v>
      </c>
      <c r="AF309">
        <f t="shared" si="4"/>
        <v>7</v>
      </c>
    </row>
    <row r="310" spans="1:32" x14ac:dyDescent="0.25">
      <c r="A310">
        <v>92323</v>
      </c>
      <c r="B310" t="s">
        <v>945</v>
      </c>
      <c r="C310" t="s">
        <v>33</v>
      </c>
      <c r="D310">
        <v>0</v>
      </c>
      <c r="F310" t="s">
        <v>946</v>
      </c>
      <c r="G310" t="s">
        <v>656</v>
      </c>
      <c r="H310" t="s">
        <v>947</v>
      </c>
      <c r="I310" t="s">
        <v>37</v>
      </c>
      <c r="J310" t="s">
        <v>948</v>
      </c>
      <c r="K310" t="s">
        <v>949</v>
      </c>
      <c r="L310" t="s">
        <v>950</v>
      </c>
      <c r="M310" t="s">
        <v>852</v>
      </c>
      <c r="N310" t="s">
        <v>852</v>
      </c>
      <c r="O310" t="s">
        <v>657</v>
      </c>
      <c r="P310" t="s">
        <v>658</v>
      </c>
      <c r="Q310" t="s">
        <v>866</v>
      </c>
      <c r="R310" t="s">
        <v>63</v>
      </c>
      <c r="S310" t="s">
        <v>88</v>
      </c>
      <c r="T310" t="s">
        <v>954</v>
      </c>
      <c r="U310" t="s">
        <v>955</v>
      </c>
      <c r="V310" t="s">
        <v>953</v>
      </c>
      <c r="W310" t="s">
        <v>117</v>
      </c>
      <c r="X310">
        <v>1</v>
      </c>
      <c r="Y310">
        <v>0</v>
      </c>
      <c r="Z310">
        <v>0</v>
      </c>
      <c r="AA310">
        <v>0</v>
      </c>
      <c r="AB310">
        <v>6160968</v>
      </c>
      <c r="AC310" t="s">
        <v>47</v>
      </c>
      <c r="AD310" t="str">
        <f>+VLOOKUP(T310,items!$A$2:$D$1255,4,0)</f>
        <v>MUEBLES</v>
      </c>
      <c r="AE310">
        <f>+VLOOKUP(T310,Tabla1[],5,0)</f>
        <v>0</v>
      </c>
      <c r="AF310">
        <f t="shared" si="4"/>
        <v>7</v>
      </c>
    </row>
    <row r="311" spans="1:32" x14ac:dyDescent="0.25">
      <c r="A311">
        <v>92323</v>
      </c>
      <c r="B311" t="s">
        <v>945</v>
      </c>
      <c r="C311" t="s">
        <v>33</v>
      </c>
      <c r="D311">
        <v>0</v>
      </c>
      <c r="F311" t="s">
        <v>946</v>
      </c>
      <c r="G311" t="s">
        <v>656</v>
      </c>
      <c r="H311" t="s">
        <v>947</v>
      </c>
      <c r="I311" t="s">
        <v>37</v>
      </c>
      <c r="J311" t="s">
        <v>948</v>
      </c>
      <c r="K311" t="s">
        <v>949</v>
      </c>
      <c r="L311" t="s">
        <v>950</v>
      </c>
      <c r="M311" t="s">
        <v>852</v>
      </c>
      <c r="N311" t="s">
        <v>852</v>
      </c>
      <c r="O311" t="s">
        <v>657</v>
      </c>
      <c r="P311" t="s">
        <v>658</v>
      </c>
      <c r="Q311" t="s">
        <v>866</v>
      </c>
      <c r="R311" t="s">
        <v>63</v>
      </c>
      <c r="S311" t="s">
        <v>88</v>
      </c>
      <c r="T311" t="s">
        <v>956</v>
      </c>
      <c r="U311" t="s">
        <v>957</v>
      </c>
      <c r="V311" t="s">
        <v>958</v>
      </c>
      <c r="W311" t="s">
        <v>117</v>
      </c>
      <c r="X311">
        <v>1</v>
      </c>
      <c r="Y311">
        <v>0</v>
      </c>
      <c r="Z311">
        <v>0</v>
      </c>
      <c r="AA311">
        <v>0</v>
      </c>
      <c r="AB311">
        <v>1692207</v>
      </c>
      <c r="AC311" t="s">
        <v>47</v>
      </c>
      <c r="AD311" t="str">
        <f>+VLOOKUP(T311,items!$A$2:$D$1255,4,0)</f>
        <v>MUEBLES</v>
      </c>
      <c r="AE311">
        <f>+VLOOKUP(T311,Tabla1[],5,0)</f>
        <v>0</v>
      </c>
      <c r="AF311">
        <f t="shared" si="4"/>
        <v>7</v>
      </c>
    </row>
    <row r="312" spans="1:32" x14ac:dyDescent="0.25">
      <c r="A312">
        <v>92354</v>
      </c>
      <c r="B312" t="s">
        <v>959</v>
      </c>
      <c r="C312" t="s">
        <v>33</v>
      </c>
      <c r="D312">
        <v>0</v>
      </c>
      <c r="F312" t="s">
        <v>960</v>
      </c>
      <c r="G312" t="s">
        <v>208</v>
      </c>
      <c r="H312" t="s">
        <v>961</v>
      </c>
      <c r="I312" t="s">
        <v>37</v>
      </c>
      <c r="J312" t="s">
        <v>962</v>
      </c>
      <c r="K312" t="s">
        <v>963</v>
      </c>
      <c r="L312" t="s">
        <v>964</v>
      </c>
      <c r="M312" t="s">
        <v>587</v>
      </c>
      <c r="N312" t="s">
        <v>587</v>
      </c>
      <c r="O312" t="s">
        <v>645</v>
      </c>
      <c r="P312" t="s">
        <v>409</v>
      </c>
      <c r="Q312" t="s">
        <v>965</v>
      </c>
      <c r="R312" t="s">
        <v>63</v>
      </c>
      <c r="S312" t="s">
        <v>256</v>
      </c>
      <c r="T312" t="s">
        <v>966</v>
      </c>
      <c r="U312" t="s">
        <v>967</v>
      </c>
      <c r="V312" t="s">
        <v>259</v>
      </c>
      <c r="X312">
        <v>1</v>
      </c>
      <c r="Y312">
        <v>0</v>
      </c>
      <c r="Z312">
        <v>0</v>
      </c>
      <c r="AA312">
        <v>0</v>
      </c>
      <c r="AB312">
        <v>263900</v>
      </c>
      <c r="AC312" t="s">
        <v>47</v>
      </c>
      <c r="AD312" t="str">
        <f>+VLOOKUP(T312,items!$A$2:$D$1255,4,0)</f>
        <v>FUNDA</v>
      </c>
      <c r="AE312">
        <f>+VLOOKUP(T312,Tabla1[],5,0)</f>
        <v>0</v>
      </c>
      <c r="AF312">
        <f t="shared" si="4"/>
        <v>7</v>
      </c>
    </row>
    <row r="313" spans="1:32" x14ac:dyDescent="0.25">
      <c r="A313">
        <v>92389</v>
      </c>
      <c r="B313" t="s">
        <v>968</v>
      </c>
      <c r="C313" t="s">
        <v>33</v>
      </c>
      <c r="D313">
        <v>0</v>
      </c>
      <c r="F313" t="s">
        <v>960</v>
      </c>
      <c r="G313" t="s">
        <v>969</v>
      </c>
      <c r="H313" t="s">
        <v>970</v>
      </c>
      <c r="I313" t="s">
        <v>37</v>
      </c>
      <c r="J313" t="s">
        <v>971</v>
      </c>
      <c r="K313" t="s">
        <v>972</v>
      </c>
      <c r="L313" t="s">
        <v>973</v>
      </c>
      <c r="M313" t="s">
        <v>189</v>
      </c>
      <c r="N313" t="s">
        <v>189</v>
      </c>
      <c r="O313" t="s">
        <v>974</v>
      </c>
      <c r="P313" t="s">
        <v>975</v>
      </c>
      <c r="Q313" t="s">
        <v>516</v>
      </c>
      <c r="R313" t="s">
        <v>127</v>
      </c>
      <c r="S313" t="s">
        <v>128</v>
      </c>
      <c r="T313" t="s">
        <v>932</v>
      </c>
      <c r="U313" t="s">
        <v>933</v>
      </c>
      <c r="V313" t="s">
        <v>828</v>
      </c>
      <c r="X313">
        <v>12</v>
      </c>
      <c r="Y313">
        <v>0</v>
      </c>
      <c r="Z313">
        <v>0</v>
      </c>
      <c r="AA313">
        <v>0</v>
      </c>
      <c r="AB313">
        <v>14477520</v>
      </c>
      <c r="AC313" t="s">
        <v>47</v>
      </c>
      <c r="AD313" t="str">
        <f>+VLOOKUP(T313,items!$A$2:$D$1255,4,0)</f>
        <v>MUEBLES</v>
      </c>
      <c r="AE313">
        <f>+VLOOKUP(T313,Tabla1[],5,0)</f>
        <v>0</v>
      </c>
      <c r="AF313">
        <f t="shared" si="4"/>
        <v>5</v>
      </c>
    </row>
    <row r="314" spans="1:32" x14ac:dyDescent="0.25">
      <c r="A314">
        <v>92397</v>
      </c>
      <c r="B314" t="s">
        <v>976</v>
      </c>
      <c r="C314" t="s">
        <v>75</v>
      </c>
      <c r="D314">
        <v>0</v>
      </c>
      <c r="F314" t="s">
        <v>960</v>
      </c>
      <c r="G314" t="s">
        <v>294</v>
      </c>
      <c r="H314" t="s">
        <v>977</v>
      </c>
      <c r="I314" t="s">
        <v>978</v>
      </c>
      <c r="J314" t="s">
        <v>979</v>
      </c>
      <c r="K314" t="s">
        <v>980</v>
      </c>
      <c r="L314" t="s">
        <v>981</v>
      </c>
      <c r="M314" t="s">
        <v>461</v>
      </c>
      <c r="N314" t="s">
        <v>982</v>
      </c>
      <c r="O314" t="s">
        <v>983</v>
      </c>
      <c r="P314" t="s">
        <v>984</v>
      </c>
      <c r="Q314" t="s">
        <v>985</v>
      </c>
      <c r="R314" t="s">
        <v>127</v>
      </c>
      <c r="S314" t="s">
        <v>108</v>
      </c>
      <c r="T314" t="s">
        <v>986</v>
      </c>
      <c r="U314" t="s">
        <v>987</v>
      </c>
      <c r="V314" t="s">
        <v>988</v>
      </c>
      <c r="W314" t="s">
        <v>114</v>
      </c>
      <c r="X314">
        <v>1</v>
      </c>
      <c r="Y314">
        <v>5000</v>
      </c>
      <c r="Z314">
        <v>2500</v>
      </c>
      <c r="AA314">
        <v>0</v>
      </c>
      <c r="AB314">
        <v>4001614</v>
      </c>
      <c r="AC314" t="s">
        <v>47</v>
      </c>
      <c r="AD314" t="str">
        <f>+VLOOKUP(T314,items!$A$2:$D$1255,4,0)</f>
        <v>BANETA</v>
      </c>
      <c r="AE314" t="str">
        <f>+VLOOKUP(T314,Tabla1[],5,0)</f>
        <v>GUILLOTINA</v>
      </c>
      <c r="AF314">
        <f t="shared" si="4"/>
        <v>9</v>
      </c>
    </row>
    <row r="315" spans="1:32" x14ac:dyDescent="0.25">
      <c r="A315">
        <v>92397</v>
      </c>
      <c r="B315" t="s">
        <v>976</v>
      </c>
      <c r="C315" t="s">
        <v>75</v>
      </c>
      <c r="D315">
        <v>0</v>
      </c>
      <c r="F315" t="s">
        <v>960</v>
      </c>
      <c r="G315" t="s">
        <v>294</v>
      </c>
      <c r="H315" t="s">
        <v>977</v>
      </c>
      <c r="I315" t="s">
        <v>978</v>
      </c>
      <c r="J315" t="s">
        <v>979</v>
      </c>
      <c r="K315" t="s">
        <v>980</v>
      </c>
      <c r="L315" t="s">
        <v>981</v>
      </c>
      <c r="M315" t="s">
        <v>461</v>
      </c>
      <c r="N315" t="s">
        <v>982</v>
      </c>
      <c r="O315" t="s">
        <v>983</v>
      </c>
      <c r="P315" t="s">
        <v>984</v>
      </c>
      <c r="Q315" t="s">
        <v>985</v>
      </c>
      <c r="R315" t="s">
        <v>127</v>
      </c>
      <c r="S315" t="s">
        <v>108</v>
      </c>
      <c r="T315" t="s">
        <v>986</v>
      </c>
      <c r="U315" t="s">
        <v>987</v>
      </c>
      <c r="V315" t="s">
        <v>988</v>
      </c>
      <c r="W315" t="s">
        <v>114</v>
      </c>
      <c r="X315">
        <v>2</v>
      </c>
      <c r="Y315">
        <v>3500</v>
      </c>
      <c r="Z315">
        <v>2500</v>
      </c>
      <c r="AA315">
        <v>0</v>
      </c>
      <c r="AB315">
        <v>5804520</v>
      </c>
      <c r="AC315" t="s">
        <v>47</v>
      </c>
      <c r="AD315" t="str">
        <f>+VLOOKUP(T315,items!$A$2:$D$1255,4,0)</f>
        <v>BANETA</v>
      </c>
      <c r="AE315" t="str">
        <f>+VLOOKUP(T315,Tabla1[],5,0)</f>
        <v>GUILLOTINA</v>
      </c>
      <c r="AF315">
        <f t="shared" si="4"/>
        <v>9</v>
      </c>
    </row>
    <row r="316" spans="1:32" x14ac:dyDescent="0.25">
      <c r="A316">
        <v>92397</v>
      </c>
      <c r="B316" t="s">
        <v>976</v>
      </c>
      <c r="C316" t="s">
        <v>75</v>
      </c>
      <c r="D316">
        <v>0</v>
      </c>
      <c r="F316" t="s">
        <v>960</v>
      </c>
      <c r="G316" t="s">
        <v>294</v>
      </c>
      <c r="H316" t="s">
        <v>977</v>
      </c>
      <c r="I316" t="s">
        <v>978</v>
      </c>
      <c r="J316" t="s">
        <v>979</v>
      </c>
      <c r="K316" t="s">
        <v>980</v>
      </c>
      <c r="L316" t="s">
        <v>981</v>
      </c>
      <c r="M316" t="s">
        <v>461</v>
      </c>
      <c r="N316" t="s">
        <v>982</v>
      </c>
      <c r="O316" t="s">
        <v>983</v>
      </c>
      <c r="P316" t="s">
        <v>984</v>
      </c>
      <c r="Q316" t="s">
        <v>985</v>
      </c>
      <c r="R316" t="s">
        <v>127</v>
      </c>
      <c r="S316" t="s">
        <v>108</v>
      </c>
      <c r="T316" t="s">
        <v>989</v>
      </c>
      <c r="U316" t="s">
        <v>990</v>
      </c>
      <c r="W316" t="s">
        <v>114</v>
      </c>
      <c r="X316">
        <v>7</v>
      </c>
      <c r="Y316">
        <v>0</v>
      </c>
      <c r="Z316">
        <v>0</v>
      </c>
      <c r="AA316">
        <v>0</v>
      </c>
      <c r="AB316">
        <v>361655</v>
      </c>
      <c r="AC316" t="s">
        <v>47</v>
      </c>
      <c r="AD316">
        <f>+VLOOKUP(T316,items!$A$2:$D$1255,4,0)</f>
        <v>0</v>
      </c>
      <c r="AE316">
        <f>+VLOOKUP(T316,Tabla1[],5,0)</f>
        <v>0</v>
      </c>
      <c r="AF316">
        <f t="shared" si="4"/>
        <v>9</v>
      </c>
    </row>
    <row r="317" spans="1:32" x14ac:dyDescent="0.25">
      <c r="A317">
        <v>92397</v>
      </c>
      <c r="B317" t="s">
        <v>976</v>
      </c>
      <c r="C317" t="s">
        <v>75</v>
      </c>
      <c r="D317">
        <v>0</v>
      </c>
      <c r="F317" t="s">
        <v>960</v>
      </c>
      <c r="G317" t="s">
        <v>294</v>
      </c>
      <c r="H317" t="s">
        <v>977</v>
      </c>
      <c r="I317" t="s">
        <v>978</v>
      </c>
      <c r="J317" t="s">
        <v>979</v>
      </c>
      <c r="K317" t="s">
        <v>980</v>
      </c>
      <c r="L317" t="s">
        <v>981</v>
      </c>
      <c r="M317" t="s">
        <v>461</v>
      </c>
      <c r="N317" t="s">
        <v>982</v>
      </c>
      <c r="O317" t="s">
        <v>983</v>
      </c>
      <c r="P317" t="s">
        <v>984</v>
      </c>
      <c r="Q317" t="s">
        <v>985</v>
      </c>
      <c r="R317" t="s">
        <v>127</v>
      </c>
      <c r="S317" t="s">
        <v>108</v>
      </c>
      <c r="T317" t="s">
        <v>991</v>
      </c>
      <c r="U317" t="s">
        <v>992</v>
      </c>
      <c r="W317" t="s">
        <v>114</v>
      </c>
      <c r="X317">
        <v>4</v>
      </c>
      <c r="Y317">
        <v>0</v>
      </c>
      <c r="Z317">
        <v>0</v>
      </c>
      <c r="AA317">
        <v>500</v>
      </c>
      <c r="AB317">
        <v>725112</v>
      </c>
      <c r="AC317" t="s">
        <v>47</v>
      </c>
      <c r="AD317">
        <f>+VLOOKUP(T317,items!$A$2:$D$1255,4,0)</f>
        <v>0</v>
      </c>
      <c r="AE317">
        <f>+VLOOKUP(T317,Tabla1[],5,0)</f>
        <v>0</v>
      </c>
      <c r="AF317">
        <f t="shared" si="4"/>
        <v>9</v>
      </c>
    </row>
    <row r="318" spans="1:32" x14ac:dyDescent="0.25">
      <c r="A318">
        <v>92397</v>
      </c>
      <c r="B318" t="s">
        <v>976</v>
      </c>
      <c r="C318" t="s">
        <v>75</v>
      </c>
      <c r="D318">
        <v>0</v>
      </c>
      <c r="F318" t="s">
        <v>960</v>
      </c>
      <c r="G318" t="s">
        <v>294</v>
      </c>
      <c r="H318" t="s">
        <v>977</v>
      </c>
      <c r="I318" t="s">
        <v>978</v>
      </c>
      <c r="J318" t="s">
        <v>979</v>
      </c>
      <c r="K318" t="s">
        <v>980</v>
      </c>
      <c r="L318" t="s">
        <v>981</v>
      </c>
      <c r="M318" t="s">
        <v>461</v>
      </c>
      <c r="N318" t="s">
        <v>982</v>
      </c>
      <c r="O318" t="s">
        <v>983</v>
      </c>
      <c r="P318" t="s">
        <v>984</v>
      </c>
      <c r="Q318" t="s">
        <v>985</v>
      </c>
      <c r="R318" t="s">
        <v>127</v>
      </c>
      <c r="S318" t="s">
        <v>108</v>
      </c>
      <c r="T318" t="s">
        <v>993</v>
      </c>
      <c r="U318" t="s">
        <v>994</v>
      </c>
      <c r="W318" t="s">
        <v>114</v>
      </c>
      <c r="X318">
        <v>5</v>
      </c>
      <c r="Y318">
        <v>0</v>
      </c>
      <c r="Z318">
        <v>0</v>
      </c>
      <c r="AA318">
        <v>0</v>
      </c>
      <c r="AB318">
        <v>335015</v>
      </c>
      <c r="AC318" t="s">
        <v>47</v>
      </c>
      <c r="AD318">
        <f>+VLOOKUP(T318,items!$A$2:$D$1255,4,0)</f>
        <v>0</v>
      </c>
      <c r="AE318">
        <f>+VLOOKUP(T318,Tabla1[],5,0)</f>
        <v>0</v>
      </c>
      <c r="AF318">
        <f t="shared" si="4"/>
        <v>9</v>
      </c>
    </row>
    <row r="319" spans="1:32" x14ac:dyDescent="0.25">
      <c r="A319">
        <v>92397</v>
      </c>
      <c r="B319" t="s">
        <v>976</v>
      </c>
      <c r="C319" t="s">
        <v>75</v>
      </c>
      <c r="D319">
        <v>0</v>
      </c>
      <c r="F319" t="s">
        <v>960</v>
      </c>
      <c r="G319" t="s">
        <v>294</v>
      </c>
      <c r="H319" t="s">
        <v>977</v>
      </c>
      <c r="I319" t="s">
        <v>978</v>
      </c>
      <c r="J319" t="s">
        <v>979</v>
      </c>
      <c r="K319" t="s">
        <v>980</v>
      </c>
      <c r="L319" t="s">
        <v>981</v>
      </c>
      <c r="M319" t="s">
        <v>461</v>
      </c>
      <c r="N319" t="s">
        <v>982</v>
      </c>
      <c r="O319" t="s">
        <v>983</v>
      </c>
      <c r="P319" t="s">
        <v>984</v>
      </c>
      <c r="Q319" t="s">
        <v>985</v>
      </c>
      <c r="R319" t="s">
        <v>127</v>
      </c>
      <c r="S319" t="s">
        <v>108</v>
      </c>
      <c r="T319" t="s">
        <v>689</v>
      </c>
      <c r="U319" t="s">
        <v>690</v>
      </c>
      <c r="X319">
        <v>10</v>
      </c>
      <c r="Y319">
        <v>500</v>
      </c>
      <c r="Z319">
        <v>250</v>
      </c>
      <c r="AA319">
        <v>0</v>
      </c>
      <c r="AB319">
        <v>630000</v>
      </c>
      <c r="AC319" t="s">
        <v>47</v>
      </c>
      <c r="AD319">
        <f>+VLOOKUP(T319,items!$A$2:$D$1255,4,0)</f>
        <v>0</v>
      </c>
      <c r="AE319">
        <f>+VLOOKUP(T319,Tabla1[],5,0)</f>
        <v>0</v>
      </c>
      <c r="AF319">
        <f t="shared" si="4"/>
        <v>9</v>
      </c>
    </row>
    <row r="320" spans="1:32" x14ac:dyDescent="0.25">
      <c r="A320">
        <v>92397</v>
      </c>
      <c r="B320" t="s">
        <v>976</v>
      </c>
      <c r="C320" t="s">
        <v>75</v>
      </c>
      <c r="D320">
        <v>0</v>
      </c>
      <c r="F320" t="s">
        <v>960</v>
      </c>
      <c r="G320" t="s">
        <v>294</v>
      </c>
      <c r="H320" t="s">
        <v>977</v>
      </c>
      <c r="I320" t="s">
        <v>978</v>
      </c>
      <c r="J320" t="s">
        <v>979</v>
      </c>
      <c r="K320" t="s">
        <v>980</v>
      </c>
      <c r="L320" t="s">
        <v>981</v>
      </c>
      <c r="M320" t="s">
        <v>461</v>
      </c>
      <c r="N320" t="s">
        <v>982</v>
      </c>
      <c r="O320" t="s">
        <v>983</v>
      </c>
      <c r="P320" t="s">
        <v>984</v>
      </c>
      <c r="Q320" t="s">
        <v>985</v>
      </c>
      <c r="R320" t="s">
        <v>127</v>
      </c>
      <c r="S320" t="s">
        <v>108</v>
      </c>
      <c r="T320" t="s">
        <v>94</v>
      </c>
      <c r="U320" t="s">
        <v>95</v>
      </c>
      <c r="X320">
        <v>1</v>
      </c>
      <c r="Y320">
        <v>0</v>
      </c>
      <c r="Z320">
        <v>0</v>
      </c>
      <c r="AA320">
        <v>0</v>
      </c>
      <c r="AB320">
        <v>4740000</v>
      </c>
      <c r="AC320" t="s">
        <v>47</v>
      </c>
      <c r="AD320" t="e">
        <f>+VLOOKUP(T320,items!$A$2:$D$1255,4,0)</f>
        <v>#N/A</v>
      </c>
      <c r="AE320" t="e">
        <f>+VLOOKUP(T320,Tabla1[],5,0)</f>
        <v>#N/A</v>
      </c>
      <c r="AF320">
        <f t="shared" si="4"/>
        <v>9</v>
      </c>
    </row>
    <row r="321" spans="1:32" x14ac:dyDescent="0.25">
      <c r="A321">
        <v>92397</v>
      </c>
      <c r="B321" t="s">
        <v>976</v>
      </c>
      <c r="C321" t="s">
        <v>75</v>
      </c>
      <c r="D321">
        <v>0</v>
      </c>
      <c r="F321" t="s">
        <v>960</v>
      </c>
      <c r="G321" t="s">
        <v>294</v>
      </c>
      <c r="H321" t="s">
        <v>977</v>
      </c>
      <c r="I321" t="s">
        <v>978</v>
      </c>
      <c r="J321" t="s">
        <v>979</v>
      </c>
      <c r="K321" t="s">
        <v>980</v>
      </c>
      <c r="L321" t="s">
        <v>981</v>
      </c>
      <c r="M321" t="s">
        <v>461</v>
      </c>
      <c r="N321" t="s">
        <v>982</v>
      </c>
      <c r="O321" t="s">
        <v>983</v>
      </c>
      <c r="P321" t="s">
        <v>984</v>
      </c>
      <c r="Q321" t="s">
        <v>985</v>
      </c>
      <c r="R321" t="s">
        <v>127</v>
      </c>
      <c r="S321" t="s">
        <v>108</v>
      </c>
      <c r="T321" t="s">
        <v>331</v>
      </c>
      <c r="U321" t="s">
        <v>332</v>
      </c>
      <c r="X321">
        <v>5</v>
      </c>
      <c r="Y321">
        <v>0</v>
      </c>
      <c r="Z321">
        <v>0</v>
      </c>
      <c r="AA321">
        <v>0</v>
      </c>
      <c r="AB321">
        <v>150000</v>
      </c>
      <c r="AC321" t="s">
        <v>47</v>
      </c>
      <c r="AD321" t="e">
        <f>+VLOOKUP(T321,items!$A$2:$D$1255,4,0)</f>
        <v>#N/A</v>
      </c>
      <c r="AE321" t="e">
        <f>+VLOOKUP(T321,Tabla1[],5,0)</f>
        <v>#N/A</v>
      </c>
      <c r="AF321">
        <f t="shared" si="4"/>
        <v>9</v>
      </c>
    </row>
    <row r="322" spans="1:32" x14ac:dyDescent="0.25">
      <c r="A322">
        <v>92397</v>
      </c>
      <c r="B322" t="s">
        <v>976</v>
      </c>
      <c r="C322" t="s">
        <v>75</v>
      </c>
      <c r="D322">
        <v>0</v>
      </c>
      <c r="F322" t="s">
        <v>960</v>
      </c>
      <c r="G322" t="s">
        <v>294</v>
      </c>
      <c r="H322" t="s">
        <v>977</v>
      </c>
      <c r="I322" t="s">
        <v>978</v>
      </c>
      <c r="J322" t="s">
        <v>979</v>
      </c>
      <c r="K322" t="s">
        <v>980</v>
      </c>
      <c r="L322" t="s">
        <v>981</v>
      </c>
      <c r="M322" t="s">
        <v>461</v>
      </c>
      <c r="N322" t="s">
        <v>982</v>
      </c>
      <c r="O322" t="s">
        <v>983</v>
      </c>
      <c r="P322" t="s">
        <v>984</v>
      </c>
      <c r="Q322" t="s">
        <v>985</v>
      </c>
      <c r="R322" t="s">
        <v>127</v>
      </c>
      <c r="S322" t="s">
        <v>108</v>
      </c>
      <c r="T322" t="s">
        <v>466</v>
      </c>
      <c r="U322" t="s">
        <v>467</v>
      </c>
      <c r="V322" t="s">
        <v>468</v>
      </c>
      <c r="W322" t="s">
        <v>465</v>
      </c>
      <c r="X322">
        <v>1</v>
      </c>
      <c r="Y322">
        <v>8000</v>
      </c>
      <c r="Z322">
        <v>0</v>
      </c>
      <c r="AA322">
        <v>3500</v>
      </c>
      <c r="AB322">
        <v>14162261</v>
      </c>
      <c r="AC322" t="s">
        <v>47</v>
      </c>
      <c r="AD322" t="str">
        <f>+VLOOKUP(T322,items!$A$2:$D$1255,4,0)</f>
        <v>SOMBRALINA</v>
      </c>
      <c r="AE322" t="str">
        <f>+VLOOKUP(T322,Tabla1[],5,0)</f>
        <v>ELECTRICA</v>
      </c>
      <c r="AF322">
        <f t="shared" ref="AF322:AF385" si="5">+MONTH(O322)</f>
        <v>9</v>
      </c>
    </row>
    <row r="323" spans="1:32" x14ac:dyDescent="0.25">
      <c r="A323">
        <v>92465</v>
      </c>
      <c r="B323" t="s">
        <v>995</v>
      </c>
      <c r="C323" t="s">
        <v>75</v>
      </c>
      <c r="D323">
        <v>0</v>
      </c>
      <c r="F323" t="s">
        <v>996</v>
      </c>
      <c r="G323" t="s">
        <v>205</v>
      </c>
      <c r="H323" t="s">
        <v>997</v>
      </c>
      <c r="I323" t="s">
        <v>37</v>
      </c>
      <c r="J323" t="s">
        <v>998</v>
      </c>
      <c r="K323" t="s">
        <v>999</v>
      </c>
      <c r="L323" t="s">
        <v>1000</v>
      </c>
      <c r="M323" t="s">
        <v>323</v>
      </c>
      <c r="N323" t="s">
        <v>323</v>
      </c>
      <c r="O323" t="s">
        <v>288</v>
      </c>
      <c r="P323" t="s">
        <v>292</v>
      </c>
      <c r="Q323" t="s">
        <v>454</v>
      </c>
      <c r="R323" t="s">
        <v>127</v>
      </c>
      <c r="S323" t="s">
        <v>256</v>
      </c>
      <c r="T323" t="s">
        <v>94</v>
      </c>
      <c r="U323" t="s">
        <v>95</v>
      </c>
      <c r="X323">
        <v>1</v>
      </c>
      <c r="Y323">
        <v>0</v>
      </c>
      <c r="Z323">
        <v>0</v>
      </c>
      <c r="AA323">
        <v>0</v>
      </c>
      <c r="AB323">
        <v>400000</v>
      </c>
      <c r="AC323" t="s">
        <v>47</v>
      </c>
      <c r="AD323" t="e">
        <f>+VLOOKUP(T323,items!$A$2:$D$1255,4,0)</f>
        <v>#N/A</v>
      </c>
      <c r="AE323" t="e">
        <f>+VLOOKUP(T323,Tabla1[],5,0)</f>
        <v>#N/A</v>
      </c>
      <c r="AF323">
        <f t="shared" si="5"/>
        <v>5</v>
      </c>
    </row>
    <row r="324" spans="1:32" x14ac:dyDescent="0.25">
      <c r="A324">
        <v>92465</v>
      </c>
      <c r="B324" t="s">
        <v>995</v>
      </c>
      <c r="C324" t="s">
        <v>75</v>
      </c>
      <c r="D324">
        <v>0</v>
      </c>
      <c r="F324" t="s">
        <v>996</v>
      </c>
      <c r="G324" t="s">
        <v>205</v>
      </c>
      <c r="H324" t="s">
        <v>997</v>
      </c>
      <c r="I324" t="s">
        <v>37</v>
      </c>
      <c r="J324" t="s">
        <v>998</v>
      </c>
      <c r="K324" t="s">
        <v>999</v>
      </c>
      <c r="L324" t="s">
        <v>1000</v>
      </c>
      <c r="M324" t="s">
        <v>323</v>
      </c>
      <c r="N324" t="s">
        <v>323</v>
      </c>
      <c r="O324" t="s">
        <v>288</v>
      </c>
      <c r="P324" t="s">
        <v>292</v>
      </c>
      <c r="Q324" t="s">
        <v>454</v>
      </c>
      <c r="R324" t="s">
        <v>127</v>
      </c>
      <c r="S324" t="s">
        <v>256</v>
      </c>
      <c r="T324" t="s">
        <v>390</v>
      </c>
      <c r="U324" t="s">
        <v>391</v>
      </c>
      <c r="X324">
        <v>1</v>
      </c>
      <c r="Y324">
        <v>0</v>
      </c>
      <c r="Z324">
        <v>0</v>
      </c>
      <c r="AA324">
        <v>0</v>
      </c>
      <c r="AB324">
        <v>1305000</v>
      </c>
      <c r="AC324" t="s">
        <v>47</v>
      </c>
      <c r="AD324" t="e">
        <f>+VLOOKUP(T324,items!$A$2:$D$1255,4,0)</f>
        <v>#N/A</v>
      </c>
      <c r="AE324" t="e">
        <f>+VLOOKUP(T324,Tabla1[],5,0)</f>
        <v>#N/A</v>
      </c>
      <c r="AF324">
        <f t="shared" si="5"/>
        <v>5</v>
      </c>
    </row>
    <row r="325" spans="1:32" x14ac:dyDescent="0.25">
      <c r="A325">
        <v>92465</v>
      </c>
      <c r="B325" t="s">
        <v>995</v>
      </c>
      <c r="C325" t="s">
        <v>75</v>
      </c>
      <c r="D325">
        <v>0</v>
      </c>
      <c r="F325" t="s">
        <v>996</v>
      </c>
      <c r="G325" t="s">
        <v>205</v>
      </c>
      <c r="H325" t="s">
        <v>997</v>
      </c>
      <c r="I325" t="s">
        <v>37</v>
      </c>
      <c r="J325" t="s">
        <v>998</v>
      </c>
      <c r="K325" t="s">
        <v>999</v>
      </c>
      <c r="L325" t="s">
        <v>1000</v>
      </c>
      <c r="M325" t="s">
        <v>323</v>
      </c>
      <c r="N325" t="s">
        <v>323</v>
      </c>
      <c r="O325" t="s">
        <v>288</v>
      </c>
      <c r="P325" t="s">
        <v>292</v>
      </c>
      <c r="Q325" t="s">
        <v>454</v>
      </c>
      <c r="R325" t="s">
        <v>127</v>
      </c>
      <c r="S325" t="s">
        <v>256</v>
      </c>
      <c r="T325" t="s">
        <v>1001</v>
      </c>
      <c r="U325" t="s">
        <v>1002</v>
      </c>
      <c r="X325">
        <v>1</v>
      </c>
      <c r="Y325">
        <v>0</v>
      </c>
      <c r="Z325">
        <v>0</v>
      </c>
      <c r="AA325">
        <v>0</v>
      </c>
      <c r="AB325">
        <v>504000</v>
      </c>
      <c r="AC325" t="s">
        <v>47</v>
      </c>
      <c r="AD325" t="e">
        <f>+VLOOKUP(T325,items!$A$2:$D$1255,4,0)</f>
        <v>#N/A</v>
      </c>
      <c r="AE325" t="e">
        <f>+VLOOKUP(T325,Tabla1[],5,0)</f>
        <v>#N/A</v>
      </c>
      <c r="AF325">
        <f t="shared" si="5"/>
        <v>5</v>
      </c>
    </row>
    <row r="326" spans="1:32" x14ac:dyDescent="0.25">
      <c r="A326">
        <v>92465</v>
      </c>
      <c r="B326" t="s">
        <v>995</v>
      </c>
      <c r="C326" t="s">
        <v>75</v>
      </c>
      <c r="D326">
        <v>0</v>
      </c>
      <c r="F326" t="s">
        <v>996</v>
      </c>
      <c r="G326" t="s">
        <v>205</v>
      </c>
      <c r="H326" t="s">
        <v>997</v>
      </c>
      <c r="I326" t="s">
        <v>37</v>
      </c>
      <c r="J326" t="s">
        <v>998</v>
      </c>
      <c r="K326" t="s">
        <v>999</v>
      </c>
      <c r="L326" t="s">
        <v>1000</v>
      </c>
      <c r="M326" t="s">
        <v>323</v>
      </c>
      <c r="N326" t="s">
        <v>323</v>
      </c>
      <c r="O326" t="s">
        <v>288</v>
      </c>
      <c r="P326" t="s">
        <v>292</v>
      </c>
      <c r="Q326" t="s">
        <v>454</v>
      </c>
      <c r="R326" t="s">
        <v>127</v>
      </c>
      <c r="S326" t="s">
        <v>256</v>
      </c>
      <c r="T326" t="s">
        <v>392</v>
      </c>
      <c r="U326" t="s">
        <v>393</v>
      </c>
      <c r="X326">
        <v>1</v>
      </c>
      <c r="Y326">
        <v>0</v>
      </c>
      <c r="Z326">
        <v>0</v>
      </c>
      <c r="AA326">
        <v>0</v>
      </c>
      <c r="AB326">
        <v>160000</v>
      </c>
      <c r="AC326" t="s">
        <v>47</v>
      </c>
      <c r="AD326" t="e">
        <f>+VLOOKUP(T326,items!$A$2:$D$1255,4,0)</f>
        <v>#N/A</v>
      </c>
      <c r="AE326" t="e">
        <f>+VLOOKUP(T326,Tabla1[],5,0)</f>
        <v>#N/A</v>
      </c>
      <c r="AF326">
        <f t="shared" si="5"/>
        <v>5</v>
      </c>
    </row>
    <row r="327" spans="1:32" x14ac:dyDescent="0.25">
      <c r="A327">
        <v>92520</v>
      </c>
      <c r="B327" t="s">
        <v>1003</v>
      </c>
      <c r="C327" t="s">
        <v>33</v>
      </c>
      <c r="D327">
        <v>0</v>
      </c>
      <c r="F327" t="s">
        <v>792</v>
      </c>
      <c r="G327" t="s">
        <v>502</v>
      </c>
      <c r="H327" t="s">
        <v>1004</v>
      </c>
      <c r="I327" t="s">
        <v>37</v>
      </c>
      <c r="J327" t="s">
        <v>1005</v>
      </c>
      <c r="K327" t="s">
        <v>1006</v>
      </c>
      <c r="L327" t="s">
        <v>1007</v>
      </c>
      <c r="M327" t="s">
        <v>862</v>
      </c>
      <c r="N327" t="s">
        <v>862</v>
      </c>
      <c r="O327" t="s">
        <v>1008</v>
      </c>
      <c r="P327" t="s">
        <v>325</v>
      </c>
      <c r="Q327" t="s">
        <v>909</v>
      </c>
      <c r="R327" t="s">
        <v>63</v>
      </c>
      <c r="S327" t="s">
        <v>128</v>
      </c>
      <c r="T327" t="s">
        <v>1009</v>
      </c>
      <c r="U327" t="s">
        <v>1010</v>
      </c>
      <c r="X327">
        <v>6</v>
      </c>
      <c r="Y327">
        <v>0</v>
      </c>
      <c r="Z327">
        <v>0</v>
      </c>
      <c r="AA327">
        <v>0</v>
      </c>
      <c r="AB327">
        <v>0</v>
      </c>
      <c r="AC327" t="s">
        <v>47</v>
      </c>
      <c r="AD327" t="str">
        <f>+VLOOKUP(T327,items!$A$2:$D$1255,4,0)</f>
        <v>FUNDA</v>
      </c>
      <c r="AE327">
        <f>+VLOOKUP(T327,Tabla1[],5,0)</f>
        <v>0</v>
      </c>
      <c r="AF327">
        <f t="shared" si="5"/>
        <v>7</v>
      </c>
    </row>
    <row r="328" spans="1:32" x14ac:dyDescent="0.25">
      <c r="A328">
        <v>92595</v>
      </c>
      <c r="B328" t="s">
        <v>1011</v>
      </c>
      <c r="C328" t="s">
        <v>75</v>
      </c>
      <c r="D328">
        <v>0</v>
      </c>
      <c r="F328" t="s">
        <v>1012</v>
      </c>
      <c r="G328" t="s">
        <v>927</v>
      </c>
      <c r="H328" t="s">
        <v>1013</v>
      </c>
      <c r="I328" t="s">
        <v>1014</v>
      </c>
      <c r="J328" t="s">
        <v>1015</v>
      </c>
      <c r="K328" t="s">
        <v>1016</v>
      </c>
      <c r="L328" t="s">
        <v>1017</v>
      </c>
      <c r="M328" t="s">
        <v>815</v>
      </c>
      <c r="N328" t="s">
        <v>590</v>
      </c>
      <c r="O328" t="s">
        <v>323</v>
      </c>
      <c r="P328" t="s">
        <v>1018</v>
      </c>
      <c r="Q328" t="s">
        <v>1019</v>
      </c>
      <c r="R328" t="s">
        <v>63</v>
      </c>
      <c r="S328" t="s">
        <v>44</v>
      </c>
      <c r="T328" t="s">
        <v>1020</v>
      </c>
      <c r="U328" t="s">
        <v>1021</v>
      </c>
      <c r="X328">
        <v>1</v>
      </c>
      <c r="Y328">
        <v>0</v>
      </c>
      <c r="Z328">
        <v>0</v>
      </c>
      <c r="AA328">
        <v>0</v>
      </c>
      <c r="AB328">
        <v>1000000</v>
      </c>
      <c r="AC328" t="s">
        <v>47</v>
      </c>
      <c r="AD328">
        <f>+VLOOKUP(T328,items!$A$2:$D$1255,4,0)</f>
        <v>0</v>
      </c>
      <c r="AE328">
        <f>+VLOOKUP(T328,Tabla1[],5,0)</f>
        <v>0</v>
      </c>
      <c r="AF328">
        <f t="shared" si="5"/>
        <v>5</v>
      </c>
    </row>
    <row r="329" spans="1:32" x14ac:dyDescent="0.25">
      <c r="A329">
        <v>92595</v>
      </c>
      <c r="B329" t="s">
        <v>1011</v>
      </c>
      <c r="C329" t="s">
        <v>75</v>
      </c>
      <c r="D329">
        <v>0</v>
      </c>
      <c r="F329" t="s">
        <v>1012</v>
      </c>
      <c r="G329" t="s">
        <v>927</v>
      </c>
      <c r="H329" t="s">
        <v>1013</v>
      </c>
      <c r="I329" t="s">
        <v>1014</v>
      </c>
      <c r="J329" t="s">
        <v>1015</v>
      </c>
      <c r="K329" t="s">
        <v>1016</v>
      </c>
      <c r="L329" t="s">
        <v>1017</v>
      </c>
      <c r="M329" t="s">
        <v>815</v>
      </c>
      <c r="N329" t="s">
        <v>590</v>
      </c>
      <c r="O329" t="s">
        <v>323</v>
      </c>
      <c r="P329" t="s">
        <v>1018</v>
      </c>
      <c r="Q329" t="s">
        <v>1019</v>
      </c>
      <c r="R329" t="s">
        <v>63</v>
      </c>
      <c r="S329" t="s">
        <v>44</v>
      </c>
      <c r="T329" t="s">
        <v>1022</v>
      </c>
      <c r="U329" t="s">
        <v>1023</v>
      </c>
      <c r="V329" t="s">
        <v>1024</v>
      </c>
      <c r="X329">
        <v>1</v>
      </c>
      <c r="Y329">
        <v>5150</v>
      </c>
      <c r="Z329">
        <v>0</v>
      </c>
      <c r="AA329">
        <v>3210</v>
      </c>
      <c r="AB329">
        <v>1939989</v>
      </c>
      <c r="AC329" t="s">
        <v>47</v>
      </c>
      <c r="AD329">
        <f>+VLOOKUP(T329,items!$A$2:$D$1255,4,0)</f>
        <v>0</v>
      </c>
      <c r="AE329">
        <f>+VLOOKUP(T329,Tabla1[],5,0)</f>
        <v>0</v>
      </c>
      <c r="AF329">
        <f t="shared" si="5"/>
        <v>5</v>
      </c>
    </row>
    <row r="330" spans="1:32" x14ac:dyDescent="0.25">
      <c r="A330">
        <v>92595</v>
      </c>
      <c r="B330" t="s">
        <v>1011</v>
      </c>
      <c r="C330" t="s">
        <v>75</v>
      </c>
      <c r="D330">
        <v>0</v>
      </c>
      <c r="F330" t="s">
        <v>1012</v>
      </c>
      <c r="G330" t="s">
        <v>927</v>
      </c>
      <c r="H330" t="s">
        <v>1013</v>
      </c>
      <c r="I330" t="s">
        <v>1014</v>
      </c>
      <c r="J330" t="s">
        <v>1015</v>
      </c>
      <c r="K330" t="s">
        <v>1016</v>
      </c>
      <c r="L330" t="s">
        <v>1017</v>
      </c>
      <c r="M330" t="s">
        <v>815</v>
      </c>
      <c r="N330" t="s">
        <v>590</v>
      </c>
      <c r="O330" t="s">
        <v>323</v>
      </c>
      <c r="P330" t="s">
        <v>1018</v>
      </c>
      <c r="Q330" t="s">
        <v>1019</v>
      </c>
      <c r="R330" t="s">
        <v>63</v>
      </c>
      <c r="S330" t="s">
        <v>44</v>
      </c>
      <c r="T330" t="s">
        <v>1022</v>
      </c>
      <c r="U330" t="s">
        <v>1023</v>
      </c>
      <c r="V330" t="s">
        <v>1024</v>
      </c>
      <c r="X330">
        <v>1</v>
      </c>
      <c r="Y330">
        <v>3700</v>
      </c>
      <c r="Z330">
        <v>0</v>
      </c>
      <c r="AA330">
        <v>3000</v>
      </c>
      <c r="AB330">
        <v>1700000</v>
      </c>
      <c r="AC330" t="s">
        <v>47</v>
      </c>
      <c r="AD330">
        <f>+VLOOKUP(T330,items!$A$2:$D$1255,4,0)</f>
        <v>0</v>
      </c>
      <c r="AE330">
        <f>+VLOOKUP(T330,Tabla1[],5,0)</f>
        <v>0</v>
      </c>
      <c r="AF330">
        <f t="shared" si="5"/>
        <v>5</v>
      </c>
    </row>
    <row r="331" spans="1:32" x14ac:dyDescent="0.25">
      <c r="A331">
        <v>92599</v>
      </c>
      <c r="B331" t="s">
        <v>1011</v>
      </c>
      <c r="C331" t="s">
        <v>75</v>
      </c>
      <c r="D331">
        <v>0</v>
      </c>
      <c r="F331" t="s">
        <v>1012</v>
      </c>
      <c r="G331" t="s">
        <v>808</v>
      </c>
      <c r="H331" t="s">
        <v>1025</v>
      </c>
      <c r="I331" t="s">
        <v>1026</v>
      </c>
      <c r="J331" t="s">
        <v>1027</v>
      </c>
      <c r="K331" t="s">
        <v>1028</v>
      </c>
      <c r="L331" t="s">
        <v>1029</v>
      </c>
      <c r="M331" t="s">
        <v>814</v>
      </c>
      <c r="N331" t="s">
        <v>323</v>
      </c>
      <c r="O331" t="s">
        <v>656</v>
      </c>
      <c r="P331" t="s">
        <v>1030</v>
      </c>
      <c r="Q331" t="s">
        <v>1031</v>
      </c>
      <c r="R331" t="s">
        <v>63</v>
      </c>
      <c r="S331" t="s">
        <v>44</v>
      </c>
      <c r="T331" t="s">
        <v>1032</v>
      </c>
      <c r="U331" t="s">
        <v>1033</v>
      </c>
      <c r="W331" t="s">
        <v>117</v>
      </c>
      <c r="X331">
        <v>1</v>
      </c>
      <c r="Y331">
        <v>1700</v>
      </c>
      <c r="Z331">
        <v>2100</v>
      </c>
      <c r="AA331">
        <v>0</v>
      </c>
      <c r="AB331">
        <v>4097037</v>
      </c>
      <c r="AC331" t="s">
        <v>47</v>
      </c>
      <c r="AD331" t="str">
        <f>+VLOOKUP(T331,items!$A$2:$D$1255,4,0)</f>
        <v>FLEXIWIND</v>
      </c>
      <c r="AE331">
        <f>+VLOOKUP(T331,Tabla1[],5,0)</f>
        <v>0</v>
      </c>
      <c r="AF331">
        <f t="shared" si="5"/>
        <v>6</v>
      </c>
    </row>
    <row r="332" spans="1:32" x14ac:dyDescent="0.25">
      <c r="A332">
        <v>92641</v>
      </c>
      <c r="B332" t="s">
        <v>1034</v>
      </c>
      <c r="C332" t="s">
        <v>33</v>
      </c>
      <c r="D332">
        <v>0</v>
      </c>
      <c r="F332" t="s">
        <v>794</v>
      </c>
      <c r="G332" t="s">
        <v>909</v>
      </c>
      <c r="H332" t="s">
        <v>1035</v>
      </c>
      <c r="I332" t="s">
        <v>37</v>
      </c>
      <c r="J332" t="s">
        <v>1036</v>
      </c>
      <c r="K332" t="s">
        <v>1037</v>
      </c>
      <c r="L332" t="s">
        <v>37</v>
      </c>
      <c r="M332" t="s">
        <v>711</v>
      </c>
      <c r="N332" t="s">
        <v>711</v>
      </c>
      <c r="O332" t="s">
        <v>1038</v>
      </c>
      <c r="P332" t="s">
        <v>645</v>
      </c>
      <c r="Q332" t="s">
        <v>645</v>
      </c>
      <c r="R332" t="s">
        <v>43</v>
      </c>
      <c r="S332" t="s">
        <v>128</v>
      </c>
      <c r="T332" t="s">
        <v>1039</v>
      </c>
      <c r="U332" t="s">
        <v>1040</v>
      </c>
      <c r="V332" t="s">
        <v>313</v>
      </c>
      <c r="X332">
        <v>7</v>
      </c>
      <c r="Y332">
        <v>0</v>
      </c>
      <c r="Z332">
        <v>0</v>
      </c>
      <c r="AA332">
        <v>0</v>
      </c>
      <c r="AB332">
        <v>2107742</v>
      </c>
      <c r="AC332" t="s">
        <v>47</v>
      </c>
      <c r="AD332">
        <f>+VLOOKUP(T332,items!$A$2:$D$1255,4,0)</f>
        <v>0</v>
      </c>
      <c r="AE332">
        <f>+VLOOKUP(T332,Tabla1[],5,0)</f>
        <v>0</v>
      </c>
      <c r="AF332">
        <f t="shared" si="5"/>
        <v>7</v>
      </c>
    </row>
    <row r="333" spans="1:32" x14ac:dyDescent="0.25">
      <c r="A333">
        <v>92641</v>
      </c>
      <c r="B333" t="s">
        <v>1034</v>
      </c>
      <c r="C333" t="s">
        <v>33</v>
      </c>
      <c r="D333">
        <v>0</v>
      </c>
      <c r="F333" t="s">
        <v>794</v>
      </c>
      <c r="G333" t="s">
        <v>909</v>
      </c>
      <c r="H333" t="s">
        <v>1035</v>
      </c>
      <c r="I333" t="s">
        <v>37</v>
      </c>
      <c r="J333" t="s">
        <v>1036</v>
      </c>
      <c r="K333" t="s">
        <v>1037</v>
      </c>
      <c r="L333" t="s">
        <v>37</v>
      </c>
      <c r="M333" t="s">
        <v>711</v>
      </c>
      <c r="N333" t="s">
        <v>711</v>
      </c>
      <c r="O333" t="s">
        <v>1038</v>
      </c>
      <c r="P333" t="s">
        <v>645</v>
      </c>
      <c r="Q333" t="s">
        <v>645</v>
      </c>
      <c r="R333" t="s">
        <v>43</v>
      </c>
      <c r="S333" t="s">
        <v>128</v>
      </c>
      <c r="T333" t="s">
        <v>314</v>
      </c>
      <c r="U333" t="s">
        <v>315</v>
      </c>
      <c r="X333">
        <v>1</v>
      </c>
      <c r="Y333">
        <v>0</v>
      </c>
      <c r="Z333">
        <v>0</v>
      </c>
      <c r="AA333">
        <v>0</v>
      </c>
      <c r="AB333">
        <v>300000</v>
      </c>
      <c r="AC333" t="s">
        <v>47</v>
      </c>
      <c r="AD333">
        <f>+VLOOKUP(T333,items!$A$2:$D$1255,4,0)</f>
        <v>0</v>
      </c>
      <c r="AE333">
        <f>+VLOOKUP(T333,Tabla1[],5,0)</f>
        <v>0</v>
      </c>
      <c r="AF333">
        <f t="shared" si="5"/>
        <v>7</v>
      </c>
    </row>
    <row r="334" spans="1:32" x14ac:dyDescent="0.25">
      <c r="A334">
        <v>92687</v>
      </c>
      <c r="B334" t="s">
        <v>1041</v>
      </c>
      <c r="C334" t="s">
        <v>33</v>
      </c>
      <c r="D334">
        <v>0</v>
      </c>
      <c r="F334" t="s">
        <v>1042</v>
      </c>
      <c r="G334" t="s">
        <v>965</v>
      </c>
      <c r="H334" t="s">
        <v>1043</v>
      </c>
      <c r="I334" t="s">
        <v>1044</v>
      </c>
      <c r="J334" t="s">
        <v>1045</v>
      </c>
      <c r="K334" t="s">
        <v>1046</v>
      </c>
      <c r="L334" t="s">
        <v>1047</v>
      </c>
      <c r="M334" t="s">
        <v>1048</v>
      </c>
      <c r="N334" t="s">
        <v>1048</v>
      </c>
      <c r="O334" t="s">
        <v>1049</v>
      </c>
      <c r="P334" t="s">
        <v>1050</v>
      </c>
      <c r="Q334" t="s">
        <v>1050</v>
      </c>
      <c r="R334" t="s">
        <v>43</v>
      </c>
      <c r="S334" t="s">
        <v>44</v>
      </c>
      <c r="T334" t="s">
        <v>1051</v>
      </c>
      <c r="U334" t="s">
        <v>194</v>
      </c>
      <c r="X334">
        <v>1</v>
      </c>
      <c r="Y334">
        <v>0</v>
      </c>
      <c r="Z334">
        <v>0</v>
      </c>
      <c r="AA334">
        <v>0</v>
      </c>
      <c r="AB334">
        <v>376975</v>
      </c>
      <c r="AC334" t="s">
        <v>47</v>
      </c>
      <c r="AD334">
        <f>+VLOOKUP(T334,items!$A$2:$D$1255,4,0)</f>
        <v>0</v>
      </c>
      <c r="AE334">
        <f>+VLOOKUP(T334,Tabla1[],5,0)</f>
        <v>0</v>
      </c>
      <c r="AF334">
        <f t="shared" si="5"/>
        <v>4</v>
      </c>
    </row>
    <row r="335" spans="1:32" x14ac:dyDescent="0.25">
      <c r="A335">
        <v>92687</v>
      </c>
      <c r="B335" t="s">
        <v>1041</v>
      </c>
      <c r="C335" t="s">
        <v>33</v>
      </c>
      <c r="D335">
        <v>0</v>
      </c>
      <c r="F335" t="s">
        <v>1042</v>
      </c>
      <c r="G335" t="s">
        <v>965</v>
      </c>
      <c r="H335" t="s">
        <v>1043</v>
      </c>
      <c r="I335" t="s">
        <v>1044</v>
      </c>
      <c r="J335" t="s">
        <v>1045</v>
      </c>
      <c r="K335" t="s">
        <v>1046</v>
      </c>
      <c r="L335" t="s">
        <v>1047</v>
      </c>
      <c r="M335" t="s">
        <v>1048</v>
      </c>
      <c r="N335" t="s">
        <v>1048</v>
      </c>
      <c r="O335" t="s">
        <v>1049</v>
      </c>
      <c r="P335" t="s">
        <v>1050</v>
      </c>
      <c r="Q335" t="s">
        <v>1050</v>
      </c>
      <c r="R335" t="s">
        <v>43</v>
      </c>
      <c r="S335" t="s">
        <v>44</v>
      </c>
      <c r="T335" t="s">
        <v>717</v>
      </c>
      <c r="U335" t="s">
        <v>718</v>
      </c>
      <c r="X335">
        <v>1</v>
      </c>
      <c r="Y335">
        <v>0</v>
      </c>
      <c r="Z335">
        <v>0</v>
      </c>
      <c r="AA335">
        <v>0</v>
      </c>
      <c r="AB335">
        <v>136000</v>
      </c>
      <c r="AC335" t="s">
        <v>47</v>
      </c>
      <c r="AD335">
        <f>+VLOOKUP(T335,items!$A$2:$D$1255,4,0)</f>
        <v>0</v>
      </c>
      <c r="AE335">
        <f>+VLOOKUP(T335,Tabla1[],5,0)</f>
        <v>0</v>
      </c>
      <c r="AF335">
        <f t="shared" si="5"/>
        <v>4</v>
      </c>
    </row>
    <row r="336" spans="1:32" x14ac:dyDescent="0.25">
      <c r="A336">
        <v>92687</v>
      </c>
      <c r="B336" t="s">
        <v>1041</v>
      </c>
      <c r="C336" t="s">
        <v>33</v>
      </c>
      <c r="D336">
        <v>0</v>
      </c>
      <c r="F336" t="s">
        <v>1042</v>
      </c>
      <c r="G336" t="s">
        <v>965</v>
      </c>
      <c r="H336" t="s">
        <v>1043</v>
      </c>
      <c r="I336" t="s">
        <v>1044</v>
      </c>
      <c r="J336" t="s">
        <v>1045</v>
      </c>
      <c r="K336" t="s">
        <v>1046</v>
      </c>
      <c r="L336" t="s">
        <v>1047</v>
      </c>
      <c r="M336" t="s">
        <v>1048</v>
      </c>
      <c r="N336" t="s">
        <v>1048</v>
      </c>
      <c r="O336" t="s">
        <v>1049</v>
      </c>
      <c r="P336" t="s">
        <v>1050</v>
      </c>
      <c r="Q336" t="s">
        <v>1050</v>
      </c>
      <c r="R336" t="s">
        <v>43</v>
      </c>
      <c r="S336" t="s">
        <v>44</v>
      </c>
      <c r="T336" t="s">
        <v>390</v>
      </c>
      <c r="U336" t="s">
        <v>391</v>
      </c>
      <c r="X336">
        <v>1</v>
      </c>
      <c r="Y336">
        <v>0</v>
      </c>
      <c r="Z336">
        <v>0</v>
      </c>
      <c r="AA336">
        <v>0</v>
      </c>
      <c r="AB336">
        <v>833000</v>
      </c>
      <c r="AC336" t="s">
        <v>47</v>
      </c>
      <c r="AD336" t="e">
        <f>+VLOOKUP(T336,items!$A$2:$D$1255,4,0)</f>
        <v>#N/A</v>
      </c>
      <c r="AE336" t="e">
        <f>+VLOOKUP(T336,Tabla1[],5,0)</f>
        <v>#N/A</v>
      </c>
      <c r="AF336">
        <f t="shared" si="5"/>
        <v>4</v>
      </c>
    </row>
    <row r="337" spans="1:32" x14ac:dyDescent="0.25">
      <c r="A337">
        <v>92687</v>
      </c>
      <c r="B337" t="s">
        <v>1041</v>
      </c>
      <c r="C337" t="s">
        <v>33</v>
      </c>
      <c r="D337">
        <v>0</v>
      </c>
      <c r="F337" t="s">
        <v>1042</v>
      </c>
      <c r="G337" t="s">
        <v>965</v>
      </c>
      <c r="H337" t="s">
        <v>1043</v>
      </c>
      <c r="I337" t="s">
        <v>1044</v>
      </c>
      <c r="J337" t="s">
        <v>1045</v>
      </c>
      <c r="K337" t="s">
        <v>1046</v>
      </c>
      <c r="L337" t="s">
        <v>1047</v>
      </c>
      <c r="M337" t="s">
        <v>1048</v>
      </c>
      <c r="N337" t="s">
        <v>1048</v>
      </c>
      <c r="O337" t="s">
        <v>1049</v>
      </c>
      <c r="P337" t="s">
        <v>1050</v>
      </c>
      <c r="Q337" t="s">
        <v>1050</v>
      </c>
      <c r="R337" t="s">
        <v>43</v>
      </c>
      <c r="S337" t="s">
        <v>44</v>
      </c>
      <c r="T337" t="s">
        <v>390</v>
      </c>
      <c r="U337" t="s">
        <v>391</v>
      </c>
      <c r="X337">
        <v>1</v>
      </c>
      <c r="Y337">
        <v>0</v>
      </c>
      <c r="Z337">
        <v>0</v>
      </c>
      <c r="AA337">
        <v>0</v>
      </c>
      <c r="AB337">
        <v>870188</v>
      </c>
      <c r="AC337" t="s">
        <v>47</v>
      </c>
      <c r="AD337" t="e">
        <f>+VLOOKUP(T337,items!$A$2:$D$1255,4,0)</f>
        <v>#N/A</v>
      </c>
      <c r="AE337" t="e">
        <f>+VLOOKUP(T337,Tabla1[],5,0)</f>
        <v>#N/A</v>
      </c>
      <c r="AF337">
        <f t="shared" si="5"/>
        <v>4</v>
      </c>
    </row>
    <row r="338" spans="1:32" x14ac:dyDescent="0.25">
      <c r="A338">
        <v>92775</v>
      </c>
      <c r="B338" t="s">
        <v>1052</v>
      </c>
      <c r="C338" t="s">
        <v>33</v>
      </c>
      <c r="D338">
        <v>0</v>
      </c>
      <c r="F338" t="s">
        <v>1053</v>
      </c>
      <c r="G338" t="s">
        <v>294</v>
      </c>
      <c r="H338" t="s">
        <v>1054</v>
      </c>
      <c r="I338" t="s">
        <v>37</v>
      </c>
      <c r="J338" t="s">
        <v>1055</v>
      </c>
      <c r="K338" t="s">
        <v>1056</v>
      </c>
      <c r="L338" t="s">
        <v>37</v>
      </c>
      <c r="M338" t="s">
        <v>1057</v>
      </c>
      <c r="N338" t="s">
        <v>1057</v>
      </c>
      <c r="O338" t="s">
        <v>324</v>
      </c>
      <c r="P338" t="s">
        <v>228</v>
      </c>
      <c r="Q338" t="s">
        <v>228</v>
      </c>
      <c r="R338" t="s">
        <v>411</v>
      </c>
      <c r="S338" t="s">
        <v>164</v>
      </c>
      <c r="T338" t="s">
        <v>1058</v>
      </c>
      <c r="U338" t="s">
        <v>1059</v>
      </c>
      <c r="X338">
        <v>8</v>
      </c>
      <c r="Y338">
        <v>0</v>
      </c>
      <c r="Z338">
        <v>0</v>
      </c>
      <c r="AA338">
        <v>0</v>
      </c>
      <c r="AB338">
        <v>1972848</v>
      </c>
      <c r="AC338" t="s">
        <v>47</v>
      </c>
      <c r="AD338">
        <f>+VLOOKUP(T338,items!$A$2:$D$1255,4,0)</f>
        <v>0</v>
      </c>
      <c r="AE338">
        <f>+VLOOKUP(T338,Tabla1[],5,0)</f>
        <v>0</v>
      </c>
      <c r="AF338">
        <f t="shared" si="5"/>
        <v>6</v>
      </c>
    </row>
    <row r="339" spans="1:32" x14ac:dyDescent="0.25">
      <c r="A339">
        <v>92775</v>
      </c>
      <c r="B339" t="s">
        <v>1052</v>
      </c>
      <c r="C339" t="s">
        <v>33</v>
      </c>
      <c r="D339">
        <v>0</v>
      </c>
      <c r="F339" t="s">
        <v>1053</v>
      </c>
      <c r="G339" t="s">
        <v>294</v>
      </c>
      <c r="H339" t="s">
        <v>1054</v>
      </c>
      <c r="I339" t="s">
        <v>37</v>
      </c>
      <c r="J339" t="s">
        <v>1055</v>
      </c>
      <c r="K339" t="s">
        <v>1056</v>
      </c>
      <c r="L339" t="s">
        <v>37</v>
      </c>
      <c r="M339" t="s">
        <v>1057</v>
      </c>
      <c r="N339" t="s">
        <v>1057</v>
      </c>
      <c r="O339" t="s">
        <v>324</v>
      </c>
      <c r="P339" t="s">
        <v>228</v>
      </c>
      <c r="Q339" t="s">
        <v>228</v>
      </c>
      <c r="R339" t="s">
        <v>411</v>
      </c>
      <c r="S339" t="s">
        <v>164</v>
      </c>
      <c r="T339" t="s">
        <v>1060</v>
      </c>
      <c r="U339" t="s">
        <v>1061</v>
      </c>
      <c r="W339" t="s">
        <v>211</v>
      </c>
      <c r="X339">
        <v>8</v>
      </c>
      <c r="Y339">
        <v>0</v>
      </c>
      <c r="Z339">
        <v>0</v>
      </c>
      <c r="AA339">
        <v>0</v>
      </c>
      <c r="AB339">
        <v>1817208</v>
      </c>
      <c r="AC339" t="s">
        <v>47</v>
      </c>
      <c r="AD339">
        <f>+VLOOKUP(T339,items!$A$2:$D$1255,4,0)</f>
        <v>0</v>
      </c>
      <c r="AE339">
        <f>+VLOOKUP(T339,Tabla1[],5,0)</f>
        <v>0</v>
      </c>
      <c r="AF339">
        <f t="shared" si="5"/>
        <v>6</v>
      </c>
    </row>
    <row r="340" spans="1:32" x14ac:dyDescent="0.25">
      <c r="A340">
        <v>92775</v>
      </c>
      <c r="B340" t="s">
        <v>1052</v>
      </c>
      <c r="C340" t="s">
        <v>33</v>
      </c>
      <c r="D340">
        <v>0</v>
      </c>
      <c r="F340" t="s">
        <v>1053</v>
      </c>
      <c r="G340" t="s">
        <v>294</v>
      </c>
      <c r="H340" t="s">
        <v>1054</v>
      </c>
      <c r="I340" t="s">
        <v>37</v>
      </c>
      <c r="J340" t="s">
        <v>1055</v>
      </c>
      <c r="K340" t="s">
        <v>1056</v>
      </c>
      <c r="L340" t="s">
        <v>37</v>
      </c>
      <c r="M340" t="s">
        <v>1057</v>
      </c>
      <c r="N340" t="s">
        <v>1057</v>
      </c>
      <c r="O340" t="s">
        <v>324</v>
      </c>
      <c r="P340" t="s">
        <v>228</v>
      </c>
      <c r="Q340" t="s">
        <v>228</v>
      </c>
      <c r="R340" t="s">
        <v>411</v>
      </c>
      <c r="S340" t="s">
        <v>164</v>
      </c>
      <c r="T340" t="s">
        <v>1062</v>
      </c>
      <c r="U340" t="s">
        <v>1063</v>
      </c>
      <c r="V340" t="s">
        <v>828</v>
      </c>
      <c r="X340">
        <v>8</v>
      </c>
      <c r="Y340">
        <v>0</v>
      </c>
      <c r="Z340">
        <v>0</v>
      </c>
      <c r="AA340">
        <v>0</v>
      </c>
      <c r="AB340">
        <v>8242320</v>
      </c>
      <c r="AC340" t="s">
        <v>47</v>
      </c>
      <c r="AD340">
        <f>+VLOOKUP(T340,items!$A$2:$D$1255,4,0)</f>
        <v>0</v>
      </c>
      <c r="AE340">
        <f>+VLOOKUP(T340,Tabla1[],5,0)</f>
        <v>0</v>
      </c>
      <c r="AF340">
        <f t="shared" si="5"/>
        <v>6</v>
      </c>
    </row>
    <row r="341" spans="1:32" x14ac:dyDescent="0.25">
      <c r="A341">
        <v>92792</v>
      </c>
      <c r="B341" t="s">
        <v>1064</v>
      </c>
      <c r="C341" t="s">
        <v>1065</v>
      </c>
      <c r="D341">
        <v>0</v>
      </c>
      <c r="F341" t="s">
        <v>1053</v>
      </c>
      <c r="G341" t="s">
        <v>454</v>
      </c>
      <c r="H341" t="s">
        <v>1066</v>
      </c>
      <c r="I341" t="s">
        <v>37</v>
      </c>
      <c r="J341" t="s">
        <v>37</v>
      </c>
      <c r="K341" t="s">
        <v>1067</v>
      </c>
      <c r="L341" t="s">
        <v>1068</v>
      </c>
      <c r="M341" t="s">
        <v>526</v>
      </c>
      <c r="N341" t="s">
        <v>526</v>
      </c>
      <c r="O341" t="s">
        <v>227</v>
      </c>
      <c r="P341" t="s">
        <v>324</v>
      </c>
      <c r="Q341" t="s">
        <v>228</v>
      </c>
      <c r="R341" t="s">
        <v>63</v>
      </c>
      <c r="S341" t="s">
        <v>128</v>
      </c>
      <c r="T341" t="s">
        <v>1069</v>
      </c>
      <c r="U341" t="s">
        <v>1070</v>
      </c>
      <c r="W341" t="s">
        <v>93</v>
      </c>
      <c r="X341">
        <v>2</v>
      </c>
      <c r="Y341">
        <v>0</v>
      </c>
      <c r="Z341">
        <v>0</v>
      </c>
      <c r="AA341">
        <v>0</v>
      </c>
      <c r="AB341">
        <v>17742832</v>
      </c>
      <c r="AC341" t="s">
        <v>47</v>
      </c>
      <c r="AD341" t="str">
        <f>+VLOOKUP(T341,items!$A$2:$D$1255,4,0)</f>
        <v>MUEBLES</v>
      </c>
      <c r="AE341">
        <f>+VLOOKUP(T341,Tabla1[],5,0)</f>
        <v>0</v>
      </c>
      <c r="AF341">
        <f t="shared" si="5"/>
        <v>6</v>
      </c>
    </row>
    <row r="342" spans="1:32" x14ac:dyDescent="0.25">
      <c r="A342">
        <v>92792</v>
      </c>
      <c r="B342" t="s">
        <v>1064</v>
      </c>
      <c r="C342" t="s">
        <v>1065</v>
      </c>
      <c r="D342">
        <v>0</v>
      </c>
      <c r="F342" t="s">
        <v>1053</v>
      </c>
      <c r="G342" t="s">
        <v>454</v>
      </c>
      <c r="H342" t="s">
        <v>1066</v>
      </c>
      <c r="I342" t="s">
        <v>37</v>
      </c>
      <c r="J342" t="s">
        <v>37</v>
      </c>
      <c r="K342" t="s">
        <v>1067</v>
      </c>
      <c r="L342" t="s">
        <v>1068</v>
      </c>
      <c r="M342" t="s">
        <v>526</v>
      </c>
      <c r="N342" t="s">
        <v>526</v>
      </c>
      <c r="O342" t="s">
        <v>227</v>
      </c>
      <c r="P342" t="s">
        <v>324</v>
      </c>
      <c r="Q342" t="s">
        <v>228</v>
      </c>
      <c r="R342" t="s">
        <v>63</v>
      </c>
      <c r="S342" t="s">
        <v>128</v>
      </c>
      <c r="T342" t="s">
        <v>314</v>
      </c>
      <c r="U342" t="s">
        <v>315</v>
      </c>
      <c r="X342">
        <v>1</v>
      </c>
      <c r="Y342">
        <v>0</v>
      </c>
      <c r="Z342">
        <v>0</v>
      </c>
      <c r="AA342">
        <v>0</v>
      </c>
      <c r="AB342">
        <v>500000</v>
      </c>
      <c r="AC342" t="s">
        <v>47</v>
      </c>
      <c r="AD342">
        <f>+VLOOKUP(T342,items!$A$2:$D$1255,4,0)</f>
        <v>0</v>
      </c>
      <c r="AE342">
        <f>+VLOOKUP(T342,Tabla1[],5,0)</f>
        <v>0</v>
      </c>
      <c r="AF342">
        <f t="shared" si="5"/>
        <v>6</v>
      </c>
    </row>
    <row r="343" spans="1:32" x14ac:dyDescent="0.25">
      <c r="A343">
        <v>92793</v>
      </c>
      <c r="B343" t="s">
        <v>1071</v>
      </c>
      <c r="C343" t="s">
        <v>33</v>
      </c>
      <c r="D343">
        <v>0</v>
      </c>
      <c r="F343" t="s">
        <v>1053</v>
      </c>
      <c r="G343" t="s">
        <v>1072</v>
      </c>
      <c r="H343" t="s">
        <v>1073</v>
      </c>
      <c r="I343" t="s">
        <v>37</v>
      </c>
      <c r="J343" t="s">
        <v>1074</v>
      </c>
      <c r="K343" t="s">
        <v>1075</v>
      </c>
      <c r="L343" t="s">
        <v>1076</v>
      </c>
      <c r="M343" t="s">
        <v>573</v>
      </c>
      <c r="N343" t="s">
        <v>573</v>
      </c>
      <c r="O343" t="s">
        <v>680</v>
      </c>
      <c r="P343" t="s">
        <v>903</v>
      </c>
      <c r="Q343" t="s">
        <v>40</v>
      </c>
      <c r="R343" t="s">
        <v>63</v>
      </c>
      <c r="S343" t="s">
        <v>256</v>
      </c>
      <c r="T343" t="s">
        <v>684</v>
      </c>
      <c r="U343" t="s">
        <v>685</v>
      </c>
      <c r="W343" t="s">
        <v>211</v>
      </c>
      <c r="X343">
        <v>4</v>
      </c>
      <c r="Y343">
        <v>0</v>
      </c>
      <c r="Z343">
        <v>0</v>
      </c>
      <c r="AA343">
        <v>0</v>
      </c>
      <c r="AB343">
        <v>1821412</v>
      </c>
      <c r="AC343" t="s">
        <v>47</v>
      </c>
      <c r="AD343">
        <f>+VLOOKUP(T343,items!$A$2:$D$1255,4,0)</f>
        <v>0</v>
      </c>
      <c r="AE343">
        <f>+VLOOKUP(T343,Tabla1[],5,0)</f>
        <v>0</v>
      </c>
      <c r="AF343">
        <f t="shared" si="5"/>
        <v>10</v>
      </c>
    </row>
    <row r="344" spans="1:32" x14ac:dyDescent="0.25">
      <c r="A344">
        <v>92793</v>
      </c>
      <c r="B344" t="s">
        <v>1071</v>
      </c>
      <c r="C344" t="s">
        <v>33</v>
      </c>
      <c r="D344">
        <v>0</v>
      </c>
      <c r="F344" t="s">
        <v>1053</v>
      </c>
      <c r="G344" t="s">
        <v>1072</v>
      </c>
      <c r="H344" t="s">
        <v>1073</v>
      </c>
      <c r="I344" t="s">
        <v>37</v>
      </c>
      <c r="J344" t="s">
        <v>1074</v>
      </c>
      <c r="K344" t="s">
        <v>1075</v>
      </c>
      <c r="L344" t="s">
        <v>1076</v>
      </c>
      <c r="M344" t="s">
        <v>573</v>
      </c>
      <c r="N344" t="s">
        <v>573</v>
      </c>
      <c r="O344" t="s">
        <v>680</v>
      </c>
      <c r="P344" t="s">
        <v>903</v>
      </c>
      <c r="Q344" t="s">
        <v>40</v>
      </c>
      <c r="R344" t="s">
        <v>63</v>
      </c>
      <c r="S344" t="s">
        <v>256</v>
      </c>
      <c r="T344" t="s">
        <v>684</v>
      </c>
      <c r="U344" t="s">
        <v>685</v>
      </c>
      <c r="W344" t="s">
        <v>211</v>
      </c>
      <c r="X344">
        <v>2</v>
      </c>
      <c r="Y344">
        <v>0</v>
      </c>
      <c r="Z344">
        <v>0</v>
      </c>
      <c r="AA344">
        <v>0</v>
      </c>
      <c r="AB344">
        <v>910706</v>
      </c>
      <c r="AC344" t="s">
        <v>47</v>
      </c>
      <c r="AD344">
        <f>+VLOOKUP(T344,items!$A$2:$D$1255,4,0)</f>
        <v>0</v>
      </c>
      <c r="AE344">
        <f>+VLOOKUP(T344,Tabla1[],5,0)</f>
        <v>0</v>
      </c>
      <c r="AF344">
        <f t="shared" si="5"/>
        <v>10</v>
      </c>
    </row>
    <row r="345" spans="1:32" x14ac:dyDescent="0.25">
      <c r="A345">
        <v>92793</v>
      </c>
      <c r="B345" t="s">
        <v>1071</v>
      </c>
      <c r="C345" t="s">
        <v>33</v>
      </c>
      <c r="D345">
        <v>0</v>
      </c>
      <c r="F345" t="s">
        <v>1053</v>
      </c>
      <c r="G345" t="s">
        <v>1072</v>
      </c>
      <c r="H345" t="s">
        <v>1073</v>
      </c>
      <c r="I345" t="s">
        <v>37</v>
      </c>
      <c r="J345" t="s">
        <v>1074</v>
      </c>
      <c r="K345" t="s">
        <v>1075</v>
      </c>
      <c r="L345" t="s">
        <v>1076</v>
      </c>
      <c r="M345" t="s">
        <v>573</v>
      </c>
      <c r="N345" t="s">
        <v>573</v>
      </c>
      <c r="O345" t="s">
        <v>680</v>
      </c>
      <c r="P345" t="s">
        <v>903</v>
      </c>
      <c r="Q345" t="s">
        <v>40</v>
      </c>
      <c r="R345" t="s">
        <v>63</v>
      </c>
      <c r="S345" t="s">
        <v>256</v>
      </c>
      <c r="T345" t="s">
        <v>560</v>
      </c>
      <c r="U345" t="s">
        <v>561</v>
      </c>
      <c r="V345" t="s">
        <v>702</v>
      </c>
      <c r="W345" t="s">
        <v>111</v>
      </c>
      <c r="X345">
        <v>4</v>
      </c>
      <c r="Y345">
        <v>0</v>
      </c>
      <c r="Z345">
        <v>0</v>
      </c>
      <c r="AA345">
        <v>0</v>
      </c>
      <c r="AB345">
        <v>8049856</v>
      </c>
      <c r="AC345" t="s">
        <v>47</v>
      </c>
      <c r="AD345">
        <f>+VLOOKUP(T345,items!$A$2:$D$1255,4,0)</f>
        <v>0</v>
      </c>
      <c r="AE345">
        <f>+VLOOKUP(T345,Tabla1[],5,0)</f>
        <v>0</v>
      </c>
      <c r="AF345">
        <f t="shared" si="5"/>
        <v>10</v>
      </c>
    </row>
    <row r="346" spans="1:32" x14ac:dyDescent="0.25">
      <c r="A346">
        <v>92793</v>
      </c>
      <c r="B346" t="s">
        <v>1071</v>
      </c>
      <c r="C346" t="s">
        <v>33</v>
      </c>
      <c r="D346">
        <v>0</v>
      </c>
      <c r="F346" t="s">
        <v>1053</v>
      </c>
      <c r="G346" t="s">
        <v>1072</v>
      </c>
      <c r="H346" t="s">
        <v>1073</v>
      </c>
      <c r="I346" t="s">
        <v>37</v>
      </c>
      <c r="J346" t="s">
        <v>1074</v>
      </c>
      <c r="K346" t="s">
        <v>1075</v>
      </c>
      <c r="L346" t="s">
        <v>1076</v>
      </c>
      <c r="M346" t="s">
        <v>573</v>
      </c>
      <c r="N346" t="s">
        <v>573</v>
      </c>
      <c r="O346" t="s">
        <v>680</v>
      </c>
      <c r="P346" t="s">
        <v>903</v>
      </c>
      <c r="Q346" t="s">
        <v>40</v>
      </c>
      <c r="R346" t="s">
        <v>63</v>
      </c>
      <c r="S346" t="s">
        <v>256</v>
      </c>
      <c r="T346" t="s">
        <v>560</v>
      </c>
      <c r="U346" t="s">
        <v>561</v>
      </c>
      <c r="V346" t="s">
        <v>702</v>
      </c>
      <c r="W346" t="s">
        <v>117</v>
      </c>
      <c r="X346">
        <v>2</v>
      </c>
      <c r="Y346">
        <v>0</v>
      </c>
      <c r="Z346">
        <v>0</v>
      </c>
      <c r="AA346">
        <v>0</v>
      </c>
      <c r="AB346">
        <v>3659024</v>
      </c>
      <c r="AC346" t="s">
        <v>47</v>
      </c>
      <c r="AD346">
        <f>+VLOOKUP(T346,items!$A$2:$D$1255,4,0)</f>
        <v>0</v>
      </c>
      <c r="AE346">
        <f>+VLOOKUP(T346,Tabla1[],5,0)</f>
        <v>0</v>
      </c>
      <c r="AF346">
        <f t="shared" si="5"/>
        <v>10</v>
      </c>
    </row>
    <row r="347" spans="1:32" x14ac:dyDescent="0.25">
      <c r="A347">
        <v>92793</v>
      </c>
      <c r="B347" t="s">
        <v>1071</v>
      </c>
      <c r="C347" t="s">
        <v>33</v>
      </c>
      <c r="D347">
        <v>0</v>
      </c>
      <c r="F347" t="s">
        <v>1053</v>
      </c>
      <c r="G347" t="s">
        <v>1072</v>
      </c>
      <c r="H347" t="s">
        <v>1073</v>
      </c>
      <c r="I347" t="s">
        <v>37</v>
      </c>
      <c r="J347" t="s">
        <v>1074</v>
      </c>
      <c r="K347" t="s">
        <v>1075</v>
      </c>
      <c r="L347" t="s">
        <v>1076</v>
      </c>
      <c r="M347" t="s">
        <v>573</v>
      </c>
      <c r="N347" t="s">
        <v>573</v>
      </c>
      <c r="O347" t="s">
        <v>680</v>
      </c>
      <c r="P347" t="s">
        <v>903</v>
      </c>
      <c r="Q347" t="s">
        <v>40</v>
      </c>
      <c r="R347" t="s">
        <v>63</v>
      </c>
      <c r="S347" t="s">
        <v>256</v>
      </c>
      <c r="T347" t="s">
        <v>50</v>
      </c>
      <c r="U347" t="s">
        <v>51</v>
      </c>
      <c r="X347">
        <v>1</v>
      </c>
      <c r="Y347">
        <v>0</v>
      </c>
      <c r="Z347">
        <v>0</v>
      </c>
      <c r="AA347">
        <v>0</v>
      </c>
      <c r="AB347">
        <v>150000</v>
      </c>
      <c r="AC347" t="s">
        <v>47</v>
      </c>
      <c r="AD347" t="e">
        <f>+VLOOKUP(T347,items!$A$2:$D$1255,4,0)</f>
        <v>#N/A</v>
      </c>
      <c r="AE347" t="e">
        <f>+VLOOKUP(T347,Tabla1[],5,0)</f>
        <v>#N/A</v>
      </c>
      <c r="AF347">
        <f t="shared" si="5"/>
        <v>10</v>
      </c>
    </row>
    <row r="348" spans="1:32" x14ac:dyDescent="0.25">
      <c r="A348">
        <v>92793</v>
      </c>
      <c r="B348" t="s">
        <v>1071</v>
      </c>
      <c r="C348" t="s">
        <v>33</v>
      </c>
      <c r="D348">
        <v>0</v>
      </c>
      <c r="F348" t="s">
        <v>1053</v>
      </c>
      <c r="G348" t="s">
        <v>1072</v>
      </c>
      <c r="H348" t="s">
        <v>1073</v>
      </c>
      <c r="I348" t="s">
        <v>37</v>
      </c>
      <c r="J348" t="s">
        <v>1074</v>
      </c>
      <c r="K348" t="s">
        <v>1075</v>
      </c>
      <c r="L348" t="s">
        <v>1076</v>
      </c>
      <c r="M348" t="s">
        <v>573</v>
      </c>
      <c r="N348" t="s">
        <v>573</v>
      </c>
      <c r="O348" t="s">
        <v>680</v>
      </c>
      <c r="P348" t="s">
        <v>903</v>
      </c>
      <c r="Q348" t="s">
        <v>40</v>
      </c>
      <c r="R348" t="s">
        <v>63</v>
      </c>
      <c r="S348" t="s">
        <v>256</v>
      </c>
      <c r="T348" t="s">
        <v>691</v>
      </c>
      <c r="U348" t="s">
        <v>692</v>
      </c>
      <c r="X348">
        <v>1</v>
      </c>
      <c r="Y348">
        <v>0</v>
      </c>
      <c r="Z348">
        <v>0</v>
      </c>
      <c r="AA348">
        <v>0</v>
      </c>
      <c r="AB348">
        <v>280000</v>
      </c>
      <c r="AC348" t="s">
        <v>47</v>
      </c>
      <c r="AD348" t="e">
        <f>+VLOOKUP(T348,items!$A$2:$D$1255,4,0)</f>
        <v>#N/A</v>
      </c>
      <c r="AE348" t="e">
        <f>+VLOOKUP(T348,Tabla1[],5,0)</f>
        <v>#N/A</v>
      </c>
      <c r="AF348">
        <f t="shared" si="5"/>
        <v>10</v>
      </c>
    </row>
    <row r="349" spans="1:32" x14ac:dyDescent="0.25">
      <c r="A349">
        <v>92800</v>
      </c>
      <c r="B349" t="s">
        <v>1077</v>
      </c>
      <c r="C349" t="s">
        <v>33</v>
      </c>
      <c r="D349">
        <v>0</v>
      </c>
      <c r="F349" t="s">
        <v>1078</v>
      </c>
      <c r="G349" t="s">
        <v>526</v>
      </c>
      <c r="H349" t="s">
        <v>1079</v>
      </c>
      <c r="I349" t="s">
        <v>37</v>
      </c>
      <c r="J349" t="s">
        <v>1080</v>
      </c>
      <c r="K349" t="s">
        <v>1081</v>
      </c>
      <c r="L349" t="s">
        <v>37</v>
      </c>
      <c r="M349" t="s">
        <v>1057</v>
      </c>
      <c r="N349" t="s">
        <v>1057</v>
      </c>
      <c r="O349" t="s">
        <v>223</v>
      </c>
      <c r="P349" t="s">
        <v>208</v>
      </c>
      <c r="Q349" t="s">
        <v>893</v>
      </c>
      <c r="R349" t="s">
        <v>127</v>
      </c>
      <c r="S349" t="s">
        <v>44</v>
      </c>
      <c r="T349" t="s">
        <v>717</v>
      </c>
      <c r="U349" t="s">
        <v>718</v>
      </c>
      <c r="X349">
        <v>4</v>
      </c>
      <c r="Y349">
        <v>0</v>
      </c>
      <c r="Z349">
        <v>0</v>
      </c>
      <c r="AA349">
        <v>0</v>
      </c>
      <c r="AB349">
        <v>360000</v>
      </c>
      <c r="AC349" t="s">
        <v>47</v>
      </c>
      <c r="AD349">
        <f>+VLOOKUP(T349,items!$A$2:$D$1255,4,0)</f>
        <v>0</v>
      </c>
      <c r="AE349">
        <f>+VLOOKUP(T349,Tabla1[],5,0)</f>
        <v>0</v>
      </c>
      <c r="AF349">
        <f t="shared" si="5"/>
        <v>6</v>
      </c>
    </row>
    <row r="350" spans="1:32" x14ac:dyDescent="0.25">
      <c r="A350">
        <v>92800</v>
      </c>
      <c r="B350" t="s">
        <v>1077</v>
      </c>
      <c r="C350" t="s">
        <v>33</v>
      </c>
      <c r="D350">
        <v>0</v>
      </c>
      <c r="F350" t="s">
        <v>1078</v>
      </c>
      <c r="G350" t="s">
        <v>526</v>
      </c>
      <c r="H350" t="s">
        <v>1079</v>
      </c>
      <c r="I350" t="s">
        <v>37</v>
      </c>
      <c r="J350" t="s">
        <v>1080</v>
      </c>
      <c r="K350" t="s">
        <v>1081</v>
      </c>
      <c r="L350" t="s">
        <v>37</v>
      </c>
      <c r="M350" t="s">
        <v>1057</v>
      </c>
      <c r="N350" t="s">
        <v>1057</v>
      </c>
      <c r="O350" t="s">
        <v>223</v>
      </c>
      <c r="P350" t="s">
        <v>208</v>
      </c>
      <c r="Q350" t="s">
        <v>893</v>
      </c>
      <c r="R350" t="s">
        <v>127</v>
      </c>
      <c r="S350" t="s">
        <v>44</v>
      </c>
      <c r="T350" t="s">
        <v>474</v>
      </c>
      <c r="U350" t="s">
        <v>475</v>
      </c>
      <c r="X350">
        <v>1</v>
      </c>
      <c r="Y350">
        <v>0</v>
      </c>
      <c r="Z350">
        <v>0</v>
      </c>
      <c r="AA350">
        <v>0</v>
      </c>
      <c r="AB350">
        <v>847350</v>
      </c>
      <c r="AC350" t="s">
        <v>47</v>
      </c>
      <c r="AD350">
        <f>+VLOOKUP(T350,items!$A$2:$D$1255,4,0)</f>
        <v>0</v>
      </c>
      <c r="AE350">
        <f>+VLOOKUP(T350,Tabla1[],5,0)</f>
        <v>0</v>
      </c>
      <c r="AF350">
        <f t="shared" si="5"/>
        <v>6</v>
      </c>
    </row>
    <row r="351" spans="1:32" x14ac:dyDescent="0.25">
      <c r="A351">
        <v>92800</v>
      </c>
      <c r="B351" t="s">
        <v>1077</v>
      </c>
      <c r="C351" t="s">
        <v>33</v>
      </c>
      <c r="D351">
        <v>0</v>
      </c>
      <c r="F351" t="s">
        <v>1078</v>
      </c>
      <c r="G351" t="s">
        <v>526</v>
      </c>
      <c r="H351" t="s">
        <v>1079</v>
      </c>
      <c r="I351" t="s">
        <v>37</v>
      </c>
      <c r="J351" t="s">
        <v>1080</v>
      </c>
      <c r="K351" t="s">
        <v>1081</v>
      </c>
      <c r="L351" t="s">
        <v>37</v>
      </c>
      <c r="M351" t="s">
        <v>1057</v>
      </c>
      <c r="N351" t="s">
        <v>1057</v>
      </c>
      <c r="O351" t="s">
        <v>223</v>
      </c>
      <c r="P351" t="s">
        <v>208</v>
      </c>
      <c r="Q351" t="s">
        <v>893</v>
      </c>
      <c r="R351" t="s">
        <v>127</v>
      </c>
      <c r="S351" t="s">
        <v>44</v>
      </c>
      <c r="T351" t="s">
        <v>474</v>
      </c>
      <c r="U351" t="s">
        <v>475</v>
      </c>
      <c r="X351">
        <v>1</v>
      </c>
      <c r="Y351">
        <v>0</v>
      </c>
      <c r="Z351">
        <v>0</v>
      </c>
      <c r="AA351">
        <v>0</v>
      </c>
      <c r="AB351">
        <v>847350</v>
      </c>
      <c r="AC351" t="s">
        <v>47</v>
      </c>
      <c r="AD351">
        <f>+VLOOKUP(T351,items!$A$2:$D$1255,4,0)</f>
        <v>0</v>
      </c>
      <c r="AE351">
        <f>+VLOOKUP(T351,Tabla1[],5,0)</f>
        <v>0</v>
      </c>
      <c r="AF351">
        <f t="shared" si="5"/>
        <v>6</v>
      </c>
    </row>
    <row r="352" spans="1:32" x14ac:dyDescent="0.25">
      <c r="A352">
        <v>92800</v>
      </c>
      <c r="B352" t="s">
        <v>1077</v>
      </c>
      <c r="C352" t="s">
        <v>33</v>
      </c>
      <c r="D352">
        <v>0</v>
      </c>
      <c r="F352" t="s">
        <v>1078</v>
      </c>
      <c r="G352" t="s">
        <v>526</v>
      </c>
      <c r="H352" t="s">
        <v>1079</v>
      </c>
      <c r="I352" t="s">
        <v>37</v>
      </c>
      <c r="J352" t="s">
        <v>1080</v>
      </c>
      <c r="K352" t="s">
        <v>1081</v>
      </c>
      <c r="L352" t="s">
        <v>37</v>
      </c>
      <c r="M352" t="s">
        <v>1057</v>
      </c>
      <c r="N352" t="s">
        <v>1057</v>
      </c>
      <c r="O352" t="s">
        <v>223</v>
      </c>
      <c r="P352" t="s">
        <v>208</v>
      </c>
      <c r="Q352" t="s">
        <v>893</v>
      </c>
      <c r="R352" t="s">
        <v>127</v>
      </c>
      <c r="S352" t="s">
        <v>44</v>
      </c>
      <c r="T352" t="s">
        <v>474</v>
      </c>
      <c r="U352" t="s">
        <v>475</v>
      </c>
      <c r="X352">
        <v>1</v>
      </c>
      <c r="Y352">
        <v>0</v>
      </c>
      <c r="Z352">
        <v>0</v>
      </c>
      <c r="AA352">
        <v>0</v>
      </c>
      <c r="AB352">
        <v>913500</v>
      </c>
      <c r="AC352" t="s">
        <v>47</v>
      </c>
      <c r="AD352">
        <f>+VLOOKUP(T352,items!$A$2:$D$1255,4,0)</f>
        <v>0</v>
      </c>
      <c r="AE352">
        <f>+VLOOKUP(T352,Tabla1[],5,0)</f>
        <v>0</v>
      </c>
      <c r="AF352">
        <f t="shared" si="5"/>
        <v>6</v>
      </c>
    </row>
    <row r="353" spans="1:34" x14ac:dyDescent="0.25">
      <c r="A353">
        <v>92800</v>
      </c>
      <c r="B353" t="s">
        <v>1077</v>
      </c>
      <c r="C353" t="s">
        <v>33</v>
      </c>
      <c r="D353">
        <v>0</v>
      </c>
      <c r="F353" t="s">
        <v>1078</v>
      </c>
      <c r="G353" t="s">
        <v>526</v>
      </c>
      <c r="H353" t="s">
        <v>1079</v>
      </c>
      <c r="I353" t="s">
        <v>37</v>
      </c>
      <c r="J353" t="s">
        <v>1080</v>
      </c>
      <c r="K353" t="s">
        <v>1081</v>
      </c>
      <c r="L353" t="s">
        <v>37</v>
      </c>
      <c r="M353" t="s">
        <v>1057</v>
      </c>
      <c r="N353" t="s">
        <v>1057</v>
      </c>
      <c r="O353" t="s">
        <v>223</v>
      </c>
      <c r="P353" t="s">
        <v>208</v>
      </c>
      <c r="Q353" t="s">
        <v>893</v>
      </c>
      <c r="R353" t="s">
        <v>127</v>
      </c>
      <c r="S353" t="s">
        <v>44</v>
      </c>
      <c r="T353" t="s">
        <v>474</v>
      </c>
      <c r="U353" t="s">
        <v>475</v>
      </c>
      <c r="X353">
        <v>1</v>
      </c>
      <c r="Y353">
        <v>0</v>
      </c>
      <c r="Z353">
        <v>0</v>
      </c>
      <c r="AA353">
        <v>0</v>
      </c>
      <c r="AB353">
        <v>708750</v>
      </c>
      <c r="AC353" t="s">
        <v>47</v>
      </c>
      <c r="AD353">
        <f>+VLOOKUP(T353,items!$A$2:$D$1255,4,0)</f>
        <v>0</v>
      </c>
      <c r="AE353">
        <f>+VLOOKUP(T353,Tabla1[],5,0)</f>
        <v>0</v>
      </c>
      <c r="AF353">
        <f t="shared" si="5"/>
        <v>6</v>
      </c>
    </row>
    <row r="354" spans="1:34" x14ac:dyDescent="0.25">
      <c r="A354">
        <v>92803</v>
      </c>
      <c r="B354" t="s">
        <v>1082</v>
      </c>
      <c r="C354" t="s">
        <v>75</v>
      </c>
      <c r="D354">
        <v>0</v>
      </c>
      <c r="F354" t="s">
        <v>1078</v>
      </c>
      <c r="G354" t="s">
        <v>814</v>
      </c>
      <c r="H354" t="s">
        <v>1083</v>
      </c>
      <c r="I354" t="s">
        <v>37</v>
      </c>
      <c r="J354" t="s">
        <v>1084</v>
      </c>
      <c r="K354" t="s">
        <v>1085</v>
      </c>
      <c r="L354" t="s">
        <v>37</v>
      </c>
      <c r="M354" t="s">
        <v>590</v>
      </c>
      <c r="N354" t="s">
        <v>590</v>
      </c>
      <c r="O354" t="s">
        <v>850</v>
      </c>
      <c r="P354" t="s">
        <v>596</v>
      </c>
      <c r="Q354" t="s">
        <v>596</v>
      </c>
      <c r="R354" t="s">
        <v>43</v>
      </c>
      <c r="S354" t="s">
        <v>272</v>
      </c>
      <c r="T354" t="s">
        <v>1086</v>
      </c>
      <c r="U354" t="s">
        <v>1087</v>
      </c>
      <c r="V354" t="s">
        <v>781</v>
      </c>
      <c r="W354" t="s">
        <v>1088</v>
      </c>
      <c r="X354">
        <v>1</v>
      </c>
      <c r="Y354">
        <v>9144</v>
      </c>
      <c r="Z354">
        <v>0</v>
      </c>
      <c r="AA354">
        <v>3505</v>
      </c>
      <c r="AB354" s="14">
        <v>37507464</v>
      </c>
      <c r="AC354" t="s">
        <v>47</v>
      </c>
      <c r="AD354" t="str">
        <f>+VLOOKUP(T354,items!$A$2:$D$1255,4,0)</f>
        <v>PERGOLA</v>
      </c>
      <c r="AE354" t="str">
        <f>+VLOOKUP(T354,Tabla1[],5,0)</f>
        <v>CLASSIC</v>
      </c>
      <c r="AF354">
        <f t="shared" si="5"/>
        <v>5</v>
      </c>
      <c r="AG354">
        <v>3816</v>
      </c>
      <c r="AH354" s="14">
        <v>37507464</v>
      </c>
    </row>
    <row r="355" spans="1:34" x14ac:dyDescent="0.25">
      <c r="A355">
        <v>92823</v>
      </c>
      <c r="B355" t="s">
        <v>1089</v>
      </c>
      <c r="C355" t="s">
        <v>75</v>
      </c>
      <c r="D355">
        <v>0</v>
      </c>
      <c r="F355" t="s">
        <v>175</v>
      </c>
      <c r="G355" t="s">
        <v>815</v>
      </c>
      <c r="H355" t="s">
        <v>1090</v>
      </c>
      <c r="I355" t="s">
        <v>1091</v>
      </c>
      <c r="J355" t="s">
        <v>1092</v>
      </c>
      <c r="K355" t="s">
        <v>1093</v>
      </c>
      <c r="L355" t="s">
        <v>1094</v>
      </c>
      <c r="M355" t="s">
        <v>597</v>
      </c>
      <c r="N355" t="s">
        <v>784</v>
      </c>
      <c r="O355" t="s">
        <v>293</v>
      </c>
      <c r="P355" t="s">
        <v>228</v>
      </c>
      <c r="Q355" t="s">
        <v>410</v>
      </c>
      <c r="R355" t="s">
        <v>127</v>
      </c>
      <c r="S355" t="s">
        <v>88</v>
      </c>
      <c r="T355" t="s">
        <v>429</v>
      </c>
      <c r="U355" t="s">
        <v>430</v>
      </c>
      <c r="X355">
        <v>1</v>
      </c>
      <c r="Y355">
        <v>0</v>
      </c>
      <c r="Z355">
        <v>0</v>
      </c>
      <c r="AA355">
        <v>0</v>
      </c>
      <c r="AB355">
        <v>147082</v>
      </c>
      <c r="AC355" t="s">
        <v>47</v>
      </c>
      <c r="AD355">
        <f>+VLOOKUP(T355,items!$A$2:$D$1255,4,0)</f>
        <v>0</v>
      </c>
      <c r="AE355">
        <f>+VLOOKUP(T355,Tabla1[],5,0)</f>
        <v>0</v>
      </c>
      <c r="AF355">
        <f t="shared" si="5"/>
        <v>5</v>
      </c>
    </row>
    <row r="356" spans="1:34" x14ac:dyDescent="0.25">
      <c r="A356">
        <v>92823</v>
      </c>
      <c r="B356" t="s">
        <v>1089</v>
      </c>
      <c r="C356" t="s">
        <v>75</v>
      </c>
      <c r="D356">
        <v>0</v>
      </c>
      <c r="F356" t="s">
        <v>175</v>
      </c>
      <c r="G356" t="s">
        <v>815</v>
      </c>
      <c r="H356" t="s">
        <v>1090</v>
      </c>
      <c r="I356" t="s">
        <v>1091</v>
      </c>
      <c r="J356" t="s">
        <v>1092</v>
      </c>
      <c r="K356" t="s">
        <v>1093</v>
      </c>
      <c r="L356" t="s">
        <v>1094</v>
      </c>
      <c r="M356" t="s">
        <v>597</v>
      </c>
      <c r="N356" t="s">
        <v>784</v>
      </c>
      <c r="O356" t="s">
        <v>293</v>
      </c>
      <c r="P356" t="s">
        <v>228</v>
      </c>
      <c r="Q356" t="s">
        <v>410</v>
      </c>
      <c r="R356" t="s">
        <v>127</v>
      </c>
      <c r="S356" t="s">
        <v>88</v>
      </c>
      <c r="T356" t="s">
        <v>347</v>
      </c>
      <c r="U356" t="s">
        <v>348</v>
      </c>
      <c r="W356" t="s">
        <v>1095</v>
      </c>
      <c r="X356">
        <v>1</v>
      </c>
      <c r="Y356">
        <v>5650</v>
      </c>
      <c r="Z356">
        <v>0</v>
      </c>
      <c r="AA356">
        <v>0</v>
      </c>
      <c r="AB356">
        <v>609978</v>
      </c>
      <c r="AC356" t="s">
        <v>47</v>
      </c>
      <c r="AD356">
        <f>+VLOOKUP(T356,items!$A$2:$D$1255,4,0)</f>
        <v>0</v>
      </c>
      <c r="AE356">
        <f>+VLOOKUP(T356,Tabla1[],5,0)</f>
        <v>0</v>
      </c>
      <c r="AF356">
        <f t="shared" si="5"/>
        <v>5</v>
      </c>
    </row>
    <row r="357" spans="1:34" x14ac:dyDescent="0.25">
      <c r="A357">
        <v>92823</v>
      </c>
      <c r="B357" t="s">
        <v>1089</v>
      </c>
      <c r="C357" t="s">
        <v>75</v>
      </c>
      <c r="D357">
        <v>0</v>
      </c>
      <c r="F357" t="s">
        <v>175</v>
      </c>
      <c r="G357" t="s">
        <v>815</v>
      </c>
      <c r="H357" t="s">
        <v>1090</v>
      </c>
      <c r="I357" t="s">
        <v>1091</v>
      </c>
      <c r="J357" t="s">
        <v>1092</v>
      </c>
      <c r="K357" t="s">
        <v>1093</v>
      </c>
      <c r="L357" t="s">
        <v>1094</v>
      </c>
      <c r="M357" t="s">
        <v>597</v>
      </c>
      <c r="N357" t="s">
        <v>784</v>
      </c>
      <c r="O357" t="s">
        <v>293</v>
      </c>
      <c r="P357" t="s">
        <v>228</v>
      </c>
      <c r="Q357" t="s">
        <v>410</v>
      </c>
      <c r="R357" t="s">
        <v>127</v>
      </c>
      <c r="S357" t="s">
        <v>88</v>
      </c>
      <c r="T357" t="s">
        <v>466</v>
      </c>
      <c r="U357" t="s">
        <v>467</v>
      </c>
      <c r="V357" t="s">
        <v>953</v>
      </c>
      <c r="W357" t="s">
        <v>1095</v>
      </c>
      <c r="X357">
        <v>1</v>
      </c>
      <c r="Y357">
        <v>6000</v>
      </c>
      <c r="Z357">
        <v>0</v>
      </c>
      <c r="AA357">
        <v>2500</v>
      </c>
      <c r="AB357">
        <v>7514500</v>
      </c>
      <c r="AC357" t="s">
        <v>47</v>
      </c>
      <c r="AD357" t="str">
        <f>+VLOOKUP(T357,items!$A$2:$D$1255,4,0)</f>
        <v>SOMBRALINA</v>
      </c>
      <c r="AE357" t="str">
        <f>+VLOOKUP(T357,Tabla1[],5,0)</f>
        <v>ELECTRICA</v>
      </c>
      <c r="AF357">
        <f t="shared" si="5"/>
        <v>5</v>
      </c>
    </row>
    <row r="358" spans="1:34" x14ac:dyDescent="0.25">
      <c r="A358">
        <v>92823</v>
      </c>
      <c r="B358" t="s">
        <v>1089</v>
      </c>
      <c r="C358" t="s">
        <v>75</v>
      </c>
      <c r="D358">
        <v>0</v>
      </c>
      <c r="F358" t="s">
        <v>175</v>
      </c>
      <c r="G358" t="s">
        <v>815</v>
      </c>
      <c r="H358" t="s">
        <v>1090</v>
      </c>
      <c r="I358" t="s">
        <v>1091</v>
      </c>
      <c r="J358" t="s">
        <v>1092</v>
      </c>
      <c r="K358" t="s">
        <v>1093</v>
      </c>
      <c r="L358" t="s">
        <v>1094</v>
      </c>
      <c r="M358" t="s">
        <v>597</v>
      </c>
      <c r="N358" t="s">
        <v>784</v>
      </c>
      <c r="O358" t="s">
        <v>293</v>
      </c>
      <c r="P358" t="s">
        <v>228</v>
      </c>
      <c r="Q358" t="s">
        <v>410</v>
      </c>
      <c r="R358" t="s">
        <v>127</v>
      </c>
      <c r="S358" t="s">
        <v>88</v>
      </c>
      <c r="T358" t="s">
        <v>1096</v>
      </c>
      <c r="U358" t="s">
        <v>1097</v>
      </c>
      <c r="X358">
        <v>1</v>
      </c>
      <c r="Y358">
        <v>0</v>
      </c>
      <c r="Z358">
        <v>0</v>
      </c>
      <c r="AA358">
        <v>0</v>
      </c>
      <c r="AB358">
        <v>350000</v>
      </c>
      <c r="AC358" t="s">
        <v>47</v>
      </c>
      <c r="AD358" t="e">
        <f>+VLOOKUP(T358,items!$A$2:$D$1255,4,0)</f>
        <v>#N/A</v>
      </c>
      <c r="AE358" t="e">
        <f>+VLOOKUP(T358,Tabla1[],5,0)</f>
        <v>#N/A</v>
      </c>
      <c r="AF358">
        <f t="shared" si="5"/>
        <v>5</v>
      </c>
    </row>
    <row r="359" spans="1:34" x14ac:dyDescent="0.25">
      <c r="A359">
        <v>92852</v>
      </c>
      <c r="B359" t="s">
        <v>1098</v>
      </c>
      <c r="C359" t="s">
        <v>75</v>
      </c>
      <c r="D359">
        <v>0</v>
      </c>
      <c r="F359" t="s">
        <v>1099</v>
      </c>
      <c r="G359" t="s">
        <v>227</v>
      </c>
      <c r="H359" t="s">
        <v>1100</v>
      </c>
      <c r="I359" t="s">
        <v>1101</v>
      </c>
      <c r="J359" t="s">
        <v>1102</v>
      </c>
      <c r="K359" t="s">
        <v>1103</v>
      </c>
      <c r="L359" t="s">
        <v>1104</v>
      </c>
      <c r="M359" t="s">
        <v>324</v>
      </c>
      <c r="N359" t="s">
        <v>916</v>
      </c>
      <c r="O359" t="s">
        <v>335</v>
      </c>
      <c r="P359" t="s">
        <v>1105</v>
      </c>
      <c r="Q359" t="s">
        <v>1106</v>
      </c>
      <c r="R359" t="s">
        <v>127</v>
      </c>
      <c r="S359" t="s">
        <v>108</v>
      </c>
      <c r="T359" t="s">
        <v>429</v>
      </c>
      <c r="U359" t="s">
        <v>430</v>
      </c>
      <c r="X359">
        <v>6</v>
      </c>
      <c r="Y359">
        <v>0</v>
      </c>
      <c r="Z359">
        <v>0</v>
      </c>
      <c r="AA359">
        <v>0</v>
      </c>
      <c r="AB359">
        <v>992802</v>
      </c>
      <c r="AC359" t="s">
        <v>47</v>
      </c>
      <c r="AD359">
        <f>+VLOOKUP(T359,items!$A$2:$D$1255,4,0)</f>
        <v>0</v>
      </c>
      <c r="AE359">
        <f>+VLOOKUP(T359,Tabla1[],5,0)</f>
        <v>0</v>
      </c>
      <c r="AF359">
        <f t="shared" si="5"/>
        <v>10</v>
      </c>
    </row>
    <row r="360" spans="1:34" x14ac:dyDescent="0.25">
      <c r="A360">
        <v>92852</v>
      </c>
      <c r="B360" t="s">
        <v>1098</v>
      </c>
      <c r="C360" t="s">
        <v>75</v>
      </c>
      <c r="D360">
        <v>0</v>
      </c>
      <c r="F360" t="s">
        <v>1099</v>
      </c>
      <c r="G360" t="s">
        <v>227</v>
      </c>
      <c r="H360" t="s">
        <v>1100</v>
      </c>
      <c r="I360" t="s">
        <v>1101</v>
      </c>
      <c r="J360" t="s">
        <v>1102</v>
      </c>
      <c r="K360" t="s">
        <v>1103</v>
      </c>
      <c r="L360" t="s">
        <v>1104</v>
      </c>
      <c r="M360" t="s">
        <v>324</v>
      </c>
      <c r="N360" t="s">
        <v>916</v>
      </c>
      <c r="O360" t="s">
        <v>335</v>
      </c>
      <c r="P360" t="s">
        <v>1105</v>
      </c>
      <c r="Q360" t="s">
        <v>1106</v>
      </c>
      <c r="R360" t="s">
        <v>127</v>
      </c>
      <c r="S360" t="s">
        <v>108</v>
      </c>
      <c r="T360" t="s">
        <v>505</v>
      </c>
      <c r="U360" t="s">
        <v>506</v>
      </c>
      <c r="V360" t="s">
        <v>244</v>
      </c>
      <c r="W360" t="s">
        <v>114</v>
      </c>
      <c r="X360">
        <v>2</v>
      </c>
      <c r="Y360">
        <v>9000</v>
      </c>
      <c r="Z360">
        <v>0</v>
      </c>
      <c r="AA360">
        <v>2000</v>
      </c>
      <c r="AB360">
        <v>12960000</v>
      </c>
      <c r="AC360" t="s">
        <v>47</v>
      </c>
      <c r="AD360">
        <f>+VLOOKUP(T360,items!$A$2:$D$1255,4,0)</f>
        <v>0</v>
      </c>
      <c r="AE360">
        <f>+VLOOKUP(T360,Tabla1[],5,0)</f>
        <v>0</v>
      </c>
      <c r="AF360">
        <f t="shared" si="5"/>
        <v>10</v>
      </c>
    </row>
    <row r="361" spans="1:34" x14ac:dyDescent="0.25">
      <c r="A361">
        <v>92852</v>
      </c>
      <c r="B361" t="s">
        <v>1098</v>
      </c>
      <c r="C361" t="s">
        <v>75</v>
      </c>
      <c r="D361">
        <v>0</v>
      </c>
      <c r="F361" t="s">
        <v>1099</v>
      </c>
      <c r="G361" t="s">
        <v>227</v>
      </c>
      <c r="H361" t="s">
        <v>1100</v>
      </c>
      <c r="I361" t="s">
        <v>1101</v>
      </c>
      <c r="J361" t="s">
        <v>1102</v>
      </c>
      <c r="K361" t="s">
        <v>1103</v>
      </c>
      <c r="L361" t="s">
        <v>1104</v>
      </c>
      <c r="M361" t="s">
        <v>324</v>
      </c>
      <c r="N361" t="s">
        <v>916</v>
      </c>
      <c r="O361" t="s">
        <v>335</v>
      </c>
      <c r="P361" t="s">
        <v>1105</v>
      </c>
      <c r="Q361" t="s">
        <v>1106</v>
      </c>
      <c r="R361" t="s">
        <v>127</v>
      </c>
      <c r="S361" t="s">
        <v>108</v>
      </c>
      <c r="T361" t="s">
        <v>347</v>
      </c>
      <c r="U361" t="s">
        <v>348</v>
      </c>
      <c r="W361" t="s">
        <v>114</v>
      </c>
      <c r="X361">
        <v>1</v>
      </c>
      <c r="Y361">
        <v>7000</v>
      </c>
      <c r="Z361">
        <v>0</v>
      </c>
      <c r="AA361">
        <v>0</v>
      </c>
      <c r="AB361">
        <v>1916100</v>
      </c>
      <c r="AC361" t="s">
        <v>47</v>
      </c>
      <c r="AD361">
        <f>+VLOOKUP(T361,items!$A$2:$D$1255,4,0)</f>
        <v>0</v>
      </c>
      <c r="AE361">
        <f>+VLOOKUP(T361,Tabla1[],5,0)</f>
        <v>0</v>
      </c>
      <c r="AF361">
        <f t="shared" si="5"/>
        <v>10</v>
      </c>
    </row>
    <row r="362" spans="1:34" x14ac:dyDescent="0.25">
      <c r="A362">
        <v>92852</v>
      </c>
      <c r="B362" t="s">
        <v>1098</v>
      </c>
      <c r="C362" t="s">
        <v>75</v>
      </c>
      <c r="D362">
        <v>0</v>
      </c>
      <c r="F362" t="s">
        <v>1099</v>
      </c>
      <c r="G362" t="s">
        <v>227</v>
      </c>
      <c r="H362" t="s">
        <v>1100</v>
      </c>
      <c r="I362" t="s">
        <v>1101</v>
      </c>
      <c r="J362" t="s">
        <v>1102</v>
      </c>
      <c r="K362" t="s">
        <v>1103</v>
      </c>
      <c r="L362" t="s">
        <v>1104</v>
      </c>
      <c r="M362" t="s">
        <v>324</v>
      </c>
      <c r="N362" t="s">
        <v>916</v>
      </c>
      <c r="O362" t="s">
        <v>335</v>
      </c>
      <c r="P362" t="s">
        <v>1105</v>
      </c>
      <c r="Q362" t="s">
        <v>1106</v>
      </c>
      <c r="R362" t="s">
        <v>127</v>
      </c>
      <c r="S362" t="s">
        <v>108</v>
      </c>
      <c r="T362" t="s">
        <v>1107</v>
      </c>
      <c r="U362" t="s">
        <v>1108</v>
      </c>
      <c r="V362" t="s">
        <v>244</v>
      </c>
      <c r="W362" t="s">
        <v>114</v>
      </c>
      <c r="X362">
        <v>2</v>
      </c>
      <c r="Y362">
        <v>9000</v>
      </c>
      <c r="Z362">
        <v>0</v>
      </c>
      <c r="AA362">
        <v>7000</v>
      </c>
      <c r="AB362">
        <v>174417200</v>
      </c>
      <c r="AC362" t="s">
        <v>47</v>
      </c>
      <c r="AD362" t="str">
        <f>+VLOOKUP(T362,items!$A$2:$D$1255,4,0)</f>
        <v>PERGOLA</v>
      </c>
      <c r="AE362" t="str">
        <f>+VLOOKUP(T362,Tabla1[],5,0)</f>
        <v>CLASSIC</v>
      </c>
      <c r="AF362">
        <f t="shared" si="5"/>
        <v>10</v>
      </c>
    </row>
    <row r="363" spans="1:34" x14ac:dyDescent="0.25">
      <c r="A363">
        <v>92852</v>
      </c>
      <c r="B363" t="s">
        <v>1098</v>
      </c>
      <c r="C363" t="s">
        <v>75</v>
      </c>
      <c r="D363">
        <v>0</v>
      </c>
      <c r="F363" t="s">
        <v>1099</v>
      </c>
      <c r="G363" t="s">
        <v>227</v>
      </c>
      <c r="H363" t="s">
        <v>1100</v>
      </c>
      <c r="I363" t="s">
        <v>1101</v>
      </c>
      <c r="J363" t="s">
        <v>1102</v>
      </c>
      <c r="K363" t="s">
        <v>1103</v>
      </c>
      <c r="L363" t="s">
        <v>1104</v>
      </c>
      <c r="M363" t="s">
        <v>324</v>
      </c>
      <c r="N363" t="s">
        <v>916</v>
      </c>
      <c r="O363" t="s">
        <v>335</v>
      </c>
      <c r="P363" t="s">
        <v>1105</v>
      </c>
      <c r="Q363" t="s">
        <v>1106</v>
      </c>
      <c r="R363" t="s">
        <v>127</v>
      </c>
      <c r="S363" t="s">
        <v>108</v>
      </c>
      <c r="T363" t="s">
        <v>94</v>
      </c>
      <c r="U363" t="s">
        <v>95</v>
      </c>
      <c r="X363">
        <v>1</v>
      </c>
      <c r="Y363">
        <v>0</v>
      </c>
      <c r="Z363">
        <v>0</v>
      </c>
      <c r="AA363">
        <v>0</v>
      </c>
      <c r="AB363">
        <v>3000000</v>
      </c>
      <c r="AC363" t="s">
        <v>47</v>
      </c>
      <c r="AD363" t="e">
        <f>+VLOOKUP(T363,items!$A$2:$D$1255,4,0)</f>
        <v>#N/A</v>
      </c>
      <c r="AE363" t="e">
        <f>+VLOOKUP(T363,Tabla1[],5,0)</f>
        <v>#N/A</v>
      </c>
      <c r="AF363">
        <f t="shared" si="5"/>
        <v>10</v>
      </c>
    </row>
    <row r="364" spans="1:34" x14ac:dyDescent="0.25">
      <c r="A364">
        <v>92852</v>
      </c>
      <c r="B364" t="s">
        <v>1098</v>
      </c>
      <c r="C364" t="s">
        <v>75</v>
      </c>
      <c r="D364">
        <v>0</v>
      </c>
      <c r="F364" t="s">
        <v>1099</v>
      </c>
      <c r="G364" t="s">
        <v>227</v>
      </c>
      <c r="H364" t="s">
        <v>1100</v>
      </c>
      <c r="I364" t="s">
        <v>1101</v>
      </c>
      <c r="J364" t="s">
        <v>1102</v>
      </c>
      <c r="K364" t="s">
        <v>1103</v>
      </c>
      <c r="L364" t="s">
        <v>1104</v>
      </c>
      <c r="M364" t="s">
        <v>324</v>
      </c>
      <c r="N364" t="s">
        <v>916</v>
      </c>
      <c r="O364" t="s">
        <v>335</v>
      </c>
      <c r="P364" t="s">
        <v>1105</v>
      </c>
      <c r="Q364" t="s">
        <v>1106</v>
      </c>
      <c r="R364" t="s">
        <v>127</v>
      </c>
      <c r="S364" t="s">
        <v>108</v>
      </c>
      <c r="T364" t="s">
        <v>1109</v>
      </c>
      <c r="U364" t="s">
        <v>1110</v>
      </c>
      <c r="X364">
        <v>3</v>
      </c>
      <c r="Y364">
        <v>0</v>
      </c>
      <c r="Z364">
        <v>0</v>
      </c>
      <c r="AA364">
        <v>0</v>
      </c>
      <c r="AB364">
        <v>16659000</v>
      </c>
      <c r="AC364" t="s">
        <v>47</v>
      </c>
      <c r="AD364">
        <f>+VLOOKUP(T364,items!$A$2:$D$1255,4,0)</f>
        <v>0</v>
      </c>
      <c r="AE364">
        <f>+VLOOKUP(T364,Tabla1[],5,0)</f>
        <v>0</v>
      </c>
      <c r="AF364">
        <f t="shared" si="5"/>
        <v>10</v>
      </c>
    </row>
    <row r="365" spans="1:34" x14ac:dyDescent="0.25">
      <c r="A365">
        <v>92852</v>
      </c>
      <c r="B365" t="s">
        <v>1098</v>
      </c>
      <c r="C365" t="s">
        <v>75</v>
      </c>
      <c r="D365">
        <v>0</v>
      </c>
      <c r="F365" t="s">
        <v>1099</v>
      </c>
      <c r="G365" t="s">
        <v>227</v>
      </c>
      <c r="H365" t="s">
        <v>1100</v>
      </c>
      <c r="I365" t="s">
        <v>1101</v>
      </c>
      <c r="J365" t="s">
        <v>1102</v>
      </c>
      <c r="K365" t="s">
        <v>1103</v>
      </c>
      <c r="L365" t="s">
        <v>1104</v>
      </c>
      <c r="M365" t="s">
        <v>324</v>
      </c>
      <c r="N365" t="s">
        <v>916</v>
      </c>
      <c r="O365" t="s">
        <v>335</v>
      </c>
      <c r="P365" t="s">
        <v>1105</v>
      </c>
      <c r="Q365" t="s">
        <v>1106</v>
      </c>
      <c r="R365" t="s">
        <v>127</v>
      </c>
      <c r="S365" t="s">
        <v>108</v>
      </c>
      <c r="T365" t="s">
        <v>1111</v>
      </c>
      <c r="U365" t="s">
        <v>1112</v>
      </c>
      <c r="V365" t="s">
        <v>244</v>
      </c>
      <c r="W365" t="s">
        <v>114</v>
      </c>
      <c r="X365">
        <v>2</v>
      </c>
      <c r="Y365">
        <v>0</v>
      </c>
      <c r="Z365">
        <v>0</v>
      </c>
      <c r="AA365">
        <v>7000</v>
      </c>
      <c r="AB365">
        <v>5580000</v>
      </c>
      <c r="AC365" t="s">
        <v>47</v>
      </c>
      <c r="AD365">
        <f>+VLOOKUP(T365,items!$A$2:$D$1255,4,0)</f>
        <v>0</v>
      </c>
      <c r="AE365">
        <f>+VLOOKUP(T365,Tabla1[],5,0)</f>
        <v>0</v>
      </c>
      <c r="AF365">
        <f t="shared" si="5"/>
        <v>10</v>
      </c>
    </row>
    <row r="366" spans="1:34" x14ac:dyDescent="0.25">
      <c r="A366">
        <v>92852</v>
      </c>
      <c r="B366" t="s">
        <v>1098</v>
      </c>
      <c r="C366" t="s">
        <v>75</v>
      </c>
      <c r="D366">
        <v>0</v>
      </c>
      <c r="F366" t="s">
        <v>1099</v>
      </c>
      <c r="G366" t="s">
        <v>227</v>
      </c>
      <c r="H366" t="s">
        <v>1100</v>
      </c>
      <c r="I366" t="s">
        <v>1101</v>
      </c>
      <c r="J366" t="s">
        <v>1102</v>
      </c>
      <c r="K366" t="s">
        <v>1103</v>
      </c>
      <c r="L366" t="s">
        <v>1104</v>
      </c>
      <c r="M366" t="s">
        <v>324</v>
      </c>
      <c r="N366" t="s">
        <v>916</v>
      </c>
      <c r="O366" t="s">
        <v>335</v>
      </c>
      <c r="P366" t="s">
        <v>1105</v>
      </c>
      <c r="Q366" t="s">
        <v>1106</v>
      </c>
      <c r="R366" t="s">
        <v>127</v>
      </c>
      <c r="S366" t="s">
        <v>108</v>
      </c>
      <c r="T366" t="s">
        <v>392</v>
      </c>
      <c r="U366" t="s">
        <v>393</v>
      </c>
      <c r="X366">
        <v>1</v>
      </c>
      <c r="Y366">
        <v>0</v>
      </c>
      <c r="Z366">
        <v>0</v>
      </c>
      <c r="AA366">
        <v>0</v>
      </c>
      <c r="AB366">
        <v>1500000</v>
      </c>
      <c r="AC366" t="s">
        <v>47</v>
      </c>
      <c r="AD366" t="e">
        <f>+VLOOKUP(T366,items!$A$2:$D$1255,4,0)</f>
        <v>#N/A</v>
      </c>
      <c r="AE366" t="e">
        <f>+VLOOKUP(T366,Tabla1[],5,0)</f>
        <v>#N/A</v>
      </c>
      <c r="AF366">
        <f t="shared" si="5"/>
        <v>10</v>
      </c>
    </row>
    <row r="367" spans="1:34" x14ac:dyDescent="0.25">
      <c r="A367">
        <v>92856</v>
      </c>
      <c r="B367" t="s">
        <v>1113</v>
      </c>
      <c r="C367" t="s">
        <v>75</v>
      </c>
      <c r="D367">
        <v>0</v>
      </c>
      <c r="F367" t="s">
        <v>1099</v>
      </c>
      <c r="G367" t="s">
        <v>288</v>
      </c>
      <c r="H367" t="s">
        <v>1114</v>
      </c>
      <c r="I367" t="s">
        <v>37</v>
      </c>
      <c r="J367" t="s">
        <v>1115</v>
      </c>
      <c r="K367" t="s">
        <v>1116</v>
      </c>
      <c r="L367" t="s">
        <v>37</v>
      </c>
      <c r="M367" t="s">
        <v>292</v>
      </c>
      <c r="N367" t="s">
        <v>292</v>
      </c>
      <c r="O367" t="s">
        <v>454</v>
      </c>
      <c r="P367" t="s">
        <v>1057</v>
      </c>
      <c r="Q367" t="s">
        <v>1057</v>
      </c>
      <c r="R367" t="s">
        <v>127</v>
      </c>
      <c r="S367" t="s">
        <v>44</v>
      </c>
      <c r="T367" t="s">
        <v>1117</v>
      </c>
      <c r="U367" t="s">
        <v>1118</v>
      </c>
      <c r="X367">
        <v>4</v>
      </c>
      <c r="Y367">
        <v>0</v>
      </c>
      <c r="Z367">
        <v>0</v>
      </c>
      <c r="AA367">
        <v>0</v>
      </c>
      <c r="AB367">
        <v>600000</v>
      </c>
      <c r="AC367" t="s">
        <v>47</v>
      </c>
      <c r="AD367">
        <f>+VLOOKUP(T367,items!$A$2:$D$1255,4,0)</f>
        <v>0</v>
      </c>
      <c r="AE367">
        <f>+VLOOKUP(T367,Tabla1[],5,0)</f>
        <v>0</v>
      </c>
      <c r="AF367">
        <f t="shared" si="5"/>
        <v>5</v>
      </c>
    </row>
    <row r="368" spans="1:34" x14ac:dyDescent="0.25">
      <c r="A368">
        <v>92856</v>
      </c>
      <c r="B368" t="s">
        <v>1113</v>
      </c>
      <c r="C368" t="s">
        <v>75</v>
      </c>
      <c r="D368">
        <v>0</v>
      </c>
      <c r="F368" t="s">
        <v>1099</v>
      </c>
      <c r="G368" t="s">
        <v>288</v>
      </c>
      <c r="H368" t="s">
        <v>1114</v>
      </c>
      <c r="I368" t="s">
        <v>37</v>
      </c>
      <c r="J368" t="s">
        <v>1115</v>
      </c>
      <c r="K368" t="s">
        <v>1116</v>
      </c>
      <c r="L368" t="s">
        <v>37</v>
      </c>
      <c r="M368" t="s">
        <v>292</v>
      </c>
      <c r="N368" t="s">
        <v>292</v>
      </c>
      <c r="O368" t="s">
        <v>454</v>
      </c>
      <c r="P368" t="s">
        <v>1057</v>
      </c>
      <c r="Q368" t="s">
        <v>1057</v>
      </c>
      <c r="R368" t="s">
        <v>127</v>
      </c>
      <c r="S368" t="s">
        <v>44</v>
      </c>
      <c r="T368" t="s">
        <v>1119</v>
      </c>
      <c r="U368" t="s">
        <v>1120</v>
      </c>
      <c r="X368">
        <v>1</v>
      </c>
      <c r="Y368">
        <v>0</v>
      </c>
      <c r="Z368">
        <v>0</v>
      </c>
      <c r="AA368">
        <v>0</v>
      </c>
      <c r="AB368">
        <v>190000</v>
      </c>
      <c r="AC368" t="s">
        <v>47</v>
      </c>
      <c r="AD368">
        <f>+VLOOKUP(T368,items!$A$2:$D$1255,4,0)</f>
        <v>0</v>
      </c>
      <c r="AE368">
        <f>+VLOOKUP(T368,Tabla1[],5,0)</f>
        <v>0</v>
      </c>
      <c r="AF368">
        <f t="shared" si="5"/>
        <v>5</v>
      </c>
    </row>
    <row r="369" spans="1:34" x14ac:dyDescent="0.25">
      <c r="A369">
        <v>92873</v>
      </c>
      <c r="B369" t="s">
        <v>1121</v>
      </c>
      <c r="C369" t="s">
        <v>75</v>
      </c>
      <c r="D369">
        <v>0</v>
      </c>
      <c r="F369" t="s">
        <v>1122</v>
      </c>
      <c r="G369" t="s">
        <v>927</v>
      </c>
      <c r="H369" t="s">
        <v>1123</v>
      </c>
      <c r="I369" t="s">
        <v>37</v>
      </c>
      <c r="J369" t="s">
        <v>1124</v>
      </c>
      <c r="K369" t="s">
        <v>1125</v>
      </c>
      <c r="L369" t="s">
        <v>37</v>
      </c>
      <c r="M369" t="s">
        <v>814</v>
      </c>
      <c r="N369" t="s">
        <v>814</v>
      </c>
      <c r="O369" t="s">
        <v>590</v>
      </c>
      <c r="P369" t="s">
        <v>850</v>
      </c>
      <c r="Q369" t="s">
        <v>850</v>
      </c>
      <c r="R369" t="s">
        <v>127</v>
      </c>
      <c r="S369" t="s">
        <v>164</v>
      </c>
      <c r="T369" t="s">
        <v>1126</v>
      </c>
      <c r="U369" t="s">
        <v>1127</v>
      </c>
      <c r="X369">
        <v>7</v>
      </c>
      <c r="Y369">
        <v>0</v>
      </c>
      <c r="Z369">
        <v>0</v>
      </c>
      <c r="AA369">
        <v>0</v>
      </c>
      <c r="AB369">
        <v>352940</v>
      </c>
      <c r="AC369" t="s">
        <v>47</v>
      </c>
      <c r="AD369">
        <f>+VLOOKUP(T369,items!$A$2:$D$1255,4,0)</f>
        <v>0</v>
      </c>
      <c r="AE369">
        <f>+VLOOKUP(T369,Tabla1[],5,0)</f>
        <v>0</v>
      </c>
      <c r="AF369">
        <f t="shared" si="5"/>
        <v>5</v>
      </c>
    </row>
    <row r="370" spans="1:34" x14ac:dyDescent="0.25">
      <c r="A370">
        <v>92917</v>
      </c>
      <c r="B370" t="s">
        <v>1128</v>
      </c>
      <c r="C370" t="s">
        <v>33</v>
      </c>
      <c r="D370">
        <v>0</v>
      </c>
      <c r="F370" t="s">
        <v>1129</v>
      </c>
      <c r="G370" t="s">
        <v>598</v>
      </c>
      <c r="H370" t="s">
        <v>1130</v>
      </c>
      <c r="I370" t="s">
        <v>37</v>
      </c>
      <c r="J370" t="s">
        <v>1131</v>
      </c>
      <c r="K370" t="s">
        <v>1132</v>
      </c>
      <c r="L370" t="s">
        <v>37</v>
      </c>
      <c r="M370" t="s">
        <v>205</v>
      </c>
      <c r="N370" t="s">
        <v>205</v>
      </c>
      <c r="O370" t="s">
        <v>206</v>
      </c>
      <c r="P370" t="s">
        <v>223</v>
      </c>
      <c r="Q370" t="s">
        <v>223</v>
      </c>
      <c r="R370" t="s">
        <v>411</v>
      </c>
      <c r="S370" t="s">
        <v>164</v>
      </c>
      <c r="T370" t="s">
        <v>550</v>
      </c>
      <c r="U370" t="s">
        <v>551</v>
      </c>
      <c r="W370" t="s">
        <v>111</v>
      </c>
      <c r="X370">
        <v>8</v>
      </c>
      <c r="Y370">
        <v>0</v>
      </c>
      <c r="Z370">
        <v>0</v>
      </c>
      <c r="AA370">
        <v>0</v>
      </c>
      <c r="AB370">
        <v>2596296</v>
      </c>
      <c r="AC370" t="s">
        <v>47</v>
      </c>
      <c r="AD370">
        <f>+VLOOKUP(T370,items!$A$2:$D$1255,4,0)</f>
        <v>0</v>
      </c>
      <c r="AE370">
        <f>+VLOOKUP(T370,Tabla1[],5,0)</f>
        <v>0</v>
      </c>
      <c r="AF370">
        <f t="shared" si="5"/>
        <v>6</v>
      </c>
    </row>
    <row r="371" spans="1:34" x14ac:dyDescent="0.25">
      <c r="A371">
        <v>92917</v>
      </c>
      <c r="B371" t="s">
        <v>1128</v>
      </c>
      <c r="C371" t="s">
        <v>33</v>
      </c>
      <c r="D371">
        <v>0</v>
      </c>
      <c r="F371" t="s">
        <v>1129</v>
      </c>
      <c r="G371" t="s">
        <v>598</v>
      </c>
      <c r="H371" t="s">
        <v>1130</v>
      </c>
      <c r="I371" t="s">
        <v>37</v>
      </c>
      <c r="J371" t="s">
        <v>1131</v>
      </c>
      <c r="K371" t="s">
        <v>1132</v>
      </c>
      <c r="L371" t="s">
        <v>37</v>
      </c>
      <c r="M371" t="s">
        <v>205</v>
      </c>
      <c r="N371" t="s">
        <v>205</v>
      </c>
      <c r="O371" t="s">
        <v>206</v>
      </c>
      <c r="P371" t="s">
        <v>223</v>
      </c>
      <c r="Q371" t="s">
        <v>223</v>
      </c>
      <c r="R371" t="s">
        <v>411</v>
      </c>
      <c r="S371" t="s">
        <v>164</v>
      </c>
      <c r="T371" t="s">
        <v>1133</v>
      </c>
      <c r="U371" t="s">
        <v>1134</v>
      </c>
      <c r="V371" t="s">
        <v>578</v>
      </c>
      <c r="W371" t="s">
        <v>117</v>
      </c>
      <c r="X371">
        <v>8</v>
      </c>
      <c r="Y371">
        <v>0</v>
      </c>
      <c r="Z371">
        <v>0</v>
      </c>
      <c r="AA371">
        <v>0</v>
      </c>
      <c r="AB371">
        <v>14636728</v>
      </c>
      <c r="AC371" t="s">
        <v>47</v>
      </c>
      <c r="AD371">
        <f>+VLOOKUP(T371,items!$A$2:$D$1255,4,0)</f>
        <v>0</v>
      </c>
      <c r="AE371">
        <f>+VLOOKUP(T371,Tabla1[],5,0)</f>
        <v>0</v>
      </c>
      <c r="AF371">
        <f t="shared" si="5"/>
        <v>6</v>
      </c>
    </row>
    <row r="372" spans="1:34" x14ac:dyDescent="0.25">
      <c r="A372">
        <v>92935</v>
      </c>
      <c r="B372" t="s">
        <v>1135</v>
      </c>
      <c r="C372" t="s">
        <v>75</v>
      </c>
      <c r="D372">
        <v>0</v>
      </c>
      <c r="F372" t="s">
        <v>1129</v>
      </c>
      <c r="G372" t="s">
        <v>1136</v>
      </c>
      <c r="H372" t="s">
        <v>1137</v>
      </c>
      <c r="I372" t="s">
        <v>1138</v>
      </c>
      <c r="J372" t="s">
        <v>1139</v>
      </c>
      <c r="K372" t="s">
        <v>1140</v>
      </c>
      <c r="L372" t="s">
        <v>1141</v>
      </c>
      <c r="M372" t="s">
        <v>1142</v>
      </c>
      <c r="N372" t="s">
        <v>1143</v>
      </c>
      <c r="O372" t="s">
        <v>426</v>
      </c>
      <c r="P372" t="s">
        <v>187</v>
      </c>
      <c r="Q372" t="s">
        <v>1144</v>
      </c>
      <c r="R372" t="s">
        <v>127</v>
      </c>
      <c r="S372" t="s">
        <v>108</v>
      </c>
      <c r="T372" t="s">
        <v>1117</v>
      </c>
      <c r="U372" t="s">
        <v>1118</v>
      </c>
      <c r="X372">
        <v>2</v>
      </c>
      <c r="Y372">
        <v>0</v>
      </c>
      <c r="Z372">
        <v>0</v>
      </c>
      <c r="AA372">
        <v>0</v>
      </c>
      <c r="AB372">
        <v>181220</v>
      </c>
      <c r="AC372" t="s">
        <v>47</v>
      </c>
      <c r="AD372">
        <f>+VLOOKUP(T372,items!$A$2:$D$1255,4,0)</f>
        <v>0</v>
      </c>
      <c r="AE372">
        <f>+VLOOKUP(T372,Tabla1[],5,0)</f>
        <v>0</v>
      </c>
      <c r="AF372">
        <f t="shared" si="5"/>
        <v>12</v>
      </c>
    </row>
    <row r="373" spans="1:34" x14ac:dyDescent="0.25">
      <c r="A373">
        <v>92935</v>
      </c>
      <c r="B373" t="s">
        <v>1135</v>
      </c>
      <c r="C373" t="s">
        <v>75</v>
      </c>
      <c r="D373">
        <v>0</v>
      </c>
      <c r="F373" t="s">
        <v>1129</v>
      </c>
      <c r="G373" t="s">
        <v>1136</v>
      </c>
      <c r="H373" t="s">
        <v>1137</v>
      </c>
      <c r="I373" t="s">
        <v>1138</v>
      </c>
      <c r="J373" t="s">
        <v>1139</v>
      </c>
      <c r="K373" t="s">
        <v>1140</v>
      </c>
      <c r="L373" t="s">
        <v>1141</v>
      </c>
      <c r="M373" t="s">
        <v>1142</v>
      </c>
      <c r="N373" t="s">
        <v>1143</v>
      </c>
      <c r="O373" t="s">
        <v>426</v>
      </c>
      <c r="P373" t="s">
        <v>187</v>
      </c>
      <c r="Q373" t="s">
        <v>1144</v>
      </c>
      <c r="R373" t="s">
        <v>127</v>
      </c>
      <c r="S373" t="s">
        <v>108</v>
      </c>
      <c r="T373" t="s">
        <v>1145</v>
      </c>
      <c r="U373" t="s">
        <v>1146</v>
      </c>
      <c r="X373">
        <v>1</v>
      </c>
      <c r="Y373">
        <v>0</v>
      </c>
      <c r="Z373">
        <v>0</v>
      </c>
      <c r="AA373">
        <v>0</v>
      </c>
      <c r="AB373">
        <v>352600</v>
      </c>
      <c r="AC373" t="s">
        <v>47</v>
      </c>
      <c r="AD373" t="e">
        <f>+VLOOKUP(T373,items!$A$2:$D$1255,4,0)</f>
        <v>#N/A</v>
      </c>
      <c r="AE373" t="e">
        <f>+VLOOKUP(T373,Tabla1[],5,0)</f>
        <v>#N/A</v>
      </c>
      <c r="AF373">
        <f t="shared" si="5"/>
        <v>12</v>
      </c>
    </row>
    <row r="374" spans="1:34" x14ac:dyDescent="0.25">
      <c r="A374">
        <v>92935</v>
      </c>
      <c r="B374" t="s">
        <v>1135</v>
      </c>
      <c r="C374" t="s">
        <v>75</v>
      </c>
      <c r="D374">
        <v>0</v>
      </c>
      <c r="F374" t="s">
        <v>1129</v>
      </c>
      <c r="G374" t="s">
        <v>1136</v>
      </c>
      <c r="H374" t="s">
        <v>1137</v>
      </c>
      <c r="I374" t="s">
        <v>1138</v>
      </c>
      <c r="J374" t="s">
        <v>1139</v>
      </c>
      <c r="K374" t="s">
        <v>1140</v>
      </c>
      <c r="L374" t="s">
        <v>1141</v>
      </c>
      <c r="M374" t="s">
        <v>1142</v>
      </c>
      <c r="N374" t="s">
        <v>1143</v>
      </c>
      <c r="O374" t="s">
        <v>426</v>
      </c>
      <c r="P374" t="s">
        <v>187</v>
      </c>
      <c r="Q374" t="s">
        <v>1144</v>
      </c>
      <c r="R374" t="s">
        <v>127</v>
      </c>
      <c r="S374" t="s">
        <v>108</v>
      </c>
      <c r="T374" t="s">
        <v>1145</v>
      </c>
      <c r="U374" t="s">
        <v>1146</v>
      </c>
      <c r="X374">
        <v>1</v>
      </c>
      <c r="Y374">
        <v>0</v>
      </c>
      <c r="Z374">
        <v>0</v>
      </c>
      <c r="AA374">
        <v>0</v>
      </c>
      <c r="AB374">
        <v>352600</v>
      </c>
      <c r="AC374" t="s">
        <v>47</v>
      </c>
      <c r="AD374" t="e">
        <f>+VLOOKUP(T374,items!$A$2:$D$1255,4,0)</f>
        <v>#N/A</v>
      </c>
      <c r="AE374" t="e">
        <f>+VLOOKUP(T374,Tabla1[],5,0)</f>
        <v>#N/A</v>
      </c>
      <c r="AF374">
        <f t="shared" si="5"/>
        <v>12</v>
      </c>
    </row>
    <row r="375" spans="1:34" x14ac:dyDescent="0.25">
      <c r="A375">
        <v>92935</v>
      </c>
      <c r="B375" t="s">
        <v>1135</v>
      </c>
      <c r="C375" t="s">
        <v>75</v>
      </c>
      <c r="D375">
        <v>0</v>
      </c>
      <c r="F375" t="s">
        <v>1129</v>
      </c>
      <c r="G375" t="s">
        <v>1136</v>
      </c>
      <c r="H375" t="s">
        <v>1137</v>
      </c>
      <c r="I375" t="s">
        <v>1138</v>
      </c>
      <c r="J375" t="s">
        <v>1139</v>
      </c>
      <c r="K375" t="s">
        <v>1140</v>
      </c>
      <c r="L375" t="s">
        <v>1141</v>
      </c>
      <c r="M375" t="s">
        <v>1142</v>
      </c>
      <c r="N375" t="s">
        <v>1143</v>
      </c>
      <c r="O375" t="s">
        <v>426</v>
      </c>
      <c r="P375" t="s">
        <v>187</v>
      </c>
      <c r="Q375" t="s">
        <v>1144</v>
      </c>
      <c r="R375" t="s">
        <v>127</v>
      </c>
      <c r="S375" t="s">
        <v>108</v>
      </c>
      <c r="T375" t="s">
        <v>599</v>
      </c>
      <c r="U375" t="s">
        <v>907</v>
      </c>
      <c r="X375">
        <v>1</v>
      </c>
      <c r="Y375">
        <v>0</v>
      </c>
      <c r="Z375">
        <v>0</v>
      </c>
      <c r="AA375">
        <v>0</v>
      </c>
      <c r="AB375">
        <v>315700</v>
      </c>
      <c r="AC375" t="s">
        <v>47</v>
      </c>
      <c r="AD375" t="e">
        <f>+VLOOKUP(T375,items!$A$2:$D$1255,4,0)</f>
        <v>#N/A</v>
      </c>
      <c r="AE375" t="e">
        <f>+VLOOKUP(T375,Tabla1[],5,0)</f>
        <v>#N/A</v>
      </c>
      <c r="AF375">
        <f t="shared" si="5"/>
        <v>12</v>
      </c>
    </row>
    <row r="376" spans="1:34" x14ac:dyDescent="0.25">
      <c r="A376">
        <v>92935</v>
      </c>
      <c r="B376" t="s">
        <v>1135</v>
      </c>
      <c r="C376" t="s">
        <v>75</v>
      </c>
      <c r="D376">
        <v>0</v>
      </c>
      <c r="F376" t="s">
        <v>1129</v>
      </c>
      <c r="G376" t="s">
        <v>1136</v>
      </c>
      <c r="H376" t="s">
        <v>1137</v>
      </c>
      <c r="I376" t="s">
        <v>1138</v>
      </c>
      <c r="J376" t="s">
        <v>1139</v>
      </c>
      <c r="K376" t="s">
        <v>1140</v>
      </c>
      <c r="L376" t="s">
        <v>1141</v>
      </c>
      <c r="M376" t="s">
        <v>1142</v>
      </c>
      <c r="N376" t="s">
        <v>1143</v>
      </c>
      <c r="O376" t="s">
        <v>426</v>
      </c>
      <c r="P376" t="s">
        <v>187</v>
      </c>
      <c r="Q376" t="s">
        <v>1144</v>
      </c>
      <c r="R376" t="s">
        <v>127</v>
      </c>
      <c r="S376" t="s">
        <v>108</v>
      </c>
      <c r="T376" t="s">
        <v>1022</v>
      </c>
      <c r="U376" t="s">
        <v>1023</v>
      </c>
      <c r="V376" t="s">
        <v>1147</v>
      </c>
      <c r="X376">
        <v>1</v>
      </c>
      <c r="Y376">
        <v>9820</v>
      </c>
      <c r="Z376">
        <v>0</v>
      </c>
      <c r="AA376">
        <v>1900</v>
      </c>
      <c r="AB376">
        <v>2093574</v>
      </c>
      <c r="AC376" t="s">
        <v>47</v>
      </c>
      <c r="AD376">
        <f>+VLOOKUP(T376,items!$A$2:$D$1255,4,0)</f>
        <v>0</v>
      </c>
      <c r="AE376">
        <f>+VLOOKUP(T376,Tabla1[],5,0)</f>
        <v>0</v>
      </c>
      <c r="AF376">
        <f t="shared" si="5"/>
        <v>12</v>
      </c>
    </row>
    <row r="377" spans="1:34" x14ac:dyDescent="0.25">
      <c r="A377">
        <v>92935</v>
      </c>
      <c r="B377" t="s">
        <v>1135</v>
      </c>
      <c r="C377" t="s">
        <v>75</v>
      </c>
      <c r="D377">
        <v>0</v>
      </c>
      <c r="F377" t="s">
        <v>1129</v>
      </c>
      <c r="G377" t="s">
        <v>1136</v>
      </c>
      <c r="H377" t="s">
        <v>1137</v>
      </c>
      <c r="I377" t="s">
        <v>1138</v>
      </c>
      <c r="J377" t="s">
        <v>1139</v>
      </c>
      <c r="K377" t="s">
        <v>1140</v>
      </c>
      <c r="L377" t="s">
        <v>1141</v>
      </c>
      <c r="M377" t="s">
        <v>1142</v>
      </c>
      <c r="N377" t="s">
        <v>1143</v>
      </c>
      <c r="O377" t="s">
        <v>426</v>
      </c>
      <c r="P377" t="s">
        <v>187</v>
      </c>
      <c r="Q377" t="s">
        <v>1144</v>
      </c>
      <c r="R377" t="s">
        <v>127</v>
      </c>
      <c r="S377" t="s">
        <v>108</v>
      </c>
      <c r="T377" t="s">
        <v>392</v>
      </c>
      <c r="U377" t="s">
        <v>393</v>
      </c>
      <c r="X377">
        <v>2</v>
      </c>
      <c r="Y377">
        <v>0</v>
      </c>
      <c r="Z377">
        <v>0</v>
      </c>
      <c r="AA377">
        <v>0</v>
      </c>
      <c r="AB377">
        <v>164000</v>
      </c>
      <c r="AC377" t="s">
        <v>47</v>
      </c>
      <c r="AD377" t="e">
        <f>+VLOOKUP(T377,items!$A$2:$D$1255,4,0)</f>
        <v>#N/A</v>
      </c>
      <c r="AE377" t="e">
        <f>+VLOOKUP(T377,Tabla1[],5,0)</f>
        <v>#N/A</v>
      </c>
      <c r="AF377">
        <f t="shared" si="5"/>
        <v>12</v>
      </c>
    </row>
    <row r="378" spans="1:34" x14ac:dyDescent="0.25">
      <c r="A378">
        <v>92975</v>
      </c>
      <c r="B378" t="s">
        <v>1082</v>
      </c>
      <c r="C378" t="s">
        <v>75</v>
      </c>
      <c r="D378">
        <v>0</v>
      </c>
      <c r="F378" t="s">
        <v>1148</v>
      </c>
      <c r="G378" t="s">
        <v>1149</v>
      </c>
      <c r="H378" t="s">
        <v>1150</v>
      </c>
      <c r="I378" t="s">
        <v>1151</v>
      </c>
      <c r="J378" t="s">
        <v>1152</v>
      </c>
      <c r="K378" t="s">
        <v>1153</v>
      </c>
      <c r="L378" t="s">
        <v>1154</v>
      </c>
      <c r="M378" t="s">
        <v>761</v>
      </c>
      <c r="N378" t="s">
        <v>1155</v>
      </c>
      <c r="O378" t="s">
        <v>1156</v>
      </c>
      <c r="P378" t="s">
        <v>1156</v>
      </c>
      <c r="Q378" t="s">
        <v>1156</v>
      </c>
      <c r="R378" t="s">
        <v>1157</v>
      </c>
      <c r="S378" t="s">
        <v>272</v>
      </c>
      <c r="T378" t="s">
        <v>1158</v>
      </c>
      <c r="U378" t="s">
        <v>1159</v>
      </c>
      <c r="X378">
        <v>1</v>
      </c>
      <c r="Y378">
        <v>0</v>
      </c>
      <c r="Z378">
        <v>0</v>
      </c>
      <c r="AA378">
        <v>0</v>
      </c>
      <c r="AB378" s="14">
        <v>482695.38</v>
      </c>
      <c r="AC378" t="s">
        <v>178</v>
      </c>
      <c r="AD378">
        <f>+VLOOKUP(T378,items!$A$2:$D$1255,4,0)</f>
        <v>0</v>
      </c>
      <c r="AE378">
        <f>+VLOOKUP(T378,Tabla1[],5,0)</f>
        <v>0</v>
      </c>
      <c r="AF378">
        <f t="shared" si="5"/>
        <v>12</v>
      </c>
      <c r="AG378">
        <v>3816</v>
      </c>
      <c r="AH378" s="14">
        <v>482695.38</v>
      </c>
    </row>
    <row r="379" spans="1:34" x14ac:dyDescent="0.25">
      <c r="A379">
        <v>92975</v>
      </c>
      <c r="B379" t="s">
        <v>1082</v>
      </c>
      <c r="C379" t="s">
        <v>75</v>
      </c>
      <c r="D379">
        <v>0</v>
      </c>
      <c r="F379" t="s">
        <v>1148</v>
      </c>
      <c r="G379" t="s">
        <v>1149</v>
      </c>
      <c r="H379" t="s">
        <v>1150</v>
      </c>
      <c r="I379" t="s">
        <v>1151</v>
      </c>
      <c r="J379" t="s">
        <v>1152</v>
      </c>
      <c r="K379" t="s">
        <v>1153</v>
      </c>
      <c r="L379" t="s">
        <v>1154</v>
      </c>
      <c r="M379" t="s">
        <v>761</v>
      </c>
      <c r="N379" t="s">
        <v>1155</v>
      </c>
      <c r="O379" t="s">
        <v>1156</v>
      </c>
      <c r="P379" t="s">
        <v>1156</v>
      </c>
      <c r="Q379" t="s">
        <v>1156</v>
      </c>
      <c r="R379" t="s">
        <v>1157</v>
      </c>
      <c r="S379" t="s">
        <v>272</v>
      </c>
      <c r="T379" t="s">
        <v>1160</v>
      </c>
      <c r="U379" t="s">
        <v>1161</v>
      </c>
      <c r="W379" t="s">
        <v>1088</v>
      </c>
      <c r="X379">
        <v>2</v>
      </c>
      <c r="Y379">
        <v>0</v>
      </c>
      <c r="Z379">
        <v>0</v>
      </c>
      <c r="AA379">
        <v>0</v>
      </c>
      <c r="AB379" s="14">
        <v>187422.84</v>
      </c>
      <c r="AC379" t="s">
        <v>178</v>
      </c>
      <c r="AD379">
        <f>+VLOOKUP(T379,items!$A$2:$D$1255,4,0)</f>
        <v>0</v>
      </c>
      <c r="AE379">
        <f>+VLOOKUP(T379,Tabla1[],5,0)</f>
        <v>0</v>
      </c>
      <c r="AF379">
        <f t="shared" si="5"/>
        <v>12</v>
      </c>
      <c r="AG379">
        <v>3816</v>
      </c>
      <c r="AH379" s="14">
        <v>187422.84</v>
      </c>
    </row>
    <row r="380" spans="1:34" x14ac:dyDescent="0.25">
      <c r="A380">
        <v>92975</v>
      </c>
      <c r="B380" t="s">
        <v>1082</v>
      </c>
      <c r="C380" t="s">
        <v>75</v>
      </c>
      <c r="D380">
        <v>0</v>
      </c>
      <c r="F380" t="s">
        <v>1148</v>
      </c>
      <c r="G380" t="s">
        <v>1149</v>
      </c>
      <c r="H380" t="s">
        <v>1150</v>
      </c>
      <c r="I380" t="s">
        <v>1151</v>
      </c>
      <c r="J380" t="s">
        <v>1152</v>
      </c>
      <c r="K380" t="s">
        <v>1153</v>
      </c>
      <c r="L380" t="s">
        <v>1154</v>
      </c>
      <c r="M380" t="s">
        <v>761</v>
      </c>
      <c r="N380" t="s">
        <v>1155</v>
      </c>
      <c r="O380" t="s">
        <v>1156</v>
      </c>
      <c r="P380" t="s">
        <v>1156</v>
      </c>
      <c r="Q380" t="s">
        <v>1156</v>
      </c>
      <c r="R380" t="s">
        <v>1157</v>
      </c>
      <c r="S380" t="s">
        <v>272</v>
      </c>
      <c r="T380" t="s">
        <v>115</v>
      </c>
      <c r="U380" t="s">
        <v>116</v>
      </c>
      <c r="W380" t="s">
        <v>93</v>
      </c>
      <c r="X380">
        <v>2</v>
      </c>
      <c r="Y380">
        <v>3721</v>
      </c>
      <c r="Z380">
        <v>0</v>
      </c>
      <c r="AA380">
        <v>6096</v>
      </c>
      <c r="AB380" s="14">
        <v>85960887.407999992</v>
      </c>
      <c r="AC380" t="s">
        <v>178</v>
      </c>
      <c r="AD380" t="str">
        <f>+VLOOKUP(T380,items!$A$2:$D$1255,4,0)</f>
        <v>PERGOLA</v>
      </c>
      <c r="AE380" t="str">
        <f>+VLOOKUP(T380,Tabla1[],5,0)</f>
        <v>MAXI PERGOLAM</v>
      </c>
      <c r="AF380">
        <f t="shared" si="5"/>
        <v>12</v>
      </c>
      <c r="AG380">
        <v>3816</v>
      </c>
      <c r="AH380" s="14">
        <v>85960887.407999992</v>
      </c>
    </row>
    <row r="381" spans="1:34" x14ac:dyDescent="0.25">
      <c r="A381">
        <v>92975</v>
      </c>
      <c r="B381" t="s">
        <v>1082</v>
      </c>
      <c r="C381" t="s">
        <v>75</v>
      </c>
      <c r="D381">
        <v>0</v>
      </c>
      <c r="F381" t="s">
        <v>1148</v>
      </c>
      <c r="G381" t="s">
        <v>1149</v>
      </c>
      <c r="H381" t="s">
        <v>1150</v>
      </c>
      <c r="I381" t="s">
        <v>1151</v>
      </c>
      <c r="J381" t="s">
        <v>1152</v>
      </c>
      <c r="K381" t="s">
        <v>1153</v>
      </c>
      <c r="L381" t="s">
        <v>1154</v>
      </c>
      <c r="M381" t="s">
        <v>761</v>
      </c>
      <c r="N381" t="s">
        <v>1155</v>
      </c>
      <c r="O381" t="s">
        <v>1156</v>
      </c>
      <c r="P381" t="s">
        <v>1156</v>
      </c>
      <c r="Q381" t="s">
        <v>1156</v>
      </c>
      <c r="R381" t="s">
        <v>1157</v>
      </c>
      <c r="S381" t="s">
        <v>272</v>
      </c>
      <c r="T381" t="s">
        <v>115</v>
      </c>
      <c r="U381" t="s">
        <v>116</v>
      </c>
      <c r="W381" t="s">
        <v>93</v>
      </c>
      <c r="X381">
        <v>1</v>
      </c>
      <c r="Y381">
        <v>3835</v>
      </c>
      <c r="Z381">
        <v>0</v>
      </c>
      <c r="AA381">
        <v>6096</v>
      </c>
      <c r="AB381" s="14">
        <v>49585086.828000002</v>
      </c>
      <c r="AC381" t="s">
        <v>178</v>
      </c>
      <c r="AD381" t="str">
        <f>+VLOOKUP(T381,items!$A$2:$D$1255,4,0)</f>
        <v>PERGOLA</v>
      </c>
      <c r="AE381" t="str">
        <f>+VLOOKUP(T381,Tabla1[],5,0)</f>
        <v>MAXI PERGOLAM</v>
      </c>
      <c r="AF381">
        <f t="shared" si="5"/>
        <v>12</v>
      </c>
      <c r="AG381">
        <v>3816</v>
      </c>
      <c r="AH381" s="14">
        <v>49585086.828000002</v>
      </c>
    </row>
    <row r="382" spans="1:34" x14ac:dyDescent="0.25">
      <c r="A382">
        <v>92975</v>
      </c>
      <c r="B382" t="s">
        <v>1082</v>
      </c>
      <c r="C382" t="s">
        <v>75</v>
      </c>
      <c r="D382">
        <v>0</v>
      </c>
      <c r="F382" t="s">
        <v>1148</v>
      </c>
      <c r="G382" t="s">
        <v>1149</v>
      </c>
      <c r="H382" t="s">
        <v>1150</v>
      </c>
      <c r="I382" t="s">
        <v>1151</v>
      </c>
      <c r="J382" t="s">
        <v>1152</v>
      </c>
      <c r="K382" t="s">
        <v>1153</v>
      </c>
      <c r="L382" t="s">
        <v>1154</v>
      </c>
      <c r="M382" t="s">
        <v>761</v>
      </c>
      <c r="N382" t="s">
        <v>1155</v>
      </c>
      <c r="O382" t="s">
        <v>1156</v>
      </c>
      <c r="P382" t="s">
        <v>1156</v>
      </c>
      <c r="Q382" t="s">
        <v>1156</v>
      </c>
      <c r="R382" t="s">
        <v>1157</v>
      </c>
      <c r="S382" t="s">
        <v>272</v>
      </c>
      <c r="T382" t="s">
        <v>367</v>
      </c>
      <c r="U382" t="s">
        <v>368</v>
      </c>
      <c r="W382" t="s">
        <v>93</v>
      </c>
      <c r="X382">
        <v>1</v>
      </c>
      <c r="Y382">
        <v>2413</v>
      </c>
      <c r="Z382">
        <v>0</v>
      </c>
      <c r="AA382">
        <v>7442</v>
      </c>
      <c r="AB382" s="14">
        <v>51884949.960000001</v>
      </c>
      <c r="AC382" t="s">
        <v>178</v>
      </c>
      <c r="AD382" t="str">
        <f>+VLOOKUP(T382,items!$A$2:$D$1255,4,0)</f>
        <v>PERGOLA</v>
      </c>
      <c r="AE382" t="str">
        <f>+VLOOKUP(T382,Tabla1[],5,0)</f>
        <v>MAXI PERGOLAM</v>
      </c>
      <c r="AF382">
        <f t="shared" si="5"/>
        <v>12</v>
      </c>
      <c r="AG382">
        <v>3816</v>
      </c>
      <c r="AH382" s="14">
        <v>51884949.960000001</v>
      </c>
    </row>
    <row r="383" spans="1:34" x14ac:dyDescent="0.25">
      <c r="A383">
        <v>92977</v>
      </c>
      <c r="B383" t="s">
        <v>1162</v>
      </c>
      <c r="C383" t="s">
        <v>33</v>
      </c>
      <c r="D383">
        <v>0</v>
      </c>
      <c r="F383" t="s">
        <v>1148</v>
      </c>
      <c r="G383" t="s">
        <v>814</v>
      </c>
      <c r="H383" t="s">
        <v>1163</v>
      </c>
      <c r="I383" t="s">
        <v>1164</v>
      </c>
      <c r="J383" t="s">
        <v>1165</v>
      </c>
      <c r="K383" t="s">
        <v>1166</v>
      </c>
      <c r="L383" t="s">
        <v>1167</v>
      </c>
      <c r="M383" t="s">
        <v>590</v>
      </c>
      <c r="N383" t="s">
        <v>288</v>
      </c>
      <c r="O383" t="s">
        <v>207</v>
      </c>
      <c r="P383" t="s">
        <v>208</v>
      </c>
      <c r="Q383" t="s">
        <v>587</v>
      </c>
      <c r="R383" t="s">
        <v>63</v>
      </c>
      <c r="S383" t="s">
        <v>128</v>
      </c>
      <c r="T383" t="s">
        <v>209</v>
      </c>
      <c r="U383" t="s">
        <v>210</v>
      </c>
      <c r="W383" t="s">
        <v>211</v>
      </c>
      <c r="X383">
        <v>3</v>
      </c>
      <c r="Y383">
        <v>0</v>
      </c>
      <c r="Z383">
        <v>0</v>
      </c>
      <c r="AA383">
        <v>0</v>
      </c>
      <c r="AB383">
        <v>723618</v>
      </c>
      <c r="AC383" t="s">
        <v>47</v>
      </c>
      <c r="AD383">
        <f>+VLOOKUP(T383,items!$A$2:$D$1255,4,0)</f>
        <v>0</v>
      </c>
      <c r="AE383">
        <f>+VLOOKUP(T383,Tabla1[],5,0)</f>
        <v>0</v>
      </c>
      <c r="AF383">
        <f t="shared" si="5"/>
        <v>6</v>
      </c>
    </row>
    <row r="384" spans="1:34" x14ac:dyDescent="0.25">
      <c r="A384">
        <v>92977</v>
      </c>
      <c r="B384" t="s">
        <v>1162</v>
      </c>
      <c r="C384" t="s">
        <v>33</v>
      </c>
      <c r="D384">
        <v>0</v>
      </c>
      <c r="F384" t="s">
        <v>1148</v>
      </c>
      <c r="G384" t="s">
        <v>814</v>
      </c>
      <c r="H384" t="s">
        <v>1163</v>
      </c>
      <c r="I384" t="s">
        <v>1164</v>
      </c>
      <c r="J384" t="s">
        <v>1165</v>
      </c>
      <c r="K384" t="s">
        <v>1166</v>
      </c>
      <c r="L384" t="s">
        <v>1167</v>
      </c>
      <c r="M384" t="s">
        <v>590</v>
      </c>
      <c r="N384" t="s">
        <v>288</v>
      </c>
      <c r="O384" t="s">
        <v>207</v>
      </c>
      <c r="P384" t="s">
        <v>208</v>
      </c>
      <c r="Q384" t="s">
        <v>587</v>
      </c>
      <c r="R384" t="s">
        <v>63</v>
      </c>
      <c r="S384" t="s">
        <v>128</v>
      </c>
      <c r="T384" t="s">
        <v>1062</v>
      </c>
      <c r="U384" t="s">
        <v>1063</v>
      </c>
      <c r="V384" t="s">
        <v>1168</v>
      </c>
      <c r="X384">
        <v>3</v>
      </c>
      <c r="Y384">
        <v>0</v>
      </c>
      <c r="Z384">
        <v>0</v>
      </c>
      <c r="AA384">
        <v>0</v>
      </c>
      <c r="AB384">
        <v>3173823</v>
      </c>
      <c r="AC384" t="s">
        <v>47</v>
      </c>
      <c r="AD384">
        <f>+VLOOKUP(T384,items!$A$2:$D$1255,4,0)</f>
        <v>0</v>
      </c>
      <c r="AE384">
        <f>+VLOOKUP(T384,Tabla1[],5,0)</f>
        <v>0</v>
      </c>
      <c r="AF384">
        <f t="shared" si="5"/>
        <v>6</v>
      </c>
    </row>
    <row r="385" spans="1:32" x14ac:dyDescent="0.25">
      <c r="A385">
        <v>92977</v>
      </c>
      <c r="B385" t="s">
        <v>1162</v>
      </c>
      <c r="C385" t="s">
        <v>33</v>
      </c>
      <c r="D385">
        <v>0</v>
      </c>
      <c r="F385" t="s">
        <v>1148</v>
      </c>
      <c r="G385" t="s">
        <v>814</v>
      </c>
      <c r="H385" t="s">
        <v>1163</v>
      </c>
      <c r="I385" t="s">
        <v>1164</v>
      </c>
      <c r="J385" t="s">
        <v>1165</v>
      </c>
      <c r="K385" t="s">
        <v>1166</v>
      </c>
      <c r="L385" t="s">
        <v>1167</v>
      </c>
      <c r="M385" t="s">
        <v>590</v>
      </c>
      <c r="N385" t="s">
        <v>288</v>
      </c>
      <c r="O385" t="s">
        <v>207</v>
      </c>
      <c r="P385" t="s">
        <v>208</v>
      </c>
      <c r="Q385" t="s">
        <v>587</v>
      </c>
      <c r="R385" t="s">
        <v>63</v>
      </c>
      <c r="S385" t="s">
        <v>128</v>
      </c>
      <c r="T385" t="s">
        <v>1169</v>
      </c>
      <c r="U385" t="s">
        <v>1170</v>
      </c>
      <c r="X385">
        <v>6</v>
      </c>
      <c r="Y385">
        <v>600</v>
      </c>
      <c r="Z385">
        <v>500</v>
      </c>
      <c r="AA385">
        <v>0</v>
      </c>
      <c r="AB385">
        <v>908478</v>
      </c>
      <c r="AC385" t="s">
        <v>47</v>
      </c>
      <c r="AD385">
        <f>+VLOOKUP(T385,items!$A$2:$D$1255,4,0)</f>
        <v>0</v>
      </c>
      <c r="AE385">
        <f>+VLOOKUP(T385,Tabla1[],5,0)</f>
        <v>0</v>
      </c>
      <c r="AF385">
        <f t="shared" si="5"/>
        <v>6</v>
      </c>
    </row>
    <row r="386" spans="1:32" x14ac:dyDescent="0.25">
      <c r="A386">
        <v>92996</v>
      </c>
      <c r="B386" t="s">
        <v>1171</v>
      </c>
      <c r="C386" t="s">
        <v>75</v>
      </c>
      <c r="D386">
        <v>0</v>
      </c>
      <c r="F386" t="s">
        <v>1048</v>
      </c>
      <c r="G386" t="s">
        <v>852</v>
      </c>
      <c r="H386" t="s">
        <v>1172</v>
      </c>
      <c r="I386" t="s">
        <v>37</v>
      </c>
      <c r="J386" t="s">
        <v>1173</v>
      </c>
      <c r="K386" t="s">
        <v>1174</v>
      </c>
      <c r="L386" t="s">
        <v>37</v>
      </c>
      <c r="M386" t="s">
        <v>399</v>
      </c>
      <c r="N386" t="s">
        <v>399</v>
      </c>
      <c r="O386" t="s">
        <v>460</v>
      </c>
      <c r="P386" t="s">
        <v>207</v>
      </c>
      <c r="Q386" t="s">
        <v>208</v>
      </c>
      <c r="R386" t="s">
        <v>127</v>
      </c>
      <c r="S386" t="s">
        <v>44</v>
      </c>
      <c r="T386" t="s">
        <v>1175</v>
      </c>
      <c r="U386" t="s">
        <v>1176</v>
      </c>
      <c r="X386">
        <v>20</v>
      </c>
      <c r="Y386">
        <v>0</v>
      </c>
      <c r="Z386">
        <v>0</v>
      </c>
      <c r="AA386">
        <v>0</v>
      </c>
      <c r="AB386">
        <v>2346000</v>
      </c>
      <c r="AC386" t="s">
        <v>47</v>
      </c>
      <c r="AD386">
        <f>+VLOOKUP(T386,items!$A$2:$D$1255,4,0)</f>
        <v>0</v>
      </c>
      <c r="AE386">
        <f>+VLOOKUP(T386,Tabla1[],5,0)</f>
        <v>0</v>
      </c>
      <c r="AF386">
        <f t="shared" ref="AF386:AF449" si="6">+MONTH(O386)</f>
        <v>6</v>
      </c>
    </row>
    <row r="387" spans="1:32" x14ac:dyDescent="0.25">
      <c r="A387">
        <v>92997</v>
      </c>
      <c r="B387" t="s">
        <v>1177</v>
      </c>
      <c r="C387" t="s">
        <v>75</v>
      </c>
      <c r="D387">
        <v>0</v>
      </c>
      <c r="F387" t="s">
        <v>1048</v>
      </c>
      <c r="G387" t="s">
        <v>808</v>
      </c>
      <c r="H387" t="s">
        <v>1178</v>
      </c>
      <c r="I387" t="s">
        <v>37</v>
      </c>
      <c r="J387" t="s">
        <v>1179</v>
      </c>
      <c r="K387" t="s">
        <v>1180</v>
      </c>
      <c r="L387" t="s">
        <v>37</v>
      </c>
      <c r="M387" t="s">
        <v>927</v>
      </c>
      <c r="N387" t="s">
        <v>927</v>
      </c>
      <c r="O387" t="s">
        <v>815</v>
      </c>
      <c r="P387" t="s">
        <v>590</v>
      </c>
      <c r="Q387" t="s">
        <v>590</v>
      </c>
      <c r="R387" t="s">
        <v>43</v>
      </c>
      <c r="S387" t="s">
        <v>164</v>
      </c>
      <c r="T387" t="s">
        <v>165</v>
      </c>
      <c r="U387" t="s">
        <v>166</v>
      </c>
      <c r="X387">
        <v>11.5</v>
      </c>
      <c r="Y387">
        <v>0</v>
      </c>
      <c r="Z387">
        <v>0</v>
      </c>
      <c r="AA387">
        <v>0</v>
      </c>
      <c r="AB387">
        <v>604900</v>
      </c>
      <c r="AC387" t="s">
        <v>47</v>
      </c>
      <c r="AD387">
        <f>+VLOOKUP(T387,items!$A$2:$D$1255,4,0)</f>
        <v>0</v>
      </c>
      <c r="AE387">
        <f>+VLOOKUP(T387,Tabla1[],5,0)</f>
        <v>0</v>
      </c>
      <c r="AF387">
        <f t="shared" si="6"/>
        <v>5</v>
      </c>
    </row>
    <row r="388" spans="1:32" x14ac:dyDescent="0.25">
      <c r="A388">
        <v>92997</v>
      </c>
      <c r="B388" t="s">
        <v>1177</v>
      </c>
      <c r="C388" t="s">
        <v>75</v>
      </c>
      <c r="D388">
        <v>0</v>
      </c>
      <c r="F388" t="s">
        <v>1048</v>
      </c>
      <c r="G388" t="s">
        <v>808</v>
      </c>
      <c r="H388" t="s">
        <v>1178</v>
      </c>
      <c r="I388" t="s">
        <v>37</v>
      </c>
      <c r="J388" t="s">
        <v>1179</v>
      </c>
      <c r="K388" t="s">
        <v>1180</v>
      </c>
      <c r="L388" t="s">
        <v>37</v>
      </c>
      <c r="M388" t="s">
        <v>927</v>
      </c>
      <c r="N388" t="s">
        <v>927</v>
      </c>
      <c r="O388" t="s">
        <v>815</v>
      </c>
      <c r="P388" t="s">
        <v>590</v>
      </c>
      <c r="Q388" t="s">
        <v>590</v>
      </c>
      <c r="R388" t="s">
        <v>43</v>
      </c>
      <c r="S388" t="s">
        <v>164</v>
      </c>
      <c r="T388" t="s">
        <v>1181</v>
      </c>
      <c r="U388" t="s">
        <v>1182</v>
      </c>
      <c r="X388">
        <v>11.5</v>
      </c>
      <c r="Y388">
        <v>0</v>
      </c>
      <c r="Z388">
        <v>0</v>
      </c>
      <c r="AA388">
        <v>0</v>
      </c>
      <c r="AB388">
        <v>604900</v>
      </c>
      <c r="AC388" t="s">
        <v>47</v>
      </c>
      <c r="AD388">
        <f>+VLOOKUP(T388,items!$A$2:$D$1255,4,0)</f>
        <v>0</v>
      </c>
      <c r="AE388">
        <f>+VLOOKUP(T388,Tabla1[],5,0)</f>
        <v>0</v>
      </c>
      <c r="AF388">
        <f t="shared" si="6"/>
        <v>5</v>
      </c>
    </row>
    <row r="389" spans="1:32" x14ac:dyDescent="0.25">
      <c r="A389">
        <v>93033</v>
      </c>
      <c r="B389" t="s">
        <v>1183</v>
      </c>
      <c r="C389" t="s">
        <v>75</v>
      </c>
      <c r="D389">
        <v>0</v>
      </c>
      <c r="F389" t="s">
        <v>1048</v>
      </c>
      <c r="G389" t="s">
        <v>571</v>
      </c>
      <c r="H389" t="s">
        <v>1184</v>
      </c>
      <c r="I389" t="s">
        <v>37</v>
      </c>
      <c r="J389" t="s">
        <v>1185</v>
      </c>
      <c r="K389" t="s">
        <v>1186</v>
      </c>
      <c r="L389" t="s">
        <v>1187</v>
      </c>
      <c r="M389" t="s">
        <v>254</v>
      </c>
      <c r="N389" t="s">
        <v>254</v>
      </c>
      <c r="O389" t="s">
        <v>1188</v>
      </c>
      <c r="P389" t="s">
        <v>680</v>
      </c>
      <c r="Q389" t="s">
        <v>1031</v>
      </c>
      <c r="R389" t="s">
        <v>127</v>
      </c>
      <c r="S389" t="s">
        <v>108</v>
      </c>
      <c r="T389" t="s">
        <v>388</v>
      </c>
      <c r="U389" t="s">
        <v>389</v>
      </c>
      <c r="X389">
        <v>76</v>
      </c>
      <c r="Y389">
        <v>0</v>
      </c>
      <c r="Z389">
        <v>0</v>
      </c>
      <c r="AA389">
        <v>0</v>
      </c>
      <c r="AB389">
        <v>3952000</v>
      </c>
      <c r="AC389" t="s">
        <v>47</v>
      </c>
      <c r="AD389">
        <f>+VLOOKUP(T389,items!$A$2:$D$1255,4,0)</f>
        <v>0</v>
      </c>
      <c r="AE389">
        <f>+VLOOKUP(T389,Tabla1[],5,0)</f>
        <v>0</v>
      </c>
      <c r="AF389">
        <f t="shared" si="6"/>
        <v>9</v>
      </c>
    </row>
    <row r="390" spans="1:32" x14ac:dyDescent="0.25">
      <c r="A390">
        <v>93033</v>
      </c>
      <c r="B390" t="s">
        <v>1183</v>
      </c>
      <c r="C390" t="s">
        <v>75</v>
      </c>
      <c r="D390">
        <v>0</v>
      </c>
      <c r="F390" t="s">
        <v>1048</v>
      </c>
      <c r="G390" t="s">
        <v>571</v>
      </c>
      <c r="H390" t="s">
        <v>1184</v>
      </c>
      <c r="I390" t="s">
        <v>37</v>
      </c>
      <c r="J390" t="s">
        <v>1185</v>
      </c>
      <c r="K390" t="s">
        <v>1186</v>
      </c>
      <c r="L390" t="s">
        <v>1187</v>
      </c>
      <c r="M390" t="s">
        <v>254</v>
      </c>
      <c r="N390" t="s">
        <v>254</v>
      </c>
      <c r="O390" t="s">
        <v>1188</v>
      </c>
      <c r="P390" t="s">
        <v>680</v>
      </c>
      <c r="Q390" t="s">
        <v>1031</v>
      </c>
      <c r="R390" t="s">
        <v>127</v>
      </c>
      <c r="S390" t="s">
        <v>108</v>
      </c>
      <c r="T390" t="s">
        <v>414</v>
      </c>
      <c r="U390" t="s">
        <v>415</v>
      </c>
      <c r="X390">
        <v>1</v>
      </c>
      <c r="Y390">
        <v>0</v>
      </c>
      <c r="Z390">
        <v>0</v>
      </c>
      <c r="AA390">
        <v>0</v>
      </c>
      <c r="AB390">
        <v>240000</v>
      </c>
      <c r="AC390" t="s">
        <v>47</v>
      </c>
      <c r="AD390">
        <f>+VLOOKUP(T390,items!$A$2:$D$1255,4,0)</f>
        <v>0</v>
      </c>
      <c r="AE390">
        <f>+VLOOKUP(T390,Tabla1[],5,0)</f>
        <v>0</v>
      </c>
      <c r="AF390">
        <f t="shared" si="6"/>
        <v>9</v>
      </c>
    </row>
    <row r="391" spans="1:32" x14ac:dyDescent="0.25">
      <c r="A391">
        <v>93033</v>
      </c>
      <c r="B391" t="s">
        <v>1183</v>
      </c>
      <c r="C391" t="s">
        <v>75</v>
      </c>
      <c r="D391">
        <v>0</v>
      </c>
      <c r="F391" t="s">
        <v>1048</v>
      </c>
      <c r="G391" t="s">
        <v>571</v>
      </c>
      <c r="H391" t="s">
        <v>1184</v>
      </c>
      <c r="I391" t="s">
        <v>37</v>
      </c>
      <c r="J391" t="s">
        <v>1185</v>
      </c>
      <c r="K391" t="s">
        <v>1186</v>
      </c>
      <c r="L391" t="s">
        <v>1187</v>
      </c>
      <c r="M391" t="s">
        <v>254</v>
      </c>
      <c r="N391" t="s">
        <v>254</v>
      </c>
      <c r="O391" t="s">
        <v>1188</v>
      </c>
      <c r="P391" t="s">
        <v>680</v>
      </c>
      <c r="Q391" t="s">
        <v>1031</v>
      </c>
      <c r="R391" t="s">
        <v>127</v>
      </c>
      <c r="S391" t="s">
        <v>108</v>
      </c>
      <c r="T391" t="s">
        <v>299</v>
      </c>
      <c r="U391" t="s">
        <v>300</v>
      </c>
      <c r="X391">
        <v>1</v>
      </c>
      <c r="Y391">
        <v>0</v>
      </c>
      <c r="Z391">
        <v>0</v>
      </c>
      <c r="AA391">
        <v>0</v>
      </c>
      <c r="AB391">
        <v>3392000</v>
      </c>
      <c r="AC391" t="s">
        <v>47</v>
      </c>
      <c r="AD391">
        <f>+VLOOKUP(T391,items!$A$2:$D$1255,4,0)</f>
        <v>0</v>
      </c>
      <c r="AE391">
        <f>+VLOOKUP(T391,Tabla1[],5,0)</f>
        <v>0</v>
      </c>
      <c r="AF391">
        <f t="shared" si="6"/>
        <v>9</v>
      </c>
    </row>
    <row r="392" spans="1:32" x14ac:dyDescent="0.25">
      <c r="A392">
        <v>93033</v>
      </c>
      <c r="B392" t="s">
        <v>1183</v>
      </c>
      <c r="C392" t="s">
        <v>75</v>
      </c>
      <c r="D392">
        <v>0</v>
      </c>
      <c r="F392" t="s">
        <v>1048</v>
      </c>
      <c r="G392" t="s">
        <v>571</v>
      </c>
      <c r="H392" t="s">
        <v>1184</v>
      </c>
      <c r="I392" t="s">
        <v>37</v>
      </c>
      <c r="J392" t="s">
        <v>1185</v>
      </c>
      <c r="K392" t="s">
        <v>1186</v>
      </c>
      <c r="L392" t="s">
        <v>1187</v>
      </c>
      <c r="M392" t="s">
        <v>254</v>
      </c>
      <c r="N392" t="s">
        <v>254</v>
      </c>
      <c r="O392" t="s">
        <v>1188</v>
      </c>
      <c r="P392" t="s">
        <v>680</v>
      </c>
      <c r="Q392" t="s">
        <v>1031</v>
      </c>
      <c r="R392" t="s">
        <v>127</v>
      </c>
      <c r="S392" t="s">
        <v>108</v>
      </c>
      <c r="T392" t="s">
        <v>94</v>
      </c>
      <c r="U392" t="s">
        <v>95</v>
      </c>
      <c r="X392">
        <v>1</v>
      </c>
      <c r="Y392">
        <v>0</v>
      </c>
      <c r="Z392">
        <v>0</v>
      </c>
      <c r="AA392">
        <v>0</v>
      </c>
      <c r="AB392">
        <v>2400000</v>
      </c>
      <c r="AC392" t="s">
        <v>47</v>
      </c>
      <c r="AD392" t="e">
        <f>+VLOOKUP(T392,items!$A$2:$D$1255,4,0)</f>
        <v>#N/A</v>
      </c>
      <c r="AE392" t="e">
        <f>+VLOOKUP(T392,Tabla1[],5,0)</f>
        <v>#N/A</v>
      </c>
      <c r="AF392">
        <f t="shared" si="6"/>
        <v>9</v>
      </c>
    </row>
    <row r="393" spans="1:32" x14ac:dyDescent="0.25">
      <c r="A393">
        <v>93033</v>
      </c>
      <c r="B393" t="s">
        <v>1183</v>
      </c>
      <c r="C393" t="s">
        <v>75</v>
      </c>
      <c r="D393">
        <v>0</v>
      </c>
      <c r="F393" t="s">
        <v>1048</v>
      </c>
      <c r="G393" t="s">
        <v>571</v>
      </c>
      <c r="H393" t="s">
        <v>1184</v>
      </c>
      <c r="I393" t="s">
        <v>37</v>
      </c>
      <c r="J393" t="s">
        <v>1185</v>
      </c>
      <c r="K393" t="s">
        <v>1186</v>
      </c>
      <c r="L393" t="s">
        <v>1187</v>
      </c>
      <c r="M393" t="s">
        <v>254</v>
      </c>
      <c r="N393" t="s">
        <v>254</v>
      </c>
      <c r="O393" t="s">
        <v>1188</v>
      </c>
      <c r="P393" t="s">
        <v>680</v>
      </c>
      <c r="Q393" t="s">
        <v>1031</v>
      </c>
      <c r="R393" t="s">
        <v>127</v>
      </c>
      <c r="S393" t="s">
        <v>108</v>
      </c>
      <c r="T393" t="s">
        <v>390</v>
      </c>
      <c r="U393" t="s">
        <v>391</v>
      </c>
      <c r="X393">
        <v>1</v>
      </c>
      <c r="Y393">
        <v>0</v>
      </c>
      <c r="Z393">
        <v>0</v>
      </c>
      <c r="AA393">
        <v>0</v>
      </c>
      <c r="AB393">
        <v>2160000</v>
      </c>
      <c r="AC393" t="s">
        <v>47</v>
      </c>
      <c r="AD393" t="e">
        <f>+VLOOKUP(T393,items!$A$2:$D$1255,4,0)</f>
        <v>#N/A</v>
      </c>
      <c r="AE393" t="e">
        <f>+VLOOKUP(T393,Tabla1[],5,0)</f>
        <v>#N/A</v>
      </c>
      <c r="AF393">
        <f t="shared" si="6"/>
        <v>9</v>
      </c>
    </row>
    <row r="394" spans="1:32" x14ac:dyDescent="0.25">
      <c r="A394">
        <v>93033</v>
      </c>
      <c r="B394" t="s">
        <v>1183</v>
      </c>
      <c r="C394" t="s">
        <v>75</v>
      </c>
      <c r="D394">
        <v>0</v>
      </c>
      <c r="F394" t="s">
        <v>1048</v>
      </c>
      <c r="G394" t="s">
        <v>571</v>
      </c>
      <c r="H394" t="s">
        <v>1184</v>
      </c>
      <c r="I394" t="s">
        <v>37</v>
      </c>
      <c r="J394" t="s">
        <v>1185</v>
      </c>
      <c r="K394" t="s">
        <v>1186</v>
      </c>
      <c r="L394" t="s">
        <v>1187</v>
      </c>
      <c r="M394" t="s">
        <v>254</v>
      </c>
      <c r="N394" t="s">
        <v>254</v>
      </c>
      <c r="O394" t="s">
        <v>1188</v>
      </c>
      <c r="P394" t="s">
        <v>680</v>
      </c>
      <c r="Q394" t="s">
        <v>1031</v>
      </c>
      <c r="R394" t="s">
        <v>127</v>
      </c>
      <c r="S394" t="s">
        <v>108</v>
      </c>
      <c r="T394" t="s">
        <v>392</v>
      </c>
      <c r="U394" t="s">
        <v>393</v>
      </c>
      <c r="X394">
        <v>1</v>
      </c>
      <c r="Y394">
        <v>0</v>
      </c>
      <c r="Z394">
        <v>0</v>
      </c>
      <c r="AA394">
        <v>0</v>
      </c>
      <c r="AB394">
        <v>80000</v>
      </c>
      <c r="AC394" t="s">
        <v>47</v>
      </c>
      <c r="AD394" t="e">
        <f>+VLOOKUP(T394,items!$A$2:$D$1255,4,0)</f>
        <v>#N/A</v>
      </c>
      <c r="AE394" t="e">
        <f>+VLOOKUP(T394,Tabla1[],5,0)</f>
        <v>#N/A</v>
      </c>
      <c r="AF394">
        <f t="shared" si="6"/>
        <v>9</v>
      </c>
    </row>
    <row r="395" spans="1:32" x14ac:dyDescent="0.25">
      <c r="A395">
        <v>93039</v>
      </c>
      <c r="B395" t="s">
        <v>1003</v>
      </c>
      <c r="C395" t="s">
        <v>33</v>
      </c>
      <c r="D395">
        <v>0</v>
      </c>
      <c r="F395" t="s">
        <v>1189</v>
      </c>
      <c r="G395" t="s">
        <v>944</v>
      </c>
      <c r="H395" t="s">
        <v>1190</v>
      </c>
      <c r="I395" t="s">
        <v>37</v>
      </c>
      <c r="J395" t="s">
        <v>1191</v>
      </c>
      <c r="K395" t="s">
        <v>1192</v>
      </c>
      <c r="L395" t="s">
        <v>1193</v>
      </c>
      <c r="M395" t="s">
        <v>200</v>
      </c>
      <c r="N395" t="s">
        <v>200</v>
      </c>
      <c r="O395" t="s">
        <v>460</v>
      </c>
      <c r="P395" t="s">
        <v>206</v>
      </c>
      <c r="Q395" t="s">
        <v>223</v>
      </c>
      <c r="R395" t="s">
        <v>63</v>
      </c>
      <c r="S395" t="s">
        <v>44</v>
      </c>
      <c r="T395" t="s">
        <v>1194</v>
      </c>
      <c r="U395" t="s">
        <v>1195</v>
      </c>
      <c r="W395" t="s">
        <v>117</v>
      </c>
      <c r="X395">
        <v>1</v>
      </c>
      <c r="Y395">
        <v>0</v>
      </c>
      <c r="Z395">
        <v>0</v>
      </c>
      <c r="AA395">
        <v>0</v>
      </c>
      <c r="AB395">
        <v>0</v>
      </c>
      <c r="AC395" t="s">
        <v>47</v>
      </c>
      <c r="AD395">
        <f>+VLOOKUP(T395,items!$A$2:$D$1255,4,0)</f>
        <v>0</v>
      </c>
      <c r="AE395">
        <f>+VLOOKUP(T395,Tabla1[],5,0)</f>
        <v>0</v>
      </c>
      <c r="AF395">
        <f t="shared" si="6"/>
        <v>6</v>
      </c>
    </row>
    <row r="396" spans="1:32" x14ac:dyDescent="0.25">
      <c r="A396">
        <v>93039</v>
      </c>
      <c r="B396" t="s">
        <v>1003</v>
      </c>
      <c r="C396" t="s">
        <v>33</v>
      </c>
      <c r="D396">
        <v>0</v>
      </c>
      <c r="F396" t="s">
        <v>1189</v>
      </c>
      <c r="G396" t="s">
        <v>944</v>
      </c>
      <c r="H396" t="s">
        <v>1190</v>
      </c>
      <c r="I396" t="s">
        <v>37</v>
      </c>
      <c r="J396" t="s">
        <v>1191</v>
      </c>
      <c r="K396" t="s">
        <v>1192</v>
      </c>
      <c r="L396" t="s">
        <v>1193</v>
      </c>
      <c r="M396" t="s">
        <v>200</v>
      </c>
      <c r="N396" t="s">
        <v>200</v>
      </c>
      <c r="O396" t="s">
        <v>460</v>
      </c>
      <c r="P396" t="s">
        <v>206</v>
      </c>
      <c r="Q396" t="s">
        <v>223</v>
      </c>
      <c r="R396" t="s">
        <v>63</v>
      </c>
      <c r="S396" t="s">
        <v>44</v>
      </c>
      <c r="T396" t="s">
        <v>1196</v>
      </c>
      <c r="U396" t="s">
        <v>1197</v>
      </c>
      <c r="V396" t="s">
        <v>958</v>
      </c>
      <c r="W396" t="s">
        <v>117</v>
      </c>
      <c r="X396">
        <v>1</v>
      </c>
      <c r="Y396">
        <v>0</v>
      </c>
      <c r="Z396">
        <v>0</v>
      </c>
      <c r="AA396">
        <v>0</v>
      </c>
      <c r="AB396">
        <v>0</v>
      </c>
      <c r="AC396" t="s">
        <v>47</v>
      </c>
      <c r="AD396" t="str">
        <f>+VLOOKUP(T396,items!$A$2:$D$1255,4,0)</f>
        <v>MUEBLES</v>
      </c>
      <c r="AE396">
        <f>+VLOOKUP(T396,Tabla1[],5,0)</f>
        <v>0</v>
      </c>
      <c r="AF396">
        <f t="shared" si="6"/>
        <v>6</v>
      </c>
    </row>
    <row r="397" spans="1:32" x14ac:dyDescent="0.25">
      <c r="A397">
        <v>93040</v>
      </c>
      <c r="B397" t="s">
        <v>1198</v>
      </c>
      <c r="C397" t="s">
        <v>33</v>
      </c>
      <c r="D397">
        <v>0</v>
      </c>
      <c r="F397" t="s">
        <v>1189</v>
      </c>
      <c r="G397" t="s">
        <v>526</v>
      </c>
      <c r="H397" t="s">
        <v>1199</v>
      </c>
      <c r="I397" t="s">
        <v>1200</v>
      </c>
      <c r="J397" t="s">
        <v>1201</v>
      </c>
      <c r="K397" t="s">
        <v>1202</v>
      </c>
      <c r="L397" t="s">
        <v>1203</v>
      </c>
      <c r="M397" t="s">
        <v>470</v>
      </c>
      <c r="N397" t="s">
        <v>866</v>
      </c>
      <c r="O397" t="s">
        <v>365</v>
      </c>
      <c r="P397" t="s">
        <v>408</v>
      </c>
      <c r="Q397" t="s">
        <v>1204</v>
      </c>
      <c r="R397" t="s">
        <v>127</v>
      </c>
      <c r="S397" t="s">
        <v>88</v>
      </c>
      <c r="T397" t="s">
        <v>1205</v>
      </c>
      <c r="U397" t="s">
        <v>1206</v>
      </c>
      <c r="X397">
        <v>31</v>
      </c>
      <c r="Y397">
        <v>0</v>
      </c>
      <c r="Z397">
        <v>0</v>
      </c>
      <c r="AA397">
        <v>0</v>
      </c>
      <c r="AB397">
        <v>1162980748</v>
      </c>
      <c r="AC397" t="s">
        <v>47</v>
      </c>
      <c r="AD397" t="str">
        <f>+VLOOKUP(T397,items!$A$2:$D$1255,4,0)</f>
        <v>MEMBRANA</v>
      </c>
      <c r="AE397">
        <f>+VLOOKUP(T397,Tabla1[],5,0)</f>
        <v>0</v>
      </c>
      <c r="AF397">
        <f t="shared" si="6"/>
        <v>7</v>
      </c>
    </row>
    <row r="398" spans="1:32" x14ac:dyDescent="0.25">
      <c r="A398">
        <v>93040</v>
      </c>
      <c r="B398" t="s">
        <v>1198</v>
      </c>
      <c r="C398" t="s">
        <v>33</v>
      </c>
      <c r="D398">
        <v>0</v>
      </c>
      <c r="F398" t="s">
        <v>1189</v>
      </c>
      <c r="G398" t="s">
        <v>526</v>
      </c>
      <c r="H398" t="s">
        <v>1199</v>
      </c>
      <c r="I398" t="s">
        <v>1200</v>
      </c>
      <c r="J398" t="s">
        <v>1201</v>
      </c>
      <c r="K398" t="s">
        <v>1202</v>
      </c>
      <c r="L398" t="s">
        <v>1203</v>
      </c>
      <c r="M398" t="s">
        <v>470</v>
      </c>
      <c r="N398" t="s">
        <v>866</v>
      </c>
      <c r="O398" t="s">
        <v>365</v>
      </c>
      <c r="P398" t="s">
        <v>408</v>
      </c>
      <c r="Q398" t="s">
        <v>1204</v>
      </c>
      <c r="R398" t="s">
        <v>127</v>
      </c>
      <c r="S398" t="s">
        <v>88</v>
      </c>
      <c r="T398" t="s">
        <v>94</v>
      </c>
      <c r="U398" t="s">
        <v>95</v>
      </c>
      <c r="X398">
        <v>1</v>
      </c>
      <c r="Y398">
        <v>0</v>
      </c>
      <c r="Z398">
        <v>0</v>
      </c>
      <c r="AA398">
        <v>0</v>
      </c>
      <c r="AB398">
        <v>3000000</v>
      </c>
      <c r="AC398" t="s">
        <v>47</v>
      </c>
      <c r="AD398" t="e">
        <f>+VLOOKUP(T398,items!$A$2:$D$1255,4,0)</f>
        <v>#N/A</v>
      </c>
      <c r="AE398" t="e">
        <f>+VLOOKUP(T398,Tabla1[],5,0)</f>
        <v>#N/A</v>
      </c>
      <c r="AF398">
        <f t="shared" si="6"/>
        <v>7</v>
      </c>
    </row>
    <row r="399" spans="1:32" x14ac:dyDescent="0.25">
      <c r="A399">
        <v>93040</v>
      </c>
      <c r="B399" t="s">
        <v>1198</v>
      </c>
      <c r="C399" t="s">
        <v>33</v>
      </c>
      <c r="D399">
        <v>0</v>
      </c>
      <c r="F399" t="s">
        <v>1189</v>
      </c>
      <c r="G399" t="s">
        <v>526</v>
      </c>
      <c r="H399" t="s">
        <v>1199</v>
      </c>
      <c r="I399" t="s">
        <v>1200</v>
      </c>
      <c r="J399" t="s">
        <v>1201</v>
      </c>
      <c r="K399" t="s">
        <v>1202</v>
      </c>
      <c r="L399" t="s">
        <v>1203</v>
      </c>
      <c r="M399" t="s">
        <v>470</v>
      </c>
      <c r="N399" t="s">
        <v>866</v>
      </c>
      <c r="O399" t="s">
        <v>365</v>
      </c>
      <c r="P399" t="s">
        <v>408</v>
      </c>
      <c r="Q399" t="s">
        <v>1204</v>
      </c>
      <c r="R399" t="s">
        <v>127</v>
      </c>
      <c r="S399" t="s">
        <v>88</v>
      </c>
      <c r="T399" t="s">
        <v>94</v>
      </c>
      <c r="U399" t="s">
        <v>95</v>
      </c>
      <c r="X399">
        <v>50</v>
      </c>
      <c r="Y399">
        <v>0</v>
      </c>
      <c r="Z399">
        <v>0</v>
      </c>
      <c r="AA399">
        <v>0</v>
      </c>
      <c r="AB399">
        <v>18000000</v>
      </c>
      <c r="AC399" t="s">
        <v>47</v>
      </c>
      <c r="AD399" t="e">
        <f>+VLOOKUP(T399,items!$A$2:$D$1255,4,0)</f>
        <v>#N/A</v>
      </c>
      <c r="AE399" t="e">
        <f>+VLOOKUP(T399,Tabla1[],5,0)</f>
        <v>#N/A</v>
      </c>
      <c r="AF399">
        <f t="shared" si="6"/>
        <v>7</v>
      </c>
    </row>
    <row r="400" spans="1:32" x14ac:dyDescent="0.25">
      <c r="A400">
        <v>93040</v>
      </c>
      <c r="B400" t="s">
        <v>1198</v>
      </c>
      <c r="C400" t="s">
        <v>33</v>
      </c>
      <c r="D400">
        <v>0</v>
      </c>
      <c r="F400" t="s">
        <v>1189</v>
      </c>
      <c r="G400" t="s">
        <v>526</v>
      </c>
      <c r="H400" t="s">
        <v>1199</v>
      </c>
      <c r="I400" t="s">
        <v>1200</v>
      </c>
      <c r="J400" t="s">
        <v>1201</v>
      </c>
      <c r="K400" t="s">
        <v>1202</v>
      </c>
      <c r="L400" t="s">
        <v>1203</v>
      </c>
      <c r="M400" t="s">
        <v>470</v>
      </c>
      <c r="N400" t="s">
        <v>866</v>
      </c>
      <c r="O400" t="s">
        <v>365</v>
      </c>
      <c r="P400" t="s">
        <v>408</v>
      </c>
      <c r="Q400" t="s">
        <v>1204</v>
      </c>
      <c r="R400" t="s">
        <v>127</v>
      </c>
      <c r="S400" t="s">
        <v>88</v>
      </c>
      <c r="T400" t="s">
        <v>331</v>
      </c>
      <c r="U400" t="s">
        <v>332</v>
      </c>
      <c r="X400">
        <v>50</v>
      </c>
      <c r="Y400">
        <v>0</v>
      </c>
      <c r="Z400">
        <v>0</v>
      </c>
      <c r="AA400">
        <v>0</v>
      </c>
      <c r="AB400">
        <v>6000000</v>
      </c>
      <c r="AC400" t="s">
        <v>47</v>
      </c>
      <c r="AD400" t="e">
        <f>+VLOOKUP(T400,items!$A$2:$D$1255,4,0)</f>
        <v>#N/A</v>
      </c>
      <c r="AE400" t="e">
        <f>+VLOOKUP(T400,Tabla1[],5,0)</f>
        <v>#N/A</v>
      </c>
      <c r="AF400">
        <f t="shared" si="6"/>
        <v>7</v>
      </c>
    </row>
    <row r="401" spans="1:34" x14ac:dyDescent="0.25">
      <c r="A401">
        <v>93040</v>
      </c>
      <c r="B401" t="s">
        <v>1198</v>
      </c>
      <c r="C401" t="s">
        <v>33</v>
      </c>
      <c r="D401">
        <v>0</v>
      </c>
      <c r="F401" t="s">
        <v>1189</v>
      </c>
      <c r="G401" t="s">
        <v>526</v>
      </c>
      <c r="H401" t="s">
        <v>1199</v>
      </c>
      <c r="I401" t="s">
        <v>1200</v>
      </c>
      <c r="J401" t="s">
        <v>1201</v>
      </c>
      <c r="K401" t="s">
        <v>1202</v>
      </c>
      <c r="L401" t="s">
        <v>1203</v>
      </c>
      <c r="M401" t="s">
        <v>470</v>
      </c>
      <c r="N401" t="s">
        <v>866</v>
      </c>
      <c r="O401" t="s">
        <v>365</v>
      </c>
      <c r="P401" t="s">
        <v>408</v>
      </c>
      <c r="Q401" t="s">
        <v>1204</v>
      </c>
      <c r="R401" t="s">
        <v>127</v>
      </c>
      <c r="S401" t="s">
        <v>88</v>
      </c>
      <c r="T401" t="s">
        <v>392</v>
      </c>
      <c r="U401" t="s">
        <v>393</v>
      </c>
      <c r="X401">
        <v>1</v>
      </c>
      <c r="Y401">
        <v>0</v>
      </c>
      <c r="Z401">
        <v>0</v>
      </c>
      <c r="AA401">
        <v>0</v>
      </c>
      <c r="AB401">
        <v>150000</v>
      </c>
      <c r="AC401" t="s">
        <v>47</v>
      </c>
      <c r="AD401" t="e">
        <f>+VLOOKUP(T401,items!$A$2:$D$1255,4,0)</f>
        <v>#N/A</v>
      </c>
      <c r="AE401" t="e">
        <f>+VLOOKUP(T401,Tabla1[],5,0)</f>
        <v>#N/A</v>
      </c>
      <c r="AF401">
        <f t="shared" si="6"/>
        <v>7</v>
      </c>
    </row>
    <row r="402" spans="1:34" x14ac:dyDescent="0.25">
      <c r="A402">
        <v>93105</v>
      </c>
      <c r="B402" t="s">
        <v>1207</v>
      </c>
      <c r="C402" t="s">
        <v>33</v>
      </c>
      <c r="D402">
        <v>0</v>
      </c>
      <c r="F402" t="s">
        <v>1049</v>
      </c>
      <c r="G402" t="s">
        <v>572</v>
      </c>
      <c r="H402" t="s">
        <v>1208</v>
      </c>
      <c r="I402" t="s">
        <v>1209</v>
      </c>
      <c r="J402" t="s">
        <v>1210</v>
      </c>
      <c r="K402" t="s">
        <v>1211</v>
      </c>
      <c r="L402" t="s">
        <v>1212</v>
      </c>
      <c r="M402" t="s">
        <v>1019</v>
      </c>
      <c r="N402" t="s">
        <v>682</v>
      </c>
      <c r="O402" t="s">
        <v>1213</v>
      </c>
      <c r="P402" t="s">
        <v>1214</v>
      </c>
      <c r="Q402" t="s">
        <v>1215</v>
      </c>
      <c r="R402" t="s">
        <v>127</v>
      </c>
      <c r="S402" t="s">
        <v>346</v>
      </c>
      <c r="T402" t="s">
        <v>1216</v>
      </c>
      <c r="U402" t="s">
        <v>1217</v>
      </c>
      <c r="X402">
        <v>1</v>
      </c>
      <c r="Y402">
        <v>0</v>
      </c>
      <c r="Z402">
        <v>0</v>
      </c>
      <c r="AA402">
        <v>0</v>
      </c>
      <c r="AB402">
        <v>59300000</v>
      </c>
      <c r="AC402" t="s">
        <v>47</v>
      </c>
      <c r="AD402" t="str">
        <f>+VLOOKUP(T402,items!$A$2:$D$1255,4,0)</f>
        <v>MEMBRANA</v>
      </c>
      <c r="AE402">
        <f>+VLOOKUP(T402,Tabla1[],5,0)</f>
        <v>0</v>
      </c>
      <c r="AF402">
        <f t="shared" si="6"/>
        <v>11</v>
      </c>
    </row>
    <row r="403" spans="1:34" x14ac:dyDescent="0.25">
      <c r="A403">
        <v>93105</v>
      </c>
      <c r="B403" t="s">
        <v>1207</v>
      </c>
      <c r="C403" t="s">
        <v>33</v>
      </c>
      <c r="D403">
        <v>0</v>
      </c>
      <c r="F403" t="s">
        <v>1049</v>
      </c>
      <c r="G403" t="s">
        <v>572</v>
      </c>
      <c r="H403" t="s">
        <v>1208</v>
      </c>
      <c r="I403" t="s">
        <v>1209</v>
      </c>
      <c r="J403" t="s">
        <v>1210</v>
      </c>
      <c r="K403" t="s">
        <v>1211</v>
      </c>
      <c r="L403" t="s">
        <v>1212</v>
      </c>
      <c r="M403" t="s">
        <v>1019</v>
      </c>
      <c r="N403" t="s">
        <v>682</v>
      </c>
      <c r="O403" t="s">
        <v>1213</v>
      </c>
      <c r="P403" t="s">
        <v>1214</v>
      </c>
      <c r="Q403" t="s">
        <v>1215</v>
      </c>
      <c r="R403" t="s">
        <v>127</v>
      </c>
      <c r="S403" t="s">
        <v>346</v>
      </c>
      <c r="T403" t="s">
        <v>1218</v>
      </c>
      <c r="U403" t="s">
        <v>1219</v>
      </c>
      <c r="X403">
        <v>1</v>
      </c>
      <c r="Y403">
        <v>0</v>
      </c>
      <c r="Z403">
        <v>0</v>
      </c>
      <c r="AA403">
        <v>0</v>
      </c>
      <c r="AB403">
        <v>80100000</v>
      </c>
      <c r="AC403" t="s">
        <v>47</v>
      </c>
      <c r="AD403" t="str">
        <f>+VLOOKUP(T403,items!$A$2:$D$1255,4,0)</f>
        <v>MEMBRANA</v>
      </c>
      <c r="AE403">
        <f>+VLOOKUP(T403,Tabla1[],5,0)</f>
        <v>0</v>
      </c>
      <c r="AF403">
        <f t="shared" si="6"/>
        <v>11</v>
      </c>
    </row>
    <row r="404" spans="1:34" x14ac:dyDescent="0.25">
      <c r="A404">
        <v>93157</v>
      </c>
      <c r="B404" t="s">
        <v>1220</v>
      </c>
      <c r="C404" t="s">
        <v>33</v>
      </c>
      <c r="D404">
        <v>0</v>
      </c>
      <c r="F404" t="s">
        <v>1221</v>
      </c>
      <c r="G404" t="s">
        <v>595</v>
      </c>
      <c r="H404" t="s">
        <v>1222</v>
      </c>
      <c r="I404" t="s">
        <v>37</v>
      </c>
      <c r="J404" t="s">
        <v>1223</v>
      </c>
      <c r="K404" t="s">
        <v>1224</v>
      </c>
      <c r="L404" t="s">
        <v>1225</v>
      </c>
      <c r="M404" t="s">
        <v>944</v>
      </c>
      <c r="N404" t="s">
        <v>944</v>
      </c>
      <c r="O404" t="s">
        <v>862</v>
      </c>
      <c r="P404" t="s">
        <v>460</v>
      </c>
      <c r="Q404" t="s">
        <v>587</v>
      </c>
      <c r="R404" t="s">
        <v>127</v>
      </c>
      <c r="S404" t="s">
        <v>44</v>
      </c>
      <c r="T404" t="s">
        <v>1226</v>
      </c>
      <c r="U404" t="s">
        <v>1227</v>
      </c>
      <c r="V404" t="s">
        <v>867</v>
      </c>
      <c r="X404">
        <v>1</v>
      </c>
      <c r="Y404">
        <v>0</v>
      </c>
      <c r="Z404">
        <v>0</v>
      </c>
      <c r="AA404">
        <v>0</v>
      </c>
      <c r="AB404">
        <v>2387854</v>
      </c>
      <c r="AC404" t="s">
        <v>47</v>
      </c>
      <c r="AD404" t="str">
        <f>+VLOOKUP(T404,items!$A$2:$D$1255,4,0)</f>
        <v>MUEBLES</v>
      </c>
      <c r="AE404">
        <f>+VLOOKUP(T404,Tabla1[],5,0)</f>
        <v>0</v>
      </c>
      <c r="AF404">
        <f t="shared" si="6"/>
        <v>6</v>
      </c>
    </row>
    <row r="405" spans="1:34" x14ac:dyDescent="0.25">
      <c r="A405">
        <v>93157</v>
      </c>
      <c r="B405" t="s">
        <v>1220</v>
      </c>
      <c r="C405" t="s">
        <v>33</v>
      </c>
      <c r="D405">
        <v>0</v>
      </c>
      <c r="F405" t="s">
        <v>1221</v>
      </c>
      <c r="G405" t="s">
        <v>595</v>
      </c>
      <c r="H405" t="s">
        <v>1222</v>
      </c>
      <c r="I405" t="s">
        <v>37</v>
      </c>
      <c r="J405" t="s">
        <v>1223</v>
      </c>
      <c r="K405" t="s">
        <v>1224</v>
      </c>
      <c r="L405" t="s">
        <v>1225</v>
      </c>
      <c r="M405" t="s">
        <v>944</v>
      </c>
      <c r="N405" t="s">
        <v>944</v>
      </c>
      <c r="O405" t="s">
        <v>862</v>
      </c>
      <c r="P405" t="s">
        <v>460</v>
      </c>
      <c r="Q405" t="s">
        <v>587</v>
      </c>
      <c r="R405" t="s">
        <v>127</v>
      </c>
      <c r="S405" t="s">
        <v>44</v>
      </c>
      <c r="T405" t="s">
        <v>868</v>
      </c>
      <c r="U405" t="s">
        <v>869</v>
      </c>
      <c r="V405" t="s">
        <v>867</v>
      </c>
      <c r="X405">
        <v>1</v>
      </c>
      <c r="Y405">
        <v>0</v>
      </c>
      <c r="Z405">
        <v>0</v>
      </c>
      <c r="AA405">
        <v>0</v>
      </c>
      <c r="AB405">
        <v>4775707</v>
      </c>
      <c r="AC405" t="s">
        <v>47</v>
      </c>
      <c r="AD405" t="str">
        <f>+VLOOKUP(T405,items!$A$2:$D$1255,4,0)</f>
        <v>MUEBLES</v>
      </c>
      <c r="AE405">
        <f>+VLOOKUP(T405,Tabla1[],5,0)</f>
        <v>0</v>
      </c>
      <c r="AF405">
        <f t="shared" si="6"/>
        <v>6</v>
      </c>
    </row>
    <row r="406" spans="1:34" x14ac:dyDescent="0.25">
      <c r="A406">
        <v>93214</v>
      </c>
      <c r="B406" t="s">
        <v>1228</v>
      </c>
      <c r="C406" t="s">
        <v>33</v>
      </c>
      <c r="D406">
        <v>0</v>
      </c>
      <c r="F406" t="s">
        <v>1229</v>
      </c>
      <c r="G406" t="s">
        <v>850</v>
      </c>
      <c r="H406" t="s">
        <v>1230</v>
      </c>
      <c r="I406" t="s">
        <v>37</v>
      </c>
      <c r="J406" t="s">
        <v>37</v>
      </c>
      <c r="K406" t="s">
        <v>1231</v>
      </c>
      <c r="L406" t="s">
        <v>37</v>
      </c>
      <c r="M406" t="s">
        <v>595</v>
      </c>
      <c r="N406" t="s">
        <v>595</v>
      </c>
      <c r="O406" t="s">
        <v>596</v>
      </c>
      <c r="P406" t="s">
        <v>597</v>
      </c>
      <c r="Q406" t="s">
        <v>597</v>
      </c>
      <c r="R406" t="s">
        <v>127</v>
      </c>
      <c r="S406" t="s">
        <v>88</v>
      </c>
      <c r="T406" t="s">
        <v>1232</v>
      </c>
      <c r="U406" t="s">
        <v>1233</v>
      </c>
      <c r="X406">
        <v>16</v>
      </c>
      <c r="Y406">
        <v>0</v>
      </c>
      <c r="Z406">
        <v>0</v>
      </c>
      <c r="AA406">
        <v>0</v>
      </c>
      <c r="AB406">
        <v>2309280</v>
      </c>
      <c r="AC406" t="s">
        <v>47</v>
      </c>
      <c r="AD406">
        <f>+VLOOKUP(T406,items!$A$2:$D$1255,4,0)</f>
        <v>0</v>
      </c>
      <c r="AE406">
        <f>+VLOOKUP(T406,Tabla1[],5,0)</f>
        <v>0</v>
      </c>
      <c r="AF406">
        <f t="shared" si="6"/>
        <v>5</v>
      </c>
    </row>
    <row r="407" spans="1:34" x14ac:dyDescent="0.25">
      <c r="A407">
        <v>93219</v>
      </c>
      <c r="B407" t="s">
        <v>1234</v>
      </c>
      <c r="C407" t="s">
        <v>75</v>
      </c>
      <c r="D407">
        <v>0</v>
      </c>
      <c r="F407" t="s">
        <v>1050</v>
      </c>
      <c r="G407" t="s">
        <v>808</v>
      </c>
      <c r="H407" t="s">
        <v>1235</v>
      </c>
      <c r="I407" t="s">
        <v>1236</v>
      </c>
      <c r="J407" t="s">
        <v>1237</v>
      </c>
      <c r="K407" t="s">
        <v>1238</v>
      </c>
      <c r="L407" t="s">
        <v>37</v>
      </c>
      <c r="M407" t="s">
        <v>927</v>
      </c>
      <c r="N407" t="s">
        <v>590</v>
      </c>
      <c r="O407" t="s">
        <v>596</v>
      </c>
      <c r="P407" t="s">
        <v>944</v>
      </c>
      <c r="Q407" t="s">
        <v>944</v>
      </c>
      <c r="R407" t="s">
        <v>43</v>
      </c>
      <c r="S407" t="s">
        <v>164</v>
      </c>
      <c r="T407" t="s">
        <v>857</v>
      </c>
      <c r="U407" t="s">
        <v>858</v>
      </c>
      <c r="V407" t="s">
        <v>578</v>
      </c>
      <c r="W407" t="s">
        <v>93</v>
      </c>
      <c r="X407">
        <v>1</v>
      </c>
      <c r="Y407">
        <v>4000</v>
      </c>
      <c r="Z407">
        <v>0</v>
      </c>
      <c r="AA407">
        <v>1500</v>
      </c>
      <c r="AB407">
        <v>1742000</v>
      </c>
      <c r="AC407" t="s">
        <v>47</v>
      </c>
      <c r="AD407" t="str">
        <f>+VLOOKUP(T407,items!$A$2:$D$1255,4,0)</f>
        <v>SOMBRALINA</v>
      </c>
      <c r="AE407" t="str">
        <f>+VLOOKUP(T407,Tabla1[],5,0)</f>
        <v>MANUAL</v>
      </c>
      <c r="AF407">
        <f t="shared" si="6"/>
        <v>5</v>
      </c>
    </row>
    <row r="408" spans="1:34" x14ac:dyDescent="0.25">
      <c r="A408">
        <v>93225</v>
      </c>
      <c r="B408" t="s">
        <v>1239</v>
      </c>
      <c r="C408" t="s">
        <v>33</v>
      </c>
      <c r="D408">
        <v>0</v>
      </c>
      <c r="F408" t="s">
        <v>1050</v>
      </c>
      <c r="G408" t="s">
        <v>288</v>
      </c>
      <c r="H408" t="s">
        <v>1240</v>
      </c>
      <c r="I408" t="s">
        <v>37</v>
      </c>
      <c r="J408" t="s">
        <v>1241</v>
      </c>
      <c r="K408" t="s">
        <v>1242</v>
      </c>
      <c r="L408" t="s">
        <v>37</v>
      </c>
      <c r="M408" t="s">
        <v>292</v>
      </c>
      <c r="N408" t="s">
        <v>292</v>
      </c>
      <c r="O408" t="s">
        <v>399</v>
      </c>
      <c r="P408" t="s">
        <v>206</v>
      </c>
      <c r="Q408" t="s">
        <v>206</v>
      </c>
      <c r="R408" t="s">
        <v>411</v>
      </c>
      <c r="S408" t="s">
        <v>1243</v>
      </c>
      <c r="T408" t="s">
        <v>217</v>
      </c>
      <c r="U408" t="s">
        <v>218</v>
      </c>
      <c r="X408">
        <v>1</v>
      </c>
      <c r="Y408">
        <v>0</v>
      </c>
      <c r="Z408">
        <v>0</v>
      </c>
      <c r="AA408">
        <v>0</v>
      </c>
      <c r="AB408">
        <v>550000</v>
      </c>
      <c r="AC408" t="s">
        <v>47</v>
      </c>
      <c r="AD408">
        <f>+VLOOKUP(T408,items!$A$2:$D$1255,4,0)</f>
        <v>0</v>
      </c>
      <c r="AE408">
        <f>+VLOOKUP(T408,Tabla1[],5,0)</f>
        <v>0</v>
      </c>
      <c r="AF408">
        <f t="shared" si="6"/>
        <v>6</v>
      </c>
    </row>
    <row r="409" spans="1:34" x14ac:dyDescent="0.25">
      <c r="A409">
        <v>93225</v>
      </c>
      <c r="B409" t="s">
        <v>1239</v>
      </c>
      <c r="C409" t="s">
        <v>33</v>
      </c>
      <c r="D409">
        <v>0</v>
      </c>
      <c r="F409" t="s">
        <v>1050</v>
      </c>
      <c r="G409" t="s">
        <v>288</v>
      </c>
      <c r="H409" t="s">
        <v>1240</v>
      </c>
      <c r="I409" t="s">
        <v>37</v>
      </c>
      <c r="J409" t="s">
        <v>1241</v>
      </c>
      <c r="K409" t="s">
        <v>1242</v>
      </c>
      <c r="L409" t="s">
        <v>37</v>
      </c>
      <c r="M409" t="s">
        <v>292</v>
      </c>
      <c r="N409" t="s">
        <v>292</v>
      </c>
      <c r="O409" t="s">
        <v>399</v>
      </c>
      <c r="P409" t="s">
        <v>206</v>
      </c>
      <c r="Q409" t="s">
        <v>206</v>
      </c>
      <c r="R409" t="s">
        <v>411</v>
      </c>
      <c r="S409" t="s">
        <v>1243</v>
      </c>
      <c r="T409" t="s">
        <v>219</v>
      </c>
      <c r="U409" t="s">
        <v>220</v>
      </c>
      <c r="X409">
        <v>8</v>
      </c>
      <c r="Y409">
        <v>0</v>
      </c>
      <c r="Z409">
        <v>0</v>
      </c>
      <c r="AA409">
        <v>0</v>
      </c>
      <c r="AB409">
        <v>1200000</v>
      </c>
      <c r="AC409" t="s">
        <v>47</v>
      </c>
      <c r="AD409">
        <f>+VLOOKUP(T409,items!$A$2:$D$1255,4,0)</f>
        <v>0</v>
      </c>
      <c r="AE409">
        <f>+VLOOKUP(T409,Tabla1[],5,0)</f>
        <v>0</v>
      </c>
      <c r="AF409">
        <f t="shared" si="6"/>
        <v>6</v>
      </c>
    </row>
    <row r="410" spans="1:34" x14ac:dyDescent="0.25">
      <c r="A410">
        <v>93232</v>
      </c>
      <c r="B410" t="s">
        <v>355</v>
      </c>
      <c r="C410" t="s">
        <v>75</v>
      </c>
      <c r="D410">
        <v>0</v>
      </c>
      <c r="F410" t="s">
        <v>1050</v>
      </c>
      <c r="G410" t="s">
        <v>1038</v>
      </c>
      <c r="H410" t="s">
        <v>1244</v>
      </c>
      <c r="I410" t="s">
        <v>1245</v>
      </c>
      <c r="J410" t="s">
        <v>1246</v>
      </c>
      <c r="K410" t="s">
        <v>1247</v>
      </c>
      <c r="L410" t="s">
        <v>1248</v>
      </c>
      <c r="M410" t="s">
        <v>645</v>
      </c>
      <c r="N410" t="s">
        <v>126</v>
      </c>
      <c r="O410" t="s">
        <v>85</v>
      </c>
      <c r="P410" t="s">
        <v>1249</v>
      </c>
      <c r="Q410" t="s">
        <v>1250</v>
      </c>
      <c r="R410" t="s">
        <v>63</v>
      </c>
      <c r="S410" t="s">
        <v>272</v>
      </c>
      <c r="T410" t="s">
        <v>1251</v>
      </c>
      <c r="U410" t="s">
        <v>1252</v>
      </c>
      <c r="X410">
        <v>1</v>
      </c>
      <c r="Y410">
        <v>0</v>
      </c>
      <c r="Z410">
        <v>0</v>
      </c>
      <c r="AA410">
        <v>0</v>
      </c>
      <c r="AB410" s="14">
        <v>49197818.160000004</v>
      </c>
      <c r="AC410" t="s">
        <v>47</v>
      </c>
      <c r="AD410">
        <f>+VLOOKUP(T410,items!$A$2:$D$1255,4,0)</f>
        <v>0</v>
      </c>
      <c r="AE410">
        <f>+VLOOKUP(T410,Tabla1[],5,0)</f>
        <v>0</v>
      </c>
      <c r="AF410">
        <f t="shared" si="6"/>
        <v>4</v>
      </c>
      <c r="AG410">
        <v>3816</v>
      </c>
      <c r="AH410" s="14">
        <v>49197818.160000004</v>
      </c>
    </row>
    <row r="411" spans="1:34" x14ac:dyDescent="0.25">
      <c r="A411">
        <v>93232</v>
      </c>
      <c r="B411" t="s">
        <v>355</v>
      </c>
      <c r="C411" t="s">
        <v>75</v>
      </c>
      <c r="D411">
        <v>0</v>
      </c>
      <c r="F411" t="s">
        <v>1050</v>
      </c>
      <c r="G411" t="s">
        <v>1038</v>
      </c>
      <c r="H411" t="s">
        <v>1244</v>
      </c>
      <c r="I411" t="s">
        <v>1245</v>
      </c>
      <c r="J411" t="s">
        <v>1246</v>
      </c>
      <c r="K411" t="s">
        <v>1247</v>
      </c>
      <c r="L411" t="s">
        <v>1248</v>
      </c>
      <c r="M411" t="s">
        <v>645</v>
      </c>
      <c r="N411" t="s">
        <v>126</v>
      </c>
      <c r="O411" t="s">
        <v>85</v>
      </c>
      <c r="P411" t="s">
        <v>1249</v>
      </c>
      <c r="Q411" t="s">
        <v>1250</v>
      </c>
      <c r="R411" t="s">
        <v>63</v>
      </c>
      <c r="S411" t="s">
        <v>272</v>
      </c>
      <c r="T411" t="s">
        <v>1253</v>
      </c>
      <c r="U411" t="s">
        <v>1254</v>
      </c>
      <c r="W411" t="s">
        <v>465</v>
      </c>
      <c r="X411">
        <v>3</v>
      </c>
      <c r="Y411">
        <v>3450</v>
      </c>
      <c r="Z411">
        <v>0</v>
      </c>
      <c r="AA411">
        <v>5170</v>
      </c>
      <c r="AB411" s="14">
        <v>131886798.47999999</v>
      </c>
      <c r="AC411" t="s">
        <v>47</v>
      </c>
      <c r="AD411" t="str">
        <f>+VLOOKUP(T411,items!$A$2:$D$1255,4,0)</f>
        <v>PERGOLA</v>
      </c>
      <c r="AE411" t="str">
        <f>+VLOOKUP(T411,Tabla1[],5,0)</f>
        <v>MAXI PERGOLAM</v>
      </c>
      <c r="AF411">
        <f t="shared" si="6"/>
        <v>4</v>
      </c>
      <c r="AG411">
        <v>3816</v>
      </c>
      <c r="AH411" s="14">
        <v>131886798.47999999</v>
      </c>
    </row>
    <row r="412" spans="1:34" x14ac:dyDescent="0.25">
      <c r="A412">
        <v>93246</v>
      </c>
      <c r="B412" t="s">
        <v>1255</v>
      </c>
      <c r="C412" t="s">
        <v>75</v>
      </c>
      <c r="D412">
        <v>0</v>
      </c>
      <c r="F412" t="s">
        <v>1050</v>
      </c>
      <c r="G412" t="s">
        <v>227</v>
      </c>
      <c r="H412" t="s">
        <v>1256</v>
      </c>
      <c r="I412" t="s">
        <v>1257</v>
      </c>
      <c r="J412" t="s">
        <v>1258</v>
      </c>
      <c r="K412" t="s">
        <v>1259</v>
      </c>
      <c r="L412" t="s">
        <v>1260</v>
      </c>
      <c r="M412" t="s">
        <v>324</v>
      </c>
      <c r="N412" t="s">
        <v>1261</v>
      </c>
      <c r="O412" t="s">
        <v>409</v>
      </c>
      <c r="P412" t="s">
        <v>1262</v>
      </c>
      <c r="Q412" t="s">
        <v>1263</v>
      </c>
      <c r="R412" t="s">
        <v>63</v>
      </c>
      <c r="S412" t="s">
        <v>256</v>
      </c>
      <c r="T412" t="s">
        <v>1264</v>
      </c>
      <c r="U412" t="s">
        <v>1265</v>
      </c>
      <c r="V412" t="s">
        <v>468</v>
      </c>
      <c r="W412" t="s">
        <v>111</v>
      </c>
      <c r="X412">
        <v>1</v>
      </c>
      <c r="Y412">
        <v>4850</v>
      </c>
      <c r="Z412">
        <v>0</v>
      </c>
      <c r="AA412">
        <v>650</v>
      </c>
      <c r="AB412">
        <v>4961095</v>
      </c>
      <c r="AC412" t="s">
        <v>47</v>
      </c>
      <c r="AD412" t="str">
        <f>+VLOOKUP(T412,items!$A$2:$D$1255,4,0)</f>
        <v>BANETA</v>
      </c>
      <c r="AE412" t="str">
        <f>+VLOOKUP(T412,Tabla1[],5,0)</f>
        <v>PROYECTANTE</v>
      </c>
      <c r="AF412">
        <f t="shared" si="6"/>
        <v>8</v>
      </c>
    </row>
    <row r="413" spans="1:34" x14ac:dyDescent="0.25">
      <c r="A413">
        <v>93246</v>
      </c>
      <c r="B413" t="s">
        <v>1255</v>
      </c>
      <c r="C413" t="s">
        <v>75</v>
      </c>
      <c r="D413">
        <v>0</v>
      </c>
      <c r="F413" t="s">
        <v>1050</v>
      </c>
      <c r="G413" t="s">
        <v>227</v>
      </c>
      <c r="H413" t="s">
        <v>1256</v>
      </c>
      <c r="I413" t="s">
        <v>1257</v>
      </c>
      <c r="J413" t="s">
        <v>1258</v>
      </c>
      <c r="K413" t="s">
        <v>1259</v>
      </c>
      <c r="L413" t="s">
        <v>1260</v>
      </c>
      <c r="M413" t="s">
        <v>324</v>
      </c>
      <c r="N413" t="s">
        <v>1261</v>
      </c>
      <c r="O413" t="s">
        <v>409</v>
      </c>
      <c r="P413" t="s">
        <v>1262</v>
      </c>
      <c r="Q413" t="s">
        <v>1263</v>
      </c>
      <c r="R413" t="s">
        <v>63</v>
      </c>
      <c r="S413" t="s">
        <v>256</v>
      </c>
      <c r="T413" t="s">
        <v>1266</v>
      </c>
      <c r="U413" t="s">
        <v>1267</v>
      </c>
      <c r="V413" t="s">
        <v>1268</v>
      </c>
      <c r="W413" t="s">
        <v>111</v>
      </c>
      <c r="X413">
        <v>1</v>
      </c>
      <c r="Y413">
        <v>3700</v>
      </c>
      <c r="Z413">
        <v>2000</v>
      </c>
      <c r="AA413">
        <v>0</v>
      </c>
      <c r="AB413">
        <v>3836086</v>
      </c>
      <c r="AC413" t="s">
        <v>47</v>
      </c>
      <c r="AD413" t="str">
        <f>+VLOOKUP(T413,items!$A$2:$D$1255,4,0)</f>
        <v>BANETA</v>
      </c>
      <c r="AE413" t="str">
        <f>+VLOOKUP(T413,Tabla1[],5,0)</f>
        <v>GUILLOTINA</v>
      </c>
      <c r="AF413">
        <f t="shared" si="6"/>
        <v>8</v>
      </c>
    </row>
    <row r="414" spans="1:34" x14ac:dyDescent="0.25">
      <c r="A414">
        <v>93246</v>
      </c>
      <c r="B414" t="s">
        <v>1255</v>
      </c>
      <c r="C414" t="s">
        <v>75</v>
      </c>
      <c r="D414">
        <v>0</v>
      </c>
      <c r="F414" t="s">
        <v>1050</v>
      </c>
      <c r="G414" t="s">
        <v>227</v>
      </c>
      <c r="H414" t="s">
        <v>1256</v>
      </c>
      <c r="I414" t="s">
        <v>1257</v>
      </c>
      <c r="J414" t="s">
        <v>1258</v>
      </c>
      <c r="K414" t="s">
        <v>1259</v>
      </c>
      <c r="L414" t="s">
        <v>1260</v>
      </c>
      <c r="M414" t="s">
        <v>324</v>
      </c>
      <c r="N414" t="s">
        <v>1261</v>
      </c>
      <c r="O414" t="s">
        <v>409</v>
      </c>
      <c r="P414" t="s">
        <v>1262</v>
      </c>
      <c r="Q414" t="s">
        <v>1263</v>
      </c>
      <c r="R414" t="s">
        <v>63</v>
      </c>
      <c r="S414" t="s">
        <v>256</v>
      </c>
      <c r="T414" t="s">
        <v>1269</v>
      </c>
      <c r="U414" t="s">
        <v>1270</v>
      </c>
      <c r="V414" t="s">
        <v>1268</v>
      </c>
      <c r="X414">
        <v>1</v>
      </c>
      <c r="Y414">
        <v>3570</v>
      </c>
      <c r="Z414">
        <v>0</v>
      </c>
      <c r="AA414">
        <v>1940</v>
      </c>
      <c r="AB414">
        <v>615156</v>
      </c>
      <c r="AC414" t="s">
        <v>47</v>
      </c>
      <c r="AD414">
        <f>+VLOOKUP(T414,items!$A$2:$D$1255,4,0)</f>
        <v>0</v>
      </c>
      <c r="AE414">
        <f>+VLOOKUP(T414,Tabla1[],5,0)</f>
        <v>0</v>
      </c>
      <c r="AF414">
        <f t="shared" si="6"/>
        <v>8</v>
      </c>
    </row>
    <row r="415" spans="1:34" x14ac:dyDescent="0.25">
      <c r="A415">
        <v>93246</v>
      </c>
      <c r="B415" t="s">
        <v>1255</v>
      </c>
      <c r="C415" t="s">
        <v>75</v>
      </c>
      <c r="D415">
        <v>0</v>
      </c>
      <c r="F415" t="s">
        <v>1050</v>
      </c>
      <c r="G415" t="s">
        <v>227</v>
      </c>
      <c r="H415" t="s">
        <v>1256</v>
      </c>
      <c r="I415" t="s">
        <v>1257</v>
      </c>
      <c r="J415" t="s">
        <v>1258</v>
      </c>
      <c r="K415" t="s">
        <v>1259</v>
      </c>
      <c r="L415" t="s">
        <v>1260</v>
      </c>
      <c r="M415" t="s">
        <v>324</v>
      </c>
      <c r="N415" t="s">
        <v>1261</v>
      </c>
      <c r="O415" t="s">
        <v>409</v>
      </c>
      <c r="P415" t="s">
        <v>1262</v>
      </c>
      <c r="Q415" t="s">
        <v>1263</v>
      </c>
      <c r="R415" t="s">
        <v>63</v>
      </c>
      <c r="S415" t="s">
        <v>256</v>
      </c>
      <c r="T415" t="s">
        <v>1271</v>
      </c>
      <c r="U415" t="s">
        <v>1272</v>
      </c>
      <c r="W415" t="s">
        <v>111</v>
      </c>
      <c r="X415">
        <v>1</v>
      </c>
      <c r="Y415">
        <v>4850</v>
      </c>
      <c r="Z415">
        <v>0</v>
      </c>
      <c r="AA415">
        <v>0</v>
      </c>
      <c r="AB415">
        <v>485660</v>
      </c>
      <c r="AC415" t="s">
        <v>47</v>
      </c>
      <c r="AD415">
        <f>+VLOOKUP(T415,items!$A$2:$D$1255,4,0)</f>
        <v>0</v>
      </c>
      <c r="AE415">
        <f>+VLOOKUP(T415,Tabla1[],5,0)</f>
        <v>0</v>
      </c>
      <c r="AF415">
        <f t="shared" si="6"/>
        <v>8</v>
      </c>
    </row>
    <row r="416" spans="1:34" x14ac:dyDescent="0.25">
      <c r="A416">
        <v>93246</v>
      </c>
      <c r="B416" t="s">
        <v>1255</v>
      </c>
      <c r="C416" t="s">
        <v>75</v>
      </c>
      <c r="D416">
        <v>0</v>
      </c>
      <c r="F416" t="s">
        <v>1050</v>
      </c>
      <c r="G416" t="s">
        <v>227</v>
      </c>
      <c r="H416" t="s">
        <v>1256</v>
      </c>
      <c r="I416" t="s">
        <v>1257</v>
      </c>
      <c r="J416" t="s">
        <v>1258</v>
      </c>
      <c r="K416" t="s">
        <v>1259</v>
      </c>
      <c r="L416" t="s">
        <v>1260</v>
      </c>
      <c r="M416" t="s">
        <v>324</v>
      </c>
      <c r="N416" t="s">
        <v>1261</v>
      </c>
      <c r="O416" t="s">
        <v>409</v>
      </c>
      <c r="P416" t="s">
        <v>1262</v>
      </c>
      <c r="Q416" t="s">
        <v>1263</v>
      </c>
      <c r="R416" t="s">
        <v>63</v>
      </c>
      <c r="S416" t="s">
        <v>256</v>
      </c>
      <c r="T416" t="s">
        <v>576</v>
      </c>
      <c r="U416" t="s">
        <v>577</v>
      </c>
      <c r="W416" t="s">
        <v>111</v>
      </c>
      <c r="X416">
        <v>4</v>
      </c>
      <c r="Y416">
        <v>0</v>
      </c>
      <c r="Z416">
        <v>0</v>
      </c>
      <c r="AA416">
        <v>0</v>
      </c>
      <c r="AB416">
        <v>265596</v>
      </c>
      <c r="AC416" t="s">
        <v>47</v>
      </c>
      <c r="AD416">
        <f>+VLOOKUP(T416,items!$A$2:$D$1255,4,0)</f>
        <v>0</v>
      </c>
      <c r="AE416">
        <f>+VLOOKUP(T416,Tabla1[],5,0)</f>
        <v>0</v>
      </c>
      <c r="AF416">
        <f t="shared" si="6"/>
        <v>8</v>
      </c>
    </row>
    <row r="417" spans="1:32" x14ac:dyDescent="0.25">
      <c r="A417">
        <v>93246</v>
      </c>
      <c r="B417" t="s">
        <v>1255</v>
      </c>
      <c r="C417" t="s">
        <v>75</v>
      </c>
      <c r="D417">
        <v>0</v>
      </c>
      <c r="F417" t="s">
        <v>1050</v>
      </c>
      <c r="G417" t="s">
        <v>227</v>
      </c>
      <c r="H417" t="s">
        <v>1256</v>
      </c>
      <c r="I417" t="s">
        <v>1257</v>
      </c>
      <c r="J417" t="s">
        <v>1258</v>
      </c>
      <c r="K417" t="s">
        <v>1259</v>
      </c>
      <c r="L417" t="s">
        <v>1260</v>
      </c>
      <c r="M417" t="s">
        <v>324</v>
      </c>
      <c r="N417" t="s">
        <v>1261</v>
      </c>
      <c r="O417" t="s">
        <v>409</v>
      </c>
      <c r="P417" t="s">
        <v>1262</v>
      </c>
      <c r="Q417" t="s">
        <v>1263</v>
      </c>
      <c r="R417" t="s">
        <v>63</v>
      </c>
      <c r="S417" t="s">
        <v>256</v>
      </c>
      <c r="T417" t="s">
        <v>993</v>
      </c>
      <c r="U417" t="s">
        <v>994</v>
      </c>
      <c r="W417" t="s">
        <v>111</v>
      </c>
      <c r="X417">
        <v>4</v>
      </c>
      <c r="Y417">
        <v>0</v>
      </c>
      <c r="Z417">
        <v>0</v>
      </c>
      <c r="AA417">
        <v>0</v>
      </c>
      <c r="AB417">
        <v>273208</v>
      </c>
      <c r="AC417" t="s">
        <v>47</v>
      </c>
      <c r="AD417">
        <f>+VLOOKUP(T417,items!$A$2:$D$1255,4,0)</f>
        <v>0</v>
      </c>
      <c r="AE417">
        <f>+VLOOKUP(T417,Tabla1[],5,0)</f>
        <v>0</v>
      </c>
      <c r="AF417">
        <f t="shared" si="6"/>
        <v>8</v>
      </c>
    </row>
    <row r="418" spans="1:32" x14ac:dyDescent="0.25">
      <c r="A418">
        <v>93246</v>
      </c>
      <c r="B418" t="s">
        <v>1255</v>
      </c>
      <c r="C418" t="s">
        <v>75</v>
      </c>
      <c r="D418">
        <v>0</v>
      </c>
      <c r="F418" t="s">
        <v>1050</v>
      </c>
      <c r="G418" t="s">
        <v>227</v>
      </c>
      <c r="H418" t="s">
        <v>1256</v>
      </c>
      <c r="I418" t="s">
        <v>1257</v>
      </c>
      <c r="J418" t="s">
        <v>1258</v>
      </c>
      <c r="K418" t="s">
        <v>1259</v>
      </c>
      <c r="L418" t="s">
        <v>1260</v>
      </c>
      <c r="M418" t="s">
        <v>324</v>
      </c>
      <c r="N418" t="s">
        <v>1261</v>
      </c>
      <c r="O418" t="s">
        <v>409</v>
      </c>
      <c r="P418" t="s">
        <v>1262</v>
      </c>
      <c r="Q418" t="s">
        <v>1263</v>
      </c>
      <c r="R418" t="s">
        <v>63</v>
      </c>
      <c r="S418" t="s">
        <v>256</v>
      </c>
      <c r="T418" t="s">
        <v>94</v>
      </c>
      <c r="U418" t="s">
        <v>95</v>
      </c>
      <c r="X418">
        <v>1</v>
      </c>
      <c r="Y418">
        <v>0</v>
      </c>
      <c r="Z418">
        <v>0</v>
      </c>
      <c r="AA418">
        <v>0</v>
      </c>
      <c r="AB418">
        <v>479050</v>
      </c>
      <c r="AC418" t="s">
        <v>47</v>
      </c>
      <c r="AD418" t="e">
        <f>+VLOOKUP(T418,items!$A$2:$D$1255,4,0)</f>
        <v>#N/A</v>
      </c>
      <c r="AE418" t="e">
        <f>+VLOOKUP(T418,Tabla1[],5,0)</f>
        <v>#N/A</v>
      </c>
      <c r="AF418">
        <f t="shared" si="6"/>
        <v>8</v>
      </c>
    </row>
    <row r="419" spans="1:32" x14ac:dyDescent="0.25">
      <c r="A419">
        <v>93246</v>
      </c>
      <c r="B419" t="s">
        <v>1255</v>
      </c>
      <c r="C419" t="s">
        <v>75</v>
      </c>
      <c r="D419">
        <v>0</v>
      </c>
      <c r="F419" t="s">
        <v>1050</v>
      </c>
      <c r="G419" t="s">
        <v>227</v>
      </c>
      <c r="H419" t="s">
        <v>1256</v>
      </c>
      <c r="I419" t="s">
        <v>1257</v>
      </c>
      <c r="J419" t="s">
        <v>1258</v>
      </c>
      <c r="K419" t="s">
        <v>1259</v>
      </c>
      <c r="L419" t="s">
        <v>1260</v>
      </c>
      <c r="M419" t="s">
        <v>324</v>
      </c>
      <c r="N419" t="s">
        <v>1261</v>
      </c>
      <c r="O419" t="s">
        <v>409</v>
      </c>
      <c r="P419" t="s">
        <v>1262</v>
      </c>
      <c r="Q419" t="s">
        <v>1263</v>
      </c>
      <c r="R419" t="s">
        <v>63</v>
      </c>
      <c r="S419" t="s">
        <v>256</v>
      </c>
      <c r="T419" t="s">
        <v>392</v>
      </c>
      <c r="U419" t="s">
        <v>393</v>
      </c>
      <c r="X419">
        <v>1</v>
      </c>
      <c r="Y419">
        <v>0</v>
      </c>
      <c r="Z419">
        <v>0</v>
      </c>
      <c r="AA419">
        <v>0</v>
      </c>
      <c r="AB419">
        <v>480000</v>
      </c>
      <c r="AC419" t="s">
        <v>47</v>
      </c>
      <c r="AD419" t="e">
        <f>+VLOOKUP(T419,items!$A$2:$D$1255,4,0)</f>
        <v>#N/A</v>
      </c>
      <c r="AE419" t="e">
        <f>+VLOOKUP(T419,Tabla1[],5,0)</f>
        <v>#N/A</v>
      </c>
      <c r="AF419">
        <f t="shared" si="6"/>
        <v>8</v>
      </c>
    </row>
    <row r="420" spans="1:32" x14ac:dyDescent="0.25">
      <c r="A420">
        <v>93246</v>
      </c>
      <c r="B420" t="s">
        <v>1255</v>
      </c>
      <c r="C420" t="s">
        <v>75</v>
      </c>
      <c r="D420">
        <v>0</v>
      </c>
      <c r="F420" t="s">
        <v>1050</v>
      </c>
      <c r="G420" t="s">
        <v>227</v>
      </c>
      <c r="H420" t="s">
        <v>1256</v>
      </c>
      <c r="I420" t="s">
        <v>1257</v>
      </c>
      <c r="J420" t="s">
        <v>1258</v>
      </c>
      <c r="K420" t="s">
        <v>1259</v>
      </c>
      <c r="L420" t="s">
        <v>1260</v>
      </c>
      <c r="M420" t="s">
        <v>324</v>
      </c>
      <c r="N420" t="s">
        <v>1261</v>
      </c>
      <c r="O420" t="s">
        <v>409</v>
      </c>
      <c r="P420" t="s">
        <v>1262</v>
      </c>
      <c r="Q420" t="s">
        <v>1263</v>
      </c>
      <c r="R420" t="s">
        <v>63</v>
      </c>
      <c r="S420" t="s">
        <v>256</v>
      </c>
      <c r="T420" t="s">
        <v>1273</v>
      </c>
      <c r="U420" t="s">
        <v>1274</v>
      </c>
      <c r="W420" t="s">
        <v>117</v>
      </c>
      <c r="X420">
        <v>1</v>
      </c>
      <c r="Y420">
        <v>3800</v>
      </c>
      <c r="Z420">
        <v>0</v>
      </c>
      <c r="AA420">
        <v>0</v>
      </c>
      <c r="AB420">
        <v>860925</v>
      </c>
      <c r="AC420" t="s">
        <v>47</v>
      </c>
      <c r="AD420">
        <f>+VLOOKUP(T420,items!$A$2:$D$1255,4,0)</f>
        <v>0</v>
      </c>
      <c r="AE420">
        <f>+VLOOKUP(T420,Tabla1[],5,0)</f>
        <v>0</v>
      </c>
      <c r="AF420">
        <f t="shared" si="6"/>
        <v>8</v>
      </c>
    </row>
    <row r="421" spans="1:32" x14ac:dyDescent="0.25">
      <c r="A421">
        <v>93253</v>
      </c>
      <c r="B421" t="s">
        <v>1275</v>
      </c>
      <c r="C421" t="s">
        <v>75</v>
      </c>
      <c r="D421">
        <v>0</v>
      </c>
      <c r="F421" t="s">
        <v>1050</v>
      </c>
      <c r="G421" t="s">
        <v>815</v>
      </c>
      <c r="H421" t="s">
        <v>1276</v>
      </c>
      <c r="I421" t="s">
        <v>37</v>
      </c>
      <c r="J421" t="s">
        <v>1277</v>
      </c>
      <c r="K421" t="s">
        <v>1278</v>
      </c>
      <c r="L421" t="s">
        <v>1279</v>
      </c>
      <c r="M421" t="s">
        <v>850</v>
      </c>
      <c r="N421" t="s">
        <v>850</v>
      </c>
      <c r="O421" t="s">
        <v>288</v>
      </c>
      <c r="P421" t="s">
        <v>293</v>
      </c>
      <c r="Q421" t="s">
        <v>1057</v>
      </c>
      <c r="R421" t="s">
        <v>127</v>
      </c>
      <c r="S421" t="s">
        <v>108</v>
      </c>
      <c r="T421" t="s">
        <v>1280</v>
      </c>
      <c r="U421" t="s">
        <v>1281</v>
      </c>
      <c r="X421">
        <v>2</v>
      </c>
      <c r="Y421">
        <v>0</v>
      </c>
      <c r="Z421">
        <v>0</v>
      </c>
      <c r="AA421">
        <v>0</v>
      </c>
      <c r="AB421">
        <v>36900</v>
      </c>
      <c r="AC421" t="s">
        <v>47</v>
      </c>
      <c r="AD421">
        <f>+VLOOKUP(T421,items!$A$2:$D$1255,4,0)</f>
        <v>0</v>
      </c>
      <c r="AE421">
        <f>+VLOOKUP(T421,Tabla1[],5,0)</f>
        <v>0</v>
      </c>
      <c r="AF421">
        <f t="shared" si="6"/>
        <v>5</v>
      </c>
    </row>
    <row r="422" spans="1:32" x14ac:dyDescent="0.25">
      <c r="A422">
        <v>93253</v>
      </c>
      <c r="B422" t="s">
        <v>1275</v>
      </c>
      <c r="C422" t="s">
        <v>75</v>
      </c>
      <c r="D422">
        <v>0</v>
      </c>
      <c r="F422" t="s">
        <v>1050</v>
      </c>
      <c r="G422" t="s">
        <v>815</v>
      </c>
      <c r="H422" t="s">
        <v>1276</v>
      </c>
      <c r="I422" t="s">
        <v>37</v>
      </c>
      <c r="J422" t="s">
        <v>1277</v>
      </c>
      <c r="K422" t="s">
        <v>1278</v>
      </c>
      <c r="L422" t="s">
        <v>1279</v>
      </c>
      <c r="M422" t="s">
        <v>850</v>
      </c>
      <c r="N422" t="s">
        <v>850</v>
      </c>
      <c r="O422" t="s">
        <v>288</v>
      </c>
      <c r="P422" t="s">
        <v>293</v>
      </c>
      <c r="Q422" t="s">
        <v>1057</v>
      </c>
      <c r="R422" t="s">
        <v>127</v>
      </c>
      <c r="S422" t="s">
        <v>108</v>
      </c>
      <c r="T422" t="s">
        <v>1282</v>
      </c>
      <c r="U422" t="s">
        <v>1283</v>
      </c>
      <c r="X422">
        <v>4</v>
      </c>
      <c r="Y422">
        <v>0</v>
      </c>
      <c r="Z422">
        <v>0</v>
      </c>
      <c r="AA422">
        <v>0</v>
      </c>
      <c r="AB422">
        <v>54900</v>
      </c>
      <c r="AC422" t="s">
        <v>47</v>
      </c>
      <c r="AD422">
        <f>+VLOOKUP(T422,items!$A$2:$D$1255,4,0)</f>
        <v>0</v>
      </c>
      <c r="AE422">
        <f>+VLOOKUP(T422,Tabla1[],5,0)</f>
        <v>0</v>
      </c>
      <c r="AF422">
        <f t="shared" si="6"/>
        <v>5</v>
      </c>
    </row>
    <row r="423" spans="1:32" x14ac:dyDescent="0.25">
      <c r="A423">
        <v>93253</v>
      </c>
      <c r="B423" t="s">
        <v>1275</v>
      </c>
      <c r="C423" t="s">
        <v>75</v>
      </c>
      <c r="D423">
        <v>0</v>
      </c>
      <c r="F423" t="s">
        <v>1050</v>
      </c>
      <c r="G423" t="s">
        <v>815</v>
      </c>
      <c r="H423" t="s">
        <v>1276</v>
      </c>
      <c r="I423" t="s">
        <v>37</v>
      </c>
      <c r="J423" t="s">
        <v>1277</v>
      </c>
      <c r="K423" t="s">
        <v>1278</v>
      </c>
      <c r="L423" t="s">
        <v>1279</v>
      </c>
      <c r="M423" t="s">
        <v>850</v>
      </c>
      <c r="N423" t="s">
        <v>850</v>
      </c>
      <c r="O423" t="s">
        <v>288</v>
      </c>
      <c r="P423" t="s">
        <v>293</v>
      </c>
      <c r="Q423" t="s">
        <v>1057</v>
      </c>
      <c r="R423" t="s">
        <v>127</v>
      </c>
      <c r="S423" t="s">
        <v>108</v>
      </c>
      <c r="T423" t="s">
        <v>151</v>
      </c>
      <c r="U423" t="s">
        <v>152</v>
      </c>
      <c r="X423">
        <v>1</v>
      </c>
      <c r="Y423">
        <v>0</v>
      </c>
      <c r="Z423">
        <v>0</v>
      </c>
      <c r="AA423">
        <v>0</v>
      </c>
      <c r="AB423">
        <v>19800</v>
      </c>
      <c r="AC423" t="s">
        <v>47</v>
      </c>
      <c r="AD423">
        <f>+VLOOKUP(T423,items!$A$2:$D$1255,4,0)</f>
        <v>0</v>
      </c>
      <c r="AE423">
        <f>+VLOOKUP(T423,Tabla1[],5,0)</f>
        <v>0</v>
      </c>
      <c r="AF423">
        <f t="shared" si="6"/>
        <v>5</v>
      </c>
    </row>
    <row r="424" spans="1:32" x14ac:dyDescent="0.25">
      <c r="A424">
        <v>93253</v>
      </c>
      <c r="B424" t="s">
        <v>1275</v>
      </c>
      <c r="C424" t="s">
        <v>75</v>
      </c>
      <c r="D424">
        <v>0</v>
      </c>
      <c r="F424" t="s">
        <v>1050</v>
      </c>
      <c r="G424" t="s">
        <v>815</v>
      </c>
      <c r="H424" t="s">
        <v>1276</v>
      </c>
      <c r="I424" t="s">
        <v>37</v>
      </c>
      <c r="J424" t="s">
        <v>1277</v>
      </c>
      <c r="K424" t="s">
        <v>1278</v>
      </c>
      <c r="L424" t="s">
        <v>1279</v>
      </c>
      <c r="M424" t="s">
        <v>850</v>
      </c>
      <c r="N424" t="s">
        <v>850</v>
      </c>
      <c r="O424" t="s">
        <v>288</v>
      </c>
      <c r="P424" t="s">
        <v>293</v>
      </c>
      <c r="Q424" t="s">
        <v>1057</v>
      </c>
      <c r="R424" t="s">
        <v>127</v>
      </c>
      <c r="S424" t="s">
        <v>108</v>
      </c>
      <c r="T424" t="s">
        <v>153</v>
      </c>
      <c r="U424" t="s">
        <v>154</v>
      </c>
      <c r="X424">
        <v>1</v>
      </c>
      <c r="Y424">
        <v>0</v>
      </c>
      <c r="Z424">
        <v>0</v>
      </c>
      <c r="AA424">
        <v>0</v>
      </c>
      <c r="AB424">
        <v>19575</v>
      </c>
      <c r="AC424" t="s">
        <v>47</v>
      </c>
      <c r="AD424">
        <f>+VLOOKUP(T424,items!$A$2:$D$1255,4,0)</f>
        <v>0</v>
      </c>
      <c r="AE424">
        <f>+VLOOKUP(T424,Tabla1[],5,0)</f>
        <v>0</v>
      </c>
      <c r="AF424">
        <f t="shared" si="6"/>
        <v>5</v>
      </c>
    </row>
    <row r="425" spans="1:32" x14ac:dyDescent="0.25">
      <c r="A425">
        <v>93253</v>
      </c>
      <c r="B425" t="s">
        <v>1275</v>
      </c>
      <c r="C425" t="s">
        <v>75</v>
      </c>
      <c r="D425">
        <v>0</v>
      </c>
      <c r="F425" t="s">
        <v>1050</v>
      </c>
      <c r="G425" t="s">
        <v>815</v>
      </c>
      <c r="H425" t="s">
        <v>1276</v>
      </c>
      <c r="I425" t="s">
        <v>37</v>
      </c>
      <c r="J425" t="s">
        <v>1277</v>
      </c>
      <c r="K425" t="s">
        <v>1278</v>
      </c>
      <c r="L425" t="s">
        <v>1279</v>
      </c>
      <c r="M425" t="s">
        <v>850</v>
      </c>
      <c r="N425" t="s">
        <v>850</v>
      </c>
      <c r="O425" t="s">
        <v>288</v>
      </c>
      <c r="P425" t="s">
        <v>293</v>
      </c>
      <c r="Q425" t="s">
        <v>1057</v>
      </c>
      <c r="R425" t="s">
        <v>127</v>
      </c>
      <c r="S425" t="s">
        <v>108</v>
      </c>
      <c r="T425" t="s">
        <v>1284</v>
      </c>
      <c r="U425" t="s">
        <v>1285</v>
      </c>
      <c r="X425">
        <v>1</v>
      </c>
      <c r="Y425">
        <v>0</v>
      </c>
      <c r="Z425">
        <v>0</v>
      </c>
      <c r="AA425">
        <v>0</v>
      </c>
      <c r="AB425">
        <v>285000</v>
      </c>
      <c r="AC425" t="s">
        <v>47</v>
      </c>
      <c r="AD425">
        <f>+VLOOKUP(T425,items!$A$2:$D$1255,4,0)</f>
        <v>0</v>
      </c>
      <c r="AE425">
        <f>+VLOOKUP(T425,Tabla1[],5,0)</f>
        <v>0</v>
      </c>
      <c r="AF425">
        <f t="shared" si="6"/>
        <v>5</v>
      </c>
    </row>
    <row r="426" spans="1:32" x14ac:dyDescent="0.25">
      <c r="A426">
        <v>93255</v>
      </c>
      <c r="B426" t="s">
        <v>1286</v>
      </c>
      <c r="C426" t="s">
        <v>75</v>
      </c>
      <c r="D426">
        <v>0</v>
      </c>
      <c r="F426" t="s">
        <v>808</v>
      </c>
      <c r="G426" t="s">
        <v>808</v>
      </c>
      <c r="H426" t="s">
        <v>1287</v>
      </c>
      <c r="I426" t="s">
        <v>37</v>
      </c>
      <c r="J426" t="s">
        <v>1288</v>
      </c>
      <c r="K426" t="s">
        <v>1289</v>
      </c>
      <c r="L426" t="s">
        <v>37</v>
      </c>
      <c r="M426" t="s">
        <v>927</v>
      </c>
      <c r="N426" t="s">
        <v>927</v>
      </c>
      <c r="O426" t="s">
        <v>815</v>
      </c>
      <c r="P426" t="s">
        <v>590</v>
      </c>
      <c r="Q426" t="s">
        <v>590</v>
      </c>
      <c r="R426" t="s">
        <v>127</v>
      </c>
      <c r="S426" t="s">
        <v>164</v>
      </c>
      <c r="T426" t="s">
        <v>1290</v>
      </c>
      <c r="U426" t="s">
        <v>1291</v>
      </c>
      <c r="X426">
        <v>8</v>
      </c>
      <c r="Y426">
        <v>0</v>
      </c>
      <c r="Z426">
        <v>0</v>
      </c>
      <c r="AA426">
        <v>0</v>
      </c>
      <c r="AB426">
        <v>537816</v>
      </c>
      <c r="AC426" t="s">
        <v>47</v>
      </c>
      <c r="AD426">
        <f>+VLOOKUP(T426,items!$A$2:$D$1255,4,0)</f>
        <v>0</v>
      </c>
      <c r="AE426">
        <f>+VLOOKUP(T426,Tabla1[],5,0)</f>
        <v>0</v>
      </c>
      <c r="AF426">
        <f t="shared" si="6"/>
        <v>5</v>
      </c>
    </row>
    <row r="427" spans="1:32" x14ac:dyDescent="0.25">
      <c r="A427">
        <v>93256</v>
      </c>
      <c r="B427" t="s">
        <v>1292</v>
      </c>
      <c r="C427" t="s">
        <v>33</v>
      </c>
      <c r="D427">
        <v>0</v>
      </c>
      <c r="F427" t="s">
        <v>808</v>
      </c>
      <c r="G427" t="s">
        <v>200</v>
      </c>
      <c r="H427" t="s">
        <v>1293</v>
      </c>
      <c r="I427" t="s">
        <v>37</v>
      </c>
      <c r="J427" t="s">
        <v>37</v>
      </c>
      <c r="K427" t="s">
        <v>1294</v>
      </c>
      <c r="L427" t="s">
        <v>37</v>
      </c>
      <c r="M427" t="s">
        <v>1295</v>
      </c>
      <c r="N427" t="s">
        <v>1295</v>
      </c>
      <c r="O427" t="s">
        <v>207</v>
      </c>
      <c r="P427" t="s">
        <v>1296</v>
      </c>
      <c r="Q427" t="s">
        <v>657</v>
      </c>
      <c r="R427" t="s">
        <v>411</v>
      </c>
      <c r="S427" t="s">
        <v>256</v>
      </c>
      <c r="T427" t="s">
        <v>1297</v>
      </c>
      <c r="U427" t="s">
        <v>1298</v>
      </c>
      <c r="X427">
        <v>1</v>
      </c>
      <c r="Y427">
        <v>0</v>
      </c>
      <c r="Z427">
        <v>0</v>
      </c>
      <c r="AA427">
        <v>0</v>
      </c>
      <c r="AB427">
        <v>420000</v>
      </c>
      <c r="AC427" t="s">
        <v>47</v>
      </c>
      <c r="AD427">
        <f>+VLOOKUP(T427,items!$A$2:$D$1255,4,0)</f>
        <v>0</v>
      </c>
      <c r="AE427">
        <f>+VLOOKUP(T427,Tabla1[],5,0)</f>
        <v>0</v>
      </c>
      <c r="AF427">
        <f t="shared" si="6"/>
        <v>6</v>
      </c>
    </row>
    <row r="428" spans="1:32" x14ac:dyDescent="0.25">
      <c r="A428">
        <v>93256</v>
      </c>
      <c r="B428" t="s">
        <v>1292</v>
      </c>
      <c r="C428" t="s">
        <v>33</v>
      </c>
      <c r="D428">
        <v>0</v>
      </c>
      <c r="F428" t="s">
        <v>808</v>
      </c>
      <c r="G428" t="s">
        <v>200</v>
      </c>
      <c r="H428" t="s">
        <v>1293</v>
      </c>
      <c r="I428" t="s">
        <v>37</v>
      </c>
      <c r="J428" t="s">
        <v>37</v>
      </c>
      <c r="K428" t="s">
        <v>1294</v>
      </c>
      <c r="L428" t="s">
        <v>37</v>
      </c>
      <c r="M428" t="s">
        <v>1295</v>
      </c>
      <c r="N428" t="s">
        <v>1295</v>
      </c>
      <c r="O428" t="s">
        <v>207</v>
      </c>
      <c r="P428" t="s">
        <v>1296</v>
      </c>
      <c r="Q428" t="s">
        <v>657</v>
      </c>
      <c r="R428" t="s">
        <v>411</v>
      </c>
      <c r="S428" t="s">
        <v>256</v>
      </c>
      <c r="T428" t="s">
        <v>283</v>
      </c>
      <c r="U428" t="s">
        <v>284</v>
      </c>
      <c r="X428">
        <v>1</v>
      </c>
      <c r="Y428">
        <v>0</v>
      </c>
      <c r="Z428">
        <v>0</v>
      </c>
      <c r="AA428">
        <v>0</v>
      </c>
      <c r="AB428">
        <v>147000</v>
      </c>
      <c r="AC428" t="s">
        <v>47</v>
      </c>
      <c r="AD428" t="e">
        <f>+VLOOKUP(T428,items!$A$2:$D$1255,4,0)</f>
        <v>#N/A</v>
      </c>
      <c r="AE428" t="e">
        <f>+VLOOKUP(T428,Tabla1[],5,0)</f>
        <v>#N/A</v>
      </c>
      <c r="AF428">
        <f t="shared" si="6"/>
        <v>6</v>
      </c>
    </row>
    <row r="429" spans="1:32" x14ac:dyDescent="0.25">
      <c r="A429">
        <v>93256</v>
      </c>
      <c r="B429" t="s">
        <v>1292</v>
      </c>
      <c r="C429" t="s">
        <v>33</v>
      </c>
      <c r="D429">
        <v>0</v>
      </c>
      <c r="F429" t="s">
        <v>808</v>
      </c>
      <c r="G429" t="s">
        <v>200</v>
      </c>
      <c r="H429" t="s">
        <v>1293</v>
      </c>
      <c r="I429" t="s">
        <v>37</v>
      </c>
      <c r="J429" t="s">
        <v>37</v>
      </c>
      <c r="K429" t="s">
        <v>1294</v>
      </c>
      <c r="L429" t="s">
        <v>37</v>
      </c>
      <c r="M429" t="s">
        <v>1295</v>
      </c>
      <c r="N429" t="s">
        <v>1295</v>
      </c>
      <c r="O429" t="s">
        <v>207</v>
      </c>
      <c r="P429" t="s">
        <v>1296</v>
      </c>
      <c r="Q429" t="s">
        <v>657</v>
      </c>
      <c r="R429" t="s">
        <v>411</v>
      </c>
      <c r="S429" t="s">
        <v>256</v>
      </c>
      <c r="T429" t="s">
        <v>691</v>
      </c>
      <c r="U429" t="s">
        <v>692</v>
      </c>
      <c r="X429">
        <v>1</v>
      </c>
      <c r="Y429">
        <v>0</v>
      </c>
      <c r="Z429">
        <v>0</v>
      </c>
      <c r="AA429">
        <v>0</v>
      </c>
      <c r="AB429">
        <v>210000</v>
      </c>
      <c r="AC429" t="s">
        <v>47</v>
      </c>
      <c r="AD429" t="e">
        <f>+VLOOKUP(T429,items!$A$2:$D$1255,4,0)</f>
        <v>#N/A</v>
      </c>
      <c r="AE429" t="e">
        <f>+VLOOKUP(T429,Tabla1[],5,0)</f>
        <v>#N/A</v>
      </c>
      <c r="AF429">
        <f t="shared" si="6"/>
        <v>6</v>
      </c>
    </row>
    <row r="430" spans="1:32" x14ac:dyDescent="0.25">
      <c r="A430">
        <v>93260</v>
      </c>
      <c r="B430" t="s">
        <v>1299</v>
      </c>
      <c r="C430" t="s">
        <v>75</v>
      </c>
      <c r="D430">
        <v>0</v>
      </c>
      <c r="F430" t="s">
        <v>808</v>
      </c>
      <c r="G430" t="s">
        <v>927</v>
      </c>
      <c r="H430" t="s">
        <v>1300</v>
      </c>
      <c r="I430" t="s">
        <v>37</v>
      </c>
      <c r="J430" t="s">
        <v>1301</v>
      </c>
      <c r="K430" t="s">
        <v>1302</v>
      </c>
      <c r="L430" t="s">
        <v>37</v>
      </c>
      <c r="M430" t="s">
        <v>814</v>
      </c>
      <c r="N430" t="s">
        <v>814</v>
      </c>
      <c r="O430" t="s">
        <v>590</v>
      </c>
      <c r="P430" t="s">
        <v>850</v>
      </c>
      <c r="Q430" t="s">
        <v>850</v>
      </c>
      <c r="R430" t="s">
        <v>43</v>
      </c>
      <c r="S430" t="s">
        <v>164</v>
      </c>
      <c r="T430" t="s">
        <v>1303</v>
      </c>
      <c r="U430" t="s">
        <v>1304</v>
      </c>
      <c r="X430">
        <v>30</v>
      </c>
      <c r="Y430">
        <v>0</v>
      </c>
      <c r="Z430">
        <v>0</v>
      </c>
      <c r="AA430">
        <v>0</v>
      </c>
      <c r="AB430">
        <v>1578000</v>
      </c>
      <c r="AC430" t="s">
        <v>47</v>
      </c>
      <c r="AD430">
        <f>+VLOOKUP(T430,items!$A$2:$D$1255,4,0)</f>
        <v>0</v>
      </c>
      <c r="AE430">
        <f>+VLOOKUP(T430,Tabla1[],5,0)</f>
        <v>0</v>
      </c>
      <c r="AF430">
        <f t="shared" si="6"/>
        <v>5</v>
      </c>
    </row>
    <row r="431" spans="1:32" x14ac:dyDescent="0.25">
      <c r="A431">
        <v>93261</v>
      </c>
      <c r="B431" t="s">
        <v>1305</v>
      </c>
      <c r="C431" t="s">
        <v>75</v>
      </c>
      <c r="D431">
        <v>0</v>
      </c>
      <c r="F431" t="s">
        <v>808</v>
      </c>
      <c r="G431" t="s">
        <v>808</v>
      </c>
      <c r="H431" t="s">
        <v>1306</v>
      </c>
      <c r="I431" t="s">
        <v>37</v>
      </c>
      <c r="J431" t="s">
        <v>1307</v>
      </c>
      <c r="K431" t="s">
        <v>1308</v>
      </c>
      <c r="L431" t="s">
        <v>37</v>
      </c>
      <c r="M431" t="s">
        <v>927</v>
      </c>
      <c r="N431" t="s">
        <v>927</v>
      </c>
      <c r="O431" t="s">
        <v>815</v>
      </c>
      <c r="P431" t="s">
        <v>590</v>
      </c>
      <c r="Q431" t="s">
        <v>590</v>
      </c>
      <c r="R431" t="s">
        <v>127</v>
      </c>
      <c r="S431" t="s">
        <v>164</v>
      </c>
      <c r="T431" t="s">
        <v>1290</v>
      </c>
      <c r="U431" t="s">
        <v>1291</v>
      </c>
      <c r="X431">
        <v>1</v>
      </c>
      <c r="Y431">
        <v>0</v>
      </c>
      <c r="Z431">
        <v>0</v>
      </c>
      <c r="AA431">
        <v>0</v>
      </c>
      <c r="AB431">
        <v>67227</v>
      </c>
      <c r="AC431" t="s">
        <v>47</v>
      </c>
      <c r="AD431">
        <f>+VLOOKUP(T431,items!$A$2:$D$1255,4,0)</f>
        <v>0</v>
      </c>
      <c r="AE431">
        <f>+VLOOKUP(T431,Tabla1[],5,0)</f>
        <v>0</v>
      </c>
      <c r="AF431">
        <f t="shared" si="6"/>
        <v>5</v>
      </c>
    </row>
    <row r="432" spans="1:32" x14ac:dyDescent="0.25">
      <c r="A432">
        <v>93261</v>
      </c>
      <c r="B432" t="s">
        <v>1305</v>
      </c>
      <c r="C432" t="s">
        <v>75</v>
      </c>
      <c r="D432">
        <v>0</v>
      </c>
      <c r="F432" t="s">
        <v>808</v>
      </c>
      <c r="G432" t="s">
        <v>808</v>
      </c>
      <c r="H432" t="s">
        <v>1306</v>
      </c>
      <c r="I432" t="s">
        <v>37</v>
      </c>
      <c r="J432" t="s">
        <v>1307</v>
      </c>
      <c r="K432" t="s">
        <v>1308</v>
      </c>
      <c r="L432" t="s">
        <v>37</v>
      </c>
      <c r="M432" t="s">
        <v>927</v>
      </c>
      <c r="N432" t="s">
        <v>927</v>
      </c>
      <c r="O432" t="s">
        <v>815</v>
      </c>
      <c r="P432" t="s">
        <v>590</v>
      </c>
      <c r="Q432" t="s">
        <v>590</v>
      </c>
      <c r="R432" t="s">
        <v>127</v>
      </c>
      <c r="S432" t="s">
        <v>164</v>
      </c>
      <c r="T432" t="s">
        <v>1309</v>
      </c>
      <c r="U432" t="s">
        <v>1310</v>
      </c>
      <c r="X432">
        <v>1</v>
      </c>
      <c r="Y432">
        <v>0</v>
      </c>
      <c r="Z432">
        <v>0</v>
      </c>
      <c r="AA432">
        <v>0</v>
      </c>
      <c r="AB432">
        <v>17750</v>
      </c>
      <c r="AC432" t="s">
        <v>47</v>
      </c>
      <c r="AD432">
        <f>+VLOOKUP(T432,items!$A$2:$D$1255,4,0)</f>
        <v>0</v>
      </c>
      <c r="AE432">
        <f>+VLOOKUP(T432,Tabla1[],5,0)</f>
        <v>0</v>
      </c>
      <c r="AF432">
        <f t="shared" si="6"/>
        <v>5</v>
      </c>
    </row>
    <row r="433" spans="1:32" x14ac:dyDescent="0.25">
      <c r="A433">
        <v>93266</v>
      </c>
      <c r="B433" t="s">
        <v>1311</v>
      </c>
      <c r="C433" t="s">
        <v>75</v>
      </c>
      <c r="D433">
        <v>0</v>
      </c>
      <c r="F433" t="s">
        <v>808</v>
      </c>
      <c r="G433" t="s">
        <v>927</v>
      </c>
      <c r="H433" t="s">
        <v>1312</v>
      </c>
      <c r="I433" t="s">
        <v>37</v>
      </c>
      <c r="J433" t="s">
        <v>1313</v>
      </c>
      <c r="K433" t="s">
        <v>1314</v>
      </c>
      <c r="L433" t="s">
        <v>37</v>
      </c>
      <c r="M433" t="s">
        <v>814</v>
      </c>
      <c r="N433" t="s">
        <v>814</v>
      </c>
      <c r="O433" t="s">
        <v>590</v>
      </c>
      <c r="P433" t="s">
        <v>850</v>
      </c>
      <c r="Q433" t="s">
        <v>850</v>
      </c>
      <c r="R433" t="s">
        <v>127</v>
      </c>
      <c r="S433" t="s">
        <v>164</v>
      </c>
      <c r="T433" t="s">
        <v>1315</v>
      </c>
      <c r="U433" t="s">
        <v>1147</v>
      </c>
      <c r="X433">
        <v>15</v>
      </c>
      <c r="Y433">
        <v>0</v>
      </c>
      <c r="Z433">
        <v>0</v>
      </c>
      <c r="AA433">
        <v>0</v>
      </c>
      <c r="AB433">
        <v>780000</v>
      </c>
      <c r="AC433" t="s">
        <v>47</v>
      </c>
      <c r="AD433">
        <f>+VLOOKUP(T433,items!$A$2:$D$1255,4,0)</f>
        <v>0</v>
      </c>
      <c r="AE433">
        <f>+VLOOKUP(T433,Tabla1[],5,0)</f>
        <v>0</v>
      </c>
      <c r="AF433">
        <f t="shared" si="6"/>
        <v>5</v>
      </c>
    </row>
    <row r="434" spans="1:32" x14ac:dyDescent="0.25">
      <c r="A434">
        <v>93273</v>
      </c>
      <c r="B434" t="s">
        <v>1316</v>
      </c>
      <c r="C434" t="s">
        <v>33</v>
      </c>
      <c r="D434">
        <v>0</v>
      </c>
      <c r="F434" t="s">
        <v>808</v>
      </c>
      <c r="G434" t="s">
        <v>814</v>
      </c>
      <c r="H434" t="s">
        <v>1317</v>
      </c>
      <c r="I434" t="s">
        <v>37</v>
      </c>
      <c r="J434" t="s">
        <v>1318</v>
      </c>
      <c r="K434" t="s">
        <v>1319</v>
      </c>
      <c r="L434" t="s">
        <v>1320</v>
      </c>
      <c r="M434" t="s">
        <v>590</v>
      </c>
      <c r="N434" t="s">
        <v>590</v>
      </c>
      <c r="O434" t="s">
        <v>850</v>
      </c>
      <c r="P434" t="s">
        <v>596</v>
      </c>
      <c r="Q434" t="s">
        <v>596</v>
      </c>
      <c r="R434" t="s">
        <v>63</v>
      </c>
      <c r="S434" t="s">
        <v>256</v>
      </c>
      <c r="T434" t="s">
        <v>50</v>
      </c>
      <c r="U434" t="s">
        <v>51</v>
      </c>
      <c r="X434">
        <v>1</v>
      </c>
      <c r="Y434">
        <v>0</v>
      </c>
      <c r="Z434">
        <v>0</v>
      </c>
      <c r="AA434">
        <v>0</v>
      </c>
      <c r="AB434">
        <v>60000</v>
      </c>
      <c r="AC434" t="s">
        <v>47</v>
      </c>
      <c r="AD434" t="e">
        <f>+VLOOKUP(T434,items!$A$2:$D$1255,4,0)</f>
        <v>#N/A</v>
      </c>
      <c r="AE434" t="e">
        <f>+VLOOKUP(T434,Tabla1[],5,0)</f>
        <v>#N/A</v>
      </c>
      <c r="AF434">
        <f t="shared" si="6"/>
        <v>5</v>
      </c>
    </row>
    <row r="435" spans="1:32" x14ac:dyDescent="0.25">
      <c r="A435">
        <v>93273</v>
      </c>
      <c r="B435" t="s">
        <v>1316</v>
      </c>
      <c r="C435" t="s">
        <v>33</v>
      </c>
      <c r="D435">
        <v>0</v>
      </c>
      <c r="F435" t="s">
        <v>808</v>
      </c>
      <c r="G435" t="s">
        <v>814</v>
      </c>
      <c r="H435" t="s">
        <v>1317</v>
      </c>
      <c r="I435" t="s">
        <v>37</v>
      </c>
      <c r="J435" t="s">
        <v>1318</v>
      </c>
      <c r="K435" t="s">
        <v>1319</v>
      </c>
      <c r="L435" t="s">
        <v>1320</v>
      </c>
      <c r="M435" t="s">
        <v>590</v>
      </c>
      <c r="N435" t="s">
        <v>590</v>
      </c>
      <c r="O435" t="s">
        <v>850</v>
      </c>
      <c r="P435" t="s">
        <v>596</v>
      </c>
      <c r="Q435" t="s">
        <v>596</v>
      </c>
      <c r="R435" t="s">
        <v>63</v>
      </c>
      <c r="S435" t="s">
        <v>256</v>
      </c>
      <c r="T435" t="s">
        <v>795</v>
      </c>
      <c r="U435" t="s">
        <v>796</v>
      </c>
      <c r="X435">
        <v>1</v>
      </c>
      <c r="Y435">
        <v>0</v>
      </c>
      <c r="Z435">
        <v>0</v>
      </c>
      <c r="AA435">
        <v>0</v>
      </c>
      <c r="AB435">
        <v>142500</v>
      </c>
      <c r="AC435" t="s">
        <v>47</v>
      </c>
      <c r="AD435" t="e">
        <f>+VLOOKUP(T435,items!$A$2:$D$1255,4,0)</f>
        <v>#N/A</v>
      </c>
      <c r="AE435" t="e">
        <f>+VLOOKUP(T435,Tabla1[],5,0)</f>
        <v>#N/A</v>
      </c>
      <c r="AF435">
        <f t="shared" si="6"/>
        <v>5</v>
      </c>
    </row>
    <row r="436" spans="1:32" x14ac:dyDescent="0.25">
      <c r="A436">
        <v>93275</v>
      </c>
      <c r="B436" t="s">
        <v>1321</v>
      </c>
      <c r="C436" t="s">
        <v>33</v>
      </c>
      <c r="D436">
        <v>0</v>
      </c>
      <c r="F436" t="s">
        <v>808</v>
      </c>
      <c r="G436" t="s">
        <v>808</v>
      </c>
      <c r="H436" t="s">
        <v>1322</v>
      </c>
      <c r="I436" t="s">
        <v>1323</v>
      </c>
      <c r="J436" t="s">
        <v>1324</v>
      </c>
      <c r="K436" t="s">
        <v>1325</v>
      </c>
      <c r="L436" t="s">
        <v>1326</v>
      </c>
      <c r="M436" t="s">
        <v>927</v>
      </c>
      <c r="N436" t="s">
        <v>944</v>
      </c>
      <c r="O436" t="s">
        <v>288</v>
      </c>
      <c r="P436" t="s">
        <v>292</v>
      </c>
      <c r="Q436" t="s">
        <v>502</v>
      </c>
      <c r="R436" t="s">
        <v>127</v>
      </c>
      <c r="S436" t="s">
        <v>128</v>
      </c>
      <c r="T436" t="s">
        <v>1327</v>
      </c>
      <c r="U436" t="s">
        <v>1328</v>
      </c>
      <c r="X436">
        <v>6</v>
      </c>
      <c r="Y436">
        <v>2500</v>
      </c>
      <c r="Z436">
        <v>800</v>
      </c>
      <c r="AA436">
        <v>0</v>
      </c>
      <c r="AB436">
        <v>0</v>
      </c>
      <c r="AC436" t="s">
        <v>47</v>
      </c>
      <c r="AD436">
        <f>+VLOOKUP(T436,items!$A$2:$D$1255,4,0)</f>
        <v>0</v>
      </c>
      <c r="AE436">
        <f>+VLOOKUP(T436,Tabla1[],5,0)</f>
        <v>0</v>
      </c>
      <c r="AF436">
        <f t="shared" si="6"/>
        <v>5</v>
      </c>
    </row>
    <row r="437" spans="1:32" x14ac:dyDescent="0.25">
      <c r="A437">
        <v>93280</v>
      </c>
      <c r="B437" t="s">
        <v>1329</v>
      </c>
      <c r="C437" t="s">
        <v>33</v>
      </c>
      <c r="D437">
        <v>0</v>
      </c>
      <c r="F437" t="s">
        <v>808</v>
      </c>
      <c r="G437" t="s">
        <v>325</v>
      </c>
      <c r="H437" t="s">
        <v>1330</v>
      </c>
      <c r="I437" t="s">
        <v>37</v>
      </c>
      <c r="J437" t="s">
        <v>1331</v>
      </c>
      <c r="K437" t="s">
        <v>1332</v>
      </c>
      <c r="L437" t="s">
        <v>1333</v>
      </c>
      <c r="M437" t="s">
        <v>909</v>
      </c>
      <c r="N437" t="s">
        <v>909</v>
      </c>
      <c r="O437" t="s">
        <v>916</v>
      </c>
      <c r="P437" t="s">
        <v>423</v>
      </c>
      <c r="Q437" t="s">
        <v>1334</v>
      </c>
      <c r="R437" t="s">
        <v>63</v>
      </c>
      <c r="S437" t="s">
        <v>108</v>
      </c>
      <c r="T437" t="s">
        <v>1335</v>
      </c>
      <c r="U437" t="s">
        <v>1336</v>
      </c>
      <c r="V437" t="s">
        <v>688</v>
      </c>
      <c r="X437">
        <v>1</v>
      </c>
      <c r="Y437">
        <v>0</v>
      </c>
      <c r="Z437">
        <v>0</v>
      </c>
      <c r="AA437">
        <v>0</v>
      </c>
      <c r="AB437">
        <v>5920000</v>
      </c>
      <c r="AC437" t="s">
        <v>47</v>
      </c>
      <c r="AD437">
        <f>+VLOOKUP(T437,items!$A$2:$D$1255,4,0)</f>
        <v>0</v>
      </c>
      <c r="AE437">
        <f>+VLOOKUP(T437,Tabla1[],5,0)</f>
        <v>0</v>
      </c>
      <c r="AF437">
        <f t="shared" si="6"/>
        <v>8</v>
      </c>
    </row>
    <row r="438" spans="1:32" x14ac:dyDescent="0.25">
      <c r="A438">
        <v>93281</v>
      </c>
      <c r="B438" t="s">
        <v>1337</v>
      </c>
      <c r="C438" t="s">
        <v>75</v>
      </c>
      <c r="D438">
        <v>0</v>
      </c>
      <c r="F438" t="s">
        <v>808</v>
      </c>
      <c r="G438" t="s">
        <v>526</v>
      </c>
      <c r="H438" t="s">
        <v>1338</v>
      </c>
      <c r="I438" t="s">
        <v>1339</v>
      </c>
      <c r="J438" t="s">
        <v>1340</v>
      </c>
      <c r="K438" t="s">
        <v>1341</v>
      </c>
      <c r="L438" t="s">
        <v>1342</v>
      </c>
      <c r="M438" t="s">
        <v>1057</v>
      </c>
      <c r="N438" t="s">
        <v>656</v>
      </c>
      <c r="O438" t="s">
        <v>502</v>
      </c>
      <c r="P438" t="s">
        <v>893</v>
      </c>
      <c r="Q438" t="s">
        <v>1261</v>
      </c>
      <c r="R438" t="s">
        <v>63</v>
      </c>
      <c r="S438" t="s">
        <v>256</v>
      </c>
      <c r="T438" t="s">
        <v>94</v>
      </c>
      <c r="U438" t="s">
        <v>95</v>
      </c>
      <c r="X438">
        <v>1</v>
      </c>
      <c r="Y438">
        <v>0</v>
      </c>
      <c r="Z438">
        <v>0</v>
      </c>
      <c r="AA438">
        <v>0</v>
      </c>
      <c r="AB438">
        <v>350000</v>
      </c>
      <c r="AC438" t="s">
        <v>47</v>
      </c>
      <c r="AD438" t="e">
        <f>+VLOOKUP(T438,items!$A$2:$D$1255,4,0)</f>
        <v>#N/A</v>
      </c>
      <c r="AE438" t="e">
        <f>+VLOOKUP(T438,Tabla1[],5,0)</f>
        <v>#N/A</v>
      </c>
      <c r="AF438">
        <f t="shared" si="6"/>
        <v>6</v>
      </c>
    </row>
    <row r="439" spans="1:32" x14ac:dyDescent="0.25">
      <c r="A439">
        <v>93281</v>
      </c>
      <c r="B439" t="s">
        <v>1337</v>
      </c>
      <c r="C439" t="s">
        <v>75</v>
      </c>
      <c r="D439">
        <v>0</v>
      </c>
      <c r="F439" t="s">
        <v>808</v>
      </c>
      <c r="G439" t="s">
        <v>526</v>
      </c>
      <c r="H439" t="s">
        <v>1338</v>
      </c>
      <c r="I439" t="s">
        <v>1339</v>
      </c>
      <c r="J439" t="s">
        <v>1340</v>
      </c>
      <c r="K439" t="s">
        <v>1341</v>
      </c>
      <c r="L439" t="s">
        <v>1342</v>
      </c>
      <c r="M439" t="s">
        <v>1057</v>
      </c>
      <c r="N439" t="s">
        <v>656</v>
      </c>
      <c r="O439" t="s">
        <v>502</v>
      </c>
      <c r="P439" t="s">
        <v>893</v>
      </c>
      <c r="Q439" t="s">
        <v>1261</v>
      </c>
      <c r="R439" t="s">
        <v>63</v>
      </c>
      <c r="S439" t="s">
        <v>256</v>
      </c>
      <c r="T439" t="s">
        <v>1022</v>
      </c>
      <c r="U439" t="s">
        <v>1023</v>
      </c>
      <c r="V439" t="s">
        <v>828</v>
      </c>
      <c r="W439" t="s">
        <v>1095</v>
      </c>
      <c r="X439">
        <v>1</v>
      </c>
      <c r="Y439">
        <v>3500</v>
      </c>
      <c r="Z439">
        <v>0</v>
      </c>
      <c r="AA439">
        <v>2800</v>
      </c>
      <c r="AB439">
        <v>1077737</v>
      </c>
      <c r="AC439" t="s">
        <v>47</v>
      </c>
      <c r="AD439">
        <f>+VLOOKUP(T439,items!$A$2:$D$1255,4,0)</f>
        <v>0</v>
      </c>
      <c r="AE439">
        <f>+VLOOKUP(T439,Tabla1[],5,0)</f>
        <v>0</v>
      </c>
      <c r="AF439">
        <f t="shared" si="6"/>
        <v>6</v>
      </c>
    </row>
    <row r="440" spans="1:32" x14ac:dyDescent="0.25">
      <c r="A440">
        <v>93287</v>
      </c>
      <c r="B440" t="s">
        <v>1003</v>
      </c>
      <c r="C440" t="s">
        <v>33</v>
      </c>
      <c r="D440">
        <v>0</v>
      </c>
      <c r="F440" t="s">
        <v>808</v>
      </c>
      <c r="G440" t="s">
        <v>944</v>
      </c>
      <c r="H440" t="s">
        <v>1343</v>
      </c>
      <c r="I440" t="s">
        <v>37</v>
      </c>
      <c r="J440" t="s">
        <v>1344</v>
      </c>
      <c r="K440" t="s">
        <v>1345</v>
      </c>
      <c r="L440" t="s">
        <v>1346</v>
      </c>
      <c r="M440" t="s">
        <v>200</v>
      </c>
      <c r="N440" t="s">
        <v>200</v>
      </c>
      <c r="O440" t="s">
        <v>460</v>
      </c>
      <c r="P440" t="s">
        <v>227</v>
      </c>
      <c r="Q440" t="s">
        <v>893</v>
      </c>
      <c r="R440" t="s">
        <v>63</v>
      </c>
      <c r="S440" t="s">
        <v>44</v>
      </c>
      <c r="T440" t="s">
        <v>1347</v>
      </c>
      <c r="U440" t="s">
        <v>1348</v>
      </c>
      <c r="V440" t="s">
        <v>1349</v>
      </c>
      <c r="W440" t="s">
        <v>117</v>
      </c>
      <c r="X440">
        <v>1</v>
      </c>
      <c r="Y440">
        <v>0</v>
      </c>
      <c r="Z440">
        <v>0</v>
      </c>
      <c r="AA440">
        <v>0</v>
      </c>
      <c r="AB440">
        <v>0</v>
      </c>
      <c r="AC440" t="s">
        <v>47</v>
      </c>
      <c r="AD440" t="str">
        <f>+VLOOKUP(T440,items!$A$2:$D$1255,4,0)</f>
        <v>MUEBLES</v>
      </c>
      <c r="AE440">
        <f>+VLOOKUP(T440,Tabla1[],5,0)</f>
        <v>0</v>
      </c>
      <c r="AF440">
        <f t="shared" si="6"/>
        <v>6</v>
      </c>
    </row>
    <row r="441" spans="1:32" x14ac:dyDescent="0.25">
      <c r="A441">
        <v>93287</v>
      </c>
      <c r="B441" t="s">
        <v>1003</v>
      </c>
      <c r="C441" t="s">
        <v>33</v>
      </c>
      <c r="D441">
        <v>0</v>
      </c>
      <c r="F441" t="s">
        <v>808</v>
      </c>
      <c r="G441" t="s">
        <v>944</v>
      </c>
      <c r="H441" t="s">
        <v>1343</v>
      </c>
      <c r="I441" t="s">
        <v>37</v>
      </c>
      <c r="J441" t="s">
        <v>1344</v>
      </c>
      <c r="K441" t="s">
        <v>1345</v>
      </c>
      <c r="L441" t="s">
        <v>1346</v>
      </c>
      <c r="M441" t="s">
        <v>200</v>
      </c>
      <c r="N441" t="s">
        <v>200</v>
      </c>
      <c r="O441" t="s">
        <v>460</v>
      </c>
      <c r="P441" t="s">
        <v>227</v>
      </c>
      <c r="Q441" t="s">
        <v>893</v>
      </c>
      <c r="R441" t="s">
        <v>63</v>
      </c>
      <c r="S441" t="s">
        <v>44</v>
      </c>
      <c r="T441" t="s">
        <v>1350</v>
      </c>
      <c r="U441" t="s">
        <v>1351</v>
      </c>
      <c r="V441" t="s">
        <v>1349</v>
      </c>
      <c r="W441" t="s">
        <v>117</v>
      </c>
      <c r="X441">
        <v>2</v>
      </c>
      <c r="Y441">
        <v>0</v>
      </c>
      <c r="Z441">
        <v>0</v>
      </c>
      <c r="AA441">
        <v>0</v>
      </c>
      <c r="AB441">
        <v>0</v>
      </c>
      <c r="AC441" t="s">
        <v>47</v>
      </c>
      <c r="AD441" t="str">
        <f>+VLOOKUP(T441,items!$A$2:$D$1255,4,0)</f>
        <v>MUEBLES</v>
      </c>
      <c r="AE441">
        <f>+VLOOKUP(T441,Tabla1[],5,0)</f>
        <v>0</v>
      </c>
      <c r="AF441">
        <f t="shared" si="6"/>
        <v>6</v>
      </c>
    </row>
    <row r="442" spans="1:32" x14ac:dyDescent="0.25">
      <c r="A442">
        <v>93287</v>
      </c>
      <c r="B442" t="s">
        <v>1003</v>
      </c>
      <c r="C442" t="s">
        <v>33</v>
      </c>
      <c r="D442">
        <v>0</v>
      </c>
      <c r="F442" t="s">
        <v>808</v>
      </c>
      <c r="G442" t="s">
        <v>944</v>
      </c>
      <c r="H442" t="s">
        <v>1343</v>
      </c>
      <c r="I442" t="s">
        <v>37</v>
      </c>
      <c r="J442" t="s">
        <v>1344</v>
      </c>
      <c r="K442" t="s">
        <v>1345</v>
      </c>
      <c r="L442" t="s">
        <v>1346</v>
      </c>
      <c r="M442" t="s">
        <v>200</v>
      </c>
      <c r="N442" t="s">
        <v>200</v>
      </c>
      <c r="O442" t="s">
        <v>460</v>
      </c>
      <c r="P442" t="s">
        <v>227</v>
      </c>
      <c r="Q442" t="s">
        <v>893</v>
      </c>
      <c r="R442" t="s">
        <v>63</v>
      </c>
      <c r="S442" t="s">
        <v>44</v>
      </c>
      <c r="T442" t="s">
        <v>1352</v>
      </c>
      <c r="U442" t="s">
        <v>1353</v>
      </c>
      <c r="V442" t="s">
        <v>828</v>
      </c>
      <c r="X442">
        <v>1</v>
      </c>
      <c r="Y442">
        <v>0</v>
      </c>
      <c r="Z442">
        <v>0</v>
      </c>
      <c r="AA442">
        <v>0</v>
      </c>
      <c r="AB442">
        <v>0</v>
      </c>
      <c r="AC442" t="s">
        <v>47</v>
      </c>
      <c r="AD442" t="str">
        <f>+VLOOKUP(T442,items!$A$2:$D$1255,4,0)</f>
        <v>COJIN</v>
      </c>
      <c r="AE442">
        <f>+VLOOKUP(T442,Tabla1[],5,0)</f>
        <v>0</v>
      </c>
      <c r="AF442">
        <f t="shared" si="6"/>
        <v>6</v>
      </c>
    </row>
    <row r="443" spans="1:32" x14ac:dyDescent="0.25">
      <c r="A443">
        <v>93287</v>
      </c>
      <c r="B443" t="s">
        <v>1003</v>
      </c>
      <c r="C443" t="s">
        <v>33</v>
      </c>
      <c r="D443">
        <v>0</v>
      </c>
      <c r="F443" t="s">
        <v>808</v>
      </c>
      <c r="G443" t="s">
        <v>944</v>
      </c>
      <c r="H443" t="s">
        <v>1343</v>
      </c>
      <c r="I443" t="s">
        <v>37</v>
      </c>
      <c r="J443" t="s">
        <v>1344</v>
      </c>
      <c r="K443" t="s">
        <v>1345</v>
      </c>
      <c r="L443" t="s">
        <v>1346</v>
      </c>
      <c r="M443" t="s">
        <v>200</v>
      </c>
      <c r="N443" t="s">
        <v>200</v>
      </c>
      <c r="O443" t="s">
        <v>460</v>
      </c>
      <c r="P443" t="s">
        <v>227</v>
      </c>
      <c r="Q443" t="s">
        <v>893</v>
      </c>
      <c r="R443" t="s">
        <v>63</v>
      </c>
      <c r="S443" t="s">
        <v>44</v>
      </c>
      <c r="T443" t="s">
        <v>1354</v>
      </c>
      <c r="U443" t="s">
        <v>1355</v>
      </c>
      <c r="W443" t="s">
        <v>117</v>
      </c>
      <c r="X443">
        <v>1</v>
      </c>
      <c r="Y443">
        <v>0</v>
      </c>
      <c r="Z443">
        <v>0</v>
      </c>
      <c r="AA443">
        <v>0</v>
      </c>
      <c r="AB443">
        <v>0</v>
      </c>
      <c r="AC443" t="s">
        <v>47</v>
      </c>
      <c r="AD443">
        <f>+VLOOKUP(T443,items!$A$2:$D$1255,4,0)</f>
        <v>0</v>
      </c>
      <c r="AE443">
        <f>+VLOOKUP(T443,Tabla1[],5,0)</f>
        <v>0</v>
      </c>
      <c r="AF443">
        <f t="shared" si="6"/>
        <v>6</v>
      </c>
    </row>
    <row r="444" spans="1:32" x14ac:dyDescent="0.25">
      <c r="A444">
        <v>93287</v>
      </c>
      <c r="B444" t="s">
        <v>1003</v>
      </c>
      <c r="C444" t="s">
        <v>33</v>
      </c>
      <c r="D444">
        <v>0</v>
      </c>
      <c r="F444" t="s">
        <v>808</v>
      </c>
      <c r="G444" t="s">
        <v>944</v>
      </c>
      <c r="H444" t="s">
        <v>1343</v>
      </c>
      <c r="I444" t="s">
        <v>37</v>
      </c>
      <c r="J444" t="s">
        <v>1344</v>
      </c>
      <c r="K444" t="s">
        <v>1345</v>
      </c>
      <c r="L444" t="s">
        <v>1346</v>
      </c>
      <c r="M444" t="s">
        <v>200</v>
      </c>
      <c r="N444" t="s">
        <v>200</v>
      </c>
      <c r="O444" t="s">
        <v>460</v>
      </c>
      <c r="P444" t="s">
        <v>227</v>
      </c>
      <c r="Q444" t="s">
        <v>893</v>
      </c>
      <c r="R444" t="s">
        <v>63</v>
      </c>
      <c r="S444" t="s">
        <v>44</v>
      </c>
      <c r="T444" t="s">
        <v>1356</v>
      </c>
      <c r="U444" t="s">
        <v>1357</v>
      </c>
      <c r="V444" t="s">
        <v>1358</v>
      </c>
      <c r="X444">
        <v>1</v>
      </c>
      <c r="Y444">
        <v>0</v>
      </c>
      <c r="Z444">
        <v>0</v>
      </c>
      <c r="AA444">
        <v>0</v>
      </c>
      <c r="AB444">
        <v>0</v>
      </c>
      <c r="AC444" t="s">
        <v>47</v>
      </c>
      <c r="AD444" t="str">
        <f>+VLOOKUP(T444,items!$A$2:$D$1255,4,0)</f>
        <v>COJIN</v>
      </c>
      <c r="AE444">
        <f>+VLOOKUP(T444,Tabla1[],5,0)</f>
        <v>0</v>
      </c>
      <c r="AF444">
        <f t="shared" si="6"/>
        <v>6</v>
      </c>
    </row>
    <row r="445" spans="1:32" x14ac:dyDescent="0.25">
      <c r="A445">
        <v>93292</v>
      </c>
      <c r="B445" t="s">
        <v>1359</v>
      </c>
      <c r="C445" t="s">
        <v>75</v>
      </c>
      <c r="D445">
        <v>0</v>
      </c>
      <c r="F445" t="s">
        <v>808</v>
      </c>
      <c r="G445" t="s">
        <v>590</v>
      </c>
      <c r="H445" t="s">
        <v>1360</v>
      </c>
      <c r="I445" t="s">
        <v>1361</v>
      </c>
      <c r="J445" t="s">
        <v>1362</v>
      </c>
      <c r="K445" t="s">
        <v>1363</v>
      </c>
      <c r="L445" t="s">
        <v>1364</v>
      </c>
      <c r="M445" t="s">
        <v>944</v>
      </c>
      <c r="N445" t="s">
        <v>1295</v>
      </c>
      <c r="O445" t="s">
        <v>294</v>
      </c>
      <c r="P445" t="s">
        <v>366</v>
      </c>
      <c r="Q445" t="s">
        <v>423</v>
      </c>
      <c r="R445" t="s">
        <v>63</v>
      </c>
      <c r="S445" t="s">
        <v>108</v>
      </c>
      <c r="T445" t="s">
        <v>347</v>
      </c>
      <c r="U445" t="s">
        <v>348</v>
      </c>
      <c r="W445" t="s">
        <v>1095</v>
      </c>
      <c r="X445">
        <v>1</v>
      </c>
      <c r="Y445">
        <v>10300</v>
      </c>
      <c r="Z445">
        <v>0</v>
      </c>
      <c r="AA445">
        <v>0</v>
      </c>
      <c r="AB445">
        <v>2333168</v>
      </c>
      <c r="AC445" t="s">
        <v>47</v>
      </c>
      <c r="AD445">
        <f>+VLOOKUP(T445,items!$A$2:$D$1255,4,0)</f>
        <v>0</v>
      </c>
      <c r="AE445">
        <f>+VLOOKUP(T445,Tabla1[],5,0)</f>
        <v>0</v>
      </c>
      <c r="AF445">
        <f t="shared" si="6"/>
        <v>5</v>
      </c>
    </row>
    <row r="446" spans="1:32" x14ac:dyDescent="0.25">
      <c r="A446">
        <v>93292</v>
      </c>
      <c r="B446" t="s">
        <v>1359</v>
      </c>
      <c r="C446" t="s">
        <v>75</v>
      </c>
      <c r="D446">
        <v>0</v>
      </c>
      <c r="F446" t="s">
        <v>808</v>
      </c>
      <c r="G446" t="s">
        <v>590</v>
      </c>
      <c r="H446" t="s">
        <v>1360</v>
      </c>
      <c r="I446" t="s">
        <v>1361</v>
      </c>
      <c r="J446" t="s">
        <v>1362</v>
      </c>
      <c r="K446" t="s">
        <v>1363</v>
      </c>
      <c r="L446" t="s">
        <v>1364</v>
      </c>
      <c r="M446" t="s">
        <v>944</v>
      </c>
      <c r="N446" t="s">
        <v>1295</v>
      </c>
      <c r="O446" t="s">
        <v>294</v>
      </c>
      <c r="P446" t="s">
        <v>366</v>
      </c>
      <c r="Q446" t="s">
        <v>423</v>
      </c>
      <c r="R446" t="s">
        <v>63</v>
      </c>
      <c r="S446" t="s">
        <v>108</v>
      </c>
      <c r="T446" t="s">
        <v>855</v>
      </c>
      <c r="U446" t="s">
        <v>856</v>
      </c>
      <c r="W446" t="s">
        <v>93</v>
      </c>
      <c r="X446">
        <v>4</v>
      </c>
      <c r="Y446">
        <v>0</v>
      </c>
      <c r="Z446">
        <v>3000</v>
      </c>
      <c r="AA446">
        <v>0</v>
      </c>
      <c r="AB446">
        <v>1807880</v>
      </c>
      <c r="AC446" t="s">
        <v>47</v>
      </c>
      <c r="AD446">
        <f>+VLOOKUP(T446,items!$A$2:$D$1255,4,0)</f>
        <v>0</v>
      </c>
      <c r="AE446">
        <f>+VLOOKUP(T446,Tabla1[],5,0)</f>
        <v>0</v>
      </c>
      <c r="AF446">
        <f t="shared" si="6"/>
        <v>5</v>
      </c>
    </row>
    <row r="447" spans="1:32" x14ac:dyDescent="0.25">
      <c r="A447">
        <v>93292</v>
      </c>
      <c r="B447" t="s">
        <v>1359</v>
      </c>
      <c r="C447" t="s">
        <v>75</v>
      </c>
      <c r="D447">
        <v>0</v>
      </c>
      <c r="F447" t="s">
        <v>808</v>
      </c>
      <c r="G447" t="s">
        <v>590</v>
      </c>
      <c r="H447" t="s">
        <v>1360</v>
      </c>
      <c r="I447" t="s">
        <v>1361</v>
      </c>
      <c r="J447" t="s">
        <v>1362</v>
      </c>
      <c r="K447" t="s">
        <v>1363</v>
      </c>
      <c r="L447" t="s">
        <v>1364</v>
      </c>
      <c r="M447" t="s">
        <v>944</v>
      </c>
      <c r="N447" t="s">
        <v>1295</v>
      </c>
      <c r="O447" t="s">
        <v>294</v>
      </c>
      <c r="P447" t="s">
        <v>366</v>
      </c>
      <c r="Q447" t="s">
        <v>423</v>
      </c>
      <c r="R447" t="s">
        <v>63</v>
      </c>
      <c r="S447" t="s">
        <v>108</v>
      </c>
      <c r="T447" t="s">
        <v>466</v>
      </c>
      <c r="U447" t="s">
        <v>467</v>
      </c>
      <c r="V447" t="s">
        <v>1365</v>
      </c>
      <c r="W447" t="s">
        <v>1095</v>
      </c>
      <c r="X447">
        <v>1</v>
      </c>
      <c r="Y447">
        <v>10300</v>
      </c>
      <c r="Z447">
        <v>0</v>
      </c>
      <c r="AA447">
        <v>2500</v>
      </c>
      <c r="AB447">
        <v>12650550</v>
      </c>
      <c r="AC447" t="s">
        <v>47</v>
      </c>
      <c r="AD447" t="str">
        <f>+VLOOKUP(T447,items!$A$2:$D$1255,4,0)</f>
        <v>SOMBRALINA</v>
      </c>
      <c r="AE447" t="str">
        <f>+VLOOKUP(T447,Tabla1[],5,0)</f>
        <v>ELECTRICA</v>
      </c>
      <c r="AF447">
        <f t="shared" si="6"/>
        <v>5</v>
      </c>
    </row>
    <row r="448" spans="1:32" x14ac:dyDescent="0.25">
      <c r="A448">
        <v>93296</v>
      </c>
      <c r="B448" t="s">
        <v>1366</v>
      </c>
      <c r="C448" t="s">
        <v>75</v>
      </c>
      <c r="D448">
        <v>0</v>
      </c>
      <c r="F448" t="s">
        <v>927</v>
      </c>
      <c r="G448" t="s">
        <v>927</v>
      </c>
      <c r="H448" t="s">
        <v>1367</v>
      </c>
      <c r="I448" t="s">
        <v>37</v>
      </c>
      <c r="J448" t="s">
        <v>1368</v>
      </c>
      <c r="K448" t="s">
        <v>1369</v>
      </c>
      <c r="L448" t="s">
        <v>37</v>
      </c>
      <c r="M448" t="s">
        <v>814</v>
      </c>
      <c r="N448" t="s">
        <v>814</v>
      </c>
      <c r="O448" t="s">
        <v>590</v>
      </c>
      <c r="P448" t="s">
        <v>850</v>
      </c>
      <c r="Q448" t="s">
        <v>850</v>
      </c>
      <c r="R448" t="s">
        <v>43</v>
      </c>
      <c r="S448" t="s">
        <v>164</v>
      </c>
      <c r="T448" t="s">
        <v>1370</v>
      </c>
      <c r="U448" t="s">
        <v>1371</v>
      </c>
      <c r="X448">
        <v>2</v>
      </c>
      <c r="Y448">
        <v>0</v>
      </c>
      <c r="Z448">
        <v>0</v>
      </c>
      <c r="AA448">
        <v>0</v>
      </c>
      <c r="AB448">
        <v>580000</v>
      </c>
      <c r="AC448" t="s">
        <v>47</v>
      </c>
      <c r="AD448">
        <f>+VLOOKUP(T448,items!$A$2:$D$1255,4,0)</f>
        <v>0</v>
      </c>
      <c r="AE448">
        <f>+VLOOKUP(T448,Tabla1[],5,0)</f>
        <v>0</v>
      </c>
      <c r="AF448">
        <f t="shared" si="6"/>
        <v>5</v>
      </c>
    </row>
    <row r="449" spans="1:32" x14ac:dyDescent="0.25">
      <c r="A449">
        <v>93299</v>
      </c>
      <c r="B449" t="s">
        <v>1234</v>
      </c>
      <c r="C449" t="s">
        <v>75</v>
      </c>
      <c r="D449">
        <v>0</v>
      </c>
      <c r="F449" t="s">
        <v>927</v>
      </c>
      <c r="G449" t="s">
        <v>814</v>
      </c>
      <c r="H449" t="s">
        <v>1372</v>
      </c>
      <c r="I449" t="s">
        <v>37</v>
      </c>
      <c r="J449" t="s">
        <v>1373</v>
      </c>
      <c r="K449" t="s">
        <v>1374</v>
      </c>
      <c r="L449" t="s">
        <v>37</v>
      </c>
      <c r="M449" t="s">
        <v>815</v>
      </c>
      <c r="N449" t="s">
        <v>815</v>
      </c>
      <c r="O449" t="s">
        <v>850</v>
      </c>
      <c r="P449" t="s">
        <v>595</v>
      </c>
      <c r="Q449" t="s">
        <v>595</v>
      </c>
      <c r="R449" t="s">
        <v>43</v>
      </c>
      <c r="S449" t="s">
        <v>164</v>
      </c>
      <c r="T449" t="s">
        <v>1375</v>
      </c>
      <c r="U449" t="s">
        <v>1376</v>
      </c>
      <c r="X449">
        <v>1</v>
      </c>
      <c r="Y449">
        <v>0</v>
      </c>
      <c r="Z449">
        <v>0</v>
      </c>
      <c r="AA449">
        <v>0</v>
      </c>
      <c r="AB449">
        <v>357000</v>
      </c>
      <c r="AC449" t="s">
        <v>47</v>
      </c>
      <c r="AD449">
        <f>+VLOOKUP(T449,items!$A$2:$D$1255,4,0)</f>
        <v>0</v>
      </c>
      <c r="AE449">
        <f>+VLOOKUP(T449,Tabla1[],5,0)</f>
        <v>0</v>
      </c>
      <c r="AF449">
        <f t="shared" si="6"/>
        <v>5</v>
      </c>
    </row>
    <row r="450" spans="1:32" x14ac:dyDescent="0.25">
      <c r="A450">
        <v>93304</v>
      </c>
      <c r="B450" t="s">
        <v>1377</v>
      </c>
      <c r="C450" t="s">
        <v>75</v>
      </c>
      <c r="D450">
        <v>0</v>
      </c>
      <c r="F450" t="s">
        <v>927</v>
      </c>
      <c r="G450" t="s">
        <v>927</v>
      </c>
      <c r="H450" t="s">
        <v>1378</v>
      </c>
      <c r="I450" t="s">
        <v>37</v>
      </c>
      <c r="J450" t="s">
        <v>1379</v>
      </c>
      <c r="K450" t="s">
        <v>1380</v>
      </c>
      <c r="L450" t="s">
        <v>37</v>
      </c>
      <c r="M450" t="s">
        <v>814</v>
      </c>
      <c r="N450" t="s">
        <v>814</v>
      </c>
      <c r="O450" t="s">
        <v>590</v>
      </c>
      <c r="P450" t="s">
        <v>850</v>
      </c>
      <c r="Q450" t="s">
        <v>850</v>
      </c>
      <c r="R450" t="s">
        <v>43</v>
      </c>
      <c r="S450" t="s">
        <v>164</v>
      </c>
      <c r="T450" t="s">
        <v>1381</v>
      </c>
      <c r="U450" t="s">
        <v>1382</v>
      </c>
      <c r="X450">
        <v>6</v>
      </c>
      <c r="Y450">
        <v>0</v>
      </c>
      <c r="Z450">
        <v>0</v>
      </c>
      <c r="AA450">
        <v>0</v>
      </c>
      <c r="AB450">
        <v>2352000</v>
      </c>
      <c r="AC450" t="s">
        <v>47</v>
      </c>
      <c r="AD450">
        <f>+VLOOKUP(T450,items!$A$2:$D$1255,4,0)</f>
        <v>0</v>
      </c>
      <c r="AE450">
        <f>+VLOOKUP(T450,Tabla1[],5,0)</f>
        <v>0</v>
      </c>
      <c r="AF450">
        <f t="shared" ref="AF450:AF513" si="7">+MONTH(O450)</f>
        <v>5</v>
      </c>
    </row>
    <row r="451" spans="1:32" x14ac:dyDescent="0.25">
      <c r="A451">
        <v>93304</v>
      </c>
      <c r="B451" t="s">
        <v>1377</v>
      </c>
      <c r="C451" t="s">
        <v>75</v>
      </c>
      <c r="D451">
        <v>0</v>
      </c>
      <c r="F451" t="s">
        <v>927</v>
      </c>
      <c r="G451" t="s">
        <v>927</v>
      </c>
      <c r="H451" t="s">
        <v>1378</v>
      </c>
      <c r="I451" t="s">
        <v>37</v>
      </c>
      <c r="J451" t="s">
        <v>1379</v>
      </c>
      <c r="K451" t="s">
        <v>1380</v>
      </c>
      <c r="L451" t="s">
        <v>37</v>
      </c>
      <c r="M451" t="s">
        <v>814</v>
      </c>
      <c r="N451" t="s">
        <v>814</v>
      </c>
      <c r="O451" t="s">
        <v>590</v>
      </c>
      <c r="P451" t="s">
        <v>850</v>
      </c>
      <c r="Q451" t="s">
        <v>850</v>
      </c>
      <c r="R451" t="s">
        <v>43</v>
      </c>
      <c r="S451" t="s">
        <v>164</v>
      </c>
      <c r="T451" t="s">
        <v>1383</v>
      </c>
      <c r="U451" t="s">
        <v>1384</v>
      </c>
      <c r="X451">
        <v>12</v>
      </c>
      <c r="Y451">
        <v>0</v>
      </c>
      <c r="Z451">
        <v>0</v>
      </c>
      <c r="AA451">
        <v>0</v>
      </c>
      <c r="AB451">
        <v>504000</v>
      </c>
      <c r="AC451" t="s">
        <v>47</v>
      </c>
      <c r="AD451">
        <f>+VLOOKUP(T451,items!$A$2:$D$1255,4,0)</f>
        <v>0</v>
      </c>
      <c r="AE451">
        <f>+VLOOKUP(T451,Tabla1[],5,0)</f>
        <v>0</v>
      </c>
      <c r="AF451">
        <f t="shared" si="7"/>
        <v>5</v>
      </c>
    </row>
    <row r="452" spans="1:32" x14ac:dyDescent="0.25">
      <c r="A452">
        <v>93306</v>
      </c>
      <c r="B452" t="s">
        <v>1385</v>
      </c>
      <c r="C452" t="s">
        <v>33</v>
      </c>
      <c r="D452">
        <v>0</v>
      </c>
      <c r="F452" t="s">
        <v>927</v>
      </c>
      <c r="G452" t="s">
        <v>927</v>
      </c>
      <c r="H452" t="s">
        <v>1386</v>
      </c>
      <c r="I452" t="s">
        <v>37</v>
      </c>
      <c r="J452" t="s">
        <v>1387</v>
      </c>
      <c r="K452" t="s">
        <v>1388</v>
      </c>
      <c r="L452" t="s">
        <v>1389</v>
      </c>
      <c r="M452" t="s">
        <v>815</v>
      </c>
      <c r="N452" t="s">
        <v>815</v>
      </c>
      <c r="O452" t="s">
        <v>581</v>
      </c>
      <c r="P452" t="s">
        <v>357</v>
      </c>
      <c r="Q452" t="s">
        <v>207</v>
      </c>
      <c r="R452" t="s">
        <v>63</v>
      </c>
      <c r="S452" t="s">
        <v>128</v>
      </c>
      <c r="T452" t="s">
        <v>1390</v>
      </c>
      <c r="U452" t="s">
        <v>1391</v>
      </c>
      <c r="V452" t="s">
        <v>259</v>
      </c>
      <c r="X452">
        <v>2</v>
      </c>
      <c r="Y452">
        <v>0</v>
      </c>
      <c r="Z452">
        <v>0</v>
      </c>
      <c r="AA452">
        <v>0</v>
      </c>
      <c r="AB452">
        <v>608942</v>
      </c>
      <c r="AC452" t="s">
        <v>47</v>
      </c>
      <c r="AD452" t="str">
        <f>+VLOOKUP(T452,items!$A$2:$D$1255,4,0)</f>
        <v>FUNDA</v>
      </c>
      <c r="AE452">
        <f>+VLOOKUP(T452,Tabla1[],5,0)</f>
        <v>0</v>
      </c>
      <c r="AF452">
        <f t="shared" si="7"/>
        <v>6</v>
      </c>
    </row>
    <row r="453" spans="1:32" x14ac:dyDescent="0.25">
      <c r="A453">
        <v>93306</v>
      </c>
      <c r="B453" t="s">
        <v>1385</v>
      </c>
      <c r="C453" t="s">
        <v>33</v>
      </c>
      <c r="D453">
        <v>0</v>
      </c>
      <c r="F453" t="s">
        <v>927</v>
      </c>
      <c r="G453" t="s">
        <v>927</v>
      </c>
      <c r="H453" t="s">
        <v>1386</v>
      </c>
      <c r="I453" t="s">
        <v>37</v>
      </c>
      <c r="J453" t="s">
        <v>1387</v>
      </c>
      <c r="K453" t="s">
        <v>1388</v>
      </c>
      <c r="L453" t="s">
        <v>1389</v>
      </c>
      <c r="M453" t="s">
        <v>815</v>
      </c>
      <c r="N453" t="s">
        <v>815</v>
      </c>
      <c r="O453" t="s">
        <v>581</v>
      </c>
      <c r="P453" t="s">
        <v>357</v>
      </c>
      <c r="Q453" t="s">
        <v>207</v>
      </c>
      <c r="R453" t="s">
        <v>63</v>
      </c>
      <c r="S453" t="s">
        <v>128</v>
      </c>
      <c r="T453" t="s">
        <v>1392</v>
      </c>
      <c r="U453" t="s">
        <v>1393</v>
      </c>
      <c r="V453" t="s">
        <v>259</v>
      </c>
      <c r="X453">
        <v>1</v>
      </c>
      <c r="Y453">
        <v>0</v>
      </c>
      <c r="Z453">
        <v>0</v>
      </c>
      <c r="AA453">
        <v>0</v>
      </c>
      <c r="AB453">
        <v>256031</v>
      </c>
      <c r="AC453" t="s">
        <v>47</v>
      </c>
      <c r="AD453" t="str">
        <f>+VLOOKUP(T453,items!$A$2:$D$1255,4,0)</f>
        <v>FUNDA</v>
      </c>
      <c r="AE453">
        <f>+VLOOKUP(T453,Tabla1[],5,0)</f>
        <v>0</v>
      </c>
      <c r="AF453">
        <f t="shared" si="7"/>
        <v>6</v>
      </c>
    </row>
    <row r="454" spans="1:32" x14ac:dyDescent="0.25">
      <c r="A454">
        <v>93307</v>
      </c>
      <c r="B454" t="s">
        <v>1394</v>
      </c>
      <c r="C454" t="s">
        <v>33</v>
      </c>
      <c r="D454">
        <v>0</v>
      </c>
      <c r="F454" t="s">
        <v>927</v>
      </c>
      <c r="G454" t="s">
        <v>927</v>
      </c>
      <c r="H454" t="s">
        <v>1395</v>
      </c>
      <c r="I454" t="s">
        <v>37</v>
      </c>
      <c r="J454" t="s">
        <v>1396</v>
      </c>
      <c r="K454" t="s">
        <v>1397</v>
      </c>
      <c r="L454" t="s">
        <v>37</v>
      </c>
      <c r="M454" t="s">
        <v>814</v>
      </c>
      <c r="N454" t="s">
        <v>814</v>
      </c>
      <c r="O454" t="s">
        <v>590</v>
      </c>
      <c r="P454" t="s">
        <v>850</v>
      </c>
      <c r="Q454" t="s">
        <v>850</v>
      </c>
      <c r="R454" t="s">
        <v>411</v>
      </c>
      <c r="S454" t="s">
        <v>164</v>
      </c>
      <c r="T454" t="s">
        <v>1398</v>
      </c>
      <c r="U454" t="s">
        <v>529</v>
      </c>
      <c r="X454">
        <v>2.2000000000000002</v>
      </c>
      <c r="Y454">
        <v>0</v>
      </c>
      <c r="Z454">
        <v>0</v>
      </c>
      <c r="AA454">
        <v>0</v>
      </c>
      <c r="AB454">
        <v>115720</v>
      </c>
      <c r="AC454" t="s">
        <v>47</v>
      </c>
      <c r="AD454">
        <f>+VLOOKUP(T454,items!$A$2:$D$1255,4,0)</f>
        <v>0</v>
      </c>
      <c r="AE454">
        <f>+VLOOKUP(T454,Tabla1[],5,0)</f>
        <v>0</v>
      </c>
      <c r="AF454">
        <f t="shared" si="7"/>
        <v>5</v>
      </c>
    </row>
    <row r="455" spans="1:32" x14ac:dyDescent="0.25">
      <c r="A455">
        <v>93308</v>
      </c>
      <c r="B455" t="s">
        <v>1399</v>
      </c>
      <c r="C455" t="s">
        <v>75</v>
      </c>
      <c r="D455">
        <v>0</v>
      </c>
      <c r="F455" t="s">
        <v>927</v>
      </c>
      <c r="G455" t="s">
        <v>944</v>
      </c>
      <c r="H455" t="s">
        <v>1400</v>
      </c>
      <c r="I455" t="s">
        <v>37</v>
      </c>
      <c r="J455" t="s">
        <v>1401</v>
      </c>
      <c r="K455" t="s">
        <v>1402</v>
      </c>
      <c r="L455" t="s">
        <v>37</v>
      </c>
      <c r="M455" t="s">
        <v>597</v>
      </c>
      <c r="N455" t="s">
        <v>597</v>
      </c>
      <c r="O455" t="s">
        <v>598</v>
      </c>
      <c r="P455" t="s">
        <v>205</v>
      </c>
      <c r="Q455" t="s">
        <v>205</v>
      </c>
      <c r="R455" t="s">
        <v>43</v>
      </c>
      <c r="S455" t="s">
        <v>164</v>
      </c>
      <c r="T455" t="s">
        <v>1375</v>
      </c>
      <c r="U455" t="s">
        <v>1376</v>
      </c>
      <c r="X455">
        <v>5</v>
      </c>
      <c r="Y455">
        <v>0</v>
      </c>
      <c r="Z455">
        <v>0</v>
      </c>
      <c r="AA455">
        <v>0</v>
      </c>
      <c r="AB455">
        <v>2050000</v>
      </c>
      <c r="AC455" t="s">
        <v>47</v>
      </c>
      <c r="AD455">
        <f>+VLOOKUP(T455,items!$A$2:$D$1255,4,0)</f>
        <v>0</v>
      </c>
      <c r="AE455">
        <f>+VLOOKUP(T455,Tabla1[],5,0)</f>
        <v>0</v>
      </c>
      <c r="AF455">
        <f t="shared" si="7"/>
        <v>5</v>
      </c>
    </row>
    <row r="456" spans="1:32" x14ac:dyDescent="0.25">
      <c r="A456">
        <v>93310</v>
      </c>
      <c r="B456" t="s">
        <v>1403</v>
      </c>
      <c r="C456" t="s">
        <v>75</v>
      </c>
      <c r="D456">
        <v>0</v>
      </c>
      <c r="F456" t="s">
        <v>927</v>
      </c>
      <c r="G456" t="s">
        <v>927</v>
      </c>
      <c r="H456" t="s">
        <v>1404</v>
      </c>
      <c r="I456" t="s">
        <v>37</v>
      </c>
      <c r="J456" t="s">
        <v>1405</v>
      </c>
      <c r="K456" t="s">
        <v>1406</v>
      </c>
      <c r="L456" t="s">
        <v>37</v>
      </c>
      <c r="M456" t="s">
        <v>814</v>
      </c>
      <c r="N456" t="s">
        <v>814</v>
      </c>
      <c r="O456" t="s">
        <v>590</v>
      </c>
      <c r="P456" t="s">
        <v>850</v>
      </c>
      <c r="Q456" t="s">
        <v>850</v>
      </c>
      <c r="R456" t="s">
        <v>43</v>
      </c>
      <c r="S456" t="s">
        <v>164</v>
      </c>
      <c r="T456" t="s">
        <v>1381</v>
      </c>
      <c r="U456" t="s">
        <v>1382</v>
      </c>
      <c r="X456">
        <v>2</v>
      </c>
      <c r="Y456">
        <v>0</v>
      </c>
      <c r="Z456">
        <v>0</v>
      </c>
      <c r="AA456">
        <v>0</v>
      </c>
      <c r="AB456">
        <v>784000</v>
      </c>
      <c r="AC456" t="s">
        <v>47</v>
      </c>
      <c r="AD456">
        <f>+VLOOKUP(T456,items!$A$2:$D$1255,4,0)</f>
        <v>0</v>
      </c>
      <c r="AE456">
        <f>+VLOOKUP(T456,Tabla1[],5,0)</f>
        <v>0</v>
      </c>
      <c r="AF456">
        <f t="shared" si="7"/>
        <v>5</v>
      </c>
    </row>
    <row r="457" spans="1:32" x14ac:dyDescent="0.25">
      <c r="A457">
        <v>93315</v>
      </c>
      <c r="B457" t="s">
        <v>1407</v>
      </c>
      <c r="C457" t="s">
        <v>75</v>
      </c>
      <c r="D457">
        <v>0</v>
      </c>
      <c r="F457" t="s">
        <v>927</v>
      </c>
      <c r="G457" t="s">
        <v>850</v>
      </c>
      <c r="H457" t="s">
        <v>1408</v>
      </c>
      <c r="I457" t="s">
        <v>37</v>
      </c>
      <c r="J457" t="s">
        <v>1409</v>
      </c>
      <c r="K457" t="s">
        <v>1410</v>
      </c>
      <c r="L457" t="s">
        <v>37</v>
      </c>
      <c r="M457" t="s">
        <v>595</v>
      </c>
      <c r="N457" t="s">
        <v>595</v>
      </c>
      <c r="O457" t="s">
        <v>944</v>
      </c>
      <c r="P457" t="s">
        <v>597</v>
      </c>
      <c r="Q457" t="s">
        <v>597</v>
      </c>
      <c r="R457" t="s">
        <v>43</v>
      </c>
      <c r="S457" t="s">
        <v>164</v>
      </c>
      <c r="T457" t="s">
        <v>1411</v>
      </c>
      <c r="U457" t="s">
        <v>867</v>
      </c>
      <c r="X457">
        <v>18</v>
      </c>
      <c r="Y457">
        <v>0</v>
      </c>
      <c r="Z457">
        <v>0</v>
      </c>
      <c r="AA457">
        <v>0</v>
      </c>
      <c r="AB457">
        <v>946800</v>
      </c>
      <c r="AC457" t="s">
        <v>47</v>
      </c>
      <c r="AD457">
        <f>+VLOOKUP(T457,items!$A$2:$D$1255,4,0)</f>
        <v>0</v>
      </c>
      <c r="AE457">
        <f>+VLOOKUP(T457,Tabla1[],5,0)</f>
        <v>0</v>
      </c>
      <c r="AF457">
        <f t="shared" si="7"/>
        <v>5</v>
      </c>
    </row>
    <row r="458" spans="1:32" x14ac:dyDescent="0.25">
      <c r="A458">
        <v>93316</v>
      </c>
      <c r="B458" t="s">
        <v>1412</v>
      </c>
      <c r="C458" t="s">
        <v>75</v>
      </c>
      <c r="D458">
        <v>0</v>
      </c>
      <c r="F458" t="s">
        <v>927</v>
      </c>
      <c r="G458" t="s">
        <v>814</v>
      </c>
      <c r="H458" t="s">
        <v>1413</v>
      </c>
      <c r="I458" t="s">
        <v>37</v>
      </c>
      <c r="J458" t="s">
        <v>1414</v>
      </c>
      <c r="K458" t="s">
        <v>1415</v>
      </c>
      <c r="L458" t="s">
        <v>37</v>
      </c>
      <c r="M458" t="s">
        <v>815</v>
      </c>
      <c r="N458" t="s">
        <v>815</v>
      </c>
      <c r="O458" t="s">
        <v>850</v>
      </c>
      <c r="P458" t="s">
        <v>595</v>
      </c>
      <c r="Q458" t="s">
        <v>595</v>
      </c>
      <c r="R458" t="s">
        <v>43</v>
      </c>
      <c r="S458" t="s">
        <v>164</v>
      </c>
      <c r="T458" t="s">
        <v>1290</v>
      </c>
      <c r="U458" t="s">
        <v>1291</v>
      </c>
      <c r="X458">
        <v>2</v>
      </c>
      <c r="Y458">
        <v>0</v>
      </c>
      <c r="Z458">
        <v>0</v>
      </c>
      <c r="AA458">
        <v>0</v>
      </c>
      <c r="AB458">
        <v>134454</v>
      </c>
      <c r="AC458" t="s">
        <v>47</v>
      </c>
      <c r="AD458">
        <f>+VLOOKUP(T458,items!$A$2:$D$1255,4,0)</f>
        <v>0</v>
      </c>
      <c r="AE458">
        <f>+VLOOKUP(T458,Tabla1[],5,0)</f>
        <v>0</v>
      </c>
      <c r="AF458">
        <f t="shared" si="7"/>
        <v>5</v>
      </c>
    </row>
    <row r="459" spans="1:32" x14ac:dyDescent="0.25">
      <c r="A459">
        <v>93316</v>
      </c>
      <c r="B459" t="s">
        <v>1412</v>
      </c>
      <c r="C459" t="s">
        <v>75</v>
      </c>
      <c r="D459">
        <v>0</v>
      </c>
      <c r="F459" t="s">
        <v>927</v>
      </c>
      <c r="G459" t="s">
        <v>814</v>
      </c>
      <c r="H459" t="s">
        <v>1413</v>
      </c>
      <c r="I459" t="s">
        <v>37</v>
      </c>
      <c r="J459" t="s">
        <v>1414</v>
      </c>
      <c r="K459" t="s">
        <v>1415</v>
      </c>
      <c r="L459" t="s">
        <v>37</v>
      </c>
      <c r="M459" t="s">
        <v>815</v>
      </c>
      <c r="N459" t="s">
        <v>815</v>
      </c>
      <c r="O459" t="s">
        <v>850</v>
      </c>
      <c r="P459" t="s">
        <v>595</v>
      </c>
      <c r="Q459" t="s">
        <v>595</v>
      </c>
      <c r="R459" t="s">
        <v>43</v>
      </c>
      <c r="S459" t="s">
        <v>164</v>
      </c>
      <c r="T459" t="s">
        <v>1126</v>
      </c>
      <c r="U459" t="s">
        <v>1127</v>
      </c>
      <c r="X459">
        <v>1</v>
      </c>
      <c r="Y459">
        <v>0</v>
      </c>
      <c r="Z459">
        <v>0</v>
      </c>
      <c r="AA459">
        <v>0</v>
      </c>
      <c r="AB459">
        <v>54622</v>
      </c>
      <c r="AC459" t="s">
        <v>47</v>
      </c>
      <c r="AD459">
        <f>+VLOOKUP(T459,items!$A$2:$D$1255,4,0)</f>
        <v>0</v>
      </c>
      <c r="AE459">
        <f>+VLOOKUP(T459,Tabla1[],5,0)</f>
        <v>0</v>
      </c>
      <c r="AF459">
        <f t="shared" si="7"/>
        <v>5</v>
      </c>
    </row>
    <row r="460" spans="1:32" x14ac:dyDescent="0.25">
      <c r="A460">
        <v>93318</v>
      </c>
      <c r="B460" t="s">
        <v>1416</v>
      </c>
      <c r="C460" t="s">
        <v>75</v>
      </c>
      <c r="D460">
        <v>0</v>
      </c>
      <c r="F460" t="s">
        <v>927</v>
      </c>
      <c r="G460" t="s">
        <v>590</v>
      </c>
      <c r="H460" t="s">
        <v>1417</v>
      </c>
      <c r="I460" t="s">
        <v>1418</v>
      </c>
      <c r="J460" t="s">
        <v>1419</v>
      </c>
      <c r="K460" t="s">
        <v>1420</v>
      </c>
      <c r="L460" t="s">
        <v>1421</v>
      </c>
      <c r="M460" t="s">
        <v>595</v>
      </c>
      <c r="N460" t="s">
        <v>597</v>
      </c>
      <c r="O460" t="s">
        <v>323</v>
      </c>
      <c r="P460" t="s">
        <v>705</v>
      </c>
      <c r="Q460" t="s">
        <v>1057</v>
      </c>
      <c r="R460" t="s">
        <v>63</v>
      </c>
      <c r="S460" t="s">
        <v>256</v>
      </c>
      <c r="T460" t="s">
        <v>347</v>
      </c>
      <c r="U460" t="s">
        <v>348</v>
      </c>
      <c r="W460" t="s">
        <v>465</v>
      </c>
      <c r="X460">
        <v>1</v>
      </c>
      <c r="Y460">
        <v>2200</v>
      </c>
      <c r="Z460">
        <v>0</v>
      </c>
      <c r="AA460">
        <v>0</v>
      </c>
      <c r="AB460">
        <v>289740</v>
      </c>
      <c r="AC460" t="s">
        <v>47</v>
      </c>
      <c r="AD460">
        <f>+VLOOKUP(T460,items!$A$2:$D$1255,4,0)</f>
        <v>0</v>
      </c>
      <c r="AE460">
        <f>+VLOOKUP(T460,Tabla1[],5,0)</f>
        <v>0</v>
      </c>
      <c r="AF460">
        <f t="shared" si="7"/>
        <v>5</v>
      </c>
    </row>
    <row r="461" spans="1:32" x14ac:dyDescent="0.25">
      <c r="A461">
        <v>93318</v>
      </c>
      <c r="B461" t="s">
        <v>1416</v>
      </c>
      <c r="C461" t="s">
        <v>75</v>
      </c>
      <c r="D461">
        <v>0</v>
      </c>
      <c r="F461" t="s">
        <v>927</v>
      </c>
      <c r="G461" t="s">
        <v>590</v>
      </c>
      <c r="H461" t="s">
        <v>1417</v>
      </c>
      <c r="I461" t="s">
        <v>1418</v>
      </c>
      <c r="J461" t="s">
        <v>1419</v>
      </c>
      <c r="K461" t="s">
        <v>1420</v>
      </c>
      <c r="L461" t="s">
        <v>1421</v>
      </c>
      <c r="M461" t="s">
        <v>595</v>
      </c>
      <c r="N461" t="s">
        <v>597</v>
      </c>
      <c r="O461" t="s">
        <v>323</v>
      </c>
      <c r="P461" t="s">
        <v>705</v>
      </c>
      <c r="Q461" t="s">
        <v>1057</v>
      </c>
      <c r="R461" t="s">
        <v>63</v>
      </c>
      <c r="S461" t="s">
        <v>256</v>
      </c>
      <c r="T461" t="s">
        <v>574</v>
      </c>
      <c r="U461" t="s">
        <v>575</v>
      </c>
      <c r="W461" t="s">
        <v>465</v>
      </c>
      <c r="X461">
        <v>1</v>
      </c>
      <c r="Y461">
        <v>3560</v>
      </c>
      <c r="Z461">
        <v>0</v>
      </c>
      <c r="AA461">
        <v>0</v>
      </c>
      <c r="AB461">
        <v>1062338</v>
      </c>
      <c r="AC461" t="s">
        <v>47</v>
      </c>
      <c r="AD461">
        <f>+VLOOKUP(T461,items!$A$2:$D$1255,4,0)</f>
        <v>0</v>
      </c>
      <c r="AE461">
        <f>+VLOOKUP(T461,Tabla1[],5,0)</f>
        <v>0</v>
      </c>
      <c r="AF461">
        <f t="shared" si="7"/>
        <v>5</v>
      </c>
    </row>
    <row r="462" spans="1:32" x14ac:dyDescent="0.25">
      <c r="A462">
        <v>93318</v>
      </c>
      <c r="B462" t="s">
        <v>1416</v>
      </c>
      <c r="C462" t="s">
        <v>75</v>
      </c>
      <c r="D462">
        <v>0</v>
      </c>
      <c r="F462" t="s">
        <v>927</v>
      </c>
      <c r="G462" t="s">
        <v>590</v>
      </c>
      <c r="H462" t="s">
        <v>1417</v>
      </c>
      <c r="I462" t="s">
        <v>1418</v>
      </c>
      <c r="J462" t="s">
        <v>1419</v>
      </c>
      <c r="K462" t="s">
        <v>1420</v>
      </c>
      <c r="L462" t="s">
        <v>1421</v>
      </c>
      <c r="M462" t="s">
        <v>595</v>
      </c>
      <c r="N462" t="s">
        <v>597</v>
      </c>
      <c r="O462" t="s">
        <v>323</v>
      </c>
      <c r="P462" t="s">
        <v>705</v>
      </c>
      <c r="Q462" t="s">
        <v>1057</v>
      </c>
      <c r="R462" t="s">
        <v>63</v>
      </c>
      <c r="S462" t="s">
        <v>256</v>
      </c>
      <c r="T462" t="s">
        <v>94</v>
      </c>
      <c r="U462" t="s">
        <v>95</v>
      </c>
      <c r="X462">
        <v>1</v>
      </c>
      <c r="Y462">
        <v>0</v>
      </c>
      <c r="Z462">
        <v>0</v>
      </c>
      <c r="AA462">
        <v>0</v>
      </c>
      <c r="AB462">
        <v>350000</v>
      </c>
      <c r="AC462" t="s">
        <v>47</v>
      </c>
      <c r="AD462" t="e">
        <f>+VLOOKUP(T462,items!$A$2:$D$1255,4,0)</f>
        <v>#N/A</v>
      </c>
      <c r="AE462" t="e">
        <f>+VLOOKUP(T462,Tabla1[],5,0)</f>
        <v>#N/A</v>
      </c>
      <c r="AF462">
        <f t="shared" si="7"/>
        <v>5</v>
      </c>
    </row>
    <row r="463" spans="1:32" x14ac:dyDescent="0.25">
      <c r="A463">
        <v>93318</v>
      </c>
      <c r="B463" t="s">
        <v>1416</v>
      </c>
      <c r="C463" t="s">
        <v>75</v>
      </c>
      <c r="D463">
        <v>0</v>
      </c>
      <c r="F463" t="s">
        <v>927</v>
      </c>
      <c r="G463" t="s">
        <v>590</v>
      </c>
      <c r="H463" t="s">
        <v>1417</v>
      </c>
      <c r="I463" t="s">
        <v>1418</v>
      </c>
      <c r="J463" t="s">
        <v>1419</v>
      </c>
      <c r="K463" t="s">
        <v>1420</v>
      </c>
      <c r="L463" t="s">
        <v>1421</v>
      </c>
      <c r="M463" t="s">
        <v>595</v>
      </c>
      <c r="N463" t="s">
        <v>597</v>
      </c>
      <c r="O463" t="s">
        <v>323</v>
      </c>
      <c r="P463" t="s">
        <v>705</v>
      </c>
      <c r="Q463" t="s">
        <v>1057</v>
      </c>
      <c r="R463" t="s">
        <v>63</v>
      </c>
      <c r="S463" t="s">
        <v>256</v>
      </c>
      <c r="T463" t="s">
        <v>466</v>
      </c>
      <c r="U463" t="s">
        <v>467</v>
      </c>
      <c r="V463" t="s">
        <v>859</v>
      </c>
      <c r="W463" t="s">
        <v>465</v>
      </c>
      <c r="X463">
        <v>1</v>
      </c>
      <c r="Y463">
        <v>3560</v>
      </c>
      <c r="Z463">
        <v>0</v>
      </c>
      <c r="AA463">
        <v>2000</v>
      </c>
      <c r="AB463">
        <v>6451122</v>
      </c>
      <c r="AC463" t="s">
        <v>47</v>
      </c>
      <c r="AD463" t="str">
        <f>+VLOOKUP(T463,items!$A$2:$D$1255,4,0)</f>
        <v>SOMBRALINA</v>
      </c>
      <c r="AE463" t="str">
        <f>+VLOOKUP(T463,Tabla1[],5,0)</f>
        <v>ELECTRICA</v>
      </c>
      <c r="AF463">
        <f t="shared" si="7"/>
        <v>5</v>
      </c>
    </row>
    <row r="464" spans="1:32" x14ac:dyDescent="0.25">
      <c r="A464">
        <v>93318</v>
      </c>
      <c r="B464" t="s">
        <v>1416</v>
      </c>
      <c r="C464" t="s">
        <v>75</v>
      </c>
      <c r="D464">
        <v>0</v>
      </c>
      <c r="F464" t="s">
        <v>927</v>
      </c>
      <c r="G464" t="s">
        <v>590</v>
      </c>
      <c r="H464" t="s">
        <v>1417</v>
      </c>
      <c r="I464" t="s">
        <v>1418</v>
      </c>
      <c r="J464" t="s">
        <v>1419</v>
      </c>
      <c r="K464" t="s">
        <v>1420</v>
      </c>
      <c r="L464" t="s">
        <v>1421</v>
      </c>
      <c r="M464" t="s">
        <v>595</v>
      </c>
      <c r="N464" t="s">
        <v>597</v>
      </c>
      <c r="O464" t="s">
        <v>323</v>
      </c>
      <c r="P464" t="s">
        <v>705</v>
      </c>
      <c r="Q464" t="s">
        <v>1057</v>
      </c>
      <c r="R464" t="s">
        <v>63</v>
      </c>
      <c r="S464" t="s">
        <v>256</v>
      </c>
      <c r="T464" t="s">
        <v>392</v>
      </c>
      <c r="U464" t="s">
        <v>393</v>
      </c>
      <c r="X464">
        <v>1</v>
      </c>
      <c r="Y464">
        <v>0</v>
      </c>
      <c r="Z464">
        <v>0</v>
      </c>
      <c r="AA464">
        <v>0</v>
      </c>
      <c r="AB464">
        <v>210000</v>
      </c>
      <c r="AC464" t="s">
        <v>47</v>
      </c>
      <c r="AD464" t="e">
        <f>+VLOOKUP(T464,items!$A$2:$D$1255,4,0)</f>
        <v>#N/A</v>
      </c>
      <c r="AE464" t="e">
        <f>+VLOOKUP(T464,Tabla1[],5,0)</f>
        <v>#N/A</v>
      </c>
      <c r="AF464">
        <f t="shared" si="7"/>
        <v>5</v>
      </c>
    </row>
    <row r="465" spans="1:32" x14ac:dyDescent="0.25">
      <c r="A465">
        <v>93320</v>
      </c>
      <c r="B465" t="s">
        <v>1422</v>
      </c>
      <c r="C465" t="s">
        <v>75</v>
      </c>
      <c r="D465">
        <v>0</v>
      </c>
      <c r="F465" t="s">
        <v>927</v>
      </c>
      <c r="G465" t="s">
        <v>815</v>
      </c>
      <c r="H465" t="s">
        <v>1423</v>
      </c>
      <c r="I465" t="s">
        <v>37</v>
      </c>
      <c r="J465" t="s">
        <v>1424</v>
      </c>
      <c r="K465" t="s">
        <v>1425</v>
      </c>
      <c r="L465" t="s">
        <v>37</v>
      </c>
      <c r="M465" t="s">
        <v>590</v>
      </c>
      <c r="N465" t="s">
        <v>590</v>
      </c>
      <c r="O465" t="s">
        <v>595</v>
      </c>
      <c r="P465" t="s">
        <v>596</v>
      </c>
      <c r="Q465" t="s">
        <v>596</v>
      </c>
      <c r="R465" t="s">
        <v>43</v>
      </c>
      <c r="S465" t="s">
        <v>164</v>
      </c>
      <c r="T465" t="s">
        <v>1426</v>
      </c>
      <c r="U465" t="s">
        <v>1427</v>
      </c>
      <c r="X465">
        <v>61</v>
      </c>
      <c r="Y465">
        <v>0</v>
      </c>
      <c r="Z465">
        <v>0</v>
      </c>
      <c r="AA465">
        <v>0</v>
      </c>
      <c r="AB465">
        <v>3050000</v>
      </c>
      <c r="AC465" t="s">
        <v>47</v>
      </c>
      <c r="AD465">
        <f>+VLOOKUP(T465,items!$A$2:$D$1255,4,0)</f>
        <v>0</v>
      </c>
      <c r="AE465">
        <f>+VLOOKUP(T465,Tabla1[],5,0)</f>
        <v>0</v>
      </c>
      <c r="AF465">
        <f t="shared" si="7"/>
        <v>5</v>
      </c>
    </row>
    <row r="466" spans="1:32" x14ac:dyDescent="0.25">
      <c r="A466">
        <v>93321</v>
      </c>
      <c r="B466" t="s">
        <v>1428</v>
      </c>
      <c r="C466" t="s">
        <v>75</v>
      </c>
      <c r="D466">
        <v>0</v>
      </c>
      <c r="F466" t="s">
        <v>927</v>
      </c>
      <c r="G466" t="s">
        <v>814</v>
      </c>
      <c r="H466" t="s">
        <v>1429</v>
      </c>
      <c r="I466" t="s">
        <v>1430</v>
      </c>
      <c r="J466" t="s">
        <v>1431</v>
      </c>
      <c r="K466" t="s">
        <v>1432</v>
      </c>
      <c r="L466" t="s">
        <v>1433</v>
      </c>
      <c r="M466" t="s">
        <v>590</v>
      </c>
      <c r="N466" t="s">
        <v>596</v>
      </c>
      <c r="O466" t="s">
        <v>205</v>
      </c>
      <c r="P466" t="s">
        <v>323</v>
      </c>
      <c r="Q466" t="s">
        <v>526</v>
      </c>
      <c r="R466" t="s">
        <v>63</v>
      </c>
      <c r="S466" t="s">
        <v>256</v>
      </c>
      <c r="T466" t="s">
        <v>429</v>
      </c>
      <c r="U466" t="s">
        <v>430</v>
      </c>
      <c r="X466">
        <v>1</v>
      </c>
      <c r="Y466">
        <v>0</v>
      </c>
      <c r="Z466">
        <v>0</v>
      </c>
      <c r="AA466">
        <v>0</v>
      </c>
      <c r="AB466">
        <v>183852</v>
      </c>
      <c r="AC466" t="s">
        <v>47</v>
      </c>
      <c r="AD466">
        <f>+VLOOKUP(T466,items!$A$2:$D$1255,4,0)</f>
        <v>0</v>
      </c>
      <c r="AE466">
        <f>+VLOOKUP(T466,Tabla1[],5,0)</f>
        <v>0</v>
      </c>
      <c r="AF466">
        <f t="shared" si="7"/>
        <v>5</v>
      </c>
    </row>
    <row r="467" spans="1:32" x14ac:dyDescent="0.25">
      <c r="A467">
        <v>93321</v>
      </c>
      <c r="B467" t="s">
        <v>1428</v>
      </c>
      <c r="C467" t="s">
        <v>75</v>
      </c>
      <c r="D467">
        <v>0</v>
      </c>
      <c r="F467" t="s">
        <v>927</v>
      </c>
      <c r="G467" t="s">
        <v>814</v>
      </c>
      <c r="H467" t="s">
        <v>1429</v>
      </c>
      <c r="I467" t="s">
        <v>1430</v>
      </c>
      <c r="J467" t="s">
        <v>1431</v>
      </c>
      <c r="K467" t="s">
        <v>1432</v>
      </c>
      <c r="L467" t="s">
        <v>1433</v>
      </c>
      <c r="M467" t="s">
        <v>590</v>
      </c>
      <c r="N467" t="s">
        <v>596</v>
      </c>
      <c r="O467" t="s">
        <v>205</v>
      </c>
      <c r="P467" t="s">
        <v>323</v>
      </c>
      <c r="Q467" t="s">
        <v>526</v>
      </c>
      <c r="R467" t="s">
        <v>63</v>
      </c>
      <c r="S467" t="s">
        <v>256</v>
      </c>
      <c r="T467" t="s">
        <v>574</v>
      </c>
      <c r="U467" t="s">
        <v>575</v>
      </c>
      <c r="W467" t="s">
        <v>1434</v>
      </c>
      <c r="X467">
        <v>1</v>
      </c>
      <c r="Y467">
        <v>3820</v>
      </c>
      <c r="Z467">
        <v>0</v>
      </c>
      <c r="AA467">
        <v>0</v>
      </c>
      <c r="AB467">
        <v>796754</v>
      </c>
      <c r="AC467" t="s">
        <v>47</v>
      </c>
      <c r="AD467">
        <f>+VLOOKUP(T467,items!$A$2:$D$1255,4,0)</f>
        <v>0</v>
      </c>
      <c r="AE467">
        <f>+VLOOKUP(T467,Tabla1[],5,0)</f>
        <v>0</v>
      </c>
      <c r="AF467">
        <f t="shared" si="7"/>
        <v>5</v>
      </c>
    </row>
    <row r="468" spans="1:32" x14ac:dyDescent="0.25">
      <c r="A468">
        <v>93321</v>
      </c>
      <c r="B468" t="s">
        <v>1428</v>
      </c>
      <c r="C468" t="s">
        <v>75</v>
      </c>
      <c r="D468">
        <v>0</v>
      </c>
      <c r="F468" t="s">
        <v>927</v>
      </c>
      <c r="G468" t="s">
        <v>814</v>
      </c>
      <c r="H468" t="s">
        <v>1429</v>
      </c>
      <c r="I468" t="s">
        <v>1430</v>
      </c>
      <c r="J468" t="s">
        <v>1431</v>
      </c>
      <c r="K468" t="s">
        <v>1432</v>
      </c>
      <c r="L468" t="s">
        <v>1433</v>
      </c>
      <c r="M468" t="s">
        <v>590</v>
      </c>
      <c r="N468" t="s">
        <v>596</v>
      </c>
      <c r="O468" t="s">
        <v>205</v>
      </c>
      <c r="P468" t="s">
        <v>323</v>
      </c>
      <c r="Q468" t="s">
        <v>526</v>
      </c>
      <c r="R468" t="s">
        <v>63</v>
      </c>
      <c r="S468" t="s">
        <v>256</v>
      </c>
      <c r="T468" t="s">
        <v>94</v>
      </c>
      <c r="U468" t="s">
        <v>95</v>
      </c>
      <c r="X468">
        <v>1</v>
      </c>
      <c r="Y468">
        <v>0</v>
      </c>
      <c r="Z468">
        <v>0</v>
      </c>
      <c r="AA468">
        <v>0</v>
      </c>
      <c r="AB468">
        <v>70000</v>
      </c>
      <c r="AC468" t="s">
        <v>47</v>
      </c>
      <c r="AD468" t="e">
        <f>+VLOOKUP(T468,items!$A$2:$D$1255,4,0)</f>
        <v>#N/A</v>
      </c>
      <c r="AE468" t="e">
        <f>+VLOOKUP(T468,Tabla1[],5,0)</f>
        <v>#N/A</v>
      </c>
      <c r="AF468">
        <f t="shared" si="7"/>
        <v>5</v>
      </c>
    </row>
    <row r="469" spans="1:32" x14ac:dyDescent="0.25">
      <c r="A469">
        <v>93321</v>
      </c>
      <c r="B469" t="s">
        <v>1428</v>
      </c>
      <c r="C469" t="s">
        <v>75</v>
      </c>
      <c r="D469">
        <v>0</v>
      </c>
      <c r="F469" t="s">
        <v>927</v>
      </c>
      <c r="G469" t="s">
        <v>814</v>
      </c>
      <c r="H469" t="s">
        <v>1429</v>
      </c>
      <c r="I469" t="s">
        <v>1430</v>
      </c>
      <c r="J469" t="s">
        <v>1431</v>
      </c>
      <c r="K469" t="s">
        <v>1432</v>
      </c>
      <c r="L469" t="s">
        <v>1433</v>
      </c>
      <c r="M469" t="s">
        <v>590</v>
      </c>
      <c r="N469" t="s">
        <v>596</v>
      </c>
      <c r="O469" t="s">
        <v>205</v>
      </c>
      <c r="P469" t="s">
        <v>323</v>
      </c>
      <c r="Q469" t="s">
        <v>526</v>
      </c>
      <c r="R469" t="s">
        <v>63</v>
      </c>
      <c r="S469" t="s">
        <v>256</v>
      </c>
      <c r="T469" t="s">
        <v>466</v>
      </c>
      <c r="U469" t="s">
        <v>467</v>
      </c>
      <c r="V469" t="s">
        <v>1365</v>
      </c>
      <c r="W469" t="s">
        <v>1434</v>
      </c>
      <c r="X469">
        <v>1</v>
      </c>
      <c r="Y469">
        <v>3820</v>
      </c>
      <c r="Z469">
        <v>0</v>
      </c>
      <c r="AA469">
        <v>3000</v>
      </c>
      <c r="AB469">
        <v>5653847</v>
      </c>
      <c r="AC469" t="s">
        <v>47</v>
      </c>
      <c r="AD469" t="str">
        <f>+VLOOKUP(T469,items!$A$2:$D$1255,4,0)</f>
        <v>SOMBRALINA</v>
      </c>
      <c r="AE469" t="str">
        <f>+VLOOKUP(T469,Tabla1[],5,0)</f>
        <v>ELECTRICA</v>
      </c>
      <c r="AF469">
        <f t="shared" si="7"/>
        <v>5</v>
      </c>
    </row>
    <row r="470" spans="1:32" x14ac:dyDescent="0.25">
      <c r="A470">
        <v>93321</v>
      </c>
      <c r="B470" t="s">
        <v>1428</v>
      </c>
      <c r="C470" t="s">
        <v>75</v>
      </c>
      <c r="D470">
        <v>0</v>
      </c>
      <c r="F470" t="s">
        <v>927</v>
      </c>
      <c r="G470" t="s">
        <v>814</v>
      </c>
      <c r="H470" t="s">
        <v>1429</v>
      </c>
      <c r="I470" t="s">
        <v>1430</v>
      </c>
      <c r="J470" t="s">
        <v>1431</v>
      </c>
      <c r="K470" t="s">
        <v>1432</v>
      </c>
      <c r="L470" t="s">
        <v>1433</v>
      </c>
      <c r="M470" t="s">
        <v>590</v>
      </c>
      <c r="N470" t="s">
        <v>596</v>
      </c>
      <c r="O470" t="s">
        <v>205</v>
      </c>
      <c r="P470" t="s">
        <v>323</v>
      </c>
      <c r="Q470" t="s">
        <v>526</v>
      </c>
      <c r="R470" t="s">
        <v>63</v>
      </c>
      <c r="S470" t="s">
        <v>256</v>
      </c>
      <c r="T470" t="s">
        <v>392</v>
      </c>
      <c r="U470" t="s">
        <v>393</v>
      </c>
      <c r="X470">
        <v>1</v>
      </c>
      <c r="Y470">
        <v>0</v>
      </c>
      <c r="Z470">
        <v>0</v>
      </c>
      <c r="AA470">
        <v>0</v>
      </c>
      <c r="AB470">
        <v>420000</v>
      </c>
      <c r="AC470" t="s">
        <v>47</v>
      </c>
      <c r="AD470" t="e">
        <f>+VLOOKUP(T470,items!$A$2:$D$1255,4,0)</f>
        <v>#N/A</v>
      </c>
      <c r="AE470" t="e">
        <f>+VLOOKUP(T470,Tabla1[],5,0)</f>
        <v>#N/A</v>
      </c>
      <c r="AF470">
        <f t="shared" si="7"/>
        <v>5</v>
      </c>
    </row>
    <row r="471" spans="1:32" x14ac:dyDescent="0.25">
      <c r="A471">
        <v>93323</v>
      </c>
      <c r="B471" t="s">
        <v>1011</v>
      </c>
      <c r="C471" t="s">
        <v>75</v>
      </c>
      <c r="D471">
        <v>0</v>
      </c>
      <c r="F471" t="s">
        <v>927</v>
      </c>
      <c r="G471" t="s">
        <v>815</v>
      </c>
      <c r="H471" t="s">
        <v>1435</v>
      </c>
      <c r="I471" t="s">
        <v>37</v>
      </c>
      <c r="J471" t="s">
        <v>1436</v>
      </c>
      <c r="K471" t="s">
        <v>1437</v>
      </c>
      <c r="L471" t="s">
        <v>37</v>
      </c>
      <c r="M471" t="s">
        <v>850</v>
      </c>
      <c r="N471" t="s">
        <v>850</v>
      </c>
      <c r="O471" t="s">
        <v>596</v>
      </c>
      <c r="P471" t="s">
        <v>944</v>
      </c>
      <c r="Q471" t="s">
        <v>862</v>
      </c>
      <c r="R471" t="s">
        <v>43</v>
      </c>
      <c r="S471" t="s">
        <v>44</v>
      </c>
      <c r="T471" t="s">
        <v>1438</v>
      </c>
      <c r="U471" t="s">
        <v>1439</v>
      </c>
      <c r="X471">
        <v>1</v>
      </c>
      <c r="Y471">
        <v>0</v>
      </c>
      <c r="Z471">
        <v>0</v>
      </c>
      <c r="AA471">
        <v>0</v>
      </c>
      <c r="AB471">
        <v>282750</v>
      </c>
      <c r="AC471" t="s">
        <v>47</v>
      </c>
      <c r="AD471">
        <f>+VLOOKUP(T471,items!$A$2:$D$1255,4,0)</f>
        <v>0</v>
      </c>
      <c r="AE471">
        <f>+VLOOKUP(T471,Tabla1[],5,0)</f>
        <v>0</v>
      </c>
      <c r="AF471">
        <f t="shared" si="7"/>
        <v>5</v>
      </c>
    </row>
    <row r="472" spans="1:32" x14ac:dyDescent="0.25">
      <c r="A472">
        <v>93326</v>
      </c>
      <c r="B472" t="s">
        <v>1440</v>
      </c>
      <c r="C472" t="s">
        <v>75</v>
      </c>
      <c r="D472">
        <v>0</v>
      </c>
      <c r="F472" t="s">
        <v>927</v>
      </c>
      <c r="G472" t="s">
        <v>815</v>
      </c>
      <c r="H472" t="s">
        <v>1441</v>
      </c>
      <c r="I472" t="s">
        <v>1442</v>
      </c>
      <c r="J472" t="s">
        <v>1443</v>
      </c>
      <c r="K472" t="s">
        <v>1444</v>
      </c>
      <c r="L472" t="s">
        <v>1445</v>
      </c>
      <c r="M472" t="s">
        <v>850</v>
      </c>
      <c r="N472" t="s">
        <v>288</v>
      </c>
      <c r="O472" t="s">
        <v>470</v>
      </c>
      <c r="P472" t="s">
        <v>581</v>
      </c>
      <c r="Q472" t="s">
        <v>1446</v>
      </c>
      <c r="R472" t="s">
        <v>127</v>
      </c>
      <c r="S472" t="s">
        <v>256</v>
      </c>
      <c r="T472" t="s">
        <v>429</v>
      </c>
      <c r="U472" t="s">
        <v>430</v>
      </c>
      <c r="X472">
        <v>1</v>
      </c>
      <c r="Y472">
        <v>0</v>
      </c>
      <c r="Z472">
        <v>0</v>
      </c>
      <c r="AA472">
        <v>0</v>
      </c>
      <c r="AB472">
        <v>183852</v>
      </c>
      <c r="AC472" t="s">
        <v>47</v>
      </c>
      <c r="AD472">
        <f>+VLOOKUP(T472,items!$A$2:$D$1255,4,0)</f>
        <v>0</v>
      </c>
      <c r="AE472">
        <f>+VLOOKUP(T472,Tabla1[],5,0)</f>
        <v>0</v>
      </c>
      <c r="AF472">
        <f t="shared" si="7"/>
        <v>6</v>
      </c>
    </row>
    <row r="473" spans="1:32" x14ac:dyDescent="0.25">
      <c r="A473">
        <v>93326</v>
      </c>
      <c r="B473" t="s">
        <v>1440</v>
      </c>
      <c r="C473" t="s">
        <v>75</v>
      </c>
      <c r="D473">
        <v>0</v>
      </c>
      <c r="F473" t="s">
        <v>927</v>
      </c>
      <c r="G473" t="s">
        <v>815</v>
      </c>
      <c r="H473" t="s">
        <v>1441</v>
      </c>
      <c r="I473" t="s">
        <v>1442</v>
      </c>
      <c r="J473" t="s">
        <v>1443</v>
      </c>
      <c r="K473" t="s">
        <v>1444</v>
      </c>
      <c r="L473" t="s">
        <v>1445</v>
      </c>
      <c r="M473" t="s">
        <v>850</v>
      </c>
      <c r="N473" t="s">
        <v>288</v>
      </c>
      <c r="O473" t="s">
        <v>470</v>
      </c>
      <c r="P473" t="s">
        <v>581</v>
      </c>
      <c r="Q473" t="s">
        <v>1446</v>
      </c>
      <c r="R473" t="s">
        <v>127</v>
      </c>
      <c r="S473" t="s">
        <v>256</v>
      </c>
      <c r="T473" t="s">
        <v>433</v>
      </c>
      <c r="U473" t="s">
        <v>434</v>
      </c>
      <c r="W473" t="s">
        <v>114</v>
      </c>
      <c r="X473">
        <v>1</v>
      </c>
      <c r="Y473">
        <v>3040</v>
      </c>
      <c r="Z473">
        <v>0</v>
      </c>
      <c r="AA473">
        <v>800</v>
      </c>
      <c r="AB473">
        <v>1155872</v>
      </c>
      <c r="AC473" t="s">
        <v>47</v>
      </c>
      <c r="AD473">
        <f>+VLOOKUP(T473,items!$A$2:$D$1255,4,0)</f>
        <v>0</v>
      </c>
      <c r="AE473">
        <f>+VLOOKUP(T473,Tabla1[],5,0)</f>
        <v>0</v>
      </c>
      <c r="AF473">
        <f t="shared" si="7"/>
        <v>6</v>
      </c>
    </row>
    <row r="474" spans="1:32" x14ac:dyDescent="0.25">
      <c r="A474">
        <v>93326</v>
      </c>
      <c r="B474" t="s">
        <v>1440</v>
      </c>
      <c r="C474" t="s">
        <v>75</v>
      </c>
      <c r="D474">
        <v>0</v>
      </c>
      <c r="F474" t="s">
        <v>927</v>
      </c>
      <c r="G474" t="s">
        <v>815</v>
      </c>
      <c r="H474" t="s">
        <v>1441</v>
      </c>
      <c r="I474" t="s">
        <v>1442</v>
      </c>
      <c r="J474" t="s">
        <v>1443</v>
      </c>
      <c r="K474" t="s">
        <v>1444</v>
      </c>
      <c r="L474" t="s">
        <v>1445</v>
      </c>
      <c r="M474" t="s">
        <v>850</v>
      </c>
      <c r="N474" t="s">
        <v>288</v>
      </c>
      <c r="O474" t="s">
        <v>470</v>
      </c>
      <c r="P474" t="s">
        <v>581</v>
      </c>
      <c r="Q474" t="s">
        <v>1446</v>
      </c>
      <c r="R474" t="s">
        <v>127</v>
      </c>
      <c r="S474" t="s">
        <v>256</v>
      </c>
      <c r="T474" t="s">
        <v>347</v>
      </c>
      <c r="U474" t="s">
        <v>348</v>
      </c>
      <c r="W474" t="s">
        <v>114</v>
      </c>
      <c r="X474">
        <v>1</v>
      </c>
      <c r="Y474">
        <v>3040</v>
      </c>
      <c r="Z474">
        <v>0</v>
      </c>
      <c r="AA474">
        <v>0</v>
      </c>
      <c r="AB474">
        <v>488232</v>
      </c>
      <c r="AC474" t="s">
        <v>47</v>
      </c>
      <c r="AD474">
        <f>+VLOOKUP(T474,items!$A$2:$D$1255,4,0)</f>
        <v>0</v>
      </c>
      <c r="AE474">
        <f>+VLOOKUP(T474,Tabla1[],5,0)</f>
        <v>0</v>
      </c>
      <c r="AF474">
        <f t="shared" si="7"/>
        <v>6</v>
      </c>
    </row>
    <row r="475" spans="1:32" x14ac:dyDescent="0.25">
      <c r="A475">
        <v>93326</v>
      </c>
      <c r="B475" t="s">
        <v>1440</v>
      </c>
      <c r="C475" t="s">
        <v>75</v>
      </c>
      <c r="D475">
        <v>0</v>
      </c>
      <c r="F475" t="s">
        <v>927</v>
      </c>
      <c r="G475" t="s">
        <v>815</v>
      </c>
      <c r="H475" t="s">
        <v>1441</v>
      </c>
      <c r="I475" t="s">
        <v>1442</v>
      </c>
      <c r="J475" t="s">
        <v>1443</v>
      </c>
      <c r="K475" t="s">
        <v>1444</v>
      </c>
      <c r="L475" t="s">
        <v>1445</v>
      </c>
      <c r="M475" t="s">
        <v>850</v>
      </c>
      <c r="N475" t="s">
        <v>288</v>
      </c>
      <c r="O475" t="s">
        <v>470</v>
      </c>
      <c r="P475" t="s">
        <v>581</v>
      </c>
      <c r="Q475" t="s">
        <v>1446</v>
      </c>
      <c r="R475" t="s">
        <v>127</v>
      </c>
      <c r="S475" t="s">
        <v>256</v>
      </c>
      <c r="T475" t="s">
        <v>1447</v>
      </c>
      <c r="U475" t="s">
        <v>1448</v>
      </c>
      <c r="X475">
        <v>1</v>
      </c>
      <c r="Y475">
        <v>3040</v>
      </c>
      <c r="Z475">
        <v>0</v>
      </c>
      <c r="AA475">
        <v>0</v>
      </c>
      <c r="AB475">
        <v>2854145</v>
      </c>
      <c r="AC475" t="s">
        <v>47</v>
      </c>
      <c r="AD475">
        <f>+VLOOKUP(T475,items!$A$2:$D$1255,4,0)</f>
        <v>0</v>
      </c>
      <c r="AE475">
        <f>+VLOOKUP(T475,Tabla1[],5,0)</f>
        <v>0</v>
      </c>
      <c r="AF475">
        <f t="shared" si="7"/>
        <v>6</v>
      </c>
    </row>
    <row r="476" spans="1:32" x14ac:dyDescent="0.25">
      <c r="A476">
        <v>93326</v>
      </c>
      <c r="B476" t="s">
        <v>1440</v>
      </c>
      <c r="C476" t="s">
        <v>75</v>
      </c>
      <c r="D476">
        <v>0</v>
      </c>
      <c r="F476" t="s">
        <v>927</v>
      </c>
      <c r="G476" t="s">
        <v>815</v>
      </c>
      <c r="H476" t="s">
        <v>1441</v>
      </c>
      <c r="I476" t="s">
        <v>1442</v>
      </c>
      <c r="J476" t="s">
        <v>1443</v>
      </c>
      <c r="K476" t="s">
        <v>1444</v>
      </c>
      <c r="L476" t="s">
        <v>1445</v>
      </c>
      <c r="M476" t="s">
        <v>850</v>
      </c>
      <c r="N476" t="s">
        <v>288</v>
      </c>
      <c r="O476" t="s">
        <v>470</v>
      </c>
      <c r="P476" t="s">
        <v>581</v>
      </c>
      <c r="Q476" t="s">
        <v>1446</v>
      </c>
      <c r="R476" t="s">
        <v>127</v>
      </c>
      <c r="S476" t="s">
        <v>256</v>
      </c>
      <c r="T476" t="s">
        <v>1449</v>
      </c>
      <c r="U476" t="s">
        <v>1450</v>
      </c>
      <c r="V476" t="s">
        <v>492</v>
      </c>
      <c r="W476" t="s">
        <v>114</v>
      </c>
      <c r="X476">
        <v>1</v>
      </c>
      <c r="Y476">
        <v>3040</v>
      </c>
      <c r="Z476">
        <v>0</v>
      </c>
      <c r="AA476">
        <v>5180</v>
      </c>
      <c r="AB476">
        <v>9819058</v>
      </c>
      <c r="AC476" t="s">
        <v>47</v>
      </c>
      <c r="AD476" t="str">
        <f>+VLOOKUP(T476,items!$A$2:$D$1255,4,0)</f>
        <v>PERGOLA</v>
      </c>
      <c r="AE476" t="str">
        <f>+VLOOKUP(T476,Tabla1[],5,0)</f>
        <v>PERGOLITE</v>
      </c>
      <c r="AF476">
        <f t="shared" si="7"/>
        <v>6</v>
      </c>
    </row>
    <row r="477" spans="1:32" x14ac:dyDescent="0.25">
      <c r="A477">
        <v>93326</v>
      </c>
      <c r="B477" t="s">
        <v>1440</v>
      </c>
      <c r="C477" t="s">
        <v>75</v>
      </c>
      <c r="D477">
        <v>0</v>
      </c>
      <c r="F477" t="s">
        <v>927</v>
      </c>
      <c r="G477" t="s">
        <v>815</v>
      </c>
      <c r="H477" t="s">
        <v>1441</v>
      </c>
      <c r="I477" t="s">
        <v>1442</v>
      </c>
      <c r="J477" t="s">
        <v>1443</v>
      </c>
      <c r="K477" t="s">
        <v>1444</v>
      </c>
      <c r="L477" t="s">
        <v>1445</v>
      </c>
      <c r="M477" t="s">
        <v>850</v>
      </c>
      <c r="N477" t="s">
        <v>288</v>
      </c>
      <c r="O477" t="s">
        <v>470</v>
      </c>
      <c r="P477" t="s">
        <v>581</v>
      </c>
      <c r="Q477" t="s">
        <v>1446</v>
      </c>
      <c r="R477" t="s">
        <v>127</v>
      </c>
      <c r="S477" t="s">
        <v>256</v>
      </c>
      <c r="T477" t="s">
        <v>1451</v>
      </c>
      <c r="U477" t="s">
        <v>1452</v>
      </c>
      <c r="W477" t="s">
        <v>114</v>
      </c>
      <c r="X477">
        <v>1</v>
      </c>
      <c r="Y477">
        <v>0</v>
      </c>
      <c r="Z477">
        <v>0</v>
      </c>
      <c r="AA477">
        <v>0</v>
      </c>
      <c r="AB477">
        <v>162724</v>
      </c>
      <c r="AC477" t="s">
        <v>47</v>
      </c>
      <c r="AD477">
        <f>+VLOOKUP(T477,items!$A$2:$D$1255,4,0)</f>
        <v>0</v>
      </c>
      <c r="AE477">
        <f>+VLOOKUP(T477,Tabla1[],5,0)</f>
        <v>0</v>
      </c>
      <c r="AF477">
        <f t="shared" si="7"/>
        <v>6</v>
      </c>
    </row>
    <row r="478" spans="1:32" x14ac:dyDescent="0.25">
      <c r="A478">
        <v>93326</v>
      </c>
      <c r="B478" t="s">
        <v>1440</v>
      </c>
      <c r="C478" t="s">
        <v>75</v>
      </c>
      <c r="D478">
        <v>0</v>
      </c>
      <c r="F478" t="s">
        <v>927</v>
      </c>
      <c r="G478" t="s">
        <v>815</v>
      </c>
      <c r="H478" t="s">
        <v>1441</v>
      </c>
      <c r="I478" t="s">
        <v>1442</v>
      </c>
      <c r="J478" t="s">
        <v>1443</v>
      </c>
      <c r="K478" t="s">
        <v>1444</v>
      </c>
      <c r="L478" t="s">
        <v>1445</v>
      </c>
      <c r="M478" t="s">
        <v>850</v>
      </c>
      <c r="N478" t="s">
        <v>288</v>
      </c>
      <c r="O478" t="s">
        <v>470</v>
      </c>
      <c r="P478" t="s">
        <v>581</v>
      </c>
      <c r="Q478" t="s">
        <v>1446</v>
      </c>
      <c r="R478" t="s">
        <v>127</v>
      </c>
      <c r="S478" t="s">
        <v>256</v>
      </c>
      <c r="T478" t="s">
        <v>94</v>
      </c>
      <c r="U478" t="s">
        <v>95</v>
      </c>
      <c r="X478">
        <v>1</v>
      </c>
      <c r="Y478">
        <v>0</v>
      </c>
      <c r="Z478">
        <v>0</v>
      </c>
      <c r="AA478">
        <v>0</v>
      </c>
      <c r="AB478">
        <v>220000</v>
      </c>
      <c r="AC478" t="s">
        <v>47</v>
      </c>
      <c r="AD478" t="e">
        <f>+VLOOKUP(T478,items!$A$2:$D$1255,4,0)</f>
        <v>#N/A</v>
      </c>
      <c r="AE478" t="e">
        <f>+VLOOKUP(T478,Tabla1[],5,0)</f>
        <v>#N/A</v>
      </c>
      <c r="AF478">
        <f t="shared" si="7"/>
        <v>6</v>
      </c>
    </row>
    <row r="479" spans="1:32" x14ac:dyDescent="0.25">
      <c r="A479">
        <v>93326</v>
      </c>
      <c r="B479" t="s">
        <v>1440</v>
      </c>
      <c r="C479" t="s">
        <v>75</v>
      </c>
      <c r="D479">
        <v>0</v>
      </c>
      <c r="F479" t="s">
        <v>927</v>
      </c>
      <c r="G479" t="s">
        <v>815</v>
      </c>
      <c r="H479" t="s">
        <v>1441</v>
      </c>
      <c r="I479" t="s">
        <v>1442</v>
      </c>
      <c r="J479" t="s">
        <v>1443</v>
      </c>
      <c r="K479" t="s">
        <v>1444</v>
      </c>
      <c r="L479" t="s">
        <v>1445</v>
      </c>
      <c r="M479" t="s">
        <v>850</v>
      </c>
      <c r="N479" t="s">
        <v>288</v>
      </c>
      <c r="O479" t="s">
        <v>470</v>
      </c>
      <c r="P479" t="s">
        <v>581</v>
      </c>
      <c r="Q479" t="s">
        <v>1446</v>
      </c>
      <c r="R479" t="s">
        <v>127</v>
      </c>
      <c r="S479" t="s">
        <v>256</v>
      </c>
      <c r="T479" t="s">
        <v>392</v>
      </c>
      <c r="U479" t="s">
        <v>393</v>
      </c>
      <c r="X479">
        <v>1</v>
      </c>
      <c r="Y479">
        <v>0</v>
      </c>
      <c r="Z479">
        <v>0</v>
      </c>
      <c r="AA479">
        <v>0</v>
      </c>
      <c r="AB479">
        <v>420000</v>
      </c>
      <c r="AC479" t="s">
        <v>47</v>
      </c>
      <c r="AD479" t="e">
        <f>+VLOOKUP(T479,items!$A$2:$D$1255,4,0)</f>
        <v>#N/A</v>
      </c>
      <c r="AE479" t="e">
        <f>+VLOOKUP(T479,Tabla1[],5,0)</f>
        <v>#N/A</v>
      </c>
      <c r="AF479">
        <f t="shared" si="7"/>
        <v>6</v>
      </c>
    </row>
    <row r="480" spans="1:32" x14ac:dyDescent="0.25">
      <c r="A480">
        <v>93360</v>
      </c>
      <c r="B480" t="s">
        <v>1453</v>
      </c>
      <c r="C480" t="s">
        <v>1065</v>
      </c>
      <c r="D480">
        <v>0</v>
      </c>
      <c r="F480" t="s">
        <v>814</v>
      </c>
      <c r="G480" t="s">
        <v>814</v>
      </c>
      <c r="H480" t="s">
        <v>1454</v>
      </c>
      <c r="I480" t="s">
        <v>37</v>
      </c>
      <c r="J480" t="s">
        <v>37</v>
      </c>
      <c r="K480" t="s">
        <v>1455</v>
      </c>
      <c r="L480" t="s">
        <v>1456</v>
      </c>
      <c r="M480" t="s">
        <v>815</v>
      </c>
      <c r="N480" t="s">
        <v>815</v>
      </c>
      <c r="O480" t="s">
        <v>294</v>
      </c>
      <c r="P480" t="s">
        <v>656</v>
      </c>
      <c r="Q480" t="s">
        <v>852</v>
      </c>
      <c r="R480" t="s">
        <v>63</v>
      </c>
      <c r="S480" t="s">
        <v>108</v>
      </c>
      <c r="T480" t="s">
        <v>1457</v>
      </c>
      <c r="U480" t="s">
        <v>1458</v>
      </c>
      <c r="X480">
        <v>1</v>
      </c>
      <c r="Y480">
        <v>0</v>
      </c>
      <c r="Z480">
        <v>0</v>
      </c>
      <c r="AA480">
        <v>0</v>
      </c>
      <c r="AB480">
        <v>1861882</v>
      </c>
      <c r="AC480" t="s">
        <v>47</v>
      </c>
      <c r="AD480" t="str">
        <f>+VLOOKUP(T480,items!$A$2:$D$1255,4,0)</f>
        <v>MUEBLES</v>
      </c>
      <c r="AE480">
        <f>+VLOOKUP(T480,Tabla1[],5,0)</f>
        <v>0</v>
      </c>
      <c r="AF480">
        <f t="shared" si="7"/>
        <v>5</v>
      </c>
    </row>
    <row r="481" spans="1:32" x14ac:dyDescent="0.25">
      <c r="A481">
        <v>93360</v>
      </c>
      <c r="B481" t="s">
        <v>1453</v>
      </c>
      <c r="C481" t="s">
        <v>1065</v>
      </c>
      <c r="D481">
        <v>0</v>
      </c>
      <c r="F481" t="s">
        <v>814</v>
      </c>
      <c r="G481" t="s">
        <v>814</v>
      </c>
      <c r="H481" t="s">
        <v>1454</v>
      </c>
      <c r="I481" t="s">
        <v>37</v>
      </c>
      <c r="J481" t="s">
        <v>37</v>
      </c>
      <c r="K481" t="s">
        <v>1455</v>
      </c>
      <c r="L481" t="s">
        <v>1456</v>
      </c>
      <c r="M481" t="s">
        <v>815</v>
      </c>
      <c r="N481" t="s">
        <v>815</v>
      </c>
      <c r="O481" t="s">
        <v>294</v>
      </c>
      <c r="P481" t="s">
        <v>656</v>
      </c>
      <c r="Q481" t="s">
        <v>852</v>
      </c>
      <c r="R481" t="s">
        <v>63</v>
      </c>
      <c r="S481" t="s">
        <v>108</v>
      </c>
      <c r="T481" t="s">
        <v>1459</v>
      </c>
      <c r="U481" t="s">
        <v>1460</v>
      </c>
      <c r="X481">
        <v>6</v>
      </c>
      <c r="Y481">
        <v>0</v>
      </c>
      <c r="Z481">
        <v>0</v>
      </c>
      <c r="AA481">
        <v>0</v>
      </c>
      <c r="AB481">
        <v>2241516</v>
      </c>
      <c r="AC481" t="s">
        <v>47</v>
      </c>
      <c r="AD481" t="str">
        <f>+VLOOKUP(T481,items!$A$2:$D$1255,4,0)</f>
        <v>MUEBLES</v>
      </c>
      <c r="AE481">
        <f>+VLOOKUP(T481,Tabla1[],5,0)</f>
        <v>0</v>
      </c>
      <c r="AF481">
        <f t="shared" si="7"/>
        <v>5</v>
      </c>
    </row>
    <row r="482" spans="1:32" x14ac:dyDescent="0.25">
      <c r="A482">
        <v>93363</v>
      </c>
      <c r="B482" t="s">
        <v>1461</v>
      </c>
      <c r="C482" t="s">
        <v>75</v>
      </c>
      <c r="D482">
        <v>0</v>
      </c>
      <c r="F482" t="s">
        <v>814</v>
      </c>
      <c r="G482" t="s">
        <v>814</v>
      </c>
      <c r="H482" t="s">
        <v>1462</v>
      </c>
      <c r="I482" t="s">
        <v>37</v>
      </c>
      <c r="J482" t="s">
        <v>1463</v>
      </c>
      <c r="K482" t="s">
        <v>1464</v>
      </c>
      <c r="L482" t="s">
        <v>37</v>
      </c>
      <c r="M482" t="s">
        <v>815</v>
      </c>
      <c r="N482" t="s">
        <v>815</v>
      </c>
      <c r="O482" t="s">
        <v>850</v>
      </c>
      <c r="P482" t="s">
        <v>595</v>
      </c>
      <c r="Q482" t="s">
        <v>595</v>
      </c>
      <c r="R482" t="s">
        <v>43</v>
      </c>
      <c r="S482" t="s">
        <v>164</v>
      </c>
      <c r="T482" t="s">
        <v>1290</v>
      </c>
      <c r="U482" t="s">
        <v>1291</v>
      </c>
      <c r="X482">
        <v>5</v>
      </c>
      <c r="Y482">
        <v>0</v>
      </c>
      <c r="Z482">
        <v>0</v>
      </c>
      <c r="AA482">
        <v>0</v>
      </c>
      <c r="AB482">
        <v>336130</v>
      </c>
      <c r="AC482" t="s">
        <v>47</v>
      </c>
      <c r="AD482">
        <f>+VLOOKUP(T482,items!$A$2:$D$1255,4,0)</f>
        <v>0</v>
      </c>
      <c r="AE482">
        <f>+VLOOKUP(T482,Tabla1[],5,0)</f>
        <v>0</v>
      </c>
      <c r="AF482">
        <f t="shared" si="7"/>
        <v>5</v>
      </c>
    </row>
    <row r="483" spans="1:32" x14ac:dyDescent="0.25">
      <c r="A483">
        <v>93367</v>
      </c>
      <c r="B483" t="s">
        <v>1465</v>
      </c>
      <c r="C483" t="s">
        <v>75</v>
      </c>
      <c r="D483">
        <v>0</v>
      </c>
      <c r="F483" t="s">
        <v>814</v>
      </c>
      <c r="G483" t="s">
        <v>814</v>
      </c>
      <c r="H483" t="s">
        <v>1466</v>
      </c>
      <c r="I483" t="s">
        <v>37</v>
      </c>
      <c r="J483" t="s">
        <v>1467</v>
      </c>
      <c r="K483" t="s">
        <v>1468</v>
      </c>
      <c r="L483" t="s">
        <v>37</v>
      </c>
      <c r="M483" t="s">
        <v>815</v>
      </c>
      <c r="N483" t="s">
        <v>815</v>
      </c>
      <c r="O483" t="s">
        <v>850</v>
      </c>
      <c r="P483" t="s">
        <v>595</v>
      </c>
      <c r="Q483" t="s">
        <v>595</v>
      </c>
      <c r="R483" t="s">
        <v>43</v>
      </c>
      <c r="S483" t="s">
        <v>164</v>
      </c>
      <c r="T483" t="s">
        <v>1469</v>
      </c>
      <c r="U483" t="s">
        <v>578</v>
      </c>
      <c r="X483">
        <v>15.35</v>
      </c>
      <c r="Y483">
        <v>0</v>
      </c>
      <c r="Z483">
        <v>0</v>
      </c>
      <c r="AA483">
        <v>0</v>
      </c>
      <c r="AB483">
        <v>807410</v>
      </c>
      <c r="AC483" t="s">
        <v>47</v>
      </c>
      <c r="AD483">
        <f>+VLOOKUP(T483,items!$A$2:$D$1255,4,0)</f>
        <v>0</v>
      </c>
      <c r="AE483">
        <f>+VLOOKUP(T483,Tabla1[],5,0)</f>
        <v>0</v>
      </c>
      <c r="AF483">
        <f t="shared" si="7"/>
        <v>5</v>
      </c>
    </row>
    <row r="484" spans="1:32" x14ac:dyDescent="0.25">
      <c r="A484">
        <v>93376</v>
      </c>
      <c r="B484" t="s">
        <v>1470</v>
      </c>
      <c r="C484" t="s">
        <v>75</v>
      </c>
      <c r="D484">
        <v>0</v>
      </c>
      <c r="F484" t="s">
        <v>814</v>
      </c>
      <c r="G484" t="s">
        <v>292</v>
      </c>
      <c r="H484" t="s">
        <v>1471</v>
      </c>
      <c r="I484" t="s">
        <v>37</v>
      </c>
      <c r="J484" t="s">
        <v>1472</v>
      </c>
      <c r="K484" t="s">
        <v>1473</v>
      </c>
      <c r="L484" t="s">
        <v>1474</v>
      </c>
      <c r="M484" t="s">
        <v>454</v>
      </c>
      <c r="N484" t="s">
        <v>454</v>
      </c>
      <c r="O484" t="s">
        <v>526</v>
      </c>
      <c r="P484" t="s">
        <v>1057</v>
      </c>
      <c r="Q484" t="s">
        <v>502</v>
      </c>
      <c r="R484" t="s">
        <v>127</v>
      </c>
      <c r="S484" t="s">
        <v>44</v>
      </c>
      <c r="T484" t="s">
        <v>599</v>
      </c>
      <c r="U484" t="s">
        <v>907</v>
      </c>
      <c r="X484">
        <v>1</v>
      </c>
      <c r="Y484">
        <v>0</v>
      </c>
      <c r="Z484">
        <v>0</v>
      </c>
      <c r="AA484">
        <v>0</v>
      </c>
      <c r="AB484">
        <v>650000</v>
      </c>
      <c r="AC484" t="s">
        <v>47</v>
      </c>
      <c r="AD484" t="e">
        <f>+VLOOKUP(T484,items!$A$2:$D$1255,4,0)</f>
        <v>#N/A</v>
      </c>
      <c r="AE484" t="e">
        <f>+VLOOKUP(T484,Tabla1[],5,0)</f>
        <v>#N/A</v>
      </c>
      <c r="AF484">
        <f t="shared" si="7"/>
        <v>5</v>
      </c>
    </row>
    <row r="485" spans="1:32" x14ac:dyDescent="0.25">
      <c r="A485">
        <v>93376</v>
      </c>
      <c r="B485" t="s">
        <v>1470</v>
      </c>
      <c r="C485" t="s">
        <v>75</v>
      </c>
      <c r="D485">
        <v>0</v>
      </c>
      <c r="F485" t="s">
        <v>814</v>
      </c>
      <c r="G485" t="s">
        <v>292</v>
      </c>
      <c r="H485" t="s">
        <v>1471</v>
      </c>
      <c r="I485" t="s">
        <v>37</v>
      </c>
      <c r="J485" t="s">
        <v>1472</v>
      </c>
      <c r="K485" t="s">
        <v>1473</v>
      </c>
      <c r="L485" t="s">
        <v>1474</v>
      </c>
      <c r="M485" t="s">
        <v>454</v>
      </c>
      <c r="N485" t="s">
        <v>454</v>
      </c>
      <c r="O485" t="s">
        <v>526</v>
      </c>
      <c r="P485" t="s">
        <v>1057</v>
      </c>
      <c r="Q485" t="s">
        <v>502</v>
      </c>
      <c r="R485" t="s">
        <v>127</v>
      </c>
      <c r="S485" t="s">
        <v>44</v>
      </c>
      <c r="T485" t="s">
        <v>599</v>
      </c>
      <c r="U485" t="s">
        <v>907</v>
      </c>
      <c r="X485">
        <v>1</v>
      </c>
      <c r="Y485">
        <v>0</v>
      </c>
      <c r="Z485">
        <v>0</v>
      </c>
      <c r="AA485">
        <v>0</v>
      </c>
      <c r="AB485">
        <v>400000</v>
      </c>
      <c r="AC485" t="s">
        <v>47</v>
      </c>
      <c r="AD485" t="e">
        <f>+VLOOKUP(T485,items!$A$2:$D$1255,4,0)</f>
        <v>#N/A</v>
      </c>
      <c r="AE485" t="e">
        <f>+VLOOKUP(T485,Tabla1[],5,0)</f>
        <v>#N/A</v>
      </c>
      <c r="AF485">
        <f t="shared" si="7"/>
        <v>5</v>
      </c>
    </row>
    <row r="486" spans="1:32" x14ac:dyDescent="0.25">
      <c r="A486">
        <v>93376</v>
      </c>
      <c r="B486" t="s">
        <v>1470</v>
      </c>
      <c r="C486" t="s">
        <v>75</v>
      </c>
      <c r="D486">
        <v>0</v>
      </c>
      <c r="F486" t="s">
        <v>814</v>
      </c>
      <c r="G486" t="s">
        <v>292</v>
      </c>
      <c r="H486" t="s">
        <v>1471</v>
      </c>
      <c r="I486" t="s">
        <v>37</v>
      </c>
      <c r="J486" t="s">
        <v>1472</v>
      </c>
      <c r="K486" t="s">
        <v>1473</v>
      </c>
      <c r="L486" t="s">
        <v>1474</v>
      </c>
      <c r="M486" t="s">
        <v>454</v>
      </c>
      <c r="N486" t="s">
        <v>454</v>
      </c>
      <c r="O486" t="s">
        <v>526</v>
      </c>
      <c r="P486" t="s">
        <v>1057</v>
      </c>
      <c r="Q486" t="s">
        <v>502</v>
      </c>
      <c r="R486" t="s">
        <v>127</v>
      </c>
      <c r="S486" t="s">
        <v>44</v>
      </c>
      <c r="T486" t="s">
        <v>392</v>
      </c>
      <c r="U486" t="s">
        <v>393</v>
      </c>
      <c r="X486">
        <v>1</v>
      </c>
      <c r="Y486">
        <v>0</v>
      </c>
      <c r="Z486">
        <v>0</v>
      </c>
      <c r="AA486">
        <v>0</v>
      </c>
      <c r="AB486">
        <v>300000</v>
      </c>
      <c r="AC486" t="s">
        <v>47</v>
      </c>
      <c r="AD486" t="e">
        <f>+VLOOKUP(T486,items!$A$2:$D$1255,4,0)</f>
        <v>#N/A</v>
      </c>
      <c r="AE486" t="e">
        <f>+VLOOKUP(T486,Tabla1[],5,0)</f>
        <v>#N/A</v>
      </c>
      <c r="AF486">
        <f t="shared" si="7"/>
        <v>5</v>
      </c>
    </row>
    <row r="487" spans="1:32" x14ac:dyDescent="0.25">
      <c r="A487">
        <v>93377</v>
      </c>
      <c r="B487" t="s">
        <v>1475</v>
      </c>
      <c r="C487" t="s">
        <v>33</v>
      </c>
      <c r="D487">
        <v>0</v>
      </c>
      <c r="F487" t="s">
        <v>814</v>
      </c>
      <c r="G487" t="s">
        <v>944</v>
      </c>
      <c r="H487" t="s">
        <v>1476</v>
      </c>
      <c r="I487" t="s">
        <v>37</v>
      </c>
      <c r="J487" t="s">
        <v>1477</v>
      </c>
      <c r="K487" t="s">
        <v>1478</v>
      </c>
      <c r="L487" t="s">
        <v>1479</v>
      </c>
      <c r="M487" t="s">
        <v>200</v>
      </c>
      <c r="N487" t="s">
        <v>200</v>
      </c>
      <c r="O487" t="s">
        <v>460</v>
      </c>
      <c r="P487" t="s">
        <v>206</v>
      </c>
      <c r="Q487" t="s">
        <v>223</v>
      </c>
      <c r="R487" t="s">
        <v>63</v>
      </c>
      <c r="S487" t="s">
        <v>88</v>
      </c>
      <c r="T487" t="s">
        <v>1480</v>
      </c>
      <c r="U487" t="s">
        <v>1481</v>
      </c>
      <c r="W487" t="s">
        <v>211</v>
      </c>
      <c r="X487">
        <v>2</v>
      </c>
      <c r="Y487">
        <v>0</v>
      </c>
      <c r="Z487">
        <v>0</v>
      </c>
      <c r="AA487">
        <v>0</v>
      </c>
      <c r="AB487">
        <v>1896200</v>
      </c>
      <c r="AC487" t="s">
        <v>47</v>
      </c>
      <c r="AD487">
        <f>+VLOOKUP(T487,items!$A$2:$D$1255,4,0)</f>
        <v>0</v>
      </c>
      <c r="AE487">
        <f>+VLOOKUP(T487,Tabla1[],5,0)</f>
        <v>0</v>
      </c>
      <c r="AF487">
        <f t="shared" si="7"/>
        <v>6</v>
      </c>
    </row>
    <row r="488" spans="1:32" x14ac:dyDescent="0.25">
      <c r="A488">
        <v>93377</v>
      </c>
      <c r="B488" t="s">
        <v>1475</v>
      </c>
      <c r="C488" t="s">
        <v>33</v>
      </c>
      <c r="D488">
        <v>0</v>
      </c>
      <c r="F488" t="s">
        <v>814</v>
      </c>
      <c r="G488" t="s">
        <v>944</v>
      </c>
      <c r="H488" t="s">
        <v>1476</v>
      </c>
      <c r="I488" t="s">
        <v>37</v>
      </c>
      <c r="J488" t="s">
        <v>1477</v>
      </c>
      <c r="K488" t="s">
        <v>1478</v>
      </c>
      <c r="L488" t="s">
        <v>1479</v>
      </c>
      <c r="M488" t="s">
        <v>200</v>
      </c>
      <c r="N488" t="s">
        <v>200</v>
      </c>
      <c r="O488" t="s">
        <v>460</v>
      </c>
      <c r="P488" t="s">
        <v>206</v>
      </c>
      <c r="Q488" t="s">
        <v>223</v>
      </c>
      <c r="R488" t="s">
        <v>63</v>
      </c>
      <c r="S488" t="s">
        <v>88</v>
      </c>
      <c r="T488" t="s">
        <v>560</v>
      </c>
      <c r="U488" t="s">
        <v>561</v>
      </c>
      <c r="V488" t="s">
        <v>884</v>
      </c>
      <c r="X488">
        <v>2</v>
      </c>
      <c r="Y488">
        <v>0</v>
      </c>
      <c r="Z488">
        <v>0</v>
      </c>
      <c r="AA488">
        <v>0</v>
      </c>
      <c r="AB488">
        <v>5535820</v>
      </c>
      <c r="AC488" t="s">
        <v>47</v>
      </c>
      <c r="AD488">
        <f>+VLOOKUP(T488,items!$A$2:$D$1255,4,0)</f>
        <v>0</v>
      </c>
      <c r="AE488">
        <f>+VLOOKUP(T488,Tabla1[],5,0)</f>
        <v>0</v>
      </c>
      <c r="AF488">
        <f t="shared" si="7"/>
        <v>6</v>
      </c>
    </row>
    <row r="489" spans="1:32" x14ac:dyDescent="0.25">
      <c r="A489">
        <v>93377</v>
      </c>
      <c r="B489" t="s">
        <v>1475</v>
      </c>
      <c r="C489" t="s">
        <v>33</v>
      </c>
      <c r="D489">
        <v>0</v>
      </c>
      <c r="F489" t="s">
        <v>814</v>
      </c>
      <c r="G489" t="s">
        <v>944</v>
      </c>
      <c r="H489" t="s">
        <v>1476</v>
      </c>
      <c r="I489" t="s">
        <v>37</v>
      </c>
      <c r="J489" t="s">
        <v>1477</v>
      </c>
      <c r="K489" t="s">
        <v>1478</v>
      </c>
      <c r="L489" t="s">
        <v>1479</v>
      </c>
      <c r="M489" t="s">
        <v>200</v>
      </c>
      <c r="N489" t="s">
        <v>200</v>
      </c>
      <c r="O489" t="s">
        <v>460</v>
      </c>
      <c r="P489" t="s">
        <v>206</v>
      </c>
      <c r="Q489" t="s">
        <v>223</v>
      </c>
      <c r="R489" t="s">
        <v>63</v>
      </c>
      <c r="S489" t="s">
        <v>88</v>
      </c>
      <c r="T489" t="s">
        <v>936</v>
      </c>
      <c r="U489" t="s">
        <v>937</v>
      </c>
      <c r="X489">
        <v>1</v>
      </c>
      <c r="Y489">
        <v>0</v>
      </c>
      <c r="Z489">
        <v>0</v>
      </c>
      <c r="AA489">
        <v>0</v>
      </c>
      <c r="AB489">
        <v>200000</v>
      </c>
      <c r="AC489" t="s">
        <v>47</v>
      </c>
      <c r="AD489">
        <f>+VLOOKUP(T489,items!$A$2:$D$1255,4,0)</f>
        <v>0</v>
      </c>
      <c r="AE489">
        <f>+VLOOKUP(T489,Tabla1[],5,0)</f>
        <v>0</v>
      </c>
      <c r="AF489">
        <f t="shared" si="7"/>
        <v>6</v>
      </c>
    </row>
    <row r="490" spans="1:32" x14ac:dyDescent="0.25">
      <c r="A490">
        <v>93390</v>
      </c>
      <c r="B490" t="s">
        <v>601</v>
      </c>
      <c r="C490" t="s">
        <v>75</v>
      </c>
      <c r="D490">
        <v>0</v>
      </c>
      <c r="F490" t="s">
        <v>814</v>
      </c>
      <c r="G490" t="s">
        <v>944</v>
      </c>
      <c r="H490" t="s">
        <v>1482</v>
      </c>
      <c r="I490" t="s">
        <v>1483</v>
      </c>
      <c r="J490" t="s">
        <v>1484</v>
      </c>
      <c r="K490" t="s">
        <v>1485</v>
      </c>
      <c r="L490" t="s">
        <v>1486</v>
      </c>
      <c r="M490" t="s">
        <v>200</v>
      </c>
      <c r="N490" t="s">
        <v>705</v>
      </c>
      <c r="O490" t="s">
        <v>526</v>
      </c>
      <c r="P490" t="s">
        <v>1057</v>
      </c>
      <c r="Q490" t="s">
        <v>399</v>
      </c>
      <c r="R490" t="s">
        <v>63</v>
      </c>
      <c r="S490" t="s">
        <v>108</v>
      </c>
      <c r="T490" t="s">
        <v>505</v>
      </c>
      <c r="U490" t="s">
        <v>506</v>
      </c>
      <c r="V490" t="s">
        <v>953</v>
      </c>
      <c r="W490" t="s">
        <v>114</v>
      </c>
      <c r="X490">
        <v>1</v>
      </c>
      <c r="Y490">
        <v>1000</v>
      </c>
      <c r="Z490">
        <v>0</v>
      </c>
      <c r="AA490">
        <v>3000</v>
      </c>
      <c r="AB490">
        <v>0</v>
      </c>
      <c r="AC490" t="s">
        <v>47</v>
      </c>
      <c r="AD490">
        <f>+VLOOKUP(T490,items!$A$2:$D$1255,4,0)</f>
        <v>0</v>
      </c>
      <c r="AE490">
        <f>+VLOOKUP(T490,Tabla1[],5,0)</f>
        <v>0</v>
      </c>
      <c r="AF490">
        <f t="shared" si="7"/>
        <v>5</v>
      </c>
    </row>
    <row r="491" spans="1:32" x14ac:dyDescent="0.25">
      <c r="A491">
        <v>93391</v>
      </c>
      <c r="B491" t="s">
        <v>1487</v>
      </c>
      <c r="C491" t="s">
        <v>75</v>
      </c>
      <c r="D491">
        <v>0</v>
      </c>
      <c r="F491" t="s">
        <v>814</v>
      </c>
      <c r="G491" t="s">
        <v>784</v>
      </c>
      <c r="H491" t="s">
        <v>1488</v>
      </c>
      <c r="I491" t="s">
        <v>1489</v>
      </c>
      <c r="J491" t="s">
        <v>1490</v>
      </c>
      <c r="K491" t="s">
        <v>1491</v>
      </c>
      <c r="L491" t="s">
        <v>1492</v>
      </c>
      <c r="M491" t="s">
        <v>705</v>
      </c>
      <c r="N491" t="s">
        <v>862</v>
      </c>
      <c r="O491" t="s">
        <v>835</v>
      </c>
      <c r="P491" t="s">
        <v>227</v>
      </c>
      <c r="Q491" t="s">
        <v>805</v>
      </c>
      <c r="R491" t="s">
        <v>63</v>
      </c>
      <c r="S491" t="s">
        <v>44</v>
      </c>
      <c r="T491" t="s">
        <v>1493</v>
      </c>
      <c r="U491" t="s">
        <v>1494</v>
      </c>
      <c r="V491" t="s">
        <v>1495</v>
      </c>
      <c r="W491" t="s">
        <v>114</v>
      </c>
      <c r="X491">
        <v>1</v>
      </c>
      <c r="Y491">
        <v>4800</v>
      </c>
      <c r="Z491">
        <v>3500</v>
      </c>
      <c r="AA491">
        <v>0</v>
      </c>
      <c r="AB491">
        <v>7486470</v>
      </c>
      <c r="AC491" t="s">
        <v>47</v>
      </c>
      <c r="AD491" t="str">
        <f>+VLOOKUP(T491,items!$A$2:$D$1255,4,0)</f>
        <v>FLEXIZIPP</v>
      </c>
      <c r="AE491">
        <f>+VLOOKUP(T491,Tabla1[],5,0)</f>
        <v>0</v>
      </c>
      <c r="AF491">
        <f t="shared" si="7"/>
        <v>6</v>
      </c>
    </row>
    <row r="492" spans="1:32" x14ac:dyDescent="0.25">
      <c r="A492">
        <v>93391</v>
      </c>
      <c r="B492" t="s">
        <v>1487</v>
      </c>
      <c r="C492" t="s">
        <v>75</v>
      </c>
      <c r="D492">
        <v>0</v>
      </c>
      <c r="F492" t="s">
        <v>814</v>
      </c>
      <c r="G492" t="s">
        <v>784</v>
      </c>
      <c r="H492" t="s">
        <v>1488</v>
      </c>
      <c r="I492" t="s">
        <v>1489</v>
      </c>
      <c r="J492" t="s">
        <v>1490</v>
      </c>
      <c r="K492" t="s">
        <v>1491</v>
      </c>
      <c r="L492" t="s">
        <v>1492</v>
      </c>
      <c r="M492" t="s">
        <v>705</v>
      </c>
      <c r="N492" t="s">
        <v>862</v>
      </c>
      <c r="O492" t="s">
        <v>835</v>
      </c>
      <c r="P492" t="s">
        <v>227</v>
      </c>
      <c r="Q492" t="s">
        <v>805</v>
      </c>
      <c r="R492" t="s">
        <v>63</v>
      </c>
      <c r="S492" t="s">
        <v>44</v>
      </c>
      <c r="T492" t="s">
        <v>1493</v>
      </c>
      <c r="U492" t="s">
        <v>1494</v>
      </c>
      <c r="V492" t="s">
        <v>1495</v>
      </c>
      <c r="W492" t="s">
        <v>114</v>
      </c>
      <c r="X492">
        <v>1</v>
      </c>
      <c r="Y492">
        <v>4100</v>
      </c>
      <c r="Z492">
        <v>3500</v>
      </c>
      <c r="AA492">
        <v>0</v>
      </c>
      <c r="AB492">
        <v>6781242</v>
      </c>
      <c r="AC492" t="s">
        <v>47</v>
      </c>
      <c r="AD492" t="str">
        <f>+VLOOKUP(T492,items!$A$2:$D$1255,4,0)</f>
        <v>FLEXIZIPP</v>
      </c>
      <c r="AE492">
        <f>+VLOOKUP(T492,Tabla1[],5,0)</f>
        <v>0</v>
      </c>
      <c r="AF492">
        <f t="shared" si="7"/>
        <v>6</v>
      </c>
    </row>
    <row r="493" spans="1:32" x14ac:dyDescent="0.25">
      <c r="A493">
        <v>93391</v>
      </c>
      <c r="B493" t="s">
        <v>1487</v>
      </c>
      <c r="C493" t="s">
        <v>75</v>
      </c>
      <c r="D493">
        <v>0</v>
      </c>
      <c r="F493" t="s">
        <v>814</v>
      </c>
      <c r="G493" t="s">
        <v>784</v>
      </c>
      <c r="H493" t="s">
        <v>1488</v>
      </c>
      <c r="I493" t="s">
        <v>1489</v>
      </c>
      <c r="J493" t="s">
        <v>1490</v>
      </c>
      <c r="K493" t="s">
        <v>1491</v>
      </c>
      <c r="L493" t="s">
        <v>1492</v>
      </c>
      <c r="M493" t="s">
        <v>705</v>
      </c>
      <c r="N493" t="s">
        <v>862</v>
      </c>
      <c r="O493" t="s">
        <v>835</v>
      </c>
      <c r="P493" t="s">
        <v>227</v>
      </c>
      <c r="Q493" t="s">
        <v>805</v>
      </c>
      <c r="R493" t="s">
        <v>63</v>
      </c>
      <c r="S493" t="s">
        <v>44</v>
      </c>
      <c r="T493" t="s">
        <v>1493</v>
      </c>
      <c r="U493" t="s">
        <v>1494</v>
      </c>
      <c r="V493" t="s">
        <v>1495</v>
      </c>
      <c r="W493" t="s">
        <v>114</v>
      </c>
      <c r="X493">
        <v>1</v>
      </c>
      <c r="Y493">
        <v>5762</v>
      </c>
      <c r="Z493">
        <v>3500</v>
      </c>
      <c r="AA493">
        <v>0</v>
      </c>
      <c r="AB493">
        <v>7972436</v>
      </c>
      <c r="AC493" t="s">
        <v>47</v>
      </c>
      <c r="AD493" t="str">
        <f>+VLOOKUP(T493,items!$A$2:$D$1255,4,0)</f>
        <v>FLEXIZIPP</v>
      </c>
      <c r="AE493">
        <f>+VLOOKUP(T493,Tabla1[],5,0)</f>
        <v>0</v>
      </c>
      <c r="AF493">
        <f t="shared" si="7"/>
        <v>6</v>
      </c>
    </row>
    <row r="494" spans="1:32" x14ac:dyDescent="0.25">
      <c r="A494">
        <v>93391</v>
      </c>
      <c r="B494" t="s">
        <v>1487</v>
      </c>
      <c r="C494" t="s">
        <v>75</v>
      </c>
      <c r="D494">
        <v>0</v>
      </c>
      <c r="F494" t="s">
        <v>814</v>
      </c>
      <c r="G494" t="s">
        <v>784</v>
      </c>
      <c r="H494" t="s">
        <v>1488</v>
      </c>
      <c r="I494" t="s">
        <v>1489</v>
      </c>
      <c r="J494" t="s">
        <v>1490</v>
      </c>
      <c r="K494" t="s">
        <v>1491</v>
      </c>
      <c r="L494" t="s">
        <v>1492</v>
      </c>
      <c r="M494" t="s">
        <v>705</v>
      </c>
      <c r="N494" t="s">
        <v>862</v>
      </c>
      <c r="O494" t="s">
        <v>835</v>
      </c>
      <c r="P494" t="s">
        <v>227</v>
      </c>
      <c r="Q494" t="s">
        <v>805</v>
      </c>
      <c r="R494" t="s">
        <v>63</v>
      </c>
      <c r="S494" t="s">
        <v>44</v>
      </c>
      <c r="T494" t="s">
        <v>1493</v>
      </c>
      <c r="U494" t="s">
        <v>1494</v>
      </c>
      <c r="V494" t="s">
        <v>1495</v>
      </c>
      <c r="W494" t="s">
        <v>114</v>
      </c>
      <c r="X494">
        <v>1</v>
      </c>
      <c r="Y494">
        <v>4800</v>
      </c>
      <c r="Z494">
        <v>3500</v>
      </c>
      <c r="AA494">
        <v>0</v>
      </c>
      <c r="AB494">
        <v>7486470</v>
      </c>
      <c r="AC494" t="s">
        <v>47</v>
      </c>
      <c r="AD494" t="str">
        <f>+VLOOKUP(T494,items!$A$2:$D$1255,4,0)</f>
        <v>FLEXIZIPP</v>
      </c>
      <c r="AE494">
        <f>+VLOOKUP(T494,Tabla1[],5,0)</f>
        <v>0</v>
      </c>
      <c r="AF494">
        <f t="shared" si="7"/>
        <v>6</v>
      </c>
    </row>
    <row r="495" spans="1:32" x14ac:dyDescent="0.25">
      <c r="A495">
        <v>93400</v>
      </c>
      <c r="B495" t="s">
        <v>1234</v>
      </c>
      <c r="C495" t="s">
        <v>75</v>
      </c>
      <c r="D495">
        <v>0</v>
      </c>
      <c r="F495" t="s">
        <v>815</v>
      </c>
      <c r="G495" t="s">
        <v>595</v>
      </c>
      <c r="H495" t="s">
        <v>1496</v>
      </c>
      <c r="I495" t="s">
        <v>1497</v>
      </c>
      <c r="J495" t="s">
        <v>1498</v>
      </c>
      <c r="K495" t="s">
        <v>1499</v>
      </c>
      <c r="L495" t="s">
        <v>37</v>
      </c>
      <c r="M495" t="s">
        <v>596</v>
      </c>
      <c r="N495" t="s">
        <v>597</v>
      </c>
      <c r="O495" t="s">
        <v>598</v>
      </c>
      <c r="P495" t="s">
        <v>784</v>
      </c>
      <c r="Q495" t="s">
        <v>784</v>
      </c>
      <c r="R495" t="s">
        <v>43</v>
      </c>
      <c r="S495" t="s">
        <v>164</v>
      </c>
      <c r="T495" t="s">
        <v>1500</v>
      </c>
      <c r="U495" t="s">
        <v>1501</v>
      </c>
      <c r="W495" t="s">
        <v>1095</v>
      </c>
      <c r="X495">
        <v>1</v>
      </c>
      <c r="Y495">
        <v>4380</v>
      </c>
      <c r="Z495">
        <v>0</v>
      </c>
      <c r="AA495">
        <v>2000</v>
      </c>
      <c r="AB495">
        <v>1331200</v>
      </c>
      <c r="AC495" t="s">
        <v>47</v>
      </c>
      <c r="AD495" t="str">
        <f>+VLOOKUP(T495,items!$A$2:$D$1255,4,0)</f>
        <v>ESTRUCTURA-SOMBRALINA</v>
      </c>
      <c r="AE495">
        <f>+VLOOKUP(T495,Tabla1[],5,0)</f>
        <v>0</v>
      </c>
      <c r="AF495">
        <f t="shared" si="7"/>
        <v>5</v>
      </c>
    </row>
    <row r="496" spans="1:32" x14ac:dyDescent="0.25">
      <c r="A496">
        <v>93401</v>
      </c>
      <c r="B496" t="s">
        <v>1502</v>
      </c>
      <c r="C496" t="s">
        <v>75</v>
      </c>
      <c r="D496">
        <v>0</v>
      </c>
      <c r="F496" t="s">
        <v>815</v>
      </c>
      <c r="G496" t="s">
        <v>815</v>
      </c>
      <c r="H496" t="s">
        <v>1503</v>
      </c>
      <c r="I496" t="s">
        <v>37</v>
      </c>
      <c r="J496" t="s">
        <v>1504</v>
      </c>
      <c r="K496" t="s">
        <v>1505</v>
      </c>
      <c r="L496" t="s">
        <v>37</v>
      </c>
      <c r="M496" t="s">
        <v>590</v>
      </c>
      <c r="N496" t="s">
        <v>590</v>
      </c>
      <c r="O496" t="s">
        <v>595</v>
      </c>
      <c r="P496" t="s">
        <v>596</v>
      </c>
      <c r="Q496" t="s">
        <v>596</v>
      </c>
      <c r="R496" t="s">
        <v>43</v>
      </c>
      <c r="S496" t="s">
        <v>164</v>
      </c>
      <c r="T496" t="s">
        <v>1506</v>
      </c>
      <c r="U496" t="s">
        <v>702</v>
      </c>
      <c r="X496">
        <v>22</v>
      </c>
      <c r="Y496">
        <v>0</v>
      </c>
      <c r="Z496">
        <v>0</v>
      </c>
      <c r="AA496">
        <v>0</v>
      </c>
      <c r="AB496">
        <v>1157200</v>
      </c>
      <c r="AC496" t="s">
        <v>47</v>
      </c>
      <c r="AD496">
        <f>+VLOOKUP(T496,items!$A$2:$D$1255,4,0)</f>
        <v>0</v>
      </c>
      <c r="AE496">
        <f>+VLOOKUP(T496,Tabla1[],5,0)</f>
        <v>0</v>
      </c>
      <c r="AF496">
        <f t="shared" si="7"/>
        <v>5</v>
      </c>
    </row>
    <row r="497" spans="1:34" x14ac:dyDescent="0.25">
      <c r="A497">
        <v>93404</v>
      </c>
      <c r="B497" t="s">
        <v>1507</v>
      </c>
      <c r="C497" t="s">
        <v>75</v>
      </c>
      <c r="D497">
        <v>0</v>
      </c>
      <c r="F497" t="s">
        <v>815</v>
      </c>
      <c r="G497" t="s">
        <v>590</v>
      </c>
      <c r="H497" t="s">
        <v>1508</v>
      </c>
      <c r="I497" t="s">
        <v>1509</v>
      </c>
      <c r="J497" t="s">
        <v>1510</v>
      </c>
      <c r="K497" t="s">
        <v>1511</v>
      </c>
      <c r="L497" t="s">
        <v>1512</v>
      </c>
      <c r="M497" t="s">
        <v>1513</v>
      </c>
      <c r="N497" t="s">
        <v>294</v>
      </c>
      <c r="O497" t="s">
        <v>835</v>
      </c>
      <c r="P497" t="s">
        <v>1514</v>
      </c>
      <c r="Q497" t="s">
        <v>658</v>
      </c>
      <c r="R497" t="s">
        <v>63</v>
      </c>
      <c r="S497" t="s">
        <v>88</v>
      </c>
      <c r="T497" t="s">
        <v>429</v>
      </c>
      <c r="U497" t="s">
        <v>430</v>
      </c>
      <c r="X497">
        <v>2</v>
      </c>
      <c r="Y497">
        <v>0</v>
      </c>
      <c r="Z497">
        <v>0</v>
      </c>
      <c r="AA497">
        <v>0</v>
      </c>
      <c r="AB497">
        <v>275778</v>
      </c>
      <c r="AC497" t="s">
        <v>47</v>
      </c>
      <c r="AD497">
        <f>+VLOOKUP(T497,items!$A$2:$D$1255,4,0)</f>
        <v>0</v>
      </c>
      <c r="AE497">
        <f>+VLOOKUP(T497,Tabla1[],5,0)</f>
        <v>0</v>
      </c>
      <c r="AF497">
        <f t="shared" si="7"/>
        <v>6</v>
      </c>
    </row>
    <row r="498" spans="1:34" x14ac:dyDescent="0.25">
      <c r="A498">
        <v>93404</v>
      </c>
      <c r="B498" t="s">
        <v>1507</v>
      </c>
      <c r="C498" t="s">
        <v>75</v>
      </c>
      <c r="D498">
        <v>0</v>
      </c>
      <c r="F498" t="s">
        <v>815</v>
      </c>
      <c r="G498" t="s">
        <v>590</v>
      </c>
      <c r="H498" t="s">
        <v>1508</v>
      </c>
      <c r="I498" t="s">
        <v>1509</v>
      </c>
      <c r="J498" t="s">
        <v>1510</v>
      </c>
      <c r="K498" t="s">
        <v>1511</v>
      </c>
      <c r="L498" t="s">
        <v>1512</v>
      </c>
      <c r="M498" t="s">
        <v>1513</v>
      </c>
      <c r="N498" t="s">
        <v>294</v>
      </c>
      <c r="O498" t="s">
        <v>835</v>
      </c>
      <c r="P498" t="s">
        <v>1514</v>
      </c>
      <c r="Q498" t="s">
        <v>658</v>
      </c>
      <c r="R498" t="s">
        <v>63</v>
      </c>
      <c r="S498" t="s">
        <v>88</v>
      </c>
      <c r="T498" t="s">
        <v>1515</v>
      </c>
      <c r="U498" t="s">
        <v>1516</v>
      </c>
      <c r="X498">
        <v>1</v>
      </c>
      <c r="Y498">
        <v>0</v>
      </c>
      <c r="Z498">
        <v>0</v>
      </c>
      <c r="AA498">
        <v>0</v>
      </c>
      <c r="AB498">
        <v>1204000</v>
      </c>
      <c r="AC498" t="s">
        <v>47</v>
      </c>
      <c r="AD498">
        <f>+VLOOKUP(T498,items!$A$2:$D$1255,4,0)</f>
        <v>0</v>
      </c>
      <c r="AE498">
        <f>+VLOOKUP(T498,Tabla1[],5,0)</f>
        <v>0</v>
      </c>
      <c r="AF498">
        <f t="shared" si="7"/>
        <v>6</v>
      </c>
    </row>
    <row r="499" spans="1:34" x14ac:dyDescent="0.25">
      <c r="A499">
        <v>93404</v>
      </c>
      <c r="B499" t="s">
        <v>1507</v>
      </c>
      <c r="C499" t="s">
        <v>75</v>
      </c>
      <c r="D499">
        <v>0</v>
      </c>
      <c r="F499" t="s">
        <v>815</v>
      </c>
      <c r="G499" t="s">
        <v>590</v>
      </c>
      <c r="H499" t="s">
        <v>1508</v>
      </c>
      <c r="I499" t="s">
        <v>1509</v>
      </c>
      <c r="J499" t="s">
        <v>1510</v>
      </c>
      <c r="K499" t="s">
        <v>1511</v>
      </c>
      <c r="L499" t="s">
        <v>1512</v>
      </c>
      <c r="M499" t="s">
        <v>1513</v>
      </c>
      <c r="N499" t="s">
        <v>294</v>
      </c>
      <c r="O499" t="s">
        <v>835</v>
      </c>
      <c r="P499" t="s">
        <v>1514</v>
      </c>
      <c r="Q499" t="s">
        <v>658</v>
      </c>
      <c r="R499" t="s">
        <v>63</v>
      </c>
      <c r="S499" t="s">
        <v>88</v>
      </c>
      <c r="T499" t="s">
        <v>717</v>
      </c>
      <c r="U499" t="s">
        <v>718</v>
      </c>
      <c r="X499">
        <v>1</v>
      </c>
      <c r="Y499">
        <v>0</v>
      </c>
      <c r="Z499">
        <v>0</v>
      </c>
      <c r="AA499">
        <v>0</v>
      </c>
      <c r="AB499">
        <v>68000</v>
      </c>
      <c r="AC499" t="s">
        <v>47</v>
      </c>
      <c r="AD499">
        <f>+VLOOKUP(T499,items!$A$2:$D$1255,4,0)</f>
        <v>0</v>
      </c>
      <c r="AE499">
        <f>+VLOOKUP(T499,Tabla1[],5,0)</f>
        <v>0</v>
      </c>
      <c r="AF499">
        <f t="shared" si="7"/>
        <v>6</v>
      </c>
    </row>
    <row r="500" spans="1:34" x14ac:dyDescent="0.25">
      <c r="A500">
        <v>93404</v>
      </c>
      <c r="B500" t="s">
        <v>1507</v>
      </c>
      <c r="C500" t="s">
        <v>75</v>
      </c>
      <c r="D500">
        <v>0</v>
      </c>
      <c r="F500" t="s">
        <v>815</v>
      </c>
      <c r="G500" t="s">
        <v>590</v>
      </c>
      <c r="H500" t="s">
        <v>1508</v>
      </c>
      <c r="I500" t="s">
        <v>1509</v>
      </c>
      <c r="J500" t="s">
        <v>1510</v>
      </c>
      <c r="K500" t="s">
        <v>1511</v>
      </c>
      <c r="L500" t="s">
        <v>1512</v>
      </c>
      <c r="M500" t="s">
        <v>1513</v>
      </c>
      <c r="N500" t="s">
        <v>294</v>
      </c>
      <c r="O500" t="s">
        <v>835</v>
      </c>
      <c r="P500" t="s">
        <v>1514</v>
      </c>
      <c r="Q500" t="s">
        <v>658</v>
      </c>
      <c r="R500" t="s">
        <v>63</v>
      </c>
      <c r="S500" t="s">
        <v>88</v>
      </c>
      <c r="T500" t="s">
        <v>1517</v>
      </c>
      <c r="U500" t="s">
        <v>1518</v>
      </c>
      <c r="V500" t="s">
        <v>194</v>
      </c>
      <c r="W500" t="s">
        <v>114</v>
      </c>
      <c r="X500">
        <v>1</v>
      </c>
      <c r="Y500">
        <v>2400</v>
      </c>
      <c r="Z500">
        <v>0</v>
      </c>
      <c r="AA500">
        <v>1500</v>
      </c>
      <c r="AB500">
        <v>2197931</v>
      </c>
      <c r="AC500" t="s">
        <v>47</v>
      </c>
      <c r="AD500">
        <f>+VLOOKUP(T500,items!$A$2:$D$1255,4,0)</f>
        <v>0</v>
      </c>
      <c r="AE500">
        <f>+VLOOKUP(T500,Tabla1[],5,0)</f>
        <v>0</v>
      </c>
      <c r="AF500">
        <f t="shared" si="7"/>
        <v>6</v>
      </c>
    </row>
    <row r="501" spans="1:34" x14ac:dyDescent="0.25">
      <c r="A501">
        <v>93404</v>
      </c>
      <c r="B501" t="s">
        <v>1507</v>
      </c>
      <c r="C501" t="s">
        <v>75</v>
      </c>
      <c r="D501">
        <v>0</v>
      </c>
      <c r="F501" t="s">
        <v>815</v>
      </c>
      <c r="G501" t="s">
        <v>590</v>
      </c>
      <c r="H501" t="s">
        <v>1508</v>
      </c>
      <c r="I501" t="s">
        <v>1509</v>
      </c>
      <c r="J501" t="s">
        <v>1510</v>
      </c>
      <c r="K501" t="s">
        <v>1511</v>
      </c>
      <c r="L501" t="s">
        <v>1512</v>
      </c>
      <c r="M501" t="s">
        <v>1513</v>
      </c>
      <c r="N501" t="s">
        <v>294</v>
      </c>
      <c r="O501" t="s">
        <v>835</v>
      </c>
      <c r="P501" t="s">
        <v>1514</v>
      </c>
      <c r="Q501" t="s">
        <v>658</v>
      </c>
      <c r="R501" t="s">
        <v>63</v>
      </c>
      <c r="S501" t="s">
        <v>88</v>
      </c>
      <c r="T501" t="s">
        <v>347</v>
      </c>
      <c r="U501" t="s">
        <v>348</v>
      </c>
      <c r="W501" t="s">
        <v>114</v>
      </c>
      <c r="X501">
        <v>1</v>
      </c>
      <c r="Y501">
        <v>2000</v>
      </c>
      <c r="Z501">
        <v>0</v>
      </c>
      <c r="AA501">
        <v>0</v>
      </c>
      <c r="AB501">
        <v>228742</v>
      </c>
      <c r="AC501" t="s">
        <v>47</v>
      </c>
      <c r="AD501">
        <f>+VLOOKUP(T501,items!$A$2:$D$1255,4,0)</f>
        <v>0</v>
      </c>
      <c r="AE501">
        <f>+VLOOKUP(T501,Tabla1[],5,0)</f>
        <v>0</v>
      </c>
      <c r="AF501">
        <f t="shared" si="7"/>
        <v>6</v>
      </c>
    </row>
    <row r="502" spans="1:34" x14ac:dyDescent="0.25">
      <c r="A502">
        <v>93404</v>
      </c>
      <c r="B502" t="s">
        <v>1507</v>
      </c>
      <c r="C502" t="s">
        <v>75</v>
      </c>
      <c r="D502">
        <v>0</v>
      </c>
      <c r="F502" t="s">
        <v>815</v>
      </c>
      <c r="G502" t="s">
        <v>590</v>
      </c>
      <c r="H502" t="s">
        <v>1508</v>
      </c>
      <c r="I502" t="s">
        <v>1509</v>
      </c>
      <c r="J502" t="s">
        <v>1510</v>
      </c>
      <c r="K502" t="s">
        <v>1511</v>
      </c>
      <c r="L502" t="s">
        <v>1512</v>
      </c>
      <c r="M502" t="s">
        <v>1513</v>
      </c>
      <c r="N502" t="s">
        <v>294</v>
      </c>
      <c r="O502" t="s">
        <v>835</v>
      </c>
      <c r="P502" t="s">
        <v>1514</v>
      </c>
      <c r="Q502" t="s">
        <v>658</v>
      </c>
      <c r="R502" t="s">
        <v>63</v>
      </c>
      <c r="S502" t="s">
        <v>88</v>
      </c>
      <c r="T502" t="s">
        <v>1519</v>
      </c>
      <c r="U502" t="s">
        <v>1520</v>
      </c>
      <c r="V502" t="s">
        <v>194</v>
      </c>
      <c r="W502" t="s">
        <v>114</v>
      </c>
      <c r="X502">
        <v>1</v>
      </c>
      <c r="Y502">
        <v>2000</v>
      </c>
      <c r="Z502">
        <v>0</v>
      </c>
      <c r="AA502">
        <v>5270</v>
      </c>
      <c r="AB502">
        <v>5416778</v>
      </c>
      <c r="AC502" t="s">
        <v>47</v>
      </c>
      <c r="AD502" t="str">
        <f>+VLOOKUP(T502,items!$A$2:$D$1255,4,0)</f>
        <v>PERGOLA</v>
      </c>
      <c r="AE502" t="str">
        <f>+VLOOKUP(T502,Tabla1[],5,0)</f>
        <v>PERGOLITE</v>
      </c>
      <c r="AF502">
        <f t="shared" si="7"/>
        <v>6</v>
      </c>
    </row>
    <row r="503" spans="1:34" x14ac:dyDescent="0.25">
      <c r="A503">
        <v>93404</v>
      </c>
      <c r="B503" t="s">
        <v>1507</v>
      </c>
      <c r="C503" t="s">
        <v>75</v>
      </c>
      <c r="D503">
        <v>0</v>
      </c>
      <c r="F503" t="s">
        <v>815</v>
      </c>
      <c r="G503" t="s">
        <v>590</v>
      </c>
      <c r="H503" t="s">
        <v>1508</v>
      </c>
      <c r="I503" t="s">
        <v>1509</v>
      </c>
      <c r="J503" t="s">
        <v>1510</v>
      </c>
      <c r="K503" t="s">
        <v>1511</v>
      </c>
      <c r="L503" t="s">
        <v>1512</v>
      </c>
      <c r="M503" t="s">
        <v>1513</v>
      </c>
      <c r="N503" t="s">
        <v>294</v>
      </c>
      <c r="O503" t="s">
        <v>835</v>
      </c>
      <c r="P503" t="s">
        <v>1514</v>
      </c>
      <c r="Q503" t="s">
        <v>658</v>
      </c>
      <c r="R503" t="s">
        <v>63</v>
      </c>
      <c r="S503" t="s">
        <v>88</v>
      </c>
      <c r="T503" t="s">
        <v>439</v>
      </c>
      <c r="U503" t="s">
        <v>440</v>
      </c>
      <c r="W503" t="s">
        <v>114</v>
      </c>
      <c r="X503">
        <v>1</v>
      </c>
      <c r="Y503">
        <v>5270</v>
      </c>
      <c r="Z503">
        <v>0</v>
      </c>
      <c r="AA503">
        <v>0</v>
      </c>
      <c r="AB503">
        <v>170144</v>
      </c>
      <c r="AC503" t="s">
        <v>47</v>
      </c>
      <c r="AD503">
        <f>+VLOOKUP(T503,items!$A$2:$D$1255,4,0)</f>
        <v>0</v>
      </c>
      <c r="AE503">
        <f>+VLOOKUP(T503,Tabla1[],5,0)</f>
        <v>0</v>
      </c>
      <c r="AF503">
        <f t="shared" si="7"/>
        <v>6</v>
      </c>
    </row>
    <row r="504" spans="1:34" x14ac:dyDescent="0.25">
      <c r="A504">
        <v>93405</v>
      </c>
      <c r="B504" t="s">
        <v>1521</v>
      </c>
      <c r="C504" t="s">
        <v>75</v>
      </c>
      <c r="D504">
        <v>0</v>
      </c>
      <c r="F504" t="s">
        <v>815</v>
      </c>
      <c r="G504" t="s">
        <v>454</v>
      </c>
      <c r="H504" t="s">
        <v>1522</v>
      </c>
      <c r="I504" t="s">
        <v>37</v>
      </c>
      <c r="J504" t="s">
        <v>1523</v>
      </c>
      <c r="K504" t="s">
        <v>1524</v>
      </c>
      <c r="L504" t="s">
        <v>37</v>
      </c>
      <c r="M504" t="s">
        <v>294</v>
      </c>
      <c r="N504" t="s">
        <v>294</v>
      </c>
      <c r="O504" t="s">
        <v>357</v>
      </c>
      <c r="P504" t="s">
        <v>461</v>
      </c>
      <c r="Q504" t="s">
        <v>461</v>
      </c>
      <c r="R504" t="s">
        <v>43</v>
      </c>
      <c r="S504" t="s">
        <v>88</v>
      </c>
      <c r="T504" t="s">
        <v>388</v>
      </c>
      <c r="U504" t="s">
        <v>389</v>
      </c>
      <c r="X504">
        <v>9</v>
      </c>
      <c r="Y504">
        <v>0</v>
      </c>
      <c r="Z504">
        <v>0</v>
      </c>
      <c r="AA504">
        <v>0</v>
      </c>
      <c r="AB504">
        <v>535500</v>
      </c>
      <c r="AC504" t="s">
        <v>47</v>
      </c>
      <c r="AD504">
        <f>+VLOOKUP(T504,items!$A$2:$D$1255,4,0)</f>
        <v>0</v>
      </c>
      <c r="AE504">
        <f>+VLOOKUP(T504,Tabla1[],5,0)</f>
        <v>0</v>
      </c>
      <c r="AF504">
        <f t="shared" si="7"/>
        <v>6</v>
      </c>
    </row>
    <row r="505" spans="1:34" x14ac:dyDescent="0.25">
      <c r="A505">
        <v>93405</v>
      </c>
      <c r="B505" t="s">
        <v>1521</v>
      </c>
      <c r="C505" t="s">
        <v>75</v>
      </c>
      <c r="D505">
        <v>0</v>
      </c>
      <c r="F505" t="s">
        <v>815</v>
      </c>
      <c r="G505" t="s">
        <v>454</v>
      </c>
      <c r="H505" t="s">
        <v>1522</v>
      </c>
      <c r="I505" t="s">
        <v>37</v>
      </c>
      <c r="J505" t="s">
        <v>1523</v>
      </c>
      <c r="K505" t="s">
        <v>1524</v>
      </c>
      <c r="L505" t="s">
        <v>37</v>
      </c>
      <c r="M505" t="s">
        <v>294</v>
      </c>
      <c r="N505" t="s">
        <v>294</v>
      </c>
      <c r="O505" t="s">
        <v>357</v>
      </c>
      <c r="P505" t="s">
        <v>461</v>
      </c>
      <c r="Q505" t="s">
        <v>461</v>
      </c>
      <c r="R505" t="s">
        <v>43</v>
      </c>
      <c r="S505" t="s">
        <v>88</v>
      </c>
      <c r="T505" t="s">
        <v>299</v>
      </c>
      <c r="U505" t="s">
        <v>300</v>
      </c>
      <c r="X505">
        <v>1</v>
      </c>
      <c r="Y505">
        <v>0</v>
      </c>
      <c r="Z505">
        <v>0</v>
      </c>
      <c r="AA505">
        <v>0</v>
      </c>
      <c r="AB505">
        <v>400000</v>
      </c>
      <c r="AC505" t="s">
        <v>47</v>
      </c>
      <c r="AD505">
        <f>+VLOOKUP(T505,items!$A$2:$D$1255,4,0)</f>
        <v>0</v>
      </c>
      <c r="AE505">
        <f>+VLOOKUP(T505,Tabla1[],5,0)</f>
        <v>0</v>
      </c>
      <c r="AF505">
        <f t="shared" si="7"/>
        <v>6</v>
      </c>
    </row>
    <row r="506" spans="1:34" x14ac:dyDescent="0.25">
      <c r="A506">
        <v>93405</v>
      </c>
      <c r="B506" t="s">
        <v>1521</v>
      </c>
      <c r="C506" t="s">
        <v>75</v>
      </c>
      <c r="D506">
        <v>0</v>
      </c>
      <c r="F506" t="s">
        <v>815</v>
      </c>
      <c r="G506" t="s">
        <v>454</v>
      </c>
      <c r="H506" t="s">
        <v>1522</v>
      </c>
      <c r="I506" t="s">
        <v>37</v>
      </c>
      <c r="J506" t="s">
        <v>1523</v>
      </c>
      <c r="K506" t="s">
        <v>1524</v>
      </c>
      <c r="L506" t="s">
        <v>37</v>
      </c>
      <c r="M506" t="s">
        <v>294</v>
      </c>
      <c r="N506" t="s">
        <v>294</v>
      </c>
      <c r="O506" t="s">
        <v>357</v>
      </c>
      <c r="P506" t="s">
        <v>461</v>
      </c>
      <c r="Q506" t="s">
        <v>461</v>
      </c>
      <c r="R506" t="s">
        <v>43</v>
      </c>
      <c r="S506" t="s">
        <v>88</v>
      </c>
      <c r="T506" t="s">
        <v>474</v>
      </c>
      <c r="U506" t="s">
        <v>475</v>
      </c>
      <c r="X506">
        <v>1</v>
      </c>
      <c r="Y506">
        <v>0</v>
      </c>
      <c r="Z506">
        <v>0</v>
      </c>
      <c r="AA506">
        <v>0</v>
      </c>
      <c r="AB506">
        <v>400000</v>
      </c>
      <c r="AC506" t="s">
        <v>47</v>
      </c>
      <c r="AD506">
        <f>+VLOOKUP(T506,items!$A$2:$D$1255,4,0)</f>
        <v>0</v>
      </c>
      <c r="AE506">
        <f>+VLOOKUP(T506,Tabla1[],5,0)</f>
        <v>0</v>
      </c>
      <c r="AF506">
        <f t="shared" si="7"/>
        <v>6</v>
      </c>
    </row>
    <row r="507" spans="1:34" x14ac:dyDescent="0.25">
      <c r="A507">
        <v>93407</v>
      </c>
      <c r="B507" t="s">
        <v>1525</v>
      </c>
      <c r="C507" t="s">
        <v>75</v>
      </c>
      <c r="D507">
        <v>0</v>
      </c>
      <c r="F507" t="s">
        <v>815</v>
      </c>
      <c r="G507" t="s">
        <v>815</v>
      </c>
      <c r="H507" t="s">
        <v>1526</v>
      </c>
      <c r="I507" t="s">
        <v>37</v>
      </c>
      <c r="J507" t="s">
        <v>1527</v>
      </c>
      <c r="K507" t="s">
        <v>1528</v>
      </c>
      <c r="L507" t="s">
        <v>37</v>
      </c>
      <c r="M507" t="s">
        <v>850</v>
      </c>
      <c r="N507" t="s">
        <v>850</v>
      </c>
      <c r="O507" t="s">
        <v>596</v>
      </c>
      <c r="P507" t="s">
        <v>944</v>
      </c>
      <c r="Q507" t="s">
        <v>944</v>
      </c>
      <c r="R507" t="s">
        <v>43</v>
      </c>
      <c r="S507" t="s">
        <v>272</v>
      </c>
      <c r="T507" t="s">
        <v>1529</v>
      </c>
      <c r="U507" t="s">
        <v>1530</v>
      </c>
      <c r="X507">
        <v>4</v>
      </c>
      <c r="Y507">
        <v>0</v>
      </c>
      <c r="Z507">
        <v>0</v>
      </c>
      <c r="AA507">
        <v>0</v>
      </c>
      <c r="AB507" s="14">
        <v>33733.440000000002</v>
      </c>
      <c r="AC507" t="s">
        <v>47</v>
      </c>
      <c r="AD507">
        <f>+VLOOKUP(T507,items!$A$2:$D$1255,4,0)</f>
        <v>0</v>
      </c>
      <c r="AE507">
        <f>+VLOOKUP(T507,Tabla1[],5,0)</f>
        <v>0</v>
      </c>
      <c r="AF507">
        <f t="shared" si="7"/>
        <v>5</v>
      </c>
      <c r="AG507">
        <v>3816</v>
      </c>
      <c r="AH507" s="14">
        <v>33733.440000000002</v>
      </c>
    </row>
    <row r="508" spans="1:34" x14ac:dyDescent="0.25">
      <c r="A508">
        <v>93407</v>
      </c>
      <c r="B508" t="s">
        <v>1525</v>
      </c>
      <c r="C508" t="s">
        <v>75</v>
      </c>
      <c r="D508">
        <v>0</v>
      </c>
      <c r="F508" t="s">
        <v>815</v>
      </c>
      <c r="G508" t="s">
        <v>815</v>
      </c>
      <c r="H508" t="s">
        <v>1526</v>
      </c>
      <c r="I508" t="s">
        <v>37</v>
      </c>
      <c r="J508" t="s">
        <v>1527</v>
      </c>
      <c r="K508" t="s">
        <v>1528</v>
      </c>
      <c r="L508" t="s">
        <v>37</v>
      </c>
      <c r="M508" t="s">
        <v>850</v>
      </c>
      <c r="N508" t="s">
        <v>850</v>
      </c>
      <c r="O508" t="s">
        <v>596</v>
      </c>
      <c r="P508" t="s">
        <v>944</v>
      </c>
      <c r="Q508" t="s">
        <v>944</v>
      </c>
      <c r="R508" t="s">
        <v>43</v>
      </c>
      <c r="S508" t="s">
        <v>272</v>
      </c>
      <c r="T508" t="s">
        <v>627</v>
      </c>
      <c r="U508" t="s">
        <v>1531</v>
      </c>
      <c r="X508">
        <v>16</v>
      </c>
      <c r="Y508">
        <v>0</v>
      </c>
      <c r="Z508">
        <v>0</v>
      </c>
      <c r="AA508">
        <v>0</v>
      </c>
      <c r="AB508" s="14">
        <v>26864.639999999999</v>
      </c>
      <c r="AC508" t="s">
        <v>47</v>
      </c>
      <c r="AD508">
        <f>+VLOOKUP(T508,items!$A$2:$D$1255,4,0)</f>
        <v>0</v>
      </c>
      <c r="AE508">
        <f>+VLOOKUP(T508,Tabla1[],5,0)</f>
        <v>0</v>
      </c>
      <c r="AF508">
        <f t="shared" si="7"/>
        <v>5</v>
      </c>
      <c r="AG508">
        <v>3816</v>
      </c>
      <c r="AH508" s="14">
        <v>26864.639999999999</v>
      </c>
    </row>
    <row r="509" spans="1:34" x14ac:dyDescent="0.25">
      <c r="A509">
        <v>93407</v>
      </c>
      <c r="B509" t="s">
        <v>1525</v>
      </c>
      <c r="C509" t="s">
        <v>75</v>
      </c>
      <c r="D509">
        <v>0</v>
      </c>
      <c r="F509" t="s">
        <v>815</v>
      </c>
      <c r="G509" t="s">
        <v>815</v>
      </c>
      <c r="H509" t="s">
        <v>1526</v>
      </c>
      <c r="I509" t="s">
        <v>37</v>
      </c>
      <c r="J509" t="s">
        <v>1527</v>
      </c>
      <c r="K509" t="s">
        <v>1528</v>
      </c>
      <c r="L509" t="s">
        <v>37</v>
      </c>
      <c r="M509" t="s">
        <v>850</v>
      </c>
      <c r="N509" t="s">
        <v>850</v>
      </c>
      <c r="O509" t="s">
        <v>596</v>
      </c>
      <c r="P509" t="s">
        <v>944</v>
      </c>
      <c r="Q509" t="s">
        <v>944</v>
      </c>
      <c r="R509" t="s">
        <v>43</v>
      </c>
      <c r="S509" t="s">
        <v>272</v>
      </c>
      <c r="T509" t="s">
        <v>1532</v>
      </c>
      <c r="U509" t="s">
        <v>1533</v>
      </c>
      <c r="X509">
        <v>4</v>
      </c>
      <c r="Y509">
        <v>0</v>
      </c>
      <c r="Z509">
        <v>0</v>
      </c>
      <c r="AA509">
        <v>0</v>
      </c>
      <c r="AB509" s="14">
        <v>1526.4</v>
      </c>
      <c r="AC509" t="s">
        <v>47</v>
      </c>
      <c r="AD509">
        <f>+VLOOKUP(T509,items!$A$2:$D$1255,4,0)</f>
        <v>0</v>
      </c>
      <c r="AE509">
        <f>+VLOOKUP(T509,Tabla1[],5,0)</f>
        <v>0</v>
      </c>
      <c r="AF509">
        <f t="shared" si="7"/>
        <v>5</v>
      </c>
      <c r="AG509">
        <v>3816</v>
      </c>
      <c r="AH509" s="14">
        <v>1526.4</v>
      </c>
    </row>
    <row r="510" spans="1:34" x14ac:dyDescent="0.25">
      <c r="A510">
        <v>93407</v>
      </c>
      <c r="B510" t="s">
        <v>1525</v>
      </c>
      <c r="C510" t="s">
        <v>75</v>
      </c>
      <c r="D510">
        <v>0</v>
      </c>
      <c r="F510" t="s">
        <v>815</v>
      </c>
      <c r="G510" t="s">
        <v>815</v>
      </c>
      <c r="H510" t="s">
        <v>1526</v>
      </c>
      <c r="I510" t="s">
        <v>37</v>
      </c>
      <c r="J510" t="s">
        <v>1527</v>
      </c>
      <c r="K510" t="s">
        <v>1528</v>
      </c>
      <c r="L510" t="s">
        <v>37</v>
      </c>
      <c r="M510" t="s">
        <v>850</v>
      </c>
      <c r="N510" t="s">
        <v>850</v>
      </c>
      <c r="O510" t="s">
        <v>596</v>
      </c>
      <c r="P510" t="s">
        <v>944</v>
      </c>
      <c r="Q510" t="s">
        <v>944</v>
      </c>
      <c r="R510" t="s">
        <v>43</v>
      </c>
      <c r="S510" t="s">
        <v>272</v>
      </c>
      <c r="T510" t="s">
        <v>1534</v>
      </c>
      <c r="U510" t="s">
        <v>1535</v>
      </c>
      <c r="X510">
        <v>4</v>
      </c>
      <c r="Y510">
        <v>0</v>
      </c>
      <c r="Z510">
        <v>0</v>
      </c>
      <c r="AA510">
        <v>0</v>
      </c>
      <c r="AB510" s="14">
        <v>5037.12</v>
      </c>
      <c r="AC510" t="s">
        <v>47</v>
      </c>
      <c r="AD510">
        <f>+VLOOKUP(T510,items!$A$2:$D$1255,4,0)</f>
        <v>0</v>
      </c>
      <c r="AE510">
        <f>+VLOOKUP(T510,Tabla1[],5,0)</f>
        <v>0</v>
      </c>
      <c r="AF510">
        <f t="shared" si="7"/>
        <v>5</v>
      </c>
      <c r="AG510">
        <v>3816</v>
      </c>
      <c r="AH510" s="14">
        <v>5037.12</v>
      </c>
    </row>
    <row r="511" spans="1:34" x14ac:dyDescent="0.25">
      <c r="A511">
        <v>93407</v>
      </c>
      <c r="B511" t="s">
        <v>1525</v>
      </c>
      <c r="C511" t="s">
        <v>75</v>
      </c>
      <c r="D511">
        <v>0</v>
      </c>
      <c r="F511" t="s">
        <v>815</v>
      </c>
      <c r="G511" t="s">
        <v>815</v>
      </c>
      <c r="H511" t="s">
        <v>1526</v>
      </c>
      <c r="I511" t="s">
        <v>37</v>
      </c>
      <c r="J511" t="s">
        <v>1527</v>
      </c>
      <c r="K511" t="s">
        <v>1528</v>
      </c>
      <c r="L511" t="s">
        <v>37</v>
      </c>
      <c r="M511" t="s">
        <v>850</v>
      </c>
      <c r="N511" t="s">
        <v>850</v>
      </c>
      <c r="O511" t="s">
        <v>596</v>
      </c>
      <c r="P511" t="s">
        <v>944</v>
      </c>
      <c r="Q511" t="s">
        <v>944</v>
      </c>
      <c r="R511" t="s">
        <v>43</v>
      </c>
      <c r="S511" t="s">
        <v>272</v>
      </c>
      <c r="T511" t="s">
        <v>633</v>
      </c>
      <c r="U511" t="s">
        <v>634</v>
      </c>
      <c r="X511">
        <v>1</v>
      </c>
      <c r="Y511">
        <v>0</v>
      </c>
      <c r="Z511">
        <v>0</v>
      </c>
      <c r="AA511">
        <v>0</v>
      </c>
      <c r="AB511" s="14">
        <v>19995.84</v>
      </c>
      <c r="AC511" t="s">
        <v>47</v>
      </c>
      <c r="AD511">
        <f>+VLOOKUP(T511,items!$A$2:$D$1255,4,0)</f>
        <v>0</v>
      </c>
      <c r="AE511">
        <f>+VLOOKUP(T511,Tabla1[],5,0)</f>
        <v>0</v>
      </c>
      <c r="AF511">
        <f t="shared" si="7"/>
        <v>5</v>
      </c>
      <c r="AG511">
        <v>3816</v>
      </c>
      <c r="AH511" s="14">
        <v>19995.84</v>
      </c>
    </row>
    <row r="512" spans="1:34" x14ac:dyDescent="0.25">
      <c r="A512">
        <v>93407</v>
      </c>
      <c r="B512" t="s">
        <v>1525</v>
      </c>
      <c r="C512" t="s">
        <v>75</v>
      </c>
      <c r="D512">
        <v>0</v>
      </c>
      <c r="F512" t="s">
        <v>815</v>
      </c>
      <c r="G512" t="s">
        <v>815</v>
      </c>
      <c r="H512" t="s">
        <v>1526</v>
      </c>
      <c r="I512" t="s">
        <v>37</v>
      </c>
      <c r="J512" t="s">
        <v>1527</v>
      </c>
      <c r="K512" t="s">
        <v>1528</v>
      </c>
      <c r="L512" t="s">
        <v>37</v>
      </c>
      <c r="M512" t="s">
        <v>850</v>
      </c>
      <c r="N512" t="s">
        <v>850</v>
      </c>
      <c r="O512" t="s">
        <v>596</v>
      </c>
      <c r="P512" t="s">
        <v>944</v>
      </c>
      <c r="Q512" t="s">
        <v>944</v>
      </c>
      <c r="R512" t="s">
        <v>43</v>
      </c>
      <c r="S512" t="s">
        <v>272</v>
      </c>
      <c r="T512" t="s">
        <v>1536</v>
      </c>
      <c r="U512" t="s">
        <v>1537</v>
      </c>
      <c r="X512">
        <v>1</v>
      </c>
      <c r="Y512">
        <v>0</v>
      </c>
      <c r="Z512">
        <v>0</v>
      </c>
      <c r="AA512">
        <v>0</v>
      </c>
      <c r="AB512" s="14">
        <v>57545.279999999999</v>
      </c>
      <c r="AC512" t="s">
        <v>47</v>
      </c>
      <c r="AD512">
        <f>+VLOOKUP(T512,items!$A$2:$D$1255,4,0)</f>
        <v>0</v>
      </c>
      <c r="AE512">
        <f>+VLOOKUP(T512,Tabla1[],5,0)</f>
        <v>0</v>
      </c>
      <c r="AF512">
        <f t="shared" si="7"/>
        <v>5</v>
      </c>
      <c r="AG512">
        <v>3816</v>
      </c>
      <c r="AH512" s="14">
        <v>57545.279999999999</v>
      </c>
    </row>
    <row r="513" spans="1:34" x14ac:dyDescent="0.25">
      <c r="A513">
        <v>93407</v>
      </c>
      <c r="B513" t="s">
        <v>1525</v>
      </c>
      <c r="C513" t="s">
        <v>75</v>
      </c>
      <c r="D513">
        <v>0</v>
      </c>
      <c r="F513" t="s">
        <v>815</v>
      </c>
      <c r="G513" t="s">
        <v>815</v>
      </c>
      <c r="H513" t="s">
        <v>1526</v>
      </c>
      <c r="I513" t="s">
        <v>37</v>
      </c>
      <c r="J513" t="s">
        <v>1527</v>
      </c>
      <c r="K513" t="s">
        <v>1528</v>
      </c>
      <c r="L513" t="s">
        <v>37</v>
      </c>
      <c r="M513" t="s">
        <v>850</v>
      </c>
      <c r="N513" t="s">
        <v>850</v>
      </c>
      <c r="O513" t="s">
        <v>596</v>
      </c>
      <c r="P513" t="s">
        <v>944</v>
      </c>
      <c r="Q513" t="s">
        <v>944</v>
      </c>
      <c r="R513" t="s">
        <v>43</v>
      </c>
      <c r="S513" t="s">
        <v>272</v>
      </c>
      <c r="T513" t="s">
        <v>1538</v>
      </c>
      <c r="U513" t="s">
        <v>1539</v>
      </c>
      <c r="X513">
        <v>4</v>
      </c>
      <c r="Y513">
        <v>0</v>
      </c>
      <c r="Z513">
        <v>0</v>
      </c>
      <c r="AA513">
        <v>0</v>
      </c>
      <c r="AB513" s="14">
        <v>30528</v>
      </c>
      <c r="AC513" t="s">
        <v>47</v>
      </c>
      <c r="AD513">
        <f>+VLOOKUP(T513,items!$A$2:$D$1255,4,0)</f>
        <v>0</v>
      </c>
      <c r="AE513">
        <f>+VLOOKUP(T513,Tabla1[],5,0)</f>
        <v>0</v>
      </c>
      <c r="AF513">
        <f t="shared" si="7"/>
        <v>5</v>
      </c>
      <c r="AG513">
        <v>3816</v>
      </c>
      <c r="AH513" s="14">
        <v>30528</v>
      </c>
    </row>
    <row r="514" spans="1:34" x14ac:dyDescent="0.25">
      <c r="A514">
        <v>93407</v>
      </c>
      <c r="B514" t="s">
        <v>1525</v>
      </c>
      <c r="C514" t="s">
        <v>75</v>
      </c>
      <c r="D514">
        <v>0</v>
      </c>
      <c r="F514" t="s">
        <v>815</v>
      </c>
      <c r="G514" t="s">
        <v>815</v>
      </c>
      <c r="H514" t="s">
        <v>1526</v>
      </c>
      <c r="I514" t="s">
        <v>37</v>
      </c>
      <c r="J514" t="s">
        <v>1527</v>
      </c>
      <c r="K514" t="s">
        <v>1528</v>
      </c>
      <c r="L514" t="s">
        <v>37</v>
      </c>
      <c r="M514" t="s">
        <v>850</v>
      </c>
      <c r="N514" t="s">
        <v>850</v>
      </c>
      <c r="O514" t="s">
        <v>596</v>
      </c>
      <c r="P514" t="s">
        <v>944</v>
      </c>
      <c r="Q514" t="s">
        <v>944</v>
      </c>
      <c r="R514" t="s">
        <v>43</v>
      </c>
      <c r="S514" t="s">
        <v>272</v>
      </c>
      <c r="T514" t="s">
        <v>1540</v>
      </c>
      <c r="U514" t="s">
        <v>1541</v>
      </c>
      <c r="V514" t="s">
        <v>67</v>
      </c>
      <c r="X514">
        <v>4</v>
      </c>
      <c r="Y514">
        <v>0</v>
      </c>
      <c r="Z514">
        <v>0</v>
      </c>
      <c r="AA514">
        <v>0</v>
      </c>
      <c r="AB514" s="14">
        <v>15569.28</v>
      </c>
      <c r="AC514" t="s">
        <v>47</v>
      </c>
      <c r="AD514">
        <f>+VLOOKUP(T514,items!$A$2:$D$1255,4,0)</f>
        <v>0</v>
      </c>
      <c r="AE514">
        <f>+VLOOKUP(T514,Tabla1[],5,0)</f>
        <v>0</v>
      </c>
      <c r="AF514">
        <f t="shared" ref="AF514:AF577" si="8">+MONTH(O514)</f>
        <v>5</v>
      </c>
      <c r="AG514">
        <v>3816</v>
      </c>
      <c r="AH514" s="14">
        <v>15569.28</v>
      </c>
    </row>
    <row r="515" spans="1:34" x14ac:dyDescent="0.25">
      <c r="A515">
        <v>93407</v>
      </c>
      <c r="B515" t="s">
        <v>1525</v>
      </c>
      <c r="C515" t="s">
        <v>75</v>
      </c>
      <c r="D515">
        <v>0</v>
      </c>
      <c r="F515" t="s">
        <v>815</v>
      </c>
      <c r="G515" t="s">
        <v>815</v>
      </c>
      <c r="H515" t="s">
        <v>1526</v>
      </c>
      <c r="I515" t="s">
        <v>37</v>
      </c>
      <c r="J515" t="s">
        <v>1527</v>
      </c>
      <c r="K515" t="s">
        <v>1528</v>
      </c>
      <c r="L515" t="s">
        <v>37</v>
      </c>
      <c r="M515" t="s">
        <v>850</v>
      </c>
      <c r="N515" t="s">
        <v>850</v>
      </c>
      <c r="O515" t="s">
        <v>596</v>
      </c>
      <c r="P515" t="s">
        <v>944</v>
      </c>
      <c r="Q515" t="s">
        <v>944</v>
      </c>
      <c r="R515" t="s">
        <v>43</v>
      </c>
      <c r="S515" t="s">
        <v>272</v>
      </c>
      <c r="T515" t="s">
        <v>1542</v>
      </c>
      <c r="U515" t="s">
        <v>1543</v>
      </c>
      <c r="X515">
        <v>8</v>
      </c>
      <c r="Y515">
        <v>0</v>
      </c>
      <c r="Z515">
        <v>0</v>
      </c>
      <c r="AA515">
        <v>0</v>
      </c>
      <c r="AB515" s="14">
        <v>152640</v>
      </c>
      <c r="AC515" t="s">
        <v>47</v>
      </c>
      <c r="AD515">
        <f>+VLOOKUP(T515,items!$A$2:$D$1255,4,0)</f>
        <v>0</v>
      </c>
      <c r="AE515">
        <f>+VLOOKUP(T515,Tabla1[],5,0)</f>
        <v>0</v>
      </c>
      <c r="AF515">
        <f t="shared" si="8"/>
        <v>5</v>
      </c>
      <c r="AG515">
        <v>3816</v>
      </c>
      <c r="AH515" s="14">
        <v>152640</v>
      </c>
    </row>
    <row r="516" spans="1:34" x14ac:dyDescent="0.25">
      <c r="A516">
        <v>93408</v>
      </c>
      <c r="B516" t="s">
        <v>1544</v>
      </c>
      <c r="C516" t="s">
        <v>75</v>
      </c>
      <c r="D516">
        <v>0</v>
      </c>
      <c r="F516" t="s">
        <v>815</v>
      </c>
      <c r="G516" t="s">
        <v>815</v>
      </c>
      <c r="H516" t="s">
        <v>1545</v>
      </c>
      <c r="I516" t="s">
        <v>1546</v>
      </c>
      <c r="J516" t="s">
        <v>1547</v>
      </c>
      <c r="K516" t="s">
        <v>1548</v>
      </c>
      <c r="L516" t="s">
        <v>1549</v>
      </c>
      <c r="M516" t="s">
        <v>850</v>
      </c>
      <c r="N516" t="s">
        <v>705</v>
      </c>
      <c r="O516" t="s">
        <v>294</v>
      </c>
      <c r="P516" t="s">
        <v>656</v>
      </c>
      <c r="Q516" t="s">
        <v>581</v>
      </c>
      <c r="R516" t="s">
        <v>127</v>
      </c>
      <c r="S516" t="s">
        <v>256</v>
      </c>
      <c r="T516" t="s">
        <v>574</v>
      </c>
      <c r="U516" t="s">
        <v>575</v>
      </c>
      <c r="W516" t="s">
        <v>1095</v>
      </c>
      <c r="X516">
        <v>1</v>
      </c>
      <c r="Y516">
        <v>3500</v>
      </c>
      <c r="Z516">
        <v>0</v>
      </c>
      <c r="AA516">
        <v>0</v>
      </c>
      <c r="AB516">
        <v>956104</v>
      </c>
      <c r="AC516" t="s">
        <v>47</v>
      </c>
      <c r="AD516">
        <f>+VLOOKUP(T516,items!$A$2:$D$1255,4,0)</f>
        <v>0</v>
      </c>
      <c r="AE516">
        <f>+VLOOKUP(T516,Tabla1[],5,0)</f>
        <v>0</v>
      </c>
      <c r="AF516">
        <f t="shared" si="8"/>
        <v>5</v>
      </c>
    </row>
    <row r="517" spans="1:34" x14ac:dyDescent="0.25">
      <c r="A517">
        <v>93408</v>
      </c>
      <c r="B517" t="s">
        <v>1544</v>
      </c>
      <c r="C517" t="s">
        <v>75</v>
      </c>
      <c r="D517">
        <v>0</v>
      </c>
      <c r="F517" t="s">
        <v>815</v>
      </c>
      <c r="G517" t="s">
        <v>815</v>
      </c>
      <c r="H517" t="s">
        <v>1545</v>
      </c>
      <c r="I517" t="s">
        <v>1546</v>
      </c>
      <c r="J517" t="s">
        <v>1547</v>
      </c>
      <c r="K517" t="s">
        <v>1548</v>
      </c>
      <c r="L517" t="s">
        <v>1549</v>
      </c>
      <c r="M517" t="s">
        <v>850</v>
      </c>
      <c r="N517" t="s">
        <v>705</v>
      </c>
      <c r="O517" t="s">
        <v>294</v>
      </c>
      <c r="P517" t="s">
        <v>656</v>
      </c>
      <c r="Q517" t="s">
        <v>581</v>
      </c>
      <c r="R517" t="s">
        <v>127</v>
      </c>
      <c r="S517" t="s">
        <v>256</v>
      </c>
      <c r="T517" t="s">
        <v>1550</v>
      </c>
      <c r="U517" t="s">
        <v>1551</v>
      </c>
      <c r="X517">
        <v>3</v>
      </c>
      <c r="Y517">
        <v>540</v>
      </c>
      <c r="Z517">
        <v>150</v>
      </c>
      <c r="AA517">
        <v>0</v>
      </c>
      <c r="AB517">
        <v>421950</v>
      </c>
      <c r="AC517" t="s">
        <v>47</v>
      </c>
      <c r="AD517">
        <f>+VLOOKUP(T517,items!$A$2:$D$1255,4,0)</f>
        <v>0</v>
      </c>
      <c r="AE517">
        <f>+VLOOKUP(T517,Tabla1[],5,0)</f>
        <v>0</v>
      </c>
      <c r="AF517">
        <f t="shared" si="8"/>
        <v>5</v>
      </c>
    </row>
    <row r="518" spans="1:34" x14ac:dyDescent="0.25">
      <c r="A518">
        <v>93408</v>
      </c>
      <c r="B518" t="s">
        <v>1544</v>
      </c>
      <c r="C518" t="s">
        <v>75</v>
      </c>
      <c r="D518">
        <v>0</v>
      </c>
      <c r="F518" t="s">
        <v>815</v>
      </c>
      <c r="G518" t="s">
        <v>815</v>
      </c>
      <c r="H518" t="s">
        <v>1545</v>
      </c>
      <c r="I518" t="s">
        <v>1546</v>
      </c>
      <c r="J518" t="s">
        <v>1547</v>
      </c>
      <c r="K518" t="s">
        <v>1548</v>
      </c>
      <c r="L518" t="s">
        <v>1549</v>
      </c>
      <c r="M518" t="s">
        <v>850</v>
      </c>
      <c r="N518" t="s">
        <v>705</v>
      </c>
      <c r="O518" t="s">
        <v>294</v>
      </c>
      <c r="P518" t="s">
        <v>656</v>
      </c>
      <c r="Q518" t="s">
        <v>581</v>
      </c>
      <c r="R518" t="s">
        <v>127</v>
      </c>
      <c r="S518" t="s">
        <v>256</v>
      </c>
      <c r="T518" t="s">
        <v>94</v>
      </c>
      <c r="U518" t="s">
        <v>95</v>
      </c>
      <c r="X518">
        <v>1</v>
      </c>
      <c r="Y518">
        <v>0</v>
      </c>
      <c r="Z518">
        <v>0</v>
      </c>
      <c r="AA518">
        <v>0</v>
      </c>
      <c r="AB518">
        <v>280000</v>
      </c>
      <c r="AC518" t="s">
        <v>47</v>
      </c>
      <c r="AD518" t="e">
        <f>+VLOOKUP(T518,items!$A$2:$D$1255,4,0)</f>
        <v>#N/A</v>
      </c>
      <c r="AE518" t="e">
        <f>+VLOOKUP(T518,Tabla1[],5,0)</f>
        <v>#N/A</v>
      </c>
      <c r="AF518">
        <f t="shared" si="8"/>
        <v>5</v>
      </c>
    </row>
    <row r="519" spans="1:34" x14ac:dyDescent="0.25">
      <c r="A519">
        <v>93408</v>
      </c>
      <c r="B519" t="s">
        <v>1544</v>
      </c>
      <c r="C519" t="s">
        <v>75</v>
      </c>
      <c r="D519">
        <v>0</v>
      </c>
      <c r="F519" t="s">
        <v>815</v>
      </c>
      <c r="G519" t="s">
        <v>815</v>
      </c>
      <c r="H519" t="s">
        <v>1545</v>
      </c>
      <c r="I519" t="s">
        <v>1546</v>
      </c>
      <c r="J519" t="s">
        <v>1547</v>
      </c>
      <c r="K519" t="s">
        <v>1548</v>
      </c>
      <c r="L519" t="s">
        <v>1549</v>
      </c>
      <c r="M519" t="s">
        <v>850</v>
      </c>
      <c r="N519" t="s">
        <v>705</v>
      </c>
      <c r="O519" t="s">
        <v>294</v>
      </c>
      <c r="P519" t="s">
        <v>656</v>
      </c>
      <c r="Q519" t="s">
        <v>581</v>
      </c>
      <c r="R519" t="s">
        <v>127</v>
      </c>
      <c r="S519" t="s">
        <v>256</v>
      </c>
      <c r="T519" t="s">
        <v>857</v>
      </c>
      <c r="U519" t="s">
        <v>858</v>
      </c>
      <c r="V519" t="s">
        <v>1552</v>
      </c>
      <c r="W519" t="s">
        <v>1095</v>
      </c>
      <c r="X519">
        <v>1</v>
      </c>
      <c r="Y519">
        <v>3500</v>
      </c>
      <c r="Z519">
        <v>0</v>
      </c>
      <c r="AA519">
        <v>2300</v>
      </c>
      <c r="AB519">
        <v>4828456</v>
      </c>
      <c r="AC519" t="s">
        <v>47</v>
      </c>
      <c r="AD519" t="str">
        <f>+VLOOKUP(T519,items!$A$2:$D$1255,4,0)</f>
        <v>SOMBRALINA</v>
      </c>
      <c r="AE519" t="str">
        <f>+VLOOKUP(T519,Tabla1[],5,0)</f>
        <v>MANUAL</v>
      </c>
      <c r="AF519">
        <f t="shared" si="8"/>
        <v>5</v>
      </c>
    </row>
    <row r="520" spans="1:34" x14ac:dyDescent="0.25">
      <c r="A520">
        <v>93408</v>
      </c>
      <c r="B520" t="s">
        <v>1544</v>
      </c>
      <c r="C520" t="s">
        <v>75</v>
      </c>
      <c r="D520">
        <v>0</v>
      </c>
      <c r="F520" t="s">
        <v>815</v>
      </c>
      <c r="G520" t="s">
        <v>815</v>
      </c>
      <c r="H520" t="s">
        <v>1545</v>
      </c>
      <c r="I520" t="s">
        <v>1546</v>
      </c>
      <c r="J520" t="s">
        <v>1547</v>
      </c>
      <c r="K520" t="s">
        <v>1548</v>
      </c>
      <c r="L520" t="s">
        <v>1549</v>
      </c>
      <c r="M520" t="s">
        <v>850</v>
      </c>
      <c r="N520" t="s">
        <v>705</v>
      </c>
      <c r="O520" t="s">
        <v>294</v>
      </c>
      <c r="P520" t="s">
        <v>656</v>
      </c>
      <c r="Q520" t="s">
        <v>581</v>
      </c>
      <c r="R520" t="s">
        <v>127</v>
      </c>
      <c r="S520" t="s">
        <v>256</v>
      </c>
      <c r="T520" t="s">
        <v>392</v>
      </c>
      <c r="U520" t="s">
        <v>393</v>
      </c>
      <c r="X520">
        <v>1</v>
      </c>
      <c r="Y520">
        <v>0</v>
      </c>
      <c r="Z520">
        <v>0</v>
      </c>
      <c r="AA520">
        <v>0</v>
      </c>
      <c r="AB520">
        <v>140000</v>
      </c>
      <c r="AC520" t="s">
        <v>47</v>
      </c>
      <c r="AD520" t="e">
        <f>+VLOOKUP(T520,items!$A$2:$D$1255,4,0)</f>
        <v>#N/A</v>
      </c>
      <c r="AE520" t="e">
        <f>+VLOOKUP(T520,Tabla1[],5,0)</f>
        <v>#N/A</v>
      </c>
      <c r="AF520">
        <f t="shared" si="8"/>
        <v>5</v>
      </c>
    </row>
    <row r="521" spans="1:34" x14ac:dyDescent="0.25">
      <c r="A521">
        <v>93412</v>
      </c>
      <c r="B521" t="s">
        <v>1553</v>
      </c>
      <c r="C521" t="s">
        <v>75</v>
      </c>
      <c r="D521">
        <v>0</v>
      </c>
      <c r="F521" t="s">
        <v>815</v>
      </c>
      <c r="G521" t="s">
        <v>288</v>
      </c>
      <c r="H521" t="s">
        <v>1554</v>
      </c>
      <c r="I521" t="s">
        <v>37</v>
      </c>
      <c r="J521" t="s">
        <v>1555</v>
      </c>
      <c r="K521" t="s">
        <v>1556</v>
      </c>
      <c r="L521" t="s">
        <v>37</v>
      </c>
      <c r="M521" t="s">
        <v>705</v>
      </c>
      <c r="N521" t="s">
        <v>705</v>
      </c>
      <c r="O521" t="s">
        <v>293</v>
      </c>
      <c r="P521" t="s">
        <v>454</v>
      </c>
      <c r="Q521" t="s">
        <v>454</v>
      </c>
      <c r="R521" t="s">
        <v>43</v>
      </c>
      <c r="S521" t="s">
        <v>164</v>
      </c>
      <c r="T521" t="s">
        <v>1557</v>
      </c>
      <c r="U521" t="s">
        <v>1558</v>
      </c>
      <c r="X521">
        <v>2</v>
      </c>
      <c r="Y521">
        <v>0</v>
      </c>
      <c r="Z521">
        <v>0</v>
      </c>
      <c r="AA521">
        <v>0</v>
      </c>
      <c r="AB521">
        <v>70592</v>
      </c>
      <c r="AC521" t="s">
        <v>47</v>
      </c>
      <c r="AD521">
        <f>+VLOOKUP(T521,items!$A$2:$D$1255,4,0)</f>
        <v>0</v>
      </c>
      <c r="AE521">
        <f>+VLOOKUP(T521,Tabla1[],5,0)</f>
        <v>0</v>
      </c>
      <c r="AF521">
        <f t="shared" si="8"/>
        <v>5</v>
      </c>
    </row>
    <row r="522" spans="1:34" x14ac:dyDescent="0.25">
      <c r="A522">
        <v>93412</v>
      </c>
      <c r="B522" t="s">
        <v>1553</v>
      </c>
      <c r="C522" t="s">
        <v>75</v>
      </c>
      <c r="D522">
        <v>0</v>
      </c>
      <c r="F522" t="s">
        <v>815</v>
      </c>
      <c r="G522" t="s">
        <v>288</v>
      </c>
      <c r="H522" t="s">
        <v>1554</v>
      </c>
      <c r="I522" t="s">
        <v>37</v>
      </c>
      <c r="J522" t="s">
        <v>1555</v>
      </c>
      <c r="K522" t="s">
        <v>1556</v>
      </c>
      <c r="L522" t="s">
        <v>37</v>
      </c>
      <c r="M522" t="s">
        <v>705</v>
      </c>
      <c r="N522" t="s">
        <v>705</v>
      </c>
      <c r="O522" t="s">
        <v>293</v>
      </c>
      <c r="P522" t="s">
        <v>454</v>
      </c>
      <c r="Q522" t="s">
        <v>454</v>
      </c>
      <c r="R522" t="s">
        <v>43</v>
      </c>
      <c r="S522" t="s">
        <v>164</v>
      </c>
      <c r="T522" t="s">
        <v>1290</v>
      </c>
      <c r="U522" t="s">
        <v>1291</v>
      </c>
      <c r="X522">
        <v>1</v>
      </c>
      <c r="Y522">
        <v>0</v>
      </c>
      <c r="Z522">
        <v>0</v>
      </c>
      <c r="AA522">
        <v>0</v>
      </c>
      <c r="AB522">
        <v>67227</v>
      </c>
      <c r="AC522" t="s">
        <v>47</v>
      </c>
      <c r="AD522">
        <f>+VLOOKUP(T522,items!$A$2:$D$1255,4,0)</f>
        <v>0</v>
      </c>
      <c r="AE522">
        <f>+VLOOKUP(T522,Tabla1[],5,0)</f>
        <v>0</v>
      </c>
      <c r="AF522">
        <f t="shared" si="8"/>
        <v>5</v>
      </c>
    </row>
    <row r="523" spans="1:34" x14ac:dyDescent="0.25">
      <c r="A523">
        <v>93412</v>
      </c>
      <c r="B523" t="s">
        <v>1553</v>
      </c>
      <c r="C523" t="s">
        <v>75</v>
      </c>
      <c r="D523">
        <v>0</v>
      </c>
      <c r="F523" t="s">
        <v>815</v>
      </c>
      <c r="G523" t="s">
        <v>288</v>
      </c>
      <c r="H523" t="s">
        <v>1554</v>
      </c>
      <c r="I523" t="s">
        <v>37</v>
      </c>
      <c r="J523" t="s">
        <v>1555</v>
      </c>
      <c r="K523" t="s">
        <v>1556</v>
      </c>
      <c r="L523" t="s">
        <v>37</v>
      </c>
      <c r="M523" t="s">
        <v>705</v>
      </c>
      <c r="N523" t="s">
        <v>705</v>
      </c>
      <c r="O523" t="s">
        <v>293</v>
      </c>
      <c r="P523" t="s">
        <v>454</v>
      </c>
      <c r="Q523" t="s">
        <v>454</v>
      </c>
      <c r="R523" t="s">
        <v>43</v>
      </c>
      <c r="S523" t="s">
        <v>164</v>
      </c>
      <c r="T523" t="s">
        <v>1126</v>
      </c>
      <c r="U523" t="s">
        <v>1127</v>
      </c>
      <c r="X523">
        <v>1</v>
      </c>
      <c r="Y523">
        <v>0</v>
      </c>
      <c r="Z523">
        <v>0</v>
      </c>
      <c r="AA523">
        <v>0</v>
      </c>
      <c r="AB523">
        <v>50421</v>
      </c>
      <c r="AC523" t="s">
        <v>47</v>
      </c>
      <c r="AD523">
        <f>+VLOOKUP(T523,items!$A$2:$D$1255,4,0)</f>
        <v>0</v>
      </c>
      <c r="AE523">
        <f>+VLOOKUP(T523,Tabla1[],5,0)</f>
        <v>0</v>
      </c>
      <c r="AF523">
        <f t="shared" si="8"/>
        <v>5</v>
      </c>
    </row>
    <row r="524" spans="1:34" x14ac:dyDescent="0.25">
      <c r="A524">
        <v>93412</v>
      </c>
      <c r="B524" t="s">
        <v>1553</v>
      </c>
      <c r="C524" t="s">
        <v>75</v>
      </c>
      <c r="D524">
        <v>0</v>
      </c>
      <c r="F524" t="s">
        <v>815</v>
      </c>
      <c r="G524" t="s">
        <v>288</v>
      </c>
      <c r="H524" t="s">
        <v>1554</v>
      </c>
      <c r="I524" t="s">
        <v>37</v>
      </c>
      <c r="J524" t="s">
        <v>1555</v>
      </c>
      <c r="K524" t="s">
        <v>1556</v>
      </c>
      <c r="L524" t="s">
        <v>37</v>
      </c>
      <c r="M524" t="s">
        <v>705</v>
      </c>
      <c r="N524" t="s">
        <v>705</v>
      </c>
      <c r="O524" t="s">
        <v>293</v>
      </c>
      <c r="P524" t="s">
        <v>454</v>
      </c>
      <c r="Q524" t="s">
        <v>454</v>
      </c>
      <c r="R524" t="s">
        <v>43</v>
      </c>
      <c r="S524" t="s">
        <v>164</v>
      </c>
      <c r="T524" t="s">
        <v>1559</v>
      </c>
      <c r="U524" t="s">
        <v>1560</v>
      </c>
      <c r="X524">
        <v>1</v>
      </c>
      <c r="Y524">
        <v>0</v>
      </c>
      <c r="Z524">
        <v>0</v>
      </c>
      <c r="AA524">
        <v>0</v>
      </c>
      <c r="AB524">
        <v>21000</v>
      </c>
      <c r="AC524" t="s">
        <v>47</v>
      </c>
      <c r="AD524">
        <f>+VLOOKUP(T524,items!$A$2:$D$1255,4,0)</f>
        <v>0</v>
      </c>
      <c r="AE524">
        <f>+VLOOKUP(T524,Tabla1[],5,0)</f>
        <v>0</v>
      </c>
      <c r="AF524">
        <f t="shared" si="8"/>
        <v>5</v>
      </c>
    </row>
    <row r="525" spans="1:34" x14ac:dyDescent="0.25">
      <c r="A525">
        <v>93412</v>
      </c>
      <c r="B525" t="s">
        <v>1553</v>
      </c>
      <c r="C525" t="s">
        <v>75</v>
      </c>
      <c r="D525">
        <v>0</v>
      </c>
      <c r="F525" t="s">
        <v>815</v>
      </c>
      <c r="G525" t="s">
        <v>288</v>
      </c>
      <c r="H525" t="s">
        <v>1554</v>
      </c>
      <c r="I525" t="s">
        <v>37</v>
      </c>
      <c r="J525" t="s">
        <v>1555</v>
      </c>
      <c r="K525" t="s">
        <v>1556</v>
      </c>
      <c r="L525" t="s">
        <v>37</v>
      </c>
      <c r="M525" t="s">
        <v>705</v>
      </c>
      <c r="N525" t="s">
        <v>705</v>
      </c>
      <c r="O525" t="s">
        <v>293</v>
      </c>
      <c r="P525" t="s">
        <v>454</v>
      </c>
      <c r="Q525" t="s">
        <v>454</v>
      </c>
      <c r="R525" t="s">
        <v>43</v>
      </c>
      <c r="S525" t="s">
        <v>164</v>
      </c>
      <c r="T525" t="s">
        <v>1309</v>
      </c>
      <c r="U525" t="s">
        <v>1310</v>
      </c>
      <c r="X525">
        <v>1</v>
      </c>
      <c r="Y525">
        <v>0</v>
      </c>
      <c r="Z525">
        <v>0</v>
      </c>
      <c r="AA525">
        <v>0</v>
      </c>
      <c r="AB525">
        <v>21000</v>
      </c>
      <c r="AC525" t="s">
        <v>47</v>
      </c>
      <c r="AD525">
        <f>+VLOOKUP(T525,items!$A$2:$D$1255,4,0)</f>
        <v>0</v>
      </c>
      <c r="AE525">
        <f>+VLOOKUP(T525,Tabla1[],5,0)</f>
        <v>0</v>
      </c>
      <c r="AF525">
        <f t="shared" si="8"/>
        <v>5</v>
      </c>
    </row>
    <row r="526" spans="1:34" x14ac:dyDescent="0.25">
      <c r="A526">
        <v>93417</v>
      </c>
      <c r="B526" t="s">
        <v>1561</v>
      </c>
      <c r="C526" t="s">
        <v>75</v>
      </c>
      <c r="D526">
        <v>0</v>
      </c>
      <c r="F526" t="s">
        <v>815</v>
      </c>
      <c r="G526" t="s">
        <v>815</v>
      </c>
      <c r="H526" t="s">
        <v>1562</v>
      </c>
      <c r="I526" t="s">
        <v>1563</v>
      </c>
      <c r="J526" t="s">
        <v>1564</v>
      </c>
      <c r="K526" t="s">
        <v>1565</v>
      </c>
      <c r="L526" t="s">
        <v>1566</v>
      </c>
      <c r="M526" t="s">
        <v>850</v>
      </c>
      <c r="N526" t="s">
        <v>598</v>
      </c>
      <c r="O526" t="s">
        <v>292</v>
      </c>
      <c r="P526" t="s">
        <v>454</v>
      </c>
      <c r="Q526" t="s">
        <v>852</v>
      </c>
      <c r="R526" t="s">
        <v>127</v>
      </c>
      <c r="S526" t="s">
        <v>256</v>
      </c>
      <c r="T526" t="s">
        <v>347</v>
      </c>
      <c r="U526" t="s">
        <v>348</v>
      </c>
      <c r="W526" t="s">
        <v>114</v>
      </c>
      <c r="X526">
        <v>2</v>
      </c>
      <c r="Y526">
        <v>5540</v>
      </c>
      <c r="Z526">
        <v>0</v>
      </c>
      <c r="AA526">
        <v>0</v>
      </c>
      <c r="AB526">
        <v>1386938</v>
      </c>
      <c r="AC526" t="s">
        <v>47</v>
      </c>
      <c r="AD526">
        <f>+VLOOKUP(T526,items!$A$2:$D$1255,4,0)</f>
        <v>0</v>
      </c>
      <c r="AE526">
        <f>+VLOOKUP(T526,Tabla1[],5,0)</f>
        <v>0</v>
      </c>
      <c r="AF526">
        <f t="shared" si="8"/>
        <v>5</v>
      </c>
    </row>
    <row r="527" spans="1:34" x14ac:dyDescent="0.25">
      <c r="A527">
        <v>93417</v>
      </c>
      <c r="B527" t="s">
        <v>1561</v>
      </c>
      <c r="C527" t="s">
        <v>75</v>
      </c>
      <c r="D527">
        <v>0</v>
      </c>
      <c r="F527" t="s">
        <v>815</v>
      </c>
      <c r="G527" t="s">
        <v>815</v>
      </c>
      <c r="H527" t="s">
        <v>1562</v>
      </c>
      <c r="I527" t="s">
        <v>1563</v>
      </c>
      <c r="J527" t="s">
        <v>1564</v>
      </c>
      <c r="K527" t="s">
        <v>1565</v>
      </c>
      <c r="L527" t="s">
        <v>1566</v>
      </c>
      <c r="M527" t="s">
        <v>850</v>
      </c>
      <c r="N527" t="s">
        <v>598</v>
      </c>
      <c r="O527" t="s">
        <v>292</v>
      </c>
      <c r="P527" t="s">
        <v>454</v>
      </c>
      <c r="Q527" t="s">
        <v>852</v>
      </c>
      <c r="R527" t="s">
        <v>127</v>
      </c>
      <c r="S527" t="s">
        <v>256</v>
      </c>
      <c r="T527" t="s">
        <v>347</v>
      </c>
      <c r="U527" t="s">
        <v>348</v>
      </c>
      <c r="W527" t="s">
        <v>114</v>
      </c>
      <c r="X527">
        <v>2</v>
      </c>
      <c r="Y527">
        <v>3100</v>
      </c>
      <c r="Z527">
        <v>0</v>
      </c>
      <c r="AA527">
        <v>0</v>
      </c>
      <c r="AB527">
        <v>832162</v>
      </c>
      <c r="AC527" t="s">
        <v>47</v>
      </c>
      <c r="AD527">
        <f>+VLOOKUP(T527,items!$A$2:$D$1255,4,0)</f>
        <v>0</v>
      </c>
      <c r="AE527">
        <f>+VLOOKUP(T527,Tabla1[],5,0)</f>
        <v>0</v>
      </c>
      <c r="AF527">
        <f t="shared" si="8"/>
        <v>5</v>
      </c>
    </row>
    <row r="528" spans="1:34" x14ac:dyDescent="0.25">
      <c r="A528">
        <v>93417</v>
      </c>
      <c r="B528" t="s">
        <v>1561</v>
      </c>
      <c r="C528" t="s">
        <v>75</v>
      </c>
      <c r="D528">
        <v>0</v>
      </c>
      <c r="F528" t="s">
        <v>815</v>
      </c>
      <c r="G528" t="s">
        <v>815</v>
      </c>
      <c r="H528" t="s">
        <v>1562</v>
      </c>
      <c r="I528" t="s">
        <v>1563</v>
      </c>
      <c r="J528" t="s">
        <v>1564</v>
      </c>
      <c r="K528" t="s">
        <v>1565</v>
      </c>
      <c r="L528" t="s">
        <v>1566</v>
      </c>
      <c r="M528" t="s">
        <v>850</v>
      </c>
      <c r="N528" t="s">
        <v>598</v>
      </c>
      <c r="O528" t="s">
        <v>292</v>
      </c>
      <c r="P528" t="s">
        <v>454</v>
      </c>
      <c r="Q528" t="s">
        <v>852</v>
      </c>
      <c r="R528" t="s">
        <v>127</v>
      </c>
      <c r="S528" t="s">
        <v>256</v>
      </c>
      <c r="T528" t="s">
        <v>347</v>
      </c>
      <c r="U528" t="s">
        <v>348</v>
      </c>
      <c r="W528" t="s">
        <v>114</v>
      </c>
      <c r="X528">
        <v>1</v>
      </c>
      <c r="Y528">
        <v>3100</v>
      </c>
      <c r="Z528">
        <v>0</v>
      </c>
      <c r="AA528">
        <v>0</v>
      </c>
      <c r="AB528">
        <v>1678266</v>
      </c>
      <c r="AC528" t="s">
        <v>47</v>
      </c>
      <c r="AD528">
        <f>+VLOOKUP(T528,items!$A$2:$D$1255,4,0)</f>
        <v>0</v>
      </c>
      <c r="AE528">
        <f>+VLOOKUP(T528,Tabla1[],5,0)</f>
        <v>0</v>
      </c>
      <c r="AF528">
        <f t="shared" si="8"/>
        <v>5</v>
      </c>
    </row>
    <row r="529" spans="1:32" x14ac:dyDescent="0.25">
      <c r="A529">
        <v>93417</v>
      </c>
      <c r="B529" t="s">
        <v>1561</v>
      </c>
      <c r="C529" t="s">
        <v>75</v>
      </c>
      <c r="D529">
        <v>0</v>
      </c>
      <c r="F529" t="s">
        <v>815</v>
      </c>
      <c r="G529" t="s">
        <v>815</v>
      </c>
      <c r="H529" t="s">
        <v>1562</v>
      </c>
      <c r="I529" t="s">
        <v>1563</v>
      </c>
      <c r="J529" t="s">
        <v>1564</v>
      </c>
      <c r="K529" t="s">
        <v>1565</v>
      </c>
      <c r="L529" t="s">
        <v>1566</v>
      </c>
      <c r="M529" t="s">
        <v>850</v>
      </c>
      <c r="N529" t="s">
        <v>598</v>
      </c>
      <c r="O529" t="s">
        <v>292</v>
      </c>
      <c r="P529" t="s">
        <v>454</v>
      </c>
      <c r="Q529" t="s">
        <v>852</v>
      </c>
      <c r="R529" t="s">
        <v>127</v>
      </c>
      <c r="S529" t="s">
        <v>256</v>
      </c>
      <c r="T529" t="s">
        <v>1519</v>
      </c>
      <c r="U529" t="s">
        <v>1520</v>
      </c>
      <c r="V529" t="s">
        <v>492</v>
      </c>
      <c r="W529" t="s">
        <v>114</v>
      </c>
      <c r="X529">
        <v>1</v>
      </c>
      <c r="Y529">
        <v>5540</v>
      </c>
      <c r="Z529">
        <v>0</v>
      </c>
      <c r="AA529">
        <v>5450</v>
      </c>
      <c r="AB529">
        <v>12038077</v>
      </c>
      <c r="AC529" t="s">
        <v>47</v>
      </c>
      <c r="AD529" t="str">
        <f>+VLOOKUP(T529,items!$A$2:$D$1255,4,0)</f>
        <v>PERGOLA</v>
      </c>
      <c r="AE529" t="str">
        <f>+VLOOKUP(T529,Tabla1[],5,0)</f>
        <v>PERGOLITE</v>
      </c>
      <c r="AF529">
        <f t="shared" si="8"/>
        <v>5</v>
      </c>
    </row>
    <row r="530" spans="1:32" x14ac:dyDescent="0.25">
      <c r="A530">
        <v>93417</v>
      </c>
      <c r="B530" t="s">
        <v>1561</v>
      </c>
      <c r="C530" t="s">
        <v>75</v>
      </c>
      <c r="D530">
        <v>0</v>
      </c>
      <c r="F530" t="s">
        <v>815</v>
      </c>
      <c r="G530" t="s">
        <v>815</v>
      </c>
      <c r="H530" t="s">
        <v>1562</v>
      </c>
      <c r="I530" t="s">
        <v>1563</v>
      </c>
      <c r="J530" t="s">
        <v>1564</v>
      </c>
      <c r="K530" t="s">
        <v>1565</v>
      </c>
      <c r="L530" t="s">
        <v>1566</v>
      </c>
      <c r="M530" t="s">
        <v>850</v>
      </c>
      <c r="N530" t="s">
        <v>598</v>
      </c>
      <c r="O530" t="s">
        <v>292</v>
      </c>
      <c r="P530" t="s">
        <v>454</v>
      </c>
      <c r="Q530" t="s">
        <v>852</v>
      </c>
      <c r="R530" t="s">
        <v>127</v>
      </c>
      <c r="S530" t="s">
        <v>256</v>
      </c>
      <c r="T530" t="s">
        <v>1519</v>
      </c>
      <c r="U530" t="s">
        <v>1520</v>
      </c>
      <c r="V530" t="s">
        <v>492</v>
      </c>
      <c r="W530" t="s">
        <v>114</v>
      </c>
      <c r="X530">
        <v>1</v>
      </c>
      <c r="Y530">
        <v>3100</v>
      </c>
      <c r="Z530">
        <v>0</v>
      </c>
      <c r="AA530">
        <v>5130</v>
      </c>
      <c r="AB530">
        <v>8310345</v>
      </c>
      <c r="AC530" t="s">
        <v>47</v>
      </c>
      <c r="AD530" t="str">
        <f>+VLOOKUP(T530,items!$A$2:$D$1255,4,0)</f>
        <v>PERGOLA</v>
      </c>
      <c r="AE530" t="str">
        <f>+VLOOKUP(T530,Tabla1[],5,0)</f>
        <v>PERGOLITE</v>
      </c>
      <c r="AF530">
        <f t="shared" si="8"/>
        <v>5</v>
      </c>
    </row>
    <row r="531" spans="1:32" x14ac:dyDescent="0.25">
      <c r="A531">
        <v>93417</v>
      </c>
      <c r="B531" t="s">
        <v>1561</v>
      </c>
      <c r="C531" t="s">
        <v>75</v>
      </c>
      <c r="D531">
        <v>0</v>
      </c>
      <c r="F531" t="s">
        <v>815</v>
      </c>
      <c r="G531" t="s">
        <v>815</v>
      </c>
      <c r="H531" t="s">
        <v>1562</v>
      </c>
      <c r="I531" t="s">
        <v>1563</v>
      </c>
      <c r="J531" t="s">
        <v>1564</v>
      </c>
      <c r="K531" t="s">
        <v>1565</v>
      </c>
      <c r="L531" t="s">
        <v>1566</v>
      </c>
      <c r="M531" t="s">
        <v>850</v>
      </c>
      <c r="N531" t="s">
        <v>598</v>
      </c>
      <c r="O531" t="s">
        <v>292</v>
      </c>
      <c r="P531" t="s">
        <v>454</v>
      </c>
      <c r="Q531" t="s">
        <v>852</v>
      </c>
      <c r="R531" t="s">
        <v>127</v>
      </c>
      <c r="S531" t="s">
        <v>256</v>
      </c>
      <c r="T531" t="s">
        <v>1519</v>
      </c>
      <c r="U531" t="s">
        <v>1520</v>
      </c>
      <c r="V531" t="s">
        <v>492</v>
      </c>
      <c r="W531" t="s">
        <v>114</v>
      </c>
      <c r="X531">
        <v>1</v>
      </c>
      <c r="Y531">
        <v>5540</v>
      </c>
      <c r="Z531">
        <v>0</v>
      </c>
      <c r="AA531">
        <v>5550</v>
      </c>
      <c r="AB531">
        <v>12407583</v>
      </c>
      <c r="AC531" t="s">
        <v>47</v>
      </c>
      <c r="AD531" t="str">
        <f>+VLOOKUP(T531,items!$A$2:$D$1255,4,0)</f>
        <v>PERGOLA</v>
      </c>
      <c r="AE531" t="str">
        <f>+VLOOKUP(T531,Tabla1[],5,0)</f>
        <v>PERGOLITE</v>
      </c>
      <c r="AF531">
        <f t="shared" si="8"/>
        <v>5</v>
      </c>
    </row>
    <row r="532" spans="1:32" x14ac:dyDescent="0.25">
      <c r="A532">
        <v>93417</v>
      </c>
      <c r="B532" t="s">
        <v>1561</v>
      </c>
      <c r="C532" t="s">
        <v>75</v>
      </c>
      <c r="D532">
        <v>0</v>
      </c>
      <c r="F532" t="s">
        <v>815</v>
      </c>
      <c r="G532" t="s">
        <v>815</v>
      </c>
      <c r="H532" t="s">
        <v>1562</v>
      </c>
      <c r="I532" t="s">
        <v>1563</v>
      </c>
      <c r="J532" t="s">
        <v>1564</v>
      </c>
      <c r="K532" t="s">
        <v>1565</v>
      </c>
      <c r="L532" t="s">
        <v>1566</v>
      </c>
      <c r="M532" t="s">
        <v>850</v>
      </c>
      <c r="N532" t="s">
        <v>598</v>
      </c>
      <c r="O532" t="s">
        <v>292</v>
      </c>
      <c r="P532" t="s">
        <v>454</v>
      </c>
      <c r="Q532" t="s">
        <v>852</v>
      </c>
      <c r="R532" t="s">
        <v>127</v>
      </c>
      <c r="S532" t="s">
        <v>256</v>
      </c>
      <c r="T532" t="s">
        <v>1519</v>
      </c>
      <c r="U532" t="s">
        <v>1520</v>
      </c>
      <c r="V532" t="s">
        <v>492</v>
      </c>
      <c r="W532" t="s">
        <v>114</v>
      </c>
      <c r="X532">
        <v>1</v>
      </c>
      <c r="Y532">
        <v>3100</v>
      </c>
      <c r="Z532">
        <v>0</v>
      </c>
      <c r="AA532">
        <v>5200</v>
      </c>
      <c r="AB532">
        <v>8310345</v>
      </c>
      <c r="AC532" t="s">
        <v>47</v>
      </c>
      <c r="AD532" t="str">
        <f>+VLOOKUP(T532,items!$A$2:$D$1255,4,0)</f>
        <v>PERGOLA</v>
      </c>
      <c r="AE532" t="str">
        <f>+VLOOKUP(T532,Tabla1[],5,0)</f>
        <v>PERGOLITE</v>
      </c>
      <c r="AF532">
        <f t="shared" si="8"/>
        <v>5</v>
      </c>
    </row>
    <row r="533" spans="1:32" x14ac:dyDescent="0.25">
      <c r="A533">
        <v>93417</v>
      </c>
      <c r="B533" t="s">
        <v>1561</v>
      </c>
      <c r="C533" t="s">
        <v>75</v>
      </c>
      <c r="D533">
        <v>0</v>
      </c>
      <c r="F533" t="s">
        <v>815</v>
      </c>
      <c r="G533" t="s">
        <v>815</v>
      </c>
      <c r="H533" t="s">
        <v>1562</v>
      </c>
      <c r="I533" t="s">
        <v>1563</v>
      </c>
      <c r="J533" t="s">
        <v>1564</v>
      </c>
      <c r="K533" t="s">
        <v>1565</v>
      </c>
      <c r="L533" t="s">
        <v>1566</v>
      </c>
      <c r="M533" t="s">
        <v>850</v>
      </c>
      <c r="N533" t="s">
        <v>598</v>
      </c>
      <c r="O533" t="s">
        <v>292</v>
      </c>
      <c r="P533" t="s">
        <v>454</v>
      </c>
      <c r="Q533" t="s">
        <v>852</v>
      </c>
      <c r="R533" t="s">
        <v>127</v>
      </c>
      <c r="S533" t="s">
        <v>256</v>
      </c>
      <c r="T533" t="s">
        <v>1567</v>
      </c>
      <c r="U533" t="s">
        <v>1568</v>
      </c>
      <c r="W533" t="s">
        <v>114</v>
      </c>
      <c r="X533">
        <v>8</v>
      </c>
      <c r="Y533">
        <v>0</v>
      </c>
      <c r="Z533">
        <v>0</v>
      </c>
      <c r="AA533">
        <v>0</v>
      </c>
      <c r="AB533">
        <v>845456</v>
      </c>
      <c r="AC533" t="s">
        <v>47</v>
      </c>
      <c r="AD533">
        <f>+VLOOKUP(T533,items!$A$2:$D$1255,4,0)</f>
        <v>0</v>
      </c>
      <c r="AE533">
        <f>+VLOOKUP(T533,Tabla1[],5,0)</f>
        <v>0</v>
      </c>
      <c r="AF533">
        <f t="shared" si="8"/>
        <v>5</v>
      </c>
    </row>
    <row r="534" spans="1:32" x14ac:dyDescent="0.25">
      <c r="A534">
        <v>93417</v>
      </c>
      <c r="B534" t="s">
        <v>1561</v>
      </c>
      <c r="C534" t="s">
        <v>75</v>
      </c>
      <c r="D534">
        <v>0</v>
      </c>
      <c r="F534" t="s">
        <v>815</v>
      </c>
      <c r="G534" t="s">
        <v>815</v>
      </c>
      <c r="H534" t="s">
        <v>1562</v>
      </c>
      <c r="I534" t="s">
        <v>1563</v>
      </c>
      <c r="J534" t="s">
        <v>1564</v>
      </c>
      <c r="K534" t="s">
        <v>1565</v>
      </c>
      <c r="L534" t="s">
        <v>1566</v>
      </c>
      <c r="M534" t="s">
        <v>850</v>
      </c>
      <c r="N534" t="s">
        <v>598</v>
      </c>
      <c r="O534" t="s">
        <v>292</v>
      </c>
      <c r="P534" t="s">
        <v>454</v>
      </c>
      <c r="Q534" t="s">
        <v>852</v>
      </c>
      <c r="R534" t="s">
        <v>127</v>
      </c>
      <c r="S534" t="s">
        <v>256</v>
      </c>
      <c r="T534" t="s">
        <v>1567</v>
      </c>
      <c r="U534" t="s">
        <v>1568</v>
      </c>
      <c r="W534" t="s">
        <v>114</v>
      </c>
      <c r="X534">
        <v>8</v>
      </c>
      <c r="Y534">
        <v>0</v>
      </c>
      <c r="Z534">
        <v>0</v>
      </c>
      <c r="AA534">
        <v>0</v>
      </c>
      <c r="AB534">
        <v>845456</v>
      </c>
      <c r="AC534" t="s">
        <v>47</v>
      </c>
      <c r="AD534">
        <f>+VLOOKUP(T534,items!$A$2:$D$1255,4,0)</f>
        <v>0</v>
      </c>
      <c r="AE534">
        <f>+VLOOKUP(T534,Tabla1[],5,0)</f>
        <v>0</v>
      </c>
      <c r="AF534">
        <f t="shared" si="8"/>
        <v>5</v>
      </c>
    </row>
    <row r="535" spans="1:32" x14ac:dyDescent="0.25">
      <c r="A535">
        <v>93417</v>
      </c>
      <c r="B535" t="s">
        <v>1561</v>
      </c>
      <c r="C535" t="s">
        <v>75</v>
      </c>
      <c r="D535">
        <v>0</v>
      </c>
      <c r="F535" t="s">
        <v>815</v>
      </c>
      <c r="G535" t="s">
        <v>815</v>
      </c>
      <c r="H535" t="s">
        <v>1562</v>
      </c>
      <c r="I535" t="s">
        <v>1563</v>
      </c>
      <c r="J535" t="s">
        <v>1564</v>
      </c>
      <c r="K535" t="s">
        <v>1565</v>
      </c>
      <c r="L535" t="s">
        <v>1566</v>
      </c>
      <c r="M535" t="s">
        <v>850</v>
      </c>
      <c r="N535" t="s">
        <v>598</v>
      </c>
      <c r="O535" t="s">
        <v>292</v>
      </c>
      <c r="P535" t="s">
        <v>454</v>
      </c>
      <c r="Q535" t="s">
        <v>852</v>
      </c>
      <c r="R535" t="s">
        <v>127</v>
      </c>
      <c r="S535" t="s">
        <v>256</v>
      </c>
      <c r="T535" t="s">
        <v>94</v>
      </c>
      <c r="U535" t="s">
        <v>95</v>
      </c>
      <c r="X535">
        <v>1</v>
      </c>
      <c r="Y535">
        <v>0</v>
      </c>
      <c r="Z535">
        <v>0</v>
      </c>
      <c r="AA535">
        <v>0</v>
      </c>
      <c r="AB535">
        <v>780000</v>
      </c>
      <c r="AC535" t="s">
        <v>47</v>
      </c>
      <c r="AD535" t="e">
        <f>+VLOOKUP(T535,items!$A$2:$D$1255,4,0)</f>
        <v>#N/A</v>
      </c>
      <c r="AE535" t="e">
        <f>+VLOOKUP(T535,Tabla1[],5,0)</f>
        <v>#N/A</v>
      </c>
      <c r="AF535">
        <f t="shared" si="8"/>
        <v>5</v>
      </c>
    </row>
    <row r="536" spans="1:32" x14ac:dyDescent="0.25">
      <c r="A536">
        <v>93417</v>
      </c>
      <c r="B536" t="s">
        <v>1561</v>
      </c>
      <c r="C536" t="s">
        <v>75</v>
      </c>
      <c r="D536">
        <v>0</v>
      </c>
      <c r="F536" t="s">
        <v>815</v>
      </c>
      <c r="G536" t="s">
        <v>815</v>
      </c>
      <c r="H536" t="s">
        <v>1562</v>
      </c>
      <c r="I536" t="s">
        <v>1563</v>
      </c>
      <c r="J536" t="s">
        <v>1564</v>
      </c>
      <c r="K536" t="s">
        <v>1565</v>
      </c>
      <c r="L536" t="s">
        <v>1566</v>
      </c>
      <c r="M536" t="s">
        <v>850</v>
      </c>
      <c r="N536" t="s">
        <v>598</v>
      </c>
      <c r="O536" t="s">
        <v>292</v>
      </c>
      <c r="P536" t="s">
        <v>454</v>
      </c>
      <c r="Q536" t="s">
        <v>852</v>
      </c>
      <c r="R536" t="s">
        <v>127</v>
      </c>
      <c r="S536" t="s">
        <v>256</v>
      </c>
      <c r="T536" t="s">
        <v>392</v>
      </c>
      <c r="U536" t="s">
        <v>393</v>
      </c>
      <c r="X536">
        <v>1</v>
      </c>
      <c r="Y536">
        <v>0</v>
      </c>
      <c r="Z536">
        <v>0</v>
      </c>
      <c r="AA536">
        <v>0</v>
      </c>
      <c r="AB536">
        <v>420000</v>
      </c>
      <c r="AC536" t="s">
        <v>47</v>
      </c>
      <c r="AD536" t="e">
        <f>+VLOOKUP(T536,items!$A$2:$D$1255,4,0)</f>
        <v>#N/A</v>
      </c>
      <c r="AE536" t="e">
        <f>+VLOOKUP(T536,Tabla1[],5,0)</f>
        <v>#N/A</v>
      </c>
      <c r="AF536">
        <f t="shared" si="8"/>
        <v>5</v>
      </c>
    </row>
    <row r="537" spans="1:32" x14ac:dyDescent="0.25">
      <c r="A537">
        <v>93432</v>
      </c>
      <c r="B537" t="s">
        <v>1569</v>
      </c>
      <c r="C537" t="s">
        <v>75</v>
      </c>
      <c r="D537">
        <v>0</v>
      </c>
      <c r="F537" t="s">
        <v>815</v>
      </c>
      <c r="G537" t="s">
        <v>597</v>
      </c>
      <c r="H537" t="s">
        <v>1570</v>
      </c>
      <c r="I537" t="s">
        <v>37</v>
      </c>
      <c r="J537" t="s">
        <v>1571</v>
      </c>
      <c r="K537" t="s">
        <v>1572</v>
      </c>
      <c r="L537" t="s">
        <v>37</v>
      </c>
      <c r="M537" t="s">
        <v>200</v>
      </c>
      <c r="N537" t="s">
        <v>200</v>
      </c>
      <c r="O537" t="s">
        <v>205</v>
      </c>
      <c r="P537" t="s">
        <v>784</v>
      </c>
      <c r="Q537" t="s">
        <v>784</v>
      </c>
      <c r="R537" t="s">
        <v>43</v>
      </c>
      <c r="S537" t="s">
        <v>164</v>
      </c>
      <c r="T537" t="s">
        <v>1573</v>
      </c>
      <c r="U537" t="s">
        <v>1574</v>
      </c>
      <c r="X537">
        <v>3</v>
      </c>
      <c r="Y537">
        <v>0</v>
      </c>
      <c r="Z537">
        <v>0</v>
      </c>
      <c r="AA537">
        <v>0</v>
      </c>
      <c r="AB537">
        <v>352941</v>
      </c>
      <c r="AC537" t="s">
        <v>47</v>
      </c>
      <c r="AD537">
        <f>+VLOOKUP(T537,items!$A$2:$D$1255,4,0)</f>
        <v>0</v>
      </c>
      <c r="AE537">
        <f>+VLOOKUP(T537,Tabla1[],5,0)</f>
        <v>0</v>
      </c>
      <c r="AF537">
        <f t="shared" si="8"/>
        <v>5</v>
      </c>
    </row>
    <row r="538" spans="1:32" x14ac:dyDescent="0.25">
      <c r="A538">
        <v>93432</v>
      </c>
      <c r="B538" t="s">
        <v>1569</v>
      </c>
      <c r="C538" t="s">
        <v>75</v>
      </c>
      <c r="D538">
        <v>0</v>
      </c>
      <c r="F538" t="s">
        <v>815</v>
      </c>
      <c r="G538" t="s">
        <v>597</v>
      </c>
      <c r="H538" t="s">
        <v>1570</v>
      </c>
      <c r="I538" t="s">
        <v>37</v>
      </c>
      <c r="J538" t="s">
        <v>1571</v>
      </c>
      <c r="K538" t="s">
        <v>1572</v>
      </c>
      <c r="L538" t="s">
        <v>37</v>
      </c>
      <c r="M538" t="s">
        <v>200</v>
      </c>
      <c r="N538" t="s">
        <v>200</v>
      </c>
      <c r="O538" t="s">
        <v>205</v>
      </c>
      <c r="P538" t="s">
        <v>784</v>
      </c>
      <c r="Q538" t="s">
        <v>784</v>
      </c>
      <c r="R538" t="s">
        <v>43</v>
      </c>
      <c r="S538" t="s">
        <v>164</v>
      </c>
      <c r="T538" t="s">
        <v>1575</v>
      </c>
      <c r="U538" t="s">
        <v>1576</v>
      </c>
      <c r="X538">
        <v>22</v>
      </c>
      <c r="Y538">
        <v>0</v>
      </c>
      <c r="Z538">
        <v>0</v>
      </c>
      <c r="AA538">
        <v>0</v>
      </c>
      <c r="AB538">
        <v>1157200</v>
      </c>
      <c r="AC538" t="s">
        <v>47</v>
      </c>
      <c r="AD538">
        <f>+VLOOKUP(T538,items!$A$2:$D$1255,4,0)</f>
        <v>0</v>
      </c>
      <c r="AE538">
        <f>+VLOOKUP(T538,Tabla1[],5,0)</f>
        <v>0</v>
      </c>
      <c r="AF538">
        <f t="shared" si="8"/>
        <v>5</v>
      </c>
    </row>
    <row r="539" spans="1:32" x14ac:dyDescent="0.25">
      <c r="A539">
        <v>93433</v>
      </c>
      <c r="B539" t="s">
        <v>1577</v>
      </c>
      <c r="C539" t="s">
        <v>33</v>
      </c>
      <c r="D539">
        <v>0</v>
      </c>
      <c r="F539" t="s">
        <v>815</v>
      </c>
      <c r="G539" t="s">
        <v>363</v>
      </c>
      <c r="H539" t="s">
        <v>1578</v>
      </c>
      <c r="I539" t="s">
        <v>37</v>
      </c>
      <c r="J539" t="s">
        <v>1579</v>
      </c>
      <c r="K539" t="s">
        <v>1580</v>
      </c>
      <c r="L539" t="s">
        <v>37</v>
      </c>
      <c r="M539" t="s">
        <v>657</v>
      </c>
      <c r="N539" t="s">
        <v>657</v>
      </c>
      <c r="O539" t="s">
        <v>365</v>
      </c>
      <c r="P539" t="s">
        <v>909</v>
      </c>
      <c r="Q539" t="s">
        <v>417</v>
      </c>
      <c r="R539" t="s">
        <v>43</v>
      </c>
      <c r="S539" t="s">
        <v>108</v>
      </c>
      <c r="T539" t="s">
        <v>1581</v>
      </c>
      <c r="U539" t="s">
        <v>1582</v>
      </c>
      <c r="X539">
        <v>1</v>
      </c>
      <c r="Y539">
        <v>0</v>
      </c>
      <c r="Z539">
        <v>0</v>
      </c>
      <c r="AA539">
        <v>0</v>
      </c>
      <c r="AB539">
        <v>180000</v>
      </c>
      <c r="AC539" t="s">
        <v>47</v>
      </c>
      <c r="AD539">
        <f>+VLOOKUP(T539,items!$A$2:$D$1255,4,0)</f>
        <v>0</v>
      </c>
      <c r="AE539">
        <f>+VLOOKUP(T539,Tabla1[],5,0)</f>
        <v>0</v>
      </c>
      <c r="AF539">
        <f t="shared" si="8"/>
        <v>7</v>
      </c>
    </row>
    <row r="540" spans="1:32" x14ac:dyDescent="0.25">
      <c r="A540">
        <v>93435</v>
      </c>
      <c r="B540" t="s">
        <v>1583</v>
      </c>
      <c r="C540" t="s">
        <v>75</v>
      </c>
      <c r="D540">
        <v>0</v>
      </c>
      <c r="F540" t="s">
        <v>815</v>
      </c>
      <c r="G540" t="s">
        <v>1584</v>
      </c>
      <c r="H540" t="s">
        <v>1585</v>
      </c>
      <c r="I540" t="s">
        <v>37</v>
      </c>
      <c r="J540" t="s">
        <v>1586</v>
      </c>
      <c r="K540" t="s">
        <v>1587</v>
      </c>
      <c r="L540" t="s">
        <v>1588</v>
      </c>
      <c r="M540" t="s">
        <v>293</v>
      </c>
      <c r="N540" t="s">
        <v>293</v>
      </c>
      <c r="O540" t="s">
        <v>454</v>
      </c>
      <c r="P540" t="s">
        <v>294</v>
      </c>
      <c r="Q540" t="s">
        <v>656</v>
      </c>
      <c r="R540" t="s">
        <v>63</v>
      </c>
      <c r="S540" t="s">
        <v>256</v>
      </c>
      <c r="T540" t="s">
        <v>94</v>
      </c>
      <c r="U540" t="s">
        <v>95</v>
      </c>
      <c r="X540">
        <v>1</v>
      </c>
      <c r="Y540">
        <v>0</v>
      </c>
      <c r="Z540">
        <v>0</v>
      </c>
      <c r="AA540">
        <v>0</v>
      </c>
      <c r="AB540">
        <v>100000</v>
      </c>
      <c r="AC540" t="s">
        <v>47</v>
      </c>
      <c r="AD540" t="e">
        <f>+VLOOKUP(T540,items!$A$2:$D$1255,4,0)</f>
        <v>#N/A</v>
      </c>
      <c r="AE540" t="e">
        <f>+VLOOKUP(T540,Tabla1[],5,0)</f>
        <v>#N/A</v>
      </c>
      <c r="AF540">
        <f t="shared" si="8"/>
        <v>5</v>
      </c>
    </row>
    <row r="541" spans="1:32" x14ac:dyDescent="0.25">
      <c r="A541">
        <v>93435</v>
      </c>
      <c r="B541" t="s">
        <v>1583</v>
      </c>
      <c r="C541" t="s">
        <v>75</v>
      </c>
      <c r="D541">
        <v>0</v>
      </c>
      <c r="F541" t="s">
        <v>815</v>
      </c>
      <c r="G541" t="s">
        <v>1584</v>
      </c>
      <c r="H541" t="s">
        <v>1585</v>
      </c>
      <c r="I541" t="s">
        <v>37</v>
      </c>
      <c r="J541" t="s">
        <v>1586</v>
      </c>
      <c r="K541" t="s">
        <v>1587</v>
      </c>
      <c r="L541" t="s">
        <v>1588</v>
      </c>
      <c r="M541" t="s">
        <v>293</v>
      </c>
      <c r="N541" t="s">
        <v>293</v>
      </c>
      <c r="O541" t="s">
        <v>454</v>
      </c>
      <c r="P541" t="s">
        <v>294</v>
      </c>
      <c r="Q541" t="s">
        <v>656</v>
      </c>
      <c r="R541" t="s">
        <v>63</v>
      </c>
      <c r="S541" t="s">
        <v>256</v>
      </c>
      <c r="T541" t="s">
        <v>1001</v>
      </c>
      <c r="U541" t="s">
        <v>1002</v>
      </c>
      <c r="X541">
        <v>1</v>
      </c>
      <c r="Y541">
        <v>0</v>
      </c>
      <c r="Z541">
        <v>0</v>
      </c>
      <c r="AA541">
        <v>0</v>
      </c>
      <c r="AB541">
        <v>200000</v>
      </c>
      <c r="AC541" t="s">
        <v>47</v>
      </c>
      <c r="AD541" t="e">
        <f>+VLOOKUP(T541,items!$A$2:$D$1255,4,0)</f>
        <v>#N/A</v>
      </c>
      <c r="AE541" t="e">
        <f>+VLOOKUP(T541,Tabla1[],5,0)</f>
        <v>#N/A</v>
      </c>
      <c r="AF541">
        <f t="shared" si="8"/>
        <v>5</v>
      </c>
    </row>
    <row r="542" spans="1:32" x14ac:dyDescent="0.25">
      <c r="A542">
        <v>93435</v>
      </c>
      <c r="B542" t="s">
        <v>1583</v>
      </c>
      <c r="C542" t="s">
        <v>75</v>
      </c>
      <c r="D542">
        <v>0</v>
      </c>
      <c r="F542" t="s">
        <v>815</v>
      </c>
      <c r="G542" t="s">
        <v>1584</v>
      </c>
      <c r="H542" t="s">
        <v>1585</v>
      </c>
      <c r="I542" t="s">
        <v>37</v>
      </c>
      <c r="J542" t="s">
        <v>1586</v>
      </c>
      <c r="K542" t="s">
        <v>1587</v>
      </c>
      <c r="L542" t="s">
        <v>1588</v>
      </c>
      <c r="M542" t="s">
        <v>293</v>
      </c>
      <c r="N542" t="s">
        <v>293</v>
      </c>
      <c r="O542" t="s">
        <v>454</v>
      </c>
      <c r="P542" t="s">
        <v>294</v>
      </c>
      <c r="Q542" t="s">
        <v>656</v>
      </c>
      <c r="R542" t="s">
        <v>63</v>
      </c>
      <c r="S542" t="s">
        <v>256</v>
      </c>
      <c r="T542" t="s">
        <v>392</v>
      </c>
      <c r="U542" t="s">
        <v>393</v>
      </c>
      <c r="X542">
        <v>1</v>
      </c>
      <c r="Y542">
        <v>0</v>
      </c>
      <c r="Z542">
        <v>0</v>
      </c>
      <c r="AA542">
        <v>0</v>
      </c>
      <c r="AB542">
        <v>160000</v>
      </c>
      <c r="AC542" t="s">
        <v>47</v>
      </c>
      <c r="AD542" t="e">
        <f>+VLOOKUP(T542,items!$A$2:$D$1255,4,0)</f>
        <v>#N/A</v>
      </c>
      <c r="AE542" t="e">
        <f>+VLOOKUP(T542,Tabla1[],5,0)</f>
        <v>#N/A</v>
      </c>
      <c r="AF542">
        <f t="shared" si="8"/>
        <v>5</v>
      </c>
    </row>
    <row r="543" spans="1:32" x14ac:dyDescent="0.25">
      <c r="A543">
        <v>93446</v>
      </c>
      <c r="B543" t="s">
        <v>1589</v>
      </c>
      <c r="C543" t="s">
        <v>75</v>
      </c>
      <c r="D543">
        <v>0</v>
      </c>
      <c r="F543" t="s">
        <v>590</v>
      </c>
      <c r="G543" t="s">
        <v>598</v>
      </c>
      <c r="H543" t="s">
        <v>1590</v>
      </c>
      <c r="I543" t="s">
        <v>1591</v>
      </c>
      <c r="J543" t="s">
        <v>1592</v>
      </c>
      <c r="K543" t="s">
        <v>1593</v>
      </c>
      <c r="L543" t="s">
        <v>1594</v>
      </c>
      <c r="M543" t="s">
        <v>502</v>
      </c>
      <c r="N543" t="s">
        <v>400</v>
      </c>
      <c r="O543" t="s">
        <v>227</v>
      </c>
      <c r="P543" t="s">
        <v>324</v>
      </c>
      <c r="Q543" t="s">
        <v>893</v>
      </c>
      <c r="R543" t="s">
        <v>127</v>
      </c>
      <c r="S543" t="s">
        <v>108</v>
      </c>
      <c r="T543" t="s">
        <v>347</v>
      </c>
      <c r="U543" t="s">
        <v>348</v>
      </c>
      <c r="W543" t="s">
        <v>114</v>
      </c>
      <c r="X543">
        <v>1</v>
      </c>
      <c r="Y543">
        <v>12800</v>
      </c>
      <c r="Z543">
        <v>0</v>
      </c>
      <c r="AA543">
        <v>0</v>
      </c>
      <c r="AB543">
        <v>1174209</v>
      </c>
      <c r="AC543" t="s">
        <v>47</v>
      </c>
      <c r="AD543">
        <f>+VLOOKUP(T543,items!$A$2:$D$1255,4,0)</f>
        <v>0</v>
      </c>
      <c r="AE543">
        <f>+VLOOKUP(T543,Tabla1[],5,0)</f>
        <v>0</v>
      </c>
      <c r="AF543">
        <f t="shared" si="8"/>
        <v>6</v>
      </c>
    </row>
    <row r="544" spans="1:32" x14ac:dyDescent="0.25">
      <c r="A544">
        <v>93446</v>
      </c>
      <c r="B544" t="s">
        <v>1589</v>
      </c>
      <c r="C544" t="s">
        <v>75</v>
      </c>
      <c r="D544">
        <v>0</v>
      </c>
      <c r="F544" t="s">
        <v>590</v>
      </c>
      <c r="G544" t="s">
        <v>598</v>
      </c>
      <c r="H544" t="s">
        <v>1590</v>
      </c>
      <c r="I544" t="s">
        <v>1591</v>
      </c>
      <c r="J544" t="s">
        <v>1592</v>
      </c>
      <c r="K544" t="s">
        <v>1593</v>
      </c>
      <c r="L544" t="s">
        <v>1594</v>
      </c>
      <c r="M544" t="s">
        <v>502</v>
      </c>
      <c r="N544" t="s">
        <v>400</v>
      </c>
      <c r="O544" t="s">
        <v>227</v>
      </c>
      <c r="P544" t="s">
        <v>324</v>
      </c>
      <c r="Q544" t="s">
        <v>893</v>
      </c>
      <c r="R544" t="s">
        <v>127</v>
      </c>
      <c r="S544" t="s">
        <v>108</v>
      </c>
      <c r="T544" t="s">
        <v>347</v>
      </c>
      <c r="U544" t="s">
        <v>348</v>
      </c>
      <c r="W544" t="s">
        <v>114</v>
      </c>
      <c r="X544">
        <v>1</v>
      </c>
      <c r="Y544">
        <v>9000</v>
      </c>
      <c r="Z544">
        <v>0</v>
      </c>
      <c r="AA544">
        <v>0</v>
      </c>
      <c r="AB544">
        <v>853971</v>
      </c>
      <c r="AC544" t="s">
        <v>47</v>
      </c>
      <c r="AD544">
        <f>+VLOOKUP(T544,items!$A$2:$D$1255,4,0)</f>
        <v>0</v>
      </c>
      <c r="AE544">
        <f>+VLOOKUP(T544,Tabla1[],5,0)</f>
        <v>0</v>
      </c>
      <c r="AF544">
        <f t="shared" si="8"/>
        <v>6</v>
      </c>
    </row>
    <row r="545" spans="1:32" x14ac:dyDescent="0.25">
      <c r="A545">
        <v>93446</v>
      </c>
      <c r="B545" t="s">
        <v>1589</v>
      </c>
      <c r="C545" t="s">
        <v>75</v>
      </c>
      <c r="D545">
        <v>0</v>
      </c>
      <c r="F545" t="s">
        <v>590</v>
      </c>
      <c r="G545" t="s">
        <v>598</v>
      </c>
      <c r="H545" t="s">
        <v>1590</v>
      </c>
      <c r="I545" t="s">
        <v>1591</v>
      </c>
      <c r="J545" t="s">
        <v>1592</v>
      </c>
      <c r="K545" t="s">
        <v>1593</v>
      </c>
      <c r="L545" t="s">
        <v>1594</v>
      </c>
      <c r="M545" t="s">
        <v>502</v>
      </c>
      <c r="N545" t="s">
        <v>400</v>
      </c>
      <c r="O545" t="s">
        <v>227</v>
      </c>
      <c r="P545" t="s">
        <v>324</v>
      </c>
      <c r="Q545" t="s">
        <v>893</v>
      </c>
      <c r="R545" t="s">
        <v>127</v>
      </c>
      <c r="S545" t="s">
        <v>108</v>
      </c>
      <c r="T545" t="s">
        <v>347</v>
      </c>
      <c r="U545" t="s">
        <v>348</v>
      </c>
      <c r="W545" t="s">
        <v>114</v>
      </c>
      <c r="X545">
        <v>1</v>
      </c>
      <c r="Y545">
        <v>7000</v>
      </c>
      <c r="Z545">
        <v>0</v>
      </c>
      <c r="AA545">
        <v>0</v>
      </c>
      <c r="AB545">
        <v>1429945</v>
      </c>
      <c r="AC545" t="s">
        <v>47</v>
      </c>
      <c r="AD545">
        <f>+VLOOKUP(T545,items!$A$2:$D$1255,4,0)</f>
        <v>0</v>
      </c>
      <c r="AE545">
        <f>+VLOOKUP(T545,Tabla1[],5,0)</f>
        <v>0</v>
      </c>
      <c r="AF545">
        <f t="shared" si="8"/>
        <v>6</v>
      </c>
    </row>
    <row r="546" spans="1:32" x14ac:dyDescent="0.25">
      <c r="A546">
        <v>93446</v>
      </c>
      <c r="B546" t="s">
        <v>1589</v>
      </c>
      <c r="C546" t="s">
        <v>75</v>
      </c>
      <c r="D546">
        <v>0</v>
      </c>
      <c r="F546" t="s">
        <v>590</v>
      </c>
      <c r="G546" t="s">
        <v>598</v>
      </c>
      <c r="H546" t="s">
        <v>1590</v>
      </c>
      <c r="I546" t="s">
        <v>1591</v>
      </c>
      <c r="J546" t="s">
        <v>1592</v>
      </c>
      <c r="K546" t="s">
        <v>1593</v>
      </c>
      <c r="L546" t="s">
        <v>1594</v>
      </c>
      <c r="M546" t="s">
        <v>502</v>
      </c>
      <c r="N546" t="s">
        <v>400</v>
      </c>
      <c r="O546" t="s">
        <v>227</v>
      </c>
      <c r="P546" t="s">
        <v>324</v>
      </c>
      <c r="Q546" t="s">
        <v>893</v>
      </c>
      <c r="R546" t="s">
        <v>127</v>
      </c>
      <c r="S546" t="s">
        <v>108</v>
      </c>
      <c r="T546" t="s">
        <v>1595</v>
      </c>
      <c r="U546" t="s">
        <v>1596</v>
      </c>
      <c r="V546" t="s">
        <v>953</v>
      </c>
      <c r="W546" t="s">
        <v>114</v>
      </c>
      <c r="X546">
        <v>1</v>
      </c>
      <c r="Y546">
        <v>9000</v>
      </c>
      <c r="Z546">
        <v>0</v>
      </c>
      <c r="AA546">
        <v>7000</v>
      </c>
      <c r="AB546">
        <v>48282958</v>
      </c>
      <c r="AC546" t="s">
        <v>47</v>
      </c>
      <c r="AD546" t="str">
        <f>+VLOOKUP(T546,items!$A$2:$D$1255,4,0)</f>
        <v>PERGOLA</v>
      </c>
      <c r="AE546" t="str">
        <f>+VLOOKUP(T546,Tabla1[],5,0)</f>
        <v>CLASSIC</v>
      </c>
      <c r="AF546">
        <f t="shared" si="8"/>
        <v>6</v>
      </c>
    </row>
    <row r="547" spans="1:32" x14ac:dyDescent="0.25">
      <c r="A547">
        <v>93446</v>
      </c>
      <c r="B547" t="s">
        <v>1589</v>
      </c>
      <c r="C547" t="s">
        <v>75</v>
      </c>
      <c r="D547">
        <v>0</v>
      </c>
      <c r="F547" t="s">
        <v>590</v>
      </c>
      <c r="G547" t="s">
        <v>598</v>
      </c>
      <c r="H547" t="s">
        <v>1590</v>
      </c>
      <c r="I547" t="s">
        <v>1591</v>
      </c>
      <c r="J547" t="s">
        <v>1592</v>
      </c>
      <c r="K547" t="s">
        <v>1593</v>
      </c>
      <c r="L547" t="s">
        <v>1594</v>
      </c>
      <c r="M547" t="s">
        <v>502</v>
      </c>
      <c r="N547" t="s">
        <v>400</v>
      </c>
      <c r="O547" t="s">
        <v>227</v>
      </c>
      <c r="P547" t="s">
        <v>324</v>
      </c>
      <c r="Q547" t="s">
        <v>893</v>
      </c>
      <c r="R547" t="s">
        <v>127</v>
      </c>
      <c r="S547" t="s">
        <v>108</v>
      </c>
      <c r="T547" t="s">
        <v>1595</v>
      </c>
      <c r="U547" t="s">
        <v>1596</v>
      </c>
      <c r="V547" t="s">
        <v>953</v>
      </c>
      <c r="W547" t="s">
        <v>114</v>
      </c>
      <c r="X547">
        <v>1</v>
      </c>
      <c r="Y547">
        <v>12800</v>
      </c>
      <c r="Z547">
        <v>0</v>
      </c>
      <c r="AA547">
        <v>7000</v>
      </c>
      <c r="AB547">
        <v>63340515</v>
      </c>
      <c r="AC547" t="s">
        <v>47</v>
      </c>
      <c r="AD547" t="str">
        <f>+VLOOKUP(T547,items!$A$2:$D$1255,4,0)</f>
        <v>PERGOLA</v>
      </c>
      <c r="AE547" t="str">
        <f>+VLOOKUP(T547,Tabla1[],5,0)</f>
        <v>CLASSIC</v>
      </c>
      <c r="AF547">
        <f t="shared" si="8"/>
        <v>6</v>
      </c>
    </row>
    <row r="548" spans="1:32" x14ac:dyDescent="0.25">
      <c r="A548">
        <v>93449</v>
      </c>
      <c r="B548" t="s">
        <v>1377</v>
      </c>
      <c r="C548" t="s">
        <v>75</v>
      </c>
      <c r="D548">
        <v>0</v>
      </c>
      <c r="F548" t="s">
        <v>590</v>
      </c>
      <c r="G548" t="s">
        <v>850</v>
      </c>
      <c r="H548" t="s">
        <v>1597</v>
      </c>
      <c r="I548" t="s">
        <v>37</v>
      </c>
      <c r="J548" t="s">
        <v>1598</v>
      </c>
      <c r="K548" t="s">
        <v>1599</v>
      </c>
      <c r="L548" t="s">
        <v>37</v>
      </c>
      <c r="M548" t="s">
        <v>595</v>
      </c>
      <c r="N548" t="s">
        <v>595</v>
      </c>
      <c r="O548" t="s">
        <v>944</v>
      </c>
      <c r="P548" t="s">
        <v>597</v>
      </c>
      <c r="Q548" t="s">
        <v>597</v>
      </c>
      <c r="R548" t="s">
        <v>43</v>
      </c>
      <c r="S548" t="s">
        <v>164</v>
      </c>
      <c r="T548" t="s">
        <v>1381</v>
      </c>
      <c r="U548" t="s">
        <v>1382</v>
      </c>
      <c r="X548">
        <v>2</v>
      </c>
      <c r="Y548">
        <v>0</v>
      </c>
      <c r="Z548">
        <v>0</v>
      </c>
      <c r="AA548">
        <v>0</v>
      </c>
      <c r="AB548">
        <v>784000</v>
      </c>
      <c r="AC548" t="s">
        <v>47</v>
      </c>
      <c r="AD548">
        <f>+VLOOKUP(T548,items!$A$2:$D$1255,4,0)</f>
        <v>0</v>
      </c>
      <c r="AE548">
        <f>+VLOOKUP(T548,Tabla1[],5,0)</f>
        <v>0</v>
      </c>
      <c r="AF548">
        <f t="shared" si="8"/>
        <v>5</v>
      </c>
    </row>
    <row r="549" spans="1:32" x14ac:dyDescent="0.25">
      <c r="A549">
        <v>93449</v>
      </c>
      <c r="B549" t="s">
        <v>1377</v>
      </c>
      <c r="C549" t="s">
        <v>75</v>
      </c>
      <c r="D549">
        <v>0</v>
      </c>
      <c r="F549" t="s">
        <v>590</v>
      </c>
      <c r="G549" t="s">
        <v>850</v>
      </c>
      <c r="H549" t="s">
        <v>1597</v>
      </c>
      <c r="I549" t="s">
        <v>37</v>
      </c>
      <c r="J549" t="s">
        <v>1598</v>
      </c>
      <c r="K549" t="s">
        <v>1599</v>
      </c>
      <c r="L549" t="s">
        <v>37</v>
      </c>
      <c r="M549" t="s">
        <v>595</v>
      </c>
      <c r="N549" t="s">
        <v>595</v>
      </c>
      <c r="O549" t="s">
        <v>944</v>
      </c>
      <c r="P549" t="s">
        <v>597</v>
      </c>
      <c r="Q549" t="s">
        <v>597</v>
      </c>
      <c r="R549" t="s">
        <v>43</v>
      </c>
      <c r="S549" t="s">
        <v>164</v>
      </c>
      <c r="T549" t="s">
        <v>1370</v>
      </c>
      <c r="U549" t="s">
        <v>1371</v>
      </c>
      <c r="X549">
        <v>4</v>
      </c>
      <c r="Y549">
        <v>0</v>
      </c>
      <c r="Z549">
        <v>0</v>
      </c>
      <c r="AA549">
        <v>0</v>
      </c>
      <c r="AB549">
        <v>1380000</v>
      </c>
      <c r="AC549" t="s">
        <v>47</v>
      </c>
      <c r="AD549">
        <f>+VLOOKUP(T549,items!$A$2:$D$1255,4,0)</f>
        <v>0</v>
      </c>
      <c r="AE549">
        <f>+VLOOKUP(T549,Tabla1[],5,0)</f>
        <v>0</v>
      </c>
      <c r="AF549">
        <f t="shared" si="8"/>
        <v>5</v>
      </c>
    </row>
    <row r="550" spans="1:32" x14ac:dyDescent="0.25">
      <c r="A550">
        <v>93455</v>
      </c>
      <c r="B550" t="s">
        <v>1600</v>
      </c>
      <c r="C550" t="s">
        <v>75</v>
      </c>
      <c r="D550">
        <v>0</v>
      </c>
      <c r="F550" t="s">
        <v>590</v>
      </c>
      <c r="G550" t="s">
        <v>590</v>
      </c>
      <c r="H550" t="s">
        <v>1601</v>
      </c>
      <c r="I550" t="s">
        <v>37</v>
      </c>
      <c r="J550" t="s">
        <v>1602</v>
      </c>
      <c r="K550" t="s">
        <v>1603</v>
      </c>
      <c r="L550" t="s">
        <v>37</v>
      </c>
      <c r="M550" t="s">
        <v>850</v>
      </c>
      <c r="N550" t="s">
        <v>850</v>
      </c>
      <c r="O550" t="s">
        <v>596</v>
      </c>
      <c r="P550" t="s">
        <v>944</v>
      </c>
      <c r="Q550" t="s">
        <v>944</v>
      </c>
      <c r="R550" t="s">
        <v>43</v>
      </c>
      <c r="S550" t="s">
        <v>164</v>
      </c>
      <c r="T550" t="s">
        <v>1438</v>
      </c>
      <c r="U550" t="s">
        <v>1439</v>
      </c>
      <c r="X550">
        <v>1</v>
      </c>
      <c r="Y550">
        <v>0</v>
      </c>
      <c r="Z550">
        <v>0</v>
      </c>
      <c r="AA550">
        <v>0</v>
      </c>
      <c r="AB550">
        <v>168068</v>
      </c>
      <c r="AC550" t="s">
        <v>47</v>
      </c>
      <c r="AD550">
        <f>+VLOOKUP(T550,items!$A$2:$D$1255,4,0)</f>
        <v>0</v>
      </c>
      <c r="AE550">
        <f>+VLOOKUP(T550,Tabla1[],5,0)</f>
        <v>0</v>
      </c>
      <c r="AF550">
        <f t="shared" si="8"/>
        <v>5</v>
      </c>
    </row>
    <row r="551" spans="1:32" x14ac:dyDescent="0.25">
      <c r="A551">
        <v>93457</v>
      </c>
      <c r="B551" t="s">
        <v>1604</v>
      </c>
      <c r="C551" t="s">
        <v>75</v>
      </c>
      <c r="D551">
        <v>0</v>
      </c>
      <c r="F551" t="s">
        <v>590</v>
      </c>
      <c r="G551" t="s">
        <v>850</v>
      </c>
      <c r="H551" t="s">
        <v>1605</v>
      </c>
      <c r="I551" t="s">
        <v>37</v>
      </c>
      <c r="J551" t="s">
        <v>1606</v>
      </c>
      <c r="K551" t="s">
        <v>1607</v>
      </c>
      <c r="L551" t="s">
        <v>37</v>
      </c>
      <c r="M551" t="s">
        <v>595</v>
      </c>
      <c r="N551" t="s">
        <v>595</v>
      </c>
      <c r="O551" t="s">
        <v>944</v>
      </c>
      <c r="P551" t="s">
        <v>597</v>
      </c>
      <c r="Q551" t="s">
        <v>597</v>
      </c>
      <c r="R551" t="s">
        <v>43</v>
      </c>
      <c r="S551" t="s">
        <v>164</v>
      </c>
      <c r="T551" t="s">
        <v>1608</v>
      </c>
      <c r="U551" t="s">
        <v>1609</v>
      </c>
      <c r="X551">
        <v>6</v>
      </c>
      <c r="Y551">
        <v>0</v>
      </c>
      <c r="Z551">
        <v>0</v>
      </c>
      <c r="AA551">
        <v>0</v>
      </c>
      <c r="AB551">
        <v>315600</v>
      </c>
      <c r="AC551" t="s">
        <v>47</v>
      </c>
      <c r="AD551">
        <f>+VLOOKUP(T551,items!$A$2:$D$1255,4,0)</f>
        <v>0</v>
      </c>
      <c r="AE551">
        <f>+VLOOKUP(T551,Tabla1[],5,0)</f>
        <v>0</v>
      </c>
      <c r="AF551">
        <f t="shared" si="8"/>
        <v>5</v>
      </c>
    </row>
    <row r="552" spans="1:32" x14ac:dyDescent="0.25">
      <c r="A552">
        <v>93457</v>
      </c>
      <c r="B552" t="s">
        <v>1604</v>
      </c>
      <c r="C552" t="s">
        <v>75</v>
      </c>
      <c r="D552">
        <v>0</v>
      </c>
      <c r="F552" t="s">
        <v>590</v>
      </c>
      <c r="G552" t="s">
        <v>850</v>
      </c>
      <c r="H552" t="s">
        <v>1605</v>
      </c>
      <c r="I552" t="s">
        <v>37</v>
      </c>
      <c r="J552" t="s">
        <v>1606</v>
      </c>
      <c r="K552" t="s">
        <v>1607</v>
      </c>
      <c r="L552" t="s">
        <v>37</v>
      </c>
      <c r="M552" t="s">
        <v>595</v>
      </c>
      <c r="N552" t="s">
        <v>595</v>
      </c>
      <c r="O552" t="s">
        <v>944</v>
      </c>
      <c r="P552" t="s">
        <v>597</v>
      </c>
      <c r="Q552" t="s">
        <v>597</v>
      </c>
      <c r="R552" t="s">
        <v>43</v>
      </c>
      <c r="S552" t="s">
        <v>164</v>
      </c>
      <c r="T552" t="s">
        <v>1315</v>
      </c>
      <c r="U552" t="s">
        <v>1147</v>
      </c>
      <c r="X552">
        <v>7.5</v>
      </c>
      <c r="Y552">
        <v>0</v>
      </c>
      <c r="Z552">
        <v>0</v>
      </c>
      <c r="AA552">
        <v>0</v>
      </c>
      <c r="AB552">
        <v>394500</v>
      </c>
      <c r="AC552" t="s">
        <v>47</v>
      </c>
      <c r="AD552">
        <f>+VLOOKUP(T552,items!$A$2:$D$1255,4,0)</f>
        <v>0</v>
      </c>
      <c r="AE552">
        <f>+VLOOKUP(T552,Tabla1[],5,0)</f>
        <v>0</v>
      </c>
      <c r="AF552">
        <f t="shared" si="8"/>
        <v>5</v>
      </c>
    </row>
    <row r="553" spans="1:32" x14ac:dyDescent="0.25">
      <c r="A553">
        <v>93466</v>
      </c>
      <c r="B553" t="s">
        <v>1610</v>
      </c>
      <c r="C553" t="s">
        <v>33</v>
      </c>
      <c r="D553">
        <v>0</v>
      </c>
      <c r="F553" t="s">
        <v>850</v>
      </c>
      <c r="G553" t="s">
        <v>288</v>
      </c>
      <c r="H553" t="s">
        <v>1611</v>
      </c>
      <c r="I553" t="s">
        <v>1612</v>
      </c>
      <c r="J553" t="s">
        <v>1613</v>
      </c>
      <c r="K553" t="s">
        <v>1614</v>
      </c>
      <c r="L553" t="s">
        <v>1615</v>
      </c>
      <c r="M553" t="s">
        <v>292</v>
      </c>
      <c r="N553" t="s">
        <v>293</v>
      </c>
      <c r="O553" t="s">
        <v>502</v>
      </c>
      <c r="P553" t="s">
        <v>862</v>
      </c>
      <c r="Q553" t="s">
        <v>357</v>
      </c>
      <c r="R553" t="s">
        <v>63</v>
      </c>
      <c r="S553" t="s">
        <v>88</v>
      </c>
      <c r="T553" t="s">
        <v>347</v>
      </c>
      <c r="U553" t="s">
        <v>348</v>
      </c>
      <c r="W553" t="s">
        <v>1095</v>
      </c>
      <c r="X553">
        <v>1</v>
      </c>
      <c r="Y553">
        <v>3300</v>
      </c>
      <c r="Z553">
        <v>0</v>
      </c>
      <c r="AA553">
        <v>0</v>
      </c>
      <c r="AB553">
        <v>365987</v>
      </c>
      <c r="AC553" t="s">
        <v>47</v>
      </c>
      <c r="AD553">
        <f>+VLOOKUP(T553,items!$A$2:$D$1255,4,0)</f>
        <v>0</v>
      </c>
      <c r="AE553">
        <f>+VLOOKUP(T553,Tabla1[],5,0)</f>
        <v>0</v>
      </c>
      <c r="AF553">
        <f t="shared" si="8"/>
        <v>6</v>
      </c>
    </row>
    <row r="554" spans="1:32" x14ac:dyDescent="0.25">
      <c r="A554">
        <v>93466</v>
      </c>
      <c r="B554" t="s">
        <v>1610</v>
      </c>
      <c r="C554" t="s">
        <v>33</v>
      </c>
      <c r="D554">
        <v>0</v>
      </c>
      <c r="F554" t="s">
        <v>850</v>
      </c>
      <c r="G554" t="s">
        <v>288</v>
      </c>
      <c r="H554" t="s">
        <v>1611</v>
      </c>
      <c r="I554" t="s">
        <v>1612</v>
      </c>
      <c r="J554" t="s">
        <v>1613</v>
      </c>
      <c r="K554" t="s">
        <v>1614</v>
      </c>
      <c r="L554" t="s">
        <v>1615</v>
      </c>
      <c r="M554" t="s">
        <v>292</v>
      </c>
      <c r="N554" t="s">
        <v>293</v>
      </c>
      <c r="O554" t="s">
        <v>502</v>
      </c>
      <c r="P554" t="s">
        <v>862</v>
      </c>
      <c r="Q554" t="s">
        <v>357</v>
      </c>
      <c r="R554" t="s">
        <v>63</v>
      </c>
      <c r="S554" t="s">
        <v>88</v>
      </c>
      <c r="T554" t="s">
        <v>1616</v>
      </c>
      <c r="U554" t="s">
        <v>1617</v>
      </c>
      <c r="W554" t="s">
        <v>93</v>
      </c>
      <c r="X554">
        <v>1</v>
      </c>
      <c r="Y554">
        <v>0</v>
      </c>
      <c r="Z554">
        <v>0</v>
      </c>
      <c r="AA554">
        <v>0</v>
      </c>
      <c r="AB554">
        <v>35093</v>
      </c>
      <c r="AC554" t="s">
        <v>47</v>
      </c>
      <c r="AD554">
        <f>+VLOOKUP(T554,items!$A$2:$D$1255,4,0)</f>
        <v>0</v>
      </c>
      <c r="AE554">
        <f>+VLOOKUP(T554,Tabla1[],5,0)</f>
        <v>0</v>
      </c>
      <c r="AF554">
        <f t="shared" si="8"/>
        <v>6</v>
      </c>
    </row>
    <row r="555" spans="1:32" x14ac:dyDescent="0.25">
      <c r="A555">
        <v>93466</v>
      </c>
      <c r="B555" t="s">
        <v>1610</v>
      </c>
      <c r="C555" t="s">
        <v>33</v>
      </c>
      <c r="D555">
        <v>0</v>
      </c>
      <c r="F555" t="s">
        <v>850</v>
      </c>
      <c r="G555" t="s">
        <v>288</v>
      </c>
      <c r="H555" t="s">
        <v>1611</v>
      </c>
      <c r="I555" t="s">
        <v>1612</v>
      </c>
      <c r="J555" t="s">
        <v>1613</v>
      </c>
      <c r="K555" t="s">
        <v>1614</v>
      </c>
      <c r="L555" t="s">
        <v>1615</v>
      </c>
      <c r="M555" t="s">
        <v>292</v>
      </c>
      <c r="N555" t="s">
        <v>293</v>
      </c>
      <c r="O555" t="s">
        <v>502</v>
      </c>
      <c r="P555" t="s">
        <v>862</v>
      </c>
      <c r="Q555" t="s">
        <v>357</v>
      </c>
      <c r="R555" t="s">
        <v>63</v>
      </c>
      <c r="S555" t="s">
        <v>88</v>
      </c>
      <c r="T555" t="s">
        <v>1618</v>
      </c>
      <c r="U555" t="s">
        <v>1619</v>
      </c>
      <c r="W555" t="s">
        <v>93</v>
      </c>
      <c r="X555">
        <v>1</v>
      </c>
      <c r="Y555">
        <v>0</v>
      </c>
      <c r="Z555">
        <v>0</v>
      </c>
      <c r="AA555">
        <v>0</v>
      </c>
      <c r="AB555">
        <v>35093</v>
      </c>
      <c r="AC555" t="s">
        <v>47</v>
      </c>
      <c r="AD555">
        <f>+VLOOKUP(T555,items!$A$2:$D$1255,4,0)</f>
        <v>0</v>
      </c>
      <c r="AE555">
        <f>+VLOOKUP(T555,Tabla1[],5,0)</f>
        <v>0</v>
      </c>
      <c r="AF555">
        <f t="shared" si="8"/>
        <v>6</v>
      </c>
    </row>
    <row r="556" spans="1:32" x14ac:dyDescent="0.25">
      <c r="A556">
        <v>93471</v>
      </c>
      <c r="B556" t="s">
        <v>1620</v>
      </c>
      <c r="C556" t="s">
        <v>33</v>
      </c>
      <c r="D556">
        <v>0</v>
      </c>
      <c r="F556" t="s">
        <v>850</v>
      </c>
      <c r="G556" t="s">
        <v>850</v>
      </c>
      <c r="H556" t="s">
        <v>1621</v>
      </c>
      <c r="I556" t="s">
        <v>37</v>
      </c>
      <c r="J556" t="s">
        <v>1622</v>
      </c>
      <c r="K556" t="s">
        <v>1623</v>
      </c>
      <c r="L556" t="s">
        <v>37</v>
      </c>
      <c r="M556" t="s">
        <v>596</v>
      </c>
      <c r="N556" t="s">
        <v>596</v>
      </c>
      <c r="O556" t="s">
        <v>597</v>
      </c>
      <c r="P556" t="s">
        <v>200</v>
      </c>
      <c r="Q556" t="s">
        <v>598</v>
      </c>
      <c r="R556" t="s">
        <v>411</v>
      </c>
      <c r="S556" t="s">
        <v>44</v>
      </c>
      <c r="T556" t="s">
        <v>1232</v>
      </c>
      <c r="U556" t="s">
        <v>1233</v>
      </c>
      <c r="X556">
        <v>3</v>
      </c>
      <c r="Y556">
        <v>0</v>
      </c>
      <c r="Z556">
        <v>0</v>
      </c>
      <c r="AA556">
        <v>0</v>
      </c>
      <c r="AB556">
        <v>458460</v>
      </c>
      <c r="AC556" t="s">
        <v>47</v>
      </c>
      <c r="AD556">
        <f>+VLOOKUP(T556,items!$A$2:$D$1255,4,0)</f>
        <v>0</v>
      </c>
      <c r="AE556">
        <f>+VLOOKUP(T556,Tabla1[],5,0)</f>
        <v>0</v>
      </c>
      <c r="AF556">
        <f t="shared" si="8"/>
        <v>5</v>
      </c>
    </row>
    <row r="557" spans="1:32" x14ac:dyDescent="0.25">
      <c r="A557">
        <v>93471</v>
      </c>
      <c r="B557" t="s">
        <v>1620</v>
      </c>
      <c r="C557" t="s">
        <v>33</v>
      </c>
      <c r="D557">
        <v>0</v>
      </c>
      <c r="F557" t="s">
        <v>850</v>
      </c>
      <c r="G557" t="s">
        <v>850</v>
      </c>
      <c r="H557" t="s">
        <v>1621</v>
      </c>
      <c r="I557" t="s">
        <v>37</v>
      </c>
      <c r="J557" t="s">
        <v>1622</v>
      </c>
      <c r="K557" t="s">
        <v>1623</v>
      </c>
      <c r="L557" t="s">
        <v>37</v>
      </c>
      <c r="M557" t="s">
        <v>596</v>
      </c>
      <c r="N557" t="s">
        <v>596</v>
      </c>
      <c r="O557" t="s">
        <v>597</v>
      </c>
      <c r="P557" t="s">
        <v>200</v>
      </c>
      <c r="Q557" t="s">
        <v>598</v>
      </c>
      <c r="R557" t="s">
        <v>411</v>
      </c>
      <c r="S557" t="s">
        <v>44</v>
      </c>
      <c r="T557" t="s">
        <v>1624</v>
      </c>
      <c r="U557" t="s">
        <v>828</v>
      </c>
      <c r="X557">
        <v>120</v>
      </c>
      <c r="Y557">
        <v>0</v>
      </c>
      <c r="Z557">
        <v>0</v>
      </c>
      <c r="AA557">
        <v>0</v>
      </c>
      <c r="AB557">
        <v>6000000</v>
      </c>
      <c r="AC557" t="s">
        <v>47</v>
      </c>
      <c r="AD557">
        <f>+VLOOKUP(T557,items!$A$2:$D$1255,4,0)</f>
        <v>0</v>
      </c>
      <c r="AE557">
        <f>+VLOOKUP(T557,Tabla1[],5,0)</f>
        <v>0</v>
      </c>
      <c r="AF557">
        <f t="shared" si="8"/>
        <v>5</v>
      </c>
    </row>
    <row r="558" spans="1:32" x14ac:dyDescent="0.25">
      <c r="A558">
        <v>93471</v>
      </c>
      <c r="B558" t="s">
        <v>1620</v>
      </c>
      <c r="C558" t="s">
        <v>33</v>
      </c>
      <c r="D558">
        <v>0</v>
      </c>
      <c r="F558" t="s">
        <v>850</v>
      </c>
      <c r="G558" t="s">
        <v>850</v>
      </c>
      <c r="H558" t="s">
        <v>1621</v>
      </c>
      <c r="I558" t="s">
        <v>37</v>
      </c>
      <c r="J558" t="s">
        <v>1622</v>
      </c>
      <c r="K558" t="s">
        <v>1623</v>
      </c>
      <c r="L558" t="s">
        <v>37</v>
      </c>
      <c r="M558" t="s">
        <v>596</v>
      </c>
      <c r="N558" t="s">
        <v>596</v>
      </c>
      <c r="O558" t="s">
        <v>597</v>
      </c>
      <c r="P558" t="s">
        <v>200</v>
      </c>
      <c r="Q558" t="s">
        <v>598</v>
      </c>
      <c r="R558" t="s">
        <v>411</v>
      </c>
      <c r="S558" t="s">
        <v>44</v>
      </c>
      <c r="T558" t="s">
        <v>314</v>
      </c>
      <c r="U558" t="s">
        <v>315</v>
      </c>
      <c r="X558">
        <v>1</v>
      </c>
      <c r="Y558">
        <v>0</v>
      </c>
      <c r="Z558">
        <v>0</v>
      </c>
      <c r="AA558">
        <v>0</v>
      </c>
      <c r="AB558">
        <v>125000</v>
      </c>
      <c r="AC558" t="s">
        <v>47</v>
      </c>
      <c r="AD558">
        <f>+VLOOKUP(T558,items!$A$2:$D$1255,4,0)</f>
        <v>0</v>
      </c>
      <c r="AE558">
        <f>+VLOOKUP(T558,Tabla1[],5,0)</f>
        <v>0</v>
      </c>
      <c r="AF558">
        <f t="shared" si="8"/>
        <v>5</v>
      </c>
    </row>
    <row r="559" spans="1:32" x14ac:dyDescent="0.25">
      <c r="A559">
        <v>93472</v>
      </c>
      <c r="B559" t="s">
        <v>1625</v>
      </c>
      <c r="C559" t="s">
        <v>33</v>
      </c>
      <c r="D559">
        <v>0</v>
      </c>
      <c r="F559" t="s">
        <v>850</v>
      </c>
      <c r="G559" t="s">
        <v>850</v>
      </c>
      <c r="H559" t="s">
        <v>1626</v>
      </c>
      <c r="I559" t="s">
        <v>1627</v>
      </c>
      <c r="J559" t="s">
        <v>1628</v>
      </c>
      <c r="K559" t="s">
        <v>1629</v>
      </c>
      <c r="L559" t="s">
        <v>37</v>
      </c>
      <c r="M559" t="s">
        <v>596</v>
      </c>
      <c r="N559" t="s">
        <v>293</v>
      </c>
      <c r="O559" t="s">
        <v>454</v>
      </c>
      <c r="P559" t="s">
        <v>526</v>
      </c>
      <c r="Q559" t="s">
        <v>526</v>
      </c>
      <c r="R559" t="s">
        <v>43</v>
      </c>
      <c r="S559" t="s">
        <v>256</v>
      </c>
      <c r="T559" t="s">
        <v>689</v>
      </c>
      <c r="U559" t="s">
        <v>690</v>
      </c>
      <c r="X559">
        <v>6</v>
      </c>
      <c r="Y559">
        <v>500</v>
      </c>
      <c r="Z559">
        <v>500</v>
      </c>
      <c r="AA559">
        <v>0</v>
      </c>
      <c r="AB559">
        <v>605652</v>
      </c>
      <c r="AC559" t="s">
        <v>47</v>
      </c>
      <c r="AD559">
        <f>+VLOOKUP(T559,items!$A$2:$D$1255,4,0)</f>
        <v>0</v>
      </c>
      <c r="AE559">
        <f>+VLOOKUP(T559,Tabla1[],5,0)</f>
        <v>0</v>
      </c>
      <c r="AF559">
        <f t="shared" si="8"/>
        <v>5</v>
      </c>
    </row>
    <row r="560" spans="1:32" x14ac:dyDescent="0.25">
      <c r="A560">
        <v>93475</v>
      </c>
      <c r="B560" t="s">
        <v>1198</v>
      </c>
      <c r="C560" t="s">
        <v>33</v>
      </c>
      <c r="D560">
        <v>0</v>
      </c>
      <c r="F560" t="s">
        <v>850</v>
      </c>
      <c r="G560" t="s">
        <v>526</v>
      </c>
      <c r="H560" t="s">
        <v>1630</v>
      </c>
      <c r="I560" t="s">
        <v>1631</v>
      </c>
      <c r="J560" t="s">
        <v>1632</v>
      </c>
      <c r="K560" t="s">
        <v>1633</v>
      </c>
      <c r="L560" t="s">
        <v>1634</v>
      </c>
      <c r="M560" t="s">
        <v>1057</v>
      </c>
      <c r="N560" t="s">
        <v>399</v>
      </c>
      <c r="O560" t="s">
        <v>587</v>
      </c>
      <c r="P560" t="s">
        <v>1514</v>
      </c>
      <c r="Q560" t="s">
        <v>866</v>
      </c>
      <c r="R560" t="s">
        <v>127</v>
      </c>
      <c r="S560" t="s">
        <v>88</v>
      </c>
      <c r="T560" t="s">
        <v>1205</v>
      </c>
      <c r="U560" t="s">
        <v>1206</v>
      </c>
      <c r="X560">
        <v>2</v>
      </c>
      <c r="Y560">
        <v>0</v>
      </c>
      <c r="Z560">
        <v>0</v>
      </c>
      <c r="AA560">
        <v>0</v>
      </c>
      <c r="AB560">
        <v>75031016</v>
      </c>
      <c r="AC560" t="s">
        <v>47</v>
      </c>
      <c r="AD560" t="str">
        <f>+VLOOKUP(T560,items!$A$2:$D$1255,4,0)</f>
        <v>MEMBRANA</v>
      </c>
      <c r="AE560">
        <f>+VLOOKUP(T560,Tabla1[],5,0)</f>
        <v>0</v>
      </c>
      <c r="AF560">
        <f t="shared" si="8"/>
        <v>6</v>
      </c>
    </row>
    <row r="561" spans="1:32" x14ac:dyDescent="0.25">
      <c r="A561">
        <v>93475</v>
      </c>
      <c r="B561" t="s">
        <v>1198</v>
      </c>
      <c r="C561" t="s">
        <v>33</v>
      </c>
      <c r="D561">
        <v>0</v>
      </c>
      <c r="F561" t="s">
        <v>850</v>
      </c>
      <c r="G561" t="s">
        <v>526</v>
      </c>
      <c r="H561" t="s">
        <v>1630</v>
      </c>
      <c r="I561" t="s">
        <v>1631</v>
      </c>
      <c r="J561" t="s">
        <v>1632</v>
      </c>
      <c r="K561" t="s">
        <v>1633</v>
      </c>
      <c r="L561" t="s">
        <v>1634</v>
      </c>
      <c r="M561" t="s">
        <v>1057</v>
      </c>
      <c r="N561" t="s">
        <v>399</v>
      </c>
      <c r="O561" t="s">
        <v>587</v>
      </c>
      <c r="P561" t="s">
        <v>1514</v>
      </c>
      <c r="Q561" t="s">
        <v>866</v>
      </c>
      <c r="R561" t="s">
        <v>127</v>
      </c>
      <c r="S561" t="s">
        <v>88</v>
      </c>
      <c r="T561" t="s">
        <v>1635</v>
      </c>
      <c r="U561" t="s">
        <v>1636</v>
      </c>
      <c r="X561">
        <v>3</v>
      </c>
      <c r="Y561">
        <v>0</v>
      </c>
      <c r="Z561">
        <v>0</v>
      </c>
      <c r="AA561">
        <v>0</v>
      </c>
      <c r="AB561">
        <v>153616098</v>
      </c>
      <c r="AC561" t="s">
        <v>47</v>
      </c>
      <c r="AD561">
        <f>+VLOOKUP(T561,items!$A$2:$D$1255,4,0)</f>
        <v>0</v>
      </c>
      <c r="AE561">
        <f>+VLOOKUP(T561,Tabla1[],5,0)</f>
        <v>0</v>
      </c>
      <c r="AF561">
        <f t="shared" si="8"/>
        <v>6</v>
      </c>
    </row>
    <row r="562" spans="1:32" x14ac:dyDescent="0.25">
      <c r="A562">
        <v>93475</v>
      </c>
      <c r="B562" t="s">
        <v>1198</v>
      </c>
      <c r="C562" t="s">
        <v>33</v>
      </c>
      <c r="D562">
        <v>0</v>
      </c>
      <c r="F562" t="s">
        <v>850</v>
      </c>
      <c r="G562" t="s">
        <v>526</v>
      </c>
      <c r="H562" t="s">
        <v>1630</v>
      </c>
      <c r="I562" t="s">
        <v>1631</v>
      </c>
      <c r="J562" t="s">
        <v>1632</v>
      </c>
      <c r="K562" t="s">
        <v>1633</v>
      </c>
      <c r="L562" t="s">
        <v>1634</v>
      </c>
      <c r="M562" t="s">
        <v>1057</v>
      </c>
      <c r="N562" t="s">
        <v>399</v>
      </c>
      <c r="O562" t="s">
        <v>587</v>
      </c>
      <c r="P562" t="s">
        <v>1514</v>
      </c>
      <c r="Q562" t="s">
        <v>866</v>
      </c>
      <c r="R562" t="s">
        <v>127</v>
      </c>
      <c r="S562" t="s">
        <v>88</v>
      </c>
      <c r="T562" t="s">
        <v>1637</v>
      </c>
      <c r="U562" t="s">
        <v>1638</v>
      </c>
      <c r="X562">
        <v>1</v>
      </c>
      <c r="Y562">
        <v>0</v>
      </c>
      <c r="Z562">
        <v>0</v>
      </c>
      <c r="AA562">
        <v>0</v>
      </c>
      <c r="AB562">
        <v>119881554</v>
      </c>
      <c r="AC562" t="s">
        <v>47</v>
      </c>
      <c r="AD562">
        <f>+VLOOKUP(T562,items!$A$2:$D$1255,4,0)</f>
        <v>0</v>
      </c>
      <c r="AE562">
        <f>+VLOOKUP(T562,Tabla1[],5,0)</f>
        <v>0</v>
      </c>
      <c r="AF562">
        <f t="shared" si="8"/>
        <v>6</v>
      </c>
    </row>
    <row r="563" spans="1:32" x14ac:dyDescent="0.25">
      <c r="A563">
        <v>93475</v>
      </c>
      <c r="B563" t="s">
        <v>1198</v>
      </c>
      <c r="C563" t="s">
        <v>33</v>
      </c>
      <c r="D563">
        <v>0</v>
      </c>
      <c r="F563" t="s">
        <v>850</v>
      </c>
      <c r="G563" t="s">
        <v>526</v>
      </c>
      <c r="H563" t="s">
        <v>1630</v>
      </c>
      <c r="I563" t="s">
        <v>1631</v>
      </c>
      <c r="J563" t="s">
        <v>1632</v>
      </c>
      <c r="K563" t="s">
        <v>1633</v>
      </c>
      <c r="L563" t="s">
        <v>1634</v>
      </c>
      <c r="M563" t="s">
        <v>1057</v>
      </c>
      <c r="N563" t="s">
        <v>399</v>
      </c>
      <c r="O563" t="s">
        <v>587</v>
      </c>
      <c r="P563" t="s">
        <v>1514</v>
      </c>
      <c r="Q563" t="s">
        <v>866</v>
      </c>
      <c r="R563" t="s">
        <v>127</v>
      </c>
      <c r="S563" t="s">
        <v>88</v>
      </c>
      <c r="T563" t="s">
        <v>94</v>
      </c>
      <c r="U563" t="s">
        <v>95</v>
      </c>
      <c r="X563">
        <v>30</v>
      </c>
      <c r="Y563">
        <v>0</v>
      </c>
      <c r="Z563">
        <v>0</v>
      </c>
      <c r="AA563">
        <v>0</v>
      </c>
      <c r="AB563">
        <v>10800000</v>
      </c>
      <c r="AC563" t="s">
        <v>47</v>
      </c>
      <c r="AD563" t="e">
        <f>+VLOOKUP(T563,items!$A$2:$D$1255,4,0)</f>
        <v>#N/A</v>
      </c>
      <c r="AE563" t="e">
        <f>+VLOOKUP(T563,Tabla1[],5,0)</f>
        <v>#N/A</v>
      </c>
      <c r="AF563">
        <f t="shared" si="8"/>
        <v>6</v>
      </c>
    </row>
    <row r="564" spans="1:32" x14ac:dyDescent="0.25">
      <c r="A564">
        <v>93475</v>
      </c>
      <c r="B564" t="s">
        <v>1198</v>
      </c>
      <c r="C564" t="s">
        <v>33</v>
      </c>
      <c r="D564">
        <v>0</v>
      </c>
      <c r="F564" t="s">
        <v>850</v>
      </c>
      <c r="G564" t="s">
        <v>526</v>
      </c>
      <c r="H564" t="s">
        <v>1630</v>
      </c>
      <c r="I564" t="s">
        <v>1631</v>
      </c>
      <c r="J564" t="s">
        <v>1632</v>
      </c>
      <c r="K564" t="s">
        <v>1633</v>
      </c>
      <c r="L564" t="s">
        <v>1634</v>
      </c>
      <c r="M564" t="s">
        <v>1057</v>
      </c>
      <c r="N564" t="s">
        <v>399</v>
      </c>
      <c r="O564" t="s">
        <v>587</v>
      </c>
      <c r="P564" t="s">
        <v>1514</v>
      </c>
      <c r="Q564" t="s">
        <v>866</v>
      </c>
      <c r="R564" t="s">
        <v>127</v>
      </c>
      <c r="S564" t="s">
        <v>88</v>
      </c>
      <c r="T564" t="s">
        <v>94</v>
      </c>
      <c r="U564" t="s">
        <v>95</v>
      </c>
      <c r="X564">
        <v>1</v>
      </c>
      <c r="Y564">
        <v>0</v>
      </c>
      <c r="Z564">
        <v>0</v>
      </c>
      <c r="AA564">
        <v>0</v>
      </c>
      <c r="AB564">
        <v>3000000</v>
      </c>
      <c r="AC564" t="s">
        <v>47</v>
      </c>
      <c r="AD564" t="e">
        <f>+VLOOKUP(T564,items!$A$2:$D$1255,4,0)</f>
        <v>#N/A</v>
      </c>
      <c r="AE564" t="e">
        <f>+VLOOKUP(T564,Tabla1[],5,0)</f>
        <v>#N/A</v>
      </c>
      <c r="AF564">
        <f t="shared" si="8"/>
        <v>6</v>
      </c>
    </row>
    <row r="565" spans="1:32" x14ac:dyDescent="0.25">
      <c r="A565">
        <v>93475</v>
      </c>
      <c r="B565" t="s">
        <v>1198</v>
      </c>
      <c r="C565" t="s">
        <v>33</v>
      </c>
      <c r="D565">
        <v>0</v>
      </c>
      <c r="F565" t="s">
        <v>850</v>
      </c>
      <c r="G565" t="s">
        <v>526</v>
      </c>
      <c r="H565" t="s">
        <v>1630</v>
      </c>
      <c r="I565" t="s">
        <v>1631</v>
      </c>
      <c r="J565" t="s">
        <v>1632</v>
      </c>
      <c r="K565" t="s">
        <v>1633</v>
      </c>
      <c r="L565" t="s">
        <v>1634</v>
      </c>
      <c r="M565" t="s">
        <v>1057</v>
      </c>
      <c r="N565" t="s">
        <v>399</v>
      </c>
      <c r="O565" t="s">
        <v>587</v>
      </c>
      <c r="P565" t="s">
        <v>1514</v>
      </c>
      <c r="Q565" t="s">
        <v>866</v>
      </c>
      <c r="R565" t="s">
        <v>127</v>
      </c>
      <c r="S565" t="s">
        <v>88</v>
      </c>
      <c r="T565" t="s">
        <v>331</v>
      </c>
      <c r="U565" t="s">
        <v>332</v>
      </c>
      <c r="X565">
        <v>30</v>
      </c>
      <c r="Y565">
        <v>0</v>
      </c>
      <c r="Z565">
        <v>0</v>
      </c>
      <c r="AA565">
        <v>0</v>
      </c>
      <c r="AB565">
        <v>3600000</v>
      </c>
      <c r="AC565" t="s">
        <v>47</v>
      </c>
      <c r="AD565" t="e">
        <f>+VLOOKUP(T565,items!$A$2:$D$1255,4,0)</f>
        <v>#N/A</v>
      </c>
      <c r="AE565" t="e">
        <f>+VLOOKUP(T565,Tabla1[],5,0)</f>
        <v>#N/A</v>
      </c>
      <c r="AF565">
        <f t="shared" si="8"/>
        <v>6</v>
      </c>
    </row>
    <row r="566" spans="1:32" x14ac:dyDescent="0.25">
      <c r="A566">
        <v>93475</v>
      </c>
      <c r="B566" t="s">
        <v>1198</v>
      </c>
      <c r="C566" t="s">
        <v>33</v>
      </c>
      <c r="D566">
        <v>0</v>
      </c>
      <c r="F566" t="s">
        <v>850</v>
      </c>
      <c r="G566" t="s">
        <v>526</v>
      </c>
      <c r="H566" t="s">
        <v>1630</v>
      </c>
      <c r="I566" t="s">
        <v>1631</v>
      </c>
      <c r="J566" t="s">
        <v>1632</v>
      </c>
      <c r="K566" t="s">
        <v>1633</v>
      </c>
      <c r="L566" t="s">
        <v>1634</v>
      </c>
      <c r="M566" t="s">
        <v>1057</v>
      </c>
      <c r="N566" t="s">
        <v>399</v>
      </c>
      <c r="O566" t="s">
        <v>587</v>
      </c>
      <c r="P566" t="s">
        <v>1514</v>
      </c>
      <c r="Q566" t="s">
        <v>866</v>
      </c>
      <c r="R566" t="s">
        <v>127</v>
      </c>
      <c r="S566" t="s">
        <v>88</v>
      </c>
      <c r="T566" t="s">
        <v>392</v>
      </c>
      <c r="U566" t="s">
        <v>393</v>
      </c>
      <c r="X566">
        <v>1</v>
      </c>
      <c r="Y566">
        <v>0</v>
      </c>
      <c r="Z566">
        <v>0</v>
      </c>
      <c r="AA566">
        <v>0</v>
      </c>
      <c r="AB566">
        <v>150000</v>
      </c>
      <c r="AC566" t="s">
        <v>47</v>
      </c>
      <c r="AD566" t="e">
        <f>+VLOOKUP(T566,items!$A$2:$D$1255,4,0)</f>
        <v>#N/A</v>
      </c>
      <c r="AE566" t="e">
        <f>+VLOOKUP(T566,Tabla1[],5,0)</f>
        <v>#N/A</v>
      </c>
      <c r="AF566">
        <f t="shared" si="8"/>
        <v>6</v>
      </c>
    </row>
    <row r="567" spans="1:32" x14ac:dyDescent="0.25">
      <c r="A567">
        <v>93485</v>
      </c>
      <c r="B567" t="s">
        <v>1639</v>
      </c>
      <c r="C567" t="s">
        <v>33</v>
      </c>
      <c r="D567">
        <v>0</v>
      </c>
      <c r="F567" t="s">
        <v>850</v>
      </c>
      <c r="G567" t="s">
        <v>850</v>
      </c>
      <c r="H567" t="s">
        <v>1640</v>
      </c>
      <c r="I567" t="s">
        <v>37</v>
      </c>
      <c r="J567" t="s">
        <v>1641</v>
      </c>
      <c r="K567" t="s">
        <v>1642</v>
      </c>
      <c r="L567" t="s">
        <v>37</v>
      </c>
      <c r="M567" t="s">
        <v>595</v>
      </c>
      <c r="N567" t="s">
        <v>595</v>
      </c>
      <c r="O567" t="s">
        <v>944</v>
      </c>
      <c r="P567" t="s">
        <v>597</v>
      </c>
      <c r="Q567" t="s">
        <v>597</v>
      </c>
      <c r="R567" t="s">
        <v>43</v>
      </c>
      <c r="S567" t="s">
        <v>164</v>
      </c>
      <c r="T567" t="s">
        <v>1643</v>
      </c>
      <c r="U567" t="s">
        <v>1644</v>
      </c>
      <c r="X567">
        <v>12</v>
      </c>
      <c r="Y567">
        <v>0</v>
      </c>
      <c r="Z567">
        <v>0</v>
      </c>
      <c r="AA567">
        <v>0</v>
      </c>
      <c r="AB567">
        <v>631200</v>
      </c>
      <c r="AC567" t="s">
        <v>47</v>
      </c>
      <c r="AD567">
        <f>+VLOOKUP(T567,items!$A$2:$D$1255,4,0)</f>
        <v>0</v>
      </c>
      <c r="AE567">
        <f>+VLOOKUP(T567,Tabla1[],5,0)</f>
        <v>0</v>
      </c>
      <c r="AF567">
        <f t="shared" si="8"/>
        <v>5</v>
      </c>
    </row>
    <row r="568" spans="1:32" x14ac:dyDescent="0.25">
      <c r="A568">
        <v>93493</v>
      </c>
      <c r="B568" t="s">
        <v>1645</v>
      </c>
      <c r="C568" t="s">
        <v>33</v>
      </c>
      <c r="D568">
        <v>0</v>
      </c>
      <c r="F568" t="s">
        <v>850</v>
      </c>
      <c r="G568" t="s">
        <v>1646</v>
      </c>
      <c r="H568" t="s">
        <v>1647</v>
      </c>
      <c r="I568" t="s">
        <v>1648</v>
      </c>
      <c r="J568" t="s">
        <v>1649</v>
      </c>
      <c r="K568" t="s">
        <v>1650</v>
      </c>
      <c r="L568" t="s">
        <v>1651</v>
      </c>
      <c r="M568" t="s">
        <v>565</v>
      </c>
      <c r="N568" t="s">
        <v>712</v>
      </c>
      <c r="O568" t="s">
        <v>253</v>
      </c>
      <c r="P568" t="s">
        <v>503</v>
      </c>
      <c r="Q568" t="s">
        <v>983</v>
      </c>
      <c r="R568" t="s">
        <v>63</v>
      </c>
      <c r="S568" t="s">
        <v>88</v>
      </c>
      <c r="T568" t="s">
        <v>1020</v>
      </c>
      <c r="U568" t="s">
        <v>1021</v>
      </c>
      <c r="X568">
        <v>1</v>
      </c>
      <c r="Y568">
        <v>0</v>
      </c>
      <c r="Z568">
        <v>0</v>
      </c>
      <c r="AA568">
        <v>0</v>
      </c>
      <c r="AB568">
        <v>350000</v>
      </c>
      <c r="AC568" t="s">
        <v>47</v>
      </c>
      <c r="AD568">
        <f>+VLOOKUP(T568,items!$A$2:$D$1255,4,0)</f>
        <v>0</v>
      </c>
      <c r="AE568">
        <f>+VLOOKUP(T568,Tabla1[],5,0)</f>
        <v>0</v>
      </c>
      <c r="AF568">
        <f t="shared" si="8"/>
        <v>9</v>
      </c>
    </row>
    <row r="569" spans="1:32" x14ac:dyDescent="0.25">
      <c r="A569">
        <v>93493</v>
      </c>
      <c r="B569" t="s">
        <v>1645</v>
      </c>
      <c r="C569" t="s">
        <v>33</v>
      </c>
      <c r="D569">
        <v>0</v>
      </c>
      <c r="F569" t="s">
        <v>850</v>
      </c>
      <c r="G569" t="s">
        <v>1646</v>
      </c>
      <c r="H569" t="s">
        <v>1647</v>
      </c>
      <c r="I569" t="s">
        <v>1648</v>
      </c>
      <c r="J569" t="s">
        <v>1649</v>
      </c>
      <c r="K569" t="s">
        <v>1650</v>
      </c>
      <c r="L569" t="s">
        <v>1651</v>
      </c>
      <c r="M569" t="s">
        <v>565</v>
      </c>
      <c r="N569" t="s">
        <v>712</v>
      </c>
      <c r="O569" t="s">
        <v>253</v>
      </c>
      <c r="P569" t="s">
        <v>503</v>
      </c>
      <c r="Q569" t="s">
        <v>983</v>
      </c>
      <c r="R569" t="s">
        <v>63</v>
      </c>
      <c r="S569" t="s">
        <v>88</v>
      </c>
      <c r="T569" t="s">
        <v>1145</v>
      </c>
      <c r="U569" t="s">
        <v>1146</v>
      </c>
      <c r="X569">
        <v>1</v>
      </c>
      <c r="Y569">
        <v>0</v>
      </c>
      <c r="Z569">
        <v>0</v>
      </c>
      <c r="AA569">
        <v>0</v>
      </c>
      <c r="AB569">
        <v>260000</v>
      </c>
      <c r="AC569" t="s">
        <v>47</v>
      </c>
      <c r="AD569" t="e">
        <f>+VLOOKUP(T569,items!$A$2:$D$1255,4,0)</f>
        <v>#N/A</v>
      </c>
      <c r="AE569" t="e">
        <f>+VLOOKUP(T569,Tabla1[],5,0)</f>
        <v>#N/A</v>
      </c>
      <c r="AF569">
        <f t="shared" si="8"/>
        <v>9</v>
      </c>
    </row>
    <row r="570" spans="1:32" x14ac:dyDescent="0.25">
      <c r="A570">
        <v>93493</v>
      </c>
      <c r="B570" t="s">
        <v>1645</v>
      </c>
      <c r="C570" t="s">
        <v>33</v>
      </c>
      <c r="D570">
        <v>0</v>
      </c>
      <c r="F570" t="s">
        <v>850</v>
      </c>
      <c r="G570" t="s">
        <v>1646</v>
      </c>
      <c r="H570" t="s">
        <v>1647</v>
      </c>
      <c r="I570" t="s">
        <v>1648</v>
      </c>
      <c r="J570" t="s">
        <v>1649</v>
      </c>
      <c r="K570" t="s">
        <v>1650</v>
      </c>
      <c r="L570" t="s">
        <v>1651</v>
      </c>
      <c r="M570" t="s">
        <v>565</v>
      </c>
      <c r="N570" t="s">
        <v>712</v>
      </c>
      <c r="O570" t="s">
        <v>253</v>
      </c>
      <c r="P570" t="s">
        <v>503</v>
      </c>
      <c r="Q570" t="s">
        <v>983</v>
      </c>
      <c r="R570" t="s">
        <v>63</v>
      </c>
      <c r="S570" t="s">
        <v>88</v>
      </c>
      <c r="T570" t="s">
        <v>1022</v>
      </c>
      <c r="U570" t="s">
        <v>1023</v>
      </c>
      <c r="V570" t="s">
        <v>529</v>
      </c>
      <c r="X570">
        <v>1</v>
      </c>
      <c r="Y570">
        <v>4200</v>
      </c>
      <c r="Z570">
        <v>0</v>
      </c>
      <c r="AA570">
        <v>2000</v>
      </c>
      <c r="AB570">
        <v>1019868</v>
      </c>
      <c r="AC570" t="s">
        <v>47</v>
      </c>
      <c r="AD570">
        <f>+VLOOKUP(T570,items!$A$2:$D$1255,4,0)</f>
        <v>0</v>
      </c>
      <c r="AE570">
        <f>+VLOOKUP(T570,Tabla1[],5,0)</f>
        <v>0</v>
      </c>
      <c r="AF570">
        <f t="shared" si="8"/>
        <v>9</v>
      </c>
    </row>
    <row r="571" spans="1:32" x14ac:dyDescent="0.25">
      <c r="A571">
        <v>93503</v>
      </c>
      <c r="B571" t="s">
        <v>1003</v>
      </c>
      <c r="C571" t="s">
        <v>75</v>
      </c>
      <c r="D571">
        <v>0</v>
      </c>
      <c r="F571" t="s">
        <v>850</v>
      </c>
      <c r="G571" t="s">
        <v>1513</v>
      </c>
      <c r="H571" t="s">
        <v>1652</v>
      </c>
      <c r="I571" t="s">
        <v>1653</v>
      </c>
      <c r="J571" t="s">
        <v>1654</v>
      </c>
      <c r="K571" t="s">
        <v>1655</v>
      </c>
      <c r="L571" t="s">
        <v>1656</v>
      </c>
      <c r="M571" t="s">
        <v>944</v>
      </c>
      <c r="N571" t="s">
        <v>705</v>
      </c>
      <c r="O571" t="s">
        <v>656</v>
      </c>
      <c r="P571" t="s">
        <v>852</v>
      </c>
      <c r="Q571" t="s">
        <v>223</v>
      </c>
      <c r="R571" t="s">
        <v>63</v>
      </c>
      <c r="S571" t="s">
        <v>64</v>
      </c>
      <c r="T571" t="s">
        <v>719</v>
      </c>
      <c r="U571" t="s">
        <v>720</v>
      </c>
      <c r="W571" t="s">
        <v>114</v>
      </c>
      <c r="X571">
        <v>2</v>
      </c>
      <c r="Y571">
        <v>0</v>
      </c>
      <c r="Z571">
        <v>0</v>
      </c>
      <c r="AA571">
        <v>1300</v>
      </c>
      <c r="AB571">
        <v>0</v>
      </c>
      <c r="AC571" t="s">
        <v>47</v>
      </c>
      <c r="AD571" t="str">
        <f>+VLOOKUP(T571,items!$A$2:$D$1255,4,0)</f>
        <v>ALERO</v>
      </c>
      <c r="AE571">
        <f>+VLOOKUP(T571,Tabla1[],5,0)</f>
        <v>0</v>
      </c>
      <c r="AF571">
        <f t="shared" si="8"/>
        <v>6</v>
      </c>
    </row>
    <row r="572" spans="1:32" x14ac:dyDescent="0.25">
      <c r="A572">
        <v>93503</v>
      </c>
      <c r="B572" t="s">
        <v>1003</v>
      </c>
      <c r="C572" t="s">
        <v>75</v>
      </c>
      <c r="D572">
        <v>0</v>
      </c>
      <c r="F572" t="s">
        <v>850</v>
      </c>
      <c r="G572" t="s">
        <v>1513</v>
      </c>
      <c r="H572" t="s">
        <v>1652</v>
      </c>
      <c r="I572" t="s">
        <v>1653</v>
      </c>
      <c r="J572" t="s">
        <v>1654</v>
      </c>
      <c r="K572" t="s">
        <v>1655</v>
      </c>
      <c r="L572" t="s">
        <v>1656</v>
      </c>
      <c r="M572" t="s">
        <v>944</v>
      </c>
      <c r="N572" t="s">
        <v>705</v>
      </c>
      <c r="O572" t="s">
        <v>656</v>
      </c>
      <c r="P572" t="s">
        <v>852</v>
      </c>
      <c r="Q572" t="s">
        <v>223</v>
      </c>
      <c r="R572" t="s">
        <v>63</v>
      </c>
      <c r="S572" t="s">
        <v>64</v>
      </c>
      <c r="T572" t="s">
        <v>1657</v>
      </c>
      <c r="U572" t="s">
        <v>1658</v>
      </c>
      <c r="W572" t="s">
        <v>114</v>
      </c>
      <c r="X572">
        <v>2</v>
      </c>
      <c r="Y572">
        <v>2700</v>
      </c>
      <c r="Z572">
        <v>0</v>
      </c>
      <c r="AA572">
        <v>0</v>
      </c>
      <c r="AB572">
        <v>0</v>
      </c>
      <c r="AC572" t="s">
        <v>47</v>
      </c>
      <c r="AD572">
        <f>+VLOOKUP(T572,items!$A$2:$D$1255,4,0)</f>
        <v>0</v>
      </c>
      <c r="AE572">
        <f>+VLOOKUP(T572,Tabla1[],5,0)</f>
        <v>0</v>
      </c>
      <c r="AF572">
        <f t="shared" si="8"/>
        <v>6</v>
      </c>
    </row>
    <row r="573" spans="1:32" x14ac:dyDescent="0.25">
      <c r="A573">
        <v>93503</v>
      </c>
      <c r="B573" t="s">
        <v>1003</v>
      </c>
      <c r="C573" t="s">
        <v>75</v>
      </c>
      <c r="D573">
        <v>0</v>
      </c>
      <c r="F573" t="s">
        <v>850</v>
      </c>
      <c r="G573" t="s">
        <v>1513</v>
      </c>
      <c r="H573" t="s">
        <v>1652</v>
      </c>
      <c r="I573" t="s">
        <v>1653</v>
      </c>
      <c r="J573" t="s">
        <v>1654</v>
      </c>
      <c r="K573" t="s">
        <v>1655</v>
      </c>
      <c r="L573" t="s">
        <v>1656</v>
      </c>
      <c r="M573" t="s">
        <v>944</v>
      </c>
      <c r="N573" t="s">
        <v>705</v>
      </c>
      <c r="O573" t="s">
        <v>656</v>
      </c>
      <c r="P573" t="s">
        <v>852</v>
      </c>
      <c r="Q573" t="s">
        <v>223</v>
      </c>
      <c r="R573" t="s">
        <v>63</v>
      </c>
      <c r="S573" t="s">
        <v>64</v>
      </c>
      <c r="T573" t="s">
        <v>1659</v>
      </c>
      <c r="U573" t="s">
        <v>1660</v>
      </c>
      <c r="V573" t="s">
        <v>859</v>
      </c>
      <c r="W573" t="s">
        <v>114</v>
      </c>
      <c r="X573">
        <v>1</v>
      </c>
      <c r="Y573">
        <v>2700</v>
      </c>
      <c r="Z573">
        <v>0</v>
      </c>
      <c r="AA573">
        <v>1300</v>
      </c>
      <c r="AB573">
        <v>0</v>
      </c>
      <c r="AC573" t="s">
        <v>47</v>
      </c>
      <c r="AD573">
        <f>+VLOOKUP(T573,items!$A$2:$D$1255,4,0)</f>
        <v>0</v>
      </c>
      <c r="AE573">
        <f>+VLOOKUP(T573,Tabla1[],5,0)</f>
        <v>0</v>
      </c>
      <c r="AF573">
        <f t="shared" si="8"/>
        <v>6</v>
      </c>
    </row>
    <row r="574" spans="1:32" x14ac:dyDescent="0.25">
      <c r="A574">
        <v>93503</v>
      </c>
      <c r="B574" t="s">
        <v>1003</v>
      </c>
      <c r="C574" t="s">
        <v>75</v>
      </c>
      <c r="D574">
        <v>0</v>
      </c>
      <c r="F574" t="s">
        <v>850</v>
      </c>
      <c r="G574" t="s">
        <v>1513</v>
      </c>
      <c r="H574" t="s">
        <v>1652</v>
      </c>
      <c r="I574" t="s">
        <v>1653</v>
      </c>
      <c r="J574" t="s">
        <v>1654</v>
      </c>
      <c r="K574" t="s">
        <v>1655</v>
      </c>
      <c r="L574" t="s">
        <v>1656</v>
      </c>
      <c r="M574" t="s">
        <v>944</v>
      </c>
      <c r="N574" t="s">
        <v>705</v>
      </c>
      <c r="O574" t="s">
        <v>656</v>
      </c>
      <c r="P574" t="s">
        <v>852</v>
      </c>
      <c r="Q574" t="s">
        <v>223</v>
      </c>
      <c r="R574" t="s">
        <v>63</v>
      </c>
      <c r="S574" t="s">
        <v>64</v>
      </c>
      <c r="T574" t="s">
        <v>439</v>
      </c>
      <c r="U574" t="s">
        <v>440</v>
      </c>
      <c r="W574" t="s">
        <v>114</v>
      </c>
      <c r="X574">
        <v>1</v>
      </c>
      <c r="Y574">
        <v>2700</v>
      </c>
      <c r="Z574">
        <v>0</v>
      </c>
      <c r="AA574">
        <v>0</v>
      </c>
      <c r="AB574">
        <v>0</v>
      </c>
      <c r="AC574" t="s">
        <v>47</v>
      </c>
      <c r="AD574">
        <f>+VLOOKUP(T574,items!$A$2:$D$1255,4,0)</f>
        <v>0</v>
      </c>
      <c r="AE574">
        <f>+VLOOKUP(T574,Tabla1[],5,0)</f>
        <v>0</v>
      </c>
      <c r="AF574">
        <f t="shared" si="8"/>
        <v>6</v>
      </c>
    </row>
    <row r="575" spans="1:32" x14ac:dyDescent="0.25">
      <c r="A575">
        <v>93503</v>
      </c>
      <c r="B575" t="s">
        <v>1003</v>
      </c>
      <c r="C575" t="s">
        <v>75</v>
      </c>
      <c r="D575">
        <v>0</v>
      </c>
      <c r="F575" t="s">
        <v>850</v>
      </c>
      <c r="G575" t="s">
        <v>1513</v>
      </c>
      <c r="H575" t="s">
        <v>1652</v>
      </c>
      <c r="I575" t="s">
        <v>1653</v>
      </c>
      <c r="J575" t="s">
        <v>1654</v>
      </c>
      <c r="K575" t="s">
        <v>1655</v>
      </c>
      <c r="L575" t="s">
        <v>1656</v>
      </c>
      <c r="M575" t="s">
        <v>944</v>
      </c>
      <c r="N575" t="s">
        <v>705</v>
      </c>
      <c r="O575" t="s">
        <v>656</v>
      </c>
      <c r="P575" t="s">
        <v>852</v>
      </c>
      <c r="Q575" t="s">
        <v>223</v>
      </c>
      <c r="R575" t="s">
        <v>63</v>
      </c>
      <c r="S575" t="s">
        <v>64</v>
      </c>
      <c r="T575" t="s">
        <v>1661</v>
      </c>
      <c r="U575" t="s">
        <v>1662</v>
      </c>
      <c r="V575" t="s">
        <v>1147</v>
      </c>
      <c r="W575" t="s">
        <v>114</v>
      </c>
      <c r="X575">
        <v>2</v>
      </c>
      <c r="Y575">
        <v>0</v>
      </c>
      <c r="Z575">
        <v>0</v>
      </c>
      <c r="AA575">
        <v>1300</v>
      </c>
      <c r="AB575">
        <v>0</v>
      </c>
      <c r="AC575" t="s">
        <v>47</v>
      </c>
      <c r="AD575">
        <f>+VLOOKUP(T575,items!$A$2:$D$1255,4,0)</f>
        <v>0</v>
      </c>
      <c r="AE575">
        <f>+VLOOKUP(T575,Tabla1[],5,0)</f>
        <v>0</v>
      </c>
      <c r="AF575">
        <f t="shared" si="8"/>
        <v>6</v>
      </c>
    </row>
    <row r="576" spans="1:32" x14ac:dyDescent="0.25">
      <c r="A576">
        <v>93507</v>
      </c>
      <c r="B576" t="s">
        <v>1663</v>
      </c>
      <c r="C576" t="s">
        <v>75</v>
      </c>
      <c r="D576">
        <v>0</v>
      </c>
      <c r="F576" t="s">
        <v>595</v>
      </c>
      <c r="G576" t="s">
        <v>323</v>
      </c>
      <c r="H576" t="s">
        <v>1664</v>
      </c>
      <c r="I576" t="s">
        <v>1665</v>
      </c>
      <c r="J576" t="s">
        <v>1666</v>
      </c>
      <c r="K576" t="s">
        <v>1667</v>
      </c>
      <c r="L576" t="s">
        <v>1668</v>
      </c>
      <c r="M576" t="s">
        <v>705</v>
      </c>
      <c r="N576" t="s">
        <v>292</v>
      </c>
      <c r="O576" t="s">
        <v>581</v>
      </c>
      <c r="P576" t="s">
        <v>400</v>
      </c>
      <c r="Q576" t="s">
        <v>207</v>
      </c>
      <c r="R576" t="s">
        <v>345</v>
      </c>
      <c r="S576" t="s">
        <v>44</v>
      </c>
      <c r="T576" t="s">
        <v>1020</v>
      </c>
      <c r="U576" t="s">
        <v>1021</v>
      </c>
      <c r="X576">
        <v>1</v>
      </c>
      <c r="Y576">
        <v>0</v>
      </c>
      <c r="Z576">
        <v>0</v>
      </c>
      <c r="AA576">
        <v>0</v>
      </c>
      <c r="AB576">
        <v>500000</v>
      </c>
      <c r="AC576" t="s">
        <v>47</v>
      </c>
      <c r="AD576">
        <f>+VLOOKUP(T576,items!$A$2:$D$1255,4,0)</f>
        <v>0</v>
      </c>
      <c r="AE576">
        <f>+VLOOKUP(T576,Tabla1[],5,0)</f>
        <v>0</v>
      </c>
      <c r="AF576">
        <f t="shared" si="8"/>
        <v>6</v>
      </c>
    </row>
    <row r="577" spans="1:32" x14ac:dyDescent="0.25">
      <c r="A577">
        <v>93507</v>
      </c>
      <c r="B577" t="s">
        <v>1663</v>
      </c>
      <c r="C577" t="s">
        <v>75</v>
      </c>
      <c r="D577">
        <v>0</v>
      </c>
      <c r="F577" t="s">
        <v>595</v>
      </c>
      <c r="G577" t="s">
        <v>323</v>
      </c>
      <c r="H577" t="s">
        <v>1664</v>
      </c>
      <c r="I577" t="s">
        <v>1665</v>
      </c>
      <c r="J577" t="s">
        <v>1666</v>
      </c>
      <c r="K577" t="s">
        <v>1667</v>
      </c>
      <c r="L577" t="s">
        <v>1668</v>
      </c>
      <c r="M577" t="s">
        <v>705</v>
      </c>
      <c r="N577" t="s">
        <v>292</v>
      </c>
      <c r="O577" t="s">
        <v>581</v>
      </c>
      <c r="P577" t="s">
        <v>400</v>
      </c>
      <c r="Q577" t="s">
        <v>207</v>
      </c>
      <c r="R577" t="s">
        <v>345</v>
      </c>
      <c r="S577" t="s">
        <v>44</v>
      </c>
      <c r="T577" t="s">
        <v>826</v>
      </c>
      <c r="U577" t="s">
        <v>827</v>
      </c>
      <c r="V577" t="s">
        <v>958</v>
      </c>
      <c r="X577">
        <v>1</v>
      </c>
      <c r="Y577">
        <v>4000</v>
      </c>
      <c r="Z577">
        <v>0</v>
      </c>
      <c r="AA577">
        <v>3450</v>
      </c>
      <c r="AB577">
        <v>1800476</v>
      </c>
      <c r="AC577" t="s">
        <v>47</v>
      </c>
      <c r="AD577">
        <f>+VLOOKUP(T577,items!$A$2:$D$1255,4,0)</f>
        <v>0</v>
      </c>
      <c r="AE577">
        <f>+VLOOKUP(T577,Tabla1[],5,0)</f>
        <v>0</v>
      </c>
      <c r="AF577">
        <f t="shared" si="8"/>
        <v>6</v>
      </c>
    </row>
    <row r="578" spans="1:32" x14ac:dyDescent="0.25">
      <c r="A578">
        <v>93509</v>
      </c>
      <c r="B578" t="s">
        <v>1669</v>
      </c>
      <c r="C578" t="s">
        <v>75</v>
      </c>
      <c r="D578">
        <v>0</v>
      </c>
      <c r="F578" t="s">
        <v>595</v>
      </c>
      <c r="G578" t="s">
        <v>581</v>
      </c>
      <c r="H578" t="s">
        <v>1670</v>
      </c>
      <c r="I578" t="s">
        <v>1671</v>
      </c>
      <c r="J578" t="s">
        <v>1672</v>
      </c>
      <c r="K578" t="s">
        <v>1673</v>
      </c>
      <c r="L578" t="s">
        <v>37</v>
      </c>
      <c r="M578" t="s">
        <v>206</v>
      </c>
      <c r="N578" t="s">
        <v>223</v>
      </c>
      <c r="O578" t="s">
        <v>208</v>
      </c>
      <c r="P578" t="s">
        <v>227</v>
      </c>
      <c r="Q578" t="s">
        <v>227</v>
      </c>
      <c r="R578" t="s">
        <v>43</v>
      </c>
      <c r="S578" t="s">
        <v>164</v>
      </c>
      <c r="T578" t="s">
        <v>1411</v>
      </c>
      <c r="U578" t="s">
        <v>867</v>
      </c>
      <c r="X578">
        <v>4</v>
      </c>
      <c r="Y578">
        <v>0</v>
      </c>
      <c r="Z578">
        <v>0</v>
      </c>
      <c r="AA578">
        <v>0</v>
      </c>
      <c r="AB578">
        <v>210400</v>
      </c>
      <c r="AC578" t="s">
        <v>47</v>
      </c>
      <c r="AD578">
        <f>+VLOOKUP(T578,items!$A$2:$D$1255,4,0)</f>
        <v>0</v>
      </c>
      <c r="AE578">
        <f>+VLOOKUP(T578,Tabla1[],5,0)</f>
        <v>0</v>
      </c>
      <c r="AF578">
        <f t="shared" ref="AF578:AF641" si="9">+MONTH(O578)</f>
        <v>6</v>
      </c>
    </row>
    <row r="579" spans="1:32" x14ac:dyDescent="0.25">
      <c r="A579">
        <v>93509</v>
      </c>
      <c r="B579" t="s">
        <v>1669</v>
      </c>
      <c r="C579" t="s">
        <v>75</v>
      </c>
      <c r="D579">
        <v>0</v>
      </c>
      <c r="F579" t="s">
        <v>595</v>
      </c>
      <c r="G579" t="s">
        <v>581</v>
      </c>
      <c r="H579" t="s">
        <v>1670</v>
      </c>
      <c r="I579" t="s">
        <v>1671</v>
      </c>
      <c r="J579" t="s">
        <v>1672</v>
      </c>
      <c r="K579" t="s">
        <v>1673</v>
      </c>
      <c r="L579" t="s">
        <v>37</v>
      </c>
      <c r="M579" t="s">
        <v>206</v>
      </c>
      <c r="N579" t="s">
        <v>223</v>
      </c>
      <c r="O579" t="s">
        <v>208</v>
      </c>
      <c r="P579" t="s">
        <v>227</v>
      </c>
      <c r="Q579" t="s">
        <v>227</v>
      </c>
      <c r="R579" t="s">
        <v>43</v>
      </c>
      <c r="S579" t="s">
        <v>164</v>
      </c>
      <c r="T579" t="s">
        <v>466</v>
      </c>
      <c r="U579" t="s">
        <v>467</v>
      </c>
      <c r="V579" t="s">
        <v>867</v>
      </c>
      <c r="W579" t="s">
        <v>1095</v>
      </c>
      <c r="X579">
        <v>1</v>
      </c>
      <c r="Y579">
        <v>7800</v>
      </c>
      <c r="Z579">
        <v>0</v>
      </c>
      <c r="AA579">
        <v>2000</v>
      </c>
      <c r="AB579">
        <v>5150000</v>
      </c>
      <c r="AC579" t="s">
        <v>47</v>
      </c>
      <c r="AD579" t="str">
        <f>+VLOOKUP(T579,items!$A$2:$D$1255,4,0)</f>
        <v>SOMBRALINA</v>
      </c>
      <c r="AE579" t="str">
        <f>+VLOOKUP(T579,Tabla1[],5,0)</f>
        <v>ELECTRICA</v>
      </c>
      <c r="AF579">
        <f t="shared" si="9"/>
        <v>6</v>
      </c>
    </row>
    <row r="580" spans="1:32" x14ac:dyDescent="0.25">
      <c r="A580">
        <v>93518</v>
      </c>
      <c r="B580" t="s">
        <v>1674</v>
      </c>
      <c r="C580" t="s">
        <v>75</v>
      </c>
      <c r="D580">
        <v>0</v>
      </c>
      <c r="F580" t="s">
        <v>595</v>
      </c>
      <c r="G580" t="s">
        <v>162</v>
      </c>
      <c r="H580" t="s">
        <v>1675</v>
      </c>
      <c r="I580" t="s">
        <v>37</v>
      </c>
      <c r="J580" t="s">
        <v>1676</v>
      </c>
      <c r="K580" t="s">
        <v>1677</v>
      </c>
      <c r="L580" t="s">
        <v>1678</v>
      </c>
      <c r="M580" t="s">
        <v>34</v>
      </c>
      <c r="N580" t="s">
        <v>34</v>
      </c>
      <c r="O580" t="s">
        <v>1031</v>
      </c>
      <c r="P580" t="s">
        <v>1679</v>
      </c>
      <c r="Q580" t="s">
        <v>985</v>
      </c>
      <c r="R580" t="s">
        <v>127</v>
      </c>
      <c r="S580" t="s">
        <v>108</v>
      </c>
      <c r="T580" t="s">
        <v>133</v>
      </c>
      <c r="U580" t="s">
        <v>134</v>
      </c>
      <c r="X580">
        <v>1</v>
      </c>
      <c r="Y580">
        <v>0</v>
      </c>
      <c r="Z580">
        <v>0</v>
      </c>
      <c r="AA580">
        <v>0</v>
      </c>
      <c r="AB580">
        <v>12325</v>
      </c>
      <c r="AC580" t="s">
        <v>47</v>
      </c>
      <c r="AD580">
        <f>+VLOOKUP(T580,items!$A$2:$D$1255,4,0)</f>
        <v>0</v>
      </c>
      <c r="AE580">
        <f>+VLOOKUP(T580,Tabla1[],5,0)</f>
        <v>0</v>
      </c>
      <c r="AF580">
        <f t="shared" si="9"/>
        <v>10</v>
      </c>
    </row>
    <row r="581" spans="1:32" x14ac:dyDescent="0.25">
      <c r="A581">
        <v>93518</v>
      </c>
      <c r="B581" t="s">
        <v>1674</v>
      </c>
      <c r="C581" t="s">
        <v>75</v>
      </c>
      <c r="D581">
        <v>0</v>
      </c>
      <c r="F581" t="s">
        <v>595</v>
      </c>
      <c r="G581" t="s">
        <v>162</v>
      </c>
      <c r="H581" t="s">
        <v>1675</v>
      </c>
      <c r="I581" t="s">
        <v>37</v>
      </c>
      <c r="J581" t="s">
        <v>1676</v>
      </c>
      <c r="K581" t="s">
        <v>1677</v>
      </c>
      <c r="L581" t="s">
        <v>1678</v>
      </c>
      <c r="M581" t="s">
        <v>34</v>
      </c>
      <c r="N581" t="s">
        <v>34</v>
      </c>
      <c r="O581" t="s">
        <v>1031</v>
      </c>
      <c r="P581" t="s">
        <v>1679</v>
      </c>
      <c r="Q581" t="s">
        <v>985</v>
      </c>
      <c r="R581" t="s">
        <v>127</v>
      </c>
      <c r="S581" t="s">
        <v>108</v>
      </c>
      <c r="T581" t="s">
        <v>153</v>
      </c>
      <c r="U581" t="s">
        <v>154</v>
      </c>
      <c r="X581">
        <v>1</v>
      </c>
      <c r="Y581">
        <v>0</v>
      </c>
      <c r="Z581">
        <v>0</v>
      </c>
      <c r="AA581">
        <v>0</v>
      </c>
      <c r="AB581">
        <v>60988</v>
      </c>
      <c r="AC581" t="s">
        <v>47</v>
      </c>
      <c r="AD581">
        <f>+VLOOKUP(T581,items!$A$2:$D$1255,4,0)</f>
        <v>0</v>
      </c>
      <c r="AE581">
        <f>+VLOOKUP(T581,Tabla1[],5,0)</f>
        <v>0</v>
      </c>
      <c r="AF581">
        <f t="shared" si="9"/>
        <v>10</v>
      </c>
    </row>
    <row r="582" spans="1:32" x14ac:dyDescent="0.25">
      <c r="A582">
        <v>93518</v>
      </c>
      <c r="B582" t="s">
        <v>1674</v>
      </c>
      <c r="C582" t="s">
        <v>75</v>
      </c>
      <c r="D582">
        <v>0</v>
      </c>
      <c r="F582" t="s">
        <v>595</v>
      </c>
      <c r="G582" t="s">
        <v>162</v>
      </c>
      <c r="H582" t="s">
        <v>1675</v>
      </c>
      <c r="I582" t="s">
        <v>37</v>
      </c>
      <c r="J582" t="s">
        <v>1676</v>
      </c>
      <c r="K582" t="s">
        <v>1677</v>
      </c>
      <c r="L582" t="s">
        <v>1678</v>
      </c>
      <c r="M582" t="s">
        <v>34</v>
      </c>
      <c r="N582" t="s">
        <v>34</v>
      </c>
      <c r="O582" t="s">
        <v>1031</v>
      </c>
      <c r="P582" t="s">
        <v>1679</v>
      </c>
      <c r="Q582" t="s">
        <v>985</v>
      </c>
      <c r="R582" t="s">
        <v>127</v>
      </c>
      <c r="S582" t="s">
        <v>108</v>
      </c>
      <c r="T582" t="s">
        <v>1284</v>
      </c>
      <c r="U582" t="s">
        <v>1285</v>
      </c>
      <c r="X582">
        <v>1</v>
      </c>
      <c r="Y582">
        <v>0</v>
      </c>
      <c r="Z582">
        <v>0</v>
      </c>
      <c r="AA582">
        <v>0</v>
      </c>
      <c r="AB582">
        <v>225000</v>
      </c>
      <c r="AC582" t="s">
        <v>47</v>
      </c>
      <c r="AD582">
        <f>+VLOOKUP(T582,items!$A$2:$D$1255,4,0)</f>
        <v>0</v>
      </c>
      <c r="AE582">
        <f>+VLOOKUP(T582,Tabla1[],5,0)</f>
        <v>0</v>
      </c>
      <c r="AF582">
        <f t="shared" si="9"/>
        <v>10</v>
      </c>
    </row>
    <row r="583" spans="1:32" x14ac:dyDescent="0.25">
      <c r="A583">
        <v>93520</v>
      </c>
      <c r="B583" t="s">
        <v>1680</v>
      </c>
      <c r="C583" t="s">
        <v>33</v>
      </c>
      <c r="D583">
        <v>0</v>
      </c>
      <c r="F583" t="s">
        <v>595</v>
      </c>
      <c r="G583" t="s">
        <v>595</v>
      </c>
      <c r="H583" t="s">
        <v>1681</v>
      </c>
      <c r="I583" t="s">
        <v>37</v>
      </c>
      <c r="J583" t="s">
        <v>1682</v>
      </c>
      <c r="K583" t="s">
        <v>1683</v>
      </c>
      <c r="L583" t="s">
        <v>1684</v>
      </c>
      <c r="M583" t="s">
        <v>944</v>
      </c>
      <c r="N583" t="s">
        <v>944</v>
      </c>
      <c r="O583" t="s">
        <v>862</v>
      </c>
      <c r="P583" t="s">
        <v>460</v>
      </c>
      <c r="Q583" t="s">
        <v>206</v>
      </c>
      <c r="R583" t="s">
        <v>63</v>
      </c>
      <c r="S583" t="s">
        <v>44</v>
      </c>
      <c r="T583" t="s">
        <v>1685</v>
      </c>
      <c r="U583" t="s">
        <v>1686</v>
      </c>
      <c r="V583" t="s">
        <v>1687</v>
      </c>
      <c r="X583">
        <v>1</v>
      </c>
      <c r="Y583">
        <v>0</v>
      </c>
      <c r="Z583">
        <v>0</v>
      </c>
      <c r="AA583">
        <v>0</v>
      </c>
      <c r="AB583">
        <v>487216</v>
      </c>
      <c r="AC583" t="s">
        <v>47</v>
      </c>
      <c r="AD583" t="str">
        <f>+VLOOKUP(T583,items!$A$2:$D$1255,4,0)</f>
        <v>MUEBLES</v>
      </c>
      <c r="AE583">
        <f>+VLOOKUP(T583,Tabla1[],5,0)</f>
        <v>0</v>
      </c>
      <c r="AF583">
        <f t="shared" si="9"/>
        <v>6</v>
      </c>
    </row>
    <row r="584" spans="1:32" x14ac:dyDescent="0.25">
      <c r="A584">
        <v>93520</v>
      </c>
      <c r="B584" t="s">
        <v>1680</v>
      </c>
      <c r="C584" t="s">
        <v>33</v>
      </c>
      <c r="D584">
        <v>0</v>
      </c>
      <c r="F584" t="s">
        <v>595</v>
      </c>
      <c r="G584" t="s">
        <v>595</v>
      </c>
      <c r="H584" t="s">
        <v>1681</v>
      </c>
      <c r="I584" t="s">
        <v>37</v>
      </c>
      <c r="J584" t="s">
        <v>1682</v>
      </c>
      <c r="K584" t="s">
        <v>1683</v>
      </c>
      <c r="L584" t="s">
        <v>1684</v>
      </c>
      <c r="M584" t="s">
        <v>944</v>
      </c>
      <c r="N584" t="s">
        <v>944</v>
      </c>
      <c r="O584" t="s">
        <v>862</v>
      </c>
      <c r="P584" t="s">
        <v>460</v>
      </c>
      <c r="Q584" t="s">
        <v>206</v>
      </c>
      <c r="R584" t="s">
        <v>63</v>
      </c>
      <c r="S584" t="s">
        <v>44</v>
      </c>
      <c r="T584" t="s">
        <v>1685</v>
      </c>
      <c r="U584" t="s">
        <v>1686</v>
      </c>
      <c r="V584" t="s">
        <v>1687</v>
      </c>
      <c r="X584">
        <v>1</v>
      </c>
      <c r="Y584">
        <v>0</v>
      </c>
      <c r="Z584">
        <v>0</v>
      </c>
      <c r="AA584">
        <v>0</v>
      </c>
      <c r="AB584">
        <v>487216</v>
      </c>
      <c r="AC584" t="s">
        <v>47</v>
      </c>
      <c r="AD584" t="str">
        <f>+VLOOKUP(T584,items!$A$2:$D$1255,4,0)</f>
        <v>MUEBLES</v>
      </c>
      <c r="AE584">
        <f>+VLOOKUP(T584,Tabla1[],5,0)</f>
        <v>0</v>
      </c>
      <c r="AF584">
        <f t="shared" si="9"/>
        <v>6</v>
      </c>
    </row>
    <row r="585" spans="1:32" x14ac:dyDescent="0.25">
      <c r="A585">
        <v>93520</v>
      </c>
      <c r="B585" t="s">
        <v>1680</v>
      </c>
      <c r="C585" t="s">
        <v>33</v>
      </c>
      <c r="D585">
        <v>0</v>
      </c>
      <c r="F585" t="s">
        <v>595</v>
      </c>
      <c r="G585" t="s">
        <v>595</v>
      </c>
      <c r="H585" t="s">
        <v>1681</v>
      </c>
      <c r="I585" t="s">
        <v>37</v>
      </c>
      <c r="J585" t="s">
        <v>1682</v>
      </c>
      <c r="K585" t="s">
        <v>1683</v>
      </c>
      <c r="L585" t="s">
        <v>1684</v>
      </c>
      <c r="M585" t="s">
        <v>944</v>
      </c>
      <c r="N585" t="s">
        <v>944</v>
      </c>
      <c r="O585" t="s">
        <v>862</v>
      </c>
      <c r="P585" t="s">
        <v>460</v>
      </c>
      <c r="Q585" t="s">
        <v>206</v>
      </c>
      <c r="R585" t="s">
        <v>63</v>
      </c>
      <c r="S585" t="s">
        <v>44</v>
      </c>
      <c r="T585" t="s">
        <v>1688</v>
      </c>
      <c r="U585" t="s">
        <v>1689</v>
      </c>
      <c r="W585" t="s">
        <v>114</v>
      </c>
      <c r="X585">
        <v>1</v>
      </c>
      <c r="Y585">
        <v>0</v>
      </c>
      <c r="Z585">
        <v>0</v>
      </c>
      <c r="AA585">
        <v>0</v>
      </c>
      <c r="AB585">
        <v>934717</v>
      </c>
      <c r="AC585" t="s">
        <v>47</v>
      </c>
      <c r="AD585" t="str">
        <f>+VLOOKUP(T585,items!$A$2:$D$1255,4,0)</f>
        <v>MUEBLES</v>
      </c>
      <c r="AE585">
        <f>+VLOOKUP(T585,Tabla1[],5,0)</f>
        <v>0</v>
      </c>
      <c r="AF585">
        <f t="shared" si="9"/>
        <v>6</v>
      </c>
    </row>
    <row r="586" spans="1:32" x14ac:dyDescent="0.25">
      <c r="A586">
        <v>93521</v>
      </c>
      <c r="B586" t="s">
        <v>1690</v>
      </c>
      <c r="C586" t="s">
        <v>75</v>
      </c>
      <c r="D586">
        <v>0</v>
      </c>
      <c r="F586" t="s">
        <v>595</v>
      </c>
      <c r="G586" t="s">
        <v>595</v>
      </c>
      <c r="H586" t="s">
        <v>1691</v>
      </c>
      <c r="I586" t="s">
        <v>37</v>
      </c>
      <c r="J586" t="s">
        <v>1692</v>
      </c>
      <c r="K586" t="s">
        <v>1693</v>
      </c>
      <c r="L586" t="s">
        <v>37</v>
      </c>
      <c r="M586" t="s">
        <v>596</v>
      </c>
      <c r="N586" t="s">
        <v>596</v>
      </c>
      <c r="O586" t="s">
        <v>597</v>
      </c>
      <c r="P586" t="s">
        <v>200</v>
      </c>
      <c r="Q586" t="s">
        <v>200</v>
      </c>
      <c r="R586" t="s">
        <v>43</v>
      </c>
      <c r="S586" t="s">
        <v>164</v>
      </c>
      <c r="T586" t="s">
        <v>1694</v>
      </c>
      <c r="U586" t="s">
        <v>1168</v>
      </c>
      <c r="X586">
        <v>48</v>
      </c>
      <c r="Y586">
        <v>0</v>
      </c>
      <c r="Z586">
        <v>0</v>
      </c>
      <c r="AA586">
        <v>0</v>
      </c>
      <c r="AB586">
        <v>2400000</v>
      </c>
      <c r="AC586" t="s">
        <v>47</v>
      </c>
      <c r="AD586">
        <f>+VLOOKUP(T586,items!$A$2:$D$1255,4,0)</f>
        <v>0</v>
      </c>
      <c r="AE586">
        <f>+VLOOKUP(T586,Tabla1[],5,0)</f>
        <v>0</v>
      </c>
      <c r="AF586">
        <f t="shared" si="9"/>
        <v>5</v>
      </c>
    </row>
    <row r="587" spans="1:32" x14ac:dyDescent="0.25">
      <c r="A587">
        <v>93521</v>
      </c>
      <c r="B587" t="s">
        <v>1690</v>
      </c>
      <c r="C587" t="s">
        <v>75</v>
      </c>
      <c r="D587">
        <v>0</v>
      </c>
      <c r="F587" t="s">
        <v>595</v>
      </c>
      <c r="G587" t="s">
        <v>595</v>
      </c>
      <c r="H587" t="s">
        <v>1691</v>
      </c>
      <c r="I587" t="s">
        <v>37</v>
      </c>
      <c r="J587" t="s">
        <v>1692</v>
      </c>
      <c r="K587" t="s">
        <v>1693</v>
      </c>
      <c r="L587" t="s">
        <v>37</v>
      </c>
      <c r="M587" t="s">
        <v>596</v>
      </c>
      <c r="N587" t="s">
        <v>596</v>
      </c>
      <c r="O587" t="s">
        <v>597</v>
      </c>
      <c r="P587" t="s">
        <v>200</v>
      </c>
      <c r="Q587" t="s">
        <v>200</v>
      </c>
      <c r="R587" t="s">
        <v>43</v>
      </c>
      <c r="S587" t="s">
        <v>164</v>
      </c>
      <c r="T587" t="s">
        <v>1469</v>
      </c>
      <c r="U587" t="s">
        <v>578</v>
      </c>
      <c r="X587">
        <v>96</v>
      </c>
      <c r="Y587">
        <v>0</v>
      </c>
      <c r="Z587">
        <v>0</v>
      </c>
      <c r="AA587">
        <v>0</v>
      </c>
      <c r="AB587">
        <v>4800000</v>
      </c>
      <c r="AC587" t="s">
        <v>47</v>
      </c>
      <c r="AD587">
        <f>+VLOOKUP(T587,items!$A$2:$D$1255,4,0)</f>
        <v>0</v>
      </c>
      <c r="AE587">
        <f>+VLOOKUP(T587,Tabla1[],5,0)</f>
        <v>0</v>
      </c>
      <c r="AF587">
        <f t="shared" si="9"/>
        <v>5</v>
      </c>
    </row>
    <row r="588" spans="1:32" x14ac:dyDescent="0.25">
      <c r="A588">
        <v>93523</v>
      </c>
      <c r="B588" t="s">
        <v>1695</v>
      </c>
      <c r="C588" t="s">
        <v>75</v>
      </c>
      <c r="D588">
        <v>0</v>
      </c>
      <c r="F588" t="s">
        <v>595</v>
      </c>
      <c r="G588" t="s">
        <v>944</v>
      </c>
      <c r="H588" t="s">
        <v>1696</v>
      </c>
      <c r="I588" t="s">
        <v>37</v>
      </c>
      <c r="J588" t="s">
        <v>1697</v>
      </c>
      <c r="K588" t="s">
        <v>1698</v>
      </c>
      <c r="L588" t="s">
        <v>37</v>
      </c>
      <c r="M588" t="s">
        <v>597</v>
      </c>
      <c r="N588" t="s">
        <v>597</v>
      </c>
      <c r="O588" t="s">
        <v>598</v>
      </c>
      <c r="P588" t="s">
        <v>205</v>
      </c>
      <c r="Q588" t="s">
        <v>205</v>
      </c>
      <c r="R588" t="s">
        <v>43</v>
      </c>
      <c r="S588" t="s">
        <v>164</v>
      </c>
      <c r="T588" t="s">
        <v>1381</v>
      </c>
      <c r="U588" t="s">
        <v>1382</v>
      </c>
      <c r="X588">
        <v>1</v>
      </c>
      <c r="Y588">
        <v>0</v>
      </c>
      <c r="Z588">
        <v>0</v>
      </c>
      <c r="AA588">
        <v>0</v>
      </c>
      <c r="AB588">
        <v>391000</v>
      </c>
      <c r="AC588" t="s">
        <v>47</v>
      </c>
      <c r="AD588">
        <f>+VLOOKUP(T588,items!$A$2:$D$1255,4,0)</f>
        <v>0</v>
      </c>
      <c r="AE588">
        <f>+VLOOKUP(T588,Tabla1[],5,0)</f>
        <v>0</v>
      </c>
      <c r="AF588">
        <f t="shared" si="9"/>
        <v>5</v>
      </c>
    </row>
    <row r="589" spans="1:32" x14ac:dyDescent="0.25">
      <c r="A589">
        <v>93523</v>
      </c>
      <c r="B589" t="s">
        <v>1695</v>
      </c>
      <c r="C589" t="s">
        <v>75</v>
      </c>
      <c r="D589">
        <v>0</v>
      </c>
      <c r="F589" t="s">
        <v>595</v>
      </c>
      <c r="G589" t="s">
        <v>944</v>
      </c>
      <c r="H589" t="s">
        <v>1696</v>
      </c>
      <c r="I589" t="s">
        <v>37</v>
      </c>
      <c r="J589" t="s">
        <v>1697</v>
      </c>
      <c r="K589" t="s">
        <v>1698</v>
      </c>
      <c r="L589" t="s">
        <v>37</v>
      </c>
      <c r="M589" t="s">
        <v>597</v>
      </c>
      <c r="N589" t="s">
        <v>597</v>
      </c>
      <c r="O589" t="s">
        <v>598</v>
      </c>
      <c r="P589" t="s">
        <v>205</v>
      </c>
      <c r="Q589" t="s">
        <v>205</v>
      </c>
      <c r="R589" t="s">
        <v>43</v>
      </c>
      <c r="S589" t="s">
        <v>164</v>
      </c>
      <c r="T589" t="s">
        <v>1290</v>
      </c>
      <c r="U589" t="s">
        <v>1291</v>
      </c>
      <c r="X589">
        <v>1</v>
      </c>
      <c r="Y589">
        <v>0</v>
      </c>
      <c r="Z589">
        <v>0</v>
      </c>
      <c r="AA589">
        <v>0</v>
      </c>
      <c r="AB589">
        <v>67227</v>
      </c>
      <c r="AC589" t="s">
        <v>47</v>
      </c>
      <c r="AD589">
        <f>+VLOOKUP(T589,items!$A$2:$D$1255,4,0)</f>
        <v>0</v>
      </c>
      <c r="AE589">
        <f>+VLOOKUP(T589,Tabla1[],5,0)</f>
        <v>0</v>
      </c>
      <c r="AF589">
        <f t="shared" si="9"/>
        <v>5</v>
      </c>
    </row>
    <row r="590" spans="1:32" x14ac:dyDescent="0.25">
      <c r="A590">
        <v>93525</v>
      </c>
      <c r="B590" t="s">
        <v>1699</v>
      </c>
      <c r="C590" t="s">
        <v>33</v>
      </c>
      <c r="D590">
        <v>0</v>
      </c>
      <c r="F590" t="s">
        <v>595</v>
      </c>
      <c r="G590" t="s">
        <v>595</v>
      </c>
      <c r="H590" t="s">
        <v>1700</v>
      </c>
      <c r="I590" t="s">
        <v>37</v>
      </c>
      <c r="J590" t="s">
        <v>1701</v>
      </c>
      <c r="K590" t="s">
        <v>1702</v>
      </c>
      <c r="L590" t="s">
        <v>1703</v>
      </c>
      <c r="M590" t="s">
        <v>944</v>
      </c>
      <c r="N590" t="s">
        <v>944</v>
      </c>
      <c r="O590" t="s">
        <v>862</v>
      </c>
      <c r="P590" t="s">
        <v>460</v>
      </c>
      <c r="Q590" t="s">
        <v>587</v>
      </c>
      <c r="R590" t="s">
        <v>127</v>
      </c>
      <c r="S590" t="s">
        <v>44</v>
      </c>
      <c r="T590" t="s">
        <v>1704</v>
      </c>
      <c r="U590" t="s">
        <v>1705</v>
      </c>
      <c r="V590" t="s">
        <v>867</v>
      </c>
      <c r="X590">
        <v>1</v>
      </c>
      <c r="Y590">
        <v>0</v>
      </c>
      <c r="Z590">
        <v>0</v>
      </c>
      <c r="AA590">
        <v>0</v>
      </c>
      <c r="AB590">
        <v>2657496</v>
      </c>
      <c r="AC590" t="s">
        <v>47</v>
      </c>
      <c r="AD590" t="str">
        <f>+VLOOKUP(T590,items!$A$2:$D$1255,4,0)</f>
        <v>MUEBLES</v>
      </c>
      <c r="AE590">
        <f>+VLOOKUP(T590,Tabla1[],5,0)</f>
        <v>0</v>
      </c>
      <c r="AF590">
        <f t="shared" si="9"/>
        <v>6</v>
      </c>
    </row>
    <row r="591" spans="1:32" x14ac:dyDescent="0.25">
      <c r="A591">
        <v>93525</v>
      </c>
      <c r="B591" t="s">
        <v>1699</v>
      </c>
      <c r="C591" t="s">
        <v>33</v>
      </c>
      <c r="D591">
        <v>0</v>
      </c>
      <c r="F591" t="s">
        <v>595</v>
      </c>
      <c r="G591" t="s">
        <v>595</v>
      </c>
      <c r="H591" t="s">
        <v>1700</v>
      </c>
      <c r="I591" t="s">
        <v>37</v>
      </c>
      <c r="J591" t="s">
        <v>1701</v>
      </c>
      <c r="K591" t="s">
        <v>1702</v>
      </c>
      <c r="L591" t="s">
        <v>1703</v>
      </c>
      <c r="M591" t="s">
        <v>944</v>
      </c>
      <c r="N591" t="s">
        <v>944</v>
      </c>
      <c r="O591" t="s">
        <v>862</v>
      </c>
      <c r="P591" t="s">
        <v>460</v>
      </c>
      <c r="Q591" t="s">
        <v>587</v>
      </c>
      <c r="R591" t="s">
        <v>127</v>
      </c>
      <c r="S591" t="s">
        <v>44</v>
      </c>
      <c r="T591" t="s">
        <v>872</v>
      </c>
      <c r="U591" t="s">
        <v>873</v>
      </c>
      <c r="X591">
        <v>1</v>
      </c>
      <c r="Y591">
        <v>0</v>
      </c>
      <c r="Z591">
        <v>0</v>
      </c>
      <c r="AA591">
        <v>0</v>
      </c>
      <c r="AB591">
        <v>622048</v>
      </c>
      <c r="AC591" t="s">
        <v>47</v>
      </c>
      <c r="AD591" t="str">
        <f>+VLOOKUP(T591,items!$A$2:$D$1255,4,0)</f>
        <v>MUEBLES</v>
      </c>
      <c r="AE591">
        <f>+VLOOKUP(T591,Tabla1[],5,0)</f>
        <v>0</v>
      </c>
      <c r="AF591">
        <f t="shared" si="9"/>
        <v>6</v>
      </c>
    </row>
    <row r="592" spans="1:32" x14ac:dyDescent="0.25">
      <c r="A592">
        <v>93527</v>
      </c>
      <c r="B592" t="s">
        <v>1706</v>
      </c>
      <c r="C592" t="s">
        <v>33</v>
      </c>
      <c r="D592">
        <v>0</v>
      </c>
      <c r="F592" t="s">
        <v>595</v>
      </c>
      <c r="G592" t="s">
        <v>292</v>
      </c>
      <c r="H592" t="s">
        <v>1707</v>
      </c>
      <c r="I592" t="s">
        <v>37</v>
      </c>
      <c r="J592" t="s">
        <v>1708</v>
      </c>
      <c r="K592" t="s">
        <v>1709</v>
      </c>
      <c r="L592" t="s">
        <v>1710</v>
      </c>
      <c r="M592" t="s">
        <v>454</v>
      </c>
      <c r="N592" t="s">
        <v>454</v>
      </c>
      <c r="O592" t="s">
        <v>836</v>
      </c>
      <c r="P592" t="s">
        <v>463</v>
      </c>
      <c r="Q592" t="s">
        <v>364</v>
      </c>
      <c r="R592" t="s">
        <v>63</v>
      </c>
      <c r="S592" t="s">
        <v>256</v>
      </c>
      <c r="T592" t="s">
        <v>1711</v>
      </c>
      <c r="U592" t="s">
        <v>1712</v>
      </c>
      <c r="V592" t="s">
        <v>828</v>
      </c>
      <c r="X592">
        <v>1</v>
      </c>
      <c r="Y592">
        <v>0</v>
      </c>
      <c r="Z592">
        <v>0</v>
      </c>
      <c r="AA592">
        <v>0</v>
      </c>
      <c r="AB592">
        <v>1528300</v>
      </c>
      <c r="AC592" t="s">
        <v>47</v>
      </c>
      <c r="AD592">
        <f>+VLOOKUP(T592,items!$A$2:$D$1255,4,0)</f>
        <v>0</v>
      </c>
      <c r="AE592">
        <f>+VLOOKUP(T592,Tabla1[],5,0)</f>
        <v>0</v>
      </c>
      <c r="AF592">
        <f t="shared" si="9"/>
        <v>7</v>
      </c>
    </row>
    <row r="593" spans="1:32" x14ac:dyDescent="0.25">
      <c r="A593">
        <v>93527</v>
      </c>
      <c r="B593" t="s">
        <v>1706</v>
      </c>
      <c r="C593" t="s">
        <v>33</v>
      </c>
      <c r="D593">
        <v>0</v>
      </c>
      <c r="F593" t="s">
        <v>595</v>
      </c>
      <c r="G593" t="s">
        <v>292</v>
      </c>
      <c r="H593" t="s">
        <v>1707</v>
      </c>
      <c r="I593" t="s">
        <v>37</v>
      </c>
      <c r="J593" t="s">
        <v>1708</v>
      </c>
      <c r="K593" t="s">
        <v>1709</v>
      </c>
      <c r="L593" t="s">
        <v>1710</v>
      </c>
      <c r="M593" t="s">
        <v>454</v>
      </c>
      <c r="N593" t="s">
        <v>454</v>
      </c>
      <c r="O593" t="s">
        <v>836</v>
      </c>
      <c r="P593" t="s">
        <v>463</v>
      </c>
      <c r="Q593" t="s">
        <v>364</v>
      </c>
      <c r="R593" t="s">
        <v>63</v>
      </c>
      <c r="S593" t="s">
        <v>256</v>
      </c>
      <c r="T593" t="s">
        <v>50</v>
      </c>
      <c r="U593" t="s">
        <v>51</v>
      </c>
      <c r="X593">
        <v>1</v>
      </c>
      <c r="Y593">
        <v>0</v>
      </c>
      <c r="Z593">
        <v>0</v>
      </c>
      <c r="AA593">
        <v>0</v>
      </c>
      <c r="AB593">
        <v>60000</v>
      </c>
      <c r="AC593" t="s">
        <v>47</v>
      </c>
      <c r="AD593" t="e">
        <f>+VLOOKUP(T593,items!$A$2:$D$1255,4,0)</f>
        <v>#N/A</v>
      </c>
      <c r="AE593" t="e">
        <f>+VLOOKUP(T593,Tabla1[],5,0)</f>
        <v>#N/A</v>
      </c>
      <c r="AF593">
        <f t="shared" si="9"/>
        <v>7</v>
      </c>
    </row>
    <row r="594" spans="1:32" x14ac:dyDescent="0.25">
      <c r="A594">
        <v>93529</v>
      </c>
      <c r="B594" t="s">
        <v>1377</v>
      </c>
      <c r="C594" t="s">
        <v>75</v>
      </c>
      <c r="D594">
        <v>0</v>
      </c>
      <c r="F594" t="s">
        <v>595</v>
      </c>
      <c r="G594" t="s">
        <v>595</v>
      </c>
      <c r="H594" t="s">
        <v>1713</v>
      </c>
      <c r="I594" t="s">
        <v>37</v>
      </c>
      <c r="J594" t="s">
        <v>1714</v>
      </c>
      <c r="K594" t="s">
        <v>1715</v>
      </c>
      <c r="L594" t="s">
        <v>37</v>
      </c>
      <c r="M594" t="s">
        <v>596</v>
      </c>
      <c r="N594" t="s">
        <v>596</v>
      </c>
      <c r="O594" t="s">
        <v>597</v>
      </c>
      <c r="P594" t="s">
        <v>200</v>
      </c>
      <c r="Q594" t="s">
        <v>200</v>
      </c>
      <c r="R594" t="s">
        <v>43</v>
      </c>
      <c r="S594" t="s">
        <v>164</v>
      </c>
      <c r="T594" t="s">
        <v>1469</v>
      </c>
      <c r="U594" t="s">
        <v>578</v>
      </c>
      <c r="X594">
        <v>16</v>
      </c>
      <c r="Y594">
        <v>0</v>
      </c>
      <c r="Z594">
        <v>0</v>
      </c>
      <c r="AA594">
        <v>0</v>
      </c>
      <c r="AB594">
        <v>841600</v>
      </c>
      <c r="AC594" t="s">
        <v>47</v>
      </c>
      <c r="AD594">
        <f>+VLOOKUP(T594,items!$A$2:$D$1255,4,0)</f>
        <v>0</v>
      </c>
      <c r="AE594">
        <f>+VLOOKUP(T594,Tabla1[],5,0)</f>
        <v>0</v>
      </c>
      <c r="AF594">
        <f t="shared" si="9"/>
        <v>5</v>
      </c>
    </row>
    <row r="595" spans="1:32" x14ac:dyDescent="0.25">
      <c r="A595">
        <v>93544</v>
      </c>
      <c r="B595" t="s">
        <v>1716</v>
      </c>
      <c r="C595" t="s">
        <v>75</v>
      </c>
      <c r="D595">
        <v>0</v>
      </c>
      <c r="F595" t="s">
        <v>175</v>
      </c>
      <c r="G595" t="s">
        <v>454</v>
      </c>
      <c r="H595" t="s">
        <v>1717</v>
      </c>
      <c r="I595" t="s">
        <v>1718</v>
      </c>
      <c r="J595" t="s">
        <v>1719</v>
      </c>
      <c r="K595" t="s">
        <v>1720</v>
      </c>
      <c r="L595" t="s">
        <v>1721</v>
      </c>
      <c r="M595" t="s">
        <v>460</v>
      </c>
      <c r="N595" t="s">
        <v>835</v>
      </c>
      <c r="O595" t="s">
        <v>1722</v>
      </c>
      <c r="P595" t="s">
        <v>228</v>
      </c>
      <c r="Q595" t="s">
        <v>1261</v>
      </c>
      <c r="R595" t="s">
        <v>127</v>
      </c>
      <c r="S595" t="s">
        <v>256</v>
      </c>
      <c r="T595" t="s">
        <v>347</v>
      </c>
      <c r="U595" t="s">
        <v>348</v>
      </c>
      <c r="W595" t="s">
        <v>114</v>
      </c>
      <c r="X595">
        <v>1</v>
      </c>
      <c r="Y595">
        <v>24000</v>
      </c>
      <c r="Z595">
        <v>0</v>
      </c>
      <c r="AA595">
        <v>0</v>
      </c>
      <c r="AB595">
        <v>4816500</v>
      </c>
      <c r="AC595" t="s">
        <v>47</v>
      </c>
      <c r="AD595">
        <f>+VLOOKUP(T595,items!$A$2:$D$1255,4,0)</f>
        <v>0</v>
      </c>
      <c r="AE595">
        <f>+VLOOKUP(T595,Tabla1[],5,0)</f>
        <v>0</v>
      </c>
      <c r="AF595">
        <f t="shared" si="9"/>
        <v>6</v>
      </c>
    </row>
    <row r="596" spans="1:32" x14ac:dyDescent="0.25">
      <c r="A596">
        <v>93544</v>
      </c>
      <c r="B596" t="s">
        <v>1716</v>
      </c>
      <c r="C596" t="s">
        <v>75</v>
      </c>
      <c r="D596">
        <v>0</v>
      </c>
      <c r="F596" t="s">
        <v>175</v>
      </c>
      <c r="G596" t="s">
        <v>454</v>
      </c>
      <c r="H596" t="s">
        <v>1717</v>
      </c>
      <c r="I596" t="s">
        <v>1718</v>
      </c>
      <c r="J596" t="s">
        <v>1719</v>
      </c>
      <c r="K596" t="s">
        <v>1720</v>
      </c>
      <c r="L596" t="s">
        <v>1721</v>
      </c>
      <c r="M596" t="s">
        <v>460</v>
      </c>
      <c r="N596" t="s">
        <v>835</v>
      </c>
      <c r="O596" t="s">
        <v>1722</v>
      </c>
      <c r="P596" t="s">
        <v>228</v>
      </c>
      <c r="Q596" t="s">
        <v>1261</v>
      </c>
      <c r="R596" t="s">
        <v>127</v>
      </c>
      <c r="S596" t="s">
        <v>256</v>
      </c>
      <c r="T596" t="s">
        <v>347</v>
      </c>
      <c r="U596" t="s">
        <v>348</v>
      </c>
      <c r="W596" t="s">
        <v>114</v>
      </c>
      <c r="X596">
        <v>1</v>
      </c>
      <c r="Y596">
        <v>4000</v>
      </c>
      <c r="Z596">
        <v>0</v>
      </c>
      <c r="AA596">
        <v>0</v>
      </c>
      <c r="AB596">
        <v>1006500</v>
      </c>
      <c r="AC596" t="s">
        <v>47</v>
      </c>
      <c r="AD596">
        <f>+VLOOKUP(T596,items!$A$2:$D$1255,4,0)</f>
        <v>0</v>
      </c>
      <c r="AE596">
        <f>+VLOOKUP(T596,Tabla1[],5,0)</f>
        <v>0</v>
      </c>
      <c r="AF596">
        <f t="shared" si="9"/>
        <v>6</v>
      </c>
    </row>
    <row r="597" spans="1:32" x14ac:dyDescent="0.25">
      <c r="A597">
        <v>93544</v>
      </c>
      <c r="B597" t="s">
        <v>1716</v>
      </c>
      <c r="C597" t="s">
        <v>75</v>
      </c>
      <c r="D597">
        <v>0</v>
      </c>
      <c r="F597" t="s">
        <v>175</v>
      </c>
      <c r="G597" t="s">
        <v>454</v>
      </c>
      <c r="H597" t="s">
        <v>1717</v>
      </c>
      <c r="I597" t="s">
        <v>1718</v>
      </c>
      <c r="J597" t="s">
        <v>1719</v>
      </c>
      <c r="K597" t="s">
        <v>1720</v>
      </c>
      <c r="L597" t="s">
        <v>1721</v>
      </c>
      <c r="M597" t="s">
        <v>460</v>
      </c>
      <c r="N597" t="s">
        <v>835</v>
      </c>
      <c r="O597" t="s">
        <v>1722</v>
      </c>
      <c r="P597" t="s">
        <v>228</v>
      </c>
      <c r="Q597" t="s">
        <v>1261</v>
      </c>
      <c r="R597" t="s">
        <v>127</v>
      </c>
      <c r="S597" t="s">
        <v>256</v>
      </c>
      <c r="T597" t="s">
        <v>1723</v>
      </c>
      <c r="U597" t="s">
        <v>1724</v>
      </c>
      <c r="V597" t="s">
        <v>244</v>
      </c>
      <c r="W597" t="s">
        <v>114</v>
      </c>
      <c r="X597">
        <v>1</v>
      </c>
      <c r="Y597">
        <v>4000</v>
      </c>
      <c r="Z597">
        <v>0</v>
      </c>
      <c r="AA597">
        <v>5000</v>
      </c>
      <c r="AB597">
        <v>24523938</v>
      </c>
      <c r="AC597" t="s">
        <v>47</v>
      </c>
      <c r="AD597" t="str">
        <f>+VLOOKUP(T597,items!$A$2:$D$1255,4,0)</f>
        <v>PERGOLA</v>
      </c>
      <c r="AE597" t="str">
        <f>+VLOOKUP(T597,Tabla1[],5,0)</f>
        <v>CLASSIC</v>
      </c>
      <c r="AF597">
        <f t="shared" si="9"/>
        <v>6</v>
      </c>
    </row>
    <row r="598" spans="1:32" x14ac:dyDescent="0.25">
      <c r="A598">
        <v>93544</v>
      </c>
      <c r="B598" t="s">
        <v>1716</v>
      </c>
      <c r="C598" t="s">
        <v>75</v>
      </c>
      <c r="D598">
        <v>0</v>
      </c>
      <c r="F598" t="s">
        <v>175</v>
      </c>
      <c r="G598" t="s">
        <v>454</v>
      </c>
      <c r="H598" t="s">
        <v>1717</v>
      </c>
      <c r="I598" t="s">
        <v>1718</v>
      </c>
      <c r="J598" t="s">
        <v>1719</v>
      </c>
      <c r="K598" t="s">
        <v>1720</v>
      </c>
      <c r="L598" t="s">
        <v>1721</v>
      </c>
      <c r="M598" t="s">
        <v>460</v>
      </c>
      <c r="N598" t="s">
        <v>835</v>
      </c>
      <c r="O598" t="s">
        <v>1722</v>
      </c>
      <c r="P598" t="s">
        <v>228</v>
      </c>
      <c r="Q598" t="s">
        <v>1261</v>
      </c>
      <c r="R598" t="s">
        <v>127</v>
      </c>
      <c r="S598" t="s">
        <v>256</v>
      </c>
      <c r="T598" t="s">
        <v>1723</v>
      </c>
      <c r="U598" t="s">
        <v>1724</v>
      </c>
      <c r="V598" t="s">
        <v>244</v>
      </c>
      <c r="W598" t="s">
        <v>114</v>
      </c>
      <c r="X598">
        <v>1</v>
      </c>
      <c r="Y598">
        <v>3500</v>
      </c>
      <c r="Z598">
        <v>0</v>
      </c>
      <c r="AA598">
        <v>5000</v>
      </c>
      <c r="AB598">
        <v>24085120</v>
      </c>
      <c r="AC598" t="s">
        <v>47</v>
      </c>
      <c r="AD598" t="str">
        <f>+VLOOKUP(T598,items!$A$2:$D$1255,4,0)</f>
        <v>PERGOLA</v>
      </c>
      <c r="AE598" t="str">
        <f>+VLOOKUP(T598,Tabla1[],5,0)</f>
        <v>CLASSIC</v>
      </c>
      <c r="AF598">
        <f t="shared" si="9"/>
        <v>6</v>
      </c>
    </row>
    <row r="599" spans="1:32" x14ac:dyDescent="0.25">
      <c r="A599">
        <v>93544</v>
      </c>
      <c r="B599" t="s">
        <v>1716</v>
      </c>
      <c r="C599" t="s">
        <v>75</v>
      </c>
      <c r="D599">
        <v>0</v>
      </c>
      <c r="F599" t="s">
        <v>175</v>
      </c>
      <c r="G599" t="s">
        <v>454</v>
      </c>
      <c r="H599" t="s">
        <v>1717</v>
      </c>
      <c r="I599" t="s">
        <v>1718</v>
      </c>
      <c r="J599" t="s">
        <v>1719</v>
      </c>
      <c r="K599" t="s">
        <v>1720</v>
      </c>
      <c r="L599" t="s">
        <v>1721</v>
      </c>
      <c r="M599" t="s">
        <v>460</v>
      </c>
      <c r="N599" t="s">
        <v>835</v>
      </c>
      <c r="O599" t="s">
        <v>1722</v>
      </c>
      <c r="P599" t="s">
        <v>228</v>
      </c>
      <c r="Q599" t="s">
        <v>1261</v>
      </c>
      <c r="R599" t="s">
        <v>127</v>
      </c>
      <c r="S599" t="s">
        <v>256</v>
      </c>
      <c r="T599" t="s">
        <v>1595</v>
      </c>
      <c r="U599" t="s">
        <v>1596</v>
      </c>
      <c r="V599" t="s">
        <v>244</v>
      </c>
      <c r="W599" t="s">
        <v>114</v>
      </c>
      <c r="X599">
        <v>1</v>
      </c>
      <c r="Y599">
        <v>4000</v>
      </c>
      <c r="Z599">
        <v>0</v>
      </c>
      <c r="AA599">
        <v>7000</v>
      </c>
      <c r="AB599">
        <v>33648082</v>
      </c>
      <c r="AC599" t="s">
        <v>47</v>
      </c>
      <c r="AD599" t="str">
        <f>+VLOOKUP(T599,items!$A$2:$D$1255,4,0)</f>
        <v>PERGOLA</v>
      </c>
      <c r="AE599" t="str">
        <f>+VLOOKUP(T599,Tabla1[],5,0)</f>
        <v>CLASSIC</v>
      </c>
      <c r="AF599">
        <f t="shared" si="9"/>
        <v>6</v>
      </c>
    </row>
    <row r="600" spans="1:32" x14ac:dyDescent="0.25">
      <c r="A600">
        <v>93544</v>
      </c>
      <c r="B600" t="s">
        <v>1716</v>
      </c>
      <c r="C600" t="s">
        <v>75</v>
      </c>
      <c r="D600">
        <v>0</v>
      </c>
      <c r="F600" t="s">
        <v>175</v>
      </c>
      <c r="G600" t="s">
        <v>454</v>
      </c>
      <c r="H600" t="s">
        <v>1717</v>
      </c>
      <c r="I600" t="s">
        <v>1718</v>
      </c>
      <c r="J600" t="s">
        <v>1719</v>
      </c>
      <c r="K600" t="s">
        <v>1720</v>
      </c>
      <c r="L600" t="s">
        <v>1721</v>
      </c>
      <c r="M600" t="s">
        <v>460</v>
      </c>
      <c r="N600" t="s">
        <v>835</v>
      </c>
      <c r="O600" t="s">
        <v>1722</v>
      </c>
      <c r="P600" t="s">
        <v>228</v>
      </c>
      <c r="Q600" t="s">
        <v>1261</v>
      </c>
      <c r="R600" t="s">
        <v>127</v>
      </c>
      <c r="S600" t="s">
        <v>256</v>
      </c>
      <c r="T600" t="s">
        <v>1595</v>
      </c>
      <c r="U600" t="s">
        <v>1596</v>
      </c>
      <c r="V600" t="s">
        <v>244</v>
      </c>
      <c r="W600" t="s">
        <v>114</v>
      </c>
      <c r="X600">
        <v>1</v>
      </c>
      <c r="Y600">
        <v>3500</v>
      </c>
      <c r="Z600">
        <v>0</v>
      </c>
      <c r="AA600">
        <v>7000</v>
      </c>
      <c r="AB600">
        <v>32221178</v>
      </c>
      <c r="AC600" t="s">
        <v>47</v>
      </c>
      <c r="AD600" t="str">
        <f>+VLOOKUP(T600,items!$A$2:$D$1255,4,0)</f>
        <v>PERGOLA</v>
      </c>
      <c r="AE600" t="str">
        <f>+VLOOKUP(T600,Tabla1[],5,0)</f>
        <v>CLASSIC</v>
      </c>
      <c r="AF600">
        <f t="shared" si="9"/>
        <v>6</v>
      </c>
    </row>
    <row r="601" spans="1:32" x14ac:dyDescent="0.25">
      <c r="A601">
        <v>93544</v>
      </c>
      <c r="B601" t="s">
        <v>1716</v>
      </c>
      <c r="C601" t="s">
        <v>75</v>
      </c>
      <c r="D601">
        <v>0</v>
      </c>
      <c r="F601" t="s">
        <v>175</v>
      </c>
      <c r="G601" t="s">
        <v>454</v>
      </c>
      <c r="H601" t="s">
        <v>1717</v>
      </c>
      <c r="I601" t="s">
        <v>1718</v>
      </c>
      <c r="J601" t="s">
        <v>1719</v>
      </c>
      <c r="K601" t="s">
        <v>1720</v>
      </c>
      <c r="L601" t="s">
        <v>1721</v>
      </c>
      <c r="M601" t="s">
        <v>460</v>
      </c>
      <c r="N601" t="s">
        <v>835</v>
      </c>
      <c r="O601" t="s">
        <v>1722</v>
      </c>
      <c r="P601" t="s">
        <v>228</v>
      </c>
      <c r="Q601" t="s">
        <v>1261</v>
      </c>
      <c r="R601" t="s">
        <v>127</v>
      </c>
      <c r="S601" t="s">
        <v>256</v>
      </c>
      <c r="T601" t="s">
        <v>94</v>
      </c>
      <c r="U601" t="s">
        <v>95</v>
      </c>
      <c r="X601">
        <v>1</v>
      </c>
      <c r="Y601">
        <v>0</v>
      </c>
      <c r="Z601">
        <v>0</v>
      </c>
      <c r="AA601">
        <v>0</v>
      </c>
      <c r="AB601">
        <v>980000</v>
      </c>
      <c r="AC601" t="s">
        <v>47</v>
      </c>
      <c r="AD601" t="e">
        <f>+VLOOKUP(T601,items!$A$2:$D$1255,4,0)</f>
        <v>#N/A</v>
      </c>
      <c r="AE601" t="e">
        <f>+VLOOKUP(T601,Tabla1[],5,0)</f>
        <v>#N/A</v>
      </c>
      <c r="AF601">
        <f t="shared" si="9"/>
        <v>6</v>
      </c>
    </row>
    <row r="602" spans="1:32" x14ac:dyDescent="0.25">
      <c r="A602">
        <v>93544</v>
      </c>
      <c r="B602" t="s">
        <v>1716</v>
      </c>
      <c r="C602" t="s">
        <v>75</v>
      </c>
      <c r="D602">
        <v>0</v>
      </c>
      <c r="F602" t="s">
        <v>175</v>
      </c>
      <c r="G602" t="s">
        <v>454</v>
      </c>
      <c r="H602" t="s">
        <v>1717</v>
      </c>
      <c r="I602" t="s">
        <v>1718</v>
      </c>
      <c r="J602" t="s">
        <v>1719</v>
      </c>
      <c r="K602" t="s">
        <v>1720</v>
      </c>
      <c r="L602" t="s">
        <v>1721</v>
      </c>
      <c r="M602" t="s">
        <v>460</v>
      </c>
      <c r="N602" t="s">
        <v>835</v>
      </c>
      <c r="O602" t="s">
        <v>1722</v>
      </c>
      <c r="P602" t="s">
        <v>228</v>
      </c>
      <c r="Q602" t="s">
        <v>1261</v>
      </c>
      <c r="R602" t="s">
        <v>127</v>
      </c>
      <c r="S602" t="s">
        <v>256</v>
      </c>
      <c r="T602" t="s">
        <v>493</v>
      </c>
      <c r="U602" t="s">
        <v>494</v>
      </c>
      <c r="X602">
        <v>2</v>
      </c>
      <c r="Y602">
        <v>0</v>
      </c>
      <c r="Z602">
        <v>0</v>
      </c>
      <c r="AA602">
        <v>0</v>
      </c>
      <c r="AB602">
        <v>3517986</v>
      </c>
      <c r="AC602" t="s">
        <v>47</v>
      </c>
      <c r="AD602">
        <f>+VLOOKUP(T602,items!$A$2:$D$1255,4,0)</f>
        <v>0</v>
      </c>
      <c r="AE602">
        <f>+VLOOKUP(T602,Tabla1[],5,0)</f>
        <v>0</v>
      </c>
      <c r="AF602">
        <f t="shared" si="9"/>
        <v>6</v>
      </c>
    </row>
    <row r="603" spans="1:32" x14ac:dyDescent="0.25">
      <c r="A603">
        <v>93544</v>
      </c>
      <c r="B603" t="s">
        <v>1716</v>
      </c>
      <c r="C603" t="s">
        <v>75</v>
      </c>
      <c r="D603">
        <v>0</v>
      </c>
      <c r="F603" t="s">
        <v>175</v>
      </c>
      <c r="G603" t="s">
        <v>454</v>
      </c>
      <c r="H603" t="s">
        <v>1717</v>
      </c>
      <c r="I603" t="s">
        <v>1718</v>
      </c>
      <c r="J603" t="s">
        <v>1719</v>
      </c>
      <c r="K603" t="s">
        <v>1720</v>
      </c>
      <c r="L603" t="s">
        <v>1721</v>
      </c>
      <c r="M603" t="s">
        <v>460</v>
      </c>
      <c r="N603" t="s">
        <v>835</v>
      </c>
      <c r="O603" t="s">
        <v>1722</v>
      </c>
      <c r="P603" t="s">
        <v>228</v>
      </c>
      <c r="Q603" t="s">
        <v>1261</v>
      </c>
      <c r="R603" t="s">
        <v>127</v>
      </c>
      <c r="S603" t="s">
        <v>256</v>
      </c>
      <c r="T603" t="s">
        <v>1725</v>
      </c>
      <c r="U603" t="s">
        <v>1726</v>
      </c>
      <c r="X603">
        <v>2</v>
      </c>
      <c r="Y603">
        <v>0</v>
      </c>
      <c r="Z603">
        <v>0</v>
      </c>
      <c r="AA603">
        <v>0</v>
      </c>
      <c r="AB603">
        <v>4495684</v>
      </c>
      <c r="AC603" t="s">
        <v>47</v>
      </c>
      <c r="AD603">
        <f>+VLOOKUP(T603,items!$A$2:$D$1255,4,0)</f>
        <v>0</v>
      </c>
      <c r="AE603">
        <f>+VLOOKUP(T603,Tabla1[],5,0)</f>
        <v>0</v>
      </c>
      <c r="AF603">
        <f t="shared" si="9"/>
        <v>6</v>
      </c>
    </row>
    <row r="604" spans="1:32" x14ac:dyDescent="0.25">
      <c r="A604">
        <v>93544</v>
      </c>
      <c r="B604" t="s">
        <v>1716</v>
      </c>
      <c r="C604" t="s">
        <v>75</v>
      </c>
      <c r="D604">
        <v>0</v>
      </c>
      <c r="F604" t="s">
        <v>175</v>
      </c>
      <c r="G604" t="s">
        <v>454</v>
      </c>
      <c r="H604" t="s">
        <v>1717</v>
      </c>
      <c r="I604" t="s">
        <v>1718</v>
      </c>
      <c r="J604" t="s">
        <v>1719</v>
      </c>
      <c r="K604" t="s">
        <v>1720</v>
      </c>
      <c r="L604" t="s">
        <v>1721</v>
      </c>
      <c r="M604" t="s">
        <v>460</v>
      </c>
      <c r="N604" t="s">
        <v>835</v>
      </c>
      <c r="O604" t="s">
        <v>1722</v>
      </c>
      <c r="P604" t="s">
        <v>228</v>
      </c>
      <c r="Q604" t="s">
        <v>1261</v>
      </c>
      <c r="R604" t="s">
        <v>127</v>
      </c>
      <c r="S604" t="s">
        <v>256</v>
      </c>
      <c r="T604" t="s">
        <v>392</v>
      </c>
      <c r="U604" t="s">
        <v>393</v>
      </c>
      <c r="X604">
        <v>1</v>
      </c>
      <c r="Y604">
        <v>0</v>
      </c>
      <c r="Z604">
        <v>0</v>
      </c>
      <c r="AA604">
        <v>0</v>
      </c>
      <c r="AB604">
        <v>4000000</v>
      </c>
      <c r="AC604" t="s">
        <v>47</v>
      </c>
      <c r="AD604" t="e">
        <f>+VLOOKUP(T604,items!$A$2:$D$1255,4,0)</f>
        <v>#N/A</v>
      </c>
      <c r="AE604" t="e">
        <f>+VLOOKUP(T604,Tabla1[],5,0)</f>
        <v>#N/A</v>
      </c>
      <c r="AF604">
        <f t="shared" si="9"/>
        <v>6</v>
      </c>
    </row>
    <row r="605" spans="1:32" x14ac:dyDescent="0.25">
      <c r="A605">
        <v>93549</v>
      </c>
      <c r="B605" t="s">
        <v>1727</v>
      </c>
      <c r="C605" t="s">
        <v>75</v>
      </c>
      <c r="D605">
        <v>0</v>
      </c>
      <c r="F605" t="s">
        <v>1513</v>
      </c>
      <c r="G605" t="s">
        <v>571</v>
      </c>
      <c r="H605" t="s">
        <v>1728</v>
      </c>
      <c r="I605" t="s">
        <v>37</v>
      </c>
      <c r="J605" t="s">
        <v>1729</v>
      </c>
      <c r="K605" t="s">
        <v>1730</v>
      </c>
      <c r="L605" t="s">
        <v>37</v>
      </c>
      <c r="M605" t="s">
        <v>1731</v>
      </c>
      <c r="N605" t="s">
        <v>1731</v>
      </c>
      <c r="O605" t="s">
        <v>254</v>
      </c>
      <c r="P605" t="s">
        <v>1732</v>
      </c>
      <c r="Q605" t="s">
        <v>1732</v>
      </c>
      <c r="R605" t="s">
        <v>127</v>
      </c>
      <c r="S605" t="s">
        <v>44</v>
      </c>
      <c r="T605" t="s">
        <v>717</v>
      </c>
      <c r="U605" t="s">
        <v>718</v>
      </c>
      <c r="X605">
        <v>5</v>
      </c>
      <c r="Y605">
        <v>0</v>
      </c>
      <c r="Z605">
        <v>0</v>
      </c>
      <c r="AA605">
        <v>0</v>
      </c>
      <c r="AB605">
        <v>500000</v>
      </c>
      <c r="AC605" t="s">
        <v>47</v>
      </c>
      <c r="AD605">
        <f>+VLOOKUP(T605,items!$A$2:$D$1255,4,0)</f>
        <v>0</v>
      </c>
      <c r="AE605">
        <f>+VLOOKUP(T605,Tabla1[],5,0)</f>
        <v>0</v>
      </c>
      <c r="AF605">
        <f t="shared" si="9"/>
        <v>9</v>
      </c>
    </row>
    <row r="606" spans="1:32" x14ac:dyDescent="0.25">
      <c r="A606">
        <v>93549</v>
      </c>
      <c r="B606" t="s">
        <v>1727</v>
      </c>
      <c r="C606" t="s">
        <v>75</v>
      </c>
      <c r="D606">
        <v>0</v>
      </c>
      <c r="F606" t="s">
        <v>1513</v>
      </c>
      <c r="G606" t="s">
        <v>571</v>
      </c>
      <c r="H606" t="s">
        <v>1728</v>
      </c>
      <c r="I606" t="s">
        <v>37</v>
      </c>
      <c r="J606" t="s">
        <v>1729</v>
      </c>
      <c r="K606" t="s">
        <v>1730</v>
      </c>
      <c r="L606" t="s">
        <v>37</v>
      </c>
      <c r="M606" t="s">
        <v>1731</v>
      </c>
      <c r="N606" t="s">
        <v>1731</v>
      </c>
      <c r="O606" t="s">
        <v>254</v>
      </c>
      <c r="P606" t="s">
        <v>1732</v>
      </c>
      <c r="Q606" t="s">
        <v>1732</v>
      </c>
      <c r="R606" t="s">
        <v>127</v>
      </c>
      <c r="S606" t="s">
        <v>44</v>
      </c>
      <c r="T606" t="s">
        <v>1733</v>
      </c>
      <c r="U606" t="s">
        <v>1734</v>
      </c>
      <c r="X606">
        <v>1</v>
      </c>
      <c r="Y606">
        <v>0</v>
      </c>
      <c r="Z606">
        <v>0</v>
      </c>
      <c r="AA606">
        <v>0</v>
      </c>
      <c r="AB606">
        <v>203000</v>
      </c>
      <c r="AC606" t="s">
        <v>47</v>
      </c>
      <c r="AD606">
        <f>+VLOOKUP(T606,items!$A$2:$D$1255,4,0)</f>
        <v>0</v>
      </c>
      <c r="AE606">
        <f>+VLOOKUP(T606,Tabla1[],5,0)</f>
        <v>0</v>
      </c>
      <c r="AF606">
        <f t="shared" si="9"/>
        <v>9</v>
      </c>
    </row>
    <row r="607" spans="1:32" x14ac:dyDescent="0.25">
      <c r="A607">
        <v>93549</v>
      </c>
      <c r="B607" t="s">
        <v>1727</v>
      </c>
      <c r="C607" t="s">
        <v>75</v>
      </c>
      <c r="D607">
        <v>0</v>
      </c>
      <c r="F607" t="s">
        <v>1513</v>
      </c>
      <c r="G607" t="s">
        <v>571</v>
      </c>
      <c r="H607" t="s">
        <v>1728</v>
      </c>
      <c r="I607" t="s">
        <v>37</v>
      </c>
      <c r="J607" t="s">
        <v>1729</v>
      </c>
      <c r="K607" t="s">
        <v>1730</v>
      </c>
      <c r="L607" t="s">
        <v>37</v>
      </c>
      <c r="M607" t="s">
        <v>1731</v>
      </c>
      <c r="N607" t="s">
        <v>1731</v>
      </c>
      <c r="O607" t="s">
        <v>254</v>
      </c>
      <c r="P607" t="s">
        <v>1732</v>
      </c>
      <c r="Q607" t="s">
        <v>1732</v>
      </c>
      <c r="R607" t="s">
        <v>127</v>
      </c>
      <c r="S607" t="s">
        <v>44</v>
      </c>
      <c r="T607" t="s">
        <v>1733</v>
      </c>
      <c r="U607" t="s">
        <v>1734</v>
      </c>
      <c r="X607">
        <v>1</v>
      </c>
      <c r="Y607">
        <v>0</v>
      </c>
      <c r="Z607">
        <v>0</v>
      </c>
      <c r="AA607">
        <v>0</v>
      </c>
      <c r="AB607">
        <v>350000</v>
      </c>
      <c r="AC607" t="s">
        <v>47</v>
      </c>
      <c r="AD607">
        <f>+VLOOKUP(T607,items!$A$2:$D$1255,4,0)</f>
        <v>0</v>
      </c>
      <c r="AE607">
        <f>+VLOOKUP(T607,Tabla1[],5,0)</f>
        <v>0</v>
      </c>
      <c r="AF607">
        <f t="shared" si="9"/>
        <v>9</v>
      </c>
    </row>
    <row r="608" spans="1:32" x14ac:dyDescent="0.25">
      <c r="A608">
        <v>93549</v>
      </c>
      <c r="B608" t="s">
        <v>1727</v>
      </c>
      <c r="C608" t="s">
        <v>75</v>
      </c>
      <c r="D608">
        <v>0</v>
      </c>
      <c r="F608" t="s">
        <v>1513</v>
      </c>
      <c r="G608" t="s">
        <v>571</v>
      </c>
      <c r="H608" t="s">
        <v>1728</v>
      </c>
      <c r="I608" t="s">
        <v>37</v>
      </c>
      <c r="J608" t="s">
        <v>1729</v>
      </c>
      <c r="K608" t="s">
        <v>1730</v>
      </c>
      <c r="L608" t="s">
        <v>37</v>
      </c>
      <c r="M608" t="s">
        <v>1731</v>
      </c>
      <c r="N608" t="s">
        <v>1731</v>
      </c>
      <c r="O608" t="s">
        <v>254</v>
      </c>
      <c r="P608" t="s">
        <v>1732</v>
      </c>
      <c r="Q608" t="s">
        <v>1732</v>
      </c>
      <c r="R608" t="s">
        <v>127</v>
      </c>
      <c r="S608" t="s">
        <v>44</v>
      </c>
      <c r="T608" t="s">
        <v>1733</v>
      </c>
      <c r="U608" t="s">
        <v>1734</v>
      </c>
      <c r="X608">
        <v>1</v>
      </c>
      <c r="Y608">
        <v>0</v>
      </c>
      <c r="Z608">
        <v>0</v>
      </c>
      <c r="AA608">
        <v>0</v>
      </c>
      <c r="AB608">
        <v>252000</v>
      </c>
      <c r="AC608" t="s">
        <v>47</v>
      </c>
      <c r="AD608">
        <f>+VLOOKUP(T608,items!$A$2:$D$1255,4,0)</f>
        <v>0</v>
      </c>
      <c r="AE608">
        <f>+VLOOKUP(T608,Tabla1[],5,0)</f>
        <v>0</v>
      </c>
      <c r="AF608">
        <f t="shared" si="9"/>
        <v>9</v>
      </c>
    </row>
    <row r="609" spans="1:32" x14ac:dyDescent="0.25">
      <c r="A609">
        <v>93549</v>
      </c>
      <c r="B609" t="s">
        <v>1727</v>
      </c>
      <c r="C609" t="s">
        <v>75</v>
      </c>
      <c r="D609">
        <v>0</v>
      </c>
      <c r="F609" t="s">
        <v>1513</v>
      </c>
      <c r="G609" t="s">
        <v>571</v>
      </c>
      <c r="H609" t="s">
        <v>1728</v>
      </c>
      <c r="I609" t="s">
        <v>37</v>
      </c>
      <c r="J609" t="s">
        <v>1729</v>
      </c>
      <c r="K609" t="s">
        <v>1730</v>
      </c>
      <c r="L609" t="s">
        <v>37</v>
      </c>
      <c r="M609" t="s">
        <v>1731</v>
      </c>
      <c r="N609" t="s">
        <v>1731</v>
      </c>
      <c r="O609" t="s">
        <v>254</v>
      </c>
      <c r="P609" t="s">
        <v>1732</v>
      </c>
      <c r="Q609" t="s">
        <v>1732</v>
      </c>
      <c r="R609" t="s">
        <v>127</v>
      </c>
      <c r="S609" t="s">
        <v>44</v>
      </c>
      <c r="T609" t="s">
        <v>474</v>
      </c>
      <c r="U609" t="s">
        <v>475</v>
      </c>
      <c r="X609">
        <v>1</v>
      </c>
      <c r="Y609">
        <v>0</v>
      </c>
      <c r="Z609">
        <v>0</v>
      </c>
      <c r="AA609">
        <v>0</v>
      </c>
      <c r="AB609">
        <v>554400</v>
      </c>
      <c r="AC609" t="s">
        <v>47</v>
      </c>
      <c r="AD609">
        <f>+VLOOKUP(T609,items!$A$2:$D$1255,4,0)</f>
        <v>0</v>
      </c>
      <c r="AE609">
        <f>+VLOOKUP(T609,Tabla1[],5,0)</f>
        <v>0</v>
      </c>
      <c r="AF609">
        <f t="shared" si="9"/>
        <v>9</v>
      </c>
    </row>
    <row r="610" spans="1:32" x14ac:dyDescent="0.25">
      <c r="A610">
        <v>93549</v>
      </c>
      <c r="B610" t="s">
        <v>1727</v>
      </c>
      <c r="C610" t="s">
        <v>75</v>
      </c>
      <c r="D610">
        <v>0</v>
      </c>
      <c r="F610" t="s">
        <v>1513</v>
      </c>
      <c r="G610" t="s">
        <v>571</v>
      </c>
      <c r="H610" t="s">
        <v>1728</v>
      </c>
      <c r="I610" t="s">
        <v>37</v>
      </c>
      <c r="J610" t="s">
        <v>1729</v>
      </c>
      <c r="K610" t="s">
        <v>1730</v>
      </c>
      <c r="L610" t="s">
        <v>37</v>
      </c>
      <c r="M610" t="s">
        <v>1731</v>
      </c>
      <c r="N610" t="s">
        <v>1731</v>
      </c>
      <c r="O610" t="s">
        <v>254</v>
      </c>
      <c r="P610" t="s">
        <v>1732</v>
      </c>
      <c r="Q610" t="s">
        <v>1732</v>
      </c>
      <c r="R610" t="s">
        <v>127</v>
      </c>
      <c r="S610" t="s">
        <v>44</v>
      </c>
      <c r="T610" t="s">
        <v>474</v>
      </c>
      <c r="U610" t="s">
        <v>475</v>
      </c>
      <c r="X610">
        <v>1</v>
      </c>
      <c r="Y610">
        <v>0</v>
      </c>
      <c r="Z610">
        <v>0</v>
      </c>
      <c r="AA610">
        <v>0</v>
      </c>
      <c r="AB610">
        <v>962500</v>
      </c>
      <c r="AC610" t="s">
        <v>47</v>
      </c>
      <c r="AD610">
        <f>+VLOOKUP(T610,items!$A$2:$D$1255,4,0)</f>
        <v>0</v>
      </c>
      <c r="AE610">
        <f>+VLOOKUP(T610,Tabla1[],5,0)</f>
        <v>0</v>
      </c>
      <c r="AF610">
        <f t="shared" si="9"/>
        <v>9</v>
      </c>
    </row>
    <row r="611" spans="1:32" x14ac:dyDescent="0.25">
      <c r="A611">
        <v>93549</v>
      </c>
      <c r="B611" t="s">
        <v>1727</v>
      </c>
      <c r="C611" t="s">
        <v>75</v>
      </c>
      <c r="D611">
        <v>0</v>
      </c>
      <c r="F611" t="s">
        <v>1513</v>
      </c>
      <c r="G611" t="s">
        <v>571</v>
      </c>
      <c r="H611" t="s">
        <v>1728</v>
      </c>
      <c r="I611" t="s">
        <v>37</v>
      </c>
      <c r="J611" t="s">
        <v>1729</v>
      </c>
      <c r="K611" t="s">
        <v>1730</v>
      </c>
      <c r="L611" t="s">
        <v>37</v>
      </c>
      <c r="M611" t="s">
        <v>1731</v>
      </c>
      <c r="N611" t="s">
        <v>1731</v>
      </c>
      <c r="O611" t="s">
        <v>254</v>
      </c>
      <c r="P611" t="s">
        <v>1732</v>
      </c>
      <c r="Q611" t="s">
        <v>1732</v>
      </c>
      <c r="R611" t="s">
        <v>127</v>
      </c>
      <c r="S611" t="s">
        <v>44</v>
      </c>
      <c r="T611" t="s">
        <v>474</v>
      </c>
      <c r="U611" t="s">
        <v>475</v>
      </c>
      <c r="X611">
        <v>1</v>
      </c>
      <c r="Y611">
        <v>0</v>
      </c>
      <c r="Z611">
        <v>0</v>
      </c>
      <c r="AA611">
        <v>0</v>
      </c>
      <c r="AB611">
        <v>689850</v>
      </c>
      <c r="AC611" t="s">
        <v>47</v>
      </c>
      <c r="AD611">
        <f>+VLOOKUP(T611,items!$A$2:$D$1255,4,0)</f>
        <v>0</v>
      </c>
      <c r="AE611">
        <f>+VLOOKUP(T611,Tabla1[],5,0)</f>
        <v>0</v>
      </c>
      <c r="AF611">
        <f t="shared" si="9"/>
        <v>9</v>
      </c>
    </row>
    <row r="612" spans="1:32" x14ac:dyDescent="0.25">
      <c r="A612">
        <v>93549</v>
      </c>
      <c r="B612" t="s">
        <v>1727</v>
      </c>
      <c r="C612" t="s">
        <v>75</v>
      </c>
      <c r="D612">
        <v>0</v>
      </c>
      <c r="F612" t="s">
        <v>1513</v>
      </c>
      <c r="G612" t="s">
        <v>571</v>
      </c>
      <c r="H612" t="s">
        <v>1728</v>
      </c>
      <c r="I612" t="s">
        <v>37</v>
      </c>
      <c r="J612" t="s">
        <v>1729</v>
      </c>
      <c r="K612" t="s">
        <v>1730</v>
      </c>
      <c r="L612" t="s">
        <v>37</v>
      </c>
      <c r="M612" t="s">
        <v>1731</v>
      </c>
      <c r="N612" t="s">
        <v>1731</v>
      </c>
      <c r="O612" t="s">
        <v>254</v>
      </c>
      <c r="P612" t="s">
        <v>1732</v>
      </c>
      <c r="Q612" t="s">
        <v>1732</v>
      </c>
      <c r="R612" t="s">
        <v>127</v>
      </c>
      <c r="S612" t="s">
        <v>44</v>
      </c>
      <c r="T612" t="s">
        <v>331</v>
      </c>
      <c r="U612" t="s">
        <v>332</v>
      </c>
      <c r="X612">
        <v>1</v>
      </c>
      <c r="Y612">
        <v>0</v>
      </c>
      <c r="Z612">
        <v>0</v>
      </c>
      <c r="AA612">
        <v>0</v>
      </c>
      <c r="AB612">
        <v>2500000</v>
      </c>
      <c r="AC612" t="s">
        <v>47</v>
      </c>
      <c r="AD612" t="e">
        <f>+VLOOKUP(T612,items!$A$2:$D$1255,4,0)</f>
        <v>#N/A</v>
      </c>
      <c r="AE612" t="e">
        <f>+VLOOKUP(T612,Tabla1[],5,0)</f>
        <v>#N/A</v>
      </c>
      <c r="AF612">
        <f t="shared" si="9"/>
        <v>9</v>
      </c>
    </row>
    <row r="613" spans="1:32" x14ac:dyDescent="0.25">
      <c r="A613">
        <v>93549</v>
      </c>
      <c r="B613" t="s">
        <v>1727</v>
      </c>
      <c r="C613" t="s">
        <v>75</v>
      </c>
      <c r="D613">
        <v>0</v>
      </c>
      <c r="F613" t="s">
        <v>1513</v>
      </c>
      <c r="G613" t="s">
        <v>571</v>
      </c>
      <c r="H613" t="s">
        <v>1728</v>
      </c>
      <c r="I613" t="s">
        <v>37</v>
      </c>
      <c r="J613" t="s">
        <v>1729</v>
      </c>
      <c r="K613" t="s">
        <v>1730</v>
      </c>
      <c r="L613" t="s">
        <v>37</v>
      </c>
      <c r="M613" t="s">
        <v>1731</v>
      </c>
      <c r="N613" t="s">
        <v>1731</v>
      </c>
      <c r="O613" t="s">
        <v>254</v>
      </c>
      <c r="P613" t="s">
        <v>1732</v>
      </c>
      <c r="Q613" t="s">
        <v>1732</v>
      </c>
      <c r="R613" t="s">
        <v>127</v>
      </c>
      <c r="S613" t="s">
        <v>44</v>
      </c>
      <c r="T613" t="s">
        <v>745</v>
      </c>
      <c r="U613" t="s">
        <v>746</v>
      </c>
      <c r="X613">
        <v>1</v>
      </c>
      <c r="Y613">
        <v>0</v>
      </c>
      <c r="Z613">
        <v>0</v>
      </c>
      <c r="AA613">
        <v>0</v>
      </c>
      <c r="AB613">
        <v>2000000</v>
      </c>
      <c r="AC613" t="s">
        <v>47</v>
      </c>
      <c r="AD613">
        <f>+VLOOKUP(T613,items!$A$2:$D$1255,4,0)</f>
        <v>0</v>
      </c>
      <c r="AE613">
        <f>+VLOOKUP(T613,Tabla1[],5,0)</f>
        <v>0</v>
      </c>
      <c r="AF613">
        <f t="shared" si="9"/>
        <v>9</v>
      </c>
    </row>
    <row r="614" spans="1:32" x14ac:dyDescent="0.25">
      <c r="A614">
        <v>93549</v>
      </c>
      <c r="B614" t="s">
        <v>1727</v>
      </c>
      <c r="C614" t="s">
        <v>75</v>
      </c>
      <c r="D614">
        <v>0</v>
      </c>
      <c r="F614" t="s">
        <v>1513</v>
      </c>
      <c r="G614" t="s">
        <v>571</v>
      </c>
      <c r="H614" t="s">
        <v>1728</v>
      </c>
      <c r="I614" t="s">
        <v>37</v>
      </c>
      <c r="J614" t="s">
        <v>1729</v>
      </c>
      <c r="K614" t="s">
        <v>1730</v>
      </c>
      <c r="L614" t="s">
        <v>37</v>
      </c>
      <c r="M614" t="s">
        <v>1731</v>
      </c>
      <c r="N614" t="s">
        <v>1731</v>
      </c>
      <c r="O614" t="s">
        <v>254</v>
      </c>
      <c r="P614" t="s">
        <v>1732</v>
      </c>
      <c r="Q614" t="s">
        <v>1732</v>
      </c>
      <c r="R614" t="s">
        <v>127</v>
      </c>
      <c r="S614" t="s">
        <v>44</v>
      </c>
      <c r="T614" t="s">
        <v>390</v>
      </c>
      <c r="U614" t="s">
        <v>391</v>
      </c>
      <c r="X614">
        <v>1</v>
      </c>
      <c r="Y614">
        <v>0</v>
      </c>
      <c r="Z614">
        <v>0</v>
      </c>
      <c r="AA614">
        <v>0</v>
      </c>
      <c r="AB614">
        <v>633600</v>
      </c>
      <c r="AC614" t="s">
        <v>47</v>
      </c>
      <c r="AD614" t="e">
        <f>+VLOOKUP(T614,items!$A$2:$D$1255,4,0)</f>
        <v>#N/A</v>
      </c>
      <c r="AE614" t="e">
        <f>+VLOOKUP(T614,Tabla1[],5,0)</f>
        <v>#N/A</v>
      </c>
      <c r="AF614">
        <f t="shared" si="9"/>
        <v>9</v>
      </c>
    </row>
    <row r="615" spans="1:32" x14ac:dyDescent="0.25">
      <c r="A615">
        <v>93549</v>
      </c>
      <c r="B615" t="s">
        <v>1727</v>
      </c>
      <c r="C615" t="s">
        <v>75</v>
      </c>
      <c r="D615">
        <v>0</v>
      </c>
      <c r="F615" t="s">
        <v>1513</v>
      </c>
      <c r="G615" t="s">
        <v>571</v>
      </c>
      <c r="H615" t="s">
        <v>1728</v>
      </c>
      <c r="I615" t="s">
        <v>37</v>
      </c>
      <c r="J615" t="s">
        <v>1729</v>
      </c>
      <c r="K615" t="s">
        <v>1730</v>
      </c>
      <c r="L615" t="s">
        <v>37</v>
      </c>
      <c r="M615" t="s">
        <v>1731</v>
      </c>
      <c r="N615" t="s">
        <v>1731</v>
      </c>
      <c r="O615" t="s">
        <v>254</v>
      </c>
      <c r="P615" t="s">
        <v>1732</v>
      </c>
      <c r="Q615" t="s">
        <v>1732</v>
      </c>
      <c r="R615" t="s">
        <v>127</v>
      </c>
      <c r="S615" t="s">
        <v>44</v>
      </c>
      <c r="T615" t="s">
        <v>390</v>
      </c>
      <c r="U615" t="s">
        <v>391</v>
      </c>
      <c r="X615">
        <v>1</v>
      </c>
      <c r="Y615">
        <v>0</v>
      </c>
      <c r="Z615">
        <v>0</v>
      </c>
      <c r="AA615">
        <v>0</v>
      </c>
      <c r="AB615">
        <v>1100000</v>
      </c>
      <c r="AC615" t="s">
        <v>47</v>
      </c>
      <c r="AD615" t="e">
        <f>+VLOOKUP(T615,items!$A$2:$D$1255,4,0)</f>
        <v>#N/A</v>
      </c>
      <c r="AE615" t="e">
        <f>+VLOOKUP(T615,Tabla1[],5,0)</f>
        <v>#N/A</v>
      </c>
      <c r="AF615">
        <f t="shared" si="9"/>
        <v>9</v>
      </c>
    </row>
    <row r="616" spans="1:32" x14ac:dyDescent="0.25">
      <c r="A616">
        <v>93549</v>
      </c>
      <c r="B616" t="s">
        <v>1727</v>
      </c>
      <c r="C616" t="s">
        <v>75</v>
      </c>
      <c r="D616">
        <v>0</v>
      </c>
      <c r="F616" t="s">
        <v>1513</v>
      </c>
      <c r="G616" t="s">
        <v>571</v>
      </c>
      <c r="H616" t="s">
        <v>1728</v>
      </c>
      <c r="I616" t="s">
        <v>37</v>
      </c>
      <c r="J616" t="s">
        <v>1729</v>
      </c>
      <c r="K616" t="s">
        <v>1730</v>
      </c>
      <c r="L616" t="s">
        <v>37</v>
      </c>
      <c r="M616" t="s">
        <v>1731</v>
      </c>
      <c r="N616" t="s">
        <v>1731</v>
      </c>
      <c r="O616" t="s">
        <v>254</v>
      </c>
      <c r="P616" t="s">
        <v>1732</v>
      </c>
      <c r="Q616" t="s">
        <v>1732</v>
      </c>
      <c r="R616" t="s">
        <v>127</v>
      </c>
      <c r="S616" t="s">
        <v>44</v>
      </c>
      <c r="T616" t="s">
        <v>390</v>
      </c>
      <c r="U616" t="s">
        <v>391</v>
      </c>
      <c r="X616">
        <v>1</v>
      </c>
      <c r="Y616">
        <v>0</v>
      </c>
      <c r="Z616">
        <v>0</v>
      </c>
      <c r="AA616">
        <v>0</v>
      </c>
      <c r="AB616">
        <v>788400</v>
      </c>
      <c r="AC616" t="s">
        <v>47</v>
      </c>
      <c r="AD616" t="e">
        <f>+VLOOKUP(T616,items!$A$2:$D$1255,4,0)</f>
        <v>#N/A</v>
      </c>
      <c r="AE616" t="e">
        <f>+VLOOKUP(T616,Tabla1[],5,0)</f>
        <v>#N/A</v>
      </c>
      <c r="AF616">
        <f t="shared" si="9"/>
        <v>9</v>
      </c>
    </row>
    <row r="617" spans="1:32" x14ac:dyDescent="0.25">
      <c r="A617">
        <v>93549</v>
      </c>
      <c r="B617" t="s">
        <v>1727</v>
      </c>
      <c r="C617" t="s">
        <v>75</v>
      </c>
      <c r="D617">
        <v>0</v>
      </c>
      <c r="F617" t="s">
        <v>1513</v>
      </c>
      <c r="G617" t="s">
        <v>571</v>
      </c>
      <c r="H617" t="s">
        <v>1728</v>
      </c>
      <c r="I617" t="s">
        <v>37</v>
      </c>
      <c r="J617" t="s">
        <v>1729</v>
      </c>
      <c r="K617" t="s">
        <v>1730</v>
      </c>
      <c r="L617" t="s">
        <v>37</v>
      </c>
      <c r="M617" t="s">
        <v>1731</v>
      </c>
      <c r="N617" t="s">
        <v>1731</v>
      </c>
      <c r="O617" t="s">
        <v>254</v>
      </c>
      <c r="P617" t="s">
        <v>1732</v>
      </c>
      <c r="Q617" t="s">
        <v>1732</v>
      </c>
      <c r="R617" t="s">
        <v>127</v>
      </c>
      <c r="S617" t="s">
        <v>44</v>
      </c>
      <c r="T617" t="s">
        <v>476</v>
      </c>
      <c r="U617" t="s">
        <v>477</v>
      </c>
      <c r="X617">
        <v>1</v>
      </c>
      <c r="Y617">
        <v>0</v>
      </c>
      <c r="Z617">
        <v>0</v>
      </c>
      <c r="AA617">
        <v>0</v>
      </c>
      <c r="AB617">
        <v>203000</v>
      </c>
      <c r="AC617" t="s">
        <v>47</v>
      </c>
      <c r="AD617" t="e">
        <f>+VLOOKUP(T617,items!$A$2:$D$1255,4,0)</f>
        <v>#N/A</v>
      </c>
      <c r="AE617" t="e">
        <f>+VLOOKUP(T617,Tabla1[],5,0)</f>
        <v>#N/A</v>
      </c>
      <c r="AF617">
        <f t="shared" si="9"/>
        <v>9</v>
      </c>
    </row>
    <row r="618" spans="1:32" x14ac:dyDescent="0.25">
      <c r="A618">
        <v>93549</v>
      </c>
      <c r="B618" t="s">
        <v>1727</v>
      </c>
      <c r="C618" t="s">
        <v>75</v>
      </c>
      <c r="D618">
        <v>0</v>
      </c>
      <c r="F618" t="s">
        <v>1513</v>
      </c>
      <c r="G618" t="s">
        <v>571</v>
      </c>
      <c r="H618" t="s">
        <v>1728</v>
      </c>
      <c r="I618" t="s">
        <v>37</v>
      </c>
      <c r="J618" t="s">
        <v>1729</v>
      </c>
      <c r="K618" t="s">
        <v>1730</v>
      </c>
      <c r="L618" t="s">
        <v>37</v>
      </c>
      <c r="M618" t="s">
        <v>1731</v>
      </c>
      <c r="N618" t="s">
        <v>1731</v>
      </c>
      <c r="O618" t="s">
        <v>254</v>
      </c>
      <c r="P618" t="s">
        <v>1732</v>
      </c>
      <c r="Q618" t="s">
        <v>1732</v>
      </c>
      <c r="R618" t="s">
        <v>127</v>
      </c>
      <c r="S618" t="s">
        <v>44</v>
      </c>
      <c r="T618" t="s">
        <v>476</v>
      </c>
      <c r="U618" t="s">
        <v>477</v>
      </c>
      <c r="X618">
        <v>1</v>
      </c>
      <c r="Y618">
        <v>0</v>
      </c>
      <c r="Z618">
        <v>0</v>
      </c>
      <c r="AA618">
        <v>0</v>
      </c>
      <c r="AB618">
        <v>400000</v>
      </c>
      <c r="AC618" t="s">
        <v>47</v>
      </c>
      <c r="AD618" t="e">
        <f>+VLOOKUP(T618,items!$A$2:$D$1255,4,0)</f>
        <v>#N/A</v>
      </c>
      <c r="AE618" t="e">
        <f>+VLOOKUP(T618,Tabla1[],5,0)</f>
        <v>#N/A</v>
      </c>
      <c r="AF618">
        <f t="shared" si="9"/>
        <v>9</v>
      </c>
    </row>
    <row r="619" spans="1:32" x14ac:dyDescent="0.25">
      <c r="A619">
        <v>93549</v>
      </c>
      <c r="B619" t="s">
        <v>1727</v>
      </c>
      <c r="C619" t="s">
        <v>75</v>
      </c>
      <c r="D619">
        <v>0</v>
      </c>
      <c r="F619" t="s">
        <v>1513</v>
      </c>
      <c r="G619" t="s">
        <v>571</v>
      </c>
      <c r="H619" t="s">
        <v>1728</v>
      </c>
      <c r="I619" t="s">
        <v>37</v>
      </c>
      <c r="J619" t="s">
        <v>1729</v>
      </c>
      <c r="K619" t="s">
        <v>1730</v>
      </c>
      <c r="L619" t="s">
        <v>37</v>
      </c>
      <c r="M619" t="s">
        <v>1731</v>
      </c>
      <c r="N619" t="s">
        <v>1731</v>
      </c>
      <c r="O619" t="s">
        <v>254</v>
      </c>
      <c r="P619" t="s">
        <v>1732</v>
      </c>
      <c r="Q619" t="s">
        <v>1732</v>
      </c>
      <c r="R619" t="s">
        <v>127</v>
      </c>
      <c r="S619" t="s">
        <v>44</v>
      </c>
      <c r="T619" t="s">
        <v>476</v>
      </c>
      <c r="U619" t="s">
        <v>477</v>
      </c>
      <c r="X619">
        <v>1</v>
      </c>
      <c r="Y619">
        <v>0</v>
      </c>
      <c r="Z619">
        <v>0</v>
      </c>
      <c r="AA619">
        <v>0</v>
      </c>
      <c r="AB619">
        <v>288000</v>
      </c>
      <c r="AC619" t="s">
        <v>47</v>
      </c>
      <c r="AD619" t="e">
        <f>+VLOOKUP(T619,items!$A$2:$D$1255,4,0)</f>
        <v>#N/A</v>
      </c>
      <c r="AE619" t="e">
        <f>+VLOOKUP(T619,Tabla1[],5,0)</f>
        <v>#N/A</v>
      </c>
      <c r="AF619">
        <f t="shared" si="9"/>
        <v>9</v>
      </c>
    </row>
    <row r="620" spans="1:32" x14ac:dyDescent="0.25">
      <c r="A620">
        <v>93556</v>
      </c>
      <c r="B620" t="s">
        <v>1003</v>
      </c>
      <c r="C620" t="s">
        <v>33</v>
      </c>
      <c r="D620">
        <v>0</v>
      </c>
      <c r="F620" t="s">
        <v>1513</v>
      </c>
      <c r="G620" t="s">
        <v>944</v>
      </c>
      <c r="H620" t="s">
        <v>1735</v>
      </c>
      <c r="I620" t="s">
        <v>37</v>
      </c>
      <c r="J620" t="s">
        <v>1736</v>
      </c>
      <c r="K620" t="s">
        <v>1737</v>
      </c>
      <c r="L620" t="s">
        <v>1738</v>
      </c>
      <c r="M620" t="s">
        <v>200</v>
      </c>
      <c r="N620" t="s">
        <v>200</v>
      </c>
      <c r="O620" t="s">
        <v>460</v>
      </c>
      <c r="P620" t="s">
        <v>206</v>
      </c>
      <c r="Q620" t="s">
        <v>223</v>
      </c>
      <c r="R620" t="s">
        <v>63</v>
      </c>
      <c r="S620" t="s">
        <v>44</v>
      </c>
      <c r="T620" t="s">
        <v>1685</v>
      </c>
      <c r="U620" t="s">
        <v>1686</v>
      </c>
      <c r="V620" t="s">
        <v>1739</v>
      </c>
      <c r="X620">
        <v>2</v>
      </c>
      <c r="Y620">
        <v>0</v>
      </c>
      <c r="Z620">
        <v>0</v>
      </c>
      <c r="AA620">
        <v>0</v>
      </c>
      <c r="AB620">
        <v>0</v>
      </c>
      <c r="AC620" t="s">
        <v>47</v>
      </c>
      <c r="AD620" t="str">
        <f>+VLOOKUP(T620,items!$A$2:$D$1255,4,0)</f>
        <v>MUEBLES</v>
      </c>
      <c r="AE620">
        <f>+VLOOKUP(T620,Tabla1[],5,0)</f>
        <v>0</v>
      </c>
      <c r="AF620">
        <f t="shared" si="9"/>
        <v>6</v>
      </c>
    </row>
    <row r="621" spans="1:32" x14ac:dyDescent="0.25">
      <c r="A621">
        <v>93556</v>
      </c>
      <c r="B621" t="s">
        <v>1003</v>
      </c>
      <c r="C621" t="s">
        <v>33</v>
      </c>
      <c r="D621">
        <v>0</v>
      </c>
      <c r="F621" t="s">
        <v>1513</v>
      </c>
      <c r="G621" t="s">
        <v>944</v>
      </c>
      <c r="H621" t="s">
        <v>1735</v>
      </c>
      <c r="I621" t="s">
        <v>37</v>
      </c>
      <c r="J621" t="s">
        <v>1736</v>
      </c>
      <c r="K621" t="s">
        <v>1737</v>
      </c>
      <c r="L621" t="s">
        <v>1738</v>
      </c>
      <c r="M621" t="s">
        <v>200</v>
      </c>
      <c r="N621" t="s">
        <v>200</v>
      </c>
      <c r="O621" t="s">
        <v>460</v>
      </c>
      <c r="P621" t="s">
        <v>206</v>
      </c>
      <c r="Q621" t="s">
        <v>223</v>
      </c>
      <c r="R621" t="s">
        <v>63</v>
      </c>
      <c r="S621" t="s">
        <v>44</v>
      </c>
      <c r="T621" t="s">
        <v>1688</v>
      </c>
      <c r="U621" t="s">
        <v>1689</v>
      </c>
      <c r="W621" t="s">
        <v>211</v>
      </c>
      <c r="X621">
        <v>1</v>
      </c>
      <c r="Y621">
        <v>0</v>
      </c>
      <c r="Z621">
        <v>0</v>
      </c>
      <c r="AA621">
        <v>0</v>
      </c>
      <c r="AB621">
        <v>0</v>
      </c>
      <c r="AC621" t="s">
        <v>47</v>
      </c>
      <c r="AD621" t="str">
        <f>+VLOOKUP(T621,items!$A$2:$D$1255,4,0)</f>
        <v>MUEBLES</v>
      </c>
      <c r="AE621">
        <f>+VLOOKUP(T621,Tabla1[],5,0)</f>
        <v>0</v>
      </c>
      <c r="AF621">
        <f t="shared" si="9"/>
        <v>6</v>
      </c>
    </row>
    <row r="622" spans="1:32" x14ac:dyDescent="0.25">
      <c r="A622">
        <v>93561</v>
      </c>
      <c r="B622" t="s">
        <v>1740</v>
      </c>
      <c r="C622" t="s">
        <v>33</v>
      </c>
      <c r="D622">
        <v>0</v>
      </c>
      <c r="F622" t="s">
        <v>1513</v>
      </c>
      <c r="G622" t="s">
        <v>597</v>
      </c>
      <c r="H622" t="s">
        <v>1741</v>
      </c>
      <c r="I622" t="s">
        <v>37</v>
      </c>
      <c r="J622" t="s">
        <v>1742</v>
      </c>
      <c r="K622" t="s">
        <v>1743</v>
      </c>
      <c r="L622" t="s">
        <v>1744</v>
      </c>
      <c r="M622" t="s">
        <v>598</v>
      </c>
      <c r="N622" t="s">
        <v>598</v>
      </c>
      <c r="O622" t="s">
        <v>587</v>
      </c>
      <c r="P622" t="s">
        <v>1514</v>
      </c>
      <c r="Q622" t="s">
        <v>363</v>
      </c>
      <c r="R622" t="s">
        <v>127</v>
      </c>
      <c r="S622" t="s">
        <v>44</v>
      </c>
      <c r="T622" t="s">
        <v>1745</v>
      </c>
      <c r="U622" t="s">
        <v>1746</v>
      </c>
      <c r="V622" t="s">
        <v>259</v>
      </c>
      <c r="X622">
        <v>1</v>
      </c>
      <c r="Y622">
        <v>0</v>
      </c>
      <c r="Z622">
        <v>0</v>
      </c>
      <c r="AA622">
        <v>0</v>
      </c>
      <c r="AB622">
        <v>645879</v>
      </c>
      <c r="AC622" t="s">
        <v>47</v>
      </c>
      <c r="AD622" t="str">
        <f>+VLOOKUP(T622,items!$A$2:$D$1255,4,0)</f>
        <v>FUNDA</v>
      </c>
      <c r="AE622">
        <f>+VLOOKUP(T622,Tabla1[],5,0)</f>
        <v>0</v>
      </c>
      <c r="AF622">
        <f t="shared" si="9"/>
        <v>6</v>
      </c>
    </row>
    <row r="623" spans="1:32" x14ac:dyDescent="0.25">
      <c r="A623">
        <v>93563</v>
      </c>
      <c r="B623" t="s">
        <v>1747</v>
      </c>
      <c r="C623" t="s">
        <v>33</v>
      </c>
      <c r="D623">
        <v>0</v>
      </c>
      <c r="F623" t="s">
        <v>944</v>
      </c>
      <c r="G623" t="s">
        <v>597</v>
      </c>
      <c r="H623" t="s">
        <v>1748</v>
      </c>
      <c r="I623" t="s">
        <v>37</v>
      </c>
      <c r="J623" t="s">
        <v>1749</v>
      </c>
      <c r="K623" t="s">
        <v>1750</v>
      </c>
      <c r="L623" t="s">
        <v>37</v>
      </c>
      <c r="M623" t="s">
        <v>598</v>
      </c>
      <c r="N623" t="s">
        <v>598</v>
      </c>
      <c r="O623" t="s">
        <v>784</v>
      </c>
      <c r="P623" t="s">
        <v>323</v>
      </c>
      <c r="Q623" t="s">
        <v>323</v>
      </c>
      <c r="R623" t="s">
        <v>43</v>
      </c>
      <c r="S623" t="s">
        <v>128</v>
      </c>
      <c r="T623" t="s">
        <v>1751</v>
      </c>
      <c r="U623" t="s">
        <v>1752</v>
      </c>
      <c r="X623">
        <v>3</v>
      </c>
      <c r="Y623">
        <v>0</v>
      </c>
      <c r="Z623">
        <v>0</v>
      </c>
      <c r="AA623">
        <v>0</v>
      </c>
      <c r="AB623">
        <v>619629</v>
      </c>
      <c r="AC623" t="s">
        <v>47</v>
      </c>
      <c r="AD623">
        <f>+VLOOKUP(T623,items!$A$2:$D$1255,4,0)</f>
        <v>0</v>
      </c>
      <c r="AE623">
        <f>+VLOOKUP(T623,Tabla1[],5,0)</f>
        <v>0</v>
      </c>
      <c r="AF623">
        <f t="shared" si="9"/>
        <v>5</v>
      </c>
    </row>
    <row r="624" spans="1:32" x14ac:dyDescent="0.25">
      <c r="A624">
        <v>93566</v>
      </c>
      <c r="B624" t="s">
        <v>1690</v>
      </c>
      <c r="C624" t="s">
        <v>75</v>
      </c>
      <c r="D624">
        <v>0</v>
      </c>
      <c r="F624" t="s">
        <v>944</v>
      </c>
      <c r="G624" t="s">
        <v>944</v>
      </c>
      <c r="H624" t="s">
        <v>1753</v>
      </c>
      <c r="I624" t="s">
        <v>37</v>
      </c>
      <c r="J624" t="s">
        <v>1754</v>
      </c>
      <c r="K624" t="s">
        <v>1755</v>
      </c>
      <c r="L624" t="s">
        <v>37</v>
      </c>
      <c r="M624" t="s">
        <v>597</v>
      </c>
      <c r="N624" t="s">
        <v>597</v>
      </c>
      <c r="O624" t="s">
        <v>598</v>
      </c>
      <c r="P624" t="s">
        <v>205</v>
      </c>
      <c r="Q624" t="s">
        <v>205</v>
      </c>
      <c r="R624" t="s">
        <v>43</v>
      </c>
      <c r="S624" t="s">
        <v>164</v>
      </c>
      <c r="T624" t="s">
        <v>1469</v>
      </c>
      <c r="U624" t="s">
        <v>578</v>
      </c>
      <c r="X624">
        <v>24</v>
      </c>
      <c r="Y624">
        <v>0</v>
      </c>
      <c r="Z624">
        <v>0</v>
      </c>
      <c r="AA624">
        <v>0</v>
      </c>
      <c r="AB624">
        <v>1200000</v>
      </c>
      <c r="AC624" t="s">
        <v>47</v>
      </c>
      <c r="AD624">
        <f>+VLOOKUP(T624,items!$A$2:$D$1255,4,0)</f>
        <v>0</v>
      </c>
      <c r="AE624">
        <f>+VLOOKUP(T624,Tabla1[],5,0)</f>
        <v>0</v>
      </c>
      <c r="AF624">
        <f t="shared" si="9"/>
        <v>5</v>
      </c>
    </row>
    <row r="625" spans="1:32" x14ac:dyDescent="0.25">
      <c r="A625">
        <v>93571</v>
      </c>
      <c r="B625" t="s">
        <v>1756</v>
      </c>
      <c r="C625" t="s">
        <v>33</v>
      </c>
      <c r="D625">
        <v>0</v>
      </c>
      <c r="F625" t="s">
        <v>944</v>
      </c>
      <c r="G625" t="s">
        <v>598</v>
      </c>
      <c r="H625" t="s">
        <v>1757</v>
      </c>
      <c r="I625" t="s">
        <v>37</v>
      </c>
      <c r="J625" t="s">
        <v>37</v>
      </c>
      <c r="K625" t="s">
        <v>1758</v>
      </c>
      <c r="L625" t="s">
        <v>1759</v>
      </c>
      <c r="M625" t="s">
        <v>205</v>
      </c>
      <c r="N625" t="s">
        <v>205</v>
      </c>
      <c r="O625" t="s">
        <v>206</v>
      </c>
      <c r="P625" t="s">
        <v>223</v>
      </c>
      <c r="Q625" t="s">
        <v>461</v>
      </c>
      <c r="R625" t="s">
        <v>63</v>
      </c>
      <c r="S625" t="s">
        <v>256</v>
      </c>
      <c r="T625" t="s">
        <v>540</v>
      </c>
      <c r="U625" t="s">
        <v>541</v>
      </c>
      <c r="V625" t="s">
        <v>867</v>
      </c>
      <c r="X625">
        <v>1</v>
      </c>
      <c r="Y625">
        <v>0</v>
      </c>
      <c r="Z625">
        <v>0</v>
      </c>
      <c r="AA625">
        <v>0</v>
      </c>
      <c r="AB625">
        <v>11179241</v>
      </c>
      <c r="AC625" t="s">
        <v>47</v>
      </c>
      <c r="AD625">
        <f>+VLOOKUP(T625,items!$A$2:$D$1255,4,0)</f>
        <v>0</v>
      </c>
      <c r="AE625">
        <f>+VLOOKUP(T625,Tabla1[],5,0)</f>
        <v>0</v>
      </c>
      <c r="AF625">
        <f t="shared" si="9"/>
        <v>6</v>
      </c>
    </row>
    <row r="626" spans="1:32" x14ac:dyDescent="0.25">
      <c r="A626">
        <v>93571</v>
      </c>
      <c r="B626" t="s">
        <v>1756</v>
      </c>
      <c r="C626" t="s">
        <v>33</v>
      </c>
      <c r="D626">
        <v>0</v>
      </c>
      <c r="F626" t="s">
        <v>944</v>
      </c>
      <c r="G626" t="s">
        <v>598</v>
      </c>
      <c r="H626" t="s">
        <v>1757</v>
      </c>
      <c r="I626" t="s">
        <v>37</v>
      </c>
      <c r="J626" t="s">
        <v>37</v>
      </c>
      <c r="K626" t="s">
        <v>1758</v>
      </c>
      <c r="L626" t="s">
        <v>1759</v>
      </c>
      <c r="M626" t="s">
        <v>205</v>
      </c>
      <c r="N626" t="s">
        <v>205</v>
      </c>
      <c r="O626" t="s">
        <v>206</v>
      </c>
      <c r="P626" t="s">
        <v>223</v>
      </c>
      <c r="Q626" t="s">
        <v>461</v>
      </c>
      <c r="R626" t="s">
        <v>63</v>
      </c>
      <c r="S626" t="s">
        <v>256</v>
      </c>
      <c r="T626" t="s">
        <v>1760</v>
      </c>
      <c r="U626" t="s">
        <v>1761</v>
      </c>
      <c r="V626" t="s">
        <v>867</v>
      </c>
      <c r="X626">
        <v>1</v>
      </c>
      <c r="Y626">
        <v>0</v>
      </c>
      <c r="Z626">
        <v>0</v>
      </c>
      <c r="AA626">
        <v>0</v>
      </c>
      <c r="AB626">
        <v>5524813</v>
      </c>
      <c r="AC626" t="s">
        <v>47</v>
      </c>
      <c r="AD626">
        <f>+VLOOKUP(T626,items!$A$2:$D$1255,4,0)</f>
        <v>0</v>
      </c>
      <c r="AE626">
        <f>+VLOOKUP(T626,Tabla1[],5,0)</f>
        <v>0</v>
      </c>
      <c r="AF626">
        <f t="shared" si="9"/>
        <v>6</v>
      </c>
    </row>
    <row r="627" spans="1:32" x14ac:dyDescent="0.25">
      <c r="A627">
        <v>93571</v>
      </c>
      <c r="B627" t="s">
        <v>1756</v>
      </c>
      <c r="C627" t="s">
        <v>33</v>
      </c>
      <c r="D627">
        <v>0</v>
      </c>
      <c r="F627" t="s">
        <v>944</v>
      </c>
      <c r="G627" t="s">
        <v>598</v>
      </c>
      <c r="H627" t="s">
        <v>1757</v>
      </c>
      <c r="I627" t="s">
        <v>37</v>
      </c>
      <c r="J627" t="s">
        <v>37</v>
      </c>
      <c r="K627" t="s">
        <v>1758</v>
      </c>
      <c r="L627" t="s">
        <v>1759</v>
      </c>
      <c r="M627" t="s">
        <v>205</v>
      </c>
      <c r="N627" t="s">
        <v>205</v>
      </c>
      <c r="O627" t="s">
        <v>206</v>
      </c>
      <c r="P627" t="s">
        <v>223</v>
      </c>
      <c r="Q627" t="s">
        <v>461</v>
      </c>
      <c r="R627" t="s">
        <v>63</v>
      </c>
      <c r="S627" t="s">
        <v>256</v>
      </c>
      <c r="T627" t="s">
        <v>691</v>
      </c>
      <c r="U627" t="s">
        <v>692</v>
      </c>
      <c r="X627">
        <v>1</v>
      </c>
      <c r="Y627">
        <v>0</v>
      </c>
      <c r="Z627">
        <v>0</v>
      </c>
      <c r="AA627">
        <v>0</v>
      </c>
      <c r="AB627">
        <v>280000</v>
      </c>
      <c r="AC627" t="s">
        <v>47</v>
      </c>
      <c r="AD627" t="e">
        <f>+VLOOKUP(T627,items!$A$2:$D$1255,4,0)</f>
        <v>#N/A</v>
      </c>
      <c r="AE627" t="e">
        <f>+VLOOKUP(T627,Tabla1[],5,0)</f>
        <v>#N/A</v>
      </c>
      <c r="AF627">
        <f t="shared" si="9"/>
        <v>6</v>
      </c>
    </row>
    <row r="628" spans="1:32" x14ac:dyDescent="0.25">
      <c r="A628">
        <v>93581</v>
      </c>
      <c r="B628" t="s">
        <v>1762</v>
      </c>
      <c r="C628" t="s">
        <v>75</v>
      </c>
      <c r="D628">
        <v>0</v>
      </c>
      <c r="F628" t="s">
        <v>944</v>
      </c>
      <c r="G628" t="s">
        <v>200</v>
      </c>
      <c r="H628" t="s">
        <v>1763</v>
      </c>
      <c r="I628" t="s">
        <v>37</v>
      </c>
      <c r="J628" t="s">
        <v>1764</v>
      </c>
      <c r="K628" t="s">
        <v>1765</v>
      </c>
      <c r="L628" t="s">
        <v>1766</v>
      </c>
      <c r="M628" t="s">
        <v>205</v>
      </c>
      <c r="N628" t="s">
        <v>205</v>
      </c>
      <c r="O628" t="s">
        <v>1057</v>
      </c>
      <c r="P628" t="s">
        <v>852</v>
      </c>
      <c r="Q628" t="s">
        <v>581</v>
      </c>
      <c r="R628" t="s">
        <v>63</v>
      </c>
      <c r="S628" t="s">
        <v>108</v>
      </c>
      <c r="T628" t="s">
        <v>135</v>
      </c>
      <c r="U628" t="s">
        <v>136</v>
      </c>
      <c r="X628">
        <v>2</v>
      </c>
      <c r="Y628">
        <v>0</v>
      </c>
      <c r="Z628">
        <v>0</v>
      </c>
      <c r="AA628">
        <v>0</v>
      </c>
      <c r="AB628">
        <v>16500</v>
      </c>
      <c r="AC628" t="s">
        <v>47</v>
      </c>
      <c r="AD628">
        <f>+VLOOKUP(T628,items!$A$2:$D$1255,4,0)</f>
        <v>0</v>
      </c>
      <c r="AE628">
        <f>+VLOOKUP(T628,Tabla1[],5,0)</f>
        <v>0</v>
      </c>
      <c r="AF628">
        <f t="shared" si="9"/>
        <v>6</v>
      </c>
    </row>
    <row r="629" spans="1:32" x14ac:dyDescent="0.25">
      <c r="A629">
        <v>93581</v>
      </c>
      <c r="B629" t="s">
        <v>1762</v>
      </c>
      <c r="C629" t="s">
        <v>75</v>
      </c>
      <c r="D629">
        <v>0</v>
      </c>
      <c r="F629" t="s">
        <v>944</v>
      </c>
      <c r="G629" t="s">
        <v>200</v>
      </c>
      <c r="H629" t="s">
        <v>1763</v>
      </c>
      <c r="I629" t="s">
        <v>37</v>
      </c>
      <c r="J629" t="s">
        <v>1764</v>
      </c>
      <c r="K629" t="s">
        <v>1765</v>
      </c>
      <c r="L629" t="s">
        <v>1766</v>
      </c>
      <c r="M629" t="s">
        <v>205</v>
      </c>
      <c r="N629" t="s">
        <v>205</v>
      </c>
      <c r="O629" t="s">
        <v>1057</v>
      </c>
      <c r="P629" t="s">
        <v>852</v>
      </c>
      <c r="Q629" t="s">
        <v>581</v>
      </c>
      <c r="R629" t="s">
        <v>63</v>
      </c>
      <c r="S629" t="s">
        <v>108</v>
      </c>
      <c r="T629" t="s">
        <v>137</v>
      </c>
      <c r="U629" t="s">
        <v>138</v>
      </c>
      <c r="X629">
        <v>2</v>
      </c>
      <c r="Y629">
        <v>0</v>
      </c>
      <c r="Z629">
        <v>0</v>
      </c>
      <c r="AA629">
        <v>0</v>
      </c>
      <c r="AB629">
        <v>16500</v>
      </c>
      <c r="AC629" t="s">
        <v>47</v>
      </c>
      <c r="AD629">
        <f>+VLOOKUP(T629,items!$A$2:$D$1255,4,0)</f>
        <v>0</v>
      </c>
      <c r="AE629">
        <f>+VLOOKUP(T629,Tabla1[],5,0)</f>
        <v>0</v>
      </c>
      <c r="AF629">
        <f t="shared" si="9"/>
        <v>6</v>
      </c>
    </row>
    <row r="630" spans="1:32" x14ac:dyDescent="0.25">
      <c r="A630">
        <v>93581</v>
      </c>
      <c r="B630" t="s">
        <v>1762</v>
      </c>
      <c r="C630" t="s">
        <v>75</v>
      </c>
      <c r="D630">
        <v>0</v>
      </c>
      <c r="F630" t="s">
        <v>944</v>
      </c>
      <c r="G630" t="s">
        <v>200</v>
      </c>
      <c r="H630" t="s">
        <v>1763</v>
      </c>
      <c r="I630" t="s">
        <v>37</v>
      </c>
      <c r="J630" t="s">
        <v>1764</v>
      </c>
      <c r="K630" t="s">
        <v>1765</v>
      </c>
      <c r="L630" t="s">
        <v>1766</v>
      </c>
      <c r="M630" t="s">
        <v>205</v>
      </c>
      <c r="N630" t="s">
        <v>205</v>
      </c>
      <c r="O630" t="s">
        <v>1057</v>
      </c>
      <c r="P630" t="s">
        <v>852</v>
      </c>
      <c r="Q630" t="s">
        <v>581</v>
      </c>
      <c r="R630" t="s">
        <v>63</v>
      </c>
      <c r="S630" t="s">
        <v>108</v>
      </c>
      <c r="T630" t="s">
        <v>1282</v>
      </c>
      <c r="U630" t="s">
        <v>1283</v>
      </c>
      <c r="X630">
        <v>30</v>
      </c>
      <c r="Y630">
        <v>0</v>
      </c>
      <c r="Z630">
        <v>0</v>
      </c>
      <c r="AA630">
        <v>0</v>
      </c>
      <c r="AB630">
        <v>307500</v>
      </c>
      <c r="AC630" t="s">
        <v>47</v>
      </c>
      <c r="AD630">
        <f>+VLOOKUP(T630,items!$A$2:$D$1255,4,0)</f>
        <v>0</v>
      </c>
      <c r="AE630">
        <f>+VLOOKUP(T630,Tabla1[],5,0)</f>
        <v>0</v>
      </c>
      <c r="AF630">
        <f t="shared" si="9"/>
        <v>6</v>
      </c>
    </row>
    <row r="631" spans="1:32" x14ac:dyDescent="0.25">
      <c r="A631">
        <v>93581</v>
      </c>
      <c r="B631" t="s">
        <v>1762</v>
      </c>
      <c r="C631" t="s">
        <v>75</v>
      </c>
      <c r="D631">
        <v>0</v>
      </c>
      <c r="F631" t="s">
        <v>944</v>
      </c>
      <c r="G631" t="s">
        <v>200</v>
      </c>
      <c r="H631" t="s">
        <v>1763</v>
      </c>
      <c r="I631" t="s">
        <v>37</v>
      </c>
      <c r="J631" t="s">
        <v>1764</v>
      </c>
      <c r="K631" t="s">
        <v>1765</v>
      </c>
      <c r="L631" t="s">
        <v>1766</v>
      </c>
      <c r="M631" t="s">
        <v>205</v>
      </c>
      <c r="N631" t="s">
        <v>205</v>
      </c>
      <c r="O631" t="s">
        <v>1057</v>
      </c>
      <c r="P631" t="s">
        <v>852</v>
      </c>
      <c r="Q631" t="s">
        <v>581</v>
      </c>
      <c r="R631" t="s">
        <v>63</v>
      </c>
      <c r="S631" t="s">
        <v>108</v>
      </c>
      <c r="T631" t="s">
        <v>149</v>
      </c>
      <c r="U631" t="s">
        <v>150</v>
      </c>
      <c r="X631">
        <v>1</v>
      </c>
      <c r="Y631">
        <v>0</v>
      </c>
      <c r="Z631">
        <v>0</v>
      </c>
      <c r="AA631">
        <v>0</v>
      </c>
      <c r="AB631">
        <v>12500</v>
      </c>
      <c r="AC631" t="s">
        <v>47</v>
      </c>
      <c r="AD631">
        <f>+VLOOKUP(T631,items!$A$2:$D$1255,4,0)</f>
        <v>0</v>
      </c>
      <c r="AE631">
        <f>+VLOOKUP(T631,Tabla1[],5,0)</f>
        <v>0</v>
      </c>
      <c r="AF631">
        <f t="shared" si="9"/>
        <v>6</v>
      </c>
    </row>
    <row r="632" spans="1:32" x14ac:dyDescent="0.25">
      <c r="A632">
        <v>93581</v>
      </c>
      <c r="B632" t="s">
        <v>1762</v>
      </c>
      <c r="C632" t="s">
        <v>75</v>
      </c>
      <c r="D632">
        <v>0</v>
      </c>
      <c r="F632" t="s">
        <v>944</v>
      </c>
      <c r="G632" t="s">
        <v>200</v>
      </c>
      <c r="H632" t="s">
        <v>1763</v>
      </c>
      <c r="I632" t="s">
        <v>37</v>
      </c>
      <c r="J632" t="s">
        <v>1764</v>
      </c>
      <c r="K632" t="s">
        <v>1765</v>
      </c>
      <c r="L632" t="s">
        <v>1766</v>
      </c>
      <c r="M632" t="s">
        <v>205</v>
      </c>
      <c r="N632" t="s">
        <v>205</v>
      </c>
      <c r="O632" t="s">
        <v>1057</v>
      </c>
      <c r="P632" t="s">
        <v>852</v>
      </c>
      <c r="Q632" t="s">
        <v>581</v>
      </c>
      <c r="R632" t="s">
        <v>63</v>
      </c>
      <c r="S632" t="s">
        <v>108</v>
      </c>
      <c r="T632" t="s">
        <v>151</v>
      </c>
      <c r="U632" t="s">
        <v>152</v>
      </c>
      <c r="X632">
        <v>1</v>
      </c>
      <c r="Y632">
        <v>0</v>
      </c>
      <c r="Z632">
        <v>0</v>
      </c>
      <c r="AA632">
        <v>0</v>
      </c>
      <c r="AB632">
        <v>12000</v>
      </c>
      <c r="AC632" t="s">
        <v>47</v>
      </c>
      <c r="AD632">
        <f>+VLOOKUP(T632,items!$A$2:$D$1255,4,0)</f>
        <v>0</v>
      </c>
      <c r="AE632">
        <f>+VLOOKUP(T632,Tabla1[],5,0)</f>
        <v>0</v>
      </c>
      <c r="AF632">
        <f t="shared" si="9"/>
        <v>6</v>
      </c>
    </row>
    <row r="633" spans="1:32" x14ac:dyDescent="0.25">
      <c r="A633">
        <v>93581</v>
      </c>
      <c r="B633" t="s">
        <v>1762</v>
      </c>
      <c r="C633" t="s">
        <v>75</v>
      </c>
      <c r="D633">
        <v>0</v>
      </c>
      <c r="F633" t="s">
        <v>944</v>
      </c>
      <c r="G633" t="s">
        <v>200</v>
      </c>
      <c r="H633" t="s">
        <v>1763</v>
      </c>
      <c r="I633" t="s">
        <v>37</v>
      </c>
      <c r="J633" t="s">
        <v>1764</v>
      </c>
      <c r="K633" t="s">
        <v>1765</v>
      </c>
      <c r="L633" t="s">
        <v>1766</v>
      </c>
      <c r="M633" t="s">
        <v>205</v>
      </c>
      <c r="N633" t="s">
        <v>205</v>
      </c>
      <c r="O633" t="s">
        <v>1057</v>
      </c>
      <c r="P633" t="s">
        <v>852</v>
      </c>
      <c r="Q633" t="s">
        <v>581</v>
      </c>
      <c r="R633" t="s">
        <v>63</v>
      </c>
      <c r="S633" t="s">
        <v>108</v>
      </c>
      <c r="T633" t="s">
        <v>153</v>
      </c>
      <c r="U633" t="s">
        <v>154</v>
      </c>
      <c r="X633">
        <v>1</v>
      </c>
      <c r="Y633">
        <v>0</v>
      </c>
      <c r="Z633">
        <v>0</v>
      </c>
      <c r="AA633">
        <v>0</v>
      </c>
      <c r="AB633">
        <v>11750</v>
      </c>
      <c r="AC633" t="s">
        <v>47</v>
      </c>
      <c r="AD633">
        <f>+VLOOKUP(T633,items!$A$2:$D$1255,4,0)</f>
        <v>0</v>
      </c>
      <c r="AE633">
        <f>+VLOOKUP(T633,Tabla1[],5,0)</f>
        <v>0</v>
      </c>
      <c r="AF633">
        <f t="shared" si="9"/>
        <v>6</v>
      </c>
    </row>
    <row r="634" spans="1:32" x14ac:dyDescent="0.25">
      <c r="A634">
        <v>93581</v>
      </c>
      <c r="B634" t="s">
        <v>1762</v>
      </c>
      <c r="C634" t="s">
        <v>75</v>
      </c>
      <c r="D634">
        <v>0</v>
      </c>
      <c r="F634" t="s">
        <v>944</v>
      </c>
      <c r="G634" t="s">
        <v>200</v>
      </c>
      <c r="H634" t="s">
        <v>1763</v>
      </c>
      <c r="I634" t="s">
        <v>37</v>
      </c>
      <c r="J634" t="s">
        <v>1764</v>
      </c>
      <c r="K634" t="s">
        <v>1765</v>
      </c>
      <c r="L634" t="s">
        <v>1766</v>
      </c>
      <c r="M634" t="s">
        <v>205</v>
      </c>
      <c r="N634" t="s">
        <v>205</v>
      </c>
      <c r="O634" t="s">
        <v>1057</v>
      </c>
      <c r="P634" t="s">
        <v>852</v>
      </c>
      <c r="Q634" t="s">
        <v>581</v>
      </c>
      <c r="R634" t="s">
        <v>63</v>
      </c>
      <c r="S634" t="s">
        <v>108</v>
      </c>
      <c r="T634" t="s">
        <v>1284</v>
      </c>
      <c r="U634" t="s">
        <v>1285</v>
      </c>
      <c r="X634">
        <v>1</v>
      </c>
      <c r="Y634">
        <v>0</v>
      </c>
      <c r="Z634">
        <v>0</v>
      </c>
      <c r="AA634">
        <v>0</v>
      </c>
      <c r="AB634">
        <v>3420000</v>
      </c>
      <c r="AC634" t="s">
        <v>47</v>
      </c>
      <c r="AD634">
        <f>+VLOOKUP(T634,items!$A$2:$D$1255,4,0)</f>
        <v>0</v>
      </c>
      <c r="AE634">
        <f>+VLOOKUP(T634,Tabla1[],5,0)</f>
        <v>0</v>
      </c>
      <c r="AF634">
        <f t="shared" si="9"/>
        <v>6</v>
      </c>
    </row>
    <row r="635" spans="1:32" x14ac:dyDescent="0.25">
      <c r="A635">
        <v>93584</v>
      </c>
      <c r="B635" t="s">
        <v>1767</v>
      </c>
      <c r="C635" t="s">
        <v>33</v>
      </c>
      <c r="D635">
        <v>0</v>
      </c>
      <c r="F635" t="s">
        <v>944</v>
      </c>
      <c r="G635" t="s">
        <v>323</v>
      </c>
      <c r="H635" t="s">
        <v>1768</v>
      </c>
      <c r="I635" t="s">
        <v>37</v>
      </c>
      <c r="J635" t="s">
        <v>37</v>
      </c>
      <c r="K635" t="s">
        <v>1769</v>
      </c>
      <c r="L635" t="s">
        <v>1770</v>
      </c>
      <c r="M635" t="s">
        <v>288</v>
      </c>
      <c r="N635" t="s">
        <v>288</v>
      </c>
      <c r="O635" t="s">
        <v>207</v>
      </c>
      <c r="P635" t="s">
        <v>208</v>
      </c>
      <c r="Q635" t="s">
        <v>227</v>
      </c>
      <c r="R635" t="s">
        <v>127</v>
      </c>
      <c r="S635" t="s">
        <v>44</v>
      </c>
      <c r="T635" t="s">
        <v>1771</v>
      </c>
      <c r="U635" t="s">
        <v>1772</v>
      </c>
      <c r="V635" t="s">
        <v>1024</v>
      </c>
      <c r="X635">
        <v>1</v>
      </c>
      <c r="Y635">
        <v>0</v>
      </c>
      <c r="Z635">
        <v>0</v>
      </c>
      <c r="AA635">
        <v>0</v>
      </c>
      <c r="AB635">
        <v>2314391</v>
      </c>
      <c r="AC635" t="s">
        <v>47</v>
      </c>
      <c r="AD635">
        <f>+VLOOKUP(T635,items!$A$2:$D$1255,4,0)</f>
        <v>0</v>
      </c>
      <c r="AE635">
        <f>+VLOOKUP(T635,Tabla1[],5,0)</f>
        <v>0</v>
      </c>
      <c r="AF635">
        <f t="shared" si="9"/>
        <v>6</v>
      </c>
    </row>
    <row r="636" spans="1:32" x14ac:dyDescent="0.25">
      <c r="A636">
        <v>93596</v>
      </c>
      <c r="B636" t="s">
        <v>1773</v>
      </c>
      <c r="C636" t="s">
        <v>33</v>
      </c>
      <c r="D636">
        <v>0</v>
      </c>
      <c r="F636" t="s">
        <v>944</v>
      </c>
      <c r="G636" t="s">
        <v>598</v>
      </c>
      <c r="H636" t="s">
        <v>1774</v>
      </c>
      <c r="I636" t="s">
        <v>37</v>
      </c>
      <c r="J636" t="s">
        <v>37</v>
      </c>
      <c r="K636" t="s">
        <v>1775</v>
      </c>
      <c r="L636" t="s">
        <v>1776</v>
      </c>
      <c r="M636" t="s">
        <v>205</v>
      </c>
      <c r="N636" t="s">
        <v>205</v>
      </c>
      <c r="O636" t="s">
        <v>206</v>
      </c>
      <c r="P636" t="s">
        <v>223</v>
      </c>
      <c r="Q636" t="s">
        <v>461</v>
      </c>
      <c r="R636" t="s">
        <v>63</v>
      </c>
      <c r="S636" t="s">
        <v>256</v>
      </c>
      <c r="T636" t="s">
        <v>1459</v>
      </c>
      <c r="U636" t="s">
        <v>1460</v>
      </c>
      <c r="X636">
        <v>3</v>
      </c>
      <c r="Y636">
        <v>0</v>
      </c>
      <c r="Z636">
        <v>0</v>
      </c>
      <c r="AA636">
        <v>0</v>
      </c>
      <c r="AB636">
        <v>1494345</v>
      </c>
      <c r="AC636" t="s">
        <v>47</v>
      </c>
      <c r="AD636" t="str">
        <f>+VLOOKUP(T636,items!$A$2:$D$1255,4,0)</f>
        <v>MUEBLES</v>
      </c>
      <c r="AE636">
        <f>+VLOOKUP(T636,Tabla1[],5,0)</f>
        <v>0</v>
      </c>
      <c r="AF636">
        <f t="shared" si="9"/>
        <v>6</v>
      </c>
    </row>
    <row r="637" spans="1:32" x14ac:dyDescent="0.25">
      <c r="A637">
        <v>93596</v>
      </c>
      <c r="B637" t="s">
        <v>1773</v>
      </c>
      <c r="C637" t="s">
        <v>33</v>
      </c>
      <c r="D637">
        <v>0</v>
      </c>
      <c r="F637" t="s">
        <v>944</v>
      </c>
      <c r="G637" t="s">
        <v>598</v>
      </c>
      <c r="H637" t="s">
        <v>1774</v>
      </c>
      <c r="I637" t="s">
        <v>37</v>
      </c>
      <c r="J637" t="s">
        <v>37</v>
      </c>
      <c r="K637" t="s">
        <v>1775</v>
      </c>
      <c r="L637" t="s">
        <v>1776</v>
      </c>
      <c r="M637" t="s">
        <v>205</v>
      </c>
      <c r="N637" t="s">
        <v>205</v>
      </c>
      <c r="O637" t="s">
        <v>206</v>
      </c>
      <c r="P637" t="s">
        <v>223</v>
      </c>
      <c r="Q637" t="s">
        <v>461</v>
      </c>
      <c r="R637" t="s">
        <v>63</v>
      </c>
      <c r="S637" t="s">
        <v>256</v>
      </c>
      <c r="T637" t="s">
        <v>1459</v>
      </c>
      <c r="U637" t="s">
        <v>1460</v>
      </c>
      <c r="X637">
        <v>3</v>
      </c>
      <c r="Y637">
        <v>0</v>
      </c>
      <c r="Z637">
        <v>0</v>
      </c>
      <c r="AA637">
        <v>0</v>
      </c>
      <c r="AB637">
        <v>747174</v>
      </c>
      <c r="AC637" t="s">
        <v>47</v>
      </c>
      <c r="AD637" t="str">
        <f>+VLOOKUP(T637,items!$A$2:$D$1255,4,0)</f>
        <v>MUEBLES</v>
      </c>
      <c r="AE637">
        <f>+VLOOKUP(T637,Tabla1[],5,0)</f>
        <v>0</v>
      </c>
      <c r="AF637">
        <f t="shared" si="9"/>
        <v>6</v>
      </c>
    </row>
    <row r="638" spans="1:32" x14ac:dyDescent="0.25">
      <c r="A638">
        <v>93609</v>
      </c>
      <c r="B638" t="s">
        <v>1777</v>
      </c>
      <c r="C638" t="s">
        <v>75</v>
      </c>
      <c r="D638">
        <v>0</v>
      </c>
      <c r="F638" t="s">
        <v>597</v>
      </c>
      <c r="G638" t="s">
        <v>835</v>
      </c>
      <c r="H638" t="s">
        <v>1778</v>
      </c>
      <c r="I638" t="s">
        <v>37</v>
      </c>
      <c r="J638" t="s">
        <v>1779</v>
      </c>
      <c r="K638" t="s">
        <v>1780</v>
      </c>
      <c r="L638" t="s">
        <v>1781</v>
      </c>
      <c r="M638" t="s">
        <v>227</v>
      </c>
      <c r="N638" t="s">
        <v>227</v>
      </c>
      <c r="O638" t="s">
        <v>1261</v>
      </c>
      <c r="P638" t="s">
        <v>909</v>
      </c>
      <c r="Q638" t="s">
        <v>711</v>
      </c>
      <c r="R638" t="s">
        <v>63</v>
      </c>
      <c r="S638" t="s">
        <v>88</v>
      </c>
      <c r="T638" t="s">
        <v>388</v>
      </c>
      <c r="U638" t="s">
        <v>389</v>
      </c>
      <c r="X638">
        <v>31</v>
      </c>
      <c r="Y638">
        <v>0</v>
      </c>
      <c r="Z638">
        <v>0</v>
      </c>
      <c r="AA638">
        <v>0</v>
      </c>
      <c r="AB638">
        <v>1976250</v>
      </c>
      <c r="AC638" t="s">
        <v>47</v>
      </c>
      <c r="AD638">
        <f>+VLOOKUP(T638,items!$A$2:$D$1255,4,0)</f>
        <v>0</v>
      </c>
      <c r="AE638">
        <f>+VLOOKUP(T638,Tabla1[],5,0)</f>
        <v>0</v>
      </c>
      <c r="AF638">
        <f t="shared" si="9"/>
        <v>7</v>
      </c>
    </row>
    <row r="639" spans="1:32" x14ac:dyDescent="0.25">
      <c r="A639">
        <v>93609</v>
      </c>
      <c r="B639" t="s">
        <v>1777</v>
      </c>
      <c r="C639" t="s">
        <v>75</v>
      </c>
      <c r="D639">
        <v>0</v>
      </c>
      <c r="F639" t="s">
        <v>597</v>
      </c>
      <c r="G639" t="s">
        <v>835</v>
      </c>
      <c r="H639" t="s">
        <v>1778</v>
      </c>
      <c r="I639" t="s">
        <v>37</v>
      </c>
      <c r="J639" t="s">
        <v>1779</v>
      </c>
      <c r="K639" t="s">
        <v>1780</v>
      </c>
      <c r="L639" t="s">
        <v>1781</v>
      </c>
      <c r="M639" t="s">
        <v>227</v>
      </c>
      <c r="N639" t="s">
        <v>227</v>
      </c>
      <c r="O639" t="s">
        <v>1261</v>
      </c>
      <c r="P639" t="s">
        <v>909</v>
      </c>
      <c r="Q639" t="s">
        <v>711</v>
      </c>
      <c r="R639" t="s">
        <v>63</v>
      </c>
      <c r="S639" t="s">
        <v>88</v>
      </c>
      <c r="T639" t="s">
        <v>299</v>
      </c>
      <c r="U639" t="s">
        <v>300</v>
      </c>
      <c r="X639">
        <v>1</v>
      </c>
      <c r="Y639">
        <v>0</v>
      </c>
      <c r="Z639">
        <v>0</v>
      </c>
      <c r="AA639">
        <v>0</v>
      </c>
      <c r="AB639">
        <v>237500</v>
      </c>
      <c r="AC639" t="s">
        <v>47</v>
      </c>
      <c r="AD639">
        <f>+VLOOKUP(T639,items!$A$2:$D$1255,4,0)</f>
        <v>0</v>
      </c>
      <c r="AE639">
        <f>+VLOOKUP(T639,Tabla1[],5,0)</f>
        <v>0</v>
      </c>
      <c r="AF639">
        <f t="shared" si="9"/>
        <v>7</v>
      </c>
    </row>
    <row r="640" spans="1:32" x14ac:dyDescent="0.25">
      <c r="A640">
        <v>93609</v>
      </c>
      <c r="B640" t="s">
        <v>1777</v>
      </c>
      <c r="C640" t="s">
        <v>75</v>
      </c>
      <c r="D640">
        <v>0</v>
      </c>
      <c r="F640" t="s">
        <v>597</v>
      </c>
      <c r="G640" t="s">
        <v>835</v>
      </c>
      <c r="H640" t="s">
        <v>1778</v>
      </c>
      <c r="I640" t="s">
        <v>37</v>
      </c>
      <c r="J640" t="s">
        <v>1779</v>
      </c>
      <c r="K640" t="s">
        <v>1780</v>
      </c>
      <c r="L640" t="s">
        <v>1781</v>
      </c>
      <c r="M640" t="s">
        <v>227</v>
      </c>
      <c r="N640" t="s">
        <v>227</v>
      </c>
      <c r="O640" t="s">
        <v>1261</v>
      </c>
      <c r="P640" t="s">
        <v>909</v>
      </c>
      <c r="Q640" t="s">
        <v>711</v>
      </c>
      <c r="R640" t="s">
        <v>63</v>
      </c>
      <c r="S640" t="s">
        <v>88</v>
      </c>
      <c r="T640" t="s">
        <v>94</v>
      </c>
      <c r="U640" t="s">
        <v>95</v>
      </c>
      <c r="X640">
        <v>1</v>
      </c>
      <c r="Y640">
        <v>0</v>
      </c>
      <c r="Z640">
        <v>0</v>
      </c>
      <c r="AA640">
        <v>0</v>
      </c>
      <c r="AB640">
        <v>570000</v>
      </c>
      <c r="AC640" t="s">
        <v>47</v>
      </c>
      <c r="AD640" t="e">
        <f>+VLOOKUP(T640,items!$A$2:$D$1255,4,0)</f>
        <v>#N/A</v>
      </c>
      <c r="AE640" t="e">
        <f>+VLOOKUP(T640,Tabla1[],5,0)</f>
        <v>#N/A</v>
      </c>
      <c r="AF640">
        <f t="shared" si="9"/>
        <v>7</v>
      </c>
    </row>
    <row r="641" spans="1:32" x14ac:dyDescent="0.25">
      <c r="A641">
        <v>93609</v>
      </c>
      <c r="B641" t="s">
        <v>1777</v>
      </c>
      <c r="C641" t="s">
        <v>75</v>
      </c>
      <c r="D641">
        <v>0</v>
      </c>
      <c r="F641" t="s">
        <v>597</v>
      </c>
      <c r="G641" t="s">
        <v>835</v>
      </c>
      <c r="H641" t="s">
        <v>1778</v>
      </c>
      <c r="I641" t="s">
        <v>37</v>
      </c>
      <c r="J641" t="s">
        <v>1779</v>
      </c>
      <c r="K641" t="s">
        <v>1780</v>
      </c>
      <c r="L641" t="s">
        <v>1781</v>
      </c>
      <c r="M641" t="s">
        <v>227</v>
      </c>
      <c r="N641" t="s">
        <v>227</v>
      </c>
      <c r="O641" t="s">
        <v>1261</v>
      </c>
      <c r="P641" t="s">
        <v>909</v>
      </c>
      <c r="Q641" t="s">
        <v>711</v>
      </c>
      <c r="R641" t="s">
        <v>63</v>
      </c>
      <c r="S641" t="s">
        <v>88</v>
      </c>
      <c r="T641" t="s">
        <v>390</v>
      </c>
      <c r="U641" t="s">
        <v>391</v>
      </c>
      <c r="X641">
        <v>1</v>
      </c>
      <c r="Y641">
        <v>0</v>
      </c>
      <c r="Z641">
        <v>0</v>
      </c>
      <c r="AA641">
        <v>0</v>
      </c>
      <c r="AB641">
        <v>475000</v>
      </c>
      <c r="AC641" t="s">
        <v>47</v>
      </c>
      <c r="AD641" t="e">
        <f>+VLOOKUP(T641,items!$A$2:$D$1255,4,0)</f>
        <v>#N/A</v>
      </c>
      <c r="AE641" t="e">
        <f>+VLOOKUP(T641,Tabla1[],5,0)</f>
        <v>#N/A</v>
      </c>
      <c r="AF641">
        <f t="shared" si="9"/>
        <v>7</v>
      </c>
    </row>
    <row r="642" spans="1:32" x14ac:dyDescent="0.25">
      <c r="A642">
        <v>93610</v>
      </c>
      <c r="B642" t="s">
        <v>1782</v>
      </c>
      <c r="C642" t="s">
        <v>33</v>
      </c>
      <c r="D642">
        <v>0</v>
      </c>
      <c r="F642" t="s">
        <v>597</v>
      </c>
      <c r="G642" t="s">
        <v>293</v>
      </c>
      <c r="H642" t="s">
        <v>1783</v>
      </c>
      <c r="I642" t="s">
        <v>37</v>
      </c>
      <c r="J642" t="s">
        <v>1784</v>
      </c>
      <c r="K642" t="s">
        <v>1785</v>
      </c>
      <c r="L642" t="s">
        <v>37</v>
      </c>
      <c r="M642" t="s">
        <v>454</v>
      </c>
      <c r="N642" t="s">
        <v>454</v>
      </c>
      <c r="O642" t="s">
        <v>587</v>
      </c>
      <c r="P642" t="s">
        <v>1514</v>
      </c>
      <c r="Q642" t="s">
        <v>1514</v>
      </c>
      <c r="R642" t="s">
        <v>43</v>
      </c>
      <c r="S642" t="s">
        <v>164</v>
      </c>
      <c r="T642" t="s">
        <v>1786</v>
      </c>
      <c r="U642" t="s">
        <v>1787</v>
      </c>
      <c r="V642" t="s">
        <v>867</v>
      </c>
      <c r="X642">
        <v>1</v>
      </c>
      <c r="Y642">
        <v>0</v>
      </c>
      <c r="Z642">
        <v>0</v>
      </c>
      <c r="AA642">
        <v>0</v>
      </c>
      <c r="AB642">
        <v>817880</v>
      </c>
      <c r="AC642" t="s">
        <v>47</v>
      </c>
      <c r="AD642">
        <f>+VLOOKUP(T642,items!$A$2:$D$1255,4,0)</f>
        <v>0</v>
      </c>
      <c r="AE642">
        <f>+VLOOKUP(T642,Tabla1[],5,0)</f>
        <v>0</v>
      </c>
      <c r="AF642">
        <f t="shared" ref="AF642:AF705" si="10">+MONTH(O642)</f>
        <v>6</v>
      </c>
    </row>
    <row r="643" spans="1:32" x14ac:dyDescent="0.25">
      <c r="A643">
        <v>93611</v>
      </c>
      <c r="B643" t="s">
        <v>1788</v>
      </c>
      <c r="C643" t="s">
        <v>75</v>
      </c>
      <c r="D643">
        <v>0</v>
      </c>
      <c r="F643" t="s">
        <v>597</v>
      </c>
      <c r="G643" t="s">
        <v>293</v>
      </c>
      <c r="H643" t="s">
        <v>1789</v>
      </c>
      <c r="I643" t="s">
        <v>37</v>
      </c>
      <c r="J643" t="s">
        <v>1790</v>
      </c>
      <c r="K643" t="s">
        <v>1791</v>
      </c>
      <c r="L643" t="s">
        <v>37</v>
      </c>
      <c r="M643" t="s">
        <v>526</v>
      </c>
      <c r="N643" t="s">
        <v>526</v>
      </c>
      <c r="O643" t="s">
        <v>1057</v>
      </c>
      <c r="P643" t="s">
        <v>502</v>
      </c>
      <c r="Q643" t="s">
        <v>502</v>
      </c>
      <c r="R643" t="s">
        <v>43</v>
      </c>
      <c r="S643" t="s">
        <v>88</v>
      </c>
      <c r="T643" t="s">
        <v>1792</v>
      </c>
      <c r="U643" t="s">
        <v>1793</v>
      </c>
      <c r="X643">
        <v>1</v>
      </c>
      <c r="Y643">
        <v>0</v>
      </c>
      <c r="Z643">
        <v>0</v>
      </c>
      <c r="AA643">
        <v>0</v>
      </c>
      <c r="AB643">
        <v>902314</v>
      </c>
      <c r="AC643" t="s">
        <v>47</v>
      </c>
      <c r="AD643">
        <f>+VLOOKUP(T643,items!$A$2:$D$1255,4,0)</f>
        <v>0</v>
      </c>
      <c r="AE643">
        <f>+VLOOKUP(T643,Tabla1[],5,0)</f>
        <v>0</v>
      </c>
      <c r="AF643">
        <f t="shared" si="10"/>
        <v>6</v>
      </c>
    </row>
    <row r="644" spans="1:32" x14ac:dyDescent="0.25">
      <c r="A644">
        <v>93611</v>
      </c>
      <c r="B644" t="s">
        <v>1788</v>
      </c>
      <c r="C644" t="s">
        <v>75</v>
      </c>
      <c r="D644">
        <v>0</v>
      </c>
      <c r="F644" t="s">
        <v>597</v>
      </c>
      <c r="G644" t="s">
        <v>293</v>
      </c>
      <c r="H644" t="s">
        <v>1789</v>
      </c>
      <c r="I644" t="s">
        <v>37</v>
      </c>
      <c r="J644" t="s">
        <v>1790</v>
      </c>
      <c r="K644" t="s">
        <v>1791</v>
      </c>
      <c r="L644" t="s">
        <v>37</v>
      </c>
      <c r="M644" t="s">
        <v>526</v>
      </c>
      <c r="N644" t="s">
        <v>526</v>
      </c>
      <c r="O644" t="s">
        <v>1057</v>
      </c>
      <c r="P644" t="s">
        <v>502</v>
      </c>
      <c r="Q644" t="s">
        <v>502</v>
      </c>
      <c r="R644" t="s">
        <v>43</v>
      </c>
      <c r="S644" t="s">
        <v>88</v>
      </c>
      <c r="T644" t="s">
        <v>1096</v>
      </c>
      <c r="U644" t="s">
        <v>1097</v>
      </c>
      <c r="X644">
        <v>1</v>
      </c>
      <c r="Y644">
        <v>0</v>
      </c>
      <c r="Z644">
        <v>0</v>
      </c>
      <c r="AA644">
        <v>0</v>
      </c>
      <c r="AB644">
        <v>75000</v>
      </c>
      <c r="AC644" t="s">
        <v>47</v>
      </c>
      <c r="AD644" t="e">
        <f>+VLOOKUP(T644,items!$A$2:$D$1255,4,0)</f>
        <v>#N/A</v>
      </c>
      <c r="AE644" t="e">
        <f>+VLOOKUP(T644,Tabla1[],5,0)</f>
        <v>#N/A</v>
      </c>
      <c r="AF644">
        <f t="shared" si="10"/>
        <v>6</v>
      </c>
    </row>
    <row r="645" spans="1:32" x14ac:dyDescent="0.25">
      <c r="A645">
        <v>93614</v>
      </c>
      <c r="B645" t="s">
        <v>1003</v>
      </c>
      <c r="C645" t="s">
        <v>75</v>
      </c>
      <c r="D645">
        <v>0</v>
      </c>
      <c r="F645" t="s">
        <v>597</v>
      </c>
      <c r="G645" t="s">
        <v>288</v>
      </c>
      <c r="H645" t="s">
        <v>1794</v>
      </c>
      <c r="I645" t="s">
        <v>1795</v>
      </c>
      <c r="J645" t="s">
        <v>1796</v>
      </c>
      <c r="K645" t="s">
        <v>1797</v>
      </c>
      <c r="L645" t="s">
        <v>1798</v>
      </c>
      <c r="M645" t="s">
        <v>292</v>
      </c>
      <c r="N645" t="s">
        <v>656</v>
      </c>
      <c r="O645" t="s">
        <v>581</v>
      </c>
      <c r="P645" t="s">
        <v>223</v>
      </c>
      <c r="Q645" t="s">
        <v>227</v>
      </c>
      <c r="R645" t="s">
        <v>63</v>
      </c>
      <c r="S645" t="s">
        <v>128</v>
      </c>
      <c r="T645" t="s">
        <v>1799</v>
      </c>
      <c r="U645" t="s">
        <v>1800</v>
      </c>
      <c r="X645">
        <v>1</v>
      </c>
      <c r="Y645">
        <v>0</v>
      </c>
      <c r="Z645">
        <v>0</v>
      </c>
      <c r="AA645">
        <v>0</v>
      </c>
      <c r="AB645">
        <v>0</v>
      </c>
      <c r="AC645" t="s">
        <v>47</v>
      </c>
      <c r="AD645">
        <f>+VLOOKUP(T645,items!$A$2:$D$1255,4,0)</f>
        <v>0</v>
      </c>
      <c r="AE645">
        <f>+VLOOKUP(T645,Tabla1[],5,0)</f>
        <v>0</v>
      </c>
      <c r="AF645">
        <f t="shared" si="10"/>
        <v>6</v>
      </c>
    </row>
    <row r="646" spans="1:32" x14ac:dyDescent="0.25">
      <c r="A646">
        <v>93614</v>
      </c>
      <c r="B646" t="s">
        <v>1003</v>
      </c>
      <c r="C646" t="s">
        <v>75</v>
      </c>
      <c r="D646">
        <v>0</v>
      </c>
      <c r="F646" t="s">
        <v>597</v>
      </c>
      <c r="G646" t="s">
        <v>288</v>
      </c>
      <c r="H646" t="s">
        <v>1794</v>
      </c>
      <c r="I646" t="s">
        <v>1795</v>
      </c>
      <c r="J646" t="s">
        <v>1796</v>
      </c>
      <c r="K646" t="s">
        <v>1797</v>
      </c>
      <c r="L646" t="s">
        <v>1798</v>
      </c>
      <c r="M646" t="s">
        <v>292</v>
      </c>
      <c r="N646" t="s">
        <v>656</v>
      </c>
      <c r="O646" t="s">
        <v>581</v>
      </c>
      <c r="P646" t="s">
        <v>223</v>
      </c>
      <c r="Q646" t="s">
        <v>227</v>
      </c>
      <c r="R646" t="s">
        <v>63</v>
      </c>
      <c r="S646" t="s">
        <v>128</v>
      </c>
      <c r="T646" t="s">
        <v>429</v>
      </c>
      <c r="U646" t="s">
        <v>430</v>
      </c>
      <c r="X646">
        <v>1</v>
      </c>
      <c r="Y646">
        <v>0</v>
      </c>
      <c r="Z646">
        <v>0</v>
      </c>
      <c r="AA646">
        <v>0</v>
      </c>
      <c r="AB646">
        <v>0</v>
      </c>
      <c r="AC646" t="s">
        <v>47</v>
      </c>
      <c r="AD646">
        <f>+VLOOKUP(T646,items!$A$2:$D$1255,4,0)</f>
        <v>0</v>
      </c>
      <c r="AE646">
        <f>+VLOOKUP(T646,Tabla1[],5,0)</f>
        <v>0</v>
      </c>
      <c r="AF646">
        <f t="shared" si="10"/>
        <v>6</v>
      </c>
    </row>
    <row r="647" spans="1:32" x14ac:dyDescent="0.25">
      <c r="A647">
        <v>93614</v>
      </c>
      <c r="B647" t="s">
        <v>1003</v>
      </c>
      <c r="C647" t="s">
        <v>75</v>
      </c>
      <c r="D647">
        <v>0</v>
      </c>
      <c r="F647" t="s">
        <v>597</v>
      </c>
      <c r="G647" t="s">
        <v>288</v>
      </c>
      <c r="H647" t="s">
        <v>1794</v>
      </c>
      <c r="I647" t="s">
        <v>1795</v>
      </c>
      <c r="J647" t="s">
        <v>1796</v>
      </c>
      <c r="K647" t="s">
        <v>1797</v>
      </c>
      <c r="L647" t="s">
        <v>1798</v>
      </c>
      <c r="M647" t="s">
        <v>292</v>
      </c>
      <c r="N647" t="s">
        <v>656</v>
      </c>
      <c r="O647" t="s">
        <v>581</v>
      </c>
      <c r="P647" t="s">
        <v>223</v>
      </c>
      <c r="Q647" t="s">
        <v>227</v>
      </c>
      <c r="R647" t="s">
        <v>63</v>
      </c>
      <c r="S647" t="s">
        <v>128</v>
      </c>
      <c r="T647" t="s">
        <v>986</v>
      </c>
      <c r="U647" t="s">
        <v>1801</v>
      </c>
      <c r="V647" t="s">
        <v>1802</v>
      </c>
      <c r="W647" t="s">
        <v>1095</v>
      </c>
      <c r="X647">
        <v>1</v>
      </c>
      <c r="Y647">
        <v>4500</v>
      </c>
      <c r="Z647">
        <v>3000</v>
      </c>
      <c r="AA647">
        <v>0</v>
      </c>
      <c r="AB647">
        <v>0</v>
      </c>
      <c r="AC647" t="s">
        <v>47</v>
      </c>
      <c r="AD647" t="str">
        <f>+VLOOKUP(T647,items!$A$2:$D$1255,4,0)</f>
        <v>BANETA</v>
      </c>
      <c r="AE647" t="str">
        <f>+VLOOKUP(T647,Tabla1[],5,0)</f>
        <v>GUILLOTINA</v>
      </c>
      <c r="AF647">
        <f t="shared" si="10"/>
        <v>6</v>
      </c>
    </row>
    <row r="648" spans="1:32" x14ac:dyDescent="0.25">
      <c r="A648">
        <v>93614</v>
      </c>
      <c r="B648" t="s">
        <v>1003</v>
      </c>
      <c r="C648" t="s">
        <v>75</v>
      </c>
      <c r="D648">
        <v>0</v>
      </c>
      <c r="F648" t="s">
        <v>597</v>
      </c>
      <c r="G648" t="s">
        <v>288</v>
      </c>
      <c r="H648" t="s">
        <v>1794</v>
      </c>
      <c r="I648" t="s">
        <v>1795</v>
      </c>
      <c r="J648" t="s">
        <v>1796</v>
      </c>
      <c r="K648" t="s">
        <v>1797</v>
      </c>
      <c r="L648" t="s">
        <v>1798</v>
      </c>
      <c r="M648" t="s">
        <v>292</v>
      </c>
      <c r="N648" t="s">
        <v>656</v>
      </c>
      <c r="O648" t="s">
        <v>581</v>
      </c>
      <c r="P648" t="s">
        <v>223</v>
      </c>
      <c r="Q648" t="s">
        <v>227</v>
      </c>
      <c r="R648" t="s">
        <v>63</v>
      </c>
      <c r="S648" t="s">
        <v>128</v>
      </c>
      <c r="T648" t="s">
        <v>1803</v>
      </c>
      <c r="U648" t="s">
        <v>1804</v>
      </c>
      <c r="V648" t="s">
        <v>828</v>
      </c>
      <c r="W648" t="s">
        <v>117</v>
      </c>
      <c r="X648">
        <v>1</v>
      </c>
      <c r="Y648">
        <v>6500</v>
      </c>
      <c r="Z648">
        <v>0</v>
      </c>
      <c r="AA648">
        <v>7000</v>
      </c>
      <c r="AB648">
        <v>0</v>
      </c>
      <c r="AC648" t="s">
        <v>47</v>
      </c>
      <c r="AD648" t="str">
        <f>+VLOOKUP(T648,items!$A$2:$D$1255,4,0)</f>
        <v>PERGOLA</v>
      </c>
      <c r="AE648" t="str">
        <f>+VLOOKUP(T648,Tabla1[],5,0)</f>
        <v>PERGOLITE</v>
      </c>
      <c r="AF648">
        <f t="shared" si="10"/>
        <v>6</v>
      </c>
    </row>
    <row r="649" spans="1:32" x14ac:dyDescent="0.25">
      <c r="A649">
        <v>93614</v>
      </c>
      <c r="B649" t="s">
        <v>1003</v>
      </c>
      <c r="C649" t="s">
        <v>75</v>
      </c>
      <c r="D649">
        <v>0</v>
      </c>
      <c r="F649" t="s">
        <v>597</v>
      </c>
      <c r="G649" t="s">
        <v>288</v>
      </c>
      <c r="H649" t="s">
        <v>1794</v>
      </c>
      <c r="I649" t="s">
        <v>1795</v>
      </c>
      <c r="J649" t="s">
        <v>1796</v>
      </c>
      <c r="K649" t="s">
        <v>1797</v>
      </c>
      <c r="L649" t="s">
        <v>1798</v>
      </c>
      <c r="M649" t="s">
        <v>292</v>
      </c>
      <c r="N649" t="s">
        <v>656</v>
      </c>
      <c r="O649" t="s">
        <v>581</v>
      </c>
      <c r="P649" t="s">
        <v>223</v>
      </c>
      <c r="Q649" t="s">
        <v>227</v>
      </c>
      <c r="R649" t="s">
        <v>63</v>
      </c>
      <c r="S649" t="s">
        <v>128</v>
      </c>
      <c r="T649" t="s">
        <v>1805</v>
      </c>
      <c r="U649" t="s">
        <v>1806</v>
      </c>
      <c r="X649">
        <v>5</v>
      </c>
      <c r="Y649">
        <v>6500</v>
      </c>
      <c r="Z649">
        <v>0</v>
      </c>
      <c r="AA649">
        <v>0</v>
      </c>
      <c r="AB649">
        <v>0</v>
      </c>
      <c r="AC649" t="s">
        <v>47</v>
      </c>
      <c r="AD649">
        <f>+VLOOKUP(T649,items!$A$2:$D$1255,4,0)</f>
        <v>0</v>
      </c>
      <c r="AE649">
        <f>+VLOOKUP(T649,Tabla1[],5,0)</f>
        <v>0</v>
      </c>
      <c r="AF649">
        <f t="shared" si="10"/>
        <v>6</v>
      </c>
    </row>
    <row r="650" spans="1:32" x14ac:dyDescent="0.25">
      <c r="A650">
        <v>93622</v>
      </c>
      <c r="B650" t="s">
        <v>1807</v>
      </c>
      <c r="C650" t="s">
        <v>33</v>
      </c>
      <c r="D650">
        <v>0</v>
      </c>
      <c r="F650" t="s">
        <v>597</v>
      </c>
      <c r="G650" t="s">
        <v>1722</v>
      </c>
      <c r="H650" t="s">
        <v>1808</v>
      </c>
      <c r="I650" t="s">
        <v>37</v>
      </c>
      <c r="J650" t="s">
        <v>1809</v>
      </c>
      <c r="K650" t="s">
        <v>1810</v>
      </c>
      <c r="L650" t="s">
        <v>1811</v>
      </c>
      <c r="M650" t="s">
        <v>657</v>
      </c>
      <c r="N650" t="s">
        <v>657</v>
      </c>
      <c r="O650" t="s">
        <v>409</v>
      </c>
      <c r="P650" t="s">
        <v>965</v>
      </c>
      <c r="Q650" t="s">
        <v>1812</v>
      </c>
      <c r="R650" t="s">
        <v>63</v>
      </c>
      <c r="S650" t="s">
        <v>88</v>
      </c>
      <c r="T650" t="s">
        <v>527</v>
      </c>
      <c r="U650" t="s">
        <v>528</v>
      </c>
      <c r="V650" t="s">
        <v>953</v>
      </c>
      <c r="X650">
        <v>2</v>
      </c>
      <c r="Y650">
        <v>0</v>
      </c>
      <c r="Z650">
        <v>0</v>
      </c>
      <c r="AA650">
        <v>0</v>
      </c>
      <c r="AB650">
        <v>4928706</v>
      </c>
      <c r="AC650" t="s">
        <v>47</v>
      </c>
      <c r="AD650" t="str">
        <f>+VLOOKUP(T650,items!$A$2:$D$1255,4,0)</f>
        <v>MUEBLES</v>
      </c>
      <c r="AE650">
        <f>+VLOOKUP(T650,Tabla1[],5,0)</f>
        <v>0</v>
      </c>
      <c r="AF650">
        <f t="shared" si="10"/>
        <v>8</v>
      </c>
    </row>
    <row r="651" spans="1:32" x14ac:dyDescent="0.25">
      <c r="A651">
        <v>93622</v>
      </c>
      <c r="B651" t="s">
        <v>1807</v>
      </c>
      <c r="C651" t="s">
        <v>33</v>
      </c>
      <c r="D651">
        <v>0</v>
      </c>
      <c r="F651" t="s">
        <v>597</v>
      </c>
      <c r="G651" t="s">
        <v>1722</v>
      </c>
      <c r="H651" t="s">
        <v>1808</v>
      </c>
      <c r="I651" t="s">
        <v>37</v>
      </c>
      <c r="J651" t="s">
        <v>1809</v>
      </c>
      <c r="K651" t="s">
        <v>1810</v>
      </c>
      <c r="L651" t="s">
        <v>1811</v>
      </c>
      <c r="M651" t="s">
        <v>657</v>
      </c>
      <c r="N651" t="s">
        <v>657</v>
      </c>
      <c r="O651" t="s">
        <v>409</v>
      </c>
      <c r="P651" t="s">
        <v>965</v>
      </c>
      <c r="Q651" t="s">
        <v>1812</v>
      </c>
      <c r="R651" t="s">
        <v>63</v>
      </c>
      <c r="S651" t="s">
        <v>88</v>
      </c>
      <c r="T651" t="s">
        <v>1813</v>
      </c>
      <c r="U651" t="s">
        <v>1814</v>
      </c>
      <c r="V651" t="s">
        <v>953</v>
      </c>
      <c r="X651">
        <v>1</v>
      </c>
      <c r="Y651">
        <v>0</v>
      </c>
      <c r="Z651">
        <v>0</v>
      </c>
      <c r="AA651">
        <v>0</v>
      </c>
      <c r="AB651">
        <v>3551661</v>
      </c>
      <c r="AC651" t="s">
        <v>47</v>
      </c>
      <c r="AD651" t="str">
        <f>+VLOOKUP(T651,items!$A$2:$D$1255,4,0)</f>
        <v>MUEBLES</v>
      </c>
      <c r="AE651">
        <f>+VLOOKUP(T651,Tabla1[],5,0)</f>
        <v>0</v>
      </c>
      <c r="AF651">
        <f t="shared" si="10"/>
        <v>8</v>
      </c>
    </row>
    <row r="652" spans="1:32" x14ac:dyDescent="0.25">
      <c r="A652">
        <v>93622</v>
      </c>
      <c r="B652" t="s">
        <v>1807</v>
      </c>
      <c r="C652" t="s">
        <v>33</v>
      </c>
      <c r="D652">
        <v>0</v>
      </c>
      <c r="F652" t="s">
        <v>597</v>
      </c>
      <c r="G652" t="s">
        <v>1722</v>
      </c>
      <c r="H652" t="s">
        <v>1808</v>
      </c>
      <c r="I652" t="s">
        <v>37</v>
      </c>
      <c r="J652" t="s">
        <v>1809</v>
      </c>
      <c r="K652" t="s">
        <v>1810</v>
      </c>
      <c r="L652" t="s">
        <v>1811</v>
      </c>
      <c r="M652" t="s">
        <v>657</v>
      </c>
      <c r="N652" t="s">
        <v>657</v>
      </c>
      <c r="O652" t="s">
        <v>409</v>
      </c>
      <c r="P652" t="s">
        <v>965</v>
      </c>
      <c r="Q652" t="s">
        <v>1812</v>
      </c>
      <c r="R652" t="s">
        <v>63</v>
      </c>
      <c r="S652" t="s">
        <v>88</v>
      </c>
      <c r="T652" t="s">
        <v>1815</v>
      </c>
      <c r="U652" t="s">
        <v>1816</v>
      </c>
      <c r="X652">
        <v>3</v>
      </c>
      <c r="Y652">
        <v>0</v>
      </c>
      <c r="Z652">
        <v>0</v>
      </c>
      <c r="AA652">
        <v>0</v>
      </c>
      <c r="AB652">
        <v>1347111</v>
      </c>
      <c r="AC652" t="s">
        <v>47</v>
      </c>
      <c r="AD652" t="str">
        <f>+VLOOKUP(T652,items!$A$2:$D$1255,4,0)</f>
        <v>MUEBLES</v>
      </c>
      <c r="AE652">
        <f>+VLOOKUP(T652,Tabla1[],5,0)</f>
        <v>0</v>
      </c>
      <c r="AF652">
        <f t="shared" si="10"/>
        <v>8</v>
      </c>
    </row>
    <row r="653" spans="1:32" x14ac:dyDescent="0.25">
      <c r="A653">
        <v>93622</v>
      </c>
      <c r="B653" t="s">
        <v>1807</v>
      </c>
      <c r="C653" t="s">
        <v>33</v>
      </c>
      <c r="D653">
        <v>0</v>
      </c>
      <c r="F653" t="s">
        <v>597</v>
      </c>
      <c r="G653" t="s">
        <v>1722</v>
      </c>
      <c r="H653" t="s">
        <v>1808</v>
      </c>
      <c r="I653" t="s">
        <v>37</v>
      </c>
      <c r="J653" t="s">
        <v>1809</v>
      </c>
      <c r="K653" t="s">
        <v>1810</v>
      </c>
      <c r="L653" t="s">
        <v>1811</v>
      </c>
      <c r="M653" t="s">
        <v>657</v>
      </c>
      <c r="N653" t="s">
        <v>657</v>
      </c>
      <c r="O653" t="s">
        <v>409</v>
      </c>
      <c r="P653" t="s">
        <v>965</v>
      </c>
      <c r="Q653" t="s">
        <v>1812</v>
      </c>
      <c r="R653" t="s">
        <v>63</v>
      </c>
      <c r="S653" t="s">
        <v>88</v>
      </c>
      <c r="T653" t="s">
        <v>1817</v>
      </c>
      <c r="U653" t="s">
        <v>1818</v>
      </c>
      <c r="X653">
        <v>8</v>
      </c>
      <c r="Y653">
        <v>0</v>
      </c>
      <c r="Z653">
        <v>0</v>
      </c>
      <c r="AA653">
        <v>0</v>
      </c>
      <c r="AB653">
        <v>3301808</v>
      </c>
      <c r="AC653" t="s">
        <v>47</v>
      </c>
      <c r="AD653" t="str">
        <f>+VLOOKUP(T653,items!$A$2:$D$1255,4,0)</f>
        <v>MUEBLES</v>
      </c>
      <c r="AE653">
        <f>+VLOOKUP(T653,Tabla1[],5,0)</f>
        <v>0</v>
      </c>
      <c r="AF653">
        <f t="shared" si="10"/>
        <v>8</v>
      </c>
    </row>
    <row r="654" spans="1:32" x14ac:dyDescent="0.25">
      <c r="A654">
        <v>93622</v>
      </c>
      <c r="B654" t="s">
        <v>1807</v>
      </c>
      <c r="C654" t="s">
        <v>33</v>
      </c>
      <c r="D654">
        <v>0</v>
      </c>
      <c r="F654" t="s">
        <v>597</v>
      </c>
      <c r="G654" t="s">
        <v>1722</v>
      </c>
      <c r="H654" t="s">
        <v>1808</v>
      </c>
      <c r="I654" t="s">
        <v>37</v>
      </c>
      <c r="J654" t="s">
        <v>1809</v>
      </c>
      <c r="K654" t="s">
        <v>1810</v>
      </c>
      <c r="L654" t="s">
        <v>1811</v>
      </c>
      <c r="M654" t="s">
        <v>657</v>
      </c>
      <c r="N654" t="s">
        <v>657</v>
      </c>
      <c r="O654" t="s">
        <v>409</v>
      </c>
      <c r="P654" t="s">
        <v>965</v>
      </c>
      <c r="Q654" t="s">
        <v>1812</v>
      </c>
      <c r="R654" t="s">
        <v>63</v>
      </c>
      <c r="S654" t="s">
        <v>88</v>
      </c>
      <c r="T654" t="s">
        <v>311</v>
      </c>
      <c r="U654" t="s">
        <v>312</v>
      </c>
      <c r="V654" t="s">
        <v>953</v>
      </c>
      <c r="X654">
        <v>6</v>
      </c>
      <c r="Y654">
        <v>0</v>
      </c>
      <c r="Z654">
        <v>0</v>
      </c>
      <c r="AA654">
        <v>0</v>
      </c>
      <c r="AB654">
        <v>7938036</v>
      </c>
      <c r="AC654" t="s">
        <v>47</v>
      </c>
      <c r="AD654" t="str">
        <f>+VLOOKUP(T654,items!$A$2:$D$1255,4,0)</f>
        <v>MUEBLES</v>
      </c>
      <c r="AE654">
        <f>+VLOOKUP(T654,Tabla1[],5,0)</f>
        <v>0</v>
      </c>
      <c r="AF654">
        <f t="shared" si="10"/>
        <v>8</v>
      </c>
    </row>
    <row r="655" spans="1:32" x14ac:dyDescent="0.25">
      <c r="A655">
        <v>93622</v>
      </c>
      <c r="B655" t="s">
        <v>1807</v>
      </c>
      <c r="C655" t="s">
        <v>33</v>
      </c>
      <c r="D655">
        <v>0</v>
      </c>
      <c r="F655" t="s">
        <v>597</v>
      </c>
      <c r="G655" t="s">
        <v>1722</v>
      </c>
      <c r="H655" t="s">
        <v>1808</v>
      </c>
      <c r="I655" t="s">
        <v>37</v>
      </c>
      <c r="J655" t="s">
        <v>1809</v>
      </c>
      <c r="K655" t="s">
        <v>1810</v>
      </c>
      <c r="L655" t="s">
        <v>1811</v>
      </c>
      <c r="M655" t="s">
        <v>657</v>
      </c>
      <c r="N655" t="s">
        <v>657</v>
      </c>
      <c r="O655" t="s">
        <v>409</v>
      </c>
      <c r="P655" t="s">
        <v>965</v>
      </c>
      <c r="Q655" t="s">
        <v>1812</v>
      </c>
      <c r="R655" t="s">
        <v>63</v>
      </c>
      <c r="S655" t="s">
        <v>88</v>
      </c>
      <c r="T655" t="s">
        <v>872</v>
      </c>
      <c r="U655" t="s">
        <v>1819</v>
      </c>
      <c r="X655">
        <v>1</v>
      </c>
      <c r="Y655">
        <v>0</v>
      </c>
      <c r="Z655">
        <v>0</v>
      </c>
      <c r="AA655">
        <v>0</v>
      </c>
      <c r="AB655">
        <v>1161155</v>
      </c>
      <c r="AC655" t="s">
        <v>47</v>
      </c>
      <c r="AD655" t="str">
        <f>+VLOOKUP(T655,items!$A$2:$D$1255,4,0)</f>
        <v>MUEBLES</v>
      </c>
      <c r="AE655">
        <f>+VLOOKUP(T655,Tabla1[],5,0)</f>
        <v>0</v>
      </c>
      <c r="AF655">
        <f t="shared" si="10"/>
        <v>8</v>
      </c>
    </row>
    <row r="656" spans="1:32" x14ac:dyDescent="0.25">
      <c r="A656">
        <v>93622</v>
      </c>
      <c r="B656" t="s">
        <v>1807</v>
      </c>
      <c r="C656" t="s">
        <v>33</v>
      </c>
      <c r="D656">
        <v>0</v>
      </c>
      <c r="F656" t="s">
        <v>597</v>
      </c>
      <c r="G656" t="s">
        <v>1722</v>
      </c>
      <c r="H656" t="s">
        <v>1808</v>
      </c>
      <c r="I656" t="s">
        <v>37</v>
      </c>
      <c r="J656" t="s">
        <v>1809</v>
      </c>
      <c r="K656" t="s">
        <v>1810</v>
      </c>
      <c r="L656" t="s">
        <v>1811</v>
      </c>
      <c r="M656" t="s">
        <v>657</v>
      </c>
      <c r="N656" t="s">
        <v>657</v>
      </c>
      <c r="O656" t="s">
        <v>409</v>
      </c>
      <c r="P656" t="s">
        <v>965</v>
      </c>
      <c r="Q656" t="s">
        <v>1812</v>
      </c>
      <c r="R656" t="s">
        <v>63</v>
      </c>
      <c r="S656" t="s">
        <v>88</v>
      </c>
      <c r="T656" t="s">
        <v>1820</v>
      </c>
      <c r="U656" t="s">
        <v>1821</v>
      </c>
      <c r="X656">
        <v>2</v>
      </c>
      <c r="Y656">
        <v>0</v>
      </c>
      <c r="Z656">
        <v>0</v>
      </c>
      <c r="AA656">
        <v>0</v>
      </c>
      <c r="AB656">
        <v>760024</v>
      </c>
      <c r="AC656" t="s">
        <v>47</v>
      </c>
      <c r="AD656">
        <f>+VLOOKUP(T656,items!$A$2:$D$1255,4,0)</f>
        <v>0</v>
      </c>
      <c r="AE656">
        <f>+VLOOKUP(T656,Tabla1[],5,0)</f>
        <v>0</v>
      </c>
      <c r="AF656">
        <f t="shared" si="10"/>
        <v>8</v>
      </c>
    </row>
    <row r="657" spans="1:32" x14ac:dyDescent="0.25">
      <c r="A657">
        <v>93622</v>
      </c>
      <c r="B657" t="s">
        <v>1807</v>
      </c>
      <c r="C657" t="s">
        <v>33</v>
      </c>
      <c r="D657">
        <v>0</v>
      </c>
      <c r="F657" t="s">
        <v>597</v>
      </c>
      <c r="G657" t="s">
        <v>1722</v>
      </c>
      <c r="H657" t="s">
        <v>1808</v>
      </c>
      <c r="I657" t="s">
        <v>37</v>
      </c>
      <c r="J657" t="s">
        <v>1809</v>
      </c>
      <c r="K657" t="s">
        <v>1810</v>
      </c>
      <c r="L657" t="s">
        <v>1811</v>
      </c>
      <c r="M657" t="s">
        <v>657</v>
      </c>
      <c r="N657" t="s">
        <v>657</v>
      </c>
      <c r="O657" t="s">
        <v>409</v>
      </c>
      <c r="P657" t="s">
        <v>965</v>
      </c>
      <c r="Q657" t="s">
        <v>1812</v>
      </c>
      <c r="R657" t="s">
        <v>63</v>
      </c>
      <c r="S657" t="s">
        <v>88</v>
      </c>
      <c r="T657" t="s">
        <v>1822</v>
      </c>
      <c r="U657" t="s">
        <v>1823</v>
      </c>
      <c r="X657">
        <v>2</v>
      </c>
      <c r="Y657">
        <v>0</v>
      </c>
      <c r="Z657">
        <v>0</v>
      </c>
      <c r="AA657">
        <v>0</v>
      </c>
      <c r="AB657">
        <v>519266</v>
      </c>
      <c r="AC657" t="s">
        <v>47</v>
      </c>
      <c r="AD657">
        <f>+VLOOKUP(T657,items!$A$2:$D$1255,4,0)</f>
        <v>0</v>
      </c>
      <c r="AE657">
        <f>+VLOOKUP(T657,Tabla1[],5,0)</f>
        <v>0</v>
      </c>
      <c r="AF657">
        <f t="shared" si="10"/>
        <v>8</v>
      </c>
    </row>
    <row r="658" spans="1:32" x14ac:dyDescent="0.25">
      <c r="A658">
        <v>93622</v>
      </c>
      <c r="B658" t="s">
        <v>1807</v>
      </c>
      <c r="C658" t="s">
        <v>33</v>
      </c>
      <c r="D658">
        <v>0</v>
      </c>
      <c r="F658" t="s">
        <v>597</v>
      </c>
      <c r="G658" t="s">
        <v>1722</v>
      </c>
      <c r="H658" t="s">
        <v>1808</v>
      </c>
      <c r="I658" t="s">
        <v>37</v>
      </c>
      <c r="J658" t="s">
        <v>1809</v>
      </c>
      <c r="K658" t="s">
        <v>1810</v>
      </c>
      <c r="L658" t="s">
        <v>1811</v>
      </c>
      <c r="M658" t="s">
        <v>657</v>
      </c>
      <c r="N658" t="s">
        <v>657</v>
      </c>
      <c r="O658" t="s">
        <v>409</v>
      </c>
      <c r="P658" t="s">
        <v>965</v>
      </c>
      <c r="Q658" t="s">
        <v>1812</v>
      </c>
      <c r="R658" t="s">
        <v>63</v>
      </c>
      <c r="S658" t="s">
        <v>88</v>
      </c>
      <c r="T658" t="s">
        <v>936</v>
      </c>
      <c r="U658" t="s">
        <v>937</v>
      </c>
      <c r="X658">
        <v>1</v>
      </c>
      <c r="Y658">
        <v>0</v>
      </c>
      <c r="Z658">
        <v>0</v>
      </c>
      <c r="AA658">
        <v>0</v>
      </c>
      <c r="AB658">
        <v>850000</v>
      </c>
      <c r="AC658" t="s">
        <v>47</v>
      </c>
      <c r="AD658">
        <f>+VLOOKUP(T658,items!$A$2:$D$1255,4,0)</f>
        <v>0</v>
      </c>
      <c r="AE658">
        <f>+VLOOKUP(T658,Tabla1[],5,0)</f>
        <v>0</v>
      </c>
      <c r="AF658">
        <f t="shared" si="10"/>
        <v>8</v>
      </c>
    </row>
    <row r="659" spans="1:32" x14ac:dyDescent="0.25">
      <c r="A659">
        <v>93623</v>
      </c>
      <c r="B659" t="s">
        <v>1824</v>
      </c>
      <c r="C659" t="s">
        <v>75</v>
      </c>
      <c r="D659">
        <v>0</v>
      </c>
      <c r="F659" t="s">
        <v>597</v>
      </c>
      <c r="G659" t="s">
        <v>597</v>
      </c>
      <c r="H659" t="s">
        <v>1825</v>
      </c>
      <c r="I659" t="s">
        <v>1826</v>
      </c>
      <c r="J659" t="s">
        <v>1827</v>
      </c>
      <c r="K659" t="s">
        <v>1828</v>
      </c>
      <c r="L659" t="s">
        <v>37</v>
      </c>
      <c r="M659" t="s">
        <v>200</v>
      </c>
      <c r="N659" t="s">
        <v>598</v>
      </c>
      <c r="O659" t="s">
        <v>205</v>
      </c>
      <c r="P659" t="s">
        <v>784</v>
      </c>
      <c r="Q659" t="s">
        <v>784</v>
      </c>
      <c r="R659" t="s">
        <v>43</v>
      </c>
      <c r="S659" t="s">
        <v>164</v>
      </c>
      <c r="T659" t="s">
        <v>1022</v>
      </c>
      <c r="U659" t="s">
        <v>1023</v>
      </c>
      <c r="V659" t="s">
        <v>828</v>
      </c>
      <c r="X659">
        <v>1</v>
      </c>
      <c r="Y659">
        <v>7900</v>
      </c>
      <c r="Z659">
        <v>0</v>
      </c>
      <c r="AA659">
        <v>2000</v>
      </c>
      <c r="AB659">
        <v>1266200</v>
      </c>
      <c r="AC659" t="s">
        <v>47</v>
      </c>
      <c r="AD659">
        <f>+VLOOKUP(T659,items!$A$2:$D$1255,4,0)</f>
        <v>0</v>
      </c>
      <c r="AE659">
        <f>+VLOOKUP(T659,Tabla1[],5,0)</f>
        <v>0</v>
      </c>
      <c r="AF659">
        <f t="shared" si="10"/>
        <v>5</v>
      </c>
    </row>
    <row r="660" spans="1:32" x14ac:dyDescent="0.25">
      <c r="A660">
        <v>93630</v>
      </c>
      <c r="B660" t="s">
        <v>1829</v>
      </c>
      <c r="C660" t="s">
        <v>75</v>
      </c>
      <c r="D660">
        <v>0</v>
      </c>
      <c r="F660" t="s">
        <v>597</v>
      </c>
      <c r="G660" t="s">
        <v>597</v>
      </c>
      <c r="H660" t="s">
        <v>1830</v>
      </c>
      <c r="I660" t="s">
        <v>37</v>
      </c>
      <c r="J660" t="s">
        <v>1831</v>
      </c>
      <c r="K660" t="s">
        <v>1832</v>
      </c>
      <c r="L660" t="s">
        <v>37</v>
      </c>
      <c r="M660" t="s">
        <v>200</v>
      </c>
      <c r="N660" t="s">
        <v>200</v>
      </c>
      <c r="O660" t="s">
        <v>205</v>
      </c>
      <c r="P660" t="s">
        <v>784</v>
      </c>
      <c r="Q660" t="s">
        <v>784</v>
      </c>
      <c r="R660" t="s">
        <v>43</v>
      </c>
      <c r="S660" t="s">
        <v>164</v>
      </c>
      <c r="T660" t="s">
        <v>1290</v>
      </c>
      <c r="U660" t="s">
        <v>1291</v>
      </c>
      <c r="X660">
        <v>1</v>
      </c>
      <c r="Y660">
        <v>0</v>
      </c>
      <c r="Z660">
        <v>0</v>
      </c>
      <c r="AA660">
        <v>0</v>
      </c>
      <c r="AB660">
        <v>67227</v>
      </c>
      <c r="AC660" t="s">
        <v>47</v>
      </c>
      <c r="AD660">
        <f>+VLOOKUP(T660,items!$A$2:$D$1255,4,0)</f>
        <v>0</v>
      </c>
      <c r="AE660">
        <f>+VLOOKUP(T660,Tabla1[],5,0)</f>
        <v>0</v>
      </c>
      <c r="AF660">
        <f t="shared" si="10"/>
        <v>5</v>
      </c>
    </row>
    <row r="661" spans="1:32" x14ac:dyDescent="0.25">
      <c r="A661">
        <v>93630</v>
      </c>
      <c r="B661" t="s">
        <v>1829</v>
      </c>
      <c r="C661" t="s">
        <v>75</v>
      </c>
      <c r="D661">
        <v>0</v>
      </c>
      <c r="F661" t="s">
        <v>597</v>
      </c>
      <c r="G661" t="s">
        <v>597</v>
      </c>
      <c r="H661" t="s">
        <v>1830</v>
      </c>
      <c r="I661" t="s">
        <v>37</v>
      </c>
      <c r="J661" t="s">
        <v>1831</v>
      </c>
      <c r="K661" t="s">
        <v>1832</v>
      </c>
      <c r="L661" t="s">
        <v>37</v>
      </c>
      <c r="M661" t="s">
        <v>200</v>
      </c>
      <c r="N661" t="s">
        <v>200</v>
      </c>
      <c r="O661" t="s">
        <v>205</v>
      </c>
      <c r="P661" t="s">
        <v>784</v>
      </c>
      <c r="Q661" t="s">
        <v>784</v>
      </c>
      <c r="R661" t="s">
        <v>43</v>
      </c>
      <c r="S661" t="s">
        <v>164</v>
      </c>
      <c r="T661" t="s">
        <v>1469</v>
      </c>
      <c r="U661" t="s">
        <v>578</v>
      </c>
      <c r="X661">
        <v>12</v>
      </c>
      <c r="Y661">
        <v>0</v>
      </c>
      <c r="Z661">
        <v>0</v>
      </c>
      <c r="AA661">
        <v>0</v>
      </c>
      <c r="AB661">
        <v>631200</v>
      </c>
      <c r="AC661" t="s">
        <v>47</v>
      </c>
      <c r="AD661">
        <f>+VLOOKUP(T661,items!$A$2:$D$1255,4,0)</f>
        <v>0</v>
      </c>
      <c r="AE661">
        <f>+VLOOKUP(T661,Tabla1[],5,0)</f>
        <v>0</v>
      </c>
      <c r="AF661">
        <f t="shared" si="10"/>
        <v>5</v>
      </c>
    </row>
    <row r="662" spans="1:32" x14ac:dyDescent="0.25">
      <c r="A662">
        <v>93631</v>
      </c>
      <c r="B662" t="s">
        <v>1833</v>
      </c>
      <c r="C662" t="s">
        <v>75</v>
      </c>
      <c r="D662">
        <v>0</v>
      </c>
      <c r="F662" t="s">
        <v>597</v>
      </c>
      <c r="G662" t="s">
        <v>200</v>
      </c>
      <c r="H662" t="s">
        <v>1834</v>
      </c>
      <c r="I662" t="s">
        <v>1835</v>
      </c>
      <c r="J662" t="s">
        <v>1836</v>
      </c>
      <c r="K662" t="s">
        <v>1837</v>
      </c>
      <c r="L662" t="s">
        <v>37</v>
      </c>
      <c r="M662" t="s">
        <v>598</v>
      </c>
      <c r="N662" t="s">
        <v>288</v>
      </c>
      <c r="O662" t="s">
        <v>454</v>
      </c>
      <c r="P662" t="s">
        <v>294</v>
      </c>
      <c r="Q662" t="s">
        <v>294</v>
      </c>
      <c r="R662" t="s">
        <v>43</v>
      </c>
      <c r="S662" t="s">
        <v>164</v>
      </c>
      <c r="T662" t="s">
        <v>1838</v>
      </c>
      <c r="U662" t="s">
        <v>1839</v>
      </c>
      <c r="V662" t="s">
        <v>828</v>
      </c>
      <c r="W662" t="s">
        <v>1095</v>
      </c>
      <c r="X662">
        <v>1</v>
      </c>
      <c r="Y662">
        <v>4750</v>
      </c>
      <c r="Z662">
        <v>0</v>
      </c>
      <c r="AA662">
        <v>1200</v>
      </c>
      <c r="AB662">
        <v>1924000</v>
      </c>
      <c r="AC662" t="s">
        <v>47</v>
      </c>
      <c r="AD662" t="str">
        <f>+VLOOKUP(T662,items!$A$2:$D$1255,4,0)</f>
        <v>BANETA</v>
      </c>
      <c r="AE662" t="str">
        <f>+VLOOKUP(T662,Tabla1[],5,0)</f>
        <v>PROYECTANTE</v>
      </c>
      <c r="AF662">
        <f t="shared" si="10"/>
        <v>5</v>
      </c>
    </row>
    <row r="663" spans="1:32" x14ac:dyDescent="0.25">
      <c r="A663">
        <v>93631</v>
      </c>
      <c r="B663" t="s">
        <v>1833</v>
      </c>
      <c r="C663" t="s">
        <v>75</v>
      </c>
      <c r="D663">
        <v>0</v>
      </c>
      <c r="F663" t="s">
        <v>597</v>
      </c>
      <c r="G663" t="s">
        <v>200</v>
      </c>
      <c r="H663" t="s">
        <v>1834</v>
      </c>
      <c r="I663" t="s">
        <v>1835</v>
      </c>
      <c r="J663" t="s">
        <v>1836</v>
      </c>
      <c r="K663" t="s">
        <v>1837</v>
      </c>
      <c r="L663" t="s">
        <v>37</v>
      </c>
      <c r="M663" t="s">
        <v>598</v>
      </c>
      <c r="N663" t="s">
        <v>288</v>
      </c>
      <c r="O663" t="s">
        <v>454</v>
      </c>
      <c r="P663" t="s">
        <v>294</v>
      </c>
      <c r="Q663" t="s">
        <v>294</v>
      </c>
      <c r="R663" t="s">
        <v>43</v>
      </c>
      <c r="S663" t="s">
        <v>164</v>
      </c>
      <c r="T663" t="s">
        <v>1838</v>
      </c>
      <c r="U663" t="s">
        <v>1839</v>
      </c>
      <c r="V663" t="s">
        <v>828</v>
      </c>
      <c r="W663" t="s">
        <v>1095</v>
      </c>
      <c r="X663">
        <v>2</v>
      </c>
      <c r="Y663">
        <v>4685</v>
      </c>
      <c r="Z663">
        <v>0</v>
      </c>
      <c r="AA663">
        <v>1200</v>
      </c>
      <c r="AB663">
        <v>3848000</v>
      </c>
      <c r="AC663" t="s">
        <v>47</v>
      </c>
      <c r="AD663" t="str">
        <f>+VLOOKUP(T663,items!$A$2:$D$1255,4,0)</f>
        <v>BANETA</v>
      </c>
      <c r="AE663" t="str">
        <f>+VLOOKUP(T663,Tabla1[],5,0)</f>
        <v>PROYECTANTE</v>
      </c>
      <c r="AF663">
        <f t="shared" si="10"/>
        <v>5</v>
      </c>
    </row>
    <row r="664" spans="1:32" x14ac:dyDescent="0.25">
      <c r="A664">
        <v>93631</v>
      </c>
      <c r="B664" t="s">
        <v>1833</v>
      </c>
      <c r="C664" t="s">
        <v>75</v>
      </c>
      <c r="D664">
        <v>0</v>
      </c>
      <c r="F664" t="s">
        <v>597</v>
      </c>
      <c r="G664" t="s">
        <v>200</v>
      </c>
      <c r="H664" t="s">
        <v>1834</v>
      </c>
      <c r="I664" t="s">
        <v>1835</v>
      </c>
      <c r="J664" t="s">
        <v>1836</v>
      </c>
      <c r="K664" t="s">
        <v>1837</v>
      </c>
      <c r="L664" t="s">
        <v>37</v>
      </c>
      <c r="M664" t="s">
        <v>598</v>
      </c>
      <c r="N664" t="s">
        <v>288</v>
      </c>
      <c r="O664" t="s">
        <v>454</v>
      </c>
      <c r="P664" t="s">
        <v>294</v>
      </c>
      <c r="Q664" t="s">
        <v>294</v>
      </c>
      <c r="R664" t="s">
        <v>43</v>
      </c>
      <c r="S664" t="s">
        <v>164</v>
      </c>
      <c r="T664" t="s">
        <v>857</v>
      </c>
      <c r="U664" t="s">
        <v>858</v>
      </c>
      <c r="V664" t="s">
        <v>1147</v>
      </c>
      <c r="W664" t="s">
        <v>1095</v>
      </c>
      <c r="X664">
        <v>1</v>
      </c>
      <c r="Y664">
        <v>4000</v>
      </c>
      <c r="Z664">
        <v>0</v>
      </c>
      <c r="AA664">
        <v>2000</v>
      </c>
      <c r="AB664">
        <v>2080000</v>
      </c>
      <c r="AC664" t="s">
        <v>47</v>
      </c>
      <c r="AD664" t="str">
        <f>+VLOOKUP(T664,items!$A$2:$D$1255,4,0)</f>
        <v>SOMBRALINA</v>
      </c>
      <c r="AE664" t="str">
        <f>+VLOOKUP(T664,Tabla1[],5,0)</f>
        <v>MANUAL</v>
      </c>
      <c r="AF664">
        <f t="shared" si="10"/>
        <v>5</v>
      </c>
    </row>
    <row r="665" spans="1:32" x14ac:dyDescent="0.25">
      <c r="A665">
        <v>93637</v>
      </c>
      <c r="B665" t="s">
        <v>1840</v>
      </c>
      <c r="C665" t="s">
        <v>75</v>
      </c>
      <c r="D665">
        <v>0</v>
      </c>
      <c r="F665" t="s">
        <v>597</v>
      </c>
      <c r="G665" t="s">
        <v>200</v>
      </c>
      <c r="H665" t="s">
        <v>1841</v>
      </c>
      <c r="I665" t="s">
        <v>37</v>
      </c>
      <c r="J665" t="s">
        <v>1842</v>
      </c>
      <c r="K665" t="s">
        <v>1843</v>
      </c>
      <c r="L665" t="s">
        <v>37</v>
      </c>
      <c r="M665" t="s">
        <v>598</v>
      </c>
      <c r="N665" t="s">
        <v>598</v>
      </c>
      <c r="O665" t="s">
        <v>784</v>
      </c>
      <c r="P665" t="s">
        <v>323</v>
      </c>
      <c r="Q665" t="s">
        <v>323</v>
      </c>
      <c r="R665" t="s">
        <v>127</v>
      </c>
      <c r="S665" t="s">
        <v>164</v>
      </c>
      <c r="T665" t="s">
        <v>1844</v>
      </c>
      <c r="U665" t="s">
        <v>1845</v>
      </c>
      <c r="X665">
        <v>7</v>
      </c>
      <c r="Y665">
        <v>0</v>
      </c>
      <c r="Z665">
        <v>0</v>
      </c>
      <c r="AA665">
        <v>0</v>
      </c>
      <c r="AB665">
        <v>368200</v>
      </c>
      <c r="AC665" t="s">
        <v>47</v>
      </c>
      <c r="AD665">
        <f>+VLOOKUP(T665,items!$A$2:$D$1255,4,0)</f>
        <v>0</v>
      </c>
      <c r="AE665">
        <f>+VLOOKUP(T665,Tabla1[],5,0)</f>
        <v>0</v>
      </c>
      <c r="AF665">
        <f t="shared" si="10"/>
        <v>5</v>
      </c>
    </row>
    <row r="666" spans="1:32" x14ac:dyDescent="0.25">
      <c r="A666">
        <v>93647</v>
      </c>
      <c r="B666" t="s">
        <v>1846</v>
      </c>
      <c r="C666" t="s">
        <v>33</v>
      </c>
      <c r="D666">
        <v>0</v>
      </c>
      <c r="F666" t="s">
        <v>200</v>
      </c>
      <c r="G666" t="s">
        <v>200</v>
      </c>
      <c r="H666" t="s">
        <v>1847</v>
      </c>
      <c r="I666" t="s">
        <v>37</v>
      </c>
      <c r="J666" t="s">
        <v>1848</v>
      </c>
      <c r="K666" t="s">
        <v>1849</v>
      </c>
      <c r="L666" t="s">
        <v>37</v>
      </c>
      <c r="M666" t="s">
        <v>205</v>
      </c>
      <c r="N666" t="s">
        <v>205</v>
      </c>
      <c r="O666" t="s">
        <v>323</v>
      </c>
      <c r="P666" t="s">
        <v>288</v>
      </c>
      <c r="Q666" t="s">
        <v>288</v>
      </c>
      <c r="R666" t="s">
        <v>43</v>
      </c>
      <c r="S666" t="s">
        <v>128</v>
      </c>
      <c r="T666" t="s">
        <v>1751</v>
      </c>
      <c r="U666" t="s">
        <v>1752</v>
      </c>
      <c r="X666">
        <v>10</v>
      </c>
      <c r="Y666">
        <v>0</v>
      </c>
      <c r="Z666">
        <v>0</v>
      </c>
      <c r="AA666">
        <v>0</v>
      </c>
      <c r="AB666">
        <v>0</v>
      </c>
      <c r="AC666" t="s">
        <v>47</v>
      </c>
      <c r="AD666">
        <f>+VLOOKUP(T666,items!$A$2:$D$1255,4,0)</f>
        <v>0</v>
      </c>
      <c r="AE666">
        <f>+VLOOKUP(T666,Tabla1[],5,0)</f>
        <v>0</v>
      </c>
      <c r="AF666">
        <f t="shared" si="10"/>
        <v>5</v>
      </c>
    </row>
    <row r="667" spans="1:32" x14ac:dyDescent="0.25">
      <c r="A667">
        <v>93648</v>
      </c>
      <c r="B667" t="s">
        <v>1003</v>
      </c>
      <c r="C667" t="s">
        <v>75</v>
      </c>
      <c r="D667">
        <v>0</v>
      </c>
      <c r="F667" t="s">
        <v>200</v>
      </c>
      <c r="G667" t="s">
        <v>205</v>
      </c>
      <c r="H667" t="s">
        <v>1850</v>
      </c>
      <c r="I667" t="s">
        <v>37</v>
      </c>
      <c r="J667" t="s">
        <v>1851</v>
      </c>
      <c r="K667" t="s">
        <v>1852</v>
      </c>
      <c r="L667" t="s">
        <v>37</v>
      </c>
      <c r="M667" t="s">
        <v>323</v>
      </c>
      <c r="N667" t="s">
        <v>323</v>
      </c>
      <c r="O667" t="s">
        <v>705</v>
      </c>
      <c r="P667" t="s">
        <v>454</v>
      </c>
      <c r="Q667" t="s">
        <v>454</v>
      </c>
      <c r="R667" t="s">
        <v>43</v>
      </c>
      <c r="S667" t="s">
        <v>128</v>
      </c>
      <c r="T667" t="s">
        <v>1853</v>
      </c>
      <c r="U667" t="s">
        <v>1854</v>
      </c>
      <c r="X667">
        <v>1</v>
      </c>
      <c r="Y667">
        <v>0</v>
      </c>
      <c r="Z667">
        <v>0</v>
      </c>
      <c r="AA667">
        <v>0</v>
      </c>
      <c r="AB667">
        <v>0</v>
      </c>
      <c r="AC667" t="s">
        <v>47</v>
      </c>
      <c r="AD667">
        <f>+VLOOKUP(T667,items!$A$2:$D$1255,4,0)</f>
        <v>0</v>
      </c>
      <c r="AE667">
        <f>+VLOOKUP(T667,Tabla1[],5,0)</f>
        <v>0</v>
      </c>
      <c r="AF667">
        <f t="shared" si="10"/>
        <v>5</v>
      </c>
    </row>
    <row r="668" spans="1:32" x14ac:dyDescent="0.25">
      <c r="A668">
        <v>93648</v>
      </c>
      <c r="B668" t="s">
        <v>1003</v>
      </c>
      <c r="C668" t="s">
        <v>75</v>
      </c>
      <c r="D668">
        <v>0</v>
      </c>
      <c r="F668" t="s">
        <v>200</v>
      </c>
      <c r="G668" t="s">
        <v>205</v>
      </c>
      <c r="H668" t="s">
        <v>1850</v>
      </c>
      <c r="I668" t="s">
        <v>37</v>
      </c>
      <c r="J668" t="s">
        <v>1851</v>
      </c>
      <c r="K668" t="s">
        <v>1852</v>
      </c>
      <c r="L668" t="s">
        <v>37</v>
      </c>
      <c r="M668" t="s">
        <v>323</v>
      </c>
      <c r="N668" t="s">
        <v>323</v>
      </c>
      <c r="O668" t="s">
        <v>705</v>
      </c>
      <c r="P668" t="s">
        <v>454</v>
      </c>
      <c r="Q668" t="s">
        <v>454</v>
      </c>
      <c r="R668" t="s">
        <v>43</v>
      </c>
      <c r="S668" t="s">
        <v>128</v>
      </c>
      <c r="T668" t="s">
        <v>295</v>
      </c>
      <c r="U668" t="s">
        <v>296</v>
      </c>
      <c r="X668">
        <v>50</v>
      </c>
      <c r="Y668">
        <v>0</v>
      </c>
      <c r="Z668">
        <v>0</v>
      </c>
      <c r="AA668">
        <v>0</v>
      </c>
      <c r="AB668">
        <v>0</v>
      </c>
      <c r="AC668" t="s">
        <v>47</v>
      </c>
      <c r="AD668">
        <f>+VLOOKUP(T668,items!$A$2:$D$1255,4,0)</f>
        <v>0</v>
      </c>
      <c r="AE668">
        <f>+VLOOKUP(T668,Tabla1[],5,0)</f>
        <v>0</v>
      </c>
      <c r="AF668">
        <f t="shared" si="10"/>
        <v>5</v>
      </c>
    </row>
    <row r="669" spans="1:32" x14ac:dyDescent="0.25">
      <c r="A669">
        <v>93648</v>
      </c>
      <c r="B669" t="s">
        <v>1003</v>
      </c>
      <c r="C669" t="s">
        <v>75</v>
      </c>
      <c r="D669">
        <v>0</v>
      </c>
      <c r="F669" t="s">
        <v>200</v>
      </c>
      <c r="G669" t="s">
        <v>205</v>
      </c>
      <c r="H669" t="s">
        <v>1850</v>
      </c>
      <c r="I669" t="s">
        <v>37</v>
      </c>
      <c r="J669" t="s">
        <v>1851</v>
      </c>
      <c r="K669" t="s">
        <v>1852</v>
      </c>
      <c r="L669" t="s">
        <v>37</v>
      </c>
      <c r="M669" t="s">
        <v>323</v>
      </c>
      <c r="N669" t="s">
        <v>323</v>
      </c>
      <c r="O669" t="s">
        <v>705</v>
      </c>
      <c r="P669" t="s">
        <v>454</v>
      </c>
      <c r="Q669" t="s">
        <v>454</v>
      </c>
      <c r="R669" t="s">
        <v>43</v>
      </c>
      <c r="S669" t="s">
        <v>128</v>
      </c>
      <c r="T669" t="s">
        <v>1855</v>
      </c>
      <c r="U669" t="s">
        <v>1856</v>
      </c>
      <c r="X669">
        <v>1</v>
      </c>
      <c r="Y669">
        <v>0</v>
      </c>
      <c r="Z669">
        <v>0</v>
      </c>
      <c r="AA669">
        <v>0</v>
      </c>
      <c r="AB669">
        <v>0</v>
      </c>
      <c r="AC669" t="s">
        <v>47</v>
      </c>
      <c r="AD669">
        <f>+VLOOKUP(T669,items!$A$2:$D$1255,4,0)</f>
        <v>0</v>
      </c>
      <c r="AE669">
        <f>+VLOOKUP(T669,Tabla1[],5,0)</f>
        <v>0</v>
      </c>
      <c r="AF669">
        <f t="shared" si="10"/>
        <v>5</v>
      </c>
    </row>
    <row r="670" spans="1:32" x14ac:dyDescent="0.25">
      <c r="A670">
        <v>93648</v>
      </c>
      <c r="B670" t="s">
        <v>1003</v>
      </c>
      <c r="C670" t="s">
        <v>75</v>
      </c>
      <c r="D670">
        <v>0</v>
      </c>
      <c r="F670" t="s">
        <v>200</v>
      </c>
      <c r="G670" t="s">
        <v>205</v>
      </c>
      <c r="H670" t="s">
        <v>1850</v>
      </c>
      <c r="I670" t="s">
        <v>37</v>
      </c>
      <c r="J670" t="s">
        <v>1851</v>
      </c>
      <c r="K670" t="s">
        <v>1852</v>
      </c>
      <c r="L670" t="s">
        <v>37</v>
      </c>
      <c r="M670" t="s">
        <v>323</v>
      </c>
      <c r="N670" t="s">
        <v>323</v>
      </c>
      <c r="O670" t="s">
        <v>705</v>
      </c>
      <c r="P670" t="s">
        <v>454</v>
      </c>
      <c r="Q670" t="s">
        <v>454</v>
      </c>
      <c r="R670" t="s">
        <v>43</v>
      </c>
      <c r="S670" t="s">
        <v>128</v>
      </c>
      <c r="T670" t="s">
        <v>1857</v>
      </c>
      <c r="U670" t="s">
        <v>1858</v>
      </c>
      <c r="X670">
        <v>30</v>
      </c>
      <c r="Y670">
        <v>0</v>
      </c>
      <c r="Z670">
        <v>0</v>
      </c>
      <c r="AA670">
        <v>0</v>
      </c>
      <c r="AB670">
        <v>0</v>
      </c>
      <c r="AC670" t="s">
        <v>47</v>
      </c>
      <c r="AD670">
        <f>+VLOOKUP(T670,items!$A$2:$D$1255,4,0)</f>
        <v>0</v>
      </c>
      <c r="AE670">
        <f>+VLOOKUP(T670,Tabla1[],5,0)</f>
        <v>0</v>
      </c>
      <c r="AF670">
        <f t="shared" si="10"/>
        <v>5</v>
      </c>
    </row>
    <row r="671" spans="1:32" x14ac:dyDescent="0.25">
      <c r="A671">
        <v>93648</v>
      </c>
      <c r="B671" t="s">
        <v>1003</v>
      </c>
      <c r="C671" t="s">
        <v>75</v>
      </c>
      <c r="D671">
        <v>0</v>
      </c>
      <c r="F671" t="s">
        <v>200</v>
      </c>
      <c r="G671" t="s">
        <v>205</v>
      </c>
      <c r="H671" t="s">
        <v>1850</v>
      </c>
      <c r="I671" t="s">
        <v>37</v>
      </c>
      <c r="J671" t="s">
        <v>1851</v>
      </c>
      <c r="K671" t="s">
        <v>1852</v>
      </c>
      <c r="L671" t="s">
        <v>37</v>
      </c>
      <c r="M671" t="s">
        <v>323</v>
      </c>
      <c r="N671" t="s">
        <v>323</v>
      </c>
      <c r="O671" t="s">
        <v>705</v>
      </c>
      <c r="P671" t="s">
        <v>454</v>
      </c>
      <c r="Q671" t="s">
        <v>454</v>
      </c>
      <c r="R671" t="s">
        <v>43</v>
      </c>
      <c r="S671" t="s">
        <v>128</v>
      </c>
      <c r="T671" t="s">
        <v>717</v>
      </c>
      <c r="U671" t="s">
        <v>718</v>
      </c>
      <c r="X671">
        <v>3</v>
      </c>
      <c r="Y671">
        <v>0</v>
      </c>
      <c r="Z671">
        <v>0</v>
      </c>
      <c r="AA671">
        <v>0</v>
      </c>
      <c r="AB671">
        <v>0</v>
      </c>
      <c r="AC671" t="s">
        <v>47</v>
      </c>
      <c r="AD671">
        <f>+VLOOKUP(T671,items!$A$2:$D$1255,4,0)</f>
        <v>0</v>
      </c>
      <c r="AE671">
        <f>+VLOOKUP(T671,Tabla1[],5,0)</f>
        <v>0</v>
      </c>
      <c r="AF671">
        <f t="shared" si="10"/>
        <v>5</v>
      </c>
    </row>
    <row r="672" spans="1:32" x14ac:dyDescent="0.25">
      <c r="A672">
        <v>93648</v>
      </c>
      <c r="B672" t="s">
        <v>1003</v>
      </c>
      <c r="C672" t="s">
        <v>75</v>
      </c>
      <c r="D672">
        <v>0</v>
      </c>
      <c r="F672" t="s">
        <v>200</v>
      </c>
      <c r="G672" t="s">
        <v>205</v>
      </c>
      <c r="H672" t="s">
        <v>1850</v>
      </c>
      <c r="I672" t="s">
        <v>37</v>
      </c>
      <c r="J672" t="s">
        <v>1851</v>
      </c>
      <c r="K672" t="s">
        <v>1852</v>
      </c>
      <c r="L672" t="s">
        <v>37</v>
      </c>
      <c r="M672" t="s">
        <v>323</v>
      </c>
      <c r="N672" t="s">
        <v>323</v>
      </c>
      <c r="O672" t="s">
        <v>705</v>
      </c>
      <c r="P672" t="s">
        <v>454</v>
      </c>
      <c r="Q672" t="s">
        <v>454</v>
      </c>
      <c r="R672" t="s">
        <v>43</v>
      </c>
      <c r="S672" t="s">
        <v>128</v>
      </c>
      <c r="T672" t="s">
        <v>1859</v>
      </c>
      <c r="U672" t="s">
        <v>1860</v>
      </c>
      <c r="X672">
        <v>30</v>
      </c>
      <c r="Y672">
        <v>0</v>
      </c>
      <c r="Z672">
        <v>0</v>
      </c>
      <c r="AA672">
        <v>0</v>
      </c>
      <c r="AB672">
        <v>0</v>
      </c>
      <c r="AC672" t="s">
        <v>47</v>
      </c>
      <c r="AD672">
        <f>+VLOOKUP(T672,items!$A$2:$D$1255,4,0)</f>
        <v>0</v>
      </c>
      <c r="AE672">
        <f>+VLOOKUP(T672,Tabla1[],5,0)</f>
        <v>0</v>
      </c>
      <c r="AF672">
        <f t="shared" si="10"/>
        <v>5</v>
      </c>
    </row>
    <row r="673" spans="1:34" x14ac:dyDescent="0.25">
      <c r="A673">
        <v>93652</v>
      </c>
      <c r="B673" t="s">
        <v>1220</v>
      </c>
      <c r="C673" t="s">
        <v>33</v>
      </c>
      <c r="D673">
        <v>0</v>
      </c>
      <c r="F673" t="s">
        <v>200</v>
      </c>
      <c r="G673" t="s">
        <v>200</v>
      </c>
      <c r="H673" t="s">
        <v>1861</v>
      </c>
      <c r="I673" t="s">
        <v>37</v>
      </c>
      <c r="J673" t="s">
        <v>1862</v>
      </c>
      <c r="K673" t="s">
        <v>1863</v>
      </c>
      <c r="L673" t="s">
        <v>1864</v>
      </c>
      <c r="M673" t="s">
        <v>784</v>
      </c>
      <c r="N673" t="s">
        <v>784</v>
      </c>
      <c r="O673" t="s">
        <v>357</v>
      </c>
      <c r="P673" t="s">
        <v>207</v>
      </c>
      <c r="Q673" t="s">
        <v>227</v>
      </c>
      <c r="R673" t="s">
        <v>63</v>
      </c>
      <c r="S673" t="s">
        <v>44</v>
      </c>
      <c r="T673" t="s">
        <v>1865</v>
      </c>
      <c r="U673" t="s">
        <v>1866</v>
      </c>
      <c r="V673" t="s">
        <v>1867</v>
      </c>
      <c r="X673">
        <v>1</v>
      </c>
      <c r="Y673">
        <v>0</v>
      </c>
      <c r="Z673">
        <v>0</v>
      </c>
      <c r="AA673">
        <v>0</v>
      </c>
      <c r="AB673">
        <v>884239</v>
      </c>
      <c r="AC673" t="s">
        <v>47</v>
      </c>
      <c r="AD673" t="str">
        <f>+VLOOKUP(T673,items!$A$2:$D$1255,4,0)</f>
        <v>MUEBLES</v>
      </c>
      <c r="AE673">
        <f>+VLOOKUP(T673,Tabla1[],5,0)</f>
        <v>0</v>
      </c>
      <c r="AF673">
        <f t="shared" si="10"/>
        <v>6</v>
      </c>
    </row>
    <row r="674" spans="1:34" x14ac:dyDescent="0.25">
      <c r="A674">
        <v>93652</v>
      </c>
      <c r="B674" t="s">
        <v>1220</v>
      </c>
      <c r="C674" t="s">
        <v>33</v>
      </c>
      <c r="D674">
        <v>0</v>
      </c>
      <c r="F674" t="s">
        <v>200</v>
      </c>
      <c r="G674" t="s">
        <v>200</v>
      </c>
      <c r="H674" t="s">
        <v>1861</v>
      </c>
      <c r="I674" t="s">
        <v>37</v>
      </c>
      <c r="J674" t="s">
        <v>1862</v>
      </c>
      <c r="K674" t="s">
        <v>1863</v>
      </c>
      <c r="L674" t="s">
        <v>1864</v>
      </c>
      <c r="M674" t="s">
        <v>784</v>
      </c>
      <c r="N674" t="s">
        <v>784</v>
      </c>
      <c r="O674" t="s">
        <v>357</v>
      </c>
      <c r="P674" t="s">
        <v>207</v>
      </c>
      <c r="Q674" t="s">
        <v>227</v>
      </c>
      <c r="R674" t="s">
        <v>63</v>
      </c>
      <c r="S674" t="s">
        <v>44</v>
      </c>
      <c r="T674" t="s">
        <v>1865</v>
      </c>
      <c r="U674" t="s">
        <v>1866</v>
      </c>
      <c r="V674" t="s">
        <v>1867</v>
      </c>
      <c r="X674">
        <v>1</v>
      </c>
      <c r="Y674">
        <v>0</v>
      </c>
      <c r="Z674">
        <v>0</v>
      </c>
      <c r="AA674">
        <v>0</v>
      </c>
      <c r="AB674">
        <v>442120</v>
      </c>
      <c r="AC674" t="s">
        <v>47</v>
      </c>
      <c r="AD674" t="str">
        <f>+VLOOKUP(T674,items!$A$2:$D$1255,4,0)</f>
        <v>MUEBLES</v>
      </c>
      <c r="AE674">
        <f>+VLOOKUP(T674,Tabla1[],5,0)</f>
        <v>0</v>
      </c>
      <c r="AF674">
        <f t="shared" si="10"/>
        <v>6</v>
      </c>
    </row>
    <row r="675" spans="1:34" x14ac:dyDescent="0.25">
      <c r="A675">
        <v>93652</v>
      </c>
      <c r="B675" t="s">
        <v>1220</v>
      </c>
      <c r="C675" t="s">
        <v>33</v>
      </c>
      <c r="D675">
        <v>0</v>
      </c>
      <c r="F675" t="s">
        <v>200</v>
      </c>
      <c r="G675" t="s">
        <v>200</v>
      </c>
      <c r="H675" t="s">
        <v>1861</v>
      </c>
      <c r="I675" t="s">
        <v>37</v>
      </c>
      <c r="J675" t="s">
        <v>1862</v>
      </c>
      <c r="K675" t="s">
        <v>1863</v>
      </c>
      <c r="L675" t="s">
        <v>1864</v>
      </c>
      <c r="M675" t="s">
        <v>784</v>
      </c>
      <c r="N675" t="s">
        <v>784</v>
      </c>
      <c r="O675" t="s">
        <v>357</v>
      </c>
      <c r="P675" t="s">
        <v>207</v>
      </c>
      <c r="Q675" t="s">
        <v>227</v>
      </c>
      <c r="R675" t="s">
        <v>63</v>
      </c>
      <c r="S675" t="s">
        <v>44</v>
      </c>
      <c r="T675" t="s">
        <v>691</v>
      </c>
      <c r="U675" t="s">
        <v>692</v>
      </c>
      <c r="X675">
        <v>1</v>
      </c>
      <c r="Y675">
        <v>0</v>
      </c>
      <c r="Z675">
        <v>0</v>
      </c>
      <c r="AA675">
        <v>0</v>
      </c>
      <c r="AB675">
        <v>420000</v>
      </c>
      <c r="AC675" t="s">
        <v>47</v>
      </c>
      <c r="AD675" t="e">
        <f>+VLOOKUP(T675,items!$A$2:$D$1255,4,0)</f>
        <v>#N/A</v>
      </c>
      <c r="AE675" t="e">
        <f>+VLOOKUP(T675,Tabla1[],5,0)</f>
        <v>#N/A</v>
      </c>
      <c r="AF675">
        <f t="shared" si="10"/>
        <v>6</v>
      </c>
    </row>
    <row r="676" spans="1:34" x14ac:dyDescent="0.25">
      <c r="A676">
        <v>93653</v>
      </c>
      <c r="B676" t="s">
        <v>1868</v>
      </c>
      <c r="C676" t="s">
        <v>75</v>
      </c>
      <c r="D676">
        <v>0</v>
      </c>
      <c r="F676" t="s">
        <v>200</v>
      </c>
      <c r="G676" t="s">
        <v>200</v>
      </c>
      <c r="H676" t="s">
        <v>1869</v>
      </c>
      <c r="I676" t="s">
        <v>37</v>
      </c>
      <c r="J676" t="s">
        <v>1870</v>
      </c>
      <c r="K676" t="s">
        <v>1871</v>
      </c>
      <c r="L676" t="s">
        <v>37</v>
      </c>
      <c r="M676" t="s">
        <v>598</v>
      </c>
      <c r="N676" t="s">
        <v>598</v>
      </c>
      <c r="O676" t="s">
        <v>784</v>
      </c>
      <c r="P676" t="s">
        <v>323</v>
      </c>
      <c r="Q676" t="s">
        <v>323</v>
      </c>
      <c r="R676" t="s">
        <v>43</v>
      </c>
      <c r="S676" t="s">
        <v>164</v>
      </c>
      <c r="T676" t="s">
        <v>1694</v>
      </c>
      <c r="U676" t="s">
        <v>1168</v>
      </c>
      <c r="X676">
        <v>38</v>
      </c>
      <c r="Y676">
        <v>0</v>
      </c>
      <c r="Z676">
        <v>0</v>
      </c>
      <c r="AA676">
        <v>0</v>
      </c>
      <c r="AB676">
        <v>1998800</v>
      </c>
      <c r="AC676" t="s">
        <v>47</v>
      </c>
      <c r="AD676">
        <f>+VLOOKUP(T676,items!$A$2:$D$1255,4,0)</f>
        <v>0</v>
      </c>
      <c r="AE676">
        <f>+VLOOKUP(T676,Tabla1[],5,0)</f>
        <v>0</v>
      </c>
      <c r="AF676">
        <f t="shared" si="10"/>
        <v>5</v>
      </c>
    </row>
    <row r="677" spans="1:34" x14ac:dyDescent="0.25">
      <c r="A677">
        <v>93655</v>
      </c>
      <c r="B677" t="s">
        <v>1872</v>
      </c>
      <c r="C677" t="s">
        <v>33</v>
      </c>
      <c r="D677">
        <v>0</v>
      </c>
      <c r="F677" t="s">
        <v>200</v>
      </c>
      <c r="G677" t="s">
        <v>1873</v>
      </c>
      <c r="H677" t="s">
        <v>1874</v>
      </c>
      <c r="I677" t="s">
        <v>37</v>
      </c>
      <c r="J677" t="s">
        <v>1875</v>
      </c>
      <c r="K677" t="s">
        <v>1876</v>
      </c>
      <c r="L677" t="s">
        <v>1877</v>
      </c>
      <c r="M677" t="s">
        <v>784</v>
      </c>
      <c r="N677" t="s">
        <v>784</v>
      </c>
      <c r="O677" t="s">
        <v>1514</v>
      </c>
      <c r="P677" t="s">
        <v>363</v>
      </c>
      <c r="Q677" t="s">
        <v>657</v>
      </c>
      <c r="R677" t="s">
        <v>63</v>
      </c>
      <c r="S677" t="s">
        <v>108</v>
      </c>
      <c r="T677" t="s">
        <v>1457</v>
      </c>
      <c r="U677" t="s">
        <v>1458</v>
      </c>
      <c r="X677">
        <v>1</v>
      </c>
      <c r="Y677">
        <v>0</v>
      </c>
      <c r="Z677">
        <v>0</v>
      </c>
      <c r="AA677">
        <v>0</v>
      </c>
      <c r="AB677">
        <v>0</v>
      </c>
      <c r="AC677" t="s">
        <v>47</v>
      </c>
      <c r="AD677" t="str">
        <f>+VLOOKUP(T677,items!$A$2:$D$1255,4,0)</f>
        <v>MUEBLES</v>
      </c>
      <c r="AE677">
        <f>+VLOOKUP(T677,Tabla1[],5,0)</f>
        <v>0</v>
      </c>
      <c r="AF677">
        <f t="shared" si="10"/>
        <v>6</v>
      </c>
    </row>
    <row r="678" spans="1:34" x14ac:dyDescent="0.25">
      <c r="A678">
        <v>93655</v>
      </c>
      <c r="B678" t="s">
        <v>1872</v>
      </c>
      <c r="C678" t="s">
        <v>33</v>
      </c>
      <c r="D678">
        <v>0</v>
      </c>
      <c r="F678" t="s">
        <v>200</v>
      </c>
      <c r="G678" t="s">
        <v>1873</v>
      </c>
      <c r="H678" t="s">
        <v>1874</v>
      </c>
      <c r="I678" t="s">
        <v>37</v>
      </c>
      <c r="J678" t="s">
        <v>1875</v>
      </c>
      <c r="K678" t="s">
        <v>1876</v>
      </c>
      <c r="L678" t="s">
        <v>1877</v>
      </c>
      <c r="M678" t="s">
        <v>784</v>
      </c>
      <c r="N678" t="s">
        <v>784</v>
      </c>
      <c r="O678" t="s">
        <v>1514</v>
      </c>
      <c r="P678" t="s">
        <v>363</v>
      </c>
      <c r="Q678" t="s">
        <v>657</v>
      </c>
      <c r="R678" t="s">
        <v>63</v>
      </c>
      <c r="S678" t="s">
        <v>108</v>
      </c>
      <c r="T678" t="s">
        <v>538</v>
      </c>
      <c r="U678" t="s">
        <v>539</v>
      </c>
      <c r="X678">
        <v>4</v>
      </c>
      <c r="Y678">
        <v>0</v>
      </c>
      <c r="Z678">
        <v>0</v>
      </c>
      <c r="AA678">
        <v>0</v>
      </c>
      <c r="AB678">
        <v>0</v>
      </c>
      <c r="AC678" t="s">
        <v>47</v>
      </c>
      <c r="AD678" t="str">
        <f>+VLOOKUP(T678,items!$A$2:$D$1255,4,0)</f>
        <v>MUEBLES</v>
      </c>
      <c r="AE678">
        <f>+VLOOKUP(T678,Tabla1[],5,0)</f>
        <v>0</v>
      </c>
      <c r="AF678">
        <f t="shared" si="10"/>
        <v>6</v>
      </c>
    </row>
    <row r="679" spans="1:34" x14ac:dyDescent="0.25">
      <c r="A679">
        <v>93655</v>
      </c>
      <c r="B679" t="s">
        <v>1872</v>
      </c>
      <c r="C679" t="s">
        <v>33</v>
      </c>
      <c r="D679">
        <v>0</v>
      </c>
      <c r="F679" t="s">
        <v>200</v>
      </c>
      <c r="G679" t="s">
        <v>1873</v>
      </c>
      <c r="H679" t="s">
        <v>1874</v>
      </c>
      <c r="I679" t="s">
        <v>37</v>
      </c>
      <c r="J679" t="s">
        <v>1875</v>
      </c>
      <c r="K679" t="s">
        <v>1876</v>
      </c>
      <c r="L679" t="s">
        <v>1877</v>
      </c>
      <c r="M679" t="s">
        <v>784</v>
      </c>
      <c r="N679" t="s">
        <v>784</v>
      </c>
      <c r="O679" t="s">
        <v>1514</v>
      </c>
      <c r="P679" t="s">
        <v>363</v>
      </c>
      <c r="Q679" t="s">
        <v>657</v>
      </c>
      <c r="R679" t="s">
        <v>63</v>
      </c>
      <c r="S679" t="s">
        <v>108</v>
      </c>
      <c r="T679" t="s">
        <v>1878</v>
      </c>
      <c r="U679" t="s">
        <v>1879</v>
      </c>
      <c r="V679" t="s">
        <v>1687</v>
      </c>
      <c r="X679">
        <v>1</v>
      </c>
      <c r="Y679">
        <v>0</v>
      </c>
      <c r="Z679">
        <v>0</v>
      </c>
      <c r="AA679">
        <v>0</v>
      </c>
      <c r="AB679">
        <v>0</v>
      </c>
      <c r="AC679" t="s">
        <v>47</v>
      </c>
      <c r="AD679" t="str">
        <f>+VLOOKUP(T679,items!$A$2:$D$1255,4,0)</f>
        <v>MUEBLES</v>
      </c>
      <c r="AE679">
        <f>+VLOOKUP(T679,Tabla1[],5,0)</f>
        <v>0</v>
      </c>
      <c r="AF679">
        <f t="shared" si="10"/>
        <v>6</v>
      </c>
    </row>
    <row r="680" spans="1:34" x14ac:dyDescent="0.25">
      <c r="A680">
        <v>93655</v>
      </c>
      <c r="B680" t="s">
        <v>1872</v>
      </c>
      <c r="C680" t="s">
        <v>33</v>
      </c>
      <c r="D680">
        <v>0</v>
      </c>
      <c r="F680" t="s">
        <v>200</v>
      </c>
      <c r="G680" t="s">
        <v>1873</v>
      </c>
      <c r="H680" t="s">
        <v>1874</v>
      </c>
      <c r="I680" t="s">
        <v>37</v>
      </c>
      <c r="J680" t="s">
        <v>1875</v>
      </c>
      <c r="K680" t="s">
        <v>1876</v>
      </c>
      <c r="L680" t="s">
        <v>1877</v>
      </c>
      <c r="M680" t="s">
        <v>784</v>
      </c>
      <c r="N680" t="s">
        <v>784</v>
      </c>
      <c r="O680" t="s">
        <v>1514</v>
      </c>
      <c r="P680" t="s">
        <v>363</v>
      </c>
      <c r="Q680" t="s">
        <v>657</v>
      </c>
      <c r="R680" t="s">
        <v>63</v>
      </c>
      <c r="S680" t="s">
        <v>108</v>
      </c>
      <c r="T680" t="s">
        <v>1880</v>
      </c>
      <c r="U680" t="s">
        <v>1881</v>
      </c>
      <c r="W680" t="s">
        <v>114</v>
      </c>
      <c r="X680">
        <v>1</v>
      </c>
      <c r="Y680">
        <v>0</v>
      </c>
      <c r="Z680">
        <v>0</v>
      </c>
      <c r="AA680">
        <v>0</v>
      </c>
      <c r="AB680">
        <v>0</v>
      </c>
      <c r="AC680" t="s">
        <v>47</v>
      </c>
      <c r="AD680" t="str">
        <f>+VLOOKUP(T680,items!$A$2:$D$1255,4,0)</f>
        <v>MUEBLES</v>
      </c>
      <c r="AE680">
        <f>+VLOOKUP(T680,Tabla1[],5,0)</f>
        <v>0</v>
      </c>
      <c r="AF680">
        <f t="shared" si="10"/>
        <v>6</v>
      </c>
    </row>
    <row r="681" spans="1:34" x14ac:dyDescent="0.25">
      <c r="A681">
        <v>93658</v>
      </c>
      <c r="B681" t="s">
        <v>1882</v>
      </c>
      <c r="C681" t="s">
        <v>75</v>
      </c>
      <c r="D681">
        <v>0</v>
      </c>
      <c r="F681" t="s">
        <v>200</v>
      </c>
      <c r="G681" t="s">
        <v>200</v>
      </c>
      <c r="H681" t="s">
        <v>1883</v>
      </c>
      <c r="I681" t="s">
        <v>37</v>
      </c>
      <c r="J681" t="s">
        <v>1884</v>
      </c>
      <c r="K681" t="s">
        <v>1885</v>
      </c>
      <c r="L681" t="s">
        <v>37</v>
      </c>
      <c r="M681" t="s">
        <v>598</v>
      </c>
      <c r="N681" t="s">
        <v>598</v>
      </c>
      <c r="O681" t="s">
        <v>784</v>
      </c>
      <c r="P681" t="s">
        <v>323</v>
      </c>
      <c r="Q681" t="s">
        <v>323</v>
      </c>
      <c r="R681" t="s">
        <v>43</v>
      </c>
      <c r="S681" t="s">
        <v>164</v>
      </c>
      <c r="T681" t="s">
        <v>1303</v>
      </c>
      <c r="U681" t="s">
        <v>1304</v>
      </c>
      <c r="X681">
        <v>5.5</v>
      </c>
      <c r="Y681">
        <v>0</v>
      </c>
      <c r="Z681">
        <v>0</v>
      </c>
      <c r="AA681">
        <v>0</v>
      </c>
      <c r="AB681">
        <v>289300</v>
      </c>
      <c r="AC681" t="s">
        <v>47</v>
      </c>
      <c r="AD681">
        <f>+VLOOKUP(T681,items!$A$2:$D$1255,4,0)</f>
        <v>0</v>
      </c>
      <c r="AE681">
        <f>+VLOOKUP(T681,Tabla1[],5,0)</f>
        <v>0</v>
      </c>
      <c r="AF681">
        <f t="shared" si="10"/>
        <v>5</v>
      </c>
    </row>
    <row r="682" spans="1:34" x14ac:dyDescent="0.25">
      <c r="A682">
        <v>93664</v>
      </c>
      <c r="B682" t="s">
        <v>1886</v>
      </c>
      <c r="C682" t="s">
        <v>33</v>
      </c>
      <c r="D682">
        <v>0</v>
      </c>
      <c r="F682" t="s">
        <v>200</v>
      </c>
      <c r="G682" t="s">
        <v>205</v>
      </c>
      <c r="H682" t="s">
        <v>1887</v>
      </c>
      <c r="I682" t="s">
        <v>1888</v>
      </c>
      <c r="J682" t="s">
        <v>1889</v>
      </c>
      <c r="K682" t="s">
        <v>1890</v>
      </c>
      <c r="L682" t="s">
        <v>37</v>
      </c>
      <c r="M682" t="s">
        <v>784</v>
      </c>
      <c r="N682" t="s">
        <v>705</v>
      </c>
      <c r="O682" t="s">
        <v>454</v>
      </c>
      <c r="P682" t="s">
        <v>526</v>
      </c>
      <c r="Q682" t="s">
        <v>526</v>
      </c>
      <c r="R682" t="s">
        <v>43</v>
      </c>
      <c r="S682" t="s">
        <v>164</v>
      </c>
      <c r="T682" t="s">
        <v>857</v>
      </c>
      <c r="U682" t="s">
        <v>858</v>
      </c>
      <c r="V682" t="s">
        <v>1609</v>
      </c>
      <c r="W682" t="s">
        <v>1095</v>
      </c>
      <c r="X682">
        <v>6</v>
      </c>
      <c r="Y682">
        <v>6000</v>
      </c>
      <c r="Z682">
        <v>0</v>
      </c>
      <c r="AA682">
        <v>2000</v>
      </c>
      <c r="AB682">
        <v>20160000</v>
      </c>
      <c r="AC682" t="s">
        <v>47</v>
      </c>
      <c r="AD682" t="str">
        <f>+VLOOKUP(T682,items!$A$2:$D$1255,4,0)</f>
        <v>SOMBRALINA</v>
      </c>
      <c r="AE682" t="str">
        <f>+VLOOKUP(T682,Tabla1[],5,0)</f>
        <v>MANUAL</v>
      </c>
      <c r="AF682">
        <f t="shared" si="10"/>
        <v>5</v>
      </c>
    </row>
    <row r="683" spans="1:34" x14ac:dyDescent="0.25">
      <c r="A683">
        <v>93669</v>
      </c>
      <c r="B683" t="s">
        <v>1891</v>
      </c>
      <c r="C683" t="s">
        <v>1065</v>
      </c>
      <c r="D683">
        <v>0</v>
      </c>
      <c r="F683" t="s">
        <v>200</v>
      </c>
      <c r="G683" t="s">
        <v>598</v>
      </c>
      <c r="H683" t="s">
        <v>1892</v>
      </c>
      <c r="I683" t="s">
        <v>37</v>
      </c>
      <c r="J683" t="s">
        <v>37</v>
      </c>
      <c r="K683" t="s">
        <v>1893</v>
      </c>
      <c r="L683" t="s">
        <v>1894</v>
      </c>
      <c r="M683" t="s">
        <v>205</v>
      </c>
      <c r="N683" t="s">
        <v>205</v>
      </c>
      <c r="O683" t="s">
        <v>227</v>
      </c>
      <c r="P683" t="s">
        <v>324</v>
      </c>
      <c r="Q683" t="s">
        <v>228</v>
      </c>
      <c r="R683" t="s">
        <v>63</v>
      </c>
      <c r="S683" t="s">
        <v>88</v>
      </c>
      <c r="T683" t="s">
        <v>1895</v>
      </c>
      <c r="U683" t="s">
        <v>1896</v>
      </c>
      <c r="X683">
        <v>1</v>
      </c>
      <c r="Y683">
        <v>0</v>
      </c>
      <c r="Z683">
        <v>0</v>
      </c>
      <c r="AA683">
        <v>0</v>
      </c>
      <c r="AB683">
        <v>0</v>
      </c>
      <c r="AC683" t="s">
        <v>47</v>
      </c>
      <c r="AD683">
        <f>+VLOOKUP(T683,items!$A$2:$D$1255,4,0)</f>
        <v>0</v>
      </c>
      <c r="AE683">
        <f>+VLOOKUP(T683,Tabla1[],5,0)</f>
        <v>0</v>
      </c>
      <c r="AF683">
        <f t="shared" si="10"/>
        <v>6</v>
      </c>
    </row>
    <row r="684" spans="1:34" x14ac:dyDescent="0.25">
      <c r="A684">
        <v>93672</v>
      </c>
      <c r="B684" t="s">
        <v>1833</v>
      </c>
      <c r="C684" t="s">
        <v>75</v>
      </c>
      <c r="D684">
        <v>0</v>
      </c>
      <c r="F684" t="s">
        <v>200</v>
      </c>
      <c r="G684" t="s">
        <v>784</v>
      </c>
      <c r="H684" t="s">
        <v>1897</v>
      </c>
      <c r="I684" t="s">
        <v>37</v>
      </c>
      <c r="J684" t="s">
        <v>1898</v>
      </c>
      <c r="K684" t="s">
        <v>1899</v>
      </c>
      <c r="L684" t="s">
        <v>37</v>
      </c>
      <c r="M684" t="s">
        <v>323</v>
      </c>
      <c r="N684" t="s">
        <v>323</v>
      </c>
      <c r="O684" t="s">
        <v>705</v>
      </c>
      <c r="P684" t="s">
        <v>292</v>
      </c>
      <c r="Q684" t="s">
        <v>292</v>
      </c>
      <c r="R684" t="s">
        <v>43</v>
      </c>
      <c r="S684" t="s">
        <v>164</v>
      </c>
      <c r="T684" t="s">
        <v>1900</v>
      </c>
      <c r="U684" t="s">
        <v>1901</v>
      </c>
      <c r="X684">
        <v>3</v>
      </c>
      <c r="Y684">
        <v>0</v>
      </c>
      <c r="Z684">
        <v>0</v>
      </c>
      <c r="AA684">
        <v>0</v>
      </c>
      <c r="AB684">
        <v>157800</v>
      </c>
      <c r="AC684" t="s">
        <v>47</v>
      </c>
      <c r="AD684">
        <f>+VLOOKUP(T684,items!$A$2:$D$1255,4,0)</f>
        <v>0</v>
      </c>
      <c r="AE684">
        <f>+VLOOKUP(T684,Tabla1[],5,0)</f>
        <v>0</v>
      </c>
      <c r="AF684">
        <f t="shared" si="10"/>
        <v>5</v>
      </c>
    </row>
    <row r="685" spans="1:34" x14ac:dyDescent="0.25">
      <c r="A685">
        <v>93679</v>
      </c>
      <c r="B685" t="s">
        <v>355</v>
      </c>
      <c r="C685" t="s">
        <v>75</v>
      </c>
      <c r="D685">
        <v>0</v>
      </c>
      <c r="F685" t="s">
        <v>175</v>
      </c>
      <c r="G685" t="s">
        <v>288</v>
      </c>
      <c r="H685" t="s">
        <v>1902</v>
      </c>
      <c r="I685" t="s">
        <v>1903</v>
      </c>
      <c r="J685" t="s">
        <v>1904</v>
      </c>
      <c r="K685" t="s">
        <v>1905</v>
      </c>
      <c r="L685" t="s">
        <v>1906</v>
      </c>
      <c r="M685" t="s">
        <v>292</v>
      </c>
      <c r="N685" t="s">
        <v>1057</v>
      </c>
      <c r="O685" t="s">
        <v>399</v>
      </c>
      <c r="P685" t="s">
        <v>581</v>
      </c>
      <c r="Q685" t="s">
        <v>207</v>
      </c>
      <c r="R685" t="s">
        <v>63</v>
      </c>
      <c r="S685" t="s">
        <v>272</v>
      </c>
      <c r="T685" t="s">
        <v>1493</v>
      </c>
      <c r="U685" t="s">
        <v>1494</v>
      </c>
      <c r="V685" t="s">
        <v>1907</v>
      </c>
      <c r="W685" t="s">
        <v>1088</v>
      </c>
      <c r="X685">
        <v>1</v>
      </c>
      <c r="Y685">
        <v>810</v>
      </c>
      <c r="Z685">
        <v>3000</v>
      </c>
      <c r="AA685">
        <v>0</v>
      </c>
      <c r="AB685" s="14">
        <v>2676237.12</v>
      </c>
      <c r="AC685" t="s">
        <v>47</v>
      </c>
      <c r="AD685" t="str">
        <f>+VLOOKUP(T685,items!$A$2:$D$1255,4,0)</f>
        <v>FLEXIZIPP</v>
      </c>
      <c r="AE685">
        <f>+VLOOKUP(T685,Tabla1[],5,0)</f>
        <v>0</v>
      </c>
      <c r="AF685">
        <f t="shared" si="10"/>
        <v>6</v>
      </c>
      <c r="AG685">
        <v>3816</v>
      </c>
      <c r="AH685" s="14">
        <v>2676237.12</v>
      </c>
    </row>
    <row r="686" spans="1:34" x14ac:dyDescent="0.25">
      <c r="A686">
        <v>93679</v>
      </c>
      <c r="B686" t="s">
        <v>355</v>
      </c>
      <c r="C686" t="s">
        <v>75</v>
      </c>
      <c r="D686">
        <v>0</v>
      </c>
      <c r="F686" t="s">
        <v>175</v>
      </c>
      <c r="G686" t="s">
        <v>288</v>
      </c>
      <c r="H686" t="s">
        <v>1902</v>
      </c>
      <c r="I686" t="s">
        <v>1903</v>
      </c>
      <c r="J686" t="s">
        <v>1904</v>
      </c>
      <c r="K686" t="s">
        <v>1905</v>
      </c>
      <c r="L686" t="s">
        <v>1906</v>
      </c>
      <c r="M686" t="s">
        <v>292</v>
      </c>
      <c r="N686" t="s">
        <v>1057</v>
      </c>
      <c r="O686" t="s">
        <v>399</v>
      </c>
      <c r="P686" t="s">
        <v>581</v>
      </c>
      <c r="Q686" t="s">
        <v>207</v>
      </c>
      <c r="R686" t="s">
        <v>63</v>
      </c>
      <c r="S686" t="s">
        <v>272</v>
      </c>
      <c r="T686" t="s">
        <v>1493</v>
      </c>
      <c r="U686" t="s">
        <v>1494</v>
      </c>
      <c r="V686" t="s">
        <v>1907</v>
      </c>
      <c r="W686" t="s">
        <v>1088</v>
      </c>
      <c r="X686">
        <v>1</v>
      </c>
      <c r="Y686">
        <v>2260</v>
      </c>
      <c r="Z686">
        <v>3000</v>
      </c>
      <c r="AA686">
        <v>0</v>
      </c>
      <c r="AB686" s="14">
        <v>3341900.16</v>
      </c>
      <c r="AC686" t="s">
        <v>47</v>
      </c>
      <c r="AD686" t="str">
        <f>+VLOOKUP(T686,items!$A$2:$D$1255,4,0)</f>
        <v>FLEXIZIPP</v>
      </c>
      <c r="AE686">
        <f>+VLOOKUP(T686,Tabla1[],5,0)</f>
        <v>0</v>
      </c>
      <c r="AF686">
        <f t="shared" si="10"/>
        <v>6</v>
      </c>
      <c r="AG686">
        <v>3816</v>
      </c>
      <c r="AH686" s="14">
        <v>3341900.16</v>
      </c>
    </row>
    <row r="687" spans="1:34" x14ac:dyDescent="0.25">
      <c r="A687">
        <v>93679</v>
      </c>
      <c r="B687" t="s">
        <v>355</v>
      </c>
      <c r="C687" t="s">
        <v>75</v>
      </c>
      <c r="D687">
        <v>0</v>
      </c>
      <c r="F687" t="s">
        <v>175</v>
      </c>
      <c r="G687" t="s">
        <v>288</v>
      </c>
      <c r="H687" t="s">
        <v>1902</v>
      </c>
      <c r="I687" t="s">
        <v>1903</v>
      </c>
      <c r="J687" t="s">
        <v>1904</v>
      </c>
      <c r="K687" t="s">
        <v>1905</v>
      </c>
      <c r="L687" t="s">
        <v>1906</v>
      </c>
      <c r="M687" t="s">
        <v>292</v>
      </c>
      <c r="N687" t="s">
        <v>1057</v>
      </c>
      <c r="O687" t="s">
        <v>399</v>
      </c>
      <c r="P687" t="s">
        <v>581</v>
      </c>
      <c r="Q687" t="s">
        <v>207</v>
      </c>
      <c r="R687" t="s">
        <v>63</v>
      </c>
      <c r="S687" t="s">
        <v>272</v>
      </c>
      <c r="T687" t="s">
        <v>1908</v>
      </c>
      <c r="U687" t="s">
        <v>1909</v>
      </c>
      <c r="X687">
        <v>1</v>
      </c>
      <c r="Y687">
        <v>0</v>
      </c>
      <c r="Z687">
        <v>0</v>
      </c>
      <c r="AA687">
        <v>0</v>
      </c>
      <c r="AB687" s="14">
        <v>1997790.48</v>
      </c>
      <c r="AC687" t="s">
        <v>47</v>
      </c>
      <c r="AD687">
        <f>+VLOOKUP(T687,items!$A$2:$D$1255,4,0)</f>
        <v>0</v>
      </c>
      <c r="AE687">
        <f>+VLOOKUP(T687,Tabla1[],5,0)</f>
        <v>0</v>
      </c>
      <c r="AF687">
        <f t="shared" si="10"/>
        <v>6</v>
      </c>
      <c r="AG687">
        <v>3816</v>
      </c>
      <c r="AH687" s="14">
        <v>1997790.48</v>
      </c>
    </row>
    <row r="688" spans="1:34" x14ac:dyDescent="0.25">
      <c r="A688">
        <v>93680</v>
      </c>
      <c r="B688" t="s">
        <v>1910</v>
      </c>
      <c r="C688" t="s">
        <v>33</v>
      </c>
      <c r="D688">
        <v>0</v>
      </c>
      <c r="F688" t="s">
        <v>200</v>
      </c>
      <c r="G688" t="s">
        <v>323</v>
      </c>
      <c r="H688" t="s">
        <v>1911</v>
      </c>
      <c r="I688" t="s">
        <v>37</v>
      </c>
      <c r="J688" t="s">
        <v>1912</v>
      </c>
      <c r="K688" t="s">
        <v>1913</v>
      </c>
      <c r="L688" t="s">
        <v>1914</v>
      </c>
      <c r="M688" t="s">
        <v>705</v>
      </c>
      <c r="N688" t="s">
        <v>705</v>
      </c>
      <c r="O688" t="s">
        <v>461</v>
      </c>
      <c r="P688" t="s">
        <v>835</v>
      </c>
      <c r="Q688" t="s">
        <v>1334</v>
      </c>
      <c r="R688" t="s">
        <v>63</v>
      </c>
      <c r="S688" t="s">
        <v>108</v>
      </c>
      <c r="T688" t="s">
        <v>530</v>
      </c>
      <c r="U688" t="s">
        <v>531</v>
      </c>
      <c r="V688" t="s">
        <v>1349</v>
      </c>
      <c r="X688">
        <v>1</v>
      </c>
      <c r="Y688">
        <v>0</v>
      </c>
      <c r="Z688">
        <v>0</v>
      </c>
      <c r="AA688">
        <v>0</v>
      </c>
      <c r="AB688">
        <v>5957309</v>
      </c>
      <c r="AC688" t="s">
        <v>47</v>
      </c>
      <c r="AD688" t="str">
        <f>+VLOOKUP(T688,items!$A$2:$D$1255,4,0)</f>
        <v>MUEBLES</v>
      </c>
      <c r="AE688">
        <f>+VLOOKUP(T688,Tabla1[],5,0)</f>
        <v>0</v>
      </c>
      <c r="AF688">
        <f t="shared" si="10"/>
        <v>6</v>
      </c>
    </row>
    <row r="689" spans="1:32" x14ac:dyDescent="0.25">
      <c r="A689">
        <v>93680</v>
      </c>
      <c r="B689" t="s">
        <v>1910</v>
      </c>
      <c r="C689" t="s">
        <v>33</v>
      </c>
      <c r="D689">
        <v>0</v>
      </c>
      <c r="F689" t="s">
        <v>200</v>
      </c>
      <c r="G689" t="s">
        <v>323</v>
      </c>
      <c r="H689" t="s">
        <v>1911</v>
      </c>
      <c r="I689" t="s">
        <v>37</v>
      </c>
      <c r="J689" t="s">
        <v>1912</v>
      </c>
      <c r="K689" t="s">
        <v>1913</v>
      </c>
      <c r="L689" t="s">
        <v>1914</v>
      </c>
      <c r="M689" t="s">
        <v>705</v>
      </c>
      <c r="N689" t="s">
        <v>705</v>
      </c>
      <c r="O689" t="s">
        <v>461</v>
      </c>
      <c r="P689" t="s">
        <v>835</v>
      </c>
      <c r="Q689" t="s">
        <v>1334</v>
      </c>
      <c r="R689" t="s">
        <v>63</v>
      </c>
      <c r="S689" t="s">
        <v>108</v>
      </c>
      <c r="T689" t="s">
        <v>530</v>
      </c>
      <c r="U689" t="s">
        <v>531</v>
      </c>
      <c r="V689" t="s">
        <v>1349</v>
      </c>
      <c r="X689">
        <v>1</v>
      </c>
      <c r="Y689">
        <v>0</v>
      </c>
      <c r="Z689">
        <v>0</v>
      </c>
      <c r="AA689">
        <v>0</v>
      </c>
      <c r="AB689">
        <v>2978655</v>
      </c>
      <c r="AC689" t="s">
        <v>47</v>
      </c>
      <c r="AD689" t="str">
        <f>+VLOOKUP(T689,items!$A$2:$D$1255,4,0)</f>
        <v>MUEBLES</v>
      </c>
      <c r="AE689">
        <f>+VLOOKUP(T689,Tabla1[],5,0)</f>
        <v>0</v>
      </c>
      <c r="AF689">
        <f t="shared" si="10"/>
        <v>6</v>
      </c>
    </row>
    <row r="690" spans="1:32" x14ac:dyDescent="0.25">
      <c r="A690">
        <v>93680</v>
      </c>
      <c r="B690" t="s">
        <v>1910</v>
      </c>
      <c r="C690" t="s">
        <v>33</v>
      </c>
      <c r="D690">
        <v>0</v>
      </c>
      <c r="F690" t="s">
        <v>200</v>
      </c>
      <c r="G690" t="s">
        <v>323</v>
      </c>
      <c r="H690" t="s">
        <v>1911</v>
      </c>
      <c r="I690" t="s">
        <v>37</v>
      </c>
      <c r="J690" t="s">
        <v>1912</v>
      </c>
      <c r="K690" t="s">
        <v>1913</v>
      </c>
      <c r="L690" t="s">
        <v>1914</v>
      </c>
      <c r="M690" t="s">
        <v>705</v>
      </c>
      <c r="N690" t="s">
        <v>705</v>
      </c>
      <c r="O690" t="s">
        <v>461</v>
      </c>
      <c r="P690" t="s">
        <v>835</v>
      </c>
      <c r="Q690" t="s">
        <v>1334</v>
      </c>
      <c r="R690" t="s">
        <v>63</v>
      </c>
      <c r="S690" t="s">
        <v>108</v>
      </c>
      <c r="T690" t="s">
        <v>1865</v>
      </c>
      <c r="U690" t="s">
        <v>1866</v>
      </c>
      <c r="V690" t="s">
        <v>953</v>
      </c>
      <c r="X690">
        <v>2</v>
      </c>
      <c r="Y690">
        <v>0</v>
      </c>
      <c r="Z690">
        <v>0</v>
      </c>
      <c r="AA690">
        <v>0</v>
      </c>
      <c r="AB690">
        <v>884240</v>
      </c>
      <c r="AC690" t="s">
        <v>47</v>
      </c>
      <c r="AD690" t="str">
        <f>+VLOOKUP(T690,items!$A$2:$D$1255,4,0)</f>
        <v>MUEBLES</v>
      </c>
      <c r="AE690">
        <f>+VLOOKUP(T690,Tabla1[],5,0)</f>
        <v>0</v>
      </c>
      <c r="AF690">
        <f t="shared" si="10"/>
        <v>6</v>
      </c>
    </row>
    <row r="691" spans="1:32" x14ac:dyDescent="0.25">
      <c r="A691">
        <v>93680</v>
      </c>
      <c r="B691" t="s">
        <v>1910</v>
      </c>
      <c r="C691" t="s">
        <v>33</v>
      </c>
      <c r="D691">
        <v>0</v>
      </c>
      <c r="F691" t="s">
        <v>200</v>
      </c>
      <c r="G691" t="s">
        <v>323</v>
      </c>
      <c r="H691" t="s">
        <v>1911</v>
      </c>
      <c r="I691" t="s">
        <v>37</v>
      </c>
      <c r="J691" t="s">
        <v>1912</v>
      </c>
      <c r="K691" t="s">
        <v>1913</v>
      </c>
      <c r="L691" t="s">
        <v>1914</v>
      </c>
      <c r="M691" t="s">
        <v>705</v>
      </c>
      <c r="N691" t="s">
        <v>705</v>
      </c>
      <c r="O691" t="s">
        <v>461</v>
      </c>
      <c r="P691" t="s">
        <v>835</v>
      </c>
      <c r="Q691" t="s">
        <v>1334</v>
      </c>
      <c r="R691" t="s">
        <v>63</v>
      </c>
      <c r="S691" t="s">
        <v>108</v>
      </c>
      <c r="T691" t="s">
        <v>1865</v>
      </c>
      <c r="U691" t="s">
        <v>1866</v>
      </c>
      <c r="V691" t="s">
        <v>953</v>
      </c>
      <c r="X691">
        <v>2</v>
      </c>
      <c r="Y691">
        <v>0</v>
      </c>
      <c r="Z691">
        <v>0</v>
      </c>
      <c r="AA691">
        <v>0</v>
      </c>
      <c r="AB691">
        <v>1768478</v>
      </c>
      <c r="AC691" t="s">
        <v>47</v>
      </c>
      <c r="AD691" t="str">
        <f>+VLOOKUP(T691,items!$A$2:$D$1255,4,0)</f>
        <v>MUEBLES</v>
      </c>
      <c r="AE691">
        <f>+VLOOKUP(T691,Tabla1[],5,0)</f>
        <v>0</v>
      </c>
      <c r="AF691">
        <f t="shared" si="10"/>
        <v>6</v>
      </c>
    </row>
    <row r="692" spans="1:32" x14ac:dyDescent="0.25">
      <c r="A692">
        <v>93680</v>
      </c>
      <c r="B692" t="s">
        <v>1910</v>
      </c>
      <c r="C692" t="s">
        <v>33</v>
      </c>
      <c r="D692">
        <v>0</v>
      </c>
      <c r="F692" t="s">
        <v>200</v>
      </c>
      <c r="G692" t="s">
        <v>323</v>
      </c>
      <c r="H692" t="s">
        <v>1911</v>
      </c>
      <c r="I692" t="s">
        <v>37</v>
      </c>
      <c r="J692" t="s">
        <v>1912</v>
      </c>
      <c r="K692" t="s">
        <v>1913</v>
      </c>
      <c r="L692" t="s">
        <v>1914</v>
      </c>
      <c r="M692" t="s">
        <v>705</v>
      </c>
      <c r="N692" t="s">
        <v>705</v>
      </c>
      <c r="O692" t="s">
        <v>461</v>
      </c>
      <c r="P692" t="s">
        <v>835</v>
      </c>
      <c r="Q692" t="s">
        <v>1334</v>
      </c>
      <c r="R692" t="s">
        <v>63</v>
      </c>
      <c r="S692" t="s">
        <v>108</v>
      </c>
      <c r="T692" t="s">
        <v>1915</v>
      </c>
      <c r="U692" t="s">
        <v>1916</v>
      </c>
      <c r="V692" t="s">
        <v>953</v>
      </c>
      <c r="X692">
        <v>6</v>
      </c>
      <c r="Y692">
        <v>0</v>
      </c>
      <c r="Z692">
        <v>0</v>
      </c>
      <c r="AA692">
        <v>0</v>
      </c>
      <c r="AB692">
        <v>4290288</v>
      </c>
      <c r="AC692" t="s">
        <v>47</v>
      </c>
      <c r="AD692" t="str">
        <f>+VLOOKUP(T692,items!$A$2:$D$1255,4,0)</f>
        <v>MUEBLES</v>
      </c>
      <c r="AE692">
        <f>+VLOOKUP(T692,Tabla1[],5,0)</f>
        <v>0</v>
      </c>
      <c r="AF692">
        <f t="shared" si="10"/>
        <v>6</v>
      </c>
    </row>
    <row r="693" spans="1:32" x14ac:dyDescent="0.25">
      <c r="A693">
        <v>93680</v>
      </c>
      <c r="B693" t="s">
        <v>1910</v>
      </c>
      <c r="C693" t="s">
        <v>33</v>
      </c>
      <c r="D693">
        <v>0</v>
      </c>
      <c r="F693" t="s">
        <v>200</v>
      </c>
      <c r="G693" t="s">
        <v>323</v>
      </c>
      <c r="H693" t="s">
        <v>1911</v>
      </c>
      <c r="I693" t="s">
        <v>37</v>
      </c>
      <c r="J693" t="s">
        <v>1912</v>
      </c>
      <c r="K693" t="s">
        <v>1913</v>
      </c>
      <c r="L693" t="s">
        <v>1914</v>
      </c>
      <c r="M693" t="s">
        <v>705</v>
      </c>
      <c r="N693" t="s">
        <v>705</v>
      </c>
      <c r="O693" t="s">
        <v>461</v>
      </c>
      <c r="P693" t="s">
        <v>835</v>
      </c>
      <c r="Q693" t="s">
        <v>1334</v>
      </c>
      <c r="R693" t="s">
        <v>63</v>
      </c>
      <c r="S693" t="s">
        <v>108</v>
      </c>
      <c r="T693" t="s">
        <v>1915</v>
      </c>
      <c r="U693" t="s">
        <v>1916</v>
      </c>
      <c r="V693" t="s">
        <v>953</v>
      </c>
      <c r="X693">
        <v>6</v>
      </c>
      <c r="Y693">
        <v>0</v>
      </c>
      <c r="Z693">
        <v>0</v>
      </c>
      <c r="AA693">
        <v>0</v>
      </c>
      <c r="AB693">
        <v>2145144</v>
      </c>
      <c r="AC693" t="s">
        <v>47</v>
      </c>
      <c r="AD693" t="str">
        <f>+VLOOKUP(T693,items!$A$2:$D$1255,4,0)</f>
        <v>MUEBLES</v>
      </c>
      <c r="AE693">
        <f>+VLOOKUP(T693,Tabla1[],5,0)</f>
        <v>0</v>
      </c>
      <c r="AF693">
        <f t="shared" si="10"/>
        <v>6</v>
      </c>
    </row>
    <row r="694" spans="1:32" x14ac:dyDescent="0.25">
      <c r="A694">
        <v>93680</v>
      </c>
      <c r="B694" t="s">
        <v>1910</v>
      </c>
      <c r="C694" t="s">
        <v>33</v>
      </c>
      <c r="D694">
        <v>0</v>
      </c>
      <c r="F694" t="s">
        <v>200</v>
      </c>
      <c r="G694" t="s">
        <v>323</v>
      </c>
      <c r="H694" t="s">
        <v>1911</v>
      </c>
      <c r="I694" t="s">
        <v>37</v>
      </c>
      <c r="J694" t="s">
        <v>1912</v>
      </c>
      <c r="K694" t="s">
        <v>1913</v>
      </c>
      <c r="L694" t="s">
        <v>1914</v>
      </c>
      <c r="M694" t="s">
        <v>705</v>
      </c>
      <c r="N694" t="s">
        <v>705</v>
      </c>
      <c r="O694" t="s">
        <v>461</v>
      </c>
      <c r="P694" t="s">
        <v>835</v>
      </c>
      <c r="Q694" t="s">
        <v>1334</v>
      </c>
      <c r="R694" t="s">
        <v>63</v>
      </c>
      <c r="S694" t="s">
        <v>108</v>
      </c>
      <c r="T694" t="s">
        <v>552</v>
      </c>
      <c r="U694" t="s">
        <v>553</v>
      </c>
      <c r="X694">
        <v>1</v>
      </c>
      <c r="Y694">
        <v>0</v>
      </c>
      <c r="Z694">
        <v>0</v>
      </c>
      <c r="AA694">
        <v>0</v>
      </c>
      <c r="AB694">
        <v>847350</v>
      </c>
      <c r="AC694" t="s">
        <v>47</v>
      </c>
      <c r="AD694" t="str">
        <f>+VLOOKUP(T694,items!$A$2:$D$1255,4,0)</f>
        <v>MUEBLES</v>
      </c>
      <c r="AE694">
        <f>+VLOOKUP(T694,Tabla1[],5,0)</f>
        <v>0</v>
      </c>
      <c r="AF694">
        <f t="shared" si="10"/>
        <v>6</v>
      </c>
    </row>
    <row r="695" spans="1:32" x14ac:dyDescent="0.25">
      <c r="A695">
        <v>93680</v>
      </c>
      <c r="B695" t="s">
        <v>1910</v>
      </c>
      <c r="C695" t="s">
        <v>33</v>
      </c>
      <c r="D695">
        <v>0</v>
      </c>
      <c r="F695" t="s">
        <v>200</v>
      </c>
      <c r="G695" t="s">
        <v>323</v>
      </c>
      <c r="H695" t="s">
        <v>1911</v>
      </c>
      <c r="I695" t="s">
        <v>37</v>
      </c>
      <c r="J695" t="s">
        <v>1912</v>
      </c>
      <c r="K695" t="s">
        <v>1913</v>
      </c>
      <c r="L695" t="s">
        <v>1914</v>
      </c>
      <c r="M695" t="s">
        <v>705</v>
      </c>
      <c r="N695" t="s">
        <v>705</v>
      </c>
      <c r="O695" t="s">
        <v>461</v>
      </c>
      <c r="P695" t="s">
        <v>835</v>
      </c>
      <c r="Q695" t="s">
        <v>1334</v>
      </c>
      <c r="R695" t="s">
        <v>63</v>
      </c>
      <c r="S695" t="s">
        <v>108</v>
      </c>
      <c r="T695" t="s">
        <v>552</v>
      </c>
      <c r="U695" t="s">
        <v>553</v>
      </c>
      <c r="X695">
        <v>1</v>
      </c>
      <c r="Y695">
        <v>0</v>
      </c>
      <c r="Z695">
        <v>0</v>
      </c>
      <c r="AA695">
        <v>0</v>
      </c>
      <c r="AB695">
        <v>423700</v>
      </c>
      <c r="AC695" t="s">
        <v>47</v>
      </c>
      <c r="AD695" t="str">
        <f>+VLOOKUP(T695,items!$A$2:$D$1255,4,0)</f>
        <v>MUEBLES</v>
      </c>
      <c r="AE695">
        <f>+VLOOKUP(T695,Tabla1[],5,0)</f>
        <v>0</v>
      </c>
      <c r="AF695">
        <f t="shared" si="10"/>
        <v>6</v>
      </c>
    </row>
    <row r="696" spans="1:32" x14ac:dyDescent="0.25">
      <c r="A696">
        <v>93680</v>
      </c>
      <c r="B696" t="s">
        <v>1910</v>
      </c>
      <c r="C696" t="s">
        <v>33</v>
      </c>
      <c r="D696">
        <v>0</v>
      </c>
      <c r="F696" t="s">
        <v>200</v>
      </c>
      <c r="G696" t="s">
        <v>323</v>
      </c>
      <c r="H696" t="s">
        <v>1911</v>
      </c>
      <c r="I696" t="s">
        <v>37</v>
      </c>
      <c r="J696" t="s">
        <v>1912</v>
      </c>
      <c r="K696" t="s">
        <v>1913</v>
      </c>
      <c r="L696" t="s">
        <v>1914</v>
      </c>
      <c r="M696" t="s">
        <v>705</v>
      </c>
      <c r="N696" t="s">
        <v>705</v>
      </c>
      <c r="O696" t="s">
        <v>461</v>
      </c>
      <c r="P696" t="s">
        <v>835</v>
      </c>
      <c r="Q696" t="s">
        <v>1334</v>
      </c>
      <c r="R696" t="s">
        <v>63</v>
      </c>
      <c r="S696" t="s">
        <v>108</v>
      </c>
      <c r="T696" t="s">
        <v>1917</v>
      </c>
      <c r="U696" t="s">
        <v>1918</v>
      </c>
      <c r="X696">
        <v>1</v>
      </c>
      <c r="Y696">
        <v>0</v>
      </c>
      <c r="Z696">
        <v>0</v>
      </c>
      <c r="AA696">
        <v>0</v>
      </c>
      <c r="AB696">
        <v>5216882</v>
      </c>
      <c r="AC696" t="s">
        <v>47</v>
      </c>
      <c r="AD696" t="str">
        <f>+VLOOKUP(T696,items!$A$2:$D$1255,4,0)</f>
        <v>MUEBLES</v>
      </c>
      <c r="AE696">
        <f>+VLOOKUP(T696,Tabla1[],5,0)</f>
        <v>0</v>
      </c>
      <c r="AF696">
        <f t="shared" si="10"/>
        <v>6</v>
      </c>
    </row>
    <row r="697" spans="1:32" x14ac:dyDescent="0.25">
      <c r="A697">
        <v>93680</v>
      </c>
      <c r="B697" t="s">
        <v>1910</v>
      </c>
      <c r="C697" t="s">
        <v>33</v>
      </c>
      <c r="D697">
        <v>0</v>
      </c>
      <c r="F697" t="s">
        <v>200</v>
      </c>
      <c r="G697" t="s">
        <v>323</v>
      </c>
      <c r="H697" t="s">
        <v>1911</v>
      </c>
      <c r="I697" t="s">
        <v>37</v>
      </c>
      <c r="J697" t="s">
        <v>1912</v>
      </c>
      <c r="K697" t="s">
        <v>1913</v>
      </c>
      <c r="L697" t="s">
        <v>1914</v>
      </c>
      <c r="M697" t="s">
        <v>705</v>
      </c>
      <c r="N697" t="s">
        <v>705</v>
      </c>
      <c r="O697" t="s">
        <v>461</v>
      </c>
      <c r="P697" t="s">
        <v>835</v>
      </c>
      <c r="Q697" t="s">
        <v>1334</v>
      </c>
      <c r="R697" t="s">
        <v>63</v>
      </c>
      <c r="S697" t="s">
        <v>108</v>
      </c>
      <c r="T697" t="s">
        <v>691</v>
      </c>
      <c r="U697" t="s">
        <v>692</v>
      </c>
      <c r="V697" t="s">
        <v>67</v>
      </c>
      <c r="X697">
        <v>1</v>
      </c>
      <c r="Y697">
        <v>0</v>
      </c>
      <c r="Z697">
        <v>0</v>
      </c>
      <c r="AA697">
        <v>0</v>
      </c>
      <c r="AB697">
        <v>1800000</v>
      </c>
      <c r="AC697" t="s">
        <v>47</v>
      </c>
      <c r="AD697" t="e">
        <f>+VLOOKUP(T697,items!$A$2:$D$1255,4,0)</f>
        <v>#N/A</v>
      </c>
      <c r="AE697" t="e">
        <f>+VLOOKUP(T697,Tabla1[],5,0)</f>
        <v>#N/A</v>
      </c>
      <c r="AF697">
        <f t="shared" si="10"/>
        <v>6</v>
      </c>
    </row>
    <row r="698" spans="1:32" x14ac:dyDescent="0.25">
      <c r="A698">
        <v>93697</v>
      </c>
      <c r="B698" t="s">
        <v>1919</v>
      </c>
      <c r="C698" t="s">
        <v>1065</v>
      </c>
      <c r="D698">
        <v>0</v>
      </c>
      <c r="F698" t="s">
        <v>598</v>
      </c>
      <c r="G698" t="s">
        <v>598</v>
      </c>
      <c r="H698" t="s">
        <v>1920</v>
      </c>
      <c r="I698" t="s">
        <v>37</v>
      </c>
      <c r="J698" t="s">
        <v>37</v>
      </c>
      <c r="K698" t="s">
        <v>1921</v>
      </c>
      <c r="L698" t="s">
        <v>37</v>
      </c>
      <c r="M698" t="s">
        <v>205</v>
      </c>
      <c r="N698" t="s">
        <v>205</v>
      </c>
      <c r="O698" t="s">
        <v>1057</v>
      </c>
      <c r="P698" t="s">
        <v>852</v>
      </c>
      <c r="Q698" t="s">
        <v>852</v>
      </c>
      <c r="R698" t="s">
        <v>411</v>
      </c>
      <c r="S698" t="s">
        <v>256</v>
      </c>
      <c r="T698" t="s">
        <v>1922</v>
      </c>
      <c r="U698" t="s">
        <v>1923</v>
      </c>
      <c r="X698">
        <v>1</v>
      </c>
      <c r="Y698">
        <v>0</v>
      </c>
      <c r="Z698">
        <v>0</v>
      </c>
      <c r="AA698">
        <v>0</v>
      </c>
      <c r="AB698">
        <v>400000</v>
      </c>
      <c r="AC698" t="s">
        <v>47</v>
      </c>
      <c r="AD698">
        <f>+VLOOKUP(T698,items!$A$2:$D$1255,4,0)</f>
        <v>0</v>
      </c>
      <c r="AE698">
        <f>+VLOOKUP(T698,Tabla1[],5,0)</f>
        <v>0</v>
      </c>
      <c r="AF698">
        <f t="shared" si="10"/>
        <v>6</v>
      </c>
    </row>
    <row r="699" spans="1:32" x14ac:dyDescent="0.25">
      <c r="A699">
        <v>93697</v>
      </c>
      <c r="B699" t="s">
        <v>1919</v>
      </c>
      <c r="C699" t="s">
        <v>1065</v>
      </c>
      <c r="D699">
        <v>0</v>
      </c>
      <c r="F699" t="s">
        <v>598</v>
      </c>
      <c r="G699" t="s">
        <v>598</v>
      </c>
      <c r="H699" t="s">
        <v>1920</v>
      </c>
      <c r="I699" t="s">
        <v>37</v>
      </c>
      <c r="J699" t="s">
        <v>37</v>
      </c>
      <c r="K699" t="s">
        <v>1921</v>
      </c>
      <c r="L699" t="s">
        <v>37</v>
      </c>
      <c r="M699" t="s">
        <v>205</v>
      </c>
      <c r="N699" t="s">
        <v>205</v>
      </c>
      <c r="O699" t="s">
        <v>1057</v>
      </c>
      <c r="P699" t="s">
        <v>852</v>
      </c>
      <c r="Q699" t="s">
        <v>852</v>
      </c>
      <c r="R699" t="s">
        <v>411</v>
      </c>
      <c r="S699" t="s">
        <v>256</v>
      </c>
      <c r="T699" t="s">
        <v>283</v>
      </c>
      <c r="U699" t="s">
        <v>284</v>
      </c>
      <c r="X699">
        <v>1</v>
      </c>
      <c r="Y699">
        <v>0</v>
      </c>
      <c r="Z699">
        <v>0</v>
      </c>
      <c r="AA699">
        <v>0</v>
      </c>
      <c r="AB699">
        <v>438235</v>
      </c>
      <c r="AC699" t="s">
        <v>47</v>
      </c>
      <c r="AD699" t="e">
        <f>+VLOOKUP(T699,items!$A$2:$D$1255,4,0)</f>
        <v>#N/A</v>
      </c>
      <c r="AE699" t="e">
        <f>+VLOOKUP(T699,Tabla1[],5,0)</f>
        <v>#N/A</v>
      </c>
      <c r="AF699">
        <f t="shared" si="10"/>
        <v>6</v>
      </c>
    </row>
    <row r="700" spans="1:32" x14ac:dyDescent="0.25">
      <c r="A700">
        <v>93698</v>
      </c>
      <c r="B700" t="s">
        <v>1924</v>
      </c>
      <c r="C700" t="s">
        <v>75</v>
      </c>
      <c r="D700">
        <v>0</v>
      </c>
      <c r="F700" t="s">
        <v>598</v>
      </c>
      <c r="G700" t="s">
        <v>1008</v>
      </c>
      <c r="H700" t="s">
        <v>1925</v>
      </c>
      <c r="I700" t="s">
        <v>1926</v>
      </c>
      <c r="J700" t="s">
        <v>1927</v>
      </c>
      <c r="K700" t="s">
        <v>1928</v>
      </c>
      <c r="L700" t="s">
        <v>1929</v>
      </c>
      <c r="M700" t="s">
        <v>1930</v>
      </c>
      <c r="N700" t="s">
        <v>1931</v>
      </c>
      <c r="O700" t="s">
        <v>41</v>
      </c>
      <c r="P700" t="s">
        <v>1679</v>
      </c>
      <c r="Q700" t="s">
        <v>335</v>
      </c>
      <c r="R700" t="s">
        <v>63</v>
      </c>
      <c r="S700" t="s">
        <v>128</v>
      </c>
      <c r="T700" t="s">
        <v>431</v>
      </c>
      <c r="U700" t="s">
        <v>432</v>
      </c>
      <c r="X700">
        <v>1</v>
      </c>
      <c r="Y700">
        <v>12000</v>
      </c>
      <c r="Z700">
        <v>0</v>
      </c>
      <c r="AA700">
        <v>0</v>
      </c>
      <c r="AB700">
        <v>8976000</v>
      </c>
      <c r="AC700" t="s">
        <v>47</v>
      </c>
      <c r="AD700">
        <f>+VLOOKUP(T700,items!$A$2:$D$1255,4,0)</f>
        <v>0</v>
      </c>
      <c r="AE700">
        <f>+VLOOKUP(T700,Tabla1[],5,0)</f>
        <v>0</v>
      </c>
      <c r="AF700">
        <f t="shared" si="10"/>
        <v>10</v>
      </c>
    </row>
    <row r="701" spans="1:32" x14ac:dyDescent="0.25">
      <c r="A701">
        <v>93698</v>
      </c>
      <c r="B701" t="s">
        <v>1924</v>
      </c>
      <c r="C701" t="s">
        <v>75</v>
      </c>
      <c r="D701">
        <v>0</v>
      </c>
      <c r="F701" t="s">
        <v>598</v>
      </c>
      <c r="G701" t="s">
        <v>1008</v>
      </c>
      <c r="H701" t="s">
        <v>1925</v>
      </c>
      <c r="I701" t="s">
        <v>1926</v>
      </c>
      <c r="J701" t="s">
        <v>1927</v>
      </c>
      <c r="K701" t="s">
        <v>1928</v>
      </c>
      <c r="L701" t="s">
        <v>1929</v>
      </c>
      <c r="M701" t="s">
        <v>1930</v>
      </c>
      <c r="N701" t="s">
        <v>1931</v>
      </c>
      <c r="O701" t="s">
        <v>41</v>
      </c>
      <c r="P701" t="s">
        <v>1679</v>
      </c>
      <c r="Q701" t="s">
        <v>335</v>
      </c>
      <c r="R701" t="s">
        <v>63</v>
      </c>
      <c r="S701" t="s">
        <v>128</v>
      </c>
      <c r="T701" t="s">
        <v>433</v>
      </c>
      <c r="U701" t="s">
        <v>434</v>
      </c>
      <c r="W701" t="s">
        <v>114</v>
      </c>
      <c r="X701">
        <v>2</v>
      </c>
      <c r="Y701">
        <v>6000</v>
      </c>
      <c r="Z701">
        <v>0</v>
      </c>
      <c r="AA701">
        <v>600</v>
      </c>
      <c r="AB701">
        <v>2525616</v>
      </c>
      <c r="AC701" t="s">
        <v>47</v>
      </c>
      <c r="AD701">
        <f>+VLOOKUP(T701,items!$A$2:$D$1255,4,0)</f>
        <v>0</v>
      </c>
      <c r="AE701">
        <f>+VLOOKUP(T701,Tabla1[],5,0)</f>
        <v>0</v>
      </c>
      <c r="AF701">
        <f t="shared" si="10"/>
        <v>10</v>
      </c>
    </row>
    <row r="702" spans="1:32" x14ac:dyDescent="0.25">
      <c r="A702">
        <v>93698</v>
      </c>
      <c r="B702" t="s">
        <v>1924</v>
      </c>
      <c r="C702" t="s">
        <v>75</v>
      </c>
      <c r="D702">
        <v>0</v>
      </c>
      <c r="F702" t="s">
        <v>598</v>
      </c>
      <c r="G702" t="s">
        <v>1008</v>
      </c>
      <c r="H702" t="s">
        <v>1925</v>
      </c>
      <c r="I702" t="s">
        <v>1926</v>
      </c>
      <c r="J702" t="s">
        <v>1927</v>
      </c>
      <c r="K702" t="s">
        <v>1928</v>
      </c>
      <c r="L702" t="s">
        <v>1929</v>
      </c>
      <c r="M702" t="s">
        <v>1930</v>
      </c>
      <c r="N702" t="s">
        <v>1931</v>
      </c>
      <c r="O702" t="s">
        <v>41</v>
      </c>
      <c r="P702" t="s">
        <v>1679</v>
      </c>
      <c r="Q702" t="s">
        <v>335</v>
      </c>
      <c r="R702" t="s">
        <v>63</v>
      </c>
      <c r="S702" t="s">
        <v>128</v>
      </c>
      <c r="T702" t="s">
        <v>1932</v>
      </c>
      <c r="U702" t="s">
        <v>1933</v>
      </c>
      <c r="X702">
        <v>2</v>
      </c>
      <c r="Y702">
        <v>0</v>
      </c>
      <c r="Z702">
        <v>0</v>
      </c>
      <c r="AA702">
        <v>0</v>
      </c>
      <c r="AB702">
        <v>1904000</v>
      </c>
      <c r="AC702" t="s">
        <v>47</v>
      </c>
      <c r="AD702">
        <f>+VLOOKUP(T702,items!$A$2:$D$1255,4,0)</f>
        <v>0</v>
      </c>
      <c r="AE702">
        <f>+VLOOKUP(T702,Tabla1[],5,0)</f>
        <v>0</v>
      </c>
      <c r="AF702">
        <f t="shared" si="10"/>
        <v>10</v>
      </c>
    </row>
    <row r="703" spans="1:32" x14ac:dyDescent="0.25">
      <c r="A703">
        <v>93698</v>
      </c>
      <c r="B703" t="s">
        <v>1924</v>
      </c>
      <c r="C703" t="s">
        <v>75</v>
      </c>
      <c r="D703">
        <v>0</v>
      </c>
      <c r="F703" t="s">
        <v>598</v>
      </c>
      <c r="G703" t="s">
        <v>1008</v>
      </c>
      <c r="H703" t="s">
        <v>1925</v>
      </c>
      <c r="I703" t="s">
        <v>1926</v>
      </c>
      <c r="J703" t="s">
        <v>1927</v>
      </c>
      <c r="K703" t="s">
        <v>1928</v>
      </c>
      <c r="L703" t="s">
        <v>1929</v>
      </c>
      <c r="M703" t="s">
        <v>1930</v>
      </c>
      <c r="N703" t="s">
        <v>1931</v>
      </c>
      <c r="O703" t="s">
        <v>41</v>
      </c>
      <c r="P703" t="s">
        <v>1679</v>
      </c>
      <c r="Q703" t="s">
        <v>335</v>
      </c>
      <c r="R703" t="s">
        <v>63</v>
      </c>
      <c r="S703" t="s">
        <v>128</v>
      </c>
      <c r="T703" t="s">
        <v>613</v>
      </c>
      <c r="U703" t="s">
        <v>614</v>
      </c>
      <c r="V703" t="s">
        <v>1168</v>
      </c>
      <c r="W703" t="s">
        <v>114</v>
      </c>
      <c r="X703">
        <v>2</v>
      </c>
      <c r="Y703">
        <v>6000</v>
      </c>
      <c r="Z703">
        <v>0</v>
      </c>
      <c r="AA703">
        <v>6000</v>
      </c>
      <c r="AB703">
        <v>21427410</v>
      </c>
      <c r="AC703" t="s">
        <v>47</v>
      </c>
      <c r="AD703" t="str">
        <f>+VLOOKUP(T703,items!$A$2:$D$1255,4,0)</f>
        <v>PERGOLA</v>
      </c>
      <c r="AE703" t="str">
        <f>+VLOOKUP(T703,Tabla1[],5,0)</f>
        <v>PERGOLITE</v>
      </c>
      <c r="AF703">
        <f t="shared" si="10"/>
        <v>10</v>
      </c>
    </row>
    <row r="704" spans="1:32" x14ac:dyDescent="0.25">
      <c r="A704">
        <v>93698</v>
      </c>
      <c r="B704" t="s">
        <v>1924</v>
      </c>
      <c r="C704" t="s">
        <v>75</v>
      </c>
      <c r="D704">
        <v>0</v>
      </c>
      <c r="F704" t="s">
        <v>598</v>
      </c>
      <c r="G704" t="s">
        <v>1008</v>
      </c>
      <c r="H704" t="s">
        <v>1925</v>
      </c>
      <c r="I704" t="s">
        <v>1926</v>
      </c>
      <c r="J704" t="s">
        <v>1927</v>
      </c>
      <c r="K704" t="s">
        <v>1928</v>
      </c>
      <c r="L704" t="s">
        <v>1929</v>
      </c>
      <c r="M704" t="s">
        <v>1930</v>
      </c>
      <c r="N704" t="s">
        <v>1931</v>
      </c>
      <c r="O704" t="s">
        <v>41</v>
      </c>
      <c r="P704" t="s">
        <v>1679</v>
      </c>
      <c r="Q704" t="s">
        <v>335</v>
      </c>
      <c r="R704" t="s">
        <v>63</v>
      </c>
      <c r="S704" t="s">
        <v>128</v>
      </c>
      <c r="T704" t="s">
        <v>1934</v>
      </c>
      <c r="U704" t="s">
        <v>1935</v>
      </c>
      <c r="W704" t="s">
        <v>114</v>
      </c>
      <c r="X704">
        <v>3</v>
      </c>
      <c r="Y704">
        <v>6000</v>
      </c>
      <c r="Z704">
        <v>4500</v>
      </c>
      <c r="AA704">
        <v>0</v>
      </c>
      <c r="AB704">
        <v>8506695</v>
      </c>
      <c r="AC704" t="s">
        <v>47</v>
      </c>
      <c r="AD704">
        <f>+VLOOKUP(T704,items!$A$2:$D$1255,4,0)</f>
        <v>0</v>
      </c>
      <c r="AE704">
        <f>+VLOOKUP(T704,Tabla1[],5,0)</f>
        <v>0</v>
      </c>
      <c r="AF704">
        <f t="shared" si="10"/>
        <v>10</v>
      </c>
    </row>
    <row r="705" spans="1:34" x14ac:dyDescent="0.25">
      <c r="A705">
        <v>93699</v>
      </c>
      <c r="B705" t="s">
        <v>355</v>
      </c>
      <c r="C705" t="s">
        <v>33</v>
      </c>
      <c r="D705">
        <v>0</v>
      </c>
      <c r="F705" t="s">
        <v>598</v>
      </c>
      <c r="G705" t="s">
        <v>292</v>
      </c>
      <c r="H705" t="s">
        <v>1936</v>
      </c>
      <c r="I705" t="s">
        <v>37</v>
      </c>
      <c r="J705" t="s">
        <v>1937</v>
      </c>
      <c r="K705" t="s">
        <v>1938</v>
      </c>
      <c r="L705" t="s">
        <v>37</v>
      </c>
      <c r="M705" t="s">
        <v>454</v>
      </c>
      <c r="N705" t="s">
        <v>454</v>
      </c>
      <c r="O705" t="s">
        <v>294</v>
      </c>
      <c r="P705" t="s">
        <v>502</v>
      </c>
      <c r="Q705" t="s">
        <v>502</v>
      </c>
      <c r="R705" t="s">
        <v>43</v>
      </c>
      <c r="S705" t="s">
        <v>272</v>
      </c>
      <c r="T705" t="s">
        <v>1939</v>
      </c>
      <c r="U705" t="s">
        <v>1940</v>
      </c>
      <c r="X705">
        <v>22</v>
      </c>
      <c r="Y705">
        <v>0</v>
      </c>
      <c r="Z705">
        <v>0</v>
      </c>
      <c r="AA705">
        <v>0</v>
      </c>
      <c r="AB705" s="14">
        <v>0</v>
      </c>
      <c r="AC705" t="s">
        <v>47</v>
      </c>
      <c r="AD705">
        <f>+VLOOKUP(T705,items!$A$2:$D$1255,4,0)</f>
        <v>0</v>
      </c>
      <c r="AE705">
        <f>+VLOOKUP(T705,Tabla1[],5,0)</f>
        <v>0</v>
      </c>
      <c r="AF705">
        <f t="shared" si="10"/>
        <v>5</v>
      </c>
      <c r="AG705">
        <v>3816</v>
      </c>
      <c r="AH705" s="14">
        <v>0</v>
      </c>
    </row>
    <row r="706" spans="1:34" x14ac:dyDescent="0.25">
      <c r="A706">
        <v>93699</v>
      </c>
      <c r="B706" t="s">
        <v>355</v>
      </c>
      <c r="C706" t="s">
        <v>33</v>
      </c>
      <c r="D706">
        <v>0</v>
      </c>
      <c r="F706" t="s">
        <v>598</v>
      </c>
      <c r="G706" t="s">
        <v>292</v>
      </c>
      <c r="H706" t="s">
        <v>1936</v>
      </c>
      <c r="I706" t="s">
        <v>37</v>
      </c>
      <c r="J706" t="s">
        <v>1937</v>
      </c>
      <c r="K706" t="s">
        <v>1938</v>
      </c>
      <c r="L706" t="s">
        <v>37</v>
      </c>
      <c r="M706" t="s">
        <v>454</v>
      </c>
      <c r="N706" t="s">
        <v>454</v>
      </c>
      <c r="O706" t="s">
        <v>294</v>
      </c>
      <c r="P706" t="s">
        <v>502</v>
      </c>
      <c r="Q706" t="s">
        <v>502</v>
      </c>
      <c r="R706" t="s">
        <v>43</v>
      </c>
      <c r="S706" t="s">
        <v>272</v>
      </c>
      <c r="T706" t="s">
        <v>1941</v>
      </c>
      <c r="U706" t="s">
        <v>1942</v>
      </c>
      <c r="X706">
        <v>2</v>
      </c>
      <c r="Y706">
        <v>0</v>
      </c>
      <c r="Z706">
        <v>0</v>
      </c>
      <c r="AA706">
        <v>0</v>
      </c>
      <c r="AB706" s="14">
        <v>0</v>
      </c>
      <c r="AC706" t="s">
        <v>47</v>
      </c>
      <c r="AD706">
        <f>+VLOOKUP(T706,items!$A$2:$D$1255,4,0)</f>
        <v>0</v>
      </c>
      <c r="AE706">
        <f>+VLOOKUP(T706,Tabla1[],5,0)</f>
        <v>0</v>
      </c>
      <c r="AF706">
        <f t="shared" ref="AF706:AF769" si="11">+MONTH(O706)</f>
        <v>5</v>
      </c>
      <c r="AG706">
        <v>3816</v>
      </c>
      <c r="AH706" s="14">
        <v>0</v>
      </c>
    </row>
    <row r="707" spans="1:34" x14ac:dyDescent="0.25">
      <c r="A707">
        <v>93699</v>
      </c>
      <c r="B707" t="s">
        <v>355</v>
      </c>
      <c r="C707" t="s">
        <v>33</v>
      </c>
      <c r="D707">
        <v>0</v>
      </c>
      <c r="F707" t="s">
        <v>598</v>
      </c>
      <c r="G707" t="s">
        <v>292</v>
      </c>
      <c r="H707" t="s">
        <v>1936</v>
      </c>
      <c r="I707" t="s">
        <v>37</v>
      </c>
      <c r="J707" t="s">
        <v>1937</v>
      </c>
      <c r="K707" t="s">
        <v>1938</v>
      </c>
      <c r="L707" t="s">
        <v>37</v>
      </c>
      <c r="M707" t="s">
        <v>454</v>
      </c>
      <c r="N707" t="s">
        <v>454</v>
      </c>
      <c r="O707" t="s">
        <v>294</v>
      </c>
      <c r="P707" t="s">
        <v>502</v>
      </c>
      <c r="Q707" t="s">
        <v>502</v>
      </c>
      <c r="R707" t="s">
        <v>43</v>
      </c>
      <c r="S707" t="s">
        <v>272</v>
      </c>
      <c r="T707" t="s">
        <v>1943</v>
      </c>
      <c r="U707" t="s">
        <v>1944</v>
      </c>
      <c r="X707">
        <v>2</v>
      </c>
      <c r="Y707">
        <v>0</v>
      </c>
      <c r="Z707">
        <v>0</v>
      </c>
      <c r="AA707">
        <v>0</v>
      </c>
      <c r="AB707" s="14">
        <v>0</v>
      </c>
      <c r="AC707" t="s">
        <v>47</v>
      </c>
      <c r="AD707">
        <f>+VLOOKUP(T707,items!$A$2:$D$1255,4,0)</f>
        <v>0</v>
      </c>
      <c r="AE707">
        <f>+VLOOKUP(T707,Tabla1[],5,0)</f>
        <v>0</v>
      </c>
      <c r="AF707">
        <f t="shared" si="11"/>
        <v>5</v>
      </c>
      <c r="AG707">
        <v>3816</v>
      </c>
      <c r="AH707" s="14">
        <v>0</v>
      </c>
    </row>
    <row r="708" spans="1:34" x14ac:dyDescent="0.25">
      <c r="A708">
        <v>93699</v>
      </c>
      <c r="B708" t="s">
        <v>355</v>
      </c>
      <c r="C708" t="s">
        <v>33</v>
      </c>
      <c r="D708">
        <v>0</v>
      </c>
      <c r="F708" t="s">
        <v>598</v>
      </c>
      <c r="G708" t="s">
        <v>292</v>
      </c>
      <c r="H708" t="s">
        <v>1936</v>
      </c>
      <c r="I708" t="s">
        <v>37</v>
      </c>
      <c r="J708" t="s">
        <v>1937</v>
      </c>
      <c r="K708" t="s">
        <v>1938</v>
      </c>
      <c r="L708" t="s">
        <v>37</v>
      </c>
      <c r="M708" t="s">
        <v>454</v>
      </c>
      <c r="N708" t="s">
        <v>454</v>
      </c>
      <c r="O708" t="s">
        <v>294</v>
      </c>
      <c r="P708" t="s">
        <v>502</v>
      </c>
      <c r="Q708" t="s">
        <v>502</v>
      </c>
      <c r="R708" t="s">
        <v>43</v>
      </c>
      <c r="S708" t="s">
        <v>272</v>
      </c>
      <c r="T708" t="s">
        <v>1945</v>
      </c>
      <c r="U708" t="s">
        <v>1946</v>
      </c>
      <c r="X708">
        <v>28</v>
      </c>
      <c r="Y708">
        <v>0</v>
      </c>
      <c r="Z708">
        <v>0</v>
      </c>
      <c r="AA708">
        <v>0</v>
      </c>
      <c r="AB708" s="14">
        <v>0</v>
      </c>
      <c r="AC708" t="s">
        <v>47</v>
      </c>
      <c r="AD708">
        <f>+VLOOKUP(T708,items!$A$2:$D$1255,4,0)</f>
        <v>0</v>
      </c>
      <c r="AE708">
        <f>+VLOOKUP(T708,Tabla1[],5,0)</f>
        <v>0</v>
      </c>
      <c r="AF708">
        <f t="shared" si="11"/>
        <v>5</v>
      </c>
      <c r="AG708">
        <v>3816</v>
      </c>
      <c r="AH708" s="14">
        <v>0</v>
      </c>
    </row>
    <row r="709" spans="1:34" x14ac:dyDescent="0.25">
      <c r="A709">
        <v>93703</v>
      </c>
      <c r="B709" t="s">
        <v>355</v>
      </c>
      <c r="C709" t="s">
        <v>75</v>
      </c>
      <c r="D709">
        <v>0</v>
      </c>
      <c r="F709" t="s">
        <v>175</v>
      </c>
      <c r="G709" t="s">
        <v>363</v>
      </c>
      <c r="H709" t="s">
        <v>1947</v>
      </c>
      <c r="I709" t="s">
        <v>37</v>
      </c>
      <c r="J709" t="s">
        <v>1948</v>
      </c>
      <c r="K709" t="s">
        <v>1949</v>
      </c>
      <c r="L709" t="s">
        <v>37</v>
      </c>
      <c r="M709" t="s">
        <v>657</v>
      </c>
      <c r="N709" t="s">
        <v>657</v>
      </c>
      <c r="O709" t="s">
        <v>697</v>
      </c>
      <c r="P709" t="s">
        <v>365</v>
      </c>
      <c r="Q709" t="s">
        <v>365</v>
      </c>
      <c r="R709" t="s">
        <v>43</v>
      </c>
      <c r="S709" t="s">
        <v>272</v>
      </c>
      <c r="T709" t="s">
        <v>1950</v>
      </c>
      <c r="U709" t="s">
        <v>1951</v>
      </c>
      <c r="X709">
        <v>23</v>
      </c>
      <c r="Y709">
        <v>0</v>
      </c>
      <c r="Z709">
        <v>0</v>
      </c>
      <c r="AA709">
        <v>0</v>
      </c>
      <c r="AB709" s="14">
        <v>13428504</v>
      </c>
      <c r="AC709" t="s">
        <v>47</v>
      </c>
      <c r="AD709">
        <f>+VLOOKUP(T709,items!$A$2:$D$1255,4,0)</f>
        <v>0</v>
      </c>
      <c r="AE709">
        <f>+VLOOKUP(T709,Tabla1[],5,0)</f>
        <v>0</v>
      </c>
      <c r="AF709">
        <f t="shared" si="11"/>
        <v>7</v>
      </c>
      <c r="AG709">
        <v>3816</v>
      </c>
      <c r="AH709" s="14">
        <v>13428504</v>
      </c>
    </row>
    <row r="710" spans="1:34" x14ac:dyDescent="0.25">
      <c r="A710">
        <v>93704</v>
      </c>
      <c r="B710" t="s">
        <v>1952</v>
      </c>
      <c r="C710" t="s">
        <v>75</v>
      </c>
      <c r="D710">
        <v>0</v>
      </c>
      <c r="F710" t="s">
        <v>598</v>
      </c>
      <c r="G710" t="s">
        <v>598</v>
      </c>
      <c r="H710" t="s">
        <v>1953</v>
      </c>
      <c r="I710" t="s">
        <v>1954</v>
      </c>
      <c r="J710" t="s">
        <v>1955</v>
      </c>
      <c r="K710" t="s">
        <v>1956</v>
      </c>
      <c r="L710" t="s">
        <v>37</v>
      </c>
      <c r="M710" t="s">
        <v>205</v>
      </c>
      <c r="N710" t="s">
        <v>288</v>
      </c>
      <c r="O710" t="s">
        <v>293</v>
      </c>
      <c r="P710" t="s">
        <v>454</v>
      </c>
      <c r="Q710" t="s">
        <v>454</v>
      </c>
      <c r="R710" t="s">
        <v>43</v>
      </c>
      <c r="S710" t="s">
        <v>164</v>
      </c>
      <c r="T710" t="s">
        <v>857</v>
      </c>
      <c r="U710" t="s">
        <v>858</v>
      </c>
      <c r="V710" t="s">
        <v>166</v>
      </c>
      <c r="W710" t="s">
        <v>1095</v>
      </c>
      <c r="X710">
        <v>1</v>
      </c>
      <c r="Y710">
        <v>5000</v>
      </c>
      <c r="Z710">
        <v>0</v>
      </c>
      <c r="AA710">
        <v>2000</v>
      </c>
      <c r="AB710">
        <v>2229760</v>
      </c>
      <c r="AC710" t="s">
        <v>47</v>
      </c>
      <c r="AD710" t="str">
        <f>+VLOOKUP(T710,items!$A$2:$D$1255,4,0)</f>
        <v>SOMBRALINA</v>
      </c>
      <c r="AE710" t="str">
        <f>+VLOOKUP(T710,Tabla1[],5,0)</f>
        <v>MANUAL</v>
      </c>
      <c r="AF710">
        <f t="shared" si="11"/>
        <v>5</v>
      </c>
    </row>
    <row r="711" spans="1:34" x14ac:dyDescent="0.25">
      <c r="A711">
        <v>93706</v>
      </c>
      <c r="B711" t="s">
        <v>1886</v>
      </c>
      <c r="C711" t="s">
        <v>75</v>
      </c>
      <c r="D711">
        <v>0</v>
      </c>
      <c r="F711" t="s">
        <v>598</v>
      </c>
      <c r="G711" t="s">
        <v>598</v>
      </c>
      <c r="H711" t="s">
        <v>1957</v>
      </c>
      <c r="I711" t="s">
        <v>1958</v>
      </c>
      <c r="J711" t="s">
        <v>1959</v>
      </c>
      <c r="K711" t="s">
        <v>1960</v>
      </c>
      <c r="L711" t="s">
        <v>37</v>
      </c>
      <c r="M711" t="s">
        <v>205</v>
      </c>
      <c r="N711" t="s">
        <v>288</v>
      </c>
      <c r="O711" t="s">
        <v>293</v>
      </c>
      <c r="P711" t="s">
        <v>454</v>
      </c>
      <c r="Q711" t="s">
        <v>454</v>
      </c>
      <c r="R711" t="s">
        <v>43</v>
      </c>
      <c r="S711" t="s">
        <v>164</v>
      </c>
      <c r="T711" t="s">
        <v>857</v>
      </c>
      <c r="U711" t="s">
        <v>858</v>
      </c>
      <c r="V711" t="s">
        <v>884</v>
      </c>
      <c r="W711" t="s">
        <v>1095</v>
      </c>
      <c r="X711">
        <v>1</v>
      </c>
      <c r="Y711">
        <v>7000</v>
      </c>
      <c r="Z711">
        <v>0</v>
      </c>
      <c r="AA711">
        <v>2000</v>
      </c>
      <c r="AB711">
        <v>3360000</v>
      </c>
      <c r="AC711" t="s">
        <v>47</v>
      </c>
      <c r="AD711" t="str">
        <f>+VLOOKUP(T711,items!$A$2:$D$1255,4,0)</f>
        <v>SOMBRALINA</v>
      </c>
      <c r="AE711" t="str">
        <f>+VLOOKUP(T711,Tabla1[],5,0)</f>
        <v>MANUAL</v>
      </c>
      <c r="AF711">
        <f t="shared" si="11"/>
        <v>5</v>
      </c>
    </row>
    <row r="712" spans="1:34" x14ac:dyDescent="0.25">
      <c r="A712">
        <v>93718</v>
      </c>
      <c r="B712" t="s">
        <v>1961</v>
      </c>
      <c r="C712" t="s">
        <v>33</v>
      </c>
      <c r="D712">
        <v>0</v>
      </c>
      <c r="F712" t="s">
        <v>598</v>
      </c>
      <c r="G712" t="s">
        <v>205</v>
      </c>
      <c r="H712" t="s">
        <v>1962</v>
      </c>
      <c r="I712" t="s">
        <v>37</v>
      </c>
      <c r="J712" t="s">
        <v>1963</v>
      </c>
      <c r="K712" t="s">
        <v>1964</v>
      </c>
      <c r="L712" t="s">
        <v>37</v>
      </c>
      <c r="M712" t="s">
        <v>784</v>
      </c>
      <c r="N712" t="s">
        <v>784</v>
      </c>
      <c r="O712" t="s">
        <v>288</v>
      </c>
      <c r="P712" t="s">
        <v>705</v>
      </c>
      <c r="Q712" t="s">
        <v>705</v>
      </c>
      <c r="R712" t="s">
        <v>43</v>
      </c>
      <c r="S712" t="s">
        <v>164</v>
      </c>
      <c r="T712" t="s">
        <v>1559</v>
      </c>
      <c r="U712" t="s">
        <v>1560</v>
      </c>
      <c r="X712">
        <v>1</v>
      </c>
      <c r="Y712">
        <v>0</v>
      </c>
      <c r="Z712">
        <v>0</v>
      </c>
      <c r="AA712">
        <v>0</v>
      </c>
      <c r="AB712">
        <v>18500</v>
      </c>
      <c r="AC712" t="s">
        <v>47</v>
      </c>
      <c r="AD712">
        <f>+VLOOKUP(T712,items!$A$2:$D$1255,4,0)</f>
        <v>0</v>
      </c>
      <c r="AE712">
        <f>+VLOOKUP(T712,Tabla1[],5,0)</f>
        <v>0</v>
      </c>
      <c r="AF712">
        <f t="shared" si="11"/>
        <v>5</v>
      </c>
    </row>
    <row r="713" spans="1:34" x14ac:dyDescent="0.25">
      <c r="A713">
        <v>93718</v>
      </c>
      <c r="B713" t="s">
        <v>1961</v>
      </c>
      <c r="C713" t="s">
        <v>33</v>
      </c>
      <c r="D713">
        <v>0</v>
      </c>
      <c r="F713" t="s">
        <v>598</v>
      </c>
      <c r="G713" t="s">
        <v>205</v>
      </c>
      <c r="H713" t="s">
        <v>1962</v>
      </c>
      <c r="I713" t="s">
        <v>37</v>
      </c>
      <c r="J713" t="s">
        <v>1963</v>
      </c>
      <c r="K713" t="s">
        <v>1964</v>
      </c>
      <c r="L713" t="s">
        <v>37</v>
      </c>
      <c r="M713" t="s">
        <v>784</v>
      </c>
      <c r="N713" t="s">
        <v>784</v>
      </c>
      <c r="O713" t="s">
        <v>288</v>
      </c>
      <c r="P713" t="s">
        <v>705</v>
      </c>
      <c r="Q713" t="s">
        <v>705</v>
      </c>
      <c r="R713" t="s">
        <v>43</v>
      </c>
      <c r="S713" t="s">
        <v>164</v>
      </c>
      <c r="T713" t="s">
        <v>1309</v>
      </c>
      <c r="U713" t="s">
        <v>1310</v>
      </c>
      <c r="X713">
        <v>1</v>
      </c>
      <c r="Y713">
        <v>0</v>
      </c>
      <c r="Z713">
        <v>0</v>
      </c>
      <c r="AA713">
        <v>0</v>
      </c>
      <c r="AB713">
        <v>17750</v>
      </c>
      <c r="AC713" t="s">
        <v>47</v>
      </c>
      <c r="AD713">
        <f>+VLOOKUP(T713,items!$A$2:$D$1255,4,0)</f>
        <v>0</v>
      </c>
      <c r="AE713">
        <f>+VLOOKUP(T713,Tabla1[],5,0)</f>
        <v>0</v>
      </c>
      <c r="AF713">
        <f t="shared" si="11"/>
        <v>5</v>
      </c>
    </row>
    <row r="714" spans="1:34" x14ac:dyDescent="0.25">
      <c r="A714">
        <v>93718</v>
      </c>
      <c r="B714" t="s">
        <v>1961</v>
      </c>
      <c r="C714" t="s">
        <v>33</v>
      </c>
      <c r="D714">
        <v>0</v>
      </c>
      <c r="F714" t="s">
        <v>598</v>
      </c>
      <c r="G714" t="s">
        <v>205</v>
      </c>
      <c r="H714" t="s">
        <v>1962</v>
      </c>
      <c r="I714" t="s">
        <v>37</v>
      </c>
      <c r="J714" t="s">
        <v>1963</v>
      </c>
      <c r="K714" t="s">
        <v>1964</v>
      </c>
      <c r="L714" t="s">
        <v>37</v>
      </c>
      <c r="M714" t="s">
        <v>784</v>
      </c>
      <c r="N714" t="s">
        <v>784</v>
      </c>
      <c r="O714" t="s">
        <v>288</v>
      </c>
      <c r="P714" t="s">
        <v>705</v>
      </c>
      <c r="Q714" t="s">
        <v>705</v>
      </c>
      <c r="R714" t="s">
        <v>43</v>
      </c>
      <c r="S714" t="s">
        <v>164</v>
      </c>
      <c r="T714" t="s">
        <v>1965</v>
      </c>
      <c r="U714" t="s">
        <v>1966</v>
      </c>
      <c r="X714">
        <v>8</v>
      </c>
      <c r="Y714">
        <v>0</v>
      </c>
      <c r="Z714">
        <v>0</v>
      </c>
      <c r="AA714">
        <v>0</v>
      </c>
      <c r="AB714">
        <v>1040000</v>
      </c>
      <c r="AC714" t="s">
        <v>47</v>
      </c>
      <c r="AD714">
        <f>+VLOOKUP(T714,items!$A$2:$D$1255,4,0)</f>
        <v>0</v>
      </c>
      <c r="AE714">
        <f>+VLOOKUP(T714,Tabla1[],5,0)</f>
        <v>0</v>
      </c>
      <c r="AF714">
        <f t="shared" si="11"/>
        <v>5</v>
      </c>
    </row>
    <row r="715" spans="1:34" x14ac:dyDescent="0.25">
      <c r="A715">
        <v>93720</v>
      </c>
      <c r="B715" t="s">
        <v>1967</v>
      </c>
      <c r="C715" t="s">
        <v>75</v>
      </c>
      <c r="D715">
        <v>0</v>
      </c>
      <c r="F715" t="s">
        <v>598</v>
      </c>
      <c r="G715" t="s">
        <v>119</v>
      </c>
      <c r="H715" t="s">
        <v>1968</v>
      </c>
      <c r="I715" t="s">
        <v>1969</v>
      </c>
      <c r="J715" t="s">
        <v>1970</v>
      </c>
      <c r="K715" t="s">
        <v>1971</v>
      </c>
      <c r="L715" t="s">
        <v>1972</v>
      </c>
      <c r="M715" t="s">
        <v>126</v>
      </c>
      <c r="N715" t="s">
        <v>1973</v>
      </c>
      <c r="O715" t="s">
        <v>1974</v>
      </c>
      <c r="P715" t="s">
        <v>1975</v>
      </c>
      <c r="Q715" t="s">
        <v>188</v>
      </c>
      <c r="R715" t="s">
        <v>127</v>
      </c>
      <c r="S715" t="s">
        <v>44</v>
      </c>
      <c r="T715" t="s">
        <v>1976</v>
      </c>
      <c r="U715" t="s">
        <v>1977</v>
      </c>
      <c r="X715">
        <v>1</v>
      </c>
      <c r="Y715">
        <v>0</v>
      </c>
      <c r="Z715">
        <v>0</v>
      </c>
      <c r="AA715">
        <v>0</v>
      </c>
      <c r="AB715">
        <v>154301</v>
      </c>
      <c r="AC715" t="s">
        <v>47</v>
      </c>
      <c r="AD715">
        <f>+VLOOKUP(T715,items!$A$2:$D$1255,4,0)</f>
        <v>0</v>
      </c>
      <c r="AE715">
        <f>+VLOOKUP(T715,Tabla1[],5,0)</f>
        <v>0</v>
      </c>
      <c r="AF715">
        <f t="shared" si="11"/>
        <v>1</v>
      </c>
    </row>
    <row r="716" spans="1:34" x14ac:dyDescent="0.25">
      <c r="A716">
        <v>93720</v>
      </c>
      <c r="B716" t="s">
        <v>1967</v>
      </c>
      <c r="C716" t="s">
        <v>75</v>
      </c>
      <c r="D716">
        <v>0</v>
      </c>
      <c r="F716" t="s">
        <v>598</v>
      </c>
      <c r="G716" t="s">
        <v>119</v>
      </c>
      <c r="H716" t="s">
        <v>1968</v>
      </c>
      <c r="I716" t="s">
        <v>1969</v>
      </c>
      <c r="J716" t="s">
        <v>1970</v>
      </c>
      <c r="K716" t="s">
        <v>1971</v>
      </c>
      <c r="L716" t="s">
        <v>1972</v>
      </c>
      <c r="M716" t="s">
        <v>126</v>
      </c>
      <c r="N716" t="s">
        <v>1973</v>
      </c>
      <c r="O716" t="s">
        <v>1974</v>
      </c>
      <c r="P716" t="s">
        <v>1975</v>
      </c>
      <c r="Q716" t="s">
        <v>188</v>
      </c>
      <c r="R716" t="s">
        <v>127</v>
      </c>
      <c r="S716" t="s">
        <v>44</v>
      </c>
      <c r="T716" t="s">
        <v>717</v>
      </c>
      <c r="U716" t="s">
        <v>718</v>
      </c>
      <c r="X716">
        <v>4</v>
      </c>
      <c r="Y716">
        <v>0</v>
      </c>
      <c r="Z716">
        <v>0</v>
      </c>
      <c r="AA716">
        <v>0</v>
      </c>
      <c r="AB716">
        <v>280000</v>
      </c>
      <c r="AC716" t="s">
        <v>47</v>
      </c>
      <c r="AD716">
        <f>+VLOOKUP(T716,items!$A$2:$D$1255,4,0)</f>
        <v>0</v>
      </c>
      <c r="AE716">
        <f>+VLOOKUP(T716,Tabla1[],5,0)</f>
        <v>0</v>
      </c>
      <c r="AF716">
        <f t="shared" si="11"/>
        <v>1</v>
      </c>
    </row>
    <row r="717" spans="1:34" x14ac:dyDescent="0.25">
      <c r="A717">
        <v>93720</v>
      </c>
      <c r="B717" t="s">
        <v>1967</v>
      </c>
      <c r="C717" t="s">
        <v>75</v>
      </c>
      <c r="D717">
        <v>0</v>
      </c>
      <c r="F717" t="s">
        <v>598</v>
      </c>
      <c r="G717" t="s">
        <v>119</v>
      </c>
      <c r="H717" t="s">
        <v>1968</v>
      </c>
      <c r="I717" t="s">
        <v>1969</v>
      </c>
      <c r="J717" t="s">
        <v>1970</v>
      </c>
      <c r="K717" t="s">
        <v>1971</v>
      </c>
      <c r="L717" t="s">
        <v>1972</v>
      </c>
      <c r="M717" t="s">
        <v>126</v>
      </c>
      <c r="N717" t="s">
        <v>1973</v>
      </c>
      <c r="O717" t="s">
        <v>1974</v>
      </c>
      <c r="P717" t="s">
        <v>1975</v>
      </c>
      <c r="Q717" t="s">
        <v>188</v>
      </c>
      <c r="R717" t="s">
        <v>127</v>
      </c>
      <c r="S717" t="s">
        <v>44</v>
      </c>
      <c r="T717" t="s">
        <v>347</v>
      </c>
      <c r="U717" t="s">
        <v>348</v>
      </c>
      <c r="W717" t="s">
        <v>111</v>
      </c>
      <c r="X717">
        <v>4</v>
      </c>
      <c r="Y717">
        <v>8000</v>
      </c>
      <c r="Z717">
        <v>0</v>
      </c>
      <c r="AA717">
        <v>0</v>
      </c>
      <c r="AB717">
        <v>2988896</v>
      </c>
      <c r="AC717" t="s">
        <v>47</v>
      </c>
      <c r="AD717">
        <f>+VLOOKUP(T717,items!$A$2:$D$1255,4,0)</f>
        <v>0</v>
      </c>
      <c r="AE717">
        <f>+VLOOKUP(T717,Tabla1[],5,0)</f>
        <v>0</v>
      </c>
      <c r="AF717">
        <f t="shared" si="11"/>
        <v>1</v>
      </c>
    </row>
    <row r="718" spans="1:34" x14ac:dyDescent="0.25">
      <c r="A718">
        <v>93720</v>
      </c>
      <c r="B718" t="s">
        <v>1967</v>
      </c>
      <c r="C718" t="s">
        <v>75</v>
      </c>
      <c r="D718">
        <v>0</v>
      </c>
      <c r="F718" t="s">
        <v>598</v>
      </c>
      <c r="G718" t="s">
        <v>119</v>
      </c>
      <c r="H718" t="s">
        <v>1968</v>
      </c>
      <c r="I718" t="s">
        <v>1969</v>
      </c>
      <c r="J718" t="s">
        <v>1970</v>
      </c>
      <c r="K718" t="s">
        <v>1971</v>
      </c>
      <c r="L718" t="s">
        <v>1972</v>
      </c>
      <c r="M718" t="s">
        <v>126</v>
      </c>
      <c r="N718" t="s">
        <v>1973</v>
      </c>
      <c r="O718" t="s">
        <v>1974</v>
      </c>
      <c r="P718" t="s">
        <v>1975</v>
      </c>
      <c r="Q718" t="s">
        <v>188</v>
      </c>
      <c r="R718" t="s">
        <v>127</v>
      </c>
      <c r="S718" t="s">
        <v>44</v>
      </c>
      <c r="T718" t="s">
        <v>347</v>
      </c>
      <c r="U718" t="s">
        <v>348</v>
      </c>
      <c r="W718" t="s">
        <v>111</v>
      </c>
      <c r="X718">
        <v>2</v>
      </c>
      <c r="Y718">
        <v>6000</v>
      </c>
      <c r="Z718">
        <v>0</v>
      </c>
      <c r="AA718">
        <v>0</v>
      </c>
      <c r="AB718">
        <v>1067462</v>
      </c>
      <c r="AC718" t="s">
        <v>47</v>
      </c>
      <c r="AD718">
        <f>+VLOOKUP(T718,items!$A$2:$D$1255,4,0)</f>
        <v>0</v>
      </c>
      <c r="AE718">
        <f>+VLOOKUP(T718,Tabla1[],5,0)</f>
        <v>0</v>
      </c>
      <c r="AF718">
        <f t="shared" si="11"/>
        <v>1</v>
      </c>
    </row>
    <row r="719" spans="1:34" x14ac:dyDescent="0.25">
      <c r="A719">
        <v>93720</v>
      </c>
      <c r="B719" t="s">
        <v>1967</v>
      </c>
      <c r="C719" t="s">
        <v>75</v>
      </c>
      <c r="D719">
        <v>0</v>
      </c>
      <c r="F719" t="s">
        <v>598</v>
      </c>
      <c r="G719" t="s">
        <v>119</v>
      </c>
      <c r="H719" t="s">
        <v>1968</v>
      </c>
      <c r="I719" t="s">
        <v>1969</v>
      </c>
      <c r="J719" t="s">
        <v>1970</v>
      </c>
      <c r="K719" t="s">
        <v>1971</v>
      </c>
      <c r="L719" t="s">
        <v>1972</v>
      </c>
      <c r="M719" t="s">
        <v>126</v>
      </c>
      <c r="N719" t="s">
        <v>1973</v>
      </c>
      <c r="O719" t="s">
        <v>1974</v>
      </c>
      <c r="P719" t="s">
        <v>1975</v>
      </c>
      <c r="Q719" t="s">
        <v>188</v>
      </c>
      <c r="R719" t="s">
        <v>127</v>
      </c>
      <c r="S719" t="s">
        <v>44</v>
      </c>
      <c r="T719" t="s">
        <v>1978</v>
      </c>
      <c r="U719" t="s">
        <v>1979</v>
      </c>
      <c r="W719" t="s">
        <v>111</v>
      </c>
      <c r="X719">
        <v>3</v>
      </c>
      <c r="Y719">
        <v>0</v>
      </c>
      <c r="Z719">
        <v>0</v>
      </c>
      <c r="AA719">
        <v>0</v>
      </c>
      <c r="AB719">
        <v>1197000</v>
      </c>
      <c r="AC719" t="s">
        <v>47</v>
      </c>
      <c r="AD719">
        <f>+VLOOKUP(T719,items!$A$2:$D$1255,4,0)</f>
        <v>0</v>
      </c>
      <c r="AE719">
        <f>+VLOOKUP(T719,Tabla1[],5,0)</f>
        <v>0</v>
      </c>
      <c r="AF719">
        <f t="shared" si="11"/>
        <v>1</v>
      </c>
    </row>
    <row r="720" spans="1:34" x14ac:dyDescent="0.25">
      <c r="A720">
        <v>93720</v>
      </c>
      <c r="B720" t="s">
        <v>1967</v>
      </c>
      <c r="C720" t="s">
        <v>75</v>
      </c>
      <c r="D720">
        <v>0</v>
      </c>
      <c r="F720" t="s">
        <v>598</v>
      </c>
      <c r="G720" t="s">
        <v>119</v>
      </c>
      <c r="H720" t="s">
        <v>1968</v>
      </c>
      <c r="I720" t="s">
        <v>1969</v>
      </c>
      <c r="J720" t="s">
        <v>1970</v>
      </c>
      <c r="K720" t="s">
        <v>1971</v>
      </c>
      <c r="L720" t="s">
        <v>1972</v>
      </c>
      <c r="M720" t="s">
        <v>126</v>
      </c>
      <c r="N720" t="s">
        <v>1973</v>
      </c>
      <c r="O720" t="s">
        <v>1974</v>
      </c>
      <c r="P720" t="s">
        <v>1975</v>
      </c>
      <c r="Q720" t="s">
        <v>188</v>
      </c>
      <c r="R720" t="s">
        <v>127</v>
      </c>
      <c r="S720" t="s">
        <v>44</v>
      </c>
      <c r="T720" t="s">
        <v>1980</v>
      </c>
      <c r="U720" t="s">
        <v>1981</v>
      </c>
      <c r="W720" t="s">
        <v>111</v>
      </c>
      <c r="X720">
        <v>3</v>
      </c>
      <c r="Y720">
        <v>0</v>
      </c>
      <c r="Z720">
        <v>0</v>
      </c>
      <c r="AA720">
        <v>0</v>
      </c>
      <c r="AB720">
        <v>199500</v>
      </c>
      <c r="AC720" t="s">
        <v>47</v>
      </c>
      <c r="AD720">
        <f>+VLOOKUP(T720,items!$A$2:$D$1255,4,0)</f>
        <v>0</v>
      </c>
      <c r="AE720">
        <f>+VLOOKUP(T720,Tabla1[],5,0)</f>
        <v>0</v>
      </c>
      <c r="AF720">
        <f t="shared" si="11"/>
        <v>1</v>
      </c>
    </row>
    <row r="721" spans="1:32" x14ac:dyDescent="0.25">
      <c r="A721">
        <v>93720</v>
      </c>
      <c r="B721" t="s">
        <v>1967</v>
      </c>
      <c r="C721" t="s">
        <v>75</v>
      </c>
      <c r="D721">
        <v>0</v>
      </c>
      <c r="F721" t="s">
        <v>598</v>
      </c>
      <c r="G721" t="s">
        <v>119</v>
      </c>
      <c r="H721" t="s">
        <v>1968</v>
      </c>
      <c r="I721" t="s">
        <v>1969</v>
      </c>
      <c r="J721" t="s">
        <v>1970</v>
      </c>
      <c r="K721" t="s">
        <v>1971</v>
      </c>
      <c r="L721" t="s">
        <v>1972</v>
      </c>
      <c r="M721" t="s">
        <v>126</v>
      </c>
      <c r="N721" t="s">
        <v>1973</v>
      </c>
      <c r="O721" t="s">
        <v>1974</v>
      </c>
      <c r="P721" t="s">
        <v>1975</v>
      </c>
      <c r="Q721" t="s">
        <v>188</v>
      </c>
      <c r="R721" t="s">
        <v>127</v>
      </c>
      <c r="S721" t="s">
        <v>44</v>
      </c>
      <c r="T721" t="s">
        <v>1982</v>
      </c>
      <c r="U721" t="s">
        <v>1983</v>
      </c>
      <c r="W721" t="s">
        <v>111</v>
      </c>
      <c r="X721">
        <v>6</v>
      </c>
      <c r="Y721">
        <v>0</v>
      </c>
      <c r="Z721">
        <v>0</v>
      </c>
      <c r="AA721">
        <v>0</v>
      </c>
      <c r="AB721">
        <v>1512000</v>
      </c>
      <c r="AC721" t="s">
        <v>47</v>
      </c>
      <c r="AD721">
        <f>+VLOOKUP(T721,items!$A$2:$D$1255,4,0)</f>
        <v>0</v>
      </c>
      <c r="AE721">
        <f>+VLOOKUP(T721,Tabla1[],5,0)</f>
        <v>0</v>
      </c>
      <c r="AF721">
        <f t="shared" si="11"/>
        <v>1</v>
      </c>
    </row>
    <row r="722" spans="1:32" x14ac:dyDescent="0.25">
      <c r="A722">
        <v>93720</v>
      </c>
      <c r="B722" t="s">
        <v>1967</v>
      </c>
      <c r="C722" t="s">
        <v>75</v>
      </c>
      <c r="D722">
        <v>0</v>
      </c>
      <c r="F722" t="s">
        <v>598</v>
      </c>
      <c r="G722" t="s">
        <v>119</v>
      </c>
      <c r="H722" t="s">
        <v>1968</v>
      </c>
      <c r="I722" t="s">
        <v>1969</v>
      </c>
      <c r="J722" t="s">
        <v>1970</v>
      </c>
      <c r="K722" t="s">
        <v>1971</v>
      </c>
      <c r="L722" t="s">
        <v>1972</v>
      </c>
      <c r="M722" t="s">
        <v>126</v>
      </c>
      <c r="N722" t="s">
        <v>1973</v>
      </c>
      <c r="O722" t="s">
        <v>1974</v>
      </c>
      <c r="P722" t="s">
        <v>1975</v>
      </c>
      <c r="Q722" t="s">
        <v>188</v>
      </c>
      <c r="R722" t="s">
        <v>127</v>
      </c>
      <c r="S722" t="s">
        <v>44</v>
      </c>
      <c r="T722" t="s">
        <v>507</v>
      </c>
      <c r="U722" t="s">
        <v>508</v>
      </c>
      <c r="V722" t="s">
        <v>492</v>
      </c>
      <c r="W722" t="s">
        <v>117</v>
      </c>
      <c r="X722">
        <v>2</v>
      </c>
      <c r="Y722">
        <v>8000</v>
      </c>
      <c r="Z722">
        <v>0</v>
      </c>
      <c r="AA722">
        <v>6000</v>
      </c>
      <c r="AB722">
        <v>77649668</v>
      </c>
      <c r="AC722" t="s">
        <v>47</v>
      </c>
      <c r="AD722" t="str">
        <f>+VLOOKUP(T722,items!$A$2:$D$1255,4,0)</f>
        <v>PERGOLA</v>
      </c>
      <c r="AE722" t="str">
        <f>+VLOOKUP(T722,Tabla1[],5,0)</f>
        <v>PERGOTEK ROMANO</v>
      </c>
      <c r="AF722">
        <f t="shared" si="11"/>
        <v>1</v>
      </c>
    </row>
    <row r="723" spans="1:32" x14ac:dyDescent="0.25">
      <c r="A723">
        <v>93720</v>
      </c>
      <c r="B723" t="s">
        <v>1967</v>
      </c>
      <c r="C723" t="s">
        <v>75</v>
      </c>
      <c r="D723">
        <v>0</v>
      </c>
      <c r="F723" t="s">
        <v>598</v>
      </c>
      <c r="G723" t="s">
        <v>119</v>
      </c>
      <c r="H723" t="s">
        <v>1968</v>
      </c>
      <c r="I723" t="s">
        <v>1969</v>
      </c>
      <c r="J723" t="s">
        <v>1970</v>
      </c>
      <c r="K723" t="s">
        <v>1971</v>
      </c>
      <c r="L723" t="s">
        <v>1972</v>
      </c>
      <c r="M723" t="s">
        <v>126</v>
      </c>
      <c r="N723" t="s">
        <v>1973</v>
      </c>
      <c r="O723" t="s">
        <v>1974</v>
      </c>
      <c r="P723" t="s">
        <v>1975</v>
      </c>
      <c r="Q723" t="s">
        <v>188</v>
      </c>
      <c r="R723" t="s">
        <v>127</v>
      </c>
      <c r="S723" t="s">
        <v>44</v>
      </c>
      <c r="T723" t="s">
        <v>331</v>
      </c>
      <c r="U723" t="s">
        <v>332</v>
      </c>
      <c r="X723">
        <v>1</v>
      </c>
      <c r="Y723">
        <v>0</v>
      </c>
      <c r="Z723">
        <v>0</v>
      </c>
      <c r="AA723">
        <v>0</v>
      </c>
      <c r="AB723">
        <v>3000000</v>
      </c>
      <c r="AC723" t="s">
        <v>47</v>
      </c>
      <c r="AD723" t="e">
        <f>+VLOOKUP(T723,items!$A$2:$D$1255,4,0)</f>
        <v>#N/A</v>
      </c>
      <c r="AE723" t="e">
        <f>+VLOOKUP(T723,Tabla1[],5,0)</f>
        <v>#N/A</v>
      </c>
      <c r="AF723">
        <f t="shared" si="11"/>
        <v>1</v>
      </c>
    </row>
    <row r="724" spans="1:32" x14ac:dyDescent="0.25">
      <c r="A724">
        <v>93720</v>
      </c>
      <c r="B724" t="s">
        <v>1967</v>
      </c>
      <c r="C724" t="s">
        <v>75</v>
      </c>
      <c r="D724">
        <v>0</v>
      </c>
      <c r="F724" t="s">
        <v>598</v>
      </c>
      <c r="G724" t="s">
        <v>119</v>
      </c>
      <c r="H724" t="s">
        <v>1968</v>
      </c>
      <c r="I724" t="s">
        <v>1969</v>
      </c>
      <c r="J724" t="s">
        <v>1970</v>
      </c>
      <c r="K724" t="s">
        <v>1971</v>
      </c>
      <c r="L724" t="s">
        <v>1972</v>
      </c>
      <c r="M724" t="s">
        <v>126</v>
      </c>
      <c r="N724" t="s">
        <v>1973</v>
      </c>
      <c r="O724" t="s">
        <v>1974</v>
      </c>
      <c r="P724" t="s">
        <v>1975</v>
      </c>
      <c r="Q724" t="s">
        <v>188</v>
      </c>
      <c r="R724" t="s">
        <v>127</v>
      </c>
      <c r="S724" t="s">
        <v>44</v>
      </c>
      <c r="T724" t="s">
        <v>745</v>
      </c>
      <c r="U724" t="s">
        <v>746</v>
      </c>
      <c r="X724">
        <v>1</v>
      </c>
      <c r="Y724">
        <v>0</v>
      </c>
      <c r="Z724">
        <v>0</v>
      </c>
      <c r="AA724">
        <v>0</v>
      </c>
      <c r="AB724">
        <v>1353713</v>
      </c>
      <c r="AC724" t="s">
        <v>47</v>
      </c>
      <c r="AD724">
        <f>+VLOOKUP(T724,items!$A$2:$D$1255,4,0)</f>
        <v>0</v>
      </c>
      <c r="AE724">
        <f>+VLOOKUP(T724,Tabla1[],5,0)</f>
        <v>0</v>
      </c>
      <c r="AF724">
        <f t="shared" si="11"/>
        <v>1</v>
      </c>
    </row>
    <row r="725" spans="1:32" x14ac:dyDescent="0.25">
      <c r="A725">
        <v>93720</v>
      </c>
      <c r="B725" t="s">
        <v>1967</v>
      </c>
      <c r="C725" t="s">
        <v>75</v>
      </c>
      <c r="D725">
        <v>0</v>
      </c>
      <c r="F725" t="s">
        <v>598</v>
      </c>
      <c r="G725" t="s">
        <v>119</v>
      </c>
      <c r="H725" t="s">
        <v>1968</v>
      </c>
      <c r="I725" t="s">
        <v>1969</v>
      </c>
      <c r="J725" t="s">
        <v>1970</v>
      </c>
      <c r="K725" t="s">
        <v>1971</v>
      </c>
      <c r="L725" t="s">
        <v>1972</v>
      </c>
      <c r="M725" t="s">
        <v>126</v>
      </c>
      <c r="N725" t="s">
        <v>1973</v>
      </c>
      <c r="O725" t="s">
        <v>1974</v>
      </c>
      <c r="P725" t="s">
        <v>1975</v>
      </c>
      <c r="Q725" t="s">
        <v>188</v>
      </c>
      <c r="R725" t="s">
        <v>127</v>
      </c>
      <c r="S725" t="s">
        <v>44</v>
      </c>
      <c r="T725" t="s">
        <v>353</v>
      </c>
      <c r="U725" t="s">
        <v>354</v>
      </c>
      <c r="X725">
        <v>2</v>
      </c>
      <c r="Y725">
        <v>0</v>
      </c>
      <c r="Z725">
        <v>0</v>
      </c>
      <c r="AA725">
        <v>0</v>
      </c>
      <c r="AB725">
        <v>8049960</v>
      </c>
      <c r="AC725" t="s">
        <v>47</v>
      </c>
      <c r="AD725">
        <f>+VLOOKUP(T725,items!$A$2:$D$1255,4,0)</f>
        <v>0</v>
      </c>
      <c r="AE725">
        <f>+VLOOKUP(T725,Tabla1[],5,0)</f>
        <v>0</v>
      </c>
      <c r="AF725">
        <f t="shared" si="11"/>
        <v>1</v>
      </c>
    </row>
    <row r="726" spans="1:32" x14ac:dyDescent="0.25">
      <c r="A726">
        <v>93729</v>
      </c>
      <c r="B726" t="s">
        <v>1984</v>
      </c>
      <c r="C726" t="s">
        <v>75</v>
      </c>
      <c r="D726">
        <v>0</v>
      </c>
      <c r="F726" t="s">
        <v>1873</v>
      </c>
      <c r="G726" t="s">
        <v>862</v>
      </c>
      <c r="H726" t="s">
        <v>1985</v>
      </c>
      <c r="I726" t="s">
        <v>1986</v>
      </c>
      <c r="J726" t="s">
        <v>1987</v>
      </c>
      <c r="K726" t="s">
        <v>1988</v>
      </c>
      <c r="L726" t="s">
        <v>1989</v>
      </c>
      <c r="M726" t="s">
        <v>460</v>
      </c>
      <c r="N726" t="s">
        <v>223</v>
      </c>
      <c r="O726" t="s">
        <v>893</v>
      </c>
      <c r="P726" t="s">
        <v>1008</v>
      </c>
      <c r="Q726" t="s">
        <v>565</v>
      </c>
      <c r="R726" t="s">
        <v>63</v>
      </c>
      <c r="S726" t="s">
        <v>108</v>
      </c>
      <c r="T726" t="s">
        <v>414</v>
      </c>
      <c r="U726" t="s">
        <v>415</v>
      </c>
      <c r="X726">
        <v>1</v>
      </c>
      <c r="Y726">
        <v>0</v>
      </c>
      <c r="Z726">
        <v>0</v>
      </c>
      <c r="AA726">
        <v>0</v>
      </c>
      <c r="AB726">
        <v>675000</v>
      </c>
      <c r="AC726" t="s">
        <v>47</v>
      </c>
      <c r="AD726">
        <f>+VLOOKUP(T726,items!$A$2:$D$1255,4,0)</f>
        <v>0</v>
      </c>
      <c r="AE726">
        <f>+VLOOKUP(T726,Tabla1[],5,0)</f>
        <v>0</v>
      </c>
      <c r="AF726">
        <f t="shared" si="11"/>
        <v>7</v>
      </c>
    </row>
    <row r="727" spans="1:32" x14ac:dyDescent="0.25">
      <c r="A727">
        <v>93729</v>
      </c>
      <c r="B727" t="s">
        <v>1984</v>
      </c>
      <c r="C727" t="s">
        <v>75</v>
      </c>
      <c r="D727">
        <v>0</v>
      </c>
      <c r="F727" t="s">
        <v>1873</v>
      </c>
      <c r="G727" t="s">
        <v>862</v>
      </c>
      <c r="H727" t="s">
        <v>1985</v>
      </c>
      <c r="I727" t="s">
        <v>1986</v>
      </c>
      <c r="J727" t="s">
        <v>1987</v>
      </c>
      <c r="K727" t="s">
        <v>1988</v>
      </c>
      <c r="L727" t="s">
        <v>1989</v>
      </c>
      <c r="M727" t="s">
        <v>460</v>
      </c>
      <c r="N727" t="s">
        <v>223</v>
      </c>
      <c r="O727" t="s">
        <v>893</v>
      </c>
      <c r="P727" t="s">
        <v>1008</v>
      </c>
      <c r="Q727" t="s">
        <v>565</v>
      </c>
      <c r="R727" t="s">
        <v>63</v>
      </c>
      <c r="S727" t="s">
        <v>108</v>
      </c>
      <c r="T727" t="s">
        <v>329</v>
      </c>
      <c r="U727" t="s">
        <v>330</v>
      </c>
      <c r="X727">
        <v>1</v>
      </c>
      <c r="Y727">
        <v>0</v>
      </c>
      <c r="Z727">
        <v>0</v>
      </c>
      <c r="AA727">
        <v>0</v>
      </c>
      <c r="AB727">
        <v>540000</v>
      </c>
      <c r="AC727" t="s">
        <v>47</v>
      </c>
      <c r="AD727">
        <f>+VLOOKUP(T727,items!$A$2:$D$1255,4,0)</f>
        <v>0</v>
      </c>
      <c r="AE727">
        <f>+VLOOKUP(T727,Tabla1[],5,0)</f>
        <v>0</v>
      </c>
      <c r="AF727">
        <f t="shared" si="11"/>
        <v>7</v>
      </c>
    </row>
    <row r="728" spans="1:32" x14ac:dyDescent="0.25">
      <c r="A728">
        <v>93739</v>
      </c>
      <c r="B728" t="s">
        <v>1990</v>
      </c>
      <c r="C728" t="s">
        <v>75</v>
      </c>
      <c r="D728">
        <v>0</v>
      </c>
      <c r="F728" t="s">
        <v>1873</v>
      </c>
      <c r="G728" t="s">
        <v>657</v>
      </c>
      <c r="H728" t="s">
        <v>1991</v>
      </c>
      <c r="I728" t="s">
        <v>37</v>
      </c>
      <c r="J728" t="s">
        <v>1992</v>
      </c>
      <c r="K728" t="s">
        <v>1993</v>
      </c>
      <c r="L728" t="s">
        <v>37</v>
      </c>
      <c r="M728" t="s">
        <v>658</v>
      </c>
      <c r="N728" t="s">
        <v>658</v>
      </c>
      <c r="O728" t="s">
        <v>325</v>
      </c>
      <c r="P728" t="s">
        <v>366</v>
      </c>
      <c r="Q728" t="s">
        <v>366</v>
      </c>
      <c r="R728" t="s">
        <v>127</v>
      </c>
      <c r="S728" t="s">
        <v>256</v>
      </c>
      <c r="T728" t="s">
        <v>139</v>
      </c>
      <c r="U728" t="s">
        <v>140</v>
      </c>
      <c r="X728">
        <v>5</v>
      </c>
      <c r="Y728">
        <v>0</v>
      </c>
      <c r="Z728">
        <v>0</v>
      </c>
      <c r="AA728">
        <v>0</v>
      </c>
      <c r="AB728">
        <v>10000</v>
      </c>
      <c r="AC728" t="s">
        <v>47</v>
      </c>
      <c r="AD728">
        <f>+VLOOKUP(T728,items!$A$2:$D$1255,4,0)</f>
        <v>0</v>
      </c>
      <c r="AE728">
        <f>+VLOOKUP(T728,Tabla1[],5,0)</f>
        <v>0</v>
      </c>
      <c r="AF728">
        <f t="shared" si="11"/>
        <v>7</v>
      </c>
    </row>
    <row r="729" spans="1:32" x14ac:dyDescent="0.25">
      <c r="A729">
        <v>93739</v>
      </c>
      <c r="B729" t="s">
        <v>1990</v>
      </c>
      <c r="C729" t="s">
        <v>75</v>
      </c>
      <c r="D729">
        <v>0</v>
      </c>
      <c r="F729" t="s">
        <v>1873</v>
      </c>
      <c r="G729" t="s">
        <v>657</v>
      </c>
      <c r="H729" t="s">
        <v>1991</v>
      </c>
      <c r="I729" t="s">
        <v>37</v>
      </c>
      <c r="J729" t="s">
        <v>1992</v>
      </c>
      <c r="K729" t="s">
        <v>1993</v>
      </c>
      <c r="L729" t="s">
        <v>37</v>
      </c>
      <c r="M729" t="s">
        <v>658</v>
      </c>
      <c r="N729" t="s">
        <v>658</v>
      </c>
      <c r="O729" t="s">
        <v>325</v>
      </c>
      <c r="P729" t="s">
        <v>366</v>
      </c>
      <c r="Q729" t="s">
        <v>366</v>
      </c>
      <c r="R729" t="s">
        <v>127</v>
      </c>
      <c r="S729" t="s">
        <v>256</v>
      </c>
      <c r="T729" t="s">
        <v>145</v>
      </c>
      <c r="U729" t="s">
        <v>146</v>
      </c>
      <c r="X729">
        <v>5</v>
      </c>
      <c r="Y729">
        <v>0</v>
      </c>
      <c r="Z729">
        <v>0</v>
      </c>
      <c r="AA729">
        <v>0</v>
      </c>
      <c r="AB729">
        <v>16000</v>
      </c>
      <c r="AC729" t="s">
        <v>47</v>
      </c>
      <c r="AD729">
        <f>+VLOOKUP(T729,items!$A$2:$D$1255,4,0)</f>
        <v>0</v>
      </c>
      <c r="AE729">
        <f>+VLOOKUP(T729,Tabla1[],5,0)</f>
        <v>0</v>
      </c>
      <c r="AF729">
        <f t="shared" si="11"/>
        <v>7</v>
      </c>
    </row>
    <row r="730" spans="1:32" x14ac:dyDescent="0.25">
      <c r="A730">
        <v>93739</v>
      </c>
      <c r="B730" t="s">
        <v>1990</v>
      </c>
      <c r="C730" t="s">
        <v>75</v>
      </c>
      <c r="D730">
        <v>0</v>
      </c>
      <c r="F730" t="s">
        <v>1873</v>
      </c>
      <c r="G730" t="s">
        <v>657</v>
      </c>
      <c r="H730" t="s">
        <v>1991</v>
      </c>
      <c r="I730" t="s">
        <v>37</v>
      </c>
      <c r="J730" t="s">
        <v>1992</v>
      </c>
      <c r="K730" t="s">
        <v>1993</v>
      </c>
      <c r="L730" t="s">
        <v>37</v>
      </c>
      <c r="M730" t="s">
        <v>658</v>
      </c>
      <c r="N730" t="s">
        <v>658</v>
      </c>
      <c r="O730" t="s">
        <v>325</v>
      </c>
      <c r="P730" t="s">
        <v>366</v>
      </c>
      <c r="Q730" t="s">
        <v>366</v>
      </c>
      <c r="R730" t="s">
        <v>127</v>
      </c>
      <c r="S730" t="s">
        <v>256</v>
      </c>
      <c r="T730" t="s">
        <v>147</v>
      </c>
      <c r="U730" t="s">
        <v>148</v>
      </c>
      <c r="X730">
        <v>5</v>
      </c>
      <c r="Y730">
        <v>0</v>
      </c>
      <c r="Z730">
        <v>0</v>
      </c>
      <c r="AA730">
        <v>0</v>
      </c>
      <c r="AB730">
        <v>16500</v>
      </c>
      <c r="AC730" t="s">
        <v>47</v>
      </c>
      <c r="AD730">
        <f>+VLOOKUP(T730,items!$A$2:$D$1255,4,0)</f>
        <v>0</v>
      </c>
      <c r="AE730">
        <f>+VLOOKUP(T730,Tabla1[],5,0)</f>
        <v>0</v>
      </c>
      <c r="AF730">
        <f t="shared" si="11"/>
        <v>7</v>
      </c>
    </row>
    <row r="731" spans="1:32" x14ac:dyDescent="0.25">
      <c r="A731">
        <v>93739</v>
      </c>
      <c r="B731" t="s">
        <v>1990</v>
      </c>
      <c r="C731" t="s">
        <v>75</v>
      </c>
      <c r="D731">
        <v>0</v>
      </c>
      <c r="F731" t="s">
        <v>1873</v>
      </c>
      <c r="G731" t="s">
        <v>657</v>
      </c>
      <c r="H731" t="s">
        <v>1991</v>
      </c>
      <c r="I731" t="s">
        <v>37</v>
      </c>
      <c r="J731" t="s">
        <v>1992</v>
      </c>
      <c r="K731" t="s">
        <v>1993</v>
      </c>
      <c r="L731" t="s">
        <v>37</v>
      </c>
      <c r="M731" t="s">
        <v>658</v>
      </c>
      <c r="N731" t="s">
        <v>658</v>
      </c>
      <c r="O731" t="s">
        <v>325</v>
      </c>
      <c r="P731" t="s">
        <v>366</v>
      </c>
      <c r="Q731" t="s">
        <v>366</v>
      </c>
      <c r="R731" t="s">
        <v>127</v>
      </c>
      <c r="S731" t="s">
        <v>256</v>
      </c>
      <c r="T731" t="s">
        <v>151</v>
      </c>
      <c r="U731" t="s">
        <v>152</v>
      </c>
      <c r="X731">
        <v>2</v>
      </c>
      <c r="Y731">
        <v>0</v>
      </c>
      <c r="Z731">
        <v>0</v>
      </c>
      <c r="AA731">
        <v>0</v>
      </c>
      <c r="AB731">
        <v>46000</v>
      </c>
      <c r="AC731" t="s">
        <v>47</v>
      </c>
      <c r="AD731">
        <f>+VLOOKUP(T731,items!$A$2:$D$1255,4,0)</f>
        <v>0</v>
      </c>
      <c r="AE731">
        <f>+VLOOKUP(T731,Tabla1[],5,0)</f>
        <v>0</v>
      </c>
      <c r="AF731">
        <f t="shared" si="11"/>
        <v>7</v>
      </c>
    </row>
    <row r="732" spans="1:32" x14ac:dyDescent="0.25">
      <c r="A732">
        <v>93739</v>
      </c>
      <c r="B732" t="s">
        <v>1990</v>
      </c>
      <c r="C732" t="s">
        <v>75</v>
      </c>
      <c r="D732">
        <v>0</v>
      </c>
      <c r="F732" t="s">
        <v>1873</v>
      </c>
      <c r="G732" t="s">
        <v>657</v>
      </c>
      <c r="H732" t="s">
        <v>1991</v>
      </c>
      <c r="I732" t="s">
        <v>37</v>
      </c>
      <c r="J732" t="s">
        <v>1992</v>
      </c>
      <c r="K732" t="s">
        <v>1993</v>
      </c>
      <c r="L732" t="s">
        <v>37</v>
      </c>
      <c r="M732" t="s">
        <v>658</v>
      </c>
      <c r="N732" t="s">
        <v>658</v>
      </c>
      <c r="O732" t="s">
        <v>325</v>
      </c>
      <c r="P732" t="s">
        <v>366</v>
      </c>
      <c r="Q732" t="s">
        <v>366</v>
      </c>
      <c r="R732" t="s">
        <v>127</v>
      </c>
      <c r="S732" t="s">
        <v>256</v>
      </c>
      <c r="T732" t="s">
        <v>153</v>
      </c>
      <c r="U732" t="s">
        <v>154</v>
      </c>
      <c r="X732">
        <v>2</v>
      </c>
      <c r="Y732">
        <v>0</v>
      </c>
      <c r="Z732">
        <v>0</v>
      </c>
      <c r="AA732">
        <v>0</v>
      </c>
      <c r="AB732">
        <v>44000</v>
      </c>
      <c r="AC732" t="s">
        <v>47</v>
      </c>
      <c r="AD732">
        <f>+VLOOKUP(T732,items!$A$2:$D$1255,4,0)</f>
        <v>0</v>
      </c>
      <c r="AE732">
        <f>+VLOOKUP(T732,Tabla1[],5,0)</f>
        <v>0</v>
      </c>
      <c r="AF732">
        <f t="shared" si="11"/>
        <v>7</v>
      </c>
    </row>
    <row r="733" spans="1:32" x14ac:dyDescent="0.25">
      <c r="A733">
        <v>93740</v>
      </c>
      <c r="B733" t="s">
        <v>1994</v>
      </c>
      <c r="C733" t="s">
        <v>33</v>
      </c>
      <c r="D733">
        <v>0</v>
      </c>
      <c r="F733" t="s">
        <v>1873</v>
      </c>
      <c r="G733" t="s">
        <v>1873</v>
      </c>
      <c r="H733" t="s">
        <v>1995</v>
      </c>
      <c r="I733" t="s">
        <v>37</v>
      </c>
      <c r="J733" t="s">
        <v>1996</v>
      </c>
      <c r="K733" t="s">
        <v>1997</v>
      </c>
      <c r="L733" t="s">
        <v>1998</v>
      </c>
      <c r="M733" t="s">
        <v>784</v>
      </c>
      <c r="N733" t="s">
        <v>784</v>
      </c>
      <c r="O733" t="s">
        <v>357</v>
      </c>
      <c r="P733" t="s">
        <v>207</v>
      </c>
      <c r="Q733" t="s">
        <v>208</v>
      </c>
      <c r="R733" t="s">
        <v>63</v>
      </c>
      <c r="S733" t="s">
        <v>256</v>
      </c>
      <c r="T733" t="s">
        <v>1999</v>
      </c>
      <c r="U733" t="s">
        <v>2000</v>
      </c>
      <c r="V733" t="s">
        <v>828</v>
      </c>
      <c r="X733">
        <v>1</v>
      </c>
      <c r="Y733">
        <v>0</v>
      </c>
      <c r="Z733">
        <v>0</v>
      </c>
      <c r="AA733">
        <v>0</v>
      </c>
      <c r="AB733">
        <v>1384313</v>
      </c>
      <c r="AC733" t="s">
        <v>47</v>
      </c>
      <c r="AD733">
        <f>+VLOOKUP(T733,items!$A$2:$D$1255,4,0)</f>
        <v>0</v>
      </c>
      <c r="AE733">
        <f>+VLOOKUP(T733,Tabla1[],5,0)</f>
        <v>0</v>
      </c>
      <c r="AF733">
        <f t="shared" si="11"/>
        <v>6</v>
      </c>
    </row>
    <row r="734" spans="1:32" x14ac:dyDescent="0.25">
      <c r="A734">
        <v>93741</v>
      </c>
      <c r="B734" t="s">
        <v>2001</v>
      </c>
      <c r="C734" t="s">
        <v>33</v>
      </c>
      <c r="D734">
        <v>0</v>
      </c>
      <c r="F734" t="s">
        <v>1873</v>
      </c>
      <c r="G734" t="s">
        <v>1295</v>
      </c>
      <c r="H734" t="s">
        <v>2002</v>
      </c>
      <c r="I734" t="s">
        <v>37</v>
      </c>
      <c r="J734" t="s">
        <v>2003</v>
      </c>
      <c r="K734" t="s">
        <v>2004</v>
      </c>
      <c r="L734" t="s">
        <v>2005</v>
      </c>
      <c r="M734" t="s">
        <v>784</v>
      </c>
      <c r="N734" t="s">
        <v>784</v>
      </c>
      <c r="O734" t="s">
        <v>357</v>
      </c>
      <c r="P734" t="s">
        <v>207</v>
      </c>
      <c r="Q734" t="s">
        <v>208</v>
      </c>
      <c r="R734" t="s">
        <v>63</v>
      </c>
      <c r="S734" t="s">
        <v>256</v>
      </c>
      <c r="T734" t="s">
        <v>209</v>
      </c>
      <c r="U734" t="s">
        <v>210</v>
      </c>
      <c r="W734" t="s">
        <v>111</v>
      </c>
      <c r="X734">
        <v>1</v>
      </c>
      <c r="Y734">
        <v>0</v>
      </c>
      <c r="Z734">
        <v>0</v>
      </c>
      <c r="AA734">
        <v>0</v>
      </c>
      <c r="AB734">
        <v>241206</v>
      </c>
      <c r="AC734" t="s">
        <v>47</v>
      </c>
      <c r="AD734">
        <f>+VLOOKUP(T734,items!$A$2:$D$1255,4,0)</f>
        <v>0</v>
      </c>
      <c r="AE734">
        <f>+VLOOKUP(T734,Tabla1[],5,0)</f>
        <v>0</v>
      </c>
      <c r="AF734">
        <f t="shared" si="11"/>
        <v>6</v>
      </c>
    </row>
    <row r="735" spans="1:32" x14ac:dyDescent="0.25">
      <c r="A735">
        <v>93741</v>
      </c>
      <c r="B735" t="s">
        <v>2001</v>
      </c>
      <c r="C735" t="s">
        <v>33</v>
      </c>
      <c r="D735">
        <v>0</v>
      </c>
      <c r="F735" t="s">
        <v>1873</v>
      </c>
      <c r="G735" t="s">
        <v>1295</v>
      </c>
      <c r="H735" t="s">
        <v>2002</v>
      </c>
      <c r="I735" t="s">
        <v>37</v>
      </c>
      <c r="J735" t="s">
        <v>2003</v>
      </c>
      <c r="K735" t="s">
        <v>2004</v>
      </c>
      <c r="L735" t="s">
        <v>2005</v>
      </c>
      <c r="M735" t="s">
        <v>784</v>
      </c>
      <c r="N735" t="s">
        <v>784</v>
      </c>
      <c r="O735" t="s">
        <v>357</v>
      </c>
      <c r="P735" t="s">
        <v>207</v>
      </c>
      <c r="Q735" t="s">
        <v>208</v>
      </c>
      <c r="R735" t="s">
        <v>63</v>
      </c>
      <c r="S735" t="s">
        <v>256</v>
      </c>
      <c r="T735" t="s">
        <v>209</v>
      </c>
      <c r="U735" t="s">
        <v>210</v>
      </c>
      <c r="W735" t="s">
        <v>111</v>
      </c>
      <c r="X735">
        <v>1</v>
      </c>
      <c r="Y735">
        <v>0</v>
      </c>
      <c r="Z735">
        <v>0</v>
      </c>
      <c r="AA735">
        <v>0</v>
      </c>
      <c r="AB735">
        <v>241206</v>
      </c>
      <c r="AC735" t="s">
        <v>47</v>
      </c>
      <c r="AD735">
        <f>+VLOOKUP(T735,items!$A$2:$D$1255,4,0)</f>
        <v>0</v>
      </c>
      <c r="AE735">
        <f>+VLOOKUP(T735,Tabla1[],5,0)</f>
        <v>0</v>
      </c>
      <c r="AF735">
        <f t="shared" si="11"/>
        <v>6</v>
      </c>
    </row>
    <row r="736" spans="1:32" x14ac:dyDescent="0.25">
      <c r="A736">
        <v>93741</v>
      </c>
      <c r="B736" t="s">
        <v>2001</v>
      </c>
      <c r="C736" t="s">
        <v>33</v>
      </c>
      <c r="D736">
        <v>0</v>
      </c>
      <c r="F736" t="s">
        <v>1873</v>
      </c>
      <c r="G736" t="s">
        <v>1295</v>
      </c>
      <c r="H736" t="s">
        <v>2002</v>
      </c>
      <c r="I736" t="s">
        <v>37</v>
      </c>
      <c r="J736" t="s">
        <v>2003</v>
      </c>
      <c r="K736" t="s">
        <v>2004</v>
      </c>
      <c r="L736" t="s">
        <v>2005</v>
      </c>
      <c r="M736" t="s">
        <v>784</v>
      </c>
      <c r="N736" t="s">
        <v>784</v>
      </c>
      <c r="O736" t="s">
        <v>357</v>
      </c>
      <c r="P736" t="s">
        <v>207</v>
      </c>
      <c r="Q736" t="s">
        <v>208</v>
      </c>
      <c r="R736" t="s">
        <v>63</v>
      </c>
      <c r="S736" t="s">
        <v>256</v>
      </c>
      <c r="T736" t="s">
        <v>2006</v>
      </c>
      <c r="U736" t="s">
        <v>2007</v>
      </c>
      <c r="V736" t="s">
        <v>958</v>
      </c>
      <c r="W736" t="s">
        <v>117</v>
      </c>
      <c r="X736">
        <v>1</v>
      </c>
      <c r="Y736">
        <v>0</v>
      </c>
      <c r="Z736">
        <v>0</v>
      </c>
      <c r="AA736">
        <v>0</v>
      </c>
      <c r="AB736">
        <v>3789500</v>
      </c>
      <c r="AC736" t="s">
        <v>47</v>
      </c>
      <c r="AD736">
        <f>+VLOOKUP(T736,items!$A$2:$D$1255,4,0)</f>
        <v>0</v>
      </c>
      <c r="AE736">
        <f>+VLOOKUP(T736,Tabla1[],5,0)</f>
        <v>0</v>
      </c>
      <c r="AF736">
        <f t="shared" si="11"/>
        <v>6</v>
      </c>
    </row>
    <row r="737" spans="1:32" x14ac:dyDescent="0.25">
      <c r="A737">
        <v>93741</v>
      </c>
      <c r="B737" t="s">
        <v>2001</v>
      </c>
      <c r="C737" t="s">
        <v>33</v>
      </c>
      <c r="D737">
        <v>0</v>
      </c>
      <c r="F737" t="s">
        <v>1873</v>
      </c>
      <c r="G737" t="s">
        <v>1295</v>
      </c>
      <c r="H737" t="s">
        <v>2002</v>
      </c>
      <c r="I737" t="s">
        <v>37</v>
      </c>
      <c r="J737" t="s">
        <v>2003</v>
      </c>
      <c r="K737" t="s">
        <v>2004</v>
      </c>
      <c r="L737" t="s">
        <v>2005</v>
      </c>
      <c r="M737" t="s">
        <v>784</v>
      </c>
      <c r="N737" t="s">
        <v>784</v>
      </c>
      <c r="O737" t="s">
        <v>357</v>
      </c>
      <c r="P737" t="s">
        <v>207</v>
      </c>
      <c r="Q737" t="s">
        <v>208</v>
      </c>
      <c r="R737" t="s">
        <v>63</v>
      </c>
      <c r="S737" t="s">
        <v>256</v>
      </c>
      <c r="T737" t="s">
        <v>2006</v>
      </c>
      <c r="U737" t="s">
        <v>2007</v>
      </c>
      <c r="V737" t="s">
        <v>958</v>
      </c>
      <c r="W737" t="s">
        <v>117</v>
      </c>
      <c r="X737">
        <v>1</v>
      </c>
      <c r="Y737">
        <v>0</v>
      </c>
      <c r="Z737">
        <v>0</v>
      </c>
      <c r="AA737">
        <v>0</v>
      </c>
      <c r="AB737">
        <v>1894750</v>
      </c>
      <c r="AC737" t="s">
        <v>47</v>
      </c>
      <c r="AD737">
        <f>+VLOOKUP(T737,items!$A$2:$D$1255,4,0)</f>
        <v>0</v>
      </c>
      <c r="AE737">
        <f>+VLOOKUP(T737,Tabla1[],5,0)</f>
        <v>0</v>
      </c>
      <c r="AF737">
        <f t="shared" si="11"/>
        <v>6</v>
      </c>
    </row>
    <row r="738" spans="1:32" x14ac:dyDescent="0.25">
      <c r="A738">
        <v>93745</v>
      </c>
      <c r="B738" t="s">
        <v>2008</v>
      </c>
      <c r="C738" t="s">
        <v>33</v>
      </c>
      <c r="D738">
        <v>0</v>
      </c>
      <c r="F738" t="s">
        <v>1873</v>
      </c>
      <c r="G738" t="s">
        <v>1873</v>
      </c>
      <c r="H738" t="s">
        <v>2009</v>
      </c>
      <c r="I738" t="s">
        <v>37</v>
      </c>
      <c r="J738" t="s">
        <v>2010</v>
      </c>
      <c r="K738" t="s">
        <v>2011</v>
      </c>
      <c r="L738" t="s">
        <v>2012</v>
      </c>
      <c r="M738" t="s">
        <v>784</v>
      </c>
      <c r="N738" t="s">
        <v>784</v>
      </c>
      <c r="O738" t="s">
        <v>357</v>
      </c>
      <c r="P738" t="s">
        <v>207</v>
      </c>
      <c r="Q738" t="s">
        <v>208</v>
      </c>
      <c r="R738" t="s">
        <v>127</v>
      </c>
      <c r="S738" t="s">
        <v>44</v>
      </c>
      <c r="T738" t="s">
        <v>1915</v>
      </c>
      <c r="U738" t="s">
        <v>1916</v>
      </c>
      <c r="V738" t="s">
        <v>2013</v>
      </c>
      <c r="X738">
        <v>4</v>
      </c>
      <c r="Y738">
        <v>0</v>
      </c>
      <c r="Z738">
        <v>0</v>
      </c>
      <c r="AA738">
        <v>0</v>
      </c>
      <c r="AB738">
        <v>2574172</v>
      </c>
      <c r="AC738" t="s">
        <v>47</v>
      </c>
      <c r="AD738" t="str">
        <f>+VLOOKUP(T738,items!$A$2:$D$1255,4,0)</f>
        <v>MUEBLES</v>
      </c>
      <c r="AE738">
        <f>+VLOOKUP(T738,Tabla1[],5,0)</f>
        <v>0</v>
      </c>
      <c r="AF738">
        <f t="shared" si="11"/>
        <v>6</v>
      </c>
    </row>
    <row r="739" spans="1:32" x14ac:dyDescent="0.25">
      <c r="A739">
        <v>93745</v>
      </c>
      <c r="B739" t="s">
        <v>2008</v>
      </c>
      <c r="C739" t="s">
        <v>33</v>
      </c>
      <c r="D739">
        <v>0</v>
      </c>
      <c r="F739" t="s">
        <v>1873</v>
      </c>
      <c r="G739" t="s">
        <v>1873</v>
      </c>
      <c r="H739" t="s">
        <v>2009</v>
      </c>
      <c r="I739" t="s">
        <v>37</v>
      </c>
      <c r="J739" t="s">
        <v>2010</v>
      </c>
      <c r="K739" t="s">
        <v>2011</v>
      </c>
      <c r="L739" t="s">
        <v>2012</v>
      </c>
      <c r="M739" t="s">
        <v>784</v>
      </c>
      <c r="N739" t="s">
        <v>784</v>
      </c>
      <c r="O739" t="s">
        <v>357</v>
      </c>
      <c r="P739" t="s">
        <v>207</v>
      </c>
      <c r="Q739" t="s">
        <v>208</v>
      </c>
      <c r="R739" t="s">
        <v>127</v>
      </c>
      <c r="S739" t="s">
        <v>44</v>
      </c>
      <c r="T739" t="s">
        <v>2014</v>
      </c>
      <c r="U739" t="s">
        <v>2015</v>
      </c>
      <c r="W739" t="s">
        <v>117</v>
      </c>
      <c r="X739">
        <v>1</v>
      </c>
      <c r="Y739">
        <v>0</v>
      </c>
      <c r="Z739">
        <v>0</v>
      </c>
      <c r="AA739">
        <v>0</v>
      </c>
      <c r="AB739">
        <v>1332000</v>
      </c>
      <c r="AC739" t="s">
        <v>47</v>
      </c>
      <c r="AD739" t="str">
        <f>+VLOOKUP(T739,items!$A$2:$D$1255,4,0)</f>
        <v>MUEBLES</v>
      </c>
      <c r="AE739">
        <f>+VLOOKUP(T739,Tabla1[],5,0)</f>
        <v>0</v>
      </c>
      <c r="AF739">
        <f t="shared" si="11"/>
        <v>6</v>
      </c>
    </row>
    <row r="740" spans="1:32" x14ac:dyDescent="0.25">
      <c r="A740">
        <v>93745</v>
      </c>
      <c r="B740" t="s">
        <v>2008</v>
      </c>
      <c r="C740" t="s">
        <v>33</v>
      </c>
      <c r="D740">
        <v>0</v>
      </c>
      <c r="F740" t="s">
        <v>1873</v>
      </c>
      <c r="G740" t="s">
        <v>1873</v>
      </c>
      <c r="H740" t="s">
        <v>2009</v>
      </c>
      <c r="I740" t="s">
        <v>37</v>
      </c>
      <c r="J740" t="s">
        <v>2010</v>
      </c>
      <c r="K740" t="s">
        <v>2011</v>
      </c>
      <c r="L740" t="s">
        <v>2012</v>
      </c>
      <c r="M740" t="s">
        <v>784</v>
      </c>
      <c r="N740" t="s">
        <v>784</v>
      </c>
      <c r="O740" t="s">
        <v>357</v>
      </c>
      <c r="P740" t="s">
        <v>207</v>
      </c>
      <c r="Q740" t="s">
        <v>208</v>
      </c>
      <c r="R740" t="s">
        <v>127</v>
      </c>
      <c r="S740" t="s">
        <v>44</v>
      </c>
      <c r="T740" t="s">
        <v>2016</v>
      </c>
      <c r="U740" t="s">
        <v>2017</v>
      </c>
      <c r="W740" t="s">
        <v>117</v>
      </c>
      <c r="X740">
        <v>1</v>
      </c>
      <c r="Y740">
        <v>0</v>
      </c>
      <c r="Z740">
        <v>0</v>
      </c>
      <c r="AA740">
        <v>0</v>
      </c>
      <c r="AB740">
        <v>2528125</v>
      </c>
      <c r="AC740" t="s">
        <v>47</v>
      </c>
      <c r="AD740" t="str">
        <f>+VLOOKUP(T740,items!$A$2:$D$1255,4,0)</f>
        <v>MUEBLES</v>
      </c>
      <c r="AE740">
        <f>+VLOOKUP(T740,Tabla1[],5,0)</f>
        <v>0</v>
      </c>
      <c r="AF740">
        <f t="shared" si="11"/>
        <v>6</v>
      </c>
    </row>
    <row r="741" spans="1:32" x14ac:dyDescent="0.25">
      <c r="A741">
        <v>93745</v>
      </c>
      <c r="B741" t="s">
        <v>2008</v>
      </c>
      <c r="C741" t="s">
        <v>33</v>
      </c>
      <c r="D741">
        <v>0</v>
      </c>
      <c r="F741" t="s">
        <v>1873</v>
      </c>
      <c r="G741" t="s">
        <v>1873</v>
      </c>
      <c r="H741" t="s">
        <v>2009</v>
      </c>
      <c r="I741" t="s">
        <v>37</v>
      </c>
      <c r="J741" t="s">
        <v>2010</v>
      </c>
      <c r="K741" t="s">
        <v>2011</v>
      </c>
      <c r="L741" t="s">
        <v>2012</v>
      </c>
      <c r="M741" t="s">
        <v>784</v>
      </c>
      <c r="N741" t="s">
        <v>784</v>
      </c>
      <c r="O741" t="s">
        <v>357</v>
      </c>
      <c r="P741" t="s">
        <v>207</v>
      </c>
      <c r="Q741" t="s">
        <v>208</v>
      </c>
      <c r="R741" t="s">
        <v>127</v>
      </c>
      <c r="S741" t="s">
        <v>44</v>
      </c>
      <c r="T741" t="s">
        <v>2018</v>
      </c>
      <c r="U741" t="s">
        <v>2019</v>
      </c>
      <c r="V741" t="s">
        <v>2013</v>
      </c>
      <c r="W741" t="s">
        <v>117</v>
      </c>
      <c r="X741">
        <v>2</v>
      </c>
      <c r="Y741">
        <v>0</v>
      </c>
      <c r="Z741">
        <v>0</v>
      </c>
      <c r="AA741">
        <v>0</v>
      </c>
      <c r="AB741">
        <v>4782880</v>
      </c>
      <c r="AC741" t="s">
        <v>47</v>
      </c>
      <c r="AD741" t="str">
        <f>+VLOOKUP(T741,items!$A$2:$D$1255,4,0)</f>
        <v>MUEBLES</v>
      </c>
      <c r="AE741">
        <f>+VLOOKUP(T741,Tabla1[],5,0)</f>
        <v>0</v>
      </c>
      <c r="AF741">
        <f t="shared" si="11"/>
        <v>6</v>
      </c>
    </row>
    <row r="742" spans="1:32" x14ac:dyDescent="0.25">
      <c r="A742">
        <v>93750</v>
      </c>
      <c r="B742" t="s">
        <v>2020</v>
      </c>
      <c r="C742" t="s">
        <v>75</v>
      </c>
      <c r="D742">
        <v>0</v>
      </c>
      <c r="F742" t="s">
        <v>1295</v>
      </c>
      <c r="G742" t="s">
        <v>293</v>
      </c>
      <c r="H742" t="s">
        <v>2021</v>
      </c>
      <c r="I742" t="s">
        <v>2022</v>
      </c>
      <c r="J742" t="s">
        <v>2023</v>
      </c>
      <c r="K742" t="s">
        <v>2024</v>
      </c>
      <c r="L742" t="s">
        <v>2025</v>
      </c>
      <c r="M742" t="s">
        <v>526</v>
      </c>
      <c r="N742" t="s">
        <v>862</v>
      </c>
      <c r="O742" t="s">
        <v>223</v>
      </c>
      <c r="P742" t="s">
        <v>461</v>
      </c>
      <c r="Q742" t="s">
        <v>324</v>
      </c>
      <c r="R742" t="s">
        <v>127</v>
      </c>
      <c r="S742" t="s">
        <v>256</v>
      </c>
      <c r="T742" t="s">
        <v>1519</v>
      </c>
      <c r="U742" t="s">
        <v>1520</v>
      </c>
      <c r="V742" t="s">
        <v>244</v>
      </c>
      <c r="W742" t="s">
        <v>93</v>
      </c>
      <c r="X742">
        <v>1</v>
      </c>
      <c r="Y742">
        <v>3000</v>
      </c>
      <c r="Z742">
        <v>0</v>
      </c>
      <c r="AA742">
        <v>4200</v>
      </c>
      <c r="AB742">
        <v>6038265</v>
      </c>
      <c r="AC742" t="s">
        <v>47</v>
      </c>
      <c r="AD742" t="str">
        <f>+VLOOKUP(T742,items!$A$2:$D$1255,4,0)</f>
        <v>PERGOLA</v>
      </c>
      <c r="AE742" t="str">
        <f>+VLOOKUP(T742,Tabla1[],5,0)</f>
        <v>PERGOLITE</v>
      </c>
      <c r="AF742">
        <f t="shared" si="11"/>
        <v>6</v>
      </c>
    </row>
    <row r="743" spans="1:32" x14ac:dyDescent="0.25">
      <c r="A743">
        <v>93750</v>
      </c>
      <c r="B743" t="s">
        <v>2020</v>
      </c>
      <c r="C743" t="s">
        <v>75</v>
      </c>
      <c r="D743">
        <v>0</v>
      </c>
      <c r="F743" t="s">
        <v>1295</v>
      </c>
      <c r="G743" t="s">
        <v>293</v>
      </c>
      <c r="H743" t="s">
        <v>2021</v>
      </c>
      <c r="I743" t="s">
        <v>2022</v>
      </c>
      <c r="J743" t="s">
        <v>2023</v>
      </c>
      <c r="K743" t="s">
        <v>2024</v>
      </c>
      <c r="L743" t="s">
        <v>2025</v>
      </c>
      <c r="M743" t="s">
        <v>526</v>
      </c>
      <c r="N743" t="s">
        <v>862</v>
      </c>
      <c r="O743" t="s">
        <v>223</v>
      </c>
      <c r="P743" t="s">
        <v>461</v>
      </c>
      <c r="Q743" t="s">
        <v>324</v>
      </c>
      <c r="R743" t="s">
        <v>127</v>
      </c>
      <c r="S743" t="s">
        <v>256</v>
      </c>
      <c r="T743" t="s">
        <v>94</v>
      </c>
      <c r="U743" t="s">
        <v>95</v>
      </c>
      <c r="X743">
        <v>1</v>
      </c>
      <c r="Y743">
        <v>0</v>
      </c>
      <c r="Z743">
        <v>0</v>
      </c>
      <c r="AA743">
        <v>0</v>
      </c>
      <c r="AB743">
        <v>400000</v>
      </c>
      <c r="AC743" t="s">
        <v>47</v>
      </c>
      <c r="AD743" t="e">
        <f>+VLOOKUP(T743,items!$A$2:$D$1255,4,0)</f>
        <v>#N/A</v>
      </c>
      <c r="AE743" t="e">
        <f>+VLOOKUP(T743,Tabla1[],5,0)</f>
        <v>#N/A</v>
      </c>
      <c r="AF743">
        <f t="shared" si="11"/>
        <v>6</v>
      </c>
    </row>
    <row r="744" spans="1:32" x14ac:dyDescent="0.25">
      <c r="A744">
        <v>93750</v>
      </c>
      <c r="B744" t="s">
        <v>2020</v>
      </c>
      <c r="C744" t="s">
        <v>75</v>
      </c>
      <c r="D744">
        <v>0</v>
      </c>
      <c r="F744" t="s">
        <v>1295</v>
      </c>
      <c r="G744" t="s">
        <v>293</v>
      </c>
      <c r="H744" t="s">
        <v>2021</v>
      </c>
      <c r="I744" t="s">
        <v>2022</v>
      </c>
      <c r="J744" t="s">
        <v>2023</v>
      </c>
      <c r="K744" t="s">
        <v>2024</v>
      </c>
      <c r="L744" t="s">
        <v>2025</v>
      </c>
      <c r="M744" t="s">
        <v>526</v>
      </c>
      <c r="N744" t="s">
        <v>862</v>
      </c>
      <c r="O744" t="s">
        <v>223</v>
      </c>
      <c r="P744" t="s">
        <v>461</v>
      </c>
      <c r="Q744" t="s">
        <v>324</v>
      </c>
      <c r="R744" t="s">
        <v>127</v>
      </c>
      <c r="S744" t="s">
        <v>256</v>
      </c>
      <c r="T744" t="s">
        <v>1934</v>
      </c>
      <c r="U744" t="s">
        <v>2026</v>
      </c>
      <c r="W744" t="s">
        <v>93</v>
      </c>
      <c r="X744">
        <v>2</v>
      </c>
      <c r="Y744">
        <v>3000</v>
      </c>
      <c r="Z744">
        <v>3000</v>
      </c>
      <c r="AA744">
        <v>0</v>
      </c>
      <c r="AB744">
        <v>3458508</v>
      </c>
      <c r="AC744" t="s">
        <v>47</v>
      </c>
      <c r="AD744">
        <f>+VLOOKUP(T744,items!$A$2:$D$1255,4,0)</f>
        <v>0</v>
      </c>
      <c r="AE744">
        <f>+VLOOKUP(T744,Tabla1[],5,0)</f>
        <v>0</v>
      </c>
      <c r="AF744">
        <f t="shared" si="11"/>
        <v>6</v>
      </c>
    </row>
    <row r="745" spans="1:32" x14ac:dyDescent="0.25">
      <c r="A745">
        <v>93750</v>
      </c>
      <c r="B745" t="s">
        <v>2020</v>
      </c>
      <c r="C745" t="s">
        <v>75</v>
      </c>
      <c r="D745">
        <v>0</v>
      </c>
      <c r="F745" t="s">
        <v>1295</v>
      </c>
      <c r="G745" t="s">
        <v>293</v>
      </c>
      <c r="H745" t="s">
        <v>2021</v>
      </c>
      <c r="I745" t="s">
        <v>2022</v>
      </c>
      <c r="J745" t="s">
        <v>2023</v>
      </c>
      <c r="K745" t="s">
        <v>2024</v>
      </c>
      <c r="L745" t="s">
        <v>2025</v>
      </c>
      <c r="M745" t="s">
        <v>526</v>
      </c>
      <c r="N745" t="s">
        <v>862</v>
      </c>
      <c r="O745" t="s">
        <v>223</v>
      </c>
      <c r="P745" t="s">
        <v>461</v>
      </c>
      <c r="Q745" t="s">
        <v>324</v>
      </c>
      <c r="R745" t="s">
        <v>127</v>
      </c>
      <c r="S745" t="s">
        <v>256</v>
      </c>
      <c r="T745" t="s">
        <v>392</v>
      </c>
      <c r="U745" t="s">
        <v>393</v>
      </c>
      <c r="X745">
        <v>1</v>
      </c>
      <c r="Y745">
        <v>0</v>
      </c>
      <c r="Z745">
        <v>0</v>
      </c>
      <c r="AA745">
        <v>0</v>
      </c>
      <c r="AB745">
        <v>210000</v>
      </c>
      <c r="AC745" t="s">
        <v>47</v>
      </c>
      <c r="AD745" t="e">
        <f>+VLOOKUP(T745,items!$A$2:$D$1255,4,0)</f>
        <v>#N/A</v>
      </c>
      <c r="AE745" t="e">
        <f>+VLOOKUP(T745,Tabla1[],5,0)</f>
        <v>#N/A</v>
      </c>
      <c r="AF745">
        <f t="shared" si="11"/>
        <v>6</v>
      </c>
    </row>
    <row r="746" spans="1:32" x14ac:dyDescent="0.25">
      <c r="A746">
        <v>93751</v>
      </c>
      <c r="B746" t="s">
        <v>1121</v>
      </c>
      <c r="C746" t="s">
        <v>75</v>
      </c>
      <c r="D746">
        <v>0</v>
      </c>
      <c r="F746" t="s">
        <v>205</v>
      </c>
      <c r="G746" t="s">
        <v>784</v>
      </c>
      <c r="H746" t="s">
        <v>2027</v>
      </c>
      <c r="I746" t="s">
        <v>37</v>
      </c>
      <c r="J746" t="s">
        <v>2028</v>
      </c>
      <c r="K746" t="s">
        <v>2029</v>
      </c>
      <c r="L746" t="s">
        <v>37</v>
      </c>
      <c r="M746" t="s">
        <v>323</v>
      </c>
      <c r="N746" t="s">
        <v>323</v>
      </c>
      <c r="O746" t="s">
        <v>705</v>
      </c>
      <c r="P746" t="s">
        <v>292</v>
      </c>
      <c r="Q746" t="s">
        <v>292</v>
      </c>
      <c r="R746" t="s">
        <v>43</v>
      </c>
      <c r="S746" t="s">
        <v>164</v>
      </c>
      <c r="T746" t="s">
        <v>1126</v>
      </c>
      <c r="U746" t="s">
        <v>1127</v>
      </c>
      <c r="X746">
        <v>6</v>
      </c>
      <c r="Y746">
        <v>0</v>
      </c>
      <c r="Z746">
        <v>0</v>
      </c>
      <c r="AA746">
        <v>0</v>
      </c>
      <c r="AB746">
        <v>327726</v>
      </c>
      <c r="AC746" t="s">
        <v>47</v>
      </c>
      <c r="AD746">
        <f>+VLOOKUP(T746,items!$A$2:$D$1255,4,0)</f>
        <v>0</v>
      </c>
      <c r="AE746">
        <f>+VLOOKUP(T746,Tabla1[],5,0)</f>
        <v>0</v>
      </c>
      <c r="AF746">
        <f t="shared" si="11"/>
        <v>5</v>
      </c>
    </row>
    <row r="747" spans="1:32" x14ac:dyDescent="0.25">
      <c r="A747">
        <v>93757</v>
      </c>
      <c r="B747" t="s">
        <v>2030</v>
      </c>
      <c r="C747" t="s">
        <v>75</v>
      </c>
      <c r="D747">
        <v>0</v>
      </c>
      <c r="F747" t="s">
        <v>205</v>
      </c>
      <c r="G747" t="s">
        <v>205</v>
      </c>
      <c r="H747" t="s">
        <v>2031</v>
      </c>
      <c r="I747" t="s">
        <v>37</v>
      </c>
      <c r="J747" t="s">
        <v>2032</v>
      </c>
      <c r="K747" t="s">
        <v>2033</v>
      </c>
      <c r="L747" t="s">
        <v>37</v>
      </c>
      <c r="M747" t="s">
        <v>784</v>
      </c>
      <c r="N747" t="s">
        <v>784</v>
      </c>
      <c r="O747" t="s">
        <v>288</v>
      </c>
      <c r="P747" t="s">
        <v>705</v>
      </c>
      <c r="Q747" t="s">
        <v>705</v>
      </c>
      <c r="R747" t="s">
        <v>43</v>
      </c>
      <c r="S747" t="s">
        <v>164</v>
      </c>
      <c r="T747" t="s">
        <v>1290</v>
      </c>
      <c r="U747" t="s">
        <v>1291</v>
      </c>
      <c r="X747">
        <v>1</v>
      </c>
      <c r="Y747">
        <v>0</v>
      </c>
      <c r="Z747">
        <v>0</v>
      </c>
      <c r="AA747">
        <v>0</v>
      </c>
      <c r="AB747">
        <v>67227</v>
      </c>
      <c r="AC747" t="s">
        <v>47</v>
      </c>
      <c r="AD747">
        <f>+VLOOKUP(T747,items!$A$2:$D$1255,4,0)</f>
        <v>0</v>
      </c>
      <c r="AE747">
        <f>+VLOOKUP(T747,Tabla1[],5,0)</f>
        <v>0</v>
      </c>
      <c r="AF747">
        <f t="shared" si="11"/>
        <v>5</v>
      </c>
    </row>
    <row r="748" spans="1:32" x14ac:dyDescent="0.25">
      <c r="A748">
        <v>93758</v>
      </c>
      <c r="B748" t="s">
        <v>2034</v>
      </c>
      <c r="C748" t="s">
        <v>75</v>
      </c>
      <c r="D748">
        <v>0</v>
      </c>
      <c r="F748" t="s">
        <v>205</v>
      </c>
      <c r="G748" t="s">
        <v>205</v>
      </c>
      <c r="H748" t="s">
        <v>2035</v>
      </c>
      <c r="I748" t="s">
        <v>2036</v>
      </c>
      <c r="J748" t="s">
        <v>2037</v>
      </c>
      <c r="K748" t="s">
        <v>2038</v>
      </c>
      <c r="L748" t="s">
        <v>2039</v>
      </c>
      <c r="M748" t="s">
        <v>323</v>
      </c>
      <c r="N748" t="s">
        <v>288</v>
      </c>
      <c r="O748" t="s">
        <v>705</v>
      </c>
      <c r="P748" t="s">
        <v>454</v>
      </c>
      <c r="Q748" t="s">
        <v>526</v>
      </c>
      <c r="R748" t="s">
        <v>63</v>
      </c>
      <c r="S748" t="s">
        <v>128</v>
      </c>
      <c r="T748" t="s">
        <v>717</v>
      </c>
      <c r="U748" t="s">
        <v>718</v>
      </c>
      <c r="X748">
        <v>3</v>
      </c>
      <c r="Y748">
        <v>0</v>
      </c>
      <c r="Z748">
        <v>0</v>
      </c>
      <c r="AA748">
        <v>0</v>
      </c>
      <c r="AB748">
        <v>0</v>
      </c>
      <c r="AC748" t="s">
        <v>47</v>
      </c>
      <c r="AD748">
        <f>+VLOOKUP(T748,items!$A$2:$D$1255,4,0)</f>
        <v>0</v>
      </c>
      <c r="AE748">
        <f>+VLOOKUP(T748,Tabla1[],5,0)</f>
        <v>0</v>
      </c>
      <c r="AF748">
        <f t="shared" si="11"/>
        <v>5</v>
      </c>
    </row>
    <row r="749" spans="1:32" x14ac:dyDescent="0.25">
      <c r="A749">
        <v>93758</v>
      </c>
      <c r="B749" t="s">
        <v>2034</v>
      </c>
      <c r="C749" t="s">
        <v>75</v>
      </c>
      <c r="D749">
        <v>0</v>
      </c>
      <c r="F749" t="s">
        <v>205</v>
      </c>
      <c r="G749" t="s">
        <v>205</v>
      </c>
      <c r="H749" t="s">
        <v>2035</v>
      </c>
      <c r="I749" t="s">
        <v>2036</v>
      </c>
      <c r="J749" t="s">
        <v>2037</v>
      </c>
      <c r="K749" t="s">
        <v>2038</v>
      </c>
      <c r="L749" t="s">
        <v>2039</v>
      </c>
      <c r="M749" t="s">
        <v>323</v>
      </c>
      <c r="N749" t="s">
        <v>288</v>
      </c>
      <c r="O749" t="s">
        <v>705</v>
      </c>
      <c r="P749" t="s">
        <v>454</v>
      </c>
      <c r="Q749" t="s">
        <v>526</v>
      </c>
      <c r="R749" t="s">
        <v>63</v>
      </c>
      <c r="S749" t="s">
        <v>128</v>
      </c>
      <c r="T749" t="s">
        <v>826</v>
      </c>
      <c r="U749" t="s">
        <v>2040</v>
      </c>
      <c r="V749" t="s">
        <v>2041</v>
      </c>
      <c r="X749">
        <v>1</v>
      </c>
      <c r="Y749">
        <v>4030</v>
      </c>
      <c r="Z749">
        <v>0</v>
      </c>
      <c r="AA749">
        <v>3500</v>
      </c>
      <c r="AB749">
        <v>0</v>
      </c>
      <c r="AC749" t="s">
        <v>47</v>
      </c>
      <c r="AD749">
        <f>+VLOOKUP(T749,items!$A$2:$D$1255,4,0)</f>
        <v>0</v>
      </c>
      <c r="AE749">
        <f>+VLOOKUP(T749,Tabla1[],5,0)</f>
        <v>0</v>
      </c>
      <c r="AF749">
        <f t="shared" si="11"/>
        <v>5</v>
      </c>
    </row>
    <row r="750" spans="1:32" x14ac:dyDescent="0.25">
      <c r="A750">
        <v>93759</v>
      </c>
      <c r="B750" t="s">
        <v>2042</v>
      </c>
      <c r="C750" t="s">
        <v>33</v>
      </c>
      <c r="D750">
        <v>0</v>
      </c>
      <c r="F750" t="s">
        <v>205</v>
      </c>
      <c r="G750" t="s">
        <v>288</v>
      </c>
      <c r="H750" t="s">
        <v>2043</v>
      </c>
      <c r="I750" t="s">
        <v>37</v>
      </c>
      <c r="J750" t="s">
        <v>2044</v>
      </c>
      <c r="K750" t="s">
        <v>2045</v>
      </c>
      <c r="L750" t="s">
        <v>37</v>
      </c>
      <c r="M750" t="s">
        <v>292</v>
      </c>
      <c r="N750" t="s">
        <v>292</v>
      </c>
      <c r="O750" t="s">
        <v>454</v>
      </c>
      <c r="P750" t="s">
        <v>526</v>
      </c>
      <c r="Q750" t="s">
        <v>526</v>
      </c>
      <c r="R750" t="s">
        <v>43</v>
      </c>
      <c r="S750" t="s">
        <v>1243</v>
      </c>
      <c r="T750" t="s">
        <v>2046</v>
      </c>
      <c r="U750" t="s">
        <v>2047</v>
      </c>
      <c r="X750">
        <v>4</v>
      </c>
      <c r="Y750">
        <v>0</v>
      </c>
      <c r="Z750">
        <v>0</v>
      </c>
      <c r="AA750">
        <v>0</v>
      </c>
      <c r="AB750">
        <v>332000</v>
      </c>
      <c r="AC750" t="s">
        <v>47</v>
      </c>
      <c r="AD750">
        <f>+VLOOKUP(T750,items!$A$2:$D$1255,4,0)</f>
        <v>0</v>
      </c>
      <c r="AE750">
        <f>+VLOOKUP(T750,Tabla1[],5,0)</f>
        <v>0</v>
      </c>
      <c r="AF750">
        <f t="shared" si="11"/>
        <v>5</v>
      </c>
    </row>
    <row r="751" spans="1:32" x14ac:dyDescent="0.25">
      <c r="A751">
        <v>93764</v>
      </c>
      <c r="B751" t="s">
        <v>2048</v>
      </c>
      <c r="C751" t="s">
        <v>33</v>
      </c>
      <c r="D751">
        <v>0</v>
      </c>
      <c r="F751" t="s">
        <v>205</v>
      </c>
      <c r="G751" t="s">
        <v>323</v>
      </c>
      <c r="H751" t="s">
        <v>2049</v>
      </c>
      <c r="I751" t="s">
        <v>37</v>
      </c>
      <c r="J751" t="s">
        <v>2050</v>
      </c>
      <c r="K751" t="s">
        <v>2051</v>
      </c>
      <c r="L751" t="s">
        <v>2052</v>
      </c>
      <c r="M751" t="s">
        <v>705</v>
      </c>
      <c r="N751" t="s">
        <v>705</v>
      </c>
      <c r="O751" t="s">
        <v>293</v>
      </c>
      <c r="P751" t="s">
        <v>294</v>
      </c>
      <c r="Q751" t="s">
        <v>294</v>
      </c>
      <c r="R751" t="s">
        <v>127</v>
      </c>
      <c r="S751" t="s">
        <v>88</v>
      </c>
      <c r="T751" t="s">
        <v>429</v>
      </c>
      <c r="U751" t="s">
        <v>430</v>
      </c>
      <c r="X751">
        <v>1</v>
      </c>
      <c r="Y751">
        <v>0</v>
      </c>
      <c r="Z751">
        <v>0</v>
      </c>
      <c r="AA751">
        <v>0</v>
      </c>
      <c r="AB751">
        <v>165467</v>
      </c>
      <c r="AC751" t="s">
        <v>47</v>
      </c>
      <c r="AD751">
        <f>+VLOOKUP(T751,items!$A$2:$D$1255,4,0)</f>
        <v>0</v>
      </c>
      <c r="AE751">
        <f>+VLOOKUP(T751,Tabla1[],5,0)</f>
        <v>0</v>
      </c>
      <c r="AF751">
        <f t="shared" si="11"/>
        <v>5</v>
      </c>
    </row>
    <row r="752" spans="1:32" x14ac:dyDescent="0.25">
      <c r="A752">
        <v>93764</v>
      </c>
      <c r="B752" t="s">
        <v>2048</v>
      </c>
      <c r="C752" t="s">
        <v>33</v>
      </c>
      <c r="D752">
        <v>0</v>
      </c>
      <c r="F752" t="s">
        <v>205</v>
      </c>
      <c r="G752" t="s">
        <v>323</v>
      </c>
      <c r="H752" t="s">
        <v>2049</v>
      </c>
      <c r="I752" t="s">
        <v>37</v>
      </c>
      <c r="J752" t="s">
        <v>2050</v>
      </c>
      <c r="K752" t="s">
        <v>2051</v>
      </c>
      <c r="L752" t="s">
        <v>2052</v>
      </c>
      <c r="M752" t="s">
        <v>705</v>
      </c>
      <c r="N752" t="s">
        <v>705</v>
      </c>
      <c r="O752" t="s">
        <v>293</v>
      </c>
      <c r="P752" t="s">
        <v>294</v>
      </c>
      <c r="Q752" t="s">
        <v>294</v>
      </c>
      <c r="R752" t="s">
        <v>127</v>
      </c>
      <c r="S752" t="s">
        <v>88</v>
      </c>
      <c r="T752" t="s">
        <v>2053</v>
      </c>
      <c r="U752" t="s">
        <v>2054</v>
      </c>
      <c r="X752">
        <v>10</v>
      </c>
      <c r="Y752">
        <v>0</v>
      </c>
      <c r="Z752">
        <v>0</v>
      </c>
      <c r="AA752">
        <v>0</v>
      </c>
      <c r="AB752">
        <v>540000</v>
      </c>
      <c r="AC752" t="s">
        <v>47</v>
      </c>
      <c r="AD752">
        <f>+VLOOKUP(T752,items!$A$2:$D$1255,4,0)</f>
        <v>0</v>
      </c>
      <c r="AE752">
        <f>+VLOOKUP(T752,Tabla1[],5,0)</f>
        <v>0</v>
      </c>
      <c r="AF752">
        <f t="shared" si="11"/>
        <v>5</v>
      </c>
    </row>
    <row r="753" spans="1:32" x14ac:dyDescent="0.25">
      <c r="A753">
        <v>93764</v>
      </c>
      <c r="B753" t="s">
        <v>2048</v>
      </c>
      <c r="C753" t="s">
        <v>33</v>
      </c>
      <c r="D753">
        <v>0</v>
      </c>
      <c r="F753" t="s">
        <v>205</v>
      </c>
      <c r="G753" t="s">
        <v>323</v>
      </c>
      <c r="H753" t="s">
        <v>2049</v>
      </c>
      <c r="I753" t="s">
        <v>37</v>
      </c>
      <c r="J753" t="s">
        <v>2050</v>
      </c>
      <c r="K753" t="s">
        <v>2051</v>
      </c>
      <c r="L753" t="s">
        <v>2052</v>
      </c>
      <c r="M753" t="s">
        <v>705</v>
      </c>
      <c r="N753" t="s">
        <v>705</v>
      </c>
      <c r="O753" t="s">
        <v>293</v>
      </c>
      <c r="P753" t="s">
        <v>294</v>
      </c>
      <c r="Q753" t="s">
        <v>294</v>
      </c>
      <c r="R753" t="s">
        <v>127</v>
      </c>
      <c r="S753" t="s">
        <v>88</v>
      </c>
      <c r="T753" t="s">
        <v>2055</v>
      </c>
      <c r="U753" t="s">
        <v>2056</v>
      </c>
      <c r="X753">
        <v>4</v>
      </c>
      <c r="Y753">
        <v>0</v>
      </c>
      <c r="Z753">
        <v>0</v>
      </c>
      <c r="AA753">
        <v>0</v>
      </c>
      <c r="AB753">
        <v>65520</v>
      </c>
      <c r="AC753" t="s">
        <v>47</v>
      </c>
      <c r="AD753">
        <f>+VLOOKUP(T753,items!$A$2:$D$1255,4,0)</f>
        <v>0</v>
      </c>
      <c r="AE753">
        <f>+VLOOKUP(T753,Tabla1[],5,0)</f>
        <v>0</v>
      </c>
      <c r="AF753">
        <f t="shared" si="11"/>
        <v>5</v>
      </c>
    </row>
    <row r="754" spans="1:32" x14ac:dyDescent="0.25">
      <c r="A754">
        <v>93764</v>
      </c>
      <c r="B754" t="s">
        <v>2048</v>
      </c>
      <c r="C754" t="s">
        <v>33</v>
      </c>
      <c r="D754">
        <v>0</v>
      </c>
      <c r="F754" t="s">
        <v>205</v>
      </c>
      <c r="G754" t="s">
        <v>323</v>
      </c>
      <c r="H754" t="s">
        <v>2049</v>
      </c>
      <c r="I754" t="s">
        <v>37</v>
      </c>
      <c r="J754" t="s">
        <v>2050</v>
      </c>
      <c r="K754" t="s">
        <v>2051</v>
      </c>
      <c r="L754" t="s">
        <v>2052</v>
      </c>
      <c r="M754" t="s">
        <v>705</v>
      </c>
      <c r="N754" t="s">
        <v>705</v>
      </c>
      <c r="O754" t="s">
        <v>293</v>
      </c>
      <c r="P754" t="s">
        <v>294</v>
      </c>
      <c r="Q754" t="s">
        <v>294</v>
      </c>
      <c r="R754" t="s">
        <v>127</v>
      </c>
      <c r="S754" t="s">
        <v>88</v>
      </c>
      <c r="T754" t="s">
        <v>2057</v>
      </c>
      <c r="U754" t="s">
        <v>2058</v>
      </c>
      <c r="X754">
        <v>40</v>
      </c>
      <c r="Y754">
        <v>0</v>
      </c>
      <c r="Z754">
        <v>0</v>
      </c>
      <c r="AA754">
        <v>0</v>
      </c>
      <c r="AB754">
        <v>288000</v>
      </c>
      <c r="AC754" t="s">
        <v>47</v>
      </c>
      <c r="AD754">
        <f>+VLOOKUP(T754,items!$A$2:$D$1255,4,0)</f>
        <v>0</v>
      </c>
      <c r="AE754">
        <f>+VLOOKUP(T754,Tabla1[],5,0)</f>
        <v>0</v>
      </c>
      <c r="AF754">
        <f t="shared" si="11"/>
        <v>5</v>
      </c>
    </row>
    <row r="755" spans="1:32" x14ac:dyDescent="0.25">
      <c r="A755">
        <v>93768</v>
      </c>
      <c r="B755" t="s">
        <v>1690</v>
      </c>
      <c r="C755" t="s">
        <v>75</v>
      </c>
      <c r="D755">
        <v>0</v>
      </c>
      <c r="F755" t="s">
        <v>205</v>
      </c>
      <c r="G755" t="s">
        <v>205</v>
      </c>
      <c r="H755" t="s">
        <v>2059</v>
      </c>
      <c r="I755" t="s">
        <v>37</v>
      </c>
      <c r="J755" t="s">
        <v>2060</v>
      </c>
      <c r="K755" t="s">
        <v>2061</v>
      </c>
      <c r="L755" t="s">
        <v>37</v>
      </c>
      <c r="M755" t="s">
        <v>784</v>
      </c>
      <c r="N755" t="s">
        <v>784</v>
      </c>
      <c r="O755" t="s">
        <v>288</v>
      </c>
      <c r="P755" t="s">
        <v>705</v>
      </c>
      <c r="Q755" t="s">
        <v>705</v>
      </c>
      <c r="R755" t="s">
        <v>43</v>
      </c>
      <c r="S755" t="s">
        <v>164</v>
      </c>
      <c r="T755" t="s">
        <v>1694</v>
      </c>
      <c r="U755" t="s">
        <v>1168</v>
      </c>
      <c r="X755">
        <v>12.5</v>
      </c>
      <c r="Y755">
        <v>0</v>
      </c>
      <c r="Z755">
        <v>0</v>
      </c>
      <c r="AA755">
        <v>0</v>
      </c>
      <c r="AB755">
        <v>657500</v>
      </c>
      <c r="AC755" t="s">
        <v>47</v>
      </c>
      <c r="AD755">
        <f>+VLOOKUP(T755,items!$A$2:$D$1255,4,0)</f>
        <v>0</v>
      </c>
      <c r="AE755">
        <f>+VLOOKUP(T755,Tabla1[],5,0)</f>
        <v>0</v>
      </c>
      <c r="AF755">
        <f t="shared" si="11"/>
        <v>5</v>
      </c>
    </row>
    <row r="756" spans="1:32" x14ac:dyDescent="0.25">
      <c r="A756">
        <v>93772</v>
      </c>
      <c r="B756" t="s">
        <v>2062</v>
      </c>
      <c r="C756" t="s">
        <v>33</v>
      </c>
      <c r="D756">
        <v>0</v>
      </c>
      <c r="F756" t="s">
        <v>205</v>
      </c>
      <c r="G756" t="s">
        <v>1584</v>
      </c>
      <c r="H756" t="s">
        <v>2063</v>
      </c>
      <c r="I756" t="s">
        <v>37</v>
      </c>
      <c r="J756" t="s">
        <v>2064</v>
      </c>
      <c r="K756" t="s">
        <v>2065</v>
      </c>
      <c r="L756" t="s">
        <v>2066</v>
      </c>
      <c r="M756" t="s">
        <v>293</v>
      </c>
      <c r="N756" t="s">
        <v>293</v>
      </c>
      <c r="O756" t="s">
        <v>835</v>
      </c>
      <c r="P756" t="s">
        <v>227</v>
      </c>
      <c r="Q756" t="s">
        <v>324</v>
      </c>
      <c r="R756" t="s">
        <v>127</v>
      </c>
      <c r="S756" t="s">
        <v>108</v>
      </c>
      <c r="T756" t="s">
        <v>550</v>
      </c>
      <c r="U756" t="s">
        <v>551</v>
      </c>
      <c r="W756" t="s">
        <v>111</v>
      </c>
      <c r="X756">
        <v>1</v>
      </c>
      <c r="Y756">
        <v>0</v>
      </c>
      <c r="Z756">
        <v>0</v>
      </c>
      <c r="AA756">
        <v>0</v>
      </c>
      <c r="AB756">
        <v>501558</v>
      </c>
      <c r="AC756" t="s">
        <v>47</v>
      </c>
      <c r="AD756">
        <f>+VLOOKUP(T756,items!$A$2:$D$1255,4,0)</f>
        <v>0</v>
      </c>
      <c r="AE756">
        <f>+VLOOKUP(T756,Tabla1[],5,0)</f>
        <v>0</v>
      </c>
      <c r="AF756">
        <f t="shared" si="11"/>
        <v>6</v>
      </c>
    </row>
    <row r="757" spans="1:32" x14ac:dyDescent="0.25">
      <c r="A757">
        <v>93772</v>
      </c>
      <c r="B757" t="s">
        <v>2062</v>
      </c>
      <c r="C757" t="s">
        <v>33</v>
      </c>
      <c r="D757">
        <v>0</v>
      </c>
      <c r="F757" t="s">
        <v>205</v>
      </c>
      <c r="G757" t="s">
        <v>1584</v>
      </c>
      <c r="H757" t="s">
        <v>2063</v>
      </c>
      <c r="I757" t="s">
        <v>37</v>
      </c>
      <c r="J757" t="s">
        <v>2064</v>
      </c>
      <c r="K757" t="s">
        <v>2065</v>
      </c>
      <c r="L757" t="s">
        <v>2066</v>
      </c>
      <c r="M757" t="s">
        <v>293</v>
      </c>
      <c r="N757" t="s">
        <v>293</v>
      </c>
      <c r="O757" t="s">
        <v>835</v>
      </c>
      <c r="P757" t="s">
        <v>227</v>
      </c>
      <c r="Q757" t="s">
        <v>324</v>
      </c>
      <c r="R757" t="s">
        <v>127</v>
      </c>
      <c r="S757" t="s">
        <v>108</v>
      </c>
      <c r="T757" t="s">
        <v>1069</v>
      </c>
      <c r="U757" t="s">
        <v>1070</v>
      </c>
      <c r="W757" t="s">
        <v>111</v>
      </c>
      <c r="X757">
        <v>1</v>
      </c>
      <c r="Y757">
        <v>0</v>
      </c>
      <c r="Z757">
        <v>0</v>
      </c>
      <c r="AA757">
        <v>0</v>
      </c>
      <c r="AB757">
        <v>4128560</v>
      </c>
      <c r="AC757" t="s">
        <v>47</v>
      </c>
      <c r="AD757" t="str">
        <f>+VLOOKUP(T757,items!$A$2:$D$1255,4,0)</f>
        <v>MUEBLES</v>
      </c>
      <c r="AE757">
        <f>+VLOOKUP(T757,Tabla1[],5,0)</f>
        <v>0</v>
      </c>
      <c r="AF757">
        <f t="shared" si="11"/>
        <v>6</v>
      </c>
    </row>
    <row r="758" spans="1:32" x14ac:dyDescent="0.25">
      <c r="A758">
        <v>93772</v>
      </c>
      <c r="B758" t="s">
        <v>2062</v>
      </c>
      <c r="C758" t="s">
        <v>33</v>
      </c>
      <c r="D758">
        <v>0</v>
      </c>
      <c r="F758" t="s">
        <v>205</v>
      </c>
      <c r="G758" t="s">
        <v>1584</v>
      </c>
      <c r="H758" t="s">
        <v>2063</v>
      </c>
      <c r="I758" t="s">
        <v>37</v>
      </c>
      <c r="J758" t="s">
        <v>2064</v>
      </c>
      <c r="K758" t="s">
        <v>2065</v>
      </c>
      <c r="L758" t="s">
        <v>2066</v>
      </c>
      <c r="M758" t="s">
        <v>293</v>
      </c>
      <c r="N758" t="s">
        <v>293</v>
      </c>
      <c r="O758" t="s">
        <v>835</v>
      </c>
      <c r="P758" t="s">
        <v>227</v>
      </c>
      <c r="Q758" t="s">
        <v>324</v>
      </c>
      <c r="R758" t="s">
        <v>127</v>
      </c>
      <c r="S758" t="s">
        <v>108</v>
      </c>
      <c r="T758" t="s">
        <v>2067</v>
      </c>
      <c r="U758" t="s">
        <v>2068</v>
      </c>
      <c r="V758" t="s">
        <v>313</v>
      </c>
      <c r="W758" t="s">
        <v>111</v>
      </c>
      <c r="X758">
        <v>6</v>
      </c>
      <c r="Y758">
        <v>0</v>
      </c>
      <c r="Z758">
        <v>0</v>
      </c>
      <c r="AA758">
        <v>0</v>
      </c>
      <c r="AB758">
        <v>6288672</v>
      </c>
      <c r="AC758" t="s">
        <v>47</v>
      </c>
      <c r="AD758" t="str">
        <f>+VLOOKUP(T758,items!$A$2:$D$1255,4,0)</f>
        <v>MUEBLES</v>
      </c>
      <c r="AE758">
        <f>+VLOOKUP(T758,Tabla1[],5,0)</f>
        <v>0</v>
      </c>
      <c r="AF758">
        <f t="shared" si="11"/>
        <v>6</v>
      </c>
    </row>
    <row r="759" spans="1:32" x14ac:dyDescent="0.25">
      <c r="A759">
        <v>93772</v>
      </c>
      <c r="B759" t="s">
        <v>2062</v>
      </c>
      <c r="C759" t="s">
        <v>33</v>
      </c>
      <c r="D759">
        <v>0</v>
      </c>
      <c r="F759" t="s">
        <v>205</v>
      </c>
      <c r="G759" t="s">
        <v>1584</v>
      </c>
      <c r="H759" t="s">
        <v>2063</v>
      </c>
      <c r="I759" t="s">
        <v>37</v>
      </c>
      <c r="J759" t="s">
        <v>2064</v>
      </c>
      <c r="K759" t="s">
        <v>2065</v>
      </c>
      <c r="L759" t="s">
        <v>2066</v>
      </c>
      <c r="M759" t="s">
        <v>293</v>
      </c>
      <c r="N759" t="s">
        <v>293</v>
      </c>
      <c r="O759" t="s">
        <v>835</v>
      </c>
      <c r="P759" t="s">
        <v>227</v>
      </c>
      <c r="Q759" t="s">
        <v>324</v>
      </c>
      <c r="R759" t="s">
        <v>127</v>
      </c>
      <c r="S759" t="s">
        <v>108</v>
      </c>
      <c r="T759" t="s">
        <v>2069</v>
      </c>
      <c r="U759" t="s">
        <v>2070</v>
      </c>
      <c r="V759" t="s">
        <v>702</v>
      </c>
      <c r="W759" t="s">
        <v>111</v>
      </c>
      <c r="X759">
        <v>1</v>
      </c>
      <c r="Y759">
        <v>0</v>
      </c>
      <c r="Z759">
        <v>0</v>
      </c>
      <c r="AA759">
        <v>0</v>
      </c>
      <c r="AB759">
        <v>2599969</v>
      </c>
      <c r="AC759" t="s">
        <v>47</v>
      </c>
      <c r="AD759">
        <f>+VLOOKUP(T759,items!$A$2:$D$1255,4,0)</f>
        <v>0</v>
      </c>
      <c r="AE759">
        <f>+VLOOKUP(T759,Tabla1[],5,0)</f>
        <v>0</v>
      </c>
      <c r="AF759">
        <f t="shared" si="11"/>
        <v>6</v>
      </c>
    </row>
    <row r="760" spans="1:32" x14ac:dyDescent="0.25">
      <c r="A760">
        <v>93772</v>
      </c>
      <c r="B760" t="s">
        <v>2062</v>
      </c>
      <c r="C760" t="s">
        <v>33</v>
      </c>
      <c r="D760">
        <v>0</v>
      </c>
      <c r="F760" t="s">
        <v>205</v>
      </c>
      <c r="G760" t="s">
        <v>1584</v>
      </c>
      <c r="H760" t="s">
        <v>2063</v>
      </c>
      <c r="I760" t="s">
        <v>37</v>
      </c>
      <c r="J760" t="s">
        <v>2064</v>
      </c>
      <c r="K760" t="s">
        <v>2065</v>
      </c>
      <c r="L760" t="s">
        <v>2066</v>
      </c>
      <c r="M760" t="s">
        <v>293</v>
      </c>
      <c r="N760" t="s">
        <v>293</v>
      </c>
      <c r="O760" t="s">
        <v>835</v>
      </c>
      <c r="P760" t="s">
        <v>227</v>
      </c>
      <c r="Q760" t="s">
        <v>324</v>
      </c>
      <c r="R760" t="s">
        <v>127</v>
      </c>
      <c r="S760" t="s">
        <v>108</v>
      </c>
      <c r="T760" t="s">
        <v>314</v>
      </c>
      <c r="U760" t="s">
        <v>315</v>
      </c>
      <c r="X760">
        <v>1</v>
      </c>
      <c r="Y760">
        <v>0</v>
      </c>
      <c r="Z760">
        <v>0</v>
      </c>
      <c r="AA760">
        <v>0</v>
      </c>
      <c r="AB760">
        <v>160000</v>
      </c>
      <c r="AC760" t="s">
        <v>47</v>
      </c>
      <c r="AD760">
        <f>+VLOOKUP(T760,items!$A$2:$D$1255,4,0)</f>
        <v>0</v>
      </c>
      <c r="AE760">
        <f>+VLOOKUP(T760,Tabla1[],5,0)</f>
        <v>0</v>
      </c>
      <c r="AF760">
        <f t="shared" si="11"/>
        <v>6</v>
      </c>
    </row>
    <row r="761" spans="1:32" x14ac:dyDescent="0.25">
      <c r="A761">
        <v>93791</v>
      </c>
      <c r="B761" t="s">
        <v>2071</v>
      </c>
      <c r="C761" t="s">
        <v>75</v>
      </c>
      <c r="D761">
        <v>0</v>
      </c>
      <c r="F761" t="s">
        <v>205</v>
      </c>
      <c r="G761" t="s">
        <v>784</v>
      </c>
      <c r="H761" t="s">
        <v>2072</v>
      </c>
      <c r="I761" t="s">
        <v>37</v>
      </c>
      <c r="J761" t="s">
        <v>2073</v>
      </c>
      <c r="K761" t="s">
        <v>2074</v>
      </c>
      <c r="L761" t="s">
        <v>2075</v>
      </c>
      <c r="M761" t="s">
        <v>288</v>
      </c>
      <c r="N761" t="s">
        <v>288</v>
      </c>
      <c r="O761" t="s">
        <v>705</v>
      </c>
      <c r="P761" t="s">
        <v>293</v>
      </c>
      <c r="Q761" t="s">
        <v>454</v>
      </c>
      <c r="R761" t="s">
        <v>63</v>
      </c>
      <c r="S761" t="s">
        <v>108</v>
      </c>
      <c r="T761" t="s">
        <v>2076</v>
      </c>
      <c r="U761" t="s">
        <v>2077</v>
      </c>
      <c r="X761">
        <v>3</v>
      </c>
      <c r="Y761">
        <v>0</v>
      </c>
      <c r="Z761">
        <v>0</v>
      </c>
      <c r="AA761">
        <v>0</v>
      </c>
      <c r="AB761">
        <v>0</v>
      </c>
      <c r="AC761" t="s">
        <v>47</v>
      </c>
      <c r="AD761">
        <f>+VLOOKUP(T761,items!$A$2:$D$1255,4,0)</f>
        <v>0</v>
      </c>
      <c r="AE761">
        <f>+VLOOKUP(T761,Tabla1[],5,0)</f>
        <v>0</v>
      </c>
      <c r="AF761">
        <f t="shared" si="11"/>
        <v>5</v>
      </c>
    </row>
    <row r="762" spans="1:32" x14ac:dyDescent="0.25">
      <c r="A762">
        <v>93796</v>
      </c>
      <c r="B762" t="s">
        <v>2008</v>
      </c>
      <c r="C762" t="s">
        <v>1065</v>
      </c>
      <c r="D762">
        <v>0</v>
      </c>
      <c r="F762" t="s">
        <v>205</v>
      </c>
      <c r="G762" t="s">
        <v>205</v>
      </c>
      <c r="H762" t="s">
        <v>2078</v>
      </c>
      <c r="I762" t="s">
        <v>37</v>
      </c>
      <c r="J762" t="s">
        <v>37</v>
      </c>
      <c r="K762" t="s">
        <v>2079</v>
      </c>
      <c r="L762" t="s">
        <v>2080</v>
      </c>
      <c r="M762" t="s">
        <v>784</v>
      </c>
      <c r="N762" t="s">
        <v>784</v>
      </c>
      <c r="O762" t="s">
        <v>357</v>
      </c>
      <c r="P762" t="s">
        <v>207</v>
      </c>
      <c r="Q762" t="s">
        <v>208</v>
      </c>
      <c r="R762" t="s">
        <v>127</v>
      </c>
      <c r="S762" t="s">
        <v>44</v>
      </c>
      <c r="T762" t="s">
        <v>540</v>
      </c>
      <c r="U762" t="s">
        <v>541</v>
      </c>
      <c r="V762" t="s">
        <v>1349</v>
      </c>
      <c r="X762">
        <v>1</v>
      </c>
      <c r="Y762">
        <v>0</v>
      </c>
      <c r="Z762">
        <v>0</v>
      </c>
      <c r="AA762">
        <v>0</v>
      </c>
      <c r="AB762">
        <v>10061317</v>
      </c>
      <c r="AC762" t="s">
        <v>47</v>
      </c>
      <c r="AD762">
        <f>+VLOOKUP(T762,items!$A$2:$D$1255,4,0)</f>
        <v>0</v>
      </c>
      <c r="AE762">
        <f>+VLOOKUP(T762,Tabla1[],5,0)</f>
        <v>0</v>
      </c>
      <c r="AF762">
        <f t="shared" si="11"/>
        <v>6</v>
      </c>
    </row>
    <row r="763" spans="1:32" x14ac:dyDescent="0.25">
      <c r="A763">
        <v>93799</v>
      </c>
      <c r="B763" t="s">
        <v>1891</v>
      </c>
      <c r="C763" t="s">
        <v>75</v>
      </c>
      <c r="D763">
        <v>0</v>
      </c>
      <c r="F763" t="s">
        <v>205</v>
      </c>
      <c r="G763" t="s">
        <v>207</v>
      </c>
      <c r="H763" t="s">
        <v>2081</v>
      </c>
      <c r="I763" t="s">
        <v>2082</v>
      </c>
      <c r="J763" t="s">
        <v>2083</v>
      </c>
      <c r="K763" t="s">
        <v>2084</v>
      </c>
      <c r="L763" t="s">
        <v>37</v>
      </c>
      <c r="M763" t="s">
        <v>208</v>
      </c>
      <c r="N763" t="s">
        <v>2085</v>
      </c>
      <c r="O763" t="s">
        <v>2086</v>
      </c>
      <c r="P763" t="s">
        <v>371</v>
      </c>
      <c r="Q763" t="s">
        <v>375</v>
      </c>
      <c r="R763" t="s">
        <v>764</v>
      </c>
      <c r="S763" t="s">
        <v>346</v>
      </c>
      <c r="T763" t="s">
        <v>1799</v>
      </c>
      <c r="U763" t="s">
        <v>2087</v>
      </c>
      <c r="V763" t="s">
        <v>2088</v>
      </c>
      <c r="W763" t="s">
        <v>93</v>
      </c>
      <c r="X763">
        <v>1</v>
      </c>
      <c r="Y763">
        <v>0</v>
      </c>
      <c r="Z763">
        <v>0</v>
      </c>
      <c r="AA763">
        <v>0</v>
      </c>
      <c r="AB763">
        <v>0</v>
      </c>
      <c r="AC763" t="s">
        <v>47</v>
      </c>
      <c r="AD763">
        <f>+VLOOKUP(T763,items!$A$2:$D$1255,4,0)</f>
        <v>0</v>
      </c>
      <c r="AE763">
        <f>+VLOOKUP(T763,Tabla1[],5,0)</f>
        <v>0</v>
      </c>
      <c r="AF763">
        <f t="shared" si="11"/>
        <v>9</v>
      </c>
    </row>
    <row r="764" spans="1:32" x14ac:dyDescent="0.25">
      <c r="A764">
        <v>93799</v>
      </c>
      <c r="B764" t="s">
        <v>1891</v>
      </c>
      <c r="C764" t="s">
        <v>75</v>
      </c>
      <c r="D764">
        <v>0</v>
      </c>
      <c r="F764" t="s">
        <v>205</v>
      </c>
      <c r="G764" t="s">
        <v>207</v>
      </c>
      <c r="H764" t="s">
        <v>2081</v>
      </c>
      <c r="I764" t="s">
        <v>2082</v>
      </c>
      <c r="J764" t="s">
        <v>2083</v>
      </c>
      <c r="K764" t="s">
        <v>2084</v>
      </c>
      <c r="L764" t="s">
        <v>37</v>
      </c>
      <c r="M764" t="s">
        <v>208</v>
      </c>
      <c r="N764" t="s">
        <v>2085</v>
      </c>
      <c r="O764" t="s">
        <v>2086</v>
      </c>
      <c r="P764" t="s">
        <v>371</v>
      </c>
      <c r="Q764" t="s">
        <v>375</v>
      </c>
      <c r="R764" t="s">
        <v>764</v>
      </c>
      <c r="S764" t="s">
        <v>346</v>
      </c>
      <c r="T764" t="s">
        <v>429</v>
      </c>
      <c r="U764" t="s">
        <v>430</v>
      </c>
      <c r="X764">
        <v>5</v>
      </c>
      <c r="Y764">
        <v>0</v>
      </c>
      <c r="Z764">
        <v>0</v>
      </c>
      <c r="AA764">
        <v>0</v>
      </c>
      <c r="AB764">
        <v>0</v>
      </c>
      <c r="AC764" t="s">
        <v>47</v>
      </c>
      <c r="AD764">
        <f>+VLOOKUP(T764,items!$A$2:$D$1255,4,0)</f>
        <v>0</v>
      </c>
      <c r="AE764">
        <f>+VLOOKUP(T764,Tabla1[],5,0)</f>
        <v>0</v>
      </c>
      <c r="AF764">
        <f t="shared" si="11"/>
        <v>9</v>
      </c>
    </row>
    <row r="765" spans="1:32" x14ac:dyDescent="0.25">
      <c r="A765">
        <v>93799</v>
      </c>
      <c r="B765" t="s">
        <v>1891</v>
      </c>
      <c r="C765" t="s">
        <v>75</v>
      </c>
      <c r="D765">
        <v>0</v>
      </c>
      <c r="F765" t="s">
        <v>205</v>
      </c>
      <c r="G765" t="s">
        <v>207</v>
      </c>
      <c r="H765" t="s">
        <v>2081</v>
      </c>
      <c r="I765" t="s">
        <v>2082</v>
      </c>
      <c r="J765" t="s">
        <v>2083</v>
      </c>
      <c r="K765" t="s">
        <v>2084</v>
      </c>
      <c r="L765" t="s">
        <v>37</v>
      </c>
      <c r="M765" t="s">
        <v>208</v>
      </c>
      <c r="N765" t="s">
        <v>2085</v>
      </c>
      <c r="O765" t="s">
        <v>2086</v>
      </c>
      <c r="P765" t="s">
        <v>371</v>
      </c>
      <c r="Q765" t="s">
        <v>375</v>
      </c>
      <c r="R765" t="s">
        <v>764</v>
      </c>
      <c r="S765" t="s">
        <v>346</v>
      </c>
      <c r="T765" t="s">
        <v>2089</v>
      </c>
      <c r="U765" t="s">
        <v>2090</v>
      </c>
      <c r="X765">
        <v>1</v>
      </c>
      <c r="Y765">
        <v>0</v>
      </c>
      <c r="Z765">
        <v>0</v>
      </c>
      <c r="AA765">
        <v>0</v>
      </c>
      <c r="AB765">
        <v>0</v>
      </c>
      <c r="AC765" t="s">
        <v>47</v>
      </c>
      <c r="AD765">
        <f>+VLOOKUP(T765,items!$A$2:$D$1255,4,0)</f>
        <v>0</v>
      </c>
      <c r="AE765">
        <f>+VLOOKUP(T765,Tabla1[],5,0)</f>
        <v>0</v>
      </c>
      <c r="AF765">
        <f t="shared" si="11"/>
        <v>9</v>
      </c>
    </row>
    <row r="766" spans="1:32" x14ac:dyDescent="0.25">
      <c r="A766">
        <v>93799</v>
      </c>
      <c r="B766" t="s">
        <v>1891</v>
      </c>
      <c r="C766" t="s">
        <v>75</v>
      </c>
      <c r="D766">
        <v>0</v>
      </c>
      <c r="F766" t="s">
        <v>205</v>
      </c>
      <c r="G766" t="s">
        <v>207</v>
      </c>
      <c r="H766" t="s">
        <v>2081</v>
      </c>
      <c r="I766" t="s">
        <v>2082</v>
      </c>
      <c r="J766" t="s">
        <v>2083</v>
      </c>
      <c r="K766" t="s">
        <v>2084</v>
      </c>
      <c r="L766" t="s">
        <v>37</v>
      </c>
      <c r="M766" t="s">
        <v>208</v>
      </c>
      <c r="N766" t="s">
        <v>2085</v>
      </c>
      <c r="O766" t="s">
        <v>2086</v>
      </c>
      <c r="P766" t="s">
        <v>371</v>
      </c>
      <c r="Q766" t="s">
        <v>375</v>
      </c>
      <c r="R766" t="s">
        <v>764</v>
      </c>
      <c r="S766" t="s">
        <v>346</v>
      </c>
      <c r="T766" t="s">
        <v>433</v>
      </c>
      <c r="U766" t="s">
        <v>434</v>
      </c>
      <c r="W766" t="s">
        <v>117</v>
      </c>
      <c r="X766">
        <v>1</v>
      </c>
      <c r="Y766">
        <v>4840</v>
      </c>
      <c r="Z766">
        <v>0</v>
      </c>
      <c r="AA766">
        <v>500</v>
      </c>
      <c r="AB766">
        <v>0</v>
      </c>
      <c r="AC766" t="s">
        <v>47</v>
      </c>
      <c r="AD766">
        <f>+VLOOKUP(T766,items!$A$2:$D$1255,4,0)</f>
        <v>0</v>
      </c>
      <c r="AE766">
        <f>+VLOOKUP(T766,Tabla1[],5,0)</f>
        <v>0</v>
      </c>
      <c r="AF766">
        <f t="shared" si="11"/>
        <v>9</v>
      </c>
    </row>
    <row r="767" spans="1:32" x14ac:dyDescent="0.25">
      <c r="A767">
        <v>93799</v>
      </c>
      <c r="B767" t="s">
        <v>1891</v>
      </c>
      <c r="C767" t="s">
        <v>75</v>
      </c>
      <c r="D767">
        <v>0</v>
      </c>
      <c r="F767" t="s">
        <v>205</v>
      </c>
      <c r="G767" t="s">
        <v>207</v>
      </c>
      <c r="H767" t="s">
        <v>2081</v>
      </c>
      <c r="I767" t="s">
        <v>2082</v>
      </c>
      <c r="J767" t="s">
        <v>2083</v>
      </c>
      <c r="K767" t="s">
        <v>2084</v>
      </c>
      <c r="L767" t="s">
        <v>37</v>
      </c>
      <c r="M767" t="s">
        <v>208</v>
      </c>
      <c r="N767" t="s">
        <v>2085</v>
      </c>
      <c r="O767" t="s">
        <v>2086</v>
      </c>
      <c r="P767" t="s">
        <v>371</v>
      </c>
      <c r="Q767" t="s">
        <v>375</v>
      </c>
      <c r="R767" t="s">
        <v>764</v>
      </c>
      <c r="S767" t="s">
        <v>346</v>
      </c>
      <c r="T767" t="s">
        <v>347</v>
      </c>
      <c r="U767" t="s">
        <v>348</v>
      </c>
      <c r="W767" t="s">
        <v>465</v>
      </c>
      <c r="X767">
        <v>1</v>
      </c>
      <c r="Y767">
        <v>2635</v>
      </c>
      <c r="Z767">
        <v>0</v>
      </c>
      <c r="AA767">
        <v>0</v>
      </c>
      <c r="AB767">
        <v>0</v>
      </c>
      <c r="AC767" t="s">
        <v>47</v>
      </c>
      <c r="AD767">
        <f>+VLOOKUP(T767,items!$A$2:$D$1255,4,0)</f>
        <v>0</v>
      </c>
      <c r="AE767">
        <f>+VLOOKUP(T767,Tabla1[],5,0)</f>
        <v>0</v>
      </c>
      <c r="AF767">
        <f t="shared" si="11"/>
        <v>9</v>
      </c>
    </row>
    <row r="768" spans="1:32" x14ac:dyDescent="0.25">
      <c r="A768">
        <v>93799</v>
      </c>
      <c r="B768" t="s">
        <v>1891</v>
      </c>
      <c r="C768" t="s">
        <v>75</v>
      </c>
      <c r="D768">
        <v>0</v>
      </c>
      <c r="F768" t="s">
        <v>205</v>
      </c>
      <c r="G768" t="s">
        <v>207</v>
      </c>
      <c r="H768" t="s">
        <v>2081</v>
      </c>
      <c r="I768" t="s">
        <v>2082</v>
      </c>
      <c r="J768" t="s">
        <v>2083</v>
      </c>
      <c r="K768" t="s">
        <v>2084</v>
      </c>
      <c r="L768" t="s">
        <v>37</v>
      </c>
      <c r="M768" t="s">
        <v>208</v>
      </c>
      <c r="N768" t="s">
        <v>2085</v>
      </c>
      <c r="O768" t="s">
        <v>2086</v>
      </c>
      <c r="P768" t="s">
        <v>371</v>
      </c>
      <c r="Q768" t="s">
        <v>375</v>
      </c>
      <c r="R768" t="s">
        <v>764</v>
      </c>
      <c r="S768" t="s">
        <v>346</v>
      </c>
      <c r="T768" t="s">
        <v>2091</v>
      </c>
      <c r="U768" t="s">
        <v>2092</v>
      </c>
      <c r="V768" t="s">
        <v>2088</v>
      </c>
      <c r="W768" t="s">
        <v>93</v>
      </c>
      <c r="X768">
        <v>1</v>
      </c>
      <c r="Y768">
        <v>3500</v>
      </c>
      <c r="Z768">
        <v>2400</v>
      </c>
      <c r="AA768">
        <v>0</v>
      </c>
      <c r="AB768">
        <v>0</v>
      </c>
      <c r="AC768" t="s">
        <v>47</v>
      </c>
      <c r="AD768" t="str">
        <f>+VLOOKUP(T768,items!$A$2:$D$1255,4,0)</f>
        <v>FLEXIZIPP</v>
      </c>
      <c r="AE768">
        <f>+VLOOKUP(T768,Tabla1[],5,0)</f>
        <v>0</v>
      </c>
      <c r="AF768">
        <f t="shared" si="11"/>
        <v>9</v>
      </c>
    </row>
    <row r="769" spans="1:32" x14ac:dyDescent="0.25">
      <c r="A769">
        <v>93799</v>
      </c>
      <c r="B769" t="s">
        <v>1891</v>
      </c>
      <c r="C769" t="s">
        <v>75</v>
      </c>
      <c r="D769">
        <v>0</v>
      </c>
      <c r="F769" t="s">
        <v>205</v>
      </c>
      <c r="G769" t="s">
        <v>207</v>
      </c>
      <c r="H769" t="s">
        <v>2081</v>
      </c>
      <c r="I769" t="s">
        <v>2082</v>
      </c>
      <c r="J769" t="s">
        <v>2083</v>
      </c>
      <c r="K769" t="s">
        <v>2084</v>
      </c>
      <c r="L769" t="s">
        <v>37</v>
      </c>
      <c r="M769" t="s">
        <v>208</v>
      </c>
      <c r="N769" t="s">
        <v>2085</v>
      </c>
      <c r="O769" t="s">
        <v>2086</v>
      </c>
      <c r="P769" t="s">
        <v>371</v>
      </c>
      <c r="Q769" t="s">
        <v>375</v>
      </c>
      <c r="R769" t="s">
        <v>764</v>
      </c>
      <c r="S769" t="s">
        <v>346</v>
      </c>
      <c r="T769" t="s">
        <v>2093</v>
      </c>
      <c r="U769" t="s">
        <v>2094</v>
      </c>
      <c r="X769">
        <v>1</v>
      </c>
      <c r="Y769">
        <v>0</v>
      </c>
      <c r="Z769">
        <v>0</v>
      </c>
      <c r="AA769">
        <v>0</v>
      </c>
      <c r="AB769">
        <v>0</v>
      </c>
      <c r="AC769" t="s">
        <v>47</v>
      </c>
      <c r="AD769">
        <f>+VLOOKUP(T769,items!$A$2:$D$1255,4,0)</f>
        <v>0</v>
      </c>
      <c r="AE769">
        <f>+VLOOKUP(T769,Tabla1[],5,0)</f>
        <v>0</v>
      </c>
      <c r="AF769">
        <f t="shared" si="11"/>
        <v>9</v>
      </c>
    </row>
    <row r="770" spans="1:32" x14ac:dyDescent="0.25">
      <c r="A770">
        <v>93799</v>
      </c>
      <c r="B770" t="s">
        <v>1891</v>
      </c>
      <c r="C770" t="s">
        <v>75</v>
      </c>
      <c r="D770">
        <v>0</v>
      </c>
      <c r="F770" t="s">
        <v>205</v>
      </c>
      <c r="G770" t="s">
        <v>207</v>
      </c>
      <c r="H770" t="s">
        <v>2081</v>
      </c>
      <c r="I770" t="s">
        <v>2082</v>
      </c>
      <c r="J770" t="s">
        <v>2083</v>
      </c>
      <c r="K770" t="s">
        <v>2084</v>
      </c>
      <c r="L770" t="s">
        <v>37</v>
      </c>
      <c r="M770" t="s">
        <v>208</v>
      </c>
      <c r="N770" t="s">
        <v>2085</v>
      </c>
      <c r="O770" t="s">
        <v>2086</v>
      </c>
      <c r="P770" t="s">
        <v>371</v>
      </c>
      <c r="Q770" t="s">
        <v>375</v>
      </c>
      <c r="R770" t="s">
        <v>764</v>
      </c>
      <c r="S770" t="s">
        <v>346</v>
      </c>
      <c r="T770" t="s">
        <v>367</v>
      </c>
      <c r="U770" t="s">
        <v>368</v>
      </c>
      <c r="W770" t="s">
        <v>93</v>
      </c>
      <c r="X770">
        <v>1</v>
      </c>
      <c r="Y770">
        <v>3500</v>
      </c>
      <c r="Z770">
        <v>0</v>
      </c>
      <c r="AA770">
        <v>3750</v>
      </c>
      <c r="AB770">
        <v>0</v>
      </c>
      <c r="AC770" t="s">
        <v>47</v>
      </c>
      <c r="AD770" t="str">
        <f>+VLOOKUP(T770,items!$A$2:$D$1255,4,0)</f>
        <v>PERGOLA</v>
      </c>
      <c r="AE770" t="str">
        <f>+VLOOKUP(T770,Tabla1[],5,0)</f>
        <v>MAXI PERGOLAM</v>
      </c>
      <c r="AF770">
        <f t="shared" ref="AF770:AF833" si="12">+MONTH(O770)</f>
        <v>9</v>
      </c>
    </row>
    <row r="771" spans="1:32" x14ac:dyDescent="0.25">
      <c r="A771">
        <v>93799</v>
      </c>
      <c r="B771" t="s">
        <v>1891</v>
      </c>
      <c r="C771" t="s">
        <v>75</v>
      </c>
      <c r="D771">
        <v>0</v>
      </c>
      <c r="F771" t="s">
        <v>205</v>
      </c>
      <c r="G771" t="s">
        <v>207</v>
      </c>
      <c r="H771" t="s">
        <v>2081</v>
      </c>
      <c r="I771" t="s">
        <v>2082</v>
      </c>
      <c r="J771" t="s">
        <v>2083</v>
      </c>
      <c r="K771" t="s">
        <v>2084</v>
      </c>
      <c r="L771" t="s">
        <v>37</v>
      </c>
      <c r="M771" t="s">
        <v>208</v>
      </c>
      <c r="N771" t="s">
        <v>2085</v>
      </c>
      <c r="O771" t="s">
        <v>2086</v>
      </c>
      <c r="P771" t="s">
        <v>371</v>
      </c>
      <c r="Q771" t="s">
        <v>375</v>
      </c>
      <c r="R771" t="s">
        <v>764</v>
      </c>
      <c r="S771" t="s">
        <v>346</v>
      </c>
      <c r="T771" t="s">
        <v>613</v>
      </c>
      <c r="U771" t="s">
        <v>614</v>
      </c>
      <c r="V771" t="s">
        <v>1349</v>
      </c>
      <c r="W771" t="s">
        <v>93</v>
      </c>
      <c r="X771">
        <v>1</v>
      </c>
      <c r="Y771">
        <v>3700</v>
      </c>
      <c r="Z771">
        <v>0</v>
      </c>
      <c r="AA771">
        <v>3600</v>
      </c>
      <c r="AB771">
        <v>0</v>
      </c>
      <c r="AC771" t="s">
        <v>47</v>
      </c>
      <c r="AD771" t="str">
        <f>+VLOOKUP(T771,items!$A$2:$D$1255,4,0)</f>
        <v>PERGOLA</v>
      </c>
      <c r="AE771" t="str">
        <f>+VLOOKUP(T771,Tabla1[],5,0)</f>
        <v>PERGOLITE</v>
      </c>
      <c r="AF771">
        <f t="shared" si="12"/>
        <v>9</v>
      </c>
    </row>
    <row r="772" spans="1:32" x14ac:dyDescent="0.25">
      <c r="A772">
        <v>93799</v>
      </c>
      <c r="B772" t="s">
        <v>1891</v>
      </c>
      <c r="C772" t="s">
        <v>75</v>
      </c>
      <c r="D772">
        <v>0</v>
      </c>
      <c r="F772" t="s">
        <v>205</v>
      </c>
      <c r="G772" t="s">
        <v>207</v>
      </c>
      <c r="H772" t="s">
        <v>2081</v>
      </c>
      <c r="I772" t="s">
        <v>2082</v>
      </c>
      <c r="J772" t="s">
        <v>2083</v>
      </c>
      <c r="K772" t="s">
        <v>2084</v>
      </c>
      <c r="L772" t="s">
        <v>37</v>
      </c>
      <c r="M772" t="s">
        <v>208</v>
      </c>
      <c r="N772" t="s">
        <v>2085</v>
      </c>
      <c r="O772" t="s">
        <v>2086</v>
      </c>
      <c r="P772" t="s">
        <v>371</v>
      </c>
      <c r="Q772" t="s">
        <v>375</v>
      </c>
      <c r="R772" t="s">
        <v>764</v>
      </c>
      <c r="S772" t="s">
        <v>346</v>
      </c>
      <c r="T772" t="s">
        <v>918</v>
      </c>
      <c r="U772" t="s">
        <v>919</v>
      </c>
      <c r="W772" t="s">
        <v>1434</v>
      </c>
      <c r="X772">
        <v>1</v>
      </c>
      <c r="Y772">
        <v>0</v>
      </c>
      <c r="Z772">
        <v>0</v>
      </c>
      <c r="AA772">
        <v>250</v>
      </c>
      <c r="AB772">
        <v>0</v>
      </c>
      <c r="AC772" t="s">
        <v>47</v>
      </c>
      <c r="AD772">
        <f>+VLOOKUP(T772,items!$A$2:$D$1255,4,0)</f>
        <v>0</v>
      </c>
      <c r="AE772">
        <f>+VLOOKUP(T772,Tabla1[],5,0)</f>
        <v>0</v>
      </c>
      <c r="AF772">
        <f t="shared" si="12"/>
        <v>9</v>
      </c>
    </row>
    <row r="773" spans="1:32" x14ac:dyDescent="0.25">
      <c r="A773">
        <v>93799</v>
      </c>
      <c r="B773" t="s">
        <v>1891</v>
      </c>
      <c r="C773" t="s">
        <v>75</v>
      </c>
      <c r="D773">
        <v>0</v>
      </c>
      <c r="F773" t="s">
        <v>205</v>
      </c>
      <c r="G773" t="s">
        <v>207</v>
      </c>
      <c r="H773" t="s">
        <v>2081</v>
      </c>
      <c r="I773" t="s">
        <v>2082</v>
      </c>
      <c r="J773" t="s">
        <v>2083</v>
      </c>
      <c r="K773" t="s">
        <v>2084</v>
      </c>
      <c r="L773" t="s">
        <v>37</v>
      </c>
      <c r="M773" t="s">
        <v>208</v>
      </c>
      <c r="N773" t="s">
        <v>2085</v>
      </c>
      <c r="O773" t="s">
        <v>2086</v>
      </c>
      <c r="P773" t="s">
        <v>371</v>
      </c>
      <c r="Q773" t="s">
        <v>375</v>
      </c>
      <c r="R773" t="s">
        <v>764</v>
      </c>
      <c r="S773" t="s">
        <v>346</v>
      </c>
      <c r="T773" t="s">
        <v>1978</v>
      </c>
      <c r="U773" t="s">
        <v>1979</v>
      </c>
      <c r="W773" t="s">
        <v>111</v>
      </c>
      <c r="X773">
        <v>2</v>
      </c>
      <c r="Y773">
        <v>0</v>
      </c>
      <c r="Z773">
        <v>0</v>
      </c>
      <c r="AA773">
        <v>0</v>
      </c>
      <c r="AB773">
        <v>0</v>
      </c>
      <c r="AC773" t="s">
        <v>47</v>
      </c>
      <c r="AD773">
        <f>+VLOOKUP(T773,items!$A$2:$D$1255,4,0)</f>
        <v>0</v>
      </c>
      <c r="AE773">
        <f>+VLOOKUP(T773,Tabla1[],5,0)</f>
        <v>0</v>
      </c>
      <c r="AF773">
        <f t="shared" si="12"/>
        <v>9</v>
      </c>
    </row>
    <row r="774" spans="1:32" x14ac:dyDescent="0.25">
      <c r="A774">
        <v>93799</v>
      </c>
      <c r="B774" t="s">
        <v>1891</v>
      </c>
      <c r="C774" t="s">
        <v>75</v>
      </c>
      <c r="D774">
        <v>0</v>
      </c>
      <c r="F774" t="s">
        <v>205</v>
      </c>
      <c r="G774" t="s">
        <v>207</v>
      </c>
      <c r="H774" t="s">
        <v>2081</v>
      </c>
      <c r="I774" t="s">
        <v>2082</v>
      </c>
      <c r="J774" t="s">
        <v>2083</v>
      </c>
      <c r="K774" t="s">
        <v>2084</v>
      </c>
      <c r="L774" t="s">
        <v>37</v>
      </c>
      <c r="M774" t="s">
        <v>208</v>
      </c>
      <c r="N774" t="s">
        <v>2085</v>
      </c>
      <c r="O774" t="s">
        <v>2086</v>
      </c>
      <c r="P774" t="s">
        <v>371</v>
      </c>
      <c r="Q774" t="s">
        <v>375</v>
      </c>
      <c r="R774" t="s">
        <v>764</v>
      </c>
      <c r="S774" t="s">
        <v>346</v>
      </c>
      <c r="T774" t="s">
        <v>2095</v>
      </c>
      <c r="U774" t="s">
        <v>2096</v>
      </c>
      <c r="W774" t="s">
        <v>1434</v>
      </c>
      <c r="X774">
        <v>4</v>
      </c>
      <c r="Y774">
        <v>0</v>
      </c>
      <c r="Z774">
        <v>0</v>
      </c>
      <c r="AA774">
        <v>500</v>
      </c>
      <c r="AB774">
        <v>0</v>
      </c>
      <c r="AC774" t="s">
        <v>47</v>
      </c>
      <c r="AD774">
        <f>+VLOOKUP(T774,items!$A$2:$D$1255,4,0)</f>
        <v>0</v>
      </c>
      <c r="AE774">
        <f>+VLOOKUP(T774,Tabla1[],5,0)</f>
        <v>0</v>
      </c>
      <c r="AF774">
        <f t="shared" si="12"/>
        <v>9</v>
      </c>
    </row>
    <row r="775" spans="1:32" x14ac:dyDescent="0.25">
      <c r="A775">
        <v>93799</v>
      </c>
      <c r="B775" t="s">
        <v>1891</v>
      </c>
      <c r="C775" t="s">
        <v>75</v>
      </c>
      <c r="D775">
        <v>0</v>
      </c>
      <c r="F775" t="s">
        <v>205</v>
      </c>
      <c r="G775" t="s">
        <v>207</v>
      </c>
      <c r="H775" t="s">
        <v>2081</v>
      </c>
      <c r="I775" t="s">
        <v>2082</v>
      </c>
      <c r="J775" t="s">
        <v>2083</v>
      </c>
      <c r="K775" t="s">
        <v>2084</v>
      </c>
      <c r="L775" t="s">
        <v>37</v>
      </c>
      <c r="M775" t="s">
        <v>208</v>
      </c>
      <c r="N775" t="s">
        <v>2085</v>
      </c>
      <c r="O775" t="s">
        <v>2086</v>
      </c>
      <c r="P775" t="s">
        <v>371</v>
      </c>
      <c r="Q775" t="s">
        <v>375</v>
      </c>
      <c r="R775" t="s">
        <v>764</v>
      </c>
      <c r="S775" t="s">
        <v>346</v>
      </c>
      <c r="T775" t="s">
        <v>2097</v>
      </c>
      <c r="U775" t="s">
        <v>2098</v>
      </c>
      <c r="W775" t="s">
        <v>465</v>
      </c>
      <c r="X775">
        <v>2</v>
      </c>
      <c r="Y775">
        <v>2635</v>
      </c>
      <c r="Z775">
        <v>2800</v>
      </c>
      <c r="AA775">
        <v>0</v>
      </c>
      <c r="AB775">
        <v>0</v>
      </c>
      <c r="AC775" t="s">
        <v>47</v>
      </c>
      <c r="AD775">
        <f>+VLOOKUP(T775,items!$A$2:$D$1255,4,0)</f>
        <v>0</v>
      </c>
      <c r="AE775">
        <f>+VLOOKUP(T775,Tabla1[],5,0)</f>
        <v>0</v>
      </c>
      <c r="AF775">
        <f t="shared" si="12"/>
        <v>9</v>
      </c>
    </row>
    <row r="776" spans="1:32" x14ac:dyDescent="0.25">
      <c r="A776">
        <v>93799</v>
      </c>
      <c r="B776" t="s">
        <v>1891</v>
      </c>
      <c r="C776" t="s">
        <v>75</v>
      </c>
      <c r="D776">
        <v>0</v>
      </c>
      <c r="F776" t="s">
        <v>205</v>
      </c>
      <c r="G776" t="s">
        <v>207</v>
      </c>
      <c r="H776" t="s">
        <v>2081</v>
      </c>
      <c r="I776" t="s">
        <v>2082</v>
      </c>
      <c r="J776" t="s">
        <v>2083</v>
      </c>
      <c r="K776" t="s">
        <v>2084</v>
      </c>
      <c r="L776" t="s">
        <v>37</v>
      </c>
      <c r="M776" t="s">
        <v>208</v>
      </c>
      <c r="N776" t="s">
        <v>2085</v>
      </c>
      <c r="O776" t="s">
        <v>2086</v>
      </c>
      <c r="P776" t="s">
        <v>371</v>
      </c>
      <c r="Q776" t="s">
        <v>375</v>
      </c>
      <c r="R776" t="s">
        <v>764</v>
      </c>
      <c r="S776" t="s">
        <v>346</v>
      </c>
      <c r="T776" t="s">
        <v>2099</v>
      </c>
      <c r="U776" t="s">
        <v>2100</v>
      </c>
      <c r="V776" t="s">
        <v>244</v>
      </c>
      <c r="W776" t="s">
        <v>117</v>
      </c>
      <c r="X776">
        <v>1</v>
      </c>
      <c r="Y776">
        <v>4840</v>
      </c>
      <c r="Z776">
        <v>0</v>
      </c>
      <c r="AA776">
        <v>2410</v>
      </c>
      <c r="AB776">
        <v>0</v>
      </c>
      <c r="AC776" t="s">
        <v>47</v>
      </c>
      <c r="AD776" t="str">
        <f>+VLOOKUP(T776,items!$A$2:$D$1255,4,0)</f>
        <v>PERGOLA</v>
      </c>
      <c r="AE776" t="str">
        <f>+VLOOKUP(T776,Tabla1[],5,0)</f>
        <v>PLUS</v>
      </c>
      <c r="AF776">
        <f t="shared" si="12"/>
        <v>9</v>
      </c>
    </row>
    <row r="777" spans="1:32" x14ac:dyDescent="0.25">
      <c r="A777">
        <v>93799</v>
      </c>
      <c r="B777" t="s">
        <v>1891</v>
      </c>
      <c r="C777" t="s">
        <v>75</v>
      </c>
      <c r="D777">
        <v>0</v>
      </c>
      <c r="F777" t="s">
        <v>205</v>
      </c>
      <c r="G777" t="s">
        <v>207</v>
      </c>
      <c r="H777" t="s">
        <v>2081</v>
      </c>
      <c r="I777" t="s">
        <v>2082</v>
      </c>
      <c r="J777" t="s">
        <v>2083</v>
      </c>
      <c r="K777" t="s">
        <v>2084</v>
      </c>
      <c r="L777" t="s">
        <v>37</v>
      </c>
      <c r="M777" t="s">
        <v>208</v>
      </c>
      <c r="N777" t="s">
        <v>2085</v>
      </c>
      <c r="O777" t="s">
        <v>2086</v>
      </c>
      <c r="P777" t="s">
        <v>371</v>
      </c>
      <c r="Q777" t="s">
        <v>375</v>
      </c>
      <c r="R777" t="s">
        <v>764</v>
      </c>
      <c r="S777" t="s">
        <v>346</v>
      </c>
      <c r="T777" t="s">
        <v>2101</v>
      </c>
      <c r="U777" t="s">
        <v>2102</v>
      </c>
      <c r="V777" t="s">
        <v>194</v>
      </c>
      <c r="W777" t="s">
        <v>465</v>
      </c>
      <c r="X777">
        <v>1</v>
      </c>
      <c r="Y777">
        <v>2635</v>
      </c>
      <c r="Z777">
        <v>0</v>
      </c>
      <c r="AA777">
        <v>7639</v>
      </c>
      <c r="AB777">
        <v>0</v>
      </c>
      <c r="AC777" t="s">
        <v>47</v>
      </c>
      <c r="AD777" t="str">
        <f>+VLOOKUP(T777,items!$A$2:$D$1255,4,0)</f>
        <v>PERGOLA</v>
      </c>
      <c r="AE777" t="str">
        <f>+VLOOKUP(T777,Tabla1[],5,0)</f>
        <v>PERGOTEK ROMANO</v>
      </c>
      <c r="AF777">
        <f t="shared" si="12"/>
        <v>9</v>
      </c>
    </row>
    <row r="778" spans="1:32" x14ac:dyDescent="0.25">
      <c r="A778">
        <v>93799</v>
      </c>
      <c r="B778" t="s">
        <v>1891</v>
      </c>
      <c r="C778" t="s">
        <v>75</v>
      </c>
      <c r="D778">
        <v>0</v>
      </c>
      <c r="F778" t="s">
        <v>205</v>
      </c>
      <c r="G778" t="s">
        <v>207</v>
      </c>
      <c r="H778" t="s">
        <v>2081</v>
      </c>
      <c r="I778" t="s">
        <v>2082</v>
      </c>
      <c r="J778" t="s">
        <v>2083</v>
      </c>
      <c r="K778" t="s">
        <v>2084</v>
      </c>
      <c r="L778" t="s">
        <v>37</v>
      </c>
      <c r="M778" t="s">
        <v>208</v>
      </c>
      <c r="N778" t="s">
        <v>2085</v>
      </c>
      <c r="O778" t="s">
        <v>2086</v>
      </c>
      <c r="P778" t="s">
        <v>371</v>
      </c>
      <c r="Q778" t="s">
        <v>375</v>
      </c>
      <c r="R778" t="s">
        <v>764</v>
      </c>
      <c r="S778" t="s">
        <v>346</v>
      </c>
      <c r="T778" t="s">
        <v>1805</v>
      </c>
      <c r="U778" t="s">
        <v>1806</v>
      </c>
      <c r="X778">
        <v>3</v>
      </c>
      <c r="Y778">
        <v>3600</v>
      </c>
      <c r="Z778">
        <v>0</v>
      </c>
      <c r="AA778">
        <v>0</v>
      </c>
      <c r="AB778">
        <v>0</v>
      </c>
      <c r="AC778" t="s">
        <v>47</v>
      </c>
      <c r="AD778">
        <f>+VLOOKUP(T778,items!$A$2:$D$1255,4,0)</f>
        <v>0</v>
      </c>
      <c r="AE778">
        <f>+VLOOKUP(T778,Tabla1[],5,0)</f>
        <v>0</v>
      </c>
      <c r="AF778">
        <f t="shared" si="12"/>
        <v>9</v>
      </c>
    </row>
    <row r="779" spans="1:32" x14ac:dyDescent="0.25">
      <c r="A779">
        <v>93799</v>
      </c>
      <c r="B779" t="s">
        <v>1891</v>
      </c>
      <c r="C779" t="s">
        <v>75</v>
      </c>
      <c r="D779">
        <v>0</v>
      </c>
      <c r="F779" t="s">
        <v>205</v>
      </c>
      <c r="G779" t="s">
        <v>207</v>
      </c>
      <c r="H779" t="s">
        <v>2081</v>
      </c>
      <c r="I779" t="s">
        <v>2082</v>
      </c>
      <c r="J779" t="s">
        <v>2083</v>
      </c>
      <c r="K779" t="s">
        <v>2084</v>
      </c>
      <c r="L779" t="s">
        <v>37</v>
      </c>
      <c r="M779" t="s">
        <v>208</v>
      </c>
      <c r="N779" t="s">
        <v>2085</v>
      </c>
      <c r="O779" t="s">
        <v>2086</v>
      </c>
      <c r="P779" t="s">
        <v>371</v>
      </c>
      <c r="Q779" t="s">
        <v>375</v>
      </c>
      <c r="R779" t="s">
        <v>764</v>
      </c>
      <c r="S779" t="s">
        <v>346</v>
      </c>
      <c r="T779" t="s">
        <v>1805</v>
      </c>
      <c r="U779" t="s">
        <v>1806</v>
      </c>
      <c r="X779">
        <v>8</v>
      </c>
      <c r="Y779">
        <v>2400</v>
      </c>
      <c r="Z779">
        <v>0</v>
      </c>
      <c r="AA779">
        <v>0</v>
      </c>
      <c r="AB779">
        <v>0</v>
      </c>
      <c r="AC779" t="s">
        <v>47</v>
      </c>
      <c r="AD779">
        <f>+VLOOKUP(T779,items!$A$2:$D$1255,4,0)</f>
        <v>0</v>
      </c>
      <c r="AE779">
        <f>+VLOOKUP(T779,Tabla1[],5,0)</f>
        <v>0</v>
      </c>
      <c r="AF779">
        <f t="shared" si="12"/>
        <v>9</v>
      </c>
    </row>
    <row r="780" spans="1:32" x14ac:dyDescent="0.25">
      <c r="A780">
        <v>93799</v>
      </c>
      <c r="B780" t="s">
        <v>1891</v>
      </c>
      <c r="C780" t="s">
        <v>75</v>
      </c>
      <c r="D780">
        <v>0</v>
      </c>
      <c r="F780" t="s">
        <v>205</v>
      </c>
      <c r="G780" t="s">
        <v>207</v>
      </c>
      <c r="H780" t="s">
        <v>2081</v>
      </c>
      <c r="I780" t="s">
        <v>2082</v>
      </c>
      <c r="J780" t="s">
        <v>2083</v>
      </c>
      <c r="K780" t="s">
        <v>2084</v>
      </c>
      <c r="L780" t="s">
        <v>37</v>
      </c>
      <c r="M780" t="s">
        <v>208</v>
      </c>
      <c r="N780" t="s">
        <v>2085</v>
      </c>
      <c r="O780" t="s">
        <v>2086</v>
      </c>
      <c r="P780" t="s">
        <v>371</v>
      </c>
      <c r="Q780" t="s">
        <v>375</v>
      </c>
      <c r="R780" t="s">
        <v>764</v>
      </c>
      <c r="S780" t="s">
        <v>346</v>
      </c>
      <c r="T780" t="s">
        <v>1805</v>
      </c>
      <c r="U780" t="s">
        <v>1806</v>
      </c>
      <c r="X780">
        <v>3</v>
      </c>
      <c r="Y780">
        <v>3700</v>
      </c>
      <c r="Z780">
        <v>0</v>
      </c>
      <c r="AA780">
        <v>0</v>
      </c>
      <c r="AB780">
        <v>0</v>
      </c>
      <c r="AC780" t="s">
        <v>47</v>
      </c>
      <c r="AD780">
        <f>+VLOOKUP(T780,items!$A$2:$D$1255,4,0)</f>
        <v>0</v>
      </c>
      <c r="AE780">
        <f>+VLOOKUP(T780,Tabla1[],5,0)</f>
        <v>0</v>
      </c>
      <c r="AF780">
        <f t="shared" si="12"/>
        <v>9</v>
      </c>
    </row>
    <row r="781" spans="1:32" x14ac:dyDescent="0.25">
      <c r="A781">
        <v>93799</v>
      </c>
      <c r="B781" t="s">
        <v>1891</v>
      </c>
      <c r="C781" t="s">
        <v>75</v>
      </c>
      <c r="D781">
        <v>0</v>
      </c>
      <c r="F781" t="s">
        <v>205</v>
      </c>
      <c r="G781" t="s">
        <v>207</v>
      </c>
      <c r="H781" t="s">
        <v>2081</v>
      </c>
      <c r="I781" t="s">
        <v>2082</v>
      </c>
      <c r="J781" t="s">
        <v>2083</v>
      </c>
      <c r="K781" t="s">
        <v>2084</v>
      </c>
      <c r="L781" t="s">
        <v>37</v>
      </c>
      <c r="M781" t="s">
        <v>208</v>
      </c>
      <c r="N781" t="s">
        <v>2085</v>
      </c>
      <c r="O781" t="s">
        <v>2086</v>
      </c>
      <c r="P781" t="s">
        <v>371</v>
      </c>
      <c r="Q781" t="s">
        <v>375</v>
      </c>
      <c r="R781" t="s">
        <v>764</v>
      </c>
      <c r="S781" t="s">
        <v>346</v>
      </c>
      <c r="T781" t="s">
        <v>1805</v>
      </c>
      <c r="U781" t="s">
        <v>1806</v>
      </c>
      <c r="X781">
        <v>2</v>
      </c>
      <c r="Y781">
        <v>3800</v>
      </c>
      <c r="Z781">
        <v>0</v>
      </c>
      <c r="AA781">
        <v>0</v>
      </c>
      <c r="AB781">
        <v>0</v>
      </c>
      <c r="AC781" t="s">
        <v>47</v>
      </c>
      <c r="AD781">
        <f>+VLOOKUP(T781,items!$A$2:$D$1255,4,0)</f>
        <v>0</v>
      </c>
      <c r="AE781">
        <f>+VLOOKUP(T781,Tabla1[],5,0)</f>
        <v>0</v>
      </c>
      <c r="AF781">
        <f t="shared" si="12"/>
        <v>9</v>
      </c>
    </row>
    <row r="782" spans="1:32" x14ac:dyDescent="0.25">
      <c r="A782">
        <v>93799</v>
      </c>
      <c r="B782" t="s">
        <v>1891</v>
      </c>
      <c r="C782" t="s">
        <v>75</v>
      </c>
      <c r="D782">
        <v>0</v>
      </c>
      <c r="F782" t="s">
        <v>205</v>
      </c>
      <c r="G782" t="s">
        <v>207</v>
      </c>
      <c r="H782" t="s">
        <v>2081</v>
      </c>
      <c r="I782" t="s">
        <v>2082</v>
      </c>
      <c r="J782" t="s">
        <v>2083</v>
      </c>
      <c r="K782" t="s">
        <v>2084</v>
      </c>
      <c r="L782" t="s">
        <v>37</v>
      </c>
      <c r="M782" t="s">
        <v>208</v>
      </c>
      <c r="N782" t="s">
        <v>2085</v>
      </c>
      <c r="O782" t="s">
        <v>2086</v>
      </c>
      <c r="P782" t="s">
        <v>371</v>
      </c>
      <c r="Q782" t="s">
        <v>375</v>
      </c>
      <c r="R782" t="s">
        <v>764</v>
      </c>
      <c r="S782" t="s">
        <v>346</v>
      </c>
      <c r="T782" t="s">
        <v>2103</v>
      </c>
      <c r="U782" t="s">
        <v>2104</v>
      </c>
      <c r="V782" t="s">
        <v>867</v>
      </c>
      <c r="W782" t="s">
        <v>1434</v>
      </c>
      <c r="X782">
        <v>1</v>
      </c>
      <c r="Y782">
        <v>2500</v>
      </c>
      <c r="Z782">
        <v>0</v>
      </c>
      <c r="AA782">
        <v>1500</v>
      </c>
      <c r="AB782">
        <v>0</v>
      </c>
      <c r="AC782" t="s">
        <v>47</v>
      </c>
      <c r="AD782" t="str">
        <f>+VLOOKUP(T782,items!$A$2:$D$1255,4,0)</f>
        <v>SOMBRALINA</v>
      </c>
      <c r="AE782" t="str">
        <f>+VLOOKUP(T782,Tabla1[],5,0)</f>
        <v>ELECTRICA-MANUAL</v>
      </c>
      <c r="AF782">
        <f t="shared" si="12"/>
        <v>9</v>
      </c>
    </row>
    <row r="783" spans="1:32" x14ac:dyDescent="0.25">
      <c r="A783">
        <v>93799</v>
      </c>
      <c r="B783" t="s">
        <v>1891</v>
      </c>
      <c r="C783" t="s">
        <v>75</v>
      </c>
      <c r="D783">
        <v>0</v>
      </c>
      <c r="F783" t="s">
        <v>205</v>
      </c>
      <c r="G783" t="s">
        <v>207</v>
      </c>
      <c r="H783" t="s">
        <v>2081</v>
      </c>
      <c r="I783" t="s">
        <v>2082</v>
      </c>
      <c r="J783" t="s">
        <v>2083</v>
      </c>
      <c r="K783" t="s">
        <v>2084</v>
      </c>
      <c r="L783" t="s">
        <v>37</v>
      </c>
      <c r="M783" t="s">
        <v>208</v>
      </c>
      <c r="N783" t="s">
        <v>2085</v>
      </c>
      <c r="O783" t="s">
        <v>2086</v>
      </c>
      <c r="P783" t="s">
        <v>371</v>
      </c>
      <c r="Q783" t="s">
        <v>375</v>
      </c>
      <c r="R783" t="s">
        <v>764</v>
      </c>
      <c r="S783" t="s">
        <v>346</v>
      </c>
      <c r="T783" t="s">
        <v>2105</v>
      </c>
      <c r="U783" t="s">
        <v>2106</v>
      </c>
      <c r="X783">
        <v>1</v>
      </c>
      <c r="Y783">
        <v>0</v>
      </c>
      <c r="Z783">
        <v>0</v>
      </c>
      <c r="AA783">
        <v>0</v>
      </c>
      <c r="AB783">
        <v>0</v>
      </c>
      <c r="AC783" t="s">
        <v>47</v>
      </c>
      <c r="AD783">
        <f>+VLOOKUP(T783,items!$A$2:$D$1255,4,0)</f>
        <v>0</v>
      </c>
      <c r="AE783">
        <f>+VLOOKUP(T783,Tabla1[],5,0)</f>
        <v>0</v>
      </c>
      <c r="AF783">
        <f t="shared" si="12"/>
        <v>9</v>
      </c>
    </row>
    <row r="784" spans="1:32" x14ac:dyDescent="0.25">
      <c r="A784">
        <v>93799</v>
      </c>
      <c r="B784" t="s">
        <v>1891</v>
      </c>
      <c r="C784" t="s">
        <v>75</v>
      </c>
      <c r="D784">
        <v>0</v>
      </c>
      <c r="F784" t="s">
        <v>205</v>
      </c>
      <c r="G784" t="s">
        <v>207</v>
      </c>
      <c r="H784" t="s">
        <v>2081</v>
      </c>
      <c r="I784" t="s">
        <v>2082</v>
      </c>
      <c r="J784" t="s">
        <v>2083</v>
      </c>
      <c r="K784" t="s">
        <v>2084</v>
      </c>
      <c r="L784" t="s">
        <v>37</v>
      </c>
      <c r="M784" t="s">
        <v>208</v>
      </c>
      <c r="N784" t="s">
        <v>2085</v>
      </c>
      <c r="O784" t="s">
        <v>2086</v>
      </c>
      <c r="P784" t="s">
        <v>371</v>
      </c>
      <c r="Q784" t="s">
        <v>375</v>
      </c>
      <c r="R784" t="s">
        <v>764</v>
      </c>
      <c r="S784" t="s">
        <v>346</v>
      </c>
      <c r="T784" t="s">
        <v>2107</v>
      </c>
      <c r="U784" t="s">
        <v>2108</v>
      </c>
      <c r="X784">
        <v>1</v>
      </c>
      <c r="Y784">
        <v>0</v>
      </c>
      <c r="Z784">
        <v>0</v>
      </c>
      <c r="AA784">
        <v>0</v>
      </c>
      <c r="AB784">
        <v>0</v>
      </c>
      <c r="AC784" t="s">
        <v>47</v>
      </c>
      <c r="AD784">
        <f>+VLOOKUP(T784,items!$A$2:$D$1255,4,0)</f>
        <v>0</v>
      </c>
      <c r="AE784">
        <f>+VLOOKUP(T784,Tabla1[],5,0)</f>
        <v>0</v>
      </c>
      <c r="AF784">
        <f t="shared" si="12"/>
        <v>9</v>
      </c>
    </row>
    <row r="785" spans="1:32" x14ac:dyDescent="0.25">
      <c r="A785">
        <v>93802</v>
      </c>
      <c r="B785" t="s">
        <v>1305</v>
      </c>
      <c r="C785" t="s">
        <v>75</v>
      </c>
      <c r="D785">
        <v>0</v>
      </c>
      <c r="F785" t="s">
        <v>784</v>
      </c>
      <c r="G785" t="s">
        <v>784</v>
      </c>
      <c r="H785" t="s">
        <v>2109</v>
      </c>
      <c r="I785" t="s">
        <v>2110</v>
      </c>
      <c r="J785" t="s">
        <v>2111</v>
      </c>
      <c r="K785" t="s">
        <v>2112</v>
      </c>
      <c r="L785" t="s">
        <v>37</v>
      </c>
      <c r="M785" t="s">
        <v>323</v>
      </c>
      <c r="N785" t="s">
        <v>292</v>
      </c>
      <c r="O785" t="s">
        <v>526</v>
      </c>
      <c r="P785" t="s">
        <v>294</v>
      </c>
      <c r="Q785" t="s">
        <v>294</v>
      </c>
      <c r="R785" t="s">
        <v>43</v>
      </c>
      <c r="S785" t="s">
        <v>164</v>
      </c>
      <c r="T785" t="s">
        <v>2113</v>
      </c>
      <c r="U785" t="s">
        <v>2114</v>
      </c>
      <c r="W785" t="s">
        <v>93</v>
      </c>
      <c r="X785">
        <v>2</v>
      </c>
      <c r="Y785">
        <v>0</v>
      </c>
      <c r="Z785">
        <v>0</v>
      </c>
      <c r="AA785">
        <v>0</v>
      </c>
      <c r="AB785">
        <v>271000</v>
      </c>
      <c r="AC785" t="s">
        <v>47</v>
      </c>
      <c r="AD785">
        <f>+VLOOKUP(T785,items!$A$2:$D$1255,4,0)</f>
        <v>0</v>
      </c>
      <c r="AE785">
        <f>+VLOOKUP(T785,Tabla1[],5,0)</f>
        <v>0</v>
      </c>
      <c r="AF785">
        <f t="shared" si="12"/>
        <v>5</v>
      </c>
    </row>
    <row r="786" spans="1:32" x14ac:dyDescent="0.25">
      <c r="A786">
        <v>93802</v>
      </c>
      <c r="B786" t="s">
        <v>1305</v>
      </c>
      <c r="C786" t="s">
        <v>75</v>
      </c>
      <c r="D786">
        <v>0</v>
      </c>
      <c r="F786" t="s">
        <v>784</v>
      </c>
      <c r="G786" t="s">
        <v>784</v>
      </c>
      <c r="H786" t="s">
        <v>2109</v>
      </c>
      <c r="I786" t="s">
        <v>2110</v>
      </c>
      <c r="J786" t="s">
        <v>2111</v>
      </c>
      <c r="K786" t="s">
        <v>2112</v>
      </c>
      <c r="L786" t="s">
        <v>37</v>
      </c>
      <c r="M786" t="s">
        <v>323</v>
      </c>
      <c r="N786" t="s">
        <v>292</v>
      </c>
      <c r="O786" t="s">
        <v>526</v>
      </c>
      <c r="P786" t="s">
        <v>294</v>
      </c>
      <c r="Q786" t="s">
        <v>294</v>
      </c>
      <c r="R786" t="s">
        <v>43</v>
      </c>
      <c r="S786" t="s">
        <v>164</v>
      </c>
      <c r="T786" t="s">
        <v>857</v>
      </c>
      <c r="U786" t="s">
        <v>858</v>
      </c>
      <c r="V786" t="s">
        <v>1609</v>
      </c>
      <c r="W786" t="s">
        <v>93</v>
      </c>
      <c r="X786">
        <v>1</v>
      </c>
      <c r="Y786">
        <v>2500</v>
      </c>
      <c r="Z786">
        <v>0</v>
      </c>
      <c r="AA786">
        <v>2000</v>
      </c>
      <c r="AB786">
        <v>1508000</v>
      </c>
      <c r="AC786" t="s">
        <v>47</v>
      </c>
      <c r="AD786" t="str">
        <f>+VLOOKUP(T786,items!$A$2:$D$1255,4,0)</f>
        <v>SOMBRALINA</v>
      </c>
      <c r="AE786" t="str">
        <f>+VLOOKUP(T786,Tabla1[],5,0)</f>
        <v>MANUAL</v>
      </c>
      <c r="AF786">
        <f t="shared" si="12"/>
        <v>5</v>
      </c>
    </row>
    <row r="787" spans="1:32" x14ac:dyDescent="0.25">
      <c r="A787">
        <v>93802</v>
      </c>
      <c r="B787" t="s">
        <v>1305</v>
      </c>
      <c r="C787" t="s">
        <v>75</v>
      </c>
      <c r="D787">
        <v>0</v>
      </c>
      <c r="F787" t="s">
        <v>784</v>
      </c>
      <c r="G787" t="s">
        <v>784</v>
      </c>
      <c r="H787" t="s">
        <v>2109</v>
      </c>
      <c r="I787" t="s">
        <v>2110</v>
      </c>
      <c r="J787" t="s">
        <v>2111</v>
      </c>
      <c r="K787" t="s">
        <v>2112</v>
      </c>
      <c r="L787" t="s">
        <v>37</v>
      </c>
      <c r="M787" t="s">
        <v>323</v>
      </c>
      <c r="N787" t="s">
        <v>292</v>
      </c>
      <c r="O787" t="s">
        <v>526</v>
      </c>
      <c r="P787" t="s">
        <v>294</v>
      </c>
      <c r="Q787" t="s">
        <v>294</v>
      </c>
      <c r="R787" t="s">
        <v>43</v>
      </c>
      <c r="S787" t="s">
        <v>164</v>
      </c>
      <c r="T787" t="s">
        <v>857</v>
      </c>
      <c r="U787" t="s">
        <v>858</v>
      </c>
      <c r="V787" t="s">
        <v>1609</v>
      </c>
      <c r="W787" t="s">
        <v>93</v>
      </c>
      <c r="X787">
        <v>1</v>
      </c>
      <c r="Y787">
        <v>3000</v>
      </c>
      <c r="Z787">
        <v>0</v>
      </c>
      <c r="AA787">
        <v>2000</v>
      </c>
      <c r="AB787">
        <v>1664000</v>
      </c>
      <c r="AC787" t="s">
        <v>47</v>
      </c>
      <c r="AD787" t="str">
        <f>+VLOOKUP(T787,items!$A$2:$D$1255,4,0)</f>
        <v>SOMBRALINA</v>
      </c>
      <c r="AE787" t="str">
        <f>+VLOOKUP(T787,Tabla1[],5,0)</f>
        <v>MANUAL</v>
      </c>
      <c r="AF787">
        <f t="shared" si="12"/>
        <v>5</v>
      </c>
    </row>
    <row r="788" spans="1:32" x14ac:dyDescent="0.25">
      <c r="A788">
        <v>93803</v>
      </c>
      <c r="B788" t="s">
        <v>2115</v>
      </c>
      <c r="C788" t="s">
        <v>33</v>
      </c>
      <c r="D788">
        <v>0</v>
      </c>
      <c r="F788" t="s">
        <v>784</v>
      </c>
      <c r="G788" t="s">
        <v>288</v>
      </c>
      <c r="H788" t="s">
        <v>2116</v>
      </c>
      <c r="I788" t="s">
        <v>37</v>
      </c>
      <c r="J788" t="s">
        <v>2117</v>
      </c>
      <c r="K788" t="s">
        <v>2118</v>
      </c>
      <c r="L788" t="s">
        <v>2119</v>
      </c>
      <c r="M788" t="s">
        <v>292</v>
      </c>
      <c r="N788" t="s">
        <v>292</v>
      </c>
      <c r="O788" t="s">
        <v>657</v>
      </c>
      <c r="P788" t="s">
        <v>658</v>
      </c>
      <c r="Q788" t="s">
        <v>866</v>
      </c>
      <c r="R788" t="s">
        <v>63</v>
      </c>
      <c r="S788" t="s">
        <v>256</v>
      </c>
      <c r="T788" t="s">
        <v>1711</v>
      </c>
      <c r="U788" t="s">
        <v>1712</v>
      </c>
      <c r="V788" t="s">
        <v>884</v>
      </c>
      <c r="X788">
        <v>1</v>
      </c>
      <c r="Y788">
        <v>0</v>
      </c>
      <c r="Z788">
        <v>0</v>
      </c>
      <c r="AA788">
        <v>0</v>
      </c>
      <c r="AB788">
        <v>1346501</v>
      </c>
      <c r="AC788" t="s">
        <v>47</v>
      </c>
      <c r="AD788">
        <f>+VLOOKUP(T788,items!$A$2:$D$1255,4,0)</f>
        <v>0</v>
      </c>
      <c r="AE788">
        <f>+VLOOKUP(T788,Tabla1[],5,0)</f>
        <v>0</v>
      </c>
      <c r="AF788">
        <f t="shared" si="12"/>
        <v>7</v>
      </c>
    </row>
    <row r="789" spans="1:32" x14ac:dyDescent="0.25">
      <c r="A789">
        <v>93803</v>
      </c>
      <c r="B789" t="s">
        <v>2115</v>
      </c>
      <c r="C789" t="s">
        <v>33</v>
      </c>
      <c r="D789">
        <v>0</v>
      </c>
      <c r="F789" t="s">
        <v>784</v>
      </c>
      <c r="G789" t="s">
        <v>288</v>
      </c>
      <c r="H789" t="s">
        <v>2116</v>
      </c>
      <c r="I789" t="s">
        <v>37</v>
      </c>
      <c r="J789" t="s">
        <v>2117</v>
      </c>
      <c r="K789" t="s">
        <v>2118</v>
      </c>
      <c r="L789" t="s">
        <v>2119</v>
      </c>
      <c r="M789" t="s">
        <v>292</v>
      </c>
      <c r="N789" t="s">
        <v>292</v>
      </c>
      <c r="O789" t="s">
        <v>657</v>
      </c>
      <c r="P789" t="s">
        <v>658</v>
      </c>
      <c r="Q789" t="s">
        <v>866</v>
      </c>
      <c r="R789" t="s">
        <v>63</v>
      </c>
      <c r="S789" t="s">
        <v>256</v>
      </c>
      <c r="T789" t="s">
        <v>257</v>
      </c>
      <c r="U789" t="s">
        <v>258</v>
      </c>
      <c r="V789" t="s">
        <v>259</v>
      </c>
      <c r="X789">
        <v>1</v>
      </c>
      <c r="Y789">
        <v>0</v>
      </c>
      <c r="Z789">
        <v>0</v>
      </c>
      <c r="AA789">
        <v>0</v>
      </c>
      <c r="AB789">
        <v>362093</v>
      </c>
      <c r="AC789" t="s">
        <v>47</v>
      </c>
      <c r="AD789" t="str">
        <f>+VLOOKUP(T789,items!$A$2:$D$1255,4,0)</f>
        <v>FUNDA</v>
      </c>
      <c r="AE789">
        <f>+VLOOKUP(T789,Tabla1[],5,0)</f>
        <v>0</v>
      </c>
      <c r="AF789">
        <f t="shared" si="12"/>
        <v>7</v>
      </c>
    </row>
    <row r="790" spans="1:32" x14ac:dyDescent="0.25">
      <c r="A790">
        <v>93803</v>
      </c>
      <c r="B790" t="s">
        <v>2115</v>
      </c>
      <c r="C790" t="s">
        <v>33</v>
      </c>
      <c r="D790">
        <v>0</v>
      </c>
      <c r="F790" t="s">
        <v>784</v>
      </c>
      <c r="G790" t="s">
        <v>288</v>
      </c>
      <c r="H790" t="s">
        <v>2116</v>
      </c>
      <c r="I790" t="s">
        <v>37</v>
      </c>
      <c r="J790" t="s">
        <v>2117</v>
      </c>
      <c r="K790" t="s">
        <v>2118</v>
      </c>
      <c r="L790" t="s">
        <v>2119</v>
      </c>
      <c r="M790" t="s">
        <v>292</v>
      </c>
      <c r="N790" t="s">
        <v>292</v>
      </c>
      <c r="O790" t="s">
        <v>657</v>
      </c>
      <c r="P790" t="s">
        <v>658</v>
      </c>
      <c r="Q790" t="s">
        <v>866</v>
      </c>
      <c r="R790" t="s">
        <v>63</v>
      </c>
      <c r="S790" t="s">
        <v>256</v>
      </c>
      <c r="T790" t="s">
        <v>94</v>
      </c>
      <c r="U790" t="s">
        <v>95</v>
      </c>
      <c r="X790">
        <v>1</v>
      </c>
      <c r="Y790">
        <v>0</v>
      </c>
      <c r="Z790">
        <v>0</v>
      </c>
      <c r="AA790">
        <v>0</v>
      </c>
      <c r="AB790">
        <v>40000</v>
      </c>
      <c r="AC790" t="s">
        <v>47</v>
      </c>
      <c r="AD790" t="e">
        <f>+VLOOKUP(T790,items!$A$2:$D$1255,4,0)</f>
        <v>#N/A</v>
      </c>
      <c r="AE790" t="e">
        <f>+VLOOKUP(T790,Tabla1[],5,0)</f>
        <v>#N/A</v>
      </c>
      <c r="AF790">
        <f t="shared" si="12"/>
        <v>7</v>
      </c>
    </row>
    <row r="791" spans="1:32" x14ac:dyDescent="0.25">
      <c r="A791">
        <v>93803</v>
      </c>
      <c r="B791" t="s">
        <v>2115</v>
      </c>
      <c r="C791" t="s">
        <v>33</v>
      </c>
      <c r="D791">
        <v>0</v>
      </c>
      <c r="F791" t="s">
        <v>784</v>
      </c>
      <c r="G791" t="s">
        <v>288</v>
      </c>
      <c r="H791" t="s">
        <v>2116</v>
      </c>
      <c r="I791" t="s">
        <v>37</v>
      </c>
      <c r="J791" t="s">
        <v>2117</v>
      </c>
      <c r="K791" t="s">
        <v>2118</v>
      </c>
      <c r="L791" t="s">
        <v>2119</v>
      </c>
      <c r="M791" t="s">
        <v>292</v>
      </c>
      <c r="N791" t="s">
        <v>292</v>
      </c>
      <c r="O791" t="s">
        <v>657</v>
      </c>
      <c r="P791" t="s">
        <v>658</v>
      </c>
      <c r="Q791" t="s">
        <v>866</v>
      </c>
      <c r="R791" t="s">
        <v>63</v>
      </c>
      <c r="S791" t="s">
        <v>256</v>
      </c>
      <c r="T791" t="s">
        <v>795</v>
      </c>
      <c r="U791" t="s">
        <v>796</v>
      </c>
      <c r="X791">
        <v>1</v>
      </c>
      <c r="Y791">
        <v>0</v>
      </c>
      <c r="Z791">
        <v>0</v>
      </c>
      <c r="AA791">
        <v>0</v>
      </c>
      <c r="AB791">
        <v>650000</v>
      </c>
      <c r="AC791" t="s">
        <v>47</v>
      </c>
      <c r="AD791" t="e">
        <f>+VLOOKUP(T791,items!$A$2:$D$1255,4,0)</f>
        <v>#N/A</v>
      </c>
      <c r="AE791" t="e">
        <f>+VLOOKUP(T791,Tabla1[],5,0)</f>
        <v>#N/A</v>
      </c>
      <c r="AF791">
        <f t="shared" si="12"/>
        <v>7</v>
      </c>
    </row>
    <row r="792" spans="1:32" x14ac:dyDescent="0.25">
      <c r="A792">
        <v>93806</v>
      </c>
      <c r="B792" t="s">
        <v>1286</v>
      </c>
      <c r="C792" t="s">
        <v>75</v>
      </c>
      <c r="D792">
        <v>0</v>
      </c>
      <c r="F792" t="s">
        <v>784</v>
      </c>
      <c r="G792" t="s">
        <v>784</v>
      </c>
      <c r="H792" t="s">
        <v>2120</v>
      </c>
      <c r="I792" t="s">
        <v>37</v>
      </c>
      <c r="J792" t="s">
        <v>2121</v>
      </c>
      <c r="K792" t="s">
        <v>2122</v>
      </c>
      <c r="L792" t="s">
        <v>37</v>
      </c>
      <c r="M792" t="s">
        <v>323</v>
      </c>
      <c r="N792" t="s">
        <v>323</v>
      </c>
      <c r="O792" t="s">
        <v>705</v>
      </c>
      <c r="P792" t="s">
        <v>292</v>
      </c>
      <c r="Q792" t="s">
        <v>292</v>
      </c>
      <c r="R792" t="s">
        <v>43</v>
      </c>
      <c r="S792" t="s">
        <v>164</v>
      </c>
      <c r="T792" t="s">
        <v>1290</v>
      </c>
      <c r="U792" t="s">
        <v>1291</v>
      </c>
      <c r="X792">
        <v>2</v>
      </c>
      <c r="Y792">
        <v>0</v>
      </c>
      <c r="Z792">
        <v>0</v>
      </c>
      <c r="AA792">
        <v>0</v>
      </c>
      <c r="AB792">
        <v>134454</v>
      </c>
      <c r="AC792" t="s">
        <v>47</v>
      </c>
      <c r="AD792">
        <f>+VLOOKUP(T792,items!$A$2:$D$1255,4,0)</f>
        <v>0</v>
      </c>
      <c r="AE792">
        <f>+VLOOKUP(T792,Tabla1[],5,0)</f>
        <v>0</v>
      </c>
      <c r="AF792">
        <f t="shared" si="12"/>
        <v>5</v>
      </c>
    </row>
    <row r="793" spans="1:32" x14ac:dyDescent="0.25">
      <c r="A793">
        <v>93807</v>
      </c>
      <c r="B793" t="s">
        <v>2123</v>
      </c>
      <c r="C793" t="s">
        <v>75</v>
      </c>
      <c r="D793">
        <v>0</v>
      </c>
      <c r="F793" t="s">
        <v>784</v>
      </c>
      <c r="G793" t="s">
        <v>1679</v>
      </c>
      <c r="H793" t="s">
        <v>2124</v>
      </c>
      <c r="I793" t="s">
        <v>2125</v>
      </c>
      <c r="J793" t="s">
        <v>2126</v>
      </c>
      <c r="K793" t="s">
        <v>2127</v>
      </c>
      <c r="L793" t="s">
        <v>2128</v>
      </c>
      <c r="M793" t="s">
        <v>2129</v>
      </c>
      <c r="N793" t="s">
        <v>1143</v>
      </c>
      <c r="O793" t="s">
        <v>2130</v>
      </c>
      <c r="P793" t="s">
        <v>489</v>
      </c>
      <c r="Q793" t="s">
        <v>335</v>
      </c>
      <c r="R793" t="s">
        <v>127</v>
      </c>
      <c r="S793" t="s">
        <v>44</v>
      </c>
      <c r="T793" t="s">
        <v>94</v>
      </c>
      <c r="U793" t="s">
        <v>95</v>
      </c>
      <c r="X793">
        <v>1</v>
      </c>
      <c r="Y793">
        <v>0</v>
      </c>
      <c r="Z793">
        <v>0</v>
      </c>
      <c r="AA793">
        <v>0</v>
      </c>
      <c r="AB793">
        <v>600000</v>
      </c>
      <c r="AC793" t="s">
        <v>47</v>
      </c>
      <c r="AD793" t="e">
        <f>+VLOOKUP(T793,items!$A$2:$D$1255,4,0)</f>
        <v>#N/A</v>
      </c>
      <c r="AE793" t="e">
        <f>+VLOOKUP(T793,Tabla1[],5,0)</f>
        <v>#N/A</v>
      </c>
      <c r="AF793">
        <f t="shared" si="12"/>
        <v>10</v>
      </c>
    </row>
    <row r="794" spans="1:32" x14ac:dyDescent="0.25">
      <c r="A794">
        <v>93807</v>
      </c>
      <c r="B794" t="s">
        <v>2123</v>
      </c>
      <c r="C794" t="s">
        <v>75</v>
      </c>
      <c r="D794">
        <v>0</v>
      </c>
      <c r="F794" t="s">
        <v>784</v>
      </c>
      <c r="G794" t="s">
        <v>1679</v>
      </c>
      <c r="H794" t="s">
        <v>2124</v>
      </c>
      <c r="I794" t="s">
        <v>2125</v>
      </c>
      <c r="J794" t="s">
        <v>2126</v>
      </c>
      <c r="K794" t="s">
        <v>2127</v>
      </c>
      <c r="L794" t="s">
        <v>2128</v>
      </c>
      <c r="M794" t="s">
        <v>2129</v>
      </c>
      <c r="N794" t="s">
        <v>1143</v>
      </c>
      <c r="O794" t="s">
        <v>2130</v>
      </c>
      <c r="P794" t="s">
        <v>489</v>
      </c>
      <c r="Q794" t="s">
        <v>335</v>
      </c>
      <c r="R794" t="s">
        <v>127</v>
      </c>
      <c r="S794" t="s">
        <v>44</v>
      </c>
      <c r="T794" t="s">
        <v>1022</v>
      </c>
      <c r="U794" t="s">
        <v>1023</v>
      </c>
      <c r="V794" t="s">
        <v>578</v>
      </c>
      <c r="X794">
        <v>1</v>
      </c>
      <c r="Y794">
        <v>10385</v>
      </c>
      <c r="Z794">
        <v>0</v>
      </c>
      <c r="AA794">
        <v>4000</v>
      </c>
      <c r="AB794">
        <v>5168975</v>
      </c>
      <c r="AC794" t="s">
        <v>47</v>
      </c>
      <c r="AD794">
        <f>+VLOOKUP(T794,items!$A$2:$D$1255,4,0)</f>
        <v>0</v>
      </c>
      <c r="AE794">
        <f>+VLOOKUP(T794,Tabla1[],5,0)</f>
        <v>0</v>
      </c>
      <c r="AF794">
        <f t="shared" si="12"/>
        <v>10</v>
      </c>
    </row>
    <row r="795" spans="1:32" x14ac:dyDescent="0.25">
      <c r="A795">
        <v>93813</v>
      </c>
      <c r="B795" t="s">
        <v>2131</v>
      </c>
      <c r="C795" t="s">
        <v>75</v>
      </c>
      <c r="D795">
        <v>0</v>
      </c>
      <c r="F795" t="s">
        <v>784</v>
      </c>
      <c r="G795" t="s">
        <v>852</v>
      </c>
      <c r="H795" t="s">
        <v>2132</v>
      </c>
      <c r="I795" t="s">
        <v>37</v>
      </c>
      <c r="J795" t="s">
        <v>2133</v>
      </c>
      <c r="K795" t="s">
        <v>2134</v>
      </c>
      <c r="L795" t="s">
        <v>37</v>
      </c>
      <c r="M795" t="s">
        <v>862</v>
      </c>
      <c r="N795" t="s">
        <v>862</v>
      </c>
      <c r="O795" t="s">
        <v>460</v>
      </c>
      <c r="P795" t="s">
        <v>581</v>
      </c>
      <c r="Q795" t="s">
        <v>581</v>
      </c>
      <c r="R795" t="s">
        <v>43</v>
      </c>
      <c r="S795" t="s">
        <v>164</v>
      </c>
      <c r="T795" t="s">
        <v>2135</v>
      </c>
      <c r="U795" t="s">
        <v>214</v>
      </c>
      <c r="X795">
        <v>29</v>
      </c>
      <c r="Y795">
        <v>0</v>
      </c>
      <c r="Z795">
        <v>0</v>
      </c>
      <c r="AA795">
        <v>0</v>
      </c>
      <c r="AB795">
        <v>1525400</v>
      </c>
      <c r="AC795" t="s">
        <v>47</v>
      </c>
      <c r="AD795">
        <f>+VLOOKUP(T795,items!$A$2:$D$1255,4,0)</f>
        <v>0</v>
      </c>
      <c r="AE795">
        <f>+VLOOKUP(T795,Tabla1[],5,0)</f>
        <v>0</v>
      </c>
      <c r="AF795">
        <f t="shared" si="12"/>
        <v>6</v>
      </c>
    </row>
    <row r="796" spans="1:32" x14ac:dyDescent="0.25">
      <c r="A796">
        <v>93815</v>
      </c>
      <c r="B796" t="s">
        <v>2136</v>
      </c>
      <c r="C796" t="s">
        <v>75</v>
      </c>
      <c r="D796">
        <v>0</v>
      </c>
      <c r="F796" t="s">
        <v>784</v>
      </c>
      <c r="G796" t="s">
        <v>288</v>
      </c>
      <c r="H796" t="s">
        <v>2137</v>
      </c>
      <c r="I796" t="s">
        <v>2138</v>
      </c>
      <c r="J796" t="s">
        <v>2139</v>
      </c>
      <c r="K796" t="s">
        <v>2140</v>
      </c>
      <c r="L796" t="s">
        <v>2141</v>
      </c>
      <c r="M796" t="s">
        <v>292</v>
      </c>
      <c r="N796" t="s">
        <v>293</v>
      </c>
      <c r="O796" t="s">
        <v>460</v>
      </c>
      <c r="P796" t="s">
        <v>357</v>
      </c>
      <c r="Q796" t="s">
        <v>207</v>
      </c>
      <c r="R796" t="s">
        <v>127</v>
      </c>
      <c r="S796" t="s">
        <v>128</v>
      </c>
      <c r="T796" t="s">
        <v>1117</v>
      </c>
      <c r="U796" t="s">
        <v>1118</v>
      </c>
      <c r="X796">
        <v>2</v>
      </c>
      <c r="Y796">
        <v>0</v>
      </c>
      <c r="Z796">
        <v>0</v>
      </c>
      <c r="AA796">
        <v>0</v>
      </c>
      <c r="AB796">
        <v>221000</v>
      </c>
      <c r="AC796" t="s">
        <v>47</v>
      </c>
      <c r="AD796">
        <f>+VLOOKUP(T796,items!$A$2:$D$1255,4,0)</f>
        <v>0</v>
      </c>
      <c r="AE796">
        <f>+VLOOKUP(T796,Tabla1[],5,0)</f>
        <v>0</v>
      </c>
      <c r="AF796">
        <f t="shared" si="12"/>
        <v>6</v>
      </c>
    </row>
    <row r="797" spans="1:32" x14ac:dyDescent="0.25">
      <c r="A797">
        <v>93815</v>
      </c>
      <c r="B797" t="s">
        <v>2136</v>
      </c>
      <c r="C797" t="s">
        <v>75</v>
      </c>
      <c r="D797">
        <v>0</v>
      </c>
      <c r="F797" t="s">
        <v>784</v>
      </c>
      <c r="G797" t="s">
        <v>288</v>
      </c>
      <c r="H797" t="s">
        <v>2137</v>
      </c>
      <c r="I797" t="s">
        <v>2138</v>
      </c>
      <c r="J797" t="s">
        <v>2139</v>
      </c>
      <c r="K797" t="s">
        <v>2140</v>
      </c>
      <c r="L797" t="s">
        <v>2141</v>
      </c>
      <c r="M797" t="s">
        <v>292</v>
      </c>
      <c r="N797" t="s">
        <v>293</v>
      </c>
      <c r="O797" t="s">
        <v>460</v>
      </c>
      <c r="P797" t="s">
        <v>357</v>
      </c>
      <c r="Q797" t="s">
        <v>207</v>
      </c>
      <c r="R797" t="s">
        <v>127</v>
      </c>
      <c r="S797" t="s">
        <v>128</v>
      </c>
      <c r="T797" t="s">
        <v>2142</v>
      </c>
      <c r="U797" t="s">
        <v>2143</v>
      </c>
      <c r="X797">
        <v>4</v>
      </c>
      <c r="Y797">
        <v>0</v>
      </c>
      <c r="Z797">
        <v>0</v>
      </c>
      <c r="AA797">
        <v>0</v>
      </c>
      <c r="AB797">
        <v>40000</v>
      </c>
      <c r="AC797" t="s">
        <v>47</v>
      </c>
      <c r="AD797">
        <f>+VLOOKUP(T797,items!$A$2:$D$1255,4,0)</f>
        <v>0</v>
      </c>
      <c r="AE797">
        <f>+VLOOKUP(T797,Tabla1[],5,0)</f>
        <v>0</v>
      </c>
      <c r="AF797">
        <f t="shared" si="12"/>
        <v>6</v>
      </c>
    </row>
    <row r="798" spans="1:32" x14ac:dyDescent="0.25">
      <c r="A798">
        <v>93815</v>
      </c>
      <c r="B798" t="s">
        <v>2136</v>
      </c>
      <c r="C798" t="s">
        <v>75</v>
      </c>
      <c r="D798">
        <v>0</v>
      </c>
      <c r="F798" t="s">
        <v>784</v>
      </c>
      <c r="G798" t="s">
        <v>288</v>
      </c>
      <c r="H798" t="s">
        <v>2137</v>
      </c>
      <c r="I798" t="s">
        <v>2138</v>
      </c>
      <c r="J798" t="s">
        <v>2139</v>
      </c>
      <c r="K798" t="s">
        <v>2140</v>
      </c>
      <c r="L798" t="s">
        <v>2141</v>
      </c>
      <c r="M798" t="s">
        <v>292</v>
      </c>
      <c r="N798" t="s">
        <v>293</v>
      </c>
      <c r="O798" t="s">
        <v>460</v>
      </c>
      <c r="P798" t="s">
        <v>357</v>
      </c>
      <c r="Q798" t="s">
        <v>207</v>
      </c>
      <c r="R798" t="s">
        <v>127</v>
      </c>
      <c r="S798" t="s">
        <v>128</v>
      </c>
      <c r="T798" t="s">
        <v>1145</v>
      </c>
      <c r="U798" t="s">
        <v>1146</v>
      </c>
      <c r="X798">
        <v>1</v>
      </c>
      <c r="Y798">
        <v>0</v>
      </c>
      <c r="Z798">
        <v>0</v>
      </c>
      <c r="AA798">
        <v>0</v>
      </c>
      <c r="AB798">
        <v>100000</v>
      </c>
      <c r="AC798" t="s">
        <v>47</v>
      </c>
      <c r="AD798" t="e">
        <f>+VLOOKUP(T798,items!$A$2:$D$1255,4,0)</f>
        <v>#N/A</v>
      </c>
      <c r="AE798" t="e">
        <f>+VLOOKUP(T798,Tabla1[],5,0)</f>
        <v>#N/A</v>
      </c>
      <c r="AF798">
        <f t="shared" si="12"/>
        <v>6</v>
      </c>
    </row>
    <row r="799" spans="1:32" x14ac:dyDescent="0.25">
      <c r="A799">
        <v>93815</v>
      </c>
      <c r="B799" t="s">
        <v>2136</v>
      </c>
      <c r="C799" t="s">
        <v>75</v>
      </c>
      <c r="D799">
        <v>0</v>
      </c>
      <c r="F799" t="s">
        <v>784</v>
      </c>
      <c r="G799" t="s">
        <v>288</v>
      </c>
      <c r="H799" t="s">
        <v>2137</v>
      </c>
      <c r="I799" t="s">
        <v>2138</v>
      </c>
      <c r="J799" t="s">
        <v>2139</v>
      </c>
      <c r="K799" t="s">
        <v>2140</v>
      </c>
      <c r="L799" t="s">
        <v>2141</v>
      </c>
      <c r="M799" t="s">
        <v>292</v>
      </c>
      <c r="N799" t="s">
        <v>293</v>
      </c>
      <c r="O799" t="s">
        <v>460</v>
      </c>
      <c r="P799" t="s">
        <v>357</v>
      </c>
      <c r="Q799" t="s">
        <v>207</v>
      </c>
      <c r="R799" t="s">
        <v>127</v>
      </c>
      <c r="S799" t="s">
        <v>128</v>
      </c>
      <c r="T799" t="s">
        <v>94</v>
      </c>
      <c r="U799" t="s">
        <v>95</v>
      </c>
      <c r="X799">
        <v>1</v>
      </c>
      <c r="Y799">
        <v>0</v>
      </c>
      <c r="Z799">
        <v>0</v>
      </c>
      <c r="AA799">
        <v>0</v>
      </c>
      <c r="AB799">
        <v>450000</v>
      </c>
      <c r="AC799" t="s">
        <v>47</v>
      </c>
      <c r="AD799" t="e">
        <f>+VLOOKUP(T799,items!$A$2:$D$1255,4,0)</f>
        <v>#N/A</v>
      </c>
      <c r="AE799" t="e">
        <f>+VLOOKUP(T799,Tabla1[],5,0)</f>
        <v>#N/A</v>
      </c>
      <c r="AF799">
        <f t="shared" si="12"/>
        <v>6</v>
      </c>
    </row>
    <row r="800" spans="1:32" x14ac:dyDescent="0.25">
      <c r="A800">
        <v>93815</v>
      </c>
      <c r="B800" t="s">
        <v>2136</v>
      </c>
      <c r="C800" t="s">
        <v>75</v>
      </c>
      <c r="D800">
        <v>0</v>
      </c>
      <c r="F800" t="s">
        <v>784</v>
      </c>
      <c r="G800" t="s">
        <v>288</v>
      </c>
      <c r="H800" t="s">
        <v>2137</v>
      </c>
      <c r="I800" t="s">
        <v>2138</v>
      </c>
      <c r="J800" t="s">
        <v>2139</v>
      </c>
      <c r="K800" t="s">
        <v>2140</v>
      </c>
      <c r="L800" t="s">
        <v>2141</v>
      </c>
      <c r="M800" t="s">
        <v>292</v>
      </c>
      <c r="N800" t="s">
        <v>293</v>
      </c>
      <c r="O800" t="s">
        <v>460</v>
      </c>
      <c r="P800" t="s">
        <v>357</v>
      </c>
      <c r="Q800" t="s">
        <v>207</v>
      </c>
      <c r="R800" t="s">
        <v>127</v>
      </c>
      <c r="S800" t="s">
        <v>128</v>
      </c>
      <c r="T800" t="s">
        <v>1022</v>
      </c>
      <c r="U800" t="s">
        <v>2144</v>
      </c>
      <c r="V800" t="s">
        <v>1147</v>
      </c>
      <c r="X800">
        <v>1</v>
      </c>
      <c r="Y800">
        <v>2430</v>
      </c>
      <c r="Z800">
        <v>0</v>
      </c>
      <c r="AA800">
        <v>2000</v>
      </c>
      <c r="AB800">
        <v>717875</v>
      </c>
      <c r="AC800" t="s">
        <v>47</v>
      </c>
      <c r="AD800">
        <f>+VLOOKUP(T800,items!$A$2:$D$1255,4,0)</f>
        <v>0</v>
      </c>
      <c r="AE800">
        <f>+VLOOKUP(T800,Tabla1[],5,0)</f>
        <v>0</v>
      </c>
      <c r="AF800">
        <f t="shared" si="12"/>
        <v>6</v>
      </c>
    </row>
    <row r="801" spans="1:32" x14ac:dyDescent="0.25">
      <c r="A801">
        <v>93815</v>
      </c>
      <c r="B801" t="s">
        <v>2136</v>
      </c>
      <c r="C801" t="s">
        <v>75</v>
      </c>
      <c r="D801">
        <v>0</v>
      </c>
      <c r="F801" t="s">
        <v>784</v>
      </c>
      <c r="G801" t="s">
        <v>288</v>
      </c>
      <c r="H801" t="s">
        <v>2137</v>
      </c>
      <c r="I801" t="s">
        <v>2138</v>
      </c>
      <c r="J801" t="s">
        <v>2139</v>
      </c>
      <c r="K801" t="s">
        <v>2140</v>
      </c>
      <c r="L801" t="s">
        <v>2141</v>
      </c>
      <c r="M801" t="s">
        <v>292</v>
      </c>
      <c r="N801" t="s">
        <v>293</v>
      </c>
      <c r="O801" t="s">
        <v>460</v>
      </c>
      <c r="P801" t="s">
        <v>357</v>
      </c>
      <c r="Q801" t="s">
        <v>207</v>
      </c>
      <c r="R801" t="s">
        <v>127</v>
      </c>
      <c r="S801" t="s">
        <v>128</v>
      </c>
      <c r="T801" t="s">
        <v>1022</v>
      </c>
      <c r="U801" t="s">
        <v>2144</v>
      </c>
      <c r="V801" t="s">
        <v>1147</v>
      </c>
      <c r="X801">
        <v>1</v>
      </c>
      <c r="Y801">
        <v>6960</v>
      </c>
      <c r="Z801">
        <v>0</v>
      </c>
      <c r="AA801">
        <v>2100</v>
      </c>
      <c r="AB801">
        <v>1936926</v>
      </c>
      <c r="AC801" t="s">
        <v>47</v>
      </c>
      <c r="AD801">
        <f>+VLOOKUP(T801,items!$A$2:$D$1255,4,0)</f>
        <v>0</v>
      </c>
      <c r="AE801">
        <f>+VLOOKUP(T801,Tabla1[],5,0)</f>
        <v>0</v>
      </c>
      <c r="AF801">
        <f t="shared" si="12"/>
        <v>6</v>
      </c>
    </row>
    <row r="802" spans="1:32" x14ac:dyDescent="0.25">
      <c r="A802">
        <v>93825</v>
      </c>
      <c r="B802" t="s">
        <v>2145</v>
      </c>
      <c r="C802" t="s">
        <v>75</v>
      </c>
      <c r="D802">
        <v>0</v>
      </c>
      <c r="F802" t="s">
        <v>784</v>
      </c>
      <c r="G802" t="s">
        <v>1514</v>
      </c>
      <c r="H802" t="s">
        <v>2146</v>
      </c>
      <c r="I802" t="s">
        <v>37</v>
      </c>
      <c r="J802" t="s">
        <v>2147</v>
      </c>
      <c r="K802" t="s">
        <v>2148</v>
      </c>
      <c r="L802" t="s">
        <v>37</v>
      </c>
      <c r="M802" t="s">
        <v>363</v>
      </c>
      <c r="N802" t="s">
        <v>363</v>
      </c>
      <c r="O802" t="s">
        <v>657</v>
      </c>
      <c r="P802" t="s">
        <v>836</v>
      </c>
      <c r="Q802" t="s">
        <v>836</v>
      </c>
      <c r="R802" t="s">
        <v>127</v>
      </c>
      <c r="S802" t="s">
        <v>128</v>
      </c>
      <c r="T802" t="s">
        <v>2149</v>
      </c>
      <c r="U802" t="s">
        <v>2150</v>
      </c>
      <c r="X802">
        <v>1</v>
      </c>
      <c r="Y802">
        <v>0</v>
      </c>
      <c r="Z802">
        <v>0</v>
      </c>
      <c r="AA802">
        <v>0</v>
      </c>
      <c r="AB802">
        <v>850000</v>
      </c>
      <c r="AC802" t="s">
        <v>47</v>
      </c>
      <c r="AD802">
        <f>+VLOOKUP(T802,items!$A$2:$D$1255,4,0)</f>
        <v>0</v>
      </c>
      <c r="AE802">
        <f>+VLOOKUP(T802,Tabla1[],5,0)</f>
        <v>0</v>
      </c>
      <c r="AF802">
        <f t="shared" si="12"/>
        <v>7</v>
      </c>
    </row>
    <row r="803" spans="1:32" x14ac:dyDescent="0.25">
      <c r="A803">
        <v>93827</v>
      </c>
      <c r="B803" t="s">
        <v>2151</v>
      </c>
      <c r="C803" t="s">
        <v>75</v>
      </c>
      <c r="D803">
        <v>0</v>
      </c>
      <c r="F803" t="s">
        <v>784</v>
      </c>
      <c r="G803" t="s">
        <v>526</v>
      </c>
      <c r="H803" t="s">
        <v>2152</v>
      </c>
      <c r="I803" t="s">
        <v>2153</v>
      </c>
      <c r="J803" t="s">
        <v>2154</v>
      </c>
      <c r="K803" t="s">
        <v>2155</v>
      </c>
      <c r="L803" t="s">
        <v>37</v>
      </c>
      <c r="M803" t="s">
        <v>294</v>
      </c>
      <c r="N803" t="s">
        <v>502</v>
      </c>
      <c r="O803" t="s">
        <v>581</v>
      </c>
      <c r="P803" t="s">
        <v>357</v>
      </c>
      <c r="Q803" t="s">
        <v>357</v>
      </c>
      <c r="R803" t="s">
        <v>43</v>
      </c>
      <c r="S803" t="s">
        <v>164</v>
      </c>
      <c r="T803" t="s">
        <v>347</v>
      </c>
      <c r="U803" t="s">
        <v>348</v>
      </c>
      <c r="W803" t="s">
        <v>93</v>
      </c>
      <c r="X803">
        <v>1</v>
      </c>
      <c r="Y803">
        <v>6000</v>
      </c>
      <c r="Z803">
        <v>0</v>
      </c>
      <c r="AA803">
        <v>0</v>
      </c>
      <c r="AB803">
        <v>419360</v>
      </c>
      <c r="AC803" t="s">
        <v>47</v>
      </c>
      <c r="AD803">
        <f>+VLOOKUP(T803,items!$A$2:$D$1255,4,0)</f>
        <v>0</v>
      </c>
      <c r="AE803">
        <f>+VLOOKUP(T803,Tabla1[],5,0)</f>
        <v>0</v>
      </c>
      <c r="AF803">
        <f t="shared" si="12"/>
        <v>6</v>
      </c>
    </row>
    <row r="804" spans="1:32" x14ac:dyDescent="0.25">
      <c r="A804">
        <v>93827</v>
      </c>
      <c r="B804" t="s">
        <v>2151</v>
      </c>
      <c r="C804" t="s">
        <v>75</v>
      </c>
      <c r="D804">
        <v>0</v>
      </c>
      <c r="F804" t="s">
        <v>784</v>
      </c>
      <c r="G804" t="s">
        <v>526</v>
      </c>
      <c r="H804" t="s">
        <v>2152</v>
      </c>
      <c r="I804" t="s">
        <v>2153</v>
      </c>
      <c r="J804" t="s">
        <v>2154</v>
      </c>
      <c r="K804" t="s">
        <v>2155</v>
      </c>
      <c r="L804" t="s">
        <v>37</v>
      </c>
      <c r="M804" t="s">
        <v>294</v>
      </c>
      <c r="N804" t="s">
        <v>502</v>
      </c>
      <c r="O804" t="s">
        <v>581</v>
      </c>
      <c r="P804" t="s">
        <v>357</v>
      </c>
      <c r="Q804" t="s">
        <v>357</v>
      </c>
      <c r="R804" t="s">
        <v>43</v>
      </c>
      <c r="S804" t="s">
        <v>164</v>
      </c>
      <c r="T804" t="s">
        <v>466</v>
      </c>
      <c r="U804" t="s">
        <v>467</v>
      </c>
      <c r="V804" t="s">
        <v>859</v>
      </c>
      <c r="W804" t="s">
        <v>1095</v>
      </c>
      <c r="X804">
        <v>1</v>
      </c>
      <c r="Y804">
        <v>6000</v>
      </c>
      <c r="Z804">
        <v>0</v>
      </c>
      <c r="AA804">
        <v>3000</v>
      </c>
      <c r="AB804">
        <v>5866263</v>
      </c>
      <c r="AC804" t="s">
        <v>47</v>
      </c>
      <c r="AD804" t="str">
        <f>+VLOOKUP(T804,items!$A$2:$D$1255,4,0)</f>
        <v>SOMBRALINA</v>
      </c>
      <c r="AE804" t="str">
        <f>+VLOOKUP(T804,Tabla1[],5,0)</f>
        <v>ELECTRICA</v>
      </c>
      <c r="AF804">
        <f t="shared" si="12"/>
        <v>6</v>
      </c>
    </row>
    <row r="805" spans="1:32" x14ac:dyDescent="0.25">
      <c r="A805">
        <v>93832</v>
      </c>
      <c r="B805" t="s">
        <v>2156</v>
      </c>
      <c r="C805" t="s">
        <v>75</v>
      </c>
      <c r="D805">
        <v>0</v>
      </c>
      <c r="F805" t="s">
        <v>784</v>
      </c>
      <c r="G805" t="s">
        <v>292</v>
      </c>
      <c r="H805" t="s">
        <v>2157</v>
      </c>
      <c r="I805" t="s">
        <v>37</v>
      </c>
      <c r="J805" t="s">
        <v>2158</v>
      </c>
      <c r="K805" t="s">
        <v>2159</v>
      </c>
      <c r="L805" t="s">
        <v>37</v>
      </c>
      <c r="M805" t="s">
        <v>454</v>
      </c>
      <c r="N805" t="s">
        <v>454</v>
      </c>
      <c r="O805" t="s">
        <v>294</v>
      </c>
      <c r="P805" t="s">
        <v>1057</v>
      </c>
      <c r="Q805" t="s">
        <v>42</v>
      </c>
      <c r="R805" t="s">
        <v>127</v>
      </c>
      <c r="S805" t="s">
        <v>44</v>
      </c>
      <c r="T805" t="s">
        <v>2160</v>
      </c>
      <c r="U805" t="s">
        <v>2161</v>
      </c>
      <c r="X805">
        <v>1</v>
      </c>
      <c r="Y805">
        <v>0</v>
      </c>
      <c r="Z805">
        <v>0</v>
      </c>
      <c r="AA805">
        <v>0</v>
      </c>
      <c r="AB805">
        <v>234000</v>
      </c>
      <c r="AC805" t="s">
        <v>47</v>
      </c>
      <c r="AD805">
        <f>+VLOOKUP(T805,items!$A$2:$D$1255,4,0)</f>
        <v>0</v>
      </c>
      <c r="AE805">
        <f>+VLOOKUP(T805,Tabla1[],5,0)</f>
        <v>0</v>
      </c>
      <c r="AF805">
        <f t="shared" si="12"/>
        <v>5</v>
      </c>
    </row>
    <row r="806" spans="1:32" x14ac:dyDescent="0.25">
      <c r="A806">
        <v>93832</v>
      </c>
      <c r="B806" t="s">
        <v>2156</v>
      </c>
      <c r="C806" t="s">
        <v>75</v>
      </c>
      <c r="D806">
        <v>0</v>
      </c>
      <c r="F806" t="s">
        <v>784</v>
      </c>
      <c r="G806" t="s">
        <v>292</v>
      </c>
      <c r="H806" t="s">
        <v>2157</v>
      </c>
      <c r="I806" t="s">
        <v>37</v>
      </c>
      <c r="J806" t="s">
        <v>2158</v>
      </c>
      <c r="K806" t="s">
        <v>2159</v>
      </c>
      <c r="L806" t="s">
        <v>37</v>
      </c>
      <c r="M806" t="s">
        <v>454</v>
      </c>
      <c r="N806" t="s">
        <v>454</v>
      </c>
      <c r="O806" t="s">
        <v>294</v>
      </c>
      <c r="P806" t="s">
        <v>1057</v>
      </c>
      <c r="Q806" t="s">
        <v>42</v>
      </c>
      <c r="R806" t="s">
        <v>127</v>
      </c>
      <c r="S806" t="s">
        <v>44</v>
      </c>
      <c r="T806" t="s">
        <v>2162</v>
      </c>
      <c r="U806" t="s">
        <v>2163</v>
      </c>
      <c r="X806">
        <v>1</v>
      </c>
      <c r="Y806">
        <v>0</v>
      </c>
      <c r="Z806">
        <v>0</v>
      </c>
      <c r="AA806">
        <v>0</v>
      </c>
      <c r="AB806">
        <v>75600</v>
      </c>
      <c r="AC806" t="s">
        <v>47</v>
      </c>
      <c r="AD806">
        <f>+VLOOKUP(T806,items!$A$2:$D$1255,4,0)</f>
        <v>0</v>
      </c>
      <c r="AE806">
        <f>+VLOOKUP(T806,Tabla1[],5,0)</f>
        <v>0</v>
      </c>
      <c r="AF806">
        <f t="shared" si="12"/>
        <v>5</v>
      </c>
    </row>
    <row r="807" spans="1:32" x14ac:dyDescent="0.25">
      <c r="A807">
        <v>93832</v>
      </c>
      <c r="B807" t="s">
        <v>2156</v>
      </c>
      <c r="C807" t="s">
        <v>75</v>
      </c>
      <c r="D807">
        <v>0</v>
      </c>
      <c r="F807" t="s">
        <v>784</v>
      </c>
      <c r="G807" t="s">
        <v>292</v>
      </c>
      <c r="H807" t="s">
        <v>2157</v>
      </c>
      <c r="I807" t="s">
        <v>37</v>
      </c>
      <c r="J807" t="s">
        <v>2158</v>
      </c>
      <c r="K807" t="s">
        <v>2159</v>
      </c>
      <c r="L807" t="s">
        <v>37</v>
      </c>
      <c r="M807" t="s">
        <v>454</v>
      </c>
      <c r="N807" t="s">
        <v>454</v>
      </c>
      <c r="O807" t="s">
        <v>294</v>
      </c>
      <c r="P807" t="s">
        <v>1057</v>
      </c>
      <c r="Q807" t="s">
        <v>42</v>
      </c>
      <c r="R807" t="s">
        <v>127</v>
      </c>
      <c r="S807" t="s">
        <v>44</v>
      </c>
      <c r="T807" t="s">
        <v>2164</v>
      </c>
      <c r="U807" t="s">
        <v>2165</v>
      </c>
      <c r="X807">
        <v>1</v>
      </c>
      <c r="Y807">
        <v>0</v>
      </c>
      <c r="Z807">
        <v>0</v>
      </c>
      <c r="AA807">
        <v>0</v>
      </c>
      <c r="AB807">
        <v>3460500</v>
      </c>
      <c r="AC807" t="s">
        <v>47</v>
      </c>
      <c r="AD807">
        <f>+VLOOKUP(T807,items!$A$2:$D$1255,4,0)</f>
        <v>0</v>
      </c>
      <c r="AE807">
        <f>+VLOOKUP(T807,Tabla1[],5,0)</f>
        <v>0</v>
      </c>
      <c r="AF807">
        <f t="shared" si="12"/>
        <v>5</v>
      </c>
    </row>
    <row r="808" spans="1:32" x14ac:dyDescent="0.25">
      <c r="A808">
        <v>93836</v>
      </c>
      <c r="B808" t="s">
        <v>2166</v>
      </c>
      <c r="C808" t="s">
        <v>33</v>
      </c>
      <c r="D808">
        <v>0</v>
      </c>
      <c r="F808" t="s">
        <v>784</v>
      </c>
      <c r="G808" t="s">
        <v>294</v>
      </c>
      <c r="H808" t="s">
        <v>2167</v>
      </c>
      <c r="I808" t="s">
        <v>37</v>
      </c>
      <c r="J808" t="s">
        <v>2168</v>
      </c>
      <c r="K808" t="s">
        <v>2169</v>
      </c>
      <c r="L808" t="s">
        <v>2170</v>
      </c>
      <c r="M808" t="s">
        <v>656</v>
      </c>
      <c r="N808" t="s">
        <v>656</v>
      </c>
      <c r="O808" t="s">
        <v>363</v>
      </c>
      <c r="P808" t="s">
        <v>657</v>
      </c>
      <c r="Q808" t="s">
        <v>658</v>
      </c>
      <c r="R808" t="s">
        <v>63</v>
      </c>
      <c r="S808" t="s">
        <v>256</v>
      </c>
      <c r="T808" t="s">
        <v>532</v>
      </c>
      <c r="U808" t="s">
        <v>533</v>
      </c>
      <c r="V808" t="s">
        <v>1168</v>
      </c>
      <c r="X808">
        <v>2</v>
      </c>
      <c r="Y808">
        <v>0</v>
      </c>
      <c r="Z808">
        <v>0</v>
      </c>
      <c r="AA808">
        <v>0</v>
      </c>
      <c r="AB808">
        <v>3380060</v>
      </c>
      <c r="AC808" t="s">
        <v>47</v>
      </c>
      <c r="AD808" t="str">
        <f>+VLOOKUP(T808,items!$A$2:$D$1255,4,0)</f>
        <v>MUEBLES</v>
      </c>
      <c r="AE808">
        <f>+VLOOKUP(T808,Tabla1[],5,0)</f>
        <v>0</v>
      </c>
      <c r="AF808">
        <f t="shared" si="12"/>
        <v>6</v>
      </c>
    </row>
    <row r="809" spans="1:32" x14ac:dyDescent="0.25">
      <c r="A809">
        <v>93836</v>
      </c>
      <c r="B809" t="s">
        <v>2166</v>
      </c>
      <c r="C809" t="s">
        <v>33</v>
      </c>
      <c r="D809">
        <v>0</v>
      </c>
      <c r="F809" t="s">
        <v>784</v>
      </c>
      <c r="G809" t="s">
        <v>294</v>
      </c>
      <c r="H809" t="s">
        <v>2167</v>
      </c>
      <c r="I809" t="s">
        <v>37</v>
      </c>
      <c r="J809" t="s">
        <v>2168</v>
      </c>
      <c r="K809" t="s">
        <v>2169</v>
      </c>
      <c r="L809" t="s">
        <v>2170</v>
      </c>
      <c r="M809" t="s">
        <v>656</v>
      </c>
      <c r="N809" t="s">
        <v>656</v>
      </c>
      <c r="O809" t="s">
        <v>363</v>
      </c>
      <c r="P809" t="s">
        <v>657</v>
      </c>
      <c r="Q809" t="s">
        <v>658</v>
      </c>
      <c r="R809" t="s">
        <v>63</v>
      </c>
      <c r="S809" t="s">
        <v>256</v>
      </c>
      <c r="T809" t="s">
        <v>532</v>
      </c>
      <c r="U809" t="s">
        <v>533</v>
      </c>
      <c r="V809" t="s">
        <v>1168</v>
      </c>
      <c r="X809">
        <v>2</v>
      </c>
      <c r="Y809">
        <v>0</v>
      </c>
      <c r="Z809">
        <v>0</v>
      </c>
      <c r="AA809">
        <v>0</v>
      </c>
      <c r="AB809">
        <v>6760120</v>
      </c>
      <c r="AC809" t="s">
        <v>47</v>
      </c>
      <c r="AD809" t="str">
        <f>+VLOOKUP(T809,items!$A$2:$D$1255,4,0)</f>
        <v>MUEBLES</v>
      </c>
      <c r="AE809">
        <f>+VLOOKUP(T809,Tabla1[],5,0)</f>
        <v>0</v>
      </c>
      <c r="AF809">
        <f t="shared" si="12"/>
        <v>6</v>
      </c>
    </row>
    <row r="810" spans="1:32" x14ac:dyDescent="0.25">
      <c r="A810">
        <v>93836</v>
      </c>
      <c r="B810" t="s">
        <v>2166</v>
      </c>
      <c r="C810" t="s">
        <v>33</v>
      </c>
      <c r="D810">
        <v>0</v>
      </c>
      <c r="F810" t="s">
        <v>784</v>
      </c>
      <c r="G810" t="s">
        <v>294</v>
      </c>
      <c r="H810" t="s">
        <v>2167</v>
      </c>
      <c r="I810" t="s">
        <v>37</v>
      </c>
      <c r="J810" t="s">
        <v>2168</v>
      </c>
      <c r="K810" t="s">
        <v>2169</v>
      </c>
      <c r="L810" t="s">
        <v>2170</v>
      </c>
      <c r="M810" t="s">
        <v>656</v>
      </c>
      <c r="N810" t="s">
        <v>656</v>
      </c>
      <c r="O810" t="s">
        <v>363</v>
      </c>
      <c r="P810" t="s">
        <v>657</v>
      </c>
      <c r="Q810" t="s">
        <v>658</v>
      </c>
      <c r="R810" t="s">
        <v>63</v>
      </c>
      <c r="S810" t="s">
        <v>256</v>
      </c>
      <c r="T810" t="s">
        <v>2171</v>
      </c>
      <c r="U810" t="s">
        <v>2172</v>
      </c>
      <c r="W810" t="s">
        <v>211</v>
      </c>
      <c r="X810">
        <v>1</v>
      </c>
      <c r="Y810">
        <v>0</v>
      </c>
      <c r="Z810">
        <v>0</v>
      </c>
      <c r="AA810">
        <v>0</v>
      </c>
      <c r="AB810">
        <v>1920826</v>
      </c>
      <c r="AC810" t="s">
        <v>47</v>
      </c>
      <c r="AD810">
        <f>+VLOOKUP(T810,items!$A$2:$D$1255,4,0)</f>
        <v>0</v>
      </c>
      <c r="AE810">
        <f>+VLOOKUP(T810,Tabla1[],5,0)</f>
        <v>0</v>
      </c>
      <c r="AF810">
        <f t="shared" si="12"/>
        <v>6</v>
      </c>
    </row>
    <row r="811" spans="1:32" x14ac:dyDescent="0.25">
      <c r="A811">
        <v>93836</v>
      </c>
      <c r="B811" t="s">
        <v>2166</v>
      </c>
      <c r="C811" t="s">
        <v>33</v>
      </c>
      <c r="D811">
        <v>0</v>
      </c>
      <c r="F811" t="s">
        <v>784</v>
      </c>
      <c r="G811" t="s">
        <v>294</v>
      </c>
      <c r="H811" t="s">
        <v>2167</v>
      </c>
      <c r="I811" t="s">
        <v>37</v>
      </c>
      <c r="J811" t="s">
        <v>2168</v>
      </c>
      <c r="K811" t="s">
        <v>2169</v>
      </c>
      <c r="L811" t="s">
        <v>2170</v>
      </c>
      <c r="M811" t="s">
        <v>656</v>
      </c>
      <c r="N811" t="s">
        <v>656</v>
      </c>
      <c r="O811" t="s">
        <v>363</v>
      </c>
      <c r="P811" t="s">
        <v>657</v>
      </c>
      <c r="Q811" t="s">
        <v>658</v>
      </c>
      <c r="R811" t="s">
        <v>63</v>
      </c>
      <c r="S811" t="s">
        <v>256</v>
      </c>
      <c r="T811" t="s">
        <v>562</v>
      </c>
      <c r="U811" t="s">
        <v>563</v>
      </c>
      <c r="V811" t="s">
        <v>1168</v>
      </c>
      <c r="W811" t="s">
        <v>117</v>
      </c>
      <c r="X811">
        <v>1</v>
      </c>
      <c r="Y811">
        <v>0</v>
      </c>
      <c r="Z811">
        <v>0</v>
      </c>
      <c r="AA811">
        <v>0</v>
      </c>
      <c r="AB811">
        <v>1074087</v>
      </c>
      <c r="AC811" t="s">
        <v>47</v>
      </c>
      <c r="AD811">
        <f>+VLOOKUP(T811,items!$A$2:$D$1255,4,0)</f>
        <v>0</v>
      </c>
      <c r="AE811">
        <f>+VLOOKUP(T811,Tabla1[],5,0)</f>
        <v>0</v>
      </c>
      <c r="AF811">
        <f t="shared" si="12"/>
        <v>6</v>
      </c>
    </row>
    <row r="812" spans="1:32" x14ac:dyDescent="0.25">
      <c r="A812">
        <v>93836</v>
      </c>
      <c r="B812" t="s">
        <v>2166</v>
      </c>
      <c r="C812" t="s">
        <v>33</v>
      </c>
      <c r="D812">
        <v>0</v>
      </c>
      <c r="F812" t="s">
        <v>784</v>
      </c>
      <c r="G812" t="s">
        <v>294</v>
      </c>
      <c r="H812" t="s">
        <v>2167</v>
      </c>
      <c r="I812" t="s">
        <v>37</v>
      </c>
      <c r="J812" t="s">
        <v>2168</v>
      </c>
      <c r="K812" t="s">
        <v>2169</v>
      </c>
      <c r="L812" t="s">
        <v>2170</v>
      </c>
      <c r="M812" t="s">
        <v>656</v>
      </c>
      <c r="N812" t="s">
        <v>656</v>
      </c>
      <c r="O812" t="s">
        <v>363</v>
      </c>
      <c r="P812" t="s">
        <v>657</v>
      </c>
      <c r="Q812" t="s">
        <v>658</v>
      </c>
      <c r="R812" t="s">
        <v>63</v>
      </c>
      <c r="S812" t="s">
        <v>256</v>
      </c>
      <c r="T812" t="s">
        <v>562</v>
      </c>
      <c r="U812" t="s">
        <v>563</v>
      </c>
      <c r="V812" t="s">
        <v>1168</v>
      </c>
      <c r="W812" t="s">
        <v>117</v>
      </c>
      <c r="X812">
        <v>1</v>
      </c>
      <c r="Y812">
        <v>0</v>
      </c>
      <c r="Z812">
        <v>0</v>
      </c>
      <c r="AA812">
        <v>0</v>
      </c>
      <c r="AB812">
        <v>2148174</v>
      </c>
      <c r="AC812" t="s">
        <v>47</v>
      </c>
      <c r="AD812">
        <f>+VLOOKUP(T812,items!$A$2:$D$1255,4,0)</f>
        <v>0</v>
      </c>
      <c r="AE812">
        <f>+VLOOKUP(T812,Tabla1[],5,0)</f>
        <v>0</v>
      </c>
      <c r="AF812">
        <f t="shared" si="12"/>
        <v>6</v>
      </c>
    </row>
    <row r="813" spans="1:32" x14ac:dyDescent="0.25">
      <c r="A813">
        <v>93836</v>
      </c>
      <c r="B813" t="s">
        <v>2166</v>
      </c>
      <c r="C813" t="s">
        <v>33</v>
      </c>
      <c r="D813">
        <v>0</v>
      </c>
      <c r="F813" t="s">
        <v>784</v>
      </c>
      <c r="G813" t="s">
        <v>294</v>
      </c>
      <c r="H813" t="s">
        <v>2167</v>
      </c>
      <c r="I813" t="s">
        <v>37</v>
      </c>
      <c r="J813" t="s">
        <v>2168</v>
      </c>
      <c r="K813" t="s">
        <v>2169</v>
      </c>
      <c r="L813" t="s">
        <v>2170</v>
      </c>
      <c r="M813" t="s">
        <v>656</v>
      </c>
      <c r="N813" t="s">
        <v>656</v>
      </c>
      <c r="O813" t="s">
        <v>363</v>
      </c>
      <c r="P813" t="s">
        <v>657</v>
      </c>
      <c r="Q813" t="s">
        <v>658</v>
      </c>
      <c r="R813" t="s">
        <v>63</v>
      </c>
      <c r="S813" t="s">
        <v>256</v>
      </c>
      <c r="T813" t="s">
        <v>691</v>
      </c>
      <c r="U813" t="s">
        <v>692</v>
      </c>
      <c r="X813">
        <v>1</v>
      </c>
      <c r="Y813">
        <v>0</v>
      </c>
      <c r="Z813">
        <v>0</v>
      </c>
      <c r="AA813">
        <v>0</v>
      </c>
      <c r="AB813">
        <v>350000</v>
      </c>
      <c r="AC813" t="s">
        <v>47</v>
      </c>
      <c r="AD813" t="e">
        <f>+VLOOKUP(T813,items!$A$2:$D$1255,4,0)</f>
        <v>#N/A</v>
      </c>
      <c r="AE813" t="e">
        <f>+VLOOKUP(T813,Tabla1[],5,0)</f>
        <v>#N/A</v>
      </c>
      <c r="AF813">
        <f t="shared" si="12"/>
        <v>6</v>
      </c>
    </row>
    <row r="814" spans="1:32" x14ac:dyDescent="0.25">
      <c r="A814">
        <v>93845</v>
      </c>
      <c r="B814" t="s">
        <v>1569</v>
      </c>
      <c r="C814" t="s">
        <v>75</v>
      </c>
      <c r="D814">
        <v>0</v>
      </c>
      <c r="F814" t="s">
        <v>323</v>
      </c>
      <c r="G814" t="s">
        <v>288</v>
      </c>
      <c r="H814" t="s">
        <v>2173</v>
      </c>
      <c r="I814" t="s">
        <v>37</v>
      </c>
      <c r="J814" t="s">
        <v>2174</v>
      </c>
      <c r="K814" t="s">
        <v>2175</v>
      </c>
      <c r="L814" t="s">
        <v>37</v>
      </c>
      <c r="M814" t="s">
        <v>705</v>
      </c>
      <c r="N814" t="s">
        <v>705</v>
      </c>
      <c r="O814" t="s">
        <v>293</v>
      </c>
      <c r="P814" t="s">
        <v>454</v>
      </c>
      <c r="Q814" t="s">
        <v>454</v>
      </c>
      <c r="R814" t="s">
        <v>43</v>
      </c>
      <c r="S814" t="s">
        <v>164</v>
      </c>
      <c r="T814" t="s">
        <v>2176</v>
      </c>
      <c r="U814" t="s">
        <v>2177</v>
      </c>
      <c r="X814">
        <v>1</v>
      </c>
      <c r="Y814">
        <v>0</v>
      </c>
      <c r="Z814">
        <v>0</v>
      </c>
      <c r="AA814">
        <v>0</v>
      </c>
      <c r="AB814">
        <v>17000</v>
      </c>
      <c r="AC814" t="s">
        <v>47</v>
      </c>
      <c r="AD814">
        <f>+VLOOKUP(T814,items!$A$2:$D$1255,4,0)</f>
        <v>0</v>
      </c>
      <c r="AE814">
        <f>+VLOOKUP(T814,Tabla1[],5,0)</f>
        <v>0</v>
      </c>
      <c r="AF814">
        <f t="shared" si="12"/>
        <v>5</v>
      </c>
    </row>
    <row r="815" spans="1:32" x14ac:dyDescent="0.25">
      <c r="A815">
        <v>93845</v>
      </c>
      <c r="B815" t="s">
        <v>1569</v>
      </c>
      <c r="C815" t="s">
        <v>75</v>
      </c>
      <c r="D815">
        <v>0</v>
      </c>
      <c r="F815" t="s">
        <v>323</v>
      </c>
      <c r="G815" t="s">
        <v>288</v>
      </c>
      <c r="H815" t="s">
        <v>2173</v>
      </c>
      <c r="I815" t="s">
        <v>37</v>
      </c>
      <c r="J815" t="s">
        <v>2174</v>
      </c>
      <c r="K815" t="s">
        <v>2175</v>
      </c>
      <c r="L815" t="s">
        <v>37</v>
      </c>
      <c r="M815" t="s">
        <v>705</v>
      </c>
      <c r="N815" t="s">
        <v>705</v>
      </c>
      <c r="O815" t="s">
        <v>293</v>
      </c>
      <c r="P815" t="s">
        <v>454</v>
      </c>
      <c r="Q815" t="s">
        <v>454</v>
      </c>
      <c r="R815" t="s">
        <v>43</v>
      </c>
      <c r="S815" t="s">
        <v>164</v>
      </c>
      <c r="T815" t="s">
        <v>2178</v>
      </c>
      <c r="U815" t="s">
        <v>2179</v>
      </c>
      <c r="X815">
        <v>1</v>
      </c>
      <c r="Y815">
        <v>0</v>
      </c>
      <c r="Z815">
        <v>0</v>
      </c>
      <c r="AA815">
        <v>0</v>
      </c>
      <c r="AB815">
        <v>399000</v>
      </c>
      <c r="AC815" t="s">
        <v>47</v>
      </c>
      <c r="AD815">
        <f>+VLOOKUP(T815,items!$A$2:$D$1255,4,0)</f>
        <v>0</v>
      </c>
      <c r="AE815">
        <f>+VLOOKUP(T815,Tabla1[],5,0)</f>
        <v>0</v>
      </c>
      <c r="AF815">
        <f t="shared" si="12"/>
        <v>5</v>
      </c>
    </row>
    <row r="816" spans="1:32" x14ac:dyDescent="0.25">
      <c r="A816">
        <v>93845</v>
      </c>
      <c r="B816" t="s">
        <v>1569</v>
      </c>
      <c r="C816" t="s">
        <v>75</v>
      </c>
      <c r="D816">
        <v>0</v>
      </c>
      <c r="F816" t="s">
        <v>323</v>
      </c>
      <c r="G816" t="s">
        <v>288</v>
      </c>
      <c r="H816" t="s">
        <v>2173</v>
      </c>
      <c r="I816" t="s">
        <v>37</v>
      </c>
      <c r="J816" t="s">
        <v>2174</v>
      </c>
      <c r="K816" t="s">
        <v>2175</v>
      </c>
      <c r="L816" t="s">
        <v>37</v>
      </c>
      <c r="M816" t="s">
        <v>705</v>
      </c>
      <c r="N816" t="s">
        <v>705</v>
      </c>
      <c r="O816" t="s">
        <v>293</v>
      </c>
      <c r="P816" t="s">
        <v>454</v>
      </c>
      <c r="Q816" t="s">
        <v>454</v>
      </c>
      <c r="R816" t="s">
        <v>43</v>
      </c>
      <c r="S816" t="s">
        <v>164</v>
      </c>
      <c r="T816" t="s">
        <v>1844</v>
      </c>
      <c r="U816" t="s">
        <v>1845</v>
      </c>
      <c r="X816">
        <v>15</v>
      </c>
      <c r="Y816">
        <v>0</v>
      </c>
      <c r="Z816">
        <v>0</v>
      </c>
      <c r="AA816">
        <v>0</v>
      </c>
      <c r="AB816">
        <v>789000</v>
      </c>
      <c r="AC816" t="s">
        <v>47</v>
      </c>
      <c r="AD816">
        <f>+VLOOKUP(T816,items!$A$2:$D$1255,4,0)</f>
        <v>0</v>
      </c>
      <c r="AE816">
        <f>+VLOOKUP(T816,Tabla1[],5,0)</f>
        <v>0</v>
      </c>
      <c r="AF816">
        <f t="shared" si="12"/>
        <v>5</v>
      </c>
    </row>
    <row r="817" spans="1:32" x14ac:dyDescent="0.25">
      <c r="A817">
        <v>93845</v>
      </c>
      <c r="B817" t="s">
        <v>1569</v>
      </c>
      <c r="C817" t="s">
        <v>75</v>
      </c>
      <c r="D817">
        <v>0</v>
      </c>
      <c r="F817" t="s">
        <v>323</v>
      </c>
      <c r="G817" t="s">
        <v>288</v>
      </c>
      <c r="H817" t="s">
        <v>2173</v>
      </c>
      <c r="I817" t="s">
        <v>37</v>
      </c>
      <c r="J817" t="s">
        <v>2174</v>
      </c>
      <c r="K817" t="s">
        <v>2175</v>
      </c>
      <c r="L817" t="s">
        <v>37</v>
      </c>
      <c r="M817" t="s">
        <v>705</v>
      </c>
      <c r="N817" t="s">
        <v>705</v>
      </c>
      <c r="O817" t="s">
        <v>293</v>
      </c>
      <c r="P817" t="s">
        <v>454</v>
      </c>
      <c r="Q817" t="s">
        <v>454</v>
      </c>
      <c r="R817" t="s">
        <v>43</v>
      </c>
      <c r="S817" t="s">
        <v>164</v>
      </c>
      <c r="T817" t="s">
        <v>2180</v>
      </c>
      <c r="U817" t="s">
        <v>2181</v>
      </c>
      <c r="X817">
        <v>1</v>
      </c>
      <c r="Y817">
        <v>0</v>
      </c>
      <c r="Z817">
        <v>0</v>
      </c>
      <c r="AA817">
        <v>0</v>
      </c>
      <c r="AB817">
        <v>35000</v>
      </c>
      <c r="AC817" t="s">
        <v>47</v>
      </c>
      <c r="AD817">
        <f>+VLOOKUP(T817,items!$A$2:$D$1255,4,0)</f>
        <v>0</v>
      </c>
      <c r="AE817">
        <f>+VLOOKUP(T817,Tabla1[],5,0)</f>
        <v>0</v>
      </c>
      <c r="AF817">
        <f t="shared" si="12"/>
        <v>5</v>
      </c>
    </row>
    <row r="818" spans="1:32" x14ac:dyDescent="0.25">
      <c r="A818">
        <v>93852</v>
      </c>
      <c r="B818" t="s">
        <v>2182</v>
      </c>
      <c r="C818" t="s">
        <v>33</v>
      </c>
      <c r="D818">
        <v>0</v>
      </c>
      <c r="F818" t="s">
        <v>323</v>
      </c>
      <c r="G818" t="s">
        <v>323</v>
      </c>
      <c r="H818" t="s">
        <v>2183</v>
      </c>
      <c r="I818" t="s">
        <v>37</v>
      </c>
      <c r="J818" t="s">
        <v>2184</v>
      </c>
      <c r="K818" t="s">
        <v>2185</v>
      </c>
      <c r="L818" t="s">
        <v>37</v>
      </c>
      <c r="M818" t="s">
        <v>705</v>
      </c>
      <c r="N818" t="s">
        <v>705</v>
      </c>
      <c r="O818" t="s">
        <v>228</v>
      </c>
      <c r="P818" t="s">
        <v>836</v>
      </c>
      <c r="Q818" t="s">
        <v>836</v>
      </c>
      <c r="R818" t="s">
        <v>411</v>
      </c>
      <c r="S818" t="s">
        <v>128</v>
      </c>
      <c r="T818" t="s">
        <v>1878</v>
      </c>
      <c r="U818" t="s">
        <v>1879</v>
      </c>
      <c r="V818" t="s">
        <v>578</v>
      </c>
      <c r="X818">
        <v>1</v>
      </c>
      <c r="Y818">
        <v>0</v>
      </c>
      <c r="Z818">
        <v>0</v>
      </c>
      <c r="AA818">
        <v>0</v>
      </c>
      <c r="AB818">
        <v>0</v>
      </c>
      <c r="AC818" t="s">
        <v>47</v>
      </c>
      <c r="AD818" t="str">
        <f>+VLOOKUP(T818,items!$A$2:$D$1255,4,0)</f>
        <v>MUEBLES</v>
      </c>
      <c r="AE818">
        <f>+VLOOKUP(T818,Tabla1[],5,0)</f>
        <v>0</v>
      </c>
      <c r="AF818">
        <f t="shared" si="12"/>
        <v>7</v>
      </c>
    </row>
    <row r="819" spans="1:32" x14ac:dyDescent="0.25">
      <c r="A819">
        <v>93853</v>
      </c>
      <c r="B819" t="s">
        <v>2186</v>
      </c>
      <c r="C819" t="s">
        <v>75</v>
      </c>
      <c r="D819">
        <v>0</v>
      </c>
      <c r="F819" t="s">
        <v>323</v>
      </c>
      <c r="G819" t="s">
        <v>227</v>
      </c>
      <c r="H819" t="s">
        <v>2187</v>
      </c>
      <c r="I819" t="s">
        <v>2188</v>
      </c>
      <c r="J819" t="s">
        <v>2189</v>
      </c>
      <c r="K819" t="s">
        <v>2190</v>
      </c>
      <c r="L819" t="s">
        <v>2191</v>
      </c>
      <c r="M819" t="s">
        <v>836</v>
      </c>
      <c r="N819" t="s">
        <v>1204</v>
      </c>
      <c r="O819" t="s">
        <v>417</v>
      </c>
      <c r="P819" t="s">
        <v>2192</v>
      </c>
      <c r="Q819" t="s">
        <v>1019</v>
      </c>
      <c r="R819" t="s">
        <v>127</v>
      </c>
      <c r="S819" t="s">
        <v>44</v>
      </c>
      <c r="T819" t="s">
        <v>1976</v>
      </c>
      <c r="U819" t="s">
        <v>1977</v>
      </c>
      <c r="X819">
        <v>4</v>
      </c>
      <c r="Y819">
        <v>0</v>
      </c>
      <c r="Z819">
        <v>0</v>
      </c>
      <c r="AA819">
        <v>0</v>
      </c>
      <c r="AB819">
        <v>582904</v>
      </c>
      <c r="AC819" t="s">
        <v>47</v>
      </c>
      <c r="AD819">
        <f>+VLOOKUP(T819,items!$A$2:$D$1255,4,0)</f>
        <v>0</v>
      </c>
      <c r="AE819">
        <f>+VLOOKUP(T819,Tabla1[],5,0)</f>
        <v>0</v>
      </c>
      <c r="AF819">
        <f t="shared" si="12"/>
        <v>8</v>
      </c>
    </row>
    <row r="820" spans="1:32" x14ac:dyDescent="0.25">
      <c r="A820">
        <v>93853</v>
      </c>
      <c r="B820" t="s">
        <v>2186</v>
      </c>
      <c r="C820" t="s">
        <v>75</v>
      </c>
      <c r="D820">
        <v>0</v>
      </c>
      <c r="F820" t="s">
        <v>323</v>
      </c>
      <c r="G820" t="s">
        <v>227</v>
      </c>
      <c r="H820" t="s">
        <v>2187</v>
      </c>
      <c r="I820" t="s">
        <v>2188</v>
      </c>
      <c r="J820" t="s">
        <v>2189</v>
      </c>
      <c r="K820" t="s">
        <v>2190</v>
      </c>
      <c r="L820" t="s">
        <v>2191</v>
      </c>
      <c r="M820" t="s">
        <v>836</v>
      </c>
      <c r="N820" t="s">
        <v>1204</v>
      </c>
      <c r="O820" t="s">
        <v>417</v>
      </c>
      <c r="P820" t="s">
        <v>2192</v>
      </c>
      <c r="Q820" t="s">
        <v>1019</v>
      </c>
      <c r="R820" t="s">
        <v>127</v>
      </c>
      <c r="S820" t="s">
        <v>44</v>
      </c>
      <c r="T820" t="s">
        <v>717</v>
      </c>
      <c r="U820" t="s">
        <v>718</v>
      </c>
      <c r="X820">
        <v>2</v>
      </c>
      <c r="Y820">
        <v>0</v>
      </c>
      <c r="Z820">
        <v>0</v>
      </c>
      <c r="AA820">
        <v>0</v>
      </c>
      <c r="AB820">
        <v>123600</v>
      </c>
      <c r="AC820" t="s">
        <v>47</v>
      </c>
      <c r="AD820">
        <f>+VLOOKUP(T820,items!$A$2:$D$1255,4,0)</f>
        <v>0</v>
      </c>
      <c r="AE820">
        <f>+VLOOKUP(T820,Tabla1[],5,0)</f>
        <v>0</v>
      </c>
      <c r="AF820">
        <f t="shared" si="12"/>
        <v>8</v>
      </c>
    </row>
    <row r="821" spans="1:32" x14ac:dyDescent="0.25">
      <c r="A821">
        <v>93853</v>
      </c>
      <c r="B821" t="s">
        <v>2186</v>
      </c>
      <c r="C821" t="s">
        <v>75</v>
      </c>
      <c r="D821">
        <v>0</v>
      </c>
      <c r="F821" t="s">
        <v>323</v>
      </c>
      <c r="G821" t="s">
        <v>227</v>
      </c>
      <c r="H821" t="s">
        <v>2187</v>
      </c>
      <c r="I821" t="s">
        <v>2188</v>
      </c>
      <c r="J821" t="s">
        <v>2189</v>
      </c>
      <c r="K821" t="s">
        <v>2190</v>
      </c>
      <c r="L821" t="s">
        <v>2191</v>
      </c>
      <c r="M821" t="s">
        <v>836</v>
      </c>
      <c r="N821" t="s">
        <v>1204</v>
      </c>
      <c r="O821" t="s">
        <v>417</v>
      </c>
      <c r="P821" t="s">
        <v>2192</v>
      </c>
      <c r="Q821" t="s">
        <v>1019</v>
      </c>
      <c r="R821" t="s">
        <v>127</v>
      </c>
      <c r="S821" t="s">
        <v>44</v>
      </c>
      <c r="T821" t="s">
        <v>347</v>
      </c>
      <c r="U821" t="s">
        <v>348</v>
      </c>
      <c r="W821" t="s">
        <v>111</v>
      </c>
      <c r="X821">
        <v>1</v>
      </c>
      <c r="Y821">
        <v>11000</v>
      </c>
      <c r="Z821">
        <v>0</v>
      </c>
      <c r="AA821">
        <v>0</v>
      </c>
      <c r="AB821">
        <v>1128461</v>
      </c>
      <c r="AC821" t="s">
        <v>47</v>
      </c>
      <c r="AD821">
        <f>+VLOOKUP(T821,items!$A$2:$D$1255,4,0)</f>
        <v>0</v>
      </c>
      <c r="AE821">
        <f>+VLOOKUP(T821,Tabla1[],5,0)</f>
        <v>0</v>
      </c>
      <c r="AF821">
        <f t="shared" si="12"/>
        <v>8</v>
      </c>
    </row>
    <row r="822" spans="1:32" x14ac:dyDescent="0.25">
      <c r="A822">
        <v>93853</v>
      </c>
      <c r="B822" t="s">
        <v>2186</v>
      </c>
      <c r="C822" t="s">
        <v>75</v>
      </c>
      <c r="D822">
        <v>0</v>
      </c>
      <c r="F822" t="s">
        <v>323</v>
      </c>
      <c r="G822" t="s">
        <v>227</v>
      </c>
      <c r="H822" t="s">
        <v>2187</v>
      </c>
      <c r="I822" t="s">
        <v>2188</v>
      </c>
      <c r="J822" t="s">
        <v>2189</v>
      </c>
      <c r="K822" t="s">
        <v>2190</v>
      </c>
      <c r="L822" t="s">
        <v>2191</v>
      </c>
      <c r="M822" t="s">
        <v>836</v>
      </c>
      <c r="N822" t="s">
        <v>1204</v>
      </c>
      <c r="O822" t="s">
        <v>417</v>
      </c>
      <c r="P822" t="s">
        <v>2192</v>
      </c>
      <c r="Q822" t="s">
        <v>1019</v>
      </c>
      <c r="R822" t="s">
        <v>127</v>
      </c>
      <c r="S822" t="s">
        <v>44</v>
      </c>
      <c r="T822" t="s">
        <v>2193</v>
      </c>
      <c r="U822" t="s">
        <v>2194</v>
      </c>
      <c r="V822" t="s">
        <v>194</v>
      </c>
      <c r="W822" t="s">
        <v>117</v>
      </c>
      <c r="X822">
        <v>1</v>
      </c>
      <c r="Y822">
        <v>9000</v>
      </c>
      <c r="Z822">
        <v>0</v>
      </c>
      <c r="AA822">
        <v>8000</v>
      </c>
      <c r="AB822">
        <v>63475047</v>
      </c>
      <c r="AC822" t="s">
        <v>47</v>
      </c>
      <c r="AD822" t="str">
        <f>+VLOOKUP(T822,items!$A$2:$D$1255,4,0)</f>
        <v>PERGOLA</v>
      </c>
      <c r="AE822" t="str">
        <f>+VLOOKUP(T822,Tabla1[],5,0)</f>
        <v>PERGOTEK ROMANO</v>
      </c>
      <c r="AF822">
        <f t="shared" si="12"/>
        <v>8</v>
      </c>
    </row>
    <row r="823" spans="1:32" x14ac:dyDescent="0.25">
      <c r="A823">
        <v>93853</v>
      </c>
      <c r="B823" t="s">
        <v>2186</v>
      </c>
      <c r="C823" t="s">
        <v>75</v>
      </c>
      <c r="D823">
        <v>0</v>
      </c>
      <c r="F823" t="s">
        <v>323</v>
      </c>
      <c r="G823" t="s">
        <v>227</v>
      </c>
      <c r="H823" t="s">
        <v>2187</v>
      </c>
      <c r="I823" t="s">
        <v>2188</v>
      </c>
      <c r="J823" t="s">
        <v>2189</v>
      </c>
      <c r="K823" t="s">
        <v>2190</v>
      </c>
      <c r="L823" t="s">
        <v>2191</v>
      </c>
      <c r="M823" t="s">
        <v>836</v>
      </c>
      <c r="N823" t="s">
        <v>1204</v>
      </c>
      <c r="O823" t="s">
        <v>417</v>
      </c>
      <c r="P823" t="s">
        <v>2192</v>
      </c>
      <c r="Q823" t="s">
        <v>1019</v>
      </c>
      <c r="R823" t="s">
        <v>127</v>
      </c>
      <c r="S823" t="s">
        <v>44</v>
      </c>
      <c r="T823" t="s">
        <v>94</v>
      </c>
      <c r="U823" t="s">
        <v>95</v>
      </c>
      <c r="X823">
        <v>1</v>
      </c>
      <c r="Y823">
        <v>0</v>
      </c>
      <c r="Z823">
        <v>0</v>
      </c>
      <c r="AA823">
        <v>0</v>
      </c>
      <c r="AB823">
        <v>1850000</v>
      </c>
      <c r="AC823" t="s">
        <v>47</v>
      </c>
      <c r="AD823" t="e">
        <f>+VLOOKUP(T823,items!$A$2:$D$1255,4,0)</f>
        <v>#N/A</v>
      </c>
      <c r="AE823" t="e">
        <f>+VLOOKUP(T823,Tabla1[],5,0)</f>
        <v>#N/A</v>
      </c>
      <c r="AF823">
        <f t="shared" si="12"/>
        <v>8</v>
      </c>
    </row>
    <row r="824" spans="1:32" x14ac:dyDescent="0.25">
      <c r="A824">
        <v>93853</v>
      </c>
      <c r="B824" t="s">
        <v>2186</v>
      </c>
      <c r="C824" t="s">
        <v>75</v>
      </c>
      <c r="D824">
        <v>0</v>
      </c>
      <c r="F824" t="s">
        <v>323</v>
      </c>
      <c r="G824" t="s">
        <v>227</v>
      </c>
      <c r="H824" t="s">
        <v>2187</v>
      </c>
      <c r="I824" t="s">
        <v>2188</v>
      </c>
      <c r="J824" t="s">
        <v>2189</v>
      </c>
      <c r="K824" t="s">
        <v>2190</v>
      </c>
      <c r="L824" t="s">
        <v>2191</v>
      </c>
      <c r="M824" t="s">
        <v>836</v>
      </c>
      <c r="N824" t="s">
        <v>1204</v>
      </c>
      <c r="O824" t="s">
        <v>417</v>
      </c>
      <c r="P824" t="s">
        <v>2192</v>
      </c>
      <c r="Q824" t="s">
        <v>1019</v>
      </c>
      <c r="R824" t="s">
        <v>127</v>
      </c>
      <c r="S824" t="s">
        <v>44</v>
      </c>
      <c r="T824" t="s">
        <v>439</v>
      </c>
      <c r="U824" t="s">
        <v>440</v>
      </c>
      <c r="W824" t="s">
        <v>111</v>
      </c>
      <c r="X824">
        <v>1</v>
      </c>
      <c r="Y824">
        <v>9000</v>
      </c>
      <c r="Z824">
        <v>0</v>
      </c>
      <c r="AA824">
        <v>0</v>
      </c>
      <c r="AB824">
        <v>340287</v>
      </c>
      <c r="AC824" t="s">
        <v>47</v>
      </c>
      <c r="AD824">
        <f>+VLOOKUP(T824,items!$A$2:$D$1255,4,0)</f>
        <v>0</v>
      </c>
      <c r="AE824">
        <f>+VLOOKUP(T824,Tabla1[],5,0)</f>
        <v>0</v>
      </c>
      <c r="AF824">
        <f t="shared" si="12"/>
        <v>8</v>
      </c>
    </row>
    <row r="825" spans="1:32" x14ac:dyDescent="0.25">
      <c r="A825">
        <v>93863</v>
      </c>
      <c r="B825" t="s">
        <v>2195</v>
      </c>
      <c r="C825" t="s">
        <v>75</v>
      </c>
      <c r="D825">
        <v>0</v>
      </c>
      <c r="F825" t="s">
        <v>323</v>
      </c>
      <c r="G825" t="s">
        <v>454</v>
      </c>
      <c r="H825" t="s">
        <v>2196</v>
      </c>
      <c r="I825" t="s">
        <v>2197</v>
      </c>
      <c r="J825" t="s">
        <v>2198</v>
      </c>
      <c r="K825" t="s">
        <v>2199</v>
      </c>
      <c r="L825" t="s">
        <v>2200</v>
      </c>
      <c r="M825" t="s">
        <v>502</v>
      </c>
      <c r="N825" t="s">
        <v>835</v>
      </c>
      <c r="O825" t="s">
        <v>324</v>
      </c>
      <c r="P825" t="s">
        <v>2201</v>
      </c>
      <c r="Q825" t="s">
        <v>2202</v>
      </c>
      <c r="R825" t="s">
        <v>63</v>
      </c>
      <c r="S825" t="s">
        <v>44</v>
      </c>
      <c r="T825" t="s">
        <v>94</v>
      </c>
      <c r="U825" t="s">
        <v>95</v>
      </c>
      <c r="X825">
        <v>1</v>
      </c>
      <c r="Y825">
        <v>0</v>
      </c>
      <c r="Z825">
        <v>0</v>
      </c>
      <c r="AA825">
        <v>0</v>
      </c>
      <c r="AB825">
        <v>2500000</v>
      </c>
      <c r="AC825" t="s">
        <v>47</v>
      </c>
      <c r="AD825" t="e">
        <f>+VLOOKUP(T825,items!$A$2:$D$1255,4,0)</f>
        <v>#N/A</v>
      </c>
      <c r="AE825" t="e">
        <f>+VLOOKUP(T825,Tabla1[],5,0)</f>
        <v>#N/A</v>
      </c>
      <c r="AF825">
        <f t="shared" si="12"/>
        <v>6</v>
      </c>
    </row>
    <row r="826" spans="1:32" x14ac:dyDescent="0.25">
      <c r="A826">
        <v>93863</v>
      </c>
      <c r="B826" t="s">
        <v>2195</v>
      </c>
      <c r="C826" t="s">
        <v>75</v>
      </c>
      <c r="D826">
        <v>0</v>
      </c>
      <c r="F826" t="s">
        <v>323</v>
      </c>
      <c r="G826" t="s">
        <v>454</v>
      </c>
      <c r="H826" t="s">
        <v>2196</v>
      </c>
      <c r="I826" t="s">
        <v>2197</v>
      </c>
      <c r="J826" t="s">
        <v>2198</v>
      </c>
      <c r="K826" t="s">
        <v>2199</v>
      </c>
      <c r="L826" t="s">
        <v>2200</v>
      </c>
      <c r="M826" t="s">
        <v>502</v>
      </c>
      <c r="N826" t="s">
        <v>835</v>
      </c>
      <c r="O826" t="s">
        <v>324</v>
      </c>
      <c r="P826" t="s">
        <v>2201</v>
      </c>
      <c r="Q826" t="s">
        <v>2202</v>
      </c>
      <c r="R826" t="s">
        <v>63</v>
      </c>
      <c r="S826" t="s">
        <v>44</v>
      </c>
      <c r="T826" t="s">
        <v>2103</v>
      </c>
      <c r="U826" t="s">
        <v>2104</v>
      </c>
      <c r="V826" t="s">
        <v>884</v>
      </c>
      <c r="W826" t="s">
        <v>114</v>
      </c>
      <c r="X826">
        <v>1</v>
      </c>
      <c r="Y826">
        <v>11280</v>
      </c>
      <c r="Z826">
        <v>0</v>
      </c>
      <c r="AA826">
        <v>1500</v>
      </c>
      <c r="AB826">
        <v>14118390</v>
      </c>
      <c r="AC826" t="s">
        <v>47</v>
      </c>
      <c r="AD826" t="str">
        <f>+VLOOKUP(T826,items!$A$2:$D$1255,4,0)</f>
        <v>SOMBRALINA</v>
      </c>
      <c r="AE826" t="str">
        <f>+VLOOKUP(T826,Tabla1[],5,0)</f>
        <v>ELECTRICA-MANUAL</v>
      </c>
      <c r="AF826">
        <f t="shared" si="12"/>
        <v>6</v>
      </c>
    </row>
    <row r="827" spans="1:32" x14ac:dyDescent="0.25">
      <c r="A827">
        <v>93863</v>
      </c>
      <c r="B827" t="s">
        <v>2195</v>
      </c>
      <c r="C827" t="s">
        <v>75</v>
      </c>
      <c r="D827">
        <v>0</v>
      </c>
      <c r="F827" t="s">
        <v>323</v>
      </c>
      <c r="G827" t="s">
        <v>454</v>
      </c>
      <c r="H827" t="s">
        <v>2196</v>
      </c>
      <c r="I827" t="s">
        <v>2197</v>
      </c>
      <c r="J827" t="s">
        <v>2198</v>
      </c>
      <c r="K827" t="s">
        <v>2199</v>
      </c>
      <c r="L827" t="s">
        <v>2200</v>
      </c>
      <c r="M827" t="s">
        <v>502</v>
      </c>
      <c r="N827" t="s">
        <v>835</v>
      </c>
      <c r="O827" t="s">
        <v>324</v>
      </c>
      <c r="P827" t="s">
        <v>2201</v>
      </c>
      <c r="Q827" t="s">
        <v>2202</v>
      </c>
      <c r="R827" t="s">
        <v>63</v>
      </c>
      <c r="S827" t="s">
        <v>44</v>
      </c>
      <c r="T827" t="s">
        <v>2103</v>
      </c>
      <c r="U827" t="s">
        <v>2104</v>
      </c>
      <c r="V827" t="s">
        <v>884</v>
      </c>
      <c r="W827" t="s">
        <v>114</v>
      </c>
      <c r="X827">
        <v>1</v>
      </c>
      <c r="Y827">
        <v>3400</v>
      </c>
      <c r="Z827">
        <v>0</v>
      </c>
      <c r="AA827">
        <v>1500</v>
      </c>
      <c r="AB827">
        <v>6630258</v>
      </c>
      <c r="AC827" t="s">
        <v>47</v>
      </c>
      <c r="AD827" t="str">
        <f>+VLOOKUP(T827,items!$A$2:$D$1255,4,0)</f>
        <v>SOMBRALINA</v>
      </c>
      <c r="AE827" t="str">
        <f>+VLOOKUP(T827,Tabla1[],5,0)</f>
        <v>ELECTRICA-MANUAL</v>
      </c>
      <c r="AF827">
        <f t="shared" si="12"/>
        <v>6</v>
      </c>
    </row>
    <row r="828" spans="1:32" x14ac:dyDescent="0.25">
      <c r="A828">
        <v>93867</v>
      </c>
      <c r="B828" t="s">
        <v>2203</v>
      </c>
      <c r="C828" t="s">
        <v>33</v>
      </c>
      <c r="D828">
        <v>0</v>
      </c>
      <c r="F828" t="s">
        <v>288</v>
      </c>
      <c r="G828" t="s">
        <v>1018</v>
      </c>
      <c r="H828" t="s">
        <v>2204</v>
      </c>
      <c r="I828" t="s">
        <v>37</v>
      </c>
      <c r="J828" t="s">
        <v>2205</v>
      </c>
      <c r="K828" t="s">
        <v>2206</v>
      </c>
      <c r="L828" t="s">
        <v>2207</v>
      </c>
      <c r="M828" t="s">
        <v>656</v>
      </c>
      <c r="N828" t="s">
        <v>656</v>
      </c>
      <c r="O828" t="s">
        <v>363</v>
      </c>
      <c r="P828" t="s">
        <v>657</v>
      </c>
      <c r="Q828" t="s">
        <v>658</v>
      </c>
      <c r="R828" t="s">
        <v>63</v>
      </c>
      <c r="S828" t="s">
        <v>88</v>
      </c>
      <c r="T828" t="s">
        <v>882</v>
      </c>
      <c r="U828" t="s">
        <v>883</v>
      </c>
      <c r="V828" t="s">
        <v>1168</v>
      </c>
      <c r="X828">
        <v>25</v>
      </c>
      <c r="Y828">
        <v>0</v>
      </c>
      <c r="Z828">
        <v>0</v>
      </c>
      <c r="AA828">
        <v>0</v>
      </c>
      <c r="AB828">
        <v>34955075</v>
      </c>
      <c r="AC828" t="s">
        <v>47</v>
      </c>
      <c r="AD828" t="str">
        <f>+VLOOKUP(T828,items!$A$2:$D$1255,4,0)</f>
        <v>MUEBLES</v>
      </c>
      <c r="AE828">
        <f>+VLOOKUP(T828,Tabla1[],5,0)</f>
        <v>0</v>
      </c>
      <c r="AF828">
        <f t="shared" si="12"/>
        <v>6</v>
      </c>
    </row>
    <row r="829" spans="1:32" x14ac:dyDescent="0.25">
      <c r="A829">
        <v>93867</v>
      </c>
      <c r="B829" t="s">
        <v>2203</v>
      </c>
      <c r="C829" t="s">
        <v>33</v>
      </c>
      <c r="D829">
        <v>0</v>
      </c>
      <c r="F829" t="s">
        <v>288</v>
      </c>
      <c r="G829" t="s">
        <v>1018</v>
      </c>
      <c r="H829" t="s">
        <v>2204</v>
      </c>
      <c r="I829" t="s">
        <v>37</v>
      </c>
      <c r="J829" t="s">
        <v>2205</v>
      </c>
      <c r="K829" t="s">
        <v>2206</v>
      </c>
      <c r="L829" t="s">
        <v>2207</v>
      </c>
      <c r="M829" t="s">
        <v>656</v>
      </c>
      <c r="N829" t="s">
        <v>656</v>
      </c>
      <c r="O829" t="s">
        <v>363</v>
      </c>
      <c r="P829" t="s">
        <v>657</v>
      </c>
      <c r="Q829" t="s">
        <v>658</v>
      </c>
      <c r="R829" t="s">
        <v>63</v>
      </c>
      <c r="S829" t="s">
        <v>88</v>
      </c>
      <c r="T829" t="s">
        <v>392</v>
      </c>
      <c r="U829" t="s">
        <v>393</v>
      </c>
      <c r="X829">
        <v>1</v>
      </c>
      <c r="Y829">
        <v>0</v>
      </c>
      <c r="Z829">
        <v>0</v>
      </c>
      <c r="AA829">
        <v>0</v>
      </c>
      <c r="AB829">
        <v>300000</v>
      </c>
      <c r="AC829" t="s">
        <v>47</v>
      </c>
      <c r="AD829" t="e">
        <f>+VLOOKUP(T829,items!$A$2:$D$1255,4,0)</f>
        <v>#N/A</v>
      </c>
      <c r="AE829" t="e">
        <f>+VLOOKUP(T829,Tabla1[],5,0)</f>
        <v>#N/A</v>
      </c>
      <c r="AF829">
        <f t="shared" si="12"/>
        <v>6</v>
      </c>
    </row>
    <row r="830" spans="1:32" x14ac:dyDescent="0.25">
      <c r="A830">
        <v>93877</v>
      </c>
      <c r="B830" t="s">
        <v>2208</v>
      </c>
      <c r="C830" t="s">
        <v>75</v>
      </c>
      <c r="D830">
        <v>0</v>
      </c>
      <c r="F830" t="s">
        <v>288</v>
      </c>
      <c r="G830" t="s">
        <v>470</v>
      </c>
      <c r="H830" t="s">
        <v>2209</v>
      </c>
      <c r="I830" t="s">
        <v>37</v>
      </c>
      <c r="J830" t="s">
        <v>2210</v>
      </c>
      <c r="K830" t="s">
        <v>2211</v>
      </c>
      <c r="L830" t="s">
        <v>37</v>
      </c>
      <c r="M830" t="s">
        <v>460</v>
      </c>
      <c r="N830" t="s">
        <v>460</v>
      </c>
      <c r="O830" t="s">
        <v>227</v>
      </c>
      <c r="P830" t="s">
        <v>363</v>
      </c>
      <c r="Q830" t="s">
        <v>1296</v>
      </c>
      <c r="R830" t="s">
        <v>127</v>
      </c>
      <c r="S830" t="s">
        <v>108</v>
      </c>
      <c r="T830" t="s">
        <v>2212</v>
      </c>
      <c r="U830" t="s">
        <v>2213</v>
      </c>
      <c r="X830">
        <v>1</v>
      </c>
      <c r="Y830">
        <v>0</v>
      </c>
      <c r="Z830">
        <v>0</v>
      </c>
      <c r="AA830">
        <v>0</v>
      </c>
      <c r="AB830">
        <v>342000</v>
      </c>
      <c r="AC830" t="s">
        <v>47</v>
      </c>
      <c r="AD830">
        <f>+VLOOKUP(T830,items!$A$2:$D$1255,4,0)</f>
        <v>0</v>
      </c>
      <c r="AE830">
        <f>+VLOOKUP(T830,Tabla1[],5,0)</f>
        <v>0</v>
      </c>
      <c r="AF830">
        <f t="shared" si="12"/>
        <v>6</v>
      </c>
    </row>
    <row r="831" spans="1:32" x14ac:dyDescent="0.25">
      <c r="A831">
        <v>93877</v>
      </c>
      <c r="B831" t="s">
        <v>2208</v>
      </c>
      <c r="C831" t="s">
        <v>75</v>
      </c>
      <c r="D831">
        <v>0</v>
      </c>
      <c r="F831" t="s">
        <v>288</v>
      </c>
      <c r="G831" t="s">
        <v>470</v>
      </c>
      <c r="H831" t="s">
        <v>2209</v>
      </c>
      <c r="I831" t="s">
        <v>37</v>
      </c>
      <c r="J831" t="s">
        <v>2210</v>
      </c>
      <c r="K831" t="s">
        <v>2211</v>
      </c>
      <c r="L831" t="s">
        <v>37</v>
      </c>
      <c r="M831" t="s">
        <v>460</v>
      </c>
      <c r="N831" t="s">
        <v>460</v>
      </c>
      <c r="O831" t="s">
        <v>227</v>
      </c>
      <c r="P831" t="s">
        <v>363</v>
      </c>
      <c r="Q831" t="s">
        <v>1296</v>
      </c>
      <c r="R831" t="s">
        <v>127</v>
      </c>
      <c r="S831" t="s">
        <v>108</v>
      </c>
      <c r="T831" t="s">
        <v>2212</v>
      </c>
      <c r="U831" t="s">
        <v>2213</v>
      </c>
      <c r="X831">
        <v>1</v>
      </c>
      <c r="Y831">
        <v>0</v>
      </c>
      <c r="Z831">
        <v>0</v>
      </c>
      <c r="AA831">
        <v>0</v>
      </c>
      <c r="AB831">
        <v>142500</v>
      </c>
      <c r="AC831" t="s">
        <v>47</v>
      </c>
      <c r="AD831">
        <f>+VLOOKUP(T831,items!$A$2:$D$1255,4,0)</f>
        <v>0</v>
      </c>
      <c r="AE831">
        <f>+VLOOKUP(T831,Tabla1[],5,0)</f>
        <v>0</v>
      </c>
      <c r="AF831">
        <f t="shared" si="12"/>
        <v>6</v>
      </c>
    </row>
    <row r="832" spans="1:32" x14ac:dyDescent="0.25">
      <c r="A832">
        <v>93879</v>
      </c>
      <c r="B832" t="s">
        <v>2214</v>
      </c>
      <c r="C832" t="s">
        <v>75</v>
      </c>
      <c r="D832">
        <v>0</v>
      </c>
      <c r="F832" t="s">
        <v>288</v>
      </c>
      <c r="G832" t="s">
        <v>454</v>
      </c>
      <c r="H832" t="s">
        <v>2215</v>
      </c>
      <c r="I832" t="s">
        <v>2216</v>
      </c>
      <c r="J832" t="s">
        <v>2217</v>
      </c>
      <c r="K832" t="s">
        <v>2218</v>
      </c>
      <c r="L832" t="s">
        <v>37</v>
      </c>
      <c r="M832" t="s">
        <v>526</v>
      </c>
      <c r="N832" t="s">
        <v>656</v>
      </c>
      <c r="O832" t="s">
        <v>862</v>
      </c>
      <c r="P832" t="s">
        <v>399</v>
      </c>
      <c r="Q832" t="s">
        <v>399</v>
      </c>
      <c r="R832" t="s">
        <v>43</v>
      </c>
      <c r="S832" t="s">
        <v>164</v>
      </c>
      <c r="T832" t="s">
        <v>466</v>
      </c>
      <c r="U832" t="s">
        <v>467</v>
      </c>
      <c r="V832" t="s">
        <v>166</v>
      </c>
      <c r="W832" t="s">
        <v>1095</v>
      </c>
      <c r="X832">
        <v>1</v>
      </c>
      <c r="Y832">
        <v>11000</v>
      </c>
      <c r="Z832">
        <v>0</v>
      </c>
      <c r="AA832">
        <v>2000</v>
      </c>
      <c r="AB832">
        <v>6198449</v>
      </c>
      <c r="AC832" t="s">
        <v>47</v>
      </c>
      <c r="AD832" t="str">
        <f>+VLOOKUP(T832,items!$A$2:$D$1255,4,0)</f>
        <v>SOMBRALINA</v>
      </c>
      <c r="AE832" t="str">
        <f>+VLOOKUP(T832,Tabla1[],5,0)</f>
        <v>ELECTRICA</v>
      </c>
      <c r="AF832">
        <f t="shared" si="12"/>
        <v>6</v>
      </c>
    </row>
    <row r="833" spans="1:32" x14ac:dyDescent="0.25">
      <c r="A833">
        <v>93884</v>
      </c>
      <c r="B833" t="s">
        <v>2219</v>
      </c>
      <c r="C833" t="s">
        <v>75</v>
      </c>
      <c r="D833">
        <v>0</v>
      </c>
      <c r="F833" t="s">
        <v>288</v>
      </c>
      <c r="G833" t="s">
        <v>288</v>
      </c>
      <c r="H833" t="s">
        <v>2220</v>
      </c>
      <c r="I833" t="s">
        <v>37</v>
      </c>
      <c r="J833" t="s">
        <v>2221</v>
      </c>
      <c r="K833" t="s">
        <v>2222</v>
      </c>
      <c r="L833" t="s">
        <v>37</v>
      </c>
      <c r="M833" t="s">
        <v>705</v>
      </c>
      <c r="N833" t="s">
        <v>705</v>
      </c>
      <c r="O833" t="s">
        <v>293</v>
      </c>
      <c r="P833" t="s">
        <v>454</v>
      </c>
      <c r="Q833" t="s">
        <v>454</v>
      </c>
      <c r="R833" t="s">
        <v>43</v>
      </c>
      <c r="S833" t="s">
        <v>164</v>
      </c>
      <c r="T833" t="s">
        <v>1290</v>
      </c>
      <c r="U833" t="s">
        <v>1291</v>
      </c>
      <c r="X833">
        <v>4</v>
      </c>
      <c r="Y833">
        <v>0</v>
      </c>
      <c r="Z833">
        <v>0</v>
      </c>
      <c r="AA833">
        <v>0</v>
      </c>
      <c r="AB833">
        <v>252212</v>
      </c>
      <c r="AC833" t="s">
        <v>47</v>
      </c>
      <c r="AD833">
        <f>+VLOOKUP(T833,items!$A$2:$D$1255,4,0)</f>
        <v>0</v>
      </c>
      <c r="AE833">
        <f>+VLOOKUP(T833,Tabla1[],5,0)</f>
        <v>0</v>
      </c>
      <c r="AF833">
        <f t="shared" si="12"/>
        <v>5</v>
      </c>
    </row>
    <row r="834" spans="1:32" x14ac:dyDescent="0.25">
      <c r="A834">
        <v>93885</v>
      </c>
      <c r="B834" t="s">
        <v>2223</v>
      </c>
      <c r="C834" t="s">
        <v>75</v>
      </c>
      <c r="D834">
        <v>0</v>
      </c>
      <c r="F834" t="s">
        <v>288</v>
      </c>
      <c r="G834" t="s">
        <v>705</v>
      </c>
      <c r="H834" t="s">
        <v>2224</v>
      </c>
      <c r="I834" t="s">
        <v>37</v>
      </c>
      <c r="J834" t="s">
        <v>2225</v>
      </c>
      <c r="K834" t="s">
        <v>2226</v>
      </c>
      <c r="L834" t="s">
        <v>37</v>
      </c>
      <c r="M834" t="s">
        <v>292</v>
      </c>
      <c r="N834" t="s">
        <v>292</v>
      </c>
      <c r="O834" t="s">
        <v>454</v>
      </c>
      <c r="P834" t="s">
        <v>526</v>
      </c>
      <c r="Q834" t="s">
        <v>526</v>
      </c>
      <c r="R834" t="s">
        <v>43</v>
      </c>
      <c r="S834" t="s">
        <v>164</v>
      </c>
      <c r="T834" t="s">
        <v>1469</v>
      </c>
      <c r="U834" t="s">
        <v>578</v>
      </c>
      <c r="X834">
        <v>120</v>
      </c>
      <c r="Y834">
        <v>0</v>
      </c>
      <c r="Z834">
        <v>0</v>
      </c>
      <c r="AA834">
        <v>0</v>
      </c>
      <c r="AB834">
        <v>6000000</v>
      </c>
      <c r="AC834" t="s">
        <v>47</v>
      </c>
      <c r="AD834">
        <f>+VLOOKUP(T834,items!$A$2:$D$1255,4,0)</f>
        <v>0</v>
      </c>
      <c r="AE834">
        <f>+VLOOKUP(T834,Tabla1[],5,0)</f>
        <v>0</v>
      </c>
      <c r="AF834">
        <f t="shared" ref="AF834:AF897" si="13">+MONTH(O834)</f>
        <v>5</v>
      </c>
    </row>
    <row r="835" spans="1:32" x14ac:dyDescent="0.25">
      <c r="A835">
        <v>93896</v>
      </c>
      <c r="B835" t="s">
        <v>2227</v>
      </c>
      <c r="C835" t="s">
        <v>33</v>
      </c>
      <c r="D835">
        <v>0</v>
      </c>
      <c r="F835" t="s">
        <v>288</v>
      </c>
      <c r="G835" t="s">
        <v>454</v>
      </c>
      <c r="H835" t="s">
        <v>2228</v>
      </c>
      <c r="I835" t="s">
        <v>37</v>
      </c>
      <c r="J835" t="s">
        <v>2229</v>
      </c>
      <c r="K835" t="s">
        <v>2230</v>
      </c>
      <c r="L835" t="s">
        <v>37</v>
      </c>
      <c r="M835" t="s">
        <v>294</v>
      </c>
      <c r="N835" t="s">
        <v>294</v>
      </c>
      <c r="O835" t="s">
        <v>656</v>
      </c>
      <c r="P835" t="s">
        <v>502</v>
      </c>
      <c r="Q835" t="s">
        <v>461</v>
      </c>
      <c r="R835" t="s">
        <v>43</v>
      </c>
      <c r="S835" t="s">
        <v>44</v>
      </c>
      <c r="T835" t="s">
        <v>45</v>
      </c>
      <c r="U835" t="s">
        <v>46</v>
      </c>
      <c r="X835">
        <v>1</v>
      </c>
      <c r="Y835">
        <v>0</v>
      </c>
      <c r="Z835">
        <v>0</v>
      </c>
      <c r="AA835">
        <v>0</v>
      </c>
      <c r="AB835">
        <v>35000</v>
      </c>
      <c r="AC835" t="s">
        <v>47</v>
      </c>
      <c r="AD835">
        <f>+VLOOKUP(T835,items!$A$2:$D$1255,4,0)</f>
        <v>0</v>
      </c>
      <c r="AE835">
        <f>+VLOOKUP(T835,Tabla1[],5,0)</f>
        <v>0</v>
      </c>
      <c r="AF835">
        <f t="shared" si="13"/>
        <v>6</v>
      </c>
    </row>
    <row r="836" spans="1:32" x14ac:dyDescent="0.25">
      <c r="A836">
        <v>93896</v>
      </c>
      <c r="B836" t="s">
        <v>2227</v>
      </c>
      <c r="C836" t="s">
        <v>33</v>
      </c>
      <c r="D836">
        <v>0</v>
      </c>
      <c r="F836" t="s">
        <v>288</v>
      </c>
      <c r="G836" t="s">
        <v>454</v>
      </c>
      <c r="H836" t="s">
        <v>2228</v>
      </c>
      <c r="I836" t="s">
        <v>37</v>
      </c>
      <c r="J836" t="s">
        <v>2229</v>
      </c>
      <c r="K836" t="s">
        <v>2230</v>
      </c>
      <c r="L836" t="s">
        <v>37</v>
      </c>
      <c r="M836" t="s">
        <v>294</v>
      </c>
      <c r="N836" t="s">
        <v>294</v>
      </c>
      <c r="O836" t="s">
        <v>656</v>
      </c>
      <c r="P836" t="s">
        <v>502</v>
      </c>
      <c r="Q836" t="s">
        <v>461</v>
      </c>
      <c r="R836" t="s">
        <v>43</v>
      </c>
      <c r="S836" t="s">
        <v>44</v>
      </c>
      <c r="T836" t="s">
        <v>283</v>
      </c>
      <c r="U836" t="s">
        <v>284</v>
      </c>
      <c r="X836">
        <v>1</v>
      </c>
      <c r="Y836">
        <v>0</v>
      </c>
      <c r="Z836">
        <v>0</v>
      </c>
      <c r="AA836">
        <v>0</v>
      </c>
      <c r="AB836">
        <v>150000</v>
      </c>
      <c r="AC836" t="s">
        <v>47</v>
      </c>
      <c r="AD836" t="e">
        <f>+VLOOKUP(T836,items!$A$2:$D$1255,4,0)</f>
        <v>#N/A</v>
      </c>
      <c r="AE836" t="e">
        <f>+VLOOKUP(T836,Tabla1[],5,0)</f>
        <v>#N/A</v>
      </c>
      <c r="AF836">
        <f t="shared" si="13"/>
        <v>6</v>
      </c>
    </row>
    <row r="837" spans="1:32" x14ac:dyDescent="0.25">
      <c r="A837">
        <v>93899</v>
      </c>
      <c r="B837" t="s">
        <v>1891</v>
      </c>
      <c r="C837" t="s">
        <v>33</v>
      </c>
      <c r="D837">
        <v>0</v>
      </c>
      <c r="F837" t="s">
        <v>705</v>
      </c>
      <c r="G837" t="s">
        <v>916</v>
      </c>
      <c r="H837" t="s">
        <v>2231</v>
      </c>
      <c r="I837" t="s">
        <v>37</v>
      </c>
      <c r="J837" t="s">
        <v>2232</v>
      </c>
      <c r="K837" t="s">
        <v>2233</v>
      </c>
      <c r="L837" t="s">
        <v>2234</v>
      </c>
      <c r="M837" t="s">
        <v>423</v>
      </c>
      <c r="N837" t="s">
        <v>423</v>
      </c>
      <c r="O837" t="s">
        <v>2235</v>
      </c>
      <c r="P837" t="s">
        <v>255</v>
      </c>
      <c r="Q837" t="s">
        <v>162</v>
      </c>
      <c r="R837" t="s">
        <v>63</v>
      </c>
      <c r="S837" t="s">
        <v>88</v>
      </c>
      <c r="T837" t="s">
        <v>2236</v>
      </c>
      <c r="U837" t="s">
        <v>2237</v>
      </c>
      <c r="V837" t="s">
        <v>867</v>
      </c>
      <c r="X837">
        <v>4</v>
      </c>
      <c r="Y837">
        <v>0</v>
      </c>
      <c r="Z837">
        <v>0</v>
      </c>
      <c r="AA837">
        <v>0</v>
      </c>
      <c r="AB837">
        <v>0</v>
      </c>
      <c r="AC837" t="s">
        <v>47</v>
      </c>
      <c r="AD837" t="str">
        <f>+VLOOKUP(T837,items!$A$2:$D$1255,4,0)</f>
        <v>COJIN</v>
      </c>
      <c r="AE837">
        <f>+VLOOKUP(T837,Tabla1[],5,0)</f>
        <v>0</v>
      </c>
      <c r="AF837">
        <f t="shared" si="13"/>
        <v>8</v>
      </c>
    </row>
    <row r="838" spans="1:32" x14ac:dyDescent="0.25">
      <c r="A838">
        <v>93899</v>
      </c>
      <c r="B838" t="s">
        <v>1891</v>
      </c>
      <c r="C838" t="s">
        <v>33</v>
      </c>
      <c r="D838">
        <v>0</v>
      </c>
      <c r="F838" t="s">
        <v>705</v>
      </c>
      <c r="G838" t="s">
        <v>916</v>
      </c>
      <c r="H838" t="s">
        <v>2231</v>
      </c>
      <c r="I838" t="s">
        <v>37</v>
      </c>
      <c r="J838" t="s">
        <v>2232</v>
      </c>
      <c r="K838" t="s">
        <v>2233</v>
      </c>
      <c r="L838" t="s">
        <v>2234</v>
      </c>
      <c r="M838" t="s">
        <v>423</v>
      </c>
      <c r="N838" t="s">
        <v>423</v>
      </c>
      <c r="O838" t="s">
        <v>2235</v>
      </c>
      <c r="P838" t="s">
        <v>255</v>
      </c>
      <c r="Q838" t="s">
        <v>162</v>
      </c>
      <c r="R838" t="s">
        <v>63</v>
      </c>
      <c r="S838" t="s">
        <v>88</v>
      </c>
      <c r="T838" t="s">
        <v>2238</v>
      </c>
      <c r="U838" t="s">
        <v>2239</v>
      </c>
      <c r="V838" t="s">
        <v>1349</v>
      </c>
      <c r="X838">
        <v>2</v>
      </c>
      <c r="Y838">
        <v>0</v>
      </c>
      <c r="Z838">
        <v>0</v>
      </c>
      <c r="AA838">
        <v>0</v>
      </c>
      <c r="AB838">
        <v>0</v>
      </c>
      <c r="AC838" t="s">
        <v>47</v>
      </c>
      <c r="AD838" t="str">
        <f>+VLOOKUP(T838,items!$A$2:$D$1255,4,0)</f>
        <v>COJIN</v>
      </c>
      <c r="AE838">
        <f>+VLOOKUP(T838,Tabla1[],5,0)</f>
        <v>0</v>
      </c>
      <c r="AF838">
        <f t="shared" si="13"/>
        <v>8</v>
      </c>
    </row>
    <row r="839" spans="1:32" x14ac:dyDescent="0.25">
      <c r="A839">
        <v>93899</v>
      </c>
      <c r="B839" t="s">
        <v>1891</v>
      </c>
      <c r="C839" t="s">
        <v>33</v>
      </c>
      <c r="D839">
        <v>0</v>
      </c>
      <c r="F839" t="s">
        <v>705</v>
      </c>
      <c r="G839" t="s">
        <v>916</v>
      </c>
      <c r="H839" t="s">
        <v>2231</v>
      </c>
      <c r="I839" t="s">
        <v>37</v>
      </c>
      <c r="J839" t="s">
        <v>2232</v>
      </c>
      <c r="K839" t="s">
        <v>2233</v>
      </c>
      <c r="L839" t="s">
        <v>2234</v>
      </c>
      <c r="M839" t="s">
        <v>423</v>
      </c>
      <c r="N839" t="s">
        <v>423</v>
      </c>
      <c r="O839" t="s">
        <v>2235</v>
      </c>
      <c r="P839" t="s">
        <v>255</v>
      </c>
      <c r="Q839" t="s">
        <v>162</v>
      </c>
      <c r="R839" t="s">
        <v>63</v>
      </c>
      <c r="S839" t="s">
        <v>88</v>
      </c>
      <c r="T839" t="s">
        <v>2238</v>
      </c>
      <c r="U839" t="s">
        <v>2239</v>
      </c>
      <c r="V839" t="s">
        <v>1168</v>
      </c>
      <c r="X839">
        <v>5</v>
      </c>
      <c r="Y839">
        <v>0</v>
      </c>
      <c r="Z839">
        <v>0</v>
      </c>
      <c r="AA839">
        <v>0</v>
      </c>
      <c r="AB839">
        <v>0</v>
      </c>
      <c r="AC839" t="s">
        <v>47</v>
      </c>
      <c r="AD839" t="str">
        <f>+VLOOKUP(T839,items!$A$2:$D$1255,4,0)</f>
        <v>COJIN</v>
      </c>
      <c r="AE839">
        <f>+VLOOKUP(T839,Tabla1[],5,0)</f>
        <v>0</v>
      </c>
      <c r="AF839">
        <f t="shared" si="13"/>
        <v>8</v>
      </c>
    </row>
    <row r="840" spans="1:32" x14ac:dyDescent="0.25">
      <c r="A840">
        <v>93899</v>
      </c>
      <c r="B840" t="s">
        <v>1891</v>
      </c>
      <c r="C840" t="s">
        <v>33</v>
      </c>
      <c r="D840">
        <v>0</v>
      </c>
      <c r="F840" t="s">
        <v>705</v>
      </c>
      <c r="G840" t="s">
        <v>916</v>
      </c>
      <c r="H840" t="s">
        <v>2231</v>
      </c>
      <c r="I840" t="s">
        <v>37</v>
      </c>
      <c r="J840" t="s">
        <v>2232</v>
      </c>
      <c r="K840" t="s">
        <v>2233</v>
      </c>
      <c r="L840" t="s">
        <v>2234</v>
      </c>
      <c r="M840" t="s">
        <v>423</v>
      </c>
      <c r="N840" t="s">
        <v>423</v>
      </c>
      <c r="O840" t="s">
        <v>2235</v>
      </c>
      <c r="P840" t="s">
        <v>255</v>
      </c>
      <c r="Q840" t="s">
        <v>162</v>
      </c>
      <c r="R840" t="s">
        <v>63</v>
      </c>
      <c r="S840" t="s">
        <v>88</v>
      </c>
      <c r="T840" t="s">
        <v>2238</v>
      </c>
      <c r="U840" t="s">
        <v>2239</v>
      </c>
      <c r="V840" t="s">
        <v>2240</v>
      </c>
      <c r="X840">
        <v>2</v>
      </c>
      <c r="Y840">
        <v>0</v>
      </c>
      <c r="Z840">
        <v>0</v>
      </c>
      <c r="AA840">
        <v>0</v>
      </c>
      <c r="AB840">
        <v>0</v>
      </c>
      <c r="AC840" t="s">
        <v>47</v>
      </c>
      <c r="AD840" t="str">
        <f>+VLOOKUP(T840,items!$A$2:$D$1255,4,0)</f>
        <v>COJIN</v>
      </c>
      <c r="AE840">
        <f>+VLOOKUP(T840,Tabla1[],5,0)</f>
        <v>0</v>
      </c>
      <c r="AF840">
        <f t="shared" si="13"/>
        <v>8</v>
      </c>
    </row>
    <row r="841" spans="1:32" x14ac:dyDescent="0.25">
      <c r="A841">
        <v>93899</v>
      </c>
      <c r="B841" t="s">
        <v>1891</v>
      </c>
      <c r="C841" t="s">
        <v>33</v>
      </c>
      <c r="D841">
        <v>0</v>
      </c>
      <c r="F841" t="s">
        <v>705</v>
      </c>
      <c r="G841" t="s">
        <v>916</v>
      </c>
      <c r="H841" t="s">
        <v>2231</v>
      </c>
      <c r="I841" t="s">
        <v>37</v>
      </c>
      <c r="J841" t="s">
        <v>2232</v>
      </c>
      <c r="K841" t="s">
        <v>2233</v>
      </c>
      <c r="L841" t="s">
        <v>2234</v>
      </c>
      <c r="M841" t="s">
        <v>423</v>
      </c>
      <c r="N841" t="s">
        <v>423</v>
      </c>
      <c r="O841" t="s">
        <v>2235</v>
      </c>
      <c r="P841" t="s">
        <v>255</v>
      </c>
      <c r="Q841" t="s">
        <v>162</v>
      </c>
      <c r="R841" t="s">
        <v>63</v>
      </c>
      <c r="S841" t="s">
        <v>88</v>
      </c>
      <c r="T841" t="s">
        <v>1352</v>
      </c>
      <c r="U841" t="s">
        <v>1353</v>
      </c>
      <c r="V841" t="s">
        <v>828</v>
      </c>
      <c r="X841">
        <v>2</v>
      </c>
      <c r="Y841">
        <v>0</v>
      </c>
      <c r="Z841">
        <v>0</v>
      </c>
      <c r="AA841">
        <v>0</v>
      </c>
      <c r="AB841">
        <v>0</v>
      </c>
      <c r="AC841" t="s">
        <v>47</v>
      </c>
      <c r="AD841" t="str">
        <f>+VLOOKUP(T841,items!$A$2:$D$1255,4,0)</f>
        <v>COJIN</v>
      </c>
      <c r="AE841">
        <f>+VLOOKUP(T841,Tabla1[],5,0)</f>
        <v>0</v>
      </c>
      <c r="AF841">
        <f t="shared" si="13"/>
        <v>8</v>
      </c>
    </row>
    <row r="842" spans="1:32" x14ac:dyDescent="0.25">
      <c r="A842">
        <v>93899</v>
      </c>
      <c r="B842" t="s">
        <v>1891</v>
      </c>
      <c r="C842" t="s">
        <v>33</v>
      </c>
      <c r="D842">
        <v>0</v>
      </c>
      <c r="F842" t="s">
        <v>705</v>
      </c>
      <c r="G842" t="s">
        <v>916</v>
      </c>
      <c r="H842" t="s">
        <v>2231</v>
      </c>
      <c r="I842" t="s">
        <v>37</v>
      </c>
      <c r="J842" t="s">
        <v>2232</v>
      </c>
      <c r="K842" t="s">
        <v>2233</v>
      </c>
      <c r="L842" t="s">
        <v>2234</v>
      </c>
      <c r="M842" t="s">
        <v>423</v>
      </c>
      <c r="N842" t="s">
        <v>423</v>
      </c>
      <c r="O842" t="s">
        <v>2235</v>
      </c>
      <c r="P842" t="s">
        <v>255</v>
      </c>
      <c r="Q842" t="s">
        <v>162</v>
      </c>
      <c r="R842" t="s">
        <v>63</v>
      </c>
      <c r="S842" t="s">
        <v>88</v>
      </c>
      <c r="T842" t="s">
        <v>1352</v>
      </c>
      <c r="U842" t="s">
        <v>1353</v>
      </c>
      <c r="V842" t="s">
        <v>2241</v>
      </c>
      <c r="X842">
        <v>2</v>
      </c>
      <c r="Y842">
        <v>0</v>
      </c>
      <c r="Z842">
        <v>0</v>
      </c>
      <c r="AA842">
        <v>0</v>
      </c>
      <c r="AB842">
        <v>0</v>
      </c>
      <c r="AC842" t="s">
        <v>47</v>
      </c>
      <c r="AD842" t="str">
        <f>+VLOOKUP(T842,items!$A$2:$D$1255,4,0)</f>
        <v>COJIN</v>
      </c>
      <c r="AE842">
        <f>+VLOOKUP(T842,Tabla1[],5,0)</f>
        <v>0</v>
      </c>
      <c r="AF842">
        <f t="shared" si="13"/>
        <v>8</v>
      </c>
    </row>
    <row r="843" spans="1:32" x14ac:dyDescent="0.25">
      <c r="A843">
        <v>93899</v>
      </c>
      <c r="B843" t="s">
        <v>1891</v>
      </c>
      <c r="C843" t="s">
        <v>33</v>
      </c>
      <c r="D843">
        <v>0</v>
      </c>
      <c r="F843" t="s">
        <v>705</v>
      </c>
      <c r="G843" t="s">
        <v>916</v>
      </c>
      <c r="H843" t="s">
        <v>2231</v>
      </c>
      <c r="I843" t="s">
        <v>37</v>
      </c>
      <c r="J843" t="s">
        <v>2232</v>
      </c>
      <c r="K843" t="s">
        <v>2233</v>
      </c>
      <c r="L843" t="s">
        <v>2234</v>
      </c>
      <c r="M843" t="s">
        <v>423</v>
      </c>
      <c r="N843" t="s">
        <v>423</v>
      </c>
      <c r="O843" t="s">
        <v>2235</v>
      </c>
      <c r="P843" t="s">
        <v>255</v>
      </c>
      <c r="Q843" t="s">
        <v>162</v>
      </c>
      <c r="R843" t="s">
        <v>63</v>
      </c>
      <c r="S843" t="s">
        <v>88</v>
      </c>
      <c r="T843" t="s">
        <v>1352</v>
      </c>
      <c r="U843" t="s">
        <v>1353</v>
      </c>
      <c r="V843" t="s">
        <v>958</v>
      </c>
      <c r="X843">
        <v>2</v>
      </c>
      <c r="Y843">
        <v>0</v>
      </c>
      <c r="Z843">
        <v>0</v>
      </c>
      <c r="AA843">
        <v>0</v>
      </c>
      <c r="AB843">
        <v>0</v>
      </c>
      <c r="AC843" t="s">
        <v>47</v>
      </c>
      <c r="AD843" t="str">
        <f>+VLOOKUP(T843,items!$A$2:$D$1255,4,0)</f>
        <v>COJIN</v>
      </c>
      <c r="AE843">
        <f>+VLOOKUP(T843,Tabla1[],5,0)</f>
        <v>0</v>
      </c>
      <c r="AF843">
        <f t="shared" si="13"/>
        <v>8</v>
      </c>
    </row>
    <row r="844" spans="1:32" x14ac:dyDescent="0.25">
      <c r="A844">
        <v>93899</v>
      </c>
      <c r="B844" t="s">
        <v>1891</v>
      </c>
      <c r="C844" t="s">
        <v>33</v>
      </c>
      <c r="D844">
        <v>0</v>
      </c>
      <c r="F844" t="s">
        <v>705</v>
      </c>
      <c r="G844" t="s">
        <v>916</v>
      </c>
      <c r="H844" t="s">
        <v>2231</v>
      </c>
      <c r="I844" t="s">
        <v>37</v>
      </c>
      <c r="J844" t="s">
        <v>2232</v>
      </c>
      <c r="K844" t="s">
        <v>2233</v>
      </c>
      <c r="L844" t="s">
        <v>2234</v>
      </c>
      <c r="M844" t="s">
        <v>423</v>
      </c>
      <c r="N844" t="s">
        <v>423</v>
      </c>
      <c r="O844" t="s">
        <v>2235</v>
      </c>
      <c r="P844" t="s">
        <v>255</v>
      </c>
      <c r="Q844" t="s">
        <v>162</v>
      </c>
      <c r="R844" t="s">
        <v>63</v>
      </c>
      <c r="S844" t="s">
        <v>88</v>
      </c>
      <c r="T844" t="s">
        <v>1352</v>
      </c>
      <c r="U844" t="s">
        <v>1353</v>
      </c>
      <c r="V844" t="s">
        <v>1024</v>
      </c>
      <c r="X844">
        <v>2</v>
      </c>
      <c r="Y844">
        <v>0</v>
      </c>
      <c r="Z844">
        <v>0</v>
      </c>
      <c r="AA844">
        <v>0</v>
      </c>
      <c r="AB844">
        <v>0</v>
      </c>
      <c r="AC844" t="s">
        <v>47</v>
      </c>
      <c r="AD844" t="str">
        <f>+VLOOKUP(T844,items!$A$2:$D$1255,4,0)</f>
        <v>COJIN</v>
      </c>
      <c r="AE844">
        <f>+VLOOKUP(T844,Tabla1[],5,0)</f>
        <v>0</v>
      </c>
      <c r="AF844">
        <f t="shared" si="13"/>
        <v>8</v>
      </c>
    </row>
    <row r="845" spans="1:32" x14ac:dyDescent="0.25">
      <c r="A845">
        <v>93899</v>
      </c>
      <c r="B845" t="s">
        <v>1891</v>
      </c>
      <c r="C845" t="s">
        <v>33</v>
      </c>
      <c r="D845">
        <v>0</v>
      </c>
      <c r="F845" t="s">
        <v>705</v>
      </c>
      <c r="G845" t="s">
        <v>916</v>
      </c>
      <c r="H845" t="s">
        <v>2231</v>
      </c>
      <c r="I845" t="s">
        <v>37</v>
      </c>
      <c r="J845" t="s">
        <v>2232</v>
      </c>
      <c r="K845" t="s">
        <v>2233</v>
      </c>
      <c r="L845" t="s">
        <v>2234</v>
      </c>
      <c r="M845" t="s">
        <v>423</v>
      </c>
      <c r="N845" t="s">
        <v>423</v>
      </c>
      <c r="O845" t="s">
        <v>2235</v>
      </c>
      <c r="P845" t="s">
        <v>255</v>
      </c>
      <c r="Q845" t="s">
        <v>162</v>
      </c>
      <c r="R845" t="s">
        <v>63</v>
      </c>
      <c r="S845" t="s">
        <v>88</v>
      </c>
      <c r="T845" t="s">
        <v>1352</v>
      </c>
      <c r="U845" t="s">
        <v>1353</v>
      </c>
      <c r="V845" t="s">
        <v>2242</v>
      </c>
      <c r="X845">
        <v>2</v>
      </c>
      <c r="Y845">
        <v>0</v>
      </c>
      <c r="Z845">
        <v>0</v>
      </c>
      <c r="AA845">
        <v>0</v>
      </c>
      <c r="AB845">
        <v>0</v>
      </c>
      <c r="AC845" t="s">
        <v>47</v>
      </c>
      <c r="AD845" t="str">
        <f>+VLOOKUP(T845,items!$A$2:$D$1255,4,0)</f>
        <v>COJIN</v>
      </c>
      <c r="AE845">
        <f>+VLOOKUP(T845,Tabla1[],5,0)</f>
        <v>0</v>
      </c>
      <c r="AF845">
        <f t="shared" si="13"/>
        <v>8</v>
      </c>
    </row>
    <row r="846" spans="1:32" x14ac:dyDescent="0.25">
      <c r="A846">
        <v>93899</v>
      </c>
      <c r="B846" t="s">
        <v>1891</v>
      </c>
      <c r="C846" t="s">
        <v>33</v>
      </c>
      <c r="D846">
        <v>0</v>
      </c>
      <c r="F846" t="s">
        <v>705</v>
      </c>
      <c r="G846" t="s">
        <v>916</v>
      </c>
      <c r="H846" t="s">
        <v>2231</v>
      </c>
      <c r="I846" t="s">
        <v>37</v>
      </c>
      <c r="J846" t="s">
        <v>2232</v>
      </c>
      <c r="K846" t="s">
        <v>2233</v>
      </c>
      <c r="L846" t="s">
        <v>2234</v>
      </c>
      <c r="M846" t="s">
        <v>423</v>
      </c>
      <c r="N846" t="s">
        <v>423</v>
      </c>
      <c r="O846" t="s">
        <v>2235</v>
      </c>
      <c r="P846" t="s">
        <v>255</v>
      </c>
      <c r="Q846" t="s">
        <v>162</v>
      </c>
      <c r="R846" t="s">
        <v>63</v>
      </c>
      <c r="S846" t="s">
        <v>88</v>
      </c>
      <c r="T846" t="s">
        <v>1352</v>
      </c>
      <c r="U846" t="s">
        <v>1353</v>
      </c>
      <c r="V846" t="s">
        <v>1168</v>
      </c>
      <c r="X846">
        <v>6</v>
      </c>
      <c r="Y846">
        <v>0</v>
      </c>
      <c r="Z846">
        <v>0</v>
      </c>
      <c r="AA846">
        <v>0</v>
      </c>
      <c r="AB846">
        <v>0</v>
      </c>
      <c r="AC846" t="s">
        <v>47</v>
      </c>
      <c r="AD846" t="str">
        <f>+VLOOKUP(T846,items!$A$2:$D$1255,4,0)</f>
        <v>COJIN</v>
      </c>
      <c r="AE846">
        <f>+VLOOKUP(T846,Tabla1[],5,0)</f>
        <v>0</v>
      </c>
      <c r="AF846">
        <f t="shared" si="13"/>
        <v>8</v>
      </c>
    </row>
    <row r="847" spans="1:32" x14ac:dyDescent="0.25">
      <c r="A847">
        <v>93899</v>
      </c>
      <c r="B847" t="s">
        <v>1891</v>
      </c>
      <c r="C847" t="s">
        <v>33</v>
      </c>
      <c r="D847">
        <v>0</v>
      </c>
      <c r="F847" t="s">
        <v>705</v>
      </c>
      <c r="G847" t="s">
        <v>916</v>
      </c>
      <c r="H847" t="s">
        <v>2231</v>
      </c>
      <c r="I847" t="s">
        <v>37</v>
      </c>
      <c r="J847" t="s">
        <v>2232</v>
      </c>
      <c r="K847" t="s">
        <v>2233</v>
      </c>
      <c r="L847" t="s">
        <v>2234</v>
      </c>
      <c r="M847" t="s">
        <v>423</v>
      </c>
      <c r="N847" t="s">
        <v>423</v>
      </c>
      <c r="O847" t="s">
        <v>2235</v>
      </c>
      <c r="P847" t="s">
        <v>255</v>
      </c>
      <c r="Q847" t="s">
        <v>162</v>
      </c>
      <c r="R847" t="s">
        <v>63</v>
      </c>
      <c r="S847" t="s">
        <v>88</v>
      </c>
      <c r="T847" t="s">
        <v>1356</v>
      </c>
      <c r="U847" t="s">
        <v>1357</v>
      </c>
      <c r="V847" t="s">
        <v>2243</v>
      </c>
      <c r="X847">
        <v>4</v>
      </c>
      <c r="Y847">
        <v>0</v>
      </c>
      <c r="Z847">
        <v>0</v>
      </c>
      <c r="AA847">
        <v>0</v>
      </c>
      <c r="AB847">
        <v>0</v>
      </c>
      <c r="AC847" t="s">
        <v>47</v>
      </c>
      <c r="AD847" t="str">
        <f>+VLOOKUP(T847,items!$A$2:$D$1255,4,0)</f>
        <v>COJIN</v>
      </c>
      <c r="AE847">
        <f>+VLOOKUP(T847,Tabla1[],5,0)</f>
        <v>0</v>
      </c>
      <c r="AF847">
        <f t="shared" si="13"/>
        <v>8</v>
      </c>
    </row>
    <row r="848" spans="1:32" x14ac:dyDescent="0.25">
      <c r="A848">
        <v>93899</v>
      </c>
      <c r="B848" t="s">
        <v>1891</v>
      </c>
      <c r="C848" t="s">
        <v>33</v>
      </c>
      <c r="D848">
        <v>0</v>
      </c>
      <c r="F848" t="s">
        <v>705</v>
      </c>
      <c r="G848" t="s">
        <v>916</v>
      </c>
      <c r="H848" t="s">
        <v>2231</v>
      </c>
      <c r="I848" t="s">
        <v>37</v>
      </c>
      <c r="J848" t="s">
        <v>2232</v>
      </c>
      <c r="K848" t="s">
        <v>2233</v>
      </c>
      <c r="L848" t="s">
        <v>2234</v>
      </c>
      <c r="M848" t="s">
        <v>423</v>
      </c>
      <c r="N848" t="s">
        <v>423</v>
      </c>
      <c r="O848" t="s">
        <v>2235</v>
      </c>
      <c r="P848" t="s">
        <v>255</v>
      </c>
      <c r="Q848" t="s">
        <v>162</v>
      </c>
      <c r="R848" t="s">
        <v>63</v>
      </c>
      <c r="S848" t="s">
        <v>88</v>
      </c>
      <c r="T848" t="s">
        <v>1356</v>
      </c>
      <c r="U848" t="s">
        <v>1357</v>
      </c>
      <c r="V848" t="s">
        <v>1024</v>
      </c>
      <c r="X848">
        <v>2</v>
      </c>
      <c r="Y848">
        <v>0</v>
      </c>
      <c r="Z848">
        <v>0</v>
      </c>
      <c r="AA848">
        <v>0</v>
      </c>
      <c r="AB848">
        <v>0</v>
      </c>
      <c r="AC848" t="s">
        <v>47</v>
      </c>
      <c r="AD848" t="str">
        <f>+VLOOKUP(T848,items!$A$2:$D$1255,4,0)</f>
        <v>COJIN</v>
      </c>
      <c r="AE848">
        <f>+VLOOKUP(T848,Tabla1[],5,0)</f>
        <v>0</v>
      </c>
      <c r="AF848">
        <f t="shared" si="13"/>
        <v>8</v>
      </c>
    </row>
    <row r="849" spans="1:32" x14ac:dyDescent="0.25">
      <c r="A849">
        <v>93900</v>
      </c>
      <c r="B849" t="s">
        <v>2244</v>
      </c>
      <c r="C849" t="s">
        <v>33</v>
      </c>
      <c r="D849">
        <v>0</v>
      </c>
      <c r="F849" t="s">
        <v>705</v>
      </c>
      <c r="G849" t="s">
        <v>294</v>
      </c>
      <c r="H849" t="s">
        <v>2245</v>
      </c>
      <c r="I849" t="s">
        <v>37</v>
      </c>
      <c r="J849" t="s">
        <v>37</v>
      </c>
      <c r="K849" t="s">
        <v>2246</v>
      </c>
      <c r="L849" t="s">
        <v>2247</v>
      </c>
      <c r="M849" t="s">
        <v>1057</v>
      </c>
      <c r="N849" t="s">
        <v>1057</v>
      </c>
      <c r="O849" t="s">
        <v>324</v>
      </c>
      <c r="P849" t="s">
        <v>228</v>
      </c>
      <c r="Q849" t="s">
        <v>836</v>
      </c>
      <c r="R849" t="s">
        <v>63</v>
      </c>
      <c r="S849" t="s">
        <v>256</v>
      </c>
      <c r="T849" t="s">
        <v>1062</v>
      </c>
      <c r="U849" t="s">
        <v>1063</v>
      </c>
      <c r="V849" t="s">
        <v>578</v>
      </c>
      <c r="X849">
        <v>1</v>
      </c>
      <c r="Y849">
        <v>0</v>
      </c>
      <c r="Z849">
        <v>0</v>
      </c>
      <c r="AA849">
        <v>0</v>
      </c>
      <c r="AB849">
        <v>1410588</v>
      </c>
      <c r="AC849" t="s">
        <v>47</v>
      </c>
      <c r="AD849">
        <f>+VLOOKUP(T849,items!$A$2:$D$1255,4,0)</f>
        <v>0</v>
      </c>
      <c r="AE849">
        <f>+VLOOKUP(T849,Tabla1[],5,0)</f>
        <v>0</v>
      </c>
      <c r="AF849">
        <f t="shared" si="13"/>
        <v>6</v>
      </c>
    </row>
    <row r="850" spans="1:32" x14ac:dyDescent="0.25">
      <c r="A850">
        <v>93900</v>
      </c>
      <c r="B850" t="s">
        <v>2244</v>
      </c>
      <c r="C850" t="s">
        <v>33</v>
      </c>
      <c r="D850">
        <v>0</v>
      </c>
      <c r="F850" t="s">
        <v>705</v>
      </c>
      <c r="G850" t="s">
        <v>294</v>
      </c>
      <c r="H850" t="s">
        <v>2245</v>
      </c>
      <c r="I850" t="s">
        <v>37</v>
      </c>
      <c r="J850" t="s">
        <v>37</v>
      </c>
      <c r="K850" t="s">
        <v>2246</v>
      </c>
      <c r="L850" t="s">
        <v>2247</v>
      </c>
      <c r="M850" t="s">
        <v>1057</v>
      </c>
      <c r="N850" t="s">
        <v>1057</v>
      </c>
      <c r="O850" t="s">
        <v>324</v>
      </c>
      <c r="P850" t="s">
        <v>228</v>
      </c>
      <c r="Q850" t="s">
        <v>836</v>
      </c>
      <c r="R850" t="s">
        <v>63</v>
      </c>
      <c r="S850" t="s">
        <v>256</v>
      </c>
      <c r="T850" t="s">
        <v>1062</v>
      </c>
      <c r="U850" t="s">
        <v>1063</v>
      </c>
      <c r="V850" t="s">
        <v>578</v>
      </c>
      <c r="X850">
        <v>1</v>
      </c>
      <c r="Y850">
        <v>0</v>
      </c>
      <c r="Z850">
        <v>0</v>
      </c>
      <c r="AA850">
        <v>0</v>
      </c>
      <c r="AB850">
        <v>705294</v>
      </c>
      <c r="AC850" t="s">
        <v>47</v>
      </c>
      <c r="AD850">
        <f>+VLOOKUP(T850,items!$A$2:$D$1255,4,0)</f>
        <v>0</v>
      </c>
      <c r="AE850">
        <f>+VLOOKUP(T850,Tabla1[],5,0)</f>
        <v>0</v>
      </c>
      <c r="AF850">
        <f t="shared" si="13"/>
        <v>6</v>
      </c>
    </row>
    <row r="851" spans="1:32" x14ac:dyDescent="0.25">
      <c r="A851">
        <v>93902</v>
      </c>
      <c r="B851" t="s">
        <v>620</v>
      </c>
      <c r="C851" t="s">
        <v>75</v>
      </c>
      <c r="D851">
        <v>0</v>
      </c>
      <c r="F851" t="s">
        <v>705</v>
      </c>
      <c r="G851" t="s">
        <v>335</v>
      </c>
      <c r="H851" t="s">
        <v>2248</v>
      </c>
      <c r="I851" t="s">
        <v>37</v>
      </c>
      <c r="J851" t="s">
        <v>2249</v>
      </c>
      <c r="K851" t="s">
        <v>2250</v>
      </c>
      <c r="L851" t="s">
        <v>2251</v>
      </c>
      <c r="M851" t="s">
        <v>2252</v>
      </c>
      <c r="N851" t="s">
        <v>2252</v>
      </c>
      <c r="O851" t="s">
        <v>2253</v>
      </c>
      <c r="P851" t="s">
        <v>2254</v>
      </c>
      <c r="Q851" t="s">
        <v>2255</v>
      </c>
      <c r="R851" t="s">
        <v>127</v>
      </c>
      <c r="S851" t="s">
        <v>108</v>
      </c>
      <c r="T851" t="s">
        <v>627</v>
      </c>
      <c r="U851" t="s">
        <v>628</v>
      </c>
      <c r="X851">
        <v>10</v>
      </c>
      <c r="Y851">
        <v>0</v>
      </c>
      <c r="Z851">
        <v>0</v>
      </c>
      <c r="AA851">
        <v>0</v>
      </c>
      <c r="AB851">
        <v>16000</v>
      </c>
      <c r="AC851" t="s">
        <v>47</v>
      </c>
      <c r="AD851">
        <f>+VLOOKUP(T851,items!$A$2:$D$1255,4,0)</f>
        <v>0</v>
      </c>
      <c r="AE851">
        <f>+VLOOKUP(T851,Tabla1[],5,0)</f>
        <v>0</v>
      </c>
      <c r="AF851">
        <f t="shared" si="13"/>
        <v>12</v>
      </c>
    </row>
    <row r="852" spans="1:32" x14ac:dyDescent="0.25">
      <c r="A852">
        <v>93902</v>
      </c>
      <c r="B852" t="s">
        <v>620</v>
      </c>
      <c r="C852" t="s">
        <v>75</v>
      </c>
      <c r="D852">
        <v>0</v>
      </c>
      <c r="F852" t="s">
        <v>705</v>
      </c>
      <c r="G852" t="s">
        <v>335</v>
      </c>
      <c r="H852" t="s">
        <v>2248</v>
      </c>
      <c r="I852" t="s">
        <v>37</v>
      </c>
      <c r="J852" t="s">
        <v>2249</v>
      </c>
      <c r="K852" t="s">
        <v>2250</v>
      </c>
      <c r="L852" t="s">
        <v>2251</v>
      </c>
      <c r="M852" t="s">
        <v>2252</v>
      </c>
      <c r="N852" t="s">
        <v>2252</v>
      </c>
      <c r="O852" t="s">
        <v>2253</v>
      </c>
      <c r="P852" t="s">
        <v>2254</v>
      </c>
      <c r="Q852" t="s">
        <v>2255</v>
      </c>
      <c r="R852" t="s">
        <v>127</v>
      </c>
      <c r="S852" t="s">
        <v>108</v>
      </c>
      <c r="T852" t="s">
        <v>629</v>
      </c>
      <c r="U852" t="s">
        <v>630</v>
      </c>
      <c r="X852">
        <v>4</v>
      </c>
      <c r="Y852">
        <v>0</v>
      </c>
      <c r="Z852">
        <v>0</v>
      </c>
      <c r="AA852">
        <v>0</v>
      </c>
      <c r="AB852">
        <v>21000</v>
      </c>
      <c r="AC852" t="s">
        <v>47</v>
      </c>
      <c r="AD852">
        <f>+VLOOKUP(T852,items!$A$2:$D$1255,4,0)</f>
        <v>0</v>
      </c>
      <c r="AE852">
        <f>+VLOOKUP(T852,Tabla1[],5,0)</f>
        <v>0</v>
      </c>
      <c r="AF852">
        <f t="shared" si="13"/>
        <v>12</v>
      </c>
    </row>
    <row r="853" spans="1:32" x14ac:dyDescent="0.25">
      <c r="A853">
        <v>93902</v>
      </c>
      <c r="B853" t="s">
        <v>620</v>
      </c>
      <c r="C853" t="s">
        <v>75</v>
      </c>
      <c r="D853">
        <v>0</v>
      </c>
      <c r="F853" t="s">
        <v>705</v>
      </c>
      <c r="G853" t="s">
        <v>335</v>
      </c>
      <c r="H853" t="s">
        <v>2248</v>
      </c>
      <c r="I853" t="s">
        <v>37</v>
      </c>
      <c r="J853" t="s">
        <v>2249</v>
      </c>
      <c r="K853" t="s">
        <v>2250</v>
      </c>
      <c r="L853" t="s">
        <v>2251</v>
      </c>
      <c r="M853" t="s">
        <v>2252</v>
      </c>
      <c r="N853" t="s">
        <v>2252</v>
      </c>
      <c r="O853" t="s">
        <v>2253</v>
      </c>
      <c r="P853" t="s">
        <v>2254</v>
      </c>
      <c r="Q853" t="s">
        <v>2255</v>
      </c>
      <c r="R853" t="s">
        <v>127</v>
      </c>
      <c r="S853" t="s">
        <v>108</v>
      </c>
      <c r="T853" t="s">
        <v>388</v>
      </c>
      <c r="U853" t="s">
        <v>389</v>
      </c>
      <c r="X853">
        <v>10</v>
      </c>
      <c r="Y853">
        <v>0</v>
      </c>
      <c r="Z853">
        <v>0</v>
      </c>
      <c r="AA853">
        <v>0</v>
      </c>
      <c r="AB853">
        <v>650000</v>
      </c>
      <c r="AC853" t="s">
        <v>47</v>
      </c>
      <c r="AD853">
        <f>+VLOOKUP(T853,items!$A$2:$D$1255,4,0)</f>
        <v>0</v>
      </c>
      <c r="AE853">
        <f>+VLOOKUP(T853,Tabla1[],5,0)</f>
        <v>0</v>
      </c>
      <c r="AF853">
        <f t="shared" si="13"/>
        <v>12</v>
      </c>
    </row>
    <row r="854" spans="1:32" x14ac:dyDescent="0.25">
      <c r="A854">
        <v>93902</v>
      </c>
      <c r="B854" t="s">
        <v>620</v>
      </c>
      <c r="C854" t="s">
        <v>75</v>
      </c>
      <c r="D854">
        <v>0</v>
      </c>
      <c r="F854" t="s">
        <v>705</v>
      </c>
      <c r="G854" t="s">
        <v>335</v>
      </c>
      <c r="H854" t="s">
        <v>2248</v>
      </c>
      <c r="I854" t="s">
        <v>37</v>
      </c>
      <c r="J854" t="s">
        <v>2249</v>
      </c>
      <c r="K854" t="s">
        <v>2250</v>
      </c>
      <c r="L854" t="s">
        <v>2251</v>
      </c>
      <c r="M854" t="s">
        <v>2252</v>
      </c>
      <c r="N854" t="s">
        <v>2252</v>
      </c>
      <c r="O854" t="s">
        <v>2253</v>
      </c>
      <c r="P854" t="s">
        <v>2254</v>
      </c>
      <c r="Q854" t="s">
        <v>2255</v>
      </c>
      <c r="R854" t="s">
        <v>127</v>
      </c>
      <c r="S854" t="s">
        <v>108</v>
      </c>
      <c r="T854" t="s">
        <v>94</v>
      </c>
      <c r="U854" t="s">
        <v>95</v>
      </c>
      <c r="X854">
        <v>1</v>
      </c>
      <c r="Y854">
        <v>0</v>
      </c>
      <c r="Z854">
        <v>0</v>
      </c>
      <c r="AA854">
        <v>0</v>
      </c>
      <c r="AB854">
        <v>1000000</v>
      </c>
      <c r="AC854" t="s">
        <v>47</v>
      </c>
      <c r="AD854" t="e">
        <f>+VLOOKUP(T854,items!$A$2:$D$1255,4,0)</f>
        <v>#N/A</v>
      </c>
      <c r="AE854" t="e">
        <f>+VLOOKUP(T854,Tabla1[],5,0)</f>
        <v>#N/A</v>
      </c>
      <c r="AF854">
        <f t="shared" si="13"/>
        <v>12</v>
      </c>
    </row>
    <row r="855" spans="1:32" x14ac:dyDescent="0.25">
      <c r="A855">
        <v>93902</v>
      </c>
      <c r="B855" t="s">
        <v>620</v>
      </c>
      <c r="C855" t="s">
        <v>75</v>
      </c>
      <c r="D855">
        <v>0</v>
      </c>
      <c r="F855" t="s">
        <v>705</v>
      </c>
      <c r="G855" t="s">
        <v>335</v>
      </c>
      <c r="H855" t="s">
        <v>2248</v>
      </c>
      <c r="I855" t="s">
        <v>37</v>
      </c>
      <c r="J855" t="s">
        <v>2249</v>
      </c>
      <c r="K855" t="s">
        <v>2250</v>
      </c>
      <c r="L855" t="s">
        <v>2251</v>
      </c>
      <c r="M855" t="s">
        <v>2252</v>
      </c>
      <c r="N855" t="s">
        <v>2252</v>
      </c>
      <c r="O855" t="s">
        <v>2253</v>
      </c>
      <c r="P855" t="s">
        <v>2254</v>
      </c>
      <c r="Q855" t="s">
        <v>2255</v>
      </c>
      <c r="R855" t="s">
        <v>127</v>
      </c>
      <c r="S855" t="s">
        <v>108</v>
      </c>
      <c r="T855" t="s">
        <v>390</v>
      </c>
      <c r="U855" t="s">
        <v>391</v>
      </c>
      <c r="X855">
        <v>1</v>
      </c>
      <c r="Y855">
        <v>0</v>
      </c>
      <c r="Z855">
        <v>0</v>
      </c>
      <c r="AA855">
        <v>0</v>
      </c>
      <c r="AB855">
        <v>3500000</v>
      </c>
      <c r="AC855" t="s">
        <v>47</v>
      </c>
      <c r="AD855" t="e">
        <f>+VLOOKUP(T855,items!$A$2:$D$1255,4,0)</f>
        <v>#N/A</v>
      </c>
      <c r="AE855" t="e">
        <f>+VLOOKUP(T855,Tabla1[],5,0)</f>
        <v>#N/A</v>
      </c>
      <c r="AF855">
        <f t="shared" si="13"/>
        <v>12</v>
      </c>
    </row>
    <row r="856" spans="1:32" x14ac:dyDescent="0.25">
      <c r="A856">
        <v>93904</v>
      </c>
      <c r="B856" t="s">
        <v>1003</v>
      </c>
      <c r="C856" t="s">
        <v>75</v>
      </c>
      <c r="D856">
        <v>0</v>
      </c>
      <c r="F856" t="s">
        <v>705</v>
      </c>
      <c r="G856" t="s">
        <v>705</v>
      </c>
      <c r="H856" t="s">
        <v>2256</v>
      </c>
      <c r="I856" t="s">
        <v>37</v>
      </c>
      <c r="J856" t="s">
        <v>2257</v>
      </c>
      <c r="K856" t="s">
        <v>2258</v>
      </c>
      <c r="L856" t="s">
        <v>37</v>
      </c>
      <c r="M856" t="s">
        <v>293</v>
      </c>
      <c r="N856" t="s">
        <v>293</v>
      </c>
      <c r="O856" t="s">
        <v>526</v>
      </c>
      <c r="P856" t="s">
        <v>294</v>
      </c>
      <c r="Q856" t="s">
        <v>294</v>
      </c>
      <c r="R856" t="s">
        <v>43</v>
      </c>
      <c r="S856" t="s">
        <v>128</v>
      </c>
      <c r="T856" t="s">
        <v>1282</v>
      </c>
      <c r="U856" t="s">
        <v>1283</v>
      </c>
      <c r="X856">
        <v>10</v>
      </c>
      <c r="Y856">
        <v>0</v>
      </c>
      <c r="Z856">
        <v>0</v>
      </c>
      <c r="AA856">
        <v>0</v>
      </c>
      <c r="AB856">
        <v>0</v>
      </c>
      <c r="AC856" t="s">
        <v>47</v>
      </c>
      <c r="AD856">
        <f>+VLOOKUP(T856,items!$A$2:$D$1255,4,0)</f>
        <v>0</v>
      </c>
      <c r="AE856">
        <f>+VLOOKUP(T856,Tabla1[],5,0)</f>
        <v>0</v>
      </c>
      <c r="AF856">
        <f t="shared" si="13"/>
        <v>5</v>
      </c>
    </row>
    <row r="857" spans="1:32" x14ac:dyDescent="0.25">
      <c r="A857">
        <v>93907</v>
      </c>
      <c r="B857" t="s">
        <v>2259</v>
      </c>
      <c r="C857" t="s">
        <v>75</v>
      </c>
      <c r="D857">
        <v>0</v>
      </c>
      <c r="F857" t="s">
        <v>705</v>
      </c>
      <c r="G857" t="s">
        <v>705</v>
      </c>
      <c r="H857" t="s">
        <v>2260</v>
      </c>
      <c r="I857" t="s">
        <v>37</v>
      </c>
      <c r="J857" t="s">
        <v>2261</v>
      </c>
      <c r="K857" t="s">
        <v>2262</v>
      </c>
      <c r="L857" t="s">
        <v>2263</v>
      </c>
      <c r="M857" t="s">
        <v>293</v>
      </c>
      <c r="N857" t="s">
        <v>293</v>
      </c>
      <c r="O857" t="s">
        <v>454</v>
      </c>
      <c r="P857" t="s">
        <v>294</v>
      </c>
      <c r="Q857" t="s">
        <v>656</v>
      </c>
      <c r="R857" t="s">
        <v>127</v>
      </c>
      <c r="S857" t="s">
        <v>44</v>
      </c>
      <c r="T857" t="s">
        <v>94</v>
      </c>
      <c r="U857" t="s">
        <v>95</v>
      </c>
      <c r="X857">
        <v>1</v>
      </c>
      <c r="Y857">
        <v>0</v>
      </c>
      <c r="Z857">
        <v>0</v>
      </c>
      <c r="AA857">
        <v>0</v>
      </c>
      <c r="AB857">
        <v>336134</v>
      </c>
      <c r="AC857" t="s">
        <v>47</v>
      </c>
      <c r="AD857" t="e">
        <f>+VLOOKUP(T857,items!$A$2:$D$1255,4,0)</f>
        <v>#N/A</v>
      </c>
      <c r="AE857" t="e">
        <f>+VLOOKUP(T857,Tabla1[],5,0)</f>
        <v>#N/A</v>
      </c>
      <c r="AF857">
        <f t="shared" si="13"/>
        <v>5</v>
      </c>
    </row>
    <row r="858" spans="1:32" x14ac:dyDescent="0.25">
      <c r="A858">
        <v>93919</v>
      </c>
      <c r="B858" t="s">
        <v>2264</v>
      </c>
      <c r="C858" t="s">
        <v>75</v>
      </c>
      <c r="D858">
        <v>0</v>
      </c>
      <c r="F858" t="s">
        <v>705</v>
      </c>
      <c r="G858" t="s">
        <v>460</v>
      </c>
      <c r="H858" t="s">
        <v>2265</v>
      </c>
      <c r="I858" t="s">
        <v>2266</v>
      </c>
      <c r="J858" t="s">
        <v>2267</v>
      </c>
      <c r="K858" t="s">
        <v>2268</v>
      </c>
      <c r="L858" t="s">
        <v>2269</v>
      </c>
      <c r="M858" t="s">
        <v>206</v>
      </c>
      <c r="N858" t="s">
        <v>223</v>
      </c>
      <c r="O858" t="s">
        <v>1514</v>
      </c>
      <c r="P858" t="s">
        <v>228</v>
      </c>
      <c r="Q858" t="s">
        <v>2270</v>
      </c>
      <c r="R858" t="s">
        <v>63</v>
      </c>
      <c r="S858" t="s">
        <v>108</v>
      </c>
      <c r="T858" t="s">
        <v>429</v>
      </c>
      <c r="U858" t="s">
        <v>430</v>
      </c>
      <c r="X858">
        <v>2</v>
      </c>
      <c r="Y858">
        <v>0</v>
      </c>
      <c r="Z858">
        <v>0</v>
      </c>
      <c r="AA858">
        <v>0</v>
      </c>
      <c r="AB858">
        <v>312548</v>
      </c>
      <c r="AC858" t="s">
        <v>47</v>
      </c>
      <c r="AD858">
        <f>+VLOOKUP(T858,items!$A$2:$D$1255,4,0)</f>
        <v>0</v>
      </c>
      <c r="AE858">
        <f>+VLOOKUP(T858,Tabla1[],5,0)</f>
        <v>0</v>
      </c>
      <c r="AF858">
        <f t="shared" si="13"/>
        <v>6</v>
      </c>
    </row>
    <row r="859" spans="1:32" x14ac:dyDescent="0.25">
      <c r="A859">
        <v>93919</v>
      </c>
      <c r="B859" t="s">
        <v>2264</v>
      </c>
      <c r="C859" t="s">
        <v>75</v>
      </c>
      <c r="D859">
        <v>0</v>
      </c>
      <c r="F859" t="s">
        <v>705</v>
      </c>
      <c r="G859" t="s">
        <v>460</v>
      </c>
      <c r="H859" t="s">
        <v>2265</v>
      </c>
      <c r="I859" t="s">
        <v>2266</v>
      </c>
      <c r="J859" t="s">
        <v>2267</v>
      </c>
      <c r="K859" t="s">
        <v>2268</v>
      </c>
      <c r="L859" t="s">
        <v>2269</v>
      </c>
      <c r="M859" t="s">
        <v>206</v>
      </c>
      <c r="N859" t="s">
        <v>223</v>
      </c>
      <c r="O859" t="s">
        <v>1514</v>
      </c>
      <c r="P859" t="s">
        <v>228</v>
      </c>
      <c r="Q859" t="s">
        <v>2270</v>
      </c>
      <c r="R859" t="s">
        <v>63</v>
      </c>
      <c r="S859" t="s">
        <v>108</v>
      </c>
      <c r="T859" t="s">
        <v>717</v>
      </c>
      <c r="U859" t="s">
        <v>718</v>
      </c>
      <c r="X859">
        <v>2</v>
      </c>
      <c r="Y859">
        <v>0</v>
      </c>
      <c r="Z859">
        <v>0</v>
      </c>
      <c r="AA859">
        <v>0</v>
      </c>
      <c r="AB859">
        <v>106080</v>
      </c>
      <c r="AC859" t="s">
        <v>47</v>
      </c>
      <c r="AD859">
        <f>+VLOOKUP(T859,items!$A$2:$D$1255,4,0)</f>
        <v>0</v>
      </c>
      <c r="AE859">
        <f>+VLOOKUP(T859,Tabla1[],5,0)</f>
        <v>0</v>
      </c>
      <c r="AF859">
        <f t="shared" si="13"/>
        <v>6</v>
      </c>
    </row>
    <row r="860" spans="1:32" x14ac:dyDescent="0.25">
      <c r="A860">
        <v>93919</v>
      </c>
      <c r="B860" t="s">
        <v>2264</v>
      </c>
      <c r="C860" t="s">
        <v>75</v>
      </c>
      <c r="D860">
        <v>0</v>
      </c>
      <c r="F860" t="s">
        <v>705</v>
      </c>
      <c r="G860" t="s">
        <v>460</v>
      </c>
      <c r="H860" t="s">
        <v>2265</v>
      </c>
      <c r="I860" t="s">
        <v>2266</v>
      </c>
      <c r="J860" t="s">
        <v>2267</v>
      </c>
      <c r="K860" t="s">
        <v>2268</v>
      </c>
      <c r="L860" t="s">
        <v>2269</v>
      </c>
      <c r="M860" t="s">
        <v>206</v>
      </c>
      <c r="N860" t="s">
        <v>223</v>
      </c>
      <c r="O860" t="s">
        <v>1514</v>
      </c>
      <c r="P860" t="s">
        <v>228</v>
      </c>
      <c r="Q860" t="s">
        <v>2270</v>
      </c>
      <c r="R860" t="s">
        <v>63</v>
      </c>
      <c r="S860" t="s">
        <v>108</v>
      </c>
      <c r="T860" t="s">
        <v>347</v>
      </c>
      <c r="U860" t="s">
        <v>348</v>
      </c>
      <c r="W860" t="s">
        <v>114</v>
      </c>
      <c r="X860">
        <v>1</v>
      </c>
      <c r="Y860">
        <v>3300</v>
      </c>
      <c r="Z860">
        <v>0</v>
      </c>
      <c r="AA860">
        <v>0</v>
      </c>
      <c r="AB860">
        <v>388861</v>
      </c>
      <c r="AC860" t="s">
        <v>47</v>
      </c>
      <c r="AD860">
        <f>+VLOOKUP(T860,items!$A$2:$D$1255,4,0)</f>
        <v>0</v>
      </c>
      <c r="AE860">
        <f>+VLOOKUP(T860,Tabla1[],5,0)</f>
        <v>0</v>
      </c>
      <c r="AF860">
        <f t="shared" si="13"/>
        <v>6</v>
      </c>
    </row>
    <row r="861" spans="1:32" x14ac:dyDescent="0.25">
      <c r="A861">
        <v>93919</v>
      </c>
      <c r="B861" t="s">
        <v>2264</v>
      </c>
      <c r="C861" t="s">
        <v>75</v>
      </c>
      <c r="D861">
        <v>0</v>
      </c>
      <c r="F861" t="s">
        <v>705</v>
      </c>
      <c r="G861" t="s">
        <v>460</v>
      </c>
      <c r="H861" t="s">
        <v>2265</v>
      </c>
      <c r="I861" t="s">
        <v>2266</v>
      </c>
      <c r="J861" t="s">
        <v>2267</v>
      </c>
      <c r="K861" t="s">
        <v>2268</v>
      </c>
      <c r="L861" t="s">
        <v>2269</v>
      </c>
      <c r="M861" t="s">
        <v>206</v>
      </c>
      <c r="N861" t="s">
        <v>223</v>
      </c>
      <c r="O861" t="s">
        <v>1514</v>
      </c>
      <c r="P861" t="s">
        <v>228</v>
      </c>
      <c r="Q861" t="s">
        <v>2270</v>
      </c>
      <c r="R861" t="s">
        <v>63</v>
      </c>
      <c r="S861" t="s">
        <v>108</v>
      </c>
      <c r="T861" t="s">
        <v>918</v>
      </c>
      <c r="U861" t="s">
        <v>919</v>
      </c>
      <c r="W861" t="s">
        <v>114</v>
      </c>
      <c r="X861">
        <v>2</v>
      </c>
      <c r="Y861">
        <v>0</v>
      </c>
      <c r="Z861">
        <v>0</v>
      </c>
      <c r="AA861">
        <v>500</v>
      </c>
      <c r="AB861">
        <v>679240</v>
      </c>
      <c r="AC861" t="s">
        <v>47</v>
      </c>
      <c r="AD861">
        <f>+VLOOKUP(T861,items!$A$2:$D$1255,4,0)</f>
        <v>0</v>
      </c>
      <c r="AE861">
        <f>+VLOOKUP(T861,Tabla1[],5,0)</f>
        <v>0</v>
      </c>
      <c r="AF861">
        <f t="shared" si="13"/>
        <v>6</v>
      </c>
    </row>
    <row r="862" spans="1:32" x14ac:dyDescent="0.25">
      <c r="A862">
        <v>93919</v>
      </c>
      <c r="B862" t="s">
        <v>2264</v>
      </c>
      <c r="C862" t="s">
        <v>75</v>
      </c>
      <c r="D862">
        <v>0</v>
      </c>
      <c r="F862" t="s">
        <v>705</v>
      </c>
      <c r="G862" t="s">
        <v>460</v>
      </c>
      <c r="H862" t="s">
        <v>2265</v>
      </c>
      <c r="I862" t="s">
        <v>2266</v>
      </c>
      <c r="J862" t="s">
        <v>2267</v>
      </c>
      <c r="K862" t="s">
        <v>2268</v>
      </c>
      <c r="L862" t="s">
        <v>2269</v>
      </c>
      <c r="M862" t="s">
        <v>206</v>
      </c>
      <c r="N862" t="s">
        <v>223</v>
      </c>
      <c r="O862" t="s">
        <v>1514</v>
      </c>
      <c r="P862" t="s">
        <v>228</v>
      </c>
      <c r="Q862" t="s">
        <v>2270</v>
      </c>
      <c r="R862" t="s">
        <v>63</v>
      </c>
      <c r="S862" t="s">
        <v>108</v>
      </c>
      <c r="T862" t="s">
        <v>466</v>
      </c>
      <c r="U862" t="s">
        <v>467</v>
      </c>
      <c r="V862" t="s">
        <v>578</v>
      </c>
      <c r="W862" t="s">
        <v>114</v>
      </c>
      <c r="X862">
        <v>1</v>
      </c>
      <c r="Y862">
        <v>2700</v>
      </c>
      <c r="Z862">
        <v>0</v>
      </c>
      <c r="AA862">
        <v>2000</v>
      </c>
      <c r="AB862">
        <v>5141608</v>
      </c>
      <c r="AC862" t="s">
        <v>47</v>
      </c>
      <c r="AD862" t="str">
        <f>+VLOOKUP(T862,items!$A$2:$D$1255,4,0)</f>
        <v>SOMBRALINA</v>
      </c>
      <c r="AE862" t="str">
        <f>+VLOOKUP(T862,Tabla1[],5,0)</f>
        <v>ELECTRICA</v>
      </c>
      <c r="AF862">
        <f t="shared" si="13"/>
        <v>6</v>
      </c>
    </row>
    <row r="863" spans="1:32" x14ac:dyDescent="0.25">
      <c r="A863">
        <v>93920</v>
      </c>
      <c r="B863" t="s">
        <v>1961</v>
      </c>
      <c r="C863" t="s">
        <v>75</v>
      </c>
      <c r="D863">
        <v>0</v>
      </c>
      <c r="F863" t="s">
        <v>705</v>
      </c>
      <c r="G863" t="s">
        <v>293</v>
      </c>
      <c r="H863" t="s">
        <v>2271</v>
      </c>
      <c r="I863" t="s">
        <v>37</v>
      </c>
      <c r="J863" t="s">
        <v>2272</v>
      </c>
      <c r="K863" t="s">
        <v>2273</v>
      </c>
      <c r="L863" t="s">
        <v>37</v>
      </c>
      <c r="M863" t="s">
        <v>454</v>
      </c>
      <c r="N863" t="s">
        <v>454</v>
      </c>
      <c r="O863" t="s">
        <v>294</v>
      </c>
      <c r="P863" t="s">
        <v>1057</v>
      </c>
      <c r="Q863" t="s">
        <v>1057</v>
      </c>
      <c r="R863" t="s">
        <v>43</v>
      </c>
      <c r="S863" t="s">
        <v>164</v>
      </c>
      <c r="T863" t="s">
        <v>1309</v>
      </c>
      <c r="U863" t="s">
        <v>1310</v>
      </c>
      <c r="X863">
        <v>6</v>
      </c>
      <c r="Y863">
        <v>0</v>
      </c>
      <c r="Z863">
        <v>0</v>
      </c>
      <c r="AA863">
        <v>0</v>
      </c>
      <c r="AB863">
        <v>106500</v>
      </c>
      <c r="AC863" t="s">
        <v>47</v>
      </c>
      <c r="AD863">
        <f>+VLOOKUP(T863,items!$A$2:$D$1255,4,0)</f>
        <v>0</v>
      </c>
      <c r="AE863">
        <f>+VLOOKUP(T863,Tabla1[],5,0)</f>
        <v>0</v>
      </c>
      <c r="AF863">
        <f t="shared" si="13"/>
        <v>5</v>
      </c>
    </row>
    <row r="864" spans="1:32" x14ac:dyDescent="0.25">
      <c r="A864">
        <v>93920</v>
      </c>
      <c r="B864" t="s">
        <v>1961</v>
      </c>
      <c r="C864" t="s">
        <v>75</v>
      </c>
      <c r="D864">
        <v>0</v>
      </c>
      <c r="F864" t="s">
        <v>705</v>
      </c>
      <c r="G864" t="s">
        <v>293</v>
      </c>
      <c r="H864" t="s">
        <v>2271</v>
      </c>
      <c r="I864" t="s">
        <v>37</v>
      </c>
      <c r="J864" t="s">
        <v>2272</v>
      </c>
      <c r="K864" t="s">
        <v>2273</v>
      </c>
      <c r="L864" t="s">
        <v>37</v>
      </c>
      <c r="M864" t="s">
        <v>454</v>
      </c>
      <c r="N864" t="s">
        <v>454</v>
      </c>
      <c r="O864" t="s">
        <v>294</v>
      </c>
      <c r="P864" t="s">
        <v>1057</v>
      </c>
      <c r="Q864" t="s">
        <v>1057</v>
      </c>
      <c r="R864" t="s">
        <v>43</v>
      </c>
      <c r="S864" t="s">
        <v>164</v>
      </c>
      <c r="T864" t="s">
        <v>1965</v>
      </c>
      <c r="U864" t="s">
        <v>1966</v>
      </c>
      <c r="X864">
        <v>3.5</v>
      </c>
      <c r="Y864">
        <v>0</v>
      </c>
      <c r="Z864">
        <v>0</v>
      </c>
      <c r="AA864">
        <v>0</v>
      </c>
      <c r="AB864">
        <v>455000</v>
      </c>
      <c r="AC864" t="s">
        <v>47</v>
      </c>
      <c r="AD864">
        <f>+VLOOKUP(T864,items!$A$2:$D$1255,4,0)</f>
        <v>0</v>
      </c>
      <c r="AE864">
        <f>+VLOOKUP(T864,Tabla1[],5,0)</f>
        <v>0</v>
      </c>
      <c r="AF864">
        <f t="shared" si="13"/>
        <v>5</v>
      </c>
    </row>
    <row r="865" spans="1:32" x14ac:dyDescent="0.25">
      <c r="A865">
        <v>93920</v>
      </c>
      <c r="B865" t="s">
        <v>1961</v>
      </c>
      <c r="C865" t="s">
        <v>75</v>
      </c>
      <c r="D865">
        <v>0</v>
      </c>
      <c r="F865" t="s">
        <v>705</v>
      </c>
      <c r="G865" t="s">
        <v>293</v>
      </c>
      <c r="H865" t="s">
        <v>2271</v>
      </c>
      <c r="I865" t="s">
        <v>37</v>
      </c>
      <c r="J865" t="s">
        <v>2272</v>
      </c>
      <c r="K865" t="s">
        <v>2273</v>
      </c>
      <c r="L865" t="s">
        <v>37</v>
      </c>
      <c r="M865" t="s">
        <v>454</v>
      </c>
      <c r="N865" t="s">
        <v>454</v>
      </c>
      <c r="O865" t="s">
        <v>294</v>
      </c>
      <c r="P865" t="s">
        <v>1057</v>
      </c>
      <c r="Q865" t="s">
        <v>1057</v>
      </c>
      <c r="R865" t="s">
        <v>43</v>
      </c>
      <c r="S865" t="s">
        <v>164</v>
      </c>
      <c r="T865" t="s">
        <v>2274</v>
      </c>
      <c r="U865" t="s">
        <v>1349</v>
      </c>
      <c r="X865">
        <v>8</v>
      </c>
      <c r="Y865">
        <v>0</v>
      </c>
      <c r="Z865">
        <v>0</v>
      </c>
      <c r="AA865">
        <v>0</v>
      </c>
      <c r="AB865">
        <v>420800</v>
      </c>
      <c r="AC865" t="s">
        <v>47</v>
      </c>
      <c r="AD865">
        <f>+VLOOKUP(T865,items!$A$2:$D$1255,4,0)</f>
        <v>0</v>
      </c>
      <c r="AE865">
        <f>+VLOOKUP(T865,Tabla1[],5,0)</f>
        <v>0</v>
      </c>
      <c r="AF865">
        <f t="shared" si="13"/>
        <v>5</v>
      </c>
    </row>
    <row r="866" spans="1:32" x14ac:dyDescent="0.25">
      <c r="A866">
        <v>93922</v>
      </c>
      <c r="B866" t="s">
        <v>2275</v>
      </c>
      <c r="C866" t="s">
        <v>75</v>
      </c>
      <c r="D866">
        <v>0</v>
      </c>
      <c r="F866" t="s">
        <v>705</v>
      </c>
      <c r="G866" t="s">
        <v>294</v>
      </c>
      <c r="H866" t="s">
        <v>2276</v>
      </c>
      <c r="I866" t="s">
        <v>2277</v>
      </c>
      <c r="J866" t="s">
        <v>2278</v>
      </c>
      <c r="K866" t="s">
        <v>2279</v>
      </c>
      <c r="L866" t="s">
        <v>2280</v>
      </c>
      <c r="M866" t="s">
        <v>862</v>
      </c>
      <c r="N866" t="s">
        <v>866</v>
      </c>
      <c r="O866" t="s">
        <v>2281</v>
      </c>
      <c r="P866" t="s">
        <v>158</v>
      </c>
      <c r="Q866" t="s">
        <v>674</v>
      </c>
      <c r="R866" t="s">
        <v>127</v>
      </c>
      <c r="S866" t="s">
        <v>44</v>
      </c>
      <c r="T866" t="s">
        <v>713</v>
      </c>
      <c r="U866" t="s">
        <v>714</v>
      </c>
      <c r="X866">
        <v>2</v>
      </c>
      <c r="Y866">
        <v>0</v>
      </c>
      <c r="Z866">
        <v>0</v>
      </c>
      <c r="AA866">
        <v>0</v>
      </c>
      <c r="AB866">
        <v>576000</v>
      </c>
      <c r="AC866" t="s">
        <v>47</v>
      </c>
      <c r="AD866">
        <f>+VLOOKUP(T866,items!$A$2:$D$1255,4,0)</f>
        <v>0</v>
      </c>
      <c r="AE866">
        <f>+VLOOKUP(T866,Tabla1[],5,0)</f>
        <v>0</v>
      </c>
      <c r="AF866">
        <f t="shared" si="13"/>
        <v>8</v>
      </c>
    </row>
    <row r="867" spans="1:32" x14ac:dyDescent="0.25">
      <c r="A867">
        <v>93922</v>
      </c>
      <c r="B867" t="s">
        <v>2275</v>
      </c>
      <c r="C867" t="s">
        <v>75</v>
      </c>
      <c r="D867">
        <v>0</v>
      </c>
      <c r="F867" t="s">
        <v>705</v>
      </c>
      <c r="G867" t="s">
        <v>294</v>
      </c>
      <c r="H867" t="s">
        <v>2276</v>
      </c>
      <c r="I867" t="s">
        <v>2277</v>
      </c>
      <c r="J867" t="s">
        <v>2278</v>
      </c>
      <c r="K867" t="s">
        <v>2279</v>
      </c>
      <c r="L867" t="s">
        <v>2280</v>
      </c>
      <c r="M867" t="s">
        <v>862</v>
      </c>
      <c r="N867" t="s">
        <v>866</v>
      </c>
      <c r="O867" t="s">
        <v>2281</v>
      </c>
      <c r="P867" t="s">
        <v>158</v>
      </c>
      <c r="Q867" t="s">
        <v>674</v>
      </c>
      <c r="R867" t="s">
        <v>127</v>
      </c>
      <c r="S867" t="s">
        <v>44</v>
      </c>
      <c r="T867" t="s">
        <v>717</v>
      </c>
      <c r="U867" t="s">
        <v>718</v>
      </c>
      <c r="X867">
        <v>2</v>
      </c>
      <c r="Y867">
        <v>0</v>
      </c>
      <c r="Z867">
        <v>0</v>
      </c>
      <c r="AA867">
        <v>0</v>
      </c>
      <c r="AB867">
        <v>180000</v>
      </c>
      <c r="AC867" t="s">
        <v>47</v>
      </c>
      <c r="AD867">
        <f>+VLOOKUP(T867,items!$A$2:$D$1255,4,0)</f>
        <v>0</v>
      </c>
      <c r="AE867">
        <f>+VLOOKUP(T867,Tabla1[],5,0)</f>
        <v>0</v>
      </c>
      <c r="AF867">
        <f t="shared" si="13"/>
        <v>8</v>
      </c>
    </row>
    <row r="868" spans="1:32" x14ac:dyDescent="0.25">
      <c r="A868">
        <v>93922</v>
      </c>
      <c r="B868" t="s">
        <v>2275</v>
      </c>
      <c r="C868" t="s">
        <v>75</v>
      </c>
      <c r="D868">
        <v>0</v>
      </c>
      <c r="F868" t="s">
        <v>705</v>
      </c>
      <c r="G868" t="s">
        <v>294</v>
      </c>
      <c r="H868" t="s">
        <v>2276</v>
      </c>
      <c r="I868" t="s">
        <v>2277</v>
      </c>
      <c r="J868" t="s">
        <v>2278</v>
      </c>
      <c r="K868" t="s">
        <v>2279</v>
      </c>
      <c r="L868" t="s">
        <v>2280</v>
      </c>
      <c r="M868" t="s">
        <v>862</v>
      </c>
      <c r="N868" t="s">
        <v>866</v>
      </c>
      <c r="O868" t="s">
        <v>2281</v>
      </c>
      <c r="P868" t="s">
        <v>158</v>
      </c>
      <c r="Q868" t="s">
        <v>674</v>
      </c>
      <c r="R868" t="s">
        <v>127</v>
      </c>
      <c r="S868" t="s">
        <v>44</v>
      </c>
      <c r="T868" t="s">
        <v>1659</v>
      </c>
      <c r="U868" t="s">
        <v>1660</v>
      </c>
      <c r="V868" t="s">
        <v>828</v>
      </c>
      <c r="W868" t="s">
        <v>114</v>
      </c>
      <c r="X868">
        <v>1</v>
      </c>
      <c r="Y868">
        <v>1700</v>
      </c>
      <c r="Z868">
        <v>0</v>
      </c>
      <c r="AA868">
        <v>500</v>
      </c>
      <c r="AB868">
        <v>422644</v>
      </c>
      <c r="AC868" t="s">
        <v>47</v>
      </c>
      <c r="AD868">
        <f>+VLOOKUP(T868,items!$A$2:$D$1255,4,0)</f>
        <v>0</v>
      </c>
      <c r="AE868">
        <f>+VLOOKUP(T868,Tabla1[],5,0)</f>
        <v>0</v>
      </c>
      <c r="AF868">
        <f t="shared" si="13"/>
        <v>8</v>
      </c>
    </row>
    <row r="869" spans="1:32" x14ac:dyDescent="0.25">
      <c r="A869">
        <v>93922</v>
      </c>
      <c r="B869" t="s">
        <v>2275</v>
      </c>
      <c r="C869" t="s">
        <v>75</v>
      </c>
      <c r="D869">
        <v>0</v>
      </c>
      <c r="F869" t="s">
        <v>705</v>
      </c>
      <c r="G869" t="s">
        <v>294</v>
      </c>
      <c r="H869" t="s">
        <v>2276</v>
      </c>
      <c r="I869" t="s">
        <v>2277</v>
      </c>
      <c r="J869" t="s">
        <v>2278</v>
      </c>
      <c r="K869" t="s">
        <v>2279</v>
      </c>
      <c r="L869" t="s">
        <v>2280</v>
      </c>
      <c r="M869" t="s">
        <v>862</v>
      </c>
      <c r="N869" t="s">
        <v>866</v>
      </c>
      <c r="O869" t="s">
        <v>2281</v>
      </c>
      <c r="P869" t="s">
        <v>158</v>
      </c>
      <c r="Q869" t="s">
        <v>674</v>
      </c>
      <c r="R869" t="s">
        <v>127</v>
      </c>
      <c r="S869" t="s">
        <v>44</v>
      </c>
      <c r="T869" t="s">
        <v>505</v>
      </c>
      <c r="U869" t="s">
        <v>506</v>
      </c>
      <c r="V869" t="s">
        <v>194</v>
      </c>
      <c r="W869" t="s">
        <v>114</v>
      </c>
      <c r="X869">
        <v>1</v>
      </c>
      <c r="Y869">
        <v>4350</v>
      </c>
      <c r="Z869">
        <v>0</v>
      </c>
      <c r="AA869">
        <v>500</v>
      </c>
      <c r="AB869">
        <v>940062</v>
      </c>
      <c r="AC869" t="s">
        <v>47</v>
      </c>
      <c r="AD869">
        <f>+VLOOKUP(T869,items!$A$2:$D$1255,4,0)</f>
        <v>0</v>
      </c>
      <c r="AE869">
        <f>+VLOOKUP(T869,Tabla1[],5,0)</f>
        <v>0</v>
      </c>
      <c r="AF869">
        <f t="shared" si="13"/>
        <v>8</v>
      </c>
    </row>
    <row r="870" spans="1:32" x14ac:dyDescent="0.25">
      <c r="A870">
        <v>93922</v>
      </c>
      <c r="B870" t="s">
        <v>2275</v>
      </c>
      <c r="C870" t="s">
        <v>75</v>
      </c>
      <c r="D870">
        <v>0</v>
      </c>
      <c r="F870" t="s">
        <v>705</v>
      </c>
      <c r="G870" t="s">
        <v>294</v>
      </c>
      <c r="H870" t="s">
        <v>2276</v>
      </c>
      <c r="I870" t="s">
        <v>2277</v>
      </c>
      <c r="J870" t="s">
        <v>2278</v>
      </c>
      <c r="K870" t="s">
        <v>2279</v>
      </c>
      <c r="L870" t="s">
        <v>2280</v>
      </c>
      <c r="M870" t="s">
        <v>862</v>
      </c>
      <c r="N870" t="s">
        <v>866</v>
      </c>
      <c r="O870" t="s">
        <v>2281</v>
      </c>
      <c r="P870" t="s">
        <v>158</v>
      </c>
      <c r="Q870" t="s">
        <v>674</v>
      </c>
      <c r="R870" t="s">
        <v>127</v>
      </c>
      <c r="S870" t="s">
        <v>44</v>
      </c>
      <c r="T870" t="s">
        <v>347</v>
      </c>
      <c r="U870" t="s">
        <v>348</v>
      </c>
      <c r="W870" t="s">
        <v>114</v>
      </c>
      <c r="X870">
        <v>1</v>
      </c>
      <c r="Y870">
        <v>4350</v>
      </c>
      <c r="Z870">
        <v>0</v>
      </c>
      <c r="AA870">
        <v>0</v>
      </c>
      <c r="AB870">
        <v>548981</v>
      </c>
      <c r="AC870" t="s">
        <v>47</v>
      </c>
      <c r="AD870">
        <f>+VLOOKUP(T870,items!$A$2:$D$1255,4,0)</f>
        <v>0</v>
      </c>
      <c r="AE870">
        <f>+VLOOKUP(T870,Tabla1[],5,0)</f>
        <v>0</v>
      </c>
      <c r="AF870">
        <f t="shared" si="13"/>
        <v>8</v>
      </c>
    </row>
    <row r="871" spans="1:32" x14ac:dyDescent="0.25">
      <c r="A871">
        <v>93922</v>
      </c>
      <c r="B871" t="s">
        <v>2275</v>
      </c>
      <c r="C871" t="s">
        <v>75</v>
      </c>
      <c r="D871">
        <v>0</v>
      </c>
      <c r="F871" t="s">
        <v>705</v>
      </c>
      <c r="G871" t="s">
        <v>294</v>
      </c>
      <c r="H871" t="s">
        <v>2276</v>
      </c>
      <c r="I871" t="s">
        <v>2277</v>
      </c>
      <c r="J871" t="s">
        <v>2278</v>
      </c>
      <c r="K871" t="s">
        <v>2279</v>
      </c>
      <c r="L871" t="s">
        <v>2280</v>
      </c>
      <c r="M871" t="s">
        <v>862</v>
      </c>
      <c r="N871" t="s">
        <v>866</v>
      </c>
      <c r="O871" t="s">
        <v>2281</v>
      </c>
      <c r="P871" t="s">
        <v>158</v>
      </c>
      <c r="Q871" t="s">
        <v>674</v>
      </c>
      <c r="R871" t="s">
        <v>127</v>
      </c>
      <c r="S871" t="s">
        <v>44</v>
      </c>
      <c r="T871" t="s">
        <v>347</v>
      </c>
      <c r="U871" t="s">
        <v>348</v>
      </c>
      <c r="W871" t="s">
        <v>114</v>
      </c>
      <c r="X871">
        <v>1</v>
      </c>
      <c r="Y871">
        <v>4350</v>
      </c>
      <c r="Z871">
        <v>0</v>
      </c>
      <c r="AA871">
        <v>0</v>
      </c>
      <c r="AB871">
        <v>1350000</v>
      </c>
      <c r="AC871" t="s">
        <v>47</v>
      </c>
      <c r="AD871">
        <f>+VLOOKUP(T871,items!$A$2:$D$1255,4,0)</f>
        <v>0</v>
      </c>
      <c r="AE871">
        <f>+VLOOKUP(T871,Tabla1[],5,0)</f>
        <v>0</v>
      </c>
      <c r="AF871">
        <f t="shared" si="13"/>
        <v>8</v>
      </c>
    </row>
    <row r="872" spans="1:32" x14ac:dyDescent="0.25">
      <c r="A872">
        <v>93922</v>
      </c>
      <c r="B872" t="s">
        <v>2275</v>
      </c>
      <c r="C872" t="s">
        <v>75</v>
      </c>
      <c r="D872">
        <v>0</v>
      </c>
      <c r="F872" t="s">
        <v>705</v>
      </c>
      <c r="G872" t="s">
        <v>294</v>
      </c>
      <c r="H872" t="s">
        <v>2276</v>
      </c>
      <c r="I872" t="s">
        <v>2277</v>
      </c>
      <c r="J872" t="s">
        <v>2278</v>
      </c>
      <c r="K872" t="s">
        <v>2279</v>
      </c>
      <c r="L872" t="s">
        <v>2280</v>
      </c>
      <c r="M872" t="s">
        <v>862</v>
      </c>
      <c r="N872" t="s">
        <v>866</v>
      </c>
      <c r="O872" t="s">
        <v>2281</v>
      </c>
      <c r="P872" t="s">
        <v>158</v>
      </c>
      <c r="Q872" t="s">
        <v>674</v>
      </c>
      <c r="R872" t="s">
        <v>127</v>
      </c>
      <c r="S872" t="s">
        <v>44</v>
      </c>
      <c r="T872" t="s">
        <v>1447</v>
      </c>
      <c r="U872" t="s">
        <v>1448</v>
      </c>
      <c r="X872">
        <v>1</v>
      </c>
      <c r="Y872">
        <v>4350</v>
      </c>
      <c r="Z872">
        <v>0</v>
      </c>
      <c r="AA872">
        <v>0</v>
      </c>
      <c r="AB872">
        <v>2578080</v>
      </c>
      <c r="AC872" t="s">
        <v>47</v>
      </c>
      <c r="AD872">
        <f>+VLOOKUP(T872,items!$A$2:$D$1255,4,0)</f>
        <v>0</v>
      </c>
      <c r="AE872">
        <f>+VLOOKUP(T872,Tabla1[],5,0)</f>
        <v>0</v>
      </c>
      <c r="AF872">
        <f t="shared" si="13"/>
        <v>8</v>
      </c>
    </row>
    <row r="873" spans="1:32" x14ac:dyDescent="0.25">
      <c r="A873">
        <v>93922</v>
      </c>
      <c r="B873" t="s">
        <v>2275</v>
      </c>
      <c r="C873" t="s">
        <v>75</v>
      </c>
      <c r="D873">
        <v>0</v>
      </c>
      <c r="F873" t="s">
        <v>705</v>
      </c>
      <c r="G873" t="s">
        <v>294</v>
      </c>
      <c r="H873" t="s">
        <v>2276</v>
      </c>
      <c r="I873" t="s">
        <v>2277</v>
      </c>
      <c r="J873" t="s">
        <v>2278</v>
      </c>
      <c r="K873" t="s">
        <v>2279</v>
      </c>
      <c r="L873" t="s">
        <v>2280</v>
      </c>
      <c r="M873" t="s">
        <v>862</v>
      </c>
      <c r="N873" t="s">
        <v>866</v>
      </c>
      <c r="O873" t="s">
        <v>2281</v>
      </c>
      <c r="P873" t="s">
        <v>158</v>
      </c>
      <c r="Q873" t="s">
        <v>674</v>
      </c>
      <c r="R873" t="s">
        <v>127</v>
      </c>
      <c r="S873" t="s">
        <v>44</v>
      </c>
      <c r="T873" t="s">
        <v>1803</v>
      </c>
      <c r="U873" t="s">
        <v>2282</v>
      </c>
      <c r="V873" t="s">
        <v>828</v>
      </c>
      <c r="W873" t="s">
        <v>114</v>
      </c>
      <c r="X873">
        <v>1</v>
      </c>
      <c r="Y873">
        <v>4350</v>
      </c>
      <c r="Z873">
        <v>0</v>
      </c>
      <c r="AA873">
        <v>4210</v>
      </c>
      <c r="AB873">
        <v>11484110</v>
      </c>
      <c r="AC873" t="s">
        <v>47</v>
      </c>
      <c r="AD873" t="str">
        <f>+VLOOKUP(T873,items!$A$2:$D$1255,4,0)</f>
        <v>PERGOLA</v>
      </c>
      <c r="AE873" t="str">
        <f>+VLOOKUP(T873,Tabla1[],5,0)</f>
        <v>PERGOLITE</v>
      </c>
      <c r="AF873">
        <f t="shared" si="13"/>
        <v>8</v>
      </c>
    </row>
    <row r="874" spans="1:32" x14ac:dyDescent="0.25">
      <c r="A874">
        <v>93922</v>
      </c>
      <c r="B874" t="s">
        <v>2275</v>
      </c>
      <c r="C874" t="s">
        <v>75</v>
      </c>
      <c r="D874">
        <v>0</v>
      </c>
      <c r="F874" t="s">
        <v>705</v>
      </c>
      <c r="G874" t="s">
        <v>294</v>
      </c>
      <c r="H874" t="s">
        <v>2276</v>
      </c>
      <c r="I874" t="s">
        <v>2277</v>
      </c>
      <c r="J874" t="s">
        <v>2278</v>
      </c>
      <c r="K874" t="s">
        <v>2279</v>
      </c>
      <c r="L874" t="s">
        <v>2280</v>
      </c>
      <c r="M874" t="s">
        <v>862</v>
      </c>
      <c r="N874" t="s">
        <v>866</v>
      </c>
      <c r="O874" t="s">
        <v>2281</v>
      </c>
      <c r="P874" t="s">
        <v>158</v>
      </c>
      <c r="Q874" t="s">
        <v>674</v>
      </c>
      <c r="R874" t="s">
        <v>127</v>
      </c>
      <c r="S874" t="s">
        <v>44</v>
      </c>
      <c r="T874" t="s">
        <v>616</v>
      </c>
      <c r="U874" t="s">
        <v>617</v>
      </c>
      <c r="W874" t="s">
        <v>114</v>
      </c>
      <c r="X874">
        <v>2</v>
      </c>
      <c r="Y874">
        <v>0</v>
      </c>
      <c r="Z874">
        <v>0</v>
      </c>
      <c r="AA874">
        <v>500</v>
      </c>
      <c r="AB874">
        <v>2700000</v>
      </c>
      <c r="AC874" t="s">
        <v>47</v>
      </c>
      <c r="AD874">
        <f>+VLOOKUP(T874,items!$A$2:$D$1255,4,0)</f>
        <v>0</v>
      </c>
      <c r="AE874">
        <f>+VLOOKUP(T874,Tabla1[],5,0)</f>
        <v>0</v>
      </c>
      <c r="AF874">
        <f t="shared" si="13"/>
        <v>8</v>
      </c>
    </row>
    <row r="875" spans="1:32" x14ac:dyDescent="0.25">
      <c r="A875">
        <v>93922</v>
      </c>
      <c r="B875" t="s">
        <v>2275</v>
      </c>
      <c r="C875" t="s">
        <v>75</v>
      </c>
      <c r="D875">
        <v>0</v>
      </c>
      <c r="F875" t="s">
        <v>705</v>
      </c>
      <c r="G875" t="s">
        <v>294</v>
      </c>
      <c r="H875" t="s">
        <v>2276</v>
      </c>
      <c r="I875" t="s">
        <v>2277</v>
      </c>
      <c r="J875" t="s">
        <v>2278</v>
      </c>
      <c r="K875" t="s">
        <v>2279</v>
      </c>
      <c r="L875" t="s">
        <v>2280</v>
      </c>
      <c r="M875" t="s">
        <v>862</v>
      </c>
      <c r="N875" t="s">
        <v>866</v>
      </c>
      <c r="O875" t="s">
        <v>2281</v>
      </c>
      <c r="P875" t="s">
        <v>158</v>
      </c>
      <c r="Q875" t="s">
        <v>674</v>
      </c>
      <c r="R875" t="s">
        <v>127</v>
      </c>
      <c r="S875" t="s">
        <v>44</v>
      </c>
      <c r="T875" t="s">
        <v>2095</v>
      </c>
      <c r="U875" t="s">
        <v>2096</v>
      </c>
      <c r="W875" t="s">
        <v>114</v>
      </c>
      <c r="X875">
        <v>1</v>
      </c>
      <c r="Y875">
        <v>0</v>
      </c>
      <c r="Z875">
        <v>0</v>
      </c>
      <c r="AA875">
        <v>500</v>
      </c>
      <c r="AB875">
        <v>568287</v>
      </c>
      <c r="AC875" t="s">
        <v>47</v>
      </c>
      <c r="AD875">
        <f>+VLOOKUP(T875,items!$A$2:$D$1255,4,0)</f>
        <v>0</v>
      </c>
      <c r="AE875">
        <f>+VLOOKUP(T875,Tabla1[],5,0)</f>
        <v>0</v>
      </c>
      <c r="AF875">
        <f t="shared" si="13"/>
        <v>8</v>
      </c>
    </row>
    <row r="876" spans="1:32" x14ac:dyDescent="0.25">
      <c r="A876">
        <v>93922</v>
      </c>
      <c r="B876" t="s">
        <v>2275</v>
      </c>
      <c r="C876" t="s">
        <v>75</v>
      </c>
      <c r="D876">
        <v>0</v>
      </c>
      <c r="F876" t="s">
        <v>705</v>
      </c>
      <c r="G876" t="s">
        <v>294</v>
      </c>
      <c r="H876" t="s">
        <v>2276</v>
      </c>
      <c r="I876" t="s">
        <v>2277</v>
      </c>
      <c r="J876" t="s">
        <v>2278</v>
      </c>
      <c r="K876" t="s">
        <v>2279</v>
      </c>
      <c r="L876" t="s">
        <v>2280</v>
      </c>
      <c r="M876" t="s">
        <v>862</v>
      </c>
      <c r="N876" t="s">
        <v>866</v>
      </c>
      <c r="O876" t="s">
        <v>2281</v>
      </c>
      <c r="P876" t="s">
        <v>158</v>
      </c>
      <c r="Q876" t="s">
        <v>674</v>
      </c>
      <c r="R876" t="s">
        <v>127</v>
      </c>
      <c r="S876" t="s">
        <v>44</v>
      </c>
      <c r="T876" t="s">
        <v>731</v>
      </c>
      <c r="U876" t="s">
        <v>732</v>
      </c>
      <c r="W876" t="s">
        <v>114</v>
      </c>
      <c r="X876">
        <v>1</v>
      </c>
      <c r="Y876">
        <v>0</v>
      </c>
      <c r="Z876">
        <v>0</v>
      </c>
      <c r="AA876">
        <v>0</v>
      </c>
      <c r="AB876">
        <v>145299</v>
      </c>
      <c r="AC876" t="s">
        <v>47</v>
      </c>
      <c r="AD876">
        <f>+VLOOKUP(T876,items!$A$2:$D$1255,4,0)</f>
        <v>0</v>
      </c>
      <c r="AE876">
        <f>+VLOOKUP(T876,Tabla1[],5,0)</f>
        <v>0</v>
      </c>
      <c r="AF876">
        <f t="shared" si="13"/>
        <v>8</v>
      </c>
    </row>
    <row r="877" spans="1:32" x14ac:dyDescent="0.25">
      <c r="A877">
        <v>93937</v>
      </c>
      <c r="B877" t="s">
        <v>2283</v>
      </c>
      <c r="C877" t="s">
        <v>33</v>
      </c>
      <c r="D877">
        <v>0</v>
      </c>
      <c r="F877" t="s">
        <v>1584</v>
      </c>
      <c r="G877" t="s">
        <v>1018</v>
      </c>
      <c r="H877" t="s">
        <v>2284</v>
      </c>
      <c r="I877" t="s">
        <v>37</v>
      </c>
      <c r="J877" t="s">
        <v>2285</v>
      </c>
      <c r="K877" t="s">
        <v>2286</v>
      </c>
      <c r="L877" t="s">
        <v>2287</v>
      </c>
      <c r="M877" t="s">
        <v>656</v>
      </c>
      <c r="N877" t="s">
        <v>656</v>
      </c>
      <c r="O877" t="s">
        <v>363</v>
      </c>
      <c r="P877" t="s">
        <v>657</v>
      </c>
      <c r="Q877" t="s">
        <v>658</v>
      </c>
      <c r="R877" t="s">
        <v>63</v>
      </c>
      <c r="S877" t="s">
        <v>88</v>
      </c>
      <c r="T877" t="s">
        <v>2288</v>
      </c>
      <c r="U877" t="s">
        <v>2289</v>
      </c>
      <c r="V877" t="s">
        <v>702</v>
      </c>
      <c r="X877">
        <v>1</v>
      </c>
      <c r="Y877">
        <v>0</v>
      </c>
      <c r="Z877">
        <v>0</v>
      </c>
      <c r="AA877">
        <v>0</v>
      </c>
      <c r="AB877">
        <v>8943474</v>
      </c>
      <c r="AC877" t="s">
        <v>47</v>
      </c>
      <c r="AD877">
        <f>+VLOOKUP(T877,items!$A$2:$D$1255,4,0)</f>
        <v>0</v>
      </c>
      <c r="AE877">
        <f>+VLOOKUP(T877,Tabla1[],5,0)</f>
        <v>0</v>
      </c>
      <c r="AF877">
        <f t="shared" si="13"/>
        <v>6</v>
      </c>
    </row>
    <row r="878" spans="1:32" x14ac:dyDescent="0.25">
      <c r="A878">
        <v>93937</v>
      </c>
      <c r="B878" t="s">
        <v>2283</v>
      </c>
      <c r="C878" t="s">
        <v>33</v>
      </c>
      <c r="D878">
        <v>0</v>
      </c>
      <c r="F878" t="s">
        <v>1584</v>
      </c>
      <c r="G878" t="s">
        <v>1018</v>
      </c>
      <c r="H878" t="s">
        <v>2284</v>
      </c>
      <c r="I878" t="s">
        <v>37</v>
      </c>
      <c r="J878" t="s">
        <v>2285</v>
      </c>
      <c r="K878" t="s">
        <v>2286</v>
      </c>
      <c r="L878" t="s">
        <v>2287</v>
      </c>
      <c r="M878" t="s">
        <v>656</v>
      </c>
      <c r="N878" t="s">
        <v>656</v>
      </c>
      <c r="O878" t="s">
        <v>363</v>
      </c>
      <c r="P878" t="s">
        <v>657</v>
      </c>
      <c r="Q878" t="s">
        <v>658</v>
      </c>
      <c r="R878" t="s">
        <v>63</v>
      </c>
      <c r="S878" t="s">
        <v>88</v>
      </c>
      <c r="T878" t="s">
        <v>936</v>
      </c>
      <c r="U878" t="s">
        <v>937</v>
      </c>
      <c r="X878">
        <v>1</v>
      </c>
      <c r="Y878">
        <v>0</v>
      </c>
      <c r="Z878">
        <v>0</v>
      </c>
      <c r="AA878">
        <v>0</v>
      </c>
      <c r="AB878">
        <v>220000</v>
      </c>
      <c r="AC878" t="s">
        <v>47</v>
      </c>
      <c r="AD878">
        <f>+VLOOKUP(T878,items!$A$2:$D$1255,4,0)</f>
        <v>0</v>
      </c>
      <c r="AE878">
        <f>+VLOOKUP(T878,Tabla1[],5,0)</f>
        <v>0</v>
      </c>
      <c r="AF878">
        <f t="shared" si="13"/>
        <v>6</v>
      </c>
    </row>
    <row r="879" spans="1:32" x14ac:dyDescent="0.25">
      <c r="A879">
        <v>93938</v>
      </c>
      <c r="B879" t="s">
        <v>2290</v>
      </c>
      <c r="C879" t="s">
        <v>1065</v>
      </c>
      <c r="D879">
        <v>0</v>
      </c>
      <c r="F879" t="s">
        <v>1584</v>
      </c>
      <c r="G879" t="s">
        <v>461</v>
      </c>
      <c r="H879" t="s">
        <v>2291</v>
      </c>
      <c r="I879" t="s">
        <v>37</v>
      </c>
      <c r="J879" t="s">
        <v>37</v>
      </c>
      <c r="K879" t="s">
        <v>2292</v>
      </c>
      <c r="L879" t="s">
        <v>37</v>
      </c>
      <c r="M879" t="s">
        <v>208</v>
      </c>
      <c r="N879" t="s">
        <v>208</v>
      </c>
      <c r="O879" t="s">
        <v>1261</v>
      </c>
      <c r="P879" t="s">
        <v>417</v>
      </c>
      <c r="Q879" t="s">
        <v>1812</v>
      </c>
      <c r="R879" t="s">
        <v>411</v>
      </c>
      <c r="S879" t="s">
        <v>108</v>
      </c>
      <c r="T879" t="s">
        <v>1922</v>
      </c>
      <c r="U879" t="s">
        <v>1923</v>
      </c>
      <c r="X879">
        <v>3</v>
      </c>
      <c r="Y879">
        <v>0</v>
      </c>
      <c r="Z879">
        <v>0</v>
      </c>
      <c r="AA879">
        <v>0</v>
      </c>
      <c r="AB879">
        <v>840000</v>
      </c>
      <c r="AC879" t="s">
        <v>47</v>
      </c>
      <c r="AD879">
        <f>+VLOOKUP(T879,items!$A$2:$D$1255,4,0)</f>
        <v>0</v>
      </c>
      <c r="AE879">
        <f>+VLOOKUP(T879,Tabla1[],5,0)</f>
        <v>0</v>
      </c>
      <c r="AF879">
        <f t="shared" si="13"/>
        <v>7</v>
      </c>
    </row>
    <row r="880" spans="1:32" x14ac:dyDescent="0.25">
      <c r="A880">
        <v>93947</v>
      </c>
      <c r="B880" t="s">
        <v>2293</v>
      </c>
      <c r="C880" t="s">
        <v>75</v>
      </c>
      <c r="D880">
        <v>0</v>
      </c>
      <c r="F880" t="s">
        <v>1584</v>
      </c>
      <c r="G880" t="s">
        <v>502</v>
      </c>
      <c r="H880" t="s">
        <v>2294</v>
      </c>
      <c r="I880" t="s">
        <v>2295</v>
      </c>
      <c r="J880" t="s">
        <v>2296</v>
      </c>
      <c r="K880" t="s">
        <v>2297</v>
      </c>
      <c r="L880" t="s">
        <v>2298</v>
      </c>
      <c r="M880" t="s">
        <v>862</v>
      </c>
      <c r="N880" t="s">
        <v>207</v>
      </c>
      <c r="O880" t="s">
        <v>324</v>
      </c>
      <c r="P880" t="s">
        <v>1261</v>
      </c>
      <c r="Q880" t="s">
        <v>365</v>
      </c>
      <c r="R880" t="s">
        <v>63</v>
      </c>
      <c r="S880" t="s">
        <v>44</v>
      </c>
      <c r="T880" t="s">
        <v>717</v>
      </c>
      <c r="U880" t="s">
        <v>718</v>
      </c>
      <c r="X880">
        <v>1</v>
      </c>
      <c r="Y880">
        <v>0</v>
      </c>
      <c r="Z880">
        <v>0</v>
      </c>
      <c r="AA880">
        <v>0</v>
      </c>
      <c r="AB880">
        <v>80000</v>
      </c>
      <c r="AC880" t="s">
        <v>47</v>
      </c>
      <c r="AD880">
        <f>+VLOOKUP(T880,items!$A$2:$D$1255,4,0)</f>
        <v>0</v>
      </c>
      <c r="AE880">
        <f>+VLOOKUP(T880,Tabla1[],5,0)</f>
        <v>0</v>
      </c>
      <c r="AF880">
        <f t="shared" si="13"/>
        <v>6</v>
      </c>
    </row>
    <row r="881" spans="1:32" x14ac:dyDescent="0.25">
      <c r="A881">
        <v>93947</v>
      </c>
      <c r="B881" t="s">
        <v>2293</v>
      </c>
      <c r="C881" t="s">
        <v>75</v>
      </c>
      <c r="D881">
        <v>0</v>
      </c>
      <c r="F881" t="s">
        <v>1584</v>
      </c>
      <c r="G881" t="s">
        <v>502</v>
      </c>
      <c r="H881" t="s">
        <v>2294</v>
      </c>
      <c r="I881" t="s">
        <v>2295</v>
      </c>
      <c r="J881" t="s">
        <v>2296</v>
      </c>
      <c r="K881" t="s">
        <v>2297</v>
      </c>
      <c r="L881" t="s">
        <v>2298</v>
      </c>
      <c r="M881" t="s">
        <v>862</v>
      </c>
      <c r="N881" t="s">
        <v>207</v>
      </c>
      <c r="O881" t="s">
        <v>324</v>
      </c>
      <c r="P881" t="s">
        <v>1261</v>
      </c>
      <c r="Q881" t="s">
        <v>365</v>
      </c>
      <c r="R881" t="s">
        <v>63</v>
      </c>
      <c r="S881" t="s">
        <v>44</v>
      </c>
      <c r="T881" t="s">
        <v>347</v>
      </c>
      <c r="U881" t="s">
        <v>348</v>
      </c>
      <c r="W881" t="s">
        <v>114</v>
      </c>
      <c r="X881">
        <v>1</v>
      </c>
      <c r="Y881">
        <v>8440</v>
      </c>
      <c r="Z881">
        <v>0</v>
      </c>
      <c r="AA881">
        <v>0</v>
      </c>
      <c r="AB881">
        <v>1219958</v>
      </c>
      <c r="AC881" t="s">
        <v>47</v>
      </c>
      <c r="AD881">
        <f>+VLOOKUP(T881,items!$A$2:$D$1255,4,0)</f>
        <v>0</v>
      </c>
      <c r="AE881">
        <f>+VLOOKUP(T881,Tabla1[],5,0)</f>
        <v>0</v>
      </c>
      <c r="AF881">
        <f t="shared" si="13"/>
        <v>6</v>
      </c>
    </row>
    <row r="882" spans="1:32" x14ac:dyDescent="0.25">
      <c r="A882">
        <v>93947</v>
      </c>
      <c r="B882" t="s">
        <v>2293</v>
      </c>
      <c r="C882" t="s">
        <v>75</v>
      </c>
      <c r="D882">
        <v>0</v>
      </c>
      <c r="F882" t="s">
        <v>1584</v>
      </c>
      <c r="G882" t="s">
        <v>502</v>
      </c>
      <c r="H882" t="s">
        <v>2294</v>
      </c>
      <c r="I882" t="s">
        <v>2295</v>
      </c>
      <c r="J882" t="s">
        <v>2296</v>
      </c>
      <c r="K882" t="s">
        <v>2297</v>
      </c>
      <c r="L882" t="s">
        <v>2298</v>
      </c>
      <c r="M882" t="s">
        <v>862</v>
      </c>
      <c r="N882" t="s">
        <v>207</v>
      </c>
      <c r="O882" t="s">
        <v>324</v>
      </c>
      <c r="P882" t="s">
        <v>1261</v>
      </c>
      <c r="Q882" t="s">
        <v>365</v>
      </c>
      <c r="R882" t="s">
        <v>63</v>
      </c>
      <c r="S882" t="s">
        <v>44</v>
      </c>
      <c r="T882" t="s">
        <v>918</v>
      </c>
      <c r="U882" t="s">
        <v>919</v>
      </c>
      <c r="W882" t="s">
        <v>114</v>
      </c>
      <c r="X882">
        <v>2</v>
      </c>
      <c r="Y882">
        <v>0</v>
      </c>
      <c r="Z882">
        <v>0</v>
      </c>
      <c r="AA882">
        <v>300</v>
      </c>
      <c r="AB882">
        <v>787822</v>
      </c>
      <c r="AC882" t="s">
        <v>47</v>
      </c>
      <c r="AD882">
        <f>+VLOOKUP(T882,items!$A$2:$D$1255,4,0)</f>
        <v>0</v>
      </c>
      <c r="AE882">
        <f>+VLOOKUP(T882,Tabla1[],5,0)</f>
        <v>0</v>
      </c>
      <c r="AF882">
        <f t="shared" si="13"/>
        <v>6</v>
      </c>
    </row>
    <row r="883" spans="1:32" x14ac:dyDescent="0.25">
      <c r="A883">
        <v>93947</v>
      </c>
      <c r="B883" t="s">
        <v>2293</v>
      </c>
      <c r="C883" t="s">
        <v>75</v>
      </c>
      <c r="D883">
        <v>0</v>
      </c>
      <c r="F883" t="s">
        <v>1584</v>
      </c>
      <c r="G883" t="s">
        <v>502</v>
      </c>
      <c r="H883" t="s">
        <v>2294</v>
      </c>
      <c r="I883" t="s">
        <v>2295</v>
      </c>
      <c r="J883" t="s">
        <v>2296</v>
      </c>
      <c r="K883" t="s">
        <v>2297</v>
      </c>
      <c r="L883" t="s">
        <v>2298</v>
      </c>
      <c r="M883" t="s">
        <v>862</v>
      </c>
      <c r="N883" t="s">
        <v>207</v>
      </c>
      <c r="O883" t="s">
        <v>324</v>
      </c>
      <c r="P883" t="s">
        <v>1261</v>
      </c>
      <c r="Q883" t="s">
        <v>365</v>
      </c>
      <c r="R883" t="s">
        <v>63</v>
      </c>
      <c r="S883" t="s">
        <v>44</v>
      </c>
      <c r="T883" t="s">
        <v>466</v>
      </c>
      <c r="U883" t="s">
        <v>467</v>
      </c>
      <c r="V883" t="s">
        <v>828</v>
      </c>
      <c r="W883" t="s">
        <v>114</v>
      </c>
      <c r="X883">
        <v>1</v>
      </c>
      <c r="Y883">
        <v>4200</v>
      </c>
      <c r="Z883">
        <v>0</v>
      </c>
      <c r="AA883">
        <v>3000</v>
      </c>
      <c r="AB883">
        <v>6444704</v>
      </c>
      <c r="AC883" t="s">
        <v>47</v>
      </c>
      <c r="AD883" t="str">
        <f>+VLOOKUP(T883,items!$A$2:$D$1255,4,0)</f>
        <v>SOMBRALINA</v>
      </c>
      <c r="AE883" t="str">
        <f>+VLOOKUP(T883,Tabla1[],5,0)</f>
        <v>ELECTRICA</v>
      </c>
      <c r="AF883">
        <f t="shared" si="13"/>
        <v>6</v>
      </c>
    </row>
    <row r="884" spans="1:32" x14ac:dyDescent="0.25">
      <c r="A884">
        <v>93958</v>
      </c>
      <c r="B884" t="s">
        <v>1868</v>
      </c>
      <c r="C884" t="s">
        <v>75</v>
      </c>
      <c r="D884">
        <v>0</v>
      </c>
      <c r="F884" t="s">
        <v>292</v>
      </c>
      <c r="G884" t="s">
        <v>292</v>
      </c>
      <c r="H884" t="s">
        <v>2299</v>
      </c>
      <c r="I884" t="s">
        <v>37</v>
      </c>
      <c r="J884" t="s">
        <v>2300</v>
      </c>
      <c r="K884" t="s">
        <v>2301</v>
      </c>
      <c r="L884" t="s">
        <v>37</v>
      </c>
      <c r="M884" t="s">
        <v>293</v>
      </c>
      <c r="N884" t="s">
        <v>293</v>
      </c>
      <c r="O884" t="s">
        <v>526</v>
      </c>
      <c r="P884" t="s">
        <v>294</v>
      </c>
      <c r="Q884" t="s">
        <v>294</v>
      </c>
      <c r="R884" t="s">
        <v>43</v>
      </c>
      <c r="S884" t="s">
        <v>164</v>
      </c>
      <c r="T884" t="s">
        <v>1694</v>
      </c>
      <c r="U884" t="s">
        <v>1168</v>
      </c>
      <c r="X884">
        <v>37</v>
      </c>
      <c r="Y884">
        <v>0</v>
      </c>
      <c r="Z884">
        <v>0</v>
      </c>
      <c r="AA884">
        <v>0</v>
      </c>
      <c r="AB884">
        <v>1946200</v>
      </c>
      <c r="AC884" t="s">
        <v>47</v>
      </c>
      <c r="AD884">
        <f>+VLOOKUP(T884,items!$A$2:$D$1255,4,0)</f>
        <v>0</v>
      </c>
      <c r="AE884">
        <f>+VLOOKUP(T884,Tabla1[],5,0)</f>
        <v>0</v>
      </c>
      <c r="AF884">
        <f t="shared" si="13"/>
        <v>5</v>
      </c>
    </row>
    <row r="885" spans="1:32" x14ac:dyDescent="0.25">
      <c r="A885">
        <v>93959</v>
      </c>
      <c r="B885" t="s">
        <v>2223</v>
      </c>
      <c r="C885" t="s">
        <v>75</v>
      </c>
      <c r="D885">
        <v>0</v>
      </c>
      <c r="F885" t="s">
        <v>292</v>
      </c>
      <c r="G885" t="s">
        <v>293</v>
      </c>
      <c r="H885" t="s">
        <v>2302</v>
      </c>
      <c r="I885" t="s">
        <v>37</v>
      </c>
      <c r="J885" t="s">
        <v>2303</v>
      </c>
      <c r="K885" t="s">
        <v>2304</v>
      </c>
      <c r="L885" t="s">
        <v>37</v>
      </c>
      <c r="M885" t="s">
        <v>454</v>
      </c>
      <c r="N885" t="s">
        <v>454</v>
      </c>
      <c r="O885" t="s">
        <v>294</v>
      </c>
      <c r="P885" t="s">
        <v>1057</v>
      </c>
      <c r="Q885" t="s">
        <v>1057</v>
      </c>
      <c r="R885" t="s">
        <v>43</v>
      </c>
      <c r="S885" t="s">
        <v>164</v>
      </c>
      <c r="T885" t="s">
        <v>1469</v>
      </c>
      <c r="U885" t="s">
        <v>578</v>
      </c>
      <c r="X885">
        <v>120</v>
      </c>
      <c r="Y885">
        <v>0</v>
      </c>
      <c r="Z885">
        <v>0</v>
      </c>
      <c r="AA885">
        <v>0</v>
      </c>
      <c r="AB885">
        <v>6000000</v>
      </c>
      <c r="AC885" t="s">
        <v>47</v>
      </c>
      <c r="AD885">
        <f>+VLOOKUP(T885,items!$A$2:$D$1255,4,0)</f>
        <v>0</v>
      </c>
      <c r="AE885">
        <f>+VLOOKUP(T885,Tabla1[],5,0)</f>
        <v>0</v>
      </c>
      <c r="AF885">
        <f t="shared" si="13"/>
        <v>5</v>
      </c>
    </row>
    <row r="886" spans="1:32" x14ac:dyDescent="0.25">
      <c r="A886">
        <v>93961</v>
      </c>
      <c r="B886" t="s">
        <v>2305</v>
      </c>
      <c r="C886" t="s">
        <v>33</v>
      </c>
      <c r="D886">
        <v>0</v>
      </c>
      <c r="F886" t="s">
        <v>292</v>
      </c>
      <c r="G886" t="s">
        <v>227</v>
      </c>
      <c r="H886" t="s">
        <v>2306</v>
      </c>
      <c r="I886" t="s">
        <v>37</v>
      </c>
      <c r="J886" t="s">
        <v>2307</v>
      </c>
      <c r="K886" t="s">
        <v>2308</v>
      </c>
      <c r="L886" t="s">
        <v>2309</v>
      </c>
      <c r="M886" t="s">
        <v>324</v>
      </c>
      <c r="N886" t="s">
        <v>324</v>
      </c>
      <c r="O886" t="s">
        <v>252</v>
      </c>
      <c r="P886" t="s">
        <v>410</v>
      </c>
      <c r="Q886" t="s">
        <v>417</v>
      </c>
      <c r="R886" t="s">
        <v>63</v>
      </c>
      <c r="S886" t="s">
        <v>128</v>
      </c>
      <c r="T886" t="s">
        <v>2171</v>
      </c>
      <c r="U886" t="s">
        <v>2172</v>
      </c>
      <c r="W886" t="s">
        <v>211</v>
      </c>
      <c r="X886">
        <v>2</v>
      </c>
      <c r="Y886">
        <v>0</v>
      </c>
      <c r="Z886">
        <v>0</v>
      </c>
      <c r="AA886">
        <v>0</v>
      </c>
      <c r="AB886">
        <v>3073322</v>
      </c>
      <c r="AC886" t="s">
        <v>47</v>
      </c>
      <c r="AD886">
        <f>+VLOOKUP(T886,items!$A$2:$D$1255,4,0)</f>
        <v>0</v>
      </c>
      <c r="AE886">
        <f>+VLOOKUP(T886,Tabla1[],5,0)</f>
        <v>0</v>
      </c>
      <c r="AF886">
        <f t="shared" si="13"/>
        <v>8</v>
      </c>
    </row>
    <row r="887" spans="1:32" x14ac:dyDescent="0.25">
      <c r="A887">
        <v>93961</v>
      </c>
      <c r="B887" t="s">
        <v>2305</v>
      </c>
      <c r="C887" t="s">
        <v>33</v>
      </c>
      <c r="D887">
        <v>0</v>
      </c>
      <c r="F887" t="s">
        <v>292</v>
      </c>
      <c r="G887" t="s">
        <v>227</v>
      </c>
      <c r="H887" t="s">
        <v>2306</v>
      </c>
      <c r="I887" t="s">
        <v>37</v>
      </c>
      <c r="J887" t="s">
        <v>2307</v>
      </c>
      <c r="K887" t="s">
        <v>2308</v>
      </c>
      <c r="L887" t="s">
        <v>2309</v>
      </c>
      <c r="M887" t="s">
        <v>324</v>
      </c>
      <c r="N887" t="s">
        <v>324</v>
      </c>
      <c r="O887" t="s">
        <v>252</v>
      </c>
      <c r="P887" t="s">
        <v>410</v>
      </c>
      <c r="Q887" t="s">
        <v>417</v>
      </c>
      <c r="R887" t="s">
        <v>63</v>
      </c>
      <c r="S887" t="s">
        <v>128</v>
      </c>
      <c r="T887" t="s">
        <v>882</v>
      </c>
      <c r="U887" t="s">
        <v>883</v>
      </c>
      <c r="V887" t="s">
        <v>958</v>
      </c>
      <c r="X887">
        <v>2</v>
      </c>
      <c r="Y887">
        <v>0</v>
      </c>
      <c r="Z887">
        <v>0</v>
      </c>
      <c r="AA887">
        <v>0</v>
      </c>
      <c r="AB887">
        <v>3195892</v>
      </c>
      <c r="AC887" t="s">
        <v>47</v>
      </c>
      <c r="AD887" t="str">
        <f>+VLOOKUP(T887,items!$A$2:$D$1255,4,0)</f>
        <v>MUEBLES</v>
      </c>
      <c r="AE887">
        <f>+VLOOKUP(T887,Tabla1[],5,0)</f>
        <v>0</v>
      </c>
      <c r="AF887">
        <f t="shared" si="13"/>
        <v>8</v>
      </c>
    </row>
    <row r="888" spans="1:32" x14ac:dyDescent="0.25">
      <c r="A888">
        <v>93961</v>
      </c>
      <c r="B888" t="s">
        <v>2305</v>
      </c>
      <c r="C888" t="s">
        <v>33</v>
      </c>
      <c r="D888">
        <v>0</v>
      </c>
      <c r="F888" t="s">
        <v>292</v>
      </c>
      <c r="G888" t="s">
        <v>227</v>
      </c>
      <c r="H888" t="s">
        <v>2306</v>
      </c>
      <c r="I888" t="s">
        <v>37</v>
      </c>
      <c r="J888" t="s">
        <v>2307</v>
      </c>
      <c r="K888" t="s">
        <v>2308</v>
      </c>
      <c r="L888" t="s">
        <v>2309</v>
      </c>
      <c r="M888" t="s">
        <v>324</v>
      </c>
      <c r="N888" t="s">
        <v>324</v>
      </c>
      <c r="O888" t="s">
        <v>252</v>
      </c>
      <c r="P888" t="s">
        <v>410</v>
      </c>
      <c r="Q888" t="s">
        <v>417</v>
      </c>
      <c r="R888" t="s">
        <v>63</v>
      </c>
      <c r="S888" t="s">
        <v>128</v>
      </c>
      <c r="T888" t="s">
        <v>314</v>
      </c>
      <c r="U888" t="s">
        <v>315</v>
      </c>
      <c r="X888">
        <v>1</v>
      </c>
      <c r="Y888">
        <v>0</v>
      </c>
      <c r="Z888">
        <v>0</v>
      </c>
      <c r="AA888">
        <v>0</v>
      </c>
      <c r="AB888">
        <v>719000</v>
      </c>
      <c r="AC888" t="s">
        <v>47</v>
      </c>
      <c r="AD888">
        <f>+VLOOKUP(T888,items!$A$2:$D$1255,4,0)</f>
        <v>0</v>
      </c>
      <c r="AE888">
        <f>+VLOOKUP(T888,Tabla1[],5,0)</f>
        <v>0</v>
      </c>
      <c r="AF888">
        <f t="shared" si="13"/>
        <v>8</v>
      </c>
    </row>
    <row r="889" spans="1:32" x14ac:dyDescent="0.25">
      <c r="A889">
        <v>93964</v>
      </c>
      <c r="B889" t="s">
        <v>2310</v>
      </c>
      <c r="C889" t="s">
        <v>33</v>
      </c>
      <c r="D889">
        <v>0</v>
      </c>
      <c r="F889" t="s">
        <v>292</v>
      </c>
      <c r="G889" t="s">
        <v>835</v>
      </c>
      <c r="H889" t="s">
        <v>2311</v>
      </c>
      <c r="I889" t="s">
        <v>37</v>
      </c>
      <c r="J889" t="s">
        <v>2312</v>
      </c>
      <c r="K889" t="s">
        <v>2313</v>
      </c>
      <c r="L889" t="s">
        <v>2314</v>
      </c>
      <c r="M889" t="s">
        <v>227</v>
      </c>
      <c r="N889" t="s">
        <v>227</v>
      </c>
      <c r="O889" t="s">
        <v>965</v>
      </c>
      <c r="P889" t="s">
        <v>417</v>
      </c>
      <c r="Q889" t="s">
        <v>664</v>
      </c>
      <c r="R889" t="s">
        <v>63</v>
      </c>
      <c r="S889" t="s">
        <v>44</v>
      </c>
      <c r="T889" t="s">
        <v>2315</v>
      </c>
      <c r="U889" t="s">
        <v>2316</v>
      </c>
      <c r="V889" t="s">
        <v>867</v>
      </c>
      <c r="X889">
        <v>6</v>
      </c>
      <c r="Y889">
        <v>0</v>
      </c>
      <c r="Z889">
        <v>0</v>
      </c>
      <c r="AA889">
        <v>0</v>
      </c>
      <c r="AB889">
        <v>8068686</v>
      </c>
      <c r="AC889" t="s">
        <v>47</v>
      </c>
      <c r="AD889">
        <f>+VLOOKUP(T889,items!$A$2:$D$1255,4,0)</f>
        <v>0</v>
      </c>
      <c r="AE889">
        <f>+VLOOKUP(T889,Tabla1[],5,0)</f>
        <v>0</v>
      </c>
      <c r="AF889">
        <f t="shared" si="13"/>
        <v>8</v>
      </c>
    </row>
    <row r="890" spans="1:32" x14ac:dyDescent="0.25">
      <c r="A890">
        <v>93980</v>
      </c>
      <c r="B890" t="s">
        <v>2317</v>
      </c>
      <c r="C890" t="s">
        <v>1065</v>
      </c>
      <c r="D890">
        <v>0</v>
      </c>
      <c r="F890" t="s">
        <v>292</v>
      </c>
      <c r="G890" t="s">
        <v>294</v>
      </c>
      <c r="H890" t="s">
        <v>2318</v>
      </c>
      <c r="I890" t="s">
        <v>37</v>
      </c>
      <c r="J890" t="s">
        <v>2319</v>
      </c>
      <c r="K890" t="s">
        <v>2320</v>
      </c>
      <c r="L890" t="s">
        <v>2321</v>
      </c>
      <c r="M890" t="s">
        <v>1057</v>
      </c>
      <c r="N890" t="s">
        <v>1057</v>
      </c>
      <c r="O890" t="s">
        <v>324</v>
      </c>
      <c r="P890" t="s">
        <v>228</v>
      </c>
      <c r="Q890" t="s">
        <v>916</v>
      </c>
      <c r="R890" t="s">
        <v>63</v>
      </c>
      <c r="S890" t="s">
        <v>44</v>
      </c>
      <c r="T890" t="s">
        <v>2322</v>
      </c>
      <c r="U890" t="s">
        <v>2323</v>
      </c>
      <c r="V890" t="s">
        <v>867</v>
      </c>
      <c r="W890" t="s">
        <v>117</v>
      </c>
      <c r="X890">
        <v>1</v>
      </c>
      <c r="Y890">
        <v>0</v>
      </c>
      <c r="Z890">
        <v>0</v>
      </c>
      <c r="AA890">
        <v>0</v>
      </c>
      <c r="AB890">
        <v>1568345</v>
      </c>
      <c r="AC890" t="s">
        <v>47</v>
      </c>
      <c r="AD890">
        <f>+VLOOKUP(T890,items!$A$2:$D$1255,4,0)</f>
        <v>0</v>
      </c>
      <c r="AE890">
        <f>+VLOOKUP(T890,Tabla1[],5,0)</f>
        <v>0</v>
      </c>
      <c r="AF890">
        <f t="shared" si="13"/>
        <v>6</v>
      </c>
    </row>
    <row r="891" spans="1:32" x14ac:dyDescent="0.25">
      <c r="A891">
        <v>93980</v>
      </c>
      <c r="B891" t="s">
        <v>2317</v>
      </c>
      <c r="C891" t="s">
        <v>1065</v>
      </c>
      <c r="D891">
        <v>0</v>
      </c>
      <c r="F891" t="s">
        <v>292</v>
      </c>
      <c r="G891" t="s">
        <v>294</v>
      </c>
      <c r="H891" t="s">
        <v>2318</v>
      </c>
      <c r="I891" t="s">
        <v>37</v>
      </c>
      <c r="J891" t="s">
        <v>2319</v>
      </c>
      <c r="K891" t="s">
        <v>2320</v>
      </c>
      <c r="L891" t="s">
        <v>2321</v>
      </c>
      <c r="M891" t="s">
        <v>1057</v>
      </c>
      <c r="N891" t="s">
        <v>1057</v>
      </c>
      <c r="O891" t="s">
        <v>324</v>
      </c>
      <c r="P891" t="s">
        <v>228</v>
      </c>
      <c r="Q891" t="s">
        <v>916</v>
      </c>
      <c r="R891" t="s">
        <v>63</v>
      </c>
      <c r="S891" t="s">
        <v>44</v>
      </c>
      <c r="T891" t="s">
        <v>314</v>
      </c>
      <c r="U891" t="s">
        <v>315</v>
      </c>
      <c r="X891">
        <v>1</v>
      </c>
      <c r="Y891">
        <v>0</v>
      </c>
      <c r="Z891">
        <v>0</v>
      </c>
      <c r="AA891">
        <v>0</v>
      </c>
      <c r="AB891">
        <v>320000</v>
      </c>
      <c r="AC891" t="s">
        <v>47</v>
      </c>
      <c r="AD891">
        <f>+VLOOKUP(T891,items!$A$2:$D$1255,4,0)</f>
        <v>0</v>
      </c>
      <c r="AE891">
        <f>+VLOOKUP(T891,Tabla1[],5,0)</f>
        <v>0</v>
      </c>
      <c r="AF891">
        <f t="shared" si="13"/>
        <v>6</v>
      </c>
    </row>
    <row r="892" spans="1:32" x14ac:dyDescent="0.25">
      <c r="A892">
        <v>93981</v>
      </c>
      <c r="B892" t="s">
        <v>2324</v>
      </c>
      <c r="C892" t="s">
        <v>75</v>
      </c>
      <c r="D892">
        <v>0</v>
      </c>
      <c r="F892" t="s">
        <v>292</v>
      </c>
      <c r="G892" t="s">
        <v>357</v>
      </c>
      <c r="H892" t="s">
        <v>2325</v>
      </c>
      <c r="I892" t="s">
        <v>2326</v>
      </c>
      <c r="J892" t="s">
        <v>2327</v>
      </c>
      <c r="K892" t="s">
        <v>2328</v>
      </c>
      <c r="L892" t="s">
        <v>2329</v>
      </c>
      <c r="M892" t="s">
        <v>207</v>
      </c>
      <c r="N892" t="s">
        <v>208</v>
      </c>
      <c r="O892" t="s">
        <v>363</v>
      </c>
      <c r="P892" t="s">
        <v>893</v>
      </c>
      <c r="Q892" t="s">
        <v>1008</v>
      </c>
      <c r="R892" t="s">
        <v>63</v>
      </c>
      <c r="S892" t="s">
        <v>88</v>
      </c>
      <c r="T892" t="s">
        <v>429</v>
      </c>
      <c r="U892" t="s">
        <v>430</v>
      </c>
      <c r="X892">
        <v>1</v>
      </c>
      <c r="Y892">
        <v>0</v>
      </c>
      <c r="Z892">
        <v>0</v>
      </c>
      <c r="AA892">
        <v>0</v>
      </c>
      <c r="AB892">
        <v>147082</v>
      </c>
      <c r="AC892" t="s">
        <v>47</v>
      </c>
      <c r="AD892">
        <f>+VLOOKUP(T892,items!$A$2:$D$1255,4,0)</f>
        <v>0</v>
      </c>
      <c r="AE892">
        <f>+VLOOKUP(T892,Tabla1[],5,0)</f>
        <v>0</v>
      </c>
      <c r="AF892">
        <f t="shared" si="13"/>
        <v>6</v>
      </c>
    </row>
    <row r="893" spans="1:32" x14ac:dyDescent="0.25">
      <c r="A893">
        <v>93981</v>
      </c>
      <c r="B893" t="s">
        <v>2324</v>
      </c>
      <c r="C893" t="s">
        <v>75</v>
      </c>
      <c r="D893">
        <v>0</v>
      </c>
      <c r="F893" t="s">
        <v>292</v>
      </c>
      <c r="G893" t="s">
        <v>357</v>
      </c>
      <c r="H893" t="s">
        <v>2325</v>
      </c>
      <c r="I893" t="s">
        <v>2326</v>
      </c>
      <c r="J893" t="s">
        <v>2327</v>
      </c>
      <c r="K893" t="s">
        <v>2328</v>
      </c>
      <c r="L893" t="s">
        <v>2329</v>
      </c>
      <c r="M893" t="s">
        <v>207</v>
      </c>
      <c r="N893" t="s">
        <v>208</v>
      </c>
      <c r="O893" t="s">
        <v>363</v>
      </c>
      <c r="P893" t="s">
        <v>893</v>
      </c>
      <c r="Q893" t="s">
        <v>1008</v>
      </c>
      <c r="R893" t="s">
        <v>63</v>
      </c>
      <c r="S893" t="s">
        <v>88</v>
      </c>
      <c r="T893" t="s">
        <v>347</v>
      </c>
      <c r="U893" t="s">
        <v>348</v>
      </c>
      <c r="W893" t="s">
        <v>1095</v>
      </c>
      <c r="X893">
        <v>2</v>
      </c>
      <c r="Y893">
        <v>4000</v>
      </c>
      <c r="Z893">
        <v>0</v>
      </c>
      <c r="AA893">
        <v>0</v>
      </c>
      <c r="AB893">
        <v>975966</v>
      </c>
      <c r="AC893" t="s">
        <v>47</v>
      </c>
      <c r="AD893">
        <f>+VLOOKUP(T893,items!$A$2:$D$1255,4,0)</f>
        <v>0</v>
      </c>
      <c r="AE893">
        <f>+VLOOKUP(T893,Tabla1[],5,0)</f>
        <v>0</v>
      </c>
      <c r="AF893">
        <f t="shared" si="13"/>
        <v>6</v>
      </c>
    </row>
    <row r="894" spans="1:32" x14ac:dyDescent="0.25">
      <c r="A894">
        <v>93981</v>
      </c>
      <c r="B894" t="s">
        <v>2324</v>
      </c>
      <c r="C894" t="s">
        <v>75</v>
      </c>
      <c r="D894">
        <v>0</v>
      </c>
      <c r="F894" t="s">
        <v>292</v>
      </c>
      <c r="G894" t="s">
        <v>357</v>
      </c>
      <c r="H894" t="s">
        <v>2325</v>
      </c>
      <c r="I894" t="s">
        <v>2326</v>
      </c>
      <c r="J894" t="s">
        <v>2327</v>
      </c>
      <c r="K894" t="s">
        <v>2328</v>
      </c>
      <c r="L894" t="s">
        <v>2329</v>
      </c>
      <c r="M894" t="s">
        <v>207</v>
      </c>
      <c r="N894" t="s">
        <v>208</v>
      </c>
      <c r="O894" t="s">
        <v>363</v>
      </c>
      <c r="P894" t="s">
        <v>893</v>
      </c>
      <c r="Q894" t="s">
        <v>1008</v>
      </c>
      <c r="R894" t="s">
        <v>63</v>
      </c>
      <c r="S894" t="s">
        <v>88</v>
      </c>
      <c r="T894" t="s">
        <v>857</v>
      </c>
      <c r="U894" t="s">
        <v>858</v>
      </c>
      <c r="V894" t="s">
        <v>702</v>
      </c>
      <c r="W894" t="s">
        <v>1095</v>
      </c>
      <c r="X894">
        <v>2</v>
      </c>
      <c r="Y894">
        <v>4000</v>
      </c>
      <c r="Z894">
        <v>0</v>
      </c>
      <c r="AA894">
        <v>2000</v>
      </c>
      <c r="AB894">
        <v>7592926</v>
      </c>
      <c r="AC894" t="s">
        <v>47</v>
      </c>
      <c r="AD894" t="str">
        <f>+VLOOKUP(T894,items!$A$2:$D$1255,4,0)</f>
        <v>SOMBRALINA</v>
      </c>
      <c r="AE894" t="str">
        <f>+VLOOKUP(T894,Tabla1[],5,0)</f>
        <v>MANUAL</v>
      </c>
      <c r="AF894">
        <f t="shared" si="13"/>
        <v>6</v>
      </c>
    </row>
    <row r="895" spans="1:32" x14ac:dyDescent="0.25">
      <c r="A895">
        <v>93981</v>
      </c>
      <c r="B895" t="s">
        <v>2324</v>
      </c>
      <c r="C895" t="s">
        <v>75</v>
      </c>
      <c r="D895">
        <v>0</v>
      </c>
      <c r="F895" t="s">
        <v>292</v>
      </c>
      <c r="G895" t="s">
        <v>357</v>
      </c>
      <c r="H895" t="s">
        <v>2325</v>
      </c>
      <c r="I895" t="s">
        <v>2326</v>
      </c>
      <c r="J895" t="s">
        <v>2327</v>
      </c>
      <c r="K895" t="s">
        <v>2328</v>
      </c>
      <c r="L895" t="s">
        <v>2329</v>
      </c>
      <c r="M895" t="s">
        <v>207</v>
      </c>
      <c r="N895" t="s">
        <v>208</v>
      </c>
      <c r="O895" t="s">
        <v>363</v>
      </c>
      <c r="P895" t="s">
        <v>893</v>
      </c>
      <c r="Q895" t="s">
        <v>1008</v>
      </c>
      <c r="R895" t="s">
        <v>63</v>
      </c>
      <c r="S895" t="s">
        <v>88</v>
      </c>
      <c r="T895" t="s">
        <v>1096</v>
      </c>
      <c r="U895" t="s">
        <v>1097</v>
      </c>
      <c r="X895">
        <v>1</v>
      </c>
      <c r="Y895">
        <v>0</v>
      </c>
      <c r="Z895">
        <v>0</v>
      </c>
      <c r="AA895">
        <v>0</v>
      </c>
      <c r="AB895">
        <v>107500</v>
      </c>
      <c r="AC895" t="s">
        <v>47</v>
      </c>
      <c r="AD895" t="e">
        <f>+VLOOKUP(T895,items!$A$2:$D$1255,4,0)</f>
        <v>#N/A</v>
      </c>
      <c r="AE895" t="e">
        <f>+VLOOKUP(T895,Tabla1[],5,0)</f>
        <v>#N/A</v>
      </c>
      <c r="AF895">
        <f t="shared" si="13"/>
        <v>6</v>
      </c>
    </row>
    <row r="896" spans="1:32" x14ac:dyDescent="0.25">
      <c r="A896">
        <v>93996</v>
      </c>
      <c r="B896" t="s">
        <v>2330</v>
      </c>
      <c r="C896" t="s">
        <v>33</v>
      </c>
      <c r="D896">
        <v>0</v>
      </c>
      <c r="F896" t="s">
        <v>292</v>
      </c>
      <c r="G896" t="s">
        <v>460</v>
      </c>
      <c r="H896" t="s">
        <v>2331</v>
      </c>
      <c r="I896" t="s">
        <v>2332</v>
      </c>
      <c r="J896" t="s">
        <v>2333</v>
      </c>
      <c r="K896" t="s">
        <v>2334</v>
      </c>
      <c r="L896" t="s">
        <v>2335</v>
      </c>
      <c r="M896" t="s">
        <v>206</v>
      </c>
      <c r="N896" t="s">
        <v>357</v>
      </c>
      <c r="O896" t="s">
        <v>363</v>
      </c>
      <c r="P896" t="s">
        <v>836</v>
      </c>
      <c r="Q896" t="s">
        <v>893</v>
      </c>
      <c r="R896" t="s">
        <v>63</v>
      </c>
      <c r="S896" t="s">
        <v>108</v>
      </c>
      <c r="T896" t="s">
        <v>2336</v>
      </c>
      <c r="U896" t="s">
        <v>2337</v>
      </c>
      <c r="X896">
        <v>1</v>
      </c>
      <c r="Y896">
        <v>0</v>
      </c>
      <c r="Z896">
        <v>0</v>
      </c>
      <c r="AA896">
        <v>0</v>
      </c>
      <c r="AB896">
        <v>48000</v>
      </c>
      <c r="AC896" t="s">
        <v>47</v>
      </c>
      <c r="AD896">
        <f>+VLOOKUP(T896,items!$A$2:$D$1255,4,0)</f>
        <v>0</v>
      </c>
      <c r="AE896">
        <f>+VLOOKUP(T896,Tabla1[],5,0)</f>
        <v>0</v>
      </c>
      <c r="AF896">
        <f t="shared" si="13"/>
        <v>6</v>
      </c>
    </row>
    <row r="897" spans="1:32" x14ac:dyDescent="0.25">
      <c r="A897">
        <v>93996</v>
      </c>
      <c r="B897" t="s">
        <v>2330</v>
      </c>
      <c r="C897" t="s">
        <v>33</v>
      </c>
      <c r="D897">
        <v>0</v>
      </c>
      <c r="F897" t="s">
        <v>292</v>
      </c>
      <c r="G897" t="s">
        <v>460</v>
      </c>
      <c r="H897" t="s">
        <v>2331</v>
      </c>
      <c r="I897" t="s">
        <v>2332</v>
      </c>
      <c r="J897" t="s">
        <v>2333</v>
      </c>
      <c r="K897" t="s">
        <v>2334</v>
      </c>
      <c r="L897" t="s">
        <v>2335</v>
      </c>
      <c r="M897" t="s">
        <v>206</v>
      </c>
      <c r="N897" t="s">
        <v>357</v>
      </c>
      <c r="O897" t="s">
        <v>363</v>
      </c>
      <c r="P897" t="s">
        <v>836</v>
      </c>
      <c r="Q897" t="s">
        <v>893</v>
      </c>
      <c r="R897" t="s">
        <v>63</v>
      </c>
      <c r="S897" t="s">
        <v>108</v>
      </c>
      <c r="T897" t="s">
        <v>1145</v>
      </c>
      <c r="U897" t="s">
        <v>1146</v>
      </c>
      <c r="X897">
        <v>1</v>
      </c>
      <c r="Y897">
        <v>0</v>
      </c>
      <c r="Z897">
        <v>0</v>
      </c>
      <c r="AA897">
        <v>0</v>
      </c>
      <c r="AB897">
        <v>960000</v>
      </c>
      <c r="AC897" t="s">
        <v>47</v>
      </c>
      <c r="AD897" t="e">
        <f>+VLOOKUP(T897,items!$A$2:$D$1255,4,0)</f>
        <v>#N/A</v>
      </c>
      <c r="AE897" t="e">
        <f>+VLOOKUP(T897,Tabla1[],5,0)</f>
        <v>#N/A</v>
      </c>
      <c r="AF897">
        <f t="shared" si="13"/>
        <v>6</v>
      </c>
    </row>
    <row r="898" spans="1:32" x14ac:dyDescent="0.25">
      <c r="A898">
        <v>93996</v>
      </c>
      <c r="B898" t="s">
        <v>2330</v>
      </c>
      <c r="C898" t="s">
        <v>33</v>
      </c>
      <c r="D898">
        <v>0</v>
      </c>
      <c r="F898" t="s">
        <v>292</v>
      </c>
      <c r="G898" t="s">
        <v>460</v>
      </c>
      <c r="H898" t="s">
        <v>2331</v>
      </c>
      <c r="I898" t="s">
        <v>2332</v>
      </c>
      <c r="J898" t="s">
        <v>2333</v>
      </c>
      <c r="K898" t="s">
        <v>2334</v>
      </c>
      <c r="L898" t="s">
        <v>2335</v>
      </c>
      <c r="M898" t="s">
        <v>206</v>
      </c>
      <c r="N898" t="s">
        <v>357</v>
      </c>
      <c r="O898" t="s">
        <v>363</v>
      </c>
      <c r="P898" t="s">
        <v>836</v>
      </c>
      <c r="Q898" t="s">
        <v>893</v>
      </c>
      <c r="R898" t="s">
        <v>63</v>
      </c>
      <c r="S898" t="s">
        <v>108</v>
      </c>
      <c r="T898" t="s">
        <v>1022</v>
      </c>
      <c r="U898" t="s">
        <v>1023</v>
      </c>
      <c r="V898" t="s">
        <v>958</v>
      </c>
      <c r="X898">
        <v>1</v>
      </c>
      <c r="Y898">
        <v>5150</v>
      </c>
      <c r="Z898">
        <v>0</v>
      </c>
      <c r="AA898">
        <v>2300</v>
      </c>
      <c r="AB898">
        <v>1365931</v>
      </c>
      <c r="AC898" t="s">
        <v>47</v>
      </c>
      <c r="AD898">
        <f>+VLOOKUP(T898,items!$A$2:$D$1255,4,0)</f>
        <v>0</v>
      </c>
      <c r="AE898">
        <f>+VLOOKUP(T898,Tabla1[],5,0)</f>
        <v>0</v>
      </c>
      <c r="AF898">
        <f t="shared" ref="AF898:AF961" si="14">+MONTH(O898)</f>
        <v>6</v>
      </c>
    </row>
    <row r="899" spans="1:32" x14ac:dyDescent="0.25">
      <c r="A899">
        <v>94000</v>
      </c>
      <c r="B899" t="s">
        <v>2338</v>
      </c>
      <c r="C899" t="s">
        <v>33</v>
      </c>
      <c r="D899">
        <v>0</v>
      </c>
      <c r="F899" t="s">
        <v>292</v>
      </c>
      <c r="G899" t="s">
        <v>294</v>
      </c>
      <c r="H899" t="s">
        <v>2339</v>
      </c>
      <c r="I899" t="s">
        <v>37</v>
      </c>
      <c r="J899" t="s">
        <v>2340</v>
      </c>
      <c r="K899" t="s">
        <v>2341</v>
      </c>
      <c r="L899" t="s">
        <v>2342</v>
      </c>
      <c r="M899" t="s">
        <v>656</v>
      </c>
      <c r="N899" t="s">
        <v>656</v>
      </c>
      <c r="O899" t="s">
        <v>363</v>
      </c>
      <c r="P899" t="s">
        <v>657</v>
      </c>
      <c r="Q899" t="s">
        <v>572</v>
      </c>
      <c r="R899" t="s">
        <v>63</v>
      </c>
      <c r="S899" t="s">
        <v>44</v>
      </c>
      <c r="T899" t="s">
        <v>2343</v>
      </c>
      <c r="U899" t="s">
        <v>2344</v>
      </c>
      <c r="W899" t="s">
        <v>117</v>
      </c>
      <c r="X899">
        <v>1</v>
      </c>
      <c r="Y899">
        <v>0</v>
      </c>
      <c r="Z899">
        <v>0</v>
      </c>
      <c r="AA899">
        <v>0</v>
      </c>
      <c r="AB899">
        <v>4682340</v>
      </c>
      <c r="AC899" t="s">
        <v>47</v>
      </c>
      <c r="AD899">
        <f>+VLOOKUP(T899,items!$A$2:$D$1255,4,0)</f>
        <v>0</v>
      </c>
      <c r="AE899">
        <f>+VLOOKUP(T899,Tabla1[],5,0)</f>
        <v>0</v>
      </c>
      <c r="AF899">
        <f t="shared" si="14"/>
        <v>6</v>
      </c>
    </row>
    <row r="900" spans="1:32" x14ac:dyDescent="0.25">
      <c r="A900">
        <v>94000</v>
      </c>
      <c r="B900" t="s">
        <v>2338</v>
      </c>
      <c r="C900" t="s">
        <v>33</v>
      </c>
      <c r="D900">
        <v>0</v>
      </c>
      <c r="F900" t="s">
        <v>292</v>
      </c>
      <c r="G900" t="s">
        <v>294</v>
      </c>
      <c r="H900" t="s">
        <v>2339</v>
      </c>
      <c r="I900" t="s">
        <v>37</v>
      </c>
      <c r="J900" t="s">
        <v>2340</v>
      </c>
      <c r="K900" t="s">
        <v>2341</v>
      </c>
      <c r="L900" t="s">
        <v>2342</v>
      </c>
      <c r="M900" t="s">
        <v>656</v>
      </c>
      <c r="N900" t="s">
        <v>656</v>
      </c>
      <c r="O900" t="s">
        <v>363</v>
      </c>
      <c r="P900" t="s">
        <v>657</v>
      </c>
      <c r="Q900" t="s">
        <v>572</v>
      </c>
      <c r="R900" t="s">
        <v>63</v>
      </c>
      <c r="S900" t="s">
        <v>44</v>
      </c>
      <c r="T900" t="s">
        <v>2343</v>
      </c>
      <c r="U900" t="s">
        <v>2344</v>
      </c>
      <c r="V900" t="s">
        <v>953</v>
      </c>
      <c r="W900" t="s">
        <v>117</v>
      </c>
      <c r="X900">
        <v>1</v>
      </c>
      <c r="Y900">
        <v>0</v>
      </c>
      <c r="Z900">
        <v>0</v>
      </c>
      <c r="AA900">
        <v>0</v>
      </c>
      <c r="AB900">
        <v>9364680</v>
      </c>
      <c r="AC900" t="s">
        <v>47</v>
      </c>
      <c r="AD900">
        <f>+VLOOKUP(T900,items!$A$2:$D$1255,4,0)</f>
        <v>0</v>
      </c>
      <c r="AE900">
        <f>+VLOOKUP(T900,Tabla1[],5,0)</f>
        <v>0</v>
      </c>
      <c r="AF900">
        <f t="shared" si="14"/>
        <v>6</v>
      </c>
    </row>
    <row r="901" spans="1:32" x14ac:dyDescent="0.25">
      <c r="A901">
        <v>94000</v>
      </c>
      <c r="B901" t="s">
        <v>2338</v>
      </c>
      <c r="C901" t="s">
        <v>33</v>
      </c>
      <c r="D901">
        <v>0</v>
      </c>
      <c r="F901" t="s">
        <v>292</v>
      </c>
      <c r="G901" t="s">
        <v>294</v>
      </c>
      <c r="H901" t="s">
        <v>2339</v>
      </c>
      <c r="I901" t="s">
        <v>37</v>
      </c>
      <c r="J901" t="s">
        <v>2340</v>
      </c>
      <c r="K901" t="s">
        <v>2341</v>
      </c>
      <c r="L901" t="s">
        <v>2342</v>
      </c>
      <c r="M901" t="s">
        <v>656</v>
      </c>
      <c r="N901" t="s">
        <v>656</v>
      </c>
      <c r="O901" t="s">
        <v>363</v>
      </c>
      <c r="P901" t="s">
        <v>657</v>
      </c>
      <c r="Q901" t="s">
        <v>572</v>
      </c>
      <c r="R901" t="s">
        <v>63</v>
      </c>
      <c r="S901" t="s">
        <v>44</v>
      </c>
      <c r="T901" t="s">
        <v>2345</v>
      </c>
      <c r="U901" t="s">
        <v>2346</v>
      </c>
      <c r="V901" t="s">
        <v>953</v>
      </c>
      <c r="X901">
        <v>1</v>
      </c>
      <c r="Y901">
        <v>0</v>
      </c>
      <c r="Z901">
        <v>0</v>
      </c>
      <c r="AA901">
        <v>0</v>
      </c>
      <c r="AB901">
        <v>1492448</v>
      </c>
      <c r="AC901" t="s">
        <v>47</v>
      </c>
      <c r="AD901">
        <f>+VLOOKUP(T901,items!$A$2:$D$1255,4,0)</f>
        <v>0</v>
      </c>
      <c r="AE901">
        <f>+VLOOKUP(T901,Tabla1[],5,0)</f>
        <v>0</v>
      </c>
      <c r="AF901">
        <f t="shared" si="14"/>
        <v>6</v>
      </c>
    </row>
    <row r="902" spans="1:32" x14ac:dyDescent="0.25">
      <c r="A902">
        <v>94000</v>
      </c>
      <c r="B902" t="s">
        <v>2338</v>
      </c>
      <c r="C902" t="s">
        <v>33</v>
      </c>
      <c r="D902">
        <v>0</v>
      </c>
      <c r="F902" t="s">
        <v>292</v>
      </c>
      <c r="G902" t="s">
        <v>294</v>
      </c>
      <c r="H902" t="s">
        <v>2339</v>
      </c>
      <c r="I902" t="s">
        <v>37</v>
      </c>
      <c r="J902" t="s">
        <v>2340</v>
      </c>
      <c r="K902" t="s">
        <v>2341</v>
      </c>
      <c r="L902" t="s">
        <v>2342</v>
      </c>
      <c r="M902" t="s">
        <v>656</v>
      </c>
      <c r="N902" t="s">
        <v>656</v>
      </c>
      <c r="O902" t="s">
        <v>363</v>
      </c>
      <c r="P902" t="s">
        <v>657</v>
      </c>
      <c r="Q902" t="s">
        <v>572</v>
      </c>
      <c r="R902" t="s">
        <v>63</v>
      </c>
      <c r="S902" t="s">
        <v>44</v>
      </c>
      <c r="T902" t="s">
        <v>2345</v>
      </c>
      <c r="U902" t="s">
        <v>2346</v>
      </c>
      <c r="V902" t="s">
        <v>953</v>
      </c>
      <c r="X902">
        <v>1</v>
      </c>
      <c r="Y902">
        <v>0</v>
      </c>
      <c r="Z902">
        <v>0</v>
      </c>
      <c r="AA902">
        <v>0</v>
      </c>
      <c r="AB902">
        <v>746224</v>
      </c>
      <c r="AC902" t="s">
        <v>47</v>
      </c>
      <c r="AD902">
        <f>+VLOOKUP(T902,items!$A$2:$D$1255,4,0)</f>
        <v>0</v>
      </c>
      <c r="AE902">
        <f>+VLOOKUP(T902,Tabla1[],5,0)</f>
        <v>0</v>
      </c>
      <c r="AF902">
        <f t="shared" si="14"/>
        <v>6</v>
      </c>
    </row>
    <row r="903" spans="1:32" x14ac:dyDescent="0.25">
      <c r="A903">
        <v>94001</v>
      </c>
      <c r="B903" t="s">
        <v>1762</v>
      </c>
      <c r="C903" t="s">
        <v>75</v>
      </c>
      <c r="D903">
        <v>0</v>
      </c>
      <c r="F903" t="s">
        <v>293</v>
      </c>
      <c r="G903" t="s">
        <v>454</v>
      </c>
      <c r="H903" t="s">
        <v>2347</v>
      </c>
      <c r="I903" t="s">
        <v>37</v>
      </c>
      <c r="J903" t="s">
        <v>2348</v>
      </c>
      <c r="K903" t="s">
        <v>2349</v>
      </c>
      <c r="L903" t="s">
        <v>37</v>
      </c>
      <c r="M903" t="s">
        <v>294</v>
      </c>
      <c r="N903" t="s">
        <v>294</v>
      </c>
      <c r="O903" t="s">
        <v>656</v>
      </c>
      <c r="P903" t="s">
        <v>502</v>
      </c>
      <c r="Q903" t="s">
        <v>502</v>
      </c>
      <c r="R903" t="s">
        <v>43</v>
      </c>
      <c r="S903" t="s">
        <v>108</v>
      </c>
      <c r="T903" t="s">
        <v>149</v>
      </c>
      <c r="U903" t="s">
        <v>150</v>
      </c>
      <c r="X903">
        <v>2</v>
      </c>
      <c r="Y903">
        <v>0</v>
      </c>
      <c r="Z903">
        <v>0</v>
      </c>
      <c r="AA903">
        <v>0</v>
      </c>
      <c r="AB903">
        <v>25000</v>
      </c>
      <c r="AC903" t="s">
        <v>47</v>
      </c>
      <c r="AD903">
        <f>+VLOOKUP(T903,items!$A$2:$D$1255,4,0)</f>
        <v>0</v>
      </c>
      <c r="AE903">
        <f>+VLOOKUP(T903,Tabla1[],5,0)</f>
        <v>0</v>
      </c>
      <c r="AF903">
        <f t="shared" si="14"/>
        <v>6</v>
      </c>
    </row>
    <row r="904" spans="1:32" x14ac:dyDescent="0.25">
      <c r="A904">
        <v>94001</v>
      </c>
      <c r="B904" t="s">
        <v>1762</v>
      </c>
      <c r="C904" t="s">
        <v>75</v>
      </c>
      <c r="D904">
        <v>0</v>
      </c>
      <c r="F904" t="s">
        <v>293</v>
      </c>
      <c r="G904" t="s">
        <v>454</v>
      </c>
      <c r="H904" t="s">
        <v>2347</v>
      </c>
      <c r="I904" t="s">
        <v>37</v>
      </c>
      <c r="J904" t="s">
        <v>2348</v>
      </c>
      <c r="K904" t="s">
        <v>2349</v>
      </c>
      <c r="L904" t="s">
        <v>37</v>
      </c>
      <c r="M904" t="s">
        <v>294</v>
      </c>
      <c r="N904" t="s">
        <v>294</v>
      </c>
      <c r="O904" t="s">
        <v>656</v>
      </c>
      <c r="P904" t="s">
        <v>502</v>
      </c>
      <c r="Q904" t="s">
        <v>502</v>
      </c>
      <c r="R904" t="s">
        <v>43</v>
      </c>
      <c r="S904" t="s">
        <v>108</v>
      </c>
      <c r="T904" t="s">
        <v>151</v>
      </c>
      <c r="U904" t="s">
        <v>152</v>
      </c>
      <c r="X904">
        <v>20</v>
      </c>
      <c r="Y904">
        <v>0</v>
      </c>
      <c r="Z904">
        <v>0</v>
      </c>
      <c r="AA904">
        <v>0</v>
      </c>
      <c r="AB904">
        <v>240000</v>
      </c>
      <c r="AC904" t="s">
        <v>47</v>
      </c>
      <c r="AD904">
        <f>+VLOOKUP(T904,items!$A$2:$D$1255,4,0)</f>
        <v>0</v>
      </c>
      <c r="AE904">
        <f>+VLOOKUP(T904,Tabla1[],5,0)</f>
        <v>0</v>
      </c>
      <c r="AF904">
        <f t="shared" si="14"/>
        <v>6</v>
      </c>
    </row>
    <row r="905" spans="1:32" x14ac:dyDescent="0.25">
      <c r="A905">
        <v>94006</v>
      </c>
      <c r="B905" t="s">
        <v>2350</v>
      </c>
      <c r="C905" t="s">
        <v>75</v>
      </c>
      <c r="D905">
        <v>0</v>
      </c>
      <c r="F905" t="s">
        <v>293</v>
      </c>
      <c r="G905" t="s">
        <v>293</v>
      </c>
      <c r="H905" t="s">
        <v>2351</v>
      </c>
      <c r="I905" t="s">
        <v>37</v>
      </c>
      <c r="J905" t="s">
        <v>2352</v>
      </c>
      <c r="K905" t="s">
        <v>2353</v>
      </c>
      <c r="L905" t="s">
        <v>37</v>
      </c>
      <c r="M905" t="s">
        <v>454</v>
      </c>
      <c r="N905" t="s">
        <v>454</v>
      </c>
      <c r="O905" t="s">
        <v>294</v>
      </c>
      <c r="P905" t="s">
        <v>1057</v>
      </c>
      <c r="Q905" t="s">
        <v>1057</v>
      </c>
      <c r="R905" t="s">
        <v>43</v>
      </c>
      <c r="S905" t="s">
        <v>164</v>
      </c>
      <c r="T905" t="s">
        <v>2354</v>
      </c>
      <c r="U905" t="s">
        <v>2355</v>
      </c>
      <c r="X905">
        <v>1</v>
      </c>
      <c r="Y905">
        <v>0</v>
      </c>
      <c r="Z905">
        <v>0</v>
      </c>
      <c r="AA905">
        <v>0</v>
      </c>
      <c r="AB905">
        <v>955000</v>
      </c>
      <c r="AC905" t="s">
        <v>47</v>
      </c>
      <c r="AD905">
        <f>+VLOOKUP(T905,items!$A$2:$D$1255,4,0)</f>
        <v>0</v>
      </c>
      <c r="AE905">
        <f>+VLOOKUP(T905,Tabla1[],5,0)</f>
        <v>0</v>
      </c>
      <c r="AF905">
        <f t="shared" si="14"/>
        <v>5</v>
      </c>
    </row>
    <row r="906" spans="1:32" x14ac:dyDescent="0.25">
      <c r="A906">
        <v>94012</v>
      </c>
      <c r="B906" t="s">
        <v>2356</v>
      </c>
      <c r="C906" t="s">
        <v>75</v>
      </c>
      <c r="D906">
        <v>0</v>
      </c>
      <c r="F906" t="s">
        <v>293</v>
      </c>
      <c r="G906" t="s">
        <v>893</v>
      </c>
      <c r="H906" t="s">
        <v>2357</v>
      </c>
      <c r="I906" t="s">
        <v>2358</v>
      </c>
      <c r="J906" t="s">
        <v>2359</v>
      </c>
      <c r="K906" t="s">
        <v>2360</v>
      </c>
      <c r="L906" t="s">
        <v>2361</v>
      </c>
      <c r="M906" t="s">
        <v>1261</v>
      </c>
      <c r="N906" t="s">
        <v>1008</v>
      </c>
      <c r="O906" t="s">
        <v>1930</v>
      </c>
      <c r="P906" t="s">
        <v>417</v>
      </c>
      <c r="Q906" t="s">
        <v>649</v>
      </c>
      <c r="R906" t="s">
        <v>63</v>
      </c>
      <c r="S906" t="s">
        <v>256</v>
      </c>
      <c r="T906" t="s">
        <v>574</v>
      </c>
      <c r="U906" t="s">
        <v>575</v>
      </c>
      <c r="W906" t="s">
        <v>1095</v>
      </c>
      <c r="X906">
        <v>1</v>
      </c>
      <c r="Y906">
        <v>2500</v>
      </c>
      <c r="Z906">
        <v>0</v>
      </c>
      <c r="AA906">
        <v>0</v>
      </c>
      <c r="AB906">
        <v>486179</v>
      </c>
      <c r="AC906" t="s">
        <v>47</v>
      </c>
      <c r="AD906">
        <f>+VLOOKUP(T906,items!$A$2:$D$1255,4,0)</f>
        <v>0</v>
      </c>
      <c r="AE906">
        <f>+VLOOKUP(T906,Tabla1[],5,0)</f>
        <v>0</v>
      </c>
      <c r="AF906">
        <f t="shared" si="14"/>
        <v>7</v>
      </c>
    </row>
    <row r="907" spans="1:32" x14ac:dyDescent="0.25">
      <c r="A907">
        <v>94012</v>
      </c>
      <c r="B907" t="s">
        <v>2356</v>
      </c>
      <c r="C907" t="s">
        <v>75</v>
      </c>
      <c r="D907">
        <v>0</v>
      </c>
      <c r="F907" t="s">
        <v>293</v>
      </c>
      <c r="G907" t="s">
        <v>893</v>
      </c>
      <c r="H907" t="s">
        <v>2357</v>
      </c>
      <c r="I907" t="s">
        <v>2358</v>
      </c>
      <c r="J907" t="s">
        <v>2359</v>
      </c>
      <c r="K907" t="s">
        <v>2360</v>
      </c>
      <c r="L907" t="s">
        <v>2361</v>
      </c>
      <c r="M907" t="s">
        <v>1261</v>
      </c>
      <c r="N907" t="s">
        <v>1008</v>
      </c>
      <c r="O907" t="s">
        <v>1930</v>
      </c>
      <c r="P907" t="s">
        <v>417</v>
      </c>
      <c r="Q907" t="s">
        <v>649</v>
      </c>
      <c r="R907" t="s">
        <v>63</v>
      </c>
      <c r="S907" t="s">
        <v>256</v>
      </c>
      <c r="T907" t="s">
        <v>574</v>
      </c>
      <c r="U907" t="s">
        <v>575</v>
      </c>
      <c r="W907" t="s">
        <v>111</v>
      </c>
      <c r="X907">
        <v>4</v>
      </c>
      <c r="Y907">
        <v>2500</v>
      </c>
      <c r="Z907">
        <v>0</v>
      </c>
      <c r="AA907">
        <v>0</v>
      </c>
      <c r="AB907">
        <v>2139188</v>
      </c>
      <c r="AC907" t="s">
        <v>47</v>
      </c>
      <c r="AD907">
        <f>+VLOOKUP(T907,items!$A$2:$D$1255,4,0)</f>
        <v>0</v>
      </c>
      <c r="AE907">
        <f>+VLOOKUP(T907,Tabla1[],5,0)</f>
        <v>0</v>
      </c>
      <c r="AF907">
        <f t="shared" si="14"/>
        <v>7</v>
      </c>
    </row>
    <row r="908" spans="1:32" x14ac:dyDescent="0.25">
      <c r="A908">
        <v>94012</v>
      </c>
      <c r="B908" t="s">
        <v>2356</v>
      </c>
      <c r="C908" t="s">
        <v>75</v>
      </c>
      <c r="D908">
        <v>0</v>
      </c>
      <c r="F908" t="s">
        <v>293</v>
      </c>
      <c r="G908" t="s">
        <v>893</v>
      </c>
      <c r="H908" t="s">
        <v>2357</v>
      </c>
      <c r="I908" t="s">
        <v>2358</v>
      </c>
      <c r="J908" t="s">
        <v>2359</v>
      </c>
      <c r="K908" t="s">
        <v>2360</v>
      </c>
      <c r="L908" t="s">
        <v>2361</v>
      </c>
      <c r="M908" t="s">
        <v>1261</v>
      </c>
      <c r="N908" t="s">
        <v>1008</v>
      </c>
      <c r="O908" t="s">
        <v>1930</v>
      </c>
      <c r="P908" t="s">
        <v>417</v>
      </c>
      <c r="Q908" t="s">
        <v>649</v>
      </c>
      <c r="R908" t="s">
        <v>63</v>
      </c>
      <c r="S908" t="s">
        <v>256</v>
      </c>
      <c r="T908" t="s">
        <v>857</v>
      </c>
      <c r="U908" t="s">
        <v>858</v>
      </c>
      <c r="V908" t="s">
        <v>1024</v>
      </c>
      <c r="W908" t="s">
        <v>111</v>
      </c>
      <c r="X908">
        <v>4</v>
      </c>
      <c r="Y908">
        <v>2500</v>
      </c>
      <c r="Z908">
        <v>0</v>
      </c>
      <c r="AA908">
        <v>2000</v>
      </c>
      <c r="AB908">
        <v>13601768</v>
      </c>
      <c r="AC908" t="s">
        <v>47</v>
      </c>
      <c r="AD908" t="str">
        <f>+VLOOKUP(T908,items!$A$2:$D$1255,4,0)</f>
        <v>SOMBRALINA</v>
      </c>
      <c r="AE908" t="str">
        <f>+VLOOKUP(T908,Tabla1[],5,0)</f>
        <v>MANUAL</v>
      </c>
      <c r="AF908">
        <f t="shared" si="14"/>
        <v>7</v>
      </c>
    </row>
    <row r="909" spans="1:32" x14ac:dyDescent="0.25">
      <c r="A909">
        <v>94012</v>
      </c>
      <c r="B909" t="s">
        <v>2356</v>
      </c>
      <c r="C909" t="s">
        <v>75</v>
      </c>
      <c r="D909">
        <v>0</v>
      </c>
      <c r="F909" t="s">
        <v>293</v>
      </c>
      <c r="G909" t="s">
        <v>893</v>
      </c>
      <c r="H909" t="s">
        <v>2357</v>
      </c>
      <c r="I909" t="s">
        <v>2358</v>
      </c>
      <c r="J909" t="s">
        <v>2359</v>
      </c>
      <c r="K909" t="s">
        <v>2360</v>
      </c>
      <c r="L909" t="s">
        <v>2361</v>
      </c>
      <c r="M909" t="s">
        <v>1261</v>
      </c>
      <c r="N909" t="s">
        <v>1008</v>
      </c>
      <c r="O909" t="s">
        <v>1930</v>
      </c>
      <c r="P909" t="s">
        <v>417</v>
      </c>
      <c r="Q909" t="s">
        <v>649</v>
      </c>
      <c r="R909" t="s">
        <v>63</v>
      </c>
      <c r="S909" t="s">
        <v>256</v>
      </c>
      <c r="T909" t="s">
        <v>857</v>
      </c>
      <c r="U909" t="s">
        <v>858</v>
      </c>
      <c r="V909" t="s">
        <v>1349</v>
      </c>
      <c r="W909" t="s">
        <v>1095</v>
      </c>
      <c r="X909">
        <v>1</v>
      </c>
      <c r="Y909">
        <v>2500</v>
      </c>
      <c r="Z909">
        <v>0</v>
      </c>
      <c r="AA909">
        <v>2000</v>
      </c>
      <c r="AB909">
        <v>3091311</v>
      </c>
      <c r="AC909" t="s">
        <v>47</v>
      </c>
      <c r="AD909" t="str">
        <f>+VLOOKUP(T909,items!$A$2:$D$1255,4,0)</f>
        <v>SOMBRALINA</v>
      </c>
      <c r="AE909" t="str">
        <f>+VLOOKUP(T909,Tabla1[],5,0)</f>
        <v>MANUAL</v>
      </c>
      <c r="AF909">
        <f t="shared" si="14"/>
        <v>7</v>
      </c>
    </row>
    <row r="910" spans="1:32" x14ac:dyDescent="0.25">
      <c r="A910">
        <v>94012</v>
      </c>
      <c r="B910" t="s">
        <v>2356</v>
      </c>
      <c r="C910" t="s">
        <v>75</v>
      </c>
      <c r="D910">
        <v>0</v>
      </c>
      <c r="F910" t="s">
        <v>293</v>
      </c>
      <c r="G910" t="s">
        <v>893</v>
      </c>
      <c r="H910" t="s">
        <v>2357</v>
      </c>
      <c r="I910" t="s">
        <v>2358</v>
      </c>
      <c r="J910" t="s">
        <v>2359</v>
      </c>
      <c r="K910" t="s">
        <v>2360</v>
      </c>
      <c r="L910" t="s">
        <v>2361</v>
      </c>
      <c r="M910" t="s">
        <v>1261</v>
      </c>
      <c r="N910" t="s">
        <v>1008</v>
      </c>
      <c r="O910" t="s">
        <v>1930</v>
      </c>
      <c r="P910" t="s">
        <v>417</v>
      </c>
      <c r="Q910" t="s">
        <v>649</v>
      </c>
      <c r="R910" t="s">
        <v>63</v>
      </c>
      <c r="S910" t="s">
        <v>256</v>
      </c>
      <c r="T910" t="s">
        <v>392</v>
      </c>
      <c r="U910" t="s">
        <v>393</v>
      </c>
      <c r="X910">
        <v>1</v>
      </c>
      <c r="Y910">
        <v>0</v>
      </c>
      <c r="Z910">
        <v>0</v>
      </c>
      <c r="AA910">
        <v>0</v>
      </c>
      <c r="AB910">
        <v>80000</v>
      </c>
      <c r="AC910" t="s">
        <v>47</v>
      </c>
      <c r="AD910" t="e">
        <f>+VLOOKUP(T910,items!$A$2:$D$1255,4,0)</f>
        <v>#N/A</v>
      </c>
      <c r="AE910" t="e">
        <f>+VLOOKUP(T910,Tabla1[],5,0)</f>
        <v>#N/A</v>
      </c>
      <c r="AF910">
        <f t="shared" si="14"/>
        <v>7</v>
      </c>
    </row>
    <row r="911" spans="1:32" x14ac:dyDescent="0.25">
      <c r="A911">
        <v>94014</v>
      </c>
      <c r="B911" t="s">
        <v>179</v>
      </c>
      <c r="C911" t="s">
        <v>75</v>
      </c>
      <c r="D911">
        <v>0</v>
      </c>
      <c r="F911" t="s">
        <v>293</v>
      </c>
      <c r="G911" t="s">
        <v>835</v>
      </c>
      <c r="H911" t="s">
        <v>2362</v>
      </c>
      <c r="I911" t="s">
        <v>2363</v>
      </c>
      <c r="J911" t="s">
        <v>2364</v>
      </c>
      <c r="K911" t="s">
        <v>2365</v>
      </c>
      <c r="L911" t="s">
        <v>2366</v>
      </c>
      <c r="M911" t="s">
        <v>227</v>
      </c>
      <c r="N911" t="s">
        <v>909</v>
      </c>
      <c r="O911" t="s">
        <v>965</v>
      </c>
      <c r="P911" t="s">
        <v>1812</v>
      </c>
      <c r="Q911" t="s">
        <v>2235</v>
      </c>
      <c r="R911" t="s">
        <v>127</v>
      </c>
      <c r="S911" t="s">
        <v>44</v>
      </c>
      <c r="T911" t="s">
        <v>1976</v>
      </c>
      <c r="U911" t="s">
        <v>1977</v>
      </c>
      <c r="X911">
        <v>1</v>
      </c>
      <c r="Y911">
        <v>0</v>
      </c>
      <c r="Z911">
        <v>0</v>
      </c>
      <c r="AA911">
        <v>0</v>
      </c>
      <c r="AB911">
        <v>145726</v>
      </c>
      <c r="AC911" t="s">
        <v>47</v>
      </c>
      <c r="AD911">
        <f>+VLOOKUP(T911,items!$A$2:$D$1255,4,0)</f>
        <v>0</v>
      </c>
      <c r="AE911">
        <f>+VLOOKUP(T911,Tabla1[],5,0)</f>
        <v>0</v>
      </c>
      <c r="AF911">
        <f t="shared" si="14"/>
        <v>8</v>
      </c>
    </row>
    <row r="912" spans="1:32" x14ac:dyDescent="0.25">
      <c r="A912">
        <v>94014</v>
      </c>
      <c r="B912" t="s">
        <v>179</v>
      </c>
      <c r="C912" t="s">
        <v>75</v>
      </c>
      <c r="D912">
        <v>0</v>
      </c>
      <c r="F912" t="s">
        <v>293</v>
      </c>
      <c r="G912" t="s">
        <v>835</v>
      </c>
      <c r="H912" t="s">
        <v>2362</v>
      </c>
      <c r="I912" t="s">
        <v>2363</v>
      </c>
      <c r="J912" t="s">
        <v>2364</v>
      </c>
      <c r="K912" t="s">
        <v>2365</v>
      </c>
      <c r="L912" t="s">
        <v>2366</v>
      </c>
      <c r="M912" t="s">
        <v>227</v>
      </c>
      <c r="N912" t="s">
        <v>909</v>
      </c>
      <c r="O912" t="s">
        <v>965</v>
      </c>
      <c r="P912" t="s">
        <v>1812</v>
      </c>
      <c r="Q912" t="s">
        <v>2235</v>
      </c>
      <c r="R912" t="s">
        <v>127</v>
      </c>
      <c r="S912" t="s">
        <v>44</v>
      </c>
      <c r="T912" t="s">
        <v>717</v>
      </c>
      <c r="U912" t="s">
        <v>718</v>
      </c>
      <c r="X912">
        <v>4</v>
      </c>
      <c r="Y912">
        <v>0</v>
      </c>
      <c r="Z912">
        <v>0</v>
      </c>
      <c r="AA912">
        <v>0</v>
      </c>
      <c r="AB912">
        <v>247200</v>
      </c>
      <c r="AC912" t="s">
        <v>47</v>
      </c>
      <c r="AD912">
        <f>+VLOOKUP(T912,items!$A$2:$D$1255,4,0)</f>
        <v>0</v>
      </c>
      <c r="AE912">
        <f>+VLOOKUP(T912,Tabla1[],5,0)</f>
        <v>0</v>
      </c>
      <c r="AF912">
        <f t="shared" si="14"/>
        <v>8</v>
      </c>
    </row>
    <row r="913" spans="1:32" x14ac:dyDescent="0.25">
      <c r="A913">
        <v>94014</v>
      </c>
      <c r="B913" t="s">
        <v>179</v>
      </c>
      <c r="C913" t="s">
        <v>75</v>
      </c>
      <c r="D913">
        <v>0</v>
      </c>
      <c r="F913" t="s">
        <v>293</v>
      </c>
      <c r="G913" t="s">
        <v>835</v>
      </c>
      <c r="H913" t="s">
        <v>2362</v>
      </c>
      <c r="I913" t="s">
        <v>2363</v>
      </c>
      <c r="J913" t="s">
        <v>2364</v>
      </c>
      <c r="K913" t="s">
        <v>2365</v>
      </c>
      <c r="L913" t="s">
        <v>2366</v>
      </c>
      <c r="M913" t="s">
        <v>227</v>
      </c>
      <c r="N913" t="s">
        <v>909</v>
      </c>
      <c r="O913" t="s">
        <v>965</v>
      </c>
      <c r="P913" t="s">
        <v>1812</v>
      </c>
      <c r="Q913" t="s">
        <v>2235</v>
      </c>
      <c r="R913" t="s">
        <v>127</v>
      </c>
      <c r="S913" t="s">
        <v>44</v>
      </c>
      <c r="T913" t="s">
        <v>192</v>
      </c>
      <c r="U913" t="s">
        <v>193</v>
      </c>
      <c r="V913" t="s">
        <v>194</v>
      </c>
      <c r="X913">
        <v>2</v>
      </c>
      <c r="Y913">
        <v>600</v>
      </c>
      <c r="Z913">
        <v>0</v>
      </c>
      <c r="AA913">
        <v>1750</v>
      </c>
      <c r="AB913">
        <v>518656</v>
      </c>
      <c r="AC913" t="s">
        <v>47</v>
      </c>
      <c r="AD913">
        <f>+VLOOKUP(T913,items!$A$2:$D$1255,4,0)</f>
        <v>0</v>
      </c>
      <c r="AE913">
        <f>+VLOOKUP(T913,Tabla1[],5,0)</f>
        <v>0</v>
      </c>
      <c r="AF913">
        <f t="shared" si="14"/>
        <v>8</v>
      </c>
    </row>
    <row r="914" spans="1:32" x14ac:dyDescent="0.25">
      <c r="A914">
        <v>94014</v>
      </c>
      <c r="B914" t="s">
        <v>179</v>
      </c>
      <c r="C914" t="s">
        <v>75</v>
      </c>
      <c r="D914">
        <v>0</v>
      </c>
      <c r="F914" t="s">
        <v>293</v>
      </c>
      <c r="G914" t="s">
        <v>835</v>
      </c>
      <c r="H914" t="s">
        <v>2362</v>
      </c>
      <c r="I914" t="s">
        <v>2363</v>
      </c>
      <c r="J914" t="s">
        <v>2364</v>
      </c>
      <c r="K914" t="s">
        <v>2365</v>
      </c>
      <c r="L914" t="s">
        <v>2366</v>
      </c>
      <c r="M914" t="s">
        <v>227</v>
      </c>
      <c r="N914" t="s">
        <v>909</v>
      </c>
      <c r="O914" t="s">
        <v>965</v>
      </c>
      <c r="P914" t="s">
        <v>1812</v>
      </c>
      <c r="Q914" t="s">
        <v>2235</v>
      </c>
      <c r="R914" t="s">
        <v>127</v>
      </c>
      <c r="S914" t="s">
        <v>44</v>
      </c>
      <c r="T914" t="s">
        <v>192</v>
      </c>
      <c r="U914" t="s">
        <v>193</v>
      </c>
      <c r="V914" t="s">
        <v>194</v>
      </c>
      <c r="X914">
        <v>1</v>
      </c>
      <c r="Y914">
        <v>600</v>
      </c>
      <c r="Z914">
        <v>0</v>
      </c>
      <c r="AA914">
        <v>800</v>
      </c>
      <c r="AB914">
        <v>197885</v>
      </c>
      <c r="AC914" t="s">
        <v>47</v>
      </c>
      <c r="AD914">
        <f>+VLOOKUP(T914,items!$A$2:$D$1255,4,0)</f>
        <v>0</v>
      </c>
      <c r="AE914">
        <f>+VLOOKUP(T914,Tabla1[],5,0)</f>
        <v>0</v>
      </c>
      <c r="AF914">
        <f t="shared" si="14"/>
        <v>8</v>
      </c>
    </row>
    <row r="915" spans="1:32" x14ac:dyDescent="0.25">
      <c r="A915">
        <v>94014</v>
      </c>
      <c r="B915" t="s">
        <v>179</v>
      </c>
      <c r="C915" t="s">
        <v>75</v>
      </c>
      <c r="D915">
        <v>0</v>
      </c>
      <c r="F915" t="s">
        <v>293</v>
      </c>
      <c r="G915" t="s">
        <v>835</v>
      </c>
      <c r="H915" t="s">
        <v>2362</v>
      </c>
      <c r="I915" t="s">
        <v>2363</v>
      </c>
      <c r="J915" t="s">
        <v>2364</v>
      </c>
      <c r="K915" t="s">
        <v>2365</v>
      </c>
      <c r="L915" t="s">
        <v>2366</v>
      </c>
      <c r="M915" t="s">
        <v>227</v>
      </c>
      <c r="N915" t="s">
        <v>909</v>
      </c>
      <c r="O915" t="s">
        <v>965</v>
      </c>
      <c r="P915" t="s">
        <v>1812</v>
      </c>
      <c r="Q915" t="s">
        <v>2235</v>
      </c>
      <c r="R915" t="s">
        <v>127</v>
      </c>
      <c r="S915" t="s">
        <v>44</v>
      </c>
      <c r="T915" t="s">
        <v>192</v>
      </c>
      <c r="U915" t="s">
        <v>193</v>
      </c>
      <c r="V915" t="s">
        <v>194</v>
      </c>
      <c r="W915" t="s">
        <v>114</v>
      </c>
      <c r="X915">
        <v>1</v>
      </c>
      <c r="Y915">
        <v>6900</v>
      </c>
      <c r="Z915">
        <v>0</v>
      </c>
      <c r="AA915">
        <v>2700</v>
      </c>
      <c r="AB915">
        <v>2988650</v>
      </c>
      <c r="AC915" t="s">
        <v>47</v>
      </c>
      <c r="AD915">
        <f>+VLOOKUP(T915,items!$A$2:$D$1255,4,0)</f>
        <v>0</v>
      </c>
      <c r="AE915">
        <f>+VLOOKUP(T915,Tabla1[],5,0)</f>
        <v>0</v>
      </c>
      <c r="AF915">
        <f t="shared" si="14"/>
        <v>8</v>
      </c>
    </row>
    <row r="916" spans="1:32" x14ac:dyDescent="0.25">
      <c r="A916">
        <v>94014</v>
      </c>
      <c r="B916" t="s">
        <v>179</v>
      </c>
      <c r="C916" t="s">
        <v>75</v>
      </c>
      <c r="D916">
        <v>0</v>
      </c>
      <c r="F916" t="s">
        <v>293</v>
      </c>
      <c r="G916" t="s">
        <v>835</v>
      </c>
      <c r="H916" t="s">
        <v>2362</v>
      </c>
      <c r="I916" t="s">
        <v>2363</v>
      </c>
      <c r="J916" t="s">
        <v>2364</v>
      </c>
      <c r="K916" t="s">
        <v>2365</v>
      </c>
      <c r="L916" t="s">
        <v>2366</v>
      </c>
      <c r="M916" t="s">
        <v>227</v>
      </c>
      <c r="N916" t="s">
        <v>909</v>
      </c>
      <c r="O916" t="s">
        <v>965</v>
      </c>
      <c r="P916" t="s">
        <v>1812</v>
      </c>
      <c r="Q916" t="s">
        <v>2235</v>
      </c>
      <c r="R916" t="s">
        <v>127</v>
      </c>
      <c r="S916" t="s">
        <v>44</v>
      </c>
      <c r="T916" t="s">
        <v>2367</v>
      </c>
      <c r="U916" t="s">
        <v>2368</v>
      </c>
      <c r="W916" t="s">
        <v>114</v>
      </c>
      <c r="X916">
        <v>3</v>
      </c>
      <c r="Y916">
        <v>5000</v>
      </c>
      <c r="Z916">
        <v>0</v>
      </c>
      <c r="AA916">
        <v>0</v>
      </c>
      <c r="AB916">
        <v>2211603</v>
      </c>
      <c r="AC916" t="s">
        <v>47</v>
      </c>
      <c r="AD916">
        <f>+VLOOKUP(T916,items!$A$2:$D$1255,4,0)</f>
        <v>0</v>
      </c>
      <c r="AE916">
        <f>+VLOOKUP(T916,Tabla1[],5,0)</f>
        <v>0</v>
      </c>
      <c r="AF916">
        <f t="shared" si="14"/>
        <v>8</v>
      </c>
    </row>
    <row r="917" spans="1:32" x14ac:dyDescent="0.25">
      <c r="A917">
        <v>94014</v>
      </c>
      <c r="B917" t="s">
        <v>179</v>
      </c>
      <c r="C917" t="s">
        <v>75</v>
      </c>
      <c r="D917">
        <v>0</v>
      </c>
      <c r="F917" t="s">
        <v>293</v>
      </c>
      <c r="G917" t="s">
        <v>835</v>
      </c>
      <c r="H917" t="s">
        <v>2362</v>
      </c>
      <c r="I917" t="s">
        <v>2363</v>
      </c>
      <c r="J917" t="s">
        <v>2364</v>
      </c>
      <c r="K917" t="s">
        <v>2365</v>
      </c>
      <c r="L917" t="s">
        <v>2366</v>
      </c>
      <c r="M917" t="s">
        <v>227</v>
      </c>
      <c r="N917" t="s">
        <v>909</v>
      </c>
      <c r="O917" t="s">
        <v>965</v>
      </c>
      <c r="P917" t="s">
        <v>1812</v>
      </c>
      <c r="Q917" t="s">
        <v>2235</v>
      </c>
      <c r="R917" t="s">
        <v>127</v>
      </c>
      <c r="S917" t="s">
        <v>44</v>
      </c>
      <c r="T917" t="s">
        <v>1659</v>
      </c>
      <c r="U917" t="s">
        <v>1660</v>
      </c>
      <c r="V917" t="s">
        <v>828</v>
      </c>
      <c r="W917" t="s">
        <v>114</v>
      </c>
      <c r="X917">
        <v>1</v>
      </c>
      <c r="Y917">
        <v>6480</v>
      </c>
      <c r="Z917">
        <v>0</v>
      </c>
      <c r="AA917">
        <v>330</v>
      </c>
      <c r="AB917">
        <v>1030193</v>
      </c>
      <c r="AC917" t="s">
        <v>47</v>
      </c>
      <c r="AD917">
        <f>+VLOOKUP(T917,items!$A$2:$D$1255,4,0)</f>
        <v>0</v>
      </c>
      <c r="AE917">
        <f>+VLOOKUP(T917,Tabla1[],5,0)</f>
        <v>0</v>
      </c>
      <c r="AF917">
        <f t="shared" si="14"/>
        <v>8</v>
      </c>
    </row>
    <row r="918" spans="1:32" x14ac:dyDescent="0.25">
      <c r="A918">
        <v>94014</v>
      </c>
      <c r="B918" t="s">
        <v>179</v>
      </c>
      <c r="C918" t="s">
        <v>75</v>
      </c>
      <c r="D918">
        <v>0</v>
      </c>
      <c r="F918" t="s">
        <v>293</v>
      </c>
      <c r="G918" t="s">
        <v>835</v>
      </c>
      <c r="H918" t="s">
        <v>2362</v>
      </c>
      <c r="I918" t="s">
        <v>2363</v>
      </c>
      <c r="J918" t="s">
        <v>2364</v>
      </c>
      <c r="K918" t="s">
        <v>2365</v>
      </c>
      <c r="L918" t="s">
        <v>2366</v>
      </c>
      <c r="M918" t="s">
        <v>227</v>
      </c>
      <c r="N918" t="s">
        <v>909</v>
      </c>
      <c r="O918" t="s">
        <v>965</v>
      </c>
      <c r="P918" t="s">
        <v>1812</v>
      </c>
      <c r="Q918" t="s">
        <v>2235</v>
      </c>
      <c r="R918" t="s">
        <v>127</v>
      </c>
      <c r="S918" t="s">
        <v>44</v>
      </c>
      <c r="T918" t="s">
        <v>505</v>
      </c>
      <c r="U918" t="s">
        <v>506</v>
      </c>
      <c r="V918" t="s">
        <v>953</v>
      </c>
      <c r="W918" t="s">
        <v>114</v>
      </c>
      <c r="X918">
        <v>1</v>
      </c>
      <c r="Y918">
        <v>5060</v>
      </c>
      <c r="Z918">
        <v>0</v>
      </c>
      <c r="AA918">
        <v>1700</v>
      </c>
      <c r="AB918">
        <v>3096548</v>
      </c>
      <c r="AC918" t="s">
        <v>47</v>
      </c>
      <c r="AD918">
        <f>+VLOOKUP(T918,items!$A$2:$D$1255,4,0)</f>
        <v>0</v>
      </c>
      <c r="AE918">
        <f>+VLOOKUP(T918,Tabla1[],5,0)</f>
        <v>0</v>
      </c>
      <c r="AF918">
        <f t="shared" si="14"/>
        <v>8</v>
      </c>
    </row>
    <row r="919" spans="1:32" x14ac:dyDescent="0.25">
      <c r="A919">
        <v>94014</v>
      </c>
      <c r="B919" t="s">
        <v>179</v>
      </c>
      <c r="C919" t="s">
        <v>75</v>
      </c>
      <c r="D919">
        <v>0</v>
      </c>
      <c r="F919" t="s">
        <v>293</v>
      </c>
      <c r="G919" t="s">
        <v>835</v>
      </c>
      <c r="H919" t="s">
        <v>2362</v>
      </c>
      <c r="I919" t="s">
        <v>2363</v>
      </c>
      <c r="J919" t="s">
        <v>2364</v>
      </c>
      <c r="K919" t="s">
        <v>2365</v>
      </c>
      <c r="L919" t="s">
        <v>2366</v>
      </c>
      <c r="M919" t="s">
        <v>227</v>
      </c>
      <c r="N919" t="s">
        <v>909</v>
      </c>
      <c r="O919" t="s">
        <v>965</v>
      </c>
      <c r="P919" t="s">
        <v>1812</v>
      </c>
      <c r="Q919" t="s">
        <v>2235</v>
      </c>
      <c r="R919" t="s">
        <v>127</v>
      </c>
      <c r="S919" t="s">
        <v>44</v>
      </c>
      <c r="T919" t="s">
        <v>505</v>
      </c>
      <c r="U919" t="s">
        <v>506</v>
      </c>
      <c r="V919" t="s">
        <v>194</v>
      </c>
      <c r="W919" t="s">
        <v>114</v>
      </c>
      <c r="X919">
        <v>1</v>
      </c>
      <c r="Y919">
        <v>5500</v>
      </c>
      <c r="Z919">
        <v>0</v>
      </c>
      <c r="AA919">
        <v>1000</v>
      </c>
      <c r="AB919">
        <v>1698274</v>
      </c>
      <c r="AC919" t="s">
        <v>47</v>
      </c>
      <c r="AD919">
        <f>+VLOOKUP(T919,items!$A$2:$D$1255,4,0)</f>
        <v>0</v>
      </c>
      <c r="AE919">
        <f>+VLOOKUP(T919,Tabla1[],5,0)</f>
        <v>0</v>
      </c>
      <c r="AF919">
        <f t="shared" si="14"/>
        <v>8</v>
      </c>
    </row>
    <row r="920" spans="1:32" x14ac:dyDescent="0.25">
      <c r="A920">
        <v>94014</v>
      </c>
      <c r="B920" t="s">
        <v>179</v>
      </c>
      <c r="C920" t="s">
        <v>75</v>
      </c>
      <c r="D920">
        <v>0</v>
      </c>
      <c r="F920" t="s">
        <v>293</v>
      </c>
      <c r="G920" t="s">
        <v>835</v>
      </c>
      <c r="H920" t="s">
        <v>2362</v>
      </c>
      <c r="I920" t="s">
        <v>2363</v>
      </c>
      <c r="J920" t="s">
        <v>2364</v>
      </c>
      <c r="K920" t="s">
        <v>2365</v>
      </c>
      <c r="L920" t="s">
        <v>2366</v>
      </c>
      <c r="M920" t="s">
        <v>227</v>
      </c>
      <c r="N920" t="s">
        <v>909</v>
      </c>
      <c r="O920" t="s">
        <v>965</v>
      </c>
      <c r="P920" t="s">
        <v>1812</v>
      </c>
      <c r="Q920" t="s">
        <v>2235</v>
      </c>
      <c r="R920" t="s">
        <v>127</v>
      </c>
      <c r="S920" t="s">
        <v>44</v>
      </c>
      <c r="T920" t="s">
        <v>505</v>
      </c>
      <c r="U920" t="s">
        <v>506</v>
      </c>
      <c r="V920" t="s">
        <v>194</v>
      </c>
      <c r="W920" t="s">
        <v>114</v>
      </c>
      <c r="X920">
        <v>1</v>
      </c>
      <c r="Y920">
        <v>5000</v>
      </c>
      <c r="Z920">
        <v>0</v>
      </c>
      <c r="AA920">
        <v>2200</v>
      </c>
      <c r="AB920">
        <v>3668804</v>
      </c>
      <c r="AC920" t="s">
        <v>47</v>
      </c>
      <c r="AD920">
        <f>+VLOOKUP(T920,items!$A$2:$D$1255,4,0)</f>
        <v>0</v>
      </c>
      <c r="AE920">
        <f>+VLOOKUP(T920,Tabla1[],5,0)</f>
        <v>0</v>
      </c>
      <c r="AF920">
        <f t="shared" si="14"/>
        <v>8</v>
      </c>
    </row>
    <row r="921" spans="1:32" x14ac:dyDescent="0.25">
      <c r="A921">
        <v>94014</v>
      </c>
      <c r="B921" t="s">
        <v>179</v>
      </c>
      <c r="C921" t="s">
        <v>75</v>
      </c>
      <c r="D921">
        <v>0</v>
      </c>
      <c r="F921" t="s">
        <v>293</v>
      </c>
      <c r="G921" t="s">
        <v>835</v>
      </c>
      <c r="H921" t="s">
        <v>2362</v>
      </c>
      <c r="I921" t="s">
        <v>2363</v>
      </c>
      <c r="J921" t="s">
        <v>2364</v>
      </c>
      <c r="K921" t="s">
        <v>2365</v>
      </c>
      <c r="L921" t="s">
        <v>2366</v>
      </c>
      <c r="M921" t="s">
        <v>227</v>
      </c>
      <c r="N921" t="s">
        <v>909</v>
      </c>
      <c r="O921" t="s">
        <v>965</v>
      </c>
      <c r="P921" t="s">
        <v>1812</v>
      </c>
      <c r="Q921" t="s">
        <v>2235</v>
      </c>
      <c r="R921" t="s">
        <v>127</v>
      </c>
      <c r="S921" t="s">
        <v>44</v>
      </c>
      <c r="T921" t="s">
        <v>2369</v>
      </c>
      <c r="U921" t="s">
        <v>2370</v>
      </c>
      <c r="W921" t="s">
        <v>114</v>
      </c>
      <c r="X921">
        <v>1</v>
      </c>
      <c r="Y921">
        <v>0</v>
      </c>
      <c r="Z921">
        <v>700</v>
      </c>
      <c r="AA921">
        <v>0</v>
      </c>
      <c r="AB921">
        <v>424496</v>
      </c>
      <c r="AC921" t="s">
        <v>47</v>
      </c>
      <c r="AD921">
        <f>+VLOOKUP(T921,items!$A$2:$D$1255,4,0)</f>
        <v>0</v>
      </c>
      <c r="AE921">
        <f>+VLOOKUP(T921,Tabla1[],5,0)</f>
        <v>0</v>
      </c>
      <c r="AF921">
        <f t="shared" si="14"/>
        <v>8</v>
      </c>
    </row>
    <row r="922" spans="1:32" x14ac:dyDescent="0.25">
      <c r="A922">
        <v>94014</v>
      </c>
      <c r="B922" t="s">
        <v>179</v>
      </c>
      <c r="C922" t="s">
        <v>75</v>
      </c>
      <c r="D922">
        <v>0</v>
      </c>
      <c r="F922" t="s">
        <v>293</v>
      </c>
      <c r="G922" t="s">
        <v>835</v>
      </c>
      <c r="H922" t="s">
        <v>2362</v>
      </c>
      <c r="I922" t="s">
        <v>2363</v>
      </c>
      <c r="J922" t="s">
        <v>2364</v>
      </c>
      <c r="K922" t="s">
        <v>2365</v>
      </c>
      <c r="L922" t="s">
        <v>2366</v>
      </c>
      <c r="M922" t="s">
        <v>227</v>
      </c>
      <c r="N922" t="s">
        <v>909</v>
      </c>
      <c r="O922" t="s">
        <v>965</v>
      </c>
      <c r="P922" t="s">
        <v>1812</v>
      </c>
      <c r="Q922" t="s">
        <v>2235</v>
      </c>
      <c r="R922" t="s">
        <v>127</v>
      </c>
      <c r="S922" t="s">
        <v>44</v>
      </c>
      <c r="T922" t="s">
        <v>599</v>
      </c>
      <c r="U922" t="s">
        <v>907</v>
      </c>
      <c r="X922">
        <v>1</v>
      </c>
      <c r="Y922">
        <v>0</v>
      </c>
      <c r="Z922">
        <v>0</v>
      </c>
      <c r="AA922">
        <v>0</v>
      </c>
      <c r="AB922">
        <v>700000</v>
      </c>
      <c r="AC922" t="s">
        <v>47</v>
      </c>
      <c r="AD922" t="e">
        <f>+VLOOKUP(T922,items!$A$2:$D$1255,4,0)</f>
        <v>#N/A</v>
      </c>
      <c r="AE922" t="e">
        <f>+VLOOKUP(T922,Tabla1[],5,0)</f>
        <v>#N/A</v>
      </c>
      <c r="AF922">
        <f t="shared" si="14"/>
        <v>8</v>
      </c>
    </row>
    <row r="923" spans="1:32" x14ac:dyDescent="0.25">
      <c r="A923">
        <v>94014</v>
      </c>
      <c r="B923" t="s">
        <v>179</v>
      </c>
      <c r="C923" t="s">
        <v>75</v>
      </c>
      <c r="D923">
        <v>0</v>
      </c>
      <c r="F923" t="s">
        <v>293</v>
      </c>
      <c r="G923" t="s">
        <v>835</v>
      </c>
      <c r="H923" t="s">
        <v>2362</v>
      </c>
      <c r="I923" t="s">
        <v>2363</v>
      </c>
      <c r="J923" t="s">
        <v>2364</v>
      </c>
      <c r="K923" t="s">
        <v>2365</v>
      </c>
      <c r="L923" t="s">
        <v>2366</v>
      </c>
      <c r="M923" t="s">
        <v>227</v>
      </c>
      <c r="N923" t="s">
        <v>909</v>
      </c>
      <c r="O923" t="s">
        <v>965</v>
      </c>
      <c r="P923" t="s">
        <v>1812</v>
      </c>
      <c r="Q923" t="s">
        <v>2235</v>
      </c>
      <c r="R923" t="s">
        <v>127</v>
      </c>
      <c r="S923" t="s">
        <v>44</v>
      </c>
      <c r="T923" t="s">
        <v>1022</v>
      </c>
      <c r="U923" t="s">
        <v>1023</v>
      </c>
      <c r="V923" t="s">
        <v>828</v>
      </c>
      <c r="W923" t="s">
        <v>114</v>
      </c>
      <c r="X923">
        <v>1</v>
      </c>
      <c r="Y923">
        <v>6480</v>
      </c>
      <c r="Z923">
        <v>0</v>
      </c>
      <c r="AA923">
        <v>3300</v>
      </c>
      <c r="AB923">
        <v>2411080</v>
      </c>
      <c r="AC923" t="s">
        <v>47</v>
      </c>
      <c r="AD923">
        <f>+VLOOKUP(T923,items!$A$2:$D$1255,4,0)</f>
        <v>0</v>
      </c>
      <c r="AE923">
        <f>+VLOOKUP(T923,Tabla1[],5,0)</f>
        <v>0</v>
      </c>
      <c r="AF923">
        <f t="shared" si="14"/>
        <v>8</v>
      </c>
    </row>
    <row r="924" spans="1:32" x14ac:dyDescent="0.25">
      <c r="A924">
        <v>94014</v>
      </c>
      <c r="B924" t="s">
        <v>179</v>
      </c>
      <c r="C924" t="s">
        <v>75</v>
      </c>
      <c r="D924">
        <v>0</v>
      </c>
      <c r="F924" t="s">
        <v>293</v>
      </c>
      <c r="G924" t="s">
        <v>835</v>
      </c>
      <c r="H924" t="s">
        <v>2362</v>
      </c>
      <c r="I924" t="s">
        <v>2363</v>
      </c>
      <c r="J924" t="s">
        <v>2364</v>
      </c>
      <c r="K924" t="s">
        <v>2365</v>
      </c>
      <c r="L924" t="s">
        <v>2366</v>
      </c>
      <c r="M924" t="s">
        <v>227</v>
      </c>
      <c r="N924" t="s">
        <v>909</v>
      </c>
      <c r="O924" t="s">
        <v>965</v>
      </c>
      <c r="P924" t="s">
        <v>1812</v>
      </c>
      <c r="Q924" t="s">
        <v>2235</v>
      </c>
      <c r="R924" t="s">
        <v>127</v>
      </c>
      <c r="S924" t="s">
        <v>44</v>
      </c>
      <c r="T924" t="s">
        <v>2371</v>
      </c>
      <c r="U924" t="s">
        <v>2372</v>
      </c>
      <c r="W924" t="s">
        <v>114</v>
      </c>
      <c r="X924">
        <v>1</v>
      </c>
      <c r="Y924">
        <v>5500</v>
      </c>
      <c r="Z924">
        <v>2900</v>
      </c>
      <c r="AA924">
        <v>0</v>
      </c>
      <c r="AB924">
        <v>1913551</v>
      </c>
      <c r="AC924" t="s">
        <v>47</v>
      </c>
      <c r="AD924">
        <f>+VLOOKUP(T924,items!$A$2:$D$1255,4,0)</f>
        <v>0</v>
      </c>
      <c r="AE924">
        <f>+VLOOKUP(T924,Tabla1[],5,0)</f>
        <v>0</v>
      </c>
      <c r="AF924">
        <f t="shared" si="14"/>
        <v>8</v>
      </c>
    </row>
    <row r="925" spans="1:32" x14ac:dyDescent="0.25">
      <c r="A925">
        <v>94020</v>
      </c>
      <c r="B925" t="s">
        <v>2373</v>
      </c>
      <c r="C925" t="s">
        <v>33</v>
      </c>
      <c r="D925">
        <v>0</v>
      </c>
      <c r="F925" t="s">
        <v>293</v>
      </c>
      <c r="G925" t="s">
        <v>454</v>
      </c>
      <c r="H925" t="s">
        <v>2374</v>
      </c>
      <c r="I925" t="s">
        <v>37</v>
      </c>
      <c r="J925" t="s">
        <v>2375</v>
      </c>
      <c r="K925" t="s">
        <v>2376</v>
      </c>
      <c r="L925" t="s">
        <v>2377</v>
      </c>
      <c r="M925" t="s">
        <v>294</v>
      </c>
      <c r="N925" t="s">
        <v>294</v>
      </c>
      <c r="O925" t="s">
        <v>1514</v>
      </c>
      <c r="P925" t="s">
        <v>363</v>
      </c>
      <c r="Q925" t="s">
        <v>657</v>
      </c>
      <c r="R925" t="s">
        <v>63</v>
      </c>
      <c r="S925" t="s">
        <v>128</v>
      </c>
      <c r="T925" t="s">
        <v>538</v>
      </c>
      <c r="U925" t="s">
        <v>539</v>
      </c>
      <c r="W925" t="s">
        <v>117</v>
      </c>
      <c r="X925">
        <v>24</v>
      </c>
      <c r="Y925">
        <v>0</v>
      </c>
      <c r="Z925">
        <v>0</v>
      </c>
      <c r="AA925">
        <v>0</v>
      </c>
      <c r="AB925">
        <v>14161776</v>
      </c>
      <c r="AC925" t="s">
        <v>47</v>
      </c>
      <c r="AD925" t="str">
        <f>+VLOOKUP(T925,items!$A$2:$D$1255,4,0)</f>
        <v>MUEBLES</v>
      </c>
      <c r="AE925">
        <f>+VLOOKUP(T925,Tabla1[],5,0)</f>
        <v>0</v>
      </c>
      <c r="AF925">
        <f t="shared" si="14"/>
        <v>6</v>
      </c>
    </row>
    <row r="926" spans="1:32" x14ac:dyDescent="0.25">
      <c r="A926">
        <v>94020</v>
      </c>
      <c r="B926" t="s">
        <v>2373</v>
      </c>
      <c r="C926" t="s">
        <v>33</v>
      </c>
      <c r="D926">
        <v>0</v>
      </c>
      <c r="F926" t="s">
        <v>293</v>
      </c>
      <c r="G926" t="s">
        <v>454</v>
      </c>
      <c r="H926" t="s">
        <v>2374</v>
      </c>
      <c r="I926" t="s">
        <v>37</v>
      </c>
      <c r="J926" t="s">
        <v>2375</v>
      </c>
      <c r="K926" t="s">
        <v>2376</v>
      </c>
      <c r="L926" t="s">
        <v>2377</v>
      </c>
      <c r="M926" t="s">
        <v>294</v>
      </c>
      <c r="N926" t="s">
        <v>294</v>
      </c>
      <c r="O926" t="s">
        <v>1514</v>
      </c>
      <c r="P926" t="s">
        <v>363</v>
      </c>
      <c r="Q926" t="s">
        <v>657</v>
      </c>
      <c r="R926" t="s">
        <v>63</v>
      </c>
      <c r="S926" t="s">
        <v>128</v>
      </c>
      <c r="T926" t="s">
        <v>209</v>
      </c>
      <c r="U926" t="s">
        <v>210</v>
      </c>
      <c r="W926" t="s">
        <v>211</v>
      </c>
      <c r="X926">
        <v>6</v>
      </c>
      <c r="Y926">
        <v>0</v>
      </c>
      <c r="Z926">
        <v>0</v>
      </c>
      <c r="AA926">
        <v>0</v>
      </c>
      <c r="AB926">
        <v>1543716</v>
      </c>
      <c r="AC926" t="s">
        <v>47</v>
      </c>
      <c r="AD926">
        <f>+VLOOKUP(T926,items!$A$2:$D$1255,4,0)</f>
        <v>0</v>
      </c>
      <c r="AE926">
        <f>+VLOOKUP(T926,Tabla1[],5,0)</f>
        <v>0</v>
      </c>
      <c r="AF926">
        <f t="shared" si="14"/>
        <v>6</v>
      </c>
    </row>
    <row r="927" spans="1:32" x14ac:dyDescent="0.25">
      <c r="A927">
        <v>94020</v>
      </c>
      <c r="B927" t="s">
        <v>2373</v>
      </c>
      <c r="C927" t="s">
        <v>33</v>
      </c>
      <c r="D927">
        <v>0</v>
      </c>
      <c r="F927" t="s">
        <v>293</v>
      </c>
      <c r="G927" t="s">
        <v>454</v>
      </c>
      <c r="H927" t="s">
        <v>2374</v>
      </c>
      <c r="I927" t="s">
        <v>37</v>
      </c>
      <c r="J927" t="s">
        <v>2375</v>
      </c>
      <c r="K927" t="s">
        <v>2376</v>
      </c>
      <c r="L927" t="s">
        <v>2377</v>
      </c>
      <c r="M927" t="s">
        <v>294</v>
      </c>
      <c r="N927" t="s">
        <v>294</v>
      </c>
      <c r="O927" t="s">
        <v>1514</v>
      </c>
      <c r="P927" t="s">
        <v>363</v>
      </c>
      <c r="Q927" t="s">
        <v>657</v>
      </c>
      <c r="R927" t="s">
        <v>63</v>
      </c>
      <c r="S927" t="s">
        <v>128</v>
      </c>
      <c r="T927" t="s">
        <v>1062</v>
      </c>
      <c r="U927" t="s">
        <v>1063</v>
      </c>
      <c r="V927" t="s">
        <v>1552</v>
      </c>
      <c r="X927">
        <v>6</v>
      </c>
      <c r="Y927">
        <v>0</v>
      </c>
      <c r="Z927">
        <v>0</v>
      </c>
      <c r="AA927">
        <v>0</v>
      </c>
      <c r="AB927">
        <v>7250820</v>
      </c>
      <c r="AC927" t="s">
        <v>47</v>
      </c>
      <c r="AD927">
        <f>+VLOOKUP(T927,items!$A$2:$D$1255,4,0)</f>
        <v>0</v>
      </c>
      <c r="AE927">
        <f>+VLOOKUP(T927,Tabla1[],5,0)</f>
        <v>0</v>
      </c>
      <c r="AF927">
        <f t="shared" si="14"/>
        <v>6</v>
      </c>
    </row>
    <row r="928" spans="1:32" x14ac:dyDescent="0.25">
      <c r="A928">
        <v>94020</v>
      </c>
      <c r="B928" t="s">
        <v>2373</v>
      </c>
      <c r="C928" t="s">
        <v>33</v>
      </c>
      <c r="D928">
        <v>0</v>
      </c>
      <c r="F928" t="s">
        <v>293</v>
      </c>
      <c r="G928" t="s">
        <v>454</v>
      </c>
      <c r="H928" t="s">
        <v>2374</v>
      </c>
      <c r="I928" t="s">
        <v>37</v>
      </c>
      <c r="J928" t="s">
        <v>2375</v>
      </c>
      <c r="K928" t="s">
        <v>2376</v>
      </c>
      <c r="L928" t="s">
        <v>2377</v>
      </c>
      <c r="M928" t="s">
        <v>294</v>
      </c>
      <c r="N928" t="s">
        <v>294</v>
      </c>
      <c r="O928" t="s">
        <v>1514</v>
      </c>
      <c r="P928" t="s">
        <v>363</v>
      </c>
      <c r="Q928" t="s">
        <v>657</v>
      </c>
      <c r="R928" t="s">
        <v>63</v>
      </c>
      <c r="S928" t="s">
        <v>128</v>
      </c>
      <c r="T928" t="s">
        <v>885</v>
      </c>
      <c r="U928" t="s">
        <v>2378</v>
      </c>
      <c r="X928">
        <v>6</v>
      </c>
      <c r="Y928">
        <v>0</v>
      </c>
      <c r="Z928">
        <v>0</v>
      </c>
      <c r="AA928">
        <v>0</v>
      </c>
      <c r="AB928">
        <v>9261300</v>
      </c>
      <c r="AC928" t="s">
        <v>47</v>
      </c>
      <c r="AD928" t="str">
        <f>+VLOOKUP(T928,items!$A$2:$D$1255,4,0)</f>
        <v>MUEBLES</v>
      </c>
      <c r="AE928">
        <f>+VLOOKUP(T928,Tabla1[],5,0)</f>
        <v>0</v>
      </c>
      <c r="AF928">
        <f t="shared" si="14"/>
        <v>6</v>
      </c>
    </row>
    <row r="929" spans="1:32" x14ac:dyDescent="0.25">
      <c r="A929">
        <v>94020</v>
      </c>
      <c r="B929" t="s">
        <v>2373</v>
      </c>
      <c r="C929" t="s">
        <v>33</v>
      </c>
      <c r="D929">
        <v>0</v>
      </c>
      <c r="F929" t="s">
        <v>293</v>
      </c>
      <c r="G929" t="s">
        <v>454</v>
      </c>
      <c r="H929" t="s">
        <v>2374</v>
      </c>
      <c r="I929" t="s">
        <v>37</v>
      </c>
      <c r="J929" t="s">
        <v>2375</v>
      </c>
      <c r="K929" t="s">
        <v>2376</v>
      </c>
      <c r="L929" t="s">
        <v>2377</v>
      </c>
      <c r="M929" t="s">
        <v>294</v>
      </c>
      <c r="N929" t="s">
        <v>294</v>
      </c>
      <c r="O929" t="s">
        <v>1514</v>
      </c>
      <c r="P929" t="s">
        <v>363</v>
      </c>
      <c r="Q929" t="s">
        <v>657</v>
      </c>
      <c r="R929" t="s">
        <v>63</v>
      </c>
      <c r="S929" t="s">
        <v>128</v>
      </c>
      <c r="T929" t="s">
        <v>314</v>
      </c>
      <c r="U929" t="s">
        <v>315</v>
      </c>
      <c r="X929">
        <v>1</v>
      </c>
      <c r="Y929">
        <v>0</v>
      </c>
      <c r="Z929">
        <v>0</v>
      </c>
      <c r="AA929">
        <v>0</v>
      </c>
      <c r="AB929">
        <v>450000</v>
      </c>
      <c r="AC929" t="s">
        <v>47</v>
      </c>
      <c r="AD929">
        <f>+VLOOKUP(T929,items!$A$2:$D$1255,4,0)</f>
        <v>0</v>
      </c>
      <c r="AE929">
        <f>+VLOOKUP(T929,Tabla1[],5,0)</f>
        <v>0</v>
      </c>
      <c r="AF929">
        <f t="shared" si="14"/>
        <v>6</v>
      </c>
    </row>
    <row r="930" spans="1:32" x14ac:dyDescent="0.25">
      <c r="A930">
        <v>94025</v>
      </c>
      <c r="B930" t="s">
        <v>2379</v>
      </c>
      <c r="C930" t="s">
        <v>75</v>
      </c>
      <c r="D930">
        <v>0</v>
      </c>
      <c r="F930" t="s">
        <v>293</v>
      </c>
      <c r="G930" t="s">
        <v>460</v>
      </c>
      <c r="H930" t="s">
        <v>2380</v>
      </c>
      <c r="I930" t="s">
        <v>2381</v>
      </c>
      <c r="J930" t="s">
        <v>2382</v>
      </c>
      <c r="K930" t="s">
        <v>2383</v>
      </c>
      <c r="L930" t="s">
        <v>2384</v>
      </c>
      <c r="M930" t="s">
        <v>206</v>
      </c>
      <c r="N930" t="s">
        <v>227</v>
      </c>
      <c r="O930" t="s">
        <v>1261</v>
      </c>
      <c r="P930" t="s">
        <v>364</v>
      </c>
      <c r="Q930" t="s">
        <v>1204</v>
      </c>
      <c r="R930" t="s">
        <v>63</v>
      </c>
      <c r="S930" t="s">
        <v>108</v>
      </c>
      <c r="T930" t="s">
        <v>427</v>
      </c>
      <c r="U930" t="s">
        <v>428</v>
      </c>
      <c r="X930">
        <v>2</v>
      </c>
      <c r="Y930">
        <v>0</v>
      </c>
      <c r="Z930">
        <v>0</v>
      </c>
      <c r="AA930">
        <v>0</v>
      </c>
      <c r="AB930">
        <v>297600</v>
      </c>
      <c r="AC930" t="s">
        <v>47</v>
      </c>
      <c r="AD930">
        <f>+VLOOKUP(T930,items!$A$2:$D$1255,4,0)</f>
        <v>0</v>
      </c>
      <c r="AE930">
        <f>+VLOOKUP(T930,Tabla1[],5,0)</f>
        <v>0</v>
      </c>
      <c r="AF930">
        <f t="shared" si="14"/>
        <v>7</v>
      </c>
    </row>
    <row r="931" spans="1:32" x14ac:dyDescent="0.25">
      <c r="A931">
        <v>94025</v>
      </c>
      <c r="B931" t="s">
        <v>2379</v>
      </c>
      <c r="C931" t="s">
        <v>75</v>
      </c>
      <c r="D931">
        <v>0</v>
      </c>
      <c r="F931" t="s">
        <v>293</v>
      </c>
      <c r="G931" t="s">
        <v>460</v>
      </c>
      <c r="H931" t="s">
        <v>2380</v>
      </c>
      <c r="I931" t="s">
        <v>2381</v>
      </c>
      <c r="J931" t="s">
        <v>2382</v>
      </c>
      <c r="K931" t="s">
        <v>2383</v>
      </c>
      <c r="L931" t="s">
        <v>2384</v>
      </c>
      <c r="M931" t="s">
        <v>206</v>
      </c>
      <c r="N931" t="s">
        <v>227</v>
      </c>
      <c r="O931" t="s">
        <v>1261</v>
      </c>
      <c r="P931" t="s">
        <v>364</v>
      </c>
      <c r="Q931" t="s">
        <v>1204</v>
      </c>
      <c r="R931" t="s">
        <v>63</v>
      </c>
      <c r="S931" t="s">
        <v>108</v>
      </c>
      <c r="T931" t="s">
        <v>2385</v>
      </c>
      <c r="U931" t="s">
        <v>2386</v>
      </c>
      <c r="X931">
        <v>50</v>
      </c>
      <c r="Y931">
        <v>0</v>
      </c>
      <c r="Z931">
        <v>0</v>
      </c>
      <c r="AA931">
        <v>0</v>
      </c>
      <c r="AB931">
        <v>40000</v>
      </c>
      <c r="AC931" t="s">
        <v>47</v>
      </c>
      <c r="AD931">
        <f>+VLOOKUP(T931,items!$A$2:$D$1255,4,0)</f>
        <v>0</v>
      </c>
      <c r="AE931">
        <f>+VLOOKUP(T931,Tabla1[],5,0)</f>
        <v>0</v>
      </c>
      <c r="AF931">
        <f t="shared" si="14"/>
        <v>7</v>
      </c>
    </row>
    <row r="932" spans="1:32" x14ac:dyDescent="0.25">
      <c r="A932">
        <v>94025</v>
      </c>
      <c r="B932" t="s">
        <v>2379</v>
      </c>
      <c r="C932" t="s">
        <v>75</v>
      </c>
      <c r="D932">
        <v>0</v>
      </c>
      <c r="F932" t="s">
        <v>293</v>
      </c>
      <c r="G932" t="s">
        <v>460</v>
      </c>
      <c r="H932" t="s">
        <v>2380</v>
      </c>
      <c r="I932" t="s">
        <v>2381</v>
      </c>
      <c r="J932" t="s">
        <v>2382</v>
      </c>
      <c r="K932" t="s">
        <v>2383</v>
      </c>
      <c r="L932" t="s">
        <v>2384</v>
      </c>
      <c r="M932" t="s">
        <v>206</v>
      </c>
      <c r="N932" t="s">
        <v>227</v>
      </c>
      <c r="O932" t="s">
        <v>1261</v>
      </c>
      <c r="P932" t="s">
        <v>364</v>
      </c>
      <c r="Q932" t="s">
        <v>1204</v>
      </c>
      <c r="R932" t="s">
        <v>63</v>
      </c>
      <c r="S932" t="s">
        <v>108</v>
      </c>
      <c r="T932" t="s">
        <v>429</v>
      </c>
      <c r="U932" t="s">
        <v>430</v>
      </c>
      <c r="X932">
        <v>1</v>
      </c>
      <c r="Y932">
        <v>0</v>
      </c>
      <c r="Z932">
        <v>0</v>
      </c>
      <c r="AA932">
        <v>0</v>
      </c>
      <c r="AB932">
        <v>183852</v>
      </c>
      <c r="AC932" t="s">
        <v>47</v>
      </c>
      <c r="AD932">
        <f>+VLOOKUP(T932,items!$A$2:$D$1255,4,0)</f>
        <v>0</v>
      </c>
      <c r="AE932">
        <f>+VLOOKUP(T932,Tabla1[],5,0)</f>
        <v>0</v>
      </c>
      <c r="AF932">
        <f t="shared" si="14"/>
        <v>7</v>
      </c>
    </row>
    <row r="933" spans="1:32" x14ac:dyDescent="0.25">
      <c r="A933">
        <v>94025</v>
      </c>
      <c r="B933" t="s">
        <v>2379</v>
      </c>
      <c r="C933" t="s">
        <v>75</v>
      </c>
      <c r="D933">
        <v>0</v>
      </c>
      <c r="F933" t="s">
        <v>293</v>
      </c>
      <c r="G933" t="s">
        <v>460</v>
      </c>
      <c r="H933" t="s">
        <v>2380</v>
      </c>
      <c r="I933" t="s">
        <v>2381</v>
      </c>
      <c r="J933" t="s">
        <v>2382</v>
      </c>
      <c r="K933" t="s">
        <v>2383</v>
      </c>
      <c r="L933" t="s">
        <v>2384</v>
      </c>
      <c r="M933" t="s">
        <v>206</v>
      </c>
      <c r="N933" t="s">
        <v>227</v>
      </c>
      <c r="O933" t="s">
        <v>1261</v>
      </c>
      <c r="P933" t="s">
        <v>364</v>
      </c>
      <c r="Q933" t="s">
        <v>1204</v>
      </c>
      <c r="R933" t="s">
        <v>63</v>
      </c>
      <c r="S933" t="s">
        <v>108</v>
      </c>
      <c r="T933" t="s">
        <v>839</v>
      </c>
      <c r="U933" t="s">
        <v>840</v>
      </c>
      <c r="V933" t="s">
        <v>578</v>
      </c>
      <c r="X933">
        <v>1</v>
      </c>
      <c r="Y933">
        <v>12300</v>
      </c>
      <c r="Z933">
        <v>0</v>
      </c>
      <c r="AA933">
        <v>2650</v>
      </c>
      <c r="AB933">
        <v>7041473</v>
      </c>
      <c r="AC933" t="s">
        <v>47</v>
      </c>
      <c r="AD933">
        <f>+VLOOKUP(T933,items!$A$2:$D$1255,4,0)</f>
        <v>0</v>
      </c>
      <c r="AE933">
        <f>+VLOOKUP(T933,Tabla1[],5,0)</f>
        <v>0</v>
      </c>
      <c r="AF933">
        <f t="shared" si="14"/>
        <v>7</v>
      </c>
    </row>
    <row r="934" spans="1:32" x14ac:dyDescent="0.25">
      <c r="A934">
        <v>94025</v>
      </c>
      <c r="B934" t="s">
        <v>2379</v>
      </c>
      <c r="C934" t="s">
        <v>75</v>
      </c>
      <c r="D934">
        <v>0</v>
      </c>
      <c r="F934" t="s">
        <v>293</v>
      </c>
      <c r="G934" t="s">
        <v>460</v>
      </c>
      <c r="H934" t="s">
        <v>2380</v>
      </c>
      <c r="I934" t="s">
        <v>2381</v>
      </c>
      <c r="J934" t="s">
        <v>2382</v>
      </c>
      <c r="K934" t="s">
        <v>2383</v>
      </c>
      <c r="L934" t="s">
        <v>2384</v>
      </c>
      <c r="M934" t="s">
        <v>206</v>
      </c>
      <c r="N934" t="s">
        <v>227</v>
      </c>
      <c r="O934" t="s">
        <v>1261</v>
      </c>
      <c r="P934" t="s">
        <v>364</v>
      </c>
      <c r="Q934" t="s">
        <v>1204</v>
      </c>
      <c r="R934" t="s">
        <v>63</v>
      </c>
      <c r="S934" t="s">
        <v>108</v>
      </c>
      <c r="T934" t="s">
        <v>347</v>
      </c>
      <c r="U934" t="s">
        <v>348</v>
      </c>
      <c r="W934" t="s">
        <v>1095</v>
      </c>
      <c r="X934">
        <v>2</v>
      </c>
      <c r="Y934">
        <v>4500</v>
      </c>
      <c r="Z934">
        <v>0</v>
      </c>
      <c r="AA934">
        <v>0</v>
      </c>
      <c r="AB934">
        <v>1097962</v>
      </c>
      <c r="AC934" t="s">
        <v>47</v>
      </c>
      <c r="AD934">
        <f>+VLOOKUP(T934,items!$A$2:$D$1255,4,0)</f>
        <v>0</v>
      </c>
      <c r="AE934">
        <f>+VLOOKUP(T934,Tabla1[],5,0)</f>
        <v>0</v>
      </c>
      <c r="AF934">
        <f t="shared" si="14"/>
        <v>7</v>
      </c>
    </row>
    <row r="935" spans="1:32" x14ac:dyDescent="0.25">
      <c r="A935">
        <v>94025</v>
      </c>
      <c r="B935" t="s">
        <v>2379</v>
      </c>
      <c r="C935" t="s">
        <v>75</v>
      </c>
      <c r="D935">
        <v>0</v>
      </c>
      <c r="F935" t="s">
        <v>293</v>
      </c>
      <c r="G935" t="s">
        <v>460</v>
      </c>
      <c r="H935" t="s">
        <v>2380</v>
      </c>
      <c r="I935" t="s">
        <v>2381</v>
      </c>
      <c r="J935" t="s">
        <v>2382</v>
      </c>
      <c r="K935" t="s">
        <v>2383</v>
      </c>
      <c r="L935" t="s">
        <v>2384</v>
      </c>
      <c r="M935" t="s">
        <v>206</v>
      </c>
      <c r="N935" t="s">
        <v>227</v>
      </c>
      <c r="O935" t="s">
        <v>1261</v>
      </c>
      <c r="P935" t="s">
        <v>364</v>
      </c>
      <c r="Q935" t="s">
        <v>1204</v>
      </c>
      <c r="R935" t="s">
        <v>63</v>
      </c>
      <c r="S935" t="s">
        <v>108</v>
      </c>
      <c r="T935" t="s">
        <v>1145</v>
      </c>
      <c r="U935" t="s">
        <v>1146</v>
      </c>
      <c r="X935">
        <v>1</v>
      </c>
      <c r="Y935">
        <v>0</v>
      </c>
      <c r="Z935">
        <v>0</v>
      </c>
      <c r="AA935">
        <v>0</v>
      </c>
      <c r="AB935">
        <v>1251019</v>
      </c>
      <c r="AC935" t="s">
        <v>47</v>
      </c>
      <c r="AD935" t="e">
        <f>+VLOOKUP(T935,items!$A$2:$D$1255,4,0)</f>
        <v>#N/A</v>
      </c>
      <c r="AE935" t="e">
        <f>+VLOOKUP(T935,Tabla1[],5,0)</f>
        <v>#N/A</v>
      </c>
      <c r="AF935">
        <f t="shared" si="14"/>
        <v>7</v>
      </c>
    </row>
    <row r="936" spans="1:32" x14ac:dyDescent="0.25">
      <c r="A936">
        <v>94025</v>
      </c>
      <c r="B936" t="s">
        <v>2379</v>
      </c>
      <c r="C936" t="s">
        <v>75</v>
      </c>
      <c r="D936">
        <v>0</v>
      </c>
      <c r="F936" t="s">
        <v>293</v>
      </c>
      <c r="G936" t="s">
        <v>460</v>
      </c>
      <c r="H936" t="s">
        <v>2380</v>
      </c>
      <c r="I936" t="s">
        <v>2381</v>
      </c>
      <c r="J936" t="s">
        <v>2382</v>
      </c>
      <c r="K936" t="s">
        <v>2383</v>
      </c>
      <c r="L936" t="s">
        <v>2384</v>
      </c>
      <c r="M936" t="s">
        <v>206</v>
      </c>
      <c r="N936" t="s">
        <v>227</v>
      </c>
      <c r="O936" t="s">
        <v>1261</v>
      </c>
      <c r="P936" t="s">
        <v>364</v>
      </c>
      <c r="Q936" t="s">
        <v>1204</v>
      </c>
      <c r="R936" t="s">
        <v>63</v>
      </c>
      <c r="S936" t="s">
        <v>108</v>
      </c>
      <c r="T936" t="s">
        <v>841</v>
      </c>
      <c r="U936" t="s">
        <v>842</v>
      </c>
      <c r="X936">
        <v>1</v>
      </c>
      <c r="Y936">
        <v>0</v>
      </c>
      <c r="Z936">
        <v>0</v>
      </c>
      <c r="AA936">
        <v>0</v>
      </c>
      <c r="AB936">
        <v>1350000</v>
      </c>
      <c r="AC936" t="s">
        <v>47</v>
      </c>
      <c r="AD936">
        <f>+VLOOKUP(T936,items!$A$2:$D$1255,4,0)</f>
        <v>0</v>
      </c>
      <c r="AE936">
        <f>+VLOOKUP(T936,Tabla1[],5,0)</f>
        <v>0</v>
      </c>
      <c r="AF936">
        <f t="shared" si="14"/>
        <v>7</v>
      </c>
    </row>
    <row r="937" spans="1:32" x14ac:dyDescent="0.25">
      <c r="A937">
        <v>94025</v>
      </c>
      <c r="B937" t="s">
        <v>2379</v>
      </c>
      <c r="C937" t="s">
        <v>75</v>
      </c>
      <c r="D937">
        <v>0</v>
      </c>
      <c r="F937" t="s">
        <v>293</v>
      </c>
      <c r="G937" t="s">
        <v>460</v>
      </c>
      <c r="H937" t="s">
        <v>2380</v>
      </c>
      <c r="I937" t="s">
        <v>2381</v>
      </c>
      <c r="J937" t="s">
        <v>2382</v>
      </c>
      <c r="K937" t="s">
        <v>2383</v>
      </c>
      <c r="L937" t="s">
        <v>2384</v>
      </c>
      <c r="M937" t="s">
        <v>206</v>
      </c>
      <c r="N937" t="s">
        <v>227</v>
      </c>
      <c r="O937" t="s">
        <v>1261</v>
      </c>
      <c r="P937" t="s">
        <v>364</v>
      </c>
      <c r="Q937" t="s">
        <v>1204</v>
      </c>
      <c r="R937" t="s">
        <v>63</v>
      </c>
      <c r="S937" t="s">
        <v>108</v>
      </c>
      <c r="T937" t="s">
        <v>94</v>
      </c>
      <c r="U937" t="s">
        <v>197</v>
      </c>
      <c r="X937">
        <v>1</v>
      </c>
      <c r="Y937">
        <v>0</v>
      </c>
      <c r="Z937">
        <v>0</v>
      </c>
      <c r="AA937">
        <v>0</v>
      </c>
      <c r="AB937">
        <v>600000</v>
      </c>
      <c r="AC937" t="s">
        <v>47</v>
      </c>
      <c r="AD937" t="e">
        <f>+VLOOKUP(T937,items!$A$2:$D$1255,4,0)</f>
        <v>#N/A</v>
      </c>
      <c r="AE937" t="e">
        <f>+VLOOKUP(T937,Tabla1[],5,0)</f>
        <v>#N/A</v>
      </c>
      <c r="AF937">
        <f t="shared" si="14"/>
        <v>7</v>
      </c>
    </row>
    <row r="938" spans="1:32" x14ac:dyDescent="0.25">
      <c r="A938">
        <v>94025</v>
      </c>
      <c r="B938" t="s">
        <v>2379</v>
      </c>
      <c r="C938" t="s">
        <v>75</v>
      </c>
      <c r="D938">
        <v>0</v>
      </c>
      <c r="F938" t="s">
        <v>293</v>
      </c>
      <c r="G938" t="s">
        <v>460</v>
      </c>
      <c r="H938" t="s">
        <v>2380</v>
      </c>
      <c r="I938" t="s">
        <v>2381</v>
      </c>
      <c r="J938" t="s">
        <v>2382</v>
      </c>
      <c r="K938" t="s">
        <v>2383</v>
      </c>
      <c r="L938" t="s">
        <v>2384</v>
      </c>
      <c r="M938" t="s">
        <v>206</v>
      </c>
      <c r="N938" t="s">
        <v>227</v>
      </c>
      <c r="O938" t="s">
        <v>1261</v>
      </c>
      <c r="P938" t="s">
        <v>364</v>
      </c>
      <c r="Q938" t="s">
        <v>1204</v>
      </c>
      <c r="R938" t="s">
        <v>63</v>
      </c>
      <c r="S938" t="s">
        <v>108</v>
      </c>
      <c r="T938" t="s">
        <v>826</v>
      </c>
      <c r="U938" t="s">
        <v>827</v>
      </c>
      <c r="V938" t="s">
        <v>578</v>
      </c>
      <c r="X938">
        <v>1</v>
      </c>
      <c r="Y938">
        <v>12300</v>
      </c>
      <c r="Z938">
        <v>0</v>
      </c>
      <c r="AA938">
        <v>4000</v>
      </c>
      <c r="AB938">
        <v>5112034</v>
      </c>
      <c r="AC938" t="s">
        <v>47</v>
      </c>
      <c r="AD938">
        <f>+VLOOKUP(T938,items!$A$2:$D$1255,4,0)</f>
        <v>0</v>
      </c>
      <c r="AE938">
        <f>+VLOOKUP(T938,Tabla1[],5,0)</f>
        <v>0</v>
      </c>
      <c r="AF938">
        <f t="shared" si="14"/>
        <v>7</v>
      </c>
    </row>
    <row r="939" spans="1:32" x14ac:dyDescent="0.25">
      <c r="A939">
        <v>94025</v>
      </c>
      <c r="B939" t="s">
        <v>2379</v>
      </c>
      <c r="C939" t="s">
        <v>75</v>
      </c>
      <c r="D939">
        <v>0</v>
      </c>
      <c r="F939" t="s">
        <v>293</v>
      </c>
      <c r="G939" t="s">
        <v>460</v>
      </c>
      <c r="H939" t="s">
        <v>2380</v>
      </c>
      <c r="I939" t="s">
        <v>2381</v>
      </c>
      <c r="J939" t="s">
        <v>2382</v>
      </c>
      <c r="K939" t="s">
        <v>2383</v>
      </c>
      <c r="L939" t="s">
        <v>2384</v>
      </c>
      <c r="M939" t="s">
        <v>206</v>
      </c>
      <c r="N939" t="s">
        <v>227</v>
      </c>
      <c r="O939" t="s">
        <v>1261</v>
      </c>
      <c r="P939" t="s">
        <v>364</v>
      </c>
      <c r="Q939" t="s">
        <v>1204</v>
      </c>
      <c r="R939" t="s">
        <v>63</v>
      </c>
      <c r="S939" t="s">
        <v>108</v>
      </c>
      <c r="T939" t="s">
        <v>392</v>
      </c>
      <c r="U939" t="s">
        <v>393</v>
      </c>
      <c r="X939">
        <v>1</v>
      </c>
      <c r="Y939">
        <v>0</v>
      </c>
      <c r="Z939">
        <v>0</v>
      </c>
      <c r="AA939">
        <v>0</v>
      </c>
      <c r="AB939">
        <v>600000</v>
      </c>
      <c r="AC939" t="s">
        <v>47</v>
      </c>
      <c r="AD939" t="e">
        <f>+VLOOKUP(T939,items!$A$2:$D$1255,4,0)</f>
        <v>#N/A</v>
      </c>
      <c r="AE939" t="e">
        <f>+VLOOKUP(T939,Tabla1[],5,0)</f>
        <v>#N/A</v>
      </c>
      <c r="AF939">
        <f t="shared" si="14"/>
        <v>7</v>
      </c>
    </row>
    <row r="940" spans="1:32" x14ac:dyDescent="0.25">
      <c r="A940">
        <v>94032</v>
      </c>
      <c r="B940" t="s">
        <v>2387</v>
      </c>
      <c r="C940" t="s">
        <v>75</v>
      </c>
      <c r="D940">
        <v>0</v>
      </c>
      <c r="F940" t="s">
        <v>293</v>
      </c>
      <c r="G940" t="s">
        <v>1261</v>
      </c>
      <c r="H940" t="s">
        <v>2388</v>
      </c>
      <c r="I940" t="s">
        <v>37</v>
      </c>
      <c r="J940" t="s">
        <v>2389</v>
      </c>
      <c r="K940" t="s">
        <v>2390</v>
      </c>
      <c r="L940" t="s">
        <v>2391</v>
      </c>
      <c r="M940" t="s">
        <v>697</v>
      </c>
      <c r="N940" t="s">
        <v>697</v>
      </c>
      <c r="O940" t="s">
        <v>364</v>
      </c>
      <c r="P940" t="s">
        <v>408</v>
      </c>
      <c r="Q940" t="s">
        <v>1204</v>
      </c>
      <c r="R940" t="s">
        <v>127</v>
      </c>
      <c r="S940" t="s">
        <v>256</v>
      </c>
      <c r="T940" t="s">
        <v>94</v>
      </c>
      <c r="U940" t="s">
        <v>95</v>
      </c>
      <c r="X940">
        <v>1</v>
      </c>
      <c r="Y940">
        <v>0</v>
      </c>
      <c r="Z940">
        <v>0</v>
      </c>
      <c r="AA940">
        <v>0</v>
      </c>
      <c r="AB940">
        <v>10000000</v>
      </c>
      <c r="AC940" t="s">
        <v>47</v>
      </c>
      <c r="AD940" t="e">
        <f>+VLOOKUP(T940,items!$A$2:$D$1255,4,0)</f>
        <v>#N/A</v>
      </c>
      <c r="AE940" t="e">
        <f>+VLOOKUP(T940,Tabla1[],5,0)</f>
        <v>#N/A</v>
      </c>
      <c r="AF940">
        <f t="shared" si="14"/>
        <v>7</v>
      </c>
    </row>
    <row r="941" spans="1:32" x14ac:dyDescent="0.25">
      <c r="A941">
        <v>94036</v>
      </c>
      <c r="B941" t="s">
        <v>2392</v>
      </c>
      <c r="C941" t="s">
        <v>75</v>
      </c>
      <c r="D941">
        <v>0</v>
      </c>
      <c r="F941" t="s">
        <v>293</v>
      </c>
      <c r="G941" t="s">
        <v>294</v>
      </c>
      <c r="H941" t="s">
        <v>2393</v>
      </c>
      <c r="I941" t="s">
        <v>2394</v>
      </c>
      <c r="J941" t="s">
        <v>2395</v>
      </c>
      <c r="K941" t="s">
        <v>2396</v>
      </c>
      <c r="L941" t="s">
        <v>2397</v>
      </c>
      <c r="M941" t="s">
        <v>656</v>
      </c>
      <c r="N941" t="s">
        <v>852</v>
      </c>
      <c r="O941" t="s">
        <v>206</v>
      </c>
      <c r="P941" t="s">
        <v>207</v>
      </c>
      <c r="Q941" t="s">
        <v>227</v>
      </c>
      <c r="R941" t="s">
        <v>127</v>
      </c>
      <c r="S941" t="s">
        <v>256</v>
      </c>
      <c r="T941" t="s">
        <v>574</v>
      </c>
      <c r="U941" t="s">
        <v>575</v>
      </c>
      <c r="W941" t="s">
        <v>114</v>
      </c>
      <c r="X941">
        <v>1</v>
      </c>
      <c r="Y941">
        <v>9210</v>
      </c>
      <c r="Z941">
        <v>0</v>
      </c>
      <c r="AA941">
        <v>0</v>
      </c>
      <c r="AB941">
        <v>1478930</v>
      </c>
      <c r="AC941" t="s">
        <v>47</v>
      </c>
      <c r="AD941">
        <f>+VLOOKUP(T941,items!$A$2:$D$1255,4,0)</f>
        <v>0</v>
      </c>
      <c r="AE941">
        <f>+VLOOKUP(T941,Tabla1[],5,0)</f>
        <v>0</v>
      </c>
      <c r="AF941">
        <f t="shared" si="14"/>
        <v>6</v>
      </c>
    </row>
    <row r="942" spans="1:32" x14ac:dyDescent="0.25">
      <c r="A942">
        <v>94036</v>
      </c>
      <c r="B942" t="s">
        <v>2392</v>
      </c>
      <c r="C942" t="s">
        <v>75</v>
      </c>
      <c r="D942">
        <v>0</v>
      </c>
      <c r="F942" t="s">
        <v>293</v>
      </c>
      <c r="G942" t="s">
        <v>294</v>
      </c>
      <c r="H942" t="s">
        <v>2393</v>
      </c>
      <c r="I942" t="s">
        <v>2394</v>
      </c>
      <c r="J942" t="s">
        <v>2395</v>
      </c>
      <c r="K942" t="s">
        <v>2396</v>
      </c>
      <c r="L942" t="s">
        <v>2397</v>
      </c>
      <c r="M942" t="s">
        <v>656</v>
      </c>
      <c r="N942" t="s">
        <v>852</v>
      </c>
      <c r="O942" t="s">
        <v>206</v>
      </c>
      <c r="P942" t="s">
        <v>207</v>
      </c>
      <c r="Q942" t="s">
        <v>227</v>
      </c>
      <c r="R942" t="s">
        <v>127</v>
      </c>
      <c r="S942" t="s">
        <v>256</v>
      </c>
      <c r="T942" t="s">
        <v>94</v>
      </c>
      <c r="U942" t="s">
        <v>95</v>
      </c>
      <c r="X942">
        <v>1</v>
      </c>
      <c r="Y942">
        <v>0</v>
      </c>
      <c r="Z942">
        <v>0</v>
      </c>
      <c r="AA942">
        <v>0</v>
      </c>
      <c r="AB942">
        <v>450000</v>
      </c>
      <c r="AC942" t="s">
        <v>47</v>
      </c>
      <c r="AD942" t="e">
        <f>+VLOOKUP(T942,items!$A$2:$D$1255,4,0)</f>
        <v>#N/A</v>
      </c>
      <c r="AE942" t="e">
        <f>+VLOOKUP(T942,Tabla1[],5,0)</f>
        <v>#N/A</v>
      </c>
      <c r="AF942">
        <f t="shared" si="14"/>
        <v>6</v>
      </c>
    </row>
    <row r="943" spans="1:32" x14ac:dyDescent="0.25">
      <c r="A943">
        <v>94036</v>
      </c>
      <c r="B943" t="s">
        <v>2392</v>
      </c>
      <c r="C943" t="s">
        <v>75</v>
      </c>
      <c r="D943">
        <v>0</v>
      </c>
      <c r="F943" t="s">
        <v>293</v>
      </c>
      <c r="G943" t="s">
        <v>294</v>
      </c>
      <c r="H943" t="s">
        <v>2393</v>
      </c>
      <c r="I943" t="s">
        <v>2394</v>
      </c>
      <c r="J943" t="s">
        <v>2395</v>
      </c>
      <c r="K943" t="s">
        <v>2396</v>
      </c>
      <c r="L943" t="s">
        <v>2397</v>
      </c>
      <c r="M943" t="s">
        <v>656</v>
      </c>
      <c r="N943" t="s">
        <v>852</v>
      </c>
      <c r="O943" t="s">
        <v>206</v>
      </c>
      <c r="P943" t="s">
        <v>207</v>
      </c>
      <c r="Q943" t="s">
        <v>227</v>
      </c>
      <c r="R943" t="s">
        <v>127</v>
      </c>
      <c r="S943" t="s">
        <v>256</v>
      </c>
      <c r="T943" t="s">
        <v>466</v>
      </c>
      <c r="U943" t="s">
        <v>467</v>
      </c>
      <c r="V943" t="s">
        <v>884</v>
      </c>
      <c r="W943" t="s">
        <v>114</v>
      </c>
      <c r="X943">
        <v>1</v>
      </c>
      <c r="Y943">
        <v>9210</v>
      </c>
      <c r="Z943">
        <v>0</v>
      </c>
      <c r="AA943">
        <v>3500</v>
      </c>
      <c r="AB943">
        <v>12843722</v>
      </c>
      <c r="AC943" t="s">
        <v>47</v>
      </c>
      <c r="AD943" t="str">
        <f>+VLOOKUP(T943,items!$A$2:$D$1255,4,0)</f>
        <v>SOMBRALINA</v>
      </c>
      <c r="AE943" t="str">
        <f>+VLOOKUP(T943,Tabla1[],5,0)</f>
        <v>ELECTRICA</v>
      </c>
      <c r="AF943">
        <f t="shared" si="14"/>
        <v>6</v>
      </c>
    </row>
    <row r="944" spans="1:32" x14ac:dyDescent="0.25">
      <c r="A944">
        <v>94036</v>
      </c>
      <c r="B944" t="s">
        <v>2392</v>
      </c>
      <c r="C944" t="s">
        <v>75</v>
      </c>
      <c r="D944">
        <v>0</v>
      </c>
      <c r="F944" t="s">
        <v>293</v>
      </c>
      <c r="G944" t="s">
        <v>294</v>
      </c>
      <c r="H944" t="s">
        <v>2393</v>
      </c>
      <c r="I944" t="s">
        <v>2394</v>
      </c>
      <c r="J944" t="s">
        <v>2395</v>
      </c>
      <c r="K944" t="s">
        <v>2396</v>
      </c>
      <c r="L944" t="s">
        <v>2397</v>
      </c>
      <c r="M944" t="s">
        <v>656</v>
      </c>
      <c r="N944" t="s">
        <v>852</v>
      </c>
      <c r="O944" t="s">
        <v>206</v>
      </c>
      <c r="P944" t="s">
        <v>207</v>
      </c>
      <c r="Q944" t="s">
        <v>227</v>
      </c>
      <c r="R944" t="s">
        <v>127</v>
      </c>
      <c r="S944" t="s">
        <v>256</v>
      </c>
      <c r="T944" t="s">
        <v>392</v>
      </c>
      <c r="U944" t="s">
        <v>393</v>
      </c>
      <c r="X944">
        <v>1</v>
      </c>
      <c r="Y944">
        <v>0</v>
      </c>
      <c r="Z944">
        <v>0</v>
      </c>
      <c r="AA944">
        <v>0</v>
      </c>
      <c r="AB944">
        <v>250000</v>
      </c>
      <c r="AC944" t="s">
        <v>47</v>
      </c>
      <c r="AD944" t="e">
        <f>+VLOOKUP(T944,items!$A$2:$D$1255,4,0)</f>
        <v>#N/A</v>
      </c>
      <c r="AE944" t="e">
        <f>+VLOOKUP(T944,Tabla1[],5,0)</f>
        <v>#N/A</v>
      </c>
      <c r="AF944">
        <f t="shared" si="14"/>
        <v>6</v>
      </c>
    </row>
    <row r="945" spans="1:32" x14ac:dyDescent="0.25">
      <c r="A945">
        <v>94045</v>
      </c>
      <c r="B945" t="s">
        <v>1098</v>
      </c>
      <c r="C945" t="s">
        <v>75</v>
      </c>
      <c r="D945">
        <v>0</v>
      </c>
      <c r="F945" t="s">
        <v>454</v>
      </c>
      <c r="G945" t="s">
        <v>526</v>
      </c>
      <c r="H945" t="s">
        <v>2398</v>
      </c>
      <c r="I945" t="s">
        <v>2399</v>
      </c>
      <c r="J945" t="s">
        <v>2400</v>
      </c>
      <c r="K945" t="s">
        <v>2401</v>
      </c>
      <c r="L945" t="s">
        <v>37</v>
      </c>
      <c r="M945" t="s">
        <v>1057</v>
      </c>
      <c r="N945" t="s">
        <v>1057</v>
      </c>
      <c r="O945" t="s">
        <v>587</v>
      </c>
      <c r="P945" t="s">
        <v>365</v>
      </c>
      <c r="Q945" t="s">
        <v>365</v>
      </c>
      <c r="R945" t="s">
        <v>2402</v>
      </c>
      <c r="S945" t="s">
        <v>108</v>
      </c>
      <c r="T945" t="s">
        <v>2403</v>
      </c>
      <c r="U945" t="s">
        <v>2404</v>
      </c>
      <c r="X945">
        <v>1</v>
      </c>
      <c r="Y945">
        <v>0</v>
      </c>
      <c r="Z945">
        <v>0</v>
      </c>
      <c r="AA945">
        <v>0</v>
      </c>
      <c r="AB945">
        <v>3500000</v>
      </c>
      <c r="AC945" t="s">
        <v>47</v>
      </c>
      <c r="AD945" t="e">
        <f>+VLOOKUP(T945,items!$A$2:$D$1255,4,0)</f>
        <v>#N/A</v>
      </c>
      <c r="AE945" t="e">
        <f>+VLOOKUP(T945,Tabla1[],5,0)</f>
        <v>#N/A</v>
      </c>
      <c r="AF945">
        <f t="shared" si="14"/>
        <v>6</v>
      </c>
    </row>
    <row r="946" spans="1:32" x14ac:dyDescent="0.25">
      <c r="A946">
        <v>94057</v>
      </c>
      <c r="B946" t="s">
        <v>1311</v>
      </c>
      <c r="C946" t="s">
        <v>75</v>
      </c>
      <c r="D946">
        <v>0</v>
      </c>
      <c r="F946" t="s">
        <v>454</v>
      </c>
      <c r="G946" t="s">
        <v>526</v>
      </c>
      <c r="H946" t="s">
        <v>2405</v>
      </c>
      <c r="I946" t="s">
        <v>37</v>
      </c>
      <c r="J946" t="s">
        <v>2406</v>
      </c>
      <c r="K946" t="s">
        <v>2407</v>
      </c>
      <c r="L946" t="s">
        <v>37</v>
      </c>
      <c r="M946" t="s">
        <v>294</v>
      </c>
      <c r="N946" t="s">
        <v>294</v>
      </c>
      <c r="O946" t="s">
        <v>656</v>
      </c>
      <c r="P946" t="s">
        <v>502</v>
      </c>
      <c r="Q946" t="s">
        <v>502</v>
      </c>
      <c r="R946" t="s">
        <v>43</v>
      </c>
      <c r="S946" t="s">
        <v>164</v>
      </c>
      <c r="T946" t="s">
        <v>1506</v>
      </c>
      <c r="U946" t="s">
        <v>702</v>
      </c>
      <c r="X946">
        <v>10</v>
      </c>
      <c r="Y946">
        <v>0</v>
      </c>
      <c r="Z946">
        <v>0</v>
      </c>
      <c r="AA946">
        <v>0</v>
      </c>
      <c r="AB946">
        <v>520000</v>
      </c>
      <c r="AC946" t="s">
        <v>47</v>
      </c>
      <c r="AD946">
        <f>+VLOOKUP(T946,items!$A$2:$D$1255,4,0)</f>
        <v>0</v>
      </c>
      <c r="AE946">
        <f>+VLOOKUP(T946,Tabla1[],5,0)</f>
        <v>0</v>
      </c>
      <c r="AF946">
        <f t="shared" si="14"/>
        <v>6</v>
      </c>
    </row>
    <row r="947" spans="1:32" x14ac:dyDescent="0.25">
      <c r="A947">
        <v>94060</v>
      </c>
      <c r="B947" t="s">
        <v>2408</v>
      </c>
      <c r="C947" t="s">
        <v>75</v>
      </c>
      <c r="D947">
        <v>0</v>
      </c>
      <c r="F947" t="s">
        <v>454</v>
      </c>
      <c r="G947" t="s">
        <v>294</v>
      </c>
      <c r="H947" t="s">
        <v>2409</v>
      </c>
      <c r="I947" t="s">
        <v>37</v>
      </c>
      <c r="J947" t="s">
        <v>2410</v>
      </c>
      <c r="K947" t="s">
        <v>2411</v>
      </c>
      <c r="L947" t="s">
        <v>2412</v>
      </c>
      <c r="M947" t="s">
        <v>656</v>
      </c>
      <c r="N947" t="s">
        <v>656</v>
      </c>
      <c r="O947" t="s">
        <v>852</v>
      </c>
      <c r="P947" t="s">
        <v>399</v>
      </c>
      <c r="Q947" t="s">
        <v>581</v>
      </c>
      <c r="R947" t="s">
        <v>127</v>
      </c>
      <c r="S947" t="s">
        <v>256</v>
      </c>
      <c r="T947" t="s">
        <v>2113</v>
      </c>
      <c r="U947" t="s">
        <v>2114</v>
      </c>
      <c r="W947" t="s">
        <v>114</v>
      </c>
      <c r="X947">
        <v>3</v>
      </c>
      <c r="Y947">
        <v>0</v>
      </c>
      <c r="Z947">
        <v>0</v>
      </c>
      <c r="AA947">
        <v>0</v>
      </c>
      <c r="AB947">
        <v>731700</v>
      </c>
      <c r="AC947" t="s">
        <v>47</v>
      </c>
      <c r="AD947">
        <f>+VLOOKUP(T947,items!$A$2:$D$1255,4,0)</f>
        <v>0</v>
      </c>
      <c r="AE947">
        <f>+VLOOKUP(T947,Tabla1[],5,0)</f>
        <v>0</v>
      </c>
      <c r="AF947">
        <f t="shared" si="14"/>
        <v>6</v>
      </c>
    </row>
    <row r="948" spans="1:32" x14ac:dyDescent="0.25">
      <c r="A948">
        <v>94060</v>
      </c>
      <c r="B948" t="s">
        <v>2408</v>
      </c>
      <c r="C948" t="s">
        <v>75</v>
      </c>
      <c r="D948">
        <v>0</v>
      </c>
      <c r="F948" t="s">
        <v>454</v>
      </c>
      <c r="G948" t="s">
        <v>294</v>
      </c>
      <c r="H948" t="s">
        <v>2409</v>
      </c>
      <c r="I948" t="s">
        <v>37</v>
      </c>
      <c r="J948" t="s">
        <v>2410</v>
      </c>
      <c r="K948" t="s">
        <v>2411</v>
      </c>
      <c r="L948" t="s">
        <v>2412</v>
      </c>
      <c r="M948" t="s">
        <v>656</v>
      </c>
      <c r="N948" t="s">
        <v>656</v>
      </c>
      <c r="O948" t="s">
        <v>852</v>
      </c>
      <c r="P948" t="s">
        <v>399</v>
      </c>
      <c r="Q948" t="s">
        <v>581</v>
      </c>
      <c r="R948" t="s">
        <v>127</v>
      </c>
      <c r="S948" t="s">
        <v>256</v>
      </c>
      <c r="T948" t="s">
        <v>94</v>
      </c>
      <c r="U948" t="s">
        <v>95</v>
      </c>
      <c r="X948">
        <v>1</v>
      </c>
      <c r="Y948">
        <v>0</v>
      </c>
      <c r="Z948">
        <v>0</v>
      </c>
      <c r="AA948">
        <v>0</v>
      </c>
      <c r="AB948">
        <v>200000</v>
      </c>
      <c r="AC948" t="s">
        <v>47</v>
      </c>
      <c r="AD948" t="e">
        <f>+VLOOKUP(T948,items!$A$2:$D$1255,4,0)</f>
        <v>#N/A</v>
      </c>
      <c r="AE948" t="e">
        <f>+VLOOKUP(T948,Tabla1[],5,0)</f>
        <v>#N/A</v>
      </c>
      <c r="AF948">
        <f t="shared" si="14"/>
        <v>6</v>
      </c>
    </row>
    <row r="949" spans="1:32" x14ac:dyDescent="0.25">
      <c r="A949">
        <v>94060</v>
      </c>
      <c r="B949" t="s">
        <v>2408</v>
      </c>
      <c r="C949" t="s">
        <v>75</v>
      </c>
      <c r="D949">
        <v>0</v>
      </c>
      <c r="F949" t="s">
        <v>454</v>
      </c>
      <c r="G949" t="s">
        <v>294</v>
      </c>
      <c r="H949" t="s">
        <v>2409</v>
      </c>
      <c r="I949" t="s">
        <v>37</v>
      </c>
      <c r="J949" t="s">
        <v>2410</v>
      </c>
      <c r="K949" t="s">
        <v>2411</v>
      </c>
      <c r="L949" t="s">
        <v>2412</v>
      </c>
      <c r="M949" t="s">
        <v>656</v>
      </c>
      <c r="N949" t="s">
        <v>656</v>
      </c>
      <c r="O949" t="s">
        <v>852</v>
      </c>
      <c r="P949" t="s">
        <v>399</v>
      </c>
      <c r="Q949" t="s">
        <v>581</v>
      </c>
      <c r="R949" t="s">
        <v>127</v>
      </c>
      <c r="S949" t="s">
        <v>256</v>
      </c>
      <c r="T949" t="s">
        <v>392</v>
      </c>
      <c r="U949" t="s">
        <v>393</v>
      </c>
      <c r="X949">
        <v>1</v>
      </c>
      <c r="Y949">
        <v>0</v>
      </c>
      <c r="Z949">
        <v>0</v>
      </c>
      <c r="AA949">
        <v>0</v>
      </c>
      <c r="AB949">
        <v>140000</v>
      </c>
      <c r="AC949" t="s">
        <v>47</v>
      </c>
      <c r="AD949" t="e">
        <f>+VLOOKUP(T949,items!$A$2:$D$1255,4,0)</f>
        <v>#N/A</v>
      </c>
      <c r="AE949" t="e">
        <f>+VLOOKUP(T949,Tabla1[],5,0)</f>
        <v>#N/A</v>
      </c>
      <c r="AF949">
        <f t="shared" si="14"/>
        <v>6</v>
      </c>
    </row>
    <row r="950" spans="1:32" x14ac:dyDescent="0.25">
      <c r="A950">
        <v>94063</v>
      </c>
      <c r="B950" t="s">
        <v>1604</v>
      </c>
      <c r="C950" t="s">
        <v>33</v>
      </c>
      <c r="D950">
        <v>0</v>
      </c>
      <c r="F950" t="s">
        <v>454</v>
      </c>
      <c r="G950" t="s">
        <v>454</v>
      </c>
      <c r="H950" t="s">
        <v>2413</v>
      </c>
      <c r="I950" t="s">
        <v>37</v>
      </c>
      <c r="J950" t="s">
        <v>2414</v>
      </c>
      <c r="K950" t="s">
        <v>2415</v>
      </c>
      <c r="L950" t="s">
        <v>37</v>
      </c>
      <c r="M950" t="s">
        <v>526</v>
      </c>
      <c r="N950" t="s">
        <v>526</v>
      </c>
      <c r="O950" t="s">
        <v>1057</v>
      </c>
      <c r="P950" t="s">
        <v>656</v>
      </c>
      <c r="Q950" t="s">
        <v>656</v>
      </c>
      <c r="R950" t="s">
        <v>411</v>
      </c>
      <c r="S950" t="s">
        <v>164</v>
      </c>
      <c r="T950" t="s">
        <v>1624</v>
      </c>
      <c r="U950" t="s">
        <v>828</v>
      </c>
      <c r="X950">
        <v>18</v>
      </c>
      <c r="Y950">
        <v>0</v>
      </c>
      <c r="Z950">
        <v>0</v>
      </c>
      <c r="AA950">
        <v>0</v>
      </c>
      <c r="AB950">
        <v>946800</v>
      </c>
      <c r="AC950" t="s">
        <v>47</v>
      </c>
      <c r="AD950">
        <f>+VLOOKUP(T950,items!$A$2:$D$1255,4,0)</f>
        <v>0</v>
      </c>
      <c r="AE950">
        <f>+VLOOKUP(T950,Tabla1[],5,0)</f>
        <v>0</v>
      </c>
      <c r="AF950">
        <f t="shared" si="14"/>
        <v>6</v>
      </c>
    </row>
    <row r="951" spans="1:32" x14ac:dyDescent="0.25">
      <c r="A951">
        <v>94067</v>
      </c>
      <c r="B951" t="s">
        <v>1824</v>
      </c>
      <c r="C951" t="s">
        <v>75</v>
      </c>
      <c r="D951">
        <v>0</v>
      </c>
      <c r="F951" t="s">
        <v>454</v>
      </c>
      <c r="G951" t="s">
        <v>852</v>
      </c>
      <c r="H951" t="s">
        <v>2416</v>
      </c>
      <c r="I951" t="s">
        <v>37</v>
      </c>
      <c r="J951" t="s">
        <v>2417</v>
      </c>
      <c r="K951" t="s">
        <v>2418</v>
      </c>
      <c r="L951" t="s">
        <v>37</v>
      </c>
      <c r="M951" t="s">
        <v>862</v>
      </c>
      <c r="N951" t="s">
        <v>862</v>
      </c>
      <c r="O951" t="s">
        <v>460</v>
      </c>
      <c r="P951" t="s">
        <v>581</v>
      </c>
      <c r="Q951" t="s">
        <v>581</v>
      </c>
      <c r="R951" t="s">
        <v>43</v>
      </c>
      <c r="S951" t="s">
        <v>164</v>
      </c>
      <c r="T951" t="s">
        <v>1290</v>
      </c>
      <c r="U951" t="s">
        <v>1291</v>
      </c>
      <c r="X951">
        <v>15</v>
      </c>
      <c r="Y951">
        <v>0</v>
      </c>
      <c r="Z951">
        <v>0</v>
      </c>
      <c r="AA951">
        <v>0</v>
      </c>
      <c r="AB951">
        <v>882345</v>
      </c>
      <c r="AC951" t="s">
        <v>47</v>
      </c>
      <c r="AD951">
        <f>+VLOOKUP(T951,items!$A$2:$D$1255,4,0)</f>
        <v>0</v>
      </c>
      <c r="AE951">
        <f>+VLOOKUP(T951,Tabla1[],5,0)</f>
        <v>0</v>
      </c>
      <c r="AF951">
        <f t="shared" si="14"/>
        <v>6</v>
      </c>
    </row>
    <row r="952" spans="1:32" x14ac:dyDescent="0.25">
      <c r="A952">
        <v>94076</v>
      </c>
      <c r="B952" t="s">
        <v>2419</v>
      </c>
      <c r="C952" t="s">
        <v>33</v>
      </c>
      <c r="D952">
        <v>0</v>
      </c>
      <c r="F952" t="s">
        <v>526</v>
      </c>
      <c r="G952" t="s">
        <v>227</v>
      </c>
      <c r="H952" t="s">
        <v>2420</v>
      </c>
      <c r="I952" t="s">
        <v>37</v>
      </c>
      <c r="J952" t="s">
        <v>2421</v>
      </c>
      <c r="K952" t="s">
        <v>2422</v>
      </c>
      <c r="L952" t="s">
        <v>2423</v>
      </c>
      <c r="M952" t="s">
        <v>324</v>
      </c>
      <c r="N952" t="s">
        <v>324</v>
      </c>
      <c r="O952" t="s">
        <v>409</v>
      </c>
      <c r="P952" t="s">
        <v>410</v>
      </c>
      <c r="Q952" t="s">
        <v>1812</v>
      </c>
      <c r="R952" t="s">
        <v>63</v>
      </c>
      <c r="S952" t="s">
        <v>128</v>
      </c>
      <c r="T952" t="s">
        <v>1711</v>
      </c>
      <c r="U952" t="s">
        <v>1712</v>
      </c>
      <c r="V952" t="s">
        <v>884</v>
      </c>
      <c r="X952">
        <v>4</v>
      </c>
      <c r="Y952">
        <v>0</v>
      </c>
      <c r="Z952">
        <v>0</v>
      </c>
      <c r="AA952">
        <v>0</v>
      </c>
      <c r="AB952">
        <v>4535580</v>
      </c>
      <c r="AC952" t="s">
        <v>47</v>
      </c>
      <c r="AD952">
        <f>+VLOOKUP(T952,items!$A$2:$D$1255,4,0)</f>
        <v>0</v>
      </c>
      <c r="AE952">
        <f>+VLOOKUP(T952,Tabla1[],5,0)</f>
        <v>0</v>
      </c>
      <c r="AF952">
        <f t="shared" si="14"/>
        <v>8</v>
      </c>
    </row>
    <row r="953" spans="1:32" x14ac:dyDescent="0.25">
      <c r="A953">
        <v>94076</v>
      </c>
      <c r="B953" t="s">
        <v>2419</v>
      </c>
      <c r="C953" t="s">
        <v>33</v>
      </c>
      <c r="D953">
        <v>0</v>
      </c>
      <c r="F953" t="s">
        <v>526</v>
      </c>
      <c r="G953" t="s">
        <v>227</v>
      </c>
      <c r="H953" t="s">
        <v>2420</v>
      </c>
      <c r="I953" t="s">
        <v>37</v>
      </c>
      <c r="J953" t="s">
        <v>2421</v>
      </c>
      <c r="K953" t="s">
        <v>2422</v>
      </c>
      <c r="L953" t="s">
        <v>2423</v>
      </c>
      <c r="M953" t="s">
        <v>324</v>
      </c>
      <c r="N953" t="s">
        <v>324</v>
      </c>
      <c r="O953" t="s">
        <v>409</v>
      </c>
      <c r="P953" t="s">
        <v>410</v>
      </c>
      <c r="Q953" t="s">
        <v>1812</v>
      </c>
      <c r="R953" t="s">
        <v>63</v>
      </c>
      <c r="S953" t="s">
        <v>128</v>
      </c>
      <c r="T953" t="s">
        <v>314</v>
      </c>
      <c r="U953" t="s">
        <v>315</v>
      </c>
      <c r="X953">
        <v>1</v>
      </c>
      <c r="Y953">
        <v>0</v>
      </c>
      <c r="Z953">
        <v>0</v>
      </c>
      <c r="AA953">
        <v>0</v>
      </c>
      <c r="AB953">
        <v>180000</v>
      </c>
      <c r="AC953" t="s">
        <v>47</v>
      </c>
      <c r="AD953">
        <f>+VLOOKUP(T953,items!$A$2:$D$1255,4,0)</f>
        <v>0</v>
      </c>
      <c r="AE953">
        <f>+VLOOKUP(T953,Tabla1[],5,0)</f>
        <v>0</v>
      </c>
      <c r="AF953">
        <f t="shared" si="14"/>
        <v>8</v>
      </c>
    </row>
    <row r="954" spans="1:32" x14ac:dyDescent="0.25">
      <c r="A954">
        <v>94077</v>
      </c>
      <c r="B954" t="s">
        <v>2424</v>
      </c>
      <c r="C954" t="s">
        <v>75</v>
      </c>
      <c r="D954">
        <v>0</v>
      </c>
      <c r="F954" t="s">
        <v>175</v>
      </c>
      <c r="G954" t="s">
        <v>581</v>
      </c>
      <c r="H954" t="s">
        <v>2425</v>
      </c>
      <c r="I954" t="s">
        <v>37</v>
      </c>
      <c r="J954" t="s">
        <v>2426</v>
      </c>
      <c r="K954" t="s">
        <v>2427</v>
      </c>
      <c r="L954" t="s">
        <v>37</v>
      </c>
      <c r="M954" t="s">
        <v>357</v>
      </c>
      <c r="N954" t="s">
        <v>357</v>
      </c>
      <c r="O954" t="s">
        <v>363</v>
      </c>
      <c r="P954" t="s">
        <v>836</v>
      </c>
      <c r="Q954" t="s">
        <v>836</v>
      </c>
      <c r="R954" t="s">
        <v>43</v>
      </c>
      <c r="S954" t="s">
        <v>108</v>
      </c>
      <c r="T954" t="s">
        <v>1020</v>
      </c>
      <c r="U954" t="s">
        <v>1021</v>
      </c>
      <c r="X954">
        <v>1</v>
      </c>
      <c r="Y954">
        <v>0</v>
      </c>
      <c r="Z954">
        <v>0</v>
      </c>
      <c r="AA954">
        <v>0</v>
      </c>
      <c r="AB954">
        <v>216000</v>
      </c>
      <c r="AC954" t="s">
        <v>47</v>
      </c>
      <c r="AD954">
        <f>+VLOOKUP(T954,items!$A$2:$D$1255,4,0)</f>
        <v>0</v>
      </c>
      <c r="AE954">
        <f>+VLOOKUP(T954,Tabla1[],5,0)</f>
        <v>0</v>
      </c>
      <c r="AF954">
        <f t="shared" si="14"/>
        <v>6</v>
      </c>
    </row>
    <row r="955" spans="1:32" x14ac:dyDescent="0.25">
      <c r="A955">
        <v>94085</v>
      </c>
      <c r="B955" t="s">
        <v>1961</v>
      </c>
      <c r="C955" t="s">
        <v>75</v>
      </c>
      <c r="D955">
        <v>0</v>
      </c>
      <c r="F955" t="s">
        <v>526</v>
      </c>
      <c r="G955" t="s">
        <v>526</v>
      </c>
      <c r="H955" t="s">
        <v>2428</v>
      </c>
      <c r="I955" t="s">
        <v>37</v>
      </c>
      <c r="J955" t="s">
        <v>2429</v>
      </c>
      <c r="K955" t="s">
        <v>2430</v>
      </c>
      <c r="L955" t="s">
        <v>37</v>
      </c>
      <c r="M955" t="s">
        <v>294</v>
      </c>
      <c r="N955" t="s">
        <v>294</v>
      </c>
      <c r="O955" t="s">
        <v>656</v>
      </c>
      <c r="P955" t="s">
        <v>502</v>
      </c>
      <c r="Q955" t="s">
        <v>502</v>
      </c>
      <c r="R955" t="s">
        <v>43</v>
      </c>
      <c r="S955" t="s">
        <v>164</v>
      </c>
      <c r="T955" t="s">
        <v>1965</v>
      </c>
      <c r="U955" t="s">
        <v>1966</v>
      </c>
      <c r="X955">
        <v>8</v>
      </c>
      <c r="Y955">
        <v>0</v>
      </c>
      <c r="Z955">
        <v>0</v>
      </c>
      <c r="AA955">
        <v>0</v>
      </c>
      <c r="AB955">
        <v>1040000</v>
      </c>
      <c r="AC955" t="s">
        <v>47</v>
      </c>
      <c r="AD955">
        <f>+VLOOKUP(T955,items!$A$2:$D$1255,4,0)</f>
        <v>0</v>
      </c>
      <c r="AE955">
        <f>+VLOOKUP(T955,Tabla1[],5,0)</f>
        <v>0</v>
      </c>
      <c r="AF955">
        <f t="shared" si="14"/>
        <v>6</v>
      </c>
    </row>
    <row r="956" spans="1:32" x14ac:dyDescent="0.25">
      <c r="A956">
        <v>94085</v>
      </c>
      <c r="B956" t="s">
        <v>1961</v>
      </c>
      <c r="C956" t="s">
        <v>75</v>
      </c>
      <c r="D956">
        <v>0</v>
      </c>
      <c r="F956" t="s">
        <v>526</v>
      </c>
      <c r="G956" t="s">
        <v>526</v>
      </c>
      <c r="H956" t="s">
        <v>2428</v>
      </c>
      <c r="I956" t="s">
        <v>37</v>
      </c>
      <c r="J956" t="s">
        <v>2429</v>
      </c>
      <c r="K956" t="s">
        <v>2430</v>
      </c>
      <c r="L956" t="s">
        <v>37</v>
      </c>
      <c r="M956" t="s">
        <v>294</v>
      </c>
      <c r="N956" t="s">
        <v>294</v>
      </c>
      <c r="O956" t="s">
        <v>656</v>
      </c>
      <c r="P956" t="s">
        <v>502</v>
      </c>
      <c r="Q956" t="s">
        <v>502</v>
      </c>
      <c r="R956" t="s">
        <v>43</v>
      </c>
      <c r="S956" t="s">
        <v>164</v>
      </c>
      <c r="T956" t="s">
        <v>2431</v>
      </c>
      <c r="U956" t="s">
        <v>2432</v>
      </c>
      <c r="X956">
        <v>1</v>
      </c>
      <c r="Y956">
        <v>0</v>
      </c>
      <c r="Z956">
        <v>0</v>
      </c>
      <c r="AA956">
        <v>0</v>
      </c>
      <c r="AB956">
        <v>248740</v>
      </c>
      <c r="AC956" t="s">
        <v>47</v>
      </c>
      <c r="AD956">
        <f>+VLOOKUP(T956,items!$A$2:$D$1255,4,0)</f>
        <v>0</v>
      </c>
      <c r="AE956">
        <f>+VLOOKUP(T956,Tabla1[],5,0)</f>
        <v>0</v>
      </c>
      <c r="AF956">
        <f t="shared" si="14"/>
        <v>6</v>
      </c>
    </row>
    <row r="957" spans="1:32" x14ac:dyDescent="0.25">
      <c r="A957">
        <v>94095</v>
      </c>
      <c r="B957" t="s">
        <v>1833</v>
      </c>
      <c r="C957" t="s">
        <v>75</v>
      </c>
      <c r="D957">
        <v>0</v>
      </c>
      <c r="F957" t="s">
        <v>526</v>
      </c>
      <c r="G957" t="s">
        <v>526</v>
      </c>
      <c r="H957" t="s">
        <v>2433</v>
      </c>
      <c r="I957" t="s">
        <v>37</v>
      </c>
      <c r="J957" t="s">
        <v>2434</v>
      </c>
      <c r="K957" t="s">
        <v>2435</v>
      </c>
      <c r="L957" t="s">
        <v>37</v>
      </c>
      <c r="M957" t="s">
        <v>294</v>
      </c>
      <c r="N957" t="s">
        <v>294</v>
      </c>
      <c r="O957" t="s">
        <v>656</v>
      </c>
      <c r="P957" t="s">
        <v>502</v>
      </c>
      <c r="Q957" t="s">
        <v>502</v>
      </c>
      <c r="R957" t="s">
        <v>43</v>
      </c>
      <c r="S957" t="s">
        <v>164</v>
      </c>
      <c r="T957" t="s">
        <v>1624</v>
      </c>
      <c r="U957" t="s">
        <v>828</v>
      </c>
      <c r="X957">
        <v>12</v>
      </c>
      <c r="Y957">
        <v>0</v>
      </c>
      <c r="Z957">
        <v>0</v>
      </c>
      <c r="AA957">
        <v>0</v>
      </c>
      <c r="AB957">
        <v>631200</v>
      </c>
      <c r="AC957" t="s">
        <v>47</v>
      </c>
      <c r="AD957">
        <f>+VLOOKUP(T957,items!$A$2:$D$1255,4,0)</f>
        <v>0</v>
      </c>
      <c r="AE957">
        <f>+VLOOKUP(T957,Tabla1[],5,0)</f>
        <v>0</v>
      </c>
      <c r="AF957">
        <f t="shared" si="14"/>
        <v>6</v>
      </c>
    </row>
    <row r="958" spans="1:32" x14ac:dyDescent="0.25">
      <c r="A958">
        <v>94095</v>
      </c>
      <c r="B958" t="s">
        <v>1833</v>
      </c>
      <c r="C958" t="s">
        <v>75</v>
      </c>
      <c r="D958">
        <v>0</v>
      </c>
      <c r="F958" t="s">
        <v>526</v>
      </c>
      <c r="G958" t="s">
        <v>526</v>
      </c>
      <c r="H958" t="s">
        <v>2433</v>
      </c>
      <c r="I958" t="s">
        <v>37</v>
      </c>
      <c r="J958" t="s">
        <v>2434</v>
      </c>
      <c r="K958" t="s">
        <v>2435</v>
      </c>
      <c r="L958" t="s">
        <v>37</v>
      </c>
      <c r="M958" t="s">
        <v>294</v>
      </c>
      <c r="N958" t="s">
        <v>294</v>
      </c>
      <c r="O958" t="s">
        <v>656</v>
      </c>
      <c r="P958" t="s">
        <v>502</v>
      </c>
      <c r="Q958" t="s">
        <v>502</v>
      </c>
      <c r="R958" t="s">
        <v>43</v>
      </c>
      <c r="S958" t="s">
        <v>164</v>
      </c>
      <c r="T958" t="s">
        <v>2431</v>
      </c>
      <c r="U958" t="s">
        <v>2432</v>
      </c>
      <c r="X958">
        <v>4</v>
      </c>
      <c r="Y958">
        <v>0</v>
      </c>
      <c r="Z958">
        <v>0</v>
      </c>
      <c r="AA958">
        <v>0</v>
      </c>
      <c r="AB958">
        <v>994956</v>
      </c>
      <c r="AC958" t="s">
        <v>47</v>
      </c>
      <c r="AD958">
        <f>+VLOOKUP(T958,items!$A$2:$D$1255,4,0)</f>
        <v>0</v>
      </c>
      <c r="AE958">
        <f>+VLOOKUP(T958,Tabla1[],5,0)</f>
        <v>0</v>
      </c>
      <c r="AF958">
        <f t="shared" si="14"/>
        <v>6</v>
      </c>
    </row>
    <row r="959" spans="1:32" x14ac:dyDescent="0.25">
      <c r="A959">
        <v>94096</v>
      </c>
      <c r="B959" t="s">
        <v>2436</v>
      </c>
      <c r="C959" t="s">
        <v>75</v>
      </c>
      <c r="D959">
        <v>0</v>
      </c>
      <c r="F959" t="s">
        <v>526</v>
      </c>
      <c r="G959" t="s">
        <v>526</v>
      </c>
      <c r="H959" t="s">
        <v>2437</v>
      </c>
      <c r="I959" t="s">
        <v>37</v>
      </c>
      <c r="J959" t="s">
        <v>2438</v>
      </c>
      <c r="K959" t="s">
        <v>2439</v>
      </c>
      <c r="L959" t="s">
        <v>37</v>
      </c>
      <c r="M959" t="s">
        <v>294</v>
      </c>
      <c r="N959" t="s">
        <v>294</v>
      </c>
      <c r="O959" t="s">
        <v>656</v>
      </c>
      <c r="P959" t="s">
        <v>502</v>
      </c>
      <c r="Q959" t="s">
        <v>502</v>
      </c>
      <c r="R959" t="s">
        <v>43</v>
      </c>
      <c r="S959" t="s">
        <v>164</v>
      </c>
      <c r="T959" t="s">
        <v>1290</v>
      </c>
      <c r="U959" t="s">
        <v>1291</v>
      </c>
      <c r="X959">
        <v>1</v>
      </c>
      <c r="Y959">
        <v>0</v>
      </c>
      <c r="Z959">
        <v>0</v>
      </c>
      <c r="AA959">
        <v>0</v>
      </c>
      <c r="AB959">
        <v>67227</v>
      </c>
      <c r="AC959" t="s">
        <v>47</v>
      </c>
      <c r="AD959">
        <f>+VLOOKUP(T959,items!$A$2:$D$1255,4,0)</f>
        <v>0</v>
      </c>
      <c r="AE959">
        <f>+VLOOKUP(T959,Tabla1[],5,0)</f>
        <v>0</v>
      </c>
      <c r="AF959">
        <f t="shared" si="14"/>
        <v>6</v>
      </c>
    </row>
    <row r="960" spans="1:32" x14ac:dyDescent="0.25">
      <c r="A960">
        <v>94097</v>
      </c>
      <c r="B960" t="s">
        <v>2440</v>
      </c>
      <c r="C960" t="s">
        <v>75</v>
      </c>
      <c r="D960">
        <v>0</v>
      </c>
      <c r="F960" t="s">
        <v>526</v>
      </c>
      <c r="G960" t="s">
        <v>526</v>
      </c>
      <c r="H960" t="s">
        <v>2441</v>
      </c>
      <c r="I960" t="s">
        <v>37</v>
      </c>
      <c r="J960" t="s">
        <v>2442</v>
      </c>
      <c r="K960" t="s">
        <v>2443</v>
      </c>
      <c r="L960" t="s">
        <v>37</v>
      </c>
      <c r="M960" t="s">
        <v>1057</v>
      </c>
      <c r="N960" t="s">
        <v>1057</v>
      </c>
      <c r="O960" t="s">
        <v>502</v>
      </c>
      <c r="P960" t="s">
        <v>852</v>
      </c>
      <c r="Q960" t="s">
        <v>852</v>
      </c>
      <c r="R960" t="s">
        <v>127</v>
      </c>
      <c r="S960" t="s">
        <v>128</v>
      </c>
      <c r="T960" t="s">
        <v>1375</v>
      </c>
      <c r="U960" t="s">
        <v>1376</v>
      </c>
      <c r="X960">
        <v>1</v>
      </c>
      <c r="Y960">
        <v>0</v>
      </c>
      <c r="Z960">
        <v>0</v>
      </c>
      <c r="AA960">
        <v>0</v>
      </c>
      <c r="AB960">
        <v>0</v>
      </c>
      <c r="AC960" t="s">
        <v>47</v>
      </c>
      <c r="AD960">
        <f>+VLOOKUP(T960,items!$A$2:$D$1255,4,0)</f>
        <v>0</v>
      </c>
      <c r="AE960">
        <f>+VLOOKUP(T960,Tabla1[],5,0)</f>
        <v>0</v>
      </c>
      <c r="AF960">
        <f t="shared" si="14"/>
        <v>6</v>
      </c>
    </row>
    <row r="961" spans="1:32" x14ac:dyDescent="0.25">
      <c r="A961">
        <v>94098</v>
      </c>
      <c r="B961" t="s">
        <v>2444</v>
      </c>
      <c r="C961" t="s">
        <v>75</v>
      </c>
      <c r="D961">
        <v>0</v>
      </c>
      <c r="F961" t="s">
        <v>526</v>
      </c>
      <c r="G961" t="s">
        <v>294</v>
      </c>
      <c r="H961" t="s">
        <v>2445</v>
      </c>
      <c r="I961" t="s">
        <v>37</v>
      </c>
      <c r="J961" t="s">
        <v>2446</v>
      </c>
      <c r="K961" t="s">
        <v>2447</v>
      </c>
      <c r="L961" t="s">
        <v>37</v>
      </c>
      <c r="M961" t="s">
        <v>1057</v>
      </c>
      <c r="N961" t="s">
        <v>1057</v>
      </c>
      <c r="O961" t="s">
        <v>502</v>
      </c>
      <c r="P961" t="s">
        <v>852</v>
      </c>
      <c r="Q961" t="s">
        <v>852</v>
      </c>
      <c r="R961" t="s">
        <v>43</v>
      </c>
      <c r="S961" t="s">
        <v>164</v>
      </c>
      <c r="T961" t="s">
        <v>1694</v>
      </c>
      <c r="U961" t="s">
        <v>1168</v>
      </c>
      <c r="X961">
        <v>8.5</v>
      </c>
      <c r="Y961">
        <v>0</v>
      </c>
      <c r="Z961">
        <v>0</v>
      </c>
      <c r="AA961">
        <v>0</v>
      </c>
      <c r="AB961">
        <v>447100</v>
      </c>
      <c r="AC961" t="s">
        <v>47</v>
      </c>
      <c r="AD961">
        <f>+VLOOKUP(T961,items!$A$2:$D$1255,4,0)</f>
        <v>0</v>
      </c>
      <c r="AE961">
        <f>+VLOOKUP(T961,Tabla1[],5,0)</f>
        <v>0</v>
      </c>
      <c r="AF961">
        <f t="shared" si="14"/>
        <v>6</v>
      </c>
    </row>
    <row r="962" spans="1:32" x14ac:dyDescent="0.25">
      <c r="A962">
        <v>94101</v>
      </c>
      <c r="B962" t="s">
        <v>1003</v>
      </c>
      <c r="C962" t="s">
        <v>75</v>
      </c>
      <c r="D962">
        <v>0</v>
      </c>
      <c r="F962" t="s">
        <v>526</v>
      </c>
      <c r="G962" t="s">
        <v>656</v>
      </c>
      <c r="H962" t="s">
        <v>2448</v>
      </c>
      <c r="I962" t="s">
        <v>37</v>
      </c>
      <c r="J962" t="s">
        <v>2449</v>
      </c>
      <c r="K962" t="s">
        <v>2450</v>
      </c>
      <c r="L962" t="s">
        <v>37</v>
      </c>
      <c r="M962" t="s">
        <v>852</v>
      </c>
      <c r="N962" t="s">
        <v>852</v>
      </c>
      <c r="O962" t="s">
        <v>399</v>
      </c>
      <c r="P962" t="s">
        <v>460</v>
      </c>
      <c r="Q962" t="s">
        <v>460</v>
      </c>
      <c r="R962" t="s">
        <v>127</v>
      </c>
      <c r="S962" t="s">
        <v>64</v>
      </c>
      <c r="T962" t="s">
        <v>388</v>
      </c>
      <c r="U962" t="s">
        <v>389</v>
      </c>
      <c r="X962">
        <v>72</v>
      </c>
      <c r="Y962">
        <v>0</v>
      </c>
      <c r="Z962">
        <v>0</v>
      </c>
      <c r="AA962">
        <v>0</v>
      </c>
      <c r="AB962">
        <v>0</v>
      </c>
      <c r="AC962" t="s">
        <v>47</v>
      </c>
      <c r="AD962">
        <f>+VLOOKUP(T962,items!$A$2:$D$1255,4,0)</f>
        <v>0</v>
      </c>
      <c r="AE962">
        <f>+VLOOKUP(T962,Tabla1[],5,0)</f>
        <v>0</v>
      </c>
      <c r="AF962">
        <f t="shared" ref="AF962:AF1025" si="15">+MONTH(O962)</f>
        <v>6</v>
      </c>
    </row>
    <row r="963" spans="1:32" x14ac:dyDescent="0.25">
      <c r="A963">
        <v>94110</v>
      </c>
      <c r="B963" t="s">
        <v>2451</v>
      </c>
      <c r="C963" t="s">
        <v>33</v>
      </c>
      <c r="D963">
        <v>0</v>
      </c>
      <c r="F963" t="s">
        <v>526</v>
      </c>
      <c r="G963" t="s">
        <v>227</v>
      </c>
      <c r="H963" t="s">
        <v>2452</v>
      </c>
      <c r="I963" t="s">
        <v>2453</v>
      </c>
      <c r="J963" t="s">
        <v>2454</v>
      </c>
      <c r="K963" t="s">
        <v>2455</v>
      </c>
      <c r="L963" t="s">
        <v>2456</v>
      </c>
      <c r="M963" t="s">
        <v>324</v>
      </c>
      <c r="N963" t="s">
        <v>408</v>
      </c>
      <c r="O963" t="s">
        <v>1072</v>
      </c>
      <c r="P963" t="s">
        <v>1931</v>
      </c>
      <c r="Q963" t="s">
        <v>253</v>
      </c>
      <c r="R963" t="s">
        <v>127</v>
      </c>
      <c r="S963" t="s">
        <v>44</v>
      </c>
      <c r="T963" t="s">
        <v>2457</v>
      </c>
      <c r="U963" t="s">
        <v>2458</v>
      </c>
      <c r="V963" t="s">
        <v>688</v>
      </c>
      <c r="X963">
        <v>2</v>
      </c>
      <c r="Y963">
        <v>0</v>
      </c>
      <c r="Z963">
        <v>0</v>
      </c>
      <c r="AA963">
        <v>0</v>
      </c>
      <c r="AB963">
        <v>3538268</v>
      </c>
      <c r="AC963" t="s">
        <v>47</v>
      </c>
      <c r="AD963">
        <f>+VLOOKUP(T963,items!$A$2:$D$1255,4,0)</f>
        <v>0</v>
      </c>
      <c r="AE963">
        <f>+VLOOKUP(T963,Tabla1[],5,0)</f>
        <v>0</v>
      </c>
      <c r="AF963">
        <f t="shared" si="15"/>
        <v>8</v>
      </c>
    </row>
    <row r="964" spans="1:32" x14ac:dyDescent="0.25">
      <c r="A964">
        <v>94110</v>
      </c>
      <c r="B964" t="s">
        <v>2451</v>
      </c>
      <c r="C964" t="s">
        <v>33</v>
      </c>
      <c r="D964">
        <v>0</v>
      </c>
      <c r="F964" t="s">
        <v>526</v>
      </c>
      <c r="G964" t="s">
        <v>227</v>
      </c>
      <c r="H964" t="s">
        <v>2452</v>
      </c>
      <c r="I964" t="s">
        <v>2453</v>
      </c>
      <c r="J964" t="s">
        <v>2454</v>
      </c>
      <c r="K964" t="s">
        <v>2455</v>
      </c>
      <c r="L964" t="s">
        <v>2456</v>
      </c>
      <c r="M964" t="s">
        <v>324</v>
      </c>
      <c r="N964" t="s">
        <v>408</v>
      </c>
      <c r="O964" t="s">
        <v>1072</v>
      </c>
      <c r="P964" t="s">
        <v>1931</v>
      </c>
      <c r="Q964" t="s">
        <v>253</v>
      </c>
      <c r="R964" t="s">
        <v>127</v>
      </c>
      <c r="S964" t="s">
        <v>44</v>
      </c>
      <c r="T964" t="s">
        <v>689</v>
      </c>
      <c r="U964" t="s">
        <v>690</v>
      </c>
      <c r="X964">
        <v>4</v>
      </c>
      <c r="Y964">
        <v>900</v>
      </c>
      <c r="Z964">
        <v>400</v>
      </c>
      <c r="AA964">
        <v>0</v>
      </c>
      <c r="AB964">
        <v>475020</v>
      </c>
      <c r="AC964" t="s">
        <v>47</v>
      </c>
      <c r="AD964">
        <f>+VLOOKUP(T964,items!$A$2:$D$1255,4,0)</f>
        <v>0</v>
      </c>
      <c r="AE964">
        <f>+VLOOKUP(T964,Tabla1[],5,0)</f>
        <v>0</v>
      </c>
      <c r="AF964">
        <f t="shared" si="15"/>
        <v>8</v>
      </c>
    </row>
    <row r="965" spans="1:32" x14ac:dyDescent="0.25">
      <c r="A965">
        <v>94120</v>
      </c>
      <c r="B965" t="s">
        <v>2459</v>
      </c>
      <c r="C965" t="s">
        <v>75</v>
      </c>
      <c r="D965">
        <v>0</v>
      </c>
      <c r="F965" t="s">
        <v>294</v>
      </c>
      <c r="G965" t="s">
        <v>294</v>
      </c>
      <c r="H965" t="s">
        <v>2460</v>
      </c>
      <c r="I965" t="s">
        <v>2461</v>
      </c>
      <c r="J965" t="s">
        <v>2462</v>
      </c>
      <c r="K965" t="s">
        <v>2463</v>
      </c>
      <c r="L965" t="s">
        <v>2464</v>
      </c>
      <c r="M965" t="s">
        <v>656</v>
      </c>
      <c r="N965" t="s">
        <v>862</v>
      </c>
      <c r="O965" t="s">
        <v>223</v>
      </c>
      <c r="P965" t="s">
        <v>461</v>
      </c>
      <c r="Q965" t="s">
        <v>324</v>
      </c>
      <c r="R965" t="s">
        <v>63</v>
      </c>
      <c r="S965" t="s">
        <v>88</v>
      </c>
      <c r="T965" t="s">
        <v>347</v>
      </c>
      <c r="U965" t="s">
        <v>348</v>
      </c>
      <c r="W965" t="s">
        <v>114</v>
      </c>
      <c r="X965">
        <v>1</v>
      </c>
      <c r="Y965">
        <v>8000</v>
      </c>
      <c r="Z965">
        <v>0</v>
      </c>
      <c r="AA965">
        <v>0</v>
      </c>
      <c r="AB965">
        <v>960717</v>
      </c>
      <c r="AC965" t="s">
        <v>47</v>
      </c>
      <c r="AD965">
        <f>+VLOOKUP(T965,items!$A$2:$D$1255,4,0)</f>
        <v>0</v>
      </c>
      <c r="AE965">
        <f>+VLOOKUP(T965,Tabla1[],5,0)</f>
        <v>0</v>
      </c>
      <c r="AF965">
        <f t="shared" si="15"/>
        <v>6</v>
      </c>
    </row>
    <row r="966" spans="1:32" x14ac:dyDescent="0.25">
      <c r="A966">
        <v>94120</v>
      </c>
      <c r="B966" t="s">
        <v>2459</v>
      </c>
      <c r="C966" t="s">
        <v>75</v>
      </c>
      <c r="D966">
        <v>0</v>
      </c>
      <c r="F966" t="s">
        <v>294</v>
      </c>
      <c r="G966" t="s">
        <v>294</v>
      </c>
      <c r="H966" t="s">
        <v>2460</v>
      </c>
      <c r="I966" t="s">
        <v>2461</v>
      </c>
      <c r="J966" t="s">
        <v>2462</v>
      </c>
      <c r="K966" t="s">
        <v>2463</v>
      </c>
      <c r="L966" t="s">
        <v>2464</v>
      </c>
      <c r="M966" t="s">
        <v>656</v>
      </c>
      <c r="N966" t="s">
        <v>862</v>
      </c>
      <c r="O966" t="s">
        <v>223</v>
      </c>
      <c r="P966" t="s">
        <v>461</v>
      </c>
      <c r="Q966" t="s">
        <v>324</v>
      </c>
      <c r="R966" t="s">
        <v>63</v>
      </c>
      <c r="S966" t="s">
        <v>88</v>
      </c>
      <c r="T966" t="s">
        <v>576</v>
      </c>
      <c r="U966" t="s">
        <v>577</v>
      </c>
      <c r="W966" t="s">
        <v>114</v>
      </c>
      <c r="X966">
        <v>6</v>
      </c>
      <c r="Y966">
        <v>0</v>
      </c>
      <c r="Z966">
        <v>0</v>
      </c>
      <c r="AA966">
        <v>0</v>
      </c>
      <c r="AB966">
        <v>653046</v>
      </c>
      <c r="AC966" t="s">
        <v>47</v>
      </c>
      <c r="AD966">
        <f>+VLOOKUP(T966,items!$A$2:$D$1255,4,0)</f>
        <v>0</v>
      </c>
      <c r="AE966">
        <f>+VLOOKUP(T966,Tabla1[],5,0)</f>
        <v>0</v>
      </c>
      <c r="AF966">
        <f t="shared" si="15"/>
        <v>6</v>
      </c>
    </row>
    <row r="967" spans="1:32" x14ac:dyDescent="0.25">
      <c r="A967">
        <v>94120</v>
      </c>
      <c r="B967" t="s">
        <v>2459</v>
      </c>
      <c r="C967" t="s">
        <v>75</v>
      </c>
      <c r="D967">
        <v>0</v>
      </c>
      <c r="F967" t="s">
        <v>294</v>
      </c>
      <c r="G967" t="s">
        <v>294</v>
      </c>
      <c r="H967" t="s">
        <v>2460</v>
      </c>
      <c r="I967" t="s">
        <v>2461</v>
      </c>
      <c r="J967" t="s">
        <v>2462</v>
      </c>
      <c r="K967" t="s">
        <v>2463</v>
      </c>
      <c r="L967" t="s">
        <v>2464</v>
      </c>
      <c r="M967" t="s">
        <v>656</v>
      </c>
      <c r="N967" t="s">
        <v>862</v>
      </c>
      <c r="O967" t="s">
        <v>223</v>
      </c>
      <c r="P967" t="s">
        <v>461</v>
      </c>
      <c r="Q967" t="s">
        <v>324</v>
      </c>
      <c r="R967" t="s">
        <v>63</v>
      </c>
      <c r="S967" t="s">
        <v>88</v>
      </c>
      <c r="T967" t="s">
        <v>94</v>
      </c>
      <c r="U967" t="s">
        <v>95</v>
      </c>
      <c r="X967">
        <v>1</v>
      </c>
      <c r="Y967">
        <v>0</v>
      </c>
      <c r="Z967">
        <v>0</v>
      </c>
      <c r="AA967">
        <v>0</v>
      </c>
      <c r="AB967">
        <v>500000</v>
      </c>
      <c r="AC967" t="s">
        <v>47</v>
      </c>
      <c r="AD967" t="e">
        <f>+VLOOKUP(T967,items!$A$2:$D$1255,4,0)</f>
        <v>#N/A</v>
      </c>
      <c r="AE967" t="e">
        <f>+VLOOKUP(T967,Tabla1[],5,0)</f>
        <v>#N/A</v>
      </c>
      <c r="AF967">
        <f t="shared" si="15"/>
        <v>6</v>
      </c>
    </row>
    <row r="968" spans="1:32" x14ac:dyDescent="0.25">
      <c r="A968">
        <v>94120</v>
      </c>
      <c r="B968" t="s">
        <v>2459</v>
      </c>
      <c r="C968" t="s">
        <v>75</v>
      </c>
      <c r="D968">
        <v>0</v>
      </c>
      <c r="F968" t="s">
        <v>294</v>
      </c>
      <c r="G968" t="s">
        <v>294</v>
      </c>
      <c r="H968" t="s">
        <v>2460</v>
      </c>
      <c r="I968" t="s">
        <v>2461</v>
      </c>
      <c r="J968" t="s">
        <v>2462</v>
      </c>
      <c r="K968" t="s">
        <v>2463</v>
      </c>
      <c r="L968" t="s">
        <v>2464</v>
      </c>
      <c r="M968" t="s">
        <v>656</v>
      </c>
      <c r="N968" t="s">
        <v>862</v>
      </c>
      <c r="O968" t="s">
        <v>223</v>
      </c>
      <c r="P968" t="s">
        <v>461</v>
      </c>
      <c r="Q968" t="s">
        <v>324</v>
      </c>
      <c r="R968" t="s">
        <v>63</v>
      </c>
      <c r="S968" t="s">
        <v>88</v>
      </c>
      <c r="T968" t="s">
        <v>2103</v>
      </c>
      <c r="U968" t="s">
        <v>2104</v>
      </c>
      <c r="V968" t="s">
        <v>958</v>
      </c>
      <c r="W968" t="s">
        <v>114</v>
      </c>
      <c r="X968">
        <v>1</v>
      </c>
      <c r="Y968">
        <v>8000</v>
      </c>
      <c r="Z968">
        <v>0</v>
      </c>
      <c r="AA968">
        <v>3000</v>
      </c>
      <c r="AB968">
        <v>13443118</v>
      </c>
      <c r="AC968" t="s">
        <v>47</v>
      </c>
      <c r="AD968" t="str">
        <f>+VLOOKUP(T968,items!$A$2:$D$1255,4,0)</f>
        <v>SOMBRALINA</v>
      </c>
      <c r="AE968" t="str">
        <f>+VLOOKUP(T968,Tabla1[],5,0)</f>
        <v>ELECTRICA-MANUAL</v>
      </c>
      <c r="AF968">
        <f t="shared" si="15"/>
        <v>6</v>
      </c>
    </row>
    <row r="969" spans="1:32" x14ac:dyDescent="0.25">
      <c r="A969">
        <v>94120</v>
      </c>
      <c r="B969" t="s">
        <v>2459</v>
      </c>
      <c r="C969" t="s">
        <v>75</v>
      </c>
      <c r="D969">
        <v>0</v>
      </c>
      <c r="F969" t="s">
        <v>294</v>
      </c>
      <c r="G969" t="s">
        <v>294</v>
      </c>
      <c r="H969" t="s">
        <v>2460</v>
      </c>
      <c r="I969" t="s">
        <v>2461</v>
      </c>
      <c r="J969" t="s">
        <v>2462</v>
      </c>
      <c r="K969" t="s">
        <v>2463</v>
      </c>
      <c r="L969" t="s">
        <v>2464</v>
      </c>
      <c r="M969" t="s">
        <v>656</v>
      </c>
      <c r="N969" t="s">
        <v>862</v>
      </c>
      <c r="O969" t="s">
        <v>223</v>
      </c>
      <c r="P969" t="s">
        <v>461</v>
      </c>
      <c r="Q969" t="s">
        <v>324</v>
      </c>
      <c r="R969" t="s">
        <v>63</v>
      </c>
      <c r="S969" t="s">
        <v>88</v>
      </c>
      <c r="T969" t="s">
        <v>1096</v>
      </c>
      <c r="U969" t="s">
        <v>1097</v>
      </c>
      <c r="X969">
        <v>1</v>
      </c>
      <c r="Y969">
        <v>0</v>
      </c>
      <c r="Z969">
        <v>0</v>
      </c>
      <c r="AA969">
        <v>0</v>
      </c>
      <c r="AB969">
        <v>300000</v>
      </c>
      <c r="AC969" t="s">
        <v>47</v>
      </c>
      <c r="AD969" t="e">
        <f>+VLOOKUP(T969,items!$A$2:$D$1255,4,0)</f>
        <v>#N/A</v>
      </c>
      <c r="AE969" t="e">
        <f>+VLOOKUP(T969,Tabla1[],5,0)</f>
        <v>#N/A</v>
      </c>
      <c r="AF969">
        <f t="shared" si="15"/>
        <v>6</v>
      </c>
    </row>
    <row r="970" spans="1:32" x14ac:dyDescent="0.25">
      <c r="A970">
        <v>94124</v>
      </c>
      <c r="B970" t="s">
        <v>2465</v>
      </c>
      <c r="C970" t="s">
        <v>75</v>
      </c>
      <c r="D970">
        <v>0</v>
      </c>
      <c r="F970" t="s">
        <v>294</v>
      </c>
      <c r="G970" t="s">
        <v>223</v>
      </c>
      <c r="H970" t="s">
        <v>2466</v>
      </c>
      <c r="I970" t="s">
        <v>2467</v>
      </c>
      <c r="J970" t="s">
        <v>2468</v>
      </c>
      <c r="K970" t="s">
        <v>2469</v>
      </c>
      <c r="L970" t="s">
        <v>2470</v>
      </c>
      <c r="M970" t="s">
        <v>461</v>
      </c>
      <c r="N970" t="s">
        <v>1514</v>
      </c>
      <c r="O970" t="s">
        <v>658</v>
      </c>
      <c r="P970" t="s">
        <v>1261</v>
      </c>
      <c r="Q970" t="s">
        <v>365</v>
      </c>
      <c r="R970" t="s">
        <v>63</v>
      </c>
      <c r="S970" t="s">
        <v>256</v>
      </c>
      <c r="T970" t="s">
        <v>347</v>
      </c>
      <c r="U970" t="s">
        <v>348</v>
      </c>
      <c r="W970" t="s">
        <v>114</v>
      </c>
      <c r="X970">
        <v>1</v>
      </c>
      <c r="Y970">
        <v>13300</v>
      </c>
      <c r="Z970">
        <v>0</v>
      </c>
      <c r="AA970">
        <v>0</v>
      </c>
      <c r="AB970">
        <v>1454800</v>
      </c>
      <c r="AC970" t="s">
        <v>47</v>
      </c>
      <c r="AD970">
        <f>+VLOOKUP(T970,items!$A$2:$D$1255,4,0)</f>
        <v>0</v>
      </c>
      <c r="AE970">
        <f>+VLOOKUP(T970,Tabla1[],5,0)</f>
        <v>0</v>
      </c>
      <c r="AF970">
        <f t="shared" si="15"/>
        <v>7</v>
      </c>
    </row>
    <row r="971" spans="1:32" x14ac:dyDescent="0.25">
      <c r="A971">
        <v>94124</v>
      </c>
      <c r="B971" t="s">
        <v>2465</v>
      </c>
      <c r="C971" t="s">
        <v>75</v>
      </c>
      <c r="D971">
        <v>0</v>
      </c>
      <c r="F971" t="s">
        <v>294</v>
      </c>
      <c r="G971" t="s">
        <v>223</v>
      </c>
      <c r="H971" t="s">
        <v>2466</v>
      </c>
      <c r="I971" t="s">
        <v>2467</v>
      </c>
      <c r="J971" t="s">
        <v>2468</v>
      </c>
      <c r="K971" t="s">
        <v>2469</v>
      </c>
      <c r="L971" t="s">
        <v>2470</v>
      </c>
      <c r="M971" t="s">
        <v>461</v>
      </c>
      <c r="N971" t="s">
        <v>1514</v>
      </c>
      <c r="O971" t="s">
        <v>658</v>
      </c>
      <c r="P971" t="s">
        <v>1261</v>
      </c>
      <c r="Q971" t="s">
        <v>365</v>
      </c>
      <c r="R971" t="s">
        <v>63</v>
      </c>
      <c r="S971" t="s">
        <v>256</v>
      </c>
      <c r="T971" t="s">
        <v>1449</v>
      </c>
      <c r="U971" t="s">
        <v>1450</v>
      </c>
      <c r="V971" t="s">
        <v>244</v>
      </c>
      <c r="W971" t="s">
        <v>114</v>
      </c>
      <c r="X971">
        <v>1</v>
      </c>
      <c r="Y971">
        <v>8430</v>
      </c>
      <c r="Z971">
        <v>0</v>
      </c>
      <c r="AA971">
        <v>5470</v>
      </c>
      <c r="AB971">
        <v>16877820</v>
      </c>
      <c r="AC971" t="s">
        <v>47</v>
      </c>
      <c r="AD971" t="str">
        <f>+VLOOKUP(T971,items!$A$2:$D$1255,4,0)</f>
        <v>PERGOLA</v>
      </c>
      <c r="AE971" t="str">
        <f>+VLOOKUP(T971,Tabla1[],5,0)</f>
        <v>PERGOLITE</v>
      </c>
      <c r="AF971">
        <f t="shared" si="15"/>
        <v>7</v>
      </c>
    </row>
    <row r="972" spans="1:32" x14ac:dyDescent="0.25">
      <c r="A972">
        <v>94124</v>
      </c>
      <c r="B972" t="s">
        <v>2465</v>
      </c>
      <c r="C972" t="s">
        <v>75</v>
      </c>
      <c r="D972">
        <v>0</v>
      </c>
      <c r="F972" t="s">
        <v>294</v>
      </c>
      <c r="G972" t="s">
        <v>223</v>
      </c>
      <c r="H972" t="s">
        <v>2466</v>
      </c>
      <c r="I972" t="s">
        <v>2467</v>
      </c>
      <c r="J972" t="s">
        <v>2468</v>
      </c>
      <c r="K972" t="s">
        <v>2469</v>
      </c>
      <c r="L972" t="s">
        <v>2470</v>
      </c>
      <c r="M972" t="s">
        <v>461</v>
      </c>
      <c r="N972" t="s">
        <v>1514</v>
      </c>
      <c r="O972" t="s">
        <v>658</v>
      </c>
      <c r="P972" t="s">
        <v>1261</v>
      </c>
      <c r="Q972" t="s">
        <v>365</v>
      </c>
      <c r="R972" t="s">
        <v>63</v>
      </c>
      <c r="S972" t="s">
        <v>256</v>
      </c>
      <c r="T972" t="s">
        <v>2471</v>
      </c>
      <c r="U972" t="s">
        <v>2472</v>
      </c>
      <c r="W972" t="s">
        <v>114</v>
      </c>
      <c r="X972">
        <v>1</v>
      </c>
      <c r="Y972">
        <v>0</v>
      </c>
      <c r="Z972">
        <v>0</v>
      </c>
      <c r="AA972">
        <v>0</v>
      </c>
      <c r="AB972">
        <v>52964</v>
      </c>
      <c r="AC972" t="s">
        <v>47</v>
      </c>
      <c r="AD972">
        <f>+VLOOKUP(T972,items!$A$2:$D$1255,4,0)</f>
        <v>0</v>
      </c>
      <c r="AE972">
        <f>+VLOOKUP(T972,Tabla1[],5,0)</f>
        <v>0</v>
      </c>
      <c r="AF972">
        <f t="shared" si="15"/>
        <v>7</v>
      </c>
    </row>
    <row r="973" spans="1:32" x14ac:dyDescent="0.25">
      <c r="A973">
        <v>94124</v>
      </c>
      <c r="B973" t="s">
        <v>2465</v>
      </c>
      <c r="C973" t="s">
        <v>75</v>
      </c>
      <c r="D973">
        <v>0</v>
      </c>
      <c r="F973" t="s">
        <v>294</v>
      </c>
      <c r="G973" t="s">
        <v>223</v>
      </c>
      <c r="H973" t="s">
        <v>2466</v>
      </c>
      <c r="I973" t="s">
        <v>2467</v>
      </c>
      <c r="J973" t="s">
        <v>2468</v>
      </c>
      <c r="K973" t="s">
        <v>2469</v>
      </c>
      <c r="L973" t="s">
        <v>2470</v>
      </c>
      <c r="M973" t="s">
        <v>461</v>
      </c>
      <c r="N973" t="s">
        <v>1514</v>
      </c>
      <c r="O973" t="s">
        <v>658</v>
      </c>
      <c r="P973" t="s">
        <v>1261</v>
      </c>
      <c r="Q973" t="s">
        <v>365</v>
      </c>
      <c r="R973" t="s">
        <v>63</v>
      </c>
      <c r="S973" t="s">
        <v>256</v>
      </c>
      <c r="T973" t="s">
        <v>94</v>
      </c>
      <c r="U973" t="s">
        <v>95</v>
      </c>
      <c r="X973">
        <v>1</v>
      </c>
      <c r="Y973">
        <v>0</v>
      </c>
      <c r="Z973">
        <v>0</v>
      </c>
      <c r="AA973">
        <v>0</v>
      </c>
      <c r="AB973">
        <v>380000</v>
      </c>
      <c r="AC973" t="s">
        <v>47</v>
      </c>
      <c r="AD973" t="e">
        <f>+VLOOKUP(T973,items!$A$2:$D$1255,4,0)</f>
        <v>#N/A</v>
      </c>
      <c r="AE973" t="e">
        <f>+VLOOKUP(T973,Tabla1[],5,0)</f>
        <v>#N/A</v>
      </c>
      <c r="AF973">
        <f t="shared" si="15"/>
        <v>7</v>
      </c>
    </row>
    <row r="974" spans="1:32" x14ac:dyDescent="0.25">
      <c r="A974">
        <v>94124</v>
      </c>
      <c r="B974" t="s">
        <v>2465</v>
      </c>
      <c r="C974" t="s">
        <v>75</v>
      </c>
      <c r="D974">
        <v>0</v>
      </c>
      <c r="F974" t="s">
        <v>294</v>
      </c>
      <c r="G974" t="s">
        <v>223</v>
      </c>
      <c r="H974" t="s">
        <v>2466</v>
      </c>
      <c r="I974" t="s">
        <v>2467</v>
      </c>
      <c r="J974" t="s">
        <v>2468</v>
      </c>
      <c r="K974" t="s">
        <v>2469</v>
      </c>
      <c r="L974" t="s">
        <v>2470</v>
      </c>
      <c r="M974" t="s">
        <v>461</v>
      </c>
      <c r="N974" t="s">
        <v>1514</v>
      </c>
      <c r="O974" t="s">
        <v>658</v>
      </c>
      <c r="P974" t="s">
        <v>1261</v>
      </c>
      <c r="Q974" t="s">
        <v>365</v>
      </c>
      <c r="R974" t="s">
        <v>63</v>
      </c>
      <c r="S974" t="s">
        <v>256</v>
      </c>
      <c r="T974" t="s">
        <v>749</v>
      </c>
      <c r="U974" t="s">
        <v>750</v>
      </c>
      <c r="W974" t="s">
        <v>114</v>
      </c>
      <c r="X974">
        <v>1</v>
      </c>
      <c r="Y974">
        <v>3100</v>
      </c>
      <c r="Z974">
        <v>0</v>
      </c>
      <c r="AA974">
        <v>0</v>
      </c>
      <c r="AB974">
        <v>793585</v>
      </c>
      <c r="AC974" t="s">
        <v>47</v>
      </c>
      <c r="AD974">
        <f>+VLOOKUP(T974,items!$A$2:$D$1255,4,0)</f>
        <v>0</v>
      </c>
      <c r="AE974">
        <f>+VLOOKUP(T974,Tabla1[],5,0)</f>
        <v>0</v>
      </c>
      <c r="AF974">
        <f t="shared" si="15"/>
        <v>7</v>
      </c>
    </row>
    <row r="975" spans="1:32" x14ac:dyDescent="0.25">
      <c r="A975">
        <v>94124</v>
      </c>
      <c r="B975" t="s">
        <v>2465</v>
      </c>
      <c r="C975" t="s">
        <v>75</v>
      </c>
      <c r="D975">
        <v>0</v>
      </c>
      <c r="F975" t="s">
        <v>294</v>
      </c>
      <c r="G975" t="s">
        <v>223</v>
      </c>
      <c r="H975" t="s">
        <v>2466</v>
      </c>
      <c r="I975" t="s">
        <v>2467</v>
      </c>
      <c r="J975" t="s">
        <v>2468</v>
      </c>
      <c r="K975" t="s">
        <v>2469</v>
      </c>
      <c r="L975" t="s">
        <v>2470</v>
      </c>
      <c r="M975" t="s">
        <v>461</v>
      </c>
      <c r="N975" t="s">
        <v>1514</v>
      </c>
      <c r="O975" t="s">
        <v>658</v>
      </c>
      <c r="P975" t="s">
        <v>1261</v>
      </c>
      <c r="Q975" t="s">
        <v>365</v>
      </c>
      <c r="R975" t="s">
        <v>63</v>
      </c>
      <c r="S975" t="s">
        <v>256</v>
      </c>
      <c r="T975" t="s">
        <v>392</v>
      </c>
      <c r="U975" t="s">
        <v>393</v>
      </c>
      <c r="X975">
        <v>1</v>
      </c>
      <c r="Y975">
        <v>0</v>
      </c>
      <c r="Z975">
        <v>0</v>
      </c>
      <c r="AA975">
        <v>0</v>
      </c>
      <c r="AB975">
        <v>280000</v>
      </c>
      <c r="AC975" t="s">
        <v>47</v>
      </c>
      <c r="AD975" t="e">
        <f>+VLOOKUP(T975,items!$A$2:$D$1255,4,0)</f>
        <v>#N/A</v>
      </c>
      <c r="AE975" t="e">
        <f>+VLOOKUP(T975,Tabla1[],5,0)</f>
        <v>#N/A</v>
      </c>
      <c r="AF975">
        <f t="shared" si="15"/>
        <v>7</v>
      </c>
    </row>
    <row r="976" spans="1:32" x14ac:dyDescent="0.25">
      <c r="A976">
        <v>94124</v>
      </c>
      <c r="B976" t="s">
        <v>2465</v>
      </c>
      <c r="C976" t="s">
        <v>75</v>
      </c>
      <c r="D976">
        <v>0</v>
      </c>
      <c r="F976" t="s">
        <v>294</v>
      </c>
      <c r="G976" t="s">
        <v>223</v>
      </c>
      <c r="H976" t="s">
        <v>2466</v>
      </c>
      <c r="I976" t="s">
        <v>2467</v>
      </c>
      <c r="J976" t="s">
        <v>2468</v>
      </c>
      <c r="K976" t="s">
        <v>2469</v>
      </c>
      <c r="L976" t="s">
        <v>2470</v>
      </c>
      <c r="M976" t="s">
        <v>461</v>
      </c>
      <c r="N976" t="s">
        <v>1514</v>
      </c>
      <c r="O976" t="s">
        <v>658</v>
      </c>
      <c r="P976" t="s">
        <v>1261</v>
      </c>
      <c r="Q976" t="s">
        <v>365</v>
      </c>
      <c r="R976" t="s">
        <v>63</v>
      </c>
      <c r="S976" t="s">
        <v>256</v>
      </c>
      <c r="T976" t="s">
        <v>2473</v>
      </c>
      <c r="U976" t="s">
        <v>2474</v>
      </c>
      <c r="W976" t="s">
        <v>114</v>
      </c>
      <c r="X976">
        <v>1</v>
      </c>
      <c r="Y976">
        <v>2760</v>
      </c>
      <c r="Z976">
        <v>0</v>
      </c>
      <c r="AA976">
        <v>0</v>
      </c>
      <c r="AB976">
        <v>651548</v>
      </c>
      <c r="AC976" t="s">
        <v>47</v>
      </c>
      <c r="AD976">
        <f>+VLOOKUP(T976,items!$A$2:$D$1255,4,0)</f>
        <v>0</v>
      </c>
      <c r="AE976">
        <f>+VLOOKUP(T976,Tabla1[],5,0)</f>
        <v>0</v>
      </c>
      <c r="AF976">
        <f t="shared" si="15"/>
        <v>7</v>
      </c>
    </row>
    <row r="977" spans="1:34" x14ac:dyDescent="0.25">
      <c r="A977">
        <v>94129</v>
      </c>
      <c r="B977" t="s">
        <v>452</v>
      </c>
      <c r="C977" t="s">
        <v>33</v>
      </c>
      <c r="D977">
        <v>0</v>
      </c>
      <c r="F977" t="s">
        <v>294</v>
      </c>
      <c r="G977" t="s">
        <v>208</v>
      </c>
      <c r="H977" t="s">
        <v>2475</v>
      </c>
      <c r="I977" t="s">
        <v>2476</v>
      </c>
      <c r="J977" t="s">
        <v>2477</v>
      </c>
      <c r="K977" t="s">
        <v>2478</v>
      </c>
      <c r="L977" t="s">
        <v>2479</v>
      </c>
      <c r="M977" t="s">
        <v>364</v>
      </c>
      <c r="N977" t="s">
        <v>2201</v>
      </c>
      <c r="O977" t="s">
        <v>252</v>
      </c>
      <c r="P977" t="s">
        <v>965</v>
      </c>
      <c r="Q977" t="s">
        <v>805</v>
      </c>
      <c r="R977" t="s">
        <v>127</v>
      </c>
      <c r="S977" t="s">
        <v>108</v>
      </c>
      <c r="T977" t="s">
        <v>429</v>
      </c>
      <c r="U977" t="s">
        <v>430</v>
      </c>
      <c r="X977">
        <v>5</v>
      </c>
      <c r="Y977">
        <v>0</v>
      </c>
      <c r="Z977">
        <v>0</v>
      </c>
      <c r="AA977">
        <v>0</v>
      </c>
      <c r="AB977">
        <v>919260</v>
      </c>
      <c r="AC977" t="s">
        <v>47</v>
      </c>
      <c r="AD977">
        <f>+VLOOKUP(T977,items!$A$2:$D$1255,4,0)</f>
        <v>0</v>
      </c>
      <c r="AE977">
        <f>+VLOOKUP(T977,Tabla1[],5,0)</f>
        <v>0</v>
      </c>
      <c r="AF977">
        <f t="shared" si="15"/>
        <v>8</v>
      </c>
    </row>
    <row r="978" spans="1:34" x14ac:dyDescent="0.25">
      <c r="A978">
        <v>94129</v>
      </c>
      <c r="B978" t="s">
        <v>452</v>
      </c>
      <c r="C978" t="s">
        <v>33</v>
      </c>
      <c r="D978">
        <v>0</v>
      </c>
      <c r="F978" t="s">
        <v>294</v>
      </c>
      <c r="G978" t="s">
        <v>208</v>
      </c>
      <c r="H978" t="s">
        <v>2475</v>
      </c>
      <c r="I978" t="s">
        <v>2476</v>
      </c>
      <c r="J978" t="s">
        <v>2477</v>
      </c>
      <c r="K978" t="s">
        <v>2478</v>
      </c>
      <c r="L978" t="s">
        <v>2479</v>
      </c>
      <c r="M978" t="s">
        <v>364</v>
      </c>
      <c r="N978" t="s">
        <v>2201</v>
      </c>
      <c r="O978" t="s">
        <v>252</v>
      </c>
      <c r="P978" t="s">
        <v>965</v>
      </c>
      <c r="Q978" t="s">
        <v>805</v>
      </c>
      <c r="R978" t="s">
        <v>127</v>
      </c>
      <c r="S978" t="s">
        <v>108</v>
      </c>
      <c r="T978" t="s">
        <v>1266</v>
      </c>
      <c r="U978" t="s">
        <v>1267</v>
      </c>
      <c r="V978" t="s">
        <v>988</v>
      </c>
      <c r="W978" t="s">
        <v>114</v>
      </c>
      <c r="X978">
        <v>1</v>
      </c>
      <c r="Y978">
        <v>5300</v>
      </c>
      <c r="Z978">
        <v>2900</v>
      </c>
      <c r="AA978">
        <v>0</v>
      </c>
      <c r="AB978">
        <v>7625553</v>
      </c>
      <c r="AC978" t="s">
        <v>47</v>
      </c>
      <c r="AD978" t="str">
        <f>+VLOOKUP(T978,items!$A$2:$D$1255,4,0)</f>
        <v>BANETA</v>
      </c>
      <c r="AE978" t="str">
        <f>+VLOOKUP(T978,Tabla1[],5,0)</f>
        <v>GUILLOTINA</v>
      </c>
      <c r="AF978">
        <f t="shared" si="15"/>
        <v>8</v>
      </c>
    </row>
    <row r="979" spans="1:34" x14ac:dyDescent="0.25">
      <c r="A979">
        <v>94129</v>
      </c>
      <c r="B979" t="s">
        <v>452</v>
      </c>
      <c r="C979" t="s">
        <v>33</v>
      </c>
      <c r="D979">
        <v>0</v>
      </c>
      <c r="F979" t="s">
        <v>294</v>
      </c>
      <c r="G979" t="s">
        <v>208</v>
      </c>
      <c r="H979" t="s">
        <v>2475</v>
      </c>
      <c r="I979" t="s">
        <v>2476</v>
      </c>
      <c r="J979" t="s">
        <v>2477</v>
      </c>
      <c r="K979" t="s">
        <v>2478</v>
      </c>
      <c r="L979" t="s">
        <v>2479</v>
      </c>
      <c r="M979" t="s">
        <v>364</v>
      </c>
      <c r="N979" t="s">
        <v>2201</v>
      </c>
      <c r="O979" t="s">
        <v>252</v>
      </c>
      <c r="P979" t="s">
        <v>965</v>
      </c>
      <c r="Q979" t="s">
        <v>805</v>
      </c>
      <c r="R979" t="s">
        <v>127</v>
      </c>
      <c r="S979" t="s">
        <v>108</v>
      </c>
      <c r="T979" t="s">
        <v>1266</v>
      </c>
      <c r="U979" t="s">
        <v>1267</v>
      </c>
      <c r="V979" t="s">
        <v>988</v>
      </c>
      <c r="W979" t="s">
        <v>114</v>
      </c>
      <c r="X979">
        <v>4</v>
      </c>
      <c r="Y979">
        <v>3102</v>
      </c>
      <c r="Z979">
        <v>2900</v>
      </c>
      <c r="AA979">
        <v>0</v>
      </c>
      <c r="AB979">
        <v>20386116</v>
      </c>
      <c r="AC979" t="s">
        <v>47</v>
      </c>
      <c r="AD979" t="str">
        <f>+VLOOKUP(T979,items!$A$2:$D$1255,4,0)</f>
        <v>BANETA</v>
      </c>
      <c r="AE979" t="str">
        <f>+VLOOKUP(T979,Tabla1[],5,0)</f>
        <v>GUILLOTINA</v>
      </c>
      <c r="AF979">
        <f t="shared" si="15"/>
        <v>8</v>
      </c>
    </row>
    <row r="980" spans="1:34" x14ac:dyDescent="0.25">
      <c r="A980">
        <v>94129</v>
      </c>
      <c r="B980" t="s">
        <v>452</v>
      </c>
      <c r="C980" t="s">
        <v>33</v>
      </c>
      <c r="D980">
        <v>0</v>
      </c>
      <c r="F980" t="s">
        <v>294</v>
      </c>
      <c r="G980" t="s">
        <v>208</v>
      </c>
      <c r="H980" t="s">
        <v>2475</v>
      </c>
      <c r="I980" t="s">
        <v>2476</v>
      </c>
      <c r="J980" t="s">
        <v>2477</v>
      </c>
      <c r="K980" t="s">
        <v>2478</v>
      </c>
      <c r="L980" t="s">
        <v>2479</v>
      </c>
      <c r="M980" t="s">
        <v>364</v>
      </c>
      <c r="N980" t="s">
        <v>2201</v>
      </c>
      <c r="O980" t="s">
        <v>252</v>
      </c>
      <c r="P980" t="s">
        <v>965</v>
      </c>
      <c r="Q980" t="s">
        <v>805</v>
      </c>
      <c r="R980" t="s">
        <v>127</v>
      </c>
      <c r="S980" t="s">
        <v>108</v>
      </c>
      <c r="T980" t="s">
        <v>689</v>
      </c>
      <c r="U980" t="s">
        <v>690</v>
      </c>
      <c r="X980">
        <v>17</v>
      </c>
      <c r="Y980">
        <v>25</v>
      </c>
      <c r="Z980">
        <v>50</v>
      </c>
      <c r="AA980">
        <v>0</v>
      </c>
      <c r="AB980">
        <v>380120</v>
      </c>
      <c r="AC980" t="s">
        <v>47</v>
      </c>
      <c r="AD980">
        <f>+VLOOKUP(T980,items!$A$2:$D$1255,4,0)</f>
        <v>0</v>
      </c>
      <c r="AE980">
        <f>+VLOOKUP(T980,Tabla1[],5,0)</f>
        <v>0</v>
      </c>
      <c r="AF980">
        <f t="shared" si="15"/>
        <v>8</v>
      </c>
    </row>
    <row r="981" spans="1:34" x14ac:dyDescent="0.25">
      <c r="A981">
        <v>94129</v>
      </c>
      <c r="B981" t="s">
        <v>452</v>
      </c>
      <c r="C981" t="s">
        <v>33</v>
      </c>
      <c r="D981">
        <v>0</v>
      </c>
      <c r="F981" t="s">
        <v>294</v>
      </c>
      <c r="G981" t="s">
        <v>208</v>
      </c>
      <c r="H981" t="s">
        <v>2475</v>
      </c>
      <c r="I981" t="s">
        <v>2476</v>
      </c>
      <c r="J981" t="s">
        <v>2477</v>
      </c>
      <c r="K981" t="s">
        <v>2478</v>
      </c>
      <c r="L981" t="s">
        <v>2479</v>
      </c>
      <c r="M981" t="s">
        <v>364</v>
      </c>
      <c r="N981" t="s">
        <v>2201</v>
      </c>
      <c r="O981" t="s">
        <v>252</v>
      </c>
      <c r="P981" t="s">
        <v>965</v>
      </c>
      <c r="Q981" t="s">
        <v>805</v>
      </c>
      <c r="R981" t="s">
        <v>127</v>
      </c>
      <c r="S981" t="s">
        <v>108</v>
      </c>
      <c r="T981" t="s">
        <v>331</v>
      </c>
      <c r="U981" t="s">
        <v>332</v>
      </c>
      <c r="X981">
        <v>5</v>
      </c>
      <c r="Y981">
        <v>0</v>
      </c>
      <c r="Z981">
        <v>0</v>
      </c>
      <c r="AA981">
        <v>0</v>
      </c>
      <c r="AB981">
        <v>150000</v>
      </c>
      <c r="AC981" t="s">
        <v>47</v>
      </c>
      <c r="AD981" t="e">
        <f>+VLOOKUP(T981,items!$A$2:$D$1255,4,0)</f>
        <v>#N/A</v>
      </c>
      <c r="AE981" t="e">
        <f>+VLOOKUP(T981,Tabla1[],5,0)</f>
        <v>#N/A</v>
      </c>
      <c r="AF981">
        <f t="shared" si="15"/>
        <v>8</v>
      </c>
    </row>
    <row r="982" spans="1:34" x14ac:dyDescent="0.25">
      <c r="A982">
        <v>94136</v>
      </c>
      <c r="B982" t="s">
        <v>2480</v>
      </c>
      <c r="C982" t="s">
        <v>33</v>
      </c>
      <c r="D982">
        <v>0</v>
      </c>
      <c r="F982" t="s">
        <v>294</v>
      </c>
      <c r="G982" t="s">
        <v>656</v>
      </c>
      <c r="H982" t="s">
        <v>2481</v>
      </c>
      <c r="I982" t="s">
        <v>37</v>
      </c>
      <c r="J982" t="s">
        <v>2482</v>
      </c>
      <c r="K982" t="s">
        <v>2483</v>
      </c>
      <c r="L982" t="s">
        <v>2484</v>
      </c>
      <c r="M982" t="s">
        <v>852</v>
      </c>
      <c r="N982" t="s">
        <v>852</v>
      </c>
      <c r="O982" t="s">
        <v>364</v>
      </c>
      <c r="P982" t="s">
        <v>365</v>
      </c>
      <c r="Q982" t="s">
        <v>408</v>
      </c>
      <c r="R982" t="s">
        <v>63</v>
      </c>
      <c r="S982" t="s">
        <v>88</v>
      </c>
      <c r="T982" t="s">
        <v>1815</v>
      </c>
      <c r="U982" t="s">
        <v>1816</v>
      </c>
      <c r="X982">
        <v>1</v>
      </c>
      <c r="Y982">
        <v>0</v>
      </c>
      <c r="Z982">
        <v>0</v>
      </c>
      <c r="AA982">
        <v>0</v>
      </c>
      <c r="AB982">
        <v>429982</v>
      </c>
      <c r="AC982" t="s">
        <v>47</v>
      </c>
      <c r="AD982" t="str">
        <f>+VLOOKUP(T982,items!$A$2:$D$1255,4,0)</f>
        <v>MUEBLES</v>
      </c>
      <c r="AE982">
        <f>+VLOOKUP(T982,Tabla1[],5,0)</f>
        <v>0</v>
      </c>
      <c r="AF982">
        <f t="shared" si="15"/>
        <v>7</v>
      </c>
    </row>
    <row r="983" spans="1:34" x14ac:dyDescent="0.25">
      <c r="A983">
        <v>94136</v>
      </c>
      <c r="B983" t="s">
        <v>2480</v>
      </c>
      <c r="C983" t="s">
        <v>33</v>
      </c>
      <c r="D983">
        <v>0</v>
      </c>
      <c r="F983" t="s">
        <v>294</v>
      </c>
      <c r="G983" t="s">
        <v>656</v>
      </c>
      <c r="H983" t="s">
        <v>2481</v>
      </c>
      <c r="I983" t="s">
        <v>37</v>
      </c>
      <c r="J983" t="s">
        <v>2482</v>
      </c>
      <c r="K983" t="s">
        <v>2483</v>
      </c>
      <c r="L983" t="s">
        <v>2484</v>
      </c>
      <c r="M983" t="s">
        <v>852</v>
      </c>
      <c r="N983" t="s">
        <v>852</v>
      </c>
      <c r="O983" t="s">
        <v>364</v>
      </c>
      <c r="P983" t="s">
        <v>365</v>
      </c>
      <c r="Q983" t="s">
        <v>408</v>
      </c>
      <c r="R983" t="s">
        <v>63</v>
      </c>
      <c r="S983" t="s">
        <v>88</v>
      </c>
      <c r="T983" t="s">
        <v>1878</v>
      </c>
      <c r="U983" t="s">
        <v>1879</v>
      </c>
      <c r="V983" t="s">
        <v>953</v>
      </c>
      <c r="X983">
        <v>2</v>
      </c>
      <c r="Y983">
        <v>0</v>
      </c>
      <c r="Z983">
        <v>0</v>
      </c>
      <c r="AA983">
        <v>0</v>
      </c>
      <c r="AB983">
        <v>2091026</v>
      </c>
      <c r="AC983" t="s">
        <v>47</v>
      </c>
      <c r="AD983" t="str">
        <f>+VLOOKUP(T983,items!$A$2:$D$1255,4,0)</f>
        <v>MUEBLES</v>
      </c>
      <c r="AE983">
        <f>+VLOOKUP(T983,Tabla1[],5,0)</f>
        <v>0</v>
      </c>
      <c r="AF983">
        <f t="shared" si="15"/>
        <v>7</v>
      </c>
    </row>
    <row r="984" spans="1:34" x14ac:dyDescent="0.25">
      <c r="A984">
        <v>94137</v>
      </c>
      <c r="B984" t="s">
        <v>1961</v>
      </c>
      <c r="C984" t="s">
        <v>75</v>
      </c>
      <c r="D984">
        <v>0</v>
      </c>
      <c r="F984" t="s">
        <v>294</v>
      </c>
      <c r="G984" t="s">
        <v>294</v>
      </c>
      <c r="H984" t="s">
        <v>2485</v>
      </c>
      <c r="I984" t="s">
        <v>37</v>
      </c>
      <c r="J984" t="s">
        <v>2486</v>
      </c>
      <c r="K984" t="s">
        <v>2487</v>
      </c>
      <c r="L984" t="s">
        <v>37</v>
      </c>
      <c r="M984" t="s">
        <v>1057</v>
      </c>
      <c r="N984" t="s">
        <v>1057</v>
      </c>
      <c r="O984" t="s">
        <v>502</v>
      </c>
      <c r="P984" t="s">
        <v>852</v>
      </c>
      <c r="Q984" t="s">
        <v>852</v>
      </c>
      <c r="R984" t="s">
        <v>43</v>
      </c>
      <c r="S984" t="s">
        <v>164</v>
      </c>
      <c r="T984" t="s">
        <v>1559</v>
      </c>
      <c r="U984" t="s">
        <v>1560</v>
      </c>
      <c r="X984">
        <v>6</v>
      </c>
      <c r="Y984">
        <v>0</v>
      </c>
      <c r="Z984">
        <v>0</v>
      </c>
      <c r="AA984">
        <v>0</v>
      </c>
      <c r="AB984">
        <v>111000</v>
      </c>
      <c r="AC984" t="s">
        <v>47</v>
      </c>
      <c r="AD984">
        <f>+VLOOKUP(T984,items!$A$2:$D$1255,4,0)</f>
        <v>0</v>
      </c>
      <c r="AE984">
        <f>+VLOOKUP(T984,Tabla1[],5,0)</f>
        <v>0</v>
      </c>
      <c r="AF984">
        <f t="shared" si="15"/>
        <v>6</v>
      </c>
    </row>
    <row r="985" spans="1:34" x14ac:dyDescent="0.25">
      <c r="A985">
        <v>94139</v>
      </c>
      <c r="B985" t="s">
        <v>2488</v>
      </c>
      <c r="C985" t="s">
        <v>33</v>
      </c>
      <c r="D985">
        <v>0</v>
      </c>
      <c r="F985" t="s">
        <v>294</v>
      </c>
      <c r="G985" t="s">
        <v>1188</v>
      </c>
      <c r="H985" t="s">
        <v>2489</v>
      </c>
      <c r="I985" t="s">
        <v>37</v>
      </c>
      <c r="J985" t="s">
        <v>37</v>
      </c>
      <c r="K985" t="s">
        <v>2490</v>
      </c>
      <c r="L985" t="s">
        <v>2491</v>
      </c>
      <c r="M985" t="s">
        <v>674</v>
      </c>
      <c r="N985" t="s">
        <v>674</v>
      </c>
      <c r="O985" t="s">
        <v>2130</v>
      </c>
      <c r="P985" t="s">
        <v>2492</v>
      </c>
      <c r="Q985" t="s">
        <v>2492</v>
      </c>
      <c r="R985" t="s">
        <v>63</v>
      </c>
      <c r="S985" t="s">
        <v>272</v>
      </c>
      <c r="T985" t="s">
        <v>2493</v>
      </c>
      <c r="U985" t="s">
        <v>2494</v>
      </c>
      <c r="W985" t="s">
        <v>117</v>
      </c>
      <c r="X985">
        <v>6</v>
      </c>
      <c r="Y985">
        <v>0</v>
      </c>
      <c r="Z985">
        <v>0</v>
      </c>
      <c r="AA985">
        <v>0</v>
      </c>
      <c r="AB985" s="14">
        <v>3147284.16</v>
      </c>
      <c r="AC985" t="s">
        <v>47</v>
      </c>
      <c r="AD985" t="str">
        <f>+VLOOKUP(T985,items!$A$2:$D$1255,4,0)</f>
        <v>MUEBLES</v>
      </c>
      <c r="AE985">
        <f>+VLOOKUP(T985,Tabla1[],5,0)</f>
        <v>0</v>
      </c>
      <c r="AF985">
        <f t="shared" si="15"/>
        <v>10</v>
      </c>
      <c r="AG985">
        <v>3816</v>
      </c>
      <c r="AH985" s="14">
        <v>3147284.16</v>
      </c>
    </row>
    <row r="986" spans="1:34" x14ac:dyDescent="0.25">
      <c r="A986">
        <v>94143</v>
      </c>
      <c r="B986" t="s">
        <v>1502</v>
      </c>
      <c r="C986" t="s">
        <v>75</v>
      </c>
      <c r="D986">
        <v>0</v>
      </c>
      <c r="F986" t="s">
        <v>294</v>
      </c>
      <c r="G986" t="s">
        <v>294</v>
      </c>
      <c r="H986" t="s">
        <v>2495</v>
      </c>
      <c r="I986" t="s">
        <v>37</v>
      </c>
      <c r="J986" t="s">
        <v>2496</v>
      </c>
      <c r="K986" t="s">
        <v>2497</v>
      </c>
      <c r="L986" t="s">
        <v>37</v>
      </c>
      <c r="M986" t="s">
        <v>1057</v>
      </c>
      <c r="N986" t="s">
        <v>1057</v>
      </c>
      <c r="O986" t="s">
        <v>502</v>
      </c>
      <c r="P986" t="s">
        <v>852</v>
      </c>
      <c r="Q986" t="s">
        <v>852</v>
      </c>
      <c r="R986" t="s">
        <v>43</v>
      </c>
      <c r="S986" t="s">
        <v>164</v>
      </c>
      <c r="T986" t="s">
        <v>1900</v>
      </c>
      <c r="U986" t="s">
        <v>1901</v>
      </c>
      <c r="X986">
        <v>25.4</v>
      </c>
      <c r="Y986">
        <v>0</v>
      </c>
      <c r="Z986">
        <v>0</v>
      </c>
      <c r="AA986">
        <v>0</v>
      </c>
      <c r="AB986">
        <v>1336040</v>
      </c>
      <c r="AC986" t="s">
        <v>47</v>
      </c>
      <c r="AD986">
        <f>+VLOOKUP(T986,items!$A$2:$D$1255,4,0)</f>
        <v>0</v>
      </c>
      <c r="AE986">
        <f>+VLOOKUP(T986,Tabla1[],5,0)</f>
        <v>0</v>
      </c>
      <c r="AF986">
        <f t="shared" si="15"/>
        <v>6</v>
      </c>
    </row>
    <row r="987" spans="1:34" x14ac:dyDescent="0.25">
      <c r="A987">
        <v>94148</v>
      </c>
      <c r="B987" t="s">
        <v>2498</v>
      </c>
      <c r="C987" t="s">
        <v>75</v>
      </c>
      <c r="D987">
        <v>0</v>
      </c>
      <c r="F987" t="s">
        <v>294</v>
      </c>
      <c r="G987" t="s">
        <v>656</v>
      </c>
      <c r="H987" t="s">
        <v>2499</v>
      </c>
      <c r="I987" t="s">
        <v>2500</v>
      </c>
      <c r="J987" t="s">
        <v>2501</v>
      </c>
      <c r="K987" t="s">
        <v>2502</v>
      </c>
      <c r="L987" t="s">
        <v>37</v>
      </c>
      <c r="M987" t="s">
        <v>581</v>
      </c>
      <c r="N987" t="s">
        <v>2201</v>
      </c>
      <c r="O987" t="s">
        <v>2503</v>
      </c>
      <c r="P987" t="s">
        <v>565</v>
      </c>
      <c r="Q987" t="s">
        <v>2192</v>
      </c>
      <c r="R987" t="s">
        <v>764</v>
      </c>
      <c r="S987" t="s">
        <v>88</v>
      </c>
      <c r="T987" t="s">
        <v>2504</v>
      </c>
      <c r="U987" t="s">
        <v>2505</v>
      </c>
      <c r="X987">
        <v>1</v>
      </c>
      <c r="Y987">
        <v>0</v>
      </c>
      <c r="Z987">
        <v>0</v>
      </c>
      <c r="AA987">
        <v>0</v>
      </c>
      <c r="AB987">
        <v>400000</v>
      </c>
      <c r="AC987" t="s">
        <v>47</v>
      </c>
      <c r="AD987">
        <f>+VLOOKUP(T987,items!$A$2:$D$1255,4,0)</f>
        <v>0</v>
      </c>
      <c r="AE987">
        <f>+VLOOKUP(T987,Tabla1[],5,0)</f>
        <v>0</v>
      </c>
      <c r="AF987">
        <f t="shared" si="15"/>
        <v>8</v>
      </c>
    </row>
    <row r="988" spans="1:34" x14ac:dyDescent="0.25">
      <c r="A988">
        <v>94148</v>
      </c>
      <c r="B988" t="s">
        <v>2498</v>
      </c>
      <c r="C988" t="s">
        <v>75</v>
      </c>
      <c r="D988">
        <v>0</v>
      </c>
      <c r="F988" t="s">
        <v>294</v>
      </c>
      <c r="G988" t="s">
        <v>656</v>
      </c>
      <c r="H988" t="s">
        <v>2499</v>
      </c>
      <c r="I988" t="s">
        <v>2500</v>
      </c>
      <c r="J988" t="s">
        <v>2501</v>
      </c>
      <c r="K988" t="s">
        <v>2502</v>
      </c>
      <c r="L988" t="s">
        <v>37</v>
      </c>
      <c r="M988" t="s">
        <v>581</v>
      </c>
      <c r="N988" t="s">
        <v>2201</v>
      </c>
      <c r="O988" t="s">
        <v>2503</v>
      </c>
      <c r="P988" t="s">
        <v>565</v>
      </c>
      <c r="Q988" t="s">
        <v>2192</v>
      </c>
      <c r="R988" t="s">
        <v>764</v>
      </c>
      <c r="S988" t="s">
        <v>88</v>
      </c>
      <c r="T988" t="s">
        <v>429</v>
      </c>
      <c r="U988" t="s">
        <v>430</v>
      </c>
      <c r="X988">
        <v>2</v>
      </c>
      <c r="Y988">
        <v>0</v>
      </c>
      <c r="Z988">
        <v>0</v>
      </c>
      <c r="AA988">
        <v>0</v>
      </c>
      <c r="AB988">
        <v>294164</v>
      </c>
      <c r="AC988" t="s">
        <v>47</v>
      </c>
      <c r="AD988">
        <f>+VLOOKUP(T988,items!$A$2:$D$1255,4,0)</f>
        <v>0</v>
      </c>
      <c r="AE988">
        <f>+VLOOKUP(T988,Tabla1[],5,0)</f>
        <v>0</v>
      </c>
      <c r="AF988">
        <f t="shared" si="15"/>
        <v>8</v>
      </c>
    </row>
    <row r="989" spans="1:34" x14ac:dyDescent="0.25">
      <c r="A989">
        <v>94148</v>
      </c>
      <c r="B989" t="s">
        <v>2498</v>
      </c>
      <c r="C989" t="s">
        <v>75</v>
      </c>
      <c r="D989">
        <v>0</v>
      </c>
      <c r="F989" t="s">
        <v>294</v>
      </c>
      <c r="G989" t="s">
        <v>656</v>
      </c>
      <c r="H989" t="s">
        <v>2499</v>
      </c>
      <c r="I989" t="s">
        <v>2500</v>
      </c>
      <c r="J989" t="s">
        <v>2501</v>
      </c>
      <c r="K989" t="s">
        <v>2502</v>
      </c>
      <c r="L989" t="s">
        <v>37</v>
      </c>
      <c r="M989" t="s">
        <v>581</v>
      </c>
      <c r="N989" t="s">
        <v>2201</v>
      </c>
      <c r="O989" t="s">
        <v>2503</v>
      </c>
      <c r="P989" t="s">
        <v>565</v>
      </c>
      <c r="Q989" t="s">
        <v>2192</v>
      </c>
      <c r="R989" t="s">
        <v>764</v>
      </c>
      <c r="S989" t="s">
        <v>88</v>
      </c>
      <c r="T989" t="s">
        <v>1517</v>
      </c>
      <c r="U989" t="s">
        <v>1518</v>
      </c>
      <c r="V989" t="s">
        <v>194</v>
      </c>
      <c r="W989" t="s">
        <v>2506</v>
      </c>
      <c r="X989">
        <v>1</v>
      </c>
      <c r="Y989">
        <v>3250</v>
      </c>
      <c r="Z989">
        <v>0</v>
      </c>
      <c r="AA989">
        <v>650</v>
      </c>
      <c r="AB989">
        <v>2188162</v>
      </c>
      <c r="AC989" t="s">
        <v>47</v>
      </c>
      <c r="AD989">
        <f>+VLOOKUP(T989,items!$A$2:$D$1255,4,0)</f>
        <v>0</v>
      </c>
      <c r="AE989">
        <f>+VLOOKUP(T989,Tabla1[],5,0)</f>
        <v>0</v>
      </c>
      <c r="AF989">
        <f t="shared" si="15"/>
        <v>8</v>
      </c>
    </row>
    <row r="990" spans="1:34" x14ac:dyDescent="0.25">
      <c r="A990">
        <v>94148</v>
      </c>
      <c r="B990" t="s">
        <v>2498</v>
      </c>
      <c r="C990" t="s">
        <v>75</v>
      </c>
      <c r="D990">
        <v>0</v>
      </c>
      <c r="F990" t="s">
        <v>294</v>
      </c>
      <c r="G990" t="s">
        <v>656</v>
      </c>
      <c r="H990" t="s">
        <v>2499</v>
      </c>
      <c r="I990" t="s">
        <v>2500</v>
      </c>
      <c r="J990" t="s">
        <v>2501</v>
      </c>
      <c r="K990" t="s">
        <v>2502</v>
      </c>
      <c r="L990" t="s">
        <v>37</v>
      </c>
      <c r="M990" t="s">
        <v>581</v>
      </c>
      <c r="N990" t="s">
        <v>2201</v>
      </c>
      <c r="O990" t="s">
        <v>2503</v>
      </c>
      <c r="P990" t="s">
        <v>565</v>
      </c>
      <c r="Q990" t="s">
        <v>2192</v>
      </c>
      <c r="R990" t="s">
        <v>764</v>
      </c>
      <c r="S990" t="s">
        <v>88</v>
      </c>
      <c r="T990" t="s">
        <v>347</v>
      </c>
      <c r="U990" t="s">
        <v>348</v>
      </c>
      <c r="W990" t="s">
        <v>2506</v>
      </c>
      <c r="X990">
        <v>1</v>
      </c>
      <c r="Y990">
        <v>8000</v>
      </c>
      <c r="Z990">
        <v>0</v>
      </c>
      <c r="AA990">
        <v>0</v>
      </c>
      <c r="AB990">
        <v>853970</v>
      </c>
      <c r="AC990" t="s">
        <v>47</v>
      </c>
      <c r="AD990">
        <f>+VLOOKUP(T990,items!$A$2:$D$1255,4,0)</f>
        <v>0</v>
      </c>
      <c r="AE990">
        <f>+VLOOKUP(T990,Tabla1[],5,0)</f>
        <v>0</v>
      </c>
      <c r="AF990">
        <f t="shared" si="15"/>
        <v>8</v>
      </c>
    </row>
    <row r="991" spans="1:34" x14ac:dyDescent="0.25">
      <c r="A991">
        <v>94148</v>
      </c>
      <c r="B991" t="s">
        <v>2498</v>
      </c>
      <c r="C991" t="s">
        <v>75</v>
      </c>
      <c r="D991">
        <v>0</v>
      </c>
      <c r="F991" t="s">
        <v>294</v>
      </c>
      <c r="G991" t="s">
        <v>656</v>
      </c>
      <c r="H991" t="s">
        <v>2499</v>
      </c>
      <c r="I991" t="s">
        <v>2500</v>
      </c>
      <c r="J991" t="s">
        <v>2501</v>
      </c>
      <c r="K991" t="s">
        <v>2502</v>
      </c>
      <c r="L991" t="s">
        <v>37</v>
      </c>
      <c r="M991" t="s">
        <v>581</v>
      </c>
      <c r="N991" t="s">
        <v>2201</v>
      </c>
      <c r="O991" t="s">
        <v>2503</v>
      </c>
      <c r="P991" t="s">
        <v>565</v>
      </c>
      <c r="Q991" t="s">
        <v>2192</v>
      </c>
      <c r="R991" t="s">
        <v>764</v>
      </c>
      <c r="S991" t="s">
        <v>88</v>
      </c>
      <c r="T991" t="s">
        <v>1447</v>
      </c>
      <c r="U991" t="s">
        <v>1448</v>
      </c>
      <c r="X991">
        <v>1</v>
      </c>
      <c r="Y991">
        <v>8000</v>
      </c>
      <c r="Z991">
        <v>0</v>
      </c>
      <c r="AA991">
        <v>0</v>
      </c>
      <c r="AB991">
        <v>2648820</v>
      </c>
      <c r="AC991" t="s">
        <v>47</v>
      </c>
      <c r="AD991">
        <f>+VLOOKUP(T991,items!$A$2:$D$1255,4,0)</f>
        <v>0</v>
      </c>
      <c r="AE991">
        <f>+VLOOKUP(T991,Tabla1[],5,0)</f>
        <v>0</v>
      </c>
      <c r="AF991">
        <f t="shared" si="15"/>
        <v>8</v>
      </c>
    </row>
    <row r="992" spans="1:34" x14ac:dyDescent="0.25">
      <c r="A992">
        <v>94148</v>
      </c>
      <c r="B992" t="s">
        <v>2498</v>
      </c>
      <c r="C992" t="s">
        <v>75</v>
      </c>
      <c r="D992">
        <v>0</v>
      </c>
      <c r="F992" t="s">
        <v>294</v>
      </c>
      <c r="G992" t="s">
        <v>656</v>
      </c>
      <c r="H992" t="s">
        <v>2499</v>
      </c>
      <c r="I992" t="s">
        <v>2500</v>
      </c>
      <c r="J992" t="s">
        <v>2501</v>
      </c>
      <c r="K992" t="s">
        <v>2502</v>
      </c>
      <c r="L992" t="s">
        <v>37</v>
      </c>
      <c r="M992" t="s">
        <v>581</v>
      </c>
      <c r="N992" t="s">
        <v>2201</v>
      </c>
      <c r="O992" t="s">
        <v>2503</v>
      </c>
      <c r="P992" t="s">
        <v>565</v>
      </c>
      <c r="Q992" t="s">
        <v>2192</v>
      </c>
      <c r="R992" t="s">
        <v>764</v>
      </c>
      <c r="S992" t="s">
        <v>88</v>
      </c>
      <c r="T992" t="s">
        <v>1519</v>
      </c>
      <c r="U992" t="s">
        <v>1520</v>
      </c>
      <c r="V992" t="s">
        <v>194</v>
      </c>
      <c r="W992" t="s">
        <v>2506</v>
      </c>
      <c r="X992">
        <v>1</v>
      </c>
      <c r="Y992">
        <v>8000</v>
      </c>
      <c r="Z992">
        <v>0</v>
      </c>
      <c r="AA992">
        <v>4200</v>
      </c>
      <c r="AB992">
        <v>12783145</v>
      </c>
      <c r="AC992" t="s">
        <v>47</v>
      </c>
      <c r="AD992" t="str">
        <f>+VLOOKUP(T992,items!$A$2:$D$1255,4,0)</f>
        <v>PERGOLA</v>
      </c>
      <c r="AE992" t="str">
        <f>+VLOOKUP(T992,Tabla1[],5,0)</f>
        <v>PERGOLITE</v>
      </c>
      <c r="AF992">
        <f t="shared" si="15"/>
        <v>8</v>
      </c>
    </row>
    <row r="993" spans="1:34" x14ac:dyDescent="0.25">
      <c r="A993">
        <v>94148</v>
      </c>
      <c r="B993" t="s">
        <v>2498</v>
      </c>
      <c r="C993" t="s">
        <v>75</v>
      </c>
      <c r="D993">
        <v>0</v>
      </c>
      <c r="F993" t="s">
        <v>294</v>
      </c>
      <c r="G993" t="s">
        <v>656</v>
      </c>
      <c r="H993" t="s">
        <v>2499</v>
      </c>
      <c r="I993" t="s">
        <v>2500</v>
      </c>
      <c r="J993" t="s">
        <v>2501</v>
      </c>
      <c r="K993" t="s">
        <v>2502</v>
      </c>
      <c r="L993" t="s">
        <v>37</v>
      </c>
      <c r="M993" t="s">
        <v>581</v>
      </c>
      <c r="N993" t="s">
        <v>2201</v>
      </c>
      <c r="O993" t="s">
        <v>2503</v>
      </c>
      <c r="P993" t="s">
        <v>565</v>
      </c>
      <c r="Q993" t="s">
        <v>2192</v>
      </c>
      <c r="R993" t="s">
        <v>764</v>
      </c>
      <c r="S993" t="s">
        <v>88</v>
      </c>
      <c r="T993" t="s">
        <v>2095</v>
      </c>
      <c r="U993" t="s">
        <v>2096</v>
      </c>
      <c r="W993" t="s">
        <v>2506</v>
      </c>
      <c r="X993">
        <v>3</v>
      </c>
      <c r="Y993">
        <v>0</v>
      </c>
      <c r="Z993">
        <v>0</v>
      </c>
      <c r="AA993">
        <v>750</v>
      </c>
      <c r="AB993">
        <v>2787039</v>
      </c>
      <c r="AC993" t="s">
        <v>47</v>
      </c>
      <c r="AD993">
        <f>+VLOOKUP(T993,items!$A$2:$D$1255,4,0)</f>
        <v>0</v>
      </c>
      <c r="AE993">
        <f>+VLOOKUP(T993,Tabla1[],5,0)</f>
        <v>0</v>
      </c>
      <c r="AF993">
        <f t="shared" si="15"/>
        <v>8</v>
      </c>
    </row>
    <row r="994" spans="1:34" x14ac:dyDescent="0.25">
      <c r="A994">
        <v>94148</v>
      </c>
      <c r="B994" t="s">
        <v>2498</v>
      </c>
      <c r="C994" t="s">
        <v>75</v>
      </c>
      <c r="D994">
        <v>0</v>
      </c>
      <c r="F994" t="s">
        <v>294</v>
      </c>
      <c r="G994" t="s">
        <v>656</v>
      </c>
      <c r="H994" t="s">
        <v>2499</v>
      </c>
      <c r="I994" t="s">
        <v>2500</v>
      </c>
      <c r="J994" t="s">
        <v>2501</v>
      </c>
      <c r="K994" t="s">
        <v>2502</v>
      </c>
      <c r="L994" t="s">
        <v>37</v>
      </c>
      <c r="M994" t="s">
        <v>581</v>
      </c>
      <c r="N994" t="s">
        <v>2201</v>
      </c>
      <c r="O994" t="s">
        <v>2503</v>
      </c>
      <c r="P994" t="s">
        <v>565</v>
      </c>
      <c r="Q994" t="s">
        <v>2192</v>
      </c>
      <c r="R994" t="s">
        <v>764</v>
      </c>
      <c r="S994" t="s">
        <v>88</v>
      </c>
      <c r="T994" t="s">
        <v>1805</v>
      </c>
      <c r="U994" t="s">
        <v>1806</v>
      </c>
      <c r="X994">
        <v>2</v>
      </c>
      <c r="Y994">
        <v>8000</v>
      </c>
      <c r="Z994">
        <v>0</v>
      </c>
      <c r="AA994">
        <v>0</v>
      </c>
      <c r="AB994">
        <v>1473546</v>
      </c>
      <c r="AC994" t="s">
        <v>47</v>
      </c>
      <c r="AD994">
        <f>+VLOOKUP(T994,items!$A$2:$D$1255,4,0)</f>
        <v>0</v>
      </c>
      <c r="AE994">
        <f>+VLOOKUP(T994,Tabla1[],5,0)</f>
        <v>0</v>
      </c>
      <c r="AF994">
        <f t="shared" si="15"/>
        <v>8</v>
      </c>
    </row>
    <row r="995" spans="1:34" x14ac:dyDescent="0.25">
      <c r="A995">
        <v>94155</v>
      </c>
      <c r="B995" t="s">
        <v>2507</v>
      </c>
      <c r="C995" t="s">
        <v>1065</v>
      </c>
      <c r="D995">
        <v>0</v>
      </c>
      <c r="F995" t="s">
        <v>1018</v>
      </c>
      <c r="G995" t="s">
        <v>2508</v>
      </c>
      <c r="H995" t="s">
        <v>2509</v>
      </c>
      <c r="I995" t="s">
        <v>37</v>
      </c>
      <c r="J995" t="s">
        <v>37</v>
      </c>
      <c r="K995" t="s">
        <v>2510</v>
      </c>
      <c r="L995" t="s">
        <v>2511</v>
      </c>
      <c r="M995" t="s">
        <v>587</v>
      </c>
      <c r="N995" t="s">
        <v>587</v>
      </c>
      <c r="O995" t="s">
        <v>408</v>
      </c>
      <c r="P995" t="s">
        <v>1204</v>
      </c>
      <c r="Q995" t="s">
        <v>915</v>
      </c>
      <c r="R995" t="s">
        <v>63</v>
      </c>
      <c r="S995" t="s">
        <v>44</v>
      </c>
      <c r="T995" t="s">
        <v>2512</v>
      </c>
      <c r="U995" t="s">
        <v>2513</v>
      </c>
      <c r="W995" t="s">
        <v>1434</v>
      </c>
      <c r="X995">
        <v>1</v>
      </c>
      <c r="Y995">
        <v>0</v>
      </c>
      <c r="Z995">
        <v>0</v>
      </c>
      <c r="AA995">
        <v>0</v>
      </c>
      <c r="AB995">
        <v>2077660</v>
      </c>
      <c r="AC995" t="s">
        <v>47</v>
      </c>
      <c r="AD995" t="str">
        <f>+VLOOKUP(T995,items!$A$2:$D$1255,4,0)</f>
        <v>MUEBLES</v>
      </c>
      <c r="AE995">
        <f>+VLOOKUP(T995,Tabla1[],5,0)</f>
        <v>0</v>
      </c>
      <c r="AF995">
        <f t="shared" si="15"/>
        <v>7</v>
      </c>
    </row>
    <row r="996" spans="1:34" x14ac:dyDescent="0.25">
      <c r="A996">
        <v>94155</v>
      </c>
      <c r="B996" t="s">
        <v>2507</v>
      </c>
      <c r="C996" t="s">
        <v>1065</v>
      </c>
      <c r="D996">
        <v>0</v>
      </c>
      <c r="F996" t="s">
        <v>1018</v>
      </c>
      <c r="G996" t="s">
        <v>2508</v>
      </c>
      <c r="H996" t="s">
        <v>2509</v>
      </c>
      <c r="I996" t="s">
        <v>37</v>
      </c>
      <c r="J996" t="s">
        <v>37</v>
      </c>
      <c r="K996" t="s">
        <v>2510</v>
      </c>
      <c r="L996" t="s">
        <v>2511</v>
      </c>
      <c r="M996" t="s">
        <v>587</v>
      </c>
      <c r="N996" t="s">
        <v>587</v>
      </c>
      <c r="O996" t="s">
        <v>408</v>
      </c>
      <c r="P996" t="s">
        <v>1204</v>
      </c>
      <c r="Q996" t="s">
        <v>915</v>
      </c>
      <c r="R996" t="s">
        <v>63</v>
      </c>
      <c r="S996" t="s">
        <v>44</v>
      </c>
      <c r="T996" t="s">
        <v>314</v>
      </c>
      <c r="U996" t="s">
        <v>315</v>
      </c>
      <c r="X996">
        <v>1</v>
      </c>
      <c r="Y996">
        <v>0</v>
      </c>
      <c r="Z996">
        <v>0</v>
      </c>
      <c r="AA996">
        <v>0</v>
      </c>
      <c r="AB996">
        <v>250000</v>
      </c>
      <c r="AC996" t="s">
        <v>47</v>
      </c>
      <c r="AD996">
        <f>+VLOOKUP(T996,items!$A$2:$D$1255,4,0)</f>
        <v>0</v>
      </c>
      <c r="AE996">
        <f>+VLOOKUP(T996,Tabla1[],5,0)</f>
        <v>0</v>
      </c>
      <c r="AF996">
        <f t="shared" si="15"/>
        <v>7</v>
      </c>
    </row>
    <row r="997" spans="1:34" x14ac:dyDescent="0.25">
      <c r="A997">
        <v>94156</v>
      </c>
      <c r="B997" t="s">
        <v>2514</v>
      </c>
      <c r="C997" t="s">
        <v>75</v>
      </c>
      <c r="D997">
        <v>0</v>
      </c>
      <c r="F997" t="s">
        <v>1018</v>
      </c>
      <c r="G997" t="s">
        <v>2235</v>
      </c>
      <c r="H997" t="s">
        <v>2515</v>
      </c>
      <c r="I997" t="s">
        <v>2516</v>
      </c>
      <c r="J997" t="s">
        <v>2517</v>
      </c>
      <c r="K997" t="s">
        <v>2518</v>
      </c>
      <c r="L997" t="s">
        <v>2519</v>
      </c>
      <c r="M997" t="s">
        <v>1931</v>
      </c>
      <c r="N997" t="s">
        <v>2520</v>
      </c>
      <c r="O997" t="s">
        <v>2521</v>
      </c>
      <c r="P997" t="s">
        <v>983</v>
      </c>
      <c r="Q997" t="s">
        <v>674</v>
      </c>
      <c r="R997" t="s">
        <v>63</v>
      </c>
      <c r="S997" t="s">
        <v>256</v>
      </c>
      <c r="T997" t="s">
        <v>1447</v>
      </c>
      <c r="U997" t="s">
        <v>1448</v>
      </c>
      <c r="X997">
        <v>2</v>
      </c>
      <c r="Y997">
        <v>5000</v>
      </c>
      <c r="Z997">
        <v>0</v>
      </c>
      <c r="AA997">
        <v>0</v>
      </c>
      <c r="AB997">
        <v>4349446</v>
      </c>
      <c r="AC997" t="s">
        <v>47</v>
      </c>
      <c r="AD997">
        <f>+VLOOKUP(T997,items!$A$2:$D$1255,4,0)</f>
        <v>0</v>
      </c>
      <c r="AE997">
        <f>+VLOOKUP(T997,Tabla1[],5,0)</f>
        <v>0</v>
      </c>
      <c r="AF997">
        <f t="shared" si="15"/>
        <v>9</v>
      </c>
    </row>
    <row r="998" spans="1:34" x14ac:dyDescent="0.25">
      <c r="A998">
        <v>94156</v>
      </c>
      <c r="B998" t="s">
        <v>2514</v>
      </c>
      <c r="C998" t="s">
        <v>75</v>
      </c>
      <c r="D998">
        <v>0</v>
      </c>
      <c r="F998" t="s">
        <v>1018</v>
      </c>
      <c r="G998" t="s">
        <v>2235</v>
      </c>
      <c r="H998" t="s">
        <v>2515</v>
      </c>
      <c r="I998" t="s">
        <v>2516</v>
      </c>
      <c r="J998" t="s">
        <v>2517</v>
      </c>
      <c r="K998" t="s">
        <v>2518</v>
      </c>
      <c r="L998" t="s">
        <v>2519</v>
      </c>
      <c r="M998" t="s">
        <v>1931</v>
      </c>
      <c r="N998" t="s">
        <v>2520</v>
      </c>
      <c r="O998" t="s">
        <v>2521</v>
      </c>
      <c r="P998" t="s">
        <v>983</v>
      </c>
      <c r="Q998" t="s">
        <v>674</v>
      </c>
      <c r="R998" t="s">
        <v>63</v>
      </c>
      <c r="S998" t="s">
        <v>256</v>
      </c>
      <c r="T998" t="s">
        <v>1519</v>
      </c>
      <c r="U998" t="s">
        <v>1520</v>
      </c>
      <c r="V998" t="s">
        <v>2522</v>
      </c>
      <c r="W998" t="s">
        <v>2523</v>
      </c>
      <c r="X998">
        <v>2</v>
      </c>
      <c r="Y998">
        <v>5000</v>
      </c>
      <c r="Z998">
        <v>0</v>
      </c>
      <c r="AA998">
        <v>4000</v>
      </c>
      <c r="AB998">
        <v>14238736</v>
      </c>
      <c r="AC998" t="s">
        <v>47</v>
      </c>
      <c r="AD998" t="str">
        <f>+VLOOKUP(T998,items!$A$2:$D$1255,4,0)</f>
        <v>PERGOLA</v>
      </c>
      <c r="AE998" t="str">
        <f>+VLOOKUP(T998,Tabla1[],5,0)</f>
        <v>PERGOLITE</v>
      </c>
      <c r="AF998">
        <f t="shared" si="15"/>
        <v>9</v>
      </c>
    </row>
    <row r="999" spans="1:34" x14ac:dyDescent="0.25">
      <c r="A999">
        <v>94156</v>
      </c>
      <c r="B999" t="s">
        <v>2514</v>
      </c>
      <c r="C999" t="s">
        <v>75</v>
      </c>
      <c r="D999">
        <v>0</v>
      </c>
      <c r="F999" t="s">
        <v>1018</v>
      </c>
      <c r="G999" t="s">
        <v>2235</v>
      </c>
      <c r="H999" t="s">
        <v>2515</v>
      </c>
      <c r="I999" t="s">
        <v>2516</v>
      </c>
      <c r="J999" t="s">
        <v>2517</v>
      </c>
      <c r="K999" t="s">
        <v>2518</v>
      </c>
      <c r="L999" t="s">
        <v>2519</v>
      </c>
      <c r="M999" t="s">
        <v>1931</v>
      </c>
      <c r="N999" t="s">
        <v>2520</v>
      </c>
      <c r="O999" t="s">
        <v>2521</v>
      </c>
      <c r="P999" t="s">
        <v>983</v>
      </c>
      <c r="Q999" t="s">
        <v>674</v>
      </c>
      <c r="R999" t="s">
        <v>63</v>
      </c>
      <c r="S999" t="s">
        <v>256</v>
      </c>
      <c r="T999" t="s">
        <v>1567</v>
      </c>
      <c r="U999" t="s">
        <v>1568</v>
      </c>
      <c r="W999" t="s">
        <v>2524</v>
      </c>
      <c r="X999">
        <v>8</v>
      </c>
      <c r="Y999">
        <v>0</v>
      </c>
      <c r="Z999">
        <v>0</v>
      </c>
      <c r="AA999">
        <v>0</v>
      </c>
      <c r="AB999">
        <v>788296</v>
      </c>
      <c r="AC999" t="s">
        <v>47</v>
      </c>
      <c r="AD999">
        <f>+VLOOKUP(T999,items!$A$2:$D$1255,4,0)</f>
        <v>0</v>
      </c>
      <c r="AE999">
        <f>+VLOOKUP(T999,Tabla1[],5,0)</f>
        <v>0</v>
      </c>
      <c r="AF999">
        <f t="shared" si="15"/>
        <v>9</v>
      </c>
    </row>
    <row r="1000" spans="1:34" x14ac:dyDescent="0.25">
      <c r="A1000">
        <v>94156</v>
      </c>
      <c r="B1000" t="s">
        <v>2514</v>
      </c>
      <c r="C1000" t="s">
        <v>75</v>
      </c>
      <c r="D1000">
        <v>0</v>
      </c>
      <c r="F1000" t="s">
        <v>1018</v>
      </c>
      <c r="G1000" t="s">
        <v>2235</v>
      </c>
      <c r="H1000" t="s">
        <v>2515</v>
      </c>
      <c r="I1000" t="s">
        <v>2516</v>
      </c>
      <c r="J1000" t="s">
        <v>2517</v>
      </c>
      <c r="K1000" t="s">
        <v>2518</v>
      </c>
      <c r="L1000" t="s">
        <v>2519</v>
      </c>
      <c r="M1000" t="s">
        <v>1931</v>
      </c>
      <c r="N1000" t="s">
        <v>2520</v>
      </c>
      <c r="O1000" t="s">
        <v>2521</v>
      </c>
      <c r="P1000" t="s">
        <v>983</v>
      </c>
      <c r="Q1000" t="s">
        <v>674</v>
      </c>
      <c r="R1000" t="s">
        <v>63</v>
      </c>
      <c r="S1000" t="s">
        <v>256</v>
      </c>
      <c r="T1000" t="s">
        <v>94</v>
      </c>
      <c r="U1000" t="s">
        <v>95</v>
      </c>
      <c r="X1000">
        <v>1</v>
      </c>
      <c r="Y1000">
        <v>0</v>
      </c>
      <c r="Z1000">
        <v>0</v>
      </c>
      <c r="AA1000">
        <v>0</v>
      </c>
      <c r="AB1000">
        <v>380000</v>
      </c>
      <c r="AC1000" t="s">
        <v>47</v>
      </c>
      <c r="AD1000" t="e">
        <f>+VLOOKUP(T1000,items!$A$2:$D$1255,4,0)</f>
        <v>#N/A</v>
      </c>
      <c r="AE1000" t="e">
        <f>+VLOOKUP(T1000,Tabla1[],5,0)</f>
        <v>#N/A</v>
      </c>
      <c r="AF1000">
        <f t="shared" si="15"/>
        <v>9</v>
      </c>
    </row>
    <row r="1001" spans="1:34" x14ac:dyDescent="0.25">
      <c r="A1001">
        <v>94156</v>
      </c>
      <c r="B1001" t="s">
        <v>2514</v>
      </c>
      <c r="C1001" t="s">
        <v>75</v>
      </c>
      <c r="D1001">
        <v>0</v>
      </c>
      <c r="F1001" t="s">
        <v>1018</v>
      </c>
      <c r="G1001" t="s">
        <v>2235</v>
      </c>
      <c r="H1001" t="s">
        <v>2515</v>
      </c>
      <c r="I1001" t="s">
        <v>2516</v>
      </c>
      <c r="J1001" t="s">
        <v>2517</v>
      </c>
      <c r="K1001" t="s">
        <v>2518</v>
      </c>
      <c r="L1001" t="s">
        <v>2519</v>
      </c>
      <c r="M1001" t="s">
        <v>1931</v>
      </c>
      <c r="N1001" t="s">
        <v>2520</v>
      </c>
      <c r="O1001" t="s">
        <v>2521</v>
      </c>
      <c r="P1001" t="s">
        <v>983</v>
      </c>
      <c r="Q1001" t="s">
        <v>674</v>
      </c>
      <c r="R1001" t="s">
        <v>63</v>
      </c>
      <c r="S1001" t="s">
        <v>256</v>
      </c>
      <c r="T1001" t="s">
        <v>392</v>
      </c>
      <c r="U1001" t="s">
        <v>393</v>
      </c>
      <c r="X1001">
        <v>1</v>
      </c>
      <c r="Y1001">
        <v>0</v>
      </c>
      <c r="Z1001">
        <v>0</v>
      </c>
      <c r="AA1001">
        <v>0</v>
      </c>
      <c r="AB1001">
        <v>250000</v>
      </c>
      <c r="AC1001" t="s">
        <v>47</v>
      </c>
      <c r="AD1001" t="e">
        <f>+VLOOKUP(T1001,items!$A$2:$D$1255,4,0)</f>
        <v>#N/A</v>
      </c>
      <c r="AE1001" t="e">
        <f>+VLOOKUP(T1001,Tabla1[],5,0)</f>
        <v>#N/A</v>
      </c>
      <c r="AF1001">
        <f t="shared" si="15"/>
        <v>9</v>
      </c>
    </row>
    <row r="1002" spans="1:34" x14ac:dyDescent="0.25">
      <c r="A1002">
        <v>94165</v>
      </c>
      <c r="B1002" t="s">
        <v>2525</v>
      </c>
      <c r="C1002" t="s">
        <v>75</v>
      </c>
      <c r="D1002">
        <v>0</v>
      </c>
      <c r="F1002" t="s">
        <v>656</v>
      </c>
      <c r="G1002" t="s">
        <v>697</v>
      </c>
      <c r="H1002" t="s">
        <v>2526</v>
      </c>
      <c r="I1002" t="s">
        <v>37</v>
      </c>
      <c r="J1002" t="s">
        <v>2527</v>
      </c>
      <c r="K1002" t="s">
        <v>2528</v>
      </c>
      <c r="L1002" t="s">
        <v>37</v>
      </c>
      <c r="M1002" t="s">
        <v>364</v>
      </c>
      <c r="N1002" t="s">
        <v>364</v>
      </c>
      <c r="O1002" t="s">
        <v>408</v>
      </c>
      <c r="P1002" t="s">
        <v>1204</v>
      </c>
      <c r="Q1002" t="s">
        <v>1204</v>
      </c>
      <c r="R1002" t="s">
        <v>43</v>
      </c>
      <c r="S1002" t="s">
        <v>272</v>
      </c>
      <c r="T1002" t="s">
        <v>2529</v>
      </c>
      <c r="U1002" t="s">
        <v>2530</v>
      </c>
      <c r="X1002">
        <v>1</v>
      </c>
      <c r="Y1002">
        <v>0</v>
      </c>
      <c r="Z1002">
        <v>0</v>
      </c>
      <c r="AA1002">
        <v>0</v>
      </c>
      <c r="AB1002" s="14">
        <v>281964.24</v>
      </c>
      <c r="AC1002" t="s">
        <v>47</v>
      </c>
      <c r="AD1002">
        <f>+VLOOKUP(T1002,items!$A$2:$D$1255,4,0)</f>
        <v>0</v>
      </c>
      <c r="AE1002">
        <f>+VLOOKUP(T1002,Tabla1[],5,0)</f>
        <v>0</v>
      </c>
      <c r="AF1002">
        <f t="shared" si="15"/>
        <v>7</v>
      </c>
      <c r="AG1002">
        <v>3816</v>
      </c>
      <c r="AH1002" s="14">
        <v>281964.24</v>
      </c>
    </row>
    <row r="1003" spans="1:34" x14ac:dyDescent="0.25">
      <c r="A1003">
        <v>94165</v>
      </c>
      <c r="B1003" t="s">
        <v>2525</v>
      </c>
      <c r="C1003" t="s">
        <v>75</v>
      </c>
      <c r="D1003">
        <v>0</v>
      </c>
      <c r="F1003" t="s">
        <v>656</v>
      </c>
      <c r="G1003" t="s">
        <v>697</v>
      </c>
      <c r="H1003" t="s">
        <v>2526</v>
      </c>
      <c r="I1003" t="s">
        <v>37</v>
      </c>
      <c r="J1003" t="s">
        <v>2527</v>
      </c>
      <c r="K1003" t="s">
        <v>2528</v>
      </c>
      <c r="L1003" t="s">
        <v>37</v>
      </c>
      <c r="M1003" t="s">
        <v>364</v>
      </c>
      <c r="N1003" t="s">
        <v>364</v>
      </c>
      <c r="O1003" t="s">
        <v>408</v>
      </c>
      <c r="P1003" t="s">
        <v>1204</v>
      </c>
      <c r="Q1003" t="s">
        <v>1204</v>
      </c>
      <c r="R1003" t="s">
        <v>43</v>
      </c>
      <c r="S1003" t="s">
        <v>272</v>
      </c>
      <c r="T1003" t="s">
        <v>388</v>
      </c>
      <c r="U1003" t="s">
        <v>389</v>
      </c>
      <c r="X1003">
        <v>10</v>
      </c>
      <c r="Y1003">
        <v>0</v>
      </c>
      <c r="Z1003">
        <v>0</v>
      </c>
      <c r="AA1003">
        <v>0</v>
      </c>
      <c r="AB1003" s="14">
        <v>359467.2</v>
      </c>
      <c r="AC1003" t="s">
        <v>47</v>
      </c>
      <c r="AD1003">
        <f>+VLOOKUP(T1003,items!$A$2:$D$1255,4,0)</f>
        <v>0</v>
      </c>
      <c r="AE1003">
        <f>+VLOOKUP(T1003,Tabla1[],5,0)</f>
        <v>0</v>
      </c>
      <c r="AF1003">
        <f t="shared" si="15"/>
        <v>7</v>
      </c>
      <c r="AG1003">
        <v>3816</v>
      </c>
      <c r="AH1003" s="14">
        <v>359467.2</v>
      </c>
    </row>
    <row r="1004" spans="1:34" x14ac:dyDescent="0.25">
      <c r="A1004">
        <v>94166</v>
      </c>
      <c r="B1004" t="s">
        <v>2531</v>
      </c>
      <c r="C1004" t="s">
        <v>75</v>
      </c>
      <c r="D1004">
        <v>0</v>
      </c>
      <c r="F1004" t="s">
        <v>656</v>
      </c>
      <c r="G1004" t="s">
        <v>460</v>
      </c>
      <c r="H1004" t="s">
        <v>2532</v>
      </c>
      <c r="I1004" t="s">
        <v>37</v>
      </c>
      <c r="J1004" t="s">
        <v>2533</v>
      </c>
      <c r="K1004" t="s">
        <v>2534</v>
      </c>
      <c r="L1004" t="s">
        <v>37</v>
      </c>
      <c r="M1004" t="s">
        <v>581</v>
      </c>
      <c r="N1004" t="s">
        <v>581</v>
      </c>
      <c r="O1004" t="s">
        <v>357</v>
      </c>
      <c r="P1004" t="s">
        <v>223</v>
      </c>
      <c r="Q1004" t="s">
        <v>223</v>
      </c>
      <c r="R1004" t="s">
        <v>43</v>
      </c>
      <c r="S1004" t="s">
        <v>164</v>
      </c>
      <c r="T1004" t="s">
        <v>1315</v>
      </c>
      <c r="U1004" t="s">
        <v>1147</v>
      </c>
      <c r="X1004">
        <v>7</v>
      </c>
      <c r="Y1004">
        <v>0</v>
      </c>
      <c r="Z1004">
        <v>0</v>
      </c>
      <c r="AA1004">
        <v>0</v>
      </c>
      <c r="AB1004">
        <v>368200</v>
      </c>
      <c r="AC1004" t="s">
        <v>47</v>
      </c>
      <c r="AD1004">
        <f>+VLOOKUP(T1004,items!$A$2:$D$1255,4,0)</f>
        <v>0</v>
      </c>
      <c r="AE1004">
        <f>+VLOOKUP(T1004,Tabla1[],5,0)</f>
        <v>0</v>
      </c>
      <c r="AF1004">
        <f t="shared" si="15"/>
        <v>6</v>
      </c>
    </row>
    <row r="1005" spans="1:34" x14ac:dyDescent="0.25">
      <c r="A1005">
        <v>94170</v>
      </c>
      <c r="B1005" t="s">
        <v>2535</v>
      </c>
      <c r="C1005" t="s">
        <v>75</v>
      </c>
      <c r="D1005">
        <v>0</v>
      </c>
      <c r="F1005" t="s">
        <v>656</v>
      </c>
      <c r="G1005" t="s">
        <v>365</v>
      </c>
      <c r="H1005" t="s">
        <v>2536</v>
      </c>
      <c r="I1005" t="s">
        <v>2537</v>
      </c>
      <c r="J1005" t="s">
        <v>2538</v>
      </c>
      <c r="K1005" t="s">
        <v>2539</v>
      </c>
      <c r="L1005" t="s">
        <v>2540</v>
      </c>
      <c r="M1005" t="s">
        <v>408</v>
      </c>
      <c r="N1005" t="s">
        <v>252</v>
      </c>
      <c r="O1005" t="s">
        <v>1731</v>
      </c>
      <c r="P1005" t="s">
        <v>2520</v>
      </c>
      <c r="Q1005" t="s">
        <v>163</v>
      </c>
      <c r="R1005" t="s">
        <v>63</v>
      </c>
      <c r="S1005" t="s">
        <v>256</v>
      </c>
      <c r="T1005" t="s">
        <v>347</v>
      </c>
      <c r="U1005" t="s">
        <v>348</v>
      </c>
      <c r="W1005" t="s">
        <v>114</v>
      </c>
      <c r="X1005">
        <v>1</v>
      </c>
      <c r="Y1005">
        <v>45800</v>
      </c>
      <c r="Z1005">
        <v>0</v>
      </c>
      <c r="AA1005">
        <v>0</v>
      </c>
      <c r="AB1005">
        <v>5138462</v>
      </c>
      <c r="AC1005" t="s">
        <v>47</v>
      </c>
      <c r="AD1005">
        <f>+VLOOKUP(T1005,items!$A$2:$D$1255,4,0)</f>
        <v>0</v>
      </c>
      <c r="AE1005">
        <f>+VLOOKUP(T1005,Tabla1[],5,0)</f>
        <v>0</v>
      </c>
      <c r="AF1005">
        <f t="shared" si="15"/>
        <v>9</v>
      </c>
    </row>
    <row r="1006" spans="1:34" x14ac:dyDescent="0.25">
      <c r="A1006">
        <v>94170</v>
      </c>
      <c r="B1006" t="s">
        <v>2535</v>
      </c>
      <c r="C1006" t="s">
        <v>75</v>
      </c>
      <c r="D1006">
        <v>0</v>
      </c>
      <c r="F1006" t="s">
        <v>656</v>
      </c>
      <c r="G1006" t="s">
        <v>365</v>
      </c>
      <c r="H1006" t="s">
        <v>2536</v>
      </c>
      <c r="I1006" t="s">
        <v>2537</v>
      </c>
      <c r="J1006" t="s">
        <v>2538</v>
      </c>
      <c r="K1006" t="s">
        <v>2539</v>
      </c>
      <c r="L1006" t="s">
        <v>2540</v>
      </c>
      <c r="M1006" t="s">
        <v>408</v>
      </c>
      <c r="N1006" t="s">
        <v>252</v>
      </c>
      <c r="O1006" t="s">
        <v>1731</v>
      </c>
      <c r="P1006" t="s">
        <v>2520</v>
      </c>
      <c r="Q1006" t="s">
        <v>163</v>
      </c>
      <c r="R1006" t="s">
        <v>63</v>
      </c>
      <c r="S1006" t="s">
        <v>256</v>
      </c>
      <c r="T1006" t="s">
        <v>1519</v>
      </c>
      <c r="U1006" t="s">
        <v>1520</v>
      </c>
      <c r="V1006" t="s">
        <v>244</v>
      </c>
      <c r="W1006" t="s">
        <v>114</v>
      </c>
      <c r="X1006">
        <v>2</v>
      </c>
      <c r="Y1006">
        <v>5100</v>
      </c>
      <c r="Z1006">
        <v>0</v>
      </c>
      <c r="AA1006">
        <v>4400</v>
      </c>
      <c r="AB1006">
        <v>18531618</v>
      </c>
      <c r="AC1006" t="s">
        <v>47</v>
      </c>
      <c r="AD1006" t="str">
        <f>+VLOOKUP(T1006,items!$A$2:$D$1255,4,0)</f>
        <v>PERGOLA</v>
      </c>
      <c r="AE1006" t="str">
        <f>+VLOOKUP(T1006,Tabla1[],5,0)</f>
        <v>PERGOLITE</v>
      </c>
      <c r="AF1006">
        <f t="shared" si="15"/>
        <v>9</v>
      </c>
    </row>
    <row r="1007" spans="1:34" x14ac:dyDescent="0.25">
      <c r="A1007">
        <v>94170</v>
      </c>
      <c r="B1007" t="s">
        <v>2535</v>
      </c>
      <c r="C1007" t="s">
        <v>75</v>
      </c>
      <c r="D1007">
        <v>0</v>
      </c>
      <c r="F1007" t="s">
        <v>656</v>
      </c>
      <c r="G1007" t="s">
        <v>365</v>
      </c>
      <c r="H1007" t="s">
        <v>2536</v>
      </c>
      <c r="I1007" t="s">
        <v>2537</v>
      </c>
      <c r="J1007" t="s">
        <v>2538</v>
      </c>
      <c r="K1007" t="s">
        <v>2539</v>
      </c>
      <c r="L1007" t="s">
        <v>2540</v>
      </c>
      <c r="M1007" t="s">
        <v>408</v>
      </c>
      <c r="N1007" t="s">
        <v>252</v>
      </c>
      <c r="O1007" t="s">
        <v>1731</v>
      </c>
      <c r="P1007" t="s">
        <v>2520</v>
      </c>
      <c r="Q1007" t="s">
        <v>163</v>
      </c>
      <c r="R1007" t="s">
        <v>63</v>
      </c>
      <c r="S1007" t="s">
        <v>256</v>
      </c>
      <c r="T1007" t="s">
        <v>2541</v>
      </c>
      <c r="U1007" t="s">
        <v>2542</v>
      </c>
      <c r="W1007" t="s">
        <v>114</v>
      </c>
      <c r="X1007">
        <v>3</v>
      </c>
      <c r="Y1007">
        <v>4700</v>
      </c>
      <c r="Z1007">
        <v>3000</v>
      </c>
      <c r="AA1007">
        <v>0</v>
      </c>
      <c r="AB1007">
        <v>15337464</v>
      </c>
      <c r="AC1007" t="s">
        <v>47</v>
      </c>
      <c r="AD1007">
        <f>+VLOOKUP(T1007,items!$A$2:$D$1255,4,0)</f>
        <v>0</v>
      </c>
      <c r="AE1007">
        <f>+VLOOKUP(T1007,Tabla1[],5,0)</f>
        <v>0</v>
      </c>
      <c r="AF1007">
        <f t="shared" si="15"/>
        <v>9</v>
      </c>
    </row>
    <row r="1008" spans="1:34" x14ac:dyDescent="0.25">
      <c r="A1008">
        <v>94170</v>
      </c>
      <c r="B1008" t="s">
        <v>2535</v>
      </c>
      <c r="C1008" t="s">
        <v>75</v>
      </c>
      <c r="D1008">
        <v>0</v>
      </c>
      <c r="F1008" t="s">
        <v>656</v>
      </c>
      <c r="G1008" t="s">
        <v>365</v>
      </c>
      <c r="H1008" t="s">
        <v>2536</v>
      </c>
      <c r="I1008" t="s">
        <v>2537</v>
      </c>
      <c r="J1008" t="s">
        <v>2538</v>
      </c>
      <c r="K1008" t="s">
        <v>2539</v>
      </c>
      <c r="L1008" t="s">
        <v>2540</v>
      </c>
      <c r="M1008" t="s">
        <v>408</v>
      </c>
      <c r="N1008" t="s">
        <v>252</v>
      </c>
      <c r="O1008" t="s">
        <v>1731</v>
      </c>
      <c r="P1008" t="s">
        <v>2520</v>
      </c>
      <c r="Q1008" t="s">
        <v>163</v>
      </c>
      <c r="R1008" t="s">
        <v>63</v>
      </c>
      <c r="S1008" t="s">
        <v>256</v>
      </c>
      <c r="T1008" t="s">
        <v>94</v>
      </c>
      <c r="U1008" t="s">
        <v>95</v>
      </c>
      <c r="X1008">
        <v>1</v>
      </c>
      <c r="Y1008">
        <v>0</v>
      </c>
      <c r="Z1008">
        <v>0</v>
      </c>
      <c r="AA1008">
        <v>0</v>
      </c>
      <c r="AB1008">
        <v>490000</v>
      </c>
      <c r="AC1008" t="s">
        <v>47</v>
      </c>
      <c r="AD1008" t="e">
        <f>+VLOOKUP(T1008,items!$A$2:$D$1255,4,0)</f>
        <v>#N/A</v>
      </c>
      <c r="AE1008" t="e">
        <f>+VLOOKUP(T1008,Tabla1[],5,0)</f>
        <v>#N/A</v>
      </c>
      <c r="AF1008">
        <f t="shared" si="15"/>
        <v>9</v>
      </c>
    </row>
    <row r="1009" spans="1:32" x14ac:dyDescent="0.25">
      <c r="A1009">
        <v>94170</v>
      </c>
      <c r="B1009" t="s">
        <v>2535</v>
      </c>
      <c r="C1009" t="s">
        <v>75</v>
      </c>
      <c r="D1009">
        <v>0</v>
      </c>
      <c r="F1009" t="s">
        <v>656</v>
      </c>
      <c r="G1009" t="s">
        <v>365</v>
      </c>
      <c r="H1009" t="s">
        <v>2536</v>
      </c>
      <c r="I1009" t="s">
        <v>2537</v>
      </c>
      <c r="J1009" t="s">
        <v>2538</v>
      </c>
      <c r="K1009" t="s">
        <v>2539</v>
      </c>
      <c r="L1009" t="s">
        <v>2540</v>
      </c>
      <c r="M1009" t="s">
        <v>408</v>
      </c>
      <c r="N1009" t="s">
        <v>252</v>
      </c>
      <c r="O1009" t="s">
        <v>1731</v>
      </c>
      <c r="P1009" t="s">
        <v>2520</v>
      </c>
      <c r="Q1009" t="s">
        <v>163</v>
      </c>
      <c r="R1009" t="s">
        <v>63</v>
      </c>
      <c r="S1009" t="s">
        <v>256</v>
      </c>
      <c r="T1009" t="s">
        <v>392</v>
      </c>
      <c r="U1009" t="s">
        <v>393</v>
      </c>
      <c r="X1009">
        <v>1</v>
      </c>
      <c r="Y1009">
        <v>0</v>
      </c>
      <c r="Z1009">
        <v>0</v>
      </c>
      <c r="AA1009">
        <v>0</v>
      </c>
      <c r="AB1009">
        <v>420000</v>
      </c>
      <c r="AC1009" t="s">
        <v>47</v>
      </c>
      <c r="AD1009" t="e">
        <f>+VLOOKUP(T1009,items!$A$2:$D$1255,4,0)</f>
        <v>#N/A</v>
      </c>
      <c r="AE1009" t="e">
        <f>+VLOOKUP(T1009,Tabla1[],5,0)</f>
        <v>#N/A</v>
      </c>
      <c r="AF1009">
        <f t="shared" si="15"/>
        <v>9</v>
      </c>
    </row>
    <row r="1010" spans="1:32" x14ac:dyDescent="0.25">
      <c r="A1010">
        <v>94170</v>
      </c>
      <c r="B1010" t="s">
        <v>2535</v>
      </c>
      <c r="C1010" t="s">
        <v>75</v>
      </c>
      <c r="D1010">
        <v>0</v>
      </c>
      <c r="F1010" t="s">
        <v>656</v>
      </c>
      <c r="G1010" t="s">
        <v>365</v>
      </c>
      <c r="H1010" t="s">
        <v>2536</v>
      </c>
      <c r="I1010" t="s">
        <v>2537</v>
      </c>
      <c r="J1010" t="s">
        <v>2538</v>
      </c>
      <c r="K1010" t="s">
        <v>2539</v>
      </c>
      <c r="L1010" t="s">
        <v>2540</v>
      </c>
      <c r="M1010" t="s">
        <v>408</v>
      </c>
      <c r="N1010" t="s">
        <v>252</v>
      </c>
      <c r="O1010" t="s">
        <v>1731</v>
      </c>
      <c r="P1010" t="s">
        <v>2520</v>
      </c>
      <c r="Q1010" t="s">
        <v>163</v>
      </c>
      <c r="R1010" t="s">
        <v>63</v>
      </c>
      <c r="S1010" t="s">
        <v>256</v>
      </c>
      <c r="T1010" t="s">
        <v>2473</v>
      </c>
      <c r="U1010" t="s">
        <v>2474</v>
      </c>
      <c r="W1010" t="s">
        <v>114</v>
      </c>
      <c r="X1010">
        <v>4</v>
      </c>
      <c r="Y1010">
        <v>4400</v>
      </c>
      <c r="Z1010">
        <v>0</v>
      </c>
      <c r="AA1010">
        <v>0</v>
      </c>
      <c r="AB1010">
        <v>3439128</v>
      </c>
      <c r="AC1010" t="s">
        <v>47</v>
      </c>
      <c r="AD1010">
        <f>+VLOOKUP(T1010,items!$A$2:$D$1255,4,0)</f>
        <v>0</v>
      </c>
      <c r="AE1010">
        <f>+VLOOKUP(T1010,Tabla1[],5,0)</f>
        <v>0</v>
      </c>
      <c r="AF1010">
        <f t="shared" si="15"/>
        <v>9</v>
      </c>
    </row>
    <row r="1011" spans="1:32" x14ac:dyDescent="0.25">
      <c r="A1011">
        <v>94174</v>
      </c>
      <c r="B1011" t="s">
        <v>2535</v>
      </c>
      <c r="C1011" t="s">
        <v>75</v>
      </c>
      <c r="D1011">
        <v>0</v>
      </c>
      <c r="F1011" t="s">
        <v>656</v>
      </c>
      <c r="G1011" t="s">
        <v>365</v>
      </c>
      <c r="H1011" t="s">
        <v>2543</v>
      </c>
      <c r="I1011" t="s">
        <v>2544</v>
      </c>
      <c r="J1011" t="s">
        <v>2545</v>
      </c>
      <c r="K1011" t="s">
        <v>2546</v>
      </c>
      <c r="L1011" t="s">
        <v>2547</v>
      </c>
      <c r="M1011" t="s">
        <v>408</v>
      </c>
      <c r="N1011" t="s">
        <v>915</v>
      </c>
      <c r="O1011" t="s">
        <v>664</v>
      </c>
      <c r="P1011" t="s">
        <v>1646</v>
      </c>
      <c r="Q1011" t="s">
        <v>572</v>
      </c>
      <c r="R1011" t="s">
        <v>63</v>
      </c>
      <c r="S1011" t="s">
        <v>256</v>
      </c>
      <c r="T1011" t="s">
        <v>2548</v>
      </c>
      <c r="U1011" t="s">
        <v>2549</v>
      </c>
      <c r="V1011" t="s">
        <v>244</v>
      </c>
      <c r="W1011" t="s">
        <v>114</v>
      </c>
      <c r="X1011">
        <v>1</v>
      </c>
      <c r="Y1011">
        <v>2650</v>
      </c>
      <c r="Z1011">
        <v>0</v>
      </c>
      <c r="AA1011">
        <v>6900</v>
      </c>
      <c r="AB1011">
        <v>11255806</v>
      </c>
      <c r="AC1011" t="s">
        <v>47</v>
      </c>
      <c r="AD1011" t="str">
        <f>+VLOOKUP(T1011,items!$A$2:$D$1255,4,0)</f>
        <v>PERGOLA</v>
      </c>
      <c r="AE1011" t="str">
        <f>+VLOOKUP(T1011,Tabla1[],5,0)</f>
        <v>PERGOLITE</v>
      </c>
      <c r="AF1011">
        <f t="shared" si="15"/>
        <v>8</v>
      </c>
    </row>
    <row r="1012" spans="1:32" x14ac:dyDescent="0.25">
      <c r="A1012">
        <v>94174</v>
      </c>
      <c r="B1012" t="s">
        <v>2535</v>
      </c>
      <c r="C1012" t="s">
        <v>75</v>
      </c>
      <c r="D1012">
        <v>0</v>
      </c>
      <c r="F1012" t="s">
        <v>656</v>
      </c>
      <c r="G1012" t="s">
        <v>365</v>
      </c>
      <c r="H1012" t="s">
        <v>2543</v>
      </c>
      <c r="I1012" t="s">
        <v>2544</v>
      </c>
      <c r="J1012" t="s">
        <v>2545</v>
      </c>
      <c r="K1012" t="s">
        <v>2546</v>
      </c>
      <c r="L1012" t="s">
        <v>2547</v>
      </c>
      <c r="M1012" t="s">
        <v>408</v>
      </c>
      <c r="N1012" t="s">
        <v>915</v>
      </c>
      <c r="O1012" t="s">
        <v>664</v>
      </c>
      <c r="P1012" t="s">
        <v>1646</v>
      </c>
      <c r="Q1012" t="s">
        <v>572</v>
      </c>
      <c r="R1012" t="s">
        <v>63</v>
      </c>
      <c r="S1012" t="s">
        <v>256</v>
      </c>
      <c r="T1012" t="s">
        <v>94</v>
      </c>
      <c r="U1012" t="s">
        <v>95</v>
      </c>
      <c r="X1012">
        <v>1</v>
      </c>
      <c r="Y1012">
        <v>0</v>
      </c>
      <c r="Z1012">
        <v>0</v>
      </c>
      <c r="AA1012">
        <v>0</v>
      </c>
      <c r="AB1012">
        <v>250000</v>
      </c>
      <c r="AC1012" t="s">
        <v>47</v>
      </c>
      <c r="AD1012" t="e">
        <f>+VLOOKUP(T1012,items!$A$2:$D$1255,4,0)</f>
        <v>#N/A</v>
      </c>
      <c r="AE1012" t="e">
        <f>+VLOOKUP(T1012,Tabla1[],5,0)</f>
        <v>#N/A</v>
      </c>
      <c r="AF1012">
        <f t="shared" si="15"/>
        <v>8</v>
      </c>
    </row>
    <row r="1013" spans="1:32" x14ac:dyDescent="0.25">
      <c r="A1013">
        <v>94174</v>
      </c>
      <c r="B1013" t="s">
        <v>2535</v>
      </c>
      <c r="C1013" t="s">
        <v>75</v>
      </c>
      <c r="D1013">
        <v>0</v>
      </c>
      <c r="F1013" t="s">
        <v>656</v>
      </c>
      <c r="G1013" t="s">
        <v>365</v>
      </c>
      <c r="H1013" t="s">
        <v>2543</v>
      </c>
      <c r="I1013" t="s">
        <v>2544</v>
      </c>
      <c r="J1013" t="s">
        <v>2545</v>
      </c>
      <c r="K1013" t="s">
        <v>2546</v>
      </c>
      <c r="L1013" t="s">
        <v>2547</v>
      </c>
      <c r="M1013" t="s">
        <v>408</v>
      </c>
      <c r="N1013" t="s">
        <v>915</v>
      </c>
      <c r="O1013" t="s">
        <v>664</v>
      </c>
      <c r="P1013" t="s">
        <v>1646</v>
      </c>
      <c r="Q1013" t="s">
        <v>572</v>
      </c>
      <c r="R1013" t="s">
        <v>63</v>
      </c>
      <c r="S1013" t="s">
        <v>256</v>
      </c>
      <c r="T1013" t="s">
        <v>392</v>
      </c>
      <c r="U1013" t="s">
        <v>393</v>
      </c>
      <c r="X1013">
        <v>1</v>
      </c>
      <c r="Y1013">
        <v>0</v>
      </c>
      <c r="Z1013">
        <v>0</v>
      </c>
      <c r="AA1013">
        <v>0</v>
      </c>
      <c r="AB1013">
        <v>210000</v>
      </c>
      <c r="AC1013" t="s">
        <v>47</v>
      </c>
      <c r="AD1013" t="e">
        <f>+VLOOKUP(T1013,items!$A$2:$D$1255,4,0)</f>
        <v>#N/A</v>
      </c>
      <c r="AE1013" t="e">
        <f>+VLOOKUP(T1013,Tabla1[],5,0)</f>
        <v>#N/A</v>
      </c>
      <c r="AF1013">
        <f t="shared" si="15"/>
        <v>8</v>
      </c>
    </row>
    <row r="1014" spans="1:32" x14ac:dyDescent="0.25">
      <c r="A1014">
        <v>94175</v>
      </c>
      <c r="B1014" t="s">
        <v>2550</v>
      </c>
      <c r="C1014" t="s">
        <v>33</v>
      </c>
      <c r="D1014">
        <v>0</v>
      </c>
      <c r="F1014" t="s">
        <v>656</v>
      </c>
      <c r="G1014" t="s">
        <v>363</v>
      </c>
      <c r="H1014" t="s">
        <v>2551</v>
      </c>
      <c r="I1014" t="s">
        <v>37</v>
      </c>
      <c r="J1014" t="s">
        <v>2552</v>
      </c>
      <c r="K1014" t="s">
        <v>2553</v>
      </c>
      <c r="L1014" t="s">
        <v>2554</v>
      </c>
      <c r="M1014" t="s">
        <v>657</v>
      </c>
      <c r="N1014" t="s">
        <v>657</v>
      </c>
      <c r="O1014" t="s">
        <v>965</v>
      </c>
      <c r="P1014" t="s">
        <v>565</v>
      </c>
      <c r="Q1014" t="s">
        <v>571</v>
      </c>
      <c r="R1014" t="s">
        <v>63</v>
      </c>
      <c r="S1014" t="s">
        <v>256</v>
      </c>
      <c r="T1014" t="s">
        <v>765</v>
      </c>
      <c r="U1014" t="s">
        <v>766</v>
      </c>
      <c r="X1014">
        <v>2</v>
      </c>
      <c r="Y1014">
        <v>0</v>
      </c>
      <c r="Z1014">
        <v>0</v>
      </c>
      <c r="AA1014">
        <v>0</v>
      </c>
      <c r="AB1014">
        <v>200000</v>
      </c>
      <c r="AC1014" t="s">
        <v>47</v>
      </c>
      <c r="AD1014">
        <f>+VLOOKUP(T1014,items!$A$2:$D$1255,4,0)</f>
        <v>0</v>
      </c>
      <c r="AE1014">
        <f>+VLOOKUP(T1014,Tabla1[],5,0)</f>
        <v>0</v>
      </c>
      <c r="AF1014">
        <f t="shared" si="15"/>
        <v>8</v>
      </c>
    </row>
    <row r="1015" spans="1:32" x14ac:dyDescent="0.25">
      <c r="A1015">
        <v>94175</v>
      </c>
      <c r="B1015" t="s">
        <v>2550</v>
      </c>
      <c r="C1015" t="s">
        <v>33</v>
      </c>
      <c r="D1015">
        <v>0</v>
      </c>
      <c r="F1015" t="s">
        <v>656</v>
      </c>
      <c r="G1015" t="s">
        <v>363</v>
      </c>
      <c r="H1015" t="s">
        <v>2551</v>
      </c>
      <c r="I1015" t="s">
        <v>37</v>
      </c>
      <c r="J1015" t="s">
        <v>2552</v>
      </c>
      <c r="K1015" t="s">
        <v>2553</v>
      </c>
      <c r="L1015" t="s">
        <v>2554</v>
      </c>
      <c r="M1015" t="s">
        <v>657</v>
      </c>
      <c r="N1015" t="s">
        <v>657</v>
      </c>
      <c r="O1015" t="s">
        <v>965</v>
      </c>
      <c r="P1015" t="s">
        <v>565</v>
      </c>
      <c r="Q1015" t="s">
        <v>571</v>
      </c>
      <c r="R1015" t="s">
        <v>63</v>
      </c>
      <c r="S1015" t="s">
        <v>256</v>
      </c>
      <c r="T1015" t="s">
        <v>388</v>
      </c>
      <c r="U1015" t="s">
        <v>389</v>
      </c>
      <c r="X1015">
        <v>73</v>
      </c>
      <c r="Y1015">
        <v>0</v>
      </c>
      <c r="Z1015">
        <v>0</v>
      </c>
      <c r="AA1015">
        <v>0</v>
      </c>
      <c r="AB1015">
        <v>4745000</v>
      </c>
      <c r="AC1015" t="s">
        <v>47</v>
      </c>
      <c r="AD1015">
        <f>+VLOOKUP(T1015,items!$A$2:$D$1255,4,0)</f>
        <v>0</v>
      </c>
      <c r="AE1015">
        <f>+VLOOKUP(T1015,Tabla1[],5,0)</f>
        <v>0</v>
      </c>
      <c r="AF1015">
        <f t="shared" si="15"/>
        <v>8</v>
      </c>
    </row>
    <row r="1016" spans="1:32" x14ac:dyDescent="0.25">
      <c r="A1016">
        <v>94175</v>
      </c>
      <c r="B1016" t="s">
        <v>2550</v>
      </c>
      <c r="C1016" t="s">
        <v>33</v>
      </c>
      <c r="D1016">
        <v>0</v>
      </c>
      <c r="F1016" t="s">
        <v>656</v>
      </c>
      <c r="G1016" t="s">
        <v>363</v>
      </c>
      <c r="H1016" t="s">
        <v>2551</v>
      </c>
      <c r="I1016" t="s">
        <v>37</v>
      </c>
      <c r="J1016" t="s">
        <v>2552</v>
      </c>
      <c r="K1016" t="s">
        <v>2553</v>
      </c>
      <c r="L1016" t="s">
        <v>2554</v>
      </c>
      <c r="M1016" t="s">
        <v>657</v>
      </c>
      <c r="N1016" t="s">
        <v>657</v>
      </c>
      <c r="O1016" t="s">
        <v>965</v>
      </c>
      <c r="P1016" t="s">
        <v>565</v>
      </c>
      <c r="Q1016" t="s">
        <v>571</v>
      </c>
      <c r="R1016" t="s">
        <v>63</v>
      </c>
      <c r="S1016" t="s">
        <v>256</v>
      </c>
      <c r="T1016" t="s">
        <v>94</v>
      </c>
      <c r="U1016" t="s">
        <v>95</v>
      </c>
      <c r="X1016">
        <v>1</v>
      </c>
      <c r="Y1016">
        <v>0</v>
      </c>
      <c r="Z1016">
        <v>0</v>
      </c>
      <c r="AA1016">
        <v>0</v>
      </c>
      <c r="AB1016">
        <v>200000</v>
      </c>
      <c r="AC1016" t="s">
        <v>47</v>
      </c>
      <c r="AD1016" t="e">
        <f>+VLOOKUP(T1016,items!$A$2:$D$1255,4,0)</f>
        <v>#N/A</v>
      </c>
      <c r="AE1016" t="e">
        <f>+VLOOKUP(T1016,Tabla1[],5,0)</f>
        <v>#N/A</v>
      </c>
      <c r="AF1016">
        <f t="shared" si="15"/>
        <v>8</v>
      </c>
    </row>
    <row r="1017" spans="1:32" x14ac:dyDescent="0.25">
      <c r="A1017">
        <v>94175</v>
      </c>
      <c r="B1017" t="s">
        <v>2550</v>
      </c>
      <c r="C1017" t="s">
        <v>33</v>
      </c>
      <c r="D1017">
        <v>0</v>
      </c>
      <c r="F1017" t="s">
        <v>656</v>
      </c>
      <c r="G1017" t="s">
        <v>363</v>
      </c>
      <c r="H1017" t="s">
        <v>2551</v>
      </c>
      <c r="I1017" t="s">
        <v>37</v>
      </c>
      <c r="J1017" t="s">
        <v>2552</v>
      </c>
      <c r="K1017" t="s">
        <v>2553</v>
      </c>
      <c r="L1017" t="s">
        <v>2554</v>
      </c>
      <c r="M1017" t="s">
        <v>657</v>
      </c>
      <c r="N1017" t="s">
        <v>657</v>
      </c>
      <c r="O1017" t="s">
        <v>965</v>
      </c>
      <c r="P1017" t="s">
        <v>565</v>
      </c>
      <c r="Q1017" t="s">
        <v>571</v>
      </c>
      <c r="R1017" t="s">
        <v>63</v>
      </c>
      <c r="S1017" t="s">
        <v>256</v>
      </c>
      <c r="T1017" t="s">
        <v>331</v>
      </c>
      <c r="U1017" t="s">
        <v>332</v>
      </c>
      <c r="X1017">
        <v>2</v>
      </c>
      <c r="Y1017">
        <v>0</v>
      </c>
      <c r="Z1017">
        <v>0</v>
      </c>
      <c r="AA1017">
        <v>0</v>
      </c>
      <c r="AB1017">
        <v>360000</v>
      </c>
      <c r="AC1017" t="s">
        <v>47</v>
      </c>
      <c r="AD1017" t="e">
        <f>+VLOOKUP(T1017,items!$A$2:$D$1255,4,0)</f>
        <v>#N/A</v>
      </c>
      <c r="AE1017" t="e">
        <f>+VLOOKUP(T1017,Tabla1[],5,0)</f>
        <v>#N/A</v>
      </c>
      <c r="AF1017">
        <f t="shared" si="15"/>
        <v>8</v>
      </c>
    </row>
    <row r="1018" spans="1:32" x14ac:dyDescent="0.25">
      <c r="A1018">
        <v>94175</v>
      </c>
      <c r="B1018" t="s">
        <v>2550</v>
      </c>
      <c r="C1018" t="s">
        <v>33</v>
      </c>
      <c r="D1018">
        <v>0</v>
      </c>
      <c r="F1018" t="s">
        <v>656</v>
      </c>
      <c r="G1018" t="s">
        <v>363</v>
      </c>
      <c r="H1018" t="s">
        <v>2551</v>
      </c>
      <c r="I1018" t="s">
        <v>37</v>
      </c>
      <c r="J1018" t="s">
        <v>2552</v>
      </c>
      <c r="K1018" t="s">
        <v>2553</v>
      </c>
      <c r="L1018" t="s">
        <v>2554</v>
      </c>
      <c r="M1018" t="s">
        <v>657</v>
      </c>
      <c r="N1018" t="s">
        <v>657</v>
      </c>
      <c r="O1018" t="s">
        <v>965</v>
      </c>
      <c r="P1018" t="s">
        <v>565</v>
      </c>
      <c r="Q1018" t="s">
        <v>571</v>
      </c>
      <c r="R1018" t="s">
        <v>63</v>
      </c>
      <c r="S1018" t="s">
        <v>256</v>
      </c>
      <c r="T1018" t="s">
        <v>392</v>
      </c>
      <c r="U1018" t="s">
        <v>393</v>
      </c>
      <c r="X1018">
        <v>1</v>
      </c>
      <c r="Y1018">
        <v>0</v>
      </c>
      <c r="Z1018">
        <v>0</v>
      </c>
      <c r="AA1018">
        <v>0</v>
      </c>
      <c r="AB1018">
        <v>320000</v>
      </c>
      <c r="AC1018" t="s">
        <v>47</v>
      </c>
      <c r="AD1018" t="e">
        <f>+VLOOKUP(T1018,items!$A$2:$D$1255,4,0)</f>
        <v>#N/A</v>
      </c>
      <c r="AE1018" t="e">
        <f>+VLOOKUP(T1018,Tabla1[],5,0)</f>
        <v>#N/A</v>
      </c>
      <c r="AF1018">
        <f t="shared" si="15"/>
        <v>8</v>
      </c>
    </row>
    <row r="1019" spans="1:32" x14ac:dyDescent="0.25">
      <c r="A1019">
        <v>94175</v>
      </c>
      <c r="B1019" t="s">
        <v>2550</v>
      </c>
      <c r="C1019" t="s">
        <v>33</v>
      </c>
      <c r="D1019">
        <v>0</v>
      </c>
      <c r="F1019" t="s">
        <v>656</v>
      </c>
      <c r="G1019" t="s">
        <v>363</v>
      </c>
      <c r="H1019" t="s">
        <v>2551</v>
      </c>
      <c r="I1019" t="s">
        <v>37</v>
      </c>
      <c r="J1019" t="s">
        <v>2552</v>
      </c>
      <c r="K1019" t="s">
        <v>2553</v>
      </c>
      <c r="L1019" t="s">
        <v>2554</v>
      </c>
      <c r="M1019" t="s">
        <v>657</v>
      </c>
      <c r="N1019" t="s">
        <v>657</v>
      </c>
      <c r="O1019" t="s">
        <v>965</v>
      </c>
      <c r="P1019" t="s">
        <v>565</v>
      </c>
      <c r="Q1019" t="s">
        <v>571</v>
      </c>
      <c r="R1019" t="s">
        <v>63</v>
      </c>
      <c r="S1019" t="s">
        <v>256</v>
      </c>
      <c r="T1019" t="s">
        <v>2555</v>
      </c>
      <c r="U1019" t="s">
        <v>2556</v>
      </c>
      <c r="X1019">
        <v>1</v>
      </c>
      <c r="Y1019">
        <v>0</v>
      </c>
      <c r="Z1019">
        <v>0</v>
      </c>
      <c r="AA1019">
        <v>0</v>
      </c>
      <c r="AB1019">
        <v>465000</v>
      </c>
      <c r="AC1019" t="s">
        <v>47</v>
      </c>
      <c r="AD1019">
        <f>+VLOOKUP(T1019,items!$A$2:$D$1255,4,0)</f>
        <v>0</v>
      </c>
      <c r="AE1019">
        <f>+VLOOKUP(T1019,Tabla1[],5,0)</f>
        <v>0</v>
      </c>
      <c r="AF1019">
        <f t="shared" si="15"/>
        <v>8</v>
      </c>
    </row>
    <row r="1020" spans="1:32" x14ac:dyDescent="0.25">
      <c r="A1020">
        <v>94178</v>
      </c>
      <c r="B1020" t="s">
        <v>2557</v>
      </c>
      <c r="C1020" t="s">
        <v>33</v>
      </c>
      <c r="D1020">
        <v>0</v>
      </c>
      <c r="F1020" t="s">
        <v>656</v>
      </c>
      <c r="G1020" t="s">
        <v>656</v>
      </c>
      <c r="H1020" t="s">
        <v>2558</v>
      </c>
      <c r="I1020" t="s">
        <v>37</v>
      </c>
      <c r="J1020" t="s">
        <v>2559</v>
      </c>
      <c r="K1020" t="s">
        <v>2560</v>
      </c>
      <c r="L1020" t="s">
        <v>37</v>
      </c>
      <c r="M1020" t="s">
        <v>852</v>
      </c>
      <c r="N1020" t="s">
        <v>852</v>
      </c>
      <c r="O1020" t="s">
        <v>364</v>
      </c>
      <c r="P1020" t="s">
        <v>365</v>
      </c>
      <c r="Q1020" t="s">
        <v>365</v>
      </c>
      <c r="R1020" t="s">
        <v>411</v>
      </c>
      <c r="S1020" t="s">
        <v>128</v>
      </c>
      <c r="T1020" t="s">
        <v>1878</v>
      </c>
      <c r="U1020" t="s">
        <v>1879</v>
      </c>
      <c r="V1020" t="s">
        <v>578</v>
      </c>
      <c r="X1020">
        <v>1</v>
      </c>
      <c r="Y1020">
        <v>0</v>
      </c>
      <c r="Z1020">
        <v>0</v>
      </c>
      <c r="AA1020">
        <v>0</v>
      </c>
      <c r="AB1020">
        <v>0</v>
      </c>
      <c r="AC1020" t="s">
        <v>47</v>
      </c>
      <c r="AD1020" t="str">
        <f>+VLOOKUP(T1020,items!$A$2:$D$1255,4,0)</f>
        <v>MUEBLES</v>
      </c>
      <c r="AE1020">
        <f>+VLOOKUP(T1020,Tabla1[],5,0)</f>
        <v>0</v>
      </c>
      <c r="AF1020">
        <f t="shared" si="15"/>
        <v>7</v>
      </c>
    </row>
    <row r="1021" spans="1:32" x14ac:dyDescent="0.25">
      <c r="A1021">
        <v>94179</v>
      </c>
      <c r="B1021" t="s">
        <v>2561</v>
      </c>
      <c r="C1021" t="s">
        <v>75</v>
      </c>
      <c r="D1021">
        <v>0</v>
      </c>
      <c r="F1021" t="s">
        <v>656</v>
      </c>
      <c r="G1021" t="s">
        <v>206</v>
      </c>
      <c r="H1021" t="s">
        <v>2562</v>
      </c>
      <c r="I1021" t="s">
        <v>37</v>
      </c>
      <c r="J1021" t="s">
        <v>2563</v>
      </c>
      <c r="K1021" t="s">
        <v>2564</v>
      </c>
      <c r="L1021" t="s">
        <v>37</v>
      </c>
      <c r="M1021" t="s">
        <v>357</v>
      </c>
      <c r="N1021" t="s">
        <v>357</v>
      </c>
      <c r="O1021" t="s">
        <v>461</v>
      </c>
      <c r="P1021" t="s">
        <v>208</v>
      </c>
      <c r="Q1021" t="s">
        <v>208</v>
      </c>
      <c r="R1021" t="s">
        <v>43</v>
      </c>
      <c r="S1021" t="s">
        <v>164</v>
      </c>
      <c r="T1021" t="s">
        <v>2565</v>
      </c>
      <c r="U1021" t="s">
        <v>2566</v>
      </c>
      <c r="X1021">
        <v>4</v>
      </c>
      <c r="Y1021">
        <v>0</v>
      </c>
      <c r="Z1021">
        <v>0</v>
      </c>
      <c r="AA1021">
        <v>0</v>
      </c>
      <c r="AB1021">
        <v>86800</v>
      </c>
      <c r="AC1021" t="s">
        <v>47</v>
      </c>
      <c r="AD1021">
        <f>+VLOOKUP(T1021,items!$A$2:$D$1255,4,0)</f>
        <v>0</v>
      </c>
      <c r="AE1021">
        <f>+VLOOKUP(T1021,Tabla1[],5,0)</f>
        <v>0</v>
      </c>
      <c r="AF1021">
        <f t="shared" si="15"/>
        <v>6</v>
      </c>
    </row>
    <row r="1022" spans="1:32" x14ac:dyDescent="0.25">
      <c r="A1022">
        <v>94179</v>
      </c>
      <c r="B1022" t="s">
        <v>2561</v>
      </c>
      <c r="C1022" t="s">
        <v>75</v>
      </c>
      <c r="D1022">
        <v>0</v>
      </c>
      <c r="F1022" t="s">
        <v>656</v>
      </c>
      <c r="G1022" t="s">
        <v>206</v>
      </c>
      <c r="H1022" t="s">
        <v>2562</v>
      </c>
      <c r="I1022" t="s">
        <v>37</v>
      </c>
      <c r="J1022" t="s">
        <v>2563</v>
      </c>
      <c r="K1022" t="s">
        <v>2564</v>
      </c>
      <c r="L1022" t="s">
        <v>37</v>
      </c>
      <c r="M1022" t="s">
        <v>357</v>
      </c>
      <c r="N1022" t="s">
        <v>357</v>
      </c>
      <c r="O1022" t="s">
        <v>461</v>
      </c>
      <c r="P1022" t="s">
        <v>208</v>
      </c>
      <c r="Q1022" t="s">
        <v>208</v>
      </c>
      <c r="R1022" t="s">
        <v>43</v>
      </c>
      <c r="S1022" t="s">
        <v>164</v>
      </c>
      <c r="T1022" t="s">
        <v>2567</v>
      </c>
      <c r="U1022" t="s">
        <v>2568</v>
      </c>
      <c r="X1022">
        <v>1</v>
      </c>
      <c r="Y1022">
        <v>0</v>
      </c>
      <c r="Z1022">
        <v>0</v>
      </c>
      <c r="AA1022">
        <v>0</v>
      </c>
      <c r="AB1022">
        <v>140000</v>
      </c>
      <c r="AC1022" t="s">
        <v>47</v>
      </c>
      <c r="AD1022">
        <f>+VLOOKUP(T1022,items!$A$2:$D$1255,4,0)</f>
        <v>0</v>
      </c>
      <c r="AE1022">
        <f>+VLOOKUP(T1022,Tabla1[],5,0)</f>
        <v>0</v>
      </c>
      <c r="AF1022">
        <f t="shared" si="15"/>
        <v>6</v>
      </c>
    </row>
    <row r="1023" spans="1:32" x14ac:dyDescent="0.25">
      <c r="A1023">
        <v>94181</v>
      </c>
      <c r="B1023" t="s">
        <v>2569</v>
      </c>
      <c r="C1023" t="s">
        <v>75</v>
      </c>
      <c r="D1023">
        <v>0</v>
      </c>
      <c r="F1023" t="s">
        <v>656</v>
      </c>
      <c r="G1023" t="s">
        <v>656</v>
      </c>
      <c r="H1023" t="s">
        <v>2570</v>
      </c>
      <c r="I1023" t="s">
        <v>37</v>
      </c>
      <c r="J1023" t="s">
        <v>2571</v>
      </c>
      <c r="K1023" t="s">
        <v>2572</v>
      </c>
      <c r="L1023" t="s">
        <v>37</v>
      </c>
      <c r="M1023" t="s">
        <v>502</v>
      </c>
      <c r="N1023" t="s">
        <v>502</v>
      </c>
      <c r="O1023" t="s">
        <v>862</v>
      </c>
      <c r="P1023" t="s">
        <v>399</v>
      </c>
      <c r="Q1023" t="s">
        <v>399</v>
      </c>
      <c r="R1023" t="s">
        <v>43</v>
      </c>
      <c r="S1023" t="s">
        <v>164</v>
      </c>
      <c r="T1023" t="s">
        <v>1290</v>
      </c>
      <c r="U1023" t="s">
        <v>1291</v>
      </c>
      <c r="X1023">
        <v>8</v>
      </c>
      <c r="Y1023">
        <v>0</v>
      </c>
      <c r="Z1023">
        <v>0</v>
      </c>
      <c r="AA1023">
        <v>0</v>
      </c>
      <c r="AB1023">
        <v>537816</v>
      </c>
      <c r="AC1023" t="s">
        <v>47</v>
      </c>
      <c r="AD1023">
        <f>+VLOOKUP(T1023,items!$A$2:$D$1255,4,0)</f>
        <v>0</v>
      </c>
      <c r="AE1023">
        <f>+VLOOKUP(T1023,Tabla1[],5,0)</f>
        <v>0</v>
      </c>
      <c r="AF1023">
        <f t="shared" si="15"/>
        <v>6</v>
      </c>
    </row>
    <row r="1024" spans="1:32" x14ac:dyDescent="0.25">
      <c r="A1024">
        <v>94181</v>
      </c>
      <c r="B1024" t="s">
        <v>2569</v>
      </c>
      <c r="C1024" t="s">
        <v>75</v>
      </c>
      <c r="D1024">
        <v>0</v>
      </c>
      <c r="F1024" t="s">
        <v>656</v>
      </c>
      <c r="G1024" t="s">
        <v>656</v>
      </c>
      <c r="H1024" t="s">
        <v>2570</v>
      </c>
      <c r="I1024" t="s">
        <v>37</v>
      </c>
      <c r="J1024" t="s">
        <v>2571</v>
      </c>
      <c r="K1024" t="s">
        <v>2572</v>
      </c>
      <c r="L1024" t="s">
        <v>37</v>
      </c>
      <c r="M1024" t="s">
        <v>502</v>
      </c>
      <c r="N1024" t="s">
        <v>502</v>
      </c>
      <c r="O1024" t="s">
        <v>862</v>
      </c>
      <c r="P1024" t="s">
        <v>399</v>
      </c>
      <c r="Q1024" t="s">
        <v>399</v>
      </c>
      <c r="R1024" t="s">
        <v>43</v>
      </c>
      <c r="S1024" t="s">
        <v>164</v>
      </c>
      <c r="T1024" t="s">
        <v>1126</v>
      </c>
      <c r="U1024" t="s">
        <v>1127</v>
      </c>
      <c r="X1024">
        <v>2</v>
      </c>
      <c r="Y1024">
        <v>0</v>
      </c>
      <c r="Z1024">
        <v>0</v>
      </c>
      <c r="AA1024">
        <v>0</v>
      </c>
      <c r="AB1024">
        <v>109244</v>
      </c>
      <c r="AC1024" t="s">
        <v>47</v>
      </c>
      <c r="AD1024">
        <f>+VLOOKUP(T1024,items!$A$2:$D$1255,4,0)</f>
        <v>0</v>
      </c>
      <c r="AE1024">
        <f>+VLOOKUP(T1024,Tabla1[],5,0)</f>
        <v>0</v>
      </c>
      <c r="AF1024">
        <f t="shared" si="15"/>
        <v>6</v>
      </c>
    </row>
    <row r="1025" spans="1:32" x14ac:dyDescent="0.25">
      <c r="A1025">
        <v>94186</v>
      </c>
      <c r="B1025" t="s">
        <v>2573</v>
      </c>
      <c r="C1025" t="s">
        <v>75</v>
      </c>
      <c r="D1025">
        <v>0</v>
      </c>
      <c r="F1025" t="s">
        <v>656</v>
      </c>
      <c r="G1025" t="s">
        <v>502</v>
      </c>
      <c r="H1025" t="s">
        <v>2574</v>
      </c>
      <c r="I1025" t="s">
        <v>37</v>
      </c>
      <c r="J1025" t="s">
        <v>2575</v>
      </c>
      <c r="K1025" t="s">
        <v>2576</v>
      </c>
      <c r="L1025" t="s">
        <v>37</v>
      </c>
      <c r="M1025" t="s">
        <v>862</v>
      </c>
      <c r="N1025" t="s">
        <v>862</v>
      </c>
      <c r="O1025" t="s">
        <v>460</v>
      </c>
      <c r="P1025" t="s">
        <v>581</v>
      </c>
      <c r="Q1025" t="s">
        <v>581</v>
      </c>
      <c r="R1025" t="s">
        <v>43</v>
      </c>
      <c r="S1025" t="s">
        <v>128</v>
      </c>
      <c r="T1025" t="s">
        <v>2577</v>
      </c>
      <c r="U1025" t="s">
        <v>2578</v>
      </c>
      <c r="X1025">
        <v>10</v>
      </c>
      <c r="Y1025">
        <v>0</v>
      </c>
      <c r="Z1025">
        <v>0</v>
      </c>
      <c r="AA1025">
        <v>0</v>
      </c>
      <c r="AB1025">
        <v>0</v>
      </c>
      <c r="AC1025" t="s">
        <v>47</v>
      </c>
      <c r="AD1025">
        <f>+VLOOKUP(T1025,items!$A$2:$D$1255,4,0)</f>
        <v>0</v>
      </c>
      <c r="AE1025">
        <f>+VLOOKUP(T1025,Tabla1[],5,0)</f>
        <v>0</v>
      </c>
      <c r="AF1025">
        <f t="shared" si="15"/>
        <v>6</v>
      </c>
    </row>
    <row r="1026" spans="1:32" x14ac:dyDescent="0.25">
      <c r="A1026">
        <v>94191</v>
      </c>
      <c r="B1026" t="s">
        <v>1762</v>
      </c>
      <c r="C1026" t="s">
        <v>75</v>
      </c>
      <c r="D1026">
        <v>0</v>
      </c>
      <c r="F1026" t="s">
        <v>656</v>
      </c>
      <c r="G1026" t="s">
        <v>207</v>
      </c>
      <c r="H1026" t="s">
        <v>2579</v>
      </c>
      <c r="I1026" t="s">
        <v>37</v>
      </c>
      <c r="J1026" t="s">
        <v>2580</v>
      </c>
      <c r="K1026" t="s">
        <v>2581</v>
      </c>
      <c r="L1026" t="s">
        <v>37</v>
      </c>
      <c r="M1026" t="s">
        <v>208</v>
      </c>
      <c r="N1026" t="s">
        <v>208</v>
      </c>
      <c r="O1026" t="s">
        <v>658</v>
      </c>
      <c r="P1026" t="s">
        <v>408</v>
      </c>
      <c r="Q1026" t="s">
        <v>408</v>
      </c>
      <c r="R1026" t="s">
        <v>127</v>
      </c>
      <c r="S1026" t="s">
        <v>108</v>
      </c>
      <c r="T1026" t="s">
        <v>1280</v>
      </c>
      <c r="U1026" t="s">
        <v>1281</v>
      </c>
      <c r="X1026">
        <v>40</v>
      </c>
      <c r="Y1026">
        <v>0</v>
      </c>
      <c r="Z1026">
        <v>0</v>
      </c>
      <c r="AA1026">
        <v>0</v>
      </c>
      <c r="AB1026">
        <v>224000</v>
      </c>
      <c r="AC1026" t="s">
        <v>47</v>
      </c>
      <c r="AD1026">
        <f>+VLOOKUP(T1026,items!$A$2:$D$1255,4,0)</f>
        <v>0</v>
      </c>
      <c r="AE1026">
        <f>+VLOOKUP(T1026,Tabla1[],5,0)</f>
        <v>0</v>
      </c>
      <c r="AF1026">
        <f t="shared" ref="AF1026:AF1089" si="16">+MONTH(O1026)</f>
        <v>7</v>
      </c>
    </row>
    <row r="1027" spans="1:32" x14ac:dyDescent="0.25">
      <c r="A1027">
        <v>94193</v>
      </c>
      <c r="B1027" t="s">
        <v>1422</v>
      </c>
      <c r="C1027" t="s">
        <v>75</v>
      </c>
      <c r="D1027">
        <v>0</v>
      </c>
      <c r="F1027" t="s">
        <v>656</v>
      </c>
      <c r="G1027" t="s">
        <v>502</v>
      </c>
      <c r="H1027" t="s">
        <v>2582</v>
      </c>
      <c r="I1027" t="s">
        <v>2583</v>
      </c>
      <c r="J1027" t="s">
        <v>2584</v>
      </c>
      <c r="K1027" t="s">
        <v>2585</v>
      </c>
      <c r="L1027" t="s">
        <v>37</v>
      </c>
      <c r="M1027" t="s">
        <v>852</v>
      </c>
      <c r="N1027" t="s">
        <v>399</v>
      </c>
      <c r="O1027" t="s">
        <v>581</v>
      </c>
      <c r="P1027" t="s">
        <v>223</v>
      </c>
      <c r="Q1027" t="s">
        <v>223</v>
      </c>
      <c r="R1027" t="s">
        <v>43</v>
      </c>
      <c r="S1027" t="s">
        <v>164</v>
      </c>
      <c r="T1027" t="s">
        <v>857</v>
      </c>
      <c r="U1027" t="s">
        <v>858</v>
      </c>
      <c r="V1027" t="s">
        <v>688</v>
      </c>
      <c r="W1027" t="s">
        <v>1095</v>
      </c>
      <c r="X1027">
        <v>1</v>
      </c>
      <c r="Y1027">
        <v>7300</v>
      </c>
      <c r="Z1027">
        <v>0</v>
      </c>
      <c r="AA1027">
        <v>3000</v>
      </c>
      <c r="AB1027">
        <v>5003400</v>
      </c>
      <c r="AC1027" t="s">
        <v>47</v>
      </c>
      <c r="AD1027" t="str">
        <f>+VLOOKUP(T1027,items!$A$2:$D$1255,4,0)</f>
        <v>SOMBRALINA</v>
      </c>
      <c r="AE1027" t="str">
        <f>+VLOOKUP(T1027,Tabla1[],5,0)</f>
        <v>MANUAL</v>
      </c>
      <c r="AF1027">
        <f t="shared" si="16"/>
        <v>6</v>
      </c>
    </row>
    <row r="1028" spans="1:32" x14ac:dyDescent="0.25">
      <c r="A1028">
        <v>94194</v>
      </c>
      <c r="B1028" t="s">
        <v>1639</v>
      </c>
      <c r="C1028" t="s">
        <v>75</v>
      </c>
      <c r="D1028">
        <v>0</v>
      </c>
      <c r="F1028" t="s">
        <v>656</v>
      </c>
      <c r="G1028" t="s">
        <v>656</v>
      </c>
      <c r="H1028" t="s">
        <v>2586</v>
      </c>
      <c r="I1028" t="s">
        <v>37</v>
      </c>
      <c r="J1028" t="s">
        <v>2587</v>
      </c>
      <c r="K1028" t="s">
        <v>2588</v>
      </c>
      <c r="L1028" t="s">
        <v>37</v>
      </c>
      <c r="M1028" t="s">
        <v>502</v>
      </c>
      <c r="N1028" t="s">
        <v>502</v>
      </c>
      <c r="O1028" t="s">
        <v>862</v>
      </c>
      <c r="P1028" t="s">
        <v>399</v>
      </c>
      <c r="Q1028" t="s">
        <v>399</v>
      </c>
      <c r="R1028" t="s">
        <v>43</v>
      </c>
      <c r="S1028" t="s">
        <v>164</v>
      </c>
      <c r="T1028" t="s">
        <v>2142</v>
      </c>
      <c r="U1028" t="s">
        <v>2143</v>
      </c>
      <c r="X1028">
        <v>2</v>
      </c>
      <c r="Y1028">
        <v>0</v>
      </c>
      <c r="Z1028">
        <v>0</v>
      </c>
      <c r="AA1028">
        <v>0</v>
      </c>
      <c r="AB1028">
        <v>40000</v>
      </c>
      <c r="AC1028" t="s">
        <v>47</v>
      </c>
      <c r="AD1028">
        <f>+VLOOKUP(T1028,items!$A$2:$D$1255,4,0)</f>
        <v>0</v>
      </c>
      <c r="AE1028">
        <f>+VLOOKUP(T1028,Tabla1[],5,0)</f>
        <v>0</v>
      </c>
      <c r="AF1028">
        <f t="shared" si="16"/>
        <v>6</v>
      </c>
    </row>
    <row r="1029" spans="1:32" x14ac:dyDescent="0.25">
      <c r="A1029">
        <v>94201</v>
      </c>
      <c r="B1029" t="s">
        <v>2589</v>
      </c>
      <c r="C1029" t="s">
        <v>33</v>
      </c>
      <c r="D1029">
        <v>0</v>
      </c>
      <c r="F1029" t="s">
        <v>502</v>
      </c>
      <c r="G1029" t="s">
        <v>207</v>
      </c>
      <c r="H1029" t="s">
        <v>2590</v>
      </c>
      <c r="I1029" t="s">
        <v>37</v>
      </c>
      <c r="J1029" t="s">
        <v>37</v>
      </c>
      <c r="K1029" t="s">
        <v>2591</v>
      </c>
      <c r="L1029" t="s">
        <v>37</v>
      </c>
      <c r="M1029" t="s">
        <v>461</v>
      </c>
      <c r="N1029" t="s">
        <v>461</v>
      </c>
      <c r="O1029" t="s">
        <v>836</v>
      </c>
      <c r="P1029" t="s">
        <v>866</v>
      </c>
      <c r="Q1029" t="s">
        <v>866</v>
      </c>
      <c r="R1029" t="s">
        <v>127</v>
      </c>
      <c r="S1029" t="s">
        <v>256</v>
      </c>
      <c r="T1029" t="s">
        <v>283</v>
      </c>
      <c r="U1029" t="s">
        <v>284</v>
      </c>
      <c r="X1029">
        <v>1</v>
      </c>
      <c r="Y1029">
        <v>0</v>
      </c>
      <c r="Z1029">
        <v>0</v>
      </c>
      <c r="AA1029">
        <v>0</v>
      </c>
      <c r="AB1029">
        <v>180000</v>
      </c>
      <c r="AC1029" t="s">
        <v>47</v>
      </c>
      <c r="AD1029" t="e">
        <f>+VLOOKUP(T1029,items!$A$2:$D$1255,4,0)</f>
        <v>#N/A</v>
      </c>
      <c r="AE1029" t="e">
        <f>+VLOOKUP(T1029,Tabla1[],5,0)</f>
        <v>#N/A</v>
      </c>
      <c r="AF1029">
        <f t="shared" si="16"/>
        <v>7</v>
      </c>
    </row>
    <row r="1030" spans="1:32" x14ac:dyDescent="0.25">
      <c r="A1030">
        <v>94205</v>
      </c>
      <c r="B1030" t="s">
        <v>2592</v>
      </c>
      <c r="C1030" t="s">
        <v>33</v>
      </c>
      <c r="D1030">
        <v>0</v>
      </c>
      <c r="F1030" t="s">
        <v>502</v>
      </c>
      <c r="G1030" t="s">
        <v>502</v>
      </c>
      <c r="H1030" t="s">
        <v>2593</v>
      </c>
      <c r="I1030" t="s">
        <v>37</v>
      </c>
      <c r="J1030" t="s">
        <v>2594</v>
      </c>
      <c r="K1030" t="s">
        <v>2595</v>
      </c>
      <c r="L1030" t="s">
        <v>37</v>
      </c>
      <c r="M1030" t="s">
        <v>852</v>
      </c>
      <c r="N1030" t="s">
        <v>852</v>
      </c>
      <c r="O1030" t="s">
        <v>399</v>
      </c>
      <c r="P1030" t="s">
        <v>460</v>
      </c>
      <c r="Q1030" t="s">
        <v>460</v>
      </c>
      <c r="R1030" t="s">
        <v>411</v>
      </c>
      <c r="S1030" t="s">
        <v>164</v>
      </c>
      <c r="T1030" t="s">
        <v>1624</v>
      </c>
      <c r="U1030" t="s">
        <v>828</v>
      </c>
      <c r="X1030">
        <v>9.5</v>
      </c>
      <c r="Y1030">
        <v>0</v>
      </c>
      <c r="Z1030">
        <v>0</v>
      </c>
      <c r="AA1030">
        <v>0</v>
      </c>
      <c r="AB1030">
        <v>499700</v>
      </c>
      <c r="AC1030" t="s">
        <v>47</v>
      </c>
      <c r="AD1030">
        <f>+VLOOKUP(T1030,items!$A$2:$D$1255,4,0)</f>
        <v>0</v>
      </c>
      <c r="AE1030">
        <f>+VLOOKUP(T1030,Tabla1[],5,0)</f>
        <v>0</v>
      </c>
      <c r="AF1030">
        <f t="shared" si="16"/>
        <v>6</v>
      </c>
    </row>
    <row r="1031" spans="1:32" x14ac:dyDescent="0.25">
      <c r="A1031">
        <v>94210</v>
      </c>
      <c r="B1031" t="s">
        <v>2596</v>
      </c>
      <c r="C1031" t="s">
        <v>1065</v>
      </c>
      <c r="D1031">
        <v>0</v>
      </c>
      <c r="F1031" t="s">
        <v>502</v>
      </c>
      <c r="G1031" t="s">
        <v>862</v>
      </c>
      <c r="H1031" t="s">
        <v>2597</v>
      </c>
      <c r="I1031" t="s">
        <v>37</v>
      </c>
      <c r="J1031" t="s">
        <v>37</v>
      </c>
      <c r="K1031" t="s">
        <v>2598</v>
      </c>
      <c r="L1031" t="s">
        <v>37</v>
      </c>
      <c r="M1031" t="s">
        <v>399</v>
      </c>
      <c r="N1031" t="s">
        <v>399</v>
      </c>
      <c r="O1031" t="s">
        <v>581</v>
      </c>
      <c r="P1031" t="s">
        <v>357</v>
      </c>
      <c r="Q1031" t="s">
        <v>400</v>
      </c>
      <c r="R1031" t="s">
        <v>127</v>
      </c>
      <c r="S1031" t="s">
        <v>108</v>
      </c>
      <c r="T1031" t="s">
        <v>2599</v>
      </c>
      <c r="U1031" t="s">
        <v>2600</v>
      </c>
      <c r="X1031">
        <v>2.5499999999999998</v>
      </c>
      <c r="Y1031">
        <v>0</v>
      </c>
      <c r="Z1031">
        <v>0</v>
      </c>
      <c r="AA1031">
        <v>0</v>
      </c>
      <c r="AB1031">
        <v>114750</v>
      </c>
      <c r="AC1031" t="s">
        <v>47</v>
      </c>
      <c r="AD1031">
        <f>+VLOOKUP(T1031,items!$A$2:$D$1255,4,0)</f>
        <v>0</v>
      </c>
      <c r="AE1031">
        <f>+VLOOKUP(T1031,Tabla1[],5,0)</f>
        <v>0</v>
      </c>
      <c r="AF1031">
        <f t="shared" si="16"/>
        <v>6</v>
      </c>
    </row>
    <row r="1032" spans="1:32" x14ac:dyDescent="0.25">
      <c r="A1032">
        <v>94212</v>
      </c>
      <c r="B1032" t="s">
        <v>2601</v>
      </c>
      <c r="C1032" t="s">
        <v>33</v>
      </c>
      <c r="D1032">
        <v>0</v>
      </c>
      <c r="F1032" t="s">
        <v>502</v>
      </c>
      <c r="G1032" t="s">
        <v>227</v>
      </c>
      <c r="H1032" t="s">
        <v>2602</v>
      </c>
      <c r="I1032" t="s">
        <v>37</v>
      </c>
      <c r="J1032" t="s">
        <v>37</v>
      </c>
      <c r="K1032" t="s">
        <v>2603</v>
      </c>
      <c r="L1032" t="s">
        <v>2604</v>
      </c>
      <c r="M1032" t="s">
        <v>1514</v>
      </c>
      <c r="N1032" t="s">
        <v>1514</v>
      </c>
      <c r="O1032" t="s">
        <v>711</v>
      </c>
      <c r="P1032" t="s">
        <v>252</v>
      </c>
      <c r="Q1032" t="s">
        <v>417</v>
      </c>
      <c r="R1032" t="s">
        <v>63</v>
      </c>
      <c r="S1032" t="s">
        <v>88</v>
      </c>
      <c r="T1032" t="s">
        <v>932</v>
      </c>
      <c r="U1032" t="s">
        <v>933</v>
      </c>
      <c r="V1032" t="s">
        <v>468</v>
      </c>
      <c r="X1032">
        <v>6</v>
      </c>
      <c r="Y1032">
        <v>0</v>
      </c>
      <c r="Z1032">
        <v>0</v>
      </c>
      <c r="AA1032">
        <v>0</v>
      </c>
      <c r="AB1032">
        <v>7238760</v>
      </c>
      <c r="AC1032" t="s">
        <v>47</v>
      </c>
      <c r="AD1032" t="str">
        <f>+VLOOKUP(T1032,items!$A$2:$D$1255,4,0)</f>
        <v>MUEBLES</v>
      </c>
      <c r="AE1032">
        <f>+VLOOKUP(T1032,Tabla1[],5,0)</f>
        <v>0</v>
      </c>
      <c r="AF1032">
        <f t="shared" si="16"/>
        <v>7</v>
      </c>
    </row>
    <row r="1033" spans="1:32" x14ac:dyDescent="0.25">
      <c r="A1033">
        <v>94212</v>
      </c>
      <c r="B1033" t="s">
        <v>2601</v>
      </c>
      <c r="C1033" t="s">
        <v>33</v>
      </c>
      <c r="D1033">
        <v>0</v>
      </c>
      <c r="F1033" t="s">
        <v>502</v>
      </c>
      <c r="G1033" t="s">
        <v>227</v>
      </c>
      <c r="H1033" t="s">
        <v>2602</v>
      </c>
      <c r="I1033" t="s">
        <v>37</v>
      </c>
      <c r="J1033" t="s">
        <v>37</v>
      </c>
      <c r="K1033" t="s">
        <v>2603</v>
      </c>
      <c r="L1033" t="s">
        <v>2604</v>
      </c>
      <c r="M1033" t="s">
        <v>1514</v>
      </c>
      <c r="N1033" t="s">
        <v>1514</v>
      </c>
      <c r="O1033" t="s">
        <v>711</v>
      </c>
      <c r="P1033" t="s">
        <v>252</v>
      </c>
      <c r="Q1033" t="s">
        <v>417</v>
      </c>
      <c r="R1033" t="s">
        <v>63</v>
      </c>
      <c r="S1033" t="s">
        <v>88</v>
      </c>
      <c r="T1033" t="s">
        <v>2605</v>
      </c>
      <c r="U1033" t="s">
        <v>2606</v>
      </c>
      <c r="X1033">
        <v>6</v>
      </c>
      <c r="Y1033">
        <v>0</v>
      </c>
      <c r="Z1033">
        <v>0</v>
      </c>
      <c r="AA1033">
        <v>0</v>
      </c>
      <c r="AB1033">
        <v>4479630</v>
      </c>
      <c r="AC1033" t="s">
        <v>47</v>
      </c>
      <c r="AD1033">
        <f>+VLOOKUP(T1033,items!$A$2:$D$1255,4,0)</f>
        <v>0</v>
      </c>
      <c r="AE1033">
        <f>+VLOOKUP(T1033,Tabla1[],5,0)</f>
        <v>0</v>
      </c>
      <c r="AF1033">
        <f t="shared" si="16"/>
        <v>7</v>
      </c>
    </row>
    <row r="1034" spans="1:32" x14ac:dyDescent="0.25">
      <c r="A1034">
        <v>94212</v>
      </c>
      <c r="B1034" t="s">
        <v>2601</v>
      </c>
      <c r="C1034" t="s">
        <v>33</v>
      </c>
      <c r="D1034">
        <v>0</v>
      </c>
      <c r="F1034" t="s">
        <v>502</v>
      </c>
      <c r="G1034" t="s">
        <v>227</v>
      </c>
      <c r="H1034" t="s">
        <v>2602</v>
      </c>
      <c r="I1034" t="s">
        <v>37</v>
      </c>
      <c r="J1034" t="s">
        <v>37</v>
      </c>
      <c r="K1034" t="s">
        <v>2603</v>
      </c>
      <c r="L1034" t="s">
        <v>2604</v>
      </c>
      <c r="M1034" t="s">
        <v>1514</v>
      </c>
      <c r="N1034" t="s">
        <v>1514</v>
      </c>
      <c r="O1034" t="s">
        <v>711</v>
      </c>
      <c r="P1034" t="s">
        <v>252</v>
      </c>
      <c r="Q1034" t="s">
        <v>417</v>
      </c>
      <c r="R1034" t="s">
        <v>63</v>
      </c>
      <c r="S1034" t="s">
        <v>88</v>
      </c>
      <c r="T1034" t="s">
        <v>936</v>
      </c>
      <c r="U1034" t="s">
        <v>937</v>
      </c>
      <c r="X1034">
        <v>1</v>
      </c>
      <c r="Y1034">
        <v>0</v>
      </c>
      <c r="Z1034">
        <v>0</v>
      </c>
      <c r="AA1034">
        <v>0</v>
      </c>
      <c r="AB1034">
        <v>250000</v>
      </c>
      <c r="AC1034" t="s">
        <v>47</v>
      </c>
      <c r="AD1034">
        <f>+VLOOKUP(T1034,items!$A$2:$D$1255,4,0)</f>
        <v>0</v>
      </c>
      <c r="AE1034">
        <f>+VLOOKUP(T1034,Tabla1[],5,0)</f>
        <v>0</v>
      </c>
      <c r="AF1034">
        <f t="shared" si="16"/>
        <v>7</v>
      </c>
    </row>
    <row r="1035" spans="1:32" x14ac:dyDescent="0.25">
      <c r="A1035">
        <v>94214</v>
      </c>
      <c r="B1035" t="s">
        <v>2607</v>
      </c>
      <c r="C1035" t="s">
        <v>1065</v>
      </c>
      <c r="D1035">
        <v>0</v>
      </c>
      <c r="F1035" t="s">
        <v>502</v>
      </c>
      <c r="G1035" t="s">
        <v>2608</v>
      </c>
      <c r="H1035" t="s">
        <v>2609</v>
      </c>
      <c r="I1035" t="s">
        <v>37</v>
      </c>
      <c r="J1035" t="s">
        <v>37</v>
      </c>
      <c r="K1035" t="s">
        <v>2610</v>
      </c>
      <c r="L1035" t="s">
        <v>37</v>
      </c>
      <c r="M1035" t="s">
        <v>2611</v>
      </c>
      <c r="N1035" t="s">
        <v>2611</v>
      </c>
      <c r="O1035" t="s">
        <v>2612</v>
      </c>
      <c r="P1035" t="s">
        <v>610</v>
      </c>
      <c r="Q1035" t="s">
        <v>2612</v>
      </c>
      <c r="R1035" t="s">
        <v>127</v>
      </c>
      <c r="S1035" t="s">
        <v>44</v>
      </c>
      <c r="T1035" t="s">
        <v>2613</v>
      </c>
      <c r="U1035" t="s">
        <v>2614</v>
      </c>
      <c r="X1035">
        <v>1</v>
      </c>
      <c r="Y1035">
        <v>0</v>
      </c>
      <c r="Z1035">
        <v>0</v>
      </c>
      <c r="AA1035">
        <v>0</v>
      </c>
      <c r="AB1035">
        <v>900000</v>
      </c>
      <c r="AC1035" t="s">
        <v>47</v>
      </c>
      <c r="AD1035">
        <f>+VLOOKUP(T1035,items!$A$2:$D$1255,4,0)</f>
        <v>0</v>
      </c>
      <c r="AE1035">
        <f>+VLOOKUP(T1035,Tabla1[],5,0)</f>
        <v>0</v>
      </c>
      <c r="AF1035">
        <f t="shared" si="16"/>
        <v>2</v>
      </c>
    </row>
    <row r="1036" spans="1:32" x14ac:dyDescent="0.25">
      <c r="A1036">
        <v>94214</v>
      </c>
      <c r="B1036" t="s">
        <v>2607</v>
      </c>
      <c r="C1036" t="s">
        <v>1065</v>
      </c>
      <c r="D1036">
        <v>0</v>
      </c>
      <c r="F1036" t="s">
        <v>502</v>
      </c>
      <c r="G1036" t="s">
        <v>2608</v>
      </c>
      <c r="H1036" t="s">
        <v>2609</v>
      </c>
      <c r="I1036" t="s">
        <v>37</v>
      </c>
      <c r="J1036" t="s">
        <v>37</v>
      </c>
      <c r="K1036" t="s">
        <v>2610</v>
      </c>
      <c r="L1036" t="s">
        <v>37</v>
      </c>
      <c r="M1036" t="s">
        <v>2611</v>
      </c>
      <c r="N1036" t="s">
        <v>2611</v>
      </c>
      <c r="O1036" t="s">
        <v>2612</v>
      </c>
      <c r="P1036" t="s">
        <v>610</v>
      </c>
      <c r="Q1036" t="s">
        <v>2612</v>
      </c>
      <c r="R1036" t="s">
        <v>127</v>
      </c>
      <c r="S1036" t="s">
        <v>44</v>
      </c>
      <c r="T1036" t="s">
        <v>691</v>
      </c>
      <c r="U1036" t="s">
        <v>692</v>
      </c>
      <c r="X1036">
        <v>1</v>
      </c>
      <c r="Y1036">
        <v>0</v>
      </c>
      <c r="Z1036">
        <v>0</v>
      </c>
      <c r="AA1036">
        <v>0</v>
      </c>
      <c r="AB1036">
        <v>210000</v>
      </c>
      <c r="AC1036" t="s">
        <v>47</v>
      </c>
      <c r="AD1036" t="e">
        <f>+VLOOKUP(T1036,items!$A$2:$D$1255,4,0)</f>
        <v>#N/A</v>
      </c>
      <c r="AE1036" t="e">
        <f>+VLOOKUP(T1036,Tabla1[],5,0)</f>
        <v>#N/A</v>
      </c>
      <c r="AF1036">
        <f t="shared" si="16"/>
        <v>2</v>
      </c>
    </row>
    <row r="1037" spans="1:32" x14ac:dyDescent="0.25">
      <c r="A1037">
        <v>94215</v>
      </c>
      <c r="B1037" t="s">
        <v>2615</v>
      </c>
      <c r="C1037" t="s">
        <v>75</v>
      </c>
      <c r="D1037">
        <v>0</v>
      </c>
      <c r="F1037" t="s">
        <v>502</v>
      </c>
      <c r="G1037" t="s">
        <v>502</v>
      </c>
      <c r="H1037" t="s">
        <v>2616</v>
      </c>
      <c r="I1037" t="s">
        <v>37</v>
      </c>
      <c r="J1037" t="s">
        <v>2617</v>
      </c>
      <c r="K1037" t="s">
        <v>2618</v>
      </c>
      <c r="L1037" t="s">
        <v>37</v>
      </c>
      <c r="M1037" t="s">
        <v>852</v>
      </c>
      <c r="N1037" t="s">
        <v>852</v>
      </c>
      <c r="O1037" t="s">
        <v>399</v>
      </c>
      <c r="P1037" t="s">
        <v>460</v>
      </c>
      <c r="Q1037" t="s">
        <v>460</v>
      </c>
      <c r="R1037" t="s">
        <v>43</v>
      </c>
      <c r="S1037" t="s">
        <v>164</v>
      </c>
      <c r="T1037" t="s">
        <v>1573</v>
      </c>
      <c r="U1037" t="s">
        <v>1574</v>
      </c>
      <c r="X1037">
        <v>2</v>
      </c>
      <c r="Y1037">
        <v>0</v>
      </c>
      <c r="Z1037">
        <v>0</v>
      </c>
      <c r="AA1037">
        <v>0</v>
      </c>
      <c r="AB1037">
        <v>252102</v>
      </c>
      <c r="AC1037" t="s">
        <v>47</v>
      </c>
      <c r="AD1037">
        <f>+VLOOKUP(T1037,items!$A$2:$D$1255,4,0)</f>
        <v>0</v>
      </c>
      <c r="AE1037">
        <f>+VLOOKUP(T1037,Tabla1[],5,0)</f>
        <v>0</v>
      </c>
      <c r="AF1037">
        <f t="shared" si="16"/>
        <v>6</v>
      </c>
    </row>
    <row r="1038" spans="1:32" x14ac:dyDescent="0.25">
      <c r="A1038">
        <v>94218</v>
      </c>
      <c r="B1038" t="s">
        <v>2619</v>
      </c>
      <c r="C1038" t="s">
        <v>33</v>
      </c>
      <c r="D1038">
        <v>0</v>
      </c>
      <c r="F1038" t="s">
        <v>502</v>
      </c>
      <c r="G1038" t="s">
        <v>852</v>
      </c>
      <c r="H1038" t="s">
        <v>2620</v>
      </c>
      <c r="I1038" t="s">
        <v>37</v>
      </c>
      <c r="J1038" t="s">
        <v>2621</v>
      </c>
      <c r="K1038" t="s">
        <v>2622</v>
      </c>
      <c r="L1038" t="s">
        <v>37</v>
      </c>
      <c r="M1038" t="s">
        <v>399</v>
      </c>
      <c r="N1038" t="s">
        <v>399</v>
      </c>
      <c r="O1038" t="s">
        <v>365</v>
      </c>
      <c r="P1038" t="s">
        <v>408</v>
      </c>
      <c r="Q1038" t="s">
        <v>408</v>
      </c>
      <c r="R1038" t="s">
        <v>411</v>
      </c>
      <c r="S1038" t="s">
        <v>128</v>
      </c>
      <c r="T1038" t="s">
        <v>1878</v>
      </c>
      <c r="U1038" t="s">
        <v>1879</v>
      </c>
      <c r="V1038" t="s">
        <v>1182</v>
      </c>
      <c r="X1038">
        <v>2</v>
      </c>
      <c r="Y1038">
        <v>0</v>
      </c>
      <c r="Z1038">
        <v>0</v>
      </c>
      <c r="AA1038">
        <v>0</v>
      </c>
      <c r="AB1038">
        <v>0</v>
      </c>
      <c r="AC1038" t="s">
        <v>47</v>
      </c>
      <c r="AD1038" t="str">
        <f>+VLOOKUP(T1038,items!$A$2:$D$1255,4,0)</f>
        <v>MUEBLES</v>
      </c>
      <c r="AE1038">
        <f>+VLOOKUP(T1038,Tabla1[],5,0)</f>
        <v>0</v>
      </c>
      <c r="AF1038">
        <f t="shared" si="16"/>
        <v>7</v>
      </c>
    </row>
    <row r="1039" spans="1:32" x14ac:dyDescent="0.25">
      <c r="A1039">
        <v>94236</v>
      </c>
      <c r="B1039" t="s">
        <v>2623</v>
      </c>
      <c r="C1039" t="s">
        <v>1065</v>
      </c>
      <c r="D1039">
        <v>0</v>
      </c>
      <c r="F1039" t="s">
        <v>852</v>
      </c>
      <c r="G1039" t="s">
        <v>470</v>
      </c>
      <c r="H1039" t="s">
        <v>2624</v>
      </c>
      <c r="I1039" t="s">
        <v>37</v>
      </c>
      <c r="J1039" t="s">
        <v>2625</v>
      </c>
      <c r="K1039" t="s">
        <v>2626</v>
      </c>
      <c r="L1039" t="s">
        <v>2627</v>
      </c>
      <c r="M1039" t="s">
        <v>399</v>
      </c>
      <c r="N1039" t="s">
        <v>399</v>
      </c>
      <c r="O1039" t="s">
        <v>366</v>
      </c>
      <c r="P1039" t="s">
        <v>915</v>
      </c>
      <c r="Q1039" t="s">
        <v>2628</v>
      </c>
      <c r="R1039" t="s">
        <v>63</v>
      </c>
      <c r="S1039" t="s">
        <v>108</v>
      </c>
      <c r="T1039" t="s">
        <v>2629</v>
      </c>
      <c r="U1039" t="s">
        <v>2630</v>
      </c>
      <c r="X1039">
        <v>15</v>
      </c>
      <c r="Y1039">
        <v>0</v>
      </c>
      <c r="Z1039">
        <v>0</v>
      </c>
      <c r="AA1039">
        <v>0</v>
      </c>
      <c r="AB1039">
        <v>24753975</v>
      </c>
      <c r="AC1039" t="s">
        <v>47</v>
      </c>
      <c r="AD1039">
        <f>+VLOOKUP(T1039,items!$A$2:$D$1255,4,0)</f>
        <v>0</v>
      </c>
      <c r="AE1039">
        <f>+VLOOKUP(T1039,Tabla1[],5,0)</f>
        <v>0</v>
      </c>
      <c r="AF1039">
        <f t="shared" si="16"/>
        <v>7</v>
      </c>
    </row>
    <row r="1040" spans="1:32" x14ac:dyDescent="0.25">
      <c r="A1040">
        <v>94236</v>
      </c>
      <c r="B1040" t="s">
        <v>2623</v>
      </c>
      <c r="C1040" t="s">
        <v>1065</v>
      </c>
      <c r="D1040">
        <v>0</v>
      </c>
      <c r="F1040" t="s">
        <v>852</v>
      </c>
      <c r="G1040" t="s">
        <v>470</v>
      </c>
      <c r="H1040" t="s">
        <v>2624</v>
      </c>
      <c r="I1040" t="s">
        <v>37</v>
      </c>
      <c r="J1040" t="s">
        <v>2625</v>
      </c>
      <c r="K1040" t="s">
        <v>2626</v>
      </c>
      <c r="L1040" t="s">
        <v>2627</v>
      </c>
      <c r="M1040" t="s">
        <v>399</v>
      </c>
      <c r="N1040" t="s">
        <v>399</v>
      </c>
      <c r="O1040" t="s">
        <v>366</v>
      </c>
      <c r="P1040" t="s">
        <v>915</v>
      </c>
      <c r="Q1040" t="s">
        <v>2628</v>
      </c>
      <c r="R1040" t="s">
        <v>63</v>
      </c>
      <c r="S1040" t="s">
        <v>108</v>
      </c>
      <c r="T1040" t="s">
        <v>2631</v>
      </c>
      <c r="U1040" t="s">
        <v>2632</v>
      </c>
      <c r="V1040" t="s">
        <v>953</v>
      </c>
      <c r="X1040">
        <v>15</v>
      </c>
      <c r="Y1040">
        <v>0</v>
      </c>
      <c r="Z1040">
        <v>0</v>
      </c>
      <c r="AA1040">
        <v>0</v>
      </c>
      <c r="AB1040">
        <v>18784605</v>
      </c>
      <c r="AC1040" t="s">
        <v>47</v>
      </c>
      <c r="AD1040" t="str">
        <f>+VLOOKUP(T1040,items!$A$2:$D$1255,4,0)</f>
        <v>COJIN</v>
      </c>
      <c r="AE1040">
        <f>+VLOOKUP(T1040,Tabla1[],5,0)</f>
        <v>0</v>
      </c>
      <c r="AF1040">
        <f t="shared" si="16"/>
        <v>7</v>
      </c>
    </row>
    <row r="1041" spans="1:32" x14ac:dyDescent="0.25">
      <c r="A1041">
        <v>94236</v>
      </c>
      <c r="B1041" t="s">
        <v>2623</v>
      </c>
      <c r="C1041" t="s">
        <v>1065</v>
      </c>
      <c r="D1041">
        <v>0</v>
      </c>
      <c r="F1041" t="s">
        <v>852</v>
      </c>
      <c r="G1041" t="s">
        <v>470</v>
      </c>
      <c r="H1041" t="s">
        <v>2624</v>
      </c>
      <c r="I1041" t="s">
        <v>37</v>
      </c>
      <c r="J1041" t="s">
        <v>2625</v>
      </c>
      <c r="K1041" t="s">
        <v>2626</v>
      </c>
      <c r="L1041" t="s">
        <v>2627</v>
      </c>
      <c r="M1041" t="s">
        <v>399</v>
      </c>
      <c r="N1041" t="s">
        <v>399</v>
      </c>
      <c r="O1041" t="s">
        <v>366</v>
      </c>
      <c r="P1041" t="s">
        <v>915</v>
      </c>
      <c r="Q1041" t="s">
        <v>2628</v>
      </c>
      <c r="R1041" t="s">
        <v>63</v>
      </c>
      <c r="S1041" t="s">
        <v>108</v>
      </c>
      <c r="T1041" t="s">
        <v>314</v>
      </c>
      <c r="U1041" t="s">
        <v>315</v>
      </c>
      <c r="X1041">
        <v>1</v>
      </c>
      <c r="Y1041">
        <v>0</v>
      </c>
      <c r="Z1041">
        <v>0</v>
      </c>
      <c r="AA1041">
        <v>0</v>
      </c>
      <c r="AB1041">
        <v>300000</v>
      </c>
      <c r="AC1041" t="s">
        <v>47</v>
      </c>
      <c r="AD1041">
        <f>+VLOOKUP(T1041,items!$A$2:$D$1255,4,0)</f>
        <v>0</v>
      </c>
      <c r="AE1041">
        <f>+VLOOKUP(T1041,Tabla1[],5,0)</f>
        <v>0</v>
      </c>
      <c r="AF1041">
        <f t="shared" si="16"/>
        <v>7</v>
      </c>
    </row>
    <row r="1042" spans="1:32" x14ac:dyDescent="0.25">
      <c r="A1042">
        <v>94240</v>
      </c>
      <c r="B1042" t="s">
        <v>2633</v>
      </c>
      <c r="C1042" t="s">
        <v>75</v>
      </c>
      <c r="D1042">
        <v>0</v>
      </c>
      <c r="F1042" t="s">
        <v>852</v>
      </c>
      <c r="G1042" t="s">
        <v>1931</v>
      </c>
      <c r="H1042" t="s">
        <v>2634</v>
      </c>
      <c r="I1042" t="s">
        <v>2635</v>
      </c>
      <c r="J1042" t="s">
        <v>2636</v>
      </c>
      <c r="K1042" t="s">
        <v>2637</v>
      </c>
      <c r="L1042" t="s">
        <v>2638</v>
      </c>
      <c r="M1042" t="s">
        <v>898</v>
      </c>
      <c r="N1042" t="s">
        <v>163</v>
      </c>
      <c r="O1042" t="s">
        <v>903</v>
      </c>
      <c r="P1042" t="s">
        <v>904</v>
      </c>
      <c r="Q1042" t="s">
        <v>2639</v>
      </c>
      <c r="R1042" t="s">
        <v>127</v>
      </c>
      <c r="S1042" t="s">
        <v>346</v>
      </c>
      <c r="T1042" t="s">
        <v>347</v>
      </c>
      <c r="U1042" t="s">
        <v>348</v>
      </c>
      <c r="W1042" t="s">
        <v>114</v>
      </c>
      <c r="X1042">
        <v>1</v>
      </c>
      <c r="Y1042">
        <v>5400</v>
      </c>
      <c r="Z1042">
        <v>0</v>
      </c>
      <c r="AA1042">
        <v>0</v>
      </c>
      <c r="AB1042">
        <v>0</v>
      </c>
      <c r="AC1042" t="s">
        <v>47</v>
      </c>
      <c r="AD1042">
        <f>+VLOOKUP(T1042,items!$A$2:$D$1255,4,0)</f>
        <v>0</v>
      </c>
      <c r="AE1042">
        <f>+VLOOKUP(T1042,Tabla1[],5,0)</f>
        <v>0</v>
      </c>
      <c r="AF1042">
        <f t="shared" si="16"/>
        <v>10</v>
      </c>
    </row>
    <row r="1043" spans="1:32" x14ac:dyDescent="0.25">
      <c r="A1043">
        <v>94240</v>
      </c>
      <c r="B1043" t="s">
        <v>2633</v>
      </c>
      <c r="C1043" t="s">
        <v>75</v>
      </c>
      <c r="D1043">
        <v>0</v>
      </c>
      <c r="F1043" t="s">
        <v>852</v>
      </c>
      <c r="G1043" t="s">
        <v>1931</v>
      </c>
      <c r="H1043" t="s">
        <v>2634</v>
      </c>
      <c r="I1043" t="s">
        <v>2635</v>
      </c>
      <c r="J1043" t="s">
        <v>2636</v>
      </c>
      <c r="K1043" t="s">
        <v>2637</v>
      </c>
      <c r="L1043" t="s">
        <v>2638</v>
      </c>
      <c r="M1043" t="s">
        <v>898</v>
      </c>
      <c r="N1043" t="s">
        <v>163</v>
      </c>
      <c r="O1043" t="s">
        <v>903</v>
      </c>
      <c r="P1043" t="s">
        <v>904</v>
      </c>
      <c r="Q1043" t="s">
        <v>2639</v>
      </c>
      <c r="R1043" t="s">
        <v>127</v>
      </c>
      <c r="S1043" t="s">
        <v>346</v>
      </c>
      <c r="T1043" t="s">
        <v>1447</v>
      </c>
      <c r="U1043" t="s">
        <v>1448</v>
      </c>
      <c r="X1043">
        <v>2</v>
      </c>
      <c r="Y1043">
        <v>5000</v>
      </c>
      <c r="Z1043">
        <v>0</v>
      </c>
      <c r="AA1043">
        <v>0</v>
      </c>
      <c r="AB1043">
        <v>4441864</v>
      </c>
      <c r="AC1043" t="s">
        <v>47</v>
      </c>
      <c r="AD1043">
        <f>+VLOOKUP(T1043,items!$A$2:$D$1255,4,0)</f>
        <v>0</v>
      </c>
      <c r="AE1043">
        <f>+VLOOKUP(T1043,Tabla1[],5,0)</f>
        <v>0</v>
      </c>
      <c r="AF1043">
        <f t="shared" si="16"/>
        <v>10</v>
      </c>
    </row>
    <row r="1044" spans="1:32" x14ac:dyDescent="0.25">
      <c r="A1044">
        <v>94240</v>
      </c>
      <c r="B1044" t="s">
        <v>2633</v>
      </c>
      <c r="C1044" t="s">
        <v>75</v>
      </c>
      <c r="D1044">
        <v>0</v>
      </c>
      <c r="F1044" t="s">
        <v>852</v>
      </c>
      <c r="G1044" t="s">
        <v>1931</v>
      </c>
      <c r="H1044" t="s">
        <v>2634</v>
      </c>
      <c r="I1044" t="s">
        <v>2635</v>
      </c>
      <c r="J1044" t="s">
        <v>2636</v>
      </c>
      <c r="K1044" t="s">
        <v>2637</v>
      </c>
      <c r="L1044" t="s">
        <v>2638</v>
      </c>
      <c r="M1044" t="s">
        <v>898</v>
      </c>
      <c r="N1044" t="s">
        <v>163</v>
      </c>
      <c r="O1044" t="s">
        <v>903</v>
      </c>
      <c r="P1044" t="s">
        <v>904</v>
      </c>
      <c r="Q1044" t="s">
        <v>2639</v>
      </c>
      <c r="R1044" t="s">
        <v>127</v>
      </c>
      <c r="S1044" t="s">
        <v>346</v>
      </c>
      <c r="T1044" t="s">
        <v>2640</v>
      </c>
      <c r="U1044" t="s">
        <v>2641</v>
      </c>
      <c r="X1044">
        <v>2</v>
      </c>
      <c r="Y1044">
        <v>5000</v>
      </c>
      <c r="Z1044">
        <v>0</v>
      </c>
      <c r="AA1044">
        <v>0</v>
      </c>
      <c r="AB1044">
        <v>3000550</v>
      </c>
      <c r="AC1044" t="s">
        <v>47</v>
      </c>
      <c r="AD1044">
        <f>+VLOOKUP(T1044,items!$A$2:$D$1255,4,0)</f>
        <v>0</v>
      </c>
      <c r="AE1044">
        <f>+VLOOKUP(T1044,Tabla1[],5,0)</f>
        <v>0</v>
      </c>
      <c r="AF1044">
        <f t="shared" si="16"/>
        <v>10</v>
      </c>
    </row>
    <row r="1045" spans="1:32" x14ac:dyDescent="0.25">
      <c r="A1045">
        <v>94240</v>
      </c>
      <c r="B1045" t="s">
        <v>2633</v>
      </c>
      <c r="C1045" t="s">
        <v>75</v>
      </c>
      <c r="D1045">
        <v>0</v>
      </c>
      <c r="F1045" t="s">
        <v>852</v>
      </c>
      <c r="G1045" t="s">
        <v>1931</v>
      </c>
      <c r="H1045" t="s">
        <v>2634</v>
      </c>
      <c r="I1045" t="s">
        <v>2635</v>
      </c>
      <c r="J1045" t="s">
        <v>2636</v>
      </c>
      <c r="K1045" t="s">
        <v>2637</v>
      </c>
      <c r="L1045" t="s">
        <v>2638</v>
      </c>
      <c r="M1045" t="s">
        <v>898</v>
      </c>
      <c r="N1045" t="s">
        <v>163</v>
      </c>
      <c r="O1045" t="s">
        <v>903</v>
      </c>
      <c r="P1045" t="s">
        <v>904</v>
      </c>
      <c r="Q1045" t="s">
        <v>2639</v>
      </c>
      <c r="R1045" t="s">
        <v>127</v>
      </c>
      <c r="S1045" t="s">
        <v>346</v>
      </c>
      <c r="T1045" t="s">
        <v>613</v>
      </c>
      <c r="U1045" t="s">
        <v>614</v>
      </c>
      <c r="V1045" t="s">
        <v>2642</v>
      </c>
      <c r="W1045" t="s">
        <v>114</v>
      </c>
      <c r="X1045">
        <v>2</v>
      </c>
      <c r="Y1045">
        <v>5000</v>
      </c>
      <c r="Z1045">
        <v>0</v>
      </c>
      <c r="AA1045">
        <v>5000</v>
      </c>
      <c r="AB1045">
        <v>17782324</v>
      </c>
      <c r="AC1045" t="s">
        <v>47</v>
      </c>
      <c r="AD1045" t="str">
        <f>+VLOOKUP(T1045,items!$A$2:$D$1255,4,0)</f>
        <v>PERGOLA</v>
      </c>
      <c r="AE1045" t="str">
        <f>+VLOOKUP(T1045,Tabla1[],5,0)</f>
        <v>PERGOLITE</v>
      </c>
      <c r="AF1045">
        <f t="shared" si="16"/>
        <v>10</v>
      </c>
    </row>
    <row r="1046" spans="1:32" x14ac:dyDescent="0.25">
      <c r="A1046">
        <v>94240</v>
      </c>
      <c r="B1046" t="s">
        <v>2633</v>
      </c>
      <c r="C1046" t="s">
        <v>75</v>
      </c>
      <c r="D1046">
        <v>0</v>
      </c>
      <c r="F1046" t="s">
        <v>852</v>
      </c>
      <c r="G1046" t="s">
        <v>1931</v>
      </c>
      <c r="H1046" t="s">
        <v>2634</v>
      </c>
      <c r="I1046" t="s">
        <v>2635</v>
      </c>
      <c r="J1046" t="s">
        <v>2636</v>
      </c>
      <c r="K1046" t="s">
        <v>2637</v>
      </c>
      <c r="L1046" t="s">
        <v>2638</v>
      </c>
      <c r="M1046" t="s">
        <v>898</v>
      </c>
      <c r="N1046" t="s">
        <v>163</v>
      </c>
      <c r="O1046" t="s">
        <v>903</v>
      </c>
      <c r="P1046" t="s">
        <v>904</v>
      </c>
      <c r="Q1046" t="s">
        <v>2639</v>
      </c>
      <c r="R1046" t="s">
        <v>127</v>
      </c>
      <c r="S1046" t="s">
        <v>346</v>
      </c>
      <c r="T1046" t="s">
        <v>94</v>
      </c>
      <c r="U1046" t="s">
        <v>95</v>
      </c>
      <c r="X1046">
        <v>1</v>
      </c>
      <c r="Y1046">
        <v>0</v>
      </c>
      <c r="Z1046">
        <v>0</v>
      </c>
      <c r="AA1046">
        <v>0</v>
      </c>
      <c r="AB1046">
        <v>850000</v>
      </c>
      <c r="AC1046" t="s">
        <v>47</v>
      </c>
      <c r="AD1046" t="e">
        <f>+VLOOKUP(T1046,items!$A$2:$D$1255,4,0)</f>
        <v>#N/A</v>
      </c>
      <c r="AE1046" t="e">
        <f>+VLOOKUP(T1046,Tabla1[],5,0)</f>
        <v>#N/A</v>
      </c>
      <c r="AF1046">
        <f t="shared" si="16"/>
        <v>10</v>
      </c>
    </row>
    <row r="1047" spans="1:32" x14ac:dyDescent="0.25">
      <c r="A1047">
        <v>94243</v>
      </c>
      <c r="B1047" t="s">
        <v>2643</v>
      </c>
      <c r="C1047" t="s">
        <v>1065</v>
      </c>
      <c r="D1047">
        <v>0</v>
      </c>
      <c r="F1047" t="s">
        <v>852</v>
      </c>
      <c r="G1047" t="s">
        <v>852</v>
      </c>
      <c r="H1047" t="s">
        <v>2644</v>
      </c>
      <c r="I1047" t="s">
        <v>37</v>
      </c>
      <c r="J1047" t="s">
        <v>37</v>
      </c>
      <c r="K1047" t="s">
        <v>2645</v>
      </c>
      <c r="L1047" t="s">
        <v>2646</v>
      </c>
      <c r="M1047" t="s">
        <v>862</v>
      </c>
      <c r="N1047" t="s">
        <v>862</v>
      </c>
      <c r="O1047" t="s">
        <v>836</v>
      </c>
      <c r="P1047" t="s">
        <v>893</v>
      </c>
      <c r="Q1047" t="s">
        <v>1261</v>
      </c>
      <c r="R1047" t="s">
        <v>63</v>
      </c>
      <c r="S1047" t="s">
        <v>108</v>
      </c>
      <c r="T1047" t="s">
        <v>1459</v>
      </c>
      <c r="U1047" t="s">
        <v>1460</v>
      </c>
      <c r="X1047">
        <v>4</v>
      </c>
      <c r="Y1047">
        <v>0</v>
      </c>
      <c r="Z1047">
        <v>0</v>
      </c>
      <c r="AA1047">
        <v>0</v>
      </c>
      <c r="AB1047">
        <v>1394724</v>
      </c>
      <c r="AC1047" t="s">
        <v>47</v>
      </c>
      <c r="AD1047" t="str">
        <f>+VLOOKUP(T1047,items!$A$2:$D$1255,4,0)</f>
        <v>MUEBLES</v>
      </c>
      <c r="AE1047">
        <f>+VLOOKUP(T1047,Tabla1[],5,0)</f>
        <v>0</v>
      </c>
      <c r="AF1047">
        <f t="shared" si="16"/>
        <v>7</v>
      </c>
    </row>
    <row r="1048" spans="1:32" x14ac:dyDescent="0.25">
      <c r="A1048">
        <v>94247</v>
      </c>
      <c r="B1048" t="s">
        <v>2647</v>
      </c>
      <c r="C1048" t="s">
        <v>75</v>
      </c>
      <c r="D1048">
        <v>0</v>
      </c>
      <c r="F1048" t="s">
        <v>852</v>
      </c>
      <c r="G1048" t="s">
        <v>852</v>
      </c>
      <c r="H1048" t="s">
        <v>2648</v>
      </c>
      <c r="I1048" t="s">
        <v>37</v>
      </c>
      <c r="J1048" t="s">
        <v>2649</v>
      </c>
      <c r="K1048" t="s">
        <v>2650</v>
      </c>
      <c r="L1048" t="s">
        <v>37</v>
      </c>
      <c r="M1048" t="s">
        <v>862</v>
      </c>
      <c r="N1048" t="s">
        <v>862</v>
      </c>
      <c r="O1048" t="s">
        <v>460</v>
      </c>
      <c r="P1048" t="s">
        <v>581</v>
      </c>
      <c r="Q1048" t="s">
        <v>581</v>
      </c>
      <c r="R1048" t="s">
        <v>43</v>
      </c>
      <c r="S1048" t="s">
        <v>164</v>
      </c>
      <c r="T1048" t="s">
        <v>1290</v>
      </c>
      <c r="U1048" t="s">
        <v>1291</v>
      </c>
      <c r="X1048">
        <v>1</v>
      </c>
      <c r="Y1048">
        <v>0</v>
      </c>
      <c r="Z1048">
        <v>0</v>
      </c>
      <c r="AA1048">
        <v>0</v>
      </c>
      <c r="AB1048">
        <v>58824</v>
      </c>
      <c r="AC1048" t="s">
        <v>47</v>
      </c>
      <c r="AD1048">
        <f>+VLOOKUP(T1048,items!$A$2:$D$1255,4,0)</f>
        <v>0</v>
      </c>
      <c r="AE1048">
        <f>+VLOOKUP(T1048,Tabla1[],5,0)</f>
        <v>0</v>
      </c>
      <c r="AF1048">
        <f t="shared" si="16"/>
        <v>6</v>
      </c>
    </row>
    <row r="1049" spans="1:32" x14ac:dyDescent="0.25">
      <c r="A1049">
        <v>94248</v>
      </c>
      <c r="B1049" t="s">
        <v>2424</v>
      </c>
      <c r="C1049" t="s">
        <v>33</v>
      </c>
      <c r="D1049">
        <v>0</v>
      </c>
      <c r="F1049" t="s">
        <v>852</v>
      </c>
      <c r="G1049" t="s">
        <v>581</v>
      </c>
      <c r="H1049" t="s">
        <v>2651</v>
      </c>
      <c r="I1049" t="s">
        <v>37</v>
      </c>
      <c r="J1049" t="s">
        <v>2652</v>
      </c>
      <c r="K1049" t="s">
        <v>2653</v>
      </c>
      <c r="L1049" t="s">
        <v>2654</v>
      </c>
      <c r="M1049" t="s">
        <v>357</v>
      </c>
      <c r="N1049" t="s">
        <v>357</v>
      </c>
      <c r="O1049" t="s">
        <v>463</v>
      </c>
      <c r="P1049" t="s">
        <v>479</v>
      </c>
      <c r="Q1049" t="s">
        <v>649</v>
      </c>
      <c r="R1049" t="s">
        <v>63</v>
      </c>
      <c r="S1049" t="s">
        <v>108</v>
      </c>
      <c r="T1049" t="s">
        <v>2655</v>
      </c>
      <c r="U1049" t="s">
        <v>2656</v>
      </c>
      <c r="W1049" t="s">
        <v>114</v>
      </c>
      <c r="X1049">
        <v>1</v>
      </c>
      <c r="Y1049">
        <v>0</v>
      </c>
      <c r="Z1049">
        <v>0</v>
      </c>
      <c r="AA1049">
        <v>0</v>
      </c>
      <c r="AB1049">
        <v>840140</v>
      </c>
      <c r="AC1049" t="s">
        <v>47</v>
      </c>
      <c r="AD1049" t="str">
        <f>+VLOOKUP(T1049,items!$A$2:$D$1255,4,0)</f>
        <v>MUEBLES</v>
      </c>
      <c r="AE1049">
        <f>+VLOOKUP(T1049,Tabla1[],5,0)</f>
        <v>0</v>
      </c>
      <c r="AF1049">
        <f t="shared" si="16"/>
        <v>7</v>
      </c>
    </row>
    <row r="1050" spans="1:32" x14ac:dyDescent="0.25">
      <c r="A1050">
        <v>94248</v>
      </c>
      <c r="B1050" t="s">
        <v>2424</v>
      </c>
      <c r="C1050" t="s">
        <v>33</v>
      </c>
      <c r="D1050">
        <v>0</v>
      </c>
      <c r="F1050" t="s">
        <v>852</v>
      </c>
      <c r="G1050" t="s">
        <v>581</v>
      </c>
      <c r="H1050" t="s">
        <v>2651</v>
      </c>
      <c r="I1050" t="s">
        <v>37</v>
      </c>
      <c r="J1050" t="s">
        <v>2652</v>
      </c>
      <c r="K1050" t="s">
        <v>2653</v>
      </c>
      <c r="L1050" t="s">
        <v>2654</v>
      </c>
      <c r="M1050" t="s">
        <v>357</v>
      </c>
      <c r="N1050" t="s">
        <v>357</v>
      </c>
      <c r="O1050" t="s">
        <v>463</v>
      </c>
      <c r="P1050" t="s">
        <v>479</v>
      </c>
      <c r="Q1050" t="s">
        <v>649</v>
      </c>
      <c r="R1050" t="s">
        <v>63</v>
      </c>
      <c r="S1050" t="s">
        <v>108</v>
      </c>
      <c r="T1050" t="s">
        <v>562</v>
      </c>
      <c r="U1050" t="s">
        <v>563</v>
      </c>
      <c r="V1050" t="s">
        <v>867</v>
      </c>
      <c r="X1050">
        <v>1</v>
      </c>
      <c r="Y1050">
        <v>0</v>
      </c>
      <c r="Z1050">
        <v>0</v>
      </c>
      <c r="AA1050">
        <v>0</v>
      </c>
      <c r="AB1050">
        <v>1718539</v>
      </c>
      <c r="AC1050" t="s">
        <v>47</v>
      </c>
      <c r="AD1050">
        <f>+VLOOKUP(T1050,items!$A$2:$D$1255,4,0)</f>
        <v>0</v>
      </c>
      <c r="AE1050">
        <f>+VLOOKUP(T1050,Tabla1[],5,0)</f>
        <v>0</v>
      </c>
      <c r="AF1050">
        <f t="shared" si="16"/>
        <v>7</v>
      </c>
    </row>
    <row r="1051" spans="1:32" x14ac:dyDescent="0.25">
      <c r="A1051">
        <v>94257</v>
      </c>
      <c r="B1051" t="s">
        <v>1782</v>
      </c>
      <c r="C1051" t="s">
        <v>75</v>
      </c>
      <c r="D1051">
        <v>0</v>
      </c>
      <c r="F1051" t="s">
        <v>852</v>
      </c>
      <c r="G1051" t="s">
        <v>852</v>
      </c>
      <c r="H1051" t="s">
        <v>2657</v>
      </c>
      <c r="I1051" t="s">
        <v>37</v>
      </c>
      <c r="J1051" t="s">
        <v>2658</v>
      </c>
      <c r="K1051" t="s">
        <v>2659</v>
      </c>
      <c r="L1051" t="s">
        <v>37</v>
      </c>
      <c r="M1051" t="s">
        <v>862</v>
      </c>
      <c r="N1051" t="s">
        <v>862</v>
      </c>
      <c r="O1051" t="s">
        <v>460</v>
      </c>
      <c r="P1051" t="s">
        <v>581</v>
      </c>
      <c r="Q1051" t="s">
        <v>581</v>
      </c>
      <c r="R1051" t="s">
        <v>43</v>
      </c>
      <c r="S1051" t="s">
        <v>164</v>
      </c>
      <c r="T1051" t="s">
        <v>2660</v>
      </c>
      <c r="U1051" t="s">
        <v>2661</v>
      </c>
      <c r="X1051">
        <v>32</v>
      </c>
      <c r="Y1051">
        <v>0</v>
      </c>
      <c r="Z1051">
        <v>0</v>
      </c>
      <c r="AA1051">
        <v>0</v>
      </c>
      <c r="AB1051">
        <v>1600000</v>
      </c>
      <c r="AC1051" t="s">
        <v>47</v>
      </c>
      <c r="AD1051">
        <f>+VLOOKUP(T1051,items!$A$2:$D$1255,4,0)</f>
        <v>0</v>
      </c>
      <c r="AE1051">
        <f>+VLOOKUP(T1051,Tabla1[],5,0)</f>
        <v>0</v>
      </c>
      <c r="AF1051">
        <f t="shared" si="16"/>
        <v>6</v>
      </c>
    </row>
    <row r="1052" spans="1:32" x14ac:dyDescent="0.25">
      <c r="A1052">
        <v>94257</v>
      </c>
      <c r="B1052" t="s">
        <v>1782</v>
      </c>
      <c r="C1052" t="s">
        <v>75</v>
      </c>
      <c r="D1052">
        <v>0</v>
      </c>
      <c r="F1052" t="s">
        <v>852</v>
      </c>
      <c r="G1052" t="s">
        <v>852</v>
      </c>
      <c r="H1052" t="s">
        <v>2657</v>
      </c>
      <c r="I1052" t="s">
        <v>37</v>
      </c>
      <c r="J1052" t="s">
        <v>2658</v>
      </c>
      <c r="K1052" t="s">
        <v>2659</v>
      </c>
      <c r="L1052" t="s">
        <v>37</v>
      </c>
      <c r="M1052" t="s">
        <v>862</v>
      </c>
      <c r="N1052" t="s">
        <v>862</v>
      </c>
      <c r="O1052" t="s">
        <v>460</v>
      </c>
      <c r="P1052" t="s">
        <v>581</v>
      </c>
      <c r="Q1052" t="s">
        <v>581</v>
      </c>
      <c r="R1052" t="s">
        <v>43</v>
      </c>
      <c r="S1052" t="s">
        <v>164</v>
      </c>
      <c r="T1052" t="s">
        <v>2662</v>
      </c>
      <c r="U1052" t="s">
        <v>2663</v>
      </c>
      <c r="X1052">
        <v>24</v>
      </c>
      <c r="Y1052">
        <v>0</v>
      </c>
      <c r="Z1052">
        <v>0</v>
      </c>
      <c r="AA1052">
        <v>0</v>
      </c>
      <c r="AB1052">
        <v>1200000</v>
      </c>
      <c r="AC1052" t="s">
        <v>47</v>
      </c>
      <c r="AD1052">
        <f>+VLOOKUP(T1052,items!$A$2:$D$1255,4,0)</f>
        <v>0</v>
      </c>
      <c r="AE1052">
        <f>+VLOOKUP(T1052,Tabla1[],5,0)</f>
        <v>0</v>
      </c>
      <c r="AF1052">
        <f t="shared" si="16"/>
        <v>6</v>
      </c>
    </row>
    <row r="1053" spans="1:32" x14ac:dyDescent="0.25">
      <c r="A1053">
        <v>94257</v>
      </c>
      <c r="B1053" t="s">
        <v>1782</v>
      </c>
      <c r="C1053" t="s">
        <v>75</v>
      </c>
      <c r="D1053">
        <v>0</v>
      </c>
      <c r="F1053" t="s">
        <v>852</v>
      </c>
      <c r="G1053" t="s">
        <v>852</v>
      </c>
      <c r="H1053" t="s">
        <v>2657</v>
      </c>
      <c r="I1053" t="s">
        <v>37</v>
      </c>
      <c r="J1053" t="s">
        <v>2658</v>
      </c>
      <c r="K1053" t="s">
        <v>2659</v>
      </c>
      <c r="L1053" t="s">
        <v>37</v>
      </c>
      <c r="M1053" t="s">
        <v>862</v>
      </c>
      <c r="N1053" t="s">
        <v>862</v>
      </c>
      <c r="O1053" t="s">
        <v>460</v>
      </c>
      <c r="P1053" t="s">
        <v>581</v>
      </c>
      <c r="Q1053" t="s">
        <v>581</v>
      </c>
      <c r="R1053" t="s">
        <v>43</v>
      </c>
      <c r="S1053" t="s">
        <v>164</v>
      </c>
      <c r="T1053" t="s">
        <v>1303</v>
      </c>
      <c r="U1053" t="s">
        <v>1304</v>
      </c>
      <c r="X1053">
        <v>24</v>
      </c>
      <c r="Y1053">
        <v>0</v>
      </c>
      <c r="Z1053">
        <v>0</v>
      </c>
      <c r="AA1053">
        <v>0</v>
      </c>
      <c r="AB1053">
        <v>1200000</v>
      </c>
      <c r="AC1053" t="s">
        <v>47</v>
      </c>
      <c r="AD1053">
        <f>+VLOOKUP(T1053,items!$A$2:$D$1255,4,0)</f>
        <v>0</v>
      </c>
      <c r="AE1053">
        <f>+VLOOKUP(T1053,Tabla1[],5,0)</f>
        <v>0</v>
      </c>
      <c r="AF1053">
        <f t="shared" si="16"/>
        <v>6</v>
      </c>
    </row>
    <row r="1054" spans="1:32" x14ac:dyDescent="0.25">
      <c r="A1054">
        <v>94261</v>
      </c>
      <c r="B1054" t="s">
        <v>2664</v>
      </c>
      <c r="C1054" t="s">
        <v>75</v>
      </c>
      <c r="D1054">
        <v>0</v>
      </c>
      <c r="F1054" t="s">
        <v>852</v>
      </c>
      <c r="G1054" t="s">
        <v>852</v>
      </c>
      <c r="H1054" t="s">
        <v>2665</v>
      </c>
      <c r="I1054" t="s">
        <v>37</v>
      </c>
      <c r="J1054" t="s">
        <v>2666</v>
      </c>
      <c r="K1054" t="s">
        <v>2667</v>
      </c>
      <c r="L1054" t="s">
        <v>37</v>
      </c>
      <c r="M1054" t="s">
        <v>862</v>
      </c>
      <c r="N1054" t="s">
        <v>862</v>
      </c>
      <c r="O1054" t="s">
        <v>460</v>
      </c>
      <c r="P1054" t="s">
        <v>581</v>
      </c>
      <c r="Q1054" t="s">
        <v>581</v>
      </c>
      <c r="R1054" t="s">
        <v>43</v>
      </c>
      <c r="S1054" t="s">
        <v>164</v>
      </c>
      <c r="T1054" t="s">
        <v>1290</v>
      </c>
      <c r="U1054" t="s">
        <v>1291</v>
      </c>
      <c r="X1054">
        <v>3</v>
      </c>
      <c r="Y1054">
        <v>0</v>
      </c>
      <c r="Z1054">
        <v>0</v>
      </c>
      <c r="AA1054">
        <v>0</v>
      </c>
      <c r="AB1054">
        <v>201681</v>
      </c>
      <c r="AC1054" t="s">
        <v>47</v>
      </c>
      <c r="AD1054">
        <f>+VLOOKUP(T1054,items!$A$2:$D$1255,4,0)</f>
        <v>0</v>
      </c>
      <c r="AE1054">
        <f>+VLOOKUP(T1054,Tabla1[],5,0)</f>
        <v>0</v>
      </c>
      <c r="AF1054">
        <f t="shared" si="16"/>
        <v>6</v>
      </c>
    </row>
    <row r="1055" spans="1:32" x14ac:dyDescent="0.25">
      <c r="A1055">
        <v>94261</v>
      </c>
      <c r="B1055" t="s">
        <v>2664</v>
      </c>
      <c r="C1055" t="s">
        <v>75</v>
      </c>
      <c r="D1055">
        <v>0</v>
      </c>
      <c r="F1055" t="s">
        <v>852</v>
      </c>
      <c r="G1055" t="s">
        <v>852</v>
      </c>
      <c r="H1055" t="s">
        <v>2665</v>
      </c>
      <c r="I1055" t="s">
        <v>37</v>
      </c>
      <c r="J1055" t="s">
        <v>2666</v>
      </c>
      <c r="K1055" t="s">
        <v>2667</v>
      </c>
      <c r="L1055" t="s">
        <v>37</v>
      </c>
      <c r="M1055" t="s">
        <v>862</v>
      </c>
      <c r="N1055" t="s">
        <v>862</v>
      </c>
      <c r="O1055" t="s">
        <v>460</v>
      </c>
      <c r="P1055" t="s">
        <v>581</v>
      </c>
      <c r="Q1055" t="s">
        <v>581</v>
      </c>
      <c r="R1055" t="s">
        <v>43</v>
      </c>
      <c r="S1055" t="s">
        <v>164</v>
      </c>
      <c r="T1055" t="s">
        <v>1126</v>
      </c>
      <c r="U1055" t="s">
        <v>1127</v>
      </c>
      <c r="X1055">
        <v>1</v>
      </c>
      <c r="Y1055">
        <v>0</v>
      </c>
      <c r="Z1055">
        <v>0</v>
      </c>
      <c r="AA1055">
        <v>0</v>
      </c>
      <c r="AB1055">
        <v>54622</v>
      </c>
      <c r="AC1055" t="s">
        <v>47</v>
      </c>
      <c r="AD1055">
        <f>+VLOOKUP(T1055,items!$A$2:$D$1255,4,0)</f>
        <v>0</v>
      </c>
      <c r="AE1055">
        <f>+VLOOKUP(T1055,Tabla1[],5,0)</f>
        <v>0</v>
      </c>
      <c r="AF1055">
        <f t="shared" si="16"/>
        <v>6</v>
      </c>
    </row>
    <row r="1056" spans="1:32" x14ac:dyDescent="0.25">
      <c r="A1056">
        <v>94269</v>
      </c>
      <c r="B1056" t="s">
        <v>1727</v>
      </c>
      <c r="C1056" t="s">
        <v>75</v>
      </c>
      <c r="D1056">
        <v>0</v>
      </c>
      <c r="F1056" t="s">
        <v>852</v>
      </c>
      <c r="G1056" t="s">
        <v>571</v>
      </c>
      <c r="H1056" t="s">
        <v>2668</v>
      </c>
      <c r="I1056" t="s">
        <v>37</v>
      </c>
      <c r="J1056" t="s">
        <v>2669</v>
      </c>
      <c r="K1056" t="s">
        <v>2670</v>
      </c>
      <c r="L1056" t="s">
        <v>2671</v>
      </c>
      <c r="M1056" t="s">
        <v>1731</v>
      </c>
      <c r="N1056" t="s">
        <v>1731</v>
      </c>
      <c r="O1056" t="s">
        <v>254</v>
      </c>
      <c r="P1056" t="s">
        <v>486</v>
      </c>
      <c r="Q1056" t="s">
        <v>451</v>
      </c>
      <c r="R1056" t="s">
        <v>127</v>
      </c>
      <c r="S1056" t="s">
        <v>44</v>
      </c>
      <c r="T1056" t="s">
        <v>2672</v>
      </c>
      <c r="U1056" t="s">
        <v>2673</v>
      </c>
      <c r="X1056">
        <v>20</v>
      </c>
      <c r="Y1056">
        <v>0</v>
      </c>
      <c r="Z1056">
        <v>0</v>
      </c>
      <c r="AA1056">
        <v>0</v>
      </c>
      <c r="AB1056">
        <v>160000</v>
      </c>
      <c r="AC1056" t="s">
        <v>47</v>
      </c>
      <c r="AD1056">
        <f>+VLOOKUP(T1056,items!$A$2:$D$1255,4,0)</f>
        <v>0</v>
      </c>
      <c r="AE1056">
        <f>+VLOOKUP(T1056,Tabla1[],5,0)</f>
        <v>0</v>
      </c>
      <c r="AF1056">
        <f t="shared" si="16"/>
        <v>9</v>
      </c>
    </row>
    <row r="1057" spans="1:32" x14ac:dyDescent="0.25">
      <c r="A1057">
        <v>94269</v>
      </c>
      <c r="B1057" t="s">
        <v>1727</v>
      </c>
      <c r="C1057" t="s">
        <v>75</v>
      </c>
      <c r="D1057">
        <v>0</v>
      </c>
      <c r="F1057" t="s">
        <v>852</v>
      </c>
      <c r="G1057" t="s">
        <v>571</v>
      </c>
      <c r="H1057" t="s">
        <v>2668</v>
      </c>
      <c r="I1057" t="s">
        <v>37</v>
      </c>
      <c r="J1057" t="s">
        <v>2669</v>
      </c>
      <c r="K1057" t="s">
        <v>2670</v>
      </c>
      <c r="L1057" t="s">
        <v>2671</v>
      </c>
      <c r="M1057" t="s">
        <v>1731</v>
      </c>
      <c r="N1057" t="s">
        <v>1731</v>
      </c>
      <c r="O1057" t="s">
        <v>254</v>
      </c>
      <c r="P1057" t="s">
        <v>486</v>
      </c>
      <c r="Q1057" t="s">
        <v>451</v>
      </c>
      <c r="R1057" t="s">
        <v>127</v>
      </c>
      <c r="S1057" t="s">
        <v>44</v>
      </c>
      <c r="T1057" t="s">
        <v>1282</v>
      </c>
      <c r="U1057" t="s">
        <v>1283</v>
      </c>
      <c r="X1057">
        <v>50</v>
      </c>
      <c r="Y1057">
        <v>0</v>
      </c>
      <c r="Z1057">
        <v>0</v>
      </c>
      <c r="AA1057">
        <v>0</v>
      </c>
      <c r="AB1057">
        <v>662500</v>
      </c>
      <c r="AC1057" t="s">
        <v>47</v>
      </c>
      <c r="AD1057">
        <f>+VLOOKUP(T1057,items!$A$2:$D$1255,4,0)</f>
        <v>0</v>
      </c>
      <c r="AE1057">
        <f>+VLOOKUP(T1057,Tabla1[],5,0)</f>
        <v>0</v>
      </c>
      <c r="AF1057">
        <f t="shared" si="16"/>
        <v>9</v>
      </c>
    </row>
    <row r="1058" spans="1:32" x14ac:dyDescent="0.25">
      <c r="A1058">
        <v>94269</v>
      </c>
      <c r="B1058" t="s">
        <v>1727</v>
      </c>
      <c r="C1058" t="s">
        <v>75</v>
      </c>
      <c r="D1058">
        <v>0</v>
      </c>
      <c r="F1058" t="s">
        <v>852</v>
      </c>
      <c r="G1058" t="s">
        <v>571</v>
      </c>
      <c r="H1058" t="s">
        <v>2668</v>
      </c>
      <c r="I1058" t="s">
        <v>37</v>
      </c>
      <c r="J1058" t="s">
        <v>2669</v>
      </c>
      <c r="K1058" t="s">
        <v>2670</v>
      </c>
      <c r="L1058" t="s">
        <v>2671</v>
      </c>
      <c r="M1058" t="s">
        <v>1731</v>
      </c>
      <c r="N1058" t="s">
        <v>1731</v>
      </c>
      <c r="O1058" t="s">
        <v>254</v>
      </c>
      <c r="P1058" t="s">
        <v>486</v>
      </c>
      <c r="Q1058" t="s">
        <v>451</v>
      </c>
      <c r="R1058" t="s">
        <v>127</v>
      </c>
      <c r="S1058" t="s">
        <v>44</v>
      </c>
      <c r="T1058" t="s">
        <v>2674</v>
      </c>
      <c r="U1058" t="s">
        <v>2675</v>
      </c>
      <c r="X1058">
        <v>45</v>
      </c>
      <c r="Y1058">
        <v>0</v>
      </c>
      <c r="Z1058">
        <v>0</v>
      </c>
      <c r="AA1058">
        <v>0</v>
      </c>
      <c r="AB1058">
        <v>371250</v>
      </c>
      <c r="AC1058" t="s">
        <v>47</v>
      </c>
      <c r="AD1058">
        <f>+VLOOKUP(T1058,items!$A$2:$D$1255,4,0)</f>
        <v>0</v>
      </c>
      <c r="AE1058">
        <f>+VLOOKUP(T1058,Tabla1[],5,0)</f>
        <v>0</v>
      </c>
      <c r="AF1058">
        <f t="shared" si="16"/>
        <v>9</v>
      </c>
    </row>
    <row r="1059" spans="1:32" x14ac:dyDescent="0.25">
      <c r="A1059">
        <v>94269</v>
      </c>
      <c r="B1059" t="s">
        <v>1727</v>
      </c>
      <c r="C1059" t="s">
        <v>75</v>
      </c>
      <c r="D1059">
        <v>0</v>
      </c>
      <c r="F1059" t="s">
        <v>852</v>
      </c>
      <c r="G1059" t="s">
        <v>571</v>
      </c>
      <c r="H1059" t="s">
        <v>2668</v>
      </c>
      <c r="I1059" t="s">
        <v>37</v>
      </c>
      <c r="J1059" t="s">
        <v>2669</v>
      </c>
      <c r="K1059" t="s">
        <v>2670</v>
      </c>
      <c r="L1059" t="s">
        <v>2671</v>
      </c>
      <c r="M1059" t="s">
        <v>1731</v>
      </c>
      <c r="N1059" t="s">
        <v>1731</v>
      </c>
      <c r="O1059" t="s">
        <v>254</v>
      </c>
      <c r="P1059" t="s">
        <v>486</v>
      </c>
      <c r="Q1059" t="s">
        <v>451</v>
      </c>
      <c r="R1059" t="s">
        <v>127</v>
      </c>
      <c r="S1059" t="s">
        <v>44</v>
      </c>
      <c r="T1059" t="s">
        <v>2676</v>
      </c>
      <c r="U1059" t="s">
        <v>2677</v>
      </c>
      <c r="X1059">
        <v>45</v>
      </c>
      <c r="Y1059">
        <v>0</v>
      </c>
      <c r="Z1059">
        <v>0</v>
      </c>
      <c r="AA1059">
        <v>0</v>
      </c>
      <c r="AB1059">
        <v>371250</v>
      </c>
      <c r="AC1059" t="s">
        <v>47</v>
      </c>
      <c r="AD1059">
        <f>+VLOOKUP(T1059,items!$A$2:$D$1255,4,0)</f>
        <v>0</v>
      </c>
      <c r="AE1059">
        <f>+VLOOKUP(T1059,Tabla1[],5,0)</f>
        <v>0</v>
      </c>
      <c r="AF1059">
        <f t="shared" si="16"/>
        <v>9</v>
      </c>
    </row>
    <row r="1060" spans="1:32" x14ac:dyDescent="0.25">
      <c r="A1060">
        <v>94269</v>
      </c>
      <c r="B1060" t="s">
        <v>1727</v>
      </c>
      <c r="C1060" t="s">
        <v>75</v>
      </c>
      <c r="D1060">
        <v>0</v>
      </c>
      <c r="F1060" t="s">
        <v>852</v>
      </c>
      <c r="G1060" t="s">
        <v>571</v>
      </c>
      <c r="H1060" t="s">
        <v>2668</v>
      </c>
      <c r="I1060" t="s">
        <v>37</v>
      </c>
      <c r="J1060" t="s">
        <v>2669</v>
      </c>
      <c r="K1060" t="s">
        <v>2670</v>
      </c>
      <c r="L1060" t="s">
        <v>2671</v>
      </c>
      <c r="M1060" t="s">
        <v>1731</v>
      </c>
      <c r="N1060" t="s">
        <v>1731</v>
      </c>
      <c r="O1060" t="s">
        <v>254</v>
      </c>
      <c r="P1060" t="s">
        <v>486</v>
      </c>
      <c r="Q1060" t="s">
        <v>451</v>
      </c>
      <c r="R1060" t="s">
        <v>127</v>
      </c>
      <c r="S1060" t="s">
        <v>44</v>
      </c>
      <c r="T1060" t="s">
        <v>2678</v>
      </c>
      <c r="U1060" t="s">
        <v>2679</v>
      </c>
      <c r="X1060">
        <v>30</v>
      </c>
      <c r="Y1060">
        <v>0</v>
      </c>
      <c r="Z1060">
        <v>0</v>
      </c>
      <c r="AA1060">
        <v>0</v>
      </c>
      <c r="AB1060">
        <v>429000</v>
      </c>
      <c r="AC1060" t="s">
        <v>47</v>
      </c>
      <c r="AD1060">
        <f>+VLOOKUP(T1060,items!$A$2:$D$1255,4,0)</f>
        <v>0</v>
      </c>
      <c r="AE1060">
        <f>+VLOOKUP(T1060,Tabla1[],5,0)</f>
        <v>0</v>
      </c>
      <c r="AF1060">
        <f t="shared" si="16"/>
        <v>9</v>
      </c>
    </row>
    <row r="1061" spans="1:32" x14ac:dyDescent="0.25">
      <c r="A1061">
        <v>94269</v>
      </c>
      <c r="B1061" t="s">
        <v>1727</v>
      </c>
      <c r="C1061" t="s">
        <v>75</v>
      </c>
      <c r="D1061">
        <v>0</v>
      </c>
      <c r="F1061" t="s">
        <v>852</v>
      </c>
      <c r="G1061" t="s">
        <v>571</v>
      </c>
      <c r="H1061" t="s">
        <v>2668</v>
      </c>
      <c r="I1061" t="s">
        <v>37</v>
      </c>
      <c r="J1061" t="s">
        <v>2669</v>
      </c>
      <c r="K1061" t="s">
        <v>2670</v>
      </c>
      <c r="L1061" t="s">
        <v>2671</v>
      </c>
      <c r="M1061" t="s">
        <v>1731</v>
      </c>
      <c r="N1061" t="s">
        <v>1731</v>
      </c>
      <c r="O1061" t="s">
        <v>254</v>
      </c>
      <c r="P1061" t="s">
        <v>486</v>
      </c>
      <c r="Q1061" t="s">
        <v>451</v>
      </c>
      <c r="R1061" t="s">
        <v>127</v>
      </c>
      <c r="S1061" t="s">
        <v>44</v>
      </c>
      <c r="T1061" t="s">
        <v>151</v>
      </c>
      <c r="U1061" t="s">
        <v>152</v>
      </c>
      <c r="X1061">
        <v>20</v>
      </c>
      <c r="Y1061">
        <v>0</v>
      </c>
      <c r="Z1061">
        <v>0</v>
      </c>
      <c r="AA1061">
        <v>0</v>
      </c>
      <c r="AB1061">
        <v>315000</v>
      </c>
      <c r="AC1061" t="s">
        <v>47</v>
      </c>
      <c r="AD1061">
        <f>+VLOOKUP(T1061,items!$A$2:$D$1255,4,0)</f>
        <v>0</v>
      </c>
      <c r="AE1061">
        <f>+VLOOKUP(T1061,Tabla1[],5,0)</f>
        <v>0</v>
      </c>
      <c r="AF1061">
        <f t="shared" si="16"/>
        <v>9</v>
      </c>
    </row>
    <row r="1062" spans="1:32" x14ac:dyDescent="0.25">
      <c r="A1062">
        <v>94269</v>
      </c>
      <c r="B1062" t="s">
        <v>1727</v>
      </c>
      <c r="C1062" t="s">
        <v>75</v>
      </c>
      <c r="D1062">
        <v>0</v>
      </c>
      <c r="F1062" t="s">
        <v>852</v>
      </c>
      <c r="G1062" t="s">
        <v>571</v>
      </c>
      <c r="H1062" t="s">
        <v>2668</v>
      </c>
      <c r="I1062" t="s">
        <v>37</v>
      </c>
      <c r="J1062" t="s">
        <v>2669</v>
      </c>
      <c r="K1062" t="s">
        <v>2670</v>
      </c>
      <c r="L1062" t="s">
        <v>2671</v>
      </c>
      <c r="M1062" t="s">
        <v>1731</v>
      </c>
      <c r="N1062" t="s">
        <v>1731</v>
      </c>
      <c r="O1062" t="s">
        <v>254</v>
      </c>
      <c r="P1062" t="s">
        <v>486</v>
      </c>
      <c r="Q1062" t="s">
        <v>451</v>
      </c>
      <c r="R1062" t="s">
        <v>127</v>
      </c>
      <c r="S1062" t="s">
        <v>44</v>
      </c>
      <c r="T1062" t="s">
        <v>153</v>
      </c>
      <c r="U1062" t="s">
        <v>154</v>
      </c>
      <c r="X1062">
        <v>20</v>
      </c>
      <c r="Y1062">
        <v>0</v>
      </c>
      <c r="Z1062">
        <v>0</v>
      </c>
      <c r="AA1062">
        <v>0</v>
      </c>
      <c r="AB1062">
        <v>315000</v>
      </c>
      <c r="AC1062" t="s">
        <v>47</v>
      </c>
      <c r="AD1062">
        <f>+VLOOKUP(T1062,items!$A$2:$D$1255,4,0)</f>
        <v>0</v>
      </c>
      <c r="AE1062">
        <f>+VLOOKUP(T1062,Tabla1[],5,0)</f>
        <v>0</v>
      </c>
      <c r="AF1062">
        <f t="shared" si="16"/>
        <v>9</v>
      </c>
    </row>
    <row r="1063" spans="1:32" x14ac:dyDescent="0.25">
      <c r="A1063">
        <v>94269</v>
      </c>
      <c r="B1063" t="s">
        <v>1727</v>
      </c>
      <c r="C1063" t="s">
        <v>75</v>
      </c>
      <c r="D1063">
        <v>0</v>
      </c>
      <c r="F1063" t="s">
        <v>852</v>
      </c>
      <c r="G1063" t="s">
        <v>571</v>
      </c>
      <c r="H1063" t="s">
        <v>2668</v>
      </c>
      <c r="I1063" t="s">
        <v>37</v>
      </c>
      <c r="J1063" t="s">
        <v>2669</v>
      </c>
      <c r="K1063" t="s">
        <v>2670</v>
      </c>
      <c r="L1063" t="s">
        <v>2671</v>
      </c>
      <c r="M1063" t="s">
        <v>1731</v>
      </c>
      <c r="N1063" t="s">
        <v>1731</v>
      </c>
      <c r="O1063" t="s">
        <v>254</v>
      </c>
      <c r="P1063" t="s">
        <v>486</v>
      </c>
      <c r="Q1063" t="s">
        <v>451</v>
      </c>
      <c r="R1063" t="s">
        <v>127</v>
      </c>
      <c r="S1063" t="s">
        <v>44</v>
      </c>
      <c r="T1063" t="s">
        <v>2680</v>
      </c>
      <c r="U1063" t="s">
        <v>2681</v>
      </c>
      <c r="X1063">
        <v>2</v>
      </c>
      <c r="Y1063">
        <v>0</v>
      </c>
      <c r="Z1063">
        <v>0</v>
      </c>
      <c r="AA1063">
        <v>0</v>
      </c>
      <c r="AB1063">
        <v>2000000</v>
      </c>
      <c r="AC1063" t="s">
        <v>47</v>
      </c>
      <c r="AD1063">
        <f>+VLOOKUP(T1063,items!$A$2:$D$1255,4,0)</f>
        <v>0</v>
      </c>
      <c r="AE1063">
        <f>+VLOOKUP(T1063,Tabla1[],5,0)</f>
        <v>0</v>
      </c>
      <c r="AF1063">
        <f t="shared" si="16"/>
        <v>9</v>
      </c>
    </row>
    <row r="1064" spans="1:32" x14ac:dyDescent="0.25">
      <c r="A1064">
        <v>94273</v>
      </c>
      <c r="B1064" t="s">
        <v>2682</v>
      </c>
      <c r="C1064" t="s">
        <v>75</v>
      </c>
      <c r="D1064">
        <v>0</v>
      </c>
      <c r="F1064" t="s">
        <v>852</v>
      </c>
      <c r="G1064" t="s">
        <v>363</v>
      </c>
      <c r="H1064" t="s">
        <v>2683</v>
      </c>
      <c r="I1064" t="s">
        <v>2684</v>
      </c>
      <c r="J1064" t="s">
        <v>2685</v>
      </c>
      <c r="K1064" t="s">
        <v>2686</v>
      </c>
      <c r="L1064" t="s">
        <v>2687</v>
      </c>
      <c r="M1064" t="s">
        <v>645</v>
      </c>
      <c r="N1064" t="s">
        <v>1812</v>
      </c>
      <c r="O1064" t="s">
        <v>485</v>
      </c>
      <c r="P1064" t="s">
        <v>1072</v>
      </c>
      <c r="Q1064" t="s">
        <v>2688</v>
      </c>
      <c r="R1064" t="s">
        <v>127</v>
      </c>
      <c r="S1064" t="s">
        <v>108</v>
      </c>
      <c r="T1064" t="s">
        <v>429</v>
      </c>
      <c r="U1064" t="s">
        <v>430</v>
      </c>
      <c r="X1064">
        <v>1</v>
      </c>
      <c r="Y1064">
        <v>0</v>
      </c>
      <c r="Z1064">
        <v>0</v>
      </c>
      <c r="AA1064">
        <v>0</v>
      </c>
      <c r="AB1064">
        <v>147082</v>
      </c>
      <c r="AC1064" t="s">
        <v>47</v>
      </c>
      <c r="AD1064">
        <f>+VLOOKUP(T1064,items!$A$2:$D$1255,4,0)</f>
        <v>0</v>
      </c>
      <c r="AE1064">
        <f>+VLOOKUP(T1064,Tabla1[],5,0)</f>
        <v>0</v>
      </c>
      <c r="AF1064">
        <f t="shared" si="16"/>
        <v>8</v>
      </c>
    </row>
    <row r="1065" spans="1:32" x14ac:dyDescent="0.25">
      <c r="A1065">
        <v>94273</v>
      </c>
      <c r="B1065" t="s">
        <v>2682</v>
      </c>
      <c r="C1065" t="s">
        <v>75</v>
      </c>
      <c r="D1065">
        <v>0</v>
      </c>
      <c r="F1065" t="s">
        <v>852</v>
      </c>
      <c r="G1065" t="s">
        <v>363</v>
      </c>
      <c r="H1065" t="s">
        <v>2683</v>
      </c>
      <c r="I1065" t="s">
        <v>2684</v>
      </c>
      <c r="J1065" t="s">
        <v>2685</v>
      </c>
      <c r="K1065" t="s">
        <v>2686</v>
      </c>
      <c r="L1065" t="s">
        <v>2687</v>
      </c>
      <c r="M1065" t="s">
        <v>645</v>
      </c>
      <c r="N1065" t="s">
        <v>1812</v>
      </c>
      <c r="O1065" t="s">
        <v>485</v>
      </c>
      <c r="P1065" t="s">
        <v>1072</v>
      </c>
      <c r="Q1065" t="s">
        <v>2688</v>
      </c>
      <c r="R1065" t="s">
        <v>127</v>
      </c>
      <c r="S1065" t="s">
        <v>108</v>
      </c>
      <c r="T1065" t="s">
        <v>717</v>
      </c>
      <c r="U1065" t="s">
        <v>718</v>
      </c>
      <c r="X1065">
        <v>2</v>
      </c>
      <c r="Y1065">
        <v>0</v>
      </c>
      <c r="Z1065">
        <v>0</v>
      </c>
      <c r="AA1065">
        <v>0</v>
      </c>
      <c r="AB1065">
        <v>99840</v>
      </c>
      <c r="AC1065" t="s">
        <v>47</v>
      </c>
      <c r="AD1065">
        <f>+VLOOKUP(T1065,items!$A$2:$D$1255,4,0)</f>
        <v>0</v>
      </c>
      <c r="AE1065">
        <f>+VLOOKUP(T1065,Tabla1[],5,0)</f>
        <v>0</v>
      </c>
      <c r="AF1065">
        <f t="shared" si="16"/>
        <v>8</v>
      </c>
    </row>
    <row r="1066" spans="1:32" x14ac:dyDescent="0.25">
      <c r="A1066">
        <v>94273</v>
      </c>
      <c r="B1066" t="s">
        <v>2682</v>
      </c>
      <c r="C1066" t="s">
        <v>75</v>
      </c>
      <c r="D1066">
        <v>0</v>
      </c>
      <c r="F1066" t="s">
        <v>852</v>
      </c>
      <c r="G1066" t="s">
        <v>363</v>
      </c>
      <c r="H1066" t="s">
        <v>2683</v>
      </c>
      <c r="I1066" t="s">
        <v>2684</v>
      </c>
      <c r="J1066" t="s">
        <v>2685</v>
      </c>
      <c r="K1066" t="s">
        <v>2686</v>
      </c>
      <c r="L1066" t="s">
        <v>2687</v>
      </c>
      <c r="M1066" t="s">
        <v>645</v>
      </c>
      <c r="N1066" t="s">
        <v>1812</v>
      </c>
      <c r="O1066" t="s">
        <v>485</v>
      </c>
      <c r="P1066" t="s">
        <v>1072</v>
      </c>
      <c r="Q1066" t="s">
        <v>2688</v>
      </c>
      <c r="R1066" t="s">
        <v>127</v>
      </c>
      <c r="S1066" t="s">
        <v>108</v>
      </c>
      <c r="T1066" t="s">
        <v>1493</v>
      </c>
      <c r="U1066" t="s">
        <v>1494</v>
      </c>
      <c r="V1066" t="s">
        <v>1495</v>
      </c>
      <c r="W1066" t="s">
        <v>93</v>
      </c>
      <c r="X1066">
        <v>1</v>
      </c>
      <c r="Y1066">
        <v>4580</v>
      </c>
      <c r="Z1066">
        <v>2500</v>
      </c>
      <c r="AA1066">
        <v>0</v>
      </c>
      <c r="AB1066">
        <v>6733795</v>
      </c>
      <c r="AC1066" t="s">
        <v>47</v>
      </c>
      <c r="AD1066" t="str">
        <f>+VLOOKUP(T1066,items!$A$2:$D$1255,4,0)</f>
        <v>FLEXIZIPP</v>
      </c>
      <c r="AE1066">
        <f>+VLOOKUP(T1066,Tabla1[],5,0)</f>
        <v>0</v>
      </c>
      <c r="AF1066">
        <f t="shared" si="16"/>
        <v>8</v>
      </c>
    </row>
    <row r="1067" spans="1:32" x14ac:dyDescent="0.25">
      <c r="A1067">
        <v>94273</v>
      </c>
      <c r="B1067" t="s">
        <v>2682</v>
      </c>
      <c r="C1067" t="s">
        <v>75</v>
      </c>
      <c r="D1067">
        <v>0</v>
      </c>
      <c r="F1067" t="s">
        <v>852</v>
      </c>
      <c r="G1067" t="s">
        <v>363</v>
      </c>
      <c r="H1067" t="s">
        <v>2683</v>
      </c>
      <c r="I1067" t="s">
        <v>2684</v>
      </c>
      <c r="J1067" t="s">
        <v>2685</v>
      </c>
      <c r="K1067" t="s">
        <v>2686</v>
      </c>
      <c r="L1067" t="s">
        <v>2687</v>
      </c>
      <c r="M1067" t="s">
        <v>645</v>
      </c>
      <c r="N1067" t="s">
        <v>1812</v>
      </c>
      <c r="O1067" t="s">
        <v>485</v>
      </c>
      <c r="P1067" t="s">
        <v>1072</v>
      </c>
      <c r="Q1067" t="s">
        <v>2688</v>
      </c>
      <c r="R1067" t="s">
        <v>127</v>
      </c>
      <c r="S1067" t="s">
        <v>108</v>
      </c>
      <c r="T1067" t="s">
        <v>392</v>
      </c>
      <c r="U1067" t="s">
        <v>393</v>
      </c>
      <c r="X1067">
        <v>1</v>
      </c>
      <c r="Y1067">
        <v>0</v>
      </c>
      <c r="Z1067">
        <v>0</v>
      </c>
      <c r="AA1067">
        <v>0</v>
      </c>
      <c r="AB1067">
        <v>160000</v>
      </c>
      <c r="AC1067" t="s">
        <v>47</v>
      </c>
      <c r="AD1067" t="e">
        <f>+VLOOKUP(T1067,items!$A$2:$D$1255,4,0)</f>
        <v>#N/A</v>
      </c>
      <c r="AE1067" t="e">
        <f>+VLOOKUP(T1067,Tabla1[],5,0)</f>
        <v>#N/A</v>
      </c>
      <c r="AF1067">
        <f t="shared" si="16"/>
        <v>8</v>
      </c>
    </row>
    <row r="1068" spans="1:32" x14ac:dyDescent="0.25">
      <c r="A1068">
        <v>94279</v>
      </c>
      <c r="B1068" t="s">
        <v>2689</v>
      </c>
      <c r="C1068" t="s">
        <v>75</v>
      </c>
      <c r="D1068">
        <v>0</v>
      </c>
      <c r="F1068" t="s">
        <v>852</v>
      </c>
      <c r="G1068" t="s">
        <v>186</v>
      </c>
      <c r="H1068" t="s">
        <v>2690</v>
      </c>
      <c r="I1068" t="s">
        <v>2691</v>
      </c>
      <c r="J1068" t="s">
        <v>2692</v>
      </c>
      <c r="K1068" t="s">
        <v>2693</v>
      </c>
      <c r="L1068" t="s">
        <v>2694</v>
      </c>
      <c r="M1068" t="s">
        <v>449</v>
      </c>
      <c r="N1068" t="s">
        <v>341</v>
      </c>
      <c r="O1068" t="s">
        <v>326</v>
      </c>
      <c r="P1068" t="s">
        <v>342</v>
      </c>
      <c r="Q1068" t="s">
        <v>1973</v>
      </c>
      <c r="R1068" t="s">
        <v>63</v>
      </c>
      <c r="S1068" t="s">
        <v>256</v>
      </c>
      <c r="T1068" t="s">
        <v>2695</v>
      </c>
      <c r="U1068" t="s">
        <v>2696</v>
      </c>
      <c r="X1068">
        <v>2</v>
      </c>
      <c r="Y1068">
        <v>0</v>
      </c>
      <c r="Z1068">
        <v>0</v>
      </c>
      <c r="AA1068">
        <v>0</v>
      </c>
      <c r="AB1068">
        <v>11408000</v>
      </c>
      <c r="AC1068" t="s">
        <v>47</v>
      </c>
      <c r="AD1068">
        <f>+VLOOKUP(T1068,items!$A$2:$D$1255,4,0)</f>
        <v>0</v>
      </c>
      <c r="AE1068">
        <f>+VLOOKUP(T1068,Tabla1[],5,0)</f>
        <v>0</v>
      </c>
      <c r="AF1068">
        <f t="shared" si="16"/>
        <v>12</v>
      </c>
    </row>
    <row r="1069" spans="1:32" x14ac:dyDescent="0.25">
      <c r="A1069">
        <v>94279</v>
      </c>
      <c r="B1069" t="s">
        <v>2689</v>
      </c>
      <c r="C1069" t="s">
        <v>75</v>
      </c>
      <c r="D1069">
        <v>0</v>
      </c>
      <c r="F1069" t="s">
        <v>852</v>
      </c>
      <c r="G1069" t="s">
        <v>186</v>
      </c>
      <c r="H1069" t="s">
        <v>2690</v>
      </c>
      <c r="I1069" t="s">
        <v>2691</v>
      </c>
      <c r="J1069" t="s">
        <v>2692</v>
      </c>
      <c r="K1069" t="s">
        <v>2693</v>
      </c>
      <c r="L1069" t="s">
        <v>2694</v>
      </c>
      <c r="M1069" t="s">
        <v>449</v>
      </c>
      <c r="N1069" t="s">
        <v>341</v>
      </c>
      <c r="O1069" t="s">
        <v>326</v>
      </c>
      <c r="P1069" t="s">
        <v>342</v>
      </c>
      <c r="Q1069" t="s">
        <v>1973</v>
      </c>
      <c r="R1069" t="s">
        <v>63</v>
      </c>
      <c r="S1069" t="s">
        <v>256</v>
      </c>
      <c r="T1069" t="s">
        <v>94</v>
      </c>
      <c r="U1069" t="s">
        <v>95</v>
      </c>
      <c r="X1069">
        <v>1</v>
      </c>
      <c r="Y1069">
        <v>0</v>
      </c>
      <c r="Z1069">
        <v>0</v>
      </c>
      <c r="AA1069">
        <v>0</v>
      </c>
      <c r="AB1069">
        <v>390000</v>
      </c>
      <c r="AC1069" t="s">
        <v>47</v>
      </c>
      <c r="AD1069" t="e">
        <f>+VLOOKUP(T1069,items!$A$2:$D$1255,4,0)</f>
        <v>#N/A</v>
      </c>
      <c r="AE1069" t="e">
        <f>+VLOOKUP(T1069,Tabla1[],5,0)</f>
        <v>#N/A</v>
      </c>
      <c r="AF1069">
        <f t="shared" si="16"/>
        <v>12</v>
      </c>
    </row>
    <row r="1070" spans="1:32" x14ac:dyDescent="0.25">
      <c r="A1070">
        <v>94279</v>
      </c>
      <c r="B1070" t="s">
        <v>2689</v>
      </c>
      <c r="C1070" t="s">
        <v>75</v>
      </c>
      <c r="D1070">
        <v>0</v>
      </c>
      <c r="F1070" t="s">
        <v>852</v>
      </c>
      <c r="G1070" t="s">
        <v>186</v>
      </c>
      <c r="H1070" t="s">
        <v>2690</v>
      </c>
      <c r="I1070" t="s">
        <v>2691</v>
      </c>
      <c r="J1070" t="s">
        <v>2692</v>
      </c>
      <c r="K1070" t="s">
        <v>2693</v>
      </c>
      <c r="L1070" t="s">
        <v>2694</v>
      </c>
      <c r="M1070" t="s">
        <v>449</v>
      </c>
      <c r="N1070" t="s">
        <v>341</v>
      </c>
      <c r="O1070" t="s">
        <v>326</v>
      </c>
      <c r="P1070" t="s">
        <v>342</v>
      </c>
      <c r="Q1070" t="s">
        <v>1973</v>
      </c>
      <c r="R1070" t="s">
        <v>63</v>
      </c>
      <c r="S1070" t="s">
        <v>256</v>
      </c>
      <c r="T1070" t="s">
        <v>392</v>
      </c>
      <c r="U1070" t="s">
        <v>393</v>
      </c>
      <c r="X1070">
        <v>1</v>
      </c>
      <c r="Y1070">
        <v>0</v>
      </c>
      <c r="Z1070">
        <v>0</v>
      </c>
      <c r="AA1070">
        <v>0</v>
      </c>
      <c r="AB1070">
        <v>360000</v>
      </c>
      <c r="AC1070" t="s">
        <v>47</v>
      </c>
      <c r="AD1070" t="e">
        <f>+VLOOKUP(T1070,items!$A$2:$D$1255,4,0)</f>
        <v>#N/A</v>
      </c>
      <c r="AE1070" t="e">
        <f>+VLOOKUP(T1070,Tabla1[],5,0)</f>
        <v>#N/A</v>
      </c>
      <c r="AF1070">
        <f t="shared" si="16"/>
        <v>12</v>
      </c>
    </row>
    <row r="1071" spans="1:32" x14ac:dyDescent="0.25">
      <c r="A1071">
        <v>94280</v>
      </c>
      <c r="B1071" t="s">
        <v>2697</v>
      </c>
      <c r="C1071" t="s">
        <v>33</v>
      </c>
      <c r="D1071">
        <v>0</v>
      </c>
      <c r="F1071" t="s">
        <v>852</v>
      </c>
      <c r="G1071" t="s">
        <v>227</v>
      </c>
      <c r="H1071" t="s">
        <v>2698</v>
      </c>
      <c r="I1071" t="s">
        <v>37</v>
      </c>
      <c r="J1071" t="s">
        <v>37</v>
      </c>
      <c r="K1071" t="s">
        <v>2699</v>
      </c>
      <c r="L1071" t="s">
        <v>2700</v>
      </c>
      <c r="M1071" t="s">
        <v>1514</v>
      </c>
      <c r="N1071" t="s">
        <v>1514</v>
      </c>
      <c r="O1071" t="s">
        <v>711</v>
      </c>
      <c r="P1071" t="s">
        <v>252</v>
      </c>
      <c r="Q1071" t="s">
        <v>417</v>
      </c>
      <c r="R1071" t="s">
        <v>63</v>
      </c>
      <c r="S1071" t="s">
        <v>88</v>
      </c>
      <c r="T1071" t="s">
        <v>932</v>
      </c>
      <c r="U1071" t="s">
        <v>933</v>
      </c>
      <c r="V1071" t="s">
        <v>468</v>
      </c>
      <c r="X1071">
        <v>8</v>
      </c>
      <c r="Y1071">
        <v>0</v>
      </c>
      <c r="Z1071">
        <v>0</v>
      </c>
      <c r="AA1071">
        <v>0</v>
      </c>
      <c r="AB1071">
        <v>9651680</v>
      </c>
      <c r="AC1071" t="s">
        <v>47</v>
      </c>
      <c r="AD1071" t="str">
        <f>+VLOOKUP(T1071,items!$A$2:$D$1255,4,0)</f>
        <v>MUEBLES</v>
      </c>
      <c r="AE1071">
        <f>+VLOOKUP(T1071,Tabla1[],5,0)</f>
        <v>0</v>
      </c>
      <c r="AF1071">
        <f t="shared" si="16"/>
        <v>7</v>
      </c>
    </row>
    <row r="1072" spans="1:32" x14ac:dyDescent="0.25">
      <c r="A1072">
        <v>94280</v>
      </c>
      <c r="B1072" t="s">
        <v>2697</v>
      </c>
      <c r="C1072" t="s">
        <v>33</v>
      </c>
      <c r="D1072">
        <v>0</v>
      </c>
      <c r="F1072" t="s">
        <v>852</v>
      </c>
      <c r="G1072" t="s">
        <v>227</v>
      </c>
      <c r="H1072" t="s">
        <v>2698</v>
      </c>
      <c r="I1072" t="s">
        <v>37</v>
      </c>
      <c r="J1072" t="s">
        <v>37</v>
      </c>
      <c r="K1072" t="s">
        <v>2699</v>
      </c>
      <c r="L1072" t="s">
        <v>2700</v>
      </c>
      <c r="M1072" t="s">
        <v>1514</v>
      </c>
      <c r="N1072" t="s">
        <v>1514</v>
      </c>
      <c r="O1072" t="s">
        <v>711</v>
      </c>
      <c r="P1072" t="s">
        <v>252</v>
      </c>
      <c r="Q1072" t="s">
        <v>417</v>
      </c>
      <c r="R1072" t="s">
        <v>63</v>
      </c>
      <c r="S1072" t="s">
        <v>88</v>
      </c>
      <c r="T1072" t="s">
        <v>2605</v>
      </c>
      <c r="U1072" t="s">
        <v>2606</v>
      </c>
      <c r="X1072">
        <v>8</v>
      </c>
      <c r="Y1072">
        <v>0</v>
      </c>
      <c r="Z1072">
        <v>0</v>
      </c>
      <c r="AA1072">
        <v>0</v>
      </c>
      <c r="AB1072">
        <v>5972840</v>
      </c>
      <c r="AC1072" t="s">
        <v>47</v>
      </c>
      <c r="AD1072">
        <f>+VLOOKUP(T1072,items!$A$2:$D$1255,4,0)</f>
        <v>0</v>
      </c>
      <c r="AE1072">
        <f>+VLOOKUP(T1072,Tabla1[],5,0)</f>
        <v>0</v>
      </c>
      <c r="AF1072">
        <f t="shared" si="16"/>
        <v>7</v>
      </c>
    </row>
    <row r="1073" spans="1:32" x14ac:dyDescent="0.25">
      <c r="A1073">
        <v>94280</v>
      </c>
      <c r="B1073" t="s">
        <v>2697</v>
      </c>
      <c r="C1073" t="s">
        <v>33</v>
      </c>
      <c r="D1073">
        <v>0</v>
      </c>
      <c r="F1073" t="s">
        <v>852</v>
      </c>
      <c r="G1073" t="s">
        <v>227</v>
      </c>
      <c r="H1073" t="s">
        <v>2698</v>
      </c>
      <c r="I1073" t="s">
        <v>37</v>
      </c>
      <c r="J1073" t="s">
        <v>37</v>
      </c>
      <c r="K1073" t="s">
        <v>2699</v>
      </c>
      <c r="L1073" t="s">
        <v>2700</v>
      </c>
      <c r="M1073" t="s">
        <v>1514</v>
      </c>
      <c r="N1073" t="s">
        <v>1514</v>
      </c>
      <c r="O1073" t="s">
        <v>711</v>
      </c>
      <c r="P1073" t="s">
        <v>252</v>
      </c>
      <c r="Q1073" t="s">
        <v>417</v>
      </c>
      <c r="R1073" t="s">
        <v>63</v>
      </c>
      <c r="S1073" t="s">
        <v>88</v>
      </c>
      <c r="T1073" t="s">
        <v>936</v>
      </c>
      <c r="U1073" t="s">
        <v>937</v>
      </c>
      <c r="X1073">
        <v>1</v>
      </c>
      <c r="Y1073">
        <v>0</v>
      </c>
      <c r="Z1073">
        <v>0</v>
      </c>
      <c r="AA1073">
        <v>0</v>
      </c>
      <c r="AB1073">
        <v>350000</v>
      </c>
      <c r="AC1073" t="s">
        <v>47</v>
      </c>
      <c r="AD1073">
        <f>+VLOOKUP(T1073,items!$A$2:$D$1255,4,0)</f>
        <v>0</v>
      </c>
      <c r="AE1073">
        <f>+VLOOKUP(T1073,Tabla1[],5,0)</f>
        <v>0</v>
      </c>
      <c r="AF1073">
        <f t="shared" si="16"/>
        <v>7</v>
      </c>
    </row>
    <row r="1074" spans="1:32" x14ac:dyDescent="0.25">
      <c r="A1074">
        <v>94281</v>
      </c>
      <c r="B1074" t="s">
        <v>2701</v>
      </c>
      <c r="C1074" t="s">
        <v>1065</v>
      </c>
      <c r="D1074">
        <v>0</v>
      </c>
      <c r="F1074" t="s">
        <v>852</v>
      </c>
      <c r="G1074" t="s">
        <v>223</v>
      </c>
      <c r="H1074" t="s">
        <v>2702</v>
      </c>
      <c r="I1074" t="s">
        <v>37</v>
      </c>
      <c r="J1074" t="s">
        <v>2703</v>
      </c>
      <c r="K1074" t="s">
        <v>2704</v>
      </c>
      <c r="L1074" t="s">
        <v>2705</v>
      </c>
      <c r="M1074" t="s">
        <v>207</v>
      </c>
      <c r="N1074" t="s">
        <v>207</v>
      </c>
      <c r="O1074" t="s">
        <v>909</v>
      </c>
      <c r="P1074" t="s">
        <v>1930</v>
      </c>
      <c r="Q1074" t="s">
        <v>247</v>
      </c>
      <c r="R1074" t="s">
        <v>63</v>
      </c>
      <c r="S1074" t="s">
        <v>44</v>
      </c>
      <c r="T1074" t="s">
        <v>2706</v>
      </c>
      <c r="U1074" t="s">
        <v>2707</v>
      </c>
      <c r="V1074" t="s">
        <v>1168</v>
      </c>
      <c r="X1074">
        <v>3</v>
      </c>
      <c r="Y1074">
        <v>0</v>
      </c>
      <c r="Z1074">
        <v>0</v>
      </c>
      <c r="AA1074">
        <v>0</v>
      </c>
      <c r="AB1074">
        <v>26545629</v>
      </c>
      <c r="AC1074" t="s">
        <v>47</v>
      </c>
      <c r="AD1074">
        <f>+VLOOKUP(T1074,items!$A$2:$D$1255,4,0)</f>
        <v>0</v>
      </c>
      <c r="AE1074">
        <f>+VLOOKUP(T1074,Tabla1[],5,0)</f>
        <v>0</v>
      </c>
      <c r="AF1074">
        <f t="shared" si="16"/>
        <v>7</v>
      </c>
    </row>
    <row r="1075" spans="1:32" x14ac:dyDescent="0.25">
      <c r="A1075">
        <v>94281</v>
      </c>
      <c r="B1075" t="s">
        <v>2701</v>
      </c>
      <c r="C1075" t="s">
        <v>1065</v>
      </c>
      <c r="D1075">
        <v>0</v>
      </c>
      <c r="F1075" t="s">
        <v>852</v>
      </c>
      <c r="G1075" t="s">
        <v>223</v>
      </c>
      <c r="H1075" t="s">
        <v>2702</v>
      </c>
      <c r="I1075" t="s">
        <v>37</v>
      </c>
      <c r="J1075" t="s">
        <v>2703</v>
      </c>
      <c r="K1075" t="s">
        <v>2704</v>
      </c>
      <c r="L1075" t="s">
        <v>2705</v>
      </c>
      <c r="M1075" t="s">
        <v>207</v>
      </c>
      <c r="N1075" t="s">
        <v>207</v>
      </c>
      <c r="O1075" t="s">
        <v>909</v>
      </c>
      <c r="P1075" t="s">
        <v>1930</v>
      </c>
      <c r="Q1075" t="s">
        <v>247</v>
      </c>
      <c r="R1075" t="s">
        <v>63</v>
      </c>
      <c r="S1075" t="s">
        <v>44</v>
      </c>
      <c r="T1075" t="s">
        <v>797</v>
      </c>
      <c r="U1075" t="s">
        <v>798</v>
      </c>
      <c r="X1075">
        <v>1</v>
      </c>
      <c r="Y1075">
        <v>0</v>
      </c>
      <c r="Z1075">
        <v>0</v>
      </c>
      <c r="AA1075">
        <v>0</v>
      </c>
      <c r="AB1075">
        <v>220000</v>
      </c>
      <c r="AC1075" t="s">
        <v>47</v>
      </c>
      <c r="AD1075" t="e">
        <f>+VLOOKUP(T1075,items!$A$2:$D$1255,4,0)</f>
        <v>#N/A</v>
      </c>
      <c r="AE1075" t="e">
        <f>+VLOOKUP(T1075,Tabla1[],5,0)</f>
        <v>#N/A</v>
      </c>
      <c r="AF1075">
        <f t="shared" si="16"/>
        <v>7</v>
      </c>
    </row>
    <row r="1076" spans="1:32" x14ac:dyDescent="0.25">
      <c r="A1076">
        <v>94283</v>
      </c>
      <c r="B1076" t="s">
        <v>2708</v>
      </c>
      <c r="C1076" t="s">
        <v>75</v>
      </c>
      <c r="D1076">
        <v>0</v>
      </c>
      <c r="F1076" t="s">
        <v>862</v>
      </c>
      <c r="G1076" t="s">
        <v>365</v>
      </c>
      <c r="H1076" t="s">
        <v>2709</v>
      </c>
      <c r="I1076" t="s">
        <v>2710</v>
      </c>
      <c r="J1076" t="s">
        <v>2711</v>
      </c>
      <c r="K1076" t="s">
        <v>2712</v>
      </c>
      <c r="L1076" t="s">
        <v>2713</v>
      </c>
      <c r="M1076" t="s">
        <v>711</v>
      </c>
      <c r="N1076" t="s">
        <v>1038</v>
      </c>
      <c r="O1076" t="s">
        <v>2281</v>
      </c>
      <c r="P1076" t="s">
        <v>1334</v>
      </c>
      <c r="Q1076" t="s">
        <v>2235</v>
      </c>
      <c r="R1076" t="s">
        <v>127</v>
      </c>
      <c r="S1076" t="s">
        <v>108</v>
      </c>
      <c r="T1076" t="s">
        <v>713</v>
      </c>
      <c r="U1076" t="s">
        <v>714</v>
      </c>
      <c r="X1076">
        <v>1</v>
      </c>
      <c r="Y1076">
        <v>0</v>
      </c>
      <c r="Z1076">
        <v>0</v>
      </c>
      <c r="AA1076">
        <v>0</v>
      </c>
      <c r="AB1076">
        <v>442000</v>
      </c>
      <c r="AC1076" t="s">
        <v>47</v>
      </c>
      <c r="AD1076">
        <f>+VLOOKUP(T1076,items!$A$2:$D$1255,4,0)</f>
        <v>0</v>
      </c>
      <c r="AE1076">
        <f>+VLOOKUP(T1076,Tabla1[],5,0)</f>
        <v>0</v>
      </c>
      <c r="AF1076">
        <f t="shared" si="16"/>
        <v>8</v>
      </c>
    </row>
    <row r="1077" spans="1:32" x14ac:dyDescent="0.25">
      <c r="A1077">
        <v>94283</v>
      </c>
      <c r="B1077" t="s">
        <v>2708</v>
      </c>
      <c r="C1077" t="s">
        <v>75</v>
      </c>
      <c r="D1077">
        <v>0</v>
      </c>
      <c r="F1077" t="s">
        <v>862</v>
      </c>
      <c r="G1077" t="s">
        <v>365</v>
      </c>
      <c r="H1077" t="s">
        <v>2709</v>
      </c>
      <c r="I1077" t="s">
        <v>2710</v>
      </c>
      <c r="J1077" t="s">
        <v>2711</v>
      </c>
      <c r="K1077" t="s">
        <v>2712</v>
      </c>
      <c r="L1077" t="s">
        <v>2713</v>
      </c>
      <c r="M1077" t="s">
        <v>711</v>
      </c>
      <c r="N1077" t="s">
        <v>1038</v>
      </c>
      <c r="O1077" t="s">
        <v>2281</v>
      </c>
      <c r="P1077" t="s">
        <v>1334</v>
      </c>
      <c r="Q1077" t="s">
        <v>2235</v>
      </c>
      <c r="R1077" t="s">
        <v>127</v>
      </c>
      <c r="S1077" t="s">
        <v>108</v>
      </c>
      <c r="T1077" t="s">
        <v>717</v>
      </c>
      <c r="U1077" t="s">
        <v>718</v>
      </c>
      <c r="X1077">
        <v>1</v>
      </c>
      <c r="Y1077">
        <v>0</v>
      </c>
      <c r="Z1077">
        <v>0</v>
      </c>
      <c r="AA1077">
        <v>0</v>
      </c>
      <c r="AB1077">
        <v>74160</v>
      </c>
      <c r="AC1077" t="s">
        <v>47</v>
      </c>
      <c r="AD1077">
        <f>+VLOOKUP(T1077,items!$A$2:$D$1255,4,0)</f>
        <v>0</v>
      </c>
      <c r="AE1077">
        <f>+VLOOKUP(T1077,Tabla1[],5,0)</f>
        <v>0</v>
      </c>
      <c r="AF1077">
        <f t="shared" si="16"/>
        <v>8</v>
      </c>
    </row>
    <row r="1078" spans="1:32" x14ac:dyDescent="0.25">
      <c r="A1078">
        <v>94283</v>
      </c>
      <c r="B1078" t="s">
        <v>2708</v>
      </c>
      <c r="C1078" t="s">
        <v>75</v>
      </c>
      <c r="D1078">
        <v>0</v>
      </c>
      <c r="F1078" t="s">
        <v>862</v>
      </c>
      <c r="G1078" t="s">
        <v>365</v>
      </c>
      <c r="H1078" t="s">
        <v>2709</v>
      </c>
      <c r="I1078" t="s">
        <v>2710</v>
      </c>
      <c r="J1078" t="s">
        <v>2711</v>
      </c>
      <c r="K1078" t="s">
        <v>2712</v>
      </c>
      <c r="L1078" t="s">
        <v>2713</v>
      </c>
      <c r="M1078" t="s">
        <v>711</v>
      </c>
      <c r="N1078" t="s">
        <v>1038</v>
      </c>
      <c r="O1078" t="s">
        <v>2281</v>
      </c>
      <c r="P1078" t="s">
        <v>1334</v>
      </c>
      <c r="Q1078" t="s">
        <v>2235</v>
      </c>
      <c r="R1078" t="s">
        <v>127</v>
      </c>
      <c r="S1078" t="s">
        <v>108</v>
      </c>
      <c r="T1078" t="s">
        <v>347</v>
      </c>
      <c r="U1078" t="s">
        <v>348</v>
      </c>
      <c r="W1078" t="s">
        <v>114</v>
      </c>
      <c r="X1078">
        <v>1</v>
      </c>
      <c r="Y1078">
        <v>5400</v>
      </c>
      <c r="Z1078">
        <v>0</v>
      </c>
      <c r="AA1078">
        <v>0</v>
      </c>
      <c r="AB1078">
        <v>1636204</v>
      </c>
      <c r="AC1078" t="s">
        <v>47</v>
      </c>
      <c r="AD1078">
        <f>+VLOOKUP(T1078,items!$A$2:$D$1255,4,0)</f>
        <v>0</v>
      </c>
      <c r="AE1078">
        <f>+VLOOKUP(T1078,Tabla1[],5,0)</f>
        <v>0</v>
      </c>
      <c r="AF1078">
        <f t="shared" si="16"/>
        <v>8</v>
      </c>
    </row>
    <row r="1079" spans="1:32" x14ac:dyDescent="0.25">
      <c r="A1079">
        <v>94283</v>
      </c>
      <c r="B1079" t="s">
        <v>2708</v>
      </c>
      <c r="C1079" t="s">
        <v>75</v>
      </c>
      <c r="D1079">
        <v>0</v>
      </c>
      <c r="F1079" t="s">
        <v>862</v>
      </c>
      <c r="G1079" t="s">
        <v>365</v>
      </c>
      <c r="H1079" t="s">
        <v>2709</v>
      </c>
      <c r="I1079" t="s">
        <v>2710</v>
      </c>
      <c r="J1079" t="s">
        <v>2711</v>
      </c>
      <c r="K1079" t="s">
        <v>2712</v>
      </c>
      <c r="L1079" t="s">
        <v>2713</v>
      </c>
      <c r="M1079" t="s">
        <v>711</v>
      </c>
      <c r="N1079" t="s">
        <v>1038</v>
      </c>
      <c r="O1079" t="s">
        <v>2281</v>
      </c>
      <c r="P1079" t="s">
        <v>1334</v>
      </c>
      <c r="Q1079" t="s">
        <v>2235</v>
      </c>
      <c r="R1079" t="s">
        <v>127</v>
      </c>
      <c r="S1079" t="s">
        <v>108</v>
      </c>
      <c r="T1079" t="s">
        <v>1723</v>
      </c>
      <c r="U1079" t="s">
        <v>1724</v>
      </c>
      <c r="V1079" t="s">
        <v>244</v>
      </c>
      <c r="W1079" t="s">
        <v>114</v>
      </c>
      <c r="X1079">
        <v>1</v>
      </c>
      <c r="Y1079">
        <v>3610</v>
      </c>
      <c r="Z1079">
        <v>0</v>
      </c>
      <c r="AA1079">
        <v>5400</v>
      </c>
      <c r="AB1079">
        <v>27642497</v>
      </c>
      <c r="AC1079" t="s">
        <v>47</v>
      </c>
      <c r="AD1079" t="str">
        <f>+VLOOKUP(T1079,items!$A$2:$D$1255,4,0)</f>
        <v>PERGOLA</v>
      </c>
      <c r="AE1079" t="str">
        <f>+VLOOKUP(T1079,Tabla1[],5,0)</f>
        <v>CLASSIC</v>
      </c>
      <c r="AF1079">
        <f t="shared" si="16"/>
        <v>8</v>
      </c>
    </row>
    <row r="1080" spans="1:32" x14ac:dyDescent="0.25">
      <c r="A1080">
        <v>94283</v>
      </c>
      <c r="B1080" t="s">
        <v>2708</v>
      </c>
      <c r="C1080" t="s">
        <v>75</v>
      </c>
      <c r="D1080">
        <v>0</v>
      </c>
      <c r="F1080" t="s">
        <v>862</v>
      </c>
      <c r="G1080" t="s">
        <v>365</v>
      </c>
      <c r="H1080" t="s">
        <v>2709</v>
      </c>
      <c r="I1080" t="s">
        <v>2710</v>
      </c>
      <c r="J1080" t="s">
        <v>2711</v>
      </c>
      <c r="K1080" t="s">
        <v>2712</v>
      </c>
      <c r="L1080" t="s">
        <v>2713</v>
      </c>
      <c r="M1080" t="s">
        <v>711</v>
      </c>
      <c r="N1080" t="s">
        <v>1038</v>
      </c>
      <c r="O1080" t="s">
        <v>2281</v>
      </c>
      <c r="P1080" t="s">
        <v>1334</v>
      </c>
      <c r="Q1080" t="s">
        <v>2235</v>
      </c>
      <c r="R1080" t="s">
        <v>127</v>
      </c>
      <c r="S1080" t="s">
        <v>108</v>
      </c>
      <c r="T1080" t="s">
        <v>439</v>
      </c>
      <c r="U1080" t="s">
        <v>440</v>
      </c>
      <c r="W1080" t="s">
        <v>114</v>
      </c>
      <c r="X1080">
        <v>1</v>
      </c>
      <c r="Y1080">
        <v>4300</v>
      </c>
      <c r="Z1080">
        <v>0</v>
      </c>
      <c r="AA1080">
        <v>0</v>
      </c>
      <c r="AB1080">
        <v>384172</v>
      </c>
      <c r="AC1080" t="s">
        <v>47</v>
      </c>
      <c r="AD1080">
        <f>+VLOOKUP(T1080,items!$A$2:$D$1255,4,0)</f>
        <v>0</v>
      </c>
      <c r="AE1080">
        <f>+VLOOKUP(T1080,Tabla1[],5,0)</f>
        <v>0</v>
      </c>
      <c r="AF1080">
        <f t="shared" si="16"/>
        <v>8</v>
      </c>
    </row>
    <row r="1081" spans="1:32" x14ac:dyDescent="0.25">
      <c r="A1081">
        <v>94292</v>
      </c>
      <c r="B1081" t="s">
        <v>2714</v>
      </c>
      <c r="C1081" t="s">
        <v>75</v>
      </c>
      <c r="D1081">
        <v>0</v>
      </c>
      <c r="F1081" t="s">
        <v>862</v>
      </c>
      <c r="G1081" t="s">
        <v>862</v>
      </c>
      <c r="H1081" t="s">
        <v>2715</v>
      </c>
      <c r="I1081" t="s">
        <v>37</v>
      </c>
      <c r="J1081" t="s">
        <v>2716</v>
      </c>
      <c r="K1081" t="s">
        <v>2717</v>
      </c>
      <c r="L1081" t="s">
        <v>37</v>
      </c>
      <c r="M1081" t="s">
        <v>399</v>
      </c>
      <c r="N1081" t="s">
        <v>399</v>
      </c>
      <c r="O1081" t="s">
        <v>581</v>
      </c>
      <c r="P1081" t="s">
        <v>206</v>
      </c>
      <c r="Q1081" t="s">
        <v>206</v>
      </c>
      <c r="R1081" t="s">
        <v>43</v>
      </c>
      <c r="S1081" t="s">
        <v>164</v>
      </c>
      <c r="T1081" t="s">
        <v>2718</v>
      </c>
      <c r="U1081" t="s">
        <v>2719</v>
      </c>
      <c r="X1081">
        <v>16</v>
      </c>
      <c r="Y1081">
        <v>0</v>
      </c>
      <c r="Z1081">
        <v>0</v>
      </c>
      <c r="AA1081">
        <v>0</v>
      </c>
      <c r="AB1081">
        <v>841600</v>
      </c>
      <c r="AC1081" t="s">
        <v>47</v>
      </c>
      <c r="AD1081">
        <f>+VLOOKUP(T1081,items!$A$2:$D$1255,4,0)</f>
        <v>0</v>
      </c>
      <c r="AE1081">
        <f>+VLOOKUP(T1081,Tabla1[],5,0)</f>
        <v>0</v>
      </c>
      <c r="AF1081">
        <f t="shared" si="16"/>
        <v>6</v>
      </c>
    </row>
    <row r="1082" spans="1:32" x14ac:dyDescent="0.25">
      <c r="A1082">
        <v>94297</v>
      </c>
      <c r="B1082" t="s">
        <v>1311</v>
      </c>
      <c r="C1082" t="s">
        <v>75</v>
      </c>
      <c r="D1082">
        <v>0</v>
      </c>
      <c r="F1082" t="s">
        <v>862</v>
      </c>
      <c r="G1082" t="s">
        <v>658</v>
      </c>
      <c r="H1082" t="s">
        <v>2720</v>
      </c>
      <c r="I1082" t="s">
        <v>37</v>
      </c>
      <c r="J1082" t="s">
        <v>2721</v>
      </c>
      <c r="K1082" t="s">
        <v>2722</v>
      </c>
      <c r="L1082" t="s">
        <v>37</v>
      </c>
      <c r="M1082" t="s">
        <v>866</v>
      </c>
      <c r="N1082" t="s">
        <v>866</v>
      </c>
      <c r="O1082" t="s">
        <v>697</v>
      </c>
      <c r="P1082" t="s">
        <v>1008</v>
      </c>
      <c r="Q1082" t="s">
        <v>1008</v>
      </c>
      <c r="R1082" t="s">
        <v>43</v>
      </c>
      <c r="S1082" t="s">
        <v>346</v>
      </c>
      <c r="T1082" t="s">
        <v>1117</v>
      </c>
      <c r="U1082" t="s">
        <v>1118</v>
      </c>
      <c r="X1082">
        <v>5</v>
      </c>
      <c r="Y1082">
        <v>0</v>
      </c>
      <c r="Z1082">
        <v>0</v>
      </c>
      <c r="AA1082">
        <v>0</v>
      </c>
      <c r="AB1082">
        <v>276250</v>
      </c>
      <c r="AC1082" t="s">
        <v>47</v>
      </c>
      <c r="AD1082">
        <f>+VLOOKUP(T1082,items!$A$2:$D$1255,4,0)</f>
        <v>0</v>
      </c>
      <c r="AE1082">
        <f>+VLOOKUP(T1082,Tabla1[],5,0)</f>
        <v>0</v>
      </c>
      <c r="AF1082">
        <f t="shared" si="16"/>
        <v>7</v>
      </c>
    </row>
    <row r="1083" spans="1:32" x14ac:dyDescent="0.25">
      <c r="A1083">
        <v>94312</v>
      </c>
      <c r="B1083" t="s">
        <v>2723</v>
      </c>
      <c r="C1083" t="s">
        <v>33</v>
      </c>
      <c r="D1083">
        <v>0</v>
      </c>
      <c r="F1083" t="s">
        <v>862</v>
      </c>
      <c r="G1083" t="s">
        <v>470</v>
      </c>
      <c r="H1083" t="s">
        <v>2724</v>
      </c>
      <c r="I1083" t="s">
        <v>37</v>
      </c>
      <c r="J1083" t="s">
        <v>2725</v>
      </c>
      <c r="K1083" t="s">
        <v>2726</v>
      </c>
      <c r="L1083" t="s">
        <v>2727</v>
      </c>
      <c r="M1083" t="s">
        <v>460</v>
      </c>
      <c r="N1083" t="s">
        <v>460</v>
      </c>
      <c r="O1083" t="s">
        <v>893</v>
      </c>
      <c r="P1083" t="s">
        <v>1261</v>
      </c>
      <c r="Q1083" t="s">
        <v>697</v>
      </c>
      <c r="R1083" t="s">
        <v>63</v>
      </c>
      <c r="S1083" t="s">
        <v>44</v>
      </c>
      <c r="T1083" t="s">
        <v>2171</v>
      </c>
      <c r="U1083" t="s">
        <v>2172</v>
      </c>
      <c r="W1083" t="s">
        <v>211</v>
      </c>
      <c r="X1083">
        <v>1</v>
      </c>
      <c r="Y1083">
        <v>0</v>
      </c>
      <c r="Z1083">
        <v>0</v>
      </c>
      <c r="AA1083">
        <v>0</v>
      </c>
      <c r="AB1083">
        <v>1728743</v>
      </c>
      <c r="AC1083" t="s">
        <v>47</v>
      </c>
      <c r="AD1083">
        <f>+VLOOKUP(T1083,items!$A$2:$D$1255,4,0)</f>
        <v>0</v>
      </c>
      <c r="AE1083">
        <f>+VLOOKUP(T1083,Tabla1[],5,0)</f>
        <v>0</v>
      </c>
      <c r="AF1083">
        <f t="shared" si="16"/>
        <v>7</v>
      </c>
    </row>
    <row r="1084" spans="1:32" x14ac:dyDescent="0.25">
      <c r="A1084">
        <v>94312</v>
      </c>
      <c r="B1084" t="s">
        <v>2723</v>
      </c>
      <c r="C1084" t="s">
        <v>33</v>
      </c>
      <c r="D1084">
        <v>0</v>
      </c>
      <c r="F1084" t="s">
        <v>862</v>
      </c>
      <c r="G1084" t="s">
        <v>470</v>
      </c>
      <c r="H1084" t="s">
        <v>2724</v>
      </c>
      <c r="I1084" t="s">
        <v>37</v>
      </c>
      <c r="J1084" t="s">
        <v>2725</v>
      </c>
      <c r="K1084" t="s">
        <v>2726</v>
      </c>
      <c r="L1084" t="s">
        <v>2727</v>
      </c>
      <c r="M1084" t="s">
        <v>460</v>
      </c>
      <c r="N1084" t="s">
        <v>460</v>
      </c>
      <c r="O1084" t="s">
        <v>893</v>
      </c>
      <c r="P1084" t="s">
        <v>1261</v>
      </c>
      <c r="Q1084" t="s">
        <v>697</v>
      </c>
      <c r="R1084" t="s">
        <v>63</v>
      </c>
      <c r="S1084" t="s">
        <v>44</v>
      </c>
      <c r="T1084" t="s">
        <v>882</v>
      </c>
      <c r="U1084" t="s">
        <v>883</v>
      </c>
      <c r="V1084" t="s">
        <v>884</v>
      </c>
      <c r="X1084">
        <v>1</v>
      </c>
      <c r="Y1084">
        <v>0</v>
      </c>
      <c r="Z1084">
        <v>0</v>
      </c>
      <c r="AA1084">
        <v>0</v>
      </c>
      <c r="AB1084">
        <v>1797690</v>
      </c>
      <c r="AC1084" t="s">
        <v>47</v>
      </c>
      <c r="AD1084" t="str">
        <f>+VLOOKUP(T1084,items!$A$2:$D$1255,4,0)</f>
        <v>MUEBLES</v>
      </c>
      <c r="AE1084">
        <f>+VLOOKUP(T1084,Tabla1[],5,0)</f>
        <v>0</v>
      </c>
      <c r="AF1084">
        <f t="shared" si="16"/>
        <v>7</v>
      </c>
    </row>
    <row r="1085" spans="1:32" x14ac:dyDescent="0.25">
      <c r="A1085">
        <v>94314</v>
      </c>
      <c r="B1085" t="s">
        <v>2728</v>
      </c>
      <c r="C1085" t="s">
        <v>1065</v>
      </c>
      <c r="D1085">
        <v>0</v>
      </c>
      <c r="F1085" t="s">
        <v>862</v>
      </c>
      <c r="G1085" t="s">
        <v>470</v>
      </c>
      <c r="H1085" t="s">
        <v>2729</v>
      </c>
      <c r="I1085" t="s">
        <v>37</v>
      </c>
      <c r="J1085" t="s">
        <v>37</v>
      </c>
      <c r="K1085" t="s">
        <v>2730</v>
      </c>
      <c r="L1085" t="s">
        <v>2731</v>
      </c>
      <c r="M1085" t="s">
        <v>399</v>
      </c>
      <c r="N1085" t="s">
        <v>399</v>
      </c>
      <c r="O1085" t="s">
        <v>658</v>
      </c>
      <c r="P1085" t="s">
        <v>866</v>
      </c>
      <c r="Q1085" t="s">
        <v>463</v>
      </c>
      <c r="R1085" t="s">
        <v>63</v>
      </c>
      <c r="S1085" t="s">
        <v>44</v>
      </c>
      <c r="T1085" t="s">
        <v>2732</v>
      </c>
      <c r="U1085" t="s">
        <v>2733</v>
      </c>
      <c r="X1085">
        <v>1</v>
      </c>
      <c r="Y1085">
        <v>0</v>
      </c>
      <c r="Z1085">
        <v>0</v>
      </c>
      <c r="AA1085">
        <v>0</v>
      </c>
      <c r="AB1085">
        <v>1699994</v>
      </c>
      <c r="AC1085" t="s">
        <v>47</v>
      </c>
      <c r="AD1085" t="str">
        <f>+VLOOKUP(T1085,items!$A$2:$D$1255,4,0)</f>
        <v>MUEBLES</v>
      </c>
      <c r="AE1085">
        <f>+VLOOKUP(T1085,Tabla1[],5,0)</f>
        <v>0</v>
      </c>
      <c r="AF1085">
        <f t="shared" si="16"/>
        <v>7</v>
      </c>
    </row>
    <row r="1086" spans="1:32" x14ac:dyDescent="0.25">
      <c r="A1086">
        <v>94314</v>
      </c>
      <c r="B1086" t="s">
        <v>2728</v>
      </c>
      <c r="C1086" t="s">
        <v>1065</v>
      </c>
      <c r="D1086">
        <v>0</v>
      </c>
      <c r="F1086" t="s">
        <v>862</v>
      </c>
      <c r="G1086" t="s">
        <v>470</v>
      </c>
      <c r="H1086" t="s">
        <v>2729</v>
      </c>
      <c r="I1086" t="s">
        <v>37</v>
      </c>
      <c r="J1086" t="s">
        <v>37</v>
      </c>
      <c r="K1086" t="s">
        <v>2730</v>
      </c>
      <c r="L1086" t="s">
        <v>2731</v>
      </c>
      <c r="M1086" t="s">
        <v>399</v>
      </c>
      <c r="N1086" t="s">
        <v>399</v>
      </c>
      <c r="O1086" t="s">
        <v>658</v>
      </c>
      <c r="P1086" t="s">
        <v>866</v>
      </c>
      <c r="Q1086" t="s">
        <v>463</v>
      </c>
      <c r="R1086" t="s">
        <v>63</v>
      </c>
      <c r="S1086" t="s">
        <v>44</v>
      </c>
      <c r="T1086" t="s">
        <v>1459</v>
      </c>
      <c r="U1086" t="s">
        <v>1460</v>
      </c>
      <c r="X1086">
        <v>4</v>
      </c>
      <c r="Y1086">
        <v>0</v>
      </c>
      <c r="Z1086">
        <v>0</v>
      </c>
      <c r="AA1086">
        <v>0</v>
      </c>
      <c r="AB1086">
        <v>1713516</v>
      </c>
      <c r="AC1086" t="s">
        <v>47</v>
      </c>
      <c r="AD1086" t="str">
        <f>+VLOOKUP(T1086,items!$A$2:$D$1255,4,0)</f>
        <v>MUEBLES</v>
      </c>
      <c r="AE1086">
        <f>+VLOOKUP(T1086,Tabla1[],5,0)</f>
        <v>0</v>
      </c>
      <c r="AF1086">
        <f t="shared" si="16"/>
        <v>7</v>
      </c>
    </row>
    <row r="1087" spans="1:32" x14ac:dyDescent="0.25">
      <c r="A1087">
        <v>94316</v>
      </c>
      <c r="B1087" t="s">
        <v>2728</v>
      </c>
      <c r="C1087" t="s">
        <v>1065</v>
      </c>
      <c r="D1087">
        <v>0</v>
      </c>
      <c r="F1087" t="s">
        <v>862</v>
      </c>
      <c r="G1087" t="s">
        <v>470</v>
      </c>
      <c r="H1087" t="s">
        <v>2734</v>
      </c>
      <c r="I1087" t="s">
        <v>37</v>
      </c>
      <c r="J1087" t="s">
        <v>37</v>
      </c>
      <c r="K1087" t="s">
        <v>2735</v>
      </c>
      <c r="L1087" t="s">
        <v>2736</v>
      </c>
      <c r="M1087" t="s">
        <v>399</v>
      </c>
      <c r="N1087" t="s">
        <v>399</v>
      </c>
      <c r="O1087" t="s">
        <v>658</v>
      </c>
      <c r="P1087" t="s">
        <v>866</v>
      </c>
      <c r="Q1087" t="s">
        <v>463</v>
      </c>
      <c r="R1087" t="s">
        <v>63</v>
      </c>
      <c r="S1087" t="s">
        <v>44</v>
      </c>
      <c r="T1087" t="s">
        <v>1459</v>
      </c>
      <c r="U1087" t="s">
        <v>1460</v>
      </c>
      <c r="X1087">
        <v>2</v>
      </c>
      <c r="Y1087">
        <v>0</v>
      </c>
      <c r="Z1087">
        <v>0</v>
      </c>
      <c r="AA1087">
        <v>0</v>
      </c>
      <c r="AB1087">
        <v>856758</v>
      </c>
      <c r="AC1087" t="s">
        <v>47</v>
      </c>
      <c r="AD1087" t="str">
        <f>+VLOOKUP(T1087,items!$A$2:$D$1255,4,0)</f>
        <v>MUEBLES</v>
      </c>
      <c r="AE1087">
        <f>+VLOOKUP(T1087,Tabla1[],5,0)</f>
        <v>0</v>
      </c>
      <c r="AF1087">
        <f t="shared" si="16"/>
        <v>7</v>
      </c>
    </row>
    <row r="1088" spans="1:32" x14ac:dyDescent="0.25">
      <c r="A1088">
        <v>94323</v>
      </c>
      <c r="B1088" t="s">
        <v>2737</v>
      </c>
      <c r="C1088" t="s">
        <v>33</v>
      </c>
      <c r="D1088">
        <v>0</v>
      </c>
      <c r="F1088" t="s">
        <v>470</v>
      </c>
      <c r="G1088" t="s">
        <v>470</v>
      </c>
      <c r="H1088" t="s">
        <v>2738</v>
      </c>
      <c r="I1088" t="s">
        <v>37</v>
      </c>
      <c r="J1088" t="s">
        <v>2739</v>
      </c>
      <c r="K1088" t="s">
        <v>2740</v>
      </c>
      <c r="L1088" t="s">
        <v>2741</v>
      </c>
      <c r="M1088" t="s">
        <v>460</v>
      </c>
      <c r="N1088" t="s">
        <v>460</v>
      </c>
      <c r="O1088" t="s">
        <v>893</v>
      </c>
      <c r="P1088" t="s">
        <v>1261</v>
      </c>
      <c r="Q1088" t="s">
        <v>838</v>
      </c>
      <c r="R1088" t="s">
        <v>63</v>
      </c>
      <c r="S1088" t="s">
        <v>44</v>
      </c>
      <c r="T1088" t="s">
        <v>311</v>
      </c>
      <c r="U1088" t="s">
        <v>312</v>
      </c>
      <c r="V1088" t="s">
        <v>2041</v>
      </c>
      <c r="X1088">
        <v>2</v>
      </c>
      <c r="Y1088">
        <v>0</v>
      </c>
      <c r="Z1088">
        <v>0</v>
      </c>
      <c r="AA1088">
        <v>0</v>
      </c>
      <c r="AB1088">
        <v>3213016</v>
      </c>
      <c r="AC1088" t="s">
        <v>47</v>
      </c>
      <c r="AD1088" t="str">
        <f>+VLOOKUP(T1088,items!$A$2:$D$1255,4,0)</f>
        <v>MUEBLES</v>
      </c>
      <c r="AE1088">
        <f>+VLOOKUP(T1088,Tabla1[],5,0)</f>
        <v>0</v>
      </c>
      <c r="AF1088">
        <f t="shared" si="16"/>
        <v>7</v>
      </c>
    </row>
    <row r="1089" spans="1:32" x14ac:dyDescent="0.25">
      <c r="A1089">
        <v>94323</v>
      </c>
      <c r="B1089" t="s">
        <v>2737</v>
      </c>
      <c r="C1089" t="s">
        <v>33</v>
      </c>
      <c r="D1089">
        <v>0</v>
      </c>
      <c r="F1089" t="s">
        <v>470</v>
      </c>
      <c r="G1089" t="s">
        <v>470</v>
      </c>
      <c r="H1089" t="s">
        <v>2738</v>
      </c>
      <c r="I1089" t="s">
        <v>37</v>
      </c>
      <c r="J1089" t="s">
        <v>2739</v>
      </c>
      <c r="K1089" t="s">
        <v>2740</v>
      </c>
      <c r="L1089" t="s">
        <v>2741</v>
      </c>
      <c r="M1089" t="s">
        <v>460</v>
      </c>
      <c r="N1089" t="s">
        <v>460</v>
      </c>
      <c r="O1089" t="s">
        <v>893</v>
      </c>
      <c r="P1089" t="s">
        <v>1261</v>
      </c>
      <c r="Q1089" t="s">
        <v>838</v>
      </c>
      <c r="R1089" t="s">
        <v>63</v>
      </c>
      <c r="S1089" t="s">
        <v>44</v>
      </c>
      <c r="T1089" t="s">
        <v>2742</v>
      </c>
      <c r="U1089" t="s">
        <v>2743</v>
      </c>
      <c r="X1089">
        <v>1</v>
      </c>
      <c r="Y1089">
        <v>0</v>
      </c>
      <c r="Z1089">
        <v>0</v>
      </c>
      <c r="AA1089">
        <v>0</v>
      </c>
      <c r="AB1089">
        <v>4114886</v>
      </c>
      <c r="AC1089" t="s">
        <v>47</v>
      </c>
      <c r="AD1089" t="str">
        <f>+VLOOKUP(T1089,items!$A$2:$D$1255,4,0)</f>
        <v>MUEBLES</v>
      </c>
      <c r="AE1089">
        <f>+VLOOKUP(T1089,Tabla1[],5,0)</f>
        <v>0</v>
      </c>
      <c r="AF1089">
        <f t="shared" si="16"/>
        <v>7</v>
      </c>
    </row>
    <row r="1090" spans="1:32" x14ac:dyDescent="0.25">
      <c r="A1090">
        <v>94325</v>
      </c>
      <c r="B1090" t="s">
        <v>2737</v>
      </c>
      <c r="C1090" t="s">
        <v>1065</v>
      </c>
      <c r="D1090">
        <v>0</v>
      </c>
      <c r="F1090" t="s">
        <v>470</v>
      </c>
      <c r="G1090" t="s">
        <v>470</v>
      </c>
      <c r="H1090" t="s">
        <v>2744</v>
      </c>
      <c r="I1090" t="s">
        <v>37</v>
      </c>
      <c r="J1090" t="s">
        <v>37</v>
      </c>
      <c r="K1090" t="s">
        <v>2745</v>
      </c>
      <c r="L1090" t="s">
        <v>37</v>
      </c>
      <c r="M1090" t="s">
        <v>399</v>
      </c>
      <c r="N1090" t="s">
        <v>399</v>
      </c>
      <c r="O1090" t="s">
        <v>460</v>
      </c>
      <c r="P1090" t="s">
        <v>206</v>
      </c>
      <c r="Q1090" t="s">
        <v>207</v>
      </c>
      <c r="R1090" t="s">
        <v>411</v>
      </c>
      <c r="S1090" t="s">
        <v>44</v>
      </c>
      <c r="T1090" t="s">
        <v>1232</v>
      </c>
      <c r="U1090" t="s">
        <v>1233</v>
      </c>
      <c r="X1090">
        <v>1</v>
      </c>
      <c r="Y1090">
        <v>0</v>
      </c>
      <c r="Z1090">
        <v>0</v>
      </c>
      <c r="AA1090">
        <v>0</v>
      </c>
      <c r="AB1090">
        <v>198000</v>
      </c>
      <c r="AC1090" t="s">
        <v>47</v>
      </c>
      <c r="AD1090">
        <f>+VLOOKUP(T1090,items!$A$2:$D$1255,4,0)</f>
        <v>0</v>
      </c>
      <c r="AE1090">
        <f>+VLOOKUP(T1090,Tabla1[],5,0)</f>
        <v>0</v>
      </c>
      <c r="AF1090">
        <f t="shared" ref="AF1090:AF1153" si="17">+MONTH(O1090)</f>
        <v>6</v>
      </c>
    </row>
    <row r="1091" spans="1:32" x14ac:dyDescent="0.25">
      <c r="A1091">
        <v>94338</v>
      </c>
      <c r="B1091" t="s">
        <v>2746</v>
      </c>
      <c r="C1091" t="s">
        <v>75</v>
      </c>
      <c r="D1091">
        <v>0</v>
      </c>
      <c r="F1091" t="s">
        <v>460</v>
      </c>
      <c r="G1091" t="s">
        <v>227</v>
      </c>
      <c r="H1091" t="s">
        <v>2747</v>
      </c>
      <c r="I1091" t="s">
        <v>2748</v>
      </c>
      <c r="J1091" t="s">
        <v>2749</v>
      </c>
      <c r="K1091" t="s">
        <v>2750</v>
      </c>
      <c r="L1091" t="s">
        <v>37</v>
      </c>
      <c r="M1091" t="s">
        <v>1514</v>
      </c>
      <c r="N1091" t="s">
        <v>324</v>
      </c>
      <c r="O1091" t="s">
        <v>363</v>
      </c>
      <c r="P1091" t="s">
        <v>228</v>
      </c>
      <c r="Q1091" t="s">
        <v>228</v>
      </c>
      <c r="R1091" t="s">
        <v>43</v>
      </c>
      <c r="S1091" t="s">
        <v>164</v>
      </c>
      <c r="T1091" t="s">
        <v>1022</v>
      </c>
      <c r="U1091" t="s">
        <v>1023</v>
      </c>
      <c r="V1091" t="s">
        <v>1168</v>
      </c>
      <c r="X1091">
        <v>1</v>
      </c>
      <c r="Y1091">
        <v>4200</v>
      </c>
      <c r="Z1091">
        <v>0</v>
      </c>
      <c r="AA1091">
        <v>2500</v>
      </c>
      <c r="AB1091">
        <v>959000</v>
      </c>
      <c r="AC1091" t="s">
        <v>47</v>
      </c>
      <c r="AD1091">
        <f>+VLOOKUP(T1091,items!$A$2:$D$1255,4,0)</f>
        <v>0</v>
      </c>
      <c r="AE1091">
        <f>+VLOOKUP(T1091,Tabla1[],5,0)</f>
        <v>0</v>
      </c>
      <c r="AF1091">
        <f t="shared" si="17"/>
        <v>6</v>
      </c>
    </row>
    <row r="1092" spans="1:32" x14ac:dyDescent="0.25">
      <c r="A1092">
        <v>94338</v>
      </c>
      <c r="B1092" t="s">
        <v>2746</v>
      </c>
      <c r="C1092" t="s">
        <v>75</v>
      </c>
      <c r="D1092">
        <v>0</v>
      </c>
      <c r="F1092" t="s">
        <v>460</v>
      </c>
      <c r="G1092" t="s">
        <v>227</v>
      </c>
      <c r="H1092" t="s">
        <v>2747</v>
      </c>
      <c r="I1092" t="s">
        <v>2748</v>
      </c>
      <c r="J1092" t="s">
        <v>2749</v>
      </c>
      <c r="K1092" t="s">
        <v>2750</v>
      </c>
      <c r="L1092" t="s">
        <v>37</v>
      </c>
      <c r="M1092" t="s">
        <v>1514</v>
      </c>
      <c r="N1092" t="s">
        <v>324</v>
      </c>
      <c r="O1092" t="s">
        <v>363</v>
      </c>
      <c r="P1092" t="s">
        <v>228</v>
      </c>
      <c r="Q1092" t="s">
        <v>228</v>
      </c>
      <c r="R1092" t="s">
        <v>43</v>
      </c>
      <c r="S1092" t="s">
        <v>164</v>
      </c>
      <c r="T1092" t="s">
        <v>1022</v>
      </c>
      <c r="U1092" t="s">
        <v>1023</v>
      </c>
      <c r="V1092" t="s">
        <v>1168</v>
      </c>
      <c r="X1092">
        <v>1</v>
      </c>
      <c r="Y1092">
        <v>4760</v>
      </c>
      <c r="Z1092">
        <v>0</v>
      </c>
      <c r="AA1092">
        <v>2500</v>
      </c>
      <c r="AB1092">
        <v>1191400</v>
      </c>
      <c r="AC1092" t="s">
        <v>47</v>
      </c>
      <c r="AD1092">
        <f>+VLOOKUP(T1092,items!$A$2:$D$1255,4,0)</f>
        <v>0</v>
      </c>
      <c r="AE1092">
        <f>+VLOOKUP(T1092,Tabla1[],5,0)</f>
        <v>0</v>
      </c>
      <c r="AF1092">
        <f t="shared" si="17"/>
        <v>6</v>
      </c>
    </row>
    <row r="1093" spans="1:32" x14ac:dyDescent="0.25">
      <c r="A1093">
        <v>94342</v>
      </c>
      <c r="B1093" t="s">
        <v>2751</v>
      </c>
      <c r="C1093" t="s">
        <v>75</v>
      </c>
      <c r="D1093">
        <v>0</v>
      </c>
      <c r="F1093" t="s">
        <v>460</v>
      </c>
      <c r="G1093" t="s">
        <v>206</v>
      </c>
      <c r="H1093" t="s">
        <v>2752</v>
      </c>
      <c r="I1093" t="s">
        <v>2753</v>
      </c>
      <c r="J1093" t="s">
        <v>37</v>
      </c>
      <c r="K1093" t="s">
        <v>2754</v>
      </c>
      <c r="L1093" t="s">
        <v>37</v>
      </c>
      <c r="M1093" t="s">
        <v>223</v>
      </c>
      <c r="N1093" t="s">
        <v>223</v>
      </c>
      <c r="O1093" t="s">
        <v>228</v>
      </c>
      <c r="P1093" t="s">
        <v>658</v>
      </c>
      <c r="Q1093" t="s">
        <v>658</v>
      </c>
      <c r="R1093" t="s">
        <v>127</v>
      </c>
      <c r="S1093" t="s">
        <v>108</v>
      </c>
      <c r="T1093" t="s">
        <v>2755</v>
      </c>
      <c r="U1093" t="s">
        <v>2756</v>
      </c>
      <c r="X1093">
        <v>1</v>
      </c>
      <c r="Y1093">
        <v>0</v>
      </c>
      <c r="Z1093">
        <v>0</v>
      </c>
      <c r="AA1093">
        <v>0</v>
      </c>
      <c r="AB1093">
        <v>1000000</v>
      </c>
      <c r="AC1093" t="s">
        <v>47</v>
      </c>
      <c r="AD1093">
        <f>+VLOOKUP(T1093,items!$A$2:$D$1255,4,0)</f>
        <v>0</v>
      </c>
      <c r="AE1093">
        <f>+VLOOKUP(T1093,Tabla1[],5,0)</f>
        <v>0</v>
      </c>
      <c r="AF1093">
        <f t="shared" si="17"/>
        <v>7</v>
      </c>
    </row>
    <row r="1094" spans="1:32" x14ac:dyDescent="0.25">
      <c r="A1094">
        <v>94342</v>
      </c>
      <c r="B1094" t="s">
        <v>2751</v>
      </c>
      <c r="C1094" t="s">
        <v>75</v>
      </c>
      <c r="D1094">
        <v>0</v>
      </c>
      <c r="F1094" t="s">
        <v>460</v>
      </c>
      <c r="G1094" t="s">
        <v>206</v>
      </c>
      <c r="H1094" t="s">
        <v>2752</v>
      </c>
      <c r="I1094" t="s">
        <v>2753</v>
      </c>
      <c r="J1094" t="s">
        <v>37</v>
      </c>
      <c r="K1094" t="s">
        <v>2754</v>
      </c>
      <c r="L1094" t="s">
        <v>37</v>
      </c>
      <c r="M1094" t="s">
        <v>223</v>
      </c>
      <c r="N1094" t="s">
        <v>223</v>
      </c>
      <c r="O1094" t="s">
        <v>228</v>
      </c>
      <c r="P1094" t="s">
        <v>658</v>
      </c>
      <c r="Q1094" t="s">
        <v>658</v>
      </c>
      <c r="R1094" t="s">
        <v>127</v>
      </c>
      <c r="S1094" t="s">
        <v>108</v>
      </c>
      <c r="T1094" t="s">
        <v>283</v>
      </c>
      <c r="U1094" t="s">
        <v>284</v>
      </c>
      <c r="X1094">
        <v>10</v>
      </c>
      <c r="Y1094">
        <v>0</v>
      </c>
      <c r="Z1094">
        <v>0</v>
      </c>
      <c r="AA1094">
        <v>0</v>
      </c>
      <c r="AB1094">
        <v>350000</v>
      </c>
      <c r="AC1094" t="s">
        <v>47</v>
      </c>
      <c r="AD1094" t="e">
        <f>+VLOOKUP(T1094,items!$A$2:$D$1255,4,0)</f>
        <v>#N/A</v>
      </c>
      <c r="AE1094" t="e">
        <f>+VLOOKUP(T1094,Tabla1[],5,0)</f>
        <v>#N/A</v>
      </c>
      <c r="AF1094">
        <f t="shared" si="17"/>
        <v>7</v>
      </c>
    </row>
    <row r="1095" spans="1:32" x14ac:dyDescent="0.25">
      <c r="A1095">
        <v>94347</v>
      </c>
      <c r="B1095" t="s">
        <v>1003</v>
      </c>
      <c r="C1095" t="s">
        <v>75</v>
      </c>
      <c r="D1095">
        <v>0</v>
      </c>
      <c r="F1095" t="s">
        <v>460</v>
      </c>
      <c r="G1095" t="s">
        <v>460</v>
      </c>
      <c r="H1095" t="s">
        <v>2757</v>
      </c>
      <c r="I1095" t="s">
        <v>37</v>
      </c>
      <c r="J1095" t="s">
        <v>2758</v>
      </c>
      <c r="K1095" t="s">
        <v>2759</v>
      </c>
      <c r="L1095" t="s">
        <v>37</v>
      </c>
      <c r="M1095" t="s">
        <v>206</v>
      </c>
      <c r="N1095" t="s">
        <v>206</v>
      </c>
      <c r="O1095" t="s">
        <v>223</v>
      </c>
      <c r="P1095" t="s">
        <v>208</v>
      </c>
      <c r="Q1095" t="s">
        <v>208</v>
      </c>
      <c r="R1095" t="s">
        <v>43</v>
      </c>
      <c r="S1095" t="s">
        <v>64</v>
      </c>
      <c r="T1095" t="s">
        <v>765</v>
      </c>
      <c r="U1095" t="s">
        <v>766</v>
      </c>
      <c r="X1095">
        <v>2</v>
      </c>
      <c r="Y1095">
        <v>0</v>
      </c>
      <c r="Z1095">
        <v>0</v>
      </c>
      <c r="AA1095">
        <v>0</v>
      </c>
      <c r="AB1095">
        <v>0</v>
      </c>
      <c r="AC1095" t="s">
        <v>47</v>
      </c>
      <c r="AD1095">
        <f>+VLOOKUP(T1095,items!$A$2:$D$1255,4,0)</f>
        <v>0</v>
      </c>
      <c r="AE1095">
        <f>+VLOOKUP(T1095,Tabla1[],5,0)</f>
        <v>0</v>
      </c>
      <c r="AF1095">
        <f t="shared" si="17"/>
        <v>6</v>
      </c>
    </row>
    <row r="1096" spans="1:32" x14ac:dyDescent="0.25">
      <c r="A1096">
        <v>94347</v>
      </c>
      <c r="B1096" t="s">
        <v>1003</v>
      </c>
      <c r="C1096" t="s">
        <v>75</v>
      </c>
      <c r="D1096">
        <v>0</v>
      </c>
      <c r="F1096" t="s">
        <v>460</v>
      </c>
      <c r="G1096" t="s">
        <v>460</v>
      </c>
      <c r="H1096" t="s">
        <v>2757</v>
      </c>
      <c r="I1096" t="s">
        <v>37</v>
      </c>
      <c r="J1096" t="s">
        <v>2758</v>
      </c>
      <c r="K1096" t="s">
        <v>2759</v>
      </c>
      <c r="L1096" t="s">
        <v>37</v>
      </c>
      <c r="M1096" t="s">
        <v>206</v>
      </c>
      <c r="N1096" t="s">
        <v>206</v>
      </c>
      <c r="O1096" t="s">
        <v>223</v>
      </c>
      <c r="P1096" t="s">
        <v>208</v>
      </c>
      <c r="Q1096" t="s">
        <v>208</v>
      </c>
      <c r="R1096" t="s">
        <v>43</v>
      </c>
      <c r="S1096" t="s">
        <v>64</v>
      </c>
      <c r="T1096" t="s">
        <v>2555</v>
      </c>
      <c r="U1096" t="s">
        <v>2556</v>
      </c>
      <c r="X1096">
        <v>1</v>
      </c>
      <c r="Y1096">
        <v>0</v>
      </c>
      <c r="Z1096">
        <v>0</v>
      </c>
      <c r="AA1096">
        <v>0</v>
      </c>
      <c r="AB1096">
        <v>0</v>
      </c>
      <c r="AC1096" t="s">
        <v>47</v>
      </c>
      <c r="AD1096">
        <f>+VLOOKUP(T1096,items!$A$2:$D$1255,4,0)</f>
        <v>0</v>
      </c>
      <c r="AE1096">
        <f>+VLOOKUP(T1096,Tabla1[],5,0)</f>
        <v>0</v>
      </c>
      <c r="AF1096">
        <f t="shared" si="17"/>
        <v>6</v>
      </c>
    </row>
    <row r="1097" spans="1:32" x14ac:dyDescent="0.25">
      <c r="A1097">
        <v>94354</v>
      </c>
      <c r="B1097" t="s">
        <v>2223</v>
      </c>
      <c r="C1097" t="s">
        <v>75</v>
      </c>
      <c r="D1097">
        <v>0</v>
      </c>
      <c r="F1097" t="s">
        <v>460</v>
      </c>
      <c r="G1097" t="s">
        <v>460</v>
      </c>
      <c r="H1097" t="s">
        <v>2760</v>
      </c>
      <c r="I1097" t="s">
        <v>37</v>
      </c>
      <c r="J1097" t="s">
        <v>2761</v>
      </c>
      <c r="K1097" t="s">
        <v>2762</v>
      </c>
      <c r="L1097" t="s">
        <v>37</v>
      </c>
      <c r="M1097" t="s">
        <v>581</v>
      </c>
      <c r="N1097" t="s">
        <v>581</v>
      </c>
      <c r="O1097" t="s">
        <v>357</v>
      </c>
      <c r="P1097" t="s">
        <v>223</v>
      </c>
      <c r="Q1097" t="s">
        <v>223</v>
      </c>
      <c r="R1097" t="s">
        <v>43</v>
      </c>
      <c r="S1097" t="s">
        <v>164</v>
      </c>
      <c r="T1097" t="s">
        <v>1469</v>
      </c>
      <c r="U1097" t="s">
        <v>578</v>
      </c>
      <c r="X1097">
        <v>180</v>
      </c>
      <c r="Y1097">
        <v>0</v>
      </c>
      <c r="Z1097">
        <v>0</v>
      </c>
      <c r="AA1097">
        <v>0</v>
      </c>
      <c r="AB1097">
        <v>9000000</v>
      </c>
      <c r="AC1097" t="s">
        <v>47</v>
      </c>
      <c r="AD1097">
        <f>+VLOOKUP(T1097,items!$A$2:$D$1255,4,0)</f>
        <v>0</v>
      </c>
      <c r="AE1097">
        <f>+VLOOKUP(T1097,Tabla1[],5,0)</f>
        <v>0</v>
      </c>
      <c r="AF1097">
        <f t="shared" si="17"/>
        <v>6</v>
      </c>
    </row>
    <row r="1098" spans="1:32" x14ac:dyDescent="0.25">
      <c r="A1098">
        <v>94359</v>
      </c>
      <c r="B1098" t="s">
        <v>2763</v>
      </c>
      <c r="C1098" t="s">
        <v>75</v>
      </c>
      <c r="D1098">
        <v>0</v>
      </c>
      <c r="F1098" t="s">
        <v>460</v>
      </c>
      <c r="G1098" t="s">
        <v>461</v>
      </c>
      <c r="H1098" t="s">
        <v>2764</v>
      </c>
      <c r="I1098" t="s">
        <v>2765</v>
      </c>
      <c r="J1098" t="s">
        <v>2766</v>
      </c>
      <c r="K1098" t="s">
        <v>2767</v>
      </c>
      <c r="L1098" t="s">
        <v>2768</v>
      </c>
      <c r="M1098" t="s">
        <v>835</v>
      </c>
      <c r="N1098" t="s">
        <v>227</v>
      </c>
      <c r="O1098" t="s">
        <v>363</v>
      </c>
      <c r="P1098" t="s">
        <v>893</v>
      </c>
      <c r="Q1098" t="s">
        <v>463</v>
      </c>
      <c r="R1098" t="s">
        <v>63</v>
      </c>
      <c r="S1098" t="s">
        <v>256</v>
      </c>
      <c r="T1098" t="s">
        <v>94</v>
      </c>
      <c r="U1098" t="s">
        <v>95</v>
      </c>
      <c r="X1098">
        <v>1</v>
      </c>
      <c r="Y1098">
        <v>0</v>
      </c>
      <c r="Z1098">
        <v>0</v>
      </c>
      <c r="AA1098">
        <v>0</v>
      </c>
      <c r="AB1098">
        <v>400000</v>
      </c>
      <c r="AC1098" t="s">
        <v>47</v>
      </c>
      <c r="AD1098" t="e">
        <f>+VLOOKUP(T1098,items!$A$2:$D$1255,4,0)</f>
        <v>#N/A</v>
      </c>
      <c r="AE1098" t="e">
        <f>+VLOOKUP(T1098,Tabla1[],5,0)</f>
        <v>#N/A</v>
      </c>
      <c r="AF1098">
        <f t="shared" si="17"/>
        <v>6</v>
      </c>
    </row>
    <row r="1099" spans="1:32" x14ac:dyDescent="0.25">
      <c r="A1099">
        <v>94359</v>
      </c>
      <c r="B1099" t="s">
        <v>2763</v>
      </c>
      <c r="C1099" t="s">
        <v>75</v>
      </c>
      <c r="D1099">
        <v>0</v>
      </c>
      <c r="F1099" t="s">
        <v>460</v>
      </c>
      <c r="G1099" t="s">
        <v>461</v>
      </c>
      <c r="H1099" t="s">
        <v>2764</v>
      </c>
      <c r="I1099" t="s">
        <v>2765</v>
      </c>
      <c r="J1099" t="s">
        <v>2766</v>
      </c>
      <c r="K1099" t="s">
        <v>2767</v>
      </c>
      <c r="L1099" t="s">
        <v>2768</v>
      </c>
      <c r="M1099" t="s">
        <v>835</v>
      </c>
      <c r="N1099" t="s">
        <v>227</v>
      </c>
      <c r="O1099" t="s">
        <v>363</v>
      </c>
      <c r="P1099" t="s">
        <v>893</v>
      </c>
      <c r="Q1099" t="s">
        <v>463</v>
      </c>
      <c r="R1099" t="s">
        <v>63</v>
      </c>
      <c r="S1099" t="s">
        <v>256</v>
      </c>
      <c r="T1099" t="s">
        <v>466</v>
      </c>
      <c r="U1099" t="s">
        <v>467</v>
      </c>
      <c r="V1099" t="s">
        <v>578</v>
      </c>
      <c r="W1099" t="s">
        <v>1095</v>
      </c>
      <c r="X1099">
        <v>1</v>
      </c>
      <c r="Y1099">
        <v>7150</v>
      </c>
      <c r="Z1099">
        <v>0</v>
      </c>
      <c r="AA1099">
        <v>2700</v>
      </c>
      <c r="AB1099">
        <v>10392406</v>
      </c>
      <c r="AC1099" t="s">
        <v>47</v>
      </c>
      <c r="AD1099" t="str">
        <f>+VLOOKUP(T1099,items!$A$2:$D$1255,4,0)</f>
        <v>SOMBRALINA</v>
      </c>
      <c r="AE1099" t="str">
        <f>+VLOOKUP(T1099,Tabla1[],5,0)</f>
        <v>ELECTRICA</v>
      </c>
      <c r="AF1099">
        <f t="shared" si="17"/>
        <v>6</v>
      </c>
    </row>
    <row r="1100" spans="1:32" x14ac:dyDescent="0.25">
      <c r="A1100">
        <v>94359</v>
      </c>
      <c r="B1100" t="s">
        <v>2763</v>
      </c>
      <c r="C1100" t="s">
        <v>75</v>
      </c>
      <c r="D1100">
        <v>0</v>
      </c>
      <c r="F1100" t="s">
        <v>460</v>
      </c>
      <c r="G1100" t="s">
        <v>461</v>
      </c>
      <c r="H1100" t="s">
        <v>2764</v>
      </c>
      <c r="I1100" t="s">
        <v>2765</v>
      </c>
      <c r="J1100" t="s">
        <v>2766</v>
      </c>
      <c r="K1100" t="s">
        <v>2767</v>
      </c>
      <c r="L1100" t="s">
        <v>2768</v>
      </c>
      <c r="M1100" t="s">
        <v>835</v>
      </c>
      <c r="N1100" t="s">
        <v>227</v>
      </c>
      <c r="O1100" t="s">
        <v>363</v>
      </c>
      <c r="P1100" t="s">
        <v>893</v>
      </c>
      <c r="Q1100" t="s">
        <v>463</v>
      </c>
      <c r="R1100" t="s">
        <v>63</v>
      </c>
      <c r="S1100" t="s">
        <v>256</v>
      </c>
      <c r="T1100" t="s">
        <v>392</v>
      </c>
      <c r="U1100" t="s">
        <v>393</v>
      </c>
      <c r="X1100">
        <v>1</v>
      </c>
      <c r="Y1100">
        <v>0</v>
      </c>
      <c r="Z1100">
        <v>0</v>
      </c>
      <c r="AA1100">
        <v>0</v>
      </c>
      <c r="AB1100">
        <v>420000</v>
      </c>
      <c r="AC1100" t="s">
        <v>47</v>
      </c>
      <c r="AD1100" t="e">
        <f>+VLOOKUP(T1100,items!$A$2:$D$1255,4,0)</f>
        <v>#N/A</v>
      </c>
      <c r="AE1100" t="e">
        <f>+VLOOKUP(T1100,Tabla1[],5,0)</f>
        <v>#N/A</v>
      </c>
      <c r="AF1100">
        <f t="shared" si="17"/>
        <v>6</v>
      </c>
    </row>
    <row r="1101" spans="1:32" x14ac:dyDescent="0.25">
      <c r="A1101">
        <v>94381</v>
      </c>
      <c r="B1101" t="s">
        <v>2769</v>
      </c>
      <c r="C1101" t="s">
        <v>75</v>
      </c>
      <c r="D1101">
        <v>0</v>
      </c>
      <c r="F1101" t="s">
        <v>581</v>
      </c>
      <c r="G1101" t="s">
        <v>581</v>
      </c>
      <c r="H1101" t="s">
        <v>2770</v>
      </c>
      <c r="I1101" t="s">
        <v>37</v>
      </c>
      <c r="J1101" t="s">
        <v>2771</v>
      </c>
      <c r="K1101" t="s">
        <v>2772</v>
      </c>
      <c r="L1101" t="s">
        <v>37</v>
      </c>
      <c r="M1101" t="s">
        <v>206</v>
      </c>
      <c r="N1101" t="s">
        <v>206</v>
      </c>
      <c r="O1101" t="s">
        <v>223</v>
      </c>
      <c r="P1101" t="s">
        <v>207</v>
      </c>
      <c r="Q1101" t="s">
        <v>207</v>
      </c>
      <c r="R1101" t="s">
        <v>43</v>
      </c>
      <c r="S1101" t="s">
        <v>164</v>
      </c>
      <c r="T1101" t="s">
        <v>1411</v>
      </c>
      <c r="U1101" t="s">
        <v>867</v>
      </c>
      <c r="X1101">
        <v>12</v>
      </c>
      <c r="Y1101">
        <v>0</v>
      </c>
      <c r="Z1101">
        <v>0</v>
      </c>
      <c r="AA1101">
        <v>0</v>
      </c>
      <c r="AB1101">
        <v>631200</v>
      </c>
      <c r="AC1101" t="s">
        <v>47</v>
      </c>
      <c r="AD1101">
        <f>+VLOOKUP(T1101,items!$A$2:$D$1255,4,0)</f>
        <v>0</v>
      </c>
      <c r="AE1101">
        <f>+VLOOKUP(T1101,Tabla1[],5,0)</f>
        <v>0</v>
      </c>
      <c r="AF1101">
        <f t="shared" si="17"/>
        <v>6</v>
      </c>
    </row>
    <row r="1102" spans="1:32" x14ac:dyDescent="0.25">
      <c r="A1102">
        <v>94386</v>
      </c>
      <c r="B1102" t="s">
        <v>2773</v>
      </c>
      <c r="C1102" t="s">
        <v>75</v>
      </c>
      <c r="D1102">
        <v>0</v>
      </c>
      <c r="F1102" t="s">
        <v>581</v>
      </c>
      <c r="G1102" t="s">
        <v>206</v>
      </c>
      <c r="H1102" t="s">
        <v>2774</v>
      </c>
      <c r="I1102" t="s">
        <v>37</v>
      </c>
      <c r="J1102" t="s">
        <v>2775</v>
      </c>
      <c r="K1102" t="s">
        <v>2776</v>
      </c>
      <c r="L1102" t="s">
        <v>37</v>
      </c>
      <c r="M1102" t="s">
        <v>357</v>
      </c>
      <c r="N1102" t="s">
        <v>357</v>
      </c>
      <c r="O1102" t="s">
        <v>835</v>
      </c>
      <c r="P1102" t="s">
        <v>227</v>
      </c>
      <c r="Q1102" t="s">
        <v>227</v>
      </c>
      <c r="R1102" t="s">
        <v>43</v>
      </c>
      <c r="S1102" t="s">
        <v>164</v>
      </c>
      <c r="T1102" t="s">
        <v>1411</v>
      </c>
      <c r="U1102" t="s">
        <v>867</v>
      </c>
      <c r="X1102">
        <v>13</v>
      </c>
      <c r="Y1102">
        <v>0</v>
      </c>
      <c r="Z1102">
        <v>0</v>
      </c>
      <c r="AA1102">
        <v>0</v>
      </c>
      <c r="AB1102">
        <v>683800</v>
      </c>
      <c r="AC1102" t="s">
        <v>47</v>
      </c>
      <c r="AD1102">
        <f>+VLOOKUP(T1102,items!$A$2:$D$1255,4,0)</f>
        <v>0</v>
      </c>
      <c r="AE1102">
        <f>+VLOOKUP(T1102,Tabla1[],5,0)</f>
        <v>0</v>
      </c>
      <c r="AF1102">
        <f t="shared" si="17"/>
        <v>6</v>
      </c>
    </row>
    <row r="1103" spans="1:32" x14ac:dyDescent="0.25">
      <c r="A1103">
        <v>94388</v>
      </c>
      <c r="B1103" t="s">
        <v>1003</v>
      </c>
      <c r="C1103" t="s">
        <v>33</v>
      </c>
      <c r="D1103">
        <v>0</v>
      </c>
      <c r="F1103" t="s">
        <v>581</v>
      </c>
      <c r="G1103" t="s">
        <v>657</v>
      </c>
      <c r="H1103" t="s">
        <v>2777</v>
      </c>
      <c r="I1103" t="s">
        <v>37</v>
      </c>
      <c r="J1103" t="s">
        <v>2778</v>
      </c>
      <c r="K1103" t="s">
        <v>2779</v>
      </c>
      <c r="L1103" t="s">
        <v>2780</v>
      </c>
      <c r="M1103" t="s">
        <v>658</v>
      </c>
      <c r="N1103" t="s">
        <v>658</v>
      </c>
      <c r="O1103" t="s">
        <v>916</v>
      </c>
      <c r="P1103" t="s">
        <v>649</v>
      </c>
      <c r="Q1103" t="s">
        <v>571</v>
      </c>
      <c r="R1103" t="s">
        <v>63</v>
      </c>
      <c r="S1103" t="s">
        <v>44</v>
      </c>
      <c r="T1103" t="s">
        <v>2732</v>
      </c>
      <c r="U1103" t="s">
        <v>2733</v>
      </c>
      <c r="X1103">
        <v>1</v>
      </c>
      <c r="Y1103">
        <v>0</v>
      </c>
      <c r="Z1103">
        <v>0</v>
      </c>
      <c r="AA1103">
        <v>0</v>
      </c>
      <c r="AB1103">
        <v>0</v>
      </c>
      <c r="AC1103" t="s">
        <v>47</v>
      </c>
      <c r="AD1103" t="str">
        <f>+VLOOKUP(T1103,items!$A$2:$D$1255,4,0)</f>
        <v>MUEBLES</v>
      </c>
      <c r="AE1103">
        <f>+VLOOKUP(T1103,Tabla1[],5,0)</f>
        <v>0</v>
      </c>
      <c r="AF1103">
        <f t="shared" si="17"/>
        <v>8</v>
      </c>
    </row>
    <row r="1104" spans="1:32" x14ac:dyDescent="0.25">
      <c r="A1104">
        <v>94388</v>
      </c>
      <c r="B1104" t="s">
        <v>1003</v>
      </c>
      <c r="C1104" t="s">
        <v>33</v>
      </c>
      <c r="D1104">
        <v>0</v>
      </c>
      <c r="F1104" t="s">
        <v>581</v>
      </c>
      <c r="G1104" t="s">
        <v>657</v>
      </c>
      <c r="H1104" t="s">
        <v>2777</v>
      </c>
      <c r="I1104" t="s">
        <v>37</v>
      </c>
      <c r="J1104" t="s">
        <v>2778</v>
      </c>
      <c r="K1104" t="s">
        <v>2779</v>
      </c>
      <c r="L1104" t="s">
        <v>2780</v>
      </c>
      <c r="M1104" t="s">
        <v>658</v>
      </c>
      <c r="N1104" t="s">
        <v>658</v>
      </c>
      <c r="O1104" t="s">
        <v>916</v>
      </c>
      <c r="P1104" t="s">
        <v>649</v>
      </c>
      <c r="Q1104" t="s">
        <v>571</v>
      </c>
      <c r="R1104" t="s">
        <v>63</v>
      </c>
      <c r="S1104" t="s">
        <v>44</v>
      </c>
      <c r="T1104" t="s">
        <v>2171</v>
      </c>
      <c r="U1104" t="s">
        <v>2172</v>
      </c>
      <c r="W1104" t="s">
        <v>211</v>
      </c>
      <c r="X1104">
        <v>1</v>
      </c>
      <c r="Y1104">
        <v>0</v>
      </c>
      <c r="Z1104">
        <v>0</v>
      </c>
      <c r="AA1104">
        <v>0</v>
      </c>
      <c r="AB1104">
        <v>0</v>
      </c>
      <c r="AC1104" t="s">
        <v>47</v>
      </c>
      <c r="AD1104">
        <f>+VLOOKUP(T1104,items!$A$2:$D$1255,4,0)</f>
        <v>0</v>
      </c>
      <c r="AE1104">
        <f>+VLOOKUP(T1104,Tabla1[],5,0)</f>
        <v>0</v>
      </c>
      <c r="AF1104">
        <f t="shared" si="17"/>
        <v>8</v>
      </c>
    </row>
    <row r="1105" spans="1:32" x14ac:dyDescent="0.25">
      <c r="A1105">
        <v>94388</v>
      </c>
      <c r="B1105" t="s">
        <v>1003</v>
      </c>
      <c r="C1105" t="s">
        <v>33</v>
      </c>
      <c r="D1105">
        <v>0</v>
      </c>
      <c r="F1105" t="s">
        <v>581</v>
      </c>
      <c r="G1105" t="s">
        <v>657</v>
      </c>
      <c r="H1105" t="s">
        <v>2777</v>
      </c>
      <c r="I1105" t="s">
        <v>37</v>
      </c>
      <c r="J1105" t="s">
        <v>2778</v>
      </c>
      <c r="K1105" t="s">
        <v>2779</v>
      </c>
      <c r="L1105" t="s">
        <v>2780</v>
      </c>
      <c r="M1105" t="s">
        <v>658</v>
      </c>
      <c r="N1105" t="s">
        <v>658</v>
      </c>
      <c r="O1105" t="s">
        <v>916</v>
      </c>
      <c r="P1105" t="s">
        <v>649</v>
      </c>
      <c r="Q1105" t="s">
        <v>571</v>
      </c>
      <c r="R1105" t="s">
        <v>63</v>
      </c>
      <c r="S1105" t="s">
        <v>44</v>
      </c>
      <c r="T1105" t="s">
        <v>1459</v>
      </c>
      <c r="U1105" t="s">
        <v>1460</v>
      </c>
      <c r="X1105">
        <v>6</v>
      </c>
      <c r="Y1105">
        <v>0</v>
      </c>
      <c r="Z1105">
        <v>0</v>
      </c>
      <c r="AA1105">
        <v>0</v>
      </c>
      <c r="AB1105">
        <v>0</v>
      </c>
      <c r="AC1105" t="s">
        <v>47</v>
      </c>
      <c r="AD1105" t="str">
        <f>+VLOOKUP(T1105,items!$A$2:$D$1255,4,0)</f>
        <v>MUEBLES</v>
      </c>
      <c r="AE1105">
        <f>+VLOOKUP(T1105,Tabla1[],5,0)</f>
        <v>0</v>
      </c>
      <c r="AF1105">
        <f t="shared" si="17"/>
        <v>8</v>
      </c>
    </row>
    <row r="1106" spans="1:32" x14ac:dyDescent="0.25">
      <c r="A1106">
        <v>94388</v>
      </c>
      <c r="B1106" t="s">
        <v>1003</v>
      </c>
      <c r="C1106" t="s">
        <v>33</v>
      </c>
      <c r="D1106">
        <v>0</v>
      </c>
      <c r="F1106" t="s">
        <v>581</v>
      </c>
      <c r="G1106" t="s">
        <v>657</v>
      </c>
      <c r="H1106" t="s">
        <v>2777</v>
      </c>
      <c r="I1106" t="s">
        <v>37</v>
      </c>
      <c r="J1106" t="s">
        <v>2778</v>
      </c>
      <c r="K1106" t="s">
        <v>2779</v>
      </c>
      <c r="L1106" t="s">
        <v>2780</v>
      </c>
      <c r="M1106" t="s">
        <v>658</v>
      </c>
      <c r="N1106" t="s">
        <v>658</v>
      </c>
      <c r="O1106" t="s">
        <v>916</v>
      </c>
      <c r="P1106" t="s">
        <v>649</v>
      </c>
      <c r="Q1106" t="s">
        <v>571</v>
      </c>
      <c r="R1106" t="s">
        <v>63</v>
      </c>
      <c r="S1106" t="s">
        <v>44</v>
      </c>
      <c r="T1106" t="s">
        <v>882</v>
      </c>
      <c r="U1106" t="s">
        <v>883</v>
      </c>
      <c r="V1106" t="s">
        <v>884</v>
      </c>
      <c r="X1106">
        <v>1</v>
      </c>
      <c r="Y1106">
        <v>0</v>
      </c>
      <c r="Z1106">
        <v>0</v>
      </c>
      <c r="AA1106">
        <v>0</v>
      </c>
      <c r="AB1106">
        <v>0</v>
      </c>
      <c r="AC1106" t="s">
        <v>47</v>
      </c>
      <c r="AD1106" t="str">
        <f>+VLOOKUP(T1106,items!$A$2:$D$1255,4,0)</f>
        <v>MUEBLES</v>
      </c>
      <c r="AE1106">
        <f>+VLOOKUP(T1106,Tabla1[],5,0)</f>
        <v>0</v>
      </c>
      <c r="AF1106">
        <f t="shared" si="17"/>
        <v>8</v>
      </c>
    </row>
    <row r="1107" spans="1:32" x14ac:dyDescent="0.25">
      <c r="A1107">
        <v>94400</v>
      </c>
      <c r="B1107" t="s">
        <v>1003</v>
      </c>
      <c r="C1107" t="s">
        <v>1065</v>
      </c>
      <c r="D1107">
        <v>0</v>
      </c>
      <c r="F1107" t="s">
        <v>206</v>
      </c>
      <c r="G1107" t="s">
        <v>657</v>
      </c>
      <c r="H1107" t="s">
        <v>2781</v>
      </c>
      <c r="I1107" t="s">
        <v>37</v>
      </c>
      <c r="J1107" t="s">
        <v>37</v>
      </c>
      <c r="K1107" t="s">
        <v>2782</v>
      </c>
      <c r="L1107" t="s">
        <v>2783</v>
      </c>
      <c r="M1107" t="s">
        <v>836</v>
      </c>
      <c r="N1107" t="s">
        <v>836</v>
      </c>
      <c r="O1107" t="s">
        <v>410</v>
      </c>
      <c r="P1107" t="s">
        <v>805</v>
      </c>
      <c r="Q1107" t="s">
        <v>565</v>
      </c>
      <c r="R1107" t="s">
        <v>63</v>
      </c>
      <c r="S1107" t="s">
        <v>44</v>
      </c>
      <c r="T1107" t="s">
        <v>1815</v>
      </c>
      <c r="U1107" t="s">
        <v>1816</v>
      </c>
      <c r="X1107">
        <v>2</v>
      </c>
      <c r="Y1107">
        <v>0</v>
      </c>
      <c r="Z1107">
        <v>0</v>
      </c>
      <c r="AA1107">
        <v>0</v>
      </c>
      <c r="AB1107">
        <v>0</v>
      </c>
      <c r="AC1107" t="s">
        <v>47</v>
      </c>
      <c r="AD1107" t="str">
        <f>+VLOOKUP(T1107,items!$A$2:$D$1255,4,0)</f>
        <v>MUEBLES</v>
      </c>
      <c r="AE1107">
        <f>+VLOOKUP(T1107,Tabla1[],5,0)</f>
        <v>0</v>
      </c>
      <c r="AF1107">
        <f t="shared" si="17"/>
        <v>8</v>
      </c>
    </row>
    <row r="1108" spans="1:32" x14ac:dyDescent="0.25">
      <c r="A1108">
        <v>94400</v>
      </c>
      <c r="B1108" t="s">
        <v>1003</v>
      </c>
      <c r="C1108" t="s">
        <v>1065</v>
      </c>
      <c r="D1108">
        <v>0</v>
      </c>
      <c r="F1108" t="s">
        <v>206</v>
      </c>
      <c r="G1108" t="s">
        <v>657</v>
      </c>
      <c r="H1108" t="s">
        <v>2781</v>
      </c>
      <c r="I1108" t="s">
        <v>37</v>
      </c>
      <c r="J1108" t="s">
        <v>37</v>
      </c>
      <c r="K1108" t="s">
        <v>2782</v>
      </c>
      <c r="L1108" t="s">
        <v>2783</v>
      </c>
      <c r="M1108" t="s">
        <v>836</v>
      </c>
      <c r="N1108" t="s">
        <v>836</v>
      </c>
      <c r="O1108" t="s">
        <v>410</v>
      </c>
      <c r="P1108" t="s">
        <v>805</v>
      </c>
      <c r="Q1108" t="s">
        <v>565</v>
      </c>
      <c r="R1108" t="s">
        <v>63</v>
      </c>
      <c r="S1108" t="s">
        <v>44</v>
      </c>
      <c r="T1108" t="s">
        <v>536</v>
      </c>
      <c r="U1108" t="s">
        <v>537</v>
      </c>
      <c r="X1108">
        <v>2</v>
      </c>
      <c r="Y1108">
        <v>0</v>
      </c>
      <c r="Z1108">
        <v>0</v>
      </c>
      <c r="AA1108">
        <v>0</v>
      </c>
      <c r="AB1108">
        <v>0</v>
      </c>
      <c r="AC1108" t="s">
        <v>47</v>
      </c>
      <c r="AD1108" t="str">
        <f>+VLOOKUP(T1108,items!$A$2:$D$1255,4,0)</f>
        <v>MUEBLES</v>
      </c>
      <c r="AE1108">
        <f>+VLOOKUP(T1108,Tabla1[],5,0)</f>
        <v>0</v>
      </c>
      <c r="AF1108">
        <f t="shared" si="17"/>
        <v>8</v>
      </c>
    </row>
    <row r="1109" spans="1:32" x14ac:dyDescent="0.25">
      <c r="A1109">
        <v>94400</v>
      </c>
      <c r="B1109" t="s">
        <v>1003</v>
      </c>
      <c r="C1109" t="s">
        <v>1065</v>
      </c>
      <c r="D1109">
        <v>0</v>
      </c>
      <c r="F1109" t="s">
        <v>206</v>
      </c>
      <c r="G1109" t="s">
        <v>657</v>
      </c>
      <c r="H1109" t="s">
        <v>2781</v>
      </c>
      <c r="I1109" t="s">
        <v>37</v>
      </c>
      <c r="J1109" t="s">
        <v>37</v>
      </c>
      <c r="K1109" t="s">
        <v>2782</v>
      </c>
      <c r="L1109" t="s">
        <v>2783</v>
      </c>
      <c r="M1109" t="s">
        <v>836</v>
      </c>
      <c r="N1109" t="s">
        <v>836</v>
      </c>
      <c r="O1109" t="s">
        <v>410</v>
      </c>
      <c r="P1109" t="s">
        <v>805</v>
      </c>
      <c r="Q1109" t="s">
        <v>565</v>
      </c>
      <c r="R1109" t="s">
        <v>63</v>
      </c>
      <c r="S1109" t="s">
        <v>44</v>
      </c>
      <c r="T1109" t="s">
        <v>538</v>
      </c>
      <c r="U1109" t="s">
        <v>539</v>
      </c>
      <c r="X1109">
        <v>6</v>
      </c>
      <c r="Y1109">
        <v>0</v>
      </c>
      <c r="Z1109">
        <v>0</v>
      </c>
      <c r="AA1109">
        <v>0</v>
      </c>
      <c r="AB1109">
        <v>0</v>
      </c>
      <c r="AC1109" t="s">
        <v>47</v>
      </c>
      <c r="AD1109" t="str">
        <f>+VLOOKUP(T1109,items!$A$2:$D$1255,4,0)</f>
        <v>MUEBLES</v>
      </c>
      <c r="AE1109">
        <f>+VLOOKUP(T1109,Tabla1[],5,0)</f>
        <v>0</v>
      </c>
      <c r="AF1109">
        <f t="shared" si="17"/>
        <v>8</v>
      </c>
    </row>
    <row r="1110" spans="1:32" x14ac:dyDescent="0.25">
      <c r="A1110">
        <v>94400</v>
      </c>
      <c r="B1110" t="s">
        <v>1003</v>
      </c>
      <c r="C1110" t="s">
        <v>1065</v>
      </c>
      <c r="D1110">
        <v>0</v>
      </c>
      <c r="F1110" t="s">
        <v>206</v>
      </c>
      <c r="G1110" t="s">
        <v>657</v>
      </c>
      <c r="H1110" t="s">
        <v>2781</v>
      </c>
      <c r="I1110" t="s">
        <v>37</v>
      </c>
      <c r="J1110" t="s">
        <v>37</v>
      </c>
      <c r="K1110" t="s">
        <v>2782</v>
      </c>
      <c r="L1110" t="s">
        <v>2783</v>
      </c>
      <c r="M1110" t="s">
        <v>836</v>
      </c>
      <c r="N1110" t="s">
        <v>836</v>
      </c>
      <c r="O1110" t="s">
        <v>410</v>
      </c>
      <c r="P1110" t="s">
        <v>805</v>
      </c>
      <c r="Q1110" t="s">
        <v>565</v>
      </c>
      <c r="R1110" t="s">
        <v>63</v>
      </c>
      <c r="S1110" t="s">
        <v>44</v>
      </c>
      <c r="T1110" t="s">
        <v>2014</v>
      </c>
      <c r="U1110" t="s">
        <v>2015</v>
      </c>
      <c r="W1110" t="s">
        <v>117</v>
      </c>
      <c r="X1110">
        <v>2</v>
      </c>
      <c r="Y1110">
        <v>0</v>
      </c>
      <c r="Z1110">
        <v>0</v>
      </c>
      <c r="AA1110">
        <v>0</v>
      </c>
      <c r="AB1110">
        <v>0</v>
      </c>
      <c r="AC1110" t="s">
        <v>47</v>
      </c>
      <c r="AD1110" t="str">
        <f>+VLOOKUP(T1110,items!$A$2:$D$1255,4,0)</f>
        <v>MUEBLES</v>
      </c>
      <c r="AE1110">
        <f>+VLOOKUP(T1110,Tabla1[],5,0)</f>
        <v>0</v>
      </c>
      <c r="AF1110">
        <f t="shared" si="17"/>
        <v>8</v>
      </c>
    </row>
    <row r="1111" spans="1:32" x14ac:dyDescent="0.25">
      <c r="A1111">
        <v>94400</v>
      </c>
      <c r="B1111" t="s">
        <v>1003</v>
      </c>
      <c r="C1111" t="s">
        <v>1065</v>
      </c>
      <c r="D1111">
        <v>0</v>
      </c>
      <c r="F1111" t="s">
        <v>206</v>
      </c>
      <c r="G1111" t="s">
        <v>657</v>
      </c>
      <c r="H1111" t="s">
        <v>2781</v>
      </c>
      <c r="I1111" t="s">
        <v>37</v>
      </c>
      <c r="J1111" t="s">
        <v>37</v>
      </c>
      <c r="K1111" t="s">
        <v>2782</v>
      </c>
      <c r="L1111" t="s">
        <v>2783</v>
      </c>
      <c r="M1111" t="s">
        <v>836</v>
      </c>
      <c r="N1111" t="s">
        <v>836</v>
      </c>
      <c r="O1111" t="s">
        <v>410</v>
      </c>
      <c r="P1111" t="s">
        <v>805</v>
      </c>
      <c r="Q1111" t="s">
        <v>565</v>
      </c>
      <c r="R1111" t="s">
        <v>63</v>
      </c>
      <c r="S1111" t="s">
        <v>44</v>
      </c>
      <c r="T1111" t="s">
        <v>65</v>
      </c>
      <c r="U1111" t="s">
        <v>66</v>
      </c>
      <c r="W1111" t="s">
        <v>117</v>
      </c>
      <c r="X1111">
        <v>2</v>
      </c>
      <c r="Y1111">
        <v>0</v>
      </c>
      <c r="Z1111">
        <v>0</v>
      </c>
      <c r="AA1111">
        <v>0</v>
      </c>
      <c r="AB1111">
        <v>0</v>
      </c>
      <c r="AC1111" t="s">
        <v>47</v>
      </c>
      <c r="AD1111" t="str">
        <f>+VLOOKUP(T1111,items!$A$2:$D$1255,4,0)</f>
        <v>MUEBLES</v>
      </c>
      <c r="AE1111">
        <f>+VLOOKUP(T1111,Tabla1[],5,0)</f>
        <v>0</v>
      </c>
      <c r="AF1111">
        <f t="shared" si="17"/>
        <v>8</v>
      </c>
    </row>
    <row r="1112" spans="1:32" x14ac:dyDescent="0.25">
      <c r="A1112">
        <v>94400</v>
      </c>
      <c r="B1112" t="s">
        <v>1003</v>
      </c>
      <c r="C1112" t="s">
        <v>1065</v>
      </c>
      <c r="D1112">
        <v>0</v>
      </c>
      <c r="F1112" t="s">
        <v>206</v>
      </c>
      <c r="G1112" t="s">
        <v>657</v>
      </c>
      <c r="H1112" t="s">
        <v>2781</v>
      </c>
      <c r="I1112" t="s">
        <v>37</v>
      </c>
      <c r="J1112" t="s">
        <v>37</v>
      </c>
      <c r="K1112" t="s">
        <v>2782</v>
      </c>
      <c r="L1112" t="s">
        <v>2783</v>
      </c>
      <c r="M1112" t="s">
        <v>836</v>
      </c>
      <c r="N1112" t="s">
        <v>836</v>
      </c>
      <c r="O1112" t="s">
        <v>410</v>
      </c>
      <c r="P1112" t="s">
        <v>805</v>
      </c>
      <c r="Q1112" t="s">
        <v>565</v>
      </c>
      <c r="R1112" t="s">
        <v>63</v>
      </c>
      <c r="S1112" t="s">
        <v>44</v>
      </c>
      <c r="T1112" t="s">
        <v>2784</v>
      </c>
      <c r="U1112" t="s">
        <v>2785</v>
      </c>
      <c r="W1112" t="s">
        <v>117</v>
      </c>
      <c r="X1112">
        <v>1</v>
      </c>
      <c r="Y1112">
        <v>0</v>
      </c>
      <c r="Z1112">
        <v>0</v>
      </c>
      <c r="AA1112">
        <v>0</v>
      </c>
      <c r="AB1112">
        <v>0</v>
      </c>
      <c r="AC1112" t="s">
        <v>47</v>
      </c>
      <c r="AD1112">
        <f>+VLOOKUP(T1112,items!$A$2:$D$1255,4,0)</f>
        <v>0</v>
      </c>
      <c r="AE1112">
        <f>+VLOOKUP(T1112,Tabla1[],5,0)</f>
        <v>0</v>
      </c>
      <c r="AF1112">
        <f t="shared" si="17"/>
        <v>8</v>
      </c>
    </row>
    <row r="1113" spans="1:32" x14ac:dyDescent="0.25">
      <c r="A1113">
        <v>94400</v>
      </c>
      <c r="B1113" t="s">
        <v>1003</v>
      </c>
      <c r="C1113" t="s">
        <v>1065</v>
      </c>
      <c r="D1113">
        <v>0</v>
      </c>
      <c r="F1113" t="s">
        <v>206</v>
      </c>
      <c r="G1113" t="s">
        <v>657</v>
      </c>
      <c r="H1113" t="s">
        <v>2781</v>
      </c>
      <c r="I1113" t="s">
        <v>37</v>
      </c>
      <c r="J1113" t="s">
        <v>37</v>
      </c>
      <c r="K1113" t="s">
        <v>2782</v>
      </c>
      <c r="L1113" t="s">
        <v>2783</v>
      </c>
      <c r="M1113" t="s">
        <v>836</v>
      </c>
      <c r="N1113" t="s">
        <v>836</v>
      </c>
      <c r="O1113" t="s">
        <v>410</v>
      </c>
      <c r="P1113" t="s">
        <v>805</v>
      </c>
      <c r="Q1113" t="s">
        <v>565</v>
      </c>
      <c r="R1113" t="s">
        <v>63</v>
      </c>
      <c r="S1113" t="s">
        <v>44</v>
      </c>
      <c r="T1113" t="s">
        <v>542</v>
      </c>
      <c r="U1113" t="s">
        <v>543</v>
      </c>
      <c r="X1113">
        <v>4</v>
      </c>
      <c r="Y1113">
        <v>0</v>
      </c>
      <c r="Z1113">
        <v>0</v>
      </c>
      <c r="AA1113">
        <v>0</v>
      </c>
      <c r="AB1113">
        <v>0</v>
      </c>
      <c r="AC1113" t="s">
        <v>47</v>
      </c>
      <c r="AD1113" t="str">
        <f>+VLOOKUP(T1113,items!$A$2:$D$1255,4,0)</f>
        <v>MUEBLES</v>
      </c>
      <c r="AE1113">
        <f>+VLOOKUP(T1113,Tabla1[],5,0)</f>
        <v>0</v>
      </c>
      <c r="AF1113">
        <f t="shared" si="17"/>
        <v>8</v>
      </c>
    </row>
    <row r="1114" spans="1:32" x14ac:dyDescent="0.25">
      <c r="A1114">
        <v>94400</v>
      </c>
      <c r="B1114" t="s">
        <v>1003</v>
      </c>
      <c r="C1114" t="s">
        <v>1065</v>
      </c>
      <c r="D1114">
        <v>0</v>
      </c>
      <c r="F1114" t="s">
        <v>206</v>
      </c>
      <c r="G1114" t="s">
        <v>657</v>
      </c>
      <c r="H1114" t="s">
        <v>2781</v>
      </c>
      <c r="I1114" t="s">
        <v>37</v>
      </c>
      <c r="J1114" t="s">
        <v>37</v>
      </c>
      <c r="K1114" t="s">
        <v>2782</v>
      </c>
      <c r="L1114" t="s">
        <v>2783</v>
      </c>
      <c r="M1114" t="s">
        <v>836</v>
      </c>
      <c r="N1114" t="s">
        <v>836</v>
      </c>
      <c r="O1114" t="s">
        <v>410</v>
      </c>
      <c r="P1114" t="s">
        <v>805</v>
      </c>
      <c r="Q1114" t="s">
        <v>565</v>
      </c>
      <c r="R1114" t="s">
        <v>63</v>
      </c>
      <c r="S1114" t="s">
        <v>44</v>
      </c>
      <c r="T1114" t="s">
        <v>2493</v>
      </c>
      <c r="U1114" t="s">
        <v>2494</v>
      </c>
      <c r="W1114" t="s">
        <v>117</v>
      </c>
      <c r="X1114">
        <v>8</v>
      </c>
      <c r="Y1114">
        <v>0</v>
      </c>
      <c r="Z1114">
        <v>0</v>
      </c>
      <c r="AA1114">
        <v>0</v>
      </c>
      <c r="AB1114">
        <v>0</v>
      </c>
      <c r="AC1114" t="s">
        <v>47</v>
      </c>
      <c r="AD1114" t="str">
        <f>+VLOOKUP(T1114,items!$A$2:$D$1255,4,0)</f>
        <v>MUEBLES</v>
      </c>
      <c r="AE1114">
        <f>+VLOOKUP(T1114,Tabla1[],5,0)</f>
        <v>0</v>
      </c>
      <c r="AF1114">
        <f t="shared" si="17"/>
        <v>8</v>
      </c>
    </row>
    <row r="1115" spans="1:32" x14ac:dyDescent="0.25">
      <c r="A1115">
        <v>94400</v>
      </c>
      <c r="B1115" t="s">
        <v>1003</v>
      </c>
      <c r="C1115" t="s">
        <v>1065</v>
      </c>
      <c r="D1115">
        <v>0</v>
      </c>
      <c r="F1115" t="s">
        <v>206</v>
      </c>
      <c r="G1115" t="s">
        <v>657</v>
      </c>
      <c r="H1115" t="s">
        <v>2781</v>
      </c>
      <c r="I1115" t="s">
        <v>37</v>
      </c>
      <c r="J1115" t="s">
        <v>37</v>
      </c>
      <c r="K1115" t="s">
        <v>2782</v>
      </c>
      <c r="L1115" t="s">
        <v>2783</v>
      </c>
      <c r="M1115" t="s">
        <v>836</v>
      </c>
      <c r="N1115" t="s">
        <v>836</v>
      </c>
      <c r="O1115" t="s">
        <v>410</v>
      </c>
      <c r="P1115" t="s">
        <v>805</v>
      </c>
      <c r="Q1115" t="s">
        <v>565</v>
      </c>
      <c r="R1115" t="s">
        <v>63</v>
      </c>
      <c r="S1115" t="s">
        <v>44</v>
      </c>
      <c r="T1115" t="s">
        <v>2786</v>
      </c>
      <c r="U1115" t="s">
        <v>2787</v>
      </c>
      <c r="W1115" t="s">
        <v>117</v>
      </c>
      <c r="X1115">
        <v>1</v>
      </c>
      <c r="Y1115">
        <v>0</v>
      </c>
      <c r="Z1115">
        <v>0</v>
      </c>
      <c r="AA1115">
        <v>0</v>
      </c>
      <c r="AB1115">
        <v>0</v>
      </c>
      <c r="AC1115" t="s">
        <v>47</v>
      </c>
      <c r="AD1115" t="str">
        <f>+VLOOKUP(T1115,items!$A$2:$D$1255,4,0)</f>
        <v>MUEBLES</v>
      </c>
      <c r="AE1115">
        <f>+VLOOKUP(T1115,Tabla1[],5,0)</f>
        <v>0</v>
      </c>
      <c r="AF1115">
        <f t="shared" si="17"/>
        <v>8</v>
      </c>
    </row>
    <row r="1116" spans="1:32" x14ac:dyDescent="0.25">
      <c r="A1116">
        <v>94400</v>
      </c>
      <c r="B1116" t="s">
        <v>1003</v>
      </c>
      <c r="C1116" t="s">
        <v>1065</v>
      </c>
      <c r="D1116">
        <v>0</v>
      </c>
      <c r="F1116" t="s">
        <v>206</v>
      </c>
      <c r="G1116" t="s">
        <v>657</v>
      </c>
      <c r="H1116" t="s">
        <v>2781</v>
      </c>
      <c r="I1116" t="s">
        <v>37</v>
      </c>
      <c r="J1116" t="s">
        <v>37</v>
      </c>
      <c r="K1116" t="s">
        <v>2782</v>
      </c>
      <c r="L1116" t="s">
        <v>2783</v>
      </c>
      <c r="M1116" t="s">
        <v>836</v>
      </c>
      <c r="N1116" t="s">
        <v>836</v>
      </c>
      <c r="O1116" t="s">
        <v>410</v>
      </c>
      <c r="P1116" t="s">
        <v>805</v>
      </c>
      <c r="Q1116" t="s">
        <v>565</v>
      </c>
      <c r="R1116" t="s">
        <v>63</v>
      </c>
      <c r="S1116" t="s">
        <v>44</v>
      </c>
      <c r="T1116" t="s">
        <v>2788</v>
      </c>
      <c r="U1116" t="s">
        <v>2789</v>
      </c>
      <c r="W1116" t="s">
        <v>117</v>
      </c>
      <c r="X1116">
        <v>1</v>
      </c>
      <c r="Y1116">
        <v>0</v>
      </c>
      <c r="Z1116">
        <v>0</v>
      </c>
      <c r="AA1116">
        <v>0</v>
      </c>
      <c r="AB1116">
        <v>0</v>
      </c>
      <c r="AC1116" t="s">
        <v>47</v>
      </c>
      <c r="AD1116">
        <f>+VLOOKUP(T1116,items!$A$2:$D$1255,4,0)</f>
        <v>0</v>
      </c>
      <c r="AE1116">
        <f>+VLOOKUP(T1116,Tabla1[],5,0)</f>
        <v>0</v>
      </c>
      <c r="AF1116">
        <f t="shared" si="17"/>
        <v>8</v>
      </c>
    </row>
    <row r="1117" spans="1:32" x14ac:dyDescent="0.25">
      <c r="A1117">
        <v>94400</v>
      </c>
      <c r="B1117" t="s">
        <v>1003</v>
      </c>
      <c r="C1117" t="s">
        <v>1065</v>
      </c>
      <c r="D1117">
        <v>0</v>
      </c>
      <c r="F1117" t="s">
        <v>206</v>
      </c>
      <c r="G1117" t="s">
        <v>657</v>
      </c>
      <c r="H1117" t="s">
        <v>2781</v>
      </c>
      <c r="I1117" t="s">
        <v>37</v>
      </c>
      <c r="J1117" t="s">
        <v>37</v>
      </c>
      <c r="K1117" t="s">
        <v>2782</v>
      </c>
      <c r="L1117" t="s">
        <v>2783</v>
      </c>
      <c r="M1117" t="s">
        <v>836</v>
      </c>
      <c r="N1117" t="s">
        <v>836</v>
      </c>
      <c r="O1117" t="s">
        <v>410</v>
      </c>
      <c r="P1117" t="s">
        <v>805</v>
      </c>
      <c r="Q1117" t="s">
        <v>565</v>
      </c>
      <c r="R1117" t="s">
        <v>63</v>
      </c>
      <c r="S1117" t="s">
        <v>44</v>
      </c>
      <c r="T1117" t="s">
        <v>1880</v>
      </c>
      <c r="U1117" t="s">
        <v>1881</v>
      </c>
      <c r="W1117" t="s">
        <v>117</v>
      </c>
      <c r="X1117">
        <v>1</v>
      </c>
      <c r="Y1117">
        <v>0</v>
      </c>
      <c r="Z1117">
        <v>0</v>
      </c>
      <c r="AA1117">
        <v>0</v>
      </c>
      <c r="AB1117">
        <v>0</v>
      </c>
      <c r="AC1117" t="s">
        <v>47</v>
      </c>
      <c r="AD1117" t="str">
        <f>+VLOOKUP(T1117,items!$A$2:$D$1255,4,0)</f>
        <v>MUEBLES</v>
      </c>
      <c r="AE1117">
        <f>+VLOOKUP(T1117,Tabla1[],5,0)</f>
        <v>0</v>
      </c>
      <c r="AF1117">
        <f t="shared" si="17"/>
        <v>8</v>
      </c>
    </row>
    <row r="1118" spans="1:32" x14ac:dyDescent="0.25">
      <c r="A1118">
        <v>94400</v>
      </c>
      <c r="B1118" t="s">
        <v>1003</v>
      </c>
      <c r="C1118" t="s">
        <v>1065</v>
      </c>
      <c r="D1118">
        <v>0</v>
      </c>
      <c r="F1118" t="s">
        <v>206</v>
      </c>
      <c r="G1118" t="s">
        <v>657</v>
      </c>
      <c r="H1118" t="s">
        <v>2781</v>
      </c>
      <c r="I1118" t="s">
        <v>37</v>
      </c>
      <c r="J1118" t="s">
        <v>37</v>
      </c>
      <c r="K1118" t="s">
        <v>2782</v>
      </c>
      <c r="L1118" t="s">
        <v>2783</v>
      </c>
      <c r="M1118" t="s">
        <v>836</v>
      </c>
      <c r="N1118" t="s">
        <v>836</v>
      </c>
      <c r="O1118" t="s">
        <v>410</v>
      </c>
      <c r="P1118" t="s">
        <v>805</v>
      </c>
      <c r="Q1118" t="s">
        <v>565</v>
      </c>
      <c r="R1118" t="s">
        <v>63</v>
      </c>
      <c r="S1118" t="s">
        <v>44</v>
      </c>
      <c r="T1118" t="s">
        <v>2790</v>
      </c>
      <c r="U1118" t="s">
        <v>2791</v>
      </c>
      <c r="W1118" t="s">
        <v>117</v>
      </c>
      <c r="X1118">
        <v>1</v>
      </c>
      <c r="Y1118">
        <v>0</v>
      </c>
      <c r="Z1118">
        <v>0</v>
      </c>
      <c r="AA1118">
        <v>0</v>
      </c>
      <c r="AB1118">
        <v>0</v>
      </c>
      <c r="AC1118" t="s">
        <v>47</v>
      </c>
      <c r="AD1118" t="str">
        <f>+VLOOKUP(T1118,items!$A$2:$D$1255,4,0)</f>
        <v>MUEBLES</v>
      </c>
      <c r="AE1118">
        <f>+VLOOKUP(T1118,Tabla1[],5,0)</f>
        <v>0</v>
      </c>
      <c r="AF1118">
        <f t="shared" si="17"/>
        <v>8</v>
      </c>
    </row>
    <row r="1119" spans="1:32" x14ac:dyDescent="0.25">
      <c r="A1119">
        <v>94400</v>
      </c>
      <c r="B1119" t="s">
        <v>1003</v>
      </c>
      <c r="C1119" t="s">
        <v>1065</v>
      </c>
      <c r="D1119">
        <v>0</v>
      </c>
      <c r="F1119" t="s">
        <v>206</v>
      </c>
      <c r="G1119" t="s">
        <v>657</v>
      </c>
      <c r="H1119" t="s">
        <v>2781</v>
      </c>
      <c r="I1119" t="s">
        <v>37</v>
      </c>
      <c r="J1119" t="s">
        <v>37</v>
      </c>
      <c r="K1119" t="s">
        <v>2782</v>
      </c>
      <c r="L1119" t="s">
        <v>2783</v>
      </c>
      <c r="M1119" t="s">
        <v>836</v>
      </c>
      <c r="N1119" t="s">
        <v>836</v>
      </c>
      <c r="O1119" t="s">
        <v>410</v>
      </c>
      <c r="P1119" t="s">
        <v>805</v>
      </c>
      <c r="Q1119" t="s">
        <v>565</v>
      </c>
      <c r="R1119" t="s">
        <v>63</v>
      </c>
      <c r="S1119" t="s">
        <v>44</v>
      </c>
      <c r="T1119" t="s">
        <v>2792</v>
      </c>
      <c r="U1119" t="s">
        <v>2793</v>
      </c>
      <c r="W1119" t="s">
        <v>114</v>
      </c>
      <c r="X1119">
        <v>1</v>
      </c>
      <c r="Y1119">
        <v>0</v>
      </c>
      <c r="Z1119">
        <v>0</v>
      </c>
      <c r="AA1119">
        <v>0</v>
      </c>
      <c r="AB1119">
        <v>0</v>
      </c>
      <c r="AC1119" t="s">
        <v>47</v>
      </c>
      <c r="AD1119" t="str">
        <f>+VLOOKUP(T1119,items!$A$2:$D$1255,4,0)</f>
        <v>MUEBLES</v>
      </c>
      <c r="AE1119">
        <f>+VLOOKUP(T1119,Tabla1[],5,0)</f>
        <v>0</v>
      </c>
      <c r="AF1119">
        <f t="shared" si="17"/>
        <v>8</v>
      </c>
    </row>
    <row r="1120" spans="1:32" x14ac:dyDescent="0.25">
      <c r="A1120">
        <v>94400</v>
      </c>
      <c r="B1120" t="s">
        <v>1003</v>
      </c>
      <c r="C1120" t="s">
        <v>1065</v>
      </c>
      <c r="D1120">
        <v>0</v>
      </c>
      <c r="F1120" t="s">
        <v>206</v>
      </c>
      <c r="G1120" t="s">
        <v>657</v>
      </c>
      <c r="H1120" t="s">
        <v>2781</v>
      </c>
      <c r="I1120" t="s">
        <v>37</v>
      </c>
      <c r="J1120" t="s">
        <v>37</v>
      </c>
      <c r="K1120" t="s">
        <v>2782</v>
      </c>
      <c r="L1120" t="s">
        <v>2783</v>
      </c>
      <c r="M1120" t="s">
        <v>836</v>
      </c>
      <c r="N1120" t="s">
        <v>836</v>
      </c>
      <c r="O1120" t="s">
        <v>410</v>
      </c>
      <c r="P1120" t="s">
        <v>805</v>
      </c>
      <c r="Q1120" t="s">
        <v>565</v>
      </c>
      <c r="R1120" t="s">
        <v>63</v>
      </c>
      <c r="S1120" t="s">
        <v>44</v>
      </c>
      <c r="T1120" t="s">
        <v>2794</v>
      </c>
      <c r="U1120" t="s">
        <v>2795</v>
      </c>
      <c r="X1120">
        <v>1</v>
      </c>
      <c r="Y1120">
        <v>0</v>
      </c>
      <c r="Z1120">
        <v>0</v>
      </c>
      <c r="AA1120">
        <v>0</v>
      </c>
      <c r="AB1120">
        <v>0</v>
      </c>
      <c r="AC1120" t="s">
        <v>47</v>
      </c>
      <c r="AD1120" t="str">
        <f>+VLOOKUP(T1120,items!$A$2:$D$1255,4,0)</f>
        <v>MUEBLES</v>
      </c>
      <c r="AE1120">
        <f>+VLOOKUP(T1120,Tabla1[],5,0)</f>
        <v>0</v>
      </c>
      <c r="AF1120">
        <f t="shared" si="17"/>
        <v>8</v>
      </c>
    </row>
    <row r="1121" spans="1:32" x14ac:dyDescent="0.25">
      <c r="A1121">
        <v>94401</v>
      </c>
      <c r="B1121" t="s">
        <v>2796</v>
      </c>
      <c r="C1121" t="s">
        <v>75</v>
      </c>
      <c r="D1121">
        <v>0</v>
      </c>
      <c r="F1121" t="s">
        <v>206</v>
      </c>
      <c r="G1121" t="s">
        <v>805</v>
      </c>
      <c r="H1121" t="s">
        <v>2797</v>
      </c>
      <c r="I1121" t="s">
        <v>37</v>
      </c>
      <c r="J1121" t="s">
        <v>2798</v>
      </c>
      <c r="K1121" t="s">
        <v>2799</v>
      </c>
      <c r="L1121" t="s">
        <v>2800</v>
      </c>
      <c r="M1121" t="s">
        <v>916</v>
      </c>
      <c r="N1121" t="s">
        <v>916</v>
      </c>
      <c r="O1121" t="s">
        <v>120</v>
      </c>
      <c r="P1121" t="s">
        <v>2801</v>
      </c>
      <c r="Q1121" t="s">
        <v>2802</v>
      </c>
      <c r="R1121" t="s">
        <v>63</v>
      </c>
      <c r="S1121" t="s">
        <v>108</v>
      </c>
      <c r="T1121" t="s">
        <v>2803</v>
      </c>
      <c r="U1121" t="s">
        <v>2804</v>
      </c>
      <c r="X1121">
        <v>24</v>
      </c>
      <c r="Y1121">
        <v>0</v>
      </c>
      <c r="Z1121">
        <v>0</v>
      </c>
      <c r="AA1121">
        <v>0</v>
      </c>
      <c r="AB1121">
        <v>11520</v>
      </c>
      <c r="AC1121" t="s">
        <v>47</v>
      </c>
      <c r="AD1121">
        <f>+VLOOKUP(T1121,items!$A$2:$D$1255,4,0)</f>
        <v>0</v>
      </c>
      <c r="AE1121">
        <f>+VLOOKUP(T1121,Tabla1[],5,0)</f>
        <v>0</v>
      </c>
      <c r="AF1121">
        <f t="shared" si="17"/>
        <v>11</v>
      </c>
    </row>
    <row r="1122" spans="1:32" x14ac:dyDescent="0.25">
      <c r="A1122">
        <v>94401</v>
      </c>
      <c r="B1122" t="s">
        <v>2796</v>
      </c>
      <c r="C1122" t="s">
        <v>75</v>
      </c>
      <c r="D1122">
        <v>0</v>
      </c>
      <c r="F1122" t="s">
        <v>206</v>
      </c>
      <c r="G1122" t="s">
        <v>805</v>
      </c>
      <c r="H1122" t="s">
        <v>2797</v>
      </c>
      <c r="I1122" t="s">
        <v>37</v>
      </c>
      <c r="J1122" t="s">
        <v>2798</v>
      </c>
      <c r="K1122" t="s">
        <v>2799</v>
      </c>
      <c r="L1122" t="s">
        <v>2800</v>
      </c>
      <c r="M1122" t="s">
        <v>916</v>
      </c>
      <c r="N1122" t="s">
        <v>916</v>
      </c>
      <c r="O1122" t="s">
        <v>120</v>
      </c>
      <c r="P1122" t="s">
        <v>2801</v>
      </c>
      <c r="Q1122" t="s">
        <v>2802</v>
      </c>
      <c r="R1122" t="s">
        <v>63</v>
      </c>
      <c r="S1122" t="s">
        <v>108</v>
      </c>
      <c r="T1122" t="s">
        <v>2336</v>
      </c>
      <c r="U1122" t="s">
        <v>2337</v>
      </c>
      <c r="X1122">
        <v>3</v>
      </c>
      <c r="Y1122">
        <v>0</v>
      </c>
      <c r="Z1122">
        <v>0</v>
      </c>
      <c r="AA1122">
        <v>0</v>
      </c>
      <c r="AB1122">
        <v>174000</v>
      </c>
      <c r="AC1122" t="s">
        <v>47</v>
      </c>
      <c r="AD1122">
        <f>+VLOOKUP(T1122,items!$A$2:$D$1255,4,0)</f>
        <v>0</v>
      </c>
      <c r="AE1122">
        <f>+VLOOKUP(T1122,Tabla1[],5,0)</f>
        <v>0</v>
      </c>
      <c r="AF1122">
        <f t="shared" si="17"/>
        <v>11</v>
      </c>
    </row>
    <row r="1123" spans="1:32" x14ac:dyDescent="0.25">
      <c r="A1123">
        <v>94401</v>
      </c>
      <c r="B1123" t="s">
        <v>2796</v>
      </c>
      <c r="C1123" t="s">
        <v>75</v>
      </c>
      <c r="D1123">
        <v>0</v>
      </c>
      <c r="F1123" t="s">
        <v>206</v>
      </c>
      <c r="G1123" t="s">
        <v>805</v>
      </c>
      <c r="H1123" t="s">
        <v>2797</v>
      </c>
      <c r="I1123" t="s">
        <v>37</v>
      </c>
      <c r="J1123" t="s">
        <v>2798</v>
      </c>
      <c r="K1123" t="s">
        <v>2799</v>
      </c>
      <c r="L1123" t="s">
        <v>2800</v>
      </c>
      <c r="M1123" t="s">
        <v>916</v>
      </c>
      <c r="N1123" t="s">
        <v>916</v>
      </c>
      <c r="O1123" t="s">
        <v>120</v>
      </c>
      <c r="P1123" t="s">
        <v>2801</v>
      </c>
      <c r="Q1123" t="s">
        <v>2802</v>
      </c>
      <c r="R1123" t="s">
        <v>63</v>
      </c>
      <c r="S1123" t="s">
        <v>108</v>
      </c>
      <c r="T1123" t="s">
        <v>429</v>
      </c>
      <c r="U1123" t="s">
        <v>430</v>
      </c>
      <c r="X1123">
        <v>6</v>
      </c>
      <c r="Y1123">
        <v>0</v>
      </c>
      <c r="Z1123">
        <v>0</v>
      </c>
      <c r="AA1123">
        <v>0</v>
      </c>
      <c r="AB1123">
        <v>1103112</v>
      </c>
      <c r="AC1123" t="s">
        <v>47</v>
      </c>
      <c r="AD1123">
        <f>+VLOOKUP(T1123,items!$A$2:$D$1255,4,0)</f>
        <v>0</v>
      </c>
      <c r="AE1123">
        <f>+VLOOKUP(T1123,Tabla1[],5,0)</f>
        <v>0</v>
      </c>
      <c r="AF1123">
        <f t="shared" si="17"/>
        <v>11</v>
      </c>
    </row>
    <row r="1124" spans="1:32" x14ac:dyDescent="0.25">
      <c r="A1124">
        <v>94401</v>
      </c>
      <c r="B1124" t="s">
        <v>2796</v>
      </c>
      <c r="C1124" t="s">
        <v>75</v>
      </c>
      <c r="D1124">
        <v>0</v>
      </c>
      <c r="F1124" t="s">
        <v>206</v>
      </c>
      <c r="G1124" t="s">
        <v>805</v>
      </c>
      <c r="H1124" t="s">
        <v>2797</v>
      </c>
      <c r="I1124" t="s">
        <v>37</v>
      </c>
      <c r="J1124" t="s">
        <v>2798</v>
      </c>
      <c r="K1124" t="s">
        <v>2799</v>
      </c>
      <c r="L1124" t="s">
        <v>2800</v>
      </c>
      <c r="M1124" t="s">
        <v>916</v>
      </c>
      <c r="N1124" t="s">
        <v>916</v>
      </c>
      <c r="O1124" t="s">
        <v>120</v>
      </c>
      <c r="P1124" t="s">
        <v>2801</v>
      </c>
      <c r="Q1124" t="s">
        <v>2802</v>
      </c>
      <c r="R1124" t="s">
        <v>63</v>
      </c>
      <c r="S1124" t="s">
        <v>108</v>
      </c>
      <c r="T1124" t="s">
        <v>2055</v>
      </c>
      <c r="U1124" t="s">
        <v>2056</v>
      </c>
      <c r="X1124">
        <v>4</v>
      </c>
      <c r="Y1124">
        <v>0</v>
      </c>
      <c r="Z1124">
        <v>0</v>
      </c>
      <c r="AA1124">
        <v>0</v>
      </c>
      <c r="AB1124">
        <v>72800</v>
      </c>
      <c r="AC1124" t="s">
        <v>47</v>
      </c>
      <c r="AD1124">
        <f>+VLOOKUP(T1124,items!$A$2:$D$1255,4,0)</f>
        <v>0</v>
      </c>
      <c r="AE1124">
        <f>+VLOOKUP(T1124,Tabla1[],5,0)</f>
        <v>0</v>
      </c>
      <c r="AF1124">
        <f t="shared" si="17"/>
        <v>11</v>
      </c>
    </row>
    <row r="1125" spans="1:32" x14ac:dyDescent="0.25">
      <c r="A1125">
        <v>94401</v>
      </c>
      <c r="B1125" t="s">
        <v>2796</v>
      </c>
      <c r="C1125" t="s">
        <v>75</v>
      </c>
      <c r="D1125">
        <v>0</v>
      </c>
      <c r="F1125" t="s">
        <v>206</v>
      </c>
      <c r="G1125" t="s">
        <v>805</v>
      </c>
      <c r="H1125" t="s">
        <v>2797</v>
      </c>
      <c r="I1125" t="s">
        <v>37</v>
      </c>
      <c r="J1125" t="s">
        <v>2798</v>
      </c>
      <c r="K1125" t="s">
        <v>2799</v>
      </c>
      <c r="L1125" t="s">
        <v>2800</v>
      </c>
      <c r="M1125" t="s">
        <v>916</v>
      </c>
      <c r="N1125" t="s">
        <v>916</v>
      </c>
      <c r="O1125" t="s">
        <v>120</v>
      </c>
      <c r="P1125" t="s">
        <v>2801</v>
      </c>
      <c r="Q1125" t="s">
        <v>2802</v>
      </c>
      <c r="R1125" t="s">
        <v>63</v>
      </c>
      <c r="S1125" t="s">
        <v>108</v>
      </c>
      <c r="T1125" t="s">
        <v>2805</v>
      </c>
      <c r="U1125" t="s">
        <v>2806</v>
      </c>
      <c r="X1125">
        <v>24</v>
      </c>
      <c r="Y1125">
        <v>0</v>
      </c>
      <c r="Z1125">
        <v>0</v>
      </c>
      <c r="AA1125">
        <v>0</v>
      </c>
      <c r="AB1125">
        <v>5280</v>
      </c>
      <c r="AC1125" t="s">
        <v>47</v>
      </c>
      <c r="AD1125">
        <f>+VLOOKUP(T1125,items!$A$2:$D$1255,4,0)</f>
        <v>0</v>
      </c>
      <c r="AE1125">
        <f>+VLOOKUP(T1125,Tabla1[],5,0)</f>
        <v>0</v>
      </c>
      <c r="AF1125">
        <f t="shared" si="17"/>
        <v>11</v>
      </c>
    </row>
    <row r="1126" spans="1:32" x14ac:dyDescent="0.25">
      <c r="A1126">
        <v>94401</v>
      </c>
      <c r="B1126" t="s">
        <v>2796</v>
      </c>
      <c r="C1126" t="s">
        <v>75</v>
      </c>
      <c r="D1126">
        <v>0</v>
      </c>
      <c r="F1126" t="s">
        <v>206</v>
      </c>
      <c r="G1126" t="s">
        <v>805</v>
      </c>
      <c r="H1126" t="s">
        <v>2797</v>
      </c>
      <c r="I1126" t="s">
        <v>37</v>
      </c>
      <c r="J1126" t="s">
        <v>2798</v>
      </c>
      <c r="K1126" t="s">
        <v>2799</v>
      </c>
      <c r="L1126" t="s">
        <v>2800</v>
      </c>
      <c r="M1126" t="s">
        <v>916</v>
      </c>
      <c r="N1126" t="s">
        <v>916</v>
      </c>
      <c r="O1126" t="s">
        <v>120</v>
      </c>
      <c r="P1126" t="s">
        <v>2801</v>
      </c>
      <c r="Q1126" t="s">
        <v>2802</v>
      </c>
      <c r="R1126" t="s">
        <v>63</v>
      </c>
      <c r="S1126" t="s">
        <v>108</v>
      </c>
      <c r="T1126" t="s">
        <v>94</v>
      </c>
      <c r="U1126" t="s">
        <v>95</v>
      </c>
      <c r="X1126">
        <v>1</v>
      </c>
      <c r="Y1126">
        <v>0</v>
      </c>
      <c r="Z1126">
        <v>0</v>
      </c>
      <c r="AA1126">
        <v>0</v>
      </c>
      <c r="AB1126">
        <v>3200000</v>
      </c>
      <c r="AC1126" t="s">
        <v>47</v>
      </c>
      <c r="AD1126" t="e">
        <f>+VLOOKUP(T1126,items!$A$2:$D$1255,4,0)</f>
        <v>#N/A</v>
      </c>
      <c r="AE1126" t="e">
        <f>+VLOOKUP(T1126,Tabla1[],5,0)</f>
        <v>#N/A</v>
      </c>
      <c r="AF1126">
        <f t="shared" si="17"/>
        <v>11</v>
      </c>
    </row>
    <row r="1127" spans="1:32" x14ac:dyDescent="0.25">
      <c r="A1127">
        <v>94406</v>
      </c>
      <c r="B1127" t="s">
        <v>2807</v>
      </c>
      <c r="C1127" t="s">
        <v>75</v>
      </c>
      <c r="D1127">
        <v>0</v>
      </c>
      <c r="F1127" t="s">
        <v>206</v>
      </c>
      <c r="G1127" t="s">
        <v>206</v>
      </c>
      <c r="H1127" t="s">
        <v>2808</v>
      </c>
      <c r="I1127" t="s">
        <v>37</v>
      </c>
      <c r="J1127" t="s">
        <v>2809</v>
      </c>
      <c r="K1127" t="s">
        <v>2810</v>
      </c>
      <c r="L1127" t="s">
        <v>37</v>
      </c>
      <c r="M1127" t="s">
        <v>357</v>
      </c>
      <c r="N1127" t="s">
        <v>357</v>
      </c>
      <c r="O1127" t="s">
        <v>324</v>
      </c>
      <c r="P1127" t="s">
        <v>658</v>
      </c>
      <c r="Q1127" t="s">
        <v>658</v>
      </c>
      <c r="R1127" t="s">
        <v>43</v>
      </c>
      <c r="S1127" t="s">
        <v>164</v>
      </c>
      <c r="T1127" t="s">
        <v>1506</v>
      </c>
      <c r="U1127" t="s">
        <v>702</v>
      </c>
      <c r="X1127">
        <v>35.5</v>
      </c>
      <c r="Y1127">
        <v>0</v>
      </c>
      <c r="Z1127">
        <v>0</v>
      </c>
      <c r="AA1127">
        <v>0</v>
      </c>
      <c r="AB1127">
        <v>1867300</v>
      </c>
      <c r="AC1127" t="s">
        <v>47</v>
      </c>
      <c r="AD1127">
        <f>+VLOOKUP(T1127,items!$A$2:$D$1255,4,0)</f>
        <v>0</v>
      </c>
      <c r="AE1127">
        <f>+VLOOKUP(T1127,Tabla1[],5,0)</f>
        <v>0</v>
      </c>
      <c r="AF1127">
        <f t="shared" si="17"/>
        <v>6</v>
      </c>
    </row>
    <row r="1128" spans="1:32" x14ac:dyDescent="0.25">
      <c r="A1128">
        <v>94409</v>
      </c>
      <c r="B1128" t="s">
        <v>2811</v>
      </c>
      <c r="C1128" t="s">
        <v>33</v>
      </c>
      <c r="D1128">
        <v>0</v>
      </c>
      <c r="F1128" t="s">
        <v>206</v>
      </c>
      <c r="G1128" t="s">
        <v>658</v>
      </c>
      <c r="H1128" t="s">
        <v>2812</v>
      </c>
      <c r="I1128" t="s">
        <v>2813</v>
      </c>
      <c r="J1128" t="s">
        <v>2814</v>
      </c>
      <c r="K1128" t="s">
        <v>2815</v>
      </c>
      <c r="L1128" t="s">
        <v>37</v>
      </c>
      <c r="M1128" t="s">
        <v>893</v>
      </c>
      <c r="N1128" t="s">
        <v>364</v>
      </c>
      <c r="O1128" t="s">
        <v>1204</v>
      </c>
      <c r="P1128" t="s">
        <v>1930</v>
      </c>
      <c r="Q1128" t="s">
        <v>1930</v>
      </c>
      <c r="R1128" t="s">
        <v>43</v>
      </c>
      <c r="S1128" t="s">
        <v>164</v>
      </c>
      <c r="T1128" t="s">
        <v>2816</v>
      </c>
      <c r="U1128" t="s">
        <v>2817</v>
      </c>
      <c r="V1128" t="s">
        <v>1268</v>
      </c>
      <c r="W1128" t="s">
        <v>1095</v>
      </c>
      <c r="X1128">
        <v>2</v>
      </c>
      <c r="Y1128">
        <v>3000</v>
      </c>
      <c r="Z1128">
        <v>2500</v>
      </c>
      <c r="AA1128">
        <v>0</v>
      </c>
      <c r="AB1128">
        <v>2879280</v>
      </c>
      <c r="AC1128" t="s">
        <v>47</v>
      </c>
      <c r="AD1128" t="str">
        <f>+VLOOKUP(T1128,items!$A$2:$D$1255,4,0)</f>
        <v>BANETA</v>
      </c>
      <c r="AE1128" t="str">
        <f>+VLOOKUP(T1128,Tabla1[],5,0)</f>
        <v>GUILLOTINA</v>
      </c>
      <c r="AF1128">
        <f t="shared" si="17"/>
        <v>7</v>
      </c>
    </row>
    <row r="1129" spans="1:32" x14ac:dyDescent="0.25">
      <c r="A1129">
        <v>94409</v>
      </c>
      <c r="B1129" t="s">
        <v>2811</v>
      </c>
      <c r="C1129" t="s">
        <v>33</v>
      </c>
      <c r="D1129">
        <v>0</v>
      </c>
      <c r="F1129" t="s">
        <v>206</v>
      </c>
      <c r="G1129" t="s">
        <v>658</v>
      </c>
      <c r="H1129" t="s">
        <v>2812</v>
      </c>
      <c r="I1129" t="s">
        <v>2813</v>
      </c>
      <c r="J1129" t="s">
        <v>2814</v>
      </c>
      <c r="K1129" t="s">
        <v>2815</v>
      </c>
      <c r="L1129" t="s">
        <v>37</v>
      </c>
      <c r="M1129" t="s">
        <v>893</v>
      </c>
      <c r="N1129" t="s">
        <v>364</v>
      </c>
      <c r="O1129" t="s">
        <v>1204</v>
      </c>
      <c r="P1129" t="s">
        <v>1930</v>
      </c>
      <c r="Q1129" t="s">
        <v>1930</v>
      </c>
      <c r="R1129" t="s">
        <v>43</v>
      </c>
      <c r="S1129" t="s">
        <v>164</v>
      </c>
      <c r="T1129" t="s">
        <v>2816</v>
      </c>
      <c r="U1129" t="s">
        <v>2817</v>
      </c>
      <c r="V1129" t="s">
        <v>1268</v>
      </c>
      <c r="W1129" t="s">
        <v>1095</v>
      </c>
      <c r="X1129">
        <v>1</v>
      </c>
      <c r="Y1129">
        <v>3800</v>
      </c>
      <c r="Z1129">
        <v>1000</v>
      </c>
      <c r="AA1129">
        <v>0</v>
      </c>
      <c r="AB1129">
        <v>1069500</v>
      </c>
      <c r="AC1129" t="s">
        <v>47</v>
      </c>
      <c r="AD1129" t="str">
        <f>+VLOOKUP(T1129,items!$A$2:$D$1255,4,0)</f>
        <v>BANETA</v>
      </c>
      <c r="AE1129" t="str">
        <f>+VLOOKUP(T1129,Tabla1[],5,0)</f>
        <v>GUILLOTINA</v>
      </c>
      <c r="AF1129">
        <f t="shared" si="17"/>
        <v>7</v>
      </c>
    </row>
    <row r="1130" spans="1:32" x14ac:dyDescent="0.25">
      <c r="A1130">
        <v>94412</v>
      </c>
      <c r="B1130" t="s">
        <v>2818</v>
      </c>
      <c r="C1130" t="s">
        <v>1065</v>
      </c>
      <c r="D1130">
        <v>0</v>
      </c>
      <c r="F1130" t="s">
        <v>206</v>
      </c>
      <c r="G1130" t="s">
        <v>206</v>
      </c>
      <c r="H1130" t="s">
        <v>2819</v>
      </c>
      <c r="I1130" t="s">
        <v>37</v>
      </c>
      <c r="J1130" t="s">
        <v>37</v>
      </c>
      <c r="K1130" t="s">
        <v>2820</v>
      </c>
      <c r="L1130" t="s">
        <v>37</v>
      </c>
      <c r="M1130" t="s">
        <v>357</v>
      </c>
      <c r="N1130" t="s">
        <v>357</v>
      </c>
      <c r="O1130" t="s">
        <v>223</v>
      </c>
      <c r="P1130" t="s">
        <v>461</v>
      </c>
      <c r="Q1130" t="s">
        <v>461</v>
      </c>
      <c r="R1130" t="s">
        <v>127</v>
      </c>
      <c r="S1130" t="s">
        <v>44</v>
      </c>
      <c r="T1130" t="s">
        <v>1232</v>
      </c>
      <c r="U1130" t="s">
        <v>1233</v>
      </c>
      <c r="X1130">
        <v>1</v>
      </c>
      <c r="Y1130">
        <v>0</v>
      </c>
      <c r="Z1130">
        <v>0</v>
      </c>
      <c r="AA1130">
        <v>0</v>
      </c>
      <c r="AB1130">
        <v>198000</v>
      </c>
      <c r="AC1130" t="s">
        <v>47</v>
      </c>
      <c r="AD1130">
        <f>+VLOOKUP(T1130,items!$A$2:$D$1255,4,0)</f>
        <v>0</v>
      </c>
      <c r="AE1130">
        <f>+VLOOKUP(T1130,Tabla1[],5,0)</f>
        <v>0</v>
      </c>
      <c r="AF1130">
        <f t="shared" si="17"/>
        <v>6</v>
      </c>
    </row>
    <row r="1131" spans="1:32" x14ac:dyDescent="0.25">
      <c r="A1131">
        <v>94417</v>
      </c>
      <c r="B1131" t="s">
        <v>2821</v>
      </c>
      <c r="C1131" t="s">
        <v>33</v>
      </c>
      <c r="D1131">
        <v>0</v>
      </c>
      <c r="F1131" t="s">
        <v>206</v>
      </c>
      <c r="G1131" t="s">
        <v>207</v>
      </c>
      <c r="H1131" t="s">
        <v>2822</v>
      </c>
      <c r="I1131" t="s">
        <v>37</v>
      </c>
      <c r="J1131" t="s">
        <v>37</v>
      </c>
      <c r="K1131" t="s">
        <v>2823</v>
      </c>
      <c r="L1131" t="s">
        <v>2824</v>
      </c>
      <c r="M1131" t="s">
        <v>461</v>
      </c>
      <c r="N1131" t="s">
        <v>461</v>
      </c>
      <c r="O1131" t="s">
        <v>1008</v>
      </c>
      <c r="P1131" t="s">
        <v>711</v>
      </c>
      <c r="Q1131" t="s">
        <v>366</v>
      </c>
      <c r="R1131" t="s">
        <v>63</v>
      </c>
      <c r="S1131" t="s">
        <v>88</v>
      </c>
      <c r="T1131" t="s">
        <v>2825</v>
      </c>
      <c r="U1131" t="s">
        <v>2826</v>
      </c>
      <c r="X1131">
        <v>1</v>
      </c>
      <c r="Y1131">
        <v>0</v>
      </c>
      <c r="Z1131">
        <v>0</v>
      </c>
      <c r="AA1131">
        <v>0</v>
      </c>
      <c r="AB1131">
        <v>2753532</v>
      </c>
      <c r="AC1131" t="s">
        <v>47</v>
      </c>
      <c r="AD1131" t="str">
        <f>+VLOOKUP(T1131,items!$A$2:$D$1255,4,0)</f>
        <v>MUEBLES</v>
      </c>
      <c r="AE1131">
        <f>+VLOOKUP(T1131,Tabla1[],5,0)</f>
        <v>0</v>
      </c>
      <c r="AF1131">
        <f t="shared" si="17"/>
        <v>7</v>
      </c>
    </row>
    <row r="1132" spans="1:32" x14ac:dyDescent="0.25">
      <c r="A1132">
        <v>94423</v>
      </c>
      <c r="B1132" t="s">
        <v>2827</v>
      </c>
      <c r="C1132" t="s">
        <v>33</v>
      </c>
      <c r="D1132">
        <v>0</v>
      </c>
      <c r="F1132" t="s">
        <v>357</v>
      </c>
      <c r="G1132" t="s">
        <v>357</v>
      </c>
      <c r="H1132" t="s">
        <v>2828</v>
      </c>
      <c r="I1132" t="s">
        <v>2829</v>
      </c>
      <c r="J1132" t="s">
        <v>2830</v>
      </c>
      <c r="K1132" t="s">
        <v>2831</v>
      </c>
      <c r="L1132" t="s">
        <v>2832</v>
      </c>
      <c r="M1132" t="s">
        <v>207</v>
      </c>
      <c r="N1132" t="s">
        <v>208</v>
      </c>
      <c r="O1132" t="s">
        <v>324</v>
      </c>
      <c r="P1132" t="s">
        <v>657</v>
      </c>
      <c r="Q1132" t="s">
        <v>1261</v>
      </c>
      <c r="R1132" t="s">
        <v>127</v>
      </c>
      <c r="S1132" t="s">
        <v>108</v>
      </c>
      <c r="T1132" t="s">
        <v>429</v>
      </c>
      <c r="U1132" t="s">
        <v>430</v>
      </c>
      <c r="X1132">
        <v>1</v>
      </c>
      <c r="Y1132">
        <v>0</v>
      </c>
      <c r="Z1132">
        <v>0</v>
      </c>
      <c r="AA1132">
        <v>0</v>
      </c>
      <c r="AB1132">
        <v>183852</v>
      </c>
      <c r="AC1132" t="s">
        <v>47</v>
      </c>
      <c r="AD1132">
        <f>+VLOOKUP(T1132,items!$A$2:$D$1255,4,0)</f>
        <v>0</v>
      </c>
      <c r="AE1132">
        <f>+VLOOKUP(T1132,Tabla1[],5,0)</f>
        <v>0</v>
      </c>
      <c r="AF1132">
        <f t="shared" si="17"/>
        <v>6</v>
      </c>
    </row>
    <row r="1133" spans="1:32" x14ac:dyDescent="0.25">
      <c r="A1133">
        <v>94423</v>
      </c>
      <c r="B1133" t="s">
        <v>2827</v>
      </c>
      <c r="C1133" t="s">
        <v>33</v>
      </c>
      <c r="D1133">
        <v>0</v>
      </c>
      <c r="F1133" t="s">
        <v>357</v>
      </c>
      <c r="G1133" t="s">
        <v>357</v>
      </c>
      <c r="H1133" t="s">
        <v>2828</v>
      </c>
      <c r="I1133" t="s">
        <v>2829</v>
      </c>
      <c r="J1133" t="s">
        <v>2830</v>
      </c>
      <c r="K1133" t="s">
        <v>2831</v>
      </c>
      <c r="L1133" t="s">
        <v>2832</v>
      </c>
      <c r="M1133" t="s">
        <v>207</v>
      </c>
      <c r="N1133" t="s">
        <v>208</v>
      </c>
      <c r="O1133" t="s">
        <v>324</v>
      </c>
      <c r="P1133" t="s">
        <v>657</v>
      </c>
      <c r="Q1133" t="s">
        <v>1261</v>
      </c>
      <c r="R1133" t="s">
        <v>127</v>
      </c>
      <c r="S1133" t="s">
        <v>108</v>
      </c>
      <c r="T1133" t="s">
        <v>347</v>
      </c>
      <c r="U1133" t="s">
        <v>348</v>
      </c>
      <c r="W1133" t="s">
        <v>1095</v>
      </c>
      <c r="X1133">
        <v>1</v>
      </c>
      <c r="Y1133">
        <v>5100</v>
      </c>
      <c r="Z1133">
        <v>0</v>
      </c>
      <c r="AA1133">
        <v>0</v>
      </c>
      <c r="AB1133">
        <v>587104</v>
      </c>
      <c r="AC1133" t="s">
        <v>47</v>
      </c>
      <c r="AD1133">
        <f>+VLOOKUP(T1133,items!$A$2:$D$1255,4,0)</f>
        <v>0</v>
      </c>
      <c r="AE1133">
        <f>+VLOOKUP(T1133,Tabla1[],5,0)</f>
        <v>0</v>
      </c>
      <c r="AF1133">
        <f t="shared" si="17"/>
        <v>6</v>
      </c>
    </row>
    <row r="1134" spans="1:32" x14ac:dyDescent="0.25">
      <c r="A1134">
        <v>94423</v>
      </c>
      <c r="B1134" t="s">
        <v>2827</v>
      </c>
      <c r="C1134" t="s">
        <v>33</v>
      </c>
      <c r="D1134">
        <v>0</v>
      </c>
      <c r="F1134" t="s">
        <v>357</v>
      </c>
      <c r="G1134" t="s">
        <v>357</v>
      </c>
      <c r="H1134" t="s">
        <v>2828</v>
      </c>
      <c r="I1134" t="s">
        <v>2829</v>
      </c>
      <c r="J1134" t="s">
        <v>2830</v>
      </c>
      <c r="K1134" t="s">
        <v>2831</v>
      </c>
      <c r="L1134" t="s">
        <v>2832</v>
      </c>
      <c r="M1134" t="s">
        <v>207</v>
      </c>
      <c r="N1134" t="s">
        <v>208</v>
      </c>
      <c r="O1134" t="s">
        <v>324</v>
      </c>
      <c r="P1134" t="s">
        <v>657</v>
      </c>
      <c r="Q1134" t="s">
        <v>1261</v>
      </c>
      <c r="R1134" t="s">
        <v>127</v>
      </c>
      <c r="S1134" t="s">
        <v>108</v>
      </c>
      <c r="T1134" t="s">
        <v>857</v>
      </c>
      <c r="U1134" t="s">
        <v>858</v>
      </c>
      <c r="V1134" t="s">
        <v>688</v>
      </c>
      <c r="W1134" t="s">
        <v>1095</v>
      </c>
      <c r="X1134">
        <v>1</v>
      </c>
      <c r="Y1134">
        <v>5100</v>
      </c>
      <c r="Z1134">
        <v>0</v>
      </c>
      <c r="AA1134">
        <v>1500</v>
      </c>
      <c r="AB1134">
        <v>4384613</v>
      </c>
      <c r="AC1134" t="s">
        <v>47</v>
      </c>
      <c r="AD1134" t="str">
        <f>+VLOOKUP(T1134,items!$A$2:$D$1255,4,0)</f>
        <v>SOMBRALINA</v>
      </c>
      <c r="AE1134" t="str">
        <f>+VLOOKUP(T1134,Tabla1[],5,0)</f>
        <v>MANUAL</v>
      </c>
      <c r="AF1134">
        <f t="shared" si="17"/>
        <v>6</v>
      </c>
    </row>
    <row r="1135" spans="1:32" x14ac:dyDescent="0.25">
      <c r="A1135">
        <v>94426</v>
      </c>
      <c r="B1135" t="s">
        <v>2833</v>
      </c>
      <c r="C1135" t="s">
        <v>75</v>
      </c>
      <c r="D1135">
        <v>0</v>
      </c>
      <c r="F1135" t="s">
        <v>357</v>
      </c>
      <c r="G1135" t="s">
        <v>410</v>
      </c>
      <c r="H1135" t="s">
        <v>2834</v>
      </c>
      <c r="I1135" t="s">
        <v>37</v>
      </c>
      <c r="J1135" t="s">
        <v>2835</v>
      </c>
      <c r="K1135" t="s">
        <v>2836</v>
      </c>
      <c r="L1135" t="s">
        <v>2837</v>
      </c>
      <c r="M1135" t="s">
        <v>417</v>
      </c>
      <c r="N1135" t="s">
        <v>417</v>
      </c>
      <c r="O1135" t="s">
        <v>1812</v>
      </c>
      <c r="P1135" t="s">
        <v>805</v>
      </c>
      <c r="Q1135" t="s">
        <v>565</v>
      </c>
      <c r="R1135" t="s">
        <v>63</v>
      </c>
      <c r="S1135" t="s">
        <v>108</v>
      </c>
      <c r="T1135" t="s">
        <v>2838</v>
      </c>
      <c r="U1135" t="s">
        <v>2839</v>
      </c>
      <c r="X1135">
        <v>1</v>
      </c>
      <c r="Y1135">
        <v>0</v>
      </c>
      <c r="Z1135">
        <v>0</v>
      </c>
      <c r="AA1135">
        <v>0</v>
      </c>
      <c r="AB1135">
        <v>300000</v>
      </c>
      <c r="AC1135" t="s">
        <v>47</v>
      </c>
      <c r="AD1135" t="e">
        <f>+VLOOKUP(T1135,items!$A$2:$D$1255,4,0)</f>
        <v>#N/A</v>
      </c>
      <c r="AE1135" t="e">
        <f>+VLOOKUP(T1135,Tabla1[],5,0)</f>
        <v>#N/A</v>
      </c>
      <c r="AF1135">
        <f t="shared" si="17"/>
        <v>8</v>
      </c>
    </row>
    <row r="1136" spans="1:32" x14ac:dyDescent="0.25">
      <c r="A1136">
        <v>94427</v>
      </c>
      <c r="B1136" t="s">
        <v>2833</v>
      </c>
      <c r="C1136" t="s">
        <v>75</v>
      </c>
      <c r="D1136">
        <v>0</v>
      </c>
      <c r="F1136" t="s">
        <v>357</v>
      </c>
      <c r="G1136" t="s">
        <v>410</v>
      </c>
      <c r="H1136" t="s">
        <v>2840</v>
      </c>
      <c r="I1136" t="s">
        <v>37</v>
      </c>
      <c r="J1136" t="s">
        <v>2841</v>
      </c>
      <c r="K1136" t="s">
        <v>2842</v>
      </c>
      <c r="L1136" t="s">
        <v>37</v>
      </c>
      <c r="M1136" t="s">
        <v>417</v>
      </c>
      <c r="N1136" t="s">
        <v>417</v>
      </c>
      <c r="O1136" t="s">
        <v>479</v>
      </c>
      <c r="P1136" t="s">
        <v>649</v>
      </c>
      <c r="Q1136" t="s">
        <v>1646</v>
      </c>
      <c r="R1136" t="s">
        <v>43</v>
      </c>
      <c r="S1136" t="s">
        <v>108</v>
      </c>
      <c r="T1136" t="s">
        <v>388</v>
      </c>
      <c r="U1136" t="s">
        <v>389</v>
      </c>
      <c r="X1136">
        <v>14</v>
      </c>
      <c r="Y1136">
        <v>0</v>
      </c>
      <c r="Z1136">
        <v>0</v>
      </c>
      <c r="AA1136">
        <v>0</v>
      </c>
      <c r="AB1136">
        <v>945000</v>
      </c>
      <c r="AC1136" t="s">
        <v>47</v>
      </c>
      <c r="AD1136">
        <f>+VLOOKUP(T1136,items!$A$2:$D$1255,4,0)</f>
        <v>0</v>
      </c>
      <c r="AE1136">
        <f>+VLOOKUP(T1136,Tabla1[],5,0)</f>
        <v>0</v>
      </c>
      <c r="AF1136">
        <f t="shared" si="17"/>
        <v>8</v>
      </c>
    </row>
    <row r="1137" spans="1:34" x14ac:dyDescent="0.25">
      <c r="A1137">
        <v>94429</v>
      </c>
      <c r="B1137" t="s">
        <v>2843</v>
      </c>
      <c r="C1137" t="s">
        <v>33</v>
      </c>
      <c r="D1137">
        <v>0</v>
      </c>
      <c r="F1137" t="s">
        <v>357</v>
      </c>
      <c r="G1137" t="s">
        <v>357</v>
      </c>
      <c r="H1137" t="s">
        <v>2844</v>
      </c>
      <c r="I1137" t="s">
        <v>37</v>
      </c>
      <c r="J1137" t="s">
        <v>2845</v>
      </c>
      <c r="K1137" t="s">
        <v>2846</v>
      </c>
      <c r="L1137" t="s">
        <v>37</v>
      </c>
      <c r="M1137" t="s">
        <v>223</v>
      </c>
      <c r="N1137" t="s">
        <v>223</v>
      </c>
      <c r="O1137" t="s">
        <v>461</v>
      </c>
      <c r="P1137" t="s">
        <v>208</v>
      </c>
      <c r="Q1137" t="s">
        <v>208</v>
      </c>
      <c r="R1137" t="s">
        <v>411</v>
      </c>
      <c r="S1137" t="s">
        <v>164</v>
      </c>
      <c r="T1137" t="s">
        <v>1643</v>
      </c>
      <c r="U1137" t="s">
        <v>1644</v>
      </c>
      <c r="X1137">
        <v>2</v>
      </c>
      <c r="Y1137">
        <v>0</v>
      </c>
      <c r="Z1137">
        <v>0</v>
      </c>
      <c r="AA1137">
        <v>0</v>
      </c>
      <c r="AB1137">
        <v>134454</v>
      </c>
      <c r="AC1137" t="s">
        <v>47</v>
      </c>
      <c r="AD1137">
        <f>+VLOOKUP(T1137,items!$A$2:$D$1255,4,0)</f>
        <v>0</v>
      </c>
      <c r="AE1137">
        <f>+VLOOKUP(T1137,Tabla1[],5,0)</f>
        <v>0</v>
      </c>
      <c r="AF1137">
        <f t="shared" si="17"/>
        <v>6</v>
      </c>
    </row>
    <row r="1138" spans="1:34" x14ac:dyDescent="0.25">
      <c r="A1138">
        <v>94430</v>
      </c>
      <c r="B1138" t="s">
        <v>2847</v>
      </c>
      <c r="C1138" t="s">
        <v>75</v>
      </c>
      <c r="D1138">
        <v>0</v>
      </c>
      <c r="F1138" t="s">
        <v>175</v>
      </c>
      <c r="G1138" t="s">
        <v>357</v>
      </c>
      <c r="H1138" t="s">
        <v>2848</v>
      </c>
      <c r="I1138" t="s">
        <v>37</v>
      </c>
      <c r="J1138" t="s">
        <v>2849</v>
      </c>
      <c r="K1138" t="s">
        <v>2850</v>
      </c>
      <c r="L1138" t="s">
        <v>37</v>
      </c>
      <c r="M1138" t="s">
        <v>207</v>
      </c>
      <c r="N1138" t="s">
        <v>207</v>
      </c>
      <c r="O1138" t="s">
        <v>163</v>
      </c>
      <c r="P1138" t="s">
        <v>2639</v>
      </c>
      <c r="Q1138" t="s">
        <v>2639</v>
      </c>
      <c r="R1138" t="s">
        <v>43</v>
      </c>
      <c r="S1138" t="s">
        <v>272</v>
      </c>
      <c r="T1138" t="s">
        <v>1529</v>
      </c>
      <c r="U1138" t="s">
        <v>1530</v>
      </c>
      <c r="X1138">
        <v>8</v>
      </c>
      <c r="Y1138">
        <v>0</v>
      </c>
      <c r="Z1138">
        <v>0</v>
      </c>
      <c r="AA1138">
        <v>0</v>
      </c>
      <c r="AB1138" s="14">
        <v>0</v>
      </c>
      <c r="AC1138" t="s">
        <v>47</v>
      </c>
      <c r="AD1138">
        <f>+VLOOKUP(T1138,items!$A$2:$D$1255,4,0)</f>
        <v>0</v>
      </c>
      <c r="AE1138">
        <f>+VLOOKUP(T1138,Tabla1[],5,0)</f>
        <v>0</v>
      </c>
      <c r="AF1138">
        <f t="shared" si="17"/>
        <v>9</v>
      </c>
      <c r="AG1138">
        <v>3816</v>
      </c>
      <c r="AH1138" s="14">
        <v>0</v>
      </c>
    </row>
    <row r="1139" spans="1:34" x14ac:dyDescent="0.25">
      <c r="A1139">
        <v>94430</v>
      </c>
      <c r="B1139" t="s">
        <v>2847</v>
      </c>
      <c r="C1139" t="s">
        <v>75</v>
      </c>
      <c r="D1139">
        <v>0</v>
      </c>
      <c r="F1139" t="s">
        <v>175</v>
      </c>
      <c r="G1139" t="s">
        <v>357</v>
      </c>
      <c r="H1139" t="s">
        <v>2848</v>
      </c>
      <c r="I1139" t="s">
        <v>37</v>
      </c>
      <c r="J1139" t="s">
        <v>2849</v>
      </c>
      <c r="K1139" t="s">
        <v>2850</v>
      </c>
      <c r="L1139" t="s">
        <v>37</v>
      </c>
      <c r="M1139" t="s">
        <v>207</v>
      </c>
      <c r="N1139" t="s">
        <v>207</v>
      </c>
      <c r="O1139" t="s">
        <v>163</v>
      </c>
      <c r="P1139" t="s">
        <v>2639</v>
      </c>
      <c r="Q1139" t="s">
        <v>2639</v>
      </c>
      <c r="R1139" t="s">
        <v>43</v>
      </c>
      <c r="S1139" t="s">
        <v>272</v>
      </c>
      <c r="T1139" t="s">
        <v>2851</v>
      </c>
      <c r="U1139" t="s">
        <v>2852</v>
      </c>
      <c r="X1139">
        <v>3</v>
      </c>
      <c r="Y1139">
        <v>0</v>
      </c>
      <c r="Z1139">
        <v>0</v>
      </c>
      <c r="AA1139">
        <v>0</v>
      </c>
      <c r="AB1139" s="14">
        <v>0</v>
      </c>
      <c r="AC1139" t="s">
        <v>47</v>
      </c>
      <c r="AD1139">
        <f>+VLOOKUP(T1139,items!$A$2:$D$1255,4,0)</f>
        <v>0</v>
      </c>
      <c r="AE1139">
        <f>+VLOOKUP(T1139,Tabla1[],5,0)</f>
        <v>0</v>
      </c>
      <c r="AF1139">
        <f t="shared" si="17"/>
        <v>9</v>
      </c>
      <c r="AG1139">
        <v>3816</v>
      </c>
      <c r="AH1139" s="14">
        <v>0</v>
      </c>
    </row>
    <row r="1140" spans="1:34" x14ac:dyDescent="0.25">
      <c r="A1140">
        <v>94430</v>
      </c>
      <c r="B1140" t="s">
        <v>2847</v>
      </c>
      <c r="C1140" t="s">
        <v>75</v>
      </c>
      <c r="D1140">
        <v>0</v>
      </c>
      <c r="F1140" t="s">
        <v>175</v>
      </c>
      <c r="G1140" t="s">
        <v>357</v>
      </c>
      <c r="H1140" t="s">
        <v>2848</v>
      </c>
      <c r="I1140" t="s">
        <v>37</v>
      </c>
      <c r="J1140" t="s">
        <v>2849</v>
      </c>
      <c r="K1140" t="s">
        <v>2850</v>
      </c>
      <c r="L1140" t="s">
        <v>37</v>
      </c>
      <c r="M1140" t="s">
        <v>207</v>
      </c>
      <c r="N1140" t="s">
        <v>207</v>
      </c>
      <c r="O1140" t="s">
        <v>163</v>
      </c>
      <c r="P1140" t="s">
        <v>2639</v>
      </c>
      <c r="Q1140" t="s">
        <v>2639</v>
      </c>
      <c r="R1140" t="s">
        <v>43</v>
      </c>
      <c r="S1140" t="s">
        <v>272</v>
      </c>
      <c r="T1140" t="s">
        <v>2853</v>
      </c>
      <c r="U1140" t="s">
        <v>2854</v>
      </c>
      <c r="X1140">
        <v>3</v>
      </c>
      <c r="Y1140">
        <v>0</v>
      </c>
      <c r="Z1140">
        <v>0</v>
      </c>
      <c r="AA1140">
        <v>0</v>
      </c>
      <c r="AB1140" s="14">
        <v>0</v>
      </c>
      <c r="AC1140" t="s">
        <v>47</v>
      </c>
      <c r="AD1140">
        <f>+VLOOKUP(T1140,items!$A$2:$D$1255,4,0)</f>
        <v>0</v>
      </c>
      <c r="AE1140">
        <f>+VLOOKUP(T1140,Tabla1[],5,0)</f>
        <v>0</v>
      </c>
      <c r="AF1140">
        <f t="shared" si="17"/>
        <v>9</v>
      </c>
      <c r="AG1140">
        <v>3816</v>
      </c>
      <c r="AH1140" s="14">
        <v>0</v>
      </c>
    </row>
    <row r="1141" spans="1:34" x14ac:dyDescent="0.25">
      <c r="A1141">
        <v>94430</v>
      </c>
      <c r="B1141" t="s">
        <v>2847</v>
      </c>
      <c r="C1141" t="s">
        <v>75</v>
      </c>
      <c r="D1141">
        <v>0</v>
      </c>
      <c r="F1141" t="s">
        <v>175</v>
      </c>
      <c r="G1141" t="s">
        <v>357</v>
      </c>
      <c r="H1141" t="s">
        <v>2848</v>
      </c>
      <c r="I1141" t="s">
        <v>37</v>
      </c>
      <c r="J1141" t="s">
        <v>2849</v>
      </c>
      <c r="K1141" t="s">
        <v>2850</v>
      </c>
      <c r="L1141" t="s">
        <v>37</v>
      </c>
      <c r="M1141" t="s">
        <v>207</v>
      </c>
      <c r="N1141" t="s">
        <v>207</v>
      </c>
      <c r="O1141" t="s">
        <v>163</v>
      </c>
      <c r="P1141" t="s">
        <v>2639</v>
      </c>
      <c r="Q1141" t="s">
        <v>2639</v>
      </c>
      <c r="R1141" t="s">
        <v>43</v>
      </c>
      <c r="S1141" t="s">
        <v>272</v>
      </c>
      <c r="T1141" t="s">
        <v>2855</v>
      </c>
      <c r="U1141" t="s">
        <v>2856</v>
      </c>
      <c r="X1141">
        <v>1</v>
      </c>
      <c r="Y1141">
        <v>0</v>
      </c>
      <c r="Z1141">
        <v>0</v>
      </c>
      <c r="AA1141">
        <v>0</v>
      </c>
      <c r="AB1141" s="14">
        <v>0</v>
      </c>
      <c r="AC1141" t="s">
        <v>47</v>
      </c>
      <c r="AD1141">
        <f>+VLOOKUP(T1141,items!$A$2:$D$1255,4,0)</f>
        <v>0</v>
      </c>
      <c r="AE1141">
        <f>+VLOOKUP(T1141,Tabla1[],5,0)</f>
        <v>0</v>
      </c>
      <c r="AF1141">
        <f t="shared" si="17"/>
        <v>9</v>
      </c>
      <c r="AG1141">
        <v>3816</v>
      </c>
      <c r="AH1141" s="14">
        <v>0</v>
      </c>
    </row>
    <row r="1142" spans="1:34" x14ac:dyDescent="0.25">
      <c r="A1142">
        <v>94430</v>
      </c>
      <c r="B1142" t="s">
        <v>2847</v>
      </c>
      <c r="C1142" t="s">
        <v>75</v>
      </c>
      <c r="D1142">
        <v>0</v>
      </c>
      <c r="F1142" t="s">
        <v>175</v>
      </c>
      <c r="G1142" t="s">
        <v>357</v>
      </c>
      <c r="H1142" t="s">
        <v>2848</v>
      </c>
      <c r="I1142" t="s">
        <v>37</v>
      </c>
      <c r="J1142" t="s">
        <v>2849</v>
      </c>
      <c r="K1142" t="s">
        <v>2850</v>
      </c>
      <c r="L1142" t="s">
        <v>37</v>
      </c>
      <c r="M1142" t="s">
        <v>207</v>
      </c>
      <c r="N1142" t="s">
        <v>207</v>
      </c>
      <c r="O1142" t="s">
        <v>163</v>
      </c>
      <c r="P1142" t="s">
        <v>2639</v>
      </c>
      <c r="Q1142" t="s">
        <v>2639</v>
      </c>
      <c r="R1142" t="s">
        <v>43</v>
      </c>
      <c r="S1142" t="s">
        <v>272</v>
      </c>
      <c r="T1142" t="s">
        <v>388</v>
      </c>
      <c r="U1142" t="s">
        <v>389</v>
      </c>
      <c r="X1142">
        <v>24</v>
      </c>
      <c r="Y1142">
        <v>0</v>
      </c>
      <c r="Z1142">
        <v>0</v>
      </c>
      <c r="AA1142">
        <v>0</v>
      </c>
      <c r="AB1142" s="14">
        <v>0</v>
      </c>
      <c r="AC1142" t="s">
        <v>47</v>
      </c>
      <c r="AD1142">
        <f>+VLOOKUP(T1142,items!$A$2:$D$1255,4,0)</f>
        <v>0</v>
      </c>
      <c r="AE1142">
        <f>+VLOOKUP(T1142,Tabla1[],5,0)</f>
        <v>0</v>
      </c>
      <c r="AF1142">
        <f t="shared" si="17"/>
        <v>9</v>
      </c>
      <c r="AG1142">
        <v>3816</v>
      </c>
      <c r="AH1142" s="14">
        <v>0</v>
      </c>
    </row>
    <row r="1143" spans="1:34" x14ac:dyDescent="0.25">
      <c r="A1143">
        <v>94430</v>
      </c>
      <c r="B1143" t="s">
        <v>2847</v>
      </c>
      <c r="C1143" t="s">
        <v>75</v>
      </c>
      <c r="D1143">
        <v>0</v>
      </c>
      <c r="F1143" t="s">
        <v>175</v>
      </c>
      <c r="G1143" t="s">
        <v>357</v>
      </c>
      <c r="H1143" t="s">
        <v>2848</v>
      </c>
      <c r="I1143" t="s">
        <v>37</v>
      </c>
      <c r="J1143" t="s">
        <v>2849</v>
      </c>
      <c r="K1143" t="s">
        <v>2850</v>
      </c>
      <c r="L1143" t="s">
        <v>37</v>
      </c>
      <c r="M1143" t="s">
        <v>207</v>
      </c>
      <c r="N1143" t="s">
        <v>207</v>
      </c>
      <c r="O1143" t="s">
        <v>163</v>
      </c>
      <c r="P1143" t="s">
        <v>2639</v>
      </c>
      <c r="Q1143" t="s">
        <v>2639</v>
      </c>
      <c r="R1143" t="s">
        <v>43</v>
      </c>
      <c r="S1143" t="s">
        <v>272</v>
      </c>
      <c r="T1143" t="s">
        <v>2857</v>
      </c>
      <c r="U1143" t="s">
        <v>2858</v>
      </c>
      <c r="X1143">
        <v>4</v>
      </c>
      <c r="Y1143">
        <v>0</v>
      </c>
      <c r="Z1143">
        <v>0</v>
      </c>
      <c r="AA1143">
        <v>0</v>
      </c>
      <c r="AB1143" s="14">
        <v>0</v>
      </c>
      <c r="AC1143" t="s">
        <v>47</v>
      </c>
      <c r="AD1143">
        <f>+VLOOKUP(T1143,items!$A$2:$D$1255,4,0)</f>
        <v>0</v>
      </c>
      <c r="AE1143">
        <f>+VLOOKUP(T1143,Tabla1[],5,0)</f>
        <v>0</v>
      </c>
      <c r="AF1143">
        <f t="shared" si="17"/>
        <v>9</v>
      </c>
      <c r="AG1143">
        <v>3816</v>
      </c>
      <c r="AH1143" s="14">
        <v>0</v>
      </c>
    </row>
    <row r="1144" spans="1:34" x14ac:dyDescent="0.25">
      <c r="A1144">
        <v>94430</v>
      </c>
      <c r="B1144" t="s">
        <v>2847</v>
      </c>
      <c r="C1144" t="s">
        <v>75</v>
      </c>
      <c r="D1144">
        <v>0</v>
      </c>
      <c r="F1144" t="s">
        <v>175</v>
      </c>
      <c r="G1144" t="s">
        <v>357</v>
      </c>
      <c r="H1144" t="s">
        <v>2848</v>
      </c>
      <c r="I1144" t="s">
        <v>37</v>
      </c>
      <c r="J1144" t="s">
        <v>2849</v>
      </c>
      <c r="K1144" t="s">
        <v>2850</v>
      </c>
      <c r="L1144" t="s">
        <v>37</v>
      </c>
      <c r="M1144" t="s">
        <v>207</v>
      </c>
      <c r="N1144" t="s">
        <v>207</v>
      </c>
      <c r="O1144" t="s">
        <v>163</v>
      </c>
      <c r="P1144" t="s">
        <v>2639</v>
      </c>
      <c r="Q1144" t="s">
        <v>2639</v>
      </c>
      <c r="R1144" t="s">
        <v>43</v>
      </c>
      <c r="S1144" t="s">
        <v>272</v>
      </c>
      <c r="T1144" t="s">
        <v>2859</v>
      </c>
      <c r="U1144" t="s">
        <v>2860</v>
      </c>
      <c r="X1144">
        <v>4</v>
      </c>
      <c r="Y1144">
        <v>0</v>
      </c>
      <c r="Z1144">
        <v>0</v>
      </c>
      <c r="AA1144">
        <v>0</v>
      </c>
      <c r="AB1144" s="14">
        <v>0</v>
      </c>
      <c r="AC1144" t="s">
        <v>47</v>
      </c>
      <c r="AD1144">
        <f>+VLOOKUP(T1144,items!$A$2:$D$1255,4,0)</f>
        <v>0</v>
      </c>
      <c r="AE1144">
        <f>+VLOOKUP(T1144,Tabla1[],5,0)</f>
        <v>0</v>
      </c>
      <c r="AF1144">
        <f t="shared" si="17"/>
        <v>9</v>
      </c>
      <c r="AG1144">
        <v>3816</v>
      </c>
      <c r="AH1144" s="14">
        <v>0</v>
      </c>
    </row>
    <row r="1145" spans="1:34" x14ac:dyDescent="0.25">
      <c r="A1145">
        <v>94430</v>
      </c>
      <c r="B1145" t="s">
        <v>2847</v>
      </c>
      <c r="C1145" t="s">
        <v>75</v>
      </c>
      <c r="D1145">
        <v>0</v>
      </c>
      <c r="F1145" t="s">
        <v>175</v>
      </c>
      <c r="G1145" t="s">
        <v>357</v>
      </c>
      <c r="H1145" t="s">
        <v>2848</v>
      </c>
      <c r="I1145" t="s">
        <v>37</v>
      </c>
      <c r="J1145" t="s">
        <v>2849</v>
      </c>
      <c r="K1145" t="s">
        <v>2850</v>
      </c>
      <c r="L1145" t="s">
        <v>37</v>
      </c>
      <c r="M1145" t="s">
        <v>207</v>
      </c>
      <c r="N1145" t="s">
        <v>207</v>
      </c>
      <c r="O1145" t="s">
        <v>163</v>
      </c>
      <c r="P1145" t="s">
        <v>2639</v>
      </c>
      <c r="Q1145" t="s">
        <v>2639</v>
      </c>
      <c r="R1145" t="s">
        <v>43</v>
      </c>
      <c r="S1145" t="s">
        <v>272</v>
      </c>
      <c r="T1145" t="s">
        <v>2861</v>
      </c>
      <c r="U1145" t="s">
        <v>2862</v>
      </c>
      <c r="X1145">
        <v>1</v>
      </c>
      <c r="Y1145">
        <v>0</v>
      </c>
      <c r="Z1145">
        <v>0</v>
      </c>
      <c r="AA1145">
        <v>0</v>
      </c>
      <c r="AB1145" s="14">
        <v>0</v>
      </c>
      <c r="AC1145" t="s">
        <v>47</v>
      </c>
      <c r="AD1145">
        <f>+VLOOKUP(T1145,items!$A$2:$D$1255,4,0)</f>
        <v>0</v>
      </c>
      <c r="AE1145">
        <f>+VLOOKUP(T1145,Tabla1[],5,0)</f>
        <v>0</v>
      </c>
      <c r="AF1145">
        <f t="shared" si="17"/>
        <v>9</v>
      </c>
      <c r="AG1145">
        <v>3816</v>
      </c>
      <c r="AH1145" s="14">
        <v>0</v>
      </c>
    </row>
    <row r="1146" spans="1:34" x14ac:dyDescent="0.25">
      <c r="A1146">
        <v>94430</v>
      </c>
      <c r="B1146" t="s">
        <v>2847</v>
      </c>
      <c r="C1146" t="s">
        <v>75</v>
      </c>
      <c r="D1146">
        <v>0</v>
      </c>
      <c r="F1146" t="s">
        <v>175</v>
      </c>
      <c r="G1146" t="s">
        <v>357</v>
      </c>
      <c r="H1146" t="s">
        <v>2848</v>
      </c>
      <c r="I1146" t="s">
        <v>37</v>
      </c>
      <c r="J1146" t="s">
        <v>2849</v>
      </c>
      <c r="K1146" t="s">
        <v>2850</v>
      </c>
      <c r="L1146" t="s">
        <v>37</v>
      </c>
      <c r="M1146" t="s">
        <v>207</v>
      </c>
      <c r="N1146" t="s">
        <v>207</v>
      </c>
      <c r="O1146" t="s">
        <v>163</v>
      </c>
      <c r="P1146" t="s">
        <v>2639</v>
      </c>
      <c r="Q1146" t="s">
        <v>2639</v>
      </c>
      <c r="R1146" t="s">
        <v>43</v>
      </c>
      <c r="S1146" t="s">
        <v>272</v>
      </c>
      <c r="T1146" t="s">
        <v>2863</v>
      </c>
      <c r="U1146" t="s">
        <v>2864</v>
      </c>
      <c r="X1146">
        <v>1</v>
      </c>
      <c r="Y1146">
        <v>0</v>
      </c>
      <c r="Z1146">
        <v>0</v>
      </c>
      <c r="AA1146">
        <v>0</v>
      </c>
      <c r="AB1146" s="14">
        <v>0</v>
      </c>
      <c r="AC1146" t="s">
        <v>47</v>
      </c>
      <c r="AD1146">
        <f>+VLOOKUP(T1146,items!$A$2:$D$1255,4,0)</f>
        <v>0</v>
      </c>
      <c r="AE1146">
        <f>+VLOOKUP(T1146,Tabla1[],5,0)</f>
        <v>0</v>
      </c>
      <c r="AF1146">
        <f t="shared" si="17"/>
        <v>9</v>
      </c>
      <c r="AG1146">
        <v>3816</v>
      </c>
      <c r="AH1146" s="14">
        <v>0</v>
      </c>
    </row>
    <row r="1147" spans="1:34" x14ac:dyDescent="0.25">
      <c r="A1147">
        <v>94430</v>
      </c>
      <c r="B1147" t="s">
        <v>2847</v>
      </c>
      <c r="C1147" t="s">
        <v>75</v>
      </c>
      <c r="D1147">
        <v>0</v>
      </c>
      <c r="F1147" t="s">
        <v>175</v>
      </c>
      <c r="G1147" t="s">
        <v>357</v>
      </c>
      <c r="H1147" t="s">
        <v>2848</v>
      </c>
      <c r="I1147" t="s">
        <v>37</v>
      </c>
      <c r="J1147" t="s">
        <v>2849</v>
      </c>
      <c r="K1147" t="s">
        <v>2850</v>
      </c>
      <c r="L1147" t="s">
        <v>37</v>
      </c>
      <c r="M1147" t="s">
        <v>207</v>
      </c>
      <c r="N1147" t="s">
        <v>207</v>
      </c>
      <c r="O1147" t="s">
        <v>163</v>
      </c>
      <c r="P1147" t="s">
        <v>2639</v>
      </c>
      <c r="Q1147" t="s">
        <v>2639</v>
      </c>
      <c r="R1147" t="s">
        <v>43</v>
      </c>
      <c r="S1147" t="s">
        <v>272</v>
      </c>
      <c r="T1147" t="s">
        <v>2865</v>
      </c>
      <c r="U1147" t="s">
        <v>2866</v>
      </c>
      <c r="X1147">
        <v>1</v>
      </c>
      <c r="Y1147">
        <v>0</v>
      </c>
      <c r="Z1147">
        <v>0</v>
      </c>
      <c r="AA1147">
        <v>0</v>
      </c>
      <c r="AB1147" s="14">
        <v>0</v>
      </c>
      <c r="AC1147" t="s">
        <v>47</v>
      </c>
      <c r="AD1147">
        <f>+VLOOKUP(T1147,items!$A$2:$D$1255,4,0)</f>
        <v>0</v>
      </c>
      <c r="AE1147">
        <f>+VLOOKUP(T1147,Tabla1[],5,0)</f>
        <v>0</v>
      </c>
      <c r="AF1147">
        <f t="shared" si="17"/>
        <v>9</v>
      </c>
      <c r="AG1147">
        <v>3816</v>
      </c>
      <c r="AH1147" s="14">
        <v>0</v>
      </c>
    </row>
    <row r="1148" spans="1:34" x14ac:dyDescent="0.25">
      <c r="A1148">
        <v>94430</v>
      </c>
      <c r="B1148" t="s">
        <v>2847</v>
      </c>
      <c r="C1148" t="s">
        <v>75</v>
      </c>
      <c r="D1148">
        <v>0</v>
      </c>
      <c r="F1148" t="s">
        <v>175</v>
      </c>
      <c r="G1148" t="s">
        <v>357</v>
      </c>
      <c r="H1148" t="s">
        <v>2848</v>
      </c>
      <c r="I1148" t="s">
        <v>37</v>
      </c>
      <c r="J1148" t="s">
        <v>2849</v>
      </c>
      <c r="K1148" t="s">
        <v>2850</v>
      </c>
      <c r="L1148" t="s">
        <v>37</v>
      </c>
      <c r="M1148" t="s">
        <v>207</v>
      </c>
      <c r="N1148" t="s">
        <v>207</v>
      </c>
      <c r="O1148" t="s">
        <v>163</v>
      </c>
      <c r="P1148" t="s">
        <v>2639</v>
      </c>
      <c r="Q1148" t="s">
        <v>2639</v>
      </c>
      <c r="R1148" t="s">
        <v>43</v>
      </c>
      <c r="S1148" t="s">
        <v>272</v>
      </c>
      <c r="T1148" t="s">
        <v>2867</v>
      </c>
      <c r="U1148" t="s">
        <v>2868</v>
      </c>
      <c r="X1148">
        <v>1</v>
      </c>
      <c r="Y1148">
        <v>0</v>
      </c>
      <c r="Z1148">
        <v>0</v>
      </c>
      <c r="AA1148">
        <v>0</v>
      </c>
      <c r="AB1148" s="14">
        <v>0</v>
      </c>
      <c r="AC1148" t="s">
        <v>47</v>
      </c>
      <c r="AD1148">
        <f>+VLOOKUP(T1148,items!$A$2:$D$1255,4,0)</f>
        <v>0</v>
      </c>
      <c r="AE1148">
        <f>+VLOOKUP(T1148,Tabla1[],5,0)</f>
        <v>0</v>
      </c>
      <c r="AF1148">
        <f t="shared" si="17"/>
        <v>9</v>
      </c>
      <c r="AG1148">
        <v>3816</v>
      </c>
      <c r="AH1148" s="14">
        <v>0</v>
      </c>
    </row>
    <row r="1149" spans="1:34" x14ac:dyDescent="0.25">
      <c r="A1149">
        <v>94430</v>
      </c>
      <c r="B1149" t="s">
        <v>2847</v>
      </c>
      <c r="C1149" t="s">
        <v>75</v>
      </c>
      <c r="D1149">
        <v>0</v>
      </c>
      <c r="F1149" t="s">
        <v>175</v>
      </c>
      <c r="G1149" t="s">
        <v>357</v>
      </c>
      <c r="H1149" t="s">
        <v>2848</v>
      </c>
      <c r="I1149" t="s">
        <v>37</v>
      </c>
      <c r="J1149" t="s">
        <v>2849</v>
      </c>
      <c r="K1149" t="s">
        <v>2850</v>
      </c>
      <c r="L1149" t="s">
        <v>37</v>
      </c>
      <c r="M1149" t="s">
        <v>207</v>
      </c>
      <c r="N1149" t="s">
        <v>207</v>
      </c>
      <c r="O1149" t="s">
        <v>163</v>
      </c>
      <c r="P1149" t="s">
        <v>2639</v>
      </c>
      <c r="Q1149" t="s">
        <v>2639</v>
      </c>
      <c r="R1149" t="s">
        <v>43</v>
      </c>
      <c r="S1149" t="s">
        <v>272</v>
      </c>
      <c r="T1149" t="s">
        <v>2869</v>
      </c>
      <c r="U1149" t="s">
        <v>2870</v>
      </c>
      <c r="X1149">
        <v>2</v>
      </c>
      <c r="Y1149">
        <v>0</v>
      </c>
      <c r="Z1149">
        <v>0</v>
      </c>
      <c r="AA1149">
        <v>0</v>
      </c>
      <c r="AB1149" s="14">
        <v>0</v>
      </c>
      <c r="AC1149" t="s">
        <v>47</v>
      </c>
      <c r="AD1149">
        <f>+VLOOKUP(T1149,items!$A$2:$D$1255,4,0)</f>
        <v>0</v>
      </c>
      <c r="AE1149">
        <f>+VLOOKUP(T1149,Tabla1[],5,0)</f>
        <v>0</v>
      </c>
      <c r="AF1149">
        <f t="shared" si="17"/>
        <v>9</v>
      </c>
      <c r="AG1149">
        <v>3816</v>
      </c>
      <c r="AH1149" s="14">
        <v>0</v>
      </c>
    </row>
    <row r="1150" spans="1:34" x14ac:dyDescent="0.25">
      <c r="A1150">
        <v>94434</v>
      </c>
      <c r="B1150" t="s">
        <v>2871</v>
      </c>
      <c r="C1150" t="s">
        <v>33</v>
      </c>
      <c r="D1150">
        <v>0</v>
      </c>
      <c r="F1150" t="s">
        <v>357</v>
      </c>
      <c r="G1150" t="s">
        <v>363</v>
      </c>
      <c r="H1150" t="s">
        <v>2872</v>
      </c>
      <c r="I1150" t="s">
        <v>37</v>
      </c>
      <c r="J1150" t="s">
        <v>2873</v>
      </c>
      <c r="K1150" t="s">
        <v>2874</v>
      </c>
      <c r="L1150" t="s">
        <v>2875</v>
      </c>
      <c r="M1150" t="s">
        <v>657</v>
      </c>
      <c r="N1150" t="s">
        <v>657</v>
      </c>
      <c r="O1150" t="s">
        <v>2192</v>
      </c>
      <c r="P1150" t="s">
        <v>1931</v>
      </c>
      <c r="Q1150" t="s">
        <v>1030</v>
      </c>
      <c r="R1150" t="s">
        <v>63</v>
      </c>
      <c r="S1150" t="s">
        <v>44</v>
      </c>
      <c r="T1150" t="s">
        <v>2876</v>
      </c>
      <c r="U1150" t="s">
        <v>2877</v>
      </c>
      <c r="V1150" t="s">
        <v>953</v>
      </c>
      <c r="X1150">
        <v>16</v>
      </c>
      <c r="Y1150">
        <v>0</v>
      </c>
      <c r="Z1150">
        <v>0</v>
      </c>
      <c r="AA1150">
        <v>0</v>
      </c>
      <c r="AB1150">
        <v>29068576</v>
      </c>
      <c r="AC1150" t="s">
        <v>47</v>
      </c>
      <c r="AD1150" t="str">
        <f>+VLOOKUP(T1150,items!$A$2:$D$1255,4,0)</f>
        <v>MUEBLES</v>
      </c>
      <c r="AE1150">
        <f>+VLOOKUP(T1150,Tabla1[],5,0)</f>
        <v>0</v>
      </c>
      <c r="AF1150">
        <f t="shared" si="17"/>
        <v>8</v>
      </c>
    </row>
    <row r="1151" spans="1:34" x14ac:dyDescent="0.25">
      <c r="A1151">
        <v>94434</v>
      </c>
      <c r="B1151" t="s">
        <v>2871</v>
      </c>
      <c r="C1151" t="s">
        <v>33</v>
      </c>
      <c r="D1151">
        <v>0</v>
      </c>
      <c r="F1151" t="s">
        <v>357</v>
      </c>
      <c r="G1151" t="s">
        <v>363</v>
      </c>
      <c r="H1151" t="s">
        <v>2872</v>
      </c>
      <c r="I1151" t="s">
        <v>37</v>
      </c>
      <c r="J1151" t="s">
        <v>2873</v>
      </c>
      <c r="K1151" t="s">
        <v>2874</v>
      </c>
      <c r="L1151" t="s">
        <v>2875</v>
      </c>
      <c r="M1151" t="s">
        <v>657</v>
      </c>
      <c r="N1151" t="s">
        <v>657</v>
      </c>
      <c r="O1151" t="s">
        <v>2192</v>
      </c>
      <c r="P1151" t="s">
        <v>1931</v>
      </c>
      <c r="Q1151" t="s">
        <v>1030</v>
      </c>
      <c r="R1151" t="s">
        <v>63</v>
      </c>
      <c r="S1151" t="s">
        <v>44</v>
      </c>
      <c r="T1151" t="s">
        <v>1815</v>
      </c>
      <c r="U1151" t="s">
        <v>1816</v>
      </c>
      <c r="X1151">
        <v>8</v>
      </c>
      <c r="Y1151">
        <v>0</v>
      </c>
      <c r="Z1151">
        <v>0</v>
      </c>
      <c r="AA1151">
        <v>0</v>
      </c>
      <c r="AB1151">
        <v>4105488</v>
      </c>
      <c r="AC1151" t="s">
        <v>47</v>
      </c>
      <c r="AD1151" t="str">
        <f>+VLOOKUP(T1151,items!$A$2:$D$1255,4,0)</f>
        <v>MUEBLES</v>
      </c>
      <c r="AE1151">
        <f>+VLOOKUP(T1151,Tabla1[],5,0)</f>
        <v>0</v>
      </c>
      <c r="AF1151">
        <f t="shared" si="17"/>
        <v>8</v>
      </c>
    </row>
    <row r="1152" spans="1:34" x14ac:dyDescent="0.25">
      <c r="A1152">
        <v>94434</v>
      </c>
      <c r="B1152" t="s">
        <v>2871</v>
      </c>
      <c r="C1152" t="s">
        <v>33</v>
      </c>
      <c r="D1152">
        <v>0</v>
      </c>
      <c r="F1152" t="s">
        <v>357</v>
      </c>
      <c r="G1152" t="s">
        <v>363</v>
      </c>
      <c r="H1152" t="s">
        <v>2872</v>
      </c>
      <c r="I1152" t="s">
        <v>37</v>
      </c>
      <c r="J1152" t="s">
        <v>2873</v>
      </c>
      <c r="K1152" t="s">
        <v>2874</v>
      </c>
      <c r="L1152" t="s">
        <v>2875</v>
      </c>
      <c r="M1152" t="s">
        <v>657</v>
      </c>
      <c r="N1152" t="s">
        <v>657</v>
      </c>
      <c r="O1152" t="s">
        <v>2192</v>
      </c>
      <c r="P1152" t="s">
        <v>1931</v>
      </c>
      <c r="Q1152" t="s">
        <v>1030</v>
      </c>
      <c r="R1152" t="s">
        <v>63</v>
      </c>
      <c r="S1152" t="s">
        <v>44</v>
      </c>
      <c r="T1152" t="s">
        <v>314</v>
      </c>
      <c r="U1152" t="s">
        <v>315</v>
      </c>
      <c r="X1152">
        <v>1</v>
      </c>
      <c r="Y1152">
        <v>0</v>
      </c>
      <c r="Z1152">
        <v>0</v>
      </c>
      <c r="AA1152">
        <v>0</v>
      </c>
      <c r="AB1152">
        <v>2100000</v>
      </c>
      <c r="AC1152" t="s">
        <v>47</v>
      </c>
      <c r="AD1152">
        <f>+VLOOKUP(T1152,items!$A$2:$D$1255,4,0)</f>
        <v>0</v>
      </c>
      <c r="AE1152">
        <f>+VLOOKUP(T1152,Tabla1[],5,0)</f>
        <v>0</v>
      </c>
      <c r="AF1152">
        <f t="shared" si="17"/>
        <v>8</v>
      </c>
    </row>
    <row r="1153" spans="1:32" x14ac:dyDescent="0.25">
      <c r="A1153">
        <v>94439</v>
      </c>
      <c r="B1153" t="s">
        <v>2878</v>
      </c>
      <c r="C1153" t="s">
        <v>75</v>
      </c>
      <c r="D1153">
        <v>0</v>
      </c>
      <c r="F1153" t="s">
        <v>357</v>
      </c>
      <c r="G1153" t="s">
        <v>587</v>
      </c>
      <c r="H1153" t="s">
        <v>2879</v>
      </c>
      <c r="I1153" t="s">
        <v>2880</v>
      </c>
      <c r="J1153" t="s">
        <v>2881</v>
      </c>
      <c r="K1153" t="s">
        <v>2882</v>
      </c>
      <c r="L1153" t="s">
        <v>2883</v>
      </c>
      <c r="M1153" t="s">
        <v>1514</v>
      </c>
      <c r="N1153" t="s">
        <v>658</v>
      </c>
      <c r="O1153" t="s">
        <v>364</v>
      </c>
      <c r="P1153" t="s">
        <v>408</v>
      </c>
      <c r="Q1153" t="s">
        <v>1038</v>
      </c>
      <c r="R1153" t="s">
        <v>63</v>
      </c>
      <c r="S1153" t="s">
        <v>256</v>
      </c>
      <c r="T1153" t="s">
        <v>2884</v>
      </c>
      <c r="U1153" t="s">
        <v>2885</v>
      </c>
      <c r="V1153" t="s">
        <v>578</v>
      </c>
      <c r="W1153" t="s">
        <v>117</v>
      </c>
      <c r="X1153">
        <v>1</v>
      </c>
      <c r="Y1153">
        <v>3500</v>
      </c>
      <c r="Z1153">
        <v>0</v>
      </c>
      <c r="AA1153">
        <v>6000</v>
      </c>
      <c r="AB1153">
        <v>10354635</v>
      </c>
      <c r="AC1153" t="s">
        <v>47</v>
      </c>
      <c r="AD1153" t="str">
        <f>+VLOOKUP(T1153,items!$A$2:$D$1255,4,0)</f>
        <v>PERGOLA</v>
      </c>
      <c r="AE1153" t="str">
        <f>+VLOOKUP(T1153,Tabla1[],5,0)</f>
        <v>PERGOLITE</v>
      </c>
      <c r="AF1153">
        <f t="shared" si="17"/>
        <v>7</v>
      </c>
    </row>
    <row r="1154" spans="1:32" x14ac:dyDescent="0.25">
      <c r="A1154">
        <v>94439</v>
      </c>
      <c r="B1154" t="s">
        <v>2878</v>
      </c>
      <c r="C1154" t="s">
        <v>75</v>
      </c>
      <c r="D1154">
        <v>0</v>
      </c>
      <c r="F1154" t="s">
        <v>357</v>
      </c>
      <c r="G1154" t="s">
        <v>587</v>
      </c>
      <c r="H1154" t="s">
        <v>2879</v>
      </c>
      <c r="I1154" t="s">
        <v>2880</v>
      </c>
      <c r="J1154" t="s">
        <v>2881</v>
      </c>
      <c r="K1154" t="s">
        <v>2882</v>
      </c>
      <c r="L1154" t="s">
        <v>2883</v>
      </c>
      <c r="M1154" t="s">
        <v>1514</v>
      </c>
      <c r="N1154" t="s">
        <v>658</v>
      </c>
      <c r="O1154" t="s">
        <v>364</v>
      </c>
      <c r="P1154" t="s">
        <v>408</v>
      </c>
      <c r="Q1154" t="s">
        <v>1038</v>
      </c>
      <c r="R1154" t="s">
        <v>63</v>
      </c>
      <c r="S1154" t="s">
        <v>256</v>
      </c>
      <c r="T1154" t="s">
        <v>94</v>
      </c>
      <c r="U1154" t="s">
        <v>95</v>
      </c>
      <c r="X1154">
        <v>1</v>
      </c>
      <c r="Y1154">
        <v>0</v>
      </c>
      <c r="Z1154">
        <v>0</v>
      </c>
      <c r="AA1154">
        <v>0</v>
      </c>
      <c r="AB1154">
        <v>400000</v>
      </c>
      <c r="AC1154" t="s">
        <v>47</v>
      </c>
      <c r="AD1154" t="e">
        <f>+VLOOKUP(T1154,items!$A$2:$D$1255,4,0)</f>
        <v>#N/A</v>
      </c>
      <c r="AE1154" t="e">
        <f>+VLOOKUP(T1154,Tabla1[],5,0)</f>
        <v>#N/A</v>
      </c>
      <c r="AF1154">
        <f t="shared" ref="AF1154:AF1217" si="18">+MONTH(O1154)</f>
        <v>7</v>
      </c>
    </row>
    <row r="1155" spans="1:32" x14ac:dyDescent="0.25">
      <c r="A1155">
        <v>94439</v>
      </c>
      <c r="B1155" t="s">
        <v>2878</v>
      </c>
      <c r="C1155" t="s">
        <v>75</v>
      </c>
      <c r="D1155">
        <v>0</v>
      </c>
      <c r="F1155" t="s">
        <v>357</v>
      </c>
      <c r="G1155" t="s">
        <v>587</v>
      </c>
      <c r="H1155" t="s">
        <v>2879</v>
      </c>
      <c r="I1155" t="s">
        <v>2880</v>
      </c>
      <c r="J1155" t="s">
        <v>2881</v>
      </c>
      <c r="K1155" t="s">
        <v>2882</v>
      </c>
      <c r="L1155" t="s">
        <v>2883</v>
      </c>
      <c r="M1155" t="s">
        <v>1514</v>
      </c>
      <c r="N1155" t="s">
        <v>658</v>
      </c>
      <c r="O1155" t="s">
        <v>364</v>
      </c>
      <c r="P1155" t="s">
        <v>408</v>
      </c>
      <c r="Q1155" t="s">
        <v>1038</v>
      </c>
      <c r="R1155" t="s">
        <v>63</v>
      </c>
      <c r="S1155" t="s">
        <v>256</v>
      </c>
      <c r="T1155" t="s">
        <v>392</v>
      </c>
      <c r="U1155" t="s">
        <v>393</v>
      </c>
      <c r="X1155">
        <v>1</v>
      </c>
      <c r="Y1155">
        <v>0</v>
      </c>
      <c r="Z1155">
        <v>0</v>
      </c>
      <c r="AA1155">
        <v>0</v>
      </c>
      <c r="AB1155">
        <v>560000</v>
      </c>
      <c r="AC1155" t="s">
        <v>47</v>
      </c>
      <c r="AD1155" t="e">
        <f>+VLOOKUP(T1155,items!$A$2:$D$1255,4,0)</f>
        <v>#N/A</v>
      </c>
      <c r="AE1155" t="e">
        <f>+VLOOKUP(T1155,Tabla1[],5,0)</f>
        <v>#N/A</v>
      </c>
      <c r="AF1155">
        <f t="shared" si="18"/>
        <v>7</v>
      </c>
    </row>
    <row r="1156" spans="1:32" x14ac:dyDescent="0.25">
      <c r="A1156">
        <v>94443</v>
      </c>
      <c r="B1156" t="s">
        <v>2886</v>
      </c>
      <c r="C1156" t="s">
        <v>75</v>
      </c>
      <c r="D1156">
        <v>0</v>
      </c>
      <c r="F1156" t="s">
        <v>357</v>
      </c>
      <c r="G1156" t="s">
        <v>357</v>
      </c>
      <c r="H1156" t="s">
        <v>2887</v>
      </c>
      <c r="I1156" t="s">
        <v>37</v>
      </c>
      <c r="J1156" t="s">
        <v>2888</v>
      </c>
      <c r="K1156" t="s">
        <v>2889</v>
      </c>
      <c r="L1156" t="s">
        <v>37</v>
      </c>
      <c r="M1156" t="s">
        <v>223</v>
      </c>
      <c r="N1156" t="s">
        <v>223</v>
      </c>
      <c r="O1156" t="s">
        <v>461</v>
      </c>
      <c r="P1156" t="s">
        <v>208</v>
      </c>
      <c r="Q1156" t="s">
        <v>208</v>
      </c>
      <c r="R1156" t="s">
        <v>43</v>
      </c>
      <c r="S1156" t="s">
        <v>164</v>
      </c>
      <c r="T1156" t="s">
        <v>1290</v>
      </c>
      <c r="U1156" t="s">
        <v>1291</v>
      </c>
      <c r="X1156">
        <v>1</v>
      </c>
      <c r="Y1156">
        <v>0</v>
      </c>
      <c r="Z1156">
        <v>0</v>
      </c>
      <c r="AA1156">
        <v>0</v>
      </c>
      <c r="AB1156">
        <v>67227</v>
      </c>
      <c r="AC1156" t="s">
        <v>47</v>
      </c>
      <c r="AD1156">
        <f>+VLOOKUP(T1156,items!$A$2:$D$1255,4,0)</f>
        <v>0</v>
      </c>
      <c r="AE1156">
        <f>+VLOOKUP(T1156,Tabla1[],5,0)</f>
        <v>0</v>
      </c>
      <c r="AF1156">
        <f t="shared" si="18"/>
        <v>6</v>
      </c>
    </row>
    <row r="1157" spans="1:32" x14ac:dyDescent="0.25">
      <c r="A1157">
        <v>94443</v>
      </c>
      <c r="B1157" t="s">
        <v>2886</v>
      </c>
      <c r="C1157" t="s">
        <v>75</v>
      </c>
      <c r="D1157">
        <v>0</v>
      </c>
      <c r="F1157" t="s">
        <v>357</v>
      </c>
      <c r="G1157" t="s">
        <v>357</v>
      </c>
      <c r="H1157" t="s">
        <v>2887</v>
      </c>
      <c r="I1157" t="s">
        <v>37</v>
      </c>
      <c r="J1157" t="s">
        <v>2888</v>
      </c>
      <c r="K1157" t="s">
        <v>2889</v>
      </c>
      <c r="L1157" t="s">
        <v>37</v>
      </c>
      <c r="M1157" t="s">
        <v>223</v>
      </c>
      <c r="N1157" t="s">
        <v>223</v>
      </c>
      <c r="O1157" t="s">
        <v>461</v>
      </c>
      <c r="P1157" t="s">
        <v>208</v>
      </c>
      <c r="Q1157" t="s">
        <v>208</v>
      </c>
      <c r="R1157" t="s">
        <v>43</v>
      </c>
      <c r="S1157" t="s">
        <v>164</v>
      </c>
      <c r="T1157" t="s">
        <v>1573</v>
      </c>
      <c r="U1157" t="s">
        <v>1574</v>
      </c>
      <c r="X1157">
        <v>1</v>
      </c>
      <c r="Y1157">
        <v>0</v>
      </c>
      <c r="Z1157">
        <v>0</v>
      </c>
      <c r="AA1157">
        <v>0</v>
      </c>
      <c r="AB1157">
        <v>151260</v>
      </c>
      <c r="AC1157" t="s">
        <v>47</v>
      </c>
      <c r="AD1157">
        <f>+VLOOKUP(T1157,items!$A$2:$D$1255,4,0)</f>
        <v>0</v>
      </c>
      <c r="AE1157">
        <f>+VLOOKUP(T1157,Tabla1[],5,0)</f>
        <v>0</v>
      </c>
      <c r="AF1157">
        <f t="shared" si="18"/>
        <v>6</v>
      </c>
    </row>
    <row r="1158" spans="1:32" x14ac:dyDescent="0.25">
      <c r="A1158">
        <v>94446</v>
      </c>
      <c r="B1158" t="s">
        <v>2890</v>
      </c>
      <c r="C1158" t="s">
        <v>33</v>
      </c>
      <c r="D1158">
        <v>0</v>
      </c>
      <c r="F1158" t="s">
        <v>357</v>
      </c>
      <c r="G1158" t="s">
        <v>572</v>
      </c>
      <c r="H1158" t="s">
        <v>2891</v>
      </c>
      <c r="I1158" t="s">
        <v>37</v>
      </c>
      <c r="J1158" t="s">
        <v>2892</v>
      </c>
      <c r="K1158" t="s">
        <v>2893</v>
      </c>
      <c r="L1158" t="s">
        <v>2894</v>
      </c>
      <c r="M1158" t="s">
        <v>2895</v>
      </c>
      <c r="N1158" t="s">
        <v>2895</v>
      </c>
      <c r="O1158" t="s">
        <v>2896</v>
      </c>
      <c r="P1158" t="s">
        <v>674</v>
      </c>
      <c r="Q1158" t="s">
        <v>903</v>
      </c>
      <c r="R1158" t="s">
        <v>63</v>
      </c>
      <c r="S1158" t="s">
        <v>256</v>
      </c>
      <c r="T1158" t="s">
        <v>2897</v>
      </c>
      <c r="U1158" t="s">
        <v>2898</v>
      </c>
      <c r="V1158" t="s">
        <v>828</v>
      </c>
      <c r="X1158">
        <v>6</v>
      </c>
      <c r="Y1158">
        <v>0</v>
      </c>
      <c r="Z1158">
        <v>0</v>
      </c>
      <c r="AA1158">
        <v>0</v>
      </c>
      <c r="AB1158">
        <v>9265500</v>
      </c>
      <c r="AC1158" t="s">
        <v>47</v>
      </c>
      <c r="AD1158">
        <f>+VLOOKUP(T1158,items!$A$2:$D$1255,4,0)</f>
        <v>0</v>
      </c>
      <c r="AE1158">
        <f>+VLOOKUP(T1158,Tabla1[],5,0)</f>
        <v>0</v>
      </c>
      <c r="AF1158">
        <f t="shared" si="18"/>
        <v>9</v>
      </c>
    </row>
    <row r="1159" spans="1:32" x14ac:dyDescent="0.25">
      <c r="A1159">
        <v>94446</v>
      </c>
      <c r="B1159" t="s">
        <v>2890</v>
      </c>
      <c r="C1159" t="s">
        <v>33</v>
      </c>
      <c r="D1159">
        <v>0</v>
      </c>
      <c r="F1159" t="s">
        <v>357</v>
      </c>
      <c r="G1159" t="s">
        <v>572</v>
      </c>
      <c r="H1159" t="s">
        <v>2891</v>
      </c>
      <c r="I1159" t="s">
        <v>37</v>
      </c>
      <c r="J1159" t="s">
        <v>2892</v>
      </c>
      <c r="K1159" t="s">
        <v>2893</v>
      </c>
      <c r="L1159" t="s">
        <v>2894</v>
      </c>
      <c r="M1159" t="s">
        <v>2895</v>
      </c>
      <c r="N1159" t="s">
        <v>2895</v>
      </c>
      <c r="O1159" t="s">
        <v>2896</v>
      </c>
      <c r="P1159" t="s">
        <v>674</v>
      </c>
      <c r="Q1159" t="s">
        <v>903</v>
      </c>
      <c r="R1159" t="s">
        <v>63</v>
      </c>
      <c r="S1159" t="s">
        <v>256</v>
      </c>
      <c r="T1159" t="s">
        <v>1480</v>
      </c>
      <c r="U1159" t="s">
        <v>1481</v>
      </c>
      <c r="W1159" t="s">
        <v>111</v>
      </c>
      <c r="X1159">
        <v>6</v>
      </c>
      <c r="Y1159">
        <v>0</v>
      </c>
      <c r="Z1159">
        <v>0</v>
      </c>
      <c r="AA1159">
        <v>0</v>
      </c>
      <c r="AB1159">
        <v>4940100</v>
      </c>
      <c r="AC1159" t="s">
        <v>47</v>
      </c>
      <c r="AD1159">
        <f>+VLOOKUP(T1159,items!$A$2:$D$1255,4,0)</f>
        <v>0</v>
      </c>
      <c r="AE1159">
        <f>+VLOOKUP(T1159,Tabla1[],5,0)</f>
        <v>0</v>
      </c>
      <c r="AF1159">
        <f t="shared" si="18"/>
        <v>9</v>
      </c>
    </row>
    <row r="1160" spans="1:32" x14ac:dyDescent="0.25">
      <c r="A1160">
        <v>94446</v>
      </c>
      <c r="B1160" t="s">
        <v>2890</v>
      </c>
      <c r="C1160" t="s">
        <v>33</v>
      </c>
      <c r="D1160">
        <v>0</v>
      </c>
      <c r="F1160" t="s">
        <v>357</v>
      </c>
      <c r="G1160" t="s">
        <v>572</v>
      </c>
      <c r="H1160" t="s">
        <v>2891</v>
      </c>
      <c r="I1160" t="s">
        <v>37</v>
      </c>
      <c r="J1160" t="s">
        <v>2892</v>
      </c>
      <c r="K1160" t="s">
        <v>2893</v>
      </c>
      <c r="L1160" t="s">
        <v>2894</v>
      </c>
      <c r="M1160" t="s">
        <v>2895</v>
      </c>
      <c r="N1160" t="s">
        <v>2895</v>
      </c>
      <c r="O1160" t="s">
        <v>2896</v>
      </c>
      <c r="P1160" t="s">
        <v>674</v>
      </c>
      <c r="Q1160" t="s">
        <v>903</v>
      </c>
      <c r="R1160" t="s">
        <v>63</v>
      </c>
      <c r="S1160" t="s">
        <v>256</v>
      </c>
      <c r="T1160" t="s">
        <v>2899</v>
      </c>
      <c r="U1160" t="s">
        <v>2900</v>
      </c>
      <c r="X1160">
        <v>6</v>
      </c>
      <c r="Y1160">
        <v>0</v>
      </c>
      <c r="Z1160">
        <v>0</v>
      </c>
      <c r="AA1160">
        <v>0</v>
      </c>
      <c r="AB1160">
        <v>11820330</v>
      </c>
      <c r="AC1160" t="s">
        <v>47</v>
      </c>
      <c r="AD1160">
        <f>+VLOOKUP(T1160,items!$A$2:$D$1255,4,0)</f>
        <v>0</v>
      </c>
      <c r="AE1160">
        <f>+VLOOKUP(T1160,Tabla1[],5,0)</f>
        <v>0</v>
      </c>
      <c r="AF1160">
        <f t="shared" si="18"/>
        <v>9</v>
      </c>
    </row>
    <row r="1161" spans="1:32" x14ac:dyDescent="0.25">
      <c r="A1161">
        <v>94446</v>
      </c>
      <c r="B1161" t="s">
        <v>2890</v>
      </c>
      <c r="C1161" t="s">
        <v>33</v>
      </c>
      <c r="D1161">
        <v>0</v>
      </c>
      <c r="F1161" t="s">
        <v>357</v>
      </c>
      <c r="G1161" t="s">
        <v>572</v>
      </c>
      <c r="H1161" t="s">
        <v>2891</v>
      </c>
      <c r="I1161" t="s">
        <v>37</v>
      </c>
      <c r="J1161" t="s">
        <v>2892</v>
      </c>
      <c r="K1161" t="s">
        <v>2893</v>
      </c>
      <c r="L1161" t="s">
        <v>2894</v>
      </c>
      <c r="M1161" t="s">
        <v>2895</v>
      </c>
      <c r="N1161" t="s">
        <v>2895</v>
      </c>
      <c r="O1161" t="s">
        <v>2896</v>
      </c>
      <c r="P1161" t="s">
        <v>674</v>
      </c>
      <c r="Q1161" t="s">
        <v>903</v>
      </c>
      <c r="R1161" t="s">
        <v>63</v>
      </c>
      <c r="S1161" t="s">
        <v>256</v>
      </c>
      <c r="T1161" t="s">
        <v>691</v>
      </c>
      <c r="U1161" t="s">
        <v>692</v>
      </c>
      <c r="X1161">
        <v>1</v>
      </c>
      <c r="Y1161">
        <v>0</v>
      </c>
      <c r="Z1161">
        <v>0</v>
      </c>
      <c r="AA1161">
        <v>0</v>
      </c>
      <c r="AB1161">
        <v>200000</v>
      </c>
      <c r="AC1161" t="s">
        <v>47</v>
      </c>
      <c r="AD1161" t="e">
        <f>+VLOOKUP(T1161,items!$A$2:$D$1255,4,0)</f>
        <v>#N/A</v>
      </c>
      <c r="AE1161" t="e">
        <f>+VLOOKUP(T1161,Tabla1[],5,0)</f>
        <v>#N/A</v>
      </c>
      <c r="AF1161">
        <f t="shared" si="18"/>
        <v>9</v>
      </c>
    </row>
    <row r="1162" spans="1:32" x14ac:dyDescent="0.25">
      <c r="A1162">
        <v>94447</v>
      </c>
      <c r="B1162" t="s">
        <v>2811</v>
      </c>
      <c r="C1162" t="s">
        <v>75</v>
      </c>
      <c r="D1162">
        <v>0</v>
      </c>
      <c r="F1162" t="s">
        <v>357</v>
      </c>
      <c r="G1162" t="s">
        <v>223</v>
      </c>
      <c r="H1162" t="s">
        <v>2901</v>
      </c>
      <c r="I1162" t="s">
        <v>2902</v>
      </c>
      <c r="J1162" t="s">
        <v>2903</v>
      </c>
      <c r="K1162" t="s">
        <v>2904</v>
      </c>
      <c r="L1162" t="s">
        <v>37</v>
      </c>
      <c r="M1162" t="s">
        <v>207</v>
      </c>
      <c r="N1162" t="s">
        <v>208</v>
      </c>
      <c r="O1162" t="s">
        <v>227</v>
      </c>
      <c r="P1162" t="s">
        <v>363</v>
      </c>
      <c r="Q1162" t="s">
        <v>363</v>
      </c>
      <c r="R1162" t="s">
        <v>127</v>
      </c>
      <c r="S1162" t="s">
        <v>164</v>
      </c>
      <c r="T1162" t="s">
        <v>466</v>
      </c>
      <c r="U1162" t="s">
        <v>467</v>
      </c>
      <c r="V1162" t="s">
        <v>1349</v>
      </c>
      <c r="W1162" t="s">
        <v>1095</v>
      </c>
      <c r="X1162">
        <v>1</v>
      </c>
      <c r="Y1162">
        <v>6630</v>
      </c>
      <c r="Z1162">
        <v>0</v>
      </c>
      <c r="AA1162">
        <v>1500</v>
      </c>
      <c r="AB1162">
        <v>4741140</v>
      </c>
      <c r="AC1162" t="s">
        <v>47</v>
      </c>
      <c r="AD1162" t="str">
        <f>+VLOOKUP(T1162,items!$A$2:$D$1255,4,0)</f>
        <v>SOMBRALINA</v>
      </c>
      <c r="AE1162" t="str">
        <f>+VLOOKUP(T1162,Tabla1[],5,0)</f>
        <v>ELECTRICA</v>
      </c>
      <c r="AF1162">
        <f t="shared" si="18"/>
        <v>6</v>
      </c>
    </row>
    <row r="1163" spans="1:32" x14ac:dyDescent="0.25">
      <c r="A1163">
        <v>94452</v>
      </c>
      <c r="B1163" t="s">
        <v>1234</v>
      </c>
      <c r="C1163" t="s">
        <v>75</v>
      </c>
      <c r="D1163">
        <v>0</v>
      </c>
      <c r="F1163" t="s">
        <v>357</v>
      </c>
      <c r="G1163" t="s">
        <v>207</v>
      </c>
      <c r="H1163" t="s">
        <v>2905</v>
      </c>
      <c r="I1163" t="s">
        <v>37</v>
      </c>
      <c r="J1163" t="s">
        <v>2906</v>
      </c>
      <c r="K1163" t="s">
        <v>2907</v>
      </c>
      <c r="L1163" t="s">
        <v>37</v>
      </c>
      <c r="M1163" t="s">
        <v>461</v>
      </c>
      <c r="N1163" t="s">
        <v>461</v>
      </c>
      <c r="O1163" t="s">
        <v>587</v>
      </c>
      <c r="P1163" t="s">
        <v>1514</v>
      </c>
      <c r="Q1163" t="s">
        <v>1514</v>
      </c>
      <c r="R1163" t="s">
        <v>43</v>
      </c>
      <c r="S1163" t="s">
        <v>164</v>
      </c>
      <c r="T1163" t="s">
        <v>2908</v>
      </c>
      <c r="U1163" t="s">
        <v>958</v>
      </c>
      <c r="X1163">
        <v>7</v>
      </c>
      <c r="Y1163">
        <v>0</v>
      </c>
      <c r="Z1163">
        <v>0</v>
      </c>
      <c r="AA1163">
        <v>0</v>
      </c>
      <c r="AB1163">
        <v>368200</v>
      </c>
      <c r="AC1163" t="s">
        <v>47</v>
      </c>
      <c r="AD1163">
        <f>+VLOOKUP(T1163,items!$A$2:$D$1255,4,0)</f>
        <v>0</v>
      </c>
      <c r="AE1163">
        <f>+VLOOKUP(T1163,Tabla1[],5,0)</f>
        <v>0</v>
      </c>
      <c r="AF1163">
        <f t="shared" si="18"/>
        <v>6</v>
      </c>
    </row>
    <row r="1164" spans="1:32" x14ac:dyDescent="0.25">
      <c r="A1164">
        <v>94454</v>
      </c>
      <c r="B1164" t="s">
        <v>2909</v>
      </c>
      <c r="C1164" t="s">
        <v>75</v>
      </c>
      <c r="D1164">
        <v>0</v>
      </c>
      <c r="F1164" t="s">
        <v>357</v>
      </c>
      <c r="G1164" t="s">
        <v>357</v>
      </c>
      <c r="H1164" t="s">
        <v>2910</v>
      </c>
      <c r="I1164" t="s">
        <v>37</v>
      </c>
      <c r="J1164" t="s">
        <v>2911</v>
      </c>
      <c r="K1164" t="s">
        <v>2912</v>
      </c>
      <c r="L1164" t="s">
        <v>37</v>
      </c>
      <c r="M1164" t="s">
        <v>223</v>
      </c>
      <c r="N1164" t="s">
        <v>223</v>
      </c>
      <c r="O1164" t="s">
        <v>587</v>
      </c>
      <c r="P1164" t="s">
        <v>1514</v>
      </c>
      <c r="Q1164" t="s">
        <v>1514</v>
      </c>
      <c r="R1164" t="s">
        <v>43</v>
      </c>
      <c r="S1164" t="s">
        <v>164</v>
      </c>
      <c r="T1164" t="s">
        <v>2142</v>
      </c>
      <c r="U1164" t="s">
        <v>2143</v>
      </c>
      <c r="X1164">
        <v>2</v>
      </c>
      <c r="Y1164">
        <v>0</v>
      </c>
      <c r="Z1164">
        <v>0</v>
      </c>
      <c r="AA1164">
        <v>0</v>
      </c>
      <c r="AB1164">
        <v>20000</v>
      </c>
      <c r="AC1164" t="s">
        <v>47</v>
      </c>
      <c r="AD1164">
        <f>+VLOOKUP(T1164,items!$A$2:$D$1255,4,0)</f>
        <v>0</v>
      </c>
      <c r="AE1164">
        <f>+VLOOKUP(T1164,Tabla1[],5,0)</f>
        <v>0</v>
      </c>
      <c r="AF1164">
        <f t="shared" si="18"/>
        <v>6</v>
      </c>
    </row>
    <row r="1165" spans="1:32" x14ac:dyDescent="0.25">
      <c r="A1165">
        <v>94454</v>
      </c>
      <c r="B1165" t="s">
        <v>2909</v>
      </c>
      <c r="C1165" t="s">
        <v>75</v>
      </c>
      <c r="D1165">
        <v>0</v>
      </c>
      <c r="F1165" t="s">
        <v>357</v>
      </c>
      <c r="G1165" t="s">
        <v>357</v>
      </c>
      <c r="H1165" t="s">
        <v>2910</v>
      </c>
      <c r="I1165" t="s">
        <v>37</v>
      </c>
      <c r="J1165" t="s">
        <v>2911</v>
      </c>
      <c r="K1165" t="s">
        <v>2912</v>
      </c>
      <c r="L1165" t="s">
        <v>37</v>
      </c>
      <c r="M1165" t="s">
        <v>223</v>
      </c>
      <c r="N1165" t="s">
        <v>223</v>
      </c>
      <c r="O1165" t="s">
        <v>587</v>
      </c>
      <c r="P1165" t="s">
        <v>1514</v>
      </c>
      <c r="Q1165" t="s">
        <v>1514</v>
      </c>
      <c r="R1165" t="s">
        <v>43</v>
      </c>
      <c r="S1165" t="s">
        <v>164</v>
      </c>
      <c r="T1165" t="s">
        <v>1411</v>
      </c>
      <c r="U1165" t="s">
        <v>867</v>
      </c>
      <c r="X1165">
        <v>8</v>
      </c>
      <c r="Y1165">
        <v>0</v>
      </c>
      <c r="Z1165">
        <v>0</v>
      </c>
      <c r="AA1165">
        <v>0</v>
      </c>
      <c r="AB1165">
        <v>420800</v>
      </c>
      <c r="AC1165" t="s">
        <v>47</v>
      </c>
      <c r="AD1165">
        <f>+VLOOKUP(T1165,items!$A$2:$D$1255,4,0)</f>
        <v>0</v>
      </c>
      <c r="AE1165">
        <f>+VLOOKUP(T1165,Tabla1[],5,0)</f>
        <v>0</v>
      </c>
      <c r="AF1165">
        <f t="shared" si="18"/>
        <v>6</v>
      </c>
    </row>
    <row r="1166" spans="1:32" x14ac:dyDescent="0.25">
      <c r="A1166">
        <v>94465</v>
      </c>
      <c r="B1166" t="s">
        <v>2913</v>
      </c>
      <c r="C1166" t="s">
        <v>75</v>
      </c>
      <c r="D1166">
        <v>0</v>
      </c>
      <c r="F1166" t="s">
        <v>357</v>
      </c>
      <c r="G1166" t="s">
        <v>893</v>
      </c>
      <c r="H1166" t="s">
        <v>2914</v>
      </c>
      <c r="I1166" t="s">
        <v>37</v>
      </c>
      <c r="J1166" t="s">
        <v>2915</v>
      </c>
      <c r="K1166" t="s">
        <v>2916</v>
      </c>
      <c r="L1166" t="s">
        <v>2917</v>
      </c>
      <c r="M1166" t="s">
        <v>1261</v>
      </c>
      <c r="N1166" t="s">
        <v>1261</v>
      </c>
      <c r="O1166" t="s">
        <v>463</v>
      </c>
      <c r="P1166" t="s">
        <v>697</v>
      </c>
      <c r="Q1166" t="s">
        <v>2918</v>
      </c>
      <c r="R1166" t="s">
        <v>63</v>
      </c>
      <c r="S1166" t="s">
        <v>108</v>
      </c>
      <c r="T1166" t="s">
        <v>2838</v>
      </c>
      <c r="U1166" t="s">
        <v>2839</v>
      </c>
      <c r="X1166">
        <v>1</v>
      </c>
      <c r="Y1166">
        <v>0</v>
      </c>
      <c r="Z1166">
        <v>0</v>
      </c>
      <c r="AA1166">
        <v>0</v>
      </c>
      <c r="AB1166">
        <v>500000</v>
      </c>
      <c r="AC1166" t="s">
        <v>47</v>
      </c>
      <c r="AD1166" t="e">
        <f>+VLOOKUP(T1166,items!$A$2:$D$1255,4,0)</f>
        <v>#N/A</v>
      </c>
      <c r="AE1166" t="e">
        <f>+VLOOKUP(T1166,Tabla1[],5,0)</f>
        <v>#N/A</v>
      </c>
      <c r="AF1166">
        <f t="shared" si="18"/>
        <v>7</v>
      </c>
    </row>
    <row r="1167" spans="1:32" x14ac:dyDescent="0.25">
      <c r="A1167">
        <v>94466</v>
      </c>
      <c r="B1167" t="s">
        <v>2919</v>
      </c>
      <c r="C1167" t="s">
        <v>1065</v>
      </c>
      <c r="D1167">
        <v>0</v>
      </c>
      <c r="F1167" t="s">
        <v>357</v>
      </c>
      <c r="G1167" t="s">
        <v>223</v>
      </c>
      <c r="H1167" t="s">
        <v>2920</v>
      </c>
      <c r="I1167" t="s">
        <v>37</v>
      </c>
      <c r="J1167" t="s">
        <v>37</v>
      </c>
      <c r="K1167" t="s">
        <v>2921</v>
      </c>
      <c r="L1167" t="s">
        <v>37</v>
      </c>
      <c r="M1167" t="s">
        <v>207</v>
      </c>
      <c r="N1167" t="s">
        <v>207</v>
      </c>
      <c r="O1167" t="s">
        <v>461</v>
      </c>
      <c r="P1167" t="s">
        <v>835</v>
      </c>
      <c r="Q1167" t="s">
        <v>835</v>
      </c>
      <c r="R1167" t="s">
        <v>127</v>
      </c>
      <c r="S1167" t="s">
        <v>44</v>
      </c>
      <c r="T1167" t="s">
        <v>1232</v>
      </c>
      <c r="U1167" t="s">
        <v>1233</v>
      </c>
      <c r="X1167">
        <v>2</v>
      </c>
      <c r="Y1167">
        <v>0</v>
      </c>
      <c r="Z1167">
        <v>0</v>
      </c>
      <c r="AA1167">
        <v>0</v>
      </c>
      <c r="AB1167">
        <v>397600</v>
      </c>
      <c r="AC1167" t="s">
        <v>47</v>
      </c>
      <c r="AD1167">
        <f>+VLOOKUP(T1167,items!$A$2:$D$1255,4,0)</f>
        <v>0</v>
      </c>
      <c r="AE1167">
        <f>+VLOOKUP(T1167,Tabla1[],5,0)</f>
        <v>0</v>
      </c>
      <c r="AF1167">
        <f t="shared" si="18"/>
        <v>6</v>
      </c>
    </row>
    <row r="1168" spans="1:32" x14ac:dyDescent="0.25">
      <c r="A1168">
        <v>94468</v>
      </c>
      <c r="B1168" t="s">
        <v>2922</v>
      </c>
      <c r="C1168" t="s">
        <v>33</v>
      </c>
      <c r="D1168">
        <v>0</v>
      </c>
      <c r="F1168" t="s">
        <v>357</v>
      </c>
      <c r="G1168" t="s">
        <v>835</v>
      </c>
      <c r="H1168" t="s">
        <v>2923</v>
      </c>
      <c r="I1168" t="s">
        <v>37</v>
      </c>
      <c r="J1168" t="s">
        <v>2924</v>
      </c>
      <c r="K1168" t="s">
        <v>2925</v>
      </c>
      <c r="L1168" t="s">
        <v>37</v>
      </c>
      <c r="M1168" t="s">
        <v>227</v>
      </c>
      <c r="N1168" t="s">
        <v>227</v>
      </c>
      <c r="O1168" t="s">
        <v>363</v>
      </c>
      <c r="P1168" t="s">
        <v>228</v>
      </c>
      <c r="Q1168" t="s">
        <v>893</v>
      </c>
      <c r="R1168" t="s">
        <v>127</v>
      </c>
      <c r="S1168" t="s">
        <v>44</v>
      </c>
      <c r="T1168" t="s">
        <v>1624</v>
      </c>
      <c r="U1168" t="s">
        <v>828</v>
      </c>
      <c r="X1168">
        <v>4</v>
      </c>
      <c r="Y1168">
        <v>0</v>
      </c>
      <c r="Z1168">
        <v>0</v>
      </c>
      <c r="AA1168">
        <v>0</v>
      </c>
      <c r="AB1168">
        <v>720000</v>
      </c>
      <c r="AC1168" t="s">
        <v>47</v>
      </c>
      <c r="AD1168">
        <f>+VLOOKUP(T1168,items!$A$2:$D$1255,4,0)</f>
        <v>0</v>
      </c>
      <c r="AE1168">
        <f>+VLOOKUP(T1168,Tabla1[],5,0)</f>
        <v>0</v>
      </c>
      <c r="AF1168">
        <f t="shared" si="18"/>
        <v>6</v>
      </c>
    </row>
    <row r="1169" spans="1:32" x14ac:dyDescent="0.25">
      <c r="A1169">
        <v>94469</v>
      </c>
      <c r="B1169" t="s">
        <v>2926</v>
      </c>
      <c r="C1169" t="s">
        <v>33</v>
      </c>
      <c r="D1169">
        <v>0</v>
      </c>
      <c r="F1169" t="s">
        <v>400</v>
      </c>
      <c r="G1169" t="s">
        <v>400</v>
      </c>
      <c r="H1169" t="s">
        <v>2927</v>
      </c>
      <c r="I1169" t="s">
        <v>37</v>
      </c>
      <c r="J1169" t="s">
        <v>2928</v>
      </c>
      <c r="K1169" t="s">
        <v>2929</v>
      </c>
      <c r="L1169" t="s">
        <v>2930</v>
      </c>
      <c r="M1169" t="s">
        <v>207</v>
      </c>
      <c r="N1169" t="s">
        <v>207</v>
      </c>
      <c r="O1169" t="s">
        <v>965</v>
      </c>
      <c r="P1169" t="s">
        <v>417</v>
      </c>
      <c r="Q1169" t="s">
        <v>664</v>
      </c>
      <c r="R1169" t="s">
        <v>63</v>
      </c>
      <c r="S1169" t="s">
        <v>44</v>
      </c>
      <c r="T1169" t="s">
        <v>1815</v>
      </c>
      <c r="U1169" t="s">
        <v>1816</v>
      </c>
      <c r="X1169">
        <v>1</v>
      </c>
      <c r="Y1169">
        <v>0</v>
      </c>
      <c r="Z1169">
        <v>0</v>
      </c>
      <c r="AA1169">
        <v>0</v>
      </c>
      <c r="AB1169">
        <v>609408</v>
      </c>
      <c r="AC1169" t="s">
        <v>47</v>
      </c>
      <c r="AD1169" t="str">
        <f>+VLOOKUP(T1169,items!$A$2:$D$1255,4,0)</f>
        <v>MUEBLES</v>
      </c>
      <c r="AE1169">
        <f>+VLOOKUP(T1169,Tabla1[],5,0)</f>
        <v>0</v>
      </c>
      <c r="AF1169">
        <f t="shared" si="18"/>
        <v>8</v>
      </c>
    </row>
    <row r="1170" spans="1:32" x14ac:dyDescent="0.25">
      <c r="A1170">
        <v>94469</v>
      </c>
      <c r="B1170" t="s">
        <v>2926</v>
      </c>
      <c r="C1170" t="s">
        <v>33</v>
      </c>
      <c r="D1170">
        <v>0</v>
      </c>
      <c r="F1170" t="s">
        <v>400</v>
      </c>
      <c r="G1170" t="s">
        <v>400</v>
      </c>
      <c r="H1170" t="s">
        <v>2927</v>
      </c>
      <c r="I1170" t="s">
        <v>37</v>
      </c>
      <c r="J1170" t="s">
        <v>2928</v>
      </c>
      <c r="K1170" t="s">
        <v>2929</v>
      </c>
      <c r="L1170" t="s">
        <v>2930</v>
      </c>
      <c r="M1170" t="s">
        <v>207</v>
      </c>
      <c r="N1170" t="s">
        <v>207</v>
      </c>
      <c r="O1170" t="s">
        <v>965</v>
      </c>
      <c r="P1170" t="s">
        <v>417</v>
      </c>
      <c r="Q1170" t="s">
        <v>664</v>
      </c>
      <c r="R1170" t="s">
        <v>63</v>
      </c>
      <c r="S1170" t="s">
        <v>44</v>
      </c>
      <c r="T1170" t="s">
        <v>1878</v>
      </c>
      <c r="U1170" t="s">
        <v>1879</v>
      </c>
      <c r="V1170" t="s">
        <v>1024</v>
      </c>
      <c r="X1170">
        <v>3</v>
      </c>
      <c r="Y1170">
        <v>0</v>
      </c>
      <c r="Z1170">
        <v>0</v>
      </c>
      <c r="AA1170">
        <v>0</v>
      </c>
      <c r="AB1170">
        <v>4447332</v>
      </c>
      <c r="AC1170" t="s">
        <v>47</v>
      </c>
      <c r="AD1170" t="str">
        <f>+VLOOKUP(T1170,items!$A$2:$D$1255,4,0)</f>
        <v>MUEBLES</v>
      </c>
      <c r="AE1170">
        <f>+VLOOKUP(T1170,Tabla1[],5,0)</f>
        <v>0</v>
      </c>
      <c r="AF1170">
        <f t="shared" si="18"/>
        <v>8</v>
      </c>
    </row>
    <row r="1171" spans="1:32" x14ac:dyDescent="0.25">
      <c r="A1171">
        <v>94469</v>
      </c>
      <c r="B1171" t="s">
        <v>2926</v>
      </c>
      <c r="C1171" t="s">
        <v>33</v>
      </c>
      <c r="D1171">
        <v>0</v>
      </c>
      <c r="F1171" t="s">
        <v>400</v>
      </c>
      <c r="G1171" t="s">
        <v>400</v>
      </c>
      <c r="H1171" t="s">
        <v>2927</v>
      </c>
      <c r="I1171" t="s">
        <v>37</v>
      </c>
      <c r="J1171" t="s">
        <v>2928</v>
      </c>
      <c r="K1171" t="s">
        <v>2929</v>
      </c>
      <c r="L1171" t="s">
        <v>2930</v>
      </c>
      <c r="M1171" t="s">
        <v>207</v>
      </c>
      <c r="N1171" t="s">
        <v>207</v>
      </c>
      <c r="O1171" t="s">
        <v>965</v>
      </c>
      <c r="P1171" t="s">
        <v>417</v>
      </c>
      <c r="Q1171" t="s">
        <v>664</v>
      </c>
      <c r="R1171" t="s">
        <v>63</v>
      </c>
      <c r="S1171" t="s">
        <v>44</v>
      </c>
      <c r="T1171" t="s">
        <v>876</v>
      </c>
      <c r="U1171" t="s">
        <v>877</v>
      </c>
      <c r="X1171">
        <v>1</v>
      </c>
      <c r="Y1171">
        <v>0</v>
      </c>
      <c r="Z1171">
        <v>0</v>
      </c>
      <c r="AA1171">
        <v>0</v>
      </c>
      <c r="AB1171">
        <v>1044615</v>
      </c>
      <c r="AC1171" t="s">
        <v>47</v>
      </c>
      <c r="AD1171" t="str">
        <f>+VLOOKUP(T1171,items!$A$2:$D$1255,4,0)</f>
        <v>MUEBLES</v>
      </c>
      <c r="AE1171">
        <f>+VLOOKUP(T1171,Tabla1[],5,0)</f>
        <v>0</v>
      </c>
      <c r="AF1171">
        <f t="shared" si="18"/>
        <v>8</v>
      </c>
    </row>
    <row r="1172" spans="1:32" x14ac:dyDescent="0.25">
      <c r="A1172">
        <v>94484</v>
      </c>
      <c r="B1172" t="s">
        <v>2931</v>
      </c>
      <c r="C1172" t="s">
        <v>75</v>
      </c>
      <c r="D1172">
        <v>0</v>
      </c>
      <c r="F1172" t="s">
        <v>223</v>
      </c>
      <c r="G1172" t="s">
        <v>1296</v>
      </c>
      <c r="H1172" t="s">
        <v>2932</v>
      </c>
      <c r="I1172" t="s">
        <v>37</v>
      </c>
      <c r="J1172" t="s">
        <v>2933</v>
      </c>
      <c r="K1172" t="s">
        <v>2934</v>
      </c>
      <c r="L1172" t="s">
        <v>37</v>
      </c>
      <c r="M1172" t="s">
        <v>657</v>
      </c>
      <c r="N1172" t="s">
        <v>657</v>
      </c>
      <c r="O1172" t="s">
        <v>365</v>
      </c>
      <c r="P1172" t="s">
        <v>366</v>
      </c>
      <c r="Q1172" t="s">
        <v>366</v>
      </c>
      <c r="R1172" t="s">
        <v>127</v>
      </c>
      <c r="S1172" t="s">
        <v>88</v>
      </c>
      <c r="T1172" t="s">
        <v>474</v>
      </c>
      <c r="U1172" t="s">
        <v>475</v>
      </c>
      <c r="X1172">
        <v>1</v>
      </c>
      <c r="Y1172">
        <v>0</v>
      </c>
      <c r="Z1172">
        <v>0</v>
      </c>
      <c r="AA1172">
        <v>0</v>
      </c>
      <c r="AB1172">
        <v>600000</v>
      </c>
      <c r="AC1172" t="s">
        <v>47</v>
      </c>
      <c r="AD1172">
        <f>+VLOOKUP(T1172,items!$A$2:$D$1255,4,0)</f>
        <v>0</v>
      </c>
      <c r="AE1172">
        <f>+VLOOKUP(T1172,Tabla1[],5,0)</f>
        <v>0</v>
      </c>
      <c r="AF1172">
        <f t="shared" si="18"/>
        <v>7</v>
      </c>
    </row>
    <row r="1173" spans="1:32" x14ac:dyDescent="0.25">
      <c r="A1173">
        <v>94489</v>
      </c>
      <c r="B1173" t="s">
        <v>2935</v>
      </c>
      <c r="C1173" t="s">
        <v>75</v>
      </c>
      <c r="D1173">
        <v>0</v>
      </c>
      <c r="F1173" t="s">
        <v>223</v>
      </c>
      <c r="G1173" t="s">
        <v>223</v>
      </c>
      <c r="H1173" t="s">
        <v>2936</v>
      </c>
      <c r="I1173" t="s">
        <v>37</v>
      </c>
      <c r="J1173" t="s">
        <v>2937</v>
      </c>
      <c r="K1173" t="s">
        <v>2938</v>
      </c>
      <c r="L1173" t="s">
        <v>37</v>
      </c>
      <c r="M1173" t="s">
        <v>461</v>
      </c>
      <c r="N1173" t="s">
        <v>461</v>
      </c>
      <c r="O1173" t="s">
        <v>835</v>
      </c>
      <c r="P1173" t="s">
        <v>587</v>
      </c>
      <c r="Q1173" t="s">
        <v>587</v>
      </c>
      <c r="R1173" t="s">
        <v>43</v>
      </c>
      <c r="S1173" t="s">
        <v>128</v>
      </c>
      <c r="T1173" t="s">
        <v>633</v>
      </c>
      <c r="U1173" t="s">
        <v>634</v>
      </c>
      <c r="X1173">
        <v>1</v>
      </c>
      <c r="Y1173">
        <v>0</v>
      </c>
      <c r="Z1173">
        <v>0</v>
      </c>
      <c r="AA1173">
        <v>0</v>
      </c>
      <c r="AB1173">
        <v>326250</v>
      </c>
      <c r="AC1173" t="s">
        <v>47</v>
      </c>
      <c r="AD1173">
        <f>+VLOOKUP(T1173,items!$A$2:$D$1255,4,0)</f>
        <v>0</v>
      </c>
      <c r="AE1173">
        <f>+VLOOKUP(T1173,Tabla1[],5,0)</f>
        <v>0</v>
      </c>
      <c r="AF1173">
        <f t="shared" si="18"/>
        <v>6</v>
      </c>
    </row>
    <row r="1174" spans="1:32" x14ac:dyDescent="0.25">
      <c r="A1174">
        <v>94493</v>
      </c>
      <c r="B1174" t="s">
        <v>2939</v>
      </c>
      <c r="C1174" t="s">
        <v>75</v>
      </c>
      <c r="D1174">
        <v>0</v>
      </c>
      <c r="F1174" t="s">
        <v>223</v>
      </c>
      <c r="G1174" t="s">
        <v>223</v>
      </c>
      <c r="H1174" t="s">
        <v>2940</v>
      </c>
      <c r="I1174" t="s">
        <v>37</v>
      </c>
      <c r="J1174" t="s">
        <v>2941</v>
      </c>
      <c r="K1174" t="s">
        <v>2942</v>
      </c>
      <c r="L1174" t="s">
        <v>37</v>
      </c>
      <c r="M1174" t="s">
        <v>207</v>
      </c>
      <c r="N1174" t="s">
        <v>207</v>
      </c>
      <c r="O1174" t="s">
        <v>208</v>
      </c>
      <c r="P1174" t="s">
        <v>835</v>
      </c>
      <c r="Q1174" t="s">
        <v>835</v>
      </c>
      <c r="R1174" t="s">
        <v>43</v>
      </c>
      <c r="S1174" t="s">
        <v>164</v>
      </c>
      <c r="T1174" t="s">
        <v>1290</v>
      </c>
      <c r="U1174" t="s">
        <v>1291</v>
      </c>
      <c r="X1174">
        <v>1</v>
      </c>
      <c r="Y1174">
        <v>0</v>
      </c>
      <c r="Z1174">
        <v>0</v>
      </c>
      <c r="AA1174">
        <v>0</v>
      </c>
      <c r="AB1174">
        <v>67227</v>
      </c>
      <c r="AC1174" t="s">
        <v>47</v>
      </c>
      <c r="AD1174">
        <f>+VLOOKUP(T1174,items!$A$2:$D$1255,4,0)</f>
        <v>0</v>
      </c>
      <c r="AE1174">
        <f>+VLOOKUP(T1174,Tabla1[],5,0)</f>
        <v>0</v>
      </c>
      <c r="AF1174">
        <f t="shared" si="18"/>
        <v>6</v>
      </c>
    </row>
    <row r="1175" spans="1:32" x14ac:dyDescent="0.25">
      <c r="A1175">
        <v>94504</v>
      </c>
      <c r="B1175" t="s">
        <v>829</v>
      </c>
      <c r="C1175" t="s">
        <v>75</v>
      </c>
      <c r="D1175">
        <v>0</v>
      </c>
      <c r="F1175" t="s">
        <v>223</v>
      </c>
      <c r="G1175" t="s">
        <v>461</v>
      </c>
      <c r="H1175" t="s">
        <v>2943</v>
      </c>
      <c r="I1175" t="s">
        <v>37</v>
      </c>
      <c r="J1175" t="s">
        <v>2944</v>
      </c>
      <c r="K1175" t="s">
        <v>2945</v>
      </c>
      <c r="L1175" t="s">
        <v>2946</v>
      </c>
      <c r="M1175" t="s">
        <v>835</v>
      </c>
      <c r="N1175" t="s">
        <v>835</v>
      </c>
      <c r="O1175" t="s">
        <v>909</v>
      </c>
      <c r="P1175" t="s">
        <v>915</v>
      </c>
      <c r="Q1175" t="s">
        <v>252</v>
      </c>
      <c r="R1175" t="s">
        <v>127</v>
      </c>
      <c r="S1175" t="s">
        <v>108</v>
      </c>
      <c r="T1175" t="s">
        <v>841</v>
      </c>
      <c r="U1175" t="s">
        <v>842</v>
      </c>
      <c r="X1175">
        <v>1</v>
      </c>
      <c r="Y1175">
        <v>0</v>
      </c>
      <c r="Z1175">
        <v>0</v>
      </c>
      <c r="AA1175">
        <v>0</v>
      </c>
      <c r="AB1175">
        <v>1962000</v>
      </c>
      <c r="AC1175" t="s">
        <v>47</v>
      </c>
      <c r="AD1175">
        <f>+VLOOKUP(T1175,items!$A$2:$D$1255,4,0)</f>
        <v>0</v>
      </c>
      <c r="AE1175">
        <f>+VLOOKUP(T1175,Tabla1[],5,0)</f>
        <v>0</v>
      </c>
      <c r="AF1175">
        <f t="shared" si="18"/>
        <v>7</v>
      </c>
    </row>
    <row r="1176" spans="1:32" x14ac:dyDescent="0.25">
      <c r="A1176">
        <v>94504</v>
      </c>
      <c r="B1176" t="s">
        <v>829</v>
      </c>
      <c r="C1176" t="s">
        <v>75</v>
      </c>
      <c r="D1176">
        <v>0</v>
      </c>
      <c r="F1176" t="s">
        <v>223</v>
      </c>
      <c r="G1176" t="s">
        <v>461</v>
      </c>
      <c r="H1176" t="s">
        <v>2943</v>
      </c>
      <c r="I1176" t="s">
        <v>37</v>
      </c>
      <c r="J1176" t="s">
        <v>2944</v>
      </c>
      <c r="K1176" t="s">
        <v>2945</v>
      </c>
      <c r="L1176" t="s">
        <v>2946</v>
      </c>
      <c r="M1176" t="s">
        <v>835</v>
      </c>
      <c r="N1176" t="s">
        <v>835</v>
      </c>
      <c r="O1176" t="s">
        <v>909</v>
      </c>
      <c r="P1176" t="s">
        <v>915</v>
      </c>
      <c r="Q1176" t="s">
        <v>252</v>
      </c>
      <c r="R1176" t="s">
        <v>127</v>
      </c>
      <c r="S1176" t="s">
        <v>108</v>
      </c>
      <c r="T1176" t="s">
        <v>94</v>
      </c>
      <c r="U1176" t="s">
        <v>95</v>
      </c>
      <c r="X1176">
        <v>10</v>
      </c>
      <c r="Y1176">
        <v>0</v>
      </c>
      <c r="Z1176">
        <v>0</v>
      </c>
      <c r="AA1176">
        <v>0</v>
      </c>
      <c r="AB1176">
        <v>3700000</v>
      </c>
      <c r="AC1176" t="s">
        <v>47</v>
      </c>
      <c r="AD1176" t="e">
        <f>+VLOOKUP(T1176,items!$A$2:$D$1255,4,0)</f>
        <v>#N/A</v>
      </c>
      <c r="AE1176" t="e">
        <f>+VLOOKUP(T1176,Tabla1[],5,0)</f>
        <v>#N/A</v>
      </c>
      <c r="AF1176">
        <f t="shared" si="18"/>
        <v>7</v>
      </c>
    </row>
    <row r="1177" spans="1:32" x14ac:dyDescent="0.25">
      <c r="A1177">
        <v>94504</v>
      </c>
      <c r="B1177" t="s">
        <v>829</v>
      </c>
      <c r="C1177" t="s">
        <v>75</v>
      </c>
      <c r="D1177">
        <v>0</v>
      </c>
      <c r="F1177" t="s">
        <v>223</v>
      </c>
      <c r="G1177" t="s">
        <v>461</v>
      </c>
      <c r="H1177" t="s">
        <v>2943</v>
      </c>
      <c r="I1177" t="s">
        <v>37</v>
      </c>
      <c r="J1177" t="s">
        <v>2944</v>
      </c>
      <c r="K1177" t="s">
        <v>2945</v>
      </c>
      <c r="L1177" t="s">
        <v>2946</v>
      </c>
      <c r="M1177" t="s">
        <v>835</v>
      </c>
      <c r="N1177" t="s">
        <v>835</v>
      </c>
      <c r="O1177" t="s">
        <v>909</v>
      </c>
      <c r="P1177" t="s">
        <v>915</v>
      </c>
      <c r="Q1177" t="s">
        <v>252</v>
      </c>
      <c r="R1177" t="s">
        <v>127</v>
      </c>
      <c r="S1177" t="s">
        <v>108</v>
      </c>
      <c r="T1177" t="s">
        <v>94</v>
      </c>
      <c r="U1177" t="s">
        <v>95</v>
      </c>
      <c r="X1177">
        <v>1</v>
      </c>
      <c r="Y1177">
        <v>0</v>
      </c>
      <c r="Z1177">
        <v>0</v>
      </c>
      <c r="AA1177">
        <v>0</v>
      </c>
      <c r="AB1177">
        <v>4000000</v>
      </c>
      <c r="AC1177" t="s">
        <v>47</v>
      </c>
      <c r="AD1177" t="e">
        <f>+VLOOKUP(T1177,items!$A$2:$D$1255,4,0)</f>
        <v>#N/A</v>
      </c>
      <c r="AE1177" t="e">
        <f>+VLOOKUP(T1177,Tabla1[],5,0)</f>
        <v>#N/A</v>
      </c>
      <c r="AF1177">
        <f t="shared" si="18"/>
        <v>7</v>
      </c>
    </row>
    <row r="1178" spans="1:32" x14ac:dyDescent="0.25">
      <c r="A1178">
        <v>94504</v>
      </c>
      <c r="B1178" t="s">
        <v>829</v>
      </c>
      <c r="C1178" t="s">
        <v>75</v>
      </c>
      <c r="D1178">
        <v>0</v>
      </c>
      <c r="F1178" t="s">
        <v>223</v>
      </c>
      <c r="G1178" t="s">
        <v>461</v>
      </c>
      <c r="H1178" t="s">
        <v>2943</v>
      </c>
      <c r="I1178" t="s">
        <v>37</v>
      </c>
      <c r="J1178" t="s">
        <v>2944</v>
      </c>
      <c r="K1178" t="s">
        <v>2945</v>
      </c>
      <c r="L1178" t="s">
        <v>2946</v>
      </c>
      <c r="M1178" t="s">
        <v>835</v>
      </c>
      <c r="N1178" t="s">
        <v>835</v>
      </c>
      <c r="O1178" t="s">
        <v>909</v>
      </c>
      <c r="P1178" t="s">
        <v>915</v>
      </c>
      <c r="Q1178" t="s">
        <v>252</v>
      </c>
      <c r="R1178" t="s">
        <v>127</v>
      </c>
      <c r="S1178" t="s">
        <v>108</v>
      </c>
      <c r="T1178" t="s">
        <v>331</v>
      </c>
      <c r="U1178" t="s">
        <v>332</v>
      </c>
      <c r="X1178">
        <v>1</v>
      </c>
      <c r="Y1178">
        <v>0</v>
      </c>
      <c r="Z1178">
        <v>0</v>
      </c>
      <c r="AA1178">
        <v>0</v>
      </c>
      <c r="AB1178">
        <v>125000</v>
      </c>
      <c r="AC1178" t="s">
        <v>47</v>
      </c>
      <c r="AD1178" t="e">
        <f>+VLOOKUP(T1178,items!$A$2:$D$1255,4,0)</f>
        <v>#N/A</v>
      </c>
      <c r="AE1178" t="e">
        <f>+VLOOKUP(T1178,Tabla1[],5,0)</f>
        <v>#N/A</v>
      </c>
      <c r="AF1178">
        <f t="shared" si="18"/>
        <v>7</v>
      </c>
    </row>
    <row r="1179" spans="1:32" x14ac:dyDescent="0.25">
      <c r="A1179">
        <v>94513</v>
      </c>
      <c r="B1179" t="s">
        <v>2947</v>
      </c>
      <c r="C1179" t="s">
        <v>33</v>
      </c>
      <c r="D1179">
        <v>0</v>
      </c>
      <c r="F1179" t="s">
        <v>223</v>
      </c>
      <c r="G1179" t="s">
        <v>227</v>
      </c>
      <c r="H1179" t="s">
        <v>2948</v>
      </c>
      <c r="I1179" t="s">
        <v>37</v>
      </c>
      <c r="J1179" t="s">
        <v>2949</v>
      </c>
      <c r="K1179" t="s">
        <v>2950</v>
      </c>
      <c r="L1179" t="s">
        <v>2951</v>
      </c>
      <c r="M1179" t="s">
        <v>324</v>
      </c>
      <c r="N1179" t="s">
        <v>324</v>
      </c>
      <c r="O1179" t="s">
        <v>916</v>
      </c>
      <c r="P1179" t="s">
        <v>485</v>
      </c>
      <c r="Q1179" t="s">
        <v>1731</v>
      </c>
      <c r="R1179" t="s">
        <v>63</v>
      </c>
      <c r="S1179" t="s">
        <v>44</v>
      </c>
      <c r="T1179" t="s">
        <v>966</v>
      </c>
      <c r="U1179" t="s">
        <v>967</v>
      </c>
      <c r="V1179" t="s">
        <v>259</v>
      </c>
      <c r="X1179">
        <v>3</v>
      </c>
      <c r="Y1179">
        <v>0</v>
      </c>
      <c r="Z1179">
        <v>0</v>
      </c>
      <c r="AA1179">
        <v>0</v>
      </c>
      <c r="AB1179">
        <v>683100</v>
      </c>
      <c r="AC1179" t="s">
        <v>47</v>
      </c>
      <c r="AD1179" t="str">
        <f>+VLOOKUP(T1179,items!$A$2:$D$1255,4,0)</f>
        <v>FUNDA</v>
      </c>
      <c r="AE1179">
        <f>+VLOOKUP(T1179,Tabla1[],5,0)</f>
        <v>0</v>
      </c>
      <c r="AF1179">
        <f t="shared" si="18"/>
        <v>8</v>
      </c>
    </row>
    <row r="1180" spans="1:32" x14ac:dyDescent="0.25">
      <c r="A1180">
        <v>94513</v>
      </c>
      <c r="B1180" t="s">
        <v>2947</v>
      </c>
      <c r="C1180" t="s">
        <v>33</v>
      </c>
      <c r="D1180">
        <v>0</v>
      </c>
      <c r="F1180" t="s">
        <v>223</v>
      </c>
      <c r="G1180" t="s">
        <v>227</v>
      </c>
      <c r="H1180" t="s">
        <v>2948</v>
      </c>
      <c r="I1180" t="s">
        <v>37</v>
      </c>
      <c r="J1180" t="s">
        <v>2949</v>
      </c>
      <c r="K1180" t="s">
        <v>2950</v>
      </c>
      <c r="L1180" t="s">
        <v>2951</v>
      </c>
      <c r="M1180" t="s">
        <v>324</v>
      </c>
      <c r="N1180" t="s">
        <v>324</v>
      </c>
      <c r="O1180" t="s">
        <v>916</v>
      </c>
      <c r="P1180" t="s">
        <v>485</v>
      </c>
      <c r="Q1180" t="s">
        <v>1731</v>
      </c>
      <c r="R1180" t="s">
        <v>63</v>
      </c>
      <c r="S1180" t="s">
        <v>44</v>
      </c>
      <c r="T1180" t="s">
        <v>882</v>
      </c>
      <c r="U1180" t="s">
        <v>883</v>
      </c>
      <c r="V1180" t="s">
        <v>884</v>
      </c>
      <c r="X1180">
        <v>3</v>
      </c>
      <c r="Y1180">
        <v>0</v>
      </c>
      <c r="Z1180">
        <v>0</v>
      </c>
      <c r="AA1180">
        <v>0</v>
      </c>
      <c r="AB1180">
        <v>5393070</v>
      </c>
      <c r="AC1180" t="s">
        <v>47</v>
      </c>
      <c r="AD1180" t="str">
        <f>+VLOOKUP(T1180,items!$A$2:$D$1255,4,0)</f>
        <v>MUEBLES</v>
      </c>
      <c r="AE1180">
        <f>+VLOOKUP(T1180,Tabla1[],5,0)</f>
        <v>0</v>
      </c>
      <c r="AF1180">
        <f t="shared" si="18"/>
        <v>8</v>
      </c>
    </row>
    <row r="1181" spans="1:32" x14ac:dyDescent="0.25">
      <c r="A1181">
        <v>94513</v>
      </c>
      <c r="B1181" t="s">
        <v>2947</v>
      </c>
      <c r="C1181" t="s">
        <v>33</v>
      </c>
      <c r="D1181">
        <v>0</v>
      </c>
      <c r="F1181" t="s">
        <v>223</v>
      </c>
      <c r="G1181" t="s">
        <v>227</v>
      </c>
      <c r="H1181" t="s">
        <v>2948</v>
      </c>
      <c r="I1181" t="s">
        <v>37</v>
      </c>
      <c r="J1181" t="s">
        <v>2949</v>
      </c>
      <c r="K1181" t="s">
        <v>2950</v>
      </c>
      <c r="L1181" t="s">
        <v>2951</v>
      </c>
      <c r="M1181" t="s">
        <v>324</v>
      </c>
      <c r="N1181" t="s">
        <v>324</v>
      </c>
      <c r="O1181" t="s">
        <v>916</v>
      </c>
      <c r="P1181" t="s">
        <v>485</v>
      </c>
      <c r="Q1181" t="s">
        <v>1731</v>
      </c>
      <c r="R1181" t="s">
        <v>63</v>
      </c>
      <c r="S1181" t="s">
        <v>44</v>
      </c>
      <c r="T1181" t="s">
        <v>314</v>
      </c>
      <c r="U1181" t="s">
        <v>315</v>
      </c>
      <c r="X1181">
        <v>1</v>
      </c>
      <c r="Y1181">
        <v>0</v>
      </c>
      <c r="Z1181">
        <v>0</v>
      </c>
      <c r="AA1181">
        <v>0</v>
      </c>
      <c r="AB1181">
        <v>746130</v>
      </c>
      <c r="AC1181" t="s">
        <v>47</v>
      </c>
      <c r="AD1181">
        <f>+VLOOKUP(T1181,items!$A$2:$D$1255,4,0)</f>
        <v>0</v>
      </c>
      <c r="AE1181">
        <f>+VLOOKUP(T1181,Tabla1[],5,0)</f>
        <v>0</v>
      </c>
      <c r="AF1181">
        <f t="shared" si="18"/>
        <v>8</v>
      </c>
    </row>
    <row r="1182" spans="1:32" x14ac:dyDescent="0.25">
      <c r="A1182">
        <v>94516</v>
      </c>
      <c r="B1182" t="s">
        <v>2952</v>
      </c>
      <c r="C1182" t="s">
        <v>75</v>
      </c>
      <c r="D1182">
        <v>0</v>
      </c>
      <c r="F1182" t="s">
        <v>223</v>
      </c>
      <c r="G1182" t="s">
        <v>2508</v>
      </c>
      <c r="H1182" t="s">
        <v>2953</v>
      </c>
      <c r="I1182" t="s">
        <v>2954</v>
      </c>
      <c r="J1182" t="s">
        <v>2955</v>
      </c>
      <c r="K1182" t="s">
        <v>2956</v>
      </c>
      <c r="L1182" t="s">
        <v>2957</v>
      </c>
      <c r="M1182" t="s">
        <v>227</v>
      </c>
      <c r="N1182" t="s">
        <v>893</v>
      </c>
      <c r="O1182" t="s">
        <v>325</v>
      </c>
      <c r="P1182" t="s">
        <v>711</v>
      </c>
      <c r="Q1182" t="s">
        <v>252</v>
      </c>
      <c r="R1182" t="s">
        <v>127</v>
      </c>
      <c r="S1182" t="s">
        <v>108</v>
      </c>
      <c r="T1182" t="s">
        <v>713</v>
      </c>
      <c r="U1182" t="s">
        <v>714</v>
      </c>
      <c r="X1182">
        <v>2</v>
      </c>
      <c r="Y1182">
        <v>0</v>
      </c>
      <c r="Z1182">
        <v>0</v>
      </c>
      <c r="AA1182">
        <v>0</v>
      </c>
      <c r="AB1182">
        <v>512000</v>
      </c>
      <c r="AC1182" t="s">
        <v>47</v>
      </c>
      <c r="AD1182">
        <f>+VLOOKUP(T1182,items!$A$2:$D$1255,4,0)</f>
        <v>0</v>
      </c>
      <c r="AE1182">
        <f>+VLOOKUP(T1182,Tabla1[],5,0)</f>
        <v>0</v>
      </c>
      <c r="AF1182">
        <f t="shared" si="18"/>
        <v>7</v>
      </c>
    </row>
    <row r="1183" spans="1:32" x14ac:dyDescent="0.25">
      <c r="A1183">
        <v>94516</v>
      </c>
      <c r="B1183" t="s">
        <v>2952</v>
      </c>
      <c r="C1183" t="s">
        <v>75</v>
      </c>
      <c r="D1183">
        <v>0</v>
      </c>
      <c r="F1183" t="s">
        <v>223</v>
      </c>
      <c r="G1183" t="s">
        <v>2508</v>
      </c>
      <c r="H1183" t="s">
        <v>2953</v>
      </c>
      <c r="I1183" t="s">
        <v>2954</v>
      </c>
      <c r="J1183" t="s">
        <v>2955</v>
      </c>
      <c r="K1183" t="s">
        <v>2956</v>
      </c>
      <c r="L1183" t="s">
        <v>2957</v>
      </c>
      <c r="M1183" t="s">
        <v>227</v>
      </c>
      <c r="N1183" t="s">
        <v>893</v>
      </c>
      <c r="O1183" t="s">
        <v>325</v>
      </c>
      <c r="P1183" t="s">
        <v>711</v>
      </c>
      <c r="Q1183" t="s">
        <v>252</v>
      </c>
      <c r="R1183" t="s">
        <v>127</v>
      </c>
      <c r="S1183" t="s">
        <v>108</v>
      </c>
      <c r="T1183" t="s">
        <v>717</v>
      </c>
      <c r="U1183" t="s">
        <v>718</v>
      </c>
      <c r="X1183">
        <v>2</v>
      </c>
      <c r="Y1183">
        <v>0</v>
      </c>
      <c r="Z1183">
        <v>0</v>
      </c>
      <c r="AA1183">
        <v>0</v>
      </c>
      <c r="AB1183">
        <v>99840</v>
      </c>
      <c r="AC1183" t="s">
        <v>47</v>
      </c>
      <c r="AD1183">
        <f>+VLOOKUP(T1183,items!$A$2:$D$1255,4,0)</f>
        <v>0</v>
      </c>
      <c r="AE1183">
        <f>+VLOOKUP(T1183,Tabla1[],5,0)</f>
        <v>0</v>
      </c>
      <c r="AF1183">
        <f t="shared" si="18"/>
        <v>7</v>
      </c>
    </row>
    <row r="1184" spans="1:32" x14ac:dyDescent="0.25">
      <c r="A1184">
        <v>94516</v>
      </c>
      <c r="B1184" t="s">
        <v>2952</v>
      </c>
      <c r="C1184" t="s">
        <v>75</v>
      </c>
      <c r="D1184">
        <v>0</v>
      </c>
      <c r="F1184" t="s">
        <v>223</v>
      </c>
      <c r="G1184" t="s">
        <v>2508</v>
      </c>
      <c r="H1184" t="s">
        <v>2953</v>
      </c>
      <c r="I1184" t="s">
        <v>2954</v>
      </c>
      <c r="J1184" t="s">
        <v>2955</v>
      </c>
      <c r="K1184" t="s">
        <v>2956</v>
      </c>
      <c r="L1184" t="s">
        <v>2957</v>
      </c>
      <c r="M1184" t="s">
        <v>227</v>
      </c>
      <c r="N1184" t="s">
        <v>893</v>
      </c>
      <c r="O1184" t="s">
        <v>325</v>
      </c>
      <c r="P1184" t="s">
        <v>711</v>
      </c>
      <c r="Q1184" t="s">
        <v>252</v>
      </c>
      <c r="R1184" t="s">
        <v>127</v>
      </c>
      <c r="S1184" t="s">
        <v>108</v>
      </c>
      <c r="T1184" t="s">
        <v>2958</v>
      </c>
      <c r="U1184" t="s">
        <v>2959</v>
      </c>
      <c r="V1184" t="s">
        <v>244</v>
      </c>
      <c r="W1184" t="s">
        <v>117</v>
      </c>
      <c r="X1184">
        <v>1</v>
      </c>
      <c r="Y1184">
        <v>10000</v>
      </c>
      <c r="Z1184">
        <v>0</v>
      </c>
      <c r="AA1184">
        <v>2500</v>
      </c>
      <c r="AB1184">
        <v>34617760</v>
      </c>
      <c r="AC1184" t="s">
        <v>47</v>
      </c>
      <c r="AD1184" t="str">
        <f>+VLOOKUP(T1184,items!$A$2:$D$1255,4,0)</f>
        <v>PERGOLA</v>
      </c>
      <c r="AE1184" t="str">
        <f>+VLOOKUP(T1184,Tabla1[],5,0)</f>
        <v>CLASSIC</v>
      </c>
      <c r="AF1184">
        <f t="shared" si="18"/>
        <v>7</v>
      </c>
    </row>
    <row r="1185" spans="1:32" x14ac:dyDescent="0.25">
      <c r="A1185">
        <v>94516</v>
      </c>
      <c r="B1185" t="s">
        <v>2952</v>
      </c>
      <c r="C1185" t="s">
        <v>75</v>
      </c>
      <c r="D1185">
        <v>0</v>
      </c>
      <c r="F1185" t="s">
        <v>223</v>
      </c>
      <c r="G1185" t="s">
        <v>2508</v>
      </c>
      <c r="H1185" t="s">
        <v>2953</v>
      </c>
      <c r="I1185" t="s">
        <v>2954</v>
      </c>
      <c r="J1185" t="s">
        <v>2955</v>
      </c>
      <c r="K1185" t="s">
        <v>2956</v>
      </c>
      <c r="L1185" t="s">
        <v>2957</v>
      </c>
      <c r="M1185" t="s">
        <v>227</v>
      </c>
      <c r="N1185" t="s">
        <v>893</v>
      </c>
      <c r="O1185" t="s">
        <v>325</v>
      </c>
      <c r="P1185" t="s">
        <v>711</v>
      </c>
      <c r="Q1185" t="s">
        <v>252</v>
      </c>
      <c r="R1185" t="s">
        <v>127</v>
      </c>
      <c r="S1185" t="s">
        <v>108</v>
      </c>
      <c r="T1185" t="s">
        <v>439</v>
      </c>
      <c r="U1185" t="s">
        <v>440</v>
      </c>
      <c r="W1185" t="s">
        <v>111</v>
      </c>
      <c r="X1185">
        <v>1</v>
      </c>
      <c r="Y1185">
        <v>10000</v>
      </c>
      <c r="Z1185">
        <v>0</v>
      </c>
      <c r="AA1185">
        <v>0</v>
      </c>
      <c r="AB1185">
        <v>339750</v>
      </c>
      <c r="AC1185" t="s">
        <v>47</v>
      </c>
      <c r="AD1185">
        <f>+VLOOKUP(T1185,items!$A$2:$D$1255,4,0)</f>
        <v>0</v>
      </c>
      <c r="AE1185">
        <f>+VLOOKUP(T1185,Tabla1[],5,0)</f>
        <v>0</v>
      </c>
      <c r="AF1185">
        <f t="shared" si="18"/>
        <v>7</v>
      </c>
    </row>
    <row r="1186" spans="1:32" x14ac:dyDescent="0.25">
      <c r="A1186">
        <v>94516</v>
      </c>
      <c r="B1186" t="s">
        <v>2952</v>
      </c>
      <c r="C1186" t="s">
        <v>75</v>
      </c>
      <c r="D1186">
        <v>0</v>
      </c>
      <c r="F1186" t="s">
        <v>223</v>
      </c>
      <c r="G1186" t="s">
        <v>2508</v>
      </c>
      <c r="H1186" t="s">
        <v>2953</v>
      </c>
      <c r="I1186" t="s">
        <v>2954</v>
      </c>
      <c r="J1186" t="s">
        <v>2955</v>
      </c>
      <c r="K1186" t="s">
        <v>2956</v>
      </c>
      <c r="L1186" t="s">
        <v>2957</v>
      </c>
      <c r="M1186" t="s">
        <v>227</v>
      </c>
      <c r="N1186" t="s">
        <v>893</v>
      </c>
      <c r="O1186" t="s">
        <v>325</v>
      </c>
      <c r="P1186" t="s">
        <v>711</v>
      </c>
      <c r="Q1186" t="s">
        <v>252</v>
      </c>
      <c r="R1186" t="s">
        <v>127</v>
      </c>
      <c r="S1186" t="s">
        <v>108</v>
      </c>
      <c r="T1186" t="s">
        <v>2960</v>
      </c>
      <c r="U1186" t="s">
        <v>2961</v>
      </c>
      <c r="X1186">
        <v>1</v>
      </c>
      <c r="Y1186">
        <v>0</v>
      </c>
      <c r="Z1186">
        <v>0</v>
      </c>
      <c r="AA1186">
        <v>0</v>
      </c>
      <c r="AB1186">
        <v>2245500</v>
      </c>
      <c r="AC1186" t="s">
        <v>47</v>
      </c>
      <c r="AD1186">
        <f>+VLOOKUP(T1186,items!$A$2:$D$1255,4,0)</f>
        <v>0</v>
      </c>
      <c r="AE1186">
        <f>+VLOOKUP(T1186,Tabla1[],5,0)</f>
        <v>0</v>
      </c>
      <c r="AF1186">
        <f t="shared" si="18"/>
        <v>7</v>
      </c>
    </row>
    <row r="1187" spans="1:32" x14ac:dyDescent="0.25">
      <c r="A1187">
        <v>94531</v>
      </c>
      <c r="B1187" t="s">
        <v>2962</v>
      </c>
      <c r="C1187" t="s">
        <v>33</v>
      </c>
      <c r="D1187">
        <v>0</v>
      </c>
      <c r="F1187" t="s">
        <v>207</v>
      </c>
      <c r="G1187" t="s">
        <v>461</v>
      </c>
      <c r="H1187" t="s">
        <v>2963</v>
      </c>
      <c r="I1187" t="s">
        <v>37</v>
      </c>
      <c r="J1187" t="s">
        <v>2964</v>
      </c>
      <c r="K1187" t="s">
        <v>2965</v>
      </c>
      <c r="L1187" t="s">
        <v>2966</v>
      </c>
      <c r="M1187" t="s">
        <v>835</v>
      </c>
      <c r="N1187" t="s">
        <v>835</v>
      </c>
      <c r="O1187" t="s">
        <v>1038</v>
      </c>
      <c r="P1187" t="s">
        <v>247</v>
      </c>
      <c r="Q1187" t="s">
        <v>965</v>
      </c>
      <c r="R1187" t="s">
        <v>127</v>
      </c>
      <c r="S1187" t="s">
        <v>108</v>
      </c>
      <c r="T1187" t="s">
        <v>2288</v>
      </c>
      <c r="U1187" t="s">
        <v>2289</v>
      </c>
      <c r="V1187" t="s">
        <v>828</v>
      </c>
      <c r="X1187">
        <v>1</v>
      </c>
      <c r="Y1187">
        <v>0</v>
      </c>
      <c r="Z1187">
        <v>0</v>
      </c>
      <c r="AA1187">
        <v>0</v>
      </c>
      <c r="AB1187">
        <v>8417387</v>
      </c>
      <c r="AC1187" t="s">
        <v>47</v>
      </c>
      <c r="AD1187">
        <f>+VLOOKUP(T1187,items!$A$2:$D$1255,4,0)</f>
        <v>0</v>
      </c>
      <c r="AE1187">
        <f>+VLOOKUP(T1187,Tabla1[],5,0)</f>
        <v>0</v>
      </c>
      <c r="AF1187">
        <f t="shared" si="18"/>
        <v>7</v>
      </c>
    </row>
    <row r="1188" spans="1:32" x14ac:dyDescent="0.25">
      <c r="A1188">
        <v>94531</v>
      </c>
      <c r="B1188" t="s">
        <v>2962</v>
      </c>
      <c r="C1188" t="s">
        <v>33</v>
      </c>
      <c r="D1188">
        <v>0</v>
      </c>
      <c r="F1188" t="s">
        <v>207</v>
      </c>
      <c r="G1188" t="s">
        <v>461</v>
      </c>
      <c r="H1188" t="s">
        <v>2963</v>
      </c>
      <c r="I1188" t="s">
        <v>37</v>
      </c>
      <c r="J1188" t="s">
        <v>2964</v>
      </c>
      <c r="K1188" t="s">
        <v>2965</v>
      </c>
      <c r="L1188" t="s">
        <v>2966</v>
      </c>
      <c r="M1188" t="s">
        <v>835</v>
      </c>
      <c r="N1188" t="s">
        <v>835</v>
      </c>
      <c r="O1188" t="s">
        <v>1038</v>
      </c>
      <c r="P1188" t="s">
        <v>247</v>
      </c>
      <c r="Q1188" t="s">
        <v>965</v>
      </c>
      <c r="R1188" t="s">
        <v>127</v>
      </c>
      <c r="S1188" t="s">
        <v>108</v>
      </c>
      <c r="T1188" t="s">
        <v>2018</v>
      </c>
      <c r="U1188" t="s">
        <v>2019</v>
      </c>
      <c r="V1188" t="s">
        <v>2013</v>
      </c>
      <c r="W1188" t="s">
        <v>117</v>
      </c>
      <c r="X1188">
        <v>4</v>
      </c>
      <c r="Y1188">
        <v>0</v>
      </c>
      <c r="Z1188">
        <v>0</v>
      </c>
      <c r="AA1188">
        <v>0</v>
      </c>
      <c r="AB1188">
        <v>8502900</v>
      </c>
      <c r="AC1188" t="s">
        <v>47</v>
      </c>
      <c r="AD1188" t="str">
        <f>+VLOOKUP(T1188,items!$A$2:$D$1255,4,0)</f>
        <v>MUEBLES</v>
      </c>
      <c r="AE1188">
        <f>+VLOOKUP(T1188,Tabla1[],5,0)</f>
        <v>0</v>
      </c>
      <c r="AF1188">
        <f t="shared" si="18"/>
        <v>7</v>
      </c>
    </row>
    <row r="1189" spans="1:32" x14ac:dyDescent="0.25">
      <c r="A1189">
        <v>94532</v>
      </c>
      <c r="B1189" t="s">
        <v>2962</v>
      </c>
      <c r="C1189" t="s">
        <v>33</v>
      </c>
      <c r="D1189">
        <v>0</v>
      </c>
      <c r="F1189" t="s">
        <v>207</v>
      </c>
      <c r="G1189" t="s">
        <v>461</v>
      </c>
      <c r="H1189" t="s">
        <v>2967</v>
      </c>
      <c r="I1189" t="s">
        <v>37</v>
      </c>
      <c r="J1189" t="s">
        <v>2968</v>
      </c>
      <c r="K1189" t="s">
        <v>2969</v>
      </c>
      <c r="L1189" t="s">
        <v>2970</v>
      </c>
      <c r="M1189" t="s">
        <v>835</v>
      </c>
      <c r="N1189" t="s">
        <v>835</v>
      </c>
      <c r="O1189" t="s">
        <v>325</v>
      </c>
      <c r="P1189" t="s">
        <v>909</v>
      </c>
      <c r="Q1189" t="s">
        <v>711</v>
      </c>
      <c r="R1189" t="s">
        <v>127</v>
      </c>
      <c r="S1189" t="s">
        <v>108</v>
      </c>
      <c r="T1189" t="s">
        <v>2288</v>
      </c>
      <c r="U1189" t="s">
        <v>2289</v>
      </c>
      <c r="V1189" t="s">
        <v>828</v>
      </c>
      <c r="X1189">
        <v>1</v>
      </c>
      <c r="Y1189">
        <v>0</v>
      </c>
      <c r="Z1189">
        <v>0</v>
      </c>
      <c r="AA1189">
        <v>0</v>
      </c>
      <c r="AB1189">
        <v>8417387</v>
      </c>
      <c r="AC1189" t="s">
        <v>47</v>
      </c>
      <c r="AD1189">
        <f>+VLOOKUP(T1189,items!$A$2:$D$1255,4,0)</f>
        <v>0</v>
      </c>
      <c r="AE1189">
        <f>+VLOOKUP(T1189,Tabla1[],5,0)</f>
        <v>0</v>
      </c>
      <c r="AF1189">
        <f t="shared" si="18"/>
        <v>7</v>
      </c>
    </row>
    <row r="1190" spans="1:32" x14ac:dyDescent="0.25">
      <c r="A1190">
        <v>94533</v>
      </c>
      <c r="B1190" t="s">
        <v>1003</v>
      </c>
      <c r="C1190" t="s">
        <v>75</v>
      </c>
      <c r="D1190">
        <v>0</v>
      </c>
      <c r="F1190" t="s">
        <v>207</v>
      </c>
      <c r="G1190" t="s">
        <v>207</v>
      </c>
      <c r="H1190" t="s">
        <v>2971</v>
      </c>
      <c r="I1190" t="s">
        <v>2972</v>
      </c>
      <c r="J1190" t="s">
        <v>2973</v>
      </c>
      <c r="K1190" t="s">
        <v>2974</v>
      </c>
      <c r="L1190" t="s">
        <v>2975</v>
      </c>
      <c r="M1190" t="s">
        <v>208</v>
      </c>
      <c r="N1190" t="s">
        <v>657</v>
      </c>
      <c r="O1190" t="s">
        <v>365</v>
      </c>
      <c r="P1190" t="s">
        <v>408</v>
      </c>
      <c r="Q1190" t="s">
        <v>909</v>
      </c>
      <c r="R1190" t="s">
        <v>63</v>
      </c>
      <c r="S1190" t="s">
        <v>128</v>
      </c>
      <c r="T1190" t="s">
        <v>2976</v>
      </c>
      <c r="U1190" t="s">
        <v>2977</v>
      </c>
      <c r="X1190">
        <v>1</v>
      </c>
      <c r="Y1190">
        <v>0</v>
      </c>
      <c r="Z1190">
        <v>0</v>
      </c>
      <c r="AA1190">
        <v>0</v>
      </c>
      <c r="AB1190">
        <v>0</v>
      </c>
      <c r="AC1190" t="s">
        <v>47</v>
      </c>
      <c r="AD1190" t="str">
        <f>+VLOOKUP(T1190,items!$A$2:$D$1255,4,0)</f>
        <v>COJIN</v>
      </c>
      <c r="AE1190">
        <f>+VLOOKUP(T1190,Tabla1[],5,0)</f>
        <v>0</v>
      </c>
      <c r="AF1190">
        <f t="shared" si="18"/>
        <v>7</v>
      </c>
    </row>
    <row r="1191" spans="1:32" x14ac:dyDescent="0.25">
      <c r="A1191">
        <v>94534</v>
      </c>
      <c r="B1191" t="s">
        <v>2978</v>
      </c>
      <c r="C1191" t="s">
        <v>75</v>
      </c>
      <c r="D1191">
        <v>0</v>
      </c>
      <c r="F1191" t="s">
        <v>207</v>
      </c>
      <c r="G1191" t="s">
        <v>207</v>
      </c>
      <c r="H1191" t="s">
        <v>2979</v>
      </c>
      <c r="I1191" t="s">
        <v>37</v>
      </c>
      <c r="J1191" t="s">
        <v>2980</v>
      </c>
      <c r="K1191" t="s">
        <v>2981</v>
      </c>
      <c r="L1191" t="s">
        <v>37</v>
      </c>
      <c r="M1191" t="s">
        <v>461</v>
      </c>
      <c r="N1191" t="s">
        <v>461</v>
      </c>
      <c r="O1191" t="s">
        <v>835</v>
      </c>
      <c r="P1191" t="s">
        <v>587</v>
      </c>
      <c r="Q1191" t="s">
        <v>587</v>
      </c>
      <c r="R1191" t="s">
        <v>43</v>
      </c>
      <c r="S1191" t="s">
        <v>164</v>
      </c>
      <c r="T1191" t="s">
        <v>1290</v>
      </c>
      <c r="U1191" t="s">
        <v>1291</v>
      </c>
      <c r="X1191">
        <v>1</v>
      </c>
      <c r="Y1191">
        <v>0</v>
      </c>
      <c r="Z1191">
        <v>0</v>
      </c>
      <c r="AA1191">
        <v>0</v>
      </c>
      <c r="AB1191">
        <v>67227</v>
      </c>
      <c r="AC1191" t="s">
        <v>47</v>
      </c>
      <c r="AD1191">
        <f>+VLOOKUP(T1191,items!$A$2:$D$1255,4,0)</f>
        <v>0</v>
      </c>
      <c r="AE1191">
        <f>+VLOOKUP(T1191,Tabla1[],5,0)</f>
        <v>0</v>
      </c>
      <c r="AF1191">
        <f t="shared" si="18"/>
        <v>6</v>
      </c>
    </row>
    <row r="1192" spans="1:32" x14ac:dyDescent="0.25">
      <c r="A1192">
        <v>94535</v>
      </c>
      <c r="B1192" t="s">
        <v>2978</v>
      </c>
      <c r="C1192" t="s">
        <v>75</v>
      </c>
      <c r="D1192">
        <v>0</v>
      </c>
      <c r="F1192" t="s">
        <v>207</v>
      </c>
      <c r="G1192" t="s">
        <v>207</v>
      </c>
      <c r="H1192" t="s">
        <v>2982</v>
      </c>
      <c r="I1192" t="s">
        <v>37</v>
      </c>
      <c r="J1192" t="s">
        <v>2983</v>
      </c>
      <c r="K1192" t="s">
        <v>2984</v>
      </c>
      <c r="L1192" t="s">
        <v>37</v>
      </c>
      <c r="M1192" t="s">
        <v>461</v>
      </c>
      <c r="N1192" t="s">
        <v>461</v>
      </c>
      <c r="O1192" t="s">
        <v>835</v>
      </c>
      <c r="P1192" t="s">
        <v>587</v>
      </c>
      <c r="Q1192" t="s">
        <v>587</v>
      </c>
      <c r="R1192" t="s">
        <v>43</v>
      </c>
      <c r="S1192" t="s">
        <v>164</v>
      </c>
      <c r="T1192" t="s">
        <v>1126</v>
      </c>
      <c r="U1192" t="s">
        <v>1127</v>
      </c>
      <c r="X1192">
        <v>1</v>
      </c>
      <c r="Y1192">
        <v>0</v>
      </c>
      <c r="Z1192">
        <v>0</v>
      </c>
      <c r="AA1192">
        <v>0</v>
      </c>
      <c r="AB1192">
        <v>54622</v>
      </c>
      <c r="AC1192" t="s">
        <v>47</v>
      </c>
      <c r="AD1192">
        <f>+VLOOKUP(T1192,items!$A$2:$D$1255,4,0)</f>
        <v>0</v>
      </c>
      <c r="AE1192">
        <f>+VLOOKUP(T1192,Tabla1[],5,0)</f>
        <v>0</v>
      </c>
      <c r="AF1192">
        <f t="shared" si="18"/>
        <v>6</v>
      </c>
    </row>
    <row r="1193" spans="1:32" x14ac:dyDescent="0.25">
      <c r="A1193">
        <v>94537</v>
      </c>
      <c r="B1193" t="s">
        <v>2985</v>
      </c>
      <c r="C1193" t="s">
        <v>75</v>
      </c>
      <c r="D1193">
        <v>0</v>
      </c>
      <c r="F1193" t="s">
        <v>207</v>
      </c>
      <c r="G1193" t="s">
        <v>461</v>
      </c>
      <c r="H1193" t="s">
        <v>2986</v>
      </c>
      <c r="I1193" t="s">
        <v>37</v>
      </c>
      <c r="J1193" t="s">
        <v>2987</v>
      </c>
      <c r="K1193" t="s">
        <v>2988</v>
      </c>
      <c r="L1193" t="s">
        <v>37</v>
      </c>
      <c r="M1193" t="s">
        <v>208</v>
      </c>
      <c r="N1193" t="s">
        <v>208</v>
      </c>
      <c r="O1193" t="s">
        <v>324</v>
      </c>
      <c r="P1193" t="s">
        <v>657</v>
      </c>
      <c r="Q1193" t="s">
        <v>657</v>
      </c>
      <c r="R1193" t="s">
        <v>43</v>
      </c>
      <c r="S1193" t="s">
        <v>164</v>
      </c>
      <c r="T1193" t="s">
        <v>2989</v>
      </c>
      <c r="U1193" t="s">
        <v>688</v>
      </c>
      <c r="X1193">
        <v>15</v>
      </c>
      <c r="Y1193">
        <v>0</v>
      </c>
      <c r="Z1193">
        <v>0</v>
      </c>
      <c r="AA1193">
        <v>0</v>
      </c>
      <c r="AB1193">
        <v>789000</v>
      </c>
      <c r="AC1193" t="s">
        <v>47</v>
      </c>
      <c r="AD1193">
        <f>+VLOOKUP(T1193,items!$A$2:$D$1255,4,0)</f>
        <v>0</v>
      </c>
      <c r="AE1193">
        <f>+VLOOKUP(T1193,Tabla1[],5,0)</f>
        <v>0</v>
      </c>
      <c r="AF1193">
        <f t="shared" si="18"/>
        <v>6</v>
      </c>
    </row>
    <row r="1194" spans="1:32" x14ac:dyDescent="0.25">
      <c r="A1194">
        <v>94539</v>
      </c>
      <c r="B1194" t="s">
        <v>1286</v>
      </c>
      <c r="C1194" t="s">
        <v>75</v>
      </c>
      <c r="D1194">
        <v>0</v>
      </c>
      <c r="F1194" t="s">
        <v>207</v>
      </c>
      <c r="G1194" t="s">
        <v>207</v>
      </c>
      <c r="H1194" t="s">
        <v>2990</v>
      </c>
      <c r="I1194" t="s">
        <v>37</v>
      </c>
      <c r="J1194" t="s">
        <v>2991</v>
      </c>
      <c r="K1194" t="s">
        <v>2992</v>
      </c>
      <c r="L1194" t="s">
        <v>37</v>
      </c>
      <c r="M1194" t="s">
        <v>461</v>
      </c>
      <c r="N1194" t="s">
        <v>461</v>
      </c>
      <c r="O1194" t="s">
        <v>587</v>
      </c>
      <c r="P1194" t="s">
        <v>1514</v>
      </c>
      <c r="Q1194" t="s">
        <v>1514</v>
      </c>
      <c r="R1194" t="s">
        <v>43</v>
      </c>
      <c r="S1194" t="s">
        <v>164</v>
      </c>
      <c r="T1194" t="s">
        <v>2662</v>
      </c>
      <c r="U1194" t="s">
        <v>2663</v>
      </c>
      <c r="X1194">
        <v>7</v>
      </c>
      <c r="Y1194">
        <v>0</v>
      </c>
      <c r="Z1194">
        <v>0</v>
      </c>
      <c r="AA1194">
        <v>0</v>
      </c>
      <c r="AB1194">
        <v>368200</v>
      </c>
      <c r="AC1194" t="s">
        <v>47</v>
      </c>
      <c r="AD1194">
        <f>+VLOOKUP(T1194,items!$A$2:$D$1255,4,0)</f>
        <v>0</v>
      </c>
      <c r="AE1194">
        <f>+VLOOKUP(T1194,Tabla1[],5,0)</f>
        <v>0</v>
      </c>
      <c r="AF1194">
        <f t="shared" si="18"/>
        <v>6</v>
      </c>
    </row>
    <row r="1195" spans="1:32" x14ac:dyDescent="0.25">
      <c r="A1195">
        <v>94542</v>
      </c>
      <c r="B1195" t="s">
        <v>2993</v>
      </c>
      <c r="C1195" t="s">
        <v>33</v>
      </c>
      <c r="D1195">
        <v>0</v>
      </c>
      <c r="F1195" t="s">
        <v>207</v>
      </c>
      <c r="G1195" t="s">
        <v>208</v>
      </c>
      <c r="H1195" t="s">
        <v>2994</v>
      </c>
      <c r="I1195" t="s">
        <v>37</v>
      </c>
      <c r="J1195" t="s">
        <v>2995</v>
      </c>
      <c r="K1195" t="s">
        <v>2996</v>
      </c>
      <c r="L1195" t="s">
        <v>2997</v>
      </c>
      <c r="M1195" t="s">
        <v>587</v>
      </c>
      <c r="N1195" t="s">
        <v>587</v>
      </c>
      <c r="O1195" t="s">
        <v>1930</v>
      </c>
      <c r="P1195" t="s">
        <v>1038</v>
      </c>
      <c r="Q1195" t="s">
        <v>645</v>
      </c>
      <c r="R1195" t="s">
        <v>63</v>
      </c>
      <c r="S1195" t="s">
        <v>128</v>
      </c>
      <c r="T1195" t="s">
        <v>1815</v>
      </c>
      <c r="U1195" t="s">
        <v>1816</v>
      </c>
      <c r="X1195">
        <v>1</v>
      </c>
      <c r="Y1195">
        <v>0</v>
      </c>
      <c r="Z1195">
        <v>0</v>
      </c>
      <c r="AA1195">
        <v>0</v>
      </c>
      <c r="AB1195">
        <v>352815</v>
      </c>
      <c r="AC1195" t="s">
        <v>47</v>
      </c>
      <c r="AD1195" t="str">
        <f>+VLOOKUP(T1195,items!$A$2:$D$1255,4,0)</f>
        <v>MUEBLES</v>
      </c>
      <c r="AE1195">
        <f>+VLOOKUP(T1195,Tabla1[],5,0)</f>
        <v>0</v>
      </c>
      <c r="AF1195">
        <f t="shared" si="18"/>
        <v>7</v>
      </c>
    </row>
    <row r="1196" spans="1:32" x14ac:dyDescent="0.25">
      <c r="A1196">
        <v>94542</v>
      </c>
      <c r="B1196" t="s">
        <v>2993</v>
      </c>
      <c r="C1196" t="s">
        <v>33</v>
      </c>
      <c r="D1196">
        <v>0</v>
      </c>
      <c r="F1196" t="s">
        <v>207</v>
      </c>
      <c r="G1196" t="s">
        <v>208</v>
      </c>
      <c r="H1196" t="s">
        <v>2994</v>
      </c>
      <c r="I1196" t="s">
        <v>37</v>
      </c>
      <c r="J1196" t="s">
        <v>2995</v>
      </c>
      <c r="K1196" t="s">
        <v>2996</v>
      </c>
      <c r="L1196" t="s">
        <v>2997</v>
      </c>
      <c r="M1196" t="s">
        <v>587</v>
      </c>
      <c r="N1196" t="s">
        <v>587</v>
      </c>
      <c r="O1196" t="s">
        <v>1930</v>
      </c>
      <c r="P1196" t="s">
        <v>1038</v>
      </c>
      <c r="Q1196" t="s">
        <v>645</v>
      </c>
      <c r="R1196" t="s">
        <v>63</v>
      </c>
      <c r="S1196" t="s">
        <v>128</v>
      </c>
      <c r="T1196" t="s">
        <v>2998</v>
      </c>
      <c r="U1196" t="s">
        <v>2999</v>
      </c>
      <c r="V1196" t="s">
        <v>2041</v>
      </c>
      <c r="X1196">
        <v>2</v>
      </c>
      <c r="Y1196">
        <v>0</v>
      </c>
      <c r="Z1196">
        <v>0</v>
      </c>
      <c r="AA1196">
        <v>0</v>
      </c>
      <c r="AB1196">
        <v>2420558</v>
      </c>
      <c r="AC1196" t="s">
        <v>47</v>
      </c>
      <c r="AD1196" t="str">
        <f>+VLOOKUP(T1196,items!$A$2:$D$1255,4,0)</f>
        <v>MUEBLES</v>
      </c>
      <c r="AE1196">
        <f>+VLOOKUP(T1196,Tabla1[],5,0)</f>
        <v>0</v>
      </c>
      <c r="AF1196">
        <f t="shared" si="18"/>
        <v>7</v>
      </c>
    </row>
    <row r="1197" spans="1:32" x14ac:dyDescent="0.25">
      <c r="A1197">
        <v>94542</v>
      </c>
      <c r="B1197" t="s">
        <v>2993</v>
      </c>
      <c r="C1197" t="s">
        <v>33</v>
      </c>
      <c r="D1197">
        <v>0</v>
      </c>
      <c r="F1197" t="s">
        <v>207</v>
      </c>
      <c r="G1197" t="s">
        <v>208</v>
      </c>
      <c r="H1197" t="s">
        <v>2994</v>
      </c>
      <c r="I1197" t="s">
        <v>37</v>
      </c>
      <c r="J1197" t="s">
        <v>2995</v>
      </c>
      <c r="K1197" t="s">
        <v>2996</v>
      </c>
      <c r="L1197" t="s">
        <v>2997</v>
      </c>
      <c r="M1197" t="s">
        <v>587</v>
      </c>
      <c r="N1197" t="s">
        <v>587</v>
      </c>
      <c r="O1197" t="s">
        <v>1930</v>
      </c>
      <c r="P1197" t="s">
        <v>1038</v>
      </c>
      <c r="Q1197" t="s">
        <v>645</v>
      </c>
      <c r="R1197" t="s">
        <v>63</v>
      </c>
      <c r="S1197" t="s">
        <v>128</v>
      </c>
      <c r="T1197" t="s">
        <v>314</v>
      </c>
      <c r="U1197" t="s">
        <v>315</v>
      </c>
      <c r="X1197">
        <v>1</v>
      </c>
      <c r="Y1197">
        <v>0</v>
      </c>
      <c r="Z1197">
        <v>0</v>
      </c>
      <c r="AA1197">
        <v>0</v>
      </c>
      <c r="AB1197">
        <v>300000</v>
      </c>
      <c r="AC1197" t="s">
        <v>47</v>
      </c>
      <c r="AD1197">
        <f>+VLOOKUP(T1197,items!$A$2:$D$1255,4,0)</f>
        <v>0</v>
      </c>
      <c r="AE1197">
        <f>+VLOOKUP(T1197,Tabla1[],5,0)</f>
        <v>0</v>
      </c>
      <c r="AF1197">
        <f t="shared" si="18"/>
        <v>7</v>
      </c>
    </row>
    <row r="1198" spans="1:32" x14ac:dyDescent="0.25">
      <c r="A1198">
        <v>94543</v>
      </c>
      <c r="B1198" t="s">
        <v>3000</v>
      </c>
      <c r="C1198" t="s">
        <v>33</v>
      </c>
      <c r="D1198">
        <v>0</v>
      </c>
      <c r="F1198" t="s">
        <v>207</v>
      </c>
      <c r="G1198" t="s">
        <v>227</v>
      </c>
      <c r="H1198" t="s">
        <v>3001</v>
      </c>
      <c r="I1198" t="s">
        <v>37</v>
      </c>
      <c r="J1198" t="s">
        <v>3002</v>
      </c>
      <c r="K1198" t="s">
        <v>3003</v>
      </c>
      <c r="L1198" t="s">
        <v>3004</v>
      </c>
      <c r="M1198" t="s">
        <v>363</v>
      </c>
      <c r="N1198" t="s">
        <v>363</v>
      </c>
      <c r="O1198" t="s">
        <v>3005</v>
      </c>
      <c r="P1198" t="s">
        <v>1812</v>
      </c>
      <c r="Q1198" t="s">
        <v>664</v>
      </c>
      <c r="R1198" t="s">
        <v>63</v>
      </c>
      <c r="S1198" t="s">
        <v>256</v>
      </c>
      <c r="T1198" t="s">
        <v>550</v>
      </c>
      <c r="U1198" t="s">
        <v>551</v>
      </c>
      <c r="W1198" t="s">
        <v>211</v>
      </c>
      <c r="X1198">
        <v>1</v>
      </c>
      <c r="Y1198">
        <v>0</v>
      </c>
      <c r="Z1198">
        <v>0</v>
      </c>
      <c r="AA1198">
        <v>0</v>
      </c>
      <c r="AB1198">
        <v>590068</v>
      </c>
      <c r="AC1198" t="s">
        <v>47</v>
      </c>
      <c r="AD1198">
        <f>+VLOOKUP(T1198,items!$A$2:$D$1255,4,0)</f>
        <v>0</v>
      </c>
      <c r="AE1198">
        <f>+VLOOKUP(T1198,Tabla1[],5,0)</f>
        <v>0</v>
      </c>
      <c r="AF1198">
        <f t="shared" si="18"/>
        <v>8</v>
      </c>
    </row>
    <row r="1199" spans="1:32" x14ac:dyDescent="0.25">
      <c r="A1199">
        <v>94543</v>
      </c>
      <c r="B1199" t="s">
        <v>3000</v>
      </c>
      <c r="C1199" t="s">
        <v>33</v>
      </c>
      <c r="D1199">
        <v>0</v>
      </c>
      <c r="F1199" t="s">
        <v>207</v>
      </c>
      <c r="G1199" t="s">
        <v>227</v>
      </c>
      <c r="H1199" t="s">
        <v>3001</v>
      </c>
      <c r="I1199" t="s">
        <v>37</v>
      </c>
      <c r="J1199" t="s">
        <v>3002</v>
      </c>
      <c r="K1199" t="s">
        <v>3003</v>
      </c>
      <c r="L1199" t="s">
        <v>3004</v>
      </c>
      <c r="M1199" t="s">
        <v>363</v>
      </c>
      <c r="N1199" t="s">
        <v>363</v>
      </c>
      <c r="O1199" t="s">
        <v>3005</v>
      </c>
      <c r="P1199" t="s">
        <v>1812</v>
      </c>
      <c r="Q1199" t="s">
        <v>664</v>
      </c>
      <c r="R1199" t="s">
        <v>63</v>
      </c>
      <c r="S1199" t="s">
        <v>256</v>
      </c>
      <c r="T1199" t="s">
        <v>3006</v>
      </c>
      <c r="U1199" t="s">
        <v>3007</v>
      </c>
      <c r="V1199" t="s">
        <v>259</v>
      </c>
      <c r="X1199">
        <v>1</v>
      </c>
      <c r="Y1199">
        <v>0</v>
      </c>
      <c r="Z1199">
        <v>0</v>
      </c>
      <c r="AA1199">
        <v>0</v>
      </c>
      <c r="AB1199">
        <v>400631</v>
      </c>
      <c r="AC1199" t="s">
        <v>47</v>
      </c>
      <c r="AD1199" t="str">
        <f>+VLOOKUP(T1199,items!$A$2:$D$1255,4,0)</f>
        <v>FUNDA</v>
      </c>
      <c r="AE1199">
        <f>+VLOOKUP(T1199,Tabla1[],5,0)</f>
        <v>0</v>
      </c>
      <c r="AF1199">
        <f t="shared" si="18"/>
        <v>8</v>
      </c>
    </row>
    <row r="1200" spans="1:32" x14ac:dyDescent="0.25">
      <c r="A1200">
        <v>94557</v>
      </c>
      <c r="B1200" t="s">
        <v>1366</v>
      </c>
      <c r="C1200" t="s">
        <v>33</v>
      </c>
      <c r="D1200">
        <v>0</v>
      </c>
      <c r="F1200" t="s">
        <v>461</v>
      </c>
      <c r="G1200" t="s">
        <v>461</v>
      </c>
      <c r="H1200" t="s">
        <v>3008</v>
      </c>
      <c r="I1200" t="s">
        <v>37</v>
      </c>
      <c r="J1200" t="s">
        <v>3009</v>
      </c>
      <c r="K1200" t="s">
        <v>3010</v>
      </c>
      <c r="L1200" t="s">
        <v>37</v>
      </c>
      <c r="M1200" t="s">
        <v>208</v>
      </c>
      <c r="N1200" t="s">
        <v>208</v>
      </c>
      <c r="O1200" t="s">
        <v>227</v>
      </c>
      <c r="P1200" t="s">
        <v>324</v>
      </c>
      <c r="Q1200" t="s">
        <v>324</v>
      </c>
      <c r="R1200" t="s">
        <v>43</v>
      </c>
      <c r="S1200" t="s">
        <v>164</v>
      </c>
      <c r="T1200" t="s">
        <v>1643</v>
      </c>
      <c r="U1200" t="s">
        <v>1644</v>
      </c>
      <c r="X1200">
        <v>6</v>
      </c>
      <c r="Y1200">
        <v>0</v>
      </c>
      <c r="Z1200">
        <v>0</v>
      </c>
      <c r="AA1200">
        <v>0</v>
      </c>
      <c r="AB1200">
        <v>315600</v>
      </c>
      <c r="AC1200" t="s">
        <v>47</v>
      </c>
      <c r="AD1200">
        <f>+VLOOKUP(T1200,items!$A$2:$D$1255,4,0)</f>
        <v>0</v>
      </c>
      <c r="AE1200">
        <f>+VLOOKUP(T1200,Tabla1[],5,0)</f>
        <v>0</v>
      </c>
      <c r="AF1200">
        <f t="shared" si="18"/>
        <v>6</v>
      </c>
    </row>
    <row r="1201" spans="1:32" x14ac:dyDescent="0.25">
      <c r="A1201">
        <v>94558</v>
      </c>
      <c r="B1201" t="s">
        <v>2935</v>
      </c>
      <c r="C1201" t="s">
        <v>75</v>
      </c>
      <c r="D1201">
        <v>0</v>
      </c>
      <c r="F1201" t="s">
        <v>461</v>
      </c>
      <c r="G1201" t="s">
        <v>1722</v>
      </c>
      <c r="H1201" t="s">
        <v>3011</v>
      </c>
      <c r="I1201" t="s">
        <v>3012</v>
      </c>
      <c r="J1201" t="s">
        <v>3013</v>
      </c>
      <c r="K1201" t="s">
        <v>3014</v>
      </c>
      <c r="L1201" t="s">
        <v>3015</v>
      </c>
      <c r="M1201" t="s">
        <v>657</v>
      </c>
      <c r="N1201" t="s">
        <v>364</v>
      </c>
      <c r="O1201" t="s">
        <v>1930</v>
      </c>
      <c r="P1201" t="s">
        <v>1038</v>
      </c>
      <c r="Q1201" t="s">
        <v>2270</v>
      </c>
      <c r="R1201" t="s">
        <v>63</v>
      </c>
      <c r="S1201" t="s">
        <v>346</v>
      </c>
      <c r="T1201" t="s">
        <v>3016</v>
      </c>
      <c r="U1201" t="s">
        <v>3017</v>
      </c>
      <c r="V1201" t="s">
        <v>194</v>
      </c>
      <c r="W1201" t="s">
        <v>117</v>
      </c>
      <c r="X1201">
        <v>1</v>
      </c>
      <c r="Y1201">
        <v>4000</v>
      </c>
      <c r="Z1201">
        <v>0</v>
      </c>
      <c r="AA1201">
        <v>6540</v>
      </c>
      <c r="AB1201">
        <v>25970495</v>
      </c>
      <c r="AC1201" t="s">
        <v>47</v>
      </c>
      <c r="AD1201" t="str">
        <f>+VLOOKUP(T1201,items!$A$2:$D$1255,4,0)</f>
        <v>PERGOLA</v>
      </c>
      <c r="AE1201" t="str">
        <f>+VLOOKUP(T1201,Tabla1[],5,0)</f>
        <v>PERGOTEK ROMANO</v>
      </c>
      <c r="AF1201">
        <f t="shared" si="18"/>
        <v>7</v>
      </c>
    </row>
    <row r="1202" spans="1:32" x14ac:dyDescent="0.25">
      <c r="A1202">
        <v>94558</v>
      </c>
      <c r="B1202" t="s">
        <v>2935</v>
      </c>
      <c r="C1202" t="s">
        <v>75</v>
      </c>
      <c r="D1202">
        <v>0</v>
      </c>
      <c r="F1202" t="s">
        <v>461</v>
      </c>
      <c r="G1202" t="s">
        <v>1722</v>
      </c>
      <c r="H1202" t="s">
        <v>3011</v>
      </c>
      <c r="I1202" t="s">
        <v>3012</v>
      </c>
      <c r="J1202" t="s">
        <v>3013</v>
      </c>
      <c r="K1202" t="s">
        <v>3014</v>
      </c>
      <c r="L1202" t="s">
        <v>3015</v>
      </c>
      <c r="M1202" t="s">
        <v>657</v>
      </c>
      <c r="N1202" t="s">
        <v>364</v>
      </c>
      <c r="O1202" t="s">
        <v>1930</v>
      </c>
      <c r="P1202" t="s">
        <v>1038</v>
      </c>
      <c r="Q1202" t="s">
        <v>2270</v>
      </c>
      <c r="R1202" t="s">
        <v>63</v>
      </c>
      <c r="S1202" t="s">
        <v>346</v>
      </c>
      <c r="T1202" t="s">
        <v>3016</v>
      </c>
      <c r="U1202" t="s">
        <v>3017</v>
      </c>
      <c r="V1202" t="s">
        <v>194</v>
      </c>
      <c r="W1202" t="s">
        <v>117</v>
      </c>
      <c r="X1202">
        <v>1</v>
      </c>
      <c r="Y1202">
        <v>4000</v>
      </c>
      <c r="Z1202">
        <v>0</v>
      </c>
      <c r="AA1202">
        <v>6350</v>
      </c>
      <c r="AB1202">
        <v>25285284</v>
      </c>
      <c r="AC1202" t="s">
        <v>47</v>
      </c>
      <c r="AD1202" t="str">
        <f>+VLOOKUP(T1202,items!$A$2:$D$1255,4,0)</f>
        <v>PERGOLA</v>
      </c>
      <c r="AE1202" t="str">
        <f>+VLOOKUP(T1202,Tabla1[],5,0)</f>
        <v>PERGOTEK ROMANO</v>
      </c>
      <c r="AF1202">
        <f t="shared" si="18"/>
        <v>7</v>
      </c>
    </row>
    <row r="1203" spans="1:32" x14ac:dyDescent="0.25">
      <c r="A1203">
        <v>94558</v>
      </c>
      <c r="B1203" t="s">
        <v>2935</v>
      </c>
      <c r="C1203" t="s">
        <v>75</v>
      </c>
      <c r="D1203">
        <v>0</v>
      </c>
      <c r="F1203" t="s">
        <v>461</v>
      </c>
      <c r="G1203" t="s">
        <v>1722</v>
      </c>
      <c r="H1203" t="s">
        <v>3011</v>
      </c>
      <c r="I1203" t="s">
        <v>3012</v>
      </c>
      <c r="J1203" t="s">
        <v>3013</v>
      </c>
      <c r="K1203" t="s">
        <v>3014</v>
      </c>
      <c r="L1203" t="s">
        <v>3015</v>
      </c>
      <c r="M1203" t="s">
        <v>657</v>
      </c>
      <c r="N1203" t="s">
        <v>364</v>
      </c>
      <c r="O1203" t="s">
        <v>1930</v>
      </c>
      <c r="P1203" t="s">
        <v>1038</v>
      </c>
      <c r="Q1203" t="s">
        <v>2270</v>
      </c>
      <c r="R1203" t="s">
        <v>63</v>
      </c>
      <c r="S1203" t="s">
        <v>346</v>
      </c>
      <c r="T1203" t="s">
        <v>3016</v>
      </c>
      <c r="U1203" t="s">
        <v>3017</v>
      </c>
      <c r="V1203" t="s">
        <v>194</v>
      </c>
      <c r="W1203" t="s">
        <v>117</v>
      </c>
      <c r="X1203">
        <v>1</v>
      </c>
      <c r="Y1203">
        <v>4000</v>
      </c>
      <c r="Z1203">
        <v>0</v>
      </c>
      <c r="AA1203">
        <v>5740</v>
      </c>
      <c r="AB1203">
        <v>24092229</v>
      </c>
      <c r="AC1203" t="s">
        <v>47</v>
      </c>
      <c r="AD1203" t="str">
        <f>+VLOOKUP(T1203,items!$A$2:$D$1255,4,0)</f>
        <v>PERGOLA</v>
      </c>
      <c r="AE1203" t="str">
        <f>+VLOOKUP(T1203,Tabla1[],5,0)</f>
        <v>PERGOTEK ROMANO</v>
      </c>
      <c r="AF1203">
        <f t="shared" si="18"/>
        <v>7</v>
      </c>
    </row>
    <row r="1204" spans="1:32" x14ac:dyDescent="0.25">
      <c r="A1204">
        <v>94563</v>
      </c>
      <c r="B1204" t="s">
        <v>3018</v>
      </c>
      <c r="C1204" t="s">
        <v>75</v>
      </c>
      <c r="D1204">
        <v>0</v>
      </c>
      <c r="F1204" t="s">
        <v>461</v>
      </c>
      <c r="G1204" t="s">
        <v>461</v>
      </c>
      <c r="H1204" t="s">
        <v>3019</v>
      </c>
      <c r="I1204" t="s">
        <v>37</v>
      </c>
      <c r="J1204" t="s">
        <v>3020</v>
      </c>
      <c r="K1204" t="s">
        <v>3021</v>
      </c>
      <c r="L1204" t="s">
        <v>3022</v>
      </c>
      <c r="M1204" t="s">
        <v>835</v>
      </c>
      <c r="N1204" t="s">
        <v>835</v>
      </c>
      <c r="O1204" t="s">
        <v>711</v>
      </c>
      <c r="P1204" t="s">
        <v>366</v>
      </c>
      <c r="Q1204" t="s">
        <v>915</v>
      </c>
      <c r="R1204" t="s">
        <v>63</v>
      </c>
      <c r="S1204" t="s">
        <v>108</v>
      </c>
      <c r="T1204" t="s">
        <v>311</v>
      </c>
      <c r="U1204" t="s">
        <v>312</v>
      </c>
      <c r="V1204" t="s">
        <v>313</v>
      </c>
      <c r="X1204">
        <v>2</v>
      </c>
      <c r="Y1204">
        <v>0</v>
      </c>
      <c r="Z1204">
        <v>0</v>
      </c>
      <c r="AA1204">
        <v>0</v>
      </c>
      <c r="AB1204">
        <v>3024014</v>
      </c>
      <c r="AC1204" t="s">
        <v>47</v>
      </c>
      <c r="AD1204" t="str">
        <f>+VLOOKUP(T1204,items!$A$2:$D$1255,4,0)</f>
        <v>MUEBLES</v>
      </c>
      <c r="AE1204">
        <f>+VLOOKUP(T1204,Tabla1[],5,0)</f>
        <v>0</v>
      </c>
      <c r="AF1204">
        <f t="shared" si="18"/>
        <v>7</v>
      </c>
    </row>
    <row r="1205" spans="1:32" x14ac:dyDescent="0.25">
      <c r="A1205">
        <v>94563</v>
      </c>
      <c r="B1205" t="s">
        <v>3018</v>
      </c>
      <c r="C1205" t="s">
        <v>75</v>
      </c>
      <c r="D1205">
        <v>0</v>
      </c>
      <c r="F1205" t="s">
        <v>461</v>
      </c>
      <c r="G1205" t="s">
        <v>461</v>
      </c>
      <c r="H1205" t="s">
        <v>3019</v>
      </c>
      <c r="I1205" t="s">
        <v>37</v>
      </c>
      <c r="J1205" t="s">
        <v>3020</v>
      </c>
      <c r="K1205" t="s">
        <v>3021</v>
      </c>
      <c r="L1205" t="s">
        <v>3022</v>
      </c>
      <c r="M1205" t="s">
        <v>835</v>
      </c>
      <c r="N1205" t="s">
        <v>835</v>
      </c>
      <c r="O1205" t="s">
        <v>711</v>
      </c>
      <c r="P1205" t="s">
        <v>366</v>
      </c>
      <c r="Q1205" t="s">
        <v>915</v>
      </c>
      <c r="R1205" t="s">
        <v>63</v>
      </c>
      <c r="S1205" t="s">
        <v>108</v>
      </c>
      <c r="T1205" t="s">
        <v>618</v>
      </c>
      <c r="U1205" t="s">
        <v>619</v>
      </c>
      <c r="X1205">
        <v>1</v>
      </c>
      <c r="Y1205">
        <v>0</v>
      </c>
      <c r="Z1205">
        <v>0</v>
      </c>
      <c r="AA1205">
        <v>0</v>
      </c>
      <c r="AB1205">
        <v>60000</v>
      </c>
      <c r="AC1205" t="s">
        <v>47</v>
      </c>
      <c r="AD1205">
        <f>+VLOOKUP(T1205,items!$A$2:$D$1255,4,0)</f>
        <v>0</v>
      </c>
      <c r="AE1205">
        <f>+VLOOKUP(T1205,Tabla1[],5,0)</f>
        <v>0</v>
      </c>
      <c r="AF1205">
        <f t="shared" si="18"/>
        <v>7</v>
      </c>
    </row>
    <row r="1206" spans="1:32" x14ac:dyDescent="0.25">
      <c r="A1206">
        <v>94565</v>
      </c>
      <c r="B1206" t="s">
        <v>1177</v>
      </c>
      <c r="C1206" t="s">
        <v>75</v>
      </c>
      <c r="D1206">
        <v>0</v>
      </c>
      <c r="F1206" t="s">
        <v>461</v>
      </c>
      <c r="G1206" t="s">
        <v>836</v>
      </c>
      <c r="H1206" t="s">
        <v>3023</v>
      </c>
      <c r="I1206" t="s">
        <v>37</v>
      </c>
      <c r="J1206" t="s">
        <v>3024</v>
      </c>
      <c r="K1206" t="s">
        <v>3025</v>
      </c>
      <c r="L1206" t="s">
        <v>37</v>
      </c>
      <c r="M1206" t="s">
        <v>658</v>
      </c>
      <c r="N1206" t="s">
        <v>658</v>
      </c>
      <c r="O1206" t="s">
        <v>408</v>
      </c>
      <c r="P1206" t="s">
        <v>909</v>
      </c>
      <c r="Q1206" t="s">
        <v>909</v>
      </c>
      <c r="R1206" t="s">
        <v>43</v>
      </c>
      <c r="S1206" t="s">
        <v>164</v>
      </c>
      <c r="T1206" t="s">
        <v>1381</v>
      </c>
      <c r="U1206" t="s">
        <v>1382</v>
      </c>
      <c r="X1206">
        <v>2</v>
      </c>
      <c r="Y1206">
        <v>0</v>
      </c>
      <c r="Z1206">
        <v>0</v>
      </c>
      <c r="AA1206">
        <v>0</v>
      </c>
      <c r="AB1206">
        <v>760000</v>
      </c>
      <c r="AC1206" t="s">
        <v>47</v>
      </c>
      <c r="AD1206">
        <f>+VLOOKUP(T1206,items!$A$2:$D$1255,4,0)</f>
        <v>0</v>
      </c>
      <c r="AE1206">
        <f>+VLOOKUP(T1206,Tabla1[],5,0)</f>
        <v>0</v>
      </c>
      <c r="AF1206">
        <f t="shared" si="18"/>
        <v>7</v>
      </c>
    </row>
    <row r="1207" spans="1:32" x14ac:dyDescent="0.25">
      <c r="A1207">
        <v>94565</v>
      </c>
      <c r="B1207" t="s">
        <v>1177</v>
      </c>
      <c r="C1207" t="s">
        <v>75</v>
      </c>
      <c r="D1207">
        <v>0</v>
      </c>
      <c r="F1207" t="s">
        <v>461</v>
      </c>
      <c r="G1207" t="s">
        <v>836</v>
      </c>
      <c r="H1207" t="s">
        <v>3023</v>
      </c>
      <c r="I1207" t="s">
        <v>37</v>
      </c>
      <c r="J1207" t="s">
        <v>3024</v>
      </c>
      <c r="K1207" t="s">
        <v>3025</v>
      </c>
      <c r="L1207" t="s">
        <v>37</v>
      </c>
      <c r="M1207" t="s">
        <v>658</v>
      </c>
      <c r="N1207" t="s">
        <v>658</v>
      </c>
      <c r="O1207" t="s">
        <v>408</v>
      </c>
      <c r="P1207" t="s">
        <v>909</v>
      </c>
      <c r="Q1207" t="s">
        <v>909</v>
      </c>
      <c r="R1207" t="s">
        <v>43</v>
      </c>
      <c r="S1207" t="s">
        <v>164</v>
      </c>
      <c r="T1207" t="s">
        <v>1573</v>
      </c>
      <c r="U1207" t="s">
        <v>1574</v>
      </c>
      <c r="X1207">
        <v>2</v>
      </c>
      <c r="Y1207">
        <v>0</v>
      </c>
      <c r="Z1207">
        <v>0</v>
      </c>
      <c r="AA1207">
        <v>0</v>
      </c>
      <c r="AB1207">
        <v>280000</v>
      </c>
      <c r="AC1207" t="s">
        <v>47</v>
      </c>
      <c r="AD1207">
        <f>+VLOOKUP(T1207,items!$A$2:$D$1255,4,0)</f>
        <v>0</v>
      </c>
      <c r="AE1207">
        <f>+VLOOKUP(T1207,Tabla1[],5,0)</f>
        <v>0</v>
      </c>
      <c r="AF1207">
        <f t="shared" si="18"/>
        <v>7</v>
      </c>
    </row>
    <row r="1208" spans="1:32" x14ac:dyDescent="0.25">
      <c r="A1208">
        <v>94565</v>
      </c>
      <c r="B1208" t="s">
        <v>1177</v>
      </c>
      <c r="C1208" t="s">
        <v>75</v>
      </c>
      <c r="D1208">
        <v>0</v>
      </c>
      <c r="F1208" t="s">
        <v>461</v>
      </c>
      <c r="G1208" t="s">
        <v>836</v>
      </c>
      <c r="H1208" t="s">
        <v>3023</v>
      </c>
      <c r="I1208" t="s">
        <v>37</v>
      </c>
      <c r="J1208" t="s">
        <v>3024</v>
      </c>
      <c r="K1208" t="s">
        <v>3025</v>
      </c>
      <c r="L1208" t="s">
        <v>37</v>
      </c>
      <c r="M1208" t="s">
        <v>658</v>
      </c>
      <c r="N1208" t="s">
        <v>658</v>
      </c>
      <c r="O1208" t="s">
        <v>408</v>
      </c>
      <c r="P1208" t="s">
        <v>909</v>
      </c>
      <c r="Q1208" t="s">
        <v>909</v>
      </c>
      <c r="R1208" t="s">
        <v>43</v>
      </c>
      <c r="S1208" t="s">
        <v>164</v>
      </c>
      <c r="T1208" t="s">
        <v>1559</v>
      </c>
      <c r="U1208" t="s">
        <v>1560</v>
      </c>
      <c r="X1208">
        <v>2</v>
      </c>
      <c r="Y1208">
        <v>0</v>
      </c>
      <c r="Z1208">
        <v>0</v>
      </c>
      <c r="AA1208">
        <v>0</v>
      </c>
      <c r="AB1208">
        <v>44000</v>
      </c>
      <c r="AC1208" t="s">
        <v>47</v>
      </c>
      <c r="AD1208">
        <f>+VLOOKUP(T1208,items!$A$2:$D$1255,4,0)</f>
        <v>0</v>
      </c>
      <c r="AE1208">
        <f>+VLOOKUP(T1208,Tabla1[],5,0)</f>
        <v>0</v>
      </c>
      <c r="AF1208">
        <f t="shared" si="18"/>
        <v>7</v>
      </c>
    </row>
    <row r="1209" spans="1:32" x14ac:dyDescent="0.25">
      <c r="A1209">
        <v>94565</v>
      </c>
      <c r="B1209" t="s">
        <v>1177</v>
      </c>
      <c r="C1209" t="s">
        <v>75</v>
      </c>
      <c r="D1209">
        <v>0</v>
      </c>
      <c r="F1209" t="s">
        <v>461</v>
      </c>
      <c r="G1209" t="s">
        <v>836</v>
      </c>
      <c r="H1209" t="s">
        <v>3023</v>
      </c>
      <c r="I1209" t="s">
        <v>37</v>
      </c>
      <c r="J1209" t="s">
        <v>3024</v>
      </c>
      <c r="K1209" t="s">
        <v>3025</v>
      </c>
      <c r="L1209" t="s">
        <v>37</v>
      </c>
      <c r="M1209" t="s">
        <v>658</v>
      </c>
      <c r="N1209" t="s">
        <v>658</v>
      </c>
      <c r="O1209" t="s">
        <v>408</v>
      </c>
      <c r="P1209" t="s">
        <v>909</v>
      </c>
      <c r="Q1209" t="s">
        <v>909</v>
      </c>
      <c r="R1209" t="s">
        <v>43</v>
      </c>
      <c r="S1209" t="s">
        <v>164</v>
      </c>
      <c r="T1209" t="s">
        <v>1370</v>
      </c>
      <c r="U1209" t="s">
        <v>1371</v>
      </c>
      <c r="X1209">
        <v>4</v>
      </c>
      <c r="Y1209">
        <v>0</v>
      </c>
      <c r="Z1209">
        <v>0</v>
      </c>
      <c r="AA1209">
        <v>0</v>
      </c>
      <c r="AB1209">
        <v>1384800</v>
      </c>
      <c r="AC1209" t="s">
        <v>47</v>
      </c>
      <c r="AD1209">
        <f>+VLOOKUP(T1209,items!$A$2:$D$1255,4,0)</f>
        <v>0</v>
      </c>
      <c r="AE1209">
        <f>+VLOOKUP(T1209,Tabla1[],5,0)</f>
        <v>0</v>
      </c>
      <c r="AF1209">
        <f t="shared" si="18"/>
        <v>7</v>
      </c>
    </row>
    <row r="1210" spans="1:32" x14ac:dyDescent="0.25">
      <c r="A1210">
        <v>94565</v>
      </c>
      <c r="B1210" t="s">
        <v>1177</v>
      </c>
      <c r="C1210" t="s">
        <v>75</v>
      </c>
      <c r="D1210">
        <v>0</v>
      </c>
      <c r="F1210" t="s">
        <v>461</v>
      </c>
      <c r="G1210" t="s">
        <v>836</v>
      </c>
      <c r="H1210" t="s">
        <v>3023</v>
      </c>
      <c r="I1210" t="s">
        <v>37</v>
      </c>
      <c r="J1210" t="s">
        <v>3024</v>
      </c>
      <c r="K1210" t="s">
        <v>3025</v>
      </c>
      <c r="L1210" t="s">
        <v>37</v>
      </c>
      <c r="M1210" t="s">
        <v>658</v>
      </c>
      <c r="N1210" t="s">
        <v>658</v>
      </c>
      <c r="O1210" t="s">
        <v>408</v>
      </c>
      <c r="P1210" t="s">
        <v>909</v>
      </c>
      <c r="Q1210" t="s">
        <v>909</v>
      </c>
      <c r="R1210" t="s">
        <v>43</v>
      </c>
      <c r="S1210" t="s">
        <v>164</v>
      </c>
      <c r="T1210" t="s">
        <v>3026</v>
      </c>
      <c r="U1210" t="s">
        <v>3027</v>
      </c>
      <c r="X1210">
        <v>3</v>
      </c>
      <c r="Y1210">
        <v>0</v>
      </c>
      <c r="Z1210">
        <v>0</v>
      </c>
      <c r="AA1210">
        <v>0</v>
      </c>
      <c r="AB1210">
        <v>1788000</v>
      </c>
      <c r="AC1210" t="s">
        <v>47</v>
      </c>
      <c r="AD1210">
        <f>+VLOOKUP(T1210,items!$A$2:$D$1255,4,0)</f>
        <v>0</v>
      </c>
      <c r="AE1210">
        <f>+VLOOKUP(T1210,Tabla1[],5,0)</f>
        <v>0</v>
      </c>
      <c r="AF1210">
        <f t="shared" si="18"/>
        <v>7</v>
      </c>
    </row>
    <row r="1211" spans="1:32" x14ac:dyDescent="0.25">
      <c r="A1211">
        <v>94565</v>
      </c>
      <c r="B1211" t="s">
        <v>1177</v>
      </c>
      <c r="C1211" t="s">
        <v>75</v>
      </c>
      <c r="D1211">
        <v>0</v>
      </c>
      <c r="F1211" t="s">
        <v>461</v>
      </c>
      <c r="G1211" t="s">
        <v>836</v>
      </c>
      <c r="H1211" t="s">
        <v>3023</v>
      </c>
      <c r="I1211" t="s">
        <v>37</v>
      </c>
      <c r="J1211" t="s">
        <v>3024</v>
      </c>
      <c r="K1211" t="s">
        <v>3025</v>
      </c>
      <c r="L1211" t="s">
        <v>37</v>
      </c>
      <c r="M1211" t="s">
        <v>658</v>
      </c>
      <c r="N1211" t="s">
        <v>658</v>
      </c>
      <c r="O1211" t="s">
        <v>408</v>
      </c>
      <c r="P1211" t="s">
        <v>909</v>
      </c>
      <c r="Q1211" t="s">
        <v>909</v>
      </c>
      <c r="R1211" t="s">
        <v>43</v>
      </c>
      <c r="S1211" t="s">
        <v>164</v>
      </c>
      <c r="T1211" t="s">
        <v>2431</v>
      </c>
      <c r="U1211" t="s">
        <v>2432</v>
      </c>
      <c r="X1211">
        <v>3</v>
      </c>
      <c r="Y1211">
        <v>0</v>
      </c>
      <c r="Z1211">
        <v>0</v>
      </c>
      <c r="AA1211">
        <v>0</v>
      </c>
      <c r="AB1211">
        <v>750000</v>
      </c>
      <c r="AC1211" t="s">
        <v>47</v>
      </c>
      <c r="AD1211">
        <f>+VLOOKUP(T1211,items!$A$2:$D$1255,4,0)</f>
        <v>0</v>
      </c>
      <c r="AE1211">
        <f>+VLOOKUP(T1211,Tabla1[],5,0)</f>
        <v>0</v>
      </c>
      <c r="AF1211">
        <f t="shared" si="18"/>
        <v>7</v>
      </c>
    </row>
    <row r="1212" spans="1:32" x14ac:dyDescent="0.25">
      <c r="A1212">
        <v>94568</v>
      </c>
      <c r="B1212" t="s">
        <v>3028</v>
      </c>
      <c r="C1212" t="s">
        <v>1065</v>
      </c>
      <c r="D1212">
        <v>0</v>
      </c>
      <c r="F1212" t="s">
        <v>461</v>
      </c>
      <c r="G1212" t="s">
        <v>227</v>
      </c>
      <c r="H1212" t="s">
        <v>3029</v>
      </c>
      <c r="I1212" t="s">
        <v>37</v>
      </c>
      <c r="J1212" t="s">
        <v>37</v>
      </c>
      <c r="K1212" t="s">
        <v>3030</v>
      </c>
      <c r="L1212" t="s">
        <v>3031</v>
      </c>
      <c r="M1212" t="s">
        <v>1514</v>
      </c>
      <c r="N1212" t="s">
        <v>1514</v>
      </c>
      <c r="O1212" t="s">
        <v>364</v>
      </c>
      <c r="P1212" t="s">
        <v>838</v>
      </c>
      <c r="Q1212" t="s">
        <v>711</v>
      </c>
      <c r="R1212" t="s">
        <v>63</v>
      </c>
      <c r="S1212" t="s">
        <v>44</v>
      </c>
      <c r="T1212" t="s">
        <v>3032</v>
      </c>
      <c r="U1212" t="s">
        <v>3033</v>
      </c>
      <c r="W1212" t="s">
        <v>117</v>
      </c>
      <c r="X1212">
        <v>2</v>
      </c>
      <c r="Y1212">
        <v>0</v>
      </c>
      <c r="Z1212">
        <v>0</v>
      </c>
      <c r="AA1212">
        <v>0</v>
      </c>
      <c r="AB1212">
        <v>2243520</v>
      </c>
      <c r="AC1212" t="s">
        <v>47</v>
      </c>
      <c r="AD1212" t="str">
        <f>+VLOOKUP(T1212,items!$A$2:$D$1255,4,0)</f>
        <v>MUEBLES</v>
      </c>
      <c r="AE1212">
        <f>+VLOOKUP(T1212,Tabla1[],5,0)</f>
        <v>0</v>
      </c>
      <c r="AF1212">
        <f t="shared" si="18"/>
        <v>7</v>
      </c>
    </row>
    <row r="1213" spans="1:32" x14ac:dyDescent="0.25">
      <c r="A1213">
        <v>94570</v>
      </c>
      <c r="B1213" t="s">
        <v>2843</v>
      </c>
      <c r="C1213" t="s">
        <v>75</v>
      </c>
      <c r="D1213">
        <v>0</v>
      </c>
      <c r="F1213" t="s">
        <v>461</v>
      </c>
      <c r="G1213" t="s">
        <v>461</v>
      </c>
      <c r="H1213" t="s">
        <v>3034</v>
      </c>
      <c r="I1213" t="s">
        <v>37</v>
      </c>
      <c r="J1213" t="s">
        <v>3035</v>
      </c>
      <c r="K1213" t="s">
        <v>3036</v>
      </c>
      <c r="L1213" t="s">
        <v>37</v>
      </c>
      <c r="M1213" t="s">
        <v>208</v>
      </c>
      <c r="N1213" t="s">
        <v>208</v>
      </c>
      <c r="O1213" t="s">
        <v>587</v>
      </c>
      <c r="P1213" t="s">
        <v>227</v>
      </c>
      <c r="Q1213" t="s">
        <v>227</v>
      </c>
      <c r="R1213" t="s">
        <v>43</v>
      </c>
      <c r="S1213" t="s">
        <v>164</v>
      </c>
      <c r="T1213" t="s">
        <v>1290</v>
      </c>
      <c r="U1213" t="s">
        <v>1291</v>
      </c>
      <c r="X1213">
        <v>2</v>
      </c>
      <c r="Y1213">
        <v>0</v>
      </c>
      <c r="Z1213">
        <v>0</v>
      </c>
      <c r="AA1213">
        <v>0</v>
      </c>
      <c r="AB1213">
        <v>134454</v>
      </c>
      <c r="AC1213" t="s">
        <v>47</v>
      </c>
      <c r="AD1213">
        <f>+VLOOKUP(T1213,items!$A$2:$D$1255,4,0)</f>
        <v>0</v>
      </c>
      <c r="AE1213">
        <f>+VLOOKUP(T1213,Tabla1[],5,0)</f>
        <v>0</v>
      </c>
      <c r="AF1213">
        <f t="shared" si="18"/>
        <v>6</v>
      </c>
    </row>
    <row r="1214" spans="1:32" x14ac:dyDescent="0.25">
      <c r="A1214">
        <v>94575</v>
      </c>
      <c r="B1214" t="s">
        <v>3037</v>
      </c>
      <c r="C1214" t="s">
        <v>75</v>
      </c>
      <c r="D1214">
        <v>0</v>
      </c>
      <c r="F1214" t="s">
        <v>461</v>
      </c>
      <c r="G1214" t="s">
        <v>2201</v>
      </c>
      <c r="H1214" t="s">
        <v>3038</v>
      </c>
      <c r="I1214" t="s">
        <v>3039</v>
      </c>
      <c r="J1214" t="s">
        <v>3040</v>
      </c>
      <c r="K1214" t="s">
        <v>3041</v>
      </c>
      <c r="L1214" t="s">
        <v>3042</v>
      </c>
      <c r="M1214" t="s">
        <v>645</v>
      </c>
      <c r="N1214" t="s">
        <v>409</v>
      </c>
      <c r="O1214" t="s">
        <v>479</v>
      </c>
      <c r="P1214" t="s">
        <v>1334</v>
      </c>
      <c r="Q1214" t="s">
        <v>3043</v>
      </c>
      <c r="R1214" t="s">
        <v>63</v>
      </c>
      <c r="S1214" t="s">
        <v>108</v>
      </c>
      <c r="T1214" t="s">
        <v>3044</v>
      </c>
      <c r="U1214" t="s">
        <v>3045</v>
      </c>
      <c r="V1214" t="s">
        <v>867</v>
      </c>
      <c r="X1214">
        <v>1</v>
      </c>
      <c r="Y1214">
        <v>7000</v>
      </c>
      <c r="Z1214">
        <v>0</v>
      </c>
      <c r="AA1214">
        <v>1000</v>
      </c>
      <c r="AB1214">
        <v>1508924</v>
      </c>
      <c r="AC1214" t="s">
        <v>47</v>
      </c>
      <c r="AD1214">
        <f>+VLOOKUP(T1214,items!$A$2:$D$1255,4,0)</f>
        <v>0</v>
      </c>
      <c r="AE1214">
        <f>+VLOOKUP(T1214,Tabla1[],5,0)</f>
        <v>0</v>
      </c>
      <c r="AF1214">
        <f t="shared" si="18"/>
        <v>8</v>
      </c>
    </row>
    <row r="1215" spans="1:32" x14ac:dyDescent="0.25">
      <c r="A1215">
        <v>94575</v>
      </c>
      <c r="B1215" t="s">
        <v>3037</v>
      </c>
      <c r="C1215" t="s">
        <v>75</v>
      </c>
      <c r="D1215">
        <v>0</v>
      </c>
      <c r="F1215" t="s">
        <v>461</v>
      </c>
      <c r="G1215" t="s">
        <v>2201</v>
      </c>
      <c r="H1215" t="s">
        <v>3038</v>
      </c>
      <c r="I1215" t="s">
        <v>3039</v>
      </c>
      <c r="J1215" t="s">
        <v>3040</v>
      </c>
      <c r="K1215" t="s">
        <v>3041</v>
      </c>
      <c r="L1215" t="s">
        <v>3042</v>
      </c>
      <c r="M1215" t="s">
        <v>645</v>
      </c>
      <c r="N1215" t="s">
        <v>409</v>
      </c>
      <c r="O1215" t="s">
        <v>479</v>
      </c>
      <c r="P1215" t="s">
        <v>1334</v>
      </c>
      <c r="Q1215" t="s">
        <v>3043</v>
      </c>
      <c r="R1215" t="s">
        <v>63</v>
      </c>
      <c r="S1215" t="s">
        <v>108</v>
      </c>
      <c r="T1215" t="s">
        <v>2212</v>
      </c>
      <c r="U1215" t="s">
        <v>2213</v>
      </c>
      <c r="X1215">
        <v>1</v>
      </c>
      <c r="Y1215">
        <v>0</v>
      </c>
      <c r="Z1215">
        <v>0</v>
      </c>
      <c r="AA1215">
        <v>0</v>
      </c>
      <c r="AB1215">
        <v>238000</v>
      </c>
      <c r="AC1215" t="s">
        <v>47</v>
      </c>
      <c r="AD1215">
        <f>+VLOOKUP(T1215,items!$A$2:$D$1255,4,0)</f>
        <v>0</v>
      </c>
      <c r="AE1215">
        <f>+VLOOKUP(T1215,Tabla1[],5,0)</f>
        <v>0</v>
      </c>
      <c r="AF1215">
        <f t="shared" si="18"/>
        <v>8</v>
      </c>
    </row>
    <row r="1216" spans="1:32" x14ac:dyDescent="0.25">
      <c r="A1216">
        <v>94580</v>
      </c>
      <c r="B1216" t="s">
        <v>1011</v>
      </c>
      <c r="C1216" t="s">
        <v>75</v>
      </c>
      <c r="D1216">
        <v>0</v>
      </c>
      <c r="F1216" t="s">
        <v>461</v>
      </c>
      <c r="G1216" t="s">
        <v>835</v>
      </c>
      <c r="H1216" t="s">
        <v>3046</v>
      </c>
      <c r="I1216" t="s">
        <v>37</v>
      </c>
      <c r="J1216" t="s">
        <v>3047</v>
      </c>
      <c r="K1216" t="s">
        <v>3048</v>
      </c>
      <c r="L1216" t="s">
        <v>37</v>
      </c>
      <c r="M1216" t="s">
        <v>227</v>
      </c>
      <c r="N1216" t="s">
        <v>227</v>
      </c>
      <c r="O1216" t="s">
        <v>324</v>
      </c>
      <c r="P1216" t="s">
        <v>2192</v>
      </c>
      <c r="Q1216" t="s">
        <v>1731</v>
      </c>
      <c r="R1216" t="s">
        <v>127</v>
      </c>
      <c r="S1216" t="s">
        <v>44</v>
      </c>
      <c r="T1216" t="s">
        <v>1438</v>
      </c>
      <c r="U1216" t="s">
        <v>1439</v>
      </c>
      <c r="X1216">
        <v>1</v>
      </c>
      <c r="Y1216">
        <v>0</v>
      </c>
      <c r="Z1216">
        <v>0</v>
      </c>
      <c r="AA1216">
        <v>0</v>
      </c>
      <c r="AB1216">
        <v>226200</v>
      </c>
      <c r="AC1216" t="s">
        <v>47</v>
      </c>
      <c r="AD1216">
        <f>+VLOOKUP(T1216,items!$A$2:$D$1255,4,0)</f>
        <v>0</v>
      </c>
      <c r="AE1216">
        <f>+VLOOKUP(T1216,Tabla1[],5,0)</f>
        <v>0</v>
      </c>
      <c r="AF1216">
        <f t="shared" si="18"/>
        <v>6</v>
      </c>
    </row>
    <row r="1217" spans="1:32" x14ac:dyDescent="0.25">
      <c r="A1217">
        <v>94596</v>
      </c>
      <c r="B1217" t="s">
        <v>3049</v>
      </c>
      <c r="C1217" t="s">
        <v>75</v>
      </c>
      <c r="D1217">
        <v>0</v>
      </c>
      <c r="F1217" t="s">
        <v>208</v>
      </c>
      <c r="G1217" t="s">
        <v>208</v>
      </c>
      <c r="H1217" t="s">
        <v>3050</v>
      </c>
      <c r="I1217" t="s">
        <v>37</v>
      </c>
      <c r="J1217" t="s">
        <v>3051</v>
      </c>
      <c r="K1217" t="s">
        <v>3052</v>
      </c>
      <c r="L1217" t="s">
        <v>37</v>
      </c>
      <c r="M1217" t="s">
        <v>835</v>
      </c>
      <c r="N1217" t="s">
        <v>835</v>
      </c>
      <c r="O1217" t="s">
        <v>324</v>
      </c>
      <c r="P1217" t="s">
        <v>228</v>
      </c>
      <c r="Q1217" t="s">
        <v>228</v>
      </c>
      <c r="R1217" t="s">
        <v>43</v>
      </c>
      <c r="S1217" t="s">
        <v>164</v>
      </c>
      <c r="T1217" t="s">
        <v>2908</v>
      </c>
      <c r="U1217" t="s">
        <v>958</v>
      </c>
      <c r="X1217">
        <v>9.5</v>
      </c>
      <c r="Y1217">
        <v>0</v>
      </c>
      <c r="Z1217">
        <v>0</v>
      </c>
      <c r="AA1217">
        <v>0</v>
      </c>
      <c r="AB1217">
        <v>499700</v>
      </c>
      <c r="AC1217" t="s">
        <v>47</v>
      </c>
      <c r="AD1217">
        <f>+VLOOKUP(T1217,items!$A$2:$D$1255,4,0)</f>
        <v>0</v>
      </c>
      <c r="AE1217">
        <f>+VLOOKUP(T1217,Tabla1[],5,0)</f>
        <v>0</v>
      </c>
      <c r="AF1217">
        <f t="shared" si="18"/>
        <v>6</v>
      </c>
    </row>
    <row r="1218" spans="1:32" x14ac:dyDescent="0.25">
      <c r="A1218">
        <v>94601</v>
      </c>
      <c r="B1218" t="s">
        <v>2746</v>
      </c>
      <c r="C1218" t="s">
        <v>75</v>
      </c>
      <c r="D1218">
        <v>0</v>
      </c>
      <c r="F1218" t="s">
        <v>208</v>
      </c>
      <c r="G1218" t="s">
        <v>835</v>
      </c>
      <c r="H1218" t="s">
        <v>3053</v>
      </c>
      <c r="I1218" t="s">
        <v>37</v>
      </c>
      <c r="J1218" t="s">
        <v>3054</v>
      </c>
      <c r="K1218" t="s">
        <v>3055</v>
      </c>
      <c r="L1218" t="s">
        <v>37</v>
      </c>
      <c r="M1218" t="s">
        <v>587</v>
      </c>
      <c r="N1218" t="s">
        <v>587</v>
      </c>
      <c r="O1218" t="s">
        <v>364</v>
      </c>
      <c r="P1218" t="s">
        <v>711</v>
      </c>
      <c r="Q1218" t="s">
        <v>711</v>
      </c>
      <c r="R1218" t="s">
        <v>43</v>
      </c>
      <c r="S1218" t="s">
        <v>164</v>
      </c>
      <c r="T1218" t="s">
        <v>1506</v>
      </c>
      <c r="U1218" t="s">
        <v>702</v>
      </c>
      <c r="X1218">
        <v>61</v>
      </c>
      <c r="Y1218">
        <v>0</v>
      </c>
      <c r="Z1218">
        <v>0</v>
      </c>
      <c r="AA1218">
        <v>0</v>
      </c>
      <c r="AB1218">
        <v>3050000</v>
      </c>
      <c r="AC1218" t="s">
        <v>47</v>
      </c>
      <c r="AD1218">
        <f>+VLOOKUP(T1218,items!$A$2:$D$1255,4,0)</f>
        <v>0</v>
      </c>
      <c r="AE1218">
        <f>+VLOOKUP(T1218,Tabla1[],5,0)</f>
        <v>0</v>
      </c>
      <c r="AF1218">
        <f t="shared" ref="AF1218:AF1281" si="19">+MONTH(O1218)</f>
        <v>7</v>
      </c>
    </row>
    <row r="1219" spans="1:32" x14ac:dyDescent="0.25">
      <c r="A1219">
        <v>94604</v>
      </c>
      <c r="B1219" t="s">
        <v>1255</v>
      </c>
      <c r="C1219" t="s">
        <v>75</v>
      </c>
      <c r="D1219">
        <v>0</v>
      </c>
      <c r="F1219" t="s">
        <v>208</v>
      </c>
      <c r="G1219" t="s">
        <v>1722</v>
      </c>
      <c r="H1219" t="s">
        <v>3056</v>
      </c>
      <c r="I1219" t="s">
        <v>3057</v>
      </c>
      <c r="J1219" t="s">
        <v>3058</v>
      </c>
      <c r="K1219" t="s">
        <v>3059</v>
      </c>
      <c r="L1219" t="s">
        <v>3060</v>
      </c>
      <c r="M1219" t="s">
        <v>657</v>
      </c>
      <c r="N1219" t="s">
        <v>409</v>
      </c>
      <c r="O1219" t="s">
        <v>3043</v>
      </c>
      <c r="P1219" t="s">
        <v>253</v>
      </c>
      <c r="Q1219" t="s">
        <v>255</v>
      </c>
      <c r="R1219" t="s">
        <v>63</v>
      </c>
      <c r="S1219" t="s">
        <v>256</v>
      </c>
      <c r="T1219" t="s">
        <v>1264</v>
      </c>
      <c r="U1219" t="s">
        <v>1265</v>
      </c>
      <c r="V1219" t="s">
        <v>468</v>
      </c>
      <c r="W1219" t="s">
        <v>111</v>
      </c>
      <c r="X1219">
        <v>1</v>
      </c>
      <c r="Y1219">
        <v>3685</v>
      </c>
      <c r="Z1219">
        <v>0</v>
      </c>
      <c r="AA1219">
        <v>650</v>
      </c>
      <c r="AB1219">
        <v>4098388</v>
      </c>
      <c r="AC1219" t="s">
        <v>47</v>
      </c>
      <c r="AD1219" t="str">
        <f>+VLOOKUP(T1219,items!$A$2:$D$1255,4,0)</f>
        <v>BANETA</v>
      </c>
      <c r="AE1219" t="str">
        <f>+VLOOKUP(T1219,Tabla1[],5,0)</f>
        <v>PROYECTANTE</v>
      </c>
      <c r="AF1219">
        <f t="shared" si="19"/>
        <v>8</v>
      </c>
    </row>
    <row r="1220" spans="1:32" x14ac:dyDescent="0.25">
      <c r="A1220">
        <v>94604</v>
      </c>
      <c r="B1220" t="s">
        <v>1255</v>
      </c>
      <c r="C1220" t="s">
        <v>75</v>
      </c>
      <c r="D1220">
        <v>0</v>
      </c>
      <c r="F1220" t="s">
        <v>208</v>
      </c>
      <c r="G1220" t="s">
        <v>1722</v>
      </c>
      <c r="H1220" t="s">
        <v>3056</v>
      </c>
      <c r="I1220" t="s">
        <v>3057</v>
      </c>
      <c r="J1220" t="s">
        <v>3058</v>
      </c>
      <c r="K1220" t="s">
        <v>3059</v>
      </c>
      <c r="L1220" t="s">
        <v>3060</v>
      </c>
      <c r="M1220" t="s">
        <v>657</v>
      </c>
      <c r="N1220" t="s">
        <v>409</v>
      </c>
      <c r="O1220" t="s">
        <v>3043</v>
      </c>
      <c r="P1220" t="s">
        <v>253</v>
      </c>
      <c r="Q1220" t="s">
        <v>255</v>
      </c>
      <c r="R1220" t="s">
        <v>63</v>
      </c>
      <c r="S1220" t="s">
        <v>256</v>
      </c>
      <c r="T1220" t="s">
        <v>1271</v>
      </c>
      <c r="U1220" t="s">
        <v>1272</v>
      </c>
      <c r="W1220" t="s">
        <v>111</v>
      </c>
      <c r="X1220">
        <v>1</v>
      </c>
      <c r="Y1220">
        <v>3665</v>
      </c>
      <c r="Z1220">
        <v>0</v>
      </c>
      <c r="AA1220">
        <v>0</v>
      </c>
      <c r="AB1220">
        <v>798640</v>
      </c>
      <c r="AC1220" t="s">
        <v>47</v>
      </c>
      <c r="AD1220">
        <f>+VLOOKUP(T1220,items!$A$2:$D$1255,4,0)</f>
        <v>0</v>
      </c>
      <c r="AE1220">
        <f>+VLOOKUP(T1220,Tabla1[],5,0)</f>
        <v>0</v>
      </c>
      <c r="AF1220">
        <f t="shared" si="19"/>
        <v>8</v>
      </c>
    </row>
    <row r="1221" spans="1:32" x14ac:dyDescent="0.25">
      <c r="A1221">
        <v>94604</v>
      </c>
      <c r="B1221" t="s">
        <v>1255</v>
      </c>
      <c r="C1221" t="s">
        <v>75</v>
      </c>
      <c r="D1221">
        <v>0</v>
      </c>
      <c r="F1221" t="s">
        <v>208</v>
      </c>
      <c r="G1221" t="s">
        <v>1722</v>
      </c>
      <c r="H1221" t="s">
        <v>3056</v>
      </c>
      <c r="I1221" t="s">
        <v>3057</v>
      </c>
      <c r="J1221" t="s">
        <v>3058</v>
      </c>
      <c r="K1221" t="s">
        <v>3059</v>
      </c>
      <c r="L1221" t="s">
        <v>3060</v>
      </c>
      <c r="M1221" t="s">
        <v>657</v>
      </c>
      <c r="N1221" t="s">
        <v>409</v>
      </c>
      <c r="O1221" t="s">
        <v>3043</v>
      </c>
      <c r="P1221" t="s">
        <v>253</v>
      </c>
      <c r="Q1221" t="s">
        <v>255</v>
      </c>
      <c r="R1221" t="s">
        <v>63</v>
      </c>
      <c r="S1221" t="s">
        <v>256</v>
      </c>
      <c r="T1221" t="s">
        <v>989</v>
      </c>
      <c r="U1221" t="s">
        <v>990</v>
      </c>
      <c r="W1221" t="s">
        <v>111</v>
      </c>
      <c r="X1221">
        <v>2</v>
      </c>
      <c r="Y1221">
        <v>0</v>
      </c>
      <c r="Z1221">
        <v>0</v>
      </c>
      <c r="AA1221">
        <v>0</v>
      </c>
      <c r="AB1221">
        <v>116778</v>
      </c>
      <c r="AC1221" t="s">
        <v>47</v>
      </c>
      <c r="AD1221">
        <f>+VLOOKUP(T1221,items!$A$2:$D$1255,4,0)</f>
        <v>0</v>
      </c>
      <c r="AE1221">
        <f>+VLOOKUP(T1221,Tabla1[],5,0)</f>
        <v>0</v>
      </c>
      <c r="AF1221">
        <f t="shared" si="19"/>
        <v>8</v>
      </c>
    </row>
    <row r="1222" spans="1:32" x14ac:dyDescent="0.25">
      <c r="A1222">
        <v>94604</v>
      </c>
      <c r="B1222" t="s">
        <v>1255</v>
      </c>
      <c r="C1222" t="s">
        <v>75</v>
      </c>
      <c r="D1222">
        <v>0</v>
      </c>
      <c r="F1222" t="s">
        <v>208</v>
      </c>
      <c r="G1222" t="s">
        <v>1722</v>
      </c>
      <c r="H1222" t="s">
        <v>3056</v>
      </c>
      <c r="I1222" t="s">
        <v>3057</v>
      </c>
      <c r="J1222" t="s">
        <v>3058</v>
      </c>
      <c r="K1222" t="s">
        <v>3059</v>
      </c>
      <c r="L1222" t="s">
        <v>3060</v>
      </c>
      <c r="M1222" t="s">
        <v>657</v>
      </c>
      <c r="N1222" t="s">
        <v>409</v>
      </c>
      <c r="O1222" t="s">
        <v>3043</v>
      </c>
      <c r="P1222" t="s">
        <v>253</v>
      </c>
      <c r="Q1222" t="s">
        <v>255</v>
      </c>
      <c r="R1222" t="s">
        <v>63</v>
      </c>
      <c r="S1222" t="s">
        <v>256</v>
      </c>
      <c r="T1222" t="s">
        <v>3061</v>
      </c>
      <c r="U1222" t="s">
        <v>3062</v>
      </c>
      <c r="W1222" t="s">
        <v>111</v>
      </c>
      <c r="X1222">
        <v>1</v>
      </c>
      <c r="Y1222">
        <v>0</v>
      </c>
      <c r="Z1222">
        <v>0</v>
      </c>
      <c r="AA1222">
        <v>0</v>
      </c>
      <c r="AB1222">
        <v>82127</v>
      </c>
      <c r="AC1222" t="s">
        <v>47</v>
      </c>
      <c r="AD1222">
        <f>+VLOOKUP(T1222,items!$A$2:$D$1255,4,0)</f>
        <v>0</v>
      </c>
      <c r="AE1222">
        <f>+VLOOKUP(T1222,Tabla1[],5,0)</f>
        <v>0</v>
      </c>
      <c r="AF1222">
        <f t="shared" si="19"/>
        <v>8</v>
      </c>
    </row>
    <row r="1223" spans="1:32" x14ac:dyDescent="0.25">
      <c r="A1223">
        <v>94604</v>
      </c>
      <c r="B1223" t="s">
        <v>1255</v>
      </c>
      <c r="C1223" t="s">
        <v>75</v>
      </c>
      <c r="D1223">
        <v>0</v>
      </c>
      <c r="F1223" t="s">
        <v>208</v>
      </c>
      <c r="G1223" t="s">
        <v>1722</v>
      </c>
      <c r="H1223" t="s">
        <v>3056</v>
      </c>
      <c r="I1223" t="s">
        <v>3057</v>
      </c>
      <c r="J1223" t="s">
        <v>3058</v>
      </c>
      <c r="K1223" t="s">
        <v>3059</v>
      </c>
      <c r="L1223" t="s">
        <v>3060</v>
      </c>
      <c r="M1223" t="s">
        <v>657</v>
      </c>
      <c r="N1223" t="s">
        <v>409</v>
      </c>
      <c r="O1223" t="s">
        <v>3043</v>
      </c>
      <c r="P1223" t="s">
        <v>253</v>
      </c>
      <c r="Q1223" t="s">
        <v>255</v>
      </c>
      <c r="R1223" t="s">
        <v>63</v>
      </c>
      <c r="S1223" t="s">
        <v>256</v>
      </c>
      <c r="T1223" t="s">
        <v>3063</v>
      </c>
      <c r="U1223" t="s">
        <v>3064</v>
      </c>
      <c r="W1223" t="s">
        <v>111</v>
      </c>
      <c r="X1223">
        <v>1</v>
      </c>
      <c r="Y1223">
        <v>0</v>
      </c>
      <c r="Z1223">
        <v>0</v>
      </c>
      <c r="AA1223">
        <v>0</v>
      </c>
      <c r="AB1223">
        <v>82127</v>
      </c>
      <c r="AC1223" t="s">
        <v>47</v>
      </c>
      <c r="AD1223">
        <f>+VLOOKUP(T1223,items!$A$2:$D$1255,4,0)</f>
        <v>0</v>
      </c>
      <c r="AE1223">
        <f>+VLOOKUP(T1223,Tabla1[],5,0)</f>
        <v>0</v>
      </c>
      <c r="AF1223">
        <f t="shared" si="19"/>
        <v>8</v>
      </c>
    </row>
    <row r="1224" spans="1:32" x14ac:dyDescent="0.25">
      <c r="A1224">
        <v>94605</v>
      </c>
      <c r="B1224" t="s">
        <v>3065</v>
      </c>
      <c r="C1224" t="s">
        <v>75</v>
      </c>
      <c r="D1224">
        <v>0</v>
      </c>
      <c r="F1224" t="s">
        <v>208</v>
      </c>
      <c r="G1224" t="s">
        <v>835</v>
      </c>
      <c r="H1224" t="s">
        <v>3066</v>
      </c>
      <c r="I1224" t="s">
        <v>37</v>
      </c>
      <c r="J1224" t="s">
        <v>3067</v>
      </c>
      <c r="K1224" t="s">
        <v>3068</v>
      </c>
      <c r="L1224" t="s">
        <v>37</v>
      </c>
      <c r="M1224" t="s">
        <v>587</v>
      </c>
      <c r="N1224" t="s">
        <v>587</v>
      </c>
      <c r="O1224" t="s">
        <v>1514</v>
      </c>
      <c r="P1224" t="s">
        <v>324</v>
      </c>
      <c r="Q1224" t="s">
        <v>324</v>
      </c>
      <c r="R1224" t="s">
        <v>43</v>
      </c>
      <c r="S1224" t="s">
        <v>164</v>
      </c>
      <c r="T1224" t="s">
        <v>3069</v>
      </c>
      <c r="U1224" t="s">
        <v>3070</v>
      </c>
      <c r="X1224">
        <v>1</v>
      </c>
      <c r="Y1224">
        <v>0</v>
      </c>
      <c r="Z1224">
        <v>0</v>
      </c>
      <c r="AA1224">
        <v>0</v>
      </c>
      <c r="AB1224">
        <v>58824</v>
      </c>
      <c r="AC1224" t="s">
        <v>47</v>
      </c>
      <c r="AD1224">
        <f>+VLOOKUP(T1224,items!$A$2:$D$1255,4,0)</f>
        <v>0</v>
      </c>
      <c r="AE1224">
        <f>+VLOOKUP(T1224,Tabla1[],5,0)</f>
        <v>0</v>
      </c>
      <c r="AF1224">
        <f t="shared" si="19"/>
        <v>6</v>
      </c>
    </row>
    <row r="1225" spans="1:32" x14ac:dyDescent="0.25">
      <c r="A1225">
        <v>94606</v>
      </c>
      <c r="B1225" t="s">
        <v>3071</v>
      </c>
      <c r="C1225" t="s">
        <v>33</v>
      </c>
      <c r="D1225">
        <v>0</v>
      </c>
      <c r="F1225" t="s">
        <v>208</v>
      </c>
      <c r="G1225" t="s">
        <v>208</v>
      </c>
      <c r="H1225" t="s">
        <v>3072</v>
      </c>
      <c r="I1225" t="s">
        <v>37</v>
      </c>
      <c r="J1225" t="s">
        <v>3073</v>
      </c>
      <c r="K1225" t="s">
        <v>3074</v>
      </c>
      <c r="L1225" t="s">
        <v>3075</v>
      </c>
      <c r="M1225" t="s">
        <v>587</v>
      </c>
      <c r="N1225" t="s">
        <v>587</v>
      </c>
      <c r="O1225" t="s">
        <v>408</v>
      </c>
      <c r="P1225" t="s">
        <v>1204</v>
      </c>
      <c r="Q1225" t="s">
        <v>1930</v>
      </c>
      <c r="R1225" t="s">
        <v>63</v>
      </c>
      <c r="S1225" t="s">
        <v>108</v>
      </c>
      <c r="T1225" t="s">
        <v>932</v>
      </c>
      <c r="U1225" t="s">
        <v>933</v>
      </c>
      <c r="V1225" t="s">
        <v>958</v>
      </c>
      <c r="X1225">
        <v>1</v>
      </c>
      <c r="Y1225">
        <v>0</v>
      </c>
      <c r="Z1225">
        <v>0</v>
      </c>
      <c r="AA1225">
        <v>0</v>
      </c>
      <c r="AB1225">
        <v>1281864</v>
      </c>
      <c r="AC1225" t="s">
        <v>47</v>
      </c>
      <c r="AD1225" t="str">
        <f>+VLOOKUP(T1225,items!$A$2:$D$1255,4,0)</f>
        <v>MUEBLES</v>
      </c>
      <c r="AE1225">
        <f>+VLOOKUP(T1225,Tabla1[],5,0)</f>
        <v>0</v>
      </c>
      <c r="AF1225">
        <f t="shared" si="19"/>
        <v>7</v>
      </c>
    </row>
    <row r="1226" spans="1:32" x14ac:dyDescent="0.25">
      <c r="A1226">
        <v>94606</v>
      </c>
      <c r="B1226" t="s">
        <v>3071</v>
      </c>
      <c r="C1226" t="s">
        <v>33</v>
      </c>
      <c r="D1226">
        <v>0</v>
      </c>
      <c r="F1226" t="s">
        <v>208</v>
      </c>
      <c r="G1226" t="s">
        <v>208</v>
      </c>
      <c r="H1226" t="s">
        <v>3072</v>
      </c>
      <c r="I1226" t="s">
        <v>37</v>
      </c>
      <c r="J1226" t="s">
        <v>3073</v>
      </c>
      <c r="K1226" t="s">
        <v>3074</v>
      </c>
      <c r="L1226" t="s">
        <v>3075</v>
      </c>
      <c r="M1226" t="s">
        <v>587</v>
      </c>
      <c r="N1226" t="s">
        <v>587</v>
      </c>
      <c r="O1226" t="s">
        <v>408</v>
      </c>
      <c r="P1226" t="s">
        <v>1204</v>
      </c>
      <c r="Q1226" t="s">
        <v>1930</v>
      </c>
      <c r="R1226" t="s">
        <v>63</v>
      </c>
      <c r="S1226" t="s">
        <v>108</v>
      </c>
      <c r="T1226" t="s">
        <v>209</v>
      </c>
      <c r="U1226" t="s">
        <v>210</v>
      </c>
      <c r="W1226" t="s">
        <v>211</v>
      </c>
      <c r="X1226">
        <v>1</v>
      </c>
      <c r="Y1226">
        <v>0</v>
      </c>
      <c r="Z1226">
        <v>0</v>
      </c>
      <c r="AA1226">
        <v>0</v>
      </c>
      <c r="AB1226">
        <v>273367</v>
      </c>
      <c r="AC1226" t="s">
        <v>47</v>
      </c>
      <c r="AD1226">
        <f>+VLOOKUP(T1226,items!$A$2:$D$1255,4,0)</f>
        <v>0</v>
      </c>
      <c r="AE1226">
        <f>+VLOOKUP(T1226,Tabla1[],5,0)</f>
        <v>0</v>
      </c>
      <c r="AF1226">
        <f t="shared" si="19"/>
        <v>7</v>
      </c>
    </row>
    <row r="1227" spans="1:32" x14ac:dyDescent="0.25">
      <c r="A1227">
        <v>94613</v>
      </c>
      <c r="B1227" t="s">
        <v>3076</v>
      </c>
      <c r="C1227" t="s">
        <v>33</v>
      </c>
      <c r="D1227">
        <v>0</v>
      </c>
      <c r="F1227" t="s">
        <v>208</v>
      </c>
      <c r="G1227" t="s">
        <v>227</v>
      </c>
      <c r="H1227" t="s">
        <v>3077</v>
      </c>
      <c r="I1227" t="s">
        <v>37</v>
      </c>
      <c r="J1227" t="s">
        <v>3078</v>
      </c>
      <c r="K1227" t="s">
        <v>3079</v>
      </c>
      <c r="L1227" t="s">
        <v>3080</v>
      </c>
      <c r="M1227" t="s">
        <v>324</v>
      </c>
      <c r="N1227" t="s">
        <v>324</v>
      </c>
      <c r="O1227" t="s">
        <v>252</v>
      </c>
      <c r="P1227" t="s">
        <v>417</v>
      </c>
      <c r="Q1227" t="s">
        <v>805</v>
      </c>
      <c r="R1227" t="s">
        <v>127</v>
      </c>
      <c r="S1227" t="s">
        <v>256</v>
      </c>
      <c r="T1227" t="s">
        <v>65</v>
      </c>
      <c r="U1227" t="s">
        <v>66</v>
      </c>
      <c r="W1227" t="s">
        <v>117</v>
      </c>
      <c r="X1227">
        <v>1</v>
      </c>
      <c r="Y1227">
        <v>0</v>
      </c>
      <c r="Z1227">
        <v>0</v>
      </c>
      <c r="AA1227">
        <v>0</v>
      </c>
      <c r="AB1227">
        <v>1238230</v>
      </c>
      <c r="AC1227" t="s">
        <v>47</v>
      </c>
      <c r="AD1227" t="str">
        <f>+VLOOKUP(T1227,items!$A$2:$D$1255,4,0)</f>
        <v>MUEBLES</v>
      </c>
      <c r="AE1227">
        <f>+VLOOKUP(T1227,Tabla1[],5,0)</f>
        <v>0</v>
      </c>
      <c r="AF1227">
        <f t="shared" si="19"/>
        <v>8</v>
      </c>
    </row>
    <row r="1228" spans="1:32" x14ac:dyDescent="0.25">
      <c r="A1228">
        <v>94613</v>
      </c>
      <c r="B1228" t="s">
        <v>3076</v>
      </c>
      <c r="C1228" t="s">
        <v>33</v>
      </c>
      <c r="D1228">
        <v>0</v>
      </c>
      <c r="F1228" t="s">
        <v>208</v>
      </c>
      <c r="G1228" t="s">
        <v>227</v>
      </c>
      <c r="H1228" t="s">
        <v>3077</v>
      </c>
      <c r="I1228" t="s">
        <v>37</v>
      </c>
      <c r="J1228" t="s">
        <v>3078</v>
      </c>
      <c r="K1228" t="s">
        <v>3079</v>
      </c>
      <c r="L1228" t="s">
        <v>3080</v>
      </c>
      <c r="M1228" t="s">
        <v>324</v>
      </c>
      <c r="N1228" t="s">
        <v>324</v>
      </c>
      <c r="O1228" t="s">
        <v>252</v>
      </c>
      <c r="P1228" t="s">
        <v>417</v>
      </c>
      <c r="Q1228" t="s">
        <v>805</v>
      </c>
      <c r="R1228" t="s">
        <v>127</v>
      </c>
      <c r="S1228" t="s">
        <v>256</v>
      </c>
      <c r="T1228" t="s">
        <v>68</v>
      </c>
      <c r="U1228" t="s">
        <v>3081</v>
      </c>
      <c r="V1228" t="s">
        <v>166</v>
      </c>
      <c r="W1228" t="s">
        <v>111</v>
      </c>
      <c r="X1228">
        <v>1</v>
      </c>
      <c r="Y1228">
        <v>0</v>
      </c>
      <c r="Z1228">
        <v>0</v>
      </c>
      <c r="AA1228">
        <v>0</v>
      </c>
      <c r="AB1228">
        <v>4389937</v>
      </c>
      <c r="AC1228" t="s">
        <v>47</v>
      </c>
      <c r="AD1228" t="str">
        <f>+VLOOKUP(T1228,items!$A$2:$D$1255,4,0)</f>
        <v>MUEBLES</v>
      </c>
      <c r="AE1228">
        <f>+VLOOKUP(T1228,Tabla1[],5,0)</f>
        <v>0</v>
      </c>
      <c r="AF1228">
        <f t="shared" si="19"/>
        <v>8</v>
      </c>
    </row>
    <row r="1229" spans="1:32" x14ac:dyDescent="0.25">
      <c r="A1229">
        <v>94613</v>
      </c>
      <c r="B1229" t="s">
        <v>3076</v>
      </c>
      <c r="C1229" t="s">
        <v>33</v>
      </c>
      <c r="D1229">
        <v>0</v>
      </c>
      <c r="F1229" t="s">
        <v>208</v>
      </c>
      <c r="G1229" t="s">
        <v>227</v>
      </c>
      <c r="H1229" t="s">
        <v>3077</v>
      </c>
      <c r="I1229" t="s">
        <v>37</v>
      </c>
      <c r="J1229" t="s">
        <v>3078</v>
      </c>
      <c r="K1229" t="s">
        <v>3079</v>
      </c>
      <c r="L1229" t="s">
        <v>3080</v>
      </c>
      <c r="M1229" t="s">
        <v>324</v>
      </c>
      <c r="N1229" t="s">
        <v>324</v>
      </c>
      <c r="O1229" t="s">
        <v>252</v>
      </c>
      <c r="P1229" t="s">
        <v>417</v>
      </c>
      <c r="Q1229" t="s">
        <v>805</v>
      </c>
      <c r="R1229" t="s">
        <v>127</v>
      </c>
      <c r="S1229" t="s">
        <v>256</v>
      </c>
      <c r="T1229" t="s">
        <v>70</v>
      </c>
      <c r="U1229" t="s">
        <v>3082</v>
      </c>
      <c r="V1229" t="s">
        <v>166</v>
      </c>
      <c r="W1229" t="s">
        <v>117</v>
      </c>
      <c r="X1229">
        <v>2</v>
      </c>
      <c r="Y1229">
        <v>0</v>
      </c>
      <c r="Z1229">
        <v>0</v>
      </c>
      <c r="AA1229">
        <v>0</v>
      </c>
      <c r="AB1229">
        <v>4984182</v>
      </c>
      <c r="AC1229" t="s">
        <v>47</v>
      </c>
      <c r="AD1229" t="str">
        <f>+VLOOKUP(T1229,items!$A$2:$D$1255,4,0)</f>
        <v>MUEBLES</v>
      </c>
      <c r="AE1229">
        <f>+VLOOKUP(T1229,Tabla1[],5,0)</f>
        <v>0</v>
      </c>
      <c r="AF1229">
        <f t="shared" si="19"/>
        <v>8</v>
      </c>
    </row>
    <row r="1230" spans="1:32" x14ac:dyDescent="0.25">
      <c r="A1230">
        <v>94613</v>
      </c>
      <c r="B1230" t="s">
        <v>3076</v>
      </c>
      <c r="C1230" t="s">
        <v>33</v>
      </c>
      <c r="D1230">
        <v>0</v>
      </c>
      <c r="F1230" t="s">
        <v>208</v>
      </c>
      <c r="G1230" t="s">
        <v>227</v>
      </c>
      <c r="H1230" t="s">
        <v>3077</v>
      </c>
      <c r="I1230" t="s">
        <v>37</v>
      </c>
      <c r="J1230" t="s">
        <v>3078</v>
      </c>
      <c r="K1230" t="s">
        <v>3079</v>
      </c>
      <c r="L1230" t="s">
        <v>3080</v>
      </c>
      <c r="M1230" t="s">
        <v>324</v>
      </c>
      <c r="N1230" t="s">
        <v>324</v>
      </c>
      <c r="O1230" t="s">
        <v>252</v>
      </c>
      <c r="P1230" t="s">
        <v>417</v>
      </c>
      <c r="Q1230" t="s">
        <v>805</v>
      </c>
      <c r="R1230" t="s">
        <v>127</v>
      </c>
      <c r="S1230" t="s">
        <v>256</v>
      </c>
      <c r="T1230" t="s">
        <v>3083</v>
      </c>
      <c r="U1230" t="s">
        <v>3084</v>
      </c>
      <c r="W1230" t="s">
        <v>111</v>
      </c>
      <c r="X1230">
        <v>2</v>
      </c>
      <c r="Y1230">
        <v>0</v>
      </c>
      <c r="Z1230">
        <v>0</v>
      </c>
      <c r="AA1230">
        <v>0</v>
      </c>
      <c r="AB1230">
        <v>1288526</v>
      </c>
      <c r="AC1230" t="s">
        <v>47</v>
      </c>
      <c r="AD1230" t="str">
        <f>+VLOOKUP(T1230,items!$A$2:$D$1255,4,0)</f>
        <v>MUEBLES</v>
      </c>
      <c r="AE1230">
        <f>+VLOOKUP(T1230,Tabla1[],5,0)</f>
        <v>0</v>
      </c>
      <c r="AF1230">
        <f t="shared" si="19"/>
        <v>8</v>
      </c>
    </row>
    <row r="1231" spans="1:32" x14ac:dyDescent="0.25">
      <c r="A1231">
        <v>94613</v>
      </c>
      <c r="B1231" t="s">
        <v>3076</v>
      </c>
      <c r="C1231" t="s">
        <v>33</v>
      </c>
      <c r="D1231">
        <v>0</v>
      </c>
      <c r="F1231" t="s">
        <v>208</v>
      </c>
      <c r="G1231" t="s">
        <v>227</v>
      </c>
      <c r="H1231" t="s">
        <v>3077</v>
      </c>
      <c r="I1231" t="s">
        <v>37</v>
      </c>
      <c r="J1231" t="s">
        <v>3078</v>
      </c>
      <c r="K1231" t="s">
        <v>3079</v>
      </c>
      <c r="L1231" t="s">
        <v>3080</v>
      </c>
      <c r="M1231" t="s">
        <v>324</v>
      </c>
      <c r="N1231" t="s">
        <v>324</v>
      </c>
      <c r="O1231" t="s">
        <v>252</v>
      </c>
      <c r="P1231" t="s">
        <v>417</v>
      </c>
      <c r="Q1231" t="s">
        <v>805</v>
      </c>
      <c r="R1231" t="s">
        <v>127</v>
      </c>
      <c r="S1231" t="s">
        <v>256</v>
      </c>
      <c r="T1231" t="s">
        <v>3085</v>
      </c>
      <c r="U1231" t="s">
        <v>3086</v>
      </c>
      <c r="W1231" t="s">
        <v>117</v>
      </c>
      <c r="X1231">
        <v>1</v>
      </c>
      <c r="Y1231">
        <v>0</v>
      </c>
      <c r="Z1231">
        <v>0</v>
      </c>
      <c r="AA1231">
        <v>0</v>
      </c>
      <c r="AB1231">
        <v>2597839</v>
      </c>
      <c r="AC1231" t="s">
        <v>47</v>
      </c>
      <c r="AD1231">
        <f>+VLOOKUP(T1231,items!$A$2:$D$1255,4,0)</f>
        <v>0</v>
      </c>
      <c r="AE1231">
        <f>+VLOOKUP(T1231,Tabla1[],5,0)</f>
        <v>0</v>
      </c>
      <c r="AF1231">
        <f t="shared" si="19"/>
        <v>8</v>
      </c>
    </row>
    <row r="1232" spans="1:32" x14ac:dyDescent="0.25">
      <c r="A1232">
        <v>94621</v>
      </c>
      <c r="B1232" t="s">
        <v>3087</v>
      </c>
      <c r="C1232" t="s">
        <v>1065</v>
      </c>
      <c r="D1232">
        <v>0</v>
      </c>
      <c r="F1232" t="s">
        <v>208</v>
      </c>
      <c r="G1232" t="s">
        <v>835</v>
      </c>
      <c r="H1232" t="s">
        <v>3088</v>
      </c>
      <c r="I1232" t="s">
        <v>37</v>
      </c>
      <c r="J1232" t="s">
        <v>3089</v>
      </c>
      <c r="K1232" t="s">
        <v>3090</v>
      </c>
      <c r="L1232" t="s">
        <v>37</v>
      </c>
      <c r="M1232" t="s">
        <v>587</v>
      </c>
      <c r="N1232" t="s">
        <v>587</v>
      </c>
      <c r="O1232" t="s">
        <v>866</v>
      </c>
      <c r="P1232" t="s">
        <v>697</v>
      </c>
      <c r="Q1232" t="s">
        <v>697</v>
      </c>
      <c r="R1232" t="s">
        <v>127</v>
      </c>
      <c r="S1232" t="s">
        <v>256</v>
      </c>
      <c r="T1232" t="s">
        <v>48</v>
      </c>
      <c r="U1232" t="s">
        <v>49</v>
      </c>
      <c r="X1232">
        <v>1</v>
      </c>
      <c r="Y1232">
        <v>0</v>
      </c>
      <c r="Z1232">
        <v>0</v>
      </c>
      <c r="AA1232">
        <v>0</v>
      </c>
      <c r="AB1232">
        <v>140420</v>
      </c>
      <c r="AC1232" t="s">
        <v>47</v>
      </c>
      <c r="AD1232">
        <f>+VLOOKUP(T1232,items!$A$2:$D$1255,4,0)</f>
        <v>0</v>
      </c>
      <c r="AE1232">
        <f>+VLOOKUP(T1232,Tabla1[],5,0)</f>
        <v>0</v>
      </c>
      <c r="AF1232">
        <f t="shared" si="19"/>
        <v>7</v>
      </c>
    </row>
    <row r="1233" spans="1:32" x14ac:dyDescent="0.25">
      <c r="A1233">
        <v>94621</v>
      </c>
      <c r="B1233" t="s">
        <v>3087</v>
      </c>
      <c r="C1233" t="s">
        <v>1065</v>
      </c>
      <c r="D1233">
        <v>0</v>
      </c>
      <c r="F1233" t="s">
        <v>208</v>
      </c>
      <c r="G1233" t="s">
        <v>835</v>
      </c>
      <c r="H1233" t="s">
        <v>3088</v>
      </c>
      <c r="I1233" t="s">
        <v>37</v>
      </c>
      <c r="J1233" t="s">
        <v>3089</v>
      </c>
      <c r="K1233" t="s">
        <v>3090</v>
      </c>
      <c r="L1233" t="s">
        <v>37</v>
      </c>
      <c r="M1233" t="s">
        <v>587</v>
      </c>
      <c r="N1233" t="s">
        <v>587</v>
      </c>
      <c r="O1233" t="s">
        <v>866</v>
      </c>
      <c r="P1233" t="s">
        <v>697</v>
      </c>
      <c r="Q1233" t="s">
        <v>697</v>
      </c>
      <c r="R1233" t="s">
        <v>127</v>
      </c>
      <c r="S1233" t="s">
        <v>256</v>
      </c>
      <c r="T1233" t="s">
        <v>50</v>
      </c>
      <c r="U1233" t="s">
        <v>51</v>
      </c>
      <c r="X1233">
        <v>1</v>
      </c>
      <c r="Y1233">
        <v>0</v>
      </c>
      <c r="Z1233">
        <v>0</v>
      </c>
      <c r="AA1233">
        <v>0</v>
      </c>
      <c r="AB1233">
        <v>110000</v>
      </c>
      <c r="AC1233" t="s">
        <v>47</v>
      </c>
      <c r="AD1233" t="e">
        <f>+VLOOKUP(T1233,items!$A$2:$D$1255,4,0)</f>
        <v>#N/A</v>
      </c>
      <c r="AE1233" t="e">
        <f>+VLOOKUP(T1233,Tabla1[],5,0)</f>
        <v>#N/A</v>
      </c>
      <c r="AF1233">
        <f t="shared" si="19"/>
        <v>7</v>
      </c>
    </row>
    <row r="1234" spans="1:32" x14ac:dyDescent="0.25">
      <c r="A1234">
        <v>94629</v>
      </c>
      <c r="B1234" t="s">
        <v>1255</v>
      </c>
      <c r="C1234" t="s">
        <v>33</v>
      </c>
      <c r="D1234">
        <v>0</v>
      </c>
      <c r="F1234" t="s">
        <v>208</v>
      </c>
      <c r="G1234" t="s">
        <v>1722</v>
      </c>
      <c r="H1234" t="s">
        <v>3091</v>
      </c>
      <c r="I1234" t="s">
        <v>3092</v>
      </c>
      <c r="J1234" t="s">
        <v>3093</v>
      </c>
      <c r="K1234" t="s">
        <v>3094</v>
      </c>
      <c r="L1234" t="s">
        <v>3095</v>
      </c>
      <c r="M1234" t="s">
        <v>657</v>
      </c>
      <c r="N1234" t="s">
        <v>657</v>
      </c>
      <c r="O1234" t="s">
        <v>1930</v>
      </c>
      <c r="P1234" t="s">
        <v>573</v>
      </c>
      <c r="Q1234" t="s">
        <v>3096</v>
      </c>
      <c r="R1234" t="s">
        <v>127</v>
      </c>
      <c r="S1234" t="s">
        <v>256</v>
      </c>
      <c r="T1234" t="s">
        <v>633</v>
      </c>
      <c r="U1234" t="s">
        <v>634</v>
      </c>
      <c r="X1234">
        <v>1</v>
      </c>
      <c r="Y1234">
        <v>0</v>
      </c>
      <c r="Z1234">
        <v>0</v>
      </c>
      <c r="AA1234">
        <v>0</v>
      </c>
      <c r="AB1234">
        <v>195750</v>
      </c>
      <c r="AC1234" t="s">
        <v>47</v>
      </c>
      <c r="AD1234">
        <f>+VLOOKUP(T1234,items!$A$2:$D$1255,4,0)</f>
        <v>0</v>
      </c>
      <c r="AE1234">
        <f>+VLOOKUP(T1234,Tabla1[],5,0)</f>
        <v>0</v>
      </c>
      <c r="AF1234">
        <f t="shared" si="19"/>
        <v>7</v>
      </c>
    </row>
    <row r="1235" spans="1:32" x14ac:dyDescent="0.25">
      <c r="A1235">
        <v>94629</v>
      </c>
      <c r="B1235" t="s">
        <v>1255</v>
      </c>
      <c r="C1235" t="s">
        <v>33</v>
      </c>
      <c r="D1235">
        <v>0</v>
      </c>
      <c r="F1235" t="s">
        <v>208</v>
      </c>
      <c r="G1235" t="s">
        <v>1722</v>
      </c>
      <c r="H1235" t="s">
        <v>3091</v>
      </c>
      <c r="I1235" t="s">
        <v>3092</v>
      </c>
      <c r="J1235" t="s">
        <v>3093</v>
      </c>
      <c r="K1235" t="s">
        <v>3094</v>
      </c>
      <c r="L1235" t="s">
        <v>3095</v>
      </c>
      <c r="M1235" t="s">
        <v>657</v>
      </c>
      <c r="N1235" t="s">
        <v>657</v>
      </c>
      <c r="O1235" t="s">
        <v>1930</v>
      </c>
      <c r="P1235" t="s">
        <v>573</v>
      </c>
      <c r="Q1235" t="s">
        <v>3096</v>
      </c>
      <c r="R1235" t="s">
        <v>127</v>
      </c>
      <c r="S1235" t="s">
        <v>256</v>
      </c>
      <c r="T1235" t="s">
        <v>3097</v>
      </c>
      <c r="U1235" t="s">
        <v>3098</v>
      </c>
      <c r="X1235">
        <v>1</v>
      </c>
      <c r="Y1235">
        <v>0</v>
      </c>
      <c r="Z1235">
        <v>0</v>
      </c>
      <c r="AA1235">
        <v>0</v>
      </c>
      <c r="AB1235">
        <v>1313932</v>
      </c>
      <c r="AC1235" t="s">
        <v>47</v>
      </c>
      <c r="AD1235">
        <f>+VLOOKUP(T1235,items!$A$2:$D$1255,4,0)</f>
        <v>0</v>
      </c>
      <c r="AE1235">
        <f>+VLOOKUP(T1235,Tabla1[],5,0)</f>
        <v>0</v>
      </c>
      <c r="AF1235">
        <f t="shared" si="19"/>
        <v>7</v>
      </c>
    </row>
    <row r="1236" spans="1:32" x14ac:dyDescent="0.25">
      <c r="A1236">
        <v>94629</v>
      </c>
      <c r="B1236" t="s">
        <v>1255</v>
      </c>
      <c r="C1236" t="s">
        <v>33</v>
      </c>
      <c r="D1236">
        <v>0</v>
      </c>
      <c r="F1236" t="s">
        <v>208</v>
      </c>
      <c r="G1236" t="s">
        <v>1722</v>
      </c>
      <c r="H1236" t="s">
        <v>3091</v>
      </c>
      <c r="I1236" t="s">
        <v>3092</v>
      </c>
      <c r="J1236" t="s">
        <v>3093</v>
      </c>
      <c r="K1236" t="s">
        <v>3094</v>
      </c>
      <c r="L1236" t="s">
        <v>3095</v>
      </c>
      <c r="M1236" t="s">
        <v>657</v>
      </c>
      <c r="N1236" t="s">
        <v>657</v>
      </c>
      <c r="O1236" t="s">
        <v>1930</v>
      </c>
      <c r="P1236" t="s">
        <v>573</v>
      </c>
      <c r="Q1236" t="s">
        <v>3096</v>
      </c>
      <c r="R1236" t="s">
        <v>127</v>
      </c>
      <c r="S1236" t="s">
        <v>256</v>
      </c>
      <c r="T1236" t="s">
        <v>2089</v>
      </c>
      <c r="U1236" t="s">
        <v>2090</v>
      </c>
      <c r="X1236">
        <v>1</v>
      </c>
      <c r="Y1236">
        <v>0</v>
      </c>
      <c r="Z1236">
        <v>0</v>
      </c>
      <c r="AA1236">
        <v>0</v>
      </c>
      <c r="AB1236">
        <v>358800</v>
      </c>
      <c r="AC1236" t="s">
        <v>47</v>
      </c>
      <c r="AD1236">
        <f>+VLOOKUP(T1236,items!$A$2:$D$1255,4,0)</f>
        <v>0</v>
      </c>
      <c r="AE1236">
        <f>+VLOOKUP(T1236,Tabla1[],5,0)</f>
        <v>0</v>
      </c>
      <c r="AF1236">
        <f t="shared" si="19"/>
        <v>7</v>
      </c>
    </row>
    <row r="1237" spans="1:32" x14ac:dyDescent="0.25">
      <c r="A1237">
        <v>94629</v>
      </c>
      <c r="B1237" t="s">
        <v>1255</v>
      </c>
      <c r="C1237" t="s">
        <v>33</v>
      </c>
      <c r="D1237">
        <v>0</v>
      </c>
      <c r="F1237" t="s">
        <v>208</v>
      </c>
      <c r="G1237" t="s">
        <v>1722</v>
      </c>
      <c r="H1237" t="s">
        <v>3091</v>
      </c>
      <c r="I1237" t="s">
        <v>3092</v>
      </c>
      <c r="J1237" t="s">
        <v>3093</v>
      </c>
      <c r="K1237" t="s">
        <v>3094</v>
      </c>
      <c r="L1237" t="s">
        <v>3095</v>
      </c>
      <c r="M1237" t="s">
        <v>657</v>
      </c>
      <c r="N1237" t="s">
        <v>657</v>
      </c>
      <c r="O1237" t="s">
        <v>1930</v>
      </c>
      <c r="P1237" t="s">
        <v>573</v>
      </c>
      <c r="Q1237" t="s">
        <v>3096</v>
      </c>
      <c r="R1237" t="s">
        <v>127</v>
      </c>
      <c r="S1237" t="s">
        <v>256</v>
      </c>
      <c r="T1237" t="s">
        <v>2855</v>
      </c>
      <c r="U1237" t="s">
        <v>2856</v>
      </c>
      <c r="X1237">
        <v>1</v>
      </c>
      <c r="Y1237">
        <v>0</v>
      </c>
      <c r="Z1237">
        <v>0</v>
      </c>
      <c r="AA1237">
        <v>0</v>
      </c>
      <c r="AB1237">
        <v>411552</v>
      </c>
      <c r="AC1237" t="s">
        <v>47</v>
      </c>
      <c r="AD1237">
        <f>+VLOOKUP(T1237,items!$A$2:$D$1255,4,0)</f>
        <v>0</v>
      </c>
      <c r="AE1237">
        <f>+VLOOKUP(T1237,Tabla1[],5,0)</f>
        <v>0</v>
      </c>
      <c r="AF1237">
        <f t="shared" si="19"/>
        <v>7</v>
      </c>
    </row>
    <row r="1238" spans="1:32" x14ac:dyDescent="0.25">
      <c r="A1238">
        <v>94629</v>
      </c>
      <c r="B1238" t="s">
        <v>1255</v>
      </c>
      <c r="C1238" t="s">
        <v>33</v>
      </c>
      <c r="D1238">
        <v>0</v>
      </c>
      <c r="F1238" t="s">
        <v>208</v>
      </c>
      <c r="G1238" t="s">
        <v>1722</v>
      </c>
      <c r="H1238" t="s">
        <v>3091</v>
      </c>
      <c r="I1238" t="s">
        <v>3092</v>
      </c>
      <c r="J1238" t="s">
        <v>3093</v>
      </c>
      <c r="K1238" t="s">
        <v>3094</v>
      </c>
      <c r="L1238" t="s">
        <v>3095</v>
      </c>
      <c r="M1238" t="s">
        <v>657</v>
      </c>
      <c r="N1238" t="s">
        <v>657</v>
      </c>
      <c r="O1238" t="s">
        <v>1930</v>
      </c>
      <c r="P1238" t="s">
        <v>573</v>
      </c>
      <c r="Q1238" t="s">
        <v>3096</v>
      </c>
      <c r="R1238" t="s">
        <v>127</v>
      </c>
      <c r="S1238" t="s">
        <v>256</v>
      </c>
      <c r="T1238" t="s">
        <v>3099</v>
      </c>
      <c r="U1238" t="s">
        <v>3100</v>
      </c>
      <c r="X1238">
        <v>1</v>
      </c>
      <c r="Y1238">
        <v>0</v>
      </c>
      <c r="Z1238">
        <v>0</v>
      </c>
      <c r="AA1238">
        <v>0</v>
      </c>
      <c r="AB1238">
        <v>51600</v>
      </c>
      <c r="AC1238" t="s">
        <v>47</v>
      </c>
      <c r="AD1238">
        <f>+VLOOKUP(T1238,items!$A$2:$D$1255,4,0)</f>
        <v>0</v>
      </c>
      <c r="AE1238">
        <f>+VLOOKUP(T1238,Tabla1[],5,0)</f>
        <v>0</v>
      </c>
      <c r="AF1238">
        <f t="shared" si="19"/>
        <v>7</v>
      </c>
    </row>
    <row r="1239" spans="1:32" x14ac:dyDescent="0.25">
      <c r="A1239">
        <v>94629</v>
      </c>
      <c r="B1239" t="s">
        <v>1255</v>
      </c>
      <c r="C1239" t="s">
        <v>33</v>
      </c>
      <c r="D1239">
        <v>0</v>
      </c>
      <c r="F1239" t="s">
        <v>208</v>
      </c>
      <c r="G1239" t="s">
        <v>1722</v>
      </c>
      <c r="H1239" t="s">
        <v>3091</v>
      </c>
      <c r="I1239" t="s">
        <v>3092</v>
      </c>
      <c r="J1239" t="s">
        <v>3093</v>
      </c>
      <c r="K1239" t="s">
        <v>3094</v>
      </c>
      <c r="L1239" t="s">
        <v>3095</v>
      </c>
      <c r="M1239" t="s">
        <v>657</v>
      </c>
      <c r="N1239" t="s">
        <v>657</v>
      </c>
      <c r="O1239" t="s">
        <v>1930</v>
      </c>
      <c r="P1239" t="s">
        <v>573</v>
      </c>
      <c r="Q1239" t="s">
        <v>3096</v>
      </c>
      <c r="R1239" t="s">
        <v>127</v>
      </c>
      <c r="S1239" t="s">
        <v>256</v>
      </c>
      <c r="T1239" t="s">
        <v>3101</v>
      </c>
      <c r="U1239" t="s">
        <v>3102</v>
      </c>
      <c r="X1239">
        <v>1</v>
      </c>
      <c r="Y1239">
        <v>0</v>
      </c>
      <c r="Z1239">
        <v>0</v>
      </c>
      <c r="AA1239">
        <v>0</v>
      </c>
      <c r="AB1239">
        <v>103200</v>
      </c>
      <c r="AC1239" t="s">
        <v>47</v>
      </c>
      <c r="AD1239">
        <f>+VLOOKUP(T1239,items!$A$2:$D$1255,4,0)</f>
        <v>0</v>
      </c>
      <c r="AE1239">
        <f>+VLOOKUP(T1239,Tabla1[],5,0)</f>
        <v>0</v>
      </c>
      <c r="AF1239">
        <f t="shared" si="19"/>
        <v>7</v>
      </c>
    </row>
    <row r="1240" spans="1:32" x14ac:dyDescent="0.25">
      <c r="A1240">
        <v>94629</v>
      </c>
      <c r="B1240" t="s">
        <v>1255</v>
      </c>
      <c r="C1240" t="s">
        <v>33</v>
      </c>
      <c r="D1240">
        <v>0</v>
      </c>
      <c r="F1240" t="s">
        <v>208</v>
      </c>
      <c r="G1240" t="s">
        <v>1722</v>
      </c>
      <c r="H1240" t="s">
        <v>3091</v>
      </c>
      <c r="I1240" t="s">
        <v>3092</v>
      </c>
      <c r="J1240" t="s">
        <v>3093</v>
      </c>
      <c r="K1240" t="s">
        <v>3094</v>
      </c>
      <c r="L1240" t="s">
        <v>3095</v>
      </c>
      <c r="M1240" t="s">
        <v>657</v>
      </c>
      <c r="N1240" t="s">
        <v>657</v>
      </c>
      <c r="O1240" t="s">
        <v>1930</v>
      </c>
      <c r="P1240" t="s">
        <v>573</v>
      </c>
      <c r="Q1240" t="s">
        <v>3096</v>
      </c>
      <c r="R1240" t="s">
        <v>127</v>
      </c>
      <c r="S1240" t="s">
        <v>256</v>
      </c>
      <c r="T1240" t="s">
        <v>3103</v>
      </c>
      <c r="U1240" t="s">
        <v>3104</v>
      </c>
      <c r="X1240">
        <v>1</v>
      </c>
      <c r="Y1240">
        <v>0</v>
      </c>
      <c r="Z1240">
        <v>0</v>
      </c>
      <c r="AA1240">
        <v>0</v>
      </c>
      <c r="AB1240">
        <v>1590000</v>
      </c>
      <c r="AC1240" t="s">
        <v>47</v>
      </c>
      <c r="AD1240">
        <f>+VLOOKUP(T1240,items!$A$2:$D$1255,4,0)</f>
        <v>0</v>
      </c>
      <c r="AE1240">
        <f>+VLOOKUP(T1240,Tabla1[],5,0)</f>
        <v>0</v>
      </c>
      <c r="AF1240">
        <f t="shared" si="19"/>
        <v>7</v>
      </c>
    </row>
    <row r="1241" spans="1:32" x14ac:dyDescent="0.25">
      <c r="A1241">
        <v>94629</v>
      </c>
      <c r="B1241" t="s">
        <v>1255</v>
      </c>
      <c r="C1241" t="s">
        <v>33</v>
      </c>
      <c r="D1241">
        <v>0</v>
      </c>
      <c r="F1241" t="s">
        <v>208</v>
      </c>
      <c r="G1241" t="s">
        <v>1722</v>
      </c>
      <c r="H1241" t="s">
        <v>3091</v>
      </c>
      <c r="I1241" t="s">
        <v>3092</v>
      </c>
      <c r="J1241" t="s">
        <v>3093</v>
      </c>
      <c r="K1241" t="s">
        <v>3094</v>
      </c>
      <c r="L1241" t="s">
        <v>3095</v>
      </c>
      <c r="M1241" t="s">
        <v>657</v>
      </c>
      <c r="N1241" t="s">
        <v>657</v>
      </c>
      <c r="O1241" t="s">
        <v>1930</v>
      </c>
      <c r="P1241" t="s">
        <v>573</v>
      </c>
      <c r="Q1241" t="s">
        <v>3096</v>
      </c>
      <c r="R1241" t="s">
        <v>127</v>
      </c>
      <c r="S1241" t="s">
        <v>256</v>
      </c>
      <c r="T1241" t="s">
        <v>94</v>
      </c>
      <c r="U1241" t="s">
        <v>95</v>
      </c>
      <c r="X1241">
        <v>1</v>
      </c>
      <c r="Y1241">
        <v>0</v>
      </c>
      <c r="Z1241">
        <v>0</v>
      </c>
      <c r="AA1241">
        <v>0</v>
      </c>
      <c r="AB1241">
        <v>500000</v>
      </c>
      <c r="AC1241" t="s">
        <v>47</v>
      </c>
      <c r="AD1241" t="e">
        <f>+VLOOKUP(T1241,items!$A$2:$D$1255,4,0)</f>
        <v>#N/A</v>
      </c>
      <c r="AE1241" t="e">
        <f>+VLOOKUP(T1241,Tabla1[],5,0)</f>
        <v>#N/A</v>
      </c>
      <c r="AF1241">
        <f t="shared" si="19"/>
        <v>7</v>
      </c>
    </row>
    <row r="1242" spans="1:32" x14ac:dyDescent="0.25">
      <c r="A1242">
        <v>94629</v>
      </c>
      <c r="B1242" t="s">
        <v>1255</v>
      </c>
      <c r="C1242" t="s">
        <v>33</v>
      </c>
      <c r="D1242">
        <v>0</v>
      </c>
      <c r="F1242" t="s">
        <v>208</v>
      </c>
      <c r="G1242" t="s">
        <v>1722</v>
      </c>
      <c r="H1242" t="s">
        <v>3091</v>
      </c>
      <c r="I1242" t="s">
        <v>3092</v>
      </c>
      <c r="J1242" t="s">
        <v>3093</v>
      </c>
      <c r="K1242" t="s">
        <v>3094</v>
      </c>
      <c r="L1242" t="s">
        <v>3095</v>
      </c>
      <c r="M1242" t="s">
        <v>657</v>
      </c>
      <c r="N1242" t="s">
        <v>657</v>
      </c>
      <c r="O1242" t="s">
        <v>1930</v>
      </c>
      <c r="P1242" t="s">
        <v>573</v>
      </c>
      <c r="Q1242" t="s">
        <v>3096</v>
      </c>
      <c r="R1242" t="s">
        <v>127</v>
      </c>
      <c r="S1242" t="s">
        <v>256</v>
      </c>
      <c r="T1242" t="s">
        <v>3105</v>
      </c>
      <c r="U1242" t="s">
        <v>3106</v>
      </c>
      <c r="X1242">
        <v>4</v>
      </c>
      <c r="Y1242">
        <v>3000</v>
      </c>
      <c r="Z1242">
        <v>0</v>
      </c>
      <c r="AA1242">
        <v>0</v>
      </c>
      <c r="AB1242">
        <v>672712</v>
      </c>
      <c r="AC1242" t="s">
        <v>47</v>
      </c>
      <c r="AD1242">
        <f>+VLOOKUP(T1242,items!$A$2:$D$1255,4,0)</f>
        <v>0</v>
      </c>
      <c r="AE1242">
        <f>+VLOOKUP(T1242,Tabla1[],5,0)</f>
        <v>0</v>
      </c>
      <c r="AF1242">
        <f t="shared" si="19"/>
        <v>7</v>
      </c>
    </row>
    <row r="1243" spans="1:32" x14ac:dyDescent="0.25">
      <c r="A1243">
        <v>94629</v>
      </c>
      <c r="B1243" t="s">
        <v>1255</v>
      </c>
      <c r="C1243" t="s">
        <v>33</v>
      </c>
      <c r="D1243">
        <v>0</v>
      </c>
      <c r="F1243" t="s">
        <v>208</v>
      </c>
      <c r="G1243" t="s">
        <v>1722</v>
      </c>
      <c r="H1243" t="s">
        <v>3091</v>
      </c>
      <c r="I1243" t="s">
        <v>3092</v>
      </c>
      <c r="J1243" t="s">
        <v>3093</v>
      </c>
      <c r="K1243" t="s">
        <v>3094</v>
      </c>
      <c r="L1243" t="s">
        <v>3095</v>
      </c>
      <c r="M1243" t="s">
        <v>657</v>
      </c>
      <c r="N1243" t="s">
        <v>657</v>
      </c>
      <c r="O1243" t="s">
        <v>1930</v>
      </c>
      <c r="P1243" t="s">
        <v>573</v>
      </c>
      <c r="Q1243" t="s">
        <v>3096</v>
      </c>
      <c r="R1243" t="s">
        <v>127</v>
      </c>
      <c r="S1243" t="s">
        <v>256</v>
      </c>
      <c r="T1243" t="s">
        <v>3105</v>
      </c>
      <c r="U1243" t="s">
        <v>3106</v>
      </c>
      <c r="X1243">
        <v>9</v>
      </c>
      <c r="Y1243">
        <v>3500</v>
      </c>
      <c r="Z1243">
        <v>0</v>
      </c>
      <c r="AA1243">
        <v>0</v>
      </c>
      <c r="AB1243">
        <v>1648458</v>
      </c>
      <c r="AC1243" t="s">
        <v>47</v>
      </c>
      <c r="AD1243">
        <f>+VLOOKUP(T1243,items!$A$2:$D$1255,4,0)</f>
        <v>0</v>
      </c>
      <c r="AE1243">
        <f>+VLOOKUP(T1243,Tabla1[],5,0)</f>
        <v>0</v>
      </c>
      <c r="AF1243">
        <f t="shared" si="19"/>
        <v>7</v>
      </c>
    </row>
    <row r="1244" spans="1:32" x14ac:dyDescent="0.25">
      <c r="A1244">
        <v>94634</v>
      </c>
      <c r="B1244" t="s">
        <v>3107</v>
      </c>
      <c r="C1244" t="s">
        <v>75</v>
      </c>
      <c r="D1244">
        <v>0</v>
      </c>
      <c r="F1244" t="s">
        <v>835</v>
      </c>
      <c r="G1244" t="s">
        <v>835</v>
      </c>
      <c r="H1244" t="s">
        <v>3108</v>
      </c>
      <c r="I1244" t="s">
        <v>37</v>
      </c>
      <c r="J1244" t="s">
        <v>3109</v>
      </c>
      <c r="K1244" t="s">
        <v>3110</v>
      </c>
      <c r="L1244" t="s">
        <v>37</v>
      </c>
      <c r="M1244" t="s">
        <v>227</v>
      </c>
      <c r="N1244" t="s">
        <v>227</v>
      </c>
      <c r="O1244" t="s">
        <v>893</v>
      </c>
      <c r="P1244" t="s">
        <v>463</v>
      </c>
      <c r="Q1244" t="s">
        <v>463</v>
      </c>
      <c r="R1244" t="s">
        <v>43</v>
      </c>
      <c r="S1244" t="s">
        <v>128</v>
      </c>
      <c r="T1244" t="s">
        <v>3111</v>
      </c>
      <c r="U1244" t="s">
        <v>3112</v>
      </c>
      <c r="X1244">
        <v>10</v>
      </c>
      <c r="Y1244">
        <v>0</v>
      </c>
      <c r="Z1244">
        <v>0</v>
      </c>
      <c r="AA1244">
        <v>0</v>
      </c>
      <c r="AB1244">
        <v>0</v>
      </c>
      <c r="AC1244" t="s">
        <v>47</v>
      </c>
      <c r="AD1244">
        <f>+VLOOKUP(T1244,items!$A$2:$D$1255,4,0)</f>
        <v>0</v>
      </c>
      <c r="AE1244">
        <f>+VLOOKUP(T1244,Tabla1[],5,0)</f>
        <v>0</v>
      </c>
      <c r="AF1244">
        <f t="shared" si="19"/>
        <v>7</v>
      </c>
    </row>
    <row r="1245" spans="1:32" x14ac:dyDescent="0.25">
      <c r="A1245">
        <v>94634</v>
      </c>
      <c r="B1245" t="s">
        <v>3107</v>
      </c>
      <c r="C1245" t="s">
        <v>75</v>
      </c>
      <c r="D1245">
        <v>0</v>
      </c>
      <c r="F1245" t="s">
        <v>835</v>
      </c>
      <c r="G1245" t="s">
        <v>835</v>
      </c>
      <c r="H1245" t="s">
        <v>3108</v>
      </c>
      <c r="I1245" t="s">
        <v>37</v>
      </c>
      <c r="J1245" t="s">
        <v>3109</v>
      </c>
      <c r="K1245" t="s">
        <v>3110</v>
      </c>
      <c r="L1245" t="s">
        <v>37</v>
      </c>
      <c r="M1245" t="s">
        <v>227</v>
      </c>
      <c r="N1245" t="s">
        <v>227</v>
      </c>
      <c r="O1245" t="s">
        <v>893</v>
      </c>
      <c r="P1245" t="s">
        <v>463</v>
      </c>
      <c r="Q1245" t="s">
        <v>463</v>
      </c>
      <c r="R1245" t="s">
        <v>43</v>
      </c>
      <c r="S1245" t="s">
        <v>128</v>
      </c>
      <c r="T1245" t="s">
        <v>3113</v>
      </c>
      <c r="U1245" t="s">
        <v>3114</v>
      </c>
      <c r="X1245">
        <v>10</v>
      </c>
      <c r="Y1245">
        <v>0</v>
      </c>
      <c r="Z1245">
        <v>0</v>
      </c>
      <c r="AA1245">
        <v>0</v>
      </c>
      <c r="AB1245">
        <v>0</v>
      </c>
      <c r="AC1245" t="s">
        <v>47</v>
      </c>
      <c r="AD1245">
        <f>+VLOOKUP(T1245,items!$A$2:$D$1255,4,0)</f>
        <v>0</v>
      </c>
      <c r="AE1245">
        <f>+VLOOKUP(T1245,Tabla1[],5,0)</f>
        <v>0</v>
      </c>
      <c r="AF1245">
        <f t="shared" si="19"/>
        <v>7</v>
      </c>
    </row>
    <row r="1246" spans="1:32" x14ac:dyDescent="0.25">
      <c r="A1246">
        <v>94634</v>
      </c>
      <c r="B1246" t="s">
        <v>3107</v>
      </c>
      <c r="C1246" t="s">
        <v>75</v>
      </c>
      <c r="D1246">
        <v>0</v>
      </c>
      <c r="F1246" t="s">
        <v>835</v>
      </c>
      <c r="G1246" t="s">
        <v>835</v>
      </c>
      <c r="H1246" t="s">
        <v>3108</v>
      </c>
      <c r="I1246" t="s">
        <v>37</v>
      </c>
      <c r="J1246" t="s">
        <v>3109</v>
      </c>
      <c r="K1246" t="s">
        <v>3110</v>
      </c>
      <c r="L1246" t="s">
        <v>37</v>
      </c>
      <c r="M1246" t="s">
        <v>227</v>
      </c>
      <c r="N1246" t="s">
        <v>227</v>
      </c>
      <c r="O1246" t="s">
        <v>893</v>
      </c>
      <c r="P1246" t="s">
        <v>463</v>
      </c>
      <c r="Q1246" t="s">
        <v>463</v>
      </c>
      <c r="R1246" t="s">
        <v>43</v>
      </c>
      <c r="S1246" t="s">
        <v>128</v>
      </c>
      <c r="T1246" t="s">
        <v>3115</v>
      </c>
      <c r="U1246" t="s">
        <v>3116</v>
      </c>
      <c r="X1246">
        <v>10</v>
      </c>
      <c r="Y1246">
        <v>0</v>
      </c>
      <c r="Z1246">
        <v>0</v>
      </c>
      <c r="AA1246">
        <v>0</v>
      </c>
      <c r="AB1246">
        <v>0</v>
      </c>
      <c r="AC1246" t="s">
        <v>47</v>
      </c>
      <c r="AD1246">
        <f>+VLOOKUP(T1246,items!$A$2:$D$1255,4,0)</f>
        <v>0</v>
      </c>
      <c r="AE1246">
        <f>+VLOOKUP(T1246,Tabla1[],5,0)</f>
        <v>0</v>
      </c>
      <c r="AF1246">
        <f t="shared" si="19"/>
        <v>7</v>
      </c>
    </row>
    <row r="1247" spans="1:32" x14ac:dyDescent="0.25">
      <c r="A1247">
        <v>94634</v>
      </c>
      <c r="B1247" t="s">
        <v>3107</v>
      </c>
      <c r="C1247" t="s">
        <v>75</v>
      </c>
      <c r="D1247">
        <v>0</v>
      </c>
      <c r="F1247" t="s">
        <v>835</v>
      </c>
      <c r="G1247" t="s">
        <v>835</v>
      </c>
      <c r="H1247" t="s">
        <v>3108</v>
      </c>
      <c r="I1247" t="s">
        <v>37</v>
      </c>
      <c r="J1247" t="s">
        <v>3109</v>
      </c>
      <c r="K1247" t="s">
        <v>3110</v>
      </c>
      <c r="L1247" t="s">
        <v>37</v>
      </c>
      <c r="M1247" t="s">
        <v>227</v>
      </c>
      <c r="N1247" t="s">
        <v>227</v>
      </c>
      <c r="O1247" t="s">
        <v>893</v>
      </c>
      <c r="P1247" t="s">
        <v>463</v>
      </c>
      <c r="Q1247" t="s">
        <v>463</v>
      </c>
      <c r="R1247" t="s">
        <v>43</v>
      </c>
      <c r="S1247" t="s">
        <v>128</v>
      </c>
      <c r="T1247" t="s">
        <v>1119</v>
      </c>
      <c r="U1247" t="s">
        <v>1120</v>
      </c>
      <c r="X1247">
        <v>2</v>
      </c>
      <c r="Y1247">
        <v>0</v>
      </c>
      <c r="Z1247">
        <v>0</v>
      </c>
      <c r="AA1247">
        <v>0</v>
      </c>
      <c r="AB1247">
        <v>0</v>
      </c>
      <c r="AC1247" t="s">
        <v>47</v>
      </c>
      <c r="AD1247">
        <f>+VLOOKUP(T1247,items!$A$2:$D$1255,4,0)</f>
        <v>0</v>
      </c>
      <c r="AE1247">
        <f>+VLOOKUP(T1247,Tabla1[],5,0)</f>
        <v>0</v>
      </c>
      <c r="AF1247">
        <f t="shared" si="19"/>
        <v>7</v>
      </c>
    </row>
    <row r="1248" spans="1:32" x14ac:dyDescent="0.25">
      <c r="A1248">
        <v>94634</v>
      </c>
      <c r="B1248" t="s">
        <v>3107</v>
      </c>
      <c r="C1248" t="s">
        <v>75</v>
      </c>
      <c r="D1248">
        <v>0</v>
      </c>
      <c r="F1248" t="s">
        <v>835</v>
      </c>
      <c r="G1248" t="s">
        <v>835</v>
      </c>
      <c r="H1248" t="s">
        <v>3108</v>
      </c>
      <c r="I1248" t="s">
        <v>37</v>
      </c>
      <c r="J1248" t="s">
        <v>3109</v>
      </c>
      <c r="K1248" t="s">
        <v>3110</v>
      </c>
      <c r="L1248" t="s">
        <v>37</v>
      </c>
      <c r="M1248" t="s">
        <v>227</v>
      </c>
      <c r="N1248" t="s">
        <v>227</v>
      </c>
      <c r="O1248" t="s">
        <v>893</v>
      </c>
      <c r="P1248" t="s">
        <v>463</v>
      </c>
      <c r="Q1248" t="s">
        <v>463</v>
      </c>
      <c r="R1248" t="s">
        <v>43</v>
      </c>
      <c r="S1248" t="s">
        <v>128</v>
      </c>
      <c r="T1248" t="s">
        <v>3117</v>
      </c>
      <c r="U1248" t="s">
        <v>3118</v>
      </c>
      <c r="X1248">
        <v>10</v>
      </c>
      <c r="Y1248">
        <v>0</v>
      </c>
      <c r="Z1248">
        <v>0</v>
      </c>
      <c r="AA1248">
        <v>0</v>
      </c>
      <c r="AB1248">
        <v>0</v>
      </c>
      <c r="AC1248" t="s">
        <v>47</v>
      </c>
      <c r="AD1248">
        <f>+VLOOKUP(T1248,items!$A$2:$D$1255,4,0)</f>
        <v>0</v>
      </c>
      <c r="AE1248">
        <f>+VLOOKUP(T1248,Tabla1[],5,0)</f>
        <v>0</v>
      </c>
      <c r="AF1248">
        <f t="shared" si="19"/>
        <v>7</v>
      </c>
    </row>
    <row r="1249" spans="1:32" x14ac:dyDescent="0.25">
      <c r="A1249">
        <v>94634</v>
      </c>
      <c r="B1249" t="s">
        <v>3107</v>
      </c>
      <c r="C1249" t="s">
        <v>75</v>
      </c>
      <c r="D1249">
        <v>0</v>
      </c>
      <c r="F1249" t="s">
        <v>835</v>
      </c>
      <c r="G1249" t="s">
        <v>835</v>
      </c>
      <c r="H1249" t="s">
        <v>3108</v>
      </c>
      <c r="I1249" t="s">
        <v>37</v>
      </c>
      <c r="J1249" t="s">
        <v>3109</v>
      </c>
      <c r="K1249" t="s">
        <v>3110</v>
      </c>
      <c r="L1249" t="s">
        <v>37</v>
      </c>
      <c r="M1249" t="s">
        <v>227</v>
      </c>
      <c r="N1249" t="s">
        <v>227</v>
      </c>
      <c r="O1249" t="s">
        <v>893</v>
      </c>
      <c r="P1249" t="s">
        <v>463</v>
      </c>
      <c r="Q1249" t="s">
        <v>463</v>
      </c>
      <c r="R1249" t="s">
        <v>43</v>
      </c>
      <c r="S1249" t="s">
        <v>128</v>
      </c>
      <c r="T1249" t="s">
        <v>2851</v>
      </c>
      <c r="U1249" t="s">
        <v>2852</v>
      </c>
      <c r="X1249">
        <v>5</v>
      </c>
      <c r="Y1249">
        <v>0</v>
      </c>
      <c r="Z1249">
        <v>0</v>
      </c>
      <c r="AA1249">
        <v>0</v>
      </c>
      <c r="AB1249">
        <v>0</v>
      </c>
      <c r="AC1249" t="s">
        <v>47</v>
      </c>
      <c r="AD1249">
        <f>+VLOOKUP(T1249,items!$A$2:$D$1255,4,0)</f>
        <v>0</v>
      </c>
      <c r="AE1249">
        <f>+VLOOKUP(T1249,Tabla1[],5,0)</f>
        <v>0</v>
      </c>
      <c r="AF1249">
        <f t="shared" si="19"/>
        <v>7</v>
      </c>
    </row>
    <row r="1250" spans="1:32" x14ac:dyDescent="0.25">
      <c r="A1250">
        <v>94634</v>
      </c>
      <c r="B1250" t="s">
        <v>3107</v>
      </c>
      <c r="C1250" t="s">
        <v>75</v>
      </c>
      <c r="D1250">
        <v>0</v>
      </c>
      <c r="F1250" t="s">
        <v>835</v>
      </c>
      <c r="G1250" t="s">
        <v>835</v>
      </c>
      <c r="H1250" t="s">
        <v>3108</v>
      </c>
      <c r="I1250" t="s">
        <v>37</v>
      </c>
      <c r="J1250" t="s">
        <v>3109</v>
      </c>
      <c r="K1250" t="s">
        <v>3110</v>
      </c>
      <c r="L1250" t="s">
        <v>37</v>
      </c>
      <c r="M1250" t="s">
        <v>227</v>
      </c>
      <c r="N1250" t="s">
        <v>227</v>
      </c>
      <c r="O1250" t="s">
        <v>893</v>
      </c>
      <c r="P1250" t="s">
        <v>463</v>
      </c>
      <c r="Q1250" t="s">
        <v>463</v>
      </c>
      <c r="R1250" t="s">
        <v>43</v>
      </c>
      <c r="S1250" t="s">
        <v>128</v>
      </c>
      <c r="T1250" t="s">
        <v>2853</v>
      </c>
      <c r="U1250" t="s">
        <v>2854</v>
      </c>
      <c r="X1250">
        <v>5</v>
      </c>
      <c r="Y1250">
        <v>0</v>
      </c>
      <c r="Z1250">
        <v>0</v>
      </c>
      <c r="AA1250">
        <v>0</v>
      </c>
      <c r="AB1250">
        <v>0</v>
      </c>
      <c r="AC1250" t="s">
        <v>47</v>
      </c>
      <c r="AD1250">
        <f>+VLOOKUP(T1250,items!$A$2:$D$1255,4,0)</f>
        <v>0</v>
      </c>
      <c r="AE1250">
        <f>+VLOOKUP(T1250,Tabla1[],5,0)</f>
        <v>0</v>
      </c>
      <c r="AF1250">
        <f t="shared" si="19"/>
        <v>7</v>
      </c>
    </row>
    <row r="1251" spans="1:32" x14ac:dyDescent="0.25">
      <c r="A1251">
        <v>94637</v>
      </c>
      <c r="B1251" t="s">
        <v>3119</v>
      </c>
      <c r="C1251" t="s">
        <v>75</v>
      </c>
      <c r="D1251">
        <v>0</v>
      </c>
      <c r="F1251" t="s">
        <v>835</v>
      </c>
      <c r="G1251" t="s">
        <v>835</v>
      </c>
      <c r="H1251" t="s">
        <v>3120</v>
      </c>
      <c r="I1251" t="s">
        <v>37</v>
      </c>
      <c r="J1251" t="s">
        <v>3121</v>
      </c>
      <c r="K1251" t="s">
        <v>3122</v>
      </c>
      <c r="L1251" t="s">
        <v>37</v>
      </c>
      <c r="M1251" t="s">
        <v>227</v>
      </c>
      <c r="N1251" t="s">
        <v>227</v>
      </c>
      <c r="O1251" t="s">
        <v>324</v>
      </c>
      <c r="P1251" t="s">
        <v>228</v>
      </c>
      <c r="Q1251" t="s">
        <v>228</v>
      </c>
      <c r="R1251" t="s">
        <v>43</v>
      </c>
      <c r="S1251" t="s">
        <v>256</v>
      </c>
      <c r="T1251" t="s">
        <v>3123</v>
      </c>
      <c r="U1251" t="s">
        <v>3124</v>
      </c>
      <c r="X1251">
        <v>2</v>
      </c>
      <c r="Y1251">
        <v>0</v>
      </c>
      <c r="Z1251">
        <v>0</v>
      </c>
      <c r="AA1251">
        <v>0</v>
      </c>
      <c r="AB1251">
        <v>0</v>
      </c>
      <c r="AC1251" t="s">
        <v>47</v>
      </c>
      <c r="AD1251">
        <f>+VLOOKUP(T1251,items!$A$2:$D$1255,4,0)</f>
        <v>0</v>
      </c>
      <c r="AE1251">
        <f>+VLOOKUP(T1251,Tabla1[],5,0)</f>
        <v>0</v>
      </c>
      <c r="AF1251">
        <f t="shared" si="19"/>
        <v>6</v>
      </c>
    </row>
    <row r="1252" spans="1:32" x14ac:dyDescent="0.25">
      <c r="A1252">
        <v>94637</v>
      </c>
      <c r="B1252" t="s">
        <v>3119</v>
      </c>
      <c r="C1252" t="s">
        <v>75</v>
      </c>
      <c r="D1252">
        <v>0</v>
      </c>
      <c r="F1252" t="s">
        <v>835</v>
      </c>
      <c r="G1252" t="s">
        <v>835</v>
      </c>
      <c r="H1252" t="s">
        <v>3120</v>
      </c>
      <c r="I1252" t="s">
        <v>37</v>
      </c>
      <c r="J1252" t="s">
        <v>3121</v>
      </c>
      <c r="K1252" t="s">
        <v>3122</v>
      </c>
      <c r="L1252" t="s">
        <v>37</v>
      </c>
      <c r="M1252" t="s">
        <v>227</v>
      </c>
      <c r="N1252" t="s">
        <v>227</v>
      </c>
      <c r="O1252" t="s">
        <v>324</v>
      </c>
      <c r="P1252" t="s">
        <v>228</v>
      </c>
      <c r="Q1252" t="s">
        <v>228</v>
      </c>
      <c r="R1252" t="s">
        <v>43</v>
      </c>
      <c r="S1252" t="s">
        <v>256</v>
      </c>
      <c r="T1252" t="s">
        <v>3125</v>
      </c>
      <c r="U1252" t="s">
        <v>3126</v>
      </c>
      <c r="X1252">
        <v>2</v>
      </c>
      <c r="Y1252">
        <v>0</v>
      </c>
      <c r="Z1252">
        <v>0</v>
      </c>
      <c r="AA1252">
        <v>0</v>
      </c>
      <c r="AB1252">
        <v>0</v>
      </c>
      <c r="AC1252" t="s">
        <v>47</v>
      </c>
      <c r="AD1252">
        <f>+VLOOKUP(T1252,items!$A$2:$D$1255,4,0)</f>
        <v>0</v>
      </c>
      <c r="AE1252">
        <f>+VLOOKUP(T1252,Tabla1[],5,0)</f>
        <v>0</v>
      </c>
      <c r="AF1252">
        <f t="shared" si="19"/>
        <v>6</v>
      </c>
    </row>
    <row r="1253" spans="1:32" x14ac:dyDescent="0.25">
      <c r="A1253">
        <v>94637</v>
      </c>
      <c r="B1253" t="s">
        <v>3119</v>
      </c>
      <c r="C1253" t="s">
        <v>75</v>
      </c>
      <c r="D1253">
        <v>0</v>
      </c>
      <c r="F1253" t="s">
        <v>835</v>
      </c>
      <c r="G1253" t="s">
        <v>835</v>
      </c>
      <c r="H1253" t="s">
        <v>3120</v>
      </c>
      <c r="I1253" t="s">
        <v>37</v>
      </c>
      <c r="J1253" t="s">
        <v>3121</v>
      </c>
      <c r="K1253" t="s">
        <v>3122</v>
      </c>
      <c r="L1253" t="s">
        <v>37</v>
      </c>
      <c r="M1253" t="s">
        <v>227</v>
      </c>
      <c r="N1253" t="s">
        <v>227</v>
      </c>
      <c r="O1253" t="s">
        <v>324</v>
      </c>
      <c r="P1253" t="s">
        <v>228</v>
      </c>
      <c r="Q1253" t="s">
        <v>228</v>
      </c>
      <c r="R1253" t="s">
        <v>43</v>
      </c>
      <c r="S1253" t="s">
        <v>256</v>
      </c>
      <c r="T1253" t="s">
        <v>3127</v>
      </c>
      <c r="U1253" t="s">
        <v>3128</v>
      </c>
      <c r="X1253">
        <v>8</v>
      </c>
      <c r="Y1253">
        <v>0</v>
      </c>
      <c r="Z1253">
        <v>0</v>
      </c>
      <c r="AA1253">
        <v>0</v>
      </c>
      <c r="AB1253">
        <v>0</v>
      </c>
      <c r="AC1253" t="s">
        <v>47</v>
      </c>
      <c r="AD1253">
        <f>+VLOOKUP(T1253,items!$A$2:$D$1255,4,0)</f>
        <v>0</v>
      </c>
      <c r="AE1253">
        <f>+VLOOKUP(T1253,Tabla1[],5,0)</f>
        <v>0</v>
      </c>
      <c r="AF1253">
        <f t="shared" si="19"/>
        <v>6</v>
      </c>
    </row>
    <row r="1254" spans="1:32" x14ac:dyDescent="0.25">
      <c r="A1254">
        <v>94638</v>
      </c>
      <c r="B1254" t="s">
        <v>1891</v>
      </c>
      <c r="C1254" t="s">
        <v>33</v>
      </c>
      <c r="D1254">
        <v>0</v>
      </c>
      <c r="F1254" t="s">
        <v>835</v>
      </c>
      <c r="G1254" t="s">
        <v>1722</v>
      </c>
      <c r="H1254" t="s">
        <v>3129</v>
      </c>
      <c r="I1254" t="s">
        <v>3130</v>
      </c>
      <c r="J1254" t="s">
        <v>3131</v>
      </c>
      <c r="K1254" t="s">
        <v>3132</v>
      </c>
      <c r="L1254" t="s">
        <v>3133</v>
      </c>
      <c r="M1254" t="s">
        <v>657</v>
      </c>
      <c r="N1254" t="s">
        <v>658</v>
      </c>
      <c r="O1254" t="s">
        <v>965</v>
      </c>
      <c r="P1254" t="s">
        <v>1812</v>
      </c>
      <c r="Q1254" t="s">
        <v>712</v>
      </c>
      <c r="R1254" t="s">
        <v>63</v>
      </c>
      <c r="S1254" t="s">
        <v>88</v>
      </c>
      <c r="T1254" t="s">
        <v>527</v>
      </c>
      <c r="U1254" t="s">
        <v>528</v>
      </c>
      <c r="V1254" t="s">
        <v>867</v>
      </c>
      <c r="X1254">
        <v>1</v>
      </c>
      <c r="Y1254">
        <v>0</v>
      </c>
      <c r="Z1254">
        <v>0</v>
      </c>
      <c r="AA1254">
        <v>0</v>
      </c>
      <c r="AB1254">
        <v>0</v>
      </c>
      <c r="AC1254" t="s">
        <v>47</v>
      </c>
      <c r="AD1254" t="str">
        <f>+VLOOKUP(T1254,items!$A$2:$D$1255,4,0)</f>
        <v>MUEBLES</v>
      </c>
      <c r="AE1254">
        <f>+VLOOKUP(T1254,Tabla1[],5,0)</f>
        <v>0</v>
      </c>
      <c r="AF1254">
        <f t="shared" si="19"/>
        <v>8</v>
      </c>
    </row>
    <row r="1255" spans="1:32" x14ac:dyDescent="0.25">
      <c r="A1255">
        <v>94638</v>
      </c>
      <c r="B1255" t="s">
        <v>1891</v>
      </c>
      <c r="C1255" t="s">
        <v>33</v>
      </c>
      <c r="D1255">
        <v>0</v>
      </c>
      <c r="F1255" t="s">
        <v>835</v>
      </c>
      <c r="G1255" t="s">
        <v>1722</v>
      </c>
      <c r="H1255" t="s">
        <v>3129</v>
      </c>
      <c r="I1255" t="s">
        <v>3130</v>
      </c>
      <c r="J1255" t="s">
        <v>3131</v>
      </c>
      <c r="K1255" t="s">
        <v>3132</v>
      </c>
      <c r="L1255" t="s">
        <v>3133</v>
      </c>
      <c r="M1255" t="s">
        <v>657</v>
      </c>
      <c r="N1255" t="s">
        <v>658</v>
      </c>
      <c r="O1255" t="s">
        <v>965</v>
      </c>
      <c r="P1255" t="s">
        <v>1812</v>
      </c>
      <c r="Q1255" t="s">
        <v>712</v>
      </c>
      <c r="R1255" t="s">
        <v>63</v>
      </c>
      <c r="S1255" t="s">
        <v>88</v>
      </c>
      <c r="T1255" t="s">
        <v>1704</v>
      </c>
      <c r="U1255" t="s">
        <v>1705</v>
      </c>
      <c r="V1255" t="s">
        <v>867</v>
      </c>
      <c r="X1255">
        <v>1</v>
      </c>
      <c r="Y1255">
        <v>0</v>
      </c>
      <c r="Z1255">
        <v>0</v>
      </c>
      <c r="AA1255">
        <v>0</v>
      </c>
      <c r="AB1255">
        <v>0</v>
      </c>
      <c r="AC1255" t="s">
        <v>47</v>
      </c>
      <c r="AD1255" t="str">
        <f>+VLOOKUP(T1255,items!$A$2:$D$1255,4,0)</f>
        <v>MUEBLES</v>
      </c>
      <c r="AE1255">
        <f>+VLOOKUP(T1255,Tabla1[],5,0)</f>
        <v>0</v>
      </c>
      <c r="AF1255">
        <f t="shared" si="19"/>
        <v>8</v>
      </c>
    </row>
    <row r="1256" spans="1:32" x14ac:dyDescent="0.25">
      <c r="A1256">
        <v>94638</v>
      </c>
      <c r="B1256" t="s">
        <v>1891</v>
      </c>
      <c r="C1256" t="s">
        <v>33</v>
      </c>
      <c r="D1256">
        <v>0</v>
      </c>
      <c r="F1256" t="s">
        <v>835</v>
      </c>
      <c r="G1256" t="s">
        <v>1722</v>
      </c>
      <c r="H1256" t="s">
        <v>3129</v>
      </c>
      <c r="I1256" t="s">
        <v>3130</v>
      </c>
      <c r="J1256" t="s">
        <v>3131</v>
      </c>
      <c r="K1256" t="s">
        <v>3132</v>
      </c>
      <c r="L1256" t="s">
        <v>3133</v>
      </c>
      <c r="M1256" t="s">
        <v>657</v>
      </c>
      <c r="N1256" t="s">
        <v>658</v>
      </c>
      <c r="O1256" t="s">
        <v>965</v>
      </c>
      <c r="P1256" t="s">
        <v>1812</v>
      </c>
      <c r="Q1256" t="s">
        <v>712</v>
      </c>
      <c r="R1256" t="s">
        <v>63</v>
      </c>
      <c r="S1256" t="s">
        <v>88</v>
      </c>
      <c r="T1256" t="s">
        <v>1226</v>
      </c>
      <c r="U1256" t="s">
        <v>1227</v>
      </c>
      <c r="V1256" t="s">
        <v>867</v>
      </c>
      <c r="X1256">
        <v>1</v>
      </c>
      <c r="Y1256">
        <v>0</v>
      </c>
      <c r="Z1256">
        <v>0</v>
      </c>
      <c r="AA1256">
        <v>0</v>
      </c>
      <c r="AB1256">
        <v>0</v>
      </c>
      <c r="AC1256" t="s">
        <v>47</v>
      </c>
      <c r="AD1256" t="str">
        <f>+VLOOKUP(T1256,items!$A$2:$D$1255,4,0)</f>
        <v>MUEBLES</v>
      </c>
      <c r="AE1256">
        <f>+VLOOKUP(T1256,Tabla1[],5,0)</f>
        <v>0</v>
      </c>
      <c r="AF1256">
        <f t="shared" si="19"/>
        <v>8</v>
      </c>
    </row>
    <row r="1257" spans="1:32" x14ac:dyDescent="0.25">
      <c r="A1257">
        <v>94638</v>
      </c>
      <c r="B1257" t="s">
        <v>1891</v>
      </c>
      <c r="C1257" t="s">
        <v>33</v>
      </c>
      <c r="D1257">
        <v>0</v>
      </c>
      <c r="F1257" t="s">
        <v>835</v>
      </c>
      <c r="G1257" t="s">
        <v>1722</v>
      </c>
      <c r="H1257" t="s">
        <v>3129</v>
      </c>
      <c r="I1257" t="s">
        <v>3130</v>
      </c>
      <c r="J1257" t="s">
        <v>3131</v>
      </c>
      <c r="K1257" t="s">
        <v>3132</v>
      </c>
      <c r="L1257" t="s">
        <v>3133</v>
      </c>
      <c r="M1257" t="s">
        <v>657</v>
      </c>
      <c r="N1257" t="s">
        <v>658</v>
      </c>
      <c r="O1257" t="s">
        <v>965</v>
      </c>
      <c r="P1257" t="s">
        <v>1812</v>
      </c>
      <c r="Q1257" t="s">
        <v>712</v>
      </c>
      <c r="R1257" t="s">
        <v>63</v>
      </c>
      <c r="S1257" t="s">
        <v>88</v>
      </c>
      <c r="T1257" t="s">
        <v>868</v>
      </c>
      <c r="U1257" t="s">
        <v>869</v>
      </c>
      <c r="V1257" t="s">
        <v>867</v>
      </c>
      <c r="X1257">
        <v>1</v>
      </c>
      <c r="Y1257">
        <v>0</v>
      </c>
      <c r="Z1257">
        <v>0</v>
      </c>
      <c r="AA1257">
        <v>0</v>
      </c>
      <c r="AB1257">
        <v>0</v>
      </c>
      <c r="AC1257" t="s">
        <v>47</v>
      </c>
      <c r="AD1257" t="str">
        <f>+VLOOKUP(T1257,items!$A$2:$D$1255,4,0)</f>
        <v>MUEBLES</v>
      </c>
      <c r="AE1257">
        <f>+VLOOKUP(T1257,Tabla1[],5,0)</f>
        <v>0</v>
      </c>
      <c r="AF1257">
        <f t="shared" si="19"/>
        <v>8</v>
      </c>
    </row>
    <row r="1258" spans="1:32" x14ac:dyDescent="0.25">
      <c r="A1258">
        <v>94638</v>
      </c>
      <c r="B1258" t="s">
        <v>1891</v>
      </c>
      <c r="C1258" t="s">
        <v>33</v>
      </c>
      <c r="D1258">
        <v>0</v>
      </c>
      <c r="F1258" t="s">
        <v>835</v>
      </c>
      <c r="G1258" t="s">
        <v>1722</v>
      </c>
      <c r="H1258" t="s">
        <v>3129</v>
      </c>
      <c r="I1258" t="s">
        <v>3130</v>
      </c>
      <c r="J1258" t="s">
        <v>3131</v>
      </c>
      <c r="K1258" t="s">
        <v>3132</v>
      </c>
      <c r="L1258" t="s">
        <v>3133</v>
      </c>
      <c r="M1258" t="s">
        <v>657</v>
      </c>
      <c r="N1258" t="s">
        <v>658</v>
      </c>
      <c r="O1258" t="s">
        <v>965</v>
      </c>
      <c r="P1258" t="s">
        <v>1812</v>
      </c>
      <c r="Q1258" t="s">
        <v>712</v>
      </c>
      <c r="R1258" t="s">
        <v>63</v>
      </c>
      <c r="S1258" t="s">
        <v>88</v>
      </c>
      <c r="T1258" t="s">
        <v>1865</v>
      </c>
      <c r="U1258" t="s">
        <v>1866</v>
      </c>
      <c r="V1258" t="s">
        <v>2013</v>
      </c>
      <c r="X1258">
        <v>6</v>
      </c>
      <c r="Y1258">
        <v>0</v>
      </c>
      <c r="Z1258">
        <v>0</v>
      </c>
      <c r="AA1258">
        <v>0</v>
      </c>
      <c r="AB1258">
        <v>0</v>
      </c>
      <c r="AC1258" t="s">
        <v>47</v>
      </c>
      <c r="AD1258" t="str">
        <f>+VLOOKUP(T1258,items!$A$2:$D$1255,4,0)</f>
        <v>MUEBLES</v>
      </c>
      <c r="AE1258">
        <f>+VLOOKUP(T1258,Tabla1[],5,0)</f>
        <v>0</v>
      </c>
      <c r="AF1258">
        <f t="shared" si="19"/>
        <v>8</v>
      </c>
    </row>
    <row r="1259" spans="1:32" x14ac:dyDescent="0.25">
      <c r="A1259">
        <v>94638</v>
      </c>
      <c r="B1259" t="s">
        <v>1891</v>
      </c>
      <c r="C1259" t="s">
        <v>33</v>
      </c>
      <c r="D1259">
        <v>0</v>
      </c>
      <c r="F1259" t="s">
        <v>835</v>
      </c>
      <c r="G1259" t="s">
        <v>1722</v>
      </c>
      <c r="H1259" t="s">
        <v>3129</v>
      </c>
      <c r="I1259" t="s">
        <v>3130</v>
      </c>
      <c r="J1259" t="s">
        <v>3131</v>
      </c>
      <c r="K1259" t="s">
        <v>3132</v>
      </c>
      <c r="L1259" t="s">
        <v>3133</v>
      </c>
      <c r="M1259" t="s">
        <v>657</v>
      </c>
      <c r="N1259" t="s">
        <v>658</v>
      </c>
      <c r="O1259" t="s">
        <v>965</v>
      </c>
      <c r="P1259" t="s">
        <v>1812</v>
      </c>
      <c r="Q1259" t="s">
        <v>712</v>
      </c>
      <c r="R1259" t="s">
        <v>63</v>
      </c>
      <c r="S1259" t="s">
        <v>88</v>
      </c>
      <c r="T1259" t="s">
        <v>3134</v>
      </c>
      <c r="U1259" t="s">
        <v>3135</v>
      </c>
      <c r="X1259">
        <v>1</v>
      </c>
      <c r="Y1259">
        <v>0</v>
      </c>
      <c r="Z1259">
        <v>0</v>
      </c>
      <c r="AA1259">
        <v>0</v>
      </c>
      <c r="AB1259">
        <v>0</v>
      </c>
      <c r="AC1259" t="s">
        <v>47</v>
      </c>
      <c r="AD1259" t="str">
        <f>+VLOOKUP(T1259,items!$A$2:$D$1255,4,0)</f>
        <v>MUEBLES</v>
      </c>
      <c r="AE1259">
        <f>+VLOOKUP(T1259,Tabla1[],5,0)</f>
        <v>0</v>
      </c>
      <c r="AF1259">
        <f t="shared" si="19"/>
        <v>8</v>
      </c>
    </row>
    <row r="1260" spans="1:32" x14ac:dyDescent="0.25">
      <c r="A1260">
        <v>94638</v>
      </c>
      <c r="B1260" t="s">
        <v>1891</v>
      </c>
      <c r="C1260" t="s">
        <v>33</v>
      </c>
      <c r="D1260">
        <v>0</v>
      </c>
      <c r="F1260" t="s">
        <v>835</v>
      </c>
      <c r="G1260" t="s">
        <v>1722</v>
      </c>
      <c r="H1260" t="s">
        <v>3129</v>
      </c>
      <c r="I1260" t="s">
        <v>3130</v>
      </c>
      <c r="J1260" t="s">
        <v>3131</v>
      </c>
      <c r="K1260" t="s">
        <v>3132</v>
      </c>
      <c r="L1260" t="s">
        <v>3133</v>
      </c>
      <c r="M1260" t="s">
        <v>657</v>
      </c>
      <c r="N1260" t="s">
        <v>658</v>
      </c>
      <c r="O1260" t="s">
        <v>965</v>
      </c>
      <c r="P1260" t="s">
        <v>1812</v>
      </c>
      <c r="Q1260" t="s">
        <v>712</v>
      </c>
      <c r="R1260" t="s">
        <v>63</v>
      </c>
      <c r="S1260" t="s">
        <v>88</v>
      </c>
      <c r="T1260" t="s">
        <v>1815</v>
      </c>
      <c r="U1260" t="s">
        <v>1816</v>
      </c>
      <c r="X1260">
        <v>2</v>
      </c>
      <c r="Y1260">
        <v>0</v>
      </c>
      <c r="Z1260">
        <v>0</v>
      </c>
      <c r="AA1260">
        <v>0</v>
      </c>
      <c r="AB1260">
        <v>0</v>
      </c>
      <c r="AC1260" t="s">
        <v>47</v>
      </c>
      <c r="AD1260" t="str">
        <f>+VLOOKUP(T1260,items!$A$2:$D$1255,4,0)</f>
        <v>MUEBLES</v>
      </c>
      <c r="AE1260">
        <f>+VLOOKUP(T1260,Tabla1[],5,0)</f>
        <v>0</v>
      </c>
      <c r="AF1260">
        <f t="shared" si="19"/>
        <v>8</v>
      </c>
    </row>
    <row r="1261" spans="1:32" x14ac:dyDescent="0.25">
      <c r="A1261">
        <v>94638</v>
      </c>
      <c r="B1261" t="s">
        <v>1891</v>
      </c>
      <c r="C1261" t="s">
        <v>33</v>
      </c>
      <c r="D1261">
        <v>0</v>
      </c>
      <c r="F1261" t="s">
        <v>835</v>
      </c>
      <c r="G1261" t="s">
        <v>1722</v>
      </c>
      <c r="H1261" t="s">
        <v>3129</v>
      </c>
      <c r="I1261" t="s">
        <v>3130</v>
      </c>
      <c r="J1261" t="s">
        <v>3131</v>
      </c>
      <c r="K1261" t="s">
        <v>3132</v>
      </c>
      <c r="L1261" t="s">
        <v>3133</v>
      </c>
      <c r="M1261" t="s">
        <v>657</v>
      </c>
      <c r="N1261" t="s">
        <v>658</v>
      </c>
      <c r="O1261" t="s">
        <v>965</v>
      </c>
      <c r="P1261" t="s">
        <v>1812</v>
      </c>
      <c r="Q1261" t="s">
        <v>712</v>
      </c>
      <c r="R1261" t="s">
        <v>63</v>
      </c>
      <c r="S1261" t="s">
        <v>88</v>
      </c>
      <c r="T1261" t="s">
        <v>3136</v>
      </c>
      <c r="U1261" t="s">
        <v>3137</v>
      </c>
      <c r="X1261">
        <v>4</v>
      </c>
      <c r="Y1261">
        <v>0</v>
      </c>
      <c r="Z1261">
        <v>0</v>
      </c>
      <c r="AA1261">
        <v>0</v>
      </c>
      <c r="AB1261">
        <v>0</v>
      </c>
      <c r="AC1261" t="s">
        <v>47</v>
      </c>
      <c r="AD1261" t="str">
        <f>+VLOOKUP(T1261,items!$A$2:$D$1255,4,0)</f>
        <v>MUEBLES</v>
      </c>
      <c r="AE1261">
        <f>+VLOOKUP(T1261,Tabla1[],5,0)</f>
        <v>0</v>
      </c>
      <c r="AF1261">
        <f t="shared" si="19"/>
        <v>8</v>
      </c>
    </row>
    <row r="1262" spans="1:32" x14ac:dyDescent="0.25">
      <c r="A1262">
        <v>94638</v>
      </c>
      <c r="B1262" t="s">
        <v>1891</v>
      </c>
      <c r="C1262" t="s">
        <v>33</v>
      </c>
      <c r="D1262">
        <v>0</v>
      </c>
      <c r="F1262" t="s">
        <v>835</v>
      </c>
      <c r="G1262" t="s">
        <v>1722</v>
      </c>
      <c r="H1262" t="s">
        <v>3129</v>
      </c>
      <c r="I1262" t="s">
        <v>3130</v>
      </c>
      <c r="J1262" t="s">
        <v>3131</v>
      </c>
      <c r="K1262" t="s">
        <v>3132</v>
      </c>
      <c r="L1262" t="s">
        <v>3133</v>
      </c>
      <c r="M1262" t="s">
        <v>657</v>
      </c>
      <c r="N1262" t="s">
        <v>658</v>
      </c>
      <c r="O1262" t="s">
        <v>965</v>
      </c>
      <c r="P1262" t="s">
        <v>1812</v>
      </c>
      <c r="Q1262" t="s">
        <v>712</v>
      </c>
      <c r="R1262" t="s">
        <v>63</v>
      </c>
      <c r="S1262" t="s">
        <v>88</v>
      </c>
      <c r="T1262" t="s">
        <v>3138</v>
      </c>
      <c r="U1262" t="s">
        <v>3139</v>
      </c>
      <c r="X1262">
        <v>1</v>
      </c>
      <c r="Y1262">
        <v>0</v>
      </c>
      <c r="Z1262">
        <v>0</v>
      </c>
      <c r="AA1262">
        <v>0</v>
      </c>
      <c r="AB1262">
        <v>0</v>
      </c>
      <c r="AC1262" t="s">
        <v>47</v>
      </c>
      <c r="AD1262">
        <f>+VLOOKUP(T1262,items!$A$2:$D$1255,4,0)</f>
        <v>0</v>
      </c>
      <c r="AE1262">
        <f>+VLOOKUP(T1262,Tabla1[],5,0)</f>
        <v>0</v>
      </c>
      <c r="AF1262">
        <f t="shared" si="19"/>
        <v>8</v>
      </c>
    </row>
    <row r="1263" spans="1:32" x14ac:dyDescent="0.25">
      <c r="A1263">
        <v>94638</v>
      </c>
      <c r="B1263" t="s">
        <v>1891</v>
      </c>
      <c r="C1263" t="s">
        <v>33</v>
      </c>
      <c r="D1263">
        <v>0</v>
      </c>
      <c r="F1263" t="s">
        <v>835</v>
      </c>
      <c r="G1263" t="s">
        <v>1722</v>
      </c>
      <c r="H1263" t="s">
        <v>3129</v>
      </c>
      <c r="I1263" t="s">
        <v>3130</v>
      </c>
      <c r="J1263" t="s">
        <v>3131</v>
      </c>
      <c r="K1263" t="s">
        <v>3132</v>
      </c>
      <c r="L1263" t="s">
        <v>3133</v>
      </c>
      <c r="M1263" t="s">
        <v>657</v>
      </c>
      <c r="N1263" t="s">
        <v>658</v>
      </c>
      <c r="O1263" t="s">
        <v>965</v>
      </c>
      <c r="P1263" t="s">
        <v>1812</v>
      </c>
      <c r="Q1263" t="s">
        <v>712</v>
      </c>
      <c r="R1263" t="s">
        <v>63</v>
      </c>
      <c r="S1263" t="s">
        <v>88</v>
      </c>
      <c r="T1263" t="s">
        <v>3140</v>
      </c>
      <c r="U1263" t="s">
        <v>3141</v>
      </c>
      <c r="X1263">
        <v>1</v>
      </c>
      <c r="Y1263">
        <v>0</v>
      </c>
      <c r="Z1263">
        <v>0</v>
      </c>
      <c r="AA1263">
        <v>0</v>
      </c>
      <c r="AB1263">
        <v>0</v>
      </c>
      <c r="AC1263" t="s">
        <v>47</v>
      </c>
      <c r="AD1263">
        <f>+VLOOKUP(T1263,items!$A$2:$D$1255,4,0)</f>
        <v>0</v>
      </c>
      <c r="AE1263">
        <f>+VLOOKUP(T1263,Tabla1[],5,0)</f>
        <v>0</v>
      </c>
      <c r="AF1263">
        <f t="shared" si="19"/>
        <v>8</v>
      </c>
    </row>
    <row r="1264" spans="1:32" x14ac:dyDescent="0.25">
      <c r="A1264">
        <v>94638</v>
      </c>
      <c r="B1264" t="s">
        <v>1891</v>
      </c>
      <c r="C1264" t="s">
        <v>33</v>
      </c>
      <c r="D1264">
        <v>0</v>
      </c>
      <c r="F1264" t="s">
        <v>835</v>
      </c>
      <c r="G1264" t="s">
        <v>1722</v>
      </c>
      <c r="H1264" t="s">
        <v>3129</v>
      </c>
      <c r="I1264" t="s">
        <v>3130</v>
      </c>
      <c r="J1264" t="s">
        <v>3131</v>
      </c>
      <c r="K1264" t="s">
        <v>3132</v>
      </c>
      <c r="L1264" t="s">
        <v>3133</v>
      </c>
      <c r="M1264" t="s">
        <v>657</v>
      </c>
      <c r="N1264" t="s">
        <v>658</v>
      </c>
      <c r="O1264" t="s">
        <v>965</v>
      </c>
      <c r="P1264" t="s">
        <v>1812</v>
      </c>
      <c r="Q1264" t="s">
        <v>712</v>
      </c>
      <c r="R1264" t="s">
        <v>63</v>
      </c>
      <c r="S1264" t="s">
        <v>88</v>
      </c>
      <c r="T1264" t="s">
        <v>311</v>
      </c>
      <c r="U1264" t="s">
        <v>312</v>
      </c>
      <c r="V1264" t="s">
        <v>313</v>
      </c>
      <c r="X1264">
        <v>2</v>
      </c>
      <c r="Y1264">
        <v>0</v>
      </c>
      <c r="Z1264">
        <v>0</v>
      </c>
      <c r="AA1264">
        <v>0</v>
      </c>
      <c r="AB1264">
        <v>0</v>
      </c>
      <c r="AC1264" t="s">
        <v>47</v>
      </c>
      <c r="AD1264" t="str">
        <f>+VLOOKUP(T1264,items!$A$2:$D$1255,4,0)</f>
        <v>MUEBLES</v>
      </c>
      <c r="AE1264">
        <f>+VLOOKUP(T1264,Tabla1[],5,0)</f>
        <v>0</v>
      </c>
      <c r="AF1264">
        <f t="shared" si="19"/>
        <v>8</v>
      </c>
    </row>
    <row r="1265" spans="1:32" x14ac:dyDescent="0.25">
      <c r="A1265">
        <v>94638</v>
      </c>
      <c r="B1265" t="s">
        <v>1891</v>
      </c>
      <c r="C1265" t="s">
        <v>33</v>
      </c>
      <c r="D1265">
        <v>0</v>
      </c>
      <c r="F1265" t="s">
        <v>835</v>
      </c>
      <c r="G1265" t="s">
        <v>1722</v>
      </c>
      <c r="H1265" t="s">
        <v>3129</v>
      </c>
      <c r="I1265" t="s">
        <v>3130</v>
      </c>
      <c r="J1265" t="s">
        <v>3131</v>
      </c>
      <c r="K1265" t="s">
        <v>3132</v>
      </c>
      <c r="L1265" t="s">
        <v>3133</v>
      </c>
      <c r="M1265" t="s">
        <v>657</v>
      </c>
      <c r="N1265" t="s">
        <v>658</v>
      </c>
      <c r="O1265" t="s">
        <v>965</v>
      </c>
      <c r="P1265" t="s">
        <v>1812</v>
      </c>
      <c r="Q1265" t="s">
        <v>712</v>
      </c>
      <c r="R1265" t="s">
        <v>63</v>
      </c>
      <c r="S1265" t="s">
        <v>88</v>
      </c>
      <c r="T1265" t="s">
        <v>3142</v>
      </c>
      <c r="U1265" t="s">
        <v>3143</v>
      </c>
      <c r="X1265">
        <v>1</v>
      </c>
      <c r="Y1265">
        <v>0</v>
      </c>
      <c r="Z1265">
        <v>0</v>
      </c>
      <c r="AA1265">
        <v>0</v>
      </c>
      <c r="AB1265">
        <v>0</v>
      </c>
      <c r="AC1265" t="s">
        <v>47</v>
      </c>
      <c r="AD1265" t="str">
        <f>+VLOOKUP(T1265,items!$A$2:$D$1255,4,0)</f>
        <v>MUEBLES</v>
      </c>
      <c r="AE1265">
        <f>+VLOOKUP(T1265,Tabla1[],5,0)</f>
        <v>0</v>
      </c>
      <c r="AF1265">
        <f t="shared" si="19"/>
        <v>8</v>
      </c>
    </row>
    <row r="1266" spans="1:32" x14ac:dyDescent="0.25">
      <c r="A1266">
        <v>94638</v>
      </c>
      <c r="B1266" t="s">
        <v>1891</v>
      </c>
      <c r="C1266" t="s">
        <v>33</v>
      </c>
      <c r="D1266">
        <v>0</v>
      </c>
      <c r="F1266" t="s">
        <v>835</v>
      </c>
      <c r="G1266" t="s">
        <v>1722</v>
      </c>
      <c r="H1266" t="s">
        <v>3129</v>
      </c>
      <c r="I1266" t="s">
        <v>3130</v>
      </c>
      <c r="J1266" t="s">
        <v>3131</v>
      </c>
      <c r="K1266" t="s">
        <v>3132</v>
      </c>
      <c r="L1266" t="s">
        <v>3133</v>
      </c>
      <c r="M1266" t="s">
        <v>657</v>
      </c>
      <c r="N1266" t="s">
        <v>658</v>
      </c>
      <c r="O1266" t="s">
        <v>965</v>
      </c>
      <c r="P1266" t="s">
        <v>1812</v>
      </c>
      <c r="Q1266" t="s">
        <v>712</v>
      </c>
      <c r="R1266" t="s">
        <v>63</v>
      </c>
      <c r="S1266" t="s">
        <v>88</v>
      </c>
      <c r="T1266" t="s">
        <v>1194</v>
      </c>
      <c r="U1266" t="s">
        <v>1195</v>
      </c>
      <c r="W1266" t="s">
        <v>111</v>
      </c>
      <c r="X1266">
        <v>1</v>
      </c>
      <c r="Y1266">
        <v>0</v>
      </c>
      <c r="Z1266">
        <v>0</v>
      </c>
      <c r="AA1266">
        <v>0</v>
      </c>
      <c r="AB1266">
        <v>0</v>
      </c>
      <c r="AC1266" t="s">
        <v>47</v>
      </c>
      <c r="AD1266">
        <f>+VLOOKUP(T1266,items!$A$2:$D$1255,4,0)</f>
        <v>0</v>
      </c>
      <c r="AE1266">
        <f>+VLOOKUP(T1266,Tabla1[],5,0)</f>
        <v>0</v>
      </c>
      <c r="AF1266">
        <f t="shared" si="19"/>
        <v>8</v>
      </c>
    </row>
    <row r="1267" spans="1:32" x14ac:dyDescent="0.25">
      <c r="A1267">
        <v>94638</v>
      </c>
      <c r="B1267" t="s">
        <v>1891</v>
      </c>
      <c r="C1267" t="s">
        <v>33</v>
      </c>
      <c r="D1267">
        <v>0</v>
      </c>
      <c r="F1267" t="s">
        <v>835</v>
      </c>
      <c r="G1267" t="s">
        <v>1722</v>
      </c>
      <c r="H1267" t="s">
        <v>3129</v>
      </c>
      <c r="I1267" t="s">
        <v>3130</v>
      </c>
      <c r="J1267" t="s">
        <v>3131</v>
      </c>
      <c r="K1267" t="s">
        <v>3132</v>
      </c>
      <c r="L1267" t="s">
        <v>3133</v>
      </c>
      <c r="M1267" t="s">
        <v>657</v>
      </c>
      <c r="N1267" t="s">
        <v>658</v>
      </c>
      <c r="O1267" t="s">
        <v>965</v>
      </c>
      <c r="P1267" t="s">
        <v>1812</v>
      </c>
      <c r="Q1267" t="s">
        <v>712</v>
      </c>
      <c r="R1267" t="s">
        <v>63</v>
      </c>
      <c r="S1267" t="s">
        <v>88</v>
      </c>
      <c r="T1267" t="s">
        <v>3144</v>
      </c>
      <c r="U1267" t="s">
        <v>3145</v>
      </c>
      <c r="V1267" t="s">
        <v>1168</v>
      </c>
      <c r="X1267">
        <v>1</v>
      </c>
      <c r="Y1267">
        <v>0</v>
      </c>
      <c r="Z1267">
        <v>0</v>
      </c>
      <c r="AA1267">
        <v>0</v>
      </c>
      <c r="AB1267">
        <v>0</v>
      </c>
      <c r="AC1267" t="s">
        <v>47</v>
      </c>
      <c r="AD1267" t="str">
        <f>+VLOOKUP(T1267,items!$A$2:$D$1255,4,0)</f>
        <v>COJIN</v>
      </c>
      <c r="AE1267">
        <f>+VLOOKUP(T1267,Tabla1[],5,0)</f>
        <v>0</v>
      </c>
      <c r="AF1267">
        <f t="shared" si="19"/>
        <v>8</v>
      </c>
    </row>
    <row r="1268" spans="1:32" x14ac:dyDescent="0.25">
      <c r="A1268">
        <v>94638</v>
      </c>
      <c r="B1268" t="s">
        <v>1891</v>
      </c>
      <c r="C1268" t="s">
        <v>33</v>
      </c>
      <c r="D1268">
        <v>0</v>
      </c>
      <c r="F1268" t="s">
        <v>835</v>
      </c>
      <c r="G1268" t="s">
        <v>1722</v>
      </c>
      <c r="H1268" t="s">
        <v>3129</v>
      </c>
      <c r="I1268" t="s">
        <v>3130</v>
      </c>
      <c r="J1268" t="s">
        <v>3131</v>
      </c>
      <c r="K1268" t="s">
        <v>3132</v>
      </c>
      <c r="L1268" t="s">
        <v>3133</v>
      </c>
      <c r="M1268" t="s">
        <v>657</v>
      </c>
      <c r="N1268" t="s">
        <v>658</v>
      </c>
      <c r="O1268" t="s">
        <v>965</v>
      </c>
      <c r="P1268" t="s">
        <v>1812</v>
      </c>
      <c r="Q1268" t="s">
        <v>712</v>
      </c>
      <c r="R1268" t="s">
        <v>63</v>
      </c>
      <c r="S1268" t="s">
        <v>88</v>
      </c>
      <c r="T1268" t="s">
        <v>2014</v>
      </c>
      <c r="U1268" t="s">
        <v>2015</v>
      </c>
      <c r="W1268" t="s">
        <v>111</v>
      </c>
      <c r="X1268">
        <v>1</v>
      </c>
      <c r="Y1268">
        <v>0</v>
      </c>
      <c r="Z1268">
        <v>0</v>
      </c>
      <c r="AA1268">
        <v>0</v>
      </c>
      <c r="AB1268">
        <v>0</v>
      </c>
      <c r="AC1268" t="s">
        <v>47</v>
      </c>
      <c r="AD1268" t="str">
        <f>+VLOOKUP(T1268,items!$A$2:$D$1255,4,0)</f>
        <v>MUEBLES</v>
      </c>
      <c r="AE1268">
        <f>+VLOOKUP(T1268,Tabla1[],5,0)</f>
        <v>0</v>
      </c>
      <c r="AF1268">
        <f t="shared" si="19"/>
        <v>8</v>
      </c>
    </row>
    <row r="1269" spans="1:32" x14ac:dyDescent="0.25">
      <c r="A1269">
        <v>94638</v>
      </c>
      <c r="B1269" t="s">
        <v>1891</v>
      </c>
      <c r="C1269" t="s">
        <v>33</v>
      </c>
      <c r="D1269">
        <v>0</v>
      </c>
      <c r="F1269" t="s">
        <v>835</v>
      </c>
      <c r="G1269" t="s">
        <v>1722</v>
      </c>
      <c r="H1269" t="s">
        <v>3129</v>
      </c>
      <c r="I1269" t="s">
        <v>3130</v>
      </c>
      <c r="J1269" t="s">
        <v>3131</v>
      </c>
      <c r="K1269" t="s">
        <v>3132</v>
      </c>
      <c r="L1269" t="s">
        <v>3133</v>
      </c>
      <c r="M1269" t="s">
        <v>657</v>
      </c>
      <c r="N1269" t="s">
        <v>658</v>
      </c>
      <c r="O1269" t="s">
        <v>965</v>
      </c>
      <c r="P1269" t="s">
        <v>1812</v>
      </c>
      <c r="Q1269" t="s">
        <v>712</v>
      </c>
      <c r="R1269" t="s">
        <v>63</v>
      </c>
      <c r="S1269" t="s">
        <v>88</v>
      </c>
      <c r="T1269" t="s">
        <v>65</v>
      </c>
      <c r="U1269" t="s">
        <v>66</v>
      </c>
      <c r="W1269" t="s">
        <v>111</v>
      </c>
      <c r="X1269">
        <v>1</v>
      </c>
      <c r="Y1269">
        <v>0</v>
      </c>
      <c r="Z1269">
        <v>0</v>
      </c>
      <c r="AA1269">
        <v>0</v>
      </c>
      <c r="AB1269">
        <v>0</v>
      </c>
      <c r="AC1269" t="s">
        <v>47</v>
      </c>
      <c r="AD1269" t="str">
        <f>+VLOOKUP(T1269,items!$A$2:$D$1255,4,0)</f>
        <v>MUEBLES</v>
      </c>
      <c r="AE1269">
        <f>+VLOOKUP(T1269,Tabla1[],5,0)</f>
        <v>0</v>
      </c>
      <c r="AF1269">
        <f t="shared" si="19"/>
        <v>8</v>
      </c>
    </row>
    <row r="1270" spans="1:32" x14ac:dyDescent="0.25">
      <c r="A1270">
        <v>94638</v>
      </c>
      <c r="B1270" t="s">
        <v>1891</v>
      </c>
      <c r="C1270" t="s">
        <v>33</v>
      </c>
      <c r="D1270">
        <v>0</v>
      </c>
      <c r="F1270" t="s">
        <v>835</v>
      </c>
      <c r="G1270" t="s">
        <v>1722</v>
      </c>
      <c r="H1270" t="s">
        <v>3129</v>
      </c>
      <c r="I1270" t="s">
        <v>3130</v>
      </c>
      <c r="J1270" t="s">
        <v>3131</v>
      </c>
      <c r="K1270" t="s">
        <v>3132</v>
      </c>
      <c r="L1270" t="s">
        <v>3133</v>
      </c>
      <c r="M1270" t="s">
        <v>657</v>
      </c>
      <c r="N1270" t="s">
        <v>658</v>
      </c>
      <c r="O1270" t="s">
        <v>965</v>
      </c>
      <c r="P1270" t="s">
        <v>1812</v>
      </c>
      <c r="Q1270" t="s">
        <v>712</v>
      </c>
      <c r="R1270" t="s">
        <v>63</v>
      </c>
      <c r="S1270" t="s">
        <v>88</v>
      </c>
      <c r="T1270" t="s">
        <v>2784</v>
      </c>
      <c r="U1270" t="s">
        <v>2785</v>
      </c>
      <c r="W1270" t="s">
        <v>111</v>
      </c>
      <c r="X1270">
        <v>1</v>
      </c>
      <c r="Y1270">
        <v>0</v>
      </c>
      <c r="Z1270">
        <v>0</v>
      </c>
      <c r="AA1270">
        <v>0</v>
      </c>
      <c r="AB1270">
        <v>0</v>
      </c>
      <c r="AC1270" t="s">
        <v>47</v>
      </c>
      <c r="AD1270">
        <f>+VLOOKUP(T1270,items!$A$2:$D$1255,4,0)</f>
        <v>0</v>
      </c>
      <c r="AE1270">
        <f>+VLOOKUP(T1270,Tabla1[],5,0)</f>
        <v>0</v>
      </c>
      <c r="AF1270">
        <f t="shared" si="19"/>
        <v>8</v>
      </c>
    </row>
    <row r="1271" spans="1:32" x14ac:dyDescent="0.25">
      <c r="A1271">
        <v>94638</v>
      </c>
      <c r="B1271" t="s">
        <v>1891</v>
      </c>
      <c r="C1271" t="s">
        <v>33</v>
      </c>
      <c r="D1271">
        <v>0</v>
      </c>
      <c r="F1271" t="s">
        <v>835</v>
      </c>
      <c r="G1271" t="s">
        <v>1722</v>
      </c>
      <c r="H1271" t="s">
        <v>3129</v>
      </c>
      <c r="I1271" t="s">
        <v>3130</v>
      </c>
      <c r="J1271" t="s">
        <v>3131</v>
      </c>
      <c r="K1271" t="s">
        <v>3132</v>
      </c>
      <c r="L1271" t="s">
        <v>3133</v>
      </c>
      <c r="M1271" t="s">
        <v>657</v>
      </c>
      <c r="N1271" t="s">
        <v>658</v>
      </c>
      <c r="O1271" t="s">
        <v>965</v>
      </c>
      <c r="P1271" t="s">
        <v>1812</v>
      </c>
      <c r="Q1271" t="s">
        <v>712</v>
      </c>
      <c r="R1271" t="s">
        <v>63</v>
      </c>
      <c r="S1271" t="s">
        <v>88</v>
      </c>
      <c r="T1271" t="s">
        <v>3146</v>
      </c>
      <c r="U1271" t="s">
        <v>3147</v>
      </c>
      <c r="V1271" t="s">
        <v>1168</v>
      </c>
      <c r="X1271">
        <v>1</v>
      </c>
      <c r="Y1271">
        <v>0</v>
      </c>
      <c r="Z1271">
        <v>0</v>
      </c>
      <c r="AA1271">
        <v>0</v>
      </c>
      <c r="AB1271">
        <v>0</v>
      </c>
      <c r="AC1271" t="s">
        <v>47</v>
      </c>
      <c r="AD1271" t="str">
        <f>+VLOOKUP(T1271,items!$A$2:$D$1255,4,0)</f>
        <v>COJIN</v>
      </c>
      <c r="AE1271">
        <f>+VLOOKUP(T1271,Tabla1[],5,0)</f>
        <v>0</v>
      </c>
      <c r="AF1271">
        <f t="shared" si="19"/>
        <v>8</v>
      </c>
    </row>
    <row r="1272" spans="1:32" x14ac:dyDescent="0.25">
      <c r="A1272">
        <v>94638</v>
      </c>
      <c r="B1272" t="s">
        <v>1891</v>
      </c>
      <c r="C1272" t="s">
        <v>33</v>
      </c>
      <c r="D1272">
        <v>0</v>
      </c>
      <c r="F1272" t="s">
        <v>835</v>
      </c>
      <c r="G1272" t="s">
        <v>1722</v>
      </c>
      <c r="H1272" t="s">
        <v>3129</v>
      </c>
      <c r="I1272" t="s">
        <v>3130</v>
      </c>
      <c r="J1272" t="s">
        <v>3131</v>
      </c>
      <c r="K1272" t="s">
        <v>3132</v>
      </c>
      <c r="L1272" t="s">
        <v>3133</v>
      </c>
      <c r="M1272" t="s">
        <v>657</v>
      </c>
      <c r="N1272" t="s">
        <v>658</v>
      </c>
      <c r="O1272" t="s">
        <v>965</v>
      </c>
      <c r="P1272" t="s">
        <v>1812</v>
      </c>
      <c r="Q1272" t="s">
        <v>712</v>
      </c>
      <c r="R1272" t="s">
        <v>63</v>
      </c>
      <c r="S1272" t="s">
        <v>88</v>
      </c>
      <c r="T1272" t="s">
        <v>3148</v>
      </c>
      <c r="U1272" t="s">
        <v>3149</v>
      </c>
      <c r="W1272" t="s">
        <v>111</v>
      </c>
      <c r="X1272">
        <v>1</v>
      </c>
      <c r="Y1272">
        <v>0</v>
      </c>
      <c r="Z1272">
        <v>0</v>
      </c>
      <c r="AA1272">
        <v>0</v>
      </c>
      <c r="AB1272">
        <v>0</v>
      </c>
      <c r="AC1272" t="s">
        <v>47</v>
      </c>
      <c r="AD1272">
        <f>+VLOOKUP(T1272,items!$A$2:$D$1255,4,0)</f>
        <v>0</v>
      </c>
      <c r="AE1272">
        <f>+VLOOKUP(T1272,Tabla1[],5,0)</f>
        <v>0</v>
      </c>
      <c r="AF1272">
        <f t="shared" si="19"/>
        <v>8</v>
      </c>
    </row>
    <row r="1273" spans="1:32" x14ac:dyDescent="0.25">
      <c r="A1273">
        <v>94638</v>
      </c>
      <c r="B1273" t="s">
        <v>1891</v>
      </c>
      <c r="C1273" t="s">
        <v>33</v>
      </c>
      <c r="D1273">
        <v>0</v>
      </c>
      <c r="F1273" t="s">
        <v>835</v>
      </c>
      <c r="G1273" t="s">
        <v>1722</v>
      </c>
      <c r="H1273" t="s">
        <v>3129</v>
      </c>
      <c r="I1273" t="s">
        <v>3130</v>
      </c>
      <c r="J1273" t="s">
        <v>3131</v>
      </c>
      <c r="K1273" t="s">
        <v>3132</v>
      </c>
      <c r="L1273" t="s">
        <v>3133</v>
      </c>
      <c r="M1273" t="s">
        <v>657</v>
      </c>
      <c r="N1273" t="s">
        <v>658</v>
      </c>
      <c r="O1273" t="s">
        <v>965</v>
      </c>
      <c r="P1273" t="s">
        <v>1812</v>
      </c>
      <c r="Q1273" t="s">
        <v>712</v>
      </c>
      <c r="R1273" t="s">
        <v>63</v>
      </c>
      <c r="S1273" t="s">
        <v>88</v>
      </c>
      <c r="T1273" t="s">
        <v>3150</v>
      </c>
      <c r="U1273" t="s">
        <v>3151</v>
      </c>
      <c r="V1273" t="s">
        <v>1168</v>
      </c>
      <c r="X1273">
        <v>1</v>
      </c>
      <c r="Y1273">
        <v>0</v>
      </c>
      <c r="Z1273">
        <v>0</v>
      </c>
      <c r="AA1273">
        <v>0</v>
      </c>
      <c r="AB1273">
        <v>0</v>
      </c>
      <c r="AC1273" t="s">
        <v>47</v>
      </c>
      <c r="AD1273" t="str">
        <f>+VLOOKUP(T1273,items!$A$2:$D$1255,4,0)</f>
        <v>COJIN</v>
      </c>
      <c r="AE1273">
        <f>+VLOOKUP(T1273,Tabla1[],5,0)</f>
        <v>0</v>
      </c>
      <c r="AF1273">
        <f t="shared" si="19"/>
        <v>8</v>
      </c>
    </row>
    <row r="1274" spans="1:32" x14ac:dyDescent="0.25">
      <c r="A1274">
        <v>94638</v>
      </c>
      <c r="B1274" t="s">
        <v>1891</v>
      </c>
      <c r="C1274" t="s">
        <v>33</v>
      </c>
      <c r="D1274">
        <v>0</v>
      </c>
      <c r="F1274" t="s">
        <v>835</v>
      </c>
      <c r="G1274" t="s">
        <v>1722</v>
      </c>
      <c r="H1274" t="s">
        <v>3129</v>
      </c>
      <c r="I1274" t="s">
        <v>3130</v>
      </c>
      <c r="J1274" t="s">
        <v>3131</v>
      </c>
      <c r="K1274" t="s">
        <v>3132</v>
      </c>
      <c r="L1274" t="s">
        <v>3133</v>
      </c>
      <c r="M1274" t="s">
        <v>657</v>
      </c>
      <c r="N1274" t="s">
        <v>658</v>
      </c>
      <c r="O1274" t="s">
        <v>965</v>
      </c>
      <c r="P1274" t="s">
        <v>1812</v>
      </c>
      <c r="Q1274" t="s">
        <v>712</v>
      </c>
      <c r="R1274" t="s">
        <v>63</v>
      </c>
      <c r="S1274" t="s">
        <v>88</v>
      </c>
      <c r="T1274" t="s">
        <v>3152</v>
      </c>
      <c r="U1274" t="s">
        <v>3153</v>
      </c>
      <c r="X1274">
        <v>1</v>
      </c>
      <c r="Y1274">
        <v>0</v>
      </c>
      <c r="Z1274">
        <v>0</v>
      </c>
      <c r="AA1274">
        <v>0</v>
      </c>
      <c r="AB1274">
        <v>0</v>
      </c>
      <c r="AC1274" t="s">
        <v>47</v>
      </c>
      <c r="AD1274">
        <f>+VLOOKUP(T1274,items!$A$2:$D$1255,4,0)</f>
        <v>0</v>
      </c>
      <c r="AE1274">
        <f>+VLOOKUP(T1274,Tabla1[],5,0)</f>
        <v>0</v>
      </c>
      <c r="AF1274">
        <f t="shared" si="19"/>
        <v>8</v>
      </c>
    </row>
    <row r="1275" spans="1:32" x14ac:dyDescent="0.25">
      <c r="A1275">
        <v>94638</v>
      </c>
      <c r="B1275" t="s">
        <v>1891</v>
      </c>
      <c r="C1275" t="s">
        <v>33</v>
      </c>
      <c r="D1275">
        <v>0</v>
      </c>
      <c r="F1275" t="s">
        <v>835</v>
      </c>
      <c r="G1275" t="s">
        <v>1722</v>
      </c>
      <c r="H1275" t="s">
        <v>3129</v>
      </c>
      <c r="I1275" t="s">
        <v>3130</v>
      </c>
      <c r="J1275" t="s">
        <v>3131</v>
      </c>
      <c r="K1275" t="s">
        <v>3132</v>
      </c>
      <c r="L1275" t="s">
        <v>3133</v>
      </c>
      <c r="M1275" t="s">
        <v>657</v>
      </c>
      <c r="N1275" t="s">
        <v>658</v>
      </c>
      <c r="O1275" t="s">
        <v>965</v>
      </c>
      <c r="P1275" t="s">
        <v>1812</v>
      </c>
      <c r="Q1275" t="s">
        <v>712</v>
      </c>
      <c r="R1275" t="s">
        <v>63</v>
      </c>
      <c r="S1275" t="s">
        <v>88</v>
      </c>
      <c r="T1275" t="s">
        <v>1878</v>
      </c>
      <c r="U1275" t="s">
        <v>1879</v>
      </c>
      <c r="V1275" t="s">
        <v>3154</v>
      </c>
      <c r="X1275">
        <v>2</v>
      </c>
      <c r="Y1275">
        <v>0</v>
      </c>
      <c r="Z1275">
        <v>0</v>
      </c>
      <c r="AA1275">
        <v>0</v>
      </c>
      <c r="AB1275">
        <v>0</v>
      </c>
      <c r="AC1275" t="s">
        <v>47</v>
      </c>
      <c r="AD1275" t="str">
        <f>+VLOOKUP(T1275,items!$A$2:$D$1255,4,0)</f>
        <v>MUEBLES</v>
      </c>
      <c r="AE1275">
        <f>+VLOOKUP(T1275,Tabla1[],5,0)</f>
        <v>0</v>
      </c>
      <c r="AF1275">
        <f t="shared" si="19"/>
        <v>8</v>
      </c>
    </row>
    <row r="1276" spans="1:32" x14ac:dyDescent="0.25">
      <c r="A1276">
        <v>94638</v>
      </c>
      <c r="B1276" t="s">
        <v>1891</v>
      </c>
      <c r="C1276" t="s">
        <v>33</v>
      </c>
      <c r="D1276">
        <v>0</v>
      </c>
      <c r="F1276" t="s">
        <v>835</v>
      </c>
      <c r="G1276" t="s">
        <v>1722</v>
      </c>
      <c r="H1276" t="s">
        <v>3129</v>
      </c>
      <c r="I1276" t="s">
        <v>3130</v>
      </c>
      <c r="J1276" t="s">
        <v>3131</v>
      </c>
      <c r="K1276" t="s">
        <v>3132</v>
      </c>
      <c r="L1276" t="s">
        <v>3133</v>
      </c>
      <c r="M1276" t="s">
        <v>657</v>
      </c>
      <c r="N1276" t="s">
        <v>658</v>
      </c>
      <c r="O1276" t="s">
        <v>965</v>
      </c>
      <c r="P1276" t="s">
        <v>1812</v>
      </c>
      <c r="Q1276" t="s">
        <v>712</v>
      </c>
      <c r="R1276" t="s">
        <v>63</v>
      </c>
      <c r="S1276" t="s">
        <v>88</v>
      </c>
      <c r="T1276" t="s">
        <v>2605</v>
      </c>
      <c r="U1276" t="s">
        <v>2606</v>
      </c>
      <c r="X1276">
        <v>1</v>
      </c>
      <c r="Y1276">
        <v>0</v>
      </c>
      <c r="Z1276">
        <v>0</v>
      </c>
      <c r="AA1276">
        <v>0</v>
      </c>
      <c r="AB1276">
        <v>0</v>
      </c>
      <c r="AC1276" t="s">
        <v>47</v>
      </c>
      <c r="AD1276">
        <f>+VLOOKUP(T1276,items!$A$2:$D$1255,4,0)</f>
        <v>0</v>
      </c>
      <c r="AE1276">
        <f>+VLOOKUP(T1276,Tabla1[],5,0)</f>
        <v>0</v>
      </c>
      <c r="AF1276">
        <f t="shared" si="19"/>
        <v>8</v>
      </c>
    </row>
    <row r="1277" spans="1:32" x14ac:dyDescent="0.25">
      <c r="A1277">
        <v>94638</v>
      </c>
      <c r="B1277" t="s">
        <v>1891</v>
      </c>
      <c r="C1277" t="s">
        <v>33</v>
      </c>
      <c r="D1277">
        <v>0</v>
      </c>
      <c r="F1277" t="s">
        <v>835</v>
      </c>
      <c r="G1277" t="s">
        <v>1722</v>
      </c>
      <c r="H1277" t="s">
        <v>3129</v>
      </c>
      <c r="I1277" t="s">
        <v>3130</v>
      </c>
      <c r="J1277" t="s">
        <v>3131</v>
      </c>
      <c r="K1277" t="s">
        <v>3132</v>
      </c>
      <c r="L1277" t="s">
        <v>3133</v>
      </c>
      <c r="M1277" t="s">
        <v>657</v>
      </c>
      <c r="N1277" t="s">
        <v>658</v>
      </c>
      <c r="O1277" t="s">
        <v>965</v>
      </c>
      <c r="P1277" t="s">
        <v>1812</v>
      </c>
      <c r="Q1277" t="s">
        <v>712</v>
      </c>
      <c r="R1277" t="s">
        <v>63</v>
      </c>
      <c r="S1277" t="s">
        <v>88</v>
      </c>
      <c r="T1277" t="s">
        <v>3155</v>
      </c>
      <c r="U1277" t="s">
        <v>3156</v>
      </c>
      <c r="V1277" t="s">
        <v>702</v>
      </c>
      <c r="X1277">
        <v>1</v>
      </c>
      <c r="Y1277">
        <v>0</v>
      </c>
      <c r="Z1277">
        <v>0</v>
      </c>
      <c r="AA1277">
        <v>0</v>
      </c>
      <c r="AB1277">
        <v>0</v>
      </c>
      <c r="AC1277" t="s">
        <v>47</v>
      </c>
      <c r="AD1277">
        <f>+VLOOKUP(T1277,items!$A$2:$D$1255,4,0)</f>
        <v>0</v>
      </c>
      <c r="AE1277">
        <f>+VLOOKUP(T1277,Tabla1[],5,0)</f>
        <v>0</v>
      </c>
      <c r="AF1277">
        <f t="shared" si="19"/>
        <v>8</v>
      </c>
    </row>
    <row r="1278" spans="1:32" x14ac:dyDescent="0.25">
      <c r="A1278">
        <v>94638</v>
      </c>
      <c r="B1278" t="s">
        <v>1891</v>
      </c>
      <c r="C1278" t="s">
        <v>33</v>
      </c>
      <c r="D1278">
        <v>0</v>
      </c>
      <c r="F1278" t="s">
        <v>835</v>
      </c>
      <c r="G1278" t="s">
        <v>1722</v>
      </c>
      <c r="H1278" t="s">
        <v>3129</v>
      </c>
      <c r="I1278" t="s">
        <v>3130</v>
      </c>
      <c r="J1278" t="s">
        <v>3131</v>
      </c>
      <c r="K1278" t="s">
        <v>3132</v>
      </c>
      <c r="L1278" t="s">
        <v>3133</v>
      </c>
      <c r="M1278" t="s">
        <v>657</v>
      </c>
      <c r="N1278" t="s">
        <v>658</v>
      </c>
      <c r="O1278" t="s">
        <v>965</v>
      </c>
      <c r="P1278" t="s">
        <v>1812</v>
      </c>
      <c r="Q1278" t="s">
        <v>712</v>
      </c>
      <c r="R1278" t="s">
        <v>63</v>
      </c>
      <c r="S1278" t="s">
        <v>88</v>
      </c>
      <c r="T1278" t="s">
        <v>2786</v>
      </c>
      <c r="U1278" t="s">
        <v>2787</v>
      </c>
      <c r="W1278" t="s">
        <v>111</v>
      </c>
      <c r="X1278">
        <v>1</v>
      </c>
      <c r="Y1278">
        <v>0</v>
      </c>
      <c r="Z1278">
        <v>0</v>
      </c>
      <c r="AA1278">
        <v>0</v>
      </c>
      <c r="AB1278">
        <v>0</v>
      </c>
      <c r="AC1278" t="s">
        <v>47</v>
      </c>
      <c r="AD1278" t="str">
        <f>+VLOOKUP(T1278,items!$A$2:$D$1255,4,0)</f>
        <v>MUEBLES</v>
      </c>
      <c r="AE1278">
        <f>+VLOOKUP(T1278,Tabla1[],5,0)</f>
        <v>0</v>
      </c>
      <c r="AF1278">
        <f t="shared" si="19"/>
        <v>8</v>
      </c>
    </row>
    <row r="1279" spans="1:32" x14ac:dyDescent="0.25">
      <c r="A1279">
        <v>94638</v>
      </c>
      <c r="B1279" t="s">
        <v>1891</v>
      </c>
      <c r="C1279" t="s">
        <v>33</v>
      </c>
      <c r="D1279">
        <v>0</v>
      </c>
      <c r="F1279" t="s">
        <v>835</v>
      </c>
      <c r="G1279" t="s">
        <v>1722</v>
      </c>
      <c r="H1279" t="s">
        <v>3129</v>
      </c>
      <c r="I1279" t="s">
        <v>3130</v>
      </c>
      <c r="J1279" t="s">
        <v>3131</v>
      </c>
      <c r="K1279" t="s">
        <v>3132</v>
      </c>
      <c r="L1279" t="s">
        <v>3133</v>
      </c>
      <c r="M1279" t="s">
        <v>657</v>
      </c>
      <c r="N1279" t="s">
        <v>658</v>
      </c>
      <c r="O1279" t="s">
        <v>965</v>
      </c>
      <c r="P1279" t="s">
        <v>1812</v>
      </c>
      <c r="Q1279" t="s">
        <v>712</v>
      </c>
      <c r="R1279" t="s">
        <v>63</v>
      </c>
      <c r="S1279" t="s">
        <v>88</v>
      </c>
      <c r="T1279" t="s">
        <v>556</v>
      </c>
      <c r="U1279" t="s">
        <v>557</v>
      </c>
      <c r="X1279">
        <v>1</v>
      </c>
      <c r="Y1279">
        <v>0</v>
      </c>
      <c r="Z1279">
        <v>0</v>
      </c>
      <c r="AA1279">
        <v>0</v>
      </c>
      <c r="AB1279">
        <v>0</v>
      </c>
      <c r="AC1279" t="s">
        <v>47</v>
      </c>
      <c r="AD1279" t="str">
        <f>+VLOOKUP(T1279,items!$A$2:$D$1255,4,0)</f>
        <v>MUEBLES</v>
      </c>
      <c r="AE1279">
        <f>+VLOOKUP(T1279,Tabla1[],5,0)</f>
        <v>0</v>
      </c>
      <c r="AF1279">
        <f t="shared" si="19"/>
        <v>8</v>
      </c>
    </row>
    <row r="1280" spans="1:32" x14ac:dyDescent="0.25">
      <c r="A1280">
        <v>94638</v>
      </c>
      <c r="B1280" t="s">
        <v>1891</v>
      </c>
      <c r="C1280" t="s">
        <v>33</v>
      </c>
      <c r="D1280">
        <v>0</v>
      </c>
      <c r="F1280" t="s">
        <v>835</v>
      </c>
      <c r="G1280" t="s">
        <v>1722</v>
      </c>
      <c r="H1280" t="s">
        <v>3129</v>
      </c>
      <c r="I1280" t="s">
        <v>3130</v>
      </c>
      <c r="J1280" t="s">
        <v>3131</v>
      </c>
      <c r="K1280" t="s">
        <v>3132</v>
      </c>
      <c r="L1280" t="s">
        <v>3133</v>
      </c>
      <c r="M1280" t="s">
        <v>657</v>
      </c>
      <c r="N1280" t="s">
        <v>658</v>
      </c>
      <c r="O1280" t="s">
        <v>965</v>
      </c>
      <c r="P1280" t="s">
        <v>1812</v>
      </c>
      <c r="Q1280" t="s">
        <v>712</v>
      </c>
      <c r="R1280" t="s">
        <v>63</v>
      </c>
      <c r="S1280" t="s">
        <v>88</v>
      </c>
      <c r="T1280" t="s">
        <v>3157</v>
      </c>
      <c r="U1280" t="s">
        <v>3158</v>
      </c>
      <c r="X1280">
        <v>1</v>
      </c>
      <c r="Y1280">
        <v>0</v>
      </c>
      <c r="Z1280">
        <v>0</v>
      </c>
      <c r="AA1280">
        <v>0</v>
      </c>
      <c r="AB1280">
        <v>0</v>
      </c>
      <c r="AC1280" t="s">
        <v>47</v>
      </c>
      <c r="AD1280" t="str">
        <f>+VLOOKUP(T1280,items!$A$2:$D$1255,4,0)</f>
        <v>MUEBLES</v>
      </c>
      <c r="AE1280">
        <f>+VLOOKUP(T1280,Tabla1[],5,0)</f>
        <v>0</v>
      </c>
      <c r="AF1280">
        <f t="shared" si="19"/>
        <v>8</v>
      </c>
    </row>
    <row r="1281" spans="1:32" x14ac:dyDescent="0.25">
      <c r="A1281">
        <v>94638</v>
      </c>
      <c r="B1281" t="s">
        <v>1891</v>
      </c>
      <c r="C1281" t="s">
        <v>33</v>
      </c>
      <c r="D1281">
        <v>0</v>
      </c>
      <c r="F1281" t="s">
        <v>835</v>
      </c>
      <c r="G1281" t="s">
        <v>1722</v>
      </c>
      <c r="H1281" t="s">
        <v>3129</v>
      </c>
      <c r="I1281" t="s">
        <v>3130</v>
      </c>
      <c r="J1281" t="s">
        <v>3131</v>
      </c>
      <c r="K1281" t="s">
        <v>3132</v>
      </c>
      <c r="L1281" t="s">
        <v>3133</v>
      </c>
      <c r="M1281" t="s">
        <v>657</v>
      </c>
      <c r="N1281" t="s">
        <v>658</v>
      </c>
      <c r="O1281" t="s">
        <v>965</v>
      </c>
      <c r="P1281" t="s">
        <v>1812</v>
      </c>
      <c r="Q1281" t="s">
        <v>712</v>
      </c>
      <c r="R1281" t="s">
        <v>63</v>
      </c>
      <c r="S1281" t="s">
        <v>88</v>
      </c>
      <c r="T1281" t="s">
        <v>1062</v>
      </c>
      <c r="U1281" t="s">
        <v>1063</v>
      </c>
      <c r="V1281" t="s">
        <v>958</v>
      </c>
      <c r="X1281">
        <v>1</v>
      </c>
      <c r="Y1281">
        <v>0</v>
      </c>
      <c r="Z1281">
        <v>0</v>
      </c>
      <c r="AA1281">
        <v>0</v>
      </c>
      <c r="AB1281">
        <v>0</v>
      </c>
      <c r="AC1281" t="s">
        <v>47</v>
      </c>
      <c r="AD1281">
        <f>+VLOOKUP(T1281,items!$A$2:$D$1255,4,0)</f>
        <v>0</v>
      </c>
      <c r="AE1281">
        <f>+VLOOKUP(T1281,Tabla1[],5,0)</f>
        <v>0</v>
      </c>
      <c r="AF1281">
        <f t="shared" si="19"/>
        <v>8</v>
      </c>
    </row>
    <row r="1282" spans="1:32" x14ac:dyDescent="0.25">
      <c r="A1282">
        <v>94638</v>
      </c>
      <c r="B1282" t="s">
        <v>1891</v>
      </c>
      <c r="C1282" t="s">
        <v>33</v>
      </c>
      <c r="D1282">
        <v>0</v>
      </c>
      <c r="F1282" t="s">
        <v>835</v>
      </c>
      <c r="G1282" t="s">
        <v>1722</v>
      </c>
      <c r="H1282" t="s">
        <v>3129</v>
      </c>
      <c r="I1282" t="s">
        <v>3130</v>
      </c>
      <c r="J1282" t="s">
        <v>3131</v>
      </c>
      <c r="K1282" t="s">
        <v>3132</v>
      </c>
      <c r="L1282" t="s">
        <v>3133</v>
      </c>
      <c r="M1282" t="s">
        <v>657</v>
      </c>
      <c r="N1282" t="s">
        <v>658</v>
      </c>
      <c r="O1282" t="s">
        <v>965</v>
      </c>
      <c r="P1282" t="s">
        <v>1812</v>
      </c>
      <c r="Q1282" t="s">
        <v>712</v>
      </c>
      <c r="R1282" t="s">
        <v>63</v>
      </c>
      <c r="S1282" t="s">
        <v>88</v>
      </c>
      <c r="T1282" t="s">
        <v>3159</v>
      </c>
      <c r="U1282" t="s">
        <v>3160</v>
      </c>
      <c r="X1282">
        <v>1</v>
      </c>
      <c r="Y1282">
        <v>0</v>
      </c>
      <c r="Z1282">
        <v>0</v>
      </c>
      <c r="AA1282">
        <v>0</v>
      </c>
      <c r="AB1282">
        <v>0</v>
      </c>
      <c r="AC1282" t="s">
        <v>47</v>
      </c>
      <c r="AD1282">
        <f>+VLOOKUP(T1282,items!$A$2:$D$1255,4,0)</f>
        <v>0</v>
      </c>
      <c r="AE1282">
        <f>+VLOOKUP(T1282,Tabla1[],5,0)</f>
        <v>0</v>
      </c>
      <c r="AF1282">
        <f t="shared" ref="AF1282:AF1345" si="20">+MONTH(O1282)</f>
        <v>8</v>
      </c>
    </row>
    <row r="1283" spans="1:32" x14ac:dyDescent="0.25">
      <c r="A1283">
        <v>94639</v>
      </c>
      <c r="B1283" t="s">
        <v>588</v>
      </c>
      <c r="C1283" t="s">
        <v>75</v>
      </c>
      <c r="D1283">
        <v>0</v>
      </c>
      <c r="F1283" t="s">
        <v>835</v>
      </c>
      <c r="G1283" t="s">
        <v>227</v>
      </c>
      <c r="H1283" t="s">
        <v>3161</v>
      </c>
      <c r="I1283" t="s">
        <v>37</v>
      </c>
      <c r="J1283" t="s">
        <v>3162</v>
      </c>
      <c r="K1283" t="s">
        <v>3163</v>
      </c>
      <c r="L1283" t="s">
        <v>37</v>
      </c>
      <c r="M1283" t="s">
        <v>324</v>
      </c>
      <c r="N1283" t="s">
        <v>324</v>
      </c>
      <c r="O1283" t="s">
        <v>228</v>
      </c>
      <c r="P1283" t="s">
        <v>893</v>
      </c>
      <c r="Q1283" t="s">
        <v>893</v>
      </c>
      <c r="R1283" t="s">
        <v>43</v>
      </c>
      <c r="S1283" t="s">
        <v>256</v>
      </c>
      <c r="T1283" t="s">
        <v>3164</v>
      </c>
      <c r="U1283" t="s">
        <v>3165</v>
      </c>
      <c r="X1283">
        <v>1.5</v>
      </c>
      <c r="Y1283">
        <v>0</v>
      </c>
      <c r="Z1283">
        <v>0</v>
      </c>
      <c r="AA1283">
        <v>0</v>
      </c>
      <c r="AB1283">
        <v>988875</v>
      </c>
      <c r="AC1283" t="s">
        <v>47</v>
      </c>
      <c r="AD1283">
        <f>+VLOOKUP(T1283,items!$A$2:$D$1255,4,0)</f>
        <v>0</v>
      </c>
      <c r="AE1283">
        <f>+VLOOKUP(T1283,Tabla1[],5,0)</f>
        <v>0</v>
      </c>
      <c r="AF1283">
        <f t="shared" si="20"/>
        <v>7</v>
      </c>
    </row>
    <row r="1284" spans="1:32" x14ac:dyDescent="0.25">
      <c r="A1284">
        <v>94639</v>
      </c>
      <c r="B1284" t="s">
        <v>588</v>
      </c>
      <c r="C1284" t="s">
        <v>75</v>
      </c>
      <c r="D1284">
        <v>0</v>
      </c>
      <c r="F1284" t="s">
        <v>835</v>
      </c>
      <c r="G1284" t="s">
        <v>227</v>
      </c>
      <c r="H1284" t="s">
        <v>3161</v>
      </c>
      <c r="I1284" t="s">
        <v>37</v>
      </c>
      <c r="J1284" t="s">
        <v>3162</v>
      </c>
      <c r="K1284" t="s">
        <v>3163</v>
      </c>
      <c r="L1284" t="s">
        <v>37</v>
      </c>
      <c r="M1284" t="s">
        <v>324</v>
      </c>
      <c r="N1284" t="s">
        <v>324</v>
      </c>
      <c r="O1284" t="s">
        <v>228</v>
      </c>
      <c r="P1284" t="s">
        <v>893</v>
      </c>
      <c r="Q1284" t="s">
        <v>893</v>
      </c>
      <c r="R1284" t="s">
        <v>43</v>
      </c>
      <c r="S1284" t="s">
        <v>256</v>
      </c>
      <c r="T1284" t="s">
        <v>818</v>
      </c>
      <c r="U1284" t="s">
        <v>819</v>
      </c>
      <c r="X1284">
        <v>1</v>
      </c>
      <c r="Y1284">
        <v>0</v>
      </c>
      <c r="Z1284">
        <v>0</v>
      </c>
      <c r="AA1284">
        <v>0</v>
      </c>
      <c r="AB1284">
        <v>58950</v>
      </c>
      <c r="AC1284" t="s">
        <v>47</v>
      </c>
      <c r="AD1284">
        <f>+VLOOKUP(T1284,items!$A$2:$D$1255,4,0)</f>
        <v>0</v>
      </c>
      <c r="AE1284">
        <f>+VLOOKUP(T1284,Tabla1[],5,0)</f>
        <v>0</v>
      </c>
      <c r="AF1284">
        <f t="shared" si="20"/>
        <v>7</v>
      </c>
    </row>
    <row r="1285" spans="1:32" x14ac:dyDescent="0.25">
      <c r="A1285">
        <v>94639</v>
      </c>
      <c r="B1285" t="s">
        <v>588</v>
      </c>
      <c r="C1285" t="s">
        <v>75</v>
      </c>
      <c r="D1285">
        <v>0</v>
      </c>
      <c r="F1285" t="s">
        <v>835</v>
      </c>
      <c r="G1285" t="s">
        <v>227</v>
      </c>
      <c r="H1285" t="s">
        <v>3161</v>
      </c>
      <c r="I1285" t="s">
        <v>37</v>
      </c>
      <c r="J1285" t="s">
        <v>3162</v>
      </c>
      <c r="K1285" t="s">
        <v>3163</v>
      </c>
      <c r="L1285" t="s">
        <v>37</v>
      </c>
      <c r="M1285" t="s">
        <v>324</v>
      </c>
      <c r="N1285" t="s">
        <v>324</v>
      </c>
      <c r="O1285" t="s">
        <v>228</v>
      </c>
      <c r="P1285" t="s">
        <v>893</v>
      </c>
      <c r="Q1285" t="s">
        <v>893</v>
      </c>
      <c r="R1285" t="s">
        <v>43</v>
      </c>
      <c r="S1285" t="s">
        <v>256</v>
      </c>
      <c r="T1285" t="s">
        <v>392</v>
      </c>
      <c r="U1285" t="s">
        <v>393</v>
      </c>
      <c r="X1285">
        <v>1</v>
      </c>
      <c r="Y1285">
        <v>0</v>
      </c>
      <c r="Z1285">
        <v>0</v>
      </c>
      <c r="AA1285">
        <v>0</v>
      </c>
      <c r="AB1285">
        <v>100000</v>
      </c>
      <c r="AC1285" t="s">
        <v>47</v>
      </c>
      <c r="AD1285" t="e">
        <f>+VLOOKUP(T1285,items!$A$2:$D$1255,4,0)</f>
        <v>#N/A</v>
      </c>
      <c r="AE1285" t="e">
        <f>+VLOOKUP(T1285,Tabla1[],5,0)</f>
        <v>#N/A</v>
      </c>
      <c r="AF1285">
        <f t="shared" si="20"/>
        <v>7</v>
      </c>
    </row>
    <row r="1286" spans="1:32" x14ac:dyDescent="0.25">
      <c r="A1286">
        <v>94642</v>
      </c>
      <c r="B1286" t="s">
        <v>3166</v>
      </c>
      <c r="C1286" t="s">
        <v>75</v>
      </c>
      <c r="D1286">
        <v>0</v>
      </c>
      <c r="F1286" t="s">
        <v>835</v>
      </c>
      <c r="G1286" t="s">
        <v>1261</v>
      </c>
      <c r="H1286" t="s">
        <v>3167</v>
      </c>
      <c r="I1286" t="s">
        <v>3168</v>
      </c>
      <c r="J1286" t="s">
        <v>3169</v>
      </c>
      <c r="K1286" t="s">
        <v>3170</v>
      </c>
      <c r="L1286" t="s">
        <v>37</v>
      </c>
      <c r="M1286" t="s">
        <v>697</v>
      </c>
      <c r="N1286" t="s">
        <v>1008</v>
      </c>
      <c r="O1286" t="s">
        <v>247</v>
      </c>
      <c r="P1286" t="s">
        <v>965</v>
      </c>
      <c r="Q1286" t="s">
        <v>965</v>
      </c>
      <c r="R1286" t="s">
        <v>43</v>
      </c>
      <c r="S1286" t="s">
        <v>108</v>
      </c>
      <c r="T1286" t="s">
        <v>3171</v>
      </c>
      <c r="U1286" t="s">
        <v>3172</v>
      </c>
      <c r="W1286" t="s">
        <v>114</v>
      </c>
      <c r="X1286">
        <v>7</v>
      </c>
      <c r="Y1286">
        <v>0</v>
      </c>
      <c r="Z1286">
        <v>0</v>
      </c>
      <c r="AA1286">
        <v>0</v>
      </c>
      <c r="AB1286">
        <v>831075</v>
      </c>
      <c r="AC1286" t="s">
        <v>47</v>
      </c>
      <c r="AD1286">
        <f>+VLOOKUP(T1286,items!$A$2:$D$1255,4,0)</f>
        <v>0</v>
      </c>
      <c r="AE1286">
        <f>+VLOOKUP(T1286,Tabla1[],5,0)</f>
        <v>0</v>
      </c>
      <c r="AF1286">
        <f t="shared" si="20"/>
        <v>7</v>
      </c>
    </row>
    <row r="1287" spans="1:32" x14ac:dyDescent="0.25">
      <c r="A1287">
        <v>94644</v>
      </c>
      <c r="B1287" t="s">
        <v>3173</v>
      </c>
      <c r="C1287" t="s">
        <v>75</v>
      </c>
      <c r="D1287">
        <v>0</v>
      </c>
      <c r="F1287" t="s">
        <v>835</v>
      </c>
      <c r="G1287" t="s">
        <v>835</v>
      </c>
      <c r="H1287" t="s">
        <v>3174</v>
      </c>
      <c r="I1287" t="s">
        <v>37</v>
      </c>
      <c r="J1287" t="s">
        <v>3175</v>
      </c>
      <c r="K1287" t="s">
        <v>3176</v>
      </c>
      <c r="L1287" t="s">
        <v>37</v>
      </c>
      <c r="M1287" t="s">
        <v>227</v>
      </c>
      <c r="N1287" t="s">
        <v>227</v>
      </c>
      <c r="O1287" t="s">
        <v>3177</v>
      </c>
      <c r="P1287" t="s">
        <v>271</v>
      </c>
      <c r="Q1287" t="s">
        <v>271</v>
      </c>
      <c r="R1287" t="s">
        <v>43</v>
      </c>
      <c r="S1287" t="s">
        <v>128</v>
      </c>
      <c r="T1287" t="s">
        <v>3115</v>
      </c>
      <c r="U1287" t="s">
        <v>3116</v>
      </c>
      <c r="X1287">
        <v>110</v>
      </c>
      <c r="Y1287">
        <v>0</v>
      </c>
      <c r="Z1287">
        <v>0</v>
      </c>
      <c r="AA1287">
        <v>0</v>
      </c>
      <c r="AB1287">
        <v>0</v>
      </c>
      <c r="AC1287" t="s">
        <v>47</v>
      </c>
      <c r="AD1287">
        <f>+VLOOKUP(T1287,items!$A$2:$D$1255,4,0)</f>
        <v>0</v>
      </c>
      <c r="AE1287">
        <f>+VLOOKUP(T1287,Tabla1[],5,0)</f>
        <v>0</v>
      </c>
      <c r="AF1287">
        <f t="shared" si="20"/>
        <v>1</v>
      </c>
    </row>
    <row r="1288" spans="1:32" x14ac:dyDescent="0.25">
      <c r="A1288">
        <v>94644</v>
      </c>
      <c r="B1288" t="s">
        <v>3173</v>
      </c>
      <c r="C1288" t="s">
        <v>75</v>
      </c>
      <c r="D1288">
        <v>0</v>
      </c>
      <c r="F1288" t="s">
        <v>835</v>
      </c>
      <c r="G1288" t="s">
        <v>835</v>
      </c>
      <c r="H1288" t="s">
        <v>3174</v>
      </c>
      <c r="I1288" t="s">
        <v>37</v>
      </c>
      <c r="J1288" t="s">
        <v>3175</v>
      </c>
      <c r="K1288" t="s">
        <v>3176</v>
      </c>
      <c r="L1288" t="s">
        <v>37</v>
      </c>
      <c r="M1288" t="s">
        <v>227</v>
      </c>
      <c r="N1288" t="s">
        <v>227</v>
      </c>
      <c r="O1288" t="s">
        <v>3177</v>
      </c>
      <c r="P1288" t="s">
        <v>271</v>
      </c>
      <c r="Q1288" t="s">
        <v>271</v>
      </c>
      <c r="R1288" t="s">
        <v>43</v>
      </c>
      <c r="S1288" t="s">
        <v>128</v>
      </c>
      <c r="T1288" t="s">
        <v>633</v>
      </c>
      <c r="U1288" t="s">
        <v>634</v>
      </c>
      <c r="X1288">
        <v>3</v>
      </c>
      <c r="Y1288">
        <v>0</v>
      </c>
      <c r="Z1288">
        <v>0</v>
      </c>
      <c r="AA1288">
        <v>0</v>
      </c>
      <c r="AB1288">
        <v>0</v>
      </c>
      <c r="AC1288" t="s">
        <v>47</v>
      </c>
      <c r="AD1288">
        <f>+VLOOKUP(T1288,items!$A$2:$D$1255,4,0)</f>
        <v>0</v>
      </c>
      <c r="AE1288">
        <f>+VLOOKUP(T1288,Tabla1[],5,0)</f>
        <v>0</v>
      </c>
      <c r="AF1288">
        <f t="shared" si="20"/>
        <v>1</v>
      </c>
    </row>
    <row r="1289" spans="1:32" x14ac:dyDescent="0.25">
      <c r="A1289">
        <v>94644</v>
      </c>
      <c r="B1289" t="s">
        <v>3173</v>
      </c>
      <c r="C1289" t="s">
        <v>75</v>
      </c>
      <c r="D1289">
        <v>0</v>
      </c>
      <c r="F1289" t="s">
        <v>835</v>
      </c>
      <c r="G1289" t="s">
        <v>835</v>
      </c>
      <c r="H1289" t="s">
        <v>3174</v>
      </c>
      <c r="I1289" t="s">
        <v>37</v>
      </c>
      <c r="J1289" t="s">
        <v>3175</v>
      </c>
      <c r="K1289" t="s">
        <v>3176</v>
      </c>
      <c r="L1289" t="s">
        <v>37</v>
      </c>
      <c r="M1289" t="s">
        <v>227</v>
      </c>
      <c r="N1289" t="s">
        <v>227</v>
      </c>
      <c r="O1289" t="s">
        <v>3177</v>
      </c>
      <c r="P1289" t="s">
        <v>271</v>
      </c>
      <c r="Q1289" t="s">
        <v>271</v>
      </c>
      <c r="R1289" t="s">
        <v>43</v>
      </c>
      <c r="S1289" t="s">
        <v>128</v>
      </c>
      <c r="T1289" t="s">
        <v>3097</v>
      </c>
      <c r="U1289" t="s">
        <v>3098</v>
      </c>
      <c r="X1289">
        <v>3</v>
      </c>
      <c r="Y1289">
        <v>0</v>
      </c>
      <c r="Z1289">
        <v>0</v>
      </c>
      <c r="AA1289">
        <v>0</v>
      </c>
      <c r="AB1289">
        <v>0</v>
      </c>
      <c r="AC1289" t="s">
        <v>47</v>
      </c>
      <c r="AD1289">
        <f>+VLOOKUP(T1289,items!$A$2:$D$1255,4,0)</f>
        <v>0</v>
      </c>
      <c r="AE1289">
        <f>+VLOOKUP(T1289,Tabla1[],5,0)</f>
        <v>0</v>
      </c>
      <c r="AF1289">
        <f t="shared" si="20"/>
        <v>1</v>
      </c>
    </row>
    <row r="1290" spans="1:32" x14ac:dyDescent="0.25">
      <c r="A1290">
        <v>94644</v>
      </c>
      <c r="B1290" t="s">
        <v>3173</v>
      </c>
      <c r="C1290" t="s">
        <v>75</v>
      </c>
      <c r="D1290">
        <v>0</v>
      </c>
      <c r="F1290" t="s">
        <v>835</v>
      </c>
      <c r="G1290" t="s">
        <v>835</v>
      </c>
      <c r="H1290" t="s">
        <v>3174</v>
      </c>
      <c r="I1290" t="s">
        <v>37</v>
      </c>
      <c r="J1290" t="s">
        <v>3175</v>
      </c>
      <c r="K1290" t="s">
        <v>3176</v>
      </c>
      <c r="L1290" t="s">
        <v>37</v>
      </c>
      <c r="M1290" t="s">
        <v>227</v>
      </c>
      <c r="N1290" t="s">
        <v>227</v>
      </c>
      <c r="O1290" t="s">
        <v>3177</v>
      </c>
      <c r="P1290" t="s">
        <v>271</v>
      </c>
      <c r="Q1290" t="s">
        <v>271</v>
      </c>
      <c r="R1290" t="s">
        <v>43</v>
      </c>
      <c r="S1290" t="s">
        <v>128</v>
      </c>
      <c r="T1290" t="s">
        <v>3178</v>
      </c>
      <c r="U1290" t="s">
        <v>3179</v>
      </c>
      <c r="X1290">
        <v>60.37</v>
      </c>
      <c r="Y1290">
        <v>0</v>
      </c>
      <c r="Z1290">
        <v>0</v>
      </c>
      <c r="AA1290">
        <v>0</v>
      </c>
      <c r="AB1290">
        <v>0</v>
      </c>
      <c r="AC1290" t="s">
        <v>47</v>
      </c>
      <c r="AD1290">
        <f>+VLOOKUP(T1290,items!$A$2:$D$1255,4,0)</f>
        <v>0</v>
      </c>
      <c r="AE1290">
        <f>+VLOOKUP(T1290,Tabla1[],5,0)</f>
        <v>0</v>
      </c>
      <c r="AF1290">
        <f t="shared" si="20"/>
        <v>1</v>
      </c>
    </row>
    <row r="1291" spans="1:32" x14ac:dyDescent="0.25">
      <c r="A1291">
        <v>94645</v>
      </c>
      <c r="B1291" t="s">
        <v>3180</v>
      </c>
      <c r="C1291" t="s">
        <v>75</v>
      </c>
      <c r="D1291">
        <v>0</v>
      </c>
      <c r="F1291" t="s">
        <v>835</v>
      </c>
      <c r="G1291" t="s">
        <v>658</v>
      </c>
      <c r="H1291" t="s">
        <v>3181</v>
      </c>
      <c r="I1291" t="s">
        <v>3182</v>
      </c>
      <c r="J1291" t="s">
        <v>3183</v>
      </c>
      <c r="K1291" t="s">
        <v>3184</v>
      </c>
      <c r="L1291" t="s">
        <v>3185</v>
      </c>
      <c r="M1291" t="s">
        <v>252</v>
      </c>
      <c r="N1291" t="s">
        <v>2281</v>
      </c>
      <c r="O1291" t="s">
        <v>2192</v>
      </c>
      <c r="P1291" t="s">
        <v>573</v>
      </c>
      <c r="Q1291" t="s">
        <v>3186</v>
      </c>
      <c r="R1291" t="s">
        <v>127</v>
      </c>
      <c r="S1291" t="s">
        <v>88</v>
      </c>
      <c r="T1291" t="s">
        <v>717</v>
      </c>
      <c r="U1291" t="s">
        <v>718</v>
      </c>
      <c r="X1291">
        <v>4</v>
      </c>
      <c r="Y1291">
        <v>0</v>
      </c>
      <c r="Z1291">
        <v>0</v>
      </c>
      <c r="AA1291">
        <v>0</v>
      </c>
      <c r="AB1291">
        <v>237120</v>
      </c>
      <c r="AC1291" t="s">
        <v>47</v>
      </c>
      <c r="AD1291">
        <f>+VLOOKUP(T1291,items!$A$2:$D$1255,4,0)</f>
        <v>0</v>
      </c>
      <c r="AE1291">
        <f>+VLOOKUP(T1291,Tabla1[],5,0)</f>
        <v>0</v>
      </c>
      <c r="AF1291">
        <f t="shared" si="20"/>
        <v>8</v>
      </c>
    </row>
    <row r="1292" spans="1:32" x14ac:dyDescent="0.25">
      <c r="A1292">
        <v>94645</v>
      </c>
      <c r="B1292" t="s">
        <v>3180</v>
      </c>
      <c r="C1292" t="s">
        <v>75</v>
      </c>
      <c r="D1292">
        <v>0</v>
      </c>
      <c r="F1292" t="s">
        <v>835</v>
      </c>
      <c r="G1292" t="s">
        <v>658</v>
      </c>
      <c r="H1292" t="s">
        <v>3181</v>
      </c>
      <c r="I1292" t="s">
        <v>3182</v>
      </c>
      <c r="J1292" t="s">
        <v>3183</v>
      </c>
      <c r="K1292" t="s">
        <v>3184</v>
      </c>
      <c r="L1292" t="s">
        <v>3185</v>
      </c>
      <c r="M1292" t="s">
        <v>252</v>
      </c>
      <c r="N1292" t="s">
        <v>2281</v>
      </c>
      <c r="O1292" t="s">
        <v>2192</v>
      </c>
      <c r="P1292" t="s">
        <v>573</v>
      </c>
      <c r="Q1292" t="s">
        <v>3186</v>
      </c>
      <c r="R1292" t="s">
        <v>127</v>
      </c>
      <c r="S1292" t="s">
        <v>88</v>
      </c>
      <c r="T1292" t="s">
        <v>3187</v>
      </c>
      <c r="U1292" t="s">
        <v>3188</v>
      </c>
      <c r="V1292" t="s">
        <v>828</v>
      </c>
      <c r="X1292">
        <v>1</v>
      </c>
      <c r="Y1292">
        <v>3430</v>
      </c>
      <c r="Z1292">
        <v>0</v>
      </c>
      <c r="AA1292">
        <v>1200</v>
      </c>
      <c r="AB1292">
        <v>753314</v>
      </c>
      <c r="AC1292" t="s">
        <v>47</v>
      </c>
      <c r="AD1292">
        <f>+VLOOKUP(T1292,items!$A$2:$D$1255,4,0)</f>
        <v>0</v>
      </c>
      <c r="AE1292">
        <f>+VLOOKUP(T1292,Tabla1[],5,0)</f>
        <v>0</v>
      </c>
      <c r="AF1292">
        <f t="shared" si="20"/>
        <v>8</v>
      </c>
    </row>
    <row r="1293" spans="1:32" x14ac:dyDescent="0.25">
      <c r="A1293">
        <v>94645</v>
      </c>
      <c r="B1293" t="s">
        <v>3180</v>
      </c>
      <c r="C1293" t="s">
        <v>75</v>
      </c>
      <c r="D1293">
        <v>0</v>
      </c>
      <c r="F1293" t="s">
        <v>835</v>
      </c>
      <c r="G1293" t="s">
        <v>658</v>
      </c>
      <c r="H1293" t="s">
        <v>3181</v>
      </c>
      <c r="I1293" t="s">
        <v>3182</v>
      </c>
      <c r="J1293" t="s">
        <v>3183</v>
      </c>
      <c r="K1293" t="s">
        <v>3184</v>
      </c>
      <c r="L1293" t="s">
        <v>3185</v>
      </c>
      <c r="M1293" t="s">
        <v>252</v>
      </c>
      <c r="N1293" t="s">
        <v>2281</v>
      </c>
      <c r="O1293" t="s">
        <v>2192</v>
      </c>
      <c r="P1293" t="s">
        <v>573</v>
      </c>
      <c r="Q1293" t="s">
        <v>3186</v>
      </c>
      <c r="R1293" t="s">
        <v>127</v>
      </c>
      <c r="S1293" t="s">
        <v>88</v>
      </c>
      <c r="T1293" t="s">
        <v>839</v>
      </c>
      <c r="U1293" t="s">
        <v>840</v>
      </c>
      <c r="V1293" t="s">
        <v>828</v>
      </c>
      <c r="X1293">
        <v>1</v>
      </c>
      <c r="Y1293">
        <v>2857</v>
      </c>
      <c r="Z1293">
        <v>0</v>
      </c>
      <c r="AA1293">
        <v>2029</v>
      </c>
      <c r="AB1293">
        <v>1486532</v>
      </c>
      <c r="AC1293" t="s">
        <v>47</v>
      </c>
      <c r="AD1293">
        <f>+VLOOKUP(T1293,items!$A$2:$D$1255,4,0)</f>
        <v>0</v>
      </c>
      <c r="AE1293">
        <f>+VLOOKUP(T1293,Tabla1[],5,0)</f>
        <v>0</v>
      </c>
      <c r="AF1293">
        <f t="shared" si="20"/>
        <v>8</v>
      </c>
    </row>
    <row r="1294" spans="1:32" x14ac:dyDescent="0.25">
      <c r="A1294">
        <v>94645</v>
      </c>
      <c r="B1294" t="s">
        <v>3180</v>
      </c>
      <c r="C1294" t="s">
        <v>75</v>
      </c>
      <c r="D1294">
        <v>0</v>
      </c>
      <c r="F1294" t="s">
        <v>835</v>
      </c>
      <c r="G1294" t="s">
        <v>658</v>
      </c>
      <c r="H1294" t="s">
        <v>3181</v>
      </c>
      <c r="I1294" t="s">
        <v>3182</v>
      </c>
      <c r="J1294" t="s">
        <v>3183</v>
      </c>
      <c r="K1294" t="s">
        <v>3184</v>
      </c>
      <c r="L1294" t="s">
        <v>3185</v>
      </c>
      <c r="M1294" t="s">
        <v>252</v>
      </c>
      <c r="N1294" t="s">
        <v>2281</v>
      </c>
      <c r="O1294" t="s">
        <v>2192</v>
      </c>
      <c r="P1294" t="s">
        <v>573</v>
      </c>
      <c r="Q1294" t="s">
        <v>3186</v>
      </c>
      <c r="R1294" t="s">
        <v>127</v>
      </c>
      <c r="S1294" t="s">
        <v>88</v>
      </c>
      <c r="T1294" t="s">
        <v>839</v>
      </c>
      <c r="U1294" t="s">
        <v>840</v>
      </c>
      <c r="V1294" t="s">
        <v>828</v>
      </c>
      <c r="X1294">
        <v>1</v>
      </c>
      <c r="Y1294">
        <v>2016</v>
      </c>
      <c r="Z1294">
        <v>0</v>
      </c>
      <c r="AA1294">
        <v>2630</v>
      </c>
      <c r="AB1294">
        <v>1486532</v>
      </c>
      <c r="AC1294" t="s">
        <v>47</v>
      </c>
      <c r="AD1294">
        <f>+VLOOKUP(T1294,items!$A$2:$D$1255,4,0)</f>
        <v>0</v>
      </c>
      <c r="AE1294">
        <f>+VLOOKUP(T1294,Tabla1[],5,0)</f>
        <v>0</v>
      </c>
      <c r="AF1294">
        <f t="shared" si="20"/>
        <v>8</v>
      </c>
    </row>
    <row r="1295" spans="1:32" x14ac:dyDescent="0.25">
      <c r="A1295">
        <v>94645</v>
      </c>
      <c r="B1295" t="s">
        <v>3180</v>
      </c>
      <c r="C1295" t="s">
        <v>75</v>
      </c>
      <c r="D1295">
        <v>0</v>
      </c>
      <c r="F1295" t="s">
        <v>835</v>
      </c>
      <c r="G1295" t="s">
        <v>658</v>
      </c>
      <c r="H1295" t="s">
        <v>3181</v>
      </c>
      <c r="I1295" t="s">
        <v>3182</v>
      </c>
      <c r="J1295" t="s">
        <v>3183</v>
      </c>
      <c r="K1295" t="s">
        <v>3184</v>
      </c>
      <c r="L1295" t="s">
        <v>3185</v>
      </c>
      <c r="M1295" t="s">
        <v>252</v>
      </c>
      <c r="N1295" t="s">
        <v>2281</v>
      </c>
      <c r="O1295" t="s">
        <v>2192</v>
      </c>
      <c r="P1295" t="s">
        <v>573</v>
      </c>
      <c r="Q1295" t="s">
        <v>3186</v>
      </c>
      <c r="R1295" t="s">
        <v>127</v>
      </c>
      <c r="S1295" t="s">
        <v>88</v>
      </c>
      <c r="T1295" t="s">
        <v>839</v>
      </c>
      <c r="U1295" t="s">
        <v>840</v>
      </c>
      <c r="V1295" t="s">
        <v>828</v>
      </c>
      <c r="X1295">
        <v>1</v>
      </c>
      <c r="Y1295">
        <v>2859</v>
      </c>
      <c r="Z1295">
        <v>0</v>
      </c>
      <c r="AA1295">
        <v>2450</v>
      </c>
      <c r="AB1295">
        <v>1486532</v>
      </c>
      <c r="AC1295" t="s">
        <v>47</v>
      </c>
      <c r="AD1295">
        <f>+VLOOKUP(T1295,items!$A$2:$D$1255,4,0)</f>
        <v>0</v>
      </c>
      <c r="AE1295">
        <f>+VLOOKUP(T1295,Tabla1[],5,0)</f>
        <v>0</v>
      </c>
      <c r="AF1295">
        <f t="shared" si="20"/>
        <v>8</v>
      </c>
    </row>
    <row r="1296" spans="1:32" x14ac:dyDescent="0.25">
      <c r="A1296">
        <v>94645</v>
      </c>
      <c r="B1296" t="s">
        <v>3180</v>
      </c>
      <c r="C1296" t="s">
        <v>75</v>
      </c>
      <c r="D1296">
        <v>0</v>
      </c>
      <c r="F1296" t="s">
        <v>835</v>
      </c>
      <c r="G1296" t="s">
        <v>658</v>
      </c>
      <c r="H1296" t="s">
        <v>3181</v>
      </c>
      <c r="I1296" t="s">
        <v>3182</v>
      </c>
      <c r="J1296" t="s">
        <v>3183</v>
      </c>
      <c r="K1296" t="s">
        <v>3184</v>
      </c>
      <c r="L1296" t="s">
        <v>3185</v>
      </c>
      <c r="M1296" t="s">
        <v>252</v>
      </c>
      <c r="N1296" t="s">
        <v>2281</v>
      </c>
      <c r="O1296" t="s">
        <v>2192</v>
      </c>
      <c r="P1296" t="s">
        <v>573</v>
      </c>
      <c r="Q1296" t="s">
        <v>3186</v>
      </c>
      <c r="R1296" t="s">
        <v>127</v>
      </c>
      <c r="S1296" t="s">
        <v>88</v>
      </c>
      <c r="T1296" t="s">
        <v>3189</v>
      </c>
      <c r="U1296" t="s">
        <v>3190</v>
      </c>
      <c r="X1296">
        <v>1</v>
      </c>
      <c r="Y1296">
        <v>0</v>
      </c>
      <c r="Z1296">
        <v>0</v>
      </c>
      <c r="AA1296">
        <v>0</v>
      </c>
      <c r="AB1296">
        <v>85000</v>
      </c>
      <c r="AC1296" t="s">
        <v>47</v>
      </c>
      <c r="AD1296">
        <f>+VLOOKUP(T1296,items!$A$2:$D$1255,4,0)</f>
        <v>0</v>
      </c>
      <c r="AE1296">
        <f>+VLOOKUP(T1296,Tabla1[],5,0)</f>
        <v>0</v>
      </c>
      <c r="AF1296">
        <f t="shared" si="20"/>
        <v>8</v>
      </c>
    </row>
    <row r="1297" spans="1:32" x14ac:dyDescent="0.25">
      <c r="A1297">
        <v>94649</v>
      </c>
      <c r="B1297" t="s">
        <v>1984</v>
      </c>
      <c r="C1297" t="s">
        <v>75</v>
      </c>
      <c r="D1297">
        <v>0</v>
      </c>
      <c r="F1297" t="s">
        <v>835</v>
      </c>
      <c r="G1297" t="s">
        <v>3191</v>
      </c>
      <c r="H1297" t="s">
        <v>3192</v>
      </c>
      <c r="I1297" t="s">
        <v>3193</v>
      </c>
      <c r="J1297" t="s">
        <v>3194</v>
      </c>
      <c r="K1297" t="s">
        <v>3195</v>
      </c>
      <c r="L1297" t="s">
        <v>37</v>
      </c>
      <c r="M1297" t="s">
        <v>365</v>
      </c>
      <c r="N1297" t="s">
        <v>965</v>
      </c>
      <c r="O1297" t="s">
        <v>649</v>
      </c>
      <c r="P1297" t="s">
        <v>3043</v>
      </c>
      <c r="Q1297" t="s">
        <v>485</v>
      </c>
      <c r="R1297" t="s">
        <v>43</v>
      </c>
      <c r="S1297" t="s">
        <v>108</v>
      </c>
      <c r="T1297" t="s">
        <v>414</v>
      </c>
      <c r="U1297" t="s">
        <v>415</v>
      </c>
      <c r="X1297">
        <v>12</v>
      </c>
      <c r="Y1297">
        <v>0</v>
      </c>
      <c r="Z1297">
        <v>0</v>
      </c>
      <c r="AA1297">
        <v>0</v>
      </c>
      <c r="AB1297">
        <v>180000</v>
      </c>
      <c r="AC1297" t="s">
        <v>47</v>
      </c>
      <c r="AD1297">
        <f>+VLOOKUP(T1297,items!$A$2:$D$1255,4,0)</f>
        <v>0</v>
      </c>
      <c r="AE1297">
        <f>+VLOOKUP(T1297,Tabla1[],5,0)</f>
        <v>0</v>
      </c>
      <c r="AF1297">
        <f t="shared" si="20"/>
        <v>8</v>
      </c>
    </row>
    <row r="1298" spans="1:32" x14ac:dyDescent="0.25">
      <c r="A1298">
        <v>94649</v>
      </c>
      <c r="B1298" t="s">
        <v>1984</v>
      </c>
      <c r="C1298" t="s">
        <v>75</v>
      </c>
      <c r="D1298">
        <v>0</v>
      </c>
      <c r="F1298" t="s">
        <v>835</v>
      </c>
      <c r="G1298" t="s">
        <v>3191</v>
      </c>
      <c r="H1298" t="s">
        <v>3192</v>
      </c>
      <c r="I1298" t="s">
        <v>3193</v>
      </c>
      <c r="J1298" t="s">
        <v>3194</v>
      </c>
      <c r="K1298" t="s">
        <v>3195</v>
      </c>
      <c r="L1298" t="s">
        <v>37</v>
      </c>
      <c r="M1298" t="s">
        <v>365</v>
      </c>
      <c r="N1298" t="s">
        <v>965</v>
      </c>
      <c r="O1298" t="s">
        <v>649</v>
      </c>
      <c r="P1298" t="s">
        <v>3043</v>
      </c>
      <c r="Q1298" t="s">
        <v>485</v>
      </c>
      <c r="R1298" t="s">
        <v>43</v>
      </c>
      <c r="S1298" t="s">
        <v>108</v>
      </c>
      <c r="T1298" t="s">
        <v>414</v>
      </c>
      <c r="U1298" t="s">
        <v>415</v>
      </c>
      <c r="X1298">
        <v>13</v>
      </c>
      <c r="Y1298">
        <v>0</v>
      </c>
      <c r="Z1298">
        <v>0</v>
      </c>
      <c r="AA1298">
        <v>0</v>
      </c>
      <c r="AB1298">
        <v>2925000</v>
      </c>
      <c r="AC1298" t="s">
        <v>47</v>
      </c>
      <c r="AD1298">
        <f>+VLOOKUP(T1298,items!$A$2:$D$1255,4,0)</f>
        <v>0</v>
      </c>
      <c r="AE1298">
        <f>+VLOOKUP(T1298,Tabla1[],5,0)</f>
        <v>0</v>
      </c>
      <c r="AF1298">
        <f t="shared" si="20"/>
        <v>8</v>
      </c>
    </row>
    <row r="1299" spans="1:32" x14ac:dyDescent="0.25">
      <c r="A1299">
        <v>94649</v>
      </c>
      <c r="B1299" t="s">
        <v>1984</v>
      </c>
      <c r="C1299" t="s">
        <v>75</v>
      </c>
      <c r="D1299">
        <v>0</v>
      </c>
      <c r="F1299" t="s">
        <v>835</v>
      </c>
      <c r="G1299" t="s">
        <v>3191</v>
      </c>
      <c r="H1299" t="s">
        <v>3192</v>
      </c>
      <c r="I1299" t="s">
        <v>3193</v>
      </c>
      <c r="J1299" t="s">
        <v>3194</v>
      </c>
      <c r="K1299" t="s">
        <v>3195</v>
      </c>
      <c r="L1299" t="s">
        <v>37</v>
      </c>
      <c r="M1299" t="s">
        <v>365</v>
      </c>
      <c r="N1299" t="s">
        <v>965</v>
      </c>
      <c r="O1299" t="s">
        <v>649</v>
      </c>
      <c r="P1299" t="s">
        <v>3043</v>
      </c>
      <c r="Q1299" t="s">
        <v>485</v>
      </c>
      <c r="R1299" t="s">
        <v>43</v>
      </c>
      <c r="S1299" t="s">
        <v>108</v>
      </c>
      <c r="T1299" t="s">
        <v>329</v>
      </c>
      <c r="U1299" t="s">
        <v>330</v>
      </c>
      <c r="X1299">
        <v>13</v>
      </c>
      <c r="Y1299">
        <v>0</v>
      </c>
      <c r="Z1299">
        <v>0</v>
      </c>
      <c r="AA1299">
        <v>0</v>
      </c>
      <c r="AB1299">
        <v>3120000</v>
      </c>
      <c r="AC1299" t="s">
        <v>47</v>
      </c>
      <c r="AD1299">
        <f>+VLOOKUP(T1299,items!$A$2:$D$1255,4,0)</f>
        <v>0</v>
      </c>
      <c r="AE1299">
        <f>+VLOOKUP(T1299,Tabla1[],5,0)</f>
        <v>0</v>
      </c>
      <c r="AF1299">
        <f t="shared" si="20"/>
        <v>8</v>
      </c>
    </row>
    <row r="1300" spans="1:32" x14ac:dyDescent="0.25">
      <c r="A1300">
        <v>94653</v>
      </c>
      <c r="B1300" t="s">
        <v>3196</v>
      </c>
      <c r="C1300" t="s">
        <v>75</v>
      </c>
      <c r="D1300">
        <v>0</v>
      </c>
      <c r="F1300" t="s">
        <v>835</v>
      </c>
      <c r="G1300" t="s">
        <v>1514</v>
      </c>
      <c r="H1300" t="s">
        <v>3197</v>
      </c>
      <c r="I1300" t="s">
        <v>37</v>
      </c>
      <c r="J1300" t="s">
        <v>3198</v>
      </c>
      <c r="K1300" t="s">
        <v>3199</v>
      </c>
      <c r="L1300" t="s">
        <v>37</v>
      </c>
      <c r="M1300" t="s">
        <v>363</v>
      </c>
      <c r="N1300" t="s">
        <v>363</v>
      </c>
      <c r="O1300" t="s">
        <v>657</v>
      </c>
      <c r="P1300" t="s">
        <v>1261</v>
      </c>
      <c r="Q1300" t="s">
        <v>1261</v>
      </c>
      <c r="R1300" t="s">
        <v>127</v>
      </c>
      <c r="S1300" t="s">
        <v>44</v>
      </c>
      <c r="T1300" t="s">
        <v>3200</v>
      </c>
      <c r="U1300" t="s">
        <v>3201</v>
      </c>
      <c r="X1300">
        <v>8</v>
      </c>
      <c r="Y1300">
        <v>0</v>
      </c>
      <c r="Z1300">
        <v>0</v>
      </c>
      <c r="AA1300">
        <v>0</v>
      </c>
      <c r="AB1300">
        <v>80000</v>
      </c>
      <c r="AC1300" t="s">
        <v>47</v>
      </c>
      <c r="AD1300">
        <f>+VLOOKUP(T1300,items!$A$2:$D$1255,4,0)</f>
        <v>0</v>
      </c>
      <c r="AE1300">
        <f>+VLOOKUP(T1300,Tabla1[],5,0)</f>
        <v>0</v>
      </c>
      <c r="AF1300">
        <f t="shared" si="20"/>
        <v>7</v>
      </c>
    </row>
    <row r="1301" spans="1:32" x14ac:dyDescent="0.25">
      <c r="A1301">
        <v>94656</v>
      </c>
      <c r="B1301" t="s">
        <v>3202</v>
      </c>
      <c r="C1301" t="s">
        <v>75</v>
      </c>
      <c r="D1301">
        <v>0</v>
      </c>
      <c r="F1301" t="s">
        <v>835</v>
      </c>
      <c r="G1301" t="s">
        <v>835</v>
      </c>
      <c r="H1301" t="s">
        <v>3203</v>
      </c>
      <c r="I1301" t="s">
        <v>37</v>
      </c>
      <c r="J1301" t="s">
        <v>3204</v>
      </c>
      <c r="K1301" t="s">
        <v>3205</v>
      </c>
      <c r="L1301" t="s">
        <v>37</v>
      </c>
      <c r="M1301" t="s">
        <v>587</v>
      </c>
      <c r="N1301" t="s">
        <v>587</v>
      </c>
      <c r="O1301" t="s">
        <v>1514</v>
      </c>
      <c r="P1301" t="s">
        <v>324</v>
      </c>
      <c r="Q1301" t="s">
        <v>324</v>
      </c>
      <c r="R1301" t="s">
        <v>43</v>
      </c>
      <c r="S1301" t="s">
        <v>164</v>
      </c>
      <c r="T1301" t="s">
        <v>633</v>
      </c>
      <c r="U1301" t="s">
        <v>634</v>
      </c>
      <c r="X1301">
        <v>1</v>
      </c>
      <c r="Y1301">
        <v>0</v>
      </c>
      <c r="Z1301">
        <v>0</v>
      </c>
      <c r="AA1301">
        <v>0</v>
      </c>
      <c r="AB1301">
        <v>228375</v>
      </c>
      <c r="AC1301" t="s">
        <v>47</v>
      </c>
      <c r="AD1301">
        <f>+VLOOKUP(T1301,items!$A$2:$D$1255,4,0)</f>
        <v>0</v>
      </c>
      <c r="AE1301">
        <f>+VLOOKUP(T1301,Tabla1[],5,0)</f>
        <v>0</v>
      </c>
      <c r="AF1301">
        <f t="shared" si="20"/>
        <v>6</v>
      </c>
    </row>
    <row r="1302" spans="1:32" x14ac:dyDescent="0.25">
      <c r="A1302">
        <v>94657</v>
      </c>
      <c r="B1302" t="s">
        <v>3206</v>
      </c>
      <c r="C1302" t="s">
        <v>33</v>
      </c>
      <c r="D1302">
        <v>0</v>
      </c>
      <c r="F1302" t="s">
        <v>835</v>
      </c>
      <c r="G1302" t="s">
        <v>835</v>
      </c>
      <c r="H1302" t="s">
        <v>3207</v>
      </c>
      <c r="I1302" t="s">
        <v>37</v>
      </c>
      <c r="J1302" t="s">
        <v>3208</v>
      </c>
      <c r="K1302" t="s">
        <v>3209</v>
      </c>
      <c r="L1302" t="s">
        <v>3210</v>
      </c>
      <c r="M1302" t="s">
        <v>227</v>
      </c>
      <c r="N1302" t="s">
        <v>227</v>
      </c>
      <c r="O1302" t="s">
        <v>909</v>
      </c>
      <c r="P1302" t="s">
        <v>915</v>
      </c>
      <c r="Q1302" t="s">
        <v>409</v>
      </c>
      <c r="R1302" t="s">
        <v>63</v>
      </c>
      <c r="S1302" t="s">
        <v>108</v>
      </c>
      <c r="T1302" t="s">
        <v>311</v>
      </c>
      <c r="U1302" t="s">
        <v>312</v>
      </c>
      <c r="V1302" t="s">
        <v>313</v>
      </c>
      <c r="X1302">
        <v>1</v>
      </c>
      <c r="Y1302">
        <v>0</v>
      </c>
      <c r="Z1302">
        <v>0</v>
      </c>
      <c r="AA1302">
        <v>0</v>
      </c>
      <c r="AB1302">
        <v>0</v>
      </c>
      <c r="AC1302" t="s">
        <v>47</v>
      </c>
      <c r="AD1302" t="str">
        <f>+VLOOKUP(T1302,items!$A$2:$D$1255,4,0)</f>
        <v>MUEBLES</v>
      </c>
      <c r="AE1302">
        <f>+VLOOKUP(T1302,Tabla1[],5,0)</f>
        <v>0</v>
      </c>
      <c r="AF1302">
        <f t="shared" si="20"/>
        <v>7</v>
      </c>
    </row>
    <row r="1303" spans="1:32" x14ac:dyDescent="0.25">
      <c r="A1303">
        <v>94673</v>
      </c>
      <c r="B1303" t="s">
        <v>3211</v>
      </c>
      <c r="C1303" t="s">
        <v>33</v>
      </c>
      <c r="D1303">
        <v>0</v>
      </c>
      <c r="F1303" t="s">
        <v>2508</v>
      </c>
      <c r="G1303" t="s">
        <v>1008</v>
      </c>
      <c r="H1303" t="s">
        <v>3212</v>
      </c>
      <c r="I1303" t="s">
        <v>37</v>
      </c>
      <c r="J1303" t="s">
        <v>3213</v>
      </c>
      <c r="K1303" t="s">
        <v>3214</v>
      </c>
      <c r="L1303" t="s">
        <v>37</v>
      </c>
      <c r="M1303" t="s">
        <v>325</v>
      </c>
      <c r="N1303" t="s">
        <v>325</v>
      </c>
      <c r="O1303" t="s">
        <v>909</v>
      </c>
      <c r="P1303" t="s">
        <v>1038</v>
      </c>
      <c r="Q1303" t="s">
        <v>915</v>
      </c>
      <c r="R1303" t="s">
        <v>43</v>
      </c>
      <c r="S1303" t="s">
        <v>108</v>
      </c>
      <c r="T1303" t="s">
        <v>3200</v>
      </c>
      <c r="U1303" t="s">
        <v>3201</v>
      </c>
      <c r="X1303">
        <v>7</v>
      </c>
      <c r="Y1303">
        <v>0</v>
      </c>
      <c r="Z1303">
        <v>0</v>
      </c>
      <c r="AA1303">
        <v>0</v>
      </c>
      <c r="AB1303">
        <v>40600</v>
      </c>
      <c r="AC1303" t="s">
        <v>47</v>
      </c>
      <c r="AD1303">
        <f>+VLOOKUP(T1303,items!$A$2:$D$1255,4,0)</f>
        <v>0</v>
      </c>
      <c r="AE1303">
        <f>+VLOOKUP(T1303,Tabla1[],5,0)</f>
        <v>0</v>
      </c>
      <c r="AF1303">
        <f t="shared" si="20"/>
        <v>7</v>
      </c>
    </row>
    <row r="1304" spans="1:32" x14ac:dyDescent="0.25">
      <c r="A1304">
        <v>94673</v>
      </c>
      <c r="B1304" t="s">
        <v>3211</v>
      </c>
      <c r="C1304" t="s">
        <v>33</v>
      </c>
      <c r="D1304">
        <v>0</v>
      </c>
      <c r="F1304" t="s">
        <v>2508</v>
      </c>
      <c r="G1304" t="s">
        <v>1008</v>
      </c>
      <c r="H1304" t="s">
        <v>3212</v>
      </c>
      <c r="I1304" t="s">
        <v>37</v>
      </c>
      <c r="J1304" t="s">
        <v>3213</v>
      </c>
      <c r="K1304" t="s">
        <v>3214</v>
      </c>
      <c r="L1304" t="s">
        <v>37</v>
      </c>
      <c r="M1304" t="s">
        <v>325</v>
      </c>
      <c r="N1304" t="s">
        <v>325</v>
      </c>
      <c r="O1304" t="s">
        <v>909</v>
      </c>
      <c r="P1304" t="s">
        <v>1038</v>
      </c>
      <c r="Q1304" t="s">
        <v>915</v>
      </c>
      <c r="R1304" t="s">
        <v>43</v>
      </c>
      <c r="S1304" t="s">
        <v>108</v>
      </c>
      <c r="T1304" t="s">
        <v>3215</v>
      </c>
      <c r="U1304" t="s">
        <v>3216</v>
      </c>
      <c r="X1304">
        <v>1</v>
      </c>
      <c r="Y1304">
        <v>0</v>
      </c>
      <c r="Z1304">
        <v>0</v>
      </c>
      <c r="AA1304">
        <v>0</v>
      </c>
      <c r="AB1304">
        <v>91000</v>
      </c>
      <c r="AC1304" t="s">
        <v>47</v>
      </c>
      <c r="AD1304">
        <f>+VLOOKUP(T1304,items!$A$2:$D$1255,4,0)</f>
        <v>0</v>
      </c>
      <c r="AE1304">
        <f>+VLOOKUP(T1304,Tabla1[],5,0)</f>
        <v>0</v>
      </c>
      <c r="AF1304">
        <f t="shared" si="20"/>
        <v>7</v>
      </c>
    </row>
    <row r="1305" spans="1:32" x14ac:dyDescent="0.25">
      <c r="A1305">
        <v>94675</v>
      </c>
      <c r="B1305" t="s">
        <v>3217</v>
      </c>
      <c r="C1305" t="s">
        <v>33</v>
      </c>
      <c r="D1305">
        <v>0</v>
      </c>
      <c r="F1305" t="s">
        <v>2508</v>
      </c>
      <c r="G1305" t="s">
        <v>1261</v>
      </c>
      <c r="H1305" t="s">
        <v>3218</v>
      </c>
      <c r="I1305" t="s">
        <v>37</v>
      </c>
      <c r="J1305" t="s">
        <v>3219</v>
      </c>
      <c r="K1305" t="s">
        <v>3220</v>
      </c>
      <c r="L1305" t="s">
        <v>3221</v>
      </c>
      <c r="M1305" t="s">
        <v>697</v>
      </c>
      <c r="N1305" t="s">
        <v>697</v>
      </c>
      <c r="O1305" t="s">
        <v>423</v>
      </c>
      <c r="P1305" t="s">
        <v>1334</v>
      </c>
      <c r="Q1305" t="s">
        <v>253</v>
      </c>
      <c r="R1305" t="s">
        <v>63</v>
      </c>
      <c r="S1305" t="s">
        <v>44</v>
      </c>
      <c r="T1305" t="s">
        <v>1745</v>
      </c>
      <c r="U1305" t="s">
        <v>1746</v>
      </c>
      <c r="V1305" t="s">
        <v>259</v>
      </c>
      <c r="X1305">
        <v>1</v>
      </c>
      <c r="Y1305">
        <v>0</v>
      </c>
      <c r="Z1305">
        <v>0</v>
      </c>
      <c r="AA1305">
        <v>0</v>
      </c>
      <c r="AB1305">
        <v>545879</v>
      </c>
      <c r="AC1305" t="s">
        <v>47</v>
      </c>
      <c r="AD1305" t="str">
        <f>+VLOOKUP(T1305,items!$A$2:$D$1255,4,0)</f>
        <v>FUNDA</v>
      </c>
      <c r="AE1305">
        <f>+VLOOKUP(T1305,Tabla1[],5,0)</f>
        <v>0</v>
      </c>
      <c r="AF1305">
        <f t="shared" si="20"/>
        <v>8</v>
      </c>
    </row>
    <row r="1306" spans="1:32" x14ac:dyDescent="0.25">
      <c r="A1306">
        <v>94684</v>
      </c>
      <c r="B1306" t="s">
        <v>3222</v>
      </c>
      <c r="C1306" t="s">
        <v>33</v>
      </c>
      <c r="D1306">
        <v>0</v>
      </c>
      <c r="F1306" t="s">
        <v>2508</v>
      </c>
      <c r="G1306" t="s">
        <v>587</v>
      </c>
      <c r="H1306" t="s">
        <v>3223</v>
      </c>
      <c r="I1306" t="s">
        <v>37</v>
      </c>
      <c r="J1306" t="s">
        <v>3224</v>
      </c>
      <c r="K1306" t="s">
        <v>3225</v>
      </c>
      <c r="L1306" t="s">
        <v>37</v>
      </c>
      <c r="M1306" t="s">
        <v>1514</v>
      </c>
      <c r="N1306" t="s">
        <v>1514</v>
      </c>
      <c r="O1306" t="s">
        <v>228</v>
      </c>
      <c r="P1306" t="s">
        <v>657</v>
      </c>
      <c r="Q1306" t="s">
        <v>571</v>
      </c>
      <c r="R1306" t="s">
        <v>43</v>
      </c>
      <c r="S1306" t="s">
        <v>44</v>
      </c>
      <c r="T1306" t="s">
        <v>3226</v>
      </c>
      <c r="U1306" t="s">
        <v>3227</v>
      </c>
      <c r="X1306">
        <v>3</v>
      </c>
      <c r="Y1306">
        <v>0</v>
      </c>
      <c r="Z1306">
        <v>0</v>
      </c>
      <c r="AA1306">
        <v>0</v>
      </c>
      <c r="AB1306">
        <v>857400</v>
      </c>
      <c r="AC1306" t="s">
        <v>47</v>
      </c>
      <c r="AD1306">
        <f>+VLOOKUP(T1306,items!$A$2:$D$1255,4,0)</f>
        <v>0</v>
      </c>
      <c r="AE1306">
        <f>+VLOOKUP(T1306,Tabla1[],5,0)</f>
        <v>0</v>
      </c>
      <c r="AF1306">
        <f t="shared" si="20"/>
        <v>7</v>
      </c>
    </row>
    <row r="1307" spans="1:32" x14ac:dyDescent="0.25">
      <c r="A1307">
        <v>94684</v>
      </c>
      <c r="B1307" t="s">
        <v>3222</v>
      </c>
      <c r="C1307" t="s">
        <v>33</v>
      </c>
      <c r="D1307">
        <v>0</v>
      </c>
      <c r="F1307" t="s">
        <v>2508</v>
      </c>
      <c r="G1307" t="s">
        <v>587</v>
      </c>
      <c r="H1307" t="s">
        <v>3223</v>
      </c>
      <c r="I1307" t="s">
        <v>37</v>
      </c>
      <c r="J1307" t="s">
        <v>3224</v>
      </c>
      <c r="K1307" t="s">
        <v>3225</v>
      </c>
      <c r="L1307" t="s">
        <v>37</v>
      </c>
      <c r="M1307" t="s">
        <v>1514</v>
      </c>
      <c r="N1307" t="s">
        <v>1514</v>
      </c>
      <c r="O1307" t="s">
        <v>228</v>
      </c>
      <c r="P1307" t="s">
        <v>657</v>
      </c>
      <c r="Q1307" t="s">
        <v>571</v>
      </c>
      <c r="R1307" t="s">
        <v>43</v>
      </c>
      <c r="S1307" t="s">
        <v>44</v>
      </c>
      <c r="T1307" t="s">
        <v>3228</v>
      </c>
      <c r="U1307" t="s">
        <v>3229</v>
      </c>
      <c r="X1307">
        <v>3</v>
      </c>
      <c r="Y1307">
        <v>0</v>
      </c>
      <c r="Z1307">
        <v>0</v>
      </c>
      <c r="AA1307">
        <v>0</v>
      </c>
      <c r="AB1307">
        <v>12600</v>
      </c>
      <c r="AC1307" t="s">
        <v>47</v>
      </c>
      <c r="AD1307">
        <f>+VLOOKUP(T1307,items!$A$2:$D$1255,4,0)</f>
        <v>0</v>
      </c>
      <c r="AE1307">
        <f>+VLOOKUP(T1307,Tabla1[],5,0)</f>
        <v>0</v>
      </c>
      <c r="AF1307">
        <f t="shared" si="20"/>
        <v>7</v>
      </c>
    </row>
    <row r="1308" spans="1:32" x14ac:dyDescent="0.25">
      <c r="A1308">
        <v>94689</v>
      </c>
      <c r="B1308" t="s">
        <v>452</v>
      </c>
      <c r="C1308" t="s">
        <v>33</v>
      </c>
      <c r="D1308">
        <v>0</v>
      </c>
      <c r="F1308" t="s">
        <v>587</v>
      </c>
      <c r="G1308" t="s">
        <v>587</v>
      </c>
      <c r="H1308" t="s">
        <v>3230</v>
      </c>
      <c r="I1308" t="s">
        <v>3231</v>
      </c>
      <c r="J1308" t="s">
        <v>3232</v>
      </c>
      <c r="K1308" t="s">
        <v>3233</v>
      </c>
      <c r="L1308" t="s">
        <v>37</v>
      </c>
      <c r="M1308" t="s">
        <v>1514</v>
      </c>
      <c r="N1308" t="s">
        <v>1038</v>
      </c>
      <c r="O1308" t="s">
        <v>645</v>
      </c>
      <c r="P1308" t="s">
        <v>409</v>
      </c>
      <c r="Q1308" t="s">
        <v>409</v>
      </c>
      <c r="R1308" t="s">
        <v>43</v>
      </c>
      <c r="S1308" t="s">
        <v>108</v>
      </c>
      <c r="T1308" t="s">
        <v>689</v>
      </c>
      <c r="U1308" t="s">
        <v>690</v>
      </c>
      <c r="X1308">
        <v>10</v>
      </c>
      <c r="Y1308">
        <v>450</v>
      </c>
      <c r="Z1308">
        <v>180</v>
      </c>
      <c r="AA1308">
        <v>0</v>
      </c>
      <c r="AB1308">
        <v>0</v>
      </c>
      <c r="AC1308" t="s">
        <v>47</v>
      </c>
      <c r="AD1308">
        <f>+VLOOKUP(T1308,items!$A$2:$D$1255,4,0)</f>
        <v>0</v>
      </c>
      <c r="AE1308">
        <f>+VLOOKUP(T1308,Tabla1[],5,0)</f>
        <v>0</v>
      </c>
      <c r="AF1308">
        <f t="shared" si="20"/>
        <v>7</v>
      </c>
    </row>
    <row r="1309" spans="1:32" x14ac:dyDescent="0.25">
      <c r="A1309">
        <v>94695</v>
      </c>
      <c r="B1309" t="s">
        <v>3234</v>
      </c>
      <c r="C1309" t="s">
        <v>75</v>
      </c>
      <c r="D1309">
        <v>0</v>
      </c>
      <c r="F1309" t="s">
        <v>587</v>
      </c>
      <c r="G1309" t="s">
        <v>227</v>
      </c>
      <c r="H1309" t="s">
        <v>3235</v>
      </c>
      <c r="I1309" t="s">
        <v>37</v>
      </c>
      <c r="J1309" t="s">
        <v>3236</v>
      </c>
      <c r="K1309" t="s">
        <v>3237</v>
      </c>
      <c r="L1309" t="s">
        <v>37</v>
      </c>
      <c r="M1309" t="s">
        <v>324</v>
      </c>
      <c r="N1309" t="s">
        <v>324</v>
      </c>
      <c r="O1309" t="s">
        <v>658</v>
      </c>
      <c r="P1309" t="s">
        <v>1261</v>
      </c>
      <c r="Q1309" t="s">
        <v>837</v>
      </c>
      <c r="R1309" t="s">
        <v>43</v>
      </c>
      <c r="S1309" t="s">
        <v>108</v>
      </c>
      <c r="T1309" t="s">
        <v>3238</v>
      </c>
      <c r="U1309" t="s">
        <v>3239</v>
      </c>
      <c r="X1309">
        <v>15</v>
      </c>
      <c r="Y1309">
        <v>0</v>
      </c>
      <c r="Z1309">
        <v>0</v>
      </c>
      <c r="AA1309">
        <v>0</v>
      </c>
      <c r="AB1309">
        <v>2175000</v>
      </c>
      <c r="AC1309" t="s">
        <v>47</v>
      </c>
      <c r="AD1309">
        <f>+VLOOKUP(T1309,items!$A$2:$D$1255,4,0)</f>
        <v>0</v>
      </c>
      <c r="AE1309">
        <f>+VLOOKUP(T1309,Tabla1[],5,0)</f>
        <v>0</v>
      </c>
      <c r="AF1309">
        <f t="shared" si="20"/>
        <v>7</v>
      </c>
    </row>
    <row r="1310" spans="1:32" x14ac:dyDescent="0.25">
      <c r="A1310">
        <v>94695</v>
      </c>
      <c r="B1310" t="s">
        <v>3234</v>
      </c>
      <c r="C1310" t="s">
        <v>75</v>
      </c>
      <c r="D1310">
        <v>0</v>
      </c>
      <c r="F1310" t="s">
        <v>587</v>
      </c>
      <c r="G1310" t="s">
        <v>227</v>
      </c>
      <c r="H1310" t="s">
        <v>3235</v>
      </c>
      <c r="I1310" t="s">
        <v>37</v>
      </c>
      <c r="J1310" t="s">
        <v>3236</v>
      </c>
      <c r="K1310" t="s">
        <v>3237</v>
      </c>
      <c r="L1310" t="s">
        <v>37</v>
      </c>
      <c r="M1310" t="s">
        <v>324</v>
      </c>
      <c r="N1310" t="s">
        <v>324</v>
      </c>
      <c r="O1310" t="s">
        <v>658</v>
      </c>
      <c r="P1310" t="s">
        <v>1261</v>
      </c>
      <c r="Q1310" t="s">
        <v>837</v>
      </c>
      <c r="R1310" t="s">
        <v>43</v>
      </c>
      <c r="S1310" t="s">
        <v>108</v>
      </c>
      <c r="T1310" t="s">
        <v>392</v>
      </c>
      <c r="U1310" t="s">
        <v>393</v>
      </c>
      <c r="X1310">
        <v>1</v>
      </c>
      <c r="Y1310">
        <v>0</v>
      </c>
      <c r="Z1310">
        <v>0</v>
      </c>
      <c r="AA1310">
        <v>0</v>
      </c>
      <c r="AB1310">
        <v>75000</v>
      </c>
      <c r="AC1310" t="s">
        <v>47</v>
      </c>
      <c r="AD1310" t="e">
        <f>+VLOOKUP(T1310,items!$A$2:$D$1255,4,0)</f>
        <v>#N/A</v>
      </c>
      <c r="AE1310" t="e">
        <f>+VLOOKUP(T1310,Tabla1[],5,0)</f>
        <v>#N/A</v>
      </c>
      <c r="AF1310">
        <f t="shared" si="20"/>
        <v>7</v>
      </c>
    </row>
    <row r="1311" spans="1:32" x14ac:dyDescent="0.25">
      <c r="A1311">
        <v>94697</v>
      </c>
      <c r="B1311" t="s">
        <v>3240</v>
      </c>
      <c r="C1311" t="s">
        <v>33</v>
      </c>
      <c r="D1311">
        <v>0</v>
      </c>
      <c r="F1311" t="s">
        <v>587</v>
      </c>
      <c r="G1311" t="s">
        <v>587</v>
      </c>
      <c r="H1311" t="s">
        <v>3241</v>
      </c>
      <c r="I1311" t="s">
        <v>37</v>
      </c>
      <c r="J1311" t="s">
        <v>3242</v>
      </c>
      <c r="K1311" t="s">
        <v>3243</v>
      </c>
      <c r="L1311" t="s">
        <v>3244</v>
      </c>
      <c r="M1311" t="s">
        <v>1514</v>
      </c>
      <c r="N1311" t="s">
        <v>1514</v>
      </c>
      <c r="O1311" t="s">
        <v>1930</v>
      </c>
      <c r="P1311" t="s">
        <v>366</v>
      </c>
      <c r="Q1311" t="s">
        <v>1038</v>
      </c>
      <c r="R1311" t="s">
        <v>63</v>
      </c>
      <c r="S1311" t="s">
        <v>128</v>
      </c>
      <c r="T1311" t="s">
        <v>3245</v>
      </c>
      <c r="U1311" t="s">
        <v>3246</v>
      </c>
      <c r="X1311">
        <v>4</v>
      </c>
      <c r="Y1311">
        <v>0</v>
      </c>
      <c r="Z1311">
        <v>0</v>
      </c>
      <c r="AA1311">
        <v>0</v>
      </c>
      <c r="AB1311">
        <v>0</v>
      </c>
      <c r="AC1311" t="s">
        <v>47</v>
      </c>
      <c r="AD1311">
        <f>+VLOOKUP(T1311,items!$A$2:$D$1255,4,0)</f>
        <v>0</v>
      </c>
      <c r="AE1311">
        <f>+VLOOKUP(T1311,Tabla1[],5,0)</f>
        <v>0</v>
      </c>
      <c r="AF1311">
        <f t="shared" si="20"/>
        <v>7</v>
      </c>
    </row>
    <row r="1312" spans="1:32" x14ac:dyDescent="0.25">
      <c r="A1312">
        <v>94698</v>
      </c>
      <c r="B1312" t="s">
        <v>1502</v>
      </c>
      <c r="C1312" t="s">
        <v>33</v>
      </c>
      <c r="D1312">
        <v>0</v>
      </c>
      <c r="F1312" t="s">
        <v>587</v>
      </c>
      <c r="G1312" t="s">
        <v>587</v>
      </c>
      <c r="H1312" t="s">
        <v>3247</v>
      </c>
      <c r="I1312" t="s">
        <v>37</v>
      </c>
      <c r="J1312" t="s">
        <v>3248</v>
      </c>
      <c r="K1312" t="s">
        <v>3249</v>
      </c>
      <c r="L1312" t="s">
        <v>37</v>
      </c>
      <c r="M1312" t="s">
        <v>227</v>
      </c>
      <c r="N1312" t="s">
        <v>227</v>
      </c>
      <c r="O1312" t="s">
        <v>228</v>
      </c>
      <c r="P1312" t="s">
        <v>836</v>
      </c>
      <c r="Q1312" t="s">
        <v>836</v>
      </c>
      <c r="R1312" t="s">
        <v>411</v>
      </c>
      <c r="S1312" t="s">
        <v>164</v>
      </c>
      <c r="T1312" t="s">
        <v>1624</v>
      </c>
      <c r="U1312" t="s">
        <v>828</v>
      </c>
      <c r="X1312">
        <v>8.1</v>
      </c>
      <c r="Y1312">
        <v>0</v>
      </c>
      <c r="Z1312">
        <v>0</v>
      </c>
      <c r="AA1312">
        <v>0</v>
      </c>
      <c r="AB1312">
        <v>426060</v>
      </c>
      <c r="AC1312" t="s">
        <v>47</v>
      </c>
      <c r="AD1312">
        <f>+VLOOKUP(T1312,items!$A$2:$D$1255,4,0)</f>
        <v>0</v>
      </c>
      <c r="AE1312">
        <f>+VLOOKUP(T1312,Tabla1[],5,0)</f>
        <v>0</v>
      </c>
      <c r="AF1312">
        <f t="shared" si="20"/>
        <v>7</v>
      </c>
    </row>
    <row r="1313" spans="1:32" x14ac:dyDescent="0.25">
      <c r="A1313">
        <v>94706</v>
      </c>
      <c r="B1313" t="s">
        <v>3250</v>
      </c>
      <c r="C1313" t="s">
        <v>75</v>
      </c>
      <c r="D1313">
        <v>0</v>
      </c>
      <c r="F1313" t="s">
        <v>587</v>
      </c>
      <c r="G1313" t="s">
        <v>1722</v>
      </c>
      <c r="H1313" t="s">
        <v>3251</v>
      </c>
      <c r="I1313" t="s">
        <v>37</v>
      </c>
      <c r="J1313" t="s">
        <v>3252</v>
      </c>
      <c r="K1313" t="s">
        <v>3253</v>
      </c>
      <c r="L1313" t="s">
        <v>37</v>
      </c>
      <c r="M1313" t="s">
        <v>657</v>
      </c>
      <c r="N1313" t="s">
        <v>657</v>
      </c>
      <c r="O1313" t="s">
        <v>365</v>
      </c>
      <c r="P1313" t="s">
        <v>366</v>
      </c>
      <c r="Q1313" t="s">
        <v>366</v>
      </c>
      <c r="R1313" t="s">
        <v>43</v>
      </c>
      <c r="S1313" t="s">
        <v>88</v>
      </c>
      <c r="T1313" t="s">
        <v>633</v>
      </c>
      <c r="U1313" t="s">
        <v>634</v>
      </c>
      <c r="X1313">
        <v>1</v>
      </c>
      <c r="Y1313">
        <v>0</v>
      </c>
      <c r="Z1313">
        <v>0</v>
      </c>
      <c r="AA1313">
        <v>0</v>
      </c>
      <c r="AB1313">
        <v>261000</v>
      </c>
      <c r="AC1313" t="s">
        <v>47</v>
      </c>
      <c r="AD1313">
        <f>+VLOOKUP(T1313,items!$A$2:$D$1255,4,0)</f>
        <v>0</v>
      </c>
      <c r="AE1313">
        <f>+VLOOKUP(T1313,Tabla1[],5,0)</f>
        <v>0</v>
      </c>
      <c r="AF1313">
        <f t="shared" si="20"/>
        <v>7</v>
      </c>
    </row>
    <row r="1314" spans="1:32" x14ac:dyDescent="0.25">
      <c r="A1314">
        <v>94706</v>
      </c>
      <c r="B1314" t="s">
        <v>3250</v>
      </c>
      <c r="C1314" t="s">
        <v>75</v>
      </c>
      <c r="D1314">
        <v>0</v>
      </c>
      <c r="F1314" t="s">
        <v>587</v>
      </c>
      <c r="G1314" t="s">
        <v>1722</v>
      </c>
      <c r="H1314" t="s">
        <v>3251</v>
      </c>
      <c r="I1314" t="s">
        <v>37</v>
      </c>
      <c r="J1314" t="s">
        <v>3252</v>
      </c>
      <c r="K1314" t="s">
        <v>3253</v>
      </c>
      <c r="L1314" t="s">
        <v>37</v>
      </c>
      <c r="M1314" t="s">
        <v>657</v>
      </c>
      <c r="N1314" t="s">
        <v>657</v>
      </c>
      <c r="O1314" t="s">
        <v>365</v>
      </c>
      <c r="P1314" t="s">
        <v>366</v>
      </c>
      <c r="Q1314" t="s">
        <v>366</v>
      </c>
      <c r="R1314" t="s">
        <v>43</v>
      </c>
      <c r="S1314" t="s">
        <v>88</v>
      </c>
      <c r="T1314" t="s">
        <v>474</v>
      </c>
      <c r="U1314" t="s">
        <v>475</v>
      </c>
      <c r="X1314">
        <v>1</v>
      </c>
      <c r="Y1314">
        <v>0</v>
      </c>
      <c r="Z1314">
        <v>0</v>
      </c>
      <c r="AA1314">
        <v>0</v>
      </c>
      <c r="AB1314">
        <v>300000</v>
      </c>
      <c r="AC1314" t="s">
        <v>47</v>
      </c>
      <c r="AD1314">
        <f>+VLOOKUP(T1314,items!$A$2:$D$1255,4,0)</f>
        <v>0</v>
      </c>
      <c r="AE1314">
        <f>+VLOOKUP(T1314,Tabla1[],5,0)</f>
        <v>0</v>
      </c>
      <c r="AF1314">
        <f t="shared" si="20"/>
        <v>7</v>
      </c>
    </row>
    <row r="1315" spans="1:32" x14ac:dyDescent="0.25">
      <c r="A1315">
        <v>94706</v>
      </c>
      <c r="B1315" t="s">
        <v>3250</v>
      </c>
      <c r="C1315" t="s">
        <v>75</v>
      </c>
      <c r="D1315">
        <v>0</v>
      </c>
      <c r="F1315" t="s">
        <v>587</v>
      </c>
      <c r="G1315" t="s">
        <v>1722</v>
      </c>
      <c r="H1315" t="s">
        <v>3251</v>
      </c>
      <c r="I1315" t="s">
        <v>37</v>
      </c>
      <c r="J1315" t="s">
        <v>3252</v>
      </c>
      <c r="K1315" t="s">
        <v>3253</v>
      </c>
      <c r="L1315" t="s">
        <v>37</v>
      </c>
      <c r="M1315" t="s">
        <v>657</v>
      </c>
      <c r="N1315" t="s">
        <v>657</v>
      </c>
      <c r="O1315" t="s">
        <v>365</v>
      </c>
      <c r="P1315" t="s">
        <v>366</v>
      </c>
      <c r="Q1315" t="s">
        <v>366</v>
      </c>
      <c r="R1315" t="s">
        <v>43</v>
      </c>
      <c r="S1315" t="s">
        <v>88</v>
      </c>
      <c r="T1315" t="s">
        <v>1096</v>
      </c>
      <c r="U1315" t="s">
        <v>1097</v>
      </c>
      <c r="X1315">
        <v>1</v>
      </c>
      <c r="Y1315">
        <v>0</v>
      </c>
      <c r="Z1315">
        <v>0</v>
      </c>
      <c r="AA1315">
        <v>0</v>
      </c>
      <c r="AB1315">
        <v>350000</v>
      </c>
      <c r="AC1315" t="s">
        <v>47</v>
      </c>
      <c r="AD1315" t="e">
        <f>+VLOOKUP(T1315,items!$A$2:$D$1255,4,0)</f>
        <v>#N/A</v>
      </c>
      <c r="AE1315" t="e">
        <f>+VLOOKUP(T1315,Tabla1[],5,0)</f>
        <v>#N/A</v>
      </c>
      <c r="AF1315">
        <f t="shared" si="20"/>
        <v>7</v>
      </c>
    </row>
    <row r="1316" spans="1:32" x14ac:dyDescent="0.25">
      <c r="A1316">
        <v>94707</v>
      </c>
      <c r="B1316" t="s">
        <v>1003</v>
      </c>
      <c r="C1316" t="s">
        <v>33</v>
      </c>
      <c r="D1316">
        <v>0</v>
      </c>
      <c r="F1316" t="s">
        <v>587</v>
      </c>
      <c r="G1316" t="s">
        <v>587</v>
      </c>
      <c r="H1316" t="s">
        <v>3254</v>
      </c>
      <c r="I1316" t="s">
        <v>37</v>
      </c>
      <c r="J1316" t="s">
        <v>3255</v>
      </c>
      <c r="K1316" t="s">
        <v>3256</v>
      </c>
      <c r="L1316" t="s">
        <v>3257</v>
      </c>
      <c r="M1316" t="s">
        <v>1514</v>
      </c>
      <c r="N1316" t="s">
        <v>1514</v>
      </c>
      <c r="O1316" t="s">
        <v>1008</v>
      </c>
      <c r="P1316" t="s">
        <v>1204</v>
      </c>
      <c r="Q1316" t="s">
        <v>366</v>
      </c>
      <c r="R1316" t="s">
        <v>63</v>
      </c>
      <c r="S1316" t="s">
        <v>64</v>
      </c>
      <c r="T1316" t="s">
        <v>2067</v>
      </c>
      <c r="U1316" t="s">
        <v>2068</v>
      </c>
      <c r="V1316" t="s">
        <v>2013</v>
      </c>
      <c r="W1316" t="s">
        <v>117</v>
      </c>
      <c r="X1316">
        <v>3</v>
      </c>
      <c r="Y1316">
        <v>0</v>
      </c>
      <c r="Z1316">
        <v>0</v>
      </c>
      <c r="AA1316">
        <v>0</v>
      </c>
      <c r="AB1316">
        <v>0</v>
      </c>
      <c r="AC1316" t="s">
        <v>47</v>
      </c>
      <c r="AD1316" t="str">
        <f>+VLOOKUP(T1316,items!$A$2:$D$1255,4,0)</f>
        <v>MUEBLES</v>
      </c>
      <c r="AE1316">
        <f>+VLOOKUP(T1316,Tabla1[],5,0)</f>
        <v>0</v>
      </c>
      <c r="AF1316">
        <f t="shared" si="20"/>
        <v>7</v>
      </c>
    </row>
    <row r="1317" spans="1:32" x14ac:dyDescent="0.25">
      <c r="A1317">
        <v>94717</v>
      </c>
      <c r="B1317" t="s">
        <v>2290</v>
      </c>
      <c r="C1317" t="s">
        <v>33</v>
      </c>
      <c r="D1317">
        <v>0</v>
      </c>
      <c r="F1317" t="s">
        <v>587</v>
      </c>
      <c r="G1317" t="s">
        <v>909</v>
      </c>
      <c r="H1317" t="s">
        <v>3258</v>
      </c>
      <c r="I1317" t="s">
        <v>37</v>
      </c>
      <c r="J1317" t="s">
        <v>3259</v>
      </c>
      <c r="K1317" t="s">
        <v>3260</v>
      </c>
      <c r="L1317" t="s">
        <v>37</v>
      </c>
      <c r="M1317" t="s">
        <v>1204</v>
      </c>
      <c r="N1317" t="s">
        <v>1204</v>
      </c>
      <c r="O1317" t="s">
        <v>366</v>
      </c>
      <c r="P1317" t="s">
        <v>915</v>
      </c>
      <c r="Q1317" t="s">
        <v>409</v>
      </c>
      <c r="R1317" t="s">
        <v>43</v>
      </c>
      <c r="S1317" t="s">
        <v>108</v>
      </c>
      <c r="T1317" t="s">
        <v>414</v>
      </c>
      <c r="U1317" t="s">
        <v>415</v>
      </c>
      <c r="X1317">
        <v>3</v>
      </c>
      <c r="Y1317">
        <v>0</v>
      </c>
      <c r="Z1317">
        <v>0</v>
      </c>
      <c r="AA1317">
        <v>0</v>
      </c>
      <c r="AB1317">
        <v>210000</v>
      </c>
      <c r="AC1317" t="s">
        <v>47</v>
      </c>
      <c r="AD1317">
        <f>+VLOOKUP(T1317,items!$A$2:$D$1255,4,0)</f>
        <v>0</v>
      </c>
      <c r="AE1317">
        <f>+VLOOKUP(T1317,Tabla1[],5,0)</f>
        <v>0</v>
      </c>
      <c r="AF1317">
        <f t="shared" si="20"/>
        <v>7</v>
      </c>
    </row>
    <row r="1318" spans="1:32" x14ac:dyDescent="0.25">
      <c r="A1318">
        <v>94718</v>
      </c>
      <c r="B1318" t="s">
        <v>3261</v>
      </c>
      <c r="C1318" t="s">
        <v>75</v>
      </c>
      <c r="D1318">
        <v>0</v>
      </c>
      <c r="F1318" t="s">
        <v>587</v>
      </c>
      <c r="G1318" t="s">
        <v>324</v>
      </c>
      <c r="H1318" t="s">
        <v>3262</v>
      </c>
      <c r="I1318" t="s">
        <v>37</v>
      </c>
      <c r="J1318" t="s">
        <v>3263</v>
      </c>
      <c r="K1318" t="s">
        <v>3264</v>
      </c>
      <c r="L1318" t="s">
        <v>3265</v>
      </c>
      <c r="M1318" t="s">
        <v>228</v>
      </c>
      <c r="N1318" t="s">
        <v>228</v>
      </c>
      <c r="O1318" t="s">
        <v>1646</v>
      </c>
      <c r="P1318" t="s">
        <v>255</v>
      </c>
      <c r="Q1318" t="s">
        <v>1019</v>
      </c>
      <c r="R1318" t="s">
        <v>63</v>
      </c>
      <c r="S1318" t="s">
        <v>108</v>
      </c>
      <c r="T1318" t="s">
        <v>775</v>
      </c>
      <c r="U1318" t="s">
        <v>776</v>
      </c>
      <c r="X1318">
        <v>100</v>
      </c>
      <c r="Y1318">
        <v>0</v>
      </c>
      <c r="Z1318">
        <v>0</v>
      </c>
      <c r="AA1318">
        <v>0</v>
      </c>
      <c r="AB1318">
        <v>26100</v>
      </c>
      <c r="AC1318" t="s">
        <v>47</v>
      </c>
      <c r="AD1318">
        <f>+VLOOKUP(T1318,items!$A$2:$D$1255,4,0)</f>
        <v>0</v>
      </c>
      <c r="AE1318">
        <f>+VLOOKUP(T1318,Tabla1[],5,0)</f>
        <v>0</v>
      </c>
      <c r="AF1318">
        <f t="shared" si="20"/>
        <v>8</v>
      </c>
    </row>
    <row r="1319" spans="1:32" x14ac:dyDescent="0.25">
      <c r="A1319">
        <v>94718</v>
      </c>
      <c r="B1319" t="s">
        <v>3261</v>
      </c>
      <c r="C1319" t="s">
        <v>75</v>
      </c>
      <c r="D1319">
        <v>0</v>
      </c>
      <c r="F1319" t="s">
        <v>587</v>
      </c>
      <c r="G1319" t="s">
        <v>324</v>
      </c>
      <c r="H1319" t="s">
        <v>3262</v>
      </c>
      <c r="I1319" t="s">
        <v>37</v>
      </c>
      <c r="J1319" t="s">
        <v>3263</v>
      </c>
      <c r="K1319" t="s">
        <v>3264</v>
      </c>
      <c r="L1319" t="s">
        <v>3265</v>
      </c>
      <c r="M1319" t="s">
        <v>228</v>
      </c>
      <c r="N1319" t="s">
        <v>228</v>
      </c>
      <c r="O1319" t="s">
        <v>1646</v>
      </c>
      <c r="P1319" t="s">
        <v>255</v>
      </c>
      <c r="Q1319" t="s">
        <v>1019</v>
      </c>
      <c r="R1319" t="s">
        <v>63</v>
      </c>
      <c r="S1319" t="s">
        <v>108</v>
      </c>
      <c r="T1319" t="s">
        <v>429</v>
      </c>
      <c r="U1319" t="s">
        <v>430</v>
      </c>
      <c r="X1319">
        <v>2</v>
      </c>
      <c r="Y1319">
        <v>0</v>
      </c>
      <c r="Z1319">
        <v>0</v>
      </c>
      <c r="AA1319">
        <v>0</v>
      </c>
      <c r="AB1319">
        <v>319902</v>
      </c>
      <c r="AC1319" t="s">
        <v>47</v>
      </c>
      <c r="AD1319">
        <f>+VLOOKUP(T1319,items!$A$2:$D$1255,4,0)</f>
        <v>0</v>
      </c>
      <c r="AE1319">
        <f>+VLOOKUP(T1319,Tabla1[],5,0)</f>
        <v>0</v>
      </c>
      <c r="AF1319">
        <f t="shared" si="20"/>
        <v>8</v>
      </c>
    </row>
    <row r="1320" spans="1:32" x14ac:dyDescent="0.25">
      <c r="A1320">
        <v>94718</v>
      </c>
      <c r="B1320" t="s">
        <v>3261</v>
      </c>
      <c r="C1320" t="s">
        <v>75</v>
      </c>
      <c r="D1320">
        <v>0</v>
      </c>
      <c r="F1320" t="s">
        <v>587</v>
      </c>
      <c r="G1320" t="s">
        <v>324</v>
      </c>
      <c r="H1320" t="s">
        <v>3262</v>
      </c>
      <c r="I1320" t="s">
        <v>37</v>
      </c>
      <c r="J1320" t="s">
        <v>3263</v>
      </c>
      <c r="K1320" t="s">
        <v>3264</v>
      </c>
      <c r="L1320" t="s">
        <v>3265</v>
      </c>
      <c r="M1320" t="s">
        <v>228</v>
      </c>
      <c r="N1320" t="s">
        <v>228</v>
      </c>
      <c r="O1320" t="s">
        <v>1646</v>
      </c>
      <c r="P1320" t="s">
        <v>255</v>
      </c>
      <c r="Q1320" t="s">
        <v>1019</v>
      </c>
      <c r="R1320" t="s">
        <v>63</v>
      </c>
      <c r="S1320" t="s">
        <v>108</v>
      </c>
      <c r="T1320" t="s">
        <v>3266</v>
      </c>
      <c r="U1320" t="s">
        <v>3267</v>
      </c>
      <c r="X1320">
        <v>2</v>
      </c>
      <c r="Y1320">
        <v>0</v>
      </c>
      <c r="Z1320">
        <v>0</v>
      </c>
      <c r="AA1320">
        <v>0</v>
      </c>
      <c r="AB1320">
        <v>83738</v>
      </c>
      <c r="AC1320" t="s">
        <v>47</v>
      </c>
      <c r="AD1320">
        <f>+VLOOKUP(T1320,items!$A$2:$D$1255,4,0)</f>
        <v>0</v>
      </c>
      <c r="AE1320">
        <f>+VLOOKUP(T1320,Tabla1[],5,0)</f>
        <v>0</v>
      </c>
      <c r="AF1320">
        <f t="shared" si="20"/>
        <v>8</v>
      </c>
    </row>
    <row r="1321" spans="1:32" x14ac:dyDescent="0.25">
      <c r="A1321">
        <v>94718</v>
      </c>
      <c r="B1321" t="s">
        <v>3261</v>
      </c>
      <c r="C1321" t="s">
        <v>75</v>
      </c>
      <c r="D1321">
        <v>0</v>
      </c>
      <c r="F1321" t="s">
        <v>587</v>
      </c>
      <c r="G1321" t="s">
        <v>324</v>
      </c>
      <c r="H1321" t="s">
        <v>3262</v>
      </c>
      <c r="I1321" t="s">
        <v>37</v>
      </c>
      <c r="J1321" t="s">
        <v>3263</v>
      </c>
      <c r="K1321" t="s">
        <v>3264</v>
      </c>
      <c r="L1321" t="s">
        <v>3265</v>
      </c>
      <c r="M1321" t="s">
        <v>228</v>
      </c>
      <c r="N1321" t="s">
        <v>228</v>
      </c>
      <c r="O1321" t="s">
        <v>1646</v>
      </c>
      <c r="P1321" t="s">
        <v>255</v>
      </c>
      <c r="Q1321" t="s">
        <v>1019</v>
      </c>
      <c r="R1321" t="s">
        <v>63</v>
      </c>
      <c r="S1321" t="s">
        <v>108</v>
      </c>
      <c r="T1321" t="s">
        <v>1020</v>
      </c>
      <c r="U1321" t="s">
        <v>1021</v>
      </c>
      <c r="V1321" t="s">
        <v>67</v>
      </c>
      <c r="X1321">
        <v>2</v>
      </c>
      <c r="Y1321">
        <v>0</v>
      </c>
      <c r="Z1321">
        <v>0</v>
      </c>
      <c r="AA1321">
        <v>0</v>
      </c>
      <c r="AB1321">
        <v>870000</v>
      </c>
      <c r="AC1321" t="s">
        <v>47</v>
      </c>
      <c r="AD1321">
        <f>+VLOOKUP(T1321,items!$A$2:$D$1255,4,0)</f>
        <v>0</v>
      </c>
      <c r="AE1321">
        <f>+VLOOKUP(T1321,Tabla1[],5,0)</f>
        <v>0</v>
      </c>
      <c r="AF1321">
        <f t="shared" si="20"/>
        <v>8</v>
      </c>
    </row>
    <row r="1322" spans="1:32" x14ac:dyDescent="0.25">
      <c r="A1322">
        <v>94718</v>
      </c>
      <c r="B1322" t="s">
        <v>3261</v>
      </c>
      <c r="C1322" t="s">
        <v>75</v>
      </c>
      <c r="D1322">
        <v>0</v>
      </c>
      <c r="F1322" t="s">
        <v>587</v>
      </c>
      <c r="G1322" t="s">
        <v>324</v>
      </c>
      <c r="H1322" t="s">
        <v>3262</v>
      </c>
      <c r="I1322" t="s">
        <v>37</v>
      </c>
      <c r="J1322" t="s">
        <v>3263</v>
      </c>
      <c r="K1322" t="s">
        <v>3264</v>
      </c>
      <c r="L1322" t="s">
        <v>3265</v>
      </c>
      <c r="M1322" t="s">
        <v>228</v>
      </c>
      <c r="N1322" t="s">
        <v>228</v>
      </c>
      <c r="O1322" t="s">
        <v>1646</v>
      </c>
      <c r="P1322" t="s">
        <v>255</v>
      </c>
      <c r="Q1322" t="s">
        <v>1019</v>
      </c>
      <c r="R1322" t="s">
        <v>63</v>
      </c>
      <c r="S1322" t="s">
        <v>108</v>
      </c>
      <c r="T1322" t="s">
        <v>1145</v>
      </c>
      <c r="U1322" t="s">
        <v>1146</v>
      </c>
      <c r="V1322" t="s">
        <v>67</v>
      </c>
      <c r="X1322">
        <v>1</v>
      </c>
      <c r="Y1322">
        <v>0</v>
      </c>
      <c r="Z1322">
        <v>0</v>
      </c>
      <c r="AA1322">
        <v>0</v>
      </c>
      <c r="AB1322">
        <v>1174500</v>
      </c>
      <c r="AC1322" t="s">
        <v>47</v>
      </c>
      <c r="AD1322" t="e">
        <f>+VLOOKUP(T1322,items!$A$2:$D$1255,4,0)</f>
        <v>#N/A</v>
      </c>
      <c r="AE1322" t="e">
        <f>+VLOOKUP(T1322,Tabla1[],5,0)</f>
        <v>#N/A</v>
      </c>
      <c r="AF1322">
        <f t="shared" si="20"/>
        <v>8</v>
      </c>
    </row>
    <row r="1323" spans="1:32" x14ac:dyDescent="0.25">
      <c r="A1323">
        <v>94718</v>
      </c>
      <c r="B1323" t="s">
        <v>3261</v>
      </c>
      <c r="C1323" t="s">
        <v>75</v>
      </c>
      <c r="D1323">
        <v>0</v>
      </c>
      <c r="F1323" t="s">
        <v>587</v>
      </c>
      <c r="G1323" t="s">
        <v>324</v>
      </c>
      <c r="H1323" t="s">
        <v>3262</v>
      </c>
      <c r="I1323" t="s">
        <v>37</v>
      </c>
      <c r="J1323" t="s">
        <v>3263</v>
      </c>
      <c r="K1323" t="s">
        <v>3264</v>
      </c>
      <c r="L1323" t="s">
        <v>3265</v>
      </c>
      <c r="M1323" t="s">
        <v>228</v>
      </c>
      <c r="N1323" t="s">
        <v>228</v>
      </c>
      <c r="O1323" t="s">
        <v>1646</v>
      </c>
      <c r="P1323" t="s">
        <v>255</v>
      </c>
      <c r="Q1323" t="s">
        <v>1019</v>
      </c>
      <c r="R1323" t="s">
        <v>63</v>
      </c>
      <c r="S1323" t="s">
        <v>108</v>
      </c>
      <c r="T1323" t="s">
        <v>94</v>
      </c>
      <c r="U1323" t="s">
        <v>95</v>
      </c>
      <c r="X1323">
        <v>2</v>
      </c>
      <c r="Y1323">
        <v>0</v>
      </c>
      <c r="Z1323">
        <v>0</v>
      </c>
      <c r="AA1323">
        <v>0</v>
      </c>
      <c r="AB1323">
        <v>1044000</v>
      </c>
      <c r="AC1323" t="s">
        <v>47</v>
      </c>
      <c r="AD1323" t="e">
        <f>+VLOOKUP(T1323,items!$A$2:$D$1255,4,0)</f>
        <v>#N/A</v>
      </c>
      <c r="AE1323" t="e">
        <f>+VLOOKUP(T1323,Tabla1[],5,0)</f>
        <v>#N/A</v>
      </c>
      <c r="AF1323">
        <f t="shared" si="20"/>
        <v>8</v>
      </c>
    </row>
    <row r="1324" spans="1:32" x14ac:dyDescent="0.25">
      <c r="A1324">
        <v>94718</v>
      </c>
      <c r="B1324" t="s">
        <v>3261</v>
      </c>
      <c r="C1324" t="s">
        <v>75</v>
      </c>
      <c r="D1324">
        <v>0</v>
      </c>
      <c r="F1324" t="s">
        <v>587</v>
      </c>
      <c r="G1324" t="s">
        <v>324</v>
      </c>
      <c r="H1324" t="s">
        <v>3262</v>
      </c>
      <c r="I1324" t="s">
        <v>37</v>
      </c>
      <c r="J1324" t="s">
        <v>3263</v>
      </c>
      <c r="K1324" t="s">
        <v>3264</v>
      </c>
      <c r="L1324" t="s">
        <v>3265</v>
      </c>
      <c r="M1324" t="s">
        <v>228</v>
      </c>
      <c r="N1324" t="s">
        <v>228</v>
      </c>
      <c r="O1324" t="s">
        <v>1646</v>
      </c>
      <c r="P1324" t="s">
        <v>255</v>
      </c>
      <c r="Q1324" t="s">
        <v>1019</v>
      </c>
      <c r="R1324" t="s">
        <v>63</v>
      </c>
      <c r="S1324" t="s">
        <v>108</v>
      </c>
      <c r="T1324" t="s">
        <v>3268</v>
      </c>
      <c r="U1324" t="s">
        <v>3269</v>
      </c>
      <c r="X1324">
        <v>2</v>
      </c>
      <c r="Y1324">
        <v>0</v>
      </c>
      <c r="Z1324">
        <v>0</v>
      </c>
      <c r="AA1324">
        <v>0</v>
      </c>
      <c r="AB1324">
        <v>1274550</v>
      </c>
      <c r="AC1324" t="s">
        <v>47</v>
      </c>
      <c r="AD1324">
        <f>+VLOOKUP(T1324,items!$A$2:$D$1255,4,0)</f>
        <v>0</v>
      </c>
      <c r="AE1324">
        <f>+VLOOKUP(T1324,Tabla1[],5,0)</f>
        <v>0</v>
      </c>
      <c r="AF1324">
        <f t="shared" si="20"/>
        <v>8</v>
      </c>
    </row>
    <row r="1325" spans="1:32" x14ac:dyDescent="0.25">
      <c r="A1325">
        <v>94721</v>
      </c>
      <c r="B1325" t="s">
        <v>3270</v>
      </c>
      <c r="C1325" t="s">
        <v>75</v>
      </c>
      <c r="D1325">
        <v>0</v>
      </c>
      <c r="F1325" t="s">
        <v>227</v>
      </c>
      <c r="G1325" t="s">
        <v>1514</v>
      </c>
      <c r="H1325" t="s">
        <v>3271</v>
      </c>
      <c r="I1325" t="s">
        <v>3272</v>
      </c>
      <c r="J1325" t="s">
        <v>3273</v>
      </c>
      <c r="K1325" t="s">
        <v>3274</v>
      </c>
      <c r="L1325" t="s">
        <v>3272</v>
      </c>
      <c r="M1325" t="s">
        <v>893</v>
      </c>
      <c r="N1325" t="s">
        <v>893</v>
      </c>
      <c r="O1325" t="s">
        <v>1261</v>
      </c>
      <c r="P1325" t="s">
        <v>463</v>
      </c>
      <c r="Q1325" t="s">
        <v>697</v>
      </c>
      <c r="R1325" t="s">
        <v>3275</v>
      </c>
      <c r="S1325" t="s">
        <v>108</v>
      </c>
      <c r="T1325" t="s">
        <v>1119</v>
      </c>
      <c r="U1325" t="s">
        <v>3276</v>
      </c>
      <c r="X1325">
        <v>1</v>
      </c>
      <c r="Y1325">
        <v>0</v>
      </c>
      <c r="Z1325">
        <v>0</v>
      </c>
      <c r="AA1325">
        <v>0</v>
      </c>
      <c r="AB1325">
        <v>183901</v>
      </c>
      <c r="AC1325" t="s">
        <v>47</v>
      </c>
      <c r="AD1325">
        <f>+VLOOKUP(T1325,items!$A$2:$D$1255,4,0)</f>
        <v>0</v>
      </c>
      <c r="AE1325">
        <f>+VLOOKUP(T1325,Tabla1[],5,0)</f>
        <v>0</v>
      </c>
      <c r="AF1325">
        <f t="shared" si="20"/>
        <v>7</v>
      </c>
    </row>
    <row r="1326" spans="1:32" x14ac:dyDescent="0.25">
      <c r="A1326">
        <v>94723</v>
      </c>
      <c r="B1326" t="s">
        <v>1377</v>
      </c>
      <c r="C1326" t="s">
        <v>75</v>
      </c>
      <c r="D1326">
        <v>0</v>
      </c>
      <c r="F1326" t="s">
        <v>227</v>
      </c>
      <c r="G1326" t="s">
        <v>227</v>
      </c>
      <c r="H1326" t="s">
        <v>3277</v>
      </c>
      <c r="I1326" t="s">
        <v>37</v>
      </c>
      <c r="J1326" t="s">
        <v>3278</v>
      </c>
      <c r="K1326" t="s">
        <v>3279</v>
      </c>
      <c r="L1326" t="s">
        <v>37</v>
      </c>
      <c r="M1326" t="s">
        <v>1514</v>
      </c>
      <c r="N1326" t="s">
        <v>1514</v>
      </c>
      <c r="O1326" t="s">
        <v>893</v>
      </c>
      <c r="P1326" t="s">
        <v>463</v>
      </c>
      <c r="Q1326" t="s">
        <v>463</v>
      </c>
      <c r="R1326" t="s">
        <v>43</v>
      </c>
      <c r="S1326" t="s">
        <v>164</v>
      </c>
      <c r="T1326" t="s">
        <v>3280</v>
      </c>
      <c r="U1326" t="s">
        <v>3281</v>
      </c>
      <c r="X1326">
        <v>22.5</v>
      </c>
      <c r="Y1326">
        <v>0</v>
      </c>
      <c r="Z1326">
        <v>0</v>
      </c>
      <c r="AA1326">
        <v>0</v>
      </c>
      <c r="AB1326">
        <v>1183500</v>
      </c>
      <c r="AC1326" t="s">
        <v>47</v>
      </c>
      <c r="AD1326">
        <f>+VLOOKUP(T1326,items!$A$2:$D$1255,4,0)</f>
        <v>0</v>
      </c>
      <c r="AE1326">
        <f>+VLOOKUP(T1326,Tabla1[],5,0)</f>
        <v>0</v>
      </c>
      <c r="AF1326">
        <f t="shared" si="20"/>
        <v>7</v>
      </c>
    </row>
    <row r="1327" spans="1:32" x14ac:dyDescent="0.25">
      <c r="A1327">
        <v>94725</v>
      </c>
      <c r="B1327" t="s">
        <v>938</v>
      </c>
      <c r="C1327" t="s">
        <v>1065</v>
      </c>
      <c r="D1327">
        <v>0</v>
      </c>
      <c r="F1327" t="s">
        <v>227</v>
      </c>
      <c r="G1327" t="s">
        <v>227</v>
      </c>
      <c r="H1327" t="s">
        <v>3282</v>
      </c>
      <c r="I1327" t="s">
        <v>37</v>
      </c>
      <c r="J1327" t="s">
        <v>37</v>
      </c>
      <c r="K1327" t="s">
        <v>3283</v>
      </c>
      <c r="L1327" t="s">
        <v>37</v>
      </c>
      <c r="M1327" t="s">
        <v>1514</v>
      </c>
      <c r="N1327" t="s">
        <v>1514</v>
      </c>
      <c r="O1327" t="s">
        <v>324</v>
      </c>
      <c r="P1327" t="s">
        <v>228</v>
      </c>
      <c r="Q1327" t="s">
        <v>228</v>
      </c>
      <c r="R1327" t="s">
        <v>411</v>
      </c>
      <c r="S1327" t="s">
        <v>256</v>
      </c>
      <c r="T1327" t="s">
        <v>1232</v>
      </c>
      <c r="U1327" t="s">
        <v>1233</v>
      </c>
      <c r="X1327">
        <v>1</v>
      </c>
      <c r="Y1327">
        <v>0</v>
      </c>
      <c r="Z1327">
        <v>0</v>
      </c>
      <c r="AA1327">
        <v>0</v>
      </c>
      <c r="AB1327">
        <v>152820</v>
      </c>
      <c r="AC1327" t="s">
        <v>47</v>
      </c>
      <c r="AD1327">
        <f>+VLOOKUP(T1327,items!$A$2:$D$1255,4,0)</f>
        <v>0</v>
      </c>
      <c r="AE1327">
        <f>+VLOOKUP(T1327,Tabla1[],5,0)</f>
        <v>0</v>
      </c>
      <c r="AF1327">
        <f t="shared" si="20"/>
        <v>6</v>
      </c>
    </row>
    <row r="1328" spans="1:32" x14ac:dyDescent="0.25">
      <c r="A1328">
        <v>94726</v>
      </c>
      <c r="B1328" t="s">
        <v>1234</v>
      </c>
      <c r="C1328" t="s">
        <v>33</v>
      </c>
      <c r="D1328">
        <v>0</v>
      </c>
      <c r="F1328" t="s">
        <v>227</v>
      </c>
      <c r="G1328" t="s">
        <v>227</v>
      </c>
      <c r="H1328" t="s">
        <v>3284</v>
      </c>
      <c r="I1328" t="s">
        <v>37</v>
      </c>
      <c r="J1328" t="s">
        <v>3285</v>
      </c>
      <c r="K1328" t="s">
        <v>3286</v>
      </c>
      <c r="L1328" t="s">
        <v>37</v>
      </c>
      <c r="M1328" t="s">
        <v>1514</v>
      </c>
      <c r="N1328" t="s">
        <v>1514</v>
      </c>
      <c r="O1328" t="s">
        <v>658</v>
      </c>
      <c r="P1328" t="s">
        <v>1261</v>
      </c>
      <c r="Q1328" t="s">
        <v>1261</v>
      </c>
      <c r="R1328" t="s">
        <v>43</v>
      </c>
      <c r="S1328" t="s">
        <v>164</v>
      </c>
      <c r="T1328" t="s">
        <v>3287</v>
      </c>
      <c r="U1328" t="s">
        <v>3288</v>
      </c>
      <c r="X1328">
        <v>20</v>
      </c>
      <c r="Y1328">
        <v>0</v>
      </c>
      <c r="Z1328">
        <v>0</v>
      </c>
      <c r="AA1328">
        <v>0</v>
      </c>
      <c r="AB1328">
        <v>1052000</v>
      </c>
      <c r="AC1328" t="s">
        <v>47</v>
      </c>
      <c r="AD1328">
        <f>+VLOOKUP(T1328,items!$A$2:$D$1255,4,0)</f>
        <v>0</v>
      </c>
      <c r="AE1328">
        <f>+VLOOKUP(T1328,Tabla1[],5,0)</f>
        <v>0</v>
      </c>
      <c r="AF1328">
        <f t="shared" si="20"/>
        <v>7</v>
      </c>
    </row>
    <row r="1329" spans="1:32" x14ac:dyDescent="0.25">
      <c r="A1329">
        <v>94729</v>
      </c>
      <c r="B1329" t="s">
        <v>3289</v>
      </c>
      <c r="C1329" t="s">
        <v>75</v>
      </c>
      <c r="D1329">
        <v>0</v>
      </c>
      <c r="F1329" t="s">
        <v>227</v>
      </c>
      <c r="G1329" t="s">
        <v>324</v>
      </c>
      <c r="H1329" t="s">
        <v>3290</v>
      </c>
      <c r="I1329" t="s">
        <v>3291</v>
      </c>
      <c r="J1329" t="s">
        <v>3292</v>
      </c>
      <c r="K1329" t="s">
        <v>3293</v>
      </c>
      <c r="L1329" t="s">
        <v>37</v>
      </c>
      <c r="M1329" t="s">
        <v>363</v>
      </c>
      <c r="N1329" t="s">
        <v>657</v>
      </c>
      <c r="O1329" t="s">
        <v>658</v>
      </c>
      <c r="P1329" t="s">
        <v>1261</v>
      </c>
      <c r="Q1329" t="s">
        <v>1261</v>
      </c>
      <c r="R1329" t="s">
        <v>43</v>
      </c>
      <c r="S1329" t="s">
        <v>164</v>
      </c>
      <c r="T1329" t="s">
        <v>857</v>
      </c>
      <c r="U1329" t="s">
        <v>858</v>
      </c>
      <c r="V1329" t="s">
        <v>884</v>
      </c>
      <c r="W1329" t="s">
        <v>1095</v>
      </c>
      <c r="X1329">
        <v>1</v>
      </c>
      <c r="Y1329">
        <v>5000</v>
      </c>
      <c r="Z1329">
        <v>0</v>
      </c>
      <c r="AA1329">
        <v>3000</v>
      </c>
      <c r="AB1329">
        <v>3398220</v>
      </c>
      <c r="AC1329" t="s">
        <v>47</v>
      </c>
      <c r="AD1329" t="str">
        <f>+VLOOKUP(T1329,items!$A$2:$D$1255,4,0)</f>
        <v>SOMBRALINA</v>
      </c>
      <c r="AE1329" t="str">
        <f>+VLOOKUP(T1329,Tabla1[],5,0)</f>
        <v>MANUAL</v>
      </c>
      <c r="AF1329">
        <f t="shared" si="20"/>
        <v>7</v>
      </c>
    </row>
    <row r="1330" spans="1:32" x14ac:dyDescent="0.25">
      <c r="A1330">
        <v>94730</v>
      </c>
      <c r="B1330" t="s">
        <v>3294</v>
      </c>
      <c r="C1330" t="s">
        <v>75</v>
      </c>
      <c r="D1330">
        <v>0</v>
      </c>
      <c r="F1330" t="s">
        <v>227</v>
      </c>
      <c r="G1330" t="s">
        <v>1008</v>
      </c>
      <c r="H1330" t="s">
        <v>3295</v>
      </c>
      <c r="I1330" t="s">
        <v>37</v>
      </c>
      <c r="J1330" t="s">
        <v>3296</v>
      </c>
      <c r="K1330" t="s">
        <v>3297</v>
      </c>
      <c r="L1330" t="s">
        <v>37</v>
      </c>
      <c r="M1330" t="s">
        <v>325</v>
      </c>
      <c r="N1330" t="s">
        <v>325</v>
      </c>
      <c r="O1330" t="s">
        <v>1204</v>
      </c>
      <c r="P1330" t="s">
        <v>915</v>
      </c>
      <c r="Q1330" t="s">
        <v>915</v>
      </c>
      <c r="R1330" t="s">
        <v>43</v>
      </c>
      <c r="S1330" t="s">
        <v>256</v>
      </c>
      <c r="T1330" t="s">
        <v>3298</v>
      </c>
      <c r="U1330" t="s">
        <v>3299</v>
      </c>
      <c r="X1330">
        <v>7</v>
      </c>
      <c r="Y1330">
        <v>0</v>
      </c>
      <c r="Z1330">
        <v>0</v>
      </c>
      <c r="AA1330">
        <v>0</v>
      </c>
      <c r="AB1330">
        <v>33250</v>
      </c>
      <c r="AC1330" t="s">
        <v>47</v>
      </c>
      <c r="AD1330">
        <f>+VLOOKUP(T1330,items!$A$2:$D$1255,4,0)</f>
        <v>0</v>
      </c>
      <c r="AE1330">
        <f>+VLOOKUP(T1330,Tabla1[],5,0)</f>
        <v>0</v>
      </c>
      <c r="AF1330">
        <f t="shared" si="20"/>
        <v>7</v>
      </c>
    </row>
    <row r="1331" spans="1:32" x14ac:dyDescent="0.25">
      <c r="A1331">
        <v>94735</v>
      </c>
      <c r="B1331" t="s">
        <v>1961</v>
      </c>
      <c r="C1331" t="s">
        <v>75</v>
      </c>
      <c r="D1331">
        <v>0</v>
      </c>
      <c r="F1331" t="s">
        <v>227</v>
      </c>
      <c r="G1331" t="s">
        <v>1514</v>
      </c>
      <c r="H1331" t="s">
        <v>3300</v>
      </c>
      <c r="I1331" t="s">
        <v>37</v>
      </c>
      <c r="J1331" t="s">
        <v>3301</v>
      </c>
      <c r="K1331" t="s">
        <v>3302</v>
      </c>
      <c r="L1331" t="s">
        <v>37</v>
      </c>
      <c r="M1331" t="s">
        <v>324</v>
      </c>
      <c r="N1331" t="s">
        <v>324</v>
      </c>
      <c r="O1331" t="s">
        <v>409</v>
      </c>
      <c r="P1331" t="s">
        <v>1646</v>
      </c>
      <c r="Q1331" t="s">
        <v>1646</v>
      </c>
      <c r="R1331" t="s">
        <v>43</v>
      </c>
      <c r="S1331" t="s">
        <v>164</v>
      </c>
      <c r="T1331" t="s">
        <v>1126</v>
      </c>
      <c r="U1331" t="s">
        <v>1127</v>
      </c>
      <c r="X1331">
        <v>3</v>
      </c>
      <c r="Y1331">
        <v>0</v>
      </c>
      <c r="Z1331">
        <v>0</v>
      </c>
      <c r="AA1331">
        <v>0</v>
      </c>
      <c r="AB1331">
        <v>151263</v>
      </c>
      <c r="AC1331" t="s">
        <v>47</v>
      </c>
      <c r="AD1331">
        <f>+VLOOKUP(T1331,items!$A$2:$D$1255,4,0)</f>
        <v>0</v>
      </c>
      <c r="AE1331">
        <f>+VLOOKUP(T1331,Tabla1[],5,0)</f>
        <v>0</v>
      </c>
      <c r="AF1331">
        <f t="shared" si="20"/>
        <v>8</v>
      </c>
    </row>
    <row r="1332" spans="1:32" x14ac:dyDescent="0.25">
      <c r="A1332">
        <v>94735</v>
      </c>
      <c r="B1332" t="s">
        <v>1961</v>
      </c>
      <c r="C1332" t="s">
        <v>75</v>
      </c>
      <c r="D1332">
        <v>0</v>
      </c>
      <c r="F1332" t="s">
        <v>227</v>
      </c>
      <c r="G1332" t="s">
        <v>1514</v>
      </c>
      <c r="H1332" t="s">
        <v>3300</v>
      </c>
      <c r="I1332" t="s">
        <v>37</v>
      </c>
      <c r="J1332" t="s">
        <v>3301</v>
      </c>
      <c r="K1332" t="s">
        <v>3302</v>
      </c>
      <c r="L1332" t="s">
        <v>37</v>
      </c>
      <c r="M1332" t="s">
        <v>324</v>
      </c>
      <c r="N1332" t="s">
        <v>324</v>
      </c>
      <c r="O1332" t="s">
        <v>409</v>
      </c>
      <c r="P1332" t="s">
        <v>1646</v>
      </c>
      <c r="Q1332" t="s">
        <v>1646</v>
      </c>
      <c r="R1332" t="s">
        <v>43</v>
      </c>
      <c r="S1332" t="s">
        <v>164</v>
      </c>
      <c r="T1332" t="s">
        <v>2142</v>
      </c>
      <c r="U1332" t="s">
        <v>2143</v>
      </c>
      <c r="X1332">
        <v>8</v>
      </c>
      <c r="Y1332">
        <v>0</v>
      </c>
      <c r="Z1332">
        <v>0</v>
      </c>
      <c r="AA1332">
        <v>0</v>
      </c>
      <c r="AB1332">
        <v>80000</v>
      </c>
      <c r="AC1332" t="s">
        <v>47</v>
      </c>
      <c r="AD1332">
        <f>+VLOOKUP(T1332,items!$A$2:$D$1255,4,0)</f>
        <v>0</v>
      </c>
      <c r="AE1332">
        <f>+VLOOKUP(T1332,Tabla1[],5,0)</f>
        <v>0</v>
      </c>
      <c r="AF1332">
        <f t="shared" si="20"/>
        <v>8</v>
      </c>
    </row>
    <row r="1333" spans="1:32" x14ac:dyDescent="0.25">
      <c r="A1333">
        <v>94735</v>
      </c>
      <c r="B1333" t="s">
        <v>1961</v>
      </c>
      <c r="C1333" t="s">
        <v>75</v>
      </c>
      <c r="D1333">
        <v>0</v>
      </c>
      <c r="F1333" t="s">
        <v>227</v>
      </c>
      <c r="G1333" t="s">
        <v>1514</v>
      </c>
      <c r="H1333" t="s">
        <v>3300</v>
      </c>
      <c r="I1333" t="s">
        <v>37</v>
      </c>
      <c r="J1333" t="s">
        <v>3301</v>
      </c>
      <c r="K1333" t="s">
        <v>3302</v>
      </c>
      <c r="L1333" t="s">
        <v>37</v>
      </c>
      <c r="M1333" t="s">
        <v>324</v>
      </c>
      <c r="N1333" t="s">
        <v>324</v>
      </c>
      <c r="O1333" t="s">
        <v>409</v>
      </c>
      <c r="P1333" t="s">
        <v>1646</v>
      </c>
      <c r="Q1333" t="s">
        <v>1646</v>
      </c>
      <c r="R1333" t="s">
        <v>43</v>
      </c>
      <c r="S1333" t="s">
        <v>164</v>
      </c>
      <c r="T1333" t="s">
        <v>1315</v>
      </c>
      <c r="U1333" t="s">
        <v>1147</v>
      </c>
      <c r="X1333">
        <v>45</v>
      </c>
      <c r="Y1333">
        <v>0</v>
      </c>
      <c r="Z1333">
        <v>0</v>
      </c>
      <c r="AA1333">
        <v>0</v>
      </c>
      <c r="AB1333">
        <v>2367000</v>
      </c>
      <c r="AC1333" t="s">
        <v>47</v>
      </c>
      <c r="AD1333">
        <f>+VLOOKUP(T1333,items!$A$2:$D$1255,4,0)</f>
        <v>0</v>
      </c>
      <c r="AE1333">
        <f>+VLOOKUP(T1333,Tabla1[],5,0)</f>
        <v>0</v>
      </c>
      <c r="AF1333">
        <f t="shared" si="20"/>
        <v>8</v>
      </c>
    </row>
    <row r="1334" spans="1:32" x14ac:dyDescent="0.25">
      <c r="A1334">
        <v>94738</v>
      </c>
      <c r="B1334" t="s">
        <v>1882</v>
      </c>
      <c r="C1334" t="s">
        <v>75</v>
      </c>
      <c r="D1334">
        <v>0</v>
      </c>
      <c r="F1334" t="s">
        <v>227</v>
      </c>
      <c r="G1334" t="s">
        <v>1514</v>
      </c>
      <c r="H1334" t="s">
        <v>3303</v>
      </c>
      <c r="I1334" t="s">
        <v>37</v>
      </c>
      <c r="J1334" t="s">
        <v>3304</v>
      </c>
      <c r="K1334" t="s">
        <v>3305</v>
      </c>
      <c r="L1334" t="s">
        <v>37</v>
      </c>
      <c r="M1334" t="s">
        <v>324</v>
      </c>
      <c r="N1334" t="s">
        <v>324</v>
      </c>
      <c r="O1334" t="s">
        <v>658</v>
      </c>
      <c r="P1334" t="s">
        <v>893</v>
      </c>
      <c r="Q1334" t="s">
        <v>893</v>
      </c>
      <c r="R1334" t="s">
        <v>43</v>
      </c>
      <c r="S1334" t="s">
        <v>164</v>
      </c>
      <c r="T1334" t="s">
        <v>2135</v>
      </c>
      <c r="U1334" t="s">
        <v>214</v>
      </c>
      <c r="X1334">
        <v>3.8</v>
      </c>
      <c r="Y1334">
        <v>0</v>
      </c>
      <c r="Z1334">
        <v>0</v>
      </c>
      <c r="AA1334">
        <v>0</v>
      </c>
      <c r="AB1334">
        <v>199880</v>
      </c>
      <c r="AC1334" t="s">
        <v>47</v>
      </c>
      <c r="AD1334">
        <f>+VLOOKUP(T1334,items!$A$2:$D$1255,4,0)</f>
        <v>0</v>
      </c>
      <c r="AE1334">
        <f>+VLOOKUP(T1334,Tabla1[],5,0)</f>
        <v>0</v>
      </c>
      <c r="AF1334">
        <f t="shared" si="20"/>
        <v>7</v>
      </c>
    </row>
    <row r="1335" spans="1:32" x14ac:dyDescent="0.25">
      <c r="A1335">
        <v>94738</v>
      </c>
      <c r="B1335" t="s">
        <v>1882</v>
      </c>
      <c r="C1335" t="s">
        <v>75</v>
      </c>
      <c r="D1335">
        <v>0</v>
      </c>
      <c r="F1335" t="s">
        <v>227</v>
      </c>
      <c r="G1335" t="s">
        <v>1514</v>
      </c>
      <c r="H1335" t="s">
        <v>3303</v>
      </c>
      <c r="I1335" t="s">
        <v>37</v>
      </c>
      <c r="J1335" t="s">
        <v>3304</v>
      </c>
      <c r="K1335" t="s">
        <v>3305</v>
      </c>
      <c r="L1335" t="s">
        <v>37</v>
      </c>
      <c r="M1335" t="s">
        <v>324</v>
      </c>
      <c r="N1335" t="s">
        <v>324</v>
      </c>
      <c r="O1335" t="s">
        <v>658</v>
      </c>
      <c r="P1335" t="s">
        <v>893</v>
      </c>
      <c r="Q1335" t="s">
        <v>893</v>
      </c>
      <c r="R1335" t="s">
        <v>43</v>
      </c>
      <c r="S1335" t="s">
        <v>164</v>
      </c>
      <c r="T1335" t="s">
        <v>2660</v>
      </c>
      <c r="U1335" t="s">
        <v>2661</v>
      </c>
      <c r="X1335">
        <v>2.6</v>
      </c>
      <c r="Y1335">
        <v>0</v>
      </c>
      <c r="Z1335">
        <v>0</v>
      </c>
      <c r="AA1335">
        <v>0</v>
      </c>
      <c r="AB1335">
        <v>136760</v>
      </c>
      <c r="AC1335" t="s">
        <v>47</v>
      </c>
      <c r="AD1335">
        <f>+VLOOKUP(T1335,items!$A$2:$D$1255,4,0)</f>
        <v>0</v>
      </c>
      <c r="AE1335">
        <f>+VLOOKUP(T1335,Tabla1[],5,0)</f>
        <v>0</v>
      </c>
      <c r="AF1335">
        <f t="shared" si="20"/>
        <v>7</v>
      </c>
    </row>
    <row r="1336" spans="1:32" x14ac:dyDescent="0.25">
      <c r="A1336">
        <v>94738</v>
      </c>
      <c r="B1336" t="s">
        <v>1882</v>
      </c>
      <c r="C1336" t="s">
        <v>75</v>
      </c>
      <c r="D1336">
        <v>0</v>
      </c>
      <c r="F1336" t="s">
        <v>227</v>
      </c>
      <c r="G1336" t="s">
        <v>1514</v>
      </c>
      <c r="H1336" t="s">
        <v>3303</v>
      </c>
      <c r="I1336" t="s">
        <v>37</v>
      </c>
      <c r="J1336" t="s">
        <v>3304</v>
      </c>
      <c r="K1336" t="s">
        <v>3305</v>
      </c>
      <c r="L1336" t="s">
        <v>37</v>
      </c>
      <c r="M1336" t="s">
        <v>324</v>
      </c>
      <c r="N1336" t="s">
        <v>324</v>
      </c>
      <c r="O1336" t="s">
        <v>658</v>
      </c>
      <c r="P1336" t="s">
        <v>893</v>
      </c>
      <c r="Q1336" t="s">
        <v>893</v>
      </c>
      <c r="R1336" t="s">
        <v>43</v>
      </c>
      <c r="S1336" t="s">
        <v>164</v>
      </c>
      <c r="T1336" t="s">
        <v>1315</v>
      </c>
      <c r="U1336" t="s">
        <v>1147</v>
      </c>
      <c r="X1336">
        <v>2.6</v>
      </c>
      <c r="Y1336">
        <v>0</v>
      </c>
      <c r="Z1336">
        <v>0</v>
      </c>
      <c r="AA1336">
        <v>0</v>
      </c>
      <c r="AB1336">
        <v>136760</v>
      </c>
      <c r="AC1336" t="s">
        <v>47</v>
      </c>
      <c r="AD1336">
        <f>+VLOOKUP(T1336,items!$A$2:$D$1255,4,0)</f>
        <v>0</v>
      </c>
      <c r="AE1336">
        <f>+VLOOKUP(T1336,Tabla1[],5,0)</f>
        <v>0</v>
      </c>
      <c r="AF1336">
        <f t="shared" si="20"/>
        <v>7</v>
      </c>
    </row>
    <row r="1337" spans="1:32" x14ac:dyDescent="0.25">
      <c r="A1337">
        <v>94744</v>
      </c>
      <c r="B1337" t="s">
        <v>3306</v>
      </c>
      <c r="C1337" t="s">
        <v>75</v>
      </c>
      <c r="D1337">
        <v>0</v>
      </c>
      <c r="F1337" t="s">
        <v>227</v>
      </c>
      <c r="G1337" t="s">
        <v>227</v>
      </c>
      <c r="H1337" t="s">
        <v>3307</v>
      </c>
      <c r="I1337" t="s">
        <v>37</v>
      </c>
      <c r="J1337" t="s">
        <v>3308</v>
      </c>
      <c r="K1337" t="s">
        <v>3309</v>
      </c>
      <c r="L1337" t="s">
        <v>3310</v>
      </c>
      <c r="M1337" t="s">
        <v>324</v>
      </c>
      <c r="N1337" t="s">
        <v>324</v>
      </c>
      <c r="O1337" t="s">
        <v>228</v>
      </c>
      <c r="P1337" t="s">
        <v>657</v>
      </c>
      <c r="Q1337" t="s">
        <v>836</v>
      </c>
      <c r="R1337" t="s">
        <v>63</v>
      </c>
      <c r="S1337" t="s">
        <v>128</v>
      </c>
      <c r="T1337" t="s">
        <v>3311</v>
      </c>
      <c r="U1337" t="s">
        <v>3312</v>
      </c>
      <c r="X1337">
        <v>1</v>
      </c>
      <c r="Y1337">
        <v>0</v>
      </c>
      <c r="Z1337">
        <v>0</v>
      </c>
      <c r="AA1337">
        <v>0</v>
      </c>
      <c r="AB1337">
        <v>0</v>
      </c>
      <c r="AC1337" t="s">
        <v>47</v>
      </c>
      <c r="AD1337">
        <f>+VLOOKUP(T1337,items!$A$2:$D$1255,4,0)</f>
        <v>0</v>
      </c>
      <c r="AE1337">
        <f>+VLOOKUP(T1337,Tabla1[],5,0)</f>
        <v>0</v>
      </c>
      <c r="AF1337">
        <f t="shared" si="20"/>
        <v>7</v>
      </c>
    </row>
    <row r="1338" spans="1:32" x14ac:dyDescent="0.25">
      <c r="A1338">
        <v>94748</v>
      </c>
      <c r="B1338" t="s">
        <v>3313</v>
      </c>
      <c r="C1338" t="s">
        <v>33</v>
      </c>
      <c r="D1338">
        <v>0</v>
      </c>
      <c r="F1338" t="s">
        <v>227</v>
      </c>
      <c r="G1338" t="s">
        <v>363</v>
      </c>
      <c r="H1338" t="s">
        <v>3314</v>
      </c>
      <c r="I1338" t="s">
        <v>37</v>
      </c>
      <c r="J1338" t="s">
        <v>37</v>
      </c>
      <c r="K1338" t="s">
        <v>3315</v>
      </c>
      <c r="L1338" t="s">
        <v>3316</v>
      </c>
      <c r="M1338" t="s">
        <v>228</v>
      </c>
      <c r="N1338" t="s">
        <v>228</v>
      </c>
      <c r="O1338" t="s">
        <v>2895</v>
      </c>
      <c r="P1338" t="s">
        <v>253</v>
      </c>
      <c r="Q1338" t="s">
        <v>898</v>
      </c>
      <c r="R1338" t="s">
        <v>63</v>
      </c>
      <c r="S1338" t="s">
        <v>44</v>
      </c>
      <c r="T1338" t="s">
        <v>536</v>
      </c>
      <c r="U1338" t="s">
        <v>537</v>
      </c>
      <c r="X1338">
        <v>4</v>
      </c>
      <c r="Y1338">
        <v>0</v>
      </c>
      <c r="Z1338">
        <v>0</v>
      </c>
      <c r="AA1338">
        <v>0</v>
      </c>
      <c r="AB1338">
        <v>2532356</v>
      </c>
      <c r="AC1338" t="s">
        <v>47</v>
      </c>
      <c r="AD1338" t="str">
        <f>+VLOOKUP(T1338,items!$A$2:$D$1255,4,0)</f>
        <v>MUEBLES</v>
      </c>
      <c r="AE1338">
        <f>+VLOOKUP(T1338,Tabla1[],5,0)</f>
        <v>0</v>
      </c>
      <c r="AF1338">
        <f t="shared" si="20"/>
        <v>9</v>
      </c>
    </row>
    <row r="1339" spans="1:32" x14ac:dyDescent="0.25">
      <c r="A1339">
        <v>94748</v>
      </c>
      <c r="B1339" t="s">
        <v>3313</v>
      </c>
      <c r="C1339" t="s">
        <v>33</v>
      </c>
      <c r="D1339">
        <v>0</v>
      </c>
      <c r="F1339" t="s">
        <v>227</v>
      </c>
      <c r="G1339" t="s">
        <v>363</v>
      </c>
      <c r="H1339" t="s">
        <v>3314</v>
      </c>
      <c r="I1339" t="s">
        <v>37</v>
      </c>
      <c r="J1339" t="s">
        <v>37</v>
      </c>
      <c r="K1339" t="s">
        <v>3315</v>
      </c>
      <c r="L1339" t="s">
        <v>3316</v>
      </c>
      <c r="M1339" t="s">
        <v>228</v>
      </c>
      <c r="N1339" t="s">
        <v>228</v>
      </c>
      <c r="O1339" t="s">
        <v>2895</v>
      </c>
      <c r="P1339" t="s">
        <v>253</v>
      </c>
      <c r="Q1339" t="s">
        <v>898</v>
      </c>
      <c r="R1339" t="s">
        <v>63</v>
      </c>
      <c r="S1339" t="s">
        <v>44</v>
      </c>
      <c r="T1339" t="s">
        <v>538</v>
      </c>
      <c r="U1339" t="s">
        <v>539</v>
      </c>
      <c r="X1339">
        <v>8</v>
      </c>
      <c r="Y1339">
        <v>0</v>
      </c>
      <c r="Z1339">
        <v>0</v>
      </c>
      <c r="AA1339">
        <v>0</v>
      </c>
      <c r="AB1339">
        <v>4720592</v>
      </c>
      <c r="AC1339" t="s">
        <v>47</v>
      </c>
      <c r="AD1339" t="str">
        <f>+VLOOKUP(T1339,items!$A$2:$D$1255,4,0)</f>
        <v>MUEBLES</v>
      </c>
      <c r="AE1339">
        <f>+VLOOKUP(T1339,Tabla1[],5,0)</f>
        <v>0</v>
      </c>
      <c r="AF1339">
        <f t="shared" si="20"/>
        <v>9</v>
      </c>
    </row>
    <row r="1340" spans="1:32" x14ac:dyDescent="0.25">
      <c r="A1340">
        <v>94748</v>
      </c>
      <c r="B1340" t="s">
        <v>3313</v>
      </c>
      <c r="C1340" t="s">
        <v>33</v>
      </c>
      <c r="D1340">
        <v>0</v>
      </c>
      <c r="F1340" t="s">
        <v>227</v>
      </c>
      <c r="G1340" t="s">
        <v>363</v>
      </c>
      <c r="H1340" t="s">
        <v>3314</v>
      </c>
      <c r="I1340" t="s">
        <v>37</v>
      </c>
      <c r="J1340" t="s">
        <v>37</v>
      </c>
      <c r="K1340" t="s">
        <v>3315</v>
      </c>
      <c r="L1340" t="s">
        <v>3316</v>
      </c>
      <c r="M1340" t="s">
        <v>228</v>
      </c>
      <c r="N1340" t="s">
        <v>228</v>
      </c>
      <c r="O1340" t="s">
        <v>2895</v>
      </c>
      <c r="P1340" t="s">
        <v>253</v>
      </c>
      <c r="Q1340" t="s">
        <v>898</v>
      </c>
      <c r="R1340" t="s">
        <v>63</v>
      </c>
      <c r="S1340" t="s">
        <v>44</v>
      </c>
      <c r="T1340" t="s">
        <v>3317</v>
      </c>
      <c r="U1340" t="s">
        <v>3318</v>
      </c>
      <c r="X1340">
        <v>1</v>
      </c>
      <c r="Y1340">
        <v>0</v>
      </c>
      <c r="Z1340">
        <v>0</v>
      </c>
      <c r="AA1340">
        <v>0</v>
      </c>
      <c r="AB1340">
        <v>1152000</v>
      </c>
      <c r="AC1340" t="s">
        <v>47</v>
      </c>
      <c r="AD1340">
        <f>+VLOOKUP(T1340,items!$A$2:$D$1255,4,0)</f>
        <v>0</v>
      </c>
      <c r="AE1340">
        <f>+VLOOKUP(T1340,Tabla1[],5,0)</f>
        <v>0</v>
      </c>
      <c r="AF1340">
        <f t="shared" si="20"/>
        <v>9</v>
      </c>
    </row>
    <row r="1341" spans="1:32" x14ac:dyDescent="0.25">
      <c r="A1341">
        <v>94748</v>
      </c>
      <c r="B1341" t="s">
        <v>3313</v>
      </c>
      <c r="C1341" t="s">
        <v>33</v>
      </c>
      <c r="D1341">
        <v>0</v>
      </c>
      <c r="F1341" t="s">
        <v>227</v>
      </c>
      <c r="G1341" t="s">
        <v>363</v>
      </c>
      <c r="H1341" t="s">
        <v>3314</v>
      </c>
      <c r="I1341" t="s">
        <v>37</v>
      </c>
      <c r="J1341" t="s">
        <v>37</v>
      </c>
      <c r="K1341" t="s">
        <v>3315</v>
      </c>
      <c r="L1341" t="s">
        <v>3316</v>
      </c>
      <c r="M1341" t="s">
        <v>228</v>
      </c>
      <c r="N1341" t="s">
        <v>228</v>
      </c>
      <c r="O1341" t="s">
        <v>2895</v>
      </c>
      <c r="P1341" t="s">
        <v>253</v>
      </c>
      <c r="Q1341" t="s">
        <v>898</v>
      </c>
      <c r="R1341" t="s">
        <v>63</v>
      </c>
      <c r="S1341" t="s">
        <v>44</v>
      </c>
      <c r="T1341" t="s">
        <v>3319</v>
      </c>
      <c r="U1341" t="s">
        <v>3320</v>
      </c>
      <c r="X1341">
        <v>1</v>
      </c>
      <c r="Y1341">
        <v>0</v>
      </c>
      <c r="Z1341">
        <v>0</v>
      </c>
      <c r="AA1341">
        <v>0</v>
      </c>
      <c r="AB1341">
        <v>5480981</v>
      </c>
      <c r="AC1341" t="s">
        <v>47</v>
      </c>
      <c r="AD1341" t="str">
        <f>+VLOOKUP(T1341,items!$A$2:$D$1255,4,0)</f>
        <v>MUEBLES</v>
      </c>
      <c r="AE1341">
        <f>+VLOOKUP(T1341,Tabla1[],5,0)</f>
        <v>0</v>
      </c>
      <c r="AF1341">
        <f t="shared" si="20"/>
        <v>9</v>
      </c>
    </row>
    <row r="1342" spans="1:32" x14ac:dyDescent="0.25">
      <c r="A1342">
        <v>94757</v>
      </c>
      <c r="B1342" t="s">
        <v>1234</v>
      </c>
      <c r="C1342" t="s">
        <v>75</v>
      </c>
      <c r="D1342">
        <v>0</v>
      </c>
      <c r="F1342" t="s">
        <v>1514</v>
      </c>
      <c r="G1342" t="s">
        <v>893</v>
      </c>
      <c r="H1342" t="s">
        <v>3321</v>
      </c>
      <c r="I1342" t="s">
        <v>3322</v>
      </c>
      <c r="J1342" t="s">
        <v>3323</v>
      </c>
      <c r="K1342" t="s">
        <v>3324</v>
      </c>
      <c r="L1342" t="s">
        <v>37</v>
      </c>
      <c r="M1342" t="s">
        <v>866</v>
      </c>
      <c r="N1342" t="s">
        <v>463</v>
      </c>
      <c r="O1342" t="s">
        <v>364</v>
      </c>
      <c r="P1342" t="s">
        <v>325</v>
      </c>
      <c r="Q1342" t="s">
        <v>325</v>
      </c>
      <c r="R1342" t="s">
        <v>43</v>
      </c>
      <c r="S1342" t="s">
        <v>164</v>
      </c>
      <c r="T1342" t="s">
        <v>857</v>
      </c>
      <c r="U1342" t="s">
        <v>858</v>
      </c>
      <c r="V1342" t="s">
        <v>578</v>
      </c>
      <c r="W1342" t="s">
        <v>1095</v>
      </c>
      <c r="X1342">
        <v>1</v>
      </c>
      <c r="Y1342">
        <v>4600</v>
      </c>
      <c r="Z1342">
        <v>0</v>
      </c>
      <c r="AA1342">
        <v>1500</v>
      </c>
      <c r="AB1342">
        <v>2804880</v>
      </c>
      <c r="AC1342" t="s">
        <v>47</v>
      </c>
      <c r="AD1342" t="str">
        <f>+VLOOKUP(T1342,items!$A$2:$D$1255,4,0)</f>
        <v>SOMBRALINA</v>
      </c>
      <c r="AE1342" t="str">
        <f>+VLOOKUP(T1342,Tabla1[],5,0)</f>
        <v>MANUAL</v>
      </c>
      <c r="AF1342">
        <f t="shared" si="20"/>
        <v>7</v>
      </c>
    </row>
    <row r="1343" spans="1:32" x14ac:dyDescent="0.25">
      <c r="A1343">
        <v>94760</v>
      </c>
      <c r="B1343" t="s">
        <v>3325</v>
      </c>
      <c r="C1343" t="s">
        <v>75</v>
      </c>
      <c r="D1343">
        <v>0</v>
      </c>
      <c r="F1343" t="s">
        <v>1514</v>
      </c>
      <c r="G1343" t="s">
        <v>1514</v>
      </c>
      <c r="H1343" t="s">
        <v>3326</v>
      </c>
      <c r="I1343" t="s">
        <v>37</v>
      </c>
      <c r="J1343" t="s">
        <v>3327</v>
      </c>
      <c r="K1343" t="s">
        <v>3328</v>
      </c>
      <c r="L1343" t="s">
        <v>37</v>
      </c>
      <c r="M1343" t="s">
        <v>324</v>
      </c>
      <c r="N1343" t="s">
        <v>324</v>
      </c>
      <c r="O1343" t="s">
        <v>893</v>
      </c>
      <c r="P1343" t="s">
        <v>463</v>
      </c>
      <c r="Q1343" t="s">
        <v>463</v>
      </c>
      <c r="R1343" t="s">
        <v>127</v>
      </c>
      <c r="S1343" t="s">
        <v>164</v>
      </c>
      <c r="T1343" t="s">
        <v>1411</v>
      </c>
      <c r="U1343" t="s">
        <v>867</v>
      </c>
      <c r="X1343">
        <v>18</v>
      </c>
      <c r="Y1343">
        <v>0</v>
      </c>
      <c r="Z1343">
        <v>0</v>
      </c>
      <c r="AA1343">
        <v>0</v>
      </c>
      <c r="AB1343">
        <v>946800</v>
      </c>
      <c r="AC1343" t="s">
        <v>47</v>
      </c>
      <c r="AD1343">
        <f>+VLOOKUP(T1343,items!$A$2:$D$1255,4,0)</f>
        <v>0</v>
      </c>
      <c r="AE1343">
        <f>+VLOOKUP(T1343,Tabla1[],5,0)</f>
        <v>0</v>
      </c>
      <c r="AF1343">
        <f t="shared" si="20"/>
        <v>7</v>
      </c>
    </row>
    <row r="1344" spans="1:32" x14ac:dyDescent="0.25">
      <c r="A1344">
        <v>94765</v>
      </c>
      <c r="B1344" t="s">
        <v>3329</v>
      </c>
      <c r="C1344" t="s">
        <v>33</v>
      </c>
      <c r="D1344">
        <v>0</v>
      </c>
      <c r="F1344" t="s">
        <v>1514</v>
      </c>
      <c r="G1344" t="s">
        <v>866</v>
      </c>
      <c r="H1344" t="s">
        <v>3330</v>
      </c>
      <c r="I1344" t="s">
        <v>3331</v>
      </c>
      <c r="J1344" t="s">
        <v>3332</v>
      </c>
      <c r="K1344" t="s">
        <v>3333</v>
      </c>
      <c r="L1344" t="s">
        <v>3334</v>
      </c>
      <c r="M1344" t="s">
        <v>463</v>
      </c>
      <c r="N1344" t="s">
        <v>463</v>
      </c>
      <c r="O1344" t="s">
        <v>645</v>
      </c>
      <c r="P1344" t="s">
        <v>3005</v>
      </c>
      <c r="Q1344" t="s">
        <v>965</v>
      </c>
      <c r="R1344" t="s">
        <v>63</v>
      </c>
      <c r="S1344" t="s">
        <v>108</v>
      </c>
      <c r="T1344" t="s">
        <v>3335</v>
      </c>
      <c r="U1344" t="s">
        <v>3336</v>
      </c>
      <c r="V1344" t="s">
        <v>259</v>
      </c>
      <c r="X1344">
        <v>1</v>
      </c>
      <c r="Y1344">
        <v>0</v>
      </c>
      <c r="Z1344">
        <v>0</v>
      </c>
      <c r="AA1344">
        <v>0</v>
      </c>
      <c r="AB1344">
        <v>504006</v>
      </c>
      <c r="AC1344" t="s">
        <v>47</v>
      </c>
      <c r="AD1344" t="str">
        <f>+VLOOKUP(T1344,items!$A$2:$D$1255,4,0)</f>
        <v>FUNDA</v>
      </c>
      <c r="AE1344">
        <f>+VLOOKUP(T1344,Tabla1[],5,0)</f>
        <v>0</v>
      </c>
      <c r="AF1344">
        <f t="shared" si="20"/>
        <v>7</v>
      </c>
    </row>
    <row r="1345" spans="1:32" x14ac:dyDescent="0.25">
      <c r="A1345">
        <v>94765</v>
      </c>
      <c r="B1345" t="s">
        <v>3329</v>
      </c>
      <c r="C1345" t="s">
        <v>33</v>
      </c>
      <c r="D1345">
        <v>0</v>
      </c>
      <c r="F1345" t="s">
        <v>1514</v>
      </c>
      <c r="G1345" t="s">
        <v>866</v>
      </c>
      <c r="H1345" t="s">
        <v>3330</v>
      </c>
      <c r="I1345" t="s">
        <v>3331</v>
      </c>
      <c r="J1345" t="s">
        <v>3332</v>
      </c>
      <c r="K1345" t="s">
        <v>3333</v>
      </c>
      <c r="L1345" t="s">
        <v>3334</v>
      </c>
      <c r="M1345" t="s">
        <v>463</v>
      </c>
      <c r="N1345" t="s">
        <v>463</v>
      </c>
      <c r="O1345" t="s">
        <v>645</v>
      </c>
      <c r="P1345" t="s">
        <v>3005</v>
      </c>
      <c r="Q1345" t="s">
        <v>965</v>
      </c>
      <c r="R1345" t="s">
        <v>63</v>
      </c>
      <c r="S1345" t="s">
        <v>108</v>
      </c>
      <c r="T1345" t="s">
        <v>1009</v>
      </c>
      <c r="U1345" t="s">
        <v>1010</v>
      </c>
      <c r="X1345">
        <v>2</v>
      </c>
      <c r="Y1345">
        <v>0</v>
      </c>
      <c r="Z1345">
        <v>0</v>
      </c>
      <c r="AA1345">
        <v>0</v>
      </c>
      <c r="AB1345">
        <v>381150</v>
      </c>
      <c r="AC1345" t="s">
        <v>47</v>
      </c>
      <c r="AD1345" t="str">
        <f>+VLOOKUP(T1345,items!$A$2:$D$1255,4,0)</f>
        <v>FUNDA</v>
      </c>
      <c r="AE1345">
        <f>+VLOOKUP(T1345,Tabla1[],5,0)</f>
        <v>0</v>
      </c>
      <c r="AF1345">
        <f t="shared" si="20"/>
        <v>7</v>
      </c>
    </row>
    <row r="1346" spans="1:32" x14ac:dyDescent="0.25">
      <c r="A1346">
        <v>94765</v>
      </c>
      <c r="B1346" t="s">
        <v>3329</v>
      </c>
      <c r="C1346" t="s">
        <v>33</v>
      </c>
      <c r="D1346">
        <v>0</v>
      </c>
      <c r="F1346" t="s">
        <v>1514</v>
      </c>
      <c r="G1346" t="s">
        <v>866</v>
      </c>
      <c r="H1346" t="s">
        <v>3330</v>
      </c>
      <c r="I1346" t="s">
        <v>3331</v>
      </c>
      <c r="J1346" t="s">
        <v>3332</v>
      </c>
      <c r="K1346" t="s">
        <v>3333</v>
      </c>
      <c r="L1346" t="s">
        <v>3334</v>
      </c>
      <c r="M1346" t="s">
        <v>463</v>
      </c>
      <c r="N1346" t="s">
        <v>463</v>
      </c>
      <c r="O1346" t="s">
        <v>645</v>
      </c>
      <c r="P1346" t="s">
        <v>3005</v>
      </c>
      <c r="Q1346" t="s">
        <v>965</v>
      </c>
      <c r="R1346" t="s">
        <v>63</v>
      </c>
      <c r="S1346" t="s">
        <v>108</v>
      </c>
      <c r="T1346" t="s">
        <v>3337</v>
      </c>
      <c r="U1346" t="s">
        <v>3338</v>
      </c>
      <c r="V1346" t="s">
        <v>259</v>
      </c>
      <c r="X1346">
        <v>1</v>
      </c>
      <c r="Y1346">
        <v>0</v>
      </c>
      <c r="Z1346">
        <v>0</v>
      </c>
      <c r="AA1346">
        <v>0</v>
      </c>
      <c r="AB1346">
        <v>129896</v>
      </c>
      <c r="AC1346" t="s">
        <v>47</v>
      </c>
      <c r="AD1346" t="str">
        <f>+VLOOKUP(T1346,items!$A$2:$D$1255,4,0)</f>
        <v>FUNDA</v>
      </c>
      <c r="AE1346">
        <f>+VLOOKUP(T1346,Tabla1[],5,0)</f>
        <v>0</v>
      </c>
      <c r="AF1346">
        <f t="shared" ref="AF1346:AF1409" si="21">+MONTH(O1346)</f>
        <v>7</v>
      </c>
    </row>
    <row r="1347" spans="1:32" x14ac:dyDescent="0.25">
      <c r="A1347">
        <v>94765</v>
      </c>
      <c r="B1347" t="s">
        <v>3329</v>
      </c>
      <c r="C1347" t="s">
        <v>33</v>
      </c>
      <c r="D1347">
        <v>0</v>
      </c>
      <c r="F1347" t="s">
        <v>1514</v>
      </c>
      <c r="G1347" t="s">
        <v>866</v>
      </c>
      <c r="H1347" t="s">
        <v>3330</v>
      </c>
      <c r="I1347" t="s">
        <v>3331</v>
      </c>
      <c r="J1347" t="s">
        <v>3332</v>
      </c>
      <c r="K1347" t="s">
        <v>3333</v>
      </c>
      <c r="L1347" t="s">
        <v>3334</v>
      </c>
      <c r="M1347" t="s">
        <v>463</v>
      </c>
      <c r="N1347" t="s">
        <v>463</v>
      </c>
      <c r="O1347" t="s">
        <v>645</v>
      </c>
      <c r="P1347" t="s">
        <v>3005</v>
      </c>
      <c r="Q1347" t="s">
        <v>965</v>
      </c>
      <c r="R1347" t="s">
        <v>63</v>
      </c>
      <c r="S1347" t="s">
        <v>108</v>
      </c>
      <c r="T1347" t="s">
        <v>3339</v>
      </c>
      <c r="U1347" t="s">
        <v>3340</v>
      </c>
      <c r="V1347" t="s">
        <v>259</v>
      </c>
      <c r="X1347">
        <v>2</v>
      </c>
      <c r="Y1347">
        <v>0</v>
      </c>
      <c r="Z1347">
        <v>0</v>
      </c>
      <c r="AA1347">
        <v>0</v>
      </c>
      <c r="AB1347">
        <v>470446</v>
      </c>
      <c r="AC1347" t="s">
        <v>47</v>
      </c>
      <c r="AD1347" t="str">
        <f>+VLOOKUP(T1347,items!$A$2:$D$1255,4,0)</f>
        <v>FUNDA</v>
      </c>
      <c r="AE1347">
        <f>+VLOOKUP(T1347,Tabla1[],5,0)</f>
        <v>0</v>
      </c>
      <c r="AF1347">
        <f t="shared" si="21"/>
        <v>7</v>
      </c>
    </row>
    <row r="1348" spans="1:32" x14ac:dyDescent="0.25">
      <c r="A1348">
        <v>94765</v>
      </c>
      <c r="B1348" t="s">
        <v>3329</v>
      </c>
      <c r="C1348" t="s">
        <v>33</v>
      </c>
      <c r="D1348">
        <v>0</v>
      </c>
      <c r="F1348" t="s">
        <v>1514</v>
      </c>
      <c r="G1348" t="s">
        <v>866</v>
      </c>
      <c r="H1348" t="s">
        <v>3330</v>
      </c>
      <c r="I1348" t="s">
        <v>3331</v>
      </c>
      <c r="J1348" t="s">
        <v>3332</v>
      </c>
      <c r="K1348" t="s">
        <v>3333</v>
      </c>
      <c r="L1348" t="s">
        <v>3334</v>
      </c>
      <c r="M1348" t="s">
        <v>463</v>
      </c>
      <c r="N1348" t="s">
        <v>463</v>
      </c>
      <c r="O1348" t="s">
        <v>645</v>
      </c>
      <c r="P1348" t="s">
        <v>3005</v>
      </c>
      <c r="Q1348" t="s">
        <v>965</v>
      </c>
      <c r="R1348" t="s">
        <v>63</v>
      </c>
      <c r="S1348" t="s">
        <v>108</v>
      </c>
      <c r="T1348" t="s">
        <v>691</v>
      </c>
      <c r="U1348" t="s">
        <v>692</v>
      </c>
      <c r="X1348">
        <v>1</v>
      </c>
      <c r="Y1348">
        <v>0</v>
      </c>
      <c r="Z1348">
        <v>0</v>
      </c>
      <c r="AA1348">
        <v>0</v>
      </c>
      <c r="AB1348">
        <v>100000</v>
      </c>
      <c r="AC1348" t="s">
        <v>47</v>
      </c>
      <c r="AD1348" t="e">
        <f>+VLOOKUP(T1348,items!$A$2:$D$1255,4,0)</f>
        <v>#N/A</v>
      </c>
      <c r="AE1348" t="e">
        <f>+VLOOKUP(T1348,Tabla1[],5,0)</f>
        <v>#N/A</v>
      </c>
      <c r="AF1348">
        <f t="shared" si="21"/>
        <v>7</v>
      </c>
    </row>
    <row r="1349" spans="1:32" x14ac:dyDescent="0.25">
      <c r="A1349">
        <v>94766</v>
      </c>
      <c r="B1349" t="s">
        <v>3341</v>
      </c>
      <c r="C1349" t="s">
        <v>1065</v>
      </c>
      <c r="D1349">
        <v>0</v>
      </c>
      <c r="F1349" t="s">
        <v>1514</v>
      </c>
      <c r="G1349" t="s">
        <v>1514</v>
      </c>
      <c r="H1349" t="s">
        <v>3342</v>
      </c>
      <c r="I1349" t="s">
        <v>37</v>
      </c>
      <c r="J1349" t="s">
        <v>37</v>
      </c>
      <c r="K1349" t="s">
        <v>3343</v>
      </c>
      <c r="L1349" t="s">
        <v>3344</v>
      </c>
      <c r="M1349" t="s">
        <v>324</v>
      </c>
      <c r="N1349" t="s">
        <v>324</v>
      </c>
      <c r="O1349" t="s">
        <v>915</v>
      </c>
      <c r="P1349" t="s">
        <v>410</v>
      </c>
      <c r="Q1349" t="s">
        <v>417</v>
      </c>
      <c r="R1349" t="s">
        <v>127</v>
      </c>
      <c r="S1349" t="s">
        <v>256</v>
      </c>
      <c r="T1349" t="s">
        <v>538</v>
      </c>
      <c r="U1349" t="s">
        <v>539</v>
      </c>
      <c r="X1349">
        <v>4</v>
      </c>
      <c r="Y1349">
        <v>0</v>
      </c>
      <c r="Z1349">
        <v>0</v>
      </c>
      <c r="AA1349">
        <v>0</v>
      </c>
      <c r="AB1349">
        <v>1917740</v>
      </c>
      <c r="AC1349" t="s">
        <v>47</v>
      </c>
      <c r="AD1349" t="str">
        <f>+VLOOKUP(T1349,items!$A$2:$D$1255,4,0)</f>
        <v>MUEBLES</v>
      </c>
      <c r="AE1349">
        <f>+VLOOKUP(T1349,Tabla1[],5,0)</f>
        <v>0</v>
      </c>
      <c r="AF1349">
        <f t="shared" si="21"/>
        <v>7</v>
      </c>
    </row>
    <row r="1350" spans="1:32" x14ac:dyDescent="0.25">
      <c r="A1350">
        <v>94766</v>
      </c>
      <c r="B1350" t="s">
        <v>3341</v>
      </c>
      <c r="C1350" t="s">
        <v>1065</v>
      </c>
      <c r="D1350">
        <v>0</v>
      </c>
      <c r="F1350" t="s">
        <v>1514</v>
      </c>
      <c r="G1350" t="s">
        <v>1514</v>
      </c>
      <c r="H1350" t="s">
        <v>3342</v>
      </c>
      <c r="I1350" t="s">
        <v>37</v>
      </c>
      <c r="J1350" t="s">
        <v>37</v>
      </c>
      <c r="K1350" t="s">
        <v>3343</v>
      </c>
      <c r="L1350" t="s">
        <v>3344</v>
      </c>
      <c r="M1350" t="s">
        <v>324</v>
      </c>
      <c r="N1350" t="s">
        <v>324</v>
      </c>
      <c r="O1350" t="s">
        <v>915</v>
      </c>
      <c r="P1350" t="s">
        <v>410</v>
      </c>
      <c r="Q1350" t="s">
        <v>417</v>
      </c>
      <c r="R1350" t="s">
        <v>127</v>
      </c>
      <c r="S1350" t="s">
        <v>256</v>
      </c>
      <c r="T1350" t="s">
        <v>885</v>
      </c>
      <c r="U1350" t="s">
        <v>886</v>
      </c>
      <c r="X1350">
        <v>1</v>
      </c>
      <c r="Y1350">
        <v>0</v>
      </c>
      <c r="Z1350">
        <v>0</v>
      </c>
      <c r="AA1350">
        <v>0</v>
      </c>
      <c r="AB1350">
        <v>1254135</v>
      </c>
      <c r="AC1350" t="s">
        <v>47</v>
      </c>
      <c r="AD1350" t="str">
        <f>+VLOOKUP(T1350,items!$A$2:$D$1255,4,0)</f>
        <v>MUEBLES</v>
      </c>
      <c r="AE1350">
        <f>+VLOOKUP(T1350,Tabla1[],5,0)</f>
        <v>0</v>
      </c>
      <c r="AF1350">
        <f t="shared" si="21"/>
        <v>7</v>
      </c>
    </row>
    <row r="1351" spans="1:32" x14ac:dyDescent="0.25">
      <c r="A1351">
        <v>94767</v>
      </c>
      <c r="B1351" t="s">
        <v>3345</v>
      </c>
      <c r="C1351" t="s">
        <v>75</v>
      </c>
      <c r="D1351">
        <v>0</v>
      </c>
      <c r="F1351" t="s">
        <v>1514</v>
      </c>
      <c r="G1351" t="s">
        <v>1261</v>
      </c>
      <c r="H1351" t="s">
        <v>3346</v>
      </c>
      <c r="I1351" t="s">
        <v>37</v>
      </c>
      <c r="J1351" t="s">
        <v>3347</v>
      </c>
      <c r="K1351" t="s">
        <v>3348</v>
      </c>
      <c r="L1351" t="s">
        <v>37</v>
      </c>
      <c r="M1351" t="s">
        <v>697</v>
      </c>
      <c r="N1351" t="s">
        <v>697</v>
      </c>
      <c r="O1351" t="s">
        <v>366</v>
      </c>
      <c r="P1351" t="s">
        <v>645</v>
      </c>
      <c r="Q1351" t="s">
        <v>247</v>
      </c>
      <c r="R1351" t="s">
        <v>43</v>
      </c>
      <c r="S1351" t="s">
        <v>44</v>
      </c>
      <c r="T1351" t="s">
        <v>474</v>
      </c>
      <c r="U1351" t="s">
        <v>475</v>
      </c>
      <c r="X1351">
        <v>1</v>
      </c>
      <c r="Y1351">
        <v>0</v>
      </c>
      <c r="Z1351">
        <v>0</v>
      </c>
      <c r="AA1351">
        <v>0</v>
      </c>
      <c r="AB1351">
        <v>1081000</v>
      </c>
      <c r="AC1351" t="s">
        <v>47</v>
      </c>
      <c r="AD1351">
        <f>+VLOOKUP(T1351,items!$A$2:$D$1255,4,0)</f>
        <v>0</v>
      </c>
      <c r="AE1351">
        <f>+VLOOKUP(T1351,Tabla1[],5,0)</f>
        <v>0</v>
      </c>
      <c r="AF1351">
        <f t="shared" si="21"/>
        <v>7</v>
      </c>
    </row>
    <row r="1352" spans="1:32" x14ac:dyDescent="0.25">
      <c r="A1352">
        <v>94767</v>
      </c>
      <c r="B1352" t="s">
        <v>3345</v>
      </c>
      <c r="C1352" t="s">
        <v>75</v>
      </c>
      <c r="D1352">
        <v>0</v>
      </c>
      <c r="F1352" t="s">
        <v>1514</v>
      </c>
      <c r="G1352" t="s">
        <v>1261</v>
      </c>
      <c r="H1352" t="s">
        <v>3346</v>
      </c>
      <c r="I1352" t="s">
        <v>37</v>
      </c>
      <c r="J1352" t="s">
        <v>3347</v>
      </c>
      <c r="K1352" t="s">
        <v>3348</v>
      </c>
      <c r="L1352" t="s">
        <v>37</v>
      </c>
      <c r="M1352" t="s">
        <v>697</v>
      </c>
      <c r="N1352" t="s">
        <v>697</v>
      </c>
      <c r="O1352" t="s">
        <v>366</v>
      </c>
      <c r="P1352" t="s">
        <v>645</v>
      </c>
      <c r="Q1352" t="s">
        <v>247</v>
      </c>
      <c r="R1352" t="s">
        <v>43</v>
      </c>
      <c r="S1352" t="s">
        <v>44</v>
      </c>
      <c r="T1352" t="s">
        <v>390</v>
      </c>
      <c r="U1352" t="s">
        <v>391</v>
      </c>
      <c r="X1352">
        <v>1</v>
      </c>
      <c r="Y1352">
        <v>0</v>
      </c>
      <c r="Z1352">
        <v>0</v>
      </c>
      <c r="AA1352">
        <v>0</v>
      </c>
      <c r="AB1352">
        <v>1270000</v>
      </c>
      <c r="AC1352" t="s">
        <v>47</v>
      </c>
      <c r="AD1352" t="e">
        <f>+VLOOKUP(T1352,items!$A$2:$D$1255,4,0)</f>
        <v>#N/A</v>
      </c>
      <c r="AE1352" t="e">
        <f>+VLOOKUP(T1352,Tabla1[],5,0)</f>
        <v>#N/A</v>
      </c>
      <c r="AF1352">
        <f t="shared" si="21"/>
        <v>7</v>
      </c>
    </row>
    <row r="1353" spans="1:32" x14ac:dyDescent="0.25">
      <c r="A1353">
        <v>94767</v>
      </c>
      <c r="B1353" t="s">
        <v>3345</v>
      </c>
      <c r="C1353" t="s">
        <v>75</v>
      </c>
      <c r="D1353">
        <v>0</v>
      </c>
      <c r="F1353" t="s">
        <v>1514</v>
      </c>
      <c r="G1353" t="s">
        <v>1261</v>
      </c>
      <c r="H1353" t="s">
        <v>3346</v>
      </c>
      <c r="I1353" t="s">
        <v>37</v>
      </c>
      <c r="J1353" t="s">
        <v>3347</v>
      </c>
      <c r="K1353" t="s">
        <v>3348</v>
      </c>
      <c r="L1353" t="s">
        <v>37</v>
      </c>
      <c r="M1353" t="s">
        <v>697</v>
      </c>
      <c r="N1353" t="s">
        <v>697</v>
      </c>
      <c r="O1353" t="s">
        <v>366</v>
      </c>
      <c r="P1353" t="s">
        <v>645</v>
      </c>
      <c r="Q1353" t="s">
        <v>247</v>
      </c>
      <c r="R1353" t="s">
        <v>43</v>
      </c>
      <c r="S1353" t="s">
        <v>44</v>
      </c>
      <c r="T1353" t="s">
        <v>476</v>
      </c>
      <c r="U1353" t="s">
        <v>477</v>
      </c>
      <c r="X1353">
        <v>1</v>
      </c>
      <c r="Y1353">
        <v>0</v>
      </c>
      <c r="Z1353">
        <v>0</v>
      </c>
      <c r="AA1353">
        <v>0</v>
      </c>
      <c r="AB1353">
        <v>250500</v>
      </c>
      <c r="AC1353" t="s">
        <v>47</v>
      </c>
      <c r="AD1353" t="e">
        <f>+VLOOKUP(T1353,items!$A$2:$D$1255,4,0)</f>
        <v>#N/A</v>
      </c>
      <c r="AE1353" t="e">
        <f>+VLOOKUP(T1353,Tabla1[],5,0)</f>
        <v>#N/A</v>
      </c>
      <c r="AF1353">
        <f t="shared" si="21"/>
        <v>7</v>
      </c>
    </row>
    <row r="1354" spans="1:32" x14ac:dyDescent="0.25">
      <c r="A1354">
        <v>94770</v>
      </c>
      <c r="B1354" t="s">
        <v>3349</v>
      </c>
      <c r="C1354" t="s">
        <v>75</v>
      </c>
      <c r="D1354">
        <v>0</v>
      </c>
      <c r="F1354" t="s">
        <v>1514</v>
      </c>
      <c r="G1354" t="s">
        <v>565</v>
      </c>
      <c r="H1354" t="s">
        <v>3350</v>
      </c>
      <c r="I1354" t="s">
        <v>3351</v>
      </c>
      <c r="J1354" t="s">
        <v>3352</v>
      </c>
      <c r="K1354" t="s">
        <v>37</v>
      </c>
      <c r="L1354" t="s">
        <v>37</v>
      </c>
      <c r="M1354" t="s">
        <v>3353</v>
      </c>
      <c r="N1354" t="s">
        <v>3354</v>
      </c>
      <c r="O1354" t="s">
        <v>3355</v>
      </c>
      <c r="P1354" t="s">
        <v>3356</v>
      </c>
      <c r="Q1354" t="s">
        <v>3357</v>
      </c>
      <c r="R1354" t="s">
        <v>3358</v>
      </c>
      <c r="S1354" t="s">
        <v>346</v>
      </c>
      <c r="T1354" t="s">
        <v>3359</v>
      </c>
      <c r="U1354" t="s">
        <v>3360</v>
      </c>
      <c r="X1354">
        <v>1</v>
      </c>
      <c r="Y1354">
        <v>0</v>
      </c>
      <c r="Z1354">
        <v>0</v>
      </c>
      <c r="AA1354">
        <v>0</v>
      </c>
      <c r="AB1354">
        <v>13150005</v>
      </c>
      <c r="AC1354" t="s">
        <v>47</v>
      </c>
      <c r="AD1354">
        <f>+VLOOKUP(T1354,items!$A$2:$D$1255,4,0)</f>
        <v>0</v>
      </c>
      <c r="AE1354">
        <f>+VLOOKUP(T1354,Tabla1[],5,0)</f>
        <v>0</v>
      </c>
      <c r="AF1354">
        <f t="shared" si="21"/>
        <v>10</v>
      </c>
    </row>
    <row r="1355" spans="1:32" x14ac:dyDescent="0.25">
      <c r="A1355">
        <v>94770</v>
      </c>
      <c r="B1355" t="s">
        <v>3349</v>
      </c>
      <c r="C1355" t="s">
        <v>75</v>
      </c>
      <c r="D1355">
        <v>0</v>
      </c>
      <c r="F1355" t="s">
        <v>1514</v>
      </c>
      <c r="G1355" t="s">
        <v>565</v>
      </c>
      <c r="H1355" t="s">
        <v>3350</v>
      </c>
      <c r="I1355" t="s">
        <v>3351</v>
      </c>
      <c r="J1355" t="s">
        <v>3352</v>
      </c>
      <c r="K1355" t="s">
        <v>37</v>
      </c>
      <c r="L1355" t="s">
        <v>37</v>
      </c>
      <c r="M1355" t="s">
        <v>3353</v>
      </c>
      <c r="N1355" t="s">
        <v>3354</v>
      </c>
      <c r="O1355" t="s">
        <v>3355</v>
      </c>
      <c r="P1355" t="s">
        <v>3356</v>
      </c>
      <c r="Q1355" t="s">
        <v>3357</v>
      </c>
      <c r="R1355" t="s">
        <v>3358</v>
      </c>
      <c r="S1355" t="s">
        <v>346</v>
      </c>
      <c r="T1355" t="s">
        <v>507</v>
      </c>
      <c r="U1355" t="s">
        <v>3361</v>
      </c>
      <c r="V1355" t="s">
        <v>194</v>
      </c>
      <c r="W1355" t="s">
        <v>114</v>
      </c>
      <c r="X1355">
        <v>1</v>
      </c>
      <c r="Y1355">
        <v>11000</v>
      </c>
      <c r="Z1355">
        <v>0</v>
      </c>
      <c r="AA1355">
        <v>7000</v>
      </c>
      <c r="AB1355">
        <v>84177519</v>
      </c>
      <c r="AC1355" t="s">
        <v>47</v>
      </c>
      <c r="AD1355" t="str">
        <f>+VLOOKUP(T1355,items!$A$2:$D$1255,4,0)</f>
        <v>PERGOLA</v>
      </c>
      <c r="AE1355" t="str">
        <f>+VLOOKUP(T1355,Tabla1[],5,0)</f>
        <v>PERGOTEK ROMANO</v>
      </c>
      <c r="AF1355">
        <f t="shared" si="21"/>
        <v>10</v>
      </c>
    </row>
    <row r="1356" spans="1:32" x14ac:dyDescent="0.25">
      <c r="A1356">
        <v>94770</v>
      </c>
      <c r="B1356" t="s">
        <v>3349</v>
      </c>
      <c r="C1356" t="s">
        <v>75</v>
      </c>
      <c r="D1356">
        <v>0</v>
      </c>
      <c r="F1356" t="s">
        <v>1514</v>
      </c>
      <c r="G1356" t="s">
        <v>565</v>
      </c>
      <c r="H1356" t="s">
        <v>3350</v>
      </c>
      <c r="I1356" t="s">
        <v>3351</v>
      </c>
      <c r="J1356" t="s">
        <v>3352</v>
      </c>
      <c r="K1356" t="s">
        <v>37</v>
      </c>
      <c r="L1356" t="s">
        <v>37</v>
      </c>
      <c r="M1356" t="s">
        <v>3353</v>
      </c>
      <c r="N1356" t="s">
        <v>3354</v>
      </c>
      <c r="O1356" t="s">
        <v>3355</v>
      </c>
      <c r="P1356" t="s">
        <v>3356</v>
      </c>
      <c r="Q1356" t="s">
        <v>3357</v>
      </c>
      <c r="R1356" t="s">
        <v>3358</v>
      </c>
      <c r="S1356" t="s">
        <v>346</v>
      </c>
      <c r="T1356" t="s">
        <v>507</v>
      </c>
      <c r="U1356" t="s">
        <v>508</v>
      </c>
      <c r="V1356" t="s">
        <v>194</v>
      </c>
      <c r="W1356" t="s">
        <v>114</v>
      </c>
      <c r="X1356">
        <v>1</v>
      </c>
      <c r="Y1356">
        <v>16500</v>
      </c>
      <c r="Z1356">
        <v>0</v>
      </c>
      <c r="AA1356">
        <v>7000</v>
      </c>
      <c r="AB1356">
        <v>128304000</v>
      </c>
      <c r="AC1356" t="s">
        <v>47</v>
      </c>
      <c r="AD1356" t="str">
        <f>+VLOOKUP(T1356,items!$A$2:$D$1255,4,0)</f>
        <v>PERGOLA</v>
      </c>
      <c r="AE1356" t="str">
        <f>+VLOOKUP(T1356,Tabla1[],5,0)</f>
        <v>PERGOTEK ROMANO</v>
      </c>
      <c r="AF1356">
        <f t="shared" si="21"/>
        <v>10</v>
      </c>
    </row>
    <row r="1357" spans="1:32" x14ac:dyDescent="0.25">
      <c r="A1357">
        <v>94770</v>
      </c>
      <c r="B1357" t="s">
        <v>3349</v>
      </c>
      <c r="C1357" t="s">
        <v>75</v>
      </c>
      <c r="D1357">
        <v>0</v>
      </c>
      <c r="F1357" t="s">
        <v>1514</v>
      </c>
      <c r="G1357" t="s">
        <v>565</v>
      </c>
      <c r="H1357" t="s">
        <v>3350</v>
      </c>
      <c r="I1357" t="s">
        <v>3351</v>
      </c>
      <c r="J1357" t="s">
        <v>3352</v>
      </c>
      <c r="K1357" t="s">
        <v>37</v>
      </c>
      <c r="L1357" t="s">
        <v>37</v>
      </c>
      <c r="M1357" t="s">
        <v>3353</v>
      </c>
      <c r="N1357" t="s">
        <v>3354</v>
      </c>
      <c r="O1357" t="s">
        <v>3355</v>
      </c>
      <c r="P1357" t="s">
        <v>3356</v>
      </c>
      <c r="Q1357" t="s">
        <v>3357</v>
      </c>
      <c r="R1357" t="s">
        <v>3358</v>
      </c>
      <c r="S1357" t="s">
        <v>346</v>
      </c>
      <c r="T1357" t="s">
        <v>507</v>
      </c>
      <c r="U1357" t="s">
        <v>508</v>
      </c>
      <c r="V1357" t="s">
        <v>194</v>
      </c>
      <c r="W1357" t="s">
        <v>114</v>
      </c>
      <c r="X1357">
        <v>1</v>
      </c>
      <c r="Y1357">
        <v>11130</v>
      </c>
      <c r="Z1357">
        <v>0</v>
      </c>
      <c r="AA1357">
        <v>7000</v>
      </c>
      <c r="AB1357">
        <v>84177519</v>
      </c>
      <c r="AC1357" t="s">
        <v>47</v>
      </c>
      <c r="AD1357" t="str">
        <f>+VLOOKUP(T1357,items!$A$2:$D$1255,4,0)</f>
        <v>PERGOLA</v>
      </c>
      <c r="AE1357" t="str">
        <f>+VLOOKUP(T1357,Tabla1[],5,0)</f>
        <v>PERGOTEK ROMANO</v>
      </c>
      <c r="AF1357">
        <f t="shared" si="21"/>
        <v>10</v>
      </c>
    </row>
    <row r="1358" spans="1:32" x14ac:dyDescent="0.25">
      <c r="A1358">
        <v>94772</v>
      </c>
      <c r="B1358" t="s">
        <v>3362</v>
      </c>
      <c r="C1358" t="s">
        <v>75</v>
      </c>
      <c r="D1358">
        <v>0</v>
      </c>
      <c r="F1358" t="s">
        <v>1514</v>
      </c>
      <c r="G1358" t="s">
        <v>363</v>
      </c>
      <c r="H1358" t="s">
        <v>3363</v>
      </c>
      <c r="I1358" t="s">
        <v>3364</v>
      </c>
      <c r="J1358" t="s">
        <v>3365</v>
      </c>
      <c r="K1358" t="s">
        <v>3366</v>
      </c>
      <c r="L1358" t="s">
        <v>3367</v>
      </c>
      <c r="M1358" t="s">
        <v>909</v>
      </c>
      <c r="N1358" t="s">
        <v>1334</v>
      </c>
      <c r="O1358" t="s">
        <v>2235</v>
      </c>
      <c r="P1358" t="s">
        <v>1931</v>
      </c>
      <c r="Q1358" t="s">
        <v>1030</v>
      </c>
      <c r="R1358" t="s">
        <v>127</v>
      </c>
      <c r="S1358" t="s">
        <v>128</v>
      </c>
      <c r="T1358" t="s">
        <v>1519</v>
      </c>
      <c r="U1358" t="s">
        <v>1520</v>
      </c>
      <c r="V1358" t="s">
        <v>244</v>
      </c>
      <c r="W1358" t="s">
        <v>114</v>
      </c>
      <c r="X1358">
        <v>2</v>
      </c>
      <c r="Y1358">
        <v>4000</v>
      </c>
      <c r="Z1358">
        <v>0</v>
      </c>
      <c r="AA1358">
        <v>4000</v>
      </c>
      <c r="AB1358">
        <v>9622918</v>
      </c>
      <c r="AC1358" t="s">
        <v>47</v>
      </c>
      <c r="AD1358" t="str">
        <f>+VLOOKUP(T1358,items!$A$2:$D$1255,4,0)</f>
        <v>PERGOLA</v>
      </c>
      <c r="AE1358" t="str">
        <f>+VLOOKUP(T1358,Tabla1[],5,0)</f>
        <v>PERGOLITE</v>
      </c>
      <c r="AF1358">
        <f t="shared" si="21"/>
        <v>8</v>
      </c>
    </row>
    <row r="1359" spans="1:32" x14ac:dyDescent="0.25">
      <c r="A1359">
        <v>94772</v>
      </c>
      <c r="B1359" t="s">
        <v>3362</v>
      </c>
      <c r="C1359" t="s">
        <v>75</v>
      </c>
      <c r="D1359">
        <v>0</v>
      </c>
      <c r="F1359" t="s">
        <v>1514</v>
      </c>
      <c r="G1359" t="s">
        <v>363</v>
      </c>
      <c r="H1359" t="s">
        <v>3363</v>
      </c>
      <c r="I1359" t="s">
        <v>3364</v>
      </c>
      <c r="J1359" t="s">
        <v>3365</v>
      </c>
      <c r="K1359" t="s">
        <v>3366</v>
      </c>
      <c r="L1359" t="s">
        <v>3367</v>
      </c>
      <c r="M1359" t="s">
        <v>909</v>
      </c>
      <c r="N1359" t="s">
        <v>1334</v>
      </c>
      <c r="O1359" t="s">
        <v>2235</v>
      </c>
      <c r="P1359" t="s">
        <v>1931</v>
      </c>
      <c r="Q1359" t="s">
        <v>1030</v>
      </c>
      <c r="R1359" t="s">
        <v>127</v>
      </c>
      <c r="S1359" t="s">
        <v>128</v>
      </c>
      <c r="T1359" t="s">
        <v>1519</v>
      </c>
      <c r="U1359" t="s">
        <v>1520</v>
      </c>
      <c r="V1359" t="s">
        <v>194</v>
      </c>
      <c r="W1359" t="s">
        <v>114</v>
      </c>
      <c r="X1359">
        <v>1</v>
      </c>
      <c r="Y1359">
        <v>4500</v>
      </c>
      <c r="Z1359">
        <v>0</v>
      </c>
      <c r="AA1359">
        <v>6000</v>
      </c>
      <c r="AB1359">
        <v>7578239</v>
      </c>
      <c r="AC1359" t="s">
        <v>47</v>
      </c>
      <c r="AD1359" t="str">
        <f>+VLOOKUP(T1359,items!$A$2:$D$1255,4,0)</f>
        <v>PERGOLA</v>
      </c>
      <c r="AE1359" t="str">
        <f>+VLOOKUP(T1359,Tabla1[],5,0)</f>
        <v>PERGOLITE</v>
      </c>
      <c r="AF1359">
        <f t="shared" si="21"/>
        <v>8</v>
      </c>
    </row>
    <row r="1360" spans="1:32" x14ac:dyDescent="0.25">
      <c r="A1360">
        <v>94772</v>
      </c>
      <c r="B1360" t="s">
        <v>3362</v>
      </c>
      <c r="C1360" t="s">
        <v>75</v>
      </c>
      <c r="D1360">
        <v>0</v>
      </c>
      <c r="F1360" t="s">
        <v>1514</v>
      </c>
      <c r="G1360" t="s">
        <v>363</v>
      </c>
      <c r="H1360" t="s">
        <v>3363</v>
      </c>
      <c r="I1360" t="s">
        <v>3364</v>
      </c>
      <c r="J1360" t="s">
        <v>3365</v>
      </c>
      <c r="K1360" t="s">
        <v>3366</v>
      </c>
      <c r="L1360" t="s">
        <v>3367</v>
      </c>
      <c r="M1360" t="s">
        <v>909</v>
      </c>
      <c r="N1360" t="s">
        <v>1334</v>
      </c>
      <c r="O1360" t="s">
        <v>2235</v>
      </c>
      <c r="P1360" t="s">
        <v>1931</v>
      </c>
      <c r="Q1360" t="s">
        <v>1030</v>
      </c>
      <c r="R1360" t="s">
        <v>127</v>
      </c>
      <c r="S1360" t="s">
        <v>128</v>
      </c>
      <c r="T1360" t="s">
        <v>1519</v>
      </c>
      <c r="U1360" t="s">
        <v>1520</v>
      </c>
      <c r="V1360" t="s">
        <v>244</v>
      </c>
      <c r="W1360" t="s">
        <v>114</v>
      </c>
      <c r="X1360">
        <v>1</v>
      </c>
      <c r="Y1360">
        <v>4500</v>
      </c>
      <c r="Z1360">
        <v>0</v>
      </c>
      <c r="AA1360">
        <v>5000</v>
      </c>
      <c r="AB1360">
        <v>7374993</v>
      </c>
      <c r="AC1360" t="s">
        <v>47</v>
      </c>
      <c r="AD1360" t="str">
        <f>+VLOOKUP(T1360,items!$A$2:$D$1255,4,0)</f>
        <v>PERGOLA</v>
      </c>
      <c r="AE1360" t="str">
        <f>+VLOOKUP(T1360,Tabla1[],5,0)</f>
        <v>PERGOLITE</v>
      </c>
      <c r="AF1360">
        <f t="shared" si="21"/>
        <v>8</v>
      </c>
    </row>
    <row r="1361" spans="1:32" x14ac:dyDescent="0.25">
      <c r="A1361">
        <v>94772</v>
      </c>
      <c r="B1361" t="s">
        <v>3362</v>
      </c>
      <c r="C1361" t="s">
        <v>75</v>
      </c>
      <c r="D1361">
        <v>0</v>
      </c>
      <c r="F1361" t="s">
        <v>1514</v>
      </c>
      <c r="G1361" t="s">
        <v>363</v>
      </c>
      <c r="H1361" t="s">
        <v>3363</v>
      </c>
      <c r="I1361" t="s">
        <v>3364</v>
      </c>
      <c r="J1361" t="s">
        <v>3365</v>
      </c>
      <c r="K1361" t="s">
        <v>3366</v>
      </c>
      <c r="L1361" t="s">
        <v>3367</v>
      </c>
      <c r="M1361" t="s">
        <v>909</v>
      </c>
      <c r="N1361" t="s">
        <v>1334</v>
      </c>
      <c r="O1361" t="s">
        <v>2235</v>
      </c>
      <c r="P1361" t="s">
        <v>1931</v>
      </c>
      <c r="Q1361" t="s">
        <v>1030</v>
      </c>
      <c r="R1361" t="s">
        <v>127</v>
      </c>
      <c r="S1361" t="s">
        <v>128</v>
      </c>
      <c r="T1361" t="s">
        <v>94</v>
      </c>
      <c r="U1361" t="s">
        <v>95</v>
      </c>
      <c r="X1361">
        <v>1</v>
      </c>
      <c r="Y1361">
        <v>0</v>
      </c>
      <c r="Z1361">
        <v>0</v>
      </c>
      <c r="AA1361">
        <v>0</v>
      </c>
      <c r="AB1361">
        <v>1500000</v>
      </c>
      <c r="AC1361" t="s">
        <v>47</v>
      </c>
      <c r="AD1361" t="e">
        <f>+VLOOKUP(T1361,items!$A$2:$D$1255,4,0)</f>
        <v>#N/A</v>
      </c>
      <c r="AE1361" t="e">
        <f>+VLOOKUP(T1361,Tabla1[],5,0)</f>
        <v>#N/A</v>
      </c>
      <c r="AF1361">
        <f t="shared" si="21"/>
        <v>8</v>
      </c>
    </row>
    <row r="1362" spans="1:32" x14ac:dyDescent="0.25">
      <c r="A1362">
        <v>94774</v>
      </c>
      <c r="B1362" t="s">
        <v>3368</v>
      </c>
      <c r="C1362" t="s">
        <v>75</v>
      </c>
      <c r="D1362">
        <v>0</v>
      </c>
      <c r="F1362" t="s">
        <v>1514</v>
      </c>
      <c r="G1362" t="s">
        <v>335</v>
      </c>
      <c r="H1362" t="s">
        <v>3369</v>
      </c>
      <c r="I1362" t="s">
        <v>3370</v>
      </c>
      <c r="J1362" t="s">
        <v>3371</v>
      </c>
      <c r="K1362" t="s">
        <v>3372</v>
      </c>
      <c r="L1362" t="s">
        <v>3373</v>
      </c>
      <c r="M1362" t="s">
        <v>3374</v>
      </c>
      <c r="N1362" t="s">
        <v>504</v>
      </c>
      <c r="O1362" t="s">
        <v>426</v>
      </c>
      <c r="P1362" t="s">
        <v>1144</v>
      </c>
      <c r="Q1362" t="s">
        <v>3375</v>
      </c>
      <c r="R1362" t="s">
        <v>63</v>
      </c>
      <c r="S1362" t="s">
        <v>108</v>
      </c>
      <c r="T1362" t="s">
        <v>839</v>
      </c>
      <c r="U1362" t="s">
        <v>840</v>
      </c>
      <c r="V1362" t="s">
        <v>1609</v>
      </c>
      <c r="X1362">
        <v>1</v>
      </c>
      <c r="Y1362">
        <v>2000</v>
      </c>
      <c r="Z1362">
        <v>0</v>
      </c>
      <c r="AA1362">
        <v>600</v>
      </c>
      <c r="AB1362">
        <v>550000</v>
      </c>
      <c r="AC1362" t="s">
        <v>47</v>
      </c>
      <c r="AD1362">
        <f>+VLOOKUP(T1362,items!$A$2:$D$1255,4,0)</f>
        <v>0</v>
      </c>
      <c r="AE1362">
        <f>+VLOOKUP(T1362,Tabla1[],5,0)</f>
        <v>0</v>
      </c>
      <c r="AF1362">
        <f t="shared" si="21"/>
        <v>12</v>
      </c>
    </row>
    <row r="1363" spans="1:32" x14ac:dyDescent="0.25">
      <c r="A1363">
        <v>94774</v>
      </c>
      <c r="B1363" t="s">
        <v>3368</v>
      </c>
      <c r="C1363" t="s">
        <v>75</v>
      </c>
      <c r="D1363">
        <v>0</v>
      </c>
      <c r="F1363" t="s">
        <v>1514</v>
      </c>
      <c r="G1363" t="s">
        <v>335</v>
      </c>
      <c r="H1363" t="s">
        <v>3369</v>
      </c>
      <c r="I1363" t="s">
        <v>3370</v>
      </c>
      <c r="J1363" t="s">
        <v>3371</v>
      </c>
      <c r="K1363" t="s">
        <v>3372</v>
      </c>
      <c r="L1363" t="s">
        <v>3373</v>
      </c>
      <c r="M1363" t="s">
        <v>3374</v>
      </c>
      <c r="N1363" t="s">
        <v>504</v>
      </c>
      <c r="O1363" t="s">
        <v>426</v>
      </c>
      <c r="P1363" t="s">
        <v>1144</v>
      </c>
      <c r="Q1363" t="s">
        <v>3375</v>
      </c>
      <c r="R1363" t="s">
        <v>63</v>
      </c>
      <c r="S1363" t="s">
        <v>108</v>
      </c>
      <c r="T1363" t="s">
        <v>1145</v>
      </c>
      <c r="U1363" t="s">
        <v>1146</v>
      </c>
      <c r="X1363">
        <v>1</v>
      </c>
      <c r="Y1363">
        <v>0</v>
      </c>
      <c r="Z1363">
        <v>0</v>
      </c>
      <c r="AA1363">
        <v>0</v>
      </c>
      <c r="AB1363">
        <v>350000</v>
      </c>
      <c r="AC1363" t="s">
        <v>47</v>
      </c>
      <c r="AD1363" t="e">
        <f>+VLOOKUP(T1363,items!$A$2:$D$1255,4,0)</f>
        <v>#N/A</v>
      </c>
      <c r="AE1363" t="e">
        <f>+VLOOKUP(T1363,Tabla1[],5,0)</f>
        <v>#N/A</v>
      </c>
      <c r="AF1363">
        <f t="shared" si="21"/>
        <v>12</v>
      </c>
    </row>
    <row r="1364" spans="1:32" x14ac:dyDescent="0.25">
      <c r="A1364">
        <v>94774</v>
      </c>
      <c r="B1364" t="s">
        <v>3368</v>
      </c>
      <c r="C1364" t="s">
        <v>75</v>
      </c>
      <c r="D1364">
        <v>0</v>
      </c>
      <c r="F1364" t="s">
        <v>1514</v>
      </c>
      <c r="G1364" t="s">
        <v>335</v>
      </c>
      <c r="H1364" t="s">
        <v>3369</v>
      </c>
      <c r="I1364" t="s">
        <v>3370</v>
      </c>
      <c r="J1364" t="s">
        <v>3371</v>
      </c>
      <c r="K1364" t="s">
        <v>3372</v>
      </c>
      <c r="L1364" t="s">
        <v>3373</v>
      </c>
      <c r="M1364" t="s">
        <v>3374</v>
      </c>
      <c r="N1364" t="s">
        <v>504</v>
      </c>
      <c r="O1364" t="s">
        <v>426</v>
      </c>
      <c r="P1364" t="s">
        <v>1144</v>
      </c>
      <c r="Q1364" t="s">
        <v>3375</v>
      </c>
      <c r="R1364" t="s">
        <v>63</v>
      </c>
      <c r="S1364" t="s">
        <v>108</v>
      </c>
      <c r="T1364" t="s">
        <v>841</v>
      </c>
      <c r="U1364" t="s">
        <v>842</v>
      </c>
      <c r="X1364">
        <v>1</v>
      </c>
      <c r="Y1364">
        <v>0</v>
      </c>
      <c r="Z1364">
        <v>0</v>
      </c>
      <c r="AA1364">
        <v>0</v>
      </c>
      <c r="AB1364">
        <v>110000</v>
      </c>
      <c r="AC1364" t="s">
        <v>47</v>
      </c>
      <c r="AD1364">
        <f>+VLOOKUP(T1364,items!$A$2:$D$1255,4,0)</f>
        <v>0</v>
      </c>
      <c r="AE1364">
        <f>+VLOOKUP(T1364,Tabla1[],5,0)</f>
        <v>0</v>
      </c>
      <c r="AF1364">
        <f t="shared" si="21"/>
        <v>12</v>
      </c>
    </row>
    <row r="1365" spans="1:32" x14ac:dyDescent="0.25">
      <c r="A1365">
        <v>94774</v>
      </c>
      <c r="B1365" t="s">
        <v>3368</v>
      </c>
      <c r="C1365" t="s">
        <v>75</v>
      </c>
      <c r="D1365">
        <v>0</v>
      </c>
      <c r="F1365" t="s">
        <v>1514</v>
      </c>
      <c r="G1365" t="s">
        <v>335</v>
      </c>
      <c r="H1365" t="s">
        <v>3369</v>
      </c>
      <c r="I1365" t="s">
        <v>3370</v>
      </c>
      <c r="J1365" t="s">
        <v>3371</v>
      </c>
      <c r="K1365" t="s">
        <v>3372</v>
      </c>
      <c r="L1365" t="s">
        <v>3373</v>
      </c>
      <c r="M1365" t="s">
        <v>3374</v>
      </c>
      <c r="N1365" t="s">
        <v>504</v>
      </c>
      <c r="O1365" t="s">
        <v>426</v>
      </c>
      <c r="P1365" t="s">
        <v>1144</v>
      </c>
      <c r="Q1365" t="s">
        <v>3375</v>
      </c>
      <c r="R1365" t="s">
        <v>63</v>
      </c>
      <c r="S1365" t="s">
        <v>108</v>
      </c>
      <c r="T1365" t="s">
        <v>1022</v>
      </c>
      <c r="U1365" t="s">
        <v>1023</v>
      </c>
      <c r="V1365" t="s">
        <v>1609</v>
      </c>
      <c r="X1365">
        <v>1</v>
      </c>
      <c r="Y1365">
        <v>4600</v>
      </c>
      <c r="Z1365">
        <v>0</v>
      </c>
      <c r="AA1365">
        <v>2000</v>
      </c>
      <c r="AB1365">
        <v>1711619</v>
      </c>
      <c r="AC1365" t="s">
        <v>47</v>
      </c>
      <c r="AD1365">
        <f>+VLOOKUP(T1365,items!$A$2:$D$1255,4,0)</f>
        <v>0</v>
      </c>
      <c r="AE1365">
        <f>+VLOOKUP(T1365,Tabla1[],5,0)</f>
        <v>0</v>
      </c>
      <c r="AF1365">
        <f t="shared" si="21"/>
        <v>12</v>
      </c>
    </row>
    <row r="1366" spans="1:32" x14ac:dyDescent="0.25">
      <c r="A1366">
        <v>94784</v>
      </c>
      <c r="B1366" t="s">
        <v>3376</v>
      </c>
      <c r="C1366" t="s">
        <v>75</v>
      </c>
      <c r="D1366">
        <v>0</v>
      </c>
      <c r="F1366" t="s">
        <v>1514</v>
      </c>
      <c r="G1366" t="s">
        <v>1514</v>
      </c>
      <c r="H1366" t="s">
        <v>3377</v>
      </c>
      <c r="I1366" t="s">
        <v>37</v>
      </c>
      <c r="J1366" t="s">
        <v>3378</v>
      </c>
      <c r="K1366" t="s">
        <v>3379</v>
      </c>
      <c r="L1366" t="s">
        <v>37</v>
      </c>
      <c r="M1366" t="s">
        <v>363</v>
      </c>
      <c r="N1366" t="s">
        <v>363</v>
      </c>
      <c r="O1366" t="s">
        <v>893</v>
      </c>
      <c r="P1366" t="s">
        <v>1930</v>
      </c>
      <c r="Q1366" t="s">
        <v>1930</v>
      </c>
      <c r="R1366" t="s">
        <v>43</v>
      </c>
      <c r="S1366" t="s">
        <v>128</v>
      </c>
      <c r="T1366" t="s">
        <v>2089</v>
      </c>
      <c r="U1366" t="s">
        <v>2090</v>
      </c>
      <c r="X1366">
        <v>3</v>
      </c>
      <c r="Y1366">
        <v>0</v>
      </c>
      <c r="Z1366">
        <v>0</v>
      </c>
      <c r="AA1366">
        <v>0</v>
      </c>
      <c r="AB1366">
        <v>0</v>
      </c>
      <c r="AC1366" t="s">
        <v>47</v>
      </c>
      <c r="AD1366">
        <f>+VLOOKUP(T1366,items!$A$2:$D$1255,4,0)</f>
        <v>0</v>
      </c>
      <c r="AE1366">
        <f>+VLOOKUP(T1366,Tabla1[],5,0)</f>
        <v>0</v>
      </c>
      <c r="AF1366">
        <f t="shared" si="21"/>
        <v>7</v>
      </c>
    </row>
    <row r="1367" spans="1:32" x14ac:dyDescent="0.25">
      <c r="A1367">
        <v>94784</v>
      </c>
      <c r="B1367" t="s">
        <v>3376</v>
      </c>
      <c r="C1367" t="s">
        <v>75</v>
      </c>
      <c r="D1367">
        <v>0</v>
      </c>
      <c r="F1367" t="s">
        <v>1514</v>
      </c>
      <c r="G1367" t="s">
        <v>1514</v>
      </c>
      <c r="H1367" t="s">
        <v>3377</v>
      </c>
      <c r="I1367" t="s">
        <v>37</v>
      </c>
      <c r="J1367" t="s">
        <v>3378</v>
      </c>
      <c r="K1367" t="s">
        <v>3379</v>
      </c>
      <c r="L1367" t="s">
        <v>37</v>
      </c>
      <c r="M1367" t="s">
        <v>363</v>
      </c>
      <c r="N1367" t="s">
        <v>363</v>
      </c>
      <c r="O1367" t="s">
        <v>893</v>
      </c>
      <c r="P1367" t="s">
        <v>1930</v>
      </c>
      <c r="Q1367" t="s">
        <v>1930</v>
      </c>
      <c r="R1367" t="s">
        <v>43</v>
      </c>
      <c r="S1367" t="s">
        <v>128</v>
      </c>
      <c r="T1367" t="s">
        <v>1855</v>
      </c>
      <c r="U1367" t="s">
        <v>1856</v>
      </c>
      <c r="X1367">
        <v>3</v>
      </c>
      <c r="Y1367">
        <v>0</v>
      </c>
      <c r="Z1367">
        <v>0</v>
      </c>
      <c r="AA1367">
        <v>0</v>
      </c>
      <c r="AB1367">
        <v>0</v>
      </c>
      <c r="AC1367" t="s">
        <v>47</v>
      </c>
      <c r="AD1367">
        <f>+VLOOKUP(T1367,items!$A$2:$D$1255,4,0)</f>
        <v>0</v>
      </c>
      <c r="AE1367">
        <f>+VLOOKUP(T1367,Tabla1[],5,0)</f>
        <v>0</v>
      </c>
      <c r="AF1367">
        <f t="shared" si="21"/>
        <v>7</v>
      </c>
    </row>
    <row r="1368" spans="1:32" x14ac:dyDescent="0.25">
      <c r="A1368">
        <v>94784</v>
      </c>
      <c r="B1368" t="s">
        <v>3376</v>
      </c>
      <c r="C1368" t="s">
        <v>75</v>
      </c>
      <c r="D1368">
        <v>0</v>
      </c>
      <c r="F1368" t="s">
        <v>1514</v>
      </c>
      <c r="G1368" t="s">
        <v>1514</v>
      </c>
      <c r="H1368" t="s">
        <v>3377</v>
      </c>
      <c r="I1368" t="s">
        <v>37</v>
      </c>
      <c r="J1368" t="s">
        <v>3378</v>
      </c>
      <c r="K1368" t="s">
        <v>3379</v>
      </c>
      <c r="L1368" t="s">
        <v>37</v>
      </c>
      <c r="M1368" t="s">
        <v>363</v>
      </c>
      <c r="N1368" t="s">
        <v>363</v>
      </c>
      <c r="O1368" t="s">
        <v>893</v>
      </c>
      <c r="P1368" t="s">
        <v>1930</v>
      </c>
      <c r="Q1368" t="s">
        <v>1930</v>
      </c>
      <c r="R1368" t="s">
        <v>43</v>
      </c>
      <c r="S1368" t="s">
        <v>128</v>
      </c>
      <c r="T1368" t="s">
        <v>3380</v>
      </c>
      <c r="U1368" t="s">
        <v>3381</v>
      </c>
      <c r="X1368">
        <v>7</v>
      </c>
      <c r="Y1368">
        <v>0</v>
      </c>
      <c r="Z1368">
        <v>0</v>
      </c>
      <c r="AA1368">
        <v>0</v>
      </c>
      <c r="AB1368">
        <v>0</v>
      </c>
      <c r="AC1368" t="s">
        <v>47</v>
      </c>
      <c r="AD1368">
        <f>+VLOOKUP(T1368,items!$A$2:$D$1255,4,0)</f>
        <v>0</v>
      </c>
      <c r="AE1368">
        <f>+VLOOKUP(T1368,Tabla1[],5,0)</f>
        <v>0</v>
      </c>
      <c r="AF1368">
        <f t="shared" si="21"/>
        <v>7</v>
      </c>
    </row>
    <row r="1369" spans="1:32" x14ac:dyDescent="0.25">
      <c r="A1369">
        <v>94784</v>
      </c>
      <c r="B1369" t="s">
        <v>3376</v>
      </c>
      <c r="C1369" t="s">
        <v>75</v>
      </c>
      <c r="D1369">
        <v>0</v>
      </c>
      <c r="F1369" t="s">
        <v>1514</v>
      </c>
      <c r="G1369" t="s">
        <v>1514</v>
      </c>
      <c r="H1369" t="s">
        <v>3377</v>
      </c>
      <c r="I1369" t="s">
        <v>37</v>
      </c>
      <c r="J1369" t="s">
        <v>3378</v>
      </c>
      <c r="K1369" t="s">
        <v>3379</v>
      </c>
      <c r="L1369" t="s">
        <v>37</v>
      </c>
      <c r="M1369" t="s">
        <v>363</v>
      </c>
      <c r="N1369" t="s">
        <v>363</v>
      </c>
      <c r="O1369" t="s">
        <v>893</v>
      </c>
      <c r="P1369" t="s">
        <v>1930</v>
      </c>
      <c r="Q1369" t="s">
        <v>1930</v>
      </c>
      <c r="R1369" t="s">
        <v>43</v>
      </c>
      <c r="S1369" t="s">
        <v>128</v>
      </c>
      <c r="T1369" t="s">
        <v>3382</v>
      </c>
      <c r="U1369" t="s">
        <v>3383</v>
      </c>
      <c r="X1369">
        <v>6</v>
      </c>
      <c r="Y1369">
        <v>0</v>
      </c>
      <c r="Z1369">
        <v>0</v>
      </c>
      <c r="AA1369">
        <v>0</v>
      </c>
      <c r="AB1369">
        <v>0</v>
      </c>
      <c r="AC1369" t="s">
        <v>47</v>
      </c>
      <c r="AD1369">
        <f>+VLOOKUP(T1369,items!$A$2:$D$1255,4,0)</f>
        <v>0</v>
      </c>
      <c r="AE1369">
        <f>+VLOOKUP(T1369,Tabla1[],5,0)</f>
        <v>0</v>
      </c>
      <c r="AF1369">
        <f t="shared" si="21"/>
        <v>7</v>
      </c>
    </row>
    <row r="1370" spans="1:32" x14ac:dyDescent="0.25">
      <c r="A1370">
        <v>94784</v>
      </c>
      <c r="B1370" t="s">
        <v>3376</v>
      </c>
      <c r="C1370" t="s">
        <v>75</v>
      </c>
      <c r="D1370">
        <v>0</v>
      </c>
      <c r="F1370" t="s">
        <v>1514</v>
      </c>
      <c r="G1370" t="s">
        <v>1514</v>
      </c>
      <c r="H1370" t="s">
        <v>3377</v>
      </c>
      <c r="I1370" t="s">
        <v>37</v>
      </c>
      <c r="J1370" t="s">
        <v>3378</v>
      </c>
      <c r="K1370" t="s">
        <v>3379</v>
      </c>
      <c r="L1370" t="s">
        <v>37</v>
      </c>
      <c r="M1370" t="s">
        <v>363</v>
      </c>
      <c r="N1370" t="s">
        <v>363</v>
      </c>
      <c r="O1370" t="s">
        <v>893</v>
      </c>
      <c r="P1370" t="s">
        <v>1930</v>
      </c>
      <c r="Q1370" t="s">
        <v>1930</v>
      </c>
      <c r="R1370" t="s">
        <v>43</v>
      </c>
      <c r="S1370" t="s">
        <v>128</v>
      </c>
      <c r="T1370" t="s">
        <v>3384</v>
      </c>
      <c r="U1370" t="s">
        <v>3385</v>
      </c>
      <c r="X1370">
        <v>1.5</v>
      </c>
      <c r="Y1370">
        <v>0</v>
      </c>
      <c r="Z1370">
        <v>0</v>
      </c>
      <c r="AA1370">
        <v>0</v>
      </c>
      <c r="AB1370">
        <v>0</v>
      </c>
      <c r="AC1370" t="s">
        <v>47</v>
      </c>
      <c r="AD1370">
        <f>+VLOOKUP(T1370,items!$A$2:$D$1255,4,0)</f>
        <v>0</v>
      </c>
      <c r="AE1370">
        <f>+VLOOKUP(T1370,Tabla1[],5,0)</f>
        <v>0</v>
      </c>
      <c r="AF1370">
        <f t="shared" si="21"/>
        <v>7</v>
      </c>
    </row>
    <row r="1371" spans="1:32" x14ac:dyDescent="0.25">
      <c r="A1371">
        <v>94794</v>
      </c>
      <c r="B1371" t="s">
        <v>2592</v>
      </c>
      <c r="C1371" t="s">
        <v>33</v>
      </c>
      <c r="D1371">
        <v>0</v>
      </c>
      <c r="F1371" t="s">
        <v>324</v>
      </c>
      <c r="G1371" t="s">
        <v>324</v>
      </c>
      <c r="H1371" t="s">
        <v>3386</v>
      </c>
      <c r="I1371" t="s">
        <v>37</v>
      </c>
      <c r="J1371" t="s">
        <v>3387</v>
      </c>
      <c r="K1371" t="s">
        <v>3388</v>
      </c>
      <c r="L1371" t="s">
        <v>37</v>
      </c>
      <c r="M1371" t="s">
        <v>363</v>
      </c>
      <c r="N1371" t="s">
        <v>363</v>
      </c>
      <c r="O1371" t="s">
        <v>657</v>
      </c>
      <c r="P1371" t="s">
        <v>836</v>
      </c>
      <c r="Q1371" t="s">
        <v>836</v>
      </c>
      <c r="R1371" t="s">
        <v>127</v>
      </c>
      <c r="S1371" t="s">
        <v>164</v>
      </c>
      <c r="T1371" t="s">
        <v>1624</v>
      </c>
      <c r="U1371" t="s">
        <v>828</v>
      </c>
      <c r="X1371">
        <v>1.6</v>
      </c>
      <c r="Y1371">
        <v>0</v>
      </c>
      <c r="Z1371">
        <v>0</v>
      </c>
      <c r="AA1371">
        <v>0</v>
      </c>
      <c r="AB1371">
        <v>84160</v>
      </c>
      <c r="AC1371" t="s">
        <v>47</v>
      </c>
      <c r="AD1371">
        <f>+VLOOKUP(T1371,items!$A$2:$D$1255,4,0)</f>
        <v>0</v>
      </c>
      <c r="AE1371">
        <f>+VLOOKUP(T1371,Tabla1[],5,0)</f>
        <v>0</v>
      </c>
      <c r="AF1371">
        <f t="shared" si="21"/>
        <v>7</v>
      </c>
    </row>
    <row r="1372" spans="1:32" x14ac:dyDescent="0.25">
      <c r="A1372">
        <v>94796</v>
      </c>
      <c r="B1372" t="s">
        <v>3389</v>
      </c>
      <c r="C1372" t="s">
        <v>75</v>
      </c>
      <c r="D1372">
        <v>0</v>
      </c>
      <c r="E1372" t="s">
        <v>3390</v>
      </c>
      <c r="F1372" t="s">
        <v>3391</v>
      </c>
      <c r="G1372" t="s">
        <v>1038</v>
      </c>
      <c r="H1372" t="s">
        <v>3392</v>
      </c>
      <c r="I1372" t="s">
        <v>37</v>
      </c>
      <c r="J1372" t="s">
        <v>37</v>
      </c>
      <c r="K1372" t="s">
        <v>37</v>
      </c>
      <c r="L1372" t="s">
        <v>37</v>
      </c>
      <c r="M1372" t="s">
        <v>645</v>
      </c>
      <c r="N1372" t="s">
        <v>965</v>
      </c>
      <c r="O1372" t="s">
        <v>571</v>
      </c>
      <c r="P1372" t="s">
        <v>1072</v>
      </c>
      <c r="Q1372" t="s">
        <v>253</v>
      </c>
      <c r="R1372" t="s">
        <v>107</v>
      </c>
      <c r="S1372" t="s">
        <v>256</v>
      </c>
      <c r="T1372" t="s">
        <v>1480</v>
      </c>
      <c r="U1372" t="s">
        <v>1481</v>
      </c>
      <c r="W1372" t="s">
        <v>111</v>
      </c>
      <c r="X1372">
        <v>5</v>
      </c>
      <c r="Y1372">
        <v>0</v>
      </c>
      <c r="Z1372">
        <v>0</v>
      </c>
      <c r="AA1372">
        <v>0</v>
      </c>
      <c r="AB1372">
        <v>4004475</v>
      </c>
      <c r="AC1372" t="s">
        <v>47</v>
      </c>
      <c r="AD1372">
        <f>+VLOOKUP(T1372,items!$A$2:$D$1255,4,0)</f>
        <v>0</v>
      </c>
      <c r="AE1372">
        <f>+VLOOKUP(T1372,Tabla1[],5,0)</f>
        <v>0</v>
      </c>
      <c r="AF1372">
        <f t="shared" si="21"/>
        <v>8</v>
      </c>
    </row>
    <row r="1373" spans="1:32" x14ac:dyDescent="0.25">
      <c r="A1373">
        <v>94796</v>
      </c>
      <c r="B1373" t="s">
        <v>3389</v>
      </c>
      <c r="C1373" t="s">
        <v>75</v>
      </c>
      <c r="D1373">
        <v>0</v>
      </c>
      <c r="E1373" t="s">
        <v>3390</v>
      </c>
      <c r="F1373" t="s">
        <v>3391</v>
      </c>
      <c r="G1373" t="s">
        <v>1038</v>
      </c>
      <c r="H1373" t="s">
        <v>3392</v>
      </c>
      <c r="I1373" t="s">
        <v>37</v>
      </c>
      <c r="J1373" t="s">
        <v>37</v>
      </c>
      <c r="K1373" t="s">
        <v>37</v>
      </c>
      <c r="L1373" t="s">
        <v>37</v>
      </c>
      <c r="M1373" t="s">
        <v>645</v>
      </c>
      <c r="N1373" t="s">
        <v>965</v>
      </c>
      <c r="O1373" t="s">
        <v>571</v>
      </c>
      <c r="P1373" t="s">
        <v>1072</v>
      </c>
      <c r="Q1373" t="s">
        <v>253</v>
      </c>
      <c r="R1373" t="s">
        <v>107</v>
      </c>
      <c r="S1373" t="s">
        <v>256</v>
      </c>
      <c r="T1373" t="s">
        <v>429</v>
      </c>
      <c r="U1373" t="s">
        <v>430</v>
      </c>
      <c r="X1373">
        <v>3</v>
      </c>
      <c r="Y1373">
        <v>0</v>
      </c>
      <c r="Z1373">
        <v>0</v>
      </c>
      <c r="AA1373">
        <v>0</v>
      </c>
      <c r="AB1373">
        <v>551556</v>
      </c>
      <c r="AC1373" t="s">
        <v>47</v>
      </c>
      <c r="AD1373">
        <f>+VLOOKUP(T1373,items!$A$2:$D$1255,4,0)</f>
        <v>0</v>
      </c>
      <c r="AE1373">
        <f>+VLOOKUP(T1373,Tabla1[],5,0)</f>
        <v>0</v>
      </c>
      <c r="AF1373">
        <f t="shared" si="21"/>
        <v>8</v>
      </c>
    </row>
    <row r="1374" spans="1:32" x14ac:dyDescent="0.25">
      <c r="A1374">
        <v>94796</v>
      </c>
      <c r="B1374" t="s">
        <v>3389</v>
      </c>
      <c r="C1374" t="s">
        <v>75</v>
      </c>
      <c r="D1374">
        <v>0</v>
      </c>
      <c r="E1374" t="s">
        <v>3390</v>
      </c>
      <c r="F1374" t="s">
        <v>3391</v>
      </c>
      <c r="G1374" t="s">
        <v>1038</v>
      </c>
      <c r="H1374" t="s">
        <v>3392</v>
      </c>
      <c r="I1374" t="s">
        <v>37</v>
      </c>
      <c r="J1374" t="s">
        <v>37</v>
      </c>
      <c r="K1374" t="s">
        <v>37</v>
      </c>
      <c r="L1374" t="s">
        <v>37</v>
      </c>
      <c r="M1374" t="s">
        <v>645</v>
      </c>
      <c r="N1374" t="s">
        <v>965</v>
      </c>
      <c r="O1374" t="s">
        <v>571</v>
      </c>
      <c r="P1374" t="s">
        <v>1072</v>
      </c>
      <c r="Q1374" t="s">
        <v>253</v>
      </c>
      <c r="R1374" t="s">
        <v>107</v>
      </c>
      <c r="S1374" t="s">
        <v>256</v>
      </c>
      <c r="T1374" t="s">
        <v>2069</v>
      </c>
      <c r="U1374" t="s">
        <v>2070</v>
      </c>
      <c r="V1374" t="s">
        <v>688</v>
      </c>
      <c r="W1374" t="s">
        <v>117</v>
      </c>
      <c r="X1374">
        <v>5</v>
      </c>
      <c r="Y1374">
        <v>0</v>
      </c>
      <c r="Z1374">
        <v>0</v>
      </c>
      <c r="AA1374">
        <v>0</v>
      </c>
      <c r="AB1374">
        <v>11157620</v>
      </c>
      <c r="AC1374" t="s">
        <v>47</v>
      </c>
      <c r="AD1374">
        <f>+VLOOKUP(T1374,items!$A$2:$D$1255,4,0)</f>
        <v>0</v>
      </c>
      <c r="AE1374">
        <f>+VLOOKUP(T1374,Tabla1[],5,0)</f>
        <v>0</v>
      </c>
      <c r="AF1374">
        <f t="shared" si="21"/>
        <v>8</v>
      </c>
    </row>
    <row r="1375" spans="1:32" x14ac:dyDescent="0.25">
      <c r="A1375">
        <v>94796</v>
      </c>
      <c r="B1375" t="s">
        <v>3389</v>
      </c>
      <c r="C1375" t="s">
        <v>75</v>
      </c>
      <c r="D1375">
        <v>0</v>
      </c>
      <c r="E1375" t="s">
        <v>3390</v>
      </c>
      <c r="F1375" t="s">
        <v>3391</v>
      </c>
      <c r="G1375" t="s">
        <v>1038</v>
      </c>
      <c r="H1375" t="s">
        <v>3392</v>
      </c>
      <c r="I1375" t="s">
        <v>37</v>
      </c>
      <c r="J1375" t="s">
        <v>37</v>
      </c>
      <c r="K1375" t="s">
        <v>37</v>
      </c>
      <c r="L1375" t="s">
        <v>37</v>
      </c>
      <c r="M1375" t="s">
        <v>645</v>
      </c>
      <c r="N1375" t="s">
        <v>965</v>
      </c>
      <c r="O1375" t="s">
        <v>571</v>
      </c>
      <c r="P1375" t="s">
        <v>1072</v>
      </c>
      <c r="Q1375" t="s">
        <v>253</v>
      </c>
      <c r="R1375" t="s">
        <v>107</v>
      </c>
      <c r="S1375" t="s">
        <v>256</v>
      </c>
      <c r="T1375" t="s">
        <v>574</v>
      </c>
      <c r="U1375" t="s">
        <v>575</v>
      </c>
      <c r="W1375" t="s">
        <v>114</v>
      </c>
      <c r="X1375">
        <v>8</v>
      </c>
      <c r="Y1375">
        <v>5250</v>
      </c>
      <c r="Z1375">
        <v>0</v>
      </c>
      <c r="AA1375">
        <v>0</v>
      </c>
      <c r="AB1375">
        <v>6820208</v>
      </c>
      <c r="AC1375" t="s">
        <v>47</v>
      </c>
      <c r="AD1375">
        <f>+VLOOKUP(T1375,items!$A$2:$D$1255,4,0)</f>
        <v>0</v>
      </c>
      <c r="AE1375">
        <f>+VLOOKUP(T1375,Tabla1[],5,0)</f>
        <v>0</v>
      </c>
      <c r="AF1375">
        <f t="shared" si="21"/>
        <v>8</v>
      </c>
    </row>
    <row r="1376" spans="1:32" x14ac:dyDescent="0.25">
      <c r="A1376">
        <v>94796</v>
      </c>
      <c r="B1376" t="s">
        <v>3389</v>
      </c>
      <c r="C1376" t="s">
        <v>75</v>
      </c>
      <c r="D1376">
        <v>0</v>
      </c>
      <c r="E1376" t="s">
        <v>3390</v>
      </c>
      <c r="F1376" t="s">
        <v>3391</v>
      </c>
      <c r="G1376" t="s">
        <v>1038</v>
      </c>
      <c r="H1376" t="s">
        <v>3392</v>
      </c>
      <c r="I1376" t="s">
        <v>37</v>
      </c>
      <c r="J1376" t="s">
        <v>37</v>
      </c>
      <c r="K1376" t="s">
        <v>37</v>
      </c>
      <c r="L1376" t="s">
        <v>37</v>
      </c>
      <c r="M1376" t="s">
        <v>645</v>
      </c>
      <c r="N1376" t="s">
        <v>965</v>
      </c>
      <c r="O1376" t="s">
        <v>571</v>
      </c>
      <c r="P1376" t="s">
        <v>1072</v>
      </c>
      <c r="Q1376" t="s">
        <v>253</v>
      </c>
      <c r="R1376" t="s">
        <v>107</v>
      </c>
      <c r="S1376" t="s">
        <v>256</v>
      </c>
      <c r="T1376" t="s">
        <v>574</v>
      </c>
      <c r="U1376" t="s">
        <v>575</v>
      </c>
      <c r="W1376" t="s">
        <v>114</v>
      </c>
      <c r="X1376">
        <v>2</v>
      </c>
      <c r="Y1376">
        <v>7030</v>
      </c>
      <c r="Z1376">
        <v>0</v>
      </c>
      <c r="AA1376">
        <v>0</v>
      </c>
      <c r="AB1376">
        <v>2375752</v>
      </c>
      <c r="AC1376" t="s">
        <v>47</v>
      </c>
      <c r="AD1376">
        <f>+VLOOKUP(T1376,items!$A$2:$D$1255,4,0)</f>
        <v>0</v>
      </c>
      <c r="AE1376">
        <f>+VLOOKUP(T1376,Tabla1[],5,0)</f>
        <v>0</v>
      </c>
      <c r="AF1376">
        <f t="shared" si="21"/>
        <v>8</v>
      </c>
    </row>
    <row r="1377" spans="1:32" x14ac:dyDescent="0.25">
      <c r="A1377">
        <v>94796</v>
      </c>
      <c r="B1377" t="s">
        <v>3389</v>
      </c>
      <c r="C1377" t="s">
        <v>75</v>
      </c>
      <c r="D1377">
        <v>0</v>
      </c>
      <c r="E1377" t="s">
        <v>3390</v>
      </c>
      <c r="F1377" t="s">
        <v>3391</v>
      </c>
      <c r="G1377" t="s">
        <v>1038</v>
      </c>
      <c r="H1377" t="s">
        <v>3392</v>
      </c>
      <c r="I1377" t="s">
        <v>37</v>
      </c>
      <c r="J1377" t="s">
        <v>37</v>
      </c>
      <c r="K1377" t="s">
        <v>37</v>
      </c>
      <c r="L1377" t="s">
        <v>37</v>
      </c>
      <c r="M1377" t="s">
        <v>645</v>
      </c>
      <c r="N1377" t="s">
        <v>965</v>
      </c>
      <c r="O1377" t="s">
        <v>571</v>
      </c>
      <c r="P1377" t="s">
        <v>1072</v>
      </c>
      <c r="Q1377" t="s">
        <v>253</v>
      </c>
      <c r="R1377" t="s">
        <v>107</v>
      </c>
      <c r="S1377" t="s">
        <v>256</v>
      </c>
      <c r="T1377" t="s">
        <v>574</v>
      </c>
      <c r="U1377" t="s">
        <v>575</v>
      </c>
      <c r="W1377" t="s">
        <v>114</v>
      </c>
      <c r="X1377">
        <v>1</v>
      </c>
      <c r="Y1377">
        <v>7930</v>
      </c>
      <c r="Z1377">
        <v>0</v>
      </c>
      <c r="AA1377">
        <v>0</v>
      </c>
      <c r="AB1377">
        <v>1187876</v>
      </c>
      <c r="AC1377" t="s">
        <v>47</v>
      </c>
      <c r="AD1377">
        <f>+VLOOKUP(T1377,items!$A$2:$D$1255,4,0)</f>
        <v>0</v>
      </c>
      <c r="AE1377">
        <f>+VLOOKUP(T1377,Tabla1[],5,0)</f>
        <v>0</v>
      </c>
      <c r="AF1377">
        <f t="shared" si="21"/>
        <v>8</v>
      </c>
    </row>
    <row r="1378" spans="1:32" x14ac:dyDescent="0.25">
      <c r="A1378">
        <v>94796</v>
      </c>
      <c r="B1378" t="s">
        <v>3389</v>
      </c>
      <c r="C1378" t="s">
        <v>75</v>
      </c>
      <c r="D1378">
        <v>0</v>
      </c>
      <c r="E1378" t="s">
        <v>3390</v>
      </c>
      <c r="F1378" t="s">
        <v>3391</v>
      </c>
      <c r="G1378" t="s">
        <v>1038</v>
      </c>
      <c r="H1378" t="s">
        <v>3392</v>
      </c>
      <c r="I1378" t="s">
        <v>37</v>
      </c>
      <c r="J1378" t="s">
        <v>37</v>
      </c>
      <c r="K1378" t="s">
        <v>37</v>
      </c>
      <c r="L1378" t="s">
        <v>37</v>
      </c>
      <c r="M1378" t="s">
        <v>645</v>
      </c>
      <c r="N1378" t="s">
        <v>965</v>
      </c>
      <c r="O1378" t="s">
        <v>571</v>
      </c>
      <c r="P1378" t="s">
        <v>1072</v>
      </c>
      <c r="Q1378" t="s">
        <v>253</v>
      </c>
      <c r="R1378" t="s">
        <v>107</v>
      </c>
      <c r="S1378" t="s">
        <v>256</v>
      </c>
      <c r="T1378" t="s">
        <v>576</v>
      </c>
      <c r="U1378" t="s">
        <v>577</v>
      </c>
      <c r="W1378" t="s">
        <v>114</v>
      </c>
      <c r="X1378">
        <v>12</v>
      </c>
      <c r="Y1378">
        <v>0</v>
      </c>
      <c r="Z1378">
        <v>0</v>
      </c>
      <c r="AA1378">
        <v>0</v>
      </c>
      <c r="AB1378">
        <v>672528</v>
      </c>
      <c r="AC1378" t="s">
        <v>47</v>
      </c>
      <c r="AD1378">
        <f>+VLOOKUP(T1378,items!$A$2:$D$1255,4,0)</f>
        <v>0</v>
      </c>
      <c r="AE1378">
        <f>+VLOOKUP(T1378,Tabla1[],5,0)</f>
        <v>0</v>
      </c>
      <c r="AF1378">
        <f t="shared" si="21"/>
        <v>8</v>
      </c>
    </row>
    <row r="1379" spans="1:32" x14ac:dyDescent="0.25">
      <c r="A1379">
        <v>94796</v>
      </c>
      <c r="B1379" t="s">
        <v>3389</v>
      </c>
      <c r="C1379" t="s">
        <v>75</v>
      </c>
      <c r="D1379">
        <v>0</v>
      </c>
      <c r="E1379" t="s">
        <v>3390</v>
      </c>
      <c r="F1379" t="s">
        <v>3391</v>
      </c>
      <c r="G1379" t="s">
        <v>1038</v>
      </c>
      <c r="H1379" t="s">
        <v>3392</v>
      </c>
      <c r="I1379" t="s">
        <v>37</v>
      </c>
      <c r="J1379" t="s">
        <v>37</v>
      </c>
      <c r="K1379" t="s">
        <v>37</v>
      </c>
      <c r="L1379" t="s">
        <v>37</v>
      </c>
      <c r="M1379" t="s">
        <v>645</v>
      </c>
      <c r="N1379" t="s">
        <v>965</v>
      </c>
      <c r="O1379" t="s">
        <v>571</v>
      </c>
      <c r="P1379" t="s">
        <v>1072</v>
      </c>
      <c r="Q1379" t="s">
        <v>253</v>
      </c>
      <c r="R1379" t="s">
        <v>107</v>
      </c>
      <c r="S1379" t="s">
        <v>256</v>
      </c>
      <c r="T1379" t="s">
        <v>576</v>
      </c>
      <c r="U1379" t="s">
        <v>577</v>
      </c>
      <c r="W1379" t="s">
        <v>114</v>
      </c>
      <c r="X1379">
        <v>6</v>
      </c>
      <c r="Y1379">
        <v>0</v>
      </c>
      <c r="Z1379">
        <v>0</v>
      </c>
      <c r="AA1379">
        <v>0</v>
      </c>
      <c r="AB1379">
        <v>336264</v>
      </c>
      <c r="AC1379" t="s">
        <v>47</v>
      </c>
      <c r="AD1379">
        <f>+VLOOKUP(T1379,items!$A$2:$D$1255,4,0)</f>
        <v>0</v>
      </c>
      <c r="AE1379">
        <f>+VLOOKUP(T1379,Tabla1[],5,0)</f>
        <v>0</v>
      </c>
      <c r="AF1379">
        <f t="shared" si="21"/>
        <v>8</v>
      </c>
    </row>
    <row r="1380" spans="1:32" x14ac:dyDescent="0.25">
      <c r="A1380">
        <v>94796</v>
      </c>
      <c r="B1380" t="s">
        <v>3389</v>
      </c>
      <c r="C1380" t="s">
        <v>75</v>
      </c>
      <c r="D1380">
        <v>0</v>
      </c>
      <c r="E1380" t="s">
        <v>3390</v>
      </c>
      <c r="F1380" t="s">
        <v>3391</v>
      </c>
      <c r="G1380" t="s">
        <v>1038</v>
      </c>
      <c r="H1380" t="s">
        <v>3392</v>
      </c>
      <c r="I1380" t="s">
        <v>37</v>
      </c>
      <c r="J1380" t="s">
        <v>37</v>
      </c>
      <c r="K1380" t="s">
        <v>37</v>
      </c>
      <c r="L1380" t="s">
        <v>37</v>
      </c>
      <c r="M1380" t="s">
        <v>645</v>
      </c>
      <c r="N1380" t="s">
        <v>965</v>
      </c>
      <c r="O1380" t="s">
        <v>571</v>
      </c>
      <c r="P1380" t="s">
        <v>1072</v>
      </c>
      <c r="Q1380" t="s">
        <v>253</v>
      </c>
      <c r="R1380" t="s">
        <v>107</v>
      </c>
      <c r="S1380" t="s">
        <v>256</v>
      </c>
      <c r="T1380" t="s">
        <v>855</v>
      </c>
      <c r="U1380" t="s">
        <v>856</v>
      </c>
      <c r="W1380" t="s">
        <v>114</v>
      </c>
      <c r="X1380">
        <v>24</v>
      </c>
      <c r="Y1380">
        <v>0</v>
      </c>
      <c r="Z1380">
        <v>3000</v>
      </c>
      <c r="AA1380">
        <v>0</v>
      </c>
      <c r="AB1380">
        <v>10847280</v>
      </c>
      <c r="AC1380" t="s">
        <v>47</v>
      </c>
      <c r="AD1380">
        <f>+VLOOKUP(T1380,items!$A$2:$D$1255,4,0)</f>
        <v>0</v>
      </c>
      <c r="AE1380">
        <f>+VLOOKUP(T1380,Tabla1[],5,0)</f>
        <v>0</v>
      </c>
      <c r="AF1380">
        <f t="shared" si="21"/>
        <v>8</v>
      </c>
    </row>
    <row r="1381" spans="1:32" x14ac:dyDescent="0.25">
      <c r="A1381">
        <v>94796</v>
      </c>
      <c r="B1381" t="s">
        <v>3389</v>
      </c>
      <c r="C1381" t="s">
        <v>75</v>
      </c>
      <c r="D1381">
        <v>0</v>
      </c>
      <c r="E1381" t="s">
        <v>3390</v>
      </c>
      <c r="F1381" t="s">
        <v>3391</v>
      </c>
      <c r="G1381" t="s">
        <v>1038</v>
      </c>
      <c r="H1381" t="s">
        <v>3392</v>
      </c>
      <c r="I1381" t="s">
        <v>37</v>
      </c>
      <c r="J1381" t="s">
        <v>37</v>
      </c>
      <c r="K1381" t="s">
        <v>37</v>
      </c>
      <c r="L1381" t="s">
        <v>37</v>
      </c>
      <c r="M1381" t="s">
        <v>645</v>
      </c>
      <c r="N1381" t="s">
        <v>965</v>
      </c>
      <c r="O1381" t="s">
        <v>571</v>
      </c>
      <c r="P1381" t="s">
        <v>1072</v>
      </c>
      <c r="Q1381" t="s">
        <v>253</v>
      </c>
      <c r="R1381" t="s">
        <v>107</v>
      </c>
      <c r="S1381" t="s">
        <v>256</v>
      </c>
      <c r="T1381" t="s">
        <v>855</v>
      </c>
      <c r="U1381" t="s">
        <v>856</v>
      </c>
      <c r="W1381" t="s">
        <v>114</v>
      </c>
      <c r="X1381">
        <v>4</v>
      </c>
      <c r="Y1381">
        <v>0</v>
      </c>
      <c r="Z1381">
        <v>3000</v>
      </c>
      <c r="AA1381">
        <v>0</v>
      </c>
      <c r="AB1381">
        <v>1807880</v>
      </c>
      <c r="AC1381" t="s">
        <v>47</v>
      </c>
      <c r="AD1381">
        <f>+VLOOKUP(T1381,items!$A$2:$D$1255,4,0)</f>
        <v>0</v>
      </c>
      <c r="AE1381">
        <f>+VLOOKUP(T1381,Tabla1[],5,0)</f>
        <v>0</v>
      </c>
      <c r="AF1381">
        <f t="shared" si="21"/>
        <v>8</v>
      </c>
    </row>
    <row r="1382" spans="1:32" x14ac:dyDescent="0.25">
      <c r="A1382">
        <v>94796</v>
      </c>
      <c r="B1382" t="s">
        <v>3389</v>
      </c>
      <c r="C1382" t="s">
        <v>75</v>
      </c>
      <c r="D1382">
        <v>0</v>
      </c>
      <c r="E1382" t="s">
        <v>3390</v>
      </c>
      <c r="F1382" t="s">
        <v>3391</v>
      </c>
      <c r="G1382" t="s">
        <v>1038</v>
      </c>
      <c r="H1382" t="s">
        <v>3392</v>
      </c>
      <c r="I1382" t="s">
        <v>37</v>
      </c>
      <c r="J1382" t="s">
        <v>37</v>
      </c>
      <c r="K1382" t="s">
        <v>37</v>
      </c>
      <c r="L1382" t="s">
        <v>37</v>
      </c>
      <c r="M1382" t="s">
        <v>645</v>
      </c>
      <c r="N1382" t="s">
        <v>965</v>
      </c>
      <c r="O1382" t="s">
        <v>571</v>
      </c>
      <c r="P1382" t="s">
        <v>1072</v>
      </c>
      <c r="Q1382" t="s">
        <v>253</v>
      </c>
      <c r="R1382" t="s">
        <v>107</v>
      </c>
      <c r="S1382" t="s">
        <v>256</v>
      </c>
      <c r="T1382" t="s">
        <v>855</v>
      </c>
      <c r="U1382" t="s">
        <v>856</v>
      </c>
      <c r="W1382" t="s">
        <v>114</v>
      </c>
      <c r="X1382">
        <v>6</v>
      </c>
      <c r="Y1382">
        <v>0</v>
      </c>
      <c r="Z1382">
        <v>3000</v>
      </c>
      <c r="AA1382">
        <v>0</v>
      </c>
      <c r="AB1382">
        <v>2711820</v>
      </c>
      <c r="AC1382" t="s">
        <v>47</v>
      </c>
      <c r="AD1382">
        <f>+VLOOKUP(T1382,items!$A$2:$D$1255,4,0)</f>
        <v>0</v>
      </c>
      <c r="AE1382">
        <f>+VLOOKUP(T1382,Tabla1[],5,0)</f>
        <v>0</v>
      </c>
      <c r="AF1382">
        <f t="shared" si="21"/>
        <v>8</v>
      </c>
    </row>
    <row r="1383" spans="1:32" x14ac:dyDescent="0.25">
      <c r="A1383">
        <v>94796</v>
      </c>
      <c r="B1383" t="s">
        <v>3389</v>
      </c>
      <c r="C1383" t="s">
        <v>75</v>
      </c>
      <c r="D1383">
        <v>0</v>
      </c>
      <c r="E1383" t="s">
        <v>3390</v>
      </c>
      <c r="F1383" t="s">
        <v>3391</v>
      </c>
      <c r="G1383" t="s">
        <v>1038</v>
      </c>
      <c r="H1383" t="s">
        <v>3392</v>
      </c>
      <c r="I1383" t="s">
        <v>37</v>
      </c>
      <c r="J1383" t="s">
        <v>37</v>
      </c>
      <c r="K1383" t="s">
        <v>37</v>
      </c>
      <c r="L1383" t="s">
        <v>37</v>
      </c>
      <c r="M1383" t="s">
        <v>645</v>
      </c>
      <c r="N1383" t="s">
        <v>965</v>
      </c>
      <c r="O1383" t="s">
        <v>571</v>
      </c>
      <c r="P1383" t="s">
        <v>1072</v>
      </c>
      <c r="Q1383" t="s">
        <v>253</v>
      </c>
      <c r="R1383" t="s">
        <v>107</v>
      </c>
      <c r="S1383" t="s">
        <v>256</v>
      </c>
      <c r="T1383" t="s">
        <v>94</v>
      </c>
      <c r="U1383" t="s">
        <v>95</v>
      </c>
      <c r="X1383">
        <v>1</v>
      </c>
      <c r="Y1383">
        <v>0</v>
      </c>
      <c r="Z1383">
        <v>0</v>
      </c>
      <c r="AA1383">
        <v>0</v>
      </c>
      <c r="AB1383">
        <v>860000</v>
      </c>
      <c r="AC1383" t="s">
        <v>47</v>
      </c>
      <c r="AD1383" t="e">
        <f>+VLOOKUP(T1383,items!$A$2:$D$1255,4,0)</f>
        <v>#N/A</v>
      </c>
      <c r="AE1383" t="e">
        <f>+VLOOKUP(T1383,Tabla1[],5,0)</f>
        <v>#N/A</v>
      </c>
      <c r="AF1383">
        <f t="shared" si="21"/>
        <v>8</v>
      </c>
    </row>
    <row r="1384" spans="1:32" x14ac:dyDescent="0.25">
      <c r="A1384">
        <v>94796</v>
      </c>
      <c r="B1384" t="s">
        <v>3389</v>
      </c>
      <c r="C1384" t="s">
        <v>75</v>
      </c>
      <c r="D1384">
        <v>0</v>
      </c>
      <c r="E1384" t="s">
        <v>3390</v>
      </c>
      <c r="F1384" t="s">
        <v>3391</v>
      </c>
      <c r="G1384" t="s">
        <v>1038</v>
      </c>
      <c r="H1384" t="s">
        <v>3392</v>
      </c>
      <c r="I1384" t="s">
        <v>37</v>
      </c>
      <c r="J1384" t="s">
        <v>37</v>
      </c>
      <c r="K1384" t="s">
        <v>37</v>
      </c>
      <c r="L1384" t="s">
        <v>37</v>
      </c>
      <c r="M1384" t="s">
        <v>645</v>
      </c>
      <c r="N1384" t="s">
        <v>965</v>
      </c>
      <c r="O1384" t="s">
        <v>571</v>
      </c>
      <c r="P1384" t="s">
        <v>1072</v>
      </c>
      <c r="Q1384" t="s">
        <v>253</v>
      </c>
      <c r="R1384" t="s">
        <v>107</v>
      </c>
      <c r="S1384" t="s">
        <v>256</v>
      </c>
      <c r="T1384" t="s">
        <v>857</v>
      </c>
      <c r="U1384" t="s">
        <v>858</v>
      </c>
      <c r="V1384" t="s">
        <v>688</v>
      </c>
      <c r="W1384" t="s">
        <v>114</v>
      </c>
      <c r="X1384">
        <v>8</v>
      </c>
      <c r="Y1384">
        <v>5250</v>
      </c>
      <c r="Z1384">
        <v>0</v>
      </c>
      <c r="AA1384">
        <v>3500</v>
      </c>
      <c r="AB1384">
        <v>58230928</v>
      </c>
      <c r="AC1384" t="s">
        <v>47</v>
      </c>
      <c r="AD1384" t="str">
        <f>+VLOOKUP(T1384,items!$A$2:$D$1255,4,0)</f>
        <v>SOMBRALINA</v>
      </c>
      <c r="AE1384" t="str">
        <f>+VLOOKUP(T1384,Tabla1[],5,0)</f>
        <v>MANUAL</v>
      </c>
      <c r="AF1384">
        <f t="shared" si="21"/>
        <v>8</v>
      </c>
    </row>
    <row r="1385" spans="1:32" x14ac:dyDescent="0.25">
      <c r="A1385">
        <v>94796</v>
      </c>
      <c r="B1385" t="s">
        <v>3389</v>
      </c>
      <c r="C1385" t="s">
        <v>75</v>
      </c>
      <c r="D1385">
        <v>0</v>
      </c>
      <c r="E1385" t="s">
        <v>3390</v>
      </c>
      <c r="F1385" t="s">
        <v>3391</v>
      </c>
      <c r="G1385" t="s">
        <v>1038</v>
      </c>
      <c r="H1385" t="s">
        <v>3392</v>
      </c>
      <c r="I1385" t="s">
        <v>37</v>
      </c>
      <c r="J1385" t="s">
        <v>37</v>
      </c>
      <c r="K1385" t="s">
        <v>37</v>
      </c>
      <c r="L1385" t="s">
        <v>37</v>
      </c>
      <c r="M1385" t="s">
        <v>645</v>
      </c>
      <c r="N1385" t="s">
        <v>965</v>
      </c>
      <c r="O1385" t="s">
        <v>571</v>
      </c>
      <c r="P1385" t="s">
        <v>1072</v>
      </c>
      <c r="Q1385" t="s">
        <v>253</v>
      </c>
      <c r="R1385" t="s">
        <v>107</v>
      </c>
      <c r="S1385" t="s">
        <v>256</v>
      </c>
      <c r="T1385" t="s">
        <v>857</v>
      </c>
      <c r="U1385" t="s">
        <v>858</v>
      </c>
      <c r="V1385" t="s">
        <v>688</v>
      </c>
      <c r="W1385" t="s">
        <v>114</v>
      </c>
      <c r="X1385">
        <v>2</v>
      </c>
      <c r="Y1385">
        <v>7030</v>
      </c>
      <c r="Z1385">
        <v>0</v>
      </c>
      <c r="AA1385">
        <v>3500</v>
      </c>
      <c r="AB1385">
        <v>19913666</v>
      </c>
      <c r="AC1385" t="s">
        <v>47</v>
      </c>
      <c r="AD1385" t="str">
        <f>+VLOOKUP(T1385,items!$A$2:$D$1255,4,0)</f>
        <v>SOMBRALINA</v>
      </c>
      <c r="AE1385" t="str">
        <f>+VLOOKUP(T1385,Tabla1[],5,0)</f>
        <v>MANUAL</v>
      </c>
      <c r="AF1385">
        <f t="shared" si="21"/>
        <v>8</v>
      </c>
    </row>
    <row r="1386" spans="1:32" x14ac:dyDescent="0.25">
      <c r="A1386">
        <v>94796</v>
      </c>
      <c r="B1386" t="s">
        <v>3389</v>
      </c>
      <c r="C1386" t="s">
        <v>75</v>
      </c>
      <c r="D1386">
        <v>0</v>
      </c>
      <c r="E1386" t="s">
        <v>3390</v>
      </c>
      <c r="F1386" t="s">
        <v>3391</v>
      </c>
      <c r="G1386" t="s">
        <v>1038</v>
      </c>
      <c r="H1386" t="s">
        <v>3392</v>
      </c>
      <c r="I1386" t="s">
        <v>37</v>
      </c>
      <c r="J1386" t="s">
        <v>37</v>
      </c>
      <c r="K1386" t="s">
        <v>37</v>
      </c>
      <c r="L1386" t="s">
        <v>37</v>
      </c>
      <c r="M1386" t="s">
        <v>645</v>
      </c>
      <c r="N1386" t="s">
        <v>965</v>
      </c>
      <c r="O1386" t="s">
        <v>571</v>
      </c>
      <c r="P1386" t="s">
        <v>1072</v>
      </c>
      <c r="Q1386" t="s">
        <v>253</v>
      </c>
      <c r="R1386" t="s">
        <v>107</v>
      </c>
      <c r="S1386" t="s">
        <v>256</v>
      </c>
      <c r="T1386" t="s">
        <v>857</v>
      </c>
      <c r="U1386" t="s">
        <v>858</v>
      </c>
      <c r="V1386" t="s">
        <v>688</v>
      </c>
      <c r="W1386" t="s">
        <v>114</v>
      </c>
      <c r="X1386">
        <v>1</v>
      </c>
      <c r="Y1386">
        <v>7930</v>
      </c>
      <c r="Z1386">
        <v>0</v>
      </c>
      <c r="AA1386">
        <v>3500</v>
      </c>
      <c r="AB1386">
        <v>9672900</v>
      </c>
      <c r="AC1386" t="s">
        <v>47</v>
      </c>
      <c r="AD1386" t="str">
        <f>+VLOOKUP(T1386,items!$A$2:$D$1255,4,0)</f>
        <v>SOMBRALINA</v>
      </c>
      <c r="AE1386" t="str">
        <f>+VLOOKUP(T1386,Tabla1[],5,0)</f>
        <v>MANUAL</v>
      </c>
      <c r="AF1386">
        <f t="shared" si="21"/>
        <v>8</v>
      </c>
    </row>
    <row r="1387" spans="1:32" x14ac:dyDescent="0.25">
      <c r="A1387">
        <v>94796</v>
      </c>
      <c r="B1387" t="s">
        <v>3389</v>
      </c>
      <c r="C1387" t="s">
        <v>75</v>
      </c>
      <c r="D1387">
        <v>0</v>
      </c>
      <c r="E1387" t="s">
        <v>3390</v>
      </c>
      <c r="F1387" t="s">
        <v>3391</v>
      </c>
      <c r="G1387" t="s">
        <v>1038</v>
      </c>
      <c r="H1387" t="s">
        <v>3392</v>
      </c>
      <c r="I1387" t="s">
        <v>37</v>
      </c>
      <c r="J1387" t="s">
        <v>37</v>
      </c>
      <c r="K1387" t="s">
        <v>37</v>
      </c>
      <c r="L1387" t="s">
        <v>37</v>
      </c>
      <c r="M1387" t="s">
        <v>645</v>
      </c>
      <c r="N1387" t="s">
        <v>965</v>
      </c>
      <c r="O1387" t="s">
        <v>571</v>
      </c>
      <c r="P1387" t="s">
        <v>1072</v>
      </c>
      <c r="Q1387" t="s">
        <v>253</v>
      </c>
      <c r="R1387" t="s">
        <v>107</v>
      </c>
      <c r="S1387" t="s">
        <v>256</v>
      </c>
      <c r="T1387" t="s">
        <v>392</v>
      </c>
      <c r="U1387" t="s">
        <v>393</v>
      </c>
      <c r="X1387">
        <v>1</v>
      </c>
      <c r="Y1387">
        <v>0</v>
      </c>
      <c r="Z1387">
        <v>0</v>
      </c>
      <c r="AA1387">
        <v>0</v>
      </c>
      <c r="AB1387">
        <v>2640000</v>
      </c>
      <c r="AC1387" t="s">
        <v>47</v>
      </c>
      <c r="AD1387" t="e">
        <f>+VLOOKUP(T1387,items!$A$2:$D$1255,4,0)</f>
        <v>#N/A</v>
      </c>
      <c r="AE1387" t="e">
        <f>+VLOOKUP(T1387,Tabla1[],5,0)</f>
        <v>#N/A</v>
      </c>
      <c r="AF1387">
        <f t="shared" si="21"/>
        <v>8</v>
      </c>
    </row>
    <row r="1388" spans="1:32" x14ac:dyDescent="0.25">
      <c r="A1388">
        <v>94796</v>
      </c>
      <c r="B1388" t="s">
        <v>3389</v>
      </c>
      <c r="C1388" t="s">
        <v>75</v>
      </c>
      <c r="D1388">
        <v>0</v>
      </c>
      <c r="E1388" t="s">
        <v>3390</v>
      </c>
      <c r="F1388" t="s">
        <v>3391</v>
      </c>
      <c r="G1388" t="s">
        <v>1038</v>
      </c>
      <c r="H1388" t="s">
        <v>3392</v>
      </c>
      <c r="I1388" t="s">
        <v>37</v>
      </c>
      <c r="J1388" t="s">
        <v>37</v>
      </c>
      <c r="K1388" t="s">
        <v>37</v>
      </c>
      <c r="L1388" t="s">
        <v>37</v>
      </c>
      <c r="M1388" t="s">
        <v>645</v>
      </c>
      <c r="N1388" t="s">
        <v>965</v>
      </c>
      <c r="O1388" t="s">
        <v>571</v>
      </c>
      <c r="P1388" t="s">
        <v>1072</v>
      </c>
      <c r="Q1388" t="s">
        <v>253</v>
      </c>
      <c r="R1388" t="s">
        <v>107</v>
      </c>
      <c r="S1388" t="s">
        <v>256</v>
      </c>
      <c r="T1388" t="s">
        <v>392</v>
      </c>
      <c r="U1388" t="s">
        <v>393</v>
      </c>
      <c r="X1388">
        <v>1</v>
      </c>
      <c r="Y1388">
        <v>0</v>
      </c>
      <c r="Z1388">
        <v>0</v>
      </c>
      <c r="AA1388">
        <v>0</v>
      </c>
      <c r="AB1388">
        <v>560000</v>
      </c>
      <c r="AC1388" t="s">
        <v>47</v>
      </c>
      <c r="AD1388" t="e">
        <f>+VLOOKUP(T1388,items!$A$2:$D$1255,4,0)</f>
        <v>#N/A</v>
      </c>
      <c r="AE1388" t="e">
        <f>+VLOOKUP(T1388,Tabla1[],5,0)</f>
        <v>#N/A</v>
      </c>
      <c r="AF1388">
        <f t="shared" si="21"/>
        <v>8</v>
      </c>
    </row>
    <row r="1389" spans="1:32" x14ac:dyDescent="0.25">
      <c r="A1389">
        <v>94801</v>
      </c>
      <c r="B1389" t="s">
        <v>2773</v>
      </c>
      <c r="C1389" t="s">
        <v>75</v>
      </c>
      <c r="D1389">
        <v>0</v>
      </c>
      <c r="F1389" t="s">
        <v>324</v>
      </c>
      <c r="G1389" t="s">
        <v>324</v>
      </c>
      <c r="H1389" t="s">
        <v>3393</v>
      </c>
      <c r="I1389" t="s">
        <v>37</v>
      </c>
      <c r="J1389" t="s">
        <v>3394</v>
      </c>
      <c r="K1389" t="s">
        <v>3395</v>
      </c>
      <c r="L1389" t="s">
        <v>37</v>
      </c>
      <c r="M1389" t="s">
        <v>363</v>
      </c>
      <c r="N1389" t="s">
        <v>363</v>
      </c>
      <c r="O1389" t="s">
        <v>364</v>
      </c>
      <c r="P1389" t="s">
        <v>711</v>
      </c>
      <c r="Q1389" t="s">
        <v>711</v>
      </c>
      <c r="R1389" t="s">
        <v>43</v>
      </c>
      <c r="S1389" t="s">
        <v>164</v>
      </c>
      <c r="T1389" t="s">
        <v>1608</v>
      </c>
      <c r="U1389" t="s">
        <v>1609</v>
      </c>
      <c r="X1389">
        <v>7</v>
      </c>
      <c r="Y1389">
        <v>0</v>
      </c>
      <c r="Z1389">
        <v>0</v>
      </c>
      <c r="AA1389">
        <v>0</v>
      </c>
      <c r="AB1389">
        <v>368200</v>
      </c>
      <c r="AC1389" t="s">
        <v>47</v>
      </c>
      <c r="AD1389">
        <f>+VLOOKUP(T1389,items!$A$2:$D$1255,4,0)</f>
        <v>0</v>
      </c>
      <c r="AE1389">
        <f>+VLOOKUP(T1389,Tabla1[],5,0)</f>
        <v>0</v>
      </c>
      <c r="AF1389">
        <f t="shared" si="21"/>
        <v>7</v>
      </c>
    </row>
    <row r="1390" spans="1:32" x14ac:dyDescent="0.25">
      <c r="A1390">
        <v>94801</v>
      </c>
      <c r="B1390" t="s">
        <v>2773</v>
      </c>
      <c r="C1390" t="s">
        <v>75</v>
      </c>
      <c r="D1390">
        <v>0</v>
      </c>
      <c r="F1390" t="s">
        <v>324</v>
      </c>
      <c r="G1390" t="s">
        <v>324</v>
      </c>
      <c r="H1390" t="s">
        <v>3393</v>
      </c>
      <c r="I1390" t="s">
        <v>37</v>
      </c>
      <c r="J1390" t="s">
        <v>3394</v>
      </c>
      <c r="K1390" t="s">
        <v>3395</v>
      </c>
      <c r="L1390" t="s">
        <v>37</v>
      </c>
      <c r="M1390" t="s">
        <v>363</v>
      </c>
      <c r="N1390" t="s">
        <v>363</v>
      </c>
      <c r="O1390" t="s">
        <v>364</v>
      </c>
      <c r="P1390" t="s">
        <v>711</v>
      </c>
      <c r="Q1390" t="s">
        <v>711</v>
      </c>
      <c r="R1390" t="s">
        <v>43</v>
      </c>
      <c r="S1390" t="s">
        <v>164</v>
      </c>
      <c r="T1390" t="s">
        <v>2662</v>
      </c>
      <c r="U1390" t="s">
        <v>2663</v>
      </c>
      <c r="X1390">
        <v>23</v>
      </c>
      <c r="Y1390">
        <v>0</v>
      </c>
      <c r="Z1390">
        <v>0</v>
      </c>
      <c r="AA1390">
        <v>0</v>
      </c>
      <c r="AB1390">
        <v>1209800</v>
      </c>
      <c r="AC1390" t="s">
        <v>47</v>
      </c>
      <c r="AD1390">
        <f>+VLOOKUP(T1390,items!$A$2:$D$1255,4,0)</f>
        <v>0</v>
      </c>
      <c r="AE1390">
        <f>+VLOOKUP(T1390,Tabla1[],5,0)</f>
        <v>0</v>
      </c>
      <c r="AF1390">
        <f t="shared" si="21"/>
        <v>7</v>
      </c>
    </row>
    <row r="1391" spans="1:32" x14ac:dyDescent="0.25">
      <c r="A1391">
        <v>94825</v>
      </c>
      <c r="B1391" t="s">
        <v>3396</v>
      </c>
      <c r="C1391" t="s">
        <v>75</v>
      </c>
      <c r="D1391">
        <v>0</v>
      </c>
      <c r="F1391" t="s">
        <v>363</v>
      </c>
      <c r="G1391" t="s">
        <v>649</v>
      </c>
      <c r="H1391" t="s">
        <v>3397</v>
      </c>
      <c r="I1391" t="s">
        <v>37</v>
      </c>
      <c r="J1391" t="s">
        <v>3398</v>
      </c>
      <c r="K1391" t="s">
        <v>3399</v>
      </c>
      <c r="L1391" t="s">
        <v>3400</v>
      </c>
      <c r="M1391" t="s">
        <v>1646</v>
      </c>
      <c r="N1391" t="s">
        <v>1646</v>
      </c>
      <c r="O1391" t="s">
        <v>3043</v>
      </c>
      <c r="P1391" t="s">
        <v>2235</v>
      </c>
      <c r="Q1391" t="s">
        <v>1072</v>
      </c>
      <c r="R1391" t="s">
        <v>63</v>
      </c>
      <c r="S1391" t="s">
        <v>256</v>
      </c>
      <c r="T1391" t="s">
        <v>94</v>
      </c>
      <c r="U1391" t="s">
        <v>95</v>
      </c>
      <c r="X1391">
        <v>1</v>
      </c>
      <c r="Y1391">
        <v>0</v>
      </c>
      <c r="Z1391">
        <v>0</v>
      </c>
      <c r="AA1391">
        <v>0</v>
      </c>
      <c r="AB1391">
        <v>300000</v>
      </c>
      <c r="AC1391" t="s">
        <v>47</v>
      </c>
      <c r="AD1391" t="e">
        <f>+VLOOKUP(T1391,items!$A$2:$D$1255,4,0)</f>
        <v>#N/A</v>
      </c>
      <c r="AE1391" t="e">
        <f>+VLOOKUP(T1391,Tabla1[],5,0)</f>
        <v>#N/A</v>
      </c>
      <c r="AF1391">
        <f t="shared" si="21"/>
        <v>8</v>
      </c>
    </row>
    <row r="1392" spans="1:32" x14ac:dyDescent="0.25">
      <c r="A1392">
        <v>94825</v>
      </c>
      <c r="B1392" t="s">
        <v>3396</v>
      </c>
      <c r="C1392" t="s">
        <v>75</v>
      </c>
      <c r="D1392">
        <v>0</v>
      </c>
      <c r="F1392" t="s">
        <v>363</v>
      </c>
      <c r="G1392" t="s">
        <v>649</v>
      </c>
      <c r="H1392" t="s">
        <v>3397</v>
      </c>
      <c r="I1392" t="s">
        <v>37</v>
      </c>
      <c r="J1392" t="s">
        <v>3398</v>
      </c>
      <c r="K1392" t="s">
        <v>3399</v>
      </c>
      <c r="L1392" t="s">
        <v>3400</v>
      </c>
      <c r="M1392" t="s">
        <v>1646</v>
      </c>
      <c r="N1392" t="s">
        <v>1646</v>
      </c>
      <c r="O1392" t="s">
        <v>3043</v>
      </c>
      <c r="P1392" t="s">
        <v>2235</v>
      </c>
      <c r="Q1392" t="s">
        <v>1072</v>
      </c>
      <c r="R1392" t="s">
        <v>63</v>
      </c>
      <c r="S1392" t="s">
        <v>256</v>
      </c>
      <c r="T1392" t="s">
        <v>390</v>
      </c>
      <c r="U1392" t="s">
        <v>391</v>
      </c>
      <c r="X1392">
        <v>1</v>
      </c>
      <c r="Y1392">
        <v>0</v>
      </c>
      <c r="Z1392">
        <v>0</v>
      </c>
      <c r="AA1392">
        <v>0</v>
      </c>
      <c r="AB1392">
        <v>902500</v>
      </c>
      <c r="AC1392" t="s">
        <v>47</v>
      </c>
      <c r="AD1392" t="e">
        <f>+VLOOKUP(T1392,items!$A$2:$D$1255,4,0)</f>
        <v>#N/A</v>
      </c>
      <c r="AE1392" t="e">
        <f>+VLOOKUP(T1392,Tabla1[],5,0)</f>
        <v>#N/A</v>
      </c>
      <c r="AF1392">
        <f t="shared" si="21"/>
        <v>8</v>
      </c>
    </row>
    <row r="1393" spans="1:32" x14ac:dyDescent="0.25">
      <c r="A1393">
        <v>94825</v>
      </c>
      <c r="B1393" t="s">
        <v>3396</v>
      </c>
      <c r="C1393" t="s">
        <v>75</v>
      </c>
      <c r="D1393">
        <v>0</v>
      </c>
      <c r="F1393" t="s">
        <v>363</v>
      </c>
      <c r="G1393" t="s">
        <v>649</v>
      </c>
      <c r="H1393" t="s">
        <v>3397</v>
      </c>
      <c r="I1393" t="s">
        <v>37</v>
      </c>
      <c r="J1393" t="s">
        <v>3398</v>
      </c>
      <c r="K1393" t="s">
        <v>3399</v>
      </c>
      <c r="L1393" t="s">
        <v>3400</v>
      </c>
      <c r="M1393" t="s">
        <v>1646</v>
      </c>
      <c r="N1393" t="s">
        <v>1646</v>
      </c>
      <c r="O1393" t="s">
        <v>3043</v>
      </c>
      <c r="P1393" t="s">
        <v>2235</v>
      </c>
      <c r="Q1393" t="s">
        <v>1072</v>
      </c>
      <c r="R1393" t="s">
        <v>63</v>
      </c>
      <c r="S1393" t="s">
        <v>256</v>
      </c>
      <c r="T1393" t="s">
        <v>392</v>
      </c>
      <c r="U1393" t="s">
        <v>393</v>
      </c>
      <c r="X1393">
        <v>1</v>
      </c>
      <c r="Y1393">
        <v>0</v>
      </c>
      <c r="Z1393">
        <v>0</v>
      </c>
      <c r="AA1393">
        <v>0</v>
      </c>
      <c r="AB1393">
        <v>100000</v>
      </c>
      <c r="AC1393" t="s">
        <v>47</v>
      </c>
      <c r="AD1393" t="e">
        <f>+VLOOKUP(T1393,items!$A$2:$D$1255,4,0)</f>
        <v>#N/A</v>
      </c>
      <c r="AE1393" t="e">
        <f>+VLOOKUP(T1393,Tabla1[],5,0)</f>
        <v>#N/A</v>
      </c>
      <c r="AF1393">
        <f t="shared" si="21"/>
        <v>8</v>
      </c>
    </row>
    <row r="1394" spans="1:32" x14ac:dyDescent="0.25">
      <c r="A1394">
        <v>94827</v>
      </c>
      <c r="B1394" t="s">
        <v>3401</v>
      </c>
      <c r="C1394" t="s">
        <v>75</v>
      </c>
      <c r="D1394">
        <v>0</v>
      </c>
      <c r="F1394" t="s">
        <v>363</v>
      </c>
      <c r="G1394" t="s">
        <v>365</v>
      </c>
      <c r="H1394" t="s">
        <v>3402</v>
      </c>
      <c r="I1394" t="s">
        <v>37</v>
      </c>
      <c r="J1394" t="s">
        <v>3403</v>
      </c>
      <c r="K1394" t="s">
        <v>3404</v>
      </c>
      <c r="L1394" t="s">
        <v>3405</v>
      </c>
      <c r="M1394" t="s">
        <v>408</v>
      </c>
      <c r="N1394" t="s">
        <v>408</v>
      </c>
      <c r="O1394" t="s">
        <v>409</v>
      </c>
      <c r="P1394" t="s">
        <v>805</v>
      </c>
      <c r="Q1394" t="s">
        <v>916</v>
      </c>
      <c r="R1394" t="s">
        <v>63</v>
      </c>
      <c r="S1394" t="s">
        <v>88</v>
      </c>
      <c r="T1394" t="s">
        <v>1020</v>
      </c>
      <c r="U1394" t="s">
        <v>1021</v>
      </c>
      <c r="X1394">
        <v>1</v>
      </c>
      <c r="Y1394">
        <v>0</v>
      </c>
      <c r="Z1394">
        <v>0</v>
      </c>
      <c r="AA1394">
        <v>0</v>
      </c>
      <c r="AB1394">
        <v>300000</v>
      </c>
      <c r="AC1394" t="s">
        <v>47</v>
      </c>
      <c r="AD1394">
        <f>+VLOOKUP(T1394,items!$A$2:$D$1255,4,0)</f>
        <v>0</v>
      </c>
      <c r="AE1394">
        <f>+VLOOKUP(T1394,Tabla1[],5,0)</f>
        <v>0</v>
      </c>
      <c r="AF1394">
        <f t="shared" si="21"/>
        <v>8</v>
      </c>
    </row>
    <row r="1395" spans="1:32" x14ac:dyDescent="0.25">
      <c r="A1395">
        <v>94827</v>
      </c>
      <c r="B1395" t="s">
        <v>3401</v>
      </c>
      <c r="C1395" t="s">
        <v>75</v>
      </c>
      <c r="D1395">
        <v>0</v>
      </c>
      <c r="F1395" t="s">
        <v>363</v>
      </c>
      <c r="G1395" t="s">
        <v>365</v>
      </c>
      <c r="H1395" t="s">
        <v>3402</v>
      </c>
      <c r="I1395" t="s">
        <v>37</v>
      </c>
      <c r="J1395" t="s">
        <v>3403</v>
      </c>
      <c r="K1395" t="s">
        <v>3404</v>
      </c>
      <c r="L1395" t="s">
        <v>3405</v>
      </c>
      <c r="M1395" t="s">
        <v>408</v>
      </c>
      <c r="N1395" t="s">
        <v>408</v>
      </c>
      <c r="O1395" t="s">
        <v>409</v>
      </c>
      <c r="P1395" t="s">
        <v>805</v>
      </c>
      <c r="Q1395" t="s">
        <v>916</v>
      </c>
      <c r="R1395" t="s">
        <v>63</v>
      </c>
      <c r="S1395" t="s">
        <v>88</v>
      </c>
      <c r="T1395" t="s">
        <v>1145</v>
      </c>
      <c r="U1395" t="s">
        <v>1146</v>
      </c>
      <c r="X1395">
        <v>1</v>
      </c>
      <c r="Y1395">
        <v>0</v>
      </c>
      <c r="Z1395">
        <v>0</v>
      </c>
      <c r="AA1395">
        <v>0</v>
      </c>
      <c r="AB1395">
        <v>200000</v>
      </c>
      <c r="AC1395" t="s">
        <v>47</v>
      </c>
      <c r="AD1395" t="e">
        <f>+VLOOKUP(T1395,items!$A$2:$D$1255,4,0)</f>
        <v>#N/A</v>
      </c>
      <c r="AE1395" t="e">
        <f>+VLOOKUP(T1395,Tabla1[],5,0)</f>
        <v>#N/A</v>
      </c>
      <c r="AF1395">
        <f t="shared" si="21"/>
        <v>8</v>
      </c>
    </row>
    <row r="1396" spans="1:32" x14ac:dyDescent="0.25">
      <c r="A1396">
        <v>94827</v>
      </c>
      <c r="B1396" t="s">
        <v>3401</v>
      </c>
      <c r="C1396" t="s">
        <v>75</v>
      </c>
      <c r="D1396">
        <v>0</v>
      </c>
      <c r="F1396" t="s">
        <v>363</v>
      </c>
      <c r="G1396" t="s">
        <v>365</v>
      </c>
      <c r="H1396" t="s">
        <v>3402</v>
      </c>
      <c r="I1396" t="s">
        <v>37</v>
      </c>
      <c r="J1396" t="s">
        <v>3403</v>
      </c>
      <c r="K1396" t="s">
        <v>3404</v>
      </c>
      <c r="L1396" t="s">
        <v>3405</v>
      </c>
      <c r="M1396" t="s">
        <v>408</v>
      </c>
      <c r="N1396" t="s">
        <v>408</v>
      </c>
      <c r="O1396" t="s">
        <v>409</v>
      </c>
      <c r="P1396" t="s">
        <v>805</v>
      </c>
      <c r="Q1396" t="s">
        <v>916</v>
      </c>
      <c r="R1396" t="s">
        <v>63</v>
      </c>
      <c r="S1396" t="s">
        <v>88</v>
      </c>
      <c r="T1396" t="s">
        <v>94</v>
      </c>
      <c r="U1396" t="s">
        <v>95</v>
      </c>
      <c r="X1396">
        <v>1</v>
      </c>
      <c r="Y1396">
        <v>0</v>
      </c>
      <c r="Z1396">
        <v>0</v>
      </c>
      <c r="AA1396">
        <v>0</v>
      </c>
      <c r="AB1396">
        <v>300000</v>
      </c>
      <c r="AC1396" t="s">
        <v>47</v>
      </c>
      <c r="AD1396" t="e">
        <f>+VLOOKUP(T1396,items!$A$2:$D$1255,4,0)</f>
        <v>#N/A</v>
      </c>
      <c r="AE1396" t="e">
        <f>+VLOOKUP(T1396,Tabla1[],5,0)</f>
        <v>#N/A</v>
      </c>
      <c r="AF1396">
        <f t="shared" si="21"/>
        <v>8</v>
      </c>
    </row>
    <row r="1397" spans="1:32" x14ac:dyDescent="0.25">
      <c r="A1397">
        <v>94829</v>
      </c>
      <c r="B1397" t="s">
        <v>3406</v>
      </c>
      <c r="C1397" t="s">
        <v>75</v>
      </c>
      <c r="D1397">
        <v>0</v>
      </c>
      <c r="F1397" t="s">
        <v>363</v>
      </c>
      <c r="G1397" t="s">
        <v>1008</v>
      </c>
      <c r="H1397" t="s">
        <v>3407</v>
      </c>
      <c r="I1397" t="s">
        <v>3408</v>
      </c>
      <c r="J1397" t="s">
        <v>3409</v>
      </c>
      <c r="K1397" t="s">
        <v>3410</v>
      </c>
      <c r="L1397" t="s">
        <v>3411</v>
      </c>
      <c r="M1397" t="s">
        <v>325</v>
      </c>
      <c r="N1397" t="s">
        <v>909</v>
      </c>
      <c r="O1397" t="s">
        <v>1930</v>
      </c>
      <c r="P1397" t="s">
        <v>1038</v>
      </c>
      <c r="Q1397" t="s">
        <v>965</v>
      </c>
      <c r="R1397" t="s">
        <v>63</v>
      </c>
      <c r="S1397" t="s">
        <v>108</v>
      </c>
      <c r="T1397" t="s">
        <v>3412</v>
      </c>
      <c r="U1397" t="s">
        <v>3413</v>
      </c>
      <c r="X1397">
        <v>1</v>
      </c>
      <c r="Y1397">
        <v>0</v>
      </c>
      <c r="Z1397">
        <v>0</v>
      </c>
      <c r="AA1397">
        <v>0</v>
      </c>
      <c r="AB1397">
        <v>1645524</v>
      </c>
      <c r="AC1397" t="s">
        <v>47</v>
      </c>
      <c r="AD1397">
        <f>+VLOOKUP(T1397,items!$A$2:$D$1255,4,0)</f>
        <v>0</v>
      </c>
      <c r="AE1397">
        <f>+VLOOKUP(T1397,Tabla1[],5,0)</f>
        <v>0</v>
      </c>
      <c r="AF1397">
        <f t="shared" si="21"/>
        <v>7</v>
      </c>
    </row>
    <row r="1398" spans="1:32" x14ac:dyDescent="0.25">
      <c r="A1398">
        <v>94833</v>
      </c>
      <c r="B1398" t="s">
        <v>3414</v>
      </c>
      <c r="C1398" t="s">
        <v>33</v>
      </c>
      <c r="D1398">
        <v>0</v>
      </c>
      <c r="F1398" t="s">
        <v>363</v>
      </c>
      <c r="G1398" t="s">
        <v>711</v>
      </c>
      <c r="H1398" t="s">
        <v>3415</v>
      </c>
      <c r="I1398" t="s">
        <v>37</v>
      </c>
      <c r="J1398" t="s">
        <v>3416</v>
      </c>
      <c r="K1398" t="s">
        <v>3417</v>
      </c>
      <c r="L1398" t="s">
        <v>3418</v>
      </c>
      <c r="M1398" t="s">
        <v>366</v>
      </c>
      <c r="N1398" t="s">
        <v>366</v>
      </c>
      <c r="O1398" t="s">
        <v>1072</v>
      </c>
      <c r="P1398" t="s">
        <v>982</v>
      </c>
      <c r="Q1398" t="s">
        <v>253</v>
      </c>
      <c r="R1398" t="s">
        <v>63</v>
      </c>
      <c r="S1398" t="s">
        <v>256</v>
      </c>
      <c r="T1398" t="s">
        <v>209</v>
      </c>
      <c r="U1398" t="s">
        <v>210</v>
      </c>
      <c r="W1398" t="s">
        <v>111</v>
      </c>
      <c r="X1398">
        <v>1</v>
      </c>
      <c r="Y1398">
        <v>0</v>
      </c>
      <c r="Z1398">
        <v>0</v>
      </c>
      <c r="AA1398">
        <v>0</v>
      </c>
      <c r="AB1398">
        <v>257286</v>
      </c>
      <c r="AC1398" t="s">
        <v>47</v>
      </c>
      <c r="AD1398">
        <f>+VLOOKUP(T1398,items!$A$2:$D$1255,4,0)</f>
        <v>0</v>
      </c>
      <c r="AE1398">
        <f>+VLOOKUP(T1398,Tabla1[],5,0)</f>
        <v>0</v>
      </c>
      <c r="AF1398">
        <f t="shared" si="21"/>
        <v>8</v>
      </c>
    </row>
    <row r="1399" spans="1:32" x14ac:dyDescent="0.25">
      <c r="A1399">
        <v>94833</v>
      </c>
      <c r="B1399" t="s">
        <v>3414</v>
      </c>
      <c r="C1399" t="s">
        <v>33</v>
      </c>
      <c r="D1399">
        <v>0</v>
      </c>
      <c r="F1399" t="s">
        <v>363</v>
      </c>
      <c r="G1399" t="s">
        <v>711</v>
      </c>
      <c r="H1399" t="s">
        <v>3415</v>
      </c>
      <c r="I1399" t="s">
        <v>37</v>
      </c>
      <c r="J1399" t="s">
        <v>3416</v>
      </c>
      <c r="K1399" t="s">
        <v>3417</v>
      </c>
      <c r="L1399" t="s">
        <v>3418</v>
      </c>
      <c r="M1399" t="s">
        <v>366</v>
      </c>
      <c r="N1399" t="s">
        <v>366</v>
      </c>
      <c r="O1399" t="s">
        <v>1072</v>
      </c>
      <c r="P1399" t="s">
        <v>982</v>
      </c>
      <c r="Q1399" t="s">
        <v>253</v>
      </c>
      <c r="R1399" t="s">
        <v>63</v>
      </c>
      <c r="S1399" t="s">
        <v>256</v>
      </c>
      <c r="T1399" t="s">
        <v>550</v>
      </c>
      <c r="U1399" t="s">
        <v>551</v>
      </c>
      <c r="W1399" t="s">
        <v>111</v>
      </c>
      <c r="X1399">
        <v>2</v>
      </c>
      <c r="Y1399">
        <v>0</v>
      </c>
      <c r="Z1399">
        <v>0</v>
      </c>
      <c r="AA1399">
        <v>0</v>
      </c>
      <c r="AB1399">
        <v>1008108</v>
      </c>
      <c r="AC1399" t="s">
        <v>47</v>
      </c>
      <c r="AD1399">
        <f>+VLOOKUP(T1399,items!$A$2:$D$1255,4,0)</f>
        <v>0</v>
      </c>
      <c r="AE1399">
        <f>+VLOOKUP(T1399,Tabla1[],5,0)</f>
        <v>0</v>
      </c>
      <c r="AF1399">
        <f t="shared" si="21"/>
        <v>8</v>
      </c>
    </row>
    <row r="1400" spans="1:32" x14ac:dyDescent="0.25">
      <c r="A1400">
        <v>94833</v>
      </c>
      <c r="B1400" t="s">
        <v>3414</v>
      </c>
      <c r="C1400" t="s">
        <v>33</v>
      </c>
      <c r="D1400">
        <v>0</v>
      </c>
      <c r="F1400" t="s">
        <v>363</v>
      </c>
      <c r="G1400" t="s">
        <v>711</v>
      </c>
      <c r="H1400" t="s">
        <v>3415</v>
      </c>
      <c r="I1400" t="s">
        <v>37</v>
      </c>
      <c r="J1400" t="s">
        <v>3416</v>
      </c>
      <c r="K1400" t="s">
        <v>3417</v>
      </c>
      <c r="L1400" t="s">
        <v>3418</v>
      </c>
      <c r="M1400" t="s">
        <v>366</v>
      </c>
      <c r="N1400" t="s">
        <v>366</v>
      </c>
      <c r="O1400" t="s">
        <v>1072</v>
      </c>
      <c r="P1400" t="s">
        <v>982</v>
      </c>
      <c r="Q1400" t="s">
        <v>253</v>
      </c>
      <c r="R1400" t="s">
        <v>63</v>
      </c>
      <c r="S1400" t="s">
        <v>256</v>
      </c>
      <c r="T1400" t="s">
        <v>2006</v>
      </c>
      <c r="U1400" t="s">
        <v>2007</v>
      </c>
      <c r="V1400" t="s">
        <v>958</v>
      </c>
      <c r="W1400" t="s">
        <v>117</v>
      </c>
      <c r="X1400">
        <v>1</v>
      </c>
      <c r="Y1400">
        <v>0</v>
      </c>
      <c r="Z1400">
        <v>0</v>
      </c>
      <c r="AA1400">
        <v>0</v>
      </c>
      <c r="AB1400">
        <v>3031600</v>
      </c>
      <c r="AC1400" t="s">
        <v>47</v>
      </c>
      <c r="AD1400">
        <f>+VLOOKUP(T1400,items!$A$2:$D$1255,4,0)</f>
        <v>0</v>
      </c>
      <c r="AE1400">
        <f>+VLOOKUP(T1400,Tabla1[],5,0)</f>
        <v>0</v>
      </c>
      <c r="AF1400">
        <f t="shared" si="21"/>
        <v>8</v>
      </c>
    </row>
    <row r="1401" spans="1:32" x14ac:dyDescent="0.25">
      <c r="A1401">
        <v>94833</v>
      </c>
      <c r="B1401" t="s">
        <v>3414</v>
      </c>
      <c r="C1401" t="s">
        <v>33</v>
      </c>
      <c r="D1401">
        <v>0</v>
      </c>
      <c r="F1401" t="s">
        <v>363</v>
      </c>
      <c r="G1401" t="s">
        <v>711</v>
      </c>
      <c r="H1401" t="s">
        <v>3415</v>
      </c>
      <c r="I1401" t="s">
        <v>37</v>
      </c>
      <c r="J1401" t="s">
        <v>3416</v>
      </c>
      <c r="K1401" t="s">
        <v>3417</v>
      </c>
      <c r="L1401" t="s">
        <v>3418</v>
      </c>
      <c r="M1401" t="s">
        <v>366</v>
      </c>
      <c r="N1401" t="s">
        <v>366</v>
      </c>
      <c r="O1401" t="s">
        <v>1072</v>
      </c>
      <c r="P1401" t="s">
        <v>982</v>
      </c>
      <c r="Q1401" t="s">
        <v>253</v>
      </c>
      <c r="R1401" t="s">
        <v>63</v>
      </c>
      <c r="S1401" t="s">
        <v>256</v>
      </c>
      <c r="T1401" t="s">
        <v>3419</v>
      </c>
      <c r="U1401" t="s">
        <v>3420</v>
      </c>
      <c r="V1401" t="s">
        <v>958</v>
      </c>
      <c r="W1401" t="s">
        <v>111</v>
      </c>
      <c r="X1401">
        <v>2</v>
      </c>
      <c r="Y1401">
        <v>0</v>
      </c>
      <c r="Z1401">
        <v>0</v>
      </c>
      <c r="AA1401">
        <v>0</v>
      </c>
      <c r="AB1401">
        <v>7472000</v>
      </c>
      <c r="AC1401" t="s">
        <v>47</v>
      </c>
      <c r="AD1401">
        <f>+VLOOKUP(T1401,items!$A$2:$D$1255,4,0)</f>
        <v>0</v>
      </c>
      <c r="AE1401">
        <f>+VLOOKUP(T1401,Tabla1[],5,0)</f>
        <v>0</v>
      </c>
      <c r="AF1401">
        <f t="shared" si="21"/>
        <v>8</v>
      </c>
    </row>
    <row r="1402" spans="1:32" x14ac:dyDescent="0.25">
      <c r="A1402">
        <v>94838</v>
      </c>
      <c r="B1402" t="s">
        <v>3421</v>
      </c>
      <c r="C1402" t="s">
        <v>75</v>
      </c>
      <c r="D1402">
        <v>0</v>
      </c>
      <c r="F1402" t="s">
        <v>363</v>
      </c>
      <c r="G1402" t="s">
        <v>1731</v>
      </c>
      <c r="H1402" t="s">
        <v>3422</v>
      </c>
      <c r="I1402" t="s">
        <v>3423</v>
      </c>
      <c r="J1402" t="s">
        <v>3424</v>
      </c>
      <c r="K1402" t="s">
        <v>3425</v>
      </c>
      <c r="L1402" t="s">
        <v>3426</v>
      </c>
      <c r="M1402" t="s">
        <v>982</v>
      </c>
      <c r="N1402" t="s">
        <v>2520</v>
      </c>
      <c r="O1402" t="s">
        <v>158</v>
      </c>
      <c r="P1402" t="s">
        <v>163</v>
      </c>
      <c r="Q1402" t="s">
        <v>3427</v>
      </c>
      <c r="R1402" t="s">
        <v>127</v>
      </c>
      <c r="S1402" t="s">
        <v>108</v>
      </c>
      <c r="T1402" t="s">
        <v>429</v>
      </c>
      <c r="U1402" t="s">
        <v>430</v>
      </c>
      <c r="X1402">
        <v>1</v>
      </c>
      <c r="Y1402">
        <v>0</v>
      </c>
      <c r="Z1402">
        <v>0</v>
      </c>
      <c r="AA1402">
        <v>0</v>
      </c>
      <c r="AB1402">
        <v>227082</v>
      </c>
      <c r="AC1402" t="s">
        <v>47</v>
      </c>
      <c r="AD1402">
        <f>+VLOOKUP(T1402,items!$A$2:$D$1255,4,0)</f>
        <v>0</v>
      </c>
      <c r="AE1402">
        <f>+VLOOKUP(T1402,Tabla1[],5,0)</f>
        <v>0</v>
      </c>
      <c r="AF1402">
        <f t="shared" si="21"/>
        <v>9</v>
      </c>
    </row>
    <row r="1403" spans="1:32" x14ac:dyDescent="0.25">
      <c r="A1403">
        <v>94838</v>
      </c>
      <c r="B1403" t="s">
        <v>3421</v>
      </c>
      <c r="C1403" t="s">
        <v>75</v>
      </c>
      <c r="D1403">
        <v>0</v>
      </c>
      <c r="F1403" t="s">
        <v>363</v>
      </c>
      <c r="G1403" t="s">
        <v>1731</v>
      </c>
      <c r="H1403" t="s">
        <v>3422</v>
      </c>
      <c r="I1403" t="s">
        <v>3423</v>
      </c>
      <c r="J1403" t="s">
        <v>3424</v>
      </c>
      <c r="K1403" t="s">
        <v>3425</v>
      </c>
      <c r="L1403" t="s">
        <v>3426</v>
      </c>
      <c r="M1403" t="s">
        <v>982</v>
      </c>
      <c r="N1403" t="s">
        <v>2520</v>
      </c>
      <c r="O1403" t="s">
        <v>158</v>
      </c>
      <c r="P1403" t="s">
        <v>163</v>
      </c>
      <c r="Q1403" t="s">
        <v>3427</v>
      </c>
      <c r="R1403" t="s">
        <v>127</v>
      </c>
      <c r="S1403" t="s">
        <v>108</v>
      </c>
      <c r="T1403" t="s">
        <v>717</v>
      </c>
      <c r="U1403" t="s">
        <v>718</v>
      </c>
      <c r="X1403">
        <v>1</v>
      </c>
      <c r="Y1403">
        <v>0</v>
      </c>
      <c r="Z1403">
        <v>0</v>
      </c>
      <c r="AA1403">
        <v>0</v>
      </c>
      <c r="AB1403">
        <v>65920</v>
      </c>
      <c r="AC1403" t="s">
        <v>47</v>
      </c>
      <c r="AD1403">
        <f>+VLOOKUP(T1403,items!$A$2:$D$1255,4,0)</f>
        <v>0</v>
      </c>
      <c r="AE1403">
        <f>+VLOOKUP(T1403,Tabla1[],5,0)</f>
        <v>0</v>
      </c>
      <c r="AF1403">
        <f t="shared" si="21"/>
        <v>9</v>
      </c>
    </row>
    <row r="1404" spans="1:32" x14ac:dyDescent="0.25">
      <c r="A1404">
        <v>94838</v>
      </c>
      <c r="B1404" t="s">
        <v>3421</v>
      </c>
      <c r="C1404" t="s">
        <v>75</v>
      </c>
      <c r="D1404">
        <v>0</v>
      </c>
      <c r="F1404" t="s">
        <v>363</v>
      </c>
      <c r="G1404" t="s">
        <v>1731</v>
      </c>
      <c r="H1404" t="s">
        <v>3422</v>
      </c>
      <c r="I1404" t="s">
        <v>3423</v>
      </c>
      <c r="J1404" t="s">
        <v>3424</v>
      </c>
      <c r="K1404" t="s">
        <v>3425</v>
      </c>
      <c r="L1404" t="s">
        <v>3426</v>
      </c>
      <c r="M1404" t="s">
        <v>982</v>
      </c>
      <c r="N1404" t="s">
        <v>2520</v>
      </c>
      <c r="O1404" t="s">
        <v>158</v>
      </c>
      <c r="P1404" t="s">
        <v>163</v>
      </c>
      <c r="Q1404" t="s">
        <v>3427</v>
      </c>
      <c r="R1404" t="s">
        <v>127</v>
      </c>
      <c r="S1404" t="s">
        <v>108</v>
      </c>
      <c r="T1404" t="s">
        <v>439</v>
      </c>
      <c r="U1404" t="s">
        <v>440</v>
      </c>
      <c r="W1404" t="s">
        <v>1095</v>
      </c>
      <c r="X1404">
        <v>1</v>
      </c>
      <c r="Y1404">
        <v>4500</v>
      </c>
      <c r="Z1404">
        <v>0</v>
      </c>
      <c r="AA1404">
        <v>0</v>
      </c>
      <c r="AB1404">
        <v>181486</v>
      </c>
      <c r="AC1404" t="s">
        <v>47</v>
      </c>
      <c r="AD1404">
        <f>+VLOOKUP(T1404,items!$A$2:$D$1255,4,0)</f>
        <v>0</v>
      </c>
      <c r="AE1404">
        <f>+VLOOKUP(T1404,Tabla1[],5,0)</f>
        <v>0</v>
      </c>
      <c r="AF1404">
        <f t="shared" si="21"/>
        <v>9</v>
      </c>
    </row>
    <row r="1405" spans="1:32" x14ac:dyDescent="0.25">
      <c r="A1405">
        <v>94838</v>
      </c>
      <c r="B1405" t="s">
        <v>3421</v>
      </c>
      <c r="C1405" t="s">
        <v>75</v>
      </c>
      <c r="D1405">
        <v>0</v>
      </c>
      <c r="F1405" t="s">
        <v>363</v>
      </c>
      <c r="G1405" t="s">
        <v>1731</v>
      </c>
      <c r="H1405" t="s">
        <v>3422</v>
      </c>
      <c r="I1405" t="s">
        <v>3423</v>
      </c>
      <c r="J1405" t="s">
        <v>3424</v>
      </c>
      <c r="K1405" t="s">
        <v>3425</v>
      </c>
      <c r="L1405" t="s">
        <v>3426</v>
      </c>
      <c r="M1405" t="s">
        <v>982</v>
      </c>
      <c r="N1405" t="s">
        <v>2520</v>
      </c>
      <c r="O1405" t="s">
        <v>158</v>
      </c>
      <c r="P1405" t="s">
        <v>163</v>
      </c>
      <c r="Q1405" t="s">
        <v>3427</v>
      </c>
      <c r="R1405" t="s">
        <v>127</v>
      </c>
      <c r="S1405" t="s">
        <v>108</v>
      </c>
      <c r="T1405" t="s">
        <v>857</v>
      </c>
      <c r="U1405" t="s">
        <v>858</v>
      </c>
      <c r="V1405" t="s">
        <v>884</v>
      </c>
      <c r="W1405" t="s">
        <v>114</v>
      </c>
      <c r="X1405">
        <v>1</v>
      </c>
      <c r="Y1405">
        <v>4500</v>
      </c>
      <c r="Z1405">
        <v>0</v>
      </c>
      <c r="AA1405">
        <v>2500</v>
      </c>
      <c r="AB1405">
        <v>4564168</v>
      </c>
      <c r="AC1405" t="s">
        <v>47</v>
      </c>
      <c r="AD1405" t="str">
        <f>+VLOOKUP(T1405,items!$A$2:$D$1255,4,0)</f>
        <v>SOMBRALINA</v>
      </c>
      <c r="AE1405" t="str">
        <f>+VLOOKUP(T1405,Tabla1[],5,0)</f>
        <v>MANUAL</v>
      </c>
      <c r="AF1405">
        <f t="shared" si="21"/>
        <v>9</v>
      </c>
    </row>
    <row r="1406" spans="1:32" x14ac:dyDescent="0.25">
      <c r="A1406">
        <v>94845</v>
      </c>
      <c r="B1406" t="s">
        <v>3428</v>
      </c>
      <c r="C1406" t="s">
        <v>75</v>
      </c>
      <c r="D1406">
        <v>0</v>
      </c>
      <c r="F1406" t="s">
        <v>363</v>
      </c>
      <c r="G1406" t="s">
        <v>1261</v>
      </c>
      <c r="H1406" t="s">
        <v>3429</v>
      </c>
      <c r="I1406" t="s">
        <v>37</v>
      </c>
      <c r="J1406" t="s">
        <v>3430</v>
      </c>
      <c r="K1406" t="s">
        <v>3431</v>
      </c>
      <c r="L1406" t="s">
        <v>37</v>
      </c>
      <c r="M1406" t="s">
        <v>697</v>
      </c>
      <c r="N1406" t="s">
        <v>697</v>
      </c>
      <c r="O1406" t="s">
        <v>915</v>
      </c>
      <c r="P1406" t="s">
        <v>252</v>
      </c>
      <c r="Q1406" t="s">
        <v>252</v>
      </c>
      <c r="R1406" t="s">
        <v>43</v>
      </c>
      <c r="S1406" t="s">
        <v>108</v>
      </c>
      <c r="T1406" t="s">
        <v>414</v>
      </c>
      <c r="U1406" t="s">
        <v>415</v>
      </c>
      <c r="X1406">
        <v>2</v>
      </c>
      <c r="Y1406">
        <v>0</v>
      </c>
      <c r="Z1406">
        <v>0</v>
      </c>
      <c r="AA1406">
        <v>0</v>
      </c>
      <c r="AB1406">
        <v>360000</v>
      </c>
      <c r="AC1406" t="s">
        <v>47</v>
      </c>
      <c r="AD1406">
        <f>+VLOOKUP(T1406,items!$A$2:$D$1255,4,0)</f>
        <v>0</v>
      </c>
      <c r="AE1406">
        <f>+VLOOKUP(T1406,Tabla1[],5,0)</f>
        <v>0</v>
      </c>
      <c r="AF1406">
        <f t="shared" si="21"/>
        <v>7</v>
      </c>
    </row>
    <row r="1407" spans="1:32" x14ac:dyDescent="0.25">
      <c r="A1407">
        <v>94851</v>
      </c>
      <c r="B1407" t="s">
        <v>3432</v>
      </c>
      <c r="C1407" t="s">
        <v>75</v>
      </c>
      <c r="D1407">
        <v>0</v>
      </c>
      <c r="F1407" t="s">
        <v>363</v>
      </c>
      <c r="G1407" t="s">
        <v>1296</v>
      </c>
      <c r="H1407" t="s">
        <v>3433</v>
      </c>
      <c r="I1407" t="s">
        <v>3434</v>
      </c>
      <c r="J1407" t="s">
        <v>3435</v>
      </c>
      <c r="K1407" t="s">
        <v>3436</v>
      </c>
      <c r="L1407" t="s">
        <v>3437</v>
      </c>
      <c r="M1407" t="s">
        <v>657</v>
      </c>
      <c r="N1407" t="s">
        <v>463</v>
      </c>
      <c r="O1407" t="s">
        <v>1204</v>
      </c>
      <c r="P1407" t="s">
        <v>645</v>
      </c>
      <c r="Q1407" t="s">
        <v>2270</v>
      </c>
      <c r="R1407" t="s">
        <v>127</v>
      </c>
      <c r="S1407" t="s">
        <v>88</v>
      </c>
      <c r="T1407" t="s">
        <v>429</v>
      </c>
      <c r="U1407" t="s">
        <v>430</v>
      </c>
      <c r="X1407">
        <v>1</v>
      </c>
      <c r="Y1407">
        <v>0</v>
      </c>
      <c r="Z1407">
        <v>0</v>
      </c>
      <c r="AA1407">
        <v>0</v>
      </c>
      <c r="AB1407">
        <v>137889</v>
      </c>
      <c r="AC1407" t="s">
        <v>47</v>
      </c>
      <c r="AD1407">
        <f>+VLOOKUP(T1407,items!$A$2:$D$1255,4,0)</f>
        <v>0</v>
      </c>
      <c r="AE1407">
        <f>+VLOOKUP(T1407,Tabla1[],5,0)</f>
        <v>0</v>
      </c>
      <c r="AF1407">
        <f t="shared" si="21"/>
        <v>7</v>
      </c>
    </row>
    <row r="1408" spans="1:32" x14ac:dyDescent="0.25">
      <c r="A1408">
        <v>94851</v>
      </c>
      <c r="B1408" t="s">
        <v>3432</v>
      </c>
      <c r="C1408" t="s">
        <v>75</v>
      </c>
      <c r="D1408">
        <v>0</v>
      </c>
      <c r="F1408" t="s">
        <v>363</v>
      </c>
      <c r="G1408" t="s">
        <v>1296</v>
      </c>
      <c r="H1408" t="s">
        <v>3433</v>
      </c>
      <c r="I1408" t="s">
        <v>3434</v>
      </c>
      <c r="J1408" t="s">
        <v>3435</v>
      </c>
      <c r="K1408" t="s">
        <v>3436</v>
      </c>
      <c r="L1408" t="s">
        <v>3437</v>
      </c>
      <c r="M1408" t="s">
        <v>657</v>
      </c>
      <c r="N1408" t="s">
        <v>463</v>
      </c>
      <c r="O1408" t="s">
        <v>1204</v>
      </c>
      <c r="P1408" t="s">
        <v>645</v>
      </c>
      <c r="Q1408" t="s">
        <v>2270</v>
      </c>
      <c r="R1408" t="s">
        <v>127</v>
      </c>
      <c r="S1408" t="s">
        <v>88</v>
      </c>
      <c r="T1408" t="s">
        <v>613</v>
      </c>
      <c r="U1408" t="s">
        <v>614</v>
      </c>
      <c r="V1408" t="s">
        <v>859</v>
      </c>
      <c r="W1408" t="s">
        <v>117</v>
      </c>
      <c r="X1408">
        <v>1</v>
      </c>
      <c r="Y1408">
        <v>5000</v>
      </c>
      <c r="Z1408">
        <v>0</v>
      </c>
      <c r="AA1408">
        <v>2260</v>
      </c>
      <c r="AB1408">
        <v>4478692</v>
      </c>
      <c r="AC1408" t="s">
        <v>47</v>
      </c>
      <c r="AD1408" t="str">
        <f>+VLOOKUP(T1408,items!$A$2:$D$1255,4,0)</f>
        <v>PERGOLA</v>
      </c>
      <c r="AE1408" t="str">
        <f>+VLOOKUP(T1408,Tabla1[],5,0)</f>
        <v>PERGOLITE</v>
      </c>
      <c r="AF1408">
        <f t="shared" si="21"/>
        <v>7</v>
      </c>
    </row>
    <row r="1409" spans="1:32" x14ac:dyDescent="0.25">
      <c r="A1409">
        <v>94851</v>
      </c>
      <c r="B1409" t="s">
        <v>3432</v>
      </c>
      <c r="C1409" t="s">
        <v>75</v>
      </c>
      <c r="D1409">
        <v>0</v>
      </c>
      <c r="F1409" t="s">
        <v>363</v>
      </c>
      <c r="G1409" t="s">
        <v>1296</v>
      </c>
      <c r="H1409" t="s">
        <v>3433</v>
      </c>
      <c r="I1409" t="s">
        <v>3434</v>
      </c>
      <c r="J1409" t="s">
        <v>3435</v>
      </c>
      <c r="K1409" t="s">
        <v>3436</v>
      </c>
      <c r="L1409" t="s">
        <v>3437</v>
      </c>
      <c r="M1409" t="s">
        <v>657</v>
      </c>
      <c r="N1409" t="s">
        <v>463</v>
      </c>
      <c r="O1409" t="s">
        <v>1204</v>
      </c>
      <c r="P1409" t="s">
        <v>645</v>
      </c>
      <c r="Q1409" t="s">
        <v>2270</v>
      </c>
      <c r="R1409" t="s">
        <v>127</v>
      </c>
      <c r="S1409" t="s">
        <v>88</v>
      </c>
      <c r="T1409" t="s">
        <v>616</v>
      </c>
      <c r="U1409" t="s">
        <v>617</v>
      </c>
      <c r="W1409" t="s">
        <v>111</v>
      </c>
      <c r="X1409">
        <v>2</v>
      </c>
      <c r="Y1409">
        <v>0</v>
      </c>
      <c r="Z1409">
        <v>0</v>
      </c>
      <c r="AA1409">
        <v>500</v>
      </c>
      <c r="AB1409">
        <v>873626</v>
      </c>
      <c r="AC1409" t="s">
        <v>47</v>
      </c>
      <c r="AD1409">
        <f>+VLOOKUP(T1409,items!$A$2:$D$1255,4,0)</f>
        <v>0</v>
      </c>
      <c r="AE1409">
        <f>+VLOOKUP(T1409,Tabla1[],5,0)</f>
        <v>0</v>
      </c>
      <c r="AF1409">
        <f t="shared" si="21"/>
        <v>7</v>
      </c>
    </row>
    <row r="1410" spans="1:32" x14ac:dyDescent="0.25">
      <c r="A1410">
        <v>94853</v>
      </c>
      <c r="B1410" t="s">
        <v>3438</v>
      </c>
      <c r="C1410" t="s">
        <v>75</v>
      </c>
      <c r="D1410">
        <v>0</v>
      </c>
      <c r="F1410" t="s">
        <v>363</v>
      </c>
      <c r="G1410" t="s">
        <v>462</v>
      </c>
      <c r="H1410" t="s">
        <v>3439</v>
      </c>
      <c r="I1410" t="s">
        <v>3440</v>
      </c>
      <c r="J1410" t="s">
        <v>3441</v>
      </c>
      <c r="K1410" t="s">
        <v>3442</v>
      </c>
      <c r="L1410" t="s">
        <v>3443</v>
      </c>
      <c r="M1410" t="s">
        <v>408</v>
      </c>
      <c r="N1410" t="s">
        <v>909</v>
      </c>
      <c r="O1410" t="s">
        <v>252</v>
      </c>
      <c r="P1410" t="s">
        <v>2270</v>
      </c>
      <c r="Q1410" t="s">
        <v>916</v>
      </c>
      <c r="R1410" t="s">
        <v>63</v>
      </c>
      <c r="S1410" t="s">
        <v>108</v>
      </c>
      <c r="T1410" t="s">
        <v>347</v>
      </c>
      <c r="U1410" t="s">
        <v>348</v>
      </c>
      <c r="W1410" t="s">
        <v>114</v>
      </c>
      <c r="X1410">
        <v>1</v>
      </c>
      <c r="Y1410">
        <v>7000</v>
      </c>
      <c r="Z1410">
        <v>0</v>
      </c>
      <c r="AA1410">
        <v>0</v>
      </c>
      <c r="AB1410">
        <v>957484</v>
      </c>
      <c r="AC1410" t="s">
        <v>47</v>
      </c>
      <c r="AD1410">
        <f>+VLOOKUP(T1410,items!$A$2:$D$1255,4,0)</f>
        <v>0</v>
      </c>
      <c r="AE1410">
        <f>+VLOOKUP(T1410,Tabla1[],5,0)</f>
        <v>0</v>
      </c>
      <c r="AF1410">
        <f t="shared" ref="AF1410:AF1473" si="22">+MONTH(O1410)</f>
        <v>8</v>
      </c>
    </row>
    <row r="1411" spans="1:32" x14ac:dyDescent="0.25">
      <c r="A1411">
        <v>94853</v>
      </c>
      <c r="B1411" t="s">
        <v>3438</v>
      </c>
      <c r="C1411" t="s">
        <v>75</v>
      </c>
      <c r="D1411">
        <v>0</v>
      </c>
      <c r="F1411" t="s">
        <v>363</v>
      </c>
      <c r="G1411" t="s">
        <v>462</v>
      </c>
      <c r="H1411" t="s">
        <v>3439</v>
      </c>
      <c r="I1411" t="s">
        <v>3440</v>
      </c>
      <c r="J1411" t="s">
        <v>3441</v>
      </c>
      <c r="K1411" t="s">
        <v>3442</v>
      </c>
      <c r="L1411" t="s">
        <v>3443</v>
      </c>
      <c r="M1411" t="s">
        <v>408</v>
      </c>
      <c r="N1411" t="s">
        <v>909</v>
      </c>
      <c r="O1411" t="s">
        <v>252</v>
      </c>
      <c r="P1411" t="s">
        <v>2270</v>
      </c>
      <c r="Q1411" t="s">
        <v>916</v>
      </c>
      <c r="R1411" t="s">
        <v>63</v>
      </c>
      <c r="S1411" t="s">
        <v>108</v>
      </c>
      <c r="T1411" t="s">
        <v>299</v>
      </c>
      <c r="U1411" t="s">
        <v>300</v>
      </c>
      <c r="X1411">
        <v>1</v>
      </c>
      <c r="Y1411">
        <v>0</v>
      </c>
      <c r="Z1411">
        <v>0</v>
      </c>
      <c r="AA1411">
        <v>0</v>
      </c>
      <c r="AB1411">
        <v>178750</v>
      </c>
      <c r="AC1411" t="s">
        <v>47</v>
      </c>
      <c r="AD1411">
        <f>+VLOOKUP(T1411,items!$A$2:$D$1255,4,0)</f>
        <v>0</v>
      </c>
      <c r="AE1411">
        <f>+VLOOKUP(T1411,Tabla1[],5,0)</f>
        <v>0</v>
      </c>
      <c r="AF1411">
        <f t="shared" si="22"/>
        <v>8</v>
      </c>
    </row>
    <row r="1412" spans="1:32" x14ac:dyDescent="0.25">
      <c r="A1412">
        <v>94856</v>
      </c>
      <c r="B1412" t="s">
        <v>1003</v>
      </c>
      <c r="C1412" t="s">
        <v>33</v>
      </c>
      <c r="D1412">
        <v>0</v>
      </c>
      <c r="F1412" t="s">
        <v>363</v>
      </c>
      <c r="G1412" t="s">
        <v>657</v>
      </c>
      <c r="H1412" t="s">
        <v>3444</v>
      </c>
      <c r="I1412" t="s">
        <v>37</v>
      </c>
      <c r="J1412" t="s">
        <v>3445</v>
      </c>
      <c r="K1412" t="s">
        <v>3446</v>
      </c>
      <c r="L1412" t="s">
        <v>3447</v>
      </c>
      <c r="M1412" t="s">
        <v>658</v>
      </c>
      <c r="N1412" t="s">
        <v>658</v>
      </c>
      <c r="O1412" t="s">
        <v>645</v>
      </c>
      <c r="P1412" t="s">
        <v>965</v>
      </c>
      <c r="Q1412" t="s">
        <v>565</v>
      </c>
      <c r="R1412" t="s">
        <v>63</v>
      </c>
      <c r="S1412" t="s">
        <v>64</v>
      </c>
      <c r="T1412" t="s">
        <v>1226</v>
      </c>
      <c r="U1412" t="s">
        <v>1227</v>
      </c>
      <c r="V1412" t="s">
        <v>867</v>
      </c>
      <c r="X1412">
        <v>1</v>
      </c>
      <c r="Y1412">
        <v>0</v>
      </c>
      <c r="Z1412">
        <v>0</v>
      </c>
      <c r="AA1412">
        <v>0</v>
      </c>
      <c r="AB1412">
        <v>0</v>
      </c>
      <c r="AC1412" t="s">
        <v>47</v>
      </c>
      <c r="AD1412" t="str">
        <f>+VLOOKUP(T1412,items!$A$2:$D$1255,4,0)</f>
        <v>MUEBLES</v>
      </c>
      <c r="AE1412">
        <f>+VLOOKUP(T1412,Tabla1[],5,0)</f>
        <v>0</v>
      </c>
      <c r="AF1412">
        <f t="shared" si="22"/>
        <v>7</v>
      </c>
    </row>
    <row r="1413" spans="1:32" x14ac:dyDescent="0.25">
      <c r="A1413">
        <v>94856</v>
      </c>
      <c r="B1413" t="s">
        <v>1003</v>
      </c>
      <c r="C1413" t="s">
        <v>33</v>
      </c>
      <c r="D1413">
        <v>0</v>
      </c>
      <c r="F1413" t="s">
        <v>363</v>
      </c>
      <c r="G1413" t="s">
        <v>657</v>
      </c>
      <c r="H1413" t="s">
        <v>3444</v>
      </c>
      <c r="I1413" t="s">
        <v>37</v>
      </c>
      <c r="J1413" t="s">
        <v>3445</v>
      </c>
      <c r="K1413" t="s">
        <v>3446</v>
      </c>
      <c r="L1413" t="s">
        <v>3447</v>
      </c>
      <c r="M1413" t="s">
        <v>658</v>
      </c>
      <c r="N1413" t="s">
        <v>658</v>
      </c>
      <c r="O1413" t="s">
        <v>645</v>
      </c>
      <c r="P1413" t="s">
        <v>965</v>
      </c>
      <c r="Q1413" t="s">
        <v>565</v>
      </c>
      <c r="R1413" t="s">
        <v>63</v>
      </c>
      <c r="S1413" t="s">
        <v>64</v>
      </c>
      <c r="T1413" t="s">
        <v>2493</v>
      </c>
      <c r="U1413" t="s">
        <v>2494</v>
      </c>
      <c r="W1413" t="s">
        <v>117</v>
      </c>
      <c r="X1413">
        <v>6</v>
      </c>
      <c r="Y1413">
        <v>0</v>
      </c>
      <c r="Z1413">
        <v>0</v>
      </c>
      <c r="AA1413">
        <v>0</v>
      </c>
      <c r="AB1413">
        <v>0</v>
      </c>
      <c r="AC1413" t="s">
        <v>47</v>
      </c>
      <c r="AD1413" t="str">
        <f>+VLOOKUP(T1413,items!$A$2:$D$1255,4,0)</f>
        <v>MUEBLES</v>
      </c>
      <c r="AE1413">
        <f>+VLOOKUP(T1413,Tabla1[],5,0)</f>
        <v>0</v>
      </c>
      <c r="AF1413">
        <f t="shared" si="22"/>
        <v>7</v>
      </c>
    </row>
    <row r="1414" spans="1:32" x14ac:dyDescent="0.25">
      <c r="A1414">
        <v>94856</v>
      </c>
      <c r="B1414" t="s">
        <v>1003</v>
      </c>
      <c r="C1414" t="s">
        <v>33</v>
      </c>
      <c r="D1414">
        <v>0</v>
      </c>
      <c r="F1414" t="s">
        <v>363</v>
      </c>
      <c r="G1414" t="s">
        <v>657</v>
      </c>
      <c r="H1414" t="s">
        <v>3444</v>
      </c>
      <c r="I1414" t="s">
        <v>37</v>
      </c>
      <c r="J1414" t="s">
        <v>3445</v>
      </c>
      <c r="K1414" t="s">
        <v>3446</v>
      </c>
      <c r="L1414" t="s">
        <v>3447</v>
      </c>
      <c r="M1414" t="s">
        <v>658</v>
      </c>
      <c r="N1414" t="s">
        <v>658</v>
      </c>
      <c r="O1414" t="s">
        <v>645</v>
      </c>
      <c r="P1414" t="s">
        <v>965</v>
      </c>
      <c r="Q1414" t="s">
        <v>565</v>
      </c>
      <c r="R1414" t="s">
        <v>63</v>
      </c>
      <c r="S1414" t="s">
        <v>64</v>
      </c>
      <c r="T1414" t="s">
        <v>1880</v>
      </c>
      <c r="U1414" t="s">
        <v>1881</v>
      </c>
      <c r="W1414" t="s">
        <v>117</v>
      </c>
      <c r="X1414">
        <v>1</v>
      </c>
      <c r="Y1414">
        <v>0</v>
      </c>
      <c r="Z1414">
        <v>0</v>
      </c>
      <c r="AA1414">
        <v>0</v>
      </c>
      <c r="AB1414">
        <v>0</v>
      </c>
      <c r="AC1414" t="s">
        <v>47</v>
      </c>
      <c r="AD1414" t="str">
        <f>+VLOOKUP(T1414,items!$A$2:$D$1255,4,0)</f>
        <v>MUEBLES</v>
      </c>
      <c r="AE1414">
        <f>+VLOOKUP(T1414,Tabla1[],5,0)</f>
        <v>0</v>
      </c>
      <c r="AF1414">
        <f t="shared" si="22"/>
        <v>7</v>
      </c>
    </row>
    <row r="1415" spans="1:32" x14ac:dyDescent="0.25">
      <c r="A1415">
        <v>94856</v>
      </c>
      <c r="B1415" t="s">
        <v>1003</v>
      </c>
      <c r="C1415" t="s">
        <v>33</v>
      </c>
      <c r="D1415">
        <v>0</v>
      </c>
      <c r="F1415" t="s">
        <v>363</v>
      </c>
      <c r="G1415" t="s">
        <v>657</v>
      </c>
      <c r="H1415" t="s">
        <v>3444</v>
      </c>
      <c r="I1415" t="s">
        <v>37</v>
      </c>
      <c r="J1415" t="s">
        <v>3445</v>
      </c>
      <c r="K1415" t="s">
        <v>3446</v>
      </c>
      <c r="L1415" t="s">
        <v>3447</v>
      </c>
      <c r="M1415" t="s">
        <v>658</v>
      </c>
      <c r="N1415" t="s">
        <v>658</v>
      </c>
      <c r="O1415" t="s">
        <v>645</v>
      </c>
      <c r="P1415" t="s">
        <v>965</v>
      </c>
      <c r="Q1415" t="s">
        <v>565</v>
      </c>
      <c r="R1415" t="s">
        <v>63</v>
      </c>
      <c r="S1415" t="s">
        <v>64</v>
      </c>
      <c r="T1415" t="s">
        <v>2794</v>
      </c>
      <c r="U1415" t="s">
        <v>2795</v>
      </c>
      <c r="X1415">
        <v>1</v>
      </c>
      <c r="Y1415">
        <v>0</v>
      </c>
      <c r="Z1415">
        <v>0</v>
      </c>
      <c r="AA1415">
        <v>0</v>
      </c>
      <c r="AB1415">
        <v>0</v>
      </c>
      <c r="AC1415" t="s">
        <v>47</v>
      </c>
      <c r="AD1415" t="str">
        <f>+VLOOKUP(T1415,items!$A$2:$D$1255,4,0)</f>
        <v>MUEBLES</v>
      </c>
      <c r="AE1415">
        <f>+VLOOKUP(T1415,Tabla1[],5,0)</f>
        <v>0</v>
      </c>
      <c r="AF1415">
        <f t="shared" si="22"/>
        <v>7</v>
      </c>
    </row>
    <row r="1416" spans="1:32" x14ac:dyDescent="0.25">
      <c r="A1416">
        <v>94862</v>
      </c>
      <c r="B1416" t="s">
        <v>3448</v>
      </c>
      <c r="C1416" t="s">
        <v>33</v>
      </c>
      <c r="D1416">
        <v>0</v>
      </c>
      <c r="F1416" t="s">
        <v>1722</v>
      </c>
      <c r="G1416" t="s">
        <v>983</v>
      </c>
      <c r="H1416" t="s">
        <v>3449</v>
      </c>
      <c r="I1416" t="s">
        <v>37</v>
      </c>
      <c r="J1416" t="s">
        <v>3450</v>
      </c>
      <c r="K1416" t="s">
        <v>3451</v>
      </c>
      <c r="L1416" t="s">
        <v>3452</v>
      </c>
      <c r="M1416" t="s">
        <v>163</v>
      </c>
      <c r="N1416" t="s">
        <v>163</v>
      </c>
      <c r="O1416" t="s">
        <v>1136</v>
      </c>
      <c r="P1416" t="s">
        <v>985</v>
      </c>
      <c r="Q1416" t="s">
        <v>1143</v>
      </c>
      <c r="R1416" t="s">
        <v>127</v>
      </c>
      <c r="S1416" t="s">
        <v>108</v>
      </c>
      <c r="T1416" t="s">
        <v>3453</v>
      </c>
      <c r="U1416" t="s">
        <v>3454</v>
      </c>
      <c r="W1416" t="s">
        <v>114</v>
      </c>
      <c r="X1416">
        <v>1</v>
      </c>
      <c r="Y1416">
        <v>0</v>
      </c>
      <c r="Z1416">
        <v>0</v>
      </c>
      <c r="AA1416">
        <v>0</v>
      </c>
      <c r="AB1416">
        <v>646033</v>
      </c>
      <c r="AC1416" t="s">
        <v>47</v>
      </c>
      <c r="AD1416" t="str">
        <f>+VLOOKUP(T1416,items!$A$2:$D$1255,4,0)</f>
        <v>MUEBLES</v>
      </c>
      <c r="AE1416">
        <f>+VLOOKUP(T1416,Tabla1[],5,0)</f>
        <v>0</v>
      </c>
      <c r="AF1416">
        <f t="shared" si="22"/>
        <v>10</v>
      </c>
    </row>
    <row r="1417" spans="1:32" x14ac:dyDescent="0.25">
      <c r="A1417">
        <v>94862</v>
      </c>
      <c r="B1417" t="s">
        <v>3448</v>
      </c>
      <c r="C1417" t="s">
        <v>33</v>
      </c>
      <c r="D1417">
        <v>0</v>
      </c>
      <c r="F1417" t="s">
        <v>1722</v>
      </c>
      <c r="G1417" t="s">
        <v>983</v>
      </c>
      <c r="H1417" t="s">
        <v>3449</v>
      </c>
      <c r="I1417" t="s">
        <v>37</v>
      </c>
      <c r="J1417" t="s">
        <v>3450</v>
      </c>
      <c r="K1417" t="s">
        <v>3451</v>
      </c>
      <c r="L1417" t="s">
        <v>3452</v>
      </c>
      <c r="M1417" t="s">
        <v>163</v>
      </c>
      <c r="N1417" t="s">
        <v>163</v>
      </c>
      <c r="O1417" t="s">
        <v>1136</v>
      </c>
      <c r="P1417" t="s">
        <v>985</v>
      </c>
      <c r="Q1417" t="s">
        <v>1143</v>
      </c>
      <c r="R1417" t="s">
        <v>127</v>
      </c>
      <c r="S1417" t="s">
        <v>108</v>
      </c>
      <c r="T1417" t="s">
        <v>1459</v>
      </c>
      <c r="U1417" t="s">
        <v>1460</v>
      </c>
      <c r="X1417">
        <v>4</v>
      </c>
      <c r="Y1417">
        <v>0</v>
      </c>
      <c r="Z1417">
        <v>0</v>
      </c>
      <c r="AA1417">
        <v>0</v>
      </c>
      <c r="AB1417">
        <v>1494344</v>
      </c>
      <c r="AC1417" t="s">
        <v>47</v>
      </c>
      <c r="AD1417" t="str">
        <f>+VLOOKUP(T1417,items!$A$2:$D$1255,4,0)</f>
        <v>MUEBLES</v>
      </c>
      <c r="AE1417">
        <f>+VLOOKUP(T1417,Tabla1[],5,0)</f>
        <v>0</v>
      </c>
      <c r="AF1417">
        <f t="shared" si="22"/>
        <v>10</v>
      </c>
    </row>
    <row r="1418" spans="1:32" x14ac:dyDescent="0.25">
      <c r="A1418">
        <v>94862</v>
      </c>
      <c r="B1418" t="s">
        <v>3448</v>
      </c>
      <c r="C1418" t="s">
        <v>33</v>
      </c>
      <c r="D1418">
        <v>0</v>
      </c>
      <c r="F1418" t="s">
        <v>1722</v>
      </c>
      <c r="G1418" t="s">
        <v>983</v>
      </c>
      <c r="H1418" t="s">
        <v>3449</v>
      </c>
      <c r="I1418" t="s">
        <v>37</v>
      </c>
      <c r="J1418" t="s">
        <v>3450</v>
      </c>
      <c r="K1418" t="s">
        <v>3451</v>
      </c>
      <c r="L1418" t="s">
        <v>3452</v>
      </c>
      <c r="M1418" t="s">
        <v>163</v>
      </c>
      <c r="N1418" t="s">
        <v>163</v>
      </c>
      <c r="O1418" t="s">
        <v>1136</v>
      </c>
      <c r="P1418" t="s">
        <v>985</v>
      </c>
      <c r="Q1418" t="s">
        <v>1143</v>
      </c>
      <c r="R1418" t="s">
        <v>127</v>
      </c>
      <c r="S1418" t="s">
        <v>108</v>
      </c>
      <c r="T1418" t="s">
        <v>1062</v>
      </c>
      <c r="U1418" t="s">
        <v>1063</v>
      </c>
      <c r="V1418" t="s">
        <v>953</v>
      </c>
      <c r="X1418">
        <v>1</v>
      </c>
      <c r="Y1418">
        <v>0</v>
      </c>
      <c r="Z1418">
        <v>0</v>
      </c>
      <c r="AA1418">
        <v>0</v>
      </c>
      <c r="AB1418">
        <v>1057941</v>
      </c>
      <c r="AC1418" t="s">
        <v>47</v>
      </c>
      <c r="AD1418">
        <f>+VLOOKUP(T1418,items!$A$2:$D$1255,4,0)</f>
        <v>0</v>
      </c>
      <c r="AE1418">
        <f>+VLOOKUP(T1418,Tabla1[],5,0)</f>
        <v>0</v>
      </c>
      <c r="AF1418">
        <f t="shared" si="22"/>
        <v>10</v>
      </c>
    </row>
    <row r="1419" spans="1:32" x14ac:dyDescent="0.25">
      <c r="A1419">
        <v>94864</v>
      </c>
      <c r="B1419" t="s">
        <v>1872</v>
      </c>
      <c r="C1419" t="s">
        <v>33</v>
      </c>
      <c r="D1419">
        <v>0</v>
      </c>
      <c r="F1419" t="s">
        <v>1722</v>
      </c>
      <c r="G1419" t="s">
        <v>1930</v>
      </c>
      <c r="H1419" t="s">
        <v>3455</v>
      </c>
      <c r="I1419" t="s">
        <v>37</v>
      </c>
      <c r="J1419" t="s">
        <v>3456</v>
      </c>
      <c r="K1419" t="s">
        <v>3457</v>
      </c>
      <c r="L1419" t="s">
        <v>3458</v>
      </c>
      <c r="M1419" t="s">
        <v>1038</v>
      </c>
      <c r="N1419" t="s">
        <v>1038</v>
      </c>
      <c r="O1419" t="s">
        <v>1072</v>
      </c>
      <c r="P1419" t="s">
        <v>1931</v>
      </c>
      <c r="Q1419" t="s">
        <v>34</v>
      </c>
      <c r="R1419" t="s">
        <v>63</v>
      </c>
      <c r="S1419" t="s">
        <v>108</v>
      </c>
      <c r="T1419" t="s">
        <v>311</v>
      </c>
      <c r="U1419" t="s">
        <v>312</v>
      </c>
      <c r="V1419" t="s">
        <v>313</v>
      </c>
      <c r="X1419">
        <v>1</v>
      </c>
      <c r="Y1419">
        <v>0</v>
      </c>
      <c r="Z1419">
        <v>0</v>
      </c>
      <c r="AA1419">
        <v>0</v>
      </c>
      <c r="AB1419">
        <v>0</v>
      </c>
      <c r="AC1419" t="s">
        <v>47</v>
      </c>
      <c r="AD1419" t="str">
        <f>+VLOOKUP(T1419,items!$A$2:$D$1255,4,0)</f>
        <v>MUEBLES</v>
      </c>
      <c r="AE1419">
        <f>+VLOOKUP(T1419,Tabla1[],5,0)</f>
        <v>0</v>
      </c>
      <c r="AF1419">
        <f t="shared" si="22"/>
        <v>8</v>
      </c>
    </row>
    <row r="1420" spans="1:32" x14ac:dyDescent="0.25">
      <c r="A1420">
        <v>94864</v>
      </c>
      <c r="B1420" t="s">
        <v>1872</v>
      </c>
      <c r="C1420" t="s">
        <v>33</v>
      </c>
      <c r="D1420">
        <v>0</v>
      </c>
      <c r="F1420" t="s">
        <v>1722</v>
      </c>
      <c r="G1420" t="s">
        <v>1930</v>
      </c>
      <c r="H1420" t="s">
        <v>3455</v>
      </c>
      <c r="I1420" t="s">
        <v>37</v>
      </c>
      <c r="J1420" t="s">
        <v>3456</v>
      </c>
      <c r="K1420" t="s">
        <v>3457</v>
      </c>
      <c r="L1420" t="s">
        <v>3458</v>
      </c>
      <c r="M1420" t="s">
        <v>1038</v>
      </c>
      <c r="N1420" t="s">
        <v>1038</v>
      </c>
      <c r="O1420" t="s">
        <v>1072</v>
      </c>
      <c r="P1420" t="s">
        <v>1931</v>
      </c>
      <c r="Q1420" t="s">
        <v>34</v>
      </c>
      <c r="R1420" t="s">
        <v>63</v>
      </c>
      <c r="S1420" t="s">
        <v>108</v>
      </c>
      <c r="T1420" t="s">
        <v>536</v>
      </c>
      <c r="U1420" t="s">
        <v>537</v>
      </c>
      <c r="X1420">
        <v>4</v>
      </c>
      <c r="Y1420">
        <v>0</v>
      </c>
      <c r="Z1420">
        <v>0</v>
      </c>
      <c r="AA1420">
        <v>0</v>
      </c>
      <c r="AB1420">
        <v>0</v>
      </c>
      <c r="AC1420" t="s">
        <v>47</v>
      </c>
      <c r="AD1420" t="str">
        <f>+VLOOKUP(T1420,items!$A$2:$D$1255,4,0)</f>
        <v>MUEBLES</v>
      </c>
      <c r="AE1420">
        <f>+VLOOKUP(T1420,Tabla1[],5,0)</f>
        <v>0</v>
      </c>
      <c r="AF1420">
        <f t="shared" si="22"/>
        <v>8</v>
      </c>
    </row>
    <row r="1421" spans="1:32" x14ac:dyDescent="0.25">
      <c r="A1421">
        <v>94864</v>
      </c>
      <c r="B1421" t="s">
        <v>1872</v>
      </c>
      <c r="C1421" t="s">
        <v>33</v>
      </c>
      <c r="D1421">
        <v>0</v>
      </c>
      <c r="F1421" t="s">
        <v>1722</v>
      </c>
      <c r="G1421" t="s">
        <v>1930</v>
      </c>
      <c r="H1421" t="s">
        <v>3455</v>
      </c>
      <c r="I1421" t="s">
        <v>37</v>
      </c>
      <c r="J1421" t="s">
        <v>3456</v>
      </c>
      <c r="K1421" t="s">
        <v>3457</v>
      </c>
      <c r="L1421" t="s">
        <v>3458</v>
      </c>
      <c r="M1421" t="s">
        <v>1038</v>
      </c>
      <c r="N1421" t="s">
        <v>1038</v>
      </c>
      <c r="O1421" t="s">
        <v>1072</v>
      </c>
      <c r="P1421" t="s">
        <v>1931</v>
      </c>
      <c r="Q1421" t="s">
        <v>34</v>
      </c>
      <c r="R1421" t="s">
        <v>63</v>
      </c>
      <c r="S1421" t="s">
        <v>108</v>
      </c>
      <c r="T1421" t="s">
        <v>1459</v>
      </c>
      <c r="U1421" t="s">
        <v>1460</v>
      </c>
      <c r="X1421">
        <v>4</v>
      </c>
      <c r="Y1421">
        <v>0</v>
      </c>
      <c r="Z1421">
        <v>0</v>
      </c>
      <c r="AA1421">
        <v>0</v>
      </c>
      <c r="AB1421">
        <v>0</v>
      </c>
      <c r="AC1421" t="s">
        <v>47</v>
      </c>
      <c r="AD1421" t="str">
        <f>+VLOOKUP(T1421,items!$A$2:$D$1255,4,0)</f>
        <v>MUEBLES</v>
      </c>
      <c r="AE1421">
        <f>+VLOOKUP(T1421,Tabla1[],5,0)</f>
        <v>0</v>
      </c>
      <c r="AF1421">
        <f t="shared" si="22"/>
        <v>8</v>
      </c>
    </row>
    <row r="1422" spans="1:32" x14ac:dyDescent="0.25">
      <c r="A1422">
        <v>94864</v>
      </c>
      <c r="B1422" t="s">
        <v>1872</v>
      </c>
      <c r="C1422" t="s">
        <v>33</v>
      </c>
      <c r="D1422">
        <v>0</v>
      </c>
      <c r="F1422" t="s">
        <v>1722</v>
      </c>
      <c r="G1422" t="s">
        <v>1930</v>
      </c>
      <c r="H1422" t="s">
        <v>3455</v>
      </c>
      <c r="I1422" t="s">
        <v>37</v>
      </c>
      <c r="J1422" t="s">
        <v>3456</v>
      </c>
      <c r="K1422" t="s">
        <v>3457</v>
      </c>
      <c r="L1422" t="s">
        <v>3458</v>
      </c>
      <c r="M1422" t="s">
        <v>1038</v>
      </c>
      <c r="N1422" t="s">
        <v>1038</v>
      </c>
      <c r="O1422" t="s">
        <v>1072</v>
      </c>
      <c r="P1422" t="s">
        <v>1931</v>
      </c>
      <c r="Q1422" t="s">
        <v>34</v>
      </c>
      <c r="R1422" t="s">
        <v>63</v>
      </c>
      <c r="S1422" t="s">
        <v>108</v>
      </c>
      <c r="T1422" t="s">
        <v>3459</v>
      </c>
      <c r="U1422" t="s">
        <v>3460</v>
      </c>
      <c r="X1422">
        <v>1</v>
      </c>
      <c r="Y1422">
        <v>0</v>
      </c>
      <c r="Z1422">
        <v>0</v>
      </c>
      <c r="AA1422">
        <v>0</v>
      </c>
      <c r="AB1422">
        <v>0</v>
      </c>
      <c r="AC1422" t="s">
        <v>47</v>
      </c>
      <c r="AD1422" t="str">
        <f>+VLOOKUP(T1422,items!$A$2:$D$1255,4,0)</f>
        <v>MUEBLES</v>
      </c>
      <c r="AE1422">
        <f>+VLOOKUP(T1422,Tabla1[],5,0)</f>
        <v>0</v>
      </c>
      <c r="AF1422">
        <f t="shared" si="22"/>
        <v>8</v>
      </c>
    </row>
    <row r="1423" spans="1:32" x14ac:dyDescent="0.25">
      <c r="A1423">
        <v>94869</v>
      </c>
      <c r="B1423" t="s">
        <v>3461</v>
      </c>
      <c r="C1423" t="s">
        <v>75</v>
      </c>
      <c r="D1423">
        <v>0</v>
      </c>
      <c r="F1423" t="s">
        <v>658</v>
      </c>
      <c r="G1423" t="s">
        <v>408</v>
      </c>
      <c r="H1423" t="s">
        <v>3462</v>
      </c>
      <c r="I1423" t="s">
        <v>3463</v>
      </c>
      <c r="J1423" t="s">
        <v>3464</v>
      </c>
      <c r="K1423" t="s">
        <v>3465</v>
      </c>
      <c r="L1423" t="s">
        <v>3466</v>
      </c>
      <c r="M1423" t="s">
        <v>1204</v>
      </c>
      <c r="N1423" t="s">
        <v>1930</v>
      </c>
      <c r="O1423" t="s">
        <v>479</v>
      </c>
      <c r="P1423" t="s">
        <v>2235</v>
      </c>
      <c r="Q1423" t="s">
        <v>1732</v>
      </c>
      <c r="R1423" t="s">
        <v>127</v>
      </c>
      <c r="S1423" t="s">
        <v>44</v>
      </c>
      <c r="T1423" t="s">
        <v>429</v>
      </c>
      <c r="U1423" t="s">
        <v>430</v>
      </c>
      <c r="X1423">
        <v>2</v>
      </c>
      <c r="Y1423">
        <v>0</v>
      </c>
      <c r="Z1423">
        <v>0</v>
      </c>
      <c r="AA1423">
        <v>0</v>
      </c>
      <c r="AB1423">
        <v>367704</v>
      </c>
      <c r="AC1423" t="s">
        <v>47</v>
      </c>
      <c r="AD1423">
        <f>+VLOOKUP(T1423,items!$A$2:$D$1255,4,0)</f>
        <v>0</v>
      </c>
      <c r="AE1423">
        <f>+VLOOKUP(T1423,Tabla1[],5,0)</f>
        <v>0</v>
      </c>
      <c r="AF1423">
        <f t="shared" si="22"/>
        <v>8</v>
      </c>
    </row>
    <row r="1424" spans="1:32" x14ac:dyDescent="0.25">
      <c r="A1424">
        <v>94869</v>
      </c>
      <c r="B1424" t="s">
        <v>3461</v>
      </c>
      <c r="C1424" t="s">
        <v>75</v>
      </c>
      <c r="D1424">
        <v>0</v>
      </c>
      <c r="F1424" t="s">
        <v>658</v>
      </c>
      <c r="G1424" t="s">
        <v>408</v>
      </c>
      <c r="H1424" t="s">
        <v>3462</v>
      </c>
      <c r="I1424" t="s">
        <v>3463</v>
      </c>
      <c r="J1424" t="s">
        <v>3464</v>
      </c>
      <c r="K1424" t="s">
        <v>3465</v>
      </c>
      <c r="L1424" t="s">
        <v>3466</v>
      </c>
      <c r="M1424" t="s">
        <v>1204</v>
      </c>
      <c r="N1424" t="s">
        <v>1930</v>
      </c>
      <c r="O1424" t="s">
        <v>479</v>
      </c>
      <c r="P1424" t="s">
        <v>2235</v>
      </c>
      <c r="Q1424" t="s">
        <v>1732</v>
      </c>
      <c r="R1424" t="s">
        <v>127</v>
      </c>
      <c r="S1424" t="s">
        <v>44</v>
      </c>
      <c r="T1424" t="s">
        <v>717</v>
      </c>
      <c r="U1424" t="s">
        <v>718</v>
      </c>
      <c r="X1424">
        <v>2</v>
      </c>
      <c r="Y1424">
        <v>0</v>
      </c>
      <c r="Z1424">
        <v>0</v>
      </c>
      <c r="AA1424">
        <v>0</v>
      </c>
      <c r="AB1424">
        <v>124800</v>
      </c>
      <c r="AC1424" t="s">
        <v>47</v>
      </c>
      <c r="AD1424">
        <f>+VLOOKUP(T1424,items!$A$2:$D$1255,4,0)</f>
        <v>0</v>
      </c>
      <c r="AE1424">
        <f>+VLOOKUP(T1424,Tabla1[],5,0)</f>
        <v>0</v>
      </c>
      <c r="AF1424">
        <f t="shared" si="22"/>
        <v>8</v>
      </c>
    </row>
    <row r="1425" spans="1:32" x14ac:dyDescent="0.25">
      <c r="A1425">
        <v>94869</v>
      </c>
      <c r="B1425" t="s">
        <v>3461</v>
      </c>
      <c r="C1425" t="s">
        <v>75</v>
      </c>
      <c r="D1425">
        <v>0</v>
      </c>
      <c r="F1425" t="s">
        <v>658</v>
      </c>
      <c r="G1425" t="s">
        <v>408</v>
      </c>
      <c r="H1425" t="s">
        <v>3462</v>
      </c>
      <c r="I1425" t="s">
        <v>3463</v>
      </c>
      <c r="J1425" t="s">
        <v>3464</v>
      </c>
      <c r="K1425" t="s">
        <v>3465</v>
      </c>
      <c r="L1425" t="s">
        <v>3466</v>
      </c>
      <c r="M1425" t="s">
        <v>1204</v>
      </c>
      <c r="N1425" t="s">
        <v>1930</v>
      </c>
      <c r="O1425" t="s">
        <v>479</v>
      </c>
      <c r="P1425" t="s">
        <v>2235</v>
      </c>
      <c r="Q1425" t="s">
        <v>1732</v>
      </c>
      <c r="R1425" t="s">
        <v>127</v>
      </c>
      <c r="S1425" t="s">
        <v>44</v>
      </c>
      <c r="T1425" t="s">
        <v>347</v>
      </c>
      <c r="U1425" t="s">
        <v>348</v>
      </c>
      <c r="W1425" t="s">
        <v>114</v>
      </c>
      <c r="X1425">
        <v>1</v>
      </c>
      <c r="Y1425">
        <v>2500</v>
      </c>
      <c r="Z1425">
        <v>0</v>
      </c>
      <c r="AA1425">
        <v>0</v>
      </c>
      <c r="AB1425">
        <v>728861</v>
      </c>
      <c r="AC1425" t="s">
        <v>47</v>
      </c>
      <c r="AD1425">
        <f>+VLOOKUP(T1425,items!$A$2:$D$1255,4,0)</f>
        <v>0</v>
      </c>
      <c r="AE1425">
        <f>+VLOOKUP(T1425,Tabla1[],5,0)</f>
        <v>0</v>
      </c>
      <c r="AF1425">
        <f t="shared" si="22"/>
        <v>8</v>
      </c>
    </row>
    <row r="1426" spans="1:32" x14ac:dyDescent="0.25">
      <c r="A1426">
        <v>94869</v>
      </c>
      <c r="B1426" t="s">
        <v>3461</v>
      </c>
      <c r="C1426" t="s">
        <v>75</v>
      </c>
      <c r="D1426">
        <v>0</v>
      </c>
      <c r="F1426" t="s">
        <v>658</v>
      </c>
      <c r="G1426" t="s">
        <v>408</v>
      </c>
      <c r="H1426" t="s">
        <v>3462</v>
      </c>
      <c r="I1426" t="s">
        <v>3463</v>
      </c>
      <c r="J1426" t="s">
        <v>3464</v>
      </c>
      <c r="K1426" t="s">
        <v>3465</v>
      </c>
      <c r="L1426" t="s">
        <v>3466</v>
      </c>
      <c r="M1426" t="s">
        <v>1204</v>
      </c>
      <c r="N1426" t="s">
        <v>1930</v>
      </c>
      <c r="O1426" t="s">
        <v>479</v>
      </c>
      <c r="P1426" t="s">
        <v>2235</v>
      </c>
      <c r="Q1426" t="s">
        <v>1732</v>
      </c>
      <c r="R1426" t="s">
        <v>127</v>
      </c>
      <c r="S1426" t="s">
        <v>44</v>
      </c>
      <c r="T1426" t="s">
        <v>616</v>
      </c>
      <c r="U1426" t="s">
        <v>617</v>
      </c>
      <c r="W1426" t="s">
        <v>114</v>
      </c>
      <c r="X1426">
        <v>3</v>
      </c>
      <c r="Y1426">
        <v>0</v>
      </c>
      <c r="Z1426">
        <v>0</v>
      </c>
      <c r="AA1426">
        <v>800</v>
      </c>
      <c r="AB1426">
        <v>2160351</v>
      </c>
      <c r="AC1426" t="s">
        <v>47</v>
      </c>
      <c r="AD1426">
        <f>+VLOOKUP(T1426,items!$A$2:$D$1255,4,0)</f>
        <v>0</v>
      </c>
      <c r="AE1426">
        <f>+VLOOKUP(T1426,Tabla1[],5,0)</f>
        <v>0</v>
      </c>
      <c r="AF1426">
        <f t="shared" si="22"/>
        <v>8</v>
      </c>
    </row>
    <row r="1427" spans="1:32" x14ac:dyDescent="0.25">
      <c r="A1427">
        <v>94869</v>
      </c>
      <c r="B1427" t="s">
        <v>3461</v>
      </c>
      <c r="C1427" t="s">
        <v>75</v>
      </c>
      <c r="D1427">
        <v>0</v>
      </c>
      <c r="F1427" t="s">
        <v>658</v>
      </c>
      <c r="G1427" t="s">
        <v>408</v>
      </c>
      <c r="H1427" t="s">
        <v>3462</v>
      </c>
      <c r="I1427" t="s">
        <v>3463</v>
      </c>
      <c r="J1427" t="s">
        <v>3464</v>
      </c>
      <c r="K1427" t="s">
        <v>3465</v>
      </c>
      <c r="L1427" t="s">
        <v>3466</v>
      </c>
      <c r="M1427" t="s">
        <v>1204</v>
      </c>
      <c r="N1427" t="s">
        <v>1930</v>
      </c>
      <c r="O1427" t="s">
        <v>479</v>
      </c>
      <c r="P1427" t="s">
        <v>2235</v>
      </c>
      <c r="Q1427" t="s">
        <v>1732</v>
      </c>
      <c r="R1427" t="s">
        <v>127</v>
      </c>
      <c r="S1427" t="s">
        <v>44</v>
      </c>
      <c r="T1427" t="s">
        <v>855</v>
      </c>
      <c r="U1427" t="s">
        <v>856</v>
      </c>
      <c r="W1427" t="s">
        <v>114</v>
      </c>
      <c r="X1427">
        <v>2</v>
      </c>
      <c r="Y1427">
        <v>0</v>
      </c>
      <c r="Z1427">
        <v>2200</v>
      </c>
      <c r="AA1427">
        <v>0</v>
      </c>
      <c r="AB1427">
        <v>851178</v>
      </c>
      <c r="AC1427" t="s">
        <v>47</v>
      </c>
      <c r="AD1427">
        <f>+VLOOKUP(T1427,items!$A$2:$D$1255,4,0)</f>
        <v>0</v>
      </c>
      <c r="AE1427">
        <f>+VLOOKUP(T1427,Tabla1[],5,0)</f>
        <v>0</v>
      </c>
      <c r="AF1427">
        <f t="shared" si="22"/>
        <v>8</v>
      </c>
    </row>
    <row r="1428" spans="1:32" x14ac:dyDescent="0.25">
      <c r="A1428">
        <v>94869</v>
      </c>
      <c r="B1428" t="s">
        <v>3461</v>
      </c>
      <c r="C1428" t="s">
        <v>75</v>
      </c>
      <c r="D1428">
        <v>0</v>
      </c>
      <c r="F1428" t="s">
        <v>658</v>
      </c>
      <c r="G1428" t="s">
        <v>408</v>
      </c>
      <c r="H1428" t="s">
        <v>3462</v>
      </c>
      <c r="I1428" t="s">
        <v>3463</v>
      </c>
      <c r="J1428" t="s">
        <v>3464</v>
      </c>
      <c r="K1428" t="s">
        <v>3465</v>
      </c>
      <c r="L1428" t="s">
        <v>3466</v>
      </c>
      <c r="M1428" t="s">
        <v>1204</v>
      </c>
      <c r="N1428" t="s">
        <v>1930</v>
      </c>
      <c r="O1428" t="s">
        <v>479</v>
      </c>
      <c r="P1428" t="s">
        <v>2235</v>
      </c>
      <c r="Q1428" t="s">
        <v>1732</v>
      </c>
      <c r="R1428" t="s">
        <v>127</v>
      </c>
      <c r="S1428" t="s">
        <v>44</v>
      </c>
      <c r="T1428" t="s">
        <v>466</v>
      </c>
      <c r="U1428" t="s">
        <v>467</v>
      </c>
      <c r="V1428" t="s">
        <v>867</v>
      </c>
      <c r="W1428" t="s">
        <v>114</v>
      </c>
      <c r="X1428">
        <v>1</v>
      </c>
      <c r="Y1428">
        <v>2500</v>
      </c>
      <c r="Z1428">
        <v>0</v>
      </c>
      <c r="AA1428">
        <v>2000</v>
      </c>
      <c r="AB1428">
        <v>5107302</v>
      </c>
      <c r="AC1428" t="s">
        <v>47</v>
      </c>
      <c r="AD1428" t="str">
        <f>+VLOOKUP(T1428,items!$A$2:$D$1255,4,0)</f>
        <v>SOMBRALINA</v>
      </c>
      <c r="AE1428" t="str">
        <f>+VLOOKUP(T1428,Tabla1[],5,0)</f>
        <v>ELECTRICA</v>
      </c>
      <c r="AF1428">
        <f t="shared" si="22"/>
        <v>8</v>
      </c>
    </row>
    <row r="1429" spans="1:32" x14ac:dyDescent="0.25">
      <c r="A1429">
        <v>94872</v>
      </c>
      <c r="B1429" t="s">
        <v>3467</v>
      </c>
      <c r="C1429" t="s">
        <v>33</v>
      </c>
      <c r="D1429">
        <v>0</v>
      </c>
      <c r="F1429" t="s">
        <v>657</v>
      </c>
      <c r="G1429" t="s">
        <v>657</v>
      </c>
      <c r="H1429" t="s">
        <v>3468</v>
      </c>
      <c r="I1429" t="s">
        <v>37</v>
      </c>
      <c r="J1429" t="s">
        <v>3469</v>
      </c>
      <c r="K1429" t="s">
        <v>3470</v>
      </c>
      <c r="L1429" t="s">
        <v>37</v>
      </c>
      <c r="M1429" t="s">
        <v>836</v>
      </c>
      <c r="N1429" t="s">
        <v>836</v>
      </c>
      <c r="O1429" t="s">
        <v>366</v>
      </c>
      <c r="P1429" t="s">
        <v>410</v>
      </c>
      <c r="Q1429" t="s">
        <v>410</v>
      </c>
      <c r="R1429" t="s">
        <v>43</v>
      </c>
      <c r="S1429" t="s">
        <v>164</v>
      </c>
      <c r="T1429" t="s">
        <v>1624</v>
      </c>
      <c r="U1429" t="s">
        <v>828</v>
      </c>
      <c r="X1429">
        <v>71</v>
      </c>
      <c r="Y1429">
        <v>0</v>
      </c>
      <c r="Z1429">
        <v>0</v>
      </c>
      <c r="AA1429">
        <v>0</v>
      </c>
      <c r="AB1429">
        <v>3550000</v>
      </c>
      <c r="AC1429" t="s">
        <v>47</v>
      </c>
      <c r="AD1429">
        <f>+VLOOKUP(T1429,items!$A$2:$D$1255,4,0)</f>
        <v>0</v>
      </c>
      <c r="AE1429">
        <f>+VLOOKUP(T1429,Tabla1[],5,0)</f>
        <v>0</v>
      </c>
      <c r="AF1429">
        <f t="shared" si="22"/>
        <v>7</v>
      </c>
    </row>
    <row r="1430" spans="1:32" x14ac:dyDescent="0.25">
      <c r="A1430">
        <v>94880</v>
      </c>
      <c r="B1430" t="s">
        <v>3471</v>
      </c>
      <c r="C1430" t="s">
        <v>75</v>
      </c>
      <c r="D1430">
        <v>0</v>
      </c>
      <c r="F1430" t="s">
        <v>657</v>
      </c>
      <c r="G1430" t="s">
        <v>657</v>
      </c>
      <c r="H1430" t="s">
        <v>3472</v>
      </c>
      <c r="I1430" t="s">
        <v>37</v>
      </c>
      <c r="J1430" t="s">
        <v>3473</v>
      </c>
      <c r="K1430" t="s">
        <v>3474</v>
      </c>
      <c r="L1430" t="s">
        <v>37</v>
      </c>
      <c r="M1430" t="s">
        <v>836</v>
      </c>
      <c r="N1430" t="s">
        <v>836</v>
      </c>
      <c r="O1430" t="s">
        <v>1261</v>
      </c>
      <c r="P1430" t="s">
        <v>697</v>
      </c>
      <c r="Q1430" t="s">
        <v>697</v>
      </c>
      <c r="R1430" t="s">
        <v>43</v>
      </c>
      <c r="S1430" t="s">
        <v>164</v>
      </c>
      <c r="T1430" t="s">
        <v>3238</v>
      </c>
      <c r="U1430" t="s">
        <v>3239</v>
      </c>
      <c r="X1430">
        <v>10</v>
      </c>
      <c r="Y1430">
        <v>0</v>
      </c>
      <c r="Z1430">
        <v>0</v>
      </c>
      <c r="AA1430">
        <v>0</v>
      </c>
      <c r="AB1430">
        <v>526000</v>
      </c>
      <c r="AC1430" t="s">
        <v>47</v>
      </c>
      <c r="AD1430">
        <f>+VLOOKUP(T1430,items!$A$2:$D$1255,4,0)</f>
        <v>0</v>
      </c>
      <c r="AE1430">
        <f>+VLOOKUP(T1430,Tabla1[],5,0)</f>
        <v>0</v>
      </c>
      <c r="AF1430">
        <f t="shared" si="22"/>
        <v>7</v>
      </c>
    </row>
    <row r="1431" spans="1:32" x14ac:dyDescent="0.25">
      <c r="A1431">
        <v>94881</v>
      </c>
      <c r="B1431" t="s">
        <v>3475</v>
      </c>
      <c r="C1431" t="s">
        <v>75</v>
      </c>
      <c r="D1431">
        <v>0</v>
      </c>
      <c r="F1431" t="s">
        <v>657</v>
      </c>
      <c r="G1431" t="s">
        <v>1008</v>
      </c>
      <c r="H1431" t="s">
        <v>3476</v>
      </c>
      <c r="I1431" t="s">
        <v>37</v>
      </c>
      <c r="J1431" t="s">
        <v>3477</v>
      </c>
      <c r="K1431" t="s">
        <v>3478</v>
      </c>
      <c r="L1431" t="s">
        <v>3479</v>
      </c>
      <c r="M1431" t="s">
        <v>325</v>
      </c>
      <c r="N1431" t="s">
        <v>325</v>
      </c>
      <c r="O1431" t="s">
        <v>408</v>
      </c>
      <c r="P1431" t="s">
        <v>366</v>
      </c>
      <c r="Q1431" t="s">
        <v>915</v>
      </c>
      <c r="R1431" t="s">
        <v>63</v>
      </c>
      <c r="S1431" t="s">
        <v>256</v>
      </c>
      <c r="T1431" t="s">
        <v>1119</v>
      </c>
      <c r="U1431" t="s">
        <v>1120</v>
      </c>
      <c r="X1431">
        <v>1</v>
      </c>
      <c r="Y1431">
        <v>0</v>
      </c>
      <c r="Z1431">
        <v>0</v>
      </c>
      <c r="AA1431">
        <v>0</v>
      </c>
      <c r="AB1431">
        <v>120000</v>
      </c>
      <c r="AC1431" t="s">
        <v>47</v>
      </c>
      <c r="AD1431">
        <f>+VLOOKUP(T1431,items!$A$2:$D$1255,4,0)</f>
        <v>0</v>
      </c>
      <c r="AE1431">
        <f>+VLOOKUP(T1431,Tabla1[],5,0)</f>
        <v>0</v>
      </c>
      <c r="AF1431">
        <f t="shared" si="22"/>
        <v>7</v>
      </c>
    </row>
    <row r="1432" spans="1:32" x14ac:dyDescent="0.25">
      <c r="A1432">
        <v>94881</v>
      </c>
      <c r="B1432" t="s">
        <v>3475</v>
      </c>
      <c r="C1432" t="s">
        <v>75</v>
      </c>
      <c r="D1432">
        <v>0</v>
      </c>
      <c r="F1432" t="s">
        <v>657</v>
      </c>
      <c r="G1432" t="s">
        <v>1008</v>
      </c>
      <c r="H1432" t="s">
        <v>3476</v>
      </c>
      <c r="I1432" t="s">
        <v>37</v>
      </c>
      <c r="J1432" t="s">
        <v>3477</v>
      </c>
      <c r="K1432" t="s">
        <v>3478</v>
      </c>
      <c r="L1432" t="s">
        <v>3479</v>
      </c>
      <c r="M1432" t="s">
        <v>325</v>
      </c>
      <c r="N1432" t="s">
        <v>325</v>
      </c>
      <c r="O1432" t="s">
        <v>408</v>
      </c>
      <c r="P1432" t="s">
        <v>366</v>
      </c>
      <c r="Q1432" t="s">
        <v>915</v>
      </c>
      <c r="R1432" t="s">
        <v>63</v>
      </c>
      <c r="S1432" t="s">
        <v>256</v>
      </c>
      <c r="T1432" t="s">
        <v>94</v>
      </c>
      <c r="U1432" t="s">
        <v>95</v>
      </c>
      <c r="X1432">
        <v>1</v>
      </c>
      <c r="Y1432">
        <v>0</v>
      </c>
      <c r="Z1432">
        <v>0</v>
      </c>
      <c r="AA1432">
        <v>0</v>
      </c>
      <c r="AB1432">
        <v>30000</v>
      </c>
      <c r="AC1432" t="s">
        <v>47</v>
      </c>
      <c r="AD1432" t="e">
        <f>+VLOOKUP(T1432,items!$A$2:$D$1255,4,0)</f>
        <v>#N/A</v>
      </c>
      <c r="AE1432" t="e">
        <f>+VLOOKUP(T1432,Tabla1[],5,0)</f>
        <v>#N/A</v>
      </c>
      <c r="AF1432">
        <f t="shared" si="22"/>
        <v>7</v>
      </c>
    </row>
    <row r="1433" spans="1:32" x14ac:dyDescent="0.25">
      <c r="A1433">
        <v>94884</v>
      </c>
      <c r="B1433" t="s">
        <v>3480</v>
      </c>
      <c r="C1433" t="s">
        <v>75</v>
      </c>
      <c r="D1433">
        <v>0</v>
      </c>
      <c r="F1433" t="s">
        <v>657</v>
      </c>
      <c r="G1433" t="s">
        <v>866</v>
      </c>
      <c r="H1433" t="s">
        <v>3481</v>
      </c>
      <c r="I1433" t="s">
        <v>37</v>
      </c>
      <c r="J1433" t="s">
        <v>3482</v>
      </c>
      <c r="K1433" t="s">
        <v>3483</v>
      </c>
      <c r="L1433" t="s">
        <v>3484</v>
      </c>
      <c r="M1433" t="s">
        <v>463</v>
      </c>
      <c r="N1433" t="s">
        <v>463</v>
      </c>
      <c r="O1433" t="s">
        <v>697</v>
      </c>
      <c r="P1433" t="s">
        <v>1008</v>
      </c>
      <c r="Q1433" t="s">
        <v>325</v>
      </c>
      <c r="R1433" t="s">
        <v>127</v>
      </c>
      <c r="S1433" t="s">
        <v>256</v>
      </c>
      <c r="T1433" t="s">
        <v>94</v>
      </c>
      <c r="U1433" t="s">
        <v>95</v>
      </c>
      <c r="X1433">
        <v>1</v>
      </c>
      <c r="Y1433">
        <v>0</v>
      </c>
      <c r="Z1433">
        <v>0</v>
      </c>
      <c r="AA1433">
        <v>0</v>
      </c>
      <c r="AB1433">
        <v>150000</v>
      </c>
      <c r="AC1433" t="s">
        <v>47</v>
      </c>
      <c r="AD1433" t="e">
        <f>+VLOOKUP(T1433,items!$A$2:$D$1255,4,0)</f>
        <v>#N/A</v>
      </c>
      <c r="AE1433" t="e">
        <f>+VLOOKUP(T1433,Tabla1[],5,0)</f>
        <v>#N/A</v>
      </c>
      <c r="AF1433">
        <f t="shared" si="22"/>
        <v>7</v>
      </c>
    </row>
    <row r="1434" spans="1:32" x14ac:dyDescent="0.25">
      <c r="A1434">
        <v>94884</v>
      </c>
      <c r="B1434" t="s">
        <v>3480</v>
      </c>
      <c r="C1434" t="s">
        <v>75</v>
      </c>
      <c r="D1434">
        <v>0</v>
      </c>
      <c r="F1434" t="s">
        <v>657</v>
      </c>
      <c r="G1434" t="s">
        <v>866</v>
      </c>
      <c r="H1434" t="s">
        <v>3481</v>
      </c>
      <c r="I1434" t="s">
        <v>37</v>
      </c>
      <c r="J1434" t="s">
        <v>3482</v>
      </c>
      <c r="K1434" t="s">
        <v>3483</v>
      </c>
      <c r="L1434" t="s">
        <v>3484</v>
      </c>
      <c r="M1434" t="s">
        <v>463</v>
      </c>
      <c r="N1434" t="s">
        <v>463</v>
      </c>
      <c r="O1434" t="s">
        <v>697</v>
      </c>
      <c r="P1434" t="s">
        <v>1008</v>
      </c>
      <c r="Q1434" t="s">
        <v>325</v>
      </c>
      <c r="R1434" t="s">
        <v>127</v>
      </c>
      <c r="S1434" t="s">
        <v>256</v>
      </c>
      <c r="T1434" t="s">
        <v>599</v>
      </c>
      <c r="U1434" t="s">
        <v>907</v>
      </c>
      <c r="X1434">
        <v>1</v>
      </c>
      <c r="Y1434">
        <v>0</v>
      </c>
      <c r="Z1434">
        <v>0</v>
      </c>
      <c r="AA1434">
        <v>0</v>
      </c>
      <c r="AB1434">
        <v>250000</v>
      </c>
      <c r="AC1434" t="s">
        <v>47</v>
      </c>
      <c r="AD1434" t="e">
        <f>+VLOOKUP(T1434,items!$A$2:$D$1255,4,0)</f>
        <v>#N/A</v>
      </c>
      <c r="AE1434" t="e">
        <f>+VLOOKUP(T1434,Tabla1[],5,0)</f>
        <v>#N/A</v>
      </c>
      <c r="AF1434">
        <f t="shared" si="22"/>
        <v>7</v>
      </c>
    </row>
    <row r="1435" spans="1:32" x14ac:dyDescent="0.25">
      <c r="A1435">
        <v>94887</v>
      </c>
      <c r="B1435" t="s">
        <v>1403</v>
      </c>
      <c r="C1435" t="s">
        <v>75</v>
      </c>
      <c r="D1435">
        <v>0</v>
      </c>
      <c r="F1435" t="s">
        <v>657</v>
      </c>
      <c r="G1435" t="s">
        <v>657</v>
      </c>
      <c r="H1435" t="s">
        <v>3485</v>
      </c>
      <c r="I1435" t="s">
        <v>37</v>
      </c>
      <c r="J1435" t="s">
        <v>3486</v>
      </c>
      <c r="K1435" t="s">
        <v>3487</v>
      </c>
      <c r="L1435" t="s">
        <v>37</v>
      </c>
      <c r="M1435" t="s">
        <v>836</v>
      </c>
      <c r="N1435" t="s">
        <v>836</v>
      </c>
      <c r="O1435" t="s">
        <v>893</v>
      </c>
      <c r="P1435" t="s">
        <v>866</v>
      </c>
      <c r="Q1435" t="s">
        <v>866</v>
      </c>
      <c r="R1435" t="s">
        <v>43</v>
      </c>
      <c r="S1435" t="s">
        <v>164</v>
      </c>
      <c r="T1435" t="s">
        <v>1375</v>
      </c>
      <c r="U1435" t="s">
        <v>1376</v>
      </c>
      <c r="X1435">
        <v>2</v>
      </c>
      <c r="Y1435">
        <v>0</v>
      </c>
      <c r="Z1435">
        <v>0</v>
      </c>
      <c r="AA1435">
        <v>0</v>
      </c>
      <c r="AB1435">
        <v>760000</v>
      </c>
      <c r="AC1435" t="s">
        <v>47</v>
      </c>
      <c r="AD1435">
        <f>+VLOOKUP(T1435,items!$A$2:$D$1255,4,0)</f>
        <v>0</v>
      </c>
      <c r="AE1435">
        <f>+VLOOKUP(T1435,Tabla1[],5,0)</f>
        <v>0</v>
      </c>
      <c r="AF1435">
        <f t="shared" si="22"/>
        <v>7</v>
      </c>
    </row>
    <row r="1436" spans="1:32" x14ac:dyDescent="0.25">
      <c r="A1436">
        <v>94887</v>
      </c>
      <c r="B1436" t="s">
        <v>1403</v>
      </c>
      <c r="C1436" t="s">
        <v>75</v>
      </c>
      <c r="D1436">
        <v>0</v>
      </c>
      <c r="F1436" t="s">
        <v>657</v>
      </c>
      <c r="G1436" t="s">
        <v>657</v>
      </c>
      <c r="H1436" t="s">
        <v>3485</v>
      </c>
      <c r="I1436" t="s">
        <v>37</v>
      </c>
      <c r="J1436" t="s">
        <v>3486</v>
      </c>
      <c r="K1436" t="s">
        <v>3487</v>
      </c>
      <c r="L1436" t="s">
        <v>37</v>
      </c>
      <c r="M1436" t="s">
        <v>836</v>
      </c>
      <c r="N1436" t="s">
        <v>836</v>
      </c>
      <c r="O1436" t="s">
        <v>893</v>
      </c>
      <c r="P1436" t="s">
        <v>866</v>
      </c>
      <c r="Q1436" t="s">
        <v>866</v>
      </c>
      <c r="R1436" t="s">
        <v>43</v>
      </c>
      <c r="S1436" t="s">
        <v>164</v>
      </c>
      <c r="T1436" t="s">
        <v>1375</v>
      </c>
      <c r="U1436" t="s">
        <v>1376</v>
      </c>
      <c r="X1436">
        <v>2</v>
      </c>
      <c r="Y1436">
        <v>0</v>
      </c>
      <c r="Z1436">
        <v>0</v>
      </c>
      <c r="AA1436">
        <v>0</v>
      </c>
      <c r="AB1436">
        <v>760000</v>
      </c>
      <c r="AC1436" t="s">
        <v>47</v>
      </c>
      <c r="AD1436">
        <f>+VLOOKUP(T1436,items!$A$2:$D$1255,4,0)</f>
        <v>0</v>
      </c>
      <c r="AE1436">
        <f>+VLOOKUP(T1436,Tabla1[],5,0)</f>
        <v>0</v>
      </c>
      <c r="AF1436">
        <f t="shared" si="22"/>
        <v>7</v>
      </c>
    </row>
    <row r="1437" spans="1:32" x14ac:dyDescent="0.25">
      <c r="A1437">
        <v>94887</v>
      </c>
      <c r="B1437" t="s">
        <v>1403</v>
      </c>
      <c r="C1437" t="s">
        <v>75</v>
      </c>
      <c r="D1437">
        <v>0</v>
      </c>
      <c r="F1437" t="s">
        <v>657</v>
      </c>
      <c r="G1437" t="s">
        <v>657</v>
      </c>
      <c r="H1437" t="s">
        <v>3485</v>
      </c>
      <c r="I1437" t="s">
        <v>37</v>
      </c>
      <c r="J1437" t="s">
        <v>3486</v>
      </c>
      <c r="K1437" t="s">
        <v>3487</v>
      </c>
      <c r="L1437" t="s">
        <v>37</v>
      </c>
      <c r="M1437" t="s">
        <v>836</v>
      </c>
      <c r="N1437" t="s">
        <v>836</v>
      </c>
      <c r="O1437" t="s">
        <v>893</v>
      </c>
      <c r="P1437" t="s">
        <v>866</v>
      </c>
      <c r="Q1437" t="s">
        <v>866</v>
      </c>
      <c r="R1437" t="s">
        <v>43</v>
      </c>
      <c r="S1437" t="s">
        <v>164</v>
      </c>
      <c r="T1437" t="s">
        <v>1126</v>
      </c>
      <c r="U1437" t="s">
        <v>1127</v>
      </c>
      <c r="X1437">
        <v>1</v>
      </c>
      <c r="Y1437">
        <v>0</v>
      </c>
      <c r="Z1437">
        <v>0</v>
      </c>
      <c r="AA1437">
        <v>0</v>
      </c>
      <c r="AB1437">
        <v>50420</v>
      </c>
      <c r="AC1437" t="s">
        <v>47</v>
      </c>
      <c r="AD1437">
        <f>+VLOOKUP(T1437,items!$A$2:$D$1255,4,0)</f>
        <v>0</v>
      </c>
      <c r="AE1437">
        <f>+VLOOKUP(T1437,Tabla1[],5,0)</f>
        <v>0</v>
      </c>
      <c r="AF1437">
        <f t="shared" si="22"/>
        <v>7</v>
      </c>
    </row>
    <row r="1438" spans="1:32" x14ac:dyDescent="0.25">
      <c r="A1438">
        <v>94887</v>
      </c>
      <c r="B1438" t="s">
        <v>1403</v>
      </c>
      <c r="C1438" t="s">
        <v>75</v>
      </c>
      <c r="D1438">
        <v>0</v>
      </c>
      <c r="F1438" t="s">
        <v>657</v>
      </c>
      <c r="G1438" t="s">
        <v>657</v>
      </c>
      <c r="H1438" t="s">
        <v>3485</v>
      </c>
      <c r="I1438" t="s">
        <v>37</v>
      </c>
      <c r="J1438" t="s">
        <v>3486</v>
      </c>
      <c r="K1438" t="s">
        <v>3487</v>
      </c>
      <c r="L1438" t="s">
        <v>37</v>
      </c>
      <c r="M1438" t="s">
        <v>836</v>
      </c>
      <c r="N1438" t="s">
        <v>836</v>
      </c>
      <c r="O1438" t="s">
        <v>893</v>
      </c>
      <c r="P1438" t="s">
        <v>866</v>
      </c>
      <c r="Q1438" t="s">
        <v>866</v>
      </c>
      <c r="R1438" t="s">
        <v>43</v>
      </c>
      <c r="S1438" t="s">
        <v>164</v>
      </c>
      <c r="T1438" t="s">
        <v>3488</v>
      </c>
      <c r="U1438" t="s">
        <v>3489</v>
      </c>
      <c r="X1438">
        <v>2</v>
      </c>
      <c r="Y1438">
        <v>0</v>
      </c>
      <c r="Z1438">
        <v>0</v>
      </c>
      <c r="AA1438">
        <v>0</v>
      </c>
      <c r="AB1438">
        <v>105200</v>
      </c>
      <c r="AC1438" t="s">
        <v>47</v>
      </c>
      <c r="AD1438">
        <f>+VLOOKUP(T1438,items!$A$2:$D$1255,4,0)</f>
        <v>0</v>
      </c>
      <c r="AE1438">
        <f>+VLOOKUP(T1438,Tabla1[],5,0)</f>
        <v>0</v>
      </c>
      <c r="AF1438">
        <f t="shared" si="22"/>
        <v>7</v>
      </c>
    </row>
    <row r="1439" spans="1:32" x14ac:dyDescent="0.25">
      <c r="A1439">
        <v>94888</v>
      </c>
      <c r="B1439" t="s">
        <v>3490</v>
      </c>
      <c r="C1439" t="s">
        <v>75</v>
      </c>
      <c r="D1439">
        <v>0</v>
      </c>
      <c r="F1439" t="s">
        <v>657</v>
      </c>
      <c r="G1439" t="s">
        <v>836</v>
      </c>
      <c r="H1439" t="s">
        <v>3491</v>
      </c>
      <c r="I1439" t="s">
        <v>37</v>
      </c>
      <c r="J1439" t="s">
        <v>3492</v>
      </c>
      <c r="K1439" t="s">
        <v>3493</v>
      </c>
      <c r="L1439" t="s">
        <v>37</v>
      </c>
      <c r="M1439" t="s">
        <v>658</v>
      </c>
      <c r="N1439" t="s">
        <v>658</v>
      </c>
      <c r="O1439" t="s">
        <v>866</v>
      </c>
      <c r="P1439" t="s">
        <v>1261</v>
      </c>
      <c r="Q1439" t="s">
        <v>1261</v>
      </c>
      <c r="R1439" t="s">
        <v>43</v>
      </c>
      <c r="S1439" t="s">
        <v>164</v>
      </c>
      <c r="T1439" t="s">
        <v>1290</v>
      </c>
      <c r="U1439" t="s">
        <v>1291</v>
      </c>
      <c r="X1439">
        <v>1</v>
      </c>
      <c r="Y1439">
        <v>0</v>
      </c>
      <c r="Z1439">
        <v>0</v>
      </c>
      <c r="AA1439">
        <v>0</v>
      </c>
      <c r="AB1439">
        <v>67227</v>
      </c>
      <c r="AC1439" t="s">
        <v>47</v>
      </c>
      <c r="AD1439">
        <f>+VLOOKUP(T1439,items!$A$2:$D$1255,4,0)</f>
        <v>0</v>
      </c>
      <c r="AE1439">
        <f>+VLOOKUP(T1439,Tabla1[],5,0)</f>
        <v>0</v>
      </c>
      <c r="AF1439">
        <f t="shared" si="22"/>
        <v>7</v>
      </c>
    </row>
    <row r="1440" spans="1:32" x14ac:dyDescent="0.25">
      <c r="A1440">
        <v>94889</v>
      </c>
      <c r="B1440" t="s">
        <v>2769</v>
      </c>
      <c r="C1440" t="s">
        <v>75</v>
      </c>
      <c r="D1440">
        <v>0</v>
      </c>
      <c r="F1440" t="s">
        <v>657</v>
      </c>
      <c r="G1440" t="s">
        <v>657</v>
      </c>
      <c r="H1440" t="s">
        <v>3494</v>
      </c>
      <c r="I1440" t="s">
        <v>37</v>
      </c>
      <c r="J1440" t="s">
        <v>3495</v>
      </c>
      <c r="K1440" t="s">
        <v>3496</v>
      </c>
      <c r="L1440" t="s">
        <v>37</v>
      </c>
      <c r="M1440" t="s">
        <v>836</v>
      </c>
      <c r="N1440" t="s">
        <v>836</v>
      </c>
      <c r="O1440" t="s">
        <v>463</v>
      </c>
      <c r="P1440" t="s">
        <v>1008</v>
      </c>
      <c r="Q1440" t="s">
        <v>1008</v>
      </c>
      <c r="R1440" t="s">
        <v>43</v>
      </c>
      <c r="S1440" t="s">
        <v>164</v>
      </c>
      <c r="T1440" t="s">
        <v>1411</v>
      </c>
      <c r="U1440" t="s">
        <v>867</v>
      </c>
      <c r="X1440">
        <v>15</v>
      </c>
      <c r="Y1440">
        <v>0</v>
      </c>
      <c r="Z1440">
        <v>0</v>
      </c>
      <c r="AA1440">
        <v>0</v>
      </c>
      <c r="AB1440">
        <v>789000</v>
      </c>
      <c r="AC1440" t="s">
        <v>47</v>
      </c>
      <c r="AD1440">
        <f>+VLOOKUP(T1440,items!$A$2:$D$1255,4,0)</f>
        <v>0</v>
      </c>
      <c r="AE1440">
        <f>+VLOOKUP(T1440,Tabla1[],5,0)</f>
        <v>0</v>
      </c>
      <c r="AF1440">
        <f t="shared" si="22"/>
        <v>7</v>
      </c>
    </row>
    <row r="1441" spans="1:32" x14ac:dyDescent="0.25">
      <c r="A1441">
        <v>94891</v>
      </c>
      <c r="B1441" t="s">
        <v>2647</v>
      </c>
      <c r="C1441" t="s">
        <v>75</v>
      </c>
      <c r="D1441">
        <v>0</v>
      </c>
      <c r="F1441" t="s">
        <v>657</v>
      </c>
      <c r="G1441" t="s">
        <v>657</v>
      </c>
      <c r="H1441" t="s">
        <v>3497</v>
      </c>
      <c r="I1441" t="s">
        <v>37</v>
      </c>
      <c r="J1441" t="s">
        <v>3498</v>
      </c>
      <c r="K1441" t="s">
        <v>3499</v>
      </c>
      <c r="L1441" t="s">
        <v>37</v>
      </c>
      <c r="M1441" t="s">
        <v>836</v>
      </c>
      <c r="N1441" t="s">
        <v>836</v>
      </c>
      <c r="O1441" t="s">
        <v>866</v>
      </c>
      <c r="P1441" t="s">
        <v>463</v>
      </c>
      <c r="Q1441" t="s">
        <v>463</v>
      </c>
      <c r="R1441" t="s">
        <v>43</v>
      </c>
      <c r="S1441" t="s">
        <v>164</v>
      </c>
      <c r="T1441" t="s">
        <v>165</v>
      </c>
      <c r="U1441" t="s">
        <v>166</v>
      </c>
      <c r="X1441">
        <v>6.6</v>
      </c>
      <c r="Y1441">
        <v>0</v>
      </c>
      <c r="Z1441">
        <v>0</v>
      </c>
      <c r="AA1441">
        <v>0</v>
      </c>
      <c r="AB1441">
        <v>347160</v>
      </c>
      <c r="AC1441" t="s">
        <v>47</v>
      </c>
      <c r="AD1441">
        <f>+VLOOKUP(T1441,items!$A$2:$D$1255,4,0)</f>
        <v>0</v>
      </c>
      <c r="AE1441">
        <f>+VLOOKUP(T1441,Tabla1[],5,0)</f>
        <v>0</v>
      </c>
      <c r="AF1441">
        <f t="shared" si="22"/>
        <v>7</v>
      </c>
    </row>
    <row r="1442" spans="1:32" x14ac:dyDescent="0.25">
      <c r="A1442">
        <v>94896</v>
      </c>
      <c r="B1442" t="s">
        <v>1502</v>
      </c>
      <c r="C1442" t="s">
        <v>33</v>
      </c>
      <c r="D1442">
        <v>0</v>
      </c>
      <c r="F1442" t="s">
        <v>657</v>
      </c>
      <c r="G1442" t="s">
        <v>657</v>
      </c>
      <c r="H1442" t="s">
        <v>3500</v>
      </c>
      <c r="I1442" t="s">
        <v>37</v>
      </c>
      <c r="J1442" t="s">
        <v>3501</v>
      </c>
      <c r="K1442" t="s">
        <v>3502</v>
      </c>
      <c r="L1442" t="s">
        <v>37</v>
      </c>
      <c r="M1442" t="s">
        <v>836</v>
      </c>
      <c r="N1442" t="s">
        <v>836</v>
      </c>
      <c r="O1442" t="s">
        <v>1261</v>
      </c>
      <c r="P1442" t="s">
        <v>697</v>
      </c>
      <c r="Q1442" t="s">
        <v>697</v>
      </c>
      <c r="R1442" t="s">
        <v>411</v>
      </c>
      <c r="S1442" t="s">
        <v>164</v>
      </c>
      <c r="T1442" t="s">
        <v>1624</v>
      </c>
      <c r="U1442" t="s">
        <v>828</v>
      </c>
      <c r="X1442">
        <v>8.1</v>
      </c>
      <c r="Y1442">
        <v>0</v>
      </c>
      <c r="Z1442">
        <v>0</v>
      </c>
      <c r="AA1442">
        <v>0</v>
      </c>
      <c r="AB1442">
        <v>426060</v>
      </c>
      <c r="AC1442" t="s">
        <v>47</v>
      </c>
      <c r="AD1442">
        <f>+VLOOKUP(T1442,items!$A$2:$D$1255,4,0)</f>
        <v>0</v>
      </c>
      <c r="AE1442">
        <f>+VLOOKUP(T1442,Tabla1[],5,0)</f>
        <v>0</v>
      </c>
      <c r="AF1442">
        <f t="shared" si="22"/>
        <v>7</v>
      </c>
    </row>
    <row r="1443" spans="1:32" x14ac:dyDescent="0.25">
      <c r="A1443">
        <v>94897</v>
      </c>
      <c r="B1443" t="s">
        <v>1311</v>
      </c>
      <c r="C1443" t="s">
        <v>75</v>
      </c>
      <c r="D1443">
        <v>0</v>
      </c>
      <c r="F1443" t="s">
        <v>657</v>
      </c>
      <c r="G1443" t="s">
        <v>658</v>
      </c>
      <c r="H1443" t="s">
        <v>3503</v>
      </c>
      <c r="I1443" t="s">
        <v>37</v>
      </c>
      <c r="J1443" t="s">
        <v>3504</v>
      </c>
      <c r="K1443" t="s">
        <v>3505</v>
      </c>
      <c r="L1443" t="s">
        <v>37</v>
      </c>
      <c r="M1443" t="s">
        <v>866</v>
      </c>
      <c r="N1443" t="s">
        <v>866</v>
      </c>
      <c r="O1443" t="s">
        <v>365</v>
      </c>
      <c r="P1443" t="s">
        <v>408</v>
      </c>
      <c r="Q1443" t="s">
        <v>408</v>
      </c>
      <c r="R1443" t="s">
        <v>43</v>
      </c>
      <c r="S1443" t="s">
        <v>346</v>
      </c>
      <c r="T1443" t="s">
        <v>1469</v>
      </c>
      <c r="U1443" t="s">
        <v>578</v>
      </c>
      <c r="X1443">
        <v>9.5</v>
      </c>
      <c r="Y1443">
        <v>0</v>
      </c>
      <c r="Z1443">
        <v>0</v>
      </c>
      <c r="AA1443">
        <v>0</v>
      </c>
      <c r="AB1443">
        <v>494000</v>
      </c>
      <c r="AC1443" t="s">
        <v>47</v>
      </c>
      <c r="AD1443">
        <f>+VLOOKUP(T1443,items!$A$2:$D$1255,4,0)</f>
        <v>0</v>
      </c>
      <c r="AE1443">
        <f>+VLOOKUP(T1443,Tabla1[],5,0)</f>
        <v>0</v>
      </c>
      <c r="AF1443">
        <f t="shared" si="22"/>
        <v>7</v>
      </c>
    </row>
    <row r="1444" spans="1:32" x14ac:dyDescent="0.25">
      <c r="A1444">
        <v>94897</v>
      </c>
      <c r="B1444" t="s">
        <v>1311</v>
      </c>
      <c r="C1444" t="s">
        <v>75</v>
      </c>
      <c r="D1444">
        <v>0</v>
      </c>
      <c r="F1444" t="s">
        <v>657</v>
      </c>
      <c r="G1444" t="s">
        <v>658</v>
      </c>
      <c r="H1444" t="s">
        <v>3503</v>
      </c>
      <c r="I1444" t="s">
        <v>37</v>
      </c>
      <c r="J1444" t="s">
        <v>3504</v>
      </c>
      <c r="K1444" t="s">
        <v>3505</v>
      </c>
      <c r="L1444" t="s">
        <v>37</v>
      </c>
      <c r="M1444" t="s">
        <v>866</v>
      </c>
      <c r="N1444" t="s">
        <v>866</v>
      </c>
      <c r="O1444" t="s">
        <v>365</v>
      </c>
      <c r="P1444" t="s">
        <v>408</v>
      </c>
      <c r="Q1444" t="s">
        <v>408</v>
      </c>
      <c r="R1444" t="s">
        <v>43</v>
      </c>
      <c r="S1444" t="s">
        <v>346</v>
      </c>
      <c r="T1444" t="s">
        <v>1303</v>
      </c>
      <c r="U1444" t="s">
        <v>1304</v>
      </c>
      <c r="X1444">
        <v>3</v>
      </c>
      <c r="Y1444">
        <v>0</v>
      </c>
      <c r="Z1444">
        <v>0</v>
      </c>
      <c r="AA1444">
        <v>0</v>
      </c>
      <c r="AB1444">
        <v>156000</v>
      </c>
      <c r="AC1444" t="s">
        <v>47</v>
      </c>
      <c r="AD1444">
        <f>+VLOOKUP(T1444,items!$A$2:$D$1255,4,0)</f>
        <v>0</v>
      </c>
      <c r="AE1444">
        <f>+VLOOKUP(T1444,Tabla1[],5,0)</f>
        <v>0</v>
      </c>
      <c r="AF1444">
        <f t="shared" si="22"/>
        <v>7</v>
      </c>
    </row>
    <row r="1445" spans="1:32" x14ac:dyDescent="0.25">
      <c r="A1445">
        <v>94902</v>
      </c>
      <c r="B1445" t="s">
        <v>1833</v>
      </c>
      <c r="C1445" t="s">
        <v>33</v>
      </c>
      <c r="D1445">
        <v>0</v>
      </c>
      <c r="F1445" t="s">
        <v>657</v>
      </c>
      <c r="G1445" t="s">
        <v>836</v>
      </c>
      <c r="H1445" t="s">
        <v>3506</v>
      </c>
      <c r="I1445" t="s">
        <v>3507</v>
      </c>
      <c r="J1445" t="s">
        <v>3508</v>
      </c>
      <c r="K1445" t="s">
        <v>3509</v>
      </c>
      <c r="L1445" t="s">
        <v>37</v>
      </c>
      <c r="M1445" t="s">
        <v>658</v>
      </c>
      <c r="N1445" t="s">
        <v>893</v>
      </c>
      <c r="O1445" t="s">
        <v>365</v>
      </c>
      <c r="P1445" t="s">
        <v>408</v>
      </c>
      <c r="Q1445" t="s">
        <v>408</v>
      </c>
      <c r="R1445" t="s">
        <v>43</v>
      </c>
      <c r="S1445" t="s">
        <v>164</v>
      </c>
      <c r="T1445" t="s">
        <v>3510</v>
      </c>
      <c r="U1445" t="s">
        <v>3511</v>
      </c>
      <c r="X1445">
        <v>1</v>
      </c>
      <c r="Y1445">
        <v>0</v>
      </c>
      <c r="Z1445">
        <v>0</v>
      </c>
      <c r="AA1445">
        <v>0</v>
      </c>
      <c r="AB1445">
        <v>315000</v>
      </c>
      <c r="AC1445" t="s">
        <v>47</v>
      </c>
      <c r="AD1445">
        <f>+VLOOKUP(T1445,items!$A$2:$D$1255,4,0)</f>
        <v>0</v>
      </c>
      <c r="AE1445">
        <f>+VLOOKUP(T1445,Tabla1[],5,0)</f>
        <v>0</v>
      </c>
      <c r="AF1445">
        <f t="shared" si="22"/>
        <v>7</v>
      </c>
    </row>
    <row r="1446" spans="1:32" x14ac:dyDescent="0.25">
      <c r="A1446">
        <v>94902</v>
      </c>
      <c r="B1446" t="s">
        <v>1833</v>
      </c>
      <c r="C1446" t="s">
        <v>33</v>
      </c>
      <c r="D1446">
        <v>0</v>
      </c>
      <c r="F1446" t="s">
        <v>657</v>
      </c>
      <c r="G1446" t="s">
        <v>836</v>
      </c>
      <c r="H1446" t="s">
        <v>3506</v>
      </c>
      <c r="I1446" t="s">
        <v>3507</v>
      </c>
      <c r="J1446" t="s">
        <v>3508</v>
      </c>
      <c r="K1446" t="s">
        <v>3509</v>
      </c>
      <c r="L1446" t="s">
        <v>37</v>
      </c>
      <c r="M1446" t="s">
        <v>658</v>
      </c>
      <c r="N1446" t="s">
        <v>893</v>
      </c>
      <c r="O1446" t="s">
        <v>365</v>
      </c>
      <c r="P1446" t="s">
        <v>408</v>
      </c>
      <c r="Q1446" t="s">
        <v>408</v>
      </c>
      <c r="R1446" t="s">
        <v>43</v>
      </c>
      <c r="S1446" t="s">
        <v>164</v>
      </c>
      <c r="T1446" t="s">
        <v>2565</v>
      </c>
      <c r="U1446" t="s">
        <v>2566</v>
      </c>
      <c r="X1446">
        <v>1</v>
      </c>
      <c r="Y1446">
        <v>0</v>
      </c>
      <c r="Z1446">
        <v>0</v>
      </c>
      <c r="AA1446">
        <v>0</v>
      </c>
      <c r="AB1446">
        <v>31000</v>
      </c>
      <c r="AC1446" t="s">
        <v>47</v>
      </c>
      <c r="AD1446">
        <f>+VLOOKUP(T1446,items!$A$2:$D$1255,4,0)</f>
        <v>0</v>
      </c>
      <c r="AE1446">
        <f>+VLOOKUP(T1446,Tabla1[],5,0)</f>
        <v>0</v>
      </c>
      <c r="AF1446">
        <f t="shared" si="22"/>
        <v>7</v>
      </c>
    </row>
    <row r="1447" spans="1:32" x14ac:dyDescent="0.25">
      <c r="A1447">
        <v>94902</v>
      </c>
      <c r="B1447" t="s">
        <v>1833</v>
      </c>
      <c r="C1447" t="s">
        <v>33</v>
      </c>
      <c r="D1447">
        <v>0</v>
      </c>
      <c r="F1447" t="s">
        <v>657</v>
      </c>
      <c r="G1447" t="s">
        <v>836</v>
      </c>
      <c r="H1447" t="s">
        <v>3506</v>
      </c>
      <c r="I1447" t="s">
        <v>3507</v>
      </c>
      <c r="J1447" t="s">
        <v>3508</v>
      </c>
      <c r="K1447" t="s">
        <v>3509</v>
      </c>
      <c r="L1447" t="s">
        <v>37</v>
      </c>
      <c r="M1447" t="s">
        <v>658</v>
      </c>
      <c r="N1447" t="s">
        <v>893</v>
      </c>
      <c r="O1447" t="s">
        <v>365</v>
      </c>
      <c r="P1447" t="s">
        <v>408</v>
      </c>
      <c r="Q1447" t="s">
        <v>408</v>
      </c>
      <c r="R1447" t="s">
        <v>43</v>
      </c>
      <c r="S1447" t="s">
        <v>164</v>
      </c>
      <c r="T1447" t="s">
        <v>3512</v>
      </c>
      <c r="U1447" t="s">
        <v>3513</v>
      </c>
      <c r="X1447">
        <v>1.2</v>
      </c>
      <c r="Y1447">
        <v>0</v>
      </c>
      <c r="Z1447">
        <v>0</v>
      </c>
      <c r="AA1447">
        <v>0</v>
      </c>
      <c r="AB1447">
        <v>18900</v>
      </c>
      <c r="AC1447" t="s">
        <v>47</v>
      </c>
      <c r="AD1447">
        <f>+VLOOKUP(T1447,items!$A$2:$D$1255,4,0)</f>
        <v>0</v>
      </c>
      <c r="AE1447">
        <f>+VLOOKUP(T1447,Tabla1[],5,0)</f>
        <v>0</v>
      </c>
      <c r="AF1447">
        <f t="shared" si="22"/>
        <v>7</v>
      </c>
    </row>
    <row r="1448" spans="1:32" x14ac:dyDescent="0.25">
      <c r="A1448">
        <v>94902</v>
      </c>
      <c r="B1448" t="s">
        <v>1833</v>
      </c>
      <c r="C1448" t="s">
        <v>33</v>
      </c>
      <c r="D1448">
        <v>0</v>
      </c>
      <c r="F1448" t="s">
        <v>657</v>
      </c>
      <c r="G1448" t="s">
        <v>836</v>
      </c>
      <c r="H1448" t="s">
        <v>3506</v>
      </c>
      <c r="I1448" t="s">
        <v>3507</v>
      </c>
      <c r="J1448" t="s">
        <v>3508</v>
      </c>
      <c r="K1448" t="s">
        <v>3509</v>
      </c>
      <c r="L1448" t="s">
        <v>37</v>
      </c>
      <c r="M1448" t="s">
        <v>658</v>
      </c>
      <c r="N1448" t="s">
        <v>893</v>
      </c>
      <c r="O1448" t="s">
        <v>365</v>
      </c>
      <c r="P1448" t="s">
        <v>408</v>
      </c>
      <c r="Q1448" t="s">
        <v>408</v>
      </c>
      <c r="R1448" t="s">
        <v>43</v>
      </c>
      <c r="S1448" t="s">
        <v>164</v>
      </c>
      <c r="T1448" t="s">
        <v>1618</v>
      </c>
      <c r="U1448" t="s">
        <v>1619</v>
      </c>
      <c r="W1448" t="s">
        <v>93</v>
      </c>
      <c r="X1448">
        <v>1</v>
      </c>
      <c r="Y1448">
        <v>0</v>
      </c>
      <c r="Z1448">
        <v>0</v>
      </c>
      <c r="AA1448">
        <v>0</v>
      </c>
      <c r="AB1448">
        <v>35093</v>
      </c>
      <c r="AC1448" t="s">
        <v>47</v>
      </c>
      <c r="AD1448">
        <f>+VLOOKUP(T1448,items!$A$2:$D$1255,4,0)</f>
        <v>0</v>
      </c>
      <c r="AE1448">
        <f>+VLOOKUP(T1448,Tabla1[],5,0)</f>
        <v>0</v>
      </c>
      <c r="AF1448">
        <f t="shared" si="22"/>
        <v>7</v>
      </c>
    </row>
    <row r="1449" spans="1:32" x14ac:dyDescent="0.25">
      <c r="A1449">
        <v>94921</v>
      </c>
      <c r="B1449" t="s">
        <v>1990</v>
      </c>
      <c r="C1449" t="s">
        <v>75</v>
      </c>
      <c r="D1449">
        <v>0</v>
      </c>
      <c r="F1449" t="s">
        <v>836</v>
      </c>
      <c r="G1449" t="s">
        <v>836</v>
      </c>
      <c r="H1449" t="s">
        <v>3514</v>
      </c>
      <c r="I1449" t="s">
        <v>37</v>
      </c>
      <c r="J1449" t="s">
        <v>3515</v>
      </c>
      <c r="K1449" t="s">
        <v>3516</v>
      </c>
      <c r="L1449" t="s">
        <v>37</v>
      </c>
      <c r="M1449" t="s">
        <v>893</v>
      </c>
      <c r="N1449" t="s">
        <v>893</v>
      </c>
      <c r="O1449" t="s">
        <v>365</v>
      </c>
      <c r="P1449" t="s">
        <v>325</v>
      </c>
      <c r="Q1449" t="s">
        <v>325</v>
      </c>
      <c r="R1449" t="s">
        <v>43</v>
      </c>
      <c r="S1449" t="s">
        <v>256</v>
      </c>
      <c r="T1449" t="s">
        <v>139</v>
      </c>
      <c r="U1449" t="s">
        <v>140</v>
      </c>
      <c r="X1449">
        <v>3</v>
      </c>
      <c r="Y1449">
        <v>0</v>
      </c>
      <c r="Z1449">
        <v>0</v>
      </c>
      <c r="AA1449">
        <v>0</v>
      </c>
      <c r="AB1449">
        <v>6000</v>
      </c>
      <c r="AC1449" t="s">
        <v>47</v>
      </c>
      <c r="AD1449">
        <f>+VLOOKUP(T1449,items!$A$2:$D$1255,4,0)</f>
        <v>0</v>
      </c>
      <c r="AE1449">
        <f>+VLOOKUP(T1449,Tabla1[],5,0)</f>
        <v>0</v>
      </c>
      <c r="AF1449">
        <f t="shared" si="22"/>
        <v>7</v>
      </c>
    </row>
    <row r="1450" spans="1:32" x14ac:dyDescent="0.25">
      <c r="A1450">
        <v>94921</v>
      </c>
      <c r="B1450" t="s">
        <v>1990</v>
      </c>
      <c r="C1450" t="s">
        <v>75</v>
      </c>
      <c r="D1450">
        <v>0</v>
      </c>
      <c r="F1450" t="s">
        <v>836</v>
      </c>
      <c r="G1450" t="s">
        <v>836</v>
      </c>
      <c r="H1450" t="s">
        <v>3514</v>
      </c>
      <c r="I1450" t="s">
        <v>37</v>
      </c>
      <c r="J1450" t="s">
        <v>3515</v>
      </c>
      <c r="K1450" t="s">
        <v>3516</v>
      </c>
      <c r="L1450" t="s">
        <v>37</v>
      </c>
      <c r="M1450" t="s">
        <v>893</v>
      </c>
      <c r="N1450" t="s">
        <v>893</v>
      </c>
      <c r="O1450" t="s">
        <v>365</v>
      </c>
      <c r="P1450" t="s">
        <v>325</v>
      </c>
      <c r="Q1450" t="s">
        <v>325</v>
      </c>
      <c r="R1450" t="s">
        <v>43</v>
      </c>
      <c r="S1450" t="s">
        <v>256</v>
      </c>
      <c r="T1450" t="s">
        <v>145</v>
      </c>
      <c r="U1450" t="s">
        <v>146</v>
      </c>
      <c r="X1450">
        <v>3</v>
      </c>
      <c r="Y1450">
        <v>0</v>
      </c>
      <c r="Z1450">
        <v>0</v>
      </c>
      <c r="AA1450">
        <v>0</v>
      </c>
      <c r="AB1450">
        <v>9600</v>
      </c>
      <c r="AC1450" t="s">
        <v>47</v>
      </c>
      <c r="AD1450">
        <f>+VLOOKUP(T1450,items!$A$2:$D$1255,4,0)</f>
        <v>0</v>
      </c>
      <c r="AE1450">
        <f>+VLOOKUP(T1450,Tabla1[],5,0)</f>
        <v>0</v>
      </c>
      <c r="AF1450">
        <f t="shared" si="22"/>
        <v>7</v>
      </c>
    </row>
    <row r="1451" spans="1:32" x14ac:dyDescent="0.25">
      <c r="A1451">
        <v>94921</v>
      </c>
      <c r="B1451" t="s">
        <v>1990</v>
      </c>
      <c r="C1451" t="s">
        <v>75</v>
      </c>
      <c r="D1451">
        <v>0</v>
      </c>
      <c r="F1451" t="s">
        <v>836</v>
      </c>
      <c r="G1451" t="s">
        <v>836</v>
      </c>
      <c r="H1451" t="s">
        <v>3514</v>
      </c>
      <c r="I1451" t="s">
        <v>37</v>
      </c>
      <c r="J1451" t="s">
        <v>3515</v>
      </c>
      <c r="K1451" t="s">
        <v>3516</v>
      </c>
      <c r="L1451" t="s">
        <v>37</v>
      </c>
      <c r="M1451" t="s">
        <v>893</v>
      </c>
      <c r="N1451" t="s">
        <v>893</v>
      </c>
      <c r="O1451" t="s">
        <v>365</v>
      </c>
      <c r="P1451" t="s">
        <v>325</v>
      </c>
      <c r="Q1451" t="s">
        <v>325</v>
      </c>
      <c r="R1451" t="s">
        <v>43</v>
      </c>
      <c r="S1451" t="s">
        <v>256</v>
      </c>
      <c r="T1451" t="s">
        <v>147</v>
      </c>
      <c r="U1451" t="s">
        <v>148</v>
      </c>
      <c r="X1451">
        <v>3</v>
      </c>
      <c r="Y1451">
        <v>0</v>
      </c>
      <c r="Z1451">
        <v>0</v>
      </c>
      <c r="AA1451">
        <v>0</v>
      </c>
      <c r="AB1451">
        <v>9900</v>
      </c>
      <c r="AC1451" t="s">
        <v>47</v>
      </c>
      <c r="AD1451">
        <f>+VLOOKUP(T1451,items!$A$2:$D$1255,4,0)</f>
        <v>0</v>
      </c>
      <c r="AE1451">
        <f>+VLOOKUP(T1451,Tabla1[],5,0)</f>
        <v>0</v>
      </c>
      <c r="AF1451">
        <f t="shared" si="22"/>
        <v>7</v>
      </c>
    </row>
    <row r="1452" spans="1:32" x14ac:dyDescent="0.25">
      <c r="A1452">
        <v>94921</v>
      </c>
      <c r="B1452" t="s">
        <v>1990</v>
      </c>
      <c r="C1452" t="s">
        <v>75</v>
      </c>
      <c r="D1452">
        <v>0</v>
      </c>
      <c r="F1452" t="s">
        <v>836</v>
      </c>
      <c r="G1452" t="s">
        <v>836</v>
      </c>
      <c r="H1452" t="s">
        <v>3514</v>
      </c>
      <c r="I1452" t="s">
        <v>37</v>
      </c>
      <c r="J1452" t="s">
        <v>3515</v>
      </c>
      <c r="K1452" t="s">
        <v>3516</v>
      </c>
      <c r="L1452" t="s">
        <v>37</v>
      </c>
      <c r="M1452" t="s">
        <v>893</v>
      </c>
      <c r="N1452" t="s">
        <v>893</v>
      </c>
      <c r="O1452" t="s">
        <v>365</v>
      </c>
      <c r="P1452" t="s">
        <v>325</v>
      </c>
      <c r="Q1452" t="s">
        <v>325</v>
      </c>
      <c r="R1452" t="s">
        <v>43</v>
      </c>
      <c r="S1452" t="s">
        <v>256</v>
      </c>
      <c r="T1452" t="s">
        <v>151</v>
      </c>
      <c r="U1452" t="s">
        <v>152</v>
      </c>
      <c r="X1452">
        <v>4</v>
      </c>
      <c r="Y1452">
        <v>0</v>
      </c>
      <c r="Z1452">
        <v>0</v>
      </c>
      <c r="AA1452">
        <v>0</v>
      </c>
      <c r="AB1452">
        <v>92000</v>
      </c>
      <c r="AC1452" t="s">
        <v>47</v>
      </c>
      <c r="AD1452">
        <f>+VLOOKUP(T1452,items!$A$2:$D$1255,4,0)</f>
        <v>0</v>
      </c>
      <c r="AE1452">
        <f>+VLOOKUP(T1452,Tabla1[],5,0)</f>
        <v>0</v>
      </c>
      <c r="AF1452">
        <f t="shared" si="22"/>
        <v>7</v>
      </c>
    </row>
    <row r="1453" spans="1:32" x14ac:dyDescent="0.25">
      <c r="A1453">
        <v>94924</v>
      </c>
      <c r="B1453" t="s">
        <v>1003</v>
      </c>
      <c r="C1453" t="s">
        <v>33</v>
      </c>
      <c r="D1453">
        <v>0</v>
      </c>
      <c r="F1453" t="s">
        <v>836</v>
      </c>
      <c r="G1453" t="s">
        <v>836</v>
      </c>
      <c r="H1453" t="s">
        <v>3517</v>
      </c>
      <c r="I1453" t="s">
        <v>37</v>
      </c>
      <c r="J1453" t="s">
        <v>3518</v>
      </c>
      <c r="K1453" t="s">
        <v>3519</v>
      </c>
      <c r="L1453" t="s">
        <v>3520</v>
      </c>
      <c r="M1453" t="s">
        <v>893</v>
      </c>
      <c r="N1453" t="s">
        <v>893</v>
      </c>
      <c r="O1453" t="s">
        <v>247</v>
      </c>
      <c r="P1453" t="s">
        <v>252</v>
      </c>
      <c r="Q1453" t="s">
        <v>417</v>
      </c>
      <c r="R1453" t="s">
        <v>63</v>
      </c>
      <c r="S1453" t="s">
        <v>44</v>
      </c>
      <c r="T1453" t="s">
        <v>1704</v>
      </c>
      <c r="U1453" t="s">
        <v>1705</v>
      </c>
      <c r="V1453" t="s">
        <v>1147</v>
      </c>
      <c r="X1453">
        <v>1</v>
      </c>
      <c r="Y1453">
        <v>0</v>
      </c>
      <c r="Z1453">
        <v>0</v>
      </c>
      <c r="AA1453">
        <v>0</v>
      </c>
      <c r="AB1453">
        <v>0</v>
      </c>
      <c r="AC1453" t="s">
        <v>47</v>
      </c>
      <c r="AD1453" t="str">
        <f>+VLOOKUP(T1453,items!$A$2:$D$1255,4,0)</f>
        <v>MUEBLES</v>
      </c>
      <c r="AE1453">
        <f>+VLOOKUP(T1453,Tabla1[],5,0)</f>
        <v>0</v>
      </c>
      <c r="AF1453">
        <f t="shared" si="22"/>
        <v>7</v>
      </c>
    </row>
    <row r="1454" spans="1:32" x14ac:dyDescent="0.25">
      <c r="A1454">
        <v>94924</v>
      </c>
      <c r="B1454" t="s">
        <v>1003</v>
      </c>
      <c r="C1454" t="s">
        <v>33</v>
      </c>
      <c r="D1454">
        <v>0</v>
      </c>
      <c r="F1454" t="s">
        <v>836</v>
      </c>
      <c r="G1454" t="s">
        <v>836</v>
      </c>
      <c r="H1454" t="s">
        <v>3517</v>
      </c>
      <c r="I1454" t="s">
        <v>37</v>
      </c>
      <c r="J1454" t="s">
        <v>3518</v>
      </c>
      <c r="K1454" t="s">
        <v>3519</v>
      </c>
      <c r="L1454" t="s">
        <v>3520</v>
      </c>
      <c r="M1454" t="s">
        <v>893</v>
      </c>
      <c r="N1454" t="s">
        <v>893</v>
      </c>
      <c r="O1454" t="s">
        <v>247</v>
      </c>
      <c r="P1454" t="s">
        <v>252</v>
      </c>
      <c r="Q1454" t="s">
        <v>417</v>
      </c>
      <c r="R1454" t="s">
        <v>63</v>
      </c>
      <c r="S1454" t="s">
        <v>44</v>
      </c>
      <c r="T1454" t="s">
        <v>1226</v>
      </c>
      <c r="U1454" t="s">
        <v>1227</v>
      </c>
      <c r="V1454" t="s">
        <v>1147</v>
      </c>
      <c r="X1454">
        <v>1</v>
      </c>
      <c r="Y1454">
        <v>0</v>
      </c>
      <c r="Z1454">
        <v>0</v>
      </c>
      <c r="AA1454">
        <v>0</v>
      </c>
      <c r="AB1454">
        <v>0</v>
      </c>
      <c r="AC1454" t="s">
        <v>47</v>
      </c>
      <c r="AD1454" t="str">
        <f>+VLOOKUP(T1454,items!$A$2:$D$1255,4,0)</f>
        <v>MUEBLES</v>
      </c>
      <c r="AE1454">
        <f>+VLOOKUP(T1454,Tabla1[],5,0)</f>
        <v>0</v>
      </c>
      <c r="AF1454">
        <f t="shared" si="22"/>
        <v>7</v>
      </c>
    </row>
    <row r="1455" spans="1:32" x14ac:dyDescent="0.25">
      <c r="A1455">
        <v>94924</v>
      </c>
      <c r="B1455" t="s">
        <v>1003</v>
      </c>
      <c r="C1455" t="s">
        <v>33</v>
      </c>
      <c r="D1455">
        <v>0</v>
      </c>
      <c r="F1455" t="s">
        <v>836</v>
      </c>
      <c r="G1455" t="s">
        <v>836</v>
      </c>
      <c r="H1455" t="s">
        <v>3517</v>
      </c>
      <c r="I1455" t="s">
        <v>37</v>
      </c>
      <c r="J1455" t="s">
        <v>3518</v>
      </c>
      <c r="K1455" t="s">
        <v>3519</v>
      </c>
      <c r="L1455" t="s">
        <v>3520</v>
      </c>
      <c r="M1455" t="s">
        <v>893</v>
      </c>
      <c r="N1455" t="s">
        <v>893</v>
      </c>
      <c r="O1455" t="s">
        <v>247</v>
      </c>
      <c r="P1455" t="s">
        <v>252</v>
      </c>
      <c r="Q1455" t="s">
        <v>417</v>
      </c>
      <c r="R1455" t="s">
        <v>63</v>
      </c>
      <c r="S1455" t="s">
        <v>44</v>
      </c>
      <c r="T1455" t="s">
        <v>868</v>
      </c>
      <c r="U1455" t="s">
        <v>869</v>
      </c>
      <c r="V1455" t="s">
        <v>1147</v>
      </c>
      <c r="X1455">
        <v>1</v>
      </c>
      <c r="Y1455">
        <v>0</v>
      </c>
      <c r="Z1455">
        <v>0</v>
      </c>
      <c r="AA1455">
        <v>0</v>
      </c>
      <c r="AB1455">
        <v>0</v>
      </c>
      <c r="AC1455" t="s">
        <v>47</v>
      </c>
      <c r="AD1455" t="str">
        <f>+VLOOKUP(T1455,items!$A$2:$D$1255,4,0)</f>
        <v>MUEBLES</v>
      </c>
      <c r="AE1455">
        <f>+VLOOKUP(T1455,Tabla1[],5,0)</f>
        <v>0</v>
      </c>
      <c r="AF1455">
        <f t="shared" si="22"/>
        <v>7</v>
      </c>
    </row>
    <row r="1456" spans="1:32" x14ac:dyDescent="0.25">
      <c r="A1456">
        <v>94924</v>
      </c>
      <c r="B1456" t="s">
        <v>1003</v>
      </c>
      <c r="C1456" t="s">
        <v>33</v>
      </c>
      <c r="D1456">
        <v>0</v>
      </c>
      <c r="F1456" t="s">
        <v>836</v>
      </c>
      <c r="G1456" t="s">
        <v>836</v>
      </c>
      <c r="H1456" t="s">
        <v>3517</v>
      </c>
      <c r="I1456" t="s">
        <v>37</v>
      </c>
      <c r="J1456" t="s">
        <v>3518</v>
      </c>
      <c r="K1456" t="s">
        <v>3519</v>
      </c>
      <c r="L1456" t="s">
        <v>3520</v>
      </c>
      <c r="M1456" t="s">
        <v>893</v>
      </c>
      <c r="N1456" t="s">
        <v>893</v>
      </c>
      <c r="O1456" t="s">
        <v>247</v>
      </c>
      <c r="P1456" t="s">
        <v>252</v>
      </c>
      <c r="Q1456" t="s">
        <v>417</v>
      </c>
      <c r="R1456" t="s">
        <v>63</v>
      </c>
      <c r="S1456" t="s">
        <v>44</v>
      </c>
      <c r="T1456" t="s">
        <v>3521</v>
      </c>
      <c r="U1456" t="s">
        <v>3522</v>
      </c>
      <c r="W1456" t="s">
        <v>111</v>
      </c>
      <c r="X1456">
        <v>1</v>
      </c>
      <c r="Y1456">
        <v>0</v>
      </c>
      <c r="Z1456">
        <v>0</v>
      </c>
      <c r="AA1456">
        <v>0</v>
      </c>
      <c r="AB1456">
        <v>0</v>
      </c>
      <c r="AC1456" t="s">
        <v>47</v>
      </c>
      <c r="AD1456">
        <f>+VLOOKUP(T1456,items!$A$2:$D$1255,4,0)</f>
        <v>0</v>
      </c>
      <c r="AE1456">
        <f>+VLOOKUP(T1456,Tabla1[],5,0)</f>
        <v>0</v>
      </c>
      <c r="AF1456">
        <f t="shared" si="22"/>
        <v>7</v>
      </c>
    </row>
    <row r="1457" spans="1:32" x14ac:dyDescent="0.25">
      <c r="A1457">
        <v>94930</v>
      </c>
      <c r="B1457" t="s">
        <v>3523</v>
      </c>
      <c r="C1457" t="s">
        <v>75</v>
      </c>
      <c r="D1457">
        <v>0</v>
      </c>
      <c r="F1457" t="s">
        <v>836</v>
      </c>
      <c r="G1457" t="s">
        <v>1261</v>
      </c>
      <c r="H1457" t="s">
        <v>3524</v>
      </c>
      <c r="I1457" t="s">
        <v>37</v>
      </c>
      <c r="J1457" t="s">
        <v>3525</v>
      </c>
      <c r="K1457" t="s">
        <v>3526</v>
      </c>
      <c r="L1457" t="s">
        <v>37</v>
      </c>
      <c r="M1457" t="s">
        <v>697</v>
      </c>
      <c r="N1457" t="s">
        <v>697</v>
      </c>
      <c r="O1457" t="s">
        <v>247</v>
      </c>
      <c r="P1457" t="s">
        <v>410</v>
      </c>
      <c r="Q1457" t="s">
        <v>1812</v>
      </c>
      <c r="R1457" t="s">
        <v>411</v>
      </c>
      <c r="S1457" t="s">
        <v>108</v>
      </c>
      <c r="T1457" t="s">
        <v>414</v>
      </c>
      <c r="U1457" t="s">
        <v>415</v>
      </c>
      <c r="X1457">
        <v>1</v>
      </c>
      <c r="Y1457">
        <v>0</v>
      </c>
      <c r="Z1457">
        <v>0</v>
      </c>
      <c r="AA1457">
        <v>0</v>
      </c>
      <c r="AB1457">
        <v>162000</v>
      </c>
      <c r="AC1457" t="s">
        <v>47</v>
      </c>
      <c r="AD1457">
        <f>+VLOOKUP(T1457,items!$A$2:$D$1255,4,0)</f>
        <v>0</v>
      </c>
      <c r="AE1457">
        <f>+VLOOKUP(T1457,Tabla1[],5,0)</f>
        <v>0</v>
      </c>
      <c r="AF1457">
        <f t="shared" si="22"/>
        <v>7</v>
      </c>
    </row>
    <row r="1458" spans="1:32" x14ac:dyDescent="0.25">
      <c r="A1458">
        <v>94930</v>
      </c>
      <c r="B1458" t="s">
        <v>3523</v>
      </c>
      <c r="C1458" t="s">
        <v>75</v>
      </c>
      <c r="D1458">
        <v>0</v>
      </c>
      <c r="F1458" t="s">
        <v>836</v>
      </c>
      <c r="G1458" t="s">
        <v>1261</v>
      </c>
      <c r="H1458" t="s">
        <v>3524</v>
      </c>
      <c r="I1458" t="s">
        <v>37</v>
      </c>
      <c r="J1458" t="s">
        <v>3525</v>
      </c>
      <c r="K1458" t="s">
        <v>3526</v>
      </c>
      <c r="L1458" t="s">
        <v>37</v>
      </c>
      <c r="M1458" t="s">
        <v>697</v>
      </c>
      <c r="N1458" t="s">
        <v>697</v>
      </c>
      <c r="O1458" t="s">
        <v>247</v>
      </c>
      <c r="P1458" t="s">
        <v>410</v>
      </c>
      <c r="Q1458" t="s">
        <v>1812</v>
      </c>
      <c r="R1458" t="s">
        <v>411</v>
      </c>
      <c r="S1458" t="s">
        <v>108</v>
      </c>
      <c r="T1458" t="s">
        <v>217</v>
      </c>
      <c r="U1458" t="s">
        <v>218</v>
      </c>
      <c r="X1458">
        <v>1</v>
      </c>
      <c r="Y1458">
        <v>0</v>
      </c>
      <c r="Z1458">
        <v>0</v>
      </c>
      <c r="AA1458">
        <v>0</v>
      </c>
      <c r="AB1458">
        <v>531000</v>
      </c>
      <c r="AC1458" t="s">
        <v>47</v>
      </c>
      <c r="AD1458">
        <f>+VLOOKUP(T1458,items!$A$2:$D$1255,4,0)</f>
        <v>0</v>
      </c>
      <c r="AE1458">
        <f>+VLOOKUP(T1458,Tabla1[],5,0)</f>
        <v>0</v>
      </c>
      <c r="AF1458">
        <f t="shared" si="22"/>
        <v>7</v>
      </c>
    </row>
    <row r="1459" spans="1:32" x14ac:dyDescent="0.25">
      <c r="A1459">
        <v>94930</v>
      </c>
      <c r="B1459" t="s">
        <v>3523</v>
      </c>
      <c r="C1459" t="s">
        <v>75</v>
      </c>
      <c r="D1459">
        <v>0</v>
      </c>
      <c r="F1459" t="s">
        <v>836</v>
      </c>
      <c r="G1459" t="s">
        <v>1261</v>
      </c>
      <c r="H1459" t="s">
        <v>3524</v>
      </c>
      <c r="I1459" t="s">
        <v>37</v>
      </c>
      <c r="J1459" t="s">
        <v>3525</v>
      </c>
      <c r="K1459" t="s">
        <v>3526</v>
      </c>
      <c r="L1459" t="s">
        <v>37</v>
      </c>
      <c r="M1459" t="s">
        <v>697</v>
      </c>
      <c r="N1459" t="s">
        <v>697</v>
      </c>
      <c r="O1459" t="s">
        <v>247</v>
      </c>
      <c r="P1459" t="s">
        <v>410</v>
      </c>
      <c r="Q1459" t="s">
        <v>1812</v>
      </c>
      <c r="R1459" t="s">
        <v>411</v>
      </c>
      <c r="S1459" t="s">
        <v>108</v>
      </c>
      <c r="T1459" t="s">
        <v>219</v>
      </c>
      <c r="U1459" t="s">
        <v>220</v>
      </c>
      <c r="X1459">
        <v>4</v>
      </c>
      <c r="Y1459">
        <v>0</v>
      </c>
      <c r="Z1459">
        <v>0</v>
      </c>
      <c r="AA1459">
        <v>0</v>
      </c>
      <c r="AB1459">
        <v>540000</v>
      </c>
      <c r="AC1459" t="s">
        <v>47</v>
      </c>
      <c r="AD1459">
        <f>+VLOOKUP(T1459,items!$A$2:$D$1255,4,0)</f>
        <v>0</v>
      </c>
      <c r="AE1459">
        <f>+VLOOKUP(T1459,Tabla1[],5,0)</f>
        <v>0</v>
      </c>
      <c r="AF1459">
        <f t="shared" si="22"/>
        <v>7</v>
      </c>
    </row>
    <row r="1460" spans="1:32" x14ac:dyDescent="0.25">
      <c r="A1460">
        <v>94930</v>
      </c>
      <c r="B1460" t="s">
        <v>3523</v>
      </c>
      <c r="C1460" t="s">
        <v>75</v>
      </c>
      <c r="D1460">
        <v>0</v>
      </c>
      <c r="F1460" t="s">
        <v>836</v>
      </c>
      <c r="G1460" t="s">
        <v>1261</v>
      </c>
      <c r="H1460" t="s">
        <v>3524</v>
      </c>
      <c r="I1460" t="s">
        <v>37</v>
      </c>
      <c r="J1460" t="s">
        <v>3525</v>
      </c>
      <c r="K1460" t="s">
        <v>3526</v>
      </c>
      <c r="L1460" t="s">
        <v>37</v>
      </c>
      <c r="M1460" t="s">
        <v>697</v>
      </c>
      <c r="N1460" t="s">
        <v>697</v>
      </c>
      <c r="O1460" t="s">
        <v>247</v>
      </c>
      <c r="P1460" t="s">
        <v>410</v>
      </c>
      <c r="Q1460" t="s">
        <v>1812</v>
      </c>
      <c r="R1460" t="s">
        <v>411</v>
      </c>
      <c r="S1460" t="s">
        <v>108</v>
      </c>
      <c r="T1460" t="s">
        <v>1581</v>
      </c>
      <c r="U1460" t="s">
        <v>1582</v>
      </c>
      <c r="X1460">
        <v>1</v>
      </c>
      <c r="Y1460">
        <v>0</v>
      </c>
      <c r="Z1460">
        <v>0</v>
      </c>
      <c r="AA1460">
        <v>0</v>
      </c>
      <c r="AB1460">
        <v>225000</v>
      </c>
      <c r="AC1460" t="s">
        <v>47</v>
      </c>
      <c r="AD1460">
        <f>+VLOOKUP(T1460,items!$A$2:$D$1255,4,0)</f>
        <v>0</v>
      </c>
      <c r="AE1460">
        <f>+VLOOKUP(T1460,Tabla1[],5,0)</f>
        <v>0</v>
      </c>
      <c r="AF1460">
        <f t="shared" si="22"/>
        <v>7</v>
      </c>
    </row>
    <row r="1461" spans="1:32" x14ac:dyDescent="0.25">
      <c r="A1461">
        <v>94932</v>
      </c>
      <c r="B1461" t="s">
        <v>3527</v>
      </c>
      <c r="C1461" t="s">
        <v>75</v>
      </c>
      <c r="D1461">
        <v>0</v>
      </c>
      <c r="F1461" t="s">
        <v>836</v>
      </c>
      <c r="G1461" t="s">
        <v>645</v>
      </c>
      <c r="H1461" t="s">
        <v>3528</v>
      </c>
      <c r="I1461" t="s">
        <v>3529</v>
      </c>
      <c r="J1461" t="s">
        <v>3530</v>
      </c>
      <c r="K1461" t="s">
        <v>3531</v>
      </c>
      <c r="L1461" t="s">
        <v>3532</v>
      </c>
      <c r="M1461" t="s">
        <v>674</v>
      </c>
      <c r="N1461" t="s">
        <v>3533</v>
      </c>
      <c r="O1461" t="s">
        <v>682</v>
      </c>
      <c r="P1461" t="s">
        <v>120</v>
      </c>
      <c r="Q1461" t="s">
        <v>449</v>
      </c>
      <c r="R1461" t="s">
        <v>63</v>
      </c>
      <c r="S1461" t="s">
        <v>88</v>
      </c>
      <c r="T1461" t="s">
        <v>429</v>
      </c>
      <c r="U1461" t="s">
        <v>430</v>
      </c>
      <c r="X1461">
        <v>2</v>
      </c>
      <c r="Y1461">
        <v>0</v>
      </c>
      <c r="Z1461">
        <v>0</v>
      </c>
      <c r="AA1461">
        <v>0</v>
      </c>
      <c r="AB1461">
        <v>330934</v>
      </c>
      <c r="AC1461" t="s">
        <v>47</v>
      </c>
      <c r="AD1461">
        <f>+VLOOKUP(T1461,items!$A$2:$D$1255,4,0)</f>
        <v>0</v>
      </c>
      <c r="AE1461">
        <f>+VLOOKUP(T1461,Tabla1[],5,0)</f>
        <v>0</v>
      </c>
      <c r="AF1461">
        <f t="shared" si="22"/>
        <v>11</v>
      </c>
    </row>
    <row r="1462" spans="1:32" x14ac:dyDescent="0.25">
      <c r="A1462">
        <v>94932</v>
      </c>
      <c r="B1462" t="s">
        <v>3527</v>
      </c>
      <c r="C1462" t="s">
        <v>75</v>
      </c>
      <c r="D1462">
        <v>0</v>
      </c>
      <c r="F1462" t="s">
        <v>836</v>
      </c>
      <c r="G1462" t="s">
        <v>645</v>
      </c>
      <c r="H1462" t="s">
        <v>3528</v>
      </c>
      <c r="I1462" t="s">
        <v>3529</v>
      </c>
      <c r="J1462" t="s">
        <v>3530</v>
      </c>
      <c r="K1462" t="s">
        <v>3531</v>
      </c>
      <c r="L1462" t="s">
        <v>3532</v>
      </c>
      <c r="M1462" t="s">
        <v>674</v>
      </c>
      <c r="N1462" t="s">
        <v>3533</v>
      </c>
      <c r="O1462" t="s">
        <v>682</v>
      </c>
      <c r="P1462" t="s">
        <v>120</v>
      </c>
      <c r="Q1462" t="s">
        <v>449</v>
      </c>
      <c r="R1462" t="s">
        <v>63</v>
      </c>
      <c r="S1462" t="s">
        <v>88</v>
      </c>
      <c r="T1462" t="s">
        <v>3534</v>
      </c>
      <c r="U1462" t="s">
        <v>3535</v>
      </c>
      <c r="V1462" t="s">
        <v>1268</v>
      </c>
      <c r="W1462" t="s">
        <v>93</v>
      </c>
      <c r="X1462">
        <v>1</v>
      </c>
      <c r="Y1462">
        <v>2800</v>
      </c>
      <c r="Z1462">
        <v>3000</v>
      </c>
      <c r="AA1462">
        <v>0</v>
      </c>
      <c r="AB1462">
        <v>5363205</v>
      </c>
      <c r="AC1462" t="s">
        <v>47</v>
      </c>
      <c r="AD1462" t="str">
        <f>+VLOOKUP(T1462,items!$A$2:$D$1255,4,0)</f>
        <v>BANETA</v>
      </c>
      <c r="AE1462" t="str">
        <f>+VLOOKUP(T1462,Tabla1[],5,0)</f>
        <v>GUILLOTINA</v>
      </c>
      <c r="AF1462">
        <f t="shared" si="22"/>
        <v>11</v>
      </c>
    </row>
    <row r="1463" spans="1:32" x14ac:dyDescent="0.25">
      <c r="A1463">
        <v>94932</v>
      </c>
      <c r="B1463" t="s">
        <v>3527</v>
      </c>
      <c r="C1463" t="s">
        <v>75</v>
      </c>
      <c r="D1463">
        <v>0</v>
      </c>
      <c r="F1463" t="s">
        <v>836</v>
      </c>
      <c r="G1463" t="s">
        <v>645</v>
      </c>
      <c r="H1463" t="s">
        <v>3528</v>
      </c>
      <c r="I1463" t="s">
        <v>3529</v>
      </c>
      <c r="J1463" t="s">
        <v>3530</v>
      </c>
      <c r="K1463" t="s">
        <v>3531</v>
      </c>
      <c r="L1463" t="s">
        <v>3532</v>
      </c>
      <c r="M1463" t="s">
        <v>674</v>
      </c>
      <c r="N1463" t="s">
        <v>3533</v>
      </c>
      <c r="O1463" t="s">
        <v>682</v>
      </c>
      <c r="P1463" t="s">
        <v>120</v>
      </c>
      <c r="Q1463" t="s">
        <v>449</v>
      </c>
      <c r="R1463" t="s">
        <v>63</v>
      </c>
      <c r="S1463" t="s">
        <v>88</v>
      </c>
      <c r="T1463" t="s">
        <v>3534</v>
      </c>
      <c r="U1463" t="s">
        <v>3535</v>
      </c>
      <c r="V1463" t="s">
        <v>1268</v>
      </c>
      <c r="W1463" t="s">
        <v>93</v>
      </c>
      <c r="X1463">
        <v>2</v>
      </c>
      <c r="Y1463">
        <v>3250</v>
      </c>
      <c r="Z1463">
        <v>3000</v>
      </c>
      <c r="AA1463">
        <v>0</v>
      </c>
      <c r="AB1463">
        <v>11114250</v>
      </c>
      <c r="AC1463" t="s">
        <v>47</v>
      </c>
      <c r="AD1463" t="str">
        <f>+VLOOKUP(T1463,items!$A$2:$D$1255,4,0)</f>
        <v>BANETA</v>
      </c>
      <c r="AE1463" t="str">
        <f>+VLOOKUP(T1463,Tabla1[],5,0)</f>
        <v>GUILLOTINA</v>
      </c>
      <c r="AF1463">
        <f t="shared" si="22"/>
        <v>11</v>
      </c>
    </row>
    <row r="1464" spans="1:32" x14ac:dyDescent="0.25">
      <c r="A1464">
        <v>94932</v>
      </c>
      <c r="B1464" t="s">
        <v>3527</v>
      </c>
      <c r="C1464" t="s">
        <v>75</v>
      </c>
      <c r="D1464">
        <v>0</v>
      </c>
      <c r="F1464" t="s">
        <v>836</v>
      </c>
      <c r="G1464" t="s">
        <v>645</v>
      </c>
      <c r="H1464" t="s">
        <v>3528</v>
      </c>
      <c r="I1464" t="s">
        <v>3529</v>
      </c>
      <c r="J1464" t="s">
        <v>3530</v>
      </c>
      <c r="K1464" t="s">
        <v>3531</v>
      </c>
      <c r="L1464" t="s">
        <v>3532</v>
      </c>
      <c r="M1464" t="s">
        <v>674</v>
      </c>
      <c r="N1464" t="s">
        <v>3533</v>
      </c>
      <c r="O1464" t="s">
        <v>682</v>
      </c>
      <c r="P1464" t="s">
        <v>120</v>
      </c>
      <c r="Q1464" t="s">
        <v>449</v>
      </c>
      <c r="R1464" t="s">
        <v>63</v>
      </c>
      <c r="S1464" t="s">
        <v>88</v>
      </c>
      <c r="T1464" t="s">
        <v>991</v>
      </c>
      <c r="U1464" t="s">
        <v>992</v>
      </c>
      <c r="W1464" t="s">
        <v>93</v>
      </c>
      <c r="X1464">
        <v>6</v>
      </c>
      <c r="Y1464">
        <v>0</v>
      </c>
      <c r="Z1464">
        <v>0</v>
      </c>
      <c r="AA1464">
        <v>500</v>
      </c>
      <c r="AB1464">
        <v>1188120</v>
      </c>
      <c r="AC1464" t="s">
        <v>47</v>
      </c>
      <c r="AD1464">
        <f>+VLOOKUP(T1464,items!$A$2:$D$1255,4,0)</f>
        <v>0</v>
      </c>
      <c r="AE1464">
        <f>+VLOOKUP(T1464,Tabla1[],5,0)</f>
        <v>0</v>
      </c>
      <c r="AF1464">
        <f t="shared" si="22"/>
        <v>11</v>
      </c>
    </row>
    <row r="1465" spans="1:32" x14ac:dyDescent="0.25">
      <c r="A1465">
        <v>94932</v>
      </c>
      <c r="B1465" t="s">
        <v>3527</v>
      </c>
      <c r="C1465" t="s">
        <v>75</v>
      </c>
      <c r="D1465">
        <v>0</v>
      </c>
      <c r="F1465" t="s">
        <v>836</v>
      </c>
      <c r="G1465" t="s">
        <v>645</v>
      </c>
      <c r="H1465" t="s">
        <v>3528</v>
      </c>
      <c r="I1465" t="s">
        <v>3529</v>
      </c>
      <c r="J1465" t="s">
        <v>3530</v>
      </c>
      <c r="K1465" t="s">
        <v>3531</v>
      </c>
      <c r="L1465" t="s">
        <v>3532</v>
      </c>
      <c r="M1465" t="s">
        <v>674</v>
      </c>
      <c r="N1465" t="s">
        <v>3533</v>
      </c>
      <c r="O1465" t="s">
        <v>682</v>
      </c>
      <c r="P1465" t="s">
        <v>120</v>
      </c>
      <c r="Q1465" t="s">
        <v>449</v>
      </c>
      <c r="R1465" t="s">
        <v>63</v>
      </c>
      <c r="S1465" t="s">
        <v>88</v>
      </c>
      <c r="T1465" t="s">
        <v>94</v>
      </c>
      <c r="U1465" t="s">
        <v>95</v>
      </c>
      <c r="X1465">
        <v>1</v>
      </c>
      <c r="Y1465">
        <v>0</v>
      </c>
      <c r="Z1465">
        <v>0</v>
      </c>
      <c r="AA1465">
        <v>0</v>
      </c>
      <c r="AB1465">
        <v>650000</v>
      </c>
      <c r="AC1465" t="s">
        <v>47</v>
      </c>
      <c r="AD1465" t="e">
        <f>+VLOOKUP(T1465,items!$A$2:$D$1255,4,0)</f>
        <v>#N/A</v>
      </c>
      <c r="AE1465" t="e">
        <f>+VLOOKUP(T1465,Tabla1[],5,0)</f>
        <v>#N/A</v>
      </c>
      <c r="AF1465">
        <f t="shared" si="22"/>
        <v>11</v>
      </c>
    </row>
    <row r="1466" spans="1:32" x14ac:dyDescent="0.25">
      <c r="A1466">
        <v>94932</v>
      </c>
      <c r="B1466" t="s">
        <v>3527</v>
      </c>
      <c r="C1466" t="s">
        <v>75</v>
      </c>
      <c r="D1466">
        <v>0</v>
      </c>
      <c r="F1466" t="s">
        <v>836</v>
      </c>
      <c r="G1466" t="s">
        <v>645</v>
      </c>
      <c r="H1466" t="s">
        <v>3528</v>
      </c>
      <c r="I1466" t="s">
        <v>3529</v>
      </c>
      <c r="J1466" t="s">
        <v>3530</v>
      </c>
      <c r="K1466" t="s">
        <v>3531</v>
      </c>
      <c r="L1466" t="s">
        <v>3532</v>
      </c>
      <c r="M1466" t="s">
        <v>674</v>
      </c>
      <c r="N1466" t="s">
        <v>3533</v>
      </c>
      <c r="O1466" t="s">
        <v>682</v>
      </c>
      <c r="P1466" t="s">
        <v>120</v>
      </c>
      <c r="Q1466" t="s">
        <v>449</v>
      </c>
      <c r="R1466" t="s">
        <v>63</v>
      </c>
      <c r="S1466" t="s">
        <v>88</v>
      </c>
      <c r="T1466" t="s">
        <v>392</v>
      </c>
      <c r="U1466" t="s">
        <v>393</v>
      </c>
      <c r="X1466">
        <v>1</v>
      </c>
      <c r="Y1466">
        <v>0</v>
      </c>
      <c r="Z1466">
        <v>0</v>
      </c>
      <c r="AA1466">
        <v>0</v>
      </c>
      <c r="AB1466">
        <v>330000</v>
      </c>
      <c r="AC1466" t="s">
        <v>47</v>
      </c>
      <c r="AD1466" t="e">
        <f>+VLOOKUP(T1466,items!$A$2:$D$1255,4,0)</f>
        <v>#N/A</v>
      </c>
      <c r="AE1466" t="e">
        <f>+VLOOKUP(T1466,Tabla1[],5,0)</f>
        <v>#N/A</v>
      </c>
      <c r="AF1466">
        <f t="shared" si="22"/>
        <v>11</v>
      </c>
    </row>
    <row r="1467" spans="1:32" x14ac:dyDescent="0.25">
      <c r="A1467">
        <v>94934</v>
      </c>
      <c r="B1467" t="s">
        <v>3049</v>
      </c>
      <c r="C1467" t="s">
        <v>33</v>
      </c>
      <c r="D1467">
        <v>0</v>
      </c>
      <c r="F1467" t="s">
        <v>836</v>
      </c>
      <c r="G1467" t="s">
        <v>836</v>
      </c>
      <c r="H1467" t="s">
        <v>3536</v>
      </c>
      <c r="I1467" t="s">
        <v>37</v>
      </c>
      <c r="J1467" t="s">
        <v>3537</v>
      </c>
      <c r="K1467" t="s">
        <v>3538</v>
      </c>
      <c r="L1467" t="s">
        <v>37</v>
      </c>
      <c r="M1467" t="s">
        <v>658</v>
      </c>
      <c r="N1467" t="s">
        <v>658</v>
      </c>
      <c r="O1467" t="s">
        <v>1930</v>
      </c>
      <c r="P1467" t="s">
        <v>252</v>
      </c>
      <c r="Q1467" t="s">
        <v>252</v>
      </c>
      <c r="R1467" t="s">
        <v>43</v>
      </c>
      <c r="S1467" t="s">
        <v>164</v>
      </c>
      <c r="T1467" t="s">
        <v>1398</v>
      </c>
      <c r="U1467" t="s">
        <v>529</v>
      </c>
      <c r="X1467">
        <v>61</v>
      </c>
      <c r="Y1467">
        <v>0</v>
      </c>
      <c r="Z1467">
        <v>0</v>
      </c>
      <c r="AA1467">
        <v>0</v>
      </c>
      <c r="AB1467">
        <v>3050000</v>
      </c>
      <c r="AC1467" t="s">
        <v>47</v>
      </c>
      <c r="AD1467">
        <f>+VLOOKUP(T1467,items!$A$2:$D$1255,4,0)</f>
        <v>0</v>
      </c>
      <c r="AE1467">
        <f>+VLOOKUP(T1467,Tabla1[],5,0)</f>
        <v>0</v>
      </c>
      <c r="AF1467">
        <f t="shared" si="22"/>
        <v>7</v>
      </c>
    </row>
    <row r="1468" spans="1:32" x14ac:dyDescent="0.25">
      <c r="A1468">
        <v>94940</v>
      </c>
      <c r="B1468" t="s">
        <v>3539</v>
      </c>
      <c r="C1468" t="s">
        <v>75</v>
      </c>
      <c r="D1468">
        <v>0</v>
      </c>
      <c r="F1468" t="s">
        <v>836</v>
      </c>
      <c r="G1468" t="s">
        <v>893</v>
      </c>
      <c r="H1468" t="s">
        <v>3540</v>
      </c>
      <c r="I1468" t="s">
        <v>3541</v>
      </c>
      <c r="J1468" t="s">
        <v>3542</v>
      </c>
      <c r="K1468" t="s">
        <v>3543</v>
      </c>
      <c r="L1468" t="s">
        <v>37</v>
      </c>
      <c r="M1468" t="s">
        <v>866</v>
      </c>
      <c r="N1468" t="s">
        <v>463</v>
      </c>
      <c r="O1468" t="s">
        <v>364</v>
      </c>
      <c r="P1468" t="s">
        <v>325</v>
      </c>
      <c r="Q1468" t="s">
        <v>325</v>
      </c>
      <c r="R1468" t="s">
        <v>43</v>
      </c>
      <c r="S1468" t="s">
        <v>164</v>
      </c>
      <c r="T1468" t="s">
        <v>857</v>
      </c>
      <c r="U1468" t="s">
        <v>858</v>
      </c>
      <c r="V1468" t="s">
        <v>702</v>
      </c>
      <c r="W1468" t="s">
        <v>1095</v>
      </c>
      <c r="X1468">
        <v>1</v>
      </c>
      <c r="Y1468">
        <v>9300</v>
      </c>
      <c r="Z1468">
        <v>0</v>
      </c>
      <c r="AA1468">
        <v>3000</v>
      </c>
      <c r="AB1468">
        <v>5889690</v>
      </c>
      <c r="AC1468" t="s">
        <v>47</v>
      </c>
      <c r="AD1468" t="str">
        <f>+VLOOKUP(T1468,items!$A$2:$D$1255,4,0)</f>
        <v>SOMBRALINA</v>
      </c>
      <c r="AE1468" t="str">
        <f>+VLOOKUP(T1468,Tabla1[],5,0)</f>
        <v>MANUAL</v>
      </c>
      <c r="AF1468">
        <f t="shared" si="22"/>
        <v>7</v>
      </c>
    </row>
    <row r="1469" spans="1:32" x14ac:dyDescent="0.25">
      <c r="A1469">
        <v>94940</v>
      </c>
      <c r="B1469" t="s">
        <v>3539</v>
      </c>
      <c r="C1469" t="s">
        <v>75</v>
      </c>
      <c r="D1469">
        <v>0</v>
      </c>
      <c r="F1469" t="s">
        <v>836</v>
      </c>
      <c r="G1469" t="s">
        <v>893</v>
      </c>
      <c r="H1469" t="s">
        <v>3540</v>
      </c>
      <c r="I1469" t="s">
        <v>3541</v>
      </c>
      <c r="J1469" t="s">
        <v>3542</v>
      </c>
      <c r="K1469" t="s">
        <v>3543</v>
      </c>
      <c r="L1469" t="s">
        <v>37</v>
      </c>
      <c r="M1469" t="s">
        <v>866</v>
      </c>
      <c r="N1469" t="s">
        <v>463</v>
      </c>
      <c r="O1469" t="s">
        <v>364</v>
      </c>
      <c r="P1469" t="s">
        <v>325</v>
      </c>
      <c r="Q1469" t="s">
        <v>325</v>
      </c>
      <c r="R1469" t="s">
        <v>43</v>
      </c>
      <c r="S1469" t="s">
        <v>164</v>
      </c>
      <c r="T1469" t="s">
        <v>857</v>
      </c>
      <c r="U1469" t="s">
        <v>858</v>
      </c>
      <c r="V1469" t="s">
        <v>702</v>
      </c>
      <c r="W1469" t="s">
        <v>1095</v>
      </c>
      <c r="X1469">
        <v>1</v>
      </c>
      <c r="Y1469">
        <v>5000</v>
      </c>
      <c r="Z1469">
        <v>0</v>
      </c>
      <c r="AA1469">
        <v>3000</v>
      </c>
      <c r="AB1469">
        <v>3403800</v>
      </c>
      <c r="AC1469" t="s">
        <v>47</v>
      </c>
      <c r="AD1469" t="str">
        <f>+VLOOKUP(T1469,items!$A$2:$D$1255,4,0)</f>
        <v>SOMBRALINA</v>
      </c>
      <c r="AE1469" t="str">
        <f>+VLOOKUP(T1469,Tabla1[],5,0)</f>
        <v>MANUAL</v>
      </c>
      <c r="AF1469">
        <f t="shared" si="22"/>
        <v>7</v>
      </c>
    </row>
    <row r="1470" spans="1:32" x14ac:dyDescent="0.25">
      <c r="A1470">
        <v>94946</v>
      </c>
      <c r="B1470" t="s">
        <v>3544</v>
      </c>
      <c r="C1470" t="s">
        <v>33</v>
      </c>
      <c r="D1470">
        <v>0</v>
      </c>
      <c r="F1470" t="s">
        <v>836</v>
      </c>
      <c r="G1470" t="s">
        <v>866</v>
      </c>
      <c r="H1470" t="s">
        <v>3545</v>
      </c>
      <c r="I1470" t="s">
        <v>3546</v>
      </c>
      <c r="J1470" t="s">
        <v>3547</v>
      </c>
      <c r="K1470" t="s">
        <v>37</v>
      </c>
      <c r="L1470" t="s">
        <v>37</v>
      </c>
      <c r="M1470" t="s">
        <v>1261</v>
      </c>
      <c r="N1470" t="s">
        <v>408</v>
      </c>
      <c r="O1470" t="s">
        <v>3548</v>
      </c>
      <c r="P1470" t="s">
        <v>3548</v>
      </c>
      <c r="Q1470" t="s">
        <v>3549</v>
      </c>
      <c r="R1470" t="s">
        <v>3550</v>
      </c>
      <c r="S1470" t="s">
        <v>128</v>
      </c>
      <c r="T1470" t="s">
        <v>3551</v>
      </c>
      <c r="U1470" t="s">
        <v>3552</v>
      </c>
      <c r="X1470">
        <v>1</v>
      </c>
      <c r="Y1470">
        <v>3745</v>
      </c>
      <c r="Z1470">
        <v>0</v>
      </c>
      <c r="AA1470">
        <v>2738</v>
      </c>
      <c r="AB1470">
        <v>0</v>
      </c>
      <c r="AC1470" t="s">
        <v>3553</v>
      </c>
      <c r="AD1470" t="str">
        <f>+VLOOKUP(T1470,items!$A$2:$D$1255,4,0)</f>
        <v>FLEXIZIPP</v>
      </c>
      <c r="AE1470">
        <f>+VLOOKUP(T1470,Tabla1[],5,0)</f>
        <v>0</v>
      </c>
      <c r="AF1470">
        <f t="shared" si="22"/>
        <v>4</v>
      </c>
    </row>
    <row r="1471" spans="1:32" x14ac:dyDescent="0.25">
      <c r="A1471">
        <v>94946</v>
      </c>
      <c r="B1471" t="s">
        <v>3544</v>
      </c>
      <c r="C1471" t="s">
        <v>33</v>
      </c>
      <c r="D1471">
        <v>0</v>
      </c>
      <c r="F1471" t="s">
        <v>836</v>
      </c>
      <c r="G1471" t="s">
        <v>866</v>
      </c>
      <c r="H1471" t="s">
        <v>3545</v>
      </c>
      <c r="I1471" t="s">
        <v>3546</v>
      </c>
      <c r="J1471" t="s">
        <v>3547</v>
      </c>
      <c r="K1471" t="s">
        <v>37</v>
      </c>
      <c r="L1471" t="s">
        <v>37</v>
      </c>
      <c r="M1471" t="s">
        <v>1261</v>
      </c>
      <c r="N1471" t="s">
        <v>408</v>
      </c>
      <c r="O1471" t="s">
        <v>3548</v>
      </c>
      <c r="P1471" t="s">
        <v>3548</v>
      </c>
      <c r="Q1471" t="s">
        <v>3549</v>
      </c>
      <c r="R1471" t="s">
        <v>3550</v>
      </c>
      <c r="S1471" t="s">
        <v>128</v>
      </c>
      <c r="T1471" t="s">
        <v>3551</v>
      </c>
      <c r="U1471" t="s">
        <v>3552</v>
      </c>
      <c r="X1471">
        <v>1</v>
      </c>
      <c r="Y1471">
        <v>5745</v>
      </c>
      <c r="Z1471">
        <v>0</v>
      </c>
      <c r="AA1471">
        <v>2738</v>
      </c>
      <c r="AB1471">
        <v>0</v>
      </c>
      <c r="AC1471" t="s">
        <v>3553</v>
      </c>
      <c r="AD1471" t="str">
        <f>+VLOOKUP(T1471,items!$A$2:$D$1255,4,0)</f>
        <v>FLEXIZIPP</v>
      </c>
      <c r="AE1471">
        <f>+VLOOKUP(T1471,Tabla1[],5,0)</f>
        <v>0</v>
      </c>
      <c r="AF1471">
        <f t="shared" si="22"/>
        <v>4</v>
      </c>
    </row>
    <row r="1472" spans="1:32" x14ac:dyDescent="0.25">
      <c r="A1472">
        <v>94950</v>
      </c>
      <c r="B1472" t="s">
        <v>3554</v>
      </c>
      <c r="C1472" t="s">
        <v>75</v>
      </c>
      <c r="D1472">
        <v>0</v>
      </c>
      <c r="F1472" t="s">
        <v>836</v>
      </c>
      <c r="G1472" t="s">
        <v>893</v>
      </c>
      <c r="H1472" t="s">
        <v>3555</v>
      </c>
      <c r="I1472" t="s">
        <v>37</v>
      </c>
      <c r="J1472" t="s">
        <v>3556</v>
      </c>
      <c r="K1472" t="s">
        <v>3557</v>
      </c>
      <c r="L1472" t="s">
        <v>37</v>
      </c>
      <c r="M1472" t="s">
        <v>866</v>
      </c>
      <c r="N1472" t="s">
        <v>866</v>
      </c>
      <c r="O1472" t="s">
        <v>1204</v>
      </c>
      <c r="P1472" t="s">
        <v>1930</v>
      </c>
      <c r="Q1472" t="s">
        <v>1930</v>
      </c>
      <c r="R1472" t="s">
        <v>43</v>
      </c>
      <c r="S1472" t="s">
        <v>164</v>
      </c>
      <c r="T1472" t="s">
        <v>3558</v>
      </c>
      <c r="U1472" t="s">
        <v>3559</v>
      </c>
      <c r="X1472">
        <v>14</v>
      </c>
      <c r="Y1472">
        <v>0</v>
      </c>
      <c r="Z1472">
        <v>0</v>
      </c>
      <c r="AA1472">
        <v>0</v>
      </c>
      <c r="AB1472">
        <v>736400</v>
      </c>
      <c r="AC1472" t="s">
        <v>47</v>
      </c>
      <c r="AD1472">
        <f>+VLOOKUP(T1472,items!$A$2:$D$1255,4,0)</f>
        <v>0</v>
      </c>
      <c r="AE1472">
        <f>+VLOOKUP(T1472,Tabla1[],5,0)</f>
        <v>0</v>
      </c>
      <c r="AF1472">
        <f t="shared" si="22"/>
        <v>7</v>
      </c>
    </row>
    <row r="1473" spans="1:34" x14ac:dyDescent="0.25">
      <c r="A1473">
        <v>94950</v>
      </c>
      <c r="B1473" t="s">
        <v>3554</v>
      </c>
      <c r="C1473" t="s">
        <v>75</v>
      </c>
      <c r="D1473">
        <v>0</v>
      </c>
      <c r="F1473" t="s">
        <v>836</v>
      </c>
      <c r="G1473" t="s">
        <v>893</v>
      </c>
      <c r="H1473" t="s">
        <v>3555</v>
      </c>
      <c r="I1473" t="s">
        <v>37</v>
      </c>
      <c r="J1473" t="s">
        <v>3556</v>
      </c>
      <c r="K1473" t="s">
        <v>3557</v>
      </c>
      <c r="L1473" t="s">
        <v>37</v>
      </c>
      <c r="M1473" t="s">
        <v>866</v>
      </c>
      <c r="N1473" t="s">
        <v>866</v>
      </c>
      <c r="O1473" t="s">
        <v>1204</v>
      </c>
      <c r="P1473" t="s">
        <v>1930</v>
      </c>
      <c r="Q1473" t="s">
        <v>1930</v>
      </c>
      <c r="R1473" t="s">
        <v>43</v>
      </c>
      <c r="S1473" t="s">
        <v>164</v>
      </c>
      <c r="T1473" t="s">
        <v>2660</v>
      </c>
      <c r="U1473" t="s">
        <v>2661</v>
      </c>
      <c r="X1473">
        <v>3</v>
      </c>
      <c r="Y1473">
        <v>0</v>
      </c>
      <c r="Z1473">
        <v>0</v>
      </c>
      <c r="AA1473">
        <v>0</v>
      </c>
      <c r="AB1473">
        <v>157800</v>
      </c>
      <c r="AC1473" t="s">
        <v>47</v>
      </c>
      <c r="AD1473">
        <f>+VLOOKUP(T1473,items!$A$2:$D$1255,4,0)</f>
        <v>0</v>
      </c>
      <c r="AE1473">
        <f>+VLOOKUP(T1473,Tabla1[],5,0)</f>
        <v>0</v>
      </c>
      <c r="AF1473">
        <f t="shared" si="22"/>
        <v>7</v>
      </c>
    </row>
    <row r="1474" spans="1:34" x14ac:dyDescent="0.25">
      <c r="A1474">
        <v>94950</v>
      </c>
      <c r="B1474" t="s">
        <v>3554</v>
      </c>
      <c r="C1474" t="s">
        <v>75</v>
      </c>
      <c r="D1474">
        <v>0</v>
      </c>
      <c r="F1474" t="s">
        <v>836</v>
      </c>
      <c r="G1474" t="s">
        <v>893</v>
      </c>
      <c r="H1474" t="s">
        <v>3555</v>
      </c>
      <c r="I1474" t="s">
        <v>37</v>
      </c>
      <c r="J1474" t="s">
        <v>3556</v>
      </c>
      <c r="K1474" t="s">
        <v>3557</v>
      </c>
      <c r="L1474" t="s">
        <v>37</v>
      </c>
      <c r="M1474" t="s">
        <v>866</v>
      </c>
      <c r="N1474" t="s">
        <v>866</v>
      </c>
      <c r="O1474" t="s">
        <v>1204</v>
      </c>
      <c r="P1474" t="s">
        <v>1930</v>
      </c>
      <c r="Q1474" t="s">
        <v>1930</v>
      </c>
      <c r="R1474" t="s">
        <v>43</v>
      </c>
      <c r="S1474" t="s">
        <v>164</v>
      </c>
      <c r="T1474" t="s">
        <v>3560</v>
      </c>
      <c r="U1474" t="s">
        <v>1552</v>
      </c>
      <c r="X1474">
        <v>4</v>
      </c>
      <c r="Y1474">
        <v>0</v>
      </c>
      <c r="Z1474">
        <v>0</v>
      </c>
      <c r="AA1474">
        <v>0</v>
      </c>
      <c r="AB1474">
        <v>210400</v>
      </c>
      <c r="AC1474" t="s">
        <v>47</v>
      </c>
      <c r="AD1474">
        <f>+VLOOKUP(T1474,items!$A$2:$D$1255,4,0)</f>
        <v>0</v>
      </c>
      <c r="AE1474">
        <f>+VLOOKUP(T1474,Tabla1[],5,0)</f>
        <v>0</v>
      </c>
      <c r="AF1474">
        <f t="shared" ref="AF1474:AF1537" si="23">+MONTH(O1474)</f>
        <v>7</v>
      </c>
    </row>
    <row r="1475" spans="1:34" x14ac:dyDescent="0.25">
      <c r="A1475">
        <v>94973</v>
      </c>
      <c r="B1475" t="s">
        <v>1465</v>
      </c>
      <c r="C1475" t="s">
        <v>75</v>
      </c>
      <c r="D1475">
        <v>0</v>
      </c>
      <c r="F1475" t="s">
        <v>658</v>
      </c>
      <c r="G1475" t="s">
        <v>658</v>
      </c>
      <c r="H1475" t="s">
        <v>3561</v>
      </c>
      <c r="I1475" t="s">
        <v>37</v>
      </c>
      <c r="J1475" t="s">
        <v>3562</v>
      </c>
      <c r="K1475" t="s">
        <v>3563</v>
      </c>
      <c r="L1475" t="s">
        <v>37</v>
      </c>
      <c r="M1475" t="s">
        <v>893</v>
      </c>
      <c r="N1475" t="s">
        <v>893</v>
      </c>
      <c r="O1475" t="s">
        <v>463</v>
      </c>
      <c r="P1475" t="s">
        <v>697</v>
      </c>
      <c r="Q1475" t="s">
        <v>697</v>
      </c>
      <c r="R1475" t="s">
        <v>43</v>
      </c>
      <c r="S1475" t="s">
        <v>164</v>
      </c>
      <c r="T1475" t="s">
        <v>1290</v>
      </c>
      <c r="U1475" t="s">
        <v>1291</v>
      </c>
      <c r="X1475">
        <v>3</v>
      </c>
      <c r="Y1475">
        <v>0</v>
      </c>
      <c r="Z1475">
        <v>0</v>
      </c>
      <c r="AA1475">
        <v>0</v>
      </c>
      <c r="AB1475">
        <v>201681</v>
      </c>
      <c r="AC1475" t="s">
        <v>47</v>
      </c>
      <c r="AD1475">
        <f>+VLOOKUP(T1475,items!$A$2:$D$1255,4,0)</f>
        <v>0</v>
      </c>
      <c r="AE1475">
        <f>+VLOOKUP(T1475,Tabla1[],5,0)</f>
        <v>0</v>
      </c>
      <c r="AF1475">
        <f t="shared" si="23"/>
        <v>7</v>
      </c>
    </row>
    <row r="1476" spans="1:34" x14ac:dyDescent="0.25">
      <c r="A1476">
        <v>94973</v>
      </c>
      <c r="B1476" t="s">
        <v>1465</v>
      </c>
      <c r="C1476" t="s">
        <v>75</v>
      </c>
      <c r="D1476">
        <v>0</v>
      </c>
      <c r="F1476" t="s">
        <v>658</v>
      </c>
      <c r="G1476" t="s">
        <v>658</v>
      </c>
      <c r="H1476" t="s">
        <v>3561</v>
      </c>
      <c r="I1476" t="s">
        <v>37</v>
      </c>
      <c r="J1476" t="s">
        <v>3562</v>
      </c>
      <c r="K1476" t="s">
        <v>3563</v>
      </c>
      <c r="L1476" t="s">
        <v>37</v>
      </c>
      <c r="M1476" t="s">
        <v>893</v>
      </c>
      <c r="N1476" t="s">
        <v>893</v>
      </c>
      <c r="O1476" t="s">
        <v>463</v>
      </c>
      <c r="P1476" t="s">
        <v>697</v>
      </c>
      <c r="Q1476" t="s">
        <v>697</v>
      </c>
      <c r="R1476" t="s">
        <v>43</v>
      </c>
      <c r="S1476" t="s">
        <v>164</v>
      </c>
      <c r="T1476" t="s">
        <v>1126</v>
      </c>
      <c r="U1476" t="s">
        <v>1127</v>
      </c>
      <c r="X1476">
        <v>1</v>
      </c>
      <c r="Y1476">
        <v>0</v>
      </c>
      <c r="Z1476">
        <v>0</v>
      </c>
      <c r="AA1476">
        <v>0</v>
      </c>
      <c r="AB1476">
        <v>50420</v>
      </c>
      <c r="AC1476" t="s">
        <v>47</v>
      </c>
      <c r="AD1476">
        <f>+VLOOKUP(T1476,items!$A$2:$D$1255,4,0)</f>
        <v>0</v>
      </c>
      <c r="AE1476">
        <f>+VLOOKUP(T1476,Tabla1[],5,0)</f>
        <v>0</v>
      </c>
      <c r="AF1476">
        <f t="shared" si="23"/>
        <v>7</v>
      </c>
    </row>
    <row r="1477" spans="1:34" x14ac:dyDescent="0.25">
      <c r="A1477">
        <v>94982</v>
      </c>
      <c r="B1477" t="s">
        <v>1525</v>
      </c>
      <c r="C1477" t="s">
        <v>75</v>
      </c>
      <c r="D1477">
        <v>0</v>
      </c>
      <c r="F1477" t="s">
        <v>658</v>
      </c>
      <c r="G1477" t="s">
        <v>893</v>
      </c>
      <c r="H1477" t="s">
        <v>3564</v>
      </c>
      <c r="I1477" t="s">
        <v>37</v>
      </c>
      <c r="J1477" t="s">
        <v>3565</v>
      </c>
      <c r="K1477" t="s">
        <v>3566</v>
      </c>
      <c r="L1477" t="s">
        <v>37</v>
      </c>
      <c r="M1477" t="s">
        <v>1261</v>
      </c>
      <c r="N1477" t="s">
        <v>1261</v>
      </c>
      <c r="O1477" t="s">
        <v>1008</v>
      </c>
      <c r="P1477" t="s">
        <v>365</v>
      </c>
      <c r="Q1477" t="s">
        <v>365</v>
      </c>
      <c r="R1477" t="s">
        <v>127</v>
      </c>
      <c r="S1477" t="s">
        <v>272</v>
      </c>
      <c r="T1477" t="s">
        <v>2851</v>
      </c>
      <c r="U1477" t="s">
        <v>2852</v>
      </c>
      <c r="X1477">
        <v>2</v>
      </c>
      <c r="Y1477">
        <v>0</v>
      </c>
      <c r="Z1477">
        <v>0</v>
      </c>
      <c r="AA1477">
        <v>0</v>
      </c>
      <c r="AB1477" s="14">
        <v>0</v>
      </c>
      <c r="AC1477" t="s">
        <v>47</v>
      </c>
      <c r="AD1477">
        <f>+VLOOKUP(T1477,items!$A$2:$D$1255,4,0)</f>
        <v>0</v>
      </c>
      <c r="AE1477">
        <f>+VLOOKUP(T1477,Tabla1[],5,0)</f>
        <v>0</v>
      </c>
      <c r="AF1477">
        <f t="shared" si="23"/>
        <v>7</v>
      </c>
      <c r="AG1477">
        <v>3816</v>
      </c>
      <c r="AH1477" s="14">
        <v>0</v>
      </c>
    </row>
    <row r="1478" spans="1:34" x14ac:dyDescent="0.25">
      <c r="A1478">
        <v>94989</v>
      </c>
      <c r="B1478" t="s">
        <v>3567</v>
      </c>
      <c r="C1478" t="s">
        <v>1065</v>
      </c>
      <c r="D1478">
        <v>0</v>
      </c>
      <c r="F1478" t="s">
        <v>658</v>
      </c>
      <c r="G1478" t="s">
        <v>893</v>
      </c>
      <c r="H1478" t="s">
        <v>3568</v>
      </c>
      <c r="I1478" t="s">
        <v>37</v>
      </c>
      <c r="J1478" t="s">
        <v>3569</v>
      </c>
      <c r="K1478" t="s">
        <v>3570</v>
      </c>
      <c r="L1478" t="s">
        <v>37</v>
      </c>
      <c r="M1478" t="s">
        <v>866</v>
      </c>
      <c r="N1478" t="s">
        <v>866</v>
      </c>
      <c r="O1478" t="s">
        <v>364</v>
      </c>
      <c r="P1478" t="s">
        <v>2628</v>
      </c>
      <c r="Q1478" t="s">
        <v>1072</v>
      </c>
      <c r="R1478" t="s">
        <v>43</v>
      </c>
      <c r="S1478" t="s">
        <v>44</v>
      </c>
      <c r="T1478" t="s">
        <v>3571</v>
      </c>
      <c r="U1478" t="s">
        <v>3572</v>
      </c>
      <c r="X1478">
        <v>6</v>
      </c>
      <c r="Y1478">
        <v>0</v>
      </c>
      <c r="Z1478">
        <v>0</v>
      </c>
      <c r="AA1478">
        <v>0</v>
      </c>
      <c r="AB1478">
        <v>84000</v>
      </c>
      <c r="AC1478" t="s">
        <v>47</v>
      </c>
      <c r="AD1478">
        <f>+VLOOKUP(T1478,items!$A$2:$D$1255,4,0)</f>
        <v>0</v>
      </c>
      <c r="AE1478">
        <f>+VLOOKUP(T1478,Tabla1[],5,0)</f>
        <v>0</v>
      </c>
      <c r="AF1478">
        <f t="shared" si="23"/>
        <v>7</v>
      </c>
    </row>
    <row r="1479" spans="1:34" x14ac:dyDescent="0.25">
      <c r="A1479">
        <v>94993</v>
      </c>
      <c r="B1479" t="s">
        <v>3573</v>
      </c>
      <c r="C1479" t="s">
        <v>33</v>
      </c>
      <c r="D1479">
        <v>0</v>
      </c>
      <c r="F1479" t="s">
        <v>658</v>
      </c>
      <c r="G1479" t="s">
        <v>645</v>
      </c>
      <c r="H1479" t="s">
        <v>3574</v>
      </c>
      <c r="I1479" t="s">
        <v>37</v>
      </c>
      <c r="J1479" t="s">
        <v>37</v>
      </c>
      <c r="K1479" t="s">
        <v>3575</v>
      </c>
      <c r="L1479" t="s">
        <v>3576</v>
      </c>
      <c r="M1479" t="s">
        <v>247</v>
      </c>
      <c r="N1479" t="s">
        <v>247</v>
      </c>
      <c r="O1479" t="s">
        <v>1931</v>
      </c>
      <c r="P1479" t="s">
        <v>253</v>
      </c>
      <c r="Q1479" t="s">
        <v>2896</v>
      </c>
      <c r="R1479" t="s">
        <v>63</v>
      </c>
      <c r="S1479" t="s">
        <v>44</v>
      </c>
      <c r="T1479" t="s">
        <v>1062</v>
      </c>
      <c r="U1479" t="s">
        <v>1063</v>
      </c>
      <c r="V1479" t="s">
        <v>953</v>
      </c>
      <c r="X1479">
        <v>4</v>
      </c>
      <c r="Y1479">
        <v>0</v>
      </c>
      <c r="Z1479">
        <v>0</v>
      </c>
      <c r="AA1479">
        <v>0</v>
      </c>
      <c r="AB1479">
        <v>4513880</v>
      </c>
      <c r="AC1479" t="s">
        <v>47</v>
      </c>
      <c r="AD1479">
        <f>+VLOOKUP(T1479,items!$A$2:$D$1255,4,0)</f>
        <v>0</v>
      </c>
      <c r="AE1479">
        <f>+VLOOKUP(T1479,Tabla1[],5,0)</f>
        <v>0</v>
      </c>
      <c r="AF1479">
        <f t="shared" si="23"/>
        <v>9</v>
      </c>
    </row>
    <row r="1480" spans="1:34" x14ac:dyDescent="0.25">
      <c r="A1480">
        <v>95005</v>
      </c>
      <c r="B1480" t="s">
        <v>3577</v>
      </c>
      <c r="C1480" t="s">
        <v>33</v>
      </c>
      <c r="D1480">
        <v>0</v>
      </c>
      <c r="F1480" t="s">
        <v>893</v>
      </c>
      <c r="G1480" t="s">
        <v>866</v>
      </c>
      <c r="H1480" t="s">
        <v>3578</v>
      </c>
      <c r="I1480" t="s">
        <v>37</v>
      </c>
      <c r="J1480" t="s">
        <v>3579</v>
      </c>
      <c r="K1480" t="s">
        <v>3580</v>
      </c>
      <c r="L1480" t="s">
        <v>3581</v>
      </c>
      <c r="M1480" t="s">
        <v>463</v>
      </c>
      <c r="N1480" t="s">
        <v>463</v>
      </c>
      <c r="O1480" t="s">
        <v>965</v>
      </c>
      <c r="P1480" t="s">
        <v>2270</v>
      </c>
      <c r="Q1480" t="s">
        <v>1812</v>
      </c>
      <c r="R1480" t="s">
        <v>63</v>
      </c>
      <c r="S1480" t="s">
        <v>128</v>
      </c>
      <c r="T1480" t="s">
        <v>550</v>
      </c>
      <c r="U1480" t="s">
        <v>551</v>
      </c>
      <c r="W1480" t="s">
        <v>211</v>
      </c>
      <c r="X1480">
        <v>1</v>
      </c>
      <c r="Y1480">
        <v>0</v>
      </c>
      <c r="Z1480">
        <v>0</v>
      </c>
      <c r="AA1480">
        <v>0</v>
      </c>
      <c r="AB1480">
        <v>442551</v>
      </c>
      <c r="AC1480" t="s">
        <v>47</v>
      </c>
      <c r="AD1480">
        <f>+VLOOKUP(T1480,items!$A$2:$D$1255,4,0)</f>
        <v>0</v>
      </c>
      <c r="AE1480">
        <f>+VLOOKUP(T1480,Tabla1[],5,0)</f>
        <v>0</v>
      </c>
      <c r="AF1480">
        <f t="shared" si="23"/>
        <v>8</v>
      </c>
    </row>
    <row r="1481" spans="1:34" x14ac:dyDescent="0.25">
      <c r="A1481">
        <v>95005</v>
      </c>
      <c r="B1481" t="s">
        <v>3577</v>
      </c>
      <c r="C1481" t="s">
        <v>33</v>
      </c>
      <c r="D1481">
        <v>0</v>
      </c>
      <c r="F1481" t="s">
        <v>893</v>
      </c>
      <c r="G1481" t="s">
        <v>866</v>
      </c>
      <c r="H1481" t="s">
        <v>3578</v>
      </c>
      <c r="I1481" t="s">
        <v>37</v>
      </c>
      <c r="J1481" t="s">
        <v>3579</v>
      </c>
      <c r="K1481" t="s">
        <v>3580</v>
      </c>
      <c r="L1481" t="s">
        <v>3581</v>
      </c>
      <c r="M1481" t="s">
        <v>463</v>
      </c>
      <c r="N1481" t="s">
        <v>463</v>
      </c>
      <c r="O1481" t="s">
        <v>965</v>
      </c>
      <c r="P1481" t="s">
        <v>2270</v>
      </c>
      <c r="Q1481" t="s">
        <v>1812</v>
      </c>
      <c r="R1481" t="s">
        <v>63</v>
      </c>
      <c r="S1481" t="s">
        <v>128</v>
      </c>
      <c r="T1481" t="s">
        <v>562</v>
      </c>
      <c r="U1481" t="s">
        <v>563</v>
      </c>
      <c r="V1481" t="s">
        <v>867</v>
      </c>
      <c r="X1481">
        <v>1</v>
      </c>
      <c r="Y1481">
        <v>0</v>
      </c>
      <c r="Z1481">
        <v>0</v>
      </c>
      <c r="AA1481">
        <v>0</v>
      </c>
      <c r="AB1481">
        <v>1611131</v>
      </c>
      <c r="AC1481" t="s">
        <v>47</v>
      </c>
      <c r="AD1481">
        <f>+VLOOKUP(T1481,items!$A$2:$D$1255,4,0)</f>
        <v>0</v>
      </c>
      <c r="AE1481">
        <f>+VLOOKUP(T1481,Tabla1[],5,0)</f>
        <v>0</v>
      </c>
      <c r="AF1481">
        <f t="shared" si="23"/>
        <v>8</v>
      </c>
    </row>
    <row r="1482" spans="1:34" x14ac:dyDescent="0.25">
      <c r="A1482">
        <v>95005</v>
      </c>
      <c r="B1482" t="s">
        <v>3577</v>
      </c>
      <c r="C1482" t="s">
        <v>33</v>
      </c>
      <c r="D1482">
        <v>0</v>
      </c>
      <c r="F1482" t="s">
        <v>893</v>
      </c>
      <c r="G1482" t="s">
        <v>866</v>
      </c>
      <c r="H1482" t="s">
        <v>3578</v>
      </c>
      <c r="I1482" t="s">
        <v>37</v>
      </c>
      <c r="J1482" t="s">
        <v>3579</v>
      </c>
      <c r="K1482" t="s">
        <v>3580</v>
      </c>
      <c r="L1482" t="s">
        <v>3581</v>
      </c>
      <c r="M1482" t="s">
        <v>463</v>
      </c>
      <c r="N1482" t="s">
        <v>463</v>
      </c>
      <c r="O1482" t="s">
        <v>965</v>
      </c>
      <c r="P1482" t="s">
        <v>2270</v>
      </c>
      <c r="Q1482" t="s">
        <v>1812</v>
      </c>
      <c r="R1482" t="s">
        <v>63</v>
      </c>
      <c r="S1482" t="s">
        <v>128</v>
      </c>
      <c r="T1482" t="s">
        <v>314</v>
      </c>
      <c r="U1482" t="s">
        <v>315</v>
      </c>
      <c r="X1482">
        <v>1</v>
      </c>
      <c r="Y1482">
        <v>0</v>
      </c>
      <c r="Z1482">
        <v>0</v>
      </c>
      <c r="AA1482">
        <v>0</v>
      </c>
      <c r="AB1482">
        <v>280000</v>
      </c>
      <c r="AC1482" t="s">
        <v>47</v>
      </c>
      <c r="AD1482">
        <f>+VLOOKUP(T1482,items!$A$2:$D$1255,4,0)</f>
        <v>0</v>
      </c>
      <c r="AE1482">
        <f>+VLOOKUP(T1482,Tabla1[],5,0)</f>
        <v>0</v>
      </c>
      <c r="AF1482">
        <f t="shared" si="23"/>
        <v>8</v>
      </c>
    </row>
    <row r="1483" spans="1:34" x14ac:dyDescent="0.25">
      <c r="A1483">
        <v>95016</v>
      </c>
      <c r="B1483" t="s">
        <v>3582</v>
      </c>
      <c r="C1483" t="s">
        <v>75</v>
      </c>
      <c r="D1483">
        <v>0</v>
      </c>
      <c r="F1483" t="s">
        <v>893</v>
      </c>
      <c r="G1483" t="s">
        <v>866</v>
      </c>
      <c r="H1483" t="s">
        <v>3583</v>
      </c>
      <c r="I1483" t="s">
        <v>37</v>
      </c>
      <c r="J1483" t="s">
        <v>3584</v>
      </c>
      <c r="K1483" t="s">
        <v>3585</v>
      </c>
      <c r="L1483" t="s">
        <v>3586</v>
      </c>
      <c r="M1483" t="s">
        <v>463</v>
      </c>
      <c r="N1483" t="s">
        <v>463</v>
      </c>
      <c r="O1483" t="s">
        <v>697</v>
      </c>
      <c r="P1483" t="s">
        <v>364</v>
      </c>
      <c r="Q1483" t="s">
        <v>1008</v>
      </c>
      <c r="R1483" t="s">
        <v>63</v>
      </c>
      <c r="S1483" t="s">
        <v>44</v>
      </c>
      <c r="T1483" t="s">
        <v>2838</v>
      </c>
      <c r="U1483" t="s">
        <v>2839</v>
      </c>
      <c r="X1483">
        <v>1</v>
      </c>
      <c r="Y1483">
        <v>0</v>
      </c>
      <c r="Z1483">
        <v>0</v>
      </c>
      <c r="AA1483">
        <v>0</v>
      </c>
      <c r="AB1483">
        <v>150000</v>
      </c>
      <c r="AC1483" t="s">
        <v>47</v>
      </c>
      <c r="AD1483" t="e">
        <f>+VLOOKUP(T1483,items!$A$2:$D$1255,4,0)</f>
        <v>#N/A</v>
      </c>
      <c r="AE1483" t="e">
        <f>+VLOOKUP(T1483,Tabla1[],5,0)</f>
        <v>#N/A</v>
      </c>
      <c r="AF1483">
        <f t="shared" si="23"/>
        <v>7</v>
      </c>
    </row>
    <row r="1484" spans="1:34" x14ac:dyDescent="0.25">
      <c r="A1484">
        <v>95021</v>
      </c>
      <c r="B1484" t="s">
        <v>3587</v>
      </c>
      <c r="C1484" t="s">
        <v>1065</v>
      </c>
      <c r="D1484">
        <v>0</v>
      </c>
      <c r="F1484" t="s">
        <v>893</v>
      </c>
      <c r="G1484" t="s">
        <v>572</v>
      </c>
      <c r="H1484" t="s">
        <v>3588</v>
      </c>
      <c r="I1484" t="s">
        <v>37</v>
      </c>
      <c r="J1484" t="s">
        <v>37</v>
      </c>
      <c r="K1484" t="s">
        <v>3589</v>
      </c>
      <c r="L1484" t="s">
        <v>3590</v>
      </c>
      <c r="M1484" t="s">
        <v>1072</v>
      </c>
      <c r="N1484" t="s">
        <v>1072</v>
      </c>
      <c r="O1484" t="s">
        <v>34</v>
      </c>
      <c r="P1484" t="s">
        <v>1188</v>
      </c>
      <c r="Q1484" t="s">
        <v>680</v>
      </c>
      <c r="R1484" t="s">
        <v>63</v>
      </c>
      <c r="S1484" t="s">
        <v>44</v>
      </c>
      <c r="T1484" t="s">
        <v>3591</v>
      </c>
      <c r="U1484" t="s">
        <v>3592</v>
      </c>
      <c r="V1484" t="s">
        <v>953</v>
      </c>
      <c r="W1484" t="s">
        <v>117</v>
      </c>
      <c r="X1484">
        <v>6</v>
      </c>
      <c r="Y1484">
        <v>0</v>
      </c>
      <c r="Z1484">
        <v>0</v>
      </c>
      <c r="AA1484">
        <v>0</v>
      </c>
      <c r="AB1484">
        <v>7299552</v>
      </c>
      <c r="AC1484" t="s">
        <v>47</v>
      </c>
      <c r="AD1484">
        <f>+VLOOKUP(T1484,items!$A$2:$D$1255,4,0)</f>
        <v>0</v>
      </c>
      <c r="AE1484">
        <f>+VLOOKUP(T1484,Tabla1[],5,0)</f>
        <v>0</v>
      </c>
      <c r="AF1484">
        <f t="shared" si="23"/>
        <v>9</v>
      </c>
    </row>
    <row r="1485" spans="1:34" x14ac:dyDescent="0.25">
      <c r="A1485">
        <v>95022</v>
      </c>
      <c r="B1485" t="s">
        <v>3593</v>
      </c>
      <c r="C1485" t="s">
        <v>75</v>
      </c>
      <c r="D1485">
        <v>0</v>
      </c>
      <c r="F1485" t="s">
        <v>893</v>
      </c>
      <c r="G1485" t="s">
        <v>893</v>
      </c>
      <c r="H1485" t="s">
        <v>3594</v>
      </c>
      <c r="I1485" t="s">
        <v>37</v>
      </c>
      <c r="J1485" t="s">
        <v>3595</v>
      </c>
      <c r="K1485" t="s">
        <v>3596</v>
      </c>
      <c r="L1485" t="s">
        <v>37</v>
      </c>
      <c r="M1485" t="s">
        <v>866</v>
      </c>
      <c r="N1485" t="s">
        <v>866</v>
      </c>
      <c r="O1485" t="s">
        <v>463</v>
      </c>
      <c r="P1485" t="s">
        <v>697</v>
      </c>
      <c r="Q1485" t="s">
        <v>697</v>
      </c>
      <c r="R1485" t="s">
        <v>43</v>
      </c>
      <c r="S1485" t="s">
        <v>164</v>
      </c>
      <c r="T1485" t="s">
        <v>1290</v>
      </c>
      <c r="U1485" t="s">
        <v>1291</v>
      </c>
      <c r="X1485">
        <v>1</v>
      </c>
      <c r="Y1485">
        <v>0</v>
      </c>
      <c r="Z1485">
        <v>0</v>
      </c>
      <c r="AA1485">
        <v>0</v>
      </c>
      <c r="AB1485">
        <v>67227</v>
      </c>
      <c r="AC1485" t="s">
        <v>47</v>
      </c>
      <c r="AD1485">
        <f>+VLOOKUP(T1485,items!$A$2:$D$1255,4,0)</f>
        <v>0</v>
      </c>
      <c r="AE1485">
        <f>+VLOOKUP(T1485,Tabla1[],5,0)</f>
        <v>0</v>
      </c>
      <c r="AF1485">
        <f t="shared" si="23"/>
        <v>7</v>
      </c>
    </row>
    <row r="1486" spans="1:34" x14ac:dyDescent="0.25">
      <c r="A1486">
        <v>95026</v>
      </c>
      <c r="B1486" t="s">
        <v>3597</v>
      </c>
      <c r="C1486" t="s">
        <v>75</v>
      </c>
      <c r="D1486">
        <v>0</v>
      </c>
      <c r="F1486" t="s">
        <v>893</v>
      </c>
      <c r="G1486" t="s">
        <v>463</v>
      </c>
      <c r="H1486" t="s">
        <v>3598</v>
      </c>
      <c r="I1486" t="s">
        <v>3599</v>
      </c>
      <c r="J1486" t="s">
        <v>3600</v>
      </c>
      <c r="K1486" t="s">
        <v>3601</v>
      </c>
      <c r="L1486" t="s">
        <v>3602</v>
      </c>
      <c r="M1486" t="s">
        <v>364</v>
      </c>
      <c r="N1486" t="s">
        <v>1008</v>
      </c>
      <c r="O1486" t="s">
        <v>247</v>
      </c>
      <c r="P1486" t="s">
        <v>410</v>
      </c>
      <c r="Q1486" t="s">
        <v>2270</v>
      </c>
      <c r="R1486" t="s">
        <v>127</v>
      </c>
      <c r="S1486" t="s">
        <v>108</v>
      </c>
      <c r="T1486" t="s">
        <v>2336</v>
      </c>
      <c r="U1486" t="s">
        <v>2337</v>
      </c>
      <c r="X1486">
        <v>2</v>
      </c>
      <c r="Y1486">
        <v>0</v>
      </c>
      <c r="Z1486">
        <v>0</v>
      </c>
      <c r="AA1486">
        <v>0</v>
      </c>
      <c r="AB1486">
        <v>136000</v>
      </c>
      <c r="AC1486" t="s">
        <v>47</v>
      </c>
      <c r="AD1486">
        <f>+VLOOKUP(T1486,items!$A$2:$D$1255,4,0)</f>
        <v>0</v>
      </c>
      <c r="AE1486">
        <f>+VLOOKUP(T1486,Tabla1[],5,0)</f>
        <v>0</v>
      </c>
      <c r="AF1486">
        <f t="shared" si="23"/>
        <v>7</v>
      </c>
    </row>
    <row r="1487" spans="1:34" x14ac:dyDescent="0.25">
      <c r="A1487">
        <v>95026</v>
      </c>
      <c r="B1487" t="s">
        <v>3597</v>
      </c>
      <c r="C1487" t="s">
        <v>75</v>
      </c>
      <c r="D1487">
        <v>0</v>
      </c>
      <c r="F1487" t="s">
        <v>893</v>
      </c>
      <c r="G1487" t="s">
        <v>463</v>
      </c>
      <c r="H1487" t="s">
        <v>3598</v>
      </c>
      <c r="I1487" t="s">
        <v>3599</v>
      </c>
      <c r="J1487" t="s">
        <v>3600</v>
      </c>
      <c r="K1487" t="s">
        <v>3601</v>
      </c>
      <c r="L1487" t="s">
        <v>3602</v>
      </c>
      <c r="M1487" t="s">
        <v>364</v>
      </c>
      <c r="N1487" t="s">
        <v>1008</v>
      </c>
      <c r="O1487" t="s">
        <v>247</v>
      </c>
      <c r="P1487" t="s">
        <v>410</v>
      </c>
      <c r="Q1487" t="s">
        <v>2270</v>
      </c>
      <c r="R1487" t="s">
        <v>127</v>
      </c>
      <c r="S1487" t="s">
        <v>108</v>
      </c>
      <c r="T1487" t="s">
        <v>1145</v>
      </c>
      <c r="U1487" t="s">
        <v>1146</v>
      </c>
      <c r="X1487">
        <v>1</v>
      </c>
      <c r="Y1487">
        <v>0</v>
      </c>
      <c r="Z1487">
        <v>0</v>
      </c>
      <c r="AA1487">
        <v>0</v>
      </c>
      <c r="AB1487">
        <v>1020000</v>
      </c>
      <c r="AC1487" t="s">
        <v>47</v>
      </c>
      <c r="AD1487" t="e">
        <f>+VLOOKUP(T1487,items!$A$2:$D$1255,4,0)</f>
        <v>#N/A</v>
      </c>
      <c r="AE1487" t="e">
        <f>+VLOOKUP(T1487,Tabla1[],5,0)</f>
        <v>#N/A</v>
      </c>
      <c r="AF1487">
        <f t="shared" si="23"/>
        <v>7</v>
      </c>
    </row>
    <row r="1488" spans="1:34" x14ac:dyDescent="0.25">
      <c r="A1488">
        <v>95026</v>
      </c>
      <c r="B1488" t="s">
        <v>3597</v>
      </c>
      <c r="C1488" t="s">
        <v>75</v>
      </c>
      <c r="D1488">
        <v>0</v>
      </c>
      <c r="F1488" t="s">
        <v>893</v>
      </c>
      <c r="G1488" t="s">
        <v>463</v>
      </c>
      <c r="H1488" t="s">
        <v>3598</v>
      </c>
      <c r="I1488" t="s">
        <v>3599</v>
      </c>
      <c r="J1488" t="s">
        <v>3600</v>
      </c>
      <c r="K1488" t="s">
        <v>3601</v>
      </c>
      <c r="L1488" t="s">
        <v>3602</v>
      </c>
      <c r="M1488" t="s">
        <v>364</v>
      </c>
      <c r="N1488" t="s">
        <v>1008</v>
      </c>
      <c r="O1488" t="s">
        <v>247</v>
      </c>
      <c r="P1488" t="s">
        <v>410</v>
      </c>
      <c r="Q1488" t="s">
        <v>2270</v>
      </c>
      <c r="R1488" t="s">
        <v>127</v>
      </c>
      <c r="S1488" t="s">
        <v>108</v>
      </c>
      <c r="T1488" t="s">
        <v>1022</v>
      </c>
      <c r="U1488" t="s">
        <v>1023</v>
      </c>
      <c r="V1488" t="s">
        <v>884</v>
      </c>
      <c r="X1488">
        <v>1</v>
      </c>
      <c r="Y1488">
        <v>3260</v>
      </c>
      <c r="Z1488">
        <v>0</v>
      </c>
      <c r="AA1488">
        <v>1500</v>
      </c>
      <c r="AB1488">
        <v>746548</v>
      </c>
      <c r="AC1488" t="s">
        <v>47</v>
      </c>
      <c r="AD1488">
        <f>+VLOOKUP(T1488,items!$A$2:$D$1255,4,0)</f>
        <v>0</v>
      </c>
      <c r="AE1488">
        <f>+VLOOKUP(T1488,Tabla1[],5,0)</f>
        <v>0</v>
      </c>
      <c r="AF1488">
        <f t="shared" si="23"/>
        <v>7</v>
      </c>
    </row>
    <row r="1489" spans="1:34" x14ac:dyDescent="0.25">
      <c r="A1489">
        <v>95029</v>
      </c>
      <c r="B1489" t="s">
        <v>3603</v>
      </c>
      <c r="C1489" t="s">
        <v>75</v>
      </c>
      <c r="D1489">
        <v>0</v>
      </c>
      <c r="F1489" t="s">
        <v>893</v>
      </c>
      <c r="G1489" t="s">
        <v>915</v>
      </c>
      <c r="H1489" t="s">
        <v>3604</v>
      </c>
      <c r="I1489" t="s">
        <v>3605</v>
      </c>
      <c r="J1489" t="s">
        <v>3606</v>
      </c>
      <c r="K1489" t="s">
        <v>3607</v>
      </c>
      <c r="L1489" t="s">
        <v>3608</v>
      </c>
      <c r="M1489" t="s">
        <v>247</v>
      </c>
      <c r="N1489" t="s">
        <v>805</v>
      </c>
      <c r="O1489" t="s">
        <v>1334</v>
      </c>
      <c r="P1489" t="s">
        <v>571</v>
      </c>
      <c r="Q1489" t="s">
        <v>1931</v>
      </c>
      <c r="R1489" t="s">
        <v>63</v>
      </c>
      <c r="S1489" t="s">
        <v>272</v>
      </c>
      <c r="T1489" t="s">
        <v>1449</v>
      </c>
      <c r="U1489" t="s">
        <v>1450</v>
      </c>
      <c r="V1489" t="s">
        <v>244</v>
      </c>
      <c r="W1489" t="s">
        <v>111</v>
      </c>
      <c r="X1489">
        <v>1</v>
      </c>
      <c r="Y1489">
        <v>5500</v>
      </c>
      <c r="Z1489">
        <v>0</v>
      </c>
      <c r="AA1489">
        <v>5122</v>
      </c>
      <c r="AB1489" s="14">
        <v>11796248.16</v>
      </c>
      <c r="AC1489" t="s">
        <v>47</v>
      </c>
      <c r="AD1489" t="str">
        <f>+VLOOKUP(T1489,items!$A$2:$D$1255,4,0)</f>
        <v>PERGOLA</v>
      </c>
      <c r="AE1489" t="str">
        <f>+VLOOKUP(T1489,Tabla1[],5,0)</f>
        <v>PERGOLITE</v>
      </c>
      <c r="AF1489">
        <f t="shared" si="23"/>
        <v>8</v>
      </c>
      <c r="AG1489">
        <v>3816</v>
      </c>
      <c r="AH1489" s="14">
        <v>11796248.16</v>
      </c>
    </row>
    <row r="1490" spans="1:34" x14ac:dyDescent="0.25">
      <c r="A1490">
        <v>95030</v>
      </c>
      <c r="B1490" t="s">
        <v>3609</v>
      </c>
      <c r="C1490" t="s">
        <v>75</v>
      </c>
      <c r="D1490">
        <v>0</v>
      </c>
      <c r="F1490" t="s">
        <v>893</v>
      </c>
      <c r="G1490" t="s">
        <v>866</v>
      </c>
      <c r="H1490" t="s">
        <v>3610</v>
      </c>
      <c r="I1490" t="s">
        <v>37</v>
      </c>
      <c r="J1490" t="s">
        <v>3611</v>
      </c>
      <c r="K1490" t="s">
        <v>3612</v>
      </c>
      <c r="L1490" t="s">
        <v>37</v>
      </c>
      <c r="M1490" t="s">
        <v>1261</v>
      </c>
      <c r="N1490" t="s">
        <v>1261</v>
      </c>
      <c r="O1490" t="s">
        <v>697</v>
      </c>
      <c r="P1490" t="s">
        <v>364</v>
      </c>
      <c r="Q1490" t="s">
        <v>364</v>
      </c>
      <c r="R1490" t="s">
        <v>43</v>
      </c>
      <c r="S1490" t="s">
        <v>164</v>
      </c>
      <c r="T1490" t="s">
        <v>2178</v>
      </c>
      <c r="U1490" t="s">
        <v>2179</v>
      </c>
      <c r="X1490">
        <v>1</v>
      </c>
      <c r="Y1490">
        <v>0</v>
      </c>
      <c r="Z1490">
        <v>0</v>
      </c>
      <c r="AA1490">
        <v>0</v>
      </c>
      <c r="AB1490">
        <v>478800</v>
      </c>
      <c r="AC1490" t="s">
        <v>47</v>
      </c>
      <c r="AD1490">
        <f>+VLOOKUP(T1490,items!$A$2:$D$1255,4,0)</f>
        <v>0</v>
      </c>
      <c r="AE1490">
        <f>+VLOOKUP(T1490,Tabla1[],5,0)</f>
        <v>0</v>
      </c>
      <c r="AF1490">
        <f t="shared" si="23"/>
        <v>7</v>
      </c>
    </row>
    <row r="1491" spans="1:34" x14ac:dyDescent="0.25">
      <c r="A1491">
        <v>95036</v>
      </c>
      <c r="B1491" t="s">
        <v>1910</v>
      </c>
      <c r="C1491" t="s">
        <v>33</v>
      </c>
      <c r="D1491">
        <v>0</v>
      </c>
      <c r="F1491" t="s">
        <v>893</v>
      </c>
      <c r="G1491" t="s">
        <v>408</v>
      </c>
      <c r="H1491" t="s">
        <v>3613</v>
      </c>
      <c r="I1491" t="s">
        <v>37</v>
      </c>
      <c r="J1491" t="s">
        <v>3614</v>
      </c>
      <c r="K1491" t="s">
        <v>3615</v>
      </c>
      <c r="L1491" t="s">
        <v>37</v>
      </c>
      <c r="M1491" t="s">
        <v>1204</v>
      </c>
      <c r="N1491" t="s">
        <v>1204</v>
      </c>
      <c r="O1491" t="s">
        <v>1731</v>
      </c>
      <c r="P1491" t="s">
        <v>982</v>
      </c>
      <c r="Q1491" t="s">
        <v>982</v>
      </c>
      <c r="R1491" t="s">
        <v>411</v>
      </c>
      <c r="S1491" t="s">
        <v>108</v>
      </c>
      <c r="T1491" t="s">
        <v>1878</v>
      </c>
      <c r="U1491" t="s">
        <v>1879</v>
      </c>
      <c r="V1491" t="s">
        <v>953</v>
      </c>
      <c r="X1491">
        <v>2</v>
      </c>
      <c r="Y1491">
        <v>0</v>
      </c>
      <c r="Z1491">
        <v>0</v>
      </c>
      <c r="AA1491">
        <v>0</v>
      </c>
      <c r="AB1491">
        <v>3120934</v>
      </c>
      <c r="AC1491" t="s">
        <v>47</v>
      </c>
      <c r="AD1491" t="str">
        <f>+VLOOKUP(T1491,items!$A$2:$D$1255,4,0)</f>
        <v>MUEBLES</v>
      </c>
      <c r="AE1491">
        <f>+VLOOKUP(T1491,Tabla1[],5,0)</f>
        <v>0</v>
      </c>
      <c r="AF1491">
        <f t="shared" si="23"/>
        <v>9</v>
      </c>
    </row>
    <row r="1492" spans="1:34" x14ac:dyDescent="0.25">
      <c r="A1492">
        <v>95051</v>
      </c>
      <c r="B1492" t="s">
        <v>355</v>
      </c>
      <c r="C1492" t="s">
        <v>75</v>
      </c>
      <c r="D1492">
        <v>0</v>
      </c>
      <c r="F1492" t="s">
        <v>866</v>
      </c>
      <c r="G1492" t="s">
        <v>866</v>
      </c>
      <c r="H1492" t="s">
        <v>3616</v>
      </c>
      <c r="I1492" t="s">
        <v>37</v>
      </c>
      <c r="J1492" t="s">
        <v>3617</v>
      </c>
      <c r="K1492" t="s">
        <v>3618</v>
      </c>
      <c r="L1492" t="s">
        <v>37</v>
      </c>
      <c r="M1492" t="s">
        <v>463</v>
      </c>
      <c r="N1492" t="s">
        <v>463</v>
      </c>
      <c r="O1492" t="s">
        <v>364</v>
      </c>
      <c r="P1492" t="s">
        <v>1008</v>
      </c>
      <c r="Q1492" t="s">
        <v>1008</v>
      </c>
      <c r="R1492" t="s">
        <v>43</v>
      </c>
      <c r="S1492" t="s">
        <v>272</v>
      </c>
      <c r="T1492" t="s">
        <v>633</v>
      </c>
      <c r="U1492" t="s">
        <v>634</v>
      </c>
      <c r="X1492">
        <v>2</v>
      </c>
      <c r="Y1492">
        <v>0</v>
      </c>
      <c r="Z1492">
        <v>0</v>
      </c>
      <c r="AA1492">
        <v>0</v>
      </c>
      <c r="AB1492" s="14">
        <v>327641.76</v>
      </c>
      <c r="AC1492" t="s">
        <v>47</v>
      </c>
      <c r="AD1492">
        <f>+VLOOKUP(T1492,items!$A$2:$D$1255,4,0)</f>
        <v>0</v>
      </c>
      <c r="AE1492">
        <f>+VLOOKUP(T1492,Tabla1[],5,0)</f>
        <v>0</v>
      </c>
      <c r="AF1492">
        <f t="shared" si="23"/>
        <v>7</v>
      </c>
      <c r="AG1492">
        <v>3816</v>
      </c>
      <c r="AH1492" s="14">
        <v>327641.76</v>
      </c>
    </row>
    <row r="1493" spans="1:34" x14ac:dyDescent="0.25">
      <c r="A1493">
        <v>95051</v>
      </c>
      <c r="B1493" t="s">
        <v>355</v>
      </c>
      <c r="C1493" t="s">
        <v>75</v>
      </c>
      <c r="D1493">
        <v>0</v>
      </c>
      <c r="F1493" t="s">
        <v>866</v>
      </c>
      <c r="G1493" t="s">
        <v>866</v>
      </c>
      <c r="H1493" t="s">
        <v>3616</v>
      </c>
      <c r="I1493" t="s">
        <v>37</v>
      </c>
      <c r="J1493" t="s">
        <v>3617</v>
      </c>
      <c r="K1493" t="s">
        <v>3618</v>
      </c>
      <c r="L1493" t="s">
        <v>37</v>
      </c>
      <c r="M1493" t="s">
        <v>463</v>
      </c>
      <c r="N1493" t="s">
        <v>463</v>
      </c>
      <c r="O1493" t="s">
        <v>364</v>
      </c>
      <c r="P1493" t="s">
        <v>1008</v>
      </c>
      <c r="Q1493" t="s">
        <v>1008</v>
      </c>
      <c r="R1493" t="s">
        <v>43</v>
      </c>
      <c r="S1493" t="s">
        <v>272</v>
      </c>
      <c r="T1493" t="s">
        <v>2529</v>
      </c>
      <c r="U1493" t="s">
        <v>2530</v>
      </c>
      <c r="X1493">
        <v>1</v>
      </c>
      <c r="Y1493">
        <v>0</v>
      </c>
      <c r="Z1493">
        <v>0</v>
      </c>
      <c r="AA1493">
        <v>0</v>
      </c>
      <c r="AB1493" s="14">
        <v>277041.59999999998</v>
      </c>
      <c r="AC1493" t="s">
        <v>47</v>
      </c>
      <c r="AD1493">
        <f>+VLOOKUP(T1493,items!$A$2:$D$1255,4,0)</f>
        <v>0</v>
      </c>
      <c r="AE1493">
        <f>+VLOOKUP(T1493,Tabla1[],5,0)</f>
        <v>0</v>
      </c>
      <c r="AF1493">
        <f t="shared" si="23"/>
        <v>7</v>
      </c>
      <c r="AG1493">
        <v>3816</v>
      </c>
      <c r="AH1493" s="14">
        <v>277041.59999999998</v>
      </c>
    </row>
    <row r="1494" spans="1:34" x14ac:dyDescent="0.25">
      <c r="A1494">
        <v>95051</v>
      </c>
      <c r="B1494" t="s">
        <v>355</v>
      </c>
      <c r="C1494" t="s">
        <v>75</v>
      </c>
      <c r="D1494">
        <v>0</v>
      </c>
      <c r="F1494" t="s">
        <v>866</v>
      </c>
      <c r="G1494" t="s">
        <v>866</v>
      </c>
      <c r="H1494" t="s">
        <v>3616</v>
      </c>
      <c r="I1494" t="s">
        <v>37</v>
      </c>
      <c r="J1494" t="s">
        <v>3617</v>
      </c>
      <c r="K1494" t="s">
        <v>3618</v>
      </c>
      <c r="L1494" t="s">
        <v>37</v>
      </c>
      <c r="M1494" t="s">
        <v>463</v>
      </c>
      <c r="N1494" t="s">
        <v>463</v>
      </c>
      <c r="O1494" t="s">
        <v>364</v>
      </c>
      <c r="P1494" t="s">
        <v>1008</v>
      </c>
      <c r="Q1494" t="s">
        <v>1008</v>
      </c>
      <c r="R1494" t="s">
        <v>43</v>
      </c>
      <c r="S1494" t="s">
        <v>272</v>
      </c>
      <c r="T1494" t="s">
        <v>1536</v>
      </c>
      <c r="U1494" t="s">
        <v>1537</v>
      </c>
      <c r="X1494">
        <v>2</v>
      </c>
      <c r="Y1494">
        <v>0</v>
      </c>
      <c r="Z1494">
        <v>0</v>
      </c>
      <c r="AA1494">
        <v>0</v>
      </c>
      <c r="AB1494" s="14">
        <v>1127322.72</v>
      </c>
      <c r="AC1494" t="s">
        <v>47</v>
      </c>
      <c r="AD1494">
        <f>+VLOOKUP(T1494,items!$A$2:$D$1255,4,0)</f>
        <v>0</v>
      </c>
      <c r="AE1494">
        <f>+VLOOKUP(T1494,Tabla1[],5,0)</f>
        <v>0</v>
      </c>
      <c r="AF1494">
        <f t="shared" si="23"/>
        <v>7</v>
      </c>
      <c r="AG1494">
        <v>3816</v>
      </c>
      <c r="AH1494" s="14">
        <v>1127322.72</v>
      </c>
    </row>
    <row r="1495" spans="1:34" x14ac:dyDescent="0.25">
      <c r="A1495">
        <v>95059</v>
      </c>
      <c r="B1495" t="s">
        <v>3619</v>
      </c>
      <c r="C1495" t="s">
        <v>75</v>
      </c>
      <c r="D1495">
        <v>0</v>
      </c>
      <c r="F1495" t="s">
        <v>866</v>
      </c>
      <c r="G1495" t="s">
        <v>1261</v>
      </c>
      <c r="H1495" t="s">
        <v>3620</v>
      </c>
      <c r="I1495" t="s">
        <v>37</v>
      </c>
      <c r="J1495" t="s">
        <v>3621</v>
      </c>
      <c r="K1495" t="s">
        <v>3622</v>
      </c>
      <c r="L1495" t="s">
        <v>37</v>
      </c>
      <c r="M1495" t="s">
        <v>697</v>
      </c>
      <c r="N1495" t="s">
        <v>697</v>
      </c>
      <c r="O1495" t="s">
        <v>1008</v>
      </c>
      <c r="P1495" t="s">
        <v>408</v>
      </c>
      <c r="Q1495" t="s">
        <v>408</v>
      </c>
      <c r="R1495" t="s">
        <v>43</v>
      </c>
      <c r="S1495" t="s">
        <v>256</v>
      </c>
      <c r="T1495" t="s">
        <v>2577</v>
      </c>
      <c r="U1495" t="s">
        <v>2578</v>
      </c>
      <c r="X1495">
        <v>2</v>
      </c>
      <c r="Y1495">
        <v>0</v>
      </c>
      <c r="Z1495">
        <v>0</v>
      </c>
      <c r="AA1495">
        <v>0</v>
      </c>
      <c r="AB1495">
        <v>276000</v>
      </c>
      <c r="AC1495" t="s">
        <v>47</v>
      </c>
      <c r="AD1495">
        <f>+VLOOKUP(T1495,items!$A$2:$D$1255,4,0)</f>
        <v>0</v>
      </c>
      <c r="AE1495">
        <f>+VLOOKUP(T1495,Tabla1[],5,0)</f>
        <v>0</v>
      </c>
      <c r="AF1495">
        <f t="shared" si="23"/>
        <v>7</v>
      </c>
    </row>
    <row r="1496" spans="1:34" x14ac:dyDescent="0.25">
      <c r="A1496">
        <v>95063</v>
      </c>
      <c r="B1496" t="s">
        <v>3623</v>
      </c>
      <c r="C1496" t="s">
        <v>33</v>
      </c>
      <c r="D1496">
        <v>0</v>
      </c>
      <c r="F1496" t="s">
        <v>866</v>
      </c>
      <c r="G1496" t="s">
        <v>1008</v>
      </c>
      <c r="H1496" t="s">
        <v>3624</v>
      </c>
      <c r="I1496" t="s">
        <v>37</v>
      </c>
      <c r="J1496" t="s">
        <v>3625</v>
      </c>
      <c r="K1496" t="s">
        <v>3626</v>
      </c>
      <c r="L1496" t="s">
        <v>37</v>
      </c>
      <c r="M1496" t="s">
        <v>325</v>
      </c>
      <c r="N1496" t="s">
        <v>325</v>
      </c>
      <c r="O1496" t="s">
        <v>408</v>
      </c>
      <c r="P1496" t="s">
        <v>915</v>
      </c>
      <c r="Q1496" t="s">
        <v>645</v>
      </c>
      <c r="R1496" t="s">
        <v>127</v>
      </c>
      <c r="S1496" t="s">
        <v>256</v>
      </c>
      <c r="T1496" t="s">
        <v>3627</v>
      </c>
      <c r="U1496" t="s">
        <v>3628</v>
      </c>
      <c r="X1496">
        <v>1</v>
      </c>
      <c r="Y1496">
        <v>0</v>
      </c>
      <c r="Z1496">
        <v>0</v>
      </c>
      <c r="AA1496">
        <v>0</v>
      </c>
      <c r="AB1496">
        <v>70000</v>
      </c>
      <c r="AC1496" t="s">
        <v>47</v>
      </c>
      <c r="AD1496">
        <f>+VLOOKUP(T1496,items!$A$2:$D$1255,4,0)</f>
        <v>0</v>
      </c>
      <c r="AE1496">
        <f>+VLOOKUP(T1496,Tabla1[],5,0)</f>
        <v>0</v>
      </c>
      <c r="AF1496">
        <f t="shared" si="23"/>
        <v>7</v>
      </c>
    </row>
    <row r="1497" spans="1:34" x14ac:dyDescent="0.25">
      <c r="A1497">
        <v>95063</v>
      </c>
      <c r="B1497" t="s">
        <v>3623</v>
      </c>
      <c r="C1497" t="s">
        <v>33</v>
      </c>
      <c r="D1497">
        <v>0</v>
      </c>
      <c r="F1497" t="s">
        <v>866</v>
      </c>
      <c r="G1497" t="s">
        <v>1008</v>
      </c>
      <c r="H1497" t="s">
        <v>3624</v>
      </c>
      <c r="I1497" t="s">
        <v>37</v>
      </c>
      <c r="J1497" t="s">
        <v>3625</v>
      </c>
      <c r="K1497" t="s">
        <v>3626</v>
      </c>
      <c r="L1497" t="s">
        <v>37</v>
      </c>
      <c r="M1497" t="s">
        <v>325</v>
      </c>
      <c r="N1497" t="s">
        <v>325</v>
      </c>
      <c r="O1497" t="s">
        <v>408</v>
      </c>
      <c r="P1497" t="s">
        <v>915</v>
      </c>
      <c r="Q1497" t="s">
        <v>645</v>
      </c>
      <c r="R1497" t="s">
        <v>127</v>
      </c>
      <c r="S1497" t="s">
        <v>256</v>
      </c>
      <c r="T1497" t="s">
        <v>3629</v>
      </c>
      <c r="U1497" t="s">
        <v>3630</v>
      </c>
      <c r="X1497">
        <v>1</v>
      </c>
      <c r="Y1497">
        <v>0</v>
      </c>
      <c r="Z1497">
        <v>0</v>
      </c>
      <c r="AA1497">
        <v>0</v>
      </c>
      <c r="AB1497">
        <v>75000</v>
      </c>
      <c r="AC1497" t="s">
        <v>47</v>
      </c>
      <c r="AD1497">
        <f>+VLOOKUP(T1497,items!$A$2:$D$1255,4,0)</f>
        <v>0</v>
      </c>
      <c r="AE1497">
        <f>+VLOOKUP(T1497,Tabla1[],5,0)</f>
        <v>0</v>
      </c>
      <c r="AF1497">
        <f t="shared" si="23"/>
        <v>7</v>
      </c>
    </row>
    <row r="1498" spans="1:34" x14ac:dyDescent="0.25">
      <c r="A1498">
        <v>95063</v>
      </c>
      <c r="B1498" t="s">
        <v>3623</v>
      </c>
      <c r="C1498" t="s">
        <v>33</v>
      </c>
      <c r="D1498">
        <v>0</v>
      </c>
      <c r="F1498" t="s">
        <v>866</v>
      </c>
      <c r="G1498" t="s">
        <v>1008</v>
      </c>
      <c r="H1498" t="s">
        <v>3624</v>
      </c>
      <c r="I1498" t="s">
        <v>37</v>
      </c>
      <c r="J1498" t="s">
        <v>3625</v>
      </c>
      <c r="K1498" t="s">
        <v>3626</v>
      </c>
      <c r="L1498" t="s">
        <v>37</v>
      </c>
      <c r="M1498" t="s">
        <v>325</v>
      </c>
      <c r="N1498" t="s">
        <v>325</v>
      </c>
      <c r="O1498" t="s">
        <v>408</v>
      </c>
      <c r="P1498" t="s">
        <v>915</v>
      </c>
      <c r="Q1498" t="s">
        <v>645</v>
      </c>
      <c r="R1498" t="s">
        <v>127</v>
      </c>
      <c r="S1498" t="s">
        <v>256</v>
      </c>
      <c r="T1498" t="s">
        <v>3631</v>
      </c>
      <c r="U1498" t="s">
        <v>3632</v>
      </c>
      <c r="X1498">
        <v>2</v>
      </c>
      <c r="Y1498">
        <v>0</v>
      </c>
      <c r="Z1498">
        <v>0</v>
      </c>
      <c r="AA1498">
        <v>0</v>
      </c>
      <c r="AB1498">
        <v>48000</v>
      </c>
      <c r="AC1498" t="s">
        <v>47</v>
      </c>
      <c r="AD1498">
        <f>+VLOOKUP(T1498,items!$A$2:$D$1255,4,0)</f>
        <v>0</v>
      </c>
      <c r="AE1498">
        <f>+VLOOKUP(T1498,Tabla1[],5,0)</f>
        <v>0</v>
      </c>
      <c r="AF1498">
        <f t="shared" si="23"/>
        <v>7</v>
      </c>
    </row>
    <row r="1499" spans="1:34" x14ac:dyDescent="0.25">
      <c r="A1499">
        <v>95063</v>
      </c>
      <c r="B1499" t="s">
        <v>3623</v>
      </c>
      <c r="C1499" t="s">
        <v>33</v>
      </c>
      <c r="D1499">
        <v>0</v>
      </c>
      <c r="F1499" t="s">
        <v>866</v>
      </c>
      <c r="G1499" t="s">
        <v>1008</v>
      </c>
      <c r="H1499" t="s">
        <v>3624</v>
      </c>
      <c r="I1499" t="s">
        <v>37</v>
      </c>
      <c r="J1499" t="s">
        <v>3625</v>
      </c>
      <c r="K1499" t="s">
        <v>3626</v>
      </c>
      <c r="L1499" t="s">
        <v>37</v>
      </c>
      <c r="M1499" t="s">
        <v>325</v>
      </c>
      <c r="N1499" t="s">
        <v>325</v>
      </c>
      <c r="O1499" t="s">
        <v>408</v>
      </c>
      <c r="P1499" t="s">
        <v>915</v>
      </c>
      <c r="Q1499" t="s">
        <v>645</v>
      </c>
      <c r="R1499" t="s">
        <v>127</v>
      </c>
      <c r="S1499" t="s">
        <v>256</v>
      </c>
      <c r="T1499" t="s">
        <v>3215</v>
      </c>
      <c r="U1499" t="s">
        <v>3216</v>
      </c>
      <c r="X1499">
        <v>2</v>
      </c>
      <c r="Y1499">
        <v>0</v>
      </c>
      <c r="Z1499">
        <v>0</v>
      </c>
      <c r="AA1499">
        <v>0</v>
      </c>
      <c r="AB1499">
        <v>112000</v>
      </c>
      <c r="AC1499" t="s">
        <v>47</v>
      </c>
      <c r="AD1499">
        <f>+VLOOKUP(T1499,items!$A$2:$D$1255,4,0)</f>
        <v>0</v>
      </c>
      <c r="AE1499">
        <f>+VLOOKUP(T1499,Tabla1[],5,0)</f>
        <v>0</v>
      </c>
      <c r="AF1499">
        <f t="shared" si="23"/>
        <v>7</v>
      </c>
    </row>
    <row r="1500" spans="1:34" x14ac:dyDescent="0.25">
      <c r="A1500">
        <v>95063</v>
      </c>
      <c r="B1500" t="s">
        <v>3623</v>
      </c>
      <c r="C1500" t="s">
        <v>33</v>
      </c>
      <c r="D1500">
        <v>0</v>
      </c>
      <c r="F1500" t="s">
        <v>866</v>
      </c>
      <c r="G1500" t="s">
        <v>1008</v>
      </c>
      <c r="H1500" t="s">
        <v>3624</v>
      </c>
      <c r="I1500" t="s">
        <v>37</v>
      </c>
      <c r="J1500" t="s">
        <v>3625</v>
      </c>
      <c r="K1500" t="s">
        <v>3626</v>
      </c>
      <c r="L1500" t="s">
        <v>37</v>
      </c>
      <c r="M1500" t="s">
        <v>325</v>
      </c>
      <c r="N1500" t="s">
        <v>325</v>
      </c>
      <c r="O1500" t="s">
        <v>408</v>
      </c>
      <c r="P1500" t="s">
        <v>915</v>
      </c>
      <c r="Q1500" t="s">
        <v>645</v>
      </c>
      <c r="R1500" t="s">
        <v>127</v>
      </c>
      <c r="S1500" t="s">
        <v>256</v>
      </c>
      <c r="T1500" t="s">
        <v>3633</v>
      </c>
      <c r="U1500" t="s">
        <v>3634</v>
      </c>
      <c r="X1500">
        <v>2</v>
      </c>
      <c r="Y1500">
        <v>0</v>
      </c>
      <c r="Z1500">
        <v>0</v>
      </c>
      <c r="AA1500">
        <v>0</v>
      </c>
      <c r="AB1500">
        <v>36000</v>
      </c>
      <c r="AC1500" t="s">
        <v>47</v>
      </c>
      <c r="AD1500">
        <f>+VLOOKUP(T1500,items!$A$2:$D$1255,4,0)</f>
        <v>0</v>
      </c>
      <c r="AE1500">
        <f>+VLOOKUP(T1500,Tabla1[],5,0)</f>
        <v>0</v>
      </c>
      <c r="AF1500">
        <f t="shared" si="23"/>
        <v>7</v>
      </c>
    </row>
    <row r="1501" spans="1:34" x14ac:dyDescent="0.25">
      <c r="A1501">
        <v>95063</v>
      </c>
      <c r="B1501" t="s">
        <v>3623</v>
      </c>
      <c r="C1501" t="s">
        <v>33</v>
      </c>
      <c r="D1501">
        <v>0</v>
      </c>
      <c r="F1501" t="s">
        <v>866</v>
      </c>
      <c r="G1501" t="s">
        <v>1008</v>
      </c>
      <c r="H1501" t="s">
        <v>3624</v>
      </c>
      <c r="I1501" t="s">
        <v>37</v>
      </c>
      <c r="J1501" t="s">
        <v>3625</v>
      </c>
      <c r="K1501" t="s">
        <v>3626</v>
      </c>
      <c r="L1501" t="s">
        <v>37</v>
      </c>
      <c r="M1501" t="s">
        <v>325</v>
      </c>
      <c r="N1501" t="s">
        <v>325</v>
      </c>
      <c r="O1501" t="s">
        <v>408</v>
      </c>
      <c r="P1501" t="s">
        <v>915</v>
      </c>
      <c r="Q1501" t="s">
        <v>645</v>
      </c>
      <c r="R1501" t="s">
        <v>127</v>
      </c>
      <c r="S1501" t="s">
        <v>256</v>
      </c>
      <c r="T1501" t="s">
        <v>50</v>
      </c>
      <c r="U1501" t="s">
        <v>51</v>
      </c>
      <c r="X1501">
        <v>1</v>
      </c>
      <c r="Y1501">
        <v>0</v>
      </c>
      <c r="Z1501">
        <v>0</v>
      </c>
      <c r="AA1501">
        <v>0</v>
      </c>
      <c r="AB1501">
        <v>80000</v>
      </c>
      <c r="AC1501" t="s">
        <v>47</v>
      </c>
      <c r="AD1501" t="e">
        <f>+VLOOKUP(T1501,items!$A$2:$D$1255,4,0)</f>
        <v>#N/A</v>
      </c>
      <c r="AE1501" t="e">
        <f>+VLOOKUP(T1501,Tabla1[],5,0)</f>
        <v>#N/A</v>
      </c>
      <c r="AF1501">
        <f t="shared" si="23"/>
        <v>7</v>
      </c>
    </row>
    <row r="1502" spans="1:34" x14ac:dyDescent="0.25">
      <c r="A1502">
        <v>95068</v>
      </c>
      <c r="B1502" t="s">
        <v>3635</v>
      </c>
      <c r="C1502" t="s">
        <v>75</v>
      </c>
      <c r="D1502">
        <v>0</v>
      </c>
      <c r="F1502" t="s">
        <v>866</v>
      </c>
      <c r="G1502" t="s">
        <v>247</v>
      </c>
      <c r="H1502" t="s">
        <v>3636</v>
      </c>
      <c r="I1502" t="s">
        <v>37</v>
      </c>
      <c r="J1502" t="s">
        <v>3637</v>
      </c>
      <c r="K1502" t="s">
        <v>3638</v>
      </c>
      <c r="L1502" t="s">
        <v>3639</v>
      </c>
      <c r="M1502" t="s">
        <v>2202</v>
      </c>
      <c r="N1502" t="s">
        <v>2202</v>
      </c>
      <c r="O1502" t="s">
        <v>2235</v>
      </c>
      <c r="P1502" t="s">
        <v>3640</v>
      </c>
      <c r="Q1502" t="s">
        <v>254</v>
      </c>
      <c r="R1502" t="s">
        <v>127</v>
      </c>
      <c r="S1502" t="s">
        <v>88</v>
      </c>
      <c r="T1502" t="s">
        <v>2142</v>
      </c>
      <c r="U1502" t="s">
        <v>2143</v>
      </c>
      <c r="X1502">
        <v>6</v>
      </c>
      <c r="Y1502">
        <v>0</v>
      </c>
      <c r="Z1502">
        <v>0</v>
      </c>
      <c r="AA1502">
        <v>0</v>
      </c>
      <c r="AB1502">
        <v>150000</v>
      </c>
      <c r="AC1502" t="s">
        <v>47</v>
      </c>
      <c r="AD1502">
        <f>+VLOOKUP(T1502,items!$A$2:$D$1255,4,0)</f>
        <v>0</v>
      </c>
      <c r="AE1502">
        <f>+VLOOKUP(T1502,Tabla1[],5,0)</f>
        <v>0</v>
      </c>
      <c r="AF1502">
        <f t="shared" si="23"/>
        <v>8</v>
      </c>
    </row>
    <row r="1503" spans="1:34" x14ac:dyDescent="0.25">
      <c r="A1503">
        <v>95068</v>
      </c>
      <c r="B1503" t="s">
        <v>3635</v>
      </c>
      <c r="C1503" t="s">
        <v>75</v>
      </c>
      <c r="D1503">
        <v>0</v>
      </c>
      <c r="F1503" t="s">
        <v>866</v>
      </c>
      <c r="G1503" t="s">
        <v>247</v>
      </c>
      <c r="H1503" t="s">
        <v>3636</v>
      </c>
      <c r="I1503" t="s">
        <v>37</v>
      </c>
      <c r="J1503" t="s">
        <v>3637</v>
      </c>
      <c r="K1503" t="s">
        <v>3638</v>
      </c>
      <c r="L1503" t="s">
        <v>3639</v>
      </c>
      <c r="M1503" t="s">
        <v>2202</v>
      </c>
      <c r="N1503" t="s">
        <v>2202</v>
      </c>
      <c r="O1503" t="s">
        <v>2235</v>
      </c>
      <c r="P1503" t="s">
        <v>3640</v>
      </c>
      <c r="Q1503" t="s">
        <v>254</v>
      </c>
      <c r="R1503" t="s">
        <v>127</v>
      </c>
      <c r="S1503" t="s">
        <v>88</v>
      </c>
      <c r="T1503" t="s">
        <v>1145</v>
      </c>
      <c r="U1503" t="s">
        <v>1146</v>
      </c>
      <c r="X1503">
        <v>1</v>
      </c>
      <c r="Y1503">
        <v>0</v>
      </c>
      <c r="Z1503">
        <v>0</v>
      </c>
      <c r="AA1503">
        <v>0</v>
      </c>
      <c r="AB1503">
        <v>320000</v>
      </c>
      <c r="AC1503" t="s">
        <v>47</v>
      </c>
      <c r="AD1503" t="e">
        <f>+VLOOKUP(T1503,items!$A$2:$D$1255,4,0)</f>
        <v>#N/A</v>
      </c>
      <c r="AE1503" t="e">
        <f>+VLOOKUP(T1503,Tabla1[],5,0)</f>
        <v>#N/A</v>
      </c>
      <c r="AF1503">
        <f t="shared" si="23"/>
        <v>8</v>
      </c>
    </row>
    <row r="1504" spans="1:34" x14ac:dyDescent="0.25">
      <c r="A1504">
        <v>95068</v>
      </c>
      <c r="B1504" t="s">
        <v>3635</v>
      </c>
      <c r="C1504" t="s">
        <v>75</v>
      </c>
      <c r="D1504">
        <v>0</v>
      </c>
      <c r="F1504" t="s">
        <v>866</v>
      </c>
      <c r="G1504" t="s">
        <v>247</v>
      </c>
      <c r="H1504" t="s">
        <v>3636</v>
      </c>
      <c r="I1504" t="s">
        <v>37</v>
      </c>
      <c r="J1504" t="s">
        <v>3637</v>
      </c>
      <c r="K1504" t="s">
        <v>3638</v>
      </c>
      <c r="L1504" t="s">
        <v>3639</v>
      </c>
      <c r="M1504" t="s">
        <v>2202</v>
      </c>
      <c r="N1504" t="s">
        <v>2202</v>
      </c>
      <c r="O1504" t="s">
        <v>2235</v>
      </c>
      <c r="P1504" t="s">
        <v>3640</v>
      </c>
      <c r="Q1504" t="s">
        <v>254</v>
      </c>
      <c r="R1504" t="s">
        <v>127</v>
      </c>
      <c r="S1504" t="s">
        <v>88</v>
      </c>
      <c r="T1504" t="s">
        <v>599</v>
      </c>
      <c r="U1504" t="s">
        <v>907</v>
      </c>
      <c r="X1504">
        <v>1</v>
      </c>
      <c r="Y1504">
        <v>0</v>
      </c>
      <c r="Z1504">
        <v>0</v>
      </c>
      <c r="AA1504">
        <v>0</v>
      </c>
      <c r="AB1504">
        <v>300000</v>
      </c>
      <c r="AC1504" t="s">
        <v>47</v>
      </c>
      <c r="AD1504" t="e">
        <f>+VLOOKUP(T1504,items!$A$2:$D$1255,4,0)</f>
        <v>#N/A</v>
      </c>
      <c r="AE1504" t="e">
        <f>+VLOOKUP(T1504,Tabla1[],5,0)</f>
        <v>#N/A</v>
      </c>
      <c r="AF1504">
        <f t="shared" si="23"/>
        <v>8</v>
      </c>
    </row>
    <row r="1505" spans="1:32" x14ac:dyDescent="0.25">
      <c r="A1505">
        <v>95068</v>
      </c>
      <c r="B1505" t="s">
        <v>3635</v>
      </c>
      <c r="C1505" t="s">
        <v>75</v>
      </c>
      <c r="D1505">
        <v>0</v>
      </c>
      <c r="F1505" t="s">
        <v>866</v>
      </c>
      <c r="G1505" t="s">
        <v>247</v>
      </c>
      <c r="H1505" t="s">
        <v>3636</v>
      </c>
      <c r="I1505" t="s">
        <v>37</v>
      </c>
      <c r="J1505" t="s">
        <v>3637</v>
      </c>
      <c r="K1505" t="s">
        <v>3638</v>
      </c>
      <c r="L1505" t="s">
        <v>3639</v>
      </c>
      <c r="M1505" t="s">
        <v>2202</v>
      </c>
      <c r="N1505" t="s">
        <v>2202</v>
      </c>
      <c r="O1505" t="s">
        <v>2235</v>
      </c>
      <c r="P1505" t="s">
        <v>3640</v>
      </c>
      <c r="Q1505" t="s">
        <v>254</v>
      </c>
      <c r="R1505" t="s">
        <v>127</v>
      </c>
      <c r="S1505" t="s">
        <v>88</v>
      </c>
      <c r="T1505" t="s">
        <v>1096</v>
      </c>
      <c r="U1505" t="s">
        <v>1097</v>
      </c>
      <c r="X1505">
        <v>1</v>
      </c>
      <c r="Y1505">
        <v>0</v>
      </c>
      <c r="Z1505">
        <v>0</v>
      </c>
      <c r="AA1505">
        <v>0</v>
      </c>
      <c r="AB1505">
        <v>400000</v>
      </c>
      <c r="AC1505" t="s">
        <v>47</v>
      </c>
      <c r="AD1505" t="e">
        <f>+VLOOKUP(T1505,items!$A$2:$D$1255,4,0)</f>
        <v>#N/A</v>
      </c>
      <c r="AE1505" t="e">
        <f>+VLOOKUP(T1505,Tabla1[],5,0)</f>
        <v>#N/A</v>
      </c>
      <c r="AF1505">
        <f t="shared" si="23"/>
        <v>8</v>
      </c>
    </row>
    <row r="1506" spans="1:32" x14ac:dyDescent="0.25">
      <c r="A1506">
        <v>95078</v>
      </c>
      <c r="B1506" t="s">
        <v>3641</v>
      </c>
      <c r="C1506" t="s">
        <v>75</v>
      </c>
      <c r="D1506">
        <v>0</v>
      </c>
      <c r="F1506" t="s">
        <v>866</v>
      </c>
      <c r="G1506" t="s">
        <v>1008</v>
      </c>
      <c r="H1506" t="s">
        <v>3642</v>
      </c>
      <c r="I1506" t="s">
        <v>37</v>
      </c>
      <c r="J1506" t="s">
        <v>3643</v>
      </c>
      <c r="K1506" t="s">
        <v>3644</v>
      </c>
      <c r="L1506" t="s">
        <v>37</v>
      </c>
      <c r="M1506" t="s">
        <v>325</v>
      </c>
      <c r="N1506" t="s">
        <v>325</v>
      </c>
      <c r="O1506" t="s">
        <v>909</v>
      </c>
      <c r="P1506" t="s">
        <v>409</v>
      </c>
      <c r="Q1506" t="s">
        <v>409</v>
      </c>
      <c r="R1506" t="s">
        <v>43</v>
      </c>
      <c r="S1506" t="s">
        <v>88</v>
      </c>
      <c r="T1506" t="s">
        <v>717</v>
      </c>
      <c r="U1506" t="s">
        <v>718</v>
      </c>
      <c r="X1506">
        <v>5</v>
      </c>
      <c r="Y1506">
        <v>0</v>
      </c>
      <c r="Z1506">
        <v>0</v>
      </c>
      <c r="AA1506">
        <v>0</v>
      </c>
      <c r="AB1506">
        <v>0</v>
      </c>
      <c r="AC1506" t="s">
        <v>47</v>
      </c>
      <c r="AD1506">
        <f>+VLOOKUP(T1506,items!$A$2:$D$1255,4,0)</f>
        <v>0</v>
      </c>
      <c r="AE1506">
        <f>+VLOOKUP(T1506,Tabla1[],5,0)</f>
        <v>0</v>
      </c>
      <c r="AF1506">
        <f t="shared" si="23"/>
        <v>7</v>
      </c>
    </row>
    <row r="1507" spans="1:32" x14ac:dyDescent="0.25">
      <c r="A1507">
        <v>95081</v>
      </c>
      <c r="B1507" t="s">
        <v>3645</v>
      </c>
      <c r="C1507" t="s">
        <v>33</v>
      </c>
      <c r="D1507">
        <v>0</v>
      </c>
      <c r="F1507" t="s">
        <v>866</v>
      </c>
      <c r="G1507" t="s">
        <v>1261</v>
      </c>
      <c r="H1507" t="s">
        <v>3646</v>
      </c>
      <c r="I1507" t="s">
        <v>37</v>
      </c>
      <c r="J1507" t="s">
        <v>3647</v>
      </c>
      <c r="K1507" t="s">
        <v>3648</v>
      </c>
      <c r="L1507" t="s">
        <v>3649</v>
      </c>
      <c r="M1507" t="s">
        <v>697</v>
      </c>
      <c r="N1507" t="s">
        <v>697</v>
      </c>
      <c r="O1507" t="s">
        <v>410</v>
      </c>
      <c r="P1507" t="s">
        <v>805</v>
      </c>
      <c r="Q1507" t="s">
        <v>916</v>
      </c>
      <c r="R1507" t="s">
        <v>63</v>
      </c>
      <c r="S1507" t="s">
        <v>256</v>
      </c>
      <c r="T1507" t="s">
        <v>311</v>
      </c>
      <c r="U1507" t="s">
        <v>312</v>
      </c>
      <c r="V1507" t="s">
        <v>2041</v>
      </c>
      <c r="X1507">
        <v>1</v>
      </c>
      <c r="Y1507">
        <v>0</v>
      </c>
      <c r="Z1507">
        <v>0</v>
      </c>
      <c r="AA1507">
        <v>0</v>
      </c>
      <c r="AB1507">
        <v>1606508</v>
      </c>
      <c r="AC1507" t="s">
        <v>47</v>
      </c>
      <c r="AD1507" t="str">
        <f>+VLOOKUP(T1507,items!$A$2:$D$1255,4,0)</f>
        <v>MUEBLES</v>
      </c>
      <c r="AE1507">
        <f>+VLOOKUP(T1507,Tabla1[],5,0)</f>
        <v>0</v>
      </c>
      <c r="AF1507">
        <f t="shared" si="23"/>
        <v>8</v>
      </c>
    </row>
    <row r="1508" spans="1:32" x14ac:dyDescent="0.25">
      <c r="A1508">
        <v>95081</v>
      </c>
      <c r="B1508" t="s">
        <v>3645</v>
      </c>
      <c r="C1508" t="s">
        <v>33</v>
      </c>
      <c r="D1508">
        <v>0</v>
      </c>
      <c r="F1508" t="s">
        <v>866</v>
      </c>
      <c r="G1508" t="s">
        <v>1261</v>
      </c>
      <c r="H1508" t="s">
        <v>3646</v>
      </c>
      <c r="I1508" t="s">
        <v>37</v>
      </c>
      <c r="J1508" t="s">
        <v>3647</v>
      </c>
      <c r="K1508" t="s">
        <v>3648</v>
      </c>
      <c r="L1508" t="s">
        <v>3649</v>
      </c>
      <c r="M1508" t="s">
        <v>697</v>
      </c>
      <c r="N1508" t="s">
        <v>697</v>
      </c>
      <c r="O1508" t="s">
        <v>410</v>
      </c>
      <c r="P1508" t="s">
        <v>805</v>
      </c>
      <c r="Q1508" t="s">
        <v>916</v>
      </c>
      <c r="R1508" t="s">
        <v>63</v>
      </c>
      <c r="S1508" t="s">
        <v>256</v>
      </c>
      <c r="T1508" t="s">
        <v>311</v>
      </c>
      <c r="U1508" t="s">
        <v>312</v>
      </c>
      <c r="V1508" t="s">
        <v>2041</v>
      </c>
      <c r="X1508">
        <v>1</v>
      </c>
      <c r="Y1508">
        <v>0</v>
      </c>
      <c r="Z1508">
        <v>0</v>
      </c>
      <c r="AA1508">
        <v>0</v>
      </c>
      <c r="AB1508">
        <v>1228507</v>
      </c>
      <c r="AC1508" t="s">
        <v>47</v>
      </c>
      <c r="AD1508" t="str">
        <f>+VLOOKUP(T1508,items!$A$2:$D$1255,4,0)</f>
        <v>MUEBLES</v>
      </c>
      <c r="AE1508">
        <f>+VLOOKUP(T1508,Tabla1[],5,0)</f>
        <v>0</v>
      </c>
      <c r="AF1508">
        <f t="shared" si="23"/>
        <v>8</v>
      </c>
    </row>
    <row r="1509" spans="1:32" x14ac:dyDescent="0.25">
      <c r="A1509">
        <v>95083</v>
      </c>
      <c r="B1509" t="s">
        <v>3650</v>
      </c>
      <c r="C1509" t="s">
        <v>75</v>
      </c>
      <c r="D1509">
        <v>0</v>
      </c>
      <c r="F1509" t="s">
        <v>866</v>
      </c>
      <c r="G1509" t="s">
        <v>365</v>
      </c>
      <c r="H1509" t="s">
        <v>3651</v>
      </c>
      <c r="I1509" t="s">
        <v>3652</v>
      </c>
      <c r="J1509" t="s">
        <v>3653</v>
      </c>
      <c r="K1509" t="s">
        <v>3654</v>
      </c>
      <c r="L1509" t="s">
        <v>3655</v>
      </c>
      <c r="M1509" t="s">
        <v>408</v>
      </c>
      <c r="N1509" t="s">
        <v>1204</v>
      </c>
      <c r="O1509" t="s">
        <v>645</v>
      </c>
      <c r="P1509" t="s">
        <v>1812</v>
      </c>
      <c r="Q1509" t="s">
        <v>649</v>
      </c>
      <c r="R1509" t="s">
        <v>63</v>
      </c>
      <c r="S1509" t="s">
        <v>88</v>
      </c>
      <c r="T1509" t="s">
        <v>429</v>
      </c>
      <c r="U1509" t="s">
        <v>430</v>
      </c>
      <c r="X1509">
        <v>2</v>
      </c>
      <c r="Y1509">
        <v>0</v>
      </c>
      <c r="Z1509">
        <v>0</v>
      </c>
      <c r="AA1509">
        <v>0</v>
      </c>
      <c r="AB1509">
        <v>275778</v>
      </c>
      <c r="AC1509" t="s">
        <v>47</v>
      </c>
      <c r="AD1509">
        <f>+VLOOKUP(T1509,items!$A$2:$D$1255,4,0)</f>
        <v>0</v>
      </c>
      <c r="AE1509">
        <f>+VLOOKUP(T1509,Tabla1[],5,0)</f>
        <v>0</v>
      </c>
      <c r="AF1509">
        <f t="shared" si="23"/>
        <v>7</v>
      </c>
    </row>
    <row r="1510" spans="1:32" x14ac:dyDescent="0.25">
      <c r="A1510">
        <v>95083</v>
      </c>
      <c r="B1510" t="s">
        <v>3650</v>
      </c>
      <c r="C1510" t="s">
        <v>75</v>
      </c>
      <c r="D1510">
        <v>0</v>
      </c>
      <c r="F1510" t="s">
        <v>866</v>
      </c>
      <c r="G1510" t="s">
        <v>365</v>
      </c>
      <c r="H1510" t="s">
        <v>3651</v>
      </c>
      <c r="I1510" t="s">
        <v>3652</v>
      </c>
      <c r="J1510" t="s">
        <v>3653</v>
      </c>
      <c r="K1510" t="s">
        <v>3654</v>
      </c>
      <c r="L1510" t="s">
        <v>3655</v>
      </c>
      <c r="M1510" t="s">
        <v>408</v>
      </c>
      <c r="N1510" t="s">
        <v>1204</v>
      </c>
      <c r="O1510" t="s">
        <v>645</v>
      </c>
      <c r="P1510" t="s">
        <v>1812</v>
      </c>
      <c r="Q1510" t="s">
        <v>649</v>
      </c>
      <c r="R1510" t="s">
        <v>63</v>
      </c>
      <c r="S1510" t="s">
        <v>88</v>
      </c>
      <c r="T1510" t="s">
        <v>347</v>
      </c>
      <c r="U1510" t="s">
        <v>348</v>
      </c>
      <c r="W1510" t="s">
        <v>1095</v>
      </c>
      <c r="X1510">
        <v>1</v>
      </c>
      <c r="Y1510">
        <v>9500</v>
      </c>
      <c r="Z1510">
        <v>0</v>
      </c>
      <c r="AA1510">
        <v>0</v>
      </c>
      <c r="AB1510">
        <v>914969</v>
      </c>
      <c r="AC1510" t="s">
        <v>47</v>
      </c>
      <c r="AD1510">
        <f>+VLOOKUP(T1510,items!$A$2:$D$1255,4,0)</f>
        <v>0</v>
      </c>
      <c r="AE1510">
        <f>+VLOOKUP(T1510,Tabla1[],5,0)</f>
        <v>0</v>
      </c>
      <c r="AF1510">
        <f t="shared" si="23"/>
        <v>7</v>
      </c>
    </row>
    <row r="1511" spans="1:32" x14ac:dyDescent="0.25">
      <c r="A1511">
        <v>95083</v>
      </c>
      <c r="B1511" t="s">
        <v>3650</v>
      </c>
      <c r="C1511" t="s">
        <v>75</v>
      </c>
      <c r="D1511">
        <v>0</v>
      </c>
      <c r="F1511" t="s">
        <v>866</v>
      </c>
      <c r="G1511" t="s">
        <v>365</v>
      </c>
      <c r="H1511" t="s">
        <v>3651</v>
      </c>
      <c r="I1511" t="s">
        <v>3652</v>
      </c>
      <c r="J1511" t="s">
        <v>3653</v>
      </c>
      <c r="K1511" t="s">
        <v>3654</v>
      </c>
      <c r="L1511" t="s">
        <v>3655</v>
      </c>
      <c r="M1511" t="s">
        <v>408</v>
      </c>
      <c r="N1511" t="s">
        <v>1204</v>
      </c>
      <c r="O1511" t="s">
        <v>645</v>
      </c>
      <c r="P1511" t="s">
        <v>1812</v>
      </c>
      <c r="Q1511" t="s">
        <v>649</v>
      </c>
      <c r="R1511" t="s">
        <v>63</v>
      </c>
      <c r="S1511" t="s">
        <v>88</v>
      </c>
      <c r="T1511" t="s">
        <v>466</v>
      </c>
      <c r="U1511" t="s">
        <v>467</v>
      </c>
      <c r="V1511" t="s">
        <v>1609</v>
      </c>
      <c r="W1511" t="s">
        <v>1095</v>
      </c>
      <c r="X1511">
        <v>1</v>
      </c>
      <c r="Y1511">
        <v>9500</v>
      </c>
      <c r="Z1511">
        <v>0</v>
      </c>
      <c r="AA1511">
        <v>2500</v>
      </c>
      <c r="AB1511">
        <v>9270827</v>
      </c>
      <c r="AC1511" t="s">
        <v>47</v>
      </c>
      <c r="AD1511" t="str">
        <f>+VLOOKUP(T1511,items!$A$2:$D$1255,4,0)</f>
        <v>SOMBRALINA</v>
      </c>
      <c r="AE1511" t="str">
        <f>+VLOOKUP(T1511,Tabla1[],5,0)</f>
        <v>ELECTRICA</v>
      </c>
      <c r="AF1511">
        <f t="shared" si="23"/>
        <v>7</v>
      </c>
    </row>
    <row r="1512" spans="1:32" x14ac:dyDescent="0.25">
      <c r="A1512">
        <v>95083</v>
      </c>
      <c r="B1512" t="s">
        <v>3650</v>
      </c>
      <c r="C1512" t="s">
        <v>75</v>
      </c>
      <c r="D1512">
        <v>0</v>
      </c>
      <c r="F1512" t="s">
        <v>866</v>
      </c>
      <c r="G1512" t="s">
        <v>365</v>
      </c>
      <c r="H1512" t="s">
        <v>3651</v>
      </c>
      <c r="I1512" t="s">
        <v>3652</v>
      </c>
      <c r="J1512" t="s">
        <v>3653</v>
      </c>
      <c r="K1512" t="s">
        <v>3654</v>
      </c>
      <c r="L1512" t="s">
        <v>3655</v>
      </c>
      <c r="M1512" t="s">
        <v>408</v>
      </c>
      <c r="N1512" t="s">
        <v>1204</v>
      </c>
      <c r="O1512" t="s">
        <v>645</v>
      </c>
      <c r="P1512" t="s">
        <v>1812</v>
      </c>
      <c r="Q1512" t="s">
        <v>649</v>
      </c>
      <c r="R1512" t="s">
        <v>63</v>
      </c>
      <c r="S1512" t="s">
        <v>88</v>
      </c>
      <c r="T1512" t="s">
        <v>1096</v>
      </c>
      <c r="U1512" t="s">
        <v>1097</v>
      </c>
      <c r="X1512">
        <v>1</v>
      </c>
      <c r="Y1512">
        <v>0</v>
      </c>
      <c r="Z1512">
        <v>0</v>
      </c>
      <c r="AA1512">
        <v>0</v>
      </c>
      <c r="AB1512">
        <v>450000</v>
      </c>
      <c r="AC1512" t="s">
        <v>47</v>
      </c>
      <c r="AD1512" t="e">
        <f>+VLOOKUP(T1512,items!$A$2:$D$1255,4,0)</f>
        <v>#N/A</v>
      </c>
      <c r="AE1512" t="e">
        <f>+VLOOKUP(T1512,Tabla1[],5,0)</f>
        <v>#N/A</v>
      </c>
      <c r="AF1512">
        <f t="shared" si="23"/>
        <v>7</v>
      </c>
    </row>
    <row r="1513" spans="1:32" x14ac:dyDescent="0.25">
      <c r="A1513">
        <v>95088</v>
      </c>
      <c r="B1513" t="s">
        <v>3656</v>
      </c>
      <c r="C1513" t="s">
        <v>75</v>
      </c>
      <c r="D1513">
        <v>0</v>
      </c>
      <c r="F1513" t="s">
        <v>1261</v>
      </c>
      <c r="G1513" t="s">
        <v>1261</v>
      </c>
      <c r="H1513" t="s">
        <v>3657</v>
      </c>
      <c r="I1513" t="s">
        <v>37</v>
      </c>
      <c r="J1513" t="s">
        <v>3658</v>
      </c>
      <c r="K1513" t="s">
        <v>3659</v>
      </c>
      <c r="L1513" t="s">
        <v>37</v>
      </c>
      <c r="M1513" t="s">
        <v>463</v>
      </c>
      <c r="N1513" t="s">
        <v>463</v>
      </c>
      <c r="O1513" t="s">
        <v>1008</v>
      </c>
      <c r="P1513" t="s">
        <v>365</v>
      </c>
      <c r="Q1513" t="s">
        <v>365</v>
      </c>
      <c r="R1513" t="s">
        <v>43</v>
      </c>
      <c r="S1513" t="s">
        <v>164</v>
      </c>
      <c r="T1513" t="s">
        <v>3488</v>
      </c>
      <c r="U1513" t="s">
        <v>3489</v>
      </c>
      <c r="X1513">
        <v>3</v>
      </c>
      <c r="Y1513">
        <v>0</v>
      </c>
      <c r="Z1513">
        <v>0</v>
      </c>
      <c r="AA1513">
        <v>0</v>
      </c>
      <c r="AB1513">
        <v>163866</v>
      </c>
      <c r="AC1513" t="s">
        <v>47</v>
      </c>
      <c r="AD1513">
        <f>+VLOOKUP(T1513,items!$A$2:$D$1255,4,0)</f>
        <v>0</v>
      </c>
      <c r="AE1513">
        <f>+VLOOKUP(T1513,Tabla1[],5,0)</f>
        <v>0</v>
      </c>
      <c r="AF1513">
        <f t="shared" si="23"/>
        <v>7</v>
      </c>
    </row>
    <row r="1514" spans="1:32" x14ac:dyDescent="0.25">
      <c r="A1514">
        <v>95091</v>
      </c>
      <c r="B1514" t="s">
        <v>3660</v>
      </c>
      <c r="C1514" t="s">
        <v>33</v>
      </c>
      <c r="D1514">
        <v>0</v>
      </c>
      <c r="F1514" t="s">
        <v>1261</v>
      </c>
      <c r="G1514" t="s">
        <v>408</v>
      </c>
      <c r="H1514" t="s">
        <v>3661</v>
      </c>
      <c r="I1514" t="s">
        <v>37</v>
      </c>
      <c r="J1514" t="s">
        <v>3662</v>
      </c>
      <c r="K1514" t="s">
        <v>3663</v>
      </c>
      <c r="L1514" t="s">
        <v>37</v>
      </c>
      <c r="M1514" t="s">
        <v>909</v>
      </c>
      <c r="N1514" t="s">
        <v>909</v>
      </c>
      <c r="O1514" t="s">
        <v>3664</v>
      </c>
      <c r="P1514" t="s">
        <v>3665</v>
      </c>
      <c r="Q1514" t="s">
        <v>3665</v>
      </c>
      <c r="R1514" t="s">
        <v>411</v>
      </c>
      <c r="S1514" t="s">
        <v>164</v>
      </c>
      <c r="T1514" t="s">
        <v>3666</v>
      </c>
      <c r="U1514" t="s">
        <v>2013</v>
      </c>
      <c r="X1514">
        <v>1</v>
      </c>
      <c r="Y1514">
        <v>0</v>
      </c>
      <c r="Z1514">
        <v>0</v>
      </c>
      <c r="AA1514">
        <v>0</v>
      </c>
      <c r="AB1514">
        <v>130000</v>
      </c>
      <c r="AC1514" t="s">
        <v>47</v>
      </c>
      <c r="AD1514">
        <f>+VLOOKUP(T1514,items!$A$2:$D$1255,4,0)</f>
        <v>0</v>
      </c>
      <c r="AE1514">
        <f>+VLOOKUP(T1514,Tabla1[],5,0)</f>
        <v>0</v>
      </c>
      <c r="AF1514">
        <f t="shared" si="23"/>
        <v>3</v>
      </c>
    </row>
    <row r="1515" spans="1:32" x14ac:dyDescent="0.25">
      <c r="A1515">
        <v>95091</v>
      </c>
      <c r="B1515" t="s">
        <v>3660</v>
      </c>
      <c r="C1515" t="s">
        <v>33</v>
      </c>
      <c r="D1515">
        <v>0</v>
      </c>
      <c r="F1515" t="s">
        <v>1261</v>
      </c>
      <c r="G1515" t="s">
        <v>408</v>
      </c>
      <c r="H1515" t="s">
        <v>3661</v>
      </c>
      <c r="I1515" t="s">
        <v>37</v>
      </c>
      <c r="J1515" t="s">
        <v>3662</v>
      </c>
      <c r="K1515" t="s">
        <v>3663</v>
      </c>
      <c r="L1515" t="s">
        <v>37</v>
      </c>
      <c r="M1515" t="s">
        <v>909</v>
      </c>
      <c r="N1515" t="s">
        <v>909</v>
      </c>
      <c r="O1515" t="s">
        <v>3664</v>
      </c>
      <c r="P1515" t="s">
        <v>3665</v>
      </c>
      <c r="Q1515" t="s">
        <v>3665</v>
      </c>
      <c r="R1515" t="s">
        <v>411</v>
      </c>
      <c r="S1515" t="s">
        <v>164</v>
      </c>
      <c r="T1515" t="s">
        <v>165</v>
      </c>
      <c r="U1515" t="s">
        <v>166</v>
      </c>
      <c r="X1515">
        <v>60</v>
      </c>
      <c r="Y1515">
        <v>0</v>
      </c>
      <c r="Z1515">
        <v>0</v>
      </c>
      <c r="AA1515">
        <v>0</v>
      </c>
      <c r="AB1515">
        <v>3000000</v>
      </c>
      <c r="AC1515" t="s">
        <v>47</v>
      </c>
      <c r="AD1515">
        <f>+VLOOKUP(T1515,items!$A$2:$D$1255,4,0)</f>
        <v>0</v>
      </c>
      <c r="AE1515">
        <f>+VLOOKUP(T1515,Tabla1[],5,0)</f>
        <v>0</v>
      </c>
      <c r="AF1515">
        <f t="shared" si="23"/>
        <v>3</v>
      </c>
    </row>
    <row r="1516" spans="1:32" x14ac:dyDescent="0.25">
      <c r="A1516">
        <v>95091</v>
      </c>
      <c r="B1516" t="s">
        <v>3660</v>
      </c>
      <c r="C1516" t="s">
        <v>33</v>
      </c>
      <c r="D1516">
        <v>0</v>
      </c>
      <c r="F1516" t="s">
        <v>1261</v>
      </c>
      <c r="G1516" t="s">
        <v>408</v>
      </c>
      <c r="H1516" t="s">
        <v>3661</v>
      </c>
      <c r="I1516" t="s">
        <v>37</v>
      </c>
      <c r="J1516" t="s">
        <v>3662</v>
      </c>
      <c r="K1516" t="s">
        <v>3663</v>
      </c>
      <c r="L1516" t="s">
        <v>37</v>
      </c>
      <c r="M1516" t="s">
        <v>909</v>
      </c>
      <c r="N1516" t="s">
        <v>909</v>
      </c>
      <c r="O1516" t="s">
        <v>3664</v>
      </c>
      <c r="P1516" t="s">
        <v>3665</v>
      </c>
      <c r="Q1516" t="s">
        <v>3665</v>
      </c>
      <c r="R1516" t="s">
        <v>411</v>
      </c>
      <c r="S1516" t="s">
        <v>164</v>
      </c>
      <c r="T1516" t="s">
        <v>1303</v>
      </c>
      <c r="U1516" t="s">
        <v>1304</v>
      </c>
      <c r="X1516">
        <v>60</v>
      </c>
      <c r="Y1516">
        <v>0</v>
      </c>
      <c r="Z1516">
        <v>0</v>
      </c>
      <c r="AA1516">
        <v>0</v>
      </c>
      <c r="AB1516">
        <v>3000000</v>
      </c>
      <c r="AC1516" t="s">
        <v>47</v>
      </c>
      <c r="AD1516">
        <f>+VLOOKUP(T1516,items!$A$2:$D$1255,4,0)</f>
        <v>0</v>
      </c>
      <c r="AE1516">
        <f>+VLOOKUP(T1516,Tabla1[],5,0)</f>
        <v>0</v>
      </c>
      <c r="AF1516">
        <f t="shared" si="23"/>
        <v>3</v>
      </c>
    </row>
    <row r="1517" spans="1:32" x14ac:dyDescent="0.25">
      <c r="A1517">
        <v>95091</v>
      </c>
      <c r="B1517" t="s">
        <v>3660</v>
      </c>
      <c r="C1517" t="s">
        <v>33</v>
      </c>
      <c r="D1517">
        <v>0</v>
      </c>
      <c r="F1517" t="s">
        <v>1261</v>
      </c>
      <c r="G1517" t="s">
        <v>408</v>
      </c>
      <c r="H1517" t="s">
        <v>3661</v>
      </c>
      <c r="I1517" t="s">
        <v>37</v>
      </c>
      <c r="J1517" t="s">
        <v>3662</v>
      </c>
      <c r="K1517" t="s">
        <v>3663</v>
      </c>
      <c r="L1517" t="s">
        <v>37</v>
      </c>
      <c r="M1517" t="s">
        <v>909</v>
      </c>
      <c r="N1517" t="s">
        <v>909</v>
      </c>
      <c r="O1517" t="s">
        <v>3664</v>
      </c>
      <c r="P1517" t="s">
        <v>3665</v>
      </c>
      <c r="Q1517" t="s">
        <v>3665</v>
      </c>
      <c r="R1517" t="s">
        <v>411</v>
      </c>
      <c r="S1517" t="s">
        <v>164</v>
      </c>
      <c r="T1517" t="s">
        <v>3667</v>
      </c>
      <c r="U1517" t="s">
        <v>884</v>
      </c>
      <c r="X1517">
        <v>60</v>
      </c>
      <c r="Y1517">
        <v>0</v>
      </c>
      <c r="Z1517">
        <v>0</v>
      </c>
      <c r="AA1517">
        <v>0</v>
      </c>
      <c r="AB1517">
        <v>3000000</v>
      </c>
      <c r="AC1517" t="s">
        <v>47</v>
      </c>
      <c r="AD1517">
        <f>+VLOOKUP(T1517,items!$A$2:$D$1255,4,0)</f>
        <v>0</v>
      </c>
      <c r="AE1517">
        <f>+VLOOKUP(T1517,Tabla1[],5,0)</f>
        <v>0</v>
      </c>
      <c r="AF1517">
        <f t="shared" si="23"/>
        <v>3</v>
      </c>
    </row>
    <row r="1518" spans="1:32" x14ac:dyDescent="0.25">
      <c r="A1518">
        <v>95092</v>
      </c>
      <c r="B1518" t="s">
        <v>3668</v>
      </c>
      <c r="C1518" t="s">
        <v>33</v>
      </c>
      <c r="D1518">
        <v>0</v>
      </c>
      <c r="F1518" t="s">
        <v>1261</v>
      </c>
      <c r="G1518" t="s">
        <v>366</v>
      </c>
      <c r="H1518" t="s">
        <v>3669</v>
      </c>
      <c r="I1518" t="s">
        <v>3670</v>
      </c>
      <c r="J1518" t="s">
        <v>3671</v>
      </c>
      <c r="K1518" t="s">
        <v>3672</v>
      </c>
      <c r="L1518" t="s">
        <v>3673</v>
      </c>
      <c r="M1518" t="s">
        <v>409</v>
      </c>
      <c r="N1518" t="s">
        <v>423</v>
      </c>
      <c r="O1518" t="s">
        <v>565</v>
      </c>
      <c r="P1518" t="s">
        <v>2192</v>
      </c>
      <c r="Q1518" t="s">
        <v>3674</v>
      </c>
      <c r="R1518" t="s">
        <v>63</v>
      </c>
      <c r="S1518" t="s">
        <v>88</v>
      </c>
      <c r="T1518" t="s">
        <v>429</v>
      </c>
      <c r="U1518" t="s">
        <v>430</v>
      </c>
      <c r="X1518">
        <v>1</v>
      </c>
      <c r="Y1518">
        <v>0</v>
      </c>
      <c r="Z1518">
        <v>0</v>
      </c>
      <c r="AA1518">
        <v>0</v>
      </c>
      <c r="AB1518">
        <v>174659</v>
      </c>
      <c r="AC1518" t="s">
        <v>47</v>
      </c>
      <c r="AD1518">
        <f>+VLOOKUP(T1518,items!$A$2:$D$1255,4,0)</f>
        <v>0</v>
      </c>
      <c r="AE1518">
        <f>+VLOOKUP(T1518,Tabla1[],5,0)</f>
        <v>0</v>
      </c>
      <c r="AF1518">
        <f t="shared" si="23"/>
        <v>8</v>
      </c>
    </row>
    <row r="1519" spans="1:32" x14ac:dyDescent="0.25">
      <c r="A1519">
        <v>95092</v>
      </c>
      <c r="B1519" t="s">
        <v>3668</v>
      </c>
      <c r="C1519" t="s">
        <v>33</v>
      </c>
      <c r="D1519">
        <v>0</v>
      </c>
      <c r="F1519" t="s">
        <v>1261</v>
      </c>
      <c r="G1519" t="s">
        <v>366</v>
      </c>
      <c r="H1519" t="s">
        <v>3669</v>
      </c>
      <c r="I1519" t="s">
        <v>3670</v>
      </c>
      <c r="J1519" t="s">
        <v>3671</v>
      </c>
      <c r="K1519" t="s">
        <v>3672</v>
      </c>
      <c r="L1519" t="s">
        <v>3673</v>
      </c>
      <c r="M1519" t="s">
        <v>409</v>
      </c>
      <c r="N1519" t="s">
        <v>423</v>
      </c>
      <c r="O1519" t="s">
        <v>565</v>
      </c>
      <c r="P1519" t="s">
        <v>2192</v>
      </c>
      <c r="Q1519" t="s">
        <v>3674</v>
      </c>
      <c r="R1519" t="s">
        <v>63</v>
      </c>
      <c r="S1519" t="s">
        <v>88</v>
      </c>
      <c r="T1519" t="s">
        <v>3675</v>
      </c>
      <c r="U1519" t="s">
        <v>3676</v>
      </c>
      <c r="X1519">
        <v>1</v>
      </c>
      <c r="Y1519">
        <v>2860</v>
      </c>
      <c r="Z1519">
        <v>0</v>
      </c>
      <c r="AA1519">
        <v>0</v>
      </c>
      <c r="AB1519">
        <v>116433</v>
      </c>
      <c r="AC1519" t="s">
        <v>47</v>
      </c>
      <c r="AD1519">
        <f>+VLOOKUP(T1519,items!$A$2:$D$1255,4,0)</f>
        <v>0</v>
      </c>
      <c r="AE1519">
        <f>+VLOOKUP(T1519,Tabla1[],5,0)</f>
        <v>0</v>
      </c>
      <c r="AF1519">
        <f t="shared" si="23"/>
        <v>8</v>
      </c>
    </row>
    <row r="1520" spans="1:32" x14ac:dyDescent="0.25">
      <c r="A1520">
        <v>95092</v>
      </c>
      <c r="B1520" t="s">
        <v>3668</v>
      </c>
      <c r="C1520" t="s">
        <v>33</v>
      </c>
      <c r="D1520">
        <v>0</v>
      </c>
      <c r="F1520" t="s">
        <v>1261</v>
      </c>
      <c r="G1520" t="s">
        <v>366</v>
      </c>
      <c r="H1520" t="s">
        <v>3669</v>
      </c>
      <c r="I1520" t="s">
        <v>3670</v>
      </c>
      <c r="J1520" t="s">
        <v>3671</v>
      </c>
      <c r="K1520" t="s">
        <v>3672</v>
      </c>
      <c r="L1520" t="s">
        <v>3673</v>
      </c>
      <c r="M1520" t="s">
        <v>409</v>
      </c>
      <c r="N1520" t="s">
        <v>423</v>
      </c>
      <c r="O1520" t="s">
        <v>565</v>
      </c>
      <c r="P1520" t="s">
        <v>2192</v>
      </c>
      <c r="Q1520" t="s">
        <v>3674</v>
      </c>
      <c r="R1520" t="s">
        <v>63</v>
      </c>
      <c r="S1520" t="s">
        <v>88</v>
      </c>
      <c r="T1520" t="s">
        <v>3677</v>
      </c>
      <c r="U1520" t="s">
        <v>3678</v>
      </c>
      <c r="V1520" t="s">
        <v>578</v>
      </c>
      <c r="W1520" t="s">
        <v>114</v>
      </c>
      <c r="X1520">
        <v>1</v>
      </c>
      <c r="Y1520">
        <v>2860</v>
      </c>
      <c r="Z1520">
        <v>500</v>
      </c>
      <c r="AA1520">
        <v>1400</v>
      </c>
      <c r="AB1520">
        <v>1853379</v>
      </c>
      <c r="AC1520" t="s">
        <v>47</v>
      </c>
      <c r="AD1520">
        <f>+VLOOKUP(T1520,items!$A$2:$D$1255,4,0)</f>
        <v>0</v>
      </c>
      <c r="AE1520">
        <f>+VLOOKUP(T1520,Tabla1[],5,0)</f>
        <v>0</v>
      </c>
      <c r="AF1520">
        <f t="shared" si="23"/>
        <v>8</v>
      </c>
    </row>
    <row r="1521" spans="1:34" x14ac:dyDescent="0.25">
      <c r="A1521">
        <v>95092</v>
      </c>
      <c r="B1521" t="s">
        <v>3668</v>
      </c>
      <c r="C1521" t="s">
        <v>33</v>
      </c>
      <c r="D1521">
        <v>0</v>
      </c>
      <c r="F1521" t="s">
        <v>1261</v>
      </c>
      <c r="G1521" t="s">
        <v>366</v>
      </c>
      <c r="H1521" t="s">
        <v>3669</v>
      </c>
      <c r="I1521" t="s">
        <v>3670</v>
      </c>
      <c r="J1521" t="s">
        <v>3671</v>
      </c>
      <c r="K1521" t="s">
        <v>3672</v>
      </c>
      <c r="L1521" t="s">
        <v>3673</v>
      </c>
      <c r="M1521" t="s">
        <v>409</v>
      </c>
      <c r="N1521" t="s">
        <v>423</v>
      </c>
      <c r="O1521" t="s">
        <v>565</v>
      </c>
      <c r="P1521" t="s">
        <v>2192</v>
      </c>
      <c r="Q1521" t="s">
        <v>3674</v>
      </c>
      <c r="R1521" t="s">
        <v>63</v>
      </c>
      <c r="S1521" t="s">
        <v>88</v>
      </c>
      <c r="T1521" t="s">
        <v>689</v>
      </c>
      <c r="U1521" t="s">
        <v>690</v>
      </c>
      <c r="X1521">
        <v>1</v>
      </c>
      <c r="Y1521">
        <v>500</v>
      </c>
      <c r="Z1521">
        <v>800</v>
      </c>
      <c r="AA1521">
        <v>0</v>
      </c>
      <c r="AB1521">
        <v>112817</v>
      </c>
      <c r="AC1521" t="s">
        <v>47</v>
      </c>
      <c r="AD1521">
        <f>+VLOOKUP(T1521,items!$A$2:$D$1255,4,0)</f>
        <v>0</v>
      </c>
      <c r="AE1521">
        <f>+VLOOKUP(T1521,Tabla1[],5,0)</f>
        <v>0</v>
      </c>
      <c r="AF1521">
        <f t="shared" si="23"/>
        <v>8</v>
      </c>
    </row>
    <row r="1522" spans="1:34" x14ac:dyDescent="0.25">
      <c r="A1522">
        <v>95092</v>
      </c>
      <c r="B1522" t="s">
        <v>3668</v>
      </c>
      <c r="C1522" t="s">
        <v>33</v>
      </c>
      <c r="D1522">
        <v>0</v>
      </c>
      <c r="F1522" t="s">
        <v>1261</v>
      </c>
      <c r="G1522" t="s">
        <v>366</v>
      </c>
      <c r="H1522" t="s">
        <v>3669</v>
      </c>
      <c r="I1522" t="s">
        <v>3670</v>
      </c>
      <c r="J1522" t="s">
        <v>3671</v>
      </c>
      <c r="K1522" t="s">
        <v>3672</v>
      </c>
      <c r="L1522" t="s">
        <v>3673</v>
      </c>
      <c r="M1522" t="s">
        <v>409</v>
      </c>
      <c r="N1522" t="s">
        <v>423</v>
      </c>
      <c r="O1522" t="s">
        <v>565</v>
      </c>
      <c r="P1522" t="s">
        <v>2192</v>
      </c>
      <c r="Q1522" t="s">
        <v>3674</v>
      </c>
      <c r="R1522" t="s">
        <v>63</v>
      </c>
      <c r="S1522" t="s">
        <v>88</v>
      </c>
      <c r="T1522" t="s">
        <v>689</v>
      </c>
      <c r="U1522" t="s">
        <v>690</v>
      </c>
      <c r="X1522">
        <v>1</v>
      </c>
      <c r="Y1522">
        <v>700</v>
      </c>
      <c r="Z1522">
        <v>250</v>
      </c>
      <c r="AA1522">
        <v>0</v>
      </c>
      <c r="AB1522">
        <v>44533</v>
      </c>
      <c r="AC1522" t="s">
        <v>47</v>
      </c>
      <c r="AD1522">
        <f>+VLOOKUP(T1522,items!$A$2:$D$1255,4,0)</f>
        <v>0</v>
      </c>
      <c r="AE1522">
        <f>+VLOOKUP(T1522,Tabla1[],5,0)</f>
        <v>0</v>
      </c>
      <c r="AF1522">
        <f t="shared" si="23"/>
        <v>8</v>
      </c>
    </row>
    <row r="1523" spans="1:34" x14ac:dyDescent="0.25">
      <c r="A1523">
        <v>95092</v>
      </c>
      <c r="B1523" t="s">
        <v>3668</v>
      </c>
      <c r="C1523" t="s">
        <v>33</v>
      </c>
      <c r="D1523">
        <v>0</v>
      </c>
      <c r="F1523" t="s">
        <v>1261</v>
      </c>
      <c r="G1523" t="s">
        <v>366</v>
      </c>
      <c r="H1523" t="s">
        <v>3669</v>
      </c>
      <c r="I1523" t="s">
        <v>3670</v>
      </c>
      <c r="J1523" t="s">
        <v>3671</v>
      </c>
      <c r="K1523" t="s">
        <v>3672</v>
      </c>
      <c r="L1523" t="s">
        <v>3673</v>
      </c>
      <c r="M1523" t="s">
        <v>409</v>
      </c>
      <c r="N1523" t="s">
        <v>423</v>
      </c>
      <c r="O1523" t="s">
        <v>565</v>
      </c>
      <c r="P1523" t="s">
        <v>2192</v>
      </c>
      <c r="Q1523" t="s">
        <v>3674</v>
      </c>
      <c r="R1523" t="s">
        <v>63</v>
      </c>
      <c r="S1523" t="s">
        <v>88</v>
      </c>
      <c r="T1523" t="s">
        <v>439</v>
      </c>
      <c r="U1523" t="s">
        <v>440</v>
      </c>
      <c r="W1523" t="s">
        <v>114</v>
      </c>
      <c r="X1523">
        <v>1</v>
      </c>
      <c r="Y1523">
        <v>2860</v>
      </c>
      <c r="Z1523">
        <v>0</v>
      </c>
      <c r="AA1523">
        <v>0</v>
      </c>
      <c r="AB1523">
        <v>107758</v>
      </c>
      <c r="AC1523" t="s">
        <v>47</v>
      </c>
      <c r="AD1523">
        <f>+VLOOKUP(T1523,items!$A$2:$D$1255,4,0)</f>
        <v>0</v>
      </c>
      <c r="AE1523">
        <f>+VLOOKUP(T1523,Tabla1[],5,0)</f>
        <v>0</v>
      </c>
      <c r="AF1523">
        <f t="shared" si="23"/>
        <v>8</v>
      </c>
    </row>
    <row r="1524" spans="1:34" x14ac:dyDescent="0.25">
      <c r="A1524">
        <v>95092</v>
      </c>
      <c r="B1524" t="s">
        <v>3668</v>
      </c>
      <c r="C1524" t="s">
        <v>33</v>
      </c>
      <c r="D1524">
        <v>0</v>
      </c>
      <c r="F1524" t="s">
        <v>1261</v>
      </c>
      <c r="G1524" t="s">
        <v>366</v>
      </c>
      <c r="H1524" t="s">
        <v>3669</v>
      </c>
      <c r="I1524" t="s">
        <v>3670</v>
      </c>
      <c r="J1524" t="s">
        <v>3671</v>
      </c>
      <c r="K1524" t="s">
        <v>3672</v>
      </c>
      <c r="L1524" t="s">
        <v>3673</v>
      </c>
      <c r="M1524" t="s">
        <v>409</v>
      </c>
      <c r="N1524" t="s">
        <v>423</v>
      </c>
      <c r="O1524" t="s">
        <v>565</v>
      </c>
      <c r="P1524" t="s">
        <v>2192</v>
      </c>
      <c r="Q1524" t="s">
        <v>3674</v>
      </c>
      <c r="R1524" t="s">
        <v>63</v>
      </c>
      <c r="S1524" t="s">
        <v>88</v>
      </c>
      <c r="T1524" t="s">
        <v>1096</v>
      </c>
      <c r="U1524" t="s">
        <v>1097</v>
      </c>
      <c r="X1524">
        <v>1</v>
      </c>
      <c r="Y1524">
        <v>0</v>
      </c>
      <c r="Z1524">
        <v>0</v>
      </c>
      <c r="AA1524">
        <v>0</v>
      </c>
      <c r="AB1524">
        <v>450000</v>
      </c>
      <c r="AC1524" t="s">
        <v>47</v>
      </c>
      <c r="AD1524" t="e">
        <f>+VLOOKUP(T1524,items!$A$2:$D$1255,4,0)</f>
        <v>#N/A</v>
      </c>
      <c r="AE1524" t="e">
        <f>+VLOOKUP(T1524,Tabla1[],5,0)</f>
        <v>#N/A</v>
      </c>
      <c r="AF1524">
        <f t="shared" si="23"/>
        <v>8</v>
      </c>
    </row>
    <row r="1525" spans="1:34" x14ac:dyDescent="0.25">
      <c r="A1525">
        <v>95094</v>
      </c>
      <c r="B1525" t="s">
        <v>3679</v>
      </c>
      <c r="C1525" t="s">
        <v>33</v>
      </c>
      <c r="D1525">
        <v>0</v>
      </c>
      <c r="F1525" t="s">
        <v>1261</v>
      </c>
      <c r="G1525" t="s">
        <v>1261</v>
      </c>
      <c r="H1525" t="s">
        <v>3680</v>
      </c>
      <c r="I1525" t="s">
        <v>37</v>
      </c>
      <c r="J1525" t="s">
        <v>3681</v>
      </c>
      <c r="K1525" t="s">
        <v>3682</v>
      </c>
      <c r="L1525" t="s">
        <v>37</v>
      </c>
      <c r="M1525" t="s">
        <v>463</v>
      </c>
      <c r="N1525" t="s">
        <v>463</v>
      </c>
      <c r="O1525" t="s">
        <v>408</v>
      </c>
      <c r="P1525" t="s">
        <v>711</v>
      </c>
      <c r="Q1525" t="s">
        <v>711</v>
      </c>
      <c r="R1525" t="s">
        <v>43</v>
      </c>
      <c r="S1525" t="s">
        <v>164</v>
      </c>
      <c r="T1525" t="s">
        <v>3287</v>
      </c>
      <c r="U1525" t="s">
        <v>3288</v>
      </c>
      <c r="X1525">
        <v>21</v>
      </c>
      <c r="Y1525">
        <v>0</v>
      </c>
      <c r="Z1525">
        <v>0</v>
      </c>
      <c r="AA1525">
        <v>0</v>
      </c>
      <c r="AB1525">
        <v>1104600</v>
      </c>
      <c r="AC1525" t="s">
        <v>47</v>
      </c>
      <c r="AD1525">
        <f>+VLOOKUP(T1525,items!$A$2:$D$1255,4,0)</f>
        <v>0</v>
      </c>
      <c r="AE1525">
        <f>+VLOOKUP(T1525,Tabla1[],5,0)</f>
        <v>0</v>
      </c>
      <c r="AF1525">
        <f t="shared" si="23"/>
        <v>7</v>
      </c>
    </row>
    <row r="1526" spans="1:34" x14ac:dyDescent="0.25">
      <c r="A1526">
        <v>95101</v>
      </c>
      <c r="B1526" t="s">
        <v>2714</v>
      </c>
      <c r="C1526" t="s">
        <v>75</v>
      </c>
      <c r="D1526">
        <v>0</v>
      </c>
      <c r="F1526" t="s">
        <v>1261</v>
      </c>
      <c r="G1526" t="s">
        <v>1261</v>
      </c>
      <c r="H1526" t="s">
        <v>3683</v>
      </c>
      <c r="I1526" t="s">
        <v>37</v>
      </c>
      <c r="J1526" t="s">
        <v>3684</v>
      </c>
      <c r="K1526" t="s">
        <v>3685</v>
      </c>
      <c r="L1526" t="s">
        <v>37</v>
      </c>
      <c r="M1526" t="s">
        <v>463</v>
      </c>
      <c r="N1526" t="s">
        <v>463</v>
      </c>
      <c r="O1526" t="s">
        <v>365</v>
      </c>
      <c r="P1526" t="s">
        <v>408</v>
      </c>
      <c r="Q1526" t="s">
        <v>408</v>
      </c>
      <c r="R1526" t="s">
        <v>43</v>
      </c>
      <c r="S1526" t="s">
        <v>164</v>
      </c>
      <c r="T1526" t="s">
        <v>2908</v>
      </c>
      <c r="U1526" t="s">
        <v>958</v>
      </c>
      <c r="X1526">
        <v>8</v>
      </c>
      <c r="Y1526">
        <v>0</v>
      </c>
      <c r="Z1526">
        <v>0</v>
      </c>
      <c r="AA1526">
        <v>0</v>
      </c>
      <c r="AB1526">
        <v>420800</v>
      </c>
      <c r="AC1526" t="s">
        <v>47</v>
      </c>
      <c r="AD1526">
        <f>+VLOOKUP(T1526,items!$A$2:$D$1255,4,0)</f>
        <v>0</v>
      </c>
      <c r="AE1526">
        <f>+VLOOKUP(T1526,Tabla1[],5,0)</f>
        <v>0</v>
      </c>
      <c r="AF1526">
        <f t="shared" si="23"/>
        <v>7</v>
      </c>
    </row>
    <row r="1527" spans="1:34" x14ac:dyDescent="0.25">
      <c r="A1527">
        <v>95102</v>
      </c>
      <c r="B1527" t="s">
        <v>3686</v>
      </c>
      <c r="C1527" t="s">
        <v>75</v>
      </c>
      <c r="D1527">
        <v>0</v>
      </c>
      <c r="F1527" t="s">
        <v>1261</v>
      </c>
      <c r="G1527" t="s">
        <v>247</v>
      </c>
      <c r="H1527" t="s">
        <v>3687</v>
      </c>
      <c r="I1527" t="s">
        <v>37</v>
      </c>
      <c r="J1527" t="s">
        <v>3688</v>
      </c>
      <c r="K1527" t="s">
        <v>3689</v>
      </c>
      <c r="L1527" t="s">
        <v>37</v>
      </c>
      <c r="M1527" t="s">
        <v>252</v>
      </c>
      <c r="N1527" t="s">
        <v>252</v>
      </c>
      <c r="O1527" t="s">
        <v>423</v>
      </c>
      <c r="P1527" t="s">
        <v>571</v>
      </c>
      <c r="Q1527" t="s">
        <v>571</v>
      </c>
      <c r="R1527" t="s">
        <v>43</v>
      </c>
      <c r="S1527" t="s">
        <v>88</v>
      </c>
      <c r="T1527" t="s">
        <v>3690</v>
      </c>
      <c r="U1527" t="s">
        <v>3691</v>
      </c>
      <c r="X1527">
        <v>2</v>
      </c>
      <c r="Y1527">
        <v>0</v>
      </c>
      <c r="Z1527">
        <v>0</v>
      </c>
      <c r="AA1527">
        <v>0</v>
      </c>
      <c r="AB1527">
        <v>120000</v>
      </c>
      <c r="AC1527" t="s">
        <v>47</v>
      </c>
      <c r="AD1527">
        <f>+VLOOKUP(T1527,items!$A$2:$D$1255,4,0)</f>
        <v>0</v>
      </c>
      <c r="AE1527">
        <f>+VLOOKUP(T1527,Tabla1[],5,0)</f>
        <v>0</v>
      </c>
      <c r="AF1527">
        <f t="shared" si="23"/>
        <v>8</v>
      </c>
    </row>
    <row r="1528" spans="1:34" x14ac:dyDescent="0.25">
      <c r="A1528">
        <v>95102</v>
      </c>
      <c r="B1528" t="s">
        <v>3686</v>
      </c>
      <c r="C1528" t="s">
        <v>75</v>
      </c>
      <c r="D1528">
        <v>0</v>
      </c>
      <c r="F1528" t="s">
        <v>1261</v>
      </c>
      <c r="G1528" t="s">
        <v>247</v>
      </c>
      <c r="H1528" t="s">
        <v>3687</v>
      </c>
      <c r="I1528" t="s">
        <v>37</v>
      </c>
      <c r="J1528" t="s">
        <v>3688</v>
      </c>
      <c r="K1528" t="s">
        <v>3689</v>
      </c>
      <c r="L1528" t="s">
        <v>37</v>
      </c>
      <c r="M1528" t="s">
        <v>252</v>
      </c>
      <c r="N1528" t="s">
        <v>252</v>
      </c>
      <c r="O1528" t="s">
        <v>423</v>
      </c>
      <c r="P1528" t="s">
        <v>571</v>
      </c>
      <c r="Q1528" t="s">
        <v>571</v>
      </c>
      <c r="R1528" t="s">
        <v>43</v>
      </c>
      <c r="S1528" t="s">
        <v>88</v>
      </c>
      <c r="T1528" t="s">
        <v>388</v>
      </c>
      <c r="U1528" t="s">
        <v>389</v>
      </c>
      <c r="X1528">
        <v>8.5</v>
      </c>
      <c r="Y1528">
        <v>0</v>
      </c>
      <c r="Z1528">
        <v>0</v>
      </c>
      <c r="AA1528">
        <v>0</v>
      </c>
      <c r="AB1528">
        <v>552500</v>
      </c>
      <c r="AC1528" t="s">
        <v>47</v>
      </c>
      <c r="AD1528">
        <f>+VLOOKUP(T1528,items!$A$2:$D$1255,4,0)</f>
        <v>0</v>
      </c>
      <c r="AE1528">
        <f>+VLOOKUP(T1528,Tabla1[],5,0)</f>
        <v>0</v>
      </c>
      <c r="AF1528">
        <f t="shared" si="23"/>
        <v>8</v>
      </c>
    </row>
    <row r="1529" spans="1:34" x14ac:dyDescent="0.25">
      <c r="A1529">
        <v>95102</v>
      </c>
      <c r="B1529" t="s">
        <v>3686</v>
      </c>
      <c r="C1529" t="s">
        <v>75</v>
      </c>
      <c r="D1529">
        <v>0</v>
      </c>
      <c r="F1529" t="s">
        <v>1261</v>
      </c>
      <c r="G1529" t="s">
        <v>247</v>
      </c>
      <c r="H1529" t="s">
        <v>3687</v>
      </c>
      <c r="I1529" t="s">
        <v>37</v>
      </c>
      <c r="J1529" t="s">
        <v>3688</v>
      </c>
      <c r="K1529" t="s">
        <v>3689</v>
      </c>
      <c r="L1529" t="s">
        <v>37</v>
      </c>
      <c r="M1529" t="s">
        <v>252</v>
      </c>
      <c r="N1529" t="s">
        <v>252</v>
      </c>
      <c r="O1529" t="s">
        <v>423</v>
      </c>
      <c r="P1529" t="s">
        <v>571</v>
      </c>
      <c r="Q1529" t="s">
        <v>571</v>
      </c>
      <c r="R1529" t="s">
        <v>43</v>
      </c>
      <c r="S1529" t="s">
        <v>88</v>
      </c>
      <c r="T1529" t="s">
        <v>299</v>
      </c>
      <c r="U1529" t="s">
        <v>300</v>
      </c>
      <c r="X1529">
        <v>1</v>
      </c>
      <c r="Y1529">
        <v>0</v>
      </c>
      <c r="Z1529">
        <v>0</v>
      </c>
      <c r="AA1529">
        <v>0</v>
      </c>
      <c r="AB1529">
        <v>150000</v>
      </c>
      <c r="AC1529" t="s">
        <v>47</v>
      </c>
      <c r="AD1529">
        <f>+VLOOKUP(T1529,items!$A$2:$D$1255,4,0)</f>
        <v>0</v>
      </c>
      <c r="AE1529">
        <f>+VLOOKUP(T1529,Tabla1[],5,0)</f>
        <v>0</v>
      </c>
      <c r="AF1529">
        <f t="shared" si="23"/>
        <v>8</v>
      </c>
    </row>
    <row r="1530" spans="1:34" x14ac:dyDescent="0.25">
      <c r="A1530">
        <v>95102</v>
      </c>
      <c r="B1530" t="s">
        <v>3686</v>
      </c>
      <c r="C1530" t="s">
        <v>75</v>
      </c>
      <c r="D1530">
        <v>0</v>
      </c>
      <c r="F1530" t="s">
        <v>1261</v>
      </c>
      <c r="G1530" t="s">
        <v>247</v>
      </c>
      <c r="H1530" t="s">
        <v>3687</v>
      </c>
      <c r="I1530" t="s">
        <v>37</v>
      </c>
      <c r="J1530" t="s">
        <v>3688</v>
      </c>
      <c r="K1530" t="s">
        <v>3689</v>
      </c>
      <c r="L1530" t="s">
        <v>37</v>
      </c>
      <c r="M1530" t="s">
        <v>252</v>
      </c>
      <c r="N1530" t="s">
        <v>252</v>
      </c>
      <c r="O1530" t="s">
        <v>423</v>
      </c>
      <c r="P1530" t="s">
        <v>571</v>
      </c>
      <c r="Q1530" t="s">
        <v>571</v>
      </c>
      <c r="R1530" t="s">
        <v>43</v>
      </c>
      <c r="S1530" t="s">
        <v>88</v>
      </c>
      <c r="T1530" t="s">
        <v>474</v>
      </c>
      <c r="U1530" t="s">
        <v>475</v>
      </c>
      <c r="X1530">
        <v>1</v>
      </c>
      <c r="Y1530">
        <v>0</v>
      </c>
      <c r="Z1530">
        <v>0</v>
      </c>
      <c r="AA1530">
        <v>0</v>
      </c>
      <c r="AB1530">
        <v>300000</v>
      </c>
      <c r="AC1530" t="s">
        <v>47</v>
      </c>
      <c r="AD1530">
        <f>+VLOOKUP(T1530,items!$A$2:$D$1255,4,0)</f>
        <v>0</v>
      </c>
      <c r="AE1530">
        <f>+VLOOKUP(T1530,Tabla1[],5,0)</f>
        <v>0</v>
      </c>
      <c r="AF1530">
        <f t="shared" si="23"/>
        <v>8</v>
      </c>
    </row>
    <row r="1531" spans="1:34" x14ac:dyDescent="0.25">
      <c r="A1531">
        <v>95106</v>
      </c>
      <c r="B1531" t="s">
        <v>1003</v>
      </c>
      <c r="C1531" t="s">
        <v>75</v>
      </c>
      <c r="D1531">
        <v>0</v>
      </c>
      <c r="F1531" t="s">
        <v>1261</v>
      </c>
      <c r="G1531" t="s">
        <v>1261</v>
      </c>
      <c r="H1531" t="s">
        <v>3692</v>
      </c>
      <c r="I1531" t="s">
        <v>37</v>
      </c>
      <c r="J1531" t="s">
        <v>3693</v>
      </c>
      <c r="K1531" t="s">
        <v>3694</v>
      </c>
      <c r="L1531" t="s">
        <v>37</v>
      </c>
      <c r="M1531" t="s">
        <v>697</v>
      </c>
      <c r="N1531" t="s">
        <v>697</v>
      </c>
      <c r="O1531" t="s">
        <v>1008</v>
      </c>
      <c r="P1531" t="s">
        <v>909</v>
      </c>
      <c r="Q1531" t="s">
        <v>909</v>
      </c>
      <c r="R1531" t="s">
        <v>43</v>
      </c>
      <c r="S1531" t="s">
        <v>128</v>
      </c>
      <c r="T1531" t="s">
        <v>3380</v>
      </c>
      <c r="U1531" t="s">
        <v>3695</v>
      </c>
      <c r="X1531">
        <v>12</v>
      </c>
      <c r="Y1531">
        <v>0</v>
      </c>
      <c r="Z1531">
        <v>0</v>
      </c>
      <c r="AA1531">
        <v>0</v>
      </c>
      <c r="AB1531">
        <v>0</v>
      </c>
      <c r="AC1531" t="s">
        <v>47</v>
      </c>
      <c r="AD1531">
        <f>+VLOOKUP(T1531,items!$A$2:$D$1255,4,0)</f>
        <v>0</v>
      </c>
      <c r="AE1531">
        <f>+VLOOKUP(T1531,Tabla1[],5,0)</f>
        <v>0</v>
      </c>
      <c r="AF1531">
        <f t="shared" si="23"/>
        <v>7</v>
      </c>
    </row>
    <row r="1532" spans="1:34" x14ac:dyDescent="0.25">
      <c r="A1532">
        <v>95111</v>
      </c>
      <c r="B1532" t="s">
        <v>3696</v>
      </c>
      <c r="C1532" t="s">
        <v>75</v>
      </c>
      <c r="D1532">
        <v>0</v>
      </c>
      <c r="F1532" t="s">
        <v>1261</v>
      </c>
      <c r="G1532" t="s">
        <v>1261</v>
      </c>
      <c r="H1532" t="s">
        <v>3697</v>
      </c>
      <c r="I1532" t="s">
        <v>37</v>
      </c>
      <c r="J1532" t="s">
        <v>3698</v>
      </c>
      <c r="K1532" t="s">
        <v>3699</v>
      </c>
      <c r="L1532" t="s">
        <v>37</v>
      </c>
      <c r="M1532" t="s">
        <v>697</v>
      </c>
      <c r="N1532" t="s">
        <v>697</v>
      </c>
      <c r="O1532" t="s">
        <v>909</v>
      </c>
      <c r="P1532" t="s">
        <v>645</v>
      </c>
      <c r="Q1532" t="s">
        <v>645</v>
      </c>
      <c r="R1532" t="s">
        <v>43</v>
      </c>
      <c r="S1532" t="s">
        <v>88</v>
      </c>
      <c r="T1532" t="s">
        <v>1900</v>
      </c>
      <c r="U1532" t="s">
        <v>1901</v>
      </c>
      <c r="X1532">
        <v>22</v>
      </c>
      <c r="Y1532">
        <v>0</v>
      </c>
      <c r="Z1532">
        <v>0</v>
      </c>
      <c r="AA1532">
        <v>0</v>
      </c>
      <c r="AB1532">
        <v>2433750</v>
      </c>
      <c r="AC1532" t="s">
        <v>47</v>
      </c>
      <c r="AD1532">
        <f>+VLOOKUP(T1532,items!$A$2:$D$1255,4,0)</f>
        <v>0</v>
      </c>
      <c r="AE1532">
        <f>+VLOOKUP(T1532,Tabla1[],5,0)</f>
        <v>0</v>
      </c>
      <c r="AF1532">
        <f t="shared" si="23"/>
        <v>7</v>
      </c>
    </row>
    <row r="1533" spans="1:34" x14ac:dyDescent="0.25">
      <c r="A1533">
        <v>95112</v>
      </c>
      <c r="B1533" t="s">
        <v>355</v>
      </c>
      <c r="C1533" t="s">
        <v>33</v>
      </c>
      <c r="D1533">
        <v>0</v>
      </c>
      <c r="F1533" t="s">
        <v>1261</v>
      </c>
      <c r="G1533" t="s">
        <v>409</v>
      </c>
      <c r="H1533" t="s">
        <v>3700</v>
      </c>
      <c r="I1533" t="s">
        <v>37</v>
      </c>
      <c r="J1533" t="s">
        <v>37</v>
      </c>
      <c r="K1533" t="s">
        <v>37</v>
      </c>
      <c r="L1533" t="s">
        <v>37</v>
      </c>
      <c r="M1533" t="s">
        <v>252</v>
      </c>
      <c r="N1533" t="s">
        <v>664</v>
      </c>
      <c r="O1533" t="s">
        <v>3043</v>
      </c>
      <c r="P1533" t="s">
        <v>712</v>
      </c>
      <c r="Q1533" t="s">
        <v>1931</v>
      </c>
      <c r="R1533" t="s">
        <v>127</v>
      </c>
      <c r="S1533" t="s">
        <v>272</v>
      </c>
      <c r="T1533" t="s">
        <v>3701</v>
      </c>
      <c r="U1533" t="s">
        <v>3702</v>
      </c>
      <c r="X1533">
        <v>2</v>
      </c>
      <c r="Y1533">
        <v>0</v>
      </c>
      <c r="Z1533">
        <v>0</v>
      </c>
      <c r="AA1533">
        <v>0</v>
      </c>
      <c r="AB1533" s="14">
        <v>8280720</v>
      </c>
      <c r="AC1533" t="s">
        <v>47</v>
      </c>
      <c r="AD1533">
        <f>+VLOOKUP(T1533,items!$A$2:$D$1255,4,0)</f>
        <v>0</v>
      </c>
      <c r="AE1533">
        <f>+VLOOKUP(T1533,Tabla1[],5,0)</f>
        <v>0</v>
      </c>
      <c r="AF1533">
        <f t="shared" si="23"/>
        <v>8</v>
      </c>
      <c r="AG1533">
        <v>3816</v>
      </c>
      <c r="AH1533" s="14">
        <v>8280720</v>
      </c>
    </row>
    <row r="1534" spans="1:34" x14ac:dyDescent="0.25">
      <c r="A1534">
        <v>95112</v>
      </c>
      <c r="B1534" t="s">
        <v>355</v>
      </c>
      <c r="C1534" t="s">
        <v>33</v>
      </c>
      <c r="D1534">
        <v>0</v>
      </c>
      <c r="F1534" t="s">
        <v>1261</v>
      </c>
      <c r="G1534" t="s">
        <v>409</v>
      </c>
      <c r="H1534" t="s">
        <v>3700</v>
      </c>
      <c r="I1534" t="s">
        <v>37</v>
      </c>
      <c r="J1534" t="s">
        <v>37</v>
      </c>
      <c r="K1534" t="s">
        <v>37</v>
      </c>
      <c r="L1534" t="s">
        <v>37</v>
      </c>
      <c r="M1534" t="s">
        <v>252</v>
      </c>
      <c r="N1534" t="s">
        <v>664</v>
      </c>
      <c r="O1534" t="s">
        <v>3043</v>
      </c>
      <c r="P1534" t="s">
        <v>712</v>
      </c>
      <c r="Q1534" t="s">
        <v>1931</v>
      </c>
      <c r="R1534" t="s">
        <v>127</v>
      </c>
      <c r="S1534" t="s">
        <v>272</v>
      </c>
      <c r="T1534" t="s">
        <v>3701</v>
      </c>
      <c r="U1534" t="s">
        <v>3702</v>
      </c>
      <c r="X1534">
        <v>1</v>
      </c>
      <c r="Y1534">
        <v>0</v>
      </c>
      <c r="Z1534">
        <v>0</v>
      </c>
      <c r="AA1534">
        <v>0</v>
      </c>
      <c r="AB1534" s="14">
        <v>4140360</v>
      </c>
      <c r="AC1534" t="s">
        <v>47</v>
      </c>
      <c r="AD1534">
        <f>+VLOOKUP(T1534,items!$A$2:$D$1255,4,0)</f>
        <v>0</v>
      </c>
      <c r="AE1534">
        <f>+VLOOKUP(T1534,Tabla1[],5,0)</f>
        <v>0</v>
      </c>
      <c r="AF1534">
        <f t="shared" si="23"/>
        <v>8</v>
      </c>
      <c r="AG1534">
        <v>3816</v>
      </c>
      <c r="AH1534" s="14">
        <v>4140360</v>
      </c>
    </row>
    <row r="1535" spans="1:34" x14ac:dyDescent="0.25">
      <c r="A1535">
        <v>95113</v>
      </c>
      <c r="B1535" t="s">
        <v>3703</v>
      </c>
      <c r="C1535" t="s">
        <v>75</v>
      </c>
      <c r="D1535">
        <v>0</v>
      </c>
      <c r="F1535" t="s">
        <v>1261</v>
      </c>
      <c r="G1535" t="s">
        <v>1261</v>
      </c>
      <c r="H1535" t="s">
        <v>3704</v>
      </c>
      <c r="I1535" t="s">
        <v>37</v>
      </c>
      <c r="J1535" t="s">
        <v>3705</v>
      </c>
      <c r="K1535" t="s">
        <v>3706</v>
      </c>
      <c r="L1535" t="s">
        <v>37</v>
      </c>
      <c r="M1535" t="s">
        <v>463</v>
      </c>
      <c r="N1535" t="s">
        <v>463</v>
      </c>
      <c r="O1535" t="s">
        <v>364</v>
      </c>
      <c r="P1535" t="s">
        <v>1008</v>
      </c>
      <c r="Q1535" t="s">
        <v>1008</v>
      </c>
      <c r="R1535" t="s">
        <v>43</v>
      </c>
      <c r="S1535" t="s">
        <v>164</v>
      </c>
      <c r="T1535" t="s">
        <v>1290</v>
      </c>
      <c r="U1535" t="s">
        <v>1291</v>
      </c>
      <c r="X1535">
        <v>2</v>
      </c>
      <c r="Y1535">
        <v>0</v>
      </c>
      <c r="Z1535">
        <v>0</v>
      </c>
      <c r="AA1535">
        <v>0</v>
      </c>
      <c r="AB1535">
        <v>134454</v>
      </c>
      <c r="AC1535" t="s">
        <v>47</v>
      </c>
      <c r="AD1535">
        <f>+VLOOKUP(T1535,items!$A$2:$D$1255,4,0)</f>
        <v>0</v>
      </c>
      <c r="AE1535">
        <f>+VLOOKUP(T1535,Tabla1[],5,0)</f>
        <v>0</v>
      </c>
      <c r="AF1535">
        <f t="shared" si="23"/>
        <v>7</v>
      </c>
    </row>
    <row r="1536" spans="1:34" x14ac:dyDescent="0.25">
      <c r="A1536">
        <v>95115</v>
      </c>
      <c r="B1536" t="s">
        <v>3707</v>
      </c>
      <c r="C1536" t="s">
        <v>33</v>
      </c>
      <c r="D1536">
        <v>0</v>
      </c>
      <c r="F1536" t="s">
        <v>1261</v>
      </c>
      <c r="G1536" t="s">
        <v>711</v>
      </c>
      <c r="H1536" t="s">
        <v>3708</v>
      </c>
      <c r="I1536" t="s">
        <v>37</v>
      </c>
      <c r="J1536" t="s">
        <v>3709</v>
      </c>
      <c r="K1536" t="s">
        <v>3710</v>
      </c>
      <c r="L1536" t="s">
        <v>3711</v>
      </c>
      <c r="M1536" t="s">
        <v>366</v>
      </c>
      <c r="N1536" t="s">
        <v>366</v>
      </c>
      <c r="O1536" t="s">
        <v>712</v>
      </c>
      <c r="P1536" t="s">
        <v>2235</v>
      </c>
      <c r="Q1536" t="s">
        <v>1072</v>
      </c>
      <c r="R1536" t="s">
        <v>63</v>
      </c>
      <c r="S1536" t="s">
        <v>44</v>
      </c>
      <c r="T1536" t="s">
        <v>1915</v>
      </c>
      <c r="U1536" t="s">
        <v>1916</v>
      </c>
      <c r="V1536" t="s">
        <v>2013</v>
      </c>
      <c r="X1536">
        <v>2</v>
      </c>
      <c r="Y1536">
        <v>0</v>
      </c>
      <c r="Z1536">
        <v>0</v>
      </c>
      <c r="AA1536">
        <v>0</v>
      </c>
      <c r="AB1536">
        <v>1430096</v>
      </c>
      <c r="AC1536" t="s">
        <v>47</v>
      </c>
      <c r="AD1536" t="str">
        <f>+VLOOKUP(T1536,items!$A$2:$D$1255,4,0)</f>
        <v>MUEBLES</v>
      </c>
      <c r="AE1536">
        <f>+VLOOKUP(T1536,Tabla1[],5,0)</f>
        <v>0</v>
      </c>
      <c r="AF1536">
        <f t="shared" si="23"/>
        <v>8</v>
      </c>
    </row>
    <row r="1537" spans="1:32" x14ac:dyDescent="0.25">
      <c r="A1537">
        <v>95115</v>
      </c>
      <c r="B1537" t="s">
        <v>3707</v>
      </c>
      <c r="C1537" t="s">
        <v>33</v>
      </c>
      <c r="D1537">
        <v>0</v>
      </c>
      <c r="F1537" t="s">
        <v>1261</v>
      </c>
      <c r="G1537" t="s">
        <v>711</v>
      </c>
      <c r="H1537" t="s">
        <v>3708</v>
      </c>
      <c r="I1537" t="s">
        <v>37</v>
      </c>
      <c r="J1537" t="s">
        <v>3709</v>
      </c>
      <c r="K1537" t="s">
        <v>3710</v>
      </c>
      <c r="L1537" t="s">
        <v>3711</v>
      </c>
      <c r="M1537" t="s">
        <v>366</v>
      </c>
      <c r="N1537" t="s">
        <v>366</v>
      </c>
      <c r="O1537" t="s">
        <v>712</v>
      </c>
      <c r="P1537" t="s">
        <v>2235</v>
      </c>
      <c r="Q1537" t="s">
        <v>1072</v>
      </c>
      <c r="R1537" t="s">
        <v>63</v>
      </c>
      <c r="S1537" t="s">
        <v>44</v>
      </c>
      <c r="T1537" t="s">
        <v>314</v>
      </c>
      <c r="U1537" t="s">
        <v>315</v>
      </c>
      <c r="X1537">
        <v>1</v>
      </c>
      <c r="Y1537">
        <v>0</v>
      </c>
      <c r="Z1537">
        <v>0</v>
      </c>
      <c r="AA1537">
        <v>0</v>
      </c>
      <c r="AB1537">
        <v>220000</v>
      </c>
      <c r="AC1537" t="s">
        <v>47</v>
      </c>
      <c r="AD1537">
        <f>+VLOOKUP(T1537,items!$A$2:$D$1255,4,0)</f>
        <v>0</v>
      </c>
      <c r="AE1537">
        <f>+VLOOKUP(T1537,Tabla1[],5,0)</f>
        <v>0</v>
      </c>
      <c r="AF1537">
        <f t="shared" si="23"/>
        <v>8</v>
      </c>
    </row>
    <row r="1538" spans="1:32" x14ac:dyDescent="0.25">
      <c r="A1538">
        <v>95119</v>
      </c>
      <c r="B1538" t="s">
        <v>3712</v>
      </c>
      <c r="C1538" t="s">
        <v>75</v>
      </c>
      <c r="D1538">
        <v>0</v>
      </c>
      <c r="F1538" t="s">
        <v>1261</v>
      </c>
      <c r="G1538" t="s">
        <v>697</v>
      </c>
      <c r="H1538" t="s">
        <v>3713</v>
      </c>
      <c r="I1538" t="s">
        <v>37</v>
      </c>
      <c r="J1538" t="s">
        <v>3714</v>
      </c>
      <c r="K1538" t="s">
        <v>3715</v>
      </c>
      <c r="L1538" t="s">
        <v>3716</v>
      </c>
      <c r="M1538" t="s">
        <v>1008</v>
      </c>
      <c r="N1538" t="s">
        <v>1008</v>
      </c>
      <c r="O1538" t="s">
        <v>915</v>
      </c>
      <c r="P1538" t="s">
        <v>2270</v>
      </c>
      <c r="Q1538" t="s">
        <v>1812</v>
      </c>
      <c r="R1538" t="s">
        <v>63</v>
      </c>
      <c r="S1538" t="s">
        <v>88</v>
      </c>
      <c r="T1538" t="s">
        <v>299</v>
      </c>
      <c r="U1538" t="s">
        <v>300</v>
      </c>
      <c r="X1538">
        <v>1</v>
      </c>
      <c r="Y1538">
        <v>0</v>
      </c>
      <c r="Z1538">
        <v>0</v>
      </c>
      <c r="AA1538">
        <v>0</v>
      </c>
      <c r="AB1538">
        <v>7537872</v>
      </c>
      <c r="AC1538" t="s">
        <v>47</v>
      </c>
      <c r="AD1538">
        <f>+VLOOKUP(T1538,items!$A$2:$D$1255,4,0)</f>
        <v>0</v>
      </c>
      <c r="AE1538">
        <f>+VLOOKUP(T1538,Tabla1[],5,0)</f>
        <v>0</v>
      </c>
      <c r="AF1538">
        <f t="shared" ref="AF1538:AF1601" si="24">+MONTH(O1538)</f>
        <v>7</v>
      </c>
    </row>
    <row r="1539" spans="1:32" x14ac:dyDescent="0.25">
      <c r="A1539">
        <v>95119</v>
      </c>
      <c r="B1539" t="s">
        <v>3712</v>
      </c>
      <c r="C1539" t="s">
        <v>75</v>
      </c>
      <c r="D1539">
        <v>0</v>
      </c>
      <c r="F1539" t="s">
        <v>1261</v>
      </c>
      <c r="G1539" t="s">
        <v>697</v>
      </c>
      <c r="H1539" t="s">
        <v>3713</v>
      </c>
      <c r="I1539" t="s">
        <v>37</v>
      </c>
      <c r="J1539" t="s">
        <v>3714</v>
      </c>
      <c r="K1539" t="s">
        <v>3715</v>
      </c>
      <c r="L1539" t="s">
        <v>3716</v>
      </c>
      <c r="M1539" t="s">
        <v>1008</v>
      </c>
      <c r="N1539" t="s">
        <v>1008</v>
      </c>
      <c r="O1539" t="s">
        <v>915</v>
      </c>
      <c r="P1539" t="s">
        <v>2270</v>
      </c>
      <c r="Q1539" t="s">
        <v>1812</v>
      </c>
      <c r="R1539" t="s">
        <v>63</v>
      </c>
      <c r="S1539" t="s">
        <v>88</v>
      </c>
      <c r="T1539" t="s">
        <v>94</v>
      </c>
      <c r="U1539" t="s">
        <v>95</v>
      </c>
      <c r="X1539">
        <v>1</v>
      </c>
      <c r="Y1539">
        <v>0</v>
      </c>
      <c r="Z1539">
        <v>0</v>
      </c>
      <c r="AA1539">
        <v>0</v>
      </c>
      <c r="AB1539">
        <v>800000</v>
      </c>
      <c r="AC1539" t="s">
        <v>47</v>
      </c>
      <c r="AD1539" t="e">
        <f>+VLOOKUP(T1539,items!$A$2:$D$1255,4,0)</f>
        <v>#N/A</v>
      </c>
      <c r="AE1539" t="e">
        <f>+VLOOKUP(T1539,Tabla1[],5,0)</f>
        <v>#N/A</v>
      </c>
      <c r="AF1539">
        <f t="shared" si="24"/>
        <v>7</v>
      </c>
    </row>
    <row r="1540" spans="1:32" x14ac:dyDescent="0.25">
      <c r="A1540">
        <v>95132</v>
      </c>
      <c r="B1540" t="s">
        <v>3717</v>
      </c>
      <c r="C1540" t="s">
        <v>33</v>
      </c>
      <c r="D1540">
        <v>0</v>
      </c>
      <c r="F1540" t="s">
        <v>1261</v>
      </c>
      <c r="G1540" t="s">
        <v>1008</v>
      </c>
      <c r="H1540" t="s">
        <v>3718</v>
      </c>
      <c r="I1540" t="s">
        <v>37</v>
      </c>
      <c r="J1540" t="s">
        <v>3719</v>
      </c>
      <c r="K1540" t="s">
        <v>3720</v>
      </c>
      <c r="L1540" t="s">
        <v>37</v>
      </c>
      <c r="M1540" t="s">
        <v>325</v>
      </c>
      <c r="N1540" t="s">
        <v>325</v>
      </c>
      <c r="O1540" t="s">
        <v>572</v>
      </c>
      <c r="P1540" t="s">
        <v>1931</v>
      </c>
      <c r="Q1540" t="s">
        <v>2520</v>
      </c>
      <c r="R1540" t="s">
        <v>43</v>
      </c>
      <c r="S1540" t="s">
        <v>44</v>
      </c>
      <c r="T1540" t="s">
        <v>3721</v>
      </c>
      <c r="U1540" t="s">
        <v>3722</v>
      </c>
      <c r="X1540">
        <v>3</v>
      </c>
      <c r="Y1540">
        <v>0</v>
      </c>
      <c r="Z1540">
        <v>0</v>
      </c>
      <c r="AA1540">
        <v>0</v>
      </c>
      <c r="AB1540">
        <v>427152</v>
      </c>
      <c r="AC1540" t="s">
        <v>47</v>
      </c>
      <c r="AD1540">
        <f>+VLOOKUP(T1540,items!$A$2:$D$1255,4,0)</f>
        <v>0</v>
      </c>
      <c r="AE1540">
        <f>+VLOOKUP(T1540,Tabla1[],5,0)</f>
        <v>0</v>
      </c>
      <c r="AF1540">
        <f t="shared" si="24"/>
        <v>8</v>
      </c>
    </row>
    <row r="1541" spans="1:32" x14ac:dyDescent="0.25">
      <c r="A1541">
        <v>95132</v>
      </c>
      <c r="B1541" t="s">
        <v>3717</v>
      </c>
      <c r="C1541" t="s">
        <v>33</v>
      </c>
      <c r="D1541">
        <v>0</v>
      </c>
      <c r="F1541" t="s">
        <v>1261</v>
      </c>
      <c r="G1541" t="s">
        <v>1008</v>
      </c>
      <c r="H1541" t="s">
        <v>3718</v>
      </c>
      <c r="I1541" t="s">
        <v>37</v>
      </c>
      <c r="J1541" t="s">
        <v>3719</v>
      </c>
      <c r="K1541" t="s">
        <v>3720</v>
      </c>
      <c r="L1541" t="s">
        <v>37</v>
      </c>
      <c r="M1541" t="s">
        <v>325</v>
      </c>
      <c r="N1541" t="s">
        <v>325</v>
      </c>
      <c r="O1541" t="s">
        <v>572</v>
      </c>
      <c r="P1541" t="s">
        <v>1931</v>
      </c>
      <c r="Q1541" t="s">
        <v>2520</v>
      </c>
      <c r="R1541" t="s">
        <v>43</v>
      </c>
      <c r="S1541" t="s">
        <v>44</v>
      </c>
      <c r="T1541" t="s">
        <v>691</v>
      </c>
      <c r="U1541" t="s">
        <v>692</v>
      </c>
      <c r="X1541">
        <v>1</v>
      </c>
      <c r="Y1541">
        <v>0</v>
      </c>
      <c r="Z1541">
        <v>0</v>
      </c>
      <c r="AA1541">
        <v>0</v>
      </c>
      <c r="AB1541">
        <v>310000</v>
      </c>
      <c r="AC1541" t="s">
        <v>47</v>
      </c>
      <c r="AD1541" t="e">
        <f>+VLOOKUP(T1541,items!$A$2:$D$1255,4,0)</f>
        <v>#N/A</v>
      </c>
      <c r="AE1541" t="e">
        <f>+VLOOKUP(T1541,Tabla1[],5,0)</f>
        <v>#N/A</v>
      </c>
      <c r="AF1541">
        <f t="shared" si="24"/>
        <v>8</v>
      </c>
    </row>
    <row r="1542" spans="1:32" x14ac:dyDescent="0.25">
      <c r="A1542">
        <v>95133</v>
      </c>
      <c r="B1542" t="s">
        <v>3723</v>
      </c>
      <c r="C1542" t="s">
        <v>75</v>
      </c>
      <c r="D1542">
        <v>0</v>
      </c>
      <c r="F1542" t="s">
        <v>1261</v>
      </c>
      <c r="G1542" t="s">
        <v>479</v>
      </c>
      <c r="H1542" t="s">
        <v>3724</v>
      </c>
      <c r="I1542" t="s">
        <v>37</v>
      </c>
      <c r="J1542" t="s">
        <v>3725</v>
      </c>
      <c r="K1542" t="s">
        <v>3726</v>
      </c>
      <c r="L1542" t="s">
        <v>37</v>
      </c>
      <c r="M1542" t="s">
        <v>649</v>
      </c>
      <c r="N1542" t="s">
        <v>649</v>
      </c>
      <c r="O1542" t="s">
        <v>1646</v>
      </c>
      <c r="P1542" t="s">
        <v>3043</v>
      </c>
      <c r="Q1542" t="s">
        <v>3043</v>
      </c>
      <c r="R1542" t="s">
        <v>43</v>
      </c>
      <c r="S1542" t="s">
        <v>44</v>
      </c>
      <c r="T1542" t="s">
        <v>3667</v>
      </c>
      <c r="U1542" t="s">
        <v>884</v>
      </c>
      <c r="X1542">
        <v>1</v>
      </c>
      <c r="Y1542">
        <v>0</v>
      </c>
      <c r="Z1542">
        <v>0</v>
      </c>
      <c r="AA1542">
        <v>0</v>
      </c>
      <c r="AB1542">
        <v>340000</v>
      </c>
      <c r="AC1542" t="s">
        <v>47</v>
      </c>
      <c r="AD1542">
        <f>+VLOOKUP(T1542,items!$A$2:$D$1255,4,0)</f>
        <v>0</v>
      </c>
      <c r="AE1542">
        <f>+VLOOKUP(T1542,Tabla1[],5,0)</f>
        <v>0</v>
      </c>
      <c r="AF1542">
        <f t="shared" si="24"/>
        <v>8</v>
      </c>
    </row>
    <row r="1543" spans="1:32" x14ac:dyDescent="0.25">
      <c r="A1543">
        <v>95136</v>
      </c>
      <c r="B1543" t="s">
        <v>1292</v>
      </c>
      <c r="C1543" t="s">
        <v>33</v>
      </c>
      <c r="D1543">
        <v>0</v>
      </c>
      <c r="F1543" t="s">
        <v>808</v>
      </c>
      <c r="G1543" t="s">
        <v>409</v>
      </c>
      <c r="H1543" t="s">
        <v>3727</v>
      </c>
      <c r="I1543" t="s">
        <v>3728</v>
      </c>
      <c r="J1543" t="s">
        <v>3729</v>
      </c>
      <c r="K1543" t="s">
        <v>3730</v>
      </c>
      <c r="L1543" t="s">
        <v>37</v>
      </c>
      <c r="M1543" t="s">
        <v>965</v>
      </c>
      <c r="N1543" t="s">
        <v>2270</v>
      </c>
      <c r="O1543" t="s">
        <v>1646</v>
      </c>
      <c r="P1543" t="s">
        <v>712</v>
      </c>
      <c r="Q1543" t="s">
        <v>254</v>
      </c>
      <c r="R1543" t="s">
        <v>411</v>
      </c>
      <c r="S1543" t="s">
        <v>256</v>
      </c>
      <c r="T1543" t="s">
        <v>1297</v>
      </c>
      <c r="U1543" t="s">
        <v>1298</v>
      </c>
      <c r="X1543">
        <v>1</v>
      </c>
      <c r="Y1543">
        <v>0</v>
      </c>
      <c r="Z1543">
        <v>0</v>
      </c>
      <c r="AA1543">
        <v>0</v>
      </c>
      <c r="AB1543">
        <v>420000</v>
      </c>
      <c r="AC1543" t="s">
        <v>47</v>
      </c>
      <c r="AD1543">
        <f>+VLOOKUP(T1543,items!$A$2:$D$1255,4,0)</f>
        <v>0</v>
      </c>
      <c r="AE1543">
        <f>+VLOOKUP(T1543,Tabla1[],5,0)</f>
        <v>0</v>
      </c>
      <c r="AF1543">
        <f t="shared" si="24"/>
        <v>8</v>
      </c>
    </row>
    <row r="1544" spans="1:32" x14ac:dyDescent="0.25">
      <c r="A1544">
        <v>95136</v>
      </c>
      <c r="B1544" t="s">
        <v>1292</v>
      </c>
      <c r="C1544" t="s">
        <v>33</v>
      </c>
      <c r="D1544">
        <v>0</v>
      </c>
      <c r="F1544" t="s">
        <v>808</v>
      </c>
      <c r="G1544" t="s">
        <v>409</v>
      </c>
      <c r="H1544" t="s">
        <v>3727</v>
      </c>
      <c r="I1544" t="s">
        <v>3728</v>
      </c>
      <c r="J1544" t="s">
        <v>3729</v>
      </c>
      <c r="K1544" t="s">
        <v>3730</v>
      </c>
      <c r="L1544" t="s">
        <v>37</v>
      </c>
      <c r="M1544" t="s">
        <v>965</v>
      </c>
      <c r="N1544" t="s">
        <v>2270</v>
      </c>
      <c r="O1544" t="s">
        <v>1646</v>
      </c>
      <c r="P1544" t="s">
        <v>712</v>
      </c>
      <c r="Q1544" t="s">
        <v>254</v>
      </c>
      <c r="R1544" t="s">
        <v>411</v>
      </c>
      <c r="S1544" t="s">
        <v>256</v>
      </c>
      <c r="T1544" t="s">
        <v>283</v>
      </c>
      <c r="U1544" t="s">
        <v>284</v>
      </c>
      <c r="X1544">
        <v>1</v>
      </c>
      <c r="Y1544">
        <v>0</v>
      </c>
      <c r="Z1544">
        <v>0</v>
      </c>
      <c r="AA1544">
        <v>0</v>
      </c>
      <c r="AB1544">
        <v>540000</v>
      </c>
      <c r="AC1544" t="s">
        <v>47</v>
      </c>
      <c r="AD1544" t="e">
        <f>+VLOOKUP(T1544,items!$A$2:$D$1255,4,0)</f>
        <v>#N/A</v>
      </c>
      <c r="AE1544" t="e">
        <f>+VLOOKUP(T1544,Tabla1[],5,0)</f>
        <v>#N/A</v>
      </c>
      <c r="AF1544">
        <f t="shared" si="24"/>
        <v>8</v>
      </c>
    </row>
    <row r="1545" spans="1:32" x14ac:dyDescent="0.25">
      <c r="A1545">
        <v>95136</v>
      </c>
      <c r="B1545" t="s">
        <v>1292</v>
      </c>
      <c r="C1545" t="s">
        <v>33</v>
      </c>
      <c r="D1545">
        <v>0</v>
      </c>
      <c r="F1545" t="s">
        <v>808</v>
      </c>
      <c r="G1545" t="s">
        <v>409</v>
      </c>
      <c r="H1545" t="s">
        <v>3727</v>
      </c>
      <c r="I1545" t="s">
        <v>3728</v>
      </c>
      <c r="J1545" t="s">
        <v>3729</v>
      </c>
      <c r="K1545" t="s">
        <v>3730</v>
      </c>
      <c r="L1545" t="s">
        <v>37</v>
      </c>
      <c r="M1545" t="s">
        <v>965</v>
      </c>
      <c r="N1545" t="s">
        <v>2270</v>
      </c>
      <c r="O1545" t="s">
        <v>1646</v>
      </c>
      <c r="P1545" t="s">
        <v>712</v>
      </c>
      <c r="Q1545" t="s">
        <v>254</v>
      </c>
      <c r="R1545" t="s">
        <v>411</v>
      </c>
      <c r="S1545" t="s">
        <v>256</v>
      </c>
      <c r="T1545" t="s">
        <v>691</v>
      </c>
      <c r="U1545" t="s">
        <v>692</v>
      </c>
      <c r="X1545">
        <v>1</v>
      </c>
      <c r="Y1545">
        <v>0</v>
      </c>
      <c r="Z1545">
        <v>0</v>
      </c>
      <c r="AA1545">
        <v>0</v>
      </c>
      <c r="AB1545">
        <v>210000</v>
      </c>
      <c r="AC1545" t="s">
        <v>47</v>
      </c>
      <c r="AD1545" t="e">
        <f>+VLOOKUP(T1545,items!$A$2:$D$1255,4,0)</f>
        <v>#N/A</v>
      </c>
      <c r="AE1545" t="e">
        <f>+VLOOKUP(T1545,Tabla1[],5,0)</f>
        <v>#N/A</v>
      </c>
      <c r="AF1545">
        <f t="shared" si="24"/>
        <v>8</v>
      </c>
    </row>
    <row r="1546" spans="1:32" x14ac:dyDescent="0.25">
      <c r="A1546">
        <v>95143</v>
      </c>
      <c r="B1546" t="s">
        <v>1833</v>
      </c>
      <c r="C1546" t="s">
        <v>75</v>
      </c>
      <c r="D1546">
        <v>0</v>
      </c>
      <c r="F1546" t="s">
        <v>463</v>
      </c>
      <c r="G1546" t="s">
        <v>325</v>
      </c>
      <c r="H1546" t="s">
        <v>3731</v>
      </c>
      <c r="I1546" t="s">
        <v>3732</v>
      </c>
      <c r="J1546" t="s">
        <v>3733</v>
      </c>
      <c r="K1546" t="s">
        <v>3734</v>
      </c>
      <c r="L1546" t="s">
        <v>37</v>
      </c>
      <c r="M1546" t="s">
        <v>408</v>
      </c>
      <c r="N1546" t="s">
        <v>1038</v>
      </c>
      <c r="O1546" t="s">
        <v>965</v>
      </c>
      <c r="P1546" t="s">
        <v>2270</v>
      </c>
      <c r="Q1546" t="s">
        <v>2270</v>
      </c>
      <c r="R1546" t="s">
        <v>43</v>
      </c>
      <c r="S1546" t="s">
        <v>164</v>
      </c>
      <c r="T1546" t="s">
        <v>613</v>
      </c>
      <c r="U1546" t="s">
        <v>614</v>
      </c>
      <c r="V1546" t="s">
        <v>828</v>
      </c>
      <c r="W1546" t="s">
        <v>117</v>
      </c>
      <c r="X1546">
        <v>1</v>
      </c>
      <c r="Y1546">
        <v>3400</v>
      </c>
      <c r="Z1546">
        <v>0</v>
      </c>
      <c r="AA1546">
        <v>4820</v>
      </c>
      <c r="AB1546">
        <v>4157100</v>
      </c>
      <c r="AC1546" t="s">
        <v>47</v>
      </c>
      <c r="AD1546" t="str">
        <f>+VLOOKUP(T1546,items!$A$2:$D$1255,4,0)</f>
        <v>PERGOLA</v>
      </c>
      <c r="AE1546" t="str">
        <f>+VLOOKUP(T1546,Tabla1[],5,0)</f>
        <v>PERGOLITE</v>
      </c>
      <c r="AF1546">
        <f t="shared" si="24"/>
        <v>8</v>
      </c>
    </row>
    <row r="1547" spans="1:32" x14ac:dyDescent="0.25">
      <c r="A1547">
        <v>95147</v>
      </c>
      <c r="B1547" t="s">
        <v>3735</v>
      </c>
      <c r="C1547" t="s">
        <v>75</v>
      </c>
      <c r="D1547">
        <v>0</v>
      </c>
      <c r="F1547" t="s">
        <v>463</v>
      </c>
      <c r="G1547" t="s">
        <v>463</v>
      </c>
      <c r="H1547" t="s">
        <v>3736</v>
      </c>
      <c r="I1547" t="s">
        <v>37</v>
      </c>
      <c r="J1547" t="s">
        <v>3737</v>
      </c>
      <c r="K1547" t="s">
        <v>3738</v>
      </c>
      <c r="L1547" t="s">
        <v>37</v>
      </c>
      <c r="M1547" t="s">
        <v>697</v>
      </c>
      <c r="N1547" t="s">
        <v>697</v>
      </c>
      <c r="O1547" t="s">
        <v>408</v>
      </c>
      <c r="P1547" t="s">
        <v>1204</v>
      </c>
      <c r="Q1547" t="s">
        <v>1204</v>
      </c>
      <c r="R1547" t="s">
        <v>43</v>
      </c>
      <c r="S1547" t="s">
        <v>164</v>
      </c>
      <c r="T1547" t="s">
        <v>3238</v>
      </c>
      <c r="U1547" t="s">
        <v>3239</v>
      </c>
      <c r="X1547">
        <v>12.6</v>
      </c>
      <c r="Y1547">
        <v>0</v>
      </c>
      <c r="Z1547">
        <v>0</v>
      </c>
      <c r="AA1547">
        <v>0</v>
      </c>
      <c r="AB1547">
        <v>662760</v>
      </c>
      <c r="AC1547" t="s">
        <v>47</v>
      </c>
      <c r="AD1547">
        <f>+VLOOKUP(T1547,items!$A$2:$D$1255,4,0)</f>
        <v>0</v>
      </c>
      <c r="AE1547">
        <f>+VLOOKUP(T1547,Tabla1[],5,0)</f>
        <v>0</v>
      </c>
      <c r="AF1547">
        <f t="shared" si="24"/>
        <v>7</v>
      </c>
    </row>
    <row r="1548" spans="1:32" x14ac:dyDescent="0.25">
      <c r="A1548">
        <v>95151</v>
      </c>
      <c r="B1548" t="s">
        <v>3739</v>
      </c>
      <c r="C1548" t="s">
        <v>75</v>
      </c>
      <c r="D1548">
        <v>0</v>
      </c>
      <c r="F1548" t="s">
        <v>463</v>
      </c>
      <c r="G1548" t="s">
        <v>463</v>
      </c>
      <c r="H1548" t="s">
        <v>3740</v>
      </c>
      <c r="I1548" t="s">
        <v>37</v>
      </c>
      <c r="J1548" t="s">
        <v>3741</v>
      </c>
      <c r="K1548" t="s">
        <v>3742</v>
      </c>
      <c r="L1548" t="s">
        <v>37</v>
      </c>
      <c r="M1548" t="s">
        <v>697</v>
      </c>
      <c r="N1548" t="s">
        <v>697</v>
      </c>
      <c r="O1548" t="s">
        <v>325</v>
      </c>
      <c r="P1548" t="s">
        <v>909</v>
      </c>
      <c r="Q1548" t="s">
        <v>909</v>
      </c>
      <c r="R1548" t="s">
        <v>43</v>
      </c>
      <c r="S1548" t="s">
        <v>164</v>
      </c>
      <c r="T1548" t="s">
        <v>2274</v>
      </c>
      <c r="U1548" t="s">
        <v>1349</v>
      </c>
      <c r="X1548">
        <v>10</v>
      </c>
      <c r="Y1548">
        <v>0</v>
      </c>
      <c r="Z1548">
        <v>0</v>
      </c>
      <c r="AA1548">
        <v>0</v>
      </c>
      <c r="AB1548">
        <v>526000</v>
      </c>
      <c r="AC1548" t="s">
        <v>47</v>
      </c>
      <c r="AD1548">
        <f>+VLOOKUP(T1548,items!$A$2:$D$1255,4,0)</f>
        <v>0</v>
      </c>
      <c r="AE1548">
        <f>+VLOOKUP(T1548,Tabla1[],5,0)</f>
        <v>0</v>
      </c>
      <c r="AF1548">
        <f t="shared" si="24"/>
        <v>7</v>
      </c>
    </row>
    <row r="1549" spans="1:32" x14ac:dyDescent="0.25">
      <c r="A1549">
        <v>95153</v>
      </c>
      <c r="B1549" t="s">
        <v>3679</v>
      </c>
      <c r="C1549" t="s">
        <v>33</v>
      </c>
      <c r="D1549">
        <v>0</v>
      </c>
      <c r="F1549" t="s">
        <v>463</v>
      </c>
      <c r="G1549" t="s">
        <v>463</v>
      </c>
      <c r="H1549" t="s">
        <v>3743</v>
      </c>
      <c r="I1549" t="s">
        <v>37</v>
      </c>
      <c r="J1549" t="s">
        <v>3744</v>
      </c>
      <c r="K1549" t="s">
        <v>3745</v>
      </c>
      <c r="L1549" t="s">
        <v>37</v>
      </c>
      <c r="M1549" t="s">
        <v>697</v>
      </c>
      <c r="N1549" t="s">
        <v>697</v>
      </c>
      <c r="O1549" t="s">
        <v>1008</v>
      </c>
      <c r="P1549" t="s">
        <v>365</v>
      </c>
      <c r="Q1549" t="s">
        <v>365</v>
      </c>
      <c r="R1549" t="s">
        <v>43</v>
      </c>
      <c r="S1549" t="s">
        <v>164</v>
      </c>
      <c r="T1549" t="s">
        <v>3287</v>
      </c>
      <c r="U1549" t="s">
        <v>3746</v>
      </c>
      <c r="X1549">
        <v>0.5</v>
      </c>
      <c r="Y1549">
        <v>0</v>
      </c>
      <c r="Z1549">
        <v>0</v>
      </c>
      <c r="AA1549">
        <v>0</v>
      </c>
      <c r="AB1549">
        <v>26300</v>
      </c>
      <c r="AC1549" t="s">
        <v>47</v>
      </c>
      <c r="AD1549">
        <f>+VLOOKUP(T1549,items!$A$2:$D$1255,4,0)</f>
        <v>0</v>
      </c>
      <c r="AE1549">
        <f>+VLOOKUP(T1549,Tabla1[],5,0)</f>
        <v>0</v>
      </c>
      <c r="AF1549">
        <f t="shared" si="24"/>
        <v>7</v>
      </c>
    </row>
    <row r="1550" spans="1:32" x14ac:dyDescent="0.25">
      <c r="A1550">
        <v>95160</v>
      </c>
      <c r="B1550" t="s">
        <v>3471</v>
      </c>
      <c r="C1550" t="s">
        <v>75</v>
      </c>
      <c r="D1550">
        <v>0</v>
      </c>
      <c r="F1550" t="s">
        <v>463</v>
      </c>
      <c r="G1550" t="s">
        <v>408</v>
      </c>
      <c r="H1550" t="s">
        <v>3747</v>
      </c>
      <c r="I1550" t="s">
        <v>37</v>
      </c>
      <c r="J1550" t="s">
        <v>3748</v>
      </c>
      <c r="K1550" t="s">
        <v>3749</v>
      </c>
      <c r="L1550" t="s">
        <v>37</v>
      </c>
      <c r="M1550" t="s">
        <v>909</v>
      </c>
      <c r="N1550" t="s">
        <v>909</v>
      </c>
      <c r="O1550" t="s">
        <v>1930</v>
      </c>
      <c r="P1550" t="s">
        <v>1038</v>
      </c>
      <c r="Q1550" t="s">
        <v>1038</v>
      </c>
      <c r="R1550" t="s">
        <v>43</v>
      </c>
      <c r="S1550" t="s">
        <v>164</v>
      </c>
      <c r="T1550" t="s">
        <v>3238</v>
      </c>
      <c r="U1550" t="s">
        <v>3239</v>
      </c>
      <c r="X1550">
        <v>5</v>
      </c>
      <c r="Y1550">
        <v>0</v>
      </c>
      <c r="Z1550">
        <v>0</v>
      </c>
      <c r="AA1550">
        <v>0</v>
      </c>
      <c r="AB1550">
        <v>263000</v>
      </c>
      <c r="AC1550" t="s">
        <v>47</v>
      </c>
      <c r="AD1550">
        <f>+VLOOKUP(T1550,items!$A$2:$D$1255,4,0)</f>
        <v>0</v>
      </c>
      <c r="AE1550">
        <f>+VLOOKUP(T1550,Tabla1[],5,0)</f>
        <v>0</v>
      </c>
      <c r="AF1550">
        <f t="shared" si="24"/>
        <v>7</v>
      </c>
    </row>
    <row r="1551" spans="1:32" x14ac:dyDescent="0.25">
      <c r="A1551">
        <v>95161</v>
      </c>
      <c r="B1551" t="s">
        <v>469</v>
      </c>
      <c r="C1551" t="s">
        <v>75</v>
      </c>
      <c r="D1551">
        <v>0</v>
      </c>
      <c r="F1551" t="s">
        <v>463</v>
      </c>
      <c r="G1551" t="s">
        <v>325</v>
      </c>
      <c r="H1551" t="s">
        <v>3750</v>
      </c>
      <c r="I1551" t="s">
        <v>37</v>
      </c>
      <c r="J1551" t="s">
        <v>3751</v>
      </c>
      <c r="K1551" t="s">
        <v>3752</v>
      </c>
      <c r="L1551" t="s">
        <v>37</v>
      </c>
      <c r="M1551" t="s">
        <v>909</v>
      </c>
      <c r="N1551" t="s">
        <v>909</v>
      </c>
      <c r="O1551" t="s">
        <v>366</v>
      </c>
      <c r="P1551" t="s">
        <v>915</v>
      </c>
      <c r="Q1551" t="s">
        <v>247</v>
      </c>
      <c r="R1551" t="s">
        <v>43</v>
      </c>
      <c r="S1551" t="s">
        <v>44</v>
      </c>
      <c r="T1551" t="s">
        <v>388</v>
      </c>
      <c r="U1551" t="s">
        <v>389</v>
      </c>
      <c r="X1551">
        <v>10</v>
      </c>
      <c r="Y1551">
        <v>0</v>
      </c>
      <c r="Z1551">
        <v>0</v>
      </c>
      <c r="AA1551">
        <v>0</v>
      </c>
      <c r="AB1551">
        <v>1000000</v>
      </c>
      <c r="AC1551" t="s">
        <v>47</v>
      </c>
      <c r="AD1551">
        <f>+VLOOKUP(T1551,items!$A$2:$D$1255,4,0)</f>
        <v>0</v>
      </c>
      <c r="AE1551">
        <f>+VLOOKUP(T1551,Tabla1[],5,0)</f>
        <v>0</v>
      </c>
      <c r="AF1551">
        <f t="shared" si="24"/>
        <v>7</v>
      </c>
    </row>
    <row r="1552" spans="1:32" x14ac:dyDescent="0.25">
      <c r="A1552">
        <v>95162</v>
      </c>
      <c r="B1552" t="s">
        <v>3753</v>
      </c>
      <c r="C1552" t="s">
        <v>75</v>
      </c>
      <c r="D1552">
        <v>0</v>
      </c>
      <c r="F1552" t="s">
        <v>463</v>
      </c>
      <c r="G1552" t="s">
        <v>463</v>
      </c>
      <c r="H1552" t="s">
        <v>3754</v>
      </c>
      <c r="I1552" t="s">
        <v>37</v>
      </c>
      <c r="J1552" t="s">
        <v>3755</v>
      </c>
      <c r="K1552" t="s">
        <v>3756</v>
      </c>
      <c r="L1552" t="s">
        <v>37</v>
      </c>
      <c r="M1552" t="s">
        <v>697</v>
      </c>
      <c r="N1552" t="s">
        <v>697</v>
      </c>
      <c r="O1552" t="s">
        <v>365</v>
      </c>
      <c r="P1552" t="s">
        <v>325</v>
      </c>
      <c r="Q1552" t="s">
        <v>325</v>
      </c>
      <c r="R1552" t="s">
        <v>43</v>
      </c>
      <c r="S1552" t="s">
        <v>164</v>
      </c>
      <c r="T1552" t="s">
        <v>1290</v>
      </c>
      <c r="U1552" t="s">
        <v>1291</v>
      </c>
      <c r="X1552">
        <v>4</v>
      </c>
      <c r="Y1552">
        <v>0</v>
      </c>
      <c r="Z1552">
        <v>0</v>
      </c>
      <c r="AA1552">
        <v>0</v>
      </c>
      <c r="AB1552">
        <v>268908</v>
      </c>
      <c r="AC1552" t="s">
        <v>47</v>
      </c>
      <c r="AD1552">
        <f>+VLOOKUP(T1552,items!$A$2:$D$1255,4,0)</f>
        <v>0</v>
      </c>
      <c r="AE1552">
        <f>+VLOOKUP(T1552,Tabla1[],5,0)</f>
        <v>0</v>
      </c>
      <c r="AF1552">
        <f t="shared" si="24"/>
        <v>7</v>
      </c>
    </row>
    <row r="1553" spans="1:34" x14ac:dyDescent="0.25">
      <c r="A1553">
        <v>95162</v>
      </c>
      <c r="B1553" t="s">
        <v>3753</v>
      </c>
      <c r="C1553" t="s">
        <v>75</v>
      </c>
      <c r="D1553">
        <v>0</v>
      </c>
      <c r="F1553" t="s">
        <v>463</v>
      </c>
      <c r="G1553" t="s">
        <v>463</v>
      </c>
      <c r="H1553" t="s">
        <v>3754</v>
      </c>
      <c r="I1553" t="s">
        <v>37</v>
      </c>
      <c r="J1553" t="s">
        <v>3755</v>
      </c>
      <c r="K1553" t="s">
        <v>3756</v>
      </c>
      <c r="L1553" t="s">
        <v>37</v>
      </c>
      <c r="M1553" t="s">
        <v>697</v>
      </c>
      <c r="N1553" t="s">
        <v>697</v>
      </c>
      <c r="O1553" t="s">
        <v>365</v>
      </c>
      <c r="P1553" t="s">
        <v>325</v>
      </c>
      <c r="Q1553" t="s">
        <v>325</v>
      </c>
      <c r="R1553" t="s">
        <v>43</v>
      </c>
      <c r="S1553" t="s">
        <v>164</v>
      </c>
      <c r="T1553" t="s">
        <v>3069</v>
      </c>
      <c r="U1553" t="s">
        <v>3070</v>
      </c>
      <c r="X1553">
        <v>1</v>
      </c>
      <c r="Y1553">
        <v>0</v>
      </c>
      <c r="Z1553">
        <v>0</v>
      </c>
      <c r="AA1553">
        <v>0</v>
      </c>
      <c r="AB1553">
        <v>54621</v>
      </c>
      <c r="AC1553" t="s">
        <v>47</v>
      </c>
      <c r="AD1553">
        <f>+VLOOKUP(T1553,items!$A$2:$D$1255,4,0)</f>
        <v>0</v>
      </c>
      <c r="AE1553">
        <f>+VLOOKUP(T1553,Tabla1[],5,0)</f>
        <v>0</v>
      </c>
      <c r="AF1553">
        <f t="shared" si="24"/>
        <v>7</v>
      </c>
    </row>
    <row r="1554" spans="1:34" x14ac:dyDescent="0.25">
      <c r="A1554">
        <v>95177</v>
      </c>
      <c r="B1554" t="s">
        <v>3757</v>
      </c>
      <c r="C1554" t="s">
        <v>75</v>
      </c>
      <c r="D1554">
        <v>0</v>
      </c>
      <c r="F1554" t="s">
        <v>697</v>
      </c>
      <c r="G1554" t="s">
        <v>3191</v>
      </c>
      <c r="H1554" t="s">
        <v>3758</v>
      </c>
      <c r="I1554" t="s">
        <v>3759</v>
      </c>
      <c r="J1554" t="s">
        <v>3760</v>
      </c>
      <c r="K1554" t="s">
        <v>3761</v>
      </c>
      <c r="L1554" t="s">
        <v>3762</v>
      </c>
      <c r="M1554" t="s">
        <v>365</v>
      </c>
      <c r="N1554" t="s">
        <v>408</v>
      </c>
      <c r="O1554" t="s">
        <v>1204</v>
      </c>
      <c r="P1554" t="s">
        <v>1038</v>
      </c>
      <c r="Q1554" t="s">
        <v>645</v>
      </c>
      <c r="R1554" t="s">
        <v>127</v>
      </c>
      <c r="S1554" t="s">
        <v>256</v>
      </c>
      <c r="T1554" t="s">
        <v>3763</v>
      </c>
      <c r="U1554" t="s">
        <v>3764</v>
      </c>
      <c r="V1554" t="s">
        <v>828</v>
      </c>
      <c r="X1554">
        <v>1</v>
      </c>
      <c r="Y1554">
        <v>5000</v>
      </c>
      <c r="Z1554">
        <v>0</v>
      </c>
      <c r="AA1554">
        <v>2000</v>
      </c>
      <c r="AB1554">
        <v>1233372</v>
      </c>
      <c r="AC1554" t="s">
        <v>47</v>
      </c>
      <c r="AD1554">
        <f>+VLOOKUP(T1554,items!$A$2:$D$1255,4,0)</f>
        <v>0</v>
      </c>
      <c r="AE1554">
        <f>+VLOOKUP(T1554,Tabla1[],5,0)</f>
        <v>0</v>
      </c>
      <c r="AF1554">
        <f t="shared" si="24"/>
        <v>7</v>
      </c>
    </row>
    <row r="1555" spans="1:34" x14ac:dyDescent="0.25">
      <c r="A1555">
        <v>95177</v>
      </c>
      <c r="B1555" t="s">
        <v>3757</v>
      </c>
      <c r="C1555" t="s">
        <v>75</v>
      </c>
      <c r="D1555">
        <v>0</v>
      </c>
      <c r="F1555" t="s">
        <v>697</v>
      </c>
      <c r="G1555" t="s">
        <v>3191</v>
      </c>
      <c r="H1555" t="s">
        <v>3758</v>
      </c>
      <c r="I1555" t="s">
        <v>3759</v>
      </c>
      <c r="J1555" t="s">
        <v>3760</v>
      </c>
      <c r="K1555" t="s">
        <v>3761</v>
      </c>
      <c r="L1555" t="s">
        <v>3762</v>
      </c>
      <c r="M1555" t="s">
        <v>365</v>
      </c>
      <c r="N1555" t="s">
        <v>408</v>
      </c>
      <c r="O1555" t="s">
        <v>1204</v>
      </c>
      <c r="P1555" t="s">
        <v>1038</v>
      </c>
      <c r="Q1555" t="s">
        <v>645</v>
      </c>
      <c r="R1555" t="s">
        <v>127</v>
      </c>
      <c r="S1555" t="s">
        <v>256</v>
      </c>
      <c r="T1555" t="s">
        <v>3763</v>
      </c>
      <c r="U1555" t="s">
        <v>3764</v>
      </c>
      <c r="V1555" t="s">
        <v>828</v>
      </c>
      <c r="X1555">
        <v>1</v>
      </c>
      <c r="Y1555">
        <v>7000</v>
      </c>
      <c r="Z1555">
        <v>0</v>
      </c>
      <c r="AA1555">
        <v>2000</v>
      </c>
      <c r="AB1555">
        <v>1790620</v>
      </c>
      <c r="AC1555" t="s">
        <v>47</v>
      </c>
      <c r="AD1555">
        <f>+VLOOKUP(T1555,items!$A$2:$D$1255,4,0)</f>
        <v>0</v>
      </c>
      <c r="AE1555">
        <f>+VLOOKUP(T1555,Tabla1[],5,0)</f>
        <v>0</v>
      </c>
      <c r="AF1555">
        <f t="shared" si="24"/>
        <v>7</v>
      </c>
    </row>
    <row r="1556" spans="1:34" x14ac:dyDescent="0.25">
      <c r="A1556">
        <v>95177</v>
      </c>
      <c r="B1556" t="s">
        <v>3757</v>
      </c>
      <c r="C1556" t="s">
        <v>75</v>
      </c>
      <c r="D1556">
        <v>0</v>
      </c>
      <c r="F1556" t="s">
        <v>697</v>
      </c>
      <c r="G1556" t="s">
        <v>3191</v>
      </c>
      <c r="H1556" t="s">
        <v>3758</v>
      </c>
      <c r="I1556" t="s">
        <v>3759</v>
      </c>
      <c r="J1556" t="s">
        <v>3760</v>
      </c>
      <c r="K1556" t="s">
        <v>3761</v>
      </c>
      <c r="L1556" t="s">
        <v>3762</v>
      </c>
      <c r="M1556" t="s">
        <v>365</v>
      </c>
      <c r="N1556" t="s">
        <v>408</v>
      </c>
      <c r="O1556" t="s">
        <v>1204</v>
      </c>
      <c r="P1556" t="s">
        <v>1038</v>
      </c>
      <c r="Q1556" t="s">
        <v>645</v>
      </c>
      <c r="R1556" t="s">
        <v>127</v>
      </c>
      <c r="S1556" t="s">
        <v>256</v>
      </c>
      <c r="T1556" t="s">
        <v>94</v>
      </c>
      <c r="U1556" t="s">
        <v>95</v>
      </c>
      <c r="X1556">
        <v>1</v>
      </c>
      <c r="Y1556">
        <v>0</v>
      </c>
      <c r="Z1556">
        <v>0</v>
      </c>
      <c r="AA1556">
        <v>0</v>
      </c>
      <c r="AB1556">
        <v>400000</v>
      </c>
      <c r="AC1556" t="s">
        <v>47</v>
      </c>
      <c r="AD1556" t="e">
        <f>+VLOOKUP(T1556,items!$A$2:$D$1255,4,0)</f>
        <v>#N/A</v>
      </c>
      <c r="AE1556" t="e">
        <f>+VLOOKUP(T1556,Tabla1[],5,0)</f>
        <v>#N/A</v>
      </c>
      <c r="AF1556">
        <f t="shared" si="24"/>
        <v>7</v>
      </c>
    </row>
    <row r="1557" spans="1:34" x14ac:dyDescent="0.25">
      <c r="A1557">
        <v>95177</v>
      </c>
      <c r="B1557" t="s">
        <v>3757</v>
      </c>
      <c r="C1557" t="s">
        <v>75</v>
      </c>
      <c r="D1557">
        <v>0</v>
      </c>
      <c r="F1557" t="s">
        <v>697</v>
      </c>
      <c r="G1557" t="s">
        <v>3191</v>
      </c>
      <c r="H1557" t="s">
        <v>3758</v>
      </c>
      <c r="I1557" t="s">
        <v>3759</v>
      </c>
      <c r="J1557" t="s">
        <v>3760</v>
      </c>
      <c r="K1557" t="s">
        <v>3761</v>
      </c>
      <c r="L1557" t="s">
        <v>3762</v>
      </c>
      <c r="M1557" t="s">
        <v>365</v>
      </c>
      <c r="N1557" t="s">
        <v>408</v>
      </c>
      <c r="O1557" t="s">
        <v>1204</v>
      </c>
      <c r="P1557" t="s">
        <v>1038</v>
      </c>
      <c r="Q1557" t="s">
        <v>645</v>
      </c>
      <c r="R1557" t="s">
        <v>127</v>
      </c>
      <c r="S1557" t="s">
        <v>256</v>
      </c>
      <c r="T1557" t="s">
        <v>392</v>
      </c>
      <c r="U1557" t="s">
        <v>393</v>
      </c>
      <c r="X1557">
        <v>1</v>
      </c>
      <c r="Y1557">
        <v>0</v>
      </c>
      <c r="Z1557">
        <v>0</v>
      </c>
      <c r="AA1557">
        <v>0</v>
      </c>
      <c r="AB1557">
        <v>160000</v>
      </c>
      <c r="AC1557" t="s">
        <v>47</v>
      </c>
      <c r="AD1557" t="e">
        <f>+VLOOKUP(T1557,items!$A$2:$D$1255,4,0)</f>
        <v>#N/A</v>
      </c>
      <c r="AE1557" t="e">
        <f>+VLOOKUP(T1557,Tabla1[],5,0)</f>
        <v>#N/A</v>
      </c>
      <c r="AF1557">
        <f t="shared" si="24"/>
        <v>7</v>
      </c>
    </row>
    <row r="1558" spans="1:34" x14ac:dyDescent="0.25">
      <c r="A1558">
        <v>95179</v>
      </c>
      <c r="B1558" t="s">
        <v>2561</v>
      </c>
      <c r="C1558" t="s">
        <v>33</v>
      </c>
      <c r="D1558">
        <v>0</v>
      </c>
      <c r="F1558" t="s">
        <v>697</v>
      </c>
      <c r="G1558" t="s">
        <v>697</v>
      </c>
      <c r="H1558" t="s">
        <v>3765</v>
      </c>
      <c r="I1558" t="s">
        <v>37</v>
      </c>
      <c r="J1558" t="s">
        <v>3766</v>
      </c>
      <c r="K1558" t="s">
        <v>3767</v>
      </c>
      <c r="L1558" t="s">
        <v>3768</v>
      </c>
      <c r="M1558" t="s">
        <v>1008</v>
      </c>
      <c r="N1558" t="s">
        <v>1008</v>
      </c>
      <c r="O1558" t="s">
        <v>479</v>
      </c>
      <c r="P1558" t="s">
        <v>1334</v>
      </c>
      <c r="Q1558" t="s">
        <v>982</v>
      </c>
      <c r="R1558" t="s">
        <v>63</v>
      </c>
      <c r="S1558" t="s">
        <v>346</v>
      </c>
      <c r="T1558" t="s">
        <v>209</v>
      </c>
      <c r="U1558" t="s">
        <v>210</v>
      </c>
      <c r="W1558" t="s">
        <v>111</v>
      </c>
      <c r="X1558">
        <v>3</v>
      </c>
      <c r="Y1558">
        <v>0</v>
      </c>
      <c r="Z1558">
        <v>0</v>
      </c>
      <c r="AA1558">
        <v>0</v>
      </c>
      <c r="AB1558">
        <v>578895</v>
      </c>
      <c r="AC1558" t="s">
        <v>47</v>
      </c>
      <c r="AD1558">
        <f>+VLOOKUP(T1558,items!$A$2:$D$1255,4,0)</f>
        <v>0</v>
      </c>
      <c r="AE1558">
        <f>+VLOOKUP(T1558,Tabla1[],5,0)</f>
        <v>0</v>
      </c>
      <c r="AF1558">
        <f t="shared" si="24"/>
        <v>8</v>
      </c>
    </row>
    <row r="1559" spans="1:34" x14ac:dyDescent="0.25">
      <c r="A1559">
        <v>95179</v>
      </c>
      <c r="B1559" t="s">
        <v>2561</v>
      </c>
      <c r="C1559" t="s">
        <v>33</v>
      </c>
      <c r="D1559">
        <v>0</v>
      </c>
      <c r="F1559" t="s">
        <v>697</v>
      </c>
      <c r="G1559" t="s">
        <v>697</v>
      </c>
      <c r="H1559" t="s">
        <v>3765</v>
      </c>
      <c r="I1559" t="s">
        <v>37</v>
      </c>
      <c r="J1559" t="s">
        <v>3766</v>
      </c>
      <c r="K1559" t="s">
        <v>3767</v>
      </c>
      <c r="L1559" t="s">
        <v>3768</v>
      </c>
      <c r="M1559" t="s">
        <v>1008</v>
      </c>
      <c r="N1559" t="s">
        <v>1008</v>
      </c>
      <c r="O1559" t="s">
        <v>479</v>
      </c>
      <c r="P1559" t="s">
        <v>1334</v>
      </c>
      <c r="Q1559" t="s">
        <v>982</v>
      </c>
      <c r="R1559" t="s">
        <v>63</v>
      </c>
      <c r="S1559" t="s">
        <v>346</v>
      </c>
      <c r="T1559" t="s">
        <v>686</v>
      </c>
      <c r="U1559" t="s">
        <v>687</v>
      </c>
      <c r="V1559" t="s">
        <v>828</v>
      </c>
      <c r="W1559" t="s">
        <v>117</v>
      </c>
      <c r="X1559">
        <v>3</v>
      </c>
      <c r="Y1559">
        <v>0</v>
      </c>
      <c r="Z1559">
        <v>0</v>
      </c>
      <c r="AA1559">
        <v>0</v>
      </c>
      <c r="AB1559">
        <v>3277224</v>
      </c>
      <c r="AC1559" t="s">
        <v>47</v>
      </c>
      <c r="AD1559">
        <f>+VLOOKUP(T1559,items!$A$2:$D$1255,4,0)</f>
        <v>0</v>
      </c>
      <c r="AE1559">
        <f>+VLOOKUP(T1559,Tabla1[],5,0)</f>
        <v>0</v>
      </c>
      <c r="AF1559">
        <f t="shared" si="24"/>
        <v>8</v>
      </c>
    </row>
    <row r="1560" spans="1:34" x14ac:dyDescent="0.25">
      <c r="A1560">
        <v>95182</v>
      </c>
      <c r="B1560" t="s">
        <v>3539</v>
      </c>
      <c r="C1560" t="s">
        <v>75</v>
      </c>
      <c r="D1560">
        <v>0</v>
      </c>
      <c r="F1560" t="s">
        <v>697</v>
      </c>
      <c r="G1560" t="s">
        <v>364</v>
      </c>
      <c r="H1560" t="s">
        <v>3769</v>
      </c>
      <c r="I1560" t="s">
        <v>37</v>
      </c>
      <c r="J1560" t="s">
        <v>3770</v>
      </c>
      <c r="K1560" t="s">
        <v>3771</v>
      </c>
      <c r="L1560" t="s">
        <v>37</v>
      </c>
      <c r="M1560" t="s">
        <v>1008</v>
      </c>
      <c r="N1560" t="s">
        <v>1008</v>
      </c>
      <c r="O1560" t="s">
        <v>909</v>
      </c>
      <c r="P1560" t="s">
        <v>711</v>
      </c>
      <c r="Q1560" t="s">
        <v>711</v>
      </c>
      <c r="R1560" t="s">
        <v>43</v>
      </c>
      <c r="S1560" t="s">
        <v>164</v>
      </c>
      <c r="T1560" t="s">
        <v>3772</v>
      </c>
      <c r="U1560" t="s">
        <v>3773</v>
      </c>
      <c r="X1560">
        <v>11</v>
      </c>
      <c r="Y1560">
        <v>0</v>
      </c>
      <c r="Z1560">
        <v>0</v>
      </c>
      <c r="AA1560">
        <v>0</v>
      </c>
      <c r="AB1560">
        <v>578600</v>
      </c>
      <c r="AC1560" t="s">
        <v>47</v>
      </c>
      <c r="AD1560">
        <f>+VLOOKUP(T1560,items!$A$2:$D$1255,4,0)</f>
        <v>0</v>
      </c>
      <c r="AE1560">
        <f>+VLOOKUP(T1560,Tabla1[],5,0)</f>
        <v>0</v>
      </c>
      <c r="AF1560">
        <f t="shared" si="24"/>
        <v>7</v>
      </c>
    </row>
    <row r="1561" spans="1:34" x14ac:dyDescent="0.25">
      <c r="A1561">
        <v>95183</v>
      </c>
      <c r="B1561" t="s">
        <v>1394</v>
      </c>
      <c r="C1561" t="s">
        <v>75</v>
      </c>
      <c r="D1561">
        <v>0</v>
      </c>
      <c r="F1561" t="s">
        <v>697</v>
      </c>
      <c r="G1561" t="s">
        <v>365</v>
      </c>
      <c r="H1561" t="s">
        <v>3774</v>
      </c>
      <c r="I1561" t="s">
        <v>37</v>
      </c>
      <c r="J1561" t="s">
        <v>3775</v>
      </c>
      <c r="K1561" t="s">
        <v>3776</v>
      </c>
      <c r="L1561" t="s">
        <v>37</v>
      </c>
      <c r="M1561" t="s">
        <v>325</v>
      </c>
      <c r="N1561" t="s">
        <v>325</v>
      </c>
      <c r="O1561" t="s">
        <v>2895</v>
      </c>
      <c r="P1561" t="s">
        <v>903</v>
      </c>
      <c r="Q1561" t="s">
        <v>903</v>
      </c>
      <c r="R1561" t="s">
        <v>43</v>
      </c>
      <c r="S1561" t="s">
        <v>164</v>
      </c>
      <c r="T1561" t="s">
        <v>3777</v>
      </c>
      <c r="U1561" t="s">
        <v>3778</v>
      </c>
      <c r="X1561">
        <v>4</v>
      </c>
      <c r="Y1561">
        <v>0</v>
      </c>
      <c r="Z1561">
        <v>0</v>
      </c>
      <c r="AA1561">
        <v>0</v>
      </c>
      <c r="AB1561">
        <v>45900</v>
      </c>
      <c r="AC1561" t="s">
        <v>47</v>
      </c>
      <c r="AD1561">
        <f>+VLOOKUP(T1561,items!$A$2:$D$1255,4,0)</f>
        <v>0</v>
      </c>
      <c r="AE1561">
        <f>+VLOOKUP(T1561,Tabla1[],5,0)</f>
        <v>0</v>
      </c>
      <c r="AF1561">
        <f t="shared" si="24"/>
        <v>9</v>
      </c>
    </row>
    <row r="1562" spans="1:34" x14ac:dyDescent="0.25">
      <c r="A1562">
        <v>95183</v>
      </c>
      <c r="B1562" t="s">
        <v>1394</v>
      </c>
      <c r="C1562" t="s">
        <v>75</v>
      </c>
      <c r="D1562">
        <v>0</v>
      </c>
      <c r="F1562" t="s">
        <v>697</v>
      </c>
      <c r="G1562" t="s">
        <v>365</v>
      </c>
      <c r="H1562" t="s">
        <v>3774</v>
      </c>
      <c r="I1562" t="s">
        <v>37</v>
      </c>
      <c r="J1562" t="s">
        <v>3775</v>
      </c>
      <c r="K1562" t="s">
        <v>3776</v>
      </c>
      <c r="L1562" t="s">
        <v>37</v>
      </c>
      <c r="M1562" t="s">
        <v>325</v>
      </c>
      <c r="N1562" t="s">
        <v>325</v>
      </c>
      <c r="O1562" t="s">
        <v>2895</v>
      </c>
      <c r="P1562" t="s">
        <v>903</v>
      </c>
      <c r="Q1562" t="s">
        <v>903</v>
      </c>
      <c r="R1562" t="s">
        <v>43</v>
      </c>
      <c r="S1562" t="s">
        <v>164</v>
      </c>
      <c r="T1562" t="s">
        <v>1557</v>
      </c>
      <c r="U1562" t="s">
        <v>1558</v>
      </c>
      <c r="X1562">
        <v>4</v>
      </c>
      <c r="Y1562">
        <v>0</v>
      </c>
      <c r="Z1562">
        <v>0</v>
      </c>
      <c r="AA1562">
        <v>0</v>
      </c>
      <c r="AB1562">
        <v>160000</v>
      </c>
      <c r="AC1562" t="s">
        <v>47</v>
      </c>
      <c r="AD1562">
        <f>+VLOOKUP(T1562,items!$A$2:$D$1255,4,0)</f>
        <v>0</v>
      </c>
      <c r="AE1562">
        <f>+VLOOKUP(T1562,Tabla1[],5,0)</f>
        <v>0</v>
      </c>
      <c r="AF1562">
        <f t="shared" si="24"/>
        <v>9</v>
      </c>
    </row>
    <row r="1563" spans="1:34" x14ac:dyDescent="0.25">
      <c r="A1563">
        <v>95183</v>
      </c>
      <c r="B1563" t="s">
        <v>1394</v>
      </c>
      <c r="C1563" t="s">
        <v>75</v>
      </c>
      <c r="D1563">
        <v>0</v>
      </c>
      <c r="F1563" t="s">
        <v>697</v>
      </c>
      <c r="G1563" t="s">
        <v>365</v>
      </c>
      <c r="H1563" t="s">
        <v>3774</v>
      </c>
      <c r="I1563" t="s">
        <v>37</v>
      </c>
      <c r="J1563" t="s">
        <v>3775</v>
      </c>
      <c r="K1563" t="s">
        <v>3776</v>
      </c>
      <c r="L1563" t="s">
        <v>37</v>
      </c>
      <c r="M1563" t="s">
        <v>325</v>
      </c>
      <c r="N1563" t="s">
        <v>325</v>
      </c>
      <c r="O1563" t="s">
        <v>2895</v>
      </c>
      <c r="P1563" t="s">
        <v>903</v>
      </c>
      <c r="Q1563" t="s">
        <v>903</v>
      </c>
      <c r="R1563" t="s">
        <v>43</v>
      </c>
      <c r="S1563" t="s">
        <v>164</v>
      </c>
      <c r="T1563" t="s">
        <v>3779</v>
      </c>
      <c r="U1563" t="s">
        <v>3780</v>
      </c>
      <c r="X1563">
        <v>4</v>
      </c>
      <c r="Y1563">
        <v>0</v>
      </c>
      <c r="Z1563">
        <v>0</v>
      </c>
      <c r="AA1563">
        <v>0</v>
      </c>
      <c r="AB1563">
        <v>163200</v>
      </c>
      <c r="AC1563" t="s">
        <v>47</v>
      </c>
      <c r="AD1563">
        <f>+VLOOKUP(T1563,items!$A$2:$D$1255,4,0)</f>
        <v>0</v>
      </c>
      <c r="AE1563">
        <f>+VLOOKUP(T1563,Tabla1[],5,0)</f>
        <v>0</v>
      </c>
      <c r="AF1563">
        <f t="shared" si="24"/>
        <v>9</v>
      </c>
    </row>
    <row r="1564" spans="1:34" x14ac:dyDescent="0.25">
      <c r="A1564">
        <v>95183</v>
      </c>
      <c r="B1564" t="s">
        <v>1394</v>
      </c>
      <c r="C1564" t="s">
        <v>75</v>
      </c>
      <c r="D1564">
        <v>0</v>
      </c>
      <c r="F1564" t="s">
        <v>697</v>
      </c>
      <c r="G1564" t="s">
        <v>365</v>
      </c>
      <c r="H1564" t="s">
        <v>3774</v>
      </c>
      <c r="I1564" t="s">
        <v>37</v>
      </c>
      <c r="J1564" t="s">
        <v>3775</v>
      </c>
      <c r="K1564" t="s">
        <v>3776</v>
      </c>
      <c r="L1564" t="s">
        <v>37</v>
      </c>
      <c r="M1564" t="s">
        <v>325</v>
      </c>
      <c r="N1564" t="s">
        <v>325</v>
      </c>
      <c r="O1564" t="s">
        <v>2895</v>
      </c>
      <c r="P1564" t="s">
        <v>903</v>
      </c>
      <c r="Q1564" t="s">
        <v>903</v>
      </c>
      <c r="R1564" t="s">
        <v>43</v>
      </c>
      <c r="S1564" t="s">
        <v>164</v>
      </c>
      <c r="T1564" t="s">
        <v>3781</v>
      </c>
      <c r="U1564" t="s">
        <v>3782</v>
      </c>
      <c r="X1564">
        <v>4</v>
      </c>
      <c r="Y1564">
        <v>0</v>
      </c>
      <c r="Z1564">
        <v>0</v>
      </c>
      <c r="AA1564">
        <v>0</v>
      </c>
      <c r="AB1564">
        <v>112000</v>
      </c>
      <c r="AC1564" t="s">
        <v>47</v>
      </c>
      <c r="AD1564">
        <f>+VLOOKUP(T1564,items!$A$2:$D$1255,4,0)</f>
        <v>0</v>
      </c>
      <c r="AE1564">
        <f>+VLOOKUP(T1564,Tabla1[],5,0)</f>
        <v>0</v>
      </c>
      <c r="AF1564">
        <f t="shared" si="24"/>
        <v>9</v>
      </c>
    </row>
    <row r="1565" spans="1:34" x14ac:dyDescent="0.25">
      <c r="A1565">
        <v>95183</v>
      </c>
      <c r="B1565" t="s">
        <v>1394</v>
      </c>
      <c r="C1565" t="s">
        <v>75</v>
      </c>
      <c r="D1565">
        <v>0</v>
      </c>
      <c r="F1565" t="s">
        <v>697</v>
      </c>
      <c r="G1565" t="s">
        <v>365</v>
      </c>
      <c r="H1565" t="s">
        <v>3774</v>
      </c>
      <c r="I1565" t="s">
        <v>37</v>
      </c>
      <c r="J1565" t="s">
        <v>3775</v>
      </c>
      <c r="K1565" t="s">
        <v>3776</v>
      </c>
      <c r="L1565" t="s">
        <v>37</v>
      </c>
      <c r="M1565" t="s">
        <v>325</v>
      </c>
      <c r="N1565" t="s">
        <v>325</v>
      </c>
      <c r="O1565" t="s">
        <v>2895</v>
      </c>
      <c r="P1565" t="s">
        <v>903</v>
      </c>
      <c r="Q1565" t="s">
        <v>903</v>
      </c>
      <c r="R1565" t="s">
        <v>43</v>
      </c>
      <c r="S1565" t="s">
        <v>164</v>
      </c>
      <c r="T1565" t="s">
        <v>3783</v>
      </c>
      <c r="U1565" t="s">
        <v>3784</v>
      </c>
      <c r="X1565">
        <v>4</v>
      </c>
      <c r="Y1565">
        <v>0</v>
      </c>
      <c r="Z1565">
        <v>0</v>
      </c>
      <c r="AA1565">
        <v>0</v>
      </c>
      <c r="AB1565">
        <v>13264</v>
      </c>
      <c r="AC1565" t="s">
        <v>47</v>
      </c>
      <c r="AD1565">
        <f>+VLOOKUP(T1565,items!$A$2:$D$1255,4,0)</f>
        <v>0</v>
      </c>
      <c r="AE1565">
        <f>+VLOOKUP(T1565,Tabla1[],5,0)</f>
        <v>0</v>
      </c>
      <c r="AF1565">
        <f t="shared" si="24"/>
        <v>9</v>
      </c>
    </row>
    <row r="1566" spans="1:34" x14ac:dyDescent="0.25">
      <c r="A1566">
        <v>95183</v>
      </c>
      <c r="B1566" t="s">
        <v>1394</v>
      </c>
      <c r="C1566" t="s">
        <v>75</v>
      </c>
      <c r="D1566">
        <v>0</v>
      </c>
      <c r="F1566" t="s">
        <v>697</v>
      </c>
      <c r="G1566" t="s">
        <v>365</v>
      </c>
      <c r="H1566" t="s">
        <v>3774</v>
      </c>
      <c r="I1566" t="s">
        <v>37</v>
      </c>
      <c r="J1566" t="s">
        <v>3775</v>
      </c>
      <c r="K1566" t="s">
        <v>3776</v>
      </c>
      <c r="L1566" t="s">
        <v>37</v>
      </c>
      <c r="M1566" t="s">
        <v>325</v>
      </c>
      <c r="N1566" t="s">
        <v>325</v>
      </c>
      <c r="O1566" t="s">
        <v>2895</v>
      </c>
      <c r="P1566" t="s">
        <v>903</v>
      </c>
      <c r="Q1566" t="s">
        <v>903</v>
      </c>
      <c r="R1566" t="s">
        <v>43</v>
      </c>
      <c r="S1566" t="s">
        <v>164</v>
      </c>
      <c r="T1566" t="s">
        <v>145</v>
      </c>
      <c r="U1566" t="s">
        <v>146</v>
      </c>
      <c r="X1566">
        <v>4</v>
      </c>
      <c r="Y1566">
        <v>0</v>
      </c>
      <c r="Z1566">
        <v>0</v>
      </c>
      <c r="AA1566">
        <v>0</v>
      </c>
      <c r="AB1566">
        <v>28000</v>
      </c>
      <c r="AC1566" t="s">
        <v>47</v>
      </c>
      <c r="AD1566">
        <f>+VLOOKUP(T1566,items!$A$2:$D$1255,4,0)</f>
        <v>0</v>
      </c>
      <c r="AE1566">
        <f>+VLOOKUP(T1566,Tabla1[],5,0)</f>
        <v>0</v>
      </c>
      <c r="AF1566">
        <f t="shared" si="24"/>
        <v>9</v>
      </c>
    </row>
    <row r="1567" spans="1:34" x14ac:dyDescent="0.25">
      <c r="A1567">
        <v>95183</v>
      </c>
      <c r="B1567" t="s">
        <v>1394</v>
      </c>
      <c r="C1567" t="s">
        <v>75</v>
      </c>
      <c r="D1567">
        <v>0</v>
      </c>
      <c r="F1567" t="s">
        <v>697</v>
      </c>
      <c r="G1567" t="s">
        <v>365</v>
      </c>
      <c r="H1567" t="s">
        <v>3774</v>
      </c>
      <c r="I1567" t="s">
        <v>37</v>
      </c>
      <c r="J1567" t="s">
        <v>3775</v>
      </c>
      <c r="K1567" t="s">
        <v>3776</v>
      </c>
      <c r="L1567" t="s">
        <v>37</v>
      </c>
      <c r="M1567" t="s">
        <v>325</v>
      </c>
      <c r="N1567" t="s">
        <v>325</v>
      </c>
      <c r="O1567" t="s">
        <v>2895</v>
      </c>
      <c r="P1567" t="s">
        <v>903</v>
      </c>
      <c r="Q1567" t="s">
        <v>903</v>
      </c>
      <c r="R1567" t="s">
        <v>43</v>
      </c>
      <c r="S1567" t="s">
        <v>164</v>
      </c>
      <c r="T1567" t="s">
        <v>3785</v>
      </c>
      <c r="U1567" t="s">
        <v>3786</v>
      </c>
      <c r="X1567">
        <v>12</v>
      </c>
      <c r="Y1567">
        <v>0</v>
      </c>
      <c r="Z1567">
        <v>0</v>
      </c>
      <c r="AA1567">
        <v>0</v>
      </c>
      <c r="AB1567">
        <v>187200</v>
      </c>
      <c r="AC1567" t="s">
        <v>47</v>
      </c>
      <c r="AD1567">
        <f>+VLOOKUP(T1567,items!$A$2:$D$1255,4,0)</f>
        <v>0</v>
      </c>
      <c r="AE1567">
        <f>+VLOOKUP(T1567,Tabla1[],5,0)</f>
        <v>0</v>
      </c>
      <c r="AF1567">
        <f t="shared" si="24"/>
        <v>9</v>
      </c>
    </row>
    <row r="1568" spans="1:34" x14ac:dyDescent="0.25">
      <c r="A1568">
        <v>95184</v>
      </c>
      <c r="B1568" t="s">
        <v>3787</v>
      </c>
      <c r="C1568" t="s">
        <v>33</v>
      </c>
      <c r="D1568">
        <v>0</v>
      </c>
      <c r="F1568" t="s">
        <v>697</v>
      </c>
      <c r="G1568" t="s">
        <v>1646</v>
      </c>
      <c r="H1568" t="s">
        <v>3788</v>
      </c>
      <c r="I1568" t="s">
        <v>37</v>
      </c>
      <c r="J1568" t="s">
        <v>3789</v>
      </c>
      <c r="K1568" t="s">
        <v>3790</v>
      </c>
      <c r="L1568" t="s">
        <v>37</v>
      </c>
      <c r="M1568" t="s">
        <v>565</v>
      </c>
      <c r="N1568" t="s">
        <v>565</v>
      </c>
      <c r="O1568" t="s">
        <v>571</v>
      </c>
      <c r="P1568" t="s">
        <v>572</v>
      </c>
      <c r="Q1568" t="s">
        <v>572</v>
      </c>
      <c r="R1568" t="s">
        <v>43</v>
      </c>
      <c r="S1568" t="s">
        <v>272</v>
      </c>
      <c r="T1568" t="s">
        <v>3791</v>
      </c>
      <c r="U1568" t="s">
        <v>3792</v>
      </c>
      <c r="X1568">
        <v>2</v>
      </c>
      <c r="Y1568">
        <v>0</v>
      </c>
      <c r="Z1568">
        <v>0</v>
      </c>
      <c r="AA1568">
        <v>0</v>
      </c>
      <c r="AB1568" s="14">
        <v>179352</v>
      </c>
      <c r="AC1568" t="s">
        <v>47</v>
      </c>
      <c r="AD1568">
        <f>+VLOOKUP(T1568,items!$A$2:$D$1255,4,0)</f>
        <v>0</v>
      </c>
      <c r="AE1568">
        <f>+VLOOKUP(T1568,Tabla1[],5,0)</f>
        <v>0</v>
      </c>
      <c r="AF1568">
        <f t="shared" si="24"/>
        <v>8</v>
      </c>
      <c r="AG1568">
        <v>3816</v>
      </c>
      <c r="AH1568" s="14">
        <v>179352</v>
      </c>
    </row>
    <row r="1569" spans="1:34" x14ac:dyDescent="0.25">
      <c r="A1569">
        <v>95184</v>
      </c>
      <c r="B1569" t="s">
        <v>3787</v>
      </c>
      <c r="C1569" t="s">
        <v>33</v>
      </c>
      <c r="D1569">
        <v>0</v>
      </c>
      <c r="F1569" t="s">
        <v>697</v>
      </c>
      <c r="G1569" t="s">
        <v>1646</v>
      </c>
      <c r="H1569" t="s">
        <v>3788</v>
      </c>
      <c r="I1569" t="s">
        <v>37</v>
      </c>
      <c r="J1569" t="s">
        <v>3789</v>
      </c>
      <c r="K1569" t="s">
        <v>3790</v>
      </c>
      <c r="L1569" t="s">
        <v>37</v>
      </c>
      <c r="M1569" t="s">
        <v>565</v>
      </c>
      <c r="N1569" t="s">
        <v>565</v>
      </c>
      <c r="O1569" t="s">
        <v>571</v>
      </c>
      <c r="P1569" t="s">
        <v>572</v>
      </c>
      <c r="Q1569" t="s">
        <v>572</v>
      </c>
      <c r="R1569" t="s">
        <v>43</v>
      </c>
      <c r="S1569" t="s">
        <v>272</v>
      </c>
      <c r="T1569" t="s">
        <v>633</v>
      </c>
      <c r="U1569" t="s">
        <v>634</v>
      </c>
      <c r="X1569">
        <v>1</v>
      </c>
      <c r="Y1569">
        <v>0</v>
      </c>
      <c r="Z1569">
        <v>0</v>
      </c>
      <c r="AA1569">
        <v>0</v>
      </c>
      <c r="AB1569" s="14">
        <v>262121.03999999998</v>
      </c>
      <c r="AC1569" t="s">
        <v>47</v>
      </c>
      <c r="AD1569">
        <f>+VLOOKUP(T1569,items!$A$2:$D$1255,4,0)</f>
        <v>0</v>
      </c>
      <c r="AE1569">
        <f>+VLOOKUP(T1569,Tabla1[],5,0)</f>
        <v>0</v>
      </c>
      <c r="AF1569">
        <f t="shared" si="24"/>
        <v>8</v>
      </c>
      <c r="AG1569">
        <v>3816</v>
      </c>
      <c r="AH1569" s="14">
        <v>262121.03999999998</v>
      </c>
    </row>
    <row r="1570" spans="1:34" x14ac:dyDescent="0.25">
      <c r="A1570">
        <v>95184</v>
      </c>
      <c r="B1570" t="s">
        <v>3787</v>
      </c>
      <c r="C1570" t="s">
        <v>33</v>
      </c>
      <c r="D1570">
        <v>0</v>
      </c>
      <c r="F1570" t="s">
        <v>697</v>
      </c>
      <c r="G1570" t="s">
        <v>1646</v>
      </c>
      <c r="H1570" t="s">
        <v>3788</v>
      </c>
      <c r="I1570" t="s">
        <v>37</v>
      </c>
      <c r="J1570" t="s">
        <v>3789</v>
      </c>
      <c r="K1570" t="s">
        <v>3790</v>
      </c>
      <c r="L1570" t="s">
        <v>37</v>
      </c>
      <c r="M1570" t="s">
        <v>565</v>
      </c>
      <c r="N1570" t="s">
        <v>565</v>
      </c>
      <c r="O1570" t="s">
        <v>571</v>
      </c>
      <c r="P1570" t="s">
        <v>572</v>
      </c>
      <c r="Q1570" t="s">
        <v>572</v>
      </c>
      <c r="R1570" t="s">
        <v>43</v>
      </c>
      <c r="S1570" t="s">
        <v>272</v>
      </c>
      <c r="T1570" t="s">
        <v>388</v>
      </c>
      <c r="U1570" t="s">
        <v>389</v>
      </c>
      <c r="X1570">
        <v>50</v>
      </c>
      <c r="Y1570">
        <v>0</v>
      </c>
      <c r="Z1570">
        <v>0</v>
      </c>
      <c r="AA1570">
        <v>0</v>
      </c>
      <c r="AB1570" s="14">
        <v>2612052</v>
      </c>
      <c r="AC1570" t="s">
        <v>47</v>
      </c>
      <c r="AD1570">
        <f>+VLOOKUP(T1570,items!$A$2:$D$1255,4,0)</f>
        <v>0</v>
      </c>
      <c r="AE1570">
        <f>+VLOOKUP(T1570,Tabla1[],5,0)</f>
        <v>0</v>
      </c>
      <c r="AF1570">
        <f t="shared" si="24"/>
        <v>8</v>
      </c>
      <c r="AG1570">
        <v>3816</v>
      </c>
      <c r="AH1570" s="14">
        <v>2612052</v>
      </c>
    </row>
    <row r="1571" spans="1:34" x14ac:dyDescent="0.25">
      <c r="A1571">
        <v>95184</v>
      </c>
      <c r="B1571" t="s">
        <v>3787</v>
      </c>
      <c r="C1571" t="s">
        <v>33</v>
      </c>
      <c r="D1571">
        <v>0</v>
      </c>
      <c r="F1571" t="s">
        <v>697</v>
      </c>
      <c r="G1571" t="s">
        <v>1646</v>
      </c>
      <c r="H1571" t="s">
        <v>3788</v>
      </c>
      <c r="I1571" t="s">
        <v>37</v>
      </c>
      <c r="J1571" t="s">
        <v>3789</v>
      </c>
      <c r="K1571" t="s">
        <v>3790</v>
      </c>
      <c r="L1571" t="s">
        <v>37</v>
      </c>
      <c r="M1571" t="s">
        <v>565</v>
      </c>
      <c r="N1571" t="s">
        <v>565</v>
      </c>
      <c r="O1571" t="s">
        <v>571</v>
      </c>
      <c r="P1571" t="s">
        <v>572</v>
      </c>
      <c r="Q1571" t="s">
        <v>572</v>
      </c>
      <c r="R1571" t="s">
        <v>43</v>
      </c>
      <c r="S1571" t="s">
        <v>272</v>
      </c>
      <c r="T1571" t="s">
        <v>392</v>
      </c>
      <c r="U1571" t="s">
        <v>393</v>
      </c>
      <c r="X1571">
        <v>1</v>
      </c>
      <c r="Y1571">
        <v>0</v>
      </c>
      <c r="Z1571">
        <v>0</v>
      </c>
      <c r="AA1571">
        <v>0</v>
      </c>
      <c r="AB1571" s="14">
        <v>605942.64</v>
      </c>
      <c r="AC1571" t="s">
        <v>47</v>
      </c>
      <c r="AD1571" t="e">
        <f>+VLOOKUP(T1571,items!$A$2:$D$1255,4,0)</f>
        <v>#N/A</v>
      </c>
      <c r="AE1571" t="e">
        <f>+VLOOKUP(T1571,Tabla1[],5,0)</f>
        <v>#N/A</v>
      </c>
      <c r="AF1571">
        <f t="shared" si="24"/>
        <v>8</v>
      </c>
      <c r="AG1571">
        <v>3816</v>
      </c>
      <c r="AH1571" s="14">
        <v>605942.64</v>
      </c>
    </row>
    <row r="1572" spans="1:34" x14ac:dyDescent="0.25">
      <c r="A1572">
        <v>95195</v>
      </c>
      <c r="B1572" t="s">
        <v>3793</v>
      </c>
      <c r="C1572" t="s">
        <v>75</v>
      </c>
      <c r="D1572">
        <v>0</v>
      </c>
      <c r="F1572" t="s">
        <v>697</v>
      </c>
      <c r="G1572" t="s">
        <v>247</v>
      </c>
      <c r="H1572" t="s">
        <v>3794</v>
      </c>
      <c r="I1572" t="s">
        <v>3795</v>
      </c>
      <c r="J1572" t="s">
        <v>3796</v>
      </c>
      <c r="K1572" t="s">
        <v>3797</v>
      </c>
      <c r="L1572" t="s">
        <v>3798</v>
      </c>
      <c r="M1572" t="s">
        <v>1072</v>
      </c>
      <c r="N1572" t="s">
        <v>425</v>
      </c>
      <c r="O1572" t="s">
        <v>449</v>
      </c>
      <c r="P1572" t="s">
        <v>3799</v>
      </c>
      <c r="Q1572" t="s">
        <v>3800</v>
      </c>
      <c r="R1572" t="s">
        <v>127</v>
      </c>
      <c r="S1572" t="s">
        <v>64</v>
      </c>
      <c r="T1572" t="s">
        <v>3801</v>
      </c>
      <c r="U1572" t="s">
        <v>3802</v>
      </c>
      <c r="X1572">
        <v>1</v>
      </c>
      <c r="Y1572">
        <v>0</v>
      </c>
      <c r="Z1572">
        <v>0</v>
      </c>
      <c r="AA1572">
        <v>0</v>
      </c>
      <c r="AB1572">
        <v>680061</v>
      </c>
      <c r="AC1572" t="s">
        <v>47</v>
      </c>
      <c r="AD1572">
        <f>+VLOOKUP(T1572,items!$A$2:$D$1255,4,0)</f>
        <v>0</v>
      </c>
      <c r="AE1572">
        <f>+VLOOKUP(T1572,Tabla1[],5,0)</f>
        <v>0</v>
      </c>
      <c r="AF1572">
        <f t="shared" si="24"/>
        <v>12</v>
      </c>
    </row>
    <row r="1573" spans="1:34" x14ac:dyDescent="0.25">
      <c r="A1573">
        <v>95195</v>
      </c>
      <c r="B1573" t="s">
        <v>3793</v>
      </c>
      <c r="C1573" t="s">
        <v>75</v>
      </c>
      <c r="D1573">
        <v>0</v>
      </c>
      <c r="F1573" t="s">
        <v>697</v>
      </c>
      <c r="G1573" t="s">
        <v>247</v>
      </c>
      <c r="H1573" t="s">
        <v>3794</v>
      </c>
      <c r="I1573" t="s">
        <v>3795</v>
      </c>
      <c r="J1573" t="s">
        <v>3796</v>
      </c>
      <c r="K1573" t="s">
        <v>3797</v>
      </c>
      <c r="L1573" t="s">
        <v>3798</v>
      </c>
      <c r="M1573" t="s">
        <v>1072</v>
      </c>
      <c r="N1573" t="s">
        <v>425</v>
      </c>
      <c r="O1573" t="s">
        <v>449</v>
      </c>
      <c r="P1573" t="s">
        <v>3799</v>
      </c>
      <c r="Q1573" t="s">
        <v>3800</v>
      </c>
      <c r="R1573" t="s">
        <v>127</v>
      </c>
      <c r="S1573" t="s">
        <v>64</v>
      </c>
      <c r="T1573" t="s">
        <v>3803</v>
      </c>
      <c r="U1573" t="s">
        <v>3804</v>
      </c>
      <c r="X1573">
        <v>1</v>
      </c>
      <c r="Y1573">
        <v>0</v>
      </c>
      <c r="Z1573">
        <v>0</v>
      </c>
      <c r="AA1573">
        <v>0</v>
      </c>
      <c r="AB1573">
        <v>423850</v>
      </c>
      <c r="AC1573" t="s">
        <v>47</v>
      </c>
      <c r="AD1573">
        <f>+VLOOKUP(T1573,items!$A$2:$D$1255,4,0)</f>
        <v>0</v>
      </c>
      <c r="AE1573">
        <f>+VLOOKUP(T1573,Tabla1[],5,0)</f>
        <v>0</v>
      </c>
      <c r="AF1573">
        <f t="shared" si="24"/>
        <v>12</v>
      </c>
    </row>
    <row r="1574" spans="1:34" x14ac:dyDescent="0.25">
      <c r="A1574">
        <v>95195</v>
      </c>
      <c r="B1574" t="s">
        <v>3793</v>
      </c>
      <c r="C1574" t="s">
        <v>75</v>
      </c>
      <c r="D1574">
        <v>0</v>
      </c>
      <c r="F1574" t="s">
        <v>697</v>
      </c>
      <c r="G1574" t="s">
        <v>247</v>
      </c>
      <c r="H1574" t="s">
        <v>3794</v>
      </c>
      <c r="I1574" t="s">
        <v>3795</v>
      </c>
      <c r="J1574" t="s">
        <v>3796</v>
      </c>
      <c r="K1574" t="s">
        <v>3797</v>
      </c>
      <c r="L1574" t="s">
        <v>3798</v>
      </c>
      <c r="M1574" t="s">
        <v>1072</v>
      </c>
      <c r="N1574" t="s">
        <v>425</v>
      </c>
      <c r="O1574" t="s">
        <v>449</v>
      </c>
      <c r="P1574" t="s">
        <v>3799</v>
      </c>
      <c r="Q1574" t="s">
        <v>3800</v>
      </c>
      <c r="R1574" t="s">
        <v>127</v>
      </c>
      <c r="S1574" t="s">
        <v>64</v>
      </c>
      <c r="T1574" t="s">
        <v>94</v>
      </c>
      <c r="U1574" t="s">
        <v>95</v>
      </c>
      <c r="X1574">
        <v>1</v>
      </c>
      <c r="Y1574">
        <v>0</v>
      </c>
      <c r="Z1574">
        <v>0</v>
      </c>
      <c r="AA1574">
        <v>0</v>
      </c>
      <c r="AB1574">
        <v>300000</v>
      </c>
      <c r="AC1574" t="s">
        <v>47</v>
      </c>
      <c r="AD1574" t="e">
        <f>+VLOOKUP(T1574,items!$A$2:$D$1255,4,0)</f>
        <v>#N/A</v>
      </c>
      <c r="AE1574" t="e">
        <f>+VLOOKUP(T1574,Tabla1[],5,0)</f>
        <v>#N/A</v>
      </c>
      <c r="AF1574">
        <f t="shared" si="24"/>
        <v>12</v>
      </c>
    </row>
    <row r="1575" spans="1:34" x14ac:dyDescent="0.25">
      <c r="A1575">
        <v>95195</v>
      </c>
      <c r="B1575" t="s">
        <v>3793</v>
      </c>
      <c r="C1575" t="s">
        <v>75</v>
      </c>
      <c r="D1575">
        <v>0</v>
      </c>
      <c r="F1575" t="s">
        <v>697</v>
      </c>
      <c r="G1575" t="s">
        <v>247</v>
      </c>
      <c r="H1575" t="s">
        <v>3794</v>
      </c>
      <c r="I1575" t="s">
        <v>3795</v>
      </c>
      <c r="J1575" t="s">
        <v>3796</v>
      </c>
      <c r="K1575" t="s">
        <v>3797</v>
      </c>
      <c r="L1575" t="s">
        <v>3798</v>
      </c>
      <c r="M1575" t="s">
        <v>1072</v>
      </c>
      <c r="N1575" t="s">
        <v>425</v>
      </c>
      <c r="O1575" t="s">
        <v>449</v>
      </c>
      <c r="P1575" t="s">
        <v>3799</v>
      </c>
      <c r="Q1575" t="s">
        <v>3800</v>
      </c>
      <c r="R1575" t="s">
        <v>127</v>
      </c>
      <c r="S1575" t="s">
        <v>64</v>
      </c>
      <c r="T1575" t="s">
        <v>3805</v>
      </c>
      <c r="U1575" t="s">
        <v>3806</v>
      </c>
      <c r="W1575" t="s">
        <v>3807</v>
      </c>
      <c r="X1575">
        <v>1</v>
      </c>
      <c r="Y1575">
        <v>3260</v>
      </c>
      <c r="Z1575">
        <v>2700</v>
      </c>
      <c r="AA1575">
        <v>0</v>
      </c>
      <c r="AB1575">
        <v>7249200</v>
      </c>
      <c r="AC1575" t="s">
        <v>47</v>
      </c>
      <c r="AD1575" t="str">
        <f>+VLOOKUP(T1575,items!$A$2:$D$1255,4,0)</f>
        <v>SLINDINGGLASS</v>
      </c>
      <c r="AE1575">
        <f>+VLOOKUP(T1575,Tabla1[],5,0)</f>
        <v>0</v>
      </c>
      <c r="AF1575">
        <f t="shared" si="24"/>
        <v>12</v>
      </c>
    </row>
    <row r="1576" spans="1:34" x14ac:dyDescent="0.25">
      <c r="A1576">
        <v>95195</v>
      </c>
      <c r="B1576" t="s">
        <v>3793</v>
      </c>
      <c r="C1576" t="s">
        <v>75</v>
      </c>
      <c r="D1576">
        <v>0</v>
      </c>
      <c r="F1576" t="s">
        <v>697</v>
      </c>
      <c r="G1576" t="s">
        <v>247</v>
      </c>
      <c r="H1576" t="s">
        <v>3794</v>
      </c>
      <c r="I1576" t="s">
        <v>3795</v>
      </c>
      <c r="J1576" t="s">
        <v>3796</v>
      </c>
      <c r="K1576" t="s">
        <v>3797</v>
      </c>
      <c r="L1576" t="s">
        <v>3798</v>
      </c>
      <c r="M1576" t="s">
        <v>1072</v>
      </c>
      <c r="N1576" t="s">
        <v>425</v>
      </c>
      <c r="O1576" t="s">
        <v>449</v>
      </c>
      <c r="P1576" t="s">
        <v>3799</v>
      </c>
      <c r="Q1576" t="s">
        <v>3800</v>
      </c>
      <c r="R1576" t="s">
        <v>127</v>
      </c>
      <c r="S1576" t="s">
        <v>64</v>
      </c>
      <c r="T1576" t="s">
        <v>392</v>
      </c>
      <c r="U1576" t="s">
        <v>393</v>
      </c>
      <c r="W1576" t="s">
        <v>3807</v>
      </c>
      <c r="X1576">
        <v>1</v>
      </c>
      <c r="Y1576">
        <v>0</v>
      </c>
      <c r="Z1576">
        <v>0</v>
      </c>
      <c r="AA1576">
        <v>0</v>
      </c>
      <c r="AB1576">
        <v>200000</v>
      </c>
      <c r="AC1576" t="s">
        <v>47</v>
      </c>
      <c r="AD1576" t="e">
        <f>+VLOOKUP(T1576,items!$A$2:$D$1255,4,0)</f>
        <v>#N/A</v>
      </c>
      <c r="AE1576" t="e">
        <f>+VLOOKUP(T1576,Tabla1[],5,0)</f>
        <v>#N/A</v>
      </c>
      <c r="AF1576">
        <f t="shared" si="24"/>
        <v>12</v>
      </c>
    </row>
    <row r="1577" spans="1:34" x14ac:dyDescent="0.25">
      <c r="A1577">
        <v>95208</v>
      </c>
      <c r="B1577" t="s">
        <v>3808</v>
      </c>
      <c r="C1577" t="s">
        <v>75</v>
      </c>
      <c r="D1577">
        <v>0</v>
      </c>
      <c r="F1577" t="s">
        <v>697</v>
      </c>
      <c r="G1577" t="s">
        <v>325</v>
      </c>
      <c r="H1577" t="s">
        <v>3809</v>
      </c>
      <c r="I1577" t="s">
        <v>3810</v>
      </c>
      <c r="J1577" t="s">
        <v>3811</v>
      </c>
      <c r="K1577" t="s">
        <v>3812</v>
      </c>
      <c r="L1577" t="s">
        <v>3813</v>
      </c>
      <c r="M1577" t="s">
        <v>909</v>
      </c>
      <c r="N1577" t="s">
        <v>1038</v>
      </c>
      <c r="O1577" t="s">
        <v>805</v>
      </c>
      <c r="P1577" t="s">
        <v>1334</v>
      </c>
      <c r="Q1577" t="s">
        <v>1931</v>
      </c>
      <c r="R1577" t="s">
        <v>63</v>
      </c>
      <c r="S1577" t="s">
        <v>108</v>
      </c>
      <c r="T1577" t="s">
        <v>429</v>
      </c>
      <c r="U1577" t="s">
        <v>430</v>
      </c>
      <c r="X1577">
        <v>3</v>
      </c>
      <c r="Y1577">
        <v>0</v>
      </c>
      <c r="Z1577">
        <v>0</v>
      </c>
      <c r="AA1577">
        <v>0</v>
      </c>
      <c r="AB1577">
        <v>413667</v>
      </c>
      <c r="AC1577" t="s">
        <v>47</v>
      </c>
      <c r="AD1577">
        <f>+VLOOKUP(T1577,items!$A$2:$D$1255,4,0)</f>
        <v>0</v>
      </c>
      <c r="AE1577">
        <f>+VLOOKUP(T1577,Tabla1[],5,0)</f>
        <v>0</v>
      </c>
      <c r="AF1577">
        <f t="shared" si="24"/>
        <v>8</v>
      </c>
    </row>
    <row r="1578" spans="1:34" x14ac:dyDescent="0.25">
      <c r="A1578">
        <v>95208</v>
      </c>
      <c r="B1578" t="s">
        <v>3808</v>
      </c>
      <c r="C1578" t="s">
        <v>75</v>
      </c>
      <c r="D1578">
        <v>0</v>
      </c>
      <c r="F1578" t="s">
        <v>697</v>
      </c>
      <c r="G1578" t="s">
        <v>325</v>
      </c>
      <c r="H1578" t="s">
        <v>3809</v>
      </c>
      <c r="I1578" t="s">
        <v>3810</v>
      </c>
      <c r="J1578" t="s">
        <v>3811</v>
      </c>
      <c r="K1578" t="s">
        <v>3812</v>
      </c>
      <c r="L1578" t="s">
        <v>3813</v>
      </c>
      <c r="M1578" t="s">
        <v>909</v>
      </c>
      <c r="N1578" t="s">
        <v>1038</v>
      </c>
      <c r="O1578" t="s">
        <v>805</v>
      </c>
      <c r="P1578" t="s">
        <v>1334</v>
      </c>
      <c r="Q1578" t="s">
        <v>1931</v>
      </c>
      <c r="R1578" t="s">
        <v>63</v>
      </c>
      <c r="S1578" t="s">
        <v>108</v>
      </c>
      <c r="T1578" t="s">
        <v>717</v>
      </c>
      <c r="U1578" t="s">
        <v>718</v>
      </c>
      <c r="X1578">
        <v>3</v>
      </c>
      <c r="Y1578">
        <v>0</v>
      </c>
      <c r="Z1578">
        <v>0</v>
      </c>
      <c r="AA1578">
        <v>0</v>
      </c>
      <c r="AB1578">
        <v>149760</v>
      </c>
      <c r="AC1578" t="s">
        <v>47</v>
      </c>
      <c r="AD1578">
        <f>+VLOOKUP(T1578,items!$A$2:$D$1255,4,0)</f>
        <v>0</v>
      </c>
      <c r="AE1578">
        <f>+VLOOKUP(T1578,Tabla1[],5,0)</f>
        <v>0</v>
      </c>
      <c r="AF1578">
        <f t="shared" si="24"/>
        <v>8</v>
      </c>
    </row>
    <row r="1579" spans="1:34" x14ac:dyDescent="0.25">
      <c r="A1579">
        <v>95208</v>
      </c>
      <c r="B1579" t="s">
        <v>3808</v>
      </c>
      <c r="C1579" t="s">
        <v>75</v>
      </c>
      <c r="D1579">
        <v>0</v>
      </c>
      <c r="F1579" t="s">
        <v>697</v>
      </c>
      <c r="G1579" t="s">
        <v>325</v>
      </c>
      <c r="H1579" t="s">
        <v>3809</v>
      </c>
      <c r="I1579" t="s">
        <v>3810</v>
      </c>
      <c r="J1579" t="s">
        <v>3811</v>
      </c>
      <c r="K1579" t="s">
        <v>3812</v>
      </c>
      <c r="L1579" t="s">
        <v>3813</v>
      </c>
      <c r="M1579" t="s">
        <v>909</v>
      </c>
      <c r="N1579" t="s">
        <v>1038</v>
      </c>
      <c r="O1579" t="s">
        <v>805</v>
      </c>
      <c r="P1579" t="s">
        <v>1334</v>
      </c>
      <c r="Q1579" t="s">
        <v>1931</v>
      </c>
      <c r="R1579" t="s">
        <v>63</v>
      </c>
      <c r="S1579" t="s">
        <v>108</v>
      </c>
      <c r="T1579" t="s">
        <v>918</v>
      </c>
      <c r="U1579" t="s">
        <v>919</v>
      </c>
      <c r="W1579" t="s">
        <v>111</v>
      </c>
      <c r="X1579">
        <v>2</v>
      </c>
      <c r="Y1579">
        <v>0</v>
      </c>
      <c r="Z1579">
        <v>0</v>
      </c>
      <c r="AA1579">
        <v>200</v>
      </c>
      <c r="AB1579">
        <v>609716</v>
      </c>
      <c r="AC1579" t="s">
        <v>47</v>
      </c>
      <c r="AD1579">
        <f>+VLOOKUP(T1579,items!$A$2:$D$1255,4,0)</f>
        <v>0</v>
      </c>
      <c r="AE1579">
        <f>+VLOOKUP(T1579,Tabla1[],5,0)</f>
        <v>0</v>
      </c>
      <c r="AF1579">
        <f t="shared" si="24"/>
        <v>8</v>
      </c>
    </row>
    <row r="1580" spans="1:34" x14ac:dyDescent="0.25">
      <c r="A1580">
        <v>95208</v>
      </c>
      <c r="B1580" t="s">
        <v>3808</v>
      </c>
      <c r="C1580" t="s">
        <v>75</v>
      </c>
      <c r="D1580">
        <v>0</v>
      </c>
      <c r="F1580" t="s">
        <v>697</v>
      </c>
      <c r="G1580" t="s">
        <v>325</v>
      </c>
      <c r="H1580" t="s">
        <v>3809</v>
      </c>
      <c r="I1580" t="s">
        <v>3810</v>
      </c>
      <c r="J1580" t="s">
        <v>3811</v>
      </c>
      <c r="K1580" t="s">
        <v>3812</v>
      </c>
      <c r="L1580" t="s">
        <v>3813</v>
      </c>
      <c r="M1580" t="s">
        <v>909</v>
      </c>
      <c r="N1580" t="s">
        <v>1038</v>
      </c>
      <c r="O1580" t="s">
        <v>805</v>
      </c>
      <c r="P1580" t="s">
        <v>1334</v>
      </c>
      <c r="Q1580" t="s">
        <v>1931</v>
      </c>
      <c r="R1580" t="s">
        <v>63</v>
      </c>
      <c r="S1580" t="s">
        <v>108</v>
      </c>
      <c r="T1580" t="s">
        <v>439</v>
      </c>
      <c r="U1580" t="s">
        <v>440</v>
      </c>
      <c r="W1580" t="s">
        <v>111</v>
      </c>
      <c r="X1580">
        <v>1</v>
      </c>
      <c r="Y1580">
        <v>5420</v>
      </c>
      <c r="Z1580">
        <v>0</v>
      </c>
      <c r="AA1580">
        <v>0</v>
      </c>
      <c r="AB1580">
        <v>170144</v>
      </c>
      <c r="AC1580" t="s">
        <v>47</v>
      </c>
      <c r="AD1580">
        <f>+VLOOKUP(T1580,items!$A$2:$D$1255,4,0)</f>
        <v>0</v>
      </c>
      <c r="AE1580">
        <f>+VLOOKUP(T1580,Tabla1[],5,0)</f>
        <v>0</v>
      </c>
      <c r="AF1580">
        <f t="shared" si="24"/>
        <v>8</v>
      </c>
    </row>
    <row r="1581" spans="1:34" x14ac:dyDescent="0.25">
      <c r="A1581">
        <v>95208</v>
      </c>
      <c r="B1581" t="s">
        <v>3808</v>
      </c>
      <c r="C1581" t="s">
        <v>75</v>
      </c>
      <c r="D1581">
        <v>0</v>
      </c>
      <c r="F1581" t="s">
        <v>697</v>
      </c>
      <c r="G1581" t="s">
        <v>325</v>
      </c>
      <c r="H1581" t="s">
        <v>3809</v>
      </c>
      <c r="I1581" t="s">
        <v>3810</v>
      </c>
      <c r="J1581" t="s">
        <v>3811</v>
      </c>
      <c r="K1581" t="s">
        <v>3812</v>
      </c>
      <c r="L1581" t="s">
        <v>3813</v>
      </c>
      <c r="M1581" t="s">
        <v>909</v>
      </c>
      <c r="N1581" t="s">
        <v>1038</v>
      </c>
      <c r="O1581" t="s">
        <v>805</v>
      </c>
      <c r="P1581" t="s">
        <v>1334</v>
      </c>
      <c r="Q1581" t="s">
        <v>1931</v>
      </c>
      <c r="R1581" t="s">
        <v>63</v>
      </c>
      <c r="S1581" t="s">
        <v>108</v>
      </c>
      <c r="T1581" t="s">
        <v>439</v>
      </c>
      <c r="U1581" t="s">
        <v>440</v>
      </c>
      <c r="W1581" t="s">
        <v>111</v>
      </c>
      <c r="X1581">
        <v>1</v>
      </c>
      <c r="Y1581">
        <v>5350</v>
      </c>
      <c r="Z1581">
        <v>0</v>
      </c>
      <c r="AA1581">
        <v>0</v>
      </c>
      <c r="AB1581">
        <v>170144</v>
      </c>
      <c r="AC1581" t="s">
        <v>47</v>
      </c>
      <c r="AD1581">
        <f>+VLOOKUP(T1581,items!$A$2:$D$1255,4,0)</f>
        <v>0</v>
      </c>
      <c r="AE1581">
        <f>+VLOOKUP(T1581,Tabla1[],5,0)</f>
        <v>0</v>
      </c>
      <c r="AF1581">
        <f t="shared" si="24"/>
        <v>8</v>
      </c>
    </row>
    <row r="1582" spans="1:34" x14ac:dyDescent="0.25">
      <c r="A1582">
        <v>95208</v>
      </c>
      <c r="B1582" t="s">
        <v>3808</v>
      </c>
      <c r="C1582" t="s">
        <v>75</v>
      </c>
      <c r="D1582">
        <v>0</v>
      </c>
      <c r="F1582" t="s">
        <v>697</v>
      </c>
      <c r="G1582" t="s">
        <v>325</v>
      </c>
      <c r="H1582" t="s">
        <v>3809</v>
      </c>
      <c r="I1582" t="s">
        <v>3810</v>
      </c>
      <c r="J1582" t="s">
        <v>3811</v>
      </c>
      <c r="K1582" t="s">
        <v>3812</v>
      </c>
      <c r="L1582" t="s">
        <v>3813</v>
      </c>
      <c r="M1582" t="s">
        <v>909</v>
      </c>
      <c r="N1582" t="s">
        <v>1038</v>
      </c>
      <c r="O1582" t="s">
        <v>805</v>
      </c>
      <c r="P1582" t="s">
        <v>1334</v>
      </c>
      <c r="Q1582" t="s">
        <v>1931</v>
      </c>
      <c r="R1582" t="s">
        <v>63</v>
      </c>
      <c r="S1582" t="s">
        <v>108</v>
      </c>
      <c r="T1582" t="s">
        <v>439</v>
      </c>
      <c r="U1582" t="s">
        <v>440</v>
      </c>
      <c r="W1582" t="s">
        <v>111</v>
      </c>
      <c r="X1582">
        <v>1</v>
      </c>
      <c r="Y1582">
        <v>5430</v>
      </c>
      <c r="Z1582">
        <v>0</v>
      </c>
      <c r="AA1582">
        <v>0</v>
      </c>
      <c r="AB1582">
        <v>170144</v>
      </c>
      <c r="AC1582" t="s">
        <v>47</v>
      </c>
      <c r="AD1582">
        <f>+VLOOKUP(T1582,items!$A$2:$D$1255,4,0)</f>
        <v>0</v>
      </c>
      <c r="AE1582">
        <f>+VLOOKUP(T1582,Tabla1[],5,0)</f>
        <v>0</v>
      </c>
      <c r="AF1582">
        <f t="shared" si="24"/>
        <v>8</v>
      </c>
    </row>
    <row r="1583" spans="1:34" x14ac:dyDescent="0.25">
      <c r="A1583">
        <v>95208</v>
      </c>
      <c r="B1583" t="s">
        <v>3808</v>
      </c>
      <c r="C1583" t="s">
        <v>75</v>
      </c>
      <c r="D1583">
        <v>0</v>
      </c>
      <c r="F1583" t="s">
        <v>697</v>
      </c>
      <c r="G1583" t="s">
        <v>325</v>
      </c>
      <c r="H1583" t="s">
        <v>3809</v>
      </c>
      <c r="I1583" t="s">
        <v>3810</v>
      </c>
      <c r="J1583" t="s">
        <v>3811</v>
      </c>
      <c r="K1583" t="s">
        <v>3812</v>
      </c>
      <c r="L1583" t="s">
        <v>3813</v>
      </c>
      <c r="M1583" t="s">
        <v>909</v>
      </c>
      <c r="N1583" t="s">
        <v>1038</v>
      </c>
      <c r="O1583" t="s">
        <v>805</v>
      </c>
      <c r="P1583" t="s">
        <v>1334</v>
      </c>
      <c r="Q1583" t="s">
        <v>1931</v>
      </c>
      <c r="R1583" t="s">
        <v>63</v>
      </c>
      <c r="S1583" t="s">
        <v>108</v>
      </c>
      <c r="T1583" t="s">
        <v>466</v>
      </c>
      <c r="U1583" t="s">
        <v>467</v>
      </c>
      <c r="V1583" t="s">
        <v>953</v>
      </c>
      <c r="W1583" t="s">
        <v>111</v>
      </c>
      <c r="X1583">
        <v>1</v>
      </c>
      <c r="Y1583">
        <v>5420</v>
      </c>
      <c r="Z1583">
        <v>0</v>
      </c>
      <c r="AA1583">
        <v>3500</v>
      </c>
      <c r="AB1583">
        <v>7896314</v>
      </c>
      <c r="AC1583" t="s">
        <v>47</v>
      </c>
      <c r="AD1583" t="str">
        <f>+VLOOKUP(T1583,items!$A$2:$D$1255,4,0)</f>
        <v>SOMBRALINA</v>
      </c>
      <c r="AE1583" t="str">
        <f>+VLOOKUP(T1583,Tabla1[],5,0)</f>
        <v>ELECTRICA</v>
      </c>
      <c r="AF1583">
        <f t="shared" si="24"/>
        <v>8</v>
      </c>
    </row>
    <row r="1584" spans="1:34" x14ac:dyDescent="0.25">
      <c r="A1584">
        <v>95208</v>
      </c>
      <c r="B1584" t="s">
        <v>3808</v>
      </c>
      <c r="C1584" t="s">
        <v>75</v>
      </c>
      <c r="D1584">
        <v>0</v>
      </c>
      <c r="F1584" t="s">
        <v>697</v>
      </c>
      <c r="G1584" t="s">
        <v>325</v>
      </c>
      <c r="H1584" t="s">
        <v>3809</v>
      </c>
      <c r="I1584" t="s">
        <v>3810</v>
      </c>
      <c r="J1584" t="s">
        <v>3811</v>
      </c>
      <c r="K1584" t="s">
        <v>3812</v>
      </c>
      <c r="L1584" t="s">
        <v>3813</v>
      </c>
      <c r="M1584" t="s">
        <v>909</v>
      </c>
      <c r="N1584" t="s">
        <v>1038</v>
      </c>
      <c r="O1584" t="s">
        <v>805</v>
      </c>
      <c r="P1584" t="s">
        <v>1334</v>
      </c>
      <c r="Q1584" t="s">
        <v>1931</v>
      </c>
      <c r="R1584" t="s">
        <v>63</v>
      </c>
      <c r="S1584" t="s">
        <v>108</v>
      </c>
      <c r="T1584" t="s">
        <v>466</v>
      </c>
      <c r="U1584" t="s">
        <v>467</v>
      </c>
      <c r="V1584" t="s">
        <v>953</v>
      </c>
      <c r="W1584" t="s">
        <v>111</v>
      </c>
      <c r="X1584">
        <v>1</v>
      </c>
      <c r="Y1584">
        <v>5350</v>
      </c>
      <c r="Z1584">
        <v>0</v>
      </c>
      <c r="AA1584">
        <v>3500</v>
      </c>
      <c r="AB1584">
        <v>7896314</v>
      </c>
      <c r="AC1584" t="s">
        <v>47</v>
      </c>
      <c r="AD1584" t="str">
        <f>+VLOOKUP(T1584,items!$A$2:$D$1255,4,0)</f>
        <v>SOMBRALINA</v>
      </c>
      <c r="AE1584" t="str">
        <f>+VLOOKUP(T1584,Tabla1[],5,0)</f>
        <v>ELECTRICA</v>
      </c>
      <c r="AF1584">
        <f t="shared" si="24"/>
        <v>8</v>
      </c>
    </row>
    <row r="1585" spans="1:34" x14ac:dyDescent="0.25">
      <c r="A1585">
        <v>95208</v>
      </c>
      <c r="B1585" t="s">
        <v>3808</v>
      </c>
      <c r="C1585" t="s">
        <v>75</v>
      </c>
      <c r="D1585">
        <v>0</v>
      </c>
      <c r="F1585" t="s">
        <v>697</v>
      </c>
      <c r="G1585" t="s">
        <v>325</v>
      </c>
      <c r="H1585" t="s">
        <v>3809</v>
      </c>
      <c r="I1585" t="s">
        <v>3810</v>
      </c>
      <c r="J1585" t="s">
        <v>3811</v>
      </c>
      <c r="K1585" t="s">
        <v>3812</v>
      </c>
      <c r="L1585" t="s">
        <v>3813</v>
      </c>
      <c r="M1585" t="s">
        <v>909</v>
      </c>
      <c r="N1585" t="s">
        <v>1038</v>
      </c>
      <c r="O1585" t="s">
        <v>805</v>
      </c>
      <c r="P1585" t="s">
        <v>1334</v>
      </c>
      <c r="Q1585" t="s">
        <v>1931</v>
      </c>
      <c r="R1585" t="s">
        <v>63</v>
      </c>
      <c r="S1585" t="s">
        <v>108</v>
      </c>
      <c r="T1585" t="s">
        <v>466</v>
      </c>
      <c r="U1585" t="s">
        <v>467</v>
      </c>
      <c r="V1585" t="s">
        <v>953</v>
      </c>
      <c r="W1585" t="s">
        <v>111</v>
      </c>
      <c r="X1585">
        <v>1</v>
      </c>
      <c r="Y1585">
        <v>5430</v>
      </c>
      <c r="Z1585">
        <v>0</v>
      </c>
      <c r="AA1585">
        <v>3500</v>
      </c>
      <c r="AB1585">
        <v>7896314</v>
      </c>
      <c r="AC1585" t="s">
        <v>47</v>
      </c>
      <c r="AD1585" t="str">
        <f>+VLOOKUP(T1585,items!$A$2:$D$1255,4,0)</f>
        <v>SOMBRALINA</v>
      </c>
      <c r="AE1585" t="str">
        <f>+VLOOKUP(T1585,Tabla1[],5,0)</f>
        <v>ELECTRICA</v>
      </c>
      <c r="AF1585">
        <f t="shared" si="24"/>
        <v>8</v>
      </c>
    </row>
    <row r="1586" spans="1:34" x14ac:dyDescent="0.25">
      <c r="A1586">
        <v>95212</v>
      </c>
      <c r="B1586" t="s">
        <v>1082</v>
      </c>
      <c r="C1586" t="s">
        <v>75</v>
      </c>
      <c r="D1586">
        <v>0</v>
      </c>
      <c r="F1586" t="s">
        <v>697</v>
      </c>
      <c r="G1586" t="s">
        <v>1679</v>
      </c>
      <c r="H1586" t="s">
        <v>3814</v>
      </c>
      <c r="I1586" t="s">
        <v>3815</v>
      </c>
      <c r="J1586" t="s">
        <v>3816</v>
      </c>
      <c r="K1586" t="s">
        <v>3817</v>
      </c>
      <c r="L1586" t="s">
        <v>3818</v>
      </c>
      <c r="M1586" t="s">
        <v>1136</v>
      </c>
      <c r="N1586" t="s">
        <v>681</v>
      </c>
      <c r="O1586" t="s">
        <v>3819</v>
      </c>
      <c r="P1586" t="s">
        <v>120</v>
      </c>
      <c r="Q1586" t="s">
        <v>683</v>
      </c>
      <c r="R1586" t="s">
        <v>63</v>
      </c>
      <c r="S1586" t="s">
        <v>272</v>
      </c>
      <c r="T1586" t="s">
        <v>115</v>
      </c>
      <c r="U1586" t="s">
        <v>116</v>
      </c>
      <c r="W1586" t="s">
        <v>1088</v>
      </c>
      <c r="X1586">
        <v>1</v>
      </c>
      <c r="Y1586">
        <v>6000</v>
      </c>
      <c r="Z1586">
        <v>0</v>
      </c>
      <c r="AA1586">
        <v>5334</v>
      </c>
      <c r="AB1586" s="14">
        <v>69728356.079999998</v>
      </c>
      <c r="AC1586" t="s">
        <v>47</v>
      </c>
      <c r="AD1586" t="str">
        <f>+VLOOKUP(T1586,items!$A$2:$D$1255,4,0)</f>
        <v>PERGOLA</v>
      </c>
      <c r="AE1586" t="str">
        <f>+VLOOKUP(T1586,Tabla1[],5,0)</f>
        <v>MAXI PERGOLAM</v>
      </c>
      <c r="AF1586">
        <f t="shared" si="24"/>
        <v>11</v>
      </c>
      <c r="AG1586">
        <v>3816</v>
      </c>
      <c r="AH1586" s="14">
        <v>69728356.079999998</v>
      </c>
    </row>
    <row r="1587" spans="1:34" x14ac:dyDescent="0.25">
      <c r="A1587">
        <v>95217</v>
      </c>
      <c r="B1587" t="s">
        <v>3603</v>
      </c>
      <c r="C1587" t="s">
        <v>75</v>
      </c>
      <c r="D1587">
        <v>0</v>
      </c>
      <c r="F1587" t="s">
        <v>364</v>
      </c>
      <c r="G1587" t="s">
        <v>247</v>
      </c>
      <c r="H1587" t="s">
        <v>3820</v>
      </c>
      <c r="I1587" t="s">
        <v>3821</v>
      </c>
      <c r="J1587" t="s">
        <v>3822</v>
      </c>
      <c r="K1587" t="s">
        <v>3823</v>
      </c>
      <c r="L1587" t="s">
        <v>3824</v>
      </c>
      <c r="M1587" t="s">
        <v>252</v>
      </c>
      <c r="N1587" t="s">
        <v>916</v>
      </c>
      <c r="O1587" t="s">
        <v>712</v>
      </c>
      <c r="P1587" t="s">
        <v>572</v>
      </c>
      <c r="Q1587" t="s">
        <v>573</v>
      </c>
      <c r="R1587" t="s">
        <v>63</v>
      </c>
      <c r="S1587" t="s">
        <v>272</v>
      </c>
      <c r="T1587" t="s">
        <v>2958</v>
      </c>
      <c r="U1587" t="s">
        <v>2959</v>
      </c>
      <c r="V1587" t="s">
        <v>244</v>
      </c>
      <c r="W1587" t="s">
        <v>1088</v>
      </c>
      <c r="X1587">
        <v>1</v>
      </c>
      <c r="Y1587">
        <v>7475</v>
      </c>
      <c r="Z1587">
        <v>0</v>
      </c>
      <c r="AA1587">
        <v>4000</v>
      </c>
      <c r="AB1587" s="14">
        <v>24205536.719999999</v>
      </c>
      <c r="AC1587" t="s">
        <v>47</v>
      </c>
      <c r="AD1587" t="str">
        <f>+VLOOKUP(T1587,items!$A$2:$D$1255,4,0)</f>
        <v>PERGOLA</v>
      </c>
      <c r="AE1587" t="str">
        <f>+VLOOKUP(T1587,Tabla1[],5,0)</f>
        <v>CLASSIC</v>
      </c>
      <c r="AF1587">
        <f t="shared" si="24"/>
        <v>8</v>
      </c>
      <c r="AG1587">
        <v>3816</v>
      </c>
      <c r="AH1587" s="14">
        <v>24205536.719999999</v>
      </c>
    </row>
    <row r="1588" spans="1:34" x14ac:dyDescent="0.25">
      <c r="A1588">
        <v>95219</v>
      </c>
      <c r="B1588" t="s">
        <v>3603</v>
      </c>
      <c r="C1588" t="s">
        <v>75</v>
      </c>
      <c r="D1588">
        <v>0</v>
      </c>
      <c r="F1588" t="s">
        <v>364</v>
      </c>
      <c r="G1588" t="s">
        <v>1038</v>
      </c>
      <c r="H1588" t="s">
        <v>3825</v>
      </c>
      <c r="I1588" t="s">
        <v>3826</v>
      </c>
      <c r="J1588" t="s">
        <v>3827</v>
      </c>
      <c r="K1588" t="s">
        <v>3828</v>
      </c>
      <c r="L1588" t="s">
        <v>3829</v>
      </c>
      <c r="M1588" t="s">
        <v>645</v>
      </c>
      <c r="N1588" t="s">
        <v>1812</v>
      </c>
      <c r="O1588" t="s">
        <v>1646</v>
      </c>
      <c r="P1588" t="s">
        <v>712</v>
      </c>
      <c r="Q1588" t="s">
        <v>982</v>
      </c>
      <c r="R1588" t="s">
        <v>63</v>
      </c>
      <c r="S1588" t="s">
        <v>272</v>
      </c>
      <c r="T1588" t="s">
        <v>2958</v>
      </c>
      <c r="U1588" t="s">
        <v>2959</v>
      </c>
      <c r="V1588" t="s">
        <v>244</v>
      </c>
      <c r="W1588" t="s">
        <v>111</v>
      </c>
      <c r="X1588">
        <v>1</v>
      </c>
      <c r="Y1588">
        <v>6500</v>
      </c>
      <c r="Z1588">
        <v>0</v>
      </c>
      <c r="AA1588">
        <v>2600</v>
      </c>
      <c r="AB1588" s="14">
        <v>18847147.68</v>
      </c>
      <c r="AC1588" t="s">
        <v>47</v>
      </c>
      <c r="AD1588" t="str">
        <f>+VLOOKUP(T1588,items!$A$2:$D$1255,4,0)</f>
        <v>PERGOLA</v>
      </c>
      <c r="AE1588" t="str">
        <f>+VLOOKUP(T1588,Tabla1[],5,0)</f>
        <v>CLASSIC</v>
      </c>
      <c r="AF1588">
        <f t="shared" si="24"/>
        <v>8</v>
      </c>
      <c r="AG1588">
        <v>3816</v>
      </c>
      <c r="AH1588" s="14">
        <v>18847147.68</v>
      </c>
    </row>
    <row r="1589" spans="1:34" x14ac:dyDescent="0.25">
      <c r="A1589">
        <v>95225</v>
      </c>
      <c r="B1589" t="s">
        <v>1569</v>
      </c>
      <c r="C1589" t="s">
        <v>75</v>
      </c>
      <c r="D1589">
        <v>0</v>
      </c>
      <c r="F1589" t="s">
        <v>364</v>
      </c>
      <c r="G1589" t="s">
        <v>364</v>
      </c>
      <c r="H1589" t="s">
        <v>3830</v>
      </c>
      <c r="I1589" t="s">
        <v>37</v>
      </c>
      <c r="J1589" t="s">
        <v>3831</v>
      </c>
      <c r="K1589" t="s">
        <v>3832</v>
      </c>
      <c r="L1589" t="s">
        <v>37</v>
      </c>
      <c r="M1589" t="s">
        <v>1008</v>
      </c>
      <c r="N1589" t="s">
        <v>1008</v>
      </c>
      <c r="O1589" t="s">
        <v>1038</v>
      </c>
      <c r="P1589" t="s">
        <v>252</v>
      </c>
      <c r="Q1589" t="s">
        <v>252</v>
      </c>
      <c r="R1589" t="s">
        <v>43</v>
      </c>
      <c r="S1589" t="s">
        <v>164</v>
      </c>
      <c r="T1589" t="s">
        <v>3280</v>
      </c>
      <c r="U1589" t="s">
        <v>3281</v>
      </c>
      <c r="X1589">
        <v>37</v>
      </c>
      <c r="Y1589">
        <v>0</v>
      </c>
      <c r="Z1589">
        <v>0</v>
      </c>
      <c r="AA1589">
        <v>0</v>
      </c>
      <c r="AB1589">
        <v>1946200</v>
      </c>
      <c r="AC1589" t="s">
        <v>47</v>
      </c>
      <c r="AD1589">
        <f>+VLOOKUP(T1589,items!$A$2:$D$1255,4,0)</f>
        <v>0</v>
      </c>
      <c r="AE1589">
        <f>+VLOOKUP(T1589,Tabla1[],5,0)</f>
        <v>0</v>
      </c>
      <c r="AF1589">
        <f t="shared" si="24"/>
        <v>7</v>
      </c>
    </row>
    <row r="1590" spans="1:34" x14ac:dyDescent="0.25">
      <c r="A1590">
        <v>95227</v>
      </c>
      <c r="B1590" t="s">
        <v>3833</v>
      </c>
      <c r="C1590" t="s">
        <v>33</v>
      </c>
      <c r="D1590">
        <v>0</v>
      </c>
      <c r="F1590" t="s">
        <v>364</v>
      </c>
      <c r="G1590" t="s">
        <v>325</v>
      </c>
      <c r="H1590" t="s">
        <v>3834</v>
      </c>
      <c r="I1590" t="s">
        <v>37</v>
      </c>
      <c r="J1590" t="s">
        <v>37</v>
      </c>
      <c r="K1590" t="s">
        <v>3835</v>
      </c>
      <c r="L1590" t="s">
        <v>3836</v>
      </c>
      <c r="M1590" t="s">
        <v>408</v>
      </c>
      <c r="N1590" t="s">
        <v>408</v>
      </c>
      <c r="O1590" t="s">
        <v>664</v>
      </c>
      <c r="P1590" t="s">
        <v>479</v>
      </c>
      <c r="Q1590" t="s">
        <v>649</v>
      </c>
      <c r="R1590" t="s">
        <v>63</v>
      </c>
      <c r="S1590" t="s">
        <v>44</v>
      </c>
      <c r="T1590" t="s">
        <v>536</v>
      </c>
      <c r="U1590" t="s">
        <v>537</v>
      </c>
      <c r="X1590">
        <v>1</v>
      </c>
      <c r="Y1590">
        <v>0</v>
      </c>
      <c r="Z1590">
        <v>0</v>
      </c>
      <c r="AA1590">
        <v>0</v>
      </c>
      <c r="AB1590">
        <v>712225</v>
      </c>
      <c r="AC1590" t="s">
        <v>47</v>
      </c>
      <c r="AD1590" t="str">
        <f>+VLOOKUP(T1590,items!$A$2:$D$1255,4,0)</f>
        <v>MUEBLES</v>
      </c>
      <c r="AE1590">
        <f>+VLOOKUP(T1590,Tabla1[],5,0)</f>
        <v>0</v>
      </c>
      <c r="AF1590">
        <f t="shared" si="24"/>
        <v>8</v>
      </c>
    </row>
    <row r="1591" spans="1:34" x14ac:dyDescent="0.25">
      <c r="A1591">
        <v>95240</v>
      </c>
      <c r="B1591" t="s">
        <v>3837</v>
      </c>
      <c r="C1591" t="s">
        <v>75</v>
      </c>
      <c r="D1591">
        <v>0</v>
      </c>
      <c r="F1591" t="s">
        <v>364</v>
      </c>
      <c r="G1591" t="s">
        <v>364</v>
      </c>
      <c r="H1591" t="s">
        <v>3838</v>
      </c>
      <c r="I1591" t="s">
        <v>37</v>
      </c>
      <c r="J1591" t="s">
        <v>3839</v>
      </c>
      <c r="K1591" t="s">
        <v>3840</v>
      </c>
      <c r="L1591" t="s">
        <v>37</v>
      </c>
      <c r="M1591" t="s">
        <v>1008</v>
      </c>
      <c r="N1591" t="s">
        <v>1008</v>
      </c>
      <c r="O1591" t="s">
        <v>325</v>
      </c>
      <c r="P1591" t="s">
        <v>408</v>
      </c>
      <c r="Q1591" t="s">
        <v>408</v>
      </c>
      <c r="R1591" t="s">
        <v>43</v>
      </c>
      <c r="S1591" t="s">
        <v>164</v>
      </c>
      <c r="T1591" t="s">
        <v>3069</v>
      </c>
      <c r="U1591" t="s">
        <v>3070</v>
      </c>
      <c r="X1591">
        <v>1</v>
      </c>
      <c r="Y1591">
        <v>0</v>
      </c>
      <c r="Z1591">
        <v>0</v>
      </c>
      <c r="AA1591">
        <v>0</v>
      </c>
      <c r="AB1591">
        <v>50421</v>
      </c>
      <c r="AC1591" t="s">
        <v>47</v>
      </c>
      <c r="AD1591">
        <f>+VLOOKUP(T1591,items!$A$2:$D$1255,4,0)</f>
        <v>0</v>
      </c>
      <c r="AE1591">
        <f>+VLOOKUP(T1591,Tabla1[],5,0)</f>
        <v>0</v>
      </c>
      <c r="AF1591">
        <f t="shared" si="24"/>
        <v>7</v>
      </c>
    </row>
    <row r="1592" spans="1:34" x14ac:dyDescent="0.25">
      <c r="A1592">
        <v>95242</v>
      </c>
      <c r="B1592" t="s">
        <v>3841</v>
      </c>
      <c r="C1592" t="s">
        <v>33</v>
      </c>
      <c r="D1592">
        <v>0</v>
      </c>
      <c r="F1592" t="s">
        <v>364</v>
      </c>
      <c r="G1592" t="s">
        <v>909</v>
      </c>
      <c r="H1592" t="s">
        <v>3842</v>
      </c>
      <c r="I1592" t="s">
        <v>37</v>
      </c>
      <c r="J1592" t="s">
        <v>3843</v>
      </c>
      <c r="K1592" t="s">
        <v>3844</v>
      </c>
      <c r="L1592" t="s">
        <v>37</v>
      </c>
      <c r="M1592" t="s">
        <v>711</v>
      </c>
      <c r="N1592" t="s">
        <v>711</v>
      </c>
      <c r="O1592" t="s">
        <v>410</v>
      </c>
      <c r="P1592" t="s">
        <v>1812</v>
      </c>
      <c r="Q1592" t="s">
        <v>1812</v>
      </c>
      <c r="R1592" t="s">
        <v>411</v>
      </c>
      <c r="S1592" t="s">
        <v>128</v>
      </c>
      <c r="T1592" t="s">
        <v>219</v>
      </c>
      <c r="U1592" t="s">
        <v>220</v>
      </c>
      <c r="X1592">
        <v>1</v>
      </c>
      <c r="Y1592">
        <v>0</v>
      </c>
      <c r="Z1592">
        <v>0</v>
      </c>
      <c r="AA1592">
        <v>0</v>
      </c>
      <c r="AB1592">
        <v>0</v>
      </c>
      <c r="AC1592" t="s">
        <v>47</v>
      </c>
      <c r="AD1592">
        <f>+VLOOKUP(T1592,items!$A$2:$D$1255,4,0)</f>
        <v>0</v>
      </c>
      <c r="AE1592">
        <f>+VLOOKUP(T1592,Tabla1[],5,0)</f>
        <v>0</v>
      </c>
      <c r="AF1592">
        <f t="shared" si="24"/>
        <v>8</v>
      </c>
    </row>
    <row r="1593" spans="1:34" x14ac:dyDescent="0.25">
      <c r="A1593">
        <v>95246</v>
      </c>
      <c r="B1593" t="s">
        <v>3845</v>
      </c>
      <c r="C1593" t="s">
        <v>33</v>
      </c>
      <c r="D1593">
        <v>0</v>
      </c>
      <c r="F1593" t="s">
        <v>364</v>
      </c>
      <c r="G1593" t="s">
        <v>965</v>
      </c>
      <c r="H1593" t="s">
        <v>3846</v>
      </c>
      <c r="I1593" t="s">
        <v>37</v>
      </c>
      <c r="J1593" t="s">
        <v>3847</v>
      </c>
      <c r="K1593" t="s">
        <v>3848</v>
      </c>
      <c r="L1593" t="s">
        <v>3849</v>
      </c>
      <c r="M1593" t="s">
        <v>2270</v>
      </c>
      <c r="N1593" t="s">
        <v>2270</v>
      </c>
      <c r="O1593" t="s">
        <v>2520</v>
      </c>
      <c r="P1593" t="s">
        <v>898</v>
      </c>
      <c r="Q1593" t="s">
        <v>34</v>
      </c>
      <c r="R1593" t="s">
        <v>63</v>
      </c>
      <c r="S1593" t="s">
        <v>44</v>
      </c>
      <c r="T1593" t="s">
        <v>1865</v>
      </c>
      <c r="U1593" t="s">
        <v>1866</v>
      </c>
      <c r="V1593" t="s">
        <v>953</v>
      </c>
      <c r="X1593">
        <v>4</v>
      </c>
      <c r="Y1593">
        <v>0</v>
      </c>
      <c r="Z1593">
        <v>0</v>
      </c>
      <c r="AA1593">
        <v>0</v>
      </c>
      <c r="AB1593">
        <v>2829564</v>
      </c>
      <c r="AC1593" t="s">
        <v>47</v>
      </c>
      <c r="AD1593" t="str">
        <f>+VLOOKUP(T1593,items!$A$2:$D$1255,4,0)</f>
        <v>MUEBLES</v>
      </c>
      <c r="AE1593">
        <f>+VLOOKUP(T1593,Tabla1[],5,0)</f>
        <v>0</v>
      </c>
      <c r="AF1593">
        <f t="shared" si="24"/>
        <v>9</v>
      </c>
    </row>
    <row r="1594" spans="1:34" x14ac:dyDescent="0.25">
      <c r="A1594">
        <v>95246</v>
      </c>
      <c r="B1594" t="s">
        <v>3845</v>
      </c>
      <c r="C1594" t="s">
        <v>33</v>
      </c>
      <c r="D1594">
        <v>0</v>
      </c>
      <c r="F1594" t="s">
        <v>364</v>
      </c>
      <c r="G1594" t="s">
        <v>965</v>
      </c>
      <c r="H1594" t="s">
        <v>3846</v>
      </c>
      <c r="I1594" t="s">
        <v>37</v>
      </c>
      <c r="J1594" t="s">
        <v>3847</v>
      </c>
      <c r="K1594" t="s">
        <v>3848</v>
      </c>
      <c r="L1594" t="s">
        <v>3849</v>
      </c>
      <c r="M1594" t="s">
        <v>2270</v>
      </c>
      <c r="N1594" t="s">
        <v>2270</v>
      </c>
      <c r="O1594" t="s">
        <v>2520</v>
      </c>
      <c r="P1594" t="s">
        <v>898</v>
      </c>
      <c r="Q1594" t="s">
        <v>34</v>
      </c>
      <c r="R1594" t="s">
        <v>63</v>
      </c>
      <c r="S1594" t="s">
        <v>44</v>
      </c>
      <c r="T1594" t="s">
        <v>3850</v>
      </c>
      <c r="U1594" t="s">
        <v>3851</v>
      </c>
      <c r="X1594">
        <v>1</v>
      </c>
      <c r="Y1594">
        <v>0</v>
      </c>
      <c r="Z1594">
        <v>0</v>
      </c>
      <c r="AA1594">
        <v>0</v>
      </c>
      <c r="AB1594">
        <v>1418857</v>
      </c>
      <c r="AC1594" t="s">
        <v>47</v>
      </c>
      <c r="AD1594" t="str">
        <f>+VLOOKUP(T1594,items!$A$2:$D$1255,4,0)</f>
        <v>MUEBLES</v>
      </c>
      <c r="AE1594">
        <f>+VLOOKUP(T1594,Tabla1[],5,0)</f>
        <v>0</v>
      </c>
      <c r="AF1594">
        <f t="shared" si="24"/>
        <v>9</v>
      </c>
    </row>
    <row r="1595" spans="1:34" x14ac:dyDescent="0.25">
      <c r="A1595">
        <v>95246</v>
      </c>
      <c r="B1595" t="s">
        <v>3845</v>
      </c>
      <c r="C1595" t="s">
        <v>33</v>
      </c>
      <c r="D1595">
        <v>0</v>
      </c>
      <c r="F1595" t="s">
        <v>364</v>
      </c>
      <c r="G1595" t="s">
        <v>965</v>
      </c>
      <c r="H1595" t="s">
        <v>3846</v>
      </c>
      <c r="I1595" t="s">
        <v>37</v>
      </c>
      <c r="J1595" t="s">
        <v>3847</v>
      </c>
      <c r="K1595" t="s">
        <v>3848</v>
      </c>
      <c r="L1595" t="s">
        <v>3849</v>
      </c>
      <c r="M1595" t="s">
        <v>2270</v>
      </c>
      <c r="N1595" t="s">
        <v>2270</v>
      </c>
      <c r="O1595" t="s">
        <v>2520</v>
      </c>
      <c r="P1595" t="s">
        <v>898</v>
      </c>
      <c r="Q1595" t="s">
        <v>34</v>
      </c>
      <c r="R1595" t="s">
        <v>63</v>
      </c>
      <c r="S1595" t="s">
        <v>44</v>
      </c>
      <c r="T1595" t="s">
        <v>50</v>
      </c>
      <c r="U1595" t="s">
        <v>51</v>
      </c>
      <c r="X1595">
        <v>1</v>
      </c>
      <c r="Y1595">
        <v>0</v>
      </c>
      <c r="Z1595">
        <v>0</v>
      </c>
      <c r="AA1595">
        <v>0</v>
      </c>
      <c r="AB1595">
        <v>420000</v>
      </c>
      <c r="AC1595" t="s">
        <v>47</v>
      </c>
      <c r="AD1595" t="e">
        <f>+VLOOKUP(T1595,items!$A$2:$D$1255,4,0)</f>
        <v>#N/A</v>
      </c>
      <c r="AE1595" t="e">
        <f>+VLOOKUP(T1595,Tabla1[],5,0)</f>
        <v>#N/A</v>
      </c>
      <c r="AF1595">
        <f t="shared" si="24"/>
        <v>9</v>
      </c>
    </row>
    <row r="1596" spans="1:34" x14ac:dyDescent="0.25">
      <c r="A1596">
        <v>95253</v>
      </c>
      <c r="B1596" t="s">
        <v>3852</v>
      </c>
      <c r="C1596" t="s">
        <v>75</v>
      </c>
      <c r="D1596">
        <v>0</v>
      </c>
      <c r="F1596" t="s">
        <v>3191</v>
      </c>
      <c r="G1596" t="s">
        <v>3191</v>
      </c>
      <c r="H1596" t="s">
        <v>3853</v>
      </c>
      <c r="I1596" t="s">
        <v>37</v>
      </c>
      <c r="J1596" t="s">
        <v>3854</v>
      </c>
      <c r="K1596" t="s">
        <v>3855</v>
      </c>
      <c r="L1596" t="s">
        <v>3856</v>
      </c>
      <c r="M1596" t="s">
        <v>365</v>
      </c>
      <c r="N1596" t="s">
        <v>365</v>
      </c>
      <c r="O1596" t="s">
        <v>408</v>
      </c>
      <c r="P1596" t="s">
        <v>1930</v>
      </c>
      <c r="Q1596" t="s">
        <v>1038</v>
      </c>
      <c r="R1596" t="s">
        <v>63</v>
      </c>
      <c r="S1596" t="s">
        <v>256</v>
      </c>
      <c r="T1596" t="s">
        <v>3857</v>
      </c>
      <c r="U1596" t="s">
        <v>3858</v>
      </c>
      <c r="X1596">
        <v>1</v>
      </c>
      <c r="Y1596">
        <v>0</v>
      </c>
      <c r="Z1596">
        <v>0</v>
      </c>
      <c r="AA1596">
        <v>0</v>
      </c>
      <c r="AB1596">
        <v>205064</v>
      </c>
      <c r="AC1596" t="s">
        <v>47</v>
      </c>
      <c r="AD1596">
        <f>+VLOOKUP(T1596,items!$A$2:$D$1255,4,0)</f>
        <v>0</v>
      </c>
      <c r="AE1596">
        <f>+VLOOKUP(T1596,Tabla1[],5,0)</f>
        <v>0</v>
      </c>
      <c r="AF1596">
        <f t="shared" si="24"/>
        <v>7</v>
      </c>
    </row>
    <row r="1597" spans="1:34" x14ac:dyDescent="0.25">
      <c r="A1597">
        <v>95253</v>
      </c>
      <c r="B1597" t="s">
        <v>3852</v>
      </c>
      <c r="C1597" t="s">
        <v>75</v>
      </c>
      <c r="D1597">
        <v>0</v>
      </c>
      <c r="F1597" t="s">
        <v>3191</v>
      </c>
      <c r="G1597" t="s">
        <v>3191</v>
      </c>
      <c r="H1597" t="s">
        <v>3853</v>
      </c>
      <c r="I1597" t="s">
        <v>37</v>
      </c>
      <c r="J1597" t="s">
        <v>3854</v>
      </c>
      <c r="K1597" t="s">
        <v>3855</v>
      </c>
      <c r="L1597" t="s">
        <v>3856</v>
      </c>
      <c r="M1597" t="s">
        <v>365</v>
      </c>
      <c r="N1597" t="s">
        <v>365</v>
      </c>
      <c r="O1597" t="s">
        <v>408</v>
      </c>
      <c r="P1597" t="s">
        <v>1930</v>
      </c>
      <c r="Q1597" t="s">
        <v>1038</v>
      </c>
      <c r="R1597" t="s">
        <v>63</v>
      </c>
      <c r="S1597" t="s">
        <v>256</v>
      </c>
      <c r="T1597" t="s">
        <v>94</v>
      </c>
      <c r="U1597" t="s">
        <v>95</v>
      </c>
      <c r="X1597">
        <v>1</v>
      </c>
      <c r="Y1597">
        <v>0</v>
      </c>
      <c r="Z1597">
        <v>0</v>
      </c>
      <c r="AA1597">
        <v>0</v>
      </c>
      <c r="AB1597">
        <v>60000</v>
      </c>
      <c r="AC1597" t="s">
        <v>47</v>
      </c>
      <c r="AD1597" t="e">
        <f>+VLOOKUP(T1597,items!$A$2:$D$1255,4,0)</f>
        <v>#N/A</v>
      </c>
      <c r="AE1597" t="e">
        <f>+VLOOKUP(T1597,Tabla1[],5,0)</f>
        <v>#N/A</v>
      </c>
      <c r="AF1597">
        <f t="shared" si="24"/>
        <v>7</v>
      </c>
    </row>
    <row r="1598" spans="1:34" x14ac:dyDescent="0.25">
      <c r="A1598">
        <v>95263</v>
      </c>
      <c r="B1598" t="s">
        <v>3859</v>
      </c>
      <c r="C1598" t="s">
        <v>33</v>
      </c>
      <c r="D1598">
        <v>0</v>
      </c>
      <c r="F1598" t="s">
        <v>3191</v>
      </c>
      <c r="G1598" t="s">
        <v>3191</v>
      </c>
      <c r="H1598" t="s">
        <v>3860</v>
      </c>
      <c r="I1598" t="s">
        <v>37</v>
      </c>
      <c r="J1598" t="s">
        <v>3861</v>
      </c>
      <c r="K1598" t="s">
        <v>3862</v>
      </c>
      <c r="L1598" t="s">
        <v>3863</v>
      </c>
      <c r="M1598" t="s">
        <v>365</v>
      </c>
      <c r="N1598" t="s">
        <v>365</v>
      </c>
      <c r="O1598" t="s">
        <v>479</v>
      </c>
      <c r="P1598" t="s">
        <v>649</v>
      </c>
      <c r="Q1598" t="s">
        <v>485</v>
      </c>
      <c r="R1598" t="s">
        <v>63</v>
      </c>
      <c r="S1598" t="s">
        <v>44</v>
      </c>
      <c r="T1598" t="s">
        <v>1815</v>
      </c>
      <c r="U1598" t="s">
        <v>1816</v>
      </c>
      <c r="X1598">
        <v>1</v>
      </c>
      <c r="Y1598">
        <v>0</v>
      </c>
      <c r="Z1598">
        <v>0</v>
      </c>
      <c r="AA1598">
        <v>0</v>
      </c>
      <c r="AB1598">
        <v>513186</v>
      </c>
      <c r="AC1598" t="s">
        <v>47</v>
      </c>
      <c r="AD1598" t="str">
        <f>+VLOOKUP(T1598,items!$A$2:$D$1255,4,0)</f>
        <v>MUEBLES</v>
      </c>
      <c r="AE1598">
        <f>+VLOOKUP(T1598,Tabla1[],5,0)</f>
        <v>0</v>
      </c>
      <c r="AF1598">
        <f t="shared" si="24"/>
        <v>8</v>
      </c>
    </row>
    <row r="1599" spans="1:34" x14ac:dyDescent="0.25">
      <c r="A1599">
        <v>95263</v>
      </c>
      <c r="B1599" t="s">
        <v>3859</v>
      </c>
      <c r="C1599" t="s">
        <v>33</v>
      </c>
      <c r="D1599">
        <v>0</v>
      </c>
      <c r="F1599" t="s">
        <v>3191</v>
      </c>
      <c r="G1599" t="s">
        <v>3191</v>
      </c>
      <c r="H1599" t="s">
        <v>3860</v>
      </c>
      <c r="I1599" t="s">
        <v>37</v>
      </c>
      <c r="J1599" t="s">
        <v>3861</v>
      </c>
      <c r="K1599" t="s">
        <v>3862</v>
      </c>
      <c r="L1599" t="s">
        <v>3863</v>
      </c>
      <c r="M1599" t="s">
        <v>365</v>
      </c>
      <c r="N1599" t="s">
        <v>365</v>
      </c>
      <c r="O1599" t="s">
        <v>479</v>
      </c>
      <c r="P1599" t="s">
        <v>649</v>
      </c>
      <c r="Q1599" t="s">
        <v>485</v>
      </c>
      <c r="R1599" t="s">
        <v>63</v>
      </c>
      <c r="S1599" t="s">
        <v>44</v>
      </c>
      <c r="T1599" t="s">
        <v>3864</v>
      </c>
      <c r="U1599" t="s">
        <v>3865</v>
      </c>
      <c r="V1599" t="s">
        <v>2013</v>
      </c>
      <c r="W1599" t="s">
        <v>117</v>
      </c>
      <c r="X1599">
        <v>2</v>
      </c>
      <c r="Y1599">
        <v>0</v>
      </c>
      <c r="Z1599">
        <v>0</v>
      </c>
      <c r="AA1599">
        <v>0</v>
      </c>
      <c r="AB1599">
        <v>2086916</v>
      </c>
      <c r="AC1599" t="s">
        <v>47</v>
      </c>
      <c r="AD1599" t="str">
        <f>+VLOOKUP(T1599,items!$A$2:$D$1255,4,0)</f>
        <v>MUEBLES</v>
      </c>
      <c r="AE1599">
        <f>+VLOOKUP(T1599,Tabla1[],5,0)</f>
        <v>0</v>
      </c>
      <c r="AF1599">
        <f t="shared" si="24"/>
        <v>8</v>
      </c>
    </row>
    <row r="1600" spans="1:34" x14ac:dyDescent="0.25">
      <c r="A1600">
        <v>95280</v>
      </c>
      <c r="B1600" t="s">
        <v>1952</v>
      </c>
      <c r="C1600" t="s">
        <v>75</v>
      </c>
      <c r="D1600">
        <v>0</v>
      </c>
      <c r="F1600" t="s">
        <v>1008</v>
      </c>
      <c r="G1600" t="s">
        <v>1008</v>
      </c>
      <c r="H1600" t="s">
        <v>3866</v>
      </c>
      <c r="I1600" t="s">
        <v>37</v>
      </c>
      <c r="J1600" t="s">
        <v>3867</v>
      </c>
      <c r="K1600" t="s">
        <v>3868</v>
      </c>
      <c r="L1600" t="s">
        <v>37</v>
      </c>
      <c r="M1600" t="s">
        <v>365</v>
      </c>
      <c r="N1600" t="s">
        <v>365</v>
      </c>
      <c r="O1600" t="s">
        <v>909</v>
      </c>
      <c r="P1600" t="s">
        <v>1204</v>
      </c>
      <c r="Q1600" t="s">
        <v>1204</v>
      </c>
      <c r="R1600" t="s">
        <v>43</v>
      </c>
      <c r="S1600" t="s">
        <v>164</v>
      </c>
      <c r="T1600" t="s">
        <v>1469</v>
      </c>
      <c r="U1600" t="s">
        <v>578</v>
      </c>
      <c r="X1600">
        <v>3.4</v>
      </c>
      <c r="Y1600">
        <v>0</v>
      </c>
      <c r="Z1600">
        <v>0</v>
      </c>
      <c r="AA1600">
        <v>0</v>
      </c>
      <c r="AB1600">
        <v>178840</v>
      </c>
      <c r="AC1600" t="s">
        <v>47</v>
      </c>
      <c r="AD1600">
        <f>+VLOOKUP(T1600,items!$A$2:$D$1255,4,0)</f>
        <v>0</v>
      </c>
      <c r="AE1600">
        <f>+VLOOKUP(T1600,Tabla1[],5,0)</f>
        <v>0</v>
      </c>
      <c r="AF1600">
        <f t="shared" si="24"/>
        <v>7</v>
      </c>
    </row>
    <row r="1601" spans="1:34" x14ac:dyDescent="0.25">
      <c r="A1601">
        <v>95292</v>
      </c>
      <c r="B1601" t="s">
        <v>3869</v>
      </c>
      <c r="C1601" t="s">
        <v>75</v>
      </c>
      <c r="D1601">
        <v>0</v>
      </c>
      <c r="F1601" t="s">
        <v>1008</v>
      </c>
      <c r="G1601" t="s">
        <v>915</v>
      </c>
      <c r="H1601" t="s">
        <v>3870</v>
      </c>
      <c r="I1601" t="s">
        <v>3871</v>
      </c>
      <c r="J1601" t="s">
        <v>3872</v>
      </c>
      <c r="K1601" t="s">
        <v>3873</v>
      </c>
      <c r="L1601" t="s">
        <v>3874</v>
      </c>
      <c r="M1601" t="s">
        <v>247</v>
      </c>
      <c r="N1601" t="s">
        <v>565</v>
      </c>
      <c r="O1601" t="s">
        <v>2235</v>
      </c>
      <c r="P1601" t="s">
        <v>2895</v>
      </c>
      <c r="Q1601" t="s">
        <v>1931</v>
      </c>
      <c r="R1601" t="s">
        <v>127</v>
      </c>
      <c r="S1601" t="s">
        <v>108</v>
      </c>
      <c r="T1601" t="s">
        <v>1126</v>
      </c>
      <c r="U1601" t="s">
        <v>1127</v>
      </c>
      <c r="X1601">
        <v>1</v>
      </c>
      <c r="Y1601">
        <v>0</v>
      </c>
      <c r="Z1601">
        <v>0</v>
      </c>
      <c r="AA1601">
        <v>0</v>
      </c>
      <c r="AB1601">
        <v>85000</v>
      </c>
      <c r="AC1601" t="s">
        <v>47</v>
      </c>
      <c r="AD1601">
        <f>+VLOOKUP(T1601,items!$A$2:$D$1255,4,0)</f>
        <v>0</v>
      </c>
      <c r="AE1601">
        <f>+VLOOKUP(T1601,Tabla1[],5,0)</f>
        <v>0</v>
      </c>
      <c r="AF1601">
        <f t="shared" si="24"/>
        <v>8</v>
      </c>
    </row>
    <row r="1602" spans="1:34" x14ac:dyDescent="0.25">
      <c r="A1602">
        <v>95292</v>
      </c>
      <c r="B1602" t="s">
        <v>3869</v>
      </c>
      <c r="C1602" t="s">
        <v>75</v>
      </c>
      <c r="D1602">
        <v>0</v>
      </c>
      <c r="F1602" t="s">
        <v>1008</v>
      </c>
      <c r="G1602" t="s">
        <v>915</v>
      </c>
      <c r="H1602" t="s">
        <v>3870</v>
      </c>
      <c r="I1602" t="s">
        <v>3871</v>
      </c>
      <c r="J1602" t="s">
        <v>3872</v>
      </c>
      <c r="K1602" t="s">
        <v>3873</v>
      </c>
      <c r="L1602" t="s">
        <v>3874</v>
      </c>
      <c r="M1602" t="s">
        <v>247</v>
      </c>
      <c r="N1602" t="s">
        <v>565</v>
      </c>
      <c r="O1602" t="s">
        <v>2235</v>
      </c>
      <c r="P1602" t="s">
        <v>2895</v>
      </c>
      <c r="Q1602" t="s">
        <v>1931</v>
      </c>
      <c r="R1602" t="s">
        <v>127</v>
      </c>
      <c r="S1602" t="s">
        <v>108</v>
      </c>
      <c r="T1602" t="s">
        <v>3187</v>
      </c>
      <c r="U1602" t="s">
        <v>3875</v>
      </c>
      <c r="V1602" t="s">
        <v>884</v>
      </c>
      <c r="X1602">
        <v>1</v>
      </c>
      <c r="Y1602">
        <v>5300</v>
      </c>
      <c r="Z1602">
        <v>0</v>
      </c>
      <c r="AA1602">
        <v>1600</v>
      </c>
      <c r="AB1602">
        <v>1450131</v>
      </c>
      <c r="AC1602" t="s">
        <v>47</v>
      </c>
      <c r="AD1602">
        <f>+VLOOKUP(T1602,items!$A$2:$D$1255,4,0)</f>
        <v>0</v>
      </c>
      <c r="AE1602">
        <f>+VLOOKUP(T1602,Tabla1[],5,0)</f>
        <v>0</v>
      </c>
      <c r="AF1602">
        <f t="shared" ref="AF1602:AF1665" si="25">+MONTH(O1602)</f>
        <v>8</v>
      </c>
    </row>
    <row r="1603" spans="1:34" x14ac:dyDescent="0.25">
      <c r="A1603">
        <v>95292</v>
      </c>
      <c r="B1603" t="s">
        <v>3869</v>
      </c>
      <c r="C1603" t="s">
        <v>75</v>
      </c>
      <c r="D1603">
        <v>0</v>
      </c>
      <c r="F1603" t="s">
        <v>1008</v>
      </c>
      <c r="G1603" t="s">
        <v>915</v>
      </c>
      <c r="H1603" t="s">
        <v>3870</v>
      </c>
      <c r="I1603" t="s">
        <v>3871</v>
      </c>
      <c r="J1603" t="s">
        <v>3872</v>
      </c>
      <c r="K1603" t="s">
        <v>3873</v>
      </c>
      <c r="L1603" t="s">
        <v>3874</v>
      </c>
      <c r="M1603" t="s">
        <v>247</v>
      </c>
      <c r="N1603" t="s">
        <v>565</v>
      </c>
      <c r="O1603" t="s">
        <v>2235</v>
      </c>
      <c r="P1603" t="s">
        <v>2895</v>
      </c>
      <c r="Q1603" t="s">
        <v>1931</v>
      </c>
      <c r="R1603" t="s">
        <v>127</v>
      </c>
      <c r="S1603" t="s">
        <v>108</v>
      </c>
      <c r="T1603" t="s">
        <v>2212</v>
      </c>
      <c r="U1603" t="s">
        <v>2213</v>
      </c>
      <c r="X1603">
        <v>1</v>
      </c>
      <c r="Y1603">
        <v>0</v>
      </c>
      <c r="Z1603">
        <v>0</v>
      </c>
      <c r="AA1603">
        <v>0</v>
      </c>
      <c r="AB1603">
        <v>212500</v>
      </c>
      <c r="AC1603" t="s">
        <v>47</v>
      </c>
      <c r="AD1603">
        <f>+VLOOKUP(T1603,items!$A$2:$D$1255,4,0)</f>
        <v>0</v>
      </c>
      <c r="AE1603">
        <f>+VLOOKUP(T1603,Tabla1[],5,0)</f>
        <v>0</v>
      </c>
      <c r="AF1603">
        <f t="shared" si="25"/>
        <v>8</v>
      </c>
    </row>
    <row r="1604" spans="1:34" x14ac:dyDescent="0.25">
      <c r="A1604">
        <v>95292</v>
      </c>
      <c r="B1604" t="s">
        <v>3869</v>
      </c>
      <c r="C1604" t="s">
        <v>75</v>
      </c>
      <c r="D1604">
        <v>0</v>
      </c>
      <c r="F1604" t="s">
        <v>1008</v>
      </c>
      <c r="G1604" t="s">
        <v>915</v>
      </c>
      <c r="H1604" t="s">
        <v>3870</v>
      </c>
      <c r="I1604" t="s">
        <v>3871</v>
      </c>
      <c r="J1604" t="s">
        <v>3872</v>
      </c>
      <c r="K1604" t="s">
        <v>3873</v>
      </c>
      <c r="L1604" t="s">
        <v>3874</v>
      </c>
      <c r="M1604" t="s">
        <v>247</v>
      </c>
      <c r="N1604" t="s">
        <v>565</v>
      </c>
      <c r="O1604" t="s">
        <v>2235</v>
      </c>
      <c r="P1604" t="s">
        <v>2895</v>
      </c>
      <c r="Q1604" t="s">
        <v>1931</v>
      </c>
      <c r="R1604" t="s">
        <v>127</v>
      </c>
      <c r="S1604" t="s">
        <v>108</v>
      </c>
      <c r="T1604" t="s">
        <v>392</v>
      </c>
      <c r="U1604" t="s">
        <v>393</v>
      </c>
      <c r="X1604">
        <v>1</v>
      </c>
      <c r="Y1604">
        <v>0</v>
      </c>
      <c r="Z1604">
        <v>0</v>
      </c>
      <c r="AA1604">
        <v>0</v>
      </c>
      <c r="AB1604">
        <v>100000</v>
      </c>
      <c r="AC1604" t="s">
        <v>47</v>
      </c>
      <c r="AD1604" t="e">
        <f>+VLOOKUP(T1604,items!$A$2:$D$1255,4,0)</f>
        <v>#N/A</v>
      </c>
      <c r="AE1604" t="e">
        <f>+VLOOKUP(T1604,Tabla1[],5,0)</f>
        <v>#N/A</v>
      </c>
      <c r="AF1604">
        <f t="shared" si="25"/>
        <v>8</v>
      </c>
    </row>
    <row r="1605" spans="1:34" x14ac:dyDescent="0.25">
      <c r="A1605">
        <v>95293</v>
      </c>
      <c r="B1605" t="s">
        <v>3876</v>
      </c>
      <c r="C1605" t="s">
        <v>75</v>
      </c>
      <c r="D1605">
        <v>0</v>
      </c>
      <c r="F1605" t="s">
        <v>1008</v>
      </c>
      <c r="G1605" t="s">
        <v>247</v>
      </c>
      <c r="H1605" t="s">
        <v>3877</v>
      </c>
      <c r="I1605" t="s">
        <v>3878</v>
      </c>
      <c r="J1605" t="s">
        <v>3879</v>
      </c>
      <c r="K1605" t="s">
        <v>3880</v>
      </c>
      <c r="L1605" t="s">
        <v>3881</v>
      </c>
      <c r="M1605" t="s">
        <v>965</v>
      </c>
      <c r="N1605" t="s">
        <v>571</v>
      </c>
      <c r="O1605" t="s">
        <v>3819</v>
      </c>
      <c r="P1605" t="s">
        <v>3882</v>
      </c>
      <c r="Q1605" t="s">
        <v>450</v>
      </c>
      <c r="R1605" t="s">
        <v>63</v>
      </c>
      <c r="S1605" t="s">
        <v>256</v>
      </c>
      <c r="T1605" t="s">
        <v>918</v>
      </c>
      <c r="U1605" t="s">
        <v>919</v>
      </c>
      <c r="W1605" t="s">
        <v>114</v>
      </c>
      <c r="X1605">
        <v>2</v>
      </c>
      <c r="Y1605">
        <v>0</v>
      </c>
      <c r="Z1605">
        <v>0</v>
      </c>
      <c r="AA1605">
        <v>250</v>
      </c>
      <c r="AB1605">
        <v>609716</v>
      </c>
      <c r="AC1605" t="s">
        <v>47</v>
      </c>
      <c r="AD1605">
        <f>+VLOOKUP(T1605,items!$A$2:$D$1255,4,0)</f>
        <v>0</v>
      </c>
      <c r="AE1605">
        <f>+VLOOKUP(T1605,Tabla1[],5,0)</f>
        <v>0</v>
      </c>
      <c r="AF1605">
        <f t="shared" si="25"/>
        <v>11</v>
      </c>
    </row>
    <row r="1606" spans="1:34" x14ac:dyDescent="0.25">
      <c r="A1606">
        <v>95293</v>
      </c>
      <c r="B1606" t="s">
        <v>3876</v>
      </c>
      <c r="C1606" t="s">
        <v>75</v>
      </c>
      <c r="D1606">
        <v>0</v>
      </c>
      <c r="F1606" t="s">
        <v>1008</v>
      </c>
      <c r="G1606" t="s">
        <v>247</v>
      </c>
      <c r="H1606" t="s">
        <v>3877</v>
      </c>
      <c r="I1606" t="s">
        <v>3878</v>
      </c>
      <c r="J1606" t="s">
        <v>3879</v>
      </c>
      <c r="K1606" t="s">
        <v>3880</v>
      </c>
      <c r="L1606" t="s">
        <v>3881</v>
      </c>
      <c r="M1606" t="s">
        <v>965</v>
      </c>
      <c r="N1606" t="s">
        <v>571</v>
      </c>
      <c r="O1606" t="s">
        <v>3819</v>
      </c>
      <c r="P1606" t="s">
        <v>3882</v>
      </c>
      <c r="Q1606" t="s">
        <v>450</v>
      </c>
      <c r="R1606" t="s">
        <v>63</v>
      </c>
      <c r="S1606" t="s">
        <v>256</v>
      </c>
      <c r="T1606" t="s">
        <v>94</v>
      </c>
      <c r="U1606" t="s">
        <v>95</v>
      </c>
      <c r="X1606">
        <v>1</v>
      </c>
      <c r="Y1606">
        <v>0</v>
      </c>
      <c r="Z1606">
        <v>0</v>
      </c>
      <c r="AA1606">
        <v>0</v>
      </c>
      <c r="AB1606">
        <v>150000</v>
      </c>
      <c r="AC1606" t="s">
        <v>47</v>
      </c>
      <c r="AD1606" t="e">
        <f>+VLOOKUP(T1606,items!$A$2:$D$1255,4,0)</f>
        <v>#N/A</v>
      </c>
      <c r="AE1606" t="e">
        <f>+VLOOKUP(T1606,Tabla1[],5,0)</f>
        <v>#N/A</v>
      </c>
      <c r="AF1606">
        <f t="shared" si="25"/>
        <v>11</v>
      </c>
    </row>
    <row r="1607" spans="1:34" x14ac:dyDescent="0.25">
      <c r="A1607">
        <v>95293</v>
      </c>
      <c r="B1607" t="s">
        <v>3876</v>
      </c>
      <c r="C1607" t="s">
        <v>75</v>
      </c>
      <c r="D1607">
        <v>0</v>
      </c>
      <c r="F1607" t="s">
        <v>1008</v>
      </c>
      <c r="G1607" t="s">
        <v>247</v>
      </c>
      <c r="H1607" t="s">
        <v>3877</v>
      </c>
      <c r="I1607" t="s">
        <v>3878</v>
      </c>
      <c r="J1607" t="s">
        <v>3879</v>
      </c>
      <c r="K1607" t="s">
        <v>3880</v>
      </c>
      <c r="L1607" t="s">
        <v>3881</v>
      </c>
      <c r="M1607" t="s">
        <v>965</v>
      </c>
      <c r="N1607" t="s">
        <v>571</v>
      </c>
      <c r="O1607" t="s">
        <v>3819</v>
      </c>
      <c r="P1607" t="s">
        <v>3882</v>
      </c>
      <c r="Q1607" t="s">
        <v>450</v>
      </c>
      <c r="R1607" t="s">
        <v>63</v>
      </c>
      <c r="S1607" t="s">
        <v>256</v>
      </c>
      <c r="T1607" t="s">
        <v>857</v>
      </c>
      <c r="U1607" t="s">
        <v>858</v>
      </c>
      <c r="V1607" t="s">
        <v>578</v>
      </c>
      <c r="W1607" t="s">
        <v>114</v>
      </c>
      <c r="X1607">
        <v>1</v>
      </c>
      <c r="Y1607">
        <v>4480</v>
      </c>
      <c r="Z1607">
        <v>0</v>
      </c>
      <c r="AA1607">
        <v>2500</v>
      </c>
      <c r="AB1607">
        <v>6102400</v>
      </c>
      <c r="AC1607" t="s">
        <v>47</v>
      </c>
      <c r="AD1607" t="str">
        <f>+VLOOKUP(T1607,items!$A$2:$D$1255,4,0)</f>
        <v>SOMBRALINA</v>
      </c>
      <c r="AE1607" t="str">
        <f>+VLOOKUP(T1607,Tabla1[],5,0)</f>
        <v>MANUAL</v>
      </c>
      <c r="AF1607">
        <f t="shared" si="25"/>
        <v>11</v>
      </c>
    </row>
    <row r="1608" spans="1:34" x14ac:dyDescent="0.25">
      <c r="A1608">
        <v>95293</v>
      </c>
      <c r="B1608" t="s">
        <v>3876</v>
      </c>
      <c r="C1608" t="s">
        <v>75</v>
      </c>
      <c r="D1608">
        <v>0</v>
      </c>
      <c r="F1608" t="s">
        <v>1008</v>
      </c>
      <c r="G1608" t="s">
        <v>247</v>
      </c>
      <c r="H1608" t="s">
        <v>3877</v>
      </c>
      <c r="I1608" t="s">
        <v>3878</v>
      </c>
      <c r="J1608" t="s">
        <v>3879</v>
      </c>
      <c r="K1608" t="s">
        <v>3880</v>
      </c>
      <c r="L1608" t="s">
        <v>3881</v>
      </c>
      <c r="M1608" t="s">
        <v>965</v>
      </c>
      <c r="N1608" t="s">
        <v>571</v>
      </c>
      <c r="O1608" t="s">
        <v>3819</v>
      </c>
      <c r="P1608" t="s">
        <v>3882</v>
      </c>
      <c r="Q1608" t="s">
        <v>450</v>
      </c>
      <c r="R1608" t="s">
        <v>63</v>
      </c>
      <c r="S1608" t="s">
        <v>256</v>
      </c>
      <c r="T1608" t="s">
        <v>392</v>
      </c>
      <c r="U1608" t="s">
        <v>393</v>
      </c>
      <c r="X1608">
        <v>1</v>
      </c>
      <c r="Y1608">
        <v>0</v>
      </c>
      <c r="Z1608">
        <v>0</v>
      </c>
      <c r="AA1608">
        <v>0</v>
      </c>
      <c r="AB1608">
        <v>430000</v>
      </c>
      <c r="AC1608" t="s">
        <v>47</v>
      </c>
      <c r="AD1608" t="e">
        <f>+VLOOKUP(T1608,items!$A$2:$D$1255,4,0)</f>
        <v>#N/A</v>
      </c>
      <c r="AE1608" t="e">
        <f>+VLOOKUP(T1608,Tabla1[],5,0)</f>
        <v>#N/A</v>
      </c>
      <c r="AF1608">
        <f t="shared" si="25"/>
        <v>11</v>
      </c>
    </row>
    <row r="1609" spans="1:34" x14ac:dyDescent="0.25">
      <c r="A1609">
        <v>95294</v>
      </c>
      <c r="B1609" t="s">
        <v>3883</v>
      </c>
      <c r="C1609" t="s">
        <v>75</v>
      </c>
      <c r="D1609">
        <v>0</v>
      </c>
      <c r="F1609" t="s">
        <v>365</v>
      </c>
      <c r="G1609" t="s">
        <v>365</v>
      </c>
      <c r="H1609" t="s">
        <v>3884</v>
      </c>
      <c r="I1609" t="s">
        <v>37</v>
      </c>
      <c r="J1609" t="s">
        <v>3885</v>
      </c>
      <c r="K1609" t="s">
        <v>3886</v>
      </c>
      <c r="L1609" t="s">
        <v>37</v>
      </c>
      <c r="M1609" t="s">
        <v>325</v>
      </c>
      <c r="N1609" t="s">
        <v>325</v>
      </c>
      <c r="O1609" t="s">
        <v>1204</v>
      </c>
      <c r="P1609" t="s">
        <v>711</v>
      </c>
      <c r="Q1609" t="s">
        <v>711</v>
      </c>
      <c r="R1609" t="s">
        <v>43</v>
      </c>
      <c r="S1609" t="s">
        <v>164</v>
      </c>
      <c r="T1609" t="s">
        <v>1290</v>
      </c>
      <c r="U1609" t="s">
        <v>1291</v>
      </c>
      <c r="X1609">
        <v>3</v>
      </c>
      <c r="Y1609">
        <v>0</v>
      </c>
      <c r="Z1609">
        <v>0</v>
      </c>
      <c r="AA1609">
        <v>0</v>
      </c>
      <c r="AB1609">
        <v>201681</v>
      </c>
      <c r="AC1609" t="s">
        <v>47</v>
      </c>
      <c r="AD1609">
        <f>+VLOOKUP(T1609,items!$A$2:$D$1255,4,0)</f>
        <v>0</v>
      </c>
      <c r="AE1609">
        <f>+VLOOKUP(T1609,Tabla1[],5,0)</f>
        <v>0</v>
      </c>
      <c r="AF1609">
        <f t="shared" si="25"/>
        <v>7</v>
      </c>
    </row>
    <row r="1610" spans="1:34" x14ac:dyDescent="0.25">
      <c r="A1610">
        <v>95301</v>
      </c>
      <c r="B1610" t="s">
        <v>1311</v>
      </c>
      <c r="C1610" t="s">
        <v>33</v>
      </c>
      <c r="D1610">
        <v>0</v>
      </c>
      <c r="F1610" t="s">
        <v>365</v>
      </c>
      <c r="G1610" t="s">
        <v>408</v>
      </c>
      <c r="H1610" t="s">
        <v>3887</v>
      </c>
      <c r="I1610" t="s">
        <v>3888</v>
      </c>
      <c r="J1610" t="s">
        <v>3889</v>
      </c>
      <c r="K1610" t="s">
        <v>3890</v>
      </c>
      <c r="L1610" t="s">
        <v>3891</v>
      </c>
      <c r="M1610" t="s">
        <v>1204</v>
      </c>
      <c r="N1610" t="s">
        <v>366</v>
      </c>
      <c r="O1610" t="s">
        <v>645</v>
      </c>
      <c r="P1610" t="s">
        <v>252</v>
      </c>
      <c r="Q1610" t="s">
        <v>410</v>
      </c>
      <c r="R1610" t="s">
        <v>63</v>
      </c>
      <c r="S1610" t="s">
        <v>346</v>
      </c>
      <c r="T1610" t="s">
        <v>1398</v>
      </c>
      <c r="U1610" t="s">
        <v>529</v>
      </c>
      <c r="X1610">
        <v>5.5</v>
      </c>
      <c r="Y1610">
        <v>0</v>
      </c>
      <c r="Z1610">
        <v>0</v>
      </c>
      <c r="AA1610">
        <v>0</v>
      </c>
      <c r="AB1610">
        <v>288750</v>
      </c>
      <c r="AC1610" t="s">
        <v>47</v>
      </c>
      <c r="AD1610">
        <f>+VLOOKUP(T1610,items!$A$2:$D$1255,4,0)</f>
        <v>0</v>
      </c>
      <c r="AE1610">
        <f>+VLOOKUP(T1610,Tabla1[],5,0)</f>
        <v>0</v>
      </c>
      <c r="AF1610">
        <f t="shared" si="25"/>
        <v>7</v>
      </c>
    </row>
    <row r="1611" spans="1:34" x14ac:dyDescent="0.25">
      <c r="A1611">
        <v>95301</v>
      </c>
      <c r="B1611" t="s">
        <v>1311</v>
      </c>
      <c r="C1611" t="s">
        <v>33</v>
      </c>
      <c r="D1611">
        <v>0</v>
      </c>
      <c r="F1611" t="s">
        <v>365</v>
      </c>
      <c r="G1611" t="s">
        <v>408</v>
      </c>
      <c r="H1611" t="s">
        <v>3887</v>
      </c>
      <c r="I1611" t="s">
        <v>3888</v>
      </c>
      <c r="J1611" t="s">
        <v>3889</v>
      </c>
      <c r="K1611" t="s">
        <v>3890</v>
      </c>
      <c r="L1611" t="s">
        <v>3891</v>
      </c>
      <c r="M1611" t="s">
        <v>1204</v>
      </c>
      <c r="N1611" t="s">
        <v>366</v>
      </c>
      <c r="O1611" t="s">
        <v>645</v>
      </c>
      <c r="P1611" t="s">
        <v>252</v>
      </c>
      <c r="Q1611" t="s">
        <v>410</v>
      </c>
      <c r="R1611" t="s">
        <v>63</v>
      </c>
      <c r="S1611" t="s">
        <v>346</v>
      </c>
      <c r="T1611" t="s">
        <v>1500</v>
      </c>
      <c r="U1611" t="s">
        <v>3892</v>
      </c>
      <c r="W1611" t="s">
        <v>1095</v>
      </c>
      <c r="X1611">
        <v>1</v>
      </c>
      <c r="Y1611">
        <v>2800</v>
      </c>
      <c r="Z1611">
        <v>0</v>
      </c>
      <c r="AA1611">
        <v>1500</v>
      </c>
      <c r="AB1611">
        <v>1560634</v>
      </c>
      <c r="AC1611" t="s">
        <v>47</v>
      </c>
      <c r="AD1611" t="str">
        <f>+VLOOKUP(T1611,items!$A$2:$D$1255,4,0)</f>
        <v>ESTRUCTURA-SOMBRALINA</v>
      </c>
      <c r="AE1611">
        <f>+VLOOKUP(T1611,Tabla1[],5,0)</f>
        <v>0</v>
      </c>
      <c r="AF1611">
        <f t="shared" si="25"/>
        <v>7</v>
      </c>
    </row>
    <row r="1612" spans="1:34" x14ac:dyDescent="0.25">
      <c r="A1612">
        <v>95309</v>
      </c>
      <c r="B1612" t="s">
        <v>355</v>
      </c>
      <c r="C1612" t="s">
        <v>75</v>
      </c>
      <c r="D1612">
        <v>0</v>
      </c>
      <c r="F1612" t="s">
        <v>365</v>
      </c>
      <c r="G1612" t="s">
        <v>2688</v>
      </c>
      <c r="H1612" t="s">
        <v>3893</v>
      </c>
      <c r="I1612" t="s">
        <v>3894</v>
      </c>
      <c r="J1612" t="s">
        <v>3895</v>
      </c>
      <c r="K1612" t="s">
        <v>3896</v>
      </c>
      <c r="L1612" t="s">
        <v>3897</v>
      </c>
      <c r="M1612" t="s">
        <v>573</v>
      </c>
      <c r="N1612" t="s">
        <v>158</v>
      </c>
      <c r="O1612" t="s">
        <v>680</v>
      </c>
      <c r="P1612" t="s">
        <v>903</v>
      </c>
      <c r="Q1612" t="s">
        <v>1679</v>
      </c>
      <c r="R1612" t="s">
        <v>63</v>
      </c>
      <c r="S1612" t="s">
        <v>272</v>
      </c>
      <c r="T1612" t="s">
        <v>351</v>
      </c>
      <c r="U1612" t="s">
        <v>3898</v>
      </c>
      <c r="V1612" t="s">
        <v>194</v>
      </c>
      <c r="W1612" t="s">
        <v>1088</v>
      </c>
      <c r="X1612">
        <v>1</v>
      </c>
      <c r="Y1612">
        <v>5906</v>
      </c>
      <c r="Z1612">
        <v>0</v>
      </c>
      <c r="AA1612">
        <v>5703</v>
      </c>
      <c r="AB1612" s="14">
        <v>30836905.199999999</v>
      </c>
      <c r="AC1612" t="s">
        <v>47</v>
      </c>
      <c r="AD1612" t="str">
        <f>+VLOOKUP(T1612,items!$A$2:$D$1255,4,0)</f>
        <v>PERGOLA</v>
      </c>
      <c r="AE1612" t="str">
        <f>+VLOOKUP(T1612,Tabla1[],5,0)</f>
        <v>PERGOTEK ROMANO</v>
      </c>
      <c r="AF1612">
        <f t="shared" si="25"/>
        <v>10</v>
      </c>
      <c r="AG1612">
        <v>3816</v>
      </c>
      <c r="AH1612" s="14">
        <v>30836905.199999999</v>
      </c>
    </row>
    <row r="1613" spans="1:34" x14ac:dyDescent="0.25">
      <c r="A1613">
        <v>95318</v>
      </c>
      <c r="B1613" t="s">
        <v>3899</v>
      </c>
      <c r="C1613" t="s">
        <v>75</v>
      </c>
      <c r="D1613">
        <v>0</v>
      </c>
      <c r="F1613" t="s">
        <v>1229</v>
      </c>
      <c r="G1613" t="s">
        <v>325</v>
      </c>
      <c r="H1613" t="s">
        <v>3900</v>
      </c>
      <c r="I1613" t="s">
        <v>3901</v>
      </c>
      <c r="J1613" t="s">
        <v>3902</v>
      </c>
      <c r="K1613" t="s">
        <v>3903</v>
      </c>
      <c r="L1613" t="s">
        <v>3904</v>
      </c>
      <c r="M1613" t="s">
        <v>909</v>
      </c>
      <c r="N1613" t="s">
        <v>664</v>
      </c>
      <c r="O1613" t="s">
        <v>898</v>
      </c>
      <c r="P1613" t="s">
        <v>983</v>
      </c>
      <c r="Q1613" t="s">
        <v>2639</v>
      </c>
      <c r="R1613" t="s">
        <v>63</v>
      </c>
      <c r="S1613" t="s">
        <v>88</v>
      </c>
      <c r="T1613" t="s">
        <v>429</v>
      </c>
      <c r="U1613" t="s">
        <v>430</v>
      </c>
      <c r="X1613">
        <v>2</v>
      </c>
      <c r="Y1613">
        <v>0</v>
      </c>
      <c r="Z1613">
        <v>0</v>
      </c>
      <c r="AA1613">
        <v>0</v>
      </c>
      <c r="AB1613">
        <v>330934</v>
      </c>
      <c r="AC1613" t="s">
        <v>47</v>
      </c>
      <c r="AD1613">
        <f>+VLOOKUP(T1613,items!$A$2:$D$1255,4,0)</f>
        <v>0</v>
      </c>
      <c r="AE1613">
        <f>+VLOOKUP(T1613,Tabla1[],5,0)</f>
        <v>0</v>
      </c>
      <c r="AF1613">
        <f t="shared" si="25"/>
        <v>9</v>
      </c>
    </row>
    <row r="1614" spans="1:34" x14ac:dyDescent="0.25">
      <c r="A1614">
        <v>95318</v>
      </c>
      <c r="B1614" t="s">
        <v>3899</v>
      </c>
      <c r="C1614" t="s">
        <v>75</v>
      </c>
      <c r="D1614">
        <v>0</v>
      </c>
      <c r="F1614" t="s">
        <v>1229</v>
      </c>
      <c r="G1614" t="s">
        <v>325</v>
      </c>
      <c r="H1614" t="s">
        <v>3900</v>
      </c>
      <c r="I1614" t="s">
        <v>3901</v>
      </c>
      <c r="J1614" t="s">
        <v>3902</v>
      </c>
      <c r="K1614" t="s">
        <v>3903</v>
      </c>
      <c r="L1614" t="s">
        <v>3904</v>
      </c>
      <c r="M1614" t="s">
        <v>909</v>
      </c>
      <c r="N1614" t="s">
        <v>664</v>
      </c>
      <c r="O1614" t="s">
        <v>898</v>
      </c>
      <c r="P1614" t="s">
        <v>983</v>
      </c>
      <c r="Q1614" t="s">
        <v>2639</v>
      </c>
      <c r="R1614" t="s">
        <v>63</v>
      </c>
      <c r="S1614" t="s">
        <v>88</v>
      </c>
      <c r="T1614" t="s">
        <v>431</v>
      </c>
      <c r="U1614" t="s">
        <v>432</v>
      </c>
      <c r="X1614">
        <v>1</v>
      </c>
      <c r="Y1614">
        <v>8000</v>
      </c>
      <c r="Z1614">
        <v>0</v>
      </c>
      <c r="AA1614">
        <v>0</v>
      </c>
      <c r="AB1614">
        <v>6140466</v>
      </c>
      <c r="AC1614" t="s">
        <v>47</v>
      </c>
      <c r="AD1614">
        <f>+VLOOKUP(T1614,items!$A$2:$D$1255,4,0)</f>
        <v>0</v>
      </c>
      <c r="AE1614">
        <f>+VLOOKUP(T1614,Tabla1[],5,0)</f>
        <v>0</v>
      </c>
      <c r="AF1614">
        <f t="shared" si="25"/>
        <v>9</v>
      </c>
    </row>
    <row r="1615" spans="1:34" x14ac:dyDescent="0.25">
      <c r="A1615">
        <v>95318</v>
      </c>
      <c r="B1615" t="s">
        <v>3899</v>
      </c>
      <c r="C1615" t="s">
        <v>75</v>
      </c>
      <c r="D1615">
        <v>0</v>
      </c>
      <c r="F1615" t="s">
        <v>1229</v>
      </c>
      <c r="G1615" t="s">
        <v>325</v>
      </c>
      <c r="H1615" t="s">
        <v>3900</v>
      </c>
      <c r="I1615" t="s">
        <v>3901</v>
      </c>
      <c r="J1615" t="s">
        <v>3902</v>
      </c>
      <c r="K1615" t="s">
        <v>3903</v>
      </c>
      <c r="L1615" t="s">
        <v>3904</v>
      </c>
      <c r="M1615" t="s">
        <v>909</v>
      </c>
      <c r="N1615" t="s">
        <v>664</v>
      </c>
      <c r="O1615" t="s">
        <v>898</v>
      </c>
      <c r="P1615" t="s">
        <v>983</v>
      </c>
      <c r="Q1615" t="s">
        <v>2639</v>
      </c>
      <c r="R1615" t="s">
        <v>63</v>
      </c>
      <c r="S1615" t="s">
        <v>88</v>
      </c>
      <c r="T1615" t="s">
        <v>431</v>
      </c>
      <c r="U1615" t="s">
        <v>432</v>
      </c>
      <c r="W1615" t="s">
        <v>465</v>
      </c>
      <c r="X1615">
        <v>1</v>
      </c>
      <c r="Y1615">
        <v>11600</v>
      </c>
      <c r="Z1615">
        <v>0</v>
      </c>
      <c r="AA1615">
        <v>0</v>
      </c>
      <c r="AB1615">
        <v>8815596</v>
      </c>
      <c r="AC1615" t="s">
        <v>47</v>
      </c>
      <c r="AD1615">
        <f>+VLOOKUP(T1615,items!$A$2:$D$1255,4,0)</f>
        <v>0</v>
      </c>
      <c r="AE1615">
        <f>+VLOOKUP(T1615,Tabla1[],5,0)</f>
        <v>0</v>
      </c>
      <c r="AF1615">
        <f t="shared" si="25"/>
        <v>9</v>
      </c>
    </row>
    <row r="1616" spans="1:34" x14ac:dyDescent="0.25">
      <c r="A1616">
        <v>95318</v>
      </c>
      <c r="B1616" t="s">
        <v>3899</v>
      </c>
      <c r="C1616" t="s">
        <v>75</v>
      </c>
      <c r="D1616">
        <v>0</v>
      </c>
      <c r="F1616" t="s">
        <v>1229</v>
      </c>
      <c r="G1616" t="s">
        <v>325</v>
      </c>
      <c r="H1616" t="s">
        <v>3900</v>
      </c>
      <c r="I1616" t="s">
        <v>3901</v>
      </c>
      <c r="J1616" t="s">
        <v>3902</v>
      </c>
      <c r="K1616" t="s">
        <v>3903</v>
      </c>
      <c r="L1616" t="s">
        <v>3904</v>
      </c>
      <c r="M1616" t="s">
        <v>909</v>
      </c>
      <c r="N1616" t="s">
        <v>664</v>
      </c>
      <c r="O1616" t="s">
        <v>898</v>
      </c>
      <c r="P1616" t="s">
        <v>983</v>
      </c>
      <c r="Q1616" t="s">
        <v>2639</v>
      </c>
      <c r="R1616" t="s">
        <v>63</v>
      </c>
      <c r="S1616" t="s">
        <v>88</v>
      </c>
      <c r="T1616" t="s">
        <v>505</v>
      </c>
      <c r="U1616" t="s">
        <v>506</v>
      </c>
      <c r="V1616" t="s">
        <v>492</v>
      </c>
      <c r="W1616" t="s">
        <v>465</v>
      </c>
      <c r="X1616">
        <v>1</v>
      </c>
      <c r="Y1616">
        <v>4000</v>
      </c>
      <c r="Z1616">
        <v>0</v>
      </c>
      <c r="AA1616">
        <v>5800</v>
      </c>
      <c r="AB1616">
        <v>8107325</v>
      </c>
      <c r="AC1616" t="s">
        <v>47</v>
      </c>
      <c r="AD1616">
        <f>+VLOOKUP(T1616,items!$A$2:$D$1255,4,0)</f>
        <v>0</v>
      </c>
      <c r="AE1616">
        <f>+VLOOKUP(T1616,Tabla1[],5,0)</f>
        <v>0</v>
      </c>
      <c r="AF1616">
        <f t="shared" si="25"/>
        <v>9</v>
      </c>
    </row>
    <row r="1617" spans="1:32" x14ac:dyDescent="0.25">
      <c r="A1617">
        <v>95318</v>
      </c>
      <c r="B1617" t="s">
        <v>3899</v>
      </c>
      <c r="C1617" t="s">
        <v>75</v>
      </c>
      <c r="D1617">
        <v>0</v>
      </c>
      <c r="F1617" t="s">
        <v>1229</v>
      </c>
      <c r="G1617" t="s">
        <v>325</v>
      </c>
      <c r="H1617" t="s">
        <v>3900</v>
      </c>
      <c r="I1617" t="s">
        <v>3901</v>
      </c>
      <c r="J1617" t="s">
        <v>3902</v>
      </c>
      <c r="K1617" t="s">
        <v>3903</v>
      </c>
      <c r="L1617" t="s">
        <v>3904</v>
      </c>
      <c r="M1617" t="s">
        <v>909</v>
      </c>
      <c r="N1617" t="s">
        <v>664</v>
      </c>
      <c r="O1617" t="s">
        <v>898</v>
      </c>
      <c r="P1617" t="s">
        <v>983</v>
      </c>
      <c r="Q1617" t="s">
        <v>2639</v>
      </c>
      <c r="R1617" t="s">
        <v>63</v>
      </c>
      <c r="S1617" t="s">
        <v>88</v>
      </c>
      <c r="T1617" t="s">
        <v>435</v>
      </c>
      <c r="U1617" t="s">
        <v>436</v>
      </c>
      <c r="W1617" t="s">
        <v>465</v>
      </c>
      <c r="X1617">
        <v>2</v>
      </c>
      <c r="Y1617">
        <v>4000</v>
      </c>
      <c r="Z1617">
        <v>0</v>
      </c>
      <c r="AA1617">
        <v>2900</v>
      </c>
      <c r="AB1617">
        <v>29105592</v>
      </c>
      <c r="AC1617" t="s">
        <v>47</v>
      </c>
      <c r="AD1617" t="str">
        <f>+VLOOKUP(T1617,items!$A$2:$D$1255,4,0)</f>
        <v>PERGOLA</v>
      </c>
      <c r="AE1617" t="str">
        <f>+VLOOKUP(T1617,Tabla1[],5,0)</f>
        <v>PERGOLA FIJA</v>
      </c>
      <c r="AF1617">
        <f t="shared" si="25"/>
        <v>9</v>
      </c>
    </row>
    <row r="1618" spans="1:32" x14ac:dyDescent="0.25">
      <c r="A1618">
        <v>95318</v>
      </c>
      <c r="B1618" t="s">
        <v>3899</v>
      </c>
      <c r="C1618" t="s">
        <v>75</v>
      </c>
      <c r="D1618">
        <v>0</v>
      </c>
      <c r="F1618" t="s">
        <v>1229</v>
      </c>
      <c r="G1618" t="s">
        <v>325</v>
      </c>
      <c r="H1618" t="s">
        <v>3900</v>
      </c>
      <c r="I1618" t="s">
        <v>3901</v>
      </c>
      <c r="J1618" t="s">
        <v>3902</v>
      </c>
      <c r="K1618" t="s">
        <v>3903</v>
      </c>
      <c r="L1618" t="s">
        <v>3904</v>
      </c>
      <c r="M1618" t="s">
        <v>909</v>
      </c>
      <c r="N1618" t="s">
        <v>664</v>
      </c>
      <c r="O1618" t="s">
        <v>898</v>
      </c>
      <c r="P1618" t="s">
        <v>983</v>
      </c>
      <c r="Q1618" t="s">
        <v>2639</v>
      </c>
      <c r="R1618" t="s">
        <v>63</v>
      </c>
      <c r="S1618" t="s">
        <v>88</v>
      </c>
      <c r="T1618" t="s">
        <v>735</v>
      </c>
      <c r="U1618" t="s">
        <v>736</v>
      </c>
      <c r="W1618" t="s">
        <v>465</v>
      </c>
      <c r="X1618">
        <v>2</v>
      </c>
      <c r="Y1618">
        <v>0</v>
      </c>
      <c r="Z1618">
        <v>2500</v>
      </c>
      <c r="AA1618">
        <v>0</v>
      </c>
      <c r="AB1618">
        <v>1799776</v>
      </c>
      <c r="AC1618" t="s">
        <v>47</v>
      </c>
      <c r="AD1618">
        <f>+VLOOKUP(T1618,items!$A$2:$D$1255,4,0)</f>
        <v>0</v>
      </c>
      <c r="AE1618">
        <f>+VLOOKUP(T1618,Tabla1[],5,0)</f>
        <v>0</v>
      </c>
      <c r="AF1618">
        <f t="shared" si="25"/>
        <v>9</v>
      </c>
    </row>
    <row r="1619" spans="1:32" x14ac:dyDescent="0.25">
      <c r="A1619">
        <v>95318</v>
      </c>
      <c r="B1619" t="s">
        <v>3899</v>
      </c>
      <c r="C1619" t="s">
        <v>75</v>
      </c>
      <c r="D1619">
        <v>0</v>
      </c>
      <c r="F1619" t="s">
        <v>1229</v>
      </c>
      <c r="G1619" t="s">
        <v>325</v>
      </c>
      <c r="H1619" t="s">
        <v>3900</v>
      </c>
      <c r="I1619" t="s">
        <v>3901</v>
      </c>
      <c r="J1619" t="s">
        <v>3902</v>
      </c>
      <c r="K1619" t="s">
        <v>3903</v>
      </c>
      <c r="L1619" t="s">
        <v>3904</v>
      </c>
      <c r="M1619" t="s">
        <v>909</v>
      </c>
      <c r="N1619" t="s">
        <v>664</v>
      </c>
      <c r="O1619" t="s">
        <v>898</v>
      </c>
      <c r="P1619" t="s">
        <v>983</v>
      </c>
      <c r="Q1619" t="s">
        <v>2639</v>
      </c>
      <c r="R1619" t="s">
        <v>63</v>
      </c>
      <c r="S1619" t="s">
        <v>88</v>
      </c>
      <c r="T1619" t="s">
        <v>94</v>
      </c>
      <c r="U1619" t="s">
        <v>95</v>
      </c>
      <c r="X1619">
        <v>1</v>
      </c>
      <c r="Y1619">
        <v>0</v>
      </c>
      <c r="Z1619">
        <v>0</v>
      </c>
      <c r="AA1619">
        <v>0</v>
      </c>
      <c r="AB1619">
        <v>1000000</v>
      </c>
      <c r="AC1619" t="s">
        <v>47</v>
      </c>
      <c r="AD1619" t="e">
        <f>+VLOOKUP(T1619,items!$A$2:$D$1255,4,0)</f>
        <v>#N/A</v>
      </c>
      <c r="AE1619" t="e">
        <f>+VLOOKUP(T1619,Tabla1[],5,0)</f>
        <v>#N/A</v>
      </c>
      <c r="AF1619">
        <f t="shared" si="25"/>
        <v>9</v>
      </c>
    </row>
    <row r="1620" spans="1:32" x14ac:dyDescent="0.25">
      <c r="A1620">
        <v>95318</v>
      </c>
      <c r="B1620" t="s">
        <v>3899</v>
      </c>
      <c r="C1620" t="s">
        <v>75</v>
      </c>
      <c r="D1620">
        <v>0</v>
      </c>
      <c r="F1620" t="s">
        <v>1229</v>
      </c>
      <c r="G1620" t="s">
        <v>325</v>
      </c>
      <c r="H1620" t="s">
        <v>3900</v>
      </c>
      <c r="I1620" t="s">
        <v>3901</v>
      </c>
      <c r="J1620" t="s">
        <v>3902</v>
      </c>
      <c r="K1620" t="s">
        <v>3903</v>
      </c>
      <c r="L1620" t="s">
        <v>3904</v>
      </c>
      <c r="M1620" t="s">
        <v>909</v>
      </c>
      <c r="N1620" t="s">
        <v>664</v>
      </c>
      <c r="O1620" t="s">
        <v>898</v>
      </c>
      <c r="P1620" t="s">
        <v>983</v>
      </c>
      <c r="Q1620" t="s">
        <v>2639</v>
      </c>
      <c r="R1620" t="s">
        <v>63</v>
      </c>
      <c r="S1620" t="s">
        <v>88</v>
      </c>
      <c r="T1620" t="s">
        <v>2960</v>
      </c>
      <c r="U1620" t="s">
        <v>2961</v>
      </c>
      <c r="X1620">
        <v>1</v>
      </c>
      <c r="Y1620">
        <v>0</v>
      </c>
      <c r="Z1620">
        <v>0</v>
      </c>
      <c r="AA1620">
        <v>0</v>
      </c>
      <c r="AB1620">
        <v>1971864</v>
      </c>
      <c r="AC1620" t="s">
        <v>47</v>
      </c>
      <c r="AD1620">
        <f>+VLOOKUP(T1620,items!$A$2:$D$1255,4,0)</f>
        <v>0</v>
      </c>
      <c r="AE1620">
        <f>+VLOOKUP(T1620,Tabla1[],5,0)</f>
        <v>0</v>
      </c>
      <c r="AF1620">
        <f t="shared" si="25"/>
        <v>9</v>
      </c>
    </row>
    <row r="1621" spans="1:32" x14ac:dyDescent="0.25">
      <c r="A1621">
        <v>95318</v>
      </c>
      <c r="B1621" t="s">
        <v>3899</v>
      </c>
      <c r="C1621" t="s">
        <v>75</v>
      </c>
      <c r="D1621">
        <v>0</v>
      </c>
      <c r="F1621" t="s">
        <v>1229</v>
      </c>
      <c r="G1621" t="s">
        <v>325</v>
      </c>
      <c r="H1621" t="s">
        <v>3900</v>
      </c>
      <c r="I1621" t="s">
        <v>3901</v>
      </c>
      <c r="J1621" t="s">
        <v>3902</v>
      </c>
      <c r="K1621" t="s">
        <v>3903</v>
      </c>
      <c r="L1621" t="s">
        <v>3904</v>
      </c>
      <c r="M1621" t="s">
        <v>909</v>
      </c>
      <c r="N1621" t="s">
        <v>664</v>
      </c>
      <c r="O1621" t="s">
        <v>898</v>
      </c>
      <c r="P1621" t="s">
        <v>983</v>
      </c>
      <c r="Q1621" t="s">
        <v>2639</v>
      </c>
      <c r="R1621" t="s">
        <v>63</v>
      </c>
      <c r="S1621" t="s">
        <v>88</v>
      </c>
      <c r="T1621" t="s">
        <v>1096</v>
      </c>
      <c r="U1621" t="s">
        <v>1097</v>
      </c>
      <c r="X1621">
        <v>1</v>
      </c>
      <c r="Y1621">
        <v>0</v>
      </c>
      <c r="Z1621">
        <v>0</v>
      </c>
      <c r="AA1621">
        <v>0</v>
      </c>
      <c r="AB1621">
        <v>400000</v>
      </c>
      <c r="AC1621" t="s">
        <v>47</v>
      </c>
      <c r="AD1621" t="e">
        <f>+VLOOKUP(T1621,items!$A$2:$D$1255,4,0)</f>
        <v>#N/A</v>
      </c>
      <c r="AE1621" t="e">
        <f>+VLOOKUP(T1621,Tabla1[],5,0)</f>
        <v>#N/A</v>
      </c>
      <c r="AF1621">
        <f t="shared" si="25"/>
        <v>9</v>
      </c>
    </row>
    <row r="1622" spans="1:32" x14ac:dyDescent="0.25">
      <c r="A1622">
        <v>95326</v>
      </c>
      <c r="B1622" t="s">
        <v>1461</v>
      </c>
      <c r="C1622" t="s">
        <v>75</v>
      </c>
      <c r="D1622">
        <v>0</v>
      </c>
      <c r="F1622" t="s">
        <v>325</v>
      </c>
      <c r="G1622" t="s">
        <v>325</v>
      </c>
      <c r="H1622" t="s">
        <v>3905</v>
      </c>
      <c r="I1622" t="s">
        <v>37</v>
      </c>
      <c r="J1622" t="s">
        <v>3906</v>
      </c>
      <c r="K1622" t="s">
        <v>3907</v>
      </c>
      <c r="L1622" t="s">
        <v>37</v>
      </c>
      <c r="M1622" t="s">
        <v>408</v>
      </c>
      <c r="N1622" t="s">
        <v>408</v>
      </c>
      <c r="O1622" t="s">
        <v>711</v>
      </c>
      <c r="P1622" t="s">
        <v>366</v>
      </c>
      <c r="Q1622" t="s">
        <v>366</v>
      </c>
      <c r="R1622" t="s">
        <v>43</v>
      </c>
      <c r="S1622" t="s">
        <v>164</v>
      </c>
      <c r="T1622" t="s">
        <v>1290</v>
      </c>
      <c r="U1622" t="s">
        <v>1291</v>
      </c>
      <c r="X1622">
        <v>5</v>
      </c>
      <c r="Y1622">
        <v>0</v>
      </c>
      <c r="Z1622">
        <v>0</v>
      </c>
      <c r="AA1622">
        <v>0</v>
      </c>
      <c r="AB1622">
        <v>319330</v>
      </c>
      <c r="AC1622" t="s">
        <v>47</v>
      </c>
      <c r="AD1622">
        <f>+VLOOKUP(T1622,items!$A$2:$D$1255,4,0)</f>
        <v>0</v>
      </c>
      <c r="AE1622">
        <f>+VLOOKUP(T1622,Tabla1[],5,0)</f>
        <v>0</v>
      </c>
      <c r="AF1622">
        <f t="shared" si="25"/>
        <v>7</v>
      </c>
    </row>
    <row r="1623" spans="1:32" x14ac:dyDescent="0.25">
      <c r="A1623">
        <v>95333</v>
      </c>
      <c r="B1623" t="s">
        <v>1461</v>
      </c>
      <c r="C1623" t="s">
        <v>75</v>
      </c>
      <c r="D1623">
        <v>0</v>
      </c>
      <c r="F1623" t="s">
        <v>325</v>
      </c>
      <c r="G1623" t="s">
        <v>325</v>
      </c>
      <c r="H1623" t="s">
        <v>3908</v>
      </c>
      <c r="I1623" t="s">
        <v>37</v>
      </c>
      <c r="J1623" t="s">
        <v>3909</v>
      </c>
      <c r="K1623" t="s">
        <v>3910</v>
      </c>
      <c r="L1623" t="s">
        <v>37</v>
      </c>
      <c r="M1623" t="s">
        <v>408</v>
      </c>
      <c r="N1623" t="s">
        <v>408</v>
      </c>
      <c r="O1623" t="s">
        <v>1204</v>
      </c>
      <c r="P1623" t="s">
        <v>711</v>
      </c>
      <c r="Q1623" t="s">
        <v>711</v>
      </c>
      <c r="R1623" t="s">
        <v>43</v>
      </c>
      <c r="S1623" t="s">
        <v>164</v>
      </c>
      <c r="T1623" t="s">
        <v>1126</v>
      </c>
      <c r="U1623" t="s">
        <v>1127</v>
      </c>
      <c r="X1623">
        <v>1</v>
      </c>
      <c r="Y1623">
        <v>0</v>
      </c>
      <c r="Z1623">
        <v>0</v>
      </c>
      <c r="AA1623">
        <v>0</v>
      </c>
      <c r="AB1623">
        <v>50421</v>
      </c>
      <c r="AC1623" t="s">
        <v>47</v>
      </c>
      <c r="AD1623">
        <f>+VLOOKUP(T1623,items!$A$2:$D$1255,4,0)</f>
        <v>0</v>
      </c>
      <c r="AE1623">
        <f>+VLOOKUP(T1623,Tabla1[],5,0)</f>
        <v>0</v>
      </c>
      <c r="AF1623">
        <f t="shared" si="25"/>
        <v>7</v>
      </c>
    </row>
    <row r="1624" spans="1:32" x14ac:dyDescent="0.25">
      <c r="A1624">
        <v>95341</v>
      </c>
      <c r="B1624" t="s">
        <v>2926</v>
      </c>
      <c r="C1624" t="s">
        <v>1065</v>
      </c>
      <c r="D1624">
        <v>0</v>
      </c>
      <c r="F1624" t="s">
        <v>325</v>
      </c>
      <c r="G1624" t="s">
        <v>909</v>
      </c>
      <c r="H1624" t="s">
        <v>3911</v>
      </c>
      <c r="I1624" t="s">
        <v>37</v>
      </c>
      <c r="J1624" t="s">
        <v>37</v>
      </c>
      <c r="K1624" t="s">
        <v>3912</v>
      </c>
      <c r="L1624" t="s">
        <v>37</v>
      </c>
      <c r="M1624" t="s">
        <v>1204</v>
      </c>
      <c r="N1624" t="s">
        <v>1204</v>
      </c>
      <c r="O1624" t="s">
        <v>805</v>
      </c>
      <c r="P1624" t="s">
        <v>2895</v>
      </c>
      <c r="Q1624" t="s">
        <v>2895</v>
      </c>
      <c r="R1624" t="s">
        <v>411</v>
      </c>
      <c r="S1624" t="s">
        <v>44</v>
      </c>
      <c r="T1624" t="s">
        <v>314</v>
      </c>
      <c r="U1624" t="s">
        <v>315</v>
      </c>
      <c r="X1624">
        <v>1</v>
      </c>
      <c r="Y1624">
        <v>0</v>
      </c>
      <c r="Z1624">
        <v>0</v>
      </c>
      <c r="AA1624">
        <v>0</v>
      </c>
      <c r="AB1624">
        <v>350000</v>
      </c>
      <c r="AC1624" t="s">
        <v>47</v>
      </c>
      <c r="AD1624">
        <f>+VLOOKUP(T1624,items!$A$2:$D$1255,4,0)</f>
        <v>0</v>
      </c>
      <c r="AE1624">
        <f>+VLOOKUP(T1624,Tabla1[],5,0)</f>
        <v>0</v>
      </c>
      <c r="AF1624">
        <f t="shared" si="25"/>
        <v>8</v>
      </c>
    </row>
    <row r="1625" spans="1:32" x14ac:dyDescent="0.25">
      <c r="A1625">
        <v>95345</v>
      </c>
      <c r="B1625" t="s">
        <v>3913</v>
      </c>
      <c r="C1625" t="s">
        <v>33</v>
      </c>
      <c r="D1625">
        <v>0</v>
      </c>
      <c r="F1625" t="s">
        <v>325</v>
      </c>
      <c r="G1625" t="s">
        <v>3914</v>
      </c>
      <c r="H1625" t="s">
        <v>3915</v>
      </c>
      <c r="I1625" t="s">
        <v>37</v>
      </c>
      <c r="J1625" t="s">
        <v>3916</v>
      </c>
      <c r="K1625" t="s">
        <v>3917</v>
      </c>
      <c r="L1625" t="s">
        <v>37</v>
      </c>
      <c r="M1625" t="s">
        <v>985</v>
      </c>
      <c r="N1625" t="s">
        <v>1143</v>
      </c>
      <c r="O1625" t="s">
        <v>3918</v>
      </c>
      <c r="P1625" t="s">
        <v>119</v>
      </c>
      <c r="Q1625" t="s">
        <v>186</v>
      </c>
      <c r="R1625" t="s">
        <v>411</v>
      </c>
      <c r="S1625" t="s">
        <v>256</v>
      </c>
      <c r="T1625" t="s">
        <v>283</v>
      </c>
      <c r="U1625" t="s">
        <v>284</v>
      </c>
      <c r="X1625">
        <v>1</v>
      </c>
      <c r="Y1625">
        <v>0</v>
      </c>
      <c r="Z1625">
        <v>0</v>
      </c>
      <c r="AA1625">
        <v>0</v>
      </c>
      <c r="AB1625">
        <v>796174</v>
      </c>
      <c r="AC1625" t="s">
        <v>47</v>
      </c>
      <c r="AD1625" t="e">
        <f>+VLOOKUP(T1625,items!$A$2:$D$1255,4,0)</f>
        <v>#N/A</v>
      </c>
      <c r="AE1625" t="e">
        <f>+VLOOKUP(T1625,Tabla1[],5,0)</f>
        <v>#N/A</v>
      </c>
      <c r="AF1625">
        <f t="shared" si="25"/>
        <v>11</v>
      </c>
    </row>
    <row r="1626" spans="1:32" x14ac:dyDescent="0.25">
      <c r="A1626">
        <v>95348</v>
      </c>
      <c r="B1626" t="s">
        <v>3919</v>
      </c>
      <c r="C1626" t="s">
        <v>1065</v>
      </c>
      <c r="D1626">
        <v>0</v>
      </c>
      <c r="F1626" t="s">
        <v>325</v>
      </c>
      <c r="G1626" t="s">
        <v>325</v>
      </c>
      <c r="H1626" t="s">
        <v>3920</v>
      </c>
      <c r="I1626" t="s">
        <v>37</v>
      </c>
      <c r="J1626" t="s">
        <v>37</v>
      </c>
      <c r="K1626" t="s">
        <v>3921</v>
      </c>
      <c r="L1626" t="s">
        <v>37</v>
      </c>
      <c r="M1626" t="s">
        <v>408</v>
      </c>
      <c r="N1626" t="s">
        <v>408</v>
      </c>
      <c r="O1626" t="s">
        <v>909</v>
      </c>
      <c r="P1626" t="s">
        <v>711</v>
      </c>
      <c r="Q1626" t="s">
        <v>3005</v>
      </c>
      <c r="R1626" t="s">
        <v>411</v>
      </c>
      <c r="S1626" t="s">
        <v>44</v>
      </c>
      <c r="T1626" t="s">
        <v>1232</v>
      </c>
      <c r="U1626" t="s">
        <v>1233</v>
      </c>
      <c r="X1626">
        <v>1</v>
      </c>
      <c r="Y1626">
        <v>0</v>
      </c>
      <c r="Z1626">
        <v>0</v>
      </c>
      <c r="AA1626">
        <v>0</v>
      </c>
      <c r="AB1626">
        <v>198000</v>
      </c>
      <c r="AC1626" t="s">
        <v>47</v>
      </c>
      <c r="AD1626">
        <f>+VLOOKUP(T1626,items!$A$2:$D$1255,4,0)</f>
        <v>0</v>
      </c>
      <c r="AE1626">
        <f>+VLOOKUP(T1626,Tabla1[],5,0)</f>
        <v>0</v>
      </c>
      <c r="AF1626">
        <f t="shared" si="25"/>
        <v>7</v>
      </c>
    </row>
    <row r="1627" spans="1:32" x14ac:dyDescent="0.25">
      <c r="A1627">
        <v>95354</v>
      </c>
      <c r="B1627" t="s">
        <v>3922</v>
      </c>
      <c r="C1627" t="s">
        <v>75</v>
      </c>
      <c r="D1627">
        <v>0</v>
      </c>
      <c r="F1627" t="s">
        <v>325</v>
      </c>
      <c r="G1627" t="s">
        <v>565</v>
      </c>
      <c r="H1627" t="s">
        <v>3923</v>
      </c>
      <c r="I1627" t="s">
        <v>3924</v>
      </c>
      <c r="J1627" t="s">
        <v>3925</v>
      </c>
      <c r="K1627" t="s">
        <v>3926</v>
      </c>
      <c r="L1627" t="s">
        <v>3927</v>
      </c>
      <c r="M1627" t="s">
        <v>571</v>
      </c>
      <c r="N1627" t="s">
        <v>572</v>
      </c>
      <c r="O1627" t="s">
        <v>982</v>
      </c>
      <c r="P1627" t="s">
        <v>254</v>
      </c>
      <c r="Q1627" t="s">
        <v>503</v>
      </c>
      <c r="R1627" t="s">
        <v>63</v>
      </c>
      <c r="S1627" t="s">
        <v>44</v>
      </c>
      <c r="T1627" t="s">
        <v>94</v>
      </c>
      <c r="U1627" t="s">
        <v>95</v>
      </c>
      <c r="X1627">
        <v>2</v>
      </c>
      <c r="Y1627">
        <v>0</v>
      </c>
      <c r="Z1627">
        <v>0</v>
      </c>
      <c r="AA1627">
        <v>0</v>
      </c>
      <c r="AB1627">
        <v>720000</v>
      </c>
      <c r="AC1627" t="s">
        <v>47</v>
      </c>
      <c r="AD1627" t="e">
        <f>+VLOOKUP(T1627,items!$A$2:$D$1255,4,0)</f>
        <v>#N/A</v>
      </c>
      <c r="AE1627" t="e">
        <f>+VLOOKUP(T1627,Tabla1[],5,0)</f>
        <v>#N/A</v>
      </c>
      <c r="AF1627">
        <f t="shared" si="25"/>
        <v>9</v>
      </c>
    </row>
    <row r="1628" spans="1:32" x14ac:dyDescent="0.25">
      <c r="A1628">
        <v>95354</v>
      </c>
      <c r="B1628" t="s">
        <v>3922</v>
      </c>
      <c r="C1628" t="s">
        <v>75</v>
      </c>
      <c r="D1628">
        <v>0</v>
      </c>
      <c r="F1628" t="s">
        <v>325</v>
      </c>
      <c r="G1628" t="s">
        <v>565</v>
      </c>
      <c r="H1628" t="s">
        <v>3923</v>
      </c>
      <c r="I1628" t="s">
        <v>3924</v>
      </c>
      <c r="J1628" t="s">
        <v>3925</v>
      </c>
      <c r="K1628" t="s">
        <v>3926</v>
      </c>
      <c r="L1628" t="s">
        <v>3927</v>
      </c>
      <c r="M1628" t="s">
        <v>571</v>
      </c>
      <c r="N1628" t="s">
        <v>572</v>
      </c>
      <c r="O1628" t="s">
        <v>982</v>
      </c>
      <c r="P1628" t="s">
        <v>254</v>
      </c>
      <c r="Q1628" t="s">
        <v>503</v>
      </c>
      <c r="R1628" t="s">
        <v>63</v>
      </c>
      <c r="S1628" t="s">
        <v>44</v>
      </c>
      <c r="T1628" t="s">
        <v>1022</v>
      </c>
      <c r="U1628" t="s">
        <v>1023</v>
      </c>
      <c r="V1628" t="s">
        <v>828</v>
      </c>
      <c r="X1628">
        <v>2</v>
      </c>
      <c r="Y1628">
        <v>3500</v>
      </c>
      <c r="Z1628">
        <v>0</v>
      </c>
      <c r="AA1628">
        <v>3000</v>
      </c>
      <c r="AB1628">
        <v>2863800</v>
      </c>
      <c r="AC1628" t="s">
        <v>47</v>
      </c>
      <c r="AD1628">
        <f>+VLOOKUP(T1628,items!$A$2:$D$1255,4,0)</f>
        <v>0</v>
      </c>
      <c r="AE1628">
        <f>+VLOOKUP(T1628,Tabla1[],5,0)</f>
        <v>0</v>
      </c>
      <c r="AF1628">
        <f t="shared" si="25"/>
        <v>9</v>
      </c>
    </row>
    <row r="1629" spans="1:32" x14ac:dyDescent="0.25">
      <c r="A1629">
        <v>95356</v>
      </c>
      <c r="B1629" t="s">
        <v>3928</v>
      </c>
      <c r="C1629" t="s">
        <v>33</v>
      </c>
      <c r="D1629">
        <v>0</v>
      </c>
      <c r="F1629" t="s">
        <v>461</v>
      </c>
      <c r="G1629" t="s">
        <v>163</v>
      </c>
      <c r="H1629" t="s">
        <v>3929</v>
      </c>
      <c r="I1629" t="s">
        <v>3930</v>
      </c>
      <c r="J1629" t="s">
        <v>3931</v>
      </c>
      <c r="K1629" t="s">
        <v>3932</v>
      </c>
      <c r="L1629" t="s">
        <v>3933</v>
      </c>
      <c r="M1629" t="s">
        <v>504</v>
      </c>
      <c r="N1629" t="s">
        <v>608</v>
      </c>
      <c r="O1629" t="s">
        <v>3934</v>
      </c>
      <c r="P1629" t="s">
        <v>3935</v>
      </c>
      <c r="Q1629" t="s">
        <v>610</v>
      </c>
      <c r="R1629" t="s">
        <v>127</v>
      </c>
      <c r="S1629" t="s">
        <v>256</v>
      </c>
      <c r="T1629" t="s">
        <v>347</v>
      </c>
      <c r="U1629" t="s">
        <v>348</v>
      </c>
      <c r="W1629" t="s">
        <v>114</v>
      </c>
      <c r="X1629">
        <v>4</v>
      </c>
      <c r="Y1629">
        <v>12000</v>
      </c>
      <c r="Z1629">
        <v>0</v>
      </c>
      <c r="AA1629">
        <v>0</v>
      </c>
      <c r="AB1629">
        <v>4696836</v>
      </c>
      <c r="AC1629" t="s">
        <v>47</v>
      </c>
      <c r="AD1629">
        <f>+VLOOKUP(T1629,items!$A$2:$D$1255,4,0)</f>
        <v>0</v>
      </c>
      <c r="AE1629">
        <f>+VLOOKUP(T1629,Tabla1[],5,0)</f>
        <v>0</v>
      </c>
      <c r="AF1629">
        <f t="shared" si="25"/>
        <v>1</v>
      </c>
    </row>
    <row r="1630" spans="1:32" x14ac:dyDescent="0.25">
      <c r="A1630">
        <v>95356</v>
      </c>
      <c r="B1630" t="s">
        <v>3928</v>
      </c>
      <c r="C1630" t="s">
        <v>33</v>
      </c>
      <c r="D1630">
        <v>0</v>
      </c>
      <c r="F1630" t="s">
        <v>461</v>
      </c>
      <c r="G1630" t="s">
        <v>163</v>
      </c>
      <c r="H1630" t="s">
        <v>3929</v>
      </c>
      <c r="I1630" t="s">
        <v>3930</v>
      </c>
      <c r="J1630" t="s">
        <v>3931</v>
      </c>
      <c r="K1630" t="s">
        <v>3932</v>
      </c>
      <c r="L1630" t="s">
        <v>3933</v>
      </c>
      <c r="M1630" t="s">
        <v>504</v>
      </c>
      <c r="N1630" t="s">
        <v>608</v>
      </c>
      <c r="O1630" t="s">
        <v>3934</v>
      </c>
      <c r="P1630" t="s">
        <v>3935</v>
      </c>
      <c r="Q1630" t="s">
        <v>610</v>
      </c>
      <c r="R1630" t="s">
        <v>127</v>
      </c>
      <c r="S1630" t="s">
        <v>256</v>
      </c>
      <c r="T1630" t="s">
        <v>3936</v>
      </c>
      <c r="U1630" t="s">
        <v>3937</v>
      </c>
      <c r="V1630" t="s">
        <v>492</v>
      </c>
      <c r="W1630" t="s">
        <v>114</v>
      </c>
      <c r="X1630">
        <v>1</v>
      </c>
      <c r="Y1630">
        <v>0</v>
      </c>
      <c r="Z1630">
        <v>0</v>
      </c>
      <c r="AA1630">
        <v>0</v>
      </c>
      <c r="AB1630">
        <v>138595417</v>
      </c>
      <c r="AC1630" t="s">
        <v>47</v>
      </c>
      <c r="AD1630">
        <f>+VLOOKUP(T1630,items!$A$2:$D$1255,4,0)</f>
        <v>0</v>
      </c>
      <c r="AE1630">
        <f>+VLOOKUP(T1630,Tabla1[],5,0)</f>
        <v>0</v>
      </c>
      <c r="AF1630">
        <f t="shared" si="25"/>
        <v>1</v>
      </c>
    </row>
    <row r="1631" spans="1:32" x14ac:dyDescent="0.25">
      <c r="A1631">
        <v>95356</v>
      </c>
      <c r="B1631" t="s">
        <v>3928</v>
      </c>
      <c r="C1631" t="s">
        <v>33</v>
      </c>
      <c r="D1631">
        <v>0</v>
      </c>
      <c r="F1631" t="s">
        <v>461</v>
      </c>
      <c r="G1631" t="s">
        <v>163</v>
      </c>
      <c r="H1631" t="s">
        <v>3929</v>
      </c>
      <c r="I1631" t="s">
        <v>3930</v>
      </c>
      <c r="J1631" t="s">
        <v>3931</v>
      </c>
      <c r="K1631" t="s">
        <v>3932</v>
      </c>
      <c r="L1631" t="s">
        <v>3933</v>
      </c>
      <c r="M1631" t="s">
        <v>504</v>
      </c>
      <c r="N1631" t="s">
        <v>608</v>
      </c>
      <c r="O1631" t="s">
        <v>3934</v>
      </c>
      <c r="P1631" t="s">
        <v>3935</v>
      </c>
      <c r="Q1631" t="s">
        <v>610</v>
      </c>
      <c r="R1631" t="s">
        <v>127</v>
      </c>
      <c r="S1631" t="s">
        <v>256</v>
      </c>
      <c r="T1631" t="s">
        <v>3938</v>
      </c>
      <c r="U1631" t="s">
        <v>3939</v>
      </c>
      <c r="W1631" t="s">
        <v>114</v>
      </c>
      <c r="X1631">
        <v>10</v>
      </c>
      <c r="Y1631">
        <v>0</v>
      </c>
      <c r="Z1631">
        <v>0</v>
      </c>
      <c r="AA1631">
        <v>0</v>
      </c>
      <c r="AB1631">
        <v>1034590</v>
      </c>
      <c r="AC1631" t="s">
        <v>47</v>
      </c>
      <c r="AD1631">
        <f>+VLOOKUP(T1631,items!$A$2:$D$1255,4,0)</f>
        <v>0</v>
      </c>
      <c r="AE1631">
        <f>+VLOOKUP(T1631,Tabla1[],5,0)</f>
        <v>0</v>
      </c>
      <c r="AF1631">
        <f t="shared" si="25"/>
        <v>1</v>
      </c>
    </row>
    <row r="1632" spans="1:32" x14ac:dyDescent="0.25">
      <c r="A1632">
        <v>95356</v>
      </c>
      <c r="B1632" t="s">
        <v>3928</v>
      </c>
      <c r="C1632" t="s">
        <v>33</v>
      </c>
      <c r="D1632">
        <v>0</v>
      </c>
      <c r="F1632" t="s">
        <v>461</v>
      </c>
      <c r="G1632" t="s">
        <v>163</v>
      </c>
      <c r="H1632" t="s">
        <v>3929</v>
      </c>
      <c r="I1632" t="s">
        <v>3930</v>
      </c>
      <c r="J1632" t="s">
        <v>3931</v>
      </c>
      <c r="K1632" t="s">
        <v>3932</v>
      </c>
      <c r="L1632" t="s">
        <v>3933</v>
      </c>
      <c r="M1632" t="s">
        <v>504</v>
      </c>
      <c r="N1632" t="s">
        <v>608</v>
      </c>
      <c r="O1632" t="s">
        <v>3934</v>
      </c>
      <c r="P1632" t="s">
        <v>3935</v>
      </c>
      <c r="Q1632" t="s">
        <v>610</v>
      </c>
      <c r="R1632" t="s">
        <v>127</v>
      </c>
      <c r="S1632" t="s">
        <v>256</v>
      </c>
      <c r="T1632" t="s">
        <v>3940</v>
      </c>
      <c r="U1632" t="s">
        <v>3941</v>
      </c>
      <c r="X1632">
        <v>1</v>
      </c>
      <c r="Y1632">
        <v>0</v>
      </c>
      <c r="Z1632">
        <v>0</v>
      </c>
      <c r="AA1632">
        <v>0</v>
      </c>
      <c r="AB1632">
        <v>3100000</v>
      </c>
      <c r="AC1632" t="s">
        <v>47</v>
      </c>
      <c r="AD1632" t="e">
        <f>+VLOOKUP(T1632,items!$A$2:$D$1255,4,0)</f>
        <v>#N/A</v>
      </c>
      <c r="AE1632" t="e">
        <f>+VLOOKUP(T1632,Tabla1[],5,0)</f>
        <v>#N/A</v>
      </c>
      <c r="AF1632">
        <f t="shared" si="25"/>
        <v>1</v>
      </c>
    </row>
    <row r="1633" spans="1:32" x14ac:dyDescent="0.25">
      <c r="A1633">
        <v>95356</v>
      </c>
      <c r="B1633" t="s">
        <v>3928</v>
      </c>
      <c r="C1633" t="s">
        <v>33</v>
      </c>
      <c r="D1633">
        <v>0</v>
      </c>
      <c r="F1633" t="s">
        <v>461</v>
      </c>
      <c r="G1633" t="s">
        <v>163</v>
      </c>
      <c r="H1633" t="s">
        <v>3929</v>
      </c>
      <c r="I1633" t="s">
        <v>3930</v>
      </c>
      <c r="J1633" t="s">
        <v>3931</v>
      </c>
      <c r="K1633" t="s">
        <v>3932</v>
      </c>
      <c r="L1633" t="s">
        <v>3933</v>
      </c>
      <c r="M1633" t="s">
        <v>504</v>
      </c>
      <c r="N1633" t="s">
        <v>608</v>
      </c>
      <c r="O1633" t="s">
        <v>3934</v>
      </c>
      <c r="P1633" t="s">
        <v>3935</v>
      </c>
      <c r="Q1633" t="s">
        <v>610</v>
      </c>
      <c r="R1633" t="s">
        <v>127</v>
      </c>
      <c r="S1633" t="s">
        <v>256</v>
      </c>
      <c r="T1633" t="s">
        <v>94</v>
      </c>
      <c r="U1633" t="s">
        <v>197</v>
      </c>
      <c r="X1633">
        <v>1</v>
      </c>
      <c r="Y1633">
        <v>0</v>
      </c>
      <c r="Z1633">
        <v>0</v>
      </c>
      <c r="AA1633">
        <v>0</v>
      </c>
      <c r="AB1633">
        <v>980000</v>
      </c>
      <c r="AC1633" t="s">
        <v>47</v>
      </c>
      <c r="AD1633" t="e">
        <f>+VLOOKUP(T1633,items!$A$2:$D$1255,4,0)</f>
        <v>#N/A</v>
      </c>
      <c r="AE1633" t="e">
        <f>+VLOOKUP(T1633,Tabla1[],5,0)</f>
        <v>#N/A</v>
      </c>
      <c r="AF1633">
        <f t="shared" si="25"/>
        <v>1</v>
      </c>
    </row>
    <row r="1634" spans="1:32" x14ac:dyDescent="0.25">
      <c r="A1634">
        <v>95356</v>
      </c>
      <c r="B1634" t="s">
        <v>3928</v>
      </c>
      <c r="C1634" t="s">
        <v>33</v>
      </c>
      <c r="D1634">
        <v>0</v>
      </c>
      <c r="F1634" t="s">
        <v>461</v>
      </c>
      <c r="G1634" t="s">
        <v>163</v>
      </c>
      <c r="H1634" t="s">
        <v>3929</v>
      </c>
      <c r="I1634" t="s">
        <v>3930</v>
      </c>
      <c r="J1634" t="s">
        <v>3931</v>
      </c>
      <c r="K1634" t="s">
        <v>3932</v>
      </c>
      <c r="L1634" t="s">
        <v>3933</v>
      </c>
      <c r="M1634" t="s">
        <v>504</v>
      </c>
      <c r="N1634" t="s">
        <v>608</v>
      </c>
      <c r="O1634" t="s">
        <v>3934</v>
      </c>
      <c r="P1634" t="s">
        <v>3935</v>
      </c>
      <c r="Q1634" t="s">
        <v>610</v>
      </c>
      <c r="R1634" t="s">
        <v>127</v>
      </c>
      <c r="S1634" t="s">
        <v>256</v>
      </c>
      <c r="T1634" t="s">
        <v>3942</v>
      </c>
      <c r="U1634" t="s">
        <v>3943</v>
      </c>
      <c r="X1634">
        <v>3</v>
      </c>
      <c r="Y1634">
        <v>0</v>
      </c>
      <c r="Z1634">
        <v>0</v>
      </c>
      <c r="AA1634">
        <v>0</v>
      </c>
      <c r="AB1634">
        <v>9641292</v>
      </c>
      <c r="AC1634" t="s">
        <v>47</v>
      </c>
      <c r="AD1634">
        <f>+VLOOKUP(T1634,items!$A$2:$D$1255,4,0)</f>
        <v>0</v>
      </c>
      <c r="AE1634">
        <f>+VLOOKUP(T1634,Tabla1[],5,0)</f>
        <v>0</v>
      </c>
      <c r="AF1634">
        <f t="shared" si="25"/>
        <v>1</v>
      </c>
    </row>
    <row r="1635" spans="1:32" x14ac:dyDescent="0.25">
      <c r="A1635">
        <v>95356</v>
      </c>
      <c r="B1635" t="s">
        <v>3928</v>
      </c>
      <c r="C1635" t="s">
        <v>33</v>
      </c>
      <c r="D1635">
        <v>0</v>
      </c>
      <c r="F1635" t="s">
        <v>461</v>
      </c>
      <c r="G1635" t="s">
        <v>163</v>
      </c>
      <c r="H1635" t="s">
        <v>3929</v>
      </c>
      <c r="I1635" t="s">
        <v>3930</v>
      </c>
      <c r="J1635" t="s">
        <v>3931</v>
      </c>
      <c r="K1635" t="s">
        <v>3932</v>
      </c>
      <c r="L1635" t="s">
        <v>3933</v>
      </c>
      <c r="M1635" t="s">
        <v>504</v>
      </c>
      <c r="N1635" t="s">
        <v>608</v>
      </c>
      <c r="O1635" t="s">
        <v>3934</v>
      </c>
      <c r="P1635" t="s">
        <v>3935</v>
      </c>
      <c r="Q1635" t="s">
        <v>610</v>
      </c>
      <c r="R1635" t="s">
        <v>127</v>
      </c>
      <c r="S1635" t="s">
        <v>256</v>
      </c>
      <c r="T1635" t="s">
        <v>392</v>
      </c>
      <c r="U1635" t="s">
        <v>393</v>
      </c>
      <c r="X1635">
        <v>1</v>
      </c>
      <c r="Y1635">
        <v>0</v>
      </c>
      <c r="Z1635">
        <v>0</v>
      </c>
      <c r="AA1635">
        <v>0</v>
      </c>
      <c r="AB1635">
        <v>3400000</v>
      </c>
      <c r="AC1635" t="s">
        <v>47</v>
      </c>
      <c r="AD1635" t="e">
        <f>+VLOOKUP(T1635,items!$A$2:$D$1255,4,0)</f>
        <v>#N/A</v>
      </c>
      <c r="AE1635" t="e">
        <f>+VLOOKUP(T1635,Tabla1[],5,0)</f>
        <v>#N/A</v>
      </c>
      <c r="AF1635">
        <f t="shared" si="25"/>
        <v>1</v>
      </c>
    </row>
    <row r="1636" spans="1:32" x14ac:dyDescent="0.25">
      <c r="A1636">
        <v>95363</v>
      </c>
      <c r="B1636" t="s">
        <v>3944</v>
      </c>
      <c r="C1636" t="s">
        <v>1065</v>
      </c>
      <c r="D1636">
        <v>0</v>
      </c>
      <c r="F1636" t="s">
        <v>408</v>
      </c>
      <c r="G1636" t="s">
        <v>408</v>
      </c>
      <c r="H1636" t="s">
        <v>3945</v>
      </c>
      <c r="I1636" t="s">
        <v>37</v>
      </c>
      <c r="J1636" t="s">
        <v>37</v>
      </c>
      <c r="K1636" t="s">
        <v>3946</v>
      </c>
      <c r="L1636" t="s">
        <v>37</v>
      </c>
      <c r="M1636" t="s">
        <v>909</v>
      </c>
      <c r="N1636" t="s">
        <v>909</v>
      </c>
      <c r="O1636" t="s">
        <v>1204</v>
      </c>
      <c r="P1636" t="s">
        <v>1930</v>
      </c>
      <c r="Q1636" t="s">
        <v>1930</v>
      </c>
      <c r="R1636" t="s">
        <v>411</v>
      </c>
      <c r="S1636" t="s">
        <v>108</v>
      </c>
      <c r="T1636" t="s">
        <v>1232</v>
      </c>
      <c r="U1636" t="s">
        <v>1233</v>
      </c>
      <c r="X1636">
        <v>1</v>
      </c>
      <c r="Y1636">
        <v>0</v>
      </c>
      <c r="Z1636">
        <v>0</v>
      </c>
      <c r="AA1636">
        <v>0</v>
      </c>
      <c r="AB1636">
        <v>169800</v>
      </c>
      <c r="AC1636" t="s">
        <v>47</v>
      </c>
      <c r="AD1636">
        <f>+VLOOKUP(T1636,items!$A$2:$D$1255,4,0)</f>
        <v>0</v>
      </c>
      <c r="AE1636">
        <f>+VLOOKUP(T1636,Tabla1[],5,0)</f>
        <v>0</v>
      </c>
      <c r="AF1636">
        <f t="shared" si="25"/>
        <v>7</v>
      </c>
    </row>
    <row r="1637" spans="1:32" x14ac:dyDescent="0.25">
      <c r="A1637">
        <v>95377</v>
      </c>
      <c r="B1637" t="s">
        <v>3668</v>
      </c>
      <c r="C1637" t="s">
        <v>33</v>
      </c>
      <c r="D1637">
        <v>0</v>
      </c>
      <c r="F1637" t="s">
        <v>408</v>
      </c>
      <c r="G1637" t="s">
        <v>805</v>
      </c>
      <c r="H1637" t="s">
        <v>3947</v>
      </c>
      <c r="I1637" t="s">
        <v>3948</v>
      </c>
      <c r="J1637" t="s">
        <v>3949</v>
      </c>
      <c r="K1637" t="s">
        <v>3950</v>
      </c>
      <c r="L1637" t="s">
        <v>37</v>
      </c>
      <c r="M1637" t="s">
        <v>916</v>
      </c>
      <c r="N1637" t="s">
        <v>572</v>
      </c>
      <c r="O1637" t="s">
        <v>982</v>
      </c>
      <c r="P1637" t="s">
        <v>254</v>
      </c>
      <c r="Q1637" t="s">
        <v>158</v>
      </c>
      <c r="R1637" t="s">
        <v>764</v>
      </c>
      <c r="S1637" t="s">
        <v>88</v>
      </c>
      <c r="T1637" t="s">
        <v>429</v>
      </c>
      <c r="U1637" t="s">
        <v>430</v>
      </c>
      <c r="X1637">
        <v>1</v>
      </c>
      <c r="Y1637">
        <v>0</v>
      </c>
      <c r="Z1637">
        <v>0</v>
      </c>
      <c r="AA1637">
        <v>0</v>
      </c>
      <c r="AB1637">
        <v>165467</v>
      </c>
      <c r="AC1637" t="s">
        <v>47</v>
      </c>
      <c r="AD1637">
        <f>+VLOOKUP(T1637,items!$A$2:$D$1255,4,0)</f>
        <v>0</v>
      </c>
      <c r="AE1637">
        <f>+VLOOKUP(T1637,Tabla1[],5,0)</f>
        <v>0</v>
      </c>
      <c r="AF1637">
        <f t="shared" si="25"/>
        <v>9</v>
      </c>
    </row>
    <row r="1638" spans="1:32" x14ac:dyDescent="0.25">
      <c r="A1638">
        <v>95377</v>
      </c>
      <c r="B1638" t="s">
        <v>3668</v>
      </c>
      <c r="C1638" t="s">
        <v>33</v>
      </c>
      <c r="D1638">
        <v>0</v>
      </c>
      <c r="F1638" t="s">
        <v>408</v>
      </c>
      <c r="G1638" t="s">
        <v>805</v>
      </c>
      <c r="H1638" t="s">
        <v>3947</v>
      </c>
      <c r="I1638" t="s">
        <v>3948</v>
      </c>
      <c r="J1638" t="s">
        <v>3949</v>
      </c>
      <c r="K1638" t="s">
        <v>3950</v>
      </c>
      <c r="L1638" t="s">
        <v>37</v>
      </c>
      <c r="M1638" t="s">
        <v>916</v>
      </c>
      <c r="N1638" t="s">
        <v>572</v>
      </c>
      <c r="O1638" t="s">
        <v>982</v>
      </c>
      <c r="P1638" t="s">
        <v>254</v>
      </c>
      <c r="Q1638" t="s">
        <v>158</v>
      </c>
      <c r="R1638" t="s">
        <v>764</v>
      </c>
      <c r="S1638" t="s">
        <v>88</v>
      </c>
      <c r="T1638" t="s">
        <v>3677</v>
      </c>
      <c r="U1638" t="s">
        <v>3678</v>
      </c>
      <c r="V1638" t="s">
        <v>867</v>
      </c>
      <c r="W1638" t="s">
        <v>1095</v>
      </c>
      <c r="X1638">
        <v>1</v>
      </c>
      <c r="Y1638">
        <v>3000</v>
      </c>
      <c r="Z1638">
        <v>500</v>
      </c>
      <c r="AA1638">
        <v>1500</v>
      </c>
      <c r="AB1638">
        <v>1755833</v>
      </c>
      <c r="AC1638" t="s">
        <v>47</v>
      </c>
      <c r="AD1638">
        <f>+VLOOKUP(T1638,items!$A$2:$D$1255,4,0)</f>
        <v>0</v>
      </c>
      <c r="AE1638">
        <f>+VLOOKUP(T1638,Tabla1[],5,0)</f>
        <v>0</v>
      </c>
      <c r="AF1638">
        <f t="shared" si="25"/>
        <v>9</v>
      </c>
    </row>
    <row r="1639" spans="1:32" x14ac:dyDescent="0.25">
      <c r="A1639">
        <v>95377</v>
      </c>
      <c r="B1639" t="s">
        <v>3668</v>
      </c>
      <c r="C1639" t="s">
        <v>33</v>
      </c>
      <c r="D1639">
        <v>0</v>
      </c>
      <c r="F1639" t="s">
        <v>408</v>
      </c>
      <c r="G1639" t="s">
        <v>805</v>
      </c>
      <c r="H1639" t="s">
        <v>3947</v>
      </c>
      <c r="I1639" t="s">
        <v>3948</v>
      </c>
      <c r="J1639" t="s">
        <v>3949</v>
      </c>
      <c r="K1639" t="s">
        <v>3950</v>
      </c>
      <c r="L1639" t="s">
        <v>37</v>
      </c>
      <c r="M1639" t="s">
        <v>916</v>
      </c>
      <c r="N1639" t="s">
        <v>572</v>
      </c>
      <c r="O1639" t="s">
        <v>982</v>
      </c>
      <c r="P1639" t="s">
        <v>254</v>
      </c>
      <c r="Q1639" t="s">
        <v>158</v>
      </c>
      <c r="R1639" t="s">
        <v>764</v>
      </c>
      <c r="S1639" t="s">
        <v>88</v>
      </c>
      <c r="T1639" t="s">
        <v>689</v>
      </c>
      <c r="U1639" t="s">
        <v>690</v>
      </c>
      <c r="X1639">
        <v>1</v>
      </c>
      <c r="Y1639">
        <v>800</v>
      </c>
      <c r="Z1639">
        <v>250</v>
      </c>
      <c r="AA1639">
        <v>0</v>
      </c>
      <c r="AB1639">
        <v>53440</v>
      </c>
      <c r="AC1639" t="s">
        <v>47</v>
      </c>
      <c r="AD1639">
        <f>+VLOOKUP(T1639,items!$A$2:$D$1255,4,0)</f>
        <v>0</v>
      </c>
      <c r="AE1639">
        <f>+VLOOKUP(T1639,Tabla1[],5,0)</f>
        <v>0</v>
      </c>
      <c r="AF1639">
        <f t="shared" si="25"/>
        <v>9</v>
      </c>
    </row>
    <row r="1640" spans="1:32" x14ac:dyDescent="0.25">
      <c r="A1640">
        <v>95377</v>
      </c>
      <c r="B1640" t="s">
        <v>3668</v>
      </c>
      <c r="C1640" t="s">
        <v>33</v>
      </c>
      <c r="D1640">
        <v>0</v>
      </c>
      <c r="F1640" t="s">
        <v>408</v>
      </c>
      <c r="G1640" t="s">
        <v>805</v>
      </c>
      <c r="H1640" t="s">
        <v>3947</v>
      </c>
      <c r="I1640" t="s">
        <v>3948</v>
      </c>
      <c r="J1640" t="s">
        <v>3949</v>
      </c>
      <c r="K1640" t="s">
        <v>3950</v>
      </c>
      <c r="L1640" t="s">
        <v>37</v>
      </c>
      <c r="M1640" t="s">
        <v>916</v>
      </c>
      <c r="N1640" t="s">
        <v>572</v>
      </c>
      <c r="O1640" t="s">
        <v>982</v>
      </c>
      <c r="P1640" t="s">
        <v>254</v>
      </c>
      <c r="Q1640" t="s">
        <v>158</v>
      </c>
      <c r="R1640" t="s">
        <v>764</v>
      </c>
      <c r="S1640" t="s">
        <v>88</v>
      </c>
      <c r="T1640" t="s">
        <v>439</v>
      </c>
      <c r="U1640" t="s">
        <v>440</v>
      </c>
      <c r="W1640" t="s">
        <v>1095</v>
      </c>
      <c r="X1640">
        <v>1</v>
      </c>
      <c r="Y1640">
        <v>3000</v>
      </c>
      <c r="Z1640">
        <v>0</v>
      </c>
      <c r="AA1640">
        <v>0</v>
      </c>
      <c r="AB1640">
        <v>204172</v>
      </c>
      <c r="AC1640" t="s">
        <v>47</v>
      </c>
      <c r="AD1640">
        <f>+VLOOKUP(T1640,items!$A$2:$D$1255,4,0)</f>
        <v>0</v>
      </c>
      <c r="AE1640">
        <f>+VLOOKUP(T1640,Tabla1[],5,0)</f>
        <v>0</v>
      </c>
      <c r="AF1640">
        <f t="shared" si="25"/>
        <v>9</v>
      </c>
    </row>
    <row r="1641" spans="1:32" x14ac:dyDescent="0.25">
      <c r="A1641">
        <v>95377</v>
      </c>
      <c r="B1641" t="s">
        <v>3668</v>
      </c>
      <c r="C1641" t="s">
        <v>33</v>
      </c>
      <c r="D1641">
        <v>0</v>
      </c>
      <c r="F1641" t="s">
        <v>408</v>
      </c>
      <c r="G1641" t="s">
        <v>805</v>
      </c>
      <c r="H1641" t="s">
        <v>3947</v>
      </c>
      <c r="I1641" t="s">
        <v>3948</v>
      </c>
      <c r="J1641" t="s">
        <v>3949</v>
      </c>
      <c r="K1641" t="s">
        <v>3950</v>
      </c>
      <c r="L1641" t="s">
        <v>37</v>
      </c>
      <c r="M1641" t="s">
        <v>916</v>
      </c>
      <c r="N1641" t="s">
        <v>572</v>
      </c>
      <c r="O1641" t="s">
        <v>982</v>
      </c>
      <c r="P1641" t="s">
        <v>254</v>
      </c>
      <c r="Q1641" t="s">
        <v>158</v>
      </c>
      <c r="R1641" t="s">
        <v>764</v>
      </c>
      <c r="S1641" t="s">
        <v>88</v>
      </c>
      <c r="T1641" t="s">
        <v>1096</v>
      </c>
      <c r="U1641" t="s">
        <v>1097</v>
      </c>
      <c r="X1641">
        <v>1</v>
      </c>
      <c r="Y1641">
        <v>0</v>
      </c>
      <c r="Z1641">
        <v>0</v>
      </c>
      <c r="AA1641">
        <v>0</v>
      </c>
      <c r="AB1641">
        <v>450000</v>
      </c>
      <c r="AC1641" t="s">
        <v>47</v>
      </c>
      <c r="AD1641" t="e">
        <f>+VLOOKUP(T1641,items!$A$2:$D$1255,4,0)</f>
        <v>#N/A</v>
      </c>
      <c r="AE1641" t="e">
        <f>+VLOOKUP(T1641,Tabla1[],5,0)</f>
        <v>#N/A</v>
      </c>
      <c r="AF1641">
        <f t="shared" si="25"/>
        <v>9</v>
      </c>
    </row>
    <row r="1642" spans="1:32" x14ac:dyDescent="0.25">
      <c r="A1642">
        <v>95378</v>
      </c>
      <c r="B1642" t="s">
        <v>3951</v>
      </c>
      <c r="C1642" t="s">
        <v>75</v>
      </c>
      <c r="D1642">
        <v>0</v>
      </c>
      <c r="F1642" t="s">
        <v>3952</v>
      </c>
      <c r="G1642" t="s">
        <v>247</v>
      </c>
      <c r="H1642" t="s">
        <v>3953</v>
      </c>
      <c r="I1642" t="s">
        <v>37</v>
      </c>
      <c r="J1642" t="s">
        <v>3954</v>
      </c>
      <c r="K1642" t="s">
        <v>3955</v>
      </c>
      <c r="L1642" t="s">
        <v>3956</v>
      </c>
      <c r="M1642" t="s">
        <v>252</v>
      </c>
      <c r="N1642" t="s">
        <v>252</v>
      </c>
      <c r="O1642" t="s">
        <v>423</v>
      </c>
      <c r="P1642" t="s">
        <v>571</v>
      </c>
      <c r="Q1642" t="s">
        <v>572</v>
      </c>
      <c r="R1642" t="s">
        <v>63</v>
      </c>
      <c r="S1642" t="s">
        <v>88</v>
      </c>
      <c r="T1642" t="s">
        <v>299</v>
      </c>
      <c r="U1642" t="s">
        <v>300</v>
      </c>
      <c r="X1642">
        <v>1</v>
      </c>
      <c r="Y1642">
        <v>0</v>
      </c>
      <c r="Z1642">
        <v>0</v>
      </c>
      <c r="AA1642">
        <v>0</v>
      </c>
      <c r="AB1642">
        <v>180000</v>
      </c>
      <c r="AC1642" t="s">
        <v>47</v>
      </c>
      <c r="AD1642">
        <f>+VLOOKUP(T1642,items!$A$2:$D$1255,4,0)</f>
        <v>0</v>
      </c>
      <c r="AE1642">
        <f>+VLOOKUP(T1642,Tabla1[],5,0)</f>
        <v>0</v>
      </c>
      <c r="AF1642">
        <f t="shared" si="25"/>
        <v>8</v>
      </c>
    </row>
    <row r="1643" spans="1:32" x14ac:dyDescent="0.25">
      <c r="A1643">
        <v>95378</v>
      </c>
      <c r="B1643" t="s">
        <v>3951</v>
      </c>
      <c r="C1643" t="s">
        <v>75</v>
      </c>
      <c r="D1643">
        <v>0</v>
      </c>
      <c r="F1643" t="s">
        <v>3952</v>
      </c>
      <c r="G1643" t="s">
        <v>247</v>
      </c>
      <c r="H1643" t="s">
        <v>3953</v>
      </c>
      <c r="I1643" t="s">
        <v>37</v>
      </c>
      <c r="J1643" t="s">
        <v>3954</v>
      </c>
      <c r="K1643" t="s">
        <v>3955</v>
      </c>
      <c r="L1643" t="s">
        <v>3956</v>
      </c>
      <c r="M1643" t="s">
        <v>252</v>
      </c>
      <c r="N1643" t="s">
        <v>252</v>
      </c>
      <c r="O1643" t="s">
        <v>423</v>
      </c>
      <c r="P1643" t="s">
        <v>571</v>
      </c>
      <c r="Q1643" t="s">
        <v>572</v>
      </c>
      <c r="R1643" t="s">
        <v>63</v>
      </c>
      <c r="S1643" t="s">
        <v>88</v>
      </c>
      <c r="T1643" t="s">
        <v>94</v>
      </c>
      <c r="U1643" t="s">
        <v>95</v>
      </c>
      <c r="X1643">
        <v>1</v>
      </c>
      <c r="Y1643">
        <v>0</v>
      </c>
      <c r="Z1643">
        <v>0</v>
      </c>
      <c r="AA1643">
        <v>0</v>
      </c>
      <c r="AB1643">
        <v>320000</v>
      </c>
      <c r="AC1643" t="s">
        <v>47</v>
      </c>
      <c r="AD1643" t="e">
        <f>+VLOOKUP(T1643,items!$A$2:$D$1255,4,0)</f>
        <v>#N/A</v>
      </c>
      <c r="AE1643" t="e">
        <f>+VLOOKUP(T1643,Tabla1[],5,0)</f>
        <v>#N/A</v>
      </c>
      <c r="AF1643">
        <f t="shared" si="25"/>
        <v>8</v>
      </c>
    </row>
    <row r="1644" spans="1:32" x14ac:dyDescent="0.25">
      <c r="A1644">
        <v>95378</v>
      </c>
      <c r="B1644" t="s">
        <v>3951</v>
      </c>
      <c r="C1644" t="s">
        <v>75</v>
      </c>
      <c r="D1644">
        <v>0</v>
      </c>
      <c r="F1644" t="s">
        <v>3952</v>
      </c>
      <c r="G1644" t="s">
        <v>247</v>
      </c>
      <c r="H1644" t="s">
        <v>3953</v>
      </c>
      <c r="I1644" t="s">
        <v>37</v>
      </c>
      <c r="J1644" t="s">
        <v>3954</v>
      </c>
      <c r="K1644" t="s">
        <v>3955</v>
      </c>
      <c r="L1644" t="s">
        <v>3956</v>
      </c>
      <c r="M1644" t="s">
        <v>252</v>
      </c>
      <c r="N1644" t="s">
        <v>252</v>
      </c>
      <c r="O1644" t="s">
        <v>423</v>
      </c>
      <c r="P1644" t="s">
        <v>571</v>
      </c>
      <c r="Q1644" t="s">
        <v>572</v>
      </c>
      <c r="R1644" t="s">
        <v>63</v>
      </c>
      <c r="S1644" t="s">
        <v>88</v>
      </c>
      <c r="T1644" t="s">
        <v>390</v>
      </c>
      <c r="U1644" t="s">
        <v>391</v>
      </c>
      <c r="X1644">
        <v>1</v>
      </c>
      <c r="Y1644">
        <v>0</v>
      </c>
      <c r="Z1644">
        <v>0</v>
      </c>
      <c r="AA1644">
        <v>0</v>
      </c>
      <c r="AB1644">
        <v>450000</v>
      </c>
      <c r="AC1644" t="s">
        <v>47</v>
      </c>
      <c r="AD1644" t="e">
        <f>+VLOOKUP(T1644,items!$A$2:$D$1255,4,0)</f>
        <v>#N/A</v>
      </c>
      <c r="AE1644" t="e">
        <f>+VLOOKUP(T1644,Tabla1[],5,0)</f>
        <v>#N/A</v>
      </c>
      <c r="AF1644">
        <f t="shared" si="25"/>
        <v>8</v>
      </c>
    </row>
    <row r="1645" spans="1:32" x14ac:dyDescent="0.25">
      <c r="A1645">
        <v>95379</v>
      </c>
      <c r="B1645" t="s">
        <v>1782</v>
      </c>
      <c r="C1645" t="s">
        <v>75</v>
      </c>
      <c r="D1645">
        <v>0</v>
      </c>
      <c r="F1645" t="s">
        <v>408</v>
      </c>
      <c r="G1645" t="s">
        <v>408</v>
      </c>
      <c r="H1645" t="s">
        <v>3957</v>
      </c>
      <c r="I1645" t="s">
        <v>37</v>
      </c>
      <c r="J1645" t="s">
        <v>3958</v>
      </c>
      <c r="K1645" t="s">
        <v>3959</v>
      </c>
      <c r="L1645" t="s">
        <v>37</v>
      </c>
      <c r="M1645" t="s">
        <v>909</v>
      </c>
      <c r="N1645" t="s">
        <v>909</v>
      </c>
      <c r="O1645" t="s">
        <v>2270</v>
      </c>
      <c r="P1645" t="s">
        <v>423</v>
      </c>
      <c r="Q1645" t="s">
        <v>423</v>
      </c>
      <c r="R1645" t="s">
        <v>43</v>
      </c>
      <c r="S1645" t="s">
        <v>164</v>
      </c>
      <c r="T1645" t="s">
        <v>2660</v>
      </c>
      <c r="U1645" t="s">
        <v>2661</v>
      </c>
      <c r="X1645">
        <v>8</v>
      </c>
      <c r="Y1645">
        <v>0</v>
      </c>
      <c r="Z1645">
        <v>0</v>
      </c>
      <c r="AA1645">
        <v>0</v>
      </c>
      <c r="AB1645">
        <v>420800</v>
      </c>
      <c r="AC1645" t="s">
        <v>47</v>
      </c>
      <c r="AD1645">
        <f>+VLOOKUP(T1645,items!$A$2:$D$1255,4,0)</f>
        <v>0</v>
      </c>
      <c r="AE1645">
        <f>+VLOOKUP(T1645,Tabla1[],5,0)</f>
        <v>0</v>
      </c>
      <c r="AF1645">
        <f t="shared" si="25"/>
        <v>8</v>
      </c>
    </row>
    <row r="1646" spans="1:32" x14ac:dyDescent="0.25">
      <c r="A1646">
        <v>95379</v>
      </c>
      <c r="B1646" t="s">
        <v>1782</v>
      </c>
      <c r="C1646" t="s">
        <v>75</v>
      </c>
      <c r="D1646">
        <v>0</v>
      </c>
      <c r="F1646" t="s">
        <v>408</v>
      </c>
      <c r="G1646" t="s">
        <v>408</v>
      </c>
      <c r="H1646" t="s">
        <v>3957</v>
      </c>
      <c r="I1646" t="s">
        <v>37</v>
      </c>
      <c r="J1646" t="s">
        <v>3958</v>
      </c>
      <c r="K1646" t="s">
        <v>3959</v>
      </c>
      <c r="L1646" t="s">
        <v>37</v>
      </c>
      <c r="M1646" t="s">
        <v>909</v>
      </c>
      <c r="N1646" t="s">
        <v>909</v>
      </c>
      <c r="O1646" t="s">
        <v>2270</v>
      </c>
      <c r="P1646" t="s">
        <v>423</v>
      </c>
      <c r="Q1646" t="s">
        <v>423</v>
      </c>
      <c r="R1646" t="s">
        <v>43</v>
      </c>
      <c r="S1646" t="s">
        <v>164</v>
      </c>
      <c r="T1646" t="s">
        <v>2662</v>
      </c>
      <c r="U1646" t="s">
        <v>2663</v>
      </c>
      <c r="X1646">
        <v>8</v>
      </c>
      <c r="Y1646">
        <v>0</v>
      </c>
      <c r="Z1646">
        <v>0</v>
      </c>
      <c r="AA1646">
        <v>0</v>
      </c>
      <c r="AB1646">
        <v>420800</v>
      </c>
      <c r="AC1646" t="s">
        <v>47</v>
      </c>
      <c r="AD1646">
        <f>+VLOOKUP(T1646,items!$A$2:$D$1255,4,0)</f>
        <v>0</v>
      </c>
      <c r="AE1646">
        <f>+VLOOKUP(T1646,Tabla1[],5,0)</f>
        <v>0</v>
      </c>
      <c r="AF1646">
        <f t="shared" si="25"/>
        <v>8</v>
      </c>
    </row>
    <row r="1647" spans="1:32" x14ac:dyDescent="0.25">
      <c r="A1647">
        <v>95379</v>
      </c>
      <c r="B1647" t="s">
        <v>1782</v>
      </c>
      <c r="C1647" t="s">
        <v>75</v>
      </c>
      <c r="D1647">
        <v>0</v>
      </c>
      <c r="F1647" t="s">
        <v>408</v>
      </c>
      <c r="G1647" t="s">
        <v>408</v>
      </c>
      <c r="H1647" t="s">
        <v>3957</v>
      </c>
      <c r="I1647" t="s">
        <v>37</v>
      </c>
      <c r="J1647" t="s">
        <v>3958</v>
      </c>
      <c r="K1647" t="s">
        <v>3959</v>
      </c>
      <c r="L1647" t="s">
        <v>37</v>
      </c>
      <c r="M1647" t="s">
        <v>909</v>
      </c>
      <c r="N1647" t="s">
        <v>909</v>
      </c>
      <c r="O1647" t="s">
        <v>2270</v>
      </c>
      <c r="P1647" t="s">
        <v>423</v>
      </c>
      <c r="Q1647" t="s">
        <v>423</v>
      </c>
      <c r="R1647" t="s">
        <v>43</v>
      </c>
      <c r="S1647" t="s">
        <v>164</v>
      </c>
      <c r="T1647" t="s">
        <v>1303</v>
      </c>
      <c r="U1647" t="s">
        <v>1304</v>
      </c>
      <c r="X1647">
        <v>8</v>
      </c>
      <c r="Y1647">
        <v>0</v>
      </c>
      <c r="Z1647">
        <v>0</v>
      </c>
      <c r="AA1647">
        <v>0</v>
      </c>
      <c r="AB1647">
        <v>420800</v>
      </c>
      <c r="AC1647" t="s">
        <v>47</v>
      </c>
      <c r="AD1647">
        <f>+VLOOKUP(T1647,items!$A$2:$D$1255,4,0)</f>
        <v>0</v>
      </c>
      <c r="AE1647">
        <f>+VLOOKUP(T1647,Tabla1[],5,0)</f>
        <v>0</v>
      </c>
      <c r="AF1647">
        <f t="shared" si="25"/>
        <v>8</v>
      </c>
    </row>
    <row r="1648" spans="1:32" x14ac:dyDescent="0.25">
      <c r="A1648">
        <v>95380</v>
      </c>
      <c r="B1648" t="s">
        <v>3960</v>
      </c>
      <c r="C1648" t="s">
        <v>33</v>
      </c>
      <c r="D1648">
        <v>0</v>
      </c>
      <c r="F1648" t="s">
        <v>408</v>
      </c>
      <c r="G1648" t="s">
        <v>711</v>
      </c>
      <c r="H1648" t="s">
        <v>3961</v>
      </c>
      <c r="I1648" t="s">
        <v>37</v>
      </c>
      <c r="J1648" t="s">
        <v>37</v>
      </c>
      <c r="K1648" t="s">
        <v>3962</v>
      </c>
      <c r="L1648" t="s">
        <v>3963</v>
      </c>
      <c r="M1648" t="s">
        <v>1930</v>
      </c>
      <c r="N1648" t="s">
        <v>1930</v>
      </c>
      <c r="O1648" t="s">
        <v>649</v>
      </c>
      <c r="P1648" t="s">
        <v>712</v>
      </c>
      <c r="Q1648" t="s">
        <v>2235</v>
      </c>
      <c r="R1648" t="s">
        <v>63</v>
      </c>
      <c r="S1648" t="s">
        <v>44</v>
      </c>
      <c r="T1648" t="s">
        <v>1917</v>
      </c>
      <c r="U1648" t="s">
        <v>1918</v>
      </c>
      <c r="X1648">
        <v>1</v>
      </c>
      <c r="Y1648">
        <v>0</v>
      </c>
      <c r="Z1648">
        <v>0</v>
      </c>
      <c r="AA1648">
        <v>0</v>
      </c>
      <c r="AB1648">
        <v>4968459</v>
      </c>
      <c r="AC1648" t="s">
        <v>47</v>
      </c>
      <c r="AD1648" t="str">
        <f>+VLOOKUP(T1648,items!$A$2:$D$1255,4,0)</f>
        <v>MUEBLES</v>
      </c>
      <c r="AE1648">
        <f>+VLOOKUP(T1648,Tabla1[],5,0)</f>
        <v>0</v>
      </c>
      <c r="AF1648">
        <f t="shared" si="25"/>
        <v>8</v>
      </c>
    </row>
    <row r="1649" spans="1:34" x14ac:dyDescent="0.25">
      <c r="A1649">
        <v>95381</v>
      </c>
      <c r="B1649" t="s">
        <v>3964</v>
      </c>
      <c r="C1649" t="s">
        <v>75</v>
      </c>
      <c r="D1649">
        <v>0</v>
      </c>
      <c r="F1649" t="s">
        <v>408</v>
      </c>
      <c r="G1649" t="s">
        <v>408</v>
      </c>
      <c r="H1649" t="s">
        <v>3965</v>
      </c>
      <c r="I1649" t="s">
        <v>37</v>
      </c>
      <c r="J1649" t="s">
        <v>3966</v>
      </c>
      <c r="K1649" t="s">
        <v>3967</v>
      </c>
      <c r="L1649" t="s">
        <v>37</v>
      </c>
      <c r="M1649" t="s">
        <v>909</v>
      </c>
      <c r="N1649" t="s">
        <v>909</v>
      </c>
      <c r="O1649" t="s">
        <v>1204</v>
      </c>
      <c r="P1649" t="s">
        <v>1038</v>
      </c>
      <c r="Q1649" t="s">
        <v>1038</v>
      </c>
      <c r="R1649" t="s">
        <v>43</v>
      </c>
      <c r="S1649" t="s">
        <v>164</v>
      </c>
      <c r="T1649" t="s">
        <v>3968</v>
      </c>
      <c r="U1649" t="s">
        <v>3969</v>
      </c>
      <c r="X1649">
        <v>2</v>
      </c>
      <c r="Y1649">
        <v>0</v>
      </c>
      <c r="Z1649">
        <v>0</v>
      </c>
      <c r="AA1649">
        <v>0</v>
      </c>
      <c r="AB1649">
        <v>168066</v>
      </c>
      <c r="AC1649" t="s">
        <v>47</v>
      </c>
      <c r="AD1649">
        <f>+VLOOKUP(T1649,items!$A$2:$D$1255,4,0)</f>
        <v>0</v>
      </c>
      <c r="AE1649">
        <f>+VLOOKUP(T1649,Tabla1[],5,0)</f>
        <v>0</v>
      </c>
      <c r="AF1649">
        <f t="shared" si="25"/>
        <v>7</v>
      </c>
    </row>
    <row r="1650" spans="1:34" x14ac:dyDescent="0.25">
      <c r="A1650">
        <v>95382</v>
      </c>
      <c r="B1650" t="s">
        <v>3970</v>
      </c>
      <c r="C1650" t="s">
        <v>75</v>
      </c>
      <c r="D1650">
        <v>0</v>
      </c>
      <c r="F1650" t="s">
        <v>408</v>
      </c>
      <c r="G1650" t="s">
        <v>909</v>
      </c>
      <c r="H1650" t="s">
        <v>3971</v>
      </c>
      <c r="I1650" t="s">
        <v>37</v>
      </c>
      <c r="J1650" t="s">
        <v>3972</v>
      </c>
      <c r="K1650" t="s">
        <v>3973</v>
      </c>
      <c r="L1650" t="s">
        <v>37</v>
      </c>
      <c r="M1650" t="s">
        <v>1204</v>
      </c>
      <c r="N1650" t="s">
        <v>1204</v>
      </c>
      <c r="O1650" t="s">
        <v>1930</v>
      </c>
      <c r="P1650" t="s">
        <v>366</v>
      </c>
      <c r="Q1650" t="s">
        <v>366</v>
      </c>
      <c r="R1650" t="s">
        <v>43</v>
      </c>
      <c r="S1650" t="s">
        <v>164</v>
      </c>
      <c r="T1650" t="s">
        <v>1573</v>
      </c>
      <c r="U1650" t="s">
        <v>1574</v>
      </c>
      <c r="X1650">
        <v>2</v>
      </c>
      <c r="Y1650">
        <v>0</v>
      </c>
      <c r="Z1650">
        <v>0</v>
      </c>
      <c r="AA1650">
        <v>0</v>
      </c>
      <c r="AB1650">
        <v>235296</v>
      </c>
      <c r="AC1650" t="s">
        <v>47</v>
      </c>
      <c r="AD1650">
        <f>+VLOOKUP(T1650,items!$A$2:$D$1255,4,0)</f>
        <v>0</v>
      </c>
      <c r="AE1650">
        <f>+VLOOKUP(T1650,Tabla1[],5,0)</f>
        <v>0</v>
      </c>
      <c r="AF1650">
        <f t="shared" si="25"/>
        <v>7</v>
      </c>
    </row>
    <row r="1651" spans="1:34" x14ac:dyDescent="0.25">
      <c r="A1651">
        <v>95382</v>
      </c>
      <c r="B1651" t="s">
        <v>3970</v>
      </c>
      <c r="C1651" t="s">
        <v>75</v>
      </c>
      <c r="D1651">
        <v>0</v>
      </c>
      <c r="F1651" t="s">
        <v>408</v>
      </c>
      <c r="G1651" t="s">
        <v>909</v>
      </c>
      <c r="H1651" t="s">
        <v>3971</v>
      </c>
      <c r="I1651" t="s">
        <v>37</v>
      </c>
      <c r="J1651" t="s">
        <v>3972</v>
      </c>
      <c r="K1651" t="s">
        <v>3973</v>
      </c>
      <c r="L1651" t="s">
        <v>37</v>
      </c>
      <c r="M1651" t="s">
        <v>1204</v>
      </c>
      <c r="N1651" t="s">
        <v>1204</v>
      </c>
      <c r="O1651" t="s">
        <v>1930</v>
      </c>
      <c r="P1651" t="s">
        <v>366</v>
      </c>
      <c r="Q1651" t="s">
        <v>366</v>
      </c>
      <c r="R1651" t="s">
        <v>43</v>
      </c>
      <c r="S1651" t="s">
        <v>164</v>
      </c>
      <c r="T1651" t="s">
        <v>1370</v>
      </c>
      <c r="U1651" t="s">
        <v>1371</v>
      </c>
      <c r="X1651">
        <v>2</v>
      </c>
      <c r="Y1651">
        <v>0</v>
      </c>
      <c r="Z1651">
        <v>0</v>
      </c>
      <c r="AA1651">
        <v>0</v>
      </c>
      <c r="AB1651">
        <v>705884</v>
      </c>
      <c r="AC1651" t="s">
        <v>47</v>
      </c>
      <c r="AD1651">
        <f>+VLOOKUP(T1651,items!$A$2:$D$1255,4,0)</f>
        <v>0</v>
      </c>
      <c r="AE1651">
        <f>+VLOOKUP(T1651,Tabla1[],5,0)</f>
        <v>0</v>
      </c>
      <c r="AF1651">
        <f t="shared" si="25"/>
        <v>7</v>
      </c>
    </row>
    <row r="1652" spans="1:34" x14ac:dyDescent="0.25">
      <c r="A1652">
        <v>95382</v>
      </c>
      <c r="B1652" t="s">
        <v>3970</v>
      </c>
      <c r="C1652" t="s">
        <v>75</v>
      </c>
      <c r="D1652">
        <v>0</v>
      </c>
      <c r="F1652" t="s">
        <v>408</v>
      </c>
      <c r="G1652" t="s">
        <v>909</v>
      </c>
      <c r="H1652" t="s">
        <v>3971</v>
      </c>
      <c r="I1652" t="s">
        <v>37</v>
      </c>
      <c r="J1652" t="s">
        <v>3972</v>
      </c>
      <c r="K1652" t="s">
        <v>3973</v>
      </c>
      <c r="L1652" t="s">
        <v>37</v>
      </c>
      <c r="M1652" t="s">
        <v>1204</v>
      </c>
      <c r="N1652" t="s">
        <v>1204</v>
      </c>
      <c r="O1652" t="s">
        <v>1930</v>
      </c>
      <c r="P1652" t="s">
        <v>366</v>
      </c>
      <c r="Q1652" t="s">
        <v>366</v>
      </c>
      <c r="R1652" t="s">
        <v>43</v>
      </c>
      <c r="S1652" t="s">
        <v>164</v>
      </c>
      <c r="T1652" t="s">
        <v>3164</v>
      </c>
      <c r="U1652" t="s">
        <v>3165</v>
      </c>
      <c r="X1652">
        <v>1</v>
      </c>
      <c r="Y1652">
        <v>0</v>
      </c>
      <c r="Z1652">
        <v>0</v>
      </c>
      <c r="AA1652">
        <v>0</v>
      </c>
      <c r="AB1652">
        <v>324000</v>
      </c>
      <c r="AC1652" t="s">
        <v>47</v>
      </c>
      <c r="AD1652">
        <f>+VLOOKUP(T1652,items!$A$2:$D$1255,4,0)</f>
        <v>0</v>
      </c>
      <c r="AE1652">
        <f>+VLOOKUP(T1652,Tabla1[],5,0)</f>
        <v>0</v>
      </c>
      <c r="AF1652">
        <f t="shared" si="25"/>
        <v>7</v>
      </c>
    </row>
    <row r="1653" spans="1:34" x14ac:dyDescent="0.25">
      <c r="A1653">
        <v>95382</v>
      </c>
      <c r="B1653" t="s">
        <v>3970</v>
      </c>
      <c r="C1653" t="s">
        <v>75</v>
      </c>
      <c r="D1653">
        <v>0</v>
      </c>
      <c r="F1653" t="s">
        <v>408</v>
      </c>
      <c r="G1653" t="s">
        <v>909</v>
      </c>
      <c r="H1653" t="s">
        <v>3971</v>
      </c>
      <c r="I1653" t="s">
        <v>37</v>
      </c>
      <c r="J1653" t="s">
        <v>3972</v>
      </c>
      <c r="K1653" t="s">
        <v>3973</v>
      </c>
      <c r="L1653" t="s">
        <v>37</v>
      </c>
      <c r="M1653" t="s">
        <v>1204</v>
      </c>
      <c r="N1653" t="s">
        <v>1204</v>
      </c>
      <c r="O1653" t="s">
        <v>1930</v>
      </c>
      <c r="P1653" t="s">
        <v>366</v>
      </c>
      <c r="Q1653" t="s">
        <v>366</v>
      </c>
      <c r="R1653" t="s">
        <v>43</v>
      </c>
      <c r="S1653" t="s">
        <v>164</v>
      </c>
      <c r="T1653" t="s">
        <v>3164</v>
      </c>
      <c r="U1653" t="s">
        <v>3165</v>
      </c>
      <c r="X1653">
        <v>1</v>
      </c>
      <c r="Y1653">
        <v>0</v>
      </c>
      <c r="Z1653">
        <v>0</v>
      </c>
      <c r="AA1653">
        <v>0</v>
      </c>
      <c r="AB1653">
        <v>324000</v>
      </c>
      <c r="AC1653" t="s">
        <v>47</v>
      </c>
      <c r="AD1653">
        <f>+VLOOKUP(T1653,items!$A$2:$D$1255,4,0)</f>
        <v>0</v>
      </c>
      <c r="AE1653">
        <f>+VLOOKUP(T1653,Tabla1[],5,0)</f>
        <v>0</v>
      </c>
      <c r="AF1653">
        <f t="shared" si="25"/>
        <v>7</v>
      </c>
    </row>
    <row r="1654" spans="1:34" x14ac:dyDescent="0.25">
      <c r="A1654">
        <v>95385</v>
      </c>
      <c r="B1654" t="s">
        <v>3974</v>
      </c>
      <c r="C1654" t="s">
        <v>1065</v>
      </c>
      <c r="D1654">
        <v>0</v>
      </c>
      <c r="F1654" t="s">
        <v>408</v>
      </c>
      <c r="G1654" t="s">
        <v>408</v>
      </c>
      <c r="H1654" t="s">
        <v>3975</v>
      </c>
      <c r="I1654" t="s">
        <v>37</v>
      </c>
      <c r="J1654" t="s">
        <v>37</v>
      </c>
      <c r="K1654" t="s">
        <v>3976</v>
      </c>
      <c r="L1654" t="s">
        <v>37</v>
      </c>
      <c r="M1654" t="s">
        <v>909</v>
      </c>
      <c r="N1654" t="s">
        <v>909</v>
      </c>
      <c r="O1654" t="s">
        <v>1204</v>
      </c>
      <c r="P1654" t="s">
        <v>1930</v>
      </c>
      <c r="Q1654" t="s">
        <v>1930</v>
      </c>
      <c r="R1654" t="s">
        <v>411</v>
      </c>
      <c r="S1654" t="s">
        <v>128</v>
      </c>
      <c r="T1654" t="s">
        <v>1232</v>
      </c>
      <c r="U1654" t="s">
        <v>1233</v>
      </c>
      <c r="X1654">
        <v>1</v>
      </c>
      <c r="Y1654">
        <v>0</v>
      </c>
      <c r="Z1654">
        <v>0</v>
      </c>
      <c r="AA1654">
        <v>0</v>
      </c>
      <c r="AB1654">
        <v>169800</v>
      </c>
      <c r="AC1654" t="s">
        <v>47</v>
      </c>
      <c r="AD1654">
        <f>+VLOOKUP(T1654,items!$A$2:$D$1255,4,0)</f>
        <v>0</v>
      </c>
      <c r="AE1654">
        <f>+VLOOKUP(T1654,Tabla1[],5,0)</f>
        <v>0</v>
      </c>
      <c r="AF1654">
        <f t="shared" si="25"/>
        <v>7</v>
      </c>
    </row>
    <row r="1655" spans="1:34" x14ac:dyDescent="0.25">
      <c r="A1655">
        <v>95394</v>
      </c>
      <c r="B1655" t="s">
        <v>3977</v>
      </c>
      <c r="C1655" t="s">
        <v>75</v>
      </c>
      <c r="D1655">
        <v>0</v>
      </c>
      <c r="F1655" t="s">
        <v>408</v>
      </c>
      <c r="G1655" t="s">
        <v>423</v>
      </c>
      <c r="H1655" t="s">
        <v>3978</v>
      </c>
      <c r="I1655" t="s">
        <v>37</v>
      </c>
      <c r="J1655" t="s">
        <v>3979</v>
      </c>
      <c r="K1655" t="s">
        <v>3980</v>
      </c>
      <c r="L1655" t="s">
        <v>37</v>
      </c>
      <c r="M1655" t="s">
        <v>1334</v>
      </c>
      <c r="N1655" t="s">
        <v>1334</v>
      </c>
      <c r="O1655" t="s">
        <v>3043</v>
      </c>
      <c r="P1655" t="s">
        <v>572</v>
      </c>
      <c r="Q1655" t="s">
        <v>2192</v>
      </c>
      <c r="R1655" t="s">
        <v>127</v>
      </c>
      <c r="S1655" t="s">
        <v>88</v>
      </c>
      <c r="T1655" t="s">
        <v>3981</v>
      </c>
      <c r="U1655" t="s">
        <v>3982</v>
      </c>
      <c r="X1655">
        <v>1</v>
      </c>
      <c r="Y1655">
        <v>0</v>
      </c>
      <c r="Z1655">
        <v>0</v>
      </c>
      <c r="AA1655">
        <v>0</v>
      </c>
      <c r="AB1655">
        <v>342550</v>
      </c>
      <c r="AC1655" t="s">
        <v>47</v>
      </c>
      <c r="AD1655">
        <f>+VLOOKUP(T1655,items!$A$2:$D$1255,4,0)</f>
        <v>0</v>
      </c>
      <c r="AE1655">
        <f>+VLOOKUP(T1655,Tabla1[],5,0)</f>
        <v>0</v>
      </c>
      <c r="AF1655">
        <f t="shared" si="25"/>
        <v>8</v>
      </c>
    </row>
    <row r="1656" spans="1:34" x14ac:dyDescent="0.25">
      <c r="A1656">
        <v>95397</v>
      </c>
      <c r="B1656" t="s">
        <v>3983</v>
      </c>
      <c r="C1656" t="s">
        <v>33</v>
      </c>
      <c r="D1656">
        <v>0</v>
      </c>
      <c r="F1656" t="s">
        <v>408</v>
      </c>
      <c r="G1656" t="s">
        <v>1038</v>
      </c>
      <c r="H1656" t="s">
        <v>3984</v>
      </c>
      <c r="I1656" t="s">
        <v>37</v>
      </c>
      <c r="J1656" t="s">
        <v>3985</v>
      </c>
      <c r="K1656" t="s">
        <v>3986</v>
      </c>
      <c r="L1656" t="s">
        <v>37</v>
      </c>
      <c r="M1656" t="s">
        <v>645</v>
      </c>
      <c r="N1656" t="s">
        <v>645</v>
      </c>
      <c r="O1656" t="s">
        <v>572</v>
      </c>
      <c r="P1656" t="s">
        <v>253</v>
      </c>
      <c r="Q1656" t="s">
        <v>253</v>
      </c>
      <c r="R1656" t="s">
        <v>411</v>
      </c>
      <c r="S1656" t="s">
        <v>44</v>
      </c>
      <c r="T1656" t="s">
        <v>283</v>
      </c>
      <c r="U1656" t="s">
        <v>284</v>
      </c>
      <c r="X1656">
        <v>12</v>
      </c>
      <c r="Y1656">
        <v>0</v>
      </c>
      <c r="Z1656">
        <v>0</v>
      </c>
      <c r="AA1656">
        <v>0</v>
      </c>
      <c r="AB1656">
        <v>5959200</v>
      </c>
      <c r="AC1656" t="s">
        <v>47</v>
      </c>
      <c r="AD1656" t="e">
        <f>+VLOOKUP(T1656,items!$A$2:$D$1255,4,0)</f>
        <v>#N/A</v>
      </c>
      <c r="AE1656" t="e">
        <f>+VLOOKUP(T1656,Tabla1[],5,0)</f>
        <v>#N/A</v>
      </c>
      <c r="AF1656">
        <f t="shared" si="25"/>
        <v>8</v>
      </c>
    </row>
    <row r="1657" spans="1:34" x14ac:dyDescent="0.25">
      <c r="A1657">
        <v>95397</v>
      </c>
      <c r="B1657" t="s">
        <v>3983</v>
      </c>
      <c r="C1657" t="s">
        <v>33</v>
      </c>
      <c r="D1657">
        <v>0</v>
      </c>
      <c r="F1657" t="s">
        <v>408</v>
      </c>
      <c r="G1657" t="s">
        <v>1038</v>
      </c>
      <c r="H1657" t="s">
        <v>3984</v>
      </c>
      <c r="I1657" t="s">
        <v>37</v>
      </c>
      <c r="J1657" t="s">
        <v>3985</v>
      </c>
      <c r="K1657" t="s">
        <v>3986</v>
      </c>
      <c r="L1657" t="s">
        <v>37</v>
      </c>
      <c r="M1657" t="s">
        <v>645</v>
      </c>
      <c r="N1657" t="s">
        <v>645</v>
      </c>
      <c r="O1657" t="s">
        <v>572</v>
      </c>
      <c r="P1657" t="s">
        <v>253</v>
      </c>
      <c r="Q1657" t="s">
        <v>253</v>
      </c>
      <c r="R1657" t="s">
        <v>411</v>
      </c>
      <c r="S1657" t="s">
        <v>44</v>
      </c>
      <c r="T1657" t="s">
        <v>797</v>
      </c>
      <c r="U1657" t="s">
        <v>798</v>
      </c>
      <c r="X1657">
        <v>1</v>
      </c>
      <c r="Y1657">
        <v>0</v>
      </c>
      <c r="Z1657">
        <v>0</v>
      </c>
      <c r="AA1657">
        <v>0</v>
      </c>
      <c r="AB1657">
        <v>1196000</v>
      </c>
      <c r="AC1657" t="s">
        <v>47</v>
      </c>
      <c r="AD1657" t="e">
        <f>+VLOOKUP(T1657,items!$A$2:$D$1255,4,0)</f>
        <v>#N/A</v>
      </c>
      <c r="AE1657" t="e">
        <f>+VLOOKUP(T1657,Tabla1[],5,0)</f>
        <v>#N/A</v>
      </c>
      <c r="AF1657">
        <f t="shared" si="25"/>
        <v>8</v>
      </c>
    </row>
    <row r="1658" spans="1:34" x14ac:dyDescent="0.25">
      <c r="A1658">
        <v>95399</v>
      </c>
      <c r="B1658" t="s">
        <v>3987</v>
      </c>
      <c r="C1658" t="s">
        <v>33</v>
      </c>
      <c r="D1658">
        <v>0</v>
      </c>
      <c r="F1658" t="s">
        <v>909</v>
      </c>
      <c r="G1658" t="s">
        <v>1930</v>
      </c>
      <c r="H1658" t="s">
        <v>3988</v>
      </c>
      <c r="I1658" t="s">
        <v>37</v>
      </c>
      <c r="J1658" t="s">
        <v>3989</v>
      </c>
      <c r="K1658" t="s">
        <v>3990</v>
      </c>
      <c r="L1658" t="s">
        <v>37</v>
      </c>
      <c r="M1658" t="s">
        <v>1038</v>
      </c>
      <c r="N1658" t="s">
        <v>1038</v>
      </c>
      <c r="O1658" t="s">
        <v>645</v>
      </c>
      <c r="P1658" t="s">
        <v>409</v>
      </c>
      <c r="Q1658" t="s">
        <v>410</v>
      </c>
      <c r="R1658" t="s">
        <v>43</v>
      </c>
      <c r="S1658" t="s">
        <v>44</v>
      </c>
      <c r="T1658" t="s">
        <v>1853</v>
      </c>
      <c r="U1658" t="s">
        <v>3991</v>
      </c>
      <c r="X1658">
        <v>1</v>
      </c>
      <c r="Y1658">
        <v>0</v>
      </c>
      <c r="Z1658">
        <v>0</v>
      </c>
      <c r="AA1658">
        <v>0</v>
      </c>
      <c r="AB1658">
        <v>1615905</v>
      </c>
      <c r="AC1658" t="s">
        <v>47</v>
      </c>
      <c r="AD1658">
        <f>+VLOOKUP(T1658,items!$A$2:$D$1255,4,0)</f>
        <v>0</v>
      </c>
      <c r="AE1658">
        <f>+VLOOKUP(T1658,Tabla1[],5,0)</f>
        <v>0</v>
      </c>
      <c r="AF1658">
        <f t="shared" si="25"/>
        <v>7</v>
      </c>
    </row>
    <row r="1659" spans="1:34" x14ac:dyDescent="0.25">
      <c r="A1659">
        <v>95399</v>
      </c>
      <c r="B1659" t="s">
        <v>3987</v>
      </c>
      <c r="C1659" t="s">
        <v>33</v>
      </c>
      <c r="D1659">
        <v>0</v>
      </c>
      <c r="F1659" t="s">
        <v>909</v>
      </c>
      <c r="G1659" t="s">
        <v>1930</v>
      </c>
      <c r="H1659" t="s">
        <v>3988</v>
      </c>
      <c r="I1659" t="s">
        <v>37</v>
      </c>
      <c r="J1659" t="s">
        <v>3989</v>
      </c>
      <c r="K1659" t="s">
        <v>3990</v>
      </c>
      <c r="L1659" t="s">
        <v>37</v>
      </c>
      <c r="M1659" t="s">
        <v>1038</v>
      </c>
      <c r="N1659" t="s">
        <v>1038</v>
      </c>
      <c r="O1659" t="s">
        <v>645</v>
      </c>
      <c r="P1659" t="s">
        <v>409</v>
      </c>
      <c r="Q1659" t="s">
        <v>410</v>
      </c>
      <c r="R1659" t="s">
        <v>43</v>
      </c>
      <c r="S1659" t="s">
        <v>44</v>
      </c>
      <c r="T1659" t="s">
        <v>3992</v>
      </c>
      <c r="U1659" t="s">
        <v>3993</v>
      </c>
      <c r="X1659">
        <v>1</v>
      </c>
      <c r="Y1659">
        <v>0</v>
      </c>
      <c r="Z1659">
        <v>0</v>
      </c>
      <c r="AA1659">
        <v>0</v>
      </c>
      <c r="AB1659">
        <v>300000</v>
      </c>
      <c r="AC1659" t="s">
        <v>47</v>
      </c>
      <c r="AD1659" t="e">
        <f>+VLOOKUP(T1659,items!$A$2:$D$1255,4,0)</f>
        <v>#N/A</v>
      </c>
      <c r="AE1659" t="e">
        <f>+VLOOKUP(T1659,Tabla1[],5,0)</f>
        <v>#N/A</v>
      </c>
      <c r="AF1659">
        <f t="shared" si="25"/>
        <v>7</v>
      </c>
    </row>
    <row r="1660" spans="1:34" x14ac:dyDescent="0.25">
      <c r="A1660">
        <v>95402</v>
      </c>
      <c r="B1660" t="s">
        <v>3603</v>
      </c>
      <c r="C1660" t="s">
        <v>75</v>
      </c>
      <c r="D1660">
        <v>0</v>
      </c>
      <c r="F1660" t="s">
        <v>909</v>
      </c>
      <c r="G1660" t="s">
        <v>1038</v>
      </c>
      <c r="H1660" t="s">
        <v>3994</v>
      </c>
      <c r="I1660" t="s">
        <v>3995</v>
      </c>
      <c r="J1660" t="s">
        <v>3996</v>
      </c>
      <c r="K1660" t="s">
        <v>3997</v>
      </c>
      <c r="L1660" t="s">
        <v>3998</v>
      </c>
      <c r="M1660" t="s">
        <v>645</v>
      </c>
      <c r="N1660" t="s">
        <v>649</v>
      </c>
      <c r="O1660" t="s">
        <v>1931</v>
      </c>
      <c r="P1660" t="s">
        <v>898</v>
      </c>
      <c r="Q1660" t="s">
        <v>680</v>
      </c>
      <c r="R1660" t="s">
        <v>63</v>
      </c>
      <c r="S1660" t="s">
        <v>272</v>
      </c>
      <c r="T1660" t="s">
        <v>1519</v>
      </c>
      <c r="U1660" t="s">
        <v>1520</v>
      </c>
      <c r="V1660" t="s">
        <v>194</v>
      </c>
      <c r="W1660" t="s">
        <v>1088</v>
      </c>
      <c r="X1660">
        <v>4</v>
      </c>
      <c r="Y1660">
        <v>7250</v>
      </c>
      <c r="Z1660">
        <v>0</v>
      </c>
      <c r="AA1660">
        <v>5022</v>
      </c>
      <c r="AB1660" s="14">
        <v>49592736</v>
      </c>
      <c r="AC1660" t="s">
        <v>47</v>
      </c>
      <c r="AD1660" t="str">
        <f>+VLOOKUP(T1660,items!$A$2:$D$1255,4,0)</f>
        <v>PERGOLA</v>
      </c>
      <c r="AE1660" t="str">
        <f>+VLOOKUP(T1660,Tabla1[],5,0)</f>
        <v>PERGOLITE</v>
      </c>
      <c r="AF1660">
        <f t="shared" si="25"/>
        <v>9</v>
      </c>
      <c r="AG1660">
        <v>3816</v>
      </c>
      <c r="AH1660" s="14">
        <v>49592736</v>
      </c>
    </row>
    <row r="1661" spans="1:34" x14ac:dyDescent="0.25">
      <c r="A1661">
        <v>95402</v>
      </c>
      <c r="B1661" t="s">
        <v>3603</v>
      </c>
      <c r="C1661" t="s">
        <v>75</v>
      </c>
      <c r="D1661">
        <v>0</v>
      </c>
      <c r="F1661" t="s">
        <v>909</v>
      </c>
      <c r="G1661" t="s">
        <v>1038</v>
      </c>
      <c r="H1661" t="s">
        <v>3994</v>
      </c>
      <c r="I1661" t="s">
        <v>3995</v>
      </c>
      <c r="J1661" t="s">
        <v>3996</v>
      </c>
      <c r="K1661" t="s">
        <v>3997</v>
      </c>
      <c r="L1661" t="s">
        <v>3998</v>
      </c>
      <c r="M1661" t="s">
        <v>645</v>
      </c>
      <c r="N1661" t="s">
        <v>649</v>
      </c>
      <c r="O1661" t="s">
        <v>1931</v>
      </c>
      <c r="P1661" t="s">
        <v>898</v>
      </c>
      <c r="Q1661" t="s">
        <v>680</v>
      </c>
      <c r="R1661" t="s">
        <v>63</v>
      </c>
      <c r="S1661" t="s">
        <v>272</v>
      </c>
      <c r="T1661" t="s">
        <v>1519</v>
      </c>
      <c r="U1661" t="s">
        <v>1520</v>
      </c>
      <c r="V1661" t="s">
        <v>194</v>
      </c>
      <c r="W1661" t="s">
        <v>1088</v>
      </c>
      <c r="X1661">
        <v>2</v>
      </c>
      <c r="Y1661">
        <v>7250</v>
      </c>
      <c r="Z1661">
        <v>0</v>
      </c>
      <c r="AA1661">
        <v>4601</v>
      </c>
      <c r="AB1661" s="14">
        <v>22995216</v>
      </c>
      <c r="AC1661" t="s">
        <v>47</v>
      </c>
      <c r="AD1661" t="str">
        <f>+VLOOKUP(T1661,items!$A$2:$D$1255,4,0)</f>
        <v>PERGOLA</v>
      </c>
      <c r="AE1661" t="str">
        <f>+VLOOKUP(T1661,Tabla1[],5,0)</f>
        <v>PERGOLITE</v>
      </c>
      <c r="AF1661">
        <f t="shared" si="25"/>
        <v>9</v>
      </c>
      <c r="AG1661">
        <v>3816</v>
      </c>
      <c r="AH1661" s="14">
        <v>22995216</v>
      </c>
    </row>
    <row r="1662" spans="1:34" x14ac:dyDescent="0.25">
      <c r="A1662">
        <v>95404</v>
      </c>
      <c r="B1662" t="s">
        <v>3999</v>
      </c>
      <c r="C1662" t="s">
        <v>33</v>
      </c>
      <c r="D1662">
        <v>0</v>
      </c>
      <c r="F1662" t="s">
        <v>909</v>
      </c>
      <c r="G1662" t="s">
        <v>366</v>
      </c>
      <c r="H1662" t="s">
        <v>4000</v>
      </c>
      <c r="I1662" t="s">
        <v>4001</v>
      </c>
      <c r="J1662" t="s">
        <v>4002</v>
      </c>
      <c r="K1662" t="s">
        <v>4003</v>
      </c>
      <c r="L1662" t="s">
        <v>4004</v>
      </c>
      <c r="M1662" t="s">
        <v>915</v>
      </c>
      <c r="N1662" t="s">
        <v>805</v>
      </c>
      <c r="O1662" t="s">
        <v>712</v>
      </c>
      <c r="P1662" t="s">
        <v>982</v>
      </c>
      <c r="Q1662" t="s">
        <v>1019</v>
      </c>
      <c r="R1662" t="s">
        <v>63</v>
      </c>
      <c r="S1662" t="s">
        <v>88</v>
      </c>
      <c r="T1662" t="s">
        <v>1375</v>
      </c>
      <c r="U1662" t="s">
        <v>1376</v>
      </c>
      <c r="X1662">
        <v>1</v>
      </c>
      <c r="Y1662">
        <v>0</v>
      </c>
      <c r="Z1662">
        <v>0</v>
      </c>
      <c r="AA1662">
        <v>0</v>
      </c>
      <c r="AB1662">
        <v>652695</v>
      </c>
      <c r="AC1662" t="s">
        <v>47</v>
      </c>
      <c r="AD1662">
        <f>+VLOOKUP(T1662,items!$A$2:$D$1255,4,0)</f>
        <v>0</v>
      </c>
      <c r="AE1662">
        <f>+VLOOKUP(T1662,Tabla1[],5,0)</f>
        <v>0</v>
      </c>
      <c r="AF1662">
        <f t="shared" si="25"/>
        <v>8</v>
      </c>
    </row>
    <row r="1663" spans="1:34" x14ac:dyDescent="0.25">
      <c r="A1663">
        <v>95404</v>
      </c>
      <c r="B1663" t="s">
        <v>3999</v>
      </c>
      <c r="C1663" t="s">
        <v>33</v>
      </c>
      <c r="D1663">
        <v>0</v>
      </c>
      <c r="F1663" t="s">
        <v>909</v>
      </c>
      <c r="G1663" t="s">
        <v>366</v>
      </c>
      <c r="H1663" t="s">
        <v>4000</v>
      </c>
      <c r="I1663" t="s">
        <v>4001</v>
      </c>
      <c r="J1663" t="s">
        <v>4002</v>
      </c>
      <c r="K1663" t="s">
        <v>4003</v>
      </c>
      <c r="L1663" t="s">
        <v>4004</v>
      </c>
      <c r="M1663" t="s">
        <v>915</v>
      </c>
      <c r="N1663" t="s">
        <v>805</v>
      </c>
      <c r="O1663" t="s">
        <v>712</v>
      </c>
      <c r="P1663" t="s">
        <v>982</v>
      </c>
      <c r="Q1663" t="s">
        <v>1019</v>
      </c>
      <c r="R1663" t="s">
        <v>63</v>
      </c>
      <c r="S1663" t="s">
        <v>88</v>
      </c>
      <c r="T1663" t="s">
        <v>775</v>
      </c>
      <c r="U1663" t="s">
        <v>776</v>
      </c>
      <c r="X1663">
        <v>10</v>
      </c>
      <c r="Y1663">
        <v>0</v>
      </c>
      <c r="Z1663">
        <v>0</v>
      </c>
      <c r="AA1663">
        <v>0</v>
      </c>
      <c r="AB1663">
        <v>2550</v>
      </c>
      <c r="AC1663" t="s">
        <v>47</v>
      </c>
      <c r="AD1663">
        <f>+VLOOKUP(T1663,items!$A$2:$D$1255,4,0)</f>
        <v>0</v>
      </c>
      <c r="AE1663">
        <f>+VLOOKUP(T1663,Tabla1[],5,0)</f>
        <v>0</v>
      </c>
      <c r="AF1663">
        <f t="shared" si="25"/>
        <v>8</v>
      </c>
    </row>
    <row r="1664" spans="1:34" x14ac:dyDescent="0.25">
      <c r="A1664">
        <v>95404</v>
      </c>
      <c r="B1664" t="s">
        <v>3999</v>
      </c>
      <c r="C1664" t="s">
        <v>33</v>
      </c>
      <c r="D1664">
        <v>0</v>
      </c>
      <c r="F1664" t="s">
        <v>909</v>
      </c>
      <c r="G1664" t="s">
        <v>366</v>
      </c>
      <c r="H1664" t="s">
        <v>4000</v>
      </c>
      <c r="I1664" t="s">
        <v>4001</v>
      </c>
      <c r="J1664" t="s">
        <v>4002</v>
      </c>
      <c r="K1664" t="s">
        <v>4003</v>
      </c>
      <c r="L1664" t="s">
        <v>4004</v>
      </c>
      <c r="M1664" t="s">
        <v>915</v>
      </c>
      <c r="N1664" t="s">
        <v>805</v>
      </c>
      <c r="O1664" t="s">
        <v>712</v>
      </c>
      <c r="P1664" t="s">
        <v>982</v>
      </c>
      <c r="Q1664" t="s">
        <v>1019</v>
      </c>
      <c r="R1664" t="s">
        <v>63</v>
      </c>
      <c r="S1664" t="s">
        <v>88</v>
      </c>
      <c r="T1664" t="s">
        <v>4005</v>
      </c>
      <c r="U1664" t="s">
        <v>4006</v>
      </c>
      <c r="W1664" t="s">
        <v>93</v>
      </c>
      <c r="X1664">
        <v>1</v>
      </c>
      <c r="Y1664">
        <v>1000</v>
      </c>
      <c r="Z1664">
        <v>0</v>
      </c>
      <c r="AA1664">
        <v>0</v>
      </c>
      <c r="AB1664">
        <v>122595</v>
      </c>
      <c r="AC1664" t="s">
        <v>47</v>
      </c>
      <c r="AD1664">
        <f>+VLOOKUP(T1664,items!$A$2:$D$1255,4,0)</f>
        <v>0</v>
      </c>
      <c r="AE1664">
        <f>+VLOOKUP(T1664,Tabla1[],5,0)</f>
        <v>0</v>
      </c>
      <c r="AF1664">
        <f t="shared" si="25"/>
        <v>8</v>
      </c>
    </row>
    <row r="1665" spans="1:32" x14ac:dyDescent="0.25">
      <c r="A1665">
        <v>95404</v>
      </c>
      <c r="B1665" t="s">
        <v>3999</v>
      </c>
      <c r="C1665" t="s">
        <v>33</v>
      </c>
      <c r="D1665">
        <v>0</v>
      </c>
      <c r="F1665" t="s">
        <v>909</v>
      </c>
      <c r="G1665" t="s">
        <v>366</v>
      </c>
      <c r="H1665" t="s">
        <v>4000</v>
      </c>
      <c r="I1665" t="s">
        <v>4001</v>
      </c>
      <c r="J1665" t="s">
        <v>4002</v>
      </c>
      <c r="K1665" t="s">
        <v>4003</v>
      </c>
      <c r="L1665" t="s">
        <v>4004</v>
      </c>
      <c r="M1665" t="s">
        <v>915</v>
      </c>
      <c r="N1665" t="s">
        <v>805</v>
      </c>
      <c r="O1665" t="s">
        <v>712</v>
      </c>
      <c r="P1665" t="s">
        <v>982</v>
      </c>
      <c r="Q1665" t="s">
        <v>1019</v>
      </c>
      <c r="R1665" t="s">
        <v>63</v>
      </c>
      <c r="S1665" t="s">
        <v>88</v>
      </c>
      <c r="T1665" t="s">
        <v>299</v>
      </c>
      <c r="U1665" t="s">
        <v>300</v>
      </c>
      <c r="X1665">
        <v>1</v>
      </c>
      <c r="Y1665">
        <v>0</v>
      </c>
      <c r="Z1665">
        <v>0</v>
      </c>
      <c r="AA1665">
        <v>0</v>
      </c>
      <c r="AB1665">
        <v>180000</v>
      </c>
      <c r="AC1665" t="s">
        <v>47</v>
      </c>
      <c r="AD1665">
        <f>+VLOOKUP(T1665,items!$A$2:$D$1255,4,0)</f>
        <v>0</v>
      </c>
      <c r="AE1665">
        <f>+VLOOKUP(T1665,Tabla1[],5,0)</f>
        <v>0</v>
      </c>
      <c r="AF1665">
        <f t="shared" si="25"/>
        <v>8</v>
      </c>
    </row>
    <row r="1666" spans="1:32" x14ac:dyDescent="0.25">
      <c r="A1666">
        <v>95404</v>
      </c>
      <c r="B1666" t="s">
        <v>3999</v>
      </c>
      <c r="C1666" t="s">
        <v>33</v>
      </c>
      <c r="D1666">
        <v>0</v>
      </c>
      <c r="F1666" t="s">
        <v>909</v>
      </c>
      <c r="G1666" t="s">
        <v>366</v>
      </c>
      <c r="H1666" t="s">
        <v>4000</v>
      </c>
      <c r="I1666" t="s">
        <v>4001</v>
      </c>
      <c r="J1666" t="s">
        <v>4002</v>
      </c>
      <c r="K1666" t="s">
        <v>4003</v>
      </c>
      <c r="L1666" t="s">
        <v>4004</v>
      </c>
      <c r="M1666" t="s">
        <v>915</v>
      </c>
      <c r="N1666" t="s">
        <v>805</v>
      </c>
      <c r="O1666" t="s">
        <v>712</v>
      </c>
      <c r="P1666" t="s">
        <v>982</v>
      </c>
      <c r="Q1666" t="s">
        <v>1019</v>
      </c>
      <c r="R1666" t="s">
        <v>63</v>
      </c>
      <c r="S1666" t="s">
        <v>88</v>
      </c>
      <c r="T1666" t="s">
        <v>94</v>
      </c>
      <c r="U1666" t="s">
        <v>95</v>
      </c>
      <c r="X1666">
        <v>1</v>
      </c>
      <c r="Y1666">
        <v>0</v>
      </c>
      <c r="Z1666">
        <v>0</v>
      </c>
      <c r="AA1666">
        <v>0</v>
      </c>
      <c r="AB1666">
        <v>420000</v>
      </c>
      <c r="AC1666" t="s">
        <v>47</v>
      </c>
      <c r="AD1666" t="e">
        <f>+VLOOKUP(T1666,items!$A$2:$D$1255,4,0)</f>
        <v>#N/A</v>
      </c>
      <c r="AE1666" t="e">
        <f>+VLOOKUP(T1666,Tabla1[],5,0)</f>
        <v>#N/A</v>
      </c>
      <c r="AF1666">
        <f t="shared" ref="AF1666:AF1729" si="26">+MONTH(O1666)</f>
        <v>8</v>
      </c>
    </row>
    <row r="1667" spans="1:32" x14ac:dyDescent="0.25">
      <c r="A1667">
        <v>95404</v>
      </c>
      <c r="B1667" t="s">
        <v>3999</v>
      </c>
      <c r="C1667" t="s">
        <v>33</v>
      </c>
      <c r="D1667">
        <v>0</v>
      </c>
      <c r="F1667" t="s">
        <v>909</v>
      </c>
      <c r="G1667" t="s">
        <v>366</v>
      </c>
      <c r="H1667" t="s">
        <v>4000</v>
      </c>
      <c r="I1667" t="s">
        <v>4001</v>
      </c>
      <c r="J1667" t="s">
        <v>4002</v>
      </c>
      <c r="K1667" t="s">
        <v>4003</v>
      </c>
      <c r="L1667" t="s">
        <v>4004</v>
      </c>
      <c r="M1667" t="s">
        <v>915</v>
      </c>
      <c r="N1667" t="s">
        <v>805</v>
      </c>
      <c r="O1667" t="s">
        <v>712</v>
      </c>
      <c r="P1667" t="s">
        <v>982</v>
      </c>
      <c r="Q1667" t="s">
        <v>1019</v>
      </c>
      <c r="R1667" t="s">
        <v>63</v>
      </c>
      <c r="S1667" t="s">
        <v>88</v>
      </c>
      <c r="T1667" t="s">
        <v>599</v>
      </c>
      <c r="U1667" t="s">
        <v>907</v>
      </c>
      <c r="X1667">
        <v>1</v>
      </c>
      <c r="Y1667">
        <v>0</v>
      </c>
      <c r="Z1667">
        <v>0</v>
      </c>
      <c r="AA1667">
        <v>0</v>
      </c>
      <c r="AB1667">
        <v>350000</v>
      </c>
      <c r="AC1667" t="s">
        <v>47</v>
      </c>
      <c r="AD1667" t="e">
        <f>+VLOOKUP(T1667,items!$A$2:$D$1255,4,0)</f>
        <v>#N/A</v>
      </c>
      <c r="AE1667" t="e">
        <f>+VLOOKUP(T1667,Tabla1[],5,0)</f>
        <v>#N/A</v>
      </c>
      <c r="AF1667">
        <f t="shared" si="26"/>
        <v>8</v>
      </c>
    </row>
    <row r="1668" spans="1:32" x14ac:dyDescent="0.25">
      <c r="A1668">
        <v>95411</v>
      </c>
      <c r="B1668" t="s">
        <v>4007</v>
      </c>
      <c r="C1668" t="s">
        <v>33</v>
      </c>
      <c r="D1668">
        <v>0</v>
      </c>
      <c r="F1668" t="s">
        <v>836</v>
      </c>
      <c r="G1668" t="s">
        <v>366</v>
      </c>
      <c r="H1668" t="s">
        <v>4008</v>
      </c>
      <c r="I1668" t="s">
        <v>37</v>
      </c>
      <c r="J1668" t="s">
        <v>4009</v>
      </c>
      <c r="K1668" t="s">
        <v>4010</v>
      </c>
      <c r="L1668" t="s">
        <v>4011</v>
      </c>
      <c r="M1668" t="s">
        <v>409</v>
      </c>
      <c r="N1668" t="s">
        <v>409</v>
      </c>
      <c r="O1668" t="s">
        <v>2192</v>
      </c>
      <c r="P1668" t="s">
        <v>1931</v>
      </c>
      <c r="Q1668" t="s">
        <v>40</v>
      </c>
      <c r="R1668" t="s">
        <v>63</v>
      </c>
      <c r="S1668" t="s">
        <v>256</v>
      </c>
      <c r="T1668" t="s">
        <v>4012</v>
      </c>
      <c r="U1668" t="s">
        <v>4013</v>
      </c>
      <c r="V1668" t="s">
        <v>828</v>
      </c>
      <c r="X1668">
        <v>3</v>
      </c>
      <c r="Y1668">
        <v>0</v>
      </c>
      <c r="Z1668">
        <v>0</v>
      </c>
      <c r="AA1668">
        <v>0</v>
      </c>
      <c r="AB1668">
        <v>4396200</v>
      </c>
      <c r="AC1668" t="s">
        <v>47</v>
      </c>
      <c r="AD1668">
        <f>+VLOOKUP(T1668,items!$A$2:$D$1255,4,0)</f>
        <v>0</v>
      </c>
      <c r="AE1668">
        <f>+VLOOKUP(T1668,Tabla1[],5,0)</f>
        <v>0</v>
      </c>
      <c r="AF1668">
        <f t="shared" si="26"/>
        <v>8</v>
      </c>
    </row>
    <row r="1669" spans="1:32" x14ac:dyDescent="0.25">
      <c r="A1669">
        <v>95411</v>
      </c>
      <c r="B1669" t="s">
        <v>4007</v>
      </c>
      <c r="C1669" t="s">
        <v>33</v>
      </c>
      <c r="D1669">
        <v>0</v>
      </c>
      <c r="F1669" t="s">
        <v>836</v>
      </c>
      <c r="G1669" t="s">
        <v>366</v>
      </c>
      <c r="H1669" t="s">
        <v>4008</v>
      </c>
      <c r="I1669" t="s">
        <v>37</v>
      </c>
      <c r="J1669" t="s">
        <v>4009</v>
      </c>
      <c r="K1669" t="s">
        <v>4010</v>
      </c>
      <c r="L1669" t="s">
        <v>4011</v>
      </c>
      <c r="M1669" t="s">
        <v>409</v>
      </c>
      <c r="N1669" t="s">
        <v>409</v>
      </c>
      <c r="O1669" t="s">
        <v>2192</v>
      </c>
      <c r="P1669" t="s">
        <v>1931</v>
      </c>
      <c r="Q1669" t="s">
        <v>40</v>
      </c>
      <c r="R1669" t="s">
        <v>63</v>
      </c>
      <c r="S1669" t="s">
        <v>256</v>
      </c>
      <c r="T1669" t="s">
        <v>1459</v>
      </c>
      <c r="U1669" t="s">
        <v>1460</v>
      </c>
      <c r="V1669" t="s">
        <v>1609</v>
      </c>
      <c r="X1669">
        <v>12</v>
      </c>
      <c r="Y1669">
        <v>0</v>
      </c>
      <c r="Z1669">
        <v>0</v>
      </c>
      <c r="AA1669">
        <v>0</v>
      </c>
      <c r="AB1669">
        <v>7338900</v>
      </c>
      <c r="AC1669" t="s">
        <v>47</v>
      </c>
      <c r="AD1669" t="str">
        <f>+VLOOKUP(T1669,items!$A$2:$D$1255,4,0)</f>
        <v>MUEBLES</v>
      </c>
      <c r="AE1669">
        <f>+VLOOKUP(T1669,Tabla1[],5,0)</f>
        <v>0</v>
      </c>
      <c r="AF1669">
        <f t="shared" si="26"/>
        <v>8</v>
      </c>
    </row>
    <row r="1670" spans="1:32" x14ac:dyDescent="0.25">
      <c r="A1670">
        <v>95411</v>
      </c>
      <c r="B1670" t="s">
        <v>4007</v>
      </c>
      <c r="C1670" t="s">
        <v>33</v>
      </c>
      <c r="D1670">
        <v>0</v>
      </c>
      <c r="F1670" t="s">
        <v>836</v>
      </c>
      <c r="G1670" t="s">
        <v>366</v>
      </c>
      <c r="H1670" t="s">
        <v>4008</v>
      </c>
      <c r="I1670" t="s">
        <v>37</v>
      </c>
      <c r="J1670" t="s">
        <v>4009</v>
      </c>
      <c r="K1670" t="s">
        <v>4010</v>
      </c>
      <c r="L1670" t="s">
        <v>4011</v>
      </c>
      <c r="M1670" t="s">
        <v>409</v>
      </c>
      <c r="N1670" t="s">
        <v>409</v>
      </c>
      <c r="O1670" t="s">
        <v>2192</v>
      </c>
      <c r="P1670" t="s">
        <v>1931</v>
      </c>
      <c r="Q1670" t="s">
        <v>40</v>
      </c>
      <c r="R1670" t="s">
        <v>63</v>
      </c>
      <c r="S1670" t="s">
        <v>256</v>
      </c>
      <c r="T1670" t="s">
        <v>2655</v>
      </c>
      <c r="U1670" t="s">
        <v>2656</v>
      </c>
      <c r="W1670" t="s">
        <v>114</v>
      </c>
      <c r="X1670">
        <v>3</v>
      </c>
      <c r="Y1670">
        <v>0</v>
      </c>
      <c r="Z1670">
        <v>0</v>
      </c>
      <c r="AA1670">
        <v>0</v>
      </c>
      <c r="AB1670">
        <v>2907474</v>
      </c>
      <c r="AC1670" t="s">
        <v>47</v>
      </c>
      <c r="AD1670" t="str">
        <f>+VLOOKUP(T1670,items!$A$2:$D$1255,4,0)</f>
        <v>MUEBLES</v>
      </c>
      <c r="AE1670">
        <f>+VLOOKUP(T1670,Tabla1[],5,0)</f>
        <v>0</v>
      </c>
      <c r="AF1670">
        <f t="shared" si="26"/>
        <v>8</v>
      </c>
    </row>
    <row r="1671" spans="1:32" x14ac:dyDescent="0.25">
      <c r="A1671">
        <v>95411</v>
      </c>
      <c r="B1671" t="s">
        <v>4007</v>
      </c>
      <c r="C1671" t="s">
        <v>33</v>
      </c>
      <c r="D1671">
        <v>0</v>
      </c>
      <c r="F1671" t="s">
        <v>836</v>
      </c>
      <c r="G1671" t="s">
        <v>366</v>
      </c>
      <c r="H1671" t="s">
        <v>4008</v>
      </c>
      <c r="I1671" t="s">
        <v>37</v>
      </c>
      <c r="J1671" t="s">
        <v>4009</v>
      </c>
      <c r="K1671" t="s">
        <v>4010</v>
      </c>
      <c r="L1671" t="s">
        <v>4011</v>
      </c>
      <c r="M1671" t="s">
        <v>409</v>
      </c>
      <c r="N1671" t="s">
        <v>409</v>
      </c>
      <c r="O1671" t="s">
        <v>2192</v>
      </c>
      <c r="P1671" t="s">
        <v>1931</v>
      </c>
      <c r="Q1671" t="s">
        <v>40</v>
      </c>
      <c r="R1671" t="s">
        <v>63</v>
      </c>
      <c r="S1671" t="s">
        <v>256</v>
      </c>
      <c r="T1671" t="s">
        <v>691</v>
      </c>
      <c r="U1671" t="s">
        <v>692</v>
      </c>
      <c r="X1671">
        <v>1</v>
      </c>
      <c r="Y1671">
        <v>0</v>
      </c>
      <c r="Z1671">
        <v>0</v>
      </c>
      <c r="AA1671">
        <v>0</v>
      </c>
      <c r="AB1671">
        <v>80000</v>
      </c>
      <c r="AC1671" t="s">
        <v>47</v>
      </c>
      <c r="AD1671" t="e">
        <f>+VLOOKUP(T1671,items!$A$2:$D$1255,4,0)</f>
        <v>#N/A</v>
      </c>
      <c r="AE1671" t="e">
        <f>+VLOOKUP(T1671,Tabla1[],5,0)</f>
        <v>#N/A</v>
      </c>
      <c r="AF1671">
        <f t="shared" si="26"/>
        <v>8</v>
      </c>
    </row>
    <row r="1672" spans="1:32" x14ac:dyDescent="0.25">
      <c r="A1672">
        <v>95413</v>
      </c>
      <c r="B1672" t="s">
        <v>4014</v>
      </c>
      <c r="C1672" t="s">
        <v>75</v>
      </c>
      <c r="D1672">
        <v>0</v>
      </c>
      <c r="F1672" t="s">
        <v>909</v>
      </c>
      <c r="G1672" t="s">
        <v>3674</v>
      </c>
      <c r="H1672" t="s">
        <v>4015</v>
      </c>
      <c r="I1672" t="s">
        <v>37</v>
      </c>
      <c r="J1672" t="s">
        <v>4016</v>
      </c>
      <c r="K1672" t="s">
        <v>4017</v>
      </c>
      <c r="L1672" t="s">
        <v>37</v>
      </c>
      <c r="M1672" t="s">
        <v>573</v>
      </c>
      <c r="N1672" t="s">
        <v>573</v>
      </c>
      <c r="O1672" t="s">
        <v>2896</v>
      </c>
      <c r="P1672" t="s">
        <v>255</v>
      </c>
      <c r="Q1672" t="s">
        <v>255</v>
      </c>
      <c r="R1672" t="s">
        <v>127</v>
      </c>
      <c r="S1672" t="s">
        <v>256</v>
      </c>
      <c r="T1672" t="s">
        <v>1282</v>
      </c>
      <c r="U1672" t="s">
        <v>1283</v>
      </c>
      <c r="X1672">
        <v>1</v>
      </c>
      <c r="Y1672">
        <v>0</v>
      </c>
      <c r="Z1672">
        <v>0</v>
      </c>
      <c r="AA1672">
        <v>0</v>
      </c>
      <c r="AB1672">
        <v>15250</v>
      </c>
      <c r="AC1672" t="s">
        <v>47</v>
      </c>
      <c r="AD1672">
        <f>+VLOOKUP(T1672,items!$A$2:$D$1255,4,0)</f>
        <v>0</v>
      </c>
      <c r="AE1672">
        <f>+VLOOKUP(T1672,Tabla1[],5,0)</f>
        <v>0</v>
      </c>
      <c r="AF1672">
        <f t="shared" si="26"/>
        <v>9</v>
      </c>
    </row>
    <row r="1673" spans="1:32" x14ac:dyDescent="0.25">
      <c r="A1673">
        <v>95413</v>
      </c>
      <c r="B1673" t="s">
        <v>4014</v>
      </c>
      <c r="C1673" t="s">
        <v>75</v>
      </c>
      <c r="D1673">
        <v>0</v>
      </c>
      <c r="F1673" t="s">
        <v>909</v>
      </c>
      <c r="G1673" t="s">
        <v>3674</v>
      </c>
      <c r="H1673" t="s">
        <v>4015</v>
      </c>
      <c r="I1673" t="s">
        <v>37</v>
      </c>
      <c r="J1673" t="s">
        <v>4016</v>
      </c>
      <c r="K1673" t="s">
        <v>4017</v>
      </c>
      <c r="L1673" t="s">
        <v>37</v>
      </c>
      <c r="M1673" t="s">
        <v>573</v>
      </c>
      <c r="N1673" t="s">
        <v>573</v>
      </c>
      <c r="O1673" t="s">
        <v>2896</v>
      </c>
      <c r="P1673" t="s">
        <v>255</v>
      </c>
      <c r="Q1673" t="s">
        <v>255</v>
      </c>
      <c r="R1673" t="s">
        <v>127</v>
      </c>
      <c r="S1673" t="s">
        <v>256</v>
      </c>
      <c r="T1673" t="s">
        <v>149</v>
      </c>
      <c r="U1673" t="s">
        <v>150</v>
      </c>
      <c r="X1673">
        <v>2</v>
      </c>
      <c r="Y1673">
        <v>0</v>
      </c>
      <c r="Z1673">
        <v>0</v>
      </c>
      <c r="AA1673">
        <v>0</v>
      </c>
      <c r="AB1673">
        <v>48000</v>
      </c>
      <c r="AC1673" t="s">
        <v>47</v>
      </c>
      <c r="AD1673">
        <f>+VLOOKUP(T1673,items!$A$2:$D$1255,4,0)</f>
        <v>0</v>
      </c>
      <c r="AE1673">
        <f>+VLOOKUP(T1673,Tabla1[],5,0)</f>
        <v>0</v>
      </c>
      <c r="AF1673">
        <f t="shared" si="26"/>
        <v>9</v>
      </c>
    </row>
    <row r="1674" spans="1:32" x14ac:dyDescent="0.25">
      <c r="A1674">
        <v>95413</v>
      </c>
      <c r="B1674" t="s">
        <v>4014</v>
      </c>
      <c r="C1674" t="s">
        <v>75</v>
      </c>
      <c r="D1674">
        <v>0</v>
      </c>
      <c r="F1674" t="s">
        <v>909</v>
      </c>
      <c r="G1674" t="s">
        <v>3674</v>
      </c>
      <c r="H1674" t="s">
        <v>4015</v>
      </c>
      <c r="I1674" t="s">
        <v>37</v>
      </c>
      <c r="J1674" t="s">
        <v>4016</v>
      </c>
      <c r="K1674" t="s">
        <v>4017</v>
      </c>
      <c r="L1674" t="s">
        <v>37</v>
      </c>
      <c r="M1674" t="s">
        <v>573</v>
      </c>
      <c r="N1674" t="s">
        <v>573</v>
      </c>
      <c r="O1674" t="s">
        <v>2896</v>
      </c>
      <c r="P1674" t="s">
        <v>255</v>
      </c>
      <c r="Q1674" t="s">
        <v>255</v>
      </c>
      <c r="R1674" t="s">
        <v>127</v>
      </c>
      <c r="S1674" t="s">
        <v>256</v>
      </c>
      <c r="T1674" t="s">
        <v>155</v>
      </c>
      <c r="U1674" t="s">
        <v>156</v>
      </c>
      <c r="X1674">
        <v>1</v>
      </c>
      <c r="Y1674">
        <v>0</v>
      </c>
      <c r="Z1674">
        <v>0</v>
      </c>
      <c r="AA1674">
        <v>0</v>
      </c>
      <c r="AB1674">
        <v>449200</v>
      </c>
      <c r="AC1674" t="s">
        <v>47</v>
      </c>
      <c r="AD1674">
        <f>+VLOOKUP(T1674,items!$A$2:$D$1255,4,0)</f>
        <v>0</v>
      </c>
      <c r="AE1674">
        <f>+VLOOKUP(T1674,Tabla1[],5,0)</f>
        <v>0</v>
      </c>
      <c r="AF1674">
        <f t="shared" si="26"/>
        <v>9</v>
      </c>
    </row>
    <row r="1675" spans="1:32" x14ac:dyDescent="0.25">
      <c r="A1675">
        <v>95421</v>
      </c>
      <c r="B1675" t="s">
        <v>3717</v>
      </c>
      <c r="C1675" t="s">
        <v>33</v>
      </c>
      <c r="D1675">
        <v>0</v>
      </c>
      <c r="F1675" t="s">
        <v>1261</v>
      </c>
      <c r="G1675" t="s">
        <v>247</v>
      </c>
      <c r="H1675" t="s">
        <v>4018</v>
      </c>
      <c r="I1675" t="s">
        <v>37</v>
      </c>
      <c r="J1675" t="s">
        <v>4019</v>
      </c>
      <c r="K1675" t="s">
        <v>4020</v>
      </c>
      <c r="L1675" t="s">
        <v>37</v>
      </c>
      <c r="M1675" t="s">
        <v>252</v>
      </c>
      <c r="N1675" t="s">
        <v>252</v>
      </c>
      <c r="O1675" t="s">
        <v>1646</v>
      </c>
      <c r="P1675" t="s">
        <v>2688</v>
      </c>
      <c r="Q1675" t="s">
        <v>2520</v>
      </c>
      <c r="R1675" t="s">
        <v>411</v>
      </c>
      <c r="S1675" t="s">
        <v>44</v>
      </c>
      <c r="T1675" t="s">
        <v>4021</v>
      </c>
      <c r="U1675" t="s">
        <v>4022</v>
      </c>
      <c r="X1675">
        <v>1</v>
      </c>
      <c r="Y1675">
        <v>0</v>
      </c>
      <c r="Z1675">
        <v>0</v>
      </c>
      <c r="AA1675">
        <v>0</v>
      </c>
      <c r="AB1675">
        <v>133000</v>
      </c>
      <c r="AC1675" t="s">
        <v>47</v>
      </c>
      <c r="AD1675">
        <f>+VLOOKUP(T1675,items!$A$2:$D$1255,4,0)</f>
        <v>0</v>
      </c>
      <c r="AE1675">
        <f>+VLOOKUP(T1675,Tabla1[],5,0)</f>
        <v>0</v>
      </c>
      <c r="AF1675">
        <f t="shared" si="26"/>
        <v>8</v>
      </c>
    </row>
    <row r="1676" spans="1:32" x14ac:dyDescent="0.25">
      <c r="A1676">
        <v>95421</v>
      </c>
      <c r="B1676" t="s">
        <v>3717</v>
      </c>
      <c r="C1676" t="s">
        <v>33</v>
      </c>
      <c r="D1676">
        <v>0</v>
      </c>
      <c r="F1676" t="s">
        <v>1261</v>
      </c>
      <c r="G1676" t="s">
        <v>247</v>
      </c>
      <c r="H1676" t="s">
        <v>4018</v>
      </c>
      <c r="I1676" t="s">
        <v>37</v>
      </c>
      <c r="J1676" t="s">
        <v>4019</v>
      </c>
      <c r="K1676" t="s">
        <v>4020</v>
      </c>
      <c r="L1676" t="s">
        <v>37</v>
      </c>
      <c r="M1676" t="s">
        <v>252</v>
      </c>
      <c r="N1676" t="s">
        <v>252</v>
      </c>
      <c r="O1676" t="s">
        <v>1646</v>
      </c>
      <c r="P1676" t="s">
        <v>2688</v>
      </c>
      <c r="Q1676" t="s">
        <v>2520</v>
      </c>
      <c r="R1676" t="s">
        <v>411</v>
      </c>
      <c r="S1676" t="s">
        <v>44</v>
      </c>
      <c r="T1676" t="s">
        <v>219</v>
      </c>
      <c r="U1676" t="s">
        <v>220</v>
      </c>
      <c r="X1676">
        <v>1</v>
      </c>
      <c r="Y1676">
        <v>0</v>
      </c>
      <c r="Z1676">
        <v>0</v>
      </c>
      <c r="AA1676">
        <v>0</v>
      </c>
      <c r="AB1676">
        <v>142384</v>
      </c>
      <c r="AC1676" t="s">
        <v>47</v>
      </c>
      <c r="AD1676">
        <f>+VLOOKUP(T1676,items!$A$2:$D$1255,4,0)</f>
        <v>0</v>
      </c>
      <c r="AE1676">
        <f>+VLOOKUP(T1676,Tabla1[],5,0)</f>
        <v>0</v>
      </c>
      <c r="AF1676">
        <f t="shared" si="26"/>
        <v>8</v>
      </c>
    </row>
    <row r="1677" spans="1:32" x14ac:dyDescent="0.25">
      <c r="A1677">
        <v>95421</v>
      </c>
      <c r="B1677" t="s">
        <v>3717</v>
      </c>
      <c r="C1677" t="s">
        <v>33</v>
      </c>
      <c r="D1677">
        <v>0</v>
      </c>
      <c r="F1677" t="s">
        <v>1261</v>
      </c>
      <c r="G1677" t="s">
        <v>247</v>
      </c>
      <c r="H1677" t="s">
        <v>4018</v>
      </c>
      <c r="I1677" t="s">
        <v>37</v>
      </c>
      <c r="J1677" t="s">
        <v>4019</v>
      </c>
      <c r="K1677" t="s">
        <v>4020</v>
      </c>
      <c r="L1677" t="s">
        <v>37</v>
      </c>
      <c r="M1677" t="s">
        <v>252</v>
      </c>
      <c r="N1677" t="s">
        <v>252</v>
      </c>
      <c r="O1677" t="s">
        <v>1646</v>
      </c>
      <c r="P1677" t="s">
        <v>2688</v>
      </c>
      <c r="Q1677" t="s">
        <v>2520</v>
      </c>
      <c r="R1677" t="s">
        <v>411</v>
      </c>
      <c r="S1677" t="s">
        <v>44</v>
      </c>
      <c r="T1677" t="s">
        <v>283</v>
      </c>
      <c r="U1677" t="s">
        <v>284</v>
      </c>
      <c r="X1677">
        <v>3</v>
      </c>
      <c r="Y1677">
        <v>0</v>
      </c>
      <c r="Z1677">
        <v>0</v>
      </c>
      <c r="AA1677">
        <v>0</v>
      </c>
      <c r="AB1677">
        <v>0</v>
      </c>
      <c r="AC1677" t="s">
        <v>47</v>
      </c>
      <c r="AD1677" t="e">
        <f>+VLOOKUP(T1677,items!$A$2:$D$1255,4,0)</f>
        <v>#N/A</v>
      </c>
      <c r="AE1677" t="e">
        <f>+VLOOKUP(T1677,Tabla1[],5,0)</f>
        <v>#N/A</v>
      </c>
      <c r="AF1677">
        <f t="shared" si="26"/>
        <v>8</v>
      </c>
    </row>
    <row r="1678" spans="1:32" x14ac:dyDescent="0.25">
      <c r="A1678">
        <v>95426</v>
      </c>
      <c r="B1678" t="s">
        <v>4023</v>
      </c>
      <c r="C1678" t="s">
        <v>33</v>
      </c>
      <c r="D1678">
        <v>0</v>
      </c>
      <c r="F1678" t="s">
        <v>909</v>
      </c>
      <c r="G1678" t="s">
        <v>247</v>
      </c>
      <c r="H1678" t="s">
        <v>4024</v>
      </c>
      <c r="I1678" t="s">
        <v>37</v>
      </c>
      <c r="J1678" t="s">
        <v>4025</v>
      </c>
      <c r="K1678" t="s">
        <v>4026</v>
      </c>
      <c r="L1678" t="s">
        <v>4027</v>
      </c>
      <c r="M1678" t="s">
        <v>252</v>
      </c>
      <c r="N1678" t="s">
        <v>252</v>
      </c>
      <c r="O1678" t="s">
        <v>2235</v>
      </c>
      <c r="P1678" t="s">
        <v>3186</v>
      </c>
      <c r="Q1678" t="s">
        <v>1188</v>
      </c>
      <c r="R1678" t="s">
        <v>127</v>
      </c>
      <c r="S1678" t="s">
        <v>44</v>
      </c>
      <c r="T1678" t="s">
        <v>932</v>
      </c>
      <c r="U1678" t="s">
        <v>933</v>
      </c>
      <c r="V1678" t="s">
        <v>1349</v>
      </c>
      <c r="X1678">
        <v>5</v>
      </c>
      <c r="Y1678">
        <v>0</v>
      </c>
      <c r="Z1678">
        <v>0</v>
      </c>
      <c r="AA1678">
        <v>0</v>
      </c>
      <c r="AB1678">
        <v>8988300</v>
      </c>
      <c r="AC1678" t="s">
        <v>47</v>
      </c>
      <c r="AD1678" t="str">
        <f>+VLOOKUP(T1678,items!$A$2:$D$1255,4,0)</f>
        <v>MUEBLES</v>
      </c>
      <c r="AE1678">
        <f>+VLOOKUP(T1678,Tabla1[],5,0)</f>
        <v>0</v>
      </c>
      <c r="AF1678">
        <f t="shared" si="26"/>
        <v>8</v>
      </c>
    </row>
    <row r="1679" spans="1:32" x14ac:dyDescent="0.25">
      <c r="A1679">
        <v>95426</v>
      </c>
      <c r="B1679" t="s">
        <v>4023</v>
      </c>
      <c r="C1679" t="s">
        <v>33</v>
      </c>
      <c r="D1679">
        <v>0</v>
      </c>
      <c r="F1679" t="s">
        <v>909</v>
      </c>
      <c r="G1679" t="s">
        <v>247</v>
      </c>
      <c r="H1679" t="s">
        <v>4024</v>
      </c>
      <c r="I1679" t="s">
        <v>37</v>
      </c>
      <c r="J1679" t="s">
        <v>4025</v>
      </c>
      <c r="K1679" t="s">
        <v>4026</v>
      </c>
      <c r="L1679" t="s">
        <v>4027</v>
      </c>
      <c r="M1679" t="s">
        <v>252</v>
      </c>
      <c r="N1679" t="s">
        <v>252</v>
      </c>
      <c r="O1679" t="s">
        <v>2235</v>
      </c>
      <c r="P1679" t="s">
        <v>3186</v>
      </c>
      <c r="Q1679" t="s">
        <v>1188</v>
      </c>
      <c r="R1679" t="s">
        <v>127</v>
      </c>
      <c r="S1679" t="s">
        <v>44</v>
      </c>
      <c r="T1679" t="s">
        <v>4028</v>
      </c>
      <c r="U1679" t="s">
        <v>4029</v>
      </c>
      <c r="V1679" t="s">
        <v>1349</v>
      </c>
      <c r="X1679">
        <v>4</v>
      </c>
      <c r="Y1679">
        <v>0</v>
      </c>
      <c r="Z1679">
        <v>0</v>
      </c>
      <c r="AA1679">
        <v>0</v>
      </c>
      <c r="AB1679">
        <v>20774052</v>
      </c>
      <c r="AC1679" t="s">
        <v>47</v>
      </c>
      <c r="AD1679">
        <f>+VLOOKUP(T1679,items!$A$2:$D$1255,4,0)</f>
        <v>0</v>
      </c>
      <c r="AE1679">
        <f>+VLOOKUP(T1679,Tabla1[],5,0)</f>
        <v>0</v>
      </c>
      <c r="AF1679">
        <f t="shared" si="26"/>
        <v>8</v>
      </c>
    </row>
    <row r="1680" spans="1:32" x14ac:dyDescent="0.25">
      <c r="A1680">
        <v>95426</v>
      </c>
      <c r="B1680" t="s">
        <v>4023</v>
      </c>
      <c r="C1680" t="s">
        <v>33</v>
      </c>
      <c r="D1680">
        <v>0</v>
      </c>
      <c r="F1680" t="s">
        <v>909</v>
      </c>
      <c r="G1680" t="s">
        <v>247</v>
      </c>
      <c r="H1680" t="s">
        <v>4024</v>
      </c>
      <c r="I1680" t="s">
        <v>37</v>
      </c>
      <c r="J1680" t="s">
        <v>4025</v>
      </c>
      <c r="K1680" t="s">
        <v>4026</v>
      </c>
      <c r="L1680" t="s">
        <v>4027</v>
      </c>
      <c r="M1680" t="s">
        <v>252</v>
      </c>
      <c r="N1680" t="s">
        <v>252</v>
      </c>
      <c r="O1680" t="s">
        <v>2235</v>
      </c>
      <c r="P1680" t="s">
        <v>3186</v>
      </c>
      <c r="Q1680" t="s">
        <v>1188</v>
      </c>
      <c r="R1680" t="s">
        <v>127</v>
      </c>
      <c r="S1680" t="s">
        <v>44</v>
      </c>
      <c r="T1680" t="s">
        <v>209</v>
      </c>
      <c r="U1680" t="s">
        <v>210</v>
      </c>
      <c r="W1680" t="s">
        <v>114</v>
      </c>
      <c r="X1680">
        <v>5</v>
      </c>
      <c r="Y1680">
        <v>0</v>
      </c>
      <c r="Z1680">
        <v>0</v>
      </c>
      <c r="AA1680">
        <v>0</v>
      </c>
      <c r="AB1680">
        <v>1608040</v>
      </c>
      <c r="AC1680" t="s">
        <v>47</v>
      </c>
      <c r="AD1680">
        <f>+VLOOKUP(T1680,items!$A$2:$D$1255,4,0)</f>
        <v>0</v>
      </c>
      <c r="AE1680">
        <f>+VLOOKUP(T1680,Tabla1[],5,0)</f>
        <v>0</v>
      </c>
      <c r="AF1680">
        <f t="shared" si="26"/>
        <v>8</v>
      </c>
    </row>
    <row r="1681" spans="1:32" x14ac:dyDescent="0.25">
      <c r="A1681">
        <v>95426</v>
      </c>
      <c r="B1681" t="s">
        <v>4023</v>
      </c>
      <c r="C1681" t="s">
        <v>33</v>
      </c>
      <c r="D1681">
        <v>0</v>
      </c>
      <c r="F1681" t="s">
        <v>909</v>
      </c>
      <c r="G1681" t="s">
        <v>247</v>
      </c>
      <c r="H1681" t="s">
        <v>4024</v>
      </c>
      <c r="I1681" t="s">
        <v>37</v>
      </c>
      <c r="J1681" t="s">
        <v>4025</v>
      </c>
      <c r="K1681" t="s">
        <v>4026</v>
      </c>
      <c r="L1681" t="s">
        <v>4027</v>
      </c>
      <c r="M1681" t="s">
        <v>252</v>
      </c>
      <c r="N1681" t="s">
        <v>252</v>
      </c>
      <c r="O1681" t="s">
        <v>2235</v>
      </c>
      <c r="P1681" t="s">
        <v>3186</v>
      </c>
      <c r="Q1681" t="s">
        <v>1188</v>
      </c>
      <c r="R1681" t="s">
        <v>127</v>
      </c>
      <c r="S1681" t="s">
        <v>44</v>
      </c>
      <c r="T1681" t="s">
        <v>550</v>
      </c>
      <c r="U1681" t="s">
        <v>551</v>
      </c>
      <c r="W1681" t="s">
        <v>114</v>
      </c>
      <c r="X1681">
        <v>6</v>
      </c>
      <c r="Y1681">
        <v>0</v>
      </c>
      <c r="Z1681">
        <v>0</v>
      </c>
      <c r="AA1681">
        <v>0</v>
      </c>
      <c r="AB1681">
        <v>2832324</v>
      </c>
      <c r="AC1681" t="s">
        <v>47</v>
      </c>
      <c r="AD1681">
        <f>+VLOOKUP(T1681,items!$A$2:$D$1255,4,0)</f>
        <v>0</v>
      </c>
      <c r="AE1681">
        <f>+VLOOKUP(T1681,Tabla1[],5,0)</f>
        <v>0</v>
      </c>
      <c r="AF1681">
        <f t="shared" si="26"/>
        <v>8</v>
      </c>
    </row>
    <row r="1682" spans="1:32" x14ac:dyDescent="0.25">
      <c r="A1682">
        <v>95426</v>
      </c>
      <c r="B1682" t="s">
        <v>4023</v>
      </c>
      <c r="C1682" t="s">
        <v>33</v>
      </c>
      <c r="D1682">
        <v>0</v>
      </c>
      <c r="F1682" t="s">
        <v>909</v>
      </c>
      <c r="G1682" t="s">
        <v>247</v>
      </c>
      <c r="H1682" t="s">
        <v>4024</v>
      </c>
      <c r="I1682" t="s">
        <v>37</v>
      </c>
      <c r="J1682" t="s">
        <v>4025</v>
      </c>
      <c r="K1682" t="s">
        <v>4026</v>
      </c>
      <c r="L1682" t="s">
        <v>4027</v>
      </c>
      <c r="M1682" t="s">
        <v>252</v>
      </c>
      <c r="N1682" t="s">
        <v>252</v>
      </c>
      <c r="O1682" t="s">
        <v>2235</v>
      </c>
      <c r="P1682" t="s">
        <v>3186</v>
      </c>
      <c r="Q1682" t="s">
        <v>1188</v>
      </c>
      <c r="R1682" t="s">
        <v>127</v>
      </c>
      <c r="S1682" t="s">
        <v>44</v>
      </c>
      <c r="T1682" t="s">
        <v>4030</v>
      </c>
      <c r="U1682" t="s">
        <v>4031</v>
      </c>
      <c r="V1682" t="s">
        <v>1349</v>
      </c>
      <c r="X1682">
        <v>2</v>
      </c>
      <c r="Y1682">
        <v>0</v>
      </c>
      <c r="Z1682">
        <v>0</v>
      </c>
      <c r="AA1682">
        <v>0</v>
      </c>
      <c r="AB1682">
        <v>7043828</v>
      </c>
      <c r="AC1682" t="s">
        <v>47</v>
      </c>
      <c r="AD1682">
        <f>+VLOOKUP(T1682,items!$A$2:$D$1255,4,0)</f>
        <v>0</v>
      </c>
      <c r="AE1682">
        <f>+VLOOKUP(T1682,Tabla1[],5,0)</f>
        <v>0</v>
      </c>
      <c r="AF1682">
        <f t="shared" si="26"/>
        <v>8</v>
      </c>
    </row>
    <row r="1683" spans="1:32" x14ac:dyDescent="0.25">
      <c r="A1683">
        <v>95430</v>
      </c>
      <c r="B1683" t="s">
        <v>4032</v>
      </c>
      <c r="C1683" t="s">
        <v>75</v>
      </c>
      <c r="D1683">
        <v>0</v>
      </c>
      <c r="F1683" t="s">
        <v>909</v>
      </c>
      <c r="G1683" t="s">
        <v>1204</v>
      </c>
      <c r="H1683" t="s">
        <v>4033</v>
      </c>
      <c r="I1683" t="s">
        <v>4034</v>
      </c>
      <c r="J1683" t="s">
        <v>4035</v>
      </c>
      <c r="K1683" t="s">
        <v>4036</v>
      </c>
      <c r="L1683" t="s">
        <v>4037</v>
      </c>
      <c r="M1683" t="s">
        <v>1930</v>
      </c>
      <c r="N1683" t="s">
        <v>965</v>
      </c>
      <c r="O1683" t="s">
        <v>649</v>
      </c>
      <c r="P1683" t="s">
        <v>1072</v>
      </c>
      <c r="Q1683" t="s">
        <v>253</v>
      </c>
      <c r="R1683" t="s">
        <v>63</v>
      </c>
      <c r="S1683" t="s">
        <v>88</v>
      </c>
      <c r="T1683" t="s">
        <v>388</v>
      </c>
      <c r="U1683" t="s">
        <v>389</v>
      </c>
      <c r="X1683">
        <v>42</v>
      </c>
      <c r="Y1683">
        <v>0</v>
      </c>
      <c r="Z1683">
        <v>0</v>
      </c>
      <c r="AA1683">
        <v>0</v>
      </c>
      <c r="AB1683">
        <v>0</v>
      </c>
      <c r="AC1683" t="s">
        <v>47</v>
      </c>
      <c r="AD1683">
        <f>+VLOOKUP(T1683,items!$A$2:$D$1255,4,0)</f>
        <v>0</v>
      </c>
      <c r="AE1683">
        <f>+VLOOKUP(T1683,Tabla1[],5,0)</f>
        <v>0</v>
      </c>
      <c r="AF1683">
        <f t="shared" si="26"/>
        <v>8</v>
      </c>
    </row>
    <row r="1684" spans="1:32" x14ac:dyDescent="0.25">
      <c r="A1684">
        <v>95430</v>
      </c>
      <c r="B1684" t="s">
        <v>4032</v>
      </c>
      <c r="C1684" t="s">
        <v>75</v>
      </c>
      <c r="D1684">
        <v>0</v>
      </c>
      <c r="F1684" t="s">
        <v>909</v>
      </c>
      <c r="G1684" t="s">
        <v>1204</v>
      </c>
      <c r="H1684" t="s">
        <v>4033</v>
      </c>
      <c r="I1684" t="s">
        <v>4034</v>
      </c>
      <c r="J1684" t="s">
        <v>4035</v>
      </c>
      <c r="K1684" t="s">
        <v>4036</v>
      </c>
      <c r="L1684" t="s">
        <v>4037</v>
      </c>
      <c r="M1684" t="s">
        <v>1930</v>
      </c>
      <c r="N1684" t="s">
        <v>965</v>
      </c>
      <c r="O1684" t="s">
        <v>649</v>
      </c>
      <c r="P1684" t="s">
        <v>1072</v>
      </c>
      <c r="Q1684" t="s">
        <v>253</v>
      </c>
      <c r="R1684" t="s">
        <v>63</v>
      </c>
      <c r="S1684" t="s">
        <v>88</v>
      </c>
      <c r="T1684" t="s">
        <v>433</v>
      </c>
      <c r="U1684" t="s">
        <v>434</v>
      </c>
      <c r="W1684" t="s">
        <v>93</v>
      </c>
      <c r="X1684">
        <v>1</v>
      </c>
      <c r="Y1684">
        <v>1108</v>
      </c>
      <c r="Z1684">
        <v>0</v>
      </c>
      <c r="AA1684">
        <v>773</v>
      </c>
      <c r="AB1684">
        <v>0</v>
      </c>
      <c r="AC1684" t="s">
        <v>47</v>
      </c>
      <c r="AD1684">
        <f>+VLOOKUP(T1684,items!$A$2:$D$1255,4,0)</f>
        <v>0</v>
      </c>
      <c r="AE1684">
        <f>+VLOOKUP(T1684,Tabla1[],5,0)</f>
        <v>0</v>
      </c>
      <c r="AF1684">
        <f t="shared" si="26"/>
        <v>8</v>
      </c>
    </row>
    <row r="1685" spans="1:32" x14ac:dyDescent="0.25">
      <c r="A1685">
        <v>95432</v>
      </c>
      <c r="B1685" t="s">
        <v>1003</v>
      </c>
      <c r="C1685" t="s">
        <v>1065</v>
      </c>
      <c r="D1685">
        <v>0</v>
      </c>
      <c r="F1685" t="s">
        <v>909</v>
      </c>
      <c r="G1685" t="s">
        <v>1204</v>
      </c>
      <c r="H1685" t="s">
        <v>4038</v>
      </c>
      <c r="I1685" t="s">
        <v>37</v>
      </c>
      <c r="J1685" t="s">
        <v>37</v>
      </c>
      <c r="K1685" t="s">
        <v>4039</v>
      </c>
      <c r="L1685" t="s">
        <v>4040</v>
      </c>
      <c r="M1685" t="s">
        <v>711</v>
      </c>
      <c r="N1685" t="s">
        <v>711</v>
      </c>
      <c r="O1685" t="s">
        <v>423</v>
      </c>
      <c r="P1685" t="s">
        <v>712</v>
      </c>
      <c r="Q1685" t="s">
        <v>2235</v>
      </c>
      <c r="R1685" t="s">
        <v>63</v>
      </c>
      <c r="S1685" t="s">
        <v>44</v>
      </c>
      <c r="T1685" t="s">
        <v>1232</v>
      </c>
      <c r="U1685" t="s">
        <v>1233</v>
      </c>
      <c r="X1685">
        <v>20</v>
      </c>
      <c r="Y1685">
        <v>0</v>
      </c>
      <c r="Z1685">
        <v>0</v>
      </c>
      <c r="AA1685">
        <v>0</v>
      </c>
      <c r="AB1685">
        <v>0</v>
      </c>
      <c r="AC1685" t="s">
        <v>47</v>
      </c>
      <c r="AD1685">
        <f>+VLOOKUP(T1685,items!$A$2:$D$1255,4,0)</f>
        <v>0</v>
      </c>
      <c r="AE1685">
        <f>+VLOOKUP(T1685,Tabla1[],5,0)</f>
        <v>0</v>
      </c>
      <c r="AF1685">
        <f t="shared" si="26"/>
        <v>8</v>
      </c>
    </row>
    <row r="1686" spans="1:32" x14ac:dyDescent="0.25">
      <c r="A1686">
        <v>95432</v>
      </c>
      <c r="B1686" t="s">
        <v>1003</v>
      </c>
      <c r="C1686" t="s">
        <v>1065</v>
      </c>
      <c r="D1686">
        <v>0</v>
      </c>
      <c r="F1686" t="s">
        <v>909</v>
      </c>
      <c r="G1686" t="s">
        <v>1204</v>
      </c>
      <c r="H1686" t="s">
        <v>4038</v>
      </c>
      <c r="I1686" t="s">
        <v>37</v>
      </c>
      <c r="J1686" t="s">
        <v>37</v>
      </c>
      <c r="K1686" t="s">
        <v>4039</v>
      </c>
      <c r="L1686" t="s">
        <v>4040</v>
      </c>
      <c r="M1686" t="s">
        <v>711</v>
      </c>
      <c r="N1686" t="s">
        <v>711</v>
      </c>
      <c r="O1686" t="s">
        <v>423</v>
      </c>
      <c r="P1686" t="s">
        <v>712</v>
      </c>
      <c r="Q1686" t="s">
        <v>2235</v>
      </c>
      <c r="R1686" t="s">
        <v>63</v>
      </c>
      <c r="S1686" t="s">
        <v>44</v>
      </c>
      <c r="T1686" t="s">
        <v>536</v>
      </c>
      <c r="U1686" t="s">
        <v>537</v>
      </c>
      <c r="X1686">
        <v>1</v>
      </c>
      <c r="Y1686">
        <v>0</v>
      </c>
      <c r="Z1686">
        <v>0</v>
      </c>
      <c r="AA1686">
        <v>0</v>
      </c>
      <c r="AB1686">
        <v>0</v>
      </c>
      <c r="AC1686" t="s">
        <v>47</v>
      </c>
      <c r="AD1686" t="str">
        <f>+VLOOKUP(T1686,items!$A$2:$D$1255,4,0)</f>
        <v>MUEBLES</v>
      </c>
      <c r="AE1686">
        <f>+VLOOKUP(T1686,Tabla1[],5,0)</f>
        <v>0</v>
      </c>
      <c r="AF1686">
        <f t="shared" si="26"/>
        <v>8</v>
      </c>
    </row>
    <row r="1687" spans="1:32" x14ac:dyDescent="0.25">
      <c r="A1687">
        <v>95440</v>
      </c>
      <c r="B1687" t="s">
        <v>4041</v>
      </c>
      <c r="C1687" t="s">
        <v>1065</v>
      </c>
      <c r="D1687">
        <v>0</v>
      </c>
      <c r="F1687" t="s">
        <v>1204</v>
      </c>
      <c r="G1687" t="s">
        <v>1204</v>
      </c>
      <c r="H1687" t="s">
        <v>4042</v>
      </c>
      <c r="I1687" t="s">
        <v>37</v>
      </c>
      <c r="J1687" t="s">
        <v>37</v>
      </c>
      <c r="K1687" t="s">
        <v>4043</v>
      </c>
      <c r="L1687" t="s">
        <v>4044</v>
      </c>
      <c r="M1687" t="s">
        <v>711</v>
      </c>
      <c r="N1687" t="s">
        <v>711</v>
      </c>
      <c r="O1687" t="s">
        <v>423</v>
      </c>
      <c r="P1687" t="s">
        <v>1334</v>
      </c>
      <c r="Q1687" t="s">
        <v>3043</v>
      </c>
      <c r="R1687" t="s">
        <v>63</v>
      </c>
      <c r="S1687" t="s">
        <v>44</v>
      </c>
      <c r="T1687" t="s">
        <v>540</v>
      </c>
      <c r="U1687" t="s">
        <v>541</v>
      </c>
      <c r="V1687" t="s">
        <v>468</v>
      </c>
      <c r="X1687">
        <v>1</v>
      </c>
      <c r="Y1687">
        <v>0</v>
      </c>
      <c r="Z1687">
        <v>0</v>
      </c>
      <c r="AA1687">
        <v>0</v>
      </c>
      <c r="AB1687">
        <v>8384431</v>
      </c>
      <c r="AC1687" t="s">
        <v>47</v>
      </c>
      <c r="AD1687">
        <f>+VLOOKUP(T1687,items!$A$2:$D$1255,4,0)</f>
        <v>0</v>
      </c>
      <c r="AE1687">
        <f>+VLOOKUP(T1687,Tabla1[],5,0)</f>
        <v>0</v>
      </c>
      <c r="AF1687">
        <f t="shared" si="26"/>
        <v>8</v>
      </c>
    </row>
    <row r="1688" spans="1:32" x14ac:dyDescent="0.25">
      <c r="A1688">
        <v>95441</v>
      </c>
      <c r="B1688" t="s">
        <v>4045</v>
      </c>
      <c r="C1688" t="s">
        <v>75</v>
      </c>
      <c r="D1688">
        <v>0</v>
      </c>
      <c r="F1688" t="s">
        <v>1204</v>
      </c>
      <c r="G1688" t="s">
        <v>1204</v>
      </c>
      <c r="H1688" t="s">
        <v>4046</v>
      </c>
      <c r="I1688" t="s">
        <v>37</v>
      </c>
      <c r="J1688" t="s">
        <v>4047</v>
      </c>
      <c r="K1688" t="s">
        <v>4048</v>
      </c>
      <c r="L1688" t="s">
        <v>37</v>
      </c>
      <c r="M1688" t="s">
        <v>711</v>
      </c>
      <c r="N1688" t="s">
        <v>711</v>
      </c>
      <c r="O1688" t="s">
        <v>366</v>
      </c>
      <c r="P1688" t="s">
        <v>1038</v>
      </c>
      <c r="Q1688" t="s">
        <v>1038</v>
      </c>
      <c r="R1688" t="s">
        <v>43</v>
      </c>
      <c r="S1688" t="s">
        <v>164</v>
      </c>
      <c r="T1688" t="s">
        <v>1290</v>
      </c>
      <c r="U1688" t="s">
        <v>1291</v>
      </c>
      <c r="X1688">
        <v>2</v>
      </c>
      <c r="Y1688">
        <v>0</v>
      </c>
      <c r="Z1688">
        <v>0</v>
      </c>
      <c r="AA1688">
        <v>0</v>
      </c>
      <c r="AB1688">
        <v>134442</v>
      </c>
      <c r="AC1688" t="s">
        <v>47</v>
      </c>
      <c r="AD1688">
        <f>+VLOOKUP(T1688,items!$A$2:$D$1255,4,0)</f>
        <v>0</v>
      </c>
      <c r="AE1688">
        <f>+VLOOKUP(T1688,Tabla1[],5,0)</f>
        <v>0</v>
      </c>
      <c r="AF1688">
        <f t="shared" si="26"/>
        <v>7</v>
      </c>
    </row>
    <row r="1689" spans="1:32" x14ac:dyDescent="0.25">
      <c r="A1689">
        <v>95441</v>
      </c>
      <c r="B1689" t="s">
        <v>4045</v>
      </c>
      <c r="C1689" t="s">
        <v>75</v>
      </c>
      <c r="D1689">
        <v>0</v>
      </c>
      <c r="F1689" t="s">
        <v>1204</v>
      </c>
      <c r="G1689" t="s">
        <v>1204</v>
      </c>
      <c r="H1689" t="s">
        <v>4046</v>
      </c>
      <c r="I1689" t="s">
        <v>37</v>
      </c>
      <c r="J1689" t="s">
        <v>4047</v>
      </c>
      <c r="K1689" t="s">
        <v>4048</v>
      </c>
      <c r="L1689" t="s">
        <v>37</v>
      </c>
      <c r="M1689" t="s">
        <v>711</v>
      </c>
      <c r="N1689" t="s">
        <v>711</v>
      </c>
      <c r="O1689" t="s">
        <v>366</v>
      </c>
      <c r="P1689" t="s">
        <v>1038</v>
      </c>
      <c r="Q1689" t="s">
        <v>1038</v>
      </c>
      <c r="R1689" t="s">
        <v>43</v>
      </c>
      <c r="S1689" t="s">
        <v>164</v>
      </c>
      <c r="T1689" t="s">
        <v>1126</v>
      </c>
      <c r="U1689" t="s">
        <v>1127</v>
      </c>
      <c r="X1689">
        <v>1</v>
      </c>
      <c r="Y1689">
        <v>0</v>
      </c>
      <c r="Z1689">
        <v>0</v>
      </c>
      <c r="AA1689">
        <v>0</v>
      </c>
      <c r="AB1689">
        <v>60421</v>
      </c>
      <c r="AC1689" t="s">
        <v>47</v>
      </c>
      <c r="AD1689">
        <f>+VLOOKUP(T1689,items!$A$2:$D$1255,4,0)</f>
        <v>0</v>
      </c>
      <c r="AE1689">
        <f>+VLOOKUP(T1689,Tabla1[],5,0)</f>
        <v>0</v>
      </c>
      <c r="AF1689">
        <f t="shared" si="26"/>
        <v>7</v>
      </c>
    </row>
    <row r="1690" spans="1:32" x14ac:dyDescent="0.25">
      <c r="A1690">
        <v>95451</v>
      </c>
      <c r="B1690" t="s">
        <v>4049</v>
      </c>
      <c r="C1690" t="s">
        <v>75</v>
      </c>
      <c r="D1690">
        <v>0</v>
      </c>
      <c r="F1690" t="s">
        <v>852</v>
      </c>
      <c r="G1690" t="s">
        <v>915</v>
      </c>
      <c r="H1690" t="s">
        <v>4050</v>
      </c>
      <c r="I1690" t="s">
        <v>4051</v>
      </c>
      <c r="J1690" t="s">
        <v>4052</v>
      </c>
      <c r="K1690" t="s">
        <v>4053</v>
      </c>
      <c r="L1690" t="s">
        <v>4054</v>
      </c>
      <c r="M1690" t="s">
        <v>965</v>
      </c>
      <c r="N1690" t="s">
        <v>571</v>
      </c>
      <c r="O1690" t="s">
        <v>3640</v>
      </c>
      <c r="P1690" t="s">
        <v>254</v>
      </c>
      <c r="Q1690" t="s">
        <v>2521</v>
      </c>
      <c r="R1690" t="s">
        <v>63</v>
      </c>
      <c r="S1690" t="s">
        <v>88</v>
      </c>
      <c r="T1690" t="s">
        <v>717</v>
      </c>
      <c r="U1690" t="s">
        <v>718</v>
      </c>
      <c r="X1690">
        <v>2</v>
      </c>
      <c r="Y1690">
        <v>0</v>
      </c>
      <c r="Z1690">
        <v>0</v>
      </c>
      <c r="AA1690">
        <v>0</v>
      </c>
      <c r="AB1690">
        <v>112320</v>
      </c>
      <c r="AC1690" t="s">
        <v>47</v>
      </c>
      <c r="AD1690">
        <f>+VLOOKUP(T1690,items!$A$2:$D$1255,4,0)</f>
        <v>0</v>
      </c>
      <c r="AE1690">
        <f>+VLOOKUP(T1690,Tabla1[],5,0)</f>
        <v>0</v>
      </c>
      <c r="AF1690">
        <f t="shared" si="26"/>
        <v>9</v>
      </c>
    </row>
    <row r="1691" spans="1:32" x14ac:dyDescent="0.25">
      <c r="A1691">
        <v>95451</v>
      </c>
      <c r="B1691" t="s">
        <v>4049</v>
      </c>
      <c r="C1691" t="s">
        <v>75</v>
      </c>
      <c r="D1691">
        <v>0</v>
      </c>
      <c r="F1691" t="s">
        <v>852</v>
      </c>
      <c r="G1691" t="s">
        <v>915</v>
      </c>
      <c r="H1691" t="s">
        <v>4050</v>
      </c>
      <c r="I1691" t="s">
        <v>4051</v>
      </c>
      <c r="J1691" t="s">
        <v>4052</v>
      </c>
      <c r="K1691" t="s">
        <v>4053</v>
      </c>
      <c r="L1691" t="s">
        <v>4054</v>
      </c>
      <c r="M1691" t="s">
        <v>965</v>
      </c>
      <c r="N1691" t="s">
        <v>571</v>
      </c>
      <c r="O1691" t="s">
        <v>3640</v>
      </c>
      <c r="P1691" t="s">
        <v>254</v>
      </c>
      <c r="Q1691" t="s">
        <v>2521</v>
      </c>
      <c r="R1691" t="s">
        <v>63</v>
      </c>
      <c r="S1691" t="s">
        <v>88</v>
      </c>
      <c r="T1691" t="s">
        <v>717</v>
      </c>
      <c r="U1691" t="s">
        <v>718</v>
      </c>
      <c r="X1691">
        <v>2</v>
      </c>
      <c r="Y1691">
        <v>0</v>
      </c>
      <c r="Z1691">
        <v>0</v>
      </c>
      <c r="AA1691">
        <v>0</v>
      </c>
      <c r="AB1691">
        <v>112320</v>
      </c>
      <c r="AC1691" t="s">
        <v>47</v>
      </c>
      <c r="AD1691">
        <f>+VLOOKUP(T1691,items!$A$2:$D$1255,4,0)</f>
        <v>0</v>
      </c>
      <c r="AE1691">
        <f>+VLOOKUP(T1691,Tabla1[],5,0)</f>
        <v>0</v>
      </c>
      <c r="AF1691">
        <f t="shared" si="26"/>
        <v>9</v>
      </c>
    </row>
    <row r="1692" spans="1:32" x14ac:dyDescent="0.25">
      <c r="A1692">
        <v>95451</v>
      </c>
      <c r="B1692" t="s">
        <v>4049</v>
      </c>
      <c r="C1692" t="s">
        <v>75</v>
      </c>
      <c r="D1692">
        <v>0</v>
      </c>
      <c r="F1692" t="s">
        <v>852</v>
      </c>
      <c r="G1692" t="s">
        <v>915</v>
      </c>
      <c r="H1692" t="s">
        <v>4050</v>
      </c>
      <c r="I1692" t="s">
        <v>4051</v>
      </c>
      <c r="J1692" t="s">
        <v>4052</v>
      </c>
      <c r="K1692" t="s">
        <v>4053</v>
      </c>
      <c r="L1692" t="s">
        <v>4054</v>
      </c>
      <c r="M1692" t="s">
        <v>965</v>
      </c>
      <c r="N1692" t="s">
        <v>571</v>
      </c>
      <c r="O1692" t="s">
        <v>3640</v>
      </c>
      <c r="P1692" t="s">
        <v>254</v>
      </c>
      <c r="Q1692" t="s">
        <v>2521</v>
      </c>
      <c r="R1692" t="s">
        <v>63</v>
      </c>
      <c r="S1692" t="s">
        <v>88</v>
      </c>
      <c r="T1692" t="s">
        <v>2057</v>
      </c>
      <c r="U1692" t="s">
        <v>2058</v>
      </c>
      <c r="X1692">
        <v>20</v>
      </c>
      <c r="Y1692">
        <v>0</v>
      </c>
      <c r="Z1692">
        <v>0</v>
      </c>
      <c r="AA1692">
        <v>0</v>
      </c>
      <c r="AB1692">
        <v>144000</v>
      </c>
      <c r="AC1692" t="s">
        <v>47</v>
      </c>
      <c r="AD1692">
        <f>+VLOOKUP(T1692,items!$A$2:$D$1255,4,0)</f>
        <v>0</v>
      </c>
      <c r="AE1692">
        <f>+VLOOKUP(T1692,Tabla1[],5,0)</f>
        <v>0</v>
      </c>
      <c r="AF1692">
        <f t="shared" si="26"/>
        <v>9</v>
      </c>
    </row>
    <row r="1693" spans="1:32" x14ac:dyDescent="0.25">
      <c r="A1693">
        <v>95451</v>
      </c>
      <c r="B1693" t="s">
        <v>4049</v>
      </c>
      <c r="C1693" t="s">
        <v>75</v>
      </c>
      <c r="D1693">
        <v>0</v>
      </c>
      <c r="F1693" t="s">
        <v>852</v>
      </c>
      <c r="G1693" t="s">
        <v>915</v>
      </c>
      <c r="H1693" t="s">
        <v>4050</v>
      </c>
      <c r="I1693" t="s">
        <v>4051</v>
      </c>
      <c r="J1693" t="s">
        <v>4052</v>
      </c>
      <c r="K1693" t="s">
        <v>4053</v>
      </c>
      <c r="L1693" t="s">
        <v>4054</v>
      </c>
      <c r="M1693" t="s">
        <v>965</v>
      </c>
      <c r="N1693" t="s">
        <v>571</v>
      </c>
      <c r="O1693" t="s">
        <v>3640</v>
      </c>
      <c r="P1693" t="s">
        <v>254</v>
      </c>
      <c r="Q1693" t="s">
        <v>2521</v>
      </c>
      <c r="R1693" t="s">
        <v>63</v>
      </c>
      <c r="S1693" t="s">
        <v>88</v>
      </c>
      <c r="T1693" t="s">
        <v>2057</v>
      </c>
      <c r="U1693" t="s">
        <v>2058</v>
      </c>
      <c r="X1693">
        <v>20</v>
      </c>
      <c r="Y1693">
        <v>0</v>
      </c>
      <c r="Z1693">
        <v>0</v>
      </c>
      <c r="AA1693">
        <v>0</v>
      </c>
      <c r="AB1693">
        <v>144000</v>
      </c>
      <c r="AC1693" t="s">
        <v>47</v>
      </c>
      <c r="AD1693">
        <f>+VLOOKUP(T1693,items!$A$2:$D$1255,4,0)</f>
        <v>0</v>
      </c>
      <c r="AE1693">
        <f>+VLOOKUP(T1693,Tabla1[],5,0)</f>
        <v>0</v>
      </c>
      <c r="AF1693">
        <f t="shared" si="26"/>
        <v>9</v>
      </c>
    </row>
    <row r="1694" spans="1:32" x14ac:dyDescent="0.25">
      <c r="A1694">
        <v>95451</v>
      </c>
      <c r="B1694" t="s">
        <v>4049</v>
      </c>
      <c r="C1694" t="s">
        <v>75</v>
      </c>
      <c r="D1694">
        <v>0</v>
      </c>
      <c r="F1694" t="s">
        <v>852</v>
      </c>
      <c r="G1694" t="s">
        <v>915</v>
      </c>
      <c r="H1694" t="s">
        <v>4050</v>
      </c>
      <c r="I1694" t="s">
        <v>4051</v>
      </c>
      <c r="J1694" t="s">
        <v>4052</v>
      </c>
      <c r="K1694" t="s">
        <v>4053</v>
      </c>
      <c r="L1694" t="s">
        <v>4054</v>
      </c>
      <c r="M1694" t="s">
        <v>965</v>
      </c>
      <c r="N1694" t="s">
        <v>571</v>
      </c>
      <c r="O1694" t="s">
        <v>3640</v>
      </c>
      <c r="P1694" t="s">
        <v>254</v>
      </c>
      <c r="Q1694" t="s">
        <v>2521</v>
      </c>
      <c r="R1694" t="s">
        <v>63</v>
      </c>
      <c r="S1694" t="s">
        <v>88</v>
      </c>
      <c r="T1694" t="s">
        <v>839</v>
      </c>
      <c r="U1694" t="s">
        <v>840</v>
      </c>
      <c r="V1694" t="s">
        <v>468</v>
      </c>
      <c r="X1694">
        <v>1</v>
      </c>
      <c r="Y1694">
        <v>7900</v>
      </c>
      <c r="Z1694">
        <v>0</v>
      </c>
      <c r="AA1694">
        <v>350</v>
      </c>
      <c r="AB1694">
        <v>841090</v>
      </c>
      <c r="AC1694" t="s">
        <v>47</v>
      </c>
      <c r="AD1694">
        <f>+VLOOKUP(T1694,items!$A$2:$D$1255,4,0)</f>
        <v>0</v>
      </c>
      <c r="AE1694">
        <f>+VLOOKUP(T1694,Tabla1[],5,0)</f>
        <v>0</v>
      </c>
      <c r="AF1694">
        <f t="shared" si="26"/>
        <v>9</v>
      </c>
    </row>
    <row r="1695" spans="1:32" x14ac:dyDescent="0.25">
      <c r="A1695">
        <v>95451</v>
      </c>
      <c r="B1695" t="s">
        <v>4049</v>
      </c>
      <c r="C1695" t="s">
        <v>75</v>
      </c>
      <c r="D1695">
        <v>0</v>
      </c>
      <c r="F1695" t="s">
        <v>852</v>
      </c>
      <c r="G1695" t="s">
        <v>915</v>
      </c>
      <c r="H1695" t="s">
        <v>4050</v>
      </c>
      <c r="I1695" t="s">
        <v>4051</v>
      </c>
      <c r="J1695" t="s">
        <v>4052</v>
      </c>
      <c r="K1695" t="s">
        <v>4053</v>
      </c>
      <c r="L1695" t="s">
        <v>4054</v>
      </c>
      <c r="M1695" t="s">
        <v>965</v>
      </c>
      <c r="N1695" t="s">
        <v>571</v>
      </c>
      <c r="O1695" t="s">
        <v>3640</v>
      </c>
      <c r="P1695" t="s">
        <v>254</v>
      </c>
      <c r="Q1695" t="s">
        <v>2521</v>
      </c>
      <c r="R1695" t="s">
        <v>63</v>
      </c>
      <c r="S1695" t="s">
        <v>88</v>
      </c>
      <c r="T1695" t="s">
        <v>839</v>
      </c>
      <c r="U1695" t="s">
        <v>840</v>
      </c>
      <c r="V1695" t="s">
        <v>468</v>
      </c>
      <c r="X1695">
        <v>1</v>
      </c>
      <c r="Y1695">
        <v>7900</v>
      </c>
      <c r="Z1695">
        <v>0</v>
      </c>
      <c r="AA1695">
        <v>350</v>
      </c>
      <c r="AB1695">
        <v>841090</v>
      </c>
      <c r="AC1695" t="s">
        <v>47</v>
      </c>
      <c r="AD1695">
        <f>+VLOOKUP(T1695,items!$A$2:$D$1255,4,0)</f>
        <v>0</v>
      </c>
      <c r="AE1695">
        <f>+VLOOKUP(T1695,Tabla1[],5,0)</f>
        <v>0</v>
      </c>
      <c r="AF1695">
        <f t="shared" si="26"/>
        <v>9</v>
      </c>
    </row>
    <row r="1696" spans="1:32" x14ac:dyDescent="0.25">
      <c r="A1696">
        <v>95451</v>
      </c>
      <c r="B1696" t="s">
        <v>4049</v>
      </c>
      <c r="C1696" t="s">
        <v>75</v>
      </c>
      <c r="D1696">
        <v>0</v>
      </c>
      <c r="F1696" t="s">
        <v>852</v>
      </c>
      <c r="G1696" t="s">
        <v>915</v>
      </c>
      <c r="H1696" t="s">
        <v>4050</v>
      </c>
      <c r="I1696" t="s">
        <v>4051</v>
      </c>
      <c r="J1696" t="s">
        <v>4052</v>
      </c>
      <c r="K1696" t="s">
        <v>4053</v>
      </c>
      <c r="L1696" t="s">
        <v>4054</v>
      </c>
      <c r="M1696" t="s">
        <v>965</v>
      </c>
      <c r="N1696" t="s">
        <v>571</v>
      </c>
      <c r="O1696" t="s">
        <v>3640</v>
      </c>
      <c r="P1696" t="s">
        <v>254</v>
      </c>
      <c r="Q1696" t="s">
        <v>2521</v>
      </c>
      <c r="R1696" t="s">
        <v>63</v>
      </c>
      <c r="S1696" t="s">
        <v>88</v>
      </c>
      <c r="T1696" t="s">
        <v>839</v>
      </c>
      <c r="U1696" t="s">
        <v>840</v>
      </c>
      <c r="V1696" t="s">
        <v>468</v>
      </c>
      <c r="X1696">
        <v>2</v>
      </c>
      <c r="Y1696">
        <v>1300</v>
      </c>
      <c r="Z1696">
        <v>0</v>
      </c>
      <c r="AA1696">
        <v>400</v>
      </c>
      <c r="AB1696">
        <v>335658</v>
      </c>
      <c r="AC1696" t="s">
        <v>47</v>
      </c>
      <c r="AD1696">
        <f>+VLOOKUP(T1696,items!$A$2:$D$1255,4,0)</f>
        <v>0</v>
      </c>
      <c r="AE1696">
        <f>+VLOOKUP(T1696,Tabla1[],5,0)</f>
        <v>0</v>
      </c>
      <c r="AF1696">
        <f t="shared" si="26"/>
        <v>9</v>
      </c>
    </row>
    <row r="1697" spans="1:32" x14ac:dyDescent="0.25">
      <c r="A1697">
        <v>95451</v>
      </c>
      <c r="B1697" t="s">
        <v>4049</v>
      </c>
      <c r="C1697" t="s">
        <v>75</v>
      </c>
      <c r="D1697">
        <v>0</v>
      </c>
      <c r="F1697" t="s">
        <v>852</v>
      </c>
      <c r="G1697" t="s">
        <v>915</v>
      </c>
      <c r="H1697" t="s">
        <v>4050</v>
      </c>
      <c r="I1697" t="s">
        <v>4051</v>
      </c>
      <c r="J1697" t="s">
        <v>4052</v>
      </c>
      <c r="K1697" t="s">
        <v>4053</v>
      </c>
      <c r="L1697" t="s">
        <v>4054</v>
      </c>
      <c r="M1697" t="s">
        <v>965</v>
      </c>
      <c r="N1697" t="s">
        <v>571</v>
      </c>
      <c r="O1697" t="s">
        <v>3640</v>
      </c>
      <c r="P1697" t="s">
        <v>254</v>
      </c>
      <c r="Q1697" t="s">
        <v>2521</v>
      </c>
      <c r="R1697" t="s">
        <v>63</v>
      </c>
      <c r="S1697" t="s">
        <v>88</v>
      </c>
      <c r="T1697" t="s">
        <v>839</v>
      </c>
      <c r="U1697" t="s">
        <v>840</v>
      </c>
      <c r="V1697" t="s">
        <v>468</v>
      </c>
      <c r="X1697">
        <v>2</v>
      </c>
      <c r="Y1697">
        <v>1300</v>
      </c>
      <c r="Z1697">
        <v>0</v>
      </c>
      <c r="AA1697">
        <v>400</v>
      </c>
      <c r="AB1697">
        <v>335658</v>
      </c>
      <c r="AC1697" t="s">
        <v>47</v>
      </c>
      <c r="AD1697">
        <f>+VLOOKUP(T1697,items!$A$2:$D$1255,4,0)</f>
        <v>0</v>
      </c>
      <c r="AE1697">
        <f>+VLOOKUP(T1697,Tabla1[],5,0)</f>
        <v>0</v>
      </c>
      <c r="AF1697">
        <f t="shared" si="26"/>
        <v>9</v>
      </c>
    </row>
    <row r="1698" spans="1:32" x14ac:dyDescent="0.25">
      <c r="A1698">
        <v>95451</v>
      </c>
      <c r="B1698" t="s">
        <v>4049</v>
      </c>
      <c r="C1698" t="s">
        <v>75</v>
      </c>
      <c r="D1698">
        <v>0</v>
      </c>
      <c r="F1698" t="s">
        <v>852</v>
      </c>
      <c r="G1698" t="s">
        <v>915</v>
      </c>
      <c r="H1698" t="s">
        <v>4050</v>
      </c>
      <c r="I1698" t="s">
        <v>4051</v>
      </c>
      <c r="J1698" t="s">
        <v>4052</v>
      </c>
      <c r="K1698" t="s">
        <v>4053</v>
      </c>
      <c r="L1698" t="s">
        <v>4054</v>
      </c>
      <c r="M1698" t="s">
        <v>965</v>
      </c>
      <c r="N1698" t="s">
        <v>571</v>
      </c>
      <c r="O1698" t="s">
        <v>3640</v>
      </c>
      <c r="P1698" t="s">
        <v>254</v>
      </c>
      <c r="Q1698" t="s">
        <v>2521</v>
      </c>
      <c r="R1698" t="s">
        <v>63</v>
      </c>
      <c r="S1698" t="s">
        <v>88</v>
      </c>
      <c r="T1698" t="s">
        <v>839</v>
      </c>
      <c r="U1698" t="s">
        <v>840</v>
      </c>
      <c r="V1698" t="s">
        <v>468</v>
      </c>
      <c r="X1698">
        <v>1</v>
      </c>
      <c r="Y1698">
        <v>7900</v>
      </c>
      <c r="Z1698">
        <v>0</v>
      </c>
      <c r="AA1698">
        <v>1400</v>
      </c>
      <c r="AB1698">
        <v>2613271</v>
      </c>
      <c r="AC1698" t="s">
        <v>47</v>
      </c>
      <c r="AD1698">
        <f>+VLOOKUP(T1698,items!$A$2:$D$1255,4,0)</f>
        <v>0</v>
      </c>
      <c r="AE1698">
        <f>+VLOOKUP(T1698,Tabla1[],5,0)</f>
        <v>0</v>
      </c>
      <c r="AF1698">
        <f t="shared" si="26"/>
        <v>9</v>
      </c>
    </row>
    <row r="1699" spans="1:32" x14ac:dyDescent="0.25">
      <c r="A1699">
        <v>95451</v>
      </c>
      <c r="B1699" t="s">
        <v>4049</v>
      </c>
      <c r="C1699" t="s">
        <v>75</v>
      </c>
      <c r="D1699">
        <v>0</v>
      </c>
      <c r="F1699" t="s">
        <v>852</v>
      </c>
      <c r="G1699" t="s">
        <v>915</v>
      </c>
      <c r="H1699" t="s">
        <v>4050</v>
      </c>
      <c r="I1699" t="s">
        <v>4051</v>
      </c>
      <c r="J1699" t="s">
        <v>4052</v>
      </c>
      <c r="K1699" t="s">
        <v>4053</v>
      </c>
      <c r="L1699" t="s">
        <v>4054</v>
      </c>
      <c r="M1699" t="s">
        <v>965</v>
      </c>
      <c r="N1699" t="s">
        <v>571</v>
      </c>
      <c r="O1699" t="s">
        <v>3640</v>
      </c>
      <c r="P1699" t="s">
        <v>254</v>
      </c>
      <c r="Q1699" t="s">
        <v>2521</v>
      </c>
      <c r="R1699" t="s">
        <v>63</v>
      </c>
      <c r="S1699" t="s">
        <v>88</v>
      </c>
      <c r="T1699" t="s">
        <v>839</v>
      </c>
      <c r="U1699" t="s">
        <v>840</v>
      </c>
      <c r="V1699" t="s">
        <v>468</v>
      </c>
      <c r="X1699">
        <v>1</v>
      </c>
      <c r="Y1699">
        <v>7900</v>
      </c>
      <c r="Z1699">
        <v>0</v>
      </c>
      <c r="AA1699">
        <v>1400</v>
      </c>
      <c r="AB1699">
        <v>2613271</v>
      </c>
      <c r="AC1699" t="s">
        <v>47</v>
      </c>
      <c r="AD1699">
        <f>+VLOOKUP(T1699,items!$A$2:$D$1255,4,0)</f>
        <v>0</v>
      </c>
      <c r="AE1699">
        <f>+VLOOKUP(T1699,Tabla1[],5,0)</f>
        <v>0</v>
      </c>
      <c r="AF1699">
        <f t="shared" si="26"/>
        <v>9</v>
      </c>
    </row>
    <row r="1700" spans="1:32" x14ac:dyDescent="0.25">
      <c r="A1700">
        <v>95451</v>
      </c>
      <c r="B1700" t="s">
        <v>4049</v>
      </c>
      <c r="C1700" t="s">
        <v>75</v>
      </c>
      <c r="D1700">
        <v>0</v>
      </c>
      <c r="F1700" t="s">
        <v>852</v>
      </c>
      <c r="G1700" t="s">
        <v>915</v>
      </c>
      <c r="H1700" t="s">
        <v>4050</v>
      </c>
      <c r="I1700" t="s">
        <v>4051</v>
      </c>
      <c r="J1700" t="s">
        <v>4052</v>
      </c>
      <c r="K1700" t="s">
        <v>4053</v>
      </c>
      <c r="L1700" t="s">
        <v>4054</v>
      </c>
      <c r="M1700" t="s">
        <v>965</v>
      </c>
      <c r="N1700" t="s">
        <v>571</v>
      </c>
      <c r="O1700" t="s">
        <v>3640</v>
      </c>
      <c r="P1700" t="s">
        <v>254</v>
      </c>
      <c r="Q1700" t="s">
        <v>2521</v>
      </c>
      <c r="R1700" t="s">
        <v>63</v>
      </c>
      <c r="S1700" t="s">
        <v>88</v>
      </c>
      <c r="T1700" t="s">
        <v>689</v>
      </c>
      <c r="U1700" t="s">
        <v>690</v>
      </c>
      <c r="X1700">
        <v>3</v>
      </c>
      <c r="Y1700">
        <v>1200</v>
      </c>
      <c r="Z1700">
        <v>350</v>
      </c>
      <c r="AA1700">
        <v>0</v>
      </c>
      <c r="AB1700">
        <v>454800</v>
      </c>
      <c r="AC1700" t="s">
        <v>47</v>
      </c>
      <c r="AD1700">
        <f>+VLOOKUP(T1700,items!$A$2:$D$1255,4,0)</f>
        <v>0</v>
      </c>
      <c r="AE1700">
        <f>+VLOOKUP(T1700,Tabla1[],5,0)</f>
        <v>0</v>
      </c>
      <c r="AF1700">
        <f t="shared" si="26"/>
        <v>9</v>
      </c>
    </row>
    <row r="1701" spans="1:32" x14ac:dyDescent="0.25">
      <c r="A1701">
        <v>95451</v>
      </c>
      <c r="B1701" t="s">
        <v>4049</v>
      </c>
      <c r="C1701" t="s">
        <v>75</v>
      </c>
      <c r="D1701">
        <v>0</v>
      </c>
      <c r="F1701" t="s">
        <v>852</v>
      </c>
      <c r="G1701" t="s">
        <v>915</v>
      </c>
      <c r="H1701" t="s">
        <v>4050</v>
      </c>
      <c r="I1701" t="s">
        <v>4051</v>
      </c>
      <c r="J1701" t="s">
        <v>4052</v>
      </c>
      <c r="K1701" t="s">
        <v>4053</v>
      </c>
      <c r="L1701" t="s">
        <v>4054</v>
      </c>
      <c r="M1701" t="s">
        <v>965</v>
      </c>
      <c r="N1701" t="s">
        <v>571</v>
      </c>
      <c r="O1701" t="s">
        <v>3640</v>
      </c>
      <c r="P1701" t="s">
        <v>254</v>
      </c>
      <c r="Q1701" t="s">
        <v>2521</v>
      </c>
      <c r="R1701" t="s">
        <v>63</v>
      </c>
      <c r="S1701" t="s">
        <v>88</v>
      </c>
      <c r="T1701" t="s">
        <v>689</v>
      </c>
      <c r="U1701" t="s">
        <v>690</v>
      </c>
      <c r="X1701">
        <v>3</v>
      </c>
      <c r="Y1701">
        <v>1200</v>
      </c>
      <c r="Z1701">
        <v>350</v>
      </c>
      <c r="AA1701">
        <v>0</v>
      </c>
      <c r="AB1701">
        <v>454800</v>
      </c>
      <c r="AC1701" t="s">
        <v>47</v>
      </c>
      <c r="AD1701">
        <f>+VLOOKUP(T1701,items!$A$2:$D$1255,4,0)</f>
        <v>0</v>
      </c>
      <c r="AE1701">
        <f>+VLOOKUP(T1701,Tabla1[],5,0)</f>
        <v>0</v>
      </c>
      <c r="AF1701">
        <f t="shared" si="26"/>
        <v>9</v>
      </c>
    </row>
    <row r="1702" spans="1:32" x14ac:dyDescent="0.25">
      <c r="A1702">
        <v>95451</v>
      </c>
      <c r="B1702" t="s">
        <v>4049</v>
      </c>
      <c r="C1702" t="s">
        <v>75</v>
      </c>
      <c r="D1702">
        <v>0</v>
      </c>
      <c r="F1702" t="s">
        <v>852</v>
      </c>
      <c r="G1702" t="s">
        <v>915</v>
      </c>
      <c r="H1702" t="s">
        <v>4050</v>
      </c>
      <c r="I1702" t="s">
        <v>4051</v>
      </c>
      <c r="J1702" t="s">
        <v>4052</v>
      </c>
      <c r="K1702" t="s">
        <v>4053</v>
      </c>
      <c r="L1702" t="s">
        <v>4054</v>
      </c>
      <c r="M1702" t="s">
        <v>965</v>
      </c>
      <c r="N1702" t="s">
        <v>571</v>
      </c>
      <c r="O1702" t="s">
        <v>3640</v>
      </c>
      <c r="P1702" t="s">
        <v>254</v>
      </c>
      <c r="Q1702" t="s">
        <v>2521</v>
      </c>
      <c r="R1702" t="s">
        <v>63</v>
      </c>
      <c r="S1702" t="s">
        <v>88</v>
      </c>
      <c r="T1702" t="s">
        <v>841</v>
      </c>
      <c r="U1702" t="s">
        <v>842</v>
      </c>
      <c r="X1702">
        <v>1</v>
      </c>
      <c r="Y1702">
        <v>0</v>
      </c>
      <c r="Z1702">
        <v>0</v>
      </c>
      <c r="AA1702">
        <v>0</v>
      </c>
      <c r="AB1702">
        <v>350000</v>
      </c>
      <c r="AC1702" t="s">
        <v>47</v>
      </c>
      <c r="AD1702">
        <f>+VLOOKUP(T1702,items!$A$2:$D$1255,4,0)</f>
        <v>0</v>
      </c>
      <c r="AE1702">
        <f>+VLOOKUP(T1702,Tabla1[],5,0)</f>
        <v>0</v>
      </c>
      <c r="AF1702">
        <f t="shared" si="26"/>
        <v>9</v>
      </c>
    </row>
    <row r="1703" spans="1:32" x14ac:dyDescent="0.25">
      <c r="A1703">
        <v>95451</v>
      </c>
      <c r="B1703" t="s">
        <v>4049</v>
      </c>
      <c r="C1703" t="s">
        <v>75</v>
      </c>
      <c r="D1703">
        <v>0</v>
      </c>
      <c r="F1703" t="s">
        <v>852</v>
      </c>
      <c r="G1703" t="s">
        <v>915</v>
      </c>
      <c r="H1703" t="s">
        <v>4050</v>
      </c>
      <c r="I1703" t="s">
        <v>4051</v>
      </c>
      <c r="J1703" t="s">
        <v>4052</v>
      </c>
      <c r="K1703" t="s">
        <v>4053</v>
      </c>
      <c r="L1703" t="s">
        <v>4054</v>
      </c>
      <c r="M1703" t="s">
        <v>965</v>
      </c>
      <c r="N1703" t="s">
        <v>571</v>
      </c>
      <c r="O1703" t="s">
        <v>3640</v>
      </c>
      <c r="P1703" t="s">
        <v>254</v>
      </c>
      <c r="Q1703" t="s">
        <v>2521</v>
      </c>
      <c r="R1703" t="s">
        <v>63</v>
      </c>
      <c r="S1703" t="s">
        <v>88</v>
      </c>
      <c r="T1703" t="s">
        <v>841</v>
      </c>
      <c r="U1703" t="s">
        <v>842</v>
      </c>
      <c r="X1703">
        <v>1</v>
      </c>
      <c r="Y1703">
        <v>0</v>
      </c>
      <c r="Z1703">
        <v>0</v>
      </c>
      <c r="AA1703">
        <v>0</v>
      </c>
      <c r="AB1703">
        <v>350000</v>
      </c>
      <c r="AC1703" t="s">
        <v>47</v>
      </c>
      <c r="AD1703">
        <f>+VLOOKUP(T1703,items!$A$2:$D$1255,4,0)</f>
        <v>0</v>
      </c>
      <c r="AE1703">
        <f>+VLOOKUP(T1703,Tabla1[],5,0)</f>
        <v>0</v>
      </c>
      <c r="AF1703">
        <f t="shared" si="26"/>
        <v>9</v>
      </c>
    </row>
    <row r="1704" spans="1:32" x14ac:dyDescent="0.25">
      <c r="A1704">
        <v>95451</v>
      </c>
      <c r="B1704" t="s">
        <v>4049</v>
      </c>
      <c r="C1704" t="s">
        <v>75</v>
      </c>
      <c r="D1704">
        <v>0</v>
      </c>
      <c r="F1704" t="s">
        <v>852</v>
      </c>
      <c r="G1704" t="s">
        <v>915</v>
      </c>
      <c r="H1704" t="s">
        <v>4050</v>
      </c>
      <c r="I1704" t="s">
        <v>4051</v>
      </c>
      <c r="J1704" t="s">
        <v>4052</v>
      </c>
      <c r="K1704" t="s">
        <v>4053</v>
      </c>
      <c r="L1704" t="s">
        <v>4054</v>
      </c>
      <c r="M1704" t="s">
        <v>965</v>
      </c>
      <c r="N1704" t="s">
        <v>571</v>
      </c>
      <c r="O1704" t="s">
        <v>3640</v>
      </c>
      <c r="P1704" t="s">
        <v>254</v>
      </c>
      <c r="Q1704" t="s">
        <v>2521</v>
      </c>
      <c r="R1704" t="s">
        <v>63</v>
      </c>
      <c r="S1704" t="s">
        <v>88</v>
      </c>
      <c r="T1704" t="s">
        <v>2755</v>
      </c>
      <c r="U1704" t="s">
        <v>2756</v>
      </c>
      <c r="X1704">
        <v>1</v>
      </c>
      <c r="Y1704">
        <v>0</v>
      </c>
      <c r="Z1704">
        <v>0</v>
      </c>
      <c r="AA1704">
        <v>0</v>
      </c>
      <c r="AB1704">
        <v>650000</v>
      </c>
      <c r="AC1704" t="s">
        <v>47</v>
      </c>
      <c r="AD1704">
        <f>+VLOOKUP(T1704,items!$A$2:$D$1255,4,0)</f>
        <v>0</v>
      </c>
      <c r="AE1704">
        <f>+VLOOKUP(T1704,Tabla1[],5,0)</f>
        <v>0</v>
      </c>
      <c r="AF1704">
        <f t="shared" si="26"/>
        <v>9</v>
      </c>
    </row>
    <row r="1705" spans="1:32" x14ac:dyDescent="0.25">
      <c r="A1705">
        <v>95451</v>
      </c>
      <c r="B1705" t="s">
        <v>4049</v>
      </c>
      <c r="C1705" t="s">
        <v>75</v>
      </c>
      <c r="D1705">
        <v>0</v>
      </c>
      <c r="F1705" t="s">
        <v>852</v>
      </c>
      <c r="G1705" t="s">
        <v>915</v>
      </c>
      <c r="H1705" t="s">
        <v>4050</v>
      </c>
      <c r="I1705" t="s">
        <v>4051</v>
      </c>
      <c r="J1705" t="s">
        <v>4052</v>
      </c>
      <c r="K1705" t="s">
        <v>4053</v>
      </c>
      <c r="L1705" t="s">
        <v>4054</v>
      </c>
      <c r="M1705" t="s">
        <v>965</v>
      </c>
      <c r="N1705" t="s">
        <v>571</v>
      </c>
      <c r="O1705" t="s">
        <v>3640</v>
      </c>
      <c r="P1705" t="s">
        <v>254</v>
      </c>
      <c r="Q1705" t="s">
        <v>2521</v>
      </c>
      <c r="R1705" t="s">
        <v>63</v>
      </c>
      <c r="S1705" t="s">
        <v>88</v>
      </c>
      <c r="T1705" t="s">
        <v>2755</v>
      </c>
      <c r="U1705" t="s">
        <v>2756</v>
      </c>
      <c r="X1705">
        <v>1</v>
      </c>
      <c r="Y1705">
        <v>0</v>
      </c>
      <c r="Z1705">
        <v>0</v>
      </c>
      <c r="AA1705">
        <v>0</v>
      </c>
      <c r="AB1705">
        <v>650000</v>
      </c>
      <c r="AC1705" t="s">
        <v>47</v>
      </c>
      <c r="AD1705">
        <f>+VLOOKUP(T1705,items!$A$2:$D$1255,4,0)</f>
        <v>0</v>
      </c>
      <c r="AE1705">
        <f>+VLOOKUP(T1705,Tabla1[],5,0)</f>
        <v>0</v>
      </c>
      <c r="AF1705">
        <f t="shared" si="26"/>
        <v>9</v>
      </c>
    </row>
    <row r="1706" spans="1:32" x14ac:dyDescent="0.25">
      <c r="A1706">
        <v>95451</v>
      </c>
      <c r="B1706" t="s">
        <v>4049</v>
      </c>
      <c r="C1706" t="s">
        <v>75</v>
      </c>
      <c r="D1706">
        <v>0</v>
      </c>
      <c r="F1706" t="s">
        <v>852</v>
      </c>
      <c r="G1706" t="s">
        <v>915</v>
      </c>
      <c r="H1706" t="s">
        <v>4050</v>
      </c>
      <c r="I1706" t="s">
        <v>4051</v>
      </c>
      <c r="J1706" t="s">
        <v>4052</v>
      </c>
      <c r="K1706" t="s">
        <v>4053</v>
      </c>
      <c r="L1706" t="s">
        <v>4054</v>
      </c>
      <c r="M1706" t="s">
        <v>965</v>
      </c>
      <c r="N1706" t="s">
        <v>571</v>
      </c>
      <c r="O1706" t="s">
        <v>3640</v>
      </c>
      <c r="P1706" t="s">
        <v>254</v>
      </c>
      <c r="Q1706" t="s">
        <v>2521</v>
      </c>
      <c r="R1706" t="s">
        <v>63</v>
      </c>
      <c r="S1706" t="s">
        <v>88</v>
      </c>
      <c r="T1706" t="s">
        <v>4055</v>
      </c>
      <c r="U1706" t="s">
        <v>4056</v>
      </c>
      <c r="X1706">
        <v>1</v>
      </c>
      <c r="Y1706">
        <v>0</v>
      </c>
      <c r="Z1706">
        <v>0</v>
      </c>
      <c r="AA1706">
        <v>0</v>
      </c>
      <c r="AB1706">
        <v>120000</v>
      </c>
      <c r="AC1706" t="s">
        <v>47</v>
      </c>
      <c r="AD1706" t="e">
        <f>+VLOOKUP(T1706,items!$A$2:$D$1255,4,0)</f>
        <v>#N/A</v>
      </c>
      <c r="AE1706" t="e">
        <f>+VLOOKUP(T1706,Tabla1[],5,0)</f>
        <v>#N/A</v>
      </c>
      <c r="AF1706">
        <f t="shared" si="26"/>
        <v>9</v>
      </c>
    </row>
    <row r="1707" spans="1:32" x14ac:dyDescent="0.25">
      <c r="A1707">
        <v>95451</v>
      </c>
      <c r="B1707" t="s">
        <v>4049</v>
      </c>
      <c r="C1707" t="s">
        <v>75</v>
      </c>
      <c r="D1707">
        <v>0</v>
      </c>
      <c r="F1707" t="s">
        <v>852</v>
      </c>
      <c r="G1707" t="s">
        <v>915</v>
      </c>
      <c r="H1707" t="s">
        <v>4050</v>
      </c>
      <c r="I1707" t="s">
        <v>4051</v>
      </c>
      <c r="J1707" t="s">
        <v>4052</v>
      </c>
      <c r="K1707" t="s">
        <v>4053</v>
      </c>
      <c r="L1707" t="s">
        <v>4054</v>
      </c>
      <c r="M1707" t="s">
        <v>965</v>
      </c>
      <c r="N1707" t="s">
        <v>571</v>
      </c>
      <c r="O1707" t="s">
        <v>3640</v>
      </c>
      <c r="P1707" t="s">
        <v>254</v>
      </c>
      <c r="Q1707" t="s">
        <v>2521</v>
      </c>
      <c r="R1707" t="s">
        <v>63</v>
      </c>
      <c r="S1707" t="s">
        <v>88</v>
      </c>
      <c r="T1707" t="s">
        <v>4055</v>
      </c>
      <c r="U1707" t="s">
        <v>4056</v>
      </c>
      <c r="X1707">
        <v>1</v>
      </c>
      <c r="Y1707">
        <v>0</v>
      </c>
      <c r="Z1707">
        <v>0</v>
      </c>
      <c r="AA1707">
        <v>0</v>
      </c>
      <c r="AB1707">
        <v>120000</v>
      </c>
      <c r="AC1707" t="s">
        <v>47</v>
      </c>
      <c r="AD1707" t="e">
        <f>+VLOOKUP(T1707,items!$A$2:$D$1255,4,0)</f>
        <v>#N/A</v>
      </c>
      <c r="AE1707" t="e">
        <f>+VLOOKUP(T1707,Tabla1[],5,0)</f>
        <v>#N/A</v>
      </c>
      <c r="AF1707">
        <f t="shared" si="26"/>
        <v>9</v>
      </c>
    </row>
    <row r="1708" spans="1:32" x14ac:dyDescent="0.25">
      <c r="A1708">
        <v>95451</v>
      </c>
      <c r="B1708" t="s">
        <v>4049</v>
      </c>
      <c r="C1708" t="s">
        <v>75</v>
      </c>
      <c r="D1708">
        <v>0</v>
      </c>
      <c r="F1708" t="s">
        <v>852</v>
      </c>
      <c r="G1708" t="s">
        <v>915</v>
      </c>
      <c r="H1708" t="s">
        <v>4050</v>
      </c>
      <c r="I1708" t="s">
        <v>4051</v>
      </c>
      <c r="J1708" t="s">
        <v>4052</v>
      </c>
      <c r="K1708" t="s">
        <v>4053</v>
      </c>
      <c r="L1708" t="s">
        <v>4054</v>
      </c>
      <c r="M1708" t="s">
        <v>965</v>
      </c>
      <c r="N1708" t="s">
        <v>571</v>
      </c>
      <c r="O1708" t="s">
        <v>3640</v>
      </c>
      <c r="P1708" t="s">
        <v>254</v>
      </c>
      <c r="Q1708" t="s">
        <v>2521</v>
      </c>
      <c r="R1708" t="s">
        <v>63</v>
      </c>
      <c r="S1708" t="s">
        <v>88</v>
      </c>
      <c r="T1708" t="s">
        <v>1096</v>
      </c>
      <c r="U1708" t="s">
        <v>1097</v>
      </c>
      <c r="X1708">
        <v>1</v>
      </c>
      <c r="Y1708">
        <v>0</v>
      </c>
      <c r="Z1708">
        <v>0</v>
      </c>
      <c r="AA1708">
        <v>0</v>
      </c>
      <c r="AB1708">
        <v>650000</v>
      </c>
      <c r="AC1708" t="s">
        <v>47</v>
      </c>
      <c r="AD1708" t="e">
        <f>+VLOOKUP(T1708,items!$A$2:$D$1255,4,0)</f>
        <v>#N/A</v>
      </c>
      <c r="AE1708" t="e">
        <f>+VLOOKUP(T1708,Tabla1[],5,0)</f>
        <v>#N/A</v>
      </c>
      <c r="AF1708">
        <f t="shared" si="26"/>
        <v>9</v>
      </c>
    </row>
    <row r="1709" spans="1:32" x14ac:dyDescent="0.25">
      <c r="A1709">
        <v>95452</v>
      </c>
      <c r="B1709" t="s">
        <v>4057</v>
      </c>
      <c r="C1709" t="s">
        <v>75</v>
      </c>
      <c r="D1709">
        <v>0</v>
      </c>
      <c r="F1709" t="s">
        <v>1204</v>
      </c>
      <c r="G1709" t="s">
        <v>417</v>
      </c>
      <c r="H1709" t="s">
        <v>4058</v>
      </c>
      <c r="I1709" t="s">
        <v>37</v>
      </c>
      <c r="J1709" t="s">
        <v>4059</v>
      </c>
      <c r="K1709" t="s">
        <v>4060</v>
      </c>
      <c r="L1709" t="s">
        <v>37</v>
      </c>
      <c r="M1709" t="s">
        <v>805</v>
      </c>
      <c r="N1709" t="s">
        <v>805</v>
      </c>
      <c r="O1709" t="s">
        <v>423</v>
      </c>
      <c r="P1709" t="s">
        <v>1334</v>
      </c>
      <c r="Q1709" t="s">
        <v>1334</v>
      </c>
      <c r="R1709" t="s">
        <v>43</v>
      </c>
      <c r="S1709" t="s">
        <v>44</v>
      </c>
      <c r="T1709" t="s">
        <v>388</v>
      </c>
      <c r="U1709" t="s">
        <v>389</v>
      </c>
      <c r="X1709">
        <v>8</v>
      </c>
      <c r="Y1709">
        <v>0</v>
      </c>
      <c r="Z1709">
        <v>0</v>
      </c>
      <c r="AA1709">
        <v>0</v>
      </c>
      <c r="AB1709">
        <v>520000</v>
      </c>
      <c r="AC1709" t="s">
        <v>47</v>
      </c>
      <c r="AD1709">
        <f>+VLOOKUP(T1709,items!$A$2:$D$1255,4,0)</f>
        <v>0</v>
      </c>
      <c r="AE1709">
        <f>+VLOOKUP(T1709,Tabla1[],5,0)</f>
        <v>0</v>
      </c>
      <c r="AF1709">
        <f t="shared" si="26"/>
        <v>8</v>
      </c>
    </row>
    <row r="1710" spans="1:32" x14ac:dyDescent="0.25">
      <c r="A1710">
        <v>95455</v>
      </c>
      <c r="B1710" t="s">
        <v>4061</v>
      </c>
      <c r="C1710" t="s">
        <v>33</v>
      </c>
      <c r="D1710">
        <v>0</v>
      </c>
      <c r="F1710" t="s">
        <v>1204</v>
      </c>
      <c r="G1710" t="s">
        <v>565</v>
      </c>
      <c r="H1710" t="s">
        <v>4062</v>
      </c>
      <c r="I1710" t="s">
        <v>37</v>
      </c>
      <c r="J1710" t="s">
        <v>4063</v>
      </c>
      <c r="K1710" t="s">
        <v>4064</v>
      </c>
      <c r="L1710" t="s">
        <v>4065</v>
      </c>
      <c r="M1710" t="s">
        <v>571</v>
      </c>
      <c r="N1710" t="s">
        <v>571</v>
      </c>
      <c r="O1710" t="s">
        <v>2688</v>
      </c>
      <c r="P1710" t="s">
        <v>983</v>
      </c>
      <c r="Q1710" t="s">
        <v>674</v>
      </c>
      <c r="R1710" t="s">
        <v>63</v>
      </c>
      <c r="S1710" t="s">
        <v>256</v>
      </c>
      <c r="T1710" t="s">
        <v>3864</v>
      </c>
      <c r="U1710" t="s">
        <v>3865</v>
      </c>
      <c r="V1710" t="s">
        <v>2013</v>
      </c>
      <c r="W1710" t="s">
        <v>117</v>
      </c>
      <c r="X1710">
        <v>1</v>
      </c>
      <c r="Y1710">
        <v>0</v>
      </c>
      <c r="Z1710">
        <v>0</v>
      </c>
      <c r="AA1710">
        <v>0</v>
      </c>
      <c r="AB1710">
        <v>1043458</v>
      </c>
      <c r="AC1710" t="s">
        <v>47</v>
      </c>
      <c r="AD1710" t="str">
        <f>+VLOOKUP(T1710,items!$A$2:$D$1255,4,0)</f>
        <v>MUEBLES</v>
      </c>
      <c r="AE1710">
        <f>+VLOOKUP(T1710,Tabla1[],5,0)</f>
        <v>0</v>
      </c>
      <c r="AF1710">
        <f t="shared" si="26"/>
        <v>9</v>
      </c>
    </row>
    <row r="1711" spans="1:32" x14ac:dyDescent="0.25">
      <c r="A1711">
        <v>95457</v>
      </c>
      <c r="B1711" t="s">
        <v>4066</v>
      </c>
      <c r="C1711" t="s">
        <v>33</v>
      </c>
      <c r="D1711">
        <v>0</v>
      </c>
      <c r="F1711" t="s">
        <v>1204</v>
      </c>
      <c r="G1711" t="s">
        <v>1930</v>
      </c>
      <c r="H1711" t="s">
        <v>4067</v>
      </c>
      <c r="I1711" t="s">
        <v>37</v>
      </c>
      <c r="J1711" t="s">
        <v>37</v>
      </c>
      <c r="K1711" t="s">
        <v>4068</v>
      </c>
      <c r="L1711" t="s">
        <v>4069</v>
      </c>
      <c r="M1711" t="s">
        <v>366</v>
      </c>
      <c r="N1711" t="s">
        <v>366</v>
      </c>
      <c r="O1711" t="s">
        <v>1072</v>
      </c>
      <c r="P1711" t="s">
        <v>1731</v>
      </c>
      <c r="Q1711" t="s">
        <v>982</v>
      </c>
      <c r="R1711" t="s">
        <v>63</v>
      </c>
      <c r="S1711" t="s">
        <v>44</v>
      </c>
      <c r="T1711" t="s">
        <v>4070</v>
      </c>
      <c r="U1711" t="s">
        <v>4071</v>
      </c>
      <c r="W1711" t="s">
        <v>211</v>
      </c>
      <c r="X1711">
        <v>2</v>
      </c>
      <c r="Y1711">
        <v>0</v>
      </c>
      <c r="Z1711">
        <v>0</v>
      </c>
      <c r="AA1711">
        <v>0</v>
      </c>
      <c r="AB1711">
        <v>1569390</v>
      </c>
      <c r="AC1711" t="s">
        <v>47</v>
      </c>
      <c r="AD1711">
        <f>+VLOOKUP(T1711,items!$A$2:$D$1255,4,0)</f>
        <v>0</v>
      </c>
      <c r="AE1711">
        <f>+VLOOKUP(T1711,Tabla1[],5,0)</f>
        <v>0</v>
      </c>
      <c r="AF1711">
        <f t="shared" si="26"/>
        <v>8</v>
      </c>
    </row>
    <row r="1712" spans="1:32" x14ac:dyDescent="0.25">
      <c r="A1712">
        <v>95457</v>
      </c>
      <c r="B1712" t="s">
        <v>4066</v>
      </c>
      <c r="C1712" t="s">
        <v>33</v>
      </c>
      <c r="D1712">
        <v>0</v>
      </c>
      <c r="F1712" t="s">
        <v>1204</v>
      </c>
      <c r="G1712" t="s">
        <v>1930</v>
      </c>
      <c r="H1712" t="s">
        <v>4067</v>
      </c>
      <c r="I1712" t="s">
        <v>37</v>
      </c>
      <c r="J1712" t="s">
        <v>37</v>
      </c>
      <c r="K1712" t="s">
        <v>4068</v>
      </c>
      <c r="L1712" t="s">
        <v>4069</v>
      </c>
      <c r="M1712" t="s">
        <v>366</v>
      </c>
      <c r="N1712" t="s">
        <v>366</v>
      </c>
      <c r="O1712" t="s">
        <v>1072</v>
      </c>
      <c r="P1712" t="s">
        <v>1731</v>
      </c>
      <c r="Q1712" t="s">
        <v>982</v>
      </c>
      <c r="R1712" t="s">
        <v>63</v>
      </c>
      <c r="S1712" t="s">
        <v>44</v>
      </c>
      <c r="T1712" t="s">
        <v>1062</v>
      </c>
      <c r="U1712" t="s">
        <v>1063</v>
      </c>
      <c r="V1712" t="s">
        <v>828</v>
      </c>
      <c r="X1712">
        <v>2</v>
      </c>
      <c r="Y1712">
        <v>0</v>
      </c>
      <c r="Z1712">
        <v>0</v>
      </c>
      <c r="AA1712">
        <v>0</v>
      </c>
      <c r="AB1712">
        <v>2398000</v>
      </c>
      <c r="AC1712" t="s">
        <v>47</v>
      </c>
      <c r="AD1712">
        <f>+VLOOKUP(T1712,items!$A$2:$D$1255,4,0)</f>
        <v>0</v>
      </c>
      <c r="AE1712">
        <f>+VLOOKUP(T1712,Tabla1[],5,0)</f>
        <v>0</v>
      </c>
      <c r="AF1712">
        <f t="shared" si="26"/>
        <v>8</v>
      </c>
    </row>
    <row r="1713" spans="1:32" x14ac:dyDescent="0.25">
      <c r="A1713">
        <v>95457</v>
      </c>
      <c r="B1713" t="s">
        <v>4066</v>
      </c>
      <c r="C1713" t="s">
        <v>33</v>
      </c>
      <c r="D1713">
        <v>0</v>
      </c>
      <c r="F1713" t="s">
        <v>1204</v>
      </c>
      <c r="G1713" t="s">
        <v>1930</v>
      </c>
      <c r="H1713" t="s">
        <v>4067</v>
      </c>
      <c r="I1713" t="s">
        <v>37</v>
      </c>
      <c r="J1713" t="s">
        <v>37</v>
      </c>
      <c r="K1713" t="s">
        <v>4068</v>
      </c>
      <c r="L1713" t="s">
        <v>4069</v>
      </c>
      <c r="M1713" t="s">
        <v>366</v>
      </c>
      <c r="N1713" t="s">
        <v>366</v>
      </c>
      <c r="O1713" t="s">
        <v>1072</v>
      </c>
      <c r="P1713" t="s">
        <v>1731</v>
      </c>
      <c r="Q1713" t="s">
        <v>982</v>
      </c>
      <c r="R1713" t="s">
        <v>63</v>
      </c>
      <c r="S1713" t="s">
        <v>44</v>
      </c>
      <c r="T1713" t="s">
        <v>314</v>
      </c>
      <c r="U1713" t="s">
        <v>315</v>
      </c>
      <c r="X1713">
        <v>1</v>
      </c>
      <c r="Y1713">
        <v>0</v>
      </c>
      <c r="Z1713">
        <v>0</v>
      </c>
      <c r="AA1713">
        <v>0</v>
      </c>
      <c r="AB1713">
        <v>520000</v>
      </c>
      <c r="AC1713" t="s">
        <v>47</v>
      </c>
      <c r="AD1713">
        <f>+VLOOKUP(T1713,items!$A$2:$D$1255,4,0)</f>
        <v>0</v>
      </c>
      <c r="AE1713">
        <f>+VLOOKUP(T1713,Tabla1[],5,0)</f>
        <v>0</v>
      </c>
      <c r="AF1713">
        <f t="shared" si="26"/>
        <v>8</v>
      </c>
    </row>
    <row r="1714" spans="1:32" x14ac:dyDescent="0.25">
      <c r="A1714">
        <v>95458</v>
      </c>
      <c r="B1714" t="s">
        <v>3554</v>
      </c>
      <c r="C1714" t="s">
        <v>75</v>
      </c>
      <c r="D1714">
        <v>0</v>
      </c>
      <c r="F1714" t="s">
        <v>1204</v>
      </c>
      <c r="G1714" t="s">
        <v>1204</v>
      </c>
      <c r="H1714" t="s">
        <v>4072</v>
      </c>
      <c r="I1714" t="s">
        <v>37</v>
      </c>
      <c r="J1714" t="s">
        <v>4073</v>
      </c>
      <c r="K1714" t="s">
        <v>4074</v>
      </c>
      <c r="L1714" t="s">
        <v>37</v>
      </c>
      <c r="M1714" t="s">
        <v>711</v>
      </c>
      <c r="N1714" t="s">
        <v>711</v>
      </c>
      <c r="O1714" t="s">
        <v>805</v>
      </c>
      <c r="P1714" t="s">
        <v>3043</v>
      </c>
      <c r="Q1714" t="s">
        <v>3043</v>
      </c>
      <c r="R1714" t="s">
        <v>43</v>
      </c>
      <c r="S1714" t="s">
        <v>164</v>
      </c>
      <c r="T1714" t="s">
        <v>1694</v>
      </c>
      <c r="U1714" t="s">
        <v>1168</v>
      </c>
      <c r="X1714">
        <v>15</v>
      </c>
      <c r="Y1714">
        <v>0</v>
      </c>
      <c r="Z1714">
        <v>0</v>
      </c>
      <c r="AA1714">
        <v>0</v>
      </c>
      <c r="AB1714">
        <v>789000</v>
      </c>
      <c r="AC1714" t="s">
        <v>47</v>
      </c>
      <c r="AD1714">
        <f>+VLOOKUP(T1714,items!$A$2:$D$1255,4,0)</f>
        <v>0</v>
      </c>
      <c r="AE1714">
        <f>+VLOOKUP(T1714,Tabla1[],5,0)</f>
        <v>0</v>
      </c>
      <c r="AF1714">
        <f t="shared" si="26"/>
        <v>8</v>
      </c>
    </row>
    <row r="1715" spans="1:32" x14ac:dyDescent="0.25">
      <c r="A1715">
        <v>95458</v>
      </c>
      <c r="B1715" t="s">
        <v>3554</v>
      </c>
      <c r="C1715" t="s">
        <v>75</v>
      </c>
      <c r="D1715">
        <v>0</v>
      </c>
      <c r="F1715" t="s">
        <v>1204</v>
      </c>
      <c r="G1715" t="s">
        <v>1204</v>
      </c>
      <c r="H1715" t="s">
        <v>4072</v>
      </c>
      <c r="I1715" t="s">
        <v>37</v>
      </c>
      <c r="J1715" t="s">
        <v>4073</v>
      </c>
      <c r="K1715" t="s">
        <v>4074</v>
      </c>
      <c r="L1715" t="s">
        <v>37</v>
      </c>
      <c r="M1715" t="s">
        <v>711</v>
      </c>
      <c r="N1715" t="s">
        <v>711</v>
      </c>
      <c r="O1715" t="s">
        <v>805</v>
      </c>
      <c r="P1715" t="s">
        <v>3043</v>
      </c>
      <c r="Q1715" t="s">
        <v>3043</v>
      </c>
      <c r="R1715" t="s">
        <v>43</v>
      </c>
      <c r="S1715" t="s">
        <v>164</v>
      </c>
      <c r="T1715" t="s">
        <v>1411</v>
      </c>
      <c r="U1715" t="s">
        <v>867</v>
      </c>
      <c r="X1715">
        <v>7</v>
      </c>
      <c r="Y1715">
        <v>0</v>
      </c>
      <c r="Z1715">
        <v>0</v>
      </c>
      <c r="AA1715">
        <v>0</v>
      </c>
      <c r="AB1715">
        <v>368200</v>
      </c>
      <c r="AC1715" t="s">
        <v>47</v>
      </c>
      <c r="AD1715">
        <f>+VLOOKUP(T1715,items!$A$2:$D$1255,4,0)</f>
        <v>0</v>
      </c>
      <c r="AE1715">
        <f>+VLOOKUP(T1715,Tabla1[],5,0)</f>
        <v>0</v>
      </c>
      <c r="AF1715">
        <f t="shared" si="26"/>
        <v>8</v>
      </c>
    </row>
    <row r="1716" spans="1:32" x14ac:dyDescent="0.25">
      <c r="A1716">
        <v>95458</v>
      </c>
      <c r="B1716" t="s">
        <v>3554</v>
      </c>
      <c r="C1716" t="s">
        <v>75</v>
      </c>
      <c r="D1716">
        <v>0</v>
      </c>
      <c r="F1716" t="s">
        <v>1204</v>
      </c>
      <c r="G1716" t="s">
        <v>1204</v>
      </c>
      <c r="H1716" t="s">
        <v>4072</v>
      </c>
      <c r="I1716" t="s">
        <v>37</v>
      </c>
      <c r="J1716" t="s">
        <v>4073</v>
      </c>
      <c r="K1716" t="s">
        <v>4074</v>
      </c>
      <c r="L1716" t="s">
        <v>37</v>
      </c>
      <c r="M1716" t="s">
        <v>711</v>
      </c>
      <c r="N1716" t="s">
        <v>711</v>
      </c>
      <c r="O1716" t="s">
        <v>805</v>
      </c>
      <c r="P1716" t="s">
        <v>3043</v>
      </c>
      <c r="Q1716" t="s">
        <v>3043</v>
      </c>
      <c r="R1716" t="s">
        <v>43</v>
      </c>
      <c r="S1716" t="s">
        <v>164</v>
      </c>
      <c r="T1716" t="s">
        <v>3560</v>
      </c>
      <c r="U1716" t="s">
        <v>1552</v>
      </c>
      <c r="X1716">
        <v>5</v>
      </c>
      <c r="Y1716">
        <v>0</v>
      </c>
      <c r="Z1716">
        <v>0</v>
      </c>
      <c r="AA1716">
        <v>0</v>
      </c>
      <c r="AB1716">
        <v>263000</v>
      </c>
      <c r="AC1716" t="s">
        <v>47</v>
      </c>
      <c r="AD1716">
        <f>+VLOOKUP(T1716,items!$A$2:$D$1255,4,0)</f>
        <v>0</v>
      </c>
      <c r="AE1716">
        <f>+VLOOKUP(T1716,Tabla1[],5,0)</f>
        <v>0</v>
      </c>
      <c r="AF1716">
        <f t="shared" si="26"/>
        <v>8</v>
      </c>
    </row>
    <row r="1717" spans="1:32" x14ac:dyDescent="0.25">
      <c r="A1717">
        <v>95469</v>
      </c>
      <c r="B1717" t="s">
        <v>1961</v>
      </c>
      <c r="C1717" t="s">
        <v>75</v>
      </c>
      <c r="D1717">
        <v>0</v>
      </c>
      <c r="F1717" t="s">
        <v>1204</v>
      </c>
      <c r="G1717" t="s">
        <v>711</v>
      </c>
      <c r="H1717" t="s">
        <v>4075</v>
      </c>
      <c r="I1717" t="s">
        <v>37</v>
      </c>
      <c r="J1717" t="s">
        <v>4076</v>
      </c>
      <c r="K1717" t="s">
        <v>4077</v>
      </c>
      <c r="L1717" t="s">
        <v>37</v>
      </c>
      <c r="M1717" t="s">
        <v>1930</v>
      </c>
      <c r="N1717" t="s">
        <v>1930</v>
      </c>
      <c r="O1717" t="s">
        <v>366</v>
      </c>
      <c r="P1717" t="s">
        <v>915</v>
      </c>
      <c r="Q1717" t="s">
        <v>915</v>
      </c>
      <c r="R1717" t="s">
        <v>43</v>
      </c>
      <c r="S1717" t="s">
        <v>164</v>
      </c>
      <c r="T1717" t="s">
        <v>4078</v>
      </c>
      <c r="U1717" t="s">
        <v>313</v>
      </c>
      <c r="X1717">
        <v>2</v>
      </c>
      <c r="Y1717">
        <v>0</v>
      </c>
      <c r="Z1717">
        <v>0</v>
      </c>
      <c r="AA1717">
        <v>0</v>
      </c>
      <c r="AB1717">
        <v>312000</v>
      </c>
      <c r="AC1717" t="s">
        <v>47</v>
      </c>
      <c r="AD1717">
        <f>+VLOOKUP(T1717,items!$A$2:$D$1255,4,0)</f>
        <v>0</v>
      </c>
      <c r="AE1717">
        <f>+VLOOKUP(T1717,Tabla1[],5,0)</f>
        <v>0</v>
      </c>
      <c r="AF1717">
        <f t="shared" si="26"/>
        <v>7</v>
      </c>
    </row>
    <row r="1718" spans="1:32" x14ac:dyDescent="0.25">
      <c r="A1718">
        <v>95478</v>
      </c>
      <c r="B1718" t="s">
        <v>4079</v>
      </c>
      <c r="C1718" t="s">
        <v>75</v>
      </c>
      <c r="D1718">
        <v>0</v>
      </c>
      <c r="F1718" t="s">
        <v>1204</v>
      </c>
      <c r="G1718" t="s">
        <v>1204</v>
      </c>
      <c r="H1718" t="s">
        <v>4080</v>
      </c>
      <c r="I1718" t="s">
        <v>4081</v>
      </c>
      <c r="J1718" t="s">
        <v>4082</v>
      </c>
      <c r="K1718" t="s">
        <v>4083</v>
      </c>
      <c r="L1718" t="s">
        <v>37</v>
      </c>
      <c r="M1718" t="s">
        <v>711</v>
      </c>
      <c r="N1718" t="s">
        <v>1930</v>
      </c>
      <c r="O1718" t="s">
        <v>1038</v>
      </c>
      <c r="P1718" t="s">
        <v>409</v>
      </c>
      <c r="Q1718" t="s">
        <v>409</v>
      </c>
      <c r="R1718" t="s">
        <v>43</v>
      </c>
      <c r="S1718" t="s">
        <v>164</v>
      </c>
      <c r="T1718" t="s">
        <v>4084</v>
      </c>
      <c r="U1718" t="s">
        <v>4085</v>
      </c>
      <c r="X1718">
        <v>1</v>
      </c>
      <c r="Y1718">
        <v>0</v>
      </c>
      <c r="Z1718">
        <v>0</v>
      </c>
      <c r="AA1718">
        <v>0</v>
      </c>
      <c r="AB1718">
        <v>4000</v>
      </c>
      <c r="AC1718" t="s">
        <v>47</v>
      </c>
      <c r="AD1718">
        <f>+VLOOKUP(T1718,items!$A$2:$D$1255,4,0)</f>
        <v>0</v>
      </c>
      <c r="AE1718">
        <f>+VLOOKUP(T1718,Tabla1[],5,0)</f>
        <v>0</v>
      </c>
      <c r="AF1718">
        <f t="shared" si="26"/>
        <v>7</v>
      </c>
    </row>
    <row r="1719" spans="1:32" x14ac:dyDescent="0.25">
      <c r="A1719">
        <v>95478</v>
      </c>
      <c r="B1719" t="s">
        <v>4079</v>
      </c>
      <c r="C1719" t="s">
        <v>75</v>
      </c>
      <c r="D1719">
        <v>0</v>
      </c>
      <c r="F1719" t="s">
        <v>1204</v>
      </c>
      <c r="G1719" t="s">
        <v>1204</v>
      </c>
      <c r="H1719" t="s">
        <v>4080</v>
      </c>
      <c r="I1719" t="s">
        <v>4081</v>
      </c>
      <c r="J1719" t="s">
        <v>4082</v>
      </c>
      <c r="K1719" t="s">
        <v>4083</v>
      </c>
      <c r="L1719" t="s">
        <v>37</v>
      </c>
      <c r="M1719" t="s">
        <v>711</v>
      </c>
      <c r="N1719" t="s">
        <v>1930</v>
      </c>
      <c r="O1719" t="s">
        <v>1038</v>
      </c>
      <c r="P1719" t="s">
        <v>409</v>
      </c>
      <c r="Q1719" t="s">
        <v>409</v>
      </c>
      <c r="R1719" t="s">
        <v>43</v>
      </c>
      <c r="S1719" t="s">
        <v>164</v>
      </c>
      <c r="T1719" t="s">
        <v>4086</v>
      </c>
      <c r="U1719" t="s">
        <v>4087</v>
      </c>
      <c r="X1719">
        <v>2</v>
      </c>
      <c r="Y1719">
        <v>0</v>
      </c>
      <c r="Z1719">
        <v>0</v>
      </c>
      <c r="AA1719">
        <v>0</v>
      </c>
      <c r="AB1719">
        <v>72000</v>
      </c>
      <c r="AC1719" t="s">
        <v>47</v>
      </c>
      <c r="AD1719">
        <f>+VLOOKUP(T1719,items!$A$2:$D$1255,4,0)</f>
        <v>0</v>
      </c>
      <c r="AE1719">
        <f>+VLOOKUP(T1719,Tabla1[],5,0)</f>
        <v>0</v>
      </c>
      <c r="AF1719">
        <f t="shared" si="26"/>
        <v>7</v>
      </c>
    </row>
    <row r="1720" spans="1:32" x14ac:dyDescent="0.25">
      <c r="A1720">
        <v>95478</v>
      </c>
      <c r="B1720" t="s">
        <v>4079</v>
      </c>
      <c r="C1720" t="s">
        <v>75</v>
      </c>
      <c r="D1720">
        <v>0</v>
      </c>
      <c r="F1720" t="s">
        <v>1204</v>
      </c>
      <c r="G1720" t="s">
        <v>1204</v>
      </c>
      <c r="H1720" t="s">
        <v>4080</v>
      </c>
      <c r="I1720" t="s">
        <v>4081</v>
      </c>
      <c r="J1720" t="s">
        <v>4082</v>
      </c>
      <c r="K1720" t="s">
        <v>4083</v>
      </c>
      <c r="L1720" t="s">
        <v>37</v>
      </c>
      <c r="M1720" t="s">
        <v>711</v>
      </c>
      <c r="N1720" t="s">
        <v>1930</v>
      </c>
      <c r="O1720" t="s">
        <v>1038</v>
      </c>
      <c r="P1720" t="s">
        <v>409</v>
      </c>
      <c r="Q1720" t="s">
        <v>409</v>
      </c>
      <c r="R1720" t="s">
        <v>43</v>
      </c>
      <c r="S1720" t="s">
        <v>164</v>
      </c>
      <c r="T1720" t="s">
        <v>1022</v>
      </c>
      <c r="U1720" t="s">
        <v>1023</v>
      </c>
      <c r="V1720" t="s">
        <v>867</v>
      </c>
      <c r="X1720">
        <v>1</v>
      </c>
      <c r="Y1720">
        <v>6120</v>
      </c>
      <c r="Z1720">
        <v>0</v>
      </c>
      <c r="AA1720">
        <v>3000</v>
      </c>
      <c r="AB1720">
        <v>1437000</v>
      </c>
      <c r="AC1720" t="s">
        <v>47</v>
      </c>
      <c r="AD1720">
        <f>+VLOOKUP(T1720,items!$A$2:$D$1255,4,0)</f>
        <v>0</v>
      </c>
      <c r="AE1720">
        <f>+VLOOKUP(T1720,Tabla1[],5,0)</f>
        <v>0</v>
      </c>
      <c r="AF1720">
        <f t="shared" si="26"/>
        <v>7</v>
      </c>
    </row>
    <row r="1721" spans="1:32" x14ac:dyDescent="0.25">
      <c r="A1721">
        <v>95479</v>
      </c>
      <c r="B1721" t="s">
        <v>4088</v>
      </c>
      <c r="C1721" t="s">
        <v>1065</v>
      </c>
      <c r="D1721">
        <v>0</v>
      </c>
      <c r="F1721" t="s">
        <v>1204</v>
      </c>
      <c r="G1721" t="s">
        <v>1204</v>
      </c>
      <c r="H1721" t="s">
        <v>4089</v>
      </c>
      <c r="I1721" t="s">
        <v>37</v>
      </c>
      <c r="J1721" t="s">
        <v>37</v>
      </c>
      <c r="K1721" t="s">
        <v>4090</v>
      </c>
      <c r="L1721" t="s">
        <v>4091</v>
      </c>
      <c r="M1721" t="s">
        <v>711</v>
      </c>
      <c r="N1721" t="s">
        <v>711</v>
      </c>
      <c r="O1721" t="s">
        <v>1931</v>
      </c>
      <c r="P1721" t="s">
        <v>573</v>
      </c>
      <c r="Q1721" t="s">
        <v>898</v>
      </c>
      <c r="R1721" t="s">
        <v>63</v>
      </c>
      <c r="S1721" t="s">
        <v>44</v>
      </c>
      <c r="T1721" t="s">
        <v>538</v>
      </c>
      <c r="U1721" t="s">
        <v>539</v>
      </c>
      <c r="X1721">
        <v>4</v>
      </c>
      <c r="Y1721">
        <v>0</v>
      </c>
      <c r="Z1721">
        <v>0</v>
      </c>
      <c r="AA1721">
        <v>0</v>
      </c>
      <c r="AB1721">
        <v>2360296</v>
      </c>
      <c r="AC1721" t="s">
        <v>47</v>
      </c>
      <c r="AD1721" t="str">
        <f>+VLOOKUP(T1721,items!$A$2:$D$1255,4,0)</f>
        <v>MUEBLES</v>
      </c>
      <c r="AE1721">
        <f>+VLOOKUP(T1721,Tabla1[],5,0)</f>
        <v>0</v>
      </c>
      <c r="AF1721">
        <f t="shared" si="26"/>
        <v>9</v>
      </c>
    </row>
    <row r="1722" spans="1:32" x14ac:dyDescent="0.25">
      <c r="A1722">
        <v>95479</v>
      </c>
      <c r="B1722" t="s">
        <v>4088</v>
      </c>
      <c r="C1722" t="s">
        <v>1065</v>
      </c>
      <c r="D1722">
        <v>0</v>
      </c>
      <c r="F1722" t="s">
        <v>1204</v>
      </c>
      <c r="G1722" t="s">
        <v>1204</v>
      </c>
      <c r="H1722" t="s">
        <v>4089</v>
      </c>
      <c r="I1722" t="s">
        <v>37</v>
      </c>
      <c r="J1722" t="s">
        <v>37</v>
      </c>
      <c r="K1722" t="s">
        <v>4090</v>
      </c>
      <c r="L1722" t="s">
        <v>4091</v>
      </c>
      <c r="M1722" t="s">
        <v>711</v>
      </c>
      <c r="N1722" t="s">
        <v>711</v>
      </c>
      <c r="O1722" t="s">
        <v>1931</v>
      </c>
      <c r="P1722" t="s">
        <v>573</v>
      </c>
      <c r="Q1722" t="s">
        <v>898</v>
      </c>
      <c r="R1722" t="s">
        <v>63</v>
      </c>
      <c r="S1722" t="s">
        <v>44</v>
      </c>
      <c r="T1722" t="s">
        <v>540</v>
      </c>
      <c r="U1722" t="s">
        <v>541</v>
      </c>
      <c r="V1722" t="s">
        <v>953</v>
      </c>
      <c r="X1722">
        <v>1</v>
      </c>
      <c r="Y1722">
        <v>0</v>
      </c>
      <c r="Z1722">
        <v>0</v>
      </c>
      <c r="AA1722">
        <v>0</v>
      </c>
      <c r="AB1722">
        <v>8384431</v>
      </c>
      <c r="AC1722" t="s">
        <v>47</v>
      </c>
      <c r="AD1722">
        <f>+VLOOKUP(T1722,items!$A$2:$D$1255,4,0)</f>
        <v>0</v>
      </c>
      <c r="AE1722">
        <f>+VLOOKUP(T1722,Tabla1[],5,0)</f>
        <v>0</v>
      </c>
      <c r="AF1722">
        <f t="shared" si="26"/>
        <v>9</v>
      </c>
    </row>
    <row r="1723" spans="1:32" x14ac:dyDescent="0.25">
      <c r="A1723">
        <v>95479</v>
      </c>
      <c r="B1723" t="s">
        <v>4088</v>
      </c>
      <c r="C1723" t="s">
        <v>1065</v>
      </c>
      <c r="D1723">
        <v>0</v>
      </c>
      <c r="F1723" t="s">
        <v>1204</v>
      </c>
      <c r="G1723" t="s">
        <v>1204</v>
      </c>
      <c r="H1723" t="s">
        <v>4089</v>
      </c>
      <c r="I1723" t="s">
        <v>37</v>
      </c>
      <c r="J1723" t="s">
        <v>37</v>
      </c>
      <c r="K1723" t="s">
        <v>4090</v>
      </c>
      <c r="L1723" t="s">
        <v>4091</v>
      </c>
      <c r="M1723" t="s">
        <v>711</v>
      </c>
      <c r="N1723" t="s">
        <v>711</v>
      </c>
      <c r="O1723" t="s">
        <v>1931</v>
      </c>
      <c r="P1723" t="s">
        <v>573</v>
      </c>
      <c r="Q1723" t="s">
        <v>898</v>
      </c>
      <c r="R1723" t="s">
        <v>63</v>
      </c>
      <c r="S1723" t="s">
        <v>44</v>
      </c>
      <c r="T1723" t="s">
        <v>3317</v>
      </c>
      <c r="U1723" t="s">
        <v>3318</v>
      </c>
      <c r="X1723">
        <v>2</v>
      </c>
      <c r="Y1723">
        <v>0</v>
      </c>
      <c r="Z1723">
        <v>0</v>
      </c>
      <c r="AA1723">
        <v>0</v>
      </c>
      <c r="AB1723">
        <v>2304000</v>
      </c>
      <c r="AC1723" t="s">
        <v>47</v>
      </c>
      <c r="AD1723">
        <f>+VLOOKUP(T1723,items!$A$2:$D$1255,4,0)</f>
        <v>0</v>
      </c>
      <c r="AE1723">
        <f>+VLOOKUP(T1723,Tabla1[],5,0)</f>
        <v>0</v>
      </c>
      <c r="AF1723">
        <f t="shared" si="26"/>
        <v>9</v>
      </c>
    </row>
    <row r="1724" spans="1:32" x14ac:dyDescent="0.25">
      <c r="A1724">
        <v>95479</v>
      </c>
      <c r="B1724" t="s">
        <v>4088</v>
      </c>
      <c r="C1724" t="s">
        <v>1065</v>
      </c>
      <c r="D1724">
        <v>0</v>
      </c>
      <c r="F1724" t="s">
        <v>1204</v>
      </c>
      <c r="G1724" t="s">
        <v>1204</v>
      </c>
      <c r="H1724" t="s">
        <v>4089</v>
      </c>
      <c r="I1724" t="s">
        <v>37</v>
      </c>
      <c r="J1724" t="s">
        <v>37</v>
      </c>
      <c r="K1724" t="s">
        <v>4090</v>
      </c>
      <c r="L1724" t="s">
        <v>4091</v>
      </c>
      <c r="M1724" t="s">
        <v>711</v>
      </c>
      <c r="N1724" t="s">
        <v>711</v>
      </c>
      <c r="O1724" t="s">
        <v>1931</v>
      </c>
      <c r="P1724" t="s">
        <v>573</v>
      </c>
      <c r="Q1724" t="s">
        <v>898</v>
      </c>
      <c r="R1724" t="s">
        <v>63</v>
      </c>
      <c r="S1724" t="s">
        <v>44</v>
      </c>
      <c r="T1724" t="s">
        <v>3319</v>
      </c>
      <c r="U1724" t="s">
        <v>3320</v>
      </c>
      <c r="X1724">
        <v>1</v>
      </c>
      <c r="Y1724">
        <v>0</v>
      </c>
      <c r="Z1724">
        <v>0</v>
      </c>
      <c r="AA1724">
        <v>0</v>
      </c>
      <c r="AB1724">
        <v>5480981</v>
      </c>
      <c r="AC1724" t="s">
        <v>47</v>
      </c>
      <c r="AD1724" t="str">
        <f>+VLOOKUP(T1724,items!$A$2:$D$1255,4,0)</f>
        <v>MUEBLES</v>
      </c>
      <c r="AE1724">
        <f>+VLOOKUP(T1724,Tabla1[],5,0)</f>
        <v>0</v>
      </c>
      <c r="AF1724">
        <f t="shared" si="26"/>
        <v>9</v>
      </c>
    </row>
    <row r="1725" spans="1:32" x14ac:dyDescent="0.25">
      <c r="A1725">
        <v>95479</v>
      </c>
      <c r="B1725" t="s">
        <v>4088</v>
      </c>
      <c r="C1725" t="s">
        <v>1065</v>
      </c>
      <c r="D1725">
        <v>0</v>
      </c>
      <c r="F1725" t="s">
        <v>1204</v>
      </c>
      <c r="G1725" t="s">
        <v>1204</v>
      </c>
      <c r="H1725" t="s">
        <v>4089</v>
      </c>
      <c r="I1725" t="s">
        <v>37</v>
      </c>
      <c r="J1725" t="s">
        <v>37</v>
      </c>
      <c r="K1725" t="s">
        <v>4090</v>
      </c>
      <c r="L1725" t="s">
        <v>4091</v>
      </c>
      <c r="M1725" t="s">
        <v>711</v>
      </c>
      <c r="N1725" t="s">
        <v>711</v>
      </c>
      <c r="O1725" t="s">
        <v>1931</v>
      </c>
      <c r="P1725" t="s">
        <v>573</v>
      </c>
      <c r="Q1725" t="s">
        <v>898</v>
      </c>
      <c r="R1725" t="s">
        <v>63</v>
      </c>
      <c r="S1725" t="s">
        <v>44</v>
      </c>
      <c r="T1725" t="s">
        <v>50</v>
      </c>
      <c r="U1725" t="s">
        <v>51</v>
      </c>
      <c r="X1725">
        <v>1</v>
      </c>
      <c r="Y1725">
        <v>0</v>
      </c>
      <c r="Z1725">
        <v>0</v>
      </c>
      <c r="AA1725">
        <v>0</v>
      </c>
      <c r="AB1725">
        <v>250000</v>
      </c>
      <c r="AC1725" t="s">
        <v>47</v>
      </c>
      <c r="AD1725" t="e">
        <f>+VLOOKUP(T1725,items!$A$2:$D$1255,4,0)</f>
        <v>#N/A</v>
      </c>
      <c r="AE1725" t="e">
        <f>+VLOOKUP(T1725,Tabla1[],5,0)</f>
        <v>#N/A</v>
      </c>
      <c r="AF1725">
        <f t="shared" si="26"/>
        <v>9</v>
      </c>
    </row>
    <row r="1726" spans="1:32" x14ac:dyDescent="0.25">
      <c r="A1726">
        <v>95482</v>
      </c>
      <c r="B1726" t="s">
        <v>4092</v>
      </c>
      <c r="C1726" t="s">
        <v>33</v>
      </c>
      <c r="D1726">
        <v>0</v>
      </c>
      <c r="F1726" t="s">
        <v>1204</v>
      </c>
      <c r="G1726" t="s">
        <v>2192</v>
      </c>
      <c r="H1726" t="s">
        <v>4093</v>
      </c>
      <c r="I1726" t="s">
        <v>4094</v>
      </c>
      <c r="J1726" t="s">
        <v>4095</v>
      </c>
      <c r="K1726" t="s">
        <v>4096</v>
      </c>
      <c r="L1726" t="s">
        <v>4097</v>
      </c>
      <c r="M1726" t="s">
        <v>1731</v>
      </c>
      <c r="N1726" t="s">
        <v>982</v>
      </c>
      <c r="O1726" t="s">
        <v>254</v>
      </c>
      <c r="P1726" t="s">
        <v>983</v>
      </c>
      <c r="Q1726" t="s">
        <v>1188</v>
      </c>
      <c r="R1726" t="s">
        <v>127</v>
      </c>
      <c r="S1726" t="s">
        <v>88</v>
      </c>
      <c r="T1726" t="s">
        <v>989</v>
      </c>
      <c r="U1726" t="s">
        <v>990</v>
      </c>
      <c r="W1726" t="s">
        <v>114</v>
      </c>
      <c r="X1726">
        <v>8</v>
      </c>
      <c r="Y1726">
        <v>0</v>
      </c>
      <c r="Z1726">
        <v>0</v>
      </c>
      <c r="AA1726">
        <v>0</v>
      </c>
      <c r="AB1726">
        <v>352720</v>
      </c>
      <c r="AC1726" t="s">
        <v>47</v>
      </c>
      <c r="AD1726">
        <f>+VLOOKUP(T1726,items!$A$2:$D$1255,4,0)</f>
        <v>0</v>
      </c>
      <c r="AE1726">
        <f>+VLOOKUP(T1726,Tabla1[],5,0)</f>
        <v>0</v>
      </c>
      <c r="AF1726">
        <f t="shared" si="26"/>
        <v>9</v>
      </c>
    </row>
    <row r="1727" spans="1:32" x14ac:dyDescent="0.25">
      <c r="A1727">
        <v>95482</v>
      </c>
      <c r="B1727" t="s">
        <v>4092</v>
      </c>
      <c r="C1727" t="s">
        <v>33</v>
      </c>
      <c r="D1727">
        <v>0</v>
      </c>
      <c r="F1727" t="s">
        <v>1204</v>
      </c>
      <c r="G1727" t="s">
        <v>2192</v>
      </c>
      <c r="H1727" t="s">
        <v>4093</v>
      </c>
      <c r="I1727" t="s">
        <v>4094</v>
      </c>
      <c r="J1727" t="s">
        <v>4095</v>
      </c>
      <c r="K1727" t="s">
        <v>4096</v>
      </c>
      <c r="L1727" t="s">
        <v>4097</v>
      </c>
      <c r="M1727" t="s">
        <v>1731</v>
      </c>
      <c r="N1727" t="s">
        <v>982</v>
      </c>
      <c r="O1727" t="s">
        <v>254</v>
      </c>
      <c r="P1727" t="s">
        <v>983</v>
      </c>
      <c r="Q1727" t="s">
        <v>1188</v>
      </c>
      <c r="R1727" t="s">
        <v>127</v>
      </c>
      <c r="S1727" t="s">
        <v>88</v>
      </c>
      <c r="T1727" t="s">
        <v>2103</v>
      </c>
      <c r="U1727" t="s">
        <v>2104</v>
      </c>
      <c r="V1727" t="s">
        <v>859</v>
      </c>
      <c r="W1727" t="s">
        <v>114</v>
      </c>
      <c r="X1727">
        <v>1</v>
      </c>
      <c r="Y1727">
        <v>11150</v>
      </c>
      <c r="Z1727">
        <v>0</v>
      </c>
      <c r="AA1727">
        <v>4000</v>
      </c>
      <c r="AB1727">
        <v>15124744</v>
      </c>
      <c r="AC1727" t="s">
        <v>47</v>
      </c>
      <c r="AD1727" t="str">
        <f>+VLOOKUP(T1727,items!$A$2:$D$1255,4,0)</f>
        <v>SOMBRALINA</v>
      </c>
      <c r="AE1727" t="str">
        <f>+VLOOKUP(T1727,Tabla1[],5,0)</f>
        <v>ELECTRICA-MANUAL</v>
      </c>
      <c r="AF1727">
        <f t="shared" si="26"/>
        <v>9</v>
      </c>
    </row>
    <row r="1728" spans="1:32" x14ac:dyDescent="0.25">
      <c r="A1728">
        <v>95483</v>
      </c>
      <c r="B1728" t="s">
        <v>4098</v>
      </c>
      <c r="C1728" t="s">
        <v>33</v>
      </c>
      <c r="D1728">
        <v>0</v>
      </c>
      <c r="F1728" t="s">
        <v>1204</v>
      </c>
      <c r="G1728" t="s">
        <v>2281</v>
      </c>
      <c r="H1728" t="s">
        <v>4099</v>
      </c>
      <c r="I1728" t="s">
        <v>37</v>
      </c>
      <c r="J1728" t="s">
        <v>4100</v>
      </c>
      <c r="K1728" t="s">
        <v>4101</v>
      </c>
      <c r="L1728" t="s">
        <v>4102</v>
      </c>
      <c r="M1728" t="s">
        <v>1334</v>
      </c>
      <c r="N1728" t="s">
        <v>1334</v>
      </c>
      <c r="O1728" t="s">
        <v>254</v>
      </c>
      <c r="P1728" t="s">
        <v>255</v>
      </c>
      <c r="Q1728" t="s">
        <v>1019</v>
      </c>
      <c r="R1728" t="s">
        <v>63</v>
      </c>
      <c r="S1728" t="s">
        <v>44</v>
      </c>
      <c r="T1728" t="s">
        <v>1232</v>
      </c>
      <c r="U1728" t="s">
        <v>1233</v>
      </c>
      <c r="X1728">
        <v>1</v>
      </c>
      <c r="Y1728">
        <v>0</v>
      </c>
      <c r="Z1728">
        <v>0</v>
      </c>
      <c r="AA1728">
        <v>0</v>
      </c>
      <c r="AB1728">
        <v>198800</v>
      </c>
      <c r="AC1728" t="s">
        <v>47</v>
      </c>
      <c r="AD1728">
        <f>+VLOOKUP(T1728,items!$A$2:$D$1255,4,0)</f>
        <v>0</v>
      </c>
      <c r="AE1728">
        <f>+VLOOKUP(T1728,Tabla1[],5,0)</f>
        <v>0</v>
      </c>
      <c r="AF1728">
        <f t="shared" si="26"/>
        <v>9</v>
      </c>
    </row>
    <row r="1729" spans="1:34" x14ac:dyDescent="0.25">
      <c r="A1729">
        <v>95483</v>
      </c>
      <c r="B1729" t="s">
        <v>4098</v>
      </c>
      <c r="C1729" t="s">
        <v>33</v>
      </c>
      <c r="D1729">
        <v>0</v>
      </c>
      <c r="F1729" t="s">
        <v>1204</v>
      </c>
      <c r="G1729" t="s">
        <v>2281</v>
      </c>
      <c r="H1729" t="s">
        <v>4099</v>
      </c>
      <c r="I1729" t="s">
        <v>37</v>
      </c>
      <c r="J1729" t="s">
        <v>4100</v>
      </c>
      <c r="K1729" t="s">
        <v>4101</v>
      </c>
      <c r="L1729" t="s">
        <v>4102</v>
      </c>
      <c r="M1729" t="s">
        <v>1334</v>
      </c>
      <c r="N1729" t="s">
        <v>1334</v>
      </c>
      <c r="O1729" t="s">
        <v>254</v>
      </c>
      <c r="P1729" t="s">
        <v>255</v>
      </c>
      <c r="Q1729" t="s">
        <v>1019</v>
      </c>
      <c r="R1729" t="s">
        <v>63</v>
      </c>
      <c r="S1729" t="s">
        <v>44</v>
      </c>
      <c r="T1729" t="s">
        <v>1704</v>
      </c>
      <c r="U1729" t="s">
        <v>1705</v>
      </c>
      <c r="V1729" t="s">
        <v>1147</v>
      </c>
      <c r="X1729">
        <v>1</v>
      </c>
      <c r="Y1729">
        <v>0</v>
      </c>
      <c r="Z1729">
        <v>0</v>
      </c>
      <c r="AA1729">
        <v>0</v>
      </c>
      <c r="AB1729">
        <v>2125997</v>
      </c>
      <c r="AC1729" t="s">
        <v>47</v>
      </c>
      <c r="AD1729" t="str">
        <f>+VLOOKUP(T1729,items!$A$2:$D$1255,4,0)</f>
        <v>MUEBLES</v>
      </c>
      <c r="AE1729">
        <f>+VLOOKUP(T1729,Tabla1[],5,0)</f>
        <v>0</v>
      </c>
      <c r="AF1729">
        <f t="shared" si="26"/>
        <v>9</v>
      </c>
    </row>
    <row r="1730" spans="1:34" x14ac:dyDescent="0.25">
      <c r="A1730">
        <v>95483</v>
      </c>
      <c r="B1730" t="s">
        <v>4098</v>
      </c>
      <c r="C1730" t="s">
        <v>33</v>
      </c>
      <c r="D1730">
        <v>0</v>
      </c>
      <c r="F1730" t="s">
        <v>1204</v>
      </c>
      <c r="G1730" t="s">
        <v>2281</v>
      </c>
      <c r="H1730" t="s">
        <v>4099</v>
      </c>
      <c r="I1730" t="s">
        <v>37</v>
      </c>
      <c r="J1730" t="s">
        <v>4100</v>
      </c>
      <c r="K1730" t="s">
        <v>4101</v>
      </c>
      <c r="L1730" t="s">
        <v>4102</v>
      </c>
      <c r="M1730" t="s">
        <v>1334</v>
      </c>
      <c r="N1730" t="s">
        <v>1334</v>
      </c>
      <c r="O1730" t="s">
        <v>254</v>
      </c>
      <c r="P1730" t="s">
        <v>255</v>
      </c>
      <c r="Q1730" t="s">
        <v>1019</v>
      </c>
      <c r="R1730" t="s">
        <v>63</v>
      </c>
      <c r="S1730" t="s">
        <v>44</v>
      </c>
      <c r="T1730" t="s">
        <v>1226</v>
      </c>
      <c r="U1730" t="s">
        <v>1227</v>
      </c>
      <c r="V1730" t="s">
        <v>1147</v>
      </c>
      <c r="X1730">
        <v>1</v>
      </c>
      <c r="Y1730">
        <v>0</v>
      </c>
      <c r="Z1730">
        <v>0</v>
      </c>
      <c r="AA1730">
        <v>0</v>
      </c>
      <c r="AB1730">
        <v>3820566</v>
      </c>
      <c r="AC1730" t="s">
        <v>47</v>
      </c>
      <c r="AD1730" t="str">
        <f>+VLOOKUP(T1730,items!$A$2:$D$1255,4,0)</f>
        <v>MUEBLES</v>
      </c>
      <c r="AE1730">
        <f>+VLOOKUP(T1730,Tabla1[],5,0)</f>
        <v>0</v>
      </c>
      <c r="AF1730">
        <f t="shared" ref="AF1730:AF1793" si="27">+MONTH(O1730)</f>
        <v>9</v>
      </c>
    </row>
    <row r="1731" spans="1:34" x14ac:dyDescent="0.25">
      <c r="A1731">
        <v>95483</v>
      </c>
      <c r="B1731" t="s">
        <v>4098</v>
      </c>
      <c r="C1731" t="s">
        <v>33</v>
      </c>
      <c r="D1731">
        <v>0</v>
      </c>
      <c r="F1731" t="s">
        <v>1204</v>
      </c>
      <c r="G1731" t="s">
        <v>2281</v>
      </c>
      <c r="H1731" t="s">
        <v>4099</v>
      </c>
      <c r="I1731" t="s">
        <v>37</v>
      </c>
      <c r="J1731" t="s">
        <v>4100</v>
      </c>
      <c r="K1731" t="s">
        <v>4101</v>
      </c>
      <c r="L1731" t="s">
        <v>4102</v>
      </c>
      <c r="M1731" t="s">
        <v>1334</v>
      </c>
      <c r="N1731" t="s">
        <v>1334</v>
      </c>
      <c r="O1731" t="s">
        <v>254</v>
      </c>
      <c r="P1731" t="s">
        <v>255</v>
      </c>
      <c r="Q1731" t="s">
        <v>1019</v>
      </c>
      <c r="R1731" t="s">
        <v>63</v>
      </c>
      <c r="S1731" t="s">
        <v>44</v>
      </c>
      <c r="T1731" t="s">
        <v>868</v>
      </c>
      <c r="U1731" t="s">
        <v>869</v>
      </c>
      <c r="V1731" t="s">
        <v>1147</v>
      </c>
      <c r="W1731" t="s">
        <v>117</v>
      </c>
      <c r="X1731">
        <v>1</v>
      </c>
      <c r="Y1731">
        <v>0</v>
      </c>
      <c r="Z1731">
        <v>0</v>
      </c>
      <c r="AA1731">
        <v>0</v>
      </c>
      <c r="AB1731">
        <v>3820566</v>
      </c>
      <c r="AC1731" t="s">
        <v>47</v>
      </c>
      <c r="AD1731" t="str">
        <f>+VLOOKUP(T1731,items!$A$2:$D$1255,4,0)</f>
        <v>MUEBLES</v>
      </c>
      <c r="AE1731">
        <f>+VLOOKUP(T1731,Tabla1[],5,0)</f>
        <v>0</v>
      </c>
      <c r="AF1731">
        <f t="shared" si="27"/>
        <v>9</v>
      </c>
    </row>
    <row r="1732" spans="1:34" x14ac:dyDescent="0.25">
      <c r="A1732">
        <v>95483</v>
      </c>
      <c r="B1732" t="s">
        <v>4098</v>
      </c>
      <c r="C1732" t="s">
        <v>33</v>
      </c>
      <c r="D1732">
        <v>0</v>
      </c>
      <c r="F1732" t="s">
        <v>1204</v>
      </c>
      <c r="G1732" t="s">
        <v>2281</v>
      </c>
      <c r="H1732" t="s">
        <v>4099</v>
      </c>
      <c r="I1732" t="s">
        <v>37</v>
      </c>
      <c r="J1732" t="s">
        <v>4100</v>
      </c>
      <c r="K1732" t="s">
        <v>4101</v>
      </c>
      <c r="L1732" t="s">
        <v>4102</v>
      </c>
      <c r="M1732" t="s">
        <v>1334</v>
      </c>
      <c r="N1732" t="s">
        <v>1334</v>
      </c>
      <c r="O1732" t="s">
        <v>254</v>
      </c>
      <c r="P1732" t="s">
        <v>255</v>
      </c>
      <c r="Q1732" t="s">
        <v>1019</v>
      </c>
      <c r="R1732" t="s">
        <v>63</v>
      </c>
      <c r="S1732" t="s">
        <v>44</v>
      </c>
      <c r="T1732" t="s">
        <v>1356</v>
      </c>
      <c r="U1732" t="s">
        <v>1357</v>
      </c>
      <c r="V1732" t="s">
        <v>1358</v>
      </c>
      <c r="X1732">
        <v>4</v>
      </c>
      <c r="Y1732">
        <v>0</v>
      </c>
      <c r="Z1732">
        <v>0</v>
      </c>
      <c r="AA1732">
        <v>0</v>
      </c>
      <c r="AB1732">
        <v>1159604</v>
      </c>
      <c r="AC1732" t="s">
        <v>47</v>
      </c>
      <c r="AD1732" t="str">
        <f>+VLOOKUP(T1732,items!$A$2:$D$1255,4,0)</f>
        <v>COJIN</v>
      </c>
      <c r="AE1732">
        <f>+VLOOKUP(T1732,Tabla1[],5,0)</f>
        <v>0</v>
      </c>
      <c r="AF1732">
        <f t="shared" si="27"/>
        <v>9</v>
      </c>
    </row>
    <row r="1733" spans="1:34" x14ac:dyDescent="0.25">
      <c r="A1733">
        <v>95483</v>
      </c>
      <c r="B1733" t="s">
        <v>4098</v>
      </c>
      <c r="C1733" t="s">
        <v>33</v>
      </c>
      <c r="D1733">
        <v>0</v>
      </c>
      <c r="F1733" t="s">
        <v>1204</v>
      </c>
      <c r="G1733" t="s">
        <v>2281</v>
      </c>
      <c r="H1733" t="s">
        <v>4099</v>
      </c>
      <c r="I1733" t="s">
        <v>37</v>
      </c>
      <c r="J1733" t="s">
        <v>4100</v>
      </c>
      <c r="K1733" t="s">
        <v>4101</v>
      </c>
      <c r="L1733" t="s">
        <v>4102</v>
      </c>
      <c r="M1733" t="s">
        <v>1334</v>
      </c>
      <c r="N1733" t="s">
        <v>1334</v>
      </c>
      <c r="O1733" t="s">
        <v>254</v>
      </c>
      <c r="P1733" t="s">
        <v>255</v>
      </c>
      <c r="Q1733" t="s">
        <v>1019</v>
      </c>
      <c r="R1733" t="s">
        <v>63</v>
      </c>
      <c r="S1733" t="s">
        <v>44</v>
      </c>
      <c r="T1733" t="s">
        <v>1356</v>
      </c>
      <c r="U1733" t="s">
        <v>1357</v>
      </c>
      <c r="V1733" t="s">
        <v>1349</v>
      </c>
      <c r="X1733">
        <v>2</v>
      </c>
      <c r="Y1733">
        <v>0</v>
      </c>
      <c r="Z1733">
        <v>0</v>
      </c>
      <c r="AA1733">
        <v>0</v>
      </c>
      <c r="AB1733">
        <v>579802</v>
      </c>
      <c r="AC1733" t="s">
        <v>47</v>
      </c>
      <c r="AD1733" t="str">
        <f>+VLOOKUP(T1733,items!$A$2:$D$1255,4,0)</f>
        <v>COJIN</v>
      </c>
      <c r="AE1733">
        <f>+VLOOKUP(T1733,Tabla1[],5,0)</f>
        <v>0</v>
      </c>
      <c r="AF1733">
        <f t="shared" si="27"/>
        <v>9</v>
      </c>
    </row>
    <row r="1734" spans="1:34" x14ac:dyDescent="0.25">
      <c r="A1734">
        <v>95483</v>
      </c>
      <c r="B1734" t="s">
        <v>4098</v>
      </c>
      <c r="C1734" t="s">
        <v>33</v>
      </c>
      <c r="D1734">
        <v>0</v>
      </c>
      <c r="F1734" t="s">
        <v>1204</v>
      </c>
      <c r="G1734" t="s">
        <v>2281</v>
      </c>
      <c r="H1734" t="s">
        <v>4099</v>
      </c>
      <c r="I1734" t="s">
        <v>37</v>
      </c>
      <c r="J1734" t="s">
        <v>4100</v>
      </c>
      <c r="K1734" t="s">
        <v>4101</v>
      </c>
      <c r="L1734" t="s">
        <v>4102</v>
      </c>
      <c r="M1734" t="s">
        <v>1334</v>
      </c>
      <c r="N1734" t="s">
        <v>1334</v>
      </c>
      <c r="O1734" t="s">
        <v>254</v>
      </c>
      <c r="P1734" t="s">
        <v>255</v>
      </c>
      <c r="Q1734" t="s">
        <v>1019</v>
      </c>
      <c r="R1734" t="s">
        <v>63</v>
      </c>
      <c r="S1734" t="s">
        <v>44</v>
      </c>
      <c r="T1734" t="s">
        <v>50</v>
      </c>
      <c r="U1734" t="s">
        <v>51</v>
      </c>
      <c r="X1734">
        <v>1</v>
      </c>
      <c r="Y1734">
        <v>0</v>
      </c>
      <c r="Z1734">
        <v>0</v>
      </c>
      <c r="AA1734">
        <v>0</v>
      </c>
      <c r="AB1734">
        <v>250000</v>
      </c>
      <c r="AC1734" t="s">
        <v>47</v>
      </c>
      <c r="AD1734" t="e">
        <f>+VLOOKUP(T1734,items!$A$2:$D$1255,4,0)</f>
        <v>#N/A</v>
      </c>
      <c r="AE1734" t="e">
        <f>+VLOOKUP(T1734,Tabla1[],5,0)</f>
        <v>#N/A</v>
      </c>
      <c r="AF1734">
        <f t="shared" si="27"/>
        <v>9</v>
      </c>
    </row>
    <row r="1735" spans="1:34" x14ac:dyDescent="0.25">
      <c r="A1735">
        <v>95490</v>
      </c>
      <c r="B1735" t="s">
        <v>4103</v>
      </c>
      <c r="C1735" t="s">
        <v>75</v>
      </c>
      <c r="D1735">
        <v>0</v>
      </c>
      <c r="F1735" t="s">
        <v>711</v>
      </c>
      <c r="G1735" t="s">
        <v>247</v>
      </c>
      <c r="H1735" t="s">
        <v>4104</v>
      </c>
      <c r="I1735" t="s">
        <v>37</v>
      </c>
      <c r="J1735" t="s">
        <v>4105</v>
      </c>
      <c r="K1735" t="s">
        <v>4106</v>
      </c>
      <c r="L1735" t="s">
        <v>37</v>
      </c>
      <c r="M1735" t="s">
        <v>252</v>
      </c>
      <c r="N1735" t="s">
        <v>252</v>
      </c>
      <c r="O1735" t="s">
        <v>712</v>
      </c>
      <c r="P1735" t="s">
        <v>335</v>
      </c>
      <c r="Q1735" t="s">
        <v>335</v>
      </c>
      <c r="R1735" t="s">
        <v>43</v>
      </c>
      <c r="S1735" t="s">
        <v>272</v>
      </c>
      <c r="T1735" t="s">
        <v>4107</v>
      </c>
      <c r="U1735" t="s">
        <v>4108</v>
      </c>
      <c r="X1735">
        <v>30</v>
      </c>
      <c r="Y1735">
        <v>0</v>
      </c>
      <c r="Z1735">
        <v>0</v>
      </c>
      <c r="AA1735">
        <v>0</v>
      </c>
      <c r="AB1735" s="14">
        <v>2259835.2000000002</v>
      </c>
      <c r="AC1735" t="s">
        <v>47</v>
      </c>
      <c r="AD1735">
        <f>+VLOOKUP(T1735,items!$A$2:$D$1255,4,0)</f>
        <v>0</v>
      </c>
      <c r="AE1735">
        <f>+VLOOKUP(T1735,Tabla1[],5,0)</f>
        <v>0</v>
      </c>
      <c r="AF1735">
        <f t="shared" si="27"/>
        <v>8</v>
      </c>
      <c r="AG1735">
        <v>3816</v>
      </c>
      <c r="AH1735" s="14">
        <v>2259835.2000000002</v>
      </c>
    </row>
    <row r="1736" spans="1:34" x14ac:dyDescent="0.25">
      <c r="A1736">
        <v>95490</v>
      </c>
      <c r="B1736" t="s">
        <v>4103</v>
      </c>
      <c r="C1736" t="s">
        <v>75</v>
      </c>
      <c r="D1736">
        <v>0</v>
      </c>
      <c r="F1736" t="s">
        <v>711</v>
      </c>
      <c r="G1736" t="s">
        <v>247</v>
      </c>
      <c r="H1736" t="s">
        <v>4104</v>
      </c>
      <c r="I1736" t="s">
        <v>37</v>
      </c>
      <c r="J1736" t="s">
        <v>4105</v>
      </c>
      <c r="K1736" t="s">
        <v>4106</v>
      </c>
      <c r="L1736" t="s">
        <v>37</v>
      </c>
      <c r="M1736" t="s">
        <v>252</v>
      </c>
      <c r="N1736" t="s">
        <v>252</v>
      </c>
      <c r="O1736" t="s">
        <v>712</v>
      </c>
      <c r="P1736" t="s">
        <v>335</v>
      </c>
      <c r="Q1736" t="s">
        <v>335</v>
      </c>
      <c r="R1736" t="s">
        <v>43</v>
      </c>
      <c r="S1736" t="s">
        <v>272</v>
      </c>
      <c r="T1736" t="s">
        <v>2529</v>
      </c>
      <c r="U1736" t="s">
        <v>2530</v>
      </c>
      <c r="X1736">
        <v>1</v>
      </c>
      <c r="Y1736">
        <v>0</v>
      </c>
      <c r="Z1736">
        <v>0</v>
      </c>
      <c r="AA1736">
        <v>0</v>
      </c>
      <c r="AB1736" s="14">
        <v>1750284.72</v>
      </c>
      <c r="AC1736" t="s">
        <v>47</v>
      </c>
      <c r="AD1736">
        <f>+VLOOKUP(T1736,items!$A$2:$D$1255,4,0)</f>
        <v>0</v>
      </c>
      <c r="AE1736">
        <f>+VLOOKUP(T1736,Tabla1[],5,0)</f>
        <v>0</v>
      </c>
      <c r="AF1736">
        <f t="shared" si="27"/>
        <v>8</v>
      </c>
      <c r="AG1736">
        <v>3816</v>
      </c>
      <c r="AH1736" s="14">
        <v>1750284.72</v>
      </c>
    </row>
    <row r="1737" spans="1:34" x14ac:dyDescent="0.25">
      <c r="A1737">
        <v>95490</v>
      </c>
      <c r="B1737" t="s">
        <v>4103</v>
      </c>
      <c r="C1737" t="s">
        <v>75</v>
      </c>
      <c r="D1737">
        <v>0</v>
      </c>
      <c r="F1737" t="s">
        <v>711</v>
      </c>
      <c r="G1737" t="s">
        <v>247</v>
      </c>
      <c r="H1737" t="s">
        <v>4104</v>
      </c>
      <c r="I1737" t="s">
        <v>37</v>
      </c>
      <c r="J1737" t="s">
        <v>4105</v>
      </c>
      <c r="K1737" t="s">
        <v>4106</v>
      </c>
      <c r="L1737" t="s">
        <v>37</v>
      </c>
      <c r="M1737" t="s">
        <v>252</v>
      </c>
      <c r="N1737" t="s">
        <v>252</v>
      </c>
      <c r="O1737" t="s">
        <v>712</v>
      </c>
      <c r="P1737" t="s">
        <v>335</v>
      </c>
      <c r="Q1737" t="s">
        <v>335</v>
      </c>
      <c r="R1737" t="s">
        <v>43</v>
      </c>
      <c r="S1737" t="s">
        <v>272</v>
      </c>
      <c r="T1737" t="s">
        <v>4109</v>
      </c>
      <c r="U1737" t="s">
        <v>4110</v>
      </c>
      <c r="X1737">
        <v>30</v>
      </c>
      <c r="Y1737">
        <v>0</v>
      </c>
      <c r="Z1737">
        <v>0</v>
      </c>
      <c r="AA1737">
        <v>0</v>
      </c>
      <c r="AB1737" s="14">
        <v>1022306.3999999999</v>
      </c>
      <c r="AC1737" t="s">
        <v>47</v>
      </c>
      <c r="AD1737">
        <f>+VLOOKUP(T1737,items!$A$2:$D$1255,4,0)</f>
        <v>0</v>
      </c>
      <c r="AE1737">
        <f>+VLOOKUP(T1737,Tabla1[],5,0)</f>
        <v>0</v>
      </c>
      <c r="AF1737">
        <f t="shared" si="27"/>
        <v>8</v>
      </c>
      <c r="AG1737">
        <v>3816</v>
      </c>
      <c r="AH1737" s="14">
        <v>1022306.3999999999</v>
      </c>
    </row>
    <row r="1738" spans="1:34" x14ac:dyDescent="0.25">
      <c r="A1738">
        <v>95495</v>
      </c>
      <c r="B1738" t="s">
        <v>1003</v>
      </c>
      <c r="C1738" t="s">
        <v>75</v>
      </c>
      <c r="D1738">
        <v>0</v>
      </c>
      <c r="F1738" t="s">
        <v>711</v>
      </c>
      <c r="G1738" t="s">
        <v>711</v>
      </c>
      <c r="H1738" t="s">
        <v>4111</v>
      </c>
      <c r="I1738" t="s">
        <v>4112</v>
      </c>
      <c r="J1738" t="s">
        <v>4113</v>
      </c>
      <c r="K1738" t="s">
        <v>4114</v>
      </c>
      <c r="L1738" t="s">
        <v>37</v>
      </c>
      <c r="M1738" t="s">
        <v>366</v>
      </c>
      <c r="N1738" t="s">
        <v>915</v>
      </c>
      <c r="O1738" t="s">
        <v>664</v>
      </c>
      <c r="P1738" t="s">
        <v>649</v>
      </c>
      <c r="Q1738" t="s">
        <v>649</v>
      </c>
      <c r="R1738" t="s">
        <v>43</v>
      </c>
      <c r="S1738" t="s">
        <v>44</v>
      </c>
      <c r="T1738" t="s">
        <v>2471</v>
      </c>
      <c r="U1738" t="s">
        <v>2472</v>
      </c>
      <c r="W1738" t="s">
        <v>114</v>
      </c>
      <c r="X1738">
        <v>8</v>
      </c>
      <c r="Y1738">
        <v>0</v>
      </c>
      <c r="Z1738">
        <v>0</v>
      </c>
      <c r="AA1738">
        <v>0</v>
      </c>
      <c r="AB1738">
        <v>0</v>
      </c>
      <c r="AC1738" t="s">
        <v>47</v>
      </c>
      <c r="AD1738">
        <f>+VLOOKUP(T1738,items!$A$2:$D$1255,4,0)</f>
        <v>0</v>
      </c>
      <c r="AE1738">
        <f>+VLOOKUP(T1738,Tabla1[],5,0)</f>
        <v>0</v>
      </c>
      <c r="AF1738">
        <f t="shared" si="27"/>
        <v>8</v>
      </c>
    </row>
    <row r="1739" spans="1:34" x14ac:dyDescent="0.25">
      <c r="A1739">
        <v>95497</v>
      </c>
      <c r="B1739" t="s">
        <v>4115</v>
      </c>
      <c r="C1739" t="s">
        <v>1065</v>
      </c>
      <c r="D1739">
        <v>0</v>
      </c>
      <c r="F1739" t="s">
        <v>711</v>
      </c>
      <c r="G1739" t="s">
        <v>711</v>
      </c>
      <c r="H1739" t="s">
        <v>4116</v>
      </c>
      <c r="I1739" t="s">
        <v>37</v>
      </c>
      <c r="J1739" t="s">
        <v>37</v>
      </c>
      <c r="K1739" t="s">
        <v>4117</v>
      </c>
      <c r="L1739" t="s">
        <v>37</v>
      </c>
      <c r="M1739" t="s">
        <v>1930</v>
      </c>
      <c r="N1739" t="s">
        <v>1930</v>
      </c>
      <c r="O1739" t="s">
        <v>366</v>
      </c>
      <c r="P1739" t="s">
        <v>247</v>
      </c>
      <c r="Q1739" t="s">
        <v>247</v>
      </c>
      <c r="R1739" t="s">
        <v>411</v>
      </c>
      <c r="S1739" t="s">
        <v>256</v>
      </c>
      <c r="T1739" t="s">
        <v>1232</v>
      </c>
      <c r="U1739" t="s">
        <v>1233</v>
      </c>
      <c r="X1739">
        <v>1</v>
      </c>
      <c r="Y1739">
        <v>0</v>
      </c>
      <c r="Z1739">
        <v>0</v>
      </c>
      <c r="AA1739">
        <v>0</v>
      </c>
      <c r="AB1739">
        <v>169800</v>
      </c>
      <c r="AC1739" t="s">
        <v>47</v>
      </c>
      <c r="AD1739">
        <f>+VLOOKUP(T1739,items!$A$2:$D$1255,4,0)</f>
        <v>0</v>
      </c>
      <c r="AE1739">
        <f>+VLOOKUP(T1739,Tabla1[],5,0)</f>
        <v>0</v>
      </c>
      <c r="AF1739">
        <f t="shared" si="27"/>
        <v>7</v>
      </c>
    </row>
    <row r="1740" spans="1:34" x14ac:dyDescent="0.25">
      <c r="A1740">
        <v>95500</v>
      </c>
      <c r="B1740" t="s">
        <v>4118</v>
      </c>
      <c r="C1740" t="s">
        <v>33</v>
      </c>
      <c r="D1740">
        <v>0</v>
      </c>
      <c r="F1740" t="s">
        <v>711</v>
      </c>
      <c r="G1740" t="s">
        <v>1038</v>
      </c>
      <c r="H1740" t="s">
        <v>4119</v>
      </c>
      <c r="I1740" t="s">
        <v>37</v>
      </c>
      <c r="J1740" t="s">
        <v>4120</v>
      </c>
      <c r="K1740" t="s">
        <v>4121</v>
      </c>
      <c r="L1740" t="s">
        <v>37</v>
      </c>
      <c r="M1740" t="s">
        <v>645</v>
      </c>
      <c r="N1740" t="s">
        <v>645</v>
      </c>
      <c r="O1740" t="s">
        <v>664</v>
      </c>
      <c r="P1740" t="s">
        <v>1334</v>
      </c>
      <c r="Q1740" t="s">
        <v>1334</v>
      </c>
      <c r="R1740" t="s">
        <v>43</v>
      </c>
      <c r="S1740" t="s">
        <v>44</v>
      </c>
      <c r="T1740" t="s">
        <v>3200</v>
      </c>
      <c r="U1740" t="s">
        <v>3201</v>
      </c>
      <c r="X1740">
        <v>8</v>
      </c>
      <c r="Y1740">
        <v>0</v>
      </c>
      <c r="Z1740">
        <v>0</v>
      </c>
      <c r="AA1740">
        <v>0</v>
      </c>
      <c r="AB1740">
        <v>80000</v>
      </c>
      <c r="AC1740" t="s">
        <v>47</v>
      </c>
      <c r="AD1740">
        <f>+VLOOKUP(T1740,items!$A$2:$D$1255,4,0)</f>
        <v>0</v>
      </c>
      <c r="AE1740">
        <f>+VLOOKUP(T1740,Tabla1[],5,0)</f>
        <v>0</v>
      </c>
      <c r="AF1740">
        <f t="shared" si="27"/>
        <v>8</v>
      </c>
    </row>
    <row r="1741" spans="1:34" x14ac:dyDescent="0.25">
      <c r="A1741">
        <v>95500</v>
      </c>
      <c r="B1741" t="s">
        <v>4118</v>
      </c>
      <c r="C1741" t="s">
        <v>33</v>
      </c>
      <c r="D1741">
        <v>0</v>
      </c>
      <c r="F1741" t="s">
        <v>711</v>
      </c>
      <c r="G1741" t="s">
        <v>1038</v>
      </c>
      <c r="H1741" t="s">
        <v>4119</v>
      </c>
      <c r="I1741" t="s">
        <v>37</v>
      </c>
      <c r="J1741" t="s">
        <v>4120</v>
      </c>
      <c r="K1741" t="s">
        <v>4121</v>
      </c>
      <c r="L1741" t="s">
        <v>37</v>
      </c>
      <c r="M1741" t="s">
        <v>645</v>
      </c>
      <c r="N1741" t="s">
        <v>645</v>
      </c>
      <c r="O1741" t="s">
        <v>664</v>
      </c>
      <c r="P1741" t="s">
        <v>1334</v>
      </c>
      <c r="Q1741" t="s">
        <v>1334</v>
      </c>
      <c r="R1741" t="s">
        <v>43</v>
      </c>
      <c r="S1741" t="s">
        <v>44</v>
      </c>
      <c r="T1741" t="s">
        <v>48</v>
      </c>
      <c r="U1741" t="s">
        <v>49</v>
      </c>
      <c r="X1741">
        <v>1</v>
      </c>
      <c r="Y1741">
        <v>0</v>
      </c>
      <c r="Z1741">
        <v>0</v>
      </c>
      <c r="AA1741">
        <v>0</v>
      </c>
      <c r="AB1741">
        <v>100000</v>
      </c>
      <c r="AC1741" t="s">
        <v>47</v>
      </c>
      <c r="AD1741">
        <f>+VLOOKUP(T1741,items!$A$2:$D$1255,4,0)</f>
        <v>0</v>
      </c>
      <c r="AE1741">
        <f>+VLOOKUP(T1741,Tabla1[],5,0)</f>
        <v>0</v>
      </c>
      <c r="AF1741">
        <f t="shared" si="27"/>
        <v>8</v>
      </c>
    </row>
    <row r="1742" spans="1:34" x14ac:dyDescent="0.25">
      <c r="A1742">
        <v>95502</v>
      </c>
      <c r="B1742" t="s">
        <v>4122</v>
      </c>
      <c r="C1742" t="s">
        <v>75</v>
      </c>
      <c r="D1742">
        <v>0</v>
      </c>
      <c r="F1742" t="s">
        <v>711</v>
      </c>
      <c r="G1742" t="s">
        <v>1038</v>
      </c>
      <c r="H1742" t="s">
        <v>4123</v>
      </c>
      <c r="I1742" t="s">
        <v>4124</v>
      </c>
      <c r="J1742" t="s">
        <v>4125</v>
      </c>
      <c r="K1742" t="s">
        <v>4126</v>
      </c>
      <c r="L1742" t="s">
        <v>4127</v>
      </c>
      <c r="M1742" t="s">
        <v>645</v>
      </c>
      <c r="N1742" t="s">
        <v>2202</v>
      </c>
      <c r="O1742" t="s">
        <v>1812</v>
      </c>
      <c r="P1742" t="s">
        <v>4128</v>
      </c>
      <c r="Q1742" t="s">
        <v>2281</v>
      </c>
      <c r="R1742" t="s">
        <v>127</v>
      </c>
      <c r="S1742" t="s">
        <v>88</v>
      </c>
      <c r="T1742" t="s">
        <v>4129</v>
      </c>
      <c r="U1742" t="s">
        <v>4130</v>
      </c>
      <c r="X1742">
        <v>2</v>
      </c>
      <c r="Y1742">
        <v>0</v>
      </c>
      <c r="Z1742">
        <v>0</v>
      </c>
      <c r="AA1742">
        <v>0</v>
      </c>
      <c r="AB1742">
        <v>20880</v>
      </c>
      <c r="AC1742" t="s">
        <v>47</v>
      </c>
      <c r="AD1742">
        <f>+VLOOKUP(T1742,items!$A$2:$D$1255,4,0)</f>
        <v>0</v>
      </c>
      <c r="AE1742">
        <f>+VLOOKUP(T1742,Tabla1[],5,0)</f>
        <v>0</v>
      </c>
      <c r="AF1742">
        <f t="shared" si="27"/>
        <v>8</v>
      </c>
    </row>
    <row r="1743" spans="1:34" x14ac:dyDescent="0.25">
      <c r="A1743">
        <v>95502</v>
      </c>
      <c r="B1743" t="s">
        <v>4122</v>
      </c>
      <c r="C1743" t="s">
        <v>75</v>
      </c>
      <c r="D1743">
        <v>0</v>
      </c>
      <c r="F1743" t="s">
        <v>711</v>
      </c>
      <c r="G1743" t="s">
        <v>1038</v>
      </c>
      <c r="H1743" t="s">
        <v>4123</v>
      </c>
      <c r="I1743" t="s">
        <v>4124</v>
      </c>
      <c r="J1743" t="s">
        <v>4125</v>
      </c>
      <c r="K1743" t="s">
        <v>4126</v>
      </c>
      <c r="L1743" t="s">
        <v>4127</v>
      </c>
      <c r="M1743" t="s">
        <v>645</v>
      </c>
      <c r="N1743" t="s">
        <v>2202</v>
      </c>
      <c r="O1743" t="s">
        <v>1812</v>
      </c>
      <c r="P1743" t="s">
        <v>4128</v>
      </c>
      <c r="Q1743" t="s">
        <v>2281</v>
      </c>
      <c r="R1743" t="s">
        <v>127</v>
      </c>
      <c r="S1743" t="s">
        <v>88</v>
      </c>
      <c r="T1743" t="s">
        <v>1282</v>
      </c>
      <c r="U1743" t="s">
        <v>1283</v>
      </c>
      <c r="X1743">
        <v>30</v>
      </c>
      <c r="Y1743">
        <v>0</v>
      </c>
      <c r="Z1743">
        <v>0</v>
      </c>
      <c r="AA1743">
        <v>0</v>
      </c>
      <c r="AB1743">
        <v>276750</v>
      </c>
      <c r="AC1743" t="s">
        <v>47</v>
      </c>
      <c r="AD1743">
        <f>+VLOOKUP(T1743,items!$A$2:$D$1255,4,0)</f>
        <v>0</v>
      </c>
      <c r="AE1743">
        <f>+VLOOKUP(T1743,Tabla1[],5,0)</f>
        <v>0</v>
      </c>
      <c r="AF1743">
        <f t="shared" si="27"/>
        <v>8</v>
      </c>
    </row>
    <row r="1744" spans="1:34" x14ac:dyDescent="0.25">
      <c r="A1744">
        <v>95502</v>
      </c>
      <c r="B1744" t="s">
        <v>4122</v>
      </c>
      <c r="C1744" t="s">
        <v>75</v>
      </c>
      <c r="D1744">
        <v>0</v>
      </c>
      <c r="F1744" t="s">
        <v>711</v>
      </c>
      <c r="G1744" t="s">
        <v>1038</v>
      </c>
      <c r="H1744" t="s">
        <v>4123</v>
      </c>
      <c r="I1744" t="s">
        <v>4124</v>
      </c>
      <c r="J1744" t="s">
        <v>4125</v>
      </c>
      <c r="K1744" t="s">
        <v>4126</v>
      </c>
      <c r="L1744" t="s">
        <v>4127</v>
      </c>
      <c r="M1744" t="s">
        <v>645</v>
      </c>
      <c r="N1744" t="s">
        <v>2202</v>
      </c>
      <c r="O1744" t="s">
        <v>1812</v>
      </c>
      <c r="P1744" t="s">
        <v>4128</v>
      </c>
      <c r="Q1744" t="s">
        <v>2281</v>
      </c>
      <c r="R1744" t="s">
        <v>127</v>
      </c>
      <c r="S1744" t="s">
        <v>88</v>
      </c>
      <c r="T1744" t="s">
        <v>4131</v>
      </c>
      <c r="U1744" t="s">
        <v>4132</v>
      </c>
      <c r="X1744">
        <v>4</v>
      </c>
      <c r="Y1744">
        <v>0</v>
      </c>
      <c r="Z1744">
        <v>0</v>
      </c>
      <c r="AA1744">
        <v>0</v>
      </c>
      <c r="AB1744">
        <v>25920</v>
      </c>
      <c r="AC1744" t="s">
        <v>47</v>
      </c>
      <c r="AD1744">
        <f>+VLOOKUP(T1744,items!$A$2:$D$1255,4,0)</f>
        <v>0</v>
      </c>
      <c r="AE1744">
        <f>+VLOOKUP(T1744,Tabla1[],5,0)</f>
        <v>0</v>
      </c>
      <c r="AF1744">
        <f t="shared" si="27"/>
        <v>8</v>
      </c>
    </row>
    <row r="1745" spans="1:32" x14ac:dyDescent="0.25">
      <c r="A1745">
        <v>95502</v>
      </c>
      <c r="B1745" t="s">
        <v>4122</v>
      </c>
      <c r="C1745" t="s">
        <v>75</v>
      </c>
      <c r="D1745">
        <v>0</v>
      </c>
      <c r="F1745" t="s">
        <v>711</v>
      </c>
      <c r="G1745" t="s">
        <v>1038</v>
      </c>
      <c r="H1745" t="s">
        <v>4123</v>
      </c>
      <c r="I1745" t="s">
        <v>4124</v>
      </c>
      <c r="J1745" t="s">
        <v>4125</v>
      </c>
      <c r="K1745" t="s">
        <v>4126</v>
      </c>
      <c r="L1745" t="s">
        <v>4127</v>
      </c>
      <c r="M1745" t="s">
        <v>645</v>
      </c>
      <c r="N1745" t="s">
        <v>2202</v>
      </c>
      <c r="O1745" t="s">
        <v>1812</v>
      </c>
      <c r="P1745" t="s">
        <v>4128</v>
      </c>
      <c r="Q1745" t="s">
        <v>2281</v>
      </c>
      <c r="R1745" t="s">
        <v>127</v>
      </c>
      <c r="S1745" t="s">
        <v>88</v>
      </c>
      <c r="T1745" t="s">
        <v>4133</v>
      </c>
      <c r="U1745" t="s">
        <v>4134</v>
      </c>
      <c r="X1745">
        <v>1</v>
      </c>
      <c r="Y1745">
        <v>0</v>
      </c>
      <c r="Z1745">
        <v>0</v>
      </c>
      <c r="AA1745">
        <v>0</v>
      </c>
      <c r="AB1745">
        <v>54000</v>
      </c>
      <c r="AC1745" t="s">
        <v>47</v>
      </c>
      <c r="AD1745">
        <f>+VLOOKUP(T1745,items!$A$2:$D$1255,4,0)</f>
        <v>0</v>
      </c>
      <c r="AE1745">
        <f>+VLOOKUP(T1745,Tabla1[],5,0)</f>
        <v>0</v>
      </c>
      <c r="AF1745">
        <f t="shared" si="27"/>
        <v>8</v>
      </c>
    </row>
    <row r="1746" spans="1:32" x14ac:dyDescent="0.25">
      <c r="A1746">
        <v>95502</v>
      </c>
      <c r="B1746" t="s">
        <v>4122</v>
      </c>
      <c r="C1746" t="s">
        <v>75</v>
      </c>
      <c r="D1746">
        <v>0</v>
      </c>
      <c r="F1746" t="s">
        <v>711</v>
      </c>
      <c r="G1746" t="s">
        <v>1038</v>
      </c>
      <c r="H1746" t="s">
        <v>4123</v>
      </c>
      <c r="I1746" t="s">
        <v>4124</v>
      </c>
      <c r="J1746" t="s">
        <v>4125</v>
      </c>
      <c r="K1746" t="s">
        <v>4126</v>
      </c>
      <c r="L1746" t="s">
        <v>4127</v>
      </c>
      <c r="M1746" t="s">
        <v>645</v>
      </c>
      <c r="N1746" t="s">
        <v>2202</v>
      </c>
      <c r="O1746" t="s">
        <v>1812</v>
      </c>
      <c r="P1746" t="s">
        <v>4128</v>
      </c>
      <c r="Q1746" t="s">
        <v>2281</v>
      </c>
      <c r="R1746" t="s">
        <v>127</v>
      </c>
      <c r="S1746" t="s">
        <v>88</v>
      </c>
      <c r="T1746" t="s">
        <v>4135</v>
      </c>
      <c r="U1746" t="s">
        <v>4136</v>
      </c>
      <c r="X1746">
        <v>4</v>
      </c>
      <c r="Y1746">
        <v>0</v>
      </c>
      <c r="Z1746">
        <v>0</v>
      </c>
      <c r="AA1746">
        <v>0</v>
      </c>
      <c r="AB1746">
        <v>40320</v>
      </c>
      <c r="AC1746" t="s">
        <v>47</v>
      </c>
      <c r="AD1746">
        <f>+VLOOKUP(T1746,items!$A$2:$D$1255,4,0)</f>
        <v>0</v>
      </c>
      <c r="AE1746">
        <f>+VLOOKUP(T1746,Tabla1[],5,0)</f>
        <v>0</v>
      </c>
      <c r="AF1746">
        <f t="shared" si="27"/>
        <v>8</v>
      </c>
    </row>
    <row r="1747" spans="1:32" x14ac:dyDescent="0.25">
      <c r="A1747">
        <v>95502</v>
      </c>
      <c r="B1747" t="s">
        <v>4122</v>
      </c>
      <c r="C1747" t="s">
        <v>75</v>
      </c>
      <c r="D1747">
        <v>0</v>
      </c>
      <c r="F1747" t="s">
        <v>711</v>
      </c>
      <c r="G1747" t="s">
        <v>1038</v>
      </c>
      <c r="H1747" t="s">
        <v>4123</v>
      </c>
      <c r="I1747" t="s">
        <v>4124</v>
      </c>
      <c r="J1747" t="s">
        <v>4125</v>
      </c>
      <c r="K1747" t="s">
        <v>4126</v>
      </c>
      <c r="L1747" t="s">
        <v>4127</v>
      </c>
      <c r="M1747" t="s">
        <v>645</v>
      </c>
      <c r="N1747" t="s">
        <v>2202</v>
      </c>
      <c r="O1747" t="s">
        <v>1812</v>
      </c>
      <c r="P1747" t="s">
        <v>4128</v>
      </c>
      <c r="Q1747" t="s">
        <v>2281</v>
      </c>
      <c r="R1747" t="s">
        <v>127</v>
      </c>
      <c r="S1747" t="s">
        <v>88</v>
      </c>
      <c r="T1747" t="s">
        <v>4137</v>
      </c>
      <c r="U1747" t="s">
        <v>4138</v>
      </c>
      <c r="X1747">
        <v>1</v>
      </c>
      <c r="Y1747">
        <v>0</v>
      </c>
      <c r="Z1747">
        <v>0</v>
      </c>
      <c r="AA1747">
        <v>0</v>
      </c>
      <c r="AB1747">
        <v>179280</v>
      </c>
      <c r="AC1747" t="s">
        <v>47</v>
      </c>
      <c r="AD1747">
        <f>+VLOOKUP(T1747,items!$A$2:$D$1255,4,0)</f>
        <v>0</v>
      </c>
      <c r="AE1747">
        <f>+VLOOKUP(T1747,Tabla1[],5,0)</f>
        <v>0</v>
      </c>
      <c r="AF1747">
        <f t="shared" si="27"/>
        <v>8</v>
      </c>
    </row>
    <row r="1748" spans="1:32" x14ac:dyDescent="0.25">
      <c r="A1748">
        <v>95502</v>
      </c>
      <c r="B1748" t="s">
        <v>4122</v>
      </c>
      <c r="C1748" t="s">
        <v>75</v>
      </c>
      <c r="D1748">
        <v>0</v>
      </c>
      <c r="F1748" t="s">
        <v>711</v>
      </c>
      <c r="G1748" t="s">
        <v>1038</v>
      </c>
      <c r="H1748" t="s">
        <v>4123</v>
      </c>
      <c r="I1748" t="s">
        <v>4124</v>
      </c>
      <c r="J1748" t="s">
        <v>4125</v>
      </c>
      <c r="K1748" t="s">
        <v>4126</v>
      </c>
      <c r="L1748" t="s">
        <v>4127</v>
      </c>
      <c r="M1748" t="s">
        <v>645</v>
      </c>
      <c r="N1748" t="s">
        <v>2202</v>
      </c>
      <c r="O1748" t="s">
        <v>1812</v>
      </c>
      <c r="P1748" t="s">
        <v>4128</v>
      </c>
      <c r="Q1748" t="s">
        <v>2281</v>
      </c>
      <c r="R1748" t="s">
        <v>127</v>
      </c>
      <c r="S1748" t="s">
        <v>88</v>
      </c>
      <c r="T1748" t="s">
        <v>388</v>
      </c>
      <c r="U1748" t="s">
        <v>389</v>
      </c>
      <c r="X1748">
        <v>8</v>
      </c>
      <c r="Y1748">
        <v>0</v>
      </c>
      <c r="Z1748">
        <v>0</v>
      </c>
      <c r="AA1748">
        <v>0</v>
      </c>
      <c r="AB1748">
        <v>570000</v>
      </c>
      <c r="AC1748" t="s">
        <v>47</v>
      </c>
      <c r="AD1748">
        <f>+VLOOKUP(T1748,items!$A$2:$D$1255,4,0)</f>
        <v>0</v>
      </c>
      <c r="AE1748">
        <f>+VLOOKUP(T1748,Tabla1[],5,0)</f>
        <v>0</v>
      </c>
      <c r="AF1748">
        <f t="shared" si="27"/>
        <v>8</v>
      </c>
    </row>
    <row r="1749" spans="1:32" x14ac:dyDescent="0.25">
      <c r="A1749">
        <v>95502</v>
      </c>
      <c r="B1749" t="s">
        <v>4122</v>
      </c>
      <c r="C1749" t="s">
        <v>75</v>
      </c>
      <c r="D1749">
        <v>0</v>
      </c>
      <c r="F1749" t="s">
        <v>711</v>
      </c>
      <c r="G1749" t="s">
        <v>1038</v>
      </c>
      <c r="H1749" t="s">
        <v>4123</v>
      </c>
      <c r="I1749" t="s">
        <v>4124</v>
      </c>
      <c r="J1749" t="s">
        <v>4125</v>
      </c>
      <c r="K1749" t="s">
        <v>4126</v>
      </c>
      <c r="L1749" t="s">
        <v>4127</v>
      </c>
      <c r="M1749" t="s">
        <v>645</v>
      </c>
      <c r="N1749" t="s">
        <v>2202</v>
      </c>
      <c r="O1749" t="s">
        <v>1812</v>
      </c>
      <c r="P1749" t="s">
        <v>4128</v>
      </c>
      <c r="Q1749" t="s">
        <v>2281</v>
      </c>
      <c r="R1749" t="s">
        <v>127</v>
      </c>
      <c r="S1749" t="s">
        <v>88</v>
      </c>
      <c r="T1749" t="s">
        <v>1536</v>
      </c>
      <c r="U1749" t="s">
        <v>1537</v>
      </c>
      <c r="X1749">
        <v>1</v>
      </c>
      <c r="Y1749">
        <v>0</v>
      </c>
      <c r="Z1749">
        <v>0</v>
      </c>
      <c r="AA1749">
        <v>0</v>
      </c>
      <c r="AB1749">
        <v>957150</v>
      </c>
      <c r="AC1749" t="s">
        <v>47</v>
      </c>
      <c r="AD1749">
        <f>+VLOOKUP(T1749,items!$A$2:$D$1255,4,0)</f>
        <v>0</v>
      </c>
      <c r="AE1749">
        <f>+VLOOKUP(T1749,Tabla1[],5,0)</f>
        <v>0</v>
      </c>
      <c r="AF1749">
        <f t="shared" si="27"/>
        <v>8</v>
      </c>
    </row>
    <row r="1750" spans="1:32" x14ac:dyDescent="0.25">
      <c r="A1750">
        <v>95502</v>
      </c>
      <c r="B1750" t="s">
        <v>4122</v>
      </c>
      <c r="C1750" t="s">
        <v>75</v>
      </c>
      <c r="D1750">
        <v>0</v>
      </c>
      <c r="F1750" t="s">
        <v>711</v>
      </c>
      <c r="G1750" t="s">
        <v>1038</v>
      </c>
      <c r="H1750" t="s">
        <v>4123</v>
      </c>
      <c r="I1750" t="s">
        <v>4124</v>
      </c>
      <c r="J1750" t="s">
        <v>4125</v>
      </c>
      <c r="K1750" t="s">
        <v>4126</v>
      </c>
      <c r="L1750" t="s">
        <v>4127</v>
      </c>
      <c r="M1750" t="s">
        <v>645</v>
      </c>
      <c r="N1750" t="s">
        <v>2202</v>
      </c>
      <c r="O1750" t="s">
        <v>1812</v>
      </c>
      <c r="P1750" t="s">
        <v>4128</v>
      </c>
      <c r="Q1750" t="s">
        <v>2281</v>
      </c>
      <c r="R1750" t="s">
        <v>127</v>
      </c>
      <c r="S1750" t="s">
        <v>88</v>
      </c>
      <c r="T1750" t="s">
        <v>717</v>
      </c>
      <c r="U1750" t="s">
        <v>718</v>
      </c>
      <c r="X1750">
        <v>3</v>
      </c>
      <c r="Y1750">
        <v>0</v>
      </c>
      <c r="Z1750">
        <v>0</v>
      </c>
      <c r="AA1750">
        <v>0</v>
      </c>
      <c r="AB1750">
        <v>168480</v>
      </c>
      <c r="AC1750" t="s">
        <v>47</v>
      </c>
      <c r="AD1750">
        <f>+VLOOKUP(T1750,items!$A$2:$D$1255,4,0)</f>
        <v>0</v>
      </c>
      <c r="AE1750">
        <f>+VLOOKUP(T1750,Tabla1[],5,0)</f>
        <v>0</v>
      </c>
      <c r="AF1750">
        <f t="shared" si="27"/>
        <v>8</v>
      </c>
    </row>
    <row r="1751" spans="1:32" x14ac:dyDescent="0.25">
      <c r="A1751">
        <v>95502</v>
      </c>
      <c r="B1751" t="s">
        <v>4122</v>
      </c>
      <c r="C1751" t="s">
        <v>75</v>
      </c>
      <c r="D1751">
        <v>0</v>
      </c>
      <c r="F1751" t="s">
        <v>711</v>
      </c>
      <c r="G1751" t="s">
        <v>1038</v>
      </c>
      <c r="H1751" t="s">
        <v>4123</v>
      </c>
      <c r="I1751" t="s">
        <v>4124</v>
      </c>
      <c r="J1751" t="s">
        <v>4125</v>
      </c>
      <c r="K1751" t="s">
        <v>4126</v>
      </c>
      <c r="L1751" t="s">
        <v>4127</v>
      </c>
      <c r="M1751" t="s">
        <v>645</v>
      </c>
      <c r="N1751" t="s">
        <v>2202</v>
      </c>
      <c r="O1751" t="s">
        <v>1812</v>
      </c>
      <c r="P1751" t="s">
        <v>4128</v>
      </c>
      <c r="Q1751" t="s">
        <v>2281</v>
      </c>
      <c r="R1751" t="s">
        <v>127</v>
      </c>
      <c r="S1751" t="s">
        <v>88</v>
      </c>
      <c r="T1751" t="s">
        <v>433</v>
      </c>
      <c r="U1751" t="s">
        <v>434</v>
      </c>
      <c r="W1751" t="s">
        <v>117</v>
      </c>
      <c r="X1751">
        <v>1</v>
      </c>
      <c r="Y1751">
        <v>5260</v>
      </c>
      <c r="Z1751">
        <v>0</v>
      </c>
      <c r="AA1751">
        <v>750</v>
      </c>
      <c r="AB1751">
        <v>1892699</v>
      </c>
      <c r="AC1751" t="s">
        <v>47</v>
      </c>
      <c r="AD1751">
        <f>+VLOOKUP(T1751,items!$A$2:$D$1255,4,0)</f>
        <v>0</v>
      </c>
      <c r="AE1751">
        <f>+VLOOKUP(T1751,Tabla1[],5,0)</f>
        <v>0</v>
      </c>
      <c r="AF1751">
        <f t="shared" si="27"/>
        <v>8</v>
      </c>
    </row>
    <row r="1752" spans="1:32" x14ac:dyDescent="0.25">
      <c r="A1752">
        <v>95502</v>
      </c>
      <c r="B1752" t="s">
        <v>4122</v>
      </c>
      <c r="C1752" t="s">
        <v>75</v>
      </c>
      <c r="D1752">
        <v>0</v>
      </c>
      <c r="F1752" t="s">
        <v>711</v>
      </c>
      <c r="G1752" t="s">
        <v>1038</v>
      </c>
      <c r="H1752" t="s">
        <v>4123</v>
      </c>
      <c r="I1752" t="s">
        <v>4124</v>
      </c>
      <c r="J1752" t="s">
        <v>4125</v>
      </c>
      <c r="K1752" t="s">
        <v>4126</v>
      </c>
      <c r="L1752" t="s">
        <v>4127</v>
      </c>
      <c r="M1752" t="s">
        <v>645</v>
      </c>
      <c r="N1752" t="s">
        <v>2202</v>
      </c>
      <c r="O1752" t="s">
        <v>1812</v>
      </c>
      <c r="P1752" t="s">
        <v>4128</v>
      </c>
      <c r="Q1752" t="s">
        <v>2281</v>
      </c>
      <c r="R1752" t="s">
        <v>127</v>
      </c>
      <c r="S1752" t="s">
        <v>88</v>
      </c>
      <c r="T1752" t="s">
        <v>474</v>
      </c>
      <c r="U1752" t="s">
        <v>475</v>
      </c>
      <c r="X1752">
        <v>1</v>
      </c>
      <c r="Y1752">
        <v>0</v>
      </c>
      <c r="Z1752">
        <v>0</v>
      </c>
      <c r="AA1752">
        <v>0</v>
      </c>
      <c r="AB1752">
        <v>400000</v>
      </c>
      <c r="AC1752" t="s">
        <v>47</v>
      </c>
      <c r="AD1752">
        <f>+VLOOKUP(T1752,items!$A$2:$D$1255,4,0)</f>
        <v>0</v>
      </c>
      <c r="AE1752">
        <f>+VLOOKUP(T1752,Tabla1[],5,0)</f>
        <v>0</v>
      </c>
      <c r="AF1752">
        <f t="shared" si="27"/>
        <v>8</v>
      </c>
    </row>
    <row r="1753" spans="1:32" x14ac:dyDescent="0.25">
      <c r="A1753">
        <v>95502</v>
      </c>
      <c r="B1753" t="s">
        <v>4122</v>
      </c>
      <c r="C1753" t="s">
        <v>75</v>
      </c>
      <c r="D1753">
        <v>0</v>
      </c>
      <c r="F1753" t="s">
        <v>711</v>
      </c>
      <c r="G1753" t="s">
        <v>1038</v>
      </c>
      <c r="H1753" t="s">
        <v>4123</v>
      </c>
      <c r="I1753" t="s">
        <v>4124</v>
      </c>
      <c r="J1753" t="s">
        <v>4125</v>
      </c>
      <c r="K1753" t="s">
        <v>4126</v>
      </c>
      <c r="L1753" t="s">
        <v>4127</v>
      </c>
      <c r="M1753" t="s">
        <v>645</v>
      </c>
      <c r="N1753" t="s">
        <v>2202</v>
      </c>
      <c r="O1753" t="s">
        <v>1812</v>
      </c>
      <c r="P1753" t="s">
        <v>4128</v>
      </c>
      <c r="Q1753" t="s">
        <v>2281</v>
      </c>
      <c r="R1753" t="s">
        <v>127</v>
      </c>
      <c r="S1753" t="s">
        <v>88</v>
      </c>
      <c r="T1753" t="s">
        <v>1096</v>
      </c>
      <c r="U1753" t="s">
        <v>1097</v>
      </c>
      <c r="X1753">
        <v>1</v>
      </c>
      <c r="Y1753">
        <v>0</v>
      </c>
      <c r="Z1753">
        <v>0</v>
      </c>
      <c r="AA1753">
        <v>0</v>
      </c>
      <c r="AB1753">
        <v>500000</v>
      </c>
      <c r="AC1753" t="s">
        <v>47</v>
      </c>
      <c r="AD1753" t="e">
        <f>+VLOOKUP(T1753,items!$A$2:$D$1255,4,0)</f>
        <v>#N/A</v>
      </c>
      <c r="AE1753" t="e">
        <f>+VLOOKUP(T1753,Tabla1[],5,0)</f>
        <v>#N/A</v>
      </c>
      <c r="AF1753">
        <f t="shared" si="27"/>
        <v>8</v>
      </c>
    </row>
    <row r="1754" spans="1:32" x14ac:dyDescent="0.25">
      <c r="A1754">
        <v>95504</v>
      </c>
      <c r="B1754" t="s">
        <v>4139</v>
      </c>
      <c r="C1754" t="s">
        <v>75</v>
      </c>
      <c r="D1754">
        <v>0</v>
      </c>
      <c r="F1754" t="s">
        <v>711</v>
      </c>
      <c r="G1754" t="s">
        <v>711</v>
      </c>
      <c r="H1754" t="s">
        <v>4140</v>
      </c>
      <c r="I1754" t="s">
        <v>37</v>
      </c>
      <c r="J1754" t="s">
        <v>4141</v>
      </c>
      <c r="K1754" t="s">
        <v>4142</v>
      </c>
      <c r="L1754" t="s">
        <v>4143</v>
      </c>
      <c r="M1754" t="s">
        <v>366</v>
      </c>
      <c r="N1754" t="s">
        <v>366</v>
      </c>
      <c r="O1754" t="s">
        <v>1038</v>
      </c>
      <c r="P1754" t="s">
        <v>965</v>
      </c>
      <c r="Q1754" t="s">
        <v>1812</v>
      </c>
      <c r="R1754" t="s">
        <v>127</v>
      </c>
      <c r="S1754" t="s">
        <v>108</v>
      </c>
      <c r="T1754" t="s">
        <v>2838</v>
      </c>
      <c r="U1754" t="s">
        <v>2839</v>
      </c>
      <c r="X1754">
        <v>1</v>
      </c>
      <c r="Y1754">
        <v>0</v>
      </c>
      <c r="Z1754">
        <v>0</v>
      </c>
      <c r="AA1754">
        <v>0</v>
      </c>
      <c r="AB1754">
        <v>350000</v>
      </c>
      <c r="AC1754" t="s">
        <v>47</v>
      </c>
      <c r="AD1754" t="e">
        <f>+VLOOKUP(T1754,items!$A$2:$D$1255,4,0)</f>
        <v>#N/A</v>
      </c>
      <c r="AE1754" t="e">
        <f>+VLOOKUP(T1754,Tabla1[],5,0)</f>
        <v>#N/A</v>
      </c>
      <c r="AF1754">
        <f t="shared" si="27"/>
        <v>7</v>
      </c>
    </row>
    <row r="1755" spans="1:32" x14ac:dyDescent="0.25">
      <c r="A1755">
        <v>95505</v>
      </c>
      <c r="B1755" t="s">
        <v>4144</v>
      </c>
      <c r="C1755" t="s">
        <v>75</v>
      </c>
      <c r="D1755">
        <v>0</v>
      </c>
      <c r="F1755" t="s">
        <v>711</v>
      </c>
      <c r="G1755" t="s">
        <v>366</v>
      </c>
      <c r="H1755" t="s">
        <v>4145</v>
      </c>
      <c r="I1755" t="s">
        <v>37</v>
      </c>
      <c r="J1755" t="s">
        <v>4146</v>
      </c>
      <c r="K1755" t="s">
        <v>4147</v>
      </c>
      <c r="L1755" t="s">
        <v>4148</v>
      </c>
      <c r="M1755" t="s">
        <v>915</v>
      </c>
      <c r="N1755" t="s">
        <v>915</v>
      </c>
      <c r="O1755" t="s">
        <v>247</v>
      </c>
      <c r="P1755" t="s">
        <v>410</v>
      </c>
      <c r="Q1755" t="s">
        <v>417</v>
      </c>
      <c r="R1755" t="s">
        <v>63</v>
      </c>
      <c r="S1755" t="s">
        <v>256</v>
      </c>
      <c r="T1755" t="s">
        <v>1438</v>
      </c>
      <c r="U1755" t="s">
        <v>1439</v>
      </c>
      <c r="X1755">
        <v>1</v>
      </c>
      <c r="Y1755">
        <v>0</v>
      </c>
      <c r="Z1755">
        <v>0</v>
      </c>
      <c r="AA1755">
        <v>0</v>
      </c>
      <c r="AB1755">
        <v>303307</v>
      </c>
      <c r="AC1755" t="s">
        <v>47</v>
      </c>
      <c r="AD1755">
        <f>+VLOOKUP(T1755,items!$A$2:$D$1255,4,0)</f>
        <v>0</v>
      </c>
      <c r="AE1755">
        <f>+VLOOKUP(T1755,Tabla1[],5,0)</f>
        <v>0</v>
      </c>
      <c r="AF1755">
        <f t="shared" si="27"/>
        <v>7</v>
      </c>
    </row>
    <row r="1756" spans="1:32" x14ac:dyDescent="0.25">
      <c r="A1756">
        <v>95505</v>
      </c>
      <c r="B1756" t="s">
        <v>4144</v>
      </c>
      <c r="C1756" t="s">
        <v>75</v>
      </c>
      <c r="D1756">
        <v>0</v>
      </c>
      <c r="F1756" t="s">
        <v>711</v>
      </c>
      <c r="G1756" t="s">
        <v>366</v>
      </c>
      <c r="H1756" t="s">
        <v>4145</v>
      </c>
      <c r="I1756" t="s">
        <v>37</v>
      </c>
      <c r="J1756" t="s">
        <v>4146</v>
      </c>
      <c r="K1756" t="s">
        <v>4147</v>
      </c>
      <c r="L1756" t="s">
        <v>4148</v>
      </c>
      <c r="M1756" t="s">
        <v>915</v>
      </c>
      <c r="N1756" t="s">
        <v>915</v>
      </c>
      <c r="O1756" t="s">
        <v>247</v>
      </c>
      <c r="P1756" t="s">
        <v>410</v>
      </c>
      <c r="Q1756" t="s">
        <v>417</v>
      </c>
      <c r="R1756" t="s">
        <v>63</v>
      </c>
      <c r="S1756" t="s">
        <v>256</v>
      </c>
      <c r="T1756" t="s">
        <v>94</v>
      </c>
      <c r="U1756" t="s">
        <v>95</v>
      </c>
      <c r="X1756">
        <v>1</v>
      </c>
      <c r="Y1756">
        <v>0</v>
      </c>
      <c r="Z1756">
        <v>0</v>
      </c>
      <c r="AA1756">
        <v>0</v>
      </c>
      <c r="AB1756">
        <v>100000</v>
      </c>
      <c r="AC1756" t="s">
        <v>47</v>
      </c>
      <c r="AD1756" t="e">
        <f>+VLOOKUP(T1756,items!$A$2:$D$1255,4,0)</f>
        <v>#N/A</v>
      </c>
      <c r="AE1756" t="e">
        <f>+VLOOKUP(T1756,Tabla1[],5,0)</f>
        <v>#N/A</v>
      </c>
      <c r="AF1756">
        <f t="shared" si="27"/>
        <v>7</v>
      </c>
    </row>
    <row r="1757" spans="1:32" x14ac:dyDescent="0.25">
      <c r="A1757">
        <v>95505</v>
      </c>
      <c r="B1757" t="s">
        <v>4144</v>
      </c>
      <c r="C1757" t="s">
        <v>75</v>
      </c>
      <c r="D1757">
        <v>0</v>
      </c>
      <c r="F1757" t="s">
        <v>711</v>
      </c>
      <c r="G1757" t="s">
        <v>366</v>
      </c>
      <c r="H1757" t="s">
        <v>4145</v>
      </c>
      <c r="I1757" t="s">
        <v>37</v>
      </c>
      <c r="J1757" t="s">
        <v>4146</v>
      </c>
      <c r="K1757" t="s">
        <v>4147</v>
      </c>
      <c r="L1757" t="s">
        <v>4148</v>
      </c>
      <c r="M1757" t="s">
        <v>915</v>
      </c>
      <c r="N1757" t="s">
        <v>915</v>
      </c>
      <c r="O1757" t="s">
        <v>247</v>
      </c>
      <c r="P1757" t="s">
        <v>410</v>
      </c>
      <c r="Q1757" t="s">
        <v>417</v>
      </c>
      <c r="R1757" t="s">
        <v>63</v>
      </c>
      <c r="S1757" t="s">
        <v>256</v>
      </c>
      <c r="T1757" t="s">
        <v>599</v>
      </c>
      <c r="U1757" t="s">
        <v>907</v>
      </c>
      <c r="X1757">
        <v>1</v>
      </c>
      <c r="Y1757">
        <v>0</v>
      </c>
      <c r="Z1757">
        <v>0</v>
      </c>
      <c r="AA1757">
        <v>0</v>
      </c>
      <c r="AB1757">
        <v>250000</v>
      </c>
      <c r="AC1757" t="s">
        <v>47</v>
      </c>
      <c r="AD1757" t="e">
        <f>+VLOOKUP(T1757,items!$A$2:$D$1255,4,0)</f>
        <v>#N/A</v>
      </c>
      <c r="AE1757" t="e">
        <f>+VLOOKUP(T1757,Tabla1[],5,0)</f>
        <v>#N/A</v>
      </c>
      <c r="AF1757">
        <f t="shared" si="27"/>
        <v>7</v>
      </c>
    </row>
    <row r="1758" spans="1:32" x14ac:dyDescent="0.25">
      <c r="A1758">
        <v>95509</v>
      </c>
      <c r="B1758" t="s">
        <v>4149</v>
      </c>
      <c r="C1758" t="s">
        <v>75</v>
      </c>
      <c r="D1758">
        <v>0</v>
      </c>
      <c r="F1758" t="s">
        <v>711</v>
      </c>
      <c r="G1758" t="s">
        <v>711</v>
      </c>
      <c r="H1758" t="s">
        <v>4150</v>
      </c>
      <c r="I1758" t="s">
        <v>37</v>
      </c>
      <c r="J1758" t="s">
        <v>4151</v>
      </c>
      <c r="K1758" t="s">
        <v>4152</v>
      </c>
      <c r="L1758" t="s">
        <v>37</v>
      </c>
      <c r="M1758" t="s">
        <v>1930</v>
      </c>
      <c r="N1758" t="s">
        <v>1930</v>
      </c>
      <c r="O1758" t="s">
        <v>1038</v>
      </c>
      <c r="P1758" t="s">
        <v>409</v>
      </c>
      <c r="Q1758" t="s">
        <v>409</v>
      </c>
      <c r="R1758" t="s">
        <v>43</v>
      </c>
      <c r="S1758" t="s">
        <v>164</v>
      </c>
      <c r="T1758" t="s">
        <v>4078</v>
      </c>
      <c r="U1758" t="s">
        <v>313</v>
      </c>
      <c r="X1758">
        <v>8.5</v>
      </c>
      <c r="Y1758">
        <v>0</v>
      </c>
      <c r="Z1758">
        <v>0</v>
      </c>
      <c r="AA1758">
        <v>0</v>
      </c>
      <c r="AB1758">
        <v>1190000</v>
      </c>
      <c r="AC1758" t="s">
        <v>47</v>
      </c>
      <c r="AD1758">
        <f>+VLOOKUP(T1758,items!$A$2:$D$1255,4,0)</f>
        <v>0</v>
      </c>
      <c r="AE1758">
        <f>+VLOOKUP(T1758,Tabla1[],5,0)</f>
        <v>0</v>
      </c>
      <c r="AF1758">
        <f t="shared" si="27"/>
        <v>7</v>
      </c>
    </row>
    <row r="1759" spans="1:32" x14ac:dyDescent="0.25">
      <c r="A1759">
        <v>95510</v>
      </c>
      <c r="B1759" t="s">
        <v>2714</v>
      </c>
      <c r="C1759" t="s">
        <v>75</v>
      </c>
      <c r="D1759">
        <v>0</v>
      </c>
      <c r="F1759" t="s">
        <v>711</v>
      </c>
      <c r="G1759" t="s">
        <v>711</v>
      </c>
      <c r="H1759" t="s">
        <v>4153</v>
      </c>
      <c r="I1759" t="s">
        <v>37</v>
      </c>
      <c r="J1759" t="s">
        <v>4154</v>
      </c>
      <c r="K1759" t="s">
        <v>4155</v>
      </c>
      <c r="L1759" t="s">
        <v>37</v>
      </c>
      <c r="M1759" t="s">
        <v>1930</v>
      </c>
      <c r="N1759" t="s">
        <v>1930</v>
      </c>
      <c r="O1759" t="s">
        <v>645</v>
      </c>
      <c r="P1759" t="s">
        <v>409</v>
      </c>
      <c r="Q1759" t="s">
        <v>409</v>
      </c>
      <c r="R1759" t="s">
        <v>43</v>
      </c>
      <c r="S1759" t="s">
        <v>164</v>
      </c>
      <c r="T1759" t="s">
        <v>1290</v>
      </c>
      <c r="U1759" t="s">
        <v>1291</v>
      </c>
      <c r="X1759">
        <v>10</v>
      </c>
      <c r="Y1759">
        <v>0</v>
      </c>
      <c r="Z1759">
        <v>0</v>
      </c>
      <c r="AA1759">
        <v>0</v>
      </c>
      <c r="AB1759">
        <v>672270</v>
      </c>
      <c r="AC1759" t="s">
        <v>47</v>
      </c>
      <c r="AD1759">
        <f>+VLOOKUP(T1759,items!$A$2:$D$1255,4,0)</f>
        <v>0</v>
      </c>
      <c r="AE1759">
        <f>+VLOOKUP(T1759,Tabla1[],5,0)</f>
        <v>0</v>
      </c>
      <c r="AF1759">
        <f t="shared" si="27"/>
        <v>7</v>
      </c>
    </row>
    <row r="1760" spans="1:32" x14ac:dyDescent="0.25">
      <c r="A1760">
        <v>95512</v>
      </c>
      <c r="B1760" t="s">
        <v>4156</v>
      </c>
      <c r="C1760" t="s">
        <v>75</v>
      </c>
      <c r="D1760">
        <v>0</v>
      </c>
      <c r="F1760" t="s">
        <v>711</v>
      </c>
      <c r="G1760" t="s">
        <v>1930</v>
      </c>
      <c r="H1760" t="s">
        <v>4157</v>
      </c>
      <c r="I1760" t="s">
        <v>37</v>
      </c>
      <c r="J1760" t="s">
        <v>4158</v>
      </c>
      <c r="K1760" t="s">
        <v>4159</v>
      </c>
      <c r="L1760" t="s">
        <v>37</v>
      </c>
      <c r="M1760" t="s">
        <v>366</v>
      </c>
      <c r="N1760" t="s">
        <v>366</v>
      </c>
      <c r="O1760" t="s">
        <v>409</v>
      </c>
      <c r="P1760" t="s">
        <v>2270</v>
      </c>
      <c r="Q1760" t="s">
        <v>2270</v>
      </c>
      <c r="R1760" t="s">
        <v>43</v>
      </c>
      <c r="S1760" t="s">
        <v>164</v>
      </c>
      <c r="T1760" t="s">
        <v>2908</v>
      </c>
      <c r="U1760" t="s">
        <v>958</v>
      </c>
      <c r="X1760">
        <v>5.5</v>
      </c>
      <c r="Y1760">
        <v>0</v>
      </c>
      <c r="Z1760">
        <v>0</v>
      </c>
      <c r="AA1760">
        <v>0</v>
      </c>
      <c r="AB1760">
        <v>289300</v>
      </c>
      <c r="AC1760" t="s">
        <v>47</v>
      </c>
      <c r="AD1760">
        <f>+VLOOKUP(T1760,items!$A$2:$D$1255,4,0)</f>
        <v>0</v>
      </c>
      <c r="AE1760">
        <f>+VLOOKUP(T1760,Tabla1[],5,0)</f>
        <v>0</v>
      </c>
      <c r="AF1760">
        <f t="shared" si="27"/>
        <v>8</v>
      </c>
    </row>
    <row r="1761" spans="1:32" x14ac:dyDescent="0.25">
      <c r="A1761">
        <v>95512</v>
      </c>
      <c r="B1761" t="s">
        <v>4156</v>
      </c>
      <c r="C1761" t="s">
        <v>75</v>
      </c>
      <c r="D1761">
        <v>0</v>
      </c>
      <c r="F1761" t="s">
        <v>711</v>
      </c>
      <c r="G1761" t="s">
        <v>1930</v>
      </c>
      <c r="H1761" t="s">
        <v>4157</v>
      </c>
      <c r="I1761" t="s">
        <v>37</v>
      </c>
      <c r="J1761" t="s">
        <v>4158</v>
      </c>
      <c r="K1761" t="s">
        <v>4159</v>
      </c>
      <c r="L1761" t="s">
        <v>37</v>
      </c>
      <c r="M1761" t="s">
        <v>366</v>
      </c>
      <c r="N1761" t="s">
        <v>366</v>
      </c>
      <c r="O1761" t="s">
        <v>409</v>
      </c>
      <c r="P1761" t="s">
        <v>2270</v>
      </c>
      <c r="Q1761" t="s">
        <v>2270</v>
      </c>
      <c r="R1761" t="s">
        <v>43</v>
      </c>
      <c r="S1761" t="s">
        <v>164</v>
      </c>
      <c r="T1761" t="s">
        <v>4160</v>
      </c>
      <c r="U1761" t="s">
        <v>2241</v>
      </c>
      <c r="X1761">
        <v>7.5</v>
      </c>
      <c r="Y1761">
        <v>0</v>
      </c>
      <c r="Z1761">
        <v>0</v>
      </c>
      <c r="AA1761">
        <v>0</v>
      </c>
      <c r="AB1761">
        <v>394500</v>
      </c>
      <c r="AC1761" t="s">
        <v>47</v>
      </c>
      <c r="AD1761">
        <f>+VLOOKUP(T1761,items!$A$2:$D$1255,4,0)</f>
        <v>0</v>
      </c>
      <c r="AE1761">
        <f>+VLOOKUP(T1761,Tabla1[],5,0)</f>
        <v>0</v>
      </c>
      <c r="AF1761">
        <f t="shared" si="27"/>
        <v>8</v>
      </c>
    </row>
    <row r="1762" spans="1:32" x14ac:dyDescent="0.25">
      <c r="A1762">
        <v>95513</v>
      </c>
      <c r="B1762" t="s">
        <v>4161</v>
      </c>
      <c r="C1762" t="s">
        <v>33</v>
      </c>
      <c r="D1762">
        <v>0</v>
      </c>
      <c r="F1762" t="s">
        <v>711</v>
      </c>
      <c r="G1762" t="s">
        <v>366</v>
      </c>
      <c r="H1762" t="s">
        <v>4162</v>
      </c>
      <c r="I1762" t="s">
        <v>37</v>
      </c>
      <c r="J1762" t="s">
        <v>4163</v>
      </c>
      <c r="K1762" t="s">
        <v>4164</v>
      </c>
      <c r="L1762" t="s">
        <v>37</v>
      </c>
      <c r="M1762" t="s">
        <v>915</v>
      </c>
      <c r="N1762" t="s">
        <v>915</v>
      </c>
      <c r="O1762" t="s">
        <v>1072</v>
      </c>
      <c r="P1762" t="s">
        <v>1931</v>
      </c>
      <c r="Q1762" t="s">
        <v>1931</v>
      </c>
      <c r="R1762" t="s">
        <v>411</v>
      </c>
      <c r="S1762" t="s">
        <v>128</v>
      </c>
      <c r="T1762" t="s">
        <v>4165</v>
      </c>
      <c r="U1762" t="s">
        <v>4166</v>
      </c>
      <c r="V1762" t="s">
        <v>1147</v>
      </c>
      <c r="X1762">
        <v>3</v>
      </c>
      <c r="Y1762">
        <v>0</v>
      </c>
      <c r="Z1762">
        <v>0</v>
      </c>
      <c r="AA1762">
        <v>0</v>
      </c>
      <c r="AB1762">
        <v>1225548</v>
      </c>
      <c r="AC1762" t="s">
        <v>47</v>
      </c>
      <c r="AD1762" t="str">
        <f>+VLOOKUP(T1762,items!$A$2:$D$1255,4,0)</f>
        <v>COJIN</v>
      </c>
      <c r="AE1762">
        <f>+VLOOKUP(T1762,Tabla1[],5,0)</f>
        <v>0</v>
      </c>
      <c r="AF1762">
        <f t="shared" si="27"/>
        <v>8</v>
      </c>
    </row>
    <row r="1763" spans="1:32" x14ac:dyDescent="0.25">
      <c r="A1763">
        <v>95513</v>
      </c>
      <c r="B1763" t="s">
        <v>4161</v>
      </c>
      <c r="C1763" t="s">
        <v>33</v>
      </c>
      <c r="D1763">
        <v>0</v>
      </c>
      <c r="F1763" t="s">
        <v>711</v>
      </c>
      <c r="G1763" t="s">
        <v>366</v>
      </c>
      <c r="H1763" t="s">
        <v>4162</v>
      </c>
      <c r="I1763" t="s">
        <v>37</v>
      </c>
      <c r="J1763" t="s">
        <v>4163</v>
      </c>
      <c r="K1763" t="s">
        <v>4164</v>
      </c>
      <c r="L1763" t="s">
        <v>37</v>
      </c>
      <c r="M1763" t="s">
        <v>915</v>
      </c>
      <c r="N1763" t="s">
        <v>915</v>
      </c>
      <c r="O1763" t="s">
        <v>1072</v>
      </c>
      <c r="P1763" t="s">
        <v>1931</v>
      </c>
      <c r="Q1763" t="s">
        <v>1931</v>
      </c>
      <c r="R1763" t="s">
        <v>411</v>
      </c>
      <c r="S1763" t="s">
        <v>128</v>
      </c>
      <c r="T1763" t="s">
        <v>219</v>
      </c>
      <c r="U1763" t="s">
        <v>220</v>
      </c>
      <c r="X1763">
        <v>3</v>
      </c>
      <c r="Y1763">
        <v>0</v>
      </c>
      <c r="Z1763">
        <v>0</v>
      </c>
      <c r="AA1763">
        <v>0</v>
      </c>
      <c r="AB1763">
        <v>1032600</v>
      </c>
      <c r="AC1763" t="s">
        <v>47</v>
      </c>
      <c r="AD1763">
        <f>+VLOOKUP(T1763,items!$A$2:$D$1255,4,0)</f>
        <v>0</v>
      </c>
      <c r="AE1763">
        <f>+VLOOKUP(T1763,Tabla1[],5,0)</f>
        <v>0</v>
      </c>
      <c r="AF1763">
        <f t="shared" si="27"/>
        <v>8</v>
      </c>
    </row>
    <row r="1764" spans="1:32" x14ac:dyDescent="0.25">
      <c r="A1764">
        <v>95514</v>
      </c>
      <c r="B1764" t="s">
        <v>4167</v>
      </c>
      <c r="C1764" t="s">
        <v>33</v>
      </c>
      <c r="D1764">
        <v>0</v>
      </c>
      <c r="F1764" t="s">
        <v>711</v>
      </c>
      <c r="G1764" t="s">
        <v>805</v>
      </c>
      <c r="H1764" t="s">
        <v>37</v>
      </c>
      <c r="I1764" t="s">
        <v>37</v>
      </c>
      <c r="J1764" t="s">
        <v>4168</v>
      </c>
      <c r="K1764" t="s">
        <v>4169</v>
      </c>
      <c r="L1764" t="s">
        <v>4170</v>
      </c>
      <c r="M1764" t="s">
        <v>916</v>
      </c>
      <c r="N1764" t="s">
        <v>916</v>
      </c>
      <c r="O1764" t="s">
        <v>253</v>
      </c>
      <c r="P1764" t="s">
        <v>2520</v>
      </c>
      <c r="Q1764" t="s">
        <v>254</v>
      </c>
      <c r="R1764" t="s">
        <v>127</v>
      </c>
      <c r="S1764" t="s">
        <v>108</v>
      </c>
      <c r="T1764" t="s">
        <v>532</v>
      </c>
      <c r="U1764" t="s">
        <v>533</v>
      </c>
      <c r="V1764" t="s">
        <v>1168</v>
      </c>
      <c r="X1764">
        <v>2</v>
      </c>
      <c r="Y1764">
        <v>0</v>
      </c>
      <c r="Z1764">
        <v>0</v>
      </c>
      <c r="AA1764">
        <v>0</v>
      </c>
      <c r="AB1764">
        <v>0</v>
      </c>
      <c r="AC1764" t="s">
        <v>47</v>
      </c>
      <c r="AD1764" t="str">
        <f>+VLOOKUP(T1764,items!$A$2:$D$1255,4,0)</f>
        <v>MUEBLES</v>
      </c>
      <c r="AE1764">
        <f>+VLOOKUP(T1764,Tabla1[],5,0)</f>
        <v>0</v>
      </c>
      <c r="AF1764">
        <f t="shared" si="27"/>
        <v>9</v>
      </c>
    </row>
    <row r="1765" spans="1:32" x14ac:dyDescent="0.25">
      <c r="A1765">
        <v>95514</v>
      </c>
      <c r="B1765" t="s">
        <v>4167</v>
      </c>
      <c r="C1765" t="s">
        <v>33</v>
      </c>
      <c r="D1765">
        <v>0</v>
      </c>
      <c r="F1765" t="s">
        <v>711</v>
      </c>
      <c r="G1765" t="s">
        <v>805</v>
      </c>
      <c r="H1765" t="s">
        <v>37</v>
      </c>
      <c r="I1765" t="s">
        <v>37</v>
      </c>
      <c r="J1765" t="s">
        <v>4168</v>
      </c>
      <c r="K1765" t="s">
        <v>4169</v>
      </c>
      <c r="L1765" t="s">
        <v>4170</v>
      </c>
      <c r="M1765" t="s">
        <v>916</v>
      </c>
      <c r="N1765" t="s">
        <v>916</v>
      </c>
      <c r="O1765" t="s">
        <v>253</v>
      </c>
      <c r="P1765" t="s">
        <v>2520</v>
      </c>
      <c r="Q1765" t="s">
        <v>254</v>
      </c>
      <c r="R1765" t="s">
        <v>127</v>
      </c>
      <c r="S1765" t="s">
        <v>108</v>
      </c>
      <c r="T1765" t="s">
        <v>1865</v>
      </c>
      <c r="U1765" t="s">
        <v>1866</v>
      </c>
      <c r="V1765" t="s">
        <v>313</v>
      </c>
      <c r="X1765">
        <v>4</v>
      </c>
      <c r="Y1765">
        <v>0</v>
      </c>
      <c r="Z1765">
        <v>0</v>
      </c>
      <c r="AA1765">
        <v>0</v>
      </c>
      <c r="AB1765">
        <v>0</v>
      </c>
      <c r="AC1765" t="s">
        <v>47</v>
      </c>
      <c r="AD1765" t="str">
        <f>+VLOOKUP(T1765,items!$A$2:$D$1255,4,0)</f>
        <v>MUEBLES</v>
      </c>
      <c r="AE1765">
        <f>+VLOOKUP(T1765,Tabla1[],5,0)</f>
        <v>0</v>
      </c>
      <c r="AF1765">
        <f t="shared" si="27"/>
        <v>9</v>
      </c>
    </row>
    <row r="1766" spans="1:32" x14ac:dyDescent="0.25">
      <c r="A1766">
        <v>95514</v>
      </c>
      <c r="B1766" t="s">
        <v>4167</v>
      </c>
      <c r="C1766" t="s">
        <v>33</v>
      </c>
      <c r="D1766">
        <v>0</v>
      </c>
      <c r="F1766" t="s">
        <v>711</v>
      </c>
      <c r="G1766" t="s">
        <v>805</v>
      </c>
      <c r="H1766" t="s">
        <v>37</v>
      </c>
      <c r="I1766" t="s">
        <v>37</v>
      </c>
      <c r="J1766" t="s">
        <v>4168</v>
      </c>
      <c r="K1766" t="s">
        <v>4169</v>
      </c>
      <c r="L1766" t="s">
        <v>4170</v>
      </c>
      <c r="M1766" t="s">
        <v>916</v>
      </c>
      <c r="N1766" t="s">
        <v>916</v>
      </c>
      <c r="O1766" t="s">
        <v>253</v>
      </c>
      <c r="P1766" t="s">
        <v>2520</v>
      </c>
      <c r="Q1766" t="s">
        <v>254</v>
      </c>
      <c r="R1766" t="s">
        <v>127</v>
      </c>
      <c r="S1766" t="s">
        <v>108</v>
      </c>
      <c r="T1766" t="s">
        <v>311</v>
      </c>
      <c r="U1766" t="s">
        <v>312</v>
      </c>
      <c r="V1766" t="s">
        <v>2041</v>
      </c>
      <c r="X1766">
        <v>2</v>
      </c>
      <c r="Y1766">
        <v>0</v>
      </c>
      <c r="Z1766">
        <v>0</v>
      </c>
      <c r="AA1766">
        <v>0</v>
      </c>
      <c r="AB1766">
        <v>0</v>
      </c>
      <c r="AC1766" t="s">
        <v>47</v>
      </c>
      <c r="AD1766" t="str">
        <f>+VLOOKUP(T1766,items!$A$2:$D$1255,4,0)</f>
        <v>MUEBLES</v>
      </c>
      <c r="AE1766">
        <f>+VLOOKUP(T1766,Tabla1[],5,0)</f>
        <v>0</v>
      </c>
      <c r="AF1766">
        <f t="shared" si="27"/>
        <v>9</v>
      </c>
    </row>
    <row r="1767" spans="1:32" x14ac:dyDescent="0.25">
      <c r="A1767">
        <v>95514</v>
      </c>
      <c r="B1767" t="s">
        <v>4167</v>
      </c>
      <c r="C1767" t="s">
        <v>33</v>
      </c>
      <c r="D1767">
        <v>0</v>
      </c>
      <c r="F1767" t="s">
        <v>711</v>
      </c>
      <c r="G1767" t="s">
        <v>805</v>
      </c>
      <c r="H1767" t="s">
        <v>37</v>
      </c>
      <c r="I1767" t="s">
        <v>37</v>
      </c>
      <c r="J1767" t="s">
        <v>4168</v>
      </c>
      <c r="K1767" t="s">
        <v>4169</v>
      </c>
      <c r="L1767" t="s">
        <v>4170</v>
      </c>
      <c r="M1767" t="s">
        <v>916</v>
      </c>
      <c r="N1767" t="s">
        <v>916</v>
      </c>
      <c r="O1767" t="s">
        <v>253</v>
      </c>
      <c r="P1767" t="s">
        <v>2520</v>
      </c>
      <c r="Q1767" t="s">
        <v>254</v>
      </c>
      <c r="R1767" t="s">
        <v>127</v>
      </c>
      <c r="S1767" t="s">
        <v>108</v>
      </c>
      <c r="T1767" t="s">
        <v>4171</v>
      </c>
      <c r="U1767" t="s">
        <v>4172</v>
      </c>
      <c r="W1767" t="s">
        <v>117</v>
      </c>
      <c r="X1767">
        <v>1</v>
      </c>
      <c r="Y1767">
        <v>0</v>
      </c>
      <c r="Z1767">
        <v>0</v>
      </c>
      <c r="AA1767">
        <v>0</v>
      </c>
      <c r="AB1767">
        <v>0</v>
      </c>
      <c r="AC1767" t="s">
        <v>47</v>
      </c>
      <c r="AD1767" t="str">
        <f>+VLOOKUP(T1767,items!$A$2:$D$1255,4,0)</f>
        <v>MUEBLES</v>
      </c>
      <c r="AE1767">
        <f>+VLOOKUP(T1767,Tabla1[],5,0)</f>
        <v>0</v>
      </c>
      <c r="AF1767">
        <f t="shared" si="27"/>
        <v>9</v>
      </c>
    </row>
    <row r="1768" spans="1:32" x14ac:dyDescent="0.25">
      <c r="A1768">
        <v>95514</v>
      </c>
      <c r="B1768" t="s">
        <v>4167</v>
      </c>
      <c r="C1768" t="s">
        <v>33</v>
      </c>
      <c r="D1768">
        <v>0</v>
      </c>
      <c r="F1768" t="s">
        <v>711</v>
      </c>
      <c r="G1768" t="s">
        <v>805</v>
      </c>
      <c r="H1768" t="s">
        <v>37</v>
      </c>
      <c r="I1768" t="s">
        <v>37</v>
      </c>
      <c r="J1768" t="s">
        <v>4168</v>
      </c>
      <c r="K1768" t="s">
        <v>4169</v>
      </c>
      <c r="L1768" t="s">
        <v>4170</v>
      </c>
      <c r="M1768" t="s">
        <v>916</v>
      </c>
      <c r="N1768" t="s">
        <v>916</v>
      </c>
      <c r="O1768" t="s">
        <v>253</v>
      </c>
      <c r="P1768" t="s">
        <v>2520</v>
      </c>
      <c r="Q1768" t="s">
        <v>254</v>
      </c>
      <c r="R1768" t="s">
        <v>127</v>
      </c>
      <c r="S1768" t="s">
        <v>108</v>
      </c>
      <c r="T1768" t="s">
        <v>2786</v>
      </c>
      <c r="U1768" t="s">
        <v>2787</v>
      </c>
      <c r="W1768" t="s">
        <v>111</v>
      </c>
      <c r="X1768">
        <v>1</v>
      </c>
      <c r="Y1768">
        <v>0</v>
      </c>
      <c r="Z1768">
        <v>0</v>
      </c>
      <c r="AA1768">
        <v>0</v>
      </c>
      <c r="AB1768">
        <v>0</v>
      </c>
      <c r="AC1768" t="s">
        <v>47</v>
      </c>
      <c r="AD1768" t="str">
        <f>+VLOOKUP(T1768,items!$A$2:$D$1255,4,0)</f>
        <v>MUEBLES</v>
      </c>
      <c r="AE1768">
        <f>+VLOOKUP(T1768,Tabla1[],5,0)</f>
        <v>0</v>
      </c>
      <c r="AF1768">
        <f t="shared" si="27"/>
        <v>9</v>
      </c>
    </row>
    <row r="1769" spans="1:32" x14ac:dyDescent="0.25">
      <c r="A1769">
        <v>95516</v>
      </c>
      <c r="B1769" t="s">
        <v>4173</v>
      </c>
      <c r="C1769" t="s">
        <v>75</v>
      </c>
      <c r="D1769">
        <v>0</v>
      </c>
      <c r="F1769" t="s">
        <v>711</v>
      </c>
      <c r="G1769" t="s">
        <v>915</v>
      </c>
      <c r="H1769" t="s">
        <v>4174</v>
      </c>
      <c r="I1769" t="s">
        <v>37</v>
      </c>
      <c r="J1769" t="s">
        <v>4175</v>
      </c>
      <c r="K1769" t="s">
        <v>4176</v>
      </c>
      <c r="L1769" t="s">
        <v>37</v>
      </c>
      <c r="M1769" t="s">
        <v>247</v>
      </c>
      <c r="N1769" t="s">
        <v>247</v>
      </c>
      <c r="O1769" t="s">
        <v>712</v>
      </c>
      <c r="P1769" t="s">
        <v>254</v>
      </c>
      <c r="Q1769" t="s">
        <v>254</v>
      </c>
      <c r="R1769" t="s">
        <v>127</v>
      </c>
      <c r="S1769" t="s">
        <v>88</v>
      </c>
      <c r="T1769" t="s">
        <v>388</v>
      </c>
      <c r="U1769" t="s">
        <v>389</v>
      </c>
      <c r="X1769">
        <v>36</v>
      </c>
      <c r="Y1769">
        <v>0</v>
      </c>
      <c r="Z1769">
        <v>0</v>
      </c>
      <c r="AA1769">
        <v>0</v>
      </c>
      <c r="AB1769">
        <v>1872000</v>
      </c>
      <c r="AC1769" t="s">
        <v>47</v>
      </c>
      <c r="AD1769">
        <f>+VLOOKUP(T1769,items!$A$2:$D$1255,4,0)</f>
        <v>0</v>
      </c>
      <c r="AE1769">
        <f>+VLOOKUP(T1769,Tabla1[],5,0)</f>
        <v>0</v>
      </c>
      <c r="AF1769">
        <f t="shared" si="27"/>
        <v>8</v>
      </c>
    </row>
    <row r="1770" spans="1:32" x14ac:dyDescent="0.25">
      <c r="A1770">
        <v>95516</v>
      </c>
      <c r="B1770" t="s">
        <v>4173</v>
      </c>
      <c r="C1770" t="s">
        <v>75</v>
      </c>
      <c r="D1770">
        <v>0</v>
      </c>
      <c r="F1770" t="s">
        <v>711</v>
      </c>
      <c r="G1770" t="s">
        <v>915</v>
      </c>
      <c r="H1770" t="s">
        <v>4174</v>
      </c>
      <c r="I1770" t="s">
        <v>37</v>
      </c>
      <c r="J1770" t="s">
        <v>4175</v>
      </c>
      <c r="K1770" t="s">
        <v>4176</v>
      </c>
      <c r="L1770" t="s">
        <v>37</v>
      </c>
      <c r="M1770" t="s">
        <v>247</v>
      </c>
      <c r="N1770" t="s">
        <v>247</v>
      </c>
      <c r="O1770" t="s">
        <v>712</v>
      </c>
      <c r="P1770" t="s">
        <v>254</v>
      </c>
      <c r="Q1770" t="s">
        <v>254</v>
      </c>
      <c r="R1770" t="s">
        <v>127</v>
      </c>
      <c r="S1770" t="s">
        <v>88</v>
      </c>
      <c r="T1770" t="s">
        <v>717</v>
      </c>
      <c r="U1770" t="s">
        <v>718</v>
      </c>
      <c r="X1770">
        <v>3</v>
      </c>
      <c r="Y1770">
        <v>0</v>
      </c>
      <c r="Z1770">
        <v>0</v>
      </c>
      <c r="AA1770">
        <v>0</v>
      </c>
      <c r="AB1770">
        <v>149760</v>
      </c>
      <c r="AC1770" t="s">
        <v>47</v>
      </c>
      <c r="AD1770">
        <f>+VLOOKUP(T1770,items!$A$2:$D$1255,4,0)</f>
        <v>0</v>
      </c>
      <c r="AE1770">
        <f>+VLOOKUP(T1770,Tabla1[],5,0)</f>
        <v>0</v>
      </c>
      <c r="AF1770">
        <f t="shared" si="27"/>
        <v>8</v>
      </c>
    </row>
    <row r="1771" spans="1:32" x14ac:dyDescent="0.25">
      <c r="A1771">
        <v>95516</v>
      </c>
      <c r="B1771" t="s">
        <v>4173</v>
      </c>
      <c r="C1771" t="s">
        <v>75</v>
      </c>
      <c r="D1771">
        <v>0</v>
      </c>
      <c r="F1771" t="s">
        <v>711</v>
      </c>
      <c r="G1771" t="s">
        <v>915</v>
      </c>
      <c r="H1771" t="s">
        <v>4174</v>
      </c>
      <c r="I1771" t="s">
        <v>37</v>
      </c>
      <c r="J1771" t="s">
        <v>4175</v>
      </c>
      <c r="K1771" t="s">
        <v>4176</v>
      </c>
      <c r="L1771" t="s">
        <v>37</v>
      </c>
      <c r="M1771" t="s">
        <v>247</v>
      </c>
      <c r="N1771" t="s">
        <v>247</v>
      </c>
      <c r="O1771" t="s">
        <v>712</v>
      </c>
      <c r="P1771" t="s">
        <v>254</v>
      </c>
      <c r="Q1771" t="s">
        <v>254</v>
      </c>
      <c r="R1771" t="s">
        <v>127</v>
      </c>
      <c r="S1771" t="s">
        <v>88</v>
      </c>
      <c r="T1771" t="s">
        <v>4177</v>
      </c>
      <c r="U1771" t="s">
        <v>4178</v>
      </c>
      <c r="X1771">
        <v>4</v>
      </c>
      <c r="Y1771">
        <v>0</v>
      </c>
      <c r="Z1771">
        <v>0</v>
      </c>
      <c r="AA1771">
        <v>0</v>
      </c>
      <c r="AB1771">
        <v>91200</v>
      </c>
      <c r="AC1771" t="s">
        <v>47</v>
      </c>
      <c r="AD1771">
        <f>+VLOOKUP(T1771,items!$A$2:$D$1255,4,0)</f>
        <v>0</v>
      </c>
      <c r="AE1771">
        <f>+VLOOKUP(T1771,Tabla1[],5,0)</f>
        <v>0</v>
      </c>
      <c r="AF1771">
        <f t="shared" si="27"/>
        <v>8</v>
      </c>
    </row>
    <row r="1772" spans="1:32" x14ac:dyDescent="0.25">
      <c r="A1772">
        <v>95516</v>
      </c>
      <c r="B1772" t="s">
        <v>4173</v>
      </c>
      <c r="C1772" t="s">
        <v>75</v>
      </c>
      <c r="D1772">
        <v>0</v>
      </c>
      <c r="F1772" t="s">
        <v>711</v>
      </c>
      <c r="G1772" t="s">
        <v>915</v>
      </c>
      <c r="H1772" t="s">
        <v>4174</v>
      </c>
      <c r="I1772" t="s">
        <v>37</v>
      </c>
      <c r="J1772" t="s">
        <v>4175</v>
      </c>
      <c r="K1772" t="s">
        <v>4176</v>
      </c>
      <c r="L1772" t="s">
        <v>37</v>
      </c>
      <c r="M1772" t="s">
        <v>247</v>
      </c>
      <c r="N1772" t="s">
        <v>247</v>
      </c>
      <c r="O1772" t="s">
        <v>712</v>
      </c>
      <c r="P1772" t="s">
        <v>254</v>
      </c>
      <c r="Q1772" t="s">
        <v>254</v>
      </c>
      <c r="R1772" t="s">
        <v>127</v>
      </c>
      <c r="S1772" t="s">
        <v>88</v>
      </c>
      <c r="T1772" t="s">
        <v>299</v>
      </c>
      <c r="U1772" t="s">
        <v>300</v>
      </c>
      <c r="X1772">
        <v>1</v>
      </c>
      <c r="Y1772">
        <v>0</v>
      </c>
      <c r="Z1772">
        <v>0</v>
      </c>
      <c r="AA1772">
        <v>0</v>
      </c>
      <c r="AB1772">
        <v>380000</v>
      </c>
      <c r="AC1772" t="s">
        <v>47</v>
      </c>
      <c r="AD1772">
        <f>+VLOOKUP(T1772,items!$A$2:$D$1255,4,0)</f>
        <v>0</v>
      </c>
      <c r="AE1772">
        <f>+VLOOKUP(T1772,Tabla1[],5,0)</f>
        <v>0</v>
      </c>
      <c r="AF1772">
        <f t="shared" si="27"/>
        <v>8</v>
      </c>
    </row>
    <row r="1773" spans="1:32" x14ac:dyDescent="0.25">
      <c r="A1773">
        <v>95516</v>
      </c>
      <c r="B1773" t="s">
        <v>4173</v>
      </c>
      <c r="C1773" t="s">
        <v>75</v>
      </c>
      <c r="D1773">
        <v>0</v>
      </c>
      <c r="F1773" t="s">
        <v>711</v>
      </c>
      <c r="G1773" t="s">
        <v>915</v>
      </c>
      <c r="H1773" t="s">
        <v>4174</v>
      </c>
      <c r="I1773" t="s">
        <v>37</v>
      </c>
      <c r="J1773" t="s">
        <v>4175</v>
      </c>
      <c r="K1773" t="s">
        <v>4176</v>
      </c>
      <c r="L1773" t="s">
        <v>37</v>
      </c>
      <c r="M1773" t="s">
        <v>247</v>
      </c>
      <c r="N1773" t="s">
        <v>247</v>
      </c>
      <c r="O1773" t="s">
        <v>712</v>
      </c>
      <c r="P1773" t="s">
        <v>254</v>
      </c>
      <c r="Q1773" t="s">
        <v>254</v>
      </c>
      <c r="R1773" t="s">
        <v>127</v>
      </c>
      <c r="S1773" t="s">
        <v>88</v>
      </c>
      <c r="T1773" t="s">
        <v>474</v>
      </c>
      <c r="U1773" t="s">
        <v>475</v>
      </c>
      <c r="X1773">
        <v>1</v>
      </c>
      <c r="Y1773">
        <v>0</v>
      </c>
      <c r="Z1773">
        <v>0</v>
      </c>
      <c r="AA1773">
        <v>0</v>
      </c>
      <c r="AB1773">
        <v>417840</v>
      </c>
      <c r="AC1773" t="s">
        <v>47</v>
      </c>
      <c r="AD1773">
        <f>+VLOOKUP(T1773,items!$A$2:$D$1255,4,0)</f>
        <v>0</v>
      </c>
      <c r="AE1773">
        <f>+VLOOKUP(T1773,Tabla1[],5,0)</f>
        <v>0</v>
      </c>
      <c r="AF1773">
        <f t="shared" si="27"/>
        <v>8</v>
      </c>
    </row>
    <row r="1774" spans="1:32" x14ac:dyDescent="0.25">
      <c r="A1774">
        <v>95518</v>
      </c>
      <c r="B1774" t="s">
        <v>4179</v>
      </c>
      <c r="C1774" t="s">
        <v>75</v>
      </c>
      <c r="D1774">
        <v>0</v>
      </c>
      <c r="F1774" t="s">
        <v>711</v>
      </c>
      <c r="G1774" t="s">
        <v>247</v>
      </c>
      <c r="H1774" t="s">
        <v>4180</v>
      </c>
      <c r="I1774" t="s">
        <v>4181</v>
      </c>
      <c r="J1774" t="s">
        <v>4182</v>
      </c>
      <c r="K1774" t="s">
        <v>4183</v>
      </c>
      <c r="L1774" t="s">
        <v>4184</v>
      </c>
      <c r="M1774" t="s">
        <v>252</v>
      </c>
      <c r="N1774" t="s">
        <v>410</v>
      </c>
      <c r="O1774" t="s">
        <v>664</v>
      </c>
      <c r="P1774" t="s">
        <v>3043</v>
      </c>
      <c r="Q1774" t="s">
        <v>572</v>
      </c>
      <c r="R1774" t="s">
        <v>63</v>
      </c>
      <c r="S1774" t="s">
        <v>88</v>
      </c>
      <c r="T1774" t="s">
        <v>429</v>
      </c>
      <c r="U1774" t="s">
        <v>430</v>
      </c>
      <c r="X1774">
        <v>1</v>
      </c>
      <c r="Y1774">
        <v>0</v>
      </c>
      <c r="Z1774">
        <v>0</v>
      </c>
      <c r="AA1774">
        <v>0</v>
      </c>
      <c r="AB1774">
        <v>156274</v>
      </c>
      <c r="AC1774" t="s">
        <v>47</v>
      </c>
      <c r="AD1774">
        <f>+VLOOKUP(T1774,items!$A$2:$D$1255,4,0)</f>
        <v>0</v>
      </c>
      <c r="AE1774">
        <f>+VLOOKUP(T1774,Tabla1[],5,0)</f>
        <v>0</v>
      </c>
      <c r="AF1774">
        <f t="shared" si="27"/>
        <v>8</v>
      </c>
    </row>
    <row r="1775" spans="1:32" x14ac:dyDescent="0.25">
      <c r="A1775">
        <v>95518</v>
      </c>
      <c r="B1775" t="s">
        <v>4179</v>
      </c>
      <c r="C1775" t="s">
        <v>75</v>
      </c>
      <c r="D1775">
        <v>0</v>
      </c>
      <c r="F1775" t="s">
        <v>711</v>
      </c>
      <c r="G1775" t="s">
        <v>247</v>
      </c>
      <c r="H1775" t="s">
        <v>4180</v>
      </c>
      <c r="I1775" t="s">
        <v>4181</v>
      </c>
      <c r="J1775" t="s">
        <v>4182</v>
      </c>
      <c r="K1775" t="s">
        <v>4183</v>
      </c>
      <c r="L1775" t="s">
        <v>4184</v>
      </c>
      <c r="M1775" t="s">
        <v>252</v>
      </c>
      <c r="N1775" t="s">
        <v>410</v>
      </c>
      <c r="O1775" t="s">
        <v>664</v>
      </c>
      <c r="P1775" t="s">
        <v>3043</v>
      </c>
      <c r="Q1775" t="s">
        <v>572</v>
      </c>
      <c r="R1775" t="s">
        <v>63</v>
      </c>
      <c r="S1775" t="s">
        <v>88</v>
      </c>
      <c r="T1775" t="s">
        <v>347</v>
      </c>
      <c r="U1775" t="s">
        <v>348</v>
      </c>
      <c r="W1775" t="s">
        <v>114</v>
      </c>
      <c r="X1775">
        <v>1</v>
      </c>
      <c r="Y1775">
        <v>4800</v>
      </c>
      <c r="Z1775">
        <v>0</v>
      </c>
      <c r="AA1775">
        <v>0</v>
      </c>
      <c r="AB1775">
        <v>518482</v>
      </c>
      <c r="AC1775" t="s">
        <v>47</v>
      </c>
      <c r="AD1775">
        <f>+VLOOKUP(T1775,items!$A$2:$D$1255,4,0)</f>
        <v>0</v>
      </c>
      <c r="AE1775">
        <f>+VLOOKUP(T1775,Tabla1[],5,0)</f>
        <v>0</v>
      </c>
      <c r="AF1775">
        <f t="shared" si="27"/>
        <v>8</v>
      </c>
    </row>
    <row r="1776" spans="1:32" x14ac:dyDescent="0.25">
      <c r="A1776">
        <v>95518</v>
      </c>
      <c r="B1776" t="s">
        <v>4179</v>
      </c>
      <c r="C1776" t="s">
        <v>75</v>
      </c>
      <c r="D1776">
        <v>0</v>
      </c>
      <c r="F1776" t="s">
        <v>711</v>
      </c>
      <c r="G1776" t="s">
        <v>247</v>
      </c>
      <c r="H1776" t="s">
        <v>4180</v>
      </c>
      <c r="I1776" t="s">
        <v>4181</v>
      </c>
      <c r="J1776" t="s">
        <v>4182</v>
      </c>
      <c r="K1776" t="s">
        <v>4183</v>
      </c>
      <c r="L1776" t="s">
        <v>4184</v>
      </c>
      <c r="M1776" t="s">
        <v>252</v>
      </c>
      <c r="N1776" t="s">
        <v>410</v>
      </c>
      <c r="O1776" t="s">
        <v>664</v>
      </c>
      <c r="P1776" t="s">
        <v>3043</v>
      </c>
      <c r="Q1776" t="s">
        <v>572</v>
      </c>
      <c r="R1776" t="s">
        <v>63</v>
      </c>
      <c r="S1776" t="s">
        <v>88</v>
      </c>
      <c r="T1776" t="s">
        <v>857</v>
      </c>
      <c r="U1776" t="s">
        <v>858</v>
      </c>
      <c r="V1776" t="s">
        <v>578</v>
      </c>
      <c r="W1776" t="s">
        <v>114</v>
      </c>
      <c r="X1776">
        <v>1</v>
      </c>
      <c r="Y1776">
        <v>4700</v>
      </c>
      <c r="Z1776">
        <v>0</v>
      </c>
      <c r="AA1776">
        <v>3000</v>
      </c>
      <c r="AB1776">
        <v>6190292</v>
      </c>
      <c r="AC1776" t="s">
        <v>47</v>
      </c>
      <c r="AD1776" t="str">
        <f>+VLOOKUP(T1776,items!$A$2:$D$1255,4,0)</f>
        <v>SOMBRALINA</v>
      </c>
      <c r="AE1776" t="str">
        <f>+VLOOKUP(T1776,Tabla1[],5,0)</f>
        <v>MANUAL</v>
      </c>
      <c r="AF1776">
        <f t="shared" si="27"/>
        <v>8</v>
      </c>
    </row>
    <row r="1777" spans="1:32" x14ac:dyDescent="0.25">
      <c r="A1777">
        <v>95518</v>
      </c>
      <c r="B1777" t="s">
        <v>4179</v>
      </c>
      <c r="C1777" t="s">
        <v>75</v>
      </c>
      <c r="D1777">
        <v>0</v>
      </c>
      <c r="F1777" t="s">
        <v>711</v>
      </c>
      <c r="G1777" t="s">
        <v>247</v>
      </c>
      <c r="H1777" t="s">
        <v>4180</v>
      </c>
      <c r="I1777" t="s">
        <v>4181</v>
      </c>
      <c r="J1777" t="s">
        <v>4182</v>
      </c>
      <c r="K1777" t="s">
        <v>4183</v>
      </c>
      <c r="L1777" t="s">
        <v>4184</v>
      </c>
      <c r="M1777" t="s">
        <v>252</v>
      </c>
      <c r="N1777" t="s">
        <v>410</v>
      </c>
      <c r="O1777" t="s">
        <v>664</v>
      </c>
      <c r="P1777" t="s">
        <v>3043</v>
      </c>
      <c r="Q1777" t="s">
        <v>572</v>
      </c>
      <c r="R1777" t="s">
        <v>63</v>
      </c>
      <c r="S1777" t="s">
        <v>88</v>
      </c>
      <c r="T1777" t="s">
        <v>1096</v>
      </c>
      <c r="U1777" t="s">
        <v>1097</v>
      </c>
      <c r="X1777">
        <v>1</v>
      </c>
      <c r="Y1777">
        <v>0</v>
      </c>
      <c r="Z1777">
        <v>0</v>
      </c>
      <c r="AA1777">
        <v>0</v>
      </c>
      <c r="AB1777">
        <v>650000</v>
      </c>
      <c r="AC1777" t="s">
        <v>47</v>
      </c>
      <c r="AD1777" t="e">
        <f>+VLOOKUP(T1777,items!$A$2:$D$1255,4,0)</f>
        <v>#N/A</v>
      </c>
      <c r="AE1777" t="e">
        <f>+VLOOKUP(T1777,Tabla1[],5,0)</f>
        <v>#N/A</v>
      </c>
      <c r="AF1777">
        <f t="shared" si="27"/>
        <v>8</v>
      </c>
    </row>
    <row r="1778" spans="1:32" x14ac:dyDescent="0.25">
      <c r="A1778">
        <v>95521</v>
      </c>
      <c r="B1778" t="s">
        <v>2913</v>
      </c>
      <c r="C1778" t="s">
        <v>75</v>
      </c>
      <c r="D1778">
        <v>0</v>
      </c>
      <c r="F1778" t="s">
        <v>711</v>
      </c>
      <c r="G1778" t="s">
        <v>247</v>
      </c>
      <c r="H1778" t="s">
        <v>4185</v>
      </c>
      <c r="I1778" t="s">
        <v>37</v>
      </c>
      <c r="J1778" t="s">
        <v>4186</v>
      </c>
      <c r="K1778" t="s">
        <v>4187</v>
      </c>
      <c r="L1778" t="s">
        <v>37</v>
      </c>
      <c r="M1778" t="s">
        <v>252</v>
      </c>
      <c r="N1778" t="s">
        <v>252</v>
      </c>
      <c r="O1778" t="s">
        <v>410</v>
      </c>
      <c r="P1778" t="s">
        <v>2270</v>
      </c>
      <c r="Q1778" t="s">
        <v>2270</v>
      </c>
      <c r="R1778" t="s">
        <v>43</v>
      </c>
      <c r="S1778" t="s">
        <v>108</v>
      </c>
      <c r="T1778" t="s">
        <v>2164</v>
      </c>
      <c r="U1778" t="s">
        <v>4188</v>
      </c>
      <c r="X1778">
        <v>1</v>
      </c>
      <c r="Y1778">
        <v>0</v>
      </c>
      <c r="Z1778">
        <v>0</v>
      </c>
      <c r="AA1778">
        <v>0</v>
      </c>
      <c r="AB1778">
        <v>4360500</v>
      </c>
      <c r="AC1778" t="s">
        <v>47</v>
      </c>
      <c r="AD1778">
        <f>+VLOOKUP(T1778,items!$A$2:$D$1255,4,0)</f>
        <v>0</v>
      </c>
      <c r="AE1778">
        <f>+VLOOKUP(T1778,Tabla1[],5,0)</f>
        <v>0</v>
      </c>
      <c r="AF1778">
        <f t="shared" si="27"/>
        <v>8</v>
      </c>
    </row>
    <row r="1779" spans="1:32" x14ac:dyDescent="0.25">
      <c r="A1779">
        <v>95521</v>
      </c>
      <c r="B1779" t="s">
        <v>2913</v>
      </c>
      <c r="C1779" t="s">
        <v>75</v>
      </c>
      <c r="D1779">
        <v>0</v>
      </c>
      <c r="F1779" t="s">
        <v>711</v>
      </c>
      <c r="G1779" t="s">
        <v>247</v>
      </c>
      <c r="H1779" t="s">
        <v>4185</v>
      </c>
      <c r="I1779" t="s">
        <v>37</v>
      </c>
      <c r="J1779" t="s">
        <v>4186</v>
      </c>
      <c r="K1779" t="s">
        <v>4187</v>
      </c>
      <c r="L1779" t="s">
        <v>37</v>
      </c>
      <c r="M1779" t="s">
        <v>252</v>
      </c>
      <c r="N1779" t="s">
        <v>252</v>
      </c>
      <c r="O1779" t="s">
        <v>410</v>
      </c>
      <c r="P1779" t="s">
        <v>2270</v>
      </c>
      <c r="Q1779" t="s">
        <v>2270</v>
      </c>
      <c r="R1779" t="s">
        <v>43</v>
      </c>
      <c r="S1779" t="s">
        <v>108</v>
      </c>
      <c r="T1779" t="s">
        <v>1855</v>
      </c>
      <c r="U1779" t="s">
        <v>1856</v>
      </c>
      <c r="X1779">
        <v>1</v>
      </c>
      <c r="Y1779">
        <v>0</v>
      </c>
      <c r="Z1779">
        <v>0</v>
      </c>
      <c r="AA1779">
        <v>0</v>
      </c>
      <c r="AB1779">
        <v>25200</v>
      </c>
      <c r="AC1779" t="s">
        <v>47</v>
      </c>
      <c r="AD1779">
        <f>+VLOOKUP(T1779,items!$A$2:$D$1255,4,0)</f>
        <v>0</v>
      </c>
      <c r="AE1779">
        <f>+VLOOKUP(T1779,Tabla1[],5,0)</f>
        <v>0</v>
      </c>
      <c r="AF1779">
        <f t="shared" si="27"/>
        <v>8</v>
      </c>
    </row>
    <row r="1780" spans="1:32" x14ac:dyDescent="0.25">
      <c r="A1780">
        <v>95522</v>
      </c>
      <c r="B1780" t="s">
        <v>2338</v>
      </c>
      <c r="C1780" t="s">
        <v>1065</v>
      </c>
      <c r="D1780">
        <v>0</v>
      </c>
      <c r="F1780" t="s">
        <v>711</v>
      </c>
      <c r="G1780" t="s">
        <v>1334</v>
      </c>
      <c r="H1780" t="s">
        <v>4189</v>
      </c>
      <c r="I1780" t="s">
        <v>37</v>
      </c>
      <c r="J1780" t="s">
        <v>37</v>
      </c>
      <c r="K1780" t="s">
        <v>4190</v>
      </c>
      <c r="L1780" t="s">
        <v>37</v>
      </c>
      <c r="M1780" t="s">
        <v>1646</v>
      </c>
      <c r="N1780" t="s">
        <v>1646</v>
      </c>
      <c r="O1780" t="s">
        <v>3043</v>
      </c>
      <c r="P1780" t="s">
        <v>712</v>
      </c>
      <c r="Q1780" t="s">
        <v>712</v>
      </c>
      <c r="R1780" t="s">
        <v>411</v>
      </c>
      <c r="S1780" t="s">
        <v>44</v>
      </c>
      <c r="T1780" t="s">
        <v>50</v>
      </c>
      <c r="U1780" t="s">
        <v>51</v>
      </c>
      <c r="X1780">
        <v>1</v>
      </c>
      <c r="Y1780">
        <v>0</v>
      </c>
      <c r="Z1780">
        <v>0</v>
      </c>
      <c r="AA1780">
        <v>0</v>
      </c>
      <c r="AB1780">
        <v>270000</v>
      </c>
      <c r="AC1780" t="s">
        <v>47</v>
      </c>
      <c r="AD1780" t="e">
        <f>+VLOOKUP(T1780,items!$A$2:$D$1255,4,0)</f>
        <v>#N/A</v>
      </c>
      <c r="AE1780" t="e">
        <f>+VLOOKUP(T1780,Tabla1[],5,0)</f>
        <v>#N/A</v>
      </c>
      <c r="AF1780">
        <f t="shared" si="27"/>
        <v>8</v>
      </c>
    </row>
    <row r="1781" spans="1:32" x14ac:dyDescent="0.25">
      <c r="A1781">
        <v>95538</v>
      </c>
      <c r="B1781" t="s">
        <v>4191</v>
      </c>
      <c r="C1781" t="s">
        <v>33</v>
      </c>
      <c r="D1781">
        <v>0</v>
      </c>
      <c r="F1781" t="s">
        <v>1930</v>
      </c>
      <c r="G1781" t="s">
        <v>1930</v>
      </c>
      <c r="H1781" t="s">
        <v>4192</v>
      </c>
      <c r="I1781" t="s">
        <v>37</v>
      </c>
      <c r="J1781" t="s">
        <v>4193</v>
      </c>
      <c r="K1781" t="s">
        <v>4194</v>
      </c>
      <c r="L1781" t="s">
        <v>37</v>
      </c>
      <c r="M1781" t="s">
        <v>1038</v>
      </c>
      <c r="N1781" t="s">
        <v>1038</v>
      </c>
      <c r="O1781" t="s">
        <v>982</v>
      </c>
      <c r="P1781" t="s">
        <v>2896</v>
      </c>
      <c r="Q1781" t="s">
        <v>2896</v>
      </c>
      <c r="R1781" t="s">
        <v>411</v>
      </c>
      <c r="S1781" t="s">
        <v>128</v>
      </c>
      <c r="T1781" t="s">
        <v>4165</v>
      </c>
      <c r="U1781" t="s">
        <v>4166</v>
      </c>
      <c r="V1781" t="s">
        <v>4195</v>
      </c>
      <c r="X1781">
        <v>2</v>
      </c>
      <c r="Y1781">
        <v>0</v>
      </c>
      <c r="Z1781">
        <v>0</v>
      </c>
      <c r="AA1781">
        <v>0</v>
      </c>
      <c r="AB1781">
        <v>820432</v>
      </c>
      <c r="AC1781" t="s">
        <v>47</v>
      </c>
      <c r="AD1781" t="str">
        <f>+VLOOKUP(T1781,items!$A$2:$D$1255,4,0)</f>
        <v>COJIN</v>
      </c>
      <c r="AE1781">
        <f>+VLOOKUP(T1781,Tabla1[],5,0)</f>
        <v>0</v>
      </c>
      <c r="AF1781">
        <f t="shared" si="27"/>
        <v>9</v>
      </c>
    </row>
    <row r="1782" spans="1:32" x14ac:dyDescent="0.25">
      <c r="A1782">
        <v>95538</v>
      </c>
      <c r="B1782" t="s">
        <v>4191</v>
      </c>
      <c r="C1782" t="s">
        <v>33</v>
      </c>
      <c r="D1782">
        <v>0</v>
      </c>
      <c r="F1782" t="s">
        <v>1930</v>
      </c>
      <c r="G1782" t="s">
        <v>1930</v>
      </c>
      <c r="H1782" t="s">
        <v>4192</v>
      </c>
      <c r="I1782" t="s">
        <v>37</v>
      </c>
      <c r="J1782" t="s">
        <v>4193</v>
      </c>
      <c r="K1782" t="s">
        <v>4194</v>
      </c>
      <c r="L1782" t="s">
        <v>37</v>
      </c>
      <c r="M1782" t="s">
        <v>1038</v>
      </c>
      <c r="N1782" t="s">
        <v>1038</v>
      </c>
      <c r="O1782" t="s">
        <v>982</v>
      </c>
      <c r="P1782" t="s">
        <v>2896</v>
      </c>
      <c r="Q1782" t="s">
        <v>2896</v>
      </c>
      <c r="R1782" t="s">
        <v>411</v>
      </c>
      <c r="S1782" t="s">
        <v>128</v>
      </c>
      <c r="T1782" t="s">
        <v>4196</v>
      </c>
      <c r="U1782" t="s">
        <v>4197</v>
      </c>
      <c r="X1782">
        <v>1</v>
      </c>
      <c r="Y1782">
        <v>0</v>
      </c>
      <c r="Z1782">
        <v>0</v>
      </c>
      <c r="AA1782">
        <v>0</v>
      </c>
      <c r="AB1782">
        <v>180000</v>
      </c>
      <c r="AC1782" t="s">
        <v>47</v>
      </c>
      <c r="AD1782">
        <f>+VLOOKUP(T1782,items!$A$2:$D$1255,4,0)</f>
        <v>0</v>
      </c>
      <c r="AE1782">
        <f>+VLOOKUP(T1782,Tabla1[],5,0)</f>
        <v>0</v>
      </c>
      <c r="AF1782">
        <f t="shared" si="27"/>
        <v>9</v>
      </c>
    </row>
    <row r="1783" spans="1:32" x14ac:dyDescent="0.25">
      <c r="A1783">
        <v>95538</v>
      </c>
      <c r="B1783" t="s">
        <v>4191</v>
      </c>
      <c r="C1783" t="s">
        <v>33</v>
      </c>
      <c r="D1783">
        <v>0</v>
      </c>
      <c r="F1783" t="s">
        <v>1930</v>
      </c>
      <c r="G1783" t="s">
        <v>1930</v>
      </c>
      <c r="H1783" t="s">
        <v>4192</v>
      </c>
      <c r="I1783" t="s">
        <v>37</v>
      </c>
      <c r="J1783" t="s">
        <v>4193</v>
      </c>
      <c r="K1783" t="s">
        <v>4194</v>
      </c>
      <c r="L1783" t="s">
        <v>37</v>
      </c>
      <c r="M1783" t="s">
        <v>1038</v>
      </c>
      <c r="N1783" t="s">
        <v>1038</v>
      </c>
      <c r="O1783" t="s">
        <v>982</v>
      </c>
      <c r="P1783" t="s">
        <v>2896</v>
      </c>
      <c r="Q1783" t="s">
        <v>2896</v>
      </c>
      <c r="R1783" t="s">
        <v>411</v>
      </c>
      <c r="S1783" t="s">
        <v>128</v>
      </c>
      <c r="T1783" t="s">
        <v>219</v>
      </c>
      <c r="U1783" t="s">
        <v>220</v>
      </c>
      <c r="X1783">
        <v>1</v>
      </c>
      <c r="Y1783">
        <v>0</v>
      </c>
      <c r="Z1783">
        <v>0</v>
      </c>
      <c r="AA1783">
        <v>0</v>
      </c>
      <c r="AB1783">
        <v>750000</v>
      </c>
      <c r="AC1783" t="s">
        <v>47</v>
      </c>
      <c r="AD1783">
        <f>+VLOOKUP(T1783,items!$A$2:$D$1255,4,0)</f>
        <v>0</v>
      </c>
      <c r="AE1783">
        <f>+VLOOKUP(T1783,Tabla1[],5,0)</f>
        <v>0</v>
      </c>
      <c r="AF1783">
        <f t="shared" si="27"/>
        <v>9</v>
      </c>
    </row>
    <row r="1784" spans="1:32" x14ac:dyDescent="0.25">
      <c r="A1784">
        <v>95538</v>
      </c>
      <c r="B1784" t="s">
        <v>4191</v>
      </c>
      <c r="C1784" t="s">
        <v>33</v>
      </c>
      <c r="D1784">
        <v>0</v>
      </c>
      <c r="F1784" t="s">
        <v>1930</v>
      </c>
      <c r="G1784" t="s">
        <v>1930</v>
      </c>
      <c r="H1784" t="s">
        <v>4192</v>
      </c>
      <c r="I1784" t="s">
        <v>37</v>
      </c>
      <c r="J1784" t="s">
        <v>4193</v>
      </c>
      <c r="K1784" t="s">
        <v>4194</v>
      </c>
      <c r="L1784" t="s">
        <v>37</v>
      </c>
      <c r="M1784" t="s">
        <v>1038</v>
      </c>
      <c r="N1784" t="s">
        <v>1038</v>
      </c>
      <c r="O1784" t="s">
        <v>982</v>
      </c>
      <c r="P1784" t="s">
        <v>2896</v>
      </c>
      <c r="Q1784" t="s">
        <v>2896</v>
      </c>
      <c r="R1784" t="s">
        <v>411</v>
      </c>
      <c r="S1784" t="s">
        <v>128</v>
      </c>
      <c r="T1784" t="s">
        <v>219</v>
      </c>
      <c r="U1784" t="s">
        <v>220</v>
      </c>
      <c r="X1784">
        <v>2</v>
      </c>
      <c r="Y1784">
        <v>0</v>
      </c>
      <c r="Z1784">
        <v>0</v>
      </c>
      <c r="AA1784">
        <v>0</v>
      </c>
      <c r="AB1784">
        <v>1050000</v>
      </c>
      <c r="AC1784" t="s">
        <v>47</v>
      </c>
      <c r="AD1784">
        <f>+VLOOKUP(T1784,items!$A$2:$D$1255,4,0)</f>
        <v>0</v>
      </c>
      <c r="AE1784">
        <f>+VLOOKUP(T1784,Tabla1[],5,0)</f>
        <v>0</v>
      </c>
      <c r="AF1784">
        <f t="shared" si="27"/>
        <v>9</v>
      </c>
    </row>
    <row r="1785" spans="1:32" x14ac:dyDescent="0.25">
      <c r="A1785">
        <v>95541</v>
      </c>
      <c r="B1785" t="s">
        <v>3049</v>
      </c>
      <c r="C1785" t="s">
        <v>75</v>
      </c>
      <c r="D1785">
        <v>0</v>
      </c>
      <c r="F1785" t="s">
        <v>1930</v>
      </c>
      <c r="G1785" t="s">
        <v>1930</v>
      </c>
      <c r="H1785" t="s">
        <v>4198</v>
      </c>
      <c r="I1785" t="s">
        <v>37</v>
      </c>
      <c r="J1785" t="s">
        <v>4199</v>
      </c>
      <c r="K1785" t="s">
        <v>4200</v>
      </c>
      <c r="L1785" t="s">
        <v>37</v>
      </c>
      <c r="M1785" t="s">
        <v>366</v>
      </c>
      <c r="N1785" t="s">
        <v>366</v>
      </c>
      <c r="O1785" t="s">
        <v>645</v>
      </c>
      <c r="P1785" t="s">
        <v>409</v>
      </c>
      <c r="Q1785" t="s">
        <v>409</v>
      </c>
      <c r="R1785" t="s">
        <v>43</v>
      </c>
      <c r="S1785" t="s">
        <v>164</v>
      </c>
      <c r="T1785" t="s">
        <v>2908</v>
      </c>
      <c r="U1785" t="s">
        <v>958</v>
      </c>
      <c r="X1785">
        <v>6</v>
      </c>
      <c r="Y1785">
        <v>0</v>
      </c>
      <c r="Z1785">
        <v>0</v>
      </c>
      <c r="AA1785">
        <v>0</v>
      </c>
      <c r="AB1785">
        <v>315600</v>
      </c>
      <c r="AC1785" t="s">
        <v>47</v>
      </c>
      <c r="AD1785">
        <f>+VLOOKUP(T1785,items!$A$2:$D$1255,4,0)</f>
        <v>0</v>
      </c>
      <c r="AE1785">
        <f>+VLOOKUP(T1785,Tabla1[],5,0)</f>
        <v>0</v>
      </c>
      <c r="AF1785">
        <f t="shared" si="27"/>
        <v>7</v>
      </c>
    </row>
    <row r="1786" spans="1:32" x14ac:dyDescent="0.25">
      <c r="A1786">
        <v>95546</v>
      </c>
      <c r="B1786" t="s">
        <v>4201</v>
      </c>
      <c r="C1786" t="s">
        <v>33</v>
      </c>
      <c r="D1786">
        <v>0</v>
      </c>
      <c r="F1786" t="s">
        <v>1930</v>
      </c>
      <c r="G1786" t="s">
        <v>417</v>
      </c>
      <c r="H1786" t="s">
        <v>4202</v>
      </c>
      <c r="I1786" t="s">
        <v>37</v>
      </c>
      <c r="J1786" t="s">
        <v>4203</v>
      </c>
      <c r="K1786" t="s">
        <v>4204</v>
      </c>
      <c r="L1786" t="s">
        <v>4205</v>
      </c>
      <c r="M1786" t="s">
        <v>423</v>
      </c>
      <c r="N1786" t="s">
        <v>423</v>
      </c>
      <c r="O1786" t="s">
        <v>1731</v>
      </c>
      <c r="P1786" t="s">
        <v>253</v>
      </c>
      <c r="Q1786" t="s">
        <v>1732</v>
      </c>
      <c r="R1786" t="s">
        <v>127</v>
      </c>
      <c r="S1786" t="s">
        <v>88</v>
      </c>
      <c r="T1786" t="s">
        <v>1815</v>
      </c>
      <c r="U1786" t="s">
        <v>1816</v>
      </c>
      <c r="X1786">
        <v>3</v>
      </c>
      <c r="Y1786">
        <v>0</v>
      </c>
      <c r="Z1786">
        <v>0</v>
      </c>
      <c r="AA1786">
        <v>0</v>
      </c>
      <c r="AB1786">
        <v>1635780</v>
      </c>
      <c r="AC1786" t="s">
        <v>47</v>
      </c>
      <c r="AD1786" t="str">
        <f>+VLOOKUP(T1786,items!$A$2:$D$1255,4,0)</f>
        <v>MUEBLES</v>
      </c>
      <c r="AE1786">
        <f>+VLOOKUP(T1786,Tabla1[],5,0)</f>
        <v>0</v>
      </c>
      <c r="AF1786">
        <f t="shared" si="27"/>
        <v>9</v>
      </c>
    </row>
    <row r="1787" spans="1:32" x14ac:dyDescent="0.25">
      <c r="A1787">
        <v>95546</v>
      </c>
      <c r="B1787" t="s">
        <v>4201</v>
      </c>
      <c r="C1787" t="s">
        <v>33</v>
      </c>
      <c r="D1787">
        <v>0</v>
      </c>
      <c r="F1787" t="s">
        <v>1930</v>
      </c>
      <c r="G1787" t="s">
        <v>417</v>
      </c>
      <c r="H1787" t="s">
        <v>4202</v>
      </c>
      <c r="I1787" t="s">
        <v>37</v>
      </c>
      <c r="J1787" t="s">
        <v>4203</v>
      </c>
      <c r="K1787" t="s">
        <v>4204</v>
      </c>
      <c r="L1787" t="s">
        <v>4205</v>
      </c>
      <c r="M1787" t="s">
        <v>423</v>
      </c>
      <c r="N1787" t="s">
        <v>423</v>
      </c>
      <c r="O1787" t="s">
        <v>1731</v>
      </c>
      <c r="P1787" t="s">
        <v>253</v>
      </c>
      <c r="Q1787" t="s">
        <v>1732</v>
      </c>
      <c r="R1787" t="s">
        <v>127</v>
      </c>
      <c r="S1787" t="s">
        <v>88</v>
      </c>
      <c r="T1787" t="s">
        <v>311</v>
      </c>
      <c r="U1787" t="s">
        <v>312</v>
      </c>
      <c r="V1787" t="s">
        <v>313</v>
      </c>
      <c r="X1787">
        <v>5</v>
      </c>
      <c r="Y1787">
        <v>0</v>
      </c>
      <c r="Z1787">
        <v>0</v>
      </c>
      <c r="AA1787">
        <v>0</v>
      </c>
      <c r="AB1787">
        <v>8032540</v>
      </c>
      <c r="AC1787" t="s">
        <v>47</v>
      </c>
      <c r="AD1787" t="str">
        <f>+VLOOKUP(T1787,items!$A$2:$D$1255,4,0)</f>
        <v>MUEBLES</v>
      </c>
      <c r="AE1787">
        <f>+VLOOKUP(T1787,Tabla1[],5,0)</f>
        <v>0</v>
      </c>
      <c r="AF1787">
        <f t="shared" si="27"/>
        <v>9</v>
      </c>
    </row>
    <row r="1788" spans="1:32" x14ac:dyDescent="0.25">
      <c r="A1788">
        <v>95546</v>
      </c>
      <c r="B1788" t="s">
        <v>4201</v>
      </c>
      <c r="C1788" t="s">
        <v>33</v>
      </c>
      <c r="D1788">
        <v>0</v>
      </c>
      <c r="F1788" t="s">
        <v>1930</v>
      </c>
      <c r="G1788" t="s">
        <v>417</v>
      </c>
      <c r="H1788" t="s">
        <v>4202</v>
      </c>
      <c r="I1788" t="s">
        <v>37</v>
      </c>
      <c r="J1788" t="s">
        <v>4203</v>
      </c>
      <c r="K1788" t="s">
        <v>4204</v>
      </c>
      <c r="L1788" t="s">
        <v>4205</v>
      </c>
      <c r="M1788" t="s">
        <v>423</v>
      </c>
      <c r="N1788" t="s">
        <v>423</v>
      </c>
      <c r="O1788" t="s">
        <v>1731</v>
      </c>
      <c r="P1788" t="s">
        <v>253</v>
      </c>
      <c r="Q1788" t="s">
        <v>1732</v>
      </c>
      <c r="R1788" t="s">
        <v>127</v>
      </c>
      <c r="S1788" t="s">
        <v>88</v>
      </c>
      <c r="T1788" t="s">
        <v>936</v>
      </c>
      <c r="U1788" t="s">
        <v>937</v>
      </c>
      <c r="X1788">
        <v>1</v>
      </c>
      <c r="Y1788">
        <v>0</v>
      </c>
      <c r="Z1788">
        <v>0</v>
      </c>
      <c r="AA1788">
        <v>0</v>
      </c>
      <c r="AB1788">
        <v>220000</v>
      </c>
      <c r="AC1788" t="s">
        <v>47</v>
      </c>
      <c r="AD1788">
        <f>+VLOOKUP(T1788,items!$A$2:$D$1255,4,0)</f>
        <v>0</v>
      </c>
      <c r="AE1788">
        <f>+VLOOKUP(T1788,Tabla1[],5,0)</f>
        <v>0</v>
      </c>
      <c r="AF1788">
        <f t="shared" si="27"/>
        <v>9</v>
      </c>
    </row>
    <row r="1789" spans="1:32" x14ac:dyDescent="0.25">
      <c r="A1789">
        <v>95561</v>
      </c>
      <c r="B1789" t="s">
        <v>1465</v>
      </c>
      <c r="C1789" t="s">
        <v>33</v>
      </c>
      <c r="D1789">
        <v>0</v>
      </c>
      <c r="F1789" t="s">
        <v>1930</v>
      </c>
      <c r="G1789" t="s">
        <v>1930</v>
      </c>
      <c r="H1789" t="s">
        <v>4206</v>
      </c>
      <c r="I1789" t="s">
        <v>37</v>
      </c>
      <c r="J1789" t="s">
        <v>4207</v>
      </c>
      <c r="K1789" t="s">
        <v>4208</v>
      </c>
      <c r="L1789" t="s">
        <v>37</v>
      </c>
      <c r="M1789" t="s">
        <v>366</v>
      </c>
      <c r="N1789" t="s">
        <v>366</v>
      </c>
      <c r="O1789" t="s">
        <v>915</v>
      </c>
      <c r="P1789" t="s">
        <v>645</v>
      </c>
      <c r="Q1789" t="s">
        <v>645</v>
      </c>
      <c r="R1789" t="s">
        <v>43</v>
      </c>
      <c r="S1789" t="s">
        <v>164</v>
      </c>
      <c r="T1789" t="s">
        <v>1290</v>
      </c>
      <c r="U1789" t="s">
        <v>1291</v>
      </c>
      <c r="X1789">
        <v>1</v>
      </c>
      <c r="Y1789">
        <v>0</v>
      </c>
      <c r="Z1789">
        <v>0</v>
      </c>
      <c r="AA1789">
        <v>0</v>
      </c>
      <c r="AB1789">
        <v>67235</v>
      </c>
      <c r="AC1789" t="s">
        <v>47</v>
      </c>
      <c r="AD1789">
        <f>+VLOOKUP(T1789,items!$A$2:$D$1255,4,0)</f>
        <v>0</v>
      </c>
      <c r="AE1789">
        <f>+VLOOKUP(T1789,Tabla1[],5,0)</f>
        <v>0</v>
      </c>
      <c r="AF1789">
        <f t="shared" si="27"/>
        <v>7</v>
      </c>
    </row>
    <row r="1790" spans="1:32" x14ac:dyDescent="0.25">
      <c r="A1790">
        <v>95561</v>
      </c>
      <c r="B1790" t="s">
        <v>1465</v>
      </c>
      <c r="C1790" t="s">
        <v>33</v>
      </c>
      <c r="D1790">
        <v>0</v>
      </c>
      <c r="F1790" t="s">
        <v>1930</v>
      </c>
      <c r="G1790" t="s">
        <v>1930</v>
      </c>
      <c r="H1790" t="s">
        <v>4206</v>
      </c>
      <c r="I1790" t="s">
        <v>37</v>
      </c>
      <c r="J1790" t="s">
        <v>4207</v>
      </c>
      <c r="K1790" t="s">
        <v>4208</v>
      </c>
      <c r="L1790" t="s">
        <v>37</v>
      </c>
      <c r="M1790" t="s">
        <v>366</v>
      </c>
      <c r="N1790" t="s">
        <v>366</v>
      </c>
      <c r="O1790" t="s">
        <v>915</v>
      </c>
      <c r="P1790" t="s">
        <v>645</v>
      </c>
      <c r="Q1790" t="s">
        <v>645</v>
      </c>
      <c r="R1790" t="s">
        <v>43</v>
      </c>
      <c r="S1790" t="s">
        <v>164</v>
      </c>
      <c r="T1790" t="s">
        <v>3069</v>
      </c>
      <c r="U1790" t="s">
        <v>3070</v>
      </c>
      <c r="X1790">
        <v>1</v>
      </c>
      <c r="Y1790">
        <v>0</v>
      </c>
      <c r="Z1790">
        <v>0</v>
      </c>
      <c r="AA1790">
        <v>0</v>
      </c>
      <c r="AB1790">
        <v>52650</v>
      </c>
      <c r="AC1790" t="s">
        <v>47</v>
      </c>
      <c r="AD1790">
        <f>+VLOOKUP(T1790,items!$A$2:$D$1255,4,0)</f>
        <v>0</v>
      </c>
      <c r="AE1790">
        <f>+VLOOKUP(T1790,Tabla1[],5,0)</f>
        <v>0</v>
      </c>
      <c r="AF1790">
        <f t="shared" si="27"/>
        <v>7</v>
      </c>
    </row>
    <row r="1791" spans="1:32" x14ac:dyDescent="0.25">
      <c r="A1791">
        <v>95581</v>
      </c>
      <c r="B1791" t="s">
        <v>4209</v>
      </c>
      <c r="C1791" t="s">
        <v>75</v>
      </c>
      <c r="D1791">
        <v>0</v>
      </c>
      <c r="F1791" t="s">
        <v>4210</v>
      </c>
      <c r="G1791" t="s">
        <v>366</v>
      </c>
      <c r="H1791" t="s">
        <v>4211</v>
      </c>
      <c r="I1791" t="s">
        <v>37</v>
      </c>
      <c r="J1791" t="s">
        <v>4212</v>
      </c>
      <c r="K1791" t="s">
        <v>4213</v>
      </c>
      <c r="L1791" t="s">
        <v>4214</v>
      </c>
      <c r="M1791" t="s">
        <v>915</v>
      </c>
      <c r="N1791" t="s">
        <v>915</v>
      </c>
      <c r="O1791" t="s">
        <v>409</v>
      </c>
      <c r="P1791" t="s">
        <v>965</v>
      </c>
      <c r="Q1791" t="s">
        <v>2270</v>
      </c>
      <c r="R1791" t="s">
        <v>63</v>
      </c>
      <c r="S1791" t="s">
        <v>256</v>
      </c>
      <c r="T1791" t="s">
        <v>4215</v>
      </c>
      <c r="U1791" t="s">
        <v>4216</v>
      </c>
      <c r="X1791">
        <v>3</v>
      </c>
      <c r="Y1791">
        <v>0</v>
      </c>
      <c r="Z1791">
        <v>0</v>
      </c>
      <c r="AA1791">
        <v>0</v>
      </c>
      <c r="AB1791">
        <v>49500</v>
      </c>
      <c r="AC1791" t="s">
        <v>47</v>
      </c>
      <c r="AD1791">
        <f>+VLOOKUP(T1791,items!$A$2:$D$1255,4,0)</f>
        <v>0</v>
      </c>
      <c r="AE1791">
        <f>+VLOOKUP(T1791,Tabla1[],5,0)</f>
        <v>0</v>
      </c>
      <c r="AF1791">
        <f t="shared" si="27"/>
        <v>8</v>
      </c>
    </row>
    <row r="1792" spans="1:32" x14ac:dyDescent="0.25">
      <c r="A1792">
        <v>95581</v>
      </c>
      <c r="B1792" t="s">
        <v>4209</v>
      </c>
      <c r="C1792" t="s">
        <v>75</v>
      </c>
      <c r="D1792">
        <v>0</v>
      </c>
      <c r="F1792" t="s">
        <v>4210</v>
      </c>
      <c r="G1792" t="s">
        <v>366</v>
      </c>
      <c r="H1792" t="s">
        <v>4211</v>
      </c>
      <c r="I1792" t="s">
        <v>37</v>
      </c>
      <c r="J1792" t="s">
        <v>4212</v>
      </c>
      <c r="K1792" t="s">
        <v>4213</v>
      </c>
      <c r="L1792" t="s">
        <v>4214</v>
      </c>
      <c r="M1792" t="s">
        <v>915</v>
      </c>
      <c r="N1792" t="s">
        <v>915</v>
      </c>
      <c r="O1792" t="s">
        <v>409</v>
      </c>
      <c r="P1792" t="s">
        <v>965</v>
      </c>
      <c r="Q1792" t="s">
        <v>2270</v>
      </c>
      <c r="R1792" t="s">
        <v>63</v>
      </c>
      <c r="S1792" t="s">
        <v>256</v>
      </c>
      <c r="T1792" t="s">
        <v>94</v>
      </c>
      <c r="U1792" t="s">
        <v>95</v>
      </c>
      <c r="X1792">
        <v>1</v>
      </c>
      <c r="Y1792">
        <v>0</v>
      </c>
      <c r="Z1792">
        <v>0</v>
      </c>
      <c r="AA1792">
        <v>0</v>
      </c>
      <c r="AB1792">
        <v>50000</v>
      </c>
      <c r="AC1792" t="s">
        <v>47</v>
      </c>
      <c r="AD1792" t="e">
        <f>+VLOOKUP(T1792,items!$A$2:$D$1255,4,0)</f>
        <v>#N/A</v>
      </c>
      <c r="AE1792" t="e">
        <f>+VLOOKUP(T1792,Tabla1[],5,0)</f>
        <v>#N/A</v>
      </c>
      <c r="AF1792">
        <f t="shared" si="27"/>
        <v>8</v>
      </c>
    </row>
    <row r="1793" spans="1:32" x14ac:dyDescent="0.25">
      <c r="A1793">
        <v>95581</v>
      </c>
      <c r="B1793" t="s">
        <v>4209</v>
      </c>
      <c r="C1793" t="s">
        <v>75</v>
      </c>
      <c r="D1793">
        <v>0</v>
      </c>
      <c r="F1793" t="s">
        <v>4210</v>
      </c>
      <c r="G1793" t="s">
        <v>366</v>
      </c>
      <c r="H1793" t="s">
        <v>4211</v>
      </c>
      <c r="I1793" t="s">
        <v>37</v>
      </c>
      <c r="J1793" t="s">
        <v>4212</v>
      </c>
      <c r="K1793" t="s">
        <v>4213</v>
      </c>
      <c r="L1793" t="s">
        <v>4214</v>
      </c>
      <c r="M1793" t="s">
        <v>915</v>
      </c>
      <c r="N1793" t="s">
        <v>915</v>
      </c>
      <c r="O1793" t="s">
        <v>409</v>
      </c>
      <c r="P1793" t="s">
        <v>965</v>
      </c>
      <c r="Q1793" t="s">
        <v>2270</v>
      </c>
      <c r="R1793" t="s">
        <v>63</v>
      </c>
      <c r="S1793" t="s">
        <v>256</v>
      </c>
      <c r="T1793" t="s">
        <v>4217</v>
      </c>
      <c r="U1793" t="s">
        <v>4218</v>
      </c>
      <c r="X1793">
        <v>1</v>
      </c>
      <c r="Y1793">
        <v>0</v>
      </c>
      <c r="Z1793">
        <v>0</v>
      </c>
      <c r="AA1793">
        <v>0</v>
      </c>
      <c r="AB1793">
        <v>145000</v>
      </c>
      <c r="AC1793" t="s">
        <v>47</v>
      </c>
      <c r="AD1793" t="e">
        <f>+VLOOKUP(T1793,items!$A$2:$D$1255,4,0)</f>
        <v>#N/A</v>
      </c>
      <c r="AE1793" t="e">
        <f>+VLOOKUP(T1793,Tabla1[],5,0)</f>
        <v>#N/A</v>
      </c>
      <c r="AF1793">
        <f t="shared" si="27"/>
        <v>8</v>
      </c>
    </row>
    <row r="1794" spans="1:32" x14ac:dyDescent="0.25">
      <c r="A1794">
        <v>95583</v>
      </c>
      <c r="B1794" t="s">
        <v>4219</v>
      </c>
      <c r="C1794" t="s">
        <v>75</v>
      </c>
      <c r="D1794">
        <v>0</v>
      </c>
      <c r="F1794" t="s">
        <v>366</v>
      </c>
      <c r="G1794" t="s">
        <v>366</v>
      </c>
      <c r="H1794" t="s">
        <v>4220</v>
      </c>
      <c r="I1794" t="s">
        <v>37</v>
      </c>
      <c r="J1794" t="s">
        <v>4221</v>
      </c>
      <c r="K1794" t="s">
        <v>4222</v>
      </c>
      <c r="L1794" t="s">
        <v>4223</v>
      </c>
      <c r="M1794" t="s">
        <v>915</v>
      </c>
      <c r="N1794" t="s">
        <v>915</v>
      </c>
      <c r="O1794" t="s">
        <v>247</v>
      </c>
      <c r="P1794" t="s">
        <v>409</v>
      </c>
      <c r="Q1794" t="s">
        <v>252</v>
      </c>
      <c r="R1794" t="s">
        <v>63</v>
      </c>
      <c r="S1794" t="s">
        <v>108</v>
      </c>
      <c r="T1794" t="s">
        <v>2142</v>
      </c>
      <c r="U1794" t="s">
        <v>2143</v>
      </c>
      <c r="X1794">
        <v>2</v>
      </c>
      <c r="Y1794">
        <v>0</v>
      </c>
      <c r="Z1794">
        <v>0</v>
      </c>
      <c r="AA1794">
        <v>0</v>
      </c>
      <c r="AB1794">
        <v>30000</v>
      </c>
      <c r="AC1794" t="s">
        <v>47</v>
      </c>
      <c r="AD1794">
        <f>+VLOOKUP(T1794,items!$A$2:$D$1255,4,0)</f>
        <v>0</v>
      </c>
      <c r="AE1794">
        <f>+VLOOKUP(T1794,Tabla1[],5,0)</f>
        <v>0</v>
      </c>
      <c r="AF1794">
        <f t="shared" ref="AF1794:AF1857" si="28">+MONTH(O1794)</f>
        <v>7</v>
      </c>
    </row>
    <row r="1795" spans="1:32" x14ac:dyDescent="0.25">
      <c r="A1795">
        <v>95583</v>
      </c>
      <c r="B1795" t="s">
        <v>4219</v>
      </c>
      <c r="C1795" t="s">
        <v>75</v>
      </c>
      <c r="D1795">
        <v>0</v>
      </c>
      <c r="F1795" t="s">
        <v>366</v>
      </c>
      <c r="G1795" t="s">
        <v>366</v>
      </c>
      <c r="H1795" t="s">
        <v>4220</v>
      </c>
      <c r="I1795" t="s">
        <v>37</v>
      </c>
      <c r="J1795" t="s">
        <v>4221</v>
      </c>
      <c r="K1795" t="s">
        <v>4222</v>
      </c>
      <c r="L1795" t="s">
        <v>4223</v>
      </c>
      <c r="M1795" t="s">
        <v>915</v>
      </c>
      <c r="N1795" t="s">
        <v>915</v>
      </c>
      <c r="O1795" t="s">
        <v>247</v>
      </c>
      <c r="P1795" t="s">
        <v>409</v>
      </c>
      <c r="Q1795" t="s">
        <v>252</v>
      </c>
      <c r="R1795" t="s">
        <v>63</v>
      </c>
      <c r="S1795" t="s">
        <v>108</v>
      </c>
      <c r="T1795" t="s">
        <v>4224</v>
      </c>
      <c r="U1795" t="s">
        <v>4225</v>
      </c>
      <c r="X1795">
        <v>2</v>
      </c>
      <c r="Y1795">
        <v>0</v>
      </c>
      <c r="Z1795">
        <v>0</v>
      </c>
      <c r="AA1795">
        <v>0</v>
      </c>
      <c r="AB1795">
        <v>60000</v>
      </c>
      <c r="AC1795" t="s">
        <v>47</v>
      </c>
      <c r="AD1795">
        <f>+VLOOKUP(T1795,items!$A$2:$D$1255,4,0)</f>
        <v>0</v>
      </c>
      <c r="AE1795">
        <f>+VLOOKUP(T1795,Tabla1[],5,0)</f>
        <v>0</v>
      </c>
      <c r="AF1795">
        <f t="shared" si="28"/>
        <v>7</v>
      </c>
    </row>
    <row r="1796" spans="1:32" x14ac:dyDescent="0.25">
      <c r="A1796">
        <v>95584</v>
      </c>
      <c r="B1796" t="s">
        <v>4226</v>
      </c>
      <c r="C1796" t="s">
        <v>33</v>
      </c>
      <c r="D1796">
        <v>0</v>
      </c>
      <c r="F1796" t="s">
        <v>366</v>
      </c>
      <c r="G1796" t="s">
        <v>366</v>
      </c>
      <c r="H1796" t="s">
        <v>4227</v>
      </c>
      <c r="I1796" t="s">
        <v>37</v>
      </c>
      <c r="J1796" t="s">
        <v>37</v>
      </c>
      <c r="K1796" t="s">
        <v>4228</v>
      </c>
      <c r="L1796" t="s">
        <v>4229</v>
      </c>
      <c r="M1796" t="s">
        <v>1038</v>
      </c>
      <c r="N1796" t="s">
        <v>1038</v>
      </c>
      <c r="O1796" t="s">
        <v>571</v>
      </c>
      <c r="P1796" t="s">
        <v>982</v>
      </c>
      <c r="Q1796" t="s">
        <v>253</v>
      </c>
      <c r="R1796" t="s">
        <v>63</v>
      </c>
      <c r="S1796" t="s">
        <v>128</v>
      </c>
      <c r="T1796" t="s">
        <v>874</v>
      </c>
      <c r="U1796" t="s">
        <v>875</v>
      </c>
      <c r="W1796" t="s">
        <v>117</v>
      </c>
      <c r="X1796">
        <v>2</v>
      </c>
      <c r="Y1796">
        <v>0</v>
      </c>
      <c r="Z1796">
        <v>0</v>
      </c>
      <c r="AA1796">
        <v>0</v>
      </c>
      <c r="AB1796">
        <v>1912756</v>
      </c>
      <c r="AC1796" t="s">
        <v>47</v>
      </c>
      <c r="AD1796" t="str">
        <f>+VLOOKUP(T1796,items!$A$2:$D$1255,4,0)</f>
        <v>MUEBLES</v>
      </c>
      <c r="AE1796">
        <f>+VLOOKUP(T1796,Tabla1[],5,0)</f>
        <v>0</v>
      </c>
      <c r="AF1796">
        <f t="shared" si="28"/>
        <v>8</v>
      </c>
    </row>
    <row r="1797" spans="1:32" x14ac:dyDescent="0.25">
      <c r="A1797">
        <v>95584</v>
      </c>
      <c r="B1797" t="s">
        <v>4226</v>
      </c>
      <c r="C1797" t="s">
        <v>33</v>
      </c>
      <c r="D1797">
        <v>0</v>
      </c>
      <c r="F1797" t="s">
        <v>366</v>
      </c>
      <c r="G1797" t="s">
        <v>366</v>
      </c>
      <c r="H1797" t="s">
        <v>4227</v>
      </c>
      <c r="I1797" t="s">
        <v>37</v>
      </c>
      <c r="J1797" t="s">
        <v>37</v>
      </c>
      <c r="K1797" t="s">
        <v>4228</v>
      </c>
      <c r="L1797" t="s">
        <v>4229</v>
      </c>
      <c r="M1797" t="s">
        <v>1038</v>
      </c>
      <c r="N1797" t="s">
        <v>1038</v>
      </c>
      <c r="O1797" t="s">
        <v>571</v>
      </c>
      <c r="P1797" t="s">
        <v>982</v>
      </c>
      <c r="Q1797" t="s">
        <v>253</v>
      </c>
      <c r="R1797" t="s">
        <v>63</v>
      </c>
      <c r="S1797" t="s">
        <v>128</v>
      </c>
      <c r="T1797" t="s">
        <v>3032</v>
      </c>
      <c r="U1797" t="s">
        <v>3033</v>
      </c>
      <c r="W1797" t="s">
        <v>117</v>
      </c>
      <c r="X1797">
        <v>4</v>
      </c>
      <c r="Y1797">
        <v>0</v>
      </c>
      <c r="Z1797">
        <v>0</v>
      </c>
      <c r="AA1797">
        <v>0</v>
      </c>
      <c r="AB1797">
        <v>3589632</v>
      </c>
      <c r="AC1797" t="s">
        <v>47</v>
      </c>
      <c r="AD1797" t="str">
        <f>+VLOOKUP(T1797,items!$A$2:$D$1255,4,0)</f>
        <v>MUEBLES</v>
      </c>
      <c r="AE1797">
        <f>+VLOOKUP(T1797,Tabla1[],5,0)</f>
        <v>0</v>
      </c>
      <c r="AF1797">
        <f t="shared" si="28"/>
        <v>8</v>
      </c>
    </row>
    <row r="1798" spans="1:32" x14ac:dyDescent="0.25">
      <c r="A1798">
        <v>95584</v>
      </c>
      <c r="B1798" t="s">
        <v>4226</v>
      </c>
      <c r="C1798" t="s">
        <v>33</v>
      </c>
      <c r="D1798">
        <v>0</v>
      </c>
      <c r="F1798" t="s">
        <v>366</v>
      </c>
      <c r="G1798" t="s">
        <v>366</v>
      </c>
      <c r="H1798" t="s">
        <v>4227</v>
      </c>
      <c r="I1798" t="s">
        <v>37</v>
      </c>
      <c r="J1798" t="s">
        <v>37</v>
      </c>
      <c r="K1798" t="s">
        <v>4228</v>
      </c>
      <c r="L1798" t="s">
        <v>4229</v>
      </c>
      <c r="M1798" t="s">
        <v>1038</v>
      </c>
      <c r="N1798" t="s">
        <v>1038</v>
      </c>
      <c r="O1798" t="s">
        <v>571</v>
      </c>
      <c r="P1798" t="s">
        <v>982</v>
      </c>
      <c r="Q1798" t="s">
        <v>253</v>
      </c>
      <c r="R1798" t="s">
        <v>63</v>
      </c>
      <c r="S1798" t="s">
        <v>128</v>
      </c>
      <c r="T1798" t="s">
        <v>4230</v>
      </c>
      <c r="U1798" t="s">
        <v>4231</v>
      </c>
      <c r="X1798">
        <v>16</v>
      </c>
      <c r="Y1798">
        <v>0</v>
      </c>
      <c r="Z1798">
        <v>0</v>
      </c>
      <c r="AA1798">
        <v>0</v>
      </c>
      <c r="AB1798">
        <v>121280</v>
      </c>
      <c r="AC1798" t="s">
        <v>47</v>
      </c>
      <c r="AD1798">
        <f>+VLOOKUP(T1798,items!$A$2:$D$1255,4,0)</f>
        <v>0</v>
      </c>
      <c r="AE1798">
        <f>+VLOOKUP(T1798,Tabla1[],5,0)</f>
        <v>0</v>
      </c>
      <c r="AF1798">
        <f t="shared" si="28"/>
        <v>8</v>
      </c>
    </row>
    <row r="1799" spans="1:32" x14ac:dyDescent="0.25">
      <c r="A1799">
        <v>95584</v>
      </c>
      <c r="B1799" t="s">
        <v>4226</v>
      </c>
      <c r="C1799" t="s">
        <v>33</v>
      </c>
      <c r="D1799">
        <v>0</v>
      </c>
      <c r="F1799" t="s">
        <v>366</v>
      </c>
      <c r="G1799" t="s">
        <v>366</v>
      </c>
      <c r="H1799" t="s">
        <v>4227</v>
      </c>
      <c r="I1799" t="s">
        <v>37</v>
      </c>
      <c r="J1799" t="s">
        <v>37</v>
      </c>
      <c r="K1799" t="s">
        <v>4228</v>
      </c>
      <c r="L1799" t="s">
        <v>4229</v>
      </c>
      <c r="M1799" t="s">
        <v>1038</v>
      </c>
      <c r="N1799" t="s">
        <v>1038</v>
      </c>
      <c r="O1799" t="s">
        <v>571</v>
      </c>
      <c r="P1799" t="s">
        <v>982</v>
      </c>
      <c r="Q1799" t="s">
        <v>253</v>
      </c>
      <c r="R1799" t="s">
        <v>63</v>
      </c>
      <c r="S1799" t="s">
        <v>128</v>
      </c>
      <c r="T1799" t="s">
        <v>314</v>
      </c>
      <c r="U1799" t="s">
        <v>315</v>
      </c>
      <c r="X1799">
        <v>1</v>
      </c>
      <c r="Y1799">
        <v>0</v>
      </c>
      <c r="Z1799">
        <v>0</v>
      </c>
      <c r="AA1799">
        <v>0</v>
      </c>
      <c r="AB1799">
        <v>800000</v>
      </c>
      <c r="AC1799" t="s">
        <v>47</v>
      </c>
      <c r="AD1799">
        <f>+VLOOKUP(T1799,items!$A$2:$D$1255,4,0)</f>
        <v>0</v>
      </c>
      <c r="AE1799">
        <f>+VLOOKUP(T1799,Tabla1[],5,0)</f>
        <v>0</v>
      </c>
      <c r="AF1799">
        <f t="shared" si="28"/>
        <v>8</v>
      </c>
    </row>
    <row r="1800" spans="1:32" x14ac:dyDescent="0.25">
      <c r="A1800">
        <v>95586</v>
      </c>
      <c r="B1800" t="s">
        <v>4232</v>
      </c>
      <c r="C1800" t="s">
        <v>75</v>
      </c>
      <c r="D1800">
        <v>0</v>
      </c>
      <c r="F1800" t="s">
        <v>366</v>
      </c>
      <c r="G1800" t="s">
        <v>1038</v>
      </c>
      <c r="H1800" t="s">
        <v>4233</v>
      </c>
      <c r="I1800" t="s">
        <v>37</v>
      </c>
      <c r="J1800" t="s">
        <v>4234</v>
      </c>
      <c r="K1800" t="s">
        <v>4235</v>
      </c>
      <c r="L1800" t="s">
        <v>37</v>
      </c>
      <c r="M1800" t="s">
        <v>645</v>
      </c>
      <c r="N1800" t="s">
        <v>645</v>
      </c>
      <c r="O1800" t="s">
        <v>409</v>
      </c>
      <c r="P1800" t="s">
        <v>252</v>
      </c>
      <c r="Q1800" t="s">
        <v>252</v>
      </c>
      <c r="R1800" t="s">
        <v>43</v>
      </c>
      <c r="S1800" t="s">
        <v>108</v>
      </c>
      <c r="T1800" t="s">
        <v>1290</v>
      </c>
      <c r="U1800" t="s">
        <v>1291</v>
      </c>
      <c r="X1800">
        <v>1</v>
      </c>
      <c r="Y1800">
        <v>0</v>
      </c>
      <c r="Z1800">
        <v>0</v>
      </c>
      <c r="AA1800">
        <v>0</v>
      </c>
      <c r="AB1800">
        <v>105000</v>
      </c>
      <c r="AC1800" t="s">
        <v>47</v>
      </c>
      <c r="AD1800">
        <f>+VLOOKUP(T1800,items!$A$2:$D$1255,4,0)</f>
        <v>0</v>
      </c>
      <c r="AE1800">
        <f>+VLOOKUP(T1800,Tabla1[],5,0)</f>
        <v>0</v>
      </c>
      <c r="AF1800">
        <f t="shared" si="28"/>
        <v>8</v>
      </c>
    </row>
    <row r="1801" spans="1:32" x14ac:dyDescent="0.25">
      <c r="A1801">
        <v>95588</v>
      </c>
      <c r="B1801" t="s">
        <v>4236</v>
      </c>
      <c r="C1801" t="s">
        <v>1065</v>
      </c>
      <c r="D1801">
        <v>0</v>
      </c>
      <c r="F1801" t="s">
        <v>366</v>
      </c>
      <c r="G1801" t="s">
        <v>645</v>
      </c>
      <c r="H1801" t="s">
        <v>4237</v>
      </c>
      <c r="I1801" t="s">
        <v>37</v>
      </c>
      <c r="J1801" t="s">
        <v>37</v>
      </c>
      <c r="K1801" t="s">
        <v>4238</v>
      </c>
      <c r="L1801" t="s">
        <v>37</v>
      </c>
      <c r="M1801" t="s">
        <v>247</v>
      </c>
      <c r="N1801" t="s">
        <v>247</v>
      </c>
      <c r="O1801" t="s">
        <v>409</v>
      </c>
      <c r="P1801" t="s">
        <v>805</v>
      </c>
      <c r="Q1801" t="s">
        <v>805</v>
      </c>
      <c r="R1801" t="s">
        <v>411</v>
      </c>
      <c r="S1801" t="s">
        <v>88</v>
      </c>
      <c r="T1801" t="s">
        <v>1232</v>
      </c>
      <c r="U1801" t="s">
        <v>1233</v>
      </c>
      <c r="X1801">
        <v>3</v>
      </c>
      <c r="Y1801">
        <v>0</v>
      </c>
      <c r="Z1801">
        <v>0</v>
      </c>
      <c r="AA1801">
        <v>0</v>
      </c>
      <c r="AB1801">
        <v>509400</v>
      </c>
      <c r="AC1801" t="s">
        <v>47</v>
      </c>
      <c r="AD1801">
        <f>+VLOOKUP(T1801,items!$A$2:$D$1255,4,0)</f>
        <v>0</v>
      </c>
      <c r="AE1801">
        <f>+VLOOKUP(T1801,Tabla1[],5,0)</f>
        <v>0</v>
      </c>
      <c r="AF1801">
        <f t="shared" si="28"/>
        <v>8</v>
      </c>
    </row>
    <row r="1802" spans="1:32" x14ac:dyDescent="0.25">
      <c r="A1802">
        <v>95588</v>
      </c>
      <c r="B1802" t="s">
        <v>4236</v>
      </c>
      <c r="C1802" t="s">
        <v>1065</v>
      </c>
      <c r="D1802">
        <v>0</v>
      </c>
      <c r="F1802" t="s">
        <v>366</v>
      </c>
      <c r="G1802" t="s">
        <v>645</v>
      </c>
      <c r="H1802" t="s">
        <v>4237</v>
      </c>
      <c r="I1802" t="s">
        <v>37</v>
      </c>
      <c r="J1802" t="s">
        <v>37</v>
      </c>
      <c r="K1802" t="s">
        <v>4238</v>
      </c>
      <c r="L1802" t="s">
        <v>37</v>
      </c>
      <c r="M1802" t="s">
        <v>247</v>
      </c>
      <c r="N1802" t="s">
        <v>247</v>
      </c>
      <c r="O1802" t="s">
        <v>409</v>
      </c>
      <c r="P1802" t="s">
        <v>805</v>
      </c>
      <c r="Q1802" t="s">
        <v>805</v>
      </c>
      <c r="R1802" t="s">
        <v>411</v>
      </c>
      <c r="S1802" t="s">
        <v>88</v>
      </c>
      <c r="T1802" t="s">
        <v>936</v>
      </c>
      <c r="U1802" t="s">
        <v>937</v>
      </c>
      <c r="X1802">
        <v>1</v>
      </c>
      <c r="Y1802">
        <v>0</v>
      </c>
      <c r="Z1802">
        <v>0</v>
      </c>
      <c r="AA1802">
        <v>0</v>
      </c>
      <c r="AB1802">
        <v>40000</v>
      </c>
      <c r="AC1802" t="s">
        <v>47</v>
      </c>
      <c r="AD1802">
        <f>+VLOOKUP(T1802,items!$A$2:$D$1255,4,0)</f>
        <v>0</v>
      </c>
      <c r="AE1802">
        <f>+VLOOKUP(T1802,Tabla1[],5,0)</f>
        <v>0</v>
      </c>
      <c r="AF1802">
        <f t="shared" si="28"/>
        <v>8</v>
      </c>
    </row>
    <row r="1803" spans="1:32" x14ac:dyDescent="0.25">
      <c r="A1803">
        <v>95599</v>
      </c>
      <c r="B1803" t="s">
        <v>4239</v>
      </c>
      <c r="C1803" t="s">
        <v>33</v>
      </c>
      <c r="D1803">
        <v>0</v>
      </c>
      <c r="F1803" t="s">
        <v>366</v>
      </c>
      <c r="G1803" t="s">
        <v>915</v>
      </c>
      <c r="H1803" t="s">
        <v>4240</v>
      </c>
      <c r="I1803" t="s">
        <v>37</v>
      </c>
      <c r="J1803" t="s">
        <v>4241</v>
      </c>
      <c r="K1803" t="s">
        <v>4242</v>
      </c>
      <c r="L1803" t="s">
        <v>37</v>
      </c>
      <c r="M1803" t="s">
        <v>247</v>
      </c>
      <c r="N1803" t="s">
        <v>247</v>
      </c>
      <c r="O1803" t="s">
        <v>916</v>
      </c>
      <c r="P1803" t="s">
        <v>649</v>
      </c>
      <c r="Q1803" t="s">
        <v>3640</v>
      </c>
      <c r="R1803" t="s">
        <v>43</v>
      </c>
      <c r="S1803" t="s">
        <v>108</v>
      </c>
      <c r="T1803" t="s">
        <v>1145</v>
      </c>
      <c r="U1803" t="s">
        <v>1146</v>
      </c>
      <c r="X1803">
        <v>1</v>
      </c>
      <c r="Y1803">
        <v>0</v>
      </c>
      <c r="Z1803">
        <v>0</v>
      </c>
      <c r="AA1803">
        <v>0</v>
      </c>
      <c r="AB1803">
        <v>616500</v>
      </c>
      <c r="AC1803" t="s">
        <v>47</v>
      </c>
      <c r="AD1803" t="e">
        <f>+VLOOKUP(T1803,items!$A$2:$D$1255,4,0)</f>
        <v>#N/A</v>
      </c>
      <c r="AE1803" t="e">
        <f>+VLOOKUP(T1803,Tabla1[],5,0)</f>
        <v>#N/A</v>
      </c>
      <c r="AF1803">
        <f t="shared" si="28"/>
        <v>8</v>
      </c>
    </row>
    <row r="1804" spans="1:32" x14ac:dyDescent="0.25">
      <c r="A1804">
        <v>95599</v>
      </c>
      <c r="B1804" t="s">
        <v>4239</v>
      </c>
      <c r="C1804" t="s">
        <v>33</v>
      </c>
      <c r="D1804">
        <v>0</v>
      </c>
      <c r="F1804" t="s">
        <v>366</v>
      </c>
      <c r="G1804" t="s">
        <v>915</v>
      </c>
      <c r="H1804" t="s">
        <v>4240</v>
      </c>
      <c r="I1804" t="s">
        <v>37</v>
      </c>
      <c r="J1804" t="s">
        <v>4241</v>
      </c>
      <c r="K1804" t="s">
        <v>4242</v>
      </c>
      <c r="L1804" t="s">
        <v>37</v>
      </c>
      <c r="M1804" t="s">
        <v>247</v>
      </c>
      <c r="N1804" t="s">
        <v>247</v>
      </c>
      <c r="O1804" t="s">
        <v>916</v>
      </c>
      <c r="P1804" t="s">
        <v>649</v>
      </c>
      <c r="Q1804" t="s">
        <v>3640</v>
      </c>
      <c r="R1804" t="s">
        <v>43</v>
      </c>
      <c r="S1804" t="s">
        <v>108</v>
      </c>
      <c r="T1804" t="s">
        <v>392</v>
      </c>
      <c r="U1804" t="s">
        <v>393</v>
      </c>
      <c r="X1804">
        <v>1</v>
      </c>
      <c r="Y1804">
        <v>0</v>
      </c>
      <c r="Z1804">
        <v>0</v>
      </c>
      <c r="AA1804">
        <v>0</v>
      </c>
      <c r="AB1804">
        <v>200000</v>
      </c>
      <c r="AC1804" t="s">
        <v>47</v>
      </c>
      <c r="AD1804" t="e">
        <f>+VLOOKUP(T1804,items!$A$2:$D$1255,4,0)</f>
        <v>#N/A</v>
      </c>
      <c r="AE1804" t="e">
        <f>+VLOOKUP(T1804,Tabla1[],5,0)</f>
        <v>#N/A</v>
      </c>
      <c r="AF1804">
        <f t="shared" si="28"/>
        <v>8</v>
      </c>
    </row>
    <row r="1805" spans="1:32" x14ac:dyDescent="0.25">
      <c r="A1805">
        <v>95608</v>
      </c>
      <c r="B1805" t="s">
        <v>4243</v>
      </c>
      <c r="C1805" t="s">
        <v>1065</v>
      </c>
      <c r="D1805">
        <v>0</v>
      </c>
      <c r="F1805" t="s">
        <v>1038</v>
      </c>
      <c r="G1805" t="s">
        <v>680</v>
      </c>
      <c r="H1805" t="s">
        <v>4244</v>
      </c>
      <c r="I1805" t="s">
        <v>37</v>
      </c>
      <c r="J1805" t="s">
        <v>37</v>
      </c>
      <c r="K1805" t="s">
        <v>4245</v>
      </c>
      <c r="L1805" t="s">
        <v>37</v>
      </c>
      <c r="M1805" t="s">
        <v>3427</v>
      </c>
      <c r="N1805" t="s">
        <v>3427</v>
      </c>
      <c r="O1805" t="s">
        <v>917</v>
      </c>
      <c r="P1805" t="s">
        <v>40</v>
      </c>
      <c r="Q1805" t="s">
        <v>40</v>
      </c>
      <c r="R1805" t="s">
        <v>411</v>
      </c>
      <c r="S1805" t="s">
        <v>108</v>
      </c>
      <c r="T1805" t="s">
        <v>412</v>
      </c>
      <c r="U1805" t="s">
        <v>413</v>
      </c>
      <c r="X1805">
        <v>1</v>
      </c>
      <c r="Y1805">
        <v>0</v>
      </c>
      <c r="Z1805">
        <v>0</v>
      </c>
      <c r="AA1805">
        <v>0</v>
      </c>
      <c r="AB1805">
        <v>448000</v>
      </c>
      <c r="AC1805" t="s">
        <v>47</v>
      </c>
      <c r="AD1805">
        <f>+VLOOKUP(T1805,items!$A$2:$D$1255,4,0)</f>
        <v>0</v>
      </c>
      <c r="AE1805">
        <f>+VLOOKUP(T1805,Tabla1[],5,0)</f>
        <v>0</v>
      </c>
      <c r="AF1805">
        <f t="shared" si="28"/>
        <v>10</v>
      </c>
    </row>
    <row r="1806" spans="1:32" x14ac:dyDescent="0.25">
      <c r="A1806">
        <v>95610</v>
      </c>
      <c r="B1806" t="s">
        <v>4246</v>
      </c>
      <c r="C1806" t="s">
        <v>33</v>
      </c>
      <c r="D1806">
        <v>0</v>
      </c>
      <c r="F1806" t="s">
        <v>1038</v>
      </c>
      <c r="G1806" t="s">
        <v>503</v>
      </c>
      <c r="H1806" t="s">
        <v>4247</v>
      </c>
      <c r="I1806" t="s">
        <v>37</v>
      </c>
      <c r="J1806" t="s">
        <v>4248</v>
      </c>
      <c r="K1806" t="s">
        <v>4249</v>
      </c>
      <c r="L1806" t="s">
        <v>4250</v>
      </c>
      <c r="M1806" t="s">
        <v>983</v>
      </c>
      <c r="N1806" t="s">
        <v>983</v>
      </c>
      <c r="O1806" t="s">
        <v>1136</v>
      </c>
      <c r="P1806" t="s">
        <v>4251</v>
      </c>
      <c r="Q1806" t="s">
        <v>985</v>
      </c>
      <c r="R1806" t="s">
        <v>63</v>
      </c>
      <c r="S1806" t="s">
        <v>44</v>
      </c>
      <c r="T1806" t="s">
        <v>550</v>
      </c>
      <c r="U1806" t="s">
        <v>551</v>
      </c>
      <c r="W1806" t="s">
        <v>111</v>
      </c>
      <c r="X1806">
        <v>2</v>
      </c>
      <c r="Y1806">
        <v>0</v>
      </c>
      <c r="Z1806">
        <v>0</v>
      </c>
      <c r="AA1806">
        <v>0</v>
      </c>
      <c r="AB1806">
        <v>1180136</v>
      </c>
      <c r="AC1806" t="s">
        <v>47</v>
      </c>
      <c r="AD1806">
        <f>+VLOOKUP(T1806,items!$A$2:$D$1255,4,0)</f>
        <v>0</v>
      </c>
      <c r="AE1806">
        <f>+VLOOKUP(T1806,Tabla1[],5,0)</f>
        <v>0</v>
      </c>
      <c r="AF1806">
        <f t="shared" si="28"/>
        <v>10</v>
      </c>
    </row>
    <row r="1807" spans="1:32" x14ac:dyDescent="0.25">
      <c r="A1807">
        <v>95610</v>
      </c>
      <c r="B1807" t="s">
        <v>4246</v>
      </c>
      <c r="C1807" t="s">
        <v>33</v>
      </c>
      <c r="D1807">
        <v>0</v>
      </c>
      <c r="F1807" t="s">
        <v>1038</v>
      </c>
      <c r="G1807" t="s">
        <v>503</v>
      </c>
      <c r="H1807" t="s">
        <v>4247</v>
      </c>
      <c r="I1807" t="s">
        <v>37</v>
      </c>
      <c r="J1807" t="s">
        <v>4248</v>
      </c>
      <c r="K1807" t="s">
        <v>4249</v>
      </c>
      <c r="L1807" t="s">
        <v>4250</v>
      </c>
      <c r="M1807" t="s">
        <v>983</v>
      </c>
      <c r="N1807" t="s">
        <v>983</v>
      </c>
      <c r="O1807" t="s">
        <v>1136</v>
      </c>
      <c r="P1807" t="s">
        <v>4251</v>
      </c>
      <c r="Q1807" t="s">
        <v>985</v>
      </c>
      <c r="R1807" t="s">
        <v>63</v>
      </c>
      <c r="S1807" t="s">
        <v>44</v>
      </c>
      <c r="T1807" t="s">
        <v>1133</v>
      </c>
      <c r="U1807" t="s">
        <v>1134</v>
      </c>
      <c r="V1807" t="s">
        <v>867</v>
      </c>
      <c r="W1807" t="s">
        <v>117</v>
      </c>
      <c r="X1807">
        <v>2</v>
      </c>
      <c r="Y1807">
        <v>0</v>
      </c>
      <c r="Z1807">
        <v>0</v>
      </c>
      <c r="AA1807">
        <v>0</v>
      </c>
      <c r="AB1807">
        <v>5322446</v>
      </c>
      <c r="AC1807" t="s">
        <v>47</v>
      </c>
      <c r="AD1807">
        <f>+VLOOKUP(T1807,items!$A$2:$D$1255,4,0)</f>
        <v>0</v>
      </c>
      <c r="AE1807">
        <f>+VLOOKUP(T1807,Tabla1[],5,0)</f>
        <v>0</v>
      </c>
      <c r="AF1807">
        <f t="shared" si="28"/>
        <v>10</v>
      </c>
    </row>
    <row r="1808" spans="1:32" x14ac:dyDescent="0.25">
      <c r="A1808">
        <v>95621</v>
      </c>
      <c r="B1808" t="s">
        <v>4252</v>
      </c>
      <c r="C1808" t="s">
        <v>75</v>
      </c>
      <c r="D1808">
        <v>0</v>
      </c>
      <c r="F1808" t="s">
        <v>1038</v>
      </c>
      <c r="G1808" t="s">
        <v>2492</v>
      </c>
      <c r="H1808" t="s">
        <v>4253</v>
      </c>
      <c r="I1808" t="s">
        <v>4254</v>
      </c>
      <c r="J1808" t="s">
        <v>4255</v>
      </c>
      <c r="K1808" t="s">
        <v>4256</v>
      </c>
      <c r="L1808" t="s">
        <v>4257</v>
      </c>
      <c r="M1808" t="s">
        <v>4258</v>
      </c>
      <c r="N1808" t="s">
        <v>4259</v>
      </c>
      <c r="O1808" t="s">
        <v>4260</v>
      </c>
      <c r="P1808" t="s">
        <v>2254</v>
      </c>
      <c r="Q1808" t="s">
        <v>4261</v>
      </c>
      <c r="R1808" t="s">
        <v>127</v>
      </c>
      <c r="S1808" t="s">
        <v>108</v>
      </c>
      <c r="T1808" t="s">
        <v>1145</v>
      </c>
      <c r="U1808" t="s">
        <v>1146</v>
      </c>
      <c r="X1808">
        <v>1</v>
      </c>
      <c r="Y1808">
        <v>0</v>
      </c>
      <c r="Z1808">
        <v>0</v>
      </c>
      <c r="AA1808">
        <v>0</v>
      </c>
      <c r="AB1808">
        <v>640000</v>
      </c>
      <c r="AC1808" t="s">
        <v>47</v>
      </c>
      <c r="AD1808" t="e">
        <f>+VLOOKUP(T1808,items!$A$2:$D$1255,4,0)</f>
        <v>#N/A</v>
      </c>
      <c r="AE1808" t="e">
        <f>+VLOOKUP(T1808,Tabla1[],5,0)</f>
        <v>#N/A</v>
      </c>
      <c r="AF1808">
        <f t="shared" si="28"/>
        <v>11</v>
      </c>
    </row>
    <row r="1809" spans="1:32" x14ac:dyDescent="0.25">
      <c r="A1809">
        <v>95621</v>
      </c>
      <c r="B1809" t="s">
        <v>4252</v>
      </c>
      <c r="C1809" t="s">
        <v>75</v>
      </c>
      <c r="D1809">
        <v>0</v>
      </c>
      <c r="F1809" t="s">
        <v>1038</v>
      </c>
      <c r="G1809" t="s">
        <v>2492</v>
      </c>
      <c r="H1809" t="s">
        <v>4253</v>
      </c>
      <c r="I1809" t="s">
        <v>4254</v>
      </c>
      <c r="J1809" t="s">
        <v>4255</v>
      </c>
      <c r="K1809" t="s">
        <v>4256</v>
      </c>
      <c r="L1809" t="s">
        <v>4257</v>
      </c>
      <c r="M1809" t="s">
        <v>4258</v>
      </c>
      <c r="N1809" t="s">
        <v>4259</v>
      </c>
      <c r="O1809" t="s">
        <v>4260</v>
      </c>
      <c r="P1809" t="s">
        <v>2254</v>
      </c>
      <c r="Q1809" t="s">
        <v>4261</v>
      </c>
      <c r="R1809" t="s">
        <v>127</v>
      </c>
      <c r="S1809" t="s">
        <v>108</v>
      </c>
      <c r="T1809" t="s">
        <v>94</v>
      </c>
      <c r="U1809" t="s">
        <v>95</v>
      </c>
      <c r="X1809">
        <v>1</v>
      </c>
      <c r="Y1809">
        <v>0</v>
      </c>
      <c r="Z1809">
        <v>0</v>
      </c>
      <c r="AA1809">
        <v>0</v>
      </c>
      <c r="AB1809">
        <v>960000</v>
      </c>
      <c r="AC1809" t="s">
        <v>47</v>
      </c>
      <c r="AD1809" t="e">
        <f>+VLOOKUP(T1809,items!$A$2:$D$1255,4,0)</f>
        <v>#N/A</v>
      </c>
      <c r="AE1809" t="e">
        <f>+VLOOKUP(T1809,Tabla1[],5,0)</f>
        <v>#N/A</v>
      </c>
      <c r="AF1809">
        <f t="shared" si="28"/>
        <v>11</v>
      </c>
    </row>
    <row r="1810" spans="1:32" x14ac:dyDescent="0.25">
      <c r="A1810">
        <v>95621</v>
      </c>
      <c r="B1810" t="s">
        <v>4252</v>
      </c>
      <c r="C1810" t="s">
        <v>75</v>
      </c>
      <c r="D1810">
        <v>0</v>
      </c>
      <c r="F1810" t="s">
        <v>1038</v>
      </c>
      <c r="G1810" t="s">
        <v>2492</v>
      </c>
      <c r="H1810" t="s">
        <v>4253</v>
      </c>
      <c r="I1810" t="s">
        <v>4254</v>
      </c>
      <c r="J1810" t="s">
        <v>4255</v>
      </c>
      <c r="K1810" t="s">
        <v>4256</v>
      </c>
      <c r="L1810" t="s">
        <v>4257</v>
      </c>
      <c r="M1810" t="s">
        <v>4258</v>
      </c>
      <c r="N1810" t="s">
        <v>4259</v>
      </c>
      <c r="O1810" t="s">
        <v>4260</v>
      </c>
      <c r="P1810" t="s">
        <v>2254</v>
      </c>
      <c r="Q1810" t="s">
        <v>4261</v>
      </c>
      <c r="R1810" t="s">
        <v>127</v>
      </c>
      <c r="S1810" t="s">
        <v>108</v>
      </c>
      <c r="T1810" t="s">
        <v>4055</v>
      </c>
      <c r="U1810" t="s">
        <v>4056</v>
      </c>
      <c r="X1810">
        <v>1</v>
      </c>
      <c r="Y1810">
        <v>0</v>
      </c>
      <c r="Z1810">
        <v>0</v>
      </c>
      <c r="AA1810">
        <v>0</v>
      </c>
      <c r="AB1810">
        <v>456200</v>
      </c>
      <c r="AC1810" t="s">
        <v>47</v>
      </c>
      <c r="AD1810" t="e">
        <f>+VLOOKUP(T1810,items!$A$2:$D$1255,4,0)</f>
        <v>#N/A</v>
      </c>
      <c r="AE1810" t="e">
        <f>+VLOOKUP(T1810,Tabla1[],5,0)</f>
        <v>#N/A</v>
      </c>
      <c r="AF1810">
        <f t="shared" si="28"/>
        <v>11</v>
      </c>
    </row>
    <row r="1811" spans="1:32" x14ac:dyDescent="0.25">
      <c r="A1811">
        <v>95621</v>
      </c>
      <c r="B1811" t="s">
        <v>4252</v>
      </c>
      <c r="C1811" t="s">
        <v>75</v>
      </c>
      <c r="D1811">
        <v>0</v>
      </c>
      <c r="F1811" t="s">
        <v>1038</v>
      </c>
      <c r="G1811" t="s">
        <v>2492</v>
      </c>
      <c r="H1811" t="s">
        <v>4253</v>
      </c>
      <c r="I1811" t="s">
        <v>4254</v>
      </c>
      <c r="J1811" t="s">
        <v>4255</v>
      </c>
      <c r="K1811" t="s">
        <v>4256</v>
      </c>
      <c r="L1811" t="s">
        <v>4257</v>
      </c>
      <c r="M1811" t="s">
        <v>4258</v>
      </c>
      <c r="N1811" t="s">
        <v>4259</v>
      </c>
      <c r="O1811" t="s">
        <v>4260</v>
      </c>
      <c r="P1811" t="s">
        <v>2254</v>
      </c>
      <c r="Q1811" t="s">
        <v>4261</v>
      </c>
      <c r="R1811" t="s">
        <v>127</v>
      </c>
      <c r="S1811" t="s">
        <v>108</v>
      </c>
      <c r="T1811" t="s">
        <v>4262</v>
      </c>
      <c r="U1811" t="s">
        <v>4263</v>
      </c>
      <c r="V1811" t="s">
        <v>578</v>
      </c>
      <c r="X1811">
        <v>3</v>
      </c>
      <c r="Y1811">
        <v>7000</v>
      </c>
      <c r="Z1811">
        <v>0</v>
      </c>
      <c r="AA1811">
        <v>2500</v>
      </c>
      <c r="AB1811">
        <v>4800000</v>
      </c>
      <c r="AC1811" t="s">
        <v>47</v>
      </c>
      <c r="AD1811">
        <f>+VLOOKUP(T1811,items!$A$2:$D$1255,4,0)</f>
        <v>0</v>
      </c>
      <c r="AE1811">
        <f>+VLOOKUP(T1811,Tabla1[],5,0)</f>
        <v>0</v>
      </c>
      <c r="AF1811">
        <f t="shared" si="28"/>
        <v>11</v>
      </c>
    </row>
    <row r="1812" spans="1:32" x14ac:dyDescent="0.25">
      <c r="A1812">
        <v>95621</v>
      </c>
      <c r="B1812" t="s">
        <v>4252</v>
      </c>
      <c r="C1812" t="s">
        <v>75</v>
      </c>
      <c r="D1812">
        <v>0</v>
      </c>
      <c r="F1812" t="s">
        <v>1038</v>
      </c>
      <c r="G1812" t="s">
        <v>2492</v>
      </c>
      <c r="H1812" t="s">
        <v>4253</v>
      </c>
      <c r="I1812" t="s">
        <v>4254</v>
      </c>
      <c r="J1812" t="s">
        <v>4255</v>
      </c>
      <c r="K1812" t="s">
        <v>4256</v>
      </c>
      <c r="L1812" t="s">
        <v>4257</v>
      </c>
      <c r="M1812" t="s">
        <v>4258</v>
      </c>
      <c r="N1812" t="s">
        <v>4259</v>
      </c>
      <c r="O1812" t="s">
        <v>4260</v>
      </c>
      <c r="P1812" t="s">
        <v>2254</v>
      </c>
      <c r="Q1812" t="s">
        <v>4261</v>
      </c>
      <c r="R1812" t="s">
        <v>127</v>
      </c>
      <c r="S1812" t="s">
        <v>108</v>
      </c>
      <c r="T1812" t="s">
        <v>392</v>
      </c>
      <c r="U1812" t="s">
        <v>393</v>
      </c>
      <c r="X1812">
        <v>1</v>
      </c>
      <c r="Y1812">
        <v>0</v>
      </c>
      <c r="Z1812">
        <v>0</v>
      </c>
      <c r="AA1812">
        <v>0</v>
      </c>
      <c r="AB1812">
        <v>480000</v>
      </c>
      <c r="AC1812" t="s">
        <v>47</v>
      </c>
      <c r="AD1812" t="e">
        <f>+VLOOKUP(T1812,items!$A$2:$D$1255,4,0)</f>
        <v>#N/A</v>
      </c>
      <c r="AE1812" t="e">
        <f>+VLOOKUP(T1812,Tabla1[],5,0)</f>
        <v>#N/A</v>
      </c>
      <c r="AF1812">
        <f t="shared" si="28"/>
        <v>11</v>
      </c>
    </row>
    <row r="1813" spans="1:32" x14ac:dyDescent="0.25">
      <c r="A1813">
        <v>95631</v>
      </c>
      <c r="B1813" t="s">
        <v>4264</v>
      </c>
      <c r="C1813" t="s">
        <v>33</v>
      </c>
      <c r="D1813">
        <v>0</v>
      </c>
      <c r="F1813" t="s">
        <v>1038</v>
      </c>
      <c r="G1813" t="s">
        <v>645</v>
      </c>
      <c r="H1813" t="s">
        <v>4265</v>
      </c>
      <c r="I1813" t="s">
        <v>37</v>
      </c>
      <c r="J1813" t="s">
        <v>37</v>
      </c>
      <c r="K1813" t="s">
        <v>4266</v>
      </c>
      <c r="L1813" t="s">
        <v>37</v>
      </c>
      <c r="M1813" t="s">
        <v>247</v>
      </c>
      <c r="N1813" t="s">
        <v>247</v>
      </c>
      <c r="O1813" t="s">
        <v>649</v>
      </c>
      <c r="P1813" t="s">
        <v>1142</v>
      </c>
      <c r="Q1813" t="s">
        <v>1142</v>
      </c>
      <c r="R1813" t="s">
        <v>127</v>
      </c>
      <c r="S1813" t="s">
        <v>88</v>
      </c>
      <c r="T1813" t="s">
        <v>4267</v>
      </c>
      <c r="U1813" t="s">
        <v>4268</v>
      </c>
      <c r="X1813">
        <v>4</v>
      </c>
      <c r="Y1813">
        <v>0</v>
      </c>
      <c r="Z1813">
        <v>0</v>
      </c>
      <c r="AA1813">
        <v>0</v>
      </c>
      <c r="AB1813">
        <v>25200</v>
      </c>
      <c r="AC1813" t="s">
        <v>47</v>
      </c>
      <c r="AD1813">
        <f>+VLOOKUP(T1813,items!$A$2:$D$1255,4,0)</f>
        <v>0</v>
      </c>
      <c r="AE1813">
        <f>+VLOOKUP(T1813,Tabla1[],5,0)</f>
        <v>0</v>
      </c>
      <c r="AF1813">
        <f t="shared" si="28"/>
        <v>8</v>
      </c>
    </row>
    <row r="1814" spans="1:32" x14ac:dyDescent="0.25">
      <c r="A1814">
        <v>95631</v>
      </c>
      <c r="B1814" t="s">
        <v>4264</v>
      </c>
      <c r="C1814" t="s">
        <v>33</v>
      </c>
      <c r="D1814">
        <v>0</v>
      </c>
      <c r="F1814" t="s">
        <v>1038</v>
      </c>
      <c r="G1814" t="s">
        <v>645</v>
      </c>
      <c r="H1814" t="s">
        <v>4265</v>
      </c>
      <c r="I1814" t="s">
        <v>37</v>
      </c>
      <c r="J1814" t="s">
        <v>37</v>
      </c>
      <c r="K1814" t="s">
        <v>4266</v>
      </c>
      <c r="L1814" t="s">
        <v>37</v>
      </c>
      <c r="M1814" t="s">
        <v>247</v>
      </c>
      <c r="N1814" t="s">
        <v>247</v>
      </c>
      <c r="O1814" t="s">
        <v>649</v>
      </c>
      <c r="P1814" t="s">
        <v>1142</v>
      </c>
      <c r="Q1814" t="s">
        <v>1142</v>
      </c>
      <c r="R1814" t="s">
        <v>127</v>
      </c>
      <c r="S1814" t="s">
        <v>88</v>
      </c>
      <c r="T1814" t="s">
        <v>4269</v>
      </c>
      <c r="U1814" t="s">
        <v>4270</v>
      </c>
      <c r="X1814">
        <v>4</v>
      </c>
      <c r="Y1814">
        <v>0</v>
      </c>
      <c r="Z1814">
        <v>0</v>
      </c>
      <c r="AA1814">
        <v>0</v>
      </c>
      <c r="AB1814">
        <v>92800</v>
      </c>
      <c r="AC1814" t="s">
        <v>47</v>
      </c>
      <c r="AD1814">
        <f>+VLOOKUP(T1814,items!$A$2:$D$1255,4,0)</f>
        <v>0</v>
      </c>
      <c r="AE1814">
        <f>+VLOOKUP(T1814,Tabla1[],5,0)</f>
        <v>0</v>
      </c>
      <c r="AF1814">
        <f t="shared" si="28"/>
        <v>8</v>
      </c>
    </row>
    <row r="1815" spans="1:32" x14ac:dyDescent="0.25">
      <c r="A1815">
        <v>95631</v>
      </c>
      <c r="B1815" t="s">
        <v>4264</v>
      </c>
      <c r="C1815" t="s">
        <v>33</v>
      </c>
      <c r="D1815">
        <v>0</v>
      </c>
      <c r="F1815" t="s">
        <v>1038</v>
      </c>
      <c r="G1815" t="s">
        <v>645</v>
      </c>
      <c r="H1815" t="s">
        <v>4265</v>
      </c>
      <c r="I1815" t="s">
        <v>37</v>
      </c>
      <c r="J1815" t="s">
        <v>37</v>
      </c>
      <c r="K1815" t="s">
        <v>4266</v>
      </c>
      <c r="L1815" t="s">
        <v>37</v>
      </c>
      <c r="M1815" t="s">
        <v>247</v>
      </c>
      <c r="N1815" t="s">
        <v>247</v>
      </c>
      <c r="O1815" t="s">
        <v>649</v>
      </c>
      <c r="P1815" t="s">
        <v>1142</v>
      </c>
      <c r="Q1815" t="s">
        <v>1142</v>
      </c>
      <c r="R1815" t="s">
        <v>127</v>
      </c>
      <c r="S1815" t="s">
        <v>88</v>
      </c>
      <c r="T1815" t="s">
        <v>3571</v>
      </c>
      <c r="U1815" t="s">
        <v>3572</v>
      </c>
      <c r="X1815">
        <v>8</v>
      </c>
      <c r="Y1815">
        <v>0</v>
      </c>
      <c r="Z1815">
        <v>0</v>
      </c>
      <c r="AA1815">
        <v>0</v>
      </c>
      <c r="AB1815">
        <v>112000</v>
      </c>
      <c r="AC1815" t="s">
        <v>47</v>
      </c>
      <c r="AD1815">
        <f>+VLOOKUP(T1815,items!$A$2:$D$1255,4,0)</f>
        <v>0</v>
      </c>
      <c r="AE1815">
        <f>+VLOOKUP(T1815,Tabla1[],5,0)</f>
        <v>0</v>
      </c>
      <c r="AF1815">
        <f t="shared" si="28"/>
        <v>8</v>
      </c>
    </row>
    <row r="1816" spans="1:32" x14ac:dyDescent="0.25">
      <c r="A1816">
        <v>95631</v>
      </c>
      <c r="B1816" t="s">
        <v>4264</v>
      </c>
      <c r="C1816" t="s">
        <v>33</v>
      </c>
      <c r="D1816">
        <v>0</v>
      </c>
      <c r="F1816" t="s">
        <v>1038</v>
      </c>
      <c r="G1816" t="s">
        <v>645</v>
      </c>
      <c r="H1816" t="s">
        <v>4265</v>
      </c>
      <c r="I1816" t="s">
        <v>37</v>
      </c>
      <c r="J1816" t="s">
        <v>37</v>
      </c>
      <c r="K1816" t="s">
        <v>4266</v>
      </c>
      <c r="L1816" t="s">
        <v>37</v>
      </c>
      <c r="M1816" t="s">
        <v>247</v>
      </c>
      <c r="N1816" t="s">
        <v>247</v>
      </c>
      <c r="O1816" t="s">
        <v>649</v>
      </c>
      <c r="P1816" t="s">
        <v>1142</v>
      </c>
      <c r="Q1816" t="s">
        <v>1142</v>
      </c>
      <c r="R1816" t="s">
        <v>127</v>
      </c>
      <c r="S1816" t="s">
        <v>88</v>
      </c>
      <c r="T1816" t="s">
        <v>4271</v>
      </c>
      <c r="U1816" t="s">
        <v>4272</v>
      </c>
      <c r="X1816">
        <v>4</v>
      </c>
      <c r="Y1816">
        <v>0</v>
      </c>
      <c r="Z1816">
        <v>0</v>
      </c>
      <c r="AA1816">
        <v>0</v>
      </c>
      <c r="AB1816">
        <v>76000</v>
      </c>
      <c r="AC1816" t="s">
        <v>47</v>
      </c>
      <c r="AD1816">
        <f>+VLOOKUP(T1816,items!$A$2:$D$1255,4,0)</f>
        <v>0</v>
      </c>
      <c r="AE1816">
        <f>+VLOOKUP(T1816,Tabla1[],5,0)</f>
        <v>0</v>
      </c>
      <c r="AF1816">
        <f t="shared" si="28"/>
        <v>8</v>
      </c>
    </row>
    <row r="1817" spans="1:32" x14ac:dyDescent="0.25">
      <c r="A1817">
        <v>95631</v>
      </c>
      <c r="B1817" t="s">
        <v>4264</v>
      </c>
      <c r="C1817" t="s">
        <v>33</v>
      </c>
      <c r="D1817">
        <v>0</v>
      </c>
      <c r="F1817" t="s">
        <v>1038</v>
      </c>
      <c r="G1817" t="s">
        <v>645</v>
      </c>
      <c r="H1817" t="s">
        <v>4265</v>
      </c>
      <c r="I1817" t="s">
        <v>37</v>
      </c>
      <c r="J1817" t="s">
        <v>37</v>
      </c>
      <c r="K1817" t="s">
        <v>4266</v>
      </c>
      <c r="L1817" t="s">
        <v>37</v>
      </c>
      <c r="M1817" t="s">
        <v>247</v>
      </c>
      <c r="N1817" t="s">
        <v>247</v>
      </c>
      <c r="O1817" t="s">
        <v>649</v>
      </c>
      <c r="P1817" t="s">
        <v>1142</v>
      </c>
      <c r="Q1817" t="s">
        <v>1142</v>
      </c>
      <c r="R1817" t="s">
        <v>127</v>
      </c>
      <c r="S1817" t="s">
        <v>88</v>
      </c>
      <c r="T1817" t="s">
        <v>4273</v>
      </c>
      <c r="U1817" t="s">
        <v>4274</v>
      </c>
      <c r="X1817">
        <v>4</v>
      </c>
      <c r="Y1817">
        <v>0</v>
      </c>
      <c r="Z1817">
        <v>0</v>
      </c>
      <c r="AA1817">
        <v>0</v>
      </c>
      <c r="AB1817">
        <v>66208</v>
      </c>
      <c r="AC1817" t="s">
        <v>47</v>
      </c>
      <c r="AD1817">
        <f>+VLOOKUP(T1817,items!$A$2:$D$1255,4,0)</f>
        <v>0</v>
      </c>
      <c r="AE1817">
        <f>+VLOOKUP(T1817,Tabla1[],5,0)</f>
        <v>0</v>
      </c>
      <c r="AF1817">
        <f t="shared" si="28"/>
        <v>8</v>
      </c>
    </row>
    <row r="1818" spans="1:32" x14ac:dyDescent="0.25">
      <c r="A1818">
        <v>95631</v>
      </c>
      <c r="B1818" t="s">
        <v>4264</v>
      </c>
      <c r="C1818" t="s">
        <v>33</v>
      </c>
      <c r="D1818">
        <v>0</v>
      </c>
      <c r="F1818" t="s">
        <v>1038</v>
      </c>
      <c r="G1818" t="s">
        <v>645</v>
      </c>
      <c r="H1818" t="s">
        <v>4265</v>
      </c>
      <c r="I1818" t="s">
        <v>37</v>
      </c>
      <c r="J1818" t="s">
        <v>37</v>
      </c>
      <c r="K1818" t="s">
        <v>4266</v>
      </c>
      <c r="L1818" t="s">
        <v>37</v>
      </c>
      <c r="M1818" t="s">
        <v>247</v>
      </c>
      <c r="N1818" t="s">
        <v>247</v>
      </c>
      <c r="O1818" t="s">
        <v>649</v>
      </c>
      <c r="P1818" t="s">
        <v>1142</v>
      </c>
      <c r="Q1818" t="s">
        <v>1142</v>
      </c>
      <c r="R1818" t="s">
        <v>127</v>
      </c>
      <c r="S1818" t="s">
        <v>88</v>
      </c>
      <c r="T1818" t="s">
        <v>4275</v>
      </c>
      <c r="U1818" t="s">
        <v>4276</v>
      </c>
      <c r="X1818">
        <v>12</v>
      </c>
      <c r="Y1818">
        <v>0</v>
      </c>
      <c r="Z1818">
        <v>0</v>
      </c>
      <c r="AA1818">
        <v>0</v>
      </c>
      <c r="AB1818">
        <v>4848</v>
      </c>
      <c r="AC1818" t="s">
        <v>47</v>
      </c>
      <c r="AD1818">
        <f>+VLOOKUP(T1818,items!$A$2:$D$1255,4,0)</f>
        <v>0</v>
      </c>
      <c r="AE1818">
        <f>+VLOOKUP(T1818,Tabla1[],5,0)</f>
        <v>0</v>
      </c>
      <c r="AF1818">
        <f t="shared" si="28"/>
        <v>8</v>
      </c>
    </row>
    <row r="1819" spans="1:32" x14ac:dyDescent="0.25">
      <c r="A1819">
        <v>95632</v>
      </c>
      <c r="B1819" t="s">
        <v>3467</v>
      </c>
      <c r="C1819" t="s">
        <v>75</v>
      </c>
      <c r="D1819">
        <v>0</v>
      </c>
      <c r="F1819" t="s">
        <v>1038</v>
      </c>
      <c r="G1819" t="s">
        <v>1038</v>
      </c>
      <c r="H1819" t="s">
        <v>4277</v>
      </c>
      <c r="I1819" t="s">
        <v>37</v>
      </c>
      <c r="J1819" t="s">
        <v>4278</v>
      </c>
      <c r="K1819" t="s">
        <v>4279</v>
      </c>
      <c r="L1819" t="s">
        <v>37</v>
      </c>
      <c r="M1819" t="s">
        <v>915</v>
      </c>
      <c r="N1819" t="s">
        <v>915</v>
      </c>
      <c r="O1819" t="s">
        <v>423</v>
      </c>
      <c r="P1819" t="s">
        <v>571</v>
      </c>
      <c r="Q1819" t="s">
        <v>571</v>
      </c>
      <c r="R1819" t="s">
        <v>43</v>
      </c>
      <c r="S1819" t="s">
        <v>164</v>
      </c>
      <c r="T1819" t="s">
        <v>2135</v>
      </c>
      <c r="U1819" t="s">
        <v>214</v>
      </c>
      <c r="X1819">
        <v>61</v>
      </c>
      <c r="Y1819">
        <v>0</v>
      </c>
      <c r="Z1819">
        <v>0</v>
      </c>
      <c r="AA1819">
        <v>0</v>
      </c>
      <c r="AB1819">
        <v>3050000</v>
      </c>
      <c r="AC1819" t="s">
        <v>47</v>
      </c>
      <c r="AD1819">
        <f>+VLOOKUP(T1819,items!$A$2:$D$1255,4,0)</f>
        <v>0</v>
      </c>
      <c r="AE1819">
        <f>+VLOOKUP(T1819,Tabla1[],5,0)</f>
        <v>0</v>
      </c>
      <c r="AF1819">
        <f t="shared" si="28"/>
        <v>8</v>
      </c>
    </row>
    <row r="1820" spans="1:32" x14ac:dyDescent="0.25">
      <c r="A1820">
        <v>95633</v>
      </c>
      <c r="B1820" t="s">
        <v>2773</v>
      </c>
      <c r="C1820" t="s">
        <v>75</v>
      </c>
      <c r="D1820">
        <v>0</v>
      </c>
      <c r="F1820" t="s">
        <v>1038</v>
      </c>
      <c r="G1820" t="s">
        <v>915</v>
      </c>
      <c r="H1820" t="s">
        <v>4280</v>
      </c>
      <c r="I1820" t="s">
        <v>37</v>
      </c>
      <c r="J1820" t="s">
        <v>4281</v>
      </c>
      <c r="K1820" t="s">
        <v>4282</v>
      </c>
      <c r="L1820" t="s">
        <v>37</v>
      </c>
      <c r="M1820" t="s">
        <v>645</v>
      </c>
      <c r="N1820" t="s">
        <v>645</v>
      </c>
      <c r="O1820" t="s">
        <v>417</v>
      </c>
      <c r="P1820" t="s">
        <v>916</v>
      </c>
      <c r="Q1820" t="s">
        <v>916</v>
      </c>
      <c r="R1820" t="s">
        <v>43</v>
      </c>
      <c r="S1820" t="s">
        <v>164</v>
      </c>
      <c r="T1820" t="s">
        <v>1608</v>
      </c>
      <c r="U1820" t="s">
        <v>1609</v>
      </c>
      <c r="X1820">
        <v>25</v>
      </c>
      <c r="Y1820">
        <v>0</v>
      </c>
      <c r="Z1820">
        <v>0</v>
      </c>
      <c r="AA1820">
        <v>0</v>
      </c>
      <c r="AB1820">
        <v>1315000</v>
      </c>
      <c r="AC1820" t="s">
        <v>47</v>
      </c>
      <c r="AD1820">
        <f>+VLOOKUP(T1820,items!$A$2:$D$1255,4,0)</f>
        <v>0</v>
      </c>
      <c r="AE1820">
        <f>+VLOOKUP(T1820,Tabla1[],5,0)</f>
        <v>0</v>
      </c>
      <c r="AF1820">
        <f t="shared" si="28"/>
        <v>8</v>
      </c>
    </row>
    <row r="1821" spans="1:32" x14ac:dyDescent="0.25">
      <c r="A1821">
        <v>95646</v>
      </c>
      <c r="B1821" t="s">
        <v>4283</v>
      </c>
      <c r="C1821" t="s">
        <v>33</v>
      </c>
      <c r="D1821">
        <v>0</v>
      </c>
      <c r="F1821" t="s">
        <v>2201</v>
      </c>
      <c r="G1821" t="s">
        <v>2192</v>
      </c>
      <c r="H1821" t="s">
        <v>4284</v>
      </c>
      <c r="I1821" t="s">
        <v>37</v>
      </c>
      <c r="J1821" t="s">
        <v>4285</v>
      </c>
      <c r="K1821" t="s">
        <v>4286</v>
      </c>
      <c r="L1821" t="s">
        <v>4287</v>
      </c>
      <c r="M1821" t="s">
        <v>1731</v>
      </c>
      <c r="N1821" t="s">
        <v>1731</v>
      </c>
      <c r="O1821" t="s">
        <v>34</v>
      </c>
      <c r="P1821" t="s">
        <v>486</v>
      </c>
      <c r="Q1821" t="s">
        <v>3427</v>
      </c>
      <c r="R1821" t="s">
        <v>63</v>
      </c>
      <c r="S1821" t="s">
        <v>44</v>
      </c>
      <c r="T1821" t="s">
        <v>2171</v>
      </c>
      <c r="U1821" t="s">
        <v>2172</v>
      </c>
      <c r="W1821" t="s">
        <v>211</v>
      </c>
      <c r="X1821">
        <v>1</v>
      </c>
      <c r="Y1821">
        <v>0</v>
      </c>
      <c r="Z1821">
        <v>0</v>
      </c>
      <c r="AA1821">
        <v>0</v>
      </c>
      <c r="AB1821">
        <v>1440620</v>
      </c>
      <c r="AC1821" t="s">
        <v>47</v>
      </c>
      <c r="AD1821">
        <f>+VLOOKUP(T1821,items!$A$2:$D$1255,4,0)</f>
        <v>0</v>
      </c>
      <c r="AE1821">
        <f>+VLOOKUP(T1821,Tabla1[],5,0)</f>
        <v>0</v>
      </c>
      <c r="AF1821">
        <f t="shared" si="28"/>
        <v>9</v>
      </c>
    </row>
    <row r="1822" spans="1:32" x14ac:dyDescent="0.25">
      <c r="A1822">
        <v>95646</v>
      </c>
      <c r="B1822" t="s">
        <v>4283</v>
      </c>
      <c r="C1822" t="s">
        <v>33</v>
      </c>
      <c r="D1822">
        <v>0</v>
      </c>
      <c r="F1822" t="s">
        <v>2201</v>
      </c>
      <c r="G1822" t="s">
        <v>2192</v>
      </c>
      <c r="H1822" t="s">
        <v>4284</v>
      </c>
      <c r="I1822" t="s">
        <v>37</v>
      </c>
      <c r="J1822" t="s">
        <v>4285</v>
      </c>
      <c r="K1822" t="s">
        <v>4286</v>
      </c>
      <c r="L1822" t="s">
        <v>4287</v>
      </c>
      <c r="M1822" t="s">
        <v>1731</v>
      </c>
      <c r="N1822" t="s">
        <v>1731</v>
      </c>
      <c r="O1822" t="s">
        <v>34</v>
      </c>
      <c r="P1822" t="s">
        <v>486</v>
      </c>
      <c r="Q1822" t="s">
        <v>3427</v>
      </c>
      <c r="R1822" t="s">
        <v>63</v>
      </c>
      <c r="S1822" t="s">
        <v>44</v>
      </c>
      <c r="T1822" t="s">
        <v>4030</v>
      </c>
      <c r="U1822" t="s">
        <v>4031</v>
      </c>
      <c r="V1822" t="s">
        <v>1349</v>
      </c>
      <c r="X1822">
        <v>1</v>
      </c>
      <c r="Y1822">
        <v>0</v>
      </c>
      <c r="Z1822">
        <v>0</v>
      </c>
      <c r="AA1822">
        <v>0</v>
      </c>
      <c r="AB1822">
        <v>2446794</v>
      </c>
      <c r="AC1822" t="s">
        <v>47</v>
      </c>
      <c r="AD1822">
        <f>+VLOOKUP(T1822,items!$A$2:$D$1255,4,0)</f>
        <v>0</v>
      </c>
      <c r="AE1822">
        <f>+VLOOKUP(T1822,Tabla1[],5,0)</f>
        <v>0</v>
      </c>
      <c r="AF1822">
        <f t="shared" si="28"/>
        <v>9</v>
      </c>
    </row>
    <row r="1823" spans="1:32" x14ac:dyDescent="0.25">
      <c r="A1823">
        <v>95651</v>
      </c>
      <c r="B1823" t="s">
        <v>4288</v>
      </c>
      <c r="C1823" t="s">
        <v>1065</v>
      </c>
      <c r="D1823">
        <v>0</v>
      </c>
      <c r="F1823" t="s">
        <v>2201</v>
      </c>
      <c r="G1823" t="s">
        <v>2201</v>
      </c>
      <c r="H1823" t="s">
        <v>4289</v>
      </c>
      <c r="I1823" t="s">
        <v>37</v>
      </c>
      <c r="J1823" t="s">
        <v>37</v>
      </c>
      <c r="K1823" t="s">
        <v>4290</v>
      </c>
      <c r="L1823" t="s">
        <v>4291</v>
      </c>
      <c r="M1823" t="s">
        <v>915</v>
      </c>
      <c r="N1823" t="s">
        <v>915</v>
      </c>
      <c r="O1823" t="s">
        <v>2895</v>
      </c>
      <c r="P1823" t="s">
        <v>982</v>
      </c>
      <c r="Q1823" t="s">
        <v>573</v>
      </c>
      <c r="R1823" t="s">
        <v>63</v>
      </c>
      <c r="S1823" t="s">
        <v>44</v>
      </c>
      <c r="T1823" t="s">
        <v>538</v>
      </c>
      <c r="U1823" t="s">
        <v>539</v>
      </c>
      <c r="X1823">
        <v>4</v>
      </c>
      <c r="Y1823">
        <v>0</v>
      </c>
      <c r="Z1823">
        <v>0</v>
      </c>
      <c r="AA1823">
        <v>0</v>
      </c>
      <c r="AB1823">
        <v>2360296</v>
      </c>
      <c r="AC1823" t="s">
        <v>47</v>
      </c>
      <c r="AD1823" t="str">
        <f>+VLOOKUP(T1823,items!$A$2:$D$1255,4,0)</f>
        <v>MUEBLES</v>
      </c>
      <c r="AE1823">
        <f>+VLOOKUP(T1823,Tabla1[],5,0)</f>
        <v>0</v>
      </c>
      <c r="AF1823">
        <f t="shared" si="28"/>
        <v>9</v>
      </c>
    </row>
    <row r="1824" spans="1:32" x14ac:dyDescent="0.25">
      <c r="A1824">
        <v>95651</v>
      </c>
      <c r="B1824" t="s">
        <v>4288</v>
      </c>
      <c r="C1824" t="s">
        <v>1065</v>
      </c>
      <c r="D1824">
        <v>0</v>
      </c>
      <c r="F1824" t="s">
        <v>2201</v>
      </c>
      <c r="G1824" t="s">
        <v>2201</v>
      </c>
      <c r="H1824" t="s">
        <v>4289</v>
      </c>
      <c r="I1824" t="s">
        <v>37</v>
      </c>
      <c r="J1824" t="s">
        <v>37</v>
      </c>
      <c r="K1824" t="s">
        <v>4290</v>
      </c>
      <c r="L1824" t="s">
        <v>4291</v>
      </c>
      <c r="M1824" t="s">
        <v>915</v>
      </c>
      <c r="N1824" t="s">
        <v>915</v>
      </c>
      <c r="O1824" t="s">
        <v>2895</v>
      </c>
      <c r="P1824" t="s">
        <v>982</v>
      </c>
      <c r="Q1824" t="s">
        <v>573</v>
      </c>
      <c r="R1824" t="s">
        <v>63</v>
      </c>
      <c r="S1824" t="s">
        <v>44</v>
      </c>
      <c r="T1824" t="s">
        <v>3319</v>
      </c>
      <c r="U1824" t="s">
        <v>3320</v>
      </c>
      <c r="X1824">
        <v>1</v>
      </c>
      <c r="Y1824">
        <v>0</v>
      </c>
      <c r="Z1824">
        <v>0</v>
      </c>
      <c r="AA1824">
        <v>0</v>
      </c>
      <c r="AB1824">
        <v>5480981</v>
      </c>
      <c r="AC1824" t="s">
        <v>47</v>
      </c>
      <c r="AD1824" t="str">
        <f>+VLOOKUP(T1824,items!$A$2:$D$1255,4,0)</f>
        <v>MUEBLES</v>
      </c>
      <c r="AE1824">
        <f>+VLOOKUP(T1824,Tabla1[],5,0)</f>
        <v>0</v>
      </c>
      <c r="AF1824">
        <f t="shared" si="28"/>
        <v>9</v>
      </c>
    </row>
    <row r="1825" spans="1:34" x14ac:dyDescent="0.25">
      <c r="A1825">
        <v>95652</v>
      </c>
      <c r="B1825" t="s">
        <v>4288</v>
      </c>
      <c r="C1825" t="s">
        <v>1065</v>
      </c>
      <c r="D1825">
        <v>0</v>
      </c>
      <c r="F1825" t="s">
        <v>2201</v>
      </c>
      <c r="G1825" t="s">
        <v>2201</v>
      </c>
      <c r="H1825" t="s">
        <v>4292</v>
      </c>
      <c r="I1825" t="s">
        <v>37</v>
      </c>
      <c r="J1825" t="s">
        <v>37</v>
      </c>
      <c r="K1825" t="s">
        <v>4293</v>
      </c>
      <c r="L1825" t="s">
        <v>4294</v>
      </c>
      <c r="M1825" t="s">
        <v>915</v>
      </c>
      <c r="N1825" t="s">
        <v>915</v>
      </c>
      <c r="O1825" t="s">
        <v>1731</v>
      </c>
      <c r="P1825" t="s">
        <v>2688</v>
      </c>
      <c r="Q1825" t="s">
        <v>573</v>
      </c>
      <c r="R1825" t="s">
        <v>63</v>
      </c>
      <c r="S1825" t="s">
        <v>44</v>
      </c>
      <c r="T1825" t="s">
        <v>3317</v>
      </c>
      <c r="U1825" t="s">
        <v>3318</v>
      </c>
      <c r="X1825">
        <v>2</v>
      </c>
      <c r="Y1825">
        <v>0</v>
      </c>
      <c r="Z1825">
        <v>0</v>
      </c>
      <c r="AA1825">
        <v>0</v>
      </c>
      <c r="AB1825">
        <v>2304000</v>
      </c>
      <c r="AC1825" t="s">
        <v>47</v>
      </c>
      <c r="AD1825">
        <f>+VLOOKUP(T1825,items!$A$2:$D$1255,4,0)</f>
        <v>0</v>
      </c>
      <c r="AE1825">
        <f>+VLOOKUP(T1825,Tabla1[],5,0)</f>
        <v>0</v>
      </c>
      <c r="AF1825">
        <f t="shared" si="28"/>
        <v>9</v>
      </c>
    </row>
    <row r="1826" spans="1:34" x14ac:dyDescent="0.25">
      <c r="A1826">
        <v>95654</v>
      </c>
      <c r="B1826" t="s">
        <v>4295</v>
      </c>
      <c r="C1826" t="s">
        <v>33</v>
      </c>
      <c r="D1826">
        <v>0</v>
      </c>
      <c r="F1826" t="s">
        <v>2201</v>
      </c>
      <c r="G1826" t="s">
        <v>915</v>
      </c>
      <c r="H1826" t="s">
        <v>4296</v>
      </c>
      <c r="I1826" t="s">
        <v>37</v>
      </c>
      <c r="J1826" t="s">
        <v>4297</v>
      </c>
      <c r="K1826" t="s">
        <v>4298</v>
      </c>
      <c r="L1826" t="s">
        <v>4299</v>
      </c>
      <c r="M1826" t="s">
        <v>247</v>
      </c>
      <c r="N1826" t="s">
        <v>247</v>
      </c>
      <c r="O1826" t="s">
        <v>712</v>
      </c>
      <c r="P1826" t="s">
        <v>2688</v>
      </c>
      <c r="Q1826" t="s">
        <v>1030</v>
      </c>
      <c r="R1826" t="s">
        <v>63</v>
      </c>
      <c r="S1826" t="s">
        <v>44</v>
      </c>
      <c r="T1826" t="s">
        <v>2288</v>
      </c>
      <c r="U1826" t="s">
        <v>2289</v>
      </c>
      <c r="V1826" t="s">
        <v>1358</v>
      </c>
      <c r="X1826">
        <v>1</v>
      </c>
      <c r="Y1826">
        <v>0</v>
      </c>
      <c r="Z1826">
        <v>0</v>
      </c>
      <c r="AA1826">
        <v>0</v>
      </c>
      <c r="AB1826">
        <v>7563022</v>
      </c>
      <c r="AC1826" t="s">
        <v>47</v>
      </c>
      <c r="AD1826">
        <f>+VLOOKUP(T1826,items!$A$2:$D$1255,4,0)</f>
        <v>0</v>
      </c>
      <c r="AE1826">
        <f>+VLOOKUP(T1826,Tabla1[],5,0)</f>
        <v>0</v>
      </c>
      <c r="AF1826">
        <f t="shared" si="28"/>
        <v>8</v>
      </c>
    </row>
    <row r="1827" spans="1:34" x14ac:dyDescent="0.25">
      <c r="A1827">
        <v>95655</v>
      </c>
      <c r="B1827" t="s">
        <v>4300</v>
      </c>
      <c r="C1827" t="s">
        <v>1065</v>
      </c>
      <c r="D1827">
        <v>0</v>
      </c>
      <c r="F1827" t="s">
        <v>2201</v>
      </c>
      <c r="G1827" t="s">
        <v>247</v>
      </c>
      <c r="H1827" t="s">
        <v>4301</v>
      </c>
      <c r="I1827" t="s">
        <v>37</v>
      </c>
      <c r="J1827" t="s">
        <v>37</v>
      </c>
      <c r="K1827" t="s">
        <v>4302</v>
      </c>
      <c r="L1827" t="s">
        <v>4303</v>
      </c>
      <c r="M1827" t="s">
        <v>409</v>
      </c>
      <c r="N1827" t="s">
        <v>409</v>
      </c>
      <c r="O1827" t="s">
        <v>2688</v>
      </c>
      <c r="P1827" t="s">
        <v>2520</v>
      </c>
      <c r="Q1827" t="s">
        <v>254</v>
      </c>
      <c r="R1827" t="s">
        <v>63</v>
      </c>
      <c r="S1827" t="s">
        <v>128</v>
      </c>
      <c r="T1827" t="s">
        <v>4304</v>
      </c>
      <c r="U1827" t="s">
        <v>4305</v>
      </c>
      <c r="X1827">
        <v>1</v>
      </c>
      <c r="Y1827">
        <v>0</v>
      </c>
      <c r="Z1827">
        <v>0</v>
      </c>
      <c r="AA1827">
        <v>0</v>
      </c>
      <c r="AB1827">
        <v>2012773</v>
      </c>
      <c r="AC1827" t="s">
        <v>47</v>
      </c>
      <c r="AD1827" t="str">
        <f>+VLOOKUP(T1827,items!$A$2:$D$1255,4,0)</f>
        <v>MUEBLES</v>
      </c>
      <c r="AE1827">
        <f>+VLOOKUP(T1827,Tabla1[],5,0)</f>
        <v>0</v>
      </c>
      <c r="AF1827">
        <f t="shared" si="28"/>
        <v>9</v>
      </c>
    </row>
    <row r="1828" spans="1:34" x14ac:dyDescent="0.25">
      <c r="A1828">
        <v>95655</v>
      </c>
      <c r="B1828" t="s">
        <v>4300</v>
      </c>
      <c r="C1828" t="s">
        <v>1065</v>
      </c>
      <c r="D1828">
        <v>0</v>
      </c>
      <c r="F1828" t="s">
        <v>2201</v>
      </c>
      <c r="G1828" t="s">
        <v>247</v>
      </c>
      <c r="H1828" t="s">
        <v>4301</v>
      </c>
      <c r="I1828" t="s">
        <v>37</v>
      </c>
      <c r="J1828" t="s">
        <v>37</v>
      </c>
      <c r="K1828" t="s">
        <v>4302</v>
      </c>
      <c r="L1828" t="s">
        <v>4303</v>
      </c>
      <c r="M1828" t="s">
        <v>409</v>
      </c>
      <c r="N1828" t="s">
        <v>409</v>
      </c>
      <c r="O1828" t="s">
        <v>2688</v>
      </c>
      <c r="P1828" t="s">
        <v>2520</v>
      </c>
      <c r="Q1828" t="s">
        <v>254</v>
      </c>
      <c r="R1828" t="s">
        <v>63</v>
      </c>
      <c r="S1828" t="s">
        <v>128</v>
      </c>
      <c r="T1828" t="s">
        <v>2493</v>
      </c>
      <c r="U1828" t="s">
        <v>2494</v>
      </c>
      <c r="W1828" t="s">
        <v>117</v>
      </c>
      <c r="X1828">
        <v>4</v>
      </c>
      <c r="Y1828">
        <v>0</v>
      </c>
      <c r="Z1828">
        <v>0</v>
      </c>
      <c r="AA1828">
        <v>0</v>
      </c>
      <c r="AB1828">
        <v>2608424</v>
      </c>
      <c r="AC1828" t="s">
        <v>47</v>
      </c>
      <c r="AD1828" t="str">
        <f>+VLOOKUP(T1828,items!$A$2:$D$1255,4,0)</f>
        <v>MUEBLES</v>
      </c>
      <c r="AE1828">
        <f>+VLOOKUP(T1828,Tabla1[],5,0)</f>
        <v>0</v>
      </c>
      <c r="AF1828">
        <f t="shared" si="28"/>
        <v>9</v>
      </c>
    </row>
    <row r="1829" spans="1:34" x14ac:dyDescent="0.25">
      <c r="A1829">
        <v>95655</v>
      </c>
      <c r="B1829" t="s">
        <v>4300</v>
      </c>
      <c r="C1829" t="s">
        <v>1065</v>
      </c>
      <c r="D1829">
        <v>0</v>
      </c>
      <c r="F1829" t="s">
        <v>2201</v>
      </c>
      <c r="G1829" t="s">
        <v>247</v>
      </c>
      <c r="H1829" t="s">
        <v>4301</v>
      </c>
      <c r="I1829" t="s">
        <v>37</v>
      </c>
      <c r="J1829" t="s">
        <v>37</v>
      </c>
      <c r="K1829" t="s">
        <v>4302</v>
      </c>
      <c r="L1829" t="s">
        <v>4303</v>
      </c>
      <c r="M1829" t="s">
        <v>409</v>
      </c>
      <c r="N1829" t="s">
        <v>409</v>
      </c>
      <c r="O1829" t="s">
        <v>2688</v>
      </c>
      <c r="P1829" t="s">
        <v>2520</v>
      </c>
      <c r="Q1829" t="s">
        <v>254</v>
      </c>
      <c r="R1829" t="s">
        <v>63</v>
      </c>
      <c r="S1829" t="s">
        <v>128</v>
      </c>
      <c r="T1829" t="s">
        <v>691</v>
      </c>
      <c r="U1829" t="s">
        <v>692</v>
      </c>
      <c r="X1829">
        <v>1</v>
      </c>
      <c r="Y1829">
        <v>0</v>
      </c>
      <c r="Z1829">
        <v>0</v>
      </c>
      <c r="AA1829">
        <v>0</v>
      </c>
      <c r="AB1829">
        <v>350000</v>
      </c>
      <c r="AC1829" t="s">
        <v>47</v>
      </c>
      <c r="AD1829" t="e">
        <f>+VLOOKUP(T1829,items!$A$2:$D$1255,4,0)</f>
        <v>#N/A</v>
      </c>
      <c r="AE1829" t="e">
        <f>+VLOOKUP(T1829,Tabla1[],5,0)</f>
        <v>#N/A</v>
      </c>
      <c r="AF1829">
        <f t="shared" si="28"/>
        <v>9</v>
      </c>
    </row>
    <row r="1830" spans="1:34" x14ac:dyDescent="0.25">
      <c r="A1830">
        <v>95659</v>
      </c>
      <c r="B1830" t="s">
        <v>4306</v>
      </c>
      <c r="C1830" t="s">
        <v>33</v>
      </c>
      <c r="D1830">
        <v>0</v>
      </c>
      <c r="F1830" t="s">
        <v>915</v>
      </c>
      <c r="G1830" t="s">
        <v>247</v>
      </c>
      <c r="H1830" t="s">
        <v>4307</v>
      </c>
      <c r="I1830" t="s">
        <v>4308</v>
      </c>
      <c r="J1830" t="s">
        <v>4309</v>
      </c>
      <c r="K1830" t="s">
        <v>4310</v>
      </c>
      <c r="L1830" t="s">
        <v>4311</v>
      </c>
      <c r="M1830" t="s">
        <v>479</v>
      </c>
      <c r="N1830" t="s">
        <v>3533</v>
      </c>
      <c r="O1830" t="s">
        <v>4258</v>
      </c>
      <c r="P1830" t="s">
        <v>425</v>
      </c>
      <c r="Q1830" t="s">
        <v>1214</v>
      </c>
      <c r="R1830" t="s">
        <v>63</v>
      </c>
      <c r="S1830" t="s">
        <v>346</v>
      </c>
      <c r="T1830" t="s">
        <v>1723</v>
      </c>
      <c r="U1830" t="s">
        <v>1724</v>
      </c>
      <c r="V1830" t="s">
        <v>244</v>
      </c>
      <c r="W1830" t="s">
        <v>114</v>
      </c>
      <c r="X1830">
        <v>4</v>
      </c>
      <c r="Y1830">
        <v>9000</v>
      </c>
      <c r="Z1830">
        <v>0</v>
      </c>
      <c r="AA1830">
        <v>4000</v>
      </c>
      <c r="AB1830">
        <v>143451136</v>
      </c>
      <c r="AC1830" t="s">
        <v>47</v>
      </c>
      <c r="AD1830" t="str">
        <f>+VLOOKUP(T1830,items!$A$2:$D$1255,4,0)</f>
        <v>PERGOLA</v>
      </c>
      <c r="AE1830" t="str">
        <f>+VLOOKUP(T1830,Tabla1[],5,0)</f>
        <v>CLASSIC</v>
      </c>
      <c r="AF1830">
        <f t="shared" si="28"/>
        <v>11</v>
      </c>
    </row>
    <row r="1831" spans="1:34" x14ac:dyDescent="0.25">
      <c r="A1831">
        <v>95659</v>
      </c>
      <c r="B1831" t="s">
        <v>4306</v>
      </c>
      <c r="C1831" t="s">
        <v>33</v>
      </c>
      <c r="D1831">
        <v>0</v>
      </c>
      <c r="F1831" t="s">
        <v>915</v>
      </c>
      <c r="G1831" t="s">
        <v>247</v>
      </c>
      <c r="H1831" t="s">
        <v>4307</v>
      </c>
      <c r="I1831" t="s">
        <v>4308</v>
      </c>
      <c r="J1831" t="s">
        <v>4309</v>
      </c>
      <c r="K1831" t="s">
        <v>4310</v>
      </c>
      <c r="L1831" t="s">
        <v>4311</v>
      </c>
      <c r="M1831" t="s">
        <v>479</v>
      </c>
      <c r="N1831" t="s">
        <v>3533</v>
      </c>
      <c r="O1831" t="s">
        <v>4258</v>
      </c>
      <c r="P1831" t="s">
        <v>425</v>
      </c>
      <c r="Q1831" t="s">
        <v>1214</v>
      </c>
      <c r="R1831" t="s">
        <v>63</v>
      </c>
      <c r="S1831" t="s">
        <v>346</v>
      </c>
      <c r="T1831" t="s">
        <v>1723</v>
      </c>
      <c r="U1831" t="s">
        <v>1724</v>
      </c>
      <c r="V1831" t="s">
        <v>244</v>
      </c>
      <c r="W1831" t="s">
        <v>114</v>
      </c>
      <c r="X1831">
        <v>2</v>
      </c>
      <c r="Y1831">
        <v>9000</v>
      </c>
      <c r="Z1831">
        <v>0</v>
      </c>
      <c r="AA1831">
        <v>5000</v>
      </c>
      <c r="AB1831">
        <v>78476774</v>
      </c>
      <c r="AC1831" t="s">
        <v>47</v>
      </c>
      <c r="AD1831" t="str">
        <f>+VLOOKUP(T1831,items!$A$2:$D$1255,4,0)</f>
        <v>PERGOLA</v>
      </c>
      <c r="AE1831" t="str">
        <f>+VLOOKUP(T1831,Tabla1[],5,0)</f>
        <v>CLASSIC</v>
      </c>
      <c r="AF1831">
        <f t="shared" si="28"/>
        <v>11</v>
      </c>
    </row>
    <row r="1832" spans="1:34" x14ac:dyDescent="0.25">
      <c r="A1832">
        <v>95659</v>
      </c>
      <c r="B1832" t="s">
        <v>4306</v>
      </c>
      <c r="C1832" t="s">
        <v>33</v>
      </c>
      <c r="D1832">
        <v>0</v>
      </c>
      <c r="F1832" t="s">
        <v>915</v>
      </c>
      <c r="G1832" t="s">
        <v>247</v>
      </c>
      <c r="H1832" t="s">
        <v>4307</v>
      </c>
      <c r="I1832" t="s">
        <v>4308</v>
      </c>
      <c r="J1832" t="s">
        <v>4309</v>
      </c>
      <c r="K1832" t="s">
        <v>4310</v>
      </c>
      <c r="L1832" t="s">
        <v>4311</v>
      </c>
      <c r="M1832" t="s">
        <v>479</v>
      </c>
      <c r="N1832" t="s">
        <v>3533</v>
      </c>
      <c r="O1832" t="s">
        <v>4258</v>
      </c>
      <c r="P1832" t="s">
        <v>425</v>
      </c>
      <c r="Q1832" t="s">
        <v>1214</v>
      </c>
      <c r="R1832" t="s">
        <v>63</v>
      </c>
      <c r="S1832" t="s">
        <v>346</v>
      </c>
      <c r="T1832" t="s">
        <v>1595</v>
      </c>
      <c r="U1832" t="s">
        <v>1596</v>
      </c>
      <c r="V1832" t="s">
        <v>244</v>
      </c>
      <c r="W1832" t="s">
        <v>114</v>
      </c>
      <c r="X1832">
        <v>2</v>
      </c>
      <c r="Y1832">
        <v>9000</v>
      </c>
      <c r="Z1832">
        <v>0</v>
      </c>
      <c r="AA1832">
        <v>7000</v>
      </c>
      <c r="AB1832">
        <v>101330130</v>
      </c>
      <c r="AC1832" t="s">
        <v>47</v>
      </c>
      <c r="AD1832" t="str">
        <f>+VLOOKUP(T1832,items!$A$2:$D$1255,4,0)</f>
        <v>PERGOLA</v>
      </c>
      <c r="AE1832" t="str">
        <f>+VLOOKUP(T1832,Tabla1[],5,0)</f>
        <v>CLASSIC</v>
      </c>
      <c r="AF1832">
        <f t="shared" si="28"/>
        <v>11</v>
      </c>
    </row>
    <row r="1833" spans="1:34" x14ac:dyDescent="0.25">
      <c r="A1833">
        <v>95659</v>
      </c>
      <c r="B1833" t="s">
        <v>4306</v>
      </c>
      <c r="C1833" t="s">
        <v>33</v>
      </c>
      <c r="D1833">
        <v>0</v>
      </c>
      <c r="F1833" t="s">
        <v>915</v>
      </c>
      <c r="G1833" t="s">
        <v>247</v>
      </c>
      <c r="H1833" t="s">
        <v>4307</v>
      </c>
      <c r="I1833" t="s">
        <v>4308</v>
      </c>
      <c r="J1833" t="s">
        <v>4309</v>
      </c>
      <c r="K1833" t="s">
        <v>4310</v>
      </c>
      <c r="L1833" t="s">
        <v>4311</v>
      </c>
      <c r="M1833" t="s">
        <v>479</v>
      </c>
      <c r="N1833" t="s">
        <v>3533</v>
      </c>
      <c r="O1833" t="s">
        <v>4258</v>
      </c>
      <c r="P1833" t="s">
        <v>425</v>
      </c>
      <c r="Q1833" t="s">
        <v>1214</v>
      </c>
      <c r="R1833" t="s">
        <v>63</v>
      </c>
      <c r="S1833" t="s">
        <v>346</v>
      </c>
      <c r="T1833" t="s">
        <v>94</v>
      </c>
      <c r="U1833" t="s">
        <v>95</v>
      </c>
      <c r="X1833">
        <v>1</v>
      </c>
      <c r="Y1833">
        <v>0</v>
      </c>
      <c r="Z1833">
        <v>0</v>
      </c>
      <c r="AA1833">
        <v>0</v>
      </c>
      <c r="AB1833">
        <v>7500000</v>
      </c>
      <c r="AC1833" t="s">
        <v>47</v>
      </c>
      <c r="AD1833" t="e">
        <f>+VLOOKUP(T1833,items!$A$2:$D$1255,4,0)</f>
        <v>#N/A</v>
      </c>
      <c r="AE1833" t="e">
        <f>+VLOOKUP(T1833,Tabla1[],5,0)</f>
        <v>#N/A</v>
      </c>
      <c r="AF1833">
        <f t="shared" si="28"/>
        <v>11</v>
      </c>
    </row>
    <row r="1834" spans="1:34" x14ac:dyDescent="0.25">
      <c r="A1834">
        <v>95660</v>
      </c>
      <c r="B1834" t="s">
        <v>4312</v>
      </c>
      <c r="C1834" t="s">
        <v>75</v>
      </c>
      <c r="D1834">
        <v>0</v>
      </c>
      <c r="F1834" t="s">
        <v>915</v>
      </c>
      <c r="G1834" t="s">
        <v>915</v>
      </c>
      <c r="H1834" t="s">
        <v>4313</v>
      </c>
      <c r="I1834" t="s">
        <v>37</v>
      </c>
      <c r="J1834" t="s">
        <v>4314</v>
      </c>
      <c r="K1834" t="s">
        <v>4315</v>
      </c>
      <c r="L1834" t="s">
        <v>37</v>
      </c>
      <c r="M1834" t="s">
        <v>645</v>
      </c>
      <c r="N1834" t="s">
        <v>645</v>
      </c>
      <c r="O1834" t="s">
        <v>965</v>
      </c>
      <c r="P1834" t="s">
        <v>2270</v>
      </c>
      <c r="Q1834" t="s">
        <v>2270</v>
      </c>
      <c r="R1834" t="s">
        <v>43</v>
      </c>
      <c r="S1834" t="s">
        <v>164</v>
      </c>
      <c r="T1834" t="s">
        <v>2989</v>
      </c>
      <c r="U1834" t="s">
        <v>688</v>
      </c>
      <c r="X1834">
        <v>10</v>
      </c>
      <c r="Y1834">
        <v>0</v>
      </c>
      <c r="Z1834">
        <v>0</v>
      </c>
      <c r="AA1834">
        <v>0</v>
      </c>
      <c r="AB1834">
        <v>526000</v>
      </c>
      <c r="AC1834" t="s">
        <v>47</v>
      </c>
      <c r="AD1834">
        <f>+VLOOKUP(T1834,items!$A$2:$D$1255,4,0)</f>
        <v>0</v>
      </c>
      <c r="AE1834">
        <f>+VLOOKUP(T1834,Tabla1[],5,0)</f>
        <v>0</v>
      </c>
      <c r="AF1834">
        <f t="shared" si="28"/>
        <v>8</v>
      </c>
    </row>
    <row r="1835" spans="1:34" x14ac:dyDescent="0.25">
      <c r="A1835">
        <v>95660</v>
      </c>
      <c r="B1835" t="s">
        <v>4312</v>
      </c>
      <c r="C1835" t="s">
        <v>75</v>
      </c>
      <c r="D1835">
        <v>0</v>
      </c>
      <c r="F1835" t="s">
        <v>915</v>
      </c>
      <c r="G1835" t="s">
        <v>915</v>
      </c>
      <c r="H1835" t="s">
        <v>4313</v>
      </c>
      <c r="I1835" t="s">
        <v>37</v>
      </c>
      <c r="J1835" t="s">
        <v>4314</v>
      </c>
      <c r="K1835" t="s">
        <v>4315</v>
      </c>
      <c r="L1835" t="s">
        <v>37</v>
      </c>
      <c r="M1835" t="s">
        <v>645</v>
      </c>
      <c r="N1835" t="s">
        <v>645</v>
      </c>
      <c r="O1835" t="s">
        <v>965</v>
      </c>
      <c r="P1835" t="s">
        <v>2270</v>
      </c>
      <c r="Q1835" t="s">
        <v>2270</v>
      </c>
      <c r="R1835" t="s">
        <v>43</v>
      </c>
      <c r="S1835" t="s">
        <v>164</v>
      </c>
      <c r="T1835" t="s">
        <v>4055</v>
      </c>
      <c r="U1835" t="s">
        <v>4056</v>
      </c>
      <c r="X1835">
        <v>1</v>
      </c>
      <c r="Y1835">
        <v>0</v>
      </c>
      <c r="Z1835">
        <v>0</v>
      </c>
      <c r="AA1835">
        <v>0</v>
      </c>
      <c r="AB1835">
        <v>95799</v>
      </c>
      <c r="AC1835" t="s">
        <v>47</v>
      </c>
      <c r="AD1835" t="e">
        <f>+VLOOKUP(T1835,items!$A$2:$D$1255,4,0)</f>
        <v>#N/A</v>
      </c>
      <c r="AE1835" t="e">
        <f>+VLOOKUP(T1835,Tabla1[],5,0)</f>
        <v>#N/A</v>
      </c>
      <c r="AF1835">
        <f t="shared" si="28"/>
        <v>8</v>
      </c>
    </row>
    <row r="1836" spans="1:34" x14ac:dyDescent="0.25">
      <c r="A1836">
        <v>95661</v>
      </c>
      <c r="B1836" t="s">
        <v>1003</v>
      </c>
      <c r="C1836" t="s">
        <v>75</v>
      </c>
      <c r="D1836">
        <v>0</v>
      </c>
      <c r="F1836" t="s">
        <v>915</v>
      </c>
      <c r="G1836" t="s">
        <v>247</v>
      </c>
      <c r="H1836" t="s">
        <v>4316</v>
      </c>
      <c r="I1836" t="s">
        <v>37</v>
      </c>
      <c r="J1836" t="s">
        <v>4317</v>
      </c>
      <c r="K1836" t="s">
        <v>4318</v>
      </c>
      <c r="L1836" t="s">
        <v>4319</v>
      </c>
      <c r="M1836" t="s">
        <v>252</v>
      </c>
      <c r="N1836" t="s">
        <v>252</v>
      </c>
      <c r="O1836" t="s">
        <v>2254</v>
      </c>
      <c r="P1836" t="s">
        <v>4320</v>
      </c>
      <c r="Q1836" t="s">
        <v>4321</v>
      </c>
      <c r="R1836" t="s">
        <v>127</v>
      </c>
      <c r="S1836" t="s">
        <v>272</v>
      </c>
      <c r="T1836" t="s">
        <v>4322</v>
      </c>
      <c r="U1836" t="s">
        <v>4323</v>
      </c>
      <c r="X1836">
        <v>2</v>
      </c>
      <c r="Y1836">
        <v>0</v>
      </c>
      <c r="Z1836">
        <v>0</v>
      </c>
      <c r="AA1836">
        <v>0</v>
      </c>
      <c r="AB1836" s="14">
        <v>0</v>
      </c>
      <c r="AC1836" t="s">
        <v>47</v>
      </c>
      <c r="AD1836">
        <f>+VLOOKUP(T1836,items!$A$2:$D$1255,4,0)</f>
        <v>0</v>
      </c>
      <c r="AE1836">
        <f>+VLOOKUP(T1836,Tabla1[],5,0)</f>
        <v>0</v>
      </c>
      <c r="AF1836">
        <f t="shared" si="28"/>
        <v>12</v>
      </c>
      <c r="AG1836">
        <v>3816</v>
      </c>
      <c r="AH1836" s="14">
        <v>0</v>
      </c>
    </row>
    <row r="1837" spans="1:34" x14ac:dyDescent="0.25">
      <c r="A1837">
        <v>95661</v>
      </c>
      <c r="B1837" t="s">
        <v>1003</v>
      </c>
      <c r="C1837" t="s">
        <v>75</v>
      </c>
      <c r="D1837">
        <v>0</v>
      </c>
      <c r="F1837" t="s">
        <v>915</v>
      </c>
      <c r="G1837" t="s">
        <v>247</v>
      </c>
      <c r="H1837" t="s">
        <v>4316</v>
      </c>
      <c r="I1837" t="s">
        <v>37</v>
      </c>
      <c r="J1837" t="s">
        <v>4317</v>
      </c>
      <c r="K1837" t="s">
        <v>4318</v>
      </c>
      <c r="L1837" t="s">
        <v>4319</v>
      </c>
      <c r="M1837" t="s">
        <v>252</v>
      </c>
      <c r="N1837" t="s">
        <v>252</v>
      </c>
      <c r="O1837" t="s">
        <v>2254</v>
      </c>
      <c r="P1837" t="s">
        <v>4320</v>
      </c>
      <c r="Q1837" t="s">
        <v>4321</v>
      </c>
      <c r="R1837" t="s">
        <v>127</v>
      </c>
      <c r="S1837" t="s">
        <v>272</v>
      </c>
      <c r="T1837" t="s">
        <v>4324</v>
      </c>
      <c r="U1837" t="s">
        <v>4325</v>
      </c>
      <c r="X1837">
        <v>1</v>
      </c>
      <c r="Y1837">
        <v>0</v>
      </c>
      <c r="Z1837">
        <v>0</v>
      </c>
      <c r="AA1837">
        <v>0</v>
      </c>
      <c r="AB1837" s="14">
        <v>0</v>
      </c>
      <c r="AC1837" t="s">
        <v>47</v>
      </c>
      <c r="AD1837">
        <f>+VLOOKUP(T1837,items!$A$2:$D$1255,4,0)</f>
        <v>0</v>
      </c>
      <c r="AE1837">
        <f>+VLOOKUP(T1837,Tabla1[],5,0)</f>
        <v>0</v>
      </c>
      <c r="AF1837">
        <f t="shared" si="28"/>
        <v>12</v>
      </c>
      <c r="AG1837">
        <v>3816</v>
      </c>
      <c r="AH1837" s="14">
        <v>0</v>
      </c>
    </row>
    <row r="1838" spans="1:34" x14ac:dyDescent="0.25">
      <c r="A1838">
        <v>95661</v>
      </c>
      <c r="B1838" t="s">
        <v>1003</v>
      </c>
      <c r="C1838" t="s">
        <v>75</v>
      </c>
      <c r="D1838">
        <v>0</v>
      </c>
      <c r="F1838" t="s">
        <v>915</v>
      </c>
      <c r="G1838" t="s">
        <v>247</v>
      </c>
      <c r="H1838" t="s">
        <v>4316</v>
      </c>
      <c r="I1838" t="s">
        <v>37</v>
      </c>
      <c r="J1838" t="s">
        <v>4317</v>
      </c>
      <c r="K1838" t="s">
        <v>4318</v>
      </c>
      <c r="L1838" t="s">
        <v>4319</v>
      </c>
      <c r="M1838" t="s">
        <v>252</v>
      </c>
      <c r="N1838" t="s">
        <v>252</v>
      </c>
      <c r="O1838" t="s">
        <v>2254</v>
      </c>
      <c r="P1838" t="s">
        <v>4320</v>
      </c>
      <c r="Q1838" t="s">
        <v>4321</v>
      </c>
      <c r="R1838" t="s">
        <v>127</v>
      </c>
      <c r="S1838" t="s">
        <v>272</v>
      </c>
      <c r="T1838" t="s">
        <v>1119</v>
      </c>
      <c r="U1838" t="s">
        <v>1120</v>
      </c>
      <c r="X1838">
        <v>1</v>
      </c>
      <c r="Y1838">
        <v>0</v>
      </c>
      <c r="Z1838">
        <v>0</v>
      </c>
      <c r="AA1838">
        <v>0</v>
      </c>
      <c r="AB1838" s="14">
        <v>0</v>
      </c>
      <c r="AC1838" t="s">
        <v>47</v>
      </c>
      <c r="AD1838">
        <f>+VLOOKUP(T1838,items!$A$2:$D$1255,4,0)</f>
        <v>0</v>
      </c>
      <c r="AE1838">
        <f>+VLOOKUP(T1838,Tabla1[],5,0)</f>
        <v>0</v>
      </c>
      <c r="AF1838">
        <f t="shared" si="28"/>
        <v>12</v>
      </c>
      <c r="AG1838">
        <v>3816</v>
      </c>
      <c r="AH1838" s="14">
        <v>0</v>
      </c>
    </row>
    <row r="1839" spans="1:34" x14ac:dyDescent="0.25">
      <c r="A1839">
        <v>95661</v>
      </c>
      <c r="B1839" t="s">
        <v>1003</v>
      </c>
      <c r="C1839" t="s">
        <v>75</v>
      </c>
      <c r="D1839">
        <v>0</v>
      </c>
      <c r="F1839" t="s">
        <v>915</v>
      </c>
      <c r="G1839" t="s">
        <v>247</v>
      </c>
      <c r="H1839" t="s">
        <v>4316</v>
      </c>
      <c r="I1839" t="s">
        <v>37</v>
      </c>
      <c r="J1839" t="s">
        <v>4317</v>
      </c>
      <c r="K1839" t="s">
        <v>4318</v>
      </c>
      <c r="L1839" t="s">
        <v>4319</v>
      </c>
      <c r="M1839" t="s">
        <v>252</v>
      </c>
      <c r="N1839" t="s">
        <v>252</v>
      </c>
      <c r="O1839" t="s">
        <v>2254</v>
      </c>
      <c r="P1839" t="s">
        <v>4320</v>
      </c>
      <c r="Q1839" t="s">
        <v>4321</v>
      </c>
      <c r="R1839" t="s">
        <v>127</v>
      </c>
      <c r="S1839" t="s">
        <v>272</v>
      </c>
      <c r="T1839" t="s">
        <v>2164</v>
      </c>
      <c r="U1839" t="s">
        <v>4188</v>
      </c>
      <c r="X1839">
        <v>1</v>
      </c>
      <c r="Y1839">
        <v>0</v>
      </c>
      <c r="Z1839">
        <v>0</v>
      </c>
      <c r="AA1839">
        <v>0</v>
      </c>
      <c r="AB1839" s="14">
        <v>0</v>
      </c>
      <c r="AC1839" t="s">
        <v>47</v>
      </c>
      <c r="AD1839">
        <f>+VLOOKUP(T1839,items!$A$2:$D$1255,4,0)</f>
        <v>0</v>
      </c>
      <c r="AE1839">
        <f>+VLOOKUP(T1839,Tabla1[],5,0)</f>
        <v>0</v>
      </c>
      <c r="AF1839">
        <f t="shared" si="28"/>
        <v>12</v>
      </c>
      <c r="AG1839">
        <v>3816</v>
      </c>
      <c r="AH1839" s="14">
        <v>0</v>
      </c>
    </row>
    <row r="1840" spans="1:34" x14ac:dyDescent="0.25">
      <c r="A1840">
        <v>95661</v>
      </c>
      <c r="B1840" t="s">
        <v>1003</v>
      </c>
      <c r="C1840" t="s">
        <v>75</v>
      </c>
      <c r="D1840">
        <v>0</v>
      </c>
      <c r="F1840" t="s">
        <v>915</v>
      </c>
      <c r="G1840" t="s">
        <v>247</v>
      </c>
      <c r="H1840" t="s">
        <v>4316</v>
      </c>
      <c r="I1840" t="s">
        <v>37</v>
      </c>
      <c r="J1840" t="s">
        <v>4317</v>
      </c>
      <c r="K1840" t="s">
        <v>4318</v>
      </c>
      <c r="L1840" t="s">
        <v>4319</v>
      </c>
      <c r="M1840" t="s">
        <v>252</v>
      </c>
      <c r="N1840" t="s">
        <v>252</v>
      </c>
      <c r="O1840" t="s">
        <v>2254</v>
      </c>
      <c r="P1840" t="s">
        <v>4320</v>
      </c>
      <c r="Q1840" t="s">
        <v>4321</v>
      </c>
      <c r="R1840" t="s">
        <v>127</v>
      </c>
      <c r="S1840" t="s">
        <v>272</v>
      </c>
      <c r="T1840" t="s">
        <v>4326</v>
      </c>
      <c r="U1840" t="s">
        <v>4327</v>
      </c>
      <c r="X1840">
        <v>8</v>
      </c>
      <c r="Y1840">
        <v>0</v>
      </c>
      <c r="Z1840">
        <v>0</v>
      </c>
      <c r="AA1840">
        <v>0</v>
      </c>
      <c r="AB1840" s="14">
        <v>0</v>
      </c>
      <c r="AC1840" t="s">
        <v>47</v>
      </c>
      <c r="AD1840">
        <f>+VLOOKUP(T1840,items!$A$2:$D$1255,4,0)</f>
        <v>0</v>
      </c>
      <c r="AE1840">
        <f>+VLOOKUP(T1840,Tabla1[],5,0)</f>
        <v>0</v>
      </c>
      <c r="AF1840">
        <f t="shared" si="28"/>
        <v>12</v>
      </c>
      <c r="AG1840">
        <v>3816</v>
      </c>
      <c r="AH1840" s="14">
        <v>0</v>
      </c>
    </row>
    <row r="1841" spans="1:34" x14ac:dyDescent="0.25">
      <c r="A1841">
        <v>95661</v>
      </c>
      <c r="B1841" t="s">
        <v>1003</v>
      </c>
      <c r="C1841" t="s">
        <v>75</v>
      </c>
      <c r="D1841">
        <v>0</v>
      </c>
      <c r="F1841" t="s">
        <v>915</v>
      </c>
      <c r="G1841" t="s">
        <v>247</v>
      </c>
      <c r="H1841" t="s">
        <v>4316</v>
      </c>
      <c r="I1841" t="s">
        <v>37</v>
      </c>
      <c r="J1841" t="s">
        <v>4317</v>
      </c>
      <c r="K1841" t="s">
        <v>4318</v>
      </c>
      <c r="L1841" t="s">
        <v>4319</v>
      </c>
      <c r="M1841" t="s">
        <v>252</v>
      </c>
      <c r="N1841" t="s">
        <v>252</v>
      </c>
      <c r="O1841" t="s">
        <v>2254</v>
      </c>
      <c r="P1841" t="s">
        <v>4320</v>
      </c>
      <c r="Q1841" t="s">
        <v>4321</v>
      </c>
      <c r="R1841" t="s">
        <v>127</v>
      </c>
      <c r="S1841" t="s">
        <v>272</v>
      </c>
      <c r="T1841" t="s">
        <v>3097</v>
      </c>
      <c r="U1841" t="s">
        <v>3098</v>
      </c>
      <c r="X1841">
        <v>1</v>
      </c>
      <c r="Y1841">
        <v>0</v>
      </c>
      <c r="Z1841">
        <v>0</v>
      </c>
      <c r="AA1841">
        <v>0</v>
      </c>
      <c r="AB1841" s="14">
        <v>0</v>
      </c>
      <c r="AC1841" t="s">
        <v>47</v>
      </c>
      <c r="AD1841">
        <f>+VLOOKUP(T1841,items!$A$2:$D$1255,4,0)</f>
        <v>0</v>
      </c>
      <c r="AE1841">
        <f>+VLOOKUP(T1841,Tabla1[],5,0)</f>
        <v>0</v>
      </c>
      <c r="AF1841">
        <f t="shared" si="28"/>
        <v>12</v>
      </c>
      <c r="AG1841">
        <v>3816</v>
      </c>
      <c r="AH1841" s="14">
        <v>0</v>
      </c>
    </row>
    <row r="1842" spans="1:34" x14ac:dyDescent="0.25">
      <c r="A1842">
        <v>95661</v>
      </c>
      <c r="B1842" t="s">
        <v>1003</v>
      </c>
      <c r="C1842" t="s">
        <v>75</v>
      </c>
      <c r="D1842">
        <v>0</v>
      </c>
      <c r="F1842" t="s">
        <v>915</v>
      </c>
      <c r="G1842" t="s">
        <v>247</v>
      </c>
      <c r="H1842" t="s">
        <v>4316</v>
      </c>
      <c r="I1842" t="s">
        <v>37</v>
      </c>
      <c r="J1842" t="s">
        <v>4317</v>
      </c>
      <c r="K1842" t="s">
        <v>4318</v>
      </c>
      <c r="L1842" t="s">
        <v>4319</v>
      </c>
      <c r="M1842" t="s">
        <v>252</v>
      </c>
      <c r="N1842" t="s">
        <v>252</v>
      </c>
      <c r="O1842" t="s">
        <v>2254</v>
      </c>
      <c r="P1842" t="s">
        <v>4320</v>
      </c>
      <c r="Q1842" t="s">
        <v>4321</v>
      </c>
      <c r="R1842" t="s">
        <v>127</v>
      </c>
      <c r="S1842" t="s">
        <v>272</v>
      </c>
      <c r="T1842" t="s">
        <v>4133</v>
      </c>
      <c r="U1842" t="s">
        <v>4134</v>
      </c>
      <c r="X1842">
        <v>1</v>
      </c>
      <c r="Y1842">
        <v>0</v>
      </c>
      <c r="Z1842">
        <v>0</v>
      </c>
      <c r="AA1842">
        <v>0</v>
      </c>
      <c r="AB1842" s="14">
        <v>0</v>
      </c>
      <c r="AC1842" t="s">
        <v>47</v>
      </c>
      <c r="AD1842">
        <f>+VLOOKUP(T1842,items!$A$2:$D$1255,4,0)</f>
        <v>0</v>
      </c>
      <c r="AE1842">
        <f>+VLOOKUP(T1842,Tabla1[],5,0)</f>
        <v>0</v>
      </c>
      <c r="AF1842">
        <f t="shared" si="28"/>
        <v>12</v>
      </c>
      <c r="AG1842">
        <v>3816</v>
      </c>
      <c r="AH1842" s="14">
        <v>0</v>
      </c>
    </row>
    <row r="1843" spans="1:34" x14ac:dyDescent="0.25">
      <c r="A1843">
        <v>95661</v>
      </c>
      <c r="B1843" t="s">
        <v>1003</v>
      </c>
      <c r="C1843" t="s">
        <v>75</v>
      </c>
      <c r="D1843">
        <v>0</v>
      </c>
      <c r="F1843" t="s">
        <v>915</v>
      </c>
      <c r="G1843" t="s">
        <v>247</v>
      </c>
      <c r="H1843" t="s">
        <v>4316</v>
      </c>
      <c r="I1843" t="s">
        <v>37</v>
      </c>
      <c r="J1843" t="s">
        <v>4317</v>
      </c>
      <c r="K1843" t="s">
        <v>4318</v>
      </c>
      <c r="L1843" t="s">
        <v>4319</v>
      </c>
      <c r="M1843" t="s">
        <v>252</v>
      </c>
      <c r="N1843" t="s">
        <v>252</v>
      </c>
      <c r="O1843" t="s">
        <v>2254</v>
      </c>
      <c r="P1843" t="s">
        <v>4320</v>
      </c>
      <c r="Q1843" t="s">
        <v>4321</v>
      </c>
      <c r="R1843" t="s">
        <v>127</v>
      </c>
      <c r="S1843" t="s">
        <v>272</v>
      </c>
      <c r="T1843" t="s">
        <v>4137</v>
      </c>
      <c r="U1843" t="s">
        <v>4138</v>
      </c>
      <c r="X1843">
        <v>2</v>
      </c>
      <c r="Y1843">
        <v>0</v>
      </c>
      <c r="Z1843">
        <v>0</v>
      </c>
      <c r="AA1843">
        <v>0</v>
      </c>
      <c r="AB1843" s="14">
        <v>0</v>
      </c>
      <c r="AC1843" t="s">
        <v>47</v>
      </c>
      <c r="AD1843">
        <f>+VLOOKUP(T1843,items!$A$2:$D$1255,4,0)</f>
        <v>0</v>
      </c>
      <c r="AE1843">
        <f>+VLOOKUP(T1843,Tabla1[],5,0)</f>
        <v>0</v>
      </c>
      <c r="AF1843">
        <f t="shared" si="28"/>
        <v>12</v>
      </c>
      <c r="AG1843">
        <v>3816</v>
      </c>
      <c r="AH1843" s="14">
        <v>0</v>
      </c>
    </row>
    <row r="1844" spans="1:34" x14ac:dyDescent="0.25">
      <c r="A1844">
        <v>95661</v>
      </c>
      <c r="B1844" t="s">
        <v>1003</v>
      </c>
      <c r="C1844" t="s">
        <v>75</v>
      </c>
      <c r="D1844">
        <v>0</v>
      </c>
      <c r="F1844" t="s">
        <v>915</v>
      </c>
      <c r="G1844" t="s">
        <v>247</v>
      </c>
      <c r="H1844" t="s">
        <v>4316</v>
      </c>
      <c r="I1844" t="s">
        <v>37</v>
      </c>
      <c r="J1844" t="s">
        <v>4317</v>
      </c>
      <c r="K1844" t="s">
        <v>4318</v>
      </c>
      <c r="L1844" t="s">
        <v>4319</v>
      </c>
      <c r="M1844" t="s">
        <v>252</v>
      </c>
      <c r="N1844" t="s">
        <v>252</v>
      </c>
      <c r="O1844" t="s">
        <v>2254</v>
      </c>
      <c r="P1844" t="s">
        <v>4320</v>
      </c>
      <c r="Q1844" t="s">
        <v>4321</v>
      </c>
      <c r="R1844" t="s">
        <v>127</v>
      </c>
      <c r="S1844" t="s">
        <v>272</v>
      </c>
      <c r="T1844" t="s">
        <v>2089</v>
      </c>
      <c r="U1844" t="s">
        <v>2090</v>
      </c>
      <c r="X1844">
        <v>1</v>
      </c>
      <c r="Y1844">
        <v>0</v>
      </c>
      <c r="Z1844">
        <v>0</v>
      </c>
      <c r="AA1844">
        <v>0</v>
      </c>
      <c r="AB1844" s="14">
        <v>0</v>
      </c>
      <c r="AC1844" t="s">
        <v>47</v>
      </c>
      <c r="AD1844">
        <f>+VLOOKUP(T1844,items!$A$2:$D$1255,4,0)</f>
        <v>0</v>
      </c>
      <c r="AE1844">
        <f>+VLOOKUP(T1844,Tabla1[],5,0)</f>
        <v>0</v>
      </c>
      <c r="AF1844">
        <f t="shared" si="28"/>
        <v>12</v>
      </c>
      <c r="AG1844">
        <v>3816</v>
      </c>
      <c r="AH1844" s="14">
        <v>0</v>
      </c>
    </row>
    <row r="1845" spans="1:34" x14ac:dyDescent="0.25">
      <c r="A1845">
        <v>95661</v>
      </c>
      <c r="B1845" t="s">
        <v>1003</v>
      </c>
      <c r="C1845" t="s">
        <v>75</v>
      </c>
      <c r="D1845">
        <v>0</v>
      </c>
      <c r="F1845" t="s">
        <v>915</v>
      </c>
      <c r="G1845" t="s">
        <v>247</v>
      </c>
      <c r="H1845" t="s">
        <v>4316</v>
      </c>
      <c r="I1845" t="s">
        <v>37</v>
      </c>
      <c r="J1845" t="s">
        <v>4317</v>
      </c>
      <c r="K1845" t="s">
        <v>4318</v>
      </c>
      <c r="L1845" t="s">
        <v>4319</v>
      </c>
      <c r="M1845" t="s">
        <v>252</v>
      </c>
      <c r="N1845" t="s">
        <v>252</v>
      </c>
      <c r="O1845" t="s">
        <v>2254</v>
      </c>
      <c r="P1845" t="s">
        <v>4320</v>
      </c>
      <c r="Q1845" t="s">
        <v>4321</v>
      </c>
      <c r="R1845" t="s">
        <v>127</v>
      </c>
      <c r="S1845" t="s">
        <v>272</v>
      </c>
      <c r="T1845" t="s">
        <v>1536</v>
      </c>
      <c r="U1845" t="s">
        <v>1537</v>
      </c>
      <c r="X1845">
        <v>1</v>
      </c>
      <c r="Y1845">
        <v>0</v>
      </c>
      <c r="Z1845">
        <v>0</v>
      </c>
      <c r="AA1845">
        <v>0</v>
      </c>
      <c r="AB1845" s="14">
        <v>0</v>
      </c>
      <c r="AC1845" t="s">
        <v>47</v>
      </c>
      <c r="AD1845">
        <f>+VLOOKUP(T1845,items!$A$2:$D$1255,4,0)</f>
        <v>0</v>
      </c>
      <c r="AE1845">
        <f>+VLOOKUP(T1845,Tabla1[],5,0)</f>
        <v>0</v>
      </c>
      <c r="AF1845">
        <f t="shared" si="28"/>
        <v>12</v>
      </c>
      <c r="AG1845">
        <v>3816</v>
      </c>
      <c r="AH1845" s="14">
        <v>0</v>
      </c>
    </row>
    <row r="1846" spans="1:34" x14ac:dyDescent="0.25">
      <c r="A1846">
        <v>95661</v>
      </c>
      <c r="B1846" t="s">
        <v>1003</v>
      </c>
      <c r="C1846" t="s">
        <v>75</v>
      </c>
      <c r="D1846">
        <v>0</v>
      </c>
      <c r="F1846" t="s">
        <v>915</v>
      </c>
      <c r="G1846" t="s">
        <v>247</v>
      </c>
      <c r="H1846" t="s">
        <v>4316</v>
      </c>
      <c r="I1846" t="s">
        <v>37</v>
      </c>
      <c r="J1846" t="s">
        <v>4317</v>
      </c>
      <c r="K1846" t="s">
        <v>4318</v>
      </c>
      <c r="L1846" t="s">
        <v>4319</v>
      </c>
      <c r="M1846" t="s">
        <v>252</v>
      </c>
      <c r="N1846" t="s">
        <v>252</v>
      </c>
      <c r="O1846" t="s">
        <v>2254</v>
      </c>
      <c r="P1846" t="s">
        <v>4320</v>
      </c>
      <c r="Q1846" t="s">
        <v>4321</v>
      </c>
      <c r="R1846" t="s">
        <v>127</v>
      </c>
      <c r="S1846" t="s">
        <v>272</v>
      </c>
      <c r="T1846" t="s">
        <v>1855</v>
      </c>
      <c r="U1846" t="s">
        <v>1856</v>
      </c>
      <c r="X1846">
        <v>4</v>
      </c>
      <c r="Y1846">
        <v>0</v>
      </c>
      <c r="Z1846">
        <v>0</v>
      </c>
      <c r="AA1846">
        <v>0</v>
      </c>
      <c r="AB1846" s="14">
        <v>0</v>
      </c>
      <c r="AC1846" t="s">
        <v>47</v>
      </c>
      <c r="AD1846">
        <f>+VLOOKUP(T1846,items!$A$2:$D$1255,4,0)</f>
        <v>0</v>
      </c>
      <c r="AE1846">
        <f>+VLOOKUP(T1846,Tabla1[],5,0)</f>
        <v>0</v>
      </c>
      <c r="AF1846">
        <f t="shared" si="28"/>
        <v>12</v>
      </c>
      <c r="AG1846">
        <v>3816</v>
      </c>
      <c r="AH1846" s="14">
        <v>0</v>
      </c>
    </row>
    <row r="1847" spans="1:34" x14ac:dyDescent="0.25">
      <c r="A1847">
        <v>95661</v>
      </c>
      <c r="B1847" t="s">
        <v>1003</v>
      </c>
      <c r="C1847" t="s">
        <v>75</v>
      </c>
      <c r="D1847">
        <v>0</v>
      </c>
      <c r="F1847" t="s">
        <v>915</v>
      </c>
      <c r="G1847" t="s">
        <v>247</v>
      </c>
      <c r="H1847" t="s">
        <v>4316</v>
      </c>
      <c r="I1847" t="s">
        <v>37</v>
      </c>
      <c r="J1847" t="s">
        <v>4317</v>
      </c>
      <c r="K1847" t="s">
        <v>4318</v>
      </c>
      <c r="L1847" t="s">
        <v>4319</v>
      </c>
      <c r="M1847" t="s">
        <v>252</v>
      </c>
      <c r="N1847" t="s">
        <v>252</v>
      </c>
      <c r="O1847" t="s">
        <v>2254</v>
      </c>
      <c r="P1847" t="s">
        <v>4320</v>
      </c>
      <c r="Q1847" t="s">
        <v>4321</v>
      </c>
      <c r="R1847" t="s">
        <v>127</v>
      </c>
      <c r="S1847" t="s">
        <v>272</v>
      </c>
      <c r="T1847" t="s">
        <v>3103</v>
      </c>
      <c r="U1847" t="s">
        <v>3104</v>
      </c>
      <c r="X1847">
        <v>1</v>
      </c>
      <c r="Y1847">
        <v>0</v>
      </c>
      <c r="Z1847">
        <v>0</v>
      </c>
      <c r="AA1847">
        <v>0</v>
      </c>
      <c r="AB1847" s="14">
        <v>0</v>
      </c>
      <c r="AC1847" t="s">
        <v>47</v>
      </c>
      <c r="AD1847">
        <f>+VLOOKUP(T1847,items!$A$2:$D$1255,4,0)</f>
        <v>0</v>
      </c>
      <c r="AE1847">
        <f>+VLOOKUP(T1847,Tabla1[],5,0)</f>
        <v>0</v>
      </c>
      <c r="AF1847">
        <f t="shared" si="28"/>
        <v>12</v>
      </c>
      <c r="AG1847">
        <v>3816</v>
      </c>
      <c r="AH1847" s="14">
        <v>0</v>
      </c>
    </row>
    <row r="1848" spans="1:34" x14ac:dyDescent="0.25">
      <c r="A1848">
        <v>95661</v>
      </c>
      <c r="B1848" t="s">
        <v>1003</v>
      </c>
      <c r="C1848" t="s">
        <v>75</v>
      </c>
      <c r="D1848">
        <v>0</v>
      </c>
      <c r="F1848" t="s">
        <v>915</v>
      </c>
      <c r="G1848" t="s">
        <v>247</v>
      </c>
      <c r="H1848" t="s">
        <v>4316</v>
      </c>
      <c r="I1848" t="s">
        <v>37</v>
      </c>
      <c r="J1848" t="s">
        <v>4317</v>
      </c>
      <c r="K1848" t="s">
        <v>4318</v>
      </c>
      <c r="L1848" t="s">
        <v>4319</v>
      </c>
      <c r="M1848" t="s">
        <v>252</v>
      </c>
      <c r="N1848" t="s">
        <v>252</v>
      </c>
      <c r="O1848" t="s">
        <v>2254</v>
      </c>
      <c r="P1848" t="s">
        <v>4320</v>
      </c>
      <c r="Q1848" t="s">
        <v>4321</v>
      </c>
      <c r="R1848" t="s">
        <v>127</v>
      </c>
      <c r="S1848" t="s">
        <v>272</v>
      </c>
      <c r="T1848" t="s">
        <v>3382</v>
      </c>
      <c r="U1848" t="s">
        <v>4328</v>
      </c>
      <c r="X1848">
        <v>2</v>
      </c>
      <c r="Y1848">
        <v>0</v>
      </c>
      <c r="Z1848">
        <v>0</v>
      </c>
      <c r="AA1848">
        <v>0</v>
      </c>
      <c r="AB1848" s="14">
        <v>0</v>
      </c>
      <c r="AC1848" t="s">
        <v>47</v>
      </c>
      <c r="AD1848">
        <f>+VLOOKUP(T1848,items!$A$2:$D$1255,4,0)</f>
        <v>0</v>
      </c>
      <c r="AE1848">
        <f>+VLOOKUP(T1848,Tabla1[],5,0)</f>
        <v>0</v>
      </c>
      <c r="AF1848">
        <f t="shared" si="28"/>
        <v>12</v>
      </c>
      <c r="AG1848">
        <v>3816</v>
      </c>
      <c r="AH1848" s="14">
        <v>0</v>
      </c>
    </row>
    <row r="1849" spans="1:34" x14ac:dyDescent="0.25">
      <c r="A1849">
        <v>95661</v>
      </c>
      <c r="B1849" t="s">
        <v>1003</v>
      </c>
      <c r="C1849" t="s">
        <v>75</v>
      </c>
      <c r="D1849">
        <v>0</v>
      </c>
      <c r="F1849" t="s">
        <v>915</v>
      </c>
      <c r="G1849" t="s">
        <v>247</v>
      </c>
      <c r="H1849" t="s">
        <v>4316</v>
      </c>
      <c r="I1849" t="s">
        <v>37</v>
      </c>
      <c r="J1849" t="s">
        <v>4317</v>
      </c>
      <c r="K1849" t="s">
        <v>4318</v>
      </c>
      <c r="L1849" t="s">
        <v>4319</v>
      </c>
      <c r="M1849" t="s">
        <v>252</v>
      </c>
      <c r="N1849" t="s">
        <v>252</v>
      </c>
      <c r="O1849" t="s">
        <v>2254</v>
      </c>
      <c r="P1849" t="s">
        <v>4320</v>
      </c>
      <c r="Q1849" t="s">
        <v>4321</v>
      </c>
      <c r="R1849" t="s">
        <v>127</v>
      </c>
      <c r="S1849" t="s">
        <v>272</v>
      </c>
      <c r="T1849" t="s">
        <v>4329</v>
      </c>
      <c r="U1849" t="s">
        <v>4330</v>
      </c>
      <c r="X1849">
        <v>2</v>
      </c>
      <c r="Y1849">
        <v>0</v>
      </c>
      <c r="Z1849">
        <v>0</v>
      </c>
      <c r="AA1849">
        <v>0</v>
      </c>
      <c r="AB1849" s="14">
        <v>0</v>
      </c>
      <c r="AC1849" t="s">
        <v>47</v>
      </c>
      <c r="AD1849">
        <f>+VLOOKUP(T1849,items!$A$2:$D$1255,4,0)</f>
        <v>0</v>
      </c>
      <c r="AE1849">
        <f>+VLOOKUP(T1849,Tabla1[],5,0)</f>
        <v>0</v>
      </c>
      <c r="AF1849">
        <f t="shared" si="28"/>
        <v>12</v>
      </c>
      <c r="AG1849">
        <v>3816</v>
      </c>
      <c r="AH1849" s="14">
        <v>0</v>
      </c>
    </row>
    <row r="1850" spans="1:34" x14ac:dyDescent="0.25">
      <c r="A1850">
        <v>95666</v>
      </c>
      <c r="B1850" t="s">
        <v>4331</v>
      </c>
      <c r="C1850" t="s">
        <v>75</v>
      </c>
      <c r="D1850">
        <v>0</v>
      </c>
      <c r="F1850" t="s">
        <v>915</v>
      </c>
      <c r="G1850" t="s">
        <v>247</v>
      </c>
      <c r="H1850" t="s">
        <v>4332</v>
      </c>
      <c r="I1850" t="s">
        <v>4333</v>
      </c>
      <c r="J1850" t="s">
        <v>4334</v>
      </c>
      <c r="K1850" t="s">
        <v>4335</v>
      </c>
      <c r="L1850" t="s">
        <v>4336</v>
      </c>
      <c r="M1850" t="s">
        <v>252</v>
      </c>
      <c r="N1850" t="s">
        <v>410</v>
      </c>
      <c r="O1850" t="s">
        <v>254</v>
      </c>
      <c r="P1850" t="s">
        <v>674</v>
      </c>
      <c r="Q1850" t="s">
        <v>680</v>
      </c>
      <c r="R1850" t="s">
        <v>127</v>
      </c>
      <c r="S1850" t="s">
        <v>88</v>
      </c>
      <c r="T1850" t="s">
        <v>4337</v>
      </c>
      <c r="U1850" t="s">
        <v>4338</v>
      </c>
      <c r="X1850">
        <v>2</v>
      </c>
      <c r="Y1850">
        <v>0</v>
      </c>
      <c r="Z1850">
        <v>0</v>
      </c>
      <c r="AA1850">
        <v>0</v>
      </c>
      <c r="AB1850">
        <v>601600</v>
      </c>
      <c r="AC1850" t="s">
        <v>47</v>
      </c>
      <c r="AD1850">
        <f>+VLOOKUP(T1850,items!$A$2:$D$1255,4,0)</f>
        <v>0</v>
      </c>
      <c r="AE1850">
        <f>+VLOOKUP(T1850,Tabla1[],5,0)</f>
        <v>0</v>
      </c>
      <c r="AF1850">
        <f t="shared" si="28"/>
        <v>9</v>
      </c>
    </row>
    <row r="1851" spans="1:34" x14ac:dyDescent="0.25">
      <c r="A1851">
        <v>95666</v>
      </c>
      <c r="B1851" t="s">
        <v>4331</v>
      </c>
      <c r="C1851" t="s">
        <v>75</v>
      </c>
      <c r="D1851">
        <v>0</v>
      </c>
      <c r="F1851" t="s">
        <v>915</v>
      </c>
      <c r="G1851" t="s">
        <v>247</v>
      </c>
      <c r="H1851" t="s">
        <v>4332</v>
      </c>
      <c r="I1851" t="s">
        <v>4333</v>
      </c>
      <c r="J1851" t="s">
        <v>4334</v>
      </c>
      <c r="K1851" t="s">
        <v>4335</v>
      </c>
      <c r="L1851" t="s">
        <v>4336</v>
      </c>
      <c r="M1851" t="s">
        <v>252</v>
      </c>
      <c r="N1851" t="s">
        <v>410</v>
      </c>
      <c r="O1851" t="s">
        <v>254</v>
      </c>
      <c r="P1851" t="s">
        <v>674</v>
      </c>
      <c r="Q1851" t="s">
        <v>680</v>
      </c>
      <c r="R1851" t="s">
        <v>127</v>
      </c>
      <c r="S1851" t="s">
        <v>88</v>
      </c>
      <c r="T1851" t="s">
        <v>3777</v>
      </c>
      <c r="U1851" t="s">
        <v>3778</v>
      </c>
      <c r="X1851">
        <v>2</v>
      </c>
      <c r="Y1851">
        <v>0</v>
      </c>
      <c r="Z1851">
        <v>0</v>
      </c>
      <c r="AA1851">
        <v>0</v>
      </c>
      <c r="AB1851">
        <v>20400</v>
      </c>
      <c r="AC1851" t="s">
        <v>47</v>
      </c>
      <c r="AD1851">
        <f>+VLOOKUP(T1851,items!$A$2:$D$1255,4,0)</f>
        <v>0</v>
      </c>
      <c r="AE1851">
        <f>+VLOOKUP(T1851,Tabla1[],5,0)</f>
        <v>0</v>
      </c>
      <c r="AF1851">
        <f t="shared" si="28"/>
        <v>9</v>
      </c>
    </row>
    <row r="1852" spans="1:34" x14ac:dyDescent="0.25">
      <c r="A1852">
        <v>95666</v>
      </c>
      <c r="B1852" t="s">
        <v>4331</v>
      </c>
      <c r="C1852" t="s">
        <v>75</v>
      </c>
      <c r="D1852">
        <v>0</v>
      </c>
      <c r="F1852" t="s">
        <v>915</v>
      </c>
      <c r="G1852" t="s">
        <v>247</v>
      </c>
      <c r="H1852" t="s">
        <v>4332</v>
      </c>
      <c r="I1852" t="s">
        <v>4333</v>
      </c>
      <c r="J1852" t="s">
        <v>4334</v>
      </c>
      <c r="K1852" t="s">
        <v>4335</v>
      </c>
      <c r="L1852" t="s">
        <v>4336</v>
      </c>
      <c r="M1852" t="s">
        <v>252</v>
      </c>
      <c r="N1852" t="s">
        <v>410</v>
      </c>
      <c r="O1852" t="s">
        <v>254</v>
      </c>
      <c r="P1852" t="s">
        <v>674</v>
      </c>
      <c r="Q1852" t="s">
        <v>680</v>
      </c>
      <c r="R1852" t="s">
        <v>127</v>
      </c>
      <c r="S1852" t="s">
        <v>88</v>
      </c>
      <c r="T1852" t="s">
        <v>1557</v>
      </c>
      <c r="U1852" t="s">
        <v>1558</v>
      </c>
      <c r="X1852">
        <v>2</v>
      </c>
      <c r="Y1852">
        <v>0</v>
      </c>
      <c r="Z1852">
        <v>0</v>
      </c>
      <c r="AA1852">
        <v>0</v>
      </c>
      <c r="AB1852">
        <v>112000</v>
      </c>
      <c r="AC1852" t="s">
        <v>47</v>
      </c>
      <c r="AD1852">
        <f>+VLOOKUP(T1852,items!$A$2:$D$1255,4,0)</f>
        <v>0</v>
      </c>
      <c r="AE1852">
        <f>+VLOOKUP(T1852,Tabla1[],5,0)</f>
        <v>0</v>
      </c>
      <c r="AF1852">
        <f t="shared" si="28"/>
        <v>9</v>
      </c>
    </row>
    <row r="1853" spans="1:34" x14ac:dyDescent="0.25">
      <c r="A1853">
        <v>95666</v>
      </c>
      <c r="B1853" t="s">
        <v>4331</v>
      </c>
      <c r="C1853" t="s">
        <v>75</v>
      </c>
      <c r="D1853">
        <v>0</v>
      </c>
      <c r="F1853" t="s">
        <v>915</v>
      </c>
      <c r="G1853" t="s">
        <v>247</v>
      </c>
      <c r="H1853" t="s">
        <v>4332</v>
      </c>
      <c r="I1853" t="s">
        <v>4333</v>
      </c>
      <c r="J1853" t="s">
        <v>4334</v>
      </c>
      <c r="K1853" t="s">
        <v>4335</v>
      </c>
      <c r="L1853" t="s">
        <v>4336</v>
      </c>
      <c r="M1853" t="s">
        <v>252</v>
      </c>
      <c r="N1853" t="s">
        <v>410</v>
      </c>
      <c r="O1853" t="s">
        <v>254</v>
      </c>
      <c r="P1853" t="s">
        <v>674</v>
      </c>
      <c r="Q1853" t="s">
        <v>680</v>
      </c>
      <c r="R1853" t="s">
        <v>127</v>
      </c>
      <c r="S1853" t="s">
        <v>88</v>
      </c>
      <c r="T1853" t="s">
        <v>2565</v>
      </c>
      <c r="U1853" t="s">
        <v>2566</v>
      </c>
      <c r="X1853">
        <v>2</v>
      </c>
      <c r="Y1853">
        <v>0</v>
      </c>
      <c r="Z1853">
        <v>0</v>
      </c>
      <c r="AA1853">
        <v>0</v>
      </c>
      <c r="AB1853">
        <v>49600</v>
      </c>
      <c r="AC1853" t="s">
        <v>47</v>
      </c>
      <c r="AD1853">
        <f>+VLOOKUP(T1853,items!$A$2:$D$1255,4,0)</f>
        <v>0</v>
      </c>
      <c r="AE1853">
        <f>+VLOOKUP(T1853,Tabla1[],5,0)</f>
        <v>0</v>
      </c>
      <c r="AF1853">
        <f t="shared" si="28"/>
        <v>9</v>
      </c>
    </row>
    <row r="1854" spans="1:34" x14ac:dyDescent="0.25">
      <c r="A1854">
        <v>95666</v>
      </c>
      <c r="B1854" t="s">
        <v>4331</v>
      </c>
      <c r="C1854" t="s">
        <v>75</v>
      </c>
      <c r="D1854">
        <v>0</v>
      </c>
      <c r="F1854" t="s">
        <v>915</v>
      </c>
      <c r="G1854" t="s">
        <v>247</v>
      </c>
      <c r="H1854" t="s">
        <v>4332</v>
      </c>
      <c r="I1854" t="s">
        <v>4333</v>
      </c>
      <c r="J1854" t="s">
        <v>4334</v>
      </c>
      <c r="K1854" t="s">
        <v>4335</v>
      </c>
      <c r="L1854" t="s">
        <v>4336</v>
      </c>
      <c r="M1854" t="s">
        <v>252</v>
      </c>
      <c r="N1854" t="s">
        <v>410</v>
      </c>
      <c r="O1854" t="s">
        <v>254</v>
      </c>
      <c r="P1854" t="s">
        <v>674</v>
      </c>
      <c r="Q1854" t="s">
        <v>680</v>
      </c>
      <c r="R1854" t="s">
        <v>127</v>
      </c>
      <c r="S1854" t="s">
        <v>88</v>
      </c>
      <c r="T1854" t="s">
        <v>4339</v>
      </c>
      <c r="U1854" t="s">
        <v>4340</v>
      </c>
      <c r="X1854">
        <v>2</v>
      </c>
      <c r="Y1854">
        <v>0</v>
      </c>
      <c r="Z1854">
        <v>0</v>
      </c>
      <c r="AA1854">
        <v>0</v>
      </c>
      <c r="AB1854">
        <v>4000</v>
      </c>
      <c r="AC1854" t="s">
        <v>47</v>
      </c>
      <c r="AD1854">
        <f>+VLOOKUP(T1854,items!$A$2:$D$1255,4,0)</f>
        <v>0</v>
      </c>
      <c r="AE1854">
        <f>+VLOOKUP(T1854,Tabla1[],5,0)</f>
        <v>0</v>
      </c>
      <c r="AF1854">
        <f t="shared" si="28"/>
        <v>9</v>
      </c>
    </row>
    <row r="1855" spans="1:34" x14ac:dyDescent="0.25">
      <c r="A1855">
        <v>95666</v>
      </c>
      <c r="B1855" t="s">
        <v>4331</v>
      </c>
      <c r="C1855" t="s">
        <v>75</v>
      </c>
      <c r="D1855">
        <v>0</v>
      </c>
      <c r="F1855" t="s">
        <v>915</v>
      </c>
      <c r="G1855" t="s">
        <v>247</v>
      </c>
      <c r="H1855" t="s">
        <v>4332</v>
      </c>
      <c r="I1855" t="s">
        <v>4333</v>
      </c>
      <c r="J1855" t="s">
        <v>4334</v>
      </c>
      <c r="K1855" t="s">
        <v>4335</v>
      </c>
      <c r="L1855" t="s">
        <v>4336</v>
      </c>
      <c r="M1855" t="s">
        <v>252</v>
      </c>
      <c r="N1855" t="s">
        <v>410</v>
      </c>
      <c r="O1855" t="s">
        <v>254</v>
      </c>
      <c r="P1855" t="s">
        <v>674</v>
      </c>
      <c r="Q1855" t="s">
        <v>680</v>
      </c>
      <c r="R1855" t="s">
        <v>127</v>
      </c>
      <c r="S1855" t="s">
        <v>88</v>
      </c>
      <c r="T1855" t="s">
        <v>4341</v>
      </c>
      <c r="U1855" t="s">
        <v>4342</v>
      </c>
      <c r="X1855">
        <v>1</v>
      </c>
      <c r="Y1855">
        <v>0</v>
      </c>
      <c r="Z1855">
        <v>0</v>
      </c>
      <c r="AA1855">
        <v>0</v>
      </c>
      <c r="AB1855">
        <v>51546</v>
      </c>
      <c r="AC1855" t="s">
        <v>47</v>
      </c>
      <c r="AD1855">
        <f>+VLOOKUP(T1855,items!$A$2:$D$1255,4,0)</f>
        <v>0</v>
      </c>
      <c r="AE1855">
        <f>+VLOOKUP(T1855,Tabla1[],5,0)</f>
        <v>0</v>
      </c>
      <c r="AF1855">
        <f t="shared" si="28"/>
        <v>9</v>
      </c>
    </row>
    <row r="1856" spans="1:34" x14ac:dyDescent="0.25">
      <c r="A1856">
        <v>95666</v>
      </c>
      <c r="B1856" t="s">
        <v>4331</v>
      </c>
      <c r="C1856" t="s">
        <v>75</v>
      </c>
      <c r="D1856">
        <v>0</v>
      </c>
      <c r="F1856" t="s">
        <v>915</v>
      </c>
      <c r="G1856" t="s">
        <v>247</v>
      </c>
      <c r="H1856" t="s">
        <v>4332</v>
      </c>
      <c r="I1856" t="s">
        <v>4333</v>
      </c>
      <c r="J1856" t="s">
        <v>4334</v>
      </c>
      <c r="K1856" t="s">
        <v>4335</v>
      </c>
      <c r="L1856" t="s">
        <v>4336</v>
      </c>
      <c r="M1856" t="s">
        <v>252</v>
      </c>
      <c r="N1856" t="s">
        <v>410</v>
      </c>
      <c r="O1856" t="s">
        <v>254</v>
      </c>
      <c r="P1856" t="s">
        <v>674</v>
      </c>
      <c r="Q1856" t="s">
        <v>680</v>
      </c>
      <c r="R1856" t="s">
        <v>127</v>
      </c>
      <c r="S1856" t="s">
        <v>88</v>
      </c>
      <c r="T1856" t="s">
        <v>429</v>
      </c>
      <c r="U1856" t="s">
        <v>430</v>
      </c>
      <c r="X1856">
        <v>1</v>
      </c>
      <c r="Y1856">
        <v>0</v>
      </c>
      <c r="Z1856">
        <v>0</v>
      </c>
      <c r="AA1856">
        <v>0</v>
      </c>
      <c r="AB1856">
        <v>147082</v>
      </c>
      <c r="AC1856" t="s">
        <v>47</v>
      </c>
      <c r="AD1856">
        <f>+VLOOKUP(T1856,items!$A$2:$D$1255,4,0)</f>
        <v>0</v>
      </c>
      <c r="AE1856">
        <f>+VLOOKUP(T1856,Tabla1[],5,0)</f>
        <v>0</v>
      </c>
      <c r="AF1856">
        <f t="shared" si="28"/>
        <v>9</v>
      </c>
    </row>
    <row r="1857" spans="1:32" x14ac:dyDescent="0.25">
      <c r="A1857">
        <v>95666</v>
      </c>
      <c r="B1857" t="s">
        <v>4331</v>
      </c>
      <c r="C1857" t="s">
        <v>75</v>
      </c>
      <c r="D1857">
        <v>0</v>
      </c>
      <c r="F1857" t="s">
        <v>915</v>
      </c>
      <c r="G1857" t="s">
        <v>247</v>
      </c>
      <c r="H1857" t="s">
        <v>4332</v>
      </c>
      <c r="I1857" t="s">
        <v>4333</v>
      </c>
      <c r="J1857" t="s">
        <v>4334</v>
      </c>
      <c r="K1857" t="s">
        <v>4335</v>
      </c>
      <c r="L1857" t="s">
        <v>4336</v>
      </c>
      <c r="M1857" t="s">
        <v>252</v>
      </c>
      <c r="N1857" t="s">
        <v>410</v>
      </c>
      <c r="O1857" t="s">
        <v>254</v>
      </c>
      <c r="P1857" t="s">
        <v>674</v>
      </c>
      <c r="Q1857" t="s">
        <v>680</v>
      </c>
      <c r="R1857" t="s">
        <v>127</v>
      </c>
      <c r="S1857" t="s">
        <v>88</v>
      </c>
      <c r="T1857" t="s">
        <v>1438</v>
      </c>
      <c r="U1857" t="s">
        <v>1439</v>
      </c>
      <c r="X1857">
        <v>1</v>
      </c>
      <c r="Y1857">
        <v>0</v>
      </c>
      <c r="Z1857">
        <v>0</v>
      </c>
      <c r="AA1857">
        <v>0</v>
      </c>
      <c r="AB1857">
        <v>226200</v>
      </c>
      <c r="AC1857" t="s">
        <v>47</v>
      </c>
      <c r="AD1857">
        <f>+VLOOKUP(T1857,items!$A$2:$D$1255,4,0)</f>
        <v>0</v>
      </c>
      <c r="AE1857">
        <f>+VLOOKUP(T1857,Tabla1[],5,0)</f>
        <v>0</v>
      </c>
      <c r="AF1857">
        <f t="shared" si="28"/>
        <v>9</v>
      </c>
    </row>
    <row r="1858" spans="1:32" x14ac:dyDescent="0.25">
      <c r="A1858">
        <v>95666</v>
      </c>
      <c r="B1858" t="s">
        <v>4331</v>
      </c>
      <c r="C1858" t="s">
        <v>75</v>
      </c>
      <c r="D1858">
        <v>0</v>
      </c>
      <c r="F1858" t="s">
        <v>915</v>
      </c>
      <c r="G1858" t="s">
        <v>247</v>
      </c>
      <c r="H1858" t="s">
        <v>4332</v>
      </c>
      <c r="I1858" t="s">
        <v>4333</v>
      </c>
      <c r="J1858" t="s">
        <v>4334</v>
      </c>
      <c r="K1858" t="s">
        <v>4335</v>
      </c>
      <c r="L1858" t="s">
        <v>4336</v>
      </c>
      <c r="M1858" t="s">
        <v>252</v>
      </c>
      <c r="N1858" t="s">
        <v>410</v>
      </c>
      <c r="O1858" t="s">
        <v>254</v>
      </c>
      <c r="P1858" t="s">
        <v>674</v>
      </c>
      <c r="Q1858" t="s">
        <v>680</v>
      </c>
      <c r="R1858" t="s">
        <v>127</v>
      </c>
      <c r="S1858" t="s">
        <v>88</v>
      </c>
      <c r="T1858" t="s">
        <v>3675</v>
      </c>
      <c r="U1858" t="s">
        <v>3676</v>
      </c>
      <c r="X1858">
        <v>1</v>
      </c>
      <c r="Y1858">
        <v>3500</v>
      </c>
      <c r="Z1858">
        <v>0</v>
      </c>
      <c r="AA1858">
        <v>0</v>
      </c>
      <c r="AB1858">
        <v>140250</v>
      </c>
      <c r="AC1858" t="s">
        <v>47</v>
      </c>
      <c r="AD1858">
        <f>+VLOOKUP(T1858,items!$A$2:$D$1255,4,0)</f>
        <v>0</v>
      </c>
      <c r="AE1858">
        <f>+VLOOKUP(T1858,Tabla1[],5,0)</f>
        <v>0</v>
      </c>
      <c r="AF1858">
        <f t="shared" ref="AF1858:AF1921" si="29">+MONTH(O1858)</f>
        <v>9</v>
      </c>
    </row>
    <row r="1859" spans="1:32" x14ac:dyDescent="0.25">
      <c r="A1859">
        <v>95666</v>
      </c>
      <c r="B1859" t="s">
        <v>4331</v>
      </c>
      <c r="C1859" t="s">
        <v>75</v>
      </c>
      <c r="D1859">
        <v>0</v>
      </c>
      <c r="F1859" t="s">
        <v>915</v>
      </c>
      <c r="G1859" t="s">
        <v>247</v>
      </c>
      <c r="H1859" t="s">
        <v>4332</v>
      </c>
      <c r="I1859" t="s">
        <v>4333</v>
      </c>
      <c r="J1859" t="s">
        <v>4334</v>
      </c>
      <c r="K1859" t="s">
        <v>4335</v>
      </c>
      <c r="L1859" t="s">
        <v>4336</v>
      </c>
      <c r="M1859" t="s">
        <v>252</v>
      </c>
      <c r="N1859" t="s">
        <v>410</v>
      </c>
      <c r="O1859" t="s">
        <v>254</v>
      </c>
      <c r="P1859" t="s">
        <v>674</v>
      </c>
      <c r="Q1859" t="s">
        <v>680</v>
      </c>
      <c r="R1859" t="s">
        <v>127</v>
      </c>
      <c r="S1859" t="s">
        <v>88</v>
      </c>
      <c r="T1859" t="s">
        <v>3512</v>
      </c>
      <c r="U1859" t="s">
        <v>3513</v>
      </c>
      <c r="X1859">
        <v>3</v>
      </c>
      <c r="Y1859">
        <v>0</v>
      </c>
      <c r="Z1859">
        <v>0</v>
      </c>
      <c r="AA1859">
        <v>0</v>
      </c>
      <c r="AB1859">
        <v>37800</v>
      </c>
      <c r="AC1859" t="s">
        <v>47</v>
      </c>
      <c r="AD1859">
        <f>+VLOOKUP(T1859,items!$A$2:$D$1255,4,0)</f>
        <v>0</v>
      </c>
      <c r="AE1859">
        <f>+VLOOKUP(T1859,Tabla1[],5,0)</f>
        <v>0</v>
      </c>
      <c r="AF1859">
        <f t="shared" si="29"/>
        <v>9</v>
      </c>
    </row>
    <row r="1860" spans="1:32" x14ac:dyDescent="0.25">
      <c r="A1860">
        <v>95666</v>
      </c>
      <c r="B1860" t="s">
        <v>4331</v>
      </c>
      <c r="C1860" t="s">
        <v>75</v>
      </c>
      <c r="D1860">
        <v>0</v>
      </c>
      <c r="F1860" t="s">
        <v>915</v>
      </c>
      <c r="G1860" t="s">
        <v>247</v>
      </c>
      <c r="H1860" t="s">
        <v>4332</v>
      </c>
      <c r="I1860" t="s">
        <v>4333</v>
      </c>
      <c r="J1860" t="s">
        <v>4334</v>
      </c>
      <c r="K1860" t="s">
        <v>4335</v>
      </c>
      <c r="L1860" t="s">
        <v>4336</v>
      </c>
      <c r="M1860" t="s">
        <v>252</v>
      </c>
      <c r="N1860" t="s">
        <v>410</v>
      </c>
      <c r="O1860" t="s">
        <v>254</v>
      </c>
      <c r="P1860" t="s">
        <v>674</v>
      </c>
      <c r="Q1860" t="s">
        <v>680</v>
      </c>
      <c r="R1860" t="s">
        <v>127</v>
      </c>
      <c r="S1860" t="s">
        <v>88</v>
      </c>
      <c r="T1860" t="s">
        <v>4343</v>
      </c>
      <c r="U1860" t="s">
        <v>4344</v>
      </c>
      <c r="X1860">
        <v>1</v>
      </c>
      <c r="Y1860">
        <v>0</v>
      </c>
      <c r="Z1860">
        <v>0</v>
      </c>
      <c r="AA1860">
        <v>0</v>
      </c>
      <c r="AB1860">
        <v>260933</v>
      </c>
      <c r="AC1860" t="s">
        <v>47</v>
      </c>
      <c r="AD1860">
        <f>+VLOOKUP(T1860,items!$A$2:$D$1255,4,0)</f>
        <v>0</v>
      </c>
      <c r="AE1860">
        <f>+VLOOKUP(T1860,Tabla1[],5,0)</f>
        <v>0</v>
      </c>
      <c r="AF1860">
        <f t="shared" si="29"/>
        <v>9</v>
      </c>
    </row>
    <row r="1861" spans="1:32" x14ac:dyDescent="0.25">
      <c r="A1861">
        <v>95666</v>
      </c>
      <c r="B1861" t="s">
        <v>4331</v>
      </c>
      <c r="C1861" t="s">
        <v>75</v>
      </c>
      <c r="D1861">
        <v>0</v>
      </c>
      <c r="F1861" t="s">
        <v>915</v>
      </c>
      <c r="G1861" t="s">
        <v>247</v>
      </c>
      <c r="H1861" t="s">
        <v>4332</v>
      </c>
      <c r="I1861" t="s">
        <v>4333</v>
      </c>
      <c r="J1861" t="s">
        <v>4334</v>
      </c>
      <c r="K1861" t="s">
        <v>4335</v>
      </c>
      <c r="L1861" t="s">
        <v>4336</v>
      </c>
      <c r="M1861" t="s">
        <v>252</v>
      </c>
      <c r="N1861" t="s">
        <v>410</v>
      </c>
      <c r="O1861" t="s">
        <v>254</v>
      </c>
      <c r="P1861" t="s">
        <v>674</v>
      </c>
      <c r="Q1861" t="s">
        <v>680</v>
      </c>
      <c r="R1861" t="s">
        <v>127</v>
      </c>
      <c r="S1861" t="s">
        <v>88</v>
      </c>
      <c r="T1861" t="s">
        <v>4345</v>
      </c>
      <c r="U1861" t="s">
        <v>4346</v>
      </c>
      <c r="W1861" t="s">
        <v>93</v>
      </c>
      <c r="X1861">
        <v>2</v>
      </c>
      <c r="Y1861">
        <v>0</v>
      </c>
      <c r="Z1861">
        <v>0</v>
      </c>
      <c r="AA1861">
        <v>300</v>
      </c>
      <c r="AB1861">
        <v>367694</v>
      </c>
      <c r="AC1861" t="s">
        <v>47</v>
      </c>
      <c r="AD1861">
        <f>+VLOOKUP(T1861,items!$A$2:$D$1255,4,0)</f>
        <v>0</v>
      </c>
      <c r="AE1861">
        <f>+VLOOKUP(T1861,Tabla1[],5,0)</f>
        <v>0</v>
      </c>
      <c r="AF1861">
        <f t="shared" si="29"/>
        <v>9</v>
      </c>
    </row>
    <row r="1862" spans="1:32" x14ac:dyDescent="0.25">
      <c r="A1862">
        <v>95666</v>
      </c>
      <c r="B1862" t="s">
        <v>4331</v>
      </c>
      <c r="C1862" t="s">
        <v>75</v>
      </c>
      <c r="D1862">
        <v>0</v>
      </c>
      <c r="F1862" t="s">
        <v>915</v>
      </c>
      <c r="G1862" t="s">
        <v>247</v>
      </c>
      <c r="H1862" t="s">
        <v>4332</v>
      </c>
      <c r="I1862" t="s">
        <v>4333</v>
      </c>
      <c r="J1862" t="s">
        <v>4334</v>
      </c>
      <c r="K1862" t="s">
        <v>4335</v>
      </c>
      <c r="L1862" t="s">
        <v>4336</v>
      </c>
      <c r="M1862" t="s">
        <v>252</v>
      </c>
      <c r="N1862" t="s">
        <v>410</v>
      </c>
      <c r="O1862" t="s">
        <v>254</v>
      </c>
      <c r="P1862" t="s">
        <v>674</v>
      </c>
      <c r="Q1862" t="s">
        <v>680</v>
      </c>
      <c r="R1862" t="s">
        <v>127</v>
      </c>
      <c r="S1862" t="s">
        <v>88</v>
      </c>
      <c r="T1862" t="s">
        <v>2212</v>
      </c>
      <c r="U1862" t="s">
        <v>2213</v>
      </c>
      <c r="X1862">
        <v>1</v>
      </c>
      <c r="Y1862">
        <v>0</v>
      </c>
      <c r="Z1862">
        <v>0</v>
      </c>
      <c r="AA1862">
        <v>0</v>
      </c>
      <c r="AB1862">
        <v>35000</v>
      </c>
      <c r="AC1862" t="s">
        <v>47</v>
      </c>
      <c r="AD1862">
        <f>+VLOOKUP(T1862,items!$A$2:$D$1255,4,0)</f>
        <v>0</v>
      </c>
      <c r="AE1862">
        <f>+VLOOKUP(T1862,Tabla1[],5,0)</f>
        <v>0</v>
      </c>
      <c r="AF1862">
        <f t="shared" si="29"/>
        <v>9</v>
      </c>
    </row>
    <row r="1863" spans="1:32" x14ac:dyDescent="0.25">
      <c r="A1863">
        <v>95666</v>
      </c>
      <c r="B1863" t="s">
        <v>4331</v>
      </c>
      <c r="C1863" t="s">
        <v>75</v>
      </c>
      <c r="D1863">
        <v>0</v>
      </c>
      <c r="F1863" t="s">
        <v>915</v>
      </c>
      <c r="G1863" t="s">
        <v>247</v>
      </c>
      <c r="H1863" t="s">
        <v>4332</v>
      </c>
      <c r="I1863" t="s">
        <v>4333</v>
      </c>
      <c r="J1863" t="s">
        <v>4334</v>
      </c>
      <c r="K1863" t="s">
        <v>4335</v>
      </c>
      <c r="L1863" t="s">
        <v>4336</v>
      </c>
      <c r="M1863" t="s">
        <v>252</v>
      </c>
      <c r="N1863" t="s">
        <v>410</v>
      </c>
      <c r="O1863" t="s">
        <v>254</v>
      </c>
      <c r="P1863" t="s">
        <v>674</v>
      </c>
      <c r="Q1863" t="s">
        <v>680</v>
      </c>
      <c r="R1863" t="s">
        <v>127</v>
      </c>
      <c r="S1863" t="s">
        <v>88</v>
      </c>
      <c r="T1863" t="s">
        <v>2212</v>
      </c>
      <c r="U1863" t="s">
        <v>2213</v>
      </c>
      <c r="X1863">
        <v>1</v>
      </c>
      <c r="Y1863">
        <v>0</v>
      </c>
      <c r="Z1863">
        <v>0</v>
      </c>
      <c r="AA1863">
        <v>0</v>
      </c>
      <c r="AB1863">
        <v>150000</v>
      </c>
      <c r="AC1863" t="s">
        <v>47</v>
      </c>
      <c r="AD1863">
        <f>+VLOOKUP(T1863,items!$A$2:$D$1255,4,0)</f>
        <v>0</v>
      </c>
      <c r="AE1863">
        <f>+VLOOKUP(T1863,Tabla1[],5,0)</f>
        <v>0</v>
      </c>
      <c r="AF1863">
        <f t="shared" si="29"/>
        <v>9</v>
      </c>
    </row>
    <row r="1864" spans="1:32" x14ac:dyDescent="0.25">
      <c r="A1864">
        <v>95666</v>
      </c>
      <c r="B1864" t="s">
        <v>4331</v>
      </c>
      <c r="C1864" t="s">
        <v>75</v>
      </c>
      <c r="D1864">
        <v>0</v>
      </c>
      <c r="F1864" t="s">
        <v>915</v>
      </c>
      <c r="G1864" t="s">
        <v>247</v>
      </c>
      <c r="H1864" t="s">
        <v>4332</v>
      </c>
      <c r="I1864" t="s">
        <v>4333</v>
      </c>
      <c r="J1864" t="s">
        <v>4334</v>
      </c>
      <c r="K1864" t="s">
        <v>4335</v>
      </c>
      <c r="L1864" t="s">
        <v>4336</v>
      </c>
      <c r="M1864" t="s">
        <v>252</v>
      </c>
      <c r="N1864" t="s">
        <v>410</v>
      </c>
      <c r="O1864" t="s">
        <v>254</v>
      </c>
      <c r="P1864" t="s">
        <v>674</v>
      </c>
      <c r="Q1864" t="s">
        <v>680</v>
      </c>
      <c r="R1864" t="s">
        <v>127</v>
      </c>
      <c r="S1864" t="s">
        <v>88</v>
      </c>
      <c r="T1864" t="s">
        <v>4347</v>
      </c>
      <c r="U1864" t="s">
        <v>4348</v>
      </c>
      <c r="X1864">
        <v>1</v>
      </c>
      <c r="Y1864">
        <v>0</v>
      </c>
      <c r="Z1864">
        <v>0</v>
      </c>
      <c r="AA1864">
        <v>0</v>
      </c>
      <c r="AB1864">
        <v>250000</v>
      </c>
      <c r="AC1864" t="s">
        <v>47</v>
      </c>
      <c r="AD1864">
        <f>+VLOOKUP(T1864,items!$A$2:$D$1255,4,0)</f>
        <v>0</v>
      </c>
      <c r="AE1864">
        <f>+VLOOKUP(T1864,Tabla1[],5,0)</f>
        <v>0</v>
      </c>
      <c r="AF1864">
        <f t="shared" si="29"/>
        <v>9</v>
      </c>
    </row>
    <row r="1865" spans="1:32" x14ac:dyDescent="0.25">
      <c r="A1865">
        <v>95667</v>
      </c>
      <c r="B1865" t="s">
        <v>4349</v>
      </c>
      <c r="C1865" t="s">
        <v>33</v>
      </c>
      <c r="D1865">
        <v>0</v>
      </c>
      <c r="F1865" t="s">
        <v>909</v>
      </c>
      <c r="G1865" t="s">
        <v>645</v>
      </c>
      <c r="H1865" t="s">
        <v>4350</v>
      </c>
      <c r="I1865" t="s">
        <v>37</v>
      </c>
      <c r="J1865" t="s">
        <v>4351</v>
      </c>
      <c r="K1865" t="s">
        <v>4352</v>
      </c>
      <c r="L1865" t="s">
        <v>4353</v>
      </c>
      <c r="M1865" t="s">
        <v>409</v>
      </c>
      <c r="N1865" t="s">
        <v>409</v>
      </c>
      <c r="O1865" t="s">
        <v>982</v>
      </c>
      <c r="P1865" t="s">
        <v>573</v>
      </c>
      <c r="Q1865" t="s">
        <v>254</v>
      </c>
      <c r="R1865" t="s">
        <v>63</v>
      </c>
      <c r="S1865" t="s">
        <v>108</v>
      </c>
      <c r="T1865" t="s">
        <v>1459</v>
      </c>
      <c r="U1865" t="s">
        <v>1460</v>
      </c>
      <c r="X1865">
        <v>4</v>
      </c>
      <c r="Y1865">
        <v>0</v>
      </c>
      <c r="Z1865">
        <v>0</v>
      </c>
      <c r="AA1865">
        <v>0</v>
      </c>
      <c r="AB1865">
        <v>1494344</v>
      </c>
      <c r="AC1865" t="s">
        <v>47</v>
      </c>
      <c r="AD1865" t="str">
        <f>+VLOOKUP(T1865,items!$A$2:$D$1255,4,0)</f>
        <v>MUEBLES</v>
      </c>
      <c r="AE1865">
        <f>+VLOOKUP(T1865,Tabla1[],5,0)</f>
        <v>0</v>
      </c>
      <c r="AF1865">
        <f t="shared" si="29"/>
        <v>9</v>
      </c>
    </row>
    <row r="1866" spans="1:32" x14ac:dyDescent="0.25">
      <c r="A1866">
        <v>95667</v>
      </c>
      <c r="B1866" t="s">
        <v>4349</v>
      </c>
      <c r="C1866" t="s">
        <v>33</v>
      </c>
      <c r="D1866">
        <v>0</v>
      </c>
      <c r="F1866" t="s">
        <v>909</v>
      </c>
      <c r="G1866" t="s">
        <v>645</v>
      </c>
      <c r="H1866" t="s">
        <v>4350</v>
      </c>
      <c r="I1866" t="s">
        <v>37</v>
      </c>
      <c r="J1866" t="s">
        <v>4351</v>
      </c>
      <c r="K1866" t="s">
        <v>4352</v>
      </c>
      <c r="L1866" t="s">
        <v>4353</v>
      </c>
      <c r="M1866" t="s">
        <v>409</v>
      </c>
      <c r="N1866" t="s">
        <v>409</v>
      </c>
      <c r="O1866" t="s">
        <v>982</v>
      </c>
      <c r="P1866" t="s">
        <v>573</v>
      </c>
      <c r="Q1866" t="s">
        <v>254</v>
      </c>
      <c r="R1866" t="s">
        <v>63</v>
      </c>
      <c r="S1866" t="s">
        <v>108</v>
      </c>
      <c r="T1866" t="s">
        <v>4354</v>
      </c>
      <c r="U1866" t="s">
        <v>4355</v>
      </c>
      <c r="W1866" t="s">
        <v>114</v>
      </c>
      <c r="X1866">
        <v>1</v>
      </c>
      <c r="Y1866">
        <v>0</v>
      </c>
      <c r="Z1866">
        <v>0</v>
      </c>
      <c r="AA1866">
        <v>0</v>
      </c>
      <c r="AB1866">
        <v>1052718</v>
      </c>
      <c r="AC1866" t="s">
        <v>47</v>
      </c>
      <c r="AD1866" t="str">
        <f>+VLOOKUP(T1866,items!$A$2:$D$1255,4,0)</f>
        <v>MUEBLES</v>
      </c>
      <c r="AE1866">
        <f>+VLOOKUP(T1866,Tabla1[],5,0)</f>
        <v>0</v>
      </c>
      <c r="AF1866">
        <f t="shared" si="29"/>
        <v>9</v>
      </c>
    </row>
    <row r="1867" spans="1:32" x14ac:dyDescent="0.25">
      <c r="A1867">
        <v>95667</v>
      </c>
      <c r="B1867" t="s">
        <v>4349</v>
      </c>
      <c r="C1867" t="s">
        <v>33</v>
      </c>
      <c r="D1867">
        <v>0</v>
      </c>
      <c r="F1867" t="s">
        <v>909</v>
      </c>
      <c r="G1867" t="s">
        <v>645</v>
      </c>
      <c r="H1867" t="s">
        <v>4350</v>
      </c>
      <c r="I1867" t="s">
        <v>37</v>
      </c>
      <c r="J1867" t="s">
        <v>4351</v>
      </c>
      <c r="K1867" t="s">
        <v>4352</v>
      </c>
      <c r="L1867" t="s">
        <v>4353</v>
      </c>
      <c r="M1867" t="s">
        <v>409</v>
      </c>
      <c r="N1867" t="s">
        <v>409</v>
      </c>
      <c r="O1867" t="s">
        <v>982</v>
      </c>
      <c r="P1867" t="s">
        <v>573</v>
      </c>
      <c r="Q1867" t="s">
        <v>254</v>
      </c>
      <c r="R1867" t="s">
        <v>63</v>
      </c>
      <c r="S1867" t="s">
        <v>108</v>
      </c>
      <c r="T1867" t="s">
        <v>1062</v>
      </c>
      <c r="U1867" t="s">
        <v>1063</v>
      </c>
      <c r="V1867" t="s">
        <v>859</v>
      </c>
      <c r="X1867">
        <v>1</v>
      </c>
      <c r="Y1867">
        <v>0</v>
      </c>
      <c r="Z1867">
        <v>0</v>
      </c>
      <c r="AA1867">
        <v>0</v>
      </c>
      <c r="AB1867">
        <v>1128470</v>
      </c>
      <c r="AC1867" t="s">
        <v>47</v>
      </c>
      <c r="AD1867">
        <f>+VLOOKUP(T1867,items!$A$2:$D$1255,4,0)</f>
        <v>0</v>
      </c>
      <c r="AE1867">
        <f>+VLOOKUP(T1867,Tabla1[],5,0)</f>
        <v>0</v>
      </c>
      <c r="AF1867">
        <f t="shared" si="29"/>
        <v>9</v>
      </c>
    </row>
    <row r="1868" spans="1:32" x14ac:dyDescent="0.25">
      <c r="A1868">
        <v>95669</v>
      </c>
      <c r="B1868" t="s">
        <v>4356</v>
      </c>
      <c r="C1868" t="s">
        <v>33</v>
      </c>
      <c r="D1868">
        <v>0</v>
      </c>
      <c r="F1868" t="s">
        <v>915</v>
      </c>
      <c r="G1868" t="s">
        <v>645</v>
      </c>
      <c r="H1868" t="s">
        <v>4357</v>
      </c>
      <c r="I1868" t="s">
        <v>37</v>
      </c>
      <c r="J1868" t="s">
        <v>4358</v>
      </c>
      <c r="K1868" t="s">
        <v>4359</v>
      </c>
      <c r="L1868" t="s">
        <v>4360</v>
      </c>
      <c r="M1868" t="s">
        <v>409</v>
      </c>
      <c r="N1868" t="s">
        <v>409</v>
      </c>
      <c r="O1868" t="s">
        <v>571</v>
      </c>
      <c r="P1868" t="s">
        <v>2895</v>
      </c>
      <c r="Q1868" t="s">
        <v>1931</v>
      </c>
      <c r="R1868" t="s">
        <v>63</v>
      </c>
      <c r="S1868" t="s">
        <v>256</v>
      </c>
      <c r="T1868" t="s">
        <v>1480</v>
      </c>
      <c r="U1868" t="s">
        <v>1481</v>
      </c>
      <c r="W1868" t="s">
        <v>114</v>
      </c>
      <c r="X1868">
        <v>1</v>
      </c>
      <c r="Y1868">
        <v>0</v>
      </c>
      <c r="Z1868">
        <v>0</v>
      </c>
      <c r="AA1868">
        <v>0</v>
      </c>
      <c r="AB1868">
        <v>798400</v>
      </c>
      <c r="AC1868" t="s">
        <v>47</v>
      </c>
      <c r="AD1868">
        <f>+VLOOKUP(T1868,items!$A$2:$D$1255,4,0)</f>
        <v>0</v>
      </c>
      <c r="AE1868">
        <f>+VLOOKUP(T1868,Tabla1[],5,0)</f>
        <v>0</v>
      </c>
      <c r="AF1868">
        <f t="shared" si="29"/>
        <v>8</v>
      </c>
    </row>
    <row r="1869" spans="1:32" x14ac:dyDescent="0.25">
      <c r="A1869">
        <v>95669</v>
      </c>
      <c r="B1869" t="s">
        <v>4356</v>
      </c>
      <c r="C1869" t="s">
        <v>33</v>
      </c>
      <c r="D1869">
        <v>0</v>
      </c>
      <c r="F1869" t="s">
        <v>915</v>
      </c>
      <c r="G1869" t="s">
        <v>645</v>
      </c>
      <c r="H1869" t="s">
        <v>4357</v>
      </c>
      <c r="I1869" t="s">
        <v>37</v>
      </c>
      <c r="J1869" t="s">
        <v>4358</v>
      </c>
      <c r="K1869" t="s">
        <v>4359</v>
      </c>
      <c r="L1869" t="s">
        <v>4360</v>
      </c>
      <c r="M1869" t="s">
        <v>409</v>
      </c>
      <c r="N1869" t="s">
        <v>409</v>
      </c>
      <c r="O1869" t="s">
        <v>571</v>
      </c>
      <c r="P1869" t="s">
        <v>2895</v>
      </c>
      <c r="Q1869" t="s">
        <v>1931</v>
      </c>
      <c r="R1869" t="s">
        <v>63</v>
      </c>
      <c r="S1869" t="s">
        <v>256</v>
      </c>
      <c r="T1869" t="s">
        <v>882</v>
      </c>
      <c r="U1869" t="s">
        <v>883</v>
      </c>
      <c r="V1869" t="s">
        <v>859</v>
      </c>
      <c r="X1869">
        <v>1</v>
      </c>
      <c r="Y1869">
        <v>0</v>
      </c>
      <c r="Z1869">
        <v>0</v>
      </c>
      <c r="AA1869">
        <v>0</v>
      </c>
      <c r="AB1869">
        <v>1759794</v>
      </c>
      <c r="AC1869" t="s">
        <v>47</v>
      </c>
      <c r="AD1869" t="str">
        <f>+VLOOKUP(T1869,items!$A$2:$D$1255,4,0)</f>
        <v>MUEBLES</v>
      </c>
      <c r="AE1869">
        <f>+VLOOKUP(T1869,Tabla1[],5,0)</f>
        <v>0</v>
      </c>
      <c r="AF1869">
        <f t="shared" si="29"/>
        <v>8</v>
      </c>
    </row>
    <row r="1870" spans="1:32" x14ac:dyDescent="0.25">
      <c r="A1870">
        <v>95669</v>
      </c>
      <c r="B1870" t="s">
        <v>4356</v>
      </c>
      <c r="C1870" t="s">
        <v>33</v>
      </c>
      <c r="D1870">
        <v>0</v>
      </c>
      <c r="F1870" t="s">
        <v>915</v>
      </c>
      <c r="G1870" t="s">
        <v>645</v>
      </c>
      <c r="H1870" t="s">
        <v>4357</v>
      </c>
      <c r="I1870" t="s">
        <v>37</v>
      </c>
      <c r="J1870" t="s">
        <v>4358</v>
      </c>
      <c r="K1870" t="s">
        <v>4359</v>
      </c>
      <c r="L1870" t="s">
        <v>4360</v>
      </c>
      <c r="M1870" t="s">
        <v>409</v>
      </c>
      <c r="N1870" t="s">
        <v>409</v>
      </c>
      <c r="O1870" t="s">
        <v>571</v>
      </c>
      <c r="P1870" t="s">
        <v>2895</v>
      </c>
      <c r="Q1870" t="s">
        <v>1931</v>
      </c>
      <c r="R1870" t="s">
        <v>63</v>
      </c>
      <c r="S1870" t="s">
        <v>256</v>
      </c>
      <c r="T1870" t="s">
        <v>691</v>
      </c>
      <c r="U1870" t="s">
        <v>692</v>
      </c>
      <c r="X1870">
        <v>1</v>
      </c>
      <c r="Y1870">
        <v>0</v>
      </c>
      <c r="Z1870">
        <v>0</v>
      </c>
      <c r="AA1870">
        <v>0</v>
      </c>
      <c r="AB1870">
        <v>100000</v>
      </c>
      <c r="AC1870" t="s">
        <v>47</v>
      </c>
      <c r="AD1870" t="e">
        <f>+VLOOKUP(T1870,items!$A$2:$D$1255,4,0)</f>
        <v>#N/A</v>
      </c>
      <c r="AE1870" t="e">
        <f>+VLOOKUP(T1870,Tabla1[],5,0)</f>
        <v>#N/A</v>
      </c>
      <c r="AF1870">
        <f t="shared" si="29"/>
        <v>8</v>
      </c>
    </row>
    <row r="1871" spans="1:32" x14ac:dyDescent="0.25">
      <c r="A1871">
        <v>95675</v>
      </c>
      <c r="B1871" t="s">
        <v>4361</v>
      </c>
      <c r="C1871" t="s">
        <v>75</v>
      </c>
      <c r="D1871">
        <v>0</v>
      </c>
      <c r="F1871" t="s">
        <v>915</v>
      </c>
      <c r="G1871" t="s">
        <v>915</v>
      </c>
      <c r="H1871" t="s">
        <v>4362</v>
      </c>
      <c r="I1871" t="s">
        <v>37</v>
      </c>
      <c r="J1871" t="s">
        <v>4363</v>
      </c>
      <c r="K1871" t="s">
        <v>4364</v>
      </c>
      <c r="L1871" t="s">
        <v>37</v>
      </c>
      <c r="M1871" t="s">
        <v>645</v>
      </c>
      <c r="N1871" t="s">
        <v>645</v>
      </c>
      <c r="O1871" t="s">
        <v>252</v>
      </c>
      <c r="P1871" t="s">
        <v>410</v>
      </c>
      <c r="Q1871" t="s">
        <v>410</v>
      </c>
      <c r="R1871" t="s">
        <v>43</v>
      </c>
      <c r="S1871" t="s">
        <v>164</v>
      </c>
      <c r="T1871" t="s">
        <v>1900</v>
      </c>
      <c r="U1871" t="s">
        <v>1901</v>
      </c>
      <c r="X1871">
        <v>6</v>
      </c>
      <c r="Y1871">
        <v>0</v>
      </c>
      <c r="Z1871">
        <v>0</v>
      </c>
      <c r="AA1871">
        <v>0</v>
      </c>
      <c r="AB1871">
        <v>315600</v>
      </c>
      <c r="AC1871" t="s">
        <v>47</v>
      </c>
      <c r="AD1871">
        <f>+VLOOKUP(T1871,items!$A$2:$D$1255,4,0)</f>
        <v>0</v>
      </c>
      <c r="AE1871">
        <f>+VLOOKUP(T1871,Tabla1[],5,0)</f>
        <v>0</v>
      </c>
      <c r="AF1871">
        <f t="shared" si="29"/>
        <v>8</v>
      </c>
    </row>
    <row r="1872" spans="1:32" x14ac:dyDescent="0.25">
      <c r="A1872">
        <v>95677</v>
      </c>
      <c r="B1872" t="s">
        <v>1234</v>
      </c>
      <c r="C1872" t="s">
        <v>75</v>
      </c>
      <c r="D1872">
        <v>0</v>
      </c>
      <c r="F1872" t="s">
        <v>915</v>
      </c>
      <c r="G1872" t="s">
        <v>252</v>
      </c>
      <c r="H1872" t="s">
        <v>4365</v>
      </c>
      <c r="I1872" t="s">
        <v>4366</v>
      </c>
      <c r="J1872" t="s">
        <v>4367</v>
      </c>
      <c r="K1872" t="s">
        <v>4368</v>
      </c>
      <c r="L1872" t="s">
        <v>37</v>
      </c>
      <c r="M1872" t="s">
        <v>965</v>
      </c>
      <c r="N1872" t="s">
        <v>2270</v>
      </c>
      <c r="O1872" t="s">
        <v>1812</v>
      </c>
      <c r="P1872" t="s">
        <v>916</v>
      </c>
      <c r="Q1872" t="s">
        <v>916</v>
      </c>
      <c r="R1872" t="s">
        <v>43</v>
      </c>
      <c r="S1872" t="s">
        <v>164</v>
      </c>
      <c r="T1872" t="s">
        <v>857</v>
      </c>
      <c r="U1872" t="s">
        <v>858</v>
      </c>
      <c r="V1872" t="s">
        <v>1024</v>
      </c>
      <c r="W1872" t="s">
        <v>1095</v>
      </c>
      <c r="X1872">
        <v>1</v>
      </c>
      <c r="Y1872">
        <v>4400</v>
      </c>
      <c r="Z1872">
        <v>0</v>
      </c>
      <c r="AA1872">
        <v>2000</v>
      </c>
      <c r="AB1872">
        <v>2812134</v>
      </c>
      <c r="AC1872" t="s">
        <v>47</v>
      </c>
      <c r="AD1872" t="str">
        <f>+VLOOKUP(T1872,items!$A$2:$D$1255,4,0)</f>
        <v>SOMBRALINA</v>
      </c>
      <c r="AE1872" t="str">
        <f>+VLOOKUP(T1872,Tabla1[],5,0)</f>
        <v>MANUAL</v>
      </c>
      <c r="AF1872">
        <f t="shared" si="29"/>
        <v>8</v>
      </c>
    </row>
    <row r="1873" spans="1:32" x14ac:dyDescent="0.25">
      <c r="A1873">
        <v>95683</v>
      </c>
      <c r="B1873" t="s">
        <v>4369</v>
      </c>
      <c r="C1873" t="s">
        <v>1065</v>
      </c>
      <c r="D1873">
        <v>0</v>
      </c>
      <c r="F1873" t="s">
        <v>915</v>
      </c>
      <c r="G1873" t="s">
        <v>3043</v>
      </c>
      <c r="H1873" t="s">
        <v>4370</v>
      </c>
      <c r="I1873" t="s">
        <v>37</v>
      </c>
      <c r="J1873" t="s">
        <v>37</v>
      </c>
      <c r="K1873" t="s">
        <v>4371</v>
      </c>
      <c r="L1873" t="s">
        <v>37</v>
      </c>
      <c r="M1873" t="s">
        <v>565</v>
      </c>
      <c r="N1873" t="s">
        <v>565</v>
      </c>
      <c r="O1873" t="s">
        <v>712</v>
      </c>
      <c r="P1873" t="s">
        <v>1731</v>
      </c>
      <c r="Q1873" t="s">
        <v>1731</v>
      </c>
      <c r="R1873" t="s">
        <v>411</v>
      </c>
      <c r="S1873" t="s">
        <v>88</v>
      </c>
      <c r="T1873" t="s">
        <v>1232</v>
      </c>
      <c r="U1873" t="s">
        <v>1233</v>
      </c>
      <c r="X1873">
        <v>1</v>
      </c>
      <c r="Y1873">
        <v>0</v>
      </c>
      <c r="Z1873">
        <v>0</v>
      </c>
      <c r="AA1873">
        <v>0</v>
      </c>
      <c r="AB1873">
        <v>169800</v>
      </c>
      <c r="AC1873" t="s">
        <v>47</v>
      </c>
      <c r="AD1873">
        <f>+VLOOKUP(T1873,items!$A$2:$D$1255,4,0)</f>
        <v>0</v>
      </c>
      <c r="AE1873">
        <f>+VLOOKUP(T1873,Tabla1[],5,0)</f>
        <v>0</v>
      </c>
      <c r="AF1873">
        <f t="shared" si="29"/>
        <v>8</v>
      </c>
    </row>
    <row r="1874" spans="1:32" x14ac:dyDescent="0.25">
      <c r="A1874">
        <v>95683</v>
      </c>
      <c r="B1874" t="s">
        <v>4369</v>
      </c>
      <c r="C1874" t="s">
        <v>1065</v>
      </c>
      <c r="D1874">
        <v>0</v>
      </c>
      <c r="F1874" t="s">
        <v>915</v>
      </c>
      <c r="G1874" t="s">
        <v>3043</v>
      </c>
      <c r="H1874" t="s">
        <v>4370</v>
      </c>
      <c r="I1874" t="s">
        <v>37</v>
      </c>
      <c r="J1874" t="s">
        <v>37</v>
      </c>
      <c r="K1874" t="s">
        <v>4371</v>
      </c>
      <c r="L1874" t="s">
        <v>37</v>
      </c>
      <c r="M1874" t="s">
        <v>565</v>
      </c>
      <c r="N1874" t="s">
        <v>565</v>
      </c>
      <c r="O1874" t="s">
        <v>712</v>
      </c>
      <c r="P1874" t="s">
        <v>1731</v>
      </c>
      <c r="Q1874" t="s">
        <v>1731</v>
      </c>
      <c r="R1874" t="s">
        <v>411</v>
      </c>
      <c r="S1874" t="s">
        <v>88</v>
      </c>
      <c r="T1874" t="s">
        <v>691</v>
      </c>
      <c r="U1874" t="s">
        <v>692</v>
      </c>
      <c r="X1874">
        <v>1</v>
      </c>
      <c r="Y1874">
        <v>0</v>
      </c>
      <c r="Z1874">
        <v>0</v>
      </c>
      <c r="AA1874">
        <v>0</v>
      </c>
      <c r="AB1874">
        <v>45000</v>
      </c>
      <c r="AC1874" t="s">
        <v>47</v>
      </c>
      <c r="AD1874" t="e">
        <f>+VLOOKUP(T1874,items!$A$2:$D$1255,4,0)</f>
        <v>#N/A</v>
      </c>
      <c r="AE1874" t="e">
        <f>+VLOOKUP(T1874,Tabla1[],5,0)</f>
        <v>#N/A</v>
      </c>
      <c r="AF1874">
        <f t="shared" si="29"/>
        <v>8</v>
      </c>
    </row>
    <row r="1875" spans="1:32" x14ac:dyDescent="0.25">
      <c r="A1875">
        <v>95688</v>
      </c>
      <c r="B1875" t="s">
        <v>4372</v>
      </c>
      <c r="C1875" t="s">
        <v>75</v>
      </c>
      <c r="D1875">
        <v>0</v>
      </c>
      <c r="F1875" t="s">
        <v>915</v>
      </c>
      <c r="G1875" t="s">
        <v>2628</v>
      </c>
      <c r="H1875" t="s">
        <v>4373</v>
      </c>
      <c r="I1875" t="s">
        <v>37</v>
      </c>
      <c r="J1875" t="s">
        <v>4374</v>
      </c>
      <c r="K1875" t="s">
        <v>4375</v>
      </c>
      <c r="L1875" t="s">
        <v>37</v>
      </c>
      <c r="M1875" t="s">
        <v>664</v>
      </c>
      <c r="N1875" t="s">
        <v>664</v>
      </c>
      <c r="O1875" t="s">
        <v>571</v>
      </c>
      <c r="P1875" t="s">
        <v>982</v>
      </c>
      <c r="Q1875" t="s">
        <v>982</v>
      </c>
      <c r="R1875" t="s">
        <v>43</v>
      </c>
      <c r="S1875" t="s">
        <v>88</v>
      </c>
      <c r="T1875" t="s">
        <v>4376</v>
      </c>
      <c r="U1875" t="s">
        <v>4377</v>
      </c>
      <c r="X1875">
        <v>2</v>
      </c>
      <c r="Y1875">
        <v>0</v>
      </c>
      <c r="Z1875">
        <v>0</v>
      </c>
      <c r="AA1875">
        <v>0</v>
      </c>
      <c r="AB1875">
        <v>157000</v>
      </c>
      <c r="AC1875" t="s">
        <v>47</v>
      </c>
      <c r="AD1875">
        <f>+VLOOKUP(T1875,items!$A$2:$D$1255,4,0)</f>
        <v>0</v>
      </c>
      <c r="AE1875">
        <f>+VLOOKUP(T1875,Tabla1[],5,0)</f>
        <v>0</v>
      </c>
      <c r="AF1875">
        <f t="shared" si="29"/>
        <v>8</v>
      </c>
    </row>
    <row r="1876" spans="1:32" x14ac:dyDescent="0.25">
      <c r="A1876">
        <v>95688</v>
      </c>
      <c r="B1876" t="s">
        <v>4372</v>
      </c>
      <c r="C1876" t="s">
        <v>75</v>
      </c>
      <c r="D1876">
        <v>0</v>
      </c>
      <c r="F1876" t="s">
        <v>915</v>
      </c>
      <c r="G1876" t="s">
        <v>2628</v>
      </c>
      <c r="H1876" t="s">
        <v>4373</v>
      </c>
      <c r="I1876" t="s">
        <v>37</v>
      </c>
      <c r="J1876" t="s">
        <v>4374</v>
      </c>
      <c r="K1876" t="s">
        <v>4375</v>
      </c>
      <c r="L1876" t="s">
        <v>37</v>
      </c>
      <c r="M1876" t="s">
        <v>664</v>
      </c>
      <c r="N1876" t="s">
        <v>664</v>
      </c>
      <c r="O1876" t="s">
        <v>571</v>
      </c>
      <c r="P1876" t="s">
        <v>982</v>
      </c>
      <c r="Q1876" t="s">
        <v>982</v>
      </c>
      <c r="R1876" t="s">
        <v>43</v>
      </c>
      <c r="S1876" t="s">
        <v>88</v>
      </c>
      <c r="T1876" t="s">
        <v>474</v>
      </c>
      <c r="U1876" t="s">
        <v>475</v>
      </c>
      <c r="X1876">
        <v>1</v>
      </c>
      <c r="Y1876">
        <v>0</v>
      </c>
      <c r="Z1876">
        <v>0</v>
      </c>
      <c r="AA1876">
        <v>0</v>
      </c>
      <c r="AB1876">
        <v>360000</v>
      </c>
      <c r="AC1876" t="s">
        <v>47</v>
      </c>
      <c r="AD1876">
        <f>+VLOOKUP(T1876,items!$A$2:$D$1255,4,0)</f>
        <v>0</v>
      </c>
      <c r="AE1876">
        <f>+VLOOKUP(T1876,Tabla1[],5,0)</f>
        <v>0</v>
      </c>
      <c r="AF1876">
        <f t="shared" si="29"/>
        <v>8</v>
      </c>
    </row>
    <row r="1877" spans="1:32" x14ac:dyDescent="0.25">
      <c r="A1877">
        <v>95688</v>
      </c>
      <c r="B1877" t="s">
        <v>4372</v>
      </c>
      <c r="C1877" t="s">
        <v>75</v>
      </c>
      <c r="D1877">
        <v>0</v>
      </c>
      <c r="F1877" t="s">
        <v>915</v>
      </c>
      <c r="G1877" t="s">
        <v>2628</v>
      </c>
      <c r="H1877" t="s">
        <v>4373</v>
      </c>
      <c r="I1877" t="s">
        <v>37</v>
      </c>
      <c r="J1877" t="s">
        <v>4374</v>
      </c>
      <c r="K1877" t="s">
        <v>4375</v>
      </c>
      <c r="L1877" t="s">
        <v>37</v>
      </c>
      <c r="M1877" t="s">
        <v>664</v>
      </c>
      <c r="N1877" t="s">
        <v>664</v>
      </c>
      <c r="O1877" t="s">
        <v>571</v>
      </c>
      <c r="P1877" t="s">
        <v>982</v>
      </c>
      <c r="Q1877" t="s">
        <v>982</v>
      </c>
      <c r="R1877" t="s">
        <v>43</v>
      </c>
      <c r="S1877" t="s">
        <v>88</v>
      </c>
      <c r="T1877" t="s">
        <v>3981</v>
      </c>
      <c r="U1877" t="s">
        <v>3982</v>
      </c>
      <c r="X1877">
        <v>1</v>
      </c>
      <c r="Y1877">
        <v>0</v>
      </c>
      <c r="Z1877">
        <v>0</v>
      </c>
      <c r="AA1877">
        <v>0</v>
      </c>
      <c r="AB1877">
        <v>483000</v>
      </c>
      <c r="AC1877" t="s">
        <v>47</v>
      </c>
      <c r="AD1877">
        <f>+VLOOKUP(T1877,items!$A$2:$D$1255,4,0)</f>
        <v>0</v>
      </c>
      <c r="AE1877">
        <f>+VLOOKUP(T1877,Tabla1[],5,0)</f>
        <v>0</v>
      </c>
      <c r="AF1877">
        <f t="shared" si="29"/>
        <v>8</v>
      </c>
    </row>
    <row r="1878" spans="1:32" x14ac:dyDescent="0.25">
      <c r="A1878">
        <v>95696</v>
      </c>
      <c r="B1878" t="s">
        <v>4378</v>
      </c>
      <c r="C1878" t="s">
        <v>75</v>
      </c>
      <c r="D1878">
        <v>0</v>
      </c>
      <c r="F1878" t="s">
        <v>4379</v>
      </c>
      <c r="G1878" t="s">
        <v>2688</v>
      </c>
      <c r="H1878" t="s">
        <v>4380</v>
      </c>
      <c r="I1878" t="s">
        <v>37</v>
      </c>
      <c r="J1878" t="s">
        <v>4381</v>
      </c>
      <c r="K1878" t="s">
        <v>4382</v>
      </c>
      <c r="L1878" t="s">
        <v>4383</v>
      </c>
      <c r="M1878" t="s">
        <v>573</v>
      </c>
      <c r="N1878" t="s">
        <v>573</v>
      </c>
      <c r="O1878" t="s">
        <v>983</v>
      </c>
      <c r="P1878" t="s">
        <v>1188</v>
      </c>
      <c r="Q1878" t="s">
        <v>3427</v>
      </c>
      <c r="R1878" t="s">
        <v>127</v>
      </c>
      <c r="S1878" t="s">
        <v>256</v>
      </c>
      <c r="T1878" t="s">
        <v>145</v>
      </c>
      <c r="U1878" t="s">
        <v>146</v>
      </c>
      <c r="X1878">
        <v>8</v>
      </c>
      <c r="Y1878">
        <v>0</v>
      </c>
      <c r="Z1878">
        <v>0</v>
      </c>
      <c r="AA1878">
        <v>0</v>
      </c>
      <c r="AB1878">
        <v>17600</v>
      </c>
      <c r="AC1878" t="s">
        <v>47</v>
      </c>
      <c r="AD1878">
        <f>+VLOOKUP(T1878,items!$A$2:$D$1255,4,0)</f>
        <v>0</v>
      </c>
      <c r="AE1878">
        <f>+VLOOKUP(T1878,Tabla1[],5,0)</f>
        <v>0</v>
      </c>
      <c r="AF1878">
        <f t="shared" si="29"/>
        <v>9</v>
      </c>
    </row>
    <row r="1879" spans="1:32" x14ac:dyDescent="0.25">
      <c r="A1879">
        <v>95696</v>
      </c>
      <c r="B1879" t="s">
        <v>4378</v>
      </c>
      <c r="C1879" t="s">
        <v>75</v>
      </c>
      <c r="D1879">
        <v>0</v>
      </c>
      <c r="F1879" t="s">
        <v>4379</v>
      </c>
      <c r="G1879" t="s">
        <v>2688</v>
      </c>
      <c r="H1879" t="s">
        <v>4380</v>
      </c>
      <c r="I1879" t="s">
        <v>37</v>
      </c>
      <c r="J1879" t="s">
        <v>4381</v>
      </c>
      <c r="K1879" t="s">
        <v>4382</v>
      </c>
      <c r="L1879" t="s">
        <v>4383</v>
      </c>
      <c r="M1879" t="s">
        <v>573</v>
      </c>
      <c r="N1879" t="s">
        <v>573</v>
      </c>
      <c r="O1879" t="s">
        <v>983</v>
      </c>
      <c r="P1879" t="s">
        <v>1188</v>
      </c>
      <c r="Q1879" t="s">
        <v>3427</v>
      </c>
      <c r="R1879" t="s">
        <v>127</v>
      </c>
      <c r="S1879" t="s">
        <v>256</v>
      </c>
      <c r="T1879" t="s">
        <v>151</v>
      </c>
      <c r="U1879" t="s">
        <v>152</v>
      </c>
      <c r="X1879">
        <v>20</v>
      </c>
      <c r="Y1879">
        <v>0</v>
      </c>
      <c r="Z1879">
        <v>0</v>
      </c>
      <c r="AA1879">
        <v>0</v>
      </c>
      <c r="AB1879">
        <v>250000</v>
      </c>
      <c r="AC1879" t="s">
        <v>47</v>
      </c>
      <c r="AD1879">
        <f>+VLOOKUP(T1879,items!$A$2:$D$1255,4,0)</f>
        <v>0</v>
      </c>
      <c r="AE1879">
        <f>+VLOOKUP(T1879,Tabla1[],5,0)</f>
        <v>0</v>
      </c>
      <c r="AF1879">
        <f t="shared" si="29"/>
        <v>9</v>
      </c>
    </row>
    <row r="1880" spans="1:32" x14ac:dyDescent="0.25">
      <c r="A1880">
        <v>95696</v>
      </c>
      <c r="B1880" t="s">
        <v>4378</v>
      </c>
      <c r="C1880" t="s">
        <v>75</v>
      </c>
      <c r="D1880">
        <v>0</v>
      </c>
      <c r="F1880" t="s">
        <v>4379</v>
      </c>
      <c r="G1880" t="s">
        <v>2688</v>
      </c>
      <c r="H1880" t="s">
        <v>4380</v>
      </c>
      <c r="I1880" t="s">
        <v>37</v>
      </c>
      <c r="J1880" t="s">
        <v>4381</v>
      </c>
      <c r="K1880" t="s">
        <v>4382</v>
      </c>
      <c r="L1880" t="s">
        <v>4383</v>
      </c>
      <c r="M1880" t="s">
        <v>573</v>
      </c>
      <c r="N1880" t="s">
        <v>573</v>
      </c>
      <c r="O1880" t="s">
        <v>983</v>
      </c>
      <c r="P1880" t="s">
        <v>1188</v>
      </c>
      <c r="Q1880" t="s">
        <v>3427</v>
      </c>
      <c r="R1880" t="s">
        <v>127</v>
      </c>
      <c r="S1880" t="s">
        <v>256</v>
      </c>
      <c r="T1880" t="s">
        <v>153</v>
      </c>
      <c r="U1880" t="s">
        <v>154</v>
      </c>
      <c r="X1880">
        <v>11</v>
      </c>
      <c r="Y1880">
        <v>0</v>
      </c>
      <c r="Z1880">
        <v>0</v>
      </c>
      <c r="AA1880">
        <v>0</v>
      </c>
      <c r="AB1880">
        <v>129250</v>
      </c>
      <c r="AC1880" t="s">
        <v>47</v>
      </c>
      <c r="AD1880">
        <f>+VLOOKUP(T1880,items!$A$2:$D$1255,4,0)</f>
        <v>0</v>
      </c>
      <c r="AE1880">
        <f>+VLOOKUP(T1880,Tabla1[],5,0)</f>
        <v>0</v>
      </c>
      <c r="AF1880">
        <f t="shared" si="29"/>
        <v>9</v>
      </c>
    </row>
    <row r="1881" spans="1:32" x14ac:dyDescent="0.25">
      <c r="A1881">
        <v>95696</v>
      </c>
      <c r="B1881" t="s">
        <v>4378</v>
      </c>
      <c r="C1881" t="s">
        <v>75</v>
      </c>
      <c r="D1881">
        <v>0</v>
      </c>
      <c r="F1881" t="s">
        <v>4379</v>
      </c>
      <c r="G1881" t="s">
        <v>2688</v>
      </c>
      <c r="H1881" t="s">
        <v>4380</v>
      </c>
      <c r="I1881" t="s">
        <v>37</v>
      </c>
      <c r="J1881" t="s">
        <v>4381</v>
      </c>
      <c r="K1881" t="s">
        <v>4382</v>
      </c>
      <c r="L1881" t="s">
        <v>4383</v>
      </c>
      <c r="M1881" t="s">
        <v>573</v>
      </c>
      <c r="N1881" t="s">
        <v>573</v>
      </c>
      <c r="O1881" t="s">
        <v>983</v>
      </c>
      <c r="P1881" t="s">
        <v>1188</v>
      </c>
      <c r="Q1881" t="s">
        <v>3427</v>
      </c>
      <c r="R1881" t="s">
        <v>127</v>
      </c>
      <c r="S1881" t="s">
        <v>256</v>
      </c>
      <c r="T1881" t="s">
        <v>1284</v>
      </c>
      <c r="U1881" t="s">
        <v>1285</v>
      </c>
      <c r="X1881">
        <v>1</v>
      </c>
      <c r="Y1881">
        <v>0</v>
      </c>
      <c r="Z1881">
        <v>0</v>
      </c>
      <c r="AA1881">
        <v>0</v>
      </c>
      <c r="AB1881">
        <v>100000</v>
      </c>
      <c r="AC1881" t="s">
        <v>47</v>
      </c>
      <c r="AD1881">
        <f>+VLOOKUP(T1881,items!$A$2:$D$1255,4,0)</f>
        <v>0</v>
      </c>
      <c r="AE1881">
        <f>+VLOOKUP(T1881,Tabla1[],5,0)</f>
        <v>0</v>
      </c>
      <c r="AF1881">
        <f t="shared" si="29"/>
        <v>9</v>
      </c>
    </row>
    <row r="1882" spans="1:32" x14ac:dyDescent="0.25">
      <c r="A1882">
        <v>95696</v>
      </c>
      <c r="B1882" t="s">
        <v>4378</v>
      </c>
      <c r="C1882" t="s">
        <v>75</v>
      </c>
      <c r="D1882">
        <v>0</v>
      </c>
      <c r="F1882" t="s">
        <v>4379</v>
      </c>
      <c r="G1882" t="s">
        <v>2688</v>
      </c>
      <c r="H1882" t="s">
        <v>4380</v>
      </c>
      <c r="I1882" t="s">
        <v>37</v>
      </c>
      <c r="J1882" t="s">
        <v>4381</v>
      </c>
      <c r="K1882" t="s">
        <v>4382</v>
      </c>
      <c r="L1882" t="s">
        <v>4383</v>
      </c>
      <c r="M1882" t="s">
        <v>573</v>
      </c>
      <c r="N1882" t="s">
        <v>573</v>
      </c>
      <c r="O1882" t="s">
        <v>983</v>
      </c>
      <c r="P1882" t="s">
        <v>1188</v>
      </c>
      <c r="Q1882" t="s">
        <v>3427</v>
      </c>
      <c r="R1882" t="s">
        <v>127</v>
      </c>
      <c r="S1882" t="s">
        <v>256</v>
      </c>
      <c r="T1882" t="s">
        <v>2680</v>
      </c>
      <c r="U1882" t="s">
        <v>2681</v>
      </c>
      <c r="X1882">
        <v>1</v>
      </c>
      <c r="Y1882">
        <v>0</v>
      </c>
      <c r="Z1882">
        <v>0</v>
      </c>
      <c r="AA1882">
        <v>0</v>
      </c>
      <c r="AB1882">
        <v>830000</v>
      </c>
      <c r="AC1882" t="s">
        <v>47</v>
      </c>
      <c r="AD1882">
        <f>+VLOOKUP(T1882,items!$A$2:$D$1255,4,0)</f>
        <v>0</v>
      </c>
      <c r="AE1882">
        <f>+VLOOKUP(T1882,Tabla1[],5,0)</f>
        <v>0</v>
      </c>
      <c r="AF1882">
        <f t="shared" si="29"/>
        <v>9</v>
      </c>
    </row>
    <row r="1883" spans="1:32" x14ac:dyDescent="0.25">
      <c r="A1883">
        <v>95696</v>
      </c>
      <c r="B1883" t="s">
        <v>4378</v>
      </c>
      <c r="C1883" t="s">
        <v>75</v>
      </c>
      <c r="D1883">
        <v>0</v>
      </c>
      <c r="F1883" t="s">
        <v>4379</v>
      </c>
      <c r="G1883" t="s">
        <v>2688</v>
      </c>
      <c r="H1883" t="s">
        <v>4380</v>
      </c>
      <c r="I1883" t="s">
        <v>37</v>
      </c>
      <c r="J1883" t="s">
        <v>4381</v>
      </c>
      <c r="K1883" t="s">
        <v>4382</v>
      </c>
      <c r="L1883" t="s">
        <v>4383</v>
      </c>
      <c r="M1883" t="s">
        <v>573</v>
      </c>
      <c r="N1883" t="s">
        <v>573</v>
      </c>
      <c r="O1883" t="s">
        <v>983</v>
      </c>
      <c r="P1883" t="s">
        <v>1188</v>
      </c>
      <c r="Q1883" t="s">
        <v>3427</v>
      </c>
      <c r="R1883" t="s">
        <v>127</v>
      </c>
      <c r="S1883" t="s">
        <v>256</v>
      </c>
      <c r="T1883" t="s">
        <v>94</v>
      </c>
      <c r="U1883" t="s">
        <v>95</v>
      </c>
      <c r="X1883">
        <v>1</v>
      </c>
      <c r="Y1883">
        <v>0</v>
      </c>
      <c r="Z1883">
        <v>0</v>
      </c>
      <c r="AA1883">
        <v>0</v>
      </c>
      <c r="AB1883">
        <v>280000</v>
      </c>
      <c r="AC1883" t="s">
        <v>47</v>
      </c>
      <c r="AD1883" t="e">
        <f>+VLOOKUP(T1883,items!$A$2:$D$1255,4,0)</f>
        <v>#N/A</v>
      </c>
      <c r="AE1883" t="e">
        <f>+VLOOKUP(T1883,Tabla1[],5,0)</f>
        <v>#N/A</v>
      </c>
      <c r="AF1883">
        <f t="shared" si="29"/>
        <v>9</v>
      </c>
    </row>
    <row r="1884" spans="1:32" x14ac:dyDescent="0.25">
      <c r="A1884">
        <v>95702</v>
      </c>
      <c r="B1884" t="s">
        <v>4384</v>
      </c>
      <c r="C1884" t="s">
        <v>75</v>
      </c>
      <c r="D1884">
        <v>0</v>
      </c>
      <c r="F1884" t="s">
        <v>175</v>
      </c>
      <c r="G1884" t="s">
        <v>2192</v>
      </c>
      <c r="H1884" t="s">
        <v>4385</v>
      </c>
      <c r="I1884" t="s">
        <v>4386</v>
      </c>
      <c r="J1884" t="s">
        <v>4387</v>
      </c>
      <c r="K1884" t="s">
        <v>4388</v>
      </c>
      <c r="L1884" t="s">
        <v>4389</v>
      </c>
      <c r="M1884" t="s">
        <v>158</v>
      </c>
      <c r="N1884" t="s">
        <v>674</v>
      </c>
      <c r="O1884" t="s">
        <v>2639</v>
      </c>
      <c r="P1884" t="s">
        <v>1142</v>
      </c>
      <c r="Q1884" t="s">
        <v>4390</v>
      </c>
      <c r="R1884" t="s">
        <v>127</v>
      </c>
      <c r="S1884" t="s">
        <v>108</v>
      </c>
      <c r="T1884" t="s">
        <v>839</v>
      </c>
      <c r="U1884" t="s">
        <v>840</v>
      </c>
      <c r="V1884" t="s">
        <v>884</v>
      </c>
      <c r="X1884">
        <v>1</v>
      </c>
      <c r="Y1884">
        <v>8000</v>
      </c>
      <c r="Z1884">
        <v>0</v>
      </c>
      <c r="AA1884">
        <v>1300</v>
      </c>
      <c r="AB1884">
        <v>2102726</v>
      </c>
      <c r="AC1884" t="s">
        <v>47</v>
      </c>
      <c r="AD1884">
        <f>+VLOOKUP(T1884,items!$A$2:$D$1255,4,0)</f>
        <v>0</v>
      </c>
      <c r="AE1884">
        <f>+VLOOKUP(T1884,Tabla1[],5,0)</f>
        <v>0</v>
      </c>
      <c r="AF1884">
        <f t="shared" si="29"/>
        <v>10</v>
      </c>
    </row>
    <row r="1885" spans="1:32" x14ac:dyDescent="0.25">
      <c r="A1885">
        <v>95702</v>
      </c>
      <c r="B1885" t="s">
        <v>4384</v>
      </c>
      <c r="C1885" t="s">
        <v>75</v>
      </c>
      <c r="D1885">
        <v>0</v>
      </c>
      <c r="F1885" t="s">
        <v>175</v>
      </c>
      <c r="G1885" t="s">
        <v>2192</v>
      </c>
      <c r="H1885" t="s">
        <v>4385</v>
      </c>
      <c r="I1885" t="s">
        <v>4386</v>
      </c>
      <c r="J1885" t="s">
        <v>4387</v>
      </c>
      <c r="K1885" t="s">
        <v>4388</v>
      </c>
      <c r="L1885" t="s">
        <v>4389</v>
      </c>
      <c r="M1885" t="s">
        <v>158</v>
      </c>
      <c r="N1885" t="s">
        <v>674</v>
      </c>
      <c r="O1885" t="s">
        <v>2639</v>
      </c>
      <c r="P1885" t="s">
        <v>1142</v>
      </c>
      <c r="Q1885" t="s">
        <v>4390</v>
      </c>
      <c r="R1885" t="s">
        <v>127</v>
      </c>
      <c r="S1885" t="s">
        <v>108</v>
      </c>
      <c r="T1885" t="s">
        <v>3189</v>
      </c>
      <c r="U1885" t="s">
        <v>3190</v>
      </c>
      <c r="X1885">
        <v>1</v>
      </c>
      <c r="Y1885">
        <v>0</v>
      </c>
      <c r="Z1885">
        <v>0</v>
      </c>
      <c r="AA1885">
        <v>0</v>
      </c>
      <c r="AB1885">
        <v>640000</v>
      </c>
      <c r="AC1885" t="s">
        <v>47</v>
      </c>
      <c r="AD1885">
        <f>+VLOOKUP(T1885,items!$A$2:$D$1255,4,0)</f>
        <v>0</v>
      </c>
      <c r="AE1885">
        <f>+VLOOKUP(T1885,Tabla1[],5,0)</f>
        <v>0</v>
      </c>
      <c r="AF1885">
        <f t="shared" si="29"/>
        <v>10</v>
      </c>
    </row>
    <row r="1886" spans="1:32" x14ac:dyDescent="0.25">
      <c r="A1886">
        <v>95709</v>
      </c>
      <c r="B1886" t="s">
        <v>3593</v>
      </c>
      <c r="C1886" t="s">
        <v>33</v>
      </c>
      <c r="D1886">
        <v>0</v>
      </c>
      <c r="F1886" t="s">
        <v>645</v>
      </c>
      <c r="G1886" t="s">
        <v>645</v>
      </c>
      <c r="H1886" t="s">
        <v>4391</v>
      </c>
      <c r="I1886" t="s">
        <v>37</v>
      </c>
      <c r="J1886" t="s">
        <v>4392</v>
      </c>
      <c r="K1886" t="s">
        <v>4393</v>
      </c>
      <c r="L1886" t="s">
        <v>37</v>
      </c>
      <c r="M1886" t="s">
        <v>247</v>
      </c>
      <c r="N1886" t="s">
        <v>247</v>
      </c>
      <c r="O1886" t="s">
        <v>2270</v>
      </c>
      <c r="P1886" t="s">
        <v>1812</v>
      </c>
      <c r="Q1886" t="s">
        <v>1812</v>
      </c>
      <c r="R1886" t="s">
        <v>127</v>
      </c>
      <c r="S1886" t="s">
        <v>164</v>
      </c>
      <c r="T1886" t="s">
        <v>1290</v>
      </c>
      <c r="U1886" t="s">
        <v>1291</v>
      </c>
      <c r="X1886">
        <v>2</v>
      </c>
      <c r="Y1886">
        <v>0</v>
      </c>
      <c r="Z1886">
        <v>0</v>
      </c>
      <c r="AA1886">
        <v>0</v>
      </c>
      <c r="AB1886">
        <v>134452</v>
      </c>
      <c r="AC1886" t="s">
        <v>47</v>
      </c>
      <c r="AD1886">
        <f>+VLOOKUP(T1886,items!$A$2:$D$1255,4,0)</f>
        <v>0</v>
      </c>
      <c r="AE1886">
        <f>+VLOOKUP(T1886,Tabla1[],5,0)</f>
        <v>0</v>
      </c>
      <c r="AF1886">
        <f t="shared" si="29"/>
        <v>8</v>
      </c>
    </row>
    <row r="1887" spans="1:32" x14ac:dyDescent="0.25">
      <c r="A1887">
        <v>95709</v>
      </c>
      <c r="B1887" t="s">
        <v>3593</v>
      </c>
      <c r="C1887" t="s">
        <v>33</v>
      </c>
      <c r="D1887">
        <v>0</v>
      </c>
      <c r="F1887" t="s">
        <v>645</v>
      </c>
      <c r="G1887" t="s">
        <v>645</v>
      </c>
      <c r="H1887" t="s">
        <v>4391</v>
      </c>
      <c r="I1887" t="s">
        <v>37</v>
      </c>
      <c r="J1887" t="s">
        <v>4392</v>
      </c>
      <c r="K1887" t="s">
        <v>4393</v>
      </c>
      <c r="L1887" t="s">
        <v>37</v>
      </c>
      <c r="M1887" t="s">
        <v>247</v>
      </c>
      <c r="N1887" t="s">
        <v>247</v>
      </c>
      <c r="O1887" t="s">
        <v>2270</v>
      </c>
      <c r="P1887" t="s">
        <v>1812</v>
      </c>
      <c r="Q1887" t="s">
        <v>1812</v>
      </c>
      <c r="R1887" t="s">
        <v>127</v>
      </c>
      <c r="S1887" t="s">
        <v>164</v>
      </c>
      <c r="T1887" t="s">
        <v>1126</v>
      </c>
      <c r="U1887" t="s">
        <v>1127</v>
      </c>
      <c r="X1887">
        <v>1</v>
      </c>
      <c r="Y1887">
        <v>0</v>
      </c>
      <c r="Z1887">
        <v>0</v>
      </c>
      <c r="AA1887">
        <v>0</v>
      </c>
      <c r="AB1887">
        <v>54621</v>
      </c>
      <c r="AC1887" t="s">
        <v>47</v>
      </c>
      <c r="AD1887">
        <f>+VLOOKUP(T1887,items!$A$2:$D$1255,4,0)</f>
        <v>0</v>
      </c>
      <c r="AE1887">
        <f>+VLOOKUP(T1887,Tabla1[],5,0)</f>
        <v>0</v>
      </c>
      <c r="AF1887">
        <f t="shared" si="29"/>
        <v>8</v>
      </c>
    </row>
    <row r="1888" spans="1:32" x14ac:dyDescent="0.25">
      <c r="A1888">
        <v>95709</v>
      </c>
      <c r="B1888" t="s">
        <v>3593</v>
      </c>
      <c r="C1888" t="s">
        <v>33</v>
      </c>
      <c r="D1888">
        <v>0</v>
      </c>
      <c r="F1888" t="s">
        <v>645</v>
      </c>
      <c r="G1888" t="s">
        <v>645</v>
      </c>
      <c r="H1888" t="s">
        <v>4391</v>
      </c>
      <c r="I1888" t="s">
        <v>37</v>
      </c>
      <c r="J1888" t="s">
        <v>4392</v>
      </c>
      <c r="K1888" t="s">
        <v>4393</v>
      </c>
      <c r="L1888" t="s">
        <v>37</v>
      </c>
      <c r="M1888" t="s">
        <v>247</v>
      </c>
      <c r="N1888" t="s">
        <v>247</v>
      </c>
      <c r="O1888" t="s">
        <v>2270</v>
      </c>
      <c r="P1888" t="s">
        <v>1812</v>
      </c>
      <c r="Q1888" t="s">
        <v>1812</v>
      </c>
      <c r="R1888" t="s">
        <v>127</v>
      </c>
      <c r="S1888" t="s">
        <v>164</v>
      </c>
      <c r="T1888" t="s">
        <v>4394</v>
      </c>
      <c r="U1888" t="s">
        <v>4395</v>
      </c>
      <c r="X1888">
        <v>11</v>
      </c>
      <c r="Y1888">
        <v>0</v>
      </c>
      <c r="Z1888">
        <v>0</v>
      </c>
      <c r="AA1888">
        <v>0</v>
      </c>
      <c r="AB1888">
        <v>1870000</v>
      </c>
      <c r="AC1888" t="s">
        <v>47</v>
      </c>
      <c r="AD1888">
        <f>+VLOOKUP(T1888,items!$A$2:$D$1255,4,0)</f>
        <v>0</v>
      </c>
      <c r="AE1888">
        <f>+VLOOKUP(T1888,Tabla1[],5,0)</f>
        <v>0</v>
      </c>
      <c r="AF1888">
        <f t="shared" si="29"/>
        <v>8</v>
      </c>
    </row>
    <row r="1889" spans="1:32" x14ac:dyDescent="0.25">
      <c r="A1889">
        <v>95715</v>
      </c>
      <c r="B1889" t="s">
        <v>4396</v>
      </c>
      <c r="C1889" t="s">
        <v>75</v>
      </c>
      <c r="D1889">
        <v>0</v>
      </c>
      <c r="F1889" t="s">
        <v>645</v>
      </c>
      <c r="G1889" t="s">
        <v>645</v>
      </c>
      <c r="H1889" t="s">
        <v>4397</v>
      </c>
      <c r="I1889" t="s">
        <v>37</v>
      </c>
      <c r="J1889" t="s">
        <v>4398</v>
      </c>
      <c r="K1889" t="s">
        <v>4399</v>
      </c>
      <c r="L1889" t="s">
        <v>37</v>
      </c>
      <c r="M1889" t="s">
        <v>247</v>
      </c>
      <c r="N1889" t="s">
        <v>247</v>
      </c>
      <c r="O1889" t="s">
        <v>965</v>
      </c>
      <c r="P1889" t="s">
        <v>410</v>
      </c>
      <c r="Q1889" t="s">
        <v>410</v>
      </c>
      <c r="R1889" t="s">
        <v>43</v>
      </c>
      <c r="S1889" t="s">
        <v>164</v>
      </c>
      <c r="T1889" t="s">
        <v>1290</v>
      </c>
      <c r="U1889" t="s">
        <v>1291</v>
      </c>
      <c r="X1889">
        <v>4</v>
      </c>
      <c r="Y1889">
        <v>0</v>
      </c>
      <c r="Z1889">
        <v>0</v>
      </c>
      <c r="AA1889">
        <v>0</v>
      </c>
      <c r="AB1889">
        <v>268908</v>
      </c>
      <c r="AC1889" t="s">
        <v>47</v>
      </c>
      <c r="AD1889">
        <f>+VLOOKUP(T1889,items!$A$2:$D$1255,4,0)</f>
        <v>0</v>
      </c>
      <c r="AE1889">
        <f>+VLOOKUP(T1889,Tabla1[],5,0)</f>
        <v>0</v>
      </c>
      <c r="AF1889">
        <f t="shared" si="29"/>
        <v>8</v>
      </c>
    </row>
    <row r="1890" spans="1:32" x14ac:dyDescent="0.25">
      <c r="A1890">
        <v>95717</v>
      </c>
      <c r="B1890" t="s">
        <v>4400</v>
      </c>
      <c r="C1890" t="s">
        <v>33</v>
      </c>
      <c r="D1890">
        <v>0</v>
      </c>
      <c r="F1890" t="s">
        <v>645</v>
      </c>
      <c r="G1890" t="s">
        <v>247</v>
      </c>
      <c r="H1890" t="s">
        <v>4401</v>
      </c>
      <c r="I1890" t="s">
        <v>37</v>
      </c>
      <c r="J1890" t="s">
        <v>4402</v>
      </c>
      <c r="K1890" t="s">
        <v>4403</v>
      </c>
      <c r="L1890" t="s">
        <v>4404</v>
      </c>
      <c r="M1890" t="s">
        <v>252</v>
      </c>
      <c r="N1890" t="s">
        <v>252</v>
      </c>
      <c r="O1890" t="s">
        <v>253</v>
      </c>
      <c r="P1890" t="s">
        <v>2520</v>
      </c>
      <c r="Q1890" t="s">
        <v>254</v>
      </c>
      <c r="R1890" t="s">
        <v>63</v>
      </c>
      <c r="S1890" t="s">
        <v>108</v>
      </c>
      <c r="T1890" t="s">
        <v>4405</v>
      </c>
      <c r="U1890" t="s">
        <v>4406</v>
      </c>
      <c r="X1890">
        <v>1</v>
      </c>
      <c r="Y1890">
        <v>0</v>
      </c>
      <c r="Z1890">
        <v>0</v>
      </c>
      <c r="AA1890">
        <v>0</v>
      </c>
      <c r="AB1890">
        <v>545260</v>
      </c>
      <c r="AC1890" t="s">
        <v>47</v>
      </c>
      <c r="AD1890" t="str">
        <f>+VLOOKUP(T1890,items!$A$2:$D$1255,4,0)</f>
        <v>MUEBLES</v>
      </c>
      <c r="AE1890">
        <f>+VLOOKUP(T1890,Tabla1[],5,0)</f>
        <v>0</v>
      </c>
      <c r="AF1890">
        <f t="shared" si="29"/>
        <v>9</v>
      </c>
    </row>
    <row r="1891" spans="1:32" x14ac:dyDescent="0.25">
      <c r="A1891">
        <v>95717</v>
      </c>
      <c r="B1891" t="s">
        <v>4400</v>
      </c>
      <c r="C1891" t="s">
        <v>33</v>
      </c>
      <c r="D1891">
        <v>0</v>
      </c>
      <c r="F1891" t="s">
        <v>645</v>
      </c>
      <c r="G1891" t="s">
        <v>247</v>
      </c>
      <c r="H1891" t="s">
        <v>4401</v>
      </c>
      <c r="I1891" t="s">
        <v>37</v>
      </c>
      <c r="J1891" t="s">
        <v>4402</v>
      </c>
      <c r="K1891" t="s">
        <v>4403</v>
      </c>
      <c r="L1891" t="s">
        <v>4404</v>
      </c>
      <c r="M1891" t="s">
        <v>252</v>
      </c>
      <c r="N1891" t="s">
        <v>252</v>
      </c>
      <c r="O1891" t="s">
        <v>253</v>
      </c>
      <c r="P1891" t="s">
        <v>2520</v>
      </c>
      <c r="Q1891" t="s">
        <v>254</v>
      </c>
      <c r="R1891" t="s">
        <v>63</v>
      </c>
      <c r="S1891" t="s">
        <v>108</v>
      </c>
      <c r="T1891" t="s">
        <v>4407</v>
      </c>
      <c r="U1891" t="s">
        <v>4408</v>
      </c>
      <c r="X1891">
        <v>3</v>
      </c>
      <c r="Y1891">
        <v>0</v>
      </c>
      <c r="Z1891">
        <v>0</v>
      </c>
      <c r="AA1891">
        <v>0</v>
      </c>
      <c r="AB1891">
        <v>4977600</v>
      </c>
      <c r="AC1891" t="s">
        <v>47</v>
      </c>
      <c r="AD1891" t="str">
        <f>+VLOOKUP(T1891,items!$A$2:$D$1255,4,0)</f>
        <v>MUEBLES</v>
      </c>
      <c r="AE1891">
        <f>+VLOOKUP(T1891,Tabla1[],5,0)</f>
        <v>0</v>
      </c>
      <c r="AF1891">
        <f t="shared" si="29"/>
        <v>9</v>
      </c>
    </row>
    <row r="1892" spans="1:32" x14ac:dyDescent="0.25">
      <c r="A1892">
        <v>95721</v>
      </c>
      <c r="B1892" t="s">
        <v>4409</v>
      </c>
      <c r="C1892" t="s">
        <v>75</v>
      </c>
      <c r="D1892">
        <v>0</v>
      </c>
      <c r="F1892" t="s">
        <v>645</v>
      </c>
      <c r="G1892" t="s">
        <v>247</v>
      </c>
      <c r="H1892" t="s">
        <v>4410</v>
      </c>
      <c r="I1892" t="s">
        <v>4411</v>
      </c>
      <c r="J1892" t="s">
        <v>4412</v>
      </c>
      <c r="K1892" t="s">
        <v>4413</v>
      </c>
      <c r="L1892" t="s">
        <v>4414</v>
      </c>
      <c r="M1892" t="s">
        <v>1646</v>
      </c>
      <c r="N1892" t="s">
        <v>488</v>
      </c>
      <c r="O1892" t="s">
        <v>4415</v>
      </c>
      <c r="P1892" t="s">
        <v>76</v>
      </c>
      <c r="Q1892" t="s">
        <v>1975</v>
      </c>
      <c r="R1892" t="s">
        <v>63</v>
      </c>
      <c r="S1892" t="s">
        <v>346</v>
      </c>
      <c r="T1892" t="s">
        <v>94</v>
      </c>
      <c r="U1892" t="s">
        <v>95</v>
      </c>
      <c r="X1892">
        <v>1</v>
      </c>
      <c r="Y1892">
        <v>0</v>
      </c>
      <c r="Z1892">
        <v>0</v>
      </c>
      <c r="AA1892">
        <v>0</v>
      </c>
      <c r="AB1892">
        <v>5000000</v>
      </c>
      <c r="AC1892" t="s">
        <v>47</v>
      </c>
      <c r="AD1892" t="e">
        <f>+VLOOKUP(T1892,items!$A$2:$D$1255,4,0)</f>
        <v>#N/A</v>
      </c>
      <c r="AE1892" t="e">
        <f>+VLOOKUP(T1892,Tabla1[],5,0)</f>
        <v>#N/A</v>
      </c>
      <c r="AF1892">
        <f t="shared" si="29"/>
        <v>1</v>
      </c>
    </row>
    <row r="1893" spans="1:32" x14ac:dyDescent="0.25">
      <c r="A1893">
        <v>95721</v>
      </c>
      <c r="B1893" t="s">
        <v>4409</v>
      </c>
      <c r="C1893" t="s">
        <v>75</v>
      </c>
      <c r="D1893">
        <v>0</v>
      </c>
      <c r="F1893" t="s">
        <v>645</v>
      </c>
      <c r="G1893" t="s">
        <v>247</v>
      </c>
      <c r="H1893" t="s">
        <v>4410</v>
      </c>
      <c r="I1893" t="s">
        <v>4411</v>
      </c>
      <c r="J1893" t="s">
        <v>4412</v>
      </c>
      <c r="K1893" t="s">
        <v>4413</v>
      </c>
      <c r="L1893" t="s">
        <v>4414</v>
      </c>
      <c r="M1893" t="s">
        <v>1646</v>
      </c>
      <c r="N1893" t="s">
        <v>488</v>
      </c>
      <c r="O1893" t="s">
        <v>4415</v>
      </c>
      <c r="P1893" t="s">
        <v>76</v>
      </c>
      <c r="Q1893" t="s">
        <v>1975</v>
      </c>
      <c r="R1893" t="s">
        <v>63</v>
      </c>
      <c r="S1893" t="s">
        <v>346</v>
      </c>
      <c r="T1893" t="s">
        <v>331</v>
      </c>
      <c r="U1893" t="s">
        <v>332</v>
      </c>
      <c r="X1893">
        <v>1</v>
      </c>
      <c r="Y1893">
        <v>0</v>
      </c>
      <c r="Z1893">
        <v>0</v>
      </c>
      <c r="AA1893">
        <v>0</v>
      </c>
      <c r="AB1893">
        <v>5200000</v>
      </c>
      <c r="AC1893" t="s">
        <v>47</v>
      </c>
      <c r="AD1893" t="e">
        <f>+VLOOKUP(T1893,items!$A$2:$D$1255,4,0)</f>
        <v>#N/A</v>
      </c>
      <c r="AE1893" t="e">
        <f>+VLOOKUP(T1893,Tabla1[],5,0)</f>
        <v>#N/A</v>
      </c>
      <c r="AF1893">
        <f t="shared" si="29"/>
        <v>1</v>
      </c>
    </row>
    <row r="1894" spans="1:32" x14ac:dyDescent="0.25">
      <c r="A1894">
        <v>95721</v>
      </c>
      <c r="B1894" t="s">
        <v>4409</v>
      </c>
      <c r="C1894" t="s">
        <v>75</v>
      </c>
      <c r="D1894">
        <v>0</v>
      </c>
      <c r="F1894" t="s">
        <v>645</v>
      </c>
      <c r="G1894" t="s">
        <v>247</v>
      </c>
      <c r="H1894" t="s">
        <v>4410</v>
      </c>
      <c r="I1894" t="s">
        <v>4411</v>
      </c>
      <c r="J1894" t="s">
        <v>4412</v>
      </c>
      <c r="K1894" t="s">
        <v>4413</v>
      </c>
      <c r="L1894" t="s">
        <v>4414</v>
      </c>
      <c r="M1894" t="s">
        <v>1646</v>
      </c>
      <c r="N1894" t="s">
        <v>488</v>
      </c>
      <c r="O1894" t="s">
        <v>4415</v>
      </c>
      <c r="P1894" t="s">
        <v>76</v>
      </c>
      <c r="Q1894" t="s">
        <v>1975</v>
      </c>
      <c r="R1894" t="s">
        <v>63</v>
      </c>
      <c r="S1894" t="s">
        <v>346</v>
      </c>
      <c r="T1894" t="s">
        <v>745</v>
      </c>
      <c r="U1894" t="s">
        <v>746</v>
      </c>
      <c r="X1894">
        <v>1</v>
      </c>
      <c r="Y1894">
        <v>0</v>
      </c>
      <c r="Z1894">
        <v>0</v>
      </c>
      <c r="AA1894">
        <v>0</v>
      </c>
      <c r="AB1894">
        <v>5000000</v>
      </c>
      <c r="AC1894" t="s">
        <v>47</v>
      </c>
      <c r="AD1894">
        <f>+VLOOKUP(T1894,items!$A$2:$D$1255,4,0)</f>
        <v>0</v>
      </c>
      <c r="AE1894">
        <f>+VLOOKUP(T1894,Tabla1[],5,0)</f>
        <v>0</v>
      </c>
      <c r="AF1894">
        <f t="shared" si="29"/>
        <v>1</v>
      </c>
    </row>
    <row r="1895" spans="1:32" x14ac:dyDescent="0.25">
      <c r="A1895">
        <v>95721</v>
      </c>
      <c r="B1895" t="s">
        <v>4409</v>
      </c>
      <c r="C1895" t="s">
        <v>75</v>
      </c>
      <c r="D1895">
        <v>0</v>
      </c>
      <c r="F1895" t="s">
        <v>645</v>
      </c>
      <c r="G1895" t="s">
        <v>247</v>
      </c>
      <c r="H1895" t="s">
        <v>4410</v>
      </c>
      <c r="I1895" t="s">
        <v>4411</v>
      </c>
      <c r="J1895" t="s">
        <v>4412</v>
      </c>
      <c r="K1895" t="s">
        <v>4413</v>
      </c>
      <c r="L1895" t="s">
        <v>4414</v>
      </c>
      <c r="M1895" t="s">
        <v>1646</v>
      </c>
      <c r="N1895" t="s">
        <v>488</v>
      </c>
      <c r="O1895" t="s">
        <v>4415</v>
      </c>
      <c r="P1895" t="s">
        <v>76</v>
      </c>
      <c r="Q1895" t="s">
        <v>1975</v>
      </c>
      <c r="R1895" t="s">
        <v>63</v>
      </c>
      <c r="S1895" t="s">
        <v>346</v>
      </c>
      <c r="T1895" t="s">
        <v>4416</v>
      </c>
      <c r="U1895" t="s">
        <v>4417</v>
      </c>
      <c r="X1895">
        <v>1</v>
      </c>
      <c r="Y1895">
        <v>0</v>
      </c>
      <c r="Z1895">
        <v>0</v>
      </c>
      <c r="AA1895">
        <v>0</v>
      </c>
      <c r="AB1895">
        <v>881848800</v>
      </c>
      <c r="AC1895" t="s">
        <v>47</v>
      </c>
      <c r="AD1895">
        <f>+VLOOKUP(T1895,items!$A$2:$D$1255,4,0)</f>
        <v>0</v>
      </c>
      <c r="AE1895">
        <f>+VLOOKUP(T1895,Tabla1[],5,0)</f>
        <v>0</v>
      </c>
      <c r="AF1895">
        <f t="shared" si="29"/>
        <v>1</v>
      </c>
    </row>
    <row r="1896" spans="1:32" x14ac:dyDescent="0.25">
      <c r="A1896">
        <v>95721</v>
      </c>
      <c r="B1896" t="s">
        <v>4409</v>
      </c>
      <c r="C1896" t="s">
        <v>75</v>
      </c>
      <c r="D1896">
        <v>0</v>
      </c>
      <c r="F1896" t="s">
        <v>645</v>
      </c>
      <c r="G1896" t="s">
        <v>247</v>
      </c>
      <c r="H1896" t="s">
        <v>4410</v>
      </c>
      <c r="I1896" t="s">
        <v>4411</v>
      </c>
      <c r="J1896" t="s">
        <v>4412</v>
      </c>
      <c r="K1896" t="s">
        <v>4413</v>
      </c>
      <c r="L1896" t="s">
        <v>4414</v>
      </c>
      <c r="M1896" t="s">
        <v>1646</v>
      </c>
      <c r="N1896" t="s">
        <v>488</v>
      </c>
      <c r="O1896" t="s">
        <v>4415</v>
      </c>
      <c r="P1896" t="s">
        <v>76</v>
      </c>
      <c r="Q1896" t="s">
        <v>1975</v>
      </c>
      <c r="R1896" t="s">
        <v>63</v>
      </c>
      <c r="S1896" t="s">
        <v>346</v>
      </c>
      <c r="T1896" t="s">
        <v>4418</v>
      </c>
      <c r="U1896" t="s">
        <v>4419</v>
      </c>
      <c r="X1896">
        <v>1</v>
      </c>
      <c r="Y1896">
        <v>0</v>
      </c>
      <c r="Z1896">
        <v>0</v>
      </c>
      <c r="AA1896">
        <v>0</v>
      </c>
      <c r="AB1896">
        <v>161700000</v>
      </c>
      <c r="AC1896" t="s">
        <v>47</v>
      </c>
      <c r="AD1896">
        <f>+VLOOKUP(T1896,items!$A$2:$D$1255,4,0)</f>
        <v>0</v>
      </c>
      <c r="AE1896">
        <f>+VLOOKUP(T1896,Tabla1[],5,0)</f>
        <v>0</v>
      </c>
      <c r="AF1896">
        <f t="shared" si="29"/>
        <v>1</v>
      </c>
    </row>
    <row r="1897" spans="1:32" x14ac:dyDescent="0.25">
      <c r="A1897">
        <v>95725</v>
      </c>
      <c r="B1897" t="s">
        <v>4420</v>
      </c>
      <c r="C1897" t="s">
        <v>33</v>
      </c>
      <c r="D1897">
        <v>0</v>
      </c>
      <c r="F1897" t="s">
        <v>175</v>
      </c>
      <c r="G1897" t="s">
        <v>252</v>
      </c>
      <c r="H1897" t="s">
        <v>4421</v>
      </c>
      <c r="I1897" t="s">
        <v>37</v>
      </c>
      <c r="J1897" t="s">
        <v>4422</v>
      </c>
      <c r="K1897" t="s">
        <v>4423</v>
      </c>
      <c r="L1897" t="s">
        <v>4424</v>
      </c>
      <c r="M1897" t="s">
        <v>410</v>
      </c>
      <c r="N1897" t="s">
        <v>410</v>
      </c>
      <c r="O1897" t="s">
        <v>2270</v>
      </c>
      <c r="P1897" t="s">
        <v>805</v>
      </c>
      <c r="Q1897" t="s">
        <v>916</v>
      </c>
      <c r="R1897" t="s">
        <v>63</v>
      </c>
      <c r="S1897" t="s">
        <v>256</v>
      </c>
      <c r="T1897" t="s">
        <v>94</v>
      </c>
      <c r="U1897" t="s">
        <v>95</v>
      </c>
      <c r="X1897">
        <v>1</v>
      </c>
      <c r="Y1897">
        <v>0</v>
      </c>
      <c r="Z1897">
        <v>0</v>
      </c>
      <c r="AA1897">
        <v>0</v>
      </c>
      <c r="AB1897">
        <v>40000</v>
      </c>
      <c r="AC1897" t="s">
        <v>47</v>
      </c>
      <c r="AD1897" t="e">
        <f>+VLOOKUP(T1897,items!$A$2:$D$1255,4,0)</f>
        <v>#N/A</v>
      </c>
      <c r="AE1897" t="e">
        <f>+VLOOKUP(T1897,Tabla1[],5,0)</f>
        <v>#N/A</v>
      </c>
      <c r="AF1897">
        <f t="shared" si="29"/>
        <v>8</v>
      </c>
    </row>
    <row r="1898" spans="1:32" x14ac:dyDescent="0.25">
      <c r="A1898">
        <v>95727</v>
      </c>
      <c r="B1898" t="s">
        <v>4425</v>
      </c>
      <c r="C1898" t="s">
        <v>33</v>
      </c>
      <c r="D1898">
        <v>0</v>
      </c>
      <c r="F1898" t="s">
        <v>645</v>
      </c>
      <c r="G1898" t="s">
        <v>965</v>
      </c>
      <c r="H1898" t="s">
        <v>4426</v>
      </c>
      <c r="I1898" t="s">
        <v>37</v>
      </c>
      <c r="J1898" t="s">
        <v>4427</v>
      </c>
      <c r="K1898" t="s">
        <v>4428</v>
      </c>
      <c r="L1898" t="s">
        <v>4429</v>
      </c>
      <c r="M1898" t="s">
        <v>2270</v>
      </c>
      <c r="N1898" t="s">
        <v>2270</v>
      </c>
      <c r="O1898" t="s">
        <v>2895</v>
      </c>
      <c r="P1898" t="s">
        <v>1931</v>
      </c>
      <c r="Q1898" t="s">
        <v>2688</v>
      </c>
      <c r="R1898" t="s">
        <v>63</v>
      </c>
      <c r="S1898" t="s">
        <v>108</v>
      </c>
      <c r="T1898" t="s">
        <v>1459</v>
      </c>
      <c r="U1898" t="s">
        <v>1460</v>
      </c>
      <c r="X1898">
        <v>4</v>
      </c>
      <c r="Y1898">
        <v>0</v>
      </c>
      <c r="Z1898">
        <v>0</v>
      </c>
      <c r="AA1898">
        <v>0</v>
      </c>
      <c r="AB1898">
        <v>1593968</v>
      </c>
      <c r="AC1898" t="s">
        <v>47</v>
      </c>
      <c r="AD1898" t="str">
        <f>+VLOOKUP(T1898,items!$A$2:$D$1255,4,0)</f>
        <v>MUEBLES</v>
      </c>
      <c r="AE1898">
        <f>+VLOOKUP(T1898,Tabla1[],5,0)</f>
        <v>0</v>
      </c>
      <c r="AF1898">
        <f t="shared" si="29"/>
        <v>9</v>
      </c>
    </row>
    <row r="1899" spans="1:32" x14ac:dyDescent="0.25">
      <c r="A1899">
        <v>95727</v>
      </c>
      <c r="B1899" t="s">
        <v>4425</v>
      </c>
      <c r="C1899" t="s">
        <v>33</v>
      </c>
      <c r="D1899">
        <v>0</v>
      </c>
      <c r="F1899" t="s">
        <v>645</v>
      </c>
      <c r="G1899" t="s">
        <v>965</v>
      </c>
      <c r="H1899" t="s">
        <v>4426</v>
      </c>
      <c r="I1899" t="s">
        <v>37</v>
      </c>
      <c r="J1899" t="s">
        <v>4427</v>
      </c>
      <c r="K1899" t="s">
        <v>4428</v>
      </c>
      <c r="L1899" t="s">
        <v>4429</v>
      </c>
      <c r="M1899" t="s">
        <v>2270</v>
      </c>
      <c r="N1899" t="s">
        <v>2270</v>
      </c>
      <c r="O1899" t="s">
        <v>2895</v>
      </c>
      <c r="P1899" t="s">
        <v>1931</v>
      </c>
      <c r="Q1899" t="s">
        <v>2688</v>
      </c>
      <c r="R1899" t="s">
        <v>63</v>
      </c>
      <c r="S1899" t="s">
        <v>108</v>
      </c>
      <c r="T1899" t="s">
        <v>4354</v>
      </c>
      <c r="U1899" t="s">
        <v>4355</v>
      </c>
      <c r="W1899" t="s">
        <v>114</v>
      </c>
      <c r="X1899">
        <v>1</v>
      </c>
      <c r="Y1899">
        <v>0</v>
      </c>
      <c r="Z1899">
        <v>0</v>
      </c>
      <c r="AA1899">
        <v>0</v>
      </c>
      <c r="AB1899">
        <v>1052718</v>
      </c>
      <c r="AC1899" t="s">
        <v>47</v>
      </c>
      <c r="AD1899" t="str">
        <f>+VLOOKUP(T1899,items!$A$2:$D$1255,4,0)</f>
        <v>MUEBLES</v>
      </c>
      <c r="AE1899">
        <f>+VLOOKUP(T1899,Tabla1[],5,0)</f>
        <v>0</v>
      </c>
      <c r="AF1899">
        <f t="shared" si="29"/>
        <v>9</v>
      </c>
    </row>
    <row r="1900" spans="1:32" x14ac:dyDescent="0.25">
      <c r="A1900">
        <v>95727</v>
      </c>
      <c r="B1900" t="s">
        <v>4425</v>
      </c>
      <c r="C1900" t="s">
        <v>33</v>
      </c>
      <c r="D1900">
        <v>0</v>
      </c>
      <c r="F1900" t="s">
        <v>645</v>
      </c>
      <c r="G1900" t="s">
        <v>965</v>
      </c>
      <c r="H1900" t="s">
        <v>4426</v>
      </c>
      <c r="I1900" t="s">
        <v>37</v>
      </c>
      <c r="J1900" t="s">
        <v>4427</v>
      </c>
      <c r="K1900" t="s">
        <v>4428</v>
      </c>
      <c r="L1900" t="s">
        <v>4429</v>
      </c>
      <c r="M1900" t="s">
        <v>2270</v>
      </c>
      <c r="N1900" t="s">
        <v>2270</v>
      </c>
      <c r="O1900" t="s">
        <v>2895</v>
      </c>
      <c r="P1900" t="s">
        <v>1931</v>
      </c>
      <c r="Q1900" t="s">
        <v>2688</v>
      </c>
      <c r="R1900" t="s">
        <v>63</v>
      </c>
      <c r="S1900" t="s">
        <v>108</v>
      </c>
      <c r="T1900" t="s">
        <v>552</v>
      </c>
      <c r="U1900" t="s">
        <v>553</v>
      </c>
      <c r="X1900">
        <v>1</v>
      </c>
      <c r="Y1900">
        <v>0</v>
      </c>
      <c r="Z1900">
        <v>0</v>
      </c>
      <c r="AA1900">
        <v>0</v>
      </c>
      <c r="AB1900">
        <v>677880</v>
      </c>
      <c r="AC1900" t="s">
        <v>47</v>
      </c>
      <c r="AD1900" t="str">
        <f>+VLOOKUP(T1900,items!$A$2:$D$1255,4,0)</f>
        <v>MUEBLES</v>
      </c>
      <c r="AE1900">
        <f>+VLOOKUP(T1900,Tabla1[],5,0)</f>
        <v>0</v>
      </c>
      <c r="AF1900">
        <f t="shared" si="29"/>
        <v>9</v>
      </c>
    </row>
    <row r="1901" spans="1:32" x14ac:dyDescent="0.25">
      <c r="A1901">
        <v>95727</v>
      </c>
      <c r="B1901" t="s">
        <v>4425</v>
      </c>
      <c r="C1901" t="s">
        <v>33</v>
      </c>
      <c r="D1901">
        <v>0</v>
      </c>
      <c r="F1901" t="s">
        <v>645</v>
      </c>
      <c r="G1901" t="s">
        <v>965</v>
      </c>
      <c r="H1901" t="s">
        <v>4426</v>
      </c>
      <c r="I1901" t="s">
        <v>37</v>
      </c>
      <c r="J1901" t="s">
        <v>4427</v>
      </c>
      <c r="K1901" t="s">
        <v>4428</v>
      </c>
      <c r="L1901" t="s">
        <v>4429</v>
      </c>
      <c r="M1901" t="s">
        <v>2270</v>
      </c>
      <c r="N1901" t="s">
        <v>2270</v>
      </c>
      <c r="O1901" t="s">
        <v>2895</v>
      </c>
      <c r="P1901" t="s">
        <v>1931</v>
      </c>
      <c r="Q1901" t="s">
        <v>2688</v>
      </c>
      <c r="R1901" t="s">
        <v>63</v>
      </c>
      <c r="S1901" t="s">
        <v>108</v>
      </c>
      <c r="T1901" t="s">
        <v>1062</v>
      </c>
      <c r="U1901" t="s">
        <v>1063</v>
      </c>
      <c r="V1901" t="s">
        <v>468</v>
      </c>
      <c r="X1901">
        <v>1</v>
      </c>
      <c r="Y1901">
        <v>0</v>
      </c>
      <c r="Z1901">
        <v>0</v>
      </c>
      <c r="AA1901">
        <v>0</v>
      </c>
      <c r="AB1901">
        <v>1128470</v>
      </c>
      <c r="AC1901" t="s">
        <v>47</v>
      </c>
      <c r="AD1901">
        <f>+VLOOKUP(T1901,items!$A$2:$D$1255,4,0)</f>
        <v>0</v>
      </c>
      <c r="AE1901">
        <f>+VLOOKUP(T1901,Tabla1[],5,0)</f>
        <v>0</v>
      </c>
      <c r="AF1901">
        <f t="shared" si="29"/>
        <v>9</v>
      </c>
    </row>
    <row r="1902" spans="1:32" x14ac:dyDescent="0.25">
      <c r="A1902">
        <v>95732</v>
      </c>
      <c r="B1902" t="s">
        <v>1569</v>
      </c>
      <c r="C1902" t="s">
        <v>75</v>
      </c>
      <c r="D1902">
        <v>0</v>
      </c>
      <c r="F1902" t="s">
        <v>645</v>
      </c>
      <c r="G1902" t="s">
        <v>645</v>
      </c>
      <c r="H1902" t="s">
        <v>4430</v>
      </c>
      <c r="I1902" t="s">
        <v>37</v>
      </c>
      <c r="J1902" t="s">
        <v>4431</v>
      </c>
      <c r="K1902" t="s">
        <v>4432</v>
      </c>
      <c r="L1902" t="s">
        <v>37</v>
      </c>
      <c r="M1902" t="s">
        <v>247</v>
      </c>
      <c r="N1902" t="s">
        <v>247</v>
      </c>
      <c r="O1902" t="s">
        <v>982</v>
      </c>
      <c r="P1902" t="s">
        <v>158</v>
      </c>
      <c r="Q1902" t="s">
        <v>158</v>
      </c>
      <c r="R1902" t="s">
        <v>411</v>
      </c>
      <c r="S1902" t="s">
        <v>164</v>
      </c>
      <c r="T1902" t="s">
        <v>3287</v>
      </c>
      <c r="U1902" t="s">
        <v>3288</v>
      </c>
      <c r="X1902">
        <v>27</v>
      </c>
      <c r="Y1902">
        <v>0</v>
      </c>
      <c r="Z1902">
        <v>0</v>
      </c>
      <c r="AA1902">
        <v>0</v>
      </c>
      <c r="AB1902">
        <v>1350000</v>
      </c>
      <c r="AC1902" t="s">
        <v>47</v>
      </c>
      <c r="AD1902">
        <f>+VLOOKUP(T1902,items!$A$2:$D$1255,4,0)</f>
        <v>0</v>
      </c>
      <c r="AE1902">
        <f>+VLOOKUP(T1902,Tabla1[],5,0)</f>
        <v>0</v>
      </c>
      <c r="AF1902">
        <f t="shared" si="29"/>
        <v>9</v>
      </c>
    </row>
    <row r="1903" spans="1:32" x14ac:dyDescent="0.25">
      <c r="A1903">
        <v>95732</v>
      </c>
      <c r="B1903" t="s">
        <v>1569</v>
      </c>
      <c r="C1903" t="s">
        <v>75</v>
      </c>
      <c r="D1903">
        <v>0</v>
      </c>
      <c r="F1903" t="s">
        <v>645</v>
      </c>
      <c r="G1903" t="s">
        <v>645</v>
      </c>
      <c r="H1903" t="s">
        <v>4430</v>
      </c>
      <c r="I1903" t="s">
        <v>37</v>
      </c>
      <c r="J1903" t="s">
        <v>4431</v>
      </c>
      <c r="K1903" t="s">
        <v>4432</v>
      </c>
      <c r="L1903" t="s">
        <v>37</v>
      </c>
      <c r="M1903" t="s">
        <v>247</v>
      </c>
      <c r="N1903" t="s">
        <v>247</v>
      </c>
      <c r="O1903" t="s">
        <v>982</v>
      </c>
      <c r="P1903" t="s">
        <v>158</v>
      </c>
      <c r="Q1903" t="s">
        <v>158</v>
      </c>
      <c r="R1903" t="s">
        <v>411</v>
      </c>
      <c r="S1903" t="s">
        <v>164</v>
      </c>
      <c r="T1903" t="s">
        <v>1506</v>
      </c>
      <c r="U1903" t="s">
        <v>702</v>
      </c>
      <c r="X1903">
        <v>60</v>
      </c>
      <c r="Y1903">
        <v>0</v>
      </c>
      <c r="Z1903">
        <v>0</v>
      </c>
      <c r="AA1903">
        <v>0</v>
      </c>
      <c r="AB1903">
        <v>3000000</v>
      </c>
      <c r="AC1903" t="s">
        <v>47</v>
      </c>
      <c r="AD1903">
        <f>+VLOOKUP(T1903,items!$A$2:$D$1255,4,0)</f>
        <v>0</v>
      </c>
      <c r="AE1903">
        <f>+VLOOKUP(T1903,Tabla1[],5,0)</f>
        <v>0</v>
      </c>
      <c r="AF1903">
        <f t="shared" si="29"/>
        <v>9</v>
      </c>
    </row>
    <row r="1904" spans="1:32" x14ac:dyDescent="0.25">
      <c r="A1904">
        <v>95732</v>
      </c>
      <c r="B1904" t="s">
        <v>1569</v>
      </c>
      <c r="C1904" t="s">
        <v>75</v>
      </c>
      <c r="D1904">
        <v>0</v>
      </c>
      <c r="F1904" t="s">
        <v>645</v>
      </c>
      <c r="G1904" t="s">
        <v>645</v>
      </c>
      <c r="H1904" t="s">
        <v>4430</v>
      </c>
      <c r="I1904" t="s">
        <v>37</v>
      </c>
      <c r="J1904" t="s">
        <v>4431</v>
      </c>
      <c r="K1904" t="s">
        <v>4432</v>
      </c>
      <c r="L1904" t="s">
        <v>37</v>
      </c>
      <c r="M1904" t="s">
        <v>247</v>
      </c>
      <c r="N1904" t="s">
        <v>247</v>
      </c>
      <c r="O1904" t="s">
        <v>982</v>
      </c>
      <c r="P1904" t="s">
        <v>158</v>
      </c>
      <c r="Q1904" t="s">
        <v>158</v>
      </c>
      <c r="R1904" t="s">
        <v>411</v>
      </c>
      <c r="S1904" t="s">
        <v>164</v>
      </c>
      <c r="T1904" t="s">
        <v>1694</v>
      </c>
      <c r="U1904" t="s">
        <v>1168</v>
      </c>
      <c r="X1904">
        <v>13.3</v>
      </c>
      <c r="Y1904">
        <v>0</v>
      </c>
      <c r="Z1904">
        <v>0</v>
      </c>
      <c r="AA1904">
        <v>0</v>
      </c>
      <c r="AB1904">
        <v>665000</v>
      </c>
      <c r="AC1904" t="s">
        <v>47</v>
      </c>
      <c r="AD1904">
        <f>+VLOOKUP(T1904,items!$A$2:$D$1255,4,0)</f>
        <v>0</v>
      </c>
      <c r="AE1904">
        <f>+VLOOKUP(T1904,Tabla1[],5,0)</f>
        <v>0</v>
      </c>
      <c r="AF1904">
        <f t="shared" si="29"/>
        <v>9</v>
      </c>
    </row>
    <row r="1905" spans="1:34" x14ac:dyDescent="0.25">
      <c r="A1905">
        <v>95732</v>
      </c>
      <c r="B1905" t="s">
        <v>1569</v>
      </c>
      <c r="C1905" t="s">
        <v>75</v>
      </c>
      <c r="D1905">
        <v>0</v>
      </c>
      <c r="F1905" t="s">
        <v>645</v>
      </c>
      <c r="G1905" t="s">
        <v>645</v>
      </c>
      <c r="H1905" t="s">
        <v>4430</v>
      </c>
      <c r="I1905" t="s">
        <v>37</v>
      </c>
      <c r="J1905" t="s">
        <v>4431</v>
      </c>
      <c r="K1905" t="s">
        <v>4432</v>
      </c>
      <c r="L1905" t="s">
        <v>37</v>
      </c>
      <c r="M1905" t="s">
        <v>247</v>
      </c>
      <c r="N1905" t="s">
        <v>247</v>
      </c>
      <c r="O1905" t="s">
        <v>982</v>
      </c>
      <c r="P1905" t="s">
        <v>158</v>
      </c>
      <c r="Q1905" t="s">
        <v>158</v>
      </c>
      <c r="R1905" t="s">
        <v>411</v>
      </c>
      <c r="S1905" t="s">
        <v>164</v>
      </c>
      <c r="T1905" t="s">
        <v>1694</v>
      </c>
      <c r="U1905" t="s">
        <v>1168</v>
      </c>
      <c r="X1905">
        <v>4.5</v>
      </c>
      <c r="Y1905">
        <v>0</v>
      </c>
      <c r="Z1905">
        <v>0</v>
      </c>
      <c r="AA1905">
        <v>0</v>
      </c>
      <c r="AB1905">
        <v>225000</v>
      </c>
      <c r="AC1905" t="s">
        <v>47</v>
      </c>
      <c r="AD1905">
        <f>+VLOOKUP(T1905,items!$A$2:$D$1255,4,0)</f>
        <v>0</v>
      </c>
      <c r="AE1905">
        <f>+VLOOKUP(T1905,Tabla1[],5,0)</f>
        <v>0</v>
      </c>
      <c r="AF1905">
        <f t="shared" si="29"/>
        <v>9</v>
      </c>
    </row>
    <row r="1906" spans="1:34" x14ac:dyDescent="0.25">
      <c r="A1906">
        <v>95733</v>
      </c>
      <c r="B1906" t="s">
        <v>1891</v>
      </c>
      <c r="C1906" t="s">
        <v>1065</v>
      </c>
      <c r="D1906">
        <v>0</v>
      </c>
      <c r="F1906" t="s">
        <v>645</v>
      </c>
      <c r="G1906" t="s">
        <v>252</v>
      </c>
      <c r="H1906" t="s">
        <v>4433</v>
      </c>
      <c r="I1906" t="s">
        <v>37</v>
      </c>
      <c r="J1906" t="s">
        <v>37</v>
      </c>
      <c r="K1906" t="s">
        <v>4434</v>
      </c>
      <c r="L1906" t="s">
        <v>37</v>
      </c>
      <c r="M1906" t="s">
        <v>965</v>
      </c>
      <c r="N1906" t="s">
        <v>965</v>
      </c>
      <c r="O1906" t="s">
        <v>649</v>
      </c>
      <c r="P1906" t="s">
        <v>572</v>
      </c>
      <c r="Q1906" t="s">
        <v>572</v>
      </c>
      <c r="R1906" t="s">
        <v>411</v>
      </c>
      <c r="S1906" t="s">
        <v>88</v>
      </c>
      <c r="T1906" t="s">
        <v>4435</v>
      </c>
      <c r="U1906" t="s">
        <v>4436</v>
      </c>
      <c r="X1906">
        <v>10</v>
      </c>
      <c r="Y1906">
        <v>0</v>
      </c>
      <c r="Z1906">
        <v>0</v>
      </c>
      <c r="AA1906">
        <v>0</v>
      </c>
      <c r="AB1906">
        <v>0</v>
      </c>
      <c r="AC1906" t="s">
        <v>47</v>
      </c>
      <c r="AD1906">
        <f>+VLOOKUP(T1906,items!$A$2:$D$1255,4,0)</f>
        <v>0</v>
      </c>
      <c r="AE1906">
        <f>+VLOOKUP(T1906,Tabla1[],5,0)</f>
        <v>0</v>
      </c>
      <c r="AF1906">
        <f t="shared" si="29"/>
        <v>8</v>
      </c>
    </row>
    <row r="1907" spans="1:34" x14ac:dyDescent="0.25">
      <c r="A1907">
        <v>95733</v>
      </c>
      <c r="B1907" t="s">
        <v>1891</v>
      </c>
      <c r="C1907" t="s">
        <v>1065</v>
      </c>
      <c r="D1907">
        <v>0</v>
      </c>
      <c r="F1907" t="s">
        <v>645</v>
      </c>
      <c r="G1907" t="s">
        <v>252</v>
      </c>
      <c r="H1907" t="s">
        <v>4433</v>
      </c>
      <c r="I1907" t="s">
        <v>37</v>
      </c>
      <c r="J1907" t="s">
        <v>37</v>
      </c>
      <c r="K1907" t="s">
        <v>4434</v>
      </c>
      <c r="L1907" t="s">
        <v>37</v>
      </c>
      <c r="M1907" t="s">
        <v>965</v>
      </c>
      <c r="N1907" t="s">
        <v>965</v>
      </c>
      <c r="O1907" t="s">
        <v>649</v>
      </c>
      <c r="P1907" t="s">
        <v>572</v>
      </c>
      <c r="Q1907" t="s">
        <v>572</v>
      </c>
      <c r="R1907" t="s">
        <v>411</v>
      </c>
      <c r="S1907" t="s">
        <v>88</v>
      </c>
      <c r="T1907" t="s">
        <v>4437</v>
      </c>
      <c r="U1907" t="s">
        <v>4438</v>
      </c>
      <c r="X1907">
        <v>1</v>
      </c>
      <c r="Y1907">
        <v>0</v>
      </c>
      <c r="Z1907">
        <v>0</v>
      </c>
      <c r="AA1907">
        <v>0</v>
      </c>
      <c r="AB1907">
        <v>0</v>
      </c>
      <c r="AC1907" t="s">
        <v>47</v>
      </c>
      <c r="AD1907">
        <f>+VLOOKUP(T1907,items!$A$2:$D$1255,4,0)</f>
        <v>0</v>
      </c>
      <c r="AE1907">
        <f>+VLOOKUP(T1907,Tabla1[],5,0)</f>
        <v>0</v>
      </c>
      <c r="AF1907">
        <f t="shared" si="29"/>
        <v>8</v>
      </c>
    </row>
    <row r="1908" spans="1:34" x14ac:dyDescent="0.25">
      <c r="A1908">
        <v>95734</v>
      </c>
      <c r="B1908" t="s">
        <v>4439</v>
      </c>
      <c r="C1908" t="s">
        <v>75</v>
      </c>
      <c r="D1908">
        <v>0</v>
      </c>
      <c r="F1908" t="s">
        <v>645</v>
      </c>
      <c r="G1908" t="s">
        <v>247</v>
      </c>
      <c r="H1908" t="s">
        <v>4440</v>
      </c>
      <c r="I1908" t="s">
        <v>4441</v>
      </c>
      <c r="J1908" t="s">
        <v>4442</v>
      </c>
      <c r="K1908" t="s">
        <v>4443</v>
      </c>
      <c r="L1908" t="s">
        <v>4444</v>
      </c>
      <c r="M1908" t="s">
        <v>965</v>
      </c>
      <c r="N1908" t="s">
        <v>417</v>
      </c>
      <c r="O1908" t="s">
        <v>712</v>
      </c>
      <c r="P1908" t="s">
        <v>982</v>
      </c>
      <c r="Q1908" t="s">
        <v>3674</v>
      </c>
      <c r="R1908" t="s">
        <v>63</v>
      </c>
      <c r="S1908" t="s">
        <v>44</v>
      </c>
      <c r="T1908" t="s">
        <v>717</v>
      </c>
      <c r="U1908" t="s">
        <v>718</v>
      </c>
      <c r="X1908">
        <v>4</v>
      </c>
      <c r="Y1908">
        <v>0</v>
      </c>
      <c r="Z1908">
        <v>0</v>
      </c>
      <c r="AA1908">
        <v>0</v>
      </c>
      <c r="AB1908">
        <v>400000</v>
      </c>
      <c r="AC1908" t="s">
        <v>47</v>
      </c>
      <c r="AD1908">
        <f>+VLOOKUP(T1908,items!$A$2:$D$1255,4,0)</f>
        <v>0</v>
      </c>
      <c r="AE1908">
        <f>+VLOOKUP(T1908,Tabla1[],5,0)</f>
        <v>0</v>
      </c>
      <c r="AF1908">
        <f t="shared" si="29"/>
        <v>8</v>
      </c>
    </row>
    <row r="1909" spans="1:34" x14ac:dyDescent="0.25">
      <c r="A1909">
        <v>95734</v>
      </c>
      <c r="B1909" t="s">
        <v>4439</v>
      </c>
      <c r="C1909" t="s">
        <v>75</v>
      </c>
      <c r="D1909">
        <v>0</v>
      </c>
      <c r="F1909" t="s">
        <v>645</v>
      </c>
      <c r="G1909" t="s">
        <v>247</v>
      </c>
      <c r="H1909" t="s">
        <v>4440</v>
      </c>
      <c r="I1909" t="s">
        <v>4441</v>
      </c>
      <c r="J1909" t="s">
        <v>4442</v>
      </c>
      <c r="K1909" t="s">
        <v>4443</v>
      </c>
      <c r="L1909" t="s">
        <v>4444</v>
      </c>
      <c r="M1909" t="s">
        <v>965</v>
      </c>
      <c r="N1909" t="s">
        <v>417</v>
      </c>
      <c r="O1909" t="s">
        <v>712</v>
      </c>
      <c r="P1909" t="s">
        <v>982</v>
      </c>
      <c r="Q1909" t="s">
        <v>3674</v>
      </c>
      <c r="R1909" t="s">
        <v>63</v>
      </c>
      <c r="S1909" t="s">
        <v>44</v>
      </c>
      <c r="T1909" t="s">
        <v>474</v>
      </c>
      <c r="U1909" t="s">
        <v>475</v>
      </c>
      <c r="X1909">
        <v>1</v>
      </c>
      <c r="Y1909">
        <v>0</v>
      </c>
      <c r="Z1909">
        <v>0</v>
      </c>
      <c r="AA1909">
        <v>0</v>
      </c>
      <c r="AB1909">
        <v>1104000</v>
      </c>
      <c r="AC1909" t="s">
        <v>47</v>
      </c>
      <c r="AD1909">
        <f>+VLOOKUP(T1909,items!$A$2:$D$1255,4,0)</f>
        <v>0</v>
      </c>
      <c r="AE1909">
        <f>+VLOOKUP(T1909,Tabla1[],5,0)</f>
        <v>0</v>
      </c>
      <c r="AF1909">
        <f t="shared" si="29"/>
        <v>8</v>
      </c>
    </row>
    <row r="1910" spans="1:34" x14ac:dyDescent="0.25">
      <c r="A1910">
        <v>95734</v>
      </c>
      <c r="B1910" t="s">
        <v>4439</v>
      </c>
      <c r="C1910" t="s">
        <v>75</v>
      </c>
      <c r="D1910">
        <v>0</v>
      </c>
      <c r="F1910" t="s">
        <v>645</v>
      </c>
      <c r="G1910" t="s">
        <v>247</v>
      </c>
      <c r="H1910" t="s">
        <v>4440</v>
      </c>
      <c r="I1910" t="s">
        <v>4441</v>
      </c>
      <c r="J1910" t="s">
        <v>4442</v>
      </c>
      <c r="K1910" t="s">
        <v>4443</v>
      </c>
      <c r="L1910" t="s">
        <v>4444</v>
      </c>
      <c r="M1910" t="s">
        <v>965</v>
      </c>
      <c r="N1910" t="s">
        <v>417</v>
      </c>
      <c r="O1910" t="s">
        <v>712</v>
      </c>
      <c r="P1910" t="s">
        <v>982</v>
      </c>
      <c r="Q1910" t="s">
        <v>3674</v>
      </c>
      <c r="R1910" t="s">
        <v>63</v>
      </c>
      <c r="S1910" t="s">
        <v>44</v>
      </c>
      <c r="T1910" t="s">
        <v>1020</v>
      </c>
      <c r="U1910" t="s">
        <v>1021</v>
      </c>
      <c r="X1910">
        <v>1</v>
      </c>
      <c r="Y1910">
        <v>0</v>
      </c>
      <c r="Z1910">
        <v>0</v>
      </c>
      <c r="AA1910">
        <v>0</v>
      </c>
      <c r="AB1910">
        <v>2000000</v>
      </c>
      <c r="AC1910" t="s">
        <v>47</v>
      </c>
      <c r="AD1910">
        <f>+VLOOKUP(T1910,items!$A$2:$D$1255,4,0)</f>
        <v>0</v>
      </c>
      <c r="AE1910">
        <f>+VLOOKUP(T1910,Tabla1[],5,0)</f>
        <v>0</v>
      </c>
      <c r="AF1910">
        <f t="shared" si="29"/>
        <v>8</v>
      </c>
    </row>
    <row r="1911" spans="1:34" x14ac:dyDescent="0.25">
      <c r="A1911">
        <v>95734</v>
      </c>
      <c r="B1911" t="s">
        <v>4439</v>
      </c>
      <c r="C1911" t="s">
        <v>75</v>
      </c>
      <c r="D1911">
        <v>0</v>
      </c>
      <c r="F1911" t="s">
        <v>645</v>
      </c>
      <c r="G1911" t="s">
        <v>247</v>
      </c>
      <c r="H1911" t="s">
        <v>4440</v>
      </c>
      <c r="I1911" t="s">
        <v>4441</v>
      </c>
      <c r="J1911" t="s">
        <v>4442</v>
      </c>
      <c r="K1911" t="s">
        <v>4443</v>
      </c>
      <c r="L1911" t="s">
        <v>4444</v>
      </c>
      <c r="M1911" t="s">
        <v>965</v>
      </c>
      <c r="N1911" t="s">
        <v>417</v>
      </c>
      <c r="O1911" t="s">
        <v>712</v>
      </c>
      <c r="P1911" t="s">
        <v>982</v>
      </c>
      <c r="Q1911" t="s">
        <v>3674</v>
      </c>
      <c r="R1911" t="s">
        <v>63</v>
      </c>
      <c r="S1911" t="s">
        <v>44</v>
      </c>
      <c r="T1911" t="s">
        <v>331</v>
      </c>
      <c r="U1911" t="s">
        <v>332</v>
      </c>
      <c r="X1911">
        <v>1</v>
      </c>
      <c r="Y1911">
        <v>0</v>
      </c>
      <c r="Z1911">
        <v>0</v>
      </c>
      <c r="AA1911">
        <v>0</v>
      </c>
      <c r="AB1911">
        <v>1700000</v>
      </c>
      <c r="AC1911" t="s">
        <v>47</v>
      </c>
      <c r="AD1911" t="e">
        <f>+VLOOKUP(T1911,items!$A$2:$D$1255,4,0)</f>
        <v>#N/A</v>
      </c>
      <c r="AE1911" t="e">
        <f>+VLOOKUP(T1911,Tabla1[],5,0)</f>
        <v>#N/A</v>
      </c>
      <c r="AF1911">
        <f t="shared" si="29"/>
        <v>8</v>
      </c>
    </row>
    <row r="1912" spans="1:34" x14ac:dyDescent="0.25">
      <c r="A1912">
        <v>95734</v>
      </c>
      <c r="B1912" t="s">
        <v>4439</v>
      </c>
      <c r="C1912" t="s">
        <v>75</v>
      </c>
      <c r="D1912">
        <v>0</v>
      </c>
      <c r="F1912" t="s">
        <v>645</v>
      </c>
      <c r="G1912" t="s">
        <v>247</v>
      </c>
      <c r="H1912" t="s">
        <v>4440</v>
      </c>
      <c r="I1912" t="s">
        <v>4441</v>
      </c>
      <c r="J1912" t="s">
        <v>4442</v>
      </c>
      <c r="K1912" t="s">
        <v>4443</v>
      </c>
      <c r="L1912" t="s">
        <v>4444</v>
      </c>
      <c r="M1912" t="s">
        <v>965</v>
      </c>
      <c r="N1912" t="s">
        <v>417</v>
      </c>
      <c r="O1912" t="s">
        <v>712</v>
      </c>
      <c r="P1912" t="s">
        <v>982</v>
      </c>
      <c r="Q1912" t="s">
        <v>3674</v>
      </c>
      <c r="R1912" t="s">
        <v>63</v>
      </c>
      <c r="S1912" t="s">
        <v>44</v>
      </c>
      <c r="T1912" t="s">
        <v>745</v>
      </c>
      <c r="U1912" t="s">
        <v>746</v>
      </c>
      <c r="X1912">
        <v>1</v>
      </c>
      <c r="Y1912">
        <v>0</v>
      </c>
      <c r="Z1912">
        <v>0</v>
      </c>
      <c r="AA1912">
        <v>0</v>
      </c>
      <c r="AB1912">
        <v>800000</v>
      </c>
      <c r="AC1912" t="s">
        <v>47</v>
      </c>
      <c r="AD1912">
        <f>+VLOOKUP(T1912,items!$A$2:$D$1255,4,0)</f>
        <v>0</v>
      </c>
      <c r="AE1912">
        <f>+VLOOKUP(T1912,Tabla1[],5,0)</f>
        <v>0</v>
      </c>
      <c r="AF1912">
        <f t="shared" si="29"/>
        <v>8</v>
      </c>
    </row>
    <row r="1913" spans="1:34" x14ac:dyDescent="0.25">
      <c r="A1913">
        <v>95734</v>
      </c>
      <c r="B1913" t="s">
        <v>4439</v>
      </c>
      <c r="C1913" t="s">
        <v>75</v>
      </c>
      <c r="D1913">
        <v>0</v>
      </c>
      <c r="F1913" t="s">
        <v>645</v>
      </c>
      <c r="G1913" t="s">
        <v>247</v>
      </c>
      <c r="H1913" t="s">
        <v>4440</v>
      </c>
      <c r="I1913" t="s">
        <v>4441</v>
      </c>
      <c r="J1913" t="s">
        <v>4442</v>
      </c>
      <c r="K1913" t="s">
        <v>4443</v>
      </c>
      <c r="L1913" t="s">
        <v>4444</v>
      </c>
      <c r="M1913" t="s">
        <v>965</v>
      </c>
      <c r="N1913" t="s">
        <v>417</v>
      </c>
      <c r="O1913" t="s">
        <v>712</v>
      </c>
      <c r="P1913" t="s">
        <v>982</v>
      </c>
      <c r="Q1913" t="s">
        <v>3674</v>
      </c>
      <c r="R1913" t="s">
        <v>63</v>
      </c>
      <c r="S1913" t="s">
        <v>44</v>
      </c>
      <c r="T1913" t="s">
        <v>476</v>
      </c>
      <c r="U1913" t="s">
        <v>477</v>
      </c>
      <c r="X1913">
        <v>1</v>
      </c>
      <c r="Y1913">
        <v>0</v>
      </c>
      <c r="Z1913">
        <v>0</v>
      </c>
      <c r="AA1913">
        <v>0</v>
      </c>
      <c r="AB1913">
        <v>966000</v>
      </c>
      <c r="AC1913" t="s">
        <v>47</v>
      </c>
      <c r="AD1913" t="e">
        <f>+VLOOKUP(T1913,items!$A$2:$D$1255,4,0)</f>
        <v>#N/A</v>
      </c>
      <c r="AE1913" t="e">
        <f>+VLOOKUP(T1913,Tabla1[],5,0)</f>
        <v>#N/A</v>
      </c>
      <c r="AF1913">
        <f t="shared" si="29"/>
        <v>8</v>
      </c>
    </row>
    <row r="1914" spans="1:34" x14ac:dyDescent="0.25">
      <c r="A1914">
        <v>95734</v>
      </c>
      <c r="B1914" t="s">
        <v>4439</v>
      </c>
      <c r="C1914" t="s">
        <v>75</v>
      </c>
      <c r="D1914">
        <v>0</v>
      </c>
      <c r="F1914" t="s">
        <v>645</v>
      </c>
      <c r="G1914" t="s">
        <v>247</v>
      </c>
      <c r="H1914" t="s">
        <v>4440</v>
      </c>
      <c r="I1914" t="s">
        <v>4441</v>
      </c>
      <c r="J1914" t="s">
        <v>4442</v>
      </c>
      <c r="K1914" t="s">
        <v>4443</v>
      </c>
      <c r="L1914" t="s">
        <v>4444</v>
      </c>
      <c r="M1914" t="s">
        <v>965</v>
      </c>
      <c r="N1914" t="s">
        <v>417</v>
      </c>
      <c r="O1914" t="s">
        <v>712</v>
      </c>
      <c r="P1914" t="s">
        <v>982</v>
      </c>
      <c r="Q1914" t="s">
        <v>3674</v>
      </c>
      <c r="R1914" t="s">
        <v>63</v>
      </c>
      <c r="S1914" t="s">
        <v>44</v>
      </c>
      <c r="T1914" t="s">
        <v>826</v>
      </c>
      <c r="U1914" t="s">
        <v>827</v>
      </c>
      <c r="V1914" t="s">
        <v>859</v>
      </c>
      <c r="X1914">
        <v>2</v>
      </c>
      <c r="Y1914">
        <v>11000</v>
      </c>
      <c r="Z1914">
        <v>0</v>
      </c>
      <c r="AA1914">
        <v>3800</v>
      </c>
      <c r="AB1914">
        <v>8306440</v>
      </c>
      <c r="AC1914" t="s">
        <v>47</v>
      </c>
      <c r="AD1914">
        <f>+VLOOKUP(T1914,items!$A$2:$D$1255,4,0)</f>
        <v>0</v>
      </c>
      <c r="AE1914">
        <f>+VLOOKUP(T1914,Tabla1[],5,0)</f>
        <v>0</v>
      </c>
      <c r="AF1914">
        <f t="shared" si="29"/>
        <v>8</v>
      </c>
    </row>
    <row r="1915" spans="1:34" x14ac:dyDescent="0.25">
      <c r="A1915">
        <v>95741</v>
      </c>
      <c r="B1915" t="s">
        <v>3539</v>
      </c>
      <c r="C1915" t="s">
        <v>75</v>
      </c>
      <c r="D1915">
        <v>0</v>
      </c>
      <c r="F1915" t="s">
        <v>645</v>
      </c>
      <c r="G1915" t="s">
        <v>247</v>
      </c>
      <c r="H1915" t="s">
        <v>4445</v>
      </c>
      <c r="I1915" t="s">
        <v>37</v>
      </c>
      <c r="J1915" t="s">
        <v>4446</v>
      </c>
      <c r="K1915" t="s">
        <v>4447</v>
      </c>
      <c r="L1915" t="s">
        <v>37</v>
      </c>
      <c r="M1915" t="s">
        <v>409</v>
      </c>
      <c r="N1915" t="s">
        <v>409</v>
      </c>
      <c r="O1915" t="s">
        <v>805</v>
      </c>
      <c r="P1915" t="s">
        <v>423</v>
      </c>
      <c r="Q1915" t="s">
        <v>423</v>
      </c>
      <c r="R1915" t="s">
        <v>43</v>
      </c>
      <c r="S1915" t="s">
        <v>164</v>
      </c>
      <c r="T1915" t="s">
        <v>2908</v>
      </c>
      <c r="U1915" t="s">
        <v>958</v>
      </c>
      <c r="X1915">
        <v>27</v>
      </c>
      <c r="Y1915">
        <v>0</v>
      </c>
      <c r="Z1915">
        <v>0</v>
      </c>
      <c r="AA1915">
        <v>0</v>
      </c>
      <c r="AB1915">
        <v>1420200</v>
      </c>
      <c r="AC1915" t="s">
        <v>47</v>
      </c>
      <c r="AD1915">
        <f>+VLOOKUP(T1915,items!$A$2:$D$1255,4,0)</f>
        <v>0</v>
      </c>
      <c r="AE1915">
        <f>+VLOOKUP(T1915,Tabla1[],5,0)</f>
        <v>0</v>
      </c>
      <c r="AF1915">
        <f t="shared" si="29"/>
        <v>8</v>
      </c>
    </row>
    <row r="1916" spans="1:34" x14ac:dyDescent="0.25">
      <c r="A1916">
        <v>95747</v>
      </c>
      <c r="B1916" t="s">
        <v>3603</v>
      </c>
      <c r="C1916" t="s">
        <v>75</v>
      </c>
      <c r="D1916">
        <v>0</v>
      </c>
      <c r="F1916" t="s">
        <v>247</v>
      </c>
      <c r="G1916" t="s">
        <v>247</v>
      </c>
      <c r="H1916" t="s">
        <v>4448</v>
      </c>
      <c r="I1916" t="s">
        <v>4449</v>
      </c>
      <c r="J1916" t="s">
        <v>4450</v>
      </c>
      <c r="K1916" t="s">
        <v>4451</v>
      </c>
      <c r="L1916" t="s">
        <v>4452</v>
      </c>
      <c r="M1916" t="s">
        <v>252</v>
      </c>
      <c r="N1916" t="s">
        <v>1812</v>
      </c>
      <c r="O1916" t="s">
        <v>479</v>
      </c>
      <c r="P1916" t="s">
        <v>1334</v>
      </c>
      <c r="Q1916" t="s">
        <v>712</v>
      </c>
      <c r="R1916" t="s">
        <v>63</v>
      </c>
      <c r="S1916" t="s">
        <v>272</v>
      </c>
      <c r="T1916" t="s">
        <v>1519</v>
      </c>
      <c r="U1916" t="s">
        <v>1520</v>
      </c>
      <c r="V1916" t="s">
        <v>244</v>
      </c>
      <c r="W1916" t="s">
        <v>111</v>
      </c>
      <c r="X1916">
        <v>1</v>
      </c>
      <c r="Y1916">
        <v>3350</v>
      </c>
      <c r="Z1916">
        <v>0</v>
      </c>
      <c r="AA1916">
        <v>5727</v>
      </c>
      <c r="AB1916" s="14">
        <v>5625509.04</v>
      </c>
      <c r="AC1916" t="s">
        <v>47</v>
      </c>
      <c r="AD1916" t="str">
        <f>+VLOOKUP(T1916,items!$A$2:$D$1255,4,0)</f>
        <v>PERGOLA</v>
      </c>
      <c r="AE1916" t="str">
        <f>+VLOOKUP(T1916,Tabla1[],5,0)</f>
        <v>PERGOLITE</v>
      </c>
      <c r="AF1916">
        <f t="shared" si="29"/>
        <v>8</v>
      </c>
      <c r="AG1916">
        <v>3816</v>
      </c>
      <c r="AH1916" s="14">
        <v>5625509.04</v>
      </c>
    </row>
    <row r="1917" spans="1:34" x14ac:dyDescent="0.25">
      <c r="A1917">
        <v>95750</v>
      </c>
      <c r="B1917" t="s">
        <v>4453</v>
      </c>
      <c r="C1917" t="s">
        <v>75</v>
      </c>
      <c r="D1917">
        <v>0</v>
      </c>
      <c r="F1917" t="s">
        <v>247</v>
      </c>
      <c r="G1917" t="s">
        <v>409</v>
      </c>
      <c r="H1917" t="s">
        <v>4454</v>
      </c>
      <c r="I1917" t="s">
        <v>37</v>
      </c>
      <c r="J1917" t="s">
        <v>4455</v>
      </c>
      <c r="K1917" t="s">
        <v>4456</v>
      </c>
      <c r="L1917" t="s">
        <v>37</v>
      </c>
      <c r="M1917" t="s">
        <v>965</v>
      </c>
      <c r="N1917" t="s">
        <v>965</v>
      </c>
      <c r="O1917" t="s">
        <v>2270</v>
      </c>
      <c r="P1917" t="s">
        <v>805</v>
      </c>
      <c r="Q1917" t="s">
        <v>805</v>
      </c>
      <c r="R1917" t="s">
        <v>43</v>
      </c>
      <c r="S1917" t="s">
        <v>346</v>
      </c>
      <c r="T1917" t="s">
        <v>4084</v>
      </c>
      <c r="U1917" t="s">
        <v>4085</v>
      </c>
      <c r="X1917">
        <v>1</v>
      </c>
      <c r="Y1917">
        <v>0</v>
      </c>
      <c r="Z1917">
        <v>0</v>
      </c>
      <c r="AA1917">
        <v>0</v>
      </c>
      <c r="AB1917">
        <v>3000</v>
      </c>
      <c r="AC1917" t="s">
        <v>47</v>
      </c>
      <c r="AD1917">
        <f>+VLOOKUP(T1917,items!$A$2:$D$1255,4,0)</f>
        <v>0</v>
      </c>
      <c r="AE1917">
        <f>+VLOOKUP(T1917,Tabla1[],5,0)</f>
        <v>0</v>
      </c>
      <c r="AF1917">
        <f t="shared" si="29"/>
        <v>8</v>
      </c>
    </row>
    <row r="1918" spans="1:34" x14ac:dyDescent="0.25">
      <c r="A1918">
        <v>95750</v>
      </c>
      <c r="B1918" t="s">
        <v>4453</v>
      </c>
      <c r="C1918" t="s">
        <v>75</v>
      </c>
      <c r="D1918">
        <v>0</v>
      </c>
      <c r="F1918" t="s">
        <v>247</v>
      </c>
      <c r="G1918" t="s">
        <v>409</v>
      </c>
      <c r="H1918" t="s">
        <v>4454</v>
      </c>
      <c r="I1918" t="s">
        <v>37</v>
      </c>
      <c r="J1918" t="s">
        <v>4455</v>
      </c>
      <c r="K1918" t="s">
        <v>4456</v>
      </c>
      <c r="L1918" t="s">
        <v>37</v>
      </c>
      <c r="M1918" t="s">
        <v>965</v>
      </c>
      <c r="N1918" t="s">
        <v>965</v>
      </c>
      <c r="O1918" t="s">
        <v>2270</v>
      </c>
      <c r="P1918" t="s">
        <v>805</v>
      </c>
      <c r="Q1918" t="s">
        <v>805</v>
      </c>
      <c r="R1918" t="s">
        <v>43</v>
      </c>
      <c r="S1918" t="s">
        <v>346</v>
      </c>
      <c r="T1918" t="s">
        <v>3488</v>
      </c>
      <c r="U1918" t="s">
        <v>3489</v>
      </c>
      <c r="X1918">
        <v>1</v>
      </c>
      <c r="Y1918">
        <v>0</v>
      </c>
      <c r="Z1918">
        <v>0</v>
      </c>
      <c r="AA1918">
        <v>0</v>
      </c>
      <c r="AB1918">
        <v>47740</v>
      </c>
      <c r="AC1918" t="s">
        <v>47</v>
      </c>
      <c r="AD1918">
        <f>+VLOOKUP(T1918,items!$A$2:$D$1255,4,0)</f>
        <v>0</v>
      </c>
      <c r="AE1918">
        <f>+VLOOKUP(T1918,Tabla1[],5,0)</f>
        <v>0</v>
      </c>
      <c r="AF1918">
        <f t="shared" si="29"/>
        <v>8</v>
      </c>
    </row>
    <row r="1919" spans="1:34" x14ac:dyDescent="0.25">
      <c r="A1919">
        <v>95751</v>
      </c>
      <c r="B1919" t="s">
        <v>4457</v>
      </c>
      <c r="C1919" t="s">
        <v>75</v>
      </c>
      <c r="D1919">
        <v>0</v>
      </c>
      <c r="F1919" t="s">
        <v>247</v>
      </c>
      <c r="G1919" t="s">
        <v>247</v>
      </c>
      <c r="H1919" t="s">
        <v>4458</v>
      </c>
      <c r="I1919" t="s">
        <v>37</v>
      </c>
      <c r="J1919" t="s">
        <v>4459</v>
      </c>
      <c r="K1919" t="s">
        <v>4460</v>
      </c>
      <c r="L1919" t="s">
        <v>37</v>
      </c>
      <c r="M1919" t="s">
        <v>409</v>
      </c>
      <c r="N1919" t="s">
        <v>409</v>
      </c>
      <c r="O1919" t="s">
        <v>410</v>
      </c>
      <c r="P1919" t="s">
        <v>417</v>
      </c>
      <c r="Q1919" t="s">
        <v>417</v>
      </c>
      <c r="R1919" t="s">
        <v>43</v>
      </c>
      <c r="S1919" t="s">
        <v>164</v>
      </c>
      <c r="T1919" t="s">
        <v>2908</v>
      </c>
      <c r="U1919" t="s">
        <v>958</v>
      </c>
      <c r="X1919">
        <v>5.5</v>
      </c>
      <c r="Y1919">
        <v>0</v>
      </c>
      <c r="Z1919">
        <v>0</v>
      </c>
      <c r="AA1919">
        <v>0</v>
      </c>
      <c r="AB1919">
        <v>289300</v>
      </c>
      <c r="AC1919" t="s">
        <v>47</v>
      </c>
      <c r="AD1919">
        <f>+VLOOKUP(T1919,items!$A$2:$D$1255,4,0)</f>
        <v>0</v>
      </c>
      <c r="AE1919">
        <f>+VLOOKUP(T1919,Tabla1[],5,0)</f>
        <v>0</v>
      </c>
      <c r="AF1919">
        <f t="shared" si="29"/>
        <v>8</v>
      </c>
    </row>
    <row r="1920" spans="1:34" x14ac:dyDescent="0.25">
      <c r="A1920">
        <v>95763</v>
      </c>
      <c r="B1920" t="s">
        <v>4461</v>
      </c>
      <c r="C1920" t="s">
        <v>75</v>
      </c>
      <c r="D1920">
        <v>0</v>
      </c>
      <c r="F1920" t="s">
        <v>247</v>
      </c>
      <c r="G1920" t="s">
        <v>247</v>
      </c>
      <c r="H1920" t="s">
        <v>4462</v>
      </c>
      <c r="I1920" t="s">
        <v>37</v>
      </c>
      <c r="J1920" t="s">
        <v>4463</v>
      </c>
      <c r="K1920" t="s">
        <v>4464</v>
      </c>
      <c r="L1920" t="s">
        <v>37</v>
      </c>
      <c r="M1920" t="s">
        <v>252</v>
      </c>
      <c r="N1920" t="s">
        <v>252</v>
      </c>
      <c r="O1920" t="s">
        <v>503</v>
      </c>
      <c r="P1920" t="s">
        <v>3427</v>
      </c>
      <c r="Q1920" t="s">
        <v>3427</v>
      </c>
      <c r="R1920" t="s">
        <v>127</v>
      </c>
      <c r="S1920" t="s">
        <v>272</v>
      </c>
      <c r="T1920" t="s">
        <v>2851</v>
      </c>
      <c r="U1920" t="s">
        <v>2852</v>
      </c>
      <c r="X1920">
        <v>100</v>
      </c>
      <c r="Y1920">
        <v>0</v>
      </c>
      <c r="Z1920">
        <v>0</v>
      </c>
      <c r="AA1920">
        <v>0</v>
      </c>
      <c r="AB1920" s="14">
        <v>20720880</v>
      </c>
      <c r="AC1920" t="s">
        <v>47</v>
      </c>
      <c r="AD1920">
        <f>+VLOOKUP(T1920,items!$A$2:$D$1255,4,0)</f>
        <v>0</v>
      </c>
      <c r="AE1920">
        <f>+VLOOKUP(T1920,Tabla1[],5,0)</f>
        <v>0</v>
      </c>
      <c r="AF1920">
        <f t="shared" si="29"/>
        <v>9</v>
      </c>
      <c r="AG1920">
        <v>3816</v>
      </c>
      <c r="AH1920" s="14">
        <v>20720880</v>
      </c>
    </row>
    <row r="1921" spans="1:32" x14ac:dyDescent="0.25">
      <c r="A1921">
        <v>95773</v>
      </c>
      <c r="B1921" t="s">
        <v>4465</v>
      </c>
      <c r="C1921" t="s">
        <v>75</v>
      </c>
      <c r="D1921">
        <v>0</v>
      </c>
      <c r="F1921" t="s">
        <v>409</v>
      </c>
      <c r="G1921" t="s">
        <v>2192</v>
      </c>
      <c r="H1921" t="s">
        <v>4466</v>
      </c>
      <c r="I1921" t="s">
        <v>4467</v>
      </c>
      <c r="J1921" t="s">
        <v>4468</v>
      </c>
      <c r="K1921" t="s">
        <v>4469</v>
      </c>
      <c r="L1921" t="s">
        <v>4470</v>
      </c>
      <c r="M1921" t="s">
        <v>1931</v>
      </c>
      <c r="N1921" t="s">
        <v>3427</v>
      </c>
      <c r="O1921" t="s">
        <v>41</v>
      </c>
      <c r="P1921" t="s">
        <v>488</v>
      </c>
      <c r="Q1921" t="s">
        <v>1142</v>
      </c>
      <c r="R1921" t="s">
        <v>127</v>
      </c>
      <c r="S1921" t="s">
        <v>108</v>
      </c>
      <c r="T1921" t="s">
        <v>429</v>
      </c>
      <c r="U1921" t="s">
        <v>430</v>
      </c>
      <c r="X1921">
        <v>1</v>
      </c>
      <c r="Y1921">
        <v>0</v>
      </c>
      <c r="Z1921">
        <v>0</v>
      </c>
      <c r="AA1921">
        <v>0</v>
      </c>
      <c r="AB1921">
        <v>212889</v>
      </c>
      <c r="AC1921" t="s">
        <v>47</v>
      </c>
      <c r="AD1921">
        <f>+VLOOKUP(T1921,items!$A$2:$D$1255,4,0)</f>
        <v>0</v>
      </c>
      <c r="AE1921">
        <f>+VLOOKUP(T1921,Tabla1[],5,0)</f>
        <v>0</v>
      </c>
      <c r="AF1921">
        <f t="shared" si="29"/>
        <v>10</v>
      </c>
    </row>
    <row r="1922" spans="1:32" x14ac:dyDescent="0.25">
      <c r="A1922">
        <v>95773</v>
      </c>
      <c r="B1922" t="s">
        <v>4465</v>
      </c>
      <c r="C1922" t="s">
        <v>75</v>
      </c>
      <c r="D1922">
        <v>0</v>
      </c>
      <c r="F1922" t="s">
        <v>409</v>
      </c>
      <c r="G1922" t="s">
        <v>2192</v>
      </c>
      <c r="H1922" t="s">
        <v>4466</v>
      </c>
      <c r="I1922" t="s">
        <v>4467</v>
      </c>
      <c r="J1922" t="s">
        <v>4468</v>
      </c>
      <c r="K1922" t="s">
        <v>4469</v>
      </c>
      <c r="L1922" t="s">
        <v>4470</v>
      </c>
      <c r="M1922" t="s">
        <v>1931</v>
      </c>
      <c r="N1922" t="s">
        <v>3427</v>
      </c>
      <c r="O1922" t="s">
        <v>41</v>
      </c>
      <c r="P1922" t="s">
        <v>488</v>
      </c>
      <c r="Q1922" t="s">
        <v>1142</v>
      </c>
      <c r="R1922" t="s">
        <v>127</v>
      </c>
      <c r="S1922" t="s">
        <v>108</v>
      </c>
      <c r="T1922" t="s">
        <v>717</v>
      </c>
      <c r="U1922" t="s">
        <v>718</v>
      </c>
      <c r="X1922">
        <v>2</v>
      </c>
      <c r="Y1922">
        <v>0</v>
      </c>
      <c r="Z1922">
        <v>0</v>
      </c>
      <c r="AA1922">
        <v>0</v>
      </c>
      <c r="AB1922">
        <v>99840</v>
      </c>
      <c r="AC1922" t="s">
        <v>47</v>
      </c>
      <c r="AD1922">
        <f>+VLOOKUP(T1922,items!$A$2:$D$1255,4,0)</f>
        <v>0</v>
      </c>
      <c r="AE1922">
        <f>+VLOOKUP(T1922,Tabla1[],5,0)</f>
        <v>0</v>
      </c>
      <c r="AF1922">
        <f t="shared" ref="AF1922:AF1985" si="30">+MONTH(O1922)</f>
        <v>10</v>
      </c>
    </row>
    <row r="1923" spans="1:32" x14ac:dyDescent="0.25">
      <c r="A1923">
        <v>95773</v>
      </c>
      <c r="B1923" t="s">
        <v>4465</v>
      </c>
      <c r="C1923" t="s">
        <v>75</v>
      </c>
      <c r="D1923">
        <v>0</v>
      </c>
      <c r="F1923" t="s">
        <v>409</v>
      </c>
      <c r="G1923" t="s">
        <v>2192</v>
      </c>
      <c r="H1923" t="s">
        <v>4466</v>
      </c>
      <c r="I1923" t="s">
        <v>4467</v>
      </c>
      <c r="J1923" t="s">
        <v>4468</v>
      </c>
      <c r="K1923" t="s">
        <v>4469</v>
      </c>
      <c r="L1923" t="s">
        <v>4470</v>
      </c>
      <c r="M1923" t="s">
        <v>1931</v>
      </c>
      <c r="N1923" t="s">
        <v>3427</v>
      </c>
      <c r="O1923" t="s">
        <v>41</v>
      </c>
      <c r="P1923" t="s">
        <v>488</v>
      </c>
      <c r="Q1923" t="s">
        <v>1142</v>
      </c>
      <c r="R1923" t="s">
        <v>127</v>
      </c>
      <c r="S1923" t="s">
        <v>108</v>
      </c>
      <c r="T1923" t="s">
        <v>1517</v>
      </c>
      <c r="U1923" t="s">
        <v>1518</v>
      </c>
      <c r="V1923" t="s">
        <v>884</v>
      </c>
      <c r="W1923" t="s">
        <v>114</v>
      </c>
      <c r="X1923">
        <v>1</v>
      </c>
      <c r="Y1923">
        <v>4200</v>
      </c>
      <c r="Z1923">
        <v>0</v>
      </c>
      <c r="AA1923">
        <v>1000</v>
      </c>
      <c r="AB1923">
        <v>2787518</v>
      </c>
      <c r="AC1923" t="s">
        <v>47</v>
      </c>
      <c r="AD1923">
        <f>+VLOOKUP(T1923,items!$A$2:$D$1255,4,0)</f>
        <v>0</v>
      </c>
      <c r="AE1923">
        <f>+VLOOKUP(T1923,Tabla1[],5,0)</f>
        <v>0</v>
      </c>
      <c r="AF1923">
        <f t="shared" si="30"/>
        <v>10</v>
      </c>
    </row>
    <row r="1924" spans="1:32" x14ac:dyDescent="0.25">
      <c r="A1924">
        <v>95773</v>
      </c>
      <c r="B1924" t="s">
        <v>4465</v>
      </c>
      <c r="C1924" t="s">
        <v>75</v>
      </c>
      <c r="D1924">
        <v>0</v>
      </c>
      <c r="F1924" t="s">
        <v>409</v>
      </c>
      <c r="G1924" t="s">
        <v>2192</v>
      </c>
      <c r="H1924" t="s">
        <v>4466</v>
      </c>
      <c r="I1924" t="s">
        <v>4467</v>
      </c>
      <c r="J1924" t="s">
        <v>4468</v>
      </c>
      <c r="K1924" t="s">
        <v>4469</v>
      </c>
      <c r="L1924" t="s">
        <v>4470</v>
      </c>
      <c r="M1924" t="s">
        <v>1931</v>
      </c>
      <c r="N1924" t="s">
        <v>3427</v>
      </c>
      <c r="O1924" t="s">
        <v>41</v>
      </c>
      <c r="P1924" t="s">
        <v>488</v>
      </c>
      <c r="Q1924" t="s">
        <v>1142</v>
      </c>
      <c r="R1924" t="s">
        <v>127</v>
      </c>
      <c r="S1924" t="s">
        <v>108</v>
      </c>
      <c r="T1924" t="s">
        <v>1517</v>
      </c>
      <c r="U1924" t="s">
        <v>1518</v>
      </c>
      <c r="V1924" t="s">
        <v>884</v>
      </c>
      <c r="W1924" t="s">
        <v>114</v>
      </c>
      <c r="X1924">
        <v>1</v>
      </c>
      <c r="Y1924">
        <v>1500</v>
      </c>
      <c r="Z1924">
        <v>0</v>
      </c>
      <c r="AA1924">
        <v>1000</v>
      </c>
      <c r="AB1924">
        <v>1029173</v>
      </c>
      <c r="AC1924" t="s">
        <v>47</v>
      </c>
      <c r="AD1924">
        <f>+VLOOKUP(T1924,items!$A$2:$D$1255,4,0)</f>
        <v>0</v>
      </c>
      <c r="AE1924">
        <f>+VLOOKUP(T1924,Tabla1[],5,0)</f>
        <v>0</v>
      </c>
      <c r="AF1924">
        <f t="shared" si="30"/>
        <v>10</v>
      </c>
    </row>
    <row r="1925" spans="1:32" x14ac:dyDescent="0.25">
      <c r="A1925">
        <v>95773</v>
      </c>
      <c r="B1925" t="s">
        <v>4465</v>
      </c>
      <c r="C1925" t="s">
        <v>75</v>
      </c>
      <c r="D1925">
        <v>0</v>
      </c>
      <c r="F1925" t="s">
        <v>409</v>
      </c>
      <c r="G1925" t="s">
        <v>2192</v>
      </c>
      <c r="H1925" t="s">
        <v>4466</v>
      </c>
      <c r="I1925" t="s">
        <v>4467</v>
      </c>
      <c r="J1925" t="s">
        <v>4468</v>
      </c>
      <c r="K1925" t="s">
        <v>4469</v>
      </c>
      <c r="L1925" t="s">
        <v>4470</v>
      </c>
      <c r="M1925" t="s">
        <v>1931</v>
      </c>
      <c r="N1925" t="s">
        <v>3427</v>
      </c>
      <c r="O1925" t="s">
        <v>41</v>
      </c>
      <c r="P1925" t="s">
        <v>488</v>
      </c>
      <c r="Q1925" t="s">
        <v>1142</v>
      </c>
      <c r="R1925" t="s">
        <v>127</v>
      </c>
      <c r="S1925" t="s">
        <v>108</v>
      </c>
      <c r="T1925" t="s">
        <v>439</v>
      </c>
      <c r="U1925" t="s">
        <v>440</v>
      </c>
      <c r="W1925" t="s">
        <v>114</v>
      </c>
      <c r="X1925">
        <v>1</v>
      </c>
      <c r="Y1925">
        <v>6000</v>
      </c>
      <c r="Z1925">
        <v>0</v>
      </c>
      <c r="AA1925">
        <v>0</v>
      </c>
      <c r="AB1925">
        <v>405215</v>
      </c>
      <c r="AC1925" t="s">
        <v>47</v>
      </c>
      <c r="AD1925">
        <f>+VLOOKUP(T1925,items!$A$2:$D$1255,4,0)</f>
        <v>0</v>
      </c>
      <c r="AE1925">
        <f>+VLOOKUP(T1925,Tabla1[],5,0)</f>
        <v>0</v>
      </c>
      <c r="AF1925">
        <f t="shared" si="30"/>
        <v>10</v>
      </c>
    </row>
    <row r="1926" spans="1:32" x14ac:dyDescent="0.25">
      <c r="A1926">
        <v>95775</v>
      </c>
      <c r="B1926" t="s">
        <v>1502</v>
      </c>
      <c r="C1926" t="s">
        <v>75</v>
      </c>
      <c r="D1926">
        <v>0</v>
      </c>
      <c r="F1926" t="s">
        <v>409</v>
      </c>
      <c r="G1926" t="s">
        <v>409</v>
      </c>
      <c r="H1926" t="s">
        <v>4471</v>
      </c>
      <c r="I1926" t="s">
        <v>37</v>
      </c>
      <c r="J1926" t="s">
        <v>4472</v>
      </c>
      <c r="K1926" t="s">
        <v>4473</v>
      </c>
      <c r="L1926" t="s">
        <v>37</v>
      </c>
      <c r="M1926" t="s">
        <v>252</v>
      </c>
      <c r="N1926" t="s">
        <v>252</v>
      </c>
      <c r="O1926" t="s">
        <v>2270</v>
      </c>
      <c r="P1926" t="s">
        <v>1812</v>
      </c>
      <c r="Q1926" t="s">
        <v>1812</v>
      </c>
      <c r="R1926" t="s">
        <v>43</v>
      </c>
      <c r="S1926" t="s">
        <v>164</v>
      </c>
      <c r="T1926" t="s">
        <v>2908</v>
      </c>
      <c r="U1926" t="s">
        <v>958</v>
      </c>
      <c r="X1926">
        <v>7.3</v>
      </c>
      <c r="Y1926">
        <v>0</v>
      </c>
      <c r="Z1926">
        <v>0</v>
      </c>
      <c r="AA1926">
        <v>0</v>
      </c>
      <c r="AB1926">
        <v>383980</v>
      </c>
      <c r="AC1926" t="s">
        <v>47</v>
      </c>
      <c r="AD1926">
        <f>+VLOOKUP(T1926,items!$A$2:$D$1255,4,0)</f>
        <v>0</v>
      </c>
      <c r="AE1926">
        <f>+VLOOKUP(T1926,Tabla1[],5,0)</f>
        <v>0</v>
      </c>
      <c r="AF1926">
        <f t="shared" si="30"/>
        <v>8</v>
      </c>
    </row>
    <row r="1927" spans="1:32" x14ac:dyDescent="0.25">
      <c r="A1927">
        <v>95776</v>
      </c>
      <c r="B1927" t="s">
        <v>4156</v>
      </c>
      <c r="C1927" t="s">
        <v>75</v>
      </c>
      <c r="D1927">
        <v>0</v>
      </c>
      <c r="F1927" t="s">
        <v>409</v>
      </c>
      <c r="G1927" t="s">
        <v>409</v>
      </c>
      <c r="H1927" t="s">
        <v>4474</v>
      </c>
      <c r="I1927" t="s">
        <v>37</v>
      </c>
      <c r="J1927" t="s">
        <v>4475</v>
      </c>
      <c r="K1927" t="s">
        <v>4476</v>
      </c>
      <c r="L1927" t="s">
        <v>37</v>
      </c>
      <c r="M1927" t="s">
        <v>252</v>
      </c>
      <c r="N1927" t="s">
        <v>252</v>
      </c>
      <c r="O1927" t="s">
        <v>1812</v>
      </c>
      <c r="P1927" t="s">
        <v>916</v>
      </c>
      <c r="Q1927" t="s">
        <v>916</v>
      </c>
      <c r="R1927" t="s">
        <v>43</v>
      </c>
      <c r="S1927" t="s">
        <v>164</v>
      </c>
      <c r="T1927" t="s">
        <v>3772</v>
      </c>
      <c r="U1927" t="s">
        <v>3773</v>
      </c>
      <c r="X1927">
        <v>15</v>
      </c>
      <c r="Y1927">
        <v>0</v>
      </c>
      <c r="Z1927">
        <v>0</v>
      </c>
      <c r="AA1927">
        <v>0</v>
      </c>
      <c r="AB1927">
        <v>789000</v>
      </c>
      <c r="AC1927" t="s">
        <v>47</v>
      </c>
      <c r="AD1927">
        <f>+VLOOKUP(T1927,items!$A$2:$D$1255,4,0)</f>
        <v>0</v>
      </c>
      <c r="AE1927">
        <f>+VLOOKUP(T1927,Tabla1[],5,0)</f>
        <v>0</v>
      </c>
      <c r="AF1927">
        <f t="shared" si="30"/>
        <v>8</v>
      </c>
    </row>
    <row r="1928" spans="1:32" x14ac:dyDescent="0.25">
      <c r="A1928">
        <v>95778</v>
      </c>
      <c r="B1928" t="s">
        <v>4477</v>
      </c>
      <c r="C1928" t="s">
        <v>75</v>
      </c>
      <c r="D1928">
        <v>0</v>
      </c>
      <c r="F1928" t="s">
        <v>409</v>
      </c>
      <c r="G1928" t="s">
        <v>916</v>
      </c>
      <c r="H1928" t="s">
        <v>4478</v>
      </c>
      <c r="I1928" t="s">
        <v>37</v>
      </c>
      <c r="J1928" t="s">
        <v>4479</v>
      </c>
      <c r="K1928" t="s">
        <v>4480</v>
      </c>
      <c r="L1928" t="s">
        <v>4481</v>
      </c>
      <c r="M1928" t="s">
        <v>423</v>
      </c>
      <c r="N1928" t="s">
        <v>423</v>
      </c>
      <c r="O1928" t="s">
        <v>649</v>
      </c>
      <c r="P1928" t="s">
        <v>1334</v>
      </c>
      <c r="Q1928" t="s">
        <v>1646</v>
      </c>
      <c r="R1928" t="s">
        <v>63</v>
      </c>
      <c r="S1928" t="s">
        <v>44</v>
      </c>
      <c r="T1928" t="s">
        <v>2838</v>
      </c>
      <c r="U1928" t="s">
        <v>2839</v>
      </c>
      <c r="X1928">
        <v>1</v>
      </c>
      <c r="Y1928">
        <v>0</v>
      </c>
      <c r="Z1928">
        <v>0</v>
      </c>
      <c r="AA1928">
        <v>0</v>
      </c>
      <c r="AB1928">
        <v>50000</v>
      </c>
      <c r="AC1928" t="s">
        <v>47</v>
      </c>
      <c r="AD1928" t="e">
        <f>+VLOOKUP(T1928,items!$A$2:$D$1255,4,0)</f>
        <v>#N/A</v>
      </c>
      <c r="AE1928" t="e">
        <f>+VLOOKUP(T1928,Tabla1[],5,0)</f>
        <v>#N/A</v>
      </c>
      <c r="AF1928">
        <f t="shared" si="30"/>
        <v>8</v>
      </c>
    </row>
    <row r="1929" spans="1:32" x14ac:dyDescent="0.25">
      <c r="A1929">
        <v>95783</v>
      </c>
      <c r="B1929" t="s">
        <v>4482</v>
      </c>
      <c r="C1929" t="s">
        <v>75</v>
      </c>
      <c r="D1929">
        <v>0</v>
      </c>
      <c r="F1929" t="s">
        <v>409</v>
      </c>
      <c r="G1929" t="s">
        <v>965</v>
      </c>
      <c r="H1929" t="s">
        <v>4483</v>
      </c>
      <c r="I1929" t="s">
        <v>37</v>
      </c>
      <c r="J1929" t="s">
        <v>4484</v>
      </c>
      <c r="K1929" t="s">
        <v>4485</v>
      </c>
      <c r="L1929" t="s">
        <v>37</v>
      </c>
      <c r="M1929" t="s">
        <v>2270</v>
      </c>
      <c r="N1929" t="s">
        <v>2270</v>
      </c>
      <c r="O1929" t="s">
        <v>1812</v>
      </c>
      <c r="P1929" t="s">
        <v>805</v>
      </c>
      <c r="Q1929" t="s">
        <v>664</v>
      </c>
      <c r="R1929" t="s">
        <v>43</v>
      </c>
      <c r="S1929" t="s">
        <v>108</v>
      </c>
      <c r="T1929" t="s">
        <v>1853</v>
      </c>
      <c r="U1929" t="s">
        <v>3991</v>
      </c>
      <c r="X1929">
        <v>1</v>
      </c>
      <c r="Y1929">
        <v>0</v>
      </c>
      <c r="Z1929">
        <v>0</v>
      </c>
      <c r="AA1929">
        <v>0</v>
      </c>
      <c r="AB1929">
        <v>0</v>
      </c>
      <c r="AC1929" t="s">
        <v>47</v>
      </c>
      <c r="AD1929">
        <f>+VLOOKUP(T1929,items!$A$2:$D$1255,4,0)</f>
        <v>0</v>
      </c>
      <c r="AE1929">
        <f>+VLOOKUP(T1929,Tabla1[],5,0)</f>
        <v>0</v>
      </c>
      <c r="AF1929">
        <f t="shared" si="30"/>
        <v>8</v>
      </c>
    </row>
    <row r="1930" spans="1:32" x14ac:dyDescent="0.25">
      <c r="A1930">
        <v>95788</v>
      </c>
      <c r="B1930" t="s">
        <v>4486</v>
      </c>
      <c r="C1930" t="s">
        <v>1065</v>
      </c>
      <c r="D1930">
        <v>0</v>
      </c>
      <c r="F1930" t="s">
        <v>409</v>
      </c>
      <c r="G1930" t="s">
        <v>409</v>
      </c>
      <c r="H1930" t="s">
        <v>4487</v>
      </c>
      <c r="I1930" t="s">
        <v>37</v>
      </c>
      <c r="J1930" t="s">
        <v>37</v>
      </c>
      <c r="K1930" t="s">
        <v>4488</v>
      </c>
      <c r="L1930" t="s">
        <v>4489</v>
      </c>
      <c r="M1930" t="s">
        <v>252</v>
      </c>
      <c r="N1930" t="s">
        <v>252</v>
      </c>
      <c r="O1930" t="s">
        <v>1731</v>
      </c>
      <c r="P1930" t="s">
        <v>982</v>
      </c>
      <c r="Q1930" t="s">
        <v>253</v>
      </c>
      <c r="R1930" t="s">
        <v>63</v>
      </c>
      <c r="S1930" t="s">
        <v>44</v>
      </c>
      <c r="T1930" t="s">
        <v>1232</v>
      </c>
      <c r="U1930" t="s">
        <v>1233</v>
      </c>
      <c r="X1930">
        <v>1</v>
      </c>
      <c r="Y1930">
        <v>0</v>
      </c>
      <c r="Z1930">
        <v>0</v>
      </c>
      <c r="AA1930">
        <v>0</v>
      </c>
      <c r="AB1930">
        <v>198000</v>
      </c>
      <c r="AC1930" t="s">
        <v>47</v>
      </c>
      <c r="AD1930">
        <f>+VLOOKUP(T1930,items!$A$2:$D$1255,4,0)</f>
        <v>0</v>
      </c>
      <c r="AE1930">
        <f>+VLOOKUP(T1930,Tabla1[],5,0)</f>
        <v>0</v>
      </c>
      <c r="AF1930">
        <f t="shared" si="30"/>
        <v>9</v>
      </c>
    </row>
    <row r="1931" spans="1:32" x14ac:dyDescent="0.25">
      <c r="A1931">
        <v>95788</v>
      </c>
      <c r="B1931" t="s">
        <v>4486</v>
      </c>
      <c r="C1931" t="s">
        <v>1065</v>
      </c>
      <c r="D1931">
        <v>0</v>
      </c>
      <c r="F1931" t="s">
        <v>409</v>
      </c>
      <c r="G1931" t="s">
        <v>409</v>
      </c>
      <c r="H1931" t="s">
        <v>4487</v>
      </c>
      <c r="I1931" t="s">
        <v>37</v>
      </c>
      <c r="J1931" t="s">
        <v>37</v>
      </c>
      <c r="K1931" t="s">
        <v>4488</v>
      </c>
      <c r="L1931" t="s">
        <v>4489</v>
      </c>
      <c r="M1931" t="s">
        <v>252</v>
      </c>
      <c r="N1931" t="s">
        <v>252</v>
      </c>
      <c r="O1931" t="s">
        <v>1731</v>
      </c>
      <c r="P1931" t="s">
        <v>982</v>
      </c>
      <c r="Q1931" t="s">
        <v>253</v>
      </c>
      <c r="R1931" t="s">
        <v>63</v>
      </c>
      <c r="S1931" t="s">
        <v>44</v>
      </c>
      <c r="T1931" t="s">
        <v>1457</v>
      </c>
      <c r="U1931" t="s">
        <v>1458</v>
      </c>
      <c r="X1931">
        <v>1</v>
      </c>
      <c r="Y1931">
        <v>0</v>
      </c>
      <c r="Z1931">
        <v>0</v>
      </c>
      <c r="AA1931">
        <v>0</v>
      </c>
      <c r="AB1931">
        <v>1484315</v>
      </c>
      <c r="AC1931" t="s">
        <v>47</v>
      </c>
      <c r="AD1931" t="str">
        <f>+VLOOKUP(T1931,items!$A$2:$D$1255,4,0)</f>
        <v>MUEBLES</v>
      </c>
      <c r="AE1931">
        <f>+VLOOKUP(T1931,Tabla1[],5,0)</f>
        <v>0</v>
      </c>
      <c r="AF1931">
        <f t="shared" si="30"/>
        <v>9</v>
      </c>
    </row>
    <row r="1932" spans="1:32" x14ac:dyDescent="0.25">
      <c r="A1932">
        <v>95788</v>
      </c>
      <c r="B1932" t="s">
        <v>4486</v>
      </c>
      <c r="C1932" t="s">
        <v>1065</v>
      </c>
      <c r="D1932">
        <v>0</v>
      </c>
      <c r="F1932" t="s">
        <v>409</v>
      </c>
      <c r="G1932" t="s">
        <v>409</v>
      </c>
      <c r="H1932" t="s">
        <v>4487</v>
      </c>
      <c r="I1932" t="s">
        <v>37</v>
      </c>
      <c r="J1932" t="s">
        <v>37</v>
      </c>
      <c r="K1932" t="s">
        <v>4488</v>
      </c>
      <c r="L1932" t="s">
        <v>4489</v>
      </c>
      <c r="M1932" t="s">
        <v>252</v>
      </c>
      <c r="N1932" t="s">
        <v>252</v>
      </c>
      <c r="O1932" t="s">
        <v>1731</v>
      </c>
      <c r="P1932" t="s">
        <v>982</v>
      </c>
      <c r="Q1932" t="s">
        <v>253</v>
      </c>
      <c r="R1932" t="s">
        <v>63</v>
      </c>
      <c r="S1932" t="s">
        <v>44</v>
      </c>
      <c r="T1932" t="s">
        <v>4490</v>
      </c>
      <c r="U1932" t="s">
        <v>4491</v>
      </c>
      <c r="X1932">
        <v>1</v>
      </c>
      <c r="Y1932">
        <v>0</v>
      </c>
      <c r="Z1932">
        <v>0</v>
      </c>
      <c r="AA1932">
        <v>0</v>
      </c>
      <c r="AB1932">
        <v>1029211</v>
      </c>
      <c r="AC1932" t="s">
        <v>47</v>
      </c>
      <c r="AD1932">
        <f>+VLOOKUP(T1932,items!$A$2:$D$1255,4,0)</f>
        <v>0</v>
      </c>
      <c r="AE1932">
        <f>+VLOOKUP(T1932,Tabla1[],5,0)</f>
        <v>0</v>
      </c>
      <c r="AF1932">
        <f t="shared" si="30"/>
        <v>9</v>
      </c>
    </row>
    <row r="1933" spans="1:32" x14ac:dyDescent="0.25">
      <c r="A1933">
        <v>95788</v>
      </c>
      <c r="B1933" t="s">
        <v>4486</v>
      </c>
      <c r="C1933" t="s">
        <v>1065</v>
      </c>
      <c r="D1933">
        <v>0</v>
      </c>
      <c r="F1933" t="s">
        <v>409</v>
      </c>
      <c r="G1933" t="s">
        <v>409</v>
      </c>
      <c r="H1933" t="s">
        <v>4487</v>
      </c>
      <c r="I1933" t="s">
        <v>37</v>
      </c>
      <c r="J1933" t="s">
        <v>37</v>
      </c>
      <c r="K1933" t="s">
        <v>4488</v>
      </c>
      <c r="L1933" t="s">
        <v>4489</v>
      </c>
      <c r="M1933" t="s">
        <v>252</v>
      </c>
      <c r="N1933" t="s">
        <v>252</v>
      </c>
      <c r="O1933" t="s">
        <v>1731</v>
      </c>
      <c r="P1933" t="s">
        <v>982</v>
      </c>
      <c r="Q1933" t="s">
        <v>253</v>
      </c>
      <c r="R1933" t="s">
        <v>63</v>
      </c>
      <c r="S1933" t="s">
        <v>44</v>
      </c>
      <c r="T1933" t="s">
        <v>4492</v>
      </c>
      <c r="U1933" t="s">
        <v>4493</v>
      </c>
      <c r="X1933">
        <v>2</v>
      </c>
      <c r="Y1933">
        <v>0</v>
      </c>
      <c r="Z1933">
        <v>0</v>
      </c>
      <c r="AA1933">
        <v>0</v>
      </c>
      <c r="AB1933">
        <v>941820</v>
      </c>
      <c r="AC1933" t="s">
        <v>47</v>
      </c>
      <c r="AD1933" t="str">
        <f>+VLOOKUP(T1933,items!$A$2:$D$1255,4,0)</f>
        <v>MUEBLES</v>
      </c>
      <c r="AE1933">
        <f>+VLOOKUP(T1933,Tabla1[],5,0)</f>
        <v>0</v>
      </c>
      <c r="AF1933">
        <f t="shared" si="30"/>
        <v>9</v>
      </c>
    </row>
    <row r="1934" spans="1:32" x14ac:dyDescent="0.25">
      <c r="A1934">
        <v>95788</v>
      </c>
      <c r="B1934" t="s">
        <v>4486</v>
      </c>
      <c r="C1934" t="s">
        <v>1065</v>
      </c>
      <c r="D1934">
        <v>0</v>
      </c>
      <c r="F1934" t="s">
        <v>409</v>
      </c>
      <c r="G1934" t="s">
        <v>409</v>
      </c>
      <c r="H1934" t="s">
        <v>4487</v>
      </c>
      <c r="I1934" t="s">
        <v>37</v>
      </c>
      <c r="J1934" t="s">
        <v>37</v>
      </c>
      <c r="K1934" t="s">
        <v>4488</v>
      </c>
      <c r="L1934" t="s">
        <v>4489</v>
      </c>
      <c r="M1934" t="s">
        <v>252</v>
      </c>
      <c r="N1934" t="s">
        <v>252</v>
      </c>
      <c r="O1934" t="s">
        <v>1731</v>
      </c>
      <c r="P1934" t="s">
        <v>982</v>
      </c>
      <c r="Q1934" t="s">
        <v>253</v>
      </c>
      <c r="R1934" t="s">
        <v>63</v>
      </c>
      <c r="S1934" t="s">
        <v>44</v>
      </c>
      <c r="T1934" t="s">
        <v>686</v>
      </c>
      <c r="U1934" t="s">
        <v>687</v>
      </c>
      <c r="V1934" t="s">
        <v>1147</v>
      </c>
      <c r="W1934" t="s">
        <v>117</v>
      </c>
      <c r="X1934">
        <v>1</v>
      </c>
      <c r="Y1934">
        <v>0</v>
      </c>
      <c r="Z1934">
        <v>0</v>
      </c>
      <c r="AA1934">
        <v>0</v>
      </c>
      <c r="AB1934">
        <v>1456544</v>
      </c>
      <c r="AC1934" t="s">
        <v>47</v>
      </c>
      <c r="AD1934">
        <f>+VLOOKUP(T1934,items!$A$2:$D$1255,4,0)</f>
        <v>0</v>
      </c>
      <c r="AE1934">
        <f>+VLOOKUP(T1934,Tabla1[],5,0)</f>
        <v>0</v>
      </c>
      <c r="AF1934">
        <f t="shared" si="30"/>
        <v>9</v>
      </c>
    </row>
    <row r="1935" spans="1:32" x14ac:dyDescent="0.25">
      <c r="A1935">
        <v>95810</v>
      </c>
      <c r="B1935" t="s">
        <v>4494</v>
      </c>
      <c r="C1935" t="s">
        <v>75</v>
      </c>
      <c r="D1935">
        <v>0</v>
      </c>
      <c r="F1935" t="s">
        <v>409</v>
      </c>
      <c r="G1935" t="s">
        <v>417</v>
      </c>
      <c r="H1935" t="s">
        <v>4495</v>
      </c>
      <c r="I1935" t="s">
        <v>4496</v>
      </c>
      <c r="J1935" t="s">
        <v>4497</v>
      </c>
      <c r="K1935" t="s">
        <v>4498</v>
      </c>
      <c r="L1935" t="s">
        <v>4499</v>
      </c>
      <c r="M1935" t="s">
        <v>805</v>
      </c>
      <c r="N1935" t="s">
        <v>664</v>
      </c>
      <c r="O1935" t="s">
        <v>571</v>
      </c>
      <c r="P1935" t="s">
        <v>1731</v>
      </c>
      <c r="Q1935" t="s">
        <v>1931</v>
      </c>
      <c r="R1935" t="s">
        <v>63</v>
      </c>
      <c r="S1935" t="s">
        <v>44</v>
      </c>
      <c r="T1935" t="s">
        <v>717</v>
      </c>
      <c r="U1935" t="s">
        <v>718</v>
      </c>
      <c r="X1935">
        <v>1</v>
      </c>
      <c r="Y1935">
        <v>0</v>
      </c>
      <c r="Z1935">
        <v>0</v>
      </c>
      <c r="AA1935">
        <v>0</v>
      </c>
      <c r="AB1935">
        <v>100000</v>
      </c>
      <c r="AC1935" t="s">
        <v>47</v>
      </c>
      <c r="AD1935">
        <f>+VLOOKUP(T1935,items!$A$2:$D$1255,4,0)</f>
        <v>0</v>
      </c>
      <c r="AE1935">
        <f>+VLOOKUP(T1935,Tabla1[],5,0)</f>
        <v>0</v>
      </c>
      <c r="AF1935">
        <f t="shared" si="30"/>
        <v>8</v>
      </c>
    </row>
    <row r="1936" spans="1:32" x14ac:dyDescent="0.25">
      <c r="A1936">
        <v>95810</v>
      </c>
      <c r="B1936" t="s">
        <v>4494</v>
      </c>
      <c r="C1936" t="s">
        <v>75</v>
      </c>
      <c r="D1936">
        <v>0</v>
      </c>
      <c r="F1936" t="s">
        <v>409</v>
      </c>
      <c r="G1936" t="s">
        <v>417</v>
      </c>
      <c r="H1936" t="s">
        <v>4495</v>
      </c>
      <c r="I1936" t="s">
        <v>4496</v>
      </c>
      <c r="J1936" t="s">
        <v>4497</v>
      </c>
      <c r="K1936" t="s">
        <v>4498</v>
      </c>
      <c r="L1936" t="s">
        <v>4499</v>
      </c>
      <c r="M1936" t="s">
        <v>805</v>
      </c>
      <c r="N1936" t="s">
        <v>664</v>
      </c>
      <c r="O1936" t="s">
        <v>571</v>
      </c>
      <c r="P1936" t="s">
        <v>1731</v>
      </c>
      <c r="Q1936" t="s">
        <v>1931</v>
      </c>
      <c r="R1936" t="s">
        <v>63</v>
      </c>
      <c r="S1936" t="s">
        <v>44</v>
      </c>
      <c r="T1936" t="s">
        <v>1020</v>
      </c>
      <c r="U1936" t="s">
        <v>1021</v>
      </c>
      <c r="X1936">
        <v>1</v>
      </c>
      <c r="Y1936">
        <v>0</v>
      </c>
      <c r="Z1936">
        <v>0</v>
      </c>
      <c r="AA1936">
        <v>0</v>
      </c>
      <c r="AB1936">
        <v>240000</v>
      </c>
      <c r="AC1936" t="s">
        <v>47</v>
      </c>
      <c r="AD1936">
        <f>+VLOOKUP(T1936,items!$A$2:$D$1255,4,0)</f>
        <v>0</v>
      </c>
      <c r="AE1936">
        <f>+VLOOKUP(T1936,Tabla1[],5,0)</f>
        <v>0</v>
      </c>
      <c r="AF1936">
        <f t="shared" si="30"/>
        <v>8</v>
      </c>
    </row>
    <row r="1937" spans="1:32" x14ac:dyDescent="0.25">
      <c r="A1937">
        <v>95810</v>
      </c>
      <c r="B1937" t="s">
        <v>4494</v>
      </c>
      <c r="C1937" t="s">
        <v>75</v>
      </c>
      <c r="D1937">
        <v>0</v>
      </c>
      <c r="F1937" t="s">
        <v>409</v>
      </c>
      <c r="G1937" t="s">
        <v>417</v>
      </c>
      <c r="H1937" t="s">
        <v>4495</v>
      </c>
      <c r="I1937" t="s">
        <v>4496</v>
      </c>
      <c r="J1937" t="s">
        <v>4497</v>
      </c>
      <c r="K1937" t="s">
        <v>4498</v>
      </c>
      <c r="L1937" t="s">
        <v>4499</v>
      </c>
      <c r="M1937" t="s">
        <v>805</v>
      </c>
      <c r="N1937" t="s">
        <v>664</v>
      </c>
      <c r="O1937" t="s">
        <v>571</v>
      </c>
      <c r="P1937" t="s">
        <v>1731</v>
      </c>
      <c r="Q1937" t="s">
        <v>1931</v>
      </c>
      <c r="R1937" t="s">
        <v>63</v>
      </c>
      <c r="S1937" t="s">
        <v>44</v>
      </c>
      <c r="T1937" t="s">
        <v>4262</v>
      </c>
      <c r="U1937" t="s">
        <v>4500</v>
      </c>
      <c r="V1937" t="s">
        <v>578</v>
      </c>
      <c r="X1937">
        <v>1</v>
      </c>
      <c r="Y1937">
        <v>2500</v>
      </c>
      <c r="Z1937">
        <v>0</v>
      </c>
      <c r="AA1937">
        <v>2000</v>
      </c>
      <c r="AB1937">
        <v>812098</v>
      </c>
      <c r="AC1937" t="s">
        <v>47</v>
      </c>
      <c r="AD1937">
        <f>+VLOOKUP(T1937,items!$A$2:$D$1255,4,0)</f>
        <v>0</v>
      </c>
      <c r="AE1937">
        <f>+VLOOKUP(T1937,Tabla1[],5,0)</f>
        <v>0</v>
      </c>
      <c r="AF1937">
        <f t="shared" si="30"/>
        <v>8</v>
      </c>
    </row>
    <row r="1938" spans="1:32" x14ac:dyDescent="0.25">
      <c r="A1938">
        <v>95820</v>
      </c>
      <c r="B1938" t="s">
        <v>1003</v>
      </c>
      <c r="C1938" t="s">
        <v>75</v>
      </c>
      <c r="D1938">
        <v>0</v>
      </c>
      <c r="F1938" t="s">
        <v>252</v>
      </c>
      <c r="G1938" t="s">
        <v>965</v>
      </c>
      <c r="H1938" t="s">
        <v>4501</v>
      </c>
      <c r="I1938" t="s">
        <v>4502</v>
      </c>
      <c r="J1938" t="s">
        <v>4503</v>
      </c>
      <c r="K1938" t="s">
        <v>4504</v>
      </c>
      <c r="L1938" t="s">
        <v>4505</v>
      </c>
      <c r="M1938" t="s">
        <v>2270</v>
      </c>
      <c r="N1938" t="s">
        <v>479</v>
      </c>
      <c r="O1938" t="s">
        <v>2235</v>
      </c>
      <c r="P1938" t="s">
        <v>1188</v>
      </c>
      <c r="Q1938" t="s">
        <v>4506</v>
      </c>
      <c r="R1938" t="s">
        <v>127</v>
      </c>
      <c r="S1938" t="s">
        <v>44</v>
      </c>
      <c r="T1938" t="s">
        <v>1723</v>
      </c>
      <c r="U1938" t="s">
        <v>1724</v>
      </c>
      <c r="V1938" t="s">
        <v>194</v>
      </c>
      <c r="W1938" t="s">
        <v>117</v>
      </c>
      <c r="X1938">
        <v>1</v>
      </c>
      <c r="Y1938">
        <v>4133</v>
      </c>
      <c r="Z1938">
        <v>0</v>
      </c>
      <c r="AA1938">
        <v>4880</v>
      </c>
      <c r="AB1938">
        <v>0</v>
      </c>
      <c r="AC1938" t="s">
        <v>47</v>
      </c>
      <c r="AD1938" t="str">
        <f>+VLOOKUP(T1938,items!$A$2:$D$1255,4,0)</f>
        <v>PERGOLA</v>
      </c>
      <c r="AE1938" t="str">
        <f>+VLOOKUP(T1938,Tabla1[],5,0)</f>
        <v>CLASSIC</v>
      </c>
      <c r="AF1938">
        <f t="shared" si="30"/>
        <v>8</v>
      </c>
    </row>
    <row r="1939" spans="1:32" x14ac:dyDescent="0.25">
      <c r="A1939">
        <v>95820</v>
      </c>
      <c r="B1939" t="s">
        <v>1003</v>
      </c>
      <c r="C1939" t="s">
        <v>75</v>
      </c>
      <c r="D1939">
        <v>0</v>
      </c>
      <c r="F1939" t="s">
        <v>252</v>
      </c>
      <c r="G1939" t="s">
        <v>965</v>
      </c>
      <c r="H1939" t="s">
        <v>4501</v>
      </c>
      <c r="I1939" t="s">
        <v>4502</v>
      </c>
      <c r="J1939" t="s">
        <v>4503</v>
      </c>
      <c r="K1939" t="s">
        <v>4504</v>
      </c>
      <c r="L1939" t="s">
        <v>4505</v>
      </c>
      <c r="M1939" t="s">
        <v>2270</v>
      </c>
      <c r="N1939" t="s">
        <v>479</v>
      </c>
      <c r="O1939" t="s">
        <v>2235</v>
      </c>
      <c r="P1939" t="s">
        <v>1188</v>
      </c>
      <c r="Q1939" t="s">
        <v>4506</v>
      </c>
      <c r="R1939" t="s">
        <v>127</v>
      </c>
      <c r="S1939" t="s">
        <v>44</v>
      </c>
      <c r="T1939" t="s">
        <v>1723</v>
      </c>
      <c r="U1939" t="s">
        <v>1724</v>
      </c>
      <c r="V1939" t="s">
        <v>194</v>
      </c>
      <c r="W1939" t="s">
        <v>117</v>
      </c>
      <c r="X1939">
        <v>1</v>
      </c>
      <c r="Y1939">
        <v>4443</v>
      </c>
      <c r="Z1939">
        <v>0</v>
      </c>
      <c r="AA1939">
        <v>4880</v>
      </c>
      <c r="AB1939">
        <v>0</v>
      </c>
      <c r="AC1939" t="s">
        <v>47</v>
      </c>
      <c r="AD1939" t="str">
        <f>+VLOOKUP(T1939,items!$A$2:$D$1255,4,0)</f>
        <v>PERGOLA</v>
      </c>
      <c r="AE1939" t="str">
        <f>+VLOOKUP(T1939,Tabla1[],5,0)</f>
        <v>CLASSIC</v>
      </c>
      <c r="AF1939">
        <f t="shared" si="30"/>
        <v>8</v>
      </c>
    </row>
    <row r="1940" spans="1:32" x14ac:dyDescent="0.25">
      <c r="A1940">
        <v>95820</v>
      </c>
      <c r="B1940" t="s">
        <v>1003</v>
      </c>
      <c r="C1940" t="s">
        <v>75</v>
      </c>
      <c r="D1940">
        <v>0</v>
      </c>
      <c r="F1940" t="s">
        <v>252</v>
      </c>
      <c r="G1940" t="s">
        <v>965</v>
      </c>
      <c r="H1940" t="s">
        <v>4501</v>
      </c>
      <c r="I1940" t="s">
        <v>4502</v>
      </c>
      <c r="J1940" t="s">
        <v>4503</v>
      </c>
      <c r="K1940" t="s">
        <v>4504</v>
      </c>
      <c r="L1940" t="s">
        <v>4505</v>
      </c>
      <c r="M1940" t="s">
        <v>2270</v>
      </c>
      <c r="N1940" t="s">
        <v>479</v>
      </c>
      <c r="O1940" t="s">
        <v>2235</v>
      </c>
      <c r="P1940" t="s">
        <v>1188</v>
      </c>
      <c r="Q1940" t="s">
        <v>4506</v>
      </c>
      <c r="R1940" t="s">
        <v>127</v>
      </c>
      <c r="S1940" t="s">
        <v>44</v>
      </c>
      <c r="T1940" t="s">
        <v>4507</v>
      </c>
      <c r="U1940" t="s">
        <v>4508</v>
      </c>
      <c r="X1940">
        <v>1</v>
      </c>
      <c r="Y1940">
        <v>0</v>
      </c>
      <c r="Z1940">
        <v>0</v>
      </c>
      <c r="AA1940">
        <v>0</v>
      </c>
      <c r="AB1940">
        <v>0</v>
      </c>
      <c r="AC1940" t="s">
        <v>47</v>
      </c>
      <c r="AD1940">
        <f>+VLOOKUP(T1940,items!$A$2:$D$1255,4,0)</f>
        <v>0</v>
      </c>
      <c r="AE1940">
        <f>+VLOOKUP(T1940,Tabla1[],5,0)</f>
        <v>0</v>
      </c>
      <c r="AF1940">
        <f t="shared" si="30"/>
        <v>8</v>
      </c>
    </row>
    <row r="1941" spans="1:32" x14ac:dyDescent="0.25">
      <c r="A1941">
        <v>95840</v>
      </c>
      <c r="B1941" t="s">
        <v>4509</v>
      </c>
      <c r="C1941" t="s">
        <v>75</v>
      </c>
      <c r="D1941">
        <v>0</v>
      </c>
      <c r="F1941" t="s">
        <v>252</v>
      </c>
      <c r="G1941" t="s">
        <v>805</v>
      </c>
      <c r="H1941" t="s">
        <v>4510</v>
      </c>
      <c r="I1941" t="s">
        <v>37</v>
      </c>
      <c r="J1941" t="s">
        <v>4511</v>
      </c>
      <c r="K1941" t="s">
        <v>4512</v>
      </c>
      <c r="L1941" t="s">
        <v>37</v>
      </c>
      <c r="M1941" t="s">
        <v>916</v>
      </c>
      <c r="N1941" t="s">
        <v>916</v>
      </c>
      <c r="O1941" t="s">
        <v>423</v>
      </c>
      <c r="P1941" t="s">
        <v>649</v>
      </c>
      <c r="Q1941" t="s">
        <v>485</v>
      </c>
      <c r="R1941" t="s">
        <v>127</v>
      </c>
      <c r="S1941" t="s">
        <v>44</v>
      </c>
      <c r="T1941" t="s">
        <v>2142</v>
      </c>
      <c r="U1941" t="s">
        <v>2143</v>
      </c>
      <c r="X1941">
        <v>1</v>
      </c>
      <c r="Y1941">
        <v>0</v>
      </c>
      <c r="Z1941">
        <v>0</v>
      </c>
      <c r="AA1941">
        <v>0</v>
      </c>
      <c r="AB1941">
        <v>20000</v>
      </c>
      <c r="AC1941" t="s">
        <v>47</v>
      </c>
      <c r="AD1941">
        <f>+VLOOKUP(T1941,items!$A$2:$D$1255,4,0)</f>
        <v>0</v>
      </c>
      <c r="AE1941">
        <f>+VLOOKUP(T1941,Tabla1[],5,0)</f>
        <v>0</v>
      </c>
      <c r="AF1941">
        <f t="shared" si="30"/>
        <v>8</v>
      </c>
    </row>
    <row r="1942" spans="1:32" x14ac:dyDescent="0.25">
      <c r="A1942">
        <v>95840</v>
      </c>
      <c r="B1942" t="s">
        <v>4509</v>
      </c>
      <c r="C1942" t="s">
        <v>75</v>
      </c>
      <c r="D1942">
        <v>0</v>
      </c>
      <c r="F1942" t="s">
        <v>252</v>
      </c>
      <c r="G1942" t="s">
        <v>805</v>
      </c>
      <c r="H1942" t="s">
        <v>4510</v>
      </c>
      <c r="I1942" t="s">
        <v>37</v>
      </c>
      <c r="J1942" t="s">
        <v>4511</v>
      </c>
      <c r="K1942" t="s">
        <v>4512</v>
      </c>
      <c r="L1942" t="s">
        <v>37</v>
      </c>
      <c r="M1942" t="s">
        <v>916</v>
      </c>
      <c r="N1942" t="s">
        <v>916</v>
      </c>
      <c r="O1942" t="s">
        <v>423</v>
      </c>
      <c r="P1942" t="s">
        <v>649</v>
      </c>
      <c r="Q1942" t="s">
        <v>485</v>
      </c>
      <c r="R1942" t="s">
        <v>127</v>
      </c>
      <c r="S1942" t="s">
        <v>44</v>
      </c>
      <c r="T1942" t="s">
        <v>2142</v>
      </c>
      <c r="U1942" t="s">
        <v>2143</v>
      </c>
      <c r="X1942">
        <v>1</v>
      </c>
      <c r="Y1942">
        <v>0</v>
      </c>
      <c r="Z1942">
        <v>0</v>
      </c>
      <c r="AA1942">
        <v>0</v>
      </c>
      <c r="AB1942">
        <v>20000</v>
      </c>
      <c r="AC1942" t="s">
        <v>47</v>
      </c>
      <c r="AD1942">
        <f>+VLOOKUP(T1942,items!$A$2:$D$1255,4,0)</f>
        <v>0</v>
      </c>
      <c r="AE1942">
        <f>+VLOOKUP(T1942,Tabla1[],5,0)</f>
        <v>0</v>
      </c>
      <c r="AF1942">
        <f t="shared" si="30"/>
        <v>8</v>
      </c>
    </row>
    <row r="1943" spans="1:32" x14ac:dyDescent="0.25">
      <c r="A1943">
        <v>95843</v>
      </c>
      <c r="B1943" t="s">
        <v>4513</v>
      </c>
      <c r="C1943" t="s">
        <v>75</v>
      </c>
      <c r="D1943">
        <v>0</v>
      </c>
      <c r="F1943" t="s">
        <v>252</v>
      </c>
      <c r="G1943" t="s">
        <v>965</v>
      </c>
      <c r="H1943" t="s">
        <v>4514</v>
      </c>
      <c r="I1943" t="s">
        <v>4515</v>
      </c>
      <c r="J1943" t="s">
        <v>4516</v>
      </c>
      <c r="K1943" t="s">
        <v>4517</v>
      </c>
      <c r="L1943" t="s">
        <v>4518</v>
      </c>
      <c r="M1943" t="s">
        <v>2270</v>
      </c>
      <c r="N1943" t="s">
        <v>1072</v>
      </c>
      <c r="O1943" t="s">
        <v>2896</v>
      </c>
      <c r="P1943" t="s">
        <v>163</v>
      </c>
      <c r="Q1943" t="s">
        <v>486</v>
      </c>
      <c r="R1943" t="s">
        <v>63</v>
      </c>
      <c r="S1943" t="s">
        <v>256</v>
      </c>
      <c r="T1943" t="s">
        <v>918</v>
      </c>
      <c r="U1943" t="s">
        <v>919</v>
      </c>
      <c r="W1943" t="s">
        <v>93</v>
      </c>
      <c r="X1943">
        <v>3</v>
      </c>
      <c r="Y1943">
        <v>0</v>
      </c>
      <c r="Z1943">
        <v>0</v>
      </c>
      <c r="AA1943">
        <v>250</v>
      </c>
      <c r="AB1943">
        <v>914574</v>
      </c>
      <c r="AC1943" t="s">
        <v>47</v>
      </c>
      <c r="AD1943">
        <f>+VLOOKUP(T1943,items!$A$2:$D$1255,4,0)</f>
        <v>0</v>
      </c>
      <c r="AE1943">
        <f>+VLOOKUP(T1943,Tabla1[],5,0)</f>
        <v>0</v>
      </c>
      <c r="AF1943">
        <f t="shared" si="30"/>
        <v>9</v>
      </c>
    </row>
    <row r="1944" spans="1:32" x14ac:dyDescent="0.25">
      <c r="A1944">
        <v>95843</v>
      </c>
      <c r="B1944" t="s">
        <v>4513</v>
      </c>
      <c r="C1944" t="s">
        <v>75</v>
      </c>
      <c r="D1944">
        <v>0</v>
      </c>
      <c r="F1944" t="s">
        <v>252</v>
      </c>
      <c r="G1944" t="s">
        <v>965</v>
      </c>
      <c r="H1944" t="s">
        <v>4514</v>
      </c>
      <c r="I1944" t="s">
        <v>4515</v>
      </c>
      <c r="J1944" t="s">
        <v>4516</v>
      </c>
      <c r="K1944" t="s">
        <v>4517</v>
      </c>
      <c r="L1944" t="s">
        <v>4518</v>
      </c>
      <c r="M1944" t="s">
        <v>2270</v>
      </c>
      <c r="N1944" t="s">
        <v>1072</v>
      </c>
      <c r="O1944" t="s">
        <v>2896</v>
      </c>
      <c r="P1944" t="s">
        <v>163</v>
      </c>
      <c r="Q1944" t="s">
        <v>486</v>
      </c>
      <c r="R1944" t="s">
        <v>63</v>
      </c>
      <c r="S1944" t="s">
        <v>256</v>
      </c>
      <c r="T1944" t="s">
        <v>94</v>
      </c>
      <c r="U1944" t="s">
        <v>95</v>
      </c>
      <c r="X1944">
        <v>1</v>
      </c>
      <c r="Y1944">
        <v>0</v>
      </c>
      <c r="Z1944">
        <v>0</v>
      </c>
      <c r="AA1944">
        <v>0</v>
      </c>
      <c r="AB1944">
        <v>300000</v>
      </c>
      <c r="AC1944" t="s">
        <v>47</v>
      </c>
      <c r="AD1944" t="e">
        <f>+VLOOKUP(T1944,items!$A$2:$D$1255,4,0)</f>
        <v>#N/A</v>
      </c>
      <c r="AE1944" t="e">
        <f>+VLOOKUP(T1944,Tabla1[],5,0)</f>
        <v>#N/A</v>
      </c>
      <c r="AF1944">
        <f t="shared" si="30"/>
        <v>9</v>
      </c>
    </row>
    <row r="1945" spans="1:32" x14ac:dyDescent="0.25">
      <c r="A1945">
        <v>95843</v>
      </c>
      <c r="B1945" t="s">
        <v>4513</v>
      </c>
      <c r="C1945" t="s">
        <v>75</v>
      </c>
      <c r="D1945">
        <v>0</v>
      </c>
      <c r="F1945" t="s">
        <v>252</v>
      </c>
      <c r="G1945" t="s">
        <v>965</v>
      </c>
      <c r="H1945" t="s">
        <v>4514</v>
      </c>
      <c r="I1945" t="s">
        <v>4515</v>
      </c>
      <c r="J1945" t="s">
        <v>4516</v>
      </c>
      <c r="K1945" t="s">
        <v>4517</v>
      </c>
      <c r="L1945" t="s">
        <v>4518</v>
      </c>
      <c r="M1945" t="s">
        <v>2270</v>
      </c>
      <c r="N1945" t="s">
        <v>1072</v>
      </c>
      <c r="O1945" t="s">
        <v>2896</v>
      </c>
      <c r="P1945" t="s">
        <v>163</v>
      </c>
      <c r="Q1945" t="s">
        <v>486</v>
      </c>
      <c r="R1945" t="s">
        <v>63</v>
      </c>
      <c r="S1945" t="s">
        <v>256</v>
      </c>
      <c r="T1945" t="s">
        <v>466</v>
      </c>
      <c r="U1945" t="s">
        <v>467</v>
      </c>
      <c r="V1945" t="s">
        <v>958</v>
      </c>
      <c r="W1945" t="s">
        <v>1095</v>
      </c>
      <c r="X1945">
        <v>1</v>
      </c>
      <c r="Y1945">
        <v>4800</v>
      </c>
      <c r="Z1945">
        <v>0</v>
      </c>
      <c r="AA1945">
        <v>2000</v>
      </c>
      <c r="AB1945">
        <v>4859976</v>
      </c>
      <c r="AC1945" t="s">
        <v>47</v>
      </c>
      <c r="AD1945" t="str">
        <f>+VLOOKUP(T1945,items!$A$2:$D$1255,4,0)</f>
        <v>SOMBRALINA</v>
      </c>
      <c r="AE1945" t="str">
        <f>+VLOOKUP(T1945,Tabla1[],5,0)</f>
        <v>ELECTRICA</v>
      </c>
      <c r="AF1945">
        <f t="shared" si="30"/>
        <v>9</v>
      </c>
    </row>
    <row r="1946" spans="1:32" x14ac:dyDescent="0.25">
      <c r="A1946">
        <v>95849</v>
      </c>
      <c r="B1946" t="s">
        <v>4519</v>
      </c>
      <c r="C1946" t="s">
        <v>75</v>
      </c>
      <c r="D1946">
        <v>0</v>
      </c>
      <c r="F1946" t="s">
        <v>252</v>
      </c>
      <c r="G1946" t="s">
        <v>565</v>
      </c>
      <c r="H1946" t="s">
        <v>4520</v>
      </c>
      <c r="I1946" t="s">
        <v>37</v>
      </c>
      <c r="J1946" t="s">
        <v>4521</v>
      </c>
      <c r="K1946" t="s">
        <v>4522</v>
      </c>
      <c r="L1946" t="s">
        <v>4523</v>
      </c>
      <c r="M1946" t="s">
        <v>571</v>
      </c>
      <c r="N1946" t="s">
        <v>571</v>
      </c>
      <c r="O1946" t="s">
        <v>175</v>
      </c>
      <c r="P1946" t="s">
        <v>1072</v>
      </c>
      <c r="Q1946" t="s">
        <v>1731</v>
      </c>
      <c r="R1946" t="s">
        <v>63</v>
      </c>
      <c r="S1946" t="s">
        <v>44</v>
      </c>
      <c r="T1946" t="s">
        <v>94</v>
      </c>
      <c r="U1946" t="s">
        <v>95</v>
      </c>
      <c r="X1946">
        <v>1</v>
      </c>
      <c r="Y1946">
        <v>0</v>
      </c>
      <c r="Z1946">
        <v>0</v>
      </c>
      <c r="AA1946">
        <v>0</v>
      </c>
      <c r="AB1946">
        <v>350000</v>
      </c>
      <c r="AC1946" t="s">
        <v>47</v>
      </c>
      <c r="AD1946" t="e">
        <f>+VLOOKUP(T1946,items!$A$2:$D$1255,4,0)</f>
        <v>#N/A</v>
      </c>
      <c r="AE1946" t="e">
        <f>+VLOOKUP(T1946,Tabla1[],5,0)</f>
        <v>#N/A</v>
      </c>
      <c r="AF1946" t="e">
        <f t="shared" si="30"/>
        <v>#VALUE!</v>
      </c>
    </row>
    <row r="1947" spans="1:32" x14ac:dyDescent="0.25">
      <c r="A1947">
        <v>95861</v>
      </c>
      <c r="B1947" t="s">
        <v>4524</v>
      </c>
      <c r="C1947" t="s">
        <v>33</v>
      </c>
      <c r="D1947">
        <v>0</v>
      </c>
      <c r="F1947" t="s">
        <v>3005</v>
      </c>
      <c r="G1947" t="s">
        <v>1072</v>
      </c>
      <c r="H1947" t="s">
        <v>4525</v>
      </c>
      <c r="I1947" t="s">
        <v>37</v>
      </c>
      <c r="J1947" t="s">
        <v>4526</v>
      </c>
      <c r="K1947" t="s">
        <v>4527</v>
      </c>
      <c r="L1947" t="s">
        <v>4528</v>
      </c>
      <c r="M1947" t="s">
        <v>1731</v>
      </c>
      <c r="N1947" t="s">
        <v>1731</v>
      </c>
      <c r="O1947" t="s">
        <v>34</v>
      </c>
      <c r="P1947" t="s">
        <v>1188</v>
      </c>
      <c r="Q1947" t="s">
        <v>486</v>
      </c>
      <c r="R1947" t="s">
        <v>63</v>
      </c>
      <c r="S1947" t="s">
        <v>108</v>
      </c>
      <c r="T1947" t="s">
        <v>4529</v>
      </c>
      <c r="U1947" t="s">
        <v>4530</v>
      </c>
      <c r="V1947" t="s">
        <v>1427</v>
      </c>
      <c r="X1947">
        <v>3</v>
      </c>
      <c r="Y1947">
        <v>0</v>
      </c>
      <c r="Z1947">
        <v>0</v>
      </c>
      <c r="AA1947">
        <v>0</v>
      </c>
      <c r="AB1947">
        <v>2250162</v>
      </c>
      <c r="AC1947" t="s">
        <v>47</v>
      </c>
      <c r="AD1947">
        <f>+VLOOKUP(T1947,items!$A$2:$D$1255,4,0)</f>
        <v>0</v>
      </c>
      <c r="AE1947">
        <f>+VLOOKUP(T1947,Tabla1[],5,0)</f>
        <v>0</v>
      </c>
      <c r="AF1947">
        <f t="shared" si="30"/>
        <v>9</v>
      </c>
    </row>
    <row r="1948" spans="1:32" x14ac:dyDescent="0.25">
      <c r="A1948">
        <v>95861</v>
      </c>
      <c r="B1948" t="s">
        <v>4524</v>
      </c>
      <c r="C1948" t="s">
        <v>33</v>
      </c>
      <c r="D1948">
        <v>0</v>
      </c>
      <c r="F1948" t="s">
        <v>3005</v>
      </c>
      <c r="G1948" t="s">
        <v>1072</v>
      </c>
      <c r="H1948" t="s">
        <v>4525</v>
      </c>
      <c r="I1948" t="s">
        <v>37</v>
      </c>
      <c r="J1948" t="s">
        <v>4526</v>
      </c>
      <c r="K1948" t="s">
        <v>4527</v>
      </c>
      <c r="L1948" t="s">
        <v>4528</v>
      </c>
      <c r="M1948" t="s">
        <v>1731</v>
      </c>
      <c r="N1948" t="s">
        <v>1731</v>
      </c>
      <c r="O1948" t="s">
        <v>34</v>
      </c>
      <c r="P1948" t="s">
        <v>1188</v>
      </c>
      <c r="Q1948" t="s">
        <v>486</v>
      </c>
      <c r="R1948" t="s">
        <v>63</v>
      </c>
      <c r="S1948" t="s">
        <v>108</v>
      </c>
      <c r="T1948" t="s">
        <v>4529</v>
      </c>
      <c r="U1948" t="s">
        <v>4530</v>
      </c>
      <c r="V1948" t="s">
        <v>166</v>
      </c>
      <c r="X1948">
        <v>3</v>
      </c>
      <c r="Y1948">
        <v>0</v>
      </c>
      <c r="Z1948">
        <v>0</v>
      </c>
      <c r="AA1948">
        <v>0</v>
      </c>
      <c r="AB1948">
        <v>2250162</v>
      </c>
      <c r="AC1948" t="s">
        <v>47</v>
      </c>
      <c r="AD1948">
        <f>+VLOOKUP(T1948,items!$A$2:$D$1255,4,0)</f>
        <v>0</v>
      </c>
      <c r="AE1948">
        <f>+VLOOKUP(T1948,Tabla1[],5,0)</f>
        <v>0</v>
      </c>
      <c r="AF1948">
        <f t="shared" si="30"/>
        <v>9</v>
      </c>
    </row>
    <row r="1949" spans="1:32" x14ac:dyDescent="0.25">
      <c r="A1949">
        <v>95866</v>
      </c>
      <c r="B1949" t="s">
        <v>2419</v>
      </c>
      <c r="C1949" t="s">
        <v>75</v>
      </c>
      <c r="D1949">
        <v>0</v>
      </c>
      <c r="F1949" t="s">
        <v>965</v>
      </c>
      <c r="G1949" t="s">
        <v>479</v>
      </c>
      <c r="H1949" t="s">
        <v>4531</v>
      </c>
      <c r="I1949" t="s">
        <v>37</v>
      </c>
      <c r="J1949" t="s">
        <v>4532</v>
      </c>
      <c r="K1949" t="s">
        <v>4533</v>
      </c>
      <c r="L1949" t="s">
        <v>4534</v>
      </c>
      <c r="M1949" t="s">
        <v>649</v>
      </c>
      <c r="N1949" t="s">
        <v>649</v>
      </c>
      <c r="O1949" t="s">
        <v>2896</v>
      </c>
      <c r="P1949" t="s">
        <v>898</v>
      </c>
      <c r="Q1949" t="s">
        <v>503</v>
      </c>
      <c r="R1949" t="s">
        <v>63</v>
      </c>
      <c r="S1949" t="s">
        <v>128</v>
      </c>
      <c r="T1949" t="s">
        <v>2343</v>
      </c>
      <c r="U1949" t="s">
        <v>2344</v>
      </c>
      <c r="W1949" t="s">
        <v>117</v>
      </c>
      <c r="X1949">
        <v>1</v>
      </c>
      <c r="Y1949">
        <v>0</v>
      </c>
      <c r="Z1949">
        <v>0</v>
      </c>
      <c r="AA1949">
        <v>0</v>
      </c>
      <c r="AB1949">
        <v>7959978</v>
      </c>
      <c r="AC1949" t="s">
        <v>47</v>
      </c>
      <c r="AD1949">
        <f>+VLOOKUP(T1949,items!$A$2:$D$1255,4,0)</f>
        <v>0</v>
      </c>
      <c r="AE1949">
        <f>+VLOOKUP(T1949,Tabla1[],5,0)</f>
        <v>0</v>
      </c>
      <c r="AF1949">
        <f t="shared" si="30"/>
        <v>9</v>
      </c>
    </row>
    <row r="1950" spans="1:32" x14ac:dyDescent="0.25">
      <c r="A1950">
        <v>95866</v>
      </c>
      <c r="B1950" t="s">
        <v>2419</v>
      </c>
      <c r="C1950" t="s">
        <v>75</v>
      </c>
      <c r="D1950">
        <v>0</v>
      </c>
      <c r="F1950" t="s">
        <v>965</v>
      </c>
      <c r="G1950" t="s">
        <v>479</v>
      </c>
      <c r="H1950" t="s">
        <v>4531</v>
      </c>
      <c r="I1950" t="s">
        <v>37</v>
      </c>
      <c r="J1950" t="s">
        <v>4532</v>
      </c>
      <c r="K1950" t="s">
        <v>4533</v>
      </c>
      <c r="L1950" t="s">
        <v>4534</v>
      </c>
      <c r="M1950" t="s">
        <v>649</v>
      </c>
      <c r="N1950" t="s">
        <v>649</v>
      </c>
      <c r="O1950" t="s">
        <v>2896</v>
      </c>
      <c r="P1950" t="s">
        <v>898</v>
      </c>
      <c r="Q1950" t="s">
        <v>503</v>
      </c>
      <c r="R1950" t="s">
        <v>63</v>
      </c>
      <c r="S1950" t="s">
        <v>128</v>
      </c>
      <c r="T1950" t="s">
        <v>2345</v>
      </c>
      <c r="U1950" t="s">
        <v>2346</v>
      </c>
      <c r="V1950" t="s">
        <v>884</v>
      </c>
      <c r="X1950">
        <v>1</v>
      </c>
      <c r="Y1950">
        <v>0</v>
      </c>
      <c r="Z1950">
        <v>0</v>
      </c>
      <c r="AA1950">
        <v>0</v>
      </c>
      <c r="AB1950">
        <v>1492448</v>
      </c>
      <c r="AC1950" t="s">
        <v>47</v>
      </c>
      <c r="AD1950">
        <f>+VLOOKUP(T1950,items!$A$2:$D$1255,4,0)</f>
        <v>0</v>
      </c>
      <c r="AE1950">
        <f>+VLOOKUP(T1950,Tabla1[],5,0)</f>
        <v>0</v>
      </c>
      <c r="AF1950">
        <f t="shared" si="30"/>
        <v>9</v>
      </c>
    </row>
    <row r="1951" spans="1:32" x14ac:dyDescent="0.25">
      <c r="A1951">
        <v>95866</v>
      </c>
      <c r="B1951" t="s">
        <v>2419</v>
      </c>
      <c r="C1951" t="s">
        <v>75</v>
      </c>
      <c r="D1951">
        <v>0</v>
      </c>
      <c r="F1951" t="s">
        <v>965</v>
      </c>
      <c r="G1951" t="s">
        <v>479</v>
      </c>
      <c r="H1951" t="s">
        <v>4531</v>
      </c>
      <c r="I1951" t="s">
        <v>37</v>
      </c>
      <c r="J1951" t="s">
        <v>4532</v>
      </c>
      <c r="K1951" t="s">
        <v>4533</v>
      </c>
      <c r="L1951" t="s">
        <v>4534</v>
      </c>
      <c r="M1951" t="s">
        <v>649</v>
      </c>
      <c r="N1951" t="s">
        <v>649</v>
      </c>
      <c r="O1951" t="s">
        <v>2896</v>
      </c>
      <c r="P1951" t="s">
        <v>898</v>
      </c>
      <c r="Q1951" t="s">
        <v>503</v>
      </c>
      <c r="R1951" t="s">
        <v>63</v>
      </c>
      <c r="S1951" t="s">
        <v>128</v>
      </c>
      <c r="T1951" t="s">
        <v>392</v>
      </c>
      <c r="U1951" t="s">
        <v>393</v>
      </c>
      <c r="X1951">
        <v>1</v>
      </c>
      <c r="Y1951">
        <v>0</v>
      </c>
      <c r="Z1951">
        <v>0</v>
      </c>
      <c r="AA1951">
        <v>0</v>
      </c>
      <c r="AB1951">
        <v>100000</v>
      </c>
      <c r="AC1951" t="s">
        <v>47</v>
      </c>
      <c r="AD1951" t="e">
        <f>+VLOOKUP(T1951,items!$A$2:$D$1255,4,0)</f>
        <v>#N/A</v>
      </c>
      <c r="AE1951" t="e">
        <f>+VLOOKUP(T1951,Tabla1[],5,0)</f>
        <v>#N/A</v>
      </c>
      <c r="AF1951">
        <f t="shared" si="30"/>
        <v>9</v>
      </c>
    </row>
    <row r="1952" spans="1:32" x14ac:dyDescent="0.25">
      <c r="A1952">
        <v>95870</v>
      </c>
      <c r="B1952" t="s">
        <v>4535</v>
      </c>
      <c r="C1952" t="s">
        <v>1065</v>
      </c>
      <c r="D1952">
        <v>0</v>
      </c>
      <c r="F1952" t="s">
        <v>965</v>
      </c>
      <c r="G1952" t="s">
        <v>3043</v>
      </c>
      <c r="H1952" t="s">
        <v>4536</v>
      </c>
      <c r="I1952" t="s">
        <v>37</v>
      </c>
      <c r="J1952" t="s">
        <v>4537</v>
      </c>
      <c r="K1952" t="s">
        <v>4538</v>
      </c>
      <c r="L1952" t="s">
        <v>37</v>
      </c>
      <c r="M1952" t="s">
        <v>565</v>
      </c>
      <c r="N1952" t="s">
        <v>565</v>
      </c>
      <c r="O1952" t="s">
        <v>2688</v>
      </c>
      <c r="P1952" t="s">
        <v>2520</v>
      </c>
      <c r="Q1952" t="s">
        <v>2520</v>
      </c>
      <c r="R1952" t="s">
        <v>411</v>
      </c>
      <c r="S1952" t="s">
        <v>128</v>
      </c>
      <c r="T1952" t="s">
        <v>229</v>
      </c>
      <c r="U1952" t="s">
        <v>230</v>
      </c>
      <c r="V1952" t="s">
        <v>313</v>
      </c>
      <c r="X1952">
        <v>1</v>
      </c>
      <c r="Y1952">
        <v>0</v>
      </c>
      <c r="Z1952">
        <v>0</v>
      </c>
      <c r="AA1952">
        <v>0</v>
      </c>
      <c r="AB1952">
        <v>157306</v>
      </c>
      <c r="AC1952" t="s">
        <v>47</v>
      </c>
      <c r="AD1952">
        <f>+VLOOKUP(T1952,items!$A$2:$D$1255,4,0)</f>
        <v>0</v>
      </c>
      <c r="AE1952">
        <f>+VLOOKUP(T1952,Tabla1[],5,0)</f>
        <v>0</v>
      </c>
      <c r="AF1952">
        <f t="shared" si="30"/>
        <v>9</v>
      </c>
    </row>
    <row r="1953" spans="1:32" x14ac:dyDescent="0.25">
      <c r="A1953">
        <v>95870</v>
      </c>
      <c r="B1953" t="s">
        <v>4535</v>
      </c>
      <c r="C1953" t="s">
        <v>1065</v>
      </c>
      <c r="D1953">
        <v>0</v>
      </c>
      <c r="F1953" t="s">
        <v>965</v>
      </c>
      <c r="G1953" t="s">
        <v>3043</v>
      </c>
      <c r="H1953" t="s">
        <v>4536</v>
      </c>
      <c r="I1953" t="s">
        <v>37</v>
      </c>
      <c r="J1953" t="s">
        <v>4537</v>
      </c>
      <c r="K1953" t="s">
        <v>4538</v>
      </c>
      <c r="L1953" t="s">
        <v>37</v>
      </c>
      <c r="M1953" t="s">
        <v>565</v>
      </c>
      <c r="N1953" t="s">
        <v>565</v>
      </c>
      <c r="O1953" t="s">
        <v>2688</v>
      </c>
      <c r="P1953" t="s">
        <v>2520</v>
      </c>
      <c r="Q1953" t="s">
        <v>2520</v>
      </c>
      <c r="R1953" t="s">
        <v>411</v>
      </c>
      <c r="S1953" t="s">
        <v>128</v>
      </c>
      <c r="T1953" t="s">
        <v>1922</v>
      </c>
      <c r="U1953" t="s">
        <v>1923</v>
      </c>
      <c r="X1953">
        <v>1</v>
      </c>
      <c r="Y1953">
        <v>0</v>
      </c>
      <c r="Z1953">
        <v>0</v>
      </c>
      <c r="AA1953">
        <v>0</v>
      </c>
      <c r="AB1953">
        <v>360152</v>
      </c>
      <c r="AC1953" t="s">
        <v>47</v>
      </c>
      <c r="AD1953">
        <f>+VLOOKUP(T1953,items!$A$2:$D$1255,4,0)</f>
        <v>0</v>
      </c>
      <c r="AE1953">
        <f>+VLOOKUP(T1953,Tabla1[],5,0)</f>
        <v>0</v>
      </c>
      <c r="AF1953">
        <f t="shared" si="30"/>
        <v>9</v>
      </c>
    </row>
    <row r="1954" spans="1:32" x14ac:dyDescent="0.25">
      <c r="A1954">
        <v>95870</v>
      </c>
      <c r="B1954" t="s">
        <v>4535</v>
      </c>
      <c r="C1954" t="s">
        <v>1065</v>
      </c>
      <c r="D1954">
        <v>0</v>
      </c>
      <c r="F1954" t="s">
        <v>965</v>
      </c>
      <c r="G1954" t="s">
        <v>3043</v>
      </c>
      <c r="H1954" t="s">
        <v>4536</v>
      </c>
      <c r="I1954" t="s">
        <v>37</v>
      </c>
      <c r="J1954" t="s">
        <v>4537</v>
      </c>
      <c r="K1954" t="s">
        <v>4538</v>
      </c>
      <c r="L1954" t="s">
        <v>37</v>
      </c>
      <c r="M1954" t="s">
        <v>565</v>
      </c>
      <c r="N1954" t="s">
        <v>565</v>
      </c>
      <c r="O1954" t="s">
        <v>2688</v>
      </c>
      <c r="P1954" t="s">
        <v>2520</v>
      </c>
      <c r="Q1954" t="s">
        <v>2520</v>
      </c>
      <c r="R1954" t="s">
        <v>411</v>
      </c>
      <c r="S1954" t="s">
        <v>128</v>
      </c>
      <c r="T1954" t="s">
        <v>314</v>
      </c>
      <c r="U1954" t="s">
        <v>315</v>
      </c>
      <c r="X1954">
        <v>1</v>
      </c>
      <c r="Y1954">
        <v>0</v>
      </c>
      <c r="Z1954">
        <v>0</v>
      </c>
      <c r="AA1954">
        <v>0</v>
      </c>
      <c r="AB1954">
        <v>150000</v>
      </c>
      <c r="AC1954" t="s">
        <v>47</v>
      </c>
      <c r="AD1954">
        <f>+VLOOKUP(T1954,items!$A$2:$D$1255,4,0)</f>
        <v>0</v>
      </c>
      <c r="AE1954">
        <f>+VLOOKUP(T1954,Tabla1[],5,0)</f>
        <v>0</v>
      </c>
      <c r="AF1954">
        <f t="shared" si="30"/>
        <v>9</v>
      </c>
    </row>
    <row r="1955" spans="1:32" x14ac:dyDescent="0.25">
      <c r="A1955">
        <v>95875</v>
      </c>
      <c r="B1955" t="s">
        <v>4539</v>
      </c>
      <c r="C1955" t="s">
        <v>75</v>
      </c>
      <c r="D1955">
        <v>0</v>
      </c>
      <c r="F1955" t="s">
        <v>965</v>
      </c>
      <c r="G1955" t="s">
        <v>417</v>
      </c>
      <c r="H1955" t="s">
        <v>4540</v>
      </c>
      <c r="I1955" t="s">
        <v>37</v>
      </c>
      <c r="J1955" t="s">
        <v>4541</v>
      </c>
      <c r="K1955" t="s">
        <v>4542</v>
      </c>
      <c r="L1955" t="s">
        <v>37</v>
      </c>
      <c r="M1955" t="s">
        <v>805</v>
      </c>
      <c r="N1955" t="s">
        <v>805</v>
      </c>
      <c r="O1955" t="s">
        <v>479</v>
      </c>
      <c r="P1955" t="s">
        <v>649</v>
      </c>
      <c r="Q1955" t="s">
        <v>1646</v>
      </c>
      <c r="R1955" t="s">
        <v>43</v>
      </c>
      <c r="S1955" t="s">
        <v>108</v>
      </c>
      <c r="T1955" t="s">
        <v>3238</v>
      </c>
      <c r="U1955" t="s">
        <v>3239</v>
      </c>
      <c r="X1955">
        <v>3.6</v>
      </c>
      <c r="Y1955">
        <v>0</v>
      </c>
      <c r="Z1955">
        <v>0</v>
      </c>
      <c r="AA1955">
        <v>0</v>
      </c>
      <c r="AB1955">
        <v>522000</v>
      </c>
      <c r="AC1955" t="s">
        <v>47</v>
      </c>
      <c r="AD1955">
        <f>+VLOOKUP(T1955,items!$A$2:$D$1255,4,0)</f>
        <v>0</v>
      </c>
      <c r="AE1955">
        <f>+VLOOKUP(T1955,Tabla1[],5,0)</f>
        <v>0</v>
      </c>
      <c r="AF1955">
        <f t="shared" si="30"/>
        <v>8</v>
      </c>
    </row>
    <row r="1956" spans="1:32" x14ac:dyDescent="0.25">
      <c r="A1956">
        <v>95875</v>
      </c>
      <c r="B1956" t="s">
        <v>4539</v>
      </c>
      <c r="C1956" t="s">
        <v>75</v>
      </c>
      <c r="D1956">
        <v>0</v>
      </c>
      <c r="F1956" t="s">
        <v>965</v>
      </c>
      <c r="G1956" t="s">
        <v>417</v>
      </c>
      <c r="H1956" t="s">
        <v>4540</v>
      </c>
      <c r="I1956" t="s">
        <v>37</v>
      </c>
      <c r="J1956" t="s">
        <v>4541</v>
      </c>
      <c r="K1956" t="s">
        <v>4542</v>
      </c>
      <c r="L1956" t="s">
        <v>37</v>
      </c>
      <c r="M1956" t="s">
        <v>805</v>
      </c>
      <c r="N1956" t="s">
        <v>805</v>
      </c>
      <c r="O1956" t="s">
        <v>479</v>
      </c>
      <c r="P1956" t="s">
        <v>649</v>
      </c>
      <c r="Q1956" t="s">
        <v>1646</v>
      </c>
      <c r="R1956" t="s">
        <v>43</v>
      </c>
      <c r="S1956" t="s">
        <v>108</v>
      </c>
      <c r="T1956" t="s">
        <v>392</v>
      </c>
      <c r="U1956" t="s">
        <v>393</v>
      </c>
      <c r="X1956">
        <v>1</v>
      </c>
      <c r="Y1956">
        <v>0</v>
      </c>
      <c r="Z1956">
        <v>0</v>
      </c>
      <c r="AA1956">
        <v>0</v>
      </c>
      <c r="AB1956">
        <v>75000</v>
      </c>
      <c r="AC1956" t="s">
        <v>47</v>
      </c>
      <c r="AD1956" t="e">
        <f>+VLOOKUP(T1956,items!$A$2:$D$1255,4,0)</f>
        <v>#N/A</v>
      </c>
      <c r="AE1956" t="e">
        <f>+VLOOKUP(T1956,Tabla1[],5,0)</f>
        <v>#N/A</v>
      </c>
      <c r="AF1956">
        <f t="shared" si="30"/>
        <v>8</v>
      </c>
    </row>
    <row r="1957" spans="1:32" x14ac:dyDescent="0.25">
      <c r="A1957">
        <v>95879</v>
      </c>
      <c r="B1957" t="s">
        <v>1961</v>
      </c>
      <c r="C1957" t="s">
        <v>75</v>
      </c>
      <c r="D1957">
        <v>0</v>
      </c>
      <c r="F1957" t="s">
        <v>965</v>
      </c>
      <c r="G1957" t="s">
        <v>965</v>
      </c>
      <c r="H1957" t="s">
        <v>4543</v>
      </c>
      <c r="I1957" t="s">
        <v>37</v>
      </c>
      <c r="J1957" t="s">
        <v>4544</v>
      </c>
      <c r="K1957" t="s">
        <v>4545</v>
      </c>
      <c r="L1957" t="s">
        <v>37</v>
      </c>
      <c r="M1957" t="s">
        <v>410</v>
      </c>
      <c r="N1957" t="s">
        <v>410</v>
      </c>
      <c r="O1957" t="s">
        <v>2270</v>
      </c>
      <c r="P1957" t="s">
        <v>1812</v>
      </c>
      <c r="Q1957" t="s">
        <v>1812</v>
      </c>
      <c r="R1957" t="s">
        <v>43</v>
      </c>
      <c r="S1957" t="s">
        <v>164</v>
      </c>
      <c r="T1957" t="s">
        <v>4078</v>
      </c>
      <c r="U1957" t="s">
        <v>313</v>
      </c>
      <c r="X1957">
        <v>1</v>
      </c>
      <c r="Y1957">
        <v>0</v>
      </c>
      <c r="Z1957">
        <v>0</v>
      </c>
      <c r="AA1957">
        <v>0</v>
      </c>
      <c r="AB1957">
        <v>156000</v>
      </c>
      <c r="AC1957" t="s">
        <v>47</v>
      </c>
      <c r="AD1957">
        <f>+VLOOKUP(T1957,items!$A$2:$D$1255,4,0)</f>
        <v>0</v>
      </c>
      <c r="AE1957">
        <f>+VLOOKUP(T1957,Tabla1[],5,0)</f>
        <v>0</v>
      </c>
      <c r="AF1957">
        <f t="shared" si="30"/>
        <v>8</v>
      </c>
    </row>
    <row r="1958" spans="1:32" x14ac:dyDescent="0.25">
      <c r="A1958">
        <v>95883</v>
      </c>
      <c r="B1958" t="s">
        <v>4546</v>
      </c>
      <c r="C1958" t="s">
        <v>33</v>
      </c>
      <c r="D1958">
        <v>0</v>
      </c>
      <c r="F1958" t="s">
        <v>965</v>
      </c>
      <c r="G1958" t="s">
        <v>417</v>
      </c>
      <c r="H1958" t="s">
        <v>4547</v>
      </c>
      <c r="I1958" t="s">
        <v>37</v>
      </c>
      <c r="J1958" t="s">
        <v>4548</v>
      </c>
      <c r="K1958" t="s">
        <v>4549</v>
      </c>
      <c r="L1958" t="s">
        <v>37</v>
      </c>
      <c r="M1958" t="s">
        <v>1812</v>
      </c>
      <c r="N1958" t="s">
        <v>1812</v>
      </c>
      <c r="O1958" t="s">
        <v>664</v>
      </c>
      <c r="P1958" t="s">
        <v>916</v>
      </c>
      <c r="Q1958" t="s">
        <v>916</v>
      </c>
      <c r="R1958" t="s">
        <v>127</v>
      </c>
      <c r="S1958" t="s">
        <v>164</v>
      </c>
      <c r="T1958" t="s">
        <v>1853</v>
      </c>
      <c r="U1958" t="s">
        <v>3991</v>
      </c>
      <c r="X1958">
        <v>1</v>
      </c>
      <c r="Y1958">
        <v>0</v>
      </c>
      <c r="Z1958">
        <v>0</v>
      </c>
      <c r="AA1958">
        <v>0</v>
      </c>
      <c r="AB1958">
        <v>672000</v>
      </c>
      <c r="AC1958" t="s">
        <v>47</v>
      </c>
      <c r="AD1958">
        <f>+VLOOKUP(T1958,items!$A$2:$D$1255,4,0)</f>
        <v>0</v>
      </c>
      <c r="AE1958">
        <f>+VLOOKUP(T1958,Tabla1[],5,0)</f>
        <v>0</v>
      </c>
      <c r="AF1958">
        <f t="shared" si="30"/>
        <v>8</v>
      </c>
    </row>
    <row r="1959" spans="1:32" x14ac:dyDescent="0.25">
      <c r="A1959">
        <v>95883</v>
      </c>
      <c r="B1959" t="s">
        <v>4546</v>
      </c>
      <c r="C1959" t="s">
        <v>33</v>
      </c>
      <c r="D1959">
        <v>0</v>
      </c>
      <c r="F1959" t="s">
        <v>965</v>
      </c>
      <c r="G1959" t="s">
        <v>417</v>
      </c>
      <c r="H1959" t="s">
        <v>4547</v>
      </c>
      <c r="I1959" t="s">
        <v>37</v>
      </c>
      <c r="J1959" t="s">
        <v>4548</v>
      </c>
      <c r="K1959" t="s">
        <v>4549</v>
      </c>
      <c r="L1959" t="s">
        <v>37</v>
      </c>
      <c r="M1959" t="s">
        <v>1812</v>
      </c>
      <c r="N1959" t="s">
        <v>1812</v>
      </c>
      <c r="O1959" t="s">
        <v>664</v>
      </c>
      <c r="P1959" t="s">
        <v>916</v>
      </c>
      <c r="Q1959" t="s">
        <v>916</v>
      </c>
      <c r="R1959" t="s">
        <v>127</v>
      </c>
      <c r="S1959" t="s">
        <v>164</v>
      </c>
      <c r="T1959" t="s">
        <v>1559</v>
      </c>
      <c r="U1959" t="s">
        <v>1560</v>
      </c>
      <c r="X1959">
        <v>1</v>
      </c>
      <c r="Y1959">
        <v>0</v>
      </c>
      <c r="Z1959">
        <v>0</v>
      </c>
      <c r="AA1959">
        <v>0</v>
      </c>
      <c r="AB1959">
        <v>30000</v>
      </c>
      <c r="AC1959" t="s">
        <v>47</v>
      </c>
      <c r="AD1959">
        <f>+VLOOKUP(T1959,items!$A$2:$D$1255,4,0)</f>
        <v>0</v>
      </c>
      <c r="AE1959">
        <f>+VLOOKUP(T1959,Tabla1[],5,0)</f>
        <v>0</v>
      </c>
      <c r="AF1959">
        <f t="shared" si="30"/>
        <v>8</v>
      </c>
    </row>
    <row r="1960" spans="1:32" x14ac:dyDescent="0.25">
      <c r="A1960">
        <v>95883</v>
      </c>
      <c r="B1960" t="s">
        <v>4546</v>
      </c>
      <c r="C1960" t="s">
        <v>33</v>
      </c>
      <c r="D1960">
        <v>0</v>
      </c>
      <c r="F1960" t="s">
        <v>965</v>
      </c>
      <c r="G1960" t="s">
        <v>417</v>
      </c>
      <c r="H1960" t="s">
        <v>4547</v>
      </c>
      <c r="I1960" t="s">
        <v>37</v>
      </c>
      <c r="J1960" t="s">
        <v>4548</v>
      </c>
      <c r="K1960" t="s">
        <v>4549</v>
      </c>
      <c r="L1960" t="s">
        <v>37</v>
      </c>
      <c r="M1960" t="s">
        <v>1812</v>
      </c>
      <c r="N1960" t="s">
        <v>1812</v>
      </c>
      <c r="O1960" t="s">
        <v>664</v>
      </c>
      <c r="P1960" t="s">
        <v>916</v>
      </c>
      <c r="Q1960" t="s">
        <v>916</v>
      </c>
      <c r="R1960" t="s">
        <v>127</v>
      </c>
      <c r="S1960" t="s">
        <v>164</v>
      </c>
      <c r="T1960" t="s">
        <v>2431</v>
      </c>
      <c r="U1960" t="s">
        <v>2432</v>
      </c>
      <c r="X1960">
        <v>1</v>
      </c>
      <c r="Y1960">
        <v>0</v>
      </c>
      <c r="Z1960">
        <v>0</v>
      </c>
      <c r="AA1960">
        <v>0</v>
      </c>
      <c r="AB1960">
        <v>262000</v>
      </c>
      <c r="AC1960" t="s">
        <v>47</v>
      </c>
      <c r="AD1960">
        <f>+VLOOKUP(T1960,items!$A$2:$D$1255,4,0)</f>
        <v>0</v>
      </c>
      <c r="AE1960">
        <f>+VLOOKUP(T1960,Tabla1[],5,0)</f>
        <v>0</v>
      </c>
      <c r="AF1960">
        <f t="shared" si="30"/>
        <v>8</v>
      </c>
    </row>
    <row r="1961" spans="1:32" x14ac:dyDescent="0.25">
      <c r="A1961">
        <v>95886</v>
      </c>
      <c r="B1961" t="s">
        <v>1003</v>
      </c>
      <c r="C1961" t="s">
        <v>1065</v>
      </c>
      <c r="D1961">
        <v>0</v>
      </c>
      <c r="F1961" t="s">
        <v>965</v>
      </c>
      <c r="G1961" t="s">
        <v>572</v>
      </c>
      <c r="H1961" t="s">
        <v>4550</v>
      </c>
      <c r="I1961" t="s">
        <v>37</v>
      </c>
      <c r="J1961" t="s">
        <v>37</v>
      </c>
      <c r="K1961" t="s">
        <v>4551</v>
      </c>
      <c r="L1961" t="s">
        <v>4552</v>
      </c>
      <c r="M1961" t="s">
        <v>1072</v>
      </c>
      <c r="N1961" t="s">
        <v>1072</v>
      </c>
      <c r="O1961" t="s">
        <v>1072</v>
      </c>
      <c r="P1961" t="s">
        <v>3640</v>
      </c>
      <c r="Q1961" t="s">
        <v>2521</v>
      </c>
      <c r="R1961" t="s">
        <v>63</v>
      </c>
      <c r="S1961" t="s">
        <v>44</v>
      </c>
      <c r="T1961" t="s">
        <v>1457</v>
      </c>
      <c r="U1961" t="s">
        <v>1458</v>
      </c>
      <c r="X1961">
        <v>1</v>
      </c>
      <c r="Y1961">
        <v>0</v>
      </c>
      <c r="Z1961">
        <v>0</v>
      </c>
      <c r="AA1961">
        <v>0</v>
      </c>
      <c r="AB1961">
        <v>0</v>
      </c>
      <c r="AC1961" t="s">
        <v>47</v>
      </c>
      <c r="AD1961" t="str">
        <f>+VLOOKUP(T1961,items!$A$2:$D$1255,4,0)</f>
        <v>MUEBLES</v>
      </c>
      <c r="AE1961">
        <f>+VLOOKUP(T1961,Tabla1[],5,0)</f>
        <v>0</v>
      </c>
      <c r="AF1961">
        <f t="shared" si="30"/>
        <v>8</v>
      </c>
    </row>
    <row r="1962" spans="1:32" x14ac:dyDescent="0.25">
      <c r="A1962">
        <v>95886</v>
      </c>
      <c r="B1962" t="s">
        <v>1003</v>
      </c>
      <c r="C1962" t="s">
        <v>1065</v>
      </c>
      <c r="D1962">
        <v>0</v>
      </c>
      <c r="F1962" t="s">
        <v>965</v>
      </c>
      <c r="G1962" t="s">
        <v>572</v>
      </c>
      <c r="H1962" t="s">
        <v>4550</v>
      </c>
      <c r="I1962" t="s">
        <v>37</v>
      </c>
      <c r="J1962" t="s">
        <v>37</v>
      </c>
      <c r="K1962" t="s">
        <v>4551</v>
      </c>
      <c r="L1962" t="s">
        <v>4552</v>
      </c>
      <c r="M1962" t="s">
        <v>1072</v>
      </c>
      <c r="N1962" t="s">
        <v>1072</v>
      </c>
      <c r="O1962" t="s">
        <v>1072</v>
      </c>
      <c r="P1962" t="s">
        <v>3640</v>
      </c>
      <c r="Q1962" t="s">
        <v>2521</v>
      </c>
      <c r="R1962" t="s">
        <v>63</v>
      </c>
      <c r="S1962" t="s">
        <v>44</v>
      </c>
      <c r="T1962" t="s">
        <v>4490</v>
      </c>
      <c r="U1962" t="s">
        <v>4553</v>
      </c>
      <c r="X1962">
        <v>1</v>
      </c>
      <c r="Y1962">
        <v>0</v>
      </c>
      <c r="Z1962">
        <v>0</v>
      </c>
      <c r="AA1962">
        <v>0</v>
      </c>
      <c r="AB1962">
        <v>0</v>
      </c>
      <c r="AC1962" t="s">
        <v>47</v>
      </c>
      <c r="AD1962">
        <f>+VLOOKUP(T1962,items!$A$2:$D$1255,4,0)</f>
        <v>0</v>
      </c>
      <c r="AE1962">
        <f>+VLOOKUP(T1962,Tabla1[],5,0)</f>
        <v>0</v>
      </c>
      <c r="AF1962">
        <f t="shared" si="30"/>
        <v>8</v>
      </c>
    </row>
    <row r="1963" spans="1:32" x14ac:dyDescent="0.25">
      <c r="A1963">
        <v>95886</v>
      </c>
      <c r="B1963" t="s">
        <v>1003</v>
      </c>
      <c r="C1963" t="s">
        <v>1065</v>
      </c>
      <c r="D1963">
        <v>0</v>
      </c>
      <c r="F1963" t="s">
        <v>965</v>
      </c>
      <c r="G1963" t="s">
        <v>572</v>
      </c>
      <c r="H1963" t="s">
        <v>4550</v>
      </c>
      <c r="I1963" t="s">
        <v>37</v>
      </c>
      <c r="J1963" t="s">
        <v>37</v>
      </c>
      <c r="K1963" t="s">
        <v>4551</v>
      </c>
      <c r="L1963" t="s">
        <v>4552</v>
      </c>
      <c r="M1963" t="s">
        <v>1072</v>
      </c>
      <c r="N1963" t="s">
        <v>1072</v>
      </c>
      <c r="O1963" t="s">
        <v>1072</v>
      </c>
      <c r="P1963" t="s">
        <v>3640</v>
      </c>
      <c r="Q1963" t="s">
        <v>2521</v>
      </c>
      <c r="R1963" t="s">
        <v>63</v>
      </c>
      <c r="S1963" t="s">
        <v>44</v>
      </c>
      <c r="T1963" t="s">
        <v>4492</v>
      </c>
      <c r="U1963" t="s">
        <v>4493</v>
      </c>
      <c r="X1963">
        <v>2</v>
      </c>
      <c r="Y1963">
        <v>0</v>
      </c>
      <c r="Z1963">
        <v>0</v>
      </c>
      <c r="AA1963">
        <v>0</v>
      </c>
      <c r="AB1963">
        <v>0</v>
      </c>
      <c r="AC1963" t="s">
        <v>47</v>
      </c>
      <c r="AD1963" t="str">
        <f>+VLOOKUP(T1963,items!$A$2:$D$1255,4,0)</f>
        <v>MUEBLES</v>
      </c>
      <c r="AE1963">
        <f>+VLOOKUP(T1963,Tabla1[],5,0)</f>
        <v>0</v>
      </c>
      <c r="AF1963">
        <f t="shared" si="30"/>
        <v>8</v>
      </c>
    </row>
    <row r="1964" spans="1:32" x14ac:dyDescent="0.25">
      <c r="A1964">
        <v>95886</v>
      </c>
      <c r="B1964" t="s">
        <v>1003</v>
      </c>
      <c r="C1964" t="s">
        <v>1065</v>
      </c>
      <c r="D1964">
        <v>0</v>
      </c>
      <c r="F1964" t="s">
        <v>965</v>
      </c>
      <c r="G1964" t="s">
        <v>572</v>
      </c>
      <c r="H1964" t="s">
        <v>4550</v>
      </c>
      <c r="I1964" t="s">
        <v>37</v>
      </c>
      <c r="J1964" t="s">
        <v>37</v>
      </c>
      <c r="K1964" t="s">
        <v>4551</v>
      </c>
      <c r="L1964" t="s">
        <v>4552</v>
      </c>
      <c r="M1964" t="s">
        <v>1072</v>
      </c>
      <c r="N1964" t="s">
        <v>1072</v>
      </c>
      <c r="O1964" t="s">
        <v>1072</v>
      </c>
      <c r="P1964" t="s">
        <v>3640</v>
      </c>
      <c r="Q1964" t="s">
        <v>2521</v>
      </c>
      <c r="R1964" t="s">
        <v>63</v>
      </c>
      <c r="S1964" t="s">
        <v>44</v>
      </c>
      <c r="T1964" t="s">
        <v>686</v>
      </c>
      <c r="U1964" t="s">
        <v>687</v>
      </c>
      <c r="V1964" t="s">
        <v>166</v>
      </c>
      <c r="W1964" t="s">
        <v>117</v>
      </c>
      <c r="X1964">
        <v>1</v>
      </c>
      <c r="Y1964">
        <v>0</v>
      </c>
      <c r="Z1964">
        <v>0</v>
      </c>
      <c r="AA1964">
        <v>0</v>
      </c>
      <c r="AB1964">
        <v>0</v>
      </c>
      <c r="AC1964" t="s">
        <v>47</v>
      </c>
      <c r="AD1964">
        <f>+VLOOKUP(T1964,items!$A$2:$D$1255,4,0)</f>
        <v>0</v>
      </c>
      <c r="AE1964">
        <f>+VLOOKUP(T1964,Tabla1[],5,0)</f>
        <v>0</v>
      </c>
      <c r="AF1964">
        <f t="shared" si="30"/>
        <v>8</v>
      </c>
    </row>
    <row r="1965" spans="1:32" x14ac:dyDescent="0.25">
      <c r="A1965">
        <v>95895</v>
      </c>
      <c r="B1965" t="s">
        <v>4554</v>
      </c>
      <c r="C1965" t="s">
        <v>75</v>
      </c>
      <c r="D1965">
        <v>0</v>
      </c>
      <c r="F1965" t="s">
        <v>410</v>
      </c>
      <c r="G1965" t="s">
        <v>410</v>
      </c>
      <c r="H1965" t="s">
        <v>4555</v>
      </c>
      <c r="I1965" t="s">
        <v>37</v>
      </c>
      <c r="J1965" t="s">
        <v>4556</v>
      </c>
      <c r="K1965" t="s">
        <v>4557</v>
      </c>
      <c r="L1965" t="s">
        <v>37</v>
      </c>
      <c r="M1965" t="s">
        <v>2270</v>
      </c>
      <c r="N1965" t="s">
        <v>2270</v>
      </c>
      <c r="O1965" t="s">
        <v>649</v>
      </c>
      <c r="P1965" t="s">
        <v>565</v>
      </c>
      <c r="Q1965" t="s">
        <v>565</v>
      </c>
      <c r="R1965" t="s">
        <v>43</v>
      </c>
      <c r="S1965" t="s">
        <v>164</v>
      </c>
      <c r="T1965" t="s">
        <v>4558</v>
      </c>
      <c r="U1965" t="s">
        <v>4559</v>
      </c>
      <c r="X1965">
        <v>10</v>
      </c>
      <c r="Y1965">
        <v>0</v>
      </c>
      <c r="Z1965">
        <v>0</v>
      </c>
      <c r="AA1965">
        <v>0</v>
      </c>
      <c r="AB1965">
        <v>170000</v>
      </c>
      <c r="AC1965" t="s">
        <v>47</v>
      </c>
      <c r="AD1965">
        <f>+VLOOKUP(T1965,items!$A$2:$D$1255,4,0)</f>
        <v>0</v>
      </c>
      <c r="AE1965">
        <f>+VLOOKUP(T1965,Tabla1[],5,0)</f>
        <v>0</v>
      </c>
      <c r="AF1965">
        <f t="shared" si="30"/>
        <v>8</v>
      </c>
    </row>
    <row r="1966" spans="1:32" x14ac:dyDescent="0.25">
      <c r="A1966">
        <v>95895</v>
      </c>
      <c r="B1966" t="s">
        <v>4554</v>
      </c>
      <c r="C1966" t="s">
        <v>75</v>
      </c>
      <c r="D1966">
        <v>0</v>
      </c>
      <c r="F1966" t="s">
        <v>410</v>
      </c>
      <c r="G1966" t="s">
        <v>410</v>
      </c>
      <c r="H1966" t="s">
        <v>4555</v>
      </c>
      <c r="I1966" t="s">
        <v>37</v>
      </c>
      <c r="J1966" t="s">
        <v>4556</v>
      </c>
      <c r="K1966" t="s">
        <v>4557</v>
      </c>
      <c r="L1966" t="s">
        <v>37</v>
      </c>
      <c r="M1966" t="s">
        <v>2270</v>
      </c>
      <c r="N1966" t="s">
        <v>2270</v>
      </c>
      <c r="O1966" t="s">
        <v>649</v>
      </c>
      <c r="P1966" t="s">
        <v>565</v>
      </c>
      <c r="Q1966" t="s">
        <v>565</v>
      </c>
      <c r="R1966" t="s">
        <v>43</v>
      </c>
      <c r="S1966" t="s">
        <v>164</v>
      </c>
      <c r="T1966" t="s">
        <v>388</v>
      </c>
      <c r="U1966" t="s">
        <v>389</v>
      </c>
      <c r="X1966">
        <v>11</v>
      </c>
      <c r="Y1966">
        <v>0</v>
      </c>
      <c r="Z1966">
        <v>0</v>
      </c>
      <c r="AA1966">
        <v>0</v>
      </c>
      <c r="AB1966">
        <v>429000</v>
      </c>
      <c r="AC1966" t="s">
        <v>47</v>
      </c>
      <c r="AD1966">
        <f>+VLOOKUP(T1966,items!$A$2:$D$1255,4,0)</f>
        <v>0</v>
      </c>
      <c r="AE1966">
        <f>+VLOOKUP(T1966,Tabla1[],5,0)</f>
        <v>0</v>
      </c>
      <c r="AF1966">
        <f t="shared" si="30"/>
        <v>8</v>
      </c>
    </row>
    <row r="1967" spans="1:32" x14ac:dyDescent="0.25">
      <c r="A1967">
        <v>95903</v>
      </c>
      <c r="B1967" t="s">
        <v>4560</v>
      </c>
      <c r="C1967" t="s">
        <v>75</v>
      </c>
      <c r="D1967">
        <v>0</v>
      </c>
      <c r="F1967" t="s">
        <v>410</v>
      </c>
      <c r="G1967" t="s">
        <v>417</v>
      </c>
      <c r="H1967" t="s">
        <v>4561</v>
      </c>
      <c r="I1967" t="s">
        <v>37</v>
      </c>
      <c r="J1967" t="s">
        <v>4562</v>
      </c>
      <c r="K1967" t="s">
        <v>4563</v>
      </c>
      <c r="L1967" t="s">
        <v>37</v>
      </c>
      <c r="M1967" t="s">
        <v>1812</v>
      </c>
      <c r="N1967" t="s">
        <v>1812</v>
      </c>
      <c r="O1967" t="s">
        <v>649</v>
      </c>
      <c r="P1967" t="s">
        <v>3043</v>
      </c>
      <c r="Q1967" t="s">
        <v>3043</v>
      </c>
      <c r="R1967" t="s">
        <v>43</v>
      </c>
      <c r="S1967" t="s">
        <v>164</v>
      </c>
      <c r="T1967" t="s">
        <v>3667</v>
      </c>
      <c r="U1967" t="s">
        <v>884</v>
      </c>
      <c r="X1967">
        <v>22</v>
      </c>
      <c r="Y1967">
        <v>0</v>
      </c>
      <c r="Z1967">
        <v>0</v>
      </c>
      <c r="AA1967">
        <v>0</v>
      </c>
      <c r="AB1967">
        <v>1157200</v>
      </c>
      <c r="AC1967" t="s">
        <v>47</v>
      </c>
      <c r="AD1967">
        <f>+VLOOKUP(T1967,items!$A$2:$D$1255,4,0)</f>
        <v>0</v>
      </c>
      <c r="AE1967">
        <f>+VLOOKUP(T1967,Tabla1[],5,0)</f>
        <v>0</v>
      </c>
      <c r="AF1967">
        <f t="shared" si="30"/>
        <v>8</v>
      </c>
    </row>
    <row r="1968" spans="1:32" x14ac:dyDescent="0.25">
      <c r="A1968">
        <v>95905</v>
      </c>
      <c r="B1968" t="s">
        <v>4564</v>
      </c>
      <c r="C1968" t="s">
        <v>75</v>
      </c>
      <c r="D1968">
        <v>0</v>
      </c>
      <c r="F1968" t="s">
        <v>175</v>
      </c>
      <c r="G1968" t="s">
        <v>674</v>
      </c>
      <c r="H1968" t="s">
        <v>4565</v>
      </c>
      <c r="I1968" t="s">
        <v>4566</v>
      </c>
      <c r="J1968" t="s">
        <v>4567</v>
      </c>
      <c r="K1968" t="s">
        <v>4568</v>
      </c>
      <c r="L1968" t="s">
        <v>4569</v>
      </c>
      <c r="M1968" t="s">
        <v>680</v>
      </c>
      <c r="N1968" t="s">
        <v>4570</v>
      </c>
      <c r="O1968" t="s">
        <v>681</v>
      </c>
      <c r="P1968" t="s">
        <v>4571</v>
      </c>
      <c r="Q1968" t="s">
        <v>119</v>
      </c>
      <c r="R1968" t="s">
        <v>127</v>
      </c>
      <c r="S1968" t="s">
        <v>108</v>
      </c>
      <c r="T1968" t="s">
        <v>429</v>
      </c>
      <c r="U1968" t="s">
        <v>430</v>
      </c>
      <c r="X1968">
        <v>2</v>
      </c>
      <c r="Y1968">
        <v>0</v>
      </c>
      <c r="Z1968">
        <v>0</v>
      </c>
      <c r="AA1968">
        <v>0</v>
      </c>
      <c r="AB1968">
        <v>367704</v>
      </c>
      <c r="AC1968" t="s">
        <v>47</v>
      </c>
      <c r="AD1968">
        <f>+VLOOKUP(T1968,items!$A$2:$D$1255,4,0)</f>
        <v>0</v>
      </c>
      <c r="AE1968">
        <f>+VLOOKUP(T1968,Tabla1[],5,0)</f>
        <v>0</v>
      </c>
      <c r="AF1968">
        <f t="shared" si="30"/>
        <v>10</v>
      </c>
    </row>
    <row r="1969" spans="1:34" x14ac:dyDescent="0.25">
      <c r="A1969">
        <v>95905</v>
      </c>
      <c r="B1969" t="s">
        <v>4564</v>
      </c>
      <c r="C1969" t="s">
        <v>75</v>
      </c>
      <c r="D1969">
        <v>0</v>
      </c>
      <c r="F1969" t="s">
        <v>175</v>
      </c>
      <c r="G1969" t="s">
        <v>674</v>
      </c>
      <c r="H1969" t="s">
        <v>4565</v>
      </c>
      <c r="I1969" t="s">
        <v>4566</v>
      </c>
      <c r="J1969" t="s">
        <v>4567</v>
      </c>
      <c r="K1969" t="s">
        <v>4568</v>
      </c>
      <c r="L1969" t="s">
        <v>4569</v>
      </c>
      <c r="M1969" t="s">
        <v>680</v>
      </c>
      <c r="N1969" t="s">
        <v>4570</v>
      </c>
      <c r="O1969" t="s">
        <v>681</v>
      </c>
      <c r="P1969" t="s">
        <v>4571</v>
      </c>
      <c r="Q1969" t="s">
        <v>119</v>
      </c>
      <c r="R1969" t="s">
        <v>127</v>
      </c>
      <c r="S1969" t="s">
        <v>108</v>
      </c>
      <c r="T1969" t="s">
        <v>717</v>
      </c>
      <c r="U1969" t="s">
        <v>718</v>
      </c>
      <c r="X1969">
        <v>4</v>
      </c>
      <c r="Y1969">
        <v>0</v>
      </c>
      <c r="Z1969">
        <v>0</v>
      </c>
      <c r="AA1969">
        <v>0</v>
      </c>
      <c r="AB1969">
        <v>249600</v>
      </c>
      <c r="AC1969" t="s">
        <v>47</v>
      </c>
      <c r="AD1969">
        <f>+VLOOKUP(T1969,items!$A$2:$D$1255,4,0)</f>
        <v>0</v>
      </c>
      <c r="AE1969">
        <f>+VLOOKUP(T1969,Tabla1[],5,0)</f>
        <v>0</v>
      </c>
      <c r="AF1969">
        <f t="shared" si="30"/>
        <v>10</v>
      </c>
    </row>
    <row r="1970" spans="1:34" x14ac:dyDescent="0.25">
      <c r="A1970">
        <v>95905</v>
      </c>
      <c r="B1970" t="s">
        <v>4564</v>
      </c>
      <c r="C1970" t="s">
        <v>75</v>
      </c>
      <c r="D1970">
        <v>0</v>
      </c>
      <c r="F1970" t="s">
        <v>175</v>
      </c>
      <c r="G1970" t="s">
        <v>674</v>
      </c>
      <c r="H1970" t="s">
        <v>4565</v>
      </c>
      <c r="I1970" t="s">
        <v>4566</v>
      </c>
      <c r="J1970" t="s">
        <v>4567</v>
      </c>
      <c r="K1970" t="s">
        <v>4568</v>
      </c>
      <c r="L1970" t="s">
        <v>4569</v>
      </c>
      <c r="M1970" t="s">
        <v>680</v>
      </c>
      <c r="N1970" t="s">
        <v>4570</v>
      </c>
      <c r="O1970" t="s">
        <v>681</v>
      </c>
      <c r="P1970" t="s">
        <v>4571</v>
      </c>
      <c r="Q1970" t="s">
        <v>119</v>
      </c>
      <c r="R1970" t="s">
        <v>127</v>
      </c>
      <c r="S1970" t="s">
        <v>108</v>
      </c>
      <c r="T1970" t="s">
        <v>347</v>
      </c>
      <c r="U1970" t="s">
        <v>348</v>
      </c>
      <c r="W1970" t="s">
        <v>114</v>
      </c>
      <c r="X1970">
        <v>1</v>
      </c>
      <c r="Y1970">
        <v>30000</v>
      </c>
      <c r="Z1970">
        <v>0</v>
      </c>
      <c r="AA1970">
        <v>0</v>
      </c>
      <c r="AB1970">
        <v>3812369</v>
      </c>
      <c r="AC1970" t="s">
        <v>47</v>
      </c>
      <c r="AD1970">
        <f>+VLOOKUP(T1970,items!$A$2:$D$1255,4,0)</f>
        <v>0</v>
      </c>
      <c r="AE1970">
        <f>+VLOOKUP(T1970,Tabla1[],5,0)</f>
        <v>0</v>
      </c>
      <c r="AF1970">
        <f t="shared" si="30"/>
        <v>10</v>
      </c>
    </row>
    <row r="1971" spans="1:34" x14ac:dyDescent="0.25">
      <c r="A1971">
        <v>95905</v>
      </c>
      <c r="B1971" t="s">
        <v>4564</v>
      </c>
      <c r="C1971" t="s">
        <v>75</v>
      </c>
      <c r="D1971">
        <v>0</v>
      </c>
      <c r="F1971" t="s">
        <v>175</v>
      </c>
      <c r="G1971" t="s">
        <v>674</v>
      </c>
      <c r="H1971" t="s">
        <v>4565</v>
      </c>
      <c r="I1971" t="s">
        <v>4566</v>
      </c>
      <c r="J1971" t="s">
        <v>4567</v>
      </c>
      <c r="K1971" t="s">
        <v>4568</v>
      </c>
      <c r="L1971" t="s">
        <v>4569</v>
      </c>
      <c r="M1971" t="s">
        <v>680</v>
      </c>
      <c r="N1971" t="s">
        <v>4570</v>
      </c>
      <c r="O1971" t="s">
        <v>681</v>
      </c>
      <c r="P1971" t="s">
        <v>4571</v>
      </c>
      <c r="Q1971" t="s">
        <v>119</v>
      </c>
      <c r="R1971" t="s">
        <v>127</v>
      </c>
      <c r="S1971" t="s">
        <v>108</v>
      </c>
      <c r="T1971" t="s">
        <v>613</v>
      </c>
      <c r="U1971" t="s">
        <v>614</v>
      </c>
      <c r="V1971" t="s">
        <v>859</v>
      </c>
      <c r="W1971" t="s">
        <v>114</v>
      </c>
      <c r="X1971">
        <v>3</v>
      </c>
      <c r="Y1971">
        <v>3000</v>
      </c>
      <c r="Z1971">
        <v>0</v>
      </c>
      <c r="AA1971">
        <v>6000</v>
      </c>
      <c r="AB1971">
        <v>21467220</v>
      </c>
      <c r="AC1971" t="s">
        <v>47</v>
      </c>
      <c r="AD1971" t="str">
        <f>+VLOOKUP(T1971,items!$A$2:$D$1255,4,0)</f>
        <v>PERGOLA</v>
      </c>
      <c r="AE1971" t="str">
        <f>+VLOOKUP(T1971,Tabla1[],5,0)</f>
        <v>PERGOLITE</v>
      </c>
      <c r="AF1971">
        <f t="shared" si="30"/>
        <v>10</v>
      </c>
    </row>
    <row r="1972" spans="1:34" x14ac:dyDescent="0.25">
      <c r="A1972">
        <v>95905</v>
      </c>
      <c r="B1972" t="s">
        <v>4564</v>
      </c>
      <c r="C1972" t="s">
        <v>75</v>
      </c>
      <c r="D1972">
        <v>0</v>
      </c>
      <c r="F1972" t="s">
        <v>175</v>
      </c>
      <c r="G1972" t="s">
        <v>674</v>
      </c>
      <c r="H1972" t="s">
        <v>4565</v>
      </c>
      <c r="I1972" t="s">
        <v>4566</v>
      </c>
      <c r="J1972" t="s">
        <v>4567</v>
      </c>
      <c r="K1972" t="s">
        <v>4568</v>
      </c>
      <c r="L1972" t="s">
        <v>4569</v>
      </c>
      <c r="M1972" t="s">
        <v>680</v>
      </c>
      <c r="N1972" t="s">
        <v>4570</v>
      </c>
      <c r="O1972" t="s">
        <v>681</v>
      </c>
      <c r="P1972" t="s">
        <v>4571</v>
      </c>
      <c r="Q1972" t="s">
        <v>119</v>
      </c>
      <c r="R1972" t="s">
        <v>127</v>
      </c>
      <c r="S1972" t="s">
        <v>108</v>
      </c>
      <c r="T1972" t="s">
        <v>4572</v>
      </c>
      <c r="U1972" t="s">
        <v>4573</v>
      </c>
      <c r="W1972" t="s">
        <v>114</v>
      </c>
      <c r="X1972">
        <v>6</v>
      </c>
      <c r="Y1972">
        <v>0</v>
      </c>
      <c r="Z1972">
        <v>0</v>
      </c>
      <c r="AA1972">
        <v>0</v>
      </c>
      <c r="AB1972">
        <v>2045304</v>
      </c>
      <c r="AC1972" t="s">
        <v>47</v>
      </c>
      <c r="AD1972">
        <f>+VLOOKUP(T1972,items!$A$2:$D$1255,4,0)</f>
        <v>0</v>
      </c>
      <c r="AE1972">
        <f>+VLOOKUP(T1972,Tabla1[],5,0)</f>
        <v>0</v>
      </c>
      <c r="AF1972">
        <f t="shared" si="30"/>
        <v>10</v>
      </c>
    </row>
    <row r="1973" spans="1:34" x14ac:dyDescent="0.25">
      <c r="A1973">
        <v>95905</v>
      </c>
      <c r="B1973" t="s">
        <v>4564</v>
      </c>
      <c r="C1973" t="s">
        <v>75</v>
      </c>
      <c r="D1973">
        <v>0</v>
      </c>
      <c r="F1973" t="s">
        <v>175</v>
      </c>
      <c r="G1973" t="s">
        <v>674</v>
      </c>
      <c r="H1973" t="s">
        <v>4565</v>
      </c>
      <c r="I1973" t="s">
        <v>4566</v>
      </c>
      <c r="J1973" t="s">
        <v>4567</v>
      </c>
      <c r="K1973" t="s">
        <v>4568</v>
      </c>
      <c r="L1973" t="s">
        <v>4569</v>
      </c>
      <c r="M1973" t="s">
        <v>680</v>
      </c>
      <c r="N1973" t="s">
        <v>4570</v>
      </c>
      <c r="O1973" t="s">
        <v>681</v>
      </c>
      <c r="P1973" t="s">
        <v>4571</v>
      </c>
      <c r="Q1973" t="s">
        <v>119</v>
      </c>
      <c r="R1973" t="s">
        <v>127</v>
      </c>
      <c r="S1973" t="s">
        <v>108</v>
      </c>
      <c r="T1973" t="s">
        <v>749</v>
      </c>
      <c r="U1973" t="s">
        <v>750</v>
      </c>
      <c r="W1973" t="s">
        <v>114</v>
      </c>
      <c r="X1973">
        <v>4</v>
      </c>
      <c r="Y1973">
        <v>3000</v>
      </c>
      <c r="Z1973">
        <v>0</v>
      </c>
      <c r="AA1973">
        <v>0</v>
      </c>
      <c r="AB1973">
        <v>3671016</v>
      </c>
      <c r="AC1973" t="s">
        <v>47</v>
      </c>
      <c r="AD1973">
        <f>+VLOOKUP(T1973,items!$A$2:$D$1255,4,0)</f>
        <v>0</v>
      </c>
      <c r="AE1973">
        <f>+VLOOKUP(T1973,Tabla1[],5,0)</f>
        <v>0</v>
      </c>
      <c r="AF1973">
        <f t="shared" si="30"/>
        <v>10</v>
      </c>
    </row>
    <row r="1974" spans="1:34" x14ac:dyDescent="0.25">
      <c r="A1974">
        <v>95905</v>
      </c>
      <c r="B1974" t="s">
        <v>4564</v>
      </c>
      <c r="C1974" t="s">
        <v>75</v>
      </c>
      <c r="D1974">
        <v>0</v>
      </c>
      <c r="F1974" t="s">
        <v>175</v>
      </c>
      <c r="G1974" t="s">
        <v>674</v>
      </c>
      <c r="H1974" t="s">
        <v>4565</v>
      </c>
      <c r="I1974" t="s">
        <v>4566</v>
      </c>
      <c r="J1974" t="s">
        <v>4567</v>
      </c>
      <c r="K1974" t="s">
        <v>4568</v>
      </c>
      <c r="L1974" t="s">
        <v>4569</v>
      </c>
      <c r="M1974" t="s">
        <v>680</v>
      </c>
      <c r="N1974" t="s">
        <v>4570</v>
      </c>
      <c r="O1974" t="s">
        <v>681</v>
      </c>
      <c r="P1974" t="s">
        <v>4571</v>
      </c>
      <c r="Q1974" t="s">
        <v>119</v>
      </c>
      <c r="R1974" t="s">
        <v>127</v>
      </c>
      <c r="S1974" t="s">
        <v>108</v>
      </c>
      <c r="T1974" t="s">
        <v>4574</v>
      </c>
      <c r="U1974" t="s">
        <v>4575</v>
      </c>
      <c r="W1974" t="s">
        <v>114</v>
      </c>
      <c r="X1974">
        <v>4</v>
      </c>
      <c r="Y1974">
        <v>3000</v>
      </c>
      <c r="Z1974">
        <v>0</v>
      </c>
      <c r="AA1974">
        <v>0</v>
      </c>
      <c r="AB1974">
        <v>4198668</v>
      </c>
      <c r="AC1974" t="s">
        <v>47</v>
      </c>
      <c r="AD1974">
        <f>+VLOOKUP(T1974,items!$A$2:$D$1255,4,0)</f>
        <v>0</v>
      </c>
      <c r="AE1974">
        <f>+VLOOKUP(T1974,Tabla1[],5,0)</f>
        <v>0</v>
      </c>
      <c r="AF1974">
        <f t="shared" si="30"/>
        <v>10</v>
      </c>
    </row>
    <row r="1975" spans="1:34" x14ac:dyDescent="0.25">
      <c r="A1975">
        <v>95918</v>
      </c>
      <c r="B1975" t="s">
        <v>3603</v>
      </c>
      <c r="C1975" t="s">
        <v>75</v>
      </c>
      <c r="D1975">
        <v>0</v>
      </c>
      <c r="F1975" t="s">
        <v>410</v>
      </c>
      <c r="G1975" t="s">
        <v>254</v>
      </c>
      <c r="H1975" t="s">
        <v>4576</v>
      </c>
      <c r="I1975" t="s">
        <v>4577</v>
      </c>
      <c r="J1975" t="s">
        <v>4578</v>
      </c>
      <c r="K1975" t="s">
        <v>4579</v>
      </c>
      <c r="L1975" t="s">
        <v>4580</v>
      </c>
      <c r="M1975" t="s">
        <v>255</v>
      </c>
      <c r="N1975" t="s">
        <v>983</v>
      </c>
      <c r="O1975" t="s">
        <v>2129</v>
      </c>
      <c r="P1975" t="s">
        <v>682</v>
      </c>
      <c r="Q1975" t="s">
        <v>4581</v>
      </c>
      <c r="R1975" t="s">
        <v>63</v>
      </c>
      <c r="S1975" t="s">
        <v>272</v>
      </c>
      <c r="T1975" t="s">
        <v>1519</v>
      </c>
      <c r="U1975" t="s">
        <v>1520</v>
      </c>
      <c r="V1975" t="s">
        <v>244</v>
      </c>
      <c r="W1975" t="s">
        <v>1088</v>
      </c>
      <c r="X1975">
        <v>1</v>
      </c>
      <c r="Y1975">
        <v>3840</v>
      </c>
      <c r="Z1975">
        <v>0</v>
      </c>
      <c r="AA1975">
        <v>2728</v>
      </c>
      <c r="AB1975" s="14">
        <v>5188271.76</v>
      </c>
      <c r="AC1975" t="s">
        <v>47</v>
      </c>
      <c r="AD1975" t="str">
        <f>+VLOOKUP(T1975,items!$A$2:$D$1255,4,0)</f>
        <v>PERGOLA</v>
      </c>
      <c r="AE1975" t="str">
        <f>+VLOOKUP(T1975,Tabla1[],5,0)</f>
        <v>PERGOLITE</v>
      </c>
      <c r="AF1975">
        <f t="shared" si="30"/>
        <v>10</v>
      </c>
      <c r="AG1975">
        <v>3816</v>
      </c>
      <c r="AH1975" s="14">
        <v>5188271.76</v>
      </c>
    </row>
    <row r="1976" spans="1:34" x14ac:dyDescent="0.25">
      <c r="A1976">
        <v>95923</v>
      </c>
      <c r="B1976" t="s">
        <v>3603</v>
      </c>
      <c r="C1976" t="s">
        <v>75</v>
      </c>
      <c r="D1976">
        <v>0</v>
      </c>
      <c r="F1976" t="s">
        <v>410</v>
      </c>
      <c r="G1976" t="s">
        <v>565</v>
      </c>
      <c r="H1976" t="s">
        <v>4582</v>
      </c>
      <c r="I1976" t="s">
        <v>4583</v>
      </c>
      <c r="J1976" t="s">
        <v>4584</v>
      </c>
      <c r="K1976" t="s">
        <v>4585</v>
      </c>
      <c r="L1976" t="s">
        <v>4586</v>
      </c>
      <c r="M1976" t="s">
        <v>571</v>
      </c>
      <c r="N1976" t="s">
        <v>1731</v>
      </c>
      <c r="O1976" t="s">
        <v>917</v>
      </c>
      <c r="P1976" t="s">
        <v>1105</v>
      </c>
      <c r="Q1976" t="s">
        <v>4259</v>
      </c>
      <c r="R1976" t="s">
        <v>63</v>
      </c>
      <c r="S1976" t="s">
        <v>272</v>
      </c>
      <c r="T1976" t="s">
        <v>1519</v>
      </c>
      <c r="U1976" t="s">
        <v>1520</v>
      </c>
      <c r="V1976" t="s">
        <v>194</v>
      </c>
      <c r="W1976" t="s">
        <v>465</v>
      </c>
      <c r="X1976">
        <v>1</v>
      </c>
      <c r="Y1976">
        <v>4998</v>
      </c>
      <c r="Z1976">
        <v>0</v>
      </c>
      <c r="AA1976">
        <v>3803</v>
      </c>
      <c r="AB1976" s="14">
        <v>5289395.76</v>
      </c>
      <c r="AC1976" t="s">
        <v>47</v>
      </c>
      <c r="AD1976" t="str">
        <f>+VLOOKUP(T1976,items!$A$2:$D$1255,4,0)</f>
        <v>PERGOLA</v>
      </c>
      <c r="AE1976" t="str">
        <f>+VLOOKUP(T1976,Tabla1[],5,0)</f>
        <v>PERGOLITE</v>
      </c>
      <c r="AF1976">
        <f t="shared" si="30"/>
        <v>10</v>
      </c>
      <c r="AG1976">
        <v>3816</v>
      </c>
      <c r="AH1976" s="14">
        <v>5289395.76</v>
      </c>
    </row>
    <row r="1977" spans="1:34" x14ac:dyDescent="0.25">
      <c r="A1977">
        <v>95924</v>
      </c>
      <c r="B1977" t="s">
        <v>4587</v>
      </c>
      <c r="C1977" t="s">
        <v>1065</v>
      </c>
      <c r="D1977">
        <v>0</v>
      </c>
      <c r="F1977" t="s">
        <v>410</v>
      </c>
      <c r="G1977" t="s">
        <v>2628</v>
      </c>
      <c r="H1977" t="s">
        <v>4588</v>
      </c>
      <c r="I1977" t="s">
        <v>37</v>
      </c>
      <c r="J1977" t="s">
        <v>37</v>
      </c>
      <c r="K1977" t="s">
        <v>4589</v>
      </c>
      <c r="L1977" t="s">
        <v>37</v>
      </c>
      <c r="M1977" t="s">
        <v>805</v>
      </c>
      <c r="N1977" t="s">
        <v>805</v>
      </c>
      <c r="O1977" t="s">
        <v>2235</v>
      </c>
      <c r="P1977" t="s">
        <v>982</v>
      </c>
      <c r="Q1977" t="s">
        <v>982</v>
      </c>
      <c r="R1977" t="s">
        <v>411</v>
      </c>
      <c r="S1977" t="s">
        <v>256</v>
      </c>
      <c r="T1977" t="s">
        <v>1922</v>
      </c>
      <c r="U1977" t="s">
        <v>1923</v>
      </c>
      <c r="X1977">
        <v>2</v>
      </c>
      <c r="Y1977">
        <v>0</v>
      </c>
      <c r="Z1977">
        <v>0</v>
      </c>
      <c r="AA1977">
        <v>0</v>
      </c>
      <c r="AB1977">
        <v>1592344</v>
      </c>
      <c r="AC1977" t="s">
        <v>47</v>
      </c>
      <c r="AD1977">
        <f>+VLOOKUP(T1977,items!$A$2:$D$1255,4,0)</f>
        <v>0</v>
      </c>
      <c r="AE1977">
        <f>+VLOOKUP(T1977,Tabla1[],5,0)</f>
        <v>0</v>
      </c>
      <c r="AF1977">
        <f t="shared" si="30"/>
        <v>8</v>
      </c>
    </row>
    <row r="1978" spans="1:34" x14ac:dyDescent="0.25">
      <c r="A1978">
        <v>95932</v>
      </c>
      <c r="B1978" t="s">
        <v>4590</v>
      </c>
      <c r="C1978" t="s">
        <v>33</v>
      </c>
      <c r="D1978">
        <v>0</v>
      </c>
      <c r="F1978" t="s">
        <v>410</v>
      </c>
      <c r="G1978" t="s">
        <v>423</v>
      </c>
      <c r="H1978" t="s">
        <v>4591</v>
      </c>
      <c r="I1978" t="s">
        <v>37</v>
      </c>
      <c r="J1978" t="s">
        <v>4592</v>
      </c>
      <c r="K1978" t="s">
        <v>4593</v>
      </c>
      <c r="L1978" t="s">
        <v>4594</v>
      </c>
      <c r="M1978" t="s">
        <v>1334</v>
      </c>
      <c r="N1978" t="s">
        <v>1334</v>
      </c>
      <c r="O1978" t="s">
        <v>1646</v>
      </c>
      <c r="P1978" t="s">
        <v>571</v>
      </c>
      <c r="Q1978" t="s">
        <v>2192</v>
      </c>
      <c r="R1978" t="s">
        <v>63</v>
      </c>
      <c r="S1978" t="s">
        <v>44</v>
      </c>
      <c r="T1978" t="s">
        <v>94</v>
      </c>
      <c r="U1978" t="s">
        <v>95</v>
      </c>
      <c r="X1978">
        <v>1</v>
      </c>
      <c r="Y1978">
        <v>0</v>
      </c>
      <c r="Z1978">
        <v>0</v>
      </c>
      <c r="AA1978">
        <v>0</v>
      </c>
      <c r="AB1978">
        <v>250000</v>
      </c>
      <c r="AC1978" t="s">
        <v>47</v>
      </c>
      <c r="AD1978" t="e">
        <f>+VLOOKUP(T1978,items!$A$2:$D$1255,4,0)</f>
        <v>#N/A</v>
      </c>
      <c r="AE1978" t="e">
        <f>+VLOOKUP(T1978,Tabla1[],5,0)</f>
        <v>#N/A</v>
      </c>
      <c r="AF1978">
        <f t="shared" si="30"/>
        <v>8</v>
      </c>
    </row>
    <row r="1979" spans="1:34" x14ac:dyDescent="0.25">
      <c r="A1979">
        <v>95940</v>
      </c>
      <c r="B1979" t="s">
        <v>1003</v>
      </c>
      <c r="C1979" t="s">
        <v>33</v>
      </c>
      <c r="D1979">
        <v>0</v>
      </c>
      <c r="F1979" t="s">
        <v>417</v>
      </c>
      <c r="G1979" t="s">
        <v>674</v>
      </c>
      <c r="H1979" t="s">
        <v>4595</v>
      </c>
      <c r="I1979" t="s">
        <v>37</v>
      </c>
      <c r="J1979" t="s">
        <v>4596</v>
      </c>
      <c r="K1979" t="s">
        <v>4597</v>
      </c>
      <c r="L1979" t="s">
        <v>4598</v>
      </c>
      <c r="M1979" t="s">
        <v>680</v>
      </c>
      <c r="N1979" t="s">
        <v>680</v>
      </c>
      <c r="O1979" t="s">
        <v>1143</v>
      </c>
      <c r="P1979" t="s">
        <v>681</v>
      </c>
      <c r="Q1979" t="s">
        <v>4390</v>
      </c>
      <c r="R1979" t="s">
        <v>127</v>
      </c>
      <c r="S1979" t="s">
        <v>128</v>
      </c>
      <c r="T1979" t="s">
        <v>951</v>
      </c>
      <c r="U1979" t="s">
        <v>952</v>
      </c>
      <c r="V1979" t="s">
        <v>859</v>
      </c>
      <c r="W1979" t="s">
        <v>114</v>
      </c>
      <c r="X1979">
        <v>1</v>
      </c>
      <c r="Y1979">
        <v>0</v>
      </c>
      <c r="Z1979">
        <v>0</v>
      </c>
      <c r="AA1979">
        <v>0</v>
      </c>
      <c r="AB1979">
        <v>0</v>
      </c>
      <c r="AC1979" t="s">
        <v>47</v>
      </c>
      <c r="AD1979" t="str">
        <f>+VLOOKUP(T1979,items!$A$2:$D$1255,4,0)</f>
        <v>MUEBLES</v>
      </c>
      <c r="AE1979">
        <f>+VLOOKUP(T1979,Tabla1[],5,0)</f>
        <v>0</v>
      </c>
      <c r="AF1979">
        <f t="shared" si="30"/>
        <v>10</v>
      </c>
    </row>
    <row r="1980" spans="1:34" x14ac:dyDescent="0.25">
      <c r="A1980">
        <v>95946</v>
      </c>
      <c r="B1980" t="s">
        <v>1377</v>
      </c>
      <c r="C1980" t="s">
        <v>75</v>
      </c>
      <c r="D1980">
        <v>0</v>
      </c>
      <c r="F1980" t="s">
        <v>417</v>
      </c>
      <c r="G1980" t="s">
        <v>417</v>
      </c>
      <c r="H1980" t="s">
        <v>4599</v>
      </c>
      <c r="I1980" t="s">
        <v>37</v>
      </c>
      <c r="J1980" t="s">
        <v>4600</v>
      </c>
      <c r="K1980" t="s">
        <v>4601</v>
      </c>
      <c r="L1980" t="s">
        <v>37</v>
      </c>
      <c r="M1980" t="s">
        <v>1812</v>
      </c>
      <c r="N1980" t="s">
        <v>1812</v>
      </c>
      <c r="O1980" t="s">
        <v>664</v>
      </c>
      <c r="P1980" t="s">
        <v>423</v>
      </c>
      <c r="Q1980" t="s">
        <v>423</v>
      </c>
      <c r="R1980" t="s">
        <v>127</v>
      </c>
      <c r="S1980" t="s">
        <v>164</v>
      </c>
      <c r="T1980" t="s">
        <v>4078</v>
      </c>
      <c r="U1980" t="s">
        <v>313</v>
      </c>
      <c r="X1980">
        <v>5.5</v>
      </c>
      <c r="Y1980">
        <v>0</v>
      </c>
      <c r="Z1980">
        <v>0</v>
      </c>
      <c r="AA1980">
        <v>0</v>
      </c>
      <c r="AB1980">
        <v>770000</v>
      </c>
      <c r="AC1980" t="s">
        <v>47</v>
      </c>
      <c r="AD1980">
        <f>+VLOOKUP(T1980,items!$A$2:$D$1255,4,0)</f>
        <v>0</v>
      </c>
      <c r="AE1980">
        <f>+VLOOKUP(T1980,Tabla1[],5,0)</f>
        <v>0</v>
      </c>
      <c r="AF1980">
        <f t="shared" si="30"/>
        <v>8</v>
      </c>
    </row>
    <row r="1981" spans="1:34" x14ac:dyDescent="0.25">
      <c r="A1981">
        <v>95947</v>
      </c>
      <c r="B1981" t="s">
        <v>1394</v>
      </c>
      <c r="C1981" t="s">
        <v>75</v>
      </c>
      <c r="D1981">
        <v>0</v>
      </c>
      <c r="F1981" t="s">
        <v>417</v>
      </c>
      <c r="G1981" t="s">
        <v>417</v>
      </c>
      <c r="H1981" t="s">
        <v>4602</v>
      </c>
      <c r="I1981" t="s">
        <v>37</v>
      </c>
      <c r="J1981" t="s">
        <v>4603</v>
      </c>
      <c r="K1981" t="s">
        <v>4604</v>
      </c>
      <c r="L1981" t="s">
        <v>37</v>
      </c>
      <c r="M1981" t="s">
        <v>1812</v>
      </c>
      <c r="N1981" t="s">
        <v>1812</v>
      </c>
      <c r="O1981" t="s">
        <v>479</v>
      </c>
      <c r="P1981" t="s">
        <v>649</v>
      </c>
      <c r="Q1981" t="s">
        <v>649</v>
      </c>
      <c r="R1981" t="s">
        <v>43</v>
      </c>
      <c r="S1981" t="s">
        <v>164</v>
      </c>
      <c r="T1981" t="s">
        <v>145</v>
      </c>
      <c r="U1981" t="s">
        <v>146</v>
      </c>
      <c r="X1981">
        <v>8</v>
      </c>
      <c r="Y1981">
        <v>0</v>
      </c>
      <c r="Z1981">
        <v>0</v>
      </c>
      <c r="AA1981">
        <v>0</v>
      </c>
      <c r="AB1981">
        <v>84032</v>
      </c>
      <c r="AC1981" t="s">
        <v>47</v>
      </c>
      <c r="AD1981">
        <f>+VLOOKUP(T1981,items!$A$2:$D$1255,4,0)</f>
        <v>0</v>
      </c>
      <c r="AE1981">
        <f>+VLOOKUP(T1981,Tabla1[],5,0)</f>
        <v>0</v>
      </c>
      <c r="AF1981">
        <f t="shared" si="30"/>
        <v>8</v>
      </c>
    </row>
    <row r="1982" spans="1:34" x14ac:dyDescent="0.25">
      <c r="A1982">
        <v>95955</v>
      </c>
      <c r="B1982" t="s">
        <v>3049</v>
      </c>
      <c r="C1982" t="s">
        <v>75</v>
      </c>
      <c r="D1982">
        <v>0</v>
      </c>
      <c r="F1982" t="s">
        <v>417</v>
      </c>
      <c r="G1982" t="s">
        <v>664</v>
      </c>
      <c r="H1982" t="s">
        <v>4605</v>
      </c>
      <c r="I1982" t="s">
        <v>37</v>
      </c>
      <c r="J1982" t="s">
        <v>4606</v>
      </c>
      <c r="K1982" t="s">
        <v>4607</v>
      </c>
      <c r="L1982" t="s">
        <v>37</v>
      </c>
      <c r="M1982" t="s">
        <v>916</v>
      </c>
      <c r="N1982" t="s">
        <v>916</v>
      </c>
      <c r="O1982" t="s">
        <v>423</v>
      </c>
      <c r="P1982" t="s">
        <v>649</v>
      </c>
      <c r="Q1982" t="s">
        <v>649</v>
      </c>
      <c r="R1982" t="s">
        <v>43</v>
      </c>
      <c r="S1982" t="s">
        <v>164</v>
      </c>
      <c r="T1982" t="s">
        <v>2274</v>
      </c>
      <c r="U1982" t="s">
        <v>1349</v>
      </c>
      <c r="X1982">
        <v>29.6</v>
      </c>
      <c r="Y1982">
        <v>0</v>
      </c>
      <c r="Z1982">
        <v>0</v>
      </c>
      <c r="AA1982">
        <v>0</v>
      </c>
      <c r="AB1982">
        <v>1480000</v>
      </c>
      <c r="AC1982" t="s">
        <v>47</v>
      </c>
      <c r="AD1982">
        <f>+VLOOKUP(T1982,items!$A$2:$D$1255,4,0)</f>
        <v>0</v>
      </c>
      <c r="AE1982">
        <f>+VLOOKUP(T1982,Tabla1[],5,0)</f>
        <v>0</v>
      </c>
      <c r="AF1982">
        <f t="shared" si="30"/>
        <v>8</v>
      </c>
    </row>
    <row r="1983" spans="1:34" x14ac:dyDescent="0.25">
      <c r="A1983">
        <v>95955</v>
      </c>
      <c r="B1983" t="s">
        <v>3049</v>
      </c>
      <c r="C1983" t="s">
        <v>75</v>
      </c>
      <c r="D1983">
        <v>0</v>
      </c>
      <c r="F1983" t="s">
        <v>417</v>
      </c>
      <c r="G1983" t="s">
        <v>664</v>
      </c>
      <c r="H1983" t="s">
        <v>4605</v>
      </c>
      <c r="I1983" t="s">
        <v>37</v>
      </c>
      <c r="J1983" t="s">
        <v>4606</v>
      </c>
      <c r="K1983" t="s">
        <v>4607</v>
      </c>
      <c r="L1983" t="s">
        <v>37</v>
      </c>
      <c r="M1983" t="s">
        <v>916</v>
      </c>
      <c r="N1983" t="s">
        <v>916</v>
      </c>
      <c r="O1983" t="s">
        <v>423</v>
      </c>
      <c r="P1983" t="s">
        <v>649</v>
      </c>
      <c r="Q1983" t="s">
        <v>649</v>
      </c>
      <c r="R1983" t="s">
        <v>43</v>
      </c>
      <c r="S1983" t="s">
        <v>164</v>
      </c>
      <c r="T1983" t="s">
        <v>1411</v>
      </c>
      <c r="U1983" t="s">
        <v>867</v>
      </c>
      <c r="X1983">
        <v>8.1999999999999993</v>
      </c>
      <c r="Y1983">
        <v>0</v>
      </c>
      <c r="Z1983">
        <v>0</v>
      </c>
      <c r="AA1983">
        <v>0</v>
      </c>
      <c r="AB1983">
        <v>410000</v>
      </c>
      <c r="AC1983" t="s">
        <v>47</v>
      </c>
      <c r="AD1983">
        <f>+VLOOKUP(T1983,items!$A$2:$D$1255,4,0)</f>
        <v>0</v>
      </c>
      <c r="AE1983">
        <f>+VLOOKUP(T1983,Tabla1[],5,0)</f>
        <v>0</v>
      </c>
      <c r="AF1983">
        <f t="shared" si="30"/>
        <v>8</v>
      </c>
    </row>
    <row r="1984" spans="1:34" x14ac:dyDescent="0.25">
      <c r="A1984">
        <v>95955</v>
      </c>
      <c r="B1984" t="s">
        <v>3049</v>
      </c>
      <c r="C1984" t="s">
        <v>75</v>
      </c>
      <c r="D1984">
        <v>0</v>
      </c>
      <c r="F1984" t="s">
        <v>417</v>
      </c>
      <c r="G1984" t="s">
        <v>664</v>
      </c>
      <c r="H1984" t="s">
        <v>4605</v>
      </c>
      <c r="I1984" t="s">
        <v>37</v>
      </c>
      <c r="J1984" t="s">
        <v>4606</v>
      </c>
      <c r="K1984" t="s">
        <v>4607</v>
      </c>
      <c r="L1984" t="s">
        <v>37</v>
      </c>
      <c r="M1984" t="s">
        <v>916</v>
      </c>
      <c r="N1984" t="s">
        <v>916</v>
      </c>
      <c r="O1984" t="s">
        <v>423</v>
      </c>
      <c r="P1984" t="s">
        <v>649</v>
      </c>
      <c r="Q1984" t="s">
        <v>649</v>
      </c>
      <c r="R1984" t="s">
        <v>43</v>
      </c>
      <c r="S1984" t="s">
        <v>164</v>
      </c>
      <c r="T1984" t="s">
        <v>2662</v>
      </c>
      <c r="U1984" t="s">
        <v>2663</v>
      </c>
      <c r="X1984">
        <v>5.2</v>
      </c>
      <c r="Y1984">
        <v>0</v>
      </c>
      <c r="Z1984">
        <v>0</v>
      </c>
      <c r="AA1984">
        <v>0</v>
      </c>
      <c r="AB1984">
        <v>260000</v>
      </c>
      <c r="AC1984" t="s">
        <v>47</v>
      </c>
      <c r="AD1984">
        <f>+VLOOKUP(T1984,items!$A$2:$D$1255,4,0)</f>
        <v>0</v>
      </c>
      <c r="AE1984">
        <f>+VLOOKUP(T1984,Tabla1[],5,0)</f>
        <v>0</v>
      </c>
      <c r="AF1984">
        <f t="shared" si="30"/>
        <v>8</v>
      </c>
    </row>
    <row r="1985" spans="1:32" x14ac:dyDescent="0.25">
      <c r="A1985">
        <v>95955</v>
      </c>
      <c r="B1985" t="s">
        <v>3049</v>
      </c>
      <c r="C1985" t="s">
        <v>75</v>
      </c>
      <c r="D1985">
        <v>0</v>
      </c>
      <c r="F1985" t="s">
        <v>417</v>
      </c>
      <c r="G1985" t="s">
        <v>664</v>
      </c>
      <c r="H1985" t="s">
        <v>4605</v>
      </c>
      <c r="I1985" t="s">
        <v>37</v>
      </c>
      <c r="J1985" t="s">
        <v>4606</v>
      </c>
      <c r="K1985" t="s">
        <v>4607</v>
      </c>
      <c r="L1985" t="s">
        <v>37</v>
      </c>
      <c r="M1985" t="s">
        <v>916</v>
      </c>
      <c r="N1985" t="s">
        <v>916</v>
      </c>
      <c r="O1985" t="s">
        <v>423</v>
      </c>
      <c r="P1985" t="s">
        <v>649</v>
      </c>
      <c r="Q1985" t="s">
        <v>649</v>
      </c>
      <c r="R1985" t="s">
        <v>43</v>
      </c>
      <c r="S1985" t="s">
        <v>164</v>
      </c>
      <c r="T1985" t="s">
        <v>4160</v>
      </c>
      <c r="U1985" t="s">
        <v>2241</v>
      </c>
      <c r="X1985">
        <v>18</v>
      </c>
      <c r="Y1985">
        <v>0</v>
      </c>
      <c r="Z1985">
        <v>0</v>
      </c>
      <c r="AA1985">
        <v>0</v>
      </c>
      <c r="AB1985">
        <v>900000</v>
      </c>
      <c r="AC1985" t="s">
        <v>47</v>
      </c>
      <c r="AD1985">
        <f>+VLOOKUP(T1985,items!$A$2:$D$1255,4,0)</f>
        <v>0</v>
      </c>
      <c r="AE1985">
        <f>+VLOOKUP(T1985,Tabla1[],5,0)</f>
        <v>0</v>
      </c>
      <c r="AF1985">
        <f t="shared" si="30"/>
        <v>8</v>
      </c>
    </row>
    <row r="1986" spans="1:32" x14ac:dyDescent="0.25">
      <c r="A1986">
        <v>95960</v>
      </c>
      <c r="B1986" t="s">
        <v>1777</v>
      </c>
      <c r="C1986" t="s">
        <v>75</v>
      </c>
      <c r="D1986">
        <v>0</v>
      </c>
      <c r="F1986" t="s">
        <v>417</v>
      </c>
      <c r="G1986" t="s">
        <v>1072</v>
      </c>
      <c r="H1986" t="s">
        <v>4608</v>
      </c>
      <c r="I1986" t="s">
        <v>37</v>
      </c>
      <c r="J1986" t="s">
        <v>4609</v>
      </c>
      <c r="K1986" t="s">
        <v>4610</v>
      </c>
      <c r="L1986" t="s">
        <v>4611</v>
      </c>
      <c r="M1986" t="s">
        <v>573</v>
      </c>
      <c r="N1986" t="s">
        <v>573</v>
      </c>
      <c r="O1986" t="s">
        <v>903</v>
      </c>
      <c r="P1986" t="s">
        <v>4612</v>
      </c>
      <c r="Q1986" t="s">
        <v>124</v>
      </c>
      <c r="R1986" t="s">
        <v>127</v>
      </c>
      <c r="S1986" t="s">
        <v>88</v>
      </c>
      <c r="T1986" t="s">
        <v>4613</v>
      </c>
      <c r="U1986" t="s">
        <v>4614</v>
      </c>
      <c r="X1986">
        <v>1</v>
      </c>
      <c r="Y1986">
        <v>0</v>
      </c>
      <c r="Z1986">
        <v>0</v>
      </c>
      <c r="AA1986">
        <v>0</v>
      </c>
      <c r="AB1986">
        <v>19200</v>
      </c>
      <c r="AC1986" t="s">
        <v>47</v>
      </c>
      <c r="AD1986">
        <f>+VLOOKUP(T1986,items!$A$2:$D$1255,4,0)</f>
        <v>0</v>
      </c>
      <c r="AE1986">
        <f>+VLOOKUP(T1986,Tabla1[],5,0)</f>
        <v>0</v>
      </c>
      <c r="AF1986">
        <f t="shared" ref="AF1986:AF2049" si="31">+MONTH(O1986)</f>
        <v>10</v>
      </c>
    </row>
    <row r="1987" spans="1:32" x14ac:dyDescent="0.25">
      <c r="A1987">
        <v>95960</v>
      </c>
      <c r="B1987" t="s">
        <v>1777</v>
      </c>
      <c r="C1987" t="s">
        <v>75</v>
      </c>
      <c r="D1987">
        <v>0</v>
      </c>
      <c r="F1987" t="s">
        <v>417</v>
      </c>
      <c r="G1987" t="s">
        <v>1072</v>
      </c>
      <c r="H1987" t="s">
        <v>4608</v>
      </c>
      <c r="I1987" t="s">
        <v>37</v>
      </c>
      <c r="J1987" t="s">
        <v>4609</v>
      </c>
      <c r="K1987" t="s">
        <v>4610</v>
      </c>
      <c r="L1987" t="s">
        <v>4611</v>
      </c>
      <c r="M1987" t="s">
        <v>573</v>
      </c>
      <c r="N1987" t="s">
        <v>573</v>
      </c>
      <c r="O1987" t="s">
        <v>903</v>
      </c>
      <c r="P1987" t="s">
        <v>4612</v>
      </c>
      <c r="Q1987" t="s">
        <v>124</v>
      </c>
      <c r="R1987" t="s">
        <v>127</v>
      </c>
      <c r="S1987" t="s">
        <v>88</v>
      </c>
      <c r="T1987" t="s">
        <v>767</v>
      </c>
      <c r="U1987" t="s">
        <v>768</v>
      </c>
      <c r="X1987">
        <v>1</v>
      </c>
      <c r="Y1987">
        <v>0</v>
      </c>
      <c r="Z1987">
        <v>0</v>
      </c>
      <c r="AA1987">
        <v>0</v>
      </c>
      <c r="AB1987">
        <v>20660</v>
      </c>
      <c r="AC1987" t="s">
        <v>47</v>
      </c>
      <c r="AD1987">
        <f>+VLOOKUP(T1987,items!$A$2:$D$1255,4,0)</f>
        <v>0</v>
      </c>
      <c r="AE1987">
        <f>+VLOOKUP(T1987,Tabla1[],5,0)</f>
        <v>0</v>
      </c>
      <c r="AF1987">
        <f t="shared" si="31"/>
        <v>10</v>
      </c>
    </row>
    <row r="1988" spans="1:32" x14ac:dyDescent="0.25">
      <c r="A1988">
        <v>95960</v>
      </c>
      <c r="B1988" t="s">
        <v>1777</v>
      </c>
      <c r="C1988" t="s">
        <v>75</v>
      </c>
      <c r="D1988">
        <v>0</v>
      </c>
      <c r="F1988" t="s">
        <v>417</v>
      </c>
      <c r="G1988" t="s">
        <v>1072</v>
      </c>
      <c r="H1988" t="s">
        <v>4608</v>
      </c>
      <c r="I1988" t="s">
        <v>37</v>
      </c>
      <c r="J1988" t="s">
        <v>4609</v>
      </c>
      <c r="K1988" t="s">
        <v>4610</v>
      </c>
      <c r="L1988" t="s">
        <v>4611</v>
      </c>
      <c r="M1988" t="s">
        <v>573</v>
      </c>
      <c r="N1988" t="s">
        <v>573</v>
      </c>
      <c r="O1988" t="s">
        <v>903</v>
      </c>
      <c r="P1988" t="s">
        <v>4612</v>
      </c>
      <c r="Q1988" t="s">
        <v>124</v>
      </c>
      <c r="R1988" t="s">
        <v>127</v>
      </c>
      <c r="S1988" t="s">
        <v>88</v>
      </c>
      <c r="T1988" t="s">
        <v>4129</v>
      </c>
      <c r="U1988" t="s">
        <v>4130</v>
      </c>
      <c r="X1988">
        <v>4</v>
      </c>
      <c r="Y1988">
        <v>0</v>
      </c>
      <c r="Z1988">
        <v>0</v>
      </c>
      <c r="AA1988">
        <v>0</v>
      </c>
      <c r="AB1988">
        <v>37120</v>
      </c>
      <c r="AC1988" t="s">
        <v>47</v>
      </c>
      <c r="AD1988">
        <f>+VLOOKUP(T1988,items!$A$2:$D$1255,4,0)</f>
        <v>0</v>
      </c>
      <c r="AE1988">
        <f>+VLOOKUP(T1988,Tabla1[],5,0)</f>
        <v>0</v>
      </c>
      <c r="AF1988">
        <f t="shared" si="31"/>
        <v>10</v>
      </c>
    </row>
    <row r="1989" spans="1:32" x14ac:dyDescent="0.25">
      <c r="A1989">
        <v>95960</v>
      </c>
      <c r="B1989" t="s">
        <v>1777</v>
      </c>
      <c r="C1989" t="s">
        <v>75</v>
      </c>
      <c r="D1989">
        <v>0</v>
      </c>
      <c r="F1989" t="s">
        <v>417</v>
      </c>
      <c r="G1989" t="s">
        <v>1072</v>
      </c>
      <c r="H1989" t="s">
        <v>4608</v>
      </c>
      <c r="I1989" t="s">
        <v>37</v>
      </c>
      <c r="J1989" t="s">
        <v>4609</v>
      </c>
      <c r="K1989" t="s">
        <v>4610</v>
      </c>
      <c r="L1989" t="s">
        <v>4611</v>
      </c>
      <c r="M1989" t="s">
        <v>573</v>
      </c>
      <c r="N1989" t="s">
        <v>573</v>
      </c>
      <c r="O1989" t="s">
        <v>903</v>
      </c>
      <c r="P1989" t="s">
        <v>4612</v>
      </c>
      <c r="Q1989" t="s">
        <v>124</v>
      </c>
      <c r="R1989" t="s">
        <v>127</v>
      </c>
      <c r="S1989" t="s">
        <v>88</v>
      </c>
      <c r="T1989" t="s">
        <v>4322</v>
      </c>
      <c r="U1989" t="s">
        <v>4323</v>
      </c>
      <c r="X1989">
        <v>1</v>
      </c>
      <c r="Y1989">
        <v>0</v>
      </c>
      <c r="Z1989">
        <v>0</v>
      </c>
      <c r="AA1989">
        <v>0</v>
      </c>
      <c r="AB1989">
        <v>2392000</v>
      </c>
      <c r="AC1989" t="s">
        <v>47</v>
      </c>
      <c r="AD1989">
        <f>+VLOOKUP(T1989,items!$A$2:$D$1255,4,0)</f>
        <v>0</v>
      </c>
      <c r="AE1989">
        <f>+VLOOKUP(T1989,Tabla1[],5,0)</f>
        <v>0</v>
      </c>
      <c r="AF1989">
        <f t="shared" si="31"/>
        <v>10</v>
      </c>
    </row>
    <row r="1990" spans="1:32" x14ac:dyDescent="0.25">
      <c r="A1990">
        <v>95960</v>
      </c>
      <c r="B1990" t="s">
        <v>1777</v>
      </c>
      <c r="C1990" t="s">
        <v>75</v>
      </c>
      <c r="D1990">
        <v>0</v>
      </c>
      <c r="F1990" t="s">
        <v>417</v>
      </c>
      <c r="G1990" t="s">
        <v>1072</v>
      </c>
      <c r="H1990" t="s">
        <v>4608</v>
      </c>
      <c r="I1990" t="s">
        <v>37</v>
      </c>
      <c r="J1990" t="s">
        <v>4609</v>
      </c>
      <c r="K1990" t="s">
        <v>4610</v>
      </c>
      <c r="L1990" t="s">
        <v>4611</v>
      </c>
      <c r="M1990" t="s">
        <v>573</v>
      </c>
      <c r="N1990" t="s">
        <v>573</v>
      </c>
      <c r="O1990" t="s">
        <v>903</v>
      </c>
      <c r="P1990" t="s">
        <v>4612</v>
      </c>
      <c r="Q1990" t="s">
        <v>124</v>
      </c>
      <c r="R1990" t="s">
        <v>127</v>
      </c>
      <c r="S1990" t="s">
        <v>88</v>
      </c>
      <c r="T1990" t="s">
        <v>4131</v>
      </c>
      <c r="U1990" t="s">
        <v>4132</v>
      </c>
      <c r="X1990">
        <v>1</v>
      </c>
      <c r="Y1990">
        <v>0</v>
      </c>
      <c r="Z1990">
        <v>0</v>
      </c>
      <c r="AA1990">
        <v>0</v>
      </c>
      <c r="AB1990">
        <v>5760</v>
      </c>
      <c r="AC1990" t="s">
        <v>47</v>
      </c>
      <c r="AD1990">
        <f>+VLOOKUP(T1990,items!$A$2:$D$1255,4,0)</f>
        <v>0</v>
      </c>
      <c r="AE1990">
        <f>+VLOOKUP(T1990,Tabla1[],5,0)</f>
        <v>0</v>
      </c>
      <c r="AF1990">
        <f t="shared" si="31"/>
        <v>10</v>
      </c>
    </row>
    <row r="1991" spans="1:32" x14ac:dyDescent="0.25">
      <c r="A1991">
        <v>95960</v>
      </c>
      <c r="B1991" t="s">
        <v>1777</v>
      </c>
      <c r="C1991" t="s">
        <v>75</v>
      </c>
      <c r="D1991">
        <v>0</v>
      </c>
      <c r="F1991" t="s">
        <v>417</v>
      </c>
      <c r="G1991" t="s">
        <v>1072</v>
      </c>
      <c r="H1991" t="s">
        <v>4608</v>
      </c>
      <c r="I1991" t="s">
        <v>37</v>
      </c>
      <c r="J1991" t="s">
        <v>4609</v>
      </c>
      <c r="K1991" t="s">
        <v>4610</v>
      </c>
      <c r="L1991" t="s">
        <v>4611</v>
      </c>
      <c r="M1991" t="s">
        <v>573</v>
      </c>
      <c r="N1991" t="s">
        <v>573</v>
      </c>
      <c r="O1991" t="s">
        <v>903</v>
      </c>
      <c r="P1991" t="s">
        <v>4612</v>
      </c>
      <c r="Q1991" t="s">
        <v>124</v>
      </c>
      <c r="R1991" t="s">
        <v>127</v>
      </c>
      <c r="S1991" t="s">
        <v>88</v>
      </c>
      <c r="T1991" t="s">
        <v>4133</v>
      </c>
      <c r="U1991" t="s">
        <v>4134</v>
      </c>
      <c r="X1991">
        <v>1</v>
      </c>
      <c r="Y1991">
        <v>0</v>
      </c>
      <c r="Z1991">
        <v>0</v>
      </c>
      <c r="AA1991">
        <v>0</v>
      </c>
      <c r="AB1991">
        <v>48000</v>
      </c>
      <c r="AC1991" t="s">
        <v>47</v>
      </c>
      <c r="AD1991">
        <f>+VLOOKUP(T1991,items!$A$2:$D$1255,4,0)</f>
        <v>0</v>
      </c>
      <c r="AE1991">
        <f>+VLOOKUP(T1991,Tabla1[],5,0)</f>
        <v>0</v>
      </c>
      <c r="AF1991">
        <f t="shared" si="31"/>
        <v>10</v>
      </c>
    </row>
    <row r="1992" spans="1:32" x14ac:dyDescent="0.25">
      <c r="A1992">
        <v>95960</v>
      </c>
      <c r="B1992" t="s">
        <v>1777</v>
      </c>
      <c r="C1992" t="s">
        <v>75</v>
      </c>
      <c r="D1992">
        <v>0</v>
      </c>
      <c r="F1992" t="s">
        <v>417</v>
      </c>
      <c r="G1992" t="s">
        <v>1072</v>
      </c>
      <c r="H1992" t="s">
        <v>4608</v>
      </c>
      <c r="I1992" t="s">
        <v>37</v>
      </c>
      <c r="J1992" t="s">
        <v>4609</v>
      </c>
      <c r="K1992" t="s">
        <v>4610</v>
      </c>
      <c r="L1992" t="s">
        <v>4611</v>
      </c>
      <c r="M1992" t="s">
        <v>573</v>
      </c>
      <c r="N1992" t="s">
        <v>573</v>
      </c>
      <c r="O1992" t="s">
        <v>903</v>
      </c>
      <c r="P1992" t="s">
        <v>4612</v>
      </c>
      <c r="Q1992" t="s">
        <v>124</v>
      </c>
      <c r="R1992" t="s">
        <v>127</v>
      </c>
      <c r="S1992" t="s">
        <v>88</v>
      </c>
      <c r="T1992" t="s">
        <v>4135</v>
      </c>
      <c r="U1992" t="s">
        <v>4136</v>
      </c>
      <c r="X1992">
        <v>4</v>
      </c>
      <c r="Y1992">
        <v>0</v>
      </c>
      <c r="Z1992">
        <v>0</v>
      </c>
      <c r="AA1992">
        <v>0</v>
      </c>
      <c r="AB1992">
        <v>35840</v>
      </c>
      <c r="AC1992" t="s">
        <v>47</v>
      </c>
      <c r="AD1992">
        <f>+VLOOKUP(T1992,items!$A$2:$D$1255,4,0)</f>
        <v>0</v>
      </c>
      <c r="AE1992">
        <f>+VLOOKUP(T1992,Tabla1[],5,0)</f>
        <v>0</v>
      </c>
      <c r="AF1992">
        <f t="shared" si="31"/>
        <v>10</v>
      </c>
    </row>
    <row r="1993" spans="1:32" x14ac:dyDescent="0.25">
      <c r="A1993">
        <v>95960</v>
      </c>
      <c r="B1993" t="s">
        <v>1777</v>
      </c>
      <c r="C1993" t="s">
        <v>75</v>
      </c>
      <c r="D1993">
        <v>0</v>
      </c>
      <c r="F1993" t="s">
        <v>417</v>
      </c>
      <c r="G1993" t="s">
        <v>1072</v>
      </c>
      <c r="H1993" t="s">
        <v>4608</v>
      </c>
      <c r="I1993" t="s">
        <v>37</v>
      </c>
      <c r="J1993" t="s">
        <v>4609</v>
      </c>
      <c r="K1993" t="s">
        <v>4610</v>
      </c>
      <c r="L1993" t="s">
        <v>4611</v>
      </c>
      <c r="M1993" t="s">
        <v>573</v>
      </c>
      <c r="N1993" t="s">
        <v>573</v>
      </c>
      <c r="O1993" t="s">
        <v>903</v>
      </c>
      <c r="P1993" t="s">
        <v>4612</v>
      </c>
      <c r="Q1993" t="s">
        <v>124</v>
      </c>
      <c r="R1993" t="s">
        <v>127</v>
      </c>
      <c r="S1993" t="s">
        <v>88</v>
      </c>
      <c r="T1993" t="s">
        <v>4137</v>
      </c>
      <c r="U1993" t="s">
        <v>4138</v>
      </c>
      <c r="X1993">
        <v>1</v>
      </c>
      <c r="Y1993">
        <v>0</v>
      </c>
      <c r="Z1993">
        <v>0</v>
      </c>
      <c r="AA1993">
        <v>0</v>
      </c>
      <c r="AB1993">
        <v>159360</v>
      </c>
      <c r="AC1993" t="s">
        <v>47</v>
      </c>
      <c r="AD1993">
        <f>+VLOOKUP(T1993,items!$A$2:$D$1255,4,0)</f>
        <v>0</v>
      </c>
      <c r="AE1993">
        <f>+VLOOKUP(T1993,Tabla1[],5,0)</f>
        <v>0</v>
      </c>
      <c r="AF1993">
        <f t="shared" si="31"/>
        <v>10</v>
      </c>
    </row>
    <row r="1994" spans="1:32" x14ac:dyDescent="0.25">
      <c r="A1994">
        <v>95960</v>
      </c>
      <c r="B1994" t="s">
        <v>1777</v>
      </c>
      <c r="C1994" t="s">
        <v>75</v>
      </c>
      <c r="D1994">
        <v>0</v>
      </c>
      <c r="F1994" t="s">
        <v>417</v>
      </c>
      <c r="G1994" t="s">
        <v>1072</v>
      </c>
      <c r="H1994" t="s">
        <v>4608</v>
      </c>
      <c r="I1994" t="s">
        <v>37</v>
      </c>
      <c r="J1994" t="s">
        <v>4609</v>
      </c>
      <c r="K1994" t="s">
        <v>4610</v>
      </c>
      <c r="L1994" t="s">
        <v>4611</v>
      </c>
      <c r="M1994" t="s">
        <v>573</v>
      </c>
      <c r="N1994" t="s">
        <v>573</v>
      </c>
      <c r="O1994" t="s">
        <v>903</v>
      </c>
      <c r="P1994" t="s">
        <v>4612</v>
      </c>
      <c r="Q1994" t="s">
        <v>124</v>
      </c>
      <c r="R1994" t="s">
        <v>127</v>
      </c>
      <c r="S1994" t="s">
        <v>88</v>
      </c>
      <c r="T1994" t="s">
        <v>388</v>
      </c>
      <c r="U1994" t="s">
        <v>389</v>
      </c>
      <c r="X1994">
        <v>10</v>
      </c>
      <c r="Y1994">
        <v>0</v>
      </c>
      <c r="Z1994">
        <v>0</v>
      </c>
      <c r="AA1994">
        <v>0</v>
      </c>
      <c r="AB1994">
        <v>520000</v>
      </c>
      <c r="AC1994" t="s">
        <v>47</v>
      </c>
      <c r="AD1994">
        <f>+VLOOKUP(T1994,items!$A$2:$D$1255,4,0)</f>
        <v>0</v>
      </c>
      <c r="AE1994">
        <f>+VLOOKUP(T1994,Tabla1[],5,0)</f>
        <v>0</v>
      </c>
      <c r="AF1994">
        <f t="shared" si="31"/>
        <v>10</v>
      </c>
    </row>
    <row r="1995" spans="1:32" x14ac:dyDescent="0.25">
      <c r="A1995">
        <v>95960</v>
      </c>
      <c r="B1995" t="s">
        <v>1777</v>
      </c>
      <c r="C1995" t="s">
        <v>75</v>
      </c>
      <c r="D1995">
        <v>0</v>
      </c>
      <c r="F1995" t="s">
        <v>417</v>
      </c>
      <c r="G1995" t="s">
        <v>1072</v>
      </c>
      <c r="H1995" t="s">
        <v>4608</v>
      </c>
      <c r="I1995" t="s">
        <v>37</v>
      </c>
      <c r="J1995" t="s">
        <v>4609</v>
      </c>
      <c r="K1995" t="s">
        <v>4610</v>
      </c>
      <c r="L1995" t="s">
        <v>4611</v>
      </c>
      <c r="M1995" t="s">
        <v>573</v>
      </c>
      <c r="N1995" t="s">
        <v>573</v>
      </c>
      <c r="O1995" t="s">
        <v>903</v>
      </c>
      <c r="P1995" t="s">
        <v>4612</v>
      </c>
      <c r="Q1995" t="s">
        <v>124</v>
      </c>
      <c r="R1995" t="s">
        <v>127</v>
      </c>
      <c r="S1995" t="s">
        <v>88</v>
      </c>
      <c r="T1995" t="s">
        <v>1536</v>
      </c>
      <c r="U1995" t="s">
        <v>1537</v>
      </c>
      <c r="X1995">
        <v>1</v>
      </c>
      <c r="Y1995">
        <v>0</v>
      </c>
      <c r="Z1995">
        <v>0</v>
      </c>
      <c r="AA1995">
        <v>0</v>
      </c>
      <c r="AB1995">
        <v>850800</v>
      </c>
      <c r="AC1995" t="s">
        <v>47</v>
      </c>
      <c r="AD1995">
        <f>+VLOOKUP(T1995,items!$A$2:$D$1255,4,0)</f>
        <v>0</v>
      </c>
      <c r="AE1995">
        <f>+VLOOKUP(T1995,Tabla1[],5,0)</f>
        <v>0</v>
      </c>
      <c r="AF1995">
        <f t="shared" si="31"/>
        <v>10</v>
      </c>
    </row>
    <row r="1996" spans="1:32" x14ac:dyDescent="0.25">
      <c r="A1996">
        <v>95960</v>
      </c>
      <c r="B1996" t="s">
        <v>1777</v>
      </c>
      <c r="C1996" t="s">
        <v>75</v>
      </c>
      <c r="D1996">
        <v>0</v>
      </c>
      <c r="F1996" t="s">
        <v>417</v>
      </c>
      <c r="G1996" t="s">
        <v>1072</v>
      </c>
      <c r="H1996" t="s">
        <v>4608</v>
      </c>
      <c r="I1996" t="s">
        <v>37</v>
      </c>
      <c r="J1996" t="s">
        <v>4609</v>
      </c>
      <c r="K1996" t="s">
        <v>4610</v>
      </c>
      <c r="L1996" t="s">
        <v>4611</v>
      </c>
      <c r="M1996" t="s">
        <v>573</v>
      </c>
      <c r="N1996" t="s">
        <v>573</v>
      </c>
      <c r="O1996" t="s">
        <v>903</v>
      </c>
      <c r="P1996" t="s">
        <v>4612</v>
      </c>
      <c r="Q1996" t="s">
        <v>124</v>
      </c>
      <c r="R1996" t="s">
        <v>127</v>
      </c>
      <c r="S1996" t="s">
        <v>88</v>
      </c>
      <c r="T1996" t="s">
        <v>474</v>
      </c>
      <c r="U1996" t="s">
        <v>475</v>
      </c>
      <c r="X1996">
        <v>1</v>
      </c>
      <c r="Y1996">
        <v>0</v>
      </c>
      <c r="Z1996">
        <v>0</v>
      </c>
      <c r="AA1996">
        <v>0</v>
      </c>
      <c r="AB1996">
        <v>400000</v>
      </c>
      <c r="AC1996" t="s">
        <v>47</v>
      </c>
      <c r="AD1996">
        <f>+VLOOKUP(T1996,items!$A$2:$D$1255,4,0)</f>
        <v>0</v>
      </c>
      <c r="AE1996">
        <f>+VLOOKUP(T1996,Tabla1[],5,0)</f>
        <v>0</v>
      </c>
      <c r="AF1996">
        <f t="shared" si="31"/>
        <v>10</v>
      </c>
    </row>
    <row r="1997" spans="1:32" x14ac:dyDescent="0.25">
      <c r="A1997">
        <v>95960</v>
      </c>
      <c r="B1997" t="s">
        <v>1777</v>
      </c>
      <c r="C1997" t="s">
        <v>75</v>
      </c>
      <c r="D1997">
        <v>0</v>
      </c>
      <c r="F1997" t="s">
        <v>417</v>
      </c>
      <c r="G1997" t="s">
        <v>1072</v>
      </c>
      <c r="H1997" t="s">
        <v>4608</v>
      </c>
      <c r="I1997" t="s">
        <v>37</v>
      </c>
      <c r="J1997" t="s">
        <v>4609</v>
      </c>
      <c r="K1997" t="s">
        <v>4610</v>
      </c>
      <c r="L1997" t="s">
        <v>4611</v>
      </c>
      <c r="M1997" t="s">
        <v>573</v>
      </c>
      <c r="N1997" t="s">
        <v>573</v>
      </c>
      <c r="O1997" t="s">
        <v>903</v>
      </c>
      <c r="P1997" t="s">
        <v>4612</v>
      </c>
      <c r="Q1997" t="s">
        <v>124</v>
      </c>
      <c r="R1997" t="s">
        <v>127</v>
      </c>
      <c r="S1997" t="s">
        <v>88</v>
      </c>
      <c r="T1997" t="s">
        <v>1096</v>
      </c>
      <c r="U1997" t="s">
        <v>1097</v>
      </c>
      <c r="X1997">
        <v>1</v>
      </c>
      <c r="Y1997">
        <v>0</v>
      </c>
      <c r="Z1997">
        <v>0</v>
      </c>
      <c r="AA1997">
        <v>0</v>
      </c>
      <c r="AB1997">
        <v>300000</v>
      </c>
      <c r="AC1997" t="s">
        <v>47</v>
      </c>
      <c r="AD1997" t="e">
        <f>+VLOOKUP(T1997,items!$A$2:$D$1255,4,0)</f>
        <v>#N/A</v>
      </c>
      <c r="AE1997" t="e">
        <f>+VLOOKUP(T1997,Tabla1[],5,0)</f>
        <v>#N/A</v>
      </c>
      <c r="AF1997">
        <f t="shared" si="31"/>
        <v>10</v>
      </c>
    </row>
    <row r="1998" spans="1:32" x14ac:dyDescent="0.25">
      <c r="A1998">
        <v>95962</v>
      </c>
      <c r="B1998" t="s">
        <v>4486</v>
      </c>
      <c r="C1998" t="s">
        <v>33</v>
      </c>
      <c r="D1998">
        <v>0</v>
      </c>
      <c r="F1998" t="s">
        <v>417</v>
      </c>
      <c r="G1998" t="s">
        <v>1646</v>
      </c>
      <c r="H1998" t="s">
        <v>4615</v>
      </c>
      <c r="I1998" t="s">
        <v>37</v>
      </c>
      <c r="J1998" t="s">
        <v>4616</v>
      </c>
      <c r="K1998" t="s">
        <v>4617</v>
      </c>
      <c r="L1998" t="s">
        <v>4618</v>
      </c>
      <c r="M1998" t="s">
        <v>712</v>
      </c>
      <c r="N1998" t="s">
        <v>712</v>
      </c>
      <c r="O1998" t="s">
        <v>3427</v>
      </c>
      <c r="P1998" t="s">
        <v>35</v>
      </c>
      <c r="Q1998" t="s">
        <v>42</v>
      </c>
      <c r="R1998" t="s">
        <v>63</v>
      </c>
      <c r="S1998" t="s">
        <v>44</v>
      </c>
      <c r="T1998" t="s">
        <v>4619</v>
      </c>
      <c r="U1998" t="s">
        <v>4620</v>
      </c>
      <c r="V1998" t="s">
        <v>259</v>
      </c>
      <c r="X1998">
        <v>1</v>
      </c>
      <c r="Y1998">
        <v>0</v>
      </c>
      <c r="Z1998">
        <v>0</v>
      </c>
      <c r="AA1998">
        <v>0</v>
      </c>
      <c r="AB1998">
        <v>154837</v>
      </c>
      <c r="AC1998" t="s">
        <v>47</v>
      </c>
      <c r="AD1998" t="str">
        <f>+VLOOKUP(T1998,items!$A$2:$D$1255,4,0)</f>
        <v>FUNDA</v>
      </c>
      <c r="AE1998">
        <f>+VLOOKUP(T1998,Tabla1[],5,0)</f>
        <v>0</v>
      </c>
      <c r="AF1998">
        <f t="shared" si="31"/>
        <v>10</v>
      </c>
    </row>
    <row r="1999" spans="1:32" x14ac:dyDescent="0.25">
      <c r="A1999">
        <v>95965</v>
      </c>
      <c r="B1999" t="s">
        <v>4621</v>
      </c>
      <c r="C1999" t="s">
        <v>33</v>
      </c>
      <c r="D1999">
        <v>0</v>
      </c>
      <c r="F1999" t="s">
        <v>417</v>
      </c>
      <c r="G1999" t="s">
        <v>805</v>
      </c>
      <c r="H1999" t="s">
        <v>4622</v>
      </c>
      <c r="I1999" t="s">
        <v>37</v>
      </c>
      <c r="J1999" t="s">
        <v>4623</v>
      </c>
      <c r="K1999" t="s">
        <v>4624</v>
      </c>
      <c r="L1999" t="s">
        <v>37</v>
      </c>
      <c r="M1999" t="s">
        <v>916</v>
      </c>
      <c r="N1999" t="s">
        <v>916</v>
      </c>
      <c r="O1999" t="s">
        <v>3640</v>
      </c>
      <c r="P1999" t="s">
        <v>254</v>
      </c>
      <c r="Q1999" t="s">
        <v>254</v>
      </c>
      <c r="R1999" t="s">
        <v>411</v>
      </c>
      <c r="S1999" t="s">
        <v>108</v>
      </c>
      <c r="T1999" t="s">
        <v>283</v>
      </c>
      <c r="U1999" t="s">
        <v>284</v>
      </c>
      <c r="X1999">
        <v>1</v>
      </c>
      <c r="Y1999">
        <v>0</v>
      </c>
      <c r="Z1999">
        <v>0</v>
      </c>
      <c r="AA1999">
        <v>0</v>
      </c>
      <c r="AB1999">
        <v>700000</v>
      </c>
      <c r="AC1999" t="s">
        <v>47</v>
      </c>
      <c r="AD1999" t="e">
        <f>+VLOOKUP(T1999,items!$A$2:$D$1255,4,0)</f>
        <v>#N/A</v>
      </c>
      <c r="AE1999" t="e">
        <f>+VLOOKUP(T1999,Tabla1[],5,0)</f>
        <v>#N/A</v>
      </c>
      <c r="AF1999">
        <f t="shared" si="31"/>
        <v>9</v>
      </c>
    </row>
    <row r="2000" spans="1:32" x14ac:dyDescent="0.25">
      <c r="A2000">
        <v>95966</v>
      </c>
      <c r="B2000" t="s">
        <v>4625</v>
      </c>
      <c r="C2000" t="s">
        <v>33</v>
      </c>
      <c r="D2000">
        <v>0</v>
      </c>
      <c r="F2000" t="s">
        <v>417</v>
      </c>
      <c r="G2000" t="s">
        <v>417</v>
      </c>
      <c r="H2000" t="s">
        <v>4626</v>
      </c>
      <c r="I2000" t="s">
        <v>37</v>
      </c>
      <c r="J2000" t="s">
        <v>4627</v>
      </c>
      <c r="K2000" t="s">
        <v>4628</v>
      </c>
      <c r="L2000" t="s">
        <v>37</v>
      </c>
      <c r="M2000" t="s">
        <v>1812</v>
      </c>
      <c r="N2000" t="s">
        <v>1812</v>
      </c>
      <c r="O2000" t="s">
        <v>916</v>
      </c>
      <c r="P2000" t="s">
        <v>423</v>
      </c>
      <c r="Q2000" t="s">
        <v>423</v>
      </c>
      <c r="R2000" t="s">
        <v>411</v>
      </c>
      <c r="S2000" t="s">
        <v>164</v>
      </c>
      <c r="T2000" t="s">
        <v>1643</v>
      </c>
      <c r="U2000" t="s">
        <v>1644</v>
      </c>
      <c r="X2000">
        <v>5</v>
      </c>
      <c r="Y2000">
        <v>0</v>
      </c>
      <c r="Z2000">
        <v>0</v>
      </c>
      <c r="AA2000">
        <v>0</v>
      </c>
      <c r="AB2000">
        <v>263000</v>
      </c>
      <c r="AC2000" t="s">
        <v>47</v>
      </c>
      <c r="AD2000">
        <f>+VLOOKUP(T2000,items!$A$2:$D$1255,4,0)</f>
        <v>0</v>
      </c>
      <c r="AE2000">
        <f>+VLOOKUP(T2000,Tabla1[],5,0)</f>
        <v>0</v>
      </c>
      <c r="AF2000">
        <f t="shared" si="31"/>
        <v>8</v>
      </c>
    </row>
    <row r="2001" spans="1:32" x14ac:dyDescent="0.25">
      <c r="A2001">
        <v>95970</v>
      </c>
      <c r="B2001" t="s">
        <v>4629</v>
      </c>
      <c r="C2001" t="s">
        <v>1065</v>
      </c>
      <c r="D2001">
        <v>0</v>
      </c>
      <c r="F2001" t="s">
        <v>417</v>
      </c>
      <c r="G2001" t="s">
        <v>1812</v>
      </c>
      <c r="H2001" t="s">
        <v>4630</v>
      </c>
      <c r="I2001" t="s">
        <v>37</v>
      </c>
      <c r="J2001" t="s">
        <v>37</v>
      </c>
      <c r="K2001" t="s">
        <v>4631</v>
      </c>
      <c r="L2001" t="s">
        <v>37</v>
      </c>
      <c r="M2001" t="s">
        <v>805</v>
      </c>
      <c r="N2001" t="s">
        <v>805</v>
      </c>
      <c r="O2001" t="s">
        <v>664</v>
      </c>
      <c r="P2001" t="s">
        <v>649</v>
      </c>
      <c r="Q2001" t="s">
        <v>649</v>
      </c>
      <c r="R2001" t="s">
        <v>411</v>
      </c>
      <c r="S2001" t="s">
        <v>44</v>
      </c>
      <c r="T2001" t="s">
        <v>1232</v>
      </c>
      <c r="U2001" t="s">
        <v>1233</v>
      </c>
      <c r="X2001">
        <v>2</v>
      </c>
      <c r="Y2001">
        <v>0</v>
      </c>
      <c r="Z2001">
        <v>0</v>
      </c>
      <c r="AA2001">
        <v>0</v>
      </c>
      <c r="AB2001">
        <v>396000</v>
      </c>
      <c r="AC2001" t="s">
        <v>47</v>
      </c>
      <c r="AD2001">
        <f>+VLOOKUP(T2001,items!$A$2:$D$1255,4,0)</f>
        <v>0</v>
      </c>
      <c r="AE2001">
        <f>+VLOOKUP(T2001,Tabla1[],5,0)</f>
        <v>0</v>
      </c>
      <c r="AF2001">
        <f t="shared" si="31"/>
        <v>8</v>
      </c>
    </row>
    <row r="2002" spans="1:32" x14ac:dyDescent="0.25">
      <c r="A2002">
        <v>95975</v>
      </c>
      <c r="B2002" t="s">
        <v>4632</v>
      </c>
      <c r="C2002" t="s">
        <v>75</v>
      </c>
      <c r="D2002">
        <v>0</v>
      </c>
      <c r="F2002" t="s">
        <v>814</v>
      </c>
      <c r="G2002" t="s">
        <v>3043</v>
      </c>
      <c r="H2002" t="s">
        <v>4633</v>
      </c>
      <c r="I2002" t="s">
        <v>4634</v>
      </c>
      <c r="J2002" t="s">
        <v>4635</v>
      </c>
      <c r="K2002" t="s">
        <v>4636</v>
      </c>
      <c r="L2002" t="s">
        <v>4637</v>
      </c>
      <c r="M2002" t="s">
        <v>712</v>
      </c>
      <c r="N2002" t="s">
        <v>158</v>
      </c>
      <c r="O2002" t="s">
        <v>3914</v>
      </c>
      <c r="P2002" t="s">
        <v>3427</v>
      </c>
      <c r="Q2002" t="s">
        <v>42</v>
      </c>
      <c r="R2002" t="s">
        <v>127</v>
      </c>
      <c r="S2002" t="s">
        <v>346</v>
      </c>
      <c r="T2002" t="s">
        <v>4638</v>
      </c>
      <c r="U2002" t="s">
        <v>4639</v>
      </c>
      <c r="W2002" t="s">
        <v>114</v>
      </c>
      <c r="X2002">
        <v>2</v>
      </c>
      <c r="Y2002">
        <v>0</v>
      </c>
      <c r="Z2002">
        <v>0</v>
      </c>
      <c r="AA2002">
        <v>0</v>
      </c>
      <c r="AB2002">
        <v>1027490</v>
      </c>
      <c r="AC2002" t="s">
        <v>47</v>
      </c>
      <c r="AD2002">
        <f>+VLOOKUP(T2002,items!$A$2:$D$1255,4,0)</f>
        <v>0</v>
      </c>
      <c r="AE2002">
        <f>+VLOOKUP(T2002,Tabla1[],5,0)</f>
        <v>0</v>
      </c>
      <c r="AF2002">
        <f t="shared" si="31"/>
        <v>9</v>
      </c>
    </row>
    <row r="2003" spans="1:32" x14ac:dyDescent="0.25">
      <c r="A2003">
        <v>95975</v>
      </c>
      <c r="B2003" t="s">
        <v>4632</v>
      </c>
      <c r="C2003" t="s">
        <v>75</v>
      </c>
      <c r="D2003">
        <v>0</v>
      </c>
      <c r="F2003" t="s">
        <v>814</v>
      </c>
      <c r="G2003" t="s">
        <v>3043</v>
      </c>
      <c r="H2003" t="s">
        <v>4633</v>
      </c>
      <c r="I2003" t="s">
        <v>4634</v>
      </c>
      <c r="J2003" t="s">
        <v>4635</v>
      </c>
      <c r="K2003" t="s">
        <v>4636</v>
      </c>
      <c r="L2003" t="s">
        <v>4637</v>
      </c>
      <c r="M2003" t="s">
        <v>712</v>
      </c>
      <c r="N2003" t="s">
        <v>158</v>
      </c>
      <c r="O2003" t="s">
        <v>3914</v>
      </c>
      <c r="P2003" t="s">
        <v>3427</v>
      </c>
      <c r="Q2003" t="s">
        <v>42</v>
      </c>
      <c r="R2003" t="s">
        <v>127</v>
      </c>
      <c r="S2003" t="s">
        <v>346</v>
      </c>
      <c r="T2003" t="s">
        <v>347</v>
      </c>
      <c r="U2003" t="s">
        <v>348</v>
      </c>
      <c r="W2003" t="s">
        <v>114</v>
      </c>
      <c r="X2003">
        <v>2</v>
      </c>
      <c r="Y2003">
        <v>4230</v>
      </c>
      <c r="Z2003">
        <v>0</v>
      </c>
      <c r="AA2003">
        <v>0</v>
      </c>
      <c r="AB2003">
        <v>914968</v>
      </c>
      <c r="AC2003" t="s">
        <v>47</v>
      </c>
      <c r="AD2003">
        <f>+VLOOKUP(T2003,items!$A$2:$D$1255,4,0)</f>
        <v>0</v>
      </c>
      <c r="AE2003">
        <f>+VLOOKUP(T2003,Tabla1[],5,0)</f>
        <v>0</v>
      </c>
      <c r="AF2003">
        <f t="shared" si="31"/>
        <v>9</v>
      </c>
    </row>
    <row r="2004" spans="1:32" x14ac:dyDescent="0.25">
      <c r="A2004">
        <v>95975</v>
      </c>
      <c r="B2004" t="s">
        <v>4632</v>
      </c>
      <c r="C2004" t="s">
        <v>75</v>
      </c>
      <c r="D2004">
        <v>0</v>
      </c>
      <c r="F2004" t="s">
        <v>814</v>
      </c>
      <c r="G2004" t="s">
        <v>3043</v>
      </c>
      <c r="H2004" t="s">
        <v>4633</v>
      </c>
      <c r="I2004" t="s">
        <v>4634</v>
      </c>
      <c r="J2004" t="s">
        <v>4635</v>
      </c>
      <c r="K2004" t="s">
        <v>4636</v>
      </c>
      <c r="L2004" t="s">
        <v>4637</v>
      </c>
      <c r="M2004" t="s">
        <v>712</v>
      </c>
      <c r="N2004" t="s">
        <v>158</v>
      </c>
      <c r="O2004" t="s">
        <v>3914</v>
      </c>
      <c r="P2004" t="s">
        <v>3427</v>
      </c>
      <c r="Q2004" t="s">
        <v>42</v>
      </c>
      <c r="R2004" t="s">
        <v>127</v>
      </c>
      <c r="S2004" t="s">
        <v>346</v>
      </c>
      <c r="T2004" t="s">
        <v>2548</v>
      </c>
      <c r="U2004" t="s">
        <v>2549</v>
      </c>
      <c r="V2004" t="s">
        <v>244</v>
      </c>
      <c r="W2004" t="s">
        <v>114</v>
      </c>
      <c r="X2004">
        <v>1</v>
      </c>
      <c r="Y2004">
        <v>4850</v>
      </c>
      <c r="Z2004">
        <v>0</v>
      </c>
      <c r="AA2004">
        <v>7000</v>
      </c>
      <c r="AB2004">
        <v>11787227</v>
      </c>
      <c r="AC2004" t="s">
        <v>47</v>
      </c>
      <c r="AD2004" t="str">
        <f>+VLOOKUP(T2004,items!$A$2:$D$1255,4,0)</f>
        <v>PERGOLA</v>
      </c>
      <c r="AE2004" t="str">
        <f>+VLOOKUP(T2004,Tabla1[],5,0)</f>
        <v>PERGOLITE</v>
      </c>
      <c r="AF2004">
        <f t="shared" si="31"/>
        <v>9</v>
      </c>
    </row>
    <row r="2005" spans="1:32" x14ac:dyDescent="0.25">
      <c r="A2005">
        <v>95975</v>
      </c>
      <c r="B2005" t="s">
        <v>4632</v>
      </c>
      <c r="C2005" t="s">
        <v>75</v>
      </c>
      <c r="D2005">
        <v>0</v>
      </c>
      <c r="F2005" t="s">
        <v>814</v>
      </c>
      <c r="G2005" t="s">
        <v>3043</v>
      </c>
      <c r="H2005" t="s">
        <v>4633</v>
      </c>
      <c r="I2005" t="s">
        <v>4634</v>
      </c>
      <c r="J2005" t="s">
        <v>4635</v>
      </c>
      <c r="K2005" t="s">
        <v>4636</v>
      </c>
      <c r="L2005" t="s">
        <v>4637</v>
      </c>
      <c r="M2005" t="s">
        <v>712</v>
      </c>
      <c r="N2005" t="s">
        <v>158</v>
      </c>
      <c r="O2005" t="s">
        <v>3914</v>
      </c>
      <c r="P2005" t="s">
        <v>3427</v>
      </c>
      <c r="Q2005" t="s">
        <v>42</v>
      </c>
      <c r="R2005" t="s">
        <v>127</v>
      </c>
      <c r="S2005" t="s">
        <v>346</v>
      </c>
      <c r="T2005" t="s">
        <v>94</v>
      </c>
      <c r="U2005" t="s">
        <v>95</v>
      </c>
      <c r="X2005">
        <v>1</v>
      </c>
      <c r="Y2005">
        <v>0</v>
      </c>
      <c r="Z2005">
        <v>0</v>
      </c>
      <c r="AA2005">
        <v>0</v>
      </c>
      <c r="AB2005">
        <v>400000</v>
      </c>
      <c r="AC2005" t="s">
        <v>47</v>
      </c>
      <c r="AD2005" t="e">
        <f>+VLOOKUP(T2005,items!$A$2:$D$1255,4,0)</f>
        <v>#N/A</v>
      </c>
      <c r="AE2005" t="e">
        <f>+VLOOKUP(T2005,Tabla1[],5,0)</f>
        <v>#N/A</v>
      </c>
      <c r="AF2005">
        <f t="shared" si="31"/>
        <v>9</v>
      </c>
    </row>
    <row r="2006" spans="1:32" x14ac:dyDescent="0.25">
      <c r="A2006">
        <v>95975</v>
      </c>
      <c r="B2006" t="s">
        <v>4632</v>
      </c>
      <c r="C2006" t="s">
        <v>75</v>
      </c>
      <c r="D2006">
        <v>0</v>
      </c>
      <c r="F2006" t="s">
        <v>814</v>
      </c>
      <c r="G2006" t="s">
        <v>3043</v>
      </c>
      <c r="H2006" t="s">
        <v>4633</v>
      </c>
      <c r="I2006" t="s">
        <v>4634</v>
      </c>
      <c r="J2006" t="s">
        <v>4635</v>
      </c>
      <c r="K2006" t="s">
        <v>4636</v>
      </c>
      <c r="L2006" t="s">
        <v>4637</v>
      </c>
      <c r="M2006" t="s">
        <v>712</v>
      </c>
      <c r="N2006" t="s">
        <v>158</v>
      </c>
      <c r="O2006" t="s">
        <v>3914</v>
      </c>
      <c r="P2006" t="s">
        <v>3427</v>
      </c>
      <c r="Q2006" t="s">
        <v>42</v>
      </c>
      <c r="R2006" t="s">
        <v>127</v>
      </c>
      <c r="S2006" t="s">
        <v>346</v>
      </c>
      <c r="T2006" t="s">
        <v>392</v>
      </c>
      <c r="U2006" t="s">
        <v>393</v>
      </c>
      <c r="X2006">
        <v>1</v>
      </c>
      <c r="Y2006">
        <v>0</v>
      </c>
      <c r="Z2006">
        <v>0</v>
      </c>
      <c r="AA2006">
        <v>0</v>
      </c>
      <c r="AB2006">
        <v>580000</v>
      </c>
      <c r="AC2006" t="s">
        <v>47</v>
      </c>
      <c r="AD2006" t="e">
        <f>+VLOOKUP(T2006,items!$A$2:$D$1255,4,0)</f>
        <v>#N/A</v>
      </c>
      <c r="AE2006" t="e">
        <f>+VLOOKUP(T2006,Tabla1[],5,0)</f>
        <v>#N/A</v>
      </c>
      <c r="AF2006">
        <f t="shared" si="31"/>
        <v>9</v>
      </c>
    </row>
    <row r="2007" spans="1:32" x14ac:dyDescent="0.25">
      <c r="A2007">
        <v>95981</v>
      </c>
      <c r="B2007" t="s">
        <v>1311</v>
      </c>
      <c r="C2007" t="s">
        <v>75</v>
      </c>
      <c r="D2007">
        <v>0</v>
      </c>
      <c r="F2007" t="s">
        <v>1812</v>
      </c>
      <c r="G2007" t="s">
        <v>805</v>
      </c>
      <c r="H2007" t="s">
        <v>4640</v>
      </c>
      <c r="I2007" t="s">
        <v>37</v>
      </c>
      <c r="J2007" t="s">
        <v>4641</v>
      </c>
      <c r="K2007" t="s">
        <v>4642</v>
      </c>
      <c r="L2007" t="s">
        <v>37</v>
      </c>
      <c r="M2007" t="s">
        <v>916</v>
      </c>
      <c r="N2007" t="s">
        <v>916</v>
      </c>
      <c r="O2007" t="s">
        <v>1646</v>
      </c>
      <c r="P2007" t="s">
        <v>565</v>
      </c>
      <c r="Q2007" t="s">
        <v>565</v>
      </c>
      <c r="R2007" t="s">
        <v>43</v>
      </c>
      <c r="S2007" t="s">
        <v>346</v>
      </c>
      <c r="T2007" t="s">
        <v>1900</v>
      </c>
      <c r="U2007" t="s">
        <v>1901</v>
      </c>
      <c r="X2007">
        <v>14</v>
      </c>
      <c r="Y2007">
        <v>0</v>
      </c>
      <c r="Z2007">
        <v>0</v>
      </c>
      <c r="AA2007">
        <v>0</v>
      </c>
      <c r="AB2007">
        <v>735000</v>
      </c>
      <c r="AC2007" t="s">
        <v>47</v>
      </c>
      <c r="AD2007">
        <f>+VLOOKUP(T2007,items!$A$2:$D$1255,4,0)</f>
        <v>0</v>
      </c>
      <c r="AE2007">
        <f>+VLOOKUP(T2007,Tabla1[],5,0)</f>
        <v>0</v>
      </c>
      <c r="AF2007">
        <f t="shared" si="31"/>
        <v>8</v>
      </c>
    </row>
    <row r="2008" spans="1:32" x14ac:dyDescent="0.25">
      <c r="A2008">
        <v>95983</v>
      </c>
      <c r="B2008" t="s">
        <v>4643</v>
      </c>
      <c r="C2008" t="s">
        <v>75</v>
      </c>
      <c r="D2008">
        <v>0</v>
      </c>
      <c r="F2008" t="s">
        <v>3005</v>
      </c>
      <c r="G2008" t="s">
        <v>2281</v>
      </c>
      <c r="H2008" t="s">
        <v>4644</v>
      </c>
      <c r="I2008" t="s">
        <v>4645</v>
      </c>
      <c r="J2008" t="s">
        <v>4646</v>
      </c>
      <c r="K2008" t="s">
        <v>4647</v>
      </c>
      <c r="L2008" t="s">
        <v>4648</v>
      </c>
      <c r="M2008" t="s">
        <v>3043</v>
      </c>
      <c r="N2008" t="s">
        <v>2895</v>
      </c>
      <c r="O2008" t="s">
        <v>253</v>
      </c>
      <c r="P2008" t="s">
        <v>158</v>
      </c>
      <c r="Q2008" t="s">
        <v>1188</v>
      </c>
      <c r="R2008" t="s">
        <v>63</v>
      </c>
      <c r="S2008" t="s">
        <v>44</v>
      </c>
      <c r="T2008" t="s">
        <v>429</v>
      </c>
      <c r="U2008" t="s">
        <v>430</v>
      </c>
      <c r="X2008">
        <v>2</v>
      </c>
      <c r="Y2008">
        <v>0</v>
      </c>
      <c r="Z2008">
        <v>0</v>
      </c>
      <c r="AA2008">
        <v>0</v>
      </c>
      <c r="AB2008">
        <v>367704</v>
      </c>
      <c r="AC2008" t="s">
        <v>47</v>
      </c>
      <c r="AD2008">
        <f>+VLOOKUP(T2008,items!$A$2:$D$1255,4,0)</f>
        <v>0</v>
      </c>
      <c r="AE2008">
        <f>+VLOOKUP(T2008,Tabla1[],5,0)</f>
        <v>0</v>
      </c>
      <c r="AF2008">
        <f t="shared" si="31"/>
        <v>9</v>
      </c>
    </row>
    <row r="2009" spans="1:32" x14ac:dyDescent="0.25">
      <c r="A2009">
        <v>95983</v>
      </c>
      <c r="B2009" t="s">
        <v>4643</v>
      </c>
      <c r="C2009" t="s">
        <v>75</v>
      </c>
      <c r="D2009">
        <v>0</v>
      </c>
      <c r="F2009" t="s">
        <v>3005</v>
      </c>
      <c r="G2009" t="s">
        <v>2281</v>
      </c>
      <c r="H2009" t="s">
        <v>4644</v>
      </c>
      <c r="I2009" t="s">
        <v>4645</v>
      </c>
      <c r="J2009" t="s">
        <v>4646</v>
      </c>
      <c r="K2009" t="s">
        <v>4647</v>
      </c>
      <c r="L2009" t="s">
        <v>4648</v>
      </c>
      <c r="M2009" t="s">
        <v>3043</v>
      </c>
      <c r="N2009" t="s">
        <v>2895</v>
      </c>
      <c r="O2009" t="s">
        <v>253</v>
      </c>
      <c r="P2009" t="s">
        <v>158</v>
      </c>
      <c r="Q2009" t="s">
        <v>1188</v>
      </c>
      <c r="R2009" t="s">
        <v>63</v>
      </c>
      <c r="S2009" t="s">
        <v>44</v>
      </c>
      <c r="T2009" t="s">
        <v>717</v>
      </c>
      <c r="U2009" t="s">
        <v>718</v>
      </c>
      <c r="X2009">
        <v>2</v>
      </c>
      <c r="Y2009">
        <v>0</v>
      </c>
      <c r="Z2009">
        <v>0</v>
      </c>
      <c r="AA2009">
        <v>0</v>
      </c>
      <c r="AB2009">
        <v>124800</v>
      </c>
      <c r="AC2009" t="s">
        <v>47</v>
      </c>
      <c r="AD2009">
        <f>+VLOOKUP(T2009,items!$A$2:$D$1255,4,0)</f>
        <v>0</v>
      </c>
      <c r="AE2009">
        <f>+VLOOKUP(T2009,Tabla1[],5,0)</f>
        <v>0</v>
      </c>
      <c r="AF2009">
        <f t="shared" si="31"/>
        <v>9</v>
      </c>
    </row>
    <row r="2010" spans="1:32" x14ac:dyDescent="0.25">
      <c r="A2010">
        <v>95983</v>
      </c>
      <c r="B2010" t="s">
        <v>4643</v>
      </c>
      <c r="C2010" t="s">
        <v>75</v>
      </c>
      <c r="D2010">
        <v>0</v>
      </c>
      <c r="F2010" t="s">
        <v>3005</v>
      </c>
      <c r="G2010" t="s">
        <v>2281</v>
      </c>
      <c r="H2010" t="s">
        <v>4644</v>
      </c>
      <c r="I2010" t="s">
        <v>4645</v>
      </c>
      <c r="J2010" t="s">
        <v>4646</v>
      </c>
      <c r="K2010" t="s">
        <v>4647</v>
      </c>
      <c r="L2010" t="s">
        <v>4648</v>
      </c>
      <c r="M2010" t="s">
        <v>3043</v>
      </c>
      <c r="N2010" t="s">
        <v>2895</v>
      </c>
      <c r="O2010" t="s">
        <v>253</v>
      </c>
      <c r="P2010" t="s">
        <v>158</v>
      </c>
      <c r="Q2010" t="s">
        <v>1188</v>
      </c>
      <c r="R2010" t="s">
        <v>63</v>
      </c>
      <c r="S2010" t="s">
        <v>44</v>
      </c>
      <c r="T2010" t="s">
        <v>347</v>
      </c>
      <c r="U2010" t="s">
        <v>348</v>
      </c>
      <c r="W2010" t="s">
        <v>114</v>
      </c>
      <c r="X2010">
        <v>1</v>
      </c>
      <c r="Y2010">
        <v>4800</v>
      </c>
      <c r="Z2010">
        <v>0</v>
      </c>
      <c r="AA2010">
        <v>0</v>
      </c>
      <c r="AB2010">
        <v>487983</v>
      </c>
      <c r="AC2010" t="s">
        <v>47</v>
      </c>
      <c r="AD2010">
        <f>+VLOOKUP(T2010,items!$A$2:$D$1255,4,0)</f>
        <v>0</v>
      </c>
      <c r="AE2010">
        <f>+VLOOKUP(T2010,Tabla1[],5,0)</f>
        <v>0</v>
      </c>
      <c r="AF2010">
        <f t="shared" si="31"/>
        <v>9</v>
      </c>
    </row>
    <row r="2011" spans="1:32" x14ac:dyDescent="0.25">
      <c r="A2011">
        <v>95983</v>
      </c>
      <c r="B2011" t="s">
        <v>4643</v>
      </c>
      <c r="C2011" t="s">
        <v>75</v>
      </c>
      <c r="D2011">
        <v>0</v>
      </c>
      <c r="F2011" t="s">
        <v>3005</v>
      </c>
      <c r="G2011" t="s">
        <v>2281</v>
      </c>
      <c r="H2011" t="s">
        <v>4644</v>
      </c>
      <c r="I2011" t="s">
        <v>4645</v>
      </c>
      <c r="J2011" t="s">
        <v>4646</v>
      </c>
      <c r="K2011" t="s">
        <v>4647</v>
      </c>
      <c r="L2011" t="s">
        <v>4648</v>
      </c>
      <c r="M2011" t="s">
        <v>3043</v>
      </c>
      <c r="N2011" t="s">
        <v>2895</v>
      </c>
      <c r="O2011" t="s">
        <v>253</v>
      </c>
      <c r="P2011" t="s">
        <v>158</v>
      </c>
      <c r="Q2011" t="s">
        <v>1188</v>
      </c>
      <c r="R2011" t="s">
        <v>63</v>
      </c>
      <c r="S2011" t="s">
        <v>44</v>
      </c>
      <c r="T2011" t="s">
        <v>466</v>
      </c>
      <c r="U2011" t="s">
        <v>467</v>
      </c>
      <c r="V2011" t="s">
        <v>1349</v>
      </c>
      <c r="W2011" t="s">
        <v>114</v>
      </c>
      <c r="X2011">
        <v>1</v>
      </c>
      <c r="Y2011">
        <v>4800</v>
      </c>
      <c r="Z2011">
        <v>0</v>
      </c>
      <c r="AA2011">
        <v>3000</v>
      </c>
      <c r="AB2011">
        <v>6735054</v>
      </c>
      <c r="AC2011" t="s">
        <v>47</v>
      </c>
      <c r="AD2011" t="str">
        <f>+VLOOKUP(T2011,items!$A$2:$D$1255,4,0)</f>
        <v>SOMBRALINA</v>
      </c>
      <c r="AE2011" t="str">
        <f>+VLOOKUP(T2011,Tabla1[],5,0)</f>
        <v>ELECTRICA</v>
      </c>
      <c r="AF2011">
        <f t="shared" si="31"/>
        <v>9</v>
      </c>
    </row>
    <row r="2012" spans="1:32" x14ac:dyDescent="0.25">
      <c r="A2012">
        <v>95984</v>
      </c>
      <c r="B2012" t="s">
        <v>2714</v>
      </c>
      <c r="C2012" t="s">
        <v>75</v>
      </c>
      <c r="D2012">
        <v>0</v>
      </c>
      <c r="F2012" t="s">
        <v>1812</v>
      </c>
      <c r="G2012" t="s">
        <v>1812</v>
      </c>
      <c r="H2012" t="s">
        <v>4649</v>
      </c>
      <c r="I2012" t="s">
        <v>37</v>
      </c>
      <c r="J2012" t="s">
        <v>4650</v>
      </c>
      <c r="K2012" t="s">
        <v>4651</v>
      </c>
      <c r="L2012" t="s">
        <v>37</v>
      </c>
      <c r="M2012" t="s">
        <v>805</v>
      </c>
      <c r="N2012" t="s">
        <v>805</v>
      </c>
      <c r="O2012" t="s">
        <v>1646</v>
      </c>
      <c r="P2012" t="s">
        <v>565</v>
      </c>
      <c r="Q2012" t="s">
        <v>565</v>
      </c>
      <c r="R2012" t="s">
        <v>43</v>
      </c>
      <c r="S2012" t="s">
        <v>164</v>
      </c>
      <c r="T2012" t="s">
        <v>1411</v>
      </c>
      <c r="U2012" t="s">
        <v>867</v>
      </c>
      <c r="X2012">
        <v>4.5</v>
      </c>
      <c r="Y2012">
        <v>0</v>
      </c>
      <c r="Z2012">
        <v>0</v>
      </c>
      <c r="AA2012">
        <v>0</v>
      </c>
      <c r="AB2012">
        <v>236700</v>
      </c>
      <c r="AC2012" t="s">
        <v>47</v>
      </c>
      <c r="AD2012">
        <f>+VLOOKUP(T2012,items!$A$2:$D$1255,4,0)</f>
        <v>0</v>
      </c>
      <c r="AE2012">
        <f>+VLOOKUP(T2012,Tabla1[],5,0)</f>
        <v>0</v>
      </c>
      <c r="AF2012">
        <f t="shared" si="31"/>
        <v>8</v>
      </c>
    </row>
    <row r="2013" spans="1:32" x14ac:dyDescent="0.25">
      <c r="A2013">
        <v>95984</v>
      </c>
      <c r="B2013" t="s">
        <v>2714</v>
      </c>
      <c r="C2013" t="s">
        <v>75</v>
      </c>
      <c r="D2013">
        <v>0</v>
      </c>
      <c r="F2013" t="s">
        <v>1812</v>
      </c>
      <c r="G2013" t="s">
        <v>1812</v>
      </c>
      <c r="H2013" t="s">
        <v>4649</v>
      </c>
      <c r="I2013" t="s">
        <v>37</v>
      </c>
      <c r="J2013" t="s">
        <v>4650</v>
      </c>
      <c r="K2013" t="s">
        <v>4651</v>
      </c>
      <c r="L2013" t="s">
        <v>37</v>
      </c>
      <c r="M2013" t="s">
        <v>805</v>
      </c>
      <c r="N2013" t="s">
        <v>805</v>
      </c>
      <c r="O2013" t="s">
        <v>1646</v>
      </c>
      <c r="P2013" t="s">
        <v>565</v>
      </c>
      <c r="Q2013" t="s">
        <v>565</v>
      </c>
      <c r="R2013" t="s">
        <v>43</v>
      </c>
      <c r="S2013" t="s">
        <v>164</v>
      </c>
      <c r="T2013" t="s">
        <v>3667</v>
      </c>
      <c r="U2013" t="s">
        <v>884</v>
      </c>
      <c r="X2013">
        <v>14</v>
      </c>
      <c r="Y2013">
        <v>0</v>
      </c>
      <c r="Z2013">
        <v>0</v>
      </c>
      <c r="AA2013">
        <v>0</v>
      </c>
      <c r="AB2013">
        <v>736400</v>
      </c>
      <c r="AC2013" t="s">
        <v>47</v>
      </c>
      <c r="AD2013">
        <f>+VLOOKUP(T2013,items!$A$2:$D$1255,4,0)</f>
        <v>0</v>
      </c>
      <c r="AE2013">
        <f>+VLOOKUP(T2013,Tabla1[],5,0)</f>
        <v>0</v>
      </c>
      <c r="AF2013">
        <f t="shared" si="31"/>
        <v>8</v>
      </c>
    </row>
    <row r="2014" spans="1:32" x14ac:dyDescent="0.25">
      <c r="A2014">
        <v>95988</v>
      </c>
      <c r="B2014" t="s">
        <v>1461</v>
      </c>
      <c r="C2014" t="s">
        <v>75</v>
      </c>
      <c r="D2014">
        <v>0</v>
      </c>
      <c r="F2014" t="s">
        <v>1812</v>
      </c>
      <c r="G2014" t="s">
        <v>664</v>
      </c>
      <c r="H2014" t="s">
        <v>4652</v>
      </c>
      <c r="I2014" t="s">
        <v>37</v>
      </c>
      <c r="J2014" t="s">
        <v>4653</v>
      </c>
      <c r="K2014" t="s">
        <v>4654</v>
      </c>
      <c r="L2014" t="s">
        <v>37</v>
      </c>
      <c r="M2014" t="s">
        <v>916</v>
      </c>
      <c r="N2014" t="s">
        <v>916</v>
      </c>
      <c r="O2014" t="s">
        <v>423</v>
      </c>
      <c r="P2014" t="s">
        <v>649</v>
      </c>
      <c r="Q2014" t="s">
        <v>649</v>
      </c>
      <c r="R2014" t="s">
        <v>127</v>
      </c>
      <c r="S2014" t="s">
        <v>164</v>
      </c>
      <c r="T2014" t="s">
        <v>1290</v>
      </c>
      <c r="U2014" t="s">
        <v>1291</v>
      </c>
      <c r="X2014">
        <v>4</v>
      </c>
      <c r="Y2014">
        <v>0</v>
      </c>
      <c r="Z2014">
        <v>0</v>
      </c>
      <c r="AA2014">
        <v>0</v>
      </c>
      <c r="AB2014">
        <v>268908</v>
      </c>
      <c r="AC2014" t="s">
        <v>47</v>
      </c>
      <c r="AD2014">
        <f>+VLOOKUP(T2014,items!$A$2:$D$1255,4,0)</f>
        <v>0</v>
      </c>
      <c r="AE2014">
        <f>+VLOOKUP(T2014,Tabla1[],5,0)</f>
        <v>0</v>
      </c>
      <c r="AF2014">
        <f t="shared" si="31"/>
        <v>8</v>
      </c>
    </row>
    <row r="2015" spans="1:32" x14ac:dyDescent="0.25">
      <c r="A2015">
        <v>96005</v>
      </c>
      <c r="B2015" t="s">
        <v>4655</v>
      </c>
      <c r="C2015" t="s">
        <v>75</v>
      </c>
      <c r="D2015">
        <v>0</v>
      </c>
      <c r="F2015" t="s">
        <v>2628</v>
      </c>
      <c r="G2015" t="s">
        <v>983</v>
      </c>
      <c r="H2015" t="s">
        <v>4656</v>
      </c>
      <c r="I2015" t="s">
        <v>37</v>
      </c>
      <c r="J2015" t="s">
        <v>4657</v>
      </c>
      <c r="K2015" t="s">
        <v>4658</v>
      </c>
      <c r="L2015" t="s">
        <v>37</v>
      </c>
      <c r="M2015" t="s">
        <v>486</v>
      </c>
      <c r="N2015" t="s">
        <v>486</v>
      </c>
      <c r="O2015" t="s">
        <v>35</v>
      </c>
      <c r="P2015" t="s">
        <v>4659</v>
      </c>
      <c r="Q2015" t="s">
        <v>488</v>
      </c>
      <c r="R2015" t="s">
        <v>43</v>
      </c>
      <c r="S2015" t="s">
        <v>88</v>
      </c>
      <c r="T2015" t="s">
        <v>2057</v>
      </c>
      <c r="U2015" t="s">
        <v>2058</v>
      </c>
      <c r="X2015">
        <v>55</v>
      </c>
      <c r="Y2015">
        <v>0</v>
      </c>
      <c r="Z2015">
        <v>0</v>
      </c>
      <c r="AA2015">
        <v>0</v>
      </c>
      <c r="AB2015">
        <v>440000</v>
      </c>
      <c r="AC2015" t="s">
        <v>47</v>
      </c>
      <c r="AD2015">
        <f>+VLOOKUP(T2015,items!$A$2:$D$1255,4,0)</f>
        <v>0</v>
      </c>
      <c r="AE2015">
        <f>+VLOOKUP(T2015,Tabla1[],5,0)</f>
        <v>0</v>
      </c>
      <c r="AF2015">
        <f t="shared" si="31"/>
        <v>10</v>
      </c>
    </row>
    <row r="2016" spans="1:32" x14ac:dyDescent="0.25">
      <c r="A2016">
        <v>96012</v>
      </c>
      <c r="B2016" t="s">
        <v>4660</v>
      </c>
      <c r="C2016" t="s">
        <v>75</v>
      </c>
      <c r="D2016">
        <v>0</v>
      </c>
      <c r="F2016" t="s">
        <v>1584</v>
      </c>
      <c r="G2016" t="s">
        <v>1072</v>
      </c>
      <c r="H2016" t="s">
        <v>4661</v>
      </c>
      <c r="I2016" t="s">
        <v>4662</v>
      </c>
      <c r="J2016" t="s">
        <v>4663</v>
      </c>
      <c r="K2016" t="s">
        <v>4664</v>
      </c>
      <c r="L2016" t="s">
        <v>4665</v>
      </c>
      <c r="M2016" t="s">
        <v>982</v>
      </c>
      <c r="N2016" t="s">
        <v>254</v>
      </c>
      <c r="O2016" t="s">
        <v>2521</v>
      </c>
      <c r="P2016" t="s">
        <v>1188</v>
      </c>
      <c r="Q2016" t="s">
        <v>35</v>
      </c>
      <c r="R2016" t="s">
        <v>127</v>
      </c>
      <c r="S2016" t="s">
        <v>256</v>
      </c>
      <c r="T2016" t="s">
        <v>2089</v>
      </c>
      <c r="U2016" t="s">
        <v>2090</v>
      </c>
      <c r="X2016">
        <v>1</v>
      </c>
      <c r="Y2016">
        <v>0</v>
      </c>
      <c r="Z2016">
        <v>0</v>
      </c>
      <c r="AA2016">
        <v>0</v>
      </c>
      <c r="AB2016">
        <v>505008</v>
      </c>
      <c r="AC2016" t="s">
        <v>47</v>
      </c>
      <c r="AD2016">
        <f>+VLOOKUP(T2016,items!$A$2:$D$1255,4,0)</f>
        <v>0</v>
      </c>
      <c r="AE2016">
        <f>+VLOOKUP(T2016,Tabla1[],5,0)</f>
        <v>0</v>
      </c>
      <c r="AF2016">
        <f t="shared" si="31"/>
        <v>9</v>
      </c>
    </row>
    <row r="2017" spans="1:32" x14ac:dyDescent="0.25">
      <c r="A2017">
        <v>96012</v>
      </c>
      <c r="B2017" t="s">
        <v>4660</v>
      </c>
      <c r="C2017" t="s">
        <v>75</v>
      </c>
      <c r="D2017">
        <v>0</v>
      </c>
      <c r="F2017" t="s">
        <v>1584</v>
      </c>
      <c r="G2017" t="s">
        <v>1072</v>
      </c>
      <c r="H2017" t="s">
        <v>4661</v>
      </c>
      <c r="I2017" t="s">
        <v>4662</v>
      </c>
      <c r="J2017" t="s">
        <v>4663</v>
      </c>
      <c r="K2017" t="s">
        <v>4664</v>
      </c>
      <c r="L2017" t="s">
        <v>4665</v>
      </c>
      <c r="M2017" t="s">
        <v>982</v>
      </c>
      <c r="N2017" t="s">
        <v>254</v>
      </c>
      <c r="O2017" t="s">
        <v>2521</v>
      </c>
      <c r="P2017" t="s">
        <v>1188</v>
      </c>
      <c r="Q2017" t="s">
        <v>35</v>
      </c>
      <c r="R2017" t="s">
        <v>127</v>
      </c>
      <c r="S2017" t="s">
        <v>256</v>
      </c>
      <c r="T2017" t="s">
        <v>347</v>
      </c>
      <c r="U2017" t="s">
        <v>348</v>
      </c>
      <c r="W2017" t="s">
        <v>114</v>
      </c>
      <c r="X2017">
        <v>1</v>
      </c>
      <c r="Y2017">
        <v>10000</v>
      </c>
      <c r="Z2017">
        <v>0</v>
      </c>
      <c r="AA2017">
        <v>0</v>
      </c>
      <c r="AB2017">
        <v>1622207</v>
      </c>
      <c r="AC2017" t="s">
        <v>47</v>
      </c>
      <c r="AD2017">
        <f>+VLOOKUP(T2017,items!$A$2:$D$1255,4,0)</f>
        <v>0</v>
      </c>
      <c r="AE2017">
        <f>+VLOOKUP(T2017,Tabla1[],5,0)</f>
        <v>0</v>
      </c>
      <c r="AF2017">
        <f t="shared" si="31"/>
        <v>9</v>
      </c>
    </row>
    <row r="2018" spans="1:32" x14ac:dyDescent="0.25">
      <c r="A2018">
        <v>96012</v>
      </c>
      <c r="B2018" t="s">
        <v>4660</v>
      </c>
      <c r="C2018" t="s">
        <v>75</v>
      </c>
      <c r="D2018">
        <v>0</v>
      </c>
      <c r="F2018" t="s">
        <v>1584</v>
      </c>
      <c r="G2018" t="s">
        <v>1072</v>
      </c>
      <c r="H2018" t="s">
        <v>4661</v>
      </c>
      <c r="I2018" t="s">
        <v>4662</v>
      </c>
      <c r="J2018" t="s">
        <v>4663</v>
      </c>
      <c r="K2018" t="s">
        <v>4664</v>
      </c>
      <c r="L2018" t="s">
        <v>4665</v>
      </c>
      <c r="M2018" t="s">
        <v>982</v>
      </c>
      <c r="N2018" t="s">
        <v>254</v>
      </c>
      <c r="O2018" t="s">
        <v>2521</v>
      </c>
      <c r="P2018" t="s">
        <v>1188</v>
      </c>
      <c r="Q2018" t="s">
        <v>35</v>
      </c>
      <c r="R2018" t="s">
        <v>127</v>
      </c>
      <c r="S2018" t="s">
        <v>256</v>
      </c>
      <c r="T2018" t="s">
        <v>347</v>
      </c>
      <c r="U2018" t="s">
        <v>348</v>
      </c>
      <c r="W2018" t="s">
        <v>114</v>
      </c>
      <c r="X2018">
        <v>1</v>
      </c>
      <c r="Y2018">
        <v>2100</v>
      </c>
      <c r="Z2018">
        <v>0</v>
      </c>
      <c r="AA2018">
        <v>0</v>
      </c>
      <c r="AB2018">
        <v>548090</v>
      </c>
      <c r="AC2018" t="s">
        <v>47</v>
      </c>
      <c r="AD2018">
        <f>+VLOOKUP(T2018,items!$A$2:$D$1255,4,0)</f>
        <v>0</v>
      </c>
      <c r="AE2018">
        <f>+VLOOKUP(T2018,Tabla1[],5,0)</f>
        <v>0</v>
      </c>
      <c r="AF2018">
        <f t="shared" si="31"/>
        <v>9</v>
      </c>
    </row>
    <row r="2019" spans="1:32" x14ac:dyDescent="0.25">
      <c r="A2019">
        <v>96012</v>
      </c>
      <c r="B2019" t="s">
        <v>4660</v>
      </c>
      <c r="C2019" t="s">
        <v>75</v>
      </c>
      <c r="D2019">
        <v>0</v>
      </c>
      <c r="F2019" t="s">
        <v>1584</v>
      </c>
      <c r="G2019" t="s">
        <v>1072</v>
      </c>
      <c r="H2019" t="s">
        <v>4661</v>
      </c>
      <c r="I2019" t="s">
        <v>4662</v>
      </c>
      <c r="J2019" t="s">
        <v>4663</v>
      </c>
      <c r="K2019" t="s">
        <v>4664</v>
      </c>
      <c r="L2019" t="s">
        <v>4665</v>
      </c>
      <c r="M2019" t="s">
        <v>982</v>
      </c>
      <c r="N2019" t="s">
        <v>254</v>
      </c>
      <c r="O2019" t="s">
        <v>2521</v>
      </c>
      <c r="P2019" t="s">
        <v>1188</v>
      </c>
      <c r="Q2019" t="s">
        <v>35</v>
      </c>
      <c r="R2019" t="s">
        <v>127</v>
      </c>
      <c r="S2019" t="s">
        <v>256</v>
      </c>
      <c r="T2019" t="s">
        <v>1447</v>
      </c>
      <c r="U2019" t="s">
        <v>1448</v>
      </c>
      <c r="X2019">
        <v>1</v>
      </c>
      <c r="Y2019">
        <v>2100</v>
      </c>
      <c r="Z2019">
        <v>0</v>
      </c>
      <c r="AA2019">
        <v>0</v>
      </c>
      <c r="AB2019">
        <v>2308080</v>
      </c>
      <c r="AC2019" t="s">
        <v>47</v>
      </c>
      <c r="AD2019">
        <f>+VLOOKUP(T2019,items!$A$2:$D$1255,4,0)</f>
        <v>0</v>
      </c>
      <c r="AE2019">
        <f>+VLOOKUP(T2019,Tabla1[],5,0)</f>
        <v>0</v>
      </c>
      <c r="AF2019">
        <f t="shared" si="31"/>
        <v>9</v>
      </c>
    </row>
    <row r="2020" spans="1:32" x14ac:dyDescent="0.25">
      <c r="A2020">
        <v>96012</v>
      </c>
      <c r="B2020" t="s">
        <v>4660</v>
      </c>
      <c r="C2020" t="s">
        <v>75</v>
      </c>
      <c r="D2020">
        <v>0</v>
      </c>
      <c r="F2020" t="s">
        <v>1584</v>
      </c>
      <c r="G2020" t="s">
        <v>1072</v>
      </c>
      <c r="H2020" t="s">
        <v>4661</v>
      </c>
      <c r="I2020" t="s">
        <v>4662</v>
      </c>
      <c r="J2020" t="s">
        <v>4663</v>
      </c>
      <c r="K2020" t="s">
        <v>4664</v>
      </c>
      <c r="L2020" t="s">
        <v>4665</v>
      </c>
      <c r="M2020" t="s">
        <v>982</v>
      </c>
      <c r="N2020" t="s">
        <v>254</v>
      </c>
      <c r="O2020" t="s">
        <v>2521</v>
      </c>
      <c r="P2020" t="s">
        <v>1188</v>
      </c>
      <c r="Q2020" t="s">
        <v>35</v>
      </c>
      <c r="R2020" t="s">
        <v>127</v>
      </c>
      <c r="S2020" t="s">
        <v>256</v>
      </c>
      <c r="T2020" t="s">
        <v>613</v>
      </c>
      <c r="U2020" t="s">
        <v>614</v>
      </c>
      <c r="V2020" t="s">
        <v>1147</v>
      </c>
      <c r="W2020" t="s">
        <v>114</v>
      </c>
      <c r="X2020">
        <v>1</v>
      </c>
      <c r="Y2020">
        <v>2100</v>
      </c>
      <c r="Z2020">
        <v>0</v>
      </c>
      <c r="AA2020">
        <v>4700</v>
      </c>
      <c r="AB2020">
        <v>6617550</v>
      </c>
      <c r="AC2020" t="s">
        <v>47</v>
      </c>
      <c r="AD2020" t="str">
        <f>+VLOOKUP(T2020,items!$A$2:$D$1255,4,0)</f>
        <v>PERGOLA</v>
      </c>
      <c r="AE2020" t="str">
        <f>+VLOOKUP(T2020,Tabla1[],5,0)</f>
        <v>PERGOLITE</v>
      </c>
      <c r="AF2020">
        <f t="shared" si="31"/>
        <v>9</v>
      </c>
    </row>
    <row r="2021" spans="1:32" x14ac:dyDescent="0.25">
      <c r="A2021">
        <v>96012</v>
      </c>
      <c r="B2021" t="s">
        <v>4660</v>
      </c>
      <c r="C2021" t="s">
        <v>75</v>
      </c>
      <c r="D2021">
        <v>0</v>
      </c>
      <c r="F2021" t="s">
        <v>1584</v>
      </c>
      <c r="G2021" t="s">
        <v>1072</v>
      </c>
      <c r="H2021" t="s">
        <v>4661</v>
      </c>
      <c r="I2021" t="s">
        <v>4662</v>
      </c>
      <c r="J2021" t="s">
        <v>4663</v>
      </c>
      <c r="K2021" t="s">
        <v>4664</v>
      </c>
      <c r="L2021" t="s">
        <v>4665</v>
      </c>
      <c r="M2021" t="s">
        <v>982</v>
      </c>
      <c r="N2021" t="s">
        <v>254</v>
      </c>
      <c r="O2021" t="s">
        <v>2521</v>
      </c>
      <c r="P2021" t="s">
        <v>1188</v>
      </c>
      <c r="Q2021" t="s">
        <v>35</v>
      </c>
      <c r="R2021" t="s">
        <v>127</v>
      </c>
      <c r="S2021" t="s">
        <v>256</v>
      </c>
      <c r="T2021" t="s">
        <v>94</v>
      </c>
      <c r="U2021" t="s">
        <v>95</v>
      </c>
      <c r="X2021">
        <v>1</v>
      </c>
      <c r="Y2021">
        <v>0</v>
      </c>
      <c r="Z2021">
        <v>0</v>
      </c>
      <c r="AA2021">
        <v>0</v>
      </c>
      <c r="AB2021">
        <v>550000</v>
      </c>
      <c r="AC2021" t="s">
        <v>47</v>
      </c>
      <c r="AD2021" t="e">
        <f>+VLOOKUP(T2021,items!$A$2:$D$1255,4,0)</f>
        <v>#N/A</v>
      </c>
      <c r="AE2021" t="e">
        <f>+VLOOKUP(T2021,Tabla1[],5,0)</f>
        <v>#N/A</v>
      </c>
      <c r="AF2021">
        <f t="shared" si="31"/>
        <v>9</v>
      </c>
    </row>
    <row r="2022" spans="1:32" x14ac:dyDescent="0.25">
      <c r="A2022">
        <v>96012</v>
      </c>
      <c r="B2022" t="s">
        <v>4660</v>
      </c>
      <c r="C2022" t="s">
        <v>75</v>
      </c>
      <c r="D2022">
        <v>0</v>
      </c>
      <c r="F2022" t="s">
        <v>1584</v>
      </c>
      <c r="G2022" t="s">
        <v>1072</v>
      </c>
      <c r="H2022" t="s">
        <v>4661</v>
      </c>
      <c r="I2022" t="s">
        <v>4662</v>
      </c>
      <c r="J2022" t="s">
        <v>4663</v>
      </c>
      <c r="K2022" t="s">
        <v>4664</v>
      </c>
      <c r="L2022" t="s">
        <v>4665</v>
      </c>
      <c r="M2022" t="s">
        <v>982</v>
      </c>
      <c r="N2022" t="s">
        <v>254</v>
      </c>
      <c r="O2022" t="s">
        <v>2521</v>
      </c>
      <c r="P2022" t="s">
        <v>1188</v>
      </c>
      <c r="Q2022" t="s">
        <v>35</v>
      </c>
      <c r="R2022" t="s">
        <v>127</v>
      </c>
      <c r="S2022" t="s">
        <v>256</v>
      </c>
      <c r="T2022" t="s">
        <v>1805</v>
      </c>
      <c r="U2022" t="s">
        <v>1806</v>
      </c>
      <c r="X2022">
        <v>6</v>
      </c>
      <c r="Y2022">
        <v>2100</v>
      </c>
      <c r="Z2022">
        <v>0</v>
      </c>
      <c r="AA2022">
        <v>0</v>
      </c>
      <c r="AB2022">
        <v>2076222</v>
      </c>
      <c r="AC2022" t="s">
        <v>47</v>
      </c>
      <c r="AD2022">
        <f>+VLOOKUP(T2022,items!$A$2:$D$1255,4,0)</f>
        <v>0</v>
      </c>
      <c r="AE2022">
        <f>+VLOOKUP(T2022,Tabla1[],5,0)</f>
        <v>0</v>
      </c>
      <c r="AF2022">
        <f t="shared" si="31"/>
        <v>9</v>
      </c>
    </row>
    <row r="2023" spans="1:32" x14ac:dyDescent="0.25">
      <c r="A2023">
        <v>96012</v>
      </c>
      <c r="B2023" t="s">
        <v>4660</v>
      </c>
      <c r="C2023" t="s">
        <v>75</v>
      </c>
      <c r="D2023">
        <v>0</v>
      </c>
      <c r="F2023" t="s">
        <v>1584</v>
      </c>
      <c r="G2023" t="s">
        <v>1072</v>
      </c>
      <c r="H2023" t="s">
        <v>4661</v>
      </c>
      <c r="I2023" t="s">
        <v>4662</v>
      </c>
      <c r="J2023" t="s">
        <v>4663</v>
      </c>
      <c r="K2023" t="s">
        <v>4664</v>
      </c>
      <c r="L2023" t="s">
        <v>4665</v>
      </c>
      <c r="M2023" t="s">
        <v>982</v>
      </c>
      <c r="N2023" t="s">
        <v>254</v>
      </c>
      <c r="O2023" t="s">
        <v>2521</v>
      </c>
      <c r="P2023" t="s">
        <v>1188</v>
      </c>
      <c r="Q2023" t="s">
        <v>35</v>
      </c>
      <c r="R2023" t="s">
        <v>127</v>
      </c>
      <c r="S2023" t="s">
        <v>256</v>
      </c>
      <c r="T2023" t="s">
        <v>392</v>
      </c>
      <c r="U2023" t="s">
        <v>393</v>
      </c>
      <c r="X2023">
        <v>1</v>
      </c>
      <c r="Y2023">
        <v>0</v>
      </c>
      <c r="Z2023">
        <v>0</v>
      </c>
      <c r="AA2023">
        <v>0</v>
      </c>
      <c r="AB2023">
        <v>560000</v>
      </c>
      <c r="AC2023" t="s">
        <v>47</v>
      </c>
      <c r="AD2023" t="e">
        <f>+VLOOKUP(T2023,items!$A$2:$D$1255,4,0)</f>
        <v>#N/A</v>
      </c>
      <c r="AE2023" t="e">
        <f>+VLOOKUP(T2023,Tabla1[],5,0)</f>
        <v>#N/A</v>
      </c>
      <c r="AF2023">
        <f t="shared" si="31"/>
        <v>9</v>
      </c>
    </row>
    <row r="2024" spans="1:32" x14ac:dyDescent="0.25">
      <c r="A2024">
        <v>96015</v>
      </c>
      <c r="B2024" t="s">
        <v>3983</v>
      </c>
      <c r="C2024" t="s">
        <v>33</v>
      </c>
      <c r="D2024">
        <v>0</v>
      </c>
      <c r="F2024" t="s">
        <v>2628</v>
      </c>
      <c r="G2024" t="s">
        <v>565</v>
      </c>
      <c r="H2024" t="s">
        <v>4666</v>
      </c>
      <c r="I2024" t="s">
        <v>37</v>
      </c>
      <c r="J2024" t="s">
        <v>4667</v>
      </c>
      <c r="K2024" t="s">
        <v>4668</v>
      </c>
      <c r="L2024" t="s">
        <v>37</v>
      </c>
      <c r="M2024" t="s">
        <v>571</v>
      </c>
      <c r="N2024" t="s">
        <v>571</v>
      </c>
      <c r="O2024" t="s">
        <v>2520</v>
      </c>
      <c r="P2024" t="s">
        <v>2896</v>
      </c>
      <c r="Q2024" t="s">
        <v>1732</v>
      </c>
      <c r="R2024" t="s">
        <v>411</v>
      </c>
      <c r="S2024" t="s">
        <v>44</v>
      </c>
      <c r="T2024" t="s">
        <v>4669</v>
      </c>
      <c r="U2024" t="s">
        <v>4670</v>
      </c>
      <c r="X2024">
        <v>3</v>
      </c>
      <c r="Y2024">
        <v>0</v>
      </c>
      <c r="Z2024">
        <v>0</v>
      </c>
      <c r="AA2024">
        <v>0</v>
      </c>
      <c r="AB2024">
        <v>44400</v>
      </c>
      <c r="AC2024" t="s">
        <v>47</v>
      </c>
      <c r="AD2024">
        <f>+VLOOKUP(T2024,items!$A$2:$D$1255,4,0)</f>
        <v>0</v>
      </c>
      <c r="AE2024">
        <f>+VLOOKUP(T2024,Tabla1[],5,0)</f>
        <v>0</v>
      </c>
      <c r="AF2024">
        <f t="shared" si="31"/>
        <v>9</v>
      </c>
    </row>
    <row r="2025" spans="1:32" x14ac:dyDescent="0.25">
      <c r="A2025">
        <v>96015</v>
      </c>
      <c r="B2025" t="s">
        <v>3983</v>
      </c>
      <c r="C2025" t="s">
        <v>33</v>
      </c>
      <c r="D2025">
        <v>0</v>
      </c>
      <c r="F2025" t="s">
        <v>2628</v>
      </c>
      <c r="G2025" t="s">
        <v>565</v>
      </c>
      <c r="H2025" t="s">
        <v>4666</v>
      </c>
      <c r="I2025" t="s">
        <v>37</v>
      </c>
      <c r="J2025" t="s">
        <v>4667</v>
      </c>
      <c r="K2025" t="s">
        <v>4668</v>
      </c>
      <c r="L2025" t="s">
        <v>37</v>
      </c>
      <c r="M2025" t="s">
        <v>571</v>
      </c>
      <c r="N2025" t="s">
        <v>571</v>
      </c>
      <c r="O2025" t="s">
        <v>2520</v>
      </c>
      <c r="P2025" t="s">
        <v>2896</v>
      </c>
      <c r="Q2025" t="s">
        <v>1732</v>
      </c>
      <c r="R2025" t="s">
        <v>411</v>
      </c>
      <c r="S2025" t="s">
        <v>44</v>
      </c>
      <c r="T2025" t="s">
        <v>4671</v>
      </c>
      <c r="U2025" t="s">
        <v>4672</v>
      </c>
      <c r="X2025">
        <v>2</v>
      </c>
      <c r="Y2025">
        <v>0</v>
      </c>
      <c r="Z2025">
        <v>0</v>
      </c>
      <c r="AA2025">
        <v>0</v>
      </c>
      <c r="AB2025">
        <v>20800</v>
      </c>
      <c r="AC2025" t="s">
        <v>47</v>
      </c>
      <c r="AD2025">
        <f>+VLOOKUP(T2025,items!$A$2:$D$1255,4,0)</f>
        <v>0</v>
      </c>
      <c r="AE2025">
        <f>+VLOOKUP(T2025,Tabla1[],5,0)</f>
        <v>0</v>
      </c>
      <c r="AF2025">
        <f t="shared" si="31"/>
        <v>9</v>
      </c>
    </row>
    <row r="2026" spans="1:32" x14ac:dyDescent="0.25">
      <c r="A2026">
        <v>96015</v>
      </c>
      <c r="B2026" t="s">
        <v>3983</v>
      </c>
      <c r="C2026" t="s">
        <v>33</v>
      </c>
      <c r="D2026">
        <v>0</v>
      </c>
      <c r="F2026" t="s">
        <v>2628</v>
      </c>
      <c r="G2026" t="s">
        <v>565</v>
      </c>
      <c r="H2026" t="s">
        <v>4666</v>
      </c>
      <c r="I2026" t="s">
        <v>37</v>
      </c>
      <c r="J2026" t="s">
        <v>4667</v>
      </c>
      <c r="K2026" t="s">
        <v>4668</v>
      </c>
      <c r="L2026" t="s">
        <v>37</v>
      </c>
      <c r="M2026" t="s">
        <v>571</v>
      </c>
      <c r="N2026" t="s">
        <v>571</v>
      </c>
      <c r="O2026" t="s">
        <v>2520</v>
      </c>
      <c r="P2026" t="s">
        <v>2896</v>
      </c>
      <c r="Q2026" t="s">
        <v>1732</v>
      </c>
      <c r="R2026" t="s">
        <v>411</v>
      </c>
      <c r="S2026" t="s">
        <v>44</v>
      </c>
      <c r="T2026" t="s">
        <v>4673</v>
      </c>
      <c r="U2026" t="s">
        <v>4674</v>
      </c>
      <c r="X2026">
        <v>1</v>
      </c>
      <c r="Y2026">
        <v>0</v>
      </c>
      <c r="Z2026">
        <v>0</v>
      </c>
      <c r="AA2026">
        <v>0</v>
      </c>
      <c r="AB2026">
        <v>46400</v>
      </c>
      <c r="AC2026" t="s">
        <v>47</v>
      </c>
      <c r="AD2026">
        <f>+VLOOKUP(T2026,items!$A$2:$D$1255,4,0)</f>
        <v>0</v>
      </c>
      <c r="AE2026">
        <f>+VLOOKUP(T2026,Tabla1[],5,0)</f>
        <v>0</v>
      </c>
      <c r="AF2026">
        <f t="shared" si="31"/>
        <v>9</v>
      </c>
    </row>
    <row r="2027" spans="1:32" x14ac:dyDescent="0.25">
      <c r="A2027">
        <v>96015</v>
      </c>
      <c r="B2027" t="s">
        <v>3983</v>
      </c>
      <c r="C2027" t="s">
        <v>33</v>
      </c>
      <c r="D2027">
        <v>0</v>
      </c>
      <c r="F2027" t="s">
        <v>2628</v>
      </c>
      <c r="G2027" t="s">
        <v>565</v>
      </c>
      <c r="H2027" t="s">
        <v>4666</v>
      </c>
      <c r="I2027" t="s">
        <v>37</v>
      </c>
      <c r="J2027" t="s">
        <v>4667</v>
      </c>
      <c r="K2027" t="s">
        <v>4668</v>
      </c>
      <c r="L2027" t="s">
        <v>37</v>
      </c>
      <c r="M2027" t="s">
        <v>571</v>
      </c>
      <c r="N2027" t="s">
        <v>571</v>
      </c>
      <c r="O2027" t="s">
        <v>2520</v>
      </c>
      <c r="P2027" t="s">
        <v>2896</v>
      </c>
      <c r="Q2027" t="s">
        <v>1732</v>
      </c>
      <c r="R2027" t="s">
        <v>411</v>
      </c>
      <c r="S2027" t="s">
        <v>44</v>
      </c>
      <c r="T2027" t="s">
        <v>4675</v>
      </c>
      <c r="U2027" t="s">
        <v>4676</v>
      </c>
      <c r="X2027">
        <v>1</v>
      </c>
      <c r="Y2027">
        <v>0</v>
      </c>
      <c r="Z2027">
        <v>0</v>
      </c>
      <c r="AA2027">
        <v>0</v>
      </c>
      <c r="AB2027">
        <v>39200</v>
      </c>
      <c r="AC2027" t="s">
        <v>47</v>
      </c>
      <c r="AD2027">
        <f>+VLOOKUP(T2027,items!$A$2:$D$1255,4,0)</f>
        <v>0</v>
      </c>
      <c r="AE2027">
        <f>+VLOOKUP(T2027,Tabla1[],5,0)</f>
        <v>0</v>
      </c>
      <c r="AF2027">
        <f t="shared" si="31"/>
        <v>9</v>
      </c>
    </row>
    <row r="2028" spans="1:32" x14ac:dyDescent="0.25">
      <c r="A2028">
        <v>96015</v>
      </c>
      <c r="B2028" t="s">
        <v>3983</v>
      </c>
      <c r="C2028" t="s">
        <v>33</v>
      </c>
      <c r="D2028">
        <v>0</v>
      </c>
      <c r="F2028" t="s">
        <v>2628</v>
      </c>
      <c r="G2028" t="s">
        <v>565</v>
      </c>
      <c r="H2028" t="s">
        <v>4666</v>
      </c>
      <c r="I2028" t="s">
        <v>37</v>
      </c>
      <c r="J2028" t="s">
        <v>4667</v>
      </c>
      <c r="K2028" t="s">
        <v>4668</v>
      </c>
      <c r="L2028" t="s">
        <v>37</v>
      </c>
      <c r="M2028" t="s">
        <v>571</v>
      </c>
      <c r="N2028" t="s">
        <v>571</v>
      </c>
      <c r="O2028" t="s">
        <v>2520</v>
      </c>
      <c r="P2028" t="s">
        <v>2896</v>
      </c>
      <c r="Q2028" t="s">
        <v>1732</v>
      </c>
      <c r="R2028" t="s">
        <v>411</v>
      </c>
      <c r="S2028" t="s">
        <v>44</v>
      </c>
      <c r="T2028" t="s">
        <v>4677</v>
      </c>
      <c r="U2028" t="s">
        <v>4678</v>
      </c>
      <c r="X2028">
        <v>1</v>
      </c>
      <c r="Y2028">
        <v>0</v>
      </c>
      <c r="Z2028">
        <v>0</v>
      </c>
      <c r="AA2028">
        <v>0</v>
      </c>
      <c r="AB2028">
        <v>14000</v>
      </c>
      <c r="AC2028" t="s">
        <v>47</v>
      </c>
      <c r="AD2028">
        <f>+VLOOKUP(T2028,items!$A$2:$D$1255,4,0)</f>
        <v>0</v>
      </c>
      <c r="AE2028">
        <f>+VLOOKUP(T2028,Tabla1[],5,0)</f>
        <v>0</v>
      </c>
      <c r="AF2028">
        <f t="shared" si="31"/>
        <v>9</v>
      </c>
    </row>
    <row r="2029" spans="1:32" x14ac:dyDescent="0.25">
      <c r="A2029">
        <v>96015</v>
      </c>
      <c r="B2029" t="s">
        <v>3983</v>
      </c>
      <c r="C2029" t="s">
        <v>33</v>
      </c>
      <c r="D2029">
        <v>0</v>
      </c>
      <c r="F2029" t="s">
        <v>2628</v>
      </c>
      <c r="G2029" t="s">
        <v>565</v>
      </c>
      <c r="H2029" t="s">
        <v>4666</v>
      </c>
      <c r="I2029" t="s">
        <v>37</v>
      </c>
      <c r="J2029" t="s">
        <v>4667</v>
      </c>
      <c r="K2029" t="s">
        <v>4668</v>
      </c>
      <c r="L2029" t="s">
        <v>37</v>
      </c>
      <c r="M2029" t="s">
        <v>571</v>
      </c>
      <c r="N2029" t="s">
        <v>571</v>
      </c>
      <c r="O2029" t="s">
        <v>2520</v>
      </c>
      <c r="P2029" t="s">
        <v>2896</v>
      </c>
      <c r="Q2029" t="s">
        <v>1732</v>
      </c>
      <c r="R2029" t="s">
        <v>411</v>
      </c>
      <c r="S2029" t="s">
        <v>44</v>
      </c>
      <c r="T2029" t="s">
        <v>4679</v>
      </c>
      <c r="U2029" t="s">
        <v>4680</v>
      </c>
      <c r="X2029">
        <v>5</v>
      </c>
      <c r="Y2029">
        <v>0</v>
      </c>
      <c r="Z2029">
        <v>0</v>
      </c>
      <c r="AA2029">
        <v>0</v>
      </c>
      <c r="AB2029">
        <v>38100</v>
      </c>
      <c r="AC2029" t="s">
        <v>47</v>
      </c>
      <c r="AD2029">
        <f>+VLOOKUP(T2029,items!$A$2:$D$1255,4,0)</f>
        <v>0</v>
      </c>
      <c r="AE2029">
        <f>+VLOOKUP(T2029,Tabla1[],5,0)</f>
        <v>0</v>
      </c>
      <c r="AF2029">
        <f t="shared" si="31"/>
        <v>9</v>
      </c>
    </row>
    <row r="2030" spans="1:32" x14ac:dyDescent="0.25">
      <c r="A2030">
        <v>96015</v>
      </c>
      <c r="B2030" t="s">
        <v>3983</v>
      </c>
      <c r="C2030" t="s">
        <v>33</v>
      </c>
      <c r="D2030">
        <v>0</v>
      </c>
      <c r="F2030" t="s">
        <v>2628</v>
      </c>
      <c r="G2030" t="s">
        <v>565</v>
      </c>
      <c r="H2030" t="s">
        <v>4666</v>
      </c>
      <c r="I2030" t="s">
        <v>37</v>
      </c>
      <c r="J2030" t="s">
        <v>4667</v>
      </c>
      <c r="K2030" t="s">
        <v>4668</v>
      </c>
      <c r="L2030" t="s">
        <v>37</v>
      </c>
      <c r="M2030" t="s">
        <v>571</v>
      </c>
      <c r="N2030" t="s">
        <v>571</v>
      </c>
      <c r="O2030" t="s">
        <v>2520</v>
      </c>
      <c r="P2030" t="s">
        <v>2896</v>
      </c>
      <c r="Q2030" t="s">
        <v>1732</v>
      </c>
      <c r="R2030" t="s">
        <v>411</v>
      </c>
      <c r="S2030" t="s">
        <v>44</v>
      </c>
      <c r="T2030" t="s">
        <v>4681</v>
      </c>
      <c r="U2030" t="s">
        <v>4682</v>
      </c>
      <c r="X2030">
        <v>2</v>
      </c>
      <c r="Y2030">
        <v>0</v>
      </c>
      <c r="Z2030">
        <v>0</v>
      </c>
      <c r="AA2030">
        <v>0</v>
      </c>
      <c r="AB2030">
        <v>96000</v>
      </c>
      <c r="AC2030" t="s">
        <v>47</v>
      </c>
      <c r="AD2030">
        <f>+VLOOKUP(T2030,items!$A$2:$D$1255,4,0)</f>
        <v>0</v>
      </c>
      <c r="AE2030">
        <f>+VLOOKUP(T2030,Tabla1[],5,0)</f>
        <v>0</v>
      </c>
      <c r="AF2030">
        <f t="shared" si="31"/>
        <v>9</v>
      </c>
    </row>
    <row r="2031" spans="1:32" x14ac:dyDescent="0.25">
      <c r="A2031">
        <v>96015</v>
      </c>
      <c r="B2031" t="s">
        <v>3983</v>
      </c>
      <c r="C2031" t="s">
        <v>33</v>
      </c>
      <c r="D2031">
        <v>0</v>
      </c>
      <c r="F2031" t="s">
        <v>2628</v>
      </c>
      <c r="G2031" t="s">
        <v>565</v>
      </c>
      <c r="H2031" t="s">
        <v>4666</v>
      </c>
      <c r="I2031" t="s">
        <v>37</v>
      </c>
      <c r="J2031" t="s">
        <v>4667</v>
      </c>
      <c r="K2031" t="s">
        <v>4668</v>
      </c>
      <c r="L2031" t="s">
        <v>37</v>
      </c>
      <c r="M2031" t="s">
        <v>571</v>
      </c>
      <c r="N2031" t="s">
        <v>571</v>
      </c>
      <c r="O2031" t="s">
        <v>2520</v>
      </c>
      <c r="P2031" t="s">
        <v>2896</v>
      </c>
      <c r="Q2031" t="s">
        <v>1732</v>
      </c>
      <c r="R2031" t="s">
        <v>411</v>
      </c>
      <c r="S2031" t="s">
        <v>44</v>
      </c>
      <c r="T2031" t="s">
        <v>4683</v>
      </c>
      <c r="U2031" t="s">
        <v>4684</v>
      </c>
      <c r="X2031">
        <v>2</v>
      </c>
      <c r="Y2031">
        <v>0</v>
      </c>
      <c r="Z2031">
        <v>0</v>
      </c>
      <c r="AA2031">
        <v>0</v>
      </c>
      <c r="AB2031">
        <v>96000</v>
      </c>
      <c r="AC2031" t="s">
        <v>47</v>
      </c>
      <c r="AD2031">
        <f>+VLOOKUP(T2031,items!$A$2:$D$1255,4,0)</f>
        <v>0</v>
      </c>
      <c r="AE2031">
        <f>+VLOOKUP(T2031,Tabla1[],5,0)</f>
        <v>0</v>
      </c>
      <c r="AF2031">
        <f t="shared" si="31"/>
        <v>9</v>
      </c>
    </row>
    <row r="2032" spans="1:32" x14ac:dyDescent="0.25">
      <c r="A2032">
        <v>96015</v>
      </c>
      <c r="B2032" t="s">
        <v>3983</v>
      </c>
      <c r="C2032" t="s">
        <v>33</v>
      </c>
      <c r="D2032">
        <v>0</v>
      </c>
      <c r="F2032" t="s">
        <v>2628</v>
      </c>
      <c r="G2032" t="s">
        <v>565</v>
      </c>
      <c r="H2032" t="s">
        <v>4666</v>
      </c>
      <c r="I2032" t="s">
        <v>37</v>
      </c>
      <c r="J2032" t="s">
        <v>4667</v>
      </c>
      <c r="K2032" t="s">
        <v>4668</v>
      </c>
      <c r="L2032" t="s">
        <v>37</v>
      </c>
      <c r="M2032" t="s">
        <v>571</v>
      </c>
      <c r="N2032" t="s">
        <v>571</v>
      </c>
      <c r="O2032" t="s">
        <v>2520</v>
      </c>
      <c r="P2032" t="s">
        <v>2896</v>
      </c>
      <c r="Q2032" t="s">
        <v>1732</v>
      </c>
      <c r="R2032" t="s">
        <v>411</v>
      </c>
      <c r="S2032" t="s">
        <v>44</v>
      </c>
      <c r="T2032" t="s">
        <v>4685</v>
      </c>
      <c r="U2032" t="s">
        <v>4686</v>
      </c>
      <c r="X2032">
        <v>8</v>
      </c>
      <c r="Y2032">
        <v>0</v>
      </c>
      <c r="Z2032">
        <v>0</v>
      </c>
      <c r="AA2032">
        <v>0</v>
      </c>
      <c r="AB2032">
        <v>160000</v>
      </c>
      <c r="AC2032" t="s">
        <v>47</v>
      </c>
      <c r="AD2032">
        <f>+VLOOKUP(T2032,items!$A$2:$D$1255,4,0)</f>
        <v>0</v>
      </c>
      <c r="AE2032">
        <f>+VLOOKUP(T2032,Tabla1[],5,0)</f>
        <v>0</v>
      </c>
      <c r="AF2032">
        <f t="shared" si="31"/>
        <v>9</v>
      </c>
    </row>
    <row r="2033" spans="1:32" x14ac:dyDescent="0.25">
      <c r="A2033">
        <v>96015</v>
      </c>
      <c r="B2033" t="s">
        <v>3983</v>
      </c>
      <c r="C2033" t="s">
        <v>33</v>
      </c>
      <c r="D2033">
        <v>0</v>
      </c>
      <c r="F2033" t="s">
        <v>2628</v>
      </c>
      <c r="G2033" t="s">
        <v>565</v>
      </c>
      <c r="H2033" t="s">
        <v>4666</v>
      </c>
      <c r="I2033" t="s">
        <v>37</v>
      </c>
      <c r="J2033" t="s">
        <v>4667</v>
      </c>
      <c r="K2033" t="s">
        <v>4668</v>
      </c>
      <c r="L2033" t="s">
        <v>37</v>
      </c>
      <c r="M2033" t="s">
        <v>571</v>
      </c>
      <c r="N2033" t="s">
        <v>571</v>
      </c>
      <c r="O2033" t="s">
        <v>2520</v>
      </c>
      <c r="P2033" t="s">
        <v>2896</v>
      </c>
      <c r="Q2033" t="s">
        <v>1732</v>
      </c>
      <c r="R2033" t="s">
        <v>411</v>
      </c>
      <c r="S2033" t="s">
        <v>44</v>
      </c>
      <c r="T2033" t="s">
        <v>4687</v>
      </c>
      <c r="U2033" t="s">
        <v>4688</v>
      </c>
      <c r="X2033">
        <v>8</v>
      </c>
      <c r="Y2033">
        <v>0</v>
      </c>
      <c r="Z2033">
        <v>0</v>
      </c>
      <c r="AA2033">
        <v>0</v>
      </c>
      <c r="AB2033">
        <v>160000</v>
      </c>
      <c r="AC2033" t="s">
        <v>47</v>
      </c>
      <c r="AD2033">
        <f>+VLOOKUP(T2033,items!$A$2:$D$1255,4,0)</f>
        <v>0</v>
      </c>
      <c r="AE2033">
        <f>+VLOOKUP(T2033,Tabla1[],5,0)</f>
        <v>0</v>
      </c>
      <c r="AF2033">
        <f t="shared" si="31"/>
        <v>9</v>
      </c>
    </row>
    <row r="2034" spans="1:32" x14ac:dyDescent="0.25">
      <c r="A2034">
        <v>96020</v>
      </c>
      <c r="B2034" t="s">
        <v>1604</v>
      </c>
      <c r="C2034" t="s">
        <v>75</v>
      </c>
      <c r="D2034">
        <v>0</v>
      </c>
      <c r="F2034" t="s">
        <v>805</v>
      </c>
      <c r="G2034" t="s">
        <v>805</v>
      </c>
      <c r="H2034" t="s">
        <v>4689</v>
      </c>
      <c r="I2034" t="s">
        <v>37</v>
      </c>
      <c r="J2034" t="s">
        <v>4690</v>
      </c>
      <c r="K2034" t="s">
        <v>4691</v>
      </c>
      <c r="L2034" t="s">
        <v>37</v>
      </c>
      <c r="M2034" t="s">
        <v>664</v>
      </c>
      <c r="N2034" t="s">
        <v>664</v>
      </c>
      <c r="O2034" t="s">
        <v>479</v>
      </c>
      <c r="P2034" t="s">
        <v>423</v>
      </c>
      <c r="Q2034" t="s">
        <v>423</v>
      </c>
      <c r="R2034" t="s">
        <v>43</v>
      </c>
      <c r="S2034" t="s">
        <v>164</v>
      </c>
      <c r="T2034" t="s">
        <v>1694</v>
      </c>
      <c r="U2034" t="s">
        <v>1168</v>
      </c>
      <c r="X2034">
        <v>2</v>
      </c>
      <c r="Y2034">
        <v>0</v>
      </c>
      <c r="Z2034">
        <v>0</v>
      </c>
      <c r="AA2034">
        <v>0</v>
      </c>
      <c r="AB2034">
        <v>105200</v>
      </c>
      <c r="AC2034" t="s">
        <v>47</v>
      </c>
      <c r="AD2034">
        <f>+VLOOKUP(T2034,items!$A$2:$D$1255,4,0)</f>
        <v>0</v>
      </c>
      <c r="AE2034">
        <f>+VLOOKUP(T2034,Tabla1[],5,0)</f>
        <v>0</v>
      </c>
      <c r="AF2034">
        <f t="shared" si="31"/>
        <v>8</v>
      </c>
    </row>
    <row r="2035" spans="1:32" x14ac:dyDescent="0.25">
      <c r="A2035">
        <v>96024</v>
      </c>
      <c r="B2035" t="s">
        <v>221</v>
      </c>
      <c r="C2035" t="s">
        <v>1065</v>
      </c>
      <c r="D2035">
        <v>0</v>
      </c>
      <c r="F2035" t="s">
        <v>805</v>
      </c>
      <c r="G2035" t="s">
        <v>3533</v>
      </c>
      <c r="H2035" t="s">
        <v>4692</v>
      </c>
      <c r="I2035" t="s">
        <v>37</v>
      </c>
      <c r="J2035" t="s">
        <v>37</v>
      </c>
      <c r="K2035" t="s">
        <v>4693</v>
      </c>
      <c r="L2035" t="s">
        <v>37</v>
      </c>
      <c r="M2035" t="s">
        <v>1136</v>
      </c>
      <c r="N2035" t="s">
        <v>683</v>
      </c>
      <c r="O2035" t="s">
        <v>341</v>
      </c>
      <c r="P2035" t="s">
        <v>4261</v>
      </c>
      <c r="Q2035" t="s">
        <v>387</v>
      </c>
      <c r="R2035" t="s">
        <v>411</v>
      </c>
      <c r="S2035" t="s">
        <v>128</v>
      </c>
      <c r="T2035" t="s">
        <v>1922</v>
      </c>
      <c r="U2035" t="s">
        <v>1923</v>
      </c>
      <c r="X2035">
        <v>8</v>
      </c>
      <c r="Y2035">
        <v>0</v>
      </c>
      <c r="Z2035">
        <v>0</v>
      </c>
      <c r="AA2035">
        <v>0</v>
      </c>
      <c r="AB2035">
        <v>3628800</v>
      </c>
      <c r="AC2035" t="s">
        <v>47</v>
      </c>
      <c r="AD2035">
        <f>+VLOOKUP(T2035,items!$A$2:$D$1255,4,0)</f>
        <v>0</v>
      </c>
      <c r="AE2035">
        <f>+VLOOKUP(T2035,Tabla1[],5,0)</f>
        <v>0</v>
      </c>
      <c r="AF2035">
        <f t="shared" si="31"/>
        <v>12</v>
      </c>
    </row>
    <row r="2036" spans="1:32" x14ac:dyDescent="0.25">
      <c r="A2036">
        <v>96028</v>
      </c>
      <c r="B2036" t="s">
        <v>1177</v>
      </c>
      <c r="C2036" t="s">
        <v>33</v>
      </c>
      <c r="D2036">
        <v>0</v>
      </c>
      <c r="F2036" t="s">
        <v>805</v>
      </c>
      <c r="G2036" t="s">
        <v>712</v>
      </c>
      <c r="H2036" t="s">
        <v>4694</v>
      </c>
      <c r="I2036" t="s">
        <v>37</v>
      </c>
      <c r="J2036" t="s">
        <v>37</v>
      </c>
      <c r="K2036" t="s">
        <v>4695</v>
      </c>
      <c r="L2036" t="s">
        <v>37</v>
      </c>
      <c r="M2036" t="s">
        <v>571</v>
      </c>
      <c r="N2036" t="s">
        <v>571</v>
      </c>
      <c r="O2036" t="s">
        <v>4696</v>
      </c>
      <c r="P2036" t="s">
        <v>4696</v>
      </c>
      <c r="Q2036" t="s">
        <v>4696</v>
      </c>
      <c r="R2036" t="s">
        <v>127</v>
      </c>
      <c r="S2036" t="s">
        <v>164</v>
      </c>
      <c r="T2036" t="s">
        <v>1398</v>
      </c>
      <c r="U2036" t="s">
        <v>529</v>
      </c>
      <c r="X2036">
        <v>10</v>
      </c>
      <c r="Y2036">
        <v>0</v>
      </c>
      <c r="Z2036">
        <v>0</v>
      </c>
      <c r="AA2036">
        <v>0</v>
      </c>
      <c r="AB2036">
        <v>526000</v>
      </c>
      <c r="AC2036" t="s">
        <v>47</v>
      </c>
      <c r="AD2036">
        <f>+VLOOKUP(T2036,items!$A$2:$D$1255,4,0)</f>
        <v>0</v>
      </c>
      <c r="AE2036">
        <f>+VLOOKUP(T2036,Tabla1[],5,0)</f>
        <v>0</v>
      </c>
      <c r="AF2036">
        <f t="shared" si="31"/>
        <v>12</v>
      </c>
    </row>
    <row r="2037" spans="1:32" x14ac:dyDescent="0.25">
      <c r="A2037">
        <v>96032</v>
      </c>
      <c r="B2037" t="s">
        <v>4144</v>
      </c>
      <c r="C2037" t="s">
        <v>75</v>
      </c>
      <c r="D2037">
        <v>0</v>
      </c>
      <c r="F2037" t="s">
        <v>711</v>
      </c>
      <c r="G2037" t="s">
        <v>805</v>
      </c>
      <c r="H2037" t="s">
        <v>4697</v>
      </c>
      <c r="I2037" t="s">
        <v>37</v>
      </c>
      <c r="J2037" t="s">
        <v>4698</v>
      </c>
      <c r="K2037" t="s">
        <v>4699</v>
      </c>
      <c r="L2037" t="s">
        <v>4700</v>
      </c>
      <c r="M2037" t="s">
        <v>916</v>
      </c>
      <c r="N2037" t="s">
        <v>916</v>
      </c>
      <c r="O2037" t="s">
        <v>423</v>
      </c>
      <c r="P2037" t="s">
        <v>3043</v>
      </c>
      <c r="Q2037" t="s">
        <v>712</v>
      </c>
      <c r="R2037" t="s">
        <v>63</v>
      </c>
      <c r="S2037" t="s">
        <v>256</v>
      </c>
      <c r="T2037" t="s">
        <v>1290</v>
      </c>
      <c r="U2037" t="s">
        <v>1291</v>
      </c>
      <c r="X2037">
        <v>1</v>
      </c>
      <c r="Y2037">
        <v>0</v>
      </c>
      <c r="Z2037">
        <v>0</v>
      </c>
      <c r="AA2037">
        <v>0</v>
      </c>
      <c r="AB2037">
        <v>303307</v>
      </c>
      <c r="AC2037" t="s">
        <v>47</v>
      </c>
      <c r="AD2037">
        <f>+VLOOKUP(T2037,items!$A$2:$D$1255,4,0)</f>
        <v>0</v>
      </c>
      <c r="AE2037">
        <f>+VLOOKUP(T2037,Tabla1[],5,0)</f>
        <v>0</v>
      </c>
      <c r="AF2037">
        <f t="shared" si="31"/>
        <v>8</v>
      </c>
    </row>
    <row r="2038" spans="1:32" x14ac:dyDescent="0.25">
      <c r="A2038">
        <v>96032</v>
      </c>
      <c r="B2038" t="s">
        <v>4144</v>
      </c>
      <c r="C2038" t="s">
        <v>75</v>
      </c>
      <c r="D2038">
        <v>0</v>
      </c>
      <c r="F2038" t="s">
        <v>711</v>
      </c>
      <c r="G2038" t="s">
        <v>805</v>
      </c>
      <c r="H2038" t="s">
        <v>4697</v>
      </c>
      <c r="I2038" t="s">
        <v>37</v>
      </c>
      <c r="J2038" t="s">
        <v>4698</v>
      </c>
      <c r="K2038" t="s">
        <v>4699</v>
      </c>
      <c r="L2038" t="s">
        <v>4700</v>
      </c>
      <c r="M2038" t="s">
        <v>916</v>
      </c>
      <c r="N2038" t="s">
        <v>916</v>
      </c>
      <c r="O2038" t="s">
        <v>423</v>
      </c>
      <c r="P2038" t="s">
        <v>3043</v>
      </c>
      <c r="Q2038" t="s">
        <v>712</v>
      </c>
      <c r="R2038" t="s">
        <v>63</v>
      </c>
      <c r="S2038" t="s">
        <v>256</v>
      </c>
      <c r="T2038" t="s">
        <v>94</v>
      </c>
      <c r="U2038" t="s">
        <v>95</v>
      </c>
      <c r="X2038">
        <v>1</v>
      </c>
      <c r="Y2038">
        <v>0</v>
      </c>
      <c r="Z2038">
        <v>0</v>
      </c>
      <c r="AA2038">
        <v>0</v>
      </c>
      <c r="AB2038">
        <v>100000</v>
      </c>
      <c r="AC2038" t="s">
        <v>47</v>
      </c>
      <c r="AD2038" t="e">
        <f>+VLOOKUP(T2038,items!$A$2:$D$1255,4,0)</f>
        <v>#N/A</v>
      </c>
      <c r="AE2038" t="e">
        <f>+VLOOKUP(T2038,Tabla1[],5,0)</f>
        <v>#N/A</v>
      </c>
      <c r="AF2038">
        <f t="shared" si="31"/>
        <v>8</v>
      </c>
    </row>
    <row r="2039" spans="1:32" x14ac:dyDescent="0.25">
      <c r="A2039">
        <v>96032</v>
      </c>
      <c r="B2039" t="s">
        <v>4144</v>
      </c>
      <c r="C2039" t="s">
        <v>75</v>
      </c>
      <c r="D2039">
        <v>0</v>
      </c>
      <c r="F2039" t="s">
        <v>711</v>
      </c>
      <c r="G2039" t="s">
        <v>805</v>
      </c>
      <c r="H2039" t="s">
        <v>4697</v>
      </c>
      <c r="I2039" t="s">
        <v>37</v>
      </c>
      <c r="J2039" t="s">
        <v>4698</v>
      </c>
      <c r="K2039" t="s">
        <v>4699</v>
      </c>
      <c r="L2039" t="s">
        <v>4700</v>
      </c>
      <c r="M2039" t="s">
        <v>916</v>
      </c>
      <c r="N2039" t="s">
        <v>916</v>
      </c>
      <c r="O2039" t="s">
        <v>423</v>
      </c>
      <c r="P2039" t="s">
        <v>3043</v>
      </c>
      <c r="Q2039" t="s">
        <v>712</v>
      </c>
      <c r="R2039" t="s">
        <v>63</v>
      </c>
      <c r="S2039" t="s">
        <v>256</v>
      </c>
      <c r="T2039" t="s">
        <v>599</v>
      </c>
      <c r="U2039" t="s">
        <v>907</v>
      </c>
      <c r="X2039">
        <v>1</v>
      </c>
      <c r="Y2039">
        <v>0</v>
      </c>
      <c r="Z2039">
        <v>0</v>
      </c>
      <c r="AA2039">
        <v>0</v>
      </c>
      <c r="AB2039">
        <v>250000</v>
      </c>
      <c r="AC2039" t="s">
        <v>47</v>
      </c>
      <c r="AD2039" t="e">
        <f>+VLOOKUP(T2039,items!$A$2:$D$1255,4,0)</f>
        <v>#N/A</v>
      </c>
      <c r="AE2039" t="e">
        <f>+VLOOKUP(T2039,Tabla1[],5,0)</f>
        <v>#N/A</v>
      </c>
      <c r="AF2039">
        <f t="shared" si="31"/>
        <v>8</v>
      </c>
    </row>
    <row r="2040" spans="1:32" x14ac:dyDescent="0.25">
      <c r="A2040">
        <v>96037</v>
      </c>
      <c r="B2040" t="s">
        <v>4701</v>
      </c>
      <c r="C2040" t="s">
        <v>33</v>
      </c>
      <c r="D2040">
        <v>0</v>
      </c>
      <c r="F2040" t="s">
        <v>805</v>
      </c>
      <c r="G2040" t="s">
        <v>1334</v>
      </c>
      <c r="H2040" t="s">
        <v>4702</v>
      </c>
      <c r="I2040" t="s">
        <v>37</v>
      </c>
      <c r="J2040" t="s">
        <v>4703</v>
      </c>
      <c r="K2040" t="s">
        <v>4704</v>
      </c>
      <c r="L2040" t="s">
        <v>4705</v>
      </c>
      <c r="M2040" t="s">
        <v>3043</v>
      </c>
      <c r="N2040" t="s">
        <v>3043</v>
      </c>
      <c r="O2040" t="s">
        <v>982</v>
      </c>
      <c r="P2040" t="s">
        <v>2520</v>
      </c>
      <c r="Q2040" t="s">
        <v>34</v>
      </c>
      <c r="R2040" t="s">
        <v>63</v>
      </c>
      <c r="S2040" t="s">
        <v>128</v>
      </c>
      <c r="T2040" t="s">
        <v>4706</v>
      </c>
      <c r="U2040" t="s">
        <v>4707</v>
      </c>
      <c r="W2040" t="s">
        <v>111</v>
      </c>
      <c r="X2040">
        <v>1</v>
      </c>
      <c r="Y2040">
        <v>0</v>
      </c>
      <c r="Z2040">
        <v>0</v>
      </c>
      <c r="AA2040">
        <v>0</v>
      </c>
      <c r="AB2040">
        <v>0</v>
      </c>
      <c r="AC2040" t="s">
        <v>47</v>
      </c>
      <c r="AD2040" t="str">
        <f>+VLOOKUP(T2040,items!$A$2:$D$1255,4,0)</f>
        <v>MUEBLES</v>
      </c>
      <c r="AE2040">
        <f>+VLOOKUP(T2040,Tabla1[],5,0)</f>
        <v>0</v>
      </c>
      <c r="AF2040">
        <f t="shared" si="31"/>
        <v>9</v>
      </c>
    </row>
    <row r="2041" spans="1:32" x14ac:dyDescent="0.25">
      <c r="A2041">
        <v>96037</v>
      </c>
      <c r="B2041" t="s">
        <v>4701</v>
      </c>
      <c r="C2041" t="s">
        <v>33</v>
      </c>
      <c r="D2041">
        <v>0</v>
      </c>
      <c r="F2041" t="s">
        <v>805</v>
      </c>
      <c r="G2041" t="s">
        <v>1334</v>
      </c>
      <c r="H2041" t="s">
        <v>4702</v>
      </c>
      <c r="I2041" t="s">
        <v>37</v>
      </c>
      <c r="J2041" t="s">
        <v>4703</v>
      </c>
      <c r="K2041" t="s">
        <v>4704</v>
      </c>
      <c r="L2041" t="s">
        <v>4705</v>
      </c>
      <c r="M2041" t="s">
        <v>3043</v>
      </c>
      <c r="N2041" t="s">
        <v>3043</v>
      </c>
      <c r="O2041" t="s">
        <v>982</v>
      </c>
      <c r="P2041" t="s">
        <v>2520</v>
      </c>
      <c r="Q2041" t="s">
        <v>34</v>
      </c>
      <c r="R2041" t="s">
        <v>63</v>
      </c>
      <c r="S2041" t="s">
        <v>128</v>
      </c>
      <c r="T2041" t="s">
        <v>2067</v>
      </c>
      <c r="U2041" t="s">
        <v>2068</v>
      </c>
      <c r="V2041" t="s">
        <v>2041</v>
      </c>
      <c r="W2041" t="s">
        <v>117</v>
      </c>
      <c r="X2041">
        <v>4</v>
      </c>
      <c r="Y2041">
        <v>0</v>
      </c>
      <c r="Z2041">
        <v>0</v>
      </c>
      <c r="AA2041">
        <v>0</v>
      </c>
      <c r="AB2041">
        <v>0</v>
      </c>
      <c r="AC2041" t="s">
        <v>47</v>
      </c>
      <c r="AD2041" t="str">
        <f>+VLOOKUP(T2041,items!$A$2:$D$1255,4,0)</f>
        <v>MUEBLES</v>
      </c>
      <c r="AE2041">
        <f>+VLOOKUP(T2041,Tabla1[],5,0)</f>
        <v>0</v>
      </c>
      <c r="AF2041">
        <f t="shared" si="31"/>
        <v>9</v>
      </c>
    </row>
    <row r="2042" spans="1:32" x14ac:dyDescent="0.25">
      <c r="A2042">
        <v>96041</v>
      </c>
      <c r="B2042" t="s">
        <v>4708</v>
      </c>
      <c r="C2042" t="s">
        <v>33</v>
      </c>
      <c r="D2042">
        <v>0</v>
      </c>
      <c r="F2042" t="s">
        <v>805</v>
      </c>
      <c r="G2042" t="s">
        <v>42</v>
      </c>
      <c r="H2042" t="s">
        <v>4709</v>
      </c>
      <c r="I2042" t="s">
        <v>37</v>
      </c>
      <c r="J2042" t="s">
        <v>37</v>
      </c>
      <c r="K2042" t="s">
        <v>4710</v>
      </c>
      <c r="L2042" t="s">
        <v>37</v>
      </c>
      <c r="M2042" t="s">
        <v>4571</v>
      </c>
      <c r="N2042" t="s">
        <v>4571</v>
      </c>
      <c r="O2042" t="s">
        <v>125</v>
      </c>
      <c r="P2042" t="s">
        <v>4260</v>
      </c>
      <c r="Q2042" t="s">
        <v>381</v>
      </c>
      <c r="R2042" t="s">
        <v>411</v>
      </c>
      <c r="S2042" t="s">
        <v>128</v>
      </c>
      <c r="T2042" t="s">
        <v>4711</v>
      </c>
      <c r="U2042" t="s">
        <v>4712</v>
      </c>
      <c r="X2042">
        <v>2</v>
      </c>
      <c r="Y2042">
        <v>0</v>
      </c>
      <c r="Z2042">
        <v>0</v>
      </c>
      <c r="AA2042">
        <v>0</v>
      </c>
      <c r="AB2042">
        <v>0</v>
      </c>
      <c r="AC2042" t="s">
        <v>47</v>
      </c>
      <c r="AD2042">
        <f>+VLOOKUP(T2042,items!$A$2:$D$1255,4,0)</f>
        <v>0</v>
      </c>
      <c r="AE2042">
        <f>+VLOOKUP(T2042,Tabla1[],5,0)</f>
        <v>0</v>
      </c>
      <c r="AF2042">
        <f t="shared" si="31"/>
        <v>11</v>
      </c>
    </row>
    <row r="2043" spans="1:32" x14ac:dyDescent="0.25">
      <c r="A2043">
        <v>96041</v>
      </c>
      <c r="B2043" t="s">
        <v>4708</v>
      </c>
      <c r="C2043" t="s">
        <v>33</v>
      </c>
      <c r="D2043">
        <v>0</v>
      </c>
      <c r="F2043" t="s">
        <v>805</v>
      </c>
      <c r="G2043" t="s">
        <v>42</v>
      </c>
      <c r="H2043" t="s">
        <v>4709</v>
      </c>
      <c r="I2043" t="s">
        <v>37</v>
      </c>
      <c r="J2043" t="s">
        <v>37</v>
      </c>
      <c r="K2043" t="s">
        <v>4710</v>
      </c>
      <c r="L2043" t="s">
        <v>37</v>
      </c>
      <c r="M2043" t="s">
        <v>4571</v>
      </c>
      <c r="N2043" t="s">
        <v>4571</v>
      </c>
      <c r="O2043" t="s">
        <v>125</v>
      </c>
      <c r="P2043" t="s">
        <v>4260</v>
      </c>
      <c r="Q2043" t="s">
        <v>381</v>
      </c>
      <c r="R2043" t="s">
        <v>411</v>
      </c>
      <c r="S2043" t="s">
        <v>128</v>
      </c>
      <c r="T2043" t="s">
        <v>1922</v>
      </c>
      <c r="U2043" t="s">
        <v>1923</v>
      </c>
      <c r="X2043">
        <v>7</v>
      </c>
      <c r="Y2043">
        <v>0</v>
      </c>
      <c r="Z2043">
        <v>0</v>
      </c>
      <c r="AA2043">
        <v>0</v>
      </c>
      <c r="AB2043">
        <v>3169936</v>
      </c>
      <c r="AC2043" t="s">
        <v>47</v>
      </c>
      <c r="AD2043">
        <f>+VLOOKUP(T2043,items!$A$2:$D$1255,4,0)</f>
        <v>0</v>
      </c>
      <c r="AE2043">
        <f>+VLOOKUP(T2043,Tabla1[],5,0)</f>
        <v>0</v>
      </c>
      <c r="AF2043">
        <f t="shared" si="31"/>
        <v>11</v>
      </c>
    </row>
    <row r="2044" spans="1:32" x14ac:dyDescent="0.25">
      <c r="A2044">
        <v>96041</v>
      </c>
      <c r="B2044" t="s">
        <v>4708</v>
      </c>
      <c r="C2044" t="s">
        <v>33</v>
      </c>
      <c r="D2044">
        <v>0</v>
      </c>
      <c r="F2044" t="s">
        <v>805</v>
      </c>
      <c r="G2044" t="s">
        <v>42</v>
      </c>
      <c r="H2044" t="s">
        <v>4709</v>
      </c>
      <c r="I2044" t="s">
        <v>37</v>
      </c>
      <c r="J2044" t="s">
        <v>37</v>
      </c>
      <c r="K2044" t="s">
        <v>4710</v>
      </c>
      <c r="L2044" t="s">
        <v>37</v>
      </c>
      <c r="M2044" t="s">
        <v>4571</v>
      </c>
      <c r="N2044" t="s">
        <v>4571</v>
      </c>
      <c r="O2044" t="s">
        <v>125</v>
      </c>
      <c r="P2044" t="s">
        <v>4260</v>
      </c>
      <c r="Q2044" t="s">
        <v>381</v>
      </c>
      <c r="R2044" t="s">
        <v>411</v>
      </c>
      <c r="S2044" t="s">
        <v>128</v>
      </c>
      <c r="T2044" t="s">
        <v>314</v>
      </c>
      <c r="U2044" t="s">
        <v>315</v>
      </c>
      <c r="X2044">
        <v>1</v>
      </c>
      <c r="Y2044">
        <v>0</v>
      </c>
      <c r="Z2044">
        <v>0</v>
      </c>
      <c r="AA2044">
        <v>0</v>
      </c>
      <c r="AB2044">
        <v>800000</v>
      </c>
      <c r="AC2044" t="s">
        <v>47</v>
      </c>
      <c r="AD2044">
        <f>+VLOOKUP(T2044,items!$A$2:$D$1255,4,0)</f>
        <v>0</v>
      </c>
      <c r="AE2044">
        <f>+VLOOKUP(T2044,Tabla1[],5,0)</f>
        <v>0</v>
      </c>
      <c r="AF2044">
        <f t="shared" si="31"/>
        <v>11</v>
      </c>
    </row>
    <row r="2045" spans="1:32" x14ac:dyDescent="0.25">
      <c r="A2045">
        <v>96058</v>
      </c>
      <c r="B2045" t="s">
        <v>3049</v>
      </c>
      <c r="C2045" t="s">
        <v>33</v>
      </c>
      <c r="D2045">
        <v>0</v>
      </c>
      <c r="F2045" t="s">
        <v>664</v>
      </c>
      <c r="G2045" t="s">
        <v>664</v>
      </c>
      <c r="H2045" t="s">
        <v>4713</v>
      </c>
      <c r="I2045" t="s">
        <v>37</v>
      </c>
      <c r="J2045" t="s">
        <v>4714</v>
      </c>
      <c r="K2045" t="s">
        <v>4715</v>
      </c>
      <c r="L2045" t="s">
        <v>37</v>
      </c>
      <c r="M2045" t="s">
        <v>916</v>
      </c>
      <c r="N2045" t="s">
        <v>916</v>
      </c>
      <c r="O2045" t="s">
        <v>423</v>
      </c>
      <c r="P2045" t="s">
        <v>649</v>
      </c>
      <c r="Q2045" t="s">
        <v>649</v>
      </c>
      <c r="R2045" t="s">
        <v>411</v>
      </c>
      <c r="S2045" t="s">
        <v>164</v>
      </c>
      <c r="T2045" t="s">
        <v>1624</v>
      </c>
      <c r="U2045" t="s">
        <v>828</v>
      </c>
      <c r="X2045">
        <v>9</v>
      </c>
      <c r="Y2045">
        <v>0</v>
      </c>
      <c r="Z2045">
        <v>0</v>
      </c>
      <c r="AA2045">
        <v>0</v>
      </c>
      <c r="AB2045">
        <v>473400</v>
      </c>
      <c r="AC2045" t="s">
        <v>47</v>
      </c>
      <c r="AD2045">
        <f>+VLOOKUP(T2045,items!$A$2:$D$1255,4,0)</f>
        <v>0</v>
      </c>
      <c r="AE2045">
        <f>+VLOOKUP(T2045,Tabla1[],5,0)</f>
        <v>0</v>
      </c>
      <c r="AF2045">
        <f t="shared" si="31"/>
        <v>8</v>
      </c>
    </row>
    <row r="2046" spans="1:32" x14ac:dyDescent="0.25">
      <c r="A2046">
        <v>96059</v>
      </c>
      <c r="B2046" t="s">
        <v>4716</v>
      </c>
      <c r="C2046" t="s">
        <v>75</v>
      </c>
      <c r="D2046">
        <v>0</v>
      </c>
      <c r="F2046" t="s">
        <v>664</v>
      </c>
      <c r="G2046" t="s">
        <v>1646</v>
      </c>
      <c r="H2046" t="s">
        <v>4717</v>
      </c>
      <c r="I2046" t="s">
        <v>4718</v>
      </c>
      <c r="J2046" t="s">
        <v>4719</v>
      </c>
      <c r="K2046" t="s">
        <v>4720</v>
      </c>
      <c r="L2046" t="s">
        <v>4721</v>
      </c>
      <c r="M2046" t="s">
        <v>712</v>
      </c>
      <c r="N2046" t="s">
        <v>2520</v>
      </c>
      <c r="O2046" t="s">
        <v>34</v>
      </c>
      <c r="P2046" t="s">
        <v>674</v>
      </c>
      <c r="Q2046" t="s">
        <v>381</v>
      </c>
      <c r="R2046" t="s">
        <v>127</v>
      </c>
      <c r="S2046" t="s">
        <v>346</v>
      </c>
      <c r="T2046" t="s">
        <v>4722</v>
      </c>
      <c r="U2046" t="s">
        <v>4723</v>
      </c>
      <c r="X2046">
        <v>2</v>
      </c>
      <c r="Y2046">
        <v>0</v>
      </c>
      <c r="Z2046">
        <v>0</v>
      </c>
      <c r="AA2046">
        <v>0</v>
      </c>
      <c r="AB2046">
        <v>1477500</v>
      </c>
      <c r="AC2046" t="s">
        <v>47</v>
      </c>
      <c r="AD2046">
        <f>+VLOOKUP(T2046,items!$A$2:$D$1255,4,0)</f>
        <v>0</v>
      </c>
      <c r="AE2046">
        <f>+VLOOKUP(T2046,Tabla1[],5,0)</f>
        <v>0</v>
      </c>
      <c r="AF2046">
        <f t="shared" si="31"/>
        <v>9</v>
      </c>
    </row>
    <row r="2047" spans="1:32" x14ac:dyDescent="0.25">
      <c r="A2047">
        <v>96059</v>
      </c>
      <c r="B2047" t="s">
        <v>4716</v>
      </c>
      <c r="C2047" t="s">
        <v>75</v>
      </c>
      <c r="D2047">
        <v>0</v>
      </c>
      <c r="F2047" t="s">
        <v>664</v>
      </c>
      <c r="G2047" t="s">
        <v>1646</v>
      </c>
      <c r="H2047" t="s">
        <v>4717</v>
      </c>
      <c r="I2047" t="s">
        <v>4718</v>
      </c>
      <c r="J2047" t="s">
        <v>4719</v>
      </c>
      <c r="K2047" t="s">
        <v>4720</v>
      </c>
      <c r="L2047" t="s">
        <v>4721</v>
      </c>
      <c r="M2047" t="s">
        <v>712</v>
      </c>
      <c r="N2047" t="s">
        <v>2520</v>
      </c>
      <c r="O2047" t="s">
        <v>34</v>
      </c>
      <c r="P2047" t="s">
        <v>674</v>
      </c>
      <c r="Q2047" t="s">
        <v>381</v>
      </c>
      <c r="R2047" t="s">
        <v>127</v>
      </c>
      <c r="S2047" t="s">
        <v>346</v>
      </c>
      <c r="T2047" t="s">
        <v>1447</v>
      </c>
      <c r="U2047" t="s">
        <v>1448</v>
      </c>
      <c r="X2047">
        <v>2</v>
      </c>
      <c r="Y2047">
        <v>6000</v>
      </c>
      <c r="Z2047">
        <v>0</v>
      </c>
      <c r="AA2047">
        <v>0</v>
      </c>
      <c r="AB2047">
        <v>3919292</v>
      </c>
      <c r="AC2047" t="s">
        <v>47</v>
      </c>
      <c r="AD2047">
        <f>+VLOOKUP(T2047,items!$A$2:$D$1255,4,0)</f>
        <v>0</v>
      </c>
      <c r="AE2047">
        <f>+VLOOKUP(T2047,Tabla1[],5,0)</f>
        <v>0</v>
      </c>
      <c r="AF2047">
        <f t="shared" si="31"/>
        <v>9</v>
      </c>
    </row>
    <row r="2048" spans="1:32" x14ac:dyDescent="0.25">
      <c r="A2048">
        <v>96059</v>
      </c>
      <c r="B2048" t="s">
        <v>4716</v>
      </c>
      <c r="C2048" t="s">
        <v>75</v>
      </c>
      <c r="D2048">
        <v>0</v>
      </c>
      <c r="F2048" t="s">
        <v>664</v>
      </c>
      <c r="G2048" t="s">
        <v>1646</v>
      </c>
      <c r="H2048" t="s">
        <v>4717</v>
      </c>
      <c r="I2048" t="s">
        <v>4718</v>
      </c>
      <c r="J2048" t="s">
        <v>4719</v>
      </c>
      <c r="K2048" t="s">
        <v>4720</v>
      </c>
      <c r="L2048" t="s">
        <v>4721</v>
      </c>
      <c r="M2048" t="s">
        <v>712</v>
      </c>
      <c r="N2048" t="s">
        <v>2520</v>
      </c>
      <c r="O2048" t="s">
        <v>34</v>
      </c>
      <c r="P2048" t="s">
        <v>674</v>
      </c>
      <c r="Q2048" t="s">
        <v>381</v>
      </c>
      <c r="R2048" t="s">
        <v>127</v>
      </c>
      <c r="S2048" t="s">
        <v>346</v>
      </c>
      <c r="T2048" t="s">
        <v>2640</v>
      </c>
      <c r="U2048" t="s">
        <v>2641</v>
      </c>
      <c r="X2048">
        <v>2</v>
      </c>
      <c r="Y2048">
        <v>7000</v>
      </c>
      <c r="Z2048">
        <v>0</v>
      </c>
      <c r="AA2048">
        <v>0</v>
      </c>
      <c r="AB2048">
        <v>2850000</v>
      </c>
      <c r="AC2048" t="s">
        <v>47</v>
      </c>
      <c r="AD2048">
        <f>+VLOOKUP(T2048,items!$A$2:$D$1255,4,0)</f>
        <v>0</v>
      </c>
      <c r="AE2048">
        <f>+VLOOKUP(T2048,Tabla1[],5,0)</f>
        <v>0</v>
      </c>
      <c r="AF2048">
        <f t="shared" si="31"/>
        <v>9</v>
      </c>
    </row>
    <row r="2049" spans="1:32" x14ac:dyDescent="0.25">
      <c r="A2049">
        <v>96059</v>
      </c>
      <c r="B2049" t="s">
        <v>4716</v>
      </c>
      <c r="C2049" t="s">
        <v>75</v>
      </c>
      <c r="D2049">
        <v>0</v>
      </c>
      <c r="F2049" t="s">
        <v>664</v>
      </c>
      <c r="G2049" t="s">
        <v>1646</v>
      </c>
      <c r="H2049" t="s">
        <v>4717</v>
      </c>
      <c r="I2049" t="s">
        <v>4718</v>
      </c>
      <c r="J2049" t="s">
        <v>4719</v>
      </c>
      <c r="K2049" t="s">
        <v>4720</v>
      </c>
      <c r="L2049" t="s">
        <v>4721</v>
      </c>
      <c r="M2049" t="s">
        <v>712</v>
      </c>
      <c r="N2049" t="s">
        <v>2520</v>
      </c>
      <c r="O2049" t="s">
        <v>34</v>
      </c>
      <c r="P2049" t="s">
        <v>674</v>
      </c>
      <c r="Q2049" t="s">
        <v>381</v>
      </c>
      <c r="R2049" t="s">
        <v>127</v>
      </c>
      <c r="S2049" t="s">
        <v>346</v>
      </c>
      <c r="T2049" t="s">
        <v>613</v>
      </c>
      <c r="U2049" t="s">
        <v>614</v>
      </c>
      <c r="V2049" t="s">
        <v>1349</v>
      </c>
      <c r="W2049" t="s">
        <v>114</v>
      </c>
      <c r="X2049">
        <v>2</v>
      </c>
      <c r="Y2049">
        <v>6000</v>
      </c>
      <c r="Z2049">
        <v>0</v>
      </c>
      <c r="AA2049">
        <v>7000</v>
      </c>
      <c r="AB2049">
        <v>23804506</v>
      </c>
      <c r="AC2049" t="s">
        <v>47</v>
      </c>
      <c r="AD2049" t="str">
        <f>+VLOOKUP(T2049,items!$A$2:$D$1255,4,0)</f>
        <v>PERGOLA</v>
      </c>
      <c r="AE2049" t="str">
        <f>+VLOOKUP(T2049,Tabla1[],5,0)</f>
        <v>PERGOLITE</v>
      </c>
      <c r="AF2049">
        <f t="shared" si="31"/>
        <v>9</v>
      </c>
    </row>
    <row r="2050" spans="1:32" x14ac:dyDescent="0.25">
      <c r="A2050">
        <v>96059</v>
      </c>
      <c r="B2050" t="s">
        <v>4716</v>
      </c>
      <c r="C2050" t="s">
        <v>75</v>
      </c>
      <c r="D2050">
        <v>0</v>
      </c>
      <c r="F2050" t="s">
        <v>664</v>
      </c>
      <c r="G2050" t="s">
        <v>1646</v>
      </c>
      <c r="H2050" t="s">
        <v>4717</v>
      </c>
      <c r="I2050" t="s">
        <v>4718</v>
      </c>
      <c r="J2050" t="s">
        <v>4719</v>
      </c>
      <c r="K2050" t="s">
        <v>4720</v>
      </c>
      <c r="L2050" t="s">
        <v>4721</v>
      </c>
      <c r="M2050" t="s">
        <v>712</v>
      </c>
      <c r="N2050" t="s">
        <v>2520</v>
      </c>
      <c r="O2050" t="s">
        <v>34</v>
      </c>
      <c r="P2050" t="s">
        <v>674</v>
      </c>
      <c r="Q2050" t="s">
        <v>381</v>
      </c>
      <c r="R2050" t="s">
        <v>127</v>
      </c>
      <c r="S2050" t="s">
        <v>346</v>
      </c>
      <c r="T2050" t="s">
        <v>94</v>
      </c>
      <c r="U2050" t="s">
        <v>95</v>
      </c>
      <c r="X2050">
        <v>1</v>
      </c>
      <c r="Y2050">
        <v>0</v>
      </c>
      <c r="Z2050">
        <v>0</v>
      </c>
      <c r="AA2050">
        <v>0</v>
      </c>
      <c r="AB2050">
        <v>5000000</v>
      </c>
      <c r="AC2050" t="s">
        <v>47</v>
      </c>
      <c r="AD2050" t="e">
        <f>+VLOOKUP(T2050,items!$A$2:$D$1255,4,0)</f>
        <v>#N/A</v>
      </c>
      <c r="AE2050" t="e">
        <f>+VLOOKUP(T2050,Tabla1[],5,0)</f>
        <v>#N/A</v>
      </c>
      <c r="AF2050">
        <f t="shared" ref="AF2050:AF2113" si="32">+MONTH(O2050)</f>
        <v>9</v>
      </c>
    </row>
    <row r="2051" spans="1:32" x14ac:dyDescent="0.25">
      <c r="A2051">
        <v>96059</v>
      </c>
      <c r="B2051" t="s">
        <v>4716</v>
      </c>
      <c r="C2051" t="s">
        <v>75</v>
      </c>
      <c r="D2051">
        <v>0</v>
      </c>
      <c r="F2051" t="s">
        <v>664</v>
      </c>
      <c r="G2051" t="s">
        <v>1646</v>
      </c>
      <c r="H2051" t="s">
        <v>4717</v>
      </c>
      <c r="I2051" t="s">
        <v>4718</v>
      </c>
      <c r="J2051" t="s">
        <v>4719</v>
      </c>
      <c r="K2051" t="s">
        <v>4720</v>
      </c>
      <c r="L2051" t="s">
        <v>4721</v>
      </c>
      <c r="M2051" t="s">
        <v>712</v>
      </c>
      <c r="N2051" t="s">
        <v>2520</v>
      </c>
      <c r="O2051" t="s">
        <v>34</v>
      </c>
      <c r="P2051" t="s">
        <v>674</v>
      </c>
      <c r="Q2051" t="s">
        <v>381</v>
      </c>
      <c r="R2051" t="s">
        <v>127</v>
      </c>
      <c r="S2051" t="s">
        <v>346</v>
      </c>
      <c r="T2051" t="s">
        <v>1805</v>
      </c>
      <c r="U2051" t="s">
        <v>1806</v>
      </c>
      <c r="X2051">
        <v>12</v>
      </c>
      <c r="Y2051">
        <v>7000</v>
      </c>
      <c r="Z2051">
        <v>0</v>
      </c>
      <c r="AA2051">
        <v>0</v>
      </c>
      <c r="AB2051">
        <v>7337580</v>
      </c>
      <c r="AC2051" t="s">
        <v>47</v>
      </c>
      <c r="AD2051">
        <f>+VLOOKUP(T2051,items!$A$2:$D$1255,4,0)</f>
        <v>0</v>
      </c>
      <c r="AE2051">
        <f>+VLOOKUP(T2051,Tabla1[],5,0)</f>
        <v>0</v>
      </c>
      <c r="AF2051">
        <f t="shared" si="32"/>
        <v>9</v>
      </c>
    </row>
    <row r="2052" spans="1:32" x14ac:dyDescent="0.25">
      <c r="A2052">
        <v>96061</v>
      </c>
      <c r="B2052" t="s">
        <v>3406</v>
      </c>
      <c r="C2052" t="s">
        <v>75</v>
      </c>
      <c r="D2052">
        <v>0</v>
      </c>
      <c r="F2052" t="s">
        <v>664</v>
      </c>
      <c r="G2052" t="s">
        <v>1213</v>
      </c>
      <c r="H2052" t="s">
        <v>4724</v>
      </c>
      <c r="I2052" t="s">
        <v>37</v>
      </c>
      <c r="J2052" t="s">
        <v>4725</v>
      </c>
      <c r="K2052" t="s">
        <v>4726</v>
      </c>
      <c r="L2052" t="s">
        <v>4727</v>
      </c>
      <c r="M2052" t="s">
        <v>186</v>
      </c>
      <c r="N2052" t="s">
        <v>186</v>
      </c>
      <c r="O2052" t="s">
        <v>1974</v>
      </c>
      <c r="P2052" t="s">
        <v>2608</v>
      </c>
      <c r="Q2052" t="s">
        <v>4728</v>
      </c>
      <c r="R2052" t="s">
        <v>63</v>
      </c>
      <c r="S2052" t="s">
        <v>108</v>
      </c>
      <c r="T2052" t="s">
        <v>4137</v>
      </c>
      <c r="U2052" t="s">
        <v>4138</v>
      </c>
      <c r="X2052">
        <v>1</v>
      </c>
      <c r="Y2052">
        <v>0</v>
      </c>
      <c r="Z2052">
        <v>0</v>
      </c>
      <c r="AA2052">
        <v>0</v>
      </c>
      <c r="AB2052">
        <v>284240</v>
      </c>
      <c r="AC2052" t="s">
        <v>47</v>
      </c>
      <c r="AD2052">
        <f>+VLOOKUP(T2052,items!$A$2:$D$1255,4,0)</f>
        <v>0</v>
      </c>
      <c r="AE2052">
        <f>+VLOOKUP(T2052,Tabla1[],5,0)</f>
        <v>0</v>
      </c>
      <c r="AF2052">
        <f t="shared" si="32"/>
        <v>1</v>
      </c>
    </row>
    <row r="2053" spans="1:32" x14ac:dyDescent="0.25">
      <c r="A2053">
        <v>96061</v>
      </c>
      <c r="B2053" t="s">
        <v>3406</v>
      </c>
      <c r="C2053" t="s">
        <v>75</v>
      </c>
      <c r="D2053">
        <v>0</v>
      </c>
      <c r="F2053" t="s">
        <v>664</v>
      </c>
      <c r="G2053" t="s">
        <v>1213</v>
      </c>
      <c r="H2053" t="s">
        <v>4724</v>
      </c>
      <c r="I2053" t="s">
        <v>37</v>
      </c>
      <c r="J2053" t="s">
        <v>4725</v>
      </c>
      <c r="K2053" t="s">
        <v>4726</v>
      </c>
      <c r="L2053" t="s">
        <v>4727</v>
      </c>
      <c r="M2053" t="s">
        <v>186</v>
      </c>
      <c r="N2053" t="s">
        <v>186</v>
      </c>
      <c r="O2053" t="s">
        <v>1974</v>
      </c>
      <c r="P2053" t="s">
        <v>2608</v>
      </c>
      <c r="Q2053" t="s">
        <v>4728</v>
      </c>
      <c r="R2053" t="s">
        <v>63</v>
      </c>
      <c r="S2053" t="s">
        <v>108</v>
      </c>
      <c r="T2053" t="s">
        <v>388</v>
      </c>
      <c r="U2053" t="s">
        <v>389</v>
      </c>
      <c r="X2053">
        <v>18</v>
      </c>
      <c r="Y2053">
        <v>0</v>
      </c>
      <c r="Z2053">
        <v>0</v>
      </c>
      <c r="AA2053">
        <v>0</v>
      </c>
      <c r="AB2053">
        <v>675000</v>
      </c>
      <c r="AC2053" t="s">
        <v>47</v>
      </c>
      <c r="AD2053">
        <f>+VLOOKUP(T2053,items!$A$2:$D$1255,4,0)</f>
        <v>0</v>
      </c>
      <c r="AE2053">
        <f>+VLOOKUP(T2053,Tabla1[],5,0)</f>
        <v>0</v>
      </c>
      <c r="AF2053">
        <f t="shared" si="32"/>
        <v>1</v>
      </c>
    </row>
    <row r="2054" spans="1:32" x14ac:dyDescent="0.25">
      <c r="A2054">
        <v>96061</v>
      </c>
      <c r="B2054" t="s">
        <v>3406</v>
      </c>
      <c r="C2054" t="s">
        <v>75</v>
      </c>
      <c r="D2054">
        <v>0</v>
      </c>
      <c r="F2054" t="s">
        <v>664</v>
      </c>
      <c r="G2054" t="s">
        <v>1213</v>
      </c>
      <c r="H2054" t="s">
        <v>4724</v>
      </c>
      <c r="I2054" t="s">
        <v>37</v>
      </c>
      <c r="J2054" t="s">
        <v>4725</v>
      </c>
      <c r="K2054" t="s">
        <v>4726</v>
      </c>
      <c r="L2054" t="s">
        <v>4727</v>
      </c>
      <c r="M2054" t="s">
        <v>186</v>
      </c>
      <c r="N2054" t="s">
        <v>186</v>
      </c>
      <c r="O2054" t="s">
        <v>1974</v>
      </c>
      <c r="P2054" t="s">
        <v>2608</v>
      </c>
      <c r="Q2054" t="s">
        <v>4728</v>
      </c>
      <c r="R2054" t="s">
        <v>63</v>
      </c>
      <c r="S2054" t="s">
        <v>108</v>
      </c>
      <c r="T2054" t="s">
        <v>388</v>
      </c>
      <c r="U2054" t="s">
        <v>389</v>
      </c>
      <c r="X2054">
        <v>18</v>
      </c>
      <c r="Y2054">
        <v>0</v>
      </c>
      <c r="Z2054">
        <v>0</v>
      </c>
      <c r="AA2054">
        <v>0</v>
      </c>
      <c r="AB2054">
        <v>1012500</v>
      </c>
      <c r="AC2054" t="s">
        <v>47</v>
      </c>
      <c r="AD2054">
        <f>+VLOOKUP(T2054,items!$A$2:$D$1255,4,0)</f>
        <v>0</v>
      </c>
      <c r="AE2054">
        <f>+VLOOKUP(T2054,Tabla1[],5,0)</f>
        <v>0</v>
      </c>
      <c r="AF2054">
        <f t="shared" si="32"/>
        <v>1</v>
      </c>
    </row>
    <row r="2055" spans="1:32" x14ac:dyDescent="0.25">
      <c r="A2055">
        <v>96061</v>
      </c>
      <c r="B2055" t="s">
        <v>3406</v>
      </c>
      <c r="C2055" t="s">
        <v>75</v>
      </c>
      <c r="D2055">
        <v>0</v>
      </c>
      <c r="F2055" t="s">
        <v>664</v>
      </c>
      <c r="G2055" t="s">
        <v>1213</v>
      </c>
      <c r="H2055" t="s">
        <v>4724</v>
      </c>
      <c r="I2055" t="s">
        <v>37</v>
      </c>
      <c r="J2055" t="s">
        <v>4725</v>
      </c>
      <c r="K2055" t="s">
        <v>4726</v>
      </c>
      <c r="L2055" t="s">
        <v>4727</v>
      </c>
      <c r="M2055" t="s">
        <v>186</v>
      </c>
      <c r="N2055" t="s">
        <v>186</v>
      </c>
      <c r="O2055" t="s">
        <v>1974</v>
      </c>
      <c r="P2055" t="s">
        <v>2608</v>
      </c>
      <c r="Q2055" t="s">
        <v>4728</v>
      </c>
      <c r="R2055" t="s">
        <v>63</v>
      </c>
      <c r="S2055" t="s">
        <v>108</v>
      </c>
      <c r="T2055" t="s">
        <v>1536</v>
      </c>
      <c r="U2055" t="s">
        <v>1537</v>
      </c>
      <c r="V2055" t="s">
        <v>67</v>
      </c>
      <c r="X2055">
        <v>1</v>
      </c>
      <c r="Y2055">
        <v>0</v>
      </c>
      <c r="Z2055">
        <v>0</v>
      </c>
      <c r="AA2055">
        <v>0</v>
      </c>
      <c r="AB2055">
        <v>811750</v>
      </c>
      <c r="AC2055" t="s">
        <v>47</v>
      </c>
      <c r="AD2055">
        <f>+VLOOKUP(T2055,items!$A$2:$D$1255,4,0)</f>
        <v>0</v>
      </c>
      <c r="AE2055">
        <f>+VLOOKUP(T2055,Tabla1[],5,0)</f>
        <v>0</v>
      </c>
      <c r="AF2055">
        <f t="shared" si="32"/>
        <v>1</v>
      </c>
    </row>
    <row r="2056" spans="1:32" x14ac:dyDescent="0.25">
      <c r="A2056">
        <v>96061</v>
      </c>
      <c r="B2056" t="s">
        <v>3406</v>
      </c>
      <c r="C2056" t="s">
        <v>75</v>
      </c>
      <c r="D2056">
        <v>0</v>
      </c>
      <c r="F2056" t="s">
        <v>664</v>
      </c>
      <c r="G2056" t="s">
        <v>1213</v>
      </c>
      <c r="H2056" t="s">
        <v>4724</v>
      </c>
      <c r="I2056" t="s">
        <v>37</v>
      </c>
      <c r="J2056" t="s">
        <v>4725</v>
      </c>
      <c r="K2056" t="s">
        <v>4726</v>
      </c>
      <c r="L2056" t="s">
        <v>4727</v>
      </c>
      <c r="M2056" t="s">
        <v>186</v>
      </c>
      <c r="N2056" t="s">
        <v>186</v>
      </c>
      <c r="O2056" t="s">
        <v>1974</v>
      </c>
      <c r="P2056" t="s">
        <v>2608</v>
      </c>
      <c r="Q2056" t="s">
        <v>4728</v>
      </c>
      <c r="R2056" t="s">
        <v>63</v>
      </c>
      <c r="S2056" t="s">
        <v>108</v>
      </c>
      <c r="T2056" t="s">
        <v>4729</v>
      </c>
      <c r="U2056" t="s">
        <v>4730</v>
      </c>
      <c r="X2056">
        <v>2</v>
      </c>
      <c r="Y2056">
        <v>0</v>
      </c>
      <c r="Z2056">
        <v>0</v>
      </c>
      <c r="AA2056">
        <v>0</v>
      </c>
      <c r="AB2056">
        <v>69540</v>
      </c>
      <c r="AC2056" t="s">
        <v>47</v>
      </c>
      <c r="AD2056">
        <f>+VLOOKUP(T2056,items!$A$2:$D$1255,4,0)</f>
        <v>0</v>
      </c>
      <c r="AE2056">
        <f>+VLOOKUP(T2056,Tabla1[],5,0)</f>
        <v>0</v>
      </c>
      <c r="AF2056">
        <f t="shared" si="32"/>
        <v>1</v>
      </c>
    </row>
    <row r="2057" spans="1:32" x14ac:dyDescent="0.25">
      <c r="A2057">
        <v>96061</v>
      </c>
      <c r="B2057" t="s">
        <v>3406</v>
      </c>
      <c r="C2057" t="s">
        <v>75</v>
      </c>
      <c r="D2057">
        <v>0</v>
      </c>
      <c r="F2057" t="s">
        <v>664</v>
      </c>
      <c r="G2057" t="s">
        <v>1213</v>
      </c>
      <c r="H2057" t="s">
        <v>4724</v>
      </c>
      <c r="I2057" t="s">
        <v>37</v>
      </c>
      <c r="J2057" t="s">
        <v>4725</v>
      </c>
      <c r="K2057" t="s">
        <v>4726</v>
      </c>
      <c r="L2057" t="s">
        <v>4727</v>
      </c>
      <c r="M2057" t="s">
        <v>186</v>
      </c>
      <c r="N2057" t="s">
        <v>186</v>
      </c>
      <c r="O2057" t="s">
        <v>1974</v>
      </c>
      <c r="P2057" t="s">
        <v>2608</v>
      </c>
      <c r="Q2057" t="s">
        <v>4728</v>
      </c>
      <c r="R2057" t="s">
        <v>63</v>
      </c>
      <c r="S2057" t="s">
        <v>108</v>
      </c>
      <c r="T2057" t="s">
        <v>94</v>
      </c>
      <c r="U2057" t="s">
        <v>95</v>
      </c>
      <c r="X2057">
        <v>1</v>
      </c>
      <c r="Y2057">
        <v>0</v>
      </c>
      <c r="Z2057">
        <v>0</v>
      </c>
      <c r="AA2057">
        <v>0</v>
      </c>
      <c r="AB2057">
        <v>800000</v>
      </c>
      <c r="AC2057" t="s">
        <v>47</v>
      </c>
      <c r="AD2057" t="e">
        <f>+VLOOKUP(T2057,items!$A$2:$D$1255,4,0)</f>
        <v>#N/A</v>
      </c>
      <c r="AE2057" t="e">
        <f>+VLOOKUP(T2057,Tabla1[],5,0)</f>
        <v>#N/A</v>
      </c>
      <c r="AF2057">
        <f t="shared" si="32"/>
        <v>1</v>
      </c>
    </row>
    <row r="2058" spans="1:32" x14ac:dyDescent="0.25">
      <c r="A2058">
        <v>96061</v>
      </c>
      <c r="B2058" t="s">
        <v>3406</v>
      </c>
      <c r="C2058" t="s">
        <v>75</v>
      </c>
      <c r="D2058">
        <v>0</v>
      </c>
      <c r="F2058" t="s">
        <v>664</v>
      </c>
      <c r="G2058" t="s">
        <v>1213</v>
      </c>
      <c r="H2058" t="s">
        <v>4724</v>
      </c>
      <c r="I2058" t="s">
        <v>37</v>
      </c>
      <c r="J2058" t="s">
        <v>4725</v>
      </c>
      <c r="K2058" t="s">
        <v>4726</v>
      </c>
      <c r="L2058" t="s">
        <v>4727</v>
      </c>
      <c r="M2058" t="s">
        <v>186</v>
      </c>
      <c r="N2058" t="s">
        <v>186</v>
      </c>
      <c r="O2058" t="s">
        <v>1974</v>
      </c>
      <c r="P2058" t="s">
        <v>2608</v>
      </c>
      <c r="Q2058" t="s">
        <v>4728</v>
      </c>
      <c r="R2058" t="s">
        <v>63</v>
      </c>
      <c r="S2058" t="s">
        <v>108</v>
      </c>
      <c r="T2058" t="s">
        <v>94</v>
      </c>
      <c r="U2058" t="s">
        <v>95</v>
      </c>
      <c r="X2058">
        <v>1</v>
      </c>
      <c r="Y2058">
        <v>0</v>
      </c>
      <c r="Z2058">
        <v>0</v>
      </c>
      <c r="AA2058">
        <v>0</v>
      </c>
      <c r="AB2058">
        <v>2100000</v>
      </c>
      <c r="AC2058" t="s">
        <v>47</v>
      </c>
      <c r="AD2058" t="e">
        <f>+VLOOKUP(T2058,items!$A$2:$D$1255,4,0)</f>
        <v>#N/A</v>
      </c>
      <c r="AE2058" t="e">
        <f>+VLOOKUP(T2058,Tabla1[],5,0)</f>
        <v>#N/A</v>
      </c>
      <c r="AF2058">
        <f t="shared" si="32"/>
        <v>1</v>
      </c>
    </row>
    <row r="2059" spans="1:32" x14ac:dyDescent="0.25">
      <c r="A2059">
        <v>96061</v>
      </c>
      <c r="B2059" t="s">
        <v>3406</v>
      </c>
      <c r="C2059" t="s">
        <v>75</v>
      </c>
      <c r="D2059">
        <v>0</v>
      </c>
      <c r="F2059" t="s">
        <v>664</v>
      </c>
      <c r="G2059" t="s">
        <v>1213</v>
      </c>
      <c r="H2059" t="s">
        <v>4724</v>
      </c>
      <c r="I2059" t="s">
        <v>37</v>
      </c>
      <c r="J2059" t="s">
        <v>4725</v>
      </c>
      <c r="K2059" t="s">
        <v>4726</v>
      </c>
      <c r="L2059" t="s">
        <v>4727</v>
      </c>
      <c r="M2059" t="s">
        <v>186</v>
      </c>
      <c r="N2059" t="s">
        <v>186</v>
      </c>
      <c r="O2059" t="s">
        <v>1974</v>
      </c>
      <c r="P2059" t="s">
        <v>2608</v>
      </c>
      <c r="Q2059" t="s">
        <v>4728</v>
      </c>
      <c r="R2059" t="s">
        <v>63</v>
      </c>
      <c r="S2059" t="s">
        <v>108</v>
      </c>
      <c r="T2059" t="s">
        <v>331</v>
      </c>
      <c r="U2059" t="s">
        <v>332</v>
      </c>
      <c r="X2059">
        <v>1</v>
      </c>
      <c r="Y2059">
        <v>0</v>
      </c>
      <c r="Z2059">
        <v>0</v>
      </c>
      <c r="AA2059">
        <v>0</v>
      </c>
      <c r="AB2059">
        <v>250000</v>
      </c>
      <c r="AC2059" t="s">
        <v>47</v>
      </c>
      <c r="AD2059" t="e">
        <f>+VLOOKUP(T2059,items!$A$2:$D$1255,4,0)</f>
        <v>#N/A</v>
      </c>
      <c r="AE2059" t="e">
        <f>+VLOOKUP(T2059,Tabla1[],5,0)</f>
        <v>#N/A</v>
      </c>
      <c r="AF2059">
        <f t="shared" si="32"/>
        <v>1</v>
      </c>
    </row>
    <row r="2060" spans="1:32" x14ac:dyDescent="0.25">
      <c r="A2060">
        <v>96061</v>
      </c>
      <c r="B2060" t="s">
        <v>3406</v>
      </c>
      <c r="C2060" t="s">
        <v>75</v>
      </c>
      <c r="D2060">
        <v>0</v>
      </c>
      <c r="F2060" t="s">
        <v>664</v>
      </c>
      <c r="G2060" t="s">
        <v>1213</v>
      </c>
      <c r="H2060" t="s">
        <v>4724</v>
      </c>
      <c r="I2060" t="s">
        <v>37</v>
      </c>
      <c r="J2060" t="s">
        <v>4725</v>
      </c>
      <c r="K2060" t="s">
        <v>4726</v>
      </c>
      <c r="L2060" t="s">
        <v>4727</v>
      </c>
      <c r="M2060" t="s">
        <v>186</v>
      </c>
      <c r="N2060" t="s">
        <v>186</v>
      </c>
      <c r="O2060" t="s">
        <v>1974</v>
      </c>
      <c r="P2060" t="s">
        <v>2608</v>
      </c>
      <c r="Q2060" t="s">
        <v>4728</v>
      </c>
      <c r="R2060" t="s">
        <v>63</v>
      </c>
      <c r="S2060" t="s">
        <v>108</v>
      </c>
      <c r="T2060" t="s">
        <v>392</v>
      </c>
      <c r="U2060" t="s">
        <v>393</v>
      </c>
      <c r="X2060">
        <v>1</v>
      </c>
      <c r="Y2060">
        <v>0</v>
      </c>
      <c r="Z2060">
        <v>0</v>
      </c>
      <c r="AA2060">
        <v>0</v>
      </c>
      <c r="AB2060">
        <v>100000</v>
      </c>
      <c r="AC2060" t="s">
        <v>47</v>
      </c>
      <c r="AD2060" t="e">
        <f>+VLOOKUP(T2060,items!$A$2:$D$1255,4,0)</f>
        <v>#N/A</v>
      </c>
      <c r="AE2060" t="e">
        <f>+VLOOKUP(T2060,Tabla1[],5,0)</f>
        <v>#N/A</v>
      </c>
      <c r="AF2060">
        <f t="shared" si="32"/>
        <v>1</v>
      </c>
    </row>
    <row r="2061" spans="1:32" x14ac:dyDescent="0.25">
      <c r="A2061">
        <v>96064</v>
      </c>
      <c r="B2061" t="s">
        <v>4731</v>
      </c>
      <c r="C2061" t="s">
        <v>75</v>
      </c>
      <c r="D2061">
        <v>0</v>
      </c>
      <c r="F2061" t="s">
        <v>664</v>
      </c>
      <c r="G2061" t="s">
        <v>664</v>
      </c>
      <c r="H2061" t="s">
        <v>4732</v>
      </c>
      <c r="I2061" t="s">
        <v>37</v>
      </c>
      <c r="J2061" t="s">
        <v>4733</v>
      </c>
      <c r="K2061" t="s">
        <v>4734</v>
      </c>
      <c r="L2061" t="s">
        <v>37</v>
      </c>
      <c r="M2061" t="s">
        <v>916</v>
      </c>
      <c r="N2061" t="s">
        <v>916</v>
      </c>
      <c r="O2061" t="s">
        <v>423</v>
      </c>
      <c r="P2061" t="s">
        <v>649</v>
      </c>
      <c r="Q2061" t="s">
        <v>649</v>
      </c>
      <c r="R2061" t="s">
        <v>127</v>
      </c>
      <c r="S2061" t="s">
        <v>164</v>
      </c>
      <c r="T2061" t="s">
        <v>1290</v>
      </c>
      <c r="U2061" t="s">
        <v>1291</v>
      </c>
      <c r="X2061">
        <v>2</v>
      </c>
      <c r="Y2061">
        <v>0</v>
      </c>
      <c r="Z2061">
        <v>0</v>
      </c>
      <c r="AA2061">
        <v>0</v>
      </c>
      <c r="AB2061">
        <v>134454</v>
      </c>
      <c r="AC2061" t="s">
        <v>47</v>
      </c>
      <c r="AD2061">
        <f>+VLOOKUP(T2061,items!$A$2:$D$1255,4,0)</f>
        <v>0</v>
      </c>
      <c r="AE2061">
        <f>+VLOOKUP(T2061,Tabla1[],5,0)</f>
        <v>0</v>
      </c>
      <c r="AF2061">
        <f t="shared" si="32"/>
        <v>8</v>
      </c>
    </row>
    <row r="2062" spans="1:32" x14ac:dyDescent="0.25">
      <c r="A2062">
        <v>96065</v>
      </c>
      <c r="B2062" t="s">
        <v>4735</v>
      </c>
      <c r="C2062" t="s">
        <v>75</v>
      </c>
      <c r="D2062">
        <v>0</v>
      </c>
      <c r="F2062" t="s">
        <v>664</v>
      </c>
      <c r="G2062" t="s">
        <v>1931</v>
      </c>
      <c r="H2062" t="s">
        <v>4736</v>
      </c>
      <c r="I2062" t="s">
        <v>4737</v>
      </c>
      <c r="J2062" t="s">
        <v>4738</v>
      </c>
      <c r="K2062" t="s">
        <v>4739</v>
      </c>
      <c r="L2062" t="s">
        <v>4740</v>
      </c>
      <c r="M2062" t="s">
        <v>573</v>
      </c>
      <c r="N2062" t="s">
        <v>163</v>
      </c>
      <c r="O2062" t="s">
        <v>917</v>
      </c>
      <c r="P2062" t="s">
        <v>42</v>
      </c>
      <c r="Q2062" t="s">
        <v>3533</v>
      </c>
      <c r="R2062" t="s">
        <v>63</v>
      </c>
      <c r="S2062" t="s">
        <v>128</v>
      </c>
      <c r="T2062" t="s">
        <v>1838</v>
      </c>
      <c r="U2062" t="s">
        <v>1839</v>
      </c>
      <c r="V2062" t="s">
        <v>1168</v>
      </c>
      <c r="W2062" t="s">
        <v>114</v>
      </c>
      <c r="X2062">
        <v>2</v>
      </c>
      <c r="Y2062">
        <v>5235</v>
      </c>
      <c r="Z2062">
        <v>0</v>
      </c>
      <c r="AA2062">
        <v>1500</v>
      </c>
      <c r="AB2062">
        <v>7326580</v>
      </c>
      <c r="AC2062" t="s">
        <v>47</v>
      </c>
      <c r="AD2062" t="str">
        <f>+VLOOKUP(T2062,items!$A$2:$D$1255,4,0)</f>
        <v>BANETA</v>
      </c>
      <c r="AE2062" t="str">
        <f>+VLOOKUP(T2062,Tabla1[],5,0)</f>
        <v>PROYECTANTE</v>
      </c>
      <c r="AF2062">
        <f t="shared" si="32"/>
        <v>10</v>
      </c>
    </row>
    <row r="2063" spans="1:32" x14ac:dyDescent="0.25">
      <c r="A2063">
        <v>96065</v>
      </c>
      <c r="B2063" t="s">
        <v>4735</v>
      </c>
      <c r="C2063" t="s">
        <v>75</v>
      </c>
      <c r="D2063">
        <v>0</v>
      </c>
      <c r="F2063" t="s">
        <v>664</v>
      </c>
      <c r="G2063" t="s">
        <v>1931</v>
      </c>
      <c r="H2063" t="s">
        <v>4736</v>
      </c>
      <c r="I2063" t="s">
        <v>4737</v>
      </c>
      <c r="J2063" t="s">
        <v>4738</v>
      </c>
      <c r="K2063" t="s">
        <v>4739</v>
      </c>
      <c r="L2063" t="s">
        <v>4740</v>
      </c>
      <c r="M2063" t="s">
        <v>573</v>
      </c>
      <c r="N2063" t="s">
        <v>163</v>
      </c>
      <c r="O2063" t="s">
        <v>917</v>
      </c>
      <c r="P2063" t="s">
        <v>42</v>
      </c>
      <c r="Q2063" t="s">
        <v>3533</v>
      </c>
      <c r="R2063" t="s">
        <v>63</v>
      </c>
      <c r="S2063" t="s">
        <v>128</v>
      </c>
      <c r="T2063" t="s">
        <v>4741</v>
      </c>
      <c r="U2063" t="s">
        <v>4742</v>
      </c>
      <c r="W2063" t="s">
        <v>114</v>
      </c>
      <c r="X2063">
        <v>12</v>
      </c>
      <c r="Y2063">
        <v>0</v>
      </c>
      <c r="Z2063">
        <v>0</v>
      </c>
      <c r="AA2063">
        <v>0</v>
      </c>
      <c r="AB2063">
        <v>245628</v>
      </c>
      <c r="AC2063" t="s">
        <v>47</v>
      </c>
      <c r="AD2063">
        <f>+VLOOKUP(T2063,items!$A$2:$D$1255,4,0)</f>
        <v>0</v>
      </c>
      <c r="AE2063">
        <f>+VLOOKUP(T2063,Tabla1[],5,0)</f>
        <v>0</v>
      </c>
      <c r="AF2063">
        <f t="shared" si="32"/>
        <v>10</v>
      </c>
    </row>
    <row r="2064" spans="1:32" x14ac:dyDescent="0.25">
      <c r="A2064">
        <v>96074</v>
      </c>
      <c r="B2064" t="s">
        <v>3049</v>
      </c>
      <c r="C2064" t="s">
        <v>75</v>
      </c>
      <c r="D2064">
        <v>0</v>
      </c>
      <c r="F2064" t="s">
        <v>664</v>
      </c>
      <c r="G2064" t="s">
        <v>423</v>
      </c>
      <c r="H2064" t="s">
        <v>4743</v>
      </c>
      <c r="I2064" t="s">
        <v>37</v>
      </c>
      <c r="J2064" t="s">
        <v>4744</v>
      </c>
      <c r="K2064" t="s">
        <v>4745</v>
      </c>
      <c r="L2064" t="s">
        <v>37</v>
      </c>
      <c r="M2064" t="s">
        <v>649</v>
      </c>
      <c r="N2064" t="s">
        <v>649</v>
      </c>
      <c r="O2064" t="s">
        <v>1646</v>
      </c>
      <c r="P2064" t="s">
        <v>3043</v>
      </c>
      <c r="Q2064" t="s">
        <v>3043</v>
      </c>
      <c r="R2064" t="s">
        <v>127</v>
      </c>
      <c r="S2064" t="s">
        <v>164</v>
      </c>
      <c r="T2064" t="s">
        <v>1315</v>
      </c>
      <c r="U2064" t="s">
        <v>1147</v>
      </c>
      <c r="X2064">
        <v>4.5999999999999996</v>
      </c>
      <c r="Y2064">
        <v>0</v>
      </c>
      <c r="Z2064">
        <v>0</v>
      </c>
      <c r="AA2064">
        <v>0</v>
      </c>
      <c r="AB2064">
        <v>241960</v>
      </c>
      <c r="AC2064" t="s">
        <v>47</v>
      </c>
      <c r="AD2064">
        <f>+VLOOKUP(T2064,items!$A$2:$D$1255,4,0)</f>
        <v>0</v>
      </c>
      <c r="AE2064">
        <f>+VLOOKUP(T2064,Tabla1[],5,0)</f>
        <v>0</v>
      </c>
      <c r="AF2064">
        <f t="shared" si="32"/>
        <v>8</v>
      </c>
    </row>
    <row r="2065" spans="1:32" x14ac:dyDescent="0.25">
      <c r="A2065">
        <v>96074</v>
      </c>
      <c r="B2065" t="s">
        <v>3049</v>
      </c>
      <c r="C2065" t="s">
        <v>75</v>
      </c>
      <c r="D2065">
        <v>0</v>
      </c>
      <c r="F2065" t="s">
        <v>664</v>
      </c>
      <c r="G2065" t="s">
        <v>423</v>
      </c>
      <c r="H2065" t="s">
        <v>4743</v>
      </c>
      <c r="I2065" t="s">
        <v>37</v>
      </c>
      <c r="J2065" t="s">
        <v>4744</v>
      </c>
      <c r="K2065" t="s">
        <v>4745</v>
      </c>
      <c r="L2065" t="s">
        <v>37</v>
      </c>
      <c r="M2065" t="s">
        <v>649</v>
      </c>
      <c r="N2065" t="s">
        <v>649</v>
      </c>
      <c r="O2065" t="s">
        <v>1646</v>
      </c>
      <c r="P2065" t="s">
        <v>3043</v>
      </c>
      <c r="Q2065" t="s">
        <v>3043</v>
      </c>
      <c r="R2065" t="s">
        <v>127</v>
      </c>
      <c r="S2065" t="s">
        <v>164</v>
      </c>
      <c r="T2065" t="s">
        <v>1575</v>
      </c>
      <c r="U2065" t="s">
        <v>1576</v>
      </c>
      <c r="X2065">
        <v>40</v>
      </c>
      <c r="Y2065">
        <v>0</v>
      </c>
      <c r="Z2065">
        <v>0</v>
      </c>
      <c r="AA2065">
        <v>0</v>
      </c>
      <c r="AB2065">
        <v>2104000</v>
      </c>
      <c r="AC2065" t="s">
        <v>47</v>
      </c>
      <c r="AD2065">
        <f>+VLOOKUP(T2065,items!$A$2:$D$1255,4,0)</f>
        <v>0</v>
      </c>
      <c r="AE2065">
        <f>+VLOOKUP(T2065,Tabla1[],5,0)</f>
        <v>0</v>
      </c>
      <c r="AF2065">
        <f t="shared" si="32"/>
        <v>8</v>
      </c>
    </row>
    <row r="2066" spans="1:32" x14ac:dyDescent="0.25">
      <c r="A2066">
        <v>96079</v>
      </c>
      <c r="B2066" t="s">
        <v>4746</v>
      </c>
      <c r="C2066" t="s">
        <v>75</v>
      </c>
      <c r="D2066">
        <v>0</v>
      </c>
      <c r="F2066" t="s">
        <v>916</v>
      </c>
      <c r="G2066" t="s">
        <v>1731</v>
      </c>
      <c r="H2066" t="s">
        <v>4747</v>
      </c>
      <c r="I2066" t="s">
        <v>37</v>
      </c>
      <c r="J2066" t="s">
        <v>4748</v>
      </c>
      <c r="K2066" t="s">
        <v>4749</v>
      </c>
      <c r="L2066" t="s">
        <v>37</v>
      </c>
      <c r="M2066" t="s">
        <v>1931</v>
      </c>
      <c r="N2066" t="s">
        <v>1931</v>
      </c>
      <c r="O2066" t="s">
        <v>2688</v>
      </c>
      <c r="P2066" t="s">
        <v>253</v>
      </c>
      <c r="Q2066" t="s">
        <v>253</v>
      </c>
      <c r="R2066" t="s">
        <v>43</v>
      </c>
      <c r="S2066" t="s">
        <v>164</v>
      </c>
      <c r="T2066" t="s">
        <v>1608</v>
      </c>
      <c r="U2066" t="s">
        <v>1609</v>
      </c>
      <c r="X2066">
        <v>7</v>
      </c>
      <c r="Y2066">
        <v>0</v>
      </c>
      <c r="Z2066">
        <v>0</v>
      </c>
      <c r="AA2066">
        <v>0</v>
      </c>
      <c r="AB2066">
        <v>368200</v>
      </c>
      <c r="AC2066" t="s">
        <v>47</v>
      </c>
      <c r="AD2066">
        <f>+VLOOKUP(T2066,items!$A$2:$D$1255,4,0)</f>
        <v>0</v>
      </c>
      <c r="AE2066">
        <f>+VLOOKUP(T2066,Tabla1[],5,0)</f>
        <v>0</v>
      </c>
      <c r="AF2066">
        <f t="shared" si="32"/>
        <v>9</v>
      </c>
    </row>
    <row r="2067" spans="1:32" x14ac:dyDescent="0.25">
      <c r="A2067">
        <v>96081</v>
      </c>
      <c r="B2067" t="s">
        <v>4750</v>
      </c>
      <c r="C2067" t="s">
        <v>75</v>
      </c>
      <c r="D2067">
        <v>0</v>
      </c>
      <c r="F2067" t="s">
        <v>916</v>
      </c>
      <c r="G2067" t="s">
        <v>916</v>
      </c>
      <c r="H2067" t="s">
        <v>4751</v>
      </c>
      <c r="I2067" t="s">
        <v>4752</v>
      </c>
      <c r="J2067" t="s">
        <v>4753</v>
      </c>
      <c r="K2067" t="s">
        <v>4754</v>
      </c>
      <c r="L2067" t="s">
        <v>37</v>
      </c>
      <c r="M2067" t="s">
        <v>479</v>
      </c>
      <c r="N2067" t="s">
        <v>423</v>
      </c>
      <c r="O2067" t="s">
        <v>1334</v>
      </c>
      <c r="P2067" t="s">
        <v>1646</v>
      </c>
      <c r="Q2067" t="s">
        <v>1646</v>
      </c>
      <c r="R2067" t="s">
        <v>127</v>
      </c>
      <c r="S2067" t="s">
        <v>164</v>
      </c>
      <c r="T2067" t="s">
        <v>1375</v>
      </c>
      <c r="U2067" t="s">
        <v>1376</v>
      </c>
      <c r="X2067">
        <v>4</v>
      </c>
      <c r="Y2067">
        <v>0</v>
      </c>
      <c r="Z2067">
        <v>0</v>
      </c>
      <c r="AA2067">
        <v>0</v>
      </c>
      <c r="AB2067">
        <v>1808000</v>
      </c>
      <c r="AC2067" t="s">
        <v>47</v>
      </c>
      <c r="AD2067">
        <f>+VLOOKUP(T2067,items!$A$2:$D$1255,4,0)</f>
        <v>0</v>
      </c>
      <c r="AE2067">
        <f>+VLOOKUP(T2067,Tabla1[],5,0)</f>
        <v>0</v>
      </c>
      <c r="AF2067">
        <f t="shared" si="32"/>
        <v>8</v>
      </c>
    </row>
    <row r="2068" spans="1:32" x14ac:dyDescent="0.25">
      <c r="A2068">
        <v>96081</v>
      </c>
      <c r="B2068" t="s">
        <v>4750</v>
      </c>
      <c r="C2068" t="s">
        <v>75</v>
      </c>
      <c r="D2068">
        <v>0</v>
      </c>
      <c r="F2068" t="s">
        <v>916</v>
      </c>
      <c r="G2068" t="s">
        <v>916</v>
      </c>
      <c r="H2068" t="s">
        <v>4751</v>
      </c>
      <c r="I2068" t="s">
        <v>4752</v>
      </c>
      <c r="J2068" t="s">
        <v>4753</v>
      </c>
      <c r="K2068" t="s">
        <v>4754</v>
      </c>
      <c r="L2068" t="s">
        <v>37</v>
      </c>
      <c r="M2068" t="s">
        <v>479</v>
      </c>
      <c r="N2068" t="s">
        <v>423</v>
      </c>
      <c r="O2068" t="s">
        <v>1334</v>
      </c>
      <c r="P2068" t="s">
        <v>1646</v>
      </c>
      <c r="Q2068" t="s">
        <v>1646</v>
      </c>
      <c r="R2068" t="s">
        <v>127</v>
      </c>
      <c r="S2068" t="s">
        <v>164</v>
      </c>
      <c r="T2068" t="s">
        <v>1383</v>
      </c>
      <c r="U2068" t="s">
        <v>1384</v>
      </c>
      <c r="X2068">
        <v>4</v>
      </c>
      <c r="Y2068">
        <v>0</v>
      </c>
      <c r="Z2068">
        <v>0</v>
      </c>
      <c r="AA2068">
        <v>0</v>
      </c>
      <c r="AB2068">
        <v>218488</v>
      </c>
      <c r="AC2068" t="s">
        <v>47</v>
      </c>
      <c r="AD2068">
        <f>+VLOOKUP(T2068,items!$A$2:$D$1255,4,0)</f>
        <v>0</v>
      </c>
      <c r="AE2068">
        <f>+VLOOKUP(T2068,Tabla1[],5,0)</f>
        <v>0</v>
      </c>
      <c r="AF2068">
        <f t="shared" si="32"/>
        <v>8</v>
      </c>
    </row>
    <row r="2069" spans="1:32" x14ac:dyDescent="0.25">
      <c r="A2069">
        <v>96081</v>
      </c>
      <c r="B2069" t="s">
        <v>4750</v>
      </c>
      <c r="C2069" t="s">
        <v>75</v>
      </c>
      <c r="D2069">
        <v>0</v>
      </c>
      <c r="F2069" t="s">
        <v>916</v>
      </c>
      <c r="G2069" t="s">
        <v>916</v>
      </c>
      <c r="H2069" t="s">
        <v>4751</v>
      </c>
      <c r="I2069" t="s">
        <v>4752</v>
      </c>
      <c r="J2069" t="s">
        <v>4753</v>
      </c>
      <c r="K2069" t="s">
        <v>4754</v>
      </c>
      <c r="L2069" t="s">
        <v>37</v>
      </c>
      <c r="M2069" t="s">
        <v>479</v>
      </c>
      <c r="N2069" t="s">
        <v>423</v>
      </c>
      <c r="O2069" t="s">
        <v>1334</v>
      </c>
      <c r="P2069" t="s">
        <v>1646</v>
      </c>
      <c r="Q2069" t="s">
        <v>1646</v>
      </c>
      <c r="R2069" t="s">
        <v>127</v>
      </c>
      <c r="S2069" t="s">
        <v>164</v>
      </c>
      <c r="T2069" t="s">
        <v>1126</v>
      </c>
      <c r="U2069" t="s">
        <v>1127</v>
      </c>
      <c r="X2069">
        <v>1</v>
      </c>
      <c r="Y2069">
        <v>0</v>
      </c>
      <c r="Z2069">
        <v>0</v>
      </c>
      <c r="AA2069">
        <v>0</v>
      </c>
      <c r="AB2069">
        <v>54622</v>
      </c>
      <c r="AC2069" t="s">
        <v>47</v>
      </c>
      <c r="AD2069">
        <f>+VLOOKUP(T2069,items!$A$2:$D$1255,4,0)</f>
        <v>0</v>
      </c>
      <c r="AE2069">
        <f>+VLOOKUP(T2069,Tabla1[],5,0)</f>
        <v>0</v>
      </c>
      <c r="AF2069">
        <f t="shared" si="32"/>
        <v>8</v>
      </c>
    </row>
    <row r="2070" spans="1:32" x14ac:dyDescent="0.25">
      <c r="A2070">
        <v>96081</v>
      </c>
      <c r="B2070" t="s">
        <v>4750</v>
      </c>
      <c r="C2070" t="s">
        <v>75</v>
      </c>
      <c r="D2070">
        <v>0</v>
      </c>
      <c r="F2070" t="s">
        <v>916</v>
      </c>
      <c r="G2070" t="s">
        <v>916</v>
      </c>
      <c r="H2070" t="s">
        <v>4751</v>
      </c>
      <c r="I2070" t="s">
        <v>4752</v>
      </c>
      <c r="J2070" t="s">
        <v>4753</v>
      </c>
      <c r="K2070" t="s">
        <v>4754</v>
      </c>
      <c r="L2070" t="s">
        <v>37</v>
      </c>
      <c r="M2070" t="s">
        <v>479</v>
      </c>
      <c r="N2070" t="s">
        <v>423</v>
      </c>
      <c r="O2070" t="s">
        <v>1334</v>
      </c>
      <c r="P2070" t="s">
        <v>1646</v>
      </c>
      <c r="Q2070" t="s">
        <v>1646</v>
      </c>
      <c r="R2070" t="s">
        <v>127</v>
      </c>
      <c r="S2070" t="s">
        <v>164</v>
      </c>
      <c r="T2070" t="s">
        <v>2142</v>
      </c>
      <c r="U2070" t="s">
        <v>2143</v>
      </c>
      <c r="X2070">
        <v>2</v>
      </c>
      <c r="Y2070">
        <v>0</v>
      </c>
      <c r="Z2070">
        <v>0</v>
      </c>
      <c r="AA2070">
        <v>0</v>
      </c>
      <c r="AB2070">
        <v>20000</v>
      </c>
      <c r="AC2070" t="s">
        <v>47</v>
      </c>
      <c r="AD2070">
        <f>+VLOOKUP(T2070,items!$A$2:$D$1255,4,0)</f>
        <v>0</v>
      </c>
      <c r="AE2070">
        <f>+VLOOKUP(T2070,Tabla1[],5,0)</f>
        <v>0</v>
      </c>
      <c r="AF2070">
        <f t="shared" si="32"/>
        <v>8</v>
      </c>
    </row>
    <row r="2071" spans="1:32" x14ac:dyDescent="0.25">
      <c r="A2071">
        <v>96081</v>
      </c>
      <c r="B2071" t="s">
        <v>4750</v>
      </c>
      <c r="C2071" t="s">
        <v>75</v>
      </c>
      <c r="D2071">
        <v>0</v>
      </c>
      <c r="F2071" t="s">
        <v>916</v>
      </c>
      <c r="G2071" t="s">
        <v>916</v>
      </c>
      <c r="H2071" t="s">
        <v>4751</v>
      </c>
      <c r="I2071" t="s">
        <v>4752</v>
      </c>
      <c r="J2071" t="s">
        <v>4753</v>
      </c>
      <c r="K2071" t="s">
        <v>4754</v>
      </c>
      <c r="L2071" t="s">
        <v>37</v>
      </c>
      <c r="M2071" t="s">
        <v>479</v>
      </c>
      <c r="N2071" t="s">
        <v>423</v>
      </c>
      <c r="O2071" t="s">
        <v>1334</v>
      </c>
      <c r="P2071" t="s">
        <v>1646</v>
      </c>
      <c r="Q2071" t="s">
        <v>1646</v>
      </c>
      <c r="R2071" t="s">
        <v>127</v>
      </c>
      <c r="S2071" t="s">
        <v>164</v>
      </c>
      <c r="T2071" t="s">
        <v>4755</v>
      </c>
      <c r="U2071" t="s">
        <v>4756</v>
      </c>
      <c r="X2071">
        <v>2</v>
      </c>
      <c r="Y2071">
        <v>0</v>
      </c>
      <c r="Z2071">
        <v>0</v>
      </c>
      <c r="AA2071">
        <v>0</v>
      </c>
      <c r="AB2071">
        <v>8800</v>
      </c>
      <c r="AC2071" t="s">
        <v>47</v>
      </c>
      <c r="AD2071">
        <f>+VLOOKUP(T2071,items!$A$2:$D$1255,4,0)</f>
        <v>0</v>
      </c>
      <c r="AE2071">
        <f>+VLOOKUP(T2071,Tabla1[],5,0)</f>
        <v>0</v>
      </c>
      <c r="AF2071">
        <f t="shared" si="32"/>
        <v>8</v>
      </c>
    </row>
    <row r="2072" spans="1:32" x14ac:dyDescent="0.25">
      <c r="A2072">
        <v>96081</v>
      </c>
      <c r="B2072" t="s">
        <v>4750</v>
      </c>
      <c r="C2072" t="s">
        <v>75</v>
      </c>
      <c r="D2072">
        <v>0</v>
      </c>
      <c r="F2072" t="s">
        <v>916</v>
      </c>
      <c r="G2072" t="s">
        <v>916</v>
      </c>
      <c r="H2072" t="s">
        <v>4751</v>
      </c>
      <c r="I2072" t="s">
        <v>4752</v>
      </c>
      <c r="J2072" t="s">
        <v>4753</v>
      </c>
      <c r="K2072" t="s">
        <v>4754</v>
      </c>
      <c r="L2072" t="s">
        <v>37</v>
      </c>
      <c r="M2072" t="s">
        <v>479</v>
      </c>
      <c r="N2072" t="s">
        <v>423</v>
      </c>
      <c r="O2072" t="s">
        <v>1334</v>
      </c>
      <c r="P2072" t="s">
        <v>1646</v>
      </c>
      <c r="Q2072" t="s">
        <v>1646</v>
      </c>
      <c r="R2072" t="s">
        <v>127</v>
      </c>
      <c r="S2072" t="s">
        <v>164</v>
      </c>
      <c r="T2072" t="s">
        <v>1022</v>
      </c>
      <c r="U2072" t="s">
        <v>1023</v>
      </c>
      <c r="V2072" t="s">
        <v>1024</v>
      </c>
      <c r="X2072">
        <v>2</v>
      </c>
      <c r="Y2072">
        <v>4700</v>
      </c>
      <c r="Z2072">
        <v>0</v>
      </c>
      <c r="AA2072">
        <v>2500</v>
      </c>
      <c r="AB2072">
        <v>2186000</v>
      </c>
      <c r="AC2072" t="s">
        <v>47</v>
      </c>
      <c r="AD2072">
        <f>+VLOOKUP(T2072,items!$A$2:$D$1255,4,0)</f>
        <v>0</v>
      </c>
      <c r="AE2072">
        <f>+VLOOKUP(T2072,Tabla1[],5,0)</f>
        <v>0</v>
      </c>
      <c r="AF2072">
        <f t="shared" si="32"/>
        <v>8</v>
      </c>
    </row>
    <row r="2073" spans="1:32" x14ac:dyDescent="0.25">
      <c r="A2073">
        <v>96082</v>
      </c>
      <c r="B2073" t="s">
        <v>394</v>
      </c>
      <c r="C2073" t="s">
        <v>75</v>
      </c>
      <c r="D2073">
        <v>0</v>
      </c>
      <c r="F2073" t="s">
        <v>916</v>
      </c>
      <c r="G2073" t="s">
        <v>572</v>
      </c>
      <c r="H2073" t="s">
        <v>4757</v>
      </c>
      <c r="I2073" t="s">
        <v>37</v>
      </c>
      <c r="J2073" t="s">
        <v>4758</v>
      </c>
      <c r="K2073" t="s">
        <v>4759</v>
      </c>
      <c r="L2073" t="s">
        <v>4760</v>
      </c>
      <c r="M2073" t="s">
        <v>982</v>
      </c>
      <c r="N2073" t="s">
        <v>982</v>
      </c>
      <c r="O2073" t="s">
        <v>1732</v>
      </c>
      <c r="P2073" t="s">
        <v>158</v>
      </c>
      <c r="Q2073" t="s">
        <v>983</v>
      </c>
      <c r="R2073" t="s">
        <v>127</v>
      </c>
      <c r="S2073" t="s">
        <v>108</v>
      </c>
      <c r="T2073" t="s">
        <v>4761</v>
      </c>
      <c r="U2073" t="s">
        <v>4762</v>
      </c>
      <c r="X2073">
        <v>6</v>
      </c>
      <c r="Y2073">
        <v>0</v>
      </c>
      <c r="Z2073">
        <v>0</v>
      </c>
      <c r="AA2073">
        <v>0</v>
      </c>
      <c r="AB2073">
        <v>13500</v>
      </c>
      <c r="AC2073" t="s">
        <v>47</v>
      </c>
      <c r="AD2073">
        <f>+VLOOKUP(T2073,items!$A$2:$D$1255,4,0)</f>
        <v>0</v>
      </c>
      <c r="AE2073">
        <f>+VLOOKUP(T2073,Tabla1[],5,0)</f>
        <v>0</v>
      </c>
      <c r="AF2073">
        <f t="shared" si="32"/>
        <v>9</v>
      </c>
    </row>
    <row r="2074" spans="1:32" x14ac:dyDescent="0.25">
      <c r="A2074">
        <v>96082</v>
      </c>
      <c r="B2074" t="s">
        <v>394</v>
      </c>
      <c r="C2074" t="s">
        <v>75</v>
      </c>
      <c r="D2074">
        <v>0</v>
      </c>
      <c r="F2074" t="s">
        <v>916</v>
      </c>
      <c r="G2074" t="s">
        <v>572</v>
      </c>
      <c r="H2074" t="s">
        <v>4757</v>
      </c>
      <c r="I2074" t="s">
        <v>37</v>
      </c>
      <c r="J2074" t="s">
        <v>4758</v>
      </c>
      <c r="K2074" t="s">
        <v>4759</v>
      </c>
      <c r="L2074" t="s">
        <v>4760</v>
      </c>
      <c r="M2074" t="s">
        <v>982</v>
      </c>
      <c r="N2074" t="s">
        <v>982</v>
      </c>
      <c r="O2074" t="s">
        <v>1732</v>
      </c>
      <c r="P2074" t="s">
        <v>158</v>
      </c>
      <c r="Q2074" t="s">
        <v>983</v>
      </c>
      <c r="R2074" t="s">
        <v>127</v>
      </c>
      <c r="S2074" t="s">
        <v>108</v>
      </c>
      <c r="T2074" t="s">
        <v>4763</v>
      </c>
      <c r="U2074" t="s">
        <v>4764</v>
      </c>
      <c r="X2074">
        <v>6</v>
      </c>
      <c r="Y2074">
        <v>0</v>
      </c>
      <c r="Z2074">
        <v>0</v>
      </c>
      <c r="AA2074">
        <v>0</v>
      </c>
      <c r="AB2074">
        <v>13500</v>
      </c>
      <c r="AC2074" t="s">
        <v>47</v>
      </c>
      <c r="AD2074">
        <f>+VLOOKUP(T2074,items!$A$2:$D$1255,4,0)</f>
        <v>0</v>
      </c>
      <c r="AE2074">
        <f>+VLOOKUP(T2074,Tabla1[],5,0)</f>
        <v>0</v>
      </c>
      <c r="AF2074">
        <f t="shared" si="32"/>
        <v>9</v>
      </c>
    </row>
    <row r="2075" spans="1:32" x14ac:dyDescent="0.25">
      <c r="A2075">
        <v>96082</v>
      </c>
      <c r="B2075" t="s">
        <v>394</v>
      </c>
      <c r="C2075" t="s">
        <v>75</v>
      </c>
      <c r="D2075">
        <v>0</v>
      </c>
      <c r="F2075" t="s">
        <v>916</v>
      </c>
      <c r="G2075" t="s">
        <v>572</v>
      </c>
      <c r="H2075" t="s">
        <v>4757</v>
      </c>
      <c r="I2075" t="s">
        <v>37</v>
      </c>
      <c r="J2075" t="s">
        <v>4758</v>
      </c>
      <c r="K2075" t="s">
        <v>4759</v>
      </c>
      <c r="L2075" t="s">
        <v>4760</v>
      </c>
      <c r="M2075" t="s">
        <v>982</v>
      </c>
      <c r="N2075" t="s">
        <v>982</v>
      </c>
      <c r="O2075" t="s">
        <v>1732</v>
      </c>
      <c r="P2075" t="s">
        <v>158</v>
      </c>
      <c r="Q2075" t="s">
        <v>983</v>
      </c>
      <c r="R2075" t="s">
        <v>127</v>
      </c>
      <c r="S2075" t="s">
        <v>108</v>
      </c>
      <c r="T2075" t="s">
        <v>2212</v>
      </c>
      <c r="U2075" t="s">
        <v>2213</v>
      </c>
      <c r="X2075">
        <v>1</v>
      </c>
      <c r="Y2075">
        <v>0</v>
      </c>
      <c r="Z2075">
        <v>0</v>
      </c>
      <c r="AA2075">
        <v>0</v>
      </c>
      <c r="AB2075">
        <v>530820</v>
      </c>
      <c r="AC2075" t="s">
        <v>47</v>
      </c>
      <c r="AD2075">
        <f>+VLOOKUP(T2075,items!$A$2:$D$1255,4,0)</f>
        <v>0</v>
      </c>
      <c r="AE2075">
        <f>+VLOOKUP(T2075,Tabla1[],5,0)</f>
        <v>0</v>
      </c>
      <c r="AF2075">
        <f t="shared" si="32"/>
        <v>9</v>
      </c>
    </row>
    <row r="2076" spans="1:32" x14ac:dyDescent="0.25">
      <c r="A2076">
        <v>96082</v>
      </c>
      <c r="B2076" t="s">
        <v>394</v>
      </c>
      <c r="C2076" t="s">
        <v>75</v>
      </c>
      <c r="D2076">
        <v>0</v>
      </c>
      <c r="F2076" t="s">
        <v>916</v>
      </c>
      <c r="G2076" t="s">
        <v>572</v>
      </c>
      <c r="H2076" t="s">
        <v>4757</v>
      </c>
      <c r="I2076" t="s">
        <v>37</v>
      </c>
      <c r="J2076" t="s">
        <v>4758</v>
      </c>
      <c r="K2076" t="s">
        <v>4759</v>
      </c>
      <c r="L2076" t="s">
        <v>4760</v>
      </c>
      <c r="M2076" t="s">
        <v>982</v>
      </c>
      <c r="N2076" t="s">
        <v>982</v>
      </c>
      <c r="O2076" t="s">
        <v>1732</v>
      </c>
      <c r="P2076" t="s">
        <v>158</v>
      </c>
      <c r="Q2076" t="s">
        <v>983</v>
      </c>
      <c r="R2076" t="s">
        <v>127</v>
      </c>
      <c r="S2076" t="s">
        <v>108</v>
      </c>
      <c r="T2076" t="s">
        <v>94</v>
      </c>
      <c r="U2076" t="s">
        <v>95</v>
      </c>
      <c r="X2076">
        <v>1</v>
      </c>
      <c r="Y2076">
        <v>0</v>
      </c>
      <c r="Z2076">
        <v>0</v>
      </c>
      <c r="AA2076">
        <v>0</v>
      </c>
      <c r="AB2076">
        <v>1800000</v>
      </c>
      <c r="AC2076" t="s">
        <v>47</v>
      </c>
      <c r="AD2076" t="e">
        <f>+VLOOKUP(T2076,items!$A$2:$D$1255,4,0)</f>
        <v>#N/A</v>
      </c>
      <c r="AE2076" t="e">
        <f>+VLOOKUP(T2076,Tabla1[],5,0)</f>
        <v>#N/A</v>
      </c>
      <c r="AF2076">
        <f t="shared" si="32"/>
        <v>9</v>
      </c>
    </row>
    <row r="2077" spans="1:32" x14ac:dyDescent="0.25">
      <c r="A2077">
        <v>96082</v>
      </c>
      <c r="B2077" t="s">
        <v>394</v>
      </c>
      <c r="C2077" t="s">
        <v>75</v>
      </c>
      <c r="D2077">
        <v>0</v>
      </c>
      <c r="F2077" t="s">
        <v>916</v>
      </c>
      <c r="G2077" t="s">
        <v>572</v>
      </c>
      <c r="H2077" t="s">
        <v>4757</v>
      </c>
      <c r="I2077" t="s">
        <v>37</v>
      </c>
      <c r="J2077" t="s">
        <v>4758</v>
      </c>
      <c r="K2077" t="s">
        <v>4759</v>
      </c>
      <c r="L2077" t="s">
        <v>4760</v>
      </c>
      <c r="M2077" t="s">
        <v>982</v>
      </c>
      <c r="N2077" t="s">
        <v>982</v>
      </c>
      <c r="O2077" t="s">
        <v>1732</v>
      </c>
      <c r="P2077" t="s">
        <v>158</v>
      </c>
      <c r="Q2077" t="s">
        <v>983</v>
      </c>
      <c r="R2077" t="s">
        <v>127</v>
      </c>
      <c r="S2077" t="s">
        <v>108</v>
      </c>
      <c r="T2077" t="s">
        <v>4217</v>
      </c>
      <c r="U2077" t="s">
        <v>4218</v>
      </c>
      <c r="X2077">
        <v>1</v>
      </c>
      <c r="Y2077">
        <v>0</v>
      </c>
      <c r="Z2077">
        <v>0</v>
      </c>
      <c r="AA2077">
        <v>0</v>
      </c>
      <c r="AB2077">
        <v>900000</v>
      </c>
      <c r="AC2077" t="s">
        <v>47</v>
      </c>
      <c r="AD2077" t="e">
        <f>+VLOOKUP(T2077,items!$A$2:$D$1255,4,0)</f>
        <v>#N/A</v>
      </c>
      <c r="AE2077" t="e">
        <f>+VLOOKUP(T2077,Tabla1[],5,0)</f>
        <v>#N/A</v>
      </c>
      <c r="AF2077">
        <f t="shared" si="32"/>
        <v>9</v>
      </c>
    </row>
    <row r="2078" spans="1:32" x14ac:dyDescent="0.25">
      <c r="A2078">
        <v>96084</v>
      </c>
      <c r="B2078" t="s">
        <v>3679</v>
      </c>
      <c r="C2078" t="s">
        <v>75</v>
      </c>
      <c r="D2078">
        <v>0</v>
      </c>
      <c r="F2078" t="s">
        <v>916</v>
      </c>
      <c r="G2078" t="s">
        <v>423</v>
      </c>
      <c r="H2078" t="s">
        <v>4765</v>
      </c>
      <c r="I2078" t="s">
        <v>37</v>
      </c>
      <c r="J2078" t="s">
        <v>4766</v>
      </c>
      <c r="K2078" t="s">
        <v>4767</v>
      </c>
      <c r="L2078" t="s">
        <v>37</v>
      </c>
      <c r="M2078" t="s">
        <v>649</v>
      </c>
      <c r="N2078" t="s">
        <v>649</v>
      </c>
      <c r="O2078" t="s">
        <v>1646</v>
      </c>
      <c r="P2078" t="s">
        <v>3043</v>
      </c>
      <c r="Q2078" t="s">
        <v>3043</v>
      </c>
      <c r="R2078" t="s">
        <v>43</v>
      </c>
      <c r="S2078" t="s">
        <v>164</v>
      </c>
      <c r="T2078" t="s">
        <v>1900</v>
      </c>
      <c r="U2078" t="s">
        <v>1901</v>
      </c>
      <c r="X2078">
        <v>6</v>
      </c>
      <c r="Y2078">
        <v>0</v>
      </c>
      <c r="Z2078">
        <v>0</v>
      </c>
      <c r="AA2078">
        <v>0</v>
      </c>
      <c r="AB2078">
        <v>315600</v>
      </c>
      <c r="AC2078" t="s">
        <v>47</v>
      </c>
      <c r="AD2078">
        <f>+VLOOKUP(T2078,items!$A$2:$D$1255,4,0)</f>
        <v>0</v>
      </c>
      <c r="AE2078">
        <f>+VLOOKUP(T2078,Tabla1[],5,0)</f>
        <v>0</v>
      </c>
      <c r="AF2078">
        <f t="shared" si="32"/>
        <v>8</v>
      </c>
    </row>
    <row r="2079" spans="1:32" x14ac:dyDescent="0.25">
      <c r="A2079">
        <v>96088</v>
      </c>
      <c r="B2079" t="s">
        <v>4768</v>
      </c>
      <c r="C2079" t="s">
        <v>75</v>
      </c>
      <c r="D2079">
        <v>0</v>
      </c>
      <c r="F2079" t="s">
        <v>916</v>
      </c>
      <c r="G2079" t="s">
        <v>253</v>
      </c>
      <c r="H2079" t="s">
        <v>4769</v>
      </c>
      <c r="I2079" t="s">
        <v>37</v>
      </c>
      <c r="J2079" t="s">
        <v>4770</v>
      </c>
      <c r="K2079" t="s">
        <v>4771</v>
      </c>
      <c r="L2079" t="s">
        <v>4772</v>
      </c>
      <c r="M2079" t="s">
        <v>2520</v>
      </c>
      <c r="N2079" t="s">
        <v>2520</v>
      </c>
      <c r="O2079" t="s">
        <v>1142</v>
      </c>
      <c r="P2079" t="s">
        <v>4773</v>
      </c>
      <c r="Q2079" t="s">
        <v>3918</v>
      </c>
      <c r="R2079" t="s">
        <v>63</v>
      </c>
      <c r="S2079" t="s">
        <v>108</v>
      </c>
      <c r="T2079" t="s">
        <v>1290</v>
      </c>
      <c r="U2079" t="s">
        <v>1291</v>
      </c>
      <c r="X2079">
        <v>4</v>
      </c>
      <c r="Y2079">
        <v>0</v>
      </c>
      <c r="Z2079">
        <v>0</v>
      </c>
      <c r="AA2079">
        <v>0</v>
      </c>
      <c r="AB2079">
        <v>480000</v>
      </c>
      <c r="AC2079" t="s">
        <v>47</v>
      </c>
      <c r="AD2079">
        <f>+VLOOKUP(T2079,items!$A$2:$D$1255,4,0)</f>
        <v>0</v>
      </c>
      <c r="AE2079">
        <f>+VLOOKUP(T2079,Tabla1[],5,0)</f>
        <v>0</v>
      </c>
      <c r="AF2079">
        <f t="shared" si="32"/>
        <v>10</v>
      </c>
    </row>
    <row r="2080" spans="1:32" x14ac:dyDescent="0.25">
      <c r="A2080">
        <v>96088</v>
      </c>
      <c r="B2080" t="s">
        <v>4768</v>
      </c>
      <c r="C2080" t="s">
        <v>75</v>
      </c>
      <c r="D2080">
        <v>0</v>
      </c>
      <c r="F2080" t="s">
        <v>916</v>
      </c>
      <c r="G2080" t="s">
        <v>253</v>
      </c>
      <c r="H2080" t="s">
        <v>4769</v>
      </c>
      <c r="I2080" t="s">
        <v>37</v>
      </c>
      <c r="J2080" t="s">
        <v>4770</v>
      </c>
      <c r="K2080" t="s">
        <v>4771</v>
      </c>
      <c r="L2080" t="s">
        <v>4772</v>
      </c>
      <c r="M2080" t="s">
        <v>2520</v>
      </c>
      <c r="N2080" t="s">
        <v>2520</v>
      </c>
      <c r="O2080" t="s">
        <v>1142</v>
      </c>
      <c r="P2080" t="s">
        <v>4773</v>
      </c>
      <c r="Q2080" t="s">
        <v>3918</v>
      </c>
      <c r="R2080" t="s">
        <v>63</v>
      </c>
      <c r="S2080" t="s">
        <v>108</v>
      </c>
      <c r="T2080" t="s">
        <v>2212</v>
      </c>
      <c r="U2080" t="s">
        <v>2213</v>
      </c>
      <c r="X2080">
        <v>3</v>
      </c>
      <c r="Y2080">
        <v>0</v>
      </c>
      <c r="Z2080">
        <v>0</v>
      </c>
      <c r="AA2080">
        <v>0</v>
      </c>
      <c r="AB2080">
        <v>1402500</v>
      </c>
      <c r="AC2080" t="s">
        <v>47</v>
      </c>
      <c r="AD2080">
        <f>+VLOOKUP(T2080,items!$A$2:$D$1255,4,0)</f>
        <v>0</v>
      </c>
      <c r="AE2080">
        <f>+VLOOKUP(T2080,Tabla1[],5,0)</f>
        <v>0</v>
      </c>
      <c r="AF2080">
        <f t="shared" si="32"/>
        <v>10</v>
      </c>
    </row>
    <row r="2081" spans="1:34" x14ac:dyDescent="0.25">
      <c r="A2081">
        <v>96088</v>
      </c>
      <c r="B2081" t="s">
        <v>4768</v>
      </c>
      <c r="C2081" t="s">
        <v>75</v>
      </c>
      <c r="D2081">
        <v>0</v>
      </c>
      <c r="F2081" t="s">
        <v>916</v>
      </c>
      <c r="G2081" t="s">
        <v>253</v>
      </c>
      <c r="H2081" t="s">
        <v>4769</v>
      </c>
      <c r="I2081" t="s">
        <v>37</v>
      </c>
      <c r="J2081" t="s">
        <v>4770</v>
      </c>
      <c r="K2081" t="s">
        <v>4771</v>
      </c>
      <c r="L2081" t="s">
        <v>4772</v>
      </c>
      <c r="M2081" t="s">
        <v>2520</v>
      </c>
      <c r="N2081" t="s">
        <v>2520</v>
      </c>
      <c r="O2081" t="s">
        <v>1142</v>
      </c>
      <c r="P2081" t="s">
        <v>4773</v>
      </c>
      <c r="Q2081" t="s">
        <v>3918</v>
      </c>
      <c r="R2081" t="s">
        <v>63</v>
      </c>
      <c r="S2081" t="s">
        <v>108</v>
      </c>
      <c r="T2081" t="s">
        <v>401</v>
      </c>
      <c r="U2081" t="s">
        <v>402</v>
      </c>
      <c r="X2081">
        <v>1</v>
      </c>
      <c r="Y2081">
        <v>0</v>
      </c>
      <c r="Z2081">
        <v>0</v>
      </c>
      <c r="AA2081">
        <v>0</v>
      </c>
      <c r="AB2081">
        <v>357000</v>
      </c>
      <c r="AC2081" t="s">
        <v>47</v>
      </c>
      <c r="AD2081">
        <f>+VLOOKUP(T2081,items!$A$2:$D$1255,4,0)</f>
        <v>0</v>
      </c>
      <c r="AE2081">
        <f>+VLOOKUP(T2081,Tabla1[],5,0)</f>
        <v>0</v>
      </c>
      <c r="AF2081">
        <f t="shared" si="32"/>
        <v>10</v>
      </c>
    </row>
    <row r="2082" spans="1:34" x14ac:dyDescent="0.25">
      <c r="A2082">
        <v>96088</v>
      </c>
      <c r="B2082" t="s">
        <v>4768</v>
      </c>
      <c r="C2082" t="s">
        <v>75</v>
      </c>
      <c r="D2082">
        <v>0</v>
      </c>
      <c r="F2082" t="s">
        <v>916</v>
      </c>
      <c r="G2082" t="s">
        <v>253</v>
      </c>
      <c r="H2082" t="s">
        <v>4769</v>
      </c>
      <c r="I2082" t="s">
        <v>37</v>
      </c>
      <c r="J2082" t="s">
        <v>4770</v>
      </c>
      <c r="K2082" t="s">
        <v>4771</v>
      </c>
      <c r="L2082" t="s">
        <v>4772</v>
      </c>
      <c r="M2082" t="s">
        <v>2520</v>
      </c>
      <c r="N2082" t="s">
        <v>2520</v>
      </c>
      <c r="O2082" t="s">
        <v>1142</v>
      </c>
      <c r="P2082" t="s">
        <v>4773</v>
      </c>
      <c r="Q2082" t="s">
        <v>3918</v>
      </c>
      <c r="R2082" t="s">
        <v>63</v>
      </c>
      <c r="S2082" t="s">
        <v>108</v>
      </c>
      <c r="T2082" t="s">
        <v>94</v>
      </c>
      <c r="U2082" t="s">
        <v>95</v>
      </c>
      <c r="X2082">
        <v>1</v>
      </c>
      <c r="Y2082">
        <v>0</v>
      </c>
      <c r="Z2082">
        <v>0</v>
      </c>
      <c r="AA2082">
        <v>0</v>
      </c>
      <c r="AB2082">
        <v>200000</v>
      </c>
      <c r="AC2082" t="s">
        <v>47</v>
      </c>
      <c r="AD2082" t="e">
        <f>+VLOOKUP(T2082,items!$A$2:$D$1255,4,0)</f>
        <v>#N/A</v>
      </c>
      <c r="AE2082" t="e">
        <f>+VLOOKUP(T2082,Tabla1[],5,0)</f>
        <v>#N/A</v>
      </c>
      <c r="AF2082">
        <f t="shared" si="32"/>
        <v>10</v>
      </c>
    </row>
    <row r="2083" spans="1:34" x14ac:dyDescent="0.25">
      <c r="A2083">
        <v>96090</v>
      </c>
      <c r="B2083" t="s">
        <v>1544</v>
      </c>
      <c r="C2083" t="s">
        <v>75</v>
      </c>
      <c r="D2083">
        <v>0</v>
      </c>
      <c r="F2083" t="s">
        <v>916</v>
      </c>
      <c r="G2083" t="s">
        <v>916</v>
      </c>
      <c r="H2083" t="s">
        <v>4774</v>
      </c>
      <c r="I2083" t="s">
        <v>37</v>
      </c>
      <c r="J2083" t="s">
        <v>4775</v>
      </c>
      <c r="K2083" t="s">
        <v>4776</v>
      </c>
      <c r="L2083" t="s">
        <v>37</v>
      </c>
      <c r="M2083" t="s">
        <v>423</v>
      </c>
      <c r="N2083" t="s">
        <v>423</v>
      </c>
      <c r="O2083" t="s">
        <v>1334</v>
      </c>
      <c r="P2083" t="s">
        <v>565</v>
      </c>
      <c r="Q2083" t="s">
        <v>565</v>
      </c>
      <c r="R2083" t="s">
        <v>127</v>
      </c>
      <c r="S2083" t="s">
        <v>256</v>
      </c>
      <c r="T2083" t="s">
        <v>2142</v>
      </c>
      <c r="U2083" t="s">
        <v>2143</v>
      </c>
      <c r="X2083">
        <v>2</v>
      </c>
      <c r="Y2083">
        <v>0</v>
      </c>
      <c r="Z2083">
        <v>0</v>
      </c>
      <c r="AA2083">
        <v>0</v>
      </c>
      <c r="AB2083">
        <v>24000</v>
      </c>
      <c r="AC2083" t="s">
        <v>47</v>
      </c>
      <c r="AD2083">
        <f>+VLOOKUP(T2083,items!$A$2:$D$1255,4,0)</f>
        <v>0</v>
      </c>
      <c r="AE2083">
        <f>+VLOOKUP(T2083,Tabla1[],5,0)</f>
        <v>0</v>
      </c>
      <c r="AF2083">
        <f t="shared" si="32"/>
        <v>8</v>
      </c>
    </row>
    <row r="2084" spans="1:34" x14ac:dyDescent="0.25">
      <c r="A2084">
        <v>96096</v>
      </c>
      <c r="B2084" t="s">
        <v>4777</v>
      </c>
      <c r="C2084" t="s">
        <v>75</v>
      </c>
      <c r="D2084">
        <v>0</v>
      </c>
      <c r="F2084" t="s">
        <v>916</v>
      </c>
      <c r="G2084" t="s">
        <v>479</v>
      </c>
      <c r="H2084" t="s">
        <v>4778</v>
      </c>
      <c r="I2084" t="s">
        <v>37</v>
      </c>
      <c r="J2084" t="s">
        <v>4779</v>
      </c>
      <c r="K2084" t="s">
        <v>4780</v>
      </c>
      <c r="L2084" t="s">
        <v>37</v>
      </c>
      <c r="M2084" t="s">
        <v>423</v>
      </c>
      <c r="N2084" t="s">
        <v>423</v>
      </c>
      <c r="O2084" t="s">
        <v>649</v>
      </c>
      <c r="P2084" t="s">
        <v>3043</v>
      </c>
      <c r="Q2084" t="s">
        <v>3043</v>
      </c>
      <c r="R2084" t="s">
        <v>43</v>
      </c>
      <c r="S2084" t="s">
        <v>164</v>
      </c>
      <c r="T2084" t="s">
        <v>4781</v>
      </c>
      <c r="U2084" t="s">
        <v>4782</v>
      </c>
      <c r="X2084">
        <v>1</v>
      </c>
      <c r="Y2084">
        <v>0</v>
      </c>
      <c r="Z2084">
        <v>0</v>
      </c>
      <c r="AA2084">
        <v>0</v>
      </c>
      <c r="AB2084">
        <v>403361</v>
      </c>
      <c r="AC2084" t="s">
        <v>47</v>
      </c>
      <c r="AD2084">
        <f>+VLOOKUP(T2084,items!$A$2:$D$1255,4,0)</f>
        <v>0</v>
      </c>
      <c r="AE2084">
        <f>+VLOOKUP(T2084,Tabla1[],5,0)</f>
        <v>0</v>
      </c>
      <c r="AF2084">
        <f t="shared" si="32"/>
        <v>8</v>
      </c>
    </row>
    <row r="2085" spans="1:34" x14ac:dyDescent="0.25">
      <c r="A2085">
        <v>96103</v>
      </c>
      <c r="B2085" t="s">
        <v>3603</v>
      </c>
      <c r="C2085" t="s">
        <v>75</v>
      </c>
      <c r="D2085">
        <v>0</v>
      </c>
      <c r="F2085" t="s">
        <v>916</v>
      </c>
      <c r="G2085" t="s">
        <v>571</v>
      </c>
      <c r="H2085" t="s">
        <v>4783</v>
      </c>
      <c r="I2085" t="s">
        <v>37</v>
      </c>
      <c r="J2085" t="s">
        <v>4784</v>
      </c>
      <c r="K2085" t="s">
        <v>4785</v>
      </c>
      <c r="L2085" t="s">
        <v>4786</v>
      </c>
      <c r="M2085" t="s">
        <v>572</v>
      </c>
      <c r="N2085" t="s">
        <v>572</v>
      </c>
      <c r="O2085" t="s">
        <v>175</v>
      </c>
      <c r="P2085" t="s">
        <v>2688</v>
      </c>
      <c r="Q2085" t="s">
        <v>573</v>
      </c>
      <c r="R2085" t="s">
        <v>63</v>
      </c>
      <c r="S2085" t="s">
        <v>272</v>
      </c>
      <c r="T2085" t="s">
        <v>2504</v>
      </c>
      <c r="U2085" t="s">
        <v>2505</v>
      </c>
      <c r="X2085">
        <v>6</v>
      </c>
      <c r="Y2085">
        <v>0</v>
      </c>
      <c r="Z2085">
        <v>0</v>
      </c>
      <c r="AA2085">
        <v>0</v>
      </c>
      <c r="AB2085" s="14">
        <v>1431000</v>
      </c>
      <c r="AC2085" t="s">
        <v>47</v>
      </c>
      <c r="AD2085">
        <f>+VLOOKUP(T2085,items!$A$2:$D$1255,4,0)</f>
        <v>0</v>
      </c>
      <c r="AE2085">
        <f>+VLOOKUP(T2085,Tabla1[],5,0)</f>
        <v>0</v>
      </c>
      <c r="AF2085" t="e">
        <f t="shared" si="32"/>
        <v>#VALUE!</v>
      </c>
      <c r="AG2085">
        <v>3816</v>
      </c>
      <c r="AH2085" s="14">
        <v>1431000</v>
      </c>
    </row>
    <row r="2086" spans="1:34" x14ac:dyDescent="0.25">
      <c r="A2086">
        <v>96103</v>
      </c>
      <c r="B2086" t="s">
        <v>3603</v>
      </c>
      <c r="C2086" t="s">
        <v>75</v>
      </c>
      <c r="D2086">
        <v>0</v>
      </c>
      <c r="F2086" t="s">
        <v>916</v>
      </c>
      <c r="G2086" t="s">
        <v>571</v>
      </c>
      <c r="H2086" t="s">
        <v>4783</v>
      </c>
      <c r="I2086" t="s">
        <v>37</v>
      </c>
      <c r="J2086" t="s">
        <v>4784</v>
      </c>
      <c r="K2086" t="s">
        <v>4785</v>
      </c>
      <c r="L2086" t="s">
        <v>4786</v>
      </c>
      <c r="M2086" t="s">
        <v>572</v>
      </c>
      <c r="N2086" t="s">
        <v>572</v>
      </c>
      <c r="O2086" t="s">
        <v>175</v>
      </c>
      <c r="P2086" t="s">
        <v>2688</v>
      </c>
      <c r="Q2086" t="s">
        <v>573</v>
      </c>
      <c r="R2086" t="s">
        <v>63</v>
      </c>
      <c r="S2086" t="s">
        <v>272</v>
      </c>
      <c r="T2086" t="s">
        <v>3105</v>
      </c>
      <c r="U2086" t="s">
        <v>3106</v>
      </c>
      <c r="X2086">
        <v>12</v>
      </c>
      <c r="Y2086">
        <v>7250</v>
      </c>
      <c r="Z2086">
        <v>0</v>
      </c>
      <c r="AA2086">
        <v>0</v>
      </c>
      <c r="AB2086" s="14">
        <v>3109734.7199999997</v>
      </c>
      <c r="AC2086" t="s">
        <v>47</v>
      </c>
      <c r="AD2086">
        <f>+VLOOKUP(T2086,items!$A$2:$D$1255,4,0)</f>
        <v>0</v>
      </c>
      <c r="AE2086">
        <f>+VLOOKUP(T2086,Tabla1[],5,0)</f>
        <v>0</v>
      </c>
      <c r="AF2086" t="e">
        <f t="shared" si="32"/>
        <v>#VALUE!</v>
      </c>
      <c r="AG2086">
        <v>3816</v>
      </c>
      <c r="AH2086" s="14">
        <v>3109734.7199999997</v>
      </c>
    </row>
    <row r="2087" spans="1:34" x14ac:dyDescent="0.25">
      <c r="A2087">
        <v>96114</v>
      </c>
      <c r="B2087" t="s">
        <v>3645</v>
      </c>
      <c r="C2087" t="s">
        <v>33</v>
      </c>
      <c r="D2087">
        <v>0</v>
      </c>
      <c r="F2087" t="s">
        <v>479</v>
      </c>
      <c r="G2087" t="s">
        <v>674</v>
      </c>
      <c r="H2087" t="s">
        <v>4787</v>
      </c>
      <c r="I2087" t="s">
        <v>37</v>
      </c>
      <c r="J2087" t="s">
        <v>4788</v>
      </c>
      <c r="K2087" t="s">
        <v>4789</v>
      </c>
      <c r="L2087" t="s">
        <v>4790</v>
      </c>
      <c r="M2087" t="s">
        <v>680</v>
      </c>
      <c r="N2087" t="s">
        <v>680</v>
      </c>
      <c r="O2087" t="s">
        <v>1143</v>
      </c>
      <c r="P2087" t="s">
        <v>681</v>
      </c>
      <c r="Q2087" t="s">
        <v>1105</v>
      </c>
      <c r="R2087" t="s">
        <v>63</v>
      </c>
      <c r="S2087" t="s">
        <v>256</v>
      </c>
      <c r="T2087" t="s">
        <v>209</v>
      </c>
      <c r="U2087" t="s">
        <v>210</v>
      </c>
      <c r="W2087" t="s">
        <v>114</v>
      </c>
      <c r="X2087">
        <v>1</v>
      </c>
      <c r="Y2087">
        <v>0</v>
      </c>
      <c r="Z2087">
        <v>0</v>
      </c>
      <c r="AA2087">
        <v>0</v>
      </c>
      <c r="AB2087">
        <v>241206</v>
      </c>
      <c r="AC2087" t="s">
        <v>47</v>
      </c>
      <c r="AD2087">
        <f>+VLOOKUP(T2087,items!$A$2:$D$1255,4,0)</f>
        <v>0</v>
      </c>
      <c r="AE2087">
        <f>+VLOOKUP(T2087,Tabla1[],5,0)</f>
        <v>0</v>
      </c>
      <c r="AF2087">
        <f t="shared" si="32"/>
        <v>10</v>
      </c>
    </row>
    <row r="2088" spans="1:34" x14ac:dyDescent="0.25">
      <c r="A2088">
        <v>96114</v>
      </c>
      <c r="B2088" t="s">
        <v>3645</v>
      </c>
      <c r="C2088" t="s">
        <v>33</v>
      </c>
      <c r="D2088">
        <v>0</v>
      </c>
      <c r="F2088" t="s">
        <v>479</v>
      </c>
      <c r="G2088" t="s">
        <v>674</v>
      </c>
      <c r="H2088" t="s">
        <v>4787</v>
      </c>
      <c r="I2088" t="s">
        <v>37</v>
      </c>
      <c r="J2088" t="s">
        <v>4788</v>
      </c>
      <c r="K2088" t="s">
        <v>4789</v>
      </c>
      <c r="L2088" t="s">
        <v>4790</v>
      </c>
      <c r="M2088" t="s">
        <v>680</v>
      </c>
      <c r="N2088" t="s">
        <v>680</v>
      </c>
      <c r="O2088" t="s">
        <v>1143</v>
      </c>
      <c r="P2088" t="s">
        <v>681</v>
      </c>
      <c r="Q2088" t="s">
        <v>1105</v>
      </c>
      <c r="R2088" t="s">
        <v>63</v>
      </c>
      <c r="S2088" t="s">
        <v>256</v>
      </c>
      <c r="T2088" t="s">
        <v>1062</v>
      </c>
      <c r="U2088" t="s">
        <v>1063</v>
      </c>
      <c r="V2088" t="s">
        <v>859</v>
      </c>
      <c r="X2088">
        <v>1</v>
      </c>
      <c r="Y2088">
        <v>0</v>
      </c>
      <c r="Z2088">
        <v>0</v>
      </c>
      <c r="AA2088">
        <v>0</v>
      </c>
      <c r="AB2088">
        <v>987412</v>
      </c>
      <c r="AC2088" t="s">
        <v>47</v>
      </c>
      <c r="AD2088">
        <f>+VLOOKUP(T2088,items!$A$2:$D$1255,4,0)</f>
        <v>0</v>
      </c>
      <c r="AE2088">
        <f>+VLOOKUP(T2088,Tabla1[],5,0)</f>
        <v>0</v>
      </c>
      <c r="AF2088">
        <f t="shared" si="32"/>
        <v>10</v>
      </c>
    </row>
    <row r="2089" spans="1:34" x14ac:dyDescent="0.25">
      <c r="A2089">
        <v>96115</v>
      </c>
      <c r="B2089" t="s">
        <v>4791</v>
      </c>
      <c r="C2089" t="s">
        <v>1065</v>
      </c>
      <c r="D2089">
        <v>0</v>
      </c>
      <c r="F2089" t="s">
        <v>479</v>
      </c>
      <c r="G2089" t="s">
        <v>479</v>
      </c>
      <c r="H2089" t="s">
        <v>4792</v>
      </c>
      <c r="I2089" t="s">
        <v>37</v>
      </c>
      <c r="J2089" t="s">
        <v>37</v>
      </c>
      <c r="K2089" t="s">
        <v>4793</v>
      </c>
      <c r="L2089" t="s">
        <v>37</v>
      </c>
      <c r="M2089" t="s">
        <v>423</v>
      </c>
      <c r="N2089" t="s">
        <v>423</v>
      </c>
      <c r="O2089" t="s">
        <v>649</v>
      </c>
      <c r="P2089" t="s">
        <v>1646</v>
      </c>
      <c r="Q2089" t="s">
        <v>1646</v>
      </c>
      <c r="R2089" t="s">
        <v>411</v>
      </c>
      <c r="S2089" t="s">
        <v>128</v>
      </c>
      <c r="T2089" t="s">
        <v>1232</v>
      </c>
      <c r="U2089" t="s">
        <v>1233</v>
      </c>
      <c r="X2089">
        <v>1</v>
      </c>
      <c r="Y2089">
        <v>0</v>
      </c>
      <c r="Z2089">
        <v>0</v>
      </c>
      <c r="AA2089">
        <v>0</v>
      </c>
      <c r="AB2089">
        <v>169800</v>
      </c>
      <c r="AC2089" t="s">
        <v>47</v>
      </c>
      <c r="AD2089">
        <f>+VLOOKUP(T2089,items!$A$2:$D$1255,4,0)</f>
        <v>0</v>
      </c>
      <c r="AE2089">
        <f>+VLOOKUP(T2089,Tabla1[],5,0)</f>
        <v>0</v>
      </c>
      <c r="AF2089">
        <f t="shared" si="32"/>
        <v>8</v>
      </c>
    </row>
    <row r="2090" spans="1:34" x14ac:dyDescent="0.25">
      <c r="A2090">
        <v>96118</v>
      </c>
      <c r="B2090" t="s">
        <v>4794</v>
      </c>
      <c r="C2090" t="s">
        <v>75</v>
      </c>
      <c r="D2090">
        <v>0</v>
      </c>
      <c r="F2090" t="s">
        <v>479</v>
      </c>
      <c r="G2090" t="s">
        <v>479</v>
      </c>
      <c r="H2090" t="s">
        <v>4795</v>
      </c>
      <c r="I2090" t="s">
        <v>4796</v>
      </c>
      <c r="J2090" t="s">
        <v>4797</v>
      </c>
      <c r="K2090" t="s">
        <v>4798</v>
      </c>
      <c r="L2090" t="s">
        <v>4799</v>
      </c>
      <c r="M2090" t="s">
        <v>649</v>
      </c>
      <c r="N2090" t="s">
        <v>1646</v>
      </c>
      <c r="O2090" t="s">
        <v>2235</v>
      </c>
      <c r="P2090" t="s">
        <v>2688</v>
      </c>
      <c r="Q2090" t="s">
        <v>254</v>
      </c>
      <c r="R2090" t="s">
        <v>127</v>
      </c>
      <c r="S2090" t="s">
        <v>88</v>
      </c>
      <c r="T2090" t="s">
        <v>429</v>
      </c>
      <c r="U2090" t="s">
        <v>430</v>
      </c>
      <c r="X2090">
        <v>1</v>
      </c>
      <c r="Y2090">
        <v>0</v>
      </c>
      <c r="Z2090">
        <v>0</v>
      </c>
      <c r="AA2090">
        <v>0</v>
      </c>
      <c r="AB2090">
        <v>156274</v>
      </c>
      <c r="AC2090" t="s">
        <v>47</v>
      </c>
      <c r="AD2090">
        <f>+VLOOKUP(T2090,items!$A$2:$D$1255,4,0)</f>
        <v>0</v>
      </c>
      <c r="AE2090">
        <f>+VLOOKUP(T2090,Tabla1[],5,0)</f>
        <v>0</v>
      </c>
      <c r="AF2090">
        <f t="shared" si="32"/>
        <v>8</v>
      </c>
    </row>
    <row r="2091" spans="1:34" x14ac:dyDescent="0.25">
      <c r="A2091">
        <v>96118</v>
      </c>
      <c r="B2091" t="s">
        <v>4794</v>
      </c>
      <c r="C2091" t="s">
        <v>75</v>
      </c>
      <c r="D2091">
        <v>0</v>
      </c>
      <c r="F2091" t="s">
        <v>479</v>
      </c>
      <c r="G2091" t="s">
        <v>479</v>
      </c>
      <c r="H2091" t="s">
        <v>4795</v>
      </c>
      <c r="I2091" t="s">
        <v>4796</v>
      </c>
      <c r="J2091" t="s">
        <v>4797</v>
      </c>
      <c r="K2091" t="s">
        <v>4798</v>
      </c>
      <c r="L2091" t="s">
        <v>4799</v>
      </c>
      <c r="M2091" t="s">
        <v>649</v>
      </c>
      <c r="N2091" t="s">
        <v>1646</v>
      </c>
      <c r="O2091" t="s">
        <v>2235</v>
      </c>
      <c r="P2091" t="s">
        <v>2688</v>
      </c>
      <c r="Q2091" t="s">
        <v>254</v>
      </c>
      <c r="R2091" t="s">
        <v>127</v>
      </c>
      <c r="S2091" t="s">
        <v>88</v>
      </c>
      <c r="T2091" t="s">
        <v>347</v>
      </c>
      <c r="U2091" t="s">
        <v>348</v>
      </c>
      <c r="W2091" t="s">
        <v>1095</v>
      </c>
      <c r="X2091">
        <v>1</v>
      </c>
      <c r="Y2091">
        <v>5650</v>
      </c>
      <c r="Z2091">
        <v>0</v>
      </c>
      <c r="AA2091">
        <v>0</v>
      </c>
      <c r="AB2091">
        <v>648102</v>
      </c>
      <c r="AC2091" t="s">
        <v>47</v>
      </c>
      <c r="AD2091">
        <f>+VLOOKUP(T2091,items!$A$2:$D$1255,4,0)</f>
        <v>0</v>
      </c>
      <c r="AE2091">
        <f>+VLOOKUP(T2091,Tabla1[],5,0)</f>
        <v>0</v>
      </c>
      <c r="AF2091">
        <f t="shared" si="32"/>
        <v>8</v>
      </c>
    </row>
    <row r="2092" spans="1:34" x14ac:dyDescent="0.25">
      <c r="A2092">
        <v>96118</v>
      </c>
      <c r="B2092" t="s">
        <v>4794</v>
      </c>
      <c r="C2092" t="s">
        <v>75</v>
      </c>
      <c r="D2092">
        <v>0</v>
      </c>
      <c r="F2092" t="s">
        <v>479</v>
      </c>
      <c r="G2092" t="s">
        <v>479</v>
      </c>
      <c r="H2092" t="s">
        <v>4795</v>
      </c>
      <c r="I2092" t="s">
        <v>4796</v>
      </c>
      <c r="J2092" t="s">
        <v>4797</v>
      </c>
      <c r="K2092" t="s">
        <v>4798</v>
      </c>
      <c r="L2092" t="s">
        <v>4799</v>
      </c>
      <c r="M2092" t="s">
        <v>649</v>
      </c>
      <c r="N2092" t="s">
        <v>1646</v>
      </c>
      <c r="O2092" t="s">
        <v>2235</v>
      </c>
      <c r="P2092" t="s">
        <v>2688</v>
      </c>
      <c r="Q2092" t="s">
        <v>254</v>
      </c>
      <c r="R2092" t="s">
        <v>127</v>
      </c>
      <c r="S2092" t="s">
        <v>88</v>
      </c>
      <c r="T2092" t="s">
        <v>347</v>
      </c>
      <c r="U2092" t="s">
        <v>348</v>
      </c>
      <c r="W2092" t="s">
        <v>1095</v>
      </c>
      <c r="X2092">
        <v>1</v>
      </c>
      <c r="Y2092">
        <v>5100</v>
      </c>
      <c r="Z2092">
        <v>0</v>
      </c>
      <c r="AA2092">
        <v>0</v>
      </c>
      <c r="AB2092">
        <v>762473</v>
      </c>
      <c r="AC2092" t="s">
        <v>47</v>
      </c>
      <c r="AD2092">
        <f>+VLOOKUP(T2092,items!$A$2:$D$1255,4,0)</f>
        <v>0</v>
      </c>
      <c r="AE2092">
        <f>+VLOOKUP(T2092,Tabla1[],5,0)</f>
        <v>0</v>
      </c>
      <c r="AF2092">
        <f t="shared" si="32"/>
        <v>8</v>
      </c>
    </row>
    <row r="2093" spans="1:34" x14ac:dyDescent="0.25">
      <c r="A2093">
        <v>96118</v>
      </c>
      <c r="B2093" t="s">
        <v>4794</v>
      </c>
      <c r="C2093" t="s">
        <v>75</v>
      </c>
      <c r="D2093">
        <v>0</v>
      </c>
      <c r="F2093" t="s">
        <v>479</v>
      </c>
      <c r="G2093" t="s">
        <v>479</v>
      </c>
      <c r="H2093" t="s">
        <v>4795</v>
      </c>
      <c r="I2093" t="s">
        <v>4796</v>
      </c>
      <c r="J2093" t="s">
        <v>4797</v>
      </c>
      <c r="K2093" t="s">
        <v>4798</v>
      </c>
      <c r="L2093" t="s">
        <v>4799</v>
      </c>
      <c r="M2093" t="s">
        <v>649</v>
      </c>
      <c r="N2093" t="s">
        <v>1646</v>
      </c>
      <c r="O2093" t="s">
        <v>2235</v>
      </c>
      <c r="P2093" t="s">
        <v>2688</v>
      </c>
      <c r="Q2093" t="s">
        <v>254</v>
      </c>
      <c r="R2093" t="s">
        <v>127</v>
      </c>
      <c r="S2093" t="s">
        <v>88</v>
      </c>
      <c r="T2093" t="s">
        <v>857</v>
      </c>
      <c r="U2093" t="s">
        <v>858</v>
      </c>
      <c r="V2093" t="s">
        <v>1024</v>
      </c>
      <c r="W2093" t="s">
        <v>1095</v>
      </c>
      <c r="X2093">
        <v>1</v>
      </c>
      <c r="Y2093">
        <v>5650</v>
      </c>
      <c r="Z2093">
        <v>0</v>
      </c>
      <c r="AA2093">
        <v>2000</v>
      </c>
      <c r="AB2093">
        <v>6047178</v>
      </c>
      <c r="AC2093" t="s">
        <v>47</v>
      </c>
      <c r="AD2093" t="str">
        <f>+VLOOKUP(T2093,items!$A$2:$D$1255,4,0)</f>
        <v>SOMBRALINA</v>
      </c>
      <c r="AE2093" t="str">
        <f>+VLOOKUP(T2093,Tabla1[],5,0)</f>
        <v>MANUAL</v>
      </c>
      <c r="AF2093">
        <f t="shared" si="32"/>
        <v>8</v>
      </c>
    </row>
    <row r="2094" spans="1:34" x14ac:dyDescent="0.25">
      <c r="A2094">
        <v>96118</v>
      </c>
      <c r="B2094" t="s">
        <v>4794</v>
      </c>
      <c r="C2094" t="s">
        <v>75</v>
      </c>
      <c r="D2094">
        <v>0</v>
      </c>
      <c r="F2094" t="s">
        <v>479</v>
      </c>
      <c r="G2094" t="s">
        <v>479</v>
      </c>
      <c r="H2094" t="s">
        <v>4795</v>
      </c>
      <c r="I2094" t="s">
        <v>4796</v>
      </c>
      <c r="J2094" t="s">
        <v>4797</v>
      </c>
      <c r="K2094" t="s">
        <v>4798</v>
      </c>
      <c r="L2094" t="s">
        <v>4799</v>
      </c>
      <c r="M2094" t="s">
        <v>649</v>
      </c>
      <c r="N2094" t="s">
        <v>1646</v>
      </c>
      <c r="O2094" t="s">
        <v>2235</v>
      </c>
      <c r="P2094" t="s">
        <v>2688</v>
      </c>
      <c r="Q2094" t="s">
        <v>254</v>
      </c>
      <c r="R2094" t="s">
        <v>127</v>
      </c>
      <c r="S2094" t="s">
        <v>88</v>
      </c>
      <c r="T2094" t="s">
        <v>857</v>
      </c>
      <c r="U2094" t="s">
        <v>858</v>
      </c>
      <c r="V2094" t="s">
        <v>1024</v>
      </c>
      <c r="W2094" t="s">
        <v>1095</v>
      </c>
      <c r="X2094">
        <v>1</v>
      </c>
      <c r="Y2094">
        <v>5100</v>
      </c>
      <c r="Z2094">
        <v>0</v>
      </c>
      <c r="AA2094">
        <v>2000</v>
      </c>
      <c r="AB2094">
        <v>4945769</v>
      </c>
      <c r="AC2094" t="s">
        <v>47</v>
      </c>
      <c r="AD2094" t="str">
        <f>+VLOOKUP(T2094,items!$A$2:$D$1255,4,0)</f>
        <v>SOMBRALINA</v>
      </c>
      <c r="AE2094" t="str">
        <f>+VLOOKUP(T2094,Tabla1[],5,0)</f>
        <v>MANUAL</v>
      </c>
      <c r="AF2094">
        <f t="shared" si="32"/>
        <v>8</v>
      </c>
    </row>
    <row r="2095" spans="1:34" x14ac:dyDescent="0.25">
      <c r="A2095">
        <v>96118</v>
      </c>
      <c r="B2095" t="s">
        <v>4794</v>
      </c>
      <c r="C2095" t="s">
        <v>75</v>
      </c>
      <c r="D2095">
        <v>0</v>
      </c>
      <c r="F2095" t="s">
        <v>479</v>
      </c>
      <c r="G2095" t="s">
        <v>479</v>
      </c>
      <c r="H2095" t="s">
        <v>4795</v>
      </c>
      <c r="I2095" t="s">
        <v>4796</v>
      </c>
      <c r="J2095" t="s">
        <v>4797</v>
      </c>
      <c r="K2095" t="s">
        <v>4798</v>
      </c>
      <c r="L2095" t="s">
        <v>4799</v>
      </c>
      <c r="M2095" t="s">
        <v>649</v>
      </c>
      <c r="N2095" t="s">
        <v>1646</v>
      </c>
      <c r="O2095" t="s">
        <v>2235</v>
      </c>
      <c r="P2095" t="s">
        <v>2688</v>
      </c>
      <c r="Q2095" t="s">
        <v>254</v>
      </c>
      <c r="R2095" t="s">
        <v>127</v>
      </c>
      <c r="S2095" t="s">
        <v>88</v>
      </c>
      <c r="T2095" t="s">
        <v>392</v>
      </c>
      <c r="U2095" t="s">
        <v>393</v>
      </c>
      <c r="X2095">
        <v>1</v>
      </c>
      <c r="Y2095">
        <v>0</v>
      </c>
      <c r="Z2095">
        <v>0</v>
      </c>
      <c r="AA2095">
        <v>0</v>
      </c>
      <c r="AB2095">
        <v>120000</v>
      </c>
      <c r="AC2095" t="s">
        <v>47</v>
      </c>
      <c r="AD2095" t="e">
        <f>+VLOOKUP(T2095,items!$A$2:$D$1255,4,0)</f>
        <v>#N/A</v>
      </c>
      <c r="AE2095" t="e">
        <f>+VLOOKUP(T2095,Tabla1[],5,0)</f>
        <v>#N/A</v>
      </c>
      <c r="AF2095">
        <f t="shared" si="32"/>
        <v>8</v>
      </c>
    </row>
    <row r="2096" spans="1:34" x14ac:dyDescent="0.25">
      <c r="A2096">
        <v>96119</v>
      </c>
      <c r="B2096" t="s">
        <v>4800</v>
      </c>
      <c r="C2096" t="s">
        <v>75</v>
      </c>
      <c r="D2096">
        <v>0</v>
      </c>
      <c r="F2096" t="s">
        <v>479</v>
      </c>
      <c r="G2096" t="s">
        <v>479</v>
      </c>
      <c r="H2096" t="s">
        <v>4801</v>
      </c>
      <c r="I2096" t="s">
        <v>37</v>
      </c>
      <c r="J2096" t="s">
        <v>4802</v>
      </c>
      <c r="K2096" t="s">
        <v>4803</v>
      </c>
      <c r="L2096" t="s">
        <v>37</v>
      </c>
      <c r="M2096" t="s">
        <v>649</v>
      </c>
      <c r="N2096" t="s">
        <v>649</v>
      </c>
      <c r="O2096" t="s">
        <v>1646</v>
      </c>
      <c r="P2096" t="s">
        <v>3043</v>
      </c>
      <c r="Q2096" t="s">
        <v>3043</v>
      </c>
      <c r="R2096" t="s">
        <v>43</v>
      </c>
      <c r="S2096" t="s">
        <v>108</v>
      </c>
      <c r="T2096" t="s">
        <v>4804</v>
      </c>
      <c r="U2096" t="s">
        <v>4805</v>
      </c>
      <c r="X2096">
        <v>4</v>
      </c>
      <c r="Y2096">
        <v>0</v>
      </c>
      <c r="Z2096">
        <v>0</v>
      </c>
      <c r="AA2096">
        <v>0</v>
      </c>
      <c r="AB2096">
        <v>0</v>
      </c>
      <c r="AC2096" t="s">
        <v>47</v>
      </c>
      <c r="AD2096">
        <f>+VLOOKUP(T2096,items!$A$2:$D$1255,4,0)</f>
        <v>0</v>
      </c>
      <c r="AE2096">
        <f>+VLOOKUP(T2096,Tabla1[],5,0)</f>
        <v>0</v>
      </c>
      <c r="AF2096">
        <f t="shared" si="32"/>
        <v>8</v>
      </c>
    </row>
    <row r="2097" spans="1:32" x14ac:dyDescent="0.25">
      <c r="A2097">
        <v>96120</v>
      </c>
      <c r="B2097" t="s">
        <v>4806</v>
      </c>
      <c r="C2097" t="s">
        <v>33</v>
      </c>
      <c r="D2097">
        <v>0</v>
      </c>
      <c r="F2097" t="s">
        <v>479</v>
      </c>
      <c r="G2097" t="s">
        <v>479</v>
      </c>
      <c r="H2097" t="s">
        <v>4807</v>
      </c>
      <c r="I2097" t="s">
        <v>37</v>
      </c>
      <c r="J2097" t="s">
        <v>4808</v>
      </c>
      <c r="K2097" t="s">
        <v>4809</v>
      </c>
      <c r="L2097" t="s">
        <v>4810</v>
      </c>
      <c r="M2097" t="s">
        <v>649</v>
      </c>
      <c r="N2097" t="s">
        <v>649</v>
      </c>
      <c r="O2097" t="s">
        <v>2896</v>
      </c>
      <c r="P2097" t="s">
        <v>898</v>
      </c>
      <c r="Q2097" t="s">
        <v>503</v>
      </c>
      <c r="R2097" t="s">
        <v>63</v>
      </c>
      <c r="S2097" t="s">
        <v>108</v>
      </c>
      <c r="T2097" t="s">
        <v>2069</v>
      </c>
      <c r="U2097" t="s">
        <v>2070</v>
      </c>
      <c r="V2097" t="s">
        <v>702</v>
      </c>
      <c r="W2097" t="s">
        <v>117</v>
      </c>
      <c r="X2097">
        <v>1</v>
      </c>
      <c r="Y2097">
        <v>0</v>
      </c>
      <c r="Z2097">
        <v>0</v>
      </c>
      <c r="AA2097">
        <v>0</v>
      </c>
      <c r="AB2097">
        <v>1807465</v>
      </c>
      <c r="AC2097" t="s">
        <v>47</v>
      </c>
      <c r="AD2097">
        <f>+VLOOKUP(T2097,items!$A$2:$D$1255,4,0)</f>
        <v>0</v>
      </c>
      <c r="AE2097">
        <f>+VLOOKUP(T2097,Tabla1[],5,0)</f>
        <v>0</v>
      </c>
      <c r="AF2097">
        <f t="shared" si="32"/>
        <v>9</v>
      </c>
    </row>
    <row r="2098" spans="1:32" x14ac:dyDescent="0.25">
      <c r="A2098">
        <v>96121</v>
      </c>
      <c r="B2098" t="s">
        <v>4811</v>
      </c>
      <c r="C2098" t="s">
        <v>33</v>
      </c>
      <c r="D2098">
        <v>0</v>
      </c>
      <c r="F2098" t="s">
        <v>479</v>
      </c>
      <c r="G2098" t="s">
        <v>479</v>
      </c>
      <c r="H2098" t="s">
        <v>4812</v>
      </c>
      <c r="I2098" t="s">
        <v>4813</v>
      </c>
      <c r="J2098" t="s">
        <v>4814</v>
      </c>
      <c r="K2098" t="s">
        <v>4815</v>
      </c>
      <c r="L2098" t="s">
        <v>4816</v>
      </c>
      <c r="M2098" t="s">
        <v>681</v>
      </c>
      <c r="N2098" t="s">
        <v>4817</v>
      </c>
      <c r="O2098" t="s">
        <v>341</v>
      </c>
      <c r="P2098" t="s">
        <v>4818</v>
      </c>
      <c r="Q2098" t="s">
        <v>4819</v>
      </c>
      <c r="R2098" t="s">
        <v>63</v>
      </c>
      <c r="S2098" t="s">
        <v>128</v>
      </c>
      <c r="T2098" t="s">
        <v>209</v>
      </c>
      <c r="U2098" t="s">
        <v>210</v>
      </c>
      <c r="W2098" t="s">
        <v>211</v>
      </c>
      <c r="X2098">
        <v>3</v>
      </c>
      <c r="Y2098">
        <v>0</v>
      </c>
      <c r="Z2098">
        <v>0</v>
      </c>
      <c r="AA2098">
        <v>0</v>
      </c>
      <c r="AB2098">
        <v>771858</v>
      </c>
      <c r="AC2098" t="s">
        <v>47</v>
      </c>
      <c r="AD2098">
        <f>+VLOOKUP(T2098,items!$A$2:$D$1255,4,0)</f>
        <v>0</v>
      </c>
      <c r="AE2098">
        <f>+VLOOKUP(T2098,Tabla1[],5,0)</f>
        <v>0</v>
      </c>
      <c r="AF2098">
        <f t="shared" si="32"/>
        <v>12</v>
      </c>
    </row>
    <row r="2099" spans="1:32" x14ac:dyDescent="0.25">
      <c r="A2099">
        <v>96121</v>
      </c>
      <c r="B2099" t="s">
        <v>4811</v>
      </c>
      <c r="C2099" t="s">
        <v>33</v>
      </c>
      <c r="D2099">
        <v>0</v>
      </c>
      <c r="F2099" t="s">
        <v>479</v>
      </c>
      <c r="G2099" t="s">
        <v>479</v>
      </c>
      <c r="H2099" t="s">
        <v>4812</v>
      </c>
      <c r="I2099" t="s">
        <v>4813</v>
      </c>
      <c r="J2099" t="s">
        <v>4814</v>
      </c>
      <c r="K2099" t="s">
        <v>4815</v>
      </c>
      <c r="L2099" t="s">
        <v>4816</v>
      </c>
      <c r="M2099" t="s">
        <v>681</v>
      </c>
      <c r="N2099" t="s">
        <v>4817</v>
      </c>
      <c r="O2099" t="s">
        <v>341</v>
      </c>
      <c r="P2099" t="s">
        <v>4818</v>
      </c>
      <c r="Q2099" t="s">
        <v>4819</v>
      </c>
      <c r="R2099" t="s">
        <v>63</v>
      </c>
      <c r="S2099" t="s">
        <v>128</v>
      </c>
      <c r="T2099" t="s">
        <v>550</v>
      </c>
      <c r="U2099" t="s">
        <v>551</v>
      </c>
      <c r="W2099" t="s">
        <v>211</v>
      </c>
      <c r="X2099">
        <v>6</v>
      </c>
      <c r="Y2099">
        <v>0</v>
      </c>
      <c r="Z2099">
        <v>0</v>
      </c>
      <c r="AA2099">
        <v>0</v>
      </c>
      <c r="AB2099">
        <v>2832324</v>
      </c>
      <c r="AC2099" t="s">
        <v>47</v>
      </c>
      <c r="AD2099">
        <f>+VLOOKUP(T2099,items!$A$2:$D$1255,4,0)</f>
        <v>0</v>
      </c>
      <c r="AE2099">
        <f>+VLOOKUP(T2099,Tabla1[],5,0)</f>
        <v>0</v>
      </c>
      <c r="AF2099">
        <f t="shared" si="32"/>
        <v>12</v>
      </c>
    </row>
    <row r="2100" spans="1:32" x14ac:dyDescent="0.25">
      <c r="A2100">
        <v>96121</v>
      </c>
      <c r="B2100" t="s">
        <v>4811</v>
      </c>
      <c r="C2100" t="s">
        <v>33</v>
      </c>
      <c r="D2100">
        <v>0</v>
      </c>
      <c r="F2100" t="s">
        <v>479</v>
      </c>
      <c r="G2100" t="s">
        <v>479</v>
      </c>
      <c r="H2100" t="s">
        <v>4812</v>
      </c>
      <c r="I2100" t="s">
        <v>4813</v>
      </c>
      <c r="J2100" t="s">
        <v>4814</v>
      </c>
      <c r="K2100" t="s">
        <v>4815</v>
      </c>
      <c r="L2100" t="s">
        <v>4816</v>
      </c>
      <c r="M2100" t="s">
        <v>681</v>
      </c>
      <c r="N2100" t="s">
        <v>4817</v>
      </c>
      <c r="O2100" t="s">
        <v>341</v>
      </c>
      <c r="P2100" t="s">
        <v>4818</v>
      </c>
      <c r="Q2100" t="s">
        <v>4819</v>
      </c>
      <c r="R2100" t="s">
        <v>63</v>
      </c>
      <c r="S2100" t="s">
        <v>128</v>
      </c>
      <c r="T2100" t="s">
        <v>1062</v>
      </c>
      <c r="U2100" t="s">
        <v>1063</v>
      </c>
      <c r="V2100" t="s">
        <v>1168</v>
      </c>
      <c r="X2100">
        <v>1</v>
      </c>
      <c r="Y2100">
        <v>0</v>
      </c>
      <c r="Z2100">
        <v>0</v>
      </c>
      <c r="AA2100">
        <v>0</v>
      </c>
      <c r="AB2100">
        <v>1128470</v>
      </c>
      <c r="AC2100" t="s">
        <v>47</v>
      </c>
      <c r="AD2100">
        <f>+VLOOKUP(T2100,items!$A$2:$D$1255,4,0)</f>
        <v>0</v>
      </c>
      <c r="AE2100">
        <f>+VLOOKUP(T2100,Tabla1[],5,0)</f>
        <v>0</v>
      </c>
      <c r="AF2100">
        <f t="shared" si="32"/>
        <v>12</v>
      </c>
    </row>
    <row r="2101" spans="1:32" x14ac:dyDescent="0.25">
      <c r="A2101">
        <v>96121</v>
      </c>
      <c r="B2101" t="s">
        <v>4811</v>
      </c>
      <c r="C2101" t="s">
        <v>33</v>
      </c>
      <c r="D2101">
        <v>0</v>
      </c>
      <c r="F2101" t="s">
        <v>479</v>
      </c>
      <c r="G2101" t="s">
        <v>479</v>
      </c>
      <c r="H2101" t="s">
        <v>4812</v>
      </c>
      <c r="I2101" t="s">
        <v>4813</v>
      </c>
      <c r="J2101" t="s">
        <v>4814</v>
      </c>
      <c r="K2101" t="s">
        <v>4815</v>
      </c>
      <c r="L2101" t="s">
        <v>4816</v>
      </c>
      <c r="M2101" t="s">
        <v>681</v>
      </c>
      <c r="N2101" t="s">
        <v>4817</v>
      </c>
      <c r="O2101" t="s">
        <v>341</v>
      </c>
      <c r="P2101" t="s">
        <v>4818</v>
      </c>
      <c r="Q2101" t="s">
        <v>4819</v>
      </c>
      <c r="R2101" t="s">
        <v>63</v>
      </c>
      <c r="S2101" t="s">
        <v>128</v>
      </c>
      <c r="T2101" t="s">
        <v>1062</v>
      </c>
      <c r="U2101" t="s">
        <v>1063</v>
      </c>
      <c r="V2101" t="s">
        <v>2663</v>
      </c>
      <c r="X2101">
        <v>1</v>
      </c>
      <c r="Y2101">
        <v>0</v>
      </c>
      <c r="Z2101">
        <v>0</v>
      </c>
      <c r="AA2101">
        <v>0</v>
      </c>
      <c r="AB2101">
        <v>1128470</v>
      </c>
      <c r="AC2101" t="s">
        <v>47</v>
      </c>
      <c r="AD2101">
        <f>+VLOOKUP(T2101,items!$A$2:$D$1255,4,0)</f>
        <v>0</v>
      </c>
      <c r="AE2101">
        <f>+VLOOKUP(T2101,Tabla1[],5,0)</f>
        <v>0</v>
      </c>
      <c r="AF2101">
        <f t="shared" si="32"/>
        <v>12</v>
      </c>
    </row>
    <row r="2102" spans="1:32" x14ac:dyDescent="0.25">
      <c r="A2102">
        <v>96121</v>
      </c>
      <c r="B2102" t="s">
        <v>4811</v>
      </c>
      <c r="C2102" t="s">
        <v>33</v>
      </c>
      <c r="D2102">
        <v>0</v>
      </c>
      <c r="F2102" t="s">
        <v>479</v>
      </c>
      <c r="G2102" t="s">
        <v>479</v>
      </c>
      <c r="H2102" t="s">
        <v>4812</v>
      </c>
      <c r="I2102" t="s">
        <v>4813</v>
      </c>
      <c r="J2102" t="s">
        <v>4814</v>
      </c>
      <c r="K2102" t="s">
        <v>4815</v>
      </c>
      <c r="L2102" t="s">
        <v>4816</v>
      </c>
      <c r="M2102" t="s">
        <v>681</v>
      </c>
      <c r="N2102" t="s">
        <v>4817</v>
      </c>
      <c r="O2102" t="s">
        <v>341</v>
      </c>
      <c r="P2102" t="s">
        <v>4818</v>
      </c>
      <c r="Q2102" t="s">
        <v>4819</v>
      </c>
      <c r="R2102" t="s">
        <v>63</v>
      </c>
      <c r="S2102" t="s">
        <v>128</v>
      </c>
      <c r="T2102" t="s">
        <v>1062</v>
      </c>
      <c r="U2102" t="s">
        <v>1063</v>
      </c>
      <c r="V2102" t="s">
        <v>2241</v>
      </c>
      <c r="X2102">
        <v>1</v>
      </c>
      <c r="Y2102">
        <v>0</v>
      </c>
      <c r="Z2102">
        <v>0</v>
      </c>
      <c r="AA2102">
        <v>0</v>
      </c>
      <c r="AB2102">
        <v>1128470</v>
      </c>
      <c r="AC2102" t="s">
        <v>47</v>
      </c>
      <c r="AD2102">
        <f>+VLOOKUP(T2102,items!$A$2:$D$1255,4,0)</f>
        <v>0</v>
      </c>
      <c r="AE2102">
        <f>+VLOOKUP(T2102,Tabla1[],5,0)</f>
        <v>0</v>
      </c>
      <c r="AF2102">
        <f t="shared" si="32"/>
        <v>12</v>
      </c>
    </row>
    <row r="2103" spans="1:32" x14ac:dyDescent="0.25">
      <c r="A2103">
        <v>96121</v>
      </c>
      <c r="B2103" t="s">
        <v>4811</v>
      </c>
      <c r="C2103" t="s">
        <v>33</v>
      </c>
      <c r="D2103">
        <v>0</v>
      </c>
      <c r="F2103" t="s">
        <v>479</v>
      </c>
      <c r="G2103" t="s">
        <v>479</v>
      </c>
      <c r="H2103" t="s">
        <v>4812</v>
      </c>
      <c r="I2103" t="s">
        <v>4813</v>
      </c>
      <c r="J2103" t="s">
        <v>4814</v>
      </c>
      <c r="K2103" t="s">
        <v>4815</v>
      </c>
      <c r="L2103" t="s">
        <v>4816</v>
      </c>
      <c r="M2103" t="s">
        <v>681</v>
      </c>
      <c r="N2103" t="s">
        <v>4817</v>
      </c>
      <c r="O2103" t="s">
        <v>341</v>
      </c>
      <c r="P2103" t="s">
        <v>4818</v>
      </c>
      <c r="Q2103" t="s">
        <v>4819</v>
      </c>
      <c r="R2103" t="s">
        <v>63</v>
      </c>
      <c r="S2103" t="s">
        <v>128</v>
      </c>
      <c r="T2103" t="s">
        <v>560</v>
      </c>
      <c r="U2103" t="s">
        <v>561</v>
      </c>
      <c r="V2103" t="s">
        <v>2663</v>
      </c>
      <c r="X2103">
        <v>2</v>
      </c>
      <c r="Y2103">
        <v>0</v>
      </c>
      <c r="Z2103">
        <v>0</v>
      </c>
      <c r="AA2103">
        <v>0</v>
      </c>
      <c r="AB2103">
        <v>4181742</v>
      </c>
      <c r="AC2103" t="s">
        <v>47</v>
      </c>
      <c r="AD2103">
        <f>+VLOOKUP(T2103,items!$A$2:$D$1255,4,0)</f>
        <v>0</v>
      </c>
      <c r="AE2103">
        <f>+VLOOKUP(T2103,Tabla1[],5,0)</f>
        <v>0</v>
      </c>
      <c r="AF2103">
        <f t="shared" si="32"/>
        <v>12</v>
      </c>
    </row>
    <row r="2104" spans="1:32" x14ac:dyDescent="0.25">
      <c r="A2104">
        <v>96121</v>
      </c>
      <c r="B2104" t="s">
        <v>4811</v>
      </c>
      <c r="C2104" t="s">
        <v>33</v>
      </c>
      <c r="D2104">
        <v>0</v>
      </c>
      <c r="F2104" t="s">
        <v>479</v>
      </c>
      <c r="G2104" t="s">
        <v>479</v>
      </c>
      <c r="H2104" t="s">
        <v>4812</v>
      </c>
      <c r="I2104" t="s">
        <v>4813</v>
      </c>
      <c r="J2104" t="s">
        <v>4814</v>
      </c>
      <c r="K2104" t="s">
        <v>4815</v>
      </c>
      <c r="L2104" t="s">
        <v>4816</v>
      </c>
      <c r="M2104" t="s">
        <v>681</v>
      </c>
      <c r="N2104" t="s">
        <v>4817</v>
      </c>
      <c r="O2104" t="s">
        <v>341</v>
      </c>
      <c r="P2104" t="s">
        <v>4818</v>
      </c>
      <c r="Q2104" t="s">
        <v>4819</v>
      </c>
      <c r="R2104" t="s">
        <v>63</v>
      </c>
      <c r="S2104" t="s">
        <v>128</v>
      </c>
      <c r="T2104" t="s">
        <v>560</v>
      </c>
      <c r="U2104" t="s">
        <v>561</v>
      </c>
      <c r="V2104" t="s">
        <v>2241</v>
      </c>
      <c r="X2104">
        <v>2</v>
      </c>
      <c r="Y2104">
        <v>0</v>
      </c>
      <c r="Z2104">
        <v>0</v>
      </c>
      <c r="AA2104">
        <v>0</v>
      </c>
      <c r="AB2104">
        <v>4181742</v>
      </c>
      <c r="AC2104" t="s">
        <v>47</v>
      </c>
      <c r="AD2104">
        <f>+VLOOKUP(T2104,items!$A$2:$D$1255,4,0)</f>
        <v>0</v>
      </c>
      <c r="AE2104">
        <f>+VLOOKUP(T2104,Tabla1[],5,0)</f>
        <v>0</v>
      </c>
      <c r="AF2104">
        <f t="shared" si="32"/>
        <v>12</v>
      </c>
    </row>
    <row r="2105" spans="1:32" x14ac:dyDescent="0.25">
      <c r="A2105">
        <v>96121</v>
      </c>
      <c r="B2105" t="s">
        <v>4811</v>
      </c>
      <c r="C2105" t="s">
        <v>33</v>
      </c>
      <c r="D2105">
        <v>0</v>
      </c>
      <c r="F2105" t="s">
        <v>479</v>
      </c>
      <c r="G2105" t="s">
        <v>479</v>
      </c>
      <c r="H2105" t="s">
        <v>4812</v>
      </c>
      <c r="I2105" t="s">
        <v>4813</v>
      </c>
      <c r="J2105" t="s">
        <v>4814</v>
      </c>
      <c r="K2105" t="s">
        <v>4815</v>
      </c>
      <c r="L2105" t="s">
        <v>4816</v>
      </c>
      <c r="M2105" t="s">
        <v>681</v>
      </c>
      <c r="N2105" t="s">
        <v>4817</v>
      </c>
      <c r="O2105" t="s">
        <v>341</v>
      </c>
      <c r="P2105" t="s">
        <v>4818</v>
      </c>
      <c r="Q2105" t="s">
        <v>4819</v>
      </c>
      <c r="R2105" t="s">
        <v>63</v>
      </c>
      <c r="S2105" t="s">
        <v>128</v>
      </c>
      <c r="T2105" t="s">
        <v>560</v>
      </c>
      <c r="U2105" t="s">
        <v>561</v>
      </c>
      <c r="V2105" t="s">
        <v>1168</v>
      </c>
      <c r="X2105">
        <v>2</v>
      </c>
      <c r="Y2105">
        <v>0</v>
      </c>
      <c r="Z2105">
        <v>0</v>
      </c>
      <c r="AA2105">
        <v>0</v>
      </c>
      <c r="AB2105">
        <v>4181742</v>
      </c>
      <c r="AC2105" t="s">
        <v>47</v>
      </c>
      <c r="AD2105">
        <f>+VLOOKUP(T2105,items!$A$2:$D$1255,4,0)</f>
        <v>0</v>
      </c>
      <c r="AE2105">
        <f>+VLOOKUP(T2105,Tabla1[],5,0)</f>
        <v>0</v>
      </c>
      <c r="AF2105">
        <f t="shared" si="32"/>
        <v>12</v>
      </c>
    </row>
    <row r="2106" spans="1:32" x14ac:dyDescent="0.25">
      <c r="A2106">
        <v>96121</v>
      </c>
      <c r="B2106" t="s">
        <v>4811</v>
      </c>
      <c r="C2106" t="s">
        <v>33</v>
      </c>
      <c r="D2106">
        <v>0</v>
      </c>
      <c r="F2106" t="s">
        <v>479</v>
      </c>
      <c r="G2106" t="s">
        <v>479</v>
      </c>
      <c r="H2106" t="s">
        <v>4812</v>
      </c>
      <c r="I2106" t="s">
        <v>4813</v>
      </c>
      <c r="J2106" t="s">
        <v>4814</v>
      </c>
      <c r="K2106" t="s">
        <v>4815</v>
      </c>
      <c r="L2106" t="s">
        <v>4816</v>
      </c>
      <c r="M2106" t="s">
        <v>681</v>
      </c>
      <c r="N2106" t="s">
        <v>4817</v>
      </c>
      <c r="O2106" t="s">
        <v>341</v>
      </c>
      <c r="P2106" t="s">
        <v>4818</v>
      </c>
      <c r="Q2106" t="s">
        <v>4819</v>
      </c>
      <c r="R2106" t="s">
        <v>63</v>
      </c>
      <c r="S2106" t="s">
        <v>128</v>
      </c>
      <c r="T2106" t="s">
        <v>689</v>
      </c>
      <c r="U2106" t="s">
        <v>690</v>
      </c>
      <c r="X2106">
        <v>12</v>
      </c>
      <c r="Y2106">
        <v>1000</v>
      </c>
      <c r="Z2106">
        <v>1000</v>
      </c>
      <c r="AA2106">
        <v>0</v>
      </c>
      <c r="AB2106">
        <v>2280096</v>
      </c>
      <c r="AC2106" t="s">
        <v>47</v>
      </c>
      <c r="AD2106">
        <f>+VLOOKUP(T2106,items!$A$2:$D$1255,4,0)</f>
        <v>0</v>
      </c>
      <c r="AE2106">
        <f>+VLOOKUP(T2106,Tabla1[],5,0)</f>
        <v>0</v>
      </c>
      <c r="AF2106">
        <f t="shared" si="32"/>
        <v>12</v>
      </c>
    </row>
    <row r="2107" spans="1:32" x14ac:dyDescent="0.25">
      <c r="A2107">
        <v>96121</v>
      </c>
      <c r="B2107" t="s">
        <v>4811</v>
      </c>
      <c r="C2107" t="s">
        <v>33</v>
      </c>
      <c r="D2107">
        <v>0</v>
      </c>
      <c r="F2107" t="s">
        <v>479</v>
      </c>
      <c r="G2107" t="s">
        <v>479</v>
      </c>
      <c r="H2107" t="s">
        <v>4812</v>
      </c>
      <c r="I2107" t="s">
        <v>4813</v>
      </c>
      <c r="J2107" t="s">
        <v>4814</v>
      </c>
      <c r="K2107" t="s">
        <v>4815</v>
      </c>
      <c r="L2107" t="s">
        <v>4816</v>
      </c>
      <c r="M2107" t="s">
        <v>681</v>
      </c>
      <c r="N2107" t="s">
        <v>4817</v>
      </c>
      <c r="O2107" t="s">
        <v>341</v>
      </c>
      <c r="P2107" t="s">
        <v>4818</v>
      </c>
      <c r="Q2107" t="s">
        <v>4819</v>
      </c>
      <c r="R2107" t="s">
        <v>63</v>
      </c>
      <c r="S2107" t="s">
        <v>128</v>
      </c>
      <c r="T2107" t="s">
        <v>689</v>
      </c>
      <c r="U2107" t="s">
        <v>690</v>
      </c>
      <c r="X2107">
        <v>24</v>
      </c>
      <c r="Y2107">
        <v>1500</v>
      </c>
      <c r="Z2107">
        <v>1500</v>
      </c>
      <c r="AA2107">
        <v>0</v>
      </c>
      <c r="AB2107">
        <v>10260432</v>
      </c>
      <c r="AC2107" t="s">
        <v>47</v>
      </c>
      <c r="AD2107">
        <f>+VLOOKUP(T2107,items!$A$2:$D$1255,4,0)</f>
        <v>0</v>
      </c>
      <c r="AE2107">
        <f>+VLOOKUP(T2107,Tabla1[],5,0)</f>
        <v>0</v>
      </c>
      <c r="AF2107">
        <f t="shared" si="32"/>
        <v>12</v>
      </c>
    </row>
    <row r="2108" spans="1:32" x14ac:dyDescent="0.25">
      <c r="A2108">
        <v>96121</v>
      </c>
      <c r="B2108" t="s">
        <v>4811</v>
      </c>
      <c r="C2108" t="s">
        <v>33</v>
      </c>
      <c r="D2108">
        <v>0</v>
      </c>
      <c r="F2108" t="s">
        <v>479</v>
      </c>
      <c r="G2108" t="s">
        <v>479</v>
      </c>
      <c r="H2108" t="s">
        <v>4812</v>
      </c>
      <c r="I2108" t="s">
        <v>4813</v>
      </c>
      <c r="J2108" t="s">
        <v>4814</v>
      </c>
      <c r="K2108" t="s">
        <v>4815</v>
      </c>
      <c r="L2108" t="s">
        <v>4816</v>
      </c>
      <c r="M2108" t="s">
        <v>681</v>
      </c>
      <c r="N2108" t="s">
        <v>4817</v>
      </c>
      <c r="O2108" t="s">
        <v>341</v>
      </c>
      <c r="P2108" t="s">
        <v>4818</v>
      </c>
      <c r="Q2108" t="s">
        <v>4819</v>
      </c>
      <c r="R2108" t="s">
        <v>63</v>
      </c>
      <c r="S2108" t="s">
        <v>128</v>
      </c>
      <c r="T2108" t="s">
        <v>314</v>
      </c>
      <c r="U2108" t="s">
        <v>315</v>
      </c>
      <c r="X2108">
        <v>1</v>
      </c>
      <c r="Y2108">
        <v>0</v>
      </c>
      <c r="Z2108">
        <v>0</v>
      </c>
      <c r="AA2108">
        <v>0</v>
      </c>
      <c r="AB2108">
        <v>800604</v>
      </c>
      <c r="AC2108" t="s">
        <v>47</v>
      </c>
      <c r="AD2108">
        <f>+VLOOKUP(T2108,items!$A$2:$D$1255,4,0)</f>
        <v>0</v>
      </c>
      <c r="AE2108">
        <f>+VLOOKUP(T2108,Tabla1[],5,0)</f>
        <v>0</v>
      </c>
      <c r="AF2108">
        <f t="shared" si="32"/>
        <v>12</v>
      </c>
    </row>
    <row r="2109" spans="1:32" x14ac:dyDescent="0.25">
      <c r="A2109">
        <v>96123</v>
      </c>
      <c r="B2109" t="s">
        <v>4820</v>
      </c>
      <c r="C2109" t="s">
        <v>75</v>
      </c>
      <c r="D2109">
        <v>0</v>
      </c>
      <c r="F2109" t="s">
        <v>479</v>
      </c>
      <c r="G2109" t="s">
        <v>423</v>
      </c>
      <c r="H2109" t="s">
        <v>4821</v>
      </c>
      <c r="I2109" t="s">
        <v>37</v>
      </c>
      <c r="J2109" t="s">
        <v>4822</v>
      </c>
      <c r="K2109" t="s">
        <v>4823</v>
      </c>
      <c r="L2109" t="s">
        <v>37</v>
      </c>
      <c r="M2109" t="s">
        <v>1334</v>
      </c>
      <c r="N2109" t="s">
        <v>1334</v>
      </c>
      <c r="O2109" t="s">
        <v>1731</v>
      </c>
      <c r="P2109" t="s">
        <v>2688</v>
      </c>
      <c r="Q2109" t="s">
        <v>2688</v>
      </c>
      <c r="R2109" t="s">
        <v>43</v>
      </c>
      <c r="S2109" t="s">
        <v>108</v>
      </c>
      <c r="T2109" t="s">
        <v>299</v>
      </c>
      <c r="U2109" t="s">
        <v>300</v>
      </c>
      <c r="X2109">
        <v>1</v>
      </c>
      <c r="Y2109">
        <v>0</v>
      </c>
      <c r="Z2109">
        <v>0</v>
      </c>
      <c r="AA2109">
        <v>0</v>
      </c>
      <c r="AB2109">
        <v>200000</v>
      </c>
      <c r="AC2109" t="s">
        <v>47</v>
      </c>
      <c r="AD2109">
        <f>+VLOOKUP(T2109,items!$A$2:$D$1255,4,0)</f>
        <v>0</v>
      </c>
      <c r="AE2109">
        <f>+VLOOKUP(T2109,Tabla1[],5,0)</f>
        <v>0</v>
      </c>
      <c r="AF2109">
        <f t="shared" si="32"/>
        <v>9</v>
      </c>
    </row>
    <row r="2110" spans="1:32" x14ac:dyDescent="0.25">
      <c r="A2110">
        <v>96124</v>
      </c>
      <c r="B2110" t="s">
        <v>4824</v>
      </c>
      <c r="C2110" t="s">
        <v>75</v>
      </c>
      <c r="D2110">
        <v>0</v>
      </c>
      <c r="F2110" t="s">
        <v>479</v>
      </c>
      <c r="G2110" t="s">
        <v>3043</v>
      </c>
      <c r="H2110" t="s">
        <v>4825</v>
      </c>
      <c r="I2110" t="s">
        <v>4826</v>
      </c>
      <c r="J2110" t="s">
        <v>4827</v>
      </c>
      <c r="K2110" t="s">
        <v>4828</v>
      </c>
      <c r="L2110" t="s">
        <v>4829</v>
      </c>
      <c r="M2110" t="s">
        <v>1072</v>
      </c>
      <c r="N2110" t="s">
        <v>254</v>
      </c>
      <c r="O2110" t="s">
        <v>4259</v>
      </c>
      <c r="P2110" t="s">
        <v>124</v>
      </c>
      <c r="Q2110" t="s">
        <v>1974</v>
      </c>
      <c r="R2110" t="s">
        <v>63</v>
      </c>
      <c r="S2110" t="s">
        <v>88</v>
      </c>
      <c r="T2110" t="s">
        <v>4830</v>
      </c>
      <c r="U2110" t="s">
        <v>4831</v>
      </c>
      <c r="X2110">
        <v>6</v>
      </c>
      <c r="Y2110">
        <v>0</v>
      </c>
      <c r="Z2110">
        <v>0</v>
      </c>
      <c r="AA2110">
        <v>0</v>
      </c>
      <c r="AB2110">
        <v>384000</v>
      </c>
      <c r="AC2110" t="s">
        <v>47</v>
      </c>
      <c r="AD2110">
        <f>+VLOOKUP(T2110,items!$A$2:$D$1255,4,0)</f>
        <v>0</v>
      </c>
      <c r="AE2110">
        <f>+VLOOKUP(T2110,Tabla1[],5,0)</f>
        <v>0</v>
      </c>
      <c r="AF2110">
        <f t="shared" si="32"/>
        <v>11</v>
      </c>
    </row>
    <row r="2111" spans="1:32" x14ac:dyDescent="0.25">
      <c r="A2111">
        <v>96124</v>
      </c>
      <c r="B2111" t="s">
        <v>4824</v>
      </c>
      <c r="C2111" t="s">
        <v>75</v>
      </c>
      <c r="D2111">
        <v>0</v>
      </c>
      <c r="F2111" t="s">
        <v>479</v>
      </c>
      <c r="G2111" t="s">
        <v>3043</v>
      </c>
      <c r="H2111" t="s">
        <v>4825</v>
      </c>
      <c r="I2111" t="s">
        <v>4826</v>
      </c>
      <c r="J2111" t="s">
        <v>4827</v>
      </c>
      <c r="K2111" t="s">
        <v>4828</v>
      </c>
      <c r="L2111" t="s">
        <v>4829</v>
      </c>
      <c r="M2111" t="s">
        <v>1072</v>
      </c>
      <c r="N2111" t="s">
        <v>254</v>
      </c>
      <c r="O2111" t="s">
        <v>4259</v>
      </c>
      <c r="P2111" t="s">
        <v>124</v>
      </c>
      <c r="Q2111" t="s">
        <v>1974</v>
      </c>
      <c r="R2111" t="s">
        <v>63</v>
      </c>
      <c r="S2111" t="s">
        <v>88</v>
      </c>
      <c r="T2111" t="s">
        <v>429</v>
      </c>
      <c r="U2111" t="s">
        <v>430</v>
      </c>
      <c r="X2111">
        <v>3</v>
      </c>
      <c r="Y2111">
        <v>0</v>
      </c>
      <c r="Z2111">
        <v>0</v>
      </c>
      <c r="AA2111">
        <v>0</v>
      </c>
      <c r="AB2111">
        <v>441246</v>
      </c>
      <c r="AC2111" t="s">
        <v>47</v>
      </c>
      <c r="AD2111">
        <f>+VLOOKUP(T2111,items!$A$2:$D$1255,4,0)</f>
        <v>0</v>
      </c>
      <c r="AE2111">
        <f>+VLOOKUP(T2111,Tabla1[],5,0)</f>
        <v>0</v>
      </c>
      <c r="AF2111">
        <f t="shared" si="32"/>
        <v>11</v>
      </c>
    </row>
    <row r="2112" spans="1:32" x14ac:dyDescent="0.25">
      <c r="A2112">
        <v>96124</v>
      </c>
      <c r="B2112" t="s">
        <v>4824</v>
      </c>
      <c r="C2112" t="s">
        <v>75</v>
      </c>
      <c r="D2112">
        <v>0</v>
      </c>
      <c r="F2112" t="s">
        <v>479</v>
      </c>
      <c r="G2112" t="s">
        <v>3043</v>
      </c>
      <c r="H2112" t="s">
        <v>4825</v>
      </c>
      <c r="I2112" t="s">
        <v>4826</v>
      </c>
      <c r="J2112" t="s">
        <v>4827</v>
      </c>
      <c r="K2112" t="s">
        <v>4828</v>
      </c>
      <c r="L2112" t="s">
        <v>4829</v>
      </c>
      <c r="M2112" t="s">
        <v>1072</v>
      </c>
      <c r="N2112" t="s">
        <v>254</v>
      </c>
      <c r="O2112" t="s">
        <v>4259</v>
      </c>
      <c r="P2112" t="s">
        <v>124</v>
      </c>
      <c r="Q2112" t="s">
        <v>1974</v>
      </c>
      <c r="R2112" t="s">
        <v>63</v>
      </c>
      <c r="S2112" t="s">
        <v>88</v>
      </c>
      <c r="T2112" t="s">
        <v>717</v>
      </c>
      <c r="U2112" t="s">
        <v>718</v>
      </c>
      <c r="X2112">
        <v>3</v>
      </c>
      <c r="Y2112">
        <v>0</v>
      </c>
      <c r="Z2112">
        <v>0</v>
      </c>
      <c r="AA2112">
        <v>0</v>
      </c>
      <c r="AB2112">
        <v>149760</v>
      </c>
      <c r="AC2112" t="s">
        <v>47</v>
      </c>
      <c r="AD2112">
        <f>+VLOOKUP(T2112,items!$A$2:$D$1255,4,0)</f>
        <v>0</v>
      </c>
      <c r="AE2112">
        <f>+VLOOKUP(T2112,Tabla1[],5,0)</f>
        <v>0</v>
      </c>
      <c r="AF2112">
        <f t="shared" si="32"/>
        <v>11</v>
      </c>
    </row>
    <row r="2113" spans="1:32" x14ac:dyDescent="0.25">
      <c r="A2113">
        <v>96124</v>
      </c>
      <c r="B2113" t="s">
        <v>4824</v>
      </c>
      <c r="C2113" t="s">
        <v>75</v>
      </c>
      <c r="D2113">
        <v>0</v>
      </c>
      <c r="F2113" t="s">
        <v>479</v>
      </c>
      <c r="G2113" t="s">
        <v>3043</v>
      </c>
      <c r="H2113" t="s">
        <v>4825</v>
      </c>
      <c r="I2113" t="s">
        <v>4826</v>
      </c>
      <c r="J2113" t="s">
        <v>4827</v>
      </c>
      <c r="K2113" t="s">
        <v>4828</v>
      </c>
      <c r="L2113" t="s">
        <v>4829</v>
      </c>
      <c r="M2113" t="s">
        <v>1072</v>
      </c>
      <c r="N2113" t="s">
        <v>254</v>
      </c>
      <c r="O2113" t="s">
        <v>4259</v>
      </c>
      <c r="P2113" t="s">
        <v>124</v>
      </c>
      <c r="Q2113" t="s">
        <v>1974</v>
      </c>
      <c r="R2113" t="s">
        <v>63</v>
      </c>
      <c r="S2113" t="s">
        <v>88</v>
      </c>
      <c r="T2113" t="s">
        <v>4832</v>
      </c>
      <c r="U2113" t="s">
        <v>4833</v>
      </c>
      <c r="X2113">
        <v>3</v>
      </c>
      <c r="Y2113">
        <v>0</v>
      </c>
      <c r="Z2113">
        <v>0</v>
      </c>
      <c r="AA2113">
        <v>0</v>
      </c>
      <c r="AB2113">
        <v>72000</v>
      </c>
      <c r="AC2113" t="s">
        <v>47</v>
      </c>
      <c r="AD2113">
        <f>+VLOOKUP(T2113,items!$A$2:$D$1255,4,0)</f>
        <v>0</v>
      </c>
      <c r="AE2113">
        <f>+VLOOKUP(T2113,Tabla1[],5,0)</f>
        <v>0</v>
      </c>
      <c r="AF2113">
        <f t="shared" si="32"/>
        <v>11</v>
      </c>
    </row>
    <row r="2114" spans="1:32" x14ac:dyDescent="0.25">
      <c r="A2114">
        <v>96124</v>
      </c>
      <c r="B2114" t="s">
        <v>4824</v>
      </c>
      <c r="C2114" t="s">
        <v>75</v>
      </c>
      <c r="D2114">
        <v>0</v>
      </c>
      <c r="F2114" t="s">
        <v>479</v>
      </c>
      <c r="G2114" t="s">
        <v>3043</v>
      </c>
      <c r="H2114" t="s">
        <v>4825</v>
      </c>
      <c r="I2114" t="s">
        <v>4826</v>
      </c>
      <c r="J2114" t="s">
        <v>4827</v>
      </c>
      <c r="K2114" t="s">
        <v>4828</v>
      </c>
      <c r="L2114" t="s">
        <v>4829</v>
      </c>
      <c r="M2114" t="s">
        <v>1072</v>
      </c>
      <c r="N2114" t="s">
        <v>254</v>
      </c>
      <c r="O2114" t="s">
        <v>4259</v>
      </c>
      <c r="P2114" t="s">
        <v>124</v>
      </c>
      <c r="Q2114" t="s">
        <v>1974</v>
      </c>
      <c r="R2114" t="s">
        <v>63</v>
      </c>
      <c r="S2114" t="s">
        <v>88</v>
      </c>
      <c r="T2114" t="s">
        <v>4832</v>
      </c>
      <c r="U2114" t="s">
        <v>4833</v>
      </c>
      <c r="X2114">
        <v>5</v>
      </c>
      <c r="Y2114">
        <v>0</v>
      </c>
      <c r="Z2114">
        <v>0</v>
      </c>
      <c r="AA2114">
        <v>0</v>
      </c>
      <c r="AB2114">
        <v>120000</v>
      </c>
      <c r="AC2114" t="s">
        <v>47</v>
      </c>
      <c r="AD2114">
        <f>+VLOOKUP(T2114,items!$A$2:$D$1255,4,0)</f>
        <v>0</v>
      </c>
      <c r="AE2114">
        <f>+VLOOKUP(T2114,Tabla1[],5,0)</f>
        <v>0</v>
      </c>
      <c r="AF2114">
        <f t="shared" ref="AF2114:AF2177" si="33">+MONTH(O2114)</f>
        <v>11</v>
      </c>
    </row>
    <row r="2115" spans="1:32" x14ac:dyDescent="0.25">
      <c r="A2115">
        <v>96124</v>
      </c>
      <c r="B2115" t="s">
        <v>4824</v>
      </c>
      <c r="C2115" t="s">
        <v>75</v>
      </c>
      <c r="D2115">
        <v>0</v>
      </c>
      <c r="F2115" t="s">
        <v>479</v>
      </c>
      <c r="G2115" t="s">
        <v>3043</v>
      </c>
      <c r="H2115" t="s">
        <v>4825</v>
      </c>
      <c r="I2115" t="s">
        <v>4826</v>
      </c>
      <c r="J2115" t="s">
        <v>4827</v>
      </c>
      <c r="K2115" t="s">
        <v>4828</v>
      </c>
      <c r="L2115" t="s">
        <v>4829</v>
      </c>
      <c r="M2115" t="s">
        <v>1072</v>
      </c>
      <c r="N2115" t="s">
        <v>254</v>
      </c>
      <c r="O2115" t="s">
        <v>4259</v>
      </c>
      <c r="P2115" t="s">
        <v>124</v>
      </c>
      <c r="Q2115" t="s">
        <v>1974</v>
      </c>
      <c r="R2115" t="s">
        <v>63</v>
      </c>
      <c r="S2115" t="s">
        <v>88</v>
      </c>
      <c r="T2115" t="s">
        <v>4832</v>
      </c>
      <c r="U2115" t="s">
        <v>4833</v>
      </c>
      <c r="X2115">
        <v>3</v>
      </c>
      <c r="Y2115">
        <v>0</v>
      </c>
      <c r="Z2115">
        <v>0</v>
      </c>
      <c r="AA2115">
        <v>0</v>
      </c>
      <c r="AB2115">
        <v>67500</v>
      </c>
      <c r="AC2115" t="s">
        <v>47</v>
      </c>
      <c r="AD2115">
        <f>+VLOOKUP(T2115,items!$A$2:$D$1255,4,0)</f>
        <v>0</v>
      </c>
      <c r="AE2115">
        <f>+VLOOKUP(T2115,Tabla1[],5,0)</f>
        <v>0</v>
      </c>
      <c r="AF2115">
        <f t="shared" si="33"/>
        <v>11</v>
      </c>
    </row>
    <row r="2116" spans="1:32" x14ac:dyDescent="0.25">
      <c r="A2116">
        <v>96124</v>
      </c>
      <c r="B2116" t="s">
        <v>4824</v>
      </c>
      <c r="C2116" t="s">
        <v>75</v>
      </c>
      <c r="D2116">
        <v>0</v>
      </c>
      <c r="F2116" t="s">
        <v>479</v>
      </c>
      <c r="G2116" t="s">
        <v>3043</v>
      </c>
      <c r="H2116" t="s">
        <v>4825</v>
      </c>
      <c r="I2116" t="s">
        <v>4826</v>
      </c>
      <c r="J2116" t="s">
        <v>4827</v>
      </c>
      <c r="K2116" t="s">
        <v>4828</v>
      </c>
      <c r="L2116" t="s">
        <v>4829</v>
      </c>
      <c r="M2116" t="s">
        <v>1072</v>
      </c>
      <c r="N2116" t="s">
        <v>254</v>
      </c>
      <c r="O2116" t="s">
        <v>4259</v>
      </c>
      <c r="P2116" t="s">
        <v>124</v>
      </c>
      <c r="Q2116" t="s">
        <v>1974</v>
      </c>
      <c r="R2116" t="s">
        <v>63</v>
      </c>
      <c r="S2116" t="s">
        <v>88</v>
      </c>
      <c r="T2116" t="s">
        <v>3677</v>
      </c>
      <c r="U2116" t="s">
        <v>3678</v>
      </c>
      <c r="V2116" t="s">
        <v>578</v>
      </c>
      <c r="W2116" t="s">
        <v>114</v>
      </c>
      <c r="X2116">
        <v>1</v>
      </c>
      <c r="Y2116">
        <v>4700</v>
      </c>
      <c r="Z2116">
        <v>500</v>
      </c>
      <c r="AA2116">
        <v>1000</v>
      </c>
      <c r="AB2116">
        <v>2669505</v>
      </c>
      <c r="AC2116" t="s">
        <v>47</v>
      </c>
      <c r="AD2116">
        <f>+VLOOKUP(T2116,items!$A$2:$D$1255,4,0)</f>
        <v>0</v>
      </c>
      <c r="AE2116">
        <f>+VLOOKUP(T2116,Tabla1[],5,0)</f>
        <v>0</v>
      </c>
      <c r="AF2116">
        <f t="shared" si="33"/>
        <v>11</v>
      </c>
    </row>
    <row r="2117" spans="1:32" x14ac:dyDescent="0.25">
      <c r="A2117">
        <v>96124</v>
      </c>
      <c r="B2117" t="s">
        <v>4824</v>
      </c>
      <c r="C2117" t="s">
        <v>75</v>
      </c>
      <c r="D2117">
        <v>0</v>
      </c>
      <c r="F2117" t="s">
        <v>479</v>
      </c>
      <c r="G2117" t="s">
        <v>3043</v>
      </c>
      <c r="H2117" t="s">
        <v>4825</v>
      </c>
      <c r="I2117" t="s">
        <v>4826</v>
      </c>
      <c r="J2117" t="s">
        <v>4827</v>
      </c>
      <c r="K2117" t="s">
        <v>4828</v>
      </c>
      <c r="L2117" t="s">
        <v>4829</v>
      </c>
      <c r="M2117" t="s">
        <v>1072</v>
      </c>
      <c r="N2117" t="s">
        <v>254</v>
      </c>
      <c r="O2117" t="s">
        <v>4259</v>
      </c>
      <c r="P2117" t="s">
        <v>124</v>
      </c>
      <c r="Q2117" t="s">
        <v>1974</v>
      </c>
      <c r="R2117" t="s">
        <v>63</v>
      </c>
      <c r="S2117" t="s">
        <v>88</v>
      </c>
      <c r="T2117" t="s">
        <v>3677</v>
      </c>
      <c r="U2117" t="s">
        <v>3678</v>
      </c>
      <c r="V2117" t="s">
        <v>578</v>
      </c>
      <c r="W2117" t="s">
        <v>114</v>
      </c>
      <c r="X2117">
        <v>1</v>
      </c>
      <c r="Y2117">
        <v>3000</v>
      </c>
      <c r="Z2117">
        <v>500</v>
      </c>
      <c r="AA2117">
        <v>1000</v>
      </c>
      <c r="AB2117">
        <v>1569702</v>
      </c>
      <c r="AC2117" t="s">
        <v>47</v>
      </c>
      <c r="AD2117">
        <f>+VLOOKUP(T2117,items!$A$2:$D$1255,4,0)</f>
        <v>0</v>
      </c>
      <c r="AE2117">
        <f>+VLOOKUP(T2117,Tabla1[],5,0)</f>
        <v>0</v>
      </c>
      <c r="AF2117">
        <f t="shared" si="33"/>
        <v>11</v>
      </c>
    </row>
    <row r="2118" spans="1:32" x14ac:dyDescent="0.25">
      <c r="A2118">
        <v>96124</v>
      </c>
      <c r="B2118" t="s">
        <v>4824</v>
      </c>
      <c r="C2118" t="s">
        <v>75</v>
      </c>
      <c r="D2118">
        <v>0</v>
      </c>
      <c r="F2118" t="s">
        <v>479</v>
      </c>
      <c r="G2118" t="s">
        <v>3043</v>
      </c>
      <c r="H2118" t="s">
        <v>4825</v>
      </c>
      <c r="I2118" t="s">
        <v>4826</v>
      </c>
      <c r="J2118" t="s">
        <v>4827</v>
      </c>
      <c r="K2118" t="s">
        <v>4828</v>
      </c>
      <c r="L2118" t="s">
        <v>4829</v>
      </c>
      <c r="M2118" t="s">
        <v>1072</v>
      </c>
      <c r="N2118" t="s">
        <v>254</v>
      </c>
      <c r="O2118" t="s">
        <v>4259</v>
      </c>
      <c r="P2118" t="s">
        <v>124</v>
      </c>
      <c r="Q2118" t="s">
        <v>1974</v>
      </c>
      <c r="R2118" t="s">
        <v>63</v>
      </c>
      <c r="S2118" t="s">
        <v>88</v>
      </c>
      <c r="T2118" t="s">
        <v>3677</v>
      </c>
      <c r="U2118" t="s">
        <v>3678</v>
      </c>
      <c r="V2118" t="s">
        <v>578</v>
      </c>
      <c r="W2118" t="s">
        <v>114</v>
      </c>
      <c r="X2118">
        <v>2</v>
      </c>
      <c r="Y2118">
        <v>1700</v>
      </c>
      <c r="Z2118">
        <v>500</v>
      </c>
      <c r="AA2118">
        <v>1000</v>
      </c>
      <c r="AB2118">
        <v>2199604</v>
      </c>
      <c r="AC2118" t="s">
        <v>47</v>
      </c>
      <c r="AD2118">
        <f>+VLOOKUP(T2118,items!$A$2:$D$1255,4,0)</f>
        <v>0</v>
      </c>
      <c r="AE2118">
        <f>+VLOOKUP(T2118,Tabla1[],5,0)</f>
        <v>0</v>
      </c>
      <c r="AF2118">
        <f t="shared" si="33"/>
        <v>11</v>
      </c>
    </row>
    <row r="2119" spans="1:32" x14ac:dyDescent="0.25">
      <c r="A2119">
        <v>96124</v>
      </c>
      <c r="B2119" t="s">
        <v>4824</v>
      </c>
      <c r="C2119" t="s">
        <v>75</v>
      </c>
      <c r="D2119">
        <v>0</v>
      </c>
      <c r="F2119" t="s">
        <v>479</v>
      </c>
      <c r="G2119" t="s">
        <v>3043</v>
      </c>
      <c r="H2119" t="s">
        <v>4825</v>
      </c>
      <c r="I2119" t="s">
        <v>4826</v>
      </c>
      <c r="J2119" t="s">
        <v>4827</v>
      </c>
      <c r="K2119" t="s">
        <v>4828</v>
      </c>
      <c r="L2119" t="s">
        <v>4829</v>
      </c>
      <c r="M2119" t="s">
        <v>1072</v>
      </c>
      <c r="N2119" t="s">
        <v>254</v>
      </c>
      <c r="O2119" t="s">
        <v>4259</v>
      </c>
      <c r="P2119" t="s">
        <v>124</v>
      </c>
      <c r="Q2119" t="s">
        <v>1974</v>
      </c>
      <c r="R2119" t="s">
        <v>63</v>
      </c>
      <c r="S2119" t="s">
        <v>88</v>
      </c>
      <c r="T2119" t="s">
        <v>392</v>
      </c>
      <c r="U2119" t="s">
        <v>393</v>
      </c>
      <c r="X2119">
        <v>1</v>
      </c>
      <c r="Y2119">
        <v>0</v>
      </c>
      <c r="Z2119">
        <v>0</v>
      </c>
      <c r="AA2119">
        <v>0</v>
      </c>
      <c r="AB2119">
        <v>120000</v>
      </c>
      <c r="AC2119" t="s">
        <v>47</v>
      </c>
      <c r="AD2119" t="e">
        <f>+VLOOKUP(T2119,items!$A$2:$D$1255,4,0)</f>
        <v>#N/A</v>
      </c>
      <c r="AE2119" t="e">
        <f>+VLOOKUP(T2119,Tabla1[],5,0)</f>
        <v>#N/A</v>
      </c>
      <c r="AF2119">
        <f t="shared" si="33"/>
        <v>11</v>
      </c>
    </row>
    <row r="2120" spans="1:32" x14ac:dyDescent="0.25">
      <c r="A2120">
        <v>96137</v>
      </c>
      <c r="B2120" t="s">
        <v>4834</v>
      </c>
      <c r="C2120" t="s">
        <v>75</v>
      </c>
      <c r="D2120">
        <v>0</v>
      </c>
      <c r="F2120" t="s">
        <v>479</v>
      </c>
      <c r="G2120" t="s">
        <v>1646</v>
      </c>
      <c r="H2120" t="s">
        <v>4835</v>
      </c>
      <c r="I2120" t="s">
        <v>4836</v>
      </c>
      <c r="J2120" t="s">
        <v>4837</v>
      </c>
      <c r="K2120" t="s">
        <v>4838</v>
      </c>
      <c r="L2120" t="s">
        <v>4839</v>
      </c>
      <c r="M2120" t="s">
        <v>571</v>
      </c>
      <c r="N2120" t="s">
        <v>2192</v>
      </c>
      <c r="O2120" t="s">
        <v>119</v>
      </c>
      <c r="P2120" t="s">
        <v>4840</v>
      </c>
      <c r="Q2120" t="s">
        <v>187</v>
      </c>
      <c r="R2120" t="s">
        <v>127</v>
      </c>
      <c r="S2120" t="s">
        <v>128</v>
      </c>
      <c r="T2120" t="s">
        <v>429</v>
      </c>
      <c r="U2120" t="s">
        <v>430</v>
      </c>
      <c r="X2120">
        <v>1</v>
      </c>
      <c r="Y2120">
        <v>0</v>
      </c>
      <c r="Z2120">
        <v>0</v>
      </c>
      <c r="AA2120">
        <v>0</v>
      </c>
      <c r="AB2120">
        <v>183852</v>
      </c>
      <c r="AC2120" t="s">
        <v>47</v>
      </c>
      <c r="AD2120">
        <f>+VLOOKUP(T2120,items!$A$2:$D$1255,4,0)</f>
        <v>0</v>
      </c>
      <c r="AE2120">
        <f>+VLOOKUP(T2120,Tabla1[],5,0)</f>
        <v>0</v>
      </c>
      <c r="AF2120">
        <f t="shared" si="33"/>
        <v>11</v>
      </c>
    </row>
    <row r="2121" spans="1:32" x14ac:dyDescent="0.25">
      <c r="A2121">
        <v>96137</v>
      </c>
      <c r="B2121" t="s">
        <v>4834</v>
      </c>
      <c r="C2121" t="s">
        <v>75</v>
      </c>
      <c r="D2121">
        <v>0</v>
      </c>
      <c r="F2121" t="s">
        <v>479</v>
      </c>
      <c r="G2121" t="s">
        <v>1646</v>
      </c>
      <c r="H2121" t="s">
        <v>4835</v>
      </c>
      <c r="I2121" t="s">
        <v>4836</v>
      </c>
      <c r="J2121" t="s">
        <v>4837</v>
      </c>
      <c r="K2121" t="s">
        <v>4838</v>
      </c>
      <c r="L2121" t="s">
        <v>4839</v>
      </c>
      <c r="M2121" t="s">
        <v>571</v>
      </c>
      <c r="N2121" t="s">
        <v>2192</v>
      </c>
      <c r="O2121" t="s">
        <v>119</v>
      </c>
      <c r="P2121" t="s">
        <v>4840</v>
      </c>
      <c r="Q2121" t="s">
        <v>187</v>
      </c>
      <c r="R2121" t="s">
        <v>127</v>
      </c>
      <c r="S2121" t="s">
        <v>128</v>
      </c>
      <c r="T2121" t="s">
        <v>94</v>
      </c>
      <c r="U2121" t="s">
        <v>95</v>
      </c>
      <c r="X2121">
        <v>1</v>
      </c>
      <c r="Y2121">
        <v>0</v>
      </c>
      <c r="Z2121">
        <v>0</v>
      </c>
      <c r="AA2121">
        <v>0</v>
      </c>
      <c r="AB2121">
        <v>775000</v>
      </c>
      <c r="AC2121" t="s">
        <v>47</v>
      </c>
      <c r="AD2121" t="e">
        <f>+VLOOKUP(T2121,items!$A$2:$D$1255,4,0)</f>
        <v>#N/A</v>
      </c>
      <c r="AE2121" t="e">
        <f>+VLOOKUP(T2121,Tabla1[],5,0)</f>
        <v>#N/A</v>
      </c>
      <c r="AF2121">
        <f t="shared" si="33"/>
        <v>11</v>
      </c>
    </row>
    <row r="2122" spans="1:32" x14ac:dyDescent="0.25">
      <c r="A2122">
        <v>96137</v>
      </c>
      <c r="B2122" t="s">
        <v>4834</v>
      </c>
      <c r="C2122" t="s">
        <v>75</v>
      </c>
      <c r="D2122">
        <v>0</v>
      </c>
      <c r="F2122" t="s">
        <v>479</v>
      </c>
      <c r="G2122" t="s">
        <v>1646</v>
      </c>
      <c r="H2122" t="s">
        <v>4835</v>
      </c>
      <c r="I2122" t="s">
        <v>4836</v>
      </c>
      <c r="J2122" t="s">
        <v>4837</v>
      </c>
      <c r="K2122" t="s">
        <v>4838</v>
      </c>
      <c r="L2122" t="s">
        <v>4839</v>
      </c>
      <c r="M2122" t="s">
        <v>571</v>
      </c>
      <c r="N2122" t="s">
        <v>2192</v>
      </c>
      <c r="O2122" t="s">
        <v>119</v>
      </c>
      <c r="P2122" t="s">
        <v>4840</v>
      </c>
      <c r="Q2122" t="s">
        <v>187</v>
      </c>
      <c r="R2122" t="s">
        <v>127</v>
      </c>
      <c r="S2122" t="s">
        <v>128</v>
      </c>
      <c r="T2122" t="s">
        <v>857</v>
      </c>
      <c r="U2122" t="s">
        <v>858</v>
      </c>
      <c r="V2122" t="s">
        <v>578</v>
      </c>
      <c r="W2122" t="s">
        <v>114</v>
      </c>
      <c r="X2122">
        <v>1</v>
      </c>
      <c r="Y2122">
        <v>6650</v>
      </c>
      <c r="Z2122">
        <v>0</v>
      </c>
      <c r="AA2122">
        <v>4000</v>
      </c>
      <c r="AB2122">
        <v>9388485</v>
      </c>
      <c r="AC2122" t="s">
        <v>47</v>
      </c>
      <c r="AD2122" t="str">
        <f>+VLOOKUP(T2122,items!$A$2:$D$1255,4,0)</f>
        <v>SOMBRALINA</v>
      </c>
      <c r="AE2122" t="str">
        <f>+VLOOKUP(T2122,Tabla1[],5,0)</f>
        <v>MANUAL</v>
      </c>
      <c r="AF2122">
        <f t="shared" si="33"/>
        <v>11</v>
      </c>
    </row>
    <row r="2123" spans="1:32" x14ac:dyDescent="0.25">
      <c r="A2123">
        <v>96146</v>
      </c>
      <c r="B2123" t="s">
        <v>4841</v>
      </c>
      <c r="C2123" t="s">
        <v>75</v>
      </c>
      <c r="D2123">
        <v>0</v>
      </c>
      <c r="F2123" t="s">
        <v>479</v>
      </c>
      <c r="G2123" t="s">
        <v>423</v>
      </c>
      <c r="H2123" t="s">
        <v>4842</v>
      </c>
      <c r="I2123" t="s">
        <v>37</v>
      </c>
      <c r="J2123" t="s">
        <v>4843</v>
      </c>
      <c r="K2123" t="s">
        <v>4844</v>
      </c>
      <c r="L2123" t="s">
        <v>4845</v>
      </c>
      <c r="M2123" t="s">
        <v>1334</v>
      </c>
      <c r="N2123" t="s">
        <v>1334</v>
      </c>
      <c r="O2123" t="s">
        <v>1646</v>
      </c>
      <c r="P2123" t="s">
        <v>3043</v>
      </c>
      <c r="Q2123" t="s">
        <v>565</v>
      </c>
      <c r="R2123" t="s">
        <v>127</v>
      </c>
      <c r="S2123" t="s">
        <v>108</v>
      </c>
      <c r="T2123" t="s">
        <v>2838</v>
      </c>
      <c r="U2123" t="s">
        <v>2839</v>
      </c>
      <c r="X2123">
        <v>1</v>
      </c>
      <c r="Y2123">
        <v>0</v>
      </c>
      <c r="Z2123">
        <v>0</v>
      </c>
      <c r="AA2123">
        <v>0</v>
      </c>
      <c r="AB2123">
        <v>350000</v>
      </c>
      <c r="AC2123" t="s">
        <v>47</v>
      </c>
      <c r="AD2123" t="e">
        <f>+VLOOKUP(T2123,items!$A$2:$D$1255,4,0)</f>
        <v>#N/A</v>
      </c>
      <c r="AE2123" t="e">
        <f>+VLOOKUP(T2123,Tabla1[],5,0)</f>
        <v>#N/A</v>
      </c>
      <c r="AF2123">
        <f t="shared" si="33"/>
        <v>8</v>
      </c>
    </row>
    <row r="2124" spans="1:32" x14ac:dyDescent="0.25">
      <c r="A2124">
        <v>96148</v>
      </c>
      <c r="B2124" t="s">
        <v>4846</v>
      </c>
      <c r="C2124" t="s">
        <v>75</v>
      </c>
      <c r="D2124">
        <v>0</v>
      </c>
      <c r="F2124" t="s">
        <v>423</v>
      </c>
      <c r="G2124" t="s">
        <v>572</v>
      </c>
      <c r="H2124" t="s">
        <v>4847</v>
      </c>
      <c r="I2124" t="s">
        <v>4848</v>
      </c>
      <c r="J2124" t="s">
        <v>4849</v>
      </c>
      <c r="K2124" t="s">
        <v>4850</v>
      </c>
      <c r="L2124" t="s">
        <v>4851</v>
      </c>
      <c r="M2124" t="s">
        <v>2895</v>
      </c>
      <c r="N2124" t="s">
        <v>2896</v>
      </c>
      <c r="O2124" t="s">
        <v>175</v>
      </c>
      <c r="P2124" t="s">
        <v>163</v>
      </c>
      <c r="Q2124" t="s">
        <v>40</v>
      </c>
      <c r="R2124" t="s">
        <v>63</v>
      </c>
      <c r="S2124" t="s">
        <v>128</v>
      </c>
      <c r="T2124" t="s">
        <v>4852</v>
      </c>
      <c r="U2124" t="s">
        <v>4853</v>
      </c>
      <c r="X2124">
        <v>3</v>
      </c>
      <c r="Y2124">
        <v>0</v>
      </c>
      <c r="Z2124">
        <v>0</v>
      </c>
      <c r="AA2124">
        <v>0</v>
      </c>
      <c r="AB2124">
        <v>0</v>
      </c>
      <c r="AC2124" t="s">
        <v>47</v>
      </c>
      <c r="AD2124">
        <f>+VLOOKUP(T2124,items!$A$2:$D$1255,4,0)</f>
        <v>0</v>
      </c>
      <c r="AE2124">
        <f>+VLOOKUP(T2124,Tabla1[],5,0)</f>
        <v>0</v>
      </c>
      <c r="AF2124" t="e">
        <f t="shared" si="33"/>
        <v>#VALUE!</v>
      </c>
    </row>
    <row r="2125" spans="1:32" x14ac:dyDescent="0.25">
      <c r="A2125">
        <v>96148</v>
      </c>
      <c r="B2125" t="s">
        <v>4846</v>
      </c>
      <c r="C2125" t="s">
        <v>75</v>
      </c>
      <c r="D2125">
        <v>0</v>
      </c>
      <c r="F2125" t="s">
        <v>423</v>
      </c>
      <c r="G2125" t="s">
        <v>572</v>
      </c>
      <c r="H2125" t="s">
        <v>4847</v>
      </c>
      <c r="I2125" t="s">
        <v>4848</v>
      </c>
      <c r="J2125" t="s">
        <v>4849</v>
      </c>
      <c r="K2125" t="s">
        <v>4850</v>
      </c>
      <c r="L2125" t="s">
        <v>4851</v>
      </c>
      <c r="M2125" t="s">
        <v>2895</v>
      </c>
      <c r="N2125" t="s">
        <v>2896</v>
      </c>
      <c r="O2125" t="s">
        <v>175</v>
      </c>
      <c r="P2125" t="s">
        <v>163</v>
      </c>
      <c r="Q2125" t="s">
        <v>40</v>
      </c>
      <c r="R2125" t="s">
        <v>63</v>
      </c>
      <c r="S2125" t="s">
        <v>128</v>
      </c>
      <c r="T2125" t="s">
        <v>2091</v>
      </c>
      <c r="U2125" t="s">
        <v>2092</v>
      </c>
      <c r="V2125" t="s">
        <v>615</v>
      </c>
      <c r="W2125" t="s">
        <v>114</v>
      </c>
      <c r="X2125">
        <v>3</v>
      </c>
      <c r="Y2125">
        <v>4307</v>
      </c>
      <c r="Z2125">
        <v>2740</v>
      </c>
      <c r="AA2125">
        <v>0</v>
      </c>
      <c r="AB2125">
        <v>0</v>
      </c>
      <c r="AC2125" t="s">
        <v>47</v>
      </c>
      <c r="AD2125" t="str">
        <f>+VLOOKUP(T2125,items!$A$2:$D$1255,4,0)</f>
        <v>FLEXIZIPP</v>
      </c>
      <c r="AE2125">
        <f>+VLOOKUP(T2125,Tabla1[],5,0)</f>
        <v>0</v>
      </c>
      <c r="AF2125" t="e">
        <f t="shared" si="33"/>
        <v>#VALUE!</v>
      </c>
    </row>
    <row r="2126" spans="1:32" x14ac:dyDescent="0.25">
      <c r="A2126">
        <v>96148</v>
      </c>
      <c r="B2126" t="s">
        <v>4846</v>
      </c>
      <c r="C2126" t="s">
        <v>75</v>
      </c>
      <c r="D2126">
        <v>0</v>
      </c>
      <c r="F2126" t="s">
        <v>423</v>
      </c>
      <c r="G2126" t="s">
        <v>572</v>
      </c>
      <c r="H2126" t="s">
        <v>4847</v>
      </c>
      <c r="I2126" t="s">
        <v>4848</v>
      </c>
      <c r="J2126" t="s">
        <v>4849</v>
      </c>
      <c r="K2126" t="s">
        <v>4850</v>
      </c>
      <c r="L2126" t="s">
        <v>4851</v>
      </c>
      <c r="M2126" t="s">
        <v>2895</v>
      </c>
      <c r="N2126" t="s">
        <v>2896</v>
      </c>
      <c r="O2126" t="s">
        <v>175</v>
      </c>
      <c r="P2126" t="s">
        <v>163</v>
      </c>
      <c r="Q2126" t="s">
        <v>40</v>
      </c>
      <c r="R2126" t="s">
        <v>63</v>
      </c>
      <c r="S2126" t="s">
        <v>128</v>
      </c>
      <c r="T2126" t="s">
        <v>4854</v>
      </c>
      <c r="U2126" t="s">
        <v>4855</v>
      </c>
      <c r="V2126" t="s">
        <v>244</v>
      </c>
      <c r="W2126" t="s">
        <v>114</v>
      </c>
      <c r="X2126">
        <v>1</v>
      </c>
      <c r="Y2126">
        <v>9000</v>
      </c>
      <c r="Z2126">
        <v>0</v>
      </c>
      <c r="AA2126">
        <v>9000</v>
      </c>
      <c r="AB2126">
        <v>0</v>
      </c>
      <c r="AC2126" t="s">
        <v>47</v>
      </c>
      <c r="AD2126" t="str">
        <f>+VLOOKUP(T2126,items!$A$2:$D$1255,4,0)</f>
        <v>PERGOLA</v>
      </c>
      <c r="AE2126" t="str">
        <f>+VLOOKUP(T2126,Tabla1[],5,0)</f>
        <v>PERGOTEK ROMANO</v>
      </c>
      <c r="AF2126" t="e">
        <f t="shared" si="33"/>
        <v>#VALUE!</v>
      </c>
    </row>
    <row r="2127" spans="1:32" x14ac:dyDescent="0.25">
      <c r="A2127">
        <v>96148</v>
      </c>
      <c r="B2127" t="s">
        <v>4846</v>
      </c>
      <c r="C2127" t="s">
        <v>75</v>
      </c>
      <c r="D2127">
        <v>0</v>
      </c>
      <c r="F2127" t="s">
        <v>423</v>
      </c>
      <c r="G2127" t="s">
        <v>572</v>
      </c>
      <c r="H2127" t="s">
        <v>4847</v>
      </c>
      <c r="I2127" t="s">
        <v>4848</v>
      </c>
      <c r="J2127" t="s">
        <v>4849</v>
      </c>
      <c r="K2127" t="s">
        <v>4850</v>
      </c>
      <c r="L2127" t="s">
        <v>4851</v>
      </c>
      <c r="M2127" t="s">
        <v>2895</v>
      </c>
      <c r="N2127" t="s">
        <v>2896</v>
      </c>
      <c r="O2127" t="s">
        <v>175</v>
      </c>
      <c r="P2127" t="s">
        <v>163</v>
      </c>
      <c r="Q2127" t="s">
        <v>40</v>
      </c>
      <c r="R2127" t="s">
        <v>63</v>
      </c>
      <c r="S2127" t="s">
        <v>128</v>
      </c>
      <c r="T2127" t="s">
        <v>4507</v>
      </c>
      <c r="U2127" t="s">
        <v>4508</v>
      </c>
      <c r="X2127">
        <v>1</v>
      </c>
      <c r="Y2127">
        <v>0</v>
      </c>
      <c r="Z2127">
        <v>0</v>
      </c>
      <c r="AA2127">
        <v>0</v>
      </c>
      <c r="AB2127">
        <v>0</v>
      </c>
      <c r="AC2127" t="s">
        <v>47</v>
      </c>
      <c r="AD2127">
        <f>+VLOOKUP(T2127,items!$A$2:$D$1255,4,0)</f>
        <v>0</v>
      </c>
      <c r="AE2127">
        <f>+VLOOKUP(T2127,Tabla1[],5,0)</f>
        <v>0</v>
      </c>
      <c r="AF2127" t="e">
        <f t="shared" si="33"/>
        <v>#VALUE!</v>
      </c>
    </row>
    <row r="2128" spans="1:32" x14ac:dyDescent="0.25">
      <c r="A2128">
        <v>96148</v>
      </c>
      <c r="B2128" t="s">
        <v>4846</v>
      </c>
      <c r="C2128" t="s">
        <v>75</v>
      </c>
      <c r="D2128">
        <v>0</v>
      </c>
      <c r="F2128" t="s">
        <v>423</v>
      </c>
      <c r="G2128" t="s">
        <v>572</v>
      </c>
      <c r="H2128" t="s">
        <v>4847</v>
      </c>
      <c r="I2128" t="s">
        <v>4848</v>
      </c>
      <c r="J2128" t="s">
        <v>4849</v>
      </c>
      <c r="K2128" t="s">
        <v>4850</v>
      </c>
      <c r="L2128" t="s">
        <v>4851</v>
      </c>
      <c r="M2128" t="s">
        <v>2895</v>
      </c>
      <c r="N2128" t="s">
        <v>2896</v>
      </c>
      <c r="O2128" t="s">
        <v>175</v>
      </c>
      <c r="P2128" t="s">
        <v>163</v>
      </c>
      <c r="Q2128" t="s">
        <v>40</v>
      </c>
      <c r="R2128" t="s">
        <v>63</v>
      </c>
      <c r="S2128" t="s">
        <v>128</v>
      </c>
      <c r="T2128" t="s">
        <v>4856</v>
      </c>
      <c r="U2128" t="s">
        <v>4857</v>
      </c>
      <c r="X2128">
        <v>1</v>
      </c>
      <c r="Y2128">
        <v>0</v>
      </c>
      <c r="Z2128">
        <v>0</v>
      </c>
      <c r="AA2128">
        <v>0</v>
      </c>
      <c r="AB2128">
        <v>0</v>
      </c>
      <c r="AC2128" t="s">
        <v>47</v>
      </c>
      <c r="AD2128">
        <f>+VLOOKUP(T2128,items!$A$2:$D$1255,4,0)</f>
        <v>0</v>
      </c>
      <c r="AE2128">
        <f>+VLOOKUP(T2128,Tabla1[],5,0)</f>
        <v>0</v>
      </c>
      <c r="AF2128" t="e">
        <f t="shared" si="33"/>
        <v>#VALUE!</v>
      </c>
    </row>
    <row r="2129" spans="1:32" x14ac:dyDescent="0.25">
      <c r="A2129">
        <v>96151</v>
      </c>
      <c r="B2129" t="s">
        <v>1569</v>
      </c>
      <c r="C2129" t="s">
        <v>75</v>
      </c>
      <c r="D2129">
        <v>0</v>
      </c>
      <c r="F2129" t="s">
        <v>423</v>
      </c>
      <c r="G2129" t="s">
        <v>423</v>
      </c>
      <c r="H2129" t="s">
        <v>4858</v>
      </c>
      <c r="I2129" t="s">
        <v>37</v>
      </c>
      <c r="J2129" t="s">
        <v>4859</v>
      </c>
      <c r="K2129" t="s">
        <v>4860</v>
      </c>
      <c r="L2129" t="s">
        <v>37</v>
      </c>
      <c r="M2129" t="s">
        <v>649</v>
      </c>
      <c r="N2129" t="s">
        <v>649</v>
      </c>
      <c r="O2129" t="s">
        <v>1334</v>
      </c>
      <c r="P2129" t="s">
        <v>3043</v>
      </c>
      <c r="Q2129" t="s">
        <v>3043</v>
      </c>
      <c r="R2129" t="s">
        <v>43</v>
      </c>
      <c r="S2129" t="s">
        <v>164</v>
      </c>
      <c r="T2129" t="s">
        <v>4078</v>
      </c>
      <c r="U2129" t="s">
        <v>313</v>
      </c>
      <c r="X2129">
        <v>1.1000000000000001</v>
      </c>
      <c r="Y2129">
        <v>0</v>
      </c>
      <c r="Z2129">
        <v>0</v>
      </c>
      <c r="AA2129">
        <v>0</v>
      </c>
      <c r="AB2129">
        <v>171600</v>
      </c>
      <c r="AC2129" t="s">
        <v>47</v>
      </c>
      <c r="AD2129">
        <f>+VLOOKUP(T2129,items!$A$2:$D$1255,4,0)</f>
        <v>0</v>
      </c>
      <c r="AE2129">
        <f>+VLOOKUP(T2129,Tabla1[],5,0)</f>
        <v>0</v>
      </c>
      <c r="AF2129">
        <f t="shared" si="33"/>
        <v>8</v>
      </c>
    </row>
    <row r="2130" spans="1:32" x14ac:dyDescent="0.25">
      <c r="A2130">
        <v>96155</v>
      </c>
      <c r="B2130" t="s">
        <v>4861</v>
      </c>
      <c r="C2130" t="s">
        <v>75</v>
      </c>
      <c r="D2130">
        <v>0</v>
      </c>
      <c r="F2130" t="s">
        <v>423</v>
      </c>
      <c r="G2130" t="s">
        <v>1334</v>
      </c>
      <c r="H2130" t="s">
        <v>4862</v>
      </c>
      <c r="I2130" t="s">
        <v>37</v>
      </c>
      <c r="J2130" t="s">
        <v>4863</v>
      </c>
      <c r="K2130" t="s">
        <v>4864</v>
      </c>
      <c r="L2130" t="s">
        <v>37</v>
      </c>
      <c r="M2130" t="s">
        <v>1646</v>
      </c>
      <c r="N2130" t="s">
        <v>1646</v>
      </c>
      <c r="O2130" t="s">
        <v>565</v>
      </c>
      <c r="P2130" t="s">
        <v>712</v>
      </c>
      <c r="Q2130" t="s">
        <v>712</v>
      </c>
      <c r="R2130" t="s">
        <v>127</v>
      </c>
      <c r="S2130" t="s">
        <v>164</v>
      </c>
      <c r="T2130" t="s">
        <v>2908</v>
      </c>
      <c r="U2130" t="s">
        <v>958</v>
      </c>
      <c r="X2130">
        <v>7</v>
      </c>
      <c r="Y2130">
        <v>0</v>
      </c>
      <c r="Z2130">
        <v>0</v>
      </c>
      <c r="AA2130">
        <v>0</v>
      </c>
      <c r="AB2130">
        <v>368200</v>
      </c>
      <c r="AC2130" t="s">
        <v>47</v>
      </c>
      <c r="AD2130">
        <f>+VLOOKUP(T2130,items!$A$2:$D$1255,4,0)</f>
        <v>0</v>
      </c>
      <c r="AE2130">
        <f>+VLOOKUP(T2130,Tabla1[],5,0)</f>
        <v>0</v>
      </c>
      <c r="AF2130">
        <f t="shared" si="33"/>
        <v>8</v>
      </c>
    </row>
    <row r="2131" spans="1:32" x14ac:dyDescent="0.25">
      <c r="A2131">
        <v>96156</v>
      </c>
      <c r="B2131" t="s">
        <v>4865</v>
      </c>
      <c r="C2131" t="s">
        <v>33</v>
      </c>
      <c r="D2131">
        <v>0</v>
      </c>
      <c r="F2131" t="s">
        <v>423</v>
      </c>
      <c r="G2131" t="s">
        <v>565</v>
      </c>
      <c r="H2131" t="s">
        <v>4866</v>
      </c>
      <c r="I2131" t="s">
        <v>37</v>
      </c>
      <c r="J2131" t="s">
        <v>4867</v>
      </c>
      <c r="K2131" t="s">
        <v>4868</v>
      </c>
      <c r="L2131" t="s">
        <v>37</v>
      </c>
      <c r="M2131" t="s">
        <v>571</v>
      </c>
      <c r="N2131" t="s">
        <v>571</v>
      </c>
      <c r="O2131" t="s">
        <v>1931</v>
      </c>
      <c r="P2131" t="s">
        <v>2688</v>
      </c>
      <c r="Q2131" t="s">
        <v>2688</v>
      </c>
      <c r="R2131" t="s">
        <v>127</v>
      </c>
      <c r="S2131" t="s">
        <v>108</v>
      </c>
      <c r="T2131" t="s">
        <v>1581</v>
      </c>
      <c r="U2131" t="s">
        <v>1582</v>
      </c>
      <c r="X2131">
        <v>3</v>
      </c>
      <c r="Y2131">
        <v>0</v>
      </c>
      <c r="Z2131">
        <v>0</v>
      </c>
      <c r="AA2131">
        <v>0</v>
      </c>
      <c r="AB2131">
        <v>1290000</v>
      </c>
      <c r="AC2131" t="s">
        <v>47</v>
      </c>
      <c r="AD2131">
        <f>+VLOOKUP(T2131,items!$A$2:$D$1255,4,0)</f>
        <v>0</v>
      </c>
      <c r="AE2131">
        <f>+VLOOKUP(T2131,Tabla1[],5,0)</f>
        <v>0</v>
      </c>
      <c r="AF2131">
        <f t="shared" si="33"/>
        <v>9</v>
      </c>
    </row>
    <row r="2132" spans="1:32" x14ac:dyDescent="0.25">
      <c r="A2132">
        <v>96156</v>
      </c>
      <c r="B2132" t="s">
        <v>4865</v>
      </c>
      <c r="C2132" t="s">
        <v>33</v>
      </c>
      <c r="D2132">
        <v>0</v>
      </c>
      <c r="F2132" t="s">
        <v>423</v>
      </c>
      <c r="G2132" t="s">
        <v>565</v>
      </c>
      <c r="H2132" t="s">
        <v>4866</v>
      </c>
      <c r="I2132" t="s">
        <v>37</v>
      </c>
      <c r="J2132" t="s">
        <v>4867</v>
      </c>
      <c r="K2132" t="s">
        <v>4868</v>
      </c>
      <c r="L2132" t="s">
        <v>37</v>
      </c>
      <c r="M2132" t="s">
        <v>571</v>
      </c>
      <c r="N2132" t="s">
        <v>571</v>
      </c>
      <c r="O2132" t="s">
        <v>1931</v>
      </c>
      <c r="P2132" t="s">
        <v>2688</v>
      </c>
      <c r="Q2132" t="s">
        <v>2688</v>
      </c>
      <c r="R2132" t="s">
        <v>127</v>
      </c>
      <c r="S2132" t="s">
        <v>108</v>
      </c>
      <c r="T2132" t="s">
        <v>1581</v>
      </c>
      <c r="U2132" t="s">
        <v>1582</v>
      </c>
      <c r="X2132">
        <v>1</v>
      </c>
      <c r="Y2132">
        <v>0</v>
      </c>
      <c r="Z2132">
        <v>0</v>
      </c>
      <c r="AA2132">
        <v>0</v>
      </c>
      <c r="AB2132">
        <v>120000</v>
      </c>
      <c r="AC2132" t="s">
        <v>47</v>
      </c>
      <c r="AD2132">
        <f>+VLOOKUP(T2132,items!$A$2:$D$1255,4,0)</f>
        <v>0</v>
      </c>
      <c r="AE2132">
        <f>+VLOOKUP(T2132,Tabla1[],5,0)</f>
        <v>0</v>
      </c>
      <c r="AF2132">
        <f t="shared" si="33"/>
        <v>9</v>
      </c>
    </row>
    <row r="2133" spans="1:32" x14ac:dyDescent="0.25">
      <c r="A2133">
        <v>96158</v>
      </c>
      <c r="B2133" t="s">
        <v>4869</v>
      </c>
      <c r="C2133" t="s">
        <v>75</v>
      </c>
      <c r="D2133">
        <v>0</v>
      </c>
      <c r="F2133" t="s">
        <v>423</v>
      </c>
      <c r="G2133" t="s">
        <v>423</v>
      </c>
      <c r="H2133" t="s">
        <v>4870</v>
      </c>
      <c r="I2133" t="s">
        <v>37</v>
      </c>
      <c r="J2133" t="s">
        <v>4871</v>
      </c>
      <c r="K2133" t="s">
        <v>4872</v>
      </c>
      <c r="L2133" t="s">
        <v>37</v>
      </c>
      <c r="M2133" t="s">
        <v>649</v>
      </c>
      <c r="N2133" t="s">
        <v>649</v>
      </c>
      <c r="O2133" t="s">
        <v>1646</v>
      </c>
      <c r="P2133" t="s">
        <v>3043</v>
      </c>
      <c r="Q2133" t="s">
        <v>3043</v>
      </c>
      <c r="R2133" t="s">
        <v>43</v>
      </c>
      <c r="S2133" t="s">
        <v>164</v>
      </c>
      <c r="T2133" t="s">
        <v>2908</v>
      </c>
      <c r="U2133" t="s">
        <v>958</v>
      </c>
      <c r="X2133">
        <v>12</v>
      </c>
      <c r="Y2133">
        <v>0</v>
      </c>
      <c r="Z2133">
        <v>0</v>
      </c>
      <c r="AA2133">
        <v>0</v>
      </c>
      <c r="AB2133">
        <v>631200</v>
      </c>
      <c r="AC2133" t="s">
        <v>47</v>
      </c>
      <c r="AD2133">
        <f>+VLOOKUP(T2133,items!$A$2:$D$1255,4,0)</f>
        <v>0</v>
      </c>
      <c r="AE2133">
        <f>+VLOOKUP(T2133,Tabla1[],5,0)</f>
        <v>0</v>
      </c>
      <c r="AF2133">
        <f t="shared" si="33"/>
        <v>8</v>
      </c>
    </row>
    <row r="2134" spans="1:32" x14ac:dyDescent="0.25">
      <c r="A2134">
        <v>96166</v>
      </c>
      <c r="B2134" t="s">
        <v>4873</v>
      </c>
      <c r="C2134" t="s">
        <v>33</v>
      </c>
      <c r="D2134">
        <v>0</v>
      </c>
      <c r="F2134" t="s">
        <v>423</v>
      </c>
      <c r="G2134" t="s">
        <v>1031</v>
      </c>
      <c r="H2134" t="s">
        <v>4874</v>
      </c>
      <c r="I2134" t="s">
        <v>37</v>
      </c>
      <c r="J2134" t="s">
        <v>4875</v>
      </c>
      <c r="K2134" t="s">
        <v>4876</v>
      </c>
      <c r="L2134" t="s">
        <v>4877</v>
      </c>
      <c r="M2134" t="s">
        <v>41</v>
      </c>
      <c r="N2134" t="s">
        <v>41</v>
      </c>
      <c r="O2134" t="s">
        <v>4571</v>
      </c>
      <c r="P2134" t="s">
        <v>119</v>
      </c>
      <c r="Q2134" t="s">
        <v>2255</v>
      </c>
      <c r="R2134" t="s">
        <v>63</v>
      </c>
      <c r="S2134" t="s">
        <v>88</v>
      </c>
      <c r="T2134" t="s">
        <v>932</v>
      </c>
      <c r="U2134" t="s">
        <v>933</v>
      </c>
      <c r="V2134" t="s">
        <v>867</v>
      </c>
      <c r="X2134">
        <v>18</v>
      </c>
      <c r="Y2134">
        <v>0</v>
      </c>
      <c r="Z2134">
        <v>0</v>
      </c>
      <c r="AA2134">
        <v>0</v>
      </c>
      <c r="AB2134">
        <v>17644482</v>
      </c>
      <c r="AC2134" t="s">
        <v>47</v>
      </c>
      <c r="AD2134" t="str">
        <f>+VLOOKUP(T2134,items!$A$2:$D$1255,4,0)</f>
        <v>MUEBLES</v>
      </c>
      <c r="AE2134">
        <f>+VLOOKUP(T2134,Tabla1[],5,0)</f>
        <v>0</v>
      </c>
      <c r="AF2134">
        <f t="shared" si="33"/>
        <v>11</v>
      </c>
    </row>
    <row r="2135" spans="1:32" x14ac:dyDescent="0.25">
      <c r="A2135">
        <v>96166</v>
      </c>
      <c r="B2135" t="s">
        <v>4873</v>
      </c>
      <c r="C2135" t="s">
        <v>33</v>
      </c>
      <c r="D2135">
        <v>0</v>
      </c>
      <c r="F2135" t="s">
        <v>423</v>
      </c>
      <c r="G2135" t="s">
        <v>1031</v>
      </c>
      <c r="H2135" t="s">
        <v>4874</v>
      </c>
      <c r="I2135" t="s">
        <v>37</v>
      </c>
      <c r="J2135" t="s">
        <v>4875</v>
      </c>
      <c r="K2135" t="s">
        <v>4876</v>
      </c>
      <c r="L2135" t="s">
        <v>4877</v>
      </c>
      <c r="M2135" t="s">
        <v>41</v>
      </c>
      <c r="N2135" t="s">
        <v>41</v>
      </c>
      <c r="O2135" t="s">
        <v>4571</v>
      </c>
      <c r="P2135" t="s">
        <v>119</v>
      </c>
      <c r="Q2135" t="s">
        <v>2255</v>
      </c>
      <c r="R2135" t="s">
        <v>63</v>
      </c>
      <c r="S2135" t="s">
        <v>88</v>
      </c>
      <c r="T2135" t="s">
        <v>936</v>
      </c>
      <c r="U2135" t="s">
        <v>937</v>
      </c>
      <c r="X2135">
        <v>1</v>
      </c>
      <c r="Y2135">
        <v>0</v>
      </c>
      <c r="Z2135">
        <v>0</v>
      </c>
      <c r="AA2135">
        <v>0</v>
      </c>
      <c r="AB2135">
        <v>850000</v>
      </c>
      <c r="AC2135" t="s">
        <v>47</v>
      </c>
      <c r="AD2135">
        <f>+VLOOKUP(T2135,items!$A$2:$D$1255,4,0)</f>
        <v>0</v>
      </c>
      <c r="AE2135">
        <f>+VLOOKUP(T2135,Tabla1[],5,0)</f>
        <v>0</v>
      </c>
      <c r="AF2135">
        <f t="shared" si="33"/>
        <v>11</v>
      </c>
    </row>
    <row r="2136" spans="1:32" x14ac:dyDescent="0.25">
      <c r="A2136">
        <v>96176</v>
      </c>
      <c r="B2136" t="s">
        <v>4878</v>
      </c>
      <c r="C2136" t="s">
        <v>33</v>
      </c>
      <c r="D2136">
        <v>0</v>
      </c>
      <c r="F2136" t="s">
        <v>2201</v>
      </c>
      <c r="G2136" t="s">
        <v>2252</v>
      </c>
      <c r="H2136" t="s">
        <v>4879</v>
      </c>
      <c r="I2136" t="s">
        <v>37</v>
      </c>
      <c r="J2136" t="s">
        <v>4880</v>
      </c>
      <c r="K2136" t="s">
        <v>4881</v>
      </c>
      <c r="L2136" t="s">
        <v>4882</v>
      </c>
      <c r="M2136" t="s">
        <v>2253</v>
      </c>
      <c r="N2136" t="s">
        <v>2253</v>
      </c>
      <c r="O2136" t="s">
        <v>4883</v>
      </c>
      <c r="P2136" t="s">
        <v>4884</v>
      </c>
      <c r="Q2136" t="s">
        <v>4885</v>
      </c>
      <c r="R2136" t="s">
        <v>127</v>
      </c>
      <c r="S2136" t="s">
        <v>108</v>
      </c>
      <c r="T2136" t="s">
        <v>527</v>
      </c>
      <c r="U2136" t="s">
        <v>528</v>
      </c>
      <c r="V2136" t="s">
        <v>1168</v>
      </c>
      <c r="X2136">
        <v>1</v>
      </c>
      <c r="Y2136">
        <v>0</v>
      </c>
      <c r="Z2136">
        <v>0</v>
      </c>
      <c r="AA2136">
        <v>0</v>
      </c>
      <c r="AB2136">
        <v>3520504</v>
      </c>
      <c r="AC2136" t="s">
        <v>47</v>
      </c>
      <c r="AD2136" t="str">
        <f>+VLOOKUP(T2136,items!$A$2:$D$1255,4,0)</f>
        <v>MUEBLES</v>
      </c>
      <c r="AE2136">
        <f>+VLOOKUP(T2136,Tabla1[],5,0)</f>
        <v>0</v>
      </c>
      <c r="AF2136">
        <f t="shared" si="33"/>
        <v>1</v>
      </c>
    </row>
    <row r="2137" spans="1:32" x14ac:dyDescent="0.25">
      <c r="A2137">
        <v>96176</v>
      </c>
      <c r="B2137" t="s">
        <v>4878</v>
      </c>
      <c r="C2137" t="s">
        <v>33</v>
      </c>
      <c r="D2137">
        <v>0</v>
      </c>
      <c r="F2137" t="s">
        <v>2201</v>
      </c>
      <c r="G2137" t="s">
        <v>2252</v>
      </c>
      <c r="H2137" t="s">
        <v>4879</v>
      </c>
      <c r="I2137" t="s">
        <v>37</v>
      </c>
      <c r="J2137" t="s">
        <v>4880</v>
      </c>
      <c r="K2137" t="s">
        <v>4881</v>
      </c>
      <c r="L2137" t="s">
        <v>4882</v>
      </c>
      <c r="M2137" t="s">
        <v>2253</v>
      </c>
      <c r="N2137" t="s">
        <v>2253</v>
      </c>
      <c r="O2137" t="s">
        <v>4883</v>
      </c>
      <c r="P2137" t="s">
        <v>4884</v>
      </c>
      <c r="Q2137" t="s">
        <v>4885</v>
      </c>
      <c r="R2137" t="s">
        <v>127</v>
      </c>
      <c r="S2137" t="s">
        <v>108</v>
      </c>
      <c r="T2137" t="s">
        <v>1704</v>
      </c>
      <c r="U2137" t="s">
        <v>1705</v>
      </c>
      <c r="V2137" t="s">
        <v>1168</v>
      </c>
      <c r="X2137">
        <v>1</v>
      </c>
      <c r="Y2137">
        <v>0</v>
      </c>
      <c r="Z2137">
        <v>0</v>
      </c>
      <c r="AA2137">
        <v>0</v>
      </c>
      <c r="AB2137">
        <v>2657496</v>
      </c>
      <c r="AC2137" t="s">
        <v>47</v>
      </c>
      <c r="AD2137" t="str">
        <f>+VLOOKUP(T2137,items!$A$2:$D$1255,4,0)</f>
        <v>MUEBLES</v>
      </c>
      <c r="AE2137">
        <f>+VLOOKUP(T2137,Tabla1[],5,0)</f>
        <v>0</v>
      </c>
      <c r="AF2137">
        <f t="shared" si="33"/>
        <v>1</v>
      </c>
    </row>
    <row r="2138" spans="1:32" x14ac:dyDescent="0.25">
      <c r="A2138">
        <v>96176</v>
      </c>
      <c r="B2138" t="s">
        <v>4878</v>
      </c>
      <c r="C2138" t="s">
        <v>33</v>
      </c>
      <c r="D2138">
        <v>0</v>
      </c>
      <c r="F2138" t="s">
        <v>2201</v>
      </c>
      <c r="G2138" t="s">
        <v>2252</v>
      </c>
      <c r="H2138" t="s">
        <v>4879</v>
      </c>
      <c r="I2138" t="s">
        <v>37</v>
      </c>
      <c r="J2138" t="s">
        <v>4880</v>
      </c>
      <c r="K2138" t="s">
        <v>4881</v>
      </c>
      <c r="L2138" t="s">
        <v>4882</v>
      </c>
      <c r="M2138" t="s">
        <v>2253</v>
      </c>
      <c r="N2138" t="s">
        <v>2253</v>
      </c>
      <c r="O2138" t="s">
        <v>4883</v>
      </c>
      <c r="P2138" t="s">
        <v>4884</v>
      </c>
      <c r="Q2138" t="s">
        <v>4885</v>
      </c>
      <c r="R2138" t="s">
        <v>127</v>
      </c>
      <c r="S2138" t="s">
        <v>108</v>
      </c>
      <c r="T2138" t="s">
        <v>1226</v>
      </c>
      <c r="U2138" t="s">
        <v>1227</v>
      </c>
      <c r="V2138" t="s">
        <v>1168</v>
      </c>
      <c r="X2138">
        <v>1</v>
      </c>
      <c r="Y2138">
        <v>0</v>
      </c>
      <c r="Z2138">
        <v>0</v>
      </c>
      <c r="AA2138">
        <v>0</v>
      </c>
      <c r="AB2138">
        <v>3818778</v>
      </c>
      <c r="AC2138" t="s">
        <v>47</v>
      </c>
      <c r="AD2138" t="str">
        <f>+VLOOKUP(T2138,items!$A$2:$D$1255,4,0)</f>
        <v>MUEBLES</v>
      </c>
      <c r="AE2138">
        <f>+VLOOKUP(T2138,Tabla1[],5,0)</f>
        <v>0</v>
      </c>
      <c r="AF2138">
        <f t="shared" si="33"/>
        <v>1</v>
      </c>
    </row>
    <row r="2139" spans="1:32" x14ac:dyDescent="0.25">
      <c r="A2139">
        <v>96176</v>
      </c>
      <c r="B2139" t="s">
        <v>4878</v>
      </c>
      <c r="C2139" t="s">
        <v>33</v>
      </c>
      <c r="D2139">
        <v>0</v>
      </c>
      <c r="F2139" t="s">
        <v>2201</v>
      </c>
      <c r="G2139" t="s">
        <v>2252</v>
      </c>
      <c r="H2139" t="s">
        <v>4879</v>
      </c>
      <c r="I2139" t="s">
        <v>37</v>
      </c>
      <c r="J2139" t="s">
        <v>4880</v>
      </c>
      <c r="K2139" t="s">
        <v>4881</v>
      </c>
      <c r="L2139" t="s">
        <v>4882</v>
      </c>
      <c r="M2139" t="s">
        <v>2253</v>
      </c>
      <c r="N2139" t="s">
        <v>2253</v>
      </c>
      <c r="O2139" t="s">
        <v>4883</v>
      </c>
      <c r="P2139" t="s">
        <v>4884</v>
      </c>
      <c r="Q2139" t="s">
        <v>4885</v>
      </c>
      <c r="R2139" t="s">
        <v>127</v>
      </c>
      <c r="S2139" t="s">
        <v>108</v>
      </c>
      <c r="T2139" t="s">
        <v>868</v>
      </c>
      <c r="U2139" t="s">
        <v>869</v>
      </c>
      <c r="V2139" t="s">
        <v>1168</v>
      </c>
      <c r="X2139">
        <v>1</v>
      </c>
      <c r="Y2139">
        <v>0</v>
      </c>
      <c r="Z2139">
        <v>0</v>
      </c>
      <c r="AA2139">
        <v>0</v>
      </c>
      <c r="AB2139">
        <v>4775707</v>
      </c>
      <c r="AC2139" t="s">
        <v>47</v>
      </c>
      <c r="AD2139" t="str">
        <f>+VLOOKUP(T2139,items!$A$2:$D$1255,4,0)</f>
        <v>MUEBLES</v>
      </c>
      <c r="AE2139">
        <f>+VLOOKUP(T2139,Tabla1[],5,0)</f>
        <v>0</v>
      </c>
      <c r="AF2139">
        <f t="shared" si="33"/>
        <v>1</v>
      </c>
    </row>
    <row r="2140" spans="1:32" x14ac:dyDescent="0.25">
      <c r="A2140">
        <v>96176</v>
      </c>
      <c r="B2140" t="s">
        <v>4878</v>
      </c>
      <c r="C2140" t="s">
        <v>33</v>
      </c>
      <c r="D2140">
        <v>0</v>
      </c>
      <c r="F2140" t="s">
        <v>2201</v>
      </c>
      <c r="G2140" t="s">
        <v>2252</v>
      </c>
      <c r="H2140" t="s">
        <v>4879</v>
      </c>
      <c r="I2140" t="s">
        <v>37</v>
      </c>
      <c r="J2140" t="s">
        <v>4880</v>
      </c>
      <c r="K2140" t="s">
        <v>4881</v>
      </c>
      <c r="L2140" t="s">
        <v>4882</v>
      </c>
      <c r="M2140" t="s">
        <v>2253</v>
      </c>
      <c r="N2140" t="s">
        <v>2253</v>
      </c>
      <c r="O2140" t="s">
        <v>4883</v>
      </c>
      <c r="P2140" t="s">
        <v>4884</v>
      </c>
      <c r="Q2140" t="s">
        <v>4885</v>
      </c>
      <c r="R2140" t="s">
        <v>127</v>
      </c>
      <c r="S2140" t="s">
        <v>108</v>
      </c>
      <c r="T2140" t="s">
        <v>532</v>
      </c>
      <c r="U2140" t="s">
        <v>533</v>
      </c>
      <c r="V2140" t="s">
        <v>1168</v>
      </c>
      <c r="X2140">
        <v>1</v>
      </c>
      <c r="Y2140">
        <v>0</v>
      </c>
      <c r="Z2140">
        <v>0</v>
      </c>
      <c r="AA2140">
        <v>0</v>
      </c>
      <c r="AB2140">
        <v>3380060</v>
      </c>
      <c r="AC2140" t="s">
        <v>47</v>
      </c>
      <c r="AD2140" t="str">
        <f>+VLOOKUP(T2140,items!$A$2:$D$1255,4,0)</f>
        <v>MUEBLES</v>
      </c>
      <c r="AE2140">
        <f>+VLOOKUP(T2140,Tabla1[],5,0)</f>
        <v>0</v>
      </c>
      <c r="AF2140">
        <f t="shared" si="33"/>
        <v>1</v>
      </c>
    </row>
    <row r="2141" spans="1:32" x14ac:dyDescent="0.25">
      <c r="A2141">
        <v>96176</v>
      </c>
      <c r="B2141" t="s">
        <v>4878</v>
      </c>
      <c r="C2141" t="s">
        <v>33</v>
      </c>
      <c r="D2141">
        <v>0</v>
      </c>
      <c r="F2141" t="s">
        <v>2201</v>
      </c>
      <c r="G2141" t="s">
        <v>2252</v>
      </c>
      <c r="H2141" t="s">
        <v>4879</v>
      </c>
      <c r="I2141" t="s">
        <v>37</v>
      </c>
      <c r="J2141" t="s">
        <v>4880</v>
      </c>
      <c r="K2141" t="s">
        <v>4881</v>
      </c>
      <c r="L2141" t="s">
        <v>4882</v>
      </c>
      <c r="M2141" t="s">
        <v>2253</v>
      </c>
      <c r="N2141" t="s">
        <v>2253</v>
      </c>
      <c r="O2141" t="s">
        <v>4883</v>
      </c>
      <c r="P2141" t="s">
        <v>4884</v>
      </c>
      <c r="Q2141" t="s">
        <v>4885</v>
      </c>
      <c r="R2141" t="s">
        <v>127</v>
      </c>
      <c r="S2141" t="s">
        <v>108</v>
      </c>
      <c r="T2141" t="s">
        <v>3134</v>
      </c>
      <c r="U2141" t="s">
        <v>3135</v>
      </c>
      <c r="X2141">
        <v>1</v>
      </c>
      <c r="Y2141">
        <v>0</v>
      </c>
      <c r="Z2141">
        <v>0</v>
      </c>
      <c r="AA2141">
        <v>0</v>
      </c>
      <c r="AB2141">
        <v>4516859</v>
      </c>
      <c r="AC2141" t="s">
        <v>47</v>
      </c>
      <c r="AD2141" t="str">
        <f>+VLOOKUP(T2141,items!$A$2:$D$1255,4,0)</f>
        <v>MUEBLES</v>
      </c>
      <c r="AE2141">
        <f>+VLOOKUP(T2141,Tabla1[],5,0)</f>
        <v>0</v>
      </c>
      <c r="AF2141">
        <f t="shared" si="33"/>
        <v>1</v>
      </c>
    </row>
    <row r="2142" spans="1:32" x14ac:dyDescent="0.25">
      <c r="A2142">
        <v>96180</v>
      </c>
      <c r="B2142" t="s">
        <v>4886</v>
      </c>
      <c r="C2142" t="s">
        <v>33</v>
      </c>
      <c r="D2142">
        <v>0</v>
      </c>
      <c r="F2142" t="s">
        <v>423</v>
      </c>
      <c r="G2142" t="s">
        <v>1334</v>
      </c>
      <c r="H2142" t="s">
        <v>4887</v>
      </c>
      <c r="I2142" t="s">
        <v>37</v>
      </c>
      <c r="J2142" t="s">
        <v>4888</v>
      </c>
      <c r="K2142" t="s">
        <v>4889</v>
      </c>
      <c r="L2142" t="s">
        <v>4890</v>
      </c>
      <c r="M2142" t="s">
        <v>3043</v>
      </c>
      <c r="N2142" t="s">
        <v>3043</v>
      </c>
      <c r="O2142" t="s">
        <v>255</v>
      </c>
      <c r="P2142" t="s">
        <v>1019</v>
      </c>
      <c r="Q2142" t="s">
        <v>162</v>
      </c>
      <c r="R2142" t="s">
        <v>63</v>
      </c>
      <c r="S2142" t="s">
        <v>44</v>
      </c>
      <c r="T2142" t="s">
        <v>4891</v>
      </c>
      <c r="U2142" t="s">
        <v>4892</v>
      </c>
      <c r="V2142" t="s">
        <v>529</v>
      </c>
      <c r="W2142" t="s">
        <v>117</v>
      </c>
      <c r="X2142">
        <v>1</v>
      </c>
      <c r="Y2142">
        <v>0</v>
      </c>
      <c r="Z2142">
        <v>0</v>
      </c>
      <c r="AA2142">
        <v>0</v>
      </c>
      <c r="AB2142">
        <v>1714092</v>
      </c>
      <c r="AC2142" t="s">
        <v>47</v>
      </c>
      <c r="AD2142">
        <f>+VLOOKUP(T2142,items!$A$2:$D$1255,4,0)</f>
        <v>0</v>
      </c>
      <c r="AE2142">
        <f>+VLOOKUP(T2142,Tabla1[],5,0)</f>
        <v>0</v>
      </c>
      <c r="AF2142">
        <f t="shared" si="33"/>
        <v>9</v>
      </c>
    </row>
    <row r="2143" spans="1:32" x14ac:dyDescent="0.25">
      <c r="A2143">
        <v>96180</v>
      </c>
      <c r="B2143" t="s">
        <v>4886</v>
      </c>
      <c r="C2143" t="s">
        <v>33</v>
      </c>
      <c r="D2143">
        <v>0</v>
      </c>
      <c r="F2143" t="s">
        <v>423</v>
      </c>
      <c r="G2143" t="s">
        <v>1334</v>
      </c>
      <c r="H2143" t="s">
        <v>4887</v>
      </c>
      <c r="I2143" t="s">
        <v>37</v>
      </c>
      <c r="J2143" t="s">
        <v>4888</v>
      </c>
      <c r="K2143" t="s">
        <v>4889</v>
      </c>
      <c r="L2143" t="s">
        <v>4890</v>
      </c>
      <c r="M2143" t="s">
        <v>3043</v>
      </c>
      <c r="N2143" t="s">
        <v>3043</v>
      </c>
      <c r="O2143" t="s">
        <v>255</v>
      </c>
      <c r="P2143" t="s">
        <v>1019</v>
      </c>
      <c r="Q2143" t="s">
        <v>162</v>
      </c>
      <c r="R2143" t="s">
        <v>63</v>
      </c>
      <c r="S2143" t="s">
        <v>44</v>
      </c>
      <c r="T2143" t="s">
        <v>3864</v>
      </c>
      <c r="U2143" t="s">
        <v>3865</v>
      </c>
      <c r="V2143" t="s">
        <v>2013</v>
      </c>
      <c r="W2143" t="s">
        <v>117</v>
      </c>
      <c r="X2143">
        <v>2</v>
      </c>
      <c r="Y2143">
        <v>0</v>
      </c>
      <c r="Z2143">
        <v>0</v>
      </c>
      <c r="AA2143">
        <v>0</v>
      </c>
      <c r="AB2143">
        <v>1826052</v>
      </c>
      <c r="AC2143" t="s">
        <v>47</v>
      </c>
      <c r="AD2143" t="str">
        <f>+VLOOKUP(T2143,items!$A$2:$D$1255,4,0)</f>
        <v>MUEBLES</v>
      </c>
      <c r="AE2143">
        <f>+VLOOKUP(T2143,Tabla1[],5,0)</f>
        <v>0</v>
      </c>
      <c r="AF2143">
        <f t="shared" si="33"/>
        <v>9</v>
      </c>
    </row>
    <row r="2144" spans="1:32" x14ac:dyDescent="0.25">
      <c r="A2144">
        <v>96180</v>
      </c>
      <c r="B2144" t="s">
        <v>4886</v>
      </c>
      <c r="C2144" t="s">
        <v>33</v>
      </c>
      <c r="D2144">
        <v>0</v>
      </c>
      <c r="F2144" t="s">
        <v>423</v>
      </c>
      <c r="G2144" t="s">
        <v>1334</v>
      </c>
      <c r="H2144" t="s">
        <v>4887</v>
      </c>
      <c r="I2144" t="s">
        <v>37</v>
      </c>
      <c r="J2144" t="s">
        <v>4888</v>
      </c>
      <c r="K2144" t="s">
        <v>4889</v>
      </c>
      <c r="L2144" t="s">
        <v>4890</v>
      </c>
      <c r="M2144" t="s">
        <v>3043</v>
      </c>
      <c r="N2144" t="s">
        <v>3043</v>
      </c>
      <c r="O2144" t="s">
        <v>255</v>
      </c>
      <c r="P2144" t="s">
        <v>1019</v>
      </c>
      <c r="Q2144" t="s">
        <v>162</v>
      </c>
      <c r="R2144" t="s">
        <v>63</v>
      </c>
      <c r="S2144" t="s">
        <v>44</v>
      </c>
      <c r="T2144" t="s">
        <v>1880</v>
      </c>
      <c r="U2144" t="s">
        <v>1881</v>
      </c>
      <c r="W2144" t="s">
        <v>117</v>
      </c>
      <c r="X2144">
        <v>1</v>
      </c>
      <c r="Y2144">
        <v>0</v>
      </c>
      <c r="Z2144">
        <v>0</v>
      </c>
      <c r="AA2144">
        <v>0</v>
      </c>
      <c r="AB2144">
        <v>3457059</v>
      </c>
      <c r="AC2144" t="s">
        <v>47</v>
      </c>
      <c r="AD2144" t="str">
        <f>+VLOOKUP(T2144,items!$A$2:$D$1255,4,0)</f>
        <v>MUEBLES</v>
      </c>
      <c r="AE2144">
        <f>+VLOOKUP(T2144,Tabla1[],5,0)</f>
        <v>0</v>
      </c>
      <c r="AF2144">
        <f t="shared" si="33"/>
        <v>9</v>
      </c>
    </row>
    <row r="2145" spans="1:32" x14ac:dyDescent="0.25">
      <c r="A2145">
        <v>96180</v>
      </c>
      <c r="B2145" t="s">
        <v>4886</v>
      </c>
      <c r="C2145" t="s">
        <v>33</v>
      </c>
      <c r="D2145">
        <v>0</v>
      </c>
      <c r="F2145" t="s">
        <v>423</v>
      </c>
      <c r="G2145" t="s">
        <v>1334</v>
      </c>
      <c r="H2145" t="s">
        <v>4887</v>
      </c>
      <c r="I2145" t="s">
        <v>37</v>
      </c>
      <c r="J2145" t="s">
        <v>4888</v>
      </c>
      <c r="K2145" t="s">
        <v>4889</v>
      </c>
      <c r="L2145" t="s">
        <v>4890</v>
      </c>
      <c r="M2145" t="s">
        <v>3043</v>
      </c>
      <c r="N2145" t="s">
        <v>3043</v>
      </c>
      <c r="O2145" t="s">
        <v>255</v>
      </c>
      <c r="P2145" t="s">
        <v>1019</v>
      </c>
      <c r="Q2145" t="s">
        <v>162</v>
      </c>
      <c r="R2145" t="s">
        <v>63</v>
      </c>
      <c r="S2145" t="s">
        <v>44</v>
      </c>
      <c r="T2145" t="s">
        <v>2067</v>
      </c>
      <c r="U2145" t="s">
        <v>2068</v>
      </c>
      <c r="V2145" t="s">
        <v>2013</v>
      </c>
      <c r="W2145" t="s">
        <v>117</v>
      </c>
      <c r="X2145">
        <v>2</v>
      </c>
      <c r="Y2145">
        <v>0</v>
      </c>
      <c r="Z2145">
        <v>0</v>
      </c>
      <c r="AA2145">
        <v>0</v>
      </c>
      <c r="AB2145">
        <v>1569366</v>
      </c>
      <c r="AC2145" t="s">
        <v>47</v>
      </c>
      <c r="AD2145" t="str">
        <f>+VLOOKUP(T2145,items!$A$2:$D$1255,4,0)</f>
        <v>MUEBLES</v>
      </c>
      <c r="AE2145">
        <f>+VLOOKUP(T2145,Tabla1[],5,0)</f>
        <v>0</v>
      </c>
      <c r="AF2145">
        <f t="shared" si="33"/>
        <v>9</v>
      </c>
    </row>
    <row r="2146" spans="1:32" x14ac:dyDescent="0.25">
      <c r="A2146">
        <v>96181</v>
      </c>
      <c r="B2146" t="s">
        <v>3837</v>
      </c>
      <c r="C2146" t="s">
        <v>75</v>
      </c>
      <c r="D2146">
        <v>0</v>
      </c>
      <c r="F2146" t="s">
        <v>423</v>
      </c>
      <c r="G2146" t="s">
        <v>423</v>
      </c>
      <c r="H2146" t="s">
        <v>4893</v>
      </c>
      <c r="I2146" t="s">
        <v>37</v>
      </c>
      <c r="J2146" t="s">
        <v>4894</v>
      </c>
      <c r="K2146" t="s">
        <v>4895</v>
      </c>
      <c r="L2146" t="s">
        <v>37</v>
      </c>
      <c r="M2146" t="s">
        <v>649</v>
      </c>
      <c r="N2146" t="s">
        <v>649</v>
      </c>
      <c r="O2146" t="s">
        <v>1646</v>
      </c>
      <c r="P2146" t="s">
        <v>3043</v>
      </c>
      <c r="Q2146" t="s">
        <v>3043</v>
      </c>
      <c r="R2146" t="s">
        <v>43</v>
      </c>
      <c r="S2146" t="s">
        <v>164</v>
      </c>
      <c r="T2146" t="s">
        <v>4896</v>
      </c>
      <c r="U2146" t="s">
        <v>4897</v>
      </c>
      <c r="X2146">
        <v>1</v>
      </c>
      <c r="Y2146">
        <v>0</v>
      </c>
      <c r="Z2146">
        <v>0</v>
      </c>
      <c r="AA2146">
        <v>0</v>
      </c>
      <c r="AB2146">
        <v>57503</v>
      </c>
      <c r="AC2146" t="s">
        <v>47</v>
      </c>
      <c r="AD2146">
        <f>+VLOOKUP(T2146,items!$A$2:$D$1255,4,0)</f>
        <v>0</v>
      </c>
      <c r="AE2146">
        <f>+VLOOKUP(T2146,Tabla1[],5,0)</f>
        <v>0</v>
      </c>
      <c r="AF2146">
        <f t="shared" si="33"/>
        <v>8</v>
      </c>
    </row>
    <row r="2147" spans="1:32" x14ac:dyDescent="0.25">
      <c r="A2147">
        <v>96183</v>
      </c>
      <c r="B2147" t="s">
        <v>4898</v>
      </c>
      <c r="C2147" t="s">
        <v>1065</v>
      </c>
      <c r="D2147">
        <v>0</v>
      </c>
      <c r="F2147" t="s">
        <v>423</v>
      </c>
      <c r="G2147" t="s">
        <v>423</v>
      </c>
      <c r="H2147" t="s">
        <v>4899</v>
      </c>
      <c r="I2147" t="s">
        <v>37</v>
      </c>
      <c r="J2147" t="s">
        <v>37</v>
      </c>
      <c r="K2147" t="s">
        <v>4900</v>
      </c>
      <c r="L2147" t="s">
        <v>4901</v>
      </c>
      <c r="M2147" t="s">
        <v>649</v>
      </c>
      <c r="N2147" t="s">
        <v>649</v>
      </c>
      <c r="O2147" t="s">
        <v>2896</v>
      </c>
      <c r="P2147" t="s">
        <v>503</v>
      </c>
      <c r="Q2147" t="s">
        <v>158</v>
      </c>
      <c r="R2147" t="s">
        <v>63</v>
      </c>
      <c r="S2147" t="s">
        <v>44</v>
      </c>
      <c r="T2147" t="s">
        <v>4902</v>
      </c>
      <c r="U2147" t="s">
        <v>4903</v>
      </c>
      <c r="X2147">
        <v>1</v>
      </c>
      <c r="Y2147">
        <v>0</v>
      </c>
      <c r="Z2147">
        <v>0</v>
      </c>
      <c r="AA2147">
        <v>0</v>
      </c>
      <c r="AB2147">
        <v>4087151</v>
      </c>
      <c r="AC2147" t="s">
        <v>47</v>
      </c>
      <c r="AD2147" t="str">
        <f>+VLOOKUP(T2147,items!$A$2:$D$1255,4,0)</f>
        <v>MUEBLES</v>
      </c>
      <c r="AE2147">
        <f>+VLOOKUP(T2147,Tabla1[],5,0)</f>
        <v>0</v>
      </c>
      <c r="AF2147">
        <f t="shared" si="33"/>
        <v>9</v>
      </c>
    </row>
    <row r="2148" spans="1:32" x14ac:dyDescent="0.25">
      <c r="A2148">
        <v>96183</v>
      </c>
      <c r="B2148" t="s">
        <v>4898</v>
      </c>
      <c r="C2148" t="s">
        <v>1065</v>
      </c>
      <c r="D2148">
        <v>0</v>
      </c>
      <c r="F2148" t="s">
        <v>423</v>
      </c>
      <c r="G2148" t="s">
        <v>423</v>
      </c>
      <c r="H2148" t="s">
        <v>4899</v>
      </c>
      <c r="I2148" t="s">
        <v>37</v>
      </c>
      <c r="J2148" t="s">
        <v>37</v>
      </c>
      <c r="K2148" t="s">
        <v>4900</v>
      </c>
      <c r="L2148" t="s">
        <v>4901</v>
      </c>
      <c r="M2148" t="s">
        <v>649</v>
      </c>
      <c r="N2148" t="s">
        <v>649</v>
      </c>
      <c r="O2148" t="s">
        <v>2896</v>
      </c>
      <c r="P2148" t="s">
        <v>503</v>
      </c>
      <c r="Q2148" t="s">
        <v>158</v>
      </c>
      <c r="R2148" t="s">
        <v>63</v>
      </c>
      <c r="S2148" t="s">
        <v>44</v>
      </c>
      <c r="T2148" t="s">
        <v>536</v>
      </c>
      <c r="U2148" t="s">
        <v>537</v>
      </c>
      <c r="X2148">
        <v>6</v>
      </c>
      <c r="Y2148">
        <v>0</v>
      </c>
      <c r="Z2148">
        <v>0</v>
      </c>
      <c r="AA2148">
        <v>0</v>
      </c>
      <c r="AB2148">
        <v>3561126</v>
      </c>
      <c r="AC2148" t="s">
        <v>47</v>
      </c>
      <c r="AD2148" t="str">
        <f>+VLOOKUP(T2148,items!$A$2:$D$1255,4,0)</f>
        <v>MUEBLES</v>
      </c>
      <c r="AE2148">
        <f>+VLOOKUP(T2148,Tabla1[],5,0)</f>
        <v>0</v>
      </c>
      <c r="AF2148">
        <f t="shared" si="33"/>
        <v>9</v>
      </c>
    </row>
    <row r="2149" spans="1:32" x14ac:dyDescent="0.25">
      <c r="A2149">
        <v>96183</v>
      </c>
      <c r="B2149" t="s">
        <v>4898</v>
      </c>
      <c r="C2149" t="s">
        <v>1065</v>
      </c>
      <c r="D2149">
        <v>0</v>
      </c>
      <c r="F2149" t="s">
        <v>423</v>
      </c>
      <c r="G2149" t="s">
        <v>423</v>
      </c>
      <c r="H2149" t="s">
        <v>4899</v>
      </c>
      <c r="I2149" t="s">
        <v>37</v>
      </c>
      <c r="J2149" t="s">
        <v>37</v>
      </c>
      <c r="K2149" t="s">
        <v>4900</v>
      </c>
      <c r="L2149" t="s">
        <v>4901</v>
      </c>
      <c r="M2149" t="s">
        <v>649</v>
      </c>
      <c r="N2149" t="s">
        <v>649</v>
      </c>
      <c r="O2149" t="s">
        <v>2896</v>
      </c>
      <c r="P2149" t="s">
        <v>503</v>
      </c>
      <c r="Q2149" t="s">
        <v>158</v>
      </c>
      <c r="R2149" t="s">
        <v>63</v>
      </c>
      <c r="S2149" t="s">
        <v>44</v>
      </c>
      <c r="T2149" t="s">
        <v>50</v>
      </c>
      <c r="U2149" t="s">
        <v>51</v>
      </c>
      <c r="X2149">
        <v>1</v>
      </c>
      <c r="Y2149">
        <v>0</v>
      </c>
      <c r="Z2149">
        <v>0</v>
      </c>
      <c r="AA2149">
        <v>0</v>
      </c>
      <c r="AB2149">
        <v>250000</v>
      </c>
      <c r="AC2149" t="s">
        <v>47</v>
      </c>
      <c r="AD2149" t="e">
        <f>+VLOOKUP(T2149,items!$A$2:$D$1255,4,0)</f>
        <v>#N/A</v>
      </c>
      <c r="AE2149" t="e">
        <f>+VLOOKUP(T2149,Tabla1[],5,0)</f>
        <v>#N/A</v>
      </c>
      <c r="AF2149">
        <f t="shared" si="33"/>
        <v>9</v>
      </c>
    </row>
    <row r="2150" spans="1:32" x14ac:dyDescent="0.25">
      <c r="A2150">
        <v>96185</v>
      </c>
      <c r="B2150" t="s">
        <v>4898</v>
      </c>
      <c r="C2150" t="s">
        <v>1065</v>
      </c>
      <c r="D2150">
        <v>0</v>
      </c>
      <c r="F2150" t="s">
        <v>423</v>
      </c>
      <c r="G2150" t="s">
        <v>423</v>
      </c>
      <c r="H2150" t="s">
        <v>4904</v>
      </c>
      <c r="I2150" t="s">
        <v>37</v>
      </c>
      <c r="J2150" t="s">
        <v>37</v>
      </c>
      <c r="K2150" t="s">
        <v>4905</v>
      </c>
      <c r="L2150" t="s">
        <v>4906</v>
      </c>
      <c r="M2150" t="s">
        <v>649</v>
      </c>
      <c r="N2150" t="s">
        <v>649</v>
      </c>
      <c r="O2150" t="s">
        <v>2896</v>
      </c>
      <c r="P2150" t="s">
        <v>503</v>
      </c>
      <c r="Q2150" t="s">
        <v>158</v>
      </c>
      <c r="R2150" t="s">
        <v>63</v>
      </c>
      <c r="S2150" t="s">
        <v>44</v>
      </c>
      <c r="T2150" t="s">
        <v>536</v>
      </c>
      <c r="U2150" t="s">
        <v>537</v>
      </c>
      <c r="X2150">
        <v>2</v>
      </c>
      <c r="Y2150">
        <v>0</v>
      </c>
      <c r="Z2150">
        <v>0</v>
      </c>
      <c r="AA2150">
        <v>0</v>
      </c>
      <c r="AB2150">
        <v>1345314</v>
      </c>
      <c r="AC2150" t="s">
        <v>47</v>
      </c>
      <c r="AD2150" t="str">
        <f>+VLOOKUP(T2150,items!$A$2:$D$1255,4,0)</f>
        <v>MUEBLES</v>
      </c>
      <c r="AE2150">
        <f>+VLOOKUP(T2150,Tabla1[],5,0)</f>
        <v>0</v>
      </c>
      <c r="AF2150">
        <f t="shared" si="33"/>
        <v>9</v>
      </c>
    </row>
    <row r="2151" spans="1:32" x14ac:dyDescent="0.25">
      <c r="A2151">
        <v>96199</v>
      </c>
      <c r="B2151" t="s">
        <v>4907</v>
      </c>
      <c r="C2151" t="s">
        <v>75</v>
      </c>
      <c r="D2151">
        <v>0</v>
      </c>
      <c r="F2151" t="s">
        <v>909</v>
      </c>
      <c r="G2151" t="s">
        <v>1646</v>
      </c>
      <c r="H2151" t="s">
        <v>4908</v>
      </c>
      <c r="I2151" t="s">
        <v>37</v>
      </c>
      <c r="J2151" t="s">
        <v>4909</v>
      </c>
      <c r="K2151" t="s">
        <v>4910</v>
      </c>
      <c r="L2151" t="s">
        <v>4911</v>
      </c>
      <c r="M2151" t="s">
        <v>565</v>
      </c>
      <c r="N2151" t="s">
        <v>565</v>
      </c>
      <c r="O2151" t="s">
        <v>572</v>
      </c>
      <c r="P2151" t="s">
        <v>2895</v>
      </c>
      <c r="Q2151" t="s">
        <v>2895</v>
      </c>
      <c r="R2151" t="s">
        <v>127</v>
      </c>
      <c r="S2151" t="s">
        <v>108</v>
      </c>
      <c r="T2151" t="s">
        <v>2212</v>
      </c>
      <c r="U2151" t="s">
        <v>2213</v>
      </c>
      <c r="X2151">
        <v>1</v>
      </c>
      <c r="Y2151">
        <v>0</v>
      </c>
      <c r="Z2151">
        <v>0</v>
      </c>
      <c r="AA2151">
        <v>0</v>
      </c>
      <c r="AB2151">
        <v>405000</v>
      </c>
      <c r="AC2151" t="s">
        <v>47</v>
      </c>
      <c r="AD2151">
        <f>+VLOOKUP(T2151,items!$A$2:$D$1255,4,0)</f>
        <v>0</v>
      </c>
      <c r="AE2151">
        <f>+VLOOKUP(T2151,Tabla1[],5,0)</f>
        <v>0</v>
      </c>
      <c r="AF2151">
        <f t="shared" si="33"/>
        <v>8</v>
      </c>
    </row>
    <row r="2152" spans="1:32" x14ac:dyDescent="0.25">
      <c r="A2152">
        <v>96199</v>
      </c>
      <c r="B2152" t="s">
        <v>4907</v>
      </c>
      <c r="C2152" t="s">
        <v>75</v>
      </c>
      <c r="D2152">
        <v>0</v>
      </c>
      <c r="F2152" t="s">
        <v>909</v>
      </c>
      <c r="G2152" t="s">
        <v>1646</v>
      </c>
      <c r="H2152" t="s">
        <v>4908</v>
      </c>
      <c r="I2152" t="s">
        <v>37</v>
      </c>
      <c r="J2152" t="s">
        <v>4909</v>
      </c>
      <c r="K2152" t="s">
        <v>4910</v>
      </c>
      <c r="L2152" t="s">
        <v>4911</v>
      </c>
      <c r="M2152" t="s">
        <v>565</v>
      </c>
      <c r="N2152" t="s">
        <v>565</v>
      </c>
      <c r="O2152" t="s">
        <v>572</v>
      </c>
      <c r="P2152" t="s">
        <v>2895</v>
      </c>
      <c r="Q2152" t="s">
        <v>2895</v>
      </c>
      <c r="R2152" t="s">
        <v>127</v>
      </c>
      <c r="S2152" t="s">
        <v>108</v>
      </c>
      <c r="T2152" t="s">
        <v>1145</v>
      </c>
      <c r="U2152" t="s">
        <v>1146</v>
      </c>
      <c r="X2152">
        <v>1</v>
      </c>
      <c r="Y2152">
        <v>0</v>
      </c>
      <c r="Z2152">
        <v>0</v>
      </c>
      <c r="AA2152">
        <v>0</v>
      </c>
      <c r="AB2152">
        <v>612000</v>
      </c>
      <c r="AC2152" t="s">
        <v>47</v>
      </c>
      <c r="AD2152" t="e">
        <f>+VLOOKUP(T2152,items!$A$2:$D$1255,4,0)</f>
        <v>#N/A</v>
      </c>
      <c r="AE2152" t="e">
        <f>+VLOOKUP(T2152,Tabla1[],5,0)</f>
        <v>#N/A</v>
      </c>
      <c r="AF2152">
        <f t="shared" si="33"/>
        <v>8</v>
      </c>
    </row>
    <row r="2153" spans="1:32" x14ac:dyDescent="0.25">
      <c r="A2153">
        <v>96208</v>
      </c>
      <c r="B2153" t="s">
        <v>4912</v>
      </c>
      <c r="C2153" t="s">
        <v>1065</v>
      </c>
      <c r="D2153">
        <v>0</v>
      </c>
      <c r="F2153" t="s">
        <v>2281</v>
      </c>
      <c r="G2153" t="s">
        <v>2281</v>
      </c>
      <c r="H2153" t="s">
        <v>4913</v>
      </c>
      <c r="I2153" t="s">
        <v>37</v>
      </c>
      <c r="J2153" t="s">
        <v>37</v>
      </c>
      <c r="K2153" t="s">
        <v>4914</v>
      </c>
      <c r="L2153" t="s">
        <v>37</v>
      </c>
      <c r="M2153" t="s">
        <v>649</v>
      </c>
      <c r="N2153" t="s">
        <v>649</v>
      </c>
      <c r="O2153" t="s">
        <v>1334</v>
      </c>
      <c r="P2153" t="s">
        <v>3043</v>
      </c>
      <c r="Q2153" t="s">
        <v>3043</v>
      </c>
      <c r="R2153" t="s">
        <v>411</v>
      </c>
      <c r="S2153" t="s">
        <v>44</v>
      </c>
      <c r="T2153" t="s">
        <v>1232</v>
      </c>
      <c r="U2153" t="s">
        <v>1233</v>
      </c>
      <c r="X2153">
        <v>1</v>
      </c>
      <c r="Y2153">
        <v>0</v>
      </c>
      <c r="Z2153">
        <v>0</v>
      </c>
      <c r="AA2153">
        <v>0</v>
      </c>
      <c r="AB2153">
        <v>198800</v>
      </c>
      <c r="AC2153" t="s">
        <v>47</v>
      </c>
      <c r="AD2153">
        <f>+VLOOKUP(T2153,items!$A$2:$D$1255,4,0)</f>
        <v>0</v>
      </c>
      <c r="AE2153">
        <f>+VLOOKUP(T2153,Tabla1[],5,0)</f>
        <v>0</v>
      </c>
      <c r="AF2153">
        <f t="shared" si="33"/>
        <v>8</v>
      </c>
    </row>
    <row r="2154" spans="1:32" x14ac:dyDescent="0.25">
      <c r="A2154">
        <v>96211</v>
      </c>
      <c r="B2154" t="s">
        <v>1706</v>
      </c>
      <c r="C2154" t="s">
        <v>75</v>
      </c>
      <c r="D2154">
        <v>0</v>
      </c>
      <c r="F2154" t="s">
        <v>649</v>
      </c>
      <c r="G2154" t="s">
        <v>2235</v>
      </c>
      <c r="H2154" t="s">
        <v>4915</v>
      </c>
      <c r="I2154" t="s">
        <v>37</v>
      </c>
      <c r="J2154" t="s">
        <v>4916</v>
      </c>
      <c r="K2154" t="s">
        <v>4917</v>
      </c>
      <c r="L2154" t="s">
        <v>4918</v>
      </c>
      <c r="M2154" t="s">
        <v>1072</v>
      </c>
      <c r="N2154" t="s">
        <v>1072</v>
      </c>
      <c r="O2154" t="s">
        <v>4919</v>
      </c>
      <c r="P2154" t="s">
        <v>1030</v>
      </c>
      <c r="Q2154" t="s">
        <v>503</v>
      </c>
      <c r="R2154" t="s">
        <v>63</v>
      </c>
      <c r="S2154" t="s">
        <v>256</v>
      </c>
      <c r="T2154" t="s">
        <v>4920</v>
      </c>
      <c r="U2154" t="s">
        <v>4921</v>
      </c>
      <c r="X2154">
        <v>1</v>
      </c>
      <c r="Y2154">
        <v>0</v>
      </c>
      <c r="Z2154">
        <v>0</v>
      </c>
      <c r="AA2154">
        <v>0</v>
      </c>
      <c r="AB2154">
        <v>820000</v>
      </c>
      <c r="AC2154" t="s">
        <v>47</v>
      </c>
      <c r="AD2154">
        <f>+VLOOKUP(T2154,items!$A$2:$D$1255,4,0)</f>
        <v>0</v>
      </c>
      <c r="AE2154">
        <f>+VLOOKUP(T2154,Tabla1[],5,0)</f>
        <v>0</v>
      </c>
      <c r="AF2154">
        <f t="shared" si="33"/>
        <v>9</v>
      </c>
    </row>
    <row r="2155" spans="1:32" x14ac:dyDescent="0.25">
      <c r="A2155">
        <v>96211</v>
      </c>
      <c r="B2155" t="s">
        <v>1706</v>
      </c>
      <c r="C2155" t="s">
        <v>75</v>
      </c>
      <c r="D2155">
        <v>0</v>
      </c>
      <c r="F2155" t="s">
        <v>649</v>
      </c>
      <c r="G2155" t="s">
        <v>2235</v>
      </c>
      <c r="H2155" t="s">
        <v>4915</v>
      </c>
      <c r="I2155" t="s">
        <v>37</v>
      </c>
      <c r="J2155" t="s">
        <v>4916</v>
      </c>
      <c r="K2155" t="s">
        <v>4917</v>
      </c>
      <c r="L2155" t="s">
        <v>4918</v>
      </c>
      <c r="M2155" t="s">
        <v>1072</v>
      </c>
      <c r="N2155" t="s">
        <v>1072</v>
      </c>
      <c r="O2155" t="s">
        <v>4919</v>
      </c>
      <c r="P2155" t="s">
        <v>1030</v>
      </c>
      <c r="Q2155" t="s">
        <v>503</v>
      </c>
      <c r="R2155" t="s">
        <v>63</v>
      </c>
      <c r="S2155" t="s">
        <v>256</v>
      </c>
      <c r="T2155" t="s">
        <v>94</v>
      </c>
      <c r="U2155" t="s">
        <v>95</v>
      </c>
      <c r="X2155">
        <v>1</v>
      </c>
      <c r="Y2155">
        <v>0</v>
      </c>
      <c r="Z2155">
        <v>0</v>
      </c>
      <c r="AA2155">
        <v>0</v>
      </c>
      <c r="AB2155">
        <v>100000</v>
      </c>
      <c r="AC2155" t="s">
        <v>47</v>
      </c>
      <c r="AD2155" t="e">
        <f>+VLOOKUP(T2155,items!$A$2:$D$1255,4,0)</f>
        <v>#N/A</v>
      </c>
      <c r="AE2155" t="e">
        <f>+VLOOKUP(T2155,Tabla1[],5,0)</f>
        <v>#N/A</v>
      </c>
      <c r="AF2155">
        <f t="shared" si="33"/>
        <v>9</v>
      </c>
    </row>
    <row r="2156" spans="1:32" x14ac:dyDescent="0.25">
      <c r="A2156">
        <v>96211</v>
      </c>
      <c r="B2156" t="s">
        <v>1706</v>
      </c>
      <c r="C2156" t="s">
        <v>75</v>
      </c>
      <c r="D2156">
        <v>0</v>
      </c>
      <c r="F2156" t="s">
        <v>649</v>
      </c>
      <c r="G2156" t="s">
        <v>2235</v>
      </c>
      <c r="H2156" t="s">
        <v>4915</v>
      </c>
      <c r="I2156" t="s">
        <v>37</v>
      </c>
      <c r="J2156" t="s">
        <v>4916</v>
      </c>
      <c r="K2156" t="s">
        <v>4917</v>
      </c>
      <c r="L2156" t="s">
        <v>4918</v>
      </c>
      <c r="M2156" t="s">
        <v>1072</v>
      </c>
      <c r="N2156" t="s">
        <v>1072</v>
      </c>
      <c r="O2156" t="s">
        <v>4919</v>
      </c>
      <c r="P2156" t="s">
        <v>1030</v>
      </c>
      <c r="Q2156" t="s">
        <v>503</v>
      </c>
      <c r="R2156" t="s">
        <v>63</v>
      </c>
      <c r="S2156" t="s">
        <v>256</v>
      </c>
      <c r="T2156" t="s">
        <v>392</v>
      </c>
      <c r="U2156" t="s">
        <v>393</v>
      </c>
      <c r="X2156">
        <v>1</v>
      </c>
      <c r="Y2156">
        <v>0</v>
      </c>
      <c r="Z2156">
        <v>0</v>
      </c>
      <c r="AA2156">
        <v>0</v>
      </c>
      <c r="AB2156">
        <v>420000</v>
      </c>
      <c r="AC2156" t="s">
        <v>47</v>
      </c>
      <c r="AD2156" t="e">
        <f>+VLOOKUP(T2156,items!$A$2:$D$1255,4,0)</f>
        <v>#N/A</v>
      </c>
      <c r="AE2156" t="e">
        <f>+VLOOKUP(T2156,Tabla1[],5,0)</f>
        <v>#N/A</v>
      </c>
      <c r="AF2156">
        <f t="shared" si="33"/>
        <v>9</v>
      </c>
    </row>
    <row r="2157" spans="1:32" x14ac:dyDescent="0.25">
      <c r="A2157">
        <v>96214</v>
      </c>
      <c r="B2157" t="s">
        <v>2714</v>
      </c>
      <c r="C2157" t="s">
        <v>75</v>
      </c>
      <c r="D2157">
        <v>0</v>
      </c>
      <c r="F2157" t="s">
        <v>1334</v>
      </c>
      <c r="G2157" t="s">
        <v>1334</v>
      </c>
      <c r="H2157" t="s">
        <v>4922</v>
      </c>
      <c r="I2157" t="s">
        <v>37</v>
      </c>
      <c r="J2157" t="s">
        <v>4923</v>
      </c>
      <c r="K2157" t="s">
        <v>4924</v>
      </c>
      <c r="L2157" t="s">
        <v>37</v>
      </c>
      <c r="M2157" t="s">
        <v>1646</v>
      </c>
      <c r="N2157" t="s">
        <v>1646</v>
      </c>
      <c r="O2157" t="s">
        <v>565</v>
      </c>
      <c r="P2157" t="s">
        <v>712</v>
      </c>
      <c r="Q2157" t="s">
        <v>712</v>
      </c>
      <c r="R2157" t="s">
        <v>127</v>
      </c>
      <c r="S2157" t="s">
        <v>164</v>
      </c>
      <c r="T2157" t="s">
        <v>4925</v>
      </c>
      <c r="U2157" t="s">
        <v>1024</v>
      </c>
      <c r="X2157">
        <v>4.5</v>
      </c>
      <c r="Y2157">
        <v>0</v>
      </c>
      <c r="Z2157">
        <v>0</v>
      </c>
      <c r="AA2157">
        <v>0</v>
      </c>
      <c r="AB2157">
        <v>236700</v>
      </c>
      <c r="AC2157" t="s">
        <v>47</v>
      </c>
      <c r="AD2157">
        <f>+VLOOKUP(T2157,items!$A$2:$D$1255,4,0)</f>
        <v>0</v>
      </c>
      <c r="AE2157">
        <f>+VLOOKUP(T2157,Tabla1[],5,0)</f>
        <v>0</v>
      </c>
      <c r="AF2157">
        <f t="shared" si="33"/>
        <v>8</v>
      </c>
    </row>
    <row r="2158" spans="1:32" x14ac:dyDescent="0.25">
      <c r="A2158">
        <v>96215</v>
      </c>
      <c r="B2158" t="s">
        <v>4926</v>
      </c>
      <c r="C2158" t="s">
        <v>75</v>
      </c>
      <c r="D2158">
        <v>0</v>
      </c>
      <c r="F2158" t="s">
        <v>1334</v>
      </c>
      <c r="G2158" t="s">
        <v>503</v>
      </c>
      <c r="H2158" t="s">
        <v>4927</v>
      </c>
      <c r="I2158" t="s">
        <v>4928</v>
      </c>
      <c r="J2158" t="s">
        <v>4929</v>
      </c>
      <c r="K2158" t="s">
        <v>4930</v>
      </c>
      <c r="L2158" t="s">
        <v>4931</v>
      </c>
      <c r="M2158" t="s">
        <v>158</v>
      </c>
      <c r="N2158" t="s">
        <v>983</v>
      </c>
      <c r="O2158" t="s">
        <v>486</v>
      </c>
      <c r="P2158" t="s">
        <v>903</v>
      </c>
      <c r="Q2158" t="s">
        <v>42</v>
      </c>
      <c r="R2158" t="s">
        <v>127</v>
      </c>
      <c r="S2158" t="s">
        <v>256</v>
      </c>
      <c r="T2158" t="s">
        <v>574</v>
      </c>
      <c r="U2158" t="s">
        <v>575</v>
      </c>
      <c r="W2158" t="s">
        <v>1095</v>
      </c>
      <c r="X2158">
        <v>1</v>
      </c>
      <c r="Y2158">
        <v>6000</v>
      </c>
      <c r="Z2158">
        <v>0</v>
      </c>
      <c r="AA2158">
        <v>0</v>
      </c>
      <c r="AB2158">
        <v>740110</v>
      </c>
      <c r="AC2158" t="s">
        <v>47</v>
      </c>
      <c r="AD2158">
        <f>+VLOOKUP(T2158,items!$A$2:$D$1255,4,0)</f>
        <v>0</v>
      </c>
      <c r="AE2158">
        <f>+VLOOKUP(T2158,Tabla1[],5,0)</f>
        <v>0</v>
      </c>
      <c r="AF2158">
        <f t="shared" si="33"/>
        <v>10</v>
      </c>
    </row>
    <row r="2159" spans="1:32" x14ac:dyDescent="0.25">
      <c r="A2159">
        <v>96215</v>
      </c>
      <c r="B2159" t="s">
        <v>4926</v>
      </c>
      <c r="C2159" t="s">
        <v>75</v>
      </c>
      <c r="D2159">
        <v>0</v>
      </c>
      <c r="F2159" t="s">
        <v>1334</v>
      </c>
      <c r="G2159" t="s">
        <v>503</v>
      </c>
      <c r="H2159" t="s">
        <v>4927</v>
      </c>
      <c r="I2159" t="s">
        <v>4928</v>
      </c>
      <c r="J2159" t="s">
        <v>4929</v>
      </c>
      <c r="K2159" t="s">
        <v>4930</v>
      </c>
      <c r="L2159" t="s">
        <v>4931</v>
      </c>
      <c r="M2159" t="s">
        <v>158</v>
      </c>
      <c r="N2159" t="s">
        <v>983</v>
      </c>
      <c r="O2159" t="s">
        <v>486</v>
      </c>
      <c r="P2159" t="s">
        <v>903</v>
      </c>
      <c r="Q2159" t="s">
        <v>42</v>
      </c>
      <c r="R2159" t="s">
        <v>127</v>
      </c>
      <c r="S2159" t="s">
        <v>256</v>
      </c>
      <c r="T2159" t="s">
        <v>94</v>
      </c>
      <c r="U2159" t="s">
        <v>95</v>
      </c>
      <c r="X2159">
        <v>1</v>
      </c>
      <c r="Y2159">
        <v>0</v>
      </c>
      <c r="Z2159">
        <v>0</v>
      </c>
      <c r="AA2159">
        <v>0</v>
      </c>
      <c r="AB2159">
        <v>350000</v>
      </c>
      <c r="AC2159" t="s">
        <v>47</v>
      </c>
      <c r="AD2159" t="e">
        <f>+VLOOKUP(T2159,items!$A$2:$D$1255,4,0)</f>
        <v>#N/A</v>
      </c>
      <c r="AE2159" t="e">
        <f>+VLOOKUP(T2159,Tabla1[],5,0)</f>
        <v>#N/A</v>
      </c>
      <c r="AF2159">
        <f t="shared" si="33"/>
        <v>10</v>
      </c>
    </row>
    <row r="2160" spans="1:32" x14ac:dyDescent="0.25">
      <c r="A2160">
        <v>96215</v>
      </c>
      <c r="B2160" t="s">
        <v>4926</v>
      </c>
      <c r="C2160" t="s">
        <v>75</v>
      </c>
      <c r="D2160">
        <v>0</v>
      </c>
      <c r="F2160" t="s">
        <v>1334</v>
      </c>
      <c r="G2160" t="s">
        <v>503</v>
      </c>
      <c r="H2160" t="s">
        <v>4927</v>
      </c>
      <c r="I2160" t="s">
        <v>4928</v>
      </c>
      <c r="J2160" t="s">
        <v>4929</v>
      </c>
      <c r="K2160" t="s">
        <v>4930</v>
      </c>
      <c r="L2160" t="s">
        <v>4931</v>
      </c>
      <c r="M2160" t="s">
        <v>158</v>
      </c>
      <c r="N2160" t="s">
        <v>983</v>
      </c>
      <c r="O2160" t="s">
        <v>486</v>
      </c>
      <c r="P2160" t="s">
        <v>903</v>
      </c>
      <c r="Q2160" t="s">
        <v>42</v>
      </c>
      <c r="R2160" t="s">
        <v>127</v>
      </c>
      <c r="S2160" t="s">
        <v>256</v>
      </c>
      <c r="T2160" t="s">
        <v>857</v>
      </c>
      <c r="U2160" t="s">
        <v>858</v>
      </c>
      <c r="V2160" t="s">
        <v>1845</v>
      </c>
      <c r="W2160" t="s">
        <v>1095</v>
      </c>
      <c r="X2160">
        <v>1</v>
      </c>
      <c r="Y2160">
        <v>6000</v>
      </c>
      <c r="Z2160">
        <v>0</v>
      </c>
      <c r="AA2160">
        <v>3000</v>
      </c>
      <c r="AB2160">
        <v>4416794</v>
      </c>
      <c r="AC2160" t="s">
        <v>47</v>
      </c>
      <c r="AD2160" t="str">
        <f>+VLOOKUP(T2160,items!$A$2:$D$1255,4,0)</f>
        <v>SOMBRALINA</v>
      </c>
      <c r="AE2160" t="str">
        <f>+VLOOKUP(T2160,Tabla1[],5,0)</f>
        <v>MANUAL</v>
      </c>
      <c r="AF2160">
        <f t="shared" si="33"/>
        <v>10</v>
      </c>
    </row>
    <row r="2161" spans="1:32" x14ac:dyDescent="0.25">
      <c r="A2161">
        <v>96215</v>
      </c>
      <c r="B2161" t="s">
        <v>4926</v>
      </c>
      <c r="C2161" t="s">
        <v>75</v>
      </c>
      <c r="D2161">
        <v>0</v>
      </c>
      <c r="F2161" t="s">
        <v>1334</v>
      </c>
      <c r="G2161" t="s">
        <v>503</v>
      </c>
      <c r="H2161" t="s">
        <v>4927</v>
      </c>
      <c r="I2161" t="s">
        <v>4928</v>
      </c>
      <c r="J2161" t="s">
        <v>4929</v>
      </c>
      <c r="K2161" t="s">
        <v>4930</v>
      </c>
      <c r="L2161" t="s">
        <v>4931</v>
      </c>
      <c r="M2161" t="s">
        <v>158</v>
      </c>
      <c r="N2161" t="s">
        <v>983</v>
      </c>
      <c r="O2161" t="s">
        <v>486</v>
      </c>
      <c r="P2161" t="s">
        <v>903</v>
      </c>
      <c r="Q2161" t="s">
        <v>42</v>
      </c>
      <c r="R2161" t="s">
        <v>127</v>
      </c>
      <c r="S2161" t="s">
        <v>256</v>
      </c>
      <c r="T2161" t="s">
        <v>392</v>
      </c>
      <c r="U2161" t="s">
        <v>393</v>
      </c>
      <c r="X2161">
        <v>1</v>
      </c>
      <c r="Y2161">
        <v>0</v>
      </c>
      <c r="Z2161">
        <v>0</v>
      </c>
      <c r="AA2161">
        <v>0</v>
      </c>
      <c r="AB2161">
        <v>140000</v>
      </c>
      <c r="AC2161" t="s">
        <v>47</v>
      </c>
      <c r="AD2161" t="e">
        <f>+VLOOKUP(T2161,items!$A$2:$D$1255,4,0)</f>
        <v>#N/A</v>
      </c>
      <c r="AE2161" t="e">
        <f>+VLOOKUP(T2161,Tabla1[],5,0)</f>
        <v>#N/A</v>
      </c>
      <c r="AF2161">
        <f t="shared" si="33"/>
        <v>10</v>
      </c>
    </row>
    <row r="2162" spans="1:32" x14ac:dyDescent="0.25">
      <c r="A2162">
        <v>96227</v>
      </c>
      <c r="B2162" t="s">
        <v>4932</v>
      </c>
      <c r="C2162" t="s">
        <v>75</v>
      </c>
      <c r="D2162">
        <v>0</v>
      </c>
      <c r="F2162" t="s">
        <v>1334</v>
      </c>
      <c r="G2162" t="s">
        <v>1646</v>
      </c>
      <c r="H2162" t="s">
        <v>4933</v>
      </c>
      <c r="I2162" t="s">
        <v>37</v>
      </c>
      <c r="J2162" t="s">
        <v>4934</v>
      </c>
      <c r="K2162" t="s">
        <v>4935</v>
      </c>
      <c r="L2162" t="s">
        <v>37</v>
      </c>
      <c r="M2162" t="s">
        <v>565</v>
      </c>
      <c r="N2162" t="s">
        <v>565</v>
      </c>
      <c r="O2162" t="s">
        <v>571</v>
      </c>
      <c r="P2162" t="s">
        <v>1072</v>
      </c>
      <c r="Q2162" t="s">
        <v>3674</v>
      </c>
      <c r="R2162" t="s">
        <v>43</v>
      </c>
      <c r="S2162" t="s">
        <v>256</v>
      </c>
      <c r="T2162" t="s">
        <v>388</v>
      </c>
      <c r="U2162" t="s">
        <v>389</v>
      </c>
      <c r="X2162">
        <v>46</v>
      </c>
      <c r="Y2162">
        <v>0</v>
      </c>
      <c r="Z2162">
        <v>0</v>
      </c>
      <c r="AA2162">
        <v>0</v>
      </c>
      <c r="AB2162">
        <v>3105000</v>
      </c>
      <c r="AC2162" t="s">
        <v>47</v>
      </c>
      <c r="AD2162">
        <f>+VLOOKUP(T2162,items!$A$2:$D$1255,4,0)</f>
        <v>0</v>
      </c>
      <c r="AE2162">
        <f>+VLOOKUP(T2162,Tabla1[],5,0)</f>
        <v>0</v>
      </c>
      <c r="AF2162">
        <f t="shared" si="33"/>
        <v>8</v>
      </c>
    </row>
    <row r="2163" spans="1:32" x14ac:dyDescent="0.25">
      <c r="A2163">
        <v>96231</v>
      </c>
      <c r="B2163" t="s">
        <v>2821</v>
      </c>
      <c r="C2163" t="s">
        <v>33</v>
      </c>
      <c r="D2163">
        <v>0</v>
      </c>
      <c r="F2163" t="s">
        <v>1334</v>
      </c>
      <c r="G2163" t="s">
        <v>2235</v>
      </c>
      <c r="H2163" t="s">
        <v>4936</v>
      </c>
      <c r="I2163" t="s">
        <v>37</v>
      </c>
      <c r="J2163" t="s">
        <v>4937</v>
      </c>
      <c r="K2163" t="s">
        <v>4938</v>
      </c>
      <c r="L2163" t="s">
        <v>4939</v>
      </c>
      <c r="M2163" t="s">
        <v>1072</v>
      </c>
      <c r="N2163" t="s">
        <v>1072</v>
      </c>
      <c r="O2163" t="s">
        <v>2520</v>
      </c>
      <c r="P2163" t="s">
        <v>486</v>
      </c>
      <c r="Q2163" t="s">
        <v>917</v>
      </c>
      <c r="R2163" t="s">
        <v>63</v>
      </c>
      <c r="S2163" t="s">
        <v>88</v>
      </c>
      <c r="T2163" t="s">
        <v>1865</v>
      </c>
      <c r="U2163" t="s">
        <v>1866</v>
      </c>
      <c r="V2163" t="s">
        <v>313</v>
      </c>
      <c r="X2163">
        <v>2</v>
      </c>
      <c r="Y2163">
        <v>0</v>
      </c>
      <c r="Z2163">
        <v>0</v>
      </c>
      <c r="AA2163">
        <v>0</v>
      </c>
      <c r="AB2163">
        <v>1414782</v>
      </c>
      <c r="AC2163" t="s">
        <v>47</v>
      </c>
      <c r="AD2163" t="str">
        <f>+VLOOKUP(T2163,items!$A$2:$D$1255,4,0)</f>
        <v>MUEBLES</v>
      </c>
      <c r="AE2163">
        <f>+VLOOKUP(T2163,Tabla1[],5,0)</f>
        <v>0</v>
      </c>
      <c r="AF2163">
        <f t="shared" si="33"/>
        <v>9</v>
      </c>
    </row>
    <row r="2164" spans="1:32" x14ac:dyDescent="0.25">
      <c r="A2164">
        <v>96231</v>
      </c>
      <c r="B2164" t="s">
        <v>2821</v>
      </c>
      <c r="C2164" t="s">
        <v>33</v>
      </c>
      <c r="D2164">
        <v>0</v>
      </c>
      <c r="F2164" t="s">
        <v>1334</v>
      </c>
      <c r="G2164" t="s">
        <v>2235</v>
      </c>
      <c r="H2164" t="s">
        <v>4936</v>
      </c>
      <c r="I2164" t="s">
        <v>37</v>
      </c>
      <c r="J2164" t="s">
        <v>4937</v>
      </c>
      <c r="K2164" t="s">
        <v>4938</v>
      </c>
      <c r="L2164" t="s">
        <v>4939</v>
      </c>
      <c r="M2164" t="s">
        <v>1072</v>
      </c>
      <c r="N2164" t="s">
        <v>1072</v>
      </c>
      <c r="O2164" t="s">
        <v>2520</v>
      </c>
      <c r="P2164" t="s">
        <v>486</v>
      </c>
      <c r="Q2164" t="s">
        <v>917</v>
      </c>
      <c r="R2164" t="s">
        <v>63</v>
      </c>
      <c r="S2164" t="s">
        <v>88</v>
      </c>
      <c r="T2164" t="s">
        <v>1915</v>
      </c>
      <c r="U2164" t="s">
        <v>1916</v>
      </c>
      <c r="V2164" t="s">
        <v>313</v>
      </c>
      <c r="X2164">
        <v>4</v>
      </c>
      <c r="Y2164">
        <v>0</v>
      </c>
      <c r="Z2164">
        <v>0</v>
      </c>
      <c r="AA2164">
        <v>0</v>
      </c>
      <c r="AB2164">
        <v>2288152</v>
      </c>
      <c r="AC2164" t="s">
        <v>47</v>
      </c>
      <c r="AD2164" t="str">
        <f>+VLOOKUP(T2164,items!$A$2:$D$1255,4,0)</f>
        <v>MUEBLES</v>
      </c>
      <c r="AE2164">
        <f>+VLOOKUP(T2164,Tabla1[],5,0)</f>
        <v>0</v>
      </c>
      <c r="AF2164">
        <f t="shared" si="33"/>
        <v>9</v>
      </c>
    </row>
    <row r="2165" spans="1:32" x14ac:dyDescent="0.25">
      <c r="A2165">
        <v>96232</v>
      </c>
      <c r="B2165" t="s">
        <v>4940</v>
      </c>
      <c r="C2165" t="s">
        <v>33</v>
      </c>
      <c r="D2165">
        <v>0</v>
      </c>
      <c r="F2165" t="s">
        <v>1334</v>
      </c>
      <c r="G2165" t="s">
        <v>1072</v>
      </c>
      <c r="H2165" t="s">
        <v>4941</v>
      </c>
      <c r="I2165" t="s">
        <v>37</v>
      </c>
      <c r="J2165" t="s">
        <v>4942</v>
      </c>
      <c r="K2165" t="s">
        <v>4943</v>
      </c>
      <c r="L2165" t="s">
        <v>4944</v>
      </c>
      <c r="M2165" t="s">
        <v>1931</v>
      </c>
      <c r="N2165" t="s">
        <v>1931</v>
      </c>
      <c r="O2165" t="s">
        <v>163</v>
      </c>
      <c r="P2165" t="s">
        <v>3914</v>
      </c>
      <c r="Q2165" t="s">
        <v>41</v>
      </c>
      <c r="R2165" t="s">
        <v>127</v>
      </c>
      <c r="S2165" t="s">
        <v>44</v>
      </c>
      <c r="T2165" t="s">
        <v>2732</v>
      </c>
      <c r="U2165" t="s">
        <v>2733</v>
      </c>
      <c r="X2165">
        <v>1</v>
      </c>
      <c r="Y2165">
        <v>0</v>
      </c>
      <c r="Z2165">
        <v>0</v>
      </c>
      <c r="AA2165">
        <v>0</v>
      </c>
      <c r="AB2165">
        <v>1581390</v>
      </c>
      <c r="AC2165" t="s">
        <v>47</v>
      </c>
      <c r="AD2165" t="str">
        <f>+VLOOKUP(T2165,items!$A$2:$D$1255,4,0)</f>
        <v>MUEBLES</v>
      </c>
      <c r="AE2165">
        <f>+VLOOKUP(T2165,Tabla1[],5,0)</f>
        <v>0</v>
      </c>
      <c r="AF2165">
        <f t="shared" si="33"/>
        <v>9</v>
      </c>
    </row>
    <row r="2166" spans="1:32" x14ac:dyDescent="0.25">
      <c r="A2166">
        <v>96232</v>
      </c>
      <c r="B2166" t="s">
        <v>4940</v>
      </c>
      <c r="C2166" t="s">
        <v>33</v>
      </c>
      <c r="D2166">
        <v>0</v>
      </c>
      <c r="F2166" t="s">
        <v>1334</v>
      </c>
      <c r="G2166" t="s">
        <v>1072</v>
      </c>
      <c r="H2166" t="s">
        <v>4941</v>
      </c>
      <c r="I2166" t="s">
        <v>37</v>
      </c>
      <c r="J2166" t="s">
        <v>4942</v>
      </c>
      <c r="K2166" t="s">
        <v>4943</v>
      </c>
      <c r="L2166" t="s">
        <v>4944</v>
      </c>
      <c r="M2166" t="s">
        <v>1931</v>
      </c>
      <c r="N2166" t="s">
        <v>1931</v>
      </c>
      <c r="O2166" t="s">
        <v>163</v>
      </c>
      <c r="P2166" t="s">
        <v>3914</v>
      </c>
      <c r="Q2166" t="s">
        <v>41</v>
      </c>
      <c r="R2166" t="s">
        <v>127</v>
      </c>
      <c r="S2166" t="s">
        <v>44</v>
      </c>
      <c r="T2166" t="s">
        <v>209</v>
      </c>
      <c r="U2166" t="s">
        <v>210</v>
      </c>
      <c r="W2166" t="s">
        <v>111</v>
      </c>
      <c r="X2166">
        <v>1</v>
      </c>
      <c r="Y2166">
        <v>0</v>
      </c>
      <c r="Z2166">
        <v>0</v>
      </c>
      <c r="AA2166">
        <v>0</v>
      </c>
      <c r="AB2166">
        <v>321608</v>
      </c>
      <c r="AC2166" t="s">
        <v>47</v>
      </c>
      <c r="AD2166">
        <f>+VLOOKUP(T2166,items!$A$2:$D$1255,4,0)</f>
        <v>0</v>
      </c>
      <c r="AE2166">
        <f>+VLOOKUP(T2166,Tabla1[],5,0)</f>
        <v>0</v>
      </c>
      <c r="AF2166">
        <f t="shared" si="33"/>
        <v>9</v>
      </c>
    </row>
    <row r="2167" spans="1:32" x14ac:dyDescent="0.25">
      <c r="A2167">
        <v>96232</v>
      </c>
      <c r="B2167" t="s">
        <v>4940</v>
      </c>
      <c r="C2167" t="s">
        <v>33</v>
      </c>
      <c r="D2167">
        <v>0</v>
      </c>
      <c r="F2167" t="s">
        <v>1334</v>
      </c>
      <c r="G2167" t="s">
        <v>1072</v>
      </c>
      <c r="H2167" t="s">
        <v>4941</v>
      </c>
      <c r="I2167" t="s">
        <v>37</v>
      </c>
      <c r="J2167" t="s">
        <v>4942</v>
      </c>
      <c r="K2167" t="s">
        <v>4943</v>
      </c>
      <c r="L2167" t="s">
        <v>4944</v>
      </c>
      <c r="M2167" t="s">
        <v>1931</v>
      </c>
      <c r="N2167" t="s">
        <v>1931</v>
      </c>
      <c r="O2167" t="s">
        <v>163</v>
      </c>
      <c r="P2167" t="s">
        <v>3914</v>
      </c>
      <c r="Q2167" t="s">
        <v>41</v>
      </c>
      <c r="R2167" t="s">
        <v>127</v>
      </c>
      <c r="S2167" t="s">
        <v>44</v>
      </c>
      <c r="T2167" t="s">
        <v>1062</v>
      </c>
      <c r="U2167" t="s">
        <v>1063</v>
      </c>
      <c r="V2167" t="s">
        <v>1349</v>
      </c>
      <c r="X2167">
        <v>1</v>
      </c>
      <c r="Y2167">
        <v>0</v>
      </c>
      <c r="Z2167">
        <v>0</v>
      </c>
      <c r="AA2167">
        <v>0</v>
      </c>
      <c r="AB2167">
        <v>1128470</v>
      </c>
      <c r="AC2167" t="s">
        <v>47</v>
      </c>
      <c r="AD2167">
        <f>+VLOOKUP(T2167,items!$A$2:$D$1255,4,0)</f>
        <v>0</v>
      </c>
      <c r="AE2167">
        <f>+VLOOKUP(T2167,Tabla1[],5,0)</f>
        <v>0</v>
      </c>
      <c r="AF2167">
        <f t="shared" si="33"/>
        <v>9</v>
      </c>
    </row>
    <row r="2168" spans="1:32" x14ac:dyDescent="0.25">
      <c r="A2168">
        <v>96233</v>
      </c>
      <c r="B2168" t="s">
        <v>4945</v>
      </c>
      <c r="C2168" t="s">
        <v>33</v>
      </c>
      <c r="D2168">
        <v>0</v>
      </c>
      <c r="F2168" t="s">
        <v>1334</v>
      </c>
      <c r="G2168" t="s">
        <v>1334</v>
      </c>
      <c r="H2168" t="s">
        <v>4946</v>
      </c>
      <c r="I2168" t="s">
        <v>37</v>
      </c>
      <c r="J2168" t="s">
        <v>4947</v>
      </c>
      <c r="K2168" t="s">
        <v>4948</v>
      </c>
      <c r="L2168" t="s">
        <v>4949</v>
      </c>
      <c r="M2168" t="s">
        <v>3043</v>
      </c>
      <c r="N2168" t="s">
        <v>3043</v>
      </c>
      <c r="O2168" t="s">
        <v>255</v>
      </c>
      <c r="P2168" t="s">
        <v>1019</v>
      </c>
      <c r="Q2168" t="s">
        <v>162</v>
      </c>
      <c r="R2168" t="s">
        <v>63</v>
      </c>
      <c r="S2168" t="s">
        <v>44</v>
      </c>
      <c r="T2168" t="s">
        <v>1685</v>
      </c>
      <c r="U2168" t="s">
        <v>1686</v>
      </c>
      <c r="V2168" t="s">
        <v>4950</v>
      </c>
      <c r="X2168">
        <v>3</v>
      </c>
      <c r="Y2168">
        <v>0</v>
      </c>
      <c r="Z2168">
        <v>0</v>
      </c>
      <c r="AA2168">
        <v>0</v>
      </c>
      <c r="AB2168">
        <v>1559091</v>
      </c>
      <c r="AC2168" t="s">
        <v>47</v>
      </c>
      <c r="AD2168" t="str">
        <f>+VLOOKUP(T2168,items!$A$2:$D$1255,4,0)</f>
        <v>MUEBLES</v>
      </c>
      <c r="AE2168">
        <f>+VLOOKUP(T2168,Tabla1[],5,0)</f>
        <v>0</v>
      </c>
      <c r="AF2168">
        <f t="shared" si="33"/>
        <v>9</v>
      </c>
    </row>
    <row r="2169" spans="1:32" x14ac:dyDescent="0.25">
      <c r="A2169">
        <v>96236</v>
      </c>
      <c r="B2169" t="s">
        <v>4951</v>
      </c>
      <c r="C2169" t="s">
        <v>33</v>
      </c>
      <c r="D2169">
        <v>0</v>
      </c>
      <c r="F2169" t="s">
        <v>1334</v>
      </c>
      <c r="G2169" t="s">
        <v>1646</v>
      </c>
      <c r="H2169" t="s">
        <v>4952</v>
      </c>
      <c r="I2169" t="s">
        <v>37</v>
      </c>
      <c r="J2169" t="s">
        <v>4953</v>
      </c>
      <c r="K2169" t="s">
        <v>4954</v>
      </c>
      <c r="L2169" t="s">
        <v>37</v>
      </c>
      <c r="M2169" t="s">
        <v>565</v>
      </c>
      <c r="N2169" t="s">
        <v>565</v>
      </c>
      <c r="O2169" t="s">
        <v>2688</v>
      </c>
      <c r="P2169" t="s">
        <v>2520</v>
      </c>
      <c r="Q2169" t="s">
        <v>2520</v>
      </c>
      <c r="R2169" t="s">
        <v>43</v>
      </c>
      <c r="S2169" t="s">
        <v>128</v>
      </c>
      <c r="T2169" t="s">
        <v>215</v>
      </c>
      <c r="U2169" t="s">
        <v>216</v>
      </c>
      <c r="X2169">
        <v>1</v>
      </c>
      <c r="Y2169">
        <v>0</v>
      </c>
      <c r="Z2169">
        <v>0</v>
      </c>
      <c r="AA2169">
        <v>0</v>
      </c>
      <c r="AB2169">
        <v>950000</v>
      </c>
      <c r="AC2169" t="s">
        <v>47</v>
      </c>
      <c r="AD2169">
        <f>+VLOOKUP(T2169,items!$A$2:$D$1255,4,0)</f>
        <v>0</v>
      </c>
      <c r="AE2169">
        <f>+VLOOKUP(T2169,Tabla1[],5,0)</f>
        <v>0</v>
      </c>
      <c r="AF2169">
        <f t="shared" si="33"/>
        <v>9</v>
      </c>
    </row>
    <row r="2170" spans="1:32" x14ac:dyDescent="0.25">
      <c r="A2170">
        <v>96236</v>
      </c>
      <c r="B2170" t="s">
        <v>4951</v>
      </c>
      <c r="C2170" t="s">
        <v>33</v>
      </c>
      <c r="D2170">
        <v>0</v>
      </c>
      <c r="F2170" t="s">
        <v>1334</v>
      </c>
      <c r="G2170" t="s">
        <v>1646</v>
      </c>
      <c r="H2170" t="s">
        <v>4952</v>
      </c>
      <c r="I2170" t="s">
        <v>37</v>
      </c>
      <c r="J2170" t="s">
        <v>4953</v>
      </c>
      <c r="K2170" t="s">
        <v>4954</v>
      </c>
      <c r="L2170" t="s">
        <v>37</v>
      </c>
      <c r="M2170" t="s">
        <v>565</v>
      </c>
      <c r="N2170" t="s">
        <v>565</v>
      </c>
      <c r="O2170" t="s">
        <v>2688</v>
      </c>
      <c r="P2170" t="s">
        <v>2520</v>
      </c>
      <c r="Q2170" t="s">
        <v>2520</v>
      </c>
      <c r="R2170" t="s">
        <v>43</v>
      </c>
      <c r="S2170" t="s">
        <v>128</v>
      </c>
      <c r="T2170" t="s">
        <v>414</v>
      </c>
      <c r="U2170" t="s">
        <v>415</v>
      </c>
      <c r="X2170">
        <v>1</v>
      </c>
      <c r="Y2170">
        <v>0</v>
      </c>
      <c r="Z2170">
        <v>0</v>
      </c>
      <c r="AA2170">
        <v>0</v>
      </c>
      <c r="AB2170">
        <v>450000</v>
      </c>
      <c r="AC2170" t="s">
        <v>47</v>
      </c>
      <c r="AD2170">
        <f>+VLOOKUP(T2170,items!$A$2:$D$1255,4,0)</f>
        <v>0</v>
      </c>
      <c r="AE2170">
        <f>+VLOOKUP(T2170,Tabla1[],5,0)</f>
        <v>0</v>
      </c>
      <c r="AF2170">
        <f t="shared" si="33"/>
        <v>9</v>
      </c>
    </row>
    <row r="2171" spans="1:32" x14ac:dyDescent="0.25">
      <c r="A2171">
        <v>96236</v>
      </c>
      <c r="B2171" t="s">
        <v>4951</v>
      </c>
      <c r="C2171" t="s">
        <v>33</v>
      </c>
      <c r="D2171">
        <v>0</v>
      </c>
      <c r="F2171" t="s">
        <v>1334</v>
      </c>
      <c r="G2171" t="s">
        <v>1646</v>
      </c>
      <c r="H2171" t="s">
        <v>4952</v>
      </c>
      <c r="I2171" t="s">
        <v>37</v>
      </c>
      <c r="J2171" t="s">
        <v>4953</v>
      </c>
      <c r="K2171" t="s">
        <v>4954</v>
      </c>
      <c r="L2171" t="s">
        <v>37</v>
      </c>
      <c r="M2171" t="s">
        <v>565</v>
      </c>
      <c r="N2171" t="s">
        <v>565</v>
      </c>
      <c r="O2171" t="s">
        <v>2688</v>
      </c>
      <c r="P2171" t="s">
        <v>2520</v>
      </c>
      <c r="Q2171" t="s">
        <v>2520</v>
      </c>
      <c r="R2171" t="s">
        <v>43</v>
      </c>
      <c r="S2171" t="s">
        <v>128</v>
      </c>
      <c r="T2171" t="s">
        <v>314</v>
      </c>
      <c r="U2171" t="s">
        <v>315</v>
      </c>
      <c r="X2171">
        <v>1</v>
      </c>
      <c r="Y2171">
        <v>0</v>
      </c>
      <c r="Z2171">
        <v>0</v>
      </c>
      <c r="AA2171">
        <v>0</v>
      </c>
      <c r="AB2171">
        <v>250000</v>
      </c>
      <c r="AC2171" t="s">
        <v>47</v>
      </c>
      <c r="AD2171">
        <f>+VLOOKUP(T2171,items!$A$2:$D$1255,4,0)</f>
        <v>0</v>
      </c>
      <c r="AE2171">
        <f>+VLOOKUP(T2171,Tabla1[],5,0)</f>
        <v>0</v>
      </c>
      <c r="AF2171">
        <f t="shared" si="33"/>
        <v>9</v>
      </c>
    </row>
    <row r="2172" spans="1:32" x14ac:dyDescent="0.25">
      <c r="A2172">
        <v>96237</v>
      </c>
      <c r="B2172" t="s">
        <v>4955</v>
      </c>
      <c r="C2172" t="s">
        <v>75</v>
      </c>
      <c r="D2172">
        <v>0</v>
      </c>
      <c r="F2172" t="s">
        <v>175</v>
      </c>
      <c r="G2172" t="s">
        <v>674</v>
      </c>
      <c r="H2172" t="s">
        <v>4956</v>
      </c>
      <c r="I2172" t="s">
        <v>4957</v>
      </c>
      <c r="J2172" t="s">
        <v>4958</v>
      </c>
      <c r="K2172" t="s">
        <v>4959</v>
      </c>
      <c r="L2172" t="s">
        <v>4960</v>
      </c>
      <c r="M2172" t="s">
        <v>1031</v>
      </c>
      <c r="N2172" t="s">
        <v>335</v>
      </c>
      <c r="O2172" t="s">
        <v>425</v>
      </c>
      <c r="P2172" t="s">
        <v>4612</v>
      </c>
      <c r="Q2172" t="s">
        <v>308</v>
      </c>
      <c r="R2172" t="s">
        <v>127</v>
      </c>
      <c r="S2172" t="s">
        <v>44</v>
      </c>
      <c r="T2172" t="s">
        <v>1976</v>
      </c>
      <c r="U2172" t="s">
        <v>1977</v>
      </c>
      <c r="X2172">
        <v>2</v>
      </c>
      <c r="Y2172">
        <v>0</v>
      </c>
      <c r="Z2172">
        <v>0</v>
      </c>
      <c r="AA2172">
        <v>0</v>
      </c>
      <c r="AB2172">
        <v>291452</v>
      </c>
      <c r="AC2172" t="s">
        <v>47</v>
      </c>
      <c r="AD2172">
        <f>+VLOOKUP(T2172,items!$A$2:$D$1255,4,0)</f>
        <v>0</v>
      </c>
      <c r="AE2172">
        <f>+VLOOKUP(T2172,Tabla1[],5,0)</f>
        <v>0</v>
      </c>
      <c r="AF2172">
        <f t="shared" si="33"/>
        <v>11</v>
      </c>
    </row>
    <row r="2173" spans="1:32" x14ac:dyDescent="0.25">
      <c r="A2173">
        <v>96237</v>
      </c>
      <c r="B2173" t="s">
        <v>4955</v>
      </c>
      <c r="C2173" t="s">
        <v>75</v>
      </c>
      <c r="D2173">
        <v>0</v>
      </c>
      <c r="F2173" t="s">
        <v>175</v>
      </c>
      <c r="G2173" t="s">
        <v>674</v>
      </c>
      <c r="H2173" t="s">
        <v>4956</v>
      </c>
      <c r="I2173" t="s">
        <v>4957</v>
      </c>
      <c r="J2173" t="s">
        <v>4958</v>
      </c>
      <c r="K2173" t="s">
        <v>4959</v>
      </c>
      <c r="L2173" t="s">
        <v>4960</v>
      </c>
      <c r="M2173" t="s">
        <v>1031</v>
      </c>
      <c r="N2173" t="s">
        <v>335</v>
      </c>
      <c r="O2173" t="s">
        <v>425</v>
      </c>
      <c r="P2173" t="s">
        <v>4612</v>
      </c>
      <c r="Q2173" t="s">
        <v>308</v>
      </c>
      <c r="R2173" t="s">
        <v>127</v>
      </c>
      <c r="S2173" t="s">
        <v>44</v>
      </c>
      <c r="T2173" t="s">
        <v>717</v>
      </c>
      <c r="U2173" t="s">
        <v>718</v>
      </c>
      <c r="X2173">
        <v>2</v>
      </c>
      <c r="Y2173">
        <v>0</v>
      </c>
      <c r="Z2173">
        <v>0</v>
      </c>
      <c r="AA2173">
        <v>0</v>
      </c>
      <c r="AB2173">
        <v>123600</v>
      </c>
      <c r="AC2173" t="s">
        <v>47</v>
      </c>
      <c r="AD2173">
        <f>+VLOOKUP(T2173,items!$A$2:$D$1255,4,0)</f>
        <v>0</v>
      </c>
      <c r="AE2173">
        <f>+VLOOKUP(T2173,Tabla1[],5,0)</f>
        <v>0</v>
      </c>
      <c r="AF2173">
        <f t="shared" si="33"/>
        <v>11</v>
      </c>
    </row>
    <row r="2174" spans="1:32" x14ac:dyDescent="0.25">
      <c r="A2174">
        <v>96237</v>
      </c>
      <c r="B2174" t="s">
        <v>4955</v>
      </c>
      <c r="C2174" t="s">
        <v>75</v>
      </c>
      <c r="D2174">
        <v>0</v>
      </c>
      <c r="F2174" t="s">
        <v>175</v>
      </c>
      <c r="G2174" t="s">
        <v>674</v>
      </c>
      <c r="H2174" t="s">
        <v>4956</v>
      </c>
      <c r="I2174" t="s">
        <v>4957</v>
      </c>
      <c r="J2174" t="s">
        <v>4958</v>
      </c>
      <c r="K2174" t="s">
        <v>4959</v>
      </c>
      <c r="L2174" t="s">
        <v>4960</v>
      </c>
      <c r="M2174" t="s">
        <v>1031</v>
      </c>
      <c r="N2174" t="s">
        <v>335</v>
      </c>
      <c r="O2174" t="s">
        <v>425</v>
      </c>
      <c r="P2174" t="s">
        <v>4612</v>
      </c>
      <c r="Q2174" t="s">
        <v>308</v>
      </c>
      <c r="R2174" t="s">
        <v>127</v>
      </c>
      <c r="S2174" t="s">
        <v>44</v>
      </c>
      <c r="T2174" t="s">
        <v>431</v>
      </c>
      <c r="U2174" t="s">
        <v>432</v>
      </c>
      <c r="X2174">
        <v>1</v>
      </c>
      <c r="Y2174">
        <v>8000</v>
      </c>
      <c r="Z2174">
        <v>0</v>
      </c>
      <c r="AA2174">
        <v>0</v>
      </c>
      <c r="AB2174">
        <v>5117055</v>
      </c>
      <c r="AC2174" t="s">
        <v>47</v>
      </c>
      <c r="AD2174">
        <f>+VLOOKUP(T2174,items!$A$2:$D$1255,4,0)</f>
        <v>0</v>
      </c>
      <c r="AE2174">
        <f>+VLOOKUP(T2174,Tabla1[],5,0)</f>
        <v>0</v>
      </c>
      <c r="AF2174">
        <f t="shared" si="33"/>
        <v>11</v>
      </c>
    </row>
    <row r="2175" spans="1:32" x14ac:dyDescent="0.25">
      <c r="A2175">
        <v>96237</v>
      </c>
      <c r="B2175" t="s">
        <v>4955</v>
      </c>
      <c r="C2175" t="s">
        <v>75</v>
      </c>
      <c r="D2175">
        <v>0</v>
      </c>
      <c r="F2175" t="s">
        <v>175</v>
      </c>
      <c r="G2175" t="s">
        <v>674</v>
      </c>
      <c r="H2175" t="s">
        <v>4956</v>
      </c>
      <c r="I2175" t="s">
        <v>4957</v>
      </c>
      <c r="J2175" t="s">
        <v>4958</v>
      </c>
      <c r="K2175" t="s">
        <v>4959</v>
      </c>
      <c r="L2175" t="s">
        <v>4960</v>
      </c>
      <c r="M2175" t="s">
        <v>1031</v>
      </c>
      <c r="N2175" t="s">
        <v>335</v>
      </c>
      <c r="O2175" t="s">
        <v>425</v>
      </c>
      <c r="P2175" t="s">
        <v>4612</v>
      </c>
      <c r="Q2175" t="s">
        <v>308</v>
      </c>
      <c r="R2175" t="s">
        <v>127</v>
      </c>
      <c r="S2175" t="s">
        <v>44</v>
      </c>
      <c r="T2175" t="s">
        <v>4961</v>
      </c>
      <c r="U2175" t="s">
        <v>4962</v>
      </c>
      <c r="W2175" t="s">
        <v>114</v>
      </c>
      <c r="X2175">
        <v>15</v>
      </c>
      <c r="Y2175">
        <v>2600</v>
      </c>
      <c r="Z2175">
        <v>0</v>
      </c>
      <c r="AA2175">
        <v>0</v>
      </c>
      <c r="AB2175">
        <v>3758025</v>
      </c>
      <c r="AC2175" t="s">
        <v>47</v>
      </c>
      <c r="AD2175">
        <f>+VLOOKUP(T2175,items!$A$2:$D$1255,4,0)</f>
        <v>0</v>
      </c>
      <c r="AE2175">
        <f>+VLOOKUP(T2175,Tabla1[],5,0)</f>
        <v>0</v>
      </c>
      <c r="AF2175">
        <f t="shared" si="33"/>
        <v>11</v>
      </c>
    </row>
    <row r="2176" spans="1:32" x14ac:dyDescent="0.25">
      <c r="A2176">
        <v>96237</v>
      </c>
      <c r="B2176" t="s">
        <v>4955</v>
      </c>
      <c r="C2176" t="s">
        <v>75</v>
      </c>
      <c r="D2176">
        <v>0</v>
      </c>
      <c r="F2176" t="s">
        <v>175</v>
      </c>
      <c r="G2176" t="s">
        <v>674</v>
      </c>
      <c r="H2176" t="s">
        <v>4956</v>
      </c>
      <c r="I2176" t="s">
        <v>4957</v>
      </c>
      <c r="J2176" t="s">
        <v>4958</v>
      </c>
      <c r="K2176" t="s">
        <v>4959</v>
      </c>
      <c r="L2176" t="s">
        <v>4960</v>
      </c>
      <c r="M2176" t="s">
        <v>1031</v>
      </c>
      <c r="N2176" t="s">
        <v>335</v>
      </c>
      <c r="O2176" t="s">
        <v>425</v>
      </c>
      <c r="P2176" t="s">
        <v>4612</v>
      </c>
      <c r="Q2176" t="s">
        <v>308</v>
      </c>
      <c r="R2176" t="s">
        <v>127</v>
      </c>
      <c r="S2176" t="s">
        <v>44</v>
      </c>
      <c r="T2176" t="s">
        <v>433</v>
      </c>
      <c r="U2176" t="s">
        <v>434</v>
      </c>
      <c r="W2176" t="s">
        <v>114</v>
      </c>
      <c r="X2176">
        <v>1</v>
      </c>
      <c r="Y2176">
        <v>7800</v>
      </c>
      <c r="Z2176">
        <v>0</v>
      </c>
      <c r="AA2176">
        <v>4210</v>
      </c>
      <c r="AB2176">
        <v>9567506</v>
      </c>
      <c r="AC2176" t="s">
        <v>47</v>
      </c>
      <c r="AD2176">
        <f>+VLOOKUP(T2176,items!$A$2:$D$1255,4,0)</f>
        <v>0</v>
      </c>
      <c r="AE2176">
        <f>+VLOOKUP(T2176,Tabla1[],5,0)</f>
        <v>0</v>
      </c>
      <c r="AF2176">
        <f t="shared" si="33"/>
        <v>11</v>
      </c>
    </row>
    <row r="2177" spans="1:32" x14ac:dyDescent="0.25">
      <c r="A2177">
        <v>96237</v>
      </c>
      <c r="B2177" t="s">
        <v>4955</v>
      </c>
      <c r="C2177" t="s">
        <v>75</v>
      </c>
      <c r="D2177">
        <v>0</v>
      </c>
      <c r="F2177" t="s">
        <v>175</v>
      </c>
      <c r="G2177" t="s">
        <v>674</v>
      </c>
      <c r="H2177" t="s">
        <v>4956</v>
      </c>
      <c r="I2177" t="s">
        <v>4957</v>
      </c>
      <c r="J2177" t="s">
        <v>4958</v>
      </c>
      <c r="K2177" t="s">
        <v>4959</v>
      </c>
      <c r="L2177" t="s">
        <v>4960</v>
      </c>
      <c r="M2177" t="s">
        <v>1031</v>
      </c>
      <c r="N2177" t="s">
        <v>335</v>
      </c>
      <c r="O2177" t="s">
        <v>425</v>
      </c>
      <c r="P2177" t="s">
        <v>4612</v>
      </c>
      <c r="Q2177" t="s">
        <v>308</v>
      </c>
      <c r="R2177" t="s">
        <v>127</v>
      </c>
      <c r="S2177" t="s">
        <v>44</v>
      </c>
      <c r="T2177" t="s">
        <v>1451</v>
      </c>
      <c r="U2177" t="s">
        <v>1452</v>
      </c>
      <c r="W2177" t="s">
        <v>114</v>
      </c>
      <c r="X2177">
        <v>2</v>
      </c>
      <c r="Y2177">
        <v>0</v>
      </c>
      <c r="Z2177">
        <v>0</v>
      </c>
      <c r="AA2177">
        <v>0</v>
      </c>
      <c r="AB2177">
        <v>268412</v>
      </c>
      <c r="AC2177" t="s">
        <v>47</v>
      </c>
      <c r="AD2177">
        <f>+VLOOKUP(T2177,items!$A$2:$D$1255,4,0)</f>
        <v>0</v>
      </c>
      <c r="AE2177">
        <f>+VLOOKUP(T2177,Tabla1[],5,0)</f>
        <v>0</v>
      </c>
      <c r="AF2177">
        <f t="shared" si="33"/>
        <v>11</v>
      </c>
    </row>
    <row r="2178" spans="1:32" x14ac:dyDescent="0.25">
      <c r="A2178">
        <v>96237</v>
      </c>
      <c r="B2178" t="s">
        <v>4955</v>
      </c>
      <c r="C2178" t="s">
        <v>75</v>
      </c>
      <c r="D2178">
        <v>0</v>
      </c>
      <c r="F2178" t="s">
        <v>175</v>
      </c>
      <c r="G2178" t="s">
        <v>674</v>
      </c>
      <c r="H2178" t="s">
        <v>4956</v>
      </c>
      <c r="I2178" t="s">
        <v>4957</v>
      </c>
      <c r="J2178" t="s">
        <v>4958</v>
      </c>
      <c r="K2178" t="s">
        <v>4959</v>
      </c>
      <c r="L2178" t="s">
        <v>4960</v>
      </c>
      <c r="M2178" t="s">
        <v>1031</v>
      </c>
      <c r="N2178" t="s">
        <v>335</v>
      </c>
      <c r="O2178" t="s">
        <v>425</v>
      </c>
      <c r="P2178" t="s">
        <v>4612</v>
      </c>
      <c r="Q2178" t="s">
        <v>308</v>
      </c>
      <c r="R2178" t="s">
        <v>127</v>
      </c>
      <c r="S2178" t="s">
        <v>44</v>
      </c>
      <c r="T2178" t="s">
        <v>2369</v>
      </c>
      <c r="U2178" t="s">
        <v>2370</v>
      </c>
      <c r="W2178" t="s">
        <v>114</v>
      </c>
      <c r="X2178">
        <v>3</v>
      </c>
      <c r="Y2178">
        <v>0</v>
      </c>
      <c r="Z2178">
        <v>3000</v>
      </c>
      <c r="AA2178">
        <v>0</v>
      </c>
      <c r="AB2178">
        <v>2524353</v>
      </c>
      <c r="AC2178" t="s">
        <v>47</v>
      </c>
      <c r="AD2178">
        <f>+VLOOKUP(T2178,items!$A$2:$D$1255,4,0)</f>
        <v>0</v>
      </c>
      <c r="AE2178">
        <f>+VLOOKUP(T2178,Tabla1[],5,0)</f>
        <v>0</v>
      </c>
      <c r="AF2178">
        <f t="shared" ref="AF2178:AF2241" si="34">+MONTH(O2178)</f>
        <v>11</v>
      </c>
    </row>
    <row r="2179" spans="1:32" x14ac:dyDescent="0.25">
      <c r="A2179">
        <v>96237</v>
      </c>
      <c r="B2179" t="s">
        <v>4955</v>
      </c>
      <c r="C2179" t="s">
        <v>75</v>
      </c>
      <c r="D2179">
        <v>0</v>
      </c>
      <c r="F2179" t="s">
        <v>175</v>
      </c>
      <c r="G2179" t="s">
        <v>674</v>
      </c>
      <c r="H2179" t="s">
        <v>4956</v>
      </c>
      <c r="I2179" t="s">
        <v>4957</v>
      </c>
      <c r="J2179" t="s">
        <v>4958</v>
      </c>
      <c r="K2179" t="s">
        <v>4959</v>
      </c>
      <c r="L2179" t="s">
        <v>4960</v>
      </c>
      <c r="M2179" t="s">
        <v>1031</v>
      </c>
      <c r="N2179" t="s">
        <v>335</v>
      </c>
      <c r="O2179" t="s">
        <v>425</v>
      </c>
      <c r="P2179" t="s">
        <v>4612</v>
      </c>
      <c r="Q2179" t="s">
        <v>308</v>
      </c>
      <c r="R2179" t="s">
        <v>127</v>
      </c>
      <c r="S2179" t="s">
        <v>44</v>
      </c>
      <c r="T2179" t="s">
        <v>439</v>
      </c>
      <c r="U2179" t="s">
        <v>440</v>
      </c>
      <c r="W2179" t="s">
        <v>114</v>
      </c>
      <c r="X2179">
        <v>1</v>
      </c>
      <c r="Y2179">
        <v>4210</v>
      </c>
      <c r="Z2179">
        <v>0</v>
      </c>
      <c r="AA2179">
        <v>0</v>
      </c>
      <c r="AB2179">
        <v>170144</v>
      </c>
      <c r="AC2179" t="s">
        <v>47</v>
      </c>
      <c r="AD2179">
        <f>+VLOOKUP(T2179,items!$A$2:$D$1255,4,0)</f>
        <v>0</v>
      </c>
      <c r="AE2179">
        <f>+VLOOKUP(T2179,Tabla1[],5,0)</f>
        <v>0</v>
      </c>
      <c r="AF2179">
        <f t="shared" si="34"/>
        <v>11</v>
      </c>
    </row>
    <row r="2180" spans="1:32" x14ac:dyDescent="0.25">
      <c r="A2180">
        <v>96237</v>
      </c>
      <c r="B2180" t="s">
        <v>4955</v>
      </c>
      <c r="C2180" t="s">
        <v>75</v>
      </c>
      <c r="D2180">
        <v>0</v>
      </c>
      <c r="F2180" t="s">
        <v>175</v>
      </c>
      <c r="G2180" t="s">
        <v>674</v>
      </c>
      <c r="H2180" t="s">
        <v>4956</v>
      </c>
      <c r="I2180" t="s">
        <v>4957</v>
      </c>
      <c r="J2180" t="s">
        <v>4958</v>
      </c>
      <c r="K2180" t="s">
        <v>4959</v>
      </c>
      <c r="L2180" t="s">
        <v>4960</v>
      </c>
      <c r="M2180" t="s">
        <v>1031</v>
      </c>
      <c r="N2180" t="s">
        <v>335</v>
      </c>
      <c r="O2180" t="s">
        <v>425</v>
      </c>
      <c r="P2180" t="s">
        <v>4612</v>
      </c>
      <c r="Q2180" t="s">
        <v>308</v>
      </c>
      <c r="R2180" t="s">
        <v>127</v>
      </c>
      <c r="S2180" t="s">
        <v>44</v>
      </c>
      <c r="T2180" t="s">
        <v>439</v>
      </c>
      <c r="U2180" t="s">
        <v>440</v>
      </c>
      <c r="W2180" t="s">
        <v>114</v>
      </c>
      <c r="X2180">
        <v>1</v>
      </c>
      <c r="Y2180">
        <v>7800</v>
      </c>
      <c r="Z2180">
        <v>0</v>
      </c>
      <c r="AA2180">
        <v>0</v>
      </c>
      <c r="AB2180">
        <v>255215</v>
      </c>
      <c r="AC2180" t="s">
        <v>47</v>
      </c>
      <c r="AD2180">
        <f>+VLOOKUP(T2180,items!$A$2:$D$1255,4,0)</f>
        <v>0</v>
      </c>
      <c r="AE2180">
        <f>+VLOOKUP(T2180,Tabla1[],5,0)</f>
        <v>0</v>
      </c>
      <c r="AF2180">
        <f t="shared" si="34"/>
        <v>11</v>
      </c>
    </row>
    <row r="2181" spans="1:32" x14ac:dyDescent="0.25">
      <c r="A2181">
        <v>96237</v>
      </c>
      <c r="B2181" t="s">
        <v>4955</v>
      </c>
      <c r="C2181" t="s">
        <v>75</v>
      </c>
      <c r="D2181">
        <v>0</v>
      </c>
      <c r="F2181" t="s">
        <v>175</v>
      </c>
      <c r="G2181" t="s">
        <v>674</v>
      </c>
      <c r="H2181" t="s">
        <v>4956</v>
      </c>
      <c r="I2181" t="s">
        <v>4957</v>
      </c>
      <c r="J2181" t="s">
        <v>4958</v>
      </c>
      <c r="K2181" t="s">
        <v>4959</v>
      </c>
      <c r="L2181" t="s">
        <v>4960</v>
      </c>
      <c r="M2181" t="s">
        <v>1031</v>
      </c>
      <c r="N2181" t="s">
        <v>335</v>
      </c>
      <c r="O2181" t="s">
        <v>425</v>
      </c>
      <c r="P2181" t="s">
        <v>4612</v>
      </c>
      <c r="Q2181" t="s">
        <v>308</v>
      </c>
      <c r="R2181" t="s">
        <v>127</v>
      </c>
      <c r="S2181" t="s">
        <v>44</v>
      </c>
      <c r="T2181" t="s">
        <v>4574</v>
      </c>
      <c r="U2181" t="s">
        <v>4575</v>
      </c>
      <c r="W2181" t="s">
        <v>114</v>
      </c>
      <c r="X2181">
        <v>1</v>
      </c>
      <c r="Y2181">
        <v>4210</v>
      </c>
      <c r="Z2181">
        <v>0</v>
      </c>
      <c r="AA2181">
        <v>0</v>
      </c>
      <c r="AB2181">
        <v>1174967</v>
      </c>
      <c r="AC2181" t="s">
        <v>47</v>
      </c>
      <c r="AD2181">
        <f>+VLOOKUP(T2181,items!$A$2:$D$1255,4,0)</f>
        <v>0</v>
      </c>
      <c r="AE2181">
        <f>+VLOOKUP(T2181,Tabla1[],5,0)</f>
        <v>0</v>
      </c>
      <c r="AF2181">
        <f t="shared" si="34"/>
        <v>11</v>
      </c>
    </row>
    <row r="2182" spans="1:32" x14ac:dyDescent="0.25">
      <c r="A2182">
        <v>96237</v>
      </c>
      <c r="B2182" t="s">
        <v>4955</v>
      </c>
      <c r="C2182" t="s">
        <v>75</v>
      </c>
      <c r="D2182">
        <v>0</v>
      </c>
      <c r="F2182" t="s">
        <v>175</v>
      </c>
      <c r="G2182" t="s">
        <v>674</v>
      </c>
      <c r="H2182" t="s">
        <v>4956</v>
      </c>
      <c r="I2182" t="s">
        <v>4957</v>
      </c>
      <c r="J2182" t="s">
        <v>4958</v>
      </c>
      <c r="K2182" t="s">
        <v>4959</v>
      </c>
      <c r="L2182" t="s">
        <v>4960</v>
      </c>
      <c r="M2182" t="s">
        <v>1031</v>
      </c>
      <c r="N2182" t="s">
        <v>335</v>
      </c>
      <c r="O2182" t="s">
        <v>425</v>
      </c>
      <c r="P2182" t="s">
        <v>4612</v>
      </c>
      <c r="Q2182" t="s">
        <v>308</v>
      </c>
      <c r="R2182" t="s">
        <v>127</v>
      </c>
      <c r="S2182" t="s">
        <v>44</v>
      </c>
      <c r="T2182" t="s">
        <v>2473</v>
      </c>
      <c r="U2182" t="s">
        <v>2474</v>
      </c>
      <c r="W2182" t="s">
        <v>114</v>
      </c>
      <c r="X2182">
        <v>4</v>
      </c>
      <c r="Y2182">
        <v>4210</v>
      </c>
      <c r="Z2182">
        <v>0</v>
      </c>
      <c r="AA2182">
        <v>0</v>
      </c>
      <c r="AB2182">
        <v>3316944</v>
      </c>
      <c r="AC2182" t="s">
        <v>47</v>
      </c>
      <c r="AD2182">
        <f>+VLOOKUP(T2182,items!$A$2:$D$1255,4,0)</f>
        <v>0</v>
      </c>
      <c r="AE2182">
        <f>+VLOOKUP(T2182,Tabla1[],5,0)</f>
        <v>0</v>
      </c>
      <c r="AF2182">
        <f t="shared" si="34"/>
        <v>11</v>
      </c>
    </row>
    <row r="2183" spans="1:32" x14ac:dyDescent="0.25">
      <c r="A2183">
        <v>96237</v>
      </c>
      <c r="B2183" t="s">
        <v>4955</v>
      </c>
      <c r="C2183" t="s">
        <v>75</v>
      </c>
      <c r="D2183">
        <v>0</v>
      </c>
      <c r="F2183" t="s">
        <v>175</v>
      </c>
      <c r="G2183" t="s">
        <v>674</v>
      </c>
      <c r="H2183" t="s">
        <v>4956</v>
      </c>
      <c r="I2183" t="s">
        <v>4957</v>
      </c>
      <c r="J2183" t="s">
        <v>4958</v>
      </c>
      <c r="K2183" t="s">
        <v>4959</v>
      </c>
      <c r="L2183" t="s">
        <v>4960</v>
      </c>
      <c r="M2183" t="s">
        <v>1031</v>
      </c>
      <c r="N2183" t="s">
        <v>335</v>
      </c>
      <c r="O2183" t="s">
        <v>425</v>
      </c>
      <c r="P2183" t="s">
        <v>4612</v>
      </c>
      <c r="Q2183" t="s">
        <v>308</v>
      </c>
      <c r="R2183" t="s">
        <v>127</v>
      </c>
      <c r="S2183" t="s">
        <v>44</v>
      </c>
      <c r="T2183" t="s">
        <v>2473</v>
      </c>
      <c r="U2183" t="s">
        <v>2474</v>
      </c>
      <c r="W2183" t="s">
        <v>114</v>
      </c>
      <c r="X2183">
        <v>2</v>
      </c>
      <c r="Y2183">
        <v>3900</v>
      </c>
      <c r="Z2183">
        <v>0</v>
      </c>
      <c r="AA2183">
        <v>0</v>
      </c>
      <c r="AB2183">
        <v>1361008</v>
      </c>
      <c r="AC2183" t="s">
        <v>47</v>
      </c>
      <c r="AD2183">
        <f>+VLOOKUP(T2183,items!$A$2:$D$1255,4,0)</f>
        <v>0</v>
      </c>
      <c r="AE2183">
        <f>+VLOOKUP(T2183,Tabla1[],5,0)</f>
        <v>0</v>
      </c>
      <c r="AF2183">
        <f t="shared" si="34"/>
        <v>11</v>
      </c>
    </row>
    <row r="2184" spans="1:32" x14ac:dyDescent="0.25">
      <c r="A2184">
        <v>96240</v>
      </c>
      <c r="B2184" t="s">
        <v>4963</v>
      </c>
      <c r="C2184" t="s">
        <v>75</v>
      </c>
      <c r="D2184">
        <v>0</v>
      </c>
      <c r="F2184" t="s">
        <v>1334</v>
      </c>
      <c r="G2184" t="s">
        <v>1334</v>
      </c>
      <c r="H2184" t="s">
        <v>4964</v>
      </c>
      <c r="I2184" t="s">
        <v>37</v>
      </c>
      <c r="J2184" t="s">
        <v>4965</v>
      </c>
      <c r="K2184" t="s">
        <v>4966</v>
      </c>
      <c r="L2184" t="s">
        <v>4967</v>
      </c>
      <c r="M2184" t="s">
        <v>3043</v>
      </c>
      <c r="N2184" t="s">
        <v>3043</v>
      </c>
      <c r="O2184" t="s">
        <v>565</v>
      </c>
      <c r="P2184" t="s">
        <v>572</v>
      </c>
      <c r="Q2184" t="s">
        <v>2895</v>
      </c>
      <c r="R2184" t="s">
        <v>63</v>
      </c>
      <c r="S2184" t="s">
        <v>44</v>
      </c>
      <c r="T2184" t="s">
        <v>94</v>
      </c>
      <c r="U2184" t="s">
        <v>95</v>
      </c>
      <c r="X2184">
        <v>1</v>
      </c>
      <c r="Y2184">
        <v>0</v>
      </c>
      <c r="Z2184">
        <v>0</v>
      </c>
      <c r="AA2184">
        <v>0</v>
      </c>
      <c r="AB2184">
        <v>200000</v>
      </c>
      <c r="AC2184" t="s">
        <v>47</v>
      </c>
      <c r="AD2184" t="e">
        <f>+VLOOKUP(T2184,items!$A$2:$D$1255,4,0)</f>
        <v>#N/A</v>
      </c>
      <c r="AE2184" t="e">
        <f>+VLOOKUP(T2184,Tabla1[],5,0)</f>
        <v>#N/A</v>
      </c>
      <c r="AF2184">
        <f t="shared" si="34"/>
        <v>8</v>
      </c>
    </row>
    <row r="2185" spans="1:32" x14ac:dyDescent="0.25">
      <c r="A2185">
        <v>96244</v>
      </c>
      <c r="B2185" t="s">
        <v>4968</v>
      </c>
      <c r="C2185" t="s">
        <v>33</v>
      </c>
      <c r="D2185">
        <v>0</v>
      </c>
      <c r="F2185" t="s">
        <v>1646</v>
      </c>
      <c r="G2185" t="s">
        <v>1019</v>
      </c>
      <c r="H2185" t="s">
        <v>4969</v>
      </c>
      <c r="I2185" t="s">
        <v>37</v>
      </c>
      <c r="J2185" t="s">
        <v>37</v>
      </c>
      <c r="K2185" t="s">
        <v>4970</v>
      </c>
      <c r="L2185" t="s">
        <v>4971</v>
      </c>
      <c r="M2185" t="s">
        <v>158</v>
      </c>
      <c r="N2185" t="s">
        <v>158</v>
      </c>
      <c r="O2185" t="s">
        <v>41</v>
      </c>
      <c r="P2185" t="s">
        <v>487</v>
      </c>
      <c r="Q2185" t="s">
        <v>1679</v>
      </c>
      <c r="R2185" t="s">
        <v>63</v>
      </c>
      <c r="S2185" t="s">
        <v>88</v>
      </c>
      <c r="T2185" t="s">
        <v>3136</v>
      </c>
      <c r="U2185" t="s">
        <v>3137</v>
      </c>
      <c r="X2185">
        <v>4</v>
      </c>
      <c r="Y2185">
        <v>0</v>
      </c>
      <c r="Z2185">
        <v>0</v>
      </c>
      <c r="AA2185">
        <v>0</v>
      </c>
      <c r="AB2185">
        <v>2135108</v>
      </c>
      <c r="AC2185" t="s">
        <v>47</v>
      </c>
      <c r="AD2185" t="str">
        <f>+VLOOKUP(T2185,items!$A$2:$D$1255,4,0)</f>
        <v>MUEBLES</v>
      </c>
      <c r="AE2185">
        <f>+VLOOKUP(T2185,Tabla1[],5,0)</f>
        <v>0</v>
      </c>
      <c r="AF2185">
        <f t="shared" si="34"/>
        <v>10</v>
      </c>
    </row>
    <row r="2186" spans="1:32" x14ac:dyDescent="0.25">
      <c r="A2186">
        <v>96244</v>
      </c>
      <c r="B2186" t="s">
        <v>4968</v>
      </c>
      <c r="C2186" t="s">
        <v>33</v>
      </c>
      <c r="D2186">
        <v>0</v>
      </c>
      <c r="F2186" t="s">
        <v>1646</v>
      </c>
      <c r="G2186" t="s">
        <v>1019</v>
      </c>
      <c r="H2186" t="s">
        <v>4969</v>
      </c>
      <c r="I2186" t="s">
        <v>37</v>
      </c>
      <c r="J2186" t="s">
        <v>37</v>
      </c>
      <c r="K2186" t="s">
        <v>4970</v>
      </c>
      <c r="L2186" t="s">
        <v>4971</v>
      </c>
      <c r="M2186" t="s">
        <v>158</v>
      </c>
      <c r="N2186" t="s">
        <v>158</v>
      </c>
      <c r="O2186" t="s">
        <v>41</v>
      </c>
      <c r="P2186" t="s">
        <v>487</v>
      </c>
      <c r="Q2186" t="s">
        <v>1679</v>
      </c>
      <c r="R2186" t="s">
        <v>63</v>
      </c>
      <c r="S2186" t="s">
        <v>88</v>
      </c>
      <c r="T2186" t="s">
        <v>562</v>
      </c>
      <c r="U2186" t="s">
        <v>563</v>
      </c>
      <c r="V2186" t="s">
        <v>1304</v>
      </c>
      <c r="X2186">
        <v>1</v>
      </c>
      <c r="Y2186">
        <v>0</v>
      </c>
      <c r="Z2186">
        <v>0</v>
      </c>
      <c r="AA2186">
        <v>0</v>
      </c>
      <c r="AB2186">
        <v>1933357</v>
      </c>
      <c r="AC2186" t="s">
        <v>47</v>
      </c>
      <c r="AD2186">
        <f>+VLOOKUP(T2186,items!$A$2:$D$1255,4,0)</f>
        <v>0</v>
      </c>
      <c r="AE2186">
        <f>+VLOOKUP(T2186,Tabla1[],5,0)</f>
        <v>0</v>
      </c>
      <c r="AF2186">
        <f t="shared" si="34"/>
        <v>10</v>
      </c>
    </row>
    <row r="2187" spans="1:32" x14ac:dyDescent="0.25">
      <c r="A2187">
        <v>96244</v>
      </c>
      <c r="B2187" t="s">
        <v>4968</v>
      </c>
      <c r="C2187" t="s">
        <v>33</v>
      </c>
      <c r="D2187">
        <v>0</v>
      </c>
      <c r="F2187" t="s">
        <v>1646</v>
      </c>
      <c r="G2187" t="s">
        <v>1019</v>
      </c>
      <c r="H2187" t="s">
        <v>4969</v>
      </c>
      <c r="I2187" t="s">
        <v>37</v>
      </c>
      <c r="J2187" t="s">
        <v>37</v>
      </c>
      <c r="K2187" t="s">
        <v>4970</v>
      </c>
      <c r="L2187" t="s">
        <v>4971</v>
      </c>
      <c r="M2187" t="s">
        <v>158</v>
      </c>
      <c r="N2187" t="s">
        <v>158</v>
      </c>
      <c r="O2187" t="s">
        <v>41</v>
      </c>
      <c r="P2187" t="s">
        <v>487</v>
      </c>
      <c r="Q2187" t="s">
        <v>1679</v>
      </c>
      <c r="R2187" t="s">
        <v>63</v>
      </c>
      <c r="S2187" t="s">
        <v>88</v>
      </c>
      <c r="T2187" t="s">
        <v>936</v>
      </c>
      <c r="U2187" t="s">
        <v>937</v>
      </c>
      <c r="X2187">
        <v>1</v>
      </c>
      <c r="Y2187">
        <v>0</v>
      </c>
      <c r="Z2187">
        <v>0</v>
      </c>
      <c r="AA2187">
        <v>0</v>
      </c>
      <c r="AB2187">
        <v>270000</v>
      </c>
      <c r="AC2187" t="s">
        <v>47</v>
      </c>
      <c r="AD2187">
        <f>+VLOOKUP(T2187,items!$A$2:$D$1255,4,0)</f>
        <v>0</v>
      </c>
      <c r="AE2187">
        <f>+VLOOKUP(T2187,Tabla1[],5,0)</f>
        <v>0</v>
      </c>
      <c r="AF2187">
        <f t="shared" si="34"/>
        <v>10</v>
      </c>
    </row>
    <row r="2188" spans="1:32" x14ac:dyDescent="0.25">
      <c r="A2188">
        <v>96246</v>
      </c>
      <c r="B2188" t="s">
        <v>4972</v>
      </c>
      <c r="C2188" t="s">
        <v>33</v>
      </c>
      <c r="D2188">
        <v>0</v>
      </c>
      <c r="F2188" t="s">
        <v>1646</v>
      </c>
      <c r="G2188" t="s">
        <v>571</v>
      </c>
      <c r="H2188" t="s">
        <v>4973</v>
      </c>
      <c r="I2188" t="s">
        <v>37</v>
      </c>
      <c r="J2188" t="s">
        <v>4974</v>
      </c>
      <c r="K2188" t="s">
        <v>4975</v>
      </c>
      <c r="L2188" t="s">
        <v>37</v>
      </c>
      <c r="M2188" t="s">
        <v>572</v>
      </c>
      <c r="N2188" t="s">
        <v>572</v>
      </c>
      <c r="O2188" t="s">
        <v>1931</v>
      </c>
      <c r="P2188" t="s">
        <v>2688</v>
      </c>
      <c r="Q2188" t="s">
        <v>2688</v>
      </c>
      <c r="R2188" t="s">
        <v>43</v>
      </c>
      <c r="S2188" t="s">
        <v>108</v>
      </c>
      <c r="T2188" t="s">
        <v>1581</v>
      </c>
      <c r="U2188" t="s">
        <v>1582</v>
      </c>
      <c r="X2188">
        <v>2</v>
      </c>
      <c r="Y2188">
        <v>0</v>
      </c>
      <c r="Z2188">
        <v>0</v>
      </c>
      <c r="AA2188">
        <v>0</v>
      </c>
      <c r="AB2188">
        <v>700000</v>
      </c>
      <c r="AC2188" t="s">
        <v>47</v>
      </c>
      <c r="AD2188">
        <f>+VLOOKUP(T2188,items!$A$2:$D$1255,4,0)</f>
        <v>0</v>
      </c>
      <c r="AE2188">
        <f>+VLOOKUP(T2188,Tabla1[],5,0)</f>
        <v>0</v>
      </c>
      <c r="AF2188">
        <f t="shared" si="34"/>
        <v>9</v>
      </c>
    </row>
    <row r="2189" spans="1:32" x14ac:dyDescent="0.25">
      <c r="A2189">
        <v>96248</v>
      </c>
      <c r="B2189" t="s">
        <v>1359</v>
      </c>
      <c r="C2189" t="s">
        <v>75</v>
      </c>
      <c r="D2189">
        <v>0</v>
      </c>
      <c r="F2189" t="s">
        <v>1646</v>
      </c>
      <c r="G2189" t="s">
        <v>1646</v>
      </c>
      <c r="H2189" t="s">
        <v>4976</v>
      </c>
      <c r="I2189" t="s">
        <v>37</v>
      </c>
      <c r="J2189" t="s">
        <v>4977</v>
      </c>
      <c r="K2189" t="s">
        <v>4978</v>
      </c>
      <c r="L2189" t="s">
        <v>4979</v>
      </c>
      <c r="M2189" t="s">
        <v>565</v>
      </c>
      <c r="N2189" t="s">
        <v>565</v>
      </c>
      <c r="O2189" t="s">
        <v>712</v>
      </c>
      <c r="P2189" t="s">
        <v>2235</v>
      </c>
      <c r="Q2189" t="s">
        <v>683</v>
      </c>
      <c r="R2189" t="s">
        <v>63</v>
      </c>
      <c r="S2189" t="s">
        <v>108</v>
      </c>
      <c r="T2189" t="s">
        <v>94</v>
      </c>
      <c r="U2189" t="s">
        <v>95</v>
      </c>
      <c r="X2189">
        <v>1</v>
      </c>
      <c r="Y2189">
        <v>0</v>
      </c>
      <c r="Z2189">
        <v>0</v>
      </c>
      <c r="AA2189">
        <v>0</v>
      </c>
      <c r="AB2189">
        <v>890000</v>
      </c>
      <c r="AC2189" t="s">
        <v>47</v>
      </c>
      <c r="AD2189" t="e">
        <f>+VLOOKUP(T2189,items!$A$2:$D$1255,4,0)</f>
        <v>#N/A</v>
      </c>
      <c r="AE2189" t="e">
        <f>+VLOOKUP(T2189,Tabla1[],5,0)</f>
        <v>#N/A</v>
      </c>
      <c r="AF2189">
        <f t="shared" si="34"/>
        <v>8</v>
      </c>
    </row>
    <row r="2190" spans="1:32" x14ac:dyDescent="0.25">
      <c r="A2190">
        <v>96249</v>
      </c>
      <c r="B2190" t="s">
        <v>4980</v>
      </c>
      <c r="C2190" t="s">
        <v>75</v>
      </c>
      <c r="D2190">
        <v>0</v>
      </c>
      <c r="F2190" t="s">
        <v>1646</v>
      </c>
      <c r="G2190" t="s">
        <v>1072</v>
      </c>
      <c r="H2190" t="s">
        <v>4981</v>
      </c>
      <c r="I2190" t="s">
        <v>37</v>
      </c>
      <c r="J2190" t="s">
        <v>4982</v>
      </c>
      <c r="K2190" t="s">
        <v>4983</v>
      </c>
      <c r="L2190" t="s">
        <v>4984</v>
      </c>
      <c r="M2190" t="s">
        <v>1731</v>
      </c>
      <c r="N2190" t="s">
        <v>1731</v>
      </c>
      <c r="O2190" t="s">
        <v>255</v>
      </c>
      <c r="P2190" t="s">
        <v>163</v>
      </c>
      <c r="Q2190" t="s">
        <v>674</v>
      </c>
      <c r="R2190" t="s">
        <v>63</v>
      </c>
      <c r="S2190" t="s">
        <v>88</v>
      </c>
      <c r="T2190" t="s">
        <v>4341</v>
      </c>
      <c r="U2190" t="s">
        <v>4342</v>
      </c>
      <c r="X2190">
        <v>3</v>
      </c>
      <c r="Y2190">
        <v>0</v>
      </c>
      <c r="Z2190">
        <v>0</v>
      </c>
      <c r="AA2190">
        <v>0</v>
      </c>
      <c r="AB2190">
        <v>193296</v>
      </c>
      <c r="AC2190" t="s">
        <v>47</v>
      </c>
      <c r="AD2190">
        <f>+VLOOKUP(T2190,items!$A$2:$D$1255,4,0)</f>
        <v>0</v>
      </c>
      <c r="AE2190">
        <f>+VLOOKUP(T2190,Tabla1[],5,0)</f>
        <v>0</v>
      </c>
      <c r="AF2190">
        <f t="shared" si="34"/>
        <v>9</v>
      </c>
    </row>
    <row r="2191" spans="1:32" x14ac:dyDescent="0.25">
      <c r="A2191">
        <v>96249</v>
      </c>
      <c r="B2191" t="s">
        <v>4980</v>
      </c>
      <c r="C2191" t="s">
        <v>75</v>
      </c>
      <c r="D2191">
        <v>0</v>
      </c>
      <c r="F2191" t="s">
        <v>1646</v>
      </c>
      <c r="G2191" t="s">
        <v>1072</v>
      </c>
      <c r="H2191" t="s">
        <v>4981</v>
      </c>
      <c r="I2191" t="s">
        <v>37</v>
      </c>
      <c r="J2191" t="s">
        <v>4982</v>
      </c>
      <c r="K2191" t="s">
        <v>4983</v>
      </c>
      <c r="L2191" t="s">
        <v>4984</v>
      </c>
      <c r="M2191" t="s">
        <v>1731</v>
      </c>
      <c r="N2191" t="s">
        <v>1731</v>
      </c>
      <c r="O2191" t="s">
        <v>255</v>
      </c>
      <c r="P2191" t="s">
        <v>163</v>
      </c>
      <c r="Q2191" t="s">
        <v>674</v>
      </c>
      <c r="R2191" t="s">
        <v>63</v>
      </c>
      <c r="S2191" t="s">
        <v>88</v>
      </c>
      <c r="T2191" t="s">
        <v>388</v>
      </c>
      <c r="U2191" t="s">
        <v>389</v>
      </c>
      <c r="X2191">
        <v>24</v>
      </c>
      <c r="Y2191">
        <v>0</v>
      </c>
      <c r="Z2191">
        <v>0</v>
      </c>
      <c r="AA2191">
        <v>0</v>
      </c>
      <c r="AB2191">
        <v>1620000</v>
      </c>
      <c r="AC2191" t="s">
        <v>47</v>
      </c>
      <c r="AD2191">
        <f>+VLOOKUP(T2191,items!$A$2:$D$1255,4,0)</f>
        <v>0</v>
      </c>
      <c r="AE2191">
        <f>+VLOOKUP(T2191,Tabla1[],5,0)</f>
        <v>0</v>
      </c>
      <c r="AF2191">
        <f t="shared" si="34"/>
        <v>9</v>
      </c>
    </row>
    <row r="2192" spans="1:32" x14ac:dyDescent="0.25">
      <c r="A2192">
        <v>96249</v>
      </c>
      <c r="B2192" t="s">
        <v>4980</v>
      </c>
      <c r="C2192" t="s">
        <v>75</v>
      </c>
      <c r="D2192">
        <v>0</v>
      </c>
      <c r="F2192" t="s">
        <v>1646</v>
      </c>
      <c r="G2192" t="s">
        <v>1072</v>
      </c>
      <c r="H2192" t="s">
        <v>4981</v>
      </c>
      <c r="I2192" t="s">
        <v>37</v>
      </c>
      <c r="J2192" t="s">
        <v>4982</v>
      </c>
      <c r="K2192" t="s">
        <v>4983</v>
      </c>
      <c r="L2192" t="s">
        <v>4984</v>
      </c>
      <c r="M2192" t="s">
        <v>1731</v>
      </c>
      <c r="N2192" t="s">
        <v>1731</v>
      </c>
      <c r="O2192" t="s">
        <v>255</v>
      </c>
      <c r="P2192" t="s">
        <v>163</v>
      </c>
      <c r="Q2192" t="s">
        <v>674</v>
      </c>
      <c r="R2192" t="s">
        <v>63</v>
      </c>
      <c r="S2192" t="s">
        <v>88</v>
      </c>
      <c r="T2192" t="s">
        <v>299</v>
      </c>
      <c r="U2192" t="s">
        <v>300</v>
      </c>
      <c r="X2192">
        <v>1</v>
      </c>
      <c r="Y2192">
        <v>0</v>
      </c>
      <c r="Z2192">
        <v>0</v>
      </c>
      <c r="AA2192">
        <v>0</v>
      </c>
      <c r="AB2192">
        <v>350000</v>
      </c>
      <c r="AC2192" t="s">
        <v>47</v>
      </c>
      <c r="AD2192">
        <f>+VLOOKUP(T2192,items!$A$2:$D$1255,4,0)</f>
        <v>0</v>
      </c>
      <c r="AE2192">
        <f>+VLOOKUP(T2192,Tabla1[],5,0)</f>
        <v>0</v>
      </c>
      <c r="AF2192">
        <f t="shared" si="34"/>
        <v>9</v>
      </c>
    </row>
    <row r="2193" spans="1:32" x14ac:dyDescent="0.25">
      <c r="A2193">
        <v>96249</v>
      </c>
      <c r="B2193" t="s">
        <v>4980</v>
      </c>
      <c r="C2193" t="s">
        <v>75</v>
      </c>
      <c r="D2193">
        <v>0</v>
      </c>
      <c r="F2193" t="s">
        <v>1646</v>
      </c>
      <c r="G2193" t="s">
        <v>1072</v>
      </c>
      <c r="H2193" t="s">
        <v>4981</v>
      </c>
      <c r="I2193" t="s">
        <v>37</v>
      </c>
      <c r="J2193" t="s">
        <v>4982</v>
      </c>
      <c r="K2193" t="s">
        <v>4983</v>
      </c>
      <c r="L2193" t="s">
        <v>4984</v>
      </c>
      <c r="M2193" t="s">
        <v>1731</v>
      </c>
      <c r="N2193" t="s">
        <v>1731</v>
      </c>
      <c r="O2193" t="s">
        <v>255</v>
      </c>
      <c r="P2193" t="s">
        <v>163</v>
      </c>
      <c r="Q2193" t="s">
        <v>674</v>
      </c>
      <c r="R2193" t="s">
        <v>63</v>
      </c>
      <c r="S2193" t="s">
        <v>88</v>
      </c>
      <c r="T2193" t="s">
        <v>474</v>
      </c>
      <c r="U2193" t="s">
        <v>475</v>
      </c>
      <c r="X2193">
        <v>1</v>
      </c>
      <c r="Y2193">
        <v>0</v>
      </c>
      <c r="Z2193">
        <v>0</v>
      </c>
      <c r="AA2193">
        <v>0</v>
      </c>
      <c r="AB2193">
        <v>1500000</v>
      </c>
      <c r="AC2193" t="s">
        <v>47</v>
      </c>
      <c r="AD2193">
        <f>+VLOOKUP(T2193,items!$A$2:$D$1255,4,0)</f>
        <v>0</v>
      </c>
      <c r="AE2193">
        <f>+VLOOKUP(T2193,Tabla1[],5,0)</f>
        <v>0</v>
      </c>
      <c r="AF2193">
        <f t="shared" si="34"/>
        <v>9</v>
      </c>
    </row>
    <row r="2194" spans="1:32" x14ac:dyDescent="0.25">
      <c r="A2194">
        <v>96249</v>
      </c>
      <c r="B2194" t="s">
        <v>4980</v>
      </c>
      <c r="C2194" t="s">
        <v>75</v>
      </c>
      <c r="D2194">
        <v>0</v>
      </c>
      <c r="F2194" t="s">
        <v>1646</v>
      </c>
      <c r="G2194" t="s">
        <v>1072</v>
      </c>
      <c r="H2194" t="s">
        <v>4981</v>
      </c>
      <c r="I2194" t="s">
        <v>37</v>
      </c>
      <c r="J2194" t="s">
        <v>4982</v>
      </c>
      <c r="K2194" t="s">
        <v>4983</v>
      </c>
      <c r="L2194" t="s">
        <v>4984</v>
      </c>
      <c r="M2194" t="s">
        <v>1731</v>
      </c>
      <c r="N2194" t="s">
        <v>1731</v>
      </c>
      <c r="O2194" t="s">
        <v>255</v>
      </c>
      <c r="P2194" t="s">
        <v>163</v>
      </c>
      <c r="Q2194" t="s">
        <v>674</v>
      </c>
      <c r="R2194" t="s">
        <v>63</v>
      </c>
      <c r="S2194" t="s">
        <v>88</v>
      </c>
      <c r="T2194" t="s">
        <v>94</v>
      </c>
      <c r="U2194" t="s">
        <v>95</v>
      </c>
      <c r="X2194">
        <v>1</v>
      </c>
      <c r="Y2194">
        <v>0</v>
      </c>
      <c r="Z2194">
        <v>0</v>
      </c>
      <c r="AA2194">
        <v>0</v>
      </c>
      <c r="AB2194">
        <v>200000</v>
      </c>
      <c r="AC2194" t="s">
        <v>47</v>
      </c>
      <c r="AD2194" t="e">
        <f>+VLOOKUP(T2194,items!$A$2:$D$1255,4,0)</f>
        <v>#N/A</v>
      </c>
      <c r="AE2194" t="e">
        <f>+VLOOKUP(T2194,Tabla1[],5,0)</f>
        <v>#N/A</v>
      </c>
      <c r="AF2194">
        <f t="shared" si="34"/>
        <v>9</v>
      </c>
    </row>
    <row r="2195" spans="1:32" x14ac:dyDescent="0.25">
      <c r="A2195">
        <v>96250</v>
      </c>
      <c r="B2195" t="s">
        <v>4980</v>
      </c>
      <c r="C2195" t="s">
        <v>75</v>
      </c>
      <c r="D2195">
        <v>0</v>
      </c>
      <c r="F2195" t="s">
        <v>1646</v>
      </c>
      <c r="G2195" t="s">
        <v>1072</v>
      </c>
      <c r="H2195" t="s">
        <v>4985</v>
      </c>
      <c r="I2195" t="s">
        <v>37</v>
      </c>
      <c r="J2195" t="s">
        <v>4986</v>
      </c>
      <c r="K2195" t="s">
        <v>4987</v>
      </c>
      <c r="L2195" t="s">
        <v>4988</v>
      </c>
      <c r="M2195" t="s">
        <v>1731</v>
      </c>
      <c r="N2195" t="s">
        <v>1731</v>
      </c>
      <c r="O2195" t="s">
        <v>255</v>
      </c>
      <c r="P2195" t="s">
        <v>917</v>
      </c>
      <c r="Q2195" t="s">
        <v>487</v>
      </c>
      <c r="R2195" t="s">
        <v>63</v>
      </c>
      <c r="S2195" t="s">
        <v>88</v>
      </c>
      <c r="T2195" t="s">
        <v>1282</v>
      </c>
      <c r="U2195" t="s">
        <v>1283</v>
      </c>
      <c r="X2195">
        <v>15</v>
      </c>
      <c r="Y2195">
        <v>0</v>
      </c>
      <c r="Z2195">
        <v>0</v>
      </c>
      <c r="AA2195">
        <v>0</v>
      </c>
      <c r="AB2195">
        <v>138375</v>
      </c>
      <c r="AC2195" t="s">
        <v>47</v>
      </c>
      <c r="AD2195">
        <f>+VLOOKUP(T2195,items!$A$2:$D$1255,4,0)</f>
        <v>0</v>
      </c>
      <c r="AE2195">
        <f>+VLOOKUP(T2195,Tabla1[],5,0)</f>
        <v>0</v>
      </c>
      <c r="AF2195">
        <f t="shared" si="34"/>
        <v>9</v>
      </c>
    </row>
    <row r="2196" spans="1:32" x14ac:dyDescent="0.25">
      <c r="A2196">
        <v>96250</v>
      </c>
      <c r="B2196" t="s">
        <v>4980</v>
      </c>
      <c r="C2196" t="s">
        <v>75</v>
      </c>
      <c r="D2196">
        <v>0</v>
      </c>
      <c r="F2196" t="s">
        <v>1646</v>
      </c>
      <c r="G2196" t="s">
        <v>1072</v>
      </c>
      <c r="H2196" t="s">
        <v>4985</v>
      </c>
      <c r="I2196" t="s">
        <v>37</v>
      </c>
      <c r="J2196" t="s">
        <v>4986</v>
      </c>
      <c r="K2196" t="s">
        <v>4987</v>
      </c>
      <c r="L2196" t="s">
        <v>4988</v>
      </c>
      <c r="M2196" t="s">
        <v>1731</v>
      </c>
      <c r="N2196" t="s">
        <v>1731</v>
      </c>
      <c r="O2196" t="s">
        <v>255</v>
      </c>
      <c r="P2196" t="s">
        <v>917</v>
      </c>
      <c r="Q2196" t="s">
        <v>487</v>
      </c>
      <c r="R2196" t="s">
        <v>63</v>
      </c>
      <c r="S2196" t="s">
        <v>88</v>
      </c>
      <c r="T2196" t="s">
        <v>1284</v>
      </c>
      <c r="U2196" t="s">
        <v>1285</v>
      </c>
      <c r="X2196">
        <v>1</v>
      </c>
      <c r="Y2196">
        <v>0</v>
      </c>
      <c r="Z2196">
        <v>0</v>
      </c>
      <c r="AA2196">
        <v>0</v>
      </c>
      <c r="AB2196">
        <v>100000</v>
      </c>
      <c r="AC2196" t="s">
        <v>47</v>
      </c>
      <c r="AD2196">
        <f>+VLOOKUP(T2196,items!$A$2:$D$1255,4,0)</f>
        <v>0</v>
      </c>
      <c r="AE2196">
        <f>+VLOOKUP(T2196,Tabla1[],5,0)</f>
        <v>0</v>
      </c>
      <c r="AF2196">
        <f t="shared" si="34"/>
        <v>9</v>
      </c>
    </row>
    <row r="2197" spans="1:32" x14ac:dyDescent="0.25">
      <c r="A2197">
        <v>96250</v>
      </c>
      <c r="B2197" t="s">
        <v>4980</v>
      </c>
      <c r="C2197" t="s">
        <v>75</v>
      </c>
      <c r="D2197">
        <v>0</v>
      </c>
      <c r="F2197" t="s">
        <v>1646</v>
      </c>
      <c r="G2197" t="s">
        <v>1072</v>
      </c>
      <c r="H2197" t="s">
        <v>4985</v>
      </c>
      <c r="I2197" t="s">
        <v>37</v>
      </c>
      <c r="J2197" t="s">
        <v>4986</v>
      </c>
      <c r="K2197" t="s">
        <v>4987</v>
      </c>
      <c r="L2197" t="s">
        <v>4988</v>
      </c>
      <c r="M2197" t="s">
        <v>1731</v>
      </c>
      <c r="N2197" t="s">
        <v>1731</v>
      </c>
      <c r="O2197" t="s">
        <v>255</v>
      </c>
      <c r="P2197" t="s">
        <v>917</v>
      </c>
      <c r="Q2197" t="s">
        <v>487</v>
      </c>
      <c r="R2197" t="s">
        <v>63</v>
      </c>
      <c r="S2197" t="s">
        <v>88</v>
      </c>
      <c r="T2197" t="s">
        <v>2680</v>
      </c>
      <c r="U2197" t="s">
        <v>2681</v>
      </c>
      <c r="X2197">
        <v>1</v>
      </c>
      <c r="Y2197">
        <v>0</v>
      </c>
      <c r="Z2197">
        <v>0</v>
      </c>
      <c r="AA2197">
        <v>0</v>
      </c>
      <c r="AB2197">
        <v>350000</v>
      </c>
      <c r="AC2197" t="s">
        <v>47</v>
      </c>
      <c r="AD2197">
        <f>+VLOOKUP(T2197,items!$A$2:$D$1255,4,0)</f>
        <v>0</v>
      </c>
      <c r="AE2197">
        <f>+VLOOKUP(T2197,Tabla1[],5,0)</f>
        <v>0</v>
      </c>
      <c r="AF2197">
        <f t="shared" si="34"/>
        <v>9</v>
      </c>
    </row>
    <row r="2198" spans="1:32" x14ac:dyDescent="0.25">
      <c r="A2198">
        <v>96250</v>
      </c>
      <c r="B2198" t="s">
        <v>4980</v>
      </c>
      <c r="C2198" t="s">
        <v>75</v>
      </c>
      <c r="D2198">
        <v>0</v>
      </c>
      <c r="F2198" t="s">
        <v>1646</v>
      </c>
      <c r="G2198" t="s">
        <v>1072</v>
      </c>
      <c r="H2198" t="s">
        <v>4985</v>
      </c>
      <c r="I2198" t="s">
        <v>37</v>
      </c>
      <c r="J2198" t="s">
        <v>4986</v>
      </c>
      <c r="K2198" t="s">
        <v>4987</v>
      </c>
      <c r="L2198" t="s">
        <v>4988</v>
      </c>
      <c r="M2198" t="s">
        <v>1731</v>
      </c>
      <c r="N2198" t="s">
        <v>1731</v>
      </c>
      <c r="O2198" t="s">
        <v>255</v>
      </c>
      <c r="P2198" t="s">
        <v>917</v>
      </c>
      <c r="Q2198" t="s">
        <v>487</v>
      </c>
      <c r="R2198" t="s">
        <v>63</v>
      </c>
      <c r="S2198" t="s">
        <v>88</v>
      </c>
      <c r="T2198" t="s">
        <v>94</v>
      </c>
      <c r="U2198" t="s">
        <v>95</v>
      </c>
      <c r="X2198">
        <v>1</v>
      </c>
      <c r="Y2198">
        <v>0</v>
      </c>
      <c r="Z2198">
        <v>0</v>
      </c>
      <c r="AA2198">
        <v>0</v>
      </c>
      <c r="AB2198">
        <v>200000</v>
      </c>
      <c r="AC2198" t="s">
        <v>47</v>
      </c>
      <c r="AD2198" t="e">
        <f>+VLOOKUP(T2198,items!$A$2:$D$1255,4,0)</f>
        <v>#N/A</v>
      </c>
      <c r="AE2198" t="e">
        <f>+VLOOKUP(T2198,Tabla1[],5,0)</f>
        <v>#N/A</v>
      </c>
      <c r="AF2198">
        <f t="shared" si="34"/>
        <v>9</v>
      </c>
    </row>
    <row r="2199" spans="1:32" x14ac:dyDescent="0.25">
      <c r="A2199">
        <v>96254</v>
      </c>
      <c r="B2199" t="s">
        <v>4989</v>
      </c>
      <c r="C2199" t="s">
        <v>33</v>
      </c>
      <c r="D2199">
        <v>0</v>
      </c>
      <c r="F2199" t="s">
        <v>1646</v>
      </c>
      <c r="G2199" t="s">
        <v>1646</v>
      </c>
      <c r="H2199" t="s">
        <v>4990</v>
      </c>
      <c r="I2199" t="s">
        <v>37</v>
      </c>
      <c r="J2199" t="s">
        <v>4991</v>
      </c>
      <c r="K2199" t="s">
        <v>4992</v>
      </c>
      <c r="L2199" t="s">
        <v>4993</v>
      </c>
      <c r="M2199" t="s">
        <v>571</v>
      </c>
      <c r="N2199" t="s">
        <v>571</v>
      </c>
      <c r="O2199" t="s">
        <v>3186</v>
      </c>
      <c r="P2199" t="s">
        <v>983</v>
      </c>
      <c r="Q2199" t="s">
        <v>3914</v>
      </c>
      <c r="R2199" t="s">
        <v>63</v>
      </c>
      <c r="S2199" t="s">
        <v>256</v>
      </c>
      <c r="T2199" t="s">
        <v>2018</v>
      </c>
      <c r="U2199" t="s">
        <v>2019</v>
      </c>
      <c r="V2199" t="s">
        <v>313</v>
      </c>
      <c r="W2199" t="s">
        <v>117</v>
      </c>
      <c r="X2199">
        <v>1</v>
      </c>
      <c r="Y2199">
        <v>0</v>
      </c>
      <c r="Z2199">
        <v>0</v>
      </c>
      <c r="AA2199">
        <v>0</v>
      </c>
      <c r="AB2199">
        <v>1955510</v>
      </c>
      <c r="AC2199" t="s">
        <v>47</v>
      </c>
      <c r="AD2199" t="str">
        <f>+VLOOKUP(T2199,items!$A$2:$D$1255,4,0)</f>
        <v>MUEBLES</v>
      </c>
      <c r="AE2199">
        <f>+VLOOKUP(T2199,Tabla1[],5,0)</f>
        <v>0</v>
      </c>
      <c r="AF2199">
        <f t="shared" si="34"/>
        <v>9</v>
      </c>
    </row>
    <row r="2200" spans="1:32" x14ac:dyDescent="0.25">
      <c r="A2200">
        <v>96254</v>
      </c>
      <c r="B2200" t="s">
        <v>4989</v>
      </c>
      <c r="C2200" t="s">
        <v>33</v>
      </c>
      <c r="D2200">
        <v>0</v>
      </c>
      <c r="F2200" t="s">
        <v>1646</v>
      </c>
      <c r="G2200" t="s">
        <v>1646</v>
      </c>
      <c r="H2200" t="s">
        <v>4990</v>
      </c>
      <c r="I2200" t="s">
        <v>37</v>
      </c>
      <c r="J2200" t="s">
        <v>4991</v>
      </c>
      <c r="K2200" t="s">
        <v>4992</v>
      </c>
      <c r="L2200" t="s">
        <v>4993</v>
      </c>
      <c r="M2200" t="s">
        <v>571</v>
      </c>
      <c r="N2200" t="s">
        <v>571</v>
      </c>
      <c r="O2200" t="s">
        <v>3186</v>
      </c>
      <c r="P2200" t="s">
        <v>983</v>
      </c>
      <c r="Q2200" t="s">
        <v>3914</v>
      </c>
      <c r="R2200" t="s">
        <v>63</v>
      </c>
      <c r="S2200" t="s">
        <v>256</v>
      </c>
      <c r="T2200" t="s">
        <v>691</v>
      </c>
      <c r="U2200" t="s">
        <v>692</v>
      </c>
      <c r="X2200">
        <v>1</v>
      </c>
      <c r="Y2200">
        <v>0</v>
      </c>
      <c r="Z2200">
        <v>0</v>
      </c>
      <c r="AA2200">
        <v>0</v>
      </c>
      <c r="AB2200">
        <v>70000</v>
      </c>
      <c r="AC2200" t="s">
        <v>47</v>
      </c>
      <c r="AD2200" t="e">
        <f>+VLOOKUP(T2200,items!$A$2:$D$1255,4,0)</f>
        <v>#N/A</v>
      </c>
      <c r="AE2200" t="e">
        <f>+VLOOKUP(T2200,Tabla1[],5,0)</f>
        <v>#N/A</v>
      </c>
      <c r="AF2200">
        <f t="shared" si="34"/>
        <v>9</v>
      </c>
    </row>
    <row r="2201" spans="1:32" x14ac:dyDescent="0.25">
      <c r="A2201">
        <v>96256</v>
      </c>
      <c r="B2201" t="s">
        <v>4994</v>
      </c>
      <c r="C2201" t="s">
        <v>33</v>
      </c>
      <c r="D2201">
        <v>0</v>
      </c>
      <c r="F2201" t="s">
        <v>1646</v>
      </c>
      <c r="G2201" t="s">
        <v>486</v>
      </c>
      <c r="H2201" t="s">
        <v>4995</v>
      </c>
      <c r="I2201" t="s">
        <v>4996</v>
      </c>
      <c r="J2201" t="s">
        <v>4997</v>
      </c>
      <c r="K2201" t="s">
        <v>4998</v>
      </c>
      <c r="L2201" t="s">
        <v>4999</v>
      </c>
      <c r="M2201" t="s">
        <v>3427</v>
      </c>
      <c r="N2201" t="s">
        <v>917</v>
      </c>
      <c r="O2201" t="s">
        <v>2492</v>
      </c>
      <c r="P2201" t="s">
        <v>1105</v>
      </c>
      <c r="Q2201" t="s">
        <v>425</v>
      </c>
      <c r="R2201" t="s">
        <v>127</v>
      </c>
      <c r="S2201" t="s">
        <v>128</v>
      </c>
      <c r="T2201" t="s">
        <v>3138</v>
      </c>
      <c r="U2201" t="s">
        <v>3139</v>
      </c>
      <c r="X2201">
        <v>1</v>
      </c>
      <c r="Y2201">
        <v>0</v>
      </c>
      <c r="Z2201">
        <v>0</v>
      </c>
      <c r="AA2201">
        <v>0</v>
      </c>
      <c r="AB2201">
        <v>0</v>
      </c>
      <c r="AC2201" t="s">
        <v>47</v>
      </c>
      <c r="AD2201">
        <f>+VLOOKUP(T2201,items!$A$2:$D$1255,4,0)</f>
        <v>0</v>
      </c>
      <c r="AE2201">
        <f>+VLOOKUP(T2201,Tabla1[],5,0)</f>
        <v>0</v>
      </c>
      <c r="AF2201">
        <f t="shared" si="34"/>
        <v>10</v>
      </c>
    </row>
    <row r="2202" spans="1:32" x14ac:dyDescent="0.25">
      <c r="A2202">
        <v>96256</v>
      </c>
      <c r="B2202" t="s">
        <v>4994</v>
      </c>
      <c r="C2202" t="s">
        <v>33</v>
      </c>
      <c r="D2202">
        <v>0</v>
      </c>
      <c r="F2202" t="s">
        <v>1646</v>
      </c>
      <c r="G2202" t="s">
        <v>486</v>
      </c>
      <c r="H2202" t="s">
        <v>4995</v>
      </c>
      <c r="I2202" t="s">
        <v>4996</v>
      </c>
      <c r="J2202" t="s">
        <v>4997</v>
      </c>
      <c r="K2202" t="s">
        <v>4998</v>
      </c>
      <c r="L2202" t="s">
        <v>4999</v>
      </c>
      <c r="M2202" t="s">
        <v>3427</v>
      </c>
      <c r="N2202" t="s">
        <v>917</v>
      </c>
      <c r="O2202" t="s">
        <v>2492</v>
      </c>
      <c r="P2202" t="s">
        <v>1105</v>
      </c>
      <c r="Q2202" t="s">
        <v>425</v>
      </c>
      <c r="R2202" t="s">
        <v>127</v>
      </c>
      <c r="S2202" t="s">
        <v>128</v>
      </c>
      <c r="T2202" t="s">
        <v>5000</v>
      </c>
      <c r="U2202" t="s">
        <v>5001</v>
      </c>
      <c r="X2202">
        <v>1</v>
      </c>
      <c r="Y2202">
        <v>0</v>
      </c>
      <c r="Z2202">
        <v>0</v>
      </c>
      <c r="AA2202">
        <v>0</v>
      </c>
      <c r="AB2202">
        <v>0</v>
      </c>
      <c r="AC2202" t="s">
        <v>47</v>
      </c>
      <c r="AD2202">
        <f>+VLOOKUP(T2202,items!$A$2:$D$1255,4,0)</f>
        <v>0</v>
      </c>
      <c r="AE2202">
        <f>+VLOOKUP(T2202,Tabla1[],5,0)</f>
        <v>0</v>
      </c>
      <c r="AF2202">
        <f t="shared" si="34"/>
        <v>10</v>
      </c>
    </row>
    <row r="2203" spans="1:32" x14ac:dyDescent="0.25">
      <c r="A2203">
        <v>96256</v>
      </c>
      <c r="B2203" t="s">
        <v>4994</v>
      </c>
      <c r="C2203" t="s">
        <v>33</v>
      </c>
      <c r="D2203">
        <v>0</v>
      </c>
      <c r="F2203" t="s">
        <v>1646</v>
      </c>
      <c r="G2203" t="s">
        <v>486</v>
      </c>
      <c r="H2203" t="s">
        <v>4995</v>
      </c>
      <c r="I2203" t="s">
        <v>4996</v>
      </c>
      <c r="J2203" t="s">
        <v>4997</v>
      </c>
      <c r="K2203" t="s">
        <v>4998</v>
      </c>
      <c r="L2203" t="s">
        <v>4999</v>
      </c>
      <c r="M2203" t="s">
        <v>3427</v>
      </c>
      <c r="N2203" t="s">
        <v>917</v>
      </c>
      <c r="O2203" t="s">
        <v>2492</v>
      </c>
      <c r="P2203" t="s">
        <v>1105</v>
      </c>
      <c r="Q2203" t="s">
        <v>425</v>
      </c>
      <c r="R2203" t="s">
        <v>127</v>
      </c>
      <c r="S2203" t="s">
        <v>128</v>
      </c>
      <c r="T2203" t="s">
        <v>5002</v>
      </c>
      <c r="U2203" t="s">
        <v>5003</v>
      </c>
      <c r="V2203" t="s">
        <v>468</v>
      </c>
      <c r="X2203">
        <v>4</v>
      </c>
      <c r="Y2203">
        <v>0</v>
      </c>
      <c r="Z2203">
        <v>0</v>
      </c>
      <c r="AA2203">
        <v>0</v>
      </c>
      <c r="AB2203">
        <v>0</v>
      </c>
      <c r="AC2203" t="s">
        <v>47</v>
      </c>
      <c r="AD2203" t="str">
        <f>+VLOOKUP(T2203,items!$A$2:$D$1255,4,0)</f>
        <v>COJIN</v>
      </c>
      <c r="AE2203">
        <f>+VLOOKUP(T2203,Tabla1[],5,0)</f>
        <v>0</v>
      </c>
      <c r="AF2203">
        <f t="shared" si="34"/>
        <v>10</v>
      </c>
    </row>
    <row r="2204" spans="1:32" x14ac:dyDescent="0.25">
      <c r="A2204">
        <v>96256</v>
      </c>
      <c r="B2204" t="s">
        <v>4994</v>
      </c>
      <c r="C2204" t="s">
        <v>33</v>
      </c>
      <c r="D2204">
        <v>0</v>
      </c>
      <c r="F2204" t="s">
        <v>1646</v>
      </c>
      <c r="G2204" t="s">
        <v>486</v>
      </c>
      <c r="H2204" t="s">
        <v>4995</v>
      </c>
      <c r="I2204" t="s">
        <v>4996</v>
      </c>
      <c r="J2204" t="s">
        <v>4997</v>
      </c>
      <c r="K2204" t="s">
        <v>4998</v>
      </c>
      <c r="L2204" t="s">
        <v>4999</v>
      </c>
      <c r="M2204" t="s">
        <v>3427</v>
      </c>
      <c r="N2204" t="s">
        <v>917</v>
      </c>
      <c r="O2204" t="s">
        <v>2492</v>
      </c>
      <c r="P2204" t="s">
        <v>1105</v>
      </c>
      <c r="Q2204" t="s">
        <v>425</v>
      </c>
      <c r="R2204" t="s">
        <v>127</v>
      </c>
      <c r="S2204" t="s">
        <v>128</v>
      </c>
      <c r="T2204" t="s">
        <v>1459</v>
      </c>
      <c r="U2204" t="s">
        <v>1460</v>
      </c>
      <c r="X2204">
        <v>4</v>
      </c>
      <c r="Y2204">
        <v>0</v>
      </c>
      <c r="Z2204">
        <v>0</v>
      </c>
      <c r="AA2204">
        <v>0</v>
      </c>
      <c r="AB2204">
        <v>0</v>
      </c>
      <c r="AC2204" t="s">
        <v>47</v>
      </c>
      <c r="AD2204" t="str">
        <f>+VLOOKUP(T2204,items!$A$2:$D$1255,4,0)</f>
        <v>MUEBLES</v>
      </c>
      <c r="AE2204">
        <f>+VLOOKUP(T2204,Tabla1[],5,0)</f>
        <v>0</v>
      </c>
      <c r="AF2204">
        <f t="shared" si="34"/>
        <v>10</v>
      </c>
    </row>
    <row r="2205" spans="1:32" x14ac:dyDescent="0.25">
      <c r="A2205">
        <v>96269</v>
      </c>
      <c r="B2205" t="s">
        <v>2913</v>
      </c>
      <c r="C2205" t="s">
        <v>75</v>
      </c>
      <c r="D2205">
        <v>0</v>
      </c>
      <c r="F2205" t="s">
        <v>1646</v>
      </c>
      <c r="G2205" t="s">
        <v>565</v>
      </c>
      <c r="H2205" t="s">
        <v>5004</v>
      </c>
      <c r="I2205" t="s">
        <v>5005</v>
      </c>
      <c r="J2205" t="s">
        <v>5006</v>
      </c>
      <c r="K2205" t="s">
        <v>5007</v>
      </c>
      <c r="L2205" t="s">
        <v>5008</v>
      </c>
      <c r="M2205" t="s">
        <v>571</v>
      </c>
      <c r="N2205" t="s">
        <v>572</v>
      </c>
      <c r="O2205" t="s">
        <v>2192</v>
      </c>
      <c r="P2205" t="s">
        <v>4919</v>
      </c>
      <c r="Q2205" t="s">
        <v>253</v>
      </c>
      <c r="R2205" t="s">
        <v>63</v>
      </c>
      <c r="S2205" t="s">
        <v>108</v>
      </c>
      <c r="T2205" t="s">
        <v>388</v>
      </c>
      <c r="U2205" t="s">
        <v>389</v>
      </c>
      <c r="X2205">
        <v>15</v>
      </c>
      <c r="Y2205">
        <v>0</v>
      </c>
      <c r="Z2205">
        <v>0</v>
      </c>
      <c r="AA2205">
        <v>0</v>
      </c>
      <c r="AB2205">
        <v>1068750</v>
      </c>
      <c r="AC2205" t="s">
        <v>47</v>
      </c>
      <c r="AD2205">
        <f>+VLOOKUP(T2205,items!$A$2:$D$1255,4,0)</f>
        <v>0</v>
      </c>
      <c r="AE2205">
        <f>+VLOOKUP(T2205,Tabla1[],5,0)</f>
        <v>0</v>
      </c>
      <c r="AF2205">
        <f t="shared" si="34"/>
        <v>8</v>
      </c>
    </row>
    <row r="2206" spans="1:32" x14ac:dyDescent="0.25">
      <c r="A2206">
        <v>96269</v>
      </c>
      <c r="B2206" t="s">
        <v>2913</v>
      </c>
      <c r="C2206" t="s">
        <v>75</v>
      </c>
      <c r="D2206">
        <v>0</v>
      </c>
      <c r="F2206" t="s">
        <v>1646</v>
      </c>
      <c r="G2206" t="s">
        <v>565</v>
      </c>
      <c r="H2206" t="s">
        <v>5004</v>
      </c>
      <c r="I2206" t="s">
        <v>5005</v>
      </c>
      <c r="J2206" t="s">
        <v>5006</v>
      </c>
      <c r="K2206" t="s">
        <v>5007</v>
      </c>
      <c r="L2206" t="s">
        <v>5008</v>
      </c>
      <c r="M2206" t="s">
        <v>571</v>
      </c>
      <c r="N2206" t="s">
        <v>572</v>
      </c>
      <c r="O2206" t="s">
        <v>2192</v>
      </c>
      <c r="P2206" t="s">
        <v>4919</v>
      </c>
      <c r="Q2206" t="s">
        <v>253</v>
      </c>
      <c r="R2206" t="s">
        <v>63</v>
      </c>
      <c r="S2206" t="s">
        <v>108</v>
      </c>
      <c r="T2206" t="s">
        <v>94</v>
      </c>
      <c r="U2206" t="s">
        <v>95</v>
      </c>
      <c r="X2206">
        <v>1</v>
      </c>
      <c r="Y2206">
        <v>0</v>
      </c>
      <c r="Z2206">
        <v>0</v>
      </c>
      <c r="AA2206">
        <v>0</v>
      </c>
      <c r="AB2206">
        <v>1800000</v>
      </c>
      <c r="AC2206" t="s">
        <v>47</v>
      </c>
      <c r="AD2206" t="e">
        <f>+VLOOKUP(T2206,items!$A$2:$D$1255,4,0)</f>
        <v>#N/A</v>
      </c>
      <c r="AE2206" t="e">
        <f>+VLOOKUP(T2206,Tabla1[],5,0)</f>
        <v>#N/A</v>
      </c>
      <c r="AF2206">
        <f t="shared" si="34"/>
        <v>8</v>
      </c>
    </row>
    <row r="2207" spans="1:32" x14ac:dyDescent="0.25">
      <c r="A2207">
        <v>96269</v>
      </c>
      <c r="B2207" t="s">
        <v>2913</v>
      </c>
      <c r="C2207" t="s">
        <v>75</v>
      </c>
      <c r="D2207">
        <v>0</v>
      </c>
      <c r="F2207" t="s">
        <v>1646</v>
      </c>
      <c r="G2207" t="s">
        <v>565</v>
      </c>
      <c r="H2207" t="s">
        <v>5004</v>
      </c>
      <c r="I2207" t="s">
        <v>5005</v>
      </c>
      <c r="J2207" t="s">
        <v>5006</v>
      </c>
      <c r="K2207" t="s">
        <v>5007</v>
      </c>
      <c r="L2207" t="s">
        <v>5008</v>
      </c>
      <c r="M2207" t="s">
        <v>571</v>
      </c>
      <c r="N2207" t="s">
        <v>572</v>
      </c>
      <c r="O2207" t="s">
        <v>2192</v>
      </c>
      <c r="P2207" t="s">
        <v>4919</v>
      </c>
      <c r="Q2207" t="s">
        <v>253</v>
      </c>
      <c r="R2207" t="s">
        <v>63</v>
      </c>
      <c r="S2207" t="s">
        <v>108</v>
      </c>
      <c r="T2207" t="s">
        <v>94</v>
      </c>
      <c r="U2207" t="s">
        <v>95</v>
      </c>
      <c r="X2207">
        <v>1</v>
      </c>
      <c r="Y2207">
        <v>0</v>
      </c>
      <c r="Z2207">
        <v>0</v>
      </c>
      <c r="AA2207">
        <v>0</v>
      </c>
      <c r="AB2207">
        <v>210000</v>
      </c>
      <c r="AC2207" t="s">
        <v>47</v>
      </c>
      <c r="AD2207" t="e">
        <f>+VLOOKUP(T2207,items!$A$2:$D$1255,4,0)</f>
        <v>#N/A</v>
      </c>
      <c r="AE2207" t="e">
        <f>+VLOOKUP(T2207,Tabla1[],5,0)</f>
        <v>#N/A</v>
      </c>
      <c r="AF2207">
        <f t="shared" si="34"/>
        <v>8</v>
      </c>
    </row>
    <row r="2208" spans="1:32" x14ac:dyDescent="0.25">
      <c r="A2208">
        <v>96269</v>
      </c>
      <c r="B2208" t="s">
        <v>2913</v>
      </c>
      <c r="C2208" t="s">
        <v>75</v>
      </c>
      <c r="D2208">
        <v>0</v>
      </c>
      <c r="F2208" t="s">
        <v>1646</v>
      </c>
      <c r="G2208" t="s">
        <v>565</v>
      </c>
      <c r="H2208" t="s">
        <v>5004</v>
      </c>
      <c r="I2208" t="s">
        <v>5005</v>
      </c>
      <c r="J2208" t="s">
        <v>5006</v>
      </c>
      <c r="K2208" t="s">
        <v>5007</v>
      </c>
      <c r="L2208" t="s">
        <v>5008</v>
      </c>
      <c r="M2208" t="s">
        <v>571</v>
      </c>
      <c r="N2208" t="s">
        <v>572</v>
      </c>
      <c r="O2208" t="s">
        <v>2192</v>
      </c>
      <c r="P2208" t="s">
        <v>4919</v>
      </c>
      <c r="Q2208" t="s">
        <v>253</v>
      </c>
      <c r="R2208" t="s">
        <v>63</v>
      </c>
      <c r="S2208" t="s">
        <v>108</v>
      </c>
      <c r="T2208" t="s">
        <v>2105</v>
      </c>
      <c r="U2208" t="s">
        <v>2106</v>
      </c>
      <c r="X2208">
        <v>1</v>
      </c>
      <c r="Y2208">
        <v>0</v>
      </c>
      <c r="Z2208">
        <v>0</v>
      </c>
      <c r="AA2208">
        <v>0</v>
      </c>
      <c r="AB2208">
        <v>1697328</v>
      </c>
      <c r="AC2208" t="s">
        <v>47</v>
      </c>
      <c r="AD2208">
        <f>+VLOOKUP(T2208,items!$A$2:$D$1255,4,0)</f>
        <v>0</v>
      </c>
      <c r="AE2208">
        <f>+VLOOKUP(T2208,Tabla1[],5,0)</f>
        <v>0</v>
      </c>
      <c r="AF2208">
        <f t="shared" si="34"/>
        <v>8</v>
      </c>
    </row>
    <row r="2209" spans="1:32" x14ac:dyDescent="0.25">
      <c r="A2209">
        <v>96271</v>
      </c>
      <c r="B2209" t="s">
        <v>5009</v>
      </c>
      <c r="C2209" t="s">
        <v>33</v>
      </c>
      <c r="D2209">
        <v>0</v>
      </c>
      <c r="F2209" t="s">
        <v>1646</v>
      </c>
      <c r="G2209" t="s">
        <v>3043</v>
      </c>
      <c r="H2209" t="s">
        <v>5010</v>
      </c>
      <c r="I2209" t="s">
        <v>37</v>
      </c>
      <c r="J2209" t="s">
        <v>5011</v>
      </c>
      <c r="K2209" t="s">
        <v>5012</v>
      </c>
      <c r="L2209" t="s">
        <v>5013</v>
      </c>
      <c r="M2209" t="s">
        <v>712</v>
      </c>
      <c r="N2209" t="s">
        <v>712</v>
      </c>
      <c r="O2209" t="s">
        <v>255</v>
      </c>
      <c r="P2209" t="s">
        <v>34</v>
      </c>
      <c r="Q2209" t="s">
        <v>486</v>
      </c>
      <c r="R2209" t="s">
        <v>63</v>
      </c>
      <c r="S2209" t="s">
        <v>88</v>
      </c>
      <c r="T2209" t="s">
        <v>527</v>
      </c>
      <c r="U2209" t="s">
        <v>528</v>
      </c>
      <c r="V2209" t="s">
        <v>1358</v>
      </c>
      <c r="X2209">
        <v>2</v>
      </c>
      <c r="Y2209">
        <v>0</v>
      </c>
      <c r="Z2209">
        <v>0</v>
      </c>
      <c r="AA2209">
        <v>0</v>
      </c>
      <c r="AB2209">
        <v>4576656</v>
      </c>
      <c r="AC2209" t="s">
        <v>47</v>
      </c>
      <c r="AD2209" t="str">
        <f>+VLOOKUP(T2209,items!$A$2:$D$1255,4,0)</f>
        <v>MUEBLES</v>
      </c>
      <c r="AE2209">
        <f>+VLOOKUP(T2209,Tabla1[],5,0)</f>
        <v>0</v>
      </c>
      <c r="AF2209">
        <f t="shared" si="34"/>
        <v>9</v>
      </c>
    </row>
    <row r="2210" spans="1:32" x14ac:dyDescent="0.25">
      <c r="A2210">
        <v>96271</v>
      </c>
      <c r="B2210" t="s">
        <v>5009</v>
      </c>
      <c r="C2210" t="s">
        <v>33</v>
      </c>
      <c r="D2210">
        <v>0</v>
      </c>
      <c r="F2210" t="s">
        <v>1646</v>
      </c>
      <c r="G2210" t="s">
        <v>3043</v>
      </c>
      <c r="H2210" t="s">
        <v>5010</v>
      </c>
      <c r="I2210" t="s">
        <v>37</v>
      </c>
      <c r="J2210" t="s">
        <v>5011</v>
      </c>
      <c r="K2210" t="s">
        <v>5012</v>
      </c>
      <c r="L2210" t="s">
        <v>5013</v>
      </c>
      <c r="M2210" t="s">
        <v>712</v>
      </c>
      <c r="N2210" t="s">
        <v>712</v>
      </c>
      <c r="O2210" t="s">
        <v>255</v>
      </c>
      <c r="P2210" t="s">
        <v>34</v>
      </c>
      <c r="Q2210" t="s">
        <v>486</v>
      </c>
      <c r="R2210" t="s">
        <v>63</v>
      </c>
      <c r="S2210" t="s">
        <v>88</v>
      </c>
      <c r="T2210" t="s">
        <v>1813</v>
      </c>
      <c r="U2210" t="s">
        <v>1814</v>
      </c>
      <c r="V2210" t="s">
        <v>1358</v>
      </c>
      <c r="X2210">
        <v>1</v>
      </c>
      <c r="Y2210">
        <v>0</v>
      </c>
      <c r="Z2210">
        <v>0</v>
      </c>
      <c r="AA2210">
        <v>0</v>
      </c>
      <c r="AB2210">
        <v>3297971</v>
      </c>
      <c r="AC2210" t="s">
        <v>47</v>
      </c>
      <c r="AD2210" t="str">
        <f>+VLOOKUP(T2210,items!$A$2:$D$1255,4,0)</f>
        <v>MUEBLES</v>
      </c>
      <c r="AE2210">
        <f>+VLOOKUP(T2210,Tabla1[],5,0)</f>
        <v>0</v>
      </c>
      <c r="AF2210">
        <f t="shared" si="34"/>
        <v>9</v>
      </c>
    </row>
    <row r="2211" spans="1:32" x14ac:dyDescent="0.25">
      <c r="A2211">
        <v>96271</v>
      </c>
      <c r="B2211" t="s">
        <v>5009</v>
      </c>
      <c r="C2211" t="s">
        <v>33</v>
      </c>
      <c r="D2211">
        <v>0</v>
      </c>
      <c r="F2211" t="s">
        <v>1646</v>
      </c>
      <c r="G2211" t="s">
        <v>3043</v>
      </c>
      <c r="H2211" t="s">
        <v>5010</v>
      </c>
      <c r="I2211" t="s">
        <v>37</v>
      </c>
      <c r="J2211" t="s">
        <v>5011</v>
      </c>
      <c r="K2211" t="s">
        <v>5012</v>
      </c>
      <c r="L2211" t="s">
        <v>5013</v>
      </c>
      <c r="M2211" t="s">
        <v>712</v>
      </c>
      <c r="N2211" t="s">
        <v>712</v>
      </c>
      <c r="O2211" t="s">
        <v>255</v>
      </c>
      <c r="P2211" t="s">
        <v>34</v>
      </c>
      <c r="Q2211" t="s">
        <v>486</v>
      </c>
      <c r="R2211" t="s">
        <v>63</v>
      </c>
      <c r="S2211" t="s">
        <v>88</v>
      </c>
      <c r="T2211" t="s">
        <v>872</v>
      </c>
      <c r="U2211" t="s">
        <v>873</v>
      </c>
      <c r="X2211">
        <v>1</v>
      </c>
      <c r="Y2211">
        <v>0</v>
      </c>
      <c r="Z2211">
        <v>0</v>
      </c>
      <c r="AA2211">
        <v>0</v>
      </c>
      <c r="AB2211">
        <v>808662</v>
      </c>
      <c r="AC2211" t="s">
        <v>47</v>
      </c>
      <c r="AD2211" t="str">
        <f>+VLOOKUP(T2211,items!$A$2:$D$1255,4,0)</f>
        <v>MUEBLES</v>
      </c>
      <c r="AE2211">
        <f>+VLOOKUP(T2211,Tabla1[],5,0)</f>
        <v>0</v>
      </c>
      <c r="AF2211">
        <f t="shared" si="34"/>
        <v>9</v>
      </c>
    </row>
    <row r="2212" spans="1:32" x14ac:dyDescent="0.25">
      <c r="A2212">
        <v>96271</v>
      </c>
      <c r="B2212" t="s">
        <v>5009</v>
      </c>
      <c r="C2212" t="s">
        <v>33</v>
      </c>
      <c r="D2212">
        <v>0</v>
      </c>
      <c r="F2212" t="s">
        <v>1646</v>
      </c>
      <c r="G2212" t="s">
        <v>3043</v>
      </c>
      <c r="H2212" t="s">
        <v>5010</v>
      </c>
      <c r="I2212" t="s">
        <v>37</v>
      </c>
      <c r="J2212" t="s">
        <v>5011</v>
      </c>
      <c r="K2212" t="s">
        <v>5012</v>
      </c>
      <c r="L2212" t="s">
        <v>5013</v>
      </c>
      <c r="M2212" t="s">
        <v>712</v>
      </c>
      <c r="N2212" t="s">
        <v>712</v>
      </c>
      <c r="O2212" t="s">
        <v>255</v>
      </c>
      <c r="P2212" t="s">
        <v>34</v>
      </c>
      <c r="Q2212" t="s">
        <v>486</v>
      </c>
      <c r="R2212" t="s">
        <v>63</v>
      </c>
      <c r="S2212" t="s">
        <v>88</v>
      </c>
      <c r="T2212" t="s">
        <v>556</v>
      </c>
      <c r="U2212" t="s">
        <v>557</v>
      </c>
      <c r="X2212">
        <v>1</v>
      </c>
      <c r="Y2212">
        <v>0</v>
      </c>
      <c r="Z2212">
        <v>0</v>
      </c>
      <c r="AA2212">
        <v>0</v>
      </c>
      <c r="AB2212">
        <v>1106215</v>
      </c>
      <c r="AC2212" t="s">
        <v>47</v>
      </c>
      <c r="AD2212" t="str">
        <f>+VLOOKUP(T2212,items!$A$2:$D$1255,4,0)</f>
        <v>MUEBLES</v>
      </c>
      <c r="AE2212">
        <f>+VLOOKUP(T2212,Tabla1[],5,0)</f>
        <v>0</v>
      </c>
      <c r="AF2212">
        <f t="shared" si="34"/>
        <v>9</v>
      </c>
    </row>
    <row r="2213" spans="1:32" x14ac:dyDescent="0.25">
      <c r="A2213">
        <v>96271</v>
      </c>
      <c r="B2213" t="s">
        <v>5009</v>
      </c>
      <c r="C2213" t="s">
        <v>33</v>
      </c>
      <c r="D2213">
        <v>0</v>
      </c>
      <c r="F2213" t="s">
        <v>1646</v>
      </c>
      <c r="G2213" t="s">
        <v>3043</v>
      </c>
      <c r="H2213" t="s">
        <v>5010</v>
      </c>
      <c r="I2213" t="s">
        <v>37</v>
      </c>
      <c r="J2213" t="s">
        <v>5011</v>
      </c>
      <c r="K2213" t="s">
        <v>5012</v>
      </c>
      <c r="L2213" t="s">
        <v>5013</v>
      </c>
      <c r="M2213" t="s">
        <v>712</v>
      </c>
      <c r="N2213" t="s">
        <v>712</v>
      </c>
      <c r="O2213" t="s">
        <v>255</v>
      </c>
      <c r="P2213" t="s">
        <v>34</v>
      </c>
      <c r="Q2213" t="s">
        <v>486</v>
      </c>
      <c r="R2213" t="s">
        <v>63</v>
      </c>
      <c r="S2213" t="s">
        <v>88</v>
      </c>
      <c r="T2213" t="s">
        <v>936</v>
      </c>
      <c r="U2213" t="s">
        <v>937</v>
      </c>
      <c r="X2213">
        <v>1</v>
      </c>
      <c r="Y2213">
        <v>0</v>
      </c>
      <c r="Z2213">
        <v>0</v>
      </c>
      <c r="AA2213">
        <v>0</v>
      </c>
      <c r="AB2213">
        <v>300000</v>
      </c>
      <c r="AC2213" t="s">
        <v>47</v>
      </c>
      <c r="AD2213">
        <f>+VLOOKUP(T2213,items!$A$2:$D$1255,4,0)</f>
        <v>0</v>
      </c>
      <c r="AE2213">
        <f>+VLOOKUP(T2213,Tabla1[],5,0)</f>
        <v>0</v>
      </c>
      <c r="AF2213">
        <f t="shared" si="34"/>
        <v>9</v>
      </c>
    </row>
    <row r="2214" spans="1:32" x14ac:dyDescent="0.25">
      <c r="A2214">
        <v>96308</v>
      </c>
      <c r="B2214" t="s">
        <v>5014</v>
      </c>
      <c r="C2214" t="s">
        <v>33</v>
      </c>
      <c r="D2214">
        <v>0</v>
      </c>
      <c r="F2214" t="s">
        <v>3043</v>
      </c>
      <c r="G2214" t="s">
        <v>3043</v>
      </c>
      <c r="H2214" t="s">
        <v>5015</v>
      </c>
      <c r="I2214" t="s">
        <v>37</v>
      </c>
      <c r="J2214" t="s">
        <v>5016</v>
      </c>
      <c r="K2214" t="s">
        <v>5017</v>
      </c>
      <c r="L2214" t="s">
        <v>5018</v>
      </c>
      <c r="M2214" t="s">
        <v>712</v>
      </c>
      <c r="N2214" t="s">
        <v>712</v>
      </c>
      <c r="O2214" t="s">
        <v>1019</v>
      </c>
      <c r="P2214" t="s">
        <v>162</v>
      </c>
      <c r="Q2214" t="s">
        <v>1188</v>
      </c>
      <c r="R2214" t="s">
        <v>127</v>
      </c>
      <c r="S2214" t="s">
        <v>108</v>
      </c>
      <c r="T2214" t="s">
        <v>209</v>
      </c>
      <c r="U2214" t="s">
        <v>210</v>
      </c>
      <c r="W2214" t="s">
        <v>211</v>
      </c>
      <c r="X2214">
        <v>1</v>
      </c>
      <c r="Y2214">
        <v>0</v>
      </c>
      <c r="Z2214">
        <v>0</v>
      </c>
      <c r="AA2214">
        <v>0</v>
      </c>
      <c r="AB2214">
        <v>442551</v>
      </c>
      <c r="AC2214" t="s">
        <v>47</v>
      </c>
      <c r="AD2214">
        <f>+VLOOKUP(T2214,items!$A$2:$D$1255,4,0)</f>
        <v>0</v>
      </c>
      <c r="AE2214">
        <f>+VLOOKUP(T2214,Tabla1[],5,0)</f>
        <v>0</v>
      </c>
      <c r="AF2214">
        <f t="shared" si="34"/>
        <v>9</v>
      </c>
    </row>
    <row r="2215" spans="1:32" x14ac:dyDescent="0.25">
      <c r="A2215">
        <v>96308</v>
      </c>
      <c r="B2215" t="s">
        <v>5014</v>
      </c>
      <c r="C2215" t="s">
        <v>33</v>
      </c>
      <c r="D2215">
        <v>0</v>
      </c>
      <c r="F2215" t="s">
        <v>3043</v>
      </c>
      <c r="G2215" t="s">
        <v>3043</v>
      </c>
      <c r="H2215" t="s">
        <v>5015</v>
      </c>
      <c r="I2215" t="s">
        <v>37</v>
      </c>
      <c r="J2215" t="s">
        <v>5016</v>
      </c>
      <c r="K2215" t="s">
        <v>5017</v>
      </c>
      <c r="L2215" t="s">
        <v>5018</v>
      </c>
      <c r="M2215" t="s">
        <v>712</v>
      </c>
      <c r="N2215" t="s">
        <v>712</v>
      </c>
      <c r="O2215" t="s">
        <v>1019</v>
      </c>
      <c r="P2215" t="s">
        <v>162</v>
      </c>
      <c r="Q2215" t="s">
        <v>1188</v>
      </c>
      <c r="R2215" t="s">
        <v>127</v>
      </c>
      <c r="S2215" t="s">
        <v>108</v>
      </c>
      <c r="T2215" t="s">
        <v>1062</v>
      </c>
      <c r="U2215" t="s">
        <v>1063</v>
      </c>
      <c r="V2215" t="s">
        <v>867</v>
      </c>
      <c r="X2215">
        <v>1</v>
      </c>
      <c r="Y2215">
        <v>0</v>
      </c>
      <c r="Z2215">
        <v>0</v>
      </c>
      <c r="AA2215">
        <v>0</v>
      </c>
      <c r="AB2215">
        <v>1960192</v>
      </c>
      <c r="AC2215" t="s">
        <v>47</v>
      </c>
      <c r="AD2215">
        <f>+VLOOKUP(T2215,items!$A$2:$D$1255,4,0)</f>
        <v>0</v>
      </c>
      <c r="AE2215">
        <f>+VLOOKUP(T2215,Tabla1[],5,0)</f>
        <v>0</v>
      </c>
      <c r="AF2215">
        <f t="shared" si="34"/>
        <v>9</v>
      </c>
    </row>
    <row r="2216" spans="1:32" x14ac:dyDescent="0.25">
      <c r="A2216">
        <v>96309</v>
      </c>
      <c r="B2216" t="s">
        <v>5019</v>
      </c>
      <c r="C2216" t="s">
        <v>75</v>
      </c>
      <c r="D2216">
        <v>0</v>
      </c>
      <c r="F2216" t="s">
        <v>3043</v>
      </c>
      <c r="G2216" t="s">
        <v>573</v>
      </c>
      <c r="H2216" t="s">
        <v>5020</v>
      </c>
      <c r="I2216" t="s">
        <v>5021</v>
      </c>
      <c r="J2216" t="s">
        <v>5022</v>
      </c>
      <c r="K2216" t="s">
        <v>5023</v>
      </c>
      <c r="L2216" t="s">
        <v>5024</v>
      </c>
      <c r="M2216" t="s">
        <v>2896</v>
      </c>
      <c r="N2216" t="s">
        <v>1019</v>
      </c>
      <c r="O2216" t="s">
        <v>1188</v>
      </c>
      <c r="P2216" t="s">
        <v>674</v>
      </c>
      <c r="Q2216" t="s">
        <v>917</v>
      </c>
      <c r="R2216" t="s">
        <v>127</v>
      </c>
      <c r="S2216" t="s">
        <v>256</v>
      </c>
      <c r="T2216" t="s">
        <v>574</v>
      </c>
      <c r="U2216" t="s">
        <v>575</v>
      </c>
      <c r="W2216" t="s">
        <v>114</v>
      </c>
      <c r="X2216">
        <v>1</v>
      </c>
      <c r="Y2216">
        <v>4720</v>
      </c>
      <c r="Z2216">
        <v>0</v>
      </c>
      <c r="AA2216">
        <v>0</v>
      </c>
      <c r="AB2216">
        <v>852526</v>
      </c>
      <c r="AC2216" t="s">
        <v>47</v>
      </c>
      <c r="AD2216">
        <f>+VLOOKUP(T2216,items!$A$2:$D$1255,4,0)</f>
        <v>0</v>
      </c>
      <c r="AE2216">
        <f>+VLOOKUP(T2216,Tabla1[],5,0)</f>
        <v>0</v>
      </c>
      <c r="AF2216">
        <f t="shared" si="34"/>
        <v>9</v>
      </c>
    </row>
    <row r="2217" spans="1:32" x14ac:dyDescent="0.25">
      <c r="A2217">
        <v>96309</v>
      </c>
      <c r="B2217" t="s">
        <v>5019</v>
      </c>
      <c r="C2217" t="s">
        <v>75</v>
      </c>
      <c r="D2217">
        <v>0</v>
      </c>
      <c r="F2217" t="s">
        <v>3043</v>
      </c>
      <c r="G2217" t="s">
        <v>573</v>
      </c>
      <c r="H2217" t="s">
        <v>5020</v>
      </c>
      <c r="I2217" t="s">
        <v>5021</v>
      </c>
      <c r="J2217" t="s">
        <v>5022</v>
      </c>
      <c r="K2217" t="s">
        <v>5023</v>
      </c>
      <c r="L2217" t="s">
        <v>5024</v>
      </c>
      <c r="M2217" t="s">
        <v>2896</v>
      </c>
      <c r="N2217" t="s">
        <v>1019</v>
      </c>
      <c r="O2217" t="s">
        <v>1188</v>
      </c>
      <c r="P2217" t="s">
        <v>674</v>
      </c>
      <c r="Q2217" t="s">
        <v>917</v>
      </c>
      <c r="R2217" t="s">
        <v>127</v>
      </c>
      <c r="S2217" t="s">
        <v>256</v>
      </c>
      <c r="T2217" t="s">
        <v>576</v>
      </c>
      <c r="U2217" t="s">
        <v>577</v>
      </c>
      <c r="W2217" t="s">
        <v>114</v>
      </c>
      <c r="X2217">
        <v>4</v>
      </c>
      <c r="Y2217">
        <v>0</v>
      </c>
      <c r="Z2217">
        <v>0</v>
      </c>
      <c r="AA2217">
        <v>0</v>
      </c>
      <c r="AB2217">
        <v>211648</v>
      </c>
      <c r="AC2217" t="s">
        <v>47</v>
      </c>
      <c r="AD2217">
        <f>+VLOOKUP(T2217,items!$A$2:$D$1255,4,0)</f>
        <v>0</v>
      </c>
      <c r="AE2217">
        <f>+VLOOKUP(T2217,Tabla1[],5,0)</f>
        <v>0</v>
      </c>
      <c r="AF2217">
        <f t="shared" si="34"/>
        <v>9</v>
      </c>
    </row>
    <row r="2218" spans="1:32" x14ac:dyDescent="0.25">
      <c r="A2218">
        <v>96309</v>
      </c>
      <c r="B2218" t="s">
        <v>5019</v>
      </c>
      <c r="C2218" t="s">
        <v>75</v>
      </c>
      <c r="D2218">
        <v>0</v>
      </c>
      <c r="F2218" t="s">
        <v>3043</v>
      </c>
      <c r="G2218" t="s">
        <v>573</v>
      </c>
      <c r="H2218" t="s">
        <v>5020</v>
      </c>
      <c r="I2218" t="s">
        <v>5021</v>
      </c>
      <c r="J2218" t="s">
        <v>5022</v>
      </c>
      <c r="K2218" t="s">
        <v>5023</v>
      </c>
      <c r="L2218" t="s">
        <v>5024</v>
      </c>
      <c r="M2218" t="s">
        <v>2896</v>
      </c>
      <c r="N2218" t="s">
        <v>1019</v>
      </c>
      <c r="O2218" t="s">
        <v>1188</v>
      </c>
      <c r="P2218" t="s">
        <v>674</v>
      </c>
      <c r="Q2218" t="s">
        <v>917</v>
      </c>
      <c r="R2218" t="s">
        <v>127</v>
      </c>
      <c r="S2218" t="s">
        <v>256</v>
      </c>
      <c r="T2218" t="s">
        <v>94</v>
      </c>
      <c r="U2218" t="s">
        <v>95</v>
      </c>
      <c r="X2218">
        <v>1</v>
      </c>
      <c r="Y2218">
        <v>0</v>
      </c>
      <c r="Z2218">
        <v>0</v>
      </c>
      <c r="AA2218">
        <v>0</v>
      </c>
      <c r="AB2218">
        <v>530000</v>
      </c>
      <c r="AC2218" t="s">
        <v>47</v>
      </c>
      <c r="AD2218" t="e">
        <f>+VLOOKUP(T2218,items!$A$2:$D$1255,4,0)</f>
        <v>#N/A</v>
      </c>
      <c r="AE2218" t="e">
        <f>+VLOOKUP(T2218,Tabla1[],5,0)</f>
        <v>#N/A</v>
      </c>
      <c r="AF2218">
        <f t="shared" si="34"/>
        <v>9</v>
      </c>
    </row>
    <row r="2219" spans="1:32" x14ac:dyDescent="0.25">
      <c r="A2219">
        <v>96309</v>
      </c>
      <c r="B2219" t="s">
        <v>5019</v>
      </c>
      <c r="C2219" t="s">
        <v>75</v>
      </c>
      <c r="D2219">
        <v>0</v>
      </c>
      <c r="F2219" t="s">
        <v>3043</v>
      </c>
      <c r="G2219" t="s">
        <v>573</v>
      </c>
      <c r="H2219" t="s">
        <v>5020</v>
      </c>
      <c r="I2219" t="s">
        <v>5021</v>
      </c>
      <c r="J2219" t="s">
        <v>5022</v>
      </c>
      <c r="K2219" t="s">
        <v>5023</v>
      </c>
      <c r="L2219" t="s">
        <v>5024</v>
      </c>
      <c r="M2219" t="s">
        <v>2896</v>
      </c>
      <c r="N2219" t="s">
        <v>1019</v>
      </c>
      <c r="O2219" t="s">
        <v>1188</v>
      </c>
      <c r="P2219" t="s">
        <v>674</v>
      </c>
      <c r="Q2219" t="s">
        <v>917</v>
      </c>
      <c r="R2219" t="s">
        <v>127</v>
      </c>
      <c r="S2219" t="s">
        <v>256</v>
      </c>
      <c r="T2219" t="s">
        <v>857</v>
      </c>
      <c r="U2219" t="s">
        <v>858</v>
      </c>
      <c r="V2219" t="s">
        <v>1358</v>
      </c>
      <c r="W2219" t="s">
        <v>114</v>
      </c>
      <c r="X2219">
        <v>1</v>
      </c>
      <c r="Y2219">
        <v>4720</v>
      </c>
      <c r="Z2219">
        <v>0</v>
      </c>
      <c r="AA2219">
        <v>3200</v>
      </c>
      <c r="AB2219">
        <v>6694768</v>
      </c>
      <c r="AC2219" t="s">
        <v>47</v>
      </c>
      <c r="AD2219" t="str">
        <f>+VLOOKUP(T2219,items!$A$2:$D$1255,4,0)</f>
        <v>SOMBRALINA</v>
      </c>
      <c r="AE2219" t="str">
        <f>+VLOOKUP(T2219,Tabla1[],5,0)</f>
        <v>MANUAL</v>
      </c>
      <c r="AF2219">
        <f t="shared" si="34"/>
        <v>9</v>
      </c>
    </row>
    <row r="2220" spans="1:32" x14ac:dyDescent="0.25">
      <c r="A2220">
        <v>96309</v>
      </c>
      <c r="B2220" t="s">
        <v>5019</v>
      </c>
      <c r="C2220" t="s">
        <v>75</v>
      </c>
      <c r="D2220">
        <v>0</v>
      </c>
      <c r="F2220" t="s">
        <v>3043</v>
      </c>
      <c r="G2220" t="s">
        <v>573</v>
      </c>
      <c r="H2220" t="s">
        <v>5020</v>
      </c>
      <c r="I2220" t="s">
        <v>5021</v>
      </c>
      <c r="J2220" t="s">
        <v>5022</v>
      </c>
      <c r="K2220" t="s">
        <v>5023</v>
      </c>
      <c r="L2220" t="s">
        <v>5024</v>
      </c>
      <c r="M2220" t="s">
        <v>2896</v>
      </c>
      <c r="N2220" t="s">
        <v>1019</v>
      </c>
      <c r="O2220" t="s">
        <v>1188</v>
      </c>
      <c r="P2220" t="s">
        <v>674</v>
      </c>
      <c r="Q2220" t="s">
        <v>917</v>
      </c>
      <c r="R2220" t="s">
        <v>127</v>
      </c>
      <c r="S2220" t="s">
        <v>256</v>
      </c>
      <c r="T2220" t="s">
        <v>392</v>
      </c>
      <c r="U2220" t="s">
        <v>393</v>
      </c>
      <c r="X2220">
        <v>1</v>
      </c>
      <c r="Y2220">
        <v>0</v>
      </c>
      <c r="Z2220">
        <v>0</v>
      </c>
      <c r="AA2220">
        <v>0</v>
      </c>
      <c r="AB2220">
        <v>420000</v>
      </c>
      <c r="AC2220" t="s">
        <v>47</v>
      </c>
      <c r="AD2220" t="e">
        <f>+VLOOKUP(T2220,items!$A$2:$D$1255,4,0)</f>
        <v>#N/A</v>
      </c>
      <c r="AE2220" t="e">
        <f>+VLOOKUP(T2220,Tabla1[],5,0)</f>
        <v>#N/A</v>
      </c>
      <c r="AF2220">
        <f t="shared" si="34"/>
        <v>9</v>
      </c>
    </row>
    <row r="2221" spans="1:32" x14ac:dyDescent="0.25">
      <c r="A2221">
        <v>96311</v>
      </c>
      <c r="B2221" t="s">
        <v>5025</v>
      </c>
      <c r="C2221" t="s">
        <v>33</v>
      </c>
      <c r="D2221">
        <v>0</v>
      </c>
      <c r="F2221" t="s">
        <v>3043</v>
      </c>
      <c r="G2221" t="s">
        <v>3043</v>
      </c>
      <c r="H2221" t="s">
        <v>5026</v>
      </c>
      <c r="I2221" t="s">
        <v>37</v>
      </c>
      <c r="J2221" t="s">
        <v>5027</v>
      </c>
      <c r="K2221" t="s">
        <v>5028</v>
      </c>
      <c r="L2221" t="s">
        <v>5029</v>
      </c>
      <c r="M2221" t="s">
        <v>712</v>
      </c>
      <c r="N2221" t="s">
        <v>712</v>
      </c>
      <c r="O2221" t="s">
        <v>1019</v>
      </c>
      <c r="P2221" t="s">
        <v>162</v>
      </c>
      <c r="Q2221" t="s">
        <v>1188</v>
      </c>
      <c r="R2221" t="s">
        <v>63</v>
      </c>
      <c r="S2221" t="s">
        <v>256</v>
      </c>
      <c r="T2221" t="s">
        <v>1688</v>
      </c>
      <c r="U2221" t="s">
        <v>1689</v>
      </c>
      <c r="W2221" t="s">
        <v>114</v>
      </c>
      <c r="X2221">
        <v>1</v>
      </c>
      <c r="Y2221">
        <v>0</v>
      </c>
      <c r="Z2221">
        <v>0</v>
      </c>
      <c r="AA2221">
        <v>0</v>
      </c>
      <c r="AB2221">
        <v>794509</v>
      </c>
      <c r="AC2221" t="s">
        <v>47</v>
      </c>
      <c r="AD2221" t="str">
        <f>+VLOOKUP(T2221,items!$A$2:$D$1255,4,0)</f>
        <v>MUEBLES</v>
      </c>
      <c r="AE2221">
        <f>+VLOOKUP(T2221,Tabla1[],5,0)</f>
        <v>0</v>
      </c>
      <c r="AF2221">
        <f t="shared" si="34"/>
        <v>9</v>
      </c>
    </row>
    <row r="2222" spans="1:32" x14ac:dyDescent="0.25">
      <c r="A2222">
        <v>96313</v>
      </c>
      <c r="B2222" t="s">
        <v>2769</v>
      </c>
      <c r="C2222" t="s">
        <v>75</v>
      </c>
      <c r="D2222">
        <v>0</v>
      </c>
      <c r="F2222" t="s">
        <v>3043</v>
      </c>
      <c r="G2222" t="s">
        <v>3043</v>
      </c>
      <c r="H2222" t="s">
        <v>5030</v>
      </c>
      <c r="I2222" t="s">
        <v>37</v>
      </c>
      <c r="J2222" t="s">
        <v>5031</v>
      </c>
      <c r="K2222" t="s">
        <v>5032</v>
      </c>
      <c r="L2222" t="s">
        <v>37</v>
      </c>
      <c r="M2222" t="s">
        <v>565</v>
      </c>
      <c r="N2222" t="s">
        <v>565</v>
      </c>
      <c r="O2222" t="s">
        <v>571</v>
      </c>
      <c r="P2222" t="s">
        <v>2235</v>
      </c>
      <c r="Q2222" t="s">
        <v>2235</v>
      </c>
      <c r="R2222" t="s">
        <v>127</v>
      </c>
      <c r="S2222" t="s">
        <v>164</v>
      </c>
      <c r="T2222" t="s">
        <v>165</v>
      </c>
      <c r="U2222" t="s">
        <v>166</v>
      </c>
      <c r="X2222">
        <v>10</v>
      </c>
      <c r="Y2222">
        <v>0</v>
      </c>
      <c r="Z2222">
        <v>0</v>
      </c>
      <c r="AA2222">
        <v>0</v>
      </c>
      <c r="AB2222">
        <v>526000</v>
      </c>
      <c r="AC2222" t="s">
        <v>47</v>
      </c>
      <c r="AD2222">
        <f>+VLOOKUP(T2222,items!$A$2:$D$1255,4,0)</f>
        <v>0</v>
      </c>
      <c r="AE2222">
        <f>+VLOOKUP(T2222,Tabla1[],5,0)</f>
        <v>0</v>
      </c>
      <c r="AF2222">
        <f t="shared" si="34"/>
        <v>8</v>
      </c>
    </row>
    <row r="2223" spans="1:32" x14ac:dyDescent="0.25">
      <c r="A2223">
        <v>96315</v>
      </c>
      <c r="B2223" t="s">
        <v>5033</v>
      </c>
      <c r="C2223" t="s">
        <v>33</v>
      </c>
      <c r="D2223">
        <v>0</v>
      </c>
      <c r="F2223" t="s">
        <v>3043</v>
      </c>
      <c r="G2223" t="s">
        <v>2192</v>
      </c>
      <c r="H2223" t="s">
        <v>5034</v>
      </c>
      <c r="I2223" t="s">
        <v>37</v>
      </c>
      <c r="J2223" t="s">
        <v>5035</v>
      </c>
      <c r="K2223" t="s">
        <v>5036</v>
      </c>
      <c r="L2223" t="s">
        <v>37</v>
      </c>
      <c r="M2223" t="s">
        <v>1731</v>
      </c>
      <c r="N2223" t="s">
        <v>1731</v>
      </c>
      <c r="O2223" t="s">
        <v>255</v>
      </c>
      <c r="P2223" t="s">
        <v>163</v>
      </c>
      <c r="Q2223" t="s">
        <v>163</v>
      </c>
      <c r="R2223" t="s">
        <v>127</v>
      </c>
      <c r="S2223" t="s">
        <v>88</v>
      </c>
      <c r="T2223" t="s">
        <v>4558</v>
      </c>
      <c r="U2223" t="s">
        <v>4559</v>
      </c>
      <c r="X2223">
        <v>4</v>
      </c>
      <c r="Y2223">
        <v>0</v>
      </c>
      <c r="Z2223">
        <v>0</v>
      </c>
      <c r="AA2223">
        <v>0</v>
      </c>
      <c r="AB2223">
        <v>61200</v>
      </c>
      <c r="AC2223" t="s">
        <v>47</v>
      </c>
      <c r="AD2223">
        <f>+VLOOKUP(T2223,items!$A$2:$D$1255,4,0)</f>
        <v>0</v>
      </c>
      <c r="AE2223">
        <f>+VLOOKUP(T2223,Tabla1[],5,0)</f>
        <v>0</v>
      </c>
      <c r="AF2223">
        <f t="shared" si="34"/>
        <v>9</v>
      </c>
    </row>
    <row r="2224" spans="1:32" x14ac:dyDescent="0.25">
      <c r="A2224">
        <v>96315</v>
      </c>
      <c r="B2224" t="s">
        <v>5033</v>
      </c>
      <c r="C2224" t="s">
        <v>33</v>
      </c>
      <c r="D2224">
        <v>0</v>
      </c>
      <c r="F2224" t="s">
        <v>3043</v>
      </c>
      <c r="G2224" t="s">
        <v>2192</v>
      </c>
      <c r="H2224" t="s">
        <v>5034</v>
      </c>
      <c r="I2224" t="s">
        <v>37</v>
      </c>
      <c r="J2224" t="s">
        <v>5035</v>
      </c>
      <c r="K2224" t="s">
        <v>5036</v>
      </c>
      <c r="L2224" t="s">
        <v>37</v>
      </c>
      <c r="M2224" t="s">
        <v>1731</v>
      </c>
      <c r="N2224" t="s">
        <v>1731</v>
      </c>
      <c r="O2224" t="s">
        <v>255</v>
      </c>
      <c r="P2224" t="s">
        <v>163</v>
      </c>
      <c r="Q2224" t="s">
        <v>163</v>
      </c>
      <c r="R2224" t="s">
        <v>127</v>
      </c>
      <c r="S2224" t="s">
        <v>88</v>
      </c>
      <c r="T2224" t="s">
        <v>4341</v>
      </c>
      <c r="U2224" t="s">
        <v>4342</v>
      </c>
      <c r="X2224">
        <v>3</v>
      </c>
      <c r="Y2224">
        <v>0</v>
      </c>
      <c r="Z2224">
        <v>0</v>
      </c>
      <c r="AA2224">
        <v>0</v>
      </c>
      <c r="AB2224">
        <v>173967</v>
      </c>
      <c r="AC2224" t="s">
        <v>47</v>
      </c>
      <c r="AD2224">
        <f>+VLOOKUP(T2224,items!$A$2:$D$1255,4,0)</f>
        <v>0</v>
      </c>
      <c r="AE2224">
        <f>+VLOOKUP(T2224,Tabla1[],5,0)</f>
        <v>0</v>
      </c>
      <c r="AF2224">
        <f t="shared" si="34"/>
        <v>9</v>
      </c>
    </row>
    <row r="2225" spans="1:32" x14ac:dyDescent="0.25">
      <c r="A2225">
        <v>96315</v>
      </c>
      <c r="B2225" t="s">
        <v>5033</v>
      </c>
      <c r="C2225" t="s">
        <v>33</v>
      </c>
      <c r="D2225">
        <v>0</v>
      </c>
      <c r="F2225" t="s">
        <v>3043</v>
      </c>
      <c r="G2225" t="s">
        <v>2192</v>
      </c>
      <c r="H2225" t="s">
        <v>5034</v>
      </c>
      <c r="I2225" t="s">
        <v>37</v>
      </c>
      <c r="J2225" t="s">
        <v>5035</v>
      </c>
      <c r="K2225" t="s">
        <v>5036</v>
      </c>
      <c r="L2225" t="s">
        <v>37</v>
      </c>
      <c r="M2225" t="s">
        <v>1731</v>
      </c>
      <c r="N2225" t="s">
        <v>1731</v>
      </c>
      <c r="O2225" t="s">
        <v>255</v>
      </c>
      <c r="P2225" t="s">
        <v>163</v>
      </c>
      <c r="Q2225" t="s">
        <v>163</v>
      </c>
      <c r="R2225" t="s">
        <v>127</v>
      </c>
      <c r="S2225" t="s">
        <v>88</v>
      </c>
      <c r="T2225" t="s">
        <v>388</v>
      </c>
      <c r="U2225" t="s">
        <v>389</v>
      </c>
      <c r="X2225">
        <v>9</v>
      </c>
      <c r="Y2225">
        <v>0</v>
      </c>
      <c r="Z2225">
        <v>0</v>
      </c>
      <c r="AA2225">
        <v>0</v>
      </c>
      <c r="AB2225">
        <v>526500</v>
      </c>
      <c r="AC2225" t="s">
        <v>47</v>
      </c>
      <c r="AD2225">
        <f>+VLOOKUP(T2225,items!$A$2:$D$1255,4,0)</f>
        <v>0</v>
      </c>
      <c r="AE2225">
        <f>+VLOOKUP(T2225,Tabla1[],5,0)</f>
        <v>0</v>
      </c>
      <c r="AF2225">
        <f t="shared" si="34"/>
        <v>9</v>
      </c>
    </row>
    <row r="2226" spans="1:32" x14ac:dyDescent="0.25">
      <c r="A2226">
        <v>96315</v>
      </c>
      <c r="B2226" t="s">
        <v>5033</v>
      </c>
      <c r="C2226" t="s">
        <v>33</v>
      </c>
      <c r="D2226">
        <v>0</v>
      </c>
      <c r="F2226" t="s">
        <v>3043</v>
      </c>
      <c r="G2226" t="s">
        <v>2192</v>
      </c>
      <c r="H2226" t="s">
        <v>5034</v>
      </c>
      <c r="I2226" t="s">
        <v>37</v>
      </c>
      <c r="J2226" t="s">
        <v>5035</v>
      </c>
      <c r="K2226" t="s">
        <v>5036</v>
      </c>
      <c r="L2226" t="s">
        <v>37</v>
      </c>
      <c r="M2226" t="s">
        <v>1731</v>
      </c>
      <c r="N2226" t="s">
        <v>1731</v>
      </c>
      <c r="O2226" t="s">
        <v>255</v>
      </c>
      <c r="P2226" t="s">
        <v>163</v>
      </c>
      <c r="Q2226" t="s">
        <v>163</v>
      </c>
      <c r="R2226" t="s">
        <v>127</v>
      </c>
      <c r="S2226" t="s">
        <v>88</v>
      </c>
      <c r="T2226" t="s">
        <v>635</v>
      </c>
      <c r="U2226" t="s">
        <v>636</v>
      </c>
      <c r="X2226">
        <v>2</v>
      </c>
      <c r="Y2226">
        <v>0</v>
      </c>
      <c r="Z2226">
        <v>0</v>
      </c>
      <c r="AA2226">
        <v>0</v>
      </c>
      <c r="AB2226">
        <v>23040</v>
      </c>
      <c r="AC2226" t="s">
        <v>47</v>
      </c>
      <c r="AD2226">
        <f>+VLOOKUP(T2226,items!$A$2:$D$1255,4,0)</f>
        <v>0</v>
      </c>
      <c r="AE2226">
        <f>+VLOOKUP(T2226,Tabla1[],5,0)</f>
        <v>0</v>
      </c>
      <c r="AF2226">
        <f t="shared" si="34"/>
        <v>9</v>
      </c>
    </row>
    <row r="2227" spans="1:32" x14ac:dyDescent="0.25">
      <c r="A2227">
        <v>96315</v>
      </c>
      <c r="B2227" t="s">
        <v>5033</v>
      </c>
      <c r="C2227" t="s">
        <v>33</v>
      </c>
      <c r="D2227">
        <v>0</v>
      </c>
      <c r="F2227" t="s">
        <v>3043</v>
      </c>
      <c r="G2227" t="s">
        <v>2192</v>
      </c>
      <c r="H2227" t="s">
        <v>5034</v>
      </c>
      <c r="I2227" t="s">
        <v>37</v>
      </c>
      <c r="J2227" t="s">
        <v>5035</v>
      </c>
      <c r="K2227" t="s">
        <v>5036</v>
      </c>
      <c r="L2227" t="s">
        <v>37</v>
      </c>
      <c r="M2227" t="s">
        <v>1731</v>
      </c>
      <c r="N2227" t="s">
        <v>1731</v>
      </c>
      <c r="O2227" t="s">
        <v>255</v>
      </c>
      <c r="P2227" t="s">
        <v>163</v>
      </c>
      <c r="Q2227" t="s">
        <v>163</v>
      </c>
      <c r="R2227" t="s">
        <v>127</v>
      </c>
      <c r="S2227" t="s">
        <v>88</v>
      </c>
      <c r="T2227" t="s">
        <v>637</v>
      </c>
      <c r="U2227" t="s">
        <v>638</v>
      </c>
      <c r="X2227">
        <v>2</v>
      </c>
      <c r="Y2227">
        <v>0</v>
      </c>
      <c r="Z2227">
        <v>0</v>
      </c>
      <c r="AA2227">
        <v>0</v>
      </c>
      <c r="AB2227">
        <v>11520</v>
      </c>
      <c r="AC2227" t="s">
        <v>47</v>
      </c>
      <c r="AD2227">
        <f>+VLOOKUP(T2227,items!$A$2:$D$1255,4,0)</f>
        <v>0</v>
      </c>
      <c r="AE2227">
        <f>+VLOOKUP(T2227,Tabla1[],5,0)</f>
        <v>0</v>
      </c>
      <c r="AF2227">
        <f t="shared" si="34"/>
        <v>9</v>
      </c>
    </row>
    <row r="2228" spans="1:32" x14ac:dyDescent="0.25">
      <c r="A2228">
        <v>96315</v>
      </c>
      <c r="B2228" t="s">
        <v>5033</v>
      </c>
      <c r="C2228" t="s">
        <v>33</v>
      </c>
      <c r="D2228">
        <v>0</v>
      </c>
      <c r="F2228" t="s">
        <v>3043</v>
      </c>
      <c r="G2228" t="s">
        <v>2192</v>
      </c>
      <c r="H2228" t="s">
        <v>5034</v>
      </c>
      <c r="I2228" t="s">
        <v>37</v>
      </c>
      <c r="J2228" t="s">
        <v>5035</v>
      </c>
      <c r="K2228" t="s">
        <v>5036</v>
      </c>
      <c r="L2228" t="s">
        <v>37</v>
      </c>
      <c r="M2228" t="s">
        <v>1731</v>
      </c>
      <c r="N2228" t="s">
        <v>1731</v>
      </c>
      <c r="O2228" t="s">
        <v>255</v>
      </c>
      <c r="P2228" t="s">
        <v>163</v>
      </c>
      <c r="Q2228" t="s">
        <v>163</v>
      </c>
      <c r="R2228" t="s">
        <v>127</v>
      </c>
      <c r="S2228" t="s">
        <v>88</v>
      </c>
      <c r="T2228" t="s">
        <v>299</v>
      </c>
      <c r="U2228" t="s">
        <v>300</v>
      </c>
      <c r="X2228">
        <v>1</v>
      </c>
      <c r="Y2228">
        <v>0</v>
      </c>
      <c r="Z2228">
        <v>0</v>
      </c>
      <c r="AA2228">
        <v>0</v>
      </c>
      <c r="AB2228">
        <v>350000</v>
      </c>
      <c r="AC2228" t="s">
        <v>47</v>
      </c>
      <c r="AD2228">
        <f>+VLOOKUP(T2228,items!$A$2:$D$1255,4,0)</f>
        <v>0</v>
      </c>
      <c r="AE2228">
        <f>+VLOOKUP(T2228,Tabla1[],5,0)</f>
        <v>0</v>
      </c>
      <c r="AF2228">
        <f t="shared" si="34"/>
        <v>9</v>
      </c>
    </row>
    <row r="2229" spans="1:32" x14ac:dyDescent="0.25">
      <c r="A2229">
        <v>96315</v>
      </c>
      <c r="B2229" t="s">
        <v>5033</v>
      </c>
      <c r="C2229" t="s">
        <v>33</v>
      </c>
      <c r="D2229">
        <v>0</v>
      </c>
      <c r="F2229" t="s">
        <v>3043</v>
      </c>
      <c r="G2229" t="s">
        <v>2192</v>
      </c>
      <c r="H2229" t="s">
        <v>5034</v>
      </c>
      <c r="I2229" t="s">
        <v>37</v>
      </c>
      <c r="J2229" t="s">
        <v>5035</v>
      </c>
      <c r="K2229" t="s">
        <v>5036</v>
      </c>
      <c r="L2229" t="s">
        <v>37</v>
      </c>
      <c r="M2229" t="s">
        <v>1731</v>
      </c>
      <c r="N2229" t="s">
        <v>1731</v>
      </c>
      <c r="O2229" t="s">
        <v>255</v>
      </c>
      <c r="P2229" t="s">
        <v>163</v>
      </c>
      <c r="Q2229" t="s">
        <v>163</v>
      </c>
      <c r="R2229" t="s">
        <v>127</v>
      </c>
      <c r="S2229" t="s">
        <v>88</v>
      </c>
      <c r="T2229" t="s">
        <v>474</v>
      </c>
      <c r="U2229" t="s">
        <v>475</v>
      </c>
      <c r="X2229">
        <v>1</v>
      </c>
      <c r="Y2229">
        <v>0</v>
      </c>
      <c r="Z2229">
        <v>0</v>
      </c>
      <c r="AA2229">
        <v>0</v>
      </c>
      <c r="AB2229">
        <v>500000</v>
      </c>
      <c r="AC2229" t="s">
        <v>47</v>
      </c>
      <c r="AD2229">
        <f>+VLOOKUP(T2229,items!$A$2:$D$1255,4,0)</f>
        <v>0</v>
      </c>
      <c r="AE2229">
        <f>+VLOOKUP(T2229,Tabla1[],5,0)</f>
        <v>0</v>
      </c>
      <c r="AF2229">
        <f t="shared" si="34"/>
        <v>9</v>
      </c>
    </row>
    <row r="2230" spans="1:32" x14ac:dyDescent="0.25">
      <c r="A2230">
        <v>96315</v>
      </c>
      <c r="B2230" t="s">
        <v>5033</v>
      </c>
      <c r="C2230" t="s">
        <v>33</v>
      </c>
      <c r="D2230">
        <v>0</v>
      </c>
      <c r="F2230" t="s">
        <v>3043</v>
      </c>
      <c r="G2230" t="s">
        <v>2192</v>
      </c>
      <c r="H2230" t="s">
        <v>5034</v>
      </c>
      <c r="I2230" t="s">
        <v>37</v>
      </c>
      <c r="J2230" t="s">
        <v>5035</v>
      </c>
      <c r="K2230" t="s">
        <v>5036</v>
      </c>
      <c r="L2230" t="s">
        <v>37</v>
      </c>
      <c r="M2230" t="s">
        <v>1731</v>
      </c>
      <c r="N2230" t="s">
        <v>1731</v>
      </c>
      <c r="O2230" t="s">
        <v>255</v>
      </c>
      <c r="P2230" t="s">
        <v>163</v>
      </c>
      <c r="Q2230" t="s">
        <v>163</v>
      </c>
      <c r="R2230" t="s">
        <v>127</v>
      </c>
      <c r="S2230" t="s">
        <v>88</v>
      </c>
      <c r="T2230" t="s">
        <v>1096</v>
      </c>
      <c r="U2230" t="s">
        <v>1097</v>
      </c>
      <c r="X2230">
        <v>1</v>
      </c>
      <c r="Y2230">
        <v>0</v>
      </c>
      <c r="Z2230">
        <v>0</v>
      </c>
      <c r="AA2230">
        <v>0</v>
      </c>
      <c r="AB2230">
        <v>450000</v>
      </c>
      <c r="AC2230" t="s">
        <v>47</v>
      </c>
      <c r="AD2230" t="e">
        <f>+VLOOKUP(T2230,items!$A$2:$D$1255,4,0)</f>
        <v>#N/A</v>
      </c>
      <c r="AE2230" t="e">
        <f>+VLOOKUP(T2230,Tabla1[],5,0)</f>
        <v>#N/A</v>
      </c>
      <c r="AF2230">
        <f t="shared" si="34"/>
        <v>9</v>
      </c>
    </row>
    <row r="2231" spans="1:32" x14ac:dyDescent="0.25">
      <c r="A2231">
        <v>96330</v>
      </c>
      <c r="B2231" t="s">
        <v>5037</v>
      </c>
      <c r="C2231" t="s">
        <v>33</v>
      </c>
      <c r="D2231">
        <v>0</v>
      </c>
      <c r="F2231" t="s">
        <v>3043</v>
      </c>
      <c r="G2231" t="s">
        <v>1072</v>
      </c>
      <c r="H2231" t="s">
        <v>5038</v>
      </c>
      <c r="I2231" t="s">
        <v>37</v>
      </c>
      <c r="J2231" t="s">
        <v>5039</v>
      </c>
      <c r="K2231" t="s">
        <v>5040</v>
      </c>
      <c r="L2231" t="s">
        <v>5041</v>
      </c>
      <c r="M2231" t="s">
        <v>1731</v>
      </c>
      <c r="N2231" t="s">
        <v>1731</v>
      </c>
      <c r="O2231" t="s">
        <v>254</v>
      </c>
      <c r="P2231" t="s">
        <v>1188</v>
      </c>
      <c r="Q2231" t="s">
        <v>3427</v>
      </c>
      <c r="R2231" t="s">
        <v>63</v>
      </c>
      <c r="S2231" t="s">
        <v>108</v>
      </c>
      <c r="T2231" t="s">
        <v>5042</v>
      </c>
      <c r="U2231" t="s">
        <v>5043</v>
      </c>
      <c r="V2231" t="s">
        <v>953</v>
      </c>
      <c r="W2231" t="s">
        <v>111</v>
      </c>
      <c r="X2231">
        <v>1</v>
      </c>
      <c r="Y2231">
        <v>0</v>
      </c>
      <c r="Z2231">
        <v>0</v>
      </c>
      <c r="AA2231">
        <v>0</v>
      </c>
      <c r="AB2231">
        <v>694503</v>
      </c>
      <c r="AC2231" t="s">
        <v>47</v>
      </c>
      <c r="AD2231" t="str">
        <f>+VLOOKUP(T2231,items!$A$2:$D$1255,4,0)</f>
        <v>MUEBLES</v>
      </c>
      <c r="AE2231">
        <f>+VLOOKUP(T2231,Tabla1[],5,0)</f>
        <v>0</v>
      </c>
      <c r="AF2231">
        <f t="shared" si="34"/>
        <v>9</v>
      </c>
    </row>
    <row r="2232" spans="1:32" x14ac:dyDescent="0.25">
      <c r="A2232">
        <v>96330</v>
      </c>
      <c r="B2232" t="s">
        <v>5037</v>
      </c>
      <c r="C2232" t="s">
        <v>33</v>
      </c>
      <c r="D2232">
        <v>0</v>
      </c>
      <c r="F2232" t="s">
        <v>3043</v>
      </c>
      <c r="G2232" t="s">
        <v>1072</v>
      </c>
      <c r="H2232" t="s">
        <v>5038</v>
      </c>
      <c r="I2232" t="s">
        <v>37</v>
      </c>
      <c r="J2232" t="s">
        <v>5039</v>
      </c>
      <c r="K2232" t="s">
        <v>5040</v>
      </c>
      <c r="L2232" t="s">
        <v>5041</v>
      </c>
      <c r="M2232" t="s">
        <v>1731</v>
      </c>
      <c r="N2232" t="s">
        <v>1731</v>
      </c>
      <c r="O2232" t="s">
        <v>254</v>
      </c>
      <c r="P2232" t="s">
        <v>1188</v>
      </c>
      <c r="Q2232" t="s">
        <v>3427</v>
      </c>
      <c r="R2232" t="s">
        <v>63</v>
      </c>
      <c r="S2232" t="s">
        <v>108</v>
      </c>
      <c r="T2232" t="s">
        <v>882</v>
      </c>
      <c r="U2232" t="s">
        <v>883</v>
      </c>
      <c r="V2232" t="s">
        <v>2663</v>
      </c>
      <c r="X2232">
        <v>1</v>
      </c>
      <c r="Y2232">
        <v>0</v>
      </c>
      <c r="Z2232">
        <v>0</v>
      </c>
      <c r="AA2232">
        <v>0</v>
      </c>
      <c r="AB2232">
        <v>1498075</v>
      </c>
      <c r="AC2232" t="s">
        <v>47</v>
      </c>
      <c r="AD2232" t="str">
        <f>+VLOOKUP(T2232,items!$A$2:$D$1255,4,0)</f>
        <v>MUEBLES</v>
      </c>
      <c r="AE2232">
        <f>+VLOOKUP(T2232,Tabla1[],5,0)</f>
        <v>0</v>
      </c>
      <c r="AF2232">
        <f t="shared" si="34"/>
        <v>9</v>
      </c>
    </row>
    <row r="2233" spans="1:32" x14ac:dyDescent="0.25">
      <c r="A2233">
        <v>96330</v>
      </c>
      <c r="B2233" t="s">
        <v>5037</v>
      </c>
      <c r="C2233" t="s">
        <v>33</v>
      </c>
      <c r="D2233">
        <v>0</v>
      </c>
      <c r="F2233" t="s">
        <v>3043</v>
      </c>
      <c r="G2233" t="s">
        <v>1072</v>
      </c>
      <c r="H2233" t="s">
        <v>5038</v>
      </c>
      <c r="I2233" t="s">
        <v>37</v>
      </c>
      <c r="J2233" t="s">
        <v>5039</v>
      </c>
      <c r="K2233" t="s">
        <v>5040</v>
      </c>
      <c r="L2233" t="s">
        <v>5041</v>
      </c>
      <c r="M2233" t="s">
        <v>1731</v>
      </c>
      <c r="N2233" t="s">
        <v>1731</v>
      </c>
      <c r="O2233" t="s">
        <v>254</v>
      </c>
      <c r="P2233" t="s">
        <v>1188</v>
      </c>
      <c r="Q2233" t="s">
        <v>3427</v>
      </c>
      <c r="R2233" t="s">
        <v>63</v>
      </c>
      <c r="S2233" t="s">
        <v>108</v>
      </c>
      <c r="T2233" t="s">
        <v>50</v>
      </c>
      <c r="U2233" t="s">
        <v>51</v>
      </c>
      <c r="X2233">
        <v>1</v>
      </c>
      <c r="Y2233">
        <v>0</v>
      </c>
      <c r="Z2233">
        <v>0</v>
      </c>
      <c r="AA2233">
        <v>0</v>
      </c>
      <c r="AB2233">
        <v>60000</v>
      </c>
      <c r="AC2233" t="s">
        <v>47</v>
      </c>
      <c r="AD2233" t="e">
        <f>+VLOOKUP(T2233,items!$A$2:$D$1255,4,0)</f>
        <v>#N/A</v>
      </c>
      <c r="AE2233" t="e">
        <f>+VLOOKUP(T2233,Tabla1[],5,0)</f>
        <v>#N/A</v>
      </c>
      <c r="AF2233">
        <f t="shared" si="34"/>
        <v>9</v>
      </c>
    </row>
    <row r="2234" spans="1:32" x14ac:dyDescent="0.25">
      <c r="A2234">
        <v>96330</v>
      </c>
      <c r="B2234" t="s">
        <v>5037</v>
      </c>
      <c r="C2234" t="s">
        <v>33</v>
      </c>
      <c r="D2234">
        <v>0</v>
      </c>
      <c r="F2234" t="s">
        <v>3043</v>
      </c>
      <c r="G2234" t="s">
        <v>1072</v>
      </c>
      <c r="H2234" t="s">
        <v>5038</v>
      </c>
      <c r="I2234" t="s">
        <v>37</v>
      </c>
      <c r="J2234" t="s">
        <v>5039</v>
      </c>
      <c r="K2234" t="s">
        <v>5040</v>
      </c>
      <c r="L2234" t="s">
        <v>5041</v>
      </c>
      <c r="M2234" t="s">
        <v>1731</v>
      </c>
      <c r="N2234" t="s">
        <v>1731</v>
      </c>
      <c r="O2234" t="s">
        <v>254</v>
      </c>
      <c r="P2234" t="s">
        <v>1188</v>
      </c>
      <c r="Q2234" t="s">
        <v>3427</v>
      </c>
      <c r="R2234" t="s">
        <v>63</v>
      </c>
      <c r="S2234" t="s">
        <v>108</v>
      </c>
      <c r="T2234" t="s">
        <v>314</v>
      </c>
      <c r="U2234" t="s">
        <v>315</v>
      </c>
      <c r="X2234">
        <v>1</v>
      </c>
      <c r="Y2234">
        <v>0</v>
      </c>
      <c r="Z2234">
        <v>0</v>
      </c>
      <c r="AA2234">
        <v>0</v>
      </c>
      <c r="AB2234">
        <v>550000</v>
      </c>
      <c r="AC2234" t="s">
        <v>47</v>
      </c>
      <c r="AD2234">
        <f>+VLOOKUP(T2234,items!$A$2:$D$1255,4,0)</f>
        <v>0</v>
      </c>
      <c r="AE2234">
        <f>+VLOOKUP(T2234,Tabla1[],5,0)</f>
        <v>0</v>
      </c>
      <c r="AF2234">
        <f t="shared" si="34"/>
        <v>9</v>
      </c>
    </row>
    <row r="2235" spans="1:32" x14ac:dyDescent="0.25">
      <c r="A2235">
        <v>96331</v>
      </c>
      <c r="B2235" t="s">
        <v>5044</v>
      </c>
      <c r="C2235" t="s">
        <v>75</v>
      </c>
      <c r="D2235">
        <v>0</v>
      </c>
      <c r="F2235" t="s">
        <v>3043</v>
      </c>
      <c r="G2235" t="s">
        <v>162</v>
      </c>
      <c r="H2235" t="s">
        <v>5045</v>
      </c>
      <c r="I2235" t="s">
        <v>5046</v>
      </c>
      <c r="J2235" t="s">
        <v>5047</v>
      </c>
      <c r="K2235" t="s">
        <v>5048</v>
      </c>
      <c r="L2235" t="s">
        <v>5049</v>
      </c>
      <c r="M2235" t="s">
        <v>34</v>
      </c>
      <c r="N2235" t="s">
        <v>40</v>
      </c>
      <c r="O2235" t="s">
        <v>4581</v>
      </c>
      <c r="P2235" t="s">
        <v>119</v>
      </c>
      <c r="Q2235" t="s">
        <v>125</v>
      </c>
      <c r="R2235" t="s">
        <v>127</v>
      </c>
      <c r="S2235" t="s">
        <v>108</v>
      </c>
      <c r="T2235" t="s">
        <v>717</v>
      </c>
      <c r="U2235" t="s">
        <v>718</v>
      </c>
      <c r="X2235">
        <v>1</v>
      </c>
      <c r="Y2235">
        <v>0</v>
      </c>
      <c r="Z2235">
        <v>0</v>
      </c>
      <c r="AA2235">
        <v>0</v>
      </c>
      <c r="AB2235">
        <v>49920</v>
      </c>
      <c r="AC2235" t="s">
        <v>47</v>
      </c>
      <c r="AD2235">
        <f>+VLOOKUP(T2235,items!$A$2:$D$1255,4,0)</f>
        <v>0</v>
      </c>
      <c r="AE2235">
        <f>+VLOOKUP(T2235,Tabla1[],5,0)</f>
        <v>0</v>
      </c>
      <c r="AF2235">
        <f t="shared" si="34"/>
        <v>11</v>
      </c>
    </row>
    <row r="2236" spans="1:32" x14ac:dyDescent="0.25">
      <c r="A2236">
        <v>96331</v>
      </c>
      <c r="B2236" t="s">
        <v>5044</v>
      </c>
      <c r="C2236" t="s">
        <v>75</v>
      </c>
      <c r="D2236">
        <v>0</v>
      </c>
      <c r="F2236" t="s">
        <v>3043</v>
      </c>
      <c r="G2236" t="s">
        <v>162</v>
      </c>
      <c r="H2236" t="s">
        <v>5045</v>
      </c>
      <c r="I2236" t="s">
        <v>5046</v>
      </c>
      <c r="J2236" t="s">
        <v>5047</v>
      </c>
      <c r="K2236" t="s">
        <v>5048</v>
      </c>
      <c r="L2236" t="s">
        <v>5049</v>
      </c>
      <c r="M2236" t="s">
        <v>34</v>
      </c>
      <c r="N2236" t="s">
        <v>40</v>
      </c>
      <c r="O2236" t="s">
        <v>4581</v>
      </c>
      <c r="P2236" t="s">
        <v>119</v>
      </c>
      <c r="Q2236" t="s">
        <v>125</v>
      </c>
      <c r="R2236" t="s">
        <v>127</v>
      </c>
      <c r="S2236" t="s">
        <v>108</v>
      </c>
      <c r="T2236" t="s">
        <v>431</v>
      </c>
      <c r="U2236" t="s">
        <v>432</v>
      </c>
      <c r="X2236">
        <v>2</v>
      </c>
      <c r="Y2236">
        <v>6000</v>
      </c>
      <c r="Z2236">
        <v>0</v>
      </c>
      <c r="AA2236">
        <v>0</v>
      </c>
      <c r="AB2236">
        <v>8148902</v>
      </c>
      <c r="AC2236" t="s">
        <v>47</v>
      </c>
      <c r="AD2236">
        <f>+VLOOKUP(T2236,items!$A$2:$D$1255,4,0)</f>
        <v>0</v>
      </c>
      <c r="AE2236">
        <f>+VLOOKUP(T2236,Tabla1[],5,0)</f>
        <v>0</v>
      </c>
      <c r="AF2236">
        <f t="shared" si="34"/>
        <v>11</v>
      </c>
    </row>
    <row r="2237" spans="1:32" x14ac:dyDescent="0.25">
      <c r="A2237">
        <v>96331</v>
      </c>
      <c r="B2237" t="s">
        <v>5044</v>
      </c>
      <c r="C2237" t="s">
        <v>75</v>
      </c>
      <c r="D2237">
        <v>0</v>
      </c>
      <c r="F2237" t="s">
        <v>3043</v>
      </c>
      <c r="G2237" t="s">
        <v>162</v>
      </c>
      <c r="H2237" t="s">
        <v>5045</v>
      </c>
      <c r="I2237" t="s">
        <v>5046</v>
      </c>
      <c r="J2237" t="s">
        <v>5047</v>
      </c>
      <c r="K2237" t="s">
        <v>5048</v>
      </c>
      <c r="L2237" t="s">
        <v>5049</v>
      </c>
      <c r="M2237" t="s">
        <v>34</v>
      </c>
      <c r="N2237" t="s">
        <v>40</v>
      </c>
      <c r="O2237" t="s">
        <v>4581</v>
      </c>
      <c r="P2237" t="s">
        <v>119</v>
      </c>
      <c r="Q2237" t="s">
        <v>125</v>
      </c>
      <c r="R2237" t="s">
        <v>127</v>
      </c>
      <c r="S2237" t="s">
        <v>108</v>
      </c>
      <c r="T2237" t="s">
        <v>347</v>
      </c>
      <c r="U2237" t="s">
        <v>348</v>
      </c>
      <c r="W2237" t="s">
        <v>114</v>
      </c>
      <c r="X2237">
        <v>2</v>
      </c>
      <c r="Y2237">
        <v>6000</v>
      </c>
      <c r="Z2237">
        <v>0</v>
      </c>
      <c r="AA2237">
        <v>0</v>
      </c>
      <c r="AB2237">
        <v>1379956</v>
      </c>
      <c r="AC2237" t="s">
        <v>47</v>
      </c>
      <c r="AD2237">
        <f>+VLOOKUP(T2237,items!$A$2:$D$1255,4,0)</f>
        <v>0</v>
      </c>
      <c r="AE2237">
        <f>+VLOOKUP(T2237,Tabla1[],5,0)</f>
        <v>0</v>
      </c>
      <c r="AF2237">
        <f t="shared" si="34"/>
        <v>11</v>
      </c>
    </row>
    <row r="2238" spans="1:32" x14ac:dyDescent="0.25">
      <c r="A2238">
        <v>96331</v>
      </c>
      <c r="B2238" t="s">
        <v>5044</v>
      </c>
      <c r="C2238" t="s">
        <v>75</v>
      </c>
      <c r="D2238">
        <v>0</v>
      </c>
      <c r="F2238" t="s">
        <v>3043</v>
      </c>
      <c r="G2238" t="s">
        <v>162</v>
      </c>
      <c r="H2238" t="s">
        <v>5045</v>
      </c>
      <c r="I2238" t="s">
        <v>5046</v>
      </c>
      <c r="J2238" t="s">
        <v>5047</v>
      </c>
      <c r="K2238" t="s">
        <v>5048</v>
      </c>
      <c r="L2238" t="s">
        <v>5049</v>
      </c>
      <c r="M2238" t="s">
        <v>34</v>
      </c>
      <c r="N2238" t="s">
        <v>40</v>
      </c>
      <c r="O2238" t="s">
        <v>4581</v>
      </c>
      <c r="P2238" t="s">
        <v>119</v>
      </c>
      <c r="Q2238" t="s">
        <v>125</v>
      </c>
      <c r="R2238" t="s">
        <v>127</v>
      </c>
      <c r="S2238" t="s">
        <v>108</v>
      </c>
      <c r="T2238" t="s">
        <v>2640</v>
      </c>
      <c r="U2238" t="s">
        <v>2641</v>
      </c>
      <c r="X2238">
        <v>2</v>
      </c>
      <c r="Y2238">
        <v>0</v>
      </c>
      <c r="Z2238">
        <v>0</v>
      </c>
      <c r="AA2238">
        <v>0</v>
      </c>
      <c r="AB2238">
        <v>6080000</v>
      </c>
      <c r="AC2238" t="s">
        <v>47</v>
      </c>
      <c r="AD2238">
        <f>+VLOOKUP(T2238,items!$A$2:$D$1255,4,0)</f>
        <v>0</v>
      </c>
      <c r="AE2238">
        <f>+VLOOKUP(T2238,Tabla1[],5,0)</f>
        <v>0</v>
      </c>
      <c r="AF2238">
        <f t="shared" si="34"/>
        <v>11</v>
      </c>
    </row>
    <row r="2239" spans="1:32" x14ac:dyDescent="0.25">
      <c r="A2239">
        <v>96331</v>
      </c>
      <c r="B2239" t="s">
        <v>5044</v>
      </c>
      <c r="C2239" t="s">
        <v>75</v>
      </c>
      <c r="D2239">
        <v>0</v>
      </c>
      <c r="F2239" t="s">
        <v>3043</v>
      </c>
      <c r="G2239" t="s">
        <v>162</v>
      </c>
      <c r="H2239" t="s">
        <v>5045</v>
      </c>
      <c r="I2239" t="s">
        <v>5046</v>
      </c>
      <c r="J2239" t="s">
        <v>5047</v>
      </c>
      <c r="K2239" t="s">
        <v>5048</v>
      </c>
      <c r="L2239" t="s">
        <v>5049</v>
      </c>
      <c r="M2239" t="s">
        <v>34</v>
      </c>
      <c r="N2239" t="s">
        <v>40</v>
      </c>
      <c r="O2239" t="s">
        <v>4581</v>
      </c>
      <c r="P2239" t="s">
        <v>119</v>
      </c>
      <c r="Q2239" t="s">
        <v>125</v>
      </c>
      <c r="R2239" t="s">
        <v>127</v>
      </c>
      <c r="S2239" t="s">
        <v>108</v>
      </c>
      <c r="T2239" t="s">
        <v>1519</v>
      </c>
      <c r="U2239" t="s">
        <v>1520</v>
      </c>
      <c r="V2239" t="s">
        <v>244</v>
      </c>
      <c r="W2239" t="s">
        <v>114</v>
      </c>
      <c r="X2239">
        <v>2</v>
      </c>
      <c r="Y2239">
        <v>6000</v>
      </c>
      <c r="Z2239">
        <v>0</v>
      </c>
      <c r="AA2239">
        <v>6000</v>
      </c>
      <c r="AB2239">
        <v>23331558</v>
      </c>
      <c r="AC2239" t="s">
        <v>47</v>
      </c>
      <c r="AD2239" t="str">
        <f>+VLOOKUP(T2239,items!$A$2:$D$1255,4,0)</f>
        <v>PERGOLA</v>
      </c>
      <c r="AE2239" t="str">
        <f>+VLOOKUP(T2239,Tabla1[],5,0)</f>
        <v>PERGOLITE</v>
      </c>
      <c r="AF2239">
        <f t="shared" si="34"/>
        <v>11</v>
      </c>
    </row>
    <row r="2240" spans="1:32" x14ac:dyDescent="0.25">
      <c r="A2240">
        <v>96331</v>
      </c>
      <c r="B2240" t="s">
        <v>5044</v>
      </c>
      <c r="C2240" t="s">
        <v>75</v>
      </c>
      <c r="D2240">
        <v>0</v>
      </c>
      <c r="F2240" t="s">
        <v>3043</v>
      </c>
      <c r="G2240" t="s">
        <v>162</v>
      </c>
      <c r="H2240" t="s">
        <v>5045</v>
      </c>
      <c r="I2240" t="s">
        <v>5046</v>
      </c>
      <c r="J2240" t="s">
        <v>5047</v>
      </c>
      <c r="K2240" t="s">
        <v>5048</v>
      </c>
      <c r="L2240" t="s">
        <v>5049</v>
      </c>
      <c r="M2240" t="s">
        <v>34</v>
      </c>
      <c r="N2240" t="s">
        <v>40</v>
      </c>
      <c r="O2240" t="s">
        <v>4581</v>
      </c>
      <c r="P2240" t="s">
        <v>119</v>
      </c>
      <c r="Q2240" t="s">
        <v>125</v>
      </c>
      <c r="R2240" t="s">
        <v>127</v>
      </c>
      <c r="S2240" t="s">
        <v>108</v>
      </c>
      <c r="T2240" t="s">
        <v>2097</v>
      </c>
      <c r="U2240" t="s">
        <v>2098</v>
      </c>
      <c r="W2240" t="s">
        <v>114</v>
      </c>
      <c r="X2240">
        <v>3</v>
      </c>
      <c r="Y2240">
        <v>6000</v>
      </c>
      <c r="Z2240">
        <v>3000</v>
      </c>
      <c r="AA2240">
        <v>0</v>
      </c>
      <c r="AB2240">
        <v>10735989</v>
      </c>
      <c r="AC2240" t="s">
        <v>47</v>
      </c>
      <c r="AD2240">
        <f>+VLOOKUP(T2240,items!$A$2:$D$1255,4,0)</f>
        <v>0</v>
      </c>
      <c r="AE2240">
        <f>+VLOOKUP(T2240,Tabla1[],5,0)</f>
        <v>0</v>
      </c>
      <c r="AF2240">
        <f t="shared" si="34"/>
        <v>11</v>
      </c>
    </row>
    <row r="2241" spans="1:34" x14ac:dyDescent="0.25">
      <c r="A2241">
        <v>96332</v>
      </c>
      <c r="B2241" t="s">
        <v>5050</v>
      </c>
      <c r="C2241" t="s">
        <v>75</v>
      </c>
      <c r="D2241">
        <v>0</v>
      </c>
      <c r="F2241" t="s">
        <v>3043</v>
      </c>
      <c r="G2241" t="s">
        <v>41</v>
      </c>
      <c r="H2241" t="s">
        <v>5051</v>
      </c>
      <c r="I2241" t="s">
        <v>37</v>
      </c>
      <c r="J2241" t="s">
        <v>5052</v>
      </c>
      <c r="K2241" t="s">
        <v>5053</v>
      </c>
      <c r="L2241" t="s">
        <v>5054</v>
      </c>
      <c r="M2241" t="s">
        <v>2639</v>
      </c>
      <c r="N2241" t="s">
        <v>2639</v>
      </c>
      <c r="O2241" t="s">
        <v>1679</v>
      </c>
      <c r="P2241" t="s">
        <v>682</v>
      </c>
      <c r="Q2241" t="s">
        <v>4818</v>
      </c>
      <c r="R2241" t="s">
        <v>127</v>
      </c>
      <c r="S2241" t="s">
        <v>108</v>
      </c>
      <c r="T2241" t="s">
        <v>765</v>
      </c>
      <c r="U2241" t="s">
        <v>766</v>
      </c>
      <c r="X2241">
        <v>2</v>
      </c>
      <c r="Y2241">
        <v>0</v>
      </c>
      <c r="Z2241">
        <v>0</v>
      </c>
      <c r="AA2241">
        <v>0</v>
      </c>
      <c r="AB2241">
        <v>180000</v>
      </c>
      <c r="AC2241" t="s">
        <v>47</v>
      </c>
      <c r="AD2241">
        <f>+VLOOKUP(T2241,items!$A$2:$D$1255,4,0)</f>
        <v>0</v>
      </c>
      <c r="AE2241">
        <f>+VLOOKUP(T2241,Tabla1[],5,0)</f>
        <v>0</v>
      </c>
      <c r="AF2241">
        <f t="shared" si="34"/>
        <v>10</v>
      </c>
    </row>
    <row r="2242" spans="1:34" x14ac:dyDescent="0.25">
      <c r="A2242">
        <v>96332</v>
      </c>
      <c r="B2242" t="s">
        <v>5050</v>
      </c>
      <c r="C2242" t="s">
        <v>75</v>
      </c>
      <c r="D2242">
        <v>0</v>
      </c>
      <c r="F2242" t="s">
        <v>3043</v>
      </c>
      <c r="G2242" t="s">
        <v>41</v>
      </c>
      <c r="H2242" t="s">
        <v>5051</v>
      </c>
      <c r="I2242" t="s">
        <v>37</v>
      </c>
      <c r="J2242" t="s">
        <v>5052</v>
      </c>
      <c r="K2242" t="s">
        <v>5053</v>
      </c>
      <c r="L2242" t="s">
        <v>5054</v>
      </c>
      <c r="M2242" t="s">
        <v>2639</v>
      </c>
      <c r="N2242" t="s">
        <v>2639</v>
      </c>
      <c r="O2242" t="s">
        <v>1679</v>
      </c>
      <c r="P2242" t="s">
        <v>682</v>
      </c>
      <c r="Q2242" t="s">
        <v>4818</v>
      </c>
      <c r="R2242" t="s">
        <v>127</v>
      </c>
      <c r="S2242" t="s">
        <v>108</v>
      </c>
      <c r="T2242" t="s">
        <v>5055</v>
      </c>
      <c r="U2242" t="s">
        <v>5056</v>
      </c>
      <c r="X2242">
        <v>1</v>
      </c>
      <c r="Y2242">
        <v>0</v>
      </c>
      <c r="Z2242">
        <v>0</v>
      </c>
      <c r="AA2242">
        <v>0</v>
      </c>
      <c r="AB2242">
        <v>13320</v>
      </c>
      <c r="AC2242" t="s">
        <v>47</v>
      </c>
      <c r="AD2242">
        <f>+VLOOKUP(T2242,items!$A$2:$D$1255,4,0)</f>
        <v>0</v>
      </c>
      <c r="AE2242">
        <f>+VLOOKUP(T2242,Tabla1[],5,0)</f>
        <v>0</v>
      </c>
      <c r="AF2242">
        <f t="shared" ref="AF2242:AF2305" si="35">+MONTH(O2242)</f>
        <v>10</v>
      </c>
    </row>
    <row r="2243" spans="1:34" x14ac:dyDescent="0.25">
      <c r="A2243">
        <v>96332</v>
      </c>
      <c r="B2243" t="s">
        <v>5050</v>
      </c>
      <c r="C2243" t="s">
        <v>75</v>
      </c>
      <c r="D2243">
        <v>0</v>
      </c>
      <c r="F2243" t="s">
        <v>3043</v>
      </c>
      <c r="G2243" t="s">
        <v>41</v>
      </c>
      <c r="H2243" t="s">
        <v>5051</v>
      </c>
      <c r="I2243" t="s">
        <v>37</v>
      </c>
      <c r="J2243" t="s">
        <v>5052</v>
      </c>
      <c r="K2243" t="s">
        <v>5053</v>
      </c>
      <c r="L2243" t="s">
        <v>5054</v>
      </c>
      <c r="M2243" t="s">
        <v>2639</v>
      </c>
      <c r="N2243" t="s">
        <v>2639</v>
      </c>
      <c r="O2243" t="s">
        <v>1679</v>
      </c>
      <c r="P2243" t="s">
        <v>682</v>
      </c>
      <c r="Q2243" t="s">
        <v>4818</v>
      </c>
      <c r="R2243" t="s">
        <v>127</v>
      </c>
      <c r="S2243" t="s">
        <v>108</v>
      </c>
      <c r="T2243" t="s">
        <v>771</v>
      </c>
      <c r="U2243" t="s">
        <v>772</v>
      </c>
      <c r="X2243">
        <v>2</v>
      </c>
      <c r="Y2243">
        <v>0</v>
      </c>
      <c r="Z2243">
        <v>0</v>
      </c>
      <c r="AA2243">
        <v>0</v>
      </c>
      <c r="AB2243">
        <v>58500</v>
      </c>
      <c r="AC2243" t="s">
        <v>47</v>
      </c>
      <c r="AD2243">
        <f>+VLOOKUP(T2243,items!$A$2:$D$1255,4,0)</f>
        <v>0</v>
      </c>
      <c r="AE2243">
        <f>+VLOOKUP(T2243,Tabla1[],5,0)</f>
        <v>0</v>
      </c>
      <c r="AF2243">
        <f t="shared" si="35"/>
        <v>10</v>
      </c>
    </row>
    <row r="2244" spans="1:34" x14ac:dyDescent="0.25">
      <c r="A2244">
        <v>96332</v>
      </c>
      <c r="B2244" t="s">
        <v>5050</v>
      </c>
      <c r="C2244" t="s">
        <v>75</v>
      </c>
      <c r="D2244">
        <v>0</v>
      </c>
      <c r="F2244" t="s">
        <v>3043</v>
      </c>
      <c r="G2244" t="s">
        <v>41</v>
      </c>
      <c r="H2244" t="s">
        <v>5051</v>
      </c>
      <c r="I2244" t="s">
        <v>37</v>
      </c>
      <c r="J2244" t="s">
        <v>5052</v>
      </c>
      <c r="K2244" t="s">
        <v>5053</v>
      </c>
      <c r="L2244" t="s">
        <v>5054</v>
      </c>
      <c r="M2244" t="s">
        <v>2639</v>
      </c>
      <c r="N2244" t="s">
        <v>2639</v>
      </c>
      <c r="O2244" t="s">
        <v>1679</v>
      </c>
      <c r="P2244" t="s">
        <v>682</v>
      </c>
      <c r="Q2244" t="s">
        <v>4818</v>
      </c>
      <c r="R2244" t="s">
        <v>127</v>
      </c>
      <c r="S2244" t="s">
        <v>108</v>
      </c>
      <c r="T2244" t="s">
        <v>5057</v>
      </c>
      <c r="U2244" t="s">
        <v>5058</v>
      </c>
      <c r="X2244">
        <v>1</v>
      </c>
      <c r="Y2244">
        <v>0</v>
      </c>
      <c r="Z2244">
        <v>0</v>
      </c>
      <c r="AA2244">
        <v>0</v>
      </c>
      <c r="AB2244">
        <v>13500</v>
      </c>
      <c r="AC2244" t="s">
        <v>47</v>
      </c>
      <c r="AD2244">
        <f>+VLOOKUP(T2244,items!$A$2:$D$1255,4,0)</f>
        <v>0</v>
      </c>
      <c r="AE2244">
        <f>+VLOOKUP(T2244,Tabla1[],5,0)</f>
        <v>0</v>
      </c>
      <c r="AF2244">
        <f t="shared" si="35"/>
        <v>10</v>
      </c>
    </row>
    <row r="2245" spans="1:34" x14ac:dyDescent="0.25">
      <c r="A2245">
        <v>96332</v>
      </c>
      <c r="B2245" t="s">
        <v>5050</v>
      </c>
      <c r="C2245" t="s">
        <v>75</v>
      </c>
      <c r="D2245">
        <v>0</v>
      </c>
      <c r="F2245" t="s">
        <v>3043</v>
      </c>
      <c r="G2245" t="s">
        <v>41</v>
      </c>
      <c r="H2245" t="s">
        <v>5051</v>
      </c>
      <c r="I2245" t="s">
        <v>37</v>
      </c>
      <c r="J2245" t="s">
        <v>5052</v>
      </c>
      <c r="K2245" t="s">
        <v>5053</v>
      </c>
      <c r="L2245" t="s">
        <v>5054</v>
      </c>
      <c r="M2245" t="s">
        <v>2639</v>
      </c>
      <c r="N2245" t="s">
        <v>2639</v>
      </c>
      <c r="O2245" t="s">
        <v>1679</v>
      </c>
      <c r="P2245" t="s">
        <v>682</v>
      </c>
      <c r="Q2245" t="s">
        <v>4818</v>
      </c>
      <c r="R2245" t="s">
        <v>127</v>
      </c>
      <c r="S2245" t="s">
        <v>108</v>
      </c>
      <c r="T2245" t="s">
        <v>388</v>
      </c>
      <c r="U2245" t="s">
        <v>389</v>
      </c>
      <c r="X2245">
        <v>7</v>
      </c>
      <c r="Y2245">
        <v>0</v>
      </c>
      <c r="Z2245">
        <v>0</v>
      </c>
      <c r="AA2245">
        <v>0</v>
      </c>
      <c r="AB2245">
        <v>472500</v>
      </c>
      <c r="AC2245" t="s">
        <v>47</v>
      </c>
      <c r="AD2245">
        <f>+VLOOKUP(T2245,items!$A$2:$D$1255,4,0)</f>
        <v>0</v>
      </c>
      <c r="AE2245">
        <f>+VLOOKUP(T2245,Tabla1[],5,0)</f>
        <v>0</v>
      </c>
      <c r="AF2245">
        <f t="shared" si="35"/>
        <v>10</v>
      </c>
    </row>
    <row r="2246" spans="1:34" x14ac:dyDescent="0.25">
      <c r="A2246">
        <v>96332</v>
      </c>
      <c r="B2246" t="s">
        <v>5050</v>
      </c>
      <c r="C2246" t="s">
        <v>75</v>
      </c>
      <c r="D2246">
        <v>0</v>
      </c>
      <c r="F2246" t="s">
        <v>3043</v>
      </c>
      <c r="G2246" t="s">
        <v>41</v>
      </c>
      <c r="H2246" t="s">
        <v>5051</v>
      </c>
      <c r="I2246" t="s">
        <v>37</v>
      </c>
      <c r="J2246" t="s">
        <v>5052</v>
      </c>
      <c r="K2246" t="s">
        <v>5053</v>
      </c>
      <c r="L2246" t="s">
        <v>5054</v>
      </c>
      <c r="M2246" t="s">
        <v>2639</v>
      </c>
      <c r="N2246" t="s">
        <v>2639</v>
      </c>
      <c r="O2246" t="s">
        <v>1679</v>
      </c>
      <c r="P2246" t="s">
        <v>682</v>
      </c>
      <c r="Q2246" t="s">
        <v>4818</v>
      </c>
      <c r="R2246" t="s">
        <v>127</v>
      </c>
      <c r="S2246" t="s">
        <v>108</v>
      </c>
      <c r="T2246" t="s">
        <v>94</v>
      </c>
      <c r="U2246" t="s">
        <v>95</v>
      </c>
      <c r="X2246">
        <v>1</v>
      </c>
      <c r="Y2246">
        <v>0</v>
      </c>
      <c r="Z2246">
        <v>0</v>
      </c>
      <c r="AA2246">
        <v>0</v>
      </c>
      <c r="AB2246">
        <v>250000</v>
      </c>
      <c r="AC2246" t="s">
        <v>47</v>
      </c>
      <c r="AD2246" t="e">
        <f>+VLOOKUP(T2246,items!$A$2:$D$1255,4,0)</f>
        <v>#N/A</v>
      </c>
      <c r="AE2246" t="e">
        <f>+VLOOKUP(T2246,Tabla1[],5,0)</f>
        <v>#N/A</v>
      </c>
      <c r="AF2246">
        <f t="shared" si="35"/>
        <v>10</v>
      </c>
    </row>
    <row r="2247" spans="1:34" x14ac:dyDescent="0.25">
      <c r="A2247">
        <v>96332</v>
      </c>
      <c r="B2247" t="s">
        <v>5050</v>
      </c>
      <c r="C2247" t="s">
        <v>75</v>
      </c>
      <c r="D2247">
        <v>0</v>
      </c>
      <c r="F2247" t="s">
        <v>3043</v>
      </c>
      <c r="G2247" t="s">
        <v>41</v>
      </c>
      <c r="H2247" t="s">
        <v>5051</v>
      </c>
      <c r="I2247" t="s">
        <v>37</v>
      </c>
      <c r="J2247" t="s">
        <v>5052</v>
      </c>
      <c r="K2247" t="s">
        <v>5053</v>
      </c>
      <c r="L2247" t="s">
        <v>5054</v>
      </c>
      <c r="M2247" t="s">
        <v>2639</v>
      </c>
      <c r="N2247" t="s">
        <v>2639</v>
      </c>
      <c r="O2247" t="s">
        <v>1679</v>
      </c>
      <c r="P2247" t="s">
        <v>682</v>
      </c>
      <c r="Q2247" t="s">
        <v>4818</v>
      </c>
      <c r="R2247" t="s">
        <v>127</v>
      </c>
      <c r="S2247" t="s">
        <v>108</v>
      </c>
      <c r="T2247" t="s">
        <v>618</v>
      </c>
      <c r="U2247" t="s">
        <v>619</v>
      </c>
      <c r="X2247">
        <v>1</v>
      </c>
      <c r="Y2247">
        <v>0</v>
      </c>
      <c r="Z2247">
        <v>0</v>
      </c>
      <c r="AA2247">
        <v>0</v>
      </c>
      <c r="AB2247">
        <v>150000</v>
      </c>
      <c r="AC2247" t="s">
        <v>47</v>
      </c>
      <c r="AD2247">
        <f>+VLOOKUP(T2247,items!$A$2:$D$1255,4,0)</f>
        <v>0</v>
      </c>
      <c r="AE2247">
        <f>+VLOOKUP(T2247,Tabla1[],5,0)</f>
        <v>0</v>
      </c>
      <c r="AF2247">
        <f t="shared" si="35"/>
        <v>10</v>
      </c>
    </row>
    <row r="2248" spans="1:34" x14ac:dyDescent="0.25">
      <c r="A2248">
        <v>96332</v>
      </c>
      <c r="B2248" t="s">
        <v>5050</v>
      </c>
      <c r="C2248" t="s">
        <v>75</v>
      </c>
      <c r="D2248">
        <v>0</v>
      </c>
      <c r="F2248" t="s">
        <v>3043</v>
      </c>
      <c r="G2248" t="s">
        <v>41</v>
      </c>
      <c r="H2248" t="s">
        <v>5051</v>
      </c>
      <c r="I2248" t="s">
        <v>37</v>
      </c>
      <c r="J2248" t="s">
        <v>5052</v>
      </c>
      <c r="K2248" t="s">
        <v>5053</v>
      </c>
      <c r="L2248" t="s">
        <v>5054</v>
      </c>
      <c r="M2248" t="s">
        <v>2639</v>
      </c>
      <c r="N2248" t="s">
        <v>2639</v>
      </c>
      <c r="O2248" t="s">
        <v>1679</v>
      </c>
      <c r="P2248" t="s">
        <v>682</v>
      </c>
      <c r="Q2248" t="s">
        <v>4818</v>
      </c>
      <c r="R2248" t="s">
        <v>127</v>
      </c>
      <c r="S2248" t="s">
        <v>108</v>
      </c>
      <c r="T2248" t="s">
        <v>2555</v>
      </c>
      <c r="U2248" t="s">
        <v>2556</v>
      </c>
      <c r="X2248">
        <v>1</v>
      </c>
      <c r="Y2248">
        <v>0</v>
      </c>
      <c r="Z2248">
        <v>0</v>
      </c>
      <c r="AA2248">
        <v>0</v>
      </c>
      <c r="AB2248">
        <v>508500</v>
      </c>
      <c r="AC2248" t="s">
        <v>47</v>
      </c>
      <c r="AD2248">
        <f>+VLOOKUP(T2248,items!$A$2:$D$1255,4,0)</f>
        <v>0</v>
      </c>
      <c r="AE2248">
        <f>+VLOOKUP(T2248,Tabla1[],5,0)</f>
        <v>0</v>
      </c>
      <c r="AF2248">
        <f t="shared" si="35"/>
        <v>10</v>
      </c>
    </row>
    <row r="2249" spans="1:34" x14ac:dyDescent="0.25">
      <c r="A2249">
        <v>96339</v>
      </c>
      <c r="B2249" t="s">
        <v>5059</v>
      </c>
      <c r="C2249" t="s">
        <v>75</v>
      </c>
      <c r="D2249">
        <v>0</v>
      </c>
      <c r="F2249" t="s">
        <v>3043</v>
      </c>
      <c r="G2249" t="s">
        <v>565</v>
      </c>
      <c r="H2249" t="s">
        <v>5060</v>
      </c>
      <c r="I2249" t="s">
        <v>5061</v>
      </c>
      <c r="J2249" t="s">
        <v>5062</v>
      </c>
      <c r="K2249" t="s">
        <v>5063</v>
      </c>
      <c r="L2249" t="s">
        <v>37</v>
      </c>
      <c r="M2249" t="s">
        <v>712</v>
      </c>
      <c r="N2249" t="s">
        <v>1072</v>
      </c>
      <c r="O2249" t="s">
        <v>175</v>
      </c>
      <c r="P2249" t="s">
        <v>573</v>
      </c>
      <c r="Q2249" t="s">
        <v>573</v>
      </c>
      <c r="R2249" t="s">
        <v>43</v>
      </c>
      <c r="S2249" t="s">
        <v>164</v>
      </c>
      <c r="T2249" t="s">
        <v>2816</v>
      </c>
      <c r="U2249" t="s">
        <v>2817</v>
      </c>
      <c r="V2249" t="s">
        <v>5064</v>
      </c>
      <c r="W2249" t="s">
        <v>1095</v>
      </c>
      <c r="X2249">
        <v>1</v>
      </c>
      <c r="Y2249">
        <v>2220</v>
      </c>
      <c r="Z2249">
        <v>1500</v>
      </c>
      <c r="AA2249">
        <v>0</v>
      </c>
      <c r="AB2249">
        <v>757000</v>
      </c>
      <c r="AC2249" t="s">
        <v>47</v>
      </c>
      <c r="AD2249" t="str">
        <f>+VLOOKUP(T2249,items!$A$2:$D$1255,4,0)</f>
        <v>BANETA</v>
      </c>
      <c r="AE2249" t="str">
        <f>+VLOOKUP(T2249,Tabla1[],5,0)</f>
        <v>GUILLOTINA</v>
      </c>
      <c r="AF2249" t="e">
        <f t="shared" si="35"/>
        <v>#VALUE!</v>
      </c>
    </row>
    <row r="2250" spans="1:34" x14ac:dyDescent="0.25">
      <c r="A2250">
        <v>96340</v>
      </c>
      <c r="B2250" t="s">
        <v>1502</v>
      </c>
      <c r="C2250" t="s">
        <v>75</v>
      </c>
      <c r="D2250">
        <v>0</v>
      </c>
      <c r="F2250" t="s">
        <v>3043</v>
      </c>
      <c r="G2250" t="s">
        <v>3043</v>
      </c>
      <c r="H2250" t="s">
        <v>5065</v>
      </c>
      <c r="I2250" t="s">
        <v>37</v>
      </c>
      <c r="J2250" t="s">
        <v>5066</v>
      </c>
      <c r="K2250" t="s">
        <v>5067</v>
      </c>
      <c r="L2250" t="s">
        <v>37</v>
      </c>
      <c r="M2250" t="s">
        <v>565</v>
      </c>
      <c r="N2250" t="s">
        <v>565</v>
      </c>
      <c r="O2250" t="s">
        <v>571</v>
      </c>
      <c r="P2250" t="s">
        <v>2235</v>
      </c>
      <c r="Q2250" t="s">
        <v>2235</v>
      </c>
      <c r="R2250" t="s">
        <v>127</v>
      </c>
      <c r="S2250" t="s">
        <v>164</v>
      </c>
      <c r="T2250" t="s">
        <v>1575</v>
      </c>
      <c r="U2250" t="s">
        <v>1576</v>
      </c>
      <c r="X2250">
        <v>15</v>
      </c>
      <c r="Y2250">
        <v>0</v>
      </c>
      <c r="Z2250">
        <v>0</v>
      </c>
      <c r="AA2250">
        <v>0</v>
      </c>
      <c r="AB2250">
        <v>789000</v>
      </c>
      <c r="AC2250" t="s">
        <v>47</v>
      </c>
      <c r="AD2250">
        <f>+VLOOKUP(T2250,items!$A$2:$D$1255,4,0)</f>
        <v>0</v>
      </c>
      <c r="AE2250">
        <f>+VLOOKUP(T2250,Tabla1[],5,0)</f>
        <v>0</v>
      </c>
      <c r="AF2250">
        <f t="shared" si="35"/>
        <v>8</v>
      </c>
    </row>
    <row r="2251" spans="1:34" x14ac:dyDescent="0.25">
      <c r="A2251">
        <v>96341</v>
      </c>
      <c r="B2251" t="s">
        <v>3964</v>
      </c>
      <c r="C2251" t="s">
        <v>75</v>
      </c>
      <c r="D2251">
        <v>0</v>
      </c>
      <c r="F2251" t="s">
        <v>3043</v>
      </c>
      <c r="G2251" t="s">
        <v>565</v>
      </c>
      <c r="H2251" t="s">
        <v>5068</v>
      </c>
      <c r="I2251" t="s">
        <v>37</v>
      </c>
      <c r="J2251" t="s">
        <v>5069</v>
      </c>
      <c r="K2251" t="s">
        <v>5070</v>
      </c>
      <c r="L2251" t="s">
        <v>37</v>
      </c>
      <c r="M2251" t="s">
        <v>712</v>
      </c>
      <c r="N2251" t="s">
        <v>712</v>
      </c>
      <c r="O2251" t="s">
        <v>175</v>
      </c>
      <c r="P2251" t="s">
        <v>2895</v>
      </c>
      <c r="Q2251" t="s">
        <v>2895</v>
      </c>
      <c r="R2251" t="s">
        <v>127</v>
      </c>
      <c r="S2251" t="s">
        <v>164</v>
      </c>
      <c r="T2251" t="s">
        <v>3238</v>
      </c>
      <c r="U2251" t="s">
        <v>3239</v>
      </c>
      <c r="X2251">
        <v>21</v>
      </c>
      <c r="Y2251">
        <v>0</v>
      </c>
      <c r="Z2251">
        <v>0</v>
      </c>
      <c r="AA2251">
        <v>0</v>
      </c>
      <c r="AB2251">
        <v>1104600</v>
      </c>
      <c r="AC2251" t="s">
        <v>47</v>
      </c>
      <c r="AD2251">
        <f>+VLOOKUP(T2251,items!$A$2:$D$1255,4,0)</f>
        <v>0</v>
      </c>
      <c r="AE2251">
        <f>+VLOOKUP(T2251,Tabla1[],5,0)</f>
        <v>0</v>
      </c>
      <c r="AF2251" t="e">
        <f t="shared" si="35"/>
        <v>#VALUE!</v>
      </c>
    </row>
    <row r="2252" spans="1:34" x14ac:dyDescent="0.25">
      <c r="A2252">
        <v>96341</v>
      </c>
      <c r="B2252" t="s">
        <v>3964</v>
      </c>
      <c r="C2252" t="s">
        <v>75</v>
      </c>
      <c r="D2252">
        <v>0</v>
      </c>
      <c r="F2252" t="s">
        <v>3043</v>
      </c>
      <c r="G2252" t="s">
        <v>565</v>
      </c>
      <c r="H2252" t="s">
        <v>5068</v>
      </c>
      <c r="I2252" t="s">
        <v>37</v>
      </c>
      <c r="J2252" t="s">
        <v>5069</v>
      </c>
      <c r="K2252" t="s">
        <v>5070</v>
      </c>
      <c r="L2252" t="s">
        <v>37</v>
      </c>
      <c r="M2252" t="s">
        <v>712</v>
      </c>
      <c r="N2252" t="s">
        <v>712</v>
      </c>
      <c r="O2252" t="s">
        <v>175</v>
      </c>
      <c r="P2252" t="s">
        <v>2895</v>
      </c>
      <c r="Q2252" t="s">
        <v>2895</v>
      </c>
      <c r="R2252" t="s">
        <v>127</v>
      </c>
      <c r="S2252" t="s">
        <v>164</v>
      </c>
      <c r="T2252" t="s">
        <v>3968</v>
      </c>
      <c r="U2252" t="s">
        <v>3969</v>
      </c>
      <c r="X2252">
        <v>2</v>
      </c>
      <c r="Y2252">
        <v>0</v>
      </c>
      <c r="Z2252">
        <v>0</v>
      </c>
      <c r="AA2252">
        <v>0</v>
      </c>
      <c r="AB2252">
        <v>168066</v>
      </c>
      <c r="AC2252" t="s">
        <v>47</v>
      </c>
      <c r="AD2252">
        <f>+VLOOKUP(T2252,items!$A$2:$D$1255,4,0)</f>
        <v>0</v>
      </c>
      <c r="AE2252">
        <f>+VLOOKUP(T2252,Tabla1[],5,0)</f>
        <v>0</v>
      </c>
      <c r="AF2252" t="e">
        <f t="shared" si="35"/>
        <v>#VALUE!</v>
      </c>
    </row>
    <row r="2253" spans="1:34" x14ac:dyDescent="0.25">
      <c r="A2253">
        <v>96346</v>
      </c>
      <c r="B2253" t="s">
        <v>5071</v>
      </c>
      <c r="C2253" t="s">
        <v>33</v>
      </c>
      <c r="D2253">
        <v>0</v>
      </c>
      <c r="F2253" t="s">
        <v>3043</v>
      </c>
      <c r="G2253" t="s">
        <v>2192</v>
      </c>
      <c r="H2253" t="s">
        <v>5072</v>
      </c>
      <c r="I2253" t="s">
        <v>37</v>
      </c>
      <c r="J2253" t="s">
        <v>5073</v>
      </c>
      <c r="K2253" t="s">
        <v>5074</v>
      </c>
      <c r="L2253" t="s">
        <v>37</v>
      </c>
      <c r="M2253" t="s">
        <v>1731</v>
      </c>
      <c r="N2253" t="s">
        <v>1731</v>
      </c>
      <c r="O2253" t="s">
        <v>255</v>
      </c>
      <c r="P2253" t="s">
        <v>158</v>
      </c>
      <c r="Q2253" t="s">
        <v>158</v>
      </c>
      <c r="R2253" t="s">
        <v>411</v>
      </c>
      <c r="S2253" t="s">
        <v>108</v>
      </c>
      <c r="T2253" t="s">
        <v>219</v>
      </c>
      <c r="U2253" t="s">
        <v>220</v>
      </c>
      <c r="X2253">
        <v>1</v>
      </c>
      <c r="Y2253">
        <v>0</v>
      </c>
      <c r="Z2253">
        <v>0</v>
      </c>
      <c r="AA2253">
        <v>0</v>
      </c>
      <c r="AB2253">
        <v>180000</v>
      </c>
      <c r="AC2253" t="s">
        <v>47</v>
      </c>
      <c r="AD2253">
        <f>+VLOOKUP(T2253,items!$A$2:$D$1255,4,0)</f>
        <v>0</v>
      </c>
      <c r="AE2253">
        <f>+VLOOKUP(T2253,Tabla1[],5,0)</f>
        <v>0</v>
      </c>
      <c r="AF2253">
        <f t="shared" si="35"/>
        <v>9</v>
      </c>
    </row>
    <row r="2254" spans="1:34" x14ac:dyDescent="0.25">
      <c r="A2254">
        <v>96349</v>
      </c>
      <c r="B2254" t="s">
        <v>3603</v>
      </c>
      <c r="C2254" t="s">
        <v>75</v>
      </c>
      <c r="D2254">
        <v>0</v>
      </c>
      <c r="F2254" t="s">
        <v>3043</v>
      </c>
      <c r="G2254" t="s">
        <v>571</v>
      </c>
      <c r="H2254" t="s">
        <v>5075</v>
      </c>
      <c r="I2254" t="s">
        <v>5076</v>
      </c>
      <c r="J2254" t="s">
        <v>5077</v>
      </c>
      <c r="K2254" t="s">
        <v>5078</v>
      </c>
      <c r="L2254" t="s">
        <v>5079</v>
      </c>
      <c r="M2254" t="s">
        <v>572</v>
      </c>
      <c r="N2254" t="s">
        <v>982</v>
      </c>
      <c r="O2254" t="s">
        <v>1142</v>
      </c>
      <c r="P2254" t="s">
        <v>3918</v>
      </c>
      <c r="Q2254" t="s">
        <v>4581</v>
      </c>
      <c r="R2254" t="s">
        <v>63</v>
      </c>
      <c r="S2254" t="s">
        <v>272</v>
      </c>
      <c r="T2254" t="s">
        <v>1519</v>
      </c>
      <c r="U2254" t="s">
        <v>1520</v>
      </c>
      <c r="V2254" t="s">
        <v>194</v>
      </c>
      <c r="W2254" t="s">
        <v>1088</v>
      </c>
      <c r="X2254">
        <v>1</v>
      </c>
      <c r="Y2254">
        <v>4297</v>
      </c>
      <c r="Z2254">
        <v>0</v>
      </c>
      <c r="AA2254">
        <v>4297</v>
      </c>
      <c r="AB2254" s="14">
        <v>5613336</v>
      </c>
      <c r="AC2254" t="s">
        <v>47</v>
      </c>
      <c r="AD2254" t="str">
        <f>+VLOOKUP(T2254,items!$A$2:$D$1255,4,0)</f>
        <v>PERGOLA</v>
      </c>
      <c r="AE2254" t="str">
        <f>+VLOOKUP(T2254,Tabla1[],5,0)</f>
        <v>PERGOLITE</v>
      </c>
      <c r="AF2254">
        <f t="shared" si="35"/>
        <v>10</v>
      </c>
      <c r="AG2254">
        <v>3816</v>
      </c>
      <c r="AH2254" s="14">
        <v>5613336</v>
      </c>
    </row>
    <row r="2255" spans="1:34" x14ac:dyDescent="0.25">
      <c r="A2255">
        <v>96350</v>
      </c>
      <c r="B2255" t="s">
        <v>5080</v>
      </c>
      <c r="C2255" t="s">
        <v>1065</v>
      </c>
      <c r="D2255">
        <v>0</v>
      </c>
      <c r="F2255" t="s">
        <v>3043</v>
      </c>
      <c r="G2255" t="s">
        <v>565</v>
      </c>
      <c r="H2255" t="s">
        <v>5081</v>
      </c>
      <c r="I2255" t="s">
        <v>37</v>
      </c>
      <c r="J2255" t="s">
        <v>37</v>
      </c>
      <c r="K2255" t="s">
        <v>5082</v>
      </c>
      <c r="L2255" t="s">
        <v>37</v>
      </c>
      <c r="M2255" t="s">
        <v>712</v>
      </c>
      <c r="N2255" t="s">
        <v>712</v>
      </c>
      <c r="O2255" t="s">
        <v>4696</v>
      </c>
      <c r="P2255" t="s">
        <v>4696</v>
      </c>
      <c r="Q2255" t="s">
        <v>4696</v>
      </c>
      <c r="R2255" t="s">
        <v>127</v>
      </c>
      <c r="S2255" t="s">
        <v>44</v>
      </c>
      <c r="T2255" t="s">
        <v>1232</v>
      </c>
      <c r="U2255" t="s">
        <v>1233</v>
      </c>
      <c r="X2255">
        <v>1</v>
      </c>
      <c r="Y2255">
        <v>0</v>
      </c>
      <c r="Z2255">
        <v>0</v>
      </c>
      <c r="AA2255">
        <v>0</v>
      </c>
      <c r="AB2255">
        <v>198800</v>
      </c>
      <c r="AC2255" t="s">
        <v>47</v>
      </c>
      <c r="AD2255">
        <f>+VLOOKUP(T2255,items!$A$2:$D$1255,4,0)</f>
        <v>0</v>
      </c>
      <c r="AE2255">
        <f>+VLOOKUP(T2255,Tabla1[],5,0)</f>
        <v>0</v>
      </c>
      <c r="AF2255">
        <f t="shared" si="35"/>
        <v>12</v>
      </c>
    </row>
    <row r="2256" spans="1:34" x14ac:dyDescent="0.25">
      <c r="A2256">
        <v>96355</v>
      </c>
      <c r="B2256" t="s">
        <v>5083</v>
      </c>
      <c r="C2256" t="s">
        <v>33</v>
      </c>
      <c r="D2256">
        <v>0</v>
      </c>
      <c r="F2256" t="s">
        <v>3043</v>
      </c>
      <c r="G2256" t="s">
        <v>485</v>
      </c>
      <c r="H2256" t="s">
        <v>5084</v>
      </c>
      <c r="I2256" t="s">
        <v>37</v>
      </c>
      <c r="J2256" t="s">
        <v>5085</v>
      </c>
      <c r="K2256" t="s">
        <v>5086</v>
      </c>
      <c r="L2256" t="s">
        <v>5087</v>
      </c>
      <c r="M2256" t="s">
        <v>571</v>
      </c>
      <c r="N2256" t="s">
        <v>571</v>
      </c>
      <c r="O2256" t="s">
        <v>503</v>
      </c>
      <c r="P2256" t="s">
        <v>1136</v>
      </c>
      <c r="Q2256" t="s">
        <v>381</v>
      </c>
      <c r="R2256" t="s">
        <v>63</v>
      </c>
      <c r="S2256" t="s">
        <v>88</v>
      </c>
      <c r="T2256" t="s">
        <v>5088</v>
      </c>
      <c r="U2256" t="s">
        <v>5089</v>
      </c>
      <c r="V2256" t="s">
        <v>259</v>
      </c>
      <c r="X2256">
        <v>1</v>
      </c>
      <c r="Y2256">
        <v>0</v>
      </c>
      <c r="Z2256">
        <v>0</v>
      </c>
      <c r="AA2256">
        <v>0</v>
      </c>
      <c r="AB2256">
        <v>267359</v>
      </c>
      <c r="AC2256" t="s">
        <v>47</v>
      </c>
      <c r="AD2256" t="str">
        <f>+VLOOKUP(T2256,items!$A$2:$D$1255,4,0)</f>
        <v>FUNDA</v>
      </c>
      <c r="AE2256">
        <f>+VLOOKUP(T2256,Tabla1[],5,0)</f>
        <v>0</v>
      </c>
      <c r="AF2256">
        <f t="shared" si="35"/>
        <v>9</v>
      </c>
    </row>
    <row r="2257" spans="1:32" x14ac:dyDescent="0.25">
      <c r="A2257">
        <v>96355</v>
      </c>
      <c r="B2257" t="s">
        <v>5083</v>
      </c>
      <c r="C2257" t="s">
        <v>33</v>
      </c>
      <c r="D2257">
        <v>0</v>
      </c>
      <c r="F2257" t="s">
        <v>3043</v>
      </c>
      <c r="G2257" t="s">
        <v>485</v>
      </c>
      <c r="H2257" t="s">
        <v>5084</v>
      </c>
      <c r="I2257" t="s">
        <v>37</v>
      </c>
      <c r="J2257" t="s">
        <v>5085</v>
      </c>
      <c r="K2257" t="s">
        <v>5086</v>
      </c>
      <c r="L2257" t="s">
        <v>5087</v>
      </c>
      <c r="M2257" t="s">
        <v>571</v>
      </c>
      <c r="N2257" t="s">
        <v>571</v>
      </c>
      <c r="O2257" t="s">
        <v>503</v>
      </c>
      <c r="P2257" t="s">
        <v>1136</v>
      </c>
      <c r="Q2257" t="s">
        <v>381</v>
      </c>
      <c r="R2257" t="s">
        <v>63</v>
      </c>
      <c r="S2257" t="s">
        <v>88</v>
      </c>
      <c r="T2257" t="s">
        <v>5090</v>
      </c>
      <c r="U2257" t="s">
        <v>5091</v>
      </c>
      <c r="V2257" t="s">
        <v>259</v>
      </c>
      <c r="X2257">
        <v>2</v>
      </c>
      <c r="Y2257">
        <v>0</v>
      </c>
      <c r="Z2257">
        <v>0</v>
      </c>
      <c r="AA2257">
        <v>0</v>
      </c>
      <c r="AB2257">
        <v>354902</v>
      </c>
      <c r="AC2257" t="s">
        <v>47</v>
      </c>
      <c r="AD2257" t="str">
        <f>+VLOOKUP(T2257,items!$A$2:$D$1255,4,0)</f>
        <v>FUNDA</v>
      </c>
      <c r="AE2257">
        <f>+VLOOKUP(T2257,Tabla1[],5,0)</f>
        <v>0</v>
      </c>
      <c r="AF2257">
        <f t="shared" si="35"/>
        <v>9</v>
      </c>
    </row>
    <row r="2258" spans="1:32" x14ac:dyDescent="0.25">
      <c r="A2258">
        <v>96355</v>
      </c>
      <c r="B2258" t="s">
        <v>5083</v>
      </c>
      <c r="C2258" t="s">
        <v>33</v>
      </c>
      <c r="D2258">
        <v>0</v>
      </c>
      <c r="F2258" t="s">
        <v>3043</v>
      </c>
      <c r="G2258" t="s">
        <v>485</v>
      </c>
      <c r="H2258" t="s">
        <v>5084</v>
      </c>
      <c r="I2258" t="s">
        <v>37</v>
      </c>
      <c r="J2258" t="s">
        <v>5085</v>
      </c>
      <c r="K2258" t="s">
        <v>5086</v>
      </c>
      <c r="L2258" t="s">
        <v>5087</v>
      </c>
      <c r="M2258" t="s">
        <v>571</v>
      </c>
      <c r="N2258" t="s">
        <v>571</v>
      </c>
      <c r="O2258" t="s">
        <v>503</v>
      </c>
      <c r="P2258" t="s">
        <v>1136</v>
      </c>
      <c r="Q2258" t="s">
        <v>381</v>
      </c>
      <c r="R2258" t="s">
        <v>63</v>
      </c>
      <c r="S2258" t="s">
        <v>88</v>
      </c>
      <c r="T2258" t="s">
        <v>5092</v>
      </c>
      <c r="U2258" t="s">
        <v>5093</v>
      </c>
      <c r="V2258" t="s">
        <v>259</v>
      </c>
      <c r="X2258">
        <v>1</v>
      </c>
      <c r="Y2258">
        <v>0</v>
      </c>
      <c r="Z2258">
        <v>0</v>
      </c>
      <c r="AA2258">
        <v>0</v>
      </c>
      <c r="AB2258">
        <v>138798</v>
      </c>
      <c r="AC2258" t="s">
        <v>47</v>
      </c>
      <c r="AD2258" t="str">
        <f>+VLOOKUP(T2258,items!$A$2:$D$1255,4,0)</f>
        <v>FUNDA</v>
      </c>
      <c r="AE2258">
        <f>+VLOOKUP(T2258,Tabla1[],5,0)</f>
        <v>0</v>
      </c>
      <c r="AF2258">
        <f t="shared" si="35"/>
        <v>9</v>
      </c>
    </row>
    <row r="2259" spans="1:32" x14ac:dyDescent="0.25">
      <c r="A2259">
        <v>96355</v>
      </c>
      <c r="B2259" t="s">
        <v>5083</v>
      </c>
      <c r="C2259" t="s">
        <v>33</v>
      </c>
      <c r="D2259">
        <v>0</v>
      </c>
      <c r="F2259" t="s">
        <v>3043</v>
      </c>
      <c r="G2259" t="s">
        <v>485</v>
      </c>
      <c r="H2259" t="s">
        <v>5084</v>
      </c>
      <c r="I2259" t="s">
        <v>37</v>
      </c>
      <c r="J2259" t="s">
        <v>5085</v>
      </c>
      <c r="K2259" t="s">
        <v>5086</v>
      </c>
      <c r="L2259" t="s">
        <v>5087</v>
      </c>
      <c r="M2259" t="s">
        <v>571</v>
      </c>
      <c r="N2259" t="s">
        <v>571</v>
      </c>
      <c r="O2259" t="s">
        <v>503</v>
      </c>
      <c r="P2259" t="s">
        <v>1136</v>
      </c>
      <c r="Q2259" t="s">
        <v>381</v>
      </c>
      <c r="R2259" t="s">
        <v>63</v>
      </c>
      <c r="S2259" t="s">
        <v>88</v>
      </c>
      <c r="T2259" t="s">
        <v>5094</v>
      </c>
      <c r="U2259" t="s">
        <v>5095</v>
      </c>
      <c r="V2259" t="s">
        <v>259</v>
      </c>
      <c r="X2259">
        <v>1</v>
      </c>
      <c r="Y2259">
        <v>0</v>
      </c>
      <c r="Z2259">
        <v>0</v>
      </c>
      <c r="AA2259">
        <v>0</v>
      </c>
      <c r="AB2259">
        <v>188734</v>
      </c>
      <c r="AC2259" t="s">
        <v>47</v>
      </c>
      <c r="AD2259" t="str">
        <f>+VLOOKUP(T2259,items!$A$2:$D$1255,4,0)</f>
        <v>FUNDA</v>
      </c>
      <c r="AE2259">
        <f>+VLOOKUP(T2259,Tabla1[],5,0)</f>
        <v>0</v>
      </c>
      <c r="AF2259">
        <f t="shared" si="35"/>
        <v>9</v>
      </c>
    </row>
    <row r="2260" spans="1:32" x14ac:dyDescent="0.25">
      <c r="A2260">
        <v>96358</v>
      </c>
      <c r="B2260" t="s">
        <v>5096</v>
      </c>
      <c r="C2260" t="s">
        <v>33</v>
      </c>
      <c r="D2260">
        <v>0</v>
      </c>
      <c r="F2260" t="s">
        <v>3043</v>
      </c>
      <c r="G2260" t="s">
        <v>565</v>
      </c>
      <c r="H2260" t="s">
        <v>5097</v>
      </c>
      <c r="I2260" t="s">
        <v>37</v>
      </c>
      <c r="J2260" t="s">
        <v>37</v>
      </c>
      <c r="K2260" t="s">
        <v>5098</v>
      </c>
      <c r="L2260" t="s">
        <v>5099</v>
      </c>
      <c r="M2260" t="s">
        <v>712</v>
      </c>
      <c r="N2260" t="s">
        <v>712</v>
      </c>
      <c r="O2260" t="s">
        <v>1019</v>
      </c>
      <c r="P2260" t="s">
        <v>34</v>
      </c>
      <c r="Q2260" t="s">
        <v>34</v>
      </c>
      <c r="R2260" t="s">
        <v>63</v>
      </c>
      <c r="S2260" t="s">
        <v>44</v>
      </c>
      <c r="T2260" t="s">
        <v>2706</v>
      </c>
      <c r="U2260" t="s">
        <v>2707</v>
      </c>
      <c r="V2260" t="s">
        <v>2242</v>
      </c>
      <c r="X2260">
        <v>1</v>
      </c>
      <c r="Y2260">
        <v>0</v>
      </c>
      <c r="Z2260">
        <v>0</v>
      </c>
      <c r="AA2260">
        <v>0</v>
      </c>
      <c r="AB2260">
        <v>7373786</v>
      </c>
      <c r="AC2260" t="s">
        <v>47</v>
      </c>
      <c r="AD2260">
        <f>+VLOOKUP(T2260,items!$A$2:$D$1255,4,0)</f>
        <v>0</v>
      </c>
      <c r="AE2260">
        <f>+VLOOKUP(T2260,Tabla1[],5,0)</f>
        <v>0</v>
      </c>
      <c r="AF2260">
        <f t="shared" si="35"/>
        <v>9</v>
      </c>
    </row>
    <row r="2261" spans="1:32" x14ac:dyDescent="0.25">
      <c r="A2261">
        <v>96368</v>
      </c>
      <c r="B2261" t="s">
        <v>2338</v>
      </c>
      <c r="C2261" t="s">
        <v>33</v>
      </c>
      <c r="D2261">
        <v>0</v>
      </c>
      <c r="F2261" t="s">
        <v>565</v>
      </c>
      <c r="G2261" t="s">
        <v>2895</v>
      </c>
      <c r="H2261" t="s">
        <v>5100</v>
      </c>
      <c r="I2261" t="s">
        <v>37</v>
      </c>
      <c r="J2261" t="s">
        <v>5101</v>
      </c>
      <c r="K2261" t="s">
        <v>5102</v>
      </c>
      <c r="L2261" t="s">
        <v>5103</v>
      </c>
      <c r="M2261" t="s">
        <v>1931</v>
      </c>
      <c r="N2261" t="s">
        <v>1931</v>
      </c>
      <c r="O2261" t="s">
        <v>1136</v>
      </c>
      <c r="P2261" t="s">
        <v>985</v>
      </c>
      <c r="Q2261" t="s">
        <v>1143</v>
      </c>
      <c r="R2261" t="s">
        <v>63</v>
      </c>
      <c r="S2261" t="s">
        <v>44</v>
      </c>
      <c r="T2261" t="s">
        <v>5104</v>
      </c>
      <c r="U2261" t="s">
        <v>5105</v>
      </c>
      <c r="V2261" t="s">
        <v>259</v>
      </c>
      <c r="X2261">
        <v>2</v>
      </c>
      <c r="Y2261">
        <v>0</v>
      </c>
      <c r="Z2261">
        <v>0</v>
      </c>
      <c r="AA2261">
        <v>0</v>
      </c>
      <c r="AB2261">
        <v>916180</v>
      </c>
      <c r="AC2261" t="s">
        <v>47</v>
      </c>
      <c r="AD2261" t="str">
        <f>+VLOOKUP(T2261,items!$A$2:$D$1255,4,0)</f>
        <v>FUNDA</v>
      </c>
      <c r="AE2261">
        <f>+VLOOKUP(T2261,Tabla1[],5,0)</f>
        <v>0</v>
      </c>
      <c r="AF2261">
        <f t="shared" si="35"/>
        <v>10</v>
      </c>
    </row>
    <row r="2262" spans="1:32" x14ac:dyDescent="0.25">
      <c r="A2262">
        <v>96370</v>
      </c>
      <c r="B2262" t="s">
        <v>3049</v>
      </c>
      <c r="C2262" t="s">
        <v>33</v>
      </c>
      <c r="D2262">
        <v>0</v>
      </c>
      <c r="F2262" t="s">
        <v>565</v>
      </c>
      <c r="G2262" t="s">
        <v>565</v>
      </c>
      <c r="H2262" t="s">
        <v>5106</v>
      </c>
      <c r="I2262" t="s">
        <v>37</v>
      </c>
      <c r="J2262" t="s">
        <v>37</v>
      </c>
      <c r="K2262" t="s">
        <v>5107</v>
      </c>
      <c r="L2262" t="s">
        <v>37</v>
      </c>
      <c r="M2262" t="s">
        <v>712</v>
      </c>
      <c r="N2262" t="s">
        <v>712</v>
      </c>
      <c r="O2262" t="s">
        <v>4696</v>
      </c>
      <c r="P2262" t="s">
        <v>4696</v>
      </c>
      <c r="Q2262" t="s">
        <v>4696</v>
      </c>
      <c r="R2262" t="s">
        <v>127</v>
      </c>
      <c r="S2262" t="s">
        <v>164</v>
      </c>
      <c r="T2262" t="s">
        <v>1398</v>
      </c>
      <c r="U2262" t="s">
        <v>529</v>
      </c>
      <c r="X2262">
        <v>60</v>
      </c>
      <c r="Y2262">
        <v>0</v>
      </c>
      <c r="Z2262">
        <v>0</v>
      </c>
      <c r="AA2262">
        <v>0</v>
      </c>
      <c r="AB2262">
        <v>3000000</v>
      </c>
      <c r="AC2262" t="s">
        <v>47</v>
      </c>
      <c r="AD2262">
        <f>+VLOOKUP(T2262,items!$A$2:$D$1255,4,0)</f>
        <v>0</v>
      </c>
      <c r="AE2262">
        <f>+VLOOKUP(T2262,Tabla1[],5,0)</f>
        <v>0</v>
      </c>
      <c r="AF2262">
        <f t="shared" si="35"/>
        <v>12</v>
      </c>
    </row>
    <row r="2263" spans="1:32" x14ac:dyDescent="0.25">
      <c r="A2263">
        <v>96370</v>
      </c>
      <c r="B2263" t="s">
        <v>3049</v>
      </c>
      <c r="C2263" t="s">
        <v>33</v>
      </c>
      <c r="D2263">
        <v>0</v>
      </c>
      <c r="F2263" t="s">
        <v>565</v>
      </c>
      <c r="G2263" t="s">
        <v>565</v>
      </c>
      <c r="H2263" t="s">
        <v>5106</v>
      </c>
      <c r="I2263" t="s">
        <v>37</v>
      </c>
      <c r="J2263" t="s">
        <v>37</v>
      </c>
      <c r="K2263" t="s">
        <v>5107</v>
      </c>
      <c r="L2263" t="s">
        <v>37</v>
      </c>
      <c r="M2263" t="s">
        <v>712</v>
      </c>
      <c r="N2263" t="s">
        <v>712</v>
      </c>
      <c r="O2263" t="s">
        <v>4696</v>
      </c>
      <c r="P2263" t="s">
        <v>4696</v>
      </c>
      <c r="Q2263" t="s">
        <v>4696</v>
      </c>
      <c r="R2263" t="s">
        <v>127</v>
      </c>
      <c r="S2263" t="s">
        <v>164</v>
      </c>
      <c r="T2263" t="s">
        <v>1411</v>
      </c>
      <c r="U2263" t="s">
        <v>867</v>
      </c>
      <c r="X2263">
        <v>60</v>
      </c>
      <c r="Y2263">
        <v>0</v>
      </c>
      <c r="Z2263">
        <v>0</v>
      </c>
      <c r="AA2263">
        <v>0</v>
      </c>
      <c r="AB2263">
        <v>3000000</v>
      </c>
      <c r="AC2263" t="s">
        <v>47</v>
      </c>
      <c r="AD2263">
        <f>+VLOOKUP(T2263,items!$A$2:$D$1255,4,0)</f>
        <v>0</v>
      </c>
      <c r="AE2263">
        <f>+VLOOKUP(T2263,Tabla1[],5,0)</f>
        <v>0</v>
      </c>
      <c r="AF2263">
        <f t="shared" si="35"/>
        <v>12</v>
      </c>
    </row>
    <row r="2264" spans="1:32" x14ac:dyDescent="0.25">
      <c r="A2264">
        <v>96371</v>
      </c>
      <c r="B2264" t="s">
        <v>2569</v>
      </c>
      <c r="C2264" t="s">
        <v>75</v>
      </c>
      <c r="D2264">
        <v>0</v>
      </c>
      <c r="F2264" t="s">
        <v>565</v>
      </c>
      <c r="G2264" t="s">
        <v>2235</v>
      </c>
      <c r="H2264" t="s">
        <v>5108</v>
      </c>
      <c r="I2264" t="s">
        <v>37</v>
      </c>
      <c r="J2264" t="s">
        <v>5109</v>
      </c>
      <c r="K2264" t="s">
        <v>5110</v>
      </c>
      <c r="L2264" t="s">
        <v>37</v>
      </c>
      <c r="M2264" t="s">
        <v>572</v>
      </c>
      <c r="N2264" t="s">
        <v>572</v>
      </c>
      <c r="O2264" t="s">
        <v>175</v>
      </c>
      <c r="P2264" t="s">
        <v>1731</v>
      </c>
      <c r="Q2264" t="s">
        <v>1731</v>
      </c>
      <c r="R2264" t="s">
        <v>127</v>
      </c>
      <c r="S2264" t="s">
        <v>164</v>
      </c>
      <c r="T2264" t="s">
        <v>1290</v>
      </c>
      <c r="U2264" t="s">
        <v>1291</v>
      </c>
      <c r="X2264">
        <v>5</v>
      </c>
      <c r="Y2264">
        <v>0</v>
      </c>
      <c r="Z2264">
        <v>0</v>
      </c>
      <c r="AA2264">
        <v>0</v>
      </c>
      <c r="AB2264">
        <v>336135</v>
      </c>
      <c r="AC2264" t="s">
        <v>47</v>
      </c>
      <c r="AD2264">
        <f>+VLOOKUP(T2264,items!$A$2:$D$1255,4,0)</f>
        <v>0</v>
      </c>
      <c r="AE2264">
        <f>+VLOOKUP(T2264,Tabla1[],5,0)</f>
        <v>0</v>
      </c>
      <c r="AF2264" t="e">
        <f t="shared" si="35"/>
        <v>#VALUE!</v>
      </c>
    </row>
    <row r="2265" spans="1:32" x14ac:dyDescent="0.25">
      <c r="A2265">
        <v>96371</v>
      </c>
      <c r="B2265" t="s">
        <v>2569</v>
      </c>
      <c r="C2265" t="s">
        <v>75</v>
      </c>
      <c r="D2265">
        <v>0</v>
      </c>
      <c r="F2265" t="s">
        <v>565</v>
      </c>
      <c r="G2265" t="s">
        <v>2235</v>
      </c>
      <c r="H2265" t="s">
        <v>5108</v>
      </c>
      <c r="I2265" t="s">
        <v>37</v>
      </c>
      <c r="J2265" t="s">
        <v>5109</v>
      </c>
      <c r="K2265" t="s">
        <v>5110</v>
      </c>
      <c r="L2265" t="s">
        <v>37</v>
      </c>
      <c r="M2265" t="s">
        <v>572</v>
      </c>
      <c r="N2265" t="s">
        <v>572</v>
      </c>
      <c r="O2265" t="s">
        <v>175</v>
      </c>
      <c r="P2265" t="s">
        <v>1731</v>
      </c>
      <c r="Q2265" t="s">
        <v>1731</v>
      </c>
      <c r="R2265" t="s">
        <v>127</v>
      </c>
      <c r="S2265" t="s">
        <v>164</v>
      </c>
      <c r="T2265" t="s">
        <v>1126</v>
      </c>
      <c r="U2265" t="s">
        <v>1127</v>
      </c>
      <c r="X2265">
        <v>5</v>
      </c>
      <c r="Y2265">
        <v>0</v>
      </c>
      <c r="Z2265">
        <v>0</v>
      </c>
      <c r="AA2265">
        <v>0</v>
      </c>
      <c r="AB2265">
        <v>302105</v>
      </c>
      <c r="AC2265" t="s">
        <v>47</v>
      </c>
      <c r="AD2265">
        <f>+VLOOKUP(T2265,items!$A$2:$D$1255,4,0)</f>
        <v>0</v>
      </c>
      <c r="AE2265">
        <f>+VLOOKUP(T2265,Tabla1[],5,0)</f>
        <v>0</v>
      </c>
      <c r="AF2265" t="e">
        <f t="shared" si="35"/>
        <v>#VALUE!</v>
      </c>
    </row>
    <row r="2266" spans="1:32" x14ac:dyDescent="0.25">
      <c r="A2266">
        <v>96372</v>
      </c>
      <c r="B2266" t="s">
        <v>3389</v>
      </c>
      <c r="C2266" t="s">
        <v>33</v>
      </c>
      <c r="D2266">
        <v>0</v>
      </c>
      <c r="F2266" t="s">
        <v>175</v>
      </c>
      <c r="G2266" t="s">
        <v>565</v>
      </c>
      <c r="H2266" t="s">
        <v>5111</v>
      </c>
      <c r="I2266" t="s">
        <v>37</v>
      </c>
      <c r="J2266" t="s">
        <v>5112</v>
      </c>
      <c r="K2266" t="s">
        <v>5113</v>
      </c>
      <c r="L2266" t="s">
        <v>5114</v>
      </c>
      <c r="M2266" t="s">
        <v>571</v>
      </c>
      <c r="N2266" t="s">
        <v>571</v>
      </c>
      <c r="O2266" t="s">
        <v>2688</v>
      </c>
      <c r="P2266" t="s">
        <v>158</v>
      </c>
      <c r="Q2266" t="s">
        <v>163</v>
      </c>
      <c r="R2266" t="s">
        <v>63</v>
      </c>
      <c r="S2266" t="s">
        <v>256</v>
      </c>
      <c r="T2266" t="s">
        <v>1480</v>
      </c>
      <c r="U2266" t="s">
        <v>1481</v>
      </c>
      <c r="W2266" t="s">
        <v>111</v>
      </c>
      <c r="X2266">
        <v>5</v>
      </c>
      <c r="Y2266">
        <v>0</v>
      </c>
      <c r="Z2266">
        <v>0</v>
      </c>
      <c r="AA2266">
        <v>0</v>
      </c>
      <c r="AB2266">
        <v>4004475</v>
      </c>
      <c r="AC2266" t="s">
        <v>47</v>
      </c>
      <c r="AD2266">
        <f>+VLOOKUP(T2266,items!$A$2:$D$1255,4,0)</f>
        <v>0</v>
      </c>
      <c r="AE2266">
        <f>+VLOOKUP(T2266,Tabla1[],5,0)</f>
        <v>0</v>
      </c>
      <c r="AF2266">
        <f t="shared" si="35"/>
        <v>9</v>
      </c>
    </row>
    <row r="2267" spans="1:32" x14ac:dyDescent="0.25">
      <c r="A2267">
        <v>96372</v>
      </c>
      <c r="B2267" t="s">
        <v>3389</v>
      </c>
      <c r="C2267" t="s">
        <v>33</v>
      </c>
      <c r="D2267">
        <v>0</v>
      </c>
      <c r="F2267" t="s">
        <v>175</v>
      </c>
      <c r="G2267" t="s">
        <v>565</v>
      </c>
      <c r="H2267" t="s">
        <v>5111</v>
      </c>
      <c r="I2267" t="s">
        <v>37</v>
      </c>
      <c r="J2267" t="s">
        <v>5112</v>
      </c>
      <c r="K2267" t="s">
        <v>5113</v>
      </c>
      <c r="L2267" t="s">
        <v>5114</v>
      </c>
      <c r="M2267" t="s">
        <v>571</v>
      </c>
      <c r="N2267" t="s">
        <v>571</v>
      </c>
      <c r="O2267" t="s">
        <v>2688</v>
      </c>
      <c r="P2267" t="s">
        <v>158</v>
      </c>
      <c r="Q2267" t="s">
        <v>163</v>
      </c>
      <c r="R2267" t="s">
        <v>63</v>
      </c>
      <c r="S2267" t="s">
        <v>256</v>
      </c>
      <c r="T2267" t="s">
        <v>429</v>
      </c>
      <c r="U2267" t="s">
        <v>430</v>
      </c>
      <c r="X2267">
        <v>3</v>
      </c>
      <c r="Y2267">
        <v>0</v>
      </c>
      <c r="Z2267">
        <v>0</v>
      </c>
      <c r="AA2267">
        <v>0</v>
      </c>
      <c r="AB2267">
        <v>551556</v>
      </c>
      <c r="AC2267" t="s">
        <v>47</v>
      </c>
      <c r="AD2267">
        <f>+VLOOKUP(T2267,items!$A$2:$D$1255,4,0)</f>
        <v>0</v>
      </c>
      <c r="AE2267">
        <f>+VLOOKUP(T2267,Tabla1[],5,0)</f>
        <v>0</v>
      </c>
      <c r="AF2267">
        <f t="shared" si="35"/>
        <v>9</v>
      </c>
    </row>
    <row r="2268" spans="1:32" x14ac:dyDescent="0.25">
      <c r="A2268">
        <v>96372</v>
      </c>
      <c r="B2268" t="s">
        <v>3389</v>
      </c>
      <c r="C2268" t="s">
        <v>33</v>
      </c>
      <c r="D2268">
        <v>0</v>
      </c>
      <c r="F2268" t="s">
        <v>175</v>
      </c>
      <c r="G2268" t="s">
        <v>565</v>
      </c>
      <c r="H2268" t="s">
        <v>5111</v>
      </c>
      <c r="I2268" t="s">
        <v>37</v>
      </c>
      <c r="J2268" t="s">
        <v>5112</v>
      </c>
      <c r="K2268" t="s">
        <v>5113</v>
      </c>
      <c r="L2268" t="s">
        <v>5114</v>
      </c>
      <c r="M2268" t="s">
        <v>571</v>
      </c>
      <c r="N2268" t="s">
        <v>571</v>
      </c>
      <c r="O2268" t="s">
        <v>2688</v>
      </c>
      <c r="P2268" t="s">
        <v>158</v>
      </c>
      <c r="Q2268" t="s">
        <v>163</v>
      </c>
      <c r="R2268" t="s">
        <v>63</v>
      </c>
      <c r="S2268" t="s">
        <v>256</v>
      </c>
      <c r="T2268" t="s">
        <v>2069</v>
      </c>
      <c r="U2268" t="s">
        <v>2070</v>
      </c>
      <c r="V2268" t="s">
        <v>688</v>
      </c>
      <c r="W2268" t="s">
        <v>117</v>
      </c>
      <c r="X2268">
        <v>5</v>
      </c>
      <c r="Y2268">
        <v>0</v>
      </c>
      <c r="Z2268">
        <v>0</v>
      </c>
      <c r="AA2268">
        <v>0</v>
      </c>
      <c r="AB2268">
        <v>11157620</v>
      </c>
      <c r="AC2268" t="s">
        <v>47</v>
      </c>
      <c r="AD2268">
        <f>+VLOOKUP(T2268,items!$A$2:$D$1255,4,0)</f>
        <v>0</v>
      </c>
      <c r="AE2268">
        <f>+VLOOKUP(T2268,Tabla1[],5,0)</f>
        <v>0</v>
      </c>
      <c r="AF2268">
        <f t="shared" si="35"/>
        <v>9</v>
      </c>
    </row>
    <row r="2269" spans="1:32" x14ac:dyDescent="0.25">
      <c r="A2269">
        <v>96372</v>
      </c>
      <c r="B2269" t="s">
        <v>3389</v>
      </c>
      <c r="C2269" t="s">
        <v>33</v>
      </c>
      <c r="D2269">
        <v>0</v>
      </c>
      <c r="F2269" t="s">
        <v>175</v>
      </c>
      <c r="G2269" t="s">
        <v>565</v>
      </c>
      <c r="H2269" t="s">
        <v>5111</v>
      </c>
      <c r="I2269" t="s">
        <v>37</v>
      </c>
      <c r="J2269" t="s">
        <v>5112</v>
      </c>
      <c r="K2269" t="s">
        <v>5113</v>
      </c>
      <c r="L2269" t="s">
        <v>5114</v>
      </c>
      <c r="M2269" t="s">
        <v>571</v>
      </c>
      <c r="N2269" t="s">
        <v>571</v>
      </c>
      <c r="O2269" t="s">
        <v>2688</v>
      </c>
      <c r="P2269" t="s">
        <v>158</v>
      </c>
      <c r="Q2269" t="s">
        <v>163</v>
      </c>
      <c r="R2269" t="s">
        <v>63</v>
      </c>
      <c r="S2269" t="s">
        <v>256</v>
      </c>
      <c r="T2269" t="s">
        <v>50</v>
      </c>
      <c r="U2269" t="s">
        <v>51</v>
      </c>
      <c r="X2269">
        <v>1</v>
      </c>
      <c r="Y2269">
        <v>0</v>
      </c>
      <c r="Z2269">
        <v>0</v>
      </c>
      <c r="AA2269">
        <v>0</v>
      </c>
      <c r="AB2269">
        <v>860000</v>
      </c>
      <c r="AC2269" t="s">
        <v>47</v>
      </c>
      <c r="AD2269" t="e">
        <f>+VLOOKUP(T2269,items!$A$2:$D$1255,4,0)</f>
        <v>#N/A</v>
      </c>
      <c r="AE2269" t="e">
        <f>+VLOOKUP(T2269,Tabla1[],5,0)</f>
        <v>#N/A</v>
      </c>
      <c r="AF2269">
        <f t="shared" si="35"/>
        <v>9</v>
      </c>
    </row>
    <row r="2270" spans="1:32" x14ac:dyDescent="0.25">
      <c r="A2270">
        <v>96372</v>
      </c>
      <c r="B2270" t="s">
        <v>3389</v>
      </c>
      <c r="C2270" t="s">
        <v>33</v>
      </c>
      <c r="D2270">
        <v>0</v>
      </c>
      <c r="F2270" t="s">
        <v>175</v>
      </c>
      <c r="G2270" t="s">
        <v>565</v>
      </c>
      <c r="H2270" t="s">
        <v>5111</v>
      </c>
      <c r="I2270" t="s">
        <v>37</v>
      </c>
      <c r="J2270" t="s">
        <v>5112</v>
      </c>
      <c r="K2270" t="s">
        <v>5113</v>
      </c>
      <c r="L2270" t="s">
        <v>5114</v>
      </c>
      <c r="M2270" t="s">
        <v>571</v>
      </c>
      <c r="N2270" t="s">
        <v>571</v>
      </c>
      <c r="O2270" t="s">
        <v>2688</v>
      </c>
      <c r="P2270" t="s">
        <v>158</v>
      </c>
      <c r="Q2270" t="s">
        <v>163</v>
      </c>
      <c r="R2270" t="s">
        <v>63</v>
      </c>
      <c r="S2270" t="s">
        <v>256</v>
      </c>
      <c r="T2270" t="s">
        <v>691</v>
      </c>
      <c r="U2270" t="s">
        <v>692</v>
      </c>
      <c r="X2270">
        <v>1</v>
      </c>
      <c r="Y2270">
        <v>0</v>
      </c>
      <c r="Z2270">
        <v>0</v>
      </c>
      <c r="AA2270">
        <v>0</v>
      </c>
      <c r="AB2270">
        <v>2640000</v>
      </c>
      <c r="AC2270" t="s">
        <v>47</v>
      </c>
      <c r="AD2270" t="e">
        <f>+VLOOKUP(T2270,items!$A$2:$D$1255,4,0)</f>
        <v>#N/A</v>
      </c>
      <c r="AE2270" t="e">
        <f>+VLOOKUP(T2270,Tabla1[],5,0)</f>
        <v>#N/A</v>
      </c>
      <c r="AF2270">
        <f t="shared" si="35"/>
        <v>9</v>
      </c>
    </row>
    <row r="2271" spans="1:32" x14ac:dyDescent="0.25">
      <c r="A2271">
        <v>96372</v>
      </c>
      <c r="B2271" t="s">
        <v>3389</v>
      </c>
      <c r="C2271" t="s">
        <v>33</v>
      </c>
      <c r="D2271">
        <v>0</v>
      </c>
      <c r="F2271" t="s">
        <v>175</v>
      </c>
      <c r="G2271" t="s">
        <v>565</v>
      </c>
      <c r="H2271" t="s">
        <v>5111</v>
      </c>
      <c r="I2271" t="s">
        <v>37</v>
      </c>
      <c r="J2271" t="s">
        <v>5112</v>
      </c>
      <c r="K2271" t="s">
        <v>5113</v>
      </c>
      <c r="L2271" t="s">
        <v>5114</v>
      </c>
      <c r="M2271" t="s">
        <v>571</v>
      </c>
      <c r="N2271" t="s">
        <v>571</v>
      </c>
      <c r="O2271" t="s">
        <v>2688</v>
      </c>
      <c r="P2271" t="s">
        <v>158</v>
      </c>
      <c r="Q2271" t="s">
        <v>163</v>
      </c>
      <c r="R2271" t="s">
        <v>63</v>
      </c>
      <c r="S2271" t="s">
        <v>256</v>
      </c>
      <c r="T2271" t="s">
        <v>691</v>
      </c>
      <c r="U2271" t="s">
        <v>692</v>
      </c>
      <c r="X2271">
        <v>1</v>
      </c>
      <c r="Y2271">
        <v>0</v>
      </c>
      <c r="Z2271">
        <v>0</v>
      </c>
      <c r="AA2271">
        <v>0</v>
      </c>
      <c r="AB2271">
        <v>560000</v>
      </c>
      <c r="AC2271" t="s">
        <v>47</v>
      </c>
      <c r="AD2271" t="e">
        <f>+VLOOKUP(T2271,items!$A$2:$D$1255,4,0)</f>
        <v>#N/A</v>
      </c>
      <c r="AE2271" t="e">
        <f>+VLOOKUP(T2271,Tabla1[],5,0)</f>
        <v>#N/A</v>
      </c>
      <c r="AF2271">
        <f t="shared" si="35"/>
        <v>9</v>
      </c>
    </row>
    <row r="2272" spans="1:32" x14ac:dyDescent="0.25">
      <c r="A2272">
        <v>96378</v>
      </c>
      <c r="B2272" t="s">
        <v>5115</v>
      </c>
      <c r="C2272" t="s">
        <v>33</v>
      </c>
      <c r="D2272">
        <v>0</v>
      </c>
      <c r="F2272" t="s">
        <v>565</v>
      </c>
      <c r="G2272" t="s">
        <v>2235</v>
      </c>
      <c r="H2272" t="s">
        <v>5116</v>
      </c>
      <c r="I2272" t="s">
        <v>37</v>
      </c>
      <c r="J2272" t="s">
        <v>5117</v>
      </c>
      <c r="K2272" t="s">
        <v>5118</v>
      </c>
      <c r="L2272" t="s">
        <v>5119</v>
      </c>
      <c r="M2272" t="s">
        <v>1072</v>
      </c>
      <c r="N2272" t="s">
        <v>1072</v>
      </c>
      <c r="O2272" t="s">
        <v>2520</v>
      </c>
      <c r="P2272" t="s">
        <v>34</v>
      </c>
      <c r="Q2272" t="s">
        <v>486</v>
      </c>
      <c r="R2272" t="s">
        <v>63</v>
      </c>
      <c r="S2272" t="s">
        <v>44</v>
      </c>
      <c r="T2272" t="s">
        <v>1865</v>
      </c>
      <c r="U2272" t="s">
        <v>1866</v>
      </c>
      <c r="V2272" t="s">
        <v>2041</v>
      </c>
      <c r="X2272">
        <v>4</v>
      </c>
      <c r="Y2272">
        <v>0</v>
      </c>
      <c r="Z2272">
        <v>0</v>
      </c>
      <c r="AA2272">
        <v>0</v>
      </c>
      <c r="AB2272">
        <v>2546608</v>
      </c>
      <c r="AC2272" t="s">
        <v>47</v>
      </c>
      <c r="AD2272" t="str">
        <f>+VLOOKUP(T2272,items!$A$2:$D$1255,4,0)</f>
        <v>MUEBLES</v>
      </c>
      <c r="AE2272">
        <f>+VLOOKUP(T2272,Tabla1[],5,0)</f>
        <v>0</v>
      </c>
      <c r="AF2272">
        <f t="shared" si="35"/>
        <v>9</v>
      </c>
    </row>
    <row r="2273" spans="1:32" x14ac:dyDescent="0.25">
      <c r="A2273">
        <v>96378</v>
      </c>
      <c r="B2273" t="s">
        <v>5115</v>
      </c>
      <c r="C2273" t="s">
        <v>33</v>
      </c>
      <c r="D2273">
        <v>0</v>
      </c>
      <c r="F2273" t="s">
        <v>565</v>
      </c>
      <c r="G2273" t="s">
        <v>2235</v>
      </c>
      <c r="H2273" t="s">
        <v>5116</v>
      </c>
      <c r="I2273" t="s">
        <v>37</v>
      </c>
      <c r="J2273" t="s">
        <v>5117</v>
      </c>
      <c r="K2273" t="s">
        <v>5118</v>
      </c>
      <c r="L2273" t="s">
        <v>5119</v>
      </c>
      <c r="M2273" t="s">
        <v>1072</v>
      </c>
      <c r="N2273" t="s">
        <v>1072</v>
      </c>
      <c r="O2273" t="s">
        <v>2520</v>
      </c>
      <c r="P2273" t="s">
        <v>34</v>
      </c>
      <c r="Q2273" t="s">
        <v>486</v>
      </c>
      <c r="R2273" t="s">
        <v>63</v>
      </c>
      <c r="S2273" t="s">
        <v>44</v>
      </c>
      <c r="T2273" t="s">
        <v>3850</v>
      </c>
      <c r="U2273" t="s">
        <v>3851</v>
      </c>
      <c r="X2273">
        <v>1</v>
      </c>
      <c r="Y2273">
        <v>0</v>
      </c>
      <c r="Z2273">
        <v>0</v>
      </c>
      <c r="AA2273">
        <v>0</v>
      </c>
      <c r="AB2273">
        <v>1021577</v>
      </c>
      <c r="AC2273" t="s">
        <v>47</v>
      </c>
      <c r="AD2273" t="str">
        <f>+VLOOKUP(T2273,items!$A$2:$D$1255,4,0)</f>
        <v>MUEBLES</v>
      </c>
      <c r="AE2273">
        <f>+VLOOKUP(T2273,Tabla1[],5,0)</f>
        <v>0</v>
      </c>
      <c r="AF2273">
        <f t="shared" si="35"/>
        <v>9</v>
      </c>
    </row>
    <row r="2274" spans="1:32" x14ac:dyDescent="0.25">
      <c r="A2274">
        <v>96378</v>
      </c>
      <c r="B2274" t="s">
        <v>5115</v>
      </c>
      <c r="C2274" t="s">
        <v>33</v>
      </c>
      <c r="D2274">
        <v>0</v>
      </c>
      <c r="F2274" t="s">
        <v>565</v>
      </c>
      <c r="G2274" t="s">
        <v>2235</v>
      </c>
      <c r="H2274" t="s">
        <v>5116</v>
      </c>
      <c r="I2274" t="s">
        <v>37</v>
      </c>
      <c r="J2274" t="s">
        <v>5117</v>
      </c>
      <c r="K2274" t="s">
        <v>5118</v>
      </c>
      <c r="L2274" t="s">
        <v>5119</v>
      </c>
      <c r="M2274" t="s">
        <v>1072</v>
      </c>
      <c r="N2274" t="s">
        <v>1072</v>
      </c>
      <c r="O2274" t="s">
        <v>2520</v>
      </c>
      <c r="P2274" t="s">
        <v>34</v>
      </c>
      <c r="Q2274" t="s">
        <v>486</v>
      </c>
      <c r="R2274" t="s">
        <v>63</v>
      </c>
      <c r="S2274" t="s">
        <v>44</v>
      </c>
      <c r="T2274" t="s">
        <v>4070</v>
      </c>
      <c r="U2274" t="s">
        <v>4071</v>
      </c>
      <c r="W2274" t="s">
        <v>211</v>
      </c>
      <c r="X2274">
        <v>1</v>
      </c>
      <c r="Y2274">
        <v>0</v>
      </c>
      <c r="Z2274">
        <v>0</v>
      </c>
      <c r="AA2274">
        <v>0</v>
      </c>
      <c r="AB2274">
        <v>692378</v>
      </c>
      <c r="AC2274" t="s">
        <v>47</v>
      </c>
      <c r="AD2274">
        <f>+VLOOKUP(T2274,items!$A$2:$D$1255,4,0)</f>
        <v>0</v>
      </c>
      <c r="AE2274">
        <f>+VLOOKUP(T2274,Tabla1[],5,0)</f>
        <v>0</v>
      </c>
      <c r="AF2274">
        <f t="shared" si="35"/>
        <v>9</v>
      </c>
    </row>
    <row r="2275" spans="1:32" x14ac:dyDescent="0.25">
      <c r="A2275">
        <v>96378</v>
      </c>
      <c r="B2275" t="s">
        <v>5115</v>
      </c>
      <c r="C2275" t="s">
        <v>33</v>
      </c>
      <c r="D2275">
        <v>0</v>
      </c>
      <c r="F2275" t="s">
        <v>565</v>
      </c>
      <c r="G2275" t="s">
        <v>2235</v>
      </c>
      <c r="H2275" t="s">
        <v>5116</v>
      </c>
      <c r="I2275" t="s">
        <v>37</v>
      </c>
      <c r="J2275" t="s">
        <v>5117</v>
      </c>
      <c r="K2275" t="s">
        <v>5118</v>
      </c>
      <c r="L2275" t="s">
        <v>5119</v>
      </c>
      <c r="M2275" t="s">
        <v>1072</v>
      </c>
      <c r="N2275" t="s">
        <v>1072</v>
      </c>
      <c r="O2275" t="s">
        <v>2520</v>
      </c>
      <c r="P2275" t="s">
        <v>34</v>
      </c>
      <c r="Q2275" t="s">
        <v>486</v>
      </c>
      <c r="R2275" t="s">
        <v>63</v>
      </c>
      <c r="S2275" t="s">
        <v>44</v>
      </c>
      <c r="T2275" t="s">
        <v>1062</v>
      </c>
      <c r="U2275" t="s">
        <v>1063</v>
      </c>
      <c r="V2275" t="s">
        <v>884</v>
      </c>
      <c r="X2275">
        <v>1</v>
      </c>
      <c r="Y2275">
        <v>0</v>
      </c>
      <c r="Z2275">
        <v>0</v>
      </c>
      <c r="AA2275">
        <v>0</v>
      </c>
      <c r="AB2275">
        <v>1015623</v>
      </c>
      <c r="AC2275" t="s">
        <v>47</v>
      </c>
      <c r="AD2275">
        <f>+VLOOKUP(T2275,items!$A$2:$D$1255,4,0)</f>
        <v>0</v>
      </c>
      <c r="AE2275">
        <f>+VLOOKUP(T2275,Tabla1[],5,0)</f>
        <v>0</v>
      </c>
      <c r="AF2275">
        <f t="shared" si="35"/>
        <v>9</v>
      </c>
    </row>
    <row r="2276" spans="1:32" x14ac:dyDescent="0.25">
      <c r="A2276">
        <v>96381</v>
      </c>
      <c r="B2276" t="s">
        <v>5120</v>
      </c>
      <c r="C2276" t="s">
        <v>33</v>
      </c>
      <c r="D2276">
        <v>0</v>
      </c>
      <c r="F2276" t="s">
        <v>565</v>
      </c>
      <c r="G2276" t="s">
        <v>1974</v>
      </c>
      <c r="H2276" t="s">
        <v>5121</v>
      </c>
      <c r="I2276" t="s">
        <v>37</v>
      </c>
      <c r="J2276" t="s">
        <v>5122</v>
      </c>
      <c r="K2276" t="s">
        <v>5123</v>
      </c>
      <c r="L2276" t="s">
        <v>37</v>
      </c>
      <c r="M2276" t="s">
        <v>5124</v>
      </c>
      <c r="N2276" t="s">
        <v>5124</v>
      </c>
      <c r="O2276" t="s">
        <v>4321</v>
      </c>
      <c r="P2276" t="s">
        <v>5125</v>
      </c>
      <c r="Q2276" t="s">
        <v>5125</v>
      </c>
      <c r="R2276" t="s">
        <v>127</v>
      </c>
      <c r="S2276" t="s">
        <v>88</v>
      </c>
      <c r="T2276" t="s">
        <v>5126</v>
      </c>
      <c r="U2276" t="s">
        <v>5127</v>
      </c>
      <c r="X2276">
        <v>1</v>
      </c>
      <c r="Y2276">
        <v>0</v>
      </c>
      <c r="Z2276">
        <v>0</v>
      </c>
      <c r="AA2276">
        <v>0</v>
      </c>
      <c r="AB2276">
        <v>43478</v>
      </c>
      <c r="AC2276" t="s">
        <v>47</v>
      </c>
      <c r="AD2276">
        <f>+VLOOKUP(T2276,items!$A$2:$D$1255,4,0)</f>
        <v>0</v>
      </c>
      <c r="AE2276">
        <f>+VLOOKUP(T2276,Tabla1[],5,0)</f>
        <v>0</v>
      </c>
      <c r="AF2276">
        <f t="shared" si="35"/>
        <v>1</v>
      </c>
    </row>
    <row r="2277" spans="1:32" x14ac:dyDescent="0.25">
      <c r="A2277">
        <v>96381</v>
      </c>
      <c r="B2277" t="s">
        <v>5120</v>
      </c>
      <c r="C2277" t="s">
        <v>33</v>
      </c>
      <c r="D2277">
        <v>0</v>
      </c>
      <c r="F2277" t="s">
        <v>565</v>
      </c>
      <c r="G2277" t="s">
        <v>1974</v>
      </c>
      <c r="H2277" t="s">
        <v>5121</v>
      </c>
      <c r="I2277" t="s">
        <v>37</v>
      </c>
      <c r="J2277" t="s">
        <v>5122</v>
      </c>
      <c r="K2277" t="s">
        <v>5123</v>
      </c>
      <c r="L2277" t="s">
        <v>37</v>
      </c>
      <c r="M2277" t="s">
        <v>5124</v>
      </c>
      <c r="N2277" t="s">
        <v>5124</v>
      </c>
      <c r="O2277" t="s">
        <v>4321</v>
      </c>
      <c r="P2277" t="s">
        <v>5125</v>
      </c>
      <c r="Q2277" t="s">
        <v>5125</v>
      </c>
      <c r="R2277" t="s">
        <v>127</v>
      </c>
      <c r="S2277" t="s">
        <v>88</v>
      </c>
      <c r="T2277" t="s">
        <v>5128</v>
      </c>
      <c r="U2277" t="s">
        <v>5129</v>
      </c>
      <c r="X2277">
        <v>1</v>
      </c>
      <c r="Y2277">
        <v>0</v>
      </c>
      <c r="Z2277">
        <v>0</v>
      </c>
      <c r="AA2277">
        <v>0</v>
      </c>
      <c r="AB2277">
        <v>29750</v>
      </c>
      <c r="AC2277" t="s">
        <v>47</v>
      </c>
      <c r="AD2277">
        <f>+VLOOKUP(T2277,items!$A$2:$D$1255,4,0)</f>
        <v>0</v>
      </c>
      <c r="AE2277">
        <f>+VLOOKUP(T2277,Tabla1[],5,0)</f>
        <v>0</v>
      </c>
      <c r="AF2277">
        <f t="shared" si="35"/>
        <v>1</v>
      </c>
    </row>
    <row r="2278" spans="1:32" x14ac:dyDescent="0.25">
      <c r="A2278">
        <v>96381</v>
      </c>
      <c r="B2278" t="s">
        <v>5120</v>
      </c>
      <c r="C2278" t="s">
        <v>33</v>
      </c>
      <c r="D2278">
        <v>0</v>
      </c>
      <c r="F2278" t="s">
        <v>565</v>
      </c>
      <c r="G2278" t="s">
        <v>1974</v>
      </c>
      <c r="H2278" t="s">
        <v>5121</v>
      </c>
      <c r="I2278" t="s">
        <v>37</v>
      </c>
      <c r="J2278" t="s">
        <v>5122</v>
      </c>
      <c r="K2278" t="s">
        <v>5123</v>
      </c>
      <c r="L2278" t="s">
        <v>37</v>
      </c>
      <c r="M2278" t="s">
        <v>5124</v>
      </c>
      <c r="N2278" t="s">
        <v>5124</v>
      </c>
      <c r="O2278" t="s">
        <v>4321</v>
      </c>
      <c r="P2278" t="s">
        <v>5125</v>
      </c>
      <c r="Q2278" t="s">
        <v>5125</v>
      </c>
      <c r="R2278" t="s">
        <v>127</v>
      </c>
      <c r="S2278" t="s">
        <v>88</v>
      </c>
      <c r="T2278" t="s">
        <v>4435</v>
      </c>
      <c r="U2278" t="s">
        <v>4436</v>
      </c>
      <c r="X2278">
        <v>4</v>
      </c>
      <c r="Y2278">
        <v>0</v>
      </c>
      <c r="Z2278">
        <v>0</v>
      </c>
      <c r="AA2278">
        <v>0</v>
      </c>
      <c r="AB2278">
        <v>27200</v>
      </c>
      <c r="AC2278" t="s">
        <v>47</v>
      </c>
      <c r="AD2278">
        <f>+VLOOKUP(T2278,items!$A$2:$D$1255,4,0)</f>
        <v>0</v>
      </c>
      <c r="AE2278">
        <f>+VLOOKUP(T2278,Tabla1[],5,0)</f>
        <v>0</v>
      </c>
      <c r="AF2278">
        <f t="shared" si="35"/>
        <v>1</v>
      </c>
    </row>
    <row r="2279" spans="1:32" x14ac:dyDescent="0.25">
      <c r="A2279">
        <v>96381</v>
      </c>
      <c r="B2279" t="s">
        <v>5120</v>
      </c>
      <c r="C2279" t="s">
        <v>33</v>
      </c>
      <c r="D2279">
        <v>0</v>
      </c>
      <c r="F2279" t="s">
        <v>565</v>
      </c>
      <c r="G2279" t="s">
        <v>1974</v>
      </c>
      <c r="H2279" t="s">
        <v>5121</v>
      </c>
      <c r="I2279" t="s">
        <v>37</v>
      </c>
      <c r="J2279" t="s">
        <v>5122</v>
      </c>
      <c r="K2279" t="s">
        <v>5123</v>
      </c>
      <c r="L2279" t="s">
        <v>37</v>
      </c>
      <c r="M2279" t="s">
        <v>5124</v>
      </c>
      <c r="N2279" t="s">
        <v>5124</v>
      </c>
      <c r="O2279" t="s">
        <v>4321</v>
      </c>
      <c r="P2279" t="s">
        <v>5125</v>
      </c>
      <c r="Q2279" t="s">
        <v>5125</v>
      </c>
      <c r="R2279" t="s">
        <v>127</v>
      </c>
      <c r="S2279" t="s">
        <v>88</v>
      </c>
      <c r="T2279" t="s">
        <v>5130</v>
      </c>
      <c r="U2279" t="s">
        <v>5131</v>
      </c>
      <c r="X2279">
        <v>1</v>
      </c>
      <c r="Y2279">
        <v>0</v>
      </c>
      <c r="Z2279">
        <v>0</v>
      </c>
      <c r="AA2279">
        <v>0</v>
      </c>
      <c r="AB2279">
        <v>70000</v>
      </c>
      <c r="AC2279" t="s">
        <v>47</v>
      </c>
      <c r="AD2279">
        <f>+VLOOKUP(T2279,items!$A$2:$D$1255,4,0)</f>
        <v>0</v>
      </c>
      <c r="AE2279">
        <f>+VLOOKUP(T2279,Tabla1[],5,0)</f>
        <v>0</v>
      </c>
      <c r="AF2279">
        <f t="shared" si="35"/>
        <v>1</v>
      </c>
    </row>
    <row r="2280" spans="1:32" x14ac:dyDescent="0.25">
      <c r="A2280">
        <v>96382</v>
      </c>
      <c r="B2280" t="s">
        <v>5132</v>
      </c>
      <c r="C2280" t="s">
        <v>75</v>
      </c>
      <c r="D2280">
        <v>0</v>
      </c>
      <c r="F2280" t="s">
        <v>565</v>
      </c>
      <c r="G2280" t="s">
        <v>712</v>
      </c>
      <c r="H2280" t="s">
        <v>5133</v>
      </c>
      <c r="I2280" t="s">
        <v>5134</v>
      </c>
      <c r="J2280" t="s">
        <v>5135</v>
      </c>
      <c r="K2280" t="s">
        <v>5136</v>
      </c>
      <c r="L2280" t="s">
        <v>37</v>
      </c>
      <c r="M2280" t="s">
        <v>571</v>
      </c>
      <c r="N2280" t="s">
        <v>572</v>
      </c>
      <c r="O2280" t="s">
        <v>175</v>
      </c>
      <c r="P2280" t="s">
        <v>982</v>
      </c>
      <c r="Q2280" t="s">
        <v>982</v>
      </c>
      <c r="R2280" t="s">
        <v>43</v>
      </c>
      <c r="S2280" t="s">
        <v>164</v>
      </c>
      <c r="T2280" t="s">
        <v>857</v>
      </c>
      <c r="U2280" t="s">
        <v>858</v>
      </c>
      <c r="V2280" t="s">
        <v>3239</v>
      </c>
      <c r="W2280" t="s">
        <v>1095</v>
      </c>
      <c r="X2280">
        <v>1</v>
      </c>
      <c r="Y2280">
        <v>3950</v>
      </c>
      <c r="Z2280">
        <v>0</v>
      </c>
      <c r="AA2280">
        <v>2000</v>
      </c>
      <c r="AB2280">
        <v>2511000</v>
      </c>
      <c r="AC2280" t="s">
        <v>47</v>
      </c>
      <c r="AD2280" t="str">
        <f>+VLOOKUP(T2280,items!$A$2:$D$1255,4,0)</f>
        <v>SOMBRALINA</v>
      </c>
      <c r="AE2280" t="str">
        <f>+VLOOKUP(T2280,Tabla1[],5,0)</f>
        <v>MANUAL</v>
      </c>
      <c r="AF2280" t="e">
        <f t="shared" si="35"/>
        <v>#VALUE!</v>
      </c>
    </row>
    <row r="2281" spans="1:32" x14ac:dyDescent="0.25">
      <c r="A2281">
        <v>96390</v>
      </c>
      <c r="B2281" t="s">
        <v>5137</v>
      </c>
      <c r="C2281" t="s">
        <v>75</v>
      </c>
      <c r="D2281">
        <v>0</v>
      </c>
      <c r="F2281" t="s">
        <v>565</v>
      </c>
      <c r="G2281" t="s">
        <v>1973</v>
      </c>
      <c r="H2281" t="s">
        <v>5138</v>
      </c>
      <c r="I2281" t="s">
        <v>5139</v>
      </c>
      <c r="J2281" t="s">
        <v>5140</v>
      </c>
      <c r="K2281" t="s">
        <v>5141</v>
      </c>
      <c r="L2281" t="s">
        <v>5142</v>
      </c>
      <c r="M2281" t="s">
        <v>4885</v>
      </c>
      <c r="N2281" t="s">
        <v>5143</v>
      </c>
      <c r="O2281" t="s">
        <v>1975</v>
      </c>
      <c r="P2281" t="s">
        <v>5144</v>
      </c>
      <c r="Q2281" t="s">
        <v>609</v>
      </c>
      <c r="R2281" t="s">
        <v>63</v>
      </c>
      <c r="S2281" t="s">
        <v>256</v>
      </c>
      <c r="T2281" t="s">
        <v>347</v>
      </c>
      <c r="U2281" t="s">
        <v>348</v>
      </c>
      <c r="W2281" t="s">
        <v>93</v>
      </c>
      <c r="X2281">
        <v>1</v>
      </c>
      <c r="Y2281">
        <v>5000</v>
      </c>
      <c r="Z2281">
        <v>0</v>
      </c>
      <c r="AA2281">
        <v>0</v>
      </c>
      <c r="AB2281">
        <v>740654</v>
      </c>
      <c r="AC2281" t="s">
        <v>47</v>
      </c>
      <c r="AD2281">
        <f>+VLOOKUP(T2281,items!$A$2:$D$1255,4,0)</f>
        <v>0</v>
      </c>
      <c r="AE2281">
        <f>+VLOOKUP(T2281,Tabla1[],5,0)</f>
        <v>0</v>
      </c>
      <c r="AF2281">
        <f t="shared" si="35"/>
        <v>1</v>
      </c>
    </row>
    <row r="2282" spans="1:32" x14ac:dyDescent="0.25">
      <c r="A2282">
        <v>96390</v>
      </c>
      <c r="B2282" t="s">
        <v>5137</v>
      </c>
      <c r="C2282" t="s">
        <v>75</v>
      </c>
      <c r="D2282">
        <v>0</v>
      </c>
      <c r="F2282" t="s">
        <v>565</v>
      </c>
      <c r="G2282" t="s">
        <v>1973</v>
      </c>
      <c r="H2282" t="s">
        <v>5138</v>
      </c>
      <c r="I2282" t="s">
        <v>5139</v>
      </c>
      <c r="J2282" t="s">
        <v>5140</v>
      </c>
      <c r="K2282" t="s">
        <v>5141</v>
      </c>
      <c r="L2282" t="s">
        <v>5142</v>
      </c>
      <c r="M2282" t="s">
        <v>4885</v>
      </c>
      <c r="N2282" t="s">
        <v>5143</v>
      </c>
      <c r="O2282" t="s">
        <v>1975</v>
      </c>
      <c r="P2282" t="s">
        <v>5144</v>
      </c>
      <c r="Q2282" t="s">
        <v>609</v>
      </c>
      <c r="R2282" t="s">
        <v>63</v>
      </c>
      <c r="S2282" t="s">
        <v>256</v>
      </c>
      <c r="T2282" t="s">
        <v>94</v>
      </c>
      <c r="U2282" t="s">
        <v>95</v>
      </c>
      <c r="X2282">
        <v>1</v>
      </c>
      <c r="Y2282">
        <v>0</v>
      </c>
      <c r="Z2282">
        <v>0</v>
      </c>
      <c r="AA2282">
        <v>0</v>
      </c>
      <c r="AB2282">
        <v>50000</v>
      </c>
      <c r="AC2282" t="s">
        <v>47</v>
      </c>
      <c r="AD2282" t="e">
        <f>+VLOOKUP(T2282,items!$A$2:$D$1255,4,0)</f>
        <v>#N/A</v>
      </c>
      <c r="AE2282" t="e">
        <f>+VLOOKUP(T2282,Tabla1[],5,0)</f>
        <v>#N/A</v>
      </c>
      <c r="AF2282">
        <f t="shared" si="35"/>
        <v>1</v>
      </c>
    </row>
    <row r="2283" spans="1:32" x14ac:dyDescent="0.25">
      <c r="A2283">
        <v>96390</v>
      </c>
      <c r="B2283" t="s">
        <v>5137</v>
      </c>
      <c r="C2283" t="s">
        <v>75</v>
      </c>
      <c r="D2283">
        <v>0</v>
      </c>
      <c r="F2283" t="s">
        <v>565</v>
      </c>
      <c r="G2283" t="s">
        <v>1973</v>
      </c>
      <c r="H2283" t="s">
        <v>5138</v>
      </c>
      <c r="I2283" t="s">
        <v>5139</v>
      </c>
      <c r="J2283" t="s">
        <v>5140</v>
      </c>
      <c r="K2283" t="s">
        <v>5141</v>
      </c>
      <c r="L2283" t="s">
        <v>5142</v>
      </c>
      <c r="M2283" t="s">
        <v>4885</v>
      </c>
      <c r="N2283" t="s">
        <v>5143</v>
      </c>
      <c r="O2283" t="s">
        <v>1975</v>
      </c>
      <c r="P2283" t="s">
        <v>5144</v>
      </c>
      <c r="Q2283" t="s">
        <v>609</v>
      </c>
      <c r="R2283" t="s">
        <v>63</v>
      </c>
      <c r="S2283" t="s">
        <v>256</v>
      </c>
      <c r="T2283" t="s">
        <v>94</v>
      </c>
      <c r="U2283" t="s">
        <v>197</v>
      </c>
      <c r="X2283">
        <v>1</v>
      </c>
      <c r="Y2283">
        <v>0</v>
      </c>
      <c r="Z2283">
        <v>0</v>
      </c>
      <c r="AA2283">
        <v>0</v>
      </c>
      <c r="AB2283">
        <v>650000</v>
      </c>
      <c r="AC2283" t="s">
        <v>47</v>
      </c>
      <c r="AD2283" t="e">
        <f>+VLOOKUP(T2283,items!$A$2:$D$1255,4,0)</f>
        <v>#N/A</v>
      </c>
      <c r="AE2283" t="e">
        <f>+VLOOKUP(T2283,Tabla1[],5,0)</f>
        <v>#N/A</v>
      </c>
      <c r="AF2283">
        <f t="shared" si="35"/>
        <v>1</v>
      </c>
    </row>
    <row r="2284" spans="1:32" x14ac:dyDescent="0.25">
      <c r="A2284">
        <v>96390</v>
      </c>
      <c r="B2284" t="s">
        <v>5137</v>
      </c>
      <c r="C2284" t="s">
        <v>75</v>
      </c>
      <c r="D2284">
        <v>0</v>
      </c>
      <c r="F2284" t="s">
        <v>565</v>
      </c>
      <c r="G2284" t="s">
        <v>1973</v>
      </c>
      <c r="H2284" t="s">
        <v>5138</v>
      </c>
      <c r="I2284" t="s">
        <v>5139</v>
      </c>
      <c r="J2284" t="s">
        <v>5140</v>
      </c>
      <c r="K2284" t="s">
        <v>5141</v>
      </c>
      <c r="L2284" t="s">
        <v>5142</v>
      </c>
      <c r="M2284" t="s">
        <v>4885</v>
      </c>
      <c r="N2284" t="s">
        <v>5143</v>
      </c>
      <c r="O2284" t="s">
        <v>1975</v>
      </c>
      <c r="P2284" t="s">
        <v>5144</v>
      </c>
      <c r="Q2284" t="s">
        <v>609</v>
      </c>
      <c r="R2284" t="s">
        <v>63</v>
      </c>
      <c r="S2284" t="s">
        <v>256</v>
      </c>
      <c r="T2284" t="s">
        <v>331</v>
      </c>
      <c r="U2284" t="s">
        <v>332</v>
      </c>
      <c r="X2284">
        <v>1</v>
      </c>
      <c r="Y2284">
        <v>0</v>
      </c>
      <c r="Z2284">
        <v>0</v>
      </c>
      <c r="AA2284">
        <v>0</v>
      </c>
      <c r="AB2284">
        <v>390000</v>
      </c>
      <c r="AC2284" t="s">
        <v>47</v>
      </c>
      <c r="AD2284" t="e">
        <f>+VLOOKUP(T2284,items!$A$2:$D$1255,4,0)</f>
        <v>#N/A</v>
      </c>
      <c r="AE2284" t="e">
        <f>+VLOOKUP(T2284,Tabla1[],5,0)</f>
        <v>#N/A</v>
      </c>
      <c r="AF2284">
        <f t="shared" si="35"/>
        <v>1</v>
      </c>
    </row>
    <row r="2285" spans="1:32" x14ac:dyDescent="0.25">
      <c r="A2285">
        <v>96390</v>
      </c>
      <c r="B2285" t="s">
        <v>5137</v>
      </c>
      <c r="C2285" t="s">
        <v>75</v>
      </c>
      <c r="D2285">
        <v>0</v>
      </c>
      <c r="F2285" t="s">
        <v>565</v>
      </c>
      <c r="G2285" t="s">
        <v>1973</v>
      </c>
      <c r="H2285" t="s">
        <v>5138</v>
      </c>
      <c r="I2285" t="s">
        <v>5139</v>
      </c>
      <c r="J2285" t="s">
        <v>5140</v>
      </c>
      <c r="K2285" t="s">
        <v>5141</v>
      </c>
      <c r="L2285" t="s">
        <v>5142</v>
      </c>
      <c r="M2285" t="s">
        <v>4885</v>
      </c>
      <c r="N2285" t="s">
        <v>5143</v>
      </c>
      <c r="O2285" t="s">
        <v>1975</v>
      </c>
      <c r="P2285" t="s">
        <v>5144</v>
      </c>
      <c r="Q2285" t="s">
        <v>609</v>
      </c>
      <c r="R2285" t="s">
        <v>63</v>
      </c>
      <c r="S2285" t="s">
        <v>256</v>
      </c>
      <c r="T2285" t="s">
        <v>392</v>
      </c>
      <c r="U2285" t="s">
        <v>393</v>
      </c>
      <c r="X2285">
        <v>1</v>
      </c>
      <c r="Y2285">
        <v>0</v>
      </c>
      <c r="Z2285">
        <v>0</v>
      </c>
      <c r="AA2285">
        <v>0</v>
      </c>
      <c r="AB2285">
        <v>140000</v>
      </c>
      <c r="AC2285" t="s">
        <v>47</v>
      </c>
      <c r="AD2285" t="e">
        <f>+VLOOKUP(T2285,items!$A$2:$D$1255,4,0)</f>
        <v>#N/A</v>
      </c>
      <c r="AE2285" t="e">
        <f>+VLOOKUP(T2285,Tabla1[],5,0)</f>
        <v>#N/A</v>
      </c>
      <c r="AF2285">
        <f t="shared" si="35"/>
        <v>1</v>
      </c>
    </row>
    <row r="2286" spans="1:32" x14ac:dyDescent="0.25">
      <c r="A2286">
        <v>96395</v>
      </c>
      <c r="B2286" t="s">
        <v>316</v>
      </c>
      <c r="C2286" t="s">
        <v>75</v>
      </c>
      <c r="D2286">
        <v>0</v>
      </c>
      <c r="F2286" t="s">
        <v>565</v>
      </c>
      <c r="G2286" t="s">
        <v>674</v>
      </c>
      <c r="H2286" t="s">
        <v>5145</v>
      </c>
      <c r="I2286" t="s">
        <v>37</v>
      </c>
      <c r="J2286" t="s">
        <v>5146</v>
      </c>
      <c r="K2286" t="s">
        <v>5147</v>
      </c>
      <c r="L2286" t="s">
        <v>37</v>
      </c>
      <c r="M2286" t="s">
        <v>680</v>
      </c>
      <c r="N2286" t="s">
        <v>680</v>
      </c>
      <c r="O2286" t="s">
        <v>1679</v>
      </c>
      <c r="P2286" t="s">
        <v>2130</v>
      </c>
      <c r="Q2286" t="s">
        <v>2130</v>
      </c>
      <c r="R2286" t="s">
        <v>127</v>
      </c>
      <c r="S2286" t="s">
        <v>88</v>
      </c>
      <c r="T2286" t="s">
        <v>327</v>
      </c>
      <c r="U2286" t="s">
        <v>328</v>
      </c>
      <c r="X2286">
        <v>1</v>
      </c>
      <c r="Y2286">
        <v>0</v>
      </c>
      <c r="Z2286">
        <v>0</v>
      </c>
      <c r="AA2286">
        <v>0</v>
      </c>
      <c r="AB2286">
        <v>4800000</v>
      </c>
      <c r="AC2286" t="s">
        <v>47</v>
      </c>
      <c r="AD2286">
        <f>+VLOOKUP(T2286,items!$A$2:$D$1255,4,0)</f>
        <v>0</v>
      </c>
      <c r="AE2286">
        <f>+VLOOKUP(T2286,Tabla1[],5,0)</f>
        <v>0</v>
      </c>
      <c r="AF2286">
        <f t="shared" si="35"/>
        <v>10</v>
      </c>
    </row>
    <row r="2287" spans="1:32" x14ac:dyDescent="0.25">
      <c r="A2287">
        <v>96399</v>
      </c>
      <c r="B2287" t="s">
        <v>4139</v>
      </c>
      <c r="C2287" t="s">
        <v>75</v>
      </c>
      <c r="D2287">
        <v>0</v>
      </c>
      <c r="F2287" t="s">
        <v>581</v>
      </c>
      <c r="G2287" t="s">
        <v>571</v>
      </c>
      <c r="H2287" t="s">
        <v>5148</v>
      </c>
      <c r="I2287" t="s">
        <v>5149</v>
      </c>
      <c r="J2287" t="s">
        <v>5150</v>
      </c>
      <c r="K2287" t="s">
        <v>5151</v>
      </c>
      <c r="L2287" t="s">
        <v>5152</v>
      </c>
      <c r="M2287" t="s">
        <v>1931</v>
      </c>
      <c r="N2287" t="s">
        <v>34</v>
      </c>
      <c r="O2287" t="s">
        <v>40</v>
      </c>
      <c r="P2287" t="s">
        <v>1142</v>
      </c>
      <c r="Q2287" t="s">
        <v>4612</v>
      </c>
      <c r="R2287" t="s">
        <v>127</v>
      </c>
      <c r="S2287" t="s">
        <v>108</v>
      </c>
      <c r="T2287" t="s">
        <v>429</v>
      </c>
      <c r="U2287" t="s">
        <v>430</v>
      </c>
      <c r="X2287">
        <v>1</v>
      </c>
      <c r="Y2287">
        <v>0</v>
      </c>
      <c r="Z2287">
        <v>0</v>
      </c>
      <c r="AA2287">
        <v>0</v>
      </c>
      <c r="AB2287">
        <v>179526</v>
      </c>
      <c r="AC2287" t="s">
        <v>47</v>
      </c>
      <c r="AD2287">
        <f>+VLOOKUP(T2287,items!$A$2:$D$1255,4,0)</f>
        <v>0</v>
      </c>
      <c r="AE2287">
        <f>+VLOOKUP(T2287,Tabla1[],5,0)</f>
        <v>0</v>
      </c>
      <c r="AF2287">
        <f t="shared" si="35"/>
        <v>10</v>
      </c>
    </row>
    <row r="2288" spans="1:32" x14ac:dyDescent="0.25">
      <c r="A2288">
        <v>96399</v>
      </c>
      <c r="B2288" t="s">
        <v>4139</v>
      </c>
      <c r="C2288" t="s">
        <v>75</v>
      </c>
      <c r="D2288">
        <v>0</v>
      </c>
      <c r="F2288" t="s">
        <v>581</v>
      </c>
      <c r="G2288" t="s">
        <v>571</v>
      </c>
      <c r="H2288" t="s">
        <v>5148</v>
      </c>
      <c r="I2288" t="s">
        <v>5149</v>
      </c>
      <c r="J2288" t="s">
        <v>5150</v>
      </c>
      <c r="K2288" t="s">
        <v>5151</v>
      </c>
      <c r="L2288" t="s">
        <v>5152</v>
      </c>
      <c r="M2288" t="s">
        <v>1931</v>
      </c>
      <c r="N2288" t="s">
        <v>34</v>
      </c>
      <c r="O2288" t="s">
        <v>40</v>
      </c>
      <c r="P2288" t="s">
        <v>1142</v>
      </c>
      <c r="Q2288" t="s">
        <v>4612</v>
      </c>
      <c r="R2288" t="s">
        <v>127</v>
      </c>
      <c r="S2288" t="s">
        <v>108</v>
      </c>
      <c r="T2288" t="s">
        <v>1447</v>
      </c>
      <c r="U2288" t="s">
        <v>1448</v>
      </c>
      <c r="X2288">
        <v>1</v>
      </c>
      <c r="Y2288">
        <v>8500</v>
      </c>
      <c r="Z2288">
        <v>0</v>
      </c>
      <c r="AA2288">
        <v>0</v>
      </c>
      <c r="AB2288">
        <v>2662375</v>
      </c>
      <c r="AC2288" t="s">
        <v>47</v>
      </c>
      <c r="AD2288">
        <f>+VLOOKUP(T2288,items!$A$2:$D$1255,4,0)</f>
        <v>0</v>
      </c>
      <c r="AE2288">
        <f>+VLOOKUP(T2288,Tabla1[],5,0)</f>
        <v>0</v>
      </c>
      <c r="AF2288">
        <f t="shared" si="35"/>
        <v>10</v>
      </c>
    </row>
    <row r="2289" spans="1:32" x14ac:dyDescent="0.25">
      <c r="A2289">
        <v>96399</v>
      </c>
      <c r="B2289" t="s">
        <v>4139</v>
      </c>
      <c r="C2289" t="s">
        <v>75</v>
      </c>
      <c r="D2289">
        <v>0</v>
      </c>
      <c r="F2289" t="s">
        <v>581</v>
      </c>
      <c r="G2289" t="s">
        <v>571</v>
      </c>
      <c r="H2289" t="s">
        <v>5148</v>
      </c>
      <c r="I2289" t="s">
        <v>5149</v>
      </c>
      <c r="J2289" t="s">
        <v>5150</v>
      </c>
      <c r="K2289" t="s">
        <v>5151</v>
      </c>
      <c r="L2289" t="s">
        <v>5152</v>
      </c>
      <c r="M2289" t="s">
        <v>1931</v>
      </c>
      <c r="N2289" t="s">
        <v>34</v>
      </c>
      <c r="O2289" t="s">
        <v>40</v>
      </c>
      <c r="P2289" t="s">
        <v>1142</v>
      </c>
      <c r="Q2289" t="s">
        <v>4612</v>
      </c>
      <c r="R2289" t="s">
        <v>127</v>
      </c>
      <c r="S2289" t="s">
        <v>108</v>
      </c>
      <c r="T2289" t="s">
        <v>2548</v>
      </c>
      <c r="U2289" t="s">
        <v>2549</v>
      </c>
      <c r="V2289" t="s">
        <v>194</v>
      </c>
      <c r="W2289" t="s">
        <v>117</v>
      </c>
      <c r="X2289">
        <v>1</v>
      </c>
      <c r="Y2289">
        <v>8500</v>
      </c>
      <c r="Z2289">
        <v>0</v>
      </c>
      <c r="AA2289">
        <v>4500</v>
      </c>
      <c r="AB2289">
        <v>15527193</v>
      </c>
      <c r="AC2289" t="s">
        <v>47</v>
      </c>
      <c r="AD2289" t="str">
        <f>+VLOOKUP(T2289,items!$A$2:$D$1255,4,0)</f>
        <v>PERGOLA</v>
      </c>
      <c r="AE2289" t="str">
        <f>+VLOOKUP(T2289,Tabla1[],5,0)</f>
        <v>PERGOLITE</v>
      </c>
      <c r="AF2289">
        <f t="shared" si="35"/>
        <v>10</v>
      </c>
    </row>
    <row r="2290" spans="1:32" x14ac:dyDescent="0.25">
      <c r="A2290">
        <v>96399</v>
      </c>
      <c r="B2290" t="s">
        <v>4139</v>
      </c>
      <c r="C2290" t="s">
        <v>75</v>
      </c>
      <c r="D2290">
        <v>0</v>
      </c>
      <c r="F2290" t="s">
        <v>581</v>
      </c>
      <c r="G2290" t="s">
        <v>571</v>
      </c>
      <c r="H2290" t="s">
        <v>5148</v>
      </c>
      <c r="I2290" t="s">
        <v>5149</v>
      </c>
      <c r="J2290" t="s">
        <v>5150</v>
      </c>
      <c r="K2290" t="s">
        <v>5151</v>
      </c>
      <c r="L2290" t="s">
        <v>5152</v>
      </c>
      <c r="M2290" t="s">
        <v>1931</v>
      </c>
      <c r="N2290" t="s">
        <v>34</v>
      </c>
      <c r="O2290" t="s">
        <v>40</v>
      </c>
      <c r="P2290" t="s">
        <v>1142</v>
      </c>
      <c r="Q2290" t="s">
        <v>4612</v>
      </c>
      <c r="R2290" t="s">
        <v>127</v>
      </c>
      <c r="S2290" t="s">
        <v>108</v>
      </c>
      <c r="T2290" t="s">
        <v>94</v>
      </c>
      <c r="U2290" t="s">
        <v>95</v>
      </c>
      <c r="X2290">
        <v>1</v>
      </c>
      <c r="Y2290">
        <v>0</v>
      </c>
      <c r="Z2290">
        <v>0</v>
      </c>
      <c r="AA2290">
        <v>0</v>
      </c>
      <c r="AB2290">
        <v>500000</v>
      </c>
      <c r="AC2290" t="s">
        <v>47</v>
      </c>
      <c r="AD2290" t="e">
        <f>+VLOOKUP(T2290,items!$A$2:$D$1255,4,0)</f>
        <v>#N/A</v>
      </c>
      <c r="AE2290" t="e">
        <f>+VLOOKUP(T2290,Tabla1[],5,0)</f>
        <v>#N/A</v>
      </c>
      <c r="AF2290">
        <f t="shared" si="35"/>
        <v>10</v>
      </c>
    </row>
    <row r="2291" spans="1:32" x14ac:dyDescent="0.25">
      <c r="A2291">
        <v>96399</v>
      </c>
      <c r="B2291" t="s">
        <v>4139</v>
      </c>
      <c r="C2291" t="s">
        <v>75</v>
      </c>
      <c r="D2291">
        <v>0</v>
      </c>
      <c r="F2291" t="s">
        <v>581</v>
      </c>
      <c r="G2291" t="s">
        <v>571</v>
      </c>
      <c r="H2291" t="s">
        <v>5148</v>
      </c>
      <c r="I2291" t="s">
        <v>5149</v>
      </c>
      <c r="J2291" t="s">
        <v>5150</v>
      </c>
      <c r="K2291" t="s">
        <v>5151</v>
      </c>
      <c r="L2291" t="s">
        <v>5152</v>
      </c>
      <c r="M2291" t="s">
        <v>1931</v>
      </c>
      <c r="N2291" t="s">
        <v>34</v>
      </c>
      <c r="O2291" t="s">
        <v>40</v>
      </c>
      <c r="P2291" t="s">
        <v>1142</v>
      </c>
      <c r="Q2291" t="s">
        <v>4612</v>
      </c>
      <c r="R2291" t="s">
        <v>127</v>
      </c>
      <c r="S2291" t="s">
        <v>108</v>
      </c>
      <c r="T2291" t="s">
        <v>392</v>
      </c>
      <c r="U2291" t="s">
        <v>393</v>
      </c>
      <c r="X2291">
        <v>1</v>
      </c>
      <c r="Y2291">
        <v>0</v>
      </c>
      <c r="Z2291">
        <v>0</v>
      </c>
      <c r="AA2291">
        <v>0</v>
      </c>
      <c r="AB2291">
        <v>800000</v>
      </c>
      <c r="AC2291" t="s">
        <v>47</v>
      </c>
      <c r="AD2291" t="e">
        <f>+VLOOKUP(T2291,items!$A$2:$D$1255,4,0)</f>
        <v>#N/A</v>
      </c>
      <c r="AE2291" t="e">
        <f>+VLOOKUP(T2291,Tabla1[],5,0)</f>
        <v>#N/A</v>
      </c>
      <c r="AF2291">
        <f t="shared" si="35"/>
        <v>10</v>
      </c>
    </row>
    <row r="2292" spans="1:32" x14ac:dyDescent="0.25">
      <c r="A2292">
        <v>96428</v>
      </c>
      <c r="B2292" t="s">
        <v>1177</v>
      </c>
      <c r="C2292" t="s">
        <v>75</v>
      </c>
      <c r="D2292">
        <v>0</v>
      </c>
      <c r="F2292" t="s">
        <v>712</v>
      </c>
      <c r="G2292" t="s">
        <v>712</v>
      </c>
      <c r="H2292" t="s">
        <v>5153</v>
      </c>
      <c r="I2292" t="s">
        <v>37</v>
      </c>
      <c r="J2292" t="s">
        <v>5154</v>
      </c>
      <c r="K2292" t="s">
        <v>5155</v>
      </c>
      <c r="L2292" t="s">
        <v>37</v>
      </c>
      <c r="M2292" t="s">
        <v>571</v>
      </c>
      <c r="N2292" t="s">
        <v>571</v>
      </c>
      <c r="O2292" t="s">
        <v>175</v>
      </c>
      <c r="P2292" t="s">
        <v>1072</v>
      </c>
      <c r="Q2292" t="s">
        <v>1072</v>
      </c>
      <c r="R2292" t="s">
        <v>43</v>
      </c>
      <c r="S2292" t="s">
        <v>164</v>
      </c>
      <c r="T2292" t="s">
        <v>1469</v>
      </c>
      <c r="U2292" t="s">
        <v>578</v>
      </c>
      <c r="X2292">
        <v>61</v>
      </c>
      <c r="Y2292">
        <v>0</v>
      </c>
      <c r="Z2292">
        <v>0</v>
      </c>
      <c r="AA2292">
        <v>0</v>
      </c>
      <c r="AB2292">
        <v>3050000</v>
      </c>
      <c r="AC2292" t="s">
        <v>47</v>
      </c>
      <c r="AD2292">
        <f>+VLOOKUP(T2292,items!$A$2:$D$1255,4,0)</f>
        <v>0</v>
      </c>
      <c r="AE2292">
        <f>+VLOOKUP(T2292,Tabla1[],5,0)</f>
        <v>0</v>
      </c>
      <c r="AF2292" t="e">
        <f t="shared" si="35"/>
        <v>#VALUE!</v>
      </c>
    </row>
    <row r="2293" spans="1:32" x14ac:dyDescent="0.25">
      <c r="A2293">
        <v>96432</v>
      </c>
      <c r="B2293" t="s">
        <v>3049</v>
      </c>
      <c r="C2293" t="s">
        <v>75</v>
      </c>
      <c r="D2293">
        <v>0</v>
      </c>
      <c r="F2293" t="s">
        <v>712</v>
      </c>
      <c r="G2293" t="s">
        <v>712</v>
      </c>
      <c r="H2293" t="s">
        <v>5156</v>
      </c>
      <c r="I2293" t="s">
        <v>37</v>
      </c>
      <c r="J2293" t="s">
        <v>37</v>
      </c>
      <c r="K2293" t="s">
        <v>5157</v>
      </c>
      <c r="L2293" t="s">
        <v>37</v>
      </c>
      <c r="M2293" t="s">
        <v>571</v>
      </c>
      <c r="N2293" t="s">
        <v>571</v>
      </c>
      <c r="O2293" t="s">
        <v>4696</v>
      </c>
      <c r="P2293" t="s">
        <v>4696</v>
      </c>
      <c r="Q2293" t="s">
        <v>4696</v>
      </c>
      <c r="R2293" t="s">
        <v>411</v>
      </c>
      <c r="S2293" t="s">
        <v>164</v>
      </c>
      <c r="T2293" t="s">
        <v>1624</v>
      </c>
      <c r="U2293" t="s">
        <v>828</v>
      </c>
      <c r="X2293">
        <v>4.0999999999999996</v>
      </c>
      <c r="Y2293">
        <v>0</v>
      </c>
      <c r="Z2293">
        <v>0</v>
      </c>
      <c r="AA2293">
        <v>0</v>
      </c>
      <c r="AB2293">
        <v>215660</v>
      </c>
      <c r="AC2293" t="s">
        <v>47</v>
      </c>
      <c r="AD2293">
        <f>+VLOOKUP(T2293,items!$A$2:$D$1255,4,0)</f>
        <v>0</v>
      </c>
      <c r="AE2293">
        <f>+VLOOKUP(T2293,Tabla1[],5,0)</f>
        <v>0</v>
      </c>
      <c r="AF2293">
        <f t="shared" si="35"/>
        <v>12</v>
      </c>
    </row>
    <row r="2294" spans="1:32" x14ac:dyDescent="0.25">
      <c r="A2294">
        <v>96432</v>
      </c>
      <c r="B2294" t="s">
        <v>3049</v>
      </c>
      <c r="C2294" t="s">
        <v>75</v>
      </c>
      <c r="D2294">
        <v>0</v>
      </c>
      <c r="F2294" t="s">
        <v>712</v>
      </c>
      <c r="G2294" t="s">
        <v>712</v>
      </c>
      <c r="H2294" t="s">
        <v>5156</v>
      </c>
      <c r="I2294" t="s">
        <v>37</v>
      </c>
      <c r="J2294" t="s">
        <v>37</v>
      </c>
      <c r="K2294" t="s">
        <v>5157</v>
      </c>
      <c r="L2294" t="s">
        <v>37</v>
      </c>
      <c r="M2294" t="s">
        <v>571</v>
      </c>
      <c r="N2294" t="s">
        <v>571</v>
      </c>
      <c r="O2294" t="s">
        <v>4696</v>
      </c>
      <c r="P2294" t="s">
        <v>4696</v>
      </c>
      <c r="Q2294" t="s">
        <v>4696</v>
      </c>
      <c r="R2294" t="s">
        <v>411</v>
      </c>
      <c r="S2294" t="s">
        <v>164</v>
      </c>
      <c r="T2294" t="s">
        <v>1315</v>
      </c>
      <c r="U2294" t="s">
        <v>1147</v>
      </c>
      <c r="X2294">
        <v>3.7</v>
      </c>
      <c r="Y2294">
        <v>0</v>
      </c>
      <c r="Z2294">
        <v>0</v>
      </c>
      <c r="AA2294">
        <v>0</v>
      </c>
      <c r="AB2294">
        <v>194620</v>
      </c>
      <c r="AC2294" t="s">
        <v>47</v>
      </c>
      <c r="AD2294">
        <f>+VLOOKUP(T2294,items!$A$2:$D$1255,4,0)</f>
        <v>0</v>
      </c>
      <c r="AE2294">
        <f>+VLOOKUP(T2294,Tabla1[],5,0)</f>
        <v>0</v>
      </c>
      <c r="AF2294">
        <f t="shared" si="35"/>
        <v>12</v>
      </c>
    </row>
    <row r="2295" spans="1:32" x14ac:dyDescent="0.25">
      <c r="A2295">
        <v>96434</v>
      </c>
      <c r="B2295" t="s">
        <v>5132</v>
      </c>
      <c r="C2295" t="s">
        <v>75</v>
      </c>
      <c r="D2295">
        <v>0</v>
      </c>
      <c r="F2295" t="s">
        <v>712</v>
      </c>
      <c r="G2295" t="s">
        <v>712</v>
      </c>
      <c r="H2295" t="s">
        <v>5158</v>
      </c>
      <c r="I2295" t="s">
        <v>37</v>
      </c>
      <c r="J2295" t="s">
        <v>5159</v>
      </c>
      <c r="K2295" t="s">
        <v>5160</v>
      </c>
      <c r="L2295" t="s">
        <v>37</v>
      </c>
      <c r="M2295" t="s">
        <v>571</v>
      </c>
      <c r="N2295" t="s">
        <v>571</v>
      </c>
      <c r="O2295" t="s">
        <v>175</v>
      </c>
      <c r="P2295" t="s">
        <v>1072</v>
      </c>
      <c r="Q2295" t="s">
        <v>1072</v>
      </c>
      <c r="R2295" t="s">
        <v>127</v>
      </c>
      <c r="S2295" t="s">
        <v>164</v>
      </c>
      <c r="T2295" t="s">
        <v>1411</v>
      </c>
      <c r="U2295" t="s">
        <v>867</v>
      </c>
      <c r="X2295">
        <v>2.7</v>
      </c>
      <c r="Y2295">
        <v>0</v>
      </c>
      <c r="Z2295">
        <v>0</v>
      </c>
      <c r="AA2295">
        <v>0</v>
      </c>
      <c r="AB2295">
        <v>142020</v>
      </c>
      <c r="AC2295" t="s">
        <v>47</v>
      </c>
      <c r="AD2295">
        <f>+VLOOKUP(T2295,items!$A$2:$D$1255,4,0)</f>
        <v>0</v>
      </c>
      <c r="AE2295">
        <f>+VLOOKUP(T2295,Tabla1[],5,0)</f>
        <v>0</v>
      </c>
      <c r="AF2295" t="e">
        <f t="shared" si="35"/>
        <v>#VALUE!</v>
      </c>
    </row>
    <row r="2296" spans="1:32" x14ac:dyDescent="0.25">
      <c r="A2296">
        <v>96435</v>
      </c>
      <c r="B2296" t="s">
        <v>5161</v>
      </c>
      <c r="C2296" t="s">
        <v>75</v>
      </c>
      <c r="D2296">
        <v>0</v>
      </c>
      <c r="F2296" t="s">
        <v>712</v>
      </c>
      <c r="G2296" t="s">
        <v>712</v>
      </c>
      <c r="H2296" t="s">
        <v>5162</v>
      </c>
      <c r="I2296" t="s">
        <v>37</v>
      </c>
      <c r="J2296" t="s">
        <v>5163</v>
      </c>
      <c r="K2296" t="s">
        <v>5164</v>
      </c>
      <c r="L2296" t="s">
        <v>37</v>
      </c>
      <c r="M2296" t="s">
        <v>571</v>
      </c>
      <c r="N2296" t="s">
        <v>571</v>
      </c>
      <c r="O2296" t="s">
        <v>175</v>
      </c>
      <c r="P2296" t="s">
        <v>1072</v>
      </c>
      <c r="Q2296" t="s">
        <v>1072</v>
      </c>
      <c r="R2296" t="s">
        <v>43</v>
      </c>
      <c r="S2296" t="s">
        <v>164</v>
      </c>
      <c r="T2296" t="s">
        <v>3069</v>
      </c>
      <c r="U2296" t="s">
        <v>3070</v>
      </c>
      <c r="X2296">
        <v>1</v>
      </c>
      <c r="Y2296">
        <v>0</v>
      </c>
      <c r="Z2296">
        <v>0</v>
      </c>
      <c r="AA2296">
        <v>0</v>
      </c>
      <c r="AB2296">
        <v>54630</v>
      </c>
      <c r="AC2296" t="s">
        <v>47</v>
      </c>
      <c r="AD2296">
        <f>+VLOOKUP(T2296,items!$A$2:$D$1255,4,0)</f>
        <v>0</v>
      </c>
      <c r="AE2296">
        <f>+VLOOKUP(T2296,Tabla1[],5,0)</f>
        <v>0</v>
      </c>
      <c r="AF2296" t="e">
        <f t="shared" si="35"/>
        <v>#VALUE!</v>
      </c>
    </row>
    <row r="2297" spans="1:32" x14ac:dyDescent="0.25">
      <c r="A2297">
        <v>96440</v>
      </c>
      <c r="B2297" t="s">
        <v>5165</v>
      </c>
      <c r="C2297" t="s">
        <v>33</v>
      </c>
      <c r="D2297">
        <v>0</v>
      </c>
      <c r="F2297" t="s">
        <v>712</v>
      </c>
      <c r="G2297" t="s">
        <v>681</v>
      </c>
      <c r="H2297" t="s">
        <v>5166</v>
      </c>
      <c r="I2297" t="s">
        <v>37</v>
      </c>
      <c r="J2297" t="s">
        <v>5167</v>
      </c>
      <c r="K2297" t="s">
        <v>5168</v>
      </c>
      <c r="L2297" t="s">
        <v>37</v>
      </c>
      <c r="M2297" t="s">
        <v>4390</v>
      </c>
      <c r="N2297" t="s">
        <v>4390</v>
      </c>
      <c r="O2297" t="s">
        <v>120</v>
      </c>
      <c r="P2297" t="s">
        <v>5169</v>
      </c>
      <c r="Q2297" t="s">
        <v>5169</v>
      </c>
      <c r="R2297" t="s">
        <v>127</v>
      </c>
      <c r="S2297" t="s">
        <v>128</v>
      </c>
      <c r="T2297" t="s">
        <v>5170</v>
      </c>
      <c r="U2297" t="s">
        <v>5171</v>
      </c>
      <c r="X2297">
        <v>77.48</v>
      </c>
      <c r="Y2297">
        <v>0</v>
      </c>
      <c r="Z2297">
        <v>0</v>
      </c>
      <c r="AA2297">
        <v>0</v>
      </c>
      <c r="AB2297">
        <v>68802.240000000005</v>
      </c>
      <c r="AC2297" t="s">
        <v>47</v>
      </c>
      <c r="AD2297">
        <f>+VLOOKUP(T2297,items!$A$2:$D$1255,4,0)</f>
        <v>0</v>
      </c>
      <c r="AE2297">
        <f>+VLOOKUP(T2297,Tabla1[],5,0)</f>
        <v>0</v>
      </c>
      <c r="AF2297">
        <f t="shared" si="35"/>
        <v>11</v>
      </c>
    </row>
    <row r="2298" spans="1:32" x14ac:dyDescent="0.25">
      <c r="A2298">
        <v>96440</v>
      </c>
      <c r="B2298" t="s">
        <v>5165</v>
      </c>
      <c r="C2298" t="s">
        <v>33</v>
      </c>
      <c r="D2298">
        <v>0</v>
      </c>
      <c r="F2298" t="s">
        <v>712</v>
      </c>
      <c r="G2298" t="s">
        <v>681</v>
      </c>
      <c r="H2298" t="s">
        <v>5166</v>
      </c>
      <c r="I2298" t="s">
        <v>37</v>
      </c>
      <c r="J2298" t="s">
        <v>5167</v>
      </c>
      <c r="K2298" t="s">
        <v>5168</v>
      </c>
      <c r="L2298" t="s">
        <v>37</v>
      </c>
      <c r="M2298" t="s">
        <v>4390</v>
      </c>
      <c r="N2298" t="s">
        <v>4390</v>
      </c>
      <c r="O2298" t="s">
        <v>120</v>
      </c>
      <c r="P2298" t="s">
        <v>5169</v>
      </c>
      <c r="Q2298" t="s">
        <v>5169</v>
      </c>
      <c r="R2298" t="s">
        <v>127</v>
      </c>
      <c r="S2298" t="s">
        <v>128</v>
      </c>
      <c r="T2298" t="s">
        <v>299</v>
      </c>
      <c r="U2298" t="s">
        <v>300</v>
      </c>
      <c r="X2298">
        <v>1</v>
      </c>
      <c r="Y2298">
        <v>0</v>
      </c>
      <c r="Z2298">
        <v>0</v>
      </c>
      <c r="AA2298">
        <v>0</v>
      </c>
      <c r="AB2298">
        <v>450000</v>
      </c>
      <c r="AC2298" t="s">
        <v>47</v>
      </c>
      <c r="AD2298">
        <f>+VLOOKUP(T2298,items!$A$2:$D$1255,4,0)</f>
        <v>0</v>
      </c>
      <c r="AE2298">
        <f>+VLOOKUP(T2298,Tabla1[],5,0)</f>
        <v>0</v>
      </c>
      <c r="AF2298">
        <f t="shared" si="35"/>
        <v>11</v>
      </c>
    </row>
    <row r="2299" spans="1:32" x14ac:dyDescent="0.25">
      <c r="A2299">
        <v>96442</v>
      </c>
      <c r="B2299" t="s">
        <v>3679</v>
      </c>
      <c r="C2299" t="s">
        <v>75</v>
      </c>
      <c r="D2299">
        <v>0</v>
      </c>
      <c r="F2299" t="s">
        <v>712</v>
      </c>
      <c r="G2299" t="s">
        <v>712</v>
      </c>
      <c r="H2299" t="s">
        <v>5172</v>
      </c>
      <c r="I2299" t="s">
        <v>37</v>
      </c>
      <c r="J2299" t="s">
        <v>5173</v>
      </c>
      <c r="K2299" t="s">
        <v>5174</v>
      </c>
      <c r="L2299" t="s">
        <v>37</v>
      </c>
      <c r="M2299" t="s">
        <v>571</v>
      </c>
      <c r="N2299" t="s">
        <v>571</v>
      </c>
      <c r="O2299" t="s">
        <v>175</v>
      </c>
      <c r="P2299" t="s">
        <v>1072</v>
      </c>
      <c r="Q2299" t="s">
        <v>1072</v>
      </c>
      <c r="R2299" t="s">
        <v>127</v>
      </c>
      <c r="S2299" t="s">
        <v>164</v>
      </c>
      <c r="T2299" t="s">
        <v>5175</v>
      </c>
      <c r="U2299" t="s">
        <v>4950</v>
      </c>
      <c r="X2299">
        <v>18</v>
      </c>
      <c r="Y2299">
        <v>0</v>
      </c>
      <c r="Z2299">
        <v>0</v>
      </c>
      <c r="AA2299">
        <v>0</v>
      </c>
      <c r="AB2299">
        <v>946800</v>
      </c>
      <c r="AC2299" t="s">
        <v>47</v>
      </c>
      <c r="AD2299">
        <f>+VLOOKUP(T2299,items!$A$2:$D$1255,4,0)</f>
        <v>0</v>
      </c>
      <c r="AE2299">
        <f>+VLOOKUP(T2299,Tabla1[],5,0)</f>
        <v>0</v>
      </c>
      <c r="AF2299" t="e">
        <f t="shared" si="35"/>
        <v>#VALUE!</v>
      </c>
    </row>
    <row r="2300" spans="1:32" x14ac:dyDescent="0.25">
      <c r="A2300">
        <v>96445</v>
      </c>
      <c r="B2300" t="s">
        <v>5176</v>
      </c>
      <c r="C2300" t="s">
        <v>75</v>
      </c>
      <c r="D2300">
        <v>0</v>
      </c>
      <c r="F2300" t="s">
        <v>712</v>
      </c>
      <c r="G2300" t="s">
        <v>712</v>
      </c>
      <c r="H2300" t="s">
        <v>5177</v>
      </c>
      <c r="I2300" t="s">
        <v>37</v>
      </c>
      <c r="J2300" t="s">
        <v>5178</v>
      </c>
      <c r="K2300" t="s">
        <v>5179</v>
      </c>
      <c r="L2300" t="s">
        <v>37</v>
      </c>
      <c r="M2300" t="s">
        <v>571</v>
      </c>
      <c r="N2300" t="s">
        <v>571</v>
      </c>
      <c r="O2300" t="s">
        <v>175</v>
      </c>
      <c r="P2300" t="s">
        <v>1072</v>
      </c>
      <c r="Q2300" t="s">
        <v>1072</v>
      </c>
      <c r="R2300" t="s">
        <v>127</v>
      </c>
      <c r="S2300" t="s">
        <v>164</v>
      </c>
      <c r="T2300" t="s">
        <v>1290</v>
      </c>
      <c r="U2300" t="s">
        <v>1291</v>
      </c>
      <c r="X2300">
        <v>3</v>
      </c>
      <c r="Y2300">
        <v>0</v>
      </c>
      <c r="Z2300">
        <v>0</v>
      </c>
      <c r="AA2300">
        <v>0</v>
      </c>
      <c r="AB2300">
        <v>201681</v>
      </c>
      <c r="AC2300" t="s">
        <v>47</v>
      </c>
      <c r="AD2300">
        <f>+VLOOKUP(T2300,items!$A$2:$D$1255,4,0)</f>
        <v>0</v>
      </c>
      <c r="AE2300">
        <f>+VLOOKUP(T2300,Tabla1[],5,0)</f>
        <v>0</v>
      </c>
      <c r="AF2300" t="e">
        <f t="shared" si="35"/>
        <v>#VALUE!</v>
      </c>
    </row>
    <row r="2301" spans="1:32" x14ac:dyDescent="0.25">
      <c r="A2301">
        <v>96445</v>
      </c>
      <c r="B2301" t="s">
        <v>5176</v>
      </c>
      <c r="C2301" t="s">
        <v>75</v>
      </c>
      <c r="D2301">
        <v>0</v>
      </c>
      <c r="F2301" t="s">
        <v>712</v>
      </c>
      <c r="G2301" t="s">
        <v>712</v>
      </c>
      <c r="H2301" t="s">
        <v>5177</v>
      </c>
      <c r="I2301" t="s">
        <v>37</v>
      </c>
      <c r="J2301" t="s">
        <v>5178</v>
      </c>
      <c r="K2301" t="s">
        <v>5179</v>
      </c>
      <c r="L2301" t="s">
        <v>37</v>
      </c>
      <c r="M2301" t="s">
        <v>571</v>
      </c>
      <c r="N2301" t="s">
        <v>571</v>
      </c>
      <c r="O2301" t="s">
        <v>175</v>
      </c>
      <c r="P2301" t="s">
        <v>1072</v>
      </c>
      <c r="Q2301" t="s">
        <v>1072</v>
      </c>
      <c r="R2301" t="s">
        <v>127</v>
      </c>
      <c r="S2301" t="s">
        <v>164</v>
      </c>
      <c r="T2301" t="s">
        <v>1126</v>
      </c>
      <c r="U2301" t="s">
        <v>1127</v>
      </c>
      <c r="X2301">
        <v>2</v>
      </c>
      <c r="Y2301">
        <v>0</v>
      </c>
      <c r="Z2301">
        <v>0</v>
      </c>
      <c r="AA2301">
        <v>0</v>
      </c>
      <c r="AB2301">
        <v>100840</v>
      </c>
      <c r="AC2301" t="s">
        <v>47</v>
      </c>
      <c r="AD2301">
        <f>+VLOOKUP(T2301,items!$A$2:$D$1255,4,0)</f>
        <v>0</v>
      </c>
      <c r="AE2301">
        <f>+VLOOKUP(T2301,Tabla1[],5,0)</f>
        <v>0</v>
      </c>
      <c r="AF2301" t="e">
        <f t="shared" si="35"/>
        <v>#VALUE!</v>
      </c>
    </row>
    <row r="2302" spans="1:32" x14ac:dyDescent="0.25">
      <c r="A2302">
        <v>96447</v>
      </c>
      <c r="B2302" t="s">
        <v>5180</v>
      </c>
      <c r="C2302" t="s">
        <v>75</v>
      </c>
      <c r="D2302">
        <v>0</v>
      </c>
      <c r="F2302" t="s">
        <v>712</v>
      </c>
      <c r="G2302" t="s">
        <v>1072</v>
      </c>
      <c r="H2302" t="s">
        <v>5181</v>
      </c>
      <c r="I2302" t="s">
        <v>5182</v>
      </c>
      <c r="J2302" t="s">
        <v>5183</v>
      </c>
      <c r="K2302" t="s">
        <v>5184</v>
      </c>
      <c r="L2302" t="s">
        <v>5185</v>
      </c>
      <c r="M2302" t="s">
        <v>1931</v>
      </c>
      <c r="N2302" t="s">
        <v>503</v>
      </c>
      <c r="O2302" t="s">
        <v>34</v>
      </c>
      <c r="P2302" t="s">
        <v>42</v>
      </c>
      <c r="Q2302" t="s">
        <v>1136</v>
      </c>
      <c r="R2302" t="s">
        <v>63</v>
      </c>
      <c r="S2302" t="s">
        <v>88</v>
      </c>
      <c r="T2302" t="s">
        <v>4341</v>
      </c>
      <c r="U2302" t="s">
        <v>4342</v>
      </c>
      <c r="X2302">
        <v>1</v>
      </c>
      <c r="Y2302">
        <v>0</v>
      </c>
      <c r="Z2302">
        <v>0</v>
      </c>
      <c r="AA2302">
        <v>0</v>
      </c>
      <c r="AB2302">
        <v>57989</v>
      </c>
      <c r="AC2302" t="s">
        <v>47</v>
      </c>
      <c r="AD2302">
        <f>+VLOOKUP(T2302,items!$A$2:$D$1255,4,0)</f>
        <v>0</v>
      </c>
      <c r="AE2302">
        <f>+VLOOKUP(T2302,Tabla1[],5,0)</f>
        <v>0</v>
      </c>
      <c r="AF2302">
        <f t="shared" si="35"/>
        <v>9</v>
      </c>
    </row>
    <row r="2303" spans="1:32" x14ac:dyDescent="0.25">
      <c r="A2303">
        <v>96447</v>
      </c>
      <c r="B2303" t="s">
        <v>5180</v>
      </c>
      <c r="C2303" t="s">
        <v>75</v>
      </c>
      <c r="D2303">
        <v>0</v>
      </c>
      <c r="F2303" t="s">
        <v>712</v>
      </c>
      <c r="G2303" t="s">
        <v>1072</v>
      </c>
      <c r="H2303" t="s">
        <v>5181</v>
      </c>
      <c r="I2303" t="s">
        <v>5182</v>
      </c>
      <c r="J2303" t="s">
        <v>5183</v>
      </c>
      <c r="K2303" t="s">
        <v>5184</v>
      </c>
      <c r="L2303" t="s">
        <v>5185</v>
      </c>
      <c r="M2303" t="s">
        <v>1931</v>
      </c>
      <c r="N2303" t="s">
        <v>503</v>
      </c>
      <c r="O2303" t="s">
        <v>34</v>
      </c>
      <c r="P2303" t="s">
        <v>42</v>
      </c>
      <c r="Q2303" t="s">
        <v>1136</v>
      </c>
      <c r="R2303" t="s">
        <v>63</v>
      </c>
      <c r="S2303" t="s">
        <v>88</v>
      </c>
      <c r="T2303" t="s">
        <v>429</v>
      </c>
      <c r="U2303" t="s">
        <v>430</v>
      </c>
      <c r="X2303">
        <v>1</v>
      </c>
      <c r="Y2303">
        <v>0</v>
      </c>
      <c r="Z2303">
        <v>0</v>
      </c>
      <c r="AA2303">
        <v>0</v>
      </c>
      <c r="AB2303">
        <v>165467</v>
      </c>
      <c r="AC2303" t="s">
        <v>47</v>
      </c>
      <c r="AD2303">
        <f>+VLOOKUP(T2303,items!$A$2:$D$1255,4,0)</f>
        <v>0</v>
      </c>
      <c r="AE2303">
        <f>+VLOOKUP(T2303,Tabla1[],5,0)</f>
        <v>0</v>
      </c>
      <c r="AF2303">
        <f t="shared" si="35"/>
        <v>9</v>
      </c>
    </row>
    <row r="2304" spans="1:32" x14ac:dyDescent="0.25">
      <c r="A2304">
        <v>96447</v>
      </c>
      <c r="B2304" t="s">
        <v>5180</v>
      </c>
      <c r="C2304" t="s">
        <v>75</v>
      </c>
      <c r="D2304">
        <v>0</v>
      </c>
      <c r="F2304" t="s">
        <v>712</v>
      </c>
      <c r="G2304" t="s">
        <v>1072</v>
      </c>
      <c r="H2304" t="s">
        <v>5181</v>
      </c>
      <c r="I2304" t="s">
        <v>5182</v>
      </c>
      <c r="J2304" t="s">
        <v>5183</v>
      </c>
      <c r="K2304" t="s">
        <v>5184</v>
      </c>
      <c r="L2304" t="s">
        <v>5185</v>
      </c>
      <c r="M2304" t="s">
        <v>1931</v>
      </c>
      <c r="N2304" t="s">
        <v>503</v>
      </c>
      <c r="O2304" t="s">
        <v>34</v>
      </c>
      <c r="P2304" t="s">
        <v>42</v>
      </c>
      <c r="Q2304" t="s">
        <v>1136</v>
      </c>
      <c r="R2304" t="s">
        <v>63</v>
      </c>
      <c r="S2304" t="s">
        <v>88</v>
      </c>
      <c r="T2304" t="s">
        <v>347</v>
      </c>
      <c r="U2304" t="s">
        <v>348</v>
      </c>
      <c r="W2304" t="s">
        <v>1095</v>
      </c>
      <c r="X2304">
        <v>1</v>
      </c>
      <c r="Y2304">
        <v>5500</v>
      </c>
      <c r="Z2304">
        <v>0</v>
      </c>
      <c r="AA2304">
        <v>0</v>
      </c>
      <c r="AB2304">
        <v>686226</v>
      </c>
      <c r="AC2304" t="s">
        <v>47</v>
      </c>
      <c r="AD2304">
        <f>+VLOOKUP(T2304,items!$A$2:$D$1255,4,0)</f>
        <v>0</v>
      </c>
      <c r="AE2304">
        <f>+VLOOKUP(T2304,Tabla1[],5,0)</f>
        <v>0</v>
      </c>
      <c r="AF2304">
        <f t="shared" si="35"/>
        <v>9</v>
      </c>
    </row>
    <row r="2305" spans="1:32" x14ac:dyDescent="0.25">
      <c r="A2305">
        <v>96447</v>
      </c>
      <c r="B2305" t="s">
        <v>5180</v>
      </c>
      <c r="C2305" t="s">
        <v>75</v>
      </c>
      <c r="D2305">
        <v>0</v>
      </c>
      <c r="F2305" t="s">
        <v>712</v>
      </c>
      <c r="G2305" t="s">
        <v>1072</v>
      </c>
      <c r="H2305" t="s">
        <v>5181</v>
      </c>
      <c r="I2305" t="s">
        <v>5182</v>
      </c>
      <c r="J2305" t="s">
        <v>5183</v>
      </c>
      <c r="K2305" t="s">
        <v>5184</v>
      </c>
      <c r="L2305" t="s">
        <v>5185</v>
      </c>
      <c r="M2305" t="s">
        <v>1931</v>
      </c>
      <c r="N2305" t="s">
        <v>503</v>
      </c>
      <c r="O2305" t="s">
        <v>34</v>
      </c>
      <c r="P2305" t="s">
        <v>42</v>
      </c>
      <c r="Q2305" t="s">
        <v>1136</v>
      </c>
      <c r="R2305" t="s">
        <v>63</v>
      </c>
      <c r="S2305" t="s">
        <v>88</v>
      </c>
      <c r="T2305" t="s">
        <v>2103</v>
      </c>
      <c r="U2305" t="s">
        <v>2104</v>
      </c>
      <c r="V2305" t="s">
        <v>859</v>
      </c>
      <c r="W2305" t="s">
        <v>1095</v>
      </c>
      <c r="X2305">
        <v>1</v>
      </c>
      <c r="Y2305">
        <v>5500</v>
      </c>
      <c r="Z2305">
        <v>0</v>
      </c>
      <c r="AA2305">
        <v>2500</v>
      </c>
      <c r="AB2305">
        <v>7159998</v>
      </c>
      <c r="AC2305" t="s">
        <v>47</v>
      </c>
      <c r="AD2305" t="str">
        <f>+VLOOKUP(T2305,items!$A$2:$D$1255,4,0)</f>
        <v>SOMBRALINA</v>
      </c>
      <c r="AE2305" t="str">
        <f>+VLOOKUP(T2305,Tabla1[],5,0)</f>
        <v>ELECTRICA-MANUAL</v>
      </c>
      <c r="AF2305">
        <f t="shared" si="35"/>
        <v>9</v>
      </c>
    </row>
    <row r="2306" spans="1:32" x14ac:dyDescent="0.25">
      <c r="A2306">
        <v>96447</v>
      </c>
      <c r="B2306" t="s">
        <v>5180</v>
      </c>
      <c r="C2306" t="s">
        <v>75</v>
      </c>
      <c r="D2306">
        <v>0</v>
      </c>
      <c r="F2306" t="s">
        <v>712</v>
      </c>
      <c r="G2306" t="s">
        <v>1072</v>
      </c>
      <c r="H2306" t="s">
        <v>5181</v>
      </c>
      <c r="I2306" t="s">
        <v>5182</v>
      </c>
      <c r="J2306" t="s">
        <v>5183</v>
      </c>
      <c r="K2306" t="s">
        <v>5184</v>
      </c>
      <c r="L2306" t="s">
        <v>5185</v>
      </c>
      <c r="M2306" t="s">
        <v>1931</v>
      </c>
      <c r="N2306" t="s">
        <v>503</v>
      </c>
      <c r="O2306" t="s">
        <v>34</v>
      </c>
      <c r="P2306" t="s">
        <v>42</v>
      </c>
      <c r="Q2306" t="s">
        <v>1136</v>
      </c>
      <c r="R2306" t="s">
        <v>63</v>
      </c>
      <c r="S2306" t="s">
        <v>88</v>
      </c>
      <c r="T2306" t="s">
        <v>1096</v>
      </c>
      <c r="U2306" t="s">
        <v>1097</v>
      </c>
      <c r="X2306">
        <v>1</v>
      </c>
      <c r="Y2306">
        <v>0</v>
      </c>
      <c r="Z2306">
        <v>0</v>
      </c>
      <c r="AA2306">
        <v>0</v>
      </c>
      <c r="AB2306">
        <v>350000</v>
      </c>
      <c r="AC2306" t="s">
        <v>47</v>
      </c>
      <c r="AD2306" t="e">
        <f>+VLOOKUP(T2306,items!$A$2:$D$1255,4,0)</f>
        <v>#N/A</v>
      </c>
      <c r="AE2306" t="e">
        <f>+VLOOKUP(T2306,Tabla1[],5,0)</f>
        <v>#N/A</v>
      </c>
      <c r="AF2306">
        <f t="shared" ref="AF2306:AF2369" si="36">+MONTH(O2306)</f>
        <v>9</v>
      </c>
    </row>
    <row r="2307" spans="1:32" x14ac:dyDescent="0.25">
      <c r="A2307">
        <v>96449</v>
      </c>
      <c r="B2307" t="s">
        <v>5186</v>
      </c>
      <c r="C2307" t="s">
        <v>33</v>
      </c>
      <c r="D2307">
        <v>0</v>
      </c>
      <c r="F2307" t="s">
        <v>712</v>
      </c>
      <c r="G2307" t="s">
        <v>2235</v>
      </c>
      <c r="H2307" t="s">
        <v>5187</v>
      </c>
      <c r="I2307" t="s">
        <v>37</v>
      </c>
      <c r="J2307" t="s">
        <v>5188</v>
      </c>
      <c r="K2307" t="s">
        <v>5189</v>
      </c>
      <c r="L2307" t="s">
        <v>5190</v>
      </c>
      <c r="M2307" t="s">
        <v>1731</v>
      </c>
      <c r="N2307" t="s">
        <v>1731</v>
      </c>
      <c r="O2307" t="s">
        <v>1732</v>
      </c>
      <c r="P2307" t="s">
        <v>984</v>
      </c>
      <c r="Q2307" t="s">
        <v>35</v>
      </c>
      <c r="R2307" t="s">
        <v>63</v>
      </c>
      <c r="S2307" t="s">
        <v>256</v>
      </c>
      <c r="T2307" t="s">
        <v>2288</v>
      </c>
      <c r="U2307" t="s">
        <v>2289</v>
      </c>
      <c r="V2307" t="s">
        <v>1147</v>
      </c>
      <c r="X2307">
        <v>1</v>
      </c>
      <c r="Y2307">
        <v>0</v>
      </c>
      <c r="Z2307">
        <v>0</v>
      </c>
      <c r="AA2307">
        <v>0</v>
      </c>
      <c r="AB2307">
        <v>8943474</v>
      </c>
      <c r="AC2307" t="s">
        <v>47</v>
      </c>
      <c r="AD2307">
        <f>+VLOOKUP(T2307,items!$A$2:$D$1255,4,0)</f>
        <v>0</v>
      </c>
      <c r="AE2307">
        <f>+VLOOKUP(T2307,Tabla1[],5,0)</f>
        <v>0</v>
      </c>
      <c r="AF2307">
        <f t="shared" si="36"/>
        <v>9</v>
      </c>
    </row>
    <row r="2308" spans="1:32" x14ac:dyDescent="0.25">
      <c r="A2308">
        <v>96449</v>
      </c>
      <c r="B2308" t="s">
        <v>5186</v>
      </c>
      <c r="C2308" t="s">
        <v>33</v>
      </c>
      <c r="D2308">
        <v>0</v>
      </c>
      <c r="F2308" t="s">
        <v>712</v>
      </c>
      <c r="G2308" t="s">
        <v>2235</v>
      </c>
      <c r="H2308" t="s">
        <v>5187</v>
      </c>
      <c r="I2308" t="s">
        <v>37</v>
      </c>
      <c r="J2308" t="s">
        <v>5188</v>
      </c>
      <c r="K2308" t="s">
        <v>5189</v>
      </c>
      <c r="L2308" t="s">
        <v>5190</v>
      </c>
      <c r="M2308" t="s">
        <v>1731</v>
      </c>
      <c r="N2308" t="s">
        <v>1731</v>
      </c>
      <c r="O2308" t="s">
        <v>1732</v>
      </c>
      <c r="P2308" t="s">
        <v>984</v>
      </c>
      <c r="Q2308" t="s">
        <v>35</v>
      </c>
      <c r="R2308" t="s">
        <v>63</v>
      </c>
      <c r="S2308" t="s">
        <v>256</v>
      </c>
      <c r="T2308" t="s">
        <v>691</v>
      </c>
      <c r="U2308" t="s">
        <v>692</v>
      </c>
      <c r="X2308">
        <v>1</v>
      </c>
      <c r="Y2308">
        <v>0</v>
      </c>
      <c r="Z2308">
        <v>0</v>
      </c>
      <c r="AA2308">
        <v>0</v>
      </c>
      <c r="AB2308">
        <v>280000</v>
      </c>
      <c r="AC2308" t="s">
        <v>47</v>
      </c>
      <c r="AD2308" t="e">
        <f>+VLOOKUP(T2308,items!$A$2:$D$1255,4,0)</f>
        <v>#N/A</v>
      </c>
      <c r="AE2308" t="e">
        <f>+VLOOKUP(T2308,Tabla1[],5,0)</f>
        <v>#N/A</v>
      </c>
      <c r="AF2308">
        <f t="shared" si="36"/>
        <v>9</v>
      </c>
    </row>
    <row r="2309" spans="1:32" x14ac:dyDescent="0.25">
      <c r="A2309">
        <v>96452</v>
      </c>
      <c r="B2309" t="s">
        <v>5191</v>
      </c>
      <c r="C2309" t="s">
        <v>33</v>
      </c>
      <c r="D2309">
        <v>0</v>
      </c>
      <c r="F2309" t="s">
        <v>712</v>
      </c>
      <c r="G2309" t="s">
        <v>2130</v>
      </c>
      <c r="H2309" t="s">
        <v>5192</v>
      </c>
      <c r="I2309" t="s">
        <v>37</v>
      </c>
      <c r="J2309" t="s">
        <v>5193</v>
      </c>
      <c r="K2309" t="s">
        <v>5194</v>
      </c>
      <c r="L2309" t="s">
        <v>37</v>
      </c>
      <c r="M2309" t="s">
        <v>4581</v>
      </c>
      <c r="N2309" t="s">
        <v>4581</v>
      </c>
      <c r="O2309" t="s">
        <v>1213</v>
      </c>
      <c r="P2309" t="s">
        <v>445</v>
      </c>
      <c r="Q2309" t="s">
        <v>381</v>
      </c>
      <c r="R2309" t="s">
        <v>127</v>
      </c>
      <c r="S2309" t="s">
        <v>108</v>
      </c>
      <c r="T2309" t="s">
        <v>4925</v>
      </c>
      <c r="U2309" t="s">
        <v>1024</v>
      </c>
      <c r="X2309">
        <v>3</v>
      </c>
      <c r="Y2309">
        <v>0</v>
      </c>
      <c r="Z2309">
        <v>0</v>
      </c>
      <c r="AA2309">
        <v>0</v>
      </c>
      <c r="AB2309">
        <v>442500</v>
      </c>
      <c r="AC2309" t="s">
        <v>47</v>
      </c>
      <c r="AD2309">
        <f>+VLOOKUP(T2309,items!$A$2:$D$1255,4,0)</f>
        <v>0</v>
      </c>
      <c r="AE2309">
        <f>+VLOOKUP(T2309,Tabla1[],5,0)</f>
        <v>0</v>
      </c>
      <c r="AF2309">
        <f t="shared" si="36"/>
        <v>11</v>
      </c>
    </row>
    <row r="2310" spans="1:32" x14ac:dyDescent="0.25">
      <c r="A2310">
        <v>96452</v>
      </c>
      <c r="B2310" t="s">
        <v>5191</v>
      </c>
      <c r="C2310" t="s">
        <v>33</v>
      </c>
      <c r="D2310">
        <v>0</v>
      </c>
      <c r="F2310" t="s">
        <v>712</v>
      </c>
      <c r="G2310" t="s">
        <v>2130</v>
      </c>
      <c r="H2310" t="s">
        <v>5192</v>
      </c>
      <c r="I2310" t="s">
        <v>37</v>
      </c>
      <c r="J2310" t="s">
        <v>5193</v>
      </c>
      <c r="K2310" t="s">
        <v>5194</v>
      </c>
      <c r="L2310" t="s">
        <v>37</v>
      </c>
      <c r="M2310" t="s">
        <v>4581</v>
      </c>
      <c r="N2310" t="s">
        <v>4581</v>
      </c>
      <c r="O2310" t="s">
        <v>1213</v>
      </c>
      <c r="P2310" t="s">
        <v>445</v>
      </c>
      <c r="Q2310" t="s">
        <v>381</v>
      </c>
      <c r="R2310" t="s">
        <v>127</v>
      </c>
      <c r="S2310" t="s">
        <v>108</v>
      </c>
      <c r="T2310" t="s">
        <v>1581</v>
      </c>
      <c r="U2310" t="s">
        <v>1582</v>
      </c>
      <c r="X2310">
        <v>1</v>
      </c>
      <c r="Y2310">
        <v>0</v>
      </c>
      <c r="Z2310">
        <v>0</v>
      </c>
      <c r="AA2310">
        <v>0</v>
      </c>
      <c r="AB2310">
        <v>200000</v>
      </c>
      <c r="AC2310" t="s">
        <v>47</v>
      </c>
      <c r="AD2310">
        <f>+VLOOKUP(T2310,items!$A$2:$D$1255,4,0)</f>
        <v>0</v>
      </c>
      <c r="AE2310">
        <f>+VLOOKUP(T2310,Tabla1[],5,0)</f>
        <v>0</v>
      </c>
      <c r="AF2310">
        <f t="shared" si="36"/>
        <v>11</v>
      </c>
    </row>
    <row r="2311" spans="1:32" x14ac:dyDescent="0.25">
      <c r="A2311">
        <v>96452</v>
      </c>
      <c r="B2311" t="s">
        <v>5191</v>
      </c>
      <c r="C2311" t="s">
        <v>33</v>
      </c>
      <c r="D2311">
        <v>0</v>
      </c>
      <c r="F2311" t="s">
        <v>712</v>
      </c>
      <c r="G2311" t="s">
        <v>2130</v>
      </c>
      <c r="H2311" t="s">
        <v>5192</v>
      </c>
      <c r="I2311" t="s">
        <v>37</v>
      </c>
      <c r="J2311" t="s">
        <v>5193</v>
      </c>
      <c r="K2311" t="s">
        <v>5194</v>
      </c>
      <c r="L2311" t="s">
        <v>37</v>
      </c>
      <c r="M2311" t="s">
        <v>4581</v>
      </c>
      <c r="N2311" t="s">
        <v>4581</v>
      </c>
      <c r="O2311" t="s">
        <v>1213</v>
      </c>
      <c r="P2311" t="s">
        <v>445</v>
      </c>
      <c r="Q2311" t="s">
        <v>381</v>
      </c>
      <c r="R2311" t="s">
        <v>127</v>
      </c>
      <c r="S2311" t="s">
        <v>108</v>
      </c>
      <c r="T2311" t="s">
        <v>1581</v>
      </c>
      <c r="U2311" t="s">
        <v>1582</v>
      </c>
      <c r="X2311">
        <v>1</v>
      </c>
      <c r="Y2311">
        <v>0</v>
      </c>
      <c r="Z2311">
        <v>0</v>
      </c>
      <c r="AA2311">
        <v>0</v>
      </c>
      <c r="AB2311">
        <v>300000</v>
      </c>
      <c r="AC2311" t="s">
        <v>47</v>
      </c>
      <c r="AD2311">
        <f>+VLOOKUP(T2311,items!$A$2:$D$1255,4,0)</f>
        <v>0</v>
      </c>
      <c r="AE2311">
        <f>+VLOOKUP(T2311,Tabla1[],5,0)</f>
        <v>0</v>
      </c>
      <c r="AF2311">
        <f t="shared" si="36"/>
        <v>11</v>
      </c>
    </row>
    <row r="2312" spans="1:32" x14ac:dyDescent="0.25">
      <c r="A2312">
        <v>96452</v>
      </c>
      <c r="B2312" t="s">
        <v>5191</v>
      </c>
      <c r="C2312" t="s">
        <v>33</v>
      </c>
      <c r="D2312">
        <v>0</v>
      </c>
      <c r="F2312" t="s">
        <v>712</v>
      </c>
      <c r="G2312" t="s">
        <v>2130</v>
      </c>
      <c r="H2312" t="s">
        <v>5192</v>
      </c>
      <c r="I2312" t="s">
        <v>37</v>
      </c>
      <c r="J2312" t="s">
        <v>5193</v>
      </c>
      <c r="K2312" t="s">
        <v>5194</v>
      </c>
      <c r="L2312" t="s">
        <v>37</v>
      </c>
      <c r="M2312" t="s">
        <v>4581</v>
      </c>
      <c r="N2312" t="s">
        <v>4581</v>
      </c>
      <c r="O2312" t="s">
        <v>1213</v>
      </c>
      <c r="P2312" t="s">
        <v>445</v>
      </c>
      <c r="Q2312" t="s">
        <v>381</v>
      </c>
      <c r="R2312" t="s">
        <v>127</v>
      </c>
      <c r="S2312" t="s">
        <v>108</v>
      </c>
      <c r="T2312" t="s">
        <v>392</v>
      </c>
      <c r="U2312" t="s">
        <v>393</v>
      </c>
      <c r="X2312">
        <v>1</v>
      </c>
      <c r="Y2312">
        <v>0</v>
      </c>
      <c r="Z2312">
        <v>0</v>
      </c>
      <c r="AA2312">
        <v>0</v>
      </c>
      <c r="AB2312">
        <v>100000</v>
      </c>
      <c r="AC2312" t="s">
        <v>47</v>
      </c>
      <c r="AD2312" t="e">
        <f>+VLOOKUP(T2312,items!$A$2:$D$1255,4,0)</f>
        <v>#N/A</v>
      </c>
      <c r="AE2312" t="e">
        <f>+VLOOKUP(T2312,Tabla1[],5,0)</f>
        <v>#N/A</v>
      </c>
      <c r="AF2312">
        <f t="shared" si="36"/>
        <v>11</v>
      </c>
    </row>
    <row r="2313" spans="1:32" x14ac:dyDescent="0.25">
      <c r="A2313">
        <v>96457</v>
      </c>
      <c r="B2313" t="s">
        <v>5195</v>
      </c>
      <c r="C2313" t="s">
        <v>33</v>
      </c>
      <c r="D2313">
        <v>0</v>
      </c>
      <c r="F2313" t="s">
        <v>3043</v>
      </c>
      <c r="G2313" t="s">
        <v>2192</v>
      </c>
      <c r="H2313" t="s">
        <v>5196</v>
      </c>
      <c r="I2313" t="s">
        <v>37</v>
      </c>
      <c r="J2313" t="s">
        <v>5197</v>
      </c>
      <c r="K2313" t="s">
        <v>5198</v>
      </c>
      <c r="L2313" t="s">
        <v>5199</v>
      </c>
      <c r="M2313" t="s">
        <v>2895</v>
      </c>
      <c r="N2313" t="s">
        <v>2895</v>
      </c>
      <c r="O2313" t="s">
        <v>2895</v>
      </c>
      <c r="P2313" t="s">
        <v>573</v>
      </c>
      <c r="Q2313" t="s">
        <v>1931</v>
      </c>
      <c r="R2313" t="s">
        <v>63</v>
      </c>
      <c r="S2313" t="s">
        <v>88</v>
      </c>
      <c r="T2313" t="s">
        <v>4070</v>
      </c>
      <c r="U2313" t="s">
        <v>4071</v>
      </c>
      <c r="W2313" t="s">
        <v>114</v>
      </c>
      <c r="X2313">
        <v>1</v>
      </c>
      <c r="Y2313">
        <v>0</v>
      </c>
      <c r="Z2313">
        <v>0</v>
      </c>
      <c r="AA2313">
        <v>0</v>
      </c>
      <c r="AB2313">
        <v>646220</v>
      </c>
      <c r="AC2313" t="s">
        <v>47</v>
      </c>
      <c r="AD2313">
        <f>+VLOOKUP(T2313,items!$A$2:$D$1255,4,0)</f>
        <v>0</v>
      </c>
      <c r="AE2313">
        <f>+VLOOKUP(T2313,Tabla1[],5,0)</f>
        <v>0</v>
      </c>
      <c r="AF2313">
        <f t="shared" si="36"/>
        <v>9</v>
      </c>
    </row>
    <row r="2314" spans="1:32" x14ac:dyDescent="0.25">
      <c r="A2314">
        <v>96457</v>
      </c>
      <c r="B2314" t="s">
        <v>5195</v>
      </c>
      <c r="C2314" t="s">
        <v>33</v>
      </c>
      <c r="D2314">
        <v>0</v>
      </c>
      <c r="F2314" t="s">
        <v>3043</v>
      </c>
      <c r="G2314" t="s">
        <v>2192</v>
      </c>
      <c r="H2314" t="s">
        <v>5196</v>
      </c>
      <c r="I2314" t="s">
        <v>37</v>
      </c>
      <c r="J2314" t="s">
        <v>5197</v>
      </c>
      <c r="K2314" t="s">
        <v>5198</v>
      </c>
      <c r="L2314" t="s">
        <v>5199</v>
      </c>
      <c r="M2314" t="s">
        <v>2895</v>
      </c>
      <c r="N2314" t="s">
        <v>2895</v>
      </c>
      <c r="O2314" t="s">
        <v>2895</v>
      </c>
      <c r="P2314" t="s">
        <v>573</v>
      </c>
      <c r="Q2314" t="s">
        <v>1931</v>
      </c>
      <c r="R2314" t="s">
        <v>63</v>
      </c>
      <c r="S2314" t="s">
        <v>88</v>
      </c>
      <c r="T2314" t="s">
        <v>5200</v>
      </c>
      <c r="U2314" t="s">
        <v>5201</v>
      </c>
      <c r="V2314" t="s">
        <v>828</v>
      </c>
      <c r="X2314">
        <v>2</v>
      </c>
      <c r="Y2314">
        <v>0</v>
      </c>
      <c r="Z2314">
        <v>0</v>
      </c>
      <c r="AA2314">
        <v>0</v>
      </c>
      <c r="AB2314">
        <v>5746102</v>
      </c>
      <c r="AC2314" t="s">
        <v>47</v>
      </c>
      <c r="AD2314" t="str">
        <f>+VLOOKUP(T2314,items!$A$2:$D$1255,4,0)</f>
        <v>MUEBLES</v>
      </c>
      <c r="AE2314">
        <f>+VLOOKUP(T2314,Tabla1[],5,0)</f>
        <v>0</v>
      </c>
      <c r="AF2314">
        <f t="shared" si="36"/>
        <v>9</v>
      </c>
    </row>
    <row r="2315" spans="1:32" x14ac:dyDescent="0.25">
      <c r="A2315">
        <v>96457</v>
      </c>
      <c r="B2315" t="s">
        <v>5195</v>
      </c>
      <c r="C2315" t="s">
        <v>33</v>
      </c>
      <c r="D2315">
        <v>0</v>
      </c>
      <c r="F2315" t="s">
        <v>3043</v>
      </c>
      <c r="G2315" t="s">
        <v>2192</v>
      </c>
      <c r="H2315" t="s">
        <v>5196</v>
      </c>
      <c r="I2315" t="s">
        <v>37</v>
      </c>
      <c r="J2315" t="s">
        <v>5197</v>
      </c>
      <c r="K2315" t="s">
        <v>5198</v>
      </c>
      <c r="L2315" t="s">
        <v>5199</v>
      </c>
      <c r="M2315" t="s">
        <v>2895</v>
      </c>
      <c r="N2315" t="s">
        <v>2895</v>
      </c>
      <c r="O2315" t="s">
        <v>2895</v>
      </c>
      <c r="P2315" t="s">
        <v>573</v>
      </c>
      <c r="Q2315" t="s">
        <v>1931</v>
      </c>
      <c r="R2315" t="s">
        <v>63</v>
      </c>
      <c r="S2315" t="s">
        <v>88</v>
      </c>
      <c r="T2315" t="s">
        <v>5202</v>
      </c>
      <c r="U2315" t="s">
        <v>5203</v>
      </c>
      <c r="V2315" t="s">
        <v>828</v>
      </c>
      <c r="X2315">
        <v>2</v>
      </c>
      <c r="Y2315">
        <v>0</v>
      </c>
      <c r="Z2315">
        <v>0</v>
      </c>
      <c r="AA2315">
        <v>0</v>
      </c>
      <c r="AB2315">
        <v>2432246</v>
      </c>
      <c r="AC2315" t="s">
        <v>47</v>
      </c>
      <c r="AD2315" t="str">
        <f>+VLOOKUP(T2315,items!$A$2:$D$1255,4,0)</f>
        <v>COJIN</v>
      </c>
      <c r="AE2315">
        <f>+VLOOKUP(T2315,Tabla1[],5,0)</f>
        <v>0</v>
      </c>
      <c r="AF2315">
        <f t="shared" si="36"/>
        <v>9</v>
      </c>
    </row>
    <row r="2316" spans="1:32" x14ac:dyDescent="0.25">
      <c r="A2316">
        <v>96457</v>
      </c>
      <c r="B2316" t="s">
        <v>5195</v>
      </c>
      <c r="C2316" t="s">
        <v>33</v>
      </c>
      <c r="D2316">
        <v>0</v>
      </c>
      <c r="F2316" t="s">
        <v>3043</v>
      </c>
      <c r="G2316" t="s">
        <v>2192</v>
      </c>
      <c r="H2316" t="s">
        <v>5196</v>
      </c>
      <c r="I2316" t="s">
        <v>37</v>
      </c>
      <c r="J2316" t="s">
        <v>5197</v>
      </c>
      <c r="K2316" t="s">
        <v>5198</v>
      </c>
      <c r="L2316" t="s">
        <v>5199</v>
      </c>
      <c r="M2316" t="s">
        <v>2895</v>
      </c>
      <c r="N2316" t="s">
        <v>2895</v>
      </c>
      <c r="O2316" t="s">
        <v>2895</v>
      </c>
      <c r="P2316" t="s">
        <v>573</v>
      </c>
      <c r="Q2316" t="s">
        <v>1931</v>
      </c>
      <c r="R2316" t="s">
        <v>63</v>
      </c>
      <c r="S2316" t="s">
        <v>88</v>
      </c>
      <c r="T2316" t="s">
        <v>1062</v>
      </c>
      <c r="U2316" t="s">
        <v>1063</v>
      </c>
      <c r="V2316" t="s">
        <v>828</v>
      </c>
      <c r="X2316">
        <v>1</v>
      </c>
      <c r="Y2316">
        <v>0</v>
      </c>
      <c r="Z2316">
        <v>0</v>
      </c>
      <c r="AA2316">
        <v>0</v>
      </c>
      <c r="AB2316">
        <v>1410588</v>
      </c>
      <c r="AC2316" t="s">
        <v>47</v>
      </c>
      <c r="AD2316">
        <f>+VLOOKUP(T2316,items!$A$2:$D$1255,4,0)</f>
        <v>0</v>
      </c>
      <c r="AE2316">
        <f>+VLOOKUP(T2316,Tabla1[],5,0)</f>
        <v>0</v>
      </c>
      <c r="AF2316">
        <f t="shared" si="36"/>
        <v>9</v>
      </c>
    </row>
    <row r="2317" spans="1:32" x14ac:dyDescent="0.25">
      <c r="A2317">
        <v>96464</v>
      </c>
      <c r="B2317" t="s">
        <v>3396</v>
      </c>
      <c r="C2317" t="s">
        <v>75</v>
      </c>
      <c r="D2317">
        <v>0</v>
      </c>
      <c r="F2317" t="s">
        <v>712</v>
      </c>
      <c r="G2317" t="s">
        <v>2235</v>
      </c>
      <c r="H2317" t="s">
        <v>5204</v>
      </c>
      <c r="I2317" t="s">
        <v>37</v>
      </c>
      <c r="J2317" t="s">
        <v>5205</v>
      </c>
      <c r="K2317" t="s">
        <v>5206</v>
      </c>
      <c r="L2317" t="s">
        <v>5207</v>
      </c>
      <c r="M2317" t="s">
        <v>1072</v>
      </c>
      <c r="N2317" t="s">
        <v>1072</v>
      </c>
      <c r="O2317" t="s">
        <v>175</v>
      </c>
      <c r="P2317" t="s">
        <v>253</v>
      </c>
      <c r="Q2317" t="s">
        <v>2520</v>
      </c>
      <c r="R2317" t="s">
        <v>63</v>
      </c>
      <c r="S2317" t="s">
        <v>256</v>
      </c>
      <c r="T2317" t="s">
        <v>388</v>
      </c>
      <c r="U2317" t="s">
        <v>389</v>
      </c>
      <c r="X2317">
        <v>25</v>
      </c>
      <c r="Y2317">
        <v>0</v>
      </c>
      <c r="Z2317">
        <v>0</v>
      </c>
      <c r="AA2317">
        <v>0</v>
      </c>
      <c r="AB2317">
        <v>1781250</v>
      </c>
      <c r="AC2317" t="s">
        <v>47</v>
      </c>
      <c r="AD2317">
        <f>+VLOOKUP(T2317,items!$A$2:$D$1255,4,0)</f>
        <v>0</v>
      </c>
      <c r="AE2317">
        <f>+VLOOKUP(T2317,Tabla1[],5,0)</f>
        <v>0</v>
      </c>
      <c r="AF2317" t="e">
        <f t="shared" si="36"/>
        <v>#VALUE!</v>
      </c>
    </row>
    <row r="2318" spans="1:32" x14ac:dyDescent="0.25">
      <c r="A2318">
        <v>96464</v>
      </c>
      <c r="B2318" t="s">
        <v>3396</v>
      </c>
      <c r="C2318" t="s">
        <v>75</v>
      </c>
      <c r="D2318">
        <v>0</v>
      </c>
      <c r="F2318" t="s">
        <v>712</v>
      </c>
      <c r="G2318" t="s">
        <v>2235</v>
      </c>
      <c r="H2318" t="s">
        <v>5204</v>
      </c>
      <c r="I2318" t="s">
        <v>37</v>
      </c>
      <c r="J2318" t="s">
        <v>5205</v>
      </c>
      <c r="K2318" t="s">
        <v>5206</v>
      </c>
      <c r="L2318" t="s">
        <v>5207</v>
      </c>
      <c r="M2318" t="s">
        <v>1072</v>
      </c>
      <c r="N2318" t="s">
        <v>1072</v>
      </c>
      <c r="O2318" t="s">
        <v>175</v>
      </c>
      <c r="P2318" t="s">
        <v>253</v>
      </c>
      <c r="Q2318" t="s">
        <v>2520</v>
      </c>
      <c r="R2318" t="s">
        <v>63</v>
      </c>
      <c r="S2318" t="s">
        <v>256</v>
      </c>
      <c r="T2318" t="s">
        <v>94</v>
      </c>
      <c r="U2318" t="s">
        <v>95</v>
      </c>
      <c r="X2318">
        <v>1</v>
      </c>
      <c r="Y2318">
        <v>0</v>
      </c>
      <c r="Z2318">
        <v>0</v>
      </c>
      <c r="AA2318">
        <v>0</v>
      </c>
      <c r="AB2318">
        <v>200000</v>
      </c>
      <c r="AC2318" t="s">
        <v>47</v>
      </c>
      <c r="AD2318" t="e">
        <f>+VLOOKUP(T2318,items!$A$2:$D$1255,4,0)</f>
        <v>#N/A</v>
      </c>
      <c r="AE2318" t="e">
        <f>+VLOOKUP(T2318,Tabla1[],5,0)</f>
        <v>#N/A</v>
      </c>
      <c r="AF2318" t="e">
        <f t="shared" si="36"/>
        <v>#VALUE!</v>
      </c>
    </row>
    <row r="2319" spans="1:32" x14ac:dyDescent="0.25">
      <c r="A2319">
        <v>96464</v>
      </c>
      <c r="B2319" t="s">
        <v>3396</v>
      </c>
      <c r="C2319" t="s">
        <v>75</v>
      </c>
      <c r="D2319">
        <v>0</v>
      </c>
      <c r="F2319" t="s">
        <v>712</v>
      </c>
      <c r="G2319" t="s">
        <v>2235</v>
      </c>
      <c r="H2319" t="s">
        <v>5204</v>
      </c>
      <c r="I2319" t="s">
        <v>37</v>
      </c>
      <c r="J2319" t="s">
        <v>5205</v>
      </c>
      <c r="K2319" t="s">
        <v>5206</v>
      </c>
      <c r="L2319" t="s">
        <v>5207</v>
      </c>
      <c r="M2319" t="s">
        <v>1072</v>
      </c>
      <c r="N2319" t="s">
        <v>1072</v>
      </c>
      <c r="O2319" t="s">
        <v>175</v>
      </c>
      <c r="P2319" t="s">
        <v>253</v>
      </c>
      <c r="Q2319" t="s">
        <v>2520</v>
      </c>
      <c r="R2319" t="s">
        <v>63</v>
      </c>
      <c r="S2319" t="s">
        <v>256</v>
      </c>
      <c r="T2319" t="s">
        <v>94</v>
      </c>
      <c r="U2319" t="s">
        <v>95</v>
      </c>
      <c r="X2319">
        <v>1</v>
      </c>
      <c r="Y2319">
        <v>0</v>
      </c>
      <c r="Z2319">
        <v>0</v>
      </c>
      <c r="AA2319">
        <v>0</v>
      </c>
      <c r="AB2319">
        <v>300000</v>
      </c>
      <c r="AC2319" t="s">
        <v>47</v>
      </c>
      <c r="AD2319" t="e">
        <f>+VLOOKUP(T2319,items!$A$2:$D$1255,4,0)</f>
        <v>#N/A</v>
      </c>
      <c r="AE2319" t="e">
        <f>+VLOOKUP(T2319,Tabla1[],5,0)</f>
        <v>#N/A</v>
      </c>
      <c r="AF2319" t="e">
        <f t="shared" si="36"/>
        <v>#VALUE!</v>
      </c>
    </row>
    <row r="2320" spans="1:32" x14ac:dyDescent="0.25">
      <c r="A2320">
        <v>96464</v>
      </c>
      <c r="B2320" t="s">
        <v>3396</v>
      </c>
      <c r="C2320" t="s">
        <v>75</v>
      </c>
      <c r="D2320">
        <v>0</v>
      </c>
      <c r="F2320" t="s">
        <v>712</v>
      </c>
      <c r="G2320" t="s">
        <v>2235</v>
      </c>
      <c r="H2320" t="s">
        <v>5204</v>
      </c>
      <c r="I2320" t="s">
        <v>37</v>
      </c>
      <c r="J2320" t="s">
        <v>5205</v>
      </c>
      <c r="K2320" t="s">
        <v>5206</v>
      </c>
      <c r="L2320" t="s">
        <v>5207</v>
      </c>
      <c r="M2320" t="s">
        <v>1072</v>
      </c>
      <c r="N2320" t="s">
        <v>1072</v>
      </c>
      <c r="O2320" t="s">
        <v>175</v>
      </c>
      <c r="P2320" t="s">
        <v>253</v>
      </c>
      <c r="Q2320" t="s">
        <v>2520</v>
      </c>
      <c r="R2320" t="s">
        <v>63</v>
      </c>
      <c r="S2320" t="s">
        <v>256</v>
      </c>
      <c r="T2320" t="s">
        <v>392</v>
      </c>
      <c r="U2320" t="s">
        <v>393</v>
      </c>
      <c r="X2320">
        <v>1</v>
      </c>
      <c r="Y2320">
        <v>0</v>
      </c>
      <c r="Z2320">
        <v>0</v>
      </c>
      <c r="AA2320">
        <v>0</v>
      </c>
      <c r="AB2320">
        <v>140000</v>
      </c>
      <c r="AC2320" t="s">
        <v>47</v>
      </c>
      <c r="AD2320" t="e">
        <f>+VLOOKUP(T2320,items!$A$2:$D$1255,4,0)</f>
        <v>#N/A</v>
      </c>
      <c r="AE2320" t="e">
        <f>+VLOOKUP(T2320,Tabla1[],5,0)</f>
        <v>#N/A</v>
      </c>
      <c r="AF2320" t="e">
        <f t="shared" si="36"/>
        <v>#VALUE!</v>
      </c>
    </row>
    <row r="2321" spans="1:32" x14ac:dyDescent="0.25">
      <c r="A2321">
        <v>96476</v>
      </c>
      <c r="B2321" t="s">
        <v>5208</v>
      </c>
      <c r="C2321" t="s">
        <v>1065</v>
      </c>
      <c r="D2321">
        <v>0</v>
      </c>
      <c r="F2321" t="s">
        <v>571</v>
      </c>
      <c r="G2321" t="s">
        <v>2235</v>
      </c>
      <c r="H2321" t="s">
        <v>5209</v>
      </c>
      <c r="I2321" t="s">
        <v>37</v>
      </c>
      <c r="J2321" t="s">
        <v>37</v>
      </c>
      <c r="K2321" t="s">
        <v>5210</v>
      </c>
      <c r="L2321" t="s">
        <v>37</v>
      </c>
      <c r="M2321" t="s">
        <v>572</v>
      </c>
      <c r="N2321" t="s">
        <v>572</v>
      </c>
      <c r="O2321" t="s">
        <v>572</v>
      </c>
      <c r="P2321" t="s">
        <v>1931</v>
      </c>
      <c r="Q2321" t="s">
        <v>1931</v>
      </c>
      <c r="R2321" t="s">
        <v>411</v>
      </c>
      <c r="S2321" t="s">
        <v>256</v>
      </c>
      <c r="T2321" t="s">
        <v>1232</v>
      </c>
      <c r="U2321" t="s">
        <v>1233</v>
      </c>
      <c r="X2321">
        <v>1</v>
      </c>
      <c r="Y2321">
        <v>0</v>
      </c>
      <c r="Z2321">
        <v>0</v>
      </c>
      <c r="AA2321">
        <v>0</v>
      </c>
      <c r="AB2321">
        <v>169800</v>
      </c>
      <c r="AC2321" t="s">
        <v>47</v>
      </c>
      <c r="AD2321">
        <f>+VLOOKUP(T2321,items!$A$2:$D$1255,4,0)</f>
        <v>0</v>
      </c>
      <c r="AE2321">
        <f>+VLOOKUP(T2321,Tabla1[],5,0)</f>
        <v>0</v>
      </c>
      <c r="AF2321">
        <f t="shared" si="36"/>
        <v>8</v>
      </c>
    </row>
    <row r="2322" spans="1:32" x14ac:dyDescent="0.25">
      <c r="A2322">
        <v>96481</v>
      </c>
      <c r="B2322" t="s">
        <v>5211</v>
      </c>
      <c r="C2322" t="s">
        <v>33</v>
      </c>
      <c r="D2322">
        <v>0</v>
      </c>
      <c r="F2322" t="s">
        <v>207</v>
      </c>
      <c r="G2322" t="s">
        <v>1072</v>
      </c>
      <c r="H2322" t="s">
        <v>5212</v>
      </c>
      <c r="I2322" t="s">
        <v>37</v>
      </c>
      <c r="J2322" t="s">
        <v>5213</v>
      </c>
      <c r="K2322" t="s">
        <v>5214</v>
      </c>
      <c r="L2322" t="s">
        <v>5215</v>
      </c>
      <c r="M2322" t="s">
        <v>983</v>
      </c>
      <c r="N2322" t="s">
        <v>983</v>
      </c>
      <c r="O2322" t="s">
        <v>1188</v>
      </c>
      <c r="P2322" t="s">
        <v>35</v>
      </c>
      <c r="Q2322" t="s">
        <v>4251</v>
      </c>
      <c r="R2322" t="s">
        <v>127</v>
      </c>
      <c r="S2322" t="s">
        <v>88</v>
      </c>
      <c r="T2322" t="s">
        <v>329</v>
      </c>
      <c r="U2322" t="s">
        <v>330</v>
      </c>
      <c r="X2322">
        <v>1</v>
      </c>
      <c r="Y2322">
        <v>0</v>
      </c>
      <c r="Z2322">
        <v>0</v>
      </c>
      <c r="AA2322">
        <v>0</v>
      </c>
      <c r="AB2322">
        <v>28260000</v>
      </c>
      <c r="AC2322" t="s">
        <v>47</v>
      </c>
      <c r="AD2322">
        <f>+VLOOKUP(T2322,items!$A$2:$D$1255,4,0)</f>
        <v>0</v>
      </c>
      <c r="AE2322">
        <f>+VLOOKUP(T2322,Tabla1[],5,0)</f>
        <v>0</v>
      </c>
      <c r="AF2322">
        <f t="shared" si="36"/>
        <v>9</v>
      </c>
    </row>
    <row r="2323" spans="1:32" x14ac:dyDescent="0.25">
      <c r="A2323">
        <v>96481</v>
      </c>
      <c r="B2323" t="s">
        <v>5211</v>
      </c>
      <c r="C2323" t="s">
        <v>33</v>
      </c>
      <c r="D2323">
        <v>0</v>
      </c>
      <c r="F2323" t="s">
        <v>207</v>
      </c>
      <c r="G2323" t="s">
        <v>1072</v>
      </c>
      <c r="H2323" t="s">
        <v>5212</v>
      </c>
      <c r="I2323" t="s">
        <v>37</v>
      </c>
      <c r="J2323" t="s">
        <v>5213</v>
      </c>
      <c r="K2323" t="s">
        <v>5214</v>
      </c>
      <c r="L2323" t="s">
        <v>5215</v>
      </c>
      <c r="M2323" t="s">
        <v>983</v>
      </c>
      <c r="N2323" t="s">
        <v>983</v>
      </c>
      <c r="O2323" t="s">
        <v>1188</v>
      </c>
      <c r="P2323" t="s">
        <v>35</v>
      </c>
      <c r="Q2323" t="s">
        <v>4251</v>
      </c>
      <c r="R2323" t="s">
        <v>127</v>
      </c>
      <c r="S2323" t="s">
        <v>88</v>
      </c>
      <c r="T2323" t="s">
        <v>94</v>
      </c>
      <c r="U2323" t="s">
        <v>95</v>
      </c>
      <c r="X2323">
        <v>1</v>
      </c>
      <c r="Y2323">
        <v>0</v>
      </c>
      <c r="Z2323">
        <v>0</v>
      </c>
      <c r="AA2323">
        <v>0</v>
      </c>
      <c r="AB2323">
        <v>2300000</v>
      </c>
      <c r="AC2323" t="s">
        <v>47</v>
      </c>
      <c r="AD2323" t="e">
        <f>+VLOOKUP(T2323,items!$A$2:$D$1255,4,0)</f>
        <v>#N/A</v>
      </c>
      <c r="AE2323" t="e">
        <f>+VLOOKUP(T2323,Tabla1[],5,0)</f>
        <v>#N/A</v>
      </c>
      <c r="AF2323">
        <f t="shared" si="36"/>
        <v>9</v>
      </c>
    </row>
    <row r="2324" spans="1:32" x14ac:dyDescent="0.25">
      <c r="A2324">
        <v>96482</v>
      </c>
      <c r="B2324" t="s">
        <v>1121</v>
      </c>
      <c r="C2324" t="s">
        <v>75</v>
      </c>
      <c r="D2324">
        <v>0</v>
      </c>
      <c r="F2324" t="s">
        <v>571</v>
      </c>
      <c r="G2324" t="s">
        <v>2235</v>
      </c>
      <c r="H2324" t="s">
        <v>5216</v>
      </c>
      <c r="I2324" t="s">
        <v>37</v>
      </c>
      <c r="J2324" t="s">
        <v>5217</v>
      </c>
      <c r="K2324" t="s">
        <v>5218</v>
      </c>
      <c r="L2324" t="s">
        <v>37</v>
      </c>
      <c r="M2324" t="s">
        <v>572</v>
      </c>
      <c r="N2324" t="s">
        <v>572</v>
      </c>
      <c r="O2324" t="s">
        <v>175</v>
      </c>
      <c r="P2324" t="s">
        <v>1731</v>
      </c>
      <c r="Q2324" t="s">
        <v>1731</v>
      </c>
      <c r="R2324" t="s">
        <v>127</v>
      </c>
      <c r="S2324" t="s">
        <v>164</v>
      </c>
      <c r="T2324" t="s">
        <v>4896</v>
      </c>
      <c r="U2324" t="s">
        <v>4897</v>
      </c>
      <c r="X2324">
        <v>5</v>
      </c>
      <c r="Y2324">
        <v>0</v>
      </c>
      <c r="Z2324">
        <v>0</v>
      </c>
      <c r="AA2324">
        <v>0</v>
      </c>
      <c r="AB2324">
        <v>277315</v>
      </c>
      <c r="AC2324" t="s">
        <v>47</v>
      </c>
      <c r="AD2324">
        <f>+VLOOKUP(T2324,items!$A$2:$D$1255,4,0)</f>
        <v>0</v>
      </c>
      <c r="AE2324">
        <f>+VLOOKUP(T2324,Tabla1[],5,0)</f>
        <v>0</v>
      </c>
      <c r="AF2324" t="e">
        <f t="shared" si="36"/>
        <v>#VALUE!</v>
      </c>
    </row>
    <row r="2325" spans="1:32" x14ac:dyDescent="0.25">
      <c r="A2325">
        <v>96487</v>
      </c>
      <c r="B2325" t="s">
        <v>1782</v>
      </c>
      <c r="C2325" t="s">
        <v>75</v>
      </c>
      <c r="D2325">
        <v>0</v>
      </c>
      <c r="F2325" t="s">
        <v>571</v>
      </c>
      <c r="G2325" t="s">
        <v>2235</v>
      </c>
      <c r="H2325" t="s">
        <v>5219</v>
      </c>
      <c r="I2325" t="s">
        <v>37</v>
      </c>
      <c r="J2325" t="s">
        <v>5220</v>
      </c>
      <c r="K2325" t="s">
        <v>5221</v>
      </c>
      <c r="L2325" t="s">
        <v>37</v>
      </c>
      <c r="M2325" t="s">
        <v>572</v>
      </c>
      <c r="N2325" t="s">
        <v>572</v>
      </c>
      <c r="O2325" t="s">
        <v>175</v>
      </c>
      <c r="P2325" t="s">
        <v>1731</v>
      </c>
      <c r="Q2325" t="s">
        <v>1731</v>
      </c>
      <c r="R2325" t="s">
        <v>127</v>
      </c>
      <c r="S2325" t="s">
        <v>164</v>
      </c>
      <c r="T2325" t="s">
        <v>2660</v>
      </c>
      <c r="U2325" t="s">
        <v>2661</v>
      </c>
      <c r="X2325">
        <v>24</v>
      </c>
      <c r="Y2325">
        <v>0</v>
      </c>
      <c r="Z2325">
        <v>0</v>
      </c>
      <c r="AA2325">
        <v>0</v>
      </c>
      <c r="AB2325">
        <v>1200000</v>
      </c>
      <c r="AC2325" t="s">
        <v>47</v>
      </c>
      <c r="AD2325">
        <f>+VLOOKUP(T2325,items!$A$2:$D$1255,4,0)</f>
        <v>0</v>
      </c>
      <c r="AE2325">
        <f>+VLOOKUP(T2325,Tabla1[],5,0)</f>
        <v>0</v>
      </c>
      <c r="AF2325" t="e">
        <f t="shared" si="36"/>
        <v>#VALUE!</v>
      </c>
    </row>
    <row r="2326" spans="1:32" x14ac:dyDescent="0.25">
      <c r="A2326">
        <v>96487</v>
      </c>
      <c r="B2326" t="s">
        <v>1782</v>
      </c>
      <c r="C2326" t="s">
        <v>75</v>
      </c>
      <c r="D2326">
        <v>0</v>
      </c>
      <c r="F2326" t="s">
        <v>571</v>
      </c>
      <c r="G2326" t="s">
        <v>2235</v>
      </c>
      <c r="H2326" t="s">
        <v>5219</v>
      </c>
      <c r="I2326" t="s">
        <v>37</v>
      </c>
      <c r="J2326" t="s">
        <v>5220</v>
      </c>
      <c r="K2326" t="s">
        <v>5221</v>
      </c>
      <c r="L2326" t="s">
        <v>37</v>
      </c>
      <c r="M2326" t="s">
        <v>572</v>
      </c>
      <c r="N2326" t="s">
        <v>572</v>
      </c>
      <c r="O2326" t="s">
        <v>175</v>
      </c>
      <c r="P2326" t="s">
        <v>1731</v>
      </c>
      <c r="Q2326" t="s">
        <v>1731</v>
      </c>
      <c r="R2326" t="s">
        <v>127</v>
      </c>
      <c r="S2326" t="s">
        <v>164</v>
      </c>
      <c r="T2326" t="s">
        <v>2662</v>
      </c>
      <c r="U2326" t="s">
        <v>2663</v>
      </c>
      <c r="X2326">
        <v>24</v>
      </c>
      <c r="Y2326">
        <v>0</v>
      </c>
      <c r="Z2326">
        <v>0</v>
      </c>
      <c r="AA2326">
        <v>0</v>
      </c>
      <c r="AB2326">
        <v>1200000</v>
      </c>
      <c r="AC2326" t="s">
        <v>47</v>
      </c>
      <c r="AD2326">
        <f>+VLOOKUP(T2326,items!$A$2:$D$1255,4,0)</f>
        <v>0</v>
      </c>
      <c r="AE2326">
        <f>+VLOOKUP(T2326,Tabla1[],5,0)</f>
        <v>0</v>
      </c>
      <c r="AF2326" t="e">
        <f t="shared" si="36"/>
        <v>#VALUE!</v>
      </c>
    </row>
    <row r="2327" spans="1:32" x14ac:dyDescent="0.25">
      <c r="A2327">
        <v>96487</v>
      </c>
      <c r="B2327" t="s">
        <v>1782</v>
      </c>
      <c r="C2327" t="s">
        <v>75</v>
      </c>
      <c r="D2327">
        <v>0</v>
      </c>
      <c r="F2327" t="s">
        <v>571</v>
      </c>
      <c r="G2327" t="s">
        <v>2235</v>
      </c>
      <c r="H2327" t="s">
        <v>5219</v>
      </c>
      <c r="I2327" t="s">
        <v>37</v>
      </c>
      <c r="J2327" t="s">
        <v>5220</v>
      </c>
      <c r="K2327" t="s">
        <v>5221</v>
      </c>
      <c r="L2327" t="s">
        <v>37</v>
      </c>
      <c r="M2327" t="s">
        <v>572</v>
      </c>
      <c r="N2327" t="s">
        <v>572</v>
      </c>
      <c r="O2327" t="s">
        <v>175</v>
      </c>
      <c r="P2327" t="s">
        <v>1731</v>
      </c>
      <c r="Q2327" t="s">
        <v>1731</v>
      </c>
      <c r="R2327" t="s">
        <v>127</v>
      </c>
      <c r="S2327" t="s">
        <v>164</v>
      </c>
      <c r="T2327" t="s">
        <v>4160</v>
      </c>
      <c r="U2327" t="s">
        <v>2241</v>
      </c>
      <c r="X2327">
        <v>30</v>
      </c>
      <c r="Y2327">
        <v>0</v>
      </c>
      <c r="Z2327">
        <v>0</v>
      </c>
      <c r="AA2327">
        <v>0</v>
      </c>
      <c r="AB2327">
        <v>1500000</v>
      </c>
      <c r="AC2327" t="s">
        <v>47</v>
      </c>
      <c r="AD2327">
        <f>+VLOOKUP(T2327,items!$A$2:$D$1255,4,0)</f>
        <v>0</v>
      </c>
      <c r="AE2327">
        <f>+VLOOKUP(T2327,Tabla1[],5,0)</f>
        <v>0</v>
      </c>
      <c r="AF2327" t="e">
        <f t="shared" si="36"/>
        <v>#VALUE!</v>
      </c>
    </row>
    <row r="2328" spans="1:32" x14ac:dyDescent="0.25">
      <c r="A2328">
        <v>96487</v>
      </c>
      <c r="B2328" t="s">
        <v>1782</v>
      </c>
      <c r="C2328" t="s">
        <v>75</v>
      </c>
      <c r="D2328">
        <v>0</v>
      </c>
      <c r="F2328" t="s">
        <v>571</v>
      </c>
      <c r="G2328" t="s">
        <v>2235</v>
      </c>
      <c r="H2328" t="s">
        <v>5219</v>
      </c>
      <c r="I2328" t="s">
        <v>37</v>
      </c>
      <c r="J2328" t="s">
        <v>5220</v>
      </c>
      <c r="K2328" t="s">
        <v>5221</v>
      </c>
      <c r="L2328" t="s">
        <v>37</v>
      </c>
      <c r="M2328" t="s">
        <v>572</v>
      </c>
      <c r="N2328" t="s">
        <v>572</v>
      </c>
      <c r="O2328" t="s">
        <v>175</v>
      </c>
      <c r="P2328" t="s">
        <v>1731</v>
      </c>
      <c r="Q2328" t="s">
        <v>1731</v>
      </c>
      <c r="R2328" t="s">
        <v>127</v>
      </c>
      <c r="S2328" t="s">
        <v>164</v>
      </c>
      <c r="T2328" t="s">
        <v>1303</v>
      </c>
      <c r="U2328" t="s">
        <v>1304</v>
      </c>
      <c r="X2328">
        <v>24</v>
      </c>
      <c r="Y2328">
        <v>0</v>
      </c>
      <c r="Z2328">
        <v>0</v>
      </c>
      <c r="AA2328">
        <v>0</v>
      </c>
      <c r="AB2328">
        <v>1200000</v>
      </c>
      <c r="AC2328" t="s">
        <v>47</v>
      </c>
      <c r="AD2328">
        <f>+VLOOKUP(T2328,items!$A$2:$D$1255,4,0)</f>
        <v>0</v>
      </c>
      <c r="AE2328">
        <f>+VLOOKUP(T2328,Tabla1[],5,0)</f>
        <v>0</v>
      </c>
      <c r="AF2328" t="e">
        <f t="shared" si="36"/>
        <v>#VALUE!</v>
      </c>
    </row>
    <row r="2329" spans="1:32" x14ac:dyDescent="0.25">
      <c r="A2329">
        <v>96490</v>
      </c>
      <c r="B2329" t="s">
        <v>3753</v>
      </c>
      <c r="C2329" t="s">
        <v>33</v>
      </c>
      <c r="D2329">
        <v>0</v>
      </c>
      <c r="F2329" t="s">
        <v>571</v>
      </c>
      <c r="G2329" t="s">
        <v>571</v>
      </c>
      <c r="H2329" t="s">
        <v>5222</v>
      </c>
      <c r="I2329" t="s">
        <v>37</v>
      </c>
      <c r="J2329" t="s">
        <v>37</v>
      </c>
      <c r="K2329" t="s">
        <v>5223</v>
      </c>
      <c r="L2329" t="s">
        <v>37</v>
      </c>
      <c r="M2329" t="s">
        <v>2235</v>
      </c>
      <c r="N2329" t="s">
        <v>2235</v>
      </c>
      <c r="O2329" t="s">
        <v>4696</v>
      </c>
      <c r="P2329" t="s">
        <v>4696</v>
      </c>
      <c r="Q2329" t="s">
        <v>4696</v>
      </c>
      <c r="R2329" t="s">
        <v>127</v>
      </c>
      <c r="S2329" t="s">
        <v>164</v>
      </c>
      <c r="T2329" t="s">
        <v>1624</v>
      </c>
      <c r="U2329" t="s">
        <v>828</v>
      </c>
      <c r="X2329">
        <v>35</v>
      </c>
      <c r="Y2329">
        <v>0</v>
      </c>
      <c r="Z2329">
        <v>0</v>
      </c>
      <c r="AA2329">
        <v>0</v>
      </c>
      <c r="AB2329">
        <v>1841000</v>
      </c>
      <c r="AC2329" t="s">
        <v>47</v>
      </c>
      <c r="AD2329">
        <f>+VLOOKUP(T2329,items!$A$2:$D$1255,4,0)</f>
        <v>0</v>
      </c>
      <c r="AE2329">
        <f>+VLOOKUP(T2329,Tabla1[],5,0)</f>
        <v>0</v>
      </c>
      <c r="AF2329">
        <f t="shared" si="36"/>
        <v>12</v>
      </c>
    </row>
    <row r="2330" spans="1:32" x14ac:dyDescent="0.25">
      <c r="A2330">
        <v>96498</v>
      </c>
      <c r="B2330" t="s">
        <v>5224</v>
      </c>
      <c r="C2330" t="s">
        <v>75</v>
      </c>
      <c r="D2330">
        <v>0</v>
      </c>
      <c r="F2330" t="s">
        <v>571</v>
      </c>
      <c r="G2330" t="s">
        <v>255</v>
      </c>
      <c r="H2330" t="s">
        <v>5225</v>
      </c>
      <c r="I2330" t="s">
        <v>5226</v>
      </c>
      <c r="J2330" t="s">
        <v>5227</v>
      </c>
      <c r="K2330" t="s">
        <v>5228</v>
      </c>
      <c r="L2330" t="s">
        <v>5229</v>
      </c>
      <c r="M2330" t="s">
        <v>3914</v>
      </c>
      <c r="N2330" t="s">
        <v>680</v>
      </c>
      <c r="O2330" t="s">
        <v>1679</v>
      </c>
      <c r="P2330" t="s">
        <v>3374</v>
      </c>
      <c r="Q2330" t="s">
        <v>5230</v>
      </c>
      <c r="R2330" t="s">
        <v>127</v>
      </c>
      <c r="S2330" t="s">
        <v>88</v>
      </c>
      <c r="T2330" t="s">
        <v>5231</v>
      </c>
      <c r="U2330" t="s">
        <v>5232</v>
      </c>
      <c r="X2330">
        <v>1</v>
      </c>
      <c r="Y2330">
        <v>0</v>
      </c>
      <c r="Z2330">
        <v>0</v>
      </c>
      <c r="AA2330">
        <v>0</v>
      </c>
      <c r="AB2330">
        <v>68400</v>
      </c>
      <c r="AC2330" t="s">
        <v>47</v>
      </c>
      <c r="AD2330">
        <f>+VLOOKUP(T2330,items!$A$2:$D$1255,4,0)</f>
        <v>0</v>
      </c>
      <c r="AE2330">
        <f>+VLOOKUP(T2330,Tabla1[],5,0)</f>
        <v>0</v>
      </c>
      <c r="AF2330">
        <f t="shared" si="36"/>
        <v>10</v>
      </c>
    </row>
    <row r="2331" spans="1:32" x14ac:dyDescent="0.25">
      <c r="A2331">
        <v>96498</v>
      </c>
      <c r="B2331" t="s">
        <v>5224</v>
      </c>
      <c r="C2331" t="s">
        <v>75</v>
      </c>
      <c r="D2331">
        <v>0</v>
      </c>
      <c r="F2331" t="s">
        <v>571</v>
      </c>
      <c r="G2331" t="s">
        <v>255</v>
      </c>
      <c r="H2331" t="s">
        <v>5225</v>
      </c>
      <c r="I2331" t="s">
        <v>5226</v>
      </c>
      <c r="J2331" t="s">
        <v>5227</v>
      </c>
      <c r="K2331" t="s">
        <v>5228</v>
      </c>
      <c r="L2331" t="s">
        <v>5229</v>
      </c>
      <c r="M2331" t="s">
        <v>3914</v>
      </c>
      <c r="N2331" t="s">
        <v>680</v>
      </c>
      <c r="O2331" t="s">
        <v>1679</v>
      </c>
      <c r="P2331" t="s">
        <v>3374</v>
      </c>
      <c r="Q2331" t="s">
        <v>5230</v>
      </c>
      <c r="R2331" t="s">
        <v>127</v>
      </c>
      <c r="S2331" t="s">
        <v>88</v>
      </c>
      <c r="T2331" t="s">
        <v>4376</v>
      </c>
      <c r="U2331" t="s">
        <v>4377</v>
      </c>
      <c r="X2331">
        <v>1</v>
      </c>
      <c r="Y2331">
        <v>0</v>
      </c>
      <c r="Z2331">
        <v>0</v>
      </c>
      <c r="AA2331">
        <v>0</v>
      </c>
      <c r="AB2331">
        <v>70650</v>
      </c>
      <c r="AC2331" t="s">
        <v>47</v>
      </c>
      <c r="AD2331">
        <f>+VLOOKUP(T2331,items!$A$2:$D$1255,4,0)</f>
        <v>0</v>
      </c>
      <c r="AE2331">
        <f>+VLOOKUP(T2331,Tabla1[],5,0)</f>
        <v>0</v>
      </c>
      <c r="AF2331">
        <f t="shared" si="36"/>
        <v>10</v>
      </c>
    </row>
    <row r="2332" spans="1:32" x14ac:dyDescent="0.25">
      <c r="A2332">
        <v>96498</v>
      </c>
      <c r="B2332" t="s">
        <v>5224</v>
      </c>
      <c r="C2332" t="s">
        <v>75</v>
      </c>
      <c r="D2332">
        <v>0</v>
      </c>
      <c r="F2332" t="s">
        <v>571</v>
      </c>
      <c r="G2332" t="s">
        <v>255</v>
      </c>
      <c r="H2332" t="s">
        <v>5225</v>
      </c>
      <c r="I2332" t="s">
        <v>5226</v>
      </c>
      <c r="J2332" t="s">
        <v>5227</v>
      </c>
      <c r="K2332" t="s">
        <v>5228</v>
      </c>
      <c r="L2332" t="s">
        <v>5229</v>
      </c>
      <c r="M2332" t="s">
        <v>3914</v>
      </c>
      <c r="N2332" t="s">
        <v>680</v>
      </c>
      <c r="O2332" t="s">
        <v>1679</v>
      </c>
      <c r="P2332" t="s">
        <v>3374</v>
      </c>
      <c r="Q2332" t="s">
        <v>5230</v>
      </c>
      <c r="R2332" t="s">
        <v>127</v>
      </c>
      <c r="S2332" t="s">
        <v>88</v>
      </c>
      <c r="T2332" t="s">
        <v>3675</v>
      </c>
      <c r="U2332" t="s">
        <v>3676</v>
      </c>
      <c r="X2332">
        <v>1</v>
      </c>
      <c r="Y2332">
        <v>3550</v>
      </c>
      <c r="Z2332">
        <v>0</v>
      </c>
      <c r="AA2332">
        <v>0</v>
      </c>
      <c r="AB2332">
        <v>144572</v>
      </c>
      <c r="AC2332" t="s">
        <v>47</v>
      </c>
      <c r="AD2332">
        <f>+VLOOKUP(T2332,items!$A$2:$D$1255,4,0)</f>
        <v>0</v>
      </c>
      <c r="AE2332">
        <f>+VLOOKUP(T2332,Tabla1[],5,0)</f>
        <v>0</v>
      </c>
      <c r="AF2332">
        <f t="shared" si="36"/>
        <v>10</v>
      </c>
    </row>
    <row r="2333" spans="1:32" x14ac:dyDescent="0.25">
      <c r="A2333">
        <v>96498</v>
      </c>
      <c r="B2333" t="s">
        <v>5224</v>
      </c>
      <c r="C2333" t="s">
        <v>75</v>
      </c>
      <c r="D2333">
        <v>0</v>
      </c>
      <c r="F2333" t="s">
        <v>571</v>
      </c>
      <c r="G2333" t="s">
        <v>255</v>
      </c>
      <c r="H2333" t="s">
        <v>5225</v>
      </c>
      <c r="I2333" t="s">
        <v>5226</v>
      </c>
      <c r="J2333" t="s">
        <v>5227</v>
      </c>
      <c r="K2333" t="s">
        <v>5228</v>
      </c>
      <c r="L2333" t="s">
        <v>5229</v>
      </c>
      <c r="M2333" t="s">
        <v>3914</v>
      </c>
      <c r="N2333" t="s">
        <v>680</v>
      </c>
      <c r="O2333" t="s">
        <v>1679</v>
      </c>
      <c r="P2333" t="s">
        <v>3374</v>
      </c>
      <c r="Q2333" t="s">
        <v>5230</v>
      </c>
      <c r="R2333" t="s">
        <v>127</v>
      </c>
      <c r="S2333" t="s">
        <v>88</v>
      </c>
      <c r="T2333" t="s">
        <v>3675</v>
      </c>
      <c r="U2333" t="s">
        <v>3676</v>
      </c>
      <c r="X2333">
        <v>1</v>
      </c>
      <c r="Y2333">
        <v>6950</v>
      </c>
      <c r="Z2333">
        <v>0</v>
      </c>
      <c r="AA2333">
        <v>0</v>
      </c>
      <c r="AB2333">
        <v>218860</v>
      </c>
      <c r="AC2333" t="s">
        <v>47</v>
      </c>
      <c r="AD2333">
        <f>+VLOOKUP(T2333,items!$A$2:$D$1255,4,0)</f>
        <v>0</v>
      </c>
      <c r="AE2333">
        <f>+VLOOKUP(T2333,Tabla1[],5,0)</f>
        <v>0</v>
      </c>
      <c r="AF2333">
        <f t="shared" si="36"/>
        <v>10</v>
      </c>
    </row>
    <row r="2334" spans="1:32" x14ac:dyDescent="0.25">
      <c r="A2334">
        <v>96498</v>
      </c>
      <c r="B2334" t="s">
        <v>5224</v>
      </c>
      <c r="C2334" t="s">
        <v>75</v>
      </c>
      <c r="D2334">
        <v>0</v>
      </c>
      <c r="F2334" t="s">
        <v>571</v>
      </c>
      <c r="G2334" t="s">
        <v>255</v>
      </c>
      <c r="H2334" t="s">
        <v>5225</v>
      </c>
      <c r="I2334" t="s">
        <v>5226</v>
      </c>
      <c r="J2334" t="s">
        <v>5227</v>
      </c>
      <c r="K2334" t="s">
        <v>5228</v>
      </c>
      <c r="L2334" t="s">
        <v>5229</v>
      </c>
      <c r="M2334" t="s">
        <v>3914</v>
      </c>
      <c r="N2334" t="s">
        <v>680</v>
      </c>
      <c r="O2334" t="s">
        <v>1679</v>
      </c>
      <c r="P2334" t="s">
        <v>3374</v>
      </c>
      <c r="Q2334" t="s">
        <v>5230</v>
      </c>
      <c r="R2334" t="s">
        <v>127</v>
      </c>
      <c r="S2334" t="s">
        <v>88</v>
      </c>
      <c r="T2334" t="s">
        <v>717</v>
      </c>
      <c r="U2334" t="s">
        <v>718</v>
      </c>
      <c r="X2334">
        <v>1</v>
      </c>
      <c r="Y2334">
        <v>0</v>
      </c>
      <c r="Z2334">
        <v>0</v>
      </c>
      <c r="AA2334">
        <v>0</v>
      </c>
      <c r="AB2334">
        <v>56160</v>
      </c>
      <c r="AC2334" t="s">
        <v>47</v>
      </c>
      <c r="AD2334">
        <f>+VLOOKUP(T2334,items!$A$2:$D$1255,4,0)</f>
        <v>0</v>
      </c>
      <c r="AE2334">
        <f>+VLOOKUP(T2334,Tabla1[],5,0)</f>
        <v>0</v>
      </c>
      <c r="AF2334">
        <f t="shared" si="36"/>
        <v>10</v>
      </c>
    </row>
    <row r="2335" spans="1:32" x14ac:dyDescent="0.25">
      <c r="A2335">
        <v>96498</v>
      </c>
      <c r="B2335" t="s">
        <v>5224</v>
      </c>
      <c r="C2335" t="s">
        <v>75</v>
      </c>
      <c r="D2335">
        <v>0</v>
      </c>
      <c r="F2335" t="s">
        <v>571</v>
      </c>
      <c r="G2335" t="s">
        <v>255</v>
      </c>
      <c r="H2335" t="s">
        <v>5225</v>
      </c>
      <c r="I2335" t="s">
        <v>5226</v>
      </c>
      <c r="J2335" t="s">
        <v>5227</v>
      </c>
      <c r="K2335" t="s">
        <v>5228</v>
      </c>
      <c r="L2335" t="s">
        <v>5229</v>
      </c>
      <c r="M2335" t="s">
        <v>3914</v>
      </c>
      <c r="N2335" t="s">
        <v>680</v>
      </c>
      <c r="O2335" t="s">
        <v>1679</v>
      </c>
      <c r="P2335" t="s">
        <v>3374</v>
      </c>
      <c r="Q2335" t="s">
        <v>5230</v>
      </c>
      <c r="R2335" t="s">
        <v>127</v>
      </c>
      <c r="S2335" t="s">
        <v>88</v>
      </c>
      <c r="T2335" t="s">
        <v>1020</v>
      </c>
      <c r="U2335" t="s">
        <v>1021</v>
      </c>
      <c r="X2335">
        <v>1</v>
      </c>
      <c r="Y2335">
        <v>0</v>
      </c>
      <c r="Z2335">
        <v>0</v>
      </c>
      <c r="AA2335">
        <v>0</v>
      </c>
      <c r="AB2335">
        <v>270000</v>
      </c>
      <c r="AC2335" t="s">
        <v>47</v>
      </c>
      <c r="AD2335">
        <f>+VLOOKUP(T2335,items!$A$2:$D$1255,4,0)</f>
        <v>0</v>
      </c>
      <c r="AE2335">
        <f>+VLOOKUP(T2335,Tabla1[],5,0)</f>
        <v>0</v>
      </c>
      <c r="AF2335">
        <f t="shared" si="36"/>
        <v>10</v>
      </c>
    </row>
    <row r="2336" spans="1:32" x14ac:dyDescent="0.25">
      <c r="A2336">
        <v>96498</v>
      </c>
      <c r="B2336" t="s">
        <v>5224</v>
      </c>
      <c r="C2336" t="s">
        <v>75</v>
      </c>
      <c r="D2336">
        <v>0</v>
      </c>
      <c r="F2336" t="s">
        <v>571</v>
      </c>
      <c r="G2336" t="s">
        <v>255</v>
      </c>
      <c r="H2336" t="s">
        <v>5225</v>
      </c>
      <c r="I2336" t="s">
        <v>5226</v>
      </c>
      <c r="J2336" t="s">
        <v>5227</v>
      </c>
      <c r="K2336" t="s">
        <v>5228</v>
      </c>
      <c r="L2336" t="s">
        <v>5229</v>
      </c>
      <c r="M2336" t="s">
        <v>3914</v>
      </c>
      <c r="N2336" t="s">
        <v>680</v>
      </c>
      <c r="O2336" t="s">
        <v>1679</v>
      </c>
      <c r="P2336" t="s">
        <v>3374</v>
      </c>
      <c r="Q2336" t="s">
        <v>5230</v>
      </c>
      <c r="R2336" t="s">
        <v>127</v>
      </c>
      <c r="S2336" t="s">
        <v>88</v>
      </c>
      <c r="T2336" t="s">
        <v>1145</v>
      </c>
      <c r="U2336" t="s">
        <v>1146</v>
      </c>
      <c r="X2336">
        <v>1</v>
      </c>
      <c r="Y2336">
        <v>0</v>
      </c>
      <c r="Z2336">
        <v>0</v>
      </c>
      <c r="AA2336">
        <v>0</v>
      </c>
      <c r="AB2336">
        <v>400000</v>
      </c>
      <c r="AC2336" t="s">
        <v>47</v>
      </c>
      <c r="AD2336" t="e">
        <f>+VLOOKUP(T2336,items!$A$2:$D$1255,4,0)</f>
        <v>#N/A</v>
      </c>
      <c r="AE2336" t="e">
        <f>+VLOOKUP(T2336,Tabla1[],5,0)</f>
        <v>#N/A</v>
      </c>
      <c r="AF2336">
        <f t="shared" si="36"/>
        <v>10</v>
      </c>
    </row>
    <row r="2337" spans="1:32" x14ac:dyDescent="0.25">
      <c r="A2337">
        <v>96498</v>
      </c>
      <c r="B2337" t="s">
        <v>5224</v>
      </c>
      <c r="C2337" t="s">
        <v>75</v>
      </c>
      <c r="D2337">
        <v>0</v>
      </c>
      <c r="F2337" t="s">
        <v>571</v>
      </c>
      <c r="G2337" t="s">
        <v>255</v>
      </c>
      <c r="H2337" t="s">
        <v>5225</v>
      </c>
      <c r="I2337" t="s">
        <v>5226</v>
      </c>
      <c r="J2337" t="s">
        <v>5227</v>
      </c>
      <c r="K2337" t="s">
        <v>5228</v>
      </c>
      <c r="L2337" t="s">
        <v>5229</v>
      </c>
      <c r="M2337" t="s">
        <v>3914</v>
      </c>
      <c r="N2337" t="s">
        <v>680</v>
      </c>
      <c r="O2337" t="s">
        <v>1679</v>
      </c>
      <c r="P2337" t="s">
        <v>3374</v>
      </c>
      <c r="Q2337" t="s">
        <v>5230</v>
      </c>
      <c r="R2337" t="s">
        <v>127</v>
      </c>
      <c r="S2337" t="s">
        <v>88</v>
      </c>
      <c r="T2337" t="s">
        <v>4055</v>
      </c>
      <c r="U2337" t="s">
        <v>4056</v>
      </c>
      <c r="X2337">
        <v>1</v>
      </c>
      <c r="Y2337">
        <v>0</v>
      </c>
      <c r="Z2337">
        <v>0</v>
      </c>
      <c r="AA2337">
        <v>0</v>
      </c>
      <c r="AB2337">
        <v>58500</v>
      </c>
      <c r="AC2337" t="s">
        <v>47</v>
      </c>
      <c r="AD2337" t="e">
        <f>+VLOOKUP(T2337,items!$A$2:$D$1255,4,0)</f>
        <v>#N/A</v>
      </c>
      <c r="AE2337" t="e">
        <f>+VLOOKUP(T2337,Tabla1[],5,0)</f>
        <v>#N/A</v>
      </c>
      <c r="AF2337">
        <f t="shared" si="36"/>
        <v>10</v>
      </c>
    </row>
    <row r="2338" spans="1:32" x14ac:dyDescent="0.25">
      <c r="A2338">
        <v>96498</v>
      </c>
      <c r="B2338" t="s">
        <v>5224</v>
      </c>
      <c r="C2338" t="s">
        <v>75</v>
      </c>
      <c r="D2338">
        <v>0</v>
      </c>
      <c r="F2338" t="s">
        <v>571</v>
      </c>
      <c r="G2338" t="s">
        <v>255</v>
      </c>
      <c r="H2338" t="s">
        <v>5225</v>
      </c>
      <c r="I2338" t="s">
        <v>5226</v>
      </c>
      <c r="J2338" t="s">
        <v>5227</v>
      </c>
      <c r="K2338" t="s">
        <v>5228</v>
      </c>
      <c r="L2338" t="s">
        <v>5229</v>
      </c>
      <c r="M2338" t="s">
        <v>3914</v>
      </c>
      <c r="N2338" t="s">
        <v>680</v>
      </c>
      <c r="O2338" t="s">
        <v>1679</v>
      </c>
      <c r="P2338" t="s">
        <v>3374</v>
      </c>
      <c r="Q2338" t="s">
        <v>5230</v>
      </c>
      <c r="R2338" t="s">
        <v>127</v>
      </c>
      <c r="S2338" t="s">
        <v>88</v>
      </c>
      <c r="T2338" t="s">
        <v>1096</v>
      </c>
      <c r="U2338" t="s">
        <v>1097</v>
      </c>
      <c r="X2338">
        <v>1</v>
      </c>
      <c r="Y2338">
        <v>0</v>
      </c>
      <c r="Z2338">
        <v>0</v>
      </c>
      <c r="AA2338">
        <v>0</v>
      </c>
      <c r="AB2338">
        <v>150000</v>
      </c>
      <c r="AC2338" t="s">
        <v>47</v>
      </c>
      <c r="AD2338" t="e">
        <f>+VLOOKUP(T2338,items!$A$2:$D$1255,4,0)</f>
        <v>#N/A</v>
      </c>
      <c r="AE2338" t="e">
        <f>+VLOOKUP(T2338,Tabla1[],5,0)</f>
        <v>#N/A</v>
      </c>
      <c r="AF2338">
        <f t="shared" si="36"/>
        <v>10</v>
      </c>
    </row>
    <row r="2339" spans="1:32" x14ac:dyDescent="0.25">
      <c r="A2339">
        <v>96509</v>
      </c>
      <c r="B2339" t="s">
        <v>2561</v>
      </c>
      <c r="C2339" t="s">
        <v>75</v>
      </c>
      <c r="D2339">
        <v>0</v>
      </c>
      <c r="F2339" t="s">
        <v>571</v>
      </c>
      <c r="G2339" t="s">
        <v>1072</v>
      </c>
      <c r="H2339" t="s">
        <v>5233</v>
      </c>
      <c r="I2339" t="s">
        <v>37</v>
      </c>
      <c r="J2339" t="s">
        <v>5234</v>
      </c>
      <c r="K2339" t="s">
        <v>5235</v>
      </c>
      <c r="L2339" t="s">
        <v>37</v>
      </c>
      <c r="M2339" t="s">
        <v>1731</v>
      </c>
      <c r="N2339" t="s">
        <v>1731</v>
      </c>
      <c r="O2339" t="s">
        <v>982</v>
      </c>
      <c r="P2339" t="s">
        <v>253</v>
      </c>
      <c r="Q2339" t="s">
        <v>253</v>
      </c>
      <c r="R2339" t="s">
        <v>43</v>
      </c>
      <c r="S2339" t="s">
        <v>346</v>
      </c>
      <c r="T2339" t="s">
        <v>5236</v>
      </c>
      <c r="U2339" t="s">
        <v>5237</v>
      </c>
      <c r="X2339">
        <v>1</v>
      </c>
      <c r="Y2339">
        <v>0</v>
      </c>
      <c r="Z2339">
        <v>0</v>
      </c>
      <c r="AA2339">
        <v>0</v>
      </c>
      <c r="AB2339">
        <v>35000</v>
      </c>
      <c r="AC2339" t="s">
        <v>47</v>
      </c>
      <c r="AD2339">
        <f>+VLOOKUP(T2339,items!$A$2:$D$1255,4,0)</f>
        <v>0</v>
      </c>
      <c r="AE2339">
        <f>+VLOOKUP(T2339,Tabla1[],5,0)</f>
        <v>0</v>
      </c>
      <c r="AF2339">
        <f t="shared" si="36"/>
        <v>9</v>
      </c>
    </row>
    <row r="2340" spans="1:32" x14ac:dyDescent="0.25">
      <c r="A2340">
        <v>96511</v>
      </c>
      <c r="B2340" t="s">
        <v>3389</v>
      </c>
      <c r="C2340" t="s">
        <v>75</v>
      </c>
      <c r="D2340">
        <v>0</v>
      </c>
      <c r="F2340" t="s">
        <v>571</v>
      </c>
      <c r="G2340" t="s">
        <v>1072</v>
      </c>
      <c r="H2340" t="s">
        <v>5238</v>
      </c>
      <c r="I2340" t="s">
        <v>5239</v>
      </c>
      <c r="J2340" t="s">
        <v>5240</v>
      </c>
      <c r="K2340" t="s">
        <v>5241</v>
      </c>
      <c r="L2340" t="s">
        <v>5242</v>
      </c>
      <c r="M2340" t="s">
        <v>1931</v>
      </c>
      <c r="N2340" t="s">
        <v>1030</v>
      </c>
      <c r="O2340" t="s">
        <v>3914</v>
      </c>
      <c r="P2340" t="s">
        <v>3427</v>
      </c>
      <c r="Q2340" t="s">
        <v>1679</v>
      </c>
      <c r="R2340" t="s">
        <v>63</v>
      </c>
      <c r="S2340" t="s">
        <v>256</v>
      </c>
      <c r="T2340" t="s">
        <v>5243</v>
      </c>
      <c r="U2340" t="s">
        <v>5244</v>
      </c>
      <c r="X2340">
        <v>1</v>
      </c>
      <c r="Y2340">
        <v>0</v>
      </c>
      <c r="Z2340">
        <v>0</v>
      </c>
      <c r="AA2340">
        <v>0</v>
      </c>
      <c r="AB2340">
        <v>6239334</v>
      </c>
      <c r="AC2340" t="s">
        <v>47</v>
      </c>
      <c r="AD2340">
        <f>+VLOOKUP(T2340,items!$A$2:$D$1255,4,0)</f>
        <v>0</v>
      </c>
      <c r="AE2340">
        <f>+VLOOKUP(T2340,Tabla1[],5,0)</f>
        <v>0</v>
      </c>
      <c r="AF2340">
        <f t="shared" si="36"/>
        <v>9</v>
      </c>
    </row>
    <row r="2341" spans="1:32" x14ac:dyDescent="0.25">
      <c r="A2341">
        <v>96511</v>
      </c>
      <c r="B2341" t="s">
        <v>3389</v>
      </c>
      <c r="C2341" t="s">
        <v>75</v>
      </c>
      <c r="D2341">
        <v>0</v>
      </c>
      <c r="F2341" t="s">
        <v>571</v>
      </c>
      <c r="G2341" t="s">
        <v>1072</v>
      </c>
      <c r="H2341" t="s">
        <v>5238</v>
      </c>
      <c r="I2341" t="s">
        <v>5239</v>
      </c>
      <c r="J2341" t="s">
        <v>5240</v>
      </c>
      <c r="K2341" t="s">
        <v>5241</v>
      </c>
      <c r="L2341" t="s">
        <v>5242</v>
      </c>
      <c r="M2341" t="s">
        <v>1931</v>
      </c>
      <c r="N2341" t="s">
        <v>1030</v>
      </c>
      <c r="O2341" t="s">
        <v>3914</v>
      </c>
      <c r="P2341" t="s">
        <v>3427</v>
      </c>
      <c r="Q2341" t="s">
        <v>1679</v>
      </c>
      <c r="R2341" t="s">
        <v>63</v>
      </c>
      <c r="S2341" t="s">
        <v>256</v>
      </c>
      <c r="T2341" t="s">
        <v>5245</v>
      </c>
      <c r="U2341" t="s">
        <v>5244</v>
      </c>
      <c r="X2341">
        <v>1</v>
      </c>
      <c r="Y2341">
        <v>0</v>
      </c>
      <c r="Z2341">
        <v>0</v>
      </c>
      <c r="AA2341">
        <v>0</v>
      </c>
      <c r="AB2341">
        <v>3503552</v>
      </c>
      <c r="AC2341" t="s">
        <v>47</v>
      </c>
      <c r="AD2341">
        <f>+VLOOKUP(T2341,items!$A$2:$D$1255,4,0)</f>
        <v>0</v>
      </c>
      <c r="AE2341">
        <f>+VLOOKUP(T2341,Tabla1[],5,0)</f>
        <v>0</v>
      </c>
      <c r="AF2341">
        <f t="shared" si="36"/>
        <v>9</v>
      </c>
    </row>
    <row r="2342" spans="1:32" x14ac:dyDescent="0.25">
      <c r="A2342">
        <v>96511</v>
      </c>
      <c r="B2342" t="s">
        <v>3389</v>
      </c>
      <c r="C2342" t="s">
        <v>75</v>
      </c>
      <c r="D2342">
        <v>0</v>
      </c>
      <c r="F2342" t="s">
        <v>571</v>
      </c>
      <c r="G2342" t="s">
        <v>1072</v>
      </c>
      <c r="H2342" t="s">
        <v>5238</v>
      </c>
      <c r="I2342" t="s">
        <v>5239</v>
      </c>
      <c r="J2342" t="s">
        <v>5240</v>
      </c>
      <c r="K2342" t="s">
        <v>5241</v>
      </c>
      <c r="L2342" t="s">
        <v>5242</v>
      </c>
      <c r="M2342" t="s">
        <v>1931</v>
      </c>
      <c r="N2342" t="s">
        <v>1030</v>
      </c>
      <c r="O2342" t="s">
        <v>3914</v>
      </c>
      <c r="P2342" t="s">
        <v>3427</v>
      </c>
      <c r="Q2342" t="s">
        <v>1679</v>
      </c>
      <c r="R2342" t="s">
        <v>63</v>
      </c>
      <c r="S2342" t="s">
        <v>256</v>
      </c>
      <c r="T2342" t="s">
        <v>5246</v>
      </c>
      <c r="U2342" t="s">
        <v>5247</v>
      </c>
      <c r="V2342" t="s">
        <v>244</v>
      </c>
      <c r="W2342" t="s">
        <v>114</v>
      </c>
      <c r="X2342">
        <v>1</v>
      </c>
      <c r="Y2342">
        <v>0</v>
      </c>
      <c r="Z2342">
        <v>0</v>
      </c>
      <c r="AA2342">
        <v>0</v>
      </c>
      <c r="AB2342">
        <v>41748000</v>
      </c>
      <c r="AC2342" t="s">
        <v>47</v>
      </c>
      <c r="AD2342">
        <f>+VLOOKUP(T2342,items!$A$2:$D$1255,4,0)</f>
        <v>0</v>
      </c>
      <c r="AE2342">
        <f>+VLOOKUP(T2342,Tabla1[],5,0)</f>
        <v>0</v>
      </c>
      <c r="AF2342">
        <f t="shared" si="36"/>
        <v>9</v>
      </c>
    </row>
    <row r="2343" spans="1:32" x14ac:dyDescent="0.25">
      <c r="A2343">
        <v>96511</v>
      </c>
      <c r="B2343" t="s">
        <v>3389</v>
      </c>
      <c r="C2343" t="s">
        <v>75</v>
      </c>
      <c r="D2343">
        <v>0</v>
      </c>
      <c r="F2343" t="s">
        <v>571</v>
      </c>
      <c r="G2343" t="s">
        <v>1072</v>
      </c>
      <c r="H2343" t="s">
        <v>5238</v>
      </c>
      <c r="I2343" t="s">
        <v>5239</v>
      </c>
      <c r="J2343" t="s">
        <v>5240</v>
      </c>
      <c r="K2343" t="s">
        <v>5241</v>
      </c>
      <c r="L2343" t="s">
        <v>5242</v>
      </c>
      <c r="M2343" t="s">
        <v>1931</v>
      </c>
      <c r="N2343" t="s">
        <v>1030</v>
      </c>
      <c r="O2343" t="s">
        <v>3914</v>
      </c>
      <c r="P2343" t="s">
        <v>3427</v>
      </c>
      <c r="Q2343" t="s">
        <v>1679</v>
      </c>
      <c r="R2343" t="s">
        <v>63</v>
      </c>
      <c r="S2343" t="s">
        <v>256</v>
      </c>
      <c r="T2343" t="s">
        <v>490</v>
      </c>
      <c r="U2343" t="s">
        <v>491</v>
      </c>
      <c r="W2343" t="s">
        <v>114</v>
      </c>
      <c r="X2343">
        <v>6</v>
      </c>
      <c r="Y2343">
        <v>0</v>
      </c>
      <c r="Z2343">
        <v>0</v>
      </c>
      <c r="AA2343">
        <v>0</v>
      </c>
      <c r="AB2343">
        <v>389628</v>
      </c>
      <c r="AC2343" t="s">
        <v>47</v>
      </c>
      <c r="AD2343">
        <f>+VLOOKUP(T2343,items!$A$2:$D$1255,4,0)</f>
        <v>0</v>
      </c>
      <c r="AE2343">
        <f>+VLOOKUP(T2343,Tabla1[],5,0)</f>
        <v>0</v>
      </c>
      <c r="AF2343">
        <f t="shared" si="36"/>
        <v>9</v>
      </c>
    </row>
    <row r="2344" spans="1:32" x14ac:dyDescent="0.25">
      <c r="A2344">
        <v>96511</v>
      </c>
      <c r="B2344" t="s">
        <v>3389</v>
      </c>
      <c r="C2344" t="s">
        <v>75</v>
      </c>
      <c r="D2344">
        <v>0</v>
      </c>
      <c r="F2344" t="s">
        <v>571</v>
      </c>
      <c r="G2344" t="s">
        <v>1072</v>
      </c>
      <c r="H2344" t="s">
        <v>5238</v>
      </c>
      <c r="I2344" t="s">
        <v>5239</v>
      </c>
      <c r="J2344" t="s">
        <v>5240</v>
      </c>
      <c r="K2344" t="s">
        <v>5241</v>
      </c>
      <c r="L2344" t="s">
        <v>5242</v>
      </c>
      <c r="M2344" t="s">
        <v>1931</v>
      </c>
      <c r="N2344" t="s">
        <v>1030</v>
      </c>
      <c r="O2344" t="s">
        <v>3914</v>
      </c>
      <c r="P2344" t="s">
        <v>3427</v>
      </c>
      <c r="Q2344" t="s">
        <v>1679</v>
      </c>
      <c r="R2344" t="s">
        <v>63</v>
      </c>
      <c r="S2344" t="s">
        <v>256</v>
      </c>
      <c r="T2344" t="s">
        <v>490</v>
      </c>
      <c r="U2344" t="s">
        <v>491</v>
      </c>
      <c r="W2344" t="s">
        <v>114</v>
      </c>
      <c r="X2344">
        <v>8</v>
      </c>
      <c r="Y2344">
        <v>0</v>
      </c>
      <c r="Z2344">
        <v>0</v>
      </c>
      <c r="AA2344">
        <v>0</v>
      </c>
      <c r="AB2344">
        <v>519504</v>
      </c>
      <c r="AC2344" t="s">
        <v>47</v>
      </c>
      <c r="AD2344">
        <f>+VLOOKUP(T2344,items!$A$2:$D$1255,4,0)</f>
        <v>0</v>
      </c>
      <c r="AE2344">
        <f>+VLOOKUP(T2344,Tabla1[],5,0)</f>
        <v>0</v>
      </c>
      <c r="AF2344">
        <f t="shared" si="36"/>
        <v>9</v>
      </c>
    </row>
    <row r="2345" spans="1:32" x14ac:dyDescent="0.25">
      <c r="A2345">
        <v>96511</v>
      </c>
      <c r="B2345" t="s">
        <v>3389</v>
      </c>
      <c r="C2345" t="s">
        <v>75</v>
      </c>
      <c r="D2345">
        <v>0</v>
      </c>
      <c r="F2345" t="s">
        <v>571</v>
      </c>
      <c r="G2345" t="s">
        <v>1072</v>
      </c>
      <c r="H2345" t="s">
        <v>5238</v>
      </c>
      <c r="I2345" t="s">
        <v>5239</v>
      </c>
      <c r="J2345" t="s">
        <v>5240</v>
      </c>
      <c r="K2345" t="s">
        <v>5241</v>
      </c>
      <c r="L2345" t="s">
        <v>5242</v>
      </c>
      <c r="M2345" t="s">
        <v>1931</v>
      </c>
      <c r="N2345" t="s">
        <v>1030</v>
      </c>
      <c r="O2345" t="s">
        <v>3914</v>
      </c>
      <c r="P2345" t="s">
        <v>3427</v>
      </c>
      <c r="Q2345" t="s">
        <v>1679</v>
      </c>
      <c r="R2345" t="s">
        <v>63</v>
      </c>
      <c r="S2345" t="s">
        <v>256</v>
      </c>
      <c r="T2345" t="s">
        <v>5248</v>
      </c>
      <c r="U2345" t="s">
        <v>5249</v>
      </c>
      <c r="V2345" t="s">
        <v>244</v>
      </c>
      <c r="W2345" t="s">
        <v>114</v>
      </c>
      <c r="X2345">
        <v>1</v>
      </c>
      <c r="Y2345">
        <v>7930</v>
      </c>
      <c r="Z2345">
        <v>0</v>
      </c>
      <c r="AA2345">
        <v>2500</v>
      </c>
      <c r="AB2345">
        <v>26802318</v>
      </c>
      <c r="AC2345" t="s">
        <v>47</v>
      </c>
      <c r="AD2345" t="str">
        <f>+VLOOKUP(T2345,items!$A$2:$D$1255,4,0)</f>
        <v>PERGOLA</v>
      </c>
      <c r="AE2345" t="str">
        <f>+VLOOKUP(T2345,Tabla1[],5,0)</f>
        <v>PERGOTEK ROMANO</v>
      </c>
      <c r="AF2345">
        <f t="shared" si="36"/>
        <v>9</v>
      </c>
    </row>
    <row r="2346" spans="1:32" x14ac:dyDescent="0.25">
      <c r="A2346">
        <v>96511</v>
      </c>
      <c r="B2346" t="s">
        <v>3389</v>
      </c>
      <c r="C2346" t="s">
        <v>75</v>
      </c>
      <c r="D2346">
        <v>0</v>
      </c>
      <c r="F2346" t="s">
        <v>571</v>
      </c>
      <c r="G2346" t="s">
        <v>1072</v>
      </c>
      <c r="H2346" t="s">
        <v>5238</v>
      </c>
      <c r="I2346" t="s">
        <v>5239</v>
      </c>
      <c r="J2346" t="s">
        <v>5240</v>
      </c>
      <c r="K2346" t="s">
        <v>5241</v>
      </c>
      <c r="L2346" t="s">
        <v>5242</v>
      </c>
      <c r="M2346" t="s">
        <v>1931</v>
      </c>
      <c r="N2346" t="s">
        <v>1030</v>
      </c>
      <c r="O2346" t="s">
        <v>3914</v>
      </c>
      <c r="P2346" t="s">
        <v>3427</v>
      </c>
      <c r="Q2346" t="s">
        <v>1679</v>
      </c>
      <c r="R2346" t="s">
        <v>63</v>
      </c>
      <c r="S2346" t="s">
        <v>256</v>
      </c>
      <c r="T2346" t="s">
        <v>474</v>
      </c>
      <c r="U2346" t="s">
        <v>475</v>
      </c>
      <c r="X2346">
        <v>1</v>
      </c>
      <c r="Y2346">
        <v>0</v>
      </c>
      <c r="Z2346">
        <v>0</v>
      </c>
      <c r="AA2346">
        <v>0</v>
      </c>
      <c r="AB2346">
        <v>903861</v>
      </c>
      <c r="AC2346" t="s">
        <v>47</v>
      </c>
      <c r="AD2346">
        <f>+VLOOKUP(T2346,items!$A$2:$D$1255,4,0)</f>
        <v>0</v>
      </c>
      <c r="AE2346">
        <f>+VLOOKUP(T2346,Tabla1[],5,0)</f>
        <v>0</v>
      </c>
      <c r="AF2346">
        <f t="shared" si="36"/>
        <v>9</v>
      </c>
    </row>
    <row r="2347" spans="1:32" x14ac:dyDescent="0.25">
      <c r="A2347">
        <v>96511</v>
      </c>
      <c r="B2347" t="s">
        <v>3389</v>
      </c>
      <c r="C2347" t="s">
        <v>75</v>
      </c>
      <c r="D2347">
        <v>0</v>
      </c>
      <c r="F2347" t="s">
        <v>571</v>
      </c>
      <c r="G2347" t="s">
        <v>1072</v>
      </c>
      <c r="H2347" t="s">
        <v>5238</v>
      </c>
      <c r="I2347" t="s">
        <v>5239</v>
      </c>
      <c r="J2347" t="s">
        <v>5240</v>
      </c>
      <c r="K2347" t="s">
        <v>5241</v>
      </c>
      <c r="L2347" t="s">
        <v>5242</v>
      </c>
      <c r="M2347" t="s">
        <v>1931</v>
      </c>
      <c r="N2347" t="s">
        <v>1030</v>
      </c>
      <c r="O2347" t="s">
        <v>3914</v>
      </c>
      <c r="P2347" t="s">
        <v>3427</v>
      </c>
      <c r="Q2347" t="s">
        <v>1679</v>
      </c>
      <c r="R2347" t="s">
        <v>63</v>
      </c>
      <c r="S2347" t="s">
        <v>256</v>
      </c>
      <c r="T2347" t="s">
        <v>439</v>
      </c>
      <c r="U2347" t="s">
        <v>440</v>
      </c>
      <c r="W2347" t="s">
        <v>114</v>
      </c>
      <c r="X2347">
        <v>1</v>
      </c>
      <c r="Y2347">
        <v>14000</v>
      </c>
      <c r="Z2347">
        <v>0</v>
      </c>
      <c r="AA2347">
        <v>0</v>
      </c>
      <c r="AB2347">
        <v>567145</v>
      </c>
      <c r="AC2347" t="s">
        <v>47</v>
      </c>
      <c r="AD2347">
        <f>+VLOOKUP(T2347,items!$A$2:$D$1255,4,0)</f>
        <v>0</v>
      </c>
      <c r="AE2347">
        <f>+VLOOKUP(T2347,Tabla1[],5,0)</f>
        <v>0</v>
      </c>
      <c r="AF2347">
        <f t="shared" si="36"/>
        <v>9</v>
      </c>
    </row>
    <row r="2348" spans="1:32" x14ac:dyDescent="0.25">
      <c r="A2348">
        <v>96511</v>
      </c>
      <c r="B2348" t="s">
        <v>3389</v>
      </c>
      <c r="C2348" t="s">
        <v>75</v>
      </c>
      <c r="D2348">
        <v>0</v>
      </c>
      <c r="F2348" t="s">
        <v>571</v>
      </c>
      <c r="G2348" t="s">
        <v>1072</v>
      </c>
      <c r="H2348" t="s">
        <v>5238</v>
      </c>
      <c r="I2348" t="s">
        <v>5239</v>
      </c>
      <c r="J2348" t="s">
        <v>5240</v>
      </c>
      <c r="K2348" t="s">
        <v>5241</v>
      </c>
      <c r="L2348" t="s">
        <v>5242</v>
      </c>
      <c r="M2348" t="s">
        <v>1931</v>
      </c>
      <c r="N2348" t="s">
        <v>1030</v>
      </c>
      <c r="O2348" t="s">
        <v>3914</v>
      </c>
      <c r="P2348" t="s">
        <v>3427</v>
      </c>
      <c r="Q2348" t="s">
        <v>1679</v>
      </c>
      <c r="R2348" t="s">
        <v>63</v>
      </c>
      <c r="S2348" t="s">
        <v>256</v>
      </c>
      <c r="T2348" t="s">
        <v>439</v>
      </c>
      <c r="U2348" t="s">
        <v>440</v>
      </c>
      <c r="W2348" t="s">
        <v>114</v>
      </c>
      <c r="X2348">
        <v>1</v>
      </c>
      <c r="Y2348">
        <v>8000</v>
      </c>
      <c r="Z2348">
        <v>0</v>
      </c>
      <c r="AA2348">
        <v>0</v>
      </c>
      <c r="AB2348">
        <v>245007</v>
      </c>
      <c r="AC2348" t="s">
        <v>47</v>
      </c>
      <c r="AD2348">
        <f>+VLOOKUP(T2348,items!$A$2:$D$1255,4,0)</f>
        <v>0</v>
      </c>
      <c r="AE2348">
        <f>+VLOOKUP(T2348,Tabla1[],5,0)</f>
        <v>0</v>
      </c>
      <c r="AF2348">
        <f t="shared" si="36"/>
        <v>9</v>
      </c>
    </row>
    <row r="2349" spans="1:32" x14ac:dyDescent="0.25">
      <c r="A2349">
        <v>96523</v>
      </c>
      <c r="B2349" t="s">
        <v>4519</v>
      </c>
      <c r="C2349" t="s">
        <v>75</v>
      </c>
      <c r="D2349">
        <v>0</v>
      </c>
      <c r="F2349" t="s">
        <v>571</v>
      </c>
      <c r="G2349" t="s">
        <v>503</v>
      </c>
      <c r="H2349" t="s">
        <v>5250</v>
      </c>
      <c r="I2349" t="s">
        <v>5251</v>
      </c>
      <c r="J2349" t="s">
        <v>5252</v>
      </c>
      <c r="K2349" t="s">
        <v>5253</v>
      </c>
      <c r="L2349" t="s">
        <v>5254</v>
      </c>
      <c r="M2349" t="s">
        <v>3914</v>
      </c>
      <c r="N2349" t="s">
        <v>486</v>
      </c>
      <c r="O2349" t="s">
        <v>3427</v>
      </c>
      <c r="P2349" t="s">
        <v>4390</v>
      </c>
      <c r="Q2349" t="s">
        <v>343</v>
      </c>
      <c r="R2349" t="s">
        <v>63</v>
      </c>
      <c r="S2349" t="s">
        <v>44</v>
      </c>
      <c r="T2349" t="s">
        <v>1370</v>
      </c>
      <c r="U2349" t="s">
        <v>1371</v>
      </c>
      <c r="X2349">
        <v>1</v>
      </c>
      <c r="Y2349">
        <v>0</v>
      </c>
      <c r="Z2349">
        <v>0</v>
      </c>
      <c r="AA2349">
        <v>0</v>
      </c>
      <c r="AB2349">
        <v>577500</v>
      </c>
      <c r="AC2349" t="s">
        <v>47</v>
      </c>
      <c r="AD2349">
        <f>+VLOOKUP(T2349,items!$A$2:$D$1255,4,0)</f>
        <v>0</v>
      </c>
      <c r="AE2349">
        <f>+VLOOKUP(T2349,Tabla1[],5,0)</f>
        <v>0</v>
      </c>
      <c r="AF2349">
        <f t="shared" si="36"/>
        <v>10</v>
      </c>
    </row>
    <row r="2350" spans="1:32" x14ac:dyDescent="0.25">
      <c r="A2350">
        <v>96523</v>
      </c>
      <c r="B2350" t="s">
        <v>4519</v>
      </c>
      <c r="C2350" t="s">
        <v>75</v>
      </c>
      <c r="D2350">
        <v>0</v>
      </c>
      <c r="F2350" t="s">
        <v>571</v>
      </c>
      <c r="G2350" t="s">
        <v>503</v>
      </c>
      <c r="H2350" t="s">
        <v>5250</v>
      </c>
      <c r="I2350" t="s">
        <v>5251</v>
      </c>
      <c r="J2350" t="s">
        <v>5252</v>
      </c>
      <c r="K2350" t="s">
        <v>5253</v>
      </c>
      <c r="L2350" t="s">
        <v>5254</v>
      </c>
      <c r="M2350" t="s">
        <v>3914</v>
      </c>
      <c r="N2350" t="s">
        <v>486</v>
      </c>
      <c r="O2350" t="s">
        <v>3427</v>
      </c>
      <c r="P2350" t="s">
        <v>4390</v>
      </c>
      <c r="Q2350" t="s">
        <v>343</v>
      </c>
      <c r="R2350" t="s">
        <v>63</v>
      </c>
      <c r="S2350" t="s">
        <v>44</v>
      </c>
      <c r="T2350" t="s">
        <v>2529</v>
      </c>
      <c r="U2350" t="s">
        <v>2530</v>
      </c>
      <c r="X2350">
        <v>1</v>
      </c>
      <c r="Y2350">
        <v>0</v>
      </c>
      <c r="Z2350">
        <v>0</v>
      </c>
      <c r="AA2350">
        <v>0</v>
      </c>
      <c r="AB2350">
        <v>280000</v>
      </c>
      <c r="AC2350" t="s">
        <v>47</v>
      </c>
      <c r="AD2350">
        <f>+VLOOKUP(T2350,items!$A$2:$D$1255,4,0)</f>
        <v>0</v>
      </c>
      <c r="AE2350">
        <f>+VLOOKUP(T2350,Tabla1[],5,0)</f>
        <v>0</v>
      </c>
      <c r="AF2350">
        <f t="shared" si="36"/>
        <v>10</v>
      </c>
    </row>
    <row r="2351" spans="1:32" x14ac:dyDescent="0.25">
      <c r="A2351">
        <v>96523</v>
      </c>
      <c r="B2351" t="s">
        <v>4519</v>
      </c>
      <c r="C2351" t="s">
        <v>75</v>
      </c>
      <c r="D2351">
        <v>0</v>
      </c>
      <c r="F2351" t="s">
        <v>571</v>
      </c>
      <c r="G2351" t="s">
        <v>503</v>
      </c>
      <c r="H2351" t="s">
        <v>5250</v>
      </c>
      <c r="I2351" t="s">
        <v>5251</v>
      </c>
      <c r="J2351" t="s">
        <v>5252</v>
      </c>
      <c r="K2351" t="s">
        <v>5253</v>
      </c>
      <c r="L2351" t="s">
        <v>5254</v>
      </c>
      <c r="M2351" t="s">
        <v>3914</v>
      </c>
      <c r="N2351" t="s">
        <v>486</v>
      </c>
      <c r="O2351" t="s">
        <v>3427</v>
      </c>
      <c r="P2351" t="s">
        <v>4390</v>
      </c>
      <c r="Q2351" t="s">
        <v>343</v>
      </c>
      <c r="R2351" t="s">
        <v>63</v>
      </c>
      <c r="S2351" t="s">
        <v>44</v>
      </c>
      <c r="T2351" t="s">
        <v>94</v>
      </c>
      <c r="U2351" t="s">
        <v>95</v>
      </c>
      <c r="X2351">
        <v>1</v>
      </c>
      <c r="Y2351">
        <v>0</v>
      </c>
      <c r="Z2351">
        <v>0</v>
      </c>
      <c r="AA2351">
        <v>0</v>
      </c>
      <c r="AB2351">
        <v>750000</v>
      </c>
      <c r="AC2351" t="s">
        <v>47</v>
      </c>
      <c r="AD2351" t="e">
        <f>+VLOOKUP(T2351,items!$A$2:$D$1255,4,0)</f>
        <v>#N/A</v>
      </c>
      <c r="AE2351" t="e">
        <f>+VLOOKUP(T2351,Tabla1[],5,0)</f>
        <v>#N/A</v>
      </c>
      <c r="AF2351">
        <f t="shared" si="36"/>
        <v>10</v>
      </c>
    </row>
    <row r="2352" spans="1:32" x14ac:dyDescent="0.25">
      <c r="A2352">
        <v>96523</v>
      </c>
      <c r="B2352" t="s">
        <v>4519</v>
      </c>
      <c r="C2352" t="s">
        <v>75</v>
      </c>
      <c r="D2352">
        <v>0</v>
      </c>
      <c r="F2352" t="s">
        <v>571</v>
      </c>
      <c r="G2352" t="s">
        <v>503</v>
      </c>
      <c r="H2352" t="s">
        <v>5250</v>
      </c>
      <c r="I2352" t="s">
        <v>5251</v>
      </c>
      <c r="J2352" t="s">
        <v>5252</v>
      </c>
      <c r="K2352" t="s">
        <v>5253</v>
      </c>
      <c r="L2352" t="s">
        <v>5254</v>
      </c>
      <c r="M2352" t="s">
        <v>3914</v>
      </c>
      <c r="N2352" t="s">
        <v>486</v>
      </c>
      <c r="O2352" t="s">
        <v>3427</v>
      </c>
      <c r="P2352" t="s">
        <v>4390</v>
      </c>
      <c r="Q2352" t="s">
        <v>343</v>
      </c>
      <c r="R2352" t="s">
        <v>63</v>
      </c>
      <c r="S2352" t="s">
        <v>44</v>
      </c>
      <c r="T2352" t="s">
        <v>599</v>
      </c>
      <c r="U2352" t="s">
        <v>907</v>
      </c>
      <c r="X2352">
        <v>2</v>
      </c>
      <c r="Y2352">
        <v>0</v>
      </c>
      <c r="Z2352">
        <v>0</v>
      </c>
      <c r="AA2352">
        <v>0</v>
      </c>
      <c r="AB2352">
        <v>280000</v>
      </c>
      <c r="AC2352" t="s">
        <v>47</v>
      </c>
      <c r="AD2352" t="e">
        <f>+VLOOKUP(T2352,items!$A$2:$D$1255,4,0)</f>
        <v>#N/A</v>
      </c>
      <c r="AE2352" t="e">
        <f>+VLOOKUP(T2352,Tabla1[],5,0)</f>
        <v>#N/A</v>
      </c>
      <c r="AF2352">
        <f t="shared" si="36"/>
        <v>10</v>
      </c>
    </row>
    <row r="2353" spans="1:32" x14ac:dyDescent="0.25">
      <c r="A2353">
        <v>96523</v>
      </c>
      <c r="B2353" t="s">
        <v>4519</v>
      </c>
      <c r="C2353" t="s">
        <v>75</v>
      </c>
      <c r="D2353">
        <v>0</v>
      </c>
      <c r="F2353" t="s">
        <v>571</v>
      </c>
      <c r="G2353" t="s">
        <v>503</v>
      </c>
      <c r="H2353" t="s">
        <v>5250</v>
      </c>
      <c r="I2353" t="s">
        <v>5251</v>
      </c>
      <c r="J2353" t="s">
        <v>5252</v>
      </c>
      <c r="K2353" t="s">
        <v>5253</v>
      </c>
      <c r="L2353" t="s">
        <v>5254</v>
      </c>
      <c r="M2353" t="s">
        <v>3914</v>
      </c>
      <c r="N2353" t="s">
        <v>486</v>
      </c>
      <c r="O2353" t="s">
        <v>3427</v>
      </c>
      <c r="P2353" t="s">
        <v>4390</v>
      </c>
      <c r="Q2353" t="s">
        <v>343</v>
      </c>
      <c r="R2353" t="s">
        <v>63</v>
      </c>
      <c r="S2353" t="s">
        <v>44</v>
      </c>
      <c r="T2353" t="s">
        <v>4262</v>
      </c>
      <c r="U2353" t="s">
        <v>4263</v>
      </c>
      <c r="V2353" t="s">
        <v>1024</v>
      </c>
      <c r="X2353">
        <v>1</v>
      </c>
      <c r="Y2353">
        <v>2500</v>
      </c>
      <c r="Z2353">
        <v>0</v>
      </c>
      <c r="AA2353">
        <v>1500</v>
      </c>
      <c r="AB2353">
        <v>636020</v>
      </c>
      <c r="AC2353" t="s">
        <v>47</v>
      </c>
      <c r="AD2353">
        <f>+VLOOKUP(T2353,items!$A$2:$D$1255,4,0)</f>
        <v>0</v>
      </c>
      <c r="AE2353">
        <f>+VLOOKUP(T2353,Tabla1[],5,0)</f>
        <v>0</v>
      </c>
      <c r="AF2353">
        <f t="shared" si="36"/>
        <v>10</v>
      </c>
    </row>
    <row r="2354" spans="1:32" x14ac:dyDescent="0.25">
      <c r="A2354">
        <v>96523</v>
      </c>
      <c r="B2354" t="s">
        <v>4519</v>
      </c>
      <c r="C2354" t="s">
        <v>75</v>
      </c>
      <c r="D2354">
        <v>0</v>
      </c>
      <c r="F2354" t="s">
        <v>571</v>
      </c>
      <c r="G2354" t="s">
        <v>503</v>
      </c>
      <c r="H2354" t="s">
        <v>5250</v>
      </c>
      <c r="I2354" t="s">
        <v>5251</v>
      </c>
      <c r="J2354" t="s">
        <v>5252</v>
      </c>
      <c r="K2354" t="s">
        <v>5253</v>
      </c>
      <c r="L2354" t="s">
        <v>5254</v>
      </c>
      <c r="M2354" t="s">
        <v>3914</v>
      </c>
      <c r="N2354" t="s">
        <v>486</v>
      </c>
      <c r="O2354" t="s">
        <v>3427</v>
      </c>
      <c r="P2354" t="s">
        <v>4390</v>
      </c>
      <c r="Q2354" t="s">
        <v>343</v>
      </c>
      <c r="R2354" t="s">
        <v>63</v>
      </c>
      <c r="S2354" t="s">
        <v>44</v>
      </c>
      <c r="T2354" t="s">
        <v>4262</v>
      </c>
      <c r="U2354" t="s">
        <v>4263</v>
      </c>
      <c r="V2354" t="s">
        <v>1024</v>
      </c>
      <c r="X2354">
        <v>1</v>
      </c>
      <c r="Y2354">
        <v>3410</v>
      </c>
      <c r="Z2354">
        <v>0</v>
      </c>
      <c r="AA2354">
        <v>1500</v>
      </c>
      <c r="AB2354">
        <v>644378</v>
      </c>
      <c r="AC2354" t="s">
        <v>47</v>
      </c>
      <c r="AD2354">
        <f>+VLOOKUP(T2354,items!$A$2:$D$1255,4,0)</f>
        <v>0</v>
      </c>
      <c r="AE2354">
        <f>+VLOOKUP(T2354,Tabla1[],5,0)</f>
        <v>0</v>
      </c>
      <c r="AF2354">
        <f t="shared" si="36"/>
        <v>10</v>
      </c>
    </row>
    <row r="2355" spans="1:32" x14ac:dyDescent="0.25">
      <c r="A2355">
        <v>96535</v>
      </c>
      <c r="B2355" t="s">
        <v>1569</v>
      </c>
      <c r="C2355" t="s">
        <v>75</v>
      </c>
      <c r="D2355">
        <v>0</v>
      </c>
      <c r="F2355" t="s">
        <v>2235</v>
      </c>
      <c r="G2355" t="s">
        <v>2235</v>
      </c>
      <c r="H2355" t="s">
        <v>5255</v>
      </c>
      <c r="I2355" t="s">
        <v>37</v>
      </c>
      <c r="J2355" t="s">
        <v>5256</v>
      </c>
      <c r="K2355" t="s">
        <v>5257</v>
      </c>
      <c r="L2355" t="s">
        <v>37</v>
      </c>
      <c r="M2355" t="s">
        <v>572</v>
      </c>
      <c r="N2355" t="s">
        <v>572</v>
      </c>
      <c r="O2355" t="s">
        <v>175</v>
      </c>
      <c r="P2355" t="s">
        <v>1731</v>
      </c>
      <c r="Q2355" t="s">
        <v>1731</v>
      </c>
      <c r="R2355" t="s">
        <v>127</v>
      </c>
      <c r="S2355" t="s">
        <v>164</v>
      </c>
      <c r="T2355" t="s">
        <v>1506</v>
      </c>
      <c r="U2355" t="s">
        <v>702</v>
      </c>
      <c r="X2355">
        <v>30</v>
      </c>
      <c r="Y2355">
        <v>0</v>
      </c>
      <c r="Z2355">
        <v>0</v>
      </c>
      <c r="AA2355">
        <v>0</v>
      </c>
      <c r="AB2355">
        <v>1578000</v>
      </c>
      <c r="AC2355" t="s">
        <v>47</v>
      </c>
      <c r="AD2355">
        <f>+VLOOKUP(T2355,items!$A$2:$D$1255,4,0)</f>
        <v>0</v>
      </c>
      <c r="AE2355">
        <f>+VLOOKUP(T2355,Tabla1[],5,0)</f>
        <v>0</v>
      </c>
      <c r="AF2355" t="e">
        <f t="shared" si="36"/>
        <v>#VALUE!</v>
      </c>
    </row>
    <row r="2356" spans="1:32" x14ac:dyDescent="0.25">
      <c r="A2356">
        <v>96536</v>
      </c>
      <c r="B2356" t="s">
        <v>5258</v>
      </c>
      <c r="C2356" t="s">
        <v>75</v>
      </c>
      <c r="D2356">
        <v>0</v>
      </c>
      <c r="F2356" t="s">
        <v>2235</v>
      </c>
      <c r="G2356" t="s">
        <v>2235</v>
      </c>
      <c r="H2356" t="s">
        <v>5259</v>
      </c>
      <c r="I2356" t="s">
        <v>37</v>
      </c>
      <c r="J2356" t="s">
        <v>5260</v>
      </c>
      <c r="K2356" t="s">
        <v>5261</v>
      </c>
      <c r="L2356" t="s">
        <v>37</v>
      </c>
      <c r="M2356" t="s">
        <v>572</v>
      </c>
      <c r="N2356" t="s">
        <v>572</v>
      </c>
      <c r="O2356" t="s">
        <v>175</v>
      </c>
      <c r="P2356" t="s">
        <v>1731</v>
      </c>
      <c r="Q2356" t="s">
        <v>1731</v>
      </c>
      <c r="R2356" t="s">
        <v>127</v>
      </c>
      <c r="S2356" t="s">
        <v>164</v>
      </c>
      <c r="T2356" t="s">
        <v>4896</v>
      </c>
      <c r="U2356" t="s">
        <v>4897</v>
      </c>
      <c r="X2356">
        <v>1</v>
      </c>
      <c r="Y2356">
        <v>0</v>
      </c>
      <c r="Z2356">
        <v>0</v>
      </c>
      <c r="AA2356">
        <v>0</v>
      </c>
      <c r="AB2356">
        <v>54620</v>
      </c>
      <c r="AC2356" t="s">
        <v>47</v>
      </c>
      <c r="AD2356">
        <f>+VLOOKUP(T2356,items!$A$2:$D$1255,4,0)</f>
        <v>0</v>
      </c>
      <c r="AE2356">
        <f>+VLOOKUP(T2356,Tabla1[],5,0)</f>
        <v>0</v>
      </c>
      <c r="AF2356" t="e">
        <f t="shared" si="36"/>
        <v>#VALUE!</v>
      </c>
    </row>
    <row r="2357" spans="1:32" x14ac:dyDescent="0.25">
      <c r="A2357">
        <v>96539</v>
      </c>
      <c r="B2357" t="s">
        <v>5262</v>
      </c>
      <c r="C2357" t="s">
        <v>75</v>
      </c>
      <c r="D2357">
        <v>0</v>
      </c>
      <c r="F2357" t="s">
        <v>2235</v>
      </c>
      <c r="G2357" t="s">
        <v>674</v>
      </c>
      <c r="H2357" t="s">
        <v>5263</v>
      </c>
      <c r="I2357" t="s">
        <v>5264</v>
      </c>
      <c r="J2357" t="s">
        <v>5265</v>
      </c>
      <c r="K2357" t="s">
        <v>5266</v>
      </c>
      <c r="L2357" t="s">
        <v>5267</v>
      </c>
      <c r="M2357" t="s">
        <v>680</v>
      </c>
      <c r="N2357" t="s">
        <v>41</v>
      </c>
      <c r="O2357" t="s">
        <v>1136</v>
      </c>
      <c r="P2357" t="s">
        <v>2130</v>
      </c>
      <c r="Q2357" t="s">
        <v>4390</v>
      </c>
      <c r="R2357" t="s">
        <v>127</v>
      </c>
      <c r="S2357" t="s">
        <v>44</v>
      </c>
      <c r="T2357" t="s">
        <v>429</v>
      </c>
      <c r="U2357" t="s">
        <v>430</v>
      </c>
      <c r="X2357">
        <v>1</v>
      </c>
      <c r="Y2357">
        <v>0</v>
      </c>
      <c r="Z2357">
        <v>0</v>
      </c>
      <c r="AA2357">
        <v>0</v>
      </c>
      <c r="AB2357">
        <v>193852</v>
      </c>
      <c r="AC2357" t="s">
        <v>47</v>
      </c>
      <c r="AD2357">
        <f>+VLOOKUP(T2357,items!$A$2:$D$1255,4,0)</f>
        <v>0</v>
      </c>
      <c r="AE2357">
        <f>+VLOOKUP(T2357,Tabla1[],5,0)</f>
        <v>0</v>
      </c>
      <c r="AF2357">
        <f t="shared" si="36"/>
        <v>10</v>
      </c>
    </row>
    <row r="2358" spans="1:32" x14ac:dyDescent="0.25">
      <c r="A2358">
        <v>96539</v>
      </c>
      <c r="B2358" t="s">
        <v>5262</v>
      </c>
      <c r="C2358" t="s">
        <v>75</v>
      </c>
      <c r="D2358">
        <v>0</v>
      </c>
      <c r="F2358" t="s">
        <v>2235</v>
      </c>
      <c r="G2358" t="s">
        <v>674</v>
      </c>
      <c r="H2358" t="s">
        <v>5263</v>
      </c>
      <c r="I2358" t="s">
        <v>5264</v>
      </c>
      <c r="J2358" t="s">
        <v>5265</v>
      </c>
      <c r="K2358" t="s">
        <v>5266</v>
      </c>
      <c r="L2358" t="s">
        <v>5267</v>
      </c>
      <c r="M2358" t="s">
        <v>680</v>
      </c>
      <c r="N2358" t="s">
        <v>41</v>
      </c>
      <c r="O2358" t="s">
        <v>1136</v>
      </c>
      <c r="P2358" t="s">
        <v>2130</v>
      </c>
      <c r="Q2358" t="s">
        <v>4390</v>
      </c>
      <c r="R2358" t="s">
        <v>127</v>
      </c>
      <c r="S2358" t="s">
        <v>44</v>
      </c>
      <c r="T2358" t="s">
        <v>717</v>
      </c>
      <c r="U2358" t="s">
        <v>718</v>
      </c>
      <c r="X2358">
        <v>2</v>
      </c>
      <c r="Y2358">
        <v>0</v>
      </c>
      <c r="Z2358">
        <v>0</v>
      </c>
      <c r="AA2358">
        <v>0</v>
      </c>
      <c r="AB2358">
        <v>164800</v>
      </c>
      <c r="AC2358" t="s">
        <v>47</v>
      </c>
      <c r="AD2358">
        <f>+VLOOKUP(T2358,items!$A$2:$D$1255,4,0)</f>
        <v>0</v>
      </c>
      <c r="AE2358">
        <f>+VLOOKUP(T2358,Tabla1[],5,0)</f>
        <v>0</v>
      </c>
      <c r="AF2358">
        <f t="shared" si="36"/>
        <v>10</v>
      </c>
    </row>
    <row r="2359" spans="1:32" x14ac:dyDescent="0.25">
      <c r="A2359">
        <v>96539</v>
      </c>
      <c r="B2359" t="s">
        <v>5262</v>
      </c>
      <c r="C2359" t="s">
        <v>75</v>
      </c>
      <c r="D2359">
        <v>0</v>
      </c>
      <c r="F2359" t="s">
        <v>2235</v>
      </c>
      <c r="G2359" t="s">
        <v>674</v>
      </c>
      <c r="H2359" t="s">
        <v>5263</v>
      </c>
      <c r="I2359" t="s">
        <v>5264</v>
      </c>
      <c r="J2359" t="s">
        <v>5265</v>
      </c>
      <c r="K2359" t="s">
        <v>5266</v>
      </c>
      <c r="L2359" t="s">
        <v>5267</v>
      </c>
      <c r="M2359" t="s">
        <v>680</v>
      </c>
      <c r="N2359" t="s">
        <v>41</v>
      </c>
      <c r="O2359" t="s">
        <v>1136</v>
      </c>
      <c r="P2359" t="s">
        <v>2130</v>
      </c>
      <c r="Q2359" t="s">
        <v>4390</v>
      </c>
      <c r="R2359" t="s">
        <v>127</v>
      </c>
      <c r="S2359" t="s">
        <v>44</v>
      </c>
      <c r="T2359" t="s">
        <v>505</v>
      </c>
      <c r="U2359" t="s">
        <v>506</v>
      </c>
      <c r="V2359" t="s">
        <v>953</v>
      </c>
      <c r="W2359" t="s">
        <v>114</v>
      </c>
      <c r="X2359">
        <v>2</v>
      </c>
      <c r="Y2359">
        <v>1100</v>
      </c>
      <c r="Z2359">
        <v>0</v>
      </c>
      <c r="AA2359">
        <v>4500</v>
      </c>
      <c r="AB2359">
        <v>5583000</v>
      </c>
      <c r="AC2359" t="s">
        <v>47</v>
      </c>
      <c r="AD2359">
        <f>+VLOOKUP(T2359,items!$A$2:$D$1255,4,0)</f>
        <v>0</v>
      </c>
      <c r="AE2359">
        <f>+VLOOKUP(T2359,Tabla1[],5,0)</f>
        <v>0</v>
      </c>
      <c r="AF2359">
        <f t="shared" si="36"/>
        <v>10</v>
      </c>
    </row>
    <row r="2360" spans="1:32" x14ac:dyDescent="0.25">
      <c r="A2360">
        <v>96539</v>
      </c>
      <c r="B2360" t="s">
        <v>5262</v>
      </c>
      <c r="C2360" t="s">
        <v>75</v>
      </c>
      <c r="D2360">
        <v>0</v>
      </c>
      <c r="F2360" t="s">
        <v>2235</v>
      </c>
      <c r="G2360" t="s">
        <v>674</v>
      </c>
      <c r="H2360" t="s">
        <v>5263</v>
      </c>
      <c r="I2360" t="s">
        <v>5264</v>
      </c>
      <c r="J2360" t="s">
        <v>5265</v>
      </c>
      <c r="K2360" t="s">
        <v>5266</v>
      </c>
      <c r="L2360" t="s">
        <v>5267</v>
      </c>
      <c r="M2360" t="s">
        <v>680</v>
      </c>
      <c r="N2360" t="s">
        <v>41</v>
      </c>
      <c r="O2360" t="s">
        <v>1136</v>
      </c>
      <c r="P2360" t="s">
        <v>2130</v>
      </c>
      <c r="Q2360" t="s">
        <v>4390</v>
      </c>
      <c r="R2360" t="s">
        <v>127</v>
      </c>
      <c r="S2360" t="s">
        <v>44</v>
      </c>
      <c r="T2360" t="s">
        <v>5268</v>
      </c>
      <c r="U2360" t="s">
        <v>5269</v>
      </c>
      <c r="W2360" t="s">
        <v>114</v>
      </c>
      <c r="X2360">
        <v>4</v>
      </c>
      <c r="Y2360">
        <v>0</v>
      </c>
      <c r="Z2360">
        <v>0</v>
      </c>
      <c r="AA2360">
        <v>0</v>
      </c>
      <c r="AB2360">
        <v>480316</v>
      </c>
      <c r="AC2360" t="s">
        <v>47</v>
      </c>
      <c r="AD2360">
        <f>+VLOOKUP(T2360,items!$A$2:$D$1255,4,0)</f>
        <v>0</v>
      </c>
      <c r="AE2360">
        <f>+VLOOKUP(T2360,Tabla1[],5,0)</f>
        <v>0</v>
      </c>
      <c r="AF2360">
        <f t="shared" si="36"/>
        <v>10</v>
      </c>
    </row>
    <row r="2361" spans="1:32" x14ac:dyDescent="0.25">
      <c r="A2361">
        <v>96539</v>
      </c>
      <c r="B2361" t="s">
        <v>5262</v>
      </c>
      <c r="C2361" t="s">
        <v>75</v>
      </c>
      <c r="D2361">
        <v>0</v>
      </c>
      <c r="F2361" t="s">
        <v>2235</v>
      </c>
      <c r="G2361" t="s">
        <v>674</v>
      </c>
      <c r="H2361" t="s">
        <v>5263</v>
      </c>
      <c r="I2361" t="s">
        <v>5264</v>
      </c>
      <c r="J2361" t="s">
        <v>5265</v>
      </c>
      <c r="K2361" t="s">
        <v>5266</v>
      </c>
      <c r="L2361" t="s">
        <v>5267</v>
      </c>
      <c r="M2361" t="s">
        <v>680</v>
      </c>
      <c r="N2361" t="s">
        <v>41</v>
      </c>
      <c r="O2361" t="s">
        <v>1136</v>
      </c>
      <c r="P2361" t="s">
        <v>2130</v>
      </c>
      <c r="Q2361" t="s">
        <v>4390</v>
      </c>
      <c r="R2361" t="s">
        <v>127</v>
      </c>
      <c r="S2361" t="s">
        <v>44</v>
      </c>
      <c r="T2361" t="s">
        <v>5270</v>
      </c>
      <c r="U2361" t="s">
        <v>5271</v>
      </c>
      <c r="W2361" t="s">
        <v>114</v>
      </c>
      <c r="X2361">
        <v>2</v>
      </c>
      <c r="Y2361">
        <v>0</v>
      </c>
      <c r="Z2361">
        <v>2691</v>
      </c>
      <c r="AA2361">
        <v>0</v>
      </c>
      <c r="AB2361">
        <v>1560010</v>
      </c>
      <c r="AC2361" t="s">
        <v>47</v>
      </c>
      <c r="AD2361">
        <f>+VLOOKUP(T2361,items!$A$2:$D$1255,4,0)</f>
        <v>0</v>
      </c>
      <c r="AE2361">
        <f>+VLOOKUP(T2361,Tabla1[],5,0)</f>
        <v>0</v>
      </c>
      <c r="AF2361">
        <f t="shared" si="36"/>
        <v>10</v>
      </c>
    </row>
    <row r="2362" spans="1:32" x14ac:dyDescent="0.25">
      <c r="A2362">
        <v>96539</v>
      </c>
      <c r="B2362" t="s">
        <v>5262</v>
      </c>
      <c r="C2362" t="s">
        <v>75</v>
      </c>
      <c r="D2362">
        <v>0</v>
      </c>
      <c r="F2362" t="s">
        <v>2235</v>
      </c>
      <c r="G2362" t="s">
        <v>674</v>
      </c>
      <c r="H2362" t="s">
        <v>5263</v>
      </c>
      <c r="I2362" t="s">
        <v>5264</v>
      </c>
      <c r="J2362" t="s">
        <v>5265</v>
      </c>
      <c r="K2362" t="s">
        <v>5266</v>
      </c>
      <c r="L2362" t="s">
        <v>5267</v>
      </c>
      <c r="M2362" t="s">
        <v>680</v>
      </c>
      <c r="N2362" t="s">
        <v>41</v>
      </c>
      <c r="O2362" t="s">
        <v>1136</v>
      </c>
      <c r="P2362" t="s">
        <v>2130</v>
      </c>
      <c r="Q2362" t="s">
        <v>4390</v>
      </c>
      <c r="R2362" t="s">
        <v>127</v>
      </c>
      <c r="S2362" t="s">
        <v>44</v>
      </c>
      <c r="T2362" t="s">
        <v>599</v>
      </c>
      <c r="U2362" t="s">
        <v>907</v>
      </c>
      <c r="X2362">
        <v>1</v>
      </c>
      <c r="Y2362">
        <v>0</v>
      </c>
      <c r="Z2362">
        <v>0</v>
      </c>
      <c r="AA2362">
        <v>0</v>
      </c>
      <c r="AB2362">
        <v>450000</v>
      </c>
      <c r="AC2362" t="s">
        <v>47</v>
      </c>
      <c r="AD2362" t="e">
        <f>+VLOOKUP(T2362,items!$A$2:$D$1255,4,0)</f>
        <v>#N/A</v>
      </c>
      <c r="AE2362" t="e">
        <f>+VLOOKUP(T2362,Tabla1[],5,0)</f>
        <v>#N/A</v>
      </c>
      <c r="AF2362">
        <f t="shared" si="36"/>
        <v>10</v>
      </c>
    </row>
    <row r="2363" spans="1:32" x14ac:dyDescent="0.25">
      <c r="A2363">
        <v>96539</v>
      </c>
      <c r="B2363" t="s">
        <v>5262</v>
      </c>
      <c r="C2363" t="s">
        <v>75</v>
      </c>
      <c r="D2363">
        <v>0</v>
      </c>
      <c r="F2363" t="s">
        <v>2235</v>
      </c>
      <c r="G2363" t="s">
        <v>674</v>
      </c>
      <c r="H2363" t="s">
        <v>5263</v>
      </c>
      <c r="I2363" t="s">
        <v>5264</v>
      </c>
      <c r="J2363" t="s">
        <v>5265</v>
      </c>
      <c r="K2363" t="s">
        <v>5266</v>
      </c>
      <c r="L2363" t="s">
        <v>5267</v>
      </c>
      <c r="M2363" t="s">
        <v>680</v>
      </c>
      <c r="N2363" t="s">
        <v>41</v>
      </c>
      <c r="O2363" t="s">
        <v>1136</v>
      </c>
      <c r="P2363" t="s">
        <v>2130</v>
      </c>
      <c r="Q2363" t="s">
        <v>4390</v>
      </c>
      <c r="R2363" t="s">
        <v>127</v>
      </c>
      <c r="S2363" t="s">
        <v>44</v>
      </c>
      <c r="T2363" t="s">
        <v>2473</v>
      </c>
      <c r="U2363" t="s">
        <v>2474</v>
      </c>
      <c r="W2363" t="s">
        <v>114</v>
      </c>
      <c r="X2363">
        <v>1</v>
      </c>
      <c r="Y2363">
        <v>4021</v>
      </c>
      <c r="Z2363">
        <v>0</v>
      </c>
      <c r="AA2363">
        <v>0</v>
      </c>
      <c r="AB2363">
        <v>746339</v>
      </c>
      <c r="AC2363" t="s">
        <v>47</v>
      </c>
      <c r="AD2363">
        <f>+VLOOKUP(T2363,items!$A$2:$D$1255,4,0)</f>
        <v>0</v>
      </c>
      <c r="AE2363">
        <f>+VLOOKUP(T2363,Tabla1[],5,0)</f>
        <v>0</v>
      </c>
      <c r="AF2363">
        <f t="shared" si="36"/>
        <v>10</v>
      </c>
    </row>
    <row r="2364" spans="1:32" x14ac:dyDescent="0.25">
      <c r="A2364">
        <v>96539</v>
      </c>
      <c r="B2364" t="s">
        <v>5262</v>
      </c>
      <c r="C2364" t="s">
        <v>75</v>
      </c>
      <c r="D2364">
        <v>0</v>
      </c>
      <c r="F2364" t="s">
        <v>2235</v>
      </c>
      <c r="G2364" t="s">
        <v>674</v>
      </c>
      <c r="H2364" t="s">
        <v>5263</v>
      </c>
      <c r="I2364" t="s">
        <v>5264</v>
      </c>
      <c r="J2364" t="s">
        <v>5265</v>
      </c>
      <c r="K2364" t="s">
        <v>5266</v>
      </c>
      <c r="L2364" t="s">
        <v>5267</v>
      </c>
      <c r="M2364" t="s">
        <v>680</v>
      </c>
      <c r="N2364" t="s">
        <v>41</v>
      </c>
      <c r="O2364" t="s">
        <v>1136</v>
      </c>
      <c r="P2364" t="s">
        <v>2130</v>
      </c>
      <c r="Q2364" t="s">
        <v>4390</v>
      </c>
      <c r="R2364" t="s">
        <v>127</v>
      </c>
      <c r="S2364" t="s">
        <v>44</v>
      </c>
      <c r="T2364" t="s">
        <v>2473</v>
      </c>
      <c r="U2364" t="s">
        <v>2474</v>
      </c>
      <c r="W2364" t="s">
        <v>114</v>
      </c>
      <c r="X2364">
        <v>1</v>
      </c>
      <c r="Y2364">
        <v>4366</v>
      </c>
      <c r="Z2364">
        <v>0</v>
      </c>
      <c r="AA2364">
        <v>0</v>
      </c>
      <c r="AB2364">
        <v>746339</v>
      </c>
      <c r="AC2364" t="s">
        <v>47</v>
      </c>
      <c r="AD2364">
        <f>+VLOOKUP(T2364,items!$A$2:$D$1255,4,0)</f>
        <v>0</v>
      </c>
      <c r="AE2364">
        <f>+VLOOKUP(T2364,Tabla1[],5,0)</f>
        <v>0</v>
      </c>
      <c r="AF2364">
        <f t="shared" si="36"/>
        <v>10</v>
      </c>
    </row>
    <row r="2365" spans="1:32" x14ac:dyDescent="0.25">
      <c r="A2365">
        <v>96543</v>
      </c>
      <c r="B2365" t="s">
        <v>5272</v>
      </c>
      <c r="C2365" t="s">
        <v>33</v>
      </c>
      <c r="D2365">
        <v>0</v>
      </c>
      <c r="F2365" t="s">
        <v>2235</v>
      </c>
      <c r="G2365" t="s">
        <v>1072</v>
      </c>
      <c r="H2365" t="s">
        <v>5273</v>
      </c>
      <c r="I2365" t="s">
        <v>37</v>
      </c>
      <c r="J2365" t="s">
        <v>5274</v>
      </c>
      <c r="K2365" t="s">
        <v>5275</v>
      </c>
      <c r="L2365" t="s">
        <v>5276</v>
      </c>
      <c r="M2365" t="s">
        <v>1931</v>
      </c>
      <c r="N2365" t="s">
        <v>1931</v>
      </c>
      <c r="O2365" t="s">
        <v>42</v>
      </c>
      <c r="P2365" t="s">
        <v>2130</v>
      </c>
      <c r="Q2365" t="s">
        <v>335</v>
      </c>
      <c r="R2365" t="s">
        <v>63</v>
      </c>
      <c r="S2365" t="s">
        <v>256</v>
      </c>
      <c r="T2365" t="s">
        <v>4030</v>
      </c>
      <c r="U2365" t="s">
        <v>4031</v>
      </c>
      <c r="V2365" t="s">
        <v>953</v>
      </c>
      <c r="X2365">
        <v>1</v>
      </c>
      <c r="Y2365">
        <v>0</v>
      </c>
      <c r="Z2365">
        <v>0</v>
      </c>
      <c r="AA2365">
        <v>0</v>
      </c>
      <c r="AB2365">
        <v>2609914</v>
      </c>
      <c r="AC2365" t="s">
        <v>47</v>
      </c>
      <c r="AD2365">
        <f>+VLOOKUP(T2365,items!$A$2:$D$1255,4,0)</f>
        <v>0</v>
      </c>
      <c r="AE2365">
        <f>+VLOOKUP(T2365,Tabla1[],5,0)</f>
        <v>0</v>
      </c>
      <c r="AF2365">
        <f t="shared" si="36"/>
        <v>10</v>
      </c>
    </row>
    <row r="2366" spans="1:32" x14ac:dyDescent="0.25">
      <c r="A2366">
        <v>96543</v>
      </c>
      <c r="B2366" t="s">
        <v>5272</v>
      </c>
      <c r="C2366" t="s">
        <v>33</v>
      </c>
      <c r="D2366">
        <v>0</v>
      </c>
      <c r="F2366" t="s">
        <v>2235</v>
      </c>
      <c r="G2366" t="s">
        <v>1072</v>
      </c>
      <c r="H2366" t="s">
        <v>5273</v>
      </c>
      <c r="I2366" t="s">
        <v>37</v>
      </c>
      <c r="J2366" t="s">
        <v>5274</v>
      </c>
      <c r="K2366" t="s">
        <v>5275</v>
      </c>
      <c r="L2366" t="s">
        <v>5276</v>
      </c>
      <c r="M2366" t="s">
        <v>1931</v>
      </c>
      <c r="N2366" t="s">
        <v>1931</v>
      </c>
      <c r="O2366" t="s">
        <v>42</v>
      </c>
      <c r="P2366" t="s">
        <v>2130</v>
      </c>
      <c r="Q2366" t="s">
        <v>335</v>
      </c>
      <c r="R2366" t="s">
        <v>63</v>
      </c>
      <c r="S2366" t="s">
        <v>256</v>
      </c>
      <c r="T2366" t="s">
        <v>691</v>
      </c>
      <c r="U2366" t="s">
        <v>692</v>
      </c>
      <c r="X2366">
        <v>1</v>
      </c>
      <c r="Y2366">
        <v>0</v>
      </c>
      <c r="Z2366">
        <v>0</v>
      </c>
      <c r="AA2366">
        <v>0</v>
      </c>
      <c r="AB2366">
        <v>300000</v>
      </c>
      <c r="AC2366" t="s">
        <v>47</v>
      </c>
      <c r="AD2366" t="e">
        <f>+VLOOKUP(T2366,items!$A$2:$D$1255,4,0)</f>
        <v>#N/A</v>
      </c>
      <c r="AE2366" t="e">
        <f>+VLOOKUP(T2366,Tabla1[],5,0)</f>
        <v>#N/A</v>
      </c>
      <c r="AF2366">
        <f t="shared" si="36"/>
        <v>10</v>
      </c>
    </row>
    <row r="2367" spans="1:32" x14ac:dyDescent="0.25">
      <c r="A2367">
        <v>96551</v>
      </c>
      <c r="B2367" t="s">
        <v>5277</v>
      </c>
      <c r="C2367" t="s">
        <v>75</v>
      </c>
      <c r="D2367">
        <v>0</v>
      </c>
      <c r="F2367" t="s">
        <v>2235</v>
      </c>
      <c r="G2367" t="s">
        <v>163</v>
      </c>
      <c r="H2367" t="s">
        <v>5278</v>
      </c>
      <c r="I2367" t="s">
        <v>37</v>
      </c>
      <c r="J2367" t="s">
        <v>5279</v>
      </c>
      <c r="K2367" t="s">
        <v>5280</v>
      </c>
      <c r="L2367" t="s">
        <v>5281</v>
      </c>
      <c r="M2367" t="s">
        <v>674</v>
      </c>
      <c r="N2367" t="s">
        <v>674</v>
      </c>
      <c r="O2367" t="s">
        <v>917</v>
      </c>
      <c r="P2367" t="s">
        <v>41</v>
      </c>
      <c r="Q2367" t="s">
        <v>2639</v>
      </c>
      <c r="R2367" t="s">
        <v>127</v>
      </c>
      <c r="S2367" t="s">
        <v>108</v>
      </c>
      <c r="T2367" t="s">
        <v>4322</v>
      </c>
      <c r="U2367" t="s">
        <v>4323</v>
      </c>
      <c r="X2367">
        <v>1</v>
      </c>
      <c r="Y2367">
        <v>0</v>
      </c>
      <c r="Z2367">
        <v>0</v>
      </c>
      <c r="AA2367">
        <v>0</v>
      </c>
      <c r="AB2367">
        <v>0</v>
      </c>
      <c r="AC2367" t="s">
        <v>47</v>
      </c>
      <c r="AD2367">
        <f>+VLOOKUP(T2367,items!$A$2:$D$1255,4,0)</f>
        <v>0</v>
      </c>
      <c r="AE2367">
        <f>+VLOOKUP(T2367,Tabla1[],5,0)</f>
        <v>0</v>
      </c>
      <c r="AF2367">
        <f t="shared" si="36"/>
        <v>10</v>
      </c>
    </row>
    <row r="2368" spans="1:32" x14ac:dyDescent="0.25">
      <c r="A2368">
        <v>96551</v>
      </c>
      <c r="B2368" t="s">
        <v>5277</v>
      </c>
      <c r="C2368" t="s">
        <v>75</v>
      </c>
      <c r="D2368">
        <v>0</v>
      </c>
      <c r="F2368" t="s">
        <v>2235</v>
      </c>
      <c r="G2368" t="s">
        <v>163</v>
      </c>
      <c r="H2368" t="s">
        <v>5278</v>
      </c>
      <c r="I2368" t="s">
        <v>37</v>
      </c>
      <c r="J2368" t="s">
        <v>5279</v>
      </c>
      <c r="K2368" t="s">
        <v>5280</v>
      </c>
      <c r="L2368" t="s">
        <v>5281</v>
      </c>
      <c r="M2368" t="s">
        <v>674</v>
      </c>
      <c r="N2368" t="s">
        <v>674</v>
      </c>
      <c r="O2368" t="s">
        <v>917</v>
      </c>
      <c r="P2368" t="s">
        <v>41</v>
      </c>
      <c r="Q2368" t="s">
        <v>2639</v>
      </c>
      <c r="R2368" t="s">
        <v>127</v>
      </c>
      <c r="S2368" t="s">
        <v>108</v>
      </c>
      <c r="T2368" t="s">
        <v>5282</v>
      </c>
      <c r="U2368" t="s">
        <v>5283</v>
      </c>
      <c r="X2368">
        <v>1</v>
      </c>
      <c r="Y2368">
        <v>0</v>
      </c>
      <c r="Z2368">
        <v>0</v>
      </c>
      <c r="AA2368">
        <v>0</v>
      </c>
      <c r="AB2368">
        <v>0</v>
      </c>
      <c r="AC2368" t="s">
        <v>47</v>
      </c>
      <c r="AD2368">
        <f>+VLOOKUP(T2368,items!$A$2:$D$1255,4,0)</f>
        <v>0</v>
      </c>
      <c r="AE2368">
        <f>+VLOOKUP(T2368,Tabla1[],5,0)</f>
        <v>0</v>
      </c>
      <c r="AF2368">
        <f t="shared" si="36"/>
        <v>10</v>
      </c>
    </row>
    <row r="2369" spans="1:32" x14ac:dyDescent="0.25">
      <c r="A2369">
        <v>96551</v>
      </c>
      <c r="B2369" t="s">
        <v>5277</v>
      </c>
      <c r="C2369" t="s">
        <v>75</v>
      </c>
      <c r="D2369">
        <v>0</v>
      </c>
      <c r="F2369" t="s">
        <v>2235</v>
      </c>
      <c r="G2369" t="s">
        <v>163</v>
      </c>
      <c r="H2369" t="s">
        <v>5278</v>
      </c>
      <c r="I2369" t="s">
        <v>37</v>
      </c>
      <c r="J2369" t="s">
        <v>5279</v>
      </c>
      <c r="K2369" t="s">
        <v>5280</v>
      </c>
      <c r="L2369" t="s">
        <v>5281</v>
      </c>
      <c r="M2369" t="s">
        <v>674</v>
      </c>
      <c r="N2369" t="s">
        <v>674</v>
      </c>
      <c r="O2369" t="s">
        <v>917</v>
      </c>
      <c r="P2369" t="s">
        <v>41</v>
      </c>
      <c r="Q2369" t="s">
        <v>2639</v>
      </c>
      <c r="R2369" t="s">
        <v>127</v>
      </c>
      <c r="S2369" t="s">
        <v>108</v>
      </c>
      <c r="T2369" t="s">
        <v>2504</v>
      </c>
      <c r="U2369" t="s">
        <v>2505</v>
      </c>
      <c r="X2369">
        <v>1</v>
      </c>
      <c r="Y2369">
        <v>0</v>
      </c>
      <c r="Z2369">
        <v>0</v>
      </c>
      <c r="AA2369">
        <v>0</v>
      </c>
      <c r="AB2369">
        <v>0</v>
      </c>
      <c r="AC2369" t="s">
        <v>47</v>
      </c>
      <c r="AD2369">
        <f>+VLOOKUP(T2369,items!$A$2:$D$1255,4,0)</f>
        <v>0</v>
      </c>
      <c r="AE2369">
        <f>+VLOOKUP(T2369,Tabla1[],5,0)</f>
        <v>0</v>
      </c>
      <c r="AF2369">
        <f t="shared" si="36"/>
        <v>10</v>
      </c>
    </row>
    <row r="2370" spans="1:32" x14ac:dyDescent="0.25">
      <c r="A2370">
        <v>96551</v>
      </c>
      <c r="B2370" t="s">
        <v>5277</v>
      </c>
      <c r="C2370" t="s">
        <v>75</v>
      </c>
      <c r="D2370">
        <v>0</v>
      </c>
      <c r="F2370" t="s">
        <v>2235</v>
      </c>
      <c r="G2370" t="s">
        <v>163</v>
      </c>
      <c r="H2370" t="s">
        <v>5278</v>
      </c>
      <c r="I2370" t="s">
        <v>37</v>
      </c>
      <c r="J2370" t="s">
        <v>5279</v>
      </c>
      <c r="K2370" t="s">
        <v>5280</v>
      </c>
      <c r="L2370" t="s">
        <v>5281</v>
      </c>
      <c r="M2370" t="s">
        <v>674</v>
      </c>
      <c r="N2370" t="s">
        <v>674</v>
      </c>
      <c r="O2370" t="s">
        <v>917</v>
      </c>
      <c r="P2370" t="s">
        <v>41</v>
      </c>
      <c r="Q2370" t="s">
        <v>2639</v>
      </c>
      <c r="R2370" t="s">
        <v>127</v>
      </c>
      <c r="S2370" t="s">
        <v>108</v>
      </c>
      <c r="T2370" t="s">
        <v>2869</v>
      </c>
      <c r="U2370" t="s">
        <v>2870</v>
      </c>
      <c r="X2370">
        <v>1</v>
      </c>
      <c r="Y2370">
        <v>0</v>
      </c>
      <c r="Z2370">
        <v>0</v>
      </c>
      <c r="AA2370">
        <v>0</v>
      </c>
      <c r="AB2370">
        <v>0</v>
      </c>
      <c r="AC2370" t="s">
        <v>47</v>
      </c>
      <c r="AD2370">
        <f>+VLOOKUP(T2370,items!$A$2:$D$1255,4,0)</f>
        <v>0</v>
      </c>
      <c r="AE2370">
        <f>+VLOOKUP(T2370,Tabla1[],5,0)</f>
        <v>0</v>
      </c>
      <c r="AF2370">
        <f t="shared" ref="AF2370:AF2433" si="37">+MONTH(O2370)</f>
        <v>10</v>
      </c>
    </row>
    <row r="2371" spans="1:32" x14ac:dyDescent="0.25">
      <c r="A2371">
        <v>96551</v>
      </c>
      <c r="B2371" t="s">
        <v>5277</v>
      </c>
      <c r="C2371" t="s">
        <v>75</v>
      </c>
      <c r="D2371">
        <v>0</v>
      </c>
      <c r="F2371" t="s">
        <v>2235</v>
      </c>
      <c r="G2371" t="s">
        <v>163</v>
      </c>
      <c r="H2371" t="s">
        <v>5278</v>
      </c>
      <c r="I2371" t="s">
        <v>37</v>
      </c>
      <c r="J2371" t="s">
        <v>5279</v>
      </c>
      <c r="K2371" t="s">
        <v>5280</v>
      </c>
      <c r="L2371" t="s">
        <v>5281</v>
      </c>
      <c r="M2371" t="s">
        <v>674</v>
      </c>
      <c r="N2371" t="s">
        <v>674</v>
      </c>
      <c r="O2371" t="s">
        <v>917</v>
      </c>
      <c r="P2371" t="s">
        <v>41</v>
      </c>
      <c r="Q2371" t="s">
        <v>2639</v>
      </c>
      <c r="R2371" t="s">
        <v>127</v>
      </c>
      <c r="S2371" t="s">
        <v>108</v>
      </c>
      <c r="T2371" t="s">
        <v>94</v>
      </c>
      <c r="U2371" t="s">
        <v>95</v>
      </c>
      <c r="X2371">
        <v>1</v>
      </c>
      <c r="Y2371">
        <v>0</v>
      </c>
      <c r="Z2371">
        <v>0</v>
      </c>
      <c r="AA2371">
        <v>0</v>
      </c>
      <c r="AB2371">
        <v>0</v>
      </c>
      <c r="AC2371" t="s">
        <v>47</v>
      </c>
      <c r="AD2371" t="e">
        <f>+VLOOKUP(T2371,items!$A$2:$D$1255,4,0)</f>
        <v>#N/A</v>
      </c>
      <c r="AE2371" t="e">
        <f>+VLOOKUP(T2371,Tabla1[],5,0)</f>
        <v>#N/A</v>
      </c>
      <c r="AF2371">
        <f t="shared" si="37"/>
        <v>10</v>
      </c>
    </row>
    <row r="2372" spans="1:32" x14ac:dyDescent="0.25">
      <c r="A2372">
        <v>96551</v>
      </c>
      <c r="B2372" t="s">
        <v>5277</v>
      </c>
      <c r="C2372" t="s">
        <v>75</v>
      </c>
      <c r="D2372">
        <v>0</v>
      </c>
      <c r="F2372" t="s">
        <v>2235</v>
      </c>
      <c r="G2372" t="s">
        <v>163</v>
      </c>
      <c r="H2372" t="s">
        <v>5278</v>
      </c>
      <c r="I2372" t="s">
        <v>37</v>
      </c>
      <c r="J2372" t="s">
        <v>5279</v>
      </c>
      <c r="K2372" t="s">
        <v>5280</v>
      </c>
      <c r="L2372" t="s">
        <v>5281</v>
      </c>
      <c r="M2372" t="s">
        <v>674</v>
      </c>
      <c r="N2372" t="s">
        <v>674</v>
      </c>
      <c r="O2372" t="s">
        <v>917</v>
      </c>
      <c r="P2372" t="s">
        <v>41</v>
      </c>
      <c r="Q2372" t="s">
        <v>2639</v>
      </c>
      <c r="R2372" t="s">
        <v>127</v>
      </c>
      <c r="S2372" t="s">
        <v>108</v>
      </c>
      <c r="T2372" t="s">
        <v>392</v>
      </c>
      <c r="U2372" t="s">
        <v>393</v>
      </c>
      <c r="X2372">
        <v>1</v>
      </c>
      <c r="Y2372">
        <v>0</v>
      </c>
      <c r="Z2372">
        <v>0</v>
      </c>
      <c r="AA2372">
        <v>0</v>
      </c>
      <c r="AB2372">
        <v>0</v>
      </c>
      <c r="AC2372" t="s">
        <v>47</v>
      </c>
      <c r="AD2372" t="e">
        <f>+VLOOKUP(T2372,items!$A$2:$D$1255,4,0)</f>
        <v>#N/A</v>
      </c>
      <c r="AE2372" t="e">
        <f>+VLOOKUP(T2372,Tabla1[],5,0)</f>
        <v>#N/A</v>
      </c>
      <c r="AF2372">
        <f t="shared" si="37"/>
        <v>10</v>
      </c>
    </row>
    <row r="2373" spans="1:32" x14ac:dyDescent="0.25">
      <c r="A2373">
        <v>96554</v>
      </c>
      <c r="B2373" t="s">
        <v>5284</v>
      </c>
      <c r="C2373" t="s">
        <v>33</v>
      </c>
      <c r="D2373">
        <v>0</v>
      </c>
      <c r="F2373" t="s">
        <v>2235</v>
      </c>
      <c r="G2373" t="s">
        <v>1072</v>
      </c>
      <c r="H2373" t="s">
        <v>5285</v>
      </c>
      <c r="I2373" t="s">
        <v>37</v>
      </c>
      <c r="J2373" t="s">
        <v>5286</v>
      </c>
      <c r="K2373" t="s">
        <v>5287</v>
      </c>
      <c r="L2373" t="s">
        <v>5288</v>
      </c>
      <c r="M2373" t="s">
        <v>1731</v>
      </c>
      <c r="N2373" t="s">
        <v>1731</v>
      </c>
      <c r="O2373" t="s">
        <v>254</v>
      </c>
      <c r="P2373" t="s">
        <v>486</v>
      </c>
      <c r="Q2373" t="s">
        <v>917</v>
      </c>
      <c r="R2373" t="s">
        <v>63</v>
      </c>
      <c r="S2373" t="s">
        <v>256</v>
      </c>
      <c r="T2373" t="s">
        <v>2706</v>
      </c>
      <c r="U2373" t="s">
        <v>2707</v>
      </c>
      <c r="V2373" t="s">
        <v>828</v>
      </c>
      <c r="X2373">
        <v>1</v>
      </c>
      <c r="Y2373">
        <v>0</v>
      </c>
      <c r="Z2373">
        <v>0</v>
      </c>
      <c r="AA2373">
        <v>0</v>
      </c>
      <c r="AB2373">
        <v>7373786</v>
      </c>
      <c r="AC2373" t="s">
        <v>47</v>
      </c>
      <c r="AD2373">
        <f>+VLOOKUP(T2373,items!$A$2:$D$1255,4,0)</f>
        <v>0</v>
      </c>
      <c r="AE2373">
        <f>+VLOOKUP(T2373,Tabla1[],5,0)</f>
        <v>0</v>
      </c>
      <c r="AF2373">
        <f t="shared" si="37"/>
        <v>9</v>
      </c>
    </row>
    <row r="2374" spans="1:32" x14ac:dyDescent="0.25">
      <c r="A2374">
        <v>96554</v>
      </c>
      <c r="B2374" t="s">
        <v>5284</v>
      </c>
      <c r="C2374" t="s">
        <v>33</v>
      </c>
      <c r="D2374">
        <v>0</v>
      </c>
      <c r="F2374" t="s">
        <v>2235</v>
      </c>
      <c r="G2374" t="s">
        <v>1072</v>
      </c>
      <c r="H2374" t="s">
        <v>5285</v>
      </c>
      <c r="I2374" t="s">
        <v>37</v>
      </c>
      <c r="J2374" t="s">
        <v>5286</v>
      </c>
      <c r="K2374" t="s">
        <v>5287</v>
      </c>
      <c r="L2374" t="s">
        <v>5288</v>
      </c>
      <c r="M2374" t="s">
        <v>1731</v>
      </c>
      <c r="N2374" t="s">
        <v>1731</v>
      </c>
      <c r="O2374" t="s">
        <v>254</v>
      </c>
      <c r="P2374" t="s">
        <v>486</v>
      </c>
      <c r="Q2374" t="s">
        <v>917</v>
      </c>
      <c r="R2374" t="s">
        <v>63</v>
      </c>
      <c r="S2374" t="s">
        <v>256</v>
      </c>
      <c r="T2374" t="s">
        <v>311</v>
      </c>
      <c r="U2374" t="s">
        <v>312</v>
      </c>
      <c r="V2374" t="s">
        <v>313</v>
      </c>
      <c r="X2374">
        <v>2</v>
      </c>
      <c r="Y2374">
        <v>0</v>
      </c>
      <c r="Z2374">
        <v>0</v>
      </c>
      <c r="AA2374">
        <v>0</v>
      </c>
      <c r="AB2374">
        <v>2835014</v>
      </c>
      <c r="AC2374" t="s">
        <v>47</v>
      </c>
      <c r="AD2374" t="str">
        <f>+VLOOKUP(T2374,items!$A$2:$D$1255,4,0)</f>
        <v>MUEBLES</v>
      </c>
      <c r="AE2374">
        <f>+VLOOKUP(T2374,Tabla1[],5,0)</f>
        <v>0</v>
      </c>
      <c r="AF2374">
        <f t="shared" si="37"/>
        <v>9</v>
      </c>
    </row>
    <row r="2375" spans="1:32" x14ac:dyDescent="0.25">
      <c r="A2375">
        <v>96554</v>
      </c>
      <c r="B2375" t="s">
        <v>5284</v>
      </c>
      <c r="C2375" t="s">
        <v>33</v>
      </c>
      <c r="D2375">
        <v>0</v>
      </c>
      <c r="F2375" t="s">
        <v>2235</v>
      </c>
      <c r="G2375" t="s">
        <v>1072</v>
      </c>
      <c r="H2375" t="s">
        <v>5285</v>
      </c>
      <c r="I2375" t="s">
        <v>37</v>
      </c>
      <c r="J2375" t="s">
        <v>5286</v>
      </c>
      <c r="K2375" t="s">
        <v>5287</v>
      </c>
      <c r="L2375" t="s">
        <v>5288</v>
      </c>
      <c r="M2375" t="s">
        <v>1731</v>
      </c>
      <c r="N2375" t="s">
        <v>1731</v>
      </c>
      <c r="O2375" t="s">
        <v>254</v>
      </c>
      <c r="P2375" t="s">
        <v>486</v>
      </c>
      <c r="Q2375" t="s">
        <v>917</v>
      </c>
      <c r="R2375" t="s">
        <v>63</v>
      </c>
      <c r="S2375" t="s">
        <v>256</v>
      </c>
      <c r="T2375" t="s">
        <v>2493</v>
      </c>
      <c r="U2375" t="s">
        <v>2494</v>
      </c>
      <c r="W2375" t="s">
        <v>117</v>
      </c>
      <c r="X2375">
        <v>4</v>
      </c>
      <c r="Y2375">
        <v>0</v>
      </c>
      <c r="Z2375">
        <v>0</v>
      </c>
      <c r="AA2375">
        <v>0</v>
      </c>
      <c r="AB2375">
        <v>2445396</v>
      </c>
      <c r="AC2375" t="s">
        <v>47</v>
      </c>
      <c r="AD2375" t="str">
        <f>+VLOOKUP(T2375,items!$A$2:$D$1255,4,0)</f>
        <v>MUEBLES</v>
      </c>
      <c r="AE2375">
        <f>+VLOOKUP(T2375,Tabla1[],5,0)</f>
        <v>0</v>
      </c>
      <c r="AF2375">
        <f t="shared" si="37"/>
        <v>9</v>
      </c>
    </row>
    <row r="2376" spans="1:32" x14ac:dyDescent="0.25">
      <c r="A2376">
        <v>96554</v>
      </c>
      <c r="B2376" t="s">
        <v>5284</v>
      </c>
      <c r="C2376" t="s">
        <v>33</v>
      </c>
      <c r="D2376">
        <v>0</v>
      </c>
      <c r="F2376" t="s">
        <v>2235</v>
      </c>
      <c r="G2376" t="s">
        <v>1072</v>
      </c>
      <c r="H2376" t="s">
        <v>5285</v>
      </c>
      <c r="I2376" t="s">
        <v>37</v>
      </c>
      <c r="J2376" t="s">
        <v>5286</v>
      </c>
      <c r="K2376" t="s">
        <v>5287</v>
      </c>
      <c r="L2376" t="s">
        <v>5288</v>
      </c>
      <c r="M2376" t="s">
        <v>1731</v>
      </c>
      <c r="N2376" t="s">
        <v>1731</v>
      </c>
      <c r="O2376" t="s">
        <v>254</v>
      </c>
      <c r="P2376" t="s">
        <v>486</v>
      </c>
      <c r="Q2376" t="s">
        <v>917</v>
      </c>
      <c r="R2376" t="s">
        <v>63</v>
      </c>
      <c r="S2376" t="s">
        <v>256</v>
      </c>
      <c r="T2376" t="s">
        <v>2786</v>
      </c>
      <c r="U2376" t="s">
        <v>2787</v>
      </c>
      <c r="W2376" t="s">
        <v>117</v>
      </c>
      <c r="X2376">
        <v>1</v>
      </c>
      <c r="Y2376">
        <v>0</v>
      </c>
      <c r="Z2376">
        <v>0</v>
      </c>
      <c r="AA2376">
        <v>0</v>
      </c>
      <c r="AB2376">
        <v>1769866</v>
      </c>
      <c r="AC2376" t="s">
        <v>47</v>
      </c>
      <c r="AD2376" t="str">
        <f>+VLOOKUP(T2376,items!$A$2:$D$1255,4,0)</f>
        <v>MUEBLES</v>
      </c>
      <c r="AE2376">
        <f>+VLOOKUP(T2376,Tabla1[],5,0)</f>
        <v>0</v>
      </c>
      <c r="AF2376">
        <f t="shared" si="37"/>
        <v>9</v>
      </c>
    </row>
    <row r="2377" spans="1:32" x14ac:dyDescent="0.25">
      <c r="A2377">
        <v>96554</v>
      </c>
      <c r="B2377" t="s">
        <v>5284</v>
      </c>
      <c r="C2377" t="s">
        <v>33</v>
      </c>
      <c r="D2377">
        <v>0</v>
      </c>
      <c r="F2377" t="s">
        <v>2235</v>
      </c>
      <c r="G2377" t="s">
        <v>1072</v>
      </c>
      <c r="H2377" t="s">
        <v>5285</v>
      </c>
      <c r="I2377" t="s">
        <v>37</v>
      </c>
      <c r="J2377" t="s">
        <v>5286</v>
      </c>
      <c r="K2377" t="s">
        <v>5287</v>
      </c>
      <c r="L2377" t="s">
        <v>5288</v>
      </c>
      <c r="M2377" t="s">
        <v>1731</v>
      </c>
      <c r="N2377" t="s">
        <v>1731</v>
      </c>
      <c r="O2377" t="s">
        <v>254</v>
      </c>
      <c r="P2377" t="s">
        <v>486</v>
      </c>
      <c r="Q2377" t="s">
        <v>917</v>
      </c>
      <c r="R2377" t="s">
        <v>63</v>
      </c>
      <c r="S2377" t="s">
        <v>256</v>
      </c>
      <c r="T2377" t="s">
        <v>2788</v>
      </c>
      <c r="U2377" t="s">
        <v>2789</v>
      </c>
      <c r="W2377" t="s">
        <v>117</v>
      </c>
      <c r="X2377">
        <v>2</v>
      </c>
      <c r="Y2377">
        <v>0</v>
      </c>
      <c r="Z2377">
        <v>0</v>
      </c>
      <c r="AA2377">
        <v>0</v>
      </c>
      <c r="AB2377">
        <v>2241880</v>
      </c>
      <c r="AC2377" t="s">
        <v>47</v>
      </c>
      <c r="AD2377">
        <f>+VLOOKUP(T2377,items!$A$2:$D$1255,4,0)</f>
        <v>0</v>
      </c>
      <c r="AE2377">
        <f>+VLOOKUP(T2377,Tabla1[],5,0)</f>
        <v>0</v>
      </c>
      <c r="AF2377">
        <f t="shared" si="37"/>
        <v>9</v>
      </c>
    </row>
    <row r="2378" spans="1:32" x14ac:dyDescent="0.25">
      <c r="A2378">
        <v>96554</v>
      </c>
      <c r="B2378" t="s">
        <v>5284</v>
      </c>
      <c r="C2378" t="s">
        <v>33</v>
      </c>
      <c r="D2378">
        <v>0</v>
      </c>
      <c r="F2378" t="s">
        <v>2235</v>
      </c>
      <c r="G2378" t="s">
        <v>1072</v>
      </c>
      <c r="H2378" t="s">
        <v>5285</v>
      </c>
      <c r="I2378" t="s">
        <v>37</v>
      </c>
      <c r="J2378" t="s">
        <v>5286</v>
      </c>
      <c r="K2378" t="s">
        <v>5287</v>
      </c>
      <c r="L2378" t="s">
        <v>5288</v>
      </c>
      <c r="M2378" t="s">
        <v>1731</v>
      </c>
      <c r="N2378" t="s">
        <v>1731</v>
      </c>
      <c r="O2378" t="s">
        <v>254</v>
      </c>
      <c r="P2378" t="s">
        <v>486</v>
      </c>
      <c r="Q2378" t="s">
        <v>917</v>
      </c>
      <c r="R2378" t="s">
        <v>63</v>
      </c>
      <c r="S2378" t="s">
        <v>256</v>
      </c>
      <c r="T2378" t="s">
        <v>1880</v>
      </c>
      <c r="U2378" t="s">
        <v>1881</v>
      </c>
      <c r="W2378" t="s">
        <v>111</v>
      </c>
      <c r="X2378">
        <v>1</v>
      </c>
      <c r="Y2378">
        <v>0</v>
      </c>
      <c r="Z2378">
        <v>0</v>
      </c>
      <c r="AA2378">
        <v>0</v>
      </c>
      <c r="AB2378">
        <v>3703728</v>
      </c>
      <c r="AC2378" t="s">
        <v>47</v>
      </c>
      <c r="AD2378" t="str">
        <f>+VLOOKUP(T2378,items!$A$2:$D$1255,4,0)</f>
        <v>MUEBLES</v>
      </c>
      <c r="AE2378">
        <f>+VLOOKUP(T2378,Tabla1[],5,0)</f>
        <v>0</v>
      </c>
      <c r="AF2378">
        <f t="shared" si="37"/>
        <v>9</v>
      </c>
    </row>
    <row r="2379" spans="1:32" x14ac:dyDescent="0.25">
      <c r="A2379">
        <v>96554</v>
      </c>
      <c r="B2379" t="s">
        <v>5284</v>
      </c>
      <c r="C2379" t="s">
        <v>33</v>
      </c>
      <c r="D2379">
        <v>0</v>
      </c>
      <c r="F2379" t="s">
        <v>2235</v>
      </c>
      <c r="G2379" t="s">
        <v>1072</v>
      </c>
      <c r="H2379" t="s">
        <v>5285</v>
      </c>
      <c r="I2379" t="s">
        <v>37</v>
      </c>
      <c r="J2379" t="s">
        <v>5286</v>
      </c>
      <c r="K2379" t="s">
        <v>5287</v>
      </c>
      <c r="L2379" t="s">
        <v>5288</v>
      </c>
      <c r="M2379" t="s">
        <v>1731</v>
      </c>
      <c r="N2379" t="s">
        <v>1731</v>
      </c>
      <c r="O2379" t="s">
        <v>254</v>
      </c>
      <c r="P2379" t="s">
        <v>486</v>
      </c>
      <c r="Q2379" t="s">
        <v>917</v>
      </c>
      <c r="R2379" t="s">
        <v>63</v>
      </c>
      <c r="S2379" t="s">
        <v>256</v>
      </c>
      <c r="T2379" t="s">
        <v>691</v>
      </c>
      <c r="U2379" t="s">
        <v>692</v>
      </c>
      <c r="X2379">
        <v>1</v>
      </c>
      <c r="Y2379">
        <v>0</v>
      </c>
      <c r="Z2379">
        <v>0</v>
      </c>
      <c r="AA2379">
        <v>0</v>
      </c>
      <c r="AB2379">
        <v>80000</v>
      </c>
      <c r="AC2379" t="s">
        <v>47</v>
      </c>
      <c r="AD2379" t="e">
        <f>+VLOOKUP(T2379,items!$A$2:$D$1255,4,0)</f>
        <v>#N/A</v>
      </c>
      <c r="AE2379" t="e">
        <f>+VLOOKUP(T2379,Tabla1[],5,0)</f>
        <v>#N/A</v>
      </c>
      <c r="AF2379">
        <f t="shared" si="37"/>
        <v>9</v>
      </c>
    </row>
    <row r="2380" spans="1:32" x14ac:dyDescent="0.25">
      <c r="A2380">
        <v>96555</v>
      </c>
      <c r="B2380" t="s">
        <v>5289</v>
      </c>
      <c r="C2380" t="s">
        <v>33</v>
      </c>
      <c r="D2380">
        <v>0</v>
      </c>
      <c r="F2380" t="s">
        <v>2235</v>
      </c>
      <c r="G2380" t="s">
        <v>2235</v>
      </c>
      <c r="H2380" t="s">
        <v>5290</v>
      </c>
      <c r="I2380" t="s">
        <v>37</v>
      </c>
      <c r="J2380" t="s">
        <v>37</v>
      </c>
      <c r="K2380" t="s">
        <v>5291</v>
      </c>
      <c r="L2380" t="s">
        <v>5292</v>
      </c>
      <c r="M2380" t="s">
        <v>1072</v>
      </c>
      <c r="N2380" t="s">
        <v>1072</v>
      </c>
      <c r="O2380" t="s">
        <v>1072</v>
      </c>
      <c r="P2380" t="s">
        <v>253</v>
      </c>
      <c r="Q2380" t="s">
        <v>2520</v>
      </c>
      <c r="R2380" t="s">
        <v>63</v>
      </c>
      <c r="S2380" t="s">
        <v>44</v>
      </c>
      <c r="T2380" t="s">
        <v>2067</v>
      </c>
      <c r="U2380" t="s">
        <v>2068</v>
      </c>
      <c r="V2380" t="s">
        <v>1867</v>
      </c>
      <c r="W2380" t="s">
        <v>117</v>
      </c>
      <c r="X2380">
        <v>4</v>
      </c>
      <c r="Y2380">
        <v>0</v>
      </c>
      <c r="Z2380">
        <v>0</v>
      </c>
      <c r="AA2380">
        <v>0</v>
      </c>
      <c r="AB2380">
        <v>3587120</v>
      </c>
      <c r="AC2380" t="s">
        <v>47</v>
      </c>
      <c r="AD2380" t="str">
        <f>+VLOOKUP(T2380,items!$A$2:$D$1255,4,0)</f>
        <v>MUEBLES</v>
      </c>
      <c r="AE2380">
        <f>+VLOOKUP(T2380,Tabla1[],5,0)</f>
        <v>0</v>
      </c>
      <c r="AF2380">
        <f t="shared" si="37"/>
        <v>8</v>
      </c>
    </row>
    <row r="2381" spans="1:32" x14ac:dyDescent="0.25">
      <c r="A2381">
        <v>96555</v>
      </c>
      <c r="B2381" t="s">
        <v>5289</v>
      </c>
      <c r="C2381" t="s">
        <v>33</v>
      </c>
      <c r="D2381">
        <v>0</v>
      </c>
      <c r="F2381" t="s">
        <v>2235</v>
      </c>
      <c r="G2381" t="s">
        <v>2235</v>
      </c>
      <c r="H2381" t="s">
        <v>5290</v>
      </c>
      <c r="I2381" t="s">
        <v>37</v>
      </c>
      <c r="J2381" t="s">
        <v>37</v>
      </c>
      <c r="K2381" t="s">
        <v>5291</v>
      </c>
      <c r="L2381" t="s">
        <v>5292</v>
      </c>
      <c r="M2381" t="s">
        <v>1072</v>
      </c>
      <c r="N2381" t="s">
        <v>1072</v>
      </c>
      <c r="O2381" t="s">
        <v>1072</v>
      </c>
      <c r="P2381" t="s">
        <v>253</v>
      </c>
      <c r="Q2381" t="s">
        <v>2520</v>
      </c>
      <c r="R2381" t="s">
        <v>63</v>
      </c>
      <c r="S2381" t="s">
        <v>44</v>
      </c>
      <c r="T2381" t="s">
        <v>2790</v>
      </c>
      <c r="U2381" t="s">
        <v>2791</v>
      </c>
      <c r="W2381" t="s">
        <v>117</v>
      </c>
      <c r="X2381">
        <v>1</v>
      </c>
      <c r="Y2381">
        <v>0</v>
      </c>
      <c r="Z2381">
        <v>0</v>
      </c>
      <c r="AA2381">
        <v>0</v>
      </c>
      <c r="AB2381">
        <v>3388459</v>
      </c>
      <c r="AC2381" t="s">
        <v>47</v>
      </c>
      <c r="AD2381" t="str">
        <f>+VLOOKUP(T2381,items!$A$2:$D$1255,4,0)</f>
        <v>MUEBLES</v>
      </c>
      <c r="AE2381">
        <f>+VLOOKUP(T2381,Tabla1[],5,0)</f>
        <v>0</v>
      </c>
      <c r="AF2381">
        <f t="shared" si="37"/>
        <v>8</v>
      </c>
    </row>
    <row r="2382" spans="1:32" x14ac:dyDescent="0.25">
      <c r="A2382">
        <v>96558</v>
      </c>
      <c r="B2382" t="s">
        <v>5293</v>
      </c>
      <c r="C2382" t="s">
        <v>75</v>
      </c>
      <c r="D2382">
        <v>0</v>
      </c>
      <c r="F2382" t="s">
        <v>2235</v>
      </c>
      <c r="G2382" t="s">
        <v>2235</v>
      </c>
      <c r="H2382" t="s">
        <v>5294</v>
      </c>
      <c r="I2382" t="s">
        <v>37</v>
      </c>
      <c r="J2382" t="s">
        <v>5295</v>
      </c>
      <c r="K2382" t="s">
        <v>5296</v>
      </c>
      <c r="L2382" t="s">
        <v>37</v>
      </c>
      <c r="M2382" t="s">
        <v>1072</v>
      </c>
      <c r="N2382" t="s">
        <v>1072</v>
      </c>
      <c r="O2382" t="s">
        <v>3427</v>
      </c>
      <c r="P2382" t="s">
        <v>1031</v>
      </c>
      <c r="Q2382" t="s">
        <v>1031</v>
      </c>
      <c r="R2382" t="s">
        <v>43</v>
      </c>
      <c r="S2382" t="s">
        <v>44</v>
      </c>
      <c r="T2382" t="s">
        <v>3226</v>
      </c>
      <c r="U2382" t="s">
        <v>3227</v>
      </c>
      <c r="X2382">
        <v>6</v>
      </c>
      <c r="Y2382">
        <v>0</v>
      </c>
      <c r="Z2382">
        <v>0</v>
      </c>
      <c r="AA2382">
        <v>0</v>
      </c>
      <c r="AB2382">
        <v>1635618</v>
      </c>
      <c r="AC2382" t="s">
        <v>47</v>
      </c>
      <c r="AD2382">
        <f>+VLOOKUP(T2382,items!$A$2:$D$1255,4,0)</f>
        <v>0</v>
      </c>
      <c r="AE2382">
        <f>+VLOOKUP(T2382,Tabla1[],5,0)</f>
        <v>0</v>
      </c>
      <c r="AF2382">
        <f t="shared" si="37"/>
        <v>10</v>
      </c>
    </row>
    <row r="2383" spans="1:32" x14ac:dyDescent="0.25">
      <c r="A2383">
        <v>96560</v>
      </c>
      <c r="B2383" t="s">
        <v>4861</v>
      </c>
      <c r="C2383" t="s">
        <v>75</v>
      </c>
      <c r="D2383">
        <v>0</v>
      </c>
      <c r="F2383" t="s">
        <v>2235</v>
      </c>
      <c r="G2383" t="s">
        <v>2235</v>
      </c>
      <c r="H2383" t="s">
        <v>5297</v>
      </c>
      <c r="I2383" t="s">
        <v>37</v>
      </c>
      <c r="J2383" t="s">
        <v>5298</v>
      </c>
      <c r="K2383" t="s">
        <v>5299</v>
      </c>
      <c r="L2383" t="s">
        <v>37</v>
      </c>
      <c r="M2383" t="s">
        <v>572</v>
      </c>
      <c r="N2383" t="s">
        <v>572</v>
      </c>
      <c r="O2383" t="s">
        <v>175</v>
      </c>
      <c r="P2383" t="s">
        <v>1731</v>
      </c>
      <c r="Q2383" t="s">
        <v>1731</v>
      </c>
      <c r="R2383" t="s">
        <v>127</v>
      </c>
      <c r="S2383" t="s">
        <v>164</v>
      </c>
      <c r="T2383" t="s">
        <v>1438</v>
      </c>
      <c r="U2383" t="s">
        <v>1439</v>
      </c>
      <c r="X2383">
        <v>1</v>
      </c>
      <c r="Y2383">
        <v>0</v>
      </c>
      <c r="Z2383">
        <v>0</v>
      </c>
      <c r="AA2383">
        <v>0</v>
      </c>
      <c r="AB2383">
        <v>151260</v>
      </c>
      <c r="AC2383" t="s">
        <v>47</v>
      </c>
      <c r="AD2383">
        <f>+VLOOKUP(T2383,items!$A$2:$D$1255,4,0)</f>
        <v>0</v>
      </c>
      <c r="AE2383">
        <f>+VLOOKUP(T2383,Tabla1[],5,0)</f>
        <v>0</v>
      </c>
      <c r="AF2383" t="e">
        <f t="shared" si="37"/>
        <v>#VALUE!</v>
      </c>
    </row>
    <row r="2384" spans="1:32" x14ac:dyDescent="0.25">
      <c r="A2384">
        <v>96561</v>
      </c>
      <c r="B2384" t="s">
        <v>4625</v>
      </c>
      <c r="C2384" t="s">
        <v>75</v>
      </c>
      <c r="D2384">
        <v>0</v>
      </c>
      <c r="F2384" t="s">
        <v>2235</v>
      </c>
      <c r="G2384" t="s">
        <v>2235</v>
      </c>
      <c r="H2384" t="s">
        <v>5300</v>
      </c>
      <c r="I2384" t="s">
        <v>37</v>
      </c>
      <c r="J2384" t="s">
        <v>5301</v>
      </c>
      <c r="K2384" t="s">
        <v>5302</v>
      </c>
      <c r="L2384" t="s">
        <v>37</v>
      </c>
      <c r="M2384" t="s">
        <v>572</v>
      </c>
      <c r="N2384" t="s">
        <v>572</v>
      </c>
      <c r="O2384" t="s">
        <v>175</v>
      </c>
      <c r="P2384" t="s">
        <v>1731</v>
      </c>
      <c r="Q2384" t="s">
        <v>1731</v>
      </c>
      <c r="R2384" t="s">
        <v>43</v>
      </c>
      <c r="S2384" t="s">
        <v>164</v>
      </c>
      <c r="T2384" t="s">
        <v>1411</v>
      </c>
      <c r="U2384" t="s">
        <v>867</v>
      </c>
      <c r="X2384">
        <v>15</v>
      </c>
      <c r="Y2384">
        <v>0</v>
      </c>
      <c r="Z2384">
        <v>0</v>
      </c>
      <c r="AA2384">
        <v>0</v>
      </c>
      <c r="AB2384">
        <v>789000</v>
      </c>
      <c r="AC2384" t="s">
        <v>47</v>
      </c>
      <c r="AD2384">
        <f>+VLOOKUP(T2384,items!$A$2:$D$1255,4,0)</f>
        <v>0</v>
      </c>
      <c r="AE2384">
        <f>+VLOOKUP(T2384,Tabla1[],5,0)</f>
        <v>0</v>
      </c>
      <c r="AF2384" t="e">
        <f t="shared" si="37"/>
        <v>#VALUE!</v>
      </c>
    </row>
    <row r="2385" spans="1:32" x14ac:dyDescent="0.25">
      <c r="A2385">
        <v>96564</v>
      </c>
      <c r="B2385" t="s">
        <v>5303</v>
      </c>
      <c r="C2385" t="s">
        <v>33</v>
      </c>
      <c r="D2385">
        <v>0</v>
      </c>
      <c r="F2385" t="s">
        <v>2235</v>
      </c>
      <c r="G2385" t="s">
        <v>2235</v>
      </c>
      <c r="H2385" t="s">
        <v>5304</v>
      </c>
      <c r="I2385" t="s">
        <v>37</v>
      </c>
      <c r="J2385" t="s">
        <v>5305</v>
      </c>
      <c r="K2385" t="s">
        <v>5306</v>
      </c>
      <c r="L2385" t="s">
        <v>5307</v>
      </c>
      <c r="M2385" t="s">
        <v>1731</v>
      </c>
      <c r="N2385" t="s">
        <v>1731</v>
      </c>
      <c r="O2385" t="s">
        <v>1732</v>
      </c>
      <c r="P2385" t="s">
        <v>984</v>
      </c>
      <c r="Q2385" t="s">
        <v>35</v>
      </c>
      <c r="R2385" t="s">
        <v>63</v>
      </c>
      <c r="S2385" t="s">
        <v>256</v>
      </c>
      <c r="T2385" t="s">
        <v>5308</v>
      </c>
      <c r="U2385" t="s">
        <v>5309</v>
      </c>
      <c r="V2385" t="s">
        <v>1147</v>
      </c>
      <c r="W2385" t="s">
        <v>117</v>
      </c>
      <c r="X2385">
        <v>1</v>
      </c>
      <c r="Y2385">
        <v>0</v>
      </c>
      <c r="Z2385">
        <v>0</v>
      </c>
      <c r="AA2385">
        <v>0</v>
      </c>
      <c r="AB2385">
        <v>3933269</v>
      </c>
      <c r="AC2385" t="s">
        <v>47</v>
      </c>
      <c r="AD2385" t="str">
        <f>+VLOOKUP(T2385,items!$A$2:$D$1255,4,0)</f>
        <v>MUEBLES</v>
      </c>
      <c r="AE2385">
        <f>+VLOOKUP(T2385,Tabla1[],5,0)</f>
        <v>0</v>
      </c>
      <c r="AF2385">
        <f t="shared" si="37"/>
        <v>9</v>
      </c>
    </row>
    <row r="2386" spans="1:32" x14ac:dyDescent="0.25">
      <c r="A2386">
        <v>96564</v>
      </c>
      <c r="B2386" t="s">
        <v>5303</v>
      </c>
      <c r="C2386" t="s">
        <v>33</v>
      </c>
      <c r="D2386">
        <v>0</v>
      </c>
      <c r="F2386" t="s">
        <v>2235</v>
      </c>
      <c r="G2386" t="s">
        <v>2235</v>
      </c>
      <c r="H2386" t="s">
        <v>5304</v>
      </c>
      <c r="I2386" t="s">
        <v>37</v>
      </c>
      <c r="J2386" t="s">
        <v>5305</v>
      </c>
      <c r="K2386" t="s">
        <v>5306</v>
      </c>
      <c r="L2386" t="s">
        <v>5307</v>
      </c>
      <c r="M2386" t="s">
        <v>1731</v>
      </c>
      <c r="N2386" t="s">
        <v>1731</v>
      </c>
      <c r="O2386" t="s">
        <v>1732</v>
      </c>
      <c r="P2386" t="s">
        <v>984</v>
      </c>
      <c r="Q2386" t="s">
        <v>35</v>
      </c>
      <c r="R2386" t="s">
        <v>63</v>
      </c>
      <c r="S2386" t="s">
        <v>256</v>
      </c>
      <c r="T2386" t="s">
        <v>1350</v>
      </c>
      <c r="U2386" t="s">
        <v>1351</v>
      </c>
      <c r="V2386" t="s">
        <v>1147</v>
      </c>
      <c r="W2386" t="s">
        <v>117</v>
      </c>
      <c r="X2386">
        <v>2</v>
      </c>
      <c r="Y2386">
        <v>0</v>
      </c>
      <c r="Z2386">
        <v>0</v>
      </c>
      <c r="AA2386">
        <v>0</v>
      </c>
      <c r="AB2386">
        <v>6202948</v>
      </c>
      <c r="AC2386" t="s">
        <v>47</v>
      </c>
      <c r="AD2386" t="str">
        <f>+VLOOKUP(T2386,items!$A$2:$D$1255,4,0)</f>
        <v>MUEBLES</v>
      </c>
      <c r="AE2386">
        <f>+VLOOKUP(T2386,Tabla1[],5,0)</f>
        <v>0</v>
      </c>
      <c r="AF2386">
        <f t="shared" si="37"/>
        <v>9</v>
      </c>
    </row>
    <row r="2387" spans="1:32" x14ac:dyDescent="0.25">
      <c r="A2387">
        <v>96564</v>
      </c>
      <c r="B2387" t="s">
        <v>5303</v>
      </c>
      <c r="C2387" t="s">
        <v>33</v>
      </c>
      <c r="D2387">
        <v>0</v>
      </c>
      <c r="F2387" t="s">
        <v>2235</v>
      </c>
      <c r="G2387" t="s">
        <v>2235</v>
      </c>
      <c r="H2387" t="s">
        <v>5304</v>
      </c>
      <c r="I2387" t="s">
        <v>37</v>
      </c>
      <c r="J2387" t="s">
        <v>5305</v>
      </c>
      <c r="K2387" t="s">
        <v>5306</v>
      </c>
      <c r="L2387" t="s">
        <v>5307</v>
      </c>
      <c r="M2387" t="s">
        <v>1731</v>
      </c>
      <c r="N2387" t="s">
        <v>1731</v>
      </c>
      <c r="O2387" t="s">
        <v>1732</v>
      </c>
      <c r="P2387" t="s">
        <v>984</v>
      </c>
      <c r="Q2387" t="s">
        <v>35</v>
      </c>
      <c r="R2387" t="s">
        <v>63</v>
      </c>
      <c r="S2387" t="s">
        <v>256</v>
      </c>
      <c r="T2387" t="s">
        <v>691</v>
      </c>
      <c r="U2387" t="s">
        <v>692</v>
      </c>
      <c r="X2387">
        <v>1</v>
      </c>
      <c r="Y2387">
        <v>0</v>
      </c>
      <c r="Z2387">
        <v>0</v>
      </c>
      <c r="AA2387">
        <v>0</v>
      </c>
      <c r="AB2387">
        <v>280000</v>
      </c>
      <c r="AC2387" t="s">
        <v>47</v>
      </c>
      <c r="AD2387" t="e">
        <f>+VLOOKUP(T2387,items!$A$2:$D$1255,4,0)</f>
        <v>#N/A</v>
      </c>
      <c r="AE2387" t="e">
        <f>+VLOOKUP(T2387,Tabla1[],5,0)</f>
        <v>#N/A</v>
      </c>
      <c r="AF2387">
        <f t="shared" si="37"/>
        <v>9</v>
      </c>
    </row>
    <row r="2388" spans="1:32" x14ac:dyDescent="0.25">
      <c r="A2388">
        <v>96570</v>
      </c>
      <c r="B2388" t="s">
        <v>5310</v>
      </c>
      <c r="C2388" t="s">
        <v>75</v>
      </c>
      <c r="D2388">
        <v>0</v>
      </c>
      <c r="F2388" t="s">
        <v>2235</v>
      </c>
      <c r="G2388" t="s">
        <v>572</v>
      </c>
      <c r="H2388" t="s">
        <v>5311</v>
      </c>
      <c r="I2388" t="s">
        <v>5312</v>
      </c>
      <c r="J2388" t="s">
        <v>5313</v>
      </c>
      <c r="K2388" t="s">
        <v>5314</v>
      </c>
      <c r="L2388" t="s">
        <v>37</v>
      </c>
      <c r="M2388" t="s">
        <v>254</v>
      </c>
      <c r="N2388" t="s">
        <v>898</v>
      </c>
      <c r="O2388" t="s">
        <v>163</v>
      </c>
      <c r="P2388" t="s">
        <v>3914</v>
      </c>
      <c r="Q2388" t="s">
        <v>486</v>
      </c>
      <c r="R2388" t="s">
        <v>43</v>
      </c>
      <c r="S2388" t="s">
        <v>44</v>
      </c>
      <c r="T2388" t="s">
        <v>5315</v>
      </c>
      <c r="U2388" t="s">
        <v>5244</v>
      </c>
      <c r="X2388">
        <v>1</v>
      </c>
      <c r="Y2388">
        <v>0</v>
      </c>
      <c r="Z2388">
        <v>0</v>
      </c>
      <c r="AA2388">
        <v>0</v>
      </c>
      <c r="AB2388">
        <v>0</v>
      </c>
      <c r="AC2388" t="s">
        <v>47</v>
      </c>
      <c r="AD2388">
        <f>+VLOOKUP(T2388,items!$A$2:$D$1255,4,0)</f>
        <v>0</v>
      </c>
      <c r="AE2388">
        <f>+VLOOKUP(T2388,Tabla1[],5,0)</f>
        <v>0</v>
      </c>
      <c r="AF2388">
        <f t="shared" si="37"/>
        <v>9</v>
      </c>
    </row>
    <row r="2389" spans="1:32" x14ac:dyDescent="0.25">
      <c r="A2389">
        <v>96571</v>
      </c>
      <c r="B2389" t="s">
        <v>1872</v>
      </c>
      <c r="C2389" t="s">
        <v>33</v>
      </c>
      <c r="D2389">
        <v>0</v>
      </c>
      <c r="F2389" t="s">
        <v>2235</v>
      </c>
      <c r="G2389" t="s">
        <v>1072</v>
      </c>
      <c r="H2389" t="s">
        <v>5316</v>
      </c>
      <c r="I2389" t="s">
        <v>37</v>
      </c>
      <c r="J2389" t="s">
        <v>5317</v>
      </c>
      <c r="K2389" t="s">
        <v>5318</v>
      </c>
      <c r="L2389" t="s">
        <v>5319</v>
      </c>
      <c r="M2389" t="s">
        <v>2688</v>
      </c>
      <c r="N2389" t="s">
        <v>2688</v>
      </c>
      <c r="O2389" t="s">
        <v>898</v>
      </c>
      <c r="P2389" t="s">
        <v>674</v>
      </c>
      <c r="Q2389" t="s">
        <v>904</v>
      </c>
      <c r="R2389" t="s">
        <v>63</v>
      </c>
      <c r="S2389" t="s">
        <v>108</v>
      </c>
      <c r="T2389" t="s">
        <v>5320</v>
      </c>
      <c r="U2389" t="s">
        <v>5321</v>
      </c>
      <c r="V2389" t="s">
        <v>1576</v>
      </c>
      <c r="X2389">
        <v>1</v>
      </c>
      <c r="Y2389">
        <v>0</v>
      </c>
      <c r="Z2389">
        <v>0</v>
      </c>
      <c r="AA2389">
        <v>0</v>
      </c>
      <c r="AB2389">
        <v>0</v>
      </c>
      <c r="AC2389" t="s">
        <v>47</v>
      </c>
      <c r="AD2389">
        <f>+VLOOKUP(T2389,items!$A$2:$D$1255,4,0)</f>
        <v>0</v>
      </c>
      <c r="AE2389">
        <f>+VLOOKUP(T2389,Tabla1[],5,0)</f>
        <v>0</v>
      </c>
      <c r="AF2389">
        <f t="shared" si="37"/>
        <v>9</v>
      </c>
    </row>
    <row r="2390" spans="1:32" x14ac:dyDescent="0.25">
      <c r="A2390">
        <v>96571</v>
      </c>
      <c r="B2390" t="s">
        <v>1872</v>
      </c>
      <c r="C2390" t="s">
        <v>33</v>
      </c>
      <c r="D2390">
        <v>0</v>
      </c>
      <c r="F2390" t="s">
        <v>2235</v>
      </c>
      <c r="G2390" t="s">
        <v>1072</v>
      </c>
      <c r="H2390" t="s">
        <v>5316</v>
      </c>
      <c r="I2390" t="s">
        <v>37</v>
      </c>
      <c r="J2390" t="s">
        <v>5317</v>
      </c>
      <c r="K2390" t="s">
        <v>5318</v>
      </c>
      <c r="L2390" t="s">
        <v>5319</v>
      </c>
      <c r="M2390" t="s">
        <v>2688</v>
      </c>
      <c r="N2390" t="s">
        <v>2688</v>
      </c>
      <c r="O2390" t="s">
        <v>898</v>
      </c>
      <c r="P2390" t="s">
        <v>674</v>
      </c>
      <c r="Q2390" t="s">
        <v>904</v>
      </c>
      <c r="R2390" t="s">
        <v>63</v>
      </c>
      <c r="S2390" t="s">
        <v>108</v>
      </c>
      <c r="T2390" t="s">
        <v>5320</v>
      </c>
      <c r="U2390" t="s">
        <v>5321</v>
      </c>
      <c r="V2390" t="s">
        <v>828</v>
      </c>
      <c r="X2390">
        <v>1</v>
      </c>
      <c r="Y2390">
        <v>0</v>
      </c>
      <c r="Z2390">
        <v>0</v>
      </c>
      <c r="AA2390">
        <v>0</v>
      </c>
      <c r="AB2390">
        <v>0</v>
      </c>
      <c r="AC2390" t="s">
        <v>47</v>
      </c>
      <c r="AD2390">
        <f>+VLOOKUP(T2390,items!$A$2:$D$1255,4,0)</f>
        <v>0</v>
      </c>
      <c r="AE2390">
        <f>+VLOOKUP(T2390,Tabla1[],5,0)</f>
        <v>0</v>
      </c>
      <c r="AF2390">
        <f t="shared" si="37"/>
        <v>9</v>
      </c>
    </row>
    <row r="2391" spans="1:32" x14ac:dyDescent="0.25">
      <c r="A2391">
        <v>96571</v>
      </c>
      <c r="B2391" t="s">
        <v>1872</v>
      </c>
      <c r="C2391" t="s">
        <v>33</v>
      </c>
      <c r="D2391">
        <v>0</v>
      </c>
      <c r="F2391" t="s">
        <v>2235</v>
      </c>
      <c r="G2391" t="s">
        <v>1072</v>
      </c>
      <c r="H2391" t="s">
        <v>5316</v>
      </c>
      <c r="I2391" t="s">
        <v>37</v>
      </c>
      <c r="J2391" t="s">
        <v>5317</v>
      </c>
      <c r="K2391" t="s">
        <v>5318</v>
      </c>
      <c r="L2391" t="s">
        <v>5319</v>
      </c>
      <c r="M2391" t="s">
        <v>2688</v>
      </c>
      <c r="N2391" t="s">
        <v>2688</v>
      </c>
      <c r="O2391" t="s">
        <v>898</v>
      </c>
      <c r="P2391" t="s">
        <v>674</v>
      </c>
      <c r="Q2391" t="s">
        <v>904</v>
      </c>
      <c r="R2391" t="s">
        <v>63</v>
      </c>
      <c r="S2391" t="s">
        <v>108</v>
      </c>
      <c r="T2391" t="s">
        <v>5322</v>
      </c>
      <c r="U2391" t="s">
        <v>5323</v>
      </c>
      <c r="X2391">
        <v>2</v>
      </c>
      <c r="Y2391">
        <v>0</v>
      </c>
      <c r="Z2391">
        <v>0</v>
      </c>
      <c r="AA2391">
        <v>0</v>
      </c>
      <c r="AB2391">
        <v>0</v>
      </c>
      <c r="AC2391" t="s">
        <v>47</v>
      </c>
      <c r="AD2391">
        <f>+VLOOKUP(T2391,items!$A$2:$D$1255,4,0)</f>
        <v>0</v>
      </c>
      <c r="AE2391">
        <f>+VLOOKUP(T2391,Tabla1[],5,0)</f>
        <v>0</v>
      </c>
      <c r="AF2391">
        <f t="shared" si="37"/>
        <v>9</v>
      </c>
    </row>
    <row r="2392" spans="1:32" x14ac:dyDescent="0.25">
      <c r="A2392">
        <v>96583</v>
      </c>
      <c r="B2392" t="s">
        <v>5324</v>
      </c>
      <c r="C2392" t="s">
        <v>33</v>
      </c>
      <c r="D2392">
        <v>0</v>
      </c>
      <c r="F2392" t="s">
        <v>2235</v>
      </c>
      <c r="G2392" t="s">
        <v>1731</v>
      </c>
      <c r="H2392" t="s">
        <v>5325</v>
      </c>
      <c r="I2392" t="s">
        <v>5326</v>
      </c>
      <c r="J2392" t="s">
        <v>5327</v>
      </c>
      <c r="K2392" t="s">
        <v>5328</v>
      </c>
      <c r="L2392" t="s">
        <v>5329</v>
      </c>
      <c r="M2392" t="s">
        <v>982</v>
      </c>
      <c r="N2392" t="s">
        <v>254</v>
      </c>
      <c r="O2392" t="s">
        <v>162</v>
      </c>
      <c r="P2392" t="s">
        <v>34</v>
      </c>
      <c r="Q2392" t="s">
        <v>3427</v>
      </c>
      <c r="R2392" t="s">
        <v>63</v>
      </c>
      <c r="S2392" t="s">
        <v>128</v>
      </c>
      <c r="T2392" t="s">
        <v>429</v>
      </c>
      <c r="U2392" t="s">
        <v>430</v>
      </c>
      <c r="X2392">
        <v>1</v>
      </c>
      <c r="Y2392">
        <v>0</v>
      </c>
      <c r="Z2392">
        <v>0</v>
      </c>
      <c r="AA2392">
        <v>0</v>
      </c>
      <c r="AB2392">
        <v>0</v>
      </c>
      <c r="AC2392" t="s">
        <v>47</v>
      </c>
      <c r="AD2392">
        <f>+VLOOKUP(T2392,items!$A$2:$D$1255,4,0)</f>
        <v>0</v>
      </c>
      <c r="AE2392">
        <f>+VLOOKUP(T2392,Tabla1[],5,0)</f>
        <v>0</v>
      </c>
      <c r="AF2392">
        <f t="shared" si="37"/>
        <v>9</v>
      </c>
    </row>
    <row r="2393" spans="1:32" x14ac:dyDescent="0.25">
      <c r="A2393">
        <v>96583</v>
      </c>
      <c r="B2393" t="s">
        <v>5324</v>
      </c>
      <c r="C2393" t="s">
        <v>33</v>
      </c>
      <c r="D2393">
        <v>0</v>
      </c>
      <c r="F2393" t="s">
        <v>2235</v>
      </c>
      <c r="G2393" t="s">
        <v>1731</v>
      </c>
      <c r="H2393" t="s">
        <v>5325</v>
      </c>
      <c r="I2393" t="s">
        <v>5326</v>
      </c>
      <c r="J2393" t="s">
        <v>5327</v>
      </c>
      <c r="K2393" t="s">
        <v>5328</v>
      </c>
      <c r="L2393" t="s">
        <v>5329</v>
      </c>
      <c r="M2393" t="s">
        <v>982</v>
      </c>
      <c r="N2393" t="s">
        <v>254</v>
      </c>
      <c r="O2393" t="s">
        <v>162</v>
      </c>
      <c r="P2393" t="s">
        <v>34</v>
      </c>
      <c r="Q2393" t="s">
        <v>3427</v>
      </c>
      <c r="R2393" t="s">
        <v>63</v>
      </c>
      <c r="S2393" t="s">
        <v>128</v>
      </c>
      <c r="T2393" t="s">
        <v>2089</v>
      </c>
      <c r="U2393" t="s">
        <v>2090</v>
      </c>
      <c r="X2393">
        <v>1</v>
      </c>
      <c r="Y2393">
        <v>0</v>
      </c>
      <c r="Z2393">
        <v>0</v>
      </c>
      <c r="AA2393">
        <v>0</v>
      </c>
      <c r="AB2393">
        <v>0</v>
      </c>
      <c r="AC2393" t="s">
        <v>47</v>
      </c>
      <c r="AD2393">
        <f>+VLOOKUP(T2393,items!$A$2:$D$1255,4,0)</f>
        <v>0</v>
      </c>
      <c r="AE2393">
        <f>+VLOOKUP(T2393,Tabla1[],5,0)</f>
        <v>0</v>
      </c>
      <c r="AF2393">
        <f t="shared" si="37"/>
        <v>9</v>
      </c>
    </row>
    <row r="2394" spans="1:32" x14ac:dyDescent="0.25">
      <c r="A2394">
        <v>96583</v>
      </c>
      <c r="B2394" t="s">
        <v>5324</v>
      </c>
      <c r="C2394" t="s">
        <v>33</v>
      </c>
      <c r="D2394">
        <v>0</v>
      </c>
      <c r="F2394" t="s">
        <v>2235</v>
      </c>
      <c r="G2394" t="s">
        <v>1731</v>
      </c>
      <c r="H2394" t="s">
        <v>5325</v>
      </c>
      <c r="I2394" t="s">
        <v>5326</v>
      </c>
      <c r="J2394" t="s">
        <v>5327</v>
      </c>
      <c r="K2394" t="s">
        <v>5328</v>
      </c>
      <c r="L2394" t="s">
        <v>5329</v>
      </c>
      <c r="M2394" t="s">
        <v>982</v>
      </c>
      <c r="N2394" t="s">
        <v>254</v>
      </c>
      <c r="O2394" t="s">
        <v>162</v>
      </c>
      <c r="P2394" t="s">
        <v>34</v>
      </c>
      <c r="Q2394" t="s">
        <v>3427</v>
      </c>
      <c r="R2394" t="s">
        <v>63</v>
      </c>
      <c r="S2394" t="s">
        <v>128</v>
      </c>
      <c r="T2394" t="s">
        <v>347</v>
      </c>
      <c r="U2394" t="s">
        <v>348</v>
      </c>
      <c r="W2394" t="s">
        <v>114</v>
      </c>
      <c r="X2394">
        <v>2</v>
      </c>
      <c r="Y2394">
        <v>3890</v>
      </c>
      <c r="Z2394">
        <v>0</v>
      </c>
      <c r="AA2394">
        <v>0</v>
      </c>
      <c r="AB2394">
        <v>0</v>
      </c>
      <c r="AC2394" t="s">
        <v>47</v>
      </c>
      <c r="AD2394">
        <f>+VLOOKUP(T2394,items!$A$2:$D$1255,4,0)</f>
        <v>0</v>
      </c>
      <c r="AE2394">
        <f>+VLOOKUP(T2394,Tabla1[],5,0)</f>
        <v>0</v>
      </c>
      <c r="AF2394">
        <f t="shared" si="37"/>
        <v>9</v>
      </c>
    </row>
    <row r="2395" spans="1:32" x14ac:dyDescent="0.25">
      <c r="A2395">
        <v>96583</v>
      </c>
      <c r="B2395" t="s">
        <v>5324</v>
      </c>
      <c r="C2395" t="s">
        <v>33</v>
      </c>
      <c r="D2395">
        <v>0</v>
      </c>
      <c r="F2395" t="s">
        <v>2235</v>
      </c>
      <c r="G2395" t="s">
        <v>1731</v>
      </c>
      <c r="H2395" t="s">
        <v>5325</v>
      </c>
      <c r="I2395" t="s">
        <v>5326</v>
      </c>
      <c r="J2395" t="s">
        <v>5327</v>
      </c>
      <c r="K2395" t="s">
        <v>5328</v>
      </c>
      <c r="L2395" t="s">
        <v>5329</v>
      </c>
      <c r="M2395" t="s">
        <v>982</v>
      </c>
      <c r="N2395" t="s">
        <v>254</v>
      </c>
      <c r="O2395" t="s">
        <v>162</v>
      </c>
      <c r="P2395" t="s">
        <v>34</v>
      </c>
      <c r="Q2395" t="s">
        <v>3427</v>
      </c>
      <c r="R2395" t="s">
        <v>63</v>
      </c>
      <c r="S2395" t="s">
        <v>128</v>
      </c>
      <c r="T2395" t="s">
        <v>613</v>
      </c>
      <c r="U2395" t="s">
        <v>614</v>
      </c>
      <c r="V2395" t="s">
        <v>688</v>
      </c>
      <c r="W2395" t="s">
        <v>114</v>
      </c>
      <c r="X2395">
        <v>1</v>
      </c>
      <c r="Y2395">
        <v>3890</v>
      </c>
      <c r="Z2395">
        <v>0</v>
      </c>
      <c r="AA2395">
        <v>5040</v>
      </c>
      <c r="AB2395">
        <v>0</v>
      </c>
      <c r="AC2395" t="s">
        <v>47</v>
      </c>
      <c r="AD2395" t="str">
        <f>+VLOOKUP(T2395,items!$A$2:$D$1255,4,0)</f>
        <v>PERGOLA</v>
      </c>
      <c r="AE2395" t="str">
        <f>+VLOOKUP(T2395,Tabla1[],5,0)</f>
        <v>PERGOLITE</v>
      </c>
      <c r="AF2395">
        <f t="shared" si="37"/>
        <v>9</v>
      </c>
    </row>
    <row r="2396" spans="1:32" x14ac:dyDescent="0.25">
      <c r="A2396">
        <v>96583</v>
      </c>
      <c r="B2396" t="s">
        <v>5324</v>
      </c>
      <c r="C2396" t="s">
        <v>33</v>
      </c>
      <c r="D2396">
        <v>0</v>
      </c>
      <c r="F2396" t="s">
        <v>2235</v>
      </c>
      <c r="G2396" t="s">
        <v>1731</v>
      </c>
      <c r="H2396" t="s">
        <v>5325</v>
      </c>
      <c r="I2396" t="s">
        <v>5326</v>
      </c>
      <c r="J2396" t="s">
        <v>5327</v>
      </c>
      <c r="K2396" t="s">
        <v>5328</v>
      </c>
      <c r="L2396" t="s">
        <v>5329</v>
      </c>
      <c r="M2396" t="s">
        <v>982</v>
      </c>
      <c r="N2396" t="s">
        <v>254</v>
      </c>
      <c r="O2396" t="s">
        <v>162</v>
      </c>
      <c r="P2396" t="s">
        <v>34</v>
      </c>
      <c r="Q2396" t="s">
        <v>3427</v>
      </c>
      <c r="R2396" t="s">
        <v>63</v>
      </c>
      <c r="S2396" t="s">
        <v>128</v>
      </c>
      <c r="T2396" t="s">
        <v>1805</v>
      </c>
      <c r="U2396" t="s">
        <v>1806</v>
      </c>
      <c r="X2396">
        <v>6</v>
      </c>
      <c r="Y2396">
        <v>5040</v>
      </c>
      <c r="Z2396">
        <v>0</v>
      </c>
      <c r="AA2396">
        <v>0</v>
      </c>
      <c r="AB2396">
        <v>0</v>
      </c>
      <c r="AC2396" t="s">
        <v>47</v>
      </c>
      <c r="AD2396">
        <f>+VLOOKUP(T2396,items!$A$2:$D$1255,4,0)</f>
        <v>0</v>
      </c>
      <c r="AE2396">
        <f>+VLOOKUP(T2396,Tabla1[],5,0)</f>
        <v>0</v>
      </c>
      <c r="AF2396">
        <f t="shared" si="37"/>
        <v>9</v>
      </c>
    </row>
    <row r="2397" spans="1:32" x14ac:dyDescent="0.25">
      <c r="A2397">
        <v>96584</v>
      </c>
      <c r="B2397" t="s">
        <v>5330</v>
      </c>
      <c r="C2397" t="s">
        <v>33</v>
      </c>
      <c r="D2397">
        <v>0</v>
      </c>
      <c r="F2397" t="s">
        <v>2235</v>
      </c>
      <c r="G2397" t="s">
        <v>572</v>
      </c>
      <c r="H2397" t="s">
        <v>5331</v>
      </c>
      <c r="I2397" t="s">
        <v>37</v>
      </c>
      <c r="J2397" t="s">
        <v>5332</v>
      </c>
      <c r="K2397" t="s">
        <v>5333</v>
      </c>
      <c r="L2397" t="s">
        <v>37</v>
      </c>
      <c r="M2397" t="s">
        <v>1072</v>
      </c>
      <c r="N2397" t="s">
        <v>1072</v>
      </c>
      <c r="O2397" t="s">
        <v>175</v>
      </c>
      <c r="P2397" t="s">
        <v>1931</v>
      </c>
      <c r="Q2397" t="s">
        <v>1931</v>
      </c>
      <c r="R2397" t="s">
        <v>43</v>
      </c>
      <c r="S2397" t="s">
        <v>164</v>
      </c>
      <c r="T2397" t="s">
        <v>1181</v>
      </c>
      <c r="U2397" t="s">
        <v>1182</v>
      </c>
      <c r="X2397">
        <v>3</v>
      </c>
      <c r="Y2397">
        <v>0</v>
      </c>
      <c r="Z2397">
        <v>0</v>
      </c>
      <c r="AA2397">
        <v>0</v>
      </c>
      <c r="AB2397">
        <v>157800</v>
      </c>
      <c r="AC2397" t="s">
        <v>47</v>
      </c>
      <c r="AD2397">
        <f>+VLOOKUP(T2397,items!$A$2:$D$1255,4,0)</f>
        <v>0</v>
      </c>
      <c r="AE2397">
        <f>+VLOOKUP(T2397,Tabla1[],5,0)</f>
        <v>0</v>
      </c>
      <c r="AF2397" t="e">
        <f t="shared" si="37"/>
        <v>#VALUE!</v>
      </c>
    </row>
    <row r="2398" spans="1:32" x14ac:dyDescent="0.25">
      <c r="A2398">
        <v>96594</v>
      </c>
      <c r="B2398" t="s">
        <v>3206</v>
      </c>
      <c r="C2398" t="s">
        <v>33</v>
      </c>
      <c r="D2398">
        <v>0</v>
      </c>
      <c r="F2398" t="s">
        <v>572</v>
      </c>
      <c r="G2398" t="s">
        <v>572</v>
      </c>
      <c r="H2398" t="s">
        <v>5334</v>
      </c>
      <c r="I2398" t="s">
        <v>37</v>
      </c>
      <c r="J2398" t="s">
        <v>5335</v>
      </c>
      <c r="K2398" t="s">
        <v>5336</v>
      </c>
      <c r="L2398" t="s">
        <v>5337</v>
      </c>
      <c r="M2398" t="s">
        <v>2895</v>
      </c>
      <c r="N2398" t="s">
        <v>2895</v>
      </c>
      <c r="O2398" t="s">
        <v>2896</v>
      </c>
      <c r="P2398" t="s">
        <v>1188</v>
      </c>
      <c r="Q2398" t="s">
        <v>903</v>
      </c>
      <c r="R2398" t="s">
        <v>63</v>
      </c>
      <c r="S2398" t="s">
        <v>108</v>
      </c>
      <c r="T2398" t="s">
        <v>5320</v>
      </c>
      <c r="U2398" t="s">
        <v>5321</v>
      </c>
      <c r="V2398" t="s">
        <v>859</v>
      </c>
      <c r="X2398">
        <v>1</v>
      </c>
      <c r="Y2398">
        <v>0</v>
      </c>
      <c r="Z2398">
        <v>0</v>
      </c>
      <c r="AA2398">
        <v>0</v>
      </c>
      <c r="AB2398">
        <v>1</v>
      </c>
      <c r="AC2398" t="s">
        <v>47</v>
      </c>
      <c r="AD2398">
        <f>+VLOOKUP(T2398,items!$A$2:$D$1255,4,0)</f>
        <v>0</v>
      </c>
      <c r="AE2398">
        <f>+VLOOKUP(T2398,Tabla1[],5,0)</f>
        <v>0</v>
      </c>
      <c r="AF2398">
        <f t="shared" si="37"/>
        <v>9</v>
      </c>
    </row>
    <row r="2399" spans="1:32" x14ac:dyDescent="0.25">
      <c r="A2399">
        <v>96594</v>
      </c>
      <c r="B2399" t="s">
        <v>3206</v>
      </c>
      <c r="C2399" t="s">
        <v>33</v>
      </c>
      <c r="D2399">
        <v>0</v>
      </c>
      <c r="F2399" t="s">
        <v>572</v>
      </c>
      <c r="G2399" t="s">
        <v>572</v>
      </c>
      <c r="H2399" t="s">
        <v>5334</v>
      </c>
      <c r="I2399" t="s">
        <v>37</v>
      </c>
      <c r="J2399" t="s">
        <v>5335</v>
      </c>
      <c r="K2399" t="s">
        <v>5336</v>
      </c>
      <c r="L2399" t="s">
        <v>5337</v>
      </c>
      <c r="M2399" t="s">
        <v>2895</v>
      </c>
      <c r="N2399" t="s">
        <v>2895</v>
      </c>
      <c r="O2399" t="s">
        <v>2896</v>
      </c>
      <c r="P2399" t="s">
        <v>1188</v>
      </c>
      <c r="Q2399" t="s">
        <v>903</v>
      </c>
      <c r="R2399" t="s">
        <v>63</v>
      </c>
      <c r="S2399" t="s">
        <v>108</v>
      </c>
      <c r="T2399" t="s">
        <v>550</v>
      </c>
      <c r="U2399" t="s">
        <v>551</v>
      </c>
      <c r="W2399" t="s">
        <v>111</v>
      </c>
      <c r="X2399">
        <v>1</v>
      </c>
      <c r="Y2399">
        <v>0</v>
      </c>
      <c r="Z2399">
        <v>0</v>
      </c>
      <c r="AA2399">
        <v>0</v>
      </c>
      <c r="AB2399">
        <v>1</v>
      </c>
      <c r="AC2399" t="s">
        <v>47</v>
      </c>
      <c r="AD2399">
        <f>+VLOOKUP(T2399,items!$A$2:$D$1255,4,0)</f>
        <v>0</v>
      </c>
      <c r="AE2399">
        <f>+VLOOKUP(T2399,Tabla1[],5,0)</f>
        <v>0</v>
      </c>
      <c r="AF2399">
        <f t="shared" si="37"/>
        <v>9</v>
      </c>
    </row>
    <row r="2400" spans="1:32" x14ac:dyDescent="0.25">
      <c r="A2400">
        <v>96594</v>
      </c>
      <c r="B2400" t="s">
        <v>3206</v>
      </c>
      <c r="C2400" t="s">
        <v>33</v>
      </c>
      <c r="D2400">
        <v>0</v>
      </c>
      <c r="F2400" t="s">
        <v>572</v>
      </c>
      <c r="G2400" t="s">
        <v>572</v>
      </c>
      <c r="H2400" t="s">
        <v>5334</v>
      </c>
      <c r="I2400" t="s">
        <v>37</v>
      </c>
      <c r="J2400" t="s">
        <v>5335</v>
      </c>
      <c r="K2400" t="s">
        <v>5336</v>
      </c>
      <c r="L2400" t="s">
        <v>5337</v>
      </c>
      <c r="M2400" t="s">
        <v>2895</v>
      </c>
      <c r="N2400" t="s">
        <v>2895</v>
      </c>
      <c r="O2400" t="s">
        <v>2896</v>
      </c>
      <c r="P2400" t="s">
        <v>1188</v>
      </c>
      <c r="Q2400" t="s">
        <v>903</v>
      </c>
      <c r="R2400" t="s">
        <v>63</v>
      </c>
      <c r="S2400" t="s">
        <v>108</v>
      </c>
      <c r="T2400" t="s">
        <v>5322</v>
      </c>
      <c r="U2400" t="s">
        <v>5323</v>
      </c>
      <c r="X2400">
        <v>1</v>
      </c>
      <c r="Y2400">
        <v>0</v>
      </c>
      <c r="Z2400">
        <v>0</v>
      </c>
      <c r="AA2400">
        <v>0</v>
      </c>
      <c r="AB2400">
        <v>1</v>
      </c>
      <c r="AC2400" t="s">
        <v>47</v>
      </c>
      <c r="AD2400">
        <f>+VLOOKUP(T2400,items!$A$2:$D$1255,4,0)</f>
        <v>0</v>
      </c>
      <c r="AE2400">
        <f>+VLOOKUP(T2400,Tabla1[],5,0)</f>
        <v>0</v>
      </c>
      <c r="AF2400">
        <f t="shared" si="37"/>
        <v>9</v>
      </c>
    </row>
    <row r="2401" spans="1:32" x14ac:dyDescent="0.25">
      <c r="A2401">
        <v>96594</v>
      </c>
      <c r="B2401" t="s">
        <v>3206</v>
      </c>
      <c r="C2401" t="s">
        <v>33</v>
      </c>
      <c r="D2401">
        <v>0</v>
      </c>
      <c r="F2401" t="s">
        <v>572</v>
      </c>
      <c r="G2401" t="s">
        <v>572</v>
      </c>
      <c r="H2401" t="s">
        <v>5334</v>
      </c>
      <c r="I2401" t="s">
        <v>37</v>
      </c>
      <c r="J2401" t="s">
        <v>5335</v>
      </c>
      <c r="K2401" t="s">
        <v>5336</v>
      </c>
      <c r="L2401" t="s">
        <v>5337</v>
      </c>
      <c r="M2401" t="s">
        <v>2895</v>
      </c>
      <c r="N2401" t="s">
        <v>2895</v>
      </c>
      <c r="O2401" t="s">
        <v>2896</v>
      </c>
      <c r="P2401" t="s">
        <v>1188</v>
      </c>
      <c r="Q2401" t="s">
        <v>903</v>
      </c>
      <c r="R2401" t="s">
        <v>63</v>
      </c>
      <c r="S2401" t="s">
        <v>108</v>
      </c>
      <c r="T2401" t="s">
        <v>1581</v>
      </c>
      <c r="U2401" t="s">
        <v>1582</v>
      </c>
      <c r="X2401">
        <v>1</v>
      </c>
      <c r="Y2401">
        <v>0</v>
      </c>
      <c r="Z2401">
        <v>0</v>
      </c>
      <c r="AA2401">
        <v>0</v>
      </c>
      <c r="AB2401">
        <v>1</v>
      </c>
      <c r="AC2401" t="s">
        <v>47</v>
      </c>
      <c r="AD2401">
        <f>+VLOOKUP(T2401,items!$A$2:$D$1255,4,0)</f>
        <v>0</v>
      </c>
      <c r="AE2401">
        <f>+VLOOKUP(T2401,Tabla1[],5,0)</f>
        <v>0</v>
      </c>
      <c r="AF2401">
        <f t="shared" si="37"/>
        <v>9</v>
      </c>
    </row>
    <row r="2402" spans="1:32" x14ac:dyDescent="0.25">
      <c r="A2402">
        <v>96604</v>
      </c>
      <c r="B2402" t="s">
        <v>394</v>
      </c>
      <c r="C2402" t="s">
        <v>75</v>
      </c>
      <c r="D2402">
        <v>0</v>
      </c>
      <c r="F2402" t="s">
        <v>572</v>
      </c>
      <c r="G2402" t="s">
        <v>2896</v>
      </c>
      <c r="H2402" t="s">
        <v>5338</v>
      </c>
      <c r="I2402" t="s">
        <v>37</v>
      </c>
      <c r="J2402" t="s">
        <v>5339</v>
      </c>
      <c r="K2402" t="s">
        <v>5340</v>
      </c>
      <c r="L2402" t="s">
        <v>37</v>
      </c>
      <c r="M2402" t="s">
        <v>898</v>
      </c>
      <c r="N2402" t="s">
        <v>898</v>
      </c>
      <c r="O2402" t="s">
        <v>674</v>
      </c>
      <c r="P2402" t="s">
        <v>3427</v>
      </c>
      <c r="Q2402" t="s">
        <v>3427</v>
      </c>
      <c r="R2402" t="s">
        <v>43</v>
      </c>
      <c r="S2402" t="s">
        <v>108</v>
      </c>
      <c r="T2402" t="s">
        <v>388</v>
      </c>
      <c r="U2402" t="s">
        <v>389</v>
      </c>
      <c r="X2402">
        <v>25</v>
      </c>
      <c r="Y2402">
        <v>0</v>
      </c>
      <c r="Z2402">
        <v>0</v>
      </c>
      <c r="AA2402">
        <v>0</v>
      </c>
      <c r="AB2402">
        <v>1912500</v>
      </c>
      <c r="AC2402" t="s">
        <v>47</v>
      </c>
      <c r="AD2402">
        <f>+VLOOKUP(T2402,items!$A$2:$D$1255,4,0)</f>
        <v>0</v>
      </c>
      <c r="AE2402">
        <f>+VLOOKUP(T2402,Tabla1[],5,0)</f>
        <v>0</v>
      </c>
      <c r="AF2402">
        <f t="shared" si="37"/>
        <v>9</v>
      </c>
    </row>
    <row r="2403" spans="1:32" x14ac:dyDescent="0.25">
      <c r="A2403">
        <v>96604</v>
      </c>
      <c r="B2403" t="s">
        <v>394</v>
      </c>
      <c r="C2403" t="s">
        <v>75</v>
      </c>
      <c r="D2403">
        <v>0</v>
      </c>
      <c r="F2403" t="s">
        <v>572</v>
      </c>
      <c r="G2403" t="s">
        <v>2896</v>
      </c>
      <c r="H2403" t="s">
        <v>5338</v>
      </c>
      <c r="I2403" t="s">
        <v>37</v>
      </c>
      <c r="J2403" t="s">
        <v>5339</v>
      </c>
      <c r="K2403" t="s">
        <v>5340</v>
      </c>
      <c r="L2403" t="s">
        <v>37</v>
      </c>
      <c r="M2403" t="s">
        <v>898</v>
      </c>
      <c r="N2403" t="s">
        <v>898</v>
      </c>
      <c r="O2403" t="s">
        <v>674</v>
      </c>
      <c r="P2403" t="s">
        <v>3427</v>
      </c>
      <c r="Q2403" t="s">
        <v>3427</v>
      </c>
      <c r="R2403" t="s">
        <v>43</v>
      </c>
      <c r="S2403" t="s">
        <v>108</v>
      </c>
      <c r="T2403" t="s">
        <v>299</v>
      </c>
      <c r="U2403" t="s">
        <v>300</v>
      </c>
      <c r="X2403">
        <v>1</v>
      </c>
      <c r="Y2403">
        <v>0</v>
      </c>
      <c r="Z2403">
        <v>0</v>
      </c>
      <c r="AA2403">
        <v>0</v>
      </c>
      <c r="AB2403">
        <v>198000</v>
      </c>
      <c r="AC2403" t="s">
        <v>47</v>
      </c>
      <c r="AD2403">
        <f>+VLOOKUP(T2403,items!$A$2:$D$1255,4,0)</f>
        <v>0</v>
      </c>
      <c r="AE2403">
        <f>+VLOOKUP(T2403,Tabla1[],5,0)</f>
        <v>0</v>
      </c>
      <c r="AF2403">
        <f t="shared" si="37"/>
        <v>9</v>
      </c>
    </row>
    <row r="2404" spans="1:32" x14ac:dyDescent="0.25">
      <c r="A2404">
        <v>96608</v>
      </c>
      <c r="B2404" t="s">
        <v>1403</v>
      </c>
      <c r="C2404" t="s">
        <v>75</v>
      </c>
      <c r="D2404">
        <v>0</v>
      </c>
      <c r="F2404" t="s">
        <v>572</v>
      </c>
      <c r="G2404" t="s">
        <v>2895</v>
      </c>
      <c r="H2404" t="s">
        <v>5341</v>
      </c>
      <c r="I2404" t="s">
        <v>37</v>
      </c>
      <c r="J2404" t="s">
        <v>5342</v>
      </c>
      <c r="K2404" t="s">
        <v>5343</v>
      </c>
      <c r="L2404" t="s">
        <v>37</v>
      </c>
      <c r="M2404" t="s">
        <v>1731</v>
      </c>
      <c r="N2404" t="s">
        <v>1731</v>
      </c>
      <c r="O2404" t="s">
        <v>982</v>
      </c>
      <c r="P2404" t="s">
        <v>2688</v>
      </c>
      <c r="Q2404" t="s">
        <v>2688</v>
      </c>
      <c r="R2404" t="s">
        <v>43</v>
      </c>
      <c r="S2404" t="s">
        <v>164</v>
      </c>
      <c r="T2404" t="s">
        <v>2178</v>
      </c>
      <c r="U2404" t="s">
        <v>2179</v>
      </c>
      <c r="X2404">
        <v>1</v>
      </c>
      <c r="Y2404">
        <v>0</v>
      </c>
      <c r="Z2404">
        <v>0</v>
      </c>
      <c r="AA2404">
        <v>0</v>
      </c>
      <c r="AB2404">
        <v>507000</v>
      </c>
      <c r="AC2404" t="s">
        <v>47</v>
      </c>
      <c r="AD2404">
        <f>+VLOOKUP(T2404,items!$A$2:$D$1255,4,0)</f>
        <v>0</v>
      </c>
      <c r="AE2404">
        <f>+VLOOKUP(T2404,Tabla1[],5,0)</f>
        <v>0</v>
      </c>
      <c r="AF2404">
        <f t="shared" si="37"/>
        <v>9</v>
      </c>
    </row>
    <row r="2405" spans="1:32" x14ac:dyDescent="0.25">
      <c r="A2405">
        <v>96620</v>
      </c>
      <c r="B2405" t="s">
        <v>5344</v>
      </c>
      <c r="C2405" t="s">
        <v>75</v>
      </c>
      <c r="D2405">
        <v>0</v>
      </c>
      <c r="F2405" t="s">
        <v>572</v>
      </c>
      <c r="G2405" t="s">
        <v>1072</v>
      </c>
      <c r="H2405" t="s">
        <v>5345</v>
      </c>
      <c r="I2405" t="s">
        <v>5346</v>
      </c>
      <c r="J2405" t="s">
        <v>5347</v>
      </c>
      <c r="K2405" t="s">
        <v>5348</v>
      </c>
      <c r="L2405" t="s">
        <v>5349</v>
      </c>
      <c r="M2405" t="s">
        <v>1731</v>
      </c>
      <c r="N2405" t="s">
        <v>982</v>
      </c>
      <c r="O2405" t="s">
        <v>573</v>
      </c>
      <c r="P2405" t="s">
        <v>2896</v>
      </c>
      <c r="Q2405" t="s">
        <v>898</v>
      </c>
      <c r="R2405" t="s">
        <v>63</v>
      </c>
      <c r="S2405" t="s">
        <v>44</v>
      </c>
      <c r="T2405" t="s">
        <v>3675</v>
      </c>
      <c r="U2405" t="s">
        <v>3676</v>
      </c>
      <c r="X2405">
        <v>3</v>
      </c>
      <c r="Y2405">
        <v>10000</v>
      </c>
      <c r="Z2405">
        <v>0</v>
      </c>
      <c r="AA2405">
        <v>0</v>
      </c>
      <c r="AB2405">
        <v>0</v>
      </c>
      <c r="AC2405" t="s">
        <v>47</v>
      </c>
      <c r="AD2405">
        <f>+VLOOKUP(T2405,items!$A$2:$D$1255,4,0)</f>
        <v>0</v>
      </c>
      <c r="AE2405">
        <f>+VLOOKUP(T2405,Tabla1[],5,0)</f>
        <v>0</v>
      </c>
      <c r="AF2405">
        <f t="shared" si="37"/>
        <v>9</v>
      </c>
    </row>
    <row r="2406" spans="1:32" x14ac:dyDescent="0.25">
      <c r="A2406">
        <v>96622</v>
      </c>
      <c r="B2406" t="s">
        <v>5350</v>
      </c>
      <c r="C2406" t="s">
        <v>33</v>
      </c>
      <c r="D2406">
        <v>0</v>
      </c>
      <c r="F2406" t="s">
        <v>572</v>
      </c>
      <c r="G2406" t="s">
        <v>2896</v>
      </c>
      <c r="H2406" t="s">
        <v>5351</v>
      </c>
      <c r="I2406" t="s">
        <v>37</v>
      </c>
      <c r="J2406" t="s">
        <v>5352</v>
      </c>
      <c r="K2406" t="s">
        <v>5353</v>
      </c>
      <c r="L2406" t="s">
        <v>5354</v>
      </c>
      <c r="M2406" t="s">
        <v>255</v>
      </c>
      <c r="N2406" t="s">
        <v>255</v>
      </c>
      <c r="O2406" t="s">
        <v>1031</v>
      </c>
      <c r="P2406" t="s">
        <v>42</v>
      </c>
      <c r="Q2406" t="s">
        <v>488</v>
      </c>
      <c r="R2406" t="s">
        <v>127</v>
      </c>
      <c r="S2406" t="s">
        <v>44</v>
      </c>
      <c r="T2406" t="s">
        <v>2876</v>
      </c>
      <c r="U2406" t="s">
        <v>2877</v>
      </c>
      <c r="V2406" t="s">
        <v>2013</v>
      </c>
      <c r="X2406">
        <v>3</v>
      </c>
      <c r="Y2406">
        <v>0</v>
      </c>
      <c r="Z2406">
        <v>0</v>
      </c>
      <c r="AA2406">
        <v>0</v>
      </c>
      <c r="AB2406">
        <v>4196775</v>
      </c>
      <c r="AC2406" t="s">
        <v>47</v>
      </c>
      <c r="AD2406" t="str">
        <f>+VLOOKUP(T2406,items!$A$2:$D$1255,4,0)</f>
        <v>MUEBLES</v>
      </c>
      <c r="AE2406">
        <f>+VLOOKUP(T2406,Tabla1[],5,0)</f>
        <v>0</v>
      </c>
      <c r="AF2406">
        <f t="shared" si="37"/>
        <v>10</v>
      </c>
    </row>
    <row r="2407" spans="1:32" x14ac:dyDescent="0.25">
      <c r="A2407">
        <v>96622</v>
      </c>
      <c r="B2407" t="s">
        <v>5350</v>
      </c>
      <c r="C2407" t="s">
        <v>33</v>
      </c>
      <c r="D2407">
        <v>0</v>
      </c>
      <c r="F2407" t="s">
        <v>572</v>
      </c>
      <c r="G2407" t="s">
        <v>2896</v>
      </c>
      <c r="H2407" t="s">
        <v>5351</v>
      </c>
      <c r="I2407" t="s">
        <v>37</v>
      </c>
      <c r="J2407" t="s">
        <v>5352</v>
      </c>
      <c r="K2407" t="s">
        <v>5353</v>
      </c>
      <c r="L2407" t="s">
        <v>5354</v>
      </c>
      <c r="M2407" t="s">
        <v>255</v>
      </c>
      <c r="N2407" t="s">
        <v>255</v>
      </c>
      <c r="O2407" t="s">
        <v>1031</v>
      </c>
      <c r="P2407" t="s">
        <v>42</v>
      </c>
      <c r="Q2407" t="s">
        <v>488</v>
      </c>
      <c r="R2407" t="s">
        <v>127</v>
      </c>
      <c r="S2407" t="s">
        <v>44</v>
      </c>
      <c r="T2407" t="s">
        <v>50</v>
      </c>
      <c r="U2407" t="s">
        <v>51</v>
      </c>
      <c r="X2407">
        <v>1</v>
      </c>
      <c r="Y2407">
        <v>0</v>
      </c>
      <c r="Z2407">
        <v>0</v>
      </c>
      <c r="AA2407">
        <v>0</v>
      </c>
      <c r="AB2407">
        <v>280000</v>
      </c>
      <c r="AC2407" t="s">
        <v>47</v>
      </c>
      <c r="AD2407" t="e">
        <f>+VLOOKUP(T2407,items!$A$2:$D$1255,4,0)</f>
        <v>#N/A</v>
      </c>
      <c r="AE2407" t="e">
        <f>+VLOOKUP(T2407,Tabla1[],5,0)</f>
        <v>#N/A</v>
      </c>
      <c r="AF2407">
        <f t="shared" si="37"/>
        <v>10</v>
      </c>
    </row>
    <row r="2408" spans="1:32" x14ac:dyDescent="0.25">
      <c r="A2408">
        <v>96625</v>
      </c>
      <c r="B2408" t="s">
        <v>5355</v>
      </c>
      <c r="C2408" t="s">
        <v>33</v>
      </c>
      <c r="D2408">
        <v>0</v>
      </c>
      <c r="F2408" t="s">
        <v>572</v>
      </c>
      <c r="G2408" t="s">
        <v>1731</v>
      </c>
      <c r="H2408" t="s">
        <v>5356</v>
      </c>
      <c r="I2408" t="s">
        <v>37</v>
      </c>
      <c r="J2408" t="s">
        <v>5357</v>
      </c>
      <c r="K2408" t="s">
        <v>5358</v>
      </c>
      <c r="L2408" t="s">
        <v>5359</v>
      </c>
      <c r="M2408" t="s">
        <v>982</v>
      </c>
      <c r="N2408" t="s">
        <v>982</v>
      </c>
      <c r="O2408" t="s">
        <v>1188</v>
      </c>
      <c r="P2408" t="s">
        <v>3427</v>
      </c>
      <c r="Q2408" t="s">
        <v>917</v>
      </c>
      <c r="R2408" t="s">
        <v>63</v>
      </c>
      <c r="S2408" t="s">
        <v>128</v>
      </c>
      <c r="T2408" t="s">
        <v>1813</v>
      </c>
      <c r="U2408" t="s">
        <v>1814</v>
      </c>
      <c r="V2408" t="s">
        <v>1349</v>
      </c>
      <c r="X2408">
        <v>1</v>
      </c>
      <c r="Y2408">
        <v>0</v>
      </c>
      <c r="Z2408">
        <v>0</v>
      </c>
      <c r="AA2408">
        <v>0</v>
      </c>
      <c r="AB2408">
        <v>0</v>
      </c>
      <c r="AC2408" t="s">
        <v>47</v>
      </c>
      <c r="AD2408" t="str">
        <f>+VLOOKUP(T2408,items!$A$2:$D$1255,4,0)</f>
        <v>MUEBLES</v>
      </c>
      <c r="AE2408">
        <f>+VLOOKUP(T2408,Tabla1[],5,0)</f>
        <v>0</v>
      </c>
      <c r="AF2408">
        <f t="shared" si="37"/>
        <v>9</v>
      </c>
    </row>
    <row r="2409" spans="1:32" x14ac:dyDescent="0.25">
      <c r="A2409">
        <v>96628</v>
      </c>
      <c r="B2409" t="s">
        <v>5360</v>
      </c>
      <c r="C2409" t="s">
        <v>33</v>
      </c>
      <c r="D2409">
        <v>0</v>
      </c>
      <c r="F2409" t="s">
        <v>572</v>
      </c>
      <c r="G2409" t="s">
        <v>1072</v>
      </c>
      <c r="H2409" t="s">
        <v>5361</v>
      </c>
      <c r="I2409" t="s">
        <v>37</v>
      </c>
      <c r="J2409" t="s">
        <v>5362</v>
      </c>
      <c r="K2409" t="s">
        <v>5363</v>
      </c>
      <c r="L2409" t="s">
        <v>5364</v>
      </c>
      <c r="M2409" t="s">
        <v>1731</v>
      </c>
      <c r="N2409" t="s">
        <v>1731</v>
      </c>
      <c r="O2409" t="s">
        <v>425</v>
      </c>
      <c r="P2409" t="s">
        <v>683</v>
      </c>
      <c r="Q2409" t="s">
        <v>426</v>
      </c>
      <c r="R2409" t="s">
        <v>127</v>
      </c>
      <c r="S2409" t="s">
        <v>108</v>
      </c>
      <c r="T2409" t="s">
        <v>1347</v>
      </c>
      <c r="U2409" t="s">
        <v>1348</v>
      </c>
      <c r="V2409" t="s">
        <v>953</v>
      </c>
      <c r="W2409" t="s">
        <v>117</v>
      </c>
      <c r="X2409">
        <v>1</v>
      </c>
      <c r="Y2409">
        <v>0</v>
      </c>
      <c r="Z2409">
        <v>0</v>
      </c>
      <c r="AA2409">
        <v>0</v>
      </c>
      <c r="AB2409">
        <v>3527060</v>
      </c>
      <c r="AC2409" t="s">
        <v>47</v>
      </c>
      <c r="AD2409" t="str">
        <f>+VLOOKUP(T2409,items!$A$2:$D$1255,4,0)</f>
        <v>MUEBLES</v>
      </c>
      <c r="AE2409">
        <f>+VLOOKUP(T2409,Tabla1[],5,0)</f>
        <v>0</v>
      </c>
      <c r="AF2409">
        <f t="shared" si="37"/>
        <v>11</v>
      </c>
    </row>
    <row r="2410" spans="1:32" x14ac:dyDescent="0.25">
      <c r="A2410">
        <v>96628</v>
      </c>
      <c r="B2410" t="s">
        <v>5360</v>
      </c>
      <c r="C2410" t="s">
        <v>33</v>
      </c>
      <c r="D2410">
        <v>0</v>
      </c>
      <c r="F2410" t="s">
        <v>572</v>
      </c>
      <c r="G2410" t="s">
        <v>1072</v>
      </c>
      <c r="H2410" t="s">
        <v>5361</v>
      </c>
      <c r="I2410" t="s">
        <v>37</v>
      </c>
      <c r="J2410" t="s">
        <v>5362</v>
      </c>
      <c r="K2410" t="s">
        <v>5363</v>
      </c>
      <c r="L2410" t="s">
        <v>5364</v>
      </c>
      <c r="M2410" t="s">
        <v>1731</v>
      </c>
      <c r="N2410" t="s">
        <v>1731</v>
      </c>
      <c r="O2410" t="s">
        <v>425</v>
      </c>
      <c r="P2410" t="s">
        <v>683</v>
      </c>
      <c r="Q2410" t="s">
        <v>426</v>
      </c>
      <c r="R2410" t="s">
        <v>127</v>
      </c>
      <c r="S2410" t="s">
        <v>108</v>
      </c>
      <c r="T2410" t="s">
        <v>1350</v>
      </c>
      <c r="U2410" t="s">
        <v>1351</v>
      </c>
      <c r="V2410" t="s">
        <v>953</v>
      </c>
      <c r="W2410" t="s">
        <v>117</v>
      </c>
      <c r="X2410">
        <v>2</v>
      </c>
      <c r="Y2410">
        <v>0</v>
      </c>
      <c r="Z2410">
        <v>0</v>
      </c>
      <c r="AA2410">
        <v>0</v>
      </c>
      <c r="AB2410">
        <v>6202948</v>
      </c>
      <c r="AC2410" t="s">
        <v>47</v>
      </c>
      <c r="AD2410" t="str">
        <f>+VLOOKUP(T2410,items!$A$2:$D$1255,4,0)</f>
        <v>MUEBLES</v>
      </c>
      <c r="AE2410">
        <f>+VLOOKUP(T2410,Tabla1[],5,0)</f>
        <v>0</v>
      </c>
      <c r="AF2410">
        <f t="shared" si="37"/>
        <v>11</v>
      </c>
    </row>
    <row r="2411" spans="1:32" x14ac:dyDescent="0.25">
      <c r="A2411">
        <v>96628</v>
      </c>
      <c r="B2411" t="s">
        <v>5360</v>
      </c>
      <c r="C2411" t="s">
        <v>33</v>
      </c>
      <c r="D2411">
        <v>0</v>
      </c>
      <c r="F2411" t="s">
        <v>572</v>
      </c>
      <c r="G2411" t="s">
        <v>1072</v>
      </c>
      <c r="H2411" t="s">
        <v>5361</v>
      </c>
      <c r="I2411" t="s">
        <v>37</v>
      </c>
      <c r="J2411" t="s">
        <v>5362</v>
      </c>
      <c r="K2411" t="s">
        <v>5363</v>
      </c>
      <c r="L2411" t="s">
        <v>5364</v>
      </c>
      <c r="M2411" t="s">
        <v>1731</v>
      </c>
      <c r="N2411" t="s">
        <v>1731</v>
      </c>
      <c r="O2411" t="s">
        <v>425</v>
      </c>
      <c r="P2411" t="s">
        <v>683</v>
      </c>
      <c r="Q2411" t="s">
        <v>426</v>
      </c>
      <c r="R2411" t="s">
        <v>127</v>
      </c>
      <c r="S2411" t="s">
        <v>108</v>
      </c>
      <c r="T2411" t="s">
        <v>5365</v>
      </c>
      <c r="U2411" t="s">
        <v>5366</v>
      </c>
      <c r="W2411" t="s">
        <v>117</v>
      </c>
      <c r="X2411">
        <v>1</v>
      </c>
      <c r="Y2411">
        <v>0</v>
      </c>
      <c r="Z2411">
        <v>0</v>
      </c>
      <c r="AA2411">
        <v>0</v>
      </c>
      <c r="AB2411">
        <v>1123533</v>
      </c>
      <c r="AC2411" t="s">
        <v>47</v>
      </c>
      <c r="AD2411" t="str">
        <f>+VLOOKUP(T2411,items!$A$2:$D$1255,4,0)</f>
        <v>MUEBLES</v>
      </c>
      <c r="AE2411">
        <f>+VLOOKUP(T2411,Tabla1[],5,0)</f>
        <v>0</v>
      </c>
      <c r="AF2411">
        <f t="shared" si="37"/>
        <v>11</v>
      </c>
    </row>
    <row r="2412" spans="1:32" x14ac:dyDescent="0.25">
      <c r="A2412">
        <v>96631</v>
      </c>
      <c r="B2412" t="s">
        <v>5367</v>
      </c>
      <c r="C2412" t="s">
        <v>75</v>
      </c>
      <c r="D2412">
        <v>0</v>
      </c>
      <c r="F2412" t="s">
        <v>572</v>
      </c>
      <c r="G2412" t="s">
        <v>254</v>
      </c>
      <c r="H2412" t="s">
        <v>5368</v>
      </c>
      <c r="I2412" t="s">
        <v>37</v>
      </c>
      <c r="J2412" t="s">
        <v>5369</v>
      </c>
      <c r="K2412" t="s">
        <v>5370</v>
      </c>
      <c r="L2412" t="s">
        <v>37</v>
      </c>
      <c r="M2412" t="s">
        <v>1019</v>
      </c>
      <c r="N2412" t="s">
        <v>1019</v>
      </c>
      <c r="O2412" t="s">
        <v>2521</v>
      </c>
      <c r="P2412" t="s">
        <v>486</v>
      </c>
      <c r="Q2412" t="s">
        <v>3427</v>
      </c>
      <c r="R2412" t="s">
        <v>127</v>
      </c>
      <c r="S2412" t="s">
        <v>44</v>
      </c>
      <c r="T2412" t="s">
        <v>5371</v>
      </c>
      <c r="U2412" t="s">
        <v>5372</v>
      </c>
      <c r="X2412">
        <v>4</v>
      </c>
      <c r="Y2412">
        <v>0</v>
      </c>
      <c r="Z2412">
        <v>0</v>
      </c>
      <c r="AA2412">
        <v>0</v>
      </c>
      <c r="AB2412">
        <v>220000</v>
      </c>
      <c r="AC2412" t="s">
        <v>47</v>
      </c>
      <c r="AD2412">
        <f>+VLOOKUP(T2412,items!$A$2:$D$1255,4,0)</f>
        <v>0</v>
      </c>
      <c r="AE2412">
        <f>+VLOOKUP(T2412,Tabla1[],5,0)</f>
        <v>0</v>
      </c>
      <c r="AF2412">
        <f t="shared" si="37"/>
        <v>9</v>
      </c>
    </row>
    <row r="2413" spans="1:32" x14ac:dyDescent="0.25">
      <c r="A2413">
        <v>96631</v>
      </c>
      <c r="B2413" t="s">
        <v>5367</v>
      </c>
      <c r="C2413" t="s">
        <v>75</v>
      </c>
      <c r="D2413">
        <v>0</v>
      </c>
      <c r="F2413" t="s">
        <v>572</v>
      </c>
      <c r="G2413" t="s">
        <v>254</v>
      </c>
      <c r="H2413" t="s">
        <v>5368</v>
      </c>
      <c r="I2413" t="s">
        <v>37</v>
      </c>
      <c r="J2413" t="s">
        <v>5369</v>
      </c>
      <c r="K2413" t="s">
        <v>5370</v>
      </c>
      <c r="L2413" t="s">
        <v>37</v>
      </c>
      <c r="M2413" t="s">
        <v>1019</v>
      </c>
      <c r="N2413" t="s">
        <v>1019</v>
      </c>
      <c r="O2413" t="s">
        <v>2521</v>
      </c>
      <c r="P2413" t="s">
        <v>486</v>
      </c>
      <c r="Q2413" t="s">
        <v>3427</v>
      </c>
      <c r="R2413" t="s">
        <v>127</v>
      </c>
      <c r="S2413" t="s">
        <v>44</v>
      </c>
      <c r="T2413" t="s">
        <v>5371</v>
      </c>
      <c r="U2413" t="s">
        <v>5372</v>
      </c>
      <c r="X2413">
        <v>9</v>
      </c>
      <c r="Y2413">
        <v>0</v>
      </c>
      <c r="Z2413">
        <v>0</v>
      </c>
      <c r="AA2413">
        <v>0</v>
      </c>
      <c r="AB2413">
        <v>495000</v>
      </c>
      <c r="AC2413" t="s">
        <v>47</v>
      </c>
      <c r="AD2413">
        <f>+VLOOKUP(T2413,items!$A$2:$D$1255,4,0)</f>
        <v>0</v>
      </c>
      <c r="AE2413">
        <f>+VLOOKUP(T2413,Tabla1[],5,0)</f>
        <v>0</v>
      </c>
      <c r="AF2413">
        <f t="shared" si="37"/>
        <v>9</v>
      </c>
    </row>
    <row r="2414" spans="1:32" x14ac:dyDescent="0.25">
      <c r="A2414">
        <v>96631</v>
      </c>
      <c r="B2414" t="s">
        <v>5367</v>
      </c>
      <c r="C2414" t="s">
        <v>75</v>
      </c>
      <c r="D2414">
        <v>0</v>
      </c>
      <c r="F2414" t="s">
        <v>572</v>
      </c>
      <c r="G2414" t="s">
        <v>254</v>
      </c>
      <c r="H2414" t="s">
        <v>5368</v>
      </c>
      <c r="I2414" t="s">
        <v>37</v>
      </c>
      <c r="J2414" t="s">
        <v>5369</v>
      </c>
      <c r="K2414" t="s">
        <v>5370</v>
      </c>
      <c r="L2414" t="s">
        <v>37</v>
      </c>
      <c r="M2414" t="s">
        <v>1019</v>
      </c>
      <c r="N2414" t="s">
        <v>1019</v>
      </c>
      <c r="O2414" t="s">
        <v>2521</v>
      </c>
      <c r="P2414" t="s">
        <v>486</v>
      </c>
      <c r="Q2414" t="s">
        <v>3427</v>
      </c>
      <c r="R2414" t="s">
        <v>127</v>
      </c>
      <c r="S2414" t="s">
        <v>44</v>
      </c>
      <c r="T2414" t="s">
        <v>388</v>
      </c>
      <c r="U2414" t="s">
        <v>389</v>
      </c>
      <c r="X2414">
        <v>24</v>
      </c>
      <c r="Y2414">
        <v>0</v>
      </c>
      <c r="Z2414">
        <v>0</v>
      </c>
      <c r="AA2414">
        <v>0</v>
      </c>
      <c r="AB2414">
        <v>1560000</v>
      </c>
      <c r="AC2414" t="s">
        <v>47</v>
      </c>
      <c r="AD2414">
        <f>+VLOOKUP(T2414,items!$A$2:$D$1255,4,0)</f>
        <v>0</v>
      </c>
      <c r="AE2414">
        <f>+VLOOKUP(T2414,Tabla1[],5,0)</f>
        <v>0</v>
      </c>
      <c r="AF2414">
        <f t="shared" si="37"/>
        <v>9</v>
      </c>
    </row>
    <row r="2415" spans="1:32" x14ac:dyDescent="0.25">
      <c r="A2415">
        <v>96631</v>
      </c>
      <c r="B2415" t="s">
        <v>5367</v>
      </c>
      <c r="C2415" t="s">
        <v>75</v>
      </c>
      <c r="D2415">
        <v>0</v>
      </c>
      <c r="F2415" t="s">
        <v>572</v>
      </c>
      <c r="G2415" t="s">
        <v>254</v>
      </c>
      <c r="H2415" t="s">
        <v>5368</v>
      </c>
      <c r="I2415" t="s">
        <v>37</v>
      </c>
      <c r="J2415" t="s">
        <v>5369</v>
      </c>
      <c r="K2415" t="s">
        <v>5370</v>
      </c>
      <c r="L2415" t="s">
        <v>37</v>
      </c>
      <c r="M2415" t="s">
        <v>1019</v>
      </c>
      <c r="N2415" t="s">
        <v>1019</v>
      </c>
      <c r="O2415" t="s">
        <v>2521</v>
      </c>
      <c r="P2415" t="s">
        <v>486</v>
      </c>
      <c r="Q2415" t="s">
        <v>3427</v>
      </c>
      <c r="R2415" t="s">
        <v>127</v>
      </c>
      <c r="S2415" t="s">
        <v>44</v>
      </c>
      <c r="T2415" t="s">
        <v>390</v>
      </c>
      <c r="U2415" t="s">
        <v>391</v>
      </c>
      <c r="X2415">
        <v>1</v>
      </c>
      <c r="Y2415">
        <v>0</v>
      </c>
      <c r="Z2415">
        <v>0</v>
      </c>
      <c r="AA2415">
        <v>0</v>
      </c>
      <c r="AB2415">
        <v>990000</v>
      </c>
      <c r="AC2415" t="s">
        <v>47</v>
      </c>
      <c r="AD2415" t="e">
        <f>+VLOOKUP(T2415,items!$A$2:$D$1255,4,0)</f>
        <v>#N/A</v>
      </c>
      <c r="AE2415" t="e">
        <f>+VLOOKUP(T2415,Tabla1[],5,0)</f>
        <v>#N/A</v>
      </c>
      <c r="AF2415">
        <f t="shared" si="37"/>
        <v>9</v>
      </c>
    </row>
    <row r="2416" spans="1:32" x14ac:dyDescent="0.25">
      <c r="A2416">
        <v>96631</v>
      </c>
      <c r="B2416" t="s">
        <v>5367</v>
      </c>
      <c r="C2416" t="s">
        <v>75</v>
      </c>
      <c r="D2416">
        <v>0</v>
      </c>
      <c r="F2416" t="s">
        <v>572</v>
      </c>
      <c r="G2416" t="s">
        <v>254</v>
      </c>
      <c r="H2416" t="s">
        <v>5368</v>
      </c>
      <c r="I2416" t="s">
        <v>37</v>
      </c>
      <c r="J2416" t="s">
        <v>5369</v>
      </c>
      <c r="K2416" t="s">
        <v>5370</v>
      </c>
      <c r="L2416" t="s">
        <v>37</v>
      </c>
      <c r="M2416" t="s">
        <v>1019</v>
      </c>
      <c r="N2416" t="s">
        <v>1019</v>
      </c>
      <c r="O2416" t="s">
        <v>2521</v>
      </c>
      <c r="P2416" t="s">
        <v>486</v>
      </c>
      <c r="Q2416" t="s">
        <v>3427</v>
      </c>
      <c r="R2416" t="s">
        <v>127</v>
      </c>
      <c r="S2416" t="s">
        <v>44</v>
      </c>
      <c r="T2416" t="s">
        <v>390</v>
      </c>
      <c r="U2416" t="s">
        <v>391</v>
      </c>
      <c r="X2416">
        <v>1</v>
      </c>
      <c r="Y2416">
        <v>0</v>
      </c>
      <c r="Z2416">
        <v>0</v>
      </c>
      <c r="AA2416">
        <v>0</v>
      </c>
      <c r="AB2416">
        <v>462000</v>
      </c>
      <c r="AC2416" t="s">
        <v>47</v>
      </c>
      <c r="AD2416" t="e">
        <f>+VLOOKUP(T2416,items!$A$2:$D$1255,4,0)</f>
        <v>#N/A</v>
      </c>
      <c r="AE2416" t="e">
        <f>+VLOOKUP(T2416,Tabla1[],5,0)</f>
        <v>#N/A</v>
      </c>
      <c r="AF2416">
        <f t="shared" si="37"/>
        <v>9</v>
      </c>
    </row>
    <row r="2417" spans="1:32" x14ac:dyDescent="0.25">
      <c r="A2417">
        <v>96631</v>
      </c>
      <c r="B2417" t="s">
        <v>5367</v>
      </c>
      <c r="C2417" t="s">
        <v>75</v>
      </c>
      <c r="D2417">
        <v>0</v>
      </c>
      <c r="F2417" t="s">
        <v>572</v>
      </c>
      <c r="G2417" t="s">
        <v>254</v>
      </c>
      <c r="H2417" t="s">
        <v>5368</v>
      </c>
      <c r="I2417" t="s">
        <v>37</v>
      </c>
      <c r="J2417" t="s">
        <v>5369</v>
      </c>
      <c r="K2417" t="s">
        <v>5370</v>
      </c>
      <c r="L2417" t="s">
        <v>37</v>
      </c>
      <c r="M2417" t="s">
        <v>1019</v>
      </c>
      <c r="N2417" t="s">
        <v>1019</v>
      </c>
      <c r="O2417" t="s">
        <v>2521</v>
      </c>
      <c r="P2417" t="s">
        <v>486</v>
      </c>
      <c r="Q2417" t="s">
        <v>3427</v>
      </c>
      <c r="R2417" t="s">
        <v>127</v>
      </c>
      <c r="S2417" t="s">
        <v>44</v>
      </c>
      <c r="T2417" t="s">
        <v>390</v>
      </c>
      <c r="U2417" t="s">
        <v>391</v>
      </c>
      <c r="X2417">
        <v>1</v>
      </c>
      <c r="Y2417">
        <v>0</v>
      </c>
      <c r="Z2417">
        <v>0</v>
      </c>
      <c r="AA2417">
        <v>0</v>
      </c>
      <c r="AB2417">
        <v>750000</v>
      </c>
      <c r="AC2417" t="s">
        <v>47</v>
      </c>
      <c r="AD2417" t="e">
        <f>+VLOOKUP(T2417,items!$A$2:$D$1255,4,0)</f>
        <v>#N/A</v>
      </c>
      <c r="AE2417" t="e">
        <f>+VLOOKUP(T2417,Tabla1[],5,0)</f>
        <v>#N/A</v>
      </c>
      <c r="AF2417">
        <f t="shared" si="37"/>
        <v>9</v>
      </c>
    </row>
    <row r="2418" spans="1:32" x14ac:dyDescent="0.25">
      <c r="A2418">
        <v>96631</v>
      </c>
      <c r="B2418" t="s">
        <v>5367</v>
      </c>
      <c r="C2418" t="s">
        <v>75</v>
      </c>
      <c r="D2418">
        <v>0</v>
      </c>
      <c r="F2418" t="s">
        <v>572</v>
      </c>
      <c r="G2418" t="s">
        <v>254</v>
      </c>
      <c r="H2418" t="s">
        <v>5368</v>
      </c>
      <c r="I2418" t="s">
        <v>37</v>
      </c>
      <c r="J2418" t="s">
        <v>5369</v>
      </c>
      <c r="K2418" t="s">
        <v>5370</v>
      </c>
      <c r="L2418" t="s">
        <v>37</v>
      </c>
      <c r="M2418" t="s">
        <v>1019</v>
      </c>
      <c r="N2418" t="s">
        <v>1019</v>
      </c>
      <c r="O2418" t="s">
        <v>2521</v>
      </c>
      <c r="P2418" t="s">
        <v>486</v>
      </c>
      <c r="Q2418" t="s">
        <v>3427</v>
      </c>
      <c r="R2418" t="s">
        <v>127</v>
      </c>
      <c r="S2418" t="s">
        <v>44</v>
      </c>
      <c r="T2418" t="s">
        <v>390</v>
      </c>
      <c r="U2418" t="s">
        <v>391</v>
      </c>
      <c r="X2418">
        <v>1</v>
      </c>
      <c r="Y2418">
        <v>0</v>
      </c>
      <c r="Z2418">
        <v>0</v>
      </c>
      <c r="AA2418">
        <v>0</v>
      </c>
      <c r="AB2418">
        <v>350000</v>
      </c>
      <c r="AC2418" t="s">
        <v>47</v>
      </c>
      <c r="AD2418" t="e">
        <f>+VLOOKUP(T2418,items!$A$2:$D$1255,4,0)</f>
        <v>#N/A</v>
      </c>
      <c r="AE2418" t="e">
        <f>+VLOOKUP(T2418,Tabla1[],5,0)</f>
        <v>#N/A</v>
      </c>
      <c r="AF2418">
        <f t="shared" si="37"/>
        <v>9</v>
      </c>
    </row>
    <row r="2419" spans="1:32" x14ac:dyDescent="0.25">
      <c r="A2419">
        <v>96631</v>
      </c>
      <c r="B2419" t="s">
        <v>5367</v>
      </c>
      <c r="C2419" t="s">
        <v>75</v>
      </c>
      <c r="D2419">
        <v>0</v>
      </c>
      <c r="F2419" t="s">
        <v>572</v>
      </c>
      <c r="G2419" t="s">
        <v>254</v>
      </c>
      <c r="H2419" t="s">
        <v>5368</v>
      </c>
      <c r="I2419" t="s">
        <v>37</v>
      </c>
      <c r="J2419" t="s">
        <v>5369</v>
      </c>
      <c r="K2419" t="s">
        <v>5370</v>
      </c>
      <c r="L2419" t="s">
        <v>37</v>
      </c>
      <c r="M2419" t="s">
        <v>1019</v>
      </c>
      <c r="N2419" t="s">
        <v>1019</v>
      </c>
      <c r="O2419" t="s">
        <v>2521</v>
      </c>
      <c r="P2419" t="s">
        <v>486</v>
      </c>
      <c r="Q2419" t="s">
        <v>3427</v>
      </c>
      <c r="R2419" t="s">
        <v>127</v>
      </c>
      <c r="S2419" t="s">
        <v>44</v>
      </c>
      <c r="T2419" t="s">
        <v>390</v>
      </c>
      <c r="U2419" t="s">
        <v>391</v>
      </c>
      <c r="X2419">
        <v>1</v>
      </c>
      <c r="Y2419">
        <v>0</v>
      </c>
      <c r="Z2419">
        <v>0</v>
      </c>
      <c r="AA2419">
        <v>0</v>
      </c>
      <c r="AB2419">
        <v>700000</v>
      </c>
      <c r="AC2419" t="s">
        <v>47</v>
      </c>
      <c r="AD2419" t="e">
        <f>+VLOOKUP(T2419,items!$A$2:$D$1255,4,0)</f>
        <v>#N/A</v>
      </c>
      <c r="AE2419" t="e">
        <f>+VLOOKUP(T2419,Tabla1[],5,0)</f>
        <v>#N/A</v>
      </c>
      <c r="AF2419">
        <f t="shared" si="37"/>
        <v>9</v>
      </c>
    </row>
    <row r="2420" spans="1:32" x14ac:dyDescent="0.25">
      <c r="A2420">
        <v>96632</v>
      </c>
      <c r="B2420" t="s">
        <v>5373</v>
      </c>
      <c r="C2420" t="s">
        <v>75</v>
      </c>
      <c r="D2420">
        <v>0</v>
      </c>
      <c r="F2420" t="s">
        <v>572</v>
      </c>
      <c r="G2420" t="s">
        <v>2688</v>
      </c>
      <c r="H2420" t="s">
        <v>5374</v>
      </c>
      <c r="I2420" t="s">
        <v>5375</v>
      </c>
      <c r="J2420" t="s">
        <v>5376</v>
      </c>
      <c r="K2420" t="s">
        <v>5377</v>
      </c>
      <c r="L2420" t="s">
        <v>5378</v>
      </c>
      <c r="M2420" t="s">
        <v>254</v>
      </c>
      <c r="N2420" t="s">
        <v>1019</v>
      </c>
      <c r="O2420" t="s">
        <v>163</v>
      </c>
      <c r="P2420" t="s">
        <v>35</v>
      </c>
      <c r="Q2420" t="s">
        <v>917</v>
      </c>
      <c r="R2420" t="s">
        <v>63</v>
      </c>
      <c r="S2420" t="s">
        <v>44</v>
      </c>
      <c r="T2420" t="s">
        <v>3675</v>
      </c>
      <c r="U2420" t="s">
        <v>3676</v>
      </c>
      <c r="X2420">
        <v>1</v>
      </c>
      <c r="Y2420">
        <v>1950</v>
      </c>
      <c r="Z2420">
        <v>0</v>
      </c>
      <c r="AA2420">
        <v>0</v>
      </c>
      <c r="AB2420">
        <v>172757</v>
      </c>
      <c r="AC2420" t="s">
        <v>47</v>
      </c>
      <c r="AD2420">
        <f>+VLOOKUP(T2420,items!$A$2:$D$1255,4,0)</f>
        <v>0</v>
      </c>
      <c r="AE2420">
        <f>+VLOOKUP(T2420,Tabla1[],5,0)</f>
        <v>0</v>
      </c>
      <c r="AF2420">
        <f t="shared" si="37"/>
        <v>9</v>
      </c>
    </row>
    <row r="2421" spans="1:32" x14ac:dyDescent="0.25">
      <c r="A2421">
        <v>96632</v>
      </c>
      <c r="B2421" t="s">
        <v>5373</v>
      </c>
      <c r="C2421" t="s">
        <v>75</v>
      </c>
      <c r="D2421">
        <v>0</v>
      </c>
      <c r="F2421" t="s">
        <v>572</v>
      </c>
      <c r="G2421" t="s">
        <v>2688</v>
      </c>
      <c r="H2421" t="s">
        <v>5374</v>
      </c>
      <c r="I2421" t="s">
        <v>5375</v>
      </c>
      <c r="J2421" t="s">
        <v>5376</v>
      </c>
      <c r="K2421" t="s">
        <v>5377</v>
      </c>
      <c r="L2421" t="s">
        <v>5378</v>
      </c>
      <c r="M2421" t="s">
        <v>254</v>
      </c>
      <c r="N2421" t="s">
        <v>1019</v>
      </c>
      <c r="O2421" t="s">
        <v>163</v>
      </c>
      <c r="P2421" t="s">
        <v>35</v>
      </c>
      <c r="Q2421" t="s">
        <v>917</v>
      </c>
      <c r="R2421" t="s">
        <v>63</v>
      </c>
      <c r="S2421" t="s">
        <v>44</v>
      </c>
      <c r="T2421" t="s">
        <v>3675</v>
      </c>
      <c r="U2421" t="s">
        <v>3676</v>
      </c>
      <c r="X2421">
        <v>1</v>
      </c>
      <c r="Y2421">
        <v>5900</v>
      </c>
      <c r="Z2421">
        <v>0</v>
      </c>
      <c r="AA2421">
        <v>0</v>
      </c>
      <c r="AB2421">
        <v>273746</v>
      </c>
      <c r="AC2421" t="s">
        <v>47</v>
      </c>
      <c r="AD2421">
        <f>+VLOOKUP(T2421,items!$A$2:$D$1255,4,0)</f>
        <v>0</v>
      </c>
      <c r="AE2421">
        <f>+VLOOKUP(T2421,Tabla1[],5,0)</f>
        <v>0</v>
      </c>
      <c r="AF2421">
        <f t="shared" si="37"/>
        <v>9</v>
      </c>
    </row>
    <row r="2422" spans="1:32" x14ac:dyDescent="0.25">
      <c r="A2422">
        <v>96632</v>
      </c>
      <c r="B2422" t="s">
        <v>5373</v>
      </c>
      <c r="C2422" t="s">
        <v>75</v>
      </c>
      <c r="D2422">
        <v>0</v>
      </c>
      <c r="F2422" t="s">
        <v>572</v>
      </c>
      <c r="G2422" t="s">
        <v>2688</v>
      </c>
      <c r="H2422" t="s">
        <v>5374</v>
      </c>
      <c r="I2422" t="s">
        <v>5375</v>
      </c>
      <c r="J2422" t="s">
        <v>5376</v>
      </c>
      <c r="K2422" t="s">
        <v>5377</v>
      </c>
      <c r="L2422" t="s">
        <v>5378</v>
      </c>
      <c r="M2422" t="s">
        <v>254</v>
      </c>
      <c r="N2422" t="s">
        <v>1019</v>
      </c>
      <c r="O2422" t="s">
        <v>163</v>
      </c>
      <c r="P2422" t="s">
        <v>35</v>
      </c>
      <c r="Q2422" t="s">
        <v>917</v>
      </c>
      <c r="R2422" t="s">
        <v>63</v>
      </c>
      <c r="S2422" t="s">
        <v>44</v>
      </c>
      <c r="T2422" t="s">
        <v>3187</v>
      </c>
      <c r="U2422" t="s">
        <v>3875</v>
      </c>
      <c r="V2422" t="s">
        <v>884</v>
      </c>
      <c r="X2422">
        <v>1</v>
      </c>
      <c r="Y2422">
        <v>1950</v>
      </c>
      <c r="Z2422">
        <v>0</v>
      </c>
      <c r="AA2422">
        <v>1550</v>
      </c>
      <c r="AB2422">
        <v>836238</v>
      </c>
      <c r="AC2422" t="s">
        <v>47</v>
      </c>
      <c r="AD2422">
        <f>+VLOOKUP(T2422,items!$A$2:$D$1255,4,0)</f>
        <v>0</v>
      </c>
      <c r="AE2422">
        <f>+VLOOKUP(T2422,Tabla1[],5,0)</f>
        <v>0</v>
      </c>
      <c r="AF2422">
        <f t="shared" si="37"/>
        <v>9</v>
      </c>
    </row>
    <row r="2423" spans="1:32" x14ac:dyDescent="0.25">
      <c r="A2423">
        <v>96632</v>
      </c>
      <c r="B2423" t="s">
        <v>5373</v>
      </c>
      <c r="C2423" t="s">
        <v>75</v>
      </c>
      <c r="D2423">
        <v>0</v>
      </c>
      <c r="F2423" t="s">
        <v>572</v>
      </c>
      <c r="G2423" t="s">
        <v>2688</v>
      </c>
      <c r="H2423" t="s">
        <v>5374</v>
      </c>
      <c r="I2423" t="s">
        <v>5375</v>
      </c>
      <c r="J2423" t="s">
        <v>5376</v>
      </c>
      <c r="K2423" t="s">
        <v>5377</v>
      </c>
      <c r="L2423" t="s">
        <v>5378</v>
      </c>
      <c r="M2423" t="s">
        <v>254</v>
      </c>
      <c r="N2423" t="s">
        <v>1019</v>
      </c>
      <c r="O2423" t="s">
        <v>163</v>
      </c>
      <c r="P2423" t="s">
        <v>35</v>
      </c>
      <c r="Q2423" t="s">
        <v>917</v>
      </c>
      <c r="R2423" t="s">
        <v>63</v>
      </c>
      <c r="S2423" t="s">
        <v>44</v>
      </c>
      <c r="T2423" t="s">
        <v>3187</v>
      </c>
      <c r="U2423" t="s">
        <v>3875</v>
      </c>
      <c r="V2423" t="s">
        <v>884</v>
      </c>
      <c r="W2423" t="s">
        <v>111</v>
      </c>
      <c r="X2423">
        <v>1</v>
      </c>
      <c r="Y2423">
        <v>5900</v>
      </c>
      <c r="Z2423">
        <v>0</v>
      </c>
      <c r="AA2423">
        <v>1550</v>
      </c>
      <c r="AB2423">
        <v>2218749</v>
      </c>
      <c r="AC2423" t="s">
        <v>47</v>
      </c>
      <c r="AD2423">
        <f>+VLOOKUP(T2423,items!$A$2:$D$1255,4,0)</f>
        <v>0</v>
      </c>
      <c r="AE2423">
        <f>+VLOOKUP(T2423,Tabla1[],5,0)</f>
        <v>0</v>
      </c>
      <c r="AF2423">
        <f t="shared" si="37"/>
        <v>9</v>
      </c>
    </row>
    <row r="2424" spans="1:32" x14ac:dyDescent="0.25">
      <c r="A2424">
        <v>96632</v>
      </c>
      <c r="B2424" t="s">
        <v>5373</v>
      </c>
      <c r="C2424" t="s">
        <v>75</v>
      </c>
      <c r="D2424">
        <v>0</v>
      </c>
      <c r="F2424" t="s">
        <v>572</v>
      </c>
      <c r="G2424" t="s">
        <v>2688</v>
      </c>
      <c r="H2424" t="s">
        <v>5374</v>
      </c>
      <c r="I2424" t="s">
        <v>5375</v>
      </c>
      <c r="J2424" t="s">
        <v>5376</v>
      </c>
      <c r="K2424" t="s">
        <v>5377</v>
      </c>
      <c r="L2424" t="s">
        <v>5378</v>
      </c>
      <c r="M2424" t="s">
        <v>254</v>
      </c>
      <c r="N2424" t="s">
        <v>1019</v>
      </c>
      <c r="O2424" t="s">
        <v>163</v>
      </c>
      <c r="P2424" t="s">
        <v>35</v>
      </c>
      <c r="Q2424" t="s">
        <v>917</v>
      </c>
      <c r="R2424" t="s">
        <v>63</v>
      </c>
      <c r="S2424" t="s">
        <v>44</v>
      </c>
      <c r="T2424" t="s">
        <v>689</v>
      </c>
      <c r="U2424" t="s">
        <v>690</v>
      </c>
      <c r="X2424">
        <v>2</v>
      </c>
      <c r="Y2424">
        <v>620</v>
      </c>
      <c r="Z2424">
        <v>190</v>
      </c>
      <c r="AA2424">
        <v>0</v>
      </c>
      <c r="AB2424">
        <v>289066</v>
      </c>
      <c r="AC2424" t="s">
        <v>47</v>
      </c>
      <c r="AD2424">
        <f>+VLOOKUP(T2424,items!$A$2:$D$1255,4,0)</f>
        <v>0</v>
      </c>
      <c r="AE2424">
        <f>+VLOOKUP(T2424,Tabla1[],5,0)</f>
        <v>0</v>
      </c>
      <c r="AF2424">
        <f t="shared" si="37"/>
        <v>9</v>
      </c>
    </row>
    <row r="2425" spans="1:32" x14ac:dyDescent="0.25">
      <c r="A2425">
        <v>96632</v>
      </c>
      <c r="B2425" t="s">
        <v>5373</v>
      </c>
      <c r="C2425" t="s">
        <v>75</v>
      </c>
      <c r="D2425">
        <v>0</v>
      </c>
      <c r="F2425" t="s">
        <v>572</v>
      </c>
      <c r="G2425" t="s">
        <v>2688</v>
      </c>
      <c r="H2425" t="s">
        <v>5374</v>
      </c>
      <c r="I2425" t="s">
        <v>5375</v>
      </c>
      <c r="J2425" t="s">
        <v>5376</v>
      </c>
      <c r="K2425" t="s">
        <v>5377</v>
      </c>
      <c r="L2425" t="s">
        <v>5378</v>
      </c>
      <c r="M2425" t="s">
        <v>254</v>
      </c>
      <c r="N2425" t="s">
        <v>1019</v>
      </c>
      <c r="O2425" t="s">
        <v>163</v>
      </c>
      <c r="P2425" t="s">
        <v>35</v>
      </c>
      <c r="Q2425" t="s">
        <v>917</v>
      </c>
      <c r="R2425" t="s">
        <v>63</v>
      </c>
      <c r="S2425" t="s">
        <v>44</v>
      </c>
      <c r="T2425" t="s">
        <v>689</v>
      </c>
      <c r="U2425" t="s">
        <v>690</v>
      </c>
      <c r="X2425">
        <v>1</v>
      </c>
      <c r="Y2425">
        <v>1760</v>
      </c>
      <c r="Z2425">
        <v>510</v>
      </c>
      <c r="AA2425">
        <v>0</v>
      </c>
      <c r="AB2425">
        <v>416285</v>
      </c>
      <c r="AC2425" t="s">
        <v>47</v>
      </c>
      <c r="AD2425">
        <f>+VLOOKUP(T2425,items!$A$2:$D$1255,4,0)</f>
        <v>0</v>
      </c>
      <c r="AE2425">
        <f>+VLOOKUP(T2425,Tabla1[],5,0)</f>
        <v>0</v>
      </c>
      <c r="AF2425">
        <f t="shared" si="37"/>
        <v>9</v>
      </c>
    </row>
    <row r="2426" spans="1:32" x14ac:dyDescent="0.25">
      <c r="A2426">
        <v>96636</v>
      </c>
      <c r="B2426" t="s">
        <v>1003</v>
      </c>
      <c r="C2426" t="s">
        <v>33</v>
      </c>
      <c r="D2426">
        <v>0</v>
      </c>
      <c r="F2426" t="s">
        <v>572</v>
      </c>
      <c r="G2426" t="s">
        <v>254</v>
      </c>
      <c r="H2426" t="s">
        <v>5379</v>
      </c>
      <c r="I2426" t="s">
        <v>37</v>
      </c>
      <c r="J2426" t="s">
        <v>5380</v>
      </c>
      <c r="K2426" t="s">
        <v>5381</v>
      </c>
      <c r="L2426" t="s">
        <v>5382</v>
      </c>
      <c r="M2426" t="s">
        <v>1019</v>
      </c>
      <c r="N2426" t="s">
        <v>1019</v>
      </c>
      <c r="O2426" t="s">
        <v>42</v>
      </c>
      <c r="P2426" t="s">
        <v>3374</v>
      </c>
      <c r="Q2426" t="s">
        <v>445</v>
      </c>
      <c r="R2426" t="s">
        <v>63</v>
      </c>
      <c r="S2426" t="s">
        <v>44</v>
      </c>
      <c r="T2426" t="s">
        <v>5320</v>
      </c>
      <c r="U2426" t="s">
        <v>5321</v>
      </c>
      <c r="V2426" t="s">
        <v>2242</v>
      </c>
      <c r="X2426">
        <v>1</v>
      </c>
      <c r="Y2426">
        <v>0</v>
      </c>
      <c r="Z2426">
        <v>0</v>
      </c>
      <c r="AA2426">
        <v>0</v>
      </c>
      <c r="AB2426">
        <v>0</v>
      </c>
      <c r="AC2426" t="s">
        <v>47</v>
      </c>
      <c r="AD2426">
        <f>+VLOOKUP(T2426,items!$A$2:$D$1255,4,0)</f>
        <v>0</v>
      </c>
      <c r="AE2426">
        <f>+VLOOKUP(T2426,Tabla1[],5,0)</f>
        <v>0</v>
      </c>
      <c r="AF2426">
        <f t="shared" si="37"/>
        <v>10</v>
      </c>
    </row>
    <row r="2427" spans="1:32" x14ac:dyDescent="0.25">
      <c r="A2427">
        <v>96636</v>
      </c>
      <c r="B2427" t="s">
        <v>1003</v>
      </c>
      <c r="C2427" t="s">
        <v>33</v>
      </c>
      <c r="D2427">
        <v>0</v>
      </c>
      <c r="F2427" t="s">
        <v>572</v>
      </c>
      <c r="G2427" t="s">
        <v>254</v>
      </c>
      <c r="H2427" t="s">
        <v>5379</v>
      </c>
      <c r="I2427" t="s">
        <v>37</v>
      </c>
      <c r="J2427" t="s">
        <v>5380</v>
      </c>
      <c r="K2427" t="s">
        <v>5381</v>
      </c>
      <c r="L2427" t="s">
        <v>5382</v>
      </c>
      <c r="M2427" t="s">
        <v>1019</v>
      </c>
      <c r="N2427" t="s">
        <v>1019</v>
      </c>
      <c r="O2427" t="s">
        <v>42</v>
      </c>
      <c r="P2427" t="s">
        <v>3374</v>
      </c>
      <c r="Q2427" t="s">
        <v>445</v>
      </c>
      <c r="R2427" t="s">
        <v>63</v>
      </c>
      <c r="S2427" t="s">
        <v>44</v>
      </c>
      <c r="T2427" t="s">
        <v>5320</v>
      </c>
      <c r="U2427" t="s">
        <v>5321</v>
      </c>
      <c r="V2427" t="s">
        <v>958</v>
      </c>
      <c r="X2427">
        <v>1</v>
      </c>
      <c r="Y2427">
        <v>0</v>
      </c>
      <c r="Z2427">
        <v>0</v>
      </c>
      <c r="AA2427">
        <v>0</v>
      </c>
      <c r="AB2427">
        <v>0</v>
      </c>
      <c r="AC2427" t="s">
        <v>47</v>
      </c>
      <c r="AD2427">
        <f>+VLOOKUP(T2427,items!$A$2:$D$1255,4,0)</f>
        <v>0</v>
      </c>
      <c r="AE2427">
        <f>+VLOOKUP(T2427,Tabla1[],5,0)</f>
        <v>0</v>
      </c>
      <c r="AF2427">
        <f t="shared" si="37"/>
        <v>10</v>
      </c>
    </row>
    <row r="2428" spans="1:32" x14ac:dyDescent="0.25">
      <c r="A2428">
        <v>96636</v>
      </c>
      <c r="B2428" t="s">
        <v>1003</v>
      </c>
      <c r="C2428" t="s">
        <v>33</v>
      </c>
      <c r="D2428">
        <v>0</v>
      </c>
      <c r="F2428" t="s">
        <v>572</v>
      </c>
      <c r="G2428" t="s">
        <v>254</v>
      </c>
      <c r="H2428" t="s">
        <v>5379</v>
      </c>
      <c r="I2428" t="s">
        <v>37</v>
      </c>
      <c r="J2428" t="s">
        <v>5380</v>
      </c>
      <c r="K2428" t="s">
        <v>5381</v>
      </c>
      <c r="L2428" t="s">
        <v>5382</v>
      </c>
      <c r="M2428" t="s">
        <v>1019</v>
      </c>
      <c r="N2428" t="s">
        <v>1019</v>
      </c>
      <c r="O2428" t="s">
        <v>42</v>
      </c>
      <c r="P2428" t="s">
        <v>3374</v>
      </c>
      <c r="Q2428" t="s">
        <v>445</v>
      </c>
      <c r="R2428" t="s">
        <v>63</v>
      </c>
      <c r="S2428" t="s">
        <v>44</v>
      </c>
      <c r="T2428" t="s">
        <v>5322</v>
      </c>
      <c r="U2428" t="s">
        <v>5323</v>
      </c>
      <c r="X2428">
        <v>2</v>
      </c>
      <c r="Y2428">
        <v>0</v>
      </c>
      <c r="Z2428">
        <v>0</v>
      </c>
      <c r="AA2428">
        <v>0</v>
      </c>
      <c r="AB2428">
        <v>0</v>
      </c>
      <c r="AC2428" t="s">
        <v>47</v>
      </c>
      <c r="AD2428">
        <f>+VLOOKUP(T2428,items!$A$2:$D$1255,4,0)</f>
        <v>0</v>
      </c>
      <c r="AE2428">
        <f>+VLOOKUP(T2428,Tabla1[],5,0)</f>
        <v>0</v>
      </c>
      <c r="AF2428">
        <f t="shared" si="37"/>
        <v>10</v>
      </c>
    </row>
    <row r="2429" spans="1:32" x14ac:dyDescent="0.25">
      <c r="A2429">
        <v>96637</v>
      </c>
      <c r="B2429" t="s">
        <v>5383</v>
      </c>
      <c r="C2429" t="s">
        <v>75</v>
      </c>
      <c r="D2429">
        <v>0</v>
      </c>
      <c r="F2429" t="s">
        <v>572</v>
      </c>
      <c r="G2429" t="s">
        <v>1072</v>
      </c>
      <c r="H2429" t="s">
        <v>5384</v>
      </c>
      <c r="I2429" t="s">
        <v>37</v>
      </c>
      <c r="J2429" t="s">
        <v>5385</v>
      </c>
      <c r="K2429" t="s">
        <v>5386</v>
      </c>
      <c r="L2429" t="s">
        <v>37</v>
      </c>
      <c r="M2429" t="s">
        <v>1731</v>
      </c>
      <c r="N2429" t="s">
        <v>1731</v>
      </c>
      <c r="O2429" t="s">
        <v>982</v>
      </c>
      <c r="P2429" t="s">
        <v>254</v>
      </c>
      <c r="Q2429" t="s">
        <v>254</v>
      </c>
      <c r="R2429" t="s">
        <v>43</v>
      </c>
      <c r="S2429" t="s">
        <v>88</v>
      </c>
      <c r="T2429" t="s">
        <v>2142</v>
      </c>
      <c r="U2429" t="s">
        <v>2143</v>
      </c>
      <c r="X2429">
        <v>2</v>
      </c>
      <c r="Y2429">
        <v>0</v>
      </c>
      <c r="Z2429">
        <v>0</v>
      </c>
      <c r="AA2429">
        <v>0</v>
      </c>
      <c r="AB2429">
        <v>20000</v>
      </c>
      <c r="AC2429" t="s">
        <v>47</v>
      </c>
      <c r="AD2429">
        <f>+VLOOKUP(T2429,items!$A$2:$D$1255,4,0)</f>
        <v>0</v>
      </c>
      <c r="AE2429">
        <f>+VLOOKUP(T2429,Tabla1[],5,0)</f>
        <v>0</v>
      </c>
      <c r="AF2429">
        <f t="shared" si="37"/>
        <v>9</v>
      </c>
    </row>
    <row r="2430" spans="1:32" x14ac:dyDescent="0.25">
      <c r="A2430">
        <v>96637</v>
      </c>
      <c r="B2430" t="s">
        <v>5383</v>
      </c>
      <c r="C2430" t="s">
        <v>75</v>
      </c>
      <c r="D2430">
        <v>0</v>
      </c>
      <c r="F2430" t="s">
        <v>572</v>
      </c>
      <c r="G2430" t="s">
        <v>1072</v>
      </c>
      <c r="H2430" t="s">
        <v>5384</v>
      </c>
      <c r="I2430" t="s">
        <v>37</v>
      </c>
      <c r="J2430" t="s">
        <v>5385</v>
      </c>
      <c r="K2430" t="s">
        <v>5386</v>
      </c>
      <c r="L2430" t="s">
        <v>37</v>
      </c>
      <c r="M2430" t="s">
        <v>1731</v>
      </c>
      <c r="N2430" t="s">
        <v>1731</v>
      </c>
      <c r="O2430" t="s">
        <v>982</v>
      </c>
      <c r="P2430" t="s">
        <v>254</v>
      </c>
      <c r="Q2430" t="s">
        <v>254</v>
      </c>
      <c r="R2430" t="s">
        <v>43</v>
      </c>
      <c r="S2430" t="s">
        <v>88</v>
      </c>
      <c r="T2430" t="s">
        <v>392</v>
      </c>
      <c r="U2430" t="s">
        <v>393</v>
      </c>
      <c r="X2430">
        <v>1</v>
      </c>
      <c r="Y2430">
        <v>0</v>
      </c>
      <c r="Z2430">
        <v>0</v>
      </c>
      <c r="AA2430">
        <v>0</v>
      </c>
      <c r="AB2430">
        <v>12000</v>
      </c>
      <c r="AC2430" t="s">
        <v>47</v>
      </c>
      <c r="AD2430" t="e">
        <f>+VLOOKUP(T2430,items!$A$2:$D$1255,4,0)</f>
        <v>#N/A</v>
      </c>
      <c r="AE2430" t="e">
        <f>+VLOOKUP(T2430,Tabla1[],5,0)</f>
        <v>#N/A</v>
      </c>
      <c r="AF2430">
        <f t="shared" si="37"/>
        <v>9</v>
      </c>
    </row>
    <row r="2431" spans="1:32" x14ac:dyDescent="0.25">
      <c r="A2431">
        <v>96640</v>
      </c>
      <c r="B2431" t="s">
        <v>1003</v>
      </c>
      <c r="C2431" t="s">
        <v>33</v>
      </c>
      <c r="D2431">
        <v>0</v>
      </c>
      <c r="F2431" t="s">
        <v>572</v>
      </c>
      <c r="G2431" t="s">
        <v>572</v>
      </c>
      <c r="H2431" t="s">
        <v>5387</v>
      </c>
      <c r="I2431" t="s">
        <v>37</v>
      </c>
      <c r="J2431" t="s">
        <v>5388</v>
      </c>
      <c r="K2431" t="s">
        <v>5389</v>
      </c>
      <c r="L2431" t="s">
        <v>5390</v>
      </c>
      <c r="M2431" t="s">
        <v>2895</v>
      </c>
      <c r="N2431" t="s">
        <v>2895</v>
      </c>
      <c r="O2431" t="s">
        <v>2896</v>
      </c>
      <c r="P2431" t="s">
        <v>674</v>
      </c>
      <c r="Q2431" t="s">
        <v>903</v>
      </c>
      <c r="R2431" t="s">
        <v>63</v>
      </c>
      <c r="S2431" t="s">
        <v>44</v>
      </c>
      <c r="T2431" t="s">
        <v>4891</v>
      </c>
      <c r="U2431" t="s">
        <v>5391</v>
      </c>
      <c r="V2431" t="s">
        <v>529</v>
      </c>
      <c r="W2431" t="s">
        <v>117</v>
      </c>
      <c r="X2431">
        <v>1</v>
      </c>
      <c r="Y2431">
        <v>0</v>
      </c>
      <c r="Z2431">
        <v>0</v>
      </c>
      <c r="AA2431">
        <v>0</v>
      </c>
      <c r="AB2431">
        <v>0</v>
      </c>
      <c r="AC2431" t="s">
        <v>47</v>
      </c>
      <c r="AD2431">
        <f>+VLOOKUP(T2431,items!$A$2:$D$1255,4,0)</f>
        <v>0</v>
      </c>
      <c r="AE2431">
        <f>+VLOOKUP(T2431,Tabla1[],5,0)</f>
        <v>0</v>
      </c>
      <c r="AF2431">
        <f t="shared" si="37"/>
        <v>9</v>
      </c>
    </row>
    <row r="2432" spans="1:32" x14ac:dyDescent="0.25">
      <c r="A2432">
        <v>96640</v>
      </c>
      <c r="B2432" t="s">
        <v>1003</v>
      </c>
      <c r="C2432" t="s">
        <v>33</v>
      </c>
      <c r="D2432">
        <v>0</v>
      </c>
      <c r="F2432" t="s">
        <v>572</v>
      </c>
      <c r="G2432" t="s">
        <v>572</v>
      </c>
      <c r="H2432" t="s">
        <v>5387</v>
      </c>
      <c r="I2432" t="s">
        <v>37</v>
      </c>
      <c r="J2432" t="s">
        <v>5388</v>
      </c>
      <c r="K2432" t="s">
        <v>5389</v>
      </c>
      <c r="L2432" t="s">
        <v>5390</v>
      </c>
      <c r="M2432" t="s">
        <v>2895</v>
      </c>
      <c r="N2432" t="s">
        <v>2895</v>
      </c>
      <c r="O2432" t="s">
        <v>2896</v>
      </c>
      <c r="P2432" t="s">
        <v>674</v>
      </c>
      <c r="Q2432" t="s">
        <v>903</v>
      </c>
      <c r="R2432" t="s">
        <v>63</v>
      </c>
      <c r="S2432" t="s">
        <v>44</v>
      </c>
      <c r="T2432" t="s">
        <v>3864</v>
      </c>
      <c r="U2432" t="s">
        <v>3865</v>
      </c>
      <c r="V2432" t="s">
        <v>2013</v>
      </c>
      <c r="W2432" t="s">
        <v>117</v>
      </c>
      <c r="X2432">
        <v>2</v>
      </c>
      <c r="Y2432">
        <v>0</v>
      </c>
      <c r="Z2432">
        <v>0</v>
      </c>
      <c r="AA2432">
        <v>0</v>
      </c>
      <c r="AB2432">
        <v>0</v>
      </c>
      <c r="AC2432" t="s">
        <v>47</v>
      </c>
      <c r="AD2432" t="str">
        <f>+VLOOKUP(T2432,items!$A$2:$D$1255,4,0)</f>
        <v>MUEBLES</v>
      </c>
      <c r="AE2432">
        <f>+VLOOKUP(T2432,Tabla1[],5,0)</f>
        <v>0</v>
      </c>
      <c r="AF2432">
        <f t="shared" si="37"/>
        <v>9</v>
      </c>
    </row>
    <row r="2433" spans="1:32" x14ac:dyDescent="0.25">
      <c r="A2433">
        <v>96640</v>
      </c>
      <c r="B2433" t="s">
        <v>1003</v>
      </c>
      <c r="C2433" t="s">
        <v>33</v>
      </c>
      <c r="D2433">
        <v>0</v>
      </c>
      <c r="F2433" t="s">
        <v>572</v>
      </c>
      <c r="G2433" t="s">
        <v>572</v>
      </c>
      <c r="H2433" t="s">
        <v>5387</v>
      </c>
      <c r="I2433" t="s">
        <v>37</v>
      </c>
      <c r="J2433" t="s">
        <v>5388</v>
      </c>
      <c r="K2433" t="s">
        <v>5389</v>
      </c>
      <c r="L2433" t="s">
        <v>5390</v>
      </c>
      <c r="M2433" t="s">
        <v>2895</v>
      </c>
      <c r="N2433" t="s">
        <v>2895</v>
      </c>
      <c r="O2433" t="s">
        <v>2896</v>
      </c>
      <c r="P2433" t="s">
        <v>674</v>
      </c>
      <c r="Q2433" t="s">
        <v>903</v>
      </c>
      <c r="R2433" t="s">
        <v>63</v>
      </c>
      <c r="S2433" t="s">
        <v>44</v>
      </c>
      <c r="T2433" t="s">
        <v>1880</v>
      </c>
      <c r="U2433" t="s">
        <v>1881</v>
      </c>
      <c r="W2433" t="s">
        <v>117</v>
      </c>
      <c r="X2433">
        <v>1</v>
      </c>
      <c r="Y2433">
        <v>0</v>
      </c>
      <c r="Z2433">
        <v>0</v>
      </c>
      <c r="AA2433">
        <v>0</v>
      </c>
      <c r="AB2433">
        <v>0</v>
      </c>
      <c r="AC2433" t="s">
        <v>47</v>
      </c>
      <c r="AD2433" t="str">
        <f>+VLOOKUP(T2433,items!$A$2:$D$1255,4,0)</f>
        <v>MUEBLES</v>
      </c>
      <c r="AE2433">
        <f>+VLOOKUP(T2433,Tabla1[],5,0)</f>
        <v>0</v>
      </c>
      <c r="AF2433">
        <f t="shared" si="37"/>
        <v>9</v>
      </c>
    </row>
    <row r="2434" spans="1:32" x14ac:dyDescent="0.25">
      <c r="A2434">
        <v>96640</v>
      </c>
      <c r="B2434" t="s">
        <v>1003</v>
      </c>
      <c r="C2434" t="s">
        <v>33</v>
      </c>
      <c r="D2434">
        <v>0</v>
      </c>
      <c r="F2434" t="s">
        <v>572</v>
      </c>
      <c r="G2434" t="s">
        <v>572</v>
      </c>
      <c r="H2434" t="s">
        <v>5387</v>
      </c>
      <c r="I2434" t="s">
        <v>37</v>
      </c>
      <c r="J2434" t="s">
        <v>5388</v>
      </c>
      <c r="K2434" t="s">
        <v>5389</v>
      </c>
      <c r="L2434" t="s">
        <v>5390</v>
      </c>
      <c r="M2434" t="s">
        <v>2895</v>
      </c>
      <c r="N2434" t="s">
        <v>2895</v>
      </c>
      <c r="O2434" t="s">
        <v>2896</v>
      </c>
      <c r="P2434" t="s">
        <v>674</v>
      </c>
      <c r="Q2434" t="s">
        <v>903</v>
      </c>
      <c r="R2434" t="s">
        <v>63</v>
      </c>
      <c r="S2434" t="s">
        <v>44</v>
      </c>
      <c r="T2434" t="s">
        <v>2067</v>
      </c>
      <c r="U2434" t="s">
        <v>2068</v>
      </c>
      <c r="V2434" t="s">
        <v>2013</v>
      </c>
      <c r="W2434" t="s">
        <v>117</v>
      </c>
      <c r="X2434">
        <v>2</v>
      </c>
      <c r="Y2434">
        <v>0</v>
      </c>
      <c r="Z2434">
        <v>0</v>
      </c>
      <c r="AA2434">
        <v>0</v>
      </c>
      <c r="AB2434">
        <v>0</v>
      </c>
      <c r="AC2434" t="s">
        <v>47</v>
      </c>
      <c r="AD2434" t="str">
        <f>+VLOOKUP(T2434,items!$A$2:$D$1255,4,0)</f>
        <v>MUEBLES</v>
      </c>
      <c r="AE2434">
        <f>+VLOOKUP(T2434,Tabla1[],5,0)</f>
        <v>0</v>
      </c>
      <c r="AF2434">
        <f t="shared" ref="AF2434:AF2497" si="38">+MONTH(O2434)</f>
        <v>9</v>
      </c>
    </row>
    <row r="2435" spans="1:32" x14ac:dyDescent="0.25">
      <c r="A2435">
        <v>96640</v>
      </c>
      <c r="B2435" t="s">
        <v>1003</v>
      </c>
      <c r="C2435" t="s">
        <v>33</v>
      </c>
      <c r="D2435">
        <v>0</v>
      </c>
      <c r="F2435" t="s">
        <v>572</v>
      </c>
      <c r="G2435" t="s">
        <v>572</v>
      </c>
      <c r="H2435" t="s">
        <v>5387</v>
      </c>
      <c r="I2435" t="s">
        <v>37</v>
      </c>
      <c r="J2435" t="s">
        <v>5388</v>
      </c>
      <c r="K2435" t="s">
        <v>5389</v>
      </c>
      <c r="L2435" t="s">
        <v>5390</v>
      </c>
      <c r="M2435" t="s">
        <v>2895</v>
      </c>
      <c r="N2435" t="s">
        <v>2895</v>
      </c>
      <c r="O2435" t="s">
        <v>2896</v>
      </c>
      <c r="P2435" t="s">
        <v>674</v>
      </c>
      <c r="Q2435" t="s">
        <v>903</v>
      </c>
      <c r="R2435" t="s">
        <v>63</v>
      </c>
      <c r="S2435" t="s">
        <v>44</v>
      </c>
      <c r="T2435" t="s">
        <v>2067</v>
      </c>
      <c r="U2435" t="s">
        <v>2068</v>
      </c>
      <c r="V2435" t="s">
        <v>2013</v>
      </c>
      <c r="W2435" t="s">
        <v>117</v>
      </c>
      <c r="X2435">
        <v>2</v>
      </c>
      <c r="Y2435">
        <v>0</v>
      </c>
      <c r="Z2435">
        <v>0</v>
      </c>
      <c r="AA2435">
        <v>0</v>
      </c>
      <c r="AB2435">
        <v>0</v>
      </c>
      <c r="AC2435" t="s">
        <v>47</v>
      </c>
      <c r="AD2435" t="str">
        <f>+VLOOKUP(T2435,items!$A$2:$D$1255,4,0)</f>
        <v>MUEBLES</v>
      </c>
      <c r="AE2435">
        <f>+VLOOKUP(T2435,Tabla1[],5,0)</f>
        <v>0</v>
      </c>
      <c r="AF2435">
        <f t="shared" si="38"/>
        <v>9</v>
      </c>
    </row>
    <row r="2436" spans="1:32" x14ac:dyDescent="0.25">
      <c r="A2436">
        <v>96643</v>
      </c>
      <c r="B2436" t="s">
        <v>1234</v>
      </c>
      <c r="C2436" t="s">
        <v>75</v>
      </c>
      <c r="D2436">
        <v>0</v>
      </c>
      <c r="F2436" t="s">
        <v>572</v>
      </c>
      <c r="G2436" t="s">
        <v>1072</v>
      </c>
      <c r="H2436" t="s">
        <v>5392</v>
      </c>
      <c r="I2436" t="s">
        <v>37</v>
      </c>
      <c r="J2436" t="s">
        <v>5393</v>
      </c>
      <c r="K2436" t="s">
        <v>5394</v>
      </c>
      <c r="L2436" t="s">
        <v>37</v>
      </c>
      <c r="M2436" t="s">
        <v>2895</v>
      </c>
      <c r="N2436" t="s">
        <v>2895</v>
      </c>
      <c r="O2436" t="s">
        <v>1931</v>
      </c>
      <c r="P2436" t="s">
        <v>982</v>
      </c>
      <c r="Q2436" t="s">
        <v>982</v>
      </c>
      <c r="R2436" t="s">
        <v>43</v>
      </c>
      <c r="S2436" t="s">
        <v>164</v>
      </c>
      <c r="T2436" t="s">
        <v>2908</v>
      </c>
      <c r="U2436" t="s">
        <v>958</v>
      </c>
      <c r="X2436">
        <v>2.8</v>
      </c>
      <c r="Y2436">
        <v>0</v>
      </c>
      <c r="Z2436">
        <v>0</v>
      </c>
      <c r="AA2436">
        <v>0</v>
      </c>
      <c r="AB2436">
        <v>147280</v>
      </c>
      <c r="AC2436" t="s">
        <v>47</v>
      </c>
      <c r="AD2436">
        <f>+VLOOKUP(T2436,items!$A$2:$D$1255,4,0)</f>
        <v>0</v>
      </c>
      <c r="AE2436">
        <f>+VLOOKUP(T2436,Tabla1[],5,0)</f>
        <v>0</v>
      </c>
      <c r="AF2436">
        <f t="shared" si="38"/>
        <v>9</v>
      </c>
    </row>
    <row r="2437" spans="1:32" x14ac:dyDescent="0.25">
      <c r="A2437">
        <v>96644</v>
      </c>
      <c r="B2437" t="s">
        <v>1003</v>
      </c>
      <c r="C2437" t="s">
        <v>1065</v>
      </c>
      <c r="D2437">
        <v>0</v>
      </c>
      <c r="F2437" t="s">
        <v>572</v>
      </c>
      <c r="G2437" t="s">
        <v>572</v>
      </c>
      <c r="H2437" t="s">
        <v>5395</v>
      </c>
      <c r="I2437" t="s">
        <v>37</v>
      </c>
      <c r="J2437" t="s">
        <v>5396</v>
      </c>
      <c r="K2437" t="s">
        <v>5397</v>
      </c>
      <c r="L2437" t="s">
        <v>5398</v>
      </c>
      <c r="M2437" t="s">
        <v>1072</v>
      </c>
      <c r="N2437" t="s">
        <v>1072</v>
      </c>
      <c r="O2437" t="s">
        <v>1072</v>
      </c>
      <c r="P2437" t="s">
        <v>982</v>
      </c>
      <c r="Q2437" t="s">
        <v>253</v>
      </c>
      <c r="R2437" t="s">
        <v>63</v>
      </c>
      <c r="S2437" t="s">
        <v>44</v>
      </c>
      <c r="T2437" t="s">
        <v>5399</v>
      </c>
      <c r="U2437" t="s">
        <v>5400</v>
      </c>
      <c r="W2437" t="s">
        <v>117</v>
      </c>
      <c r="X2437">
        <v>4</v>
      </c>
      <c r="Y2437">
        <v>0</v>
      </c>
      <c r="Z2437">
        <v>0</v>
      </c>
      <c r="AA2437">
        <v>0</v>
      </c>
      <c r="AB2437">
        <v>0</v>
      </c>
      <c r="AC2437" t="s">
        <v>47</v>
      </c>
      <c r="AD2437" t="str">
        <f>+VLOOKUP(T2437,items!$A$2:$D$1255,4,0)</f>
        <v>MUEBLES</v>
      </c>
      <c r="AE2437">
        <f>+VLOOKUP(T2437,Tabla1[],5,0)</f>
        <v>0</v>
      </c>
      <c r="AF2437">
        <f t="shared" si="38"/>
        <v>8</v>
      </c>
    </row>
    <row r="2438" spans="1:32" x14ac:dyDescent="0.25">
      <c r="A2438">
        <v>96644</v>
      </c>
      <c r="B2438" t="s">
        <v>1003</v>
      </c>
      <c r="C2438" t="s">
        <v>1065</v>
      </c>
      <c r="D2438">
        <v>0</v>
      </c>
      <c r="F2438" t="s">
        <v>572</v>
      </c>
      <c r="G2438" t="s">
        <v>572</v>
      </c>
      <c r="H2438" t="s">
        <v>5395</v>
      </c>
      <c r="I2438" t="s">
        <v>37</v>
      </c>
      <c r="J2438" t="s">
        <v>5396</v>
      </c>
      <c r="K2438" t="s">
        <v>5397</v>
      </c>
      <c r="L2438" t="s">
        <v>5398</v>
      </c>
      <c r="M2438" t="s">
        <v>1072</v>
      </c>
      <c r="N2438" t="s">
        <v>1072</v>
      </c>
      <c r="O2438" t="s">
        <v>1072</v>
      </c>
      <c r="P2438" t="s">
        <v>982</v>
      </c>
      <c r="Q2438" t="s">
        <v>253</v>
      </c>
      <c r="R2438" t="s">
        <v>63</v>
      </c>
      <c r="S2438" t="s">
        <v>44</v>
      </c>
      <c r="T2438" t="s">
        <v>2790</v>
      </c>
      <c r="U2438" t="s">
        <v>2791</v>
      </c>
      <c r="W2438" t="s">
        <v>117</v>
      </c>
      <c r="X2438">
        <v>1</v>
      </c>
      <c r="Y2438">
        <v>0</v>
      </c>
      <c r="Z2438">
        <v>0</v>
      </c>
      <c r="AA2438">
        <v>0</v>
      </c>
      <c r="AB2438">
        <v>0</v>
      </c>
      <c r="AC2438" t="s">
        <v>47</v>
      </c>
      <c r="AD2438" t="str">
        <f>+VLOOKUP(T2438,items!$A$2:$D$1255,4,0)</f>
        <v>MUEBLES</v>
      </c>
      <c r="AE2438">
        <f>+VLOOKUP(T2438,Tabla1[],5,0)</f>
        <v>0</v>
      </c>
      <c r="AF2438">
        <f t="shared" si="38"/>
        <v>8</v>
      </c>
    </row>
    <row r="2439" spans="1:32" x14ac:dyDescent="0.25">
      <c r="A2439">
        <v>96647</v>
      </c>
      <c r="B2439" t="s">
        <v>5330</v>
      </c>
      <c r="C2439" t="s">
        <v>75</v>
      </c>
      <c r="D2439">
        <v>0</v>
      </c>
      <c r="F2439" t="s">
        <v>1072</v>
      </c>
      <c r="G2439" t="s">
        <v>1072</v>
      </c>
      <c r="H2439" t="s">
        <v>5401</v>
      </c>
      <c r="I2439" t="s">
        <v>37</v>
      </c>
      <c r="J2439" t="s">
        <v>5402</v>
      </c>
      <c r="K2439" t="s">
        <v>5403</v>
      </c>
      <c r="L2439" t="s">
        <v>37</v>
      </c>
      <c r="M2439" t="s">
        <v>2895</v>
      </c>
      <c r="N2439" t="s">
        <v>2895</v>
      </c>
      <c r="O2439" t="s">
        <v>1931</v>
      </c>
      <c r="P2439" t="s">
        <v>982</v>
      </c>
      <c r="Q2439" t="s">
        <v>982</v>
      </c>
      <c r="R2439" t="s">
        <v>127</v>
      </c>
      <c r="S2439" t="s">
        <v>164</v>
      </c>
      <c r="T2439" t="s">
        <v>1181</v>
      </c>
      <c r="U2439" t="s">
        <v>1182</v>
      </c>
      <c r="X2439">
        <v>1</v>
      </c>
      <c r="Y2439">
        <v>0</v>
      </c>
      <c r="Z2439">
        <v>0</v>
      </c>
      <c r="AA2439">
        <v>0</v>
      </c>
      <c r="AB2439">
        <v>52600</v>
      </c>
      <c r="AC2439" t="s">
        <v>47</v>
      </c>
      <c r="AD2439">
        <f>+VLOOKUP(T2439,items!$A$2:$D$1255,4,0)</f>
        <v>0</v>
      </c>
      <c r="AE2439">
        <f>+VLOOKUP(T2439,Tabla1[],5,0)</f>
        <v>0</v>
      </c>
      <c r="AF2439">
        <f t="shared" si="38"/>
        <v>9</v>
      </c>
    </row>
    <row r="2440" spans="1:32" x14ac:dyDescent="0.25">
      <c r="A2440">
        <v>96654</v>
      </c>
      <c r="B2440" t="s">
        <v>3049</v>
      </c>
      <c r="C2440" t="s">
        <v>75</v>
      </c>
      <c r="D2440">
        <v>0</v>
      </c>
      <c r="F2440" t="s">
        <v>1072</v>
      </c>
      <c r="G2440" t="s">
        <v>1072</v>
      </c>
      <c r="H2440" t="s">
        <v>5404</v>
      </c>
      <c r="I2440" t="s">
        <v>37</v>
      </c>
      <c r="J2440" t="s">
        <v>5405</v>
      </c>
      <c r="K2440" t="s">
        <v>5406</v>
      </c>
      <c r="L2440" t="s">
        <v>37</v>
      </c>
      <c r="M2440" t="s">
        <v>2895</v>
      </c>
      <c r="N2440" t="s">
        <v>2895</v>
      </c>
      <c r="O2440" t="s">
        <v>1931</v>
      </c>
      <c r="P2440" t="s">
        <v>982</v>
      </c>
      <c r="Q2440" t="s">
        <v>982</v>
      </c>
      <c r="R2440" t="s">
        <v>43</v>
      </c>
      <c r="S2440" t="s">
        <v>164</v>
      </c>
      <c r="T2440" t="s">
        <v>4925</v>
      </c>
      <c r="U2440" t="s">
        <v>1024</v>
      </c>
      <c r="X2440">
        <v>12</v>
      </c>
      <c r="Y2440">
        <v>0</v>
      </c>
      <c r="Z2440">
        <v>0</v>
      </c>
      <c r="AA2440">
        <v>0</v>
      </c>
      <c r="AB2440">
        <v>631200</v>
      </c>
      <c r="AC2440" t="s">
        <v>47</v>
      </c>
      <c r="AD2440">
        <f>+VLOOKUP(T2440,items!$A$2:$D$1255,4,0)</f>
        <v>0</v>
      </c>
      <c r="AE2440">
        <f>+VLOOKUP(T2440,Tabla1[],5,0)</f>
        <v>0</v>
      </c>
      <c r="AF2440">
        <f t="shared" si="38"/>
        <v>9</v>
      </c>
    </row>
    <row r="2441" spans="1:32" x14ac:dyDescent="0.25">
      <c r="A2441">
        <v>96655</v>
      </c>
      <c r="B2441" t="s">
        <v>1465</v>
      </c>
      <c r="C2441" t="s">
        <v>75</v>
      </c>
      <c r="D2441">
        <v>0</v>
      </c>
      <c r="F2441" t="s">
        <v>1072</v>
      </c>
      <c r="G2441" t="s">
        <v>1072</v>
      </c>
      <c r="H2441" t="s">
        <v>5407</v>
      </c>
      <c r="I2441" t="s">
        <v>37</v>
      </c>
      <c r="J2441" t="s">
        <v>5408</v>
      </c>
      <c r="K2441" t="s">
        <v>5409</v>
      </c>
      <c r="L2441" t="s">
        <v>37</v>
      </c>
      <c r="M2441" t="s">
        <v>2895</v>
      </c>
      <c r="N2441" t="s">
        <v>2895</v>
      </c>
      <c r="O2441" t="s">
        <v>1931</v>
      </c>
      <c r="P2441" t="s">
        <v>982</v>
      </c>
      <c r="Q2441" t="s">
        <v>982</v>
      </c>
      <c r="R2441" t="s">
        <v>43</v>
      </c>
      <c r="S2441" t="s">
        <v>164</v>
      </c>
      <c r="T2441" t="s">
        <v>1290</v>
      </c>
      <c r="U2441" t="s">
        <v>1291</v>
      </c>
      <c r="X2441">
        <v>1</v>
      </c>
      <c r="Y2441">
        <v>0</v>
      </c>
      <c r="Z2441">
        <v>0</v>
      </c>
      <c r="AA2441">
        <v>0</v>
      </c>
      <c r="AB2441">
        <v>67227</v>
      </c>
      <c r="AC2441" t="s">
        <v>47</v>
      </c>
      <c r="AD2441">
        <f>+VLOOKUP(T2441,items!$A$2:$D$1255,4,0)</f>
        <v>0</v>
      </c>
      <c r="AE2441">
        <f>+VLOOKUP(T2441,Tabla1[],5,0)</f>
        <v>0</v>
      </c>
      <c r="AF2441">
        <f t="shared" si="38"/>
        <v>9</v>
      </c>
    </row>
    <row r="2442" spans="1:32" x14ac:dyDescent="0.25">
      <c r="A2442">
        <v>96662</v>
      </c>
      <c r="B2442" t="s">
        <v>1003</v>
      </c>
      <c r="C2442" t="s">
        <v>33</v>
      </c>
      <c r="D2442">
        <v>0</v>
      </c>
      <c r="F2442" t="s">
        <v>1072</v>
      </c>
      <c r="G2442" t="s">
        <v>2192</v>
      </c>
      <c r="H2442" t="s">
        <v>5410</v>
      </c>
      <c r="I2442" t="s">
        <v>37</v>
      </c>
      <c r="J2442" t="s">
        <v>5411</v>
      </c>
      <c r="K2442" t="s">
        <v>5412</v>
      </c>
      <c r="L2442" t="s">
        <v>5413</v>
      </c>
      <c r="M2442" t="s">
        <v>1731</v>
      </c>
      <c r="N2442" t="s">
        <v>1731</v>
      </c>
      <c r="O2442" t="s">
        <v>34</v>
      </c>
      <c r="P2442" t="s">
        <v>486</v>
      </c>
      <c r="Q2442" t="s">
        <v>3427</v>
      </c>
      <c r="R2442" t="s">
        <v>63</v>
      </c>
      <c r="S2442" t="s">
        <v>44</v>
      </c>
      <c r="T2442" t="s">
        <v>540</v>
      </c>
      <c r="U2442" t="s">
        <v>541</v>
      </c>
      <c r="V2442" t="s">
        <v>1147</v>
      </c>
      <c r="X2442">
        <v>1</v>
      </c>
      <c r="Y2442">
        <v>0</v>
      </c>
      <c r="Z2442">
        <v>0</v>
      </c>
      <c r="AA2442">
        <v>0</v>
      </c>
      <c r="AB2442">
        <v>0</v>
      </c>
      <c r="AC2442" t="s">
        <v>47</v>
      </c>
      <c r="AD2442">
        <f>+VLOOKUP(T2442,items!$A$2:$D$1255,4,0)</f>
        <v>0</v>
      </c>
      <c r="AE2442">
        <f>+VLOOKUP(T2442,Tabla1[],5,0)</f>
        <v>0</v>
      </c>
      <c r="AF2442">
        <f t="shared" si="38"/>
        <v>9</v>
      </c>
    </row>
    <row r="2443" spans="1:32" x14ac:dyDescent="0.25">
      <c r="A2443">
        <v>96662</v>
      </c>
      <c r="B2443" t="s">
        <v>1003</v>
      </c>
      <c r="C2443" t="s">
        <v>33</v>
      </c>
      <c r="D2443">
        <v>0</v>
      </c>
      <c r="F2443" t="s">
        <v>1072</v>
      </c>
      <c r="G2443" t="s">
        <v>2192</v>
      </c>
      <c r="H2443" t="s">
        <v>5410</v>
      </c>
      <c r="I2443" t="s">
        <v>37</v>
      </c>
      <c r="J2443" t="s">
        <v>5411</v>
      </c>
      <c r="K2443" t="s">
        <v>5412</v>
      </c>
      <c r="L2443" t="s">
        <v>5413</v>
      </c>
      <c r="M2443" t="s">
        <v>1731</v>
      </c>
      <c r="N2443" t="s">
        <v>1731</v>
      </c>
      <c r="O2443" t="s">
        <v>34</v>
      </c>
      <c r="P2443" t="s">
        <v>486</v>
      </c>
      <c r="Q2443" t="s">
        <v>3427</v>
      </c>
      <c r="R2443" t="s">
        <v>63</v>
      </c>
      <c r="S2443" t="s">
        <v>44</v>
      </c>
      <c r="T2443" t="s">
        <v>2288</v>
      </c>
      <c r="U2443" t="s">
        <v>2289</v>
      </c>
      <c r="V2443" t="s">
        <v>828</v>
      </c>
      <c r="X2443">
        <v>1</v>
      </c>
      <c r="Y2443">
        <v>0</v>
      </c>
      <c r="Z2443">
        <v>0</v>
      </c>
      <c r="AA2443">
        <v>0</v>
      </c>
      <c r="AB2443">
        <v>0</v>
      </c>
      <c r="AC2443" t="s">
        <v>47</v>
      </c>
      <c r="AD2443">
        <f>+VLOOKUP(T2443,items!$A$2:$D$1255,4,0)</f>
        <v>0</v>
      </c>
      <c r="AE2443">
        <f>+VLOOKUP(T2443,Tabla1[],5,0)</f>
        <v>0</v>
      </c>
      <c r="AF2443">
        <f t="shared" si="38"/>
        <v>9</v>
      </c>
    </row>
    <row r="2444" spans="1:32" x14ac:dyDescent="0.25">
      <c r="A2444">
        <v>96664</v>
      </c>
      <c r="B2444" t="s">
        <v>5414</v>
      </c>
      <c r="C2444" t="s">
        <v>1065</v>
      </c>
      <c r="D2444">
        <v>0</v>
      </c>
      <c r="F2444" t="s">
        <v>1072</v>
      </c>
      <c r="G2444" t="s">
        <v>1072</v>
      </c>
      <c r="H2444" t="s">
        <v>5415</v>
      </c>
      <c r="I2444" t="s">
        <v>37</v>
      </c>
      <c r="J2444" t="s">
        <v>37</v>
      </c>
      <c r="K2444" t="s">
        <v>5416</v>
      </c>
      <c r="L2444" t="s">
        <v>5417</v>
      </c>
      <c r="M2444" t="s">
        <v>2895</v>
      </c>
      <c r="N2444" t="s">
        <v>2895</v>
      </c>
      <c r="O2444" t="s">
        <v>163</v>
      </c>
      <c r="P2444" t="s">
        <v>674</v>
      </c>
      <c r="Q2444" t="s">
        <v>674</v>
      </c>
      <c r="R2444" t="s">
        <v>63</v>
      </c>
      <c r="S2444" t="s">
        <v>44</v>
      </c>
      <c r="T2444" t="s">
        <v>540</v>
      </c>
      <c r="U2444" t="s">
        <v>541</v>
      </c>
      <c r="V2444" t="s">
        <v>468</v>
      </c>
      <c r="X2444">
        <v>1</v>
      </c>
      <c r="Y2444">
        <v>0</v>
      </c>
      <c r="Z2444">
        <v>0</v>
      </c>
      <c r="AA2444">
        <v>0</v>
      </c>
      <c r="AB2444">
        <v>7825469</v>
      </c>
      <c r="AC2444" t="s">
        <v>47</v>
      </c>
      <c r="AD2444">
        <f>+VLOOKUP(T2444,items!$A$2:$D$1255,4,0)</f>
        <v>0</v>
      </c>
      <c r="AE2444">
        <f>+VLOOKUP(T2444,Tabla1[],5,0)</f>
        <v>0</v>
      </c>
      <c r="AF2444">
        <f t="shared" si="38"/>
        <v>9</v>
      </c>
    </row>
    <row r="2445" spans="1:32" x14ac:dyDescent="0.25">
      <c r="A2445">
        <v>96665</v>
      </c>
      <c r="B2445" t="s">
        <v>4396</v>
      </c>
      <c r="C2445" t="s">
        <v>75</v>
      </c>
      <c r="D2445">
        <v>0</v>
      </c>
      <c r="F2445" t="s">
        <v>1072</v>
      </c>
      <c r="G2445" t="s">
        <v>2895</v>
      </c>
      <c r="H2445" t="s">
        <v>5418</v>
      </c>
      <c r="I2445" t="s">
        <v>37</v>
      </c>
      <c r="J2445" t="s">
        <v>5419</v>
      </c>
      <c r="K2445" t="s">
        <v>5420</v>
      </c>
      <c r="L2445" t="s">
        <v>37</v>
      </c>
      <c r="M2445" t="s">
        <v>1731</v>
      </c>
      <c r="N2445" t="s">
        <v>1731</v>
      </c>
      <c r="O2445" t="s">
        <v>982</v>
      </c>
      <c r="P2445" t="s">
        <v>2688</v>
      </c>
      <c r="Q2445" t="s">
        <v>2688</v>
      </c>
      <c r="R2445" t="s">
        <v>43</v>
      </c>
      <c r="S2445" t="s">
        <v>164</v>
      </c>
      <c r="T2445" t="s">
        <v>1290</v>
      </c>
      <c r="U2445" t="s">
        <v>1291</v>
      </c>
      <c r="X2445">
        <v>3</v>
      </c>
      <c r="Y2445">
        <v>0</v>
      </c>
      <c r="Z2445">
        <v>0</v>
      </c>
      <c r="AA2445">
        <v>0</v>
      </c>
      <c r="AB2445">
        <v>201681</v>
      </c>
      <c r="AC2445" t="s">
        <v>47</v>
      </c>
      <c r="AD2445">
        <f>+VLOOKUP(T2445,items!$A$2:$D$1255,4,0)</f>
        <v>0</v>
      </c>
      <c r="AE2445">
        <f>+VLOOKUP(T2445,Tabla1[],5,0)</f>
        <v>0</v>
      </c>
      <c r="AF2445">
        <f t="shared" si="38"/>
        <v>9</v>
      </c>
    </row>
    <row r="2446" spans="1:32" x14ac:dyDescent="0.25">
      <c r="A2446">
        <v>96683</v>
      </c>
      <c r="B2446" t="s">
        <v>1891</v>
      </c>
      <c r="C2446" t="s">
        <v>33</v>
      </c>
      <c r="D2446">
        <v>0</v>
      </c>
      <c r="F2446" t="s">
        <v>2192</v>
      </c>
      <c r="G2446" t="s">
        <v>2192</v>
      </c>
      <c r="H2446" t="s">
        <v>5421</v>
      </c>
      <c r="I2446" t="s">
        <v>37</v>
      </c>
      <c r="J2446" t="s">
        <v>5422</v>
      </c>
      <c r="K2446" t="s">
        <v>5423</v>
      </c>
      <c r="L2446" t="s">
        <v>5424</v>
      </c>
      <c r="M2446" t="s">
        <v>1731</v>
      </c>
      <c r="N2446" t="s">
        <v>1731</v>
      </c>
      <c r="O2446" t="s">
        <v>34</v>
      </c>
      <c r="P2446" t="s">
        <v>3427</v>
      </c>
      <c r="Q2446" t="s">
        <v>917</v>
      </c>
      <c r="R2446" t="s">
        <v>63</v>
      </c>
      <c r="S2446" t="s">
        <v>88</v>
      </c>
      <c r="T2446" t="s">
        <v>5320</v>
      </c>
      <c r="U2446" t="s">
        <v>5321</v>
      </c>
      <c r="V2446" t="s">
        <v>828</v>
      </c>
      <c r="X2446">
        <v>1</v>
      </c>
      <c r="Y2446">
        <v>0</v>
      </c>
      <c r="Z2446">
        <v>0</v>
      </c>
      <c r="AA2446">
        <v>0</v>
      </c>
      <c r="AB2446">
        <v>0</v>
      </c>
      <c r="AC2446" t="s">
        <v>47</v>
      </c>
      <c r="AD2446">
        <f>+VLOOKUP(T2446,items!$A$2:$D$1255,4,0)</f>
        <v>0</v>
      </c>
      <c r="AE2446">
        <f>+VLOOKUP(T2446,Tabla1[],5,0)</f>
        <v>0</v>
      </c>
      <c r="AF2446">
        <f t="shared" si="38"/>
        <v>9</v>
      </c>
    </row>
    <row r="2447" spans="1:32" x14ac:dyDescent="0.25">
      <c r="A2447">
        <v>96683</v>
      </c>
      <c r="B2447" t="s">
        <v>1891</v>
      </c>
      <c r="C2447" t="s">
        <v>33</v>
      </c>
      <c r="D2447">
        <v>0</v>
      </c>
      <c r="F2447" t="s">
        <v>2192</v>
      </c>
      <c r="G2447" t="s">
        <v>2192</v>
      </c>
      <c r="H2447" t="s">
        <v>5421</v>
      </c>
      <c r="I2447" t="s">
        <v>37</v>
      </c>
      <c r="J2447" t="s">
        <v>5422</v>
      </c>
      <c r="K2447" t="s">
        <v>5423</v>
      </c>
      <c r="L2447" t="s">
        <v>5424</v>
      </c>
      <c r="M2447" t="s">
        <v>1731</v>
      </c>
      <c r="N2447" t="s">
        <v>1731</v>
      </c>
      <c r="O2447" t="s">
        <v>34</v>
      </c>
      <c r="P2447" t="s">
        <v>3427</v>
      </c>
      <c r="Q2447" t="s">
        <v>917</v>
      </c>
      <c r="R2447" t="s">
        <v>63</v>
      </c>
      <c r="S2447" t="s">
        <v>88</v>
      </c>
      <c r="T2447" t="s">
        <v>550</v>
      </c>
      <c r="U2447" t="s">
        <v>551</v>
      </c>
      <c r="W2447" t="s">
        <v>465</v>
      </c>
      <c r="X2447">
        <v>1</v>
      </c>
      <c r="Y2447">
        <v>0</v>
      </c>
      <c r="Z2447">
        <v>0</v>
      </c>
      <c r="AA2447">
        <v>0</v>
      </c>
      <c r="AB2447">
        <v>0</v>
      </c>
      <c r="AC2447" t="s">
        <v>47</v>
      </c>
      <c r="AD2447">
        <f>+VLOOKUP(T2447,items!$A$2:$D$1255,4,0)</f>
        <v>0</v>
      </c>
      <c r="AE2447">
        <f>+VLOOKUP(T2447,Tabla1[],5,0)</f>
        <v>0</v>
      </c>
      <c r="AF2447">
        <f t="shared" si="38"/>
        <v>9</v>
      </c>
    </row>
    <row r="2448" spans="1:32" x14ac:dyDescent="0.25">
      <c r="A2448">
        <v>96683</v>
      </c>
      <c r="B2448" t="s">
        <v>1891</v>
      </c>
      <c r="C2448" t="s">
        <v>33</v>
      </c>
      <c r="D2448">
        <v>0</v>
      </c>
      <c r="F2448" t="s">
        <v>2192</v>
      </c>
      <c r="G2448" t="s">
        <v>2192</v>
      </c>
      <c r="H2448" t="s">
        <v>5421</v>
      </c>
      <c r="I2448" t="s">
        <v>37</v>
      </c>
      <c r="J2448" t="s">
        <v>5422</v>
      </c>
      <c r="K2448" t="s">
        <v>5423</v>
      </c>
      <c r="L2448" t="s">
        <v>5424</v>
      </c>
      <c r="M2448" t="s">
        <v>1731</v>
      </c>
      <c r="N2448" t="s">
        <v>1731</v>
      </c>
      <c r="O2448" t="s">
        <v>34</v>
      </c>
      <c r="P2448" t="s">
        <v>3427</v>
      </c>
      <c r="Q2448" t="s">
        <v>917</v>
      </c>
      <c r="R2448" t="s">
        <v>63</v>
      </c>
      <c r="S2448" t="s">
        <v>88</v>
      </c>
      <c r="T2448" t="s">
        <v>5322</v>
      </c>
      <c r="U2448" t="s">
        <v>5323</v>
      </c>
      <c r="X2448">
        <v>1</v>
      </c>
      <c r="Y2448">
        <v>0</v>
      </c>
      <c r="Z2448">
        <v>0</v>
      </c>
      <c r="AA2448">
        <v>0</v>
      </c>
      <c r="AB2448">
        <v>0</v>
      </c>
      <c r="AC2448" t="s">
        <v>47</v>
      </c>
      <c r="AD2448">
        <f>+VLOOKUP(T2448,items!$A$2:$D$1255,4,0)</f>
        <v>0</v>
      </c>
      <c r="AE2448">
        <f>+VLOOKUP(T2448,Tabla1[],5,0)</f>
        <v>0</v>
      </c>
      <c r="AF2448">
        <f t="shared" si="38"/>
        <v>9</v>
      </c>
    </row>
    <row r="2449" spans="1:34" x14ac:dyDescent="0.25">
      <c r="A2449">
        <v>96697</v>
      </c>
      <c r="B2449" t="s">
        <v>5425</v>
      </c>
      <c r="C2449" t="s">
        <v>33</v>
      </c>
      <c r="D2449">
        <v>0</v>
      </c>
      <c r="F2449" t="s">
        <v>2192</v>
      </c>
      <c r="G2449" t="s">
        <v>1931</v>
      </c>
      <c r="H2449" t="s">
        <v>5426</v>
      </c>
      <c r="I2449" t="s">
        <v>37</v>
      </c>
      <c r="J2449" t="s">
        <v>5427</v>
      </c>
      <c r="K2449" t="s">
        <v>5428</v>
      </c>
      <c r="L2449" t="s">
        <v>37</v>
      </c>
      <c r="M2449" t="s">
        <v>573</v>
      </c>
      <c r="N2449" t="s">
        <v>573</v>
      </c>
      <c r="O2449" t="s">
        <v>254</v>
      </c>
      <c r="P2449" t="s">
        <v>1019</v>
      </c>
      <c r="Q2449" t="s">
        <v>903</v>
      </c>
      <c r="R2449" t="s">
        <v>43</v>
      </c>
      <c r="S2449" t="s">
        <v>44</v>
      </c>
      <c r="T2449" t="s">
        <v>3666</v>
      </c>
      <c r="U2449" t="s">
        <v>2013</v>
      </c>
      <c r="X2449">
        <v>3</v>
      </c>
      <c r="Y2449">
        <v>0</v>
      </c>
      <c r="Z2449">
        <v>0</v>
      </c>
      <c r="AA2449">
        <v>0</v>
      </c>
      <c r="AB2449">
        <v>450000</v>
      </c>
      <c r="AC2449" t="s">
        <v>47</v>
      </c>
      <c r="AD2449">
        <f>+VLOOKUP(T2449,items!$A$2:$D$1255,4,0)</f>
        <v>0</v>
      </c>
      <c r="AE2449">
        <f>+VLOOKUP(T2449,Tabla1[],5,0)</f>
        <v>0</v>
      </c>
      <c r="AF2449">
        <f t="shared" si="38"/>
        <v>9</v>
      </c>
    </row>
    <row r="2450" spans="1:34" x14ac:dyDescent="0.25">
      <c r="A2450">
        <v>96699</v>
      </c>
      <c r="B2450" t="s">
        <v>5429</v>
      </c>
      <c r="C2450" t="s">
        <v>33</v>
      </c>
      <c r="D2450">
        <v>0</v>
      </c>
      <c r="F2450" t="s">
        <v>2192</v>
      </c>
      <c r="G2450" t="s">
        <v>2192</v>
      </c>
      <c r="H2450" t="s">
        <v>5430</v>
      </c>
      <c r="I2450" t="s">
        <v>37</v>
      </c>
      <c r="J2450" t="s">
        <v>5431</v>
      </c>
      <c r="K2450" t="s">
        <v>5432</v>
      </c>
      <c r="L2450" t="s">
        <v>37</v>
      </c>
      <c r="M2450" t="s">
        <v>1731</v>
      </c>
      <c r="N2450" t="s">
        <v>1731</v>
      </c>
      <c r="O2450" t="s">
        <v>3533</v>
      </c>
      <c r="P2450" t="s">
        <v>2129</v>
      </c>
      <c r="Q2450" t="s">
        <v>2129</v>
      </c>
      <c r="R2450" t="s">
        <v>411</v>
      </c>
      <c r="S2450" t="s">
        <v>44</v>
      </c>
      <c r="T2450" t="s">
        <v>1878</v>
      </c>
      <c r="U2450" t="s">
        <v>1879</v>
      </c>
      <c r="V2450" t="s">
        <v>1358</v>
      </c>
      <c r="X2450">
        <v>2</v>
      </c>
      <c r="Y2450">
        <v>0</v>
      </c>
      <c r="Z2450">
        <v>0</v>
      </c>
      <c r="AA2450">
        <v>0</v>
      </c>
      <c r="AB2450">
        <v>2496748</v>
      </c>
      <c r="AC2450" t="s">
        <v>47</v>
      </c>
      <c r="AD2450" t="str">
        <f>+VLOOKUP(T2450,items!$A$2:$D$1255,4,0)</f>
        <v>MUEBLES</v>
      </c>
      <c r="AE2450">
        <f>+VLOOKUP(T2450,Tabla1[],5,0)</f>
        <v>0</v>
      </c>
      <c r="AF2450">
        <f t="shared" si="38"/>
        <v>10</v>
      </c>
    </row>
    <row r="2451" spans="1:34" x14ac:dyDescent="0.25">
      <c r="A2451">
        <v>96705</v>
      </c>
      <c r="B2451" t="s">
        <v>4461</v>
      </c>
      <c r="C2451" t="s">
        <v>33</v>
      </c>
      <c r="D2451">
        <v>0</v>
      </c>
      <c r="F2451" t="s">
        <v>2895</v>
      </c>
      <c r="G2451" t="s">
        <v>985</v>
      </c>
      <c r="H2451" t="s">
        <v>5433</v>
      </c>
      <c r="I2451" t="s">
        <v>5434</v>
      </c>
      <c r="J2451" t="s">
        <v>5435</v>
      </c>
      <c r="K2451" t="s">
        <v>5436</v>
      </c>
      <c r="L2451" t="s">
        <v>5437</v>
      </c>
      <c r="M2451" t="s">
        <v>1143</v>
      </c>
      <c r="N2451" t="s">
        <v>4390</v>
      </c>
      <c r="O2451" t="s">
        <v>3918</v>
      </c>
      <c r="P2451" t="s">
        <v>4581</v>
      </c>
      <c r="Q2451" t="s">
        <v>504</v>
      </c>
      <c r="R2451" t="s">
        <v>63</v>
      </c>
      <c r="S2451" t="s">
        <v>272</v>
      </c>
      <c r="T2451" t="s">
        <v>5438</v>
      </c>
      <c r="U2451" t="s">
        <v>5439</v>
      </c>
      <c r="X2451">
        <v>1016</v>
      </c>
      <c r="Y2451">
        <v>0</v>
      </c>
      <c r="Z2451">
        <v>0</v>
      </c>
      <c r="AA2451">
        <v>0</v>
      </c>
      <c r="AB2451" s="14">
        <v>29562552</v>
      </c>
      <c r="AC2451" t="s">
        <v>47</v>
      </c>
      <c r="AD2451">
        <f>+VLOOKUP(T2451,items!$A$2:$D$1255,4,0)</f>
        <v>0</v>
      </c>
      <c r="AE2451">
        <f>+VLOOKUP(T2451,Tabla1[],5,0)</f>
        <v>0</v>
      </c>
      <c r="AF2451">
        <f t="shared" si="38"/>
        <v>11</v>
      </c>
      <c r="AG2451">
        <v>3816</v>
      </c>
      <c r="AH2451" s="14">
        <v>29562552</v>
      </c>
    </row>
    <row r="2452" spans="1:34" x14ac:dyDescent="0.25">
      <c r="A2452">
        <v>96709</v>
      </c>
      <c r="B2452" t="s">
        <v>1286</v>
      </c>
      <c r="C2452" t="s">
        <v>75</v>
      </c>
      <c r="D2452">
        <v>0</v>
      </c>
      <c r="F2452" t="s">
        <v>2895</v>
      </c>
      <c r="G2452" t="s">
        <v>1731</v>
      </c>
      <c r="H2452" t="s">
        <v>5440</v>
      </c>
      <c r="I2452" t="s">
        <v>37</v>
      </c>
      <c r="J2452" t="s">
        <v>5441</v>
      </c>
      <c r="K2452" t="s">
        <v>5442</v>
      </c>
      <c r="L2452" t="s">
        <v>37</v>
      </c>
      <c r="M2452" t="s">
        <v>1931</v>
      </c>
      <c r="N2452" t="s">
        <v>1931</v>
      </c>
      <c r="O2452" t="s">
        <v>2688</v>
      </c>
      <c r="P2452" t="s">
        <v>253</v>
      </c>
      <c r="Q2452" t="s">
        <v>253</v>
      </c>
      <c r="R2452" t="s">
        <v>43</v>
      </c>
      <c r="S2452" t="s">
        <v>164</v>
      </c>
      <c r="T2452" t="s">
        <v>1290</v>
      </c>
      <c r="U2452" t="s">
        <v>1291</v>
      </c>
      <c r="X2452">
        <v>10</v>
      </c>
      <c r="Y2452">
        <v>0</v>
      </c>
      <c r="Z2452">
        <v>0</v>
      </c>
      <c r="AA2452">
        <v>0</v>
      </c>
      <c r="AB2452">
        <v>588240</v>
      </c>
      <c r="AC2452" t="s">
        <v>47</v>
      </c>
      <c r="AD2452">
        <f>+VLOOKUP(T2452,items!$A$2:$D$1255,4,0)</f>
        <v>0</v>
      </c>
      <c r="AE2452">
        <f>+VLOOKUP(T2452,Tabla1[],5,0)</f>
        <v>0</v>
      </c>
      <c r="AF2452">
        <f t="shared" si="38"/>
        <v>9</v>
      </c>
    </row>
    <row r="2453" spans="1:34" x14ac:dyDescent="0.25">
      <c r="A2453">
        <v>96713</v>
      </c>
      <c r="B2453" t="s">
        <v>1824</v>
      </c>
      <c r="C2453" t="s">
        <v>75</v>
      </c>
      <c r="D2453">
        <v>0</v>
      </c>
      <c r="F2453" t="s">
        <v>2895</v>
      </c>
      <c r="G2453" t="s">
        <v>158</v>
      </c>
      <c r="H2453" t="s">
        <v>5443</v>
      </c>
      <c r="I2453" t="s">
        <v>37</v>
      </c>
      <c r="J2453" t="s">
        <v>5444</v>
      </c>
      <c r="K2453" t="s">
        <v>5445</v>
      </c>
      <c r="L2453" t="s">
        <v>37</v>
      </c>
      <c r="M2453" t="s">
        <v>162</v>
      </c>
      <c r="N2453" t="s">
        <v>162</v>
      </c>
      <c r="O2453" t="s">
        <v>34</v>
      </c>
      <c r="P2453" t="s">
        <v>163</v>
      </c>
      <c r="Q2453" t="s">
        <v>163</v>
      </c>
      <c r="R2453" t="s">
        <v>43</v>
      </c>
      <c r="S2453" t="s">
        <v>164</v>
      </c>
      <c r="T2453" t="s">
        <v>1290</v>
      </c>
      <c r="U2453" t="s">
        <v>1291</v>
      </c>
      <c r="X2453">
        <v>20</v>
      </c>
      <c r="Y2453">
        <v>0</v>
      </c>
      <c r="Z2453">
        <v>0</v>
      </c>
      <c r="AA2453">
        <v>0</v>
      </c>
      <c r="AB2453">
        <v>1176460</v>
      </c>
      <c r="AC2453" t="s">
        <v>47</v>
      </c>
      <c r="AD2453">
        <f>+VLOOKUP(T2453,items!$A$2:$D$1255,4,0)</f>
        <v>0</v>
      </c>
      <c r="AE2453">
        <f>+VLOOKUP(T2453,Tabla1[],5,0)</f>
        <v>0</v>
      </c>
      <c r="AF2453">
        <f t="shared" si="38"/>
        <v>9</v>
      </c>
    </row>
    <row r="2454" spans="1:34" x14ac:dyDescent="0.25">
      <c r="A2454">
        <v>96724</v>
      </c>
      <c r="B2454" t="s">
        <v>3883</v>
      </c>
      <c r="C2454" t="s">
        <v>75</v>
      </c>
      <c r="D2454">
        <v>0</v>
      </c>
      <c r="F2454" t="s">
        <v>2895</v>
      </c>
      <c r="G2454" t="s">
        <v>1731</v>
      </c>
      <c r="H2454" t="s">
        <v>5446</v>
      </c>
      <c r="I2454" t="s">
        <v>37</v>
      </c>
      <c r="J2454" t="s">
        <v>5447</v>
      </c>
      <c r="K2454" t="s">
        <v>5448</v>
      </c>
      <c r="L2454" t="s">
        <v>37</v>
      </c>
      <c r="M2454" t="s">
        <v>1931</v>
      </c>
      <c r="N2454" t="s">
        <v>1931</v>
      </c>
      <c r="O2454" t="s">
        <v>2688</v>
      </c>
      <c r="P2454" t="s">
        <v>253</v>
      </c>
      <c r="Q2454" t="s">
        <v>253</v>
      </c>
      <c r="R2454" t="s">
        <v>127</v>
      </c>
      <c r="S2454" t="s">
        <v>164</v>
      </c>
      <c r="T2454" t="s">
        <v>1290</v>
      </c>
      <c r="U2454" t="s">
        <v>1291</v>
      </c>
      <c r="X2454">
        <v>3</v>
      </c>
      <c r="Y2454">
        <v>0</v>
      </c>
      <c r="Z2454">
        <v>0</v>
      </c>
      <c r="AA2454">
        <v>0</v>
      </c>
      <c r="AB2454">
        <v>201681</v>
      </c>
      <c r="AC2454" t="s">
        <v>47</v>
      </c>
      <c r="AD2454">
        <f>+VLOOKUP(T2454,items!$A$2:$D$1255,4,0)</f>
        <v>0</v>
      </c>
      <c r="AE2454">
        <f>+VLOOKUP(T2454,Tabla1[],5,0)</f>
        <v>0</v>
      </c>
      <c r="AF2454">
        <f t="shared" si="38"/>
        <v>9</v>
      </c>
    </row>
    <row r="2455" spans="1:34" x14ac:dyDescent="0.25">
      <c r="A2455">
        <v>96728</v>
      </c>
      <c r="B2455" t="s">
        <v>5293</v>
      </c>
      <c r="C2455" t="s">
        <v>33</v>
      </c>
      <c r="D2455">
        <v>0</v>
      </c>
      <c r="F2455" t="s">
        <v>2895</v>
      </c>
      <c r="G2455" t="s">
        <v>254</v>
      </c>
      <c r="H2455" t="s">
        <v>5449</v>
      </c>
      <c r="I2455" t="s">
        <v>37</v>
      </c>
      <c r="J2455" t="s">
        <v>5450</v>
      </c>
      <c r="K2455" t="s">
        <v>5451</v>
      </c>
      <c r="L2455" t="s">
        <v>5452</v>
      </c>
      <c r="M2455" t="s">
        <v>1019</v>
      </c>
      <c r="N2455" t="s">
        <v>1019</v>
      </c>
      <c r="O2455" t="s">
        <v>2492</v>
      </c>
      <c r="P2455" t="s">
        <v>3819</v>
      </c>
      <c r="Q2455" t="s">
        <v>504</v>
      </c>
      <c r="R2455" t="s">
        <v>127</v>
      </c>
      <c r="S2455" t="s">
        <v>44</v>
      </c>
      <c r="T2455" t="s">
        <v>2288</v>
      </c>
      <c r="U2455" t="s">
        <v>2289</v>
      </c>
      <c r="V2455" t="s">
        <v>468</v>
      </c>
      <c r="X2455">
        <v>1</v>
      </c>
      <c r="Y2455">
        <v>0</v>
      </c>
      <c r="Z2455">
        <v>0</v>
      </c>
      <c r="AA2455">
        <v>0</v>
      </c>
      <c r="AB2455">
        <v>8943474</v>
      </c>
      <c r="AC2455" t="s">
        <v>47</v>
      </c>
      <c r="AD2455">
        <f>+VLOOKUP(T2455,items!$A$2:$D$1255,4,0)</f>
        <v>0</v>
      </c>
      <c r="AE2455">
        <f>+VLOOKUP(T2455,Tabla1[],5,0)</f>
        <v>0</v>
      </c>
      <c r="AF2455">
        <f t="shared" si="38"/>
        <v>10</v>
      </c>
    </row>
    <row r="2456" spans="1:34" x14ac:dyDescent="0.25">
      <c r="A2456">
        <v>96729</v>
      </c>
      <c r="B2456" t="s">
        <v>5453</v>
      </c>
      <c r="C2456" t="s">
        <v>75</v>
      </c>
      <c r="D2456">
        <v>0</v>
      </c>
      <c r="F2456" t="s">
        <v>2895</v>
      </c>
      <c r="G2456" t="s">
        <v>2896</v>
      </c>
      <c r="H2456" t="s">
        <v>5454</v>
      </c>
      <c r="I2456" t="s">
        <v>5455</v>
      </c>
      <c r="J2456" t="s">
        <v>5456</v>
      </c>
      <c r="K2456" t="s">
        <v>5457</v>
      </c>
      <c r="L2456" t="s">
        <v>5458</v>
      </c>
      <c r="M2456" t="s">
        <v>158</v>
      </c>
      <c r="N2456" t="s">
        <v>674</v>
      </c>
      <c r="O2456" t="s">
        <v>120</v>
      </c>
      <c r="P2456" t="s">
        <v>186</v>
      </c>
      <c r="Q2456" t="s">
        <v>5459</v>
      </c>
      <c r="R2456" t="s">
        <v>127</v>
      </c>
      <c r="S2456" t="s">
        <v>108</v>
      </c>
      <c r="T2456" t="s">
        <v>429</v>
      </c>
      <c r="U2456" t="s">
        <v>430</v>
      </c>
      <c r="X2456">
        <v>1</v>
      </c>
      <c r="Y2456">
        <v>0</v>
      </c>
      <c r="Z2456">
        <v>0</v>
      </c>
      <c r="AA2456">
        <v>0</v>
      </c>
      <c r="AB2456">
        <v>174467</v>
      </c>
      <c r="AC2456" t="s">
        <v>47</v>
      </c>
      <c r="AD2456">
        <f>+VLOOKUP(T2456,items!$A$2:$D$1255,4,0)</f>
        <v>0</v>
      </c>
      <c r="AE2456">
        <f>+VLOOKUP(T2456,Tabla1[],5,0)</f>
        <v>0</v>
      </c>
      <c r="AF2456">
        <f t="shared" si="38"/>
        <v>11</v>
      </c>
    </row>
    <row r="2457" spans="1:34" x14ac:dyDescent="0.25">
      <c r="A2457">
        <v>96729</v>
      </c>
      <c r="B2457" t="s">
        <v>5453</v>
      </c>
      <c r="C2457" t="s">
        <v>75</v>
      </c>
      <c r="D2457">
        <v>0</v>
      </c>
      <c r="F2457" t="s">
        <v>2895</v>
      </c>
      <c r="G2457" t="s">
        <v>2896</v>
      </c>
      <c r="H2457" t="s">
        <v>5454</v>
      </c>
      <c r="I2457" t="s">
        <v>5455</v>
      </c>
      <c r="J2457" t="s">
        <v>5456</v>
      </c>
      <c r="K2457" t="s">
        <v>5457</v>
      </c>
      <c r="L2457" t="s">
        <v>5458</v>
      </c>
      <c r="M2457" t="s">
        <v>158</v>
      </c>
      <c r="N2457" t="s">
        <v>674</v>
      </c>
      <c r="O2457" t="s">
        <v>120</v>
      </c>
      <c r="P2457" t="s">
        <v>186</v>
      </c>
      <c r="Q2457" t="s">
        <v>5459</v>
      </c>
      <c r="R2457" t="s">
        <v>127</v>
      </c>
      <c r="S2457" t="s">
        <v>108</v>
      </c>
      <c r="T2457" t="s">
        <v>717</v>
      </c>
      <c r="U2457" t="s">
        <v>718</v>
      </c>
      <c r="X2457">
        <v>1</v>
      </c>
      <c r="Y2457">
        <v>0</v>
      </c>
      <c r="Z2457">
        <v>0</v>
      </c>
      <c r="AA2457">
        <v>0</v>
      </c>
      <c r="AB2457">
        <v>65160</v>
      </c>
      <c r="AC2457" t="s">
        <v>47</v>
      </c>
      <c r="AD2457">
        <f>+VLOOKUP(T2457,items!$A$2:$D$1255,4,0)</f>
        <v>0</v>
      </c>
      <c r="AE2457">
        <f>+VLOOKUP(T2457,Tabla1[],5,0)</f>
        <v>0</v>
      </c>
      <c r="AF2457">
        <f t="shared" si="38"/>
        <v>11</v>
      </c>
    </row>
    <row r="2458" spans="1:34" x14ac:dyDescent="0.25">
      <c r="A2458">
        <v>96729</v>
      </c>
      <c r="B2458" t="s">
        <v>5453</v>
      </c>
      <c r="C2458" t="s">
        <v>75</v>
      </c>
      <c r="D2458">
        <v>0</v>
      </c>
      <c r="F2458" t="s">
        <v>2895</v>
      </c>
      <c r="G2458" t="s">
        <v>2896</v>
      </c>
      <c r="H2458" t="s">
        <v>5454</v>
      </c>
      <c r="I2458" t="s">
        <v>5455</v>
      </c>
      <c r="J2458" t="s">
        <v>5456</v>
      </c>
      <c r="K2458" t="s">
        <v>5457</v>
      </c>
      <c r="L2458" t="s">
        <v>5458</v>
      </c>
      <c r="M2458" t="s">
        <v>158</v>
      </c>
      <c r="N2458" t="s">
        <v>674</v>
      </c>
      <c r="O2458" t="s">
        <v>120</v>
      </c>
      <c r="P2458" t="s">
        <v>186</v>
      </c>
      <c r="Q2458" t="s">
        <v>5459</v>
      </c>
      <c r="R2458" t="s">
        <v>127</v>
      </c>
      <c r="S2458" t="s">
        <v>108</v>
      </c>
      <c r="T2458" t="s">
        <v>347</v>
      </c>
      <c r="U2458" t="s">
        <v>348</v>
      </c>
      <c r="W2458" t="s">
        <v>465</v>
      </c>
      <c r="X2458">
        <v>1</v>
      </c>
      <c r="Y2458">
        <v>6000</v>
      </c>
      <c r="Z2458">
        <v>0</v>
      </c>
      <c r="AA2458">
        <v>0</v>
      </c>
      <c r="AB2458">
        <v>776226</v>
      </c>
      <c r="AC2458" t="s">
        <v>47</v>
      </c>
      <c r="AD2458">
        <f>+VLOOKUP(T2458,items!$A$2:$D$1255,4,0)</f>
        <v>0</v>
      </c>
      <c r="AE2458">
        <f>+VLOOKUP(T2458,Tabla1[],5,0)</f>
        <v>0</v>
      </c>
      <c r="AF2458">
        <f t="shared" si="38"/>
        <v>11</v>
      </c>
    </row>
    <row r="2459" spans="1:34" x14ac:dyDescent="0.25">
      <c r="A2459">
        <v>96729</v>
      </c>
      <c r="B2459" t="s">
        <v>5453</v>
      </c>
      <c r="C2459" t="s">
        <v>75</v>
      </c>
      <c r="D2459">
        <v>0</v>
      </c>
      <c r="F2459" t="s">
        <v>2895</v>
      </c>
      <c r="G2459" t="s">
        <v>2896</v>
      </c>
      <c r="H2459" t="s">
        <v>5454</v>
      </c>
      <c r="I2459" t="s">
        <v>5455</v>
      </c>
      <c r="J2459" t="s">
        <v>5456</v>
      </c>
      <c r="K2459" t="s">
        <v>5457</v>
      </c>
      <c r="L2459" t="s">
        <v>5458</v>
      </c>
      <c r="M2459" t="s">
        <v>158</v>
      </c>
      <c r="N2459" t="s">
        <v>674</v>
      </c>
      <c r="O2459" t="s">
        <v>120</v>
      </c>
      <c r="P2459" t="s">
        <v>186</v>
      </c>
      <c r="Q2459" t="s">
        <v>5459</v>
      </c>
      <c r="R2459" t="s">
        <v>127</v>
      </c>
      <c r="S2459" t="s">
        <v>108</v>
      </c>
      <c r="T2459" t="s">
        <v>689</v>
      </c>
      <c r="U2459" t="s">
        <v>690</v>
      </c>
      <c r="X2459">
        <v>4</v>
      </c>
      <c r="Y2459">
        <v>500</v>
      </c>
      <c r="Z2459">
        <v>200</v>
      </c>
      <c r="AA2459">
        <v>0</v>
      </c>
      <c r="AB2459">
        <v>142880</v>
      </c>
      <c r="AC2459" t="s">
        <v>47</v>
      </c>
      <c r="AD2459">
        <f>+VLOOKUP(T2459,items!$A$2:$D$1255,4,0)</f>
        <v>0</v>
      </c>
      <c r="AE2459">
        <f>+VLOOKUP(T2459,Tabla1[],5,0)</f>
        <v>0</v>
      </c>
      <c r="AF2459">
        <f t="shared" si="38"/>
        <v>11</v>
      </c>
    </row>
    <row r="2460" spans="1:34" x14ac:dyDescent="0.25">
      <c r="A2460">
        <v>96729</v>
      </c>
      <c r="B2460" t="s">
        <v>5453</v>
      </c>
      <c r="C2460" t="s">
        <v>75</v>
      </c>
      <c r="D2460">
        <v>0</v>
      </c>
      <c r="F2460" t="s">
        <v>2895</v>
      </c>
      <c r="G2460" t="s">
        <v>2896</v>
      </c>
      <c r="H2460" t="s">
        <v>5454</v>
      </c>
      <c r="I2460" t="s">
        <v>5455</v>
      </c>
      <c r="J2460" t="s">
        <v>5456</v>
      </c>
      <c r="K2460" t="s">
        <v>5457</v>
      </c>
      <c r="L2460" t="s">
        <v>5458</v>
      </c>
      <c r="M2460" t="s">
        <v>158</v>
      </c>
      <c r="N2460" t="s">
        <v>674</v>
      </c>
      <c r="O2460" t="s">
        <v>120</v>
      </c>
      <c r="P2460" t="s">
        <v>186</v>
      </c>
      <c r="Q2460" t="s">
        <v>5459</v>
      </c>
      <c r="R2460" t="s">
        <v>127</v>
      </c>
      <c r="S2460" t="s">
        <v>108</v>
      </c>
      <c r="T2460" t="s">
        <v>94</v>
      </c>
      <c r="U2460" t="s">
        <v>95</v>
      </c>
      <c r="X2460">
        <v>1</v>
      </c>
      <c r="Y2460">
        <v>0</v>
      </c>
      <c r="Z2460">
        <v>0</v>
      </c>
      <c r="AA2460">
        <v>0</v>
      </c>
      <c r="AB2460">
        <v>459755</v>
      </c>
      <c r="AC2460" t="s">
        <v>47</v>
      </c>
      <c r="AD2460" t="e">
        <f>+VLOOKUP(T2460,items!$A$2:$D$1255,4,0)</f>
        <v>#N/A</v>
      </c>
      <c r="AE2460" t="e">
        <f>+VLOOKUP(T2460,Tabla1[],5,0)</f>
        <v>#N/A</v>
      </c>
      <c r="AF2460">
        <f t="shared" si="38"/>
        <v>11</v>
      </c>
    </row>
    <row r="2461" spans="1:34" x14ac:dyDescent="0.25">
      <c r="A2461">
        <v>96729</v>
      </c>
      <c r="B2461" t="s">
        <v>5453</v>
      </c>
      <c r="C2461" t="s">
        <v>75</v>
      </c>
      <c r="D2461">
        <v>0</v>
      </c>
      <c r="F2461" t="s">
        <v>2895</v>
      </c>
      <c r="G2461" t="s">
        <v>2896</v>
      </c>
      <c r="H2461" t="s">
        <v>5454</v>
      </c>
      <c r="I2461" t="s">
        <v>5455</v>
      </c>
      <c r="J2461" t="s">
        <v>5456</v>
      </c>
      <c r="K2461" t="s">
        <v>5457</v>
      </c>
      <c r="L2461" t="s">
        <v>5458</v>
      </c>
      <c r="M2461" t="s">
        <v>158</v>
      </c>
      <c r="N2461" t="s">
        <v>674</v>
      </c>
      <c r="O2461" t="s">
        <v>120</v>
      </c>
      <c r="P2461" t="s">
        <v>186</v>
      </c>
      <c r="Q2461" t="s">
        <v>5459</v>
      </c>
      <c r="R2461" t="s">
        <v>127</v>
      </c>
      <c r="S2461" t="s">
        <v>108</v>
      </c>
      <c r="T2461" t="s">
        <v>466</v>
      </c>
      <c r="U2461" t="s">
        <v>467</v>
      </c>
      <c r="V2461" t="s">
        <v>468</v>
      </c>
      <c r="W2461" t="s">
        <v>465</v>
      </c>
      <c r="X2461">
        <v>1</v>
      </c>
      <c r="Y2461">
        <v>6000</v>
      </c>
      <c r="Z2461">
        <v>0</v>
      </c>
      <c r="AA2461">
        <v>2500</v>
      </c>
      <c r="AB2461">
        <v>8795582</v>
      </c>
      <c r="AC2461" t="s">
        <v>47</v>
      </c>
      <c r="AD2461" t="str">
        <f>+VLOOKUP(T2461,items!$A$2:$D$1255,4,0)</f>
        <v>SOMBRALINA</v>
      </c>
      <c r="AE2461" t="str">
        <f>+VLOOKUP(T2461,Tabla1[],5,0)</f>
        <v>ELECTRICA</v>
      </c>
      <c r="AF2461">
        <f t="shared" si="38"/>
        <v>11</v>
      </c>
    </row>
    <row r="2462" spans="1:34" x14ac:dyDescent="0.25">
      <c r="A2462">
        <v>96729</v>
      </c>
      <c r="B2462" t="s">
        <v>5453</v>
      </c>
      <c r="C2462" t="s">
        <v>75</v>
      </c>
      <c r="D2462">
        <v>0</v>
      </c>
      <c r="F2462" t="s">
        <v>2895</v>
      </c>
      <c r="G2462" t="s">
        <v>2896</v>
      </c>
      <c r="H2462" t="s">
        <v>5454</v>
      </c>
      <c r="I2462" t="s">
        <v>5455</v>
      </c>
      <c r="J2462" t="s">
        <v>5456</v>
      </c>
      <c r="K2462" t="s">
        <v>5457</v>
      </c>
      <c r="L2462" t="s">
        <v>5458</v>
      </c>
      <c r="M2462" t="s">
        <v>158</v>
      </c>
      <c r="N2462" t="s">
        <v>674</v>
      </c>
      <c r="O2462" t="s">
        <v>120</v>
      </c>
      <c r="P2462" t="s">
        <v>186</v>
      </c>
      <c r="Q2462" t="s">
        <v>5459</v>
      </c>
      <c r="R2462" t="s">
        <v>127</v>
      </c>
      <c r="S2462" t="s">
        <v>108</v>
      </c>
      <c r="T2462" t="s">
        <v>392</v>
      </c>
      <c r="U2462" t="s">
        <v>393</v>
      </c>
      <c r="X2462">
        <v>1</v>
      </c>
      <c r="Y2462">
        <v>0</v>
      </c>
      <c r="Z2462">
        <v>0</v>
      </c>
      <c r="AA2462">
        <v>0</v>
      </c>
      <c r="AB2462">
        <v>546700</v>
      </c>
      <c r="AC2462" t="s">
        <v>47</v>
      </c>
      <c r="AD2462" t="e">
        <f>+VLOOKUP(T2462,items!$A$2:$D$1255,4,0)</f>
        <v>#N/A</v>
      </c>
      <c r="AE2462" t="e">
        <f>+VLOOKUP(T2462,Tabla1[],5,0)</f>
        <v>#N/A</v>
      </c>
      <c r="AF2462">
        <f t="shared" si="38"/>
        <v>11</v>
      </c>
    </row>
    <row r="2463" spans="1:34" x14ac:dyDescent="0.25">
      <c r="A2463">
        <v>96741</v>
      </c>
      <c r="B2463" t="s">
        <v>1003</v>
      </c>
      <c r="C2463" t="s">
        <v>75</v>
      </c>
      <c r="D2463">
        <v>0</v>
      </c>
      <c r="F2463" t="s">
        <v>1731</v>
      </c>
      <c r="G2463" t="s">
        <v>1731</v>
      </c>
      <c r="H2463" t="s">
        <v>5460</v>
      </c>
      <c r="I2463" t="s">
        <v>5461</v>
      </c>
      <c r="J2463" t="s">
        <v>5462</v>
      </c>
      <c r="K2463" t="s">
        <v>5463</v>
      </c>
      <c r="L2463" t="s">
        <v>5464</v>
      </c>
      <c r="M2463" t="s">
        <v>982</v>
      </c>
      <c r="N2463" t="s">
        <v>254</v>
      </c>
      <c r="O2463" t="s">
        <v>162</v>
      </c>
      <c r="P2463" t="s">
        <v>1188</v>
      </c>
      <c r="Q2463" t="s">
        <v>917</v>
      </c>
      <c r="R2463" t="s">
        <v>63</v>
      </c>
      <c r="S2463" t="s">
        <v>272</v>
      </c>
      <c r="T2463" t="s">
        <v>2089</v>
      </c>
      <c r="U2463" t="s">
        <v>2090</v>
      </c>
      <c r="X2463">
        <v>1</v>
      </c>
      <c r="Y2463">
        <v>0</v>
      </c>
      <c r="Z2463">
        <v>0</v>
      </c>
      <c r="AA2463">
        <v>0</v>
      </c>
      <c r="AB2463" s="14">
        <v>0</v>
      </c>
      <c r="AC2463" t="s">
        <v>47</v>
      </c>
      <c r="AD2463">
        <f>+VLOOKUP(T2463,items!$A$2:$D$1255,4,0)</f>
        <v>0</v>
      </c>
      <c r="AE2463">
        <f>+VLOOKUP(T2463,Tabla1[],5,0)</f>
        <v>0</v>
      </c>
      <c r="AF2463">
        <f t="shared" si="38"/>
        <v>9</v>
      </c>
      <c r="AG2463">
        <v>3816</v>
      </c>
      <c r="AH2463" s="14">
        <v>0</v>
      </c>
    </row>
    <row r="2464" spans="1:34" x14ac:dyDescent="0.25">
      <c r="A2464">
        <v>96741</v>
      </c>
      <c r="B2464" t="s">
        <v>1003</v>
      </c>
      <c r="C2464" t="s">
        <v>75</v>
      </c>
      <c r="D2464">
        <v>0</v>
      </c>
      <c r="F2464" t="s">
        <v>1731</v>
      </c>
      <c r="G2464" t="s">
        <v>1731</v>
      </c>
      <c r="H2464" t="s">
        <v>5460</v>
      </c>
      <c r="I2464" t="s">
        <v>5461</v>
      </c>
      <c r="J2464" t="s">
        <v>5462</v>
      </c>
      <c r="K2464" t="s">
        <v>5463</v>
      </c>
      <c r="L2464" t="s">
        <v>5464</v>
      </c>
      <c r="M2464" t="s">
        <v>982</v>
      </c>
      <c r="N2464" t="s">
        <v>254</v>
      </c>
      <c r="O2464" t="s">
        <v>162</v>
      </c>
      <c r="P2464" t="s">
        <v>1188</v>
      </c>
      <c r="Q2464" t="s">
        <v>917</v>
      </c>
      <c r="R2464" t="s">
        <v>63</v>
      </c>
      <c r="S2464" t="s">
        <v>272</v>
      </c>
      <c r="T2464" t="s">
        <v>2089</v>
      </c>
      <c r="U2464" t="s">
        <v>2090</v>
      </c>
      <c r="X2464">
        <v>1</v>
      </c>
      <c r="Y2464">
        <v>0</v>
      </c>
      <c r="Z2464">
        <v>0</v>
      </c>
      <c r="AA2464">
        <v>0</v>
      </c>
      <c r="AB2464" s="14">
        <v>0</v>
      </c>
      <c r="AC2464" t="s">
        <v>47</v>
      </c>
      <c r="AD2464">
        <f>+VLOOKUP(T2464,items!$A$2:$D$1255,4,0)</f>
        <v>0</v>
      </c>
      <c r="AE2464">
        <f>+VLOOKUP(T2464,Tabla1[],5,0)</f>
        <v>0</v>
      </c>
      <c r="AF2464">
        <f t="shared" si="38"/>
        <v>9</v>
      </c>
      <c r="AG2464">
        <v>3816</v>
      </c>
      <c r="AH2464" s="14">
        <v>0</v>
      </c>
    </row>
    <row r="2465" spans="1:34" x14ac:dyDescent="0.25">
      <c r="A2465">
        <v>96741</v>
      </c>
      <c r="B2465" t="s">
        <v>1003</v>
      </c>
      <c r="C2465" t="s">
        <v>75</v>
      </c>
      <c r="D2465">
        <v>0</v>
      </c>
      <c r="F2465" t="s">
        <v>1731</v>
      </c>
      <c r="G2465" t="s">
        <v>1731</v>
      </c>
      <c r="H2465" t="s">
        <v>5460</v>
      </c>
      <c r="I2465" t="s">
        <v>5461</v>
      </c>
      <c r="J2465" t="s">
        <v>5462</v>
      </c>
      <c r="K2465" t="s">
        <v>5463</v>
      </c>
      <c r="L2465" t="s">
        <v>5464</v>
      </c>
      <c r="M2465" t="s">
        <v>982</v>
      </c>
      <c r="N2465" t="s">
        <v>254</v>
      </c>
      <c r="O2465" t="s">
        <v>162</v>
      </c>
      <c r="P2465" t="s">
        <v>1188</v>
      </c>
      <c r="Q2465" t="s">
        <v>917</v>
      </c>
      <c r="R2465" t="s">
        <v>63</v>
      </c>
      <c r="S2465" t="s">
        <v>272</v>
      </c>
      <c r="T2465" t="s">
        <v>5465</v>
      </c>
      <c r="U2465" t="s">
        <v>5466</v>
      </c>
      <c r="V2465" t="s">
        <v>244</v>
      </c>
      <c r="W2465" t="s">
        <v>93</v>
      </c>
      <c r="X2465">
        <v>1</v>
      </c>
      <c r="Y2465">
        <v>5000</v>
      </c>
      <c r="Z2465">
        <v>0</v>
      </c>
      <c r="AA2465">
        <v>4000</v>
      </c>
      <c r="AB2465" s="14">
        <v>0</v>
      </c>
      <c r="AC2465" t="s">
        <v>47</v>
      </c>
      <c r="AD2465">
        <f>+VLOOKUP(T2465,items!$A$2:$D$1255,4,0)</f>
        <v>0</v>
      </c>
      <c r="AE2465">
        <f>+VLOOKUP(T2465,Tabla1[],5,0)</f>
        <v>0</v>
      </c>
      <c r="AF2465">
        <f t="shared" si="38"/>
        <v>9</v>
      </c>
      <c r="AG2465">
        <v>3816</v>
      </c>
      <c r="AH2465" s="14">
        <v>0</v>
      </c>
    </row>
    <row r="2466" spans="1:34" x14ac:dyDescent="0.25">
      <c r="A2466">
        <v>96741</v>
      </c>
      <c r="B2466" t="s">
        <v>1003</v>
      </c>
      <c r="C2466" t="s">
        <v>75</v>
      </c>
      <c r="D2466">
        <v>0</v>
      </c>
      <c r="F2466" t="s">
        <v>1731</v>
      </c>
      <c r="G2466" t="s">
        <v>1731</v>
      </c>
      <c r="H2466" t="s">
        <v>5460</v>
      </c>
      <c r="I2466" t="s">
        <v>5461</v>
      </c>
      <c r="J2466" t="s">
        <v>5462</v>
      </c>
      <c r="K2466" t="s">
        <v>5463</v>
      </c>
      <c r="L2466" t="s">
        <v>5464</v>
      </c>
      <c r="M2466" t="s">
        <v>982</v>
      </c>
      <c r="N2466" t="s">
        <v>254</v>
      </c>
      <c r="O2466" t="s">
        <v>162</v>
      </c>
      <c r="P2466" t="s">
        <v>1188</v>
      </c>
      <c r="Q2466" t="s">
        <v>917</v>
      </c>
      <c r="R2466" t="s">
        <v>63</v>
      </c>
      <c r="S2466" t="s">
        <v>272</v>
      </c>
      <c r="T2466" t="s">
        <v>3105</v>
      </c>
      <c r="U2466" t="s">
        <v>3106</v>
      </c>
      <c r="X2466">
        <v>8</v>
      </c>
      <c r="Y2466">
        <v>3000</v>
      </c>
      <c r="Z2466">
        <v>0</v>
      </c>
      <c r="AA2466">
        <v>0</v>
      </c>
      <c r="AB2466" s="14">
        <v>0</v>
      </c>
      <c r="AC2466" t="s">
        <v>47</v>
      </c>
      <c r="AD2466">
        <f>+VLOOKUP(T2466,items!$A$2:$D$1255,4,0)</f>
        <v>0</v>
      </c>
      <c r="AE2466">
        <f>+VLOOKUP(T2466,Tabla1[],5,0)</f>
        <v>0</v>
      </c>
      <c r="AF2466">
        <f t="shared" si="38"/>
        <v>9</v>
      </c>
      <c r="AG2466">
        <v>3816</v>
      </c>
      <c r="AH2466" s="14">
        <v>0</v>
      </c>
    </row>
    <row r="2467" spans="1:34" x14ac:dyDescent="0.25">
      <c r="A2467">
        <v>96741</v>
      </c>
      <c r="B2467" t="s">
        <v>1003</v>
      </c>
      <c r="C2467" t="s">
        <v>75</v>
      </c>
      <c r="D2467">
        <v>0</v>
      </c>
      <c r="F2467" t="s">
        <v>1731</v>
      </c>
      <c r="G2467" t="s">
        <v>1731</v>
      </c>
      <c r="H2467" t="s">
        <v>5460</v>
      </c>
      <c r="I2467" t="s">
        <v>5461</v>
      </c>
      <c r="J2467" t="s">
        <v>5462</v>
      </c>
      <c r="K2467" t="s">
        <v>5463</v>
      </c>
      <c r="L2467" t="s">
        <v>5464</v>
      </c>
      <c r="M2467" t="s">
        <v>982</v>
      </c>
      <c r="N2467" t="s">
        <v>254</v>
      </c>
      <c r="O2467" t="s">
        <v>162</v>
      </c>
      <c r="P2467" t="s">
        <v>1188</v>
      </c>
      <c r="Q2467" t="s">
        <v>917</v>
      </c>
      <c r="R2467" t="s">
        <v>63</v>
      </c>
      <c r="S2467" t="s">
        <v>272</v>
      </c>
      <c r="T2467" t="s">
        <v>3105</v>
      </c>
      <c r="U2467" t="s">
        <v>3106</v>
      </c>
      <c r="X2467">
        <v>2</v>
      </c>
      <c r="Y2467">
        <v>9000</v>
      </c>
      <c r="Z2467">
        <v>0</v>
      </c>
      <c r="AA2467">
        <v>0</v>
      </c>
      <c r="AB2467" s="14">
        <v>0</v>
      </c>
      <c r="AC2467" t="s">
        <v>47</v>
      </c>
      <c r="AD2467">
        <f>+VLOOKUP(T2467,items!$A$2:$D$1255,4,0)</f>
        <v>0</v>
      </c>
      <c r="AE2467">
        <f>+VLOOKUP(T2467,Tabla1[],5,0)</f>
        <v>0</v>
      </c>
      <c r="AF2467">
        <f t="shared" si="38"/>
        <v>9</v>
      </c>
      <c r="AG2467">
        <v>3816</v>
      </c>
      <c r="AH2467" s="14">
        <v>0</v>
      </c>
    </row>
    <row r="2468" spans="1:34" x14ac:dyDescent="0.25">
      <c r="A2468">
        <v>96741</v>
      </c>
      <c r="B2468" t="s">
        <v>1003</v>
      </c>
      <c r="C2468" t="s">
        <v>75</v>
      </c>
      <c r="D2468">
        <v>0</v>
      </c>
      <c r="F2468" t="s">
        <v>1731</v>
      </c>
      <c r="G2468" t="s">
        <v>1731</v>
      </c>
      <c r="H2468" t="s">
        <v>5460</v>
      </c>
      <c r="I2468" t="s">
        <v>5461</v>
      </c>
      <c r="J2468" t="s">
        <v>5462</v>
      </c>
      <c r="K2468" t="s">
        <v>5463</v>
      </c>
      <c r="L2468" t="s">
        <v>5464</v>
      </c>
      <c r="M2468" t="s">
        <v>982</v>
      </c>
      <c r="N2468" t="s">
        <v>254</v>
      </c>
      <c r="O2468" t="s">
        <v>162</v>
      </c>
      <c r="P2468" t="s">
        <v>1188</v>
      </c>
      <c r="Q2468" t="s">
        <v>917</v>
      </c>
      <c r="R2468" t="s">
        <v>63</v>
      </c>
      <c r="S2468" t="s">
        <v>272</v>
      </c>
      <c r="T2468" t="s">
        <v>4507</v>
      </c>
      <c r="U2468" t="s">
        <v>4508</v>
      </c>
      <c r="X2468">
        <v>1</v>
      </c>
      <c r="Y2468">
        <v>0</v>
      </c>
      <c r="Z2468">
        <v>0</v>
      </c>
      <c r="AA2468">
        <v>0</v>
      </c>
      <c r="AB2468" s="14">
        <v>0</v>
      </c>
      <c r="AC2468" t="s">
        <v>47</v>
      </c>
      <c r="AD2468">
        <f>+VLOOKUP(T2468,items!$A$2:$D$1255,4,0)</f>
        <v>0</v>
      </c>
      <c r="AE2468">
        <f>+VLOOKUP(T2468,Tabla1[],5,0)</f>
        <v>0</v>
      </c>
      <c r="AF2468">
        <f t="shared" si="38"/>
        <v>9</v>
      </c>
      <c r="AG2468">
        <v>3816</v>
      </c>
      <c r="AH2468" s="14">
        <v>0</v>
      </c>
    </row>
    <row r="2469" spans="1:34" x14ac:dyDescent="0.25">
      <c r="A2469">
        <v>96750</v>
      </c>
      <c r="B2469" t="s">
        <v>1234</v>
      </c>
      <c r="C2469" t="s">
        <v>75</v>
      </c>
      <c r="D2469">
        <v>0</v>
      </c>
      <c r="F2469" t="s">
        <v>1731</v>
      </c>
      <c r="G2469" t="s">
        <v>1731</v>
      </c>
      <c r="H2469" t="s">
        <v>5467</v>
      </c>
      <c r="I2469" t="s">
        <v>5468</v>
      </c>
      <c r="J2469" t="s">
        <v>5469</v>
      </c>
      <c r="K2469" t="s">
        <v>5470</v>
      </c>
      <c r="L2469" t="s">
        <v>37</v>
      </c>
      <c r="M2469" t="s">
        <v>1931</v>
      </c>
      <c r="N2469" t="s">
        <v>2688</v>
      </c>
      <c r="O2469" t="s">
        <v>573</v>
      </c>
      <c r="P2469" t="s">
        <v>2896</v>
      </c>
      <c r="Q2469" t="s">
        <v>2896</v>
      </c>
      <c r="R2469" t="s">
        <v>127</v>
      </c>
      <c r="S2469" t="s">
        <v>164</v>
      </c>
      <c r="T2469" t="s">
        <v>1500</v>
      </c>
      <c r="U2469" t="s">
        <v>1501</v>
      </c>
      <c r="W2469" t="s">
        <v>1095</v>
      </c>
      <c r="X2469">
        <v>1</v>
      </c>
      <c r="Y2469">
        <v>4500</v>
      </c>
      <c r="Z2469">
        <v>0</v>
      </c>
      <c r="AA2469">
        <v>3000</v>
      </c>
      <c r="AB2469">
        <v>2131000</v>
      </c>
      <c r="AC2469" t="s">
        <v>47</v>
      </c>
      <c r="AD2469" t="str">
        <f>+VLOOKUP(T2469,items!$A$2:$D$1255,4,0)</f>
        <v>ESTRUCTURA-SOMBRALINA</v>
      </c>
      <c r="AE2469">
        <f>+VLOOKUP(T2469,Tabla1[],5,0)</f>
        <v>0</v>
      </c>
      <c r="AF2469">
        <f t="shared" si="38"/>
        <v>9</v>
      </c>
    </row>
    <row r="2470" spans="1:34" x14ac:dyDescent="0.25">
      <c r="A2470">
        <v>96755</v>
      </c>
      <c r="B2470" t="s">
        <v>5471</v>
      </c>
      <c r="C2470" t="s">
        <v>75</v>
      </c>
      <c r="D2470">
        <v>0</v>
      </c>
      <c r="F2470" t="s">
        <v>1731</v>
      </c>
      <c r="G2470" t="s">
        <v>1731</v>
      </c>
      <c r="H2470" t="s">
        <v>5472</v>
      </c>
      <c r="I2470" t="s">
        <v>37</v>
      </c>
      <c r="J2470" t="s">
        <v>5473</v>
      </c>
      <c r="K2470" t="s">
        <v>5474</v>
      </c>
      <c r="L2470" t="s">
        <v>5475</v>
      </c>
      <c r="M2470" t="s">
        <v>982</v>
      </c>
      <c r="N2470" t="s">
        <v>982</v>
      </c>
      <c r="O2470" t="s">
        <v>2688</v>
      </c>
      <c r="P2470" t="s">
        <v>253</v>
      </c>
      <c r="Q2470" t="s">
        <v>573</v>
      </c>
      <c r="R2470" t="s">
        <v>63</v>
      </c>
      <c r="S2470" t="s">
        <v>44</v>
      </c>
      <c r="T2470" t="s">
        <v>2838</v>
      </c>
      <c r="U2470" t="s">
        <v>2839</v>
      </c>
      <c r="X2470">
        <v>1</v>
      </c>
      <c r="Y2470">
        <v>0</v>
      </c>
      <c r="Z2470">
        <v>0</v>
      </c>
      <c r="AA2470">
        <v>0</v>
      </c>
      <c r="AB2470">
        <v>180000</v>
      </c>
      <c r="AC2470" t="s">
        <v>47</v>
      </c>
      <c r="AD2470" t="e">
        <f>+VLOOKUP(T2470,items!$A$2:$D$1255,4,0)</f>
        <v>#N/A</v>
      </c>
      <c r="AE2470" t="e">
        <f>+VLOOKUP(T2470,Tabla1[],5,0)</f>
        <v>#N/A</v>
      </c>
      <c r="AF2470">
        <f t="shared" si="38"/>
        <v>9</v>
      </c>
    </row>
    <row r="2471" spans="1:34" x14ac:dyDescent="0.25">
      <c r="A2471">
        <v>96769</v>
      </c>
      <c r="B2471" t="s">
        <v>5476</v>
      </c>
      <c r="C2471" t="s">
        <v>1065</v>
      </c>
      <c r="D2471">
        <v>0</v>
      </c>
      <c r="F2471" t="s">
        <v>1731</v>
      </c>
      <c r="G2471" t="s">
        <v>253</v>
      </c>
      <c r="H2471" t="s">
        <v>5477</v>
      </c>
      <c r="I2471" t="s">
        <v>37</v>
      </c>
      <c r="J2471" t="s">
        <v>37</v>
      </c>
      <c r="K2471" t="s">
        <v>5478</v>
      </c>
      <c r="L2471" t="s">
        <v>5479</v>
      </c>
      <c r="M2471" t="s">
        <v>573</v>
      </c>
      <c r="N2471" t="s">
        <v>573</v>
      </c>
      <c r="O2471" t="s">
        <v>903</v>
      </c>
      <c r="P2471" t="s">
        <v>41</v>
      </c>
      <c r="Q2471" t="s">
        <v>40</v>
      </c>
      <c r="R2471" t="s">
        <v>63</v>
      </c>
      <c r="S2471" t="s">
        <v>256</v>
      </c>
      <c r="T2471" t="s">
        <v>5480</v>
      </c>
      <c r="U2471" t="s">
        <v>5481</v>
      </c>
      <c r="X2471">
        <v>1</v>
      </c>
      <c r="Y2471">
        <v>0</v>
      </c>
      <c r="Z2471">
        <v>0</v>
      </c>
      <c r="AA2471">
        <v>0</v>
      </c>
      <c r="AB2471">
        <v>880480</v>
      </c>
      <c r="AC2471" t="s">
        <v>47</v>
      </c>
      <c r="AD2471" t="str">
        <f>+VLOOKUP(T2471,items!$A$2:$D$1255,4,0)</f>
        <v>MUEBLES</v>
      </c>
      <c r="AE2471">
        <f>+VLOOKUP(T2471,Tabla1[],5,0)</f>
        <v>0</v>
      </c>
      <c r="AF2471">
        <f t="shared" si="38"/>
        <v>10</v>
      </c>
    </row>
    <row r="2472" spans="1:34" x14ac:dyDescent="0.25">
      <c r="A2472">
        <v>96781</v>
      </c>
      <c r="B2472" t="s">
        <v>1833</v>
      </c>
      <c r="C2472" t="s">
        <v>75</v>
      </c>
      <c r="D2472">
        <v>0</v>
      </c>
      <c r="F2472" t="s">
        <v>1931</v>
      </c>
      <c r="G2472" t="s">
        <v>1931</v>
      </c>
      <c r="H2472" t="s">
        <v>5482</v>
      </c>
      <c r="I2472" t="s">
        <v>37</v>
      </c>
      <c r="J2472" t="s">
        <v>5483</v>
      </c>
      <c r="K2472" t="s">
        <v>5484</v>
      </c>
      <c r="L2472" t="s">
        <v>37</v>
      </c>
      <c r="M2472" t="s">
        <v>982</v>
      </c>
      <c r="N2472" t="s">
        <v>982</v>
      </c>
      <c r="O2472" t="s">
        <v>253</v>
      </c>
      <c r="P2472" t="s">
        <v>573</v>
      </c>
      <c r="Q2472" t="s">
        <v>573</v>
      </c>
      <c r="R2472" t="s">
        <v>43</v>
      </c>
      <c r="S2472" t="s">
        <v>164</v>
      </c>
      <c r="T2472" t="s">
        <v>1411</v>
      </c>
      <c r="U2472" t="s">
        <v>867</v>
      </c>
      <c r="X2472">
        <v>45</v>
      </c>
      <c r="Y2472">
        <v>0</v>
      </c>
      <c r="Z2472">
        <v>0</v>
      </c>
      <c r="AA2472">
        <v>0</v>
      </c>
      <c r="AB2472">
        <v>2367000</v>
      </c>
      <c r="AC2472" t="s">
        <v>47</v>
      </c>
      <c r="AD2472">
        <f>+VLOOKUP(T2472,items!$A$2:$D$1255,4,0)</f>
        <v>0</v>
      </c>
      <c r="AE2472">
        <f>+VLOOKUP(T2472,Tabla1[],5,0)</f>
        <v>0</v>
      </c>
      <c r="AF2472">
        <f t="shared" si="38"/>
        <v>9</v>
      </c>
    </row>
    <row r="2473" spans="1:34" x14ac:dyDescent="0.25">
      <c r="A2473">
        <v>96786</v>
      </c>
      <c r="B2473" t="s">
        <v>5485</v>
      </c>
      <c r="C2473" t="s">
        <v>33</v>
      </c>
      <c r="D2473">
        <v>0</v>
      </c>
      <c r="F2473" t="s">
        <v>1931</v>
      </c>
      <c r="G2473" t="s">
        <v>674</v>
      </c>
      <c r="H2473" t="s">
        <v>5486</v>
      </c>
      <c r="I2473" t="s">
        <v>37</v>
      </c>
      <c r="J2473" t="s">
        <v>37</v>
      </c>
      <c r="K2473" t="s">
        <v>5487</v>
      </c>
      <c r="L2473" t="s">
        <v>5488</v>
      </c>
      <c r="M2473" t="s">
        <v>486</v>
      </c>
      <c r="N2473" t="s">
        <v>486</v>
      </c>
      <c r="O2473" t="s">
        <v>682</v>
      </c>
      <c r="P2473" t="s">
        <v>3918</v>
      </c>
      <c r="Q2473" t="s">
        <v>3918</v>
      </c>
      <c r="R2473" t="s">
        <v>63</v>
      </c>
      <c r="S2473" t="s">
        <v>128</v>
      </c>
      <c r="T2473" t="s">
        <v>5489</v>
      </c>
      <c r="U2473" t="s">
        <v>5490</v>
      </c>
      <c r="V2473" t="s">
        <v>2719</v>
      </c>
      <c r="X2473">
        <v>5</v>
      </c>
      <c r="Y2473">
        <v>0</v>
      </c>
      <c r="Z2473">
        <v>0</v>
      </c>
      <c r="AA2473">
        <v>0</v>
      </c>
      <c r="AB2473">
        <v>7086880</v>
      </c>
      <c r="AC2473" t="s">
        <v>47</v>
      </c>
      <c r="AD2473">
        <f>+VLOOKUP(T2473,items!$A$2:$D$1255,4,0)</f>
        <v>0</v>
      </c>
      <c r="AE2473">
        <f>+VLOOKUP(T2473,Tabla1[],5,0)</f>
        <v>0</v>
      </c>
      <c r="AF2473">
        <f t="shared" si="38"/>
        <v>11</v>
      </c>
    </row>
    <row r="2474" spans="1:34" x14ac:dyDescent="0.25">
      <c r="A2474">
        <v>96786</v>
      </c>
      <c r="B2474" t="s">
        <v>5485</v>
      </c>
      <c r="C2474" t="s">
        <v>33</v>
      </c>
      <c r="D2474">
        <v>0</v>
      </c>
      <c r="F2474" t="s">
        <v>1931</v>
      </c>
      <c r="G2474" t="s">
        <v>674</v>
      </c>
      <c r="H2474" t="s">
        <v>5486</v>
      </c>
      <c r="I2474" t="s">
        <v>37</v>
      </c>
      <c r="J2474" t="s">
        <v>37</v>
      </c>
      <c r="K2474" t="s">
        <v>5487</v>
      </c>
      <c r="L2474" t="s">
        <v>5488</v>
      </c>
      <c r="M2474" t="s">
        <v>486</v>
      </c>
      <c r="N2474" t="s">
        <v>486</v>
      </c>
      <c r="O2474" t="s">
        <v>682</v>
      </c>
      <c r="P2474" t="s">
        <v>3918</v>
      </c>
      <c r="Q2474" t="s">
        <v>3918</v>
      </c>
      <c r="R2474" t="s">
        <v>63</v>
      </c>
      <c r="S2474" t="s">
        <v>128</v>
      </c>
      <c r="T2474" t="s">
        <v>5491</v>
      </c>
      <c r="U2474" t="s">
        <v>5492</v>
      </c>
      <c r="W2474" t="s">
        <v>211</v>
      </c>
      <c r="X2474">
        <v>5</v>
      </c>
      <c r="Y2474">
        <v>0</v>
      </c>
      <c r="Z2474">
        <v>0</v>
      </c>
      <c r="AA2474">
        <v>0</v>
      </c>
      <c r="AB2474">
        <v>652500</v>
      </c>
      <c r="AC2474" t="s">
        <v>47</v>
      </c>
      <c r="AD2474">
        <f>+VLOOKUP(T2474,items!$A$2:$D$1255,4,0)</f>
        <v>0</v>
      </c>
      <c r="AE2474">
        <f>+VLOOKUP(T2474,Tabla1[],5,0)</f>
        <v>0</v>
      </c>
      <c r="AF2474">
        <f t="shared" si="38"/>
        <v>11</v>
      </c>
    </row>
    <row r="2475" spans="1:34" x14ac:dyDescent="0.25">
      <c r="A2475">
        <v>96786</v>
      </c>
      <c r="B2475" t="s">
        <v>5485</v>
      </c>
      <c r="C2475" t="s">
        <v>33</v>
      </c>
      <c r="D2475">
        <v>0</v>
      </c>
      <c r="F2475" t="s">
        <v>1931</v>
      </c>
      <c r="G2475" t="s">
        <v>674</v>
      </c>
      <c r="H2475" t="s">
        <v>5486</v>
      </c>
      <c r="I2475" t="s">
        <v>37</v>
      </c>
      <c r="J2475" t="s">
        <v>37</v>
      </c>
      <c r="K2475" t="s">
        <v>5487</v>
      </c>
      <c r="L2475" t="s">
        <v>5488</v>
      </c>
      <c r="M2475" t="s">
        <v>486</v>
      </c>
      <c r="N2475" t="s">
        <v>486</v>
      </c>
      <c r="O2475" t="s">
        <v>682</v>
      </c>
      <c r="P2475" t="s">
        <v>3918</v>
      </c>
      <c r="Q2475" t="s">
        <v>3918</v>
      </c>
      <c r="R2475" t="s">
        <v>63</v>
      </c>
      <c r="S2475" t="s">
        <v>128</v>
      </c>
      <c r="T2475" t="s">
        <v>314</v>
      </c>
      <c r="U2475" t="s">
        <v>315</v>
      </c>
      <c r="X2475">
        <v>1</v>
      </c>
      <c r="Y2475">
        <v>0</v>
      </c>
      <c r="Z2475">
        <v>0</v>
      </c>
      <c r="AA2475">
        <v>0</v>
      </c>
      <c r="AB2475">
        <v>1100000</v>
      </c>
      <c r="AC2475" t="s">
        <v>47</v>
      </c>
      <c r="AD2475">
        <f>+VLOOKUP(T2475,items!$A$2:$D$1255,4,0)</f>
        <v>0</v>
      </c>
      <c r="AE2475">
        <f>+VLOOKUP(T2475,Tabla1[],5,0)</f>
        <v>0</v>
      </c>
      <c r="AF2475">
        <f t="shared" si="38"/>
        <v>11</v>
      </c>
    </row>
    <row r="2476" spans="1:34" x14ac:dyDescent="0.25">
      <c r="A2476">
        <v>96789</v>
      </c>
      <c r="B2476" t="s">
        <v>5493</v>
      </c>
      <c r="C2476" t="s">
        <v>75</v>
      </c>
      <c r="D2476">
        <v>0</v>
      </c>
      <c r="F2476" t="s">
        <v>1731</v>
      </c>
      <c r="G2476" t="s">
        <v>2688</v>
      </c>
      <c r="H2476" t="s">
        <v>5494</v>
      </c>
      <c r="I2476" t="s">
        <v>5495</v>
      </c>
      <c r="J2476" t="s">
        <v>5496</v>
      </c>
      <c r="K2476" t="s">
        <v>5497</v>
      </c>
      <c r="L2476" t="s">
        <v>5498</v>
      </c>
      <c r="M2476" t="s">
        <v>254</v>
      </c>
      <c r="N2476" t="s">
        <v>34</v>
      </c>
      <c r="O2476" t="s">
        <v>917</v>
      </c>
      <c r="P2476" t="s">
        <v>489</v>
      </c>
      <c r="Q2476" t="s">
        <v>5144</v>
      </c>
      <c r="R2476" t="s">
        <v>63</v>
      </c>
      <c r="S2476" t="s">
        <v>44</v>
      </c>
      <c r="T2476" t="s">
        <v>429</v>
      </c>
      <c r="U2476" t="s">
        <v>430</v>
      </c>
      <c r="X2476">
        <v>2</v>
      </c>
      <c r="Y2476">
        <v>0</v>
      </c>
      <c r="Z2476">
        <v>0</v>
      </c>
      <c r="AA2476">
        <v>0</v>
      </c>
      <c r="AB2476">
        <v>367704</v>
      </c>
      <c r="AC2476" t="s">
        <v>47</v>
      </c>
      <c r="AD2476">
        <f>+VLOOKUP(T2476,items!$A$2:$D$1255,4,0)</f>
        <v>0</v>
      </c>
      <c r="AE2476">
        <f>+VLOOKUP(T2476,Tabla1[],5,0)</f>
        <v>0</v>
      </c>
      <c r="AF2476">
        <f t="shared" si="38"/>
        <v>10</v>
      </c>
    </row>
    <row r="2477" spans="1:34" x14ac:dyDescent="0.25">
      <c r="A2477">
        <v>96789</v>
      </c>
      <c r="B2477" t="s">
        <v>5493</v>
      </c>
      <c r="C2477" t="s">
        <v>75</v>
      </c>
      <c r="D2477">
        <v>0</v>
      </c>
      <c r="F2477" t="s">
        <v>1731</v>
      </c>
      <c r="G2477" t="s">
        <v>2688</v>
      </c>
      <c r="H2477" t="s">
        <v>5494</v>
      </c>
      <c r="I2477" t="s">
        <v>5495</v>
      </c>
      <c r="J2477" t="s">
        <v>5496</v>
      </c>
      <c r="K2477" t="s">
        <v>5497</v>
      </c>
      <c r="L2477" t="s">
        <v>5498</v>
      </c>
      <c r="M2477" t="s">
        <v>254</v>
      </c>
      <c r="N2477" t="s">
        <v>34</v>
      </c>
      <c r="O2477" t="s">
        <v>917</v>
      </c>
      <c r="P2477" t="s">
        <v>489</v>
      </c>
      <c r="Q2477" t="s">
        <v>5144</v>
      </c>
      <c r="R2477" t="s">
        <v>63</v>
      </c>
      <c r="S2477" t="s">
        <v>44</v>
      </c>
      <c r="T2477" t="s">
        <v>717</v>
      </c>
      <c r="U2477" t="s">
        <v>718</v>
      </c>
      <c r="X2477">
        <v>2</v>
      </c>
      <c r="Y2477">
        <v>0</v>
      </c>
      <c r="Z2477">
        <v>0</v>
      </c>
      <c r="AA2477">
        <v>0</v>
      </c>
      <c r="AB2477">
        <v>124800</v>
      </c>
      <c r="AC2477" t="s">
        <v>47</v>
      </c>
      <c r="AD2477">
        <f>+VLOOKUP(T2477,items!$A$2:$D$1255,4,0)</f>
        <v>0</v>
      </c>
      <c r="AE2477">
        <f>+VLOOKUP(T2477,Tabla1[],5,0)</f>
        <v>0</v>
      </c>
      <c r="AF2477">
        <f t="shared" si="38"/>
        <v>10</v>
      </c>
    </row>
    <row r="2478" spans="1:34" x14ac:dyDescent="0.25">
      <c r="A2478">
        <v>96789</v>
      </c>
      <c r="B2478" t="s">
        <v>5493</v>
      </c>
      <c r="C2478" t="s">
        <v>75</v>
      </c>
      <c r="D2478">
        <v>0</v>
      </c>
      <c r="F2478" t="s">
        <v>1731</v>
      </c>
      <c r="G2478" t="s">
        <v>2688</v>
      </c>
      <c r="H2478" t="s">
        <v>5494</v>
      </c>
      <c r="I2478" t="s">
        <v>5495</v>
      </c>
      <c r="J2478" t="s">
        <v>5496</v>
      </c>
      <c r="K2478" t="s">
        <v>5497</v>
      </c>
      <c r="L2478" t="s">
        <v>5498</v>
      </c>
      <c r="M2478" t="s">
        <v>254</v>
      </c>
      <c r="N2478" t="s">
        <v>34</v>
      </c>
      <c r="O2478" t="s">
        <v>917</v>
      </c>
      <c r="P2478" t="s">
        <v>489</v>
      </c>
      <c r="Q2478" t="s">
        <v>5144</v>
      </c>
      <c r="R2478" t="s">
        <v>63</v>
      </c>
      <c r="S2478" t="s">
        <v>44</v>
      </c>
      <c r="T2478" t="s">
        <v>719</v>
      </c>
      <c r="U2478" t="s">
        <v>720</v>
      </c>
      <c r="W2478" t="s">
        <v>114</v>
      </c>
      <c r="X2478">
        <v>4</v>
      </c>
      <c r="Y2478">
        <v>0</v>
      </c>
      <c r="Z2478">
        <v>0</v>
      </c>
      <c r="AA2478">
        <v>1000</v>
      </c>
      <c r="AB2478">
        <v>2116928</v>
      </c>
      <c r="AC2478" t="s">
        <v>47</v>
      </c>
      <c r="AD2478" t="str">
        <f>+VLOOKUP(T2478,items!$A$2:$D$1255,4,0)</f>
        <v>ALERO</v>
      </c>
      <c r="AE2478">
        <f>+VLOOKUP(T2478,Tabla1[],5,0)</f>
        <v>0</v>
      </c>
      <c r="AF2478">
        <f t="shared" si="38"/>
        <v>10</v>
      </c>
    </row>
    <row r="2479" spans="1:34" x14ac:dyDescent="0.25">
      <c r="A2479">
        <v>96789</v>
      </c>
      <c r="B2479" t="s">
        <v>5493</v>
      </c>
      <c r="C2479" t="s">
        <v>75</v>
      </c>
      <c r="D2479">
        <v>0</v>
      </c>
      <c r="F2479" t="s">
        <v>1731</v>
      </c>
      <c r="G2479" t="s">
        <v>2688</v>
      </c>
      <c r="H2479" t="s">
        <v>5494</v>
      </c>
      <c r="I2479" t="s">
        <v>5495</v>
      </c>
      <c r="J2479" t="s">
        <v>5496</v>
      </c>
      <c r="K2479" t="s">
        <v>5497</v>
      </c>
      <c r="L2479" t="s">
        <v>5498</v>
      </c>
      <c r="M2479" t="s">
        <v>254</v>
      </c>
      <c r="N2479" t="s">
        <v>34</v>
      </c>
      <c r="O2479" t="s">
        <v>917</v>
      </c>
      <c r="P2479" t="s">
        <v>489</v>
      </c>
      <c r="Q2479" t="s">
        <v>5144</v>
      </c>
      <c r="R2479" t="s">
        <v>63</v>
      </c>
      <c r="S2479" t="s">
        <v>44</v>
      </c>
      <c r="T2479" t="s">
        <v>1657</v>
      </c>
      <c r="U2479" t="s">
        <v>1658</v>
      </c>
      <c r="W2479" t="s">
        <v>114</v>
      </c>
      <c r="X2479">
        <v>8</v>
      </c>
      <c r="Y2479">
        <v>2700</v>
      </c>
      <c r="Z2479">
        <v>0</v>
      </c>
      <c r="AA2479">
        <v>0</v>
      </c>
      <c r="AB2479">
        <v>1543552</v>
      </c>
      <c r="AC2479" t="s">
        <v>47</v>
      </c>
      <c r="AD2479">
        <f>+VLOOKUP(T2479,items!$A$2:$D$1255,4,0)</f>
        <v>0</v>
      </c>
      <c r="AE2479">
        <f>+VLOOKUP(T2479,Tabla1[],5,0)</f>
        <v>0</v>
      </c>
      <c r="AF2479">
        <f t="shared" si="38"/>
        <v>10</v>
      </c>
    </row>
    <row r="2480" spans="1:34" x14ac:dyDescent="0.25">
      <c r="A2480">
        <v>96789</v>
      </c>
      <c r="B2480" t="s">
        <v>5493</v>
      </c>
      <c r="C2480" t="s">
        <v>75</v>
      </c>
      <c r="D2480">
        <v>0</v>
      </c>
      <c r="F2480" t="s">
        <v>1731</v>
      </c>
      <c r="G2480" t="s">
        <v>2688</v>
      </c>
      <c r="H2480" t="s">
        <v>5494</v>
      </c>
      <c r="I2480" t="s">
        <v>5495</v>
      </c>
      <c r="J2480" t="s">
        <v>5496</v>
      </c>
      <c r="K2480" t="s">
        <v>5497</v>
      </c>
      <c r="L2480" t="s">
        <v>5498</v>
      </c>
      <c r="M2480" t="s">
        <v>254</v>
      </c>
      <c r="N2480" t="s">
        <v>34</v>
      </c>
      <c r="O2480" t="s">
        <v>917</v>
      </c>
      <c r="P2480" t="s">
        <v>489</v>
      </c>
      <c r="Q2480" t="s">
        <v>5144</v>
      </c>
      <c r="R2480" t="s">
        <v>63</v>
      </c>
      <c r="S2480" t="s">
        <v>44</v>
      </c>
      <c r="T2480" t="s">
        <v>1659</v>
      </c>
      <c r="U2480" t="s">
        <v>1660</v>
      </c>
      <c r="V2480" t="s">
        <v>1358</v>
      </c>
      <c r="W2480" t="s">
        <v>114</v>
      </c>
      <c r="X2480">
        <v>2</v>
      </c>
      <c r="Y2480">
        <v>1300</v>
      </c>
      <c r="Z2480">
        <v>0</v>
      </c>
      <c r="AA2480">
        <v>800</v>
      </c>
      <c r="AB2480">
        <v>1077742</v>
      </c>
      <c r="AC2480" t="s">
        <v>47</v>
      </c>
      <c r="AD2480">
        <f>+VLOOKUP(T2480,items!$A$2:$D$1255,4,0)</f>
        <v>0</v>
      </c>
      <c r="AE2480">
        <f>+VLOOKUP(T2480,Tabla1[],5,0)</f>
        <v>0</v>
      </c>
      <c r="AF2480">
        <f t="shared" si="38"/>
        <v>10</v>
      </c>
    </row>
    <row r="2481" spans="1:32" x14ac:dyDescent="0.25">
      <c r="A2481">
        <v>96789</v>
      </c>
      <c r="B2481" t="s">
        <v>5493</v>
      </c>
      <c r="C2481" t="s">
        <v>75</v>
      </c>
      <c r="D2481">
        <v>0</v>
      </c>
      <c r="F2481" t="s">
        <v>1731</v>
      </c>
      <c r="G2481" t="s">
        <v>2688</v>
      </c>
      <c r="H2481" t="s">
        <v>5494</v>
      </c>
      <c r="I2481" t="s">
        <v>5495</v>
      </c>
      <c r="J2481" t="s">
        <v>5496</v>
      </c>
      <c r="K2481" t="s">
        <v>5497</v>
      </c>
      <c r="L2481" t="s">
        <v>5498</v>
      </c>
      <c r="M2481" t="s">
        <v>254</v>
      </c>
      <c r="N2481" t="s">
        <v>34</v>
      </c>
      <c r="O2481" t="s">
        <v>917</v>
      </c>
      <c r="P2481" t="s">
        <v>489</v>
      </c>
      <c r="Q2481" t="s">
        <v>5144</v>
      </c>
      <c r="R2481" t="s">
        <v>63</v>
      </c>
      <c r="S2481" t="s">
        <v>44</v>
      </c>
      <c r="T2481" t="s">
        <v>1659</v>
      </c>
      <c r="U2481" t="s">
        <v>1660</v>
      </c>
      <c r="V2481" t="s">
        <v>1358</v>
      </c>
      <c r="W2481" t="s">
        <v>114</v>
      </c>
      <c r="X2481">
        <v>1</v>
      </c>
      <c r="Y2481">
        <v>5290</v>
      </c>
      <c r="Z2481">
        <v>0</v>
      </c>
      <c r="AA2481">
        <v>1300</v>
      </c>
      <c r="AB2481">
        <v>2963788</v>
      </c>
      <c r="AC2481" t="s">
        <v>47</v>
      </c>
      <c r="AD2481">
        <f>+VLOOKUP(T2481,items!$A$2:$D$1255,4,0)</f>
        <v>0</v>
      </c>
      <c r="AE2481">
        <f>+VLOOKUP(T2481,Tabla1[],5,0)</f>
        <v>0</v>
      </c>
      <c r="AF2481">
        <f t="shared" si="38"/>
        <v>10</v>
      </c>
    </row>
    <row r="2482" spans="1:32" x14ac:dyDescent="0.25">
      <c r="A2482">
        <v>96789</v>
      </c>
      <c r="B2482" t="s">
        <v>5493</v>
      </c>
      <c r="C2482" t="s">
        <v>75</v>
      </c>
      <c r="D2482">
        <v>0</v>
      </c>
      <c r="F2482" t="s">
        <v>1731</v>
      </c>
      <c r="G2482" t="s">
        <v>2688</v>
      </c>
      <c r="H2482" t="s">
        <v>5494</v>
      </c>
      <c r="I2482" t="s">
        <v>5495</v>
      </c>
      <c r="J2482" t="s">
        <v>5496</v>
      </c>
      <c r="K2482" t="s">
        <v>5497</v>
      </c>
      <c r="L2482" t="s">
        <v>5498</v>
      </c>
      <c r="M2482" t="s">
        <v>254</v>
      </c>
      <c r="N2482" t="s">
        <v>34</v>
      </c>
      <c r="O2482" t="s">
        <v>917</v>
      </c>
      <c r="P2482" t="s">
        <v>489</v>
      </c>
      <c r="Q2482" t="s">
        <v>5144</v>
      </c>
      <c r="R2482" t="s">
        <v>63</v>
      </c>
      <c r="S2482" t="s">
        <v>44</v>
      </c>
      <c r="T2482" t="s">
        <v>855</v>
      </c>
      <c r="U2482" t="s">
        <v>856</v>
      </c>
      <c r="W2482" t="s">
        <v>114</v>
      </c>
      <c r="X2482">
        <v>2</v>
      </c>
      <c r="Y2482">
        <v>0</v>
      </c>
      <c r="Z2482">
        <v>2500</v>
      </c>
      <c r="AA2482">
        <v>0</v>
      </c>
      <c r="AB2482">
        <v>851178</v>
      </c>
      <c r="AC2482" t="s">
        <v>47</v>
      </c>
      <c r="AD2482">
        <f>+VLOOKUP(T2482,items!$A$2:$D$1255,4,0)</f>
        <v>0</v>
      </c>
      <c r="AE2482">
        <f>+VLOOKUP(T2482,Tabla1[],5,0)</f>
        <v>0</v>
      </c>
      <c r="AF2482">
        <f t="shared" si="38"/>
        <v>10</v>
      </c>
    </row>
    <row r="2483" spans="1:32" x14ac:dyDescent="0.25">
      <c r="A2483">
        <v>96789</v>
      </c>
      <c r="B2483" t="s">
        <v>5493</v>
      </c>
      <c r="C2483" t="s">
        <v>75</v>
      </c>
      <c r="D2483">
        <v>0</v>
      </c>
      <c r="F2483" t="s">
        <v>1731</v>
      </c>
      <c r="G2483" t="s">
        <v>2688</v>
      </c>
      <c r="H2483" t="s">
        <v>5494</v>
      </c>
      <c r="I2483" t="s">
        <v>5495</v>
      </c>
      <c r="J2483" t="s">
        <v>5496</v>
      </c>
      <c r="K2483" t="s">
        <v>5497</v>
      </c>
      <c r="L2483" t="s">
        <v>5498</v>
      </c>
      <c r="M2483" t="s">
        <v>254</v>
      </c>
      <c r="N2483" t="s">
        <v>34</v>
      </c>
      <c r="O2483" t="s">
        <v>917</v>
      </c>
      <c r="P2483" t="s">
        <v>489</v>
      </c>
      <c r="Q2483" t="s">
        <v>5144</v>
      </c>
      <c r="R2483" t="s">
        <v>63</v>
      </c>
      <c r="S2483" t="s">
        <v>44</v>
      </c>
      <c r="T2483" t="s">
        <v>439</v>
      </c>
      <c r="U2483" t="s">
        <v>440</v>
      </c>
      <c r="W2483" t="s">
        <v>114</v>
      </c>
      <c r="X2483">
        <v>1</v>
      </c>
      <c r="Y2483">
        <v>5290</v>
      </c>
      <c r="Z2483">
        <v>0</v>
      </c>
      <c r="AA2483">
        <v>0</v>
      </c>
      <c r="AB2483">
        <v>192829</v>
      </c>
      <c r="AC2483" t="s">
        <v>47</v>
      </c>
      <c r="AD2483">
        <f>+VLOOKUP(T2483,items!$A$2:$D$1255,4,0)</f>
        <v>0</v>
      </c>
      <c r="AE2483">
        <f>+VLOOKUP(T2483,Tabla1[],5,0)</f>
        <v>0</v>
      </c>
      <c r="AF2483">
        <f t="shared" si="38"/>
        <v>10</v>
      </c>
    </row>
    <row r="2484" spans="1:32" x14ac:dyDescent="0.25">
      <c r="A2484">
        <v>96789</v>
      </c>
      <c r="B2484" t="s">
        <v>5493</v>
      </c>
      <c r="C2484" t="s">
        <v>75</v>
      </c>
      <c r="D2484">
        <v>0</v>
      </c>
      <c r="F2484" t="s">
        <v>1731</v>
      </c>
      <c r="G2484" t="s">
        <v>2688</v>
      </c>
      <c r="H2484" t="s">
        <v>5494</v>
      </c>
      <c r="I2484" t="s">
        <v>5495</v>
      </c>
      <c r="J2484" t="s">
        <v>5496</v>
      </c>
      <c r="K2484" t="s">
        <v>5497</v>
      </c>
      <c r="L2484" t="s">
        <v>5498</v>
      </c>
      <c r="M2484" t="s">
        <v>254</v>
      </c>
      <c r="N2484" t="s">
        <v>34</v>
      </c>
      <c r="O2484" t="s">
        <v>917</v>
      </c>
      <c r="P2484" t="s">
        <v>489</v>
      </c>
      <c r="Q2484" t="s">
        <v>5144</v>
      </c>
      <c r="R2484" t="s">
        <v>63</v>
      </c>
      <c r="S2484" t="s">
        <v>44</v>
      </c>
      <c r="T2484" t="s">
        <v>466</v>
      </c>
      <c r="U2484" t="s">
        <v>467</v>
      </c>
      <c r="V2484" t="s">
        <v>1358</v>
      </c>
      <c r="W2484" t="s">
        <v>114</v>
      </c>
      <c r="X2484">
        <v>1</v>
      </c>
      <c r="Y2484">
        <v>5290</v>
      </c>
      <c r="Z2484">
        <v>0</v>
      </c>
      <c r="AA2484">
        <v>2450</v>
      </c>
      <c r="AB2484">
        <v>7398882</v>
      </c>
      <c r="AC2484" t="s">
        <v>47</v>
      </c>
      <c r="AD2484" t="str">
        <f>+VLOOKUP(T2484,items!$A$2:$D$1255,4,0)</f>
        <v>SOMBRALINA</v>
      </c>
      <c r="AE2484" t="str">
        <f>+VLOOKUP(T2484,Tabla1[],5,0)</f>
        <v>ELECTRICA</v>
      </c>
      <c r="AF2484">
        <f t="shared" si="38"/>
        <v>10</v>
      </c>
    </row>
    <row r="2485" spans="1:32" x14ac:dyDescent="0.25">
      <c r="A2485">
        <v>96793</v>
      </c>
      <c r="B2485" t="s">
        <v>5499</v>
      </c>
      <c r="C2485" t="s">
        <v>33</v>
      </c>
      <c r="D2485">
        <v>0</v>
      </c>
      <c r="F2485" t="s">
        <v>1931</v>
      </c>
      <c r="G2485" t="s">
        <v>1931</v>
      </c>
      <c r="H2485" t="s">
        <v>5500</v>
      </c>
      <c r="I2485" t="s">
        <v>37</v>
      </c>
      <c r="J2485" t="s">
        <v>5501</v>
      </c>
      <c r="K2485" t="s">
        <v>5502</v>
      </c>
      <c r="L2485" t="s">
        <v>5503</v>
      </c>
      <c r="M2485" t="s">
        <v>573</v>
      </c>
      <c r="N2485" t="s">
        <v>573</v>
      </c>
      <c r="O2485" t="s">
        <v>2085</v>
      </c>
      <c r="P2485" t="s">
        <v>4390</v>
      </c>
      <c r="Q2485" t="s">
        <v>4773</v>
      </c>
      <c r="R2485" t="s">
        <v>63</v>
      </c>
      <c r="S2485" t="s">
        <v>44</v>
      </c>
      <c r="T2485" t="s">
        <v>1232</v>
      </c>
      <c r="U2485" t="s">
        <v>1233</v>
      </c>
      <c r="X2485">
        <v>2</v>
      </c>
      <c r="Y2485">
        <v>0</v>
      </c>
      <c r="Z2485">
        <v>0</v>
      </c>
      <c r="AA2485">
        <v>0</v>
      </c>
      <c r="AB2485">
        <v>396000</v>
      </c>
      <c r="AC2485" t="s">
        <v>47</v>
      </c>
      <c r="AD2485">
        <f>+VLOOKUP(T2485,items!$A$2:$D$1255,4,0)</f>
        <v>0</v>
      </c>
      <c r="AE2485">
        <f>+VLOOKUP(T2485,Tabla1[],5,0)</f>
        <v>0</v>
      </c>
      <c r="AF2485">
        <f t="shared" si="38"/>
        <v>10</v>
      </c>
    </row>
    <row r="2486" spans="1:32" x14ac:dyDescent="0.25">
      <c r="A2486">
        <v>96793</v>
      </c>
      <c r="B2486" t="s">
        <v>5499</v>
      </c>
      <c r="C2486" t="s">
        <v>33</v>
      </c>
      <c r="D2486">
        <v>0</v>
      </c>
      <c r="F2486" t="s">
        <v>1931</v>
      </c>
      <c r="G2486" t="s">
        <v>1931</v>
      </c>
      <c r="H2486" t="s">
        <v>5500</v>
      </c>
      <c r="I2486" t="s">
        <v>37</v>
      </c>
      <c r="J2486" t="s">
        <v>5501</v>
      </c>
      <c r="K2486" t="s">
        <v>5502</v>
      </c>
      <c r="L2486" t="s">
        <v>5503</v>
      </c>
      <c r="M2486" t="s">
        <v>573</v>
      </c>
      <c r="N2486" t="s">
        <v>573</v>
      </c>
      <c r="O2486" t="s">
        <v>2085</v>
      </c>
      <c r="P2486" t="s">
        <v>4390</v>
      </c>
      <c r="Q2486" t="s">
        <v>4773</v>
      </c>
      <c r="R2486" t="s">
        <v>63</v>
      </c>
      <c r="S2486" t="s">
        <v>44</v>
      </c>
      <c r="T2486" t="s">
        <v>1745</v>
      </c>
      <c r="U2486" t="s">
        <v>1746</v>
      </c>
      <c r="V2486" t="s">
        <v>259</v>
      </c>
      <c r="X2486">
        <v>1</v>
      </c>
      <c r="Y2486">
        <v>0</v>
      </c>
      <c r="Z2486">
        <v>0</v>
      </c>
      <c r="AA2486">
        <v>0</v>
      </c>
      <c r="AB2486">
        <v>645879</v>
      </c>
      <c r="AC2486" t="s">
        <v>47</v>
      </c>
      <c r="AD2486" t="str">
        <f>+VLOOKUP(T2486,items!$A$2:$D$1255,4,0)</f>
        <v>FUNDA</v>
      </c>
      <c r="AE2486">
        <f>+VLOOKUP(T2486,Tabla1[],5,0)</f>
        <v>0</v>
      </c>
      <c r="AF2486">
        <f t="shared" si="38"/>
        <v>10</v>
      </c>
    </row>
    <row r="2487" spans="1:32" x14ac:dyDescent="0.25">
      <c r="A2487">
        <v>96793</v>
      </c>
      <c r="B2487" t="s">
        <v>5499</v>
      </c>
      <c r="C2487" t="s">
        <v>33</v>
      </c>
      <c r="D2487">
        <v>0</v>
      </c>
      <c r="F2487" t="s">
        <v>1931</v>
      </c>
      <c r="G2487" t="s">
        <v>1931</v>
      </c>
      <c r="H2487" t="s">
        <v>5500</v>
      </c>
      <c r="I2487" t="s">
        <v>37</v>
      </c>
      <c r="J2487" t="s">
        <v>5501</v>
      </c>
      <c r="K2487" t="s">
        <v>5502</v>
      </c>
      <c r="L2487" t="s">
        <v>5503</v>
      </c>
      <c r="M2487" t="s">
        <v>573</v>
      </c>
      <c r="N2487" t="s">
        <v>573</v>
      </c>
      <c r="O2487" t="s">
        <v>2085</v>
      </c>
      <c r="P2487" t="s">
        <v>4390</v>
      </c>
      <c r="Q2487" t="s">
        <v>4773</v>
      </c>
      <c r="R2487" t="s">
        <v>63</v>
      </c>
      <c r="S2487" t="s">
        <v>44</v>
      </c>
      <c r="T2487" t="s">
        <v>3864</v>
      </c>
      <c r="U2487" t="s">
        <v>3865</v>
      </c>
      <c r="V2487" t="s">
        <v>2013</v>
      </c>
      <c r="W2487" t="s">
        <v>117</v>
      </c>
      <c r="X2487">
        <v>8</v>
      </c>
      <c r="Y2487">
        <v>0</v>
      </c>
      <c r="Z2487">
        <v>0</v>
      </c>
      <c r="AA2487">
        <v>0</v>
      </c>
      <c r="AB2487">
        <v>9912848</v>
      </c>
      <c r="AC2487" t="s">
        <v>47</v>
      </c>
      <c r="AD2487" t="str">
        <f>+VLOOKUP(T2487,items!$A$2:$D$1255,4,0)</f>
        <v>MUEBLES</v>
      </c>
      <c r="AE2487">
        <f>+VLOOKUP(T2487,Tabla1[],5,0)</f>
        <v>0</v>
      </c>
      <c r="AF2487">
        <f t="shared" si="38"/>
        <v>10</v>
      </c>
    </row>
    <row r="2488" spans="1:32" x14ac:dyDescent="0.25">
      <c r="A2488">
        <v>96793</v>
      </c>
      <c r="B2488" t="s">
        <v>5499</v>
      </c>
      <c r="C2488" t="s">
        <v>33</v>
      </c>
      <c r="D2488">
        <v>0</v>
      </c>
      <c r="F2488" t="s">
        <v>1931</v>
      </c>
      <c r="G2488" t="s">
        <v>1931</v>
      </c>
      <c r="H2488" t="s">
        <v>5500</v>
      </c>
      <c r="I2488" t="s">
        <v>37</v>
      </c>
      <c r="J2488" t="s">
        <v>5501</v>
      </c>
      <c r="K2488" t="s">
        <v>5502</v>
      </c>
      <c r="L2488" t="s">
        <v>5503</v>
      </c>
      <c r="M2488" t="s">
        <v>573</v>
      </c>
      <c r="N2488" t="s">
        <v>573</v>
      </c>
      <c r="O2488" t="s">
        <v>2085</v>
      </c>
      <c r="P2488" t="s">
        <v>4390</v>
      </c>
      <c r="Q2488" t="s">
        <v>4773</v>
      </c>
      <c r="R2488" t="s">
        <v>63</v>
      </c>
      <c r="S2488" t="s">
        <v>44</v>
      </c>
      <c r="T2488" t="s">
        <v>1880</v>
      </c>
      <c r="U2488" t="s">
        <v>1881</v>
      </c>
      <c r="W2488" t="s">
        <v>117</v>
      </c>
      <c r="X2488">
        <v>1</v>
      </c>
      <c r="Y2488">
        <v>0</v>
      </c>
      <c r="Z2488">
        <v>0</v>
      </c>
      <c r="AA2488">
        <v>0</v>
      </c>
      <c r="AB2488">
        <v>4691389</v>
      </c>
      <c r="AC2488" t="s">
        <v>47</v>
      </c>
      <c r="AD2488" t="str">
        <f>+VLOOKUP(T2488,items!$A$2:$D$1255,4,0)</f>
        <v>MUEBLES</v>
      </c>
      <c r="AE2488">
        <f>+VLOOKUP(T2488,Tabla1[],5,0)</f>
        <v>0</v>
      </c>
      <c r="AF2488">
        <f t="shared" si="38"/>
        <v>10</v>
      </c>
    </row>
    <row r="2489" spans="1:32" x14ac:dyDescent="0.25">
      <c r="A2489">
        <v>96793</v>
      </c>
      <c r="B2489" t="s">
        <v>5499</v>
      </c>
      <c r="C2489" t="s">
        <v>33</v>
      </c>
      <c r="D2489">
        <v>0</v>
      </c>
      <c r="F2489" t="s">
        <v>1931</v>
      </c>
      <c r="G2489" t="s">
        <v>1931</v>
      </c>
      <c r="H2489" t="s">
        <v>5500</v>
      </c>
      <c r="I2489" t="s">
        <v>37</v>
      </c>
      <c r="J2489" t="s">
        <v>5501</v>
      </c>
      <c r="K2489" t="s">
        <v>5502</v>
      </c>
      <c r="L2489" t="s">
        <v>5503</v>
      </c>
      <c r="M2489" t="s">
        <v>573</v>
      </c>
      <c r="N2489" t="s">
        <v>573</v>
      </c>
      <c r="O2489" t="s">
        <v>2085</v>
      </c>
      <c r="P2489" t="s">
        <v>4390</v>
      </c>
      <c r="Q2489" t="s">
        <v>4773</v>
      </c>
      <c r="R2489" t="s">
        <v>63</v>
      </c>
      <c r="S2489" t="s">
        <v>44</v>
      </c>
      <c r="T2489" t="s">
        <v>50</v>
      </c>
      <c r="U2489" t="s">
        <v>51</v>
      </c>
      <c r="X2489">
        <v>1</v>
      </c>
      <c r="Y2489">
        <v>0</v>
      </c>
      <c r="Z2489">
        <v>0</v>
      </c>
      <c r="AA2489">
        <v>0</v>
      </c>
      <c r="AB2489">
        <v>280000</v>
      </c>
      <c r="AC2489" t="s">
        <v>47</v>
      </c>
      <c r="AD2489" t="e">
        <f>+VLOOKUP(T2489,items!$A$2:$D$1255,4,0)</f>
        <v>#N/A</v>
      </c>
      <c r="AE2489" t="e">
        <f>+VLOOKUP(T2489,Tabla1[],5,0)</f>
        <v>#N/A</v>
      </c>
      <c r="AF2489">
        <f t="shared" si="38"/>
        <v>10</v>
      </c>
    </row>
    <row r="2490" spans="1:32" x14ac:dyDescent="0.25">
      <c r="A2490">
        <v>96800</v>
      </c>
      <c r="B2490" t="s">
        <v>5504</v>
      </c>
      <c r="C2490" t="s">
        <v>75</v>
      </c>
      <c r="D2490">
        <v>0</v>
      </c>
      <c r="F2490" t="s">
        <v>1931</v>
      </c>
      <c r="G2490" t="s">
        <v>5505</v>
      </c>
      <c r="H2490" t="s">
        <v>5506</v>
      </c>
      <c r="I2490" t="s">
        <v>5507</v>
      </c>
      <c r="J2490" t="s">
        <v>5508</v>
      </c>
      <c r="K2490" t="s">
        <v>5509</v>
      </c>
      <c r="L2490" t="s">
        <v>5510</v>
      </c>
      <c r="M2490" t="s">
        <v>5511</v>
      </c>
      <c r="N2490" t="s">
        <v>969</v>
      </c>
      <c r="O2490" t="s">
        <v>5512</v>
      </c>
      <c r="P2490" t="s">
        <v>5513</v>
      </c>
      <c r="Q2490" t="s">
        <v>5514</v>
      </c>
      <c r="R2490" t="s">
        <v>63</v>
      </c>
      <c r="S2490" t="s">
        <v>346</v>
      </c>
      <c r="T2490" t="s">
        <v>2089</v>
      </c>
      <c r="U2490" t="s">
        <v>2090</v>
      </c>
      <c r="X2490">
        <v>2</v>
      </c>
      <c r="Y2490">
        <v>0</v>
      </c>
      <c r="Z2490">
        <v>0</v>
      </c>
      <c r="AA2490">
        <v>0</v>
      </c>
      <c r="AB2490">
        <v>561120</v>
      </c>
      <c r="AC2490" t="s">
        <v>47</v>
      </c>
      <c r="AD2490">
        <f>+VLOOKUP(T2490,items!$A$2:$D$1255,4,0)</f>
        <v>0</v>
      </c>
      <c r="AE2490">
        <f>+VLOOKUP(T2490,Tabla1[],5,0)</f>
        <v>0</v>
      </c>
      <c r="AF2490">
        <f t="shared" si="38"/>
        <v>4</v>
      </c>
    </row>
    <row r="2491" spans="1:32" x14ac:dyDescent="0.25">
      <c r="A2491">
        <v>96800</v>
      </c>
      <c r="B2491" t="s">
        <v>5504</v>
      </c>
      <c r="C2491" t="s">
        <v>75</v>
      </c>
      <c r="D2491">
        <v>0</v>
      </c>
      <c r="F2491" t="s">
        <v>1931</v>
      </c>
      <c r="G2491" t="s">
        <v>5505</v>
      </c>
      <c r="H2491" t="s">
        <v>5506</v>
      </c>
      <c r="I2491" t="s">
        <v>5507</v>
      </c>
      <c r="J2491" t="s">
        <v>5508</v>
      </c>
      <c r="K2491" t="s">
        <v>5509</v>
      </c>
      <c r="L2491" t="s">
        <v>5510</v>
      </c>
      <c r="M2491" t="s">
        <v>5511</v>
      </c>
      <c r="N2491" t="s">
        <v>969</v>
      </c>
      <c r="O2491" t="s">
        <v>5512</v>
      </c>
      <c r="P2491" t="s">
        <v>5513</v>
      </c>
      <c r="Q2491" t="s">
        <v>5514</v>
      </c>
      <c r="R2491" t="s">
        <v>63</v>
      </c>
      <c r="S2491" t="s">
        <v>346</v>
      </c>
      <c r="T2491" t="s">
        <v>2855</v>
      </c>
      <c r="U2491" t="s">
        <v>2856</v>
      </c>
      <c r="X2491">
        <v>1</v>
      </c>
      <c r="Y2491">
        <v>0</v>
      </c>
      <c r="Z2491">
        <v>0</v>
      </c>
      <c r="AA2491">
        <v>0</v>
      </c>
      <c r="AB2491">
        <v>342960</v>
      </c>
      <c r="AC2491" t="s">
        <v>47</v>
      </c>
      <c r="AD2491">
        <f>+VLOOKUP(T2491,items!$A$2:$D$1255,4,0)</f>
        <v>0</v>
      </c>
      <c r="AE2491">
        <f>+VLOOKUP(T2491,Tabla1[],5,0)</f>
        <v>0</v>
      </c>
      <c r="AF2491">
        <f t="shared" si="38"/>
        <v>4</v>
      </c>
    </row>
    <row r="2492" spans="1:32" x14ac:dyDescent="0.25">
      <c r="A2492">
        <v>96800</v>
      </c>
      <c r="B2492" t="s">
        <v>5504</v>
      </c>
      <c r="C2492" t="s">
        <v>75</v>
      </c>
      <c r="D2492">
        <v>0</v>
      </c>
      <c r="F2492" t="s">
        <v>1931</v>
      </c>
      <c r="G2492" t="s">
        <v>5505</v>
      </c>
      <c r="H2492" t="s">
        <v>5506</v>
      </c>
      <c r="I2492" t="s">
        <v>5507</v>
      </c>
      <c r="J2492" t="s">
        <v>5508</v>
      </c>
      <c r="K2492" t="s">
        <v>5509</v>
      </c>
      <c r="L2492" t="s">
        <v>5510</v>
      </c>
      <c r="M2492" t="s">
        <v>5511</v>
      </c>
      <c r="N2492" t="s">
        <v>969</v>
      </c>
      <c r="O2492" t="s">
        <v>5512</v>
      </c>
      <c r="P2492" t="s">
        <v>5513</v>
      </c>
      <c r="Q2492" t="s">
        <v>5514</v>
      </c>
      <c r="R2492" t="s">
        <v>63</v>
      </c>
      <c r="S2492" t="s">
        <v>346</v>
      </c>
      <c r="T2492" t="s">
        <v>2640</v>
      </c>
      <c r="U2492" t="s">
        <v>2641</v>
      </c>
      <c r="X2492">
        <v>1</v>
      </c>
      <c r="Y2492">
        <v>7000</v>
      </c>
      <c r="Z2492">
        <v>0</v>
      </c>
      <c r="AA2492">
        <v>0</v>
      </c>
      <c r="AB2492">
        <v>1050000</v>
      </c>
      <c r="AC2492" t="s">
        <v>47</v>
      </c>
      <c r="AD2492">
        <f>+VLOOKUP(T2492,items!$A$2:$D$1255,4,0)</f>
        <v>0</v>
      </c>
      <c r="AE2492">
        <f>+VLOOKUP(T2492,Tabla1[],5,0)</f>
        <v>0</v>
      </c>
      <c r="AF2492">
        <f t="shared" si="38"/>
        <v>4</v>
      </c>
    </row>
    <row r="2493" spans="1:32" x14ac:dyDescent="0.25">
      <c r="A2493">
        <v>96800</v>
      </c>
      <c r="B2493" t="s">
        <v>5504</v>
      </c>
      <c r="C2493" t="s">
        <v>75</v>
      </c>
      <c r="D2493">
        <v>0</v>
      </c>
      <c r="F2493" t="s">
        <v>1931</v>
      </c>
      <c r="G2493" t="s">
        <v>5505</v>
      </c>
      <c r="H2493" t="s">
        <v>5506</v>
      </c>
      <c r="I2493" t="s">
        <v>5507</v>
      </c>
      <c r="J2493" t="s">
        <v>5508</v>
      </c>
      <c r="K2493" t="s">
        <v>5509</v>
      </c>
      <c r="L2493" t="s">
        <v>5510</v>
      </c>
      <c r="M2493" t="s">
        <v>5511</v>
      </c>
      <c r="N2493" t="s">
        <v>969</v>
      </c>
      <c r="O2493" t="s">
        <v>5512</v>
      </c>
      <c r="P2493" t="s">
        <v>5513</v>
      </c>
      <c r="Q2493" t="s">
        <v>5514</v>
      </c>
      <c r="R2493" t="s">
        <v>63</v>
      </c>
      <c r="S2493" t="s">
        <v>346</v>
      </c>
      <c r="T2493" t="s">
        <v>1519</v>
      </c>
      <c r="U2493" t="s">
        <v>1520</v>
      </c>
      <c r="V2493" t="s">
        <v>244</v>
      </c>
      <c r="W2493" t="s">
        <v>114</v>
      </c>
      <c r="X2493">
        <v>1</v>
      </c>
      <c r="Y2493">
        <v>5000</v>
      </c>
      <c r="Z2493">
        <v>0</v>
      </c>
      <c r="AA2493">
        <v>7000</v>
      </c>
      <c r="AB2493">
        <v>6947871</v>
      </c>
      <c r="AC2493" t="s">
        <v>47</v>
      </c>
      <c r="AD2493" t="str">
        <f>+VLOOKUP(T2493,items!$A$2:$D$1255,4,0)</f>
        <v>PERGOLA</v>
      </c>
      <c r="AE2493" t="str">
        <f>+VLOOKUP(T2493,Tabla1[],5,0)</f>
        <v>PERGOLITE</v>
      </c>
      <c r="AF2493">
        <f t="shared" si="38"/>
        <v>4</v>
      </c>
    </row>
    <row r="2494" spans="1:32" x14ac:dyDescent="0.25">
      <c r="A2494">
        <v>96800</v>
      </c>
      <c r="B2494" t="s">
        <v>5504</v>
      </c>
      <c r="C2494" t="s">
        <v>75</v>
      </c>
      <c r="D2494">
        <v>0</v>
      </c>
      <c r="F2494" t="s">
        <v>1931</v>
      </c>
      <c r="G2494" t="s">
        <v>5505</v>
      </c>
      <c r="H2494" t="s">
        <v>5506</v>
      </c>
      <c r="I2494" t="s">
        <v>5507</v>
      </c>
      <c r="J2494" t="s">
        <v>5508</v>
      </c>
      <c r="K2494" t="s">
        <v>5509</v>
      </c>
      <c r="L2494" t="s">
        <v>5510</v>
      </c>
      <c r="M2494" t="s">
        <v>5511</v>
      </c>
      <c r="N2494" t="s">
        <v>969</v>
      </c>
      <c r="O2494" t="s">
        <v>5512</v>
      </c>
      <c r="P2494" t="s">
        <v>5513</v>
      </c>
      <c r="Q2494" t="s">
        <v>5514</v>
      </c>
      <c r="R2494" t="s">
        <v>63</v>
      </c>
      <c r="S2494" t="s">
        <v>346</v>
      </c>
      <c r="T2494" t="s">
        <v>1519</v>
      </c>
      <c r="U2494" t="s">
        <v>1520</v>
      </c>
      <c r="V2494" t="s">
        <v>244</v>
      </c>
      <c r="W2494" t="s">
        <v>114</v>
      </c>
      <c r="X2494">
        <v>2</v>
      </c>
      <c r="Y2494">
        <v>3500</v>
      </c>
      <c r="Z2494">
        <v>0</v>
      </c>
      <c r="AA2494">
        <v>5840</v>
      </c>
      <c r="AB2494">
        <v>9127740</v>
      </c>
      <c r="AC2494" t="s">
        <v>47</v>
      </c>
      <c r="AD2494" t="str">
        <f>+VLOOKUP(T2494,items!$A$2:$D$1255,4,0)</f>
        <v>PERGOLA</v>
      </c>
      <c r="AE2494" t="str">
        <f>+VLOOKUP(T2494,Tabla1[],5,0)</f>
        <v>PERGOLITE</v>
      </c>
      <c r="AF2494">
        <f t="shared" si="38"/>
        <v>4</v>
      </c>
    </row>
    <row r="2495" spans="1:32" x14ac:dyDescent="0.25">
      <c r="A2495">
        <v>96800</v>
      </c>
      <c r="B2495" t="s">
        <v>5504</v>
      </c>
      <c r="C2495" t="s">
        <v>75</v>
      </c>
      <c r="D2495">
        <v>0</v>
      </c>
      <c r="F2495" t="s">
        <v>1931</v>
      </c>
      <c r="G2495" t="s">
        <v>5505</v>
      </c>
      <c r="H2495" t="s">
        <v>5506</v>
      </c>
      <c r="I2495" t="s">
        <v>5507</v>
      </c>
      <c r="J2495" t="s">
        <v>5508</v>
      </c>
      <c r="K2495" t="s">
        <v>5509</v>
      </c>
      <c r="L2495" t="s">
        <v>5510</v>
      </c>
      <c r="M2495" t="s">
        <v>5511</v>
      </c>
      <c r="N2495" t="s">
        <v>969</v>
      </c>
      <c r="O2495" t="s">
        <v>5512</v>
      </c>
      <c r="P2495" t="s">
        <v>5513</v>
      </c>
      <c r="Q2495" t="s">
        <v>5514</v>
      </c>
      <c r="R2495" t="s">
        <v>63</v>
      </c>
      <c r="S2495" t="s">
        <v>346</v>
      </c>
      <c r="T2495" t="s">
        <v>1805</v>
      </c>
      <c r="U2495" t="s">
        <v>1806</v>
      </c>
      <c r="X2495">
        <v>6</v>
      </c>
      <c r="Y2495">
        <v>5000</v>
      </c>
      <c r="Z2495">
        <v>0</v>
      </c>
      <c r="AA2495">
        <v>0</v>
      </c>
      <c r="AB2495">
        <v>1799310</v>
      </c>
      <c r="AC2495" t="s">
        <v>47</v>
      </c>
      <c r="AD2495">
        <f>+VLOOKUP(T2495,items!$A$2:$D$1255,4,0)</f>
        <v>0</v>
      </c>
      <c r="AE2495">
        <f>+VLOOKUP(T2495,Tabla1[],5,0)</f>
        <v>0</v>
      </c>
      <c r="AF2495">
        <f t="shared" si="38"/>
        <v>4</v>
      </c>
    </row>
    <row r="2496" spans="1:32" x14ac:dyDescent="0.25">
      <c r="A2496">
        <v>96800</v>
      </c>
      <c r="B2496" t="s">
        <v>5504</v>
      </c>
      <c r="C2496" t="s">
        <v>75</v>
      </c>
      <c r="D2496">
        <v>0</v>
      </c>
      <c r="F2496" t="s">
        <v>1931</v>
      </c>
      <c r="G2496" t="s">
        <v>5505</v>
      </c>
      <c r="H2496" t="s">
        <v>5506</v>
      </c>
      <c r="I2496" t="s">
        <v>5507</v>
      </c>
      <c r="J2496" t="s">
        <v>5508</v>
      </c>
      <c r="K2496" t="s">
        <v>5509</v>
      </c>
      <c r="L2496" t="s">
        <v>5510</v>
      </c>
      <c r="M2496" t="s">
        <v>5511</v>
      </c>
      <c r="N2496" t="s">
        <v>969</v>
      </c>
      <c r="O2496" t="s">
        <v>5512</v>
      </c>
      <c r="P2496" t="s">
        <v>5513</v>
      </c>
      <c r="Q2496" t="s">
        <v>5514</v>
      </c>
      <c r="R2496" t="s">
        <v>63</v>
      </c>
      <c r="S2496" t="s">
        <v>346</v>
      </c>
      <c r="T2496" t="s">
        <v>1805</v>
      </c>
      <c r="U2496" t="s">
        <v>1806</v>
      </c>
      <c r="X2496">
        <v>8</v>
      </c>
      <c r="Y2496">
        <v>3500</v>
      </c>
      <c r="Z2496">
        <v>0</v>
      </c>
      <c r="AA2496">
        <v>0</v>
      </c>
      <c r="AB2496">
        <v>1789464</v>
      </c>
      <c r="AC2496" t="s">
        <v>47</v>
      </c>
      <c r="AD2496">
        <f>+VLOOKUP(T2496,items!$A$2:$D$1255,4,0)</f>
        <v>0</v>
      </c>
      <c r="AE2496">
        <f>+VLOOKUP(T2496,Tabla1[],5,0)</f>
        <v>0</v>
      </c>
      <c r="AF2496">
        <f t="shared" si="38"/>
        <v>4</v>
      </c>
    </row>
    <row r="2497" spans="1:32" x14ac:dyDescent="0.25">
      <c r="A2497">
        <v>96801</v>
      </c>
      <c r="B2497" t="s">
        <v>3951</v>
      </c>
      <c r="C2497" t="s">
        <v>75</v>
      </c>
      <c r="D2497">
        <v>0</v>
      </c>
      <c r="F2497" t="s">
        <v>1931</v>
      </c>
      <c r="G2497" t="s">
        <v>674</v>
      </c>
      <c r="H2497" t="s">
        <v>5515</v>
      </c>
      <c r="I2497" t="s">
        <v>5516</v>
      </c>
      <c r="J2497" t="s">
        <v>5517</v>
      </c>
      <c r="K2497" t="s">
        <v>5518</v>
      </c>
      <c r="L2497" t="s">
        <v>5519</v>
      </c>
      <c r="M2497" t="s">
        <v>903</v>
      </c>
      <c r="N2497" t="s">
        <v>1136</v>
      </c>
      <c r="O2497" t="s">
        <v>489</v>
      </c>
      <c r="P2497" t="s">
        <v>3918</v>
      </c>
      <c r="Q2497" t="s">
        <v>119</v>
      </c>
      <c r="R2497" t="s">
        <v>127</v>
      </c>
      <c r="S2497" t="s">
        <v>256</v>
      </c>
      <c r="T2497" t="s">
        <v>429</v>
      </c>
      <c r="U2497" t="s">
        <v>430</v>
      </c>
      <c r="X2497">
        <v>3</v>
      </c>
      <c r="Y2497">
        <v>0</v>
      </c>
      <c r="Z2497">
        <v>0</v>
      </c>
      <c r="AA2497">
        <v>0</v>
      </c>
      <c r="AB2497">
        <v>551556</v>
      </c>
      <c r="AC2497" t="s">
        <v>47</v>
      </c>
      <c r="AD2497">
        <f>+VLOOKUP(T2497,items!$A$2:$D$1255,4,0)</f>
        <v>0</v>
      </c>
      <c r="AE2497">
        <f>+VLOOKUP(T2497,Tabla1[],5,0)</f>
        <v>0</v>
      </c>
      <c r="AF2497">
        <f t="shared" si="38"/>
        <v>10</v>
      </c>
    </row>
    <row r="2498" spans="1:32" x14ac:dyDescent="0.25">
      <c r="A2498">
        <v>96801</v>
      </c>
      <c r="B2498" t="s">
        <v>3951</v>
      </c>
      <c r="C2498" t="s">
        <v>75</v>
      </c>
      <c r="D2498">
        <v>0</v>
      </c>
      <c r="F2498" t="s">
        <v>1931</v>
      </c>
      <c r="G2498" t="s">
        <v>674</v>
      </c>
      <c r="H2498" t="s">
        <v>5515</v>
      </c>
      <c r="I2498" t="s">
        <v>5516</v>
      </c>
      <c r="J2498" t="s">
        <v>5517</v>
      </c>
      <c r="K2498" t="s">
        <v>5518</v>
      </c>
      <c r="L2498" t="s">
        <v>5519</v>
      </c>
      <c r="M2498" t="s">
        <v>903</v>
      </c>
      <c r="N2498" t="s">
        <v>1136</v>
      </c>
      <c r="O2498" t="s">
        <v>489</v>
      </c>
      <c r="P2498" t="s">
        <v>3918</v>
      </c>
      <c r="Q2498" t="s">
        <v>119</v>
      </c>
      <c r="R2498" t="s">
        <v>127</v>
      </c>
      <c r="S2498" t="s">
        <v>256</v>
      </c>
      <c r="T2498" t="s">
        <v>1266</v>
      </c>
      <c r="U2498" t="s">
        <v>1267</v>
      </c>
      <c r="V2498" t="s">
        <v>988</v>
      </c>
      <c r="W2498" t="s">
        <v>114</v>
      </c>
      <c r="X2498">
        <v>1</v>
      </c>
      <c r="Y2498">
        <v>6780</v>
      </c>
      <c r="Z2498">
        <v>2750</v>
      </c>
      <c r="AA2498">
        <v>0</v>
      </c>
      <c r="AB2498">
        <v>10656822</v>
      </c>
      <c r="AC2498" t="s">
        <v>47</v>
      </c>
      <c r="AD2498" t="str">
        <f>+VLOOKUP(T2498,items!$A$2:$D$1255,4,0)</f>
        <v>BANETA</v>
      </c>
      <c r="AE2498" t="str">
        <f>+VLOOKUP(T2498,Tabla1[],5,0)</f>
        <v>GUILLOTINA</v>
      </c>
      <c r="AF2498">
        <f t="shared" ref="AF2498:AF2561" si="39">+MONTH(O2498)</f>
        <v>10</v>
      </c>
    </row>
    <row r="2499" spans="1:32" x14ac:dyDescent="0.25">
      <c r="A2499">
        <v>96801</v>
      </c>
      <c r="B2499" t="s">
        <v>3951</v>
      </c>
      <c r="C2499" t="s">
        <v>75</v>
      </c>
      <c r="D2499">
        <v>0</v>
      </c>
      <c r="F2499" t="s">
        <v>1931</v>
      </c>
      <c r="G2499" t="s">
        <v>674</v>
      </c>
      <c r="H2499" t="s">
        <v>5515</v>
      </c>
      <c r="I2499" t="s">
        <v>5516</v>
      </c>
      <c r="J2499" t="s">
        <v>5517</v>
      </c>
      <c r="K2499" t="s">
        <v>5518</v>
      </c>
      <c r="L2499" t="s">
        <v>5519</v>
      </c>
      <c r="M2499" t="s">
        <v>903</v>
      </c>
      <c r="N2499" t="s">
        <v>1136</v>
      </c>
      <c r="O2499" t="s">
        <v>489</v>
      </c>
      <c r="P2499" t="s">
        <v>3918</v>
      </c>
      <c r="Q2499" t="s">
        <v>119</v>
      </c>
      <c r="R2499" t="s">
        <v>127</v>
      </c>
      <c r="S2499" t="s">
        <v>256</v>
      </c>
      <c r="T2499" t="s">
        <v>989</v>
      </c>
      <c r="U2499" t="s">
        <v>990</v>
      </c>
      <c r="W2499" t="s">
        <v>114</v>
      </c>
      <c r="X2499">
        <v>4</v>
      </c>
      <c r="Y2499">
        <v>0</v>
      </c>
      <c r="Z2499">
        <v>0</v>
      </c>
      <c r="AA2499">
        <v>0</v>
      </c>
      <c r="AB2499">
        <v>447240</v>
      </c>
      <c r="AC2499" t="s">
        <v>47</v>
      </c>
      <c r="AD2499">
        <f>+VLOOKUP(T2499,items!$A$2:$D$1255,4,0)</f>
        <v>0</v>
      </c>
      <c r="AE2499">
        <f>+VLOOKUP(T2499,Tabla1[],5,0)</f>
        <v>0</v>
      </c>
      <c r="AF2499">
        <f t="shared" si="39"/>
        <v>10</v>
      </c>
    </row>
    <row r="2500" spans="1:32" x14ac:dyDescent="0.25">
      <c r="A2500">
        <v>96801</v>
      </c>
      <c r="B2500" t="s">
        <v>3951</v>
      </c>
      <c r="C2500" t="s">
        <v>75</v>
      </c>
      <c r="D2500">
        <v>0</v>
      </c>
      <c r="F2500" t="s">
        <v>1931</v>
      </c>
      <c r="G2500" t="s">
        <v>674</v>
      </c>
      <c r="H2500" t="s">
        <v>5515</v>
      </c>
      <c r="I2500" t="s">
        <v>5516</v>
      </c>
      <c r="J2500" t="s">
        <v>5517</v>
      </c>
      <c r="K2500" t="s">
        <v>5518</v>
      </c>
      <c r="L2500" t="s">
        <v>5519</v>
      </c>
      <c r="M2500" t="s">
        <v>903</v>
      </c>
      <c r="N2500" t="s">
        <v>1136</v>
      </c>
      <c r="O2500" t="s">
        <v>489</v>
      </c>
      <c r="P2500" t="s">
        <v>3918</v>
      </c>
      <c r="Q2500" t="s">
        <v>119</v>
      </c>
      <c r="R2500" t="s">
        <v>127</v>
      </c>
      <c r="S2500" t="s">
        <v>256</v>
      </c>
      <c r="T2500" t="s">
        <v>689</v>
      </c>
      <c r="U2500" t="s">
        <v>690</v>
      </c>
      <c r="X2500">
        <v>2</v>
      </c>
      <c r="Y2500">
        <v>500</v>
      </c>
      <c r="Z2500">
        <v>217</v>
      </c>
      <c r="AA2500">
        <v>0</v>
      </c>
      <c r="AB2500">
        <v>59378</v>
      </c>
      <c r="AC2500" t="s">
        <v>47</v>
      </c>
      <c r="AD2500">
        <f>+VLOOKUP(T2500,items!$A$2:$D$1255,4,0)</f>
        <v>0</v>
      </c>
      <c r="AE2500">
        <f>+VLOOKUP(T2500,Tabla1[],5,0)</f>
        <v>0</v>
      </c>
      <c r="AF2500">
        <f t="shared" si="39"/>
        <v>10</v>
      </c>
    </row>
    <row r="2501" spans="1:32" x14ac:dyDescent="0.25">
      <c r="A2501">
        <v>96801</v>
      </c>
      <c r="B2501" t="s">
        <v>3951</v>
      </c>
      <c r="C2501" t="s">
        <v>75</v>
      </c>
      <c r="D2501">
        <v>0</v>
      </c>
      <c r="F2501" t="s">
        <v>1931</v>
      </c>
      <c r="G2501" t="s">
        <v>674</v>
      </c>
      <c r="H2501" t="s">
        <v>5515</v>
      </c>
      <c r="I2501" t="s">
        <v>5516</v>
      </c>
      <c r="J2501" t="s">
        <v>5517</v>
      </c>
      <c r="K2501" t="s">
        <v>5518</v>
      </c>
      <c r="L2501" t="s">
        <v>5519</v>
      </c>
      <c r="M2501" t="s">
        <v>903</v>
      </c>
      <c r="N2501" t="s">
        <v>1136</v>
      </c>
      <c r="O2501" t="s">
        <v>489</v>
      </c>
      <c r="P2501" t="s">
        <v>3918</v>
      </c>
      <c r="Q2501" t="s">
        <v>119</v>
      </c>
      <c r="R2501" t="s">
        <v>127</v>
      </c>
      <c r="S2501" t="s">
        <v>256</v>
      </c>
      <c r="T2501" t="s">
        <v>94</v>
      </c>
      <c r="U2501" t="s">
        <v>95</v>
      </c>
      <c r="X2501">
        <v>1</v>
      </c>
      <c r="Y2501">
        <v>0</v>
      </c>
      <c r="Z2501">
        <v>0</v>
      </c>
      <c r="AA2501">
        <v>0</v>
      </c>
      <c r="AB2501">
        <v>200000</v>
      </c>
      <c r="AC2501" t="s">
        <v>47</v>
      </c>
      <c r="AD2501" t="e">
        <f>+VLOOKUP(T2501,items!$A$2:$D$1255,4,0)</f>
        <v>#N/A</v>
      </c>
      <c r="AE2501" t="e">
        <f>+VLOOKUP(T2501,Tabla1[],5,0)</f>
        <v>#N/A</v>
      </c>
      <c r="AF2501">
        <f t="shared" si="39"/>
        <v>10</v>
      </c>
    </row>
    <row r="2502" spans="1:32" x14ac:dyDescent="0.25">
      <c r="A2502">
        <v>96801</v>
      </c>
      <c r="B2502" t="s">
        <v>3951</v>
      </c>
      <c r="C2502" t="s">
        <v>75</v>
      </c>
      <c r="D2502">
        <v>0</v>
      </c>
      <c r="F2502" t="s">
        <v>1931</v>
      </c>
      <c r="G2502" t="s">
        <v>674</v>
      </c>
      <c r="H2502" t="s">
        <v>5515</v>
      </c>
      <c r="I2502" t="s">
        <v>5516</v>
      </c>
      <c r="J2502" t="s">
        <v>5517</v>
      </c>
      <c r="K2502" t="s">
        <v>5518</v>
      </c>
      <c r="L2502" t="s">
        <v>5519</v>
      </c>
      <c r="M2502" t="s">
        <v>903</v>
      </c>
      <c r="N2502" t="s">
        <v>1136</v>
      </c>
      <c r="O2502" t="s">
        <v>489</v>
      </c>
      <c r="P2502" t="s">
        <v>3918</v>
      </c>
      <c r="Q2502" t="s">
        <v>119</v>
      </c>
      <c r="R2502" t="s">
        <v>127</v>
      </c>
      <c r="S2502" t="s">
        <v>256</v>
      </c>
      <c r="T2502" t="s">
        <v>392</v>
      </c>
      <c r="U2502" t="s">
        <v>393</v>
      </c>
      <c r="X2502">
        <v>1</v>
      </c>
      <c r="Y2502">
        <v>0</v>
      </c>
      <c r="Z2502">
        <v>0</v>
      </c>
      <c r="AA2502">
        <v>0</v>
      </c>
      <c r="AB2502">
        <v>175003</v>
      </c>
      <c r="AC2502" t="s">
        <v>47</v>
      </c>
      <c r="AD2502" t="e">
        <f>+VLOOKUP(T2502,items!$A$2:$D$1255,4,0)</f>
        <v>#N/A</v>
      </c>
      <c r="AE2502" t="e">
        <f>+VLOOKUP(T2502,Tabla1[],5,0)</f>
        <v>#N/A</v>
      </c>
      <c r="AF2502">
        <f t="shared" si="39"/>
        <v>10</v>
      </c>
    </row>
    <row r="2503" spans="1:32" x14ac:dyDescent="0.25">
      <c r="A2503">
        <v>96802</v>
      </c>
      <c r="B2503" t="s">
        <v>5520</v>
      </c>
      <c r="C2503" t="s">
        <v>75</v>
      </c>
      <c r="D2503">
        <v>0</v>
      </c>
      <c r="F2503" t="s">
        <v>1931</v>
      </c>
      <c r="G2503" t="s">
        <v>253</v>
      </c>
      <c r="H2503" t="s">
        <v>5521</v>
      </c>
      <c r="I2503" t="s">
        <v>37</v>
      </c>
      <c r="J2503" t="s">
        <v>5522</v>
      </c>
      <c r="K2503" t="s">
        <v>5523</v>
      </c>
      <c r="L2503" t="s">
        <v>37</v>
      </c>
      <c r="M2503" t="s">
        <v>573</v>
      </c>
      <c r="N2503" t="s">
        <v>573</v>
      </c>
      <c r="O2503" t="s">
        <v>2896</v>
      </c>
      <c r="P2503" t="s">
        <v>255</v>
      </c>
      <c r="Q2503" t="s">
        <v>255</v>
      </c>
      <c r="R2503" t="s">
        <v>43</v>
      </c>
      <c r="S2503" t="s">
        <v>164</v>
      </c>
      <c r="T2503" t="s">
        <v>1557</v>
      </c>
      <c r="U2503" t="s">
        <v>1558</v>
      </c>
      <c r="X2503">
        <v>16</v>
      </c>
      <c r="Y2503">
        <v>0</v>
      </c>
      <c r="Z2503">
        <v>0</v>
      </c>
      <c r="AA2503">
        <v>0</v>
      </c>
      <c r="AB2503">
        <v>672000</v>
      </c>
      <c r="AC2503" t="s">
        <v>47</v>
      </c>
      <c r="AD2503">
        <f>+VLOOKUP(T2503,items!$A$2:$D$1255,4,0)</f>
        <v>0</v>
      </c>
      <c r="AE2503">
        <f>+VLOOKUP(T2503,Tabla1[],5,0)</f>
        <v>0</v>
      </c>
      <c r="AF2503">
        <f t="shared" si="39"/>
        <v>9</v>
      </c>
    </row>
    <row r="2504" spans="1:32" x14ac:dyDescent="0.25">
      <c r="A2504">
        <v>96802</v>
      </c>
      <c r="B2504" t="s">
        <v>5520</v>
      </c>
      <c r="C2504" t="s">
        <v>75</v>
      </c>
      <c r="D2504">
        <v>0</v>
      </c>
      <c r="F2504" t="s">
        <v>1931</v>
      </c>
      <c r="G2504" t="s">
        <v>253</v>
      </c>
      <c r="H2504" t="s">
        <v>5521</v>
      </c>
      <c r="I2504" t="s">
        <v>37</v>
      </c>
      <c r="J2504" t="s">
        <v>5522</v>
      </c>
      <c r="K2504" t="s">
        <v>5523</v>
      </c>
      <c r="L2504" t="s">
        <v>37</v>
      </c>
      <c r="M2504" t="s">
        <v>573</v>
      </c>
      <c r="N2504" t="s">
        <v>573</v>
      </c>
      <c r="O2504" t="s">
        <v>2896</v>
      </c>
      <c r="P2504" t="s">
        <v>255</v>
      </c>
      <c r="Q2504" t="s">
        <v>255</v>
      </c>
      <c r="R2504" t="s">
        <v>43</v>
      </c>
      <c r="S2504" t="s">
        <v>164</v>
      </c>
      <c r="T2504" t="s">
        <v>3783</v>
      </c>
      <c r="U2504" t="s">
        <v>3784</v>
      </c>
      <c r="X2504">
        <v>16</v>
      </c>
      <c r="Y2504">
        <v>0</v>
      </c>
      <c r="Z2504">
        <v>0</v>
      </c>
      <c r="AA2504">
        <v>0</v>
      </c>
      <c r="AB2504">
        <v>53056</v>
      </c>
      <c r="AC2504" t="s">
        <v>47</v>
      </c>
      <c r="AD2504">
        <f>+VLOOKUP(T2504,items!$A$2:$D$1255,4,0)</f>
        <v>0</v>
      </c>
      <c r="AE2504">
        <f>+VLOOKUP(T2504,Tabla1[],5,0)</f>
        <v>0</v>
      </c>
      <c r="AF2504">
        <f t="shared" si="39"/>
        <v>9</v>
      </c>
    </row>
    <row r="2505" spans="1:32" x14ac:dyDescent="0.25">
      <c r="A2505">
        <v>96802</v>
      </c>
      <c r="B2505" t="s">
        <v>5520</v>
      </c>
      <c r="C2505" t="s">
        <v>75</v>
      </c>
      <c r="D2505">
        <v>0</v>
      </c>
      <c r="F2505" t="s">
        <v>1931</v>
      </c>
      <c r="G2505" t="s">
        <v>253</v>
      </c>
      <c r="H2505" t="s">
        <v>5521</v>
      </c>
      <c r="I2505" t="s">
        <v>37</v>
      </c>
      <c r="J2505" t="s">
        <v>5522</v>
      </c>
      <c r="K2505" t="s">
        <v>5523</v>
      </c>
      <c r="L2505" t="s">
        <v>37</v>
      </c>
      <c r="M2505" t="s">
        <v>573</v>
      </c>
      <c r="N2505" t="s">
        <v>573</v>
      </c>
      <c r="O2505" t="s">
        <v>2896</v>
      </c>
      <c r="P2505" t="s">
        <v>255</v>
      </c>
      <c r="Q2505" t="s">
        <v>255</v>
      </c>
      <c r="R2505" t="s">
        <v>43</v>
      </c>
      <c r="S2505" t="s">
        <v>164</v>
      </c>
      <c r="T2505" t="s">
        <v>1290</v>
      </c>
      <c r="U2505" t="s">
        <v>1291</v>
      </c>
      <c r="X2505">
        <v>8</v>
      </c>
      <c r="Y2505">
        <v>0</v>
      </c>
      <c r="Z2505">
        <v>0</v>
      </c>
      <c r="AA2505">
        <v>0</v>
      </c>
      <c r="AB2505">
        <v>537816</v>
      </c>
      <c r="AC2505" t="s">
        <v>47</v>
      </c>
      <c r="AD2505">
        <f>+VLOOKUP(T2505,items!$A$2:$D$1255,4,0)</f>
        <v>0</v>
      </c>
      <c r="AE2505">
        <f>+VLOOKUP(T2505,Tabla1[],5,0)</f>
        <v>0</v>
      </c>
      <c r="AF2505">
        <f t="shared" si="39"/>
        <v>9</v>
      </c>
    </row>
    <row r="2506" spans="1:32" x14ac:dyDescent="0.25">
      <c r="A2506">
        <v>96802</v>
      </c>
      <c r="B2506" t="s">
        <v>5520</v>
      </c>
      <c r="C2506" t="s">
        <v>75</v>
      </c>
      <c r="D2506">
        <v>0</v>
      </c>
      <c r="F2506" t="s">
        <v>1931</v>
      </c>
      <c r="G2506" t="s">
        <v>253</v>
      </c>
      <c r="H2506" t="s">
        <v>5521</v>
      </c>
      <c r="I2506" t="s">
        <v>37</v>
      </c>
      <c r="J2506" t="s">
        <v>5522</v>
      </c>
      <c r="K2506" t="s">
        <v>5523</v>
      </c>
      <c r="L2506" t="s">
        <v>37</v>
      </c>
      <c r="M2506" t="s">
        <v>573</v>
      </c>
      <c r="N2506" t="s">
        <v>573</v>
      </c>
      <c r="O2506" t="s">
        <v>2896</v>
      </c>
      <c r="P2506" t="s">
        <v>255</v>
      </c>
      <c r="Q2506" t="s">
        <v>255</v>
      </c>
      <c r="R2506" t="s">
        <v>43</v>
      </c>
      <c r="S2506" t="s">
        <v>164</v>
      </c>
      <c r="T2506" t="s">
        <v>1126</v>
      </c>
      <c r="U2506" t="s">
        <v>1127</v>
      </c>
      <c r="X2506">
        <v>2</v>
      </c>
      <c r="Y2506">
        <v>0</v>
      </c>
      <c r="Z2506">
        <v>0</v>
      </c>
      <c r="AA2506">
        <v>0</v>
      </c>
      <c r="AB2506">
        <v>100840</v>
      </c>
      <c r="AC2506" t="s">
        <v>47</v>
      </c>
      <c r="AD2506">
        <f>+VLOOKUP(T2506,items!$A$2:$D$1255,4,0)</f>
        <v>0</v>
      </c>
      <c r="AE2506">
        <f>+VLOOKUP(T2506,Tabla1[],5,0)</f>
        <v>0</v>
      </c>
      <c r="AF2506">
        <f t="shared" si="39"/>
        <v>9</v>
      </c>
    </row>
    <row r="2507" spans="1:32" x14ac:dyDescent="0.25">
      <c r="A2507">
        <v>96802</v>
      </c>
      <c r="B2507" t="s">
        <v>5520</v>
      </c>
      <c r="C2507" t="s">
        <v>75</v>
      </c>
      <c r="D2507">
        <v>0</v>
      </c>
      <c r="F2507" t="s">
        <v>1931</v>
      </c>
      <c r="G2507" t="s">
        <v>253</v>
      </c>
      <c r="H2507" t="s">
        <v>5521</v>
      </c>
      <c r="I2507" t="s">
        <v>37</v>
      </c>
      <c r="J2507" t="s">
        <v>5522</v>
      </c>
      <c r="K2507" t="s">
        <v>5523</v>
      </c>
      <c r="L2507" t="s">
        <v>37</v>
      </c>
      <c r="M2507" t="s">
        <v>573</v>
      </c>
      <c r="N2507" t="s">
        <v>573</v>
      </c>
      <c r="O2507" t="s">
        <v>2896</v>
      </c>
      <c r="P2507" t="s">
        <v>255</v>
      </c>
      <c r="Q2507" t="s">
        <v>255</v>
      </c>
      <c r="R2507" t="s">
        <v>43</v>
      </c>
      <c r="S2507" t="s">
        <v>164</v>
      </c>
      <c r="T2507" t="s">
        <v>1559</v>
      </c>
      <c r="U2507" t="s">
        <v>1560</v>
      </c>
      <c r="X2507">
        <v>8</v>
      </c>
      <c r="Y2507">
        <v>0</v>
      </c>
      <c r="Z2507">
        <v>0</v>
      </c>
      <c r="AA2507">
        <v>0</v>
      </c>
      <c r="AB2507">
        <v>160000</v>
      </c>
      <c r="AC2507" t="s">
        <v>47</v>
      </c>
      <c r="AD2507">
        <f>+VLOOKUP(T2507,items!$A$2:$D$1255,4,0)</f>
        <v>0</v>
      </c>
      <c r="AE2507">
        <f>+VLOOKUP(T2507,Tabla1[],5,0)</f>
        <v>0</v>
      </c>
      <c r="AF2507">
        <f t="shared" si="39"/>
        <v>9</v>
      </c>
    </row>
    <row r="2508" spans="1:32" x14ac:dyDescent="0.25">
      <c r="A2508">
        <v>96802</v>
      </c>
      <c r="B2508" t="s">
        <v>5520</v>
      </c>
      <c r="C2508" t="s">
        <v>75</v>
      </c>
      <c r="D2508">
        <v>0</v>
      </c>
      <c r="F2508" t="s">
        <v>1931</v>
      </c>
      <c r="G2508" t="s">
        <v>253</v>
      </c>
      <c r="H2508" t="s">
        <v>5521</v>
      </c>
      <c r="I2508" t="s">
        <v>37</v>
      </c>
      <c r="J2508" t="s">
        <v>5522</v>
      </c>
      <c r="K2508" t="s">
        <v>5523</v>
      </c>
      <c r="L2508" t="s">
        <v>37</v>
      </c>
      <c r="M2508" t="s">
        <v>573</v>
      </c>
      <c r="N2508" t="s">
        <v>573</v>
      </c>
      <c r="O2508" t="s">
        <v>2896</v>
      </c>
      <c r="P2508" t="s">
        <v>255</v>
      </c>
      <c r="Q2508" t="s">
        <v>255</v>
      </c>
      <c r="R2508" t="s">
        <v>43</v>
      </c>
      <c r="S2508" t="s">
        <v>164</v>
      </c>
      <c r="T2508" t="s">
        <v>1309</v>
      </c>
      <c r="U2508" t="s">
        <v>1310</v>
      </c>
      <c r="X2508">
        <v>8</v>
      </c>
      <c r="Y2508">
        <v>0</v>
      </c>
      <c r="Z2508">
        <v>0</v>
      </c>
      <c r="AA2508">
        <v>0</v>
      </c>
      <c r="AB2508">
        <v>142000</v>
      </c>
      <c r="AC2508" t="s">
        <v>47</v>
      </c>
      <c r="AD2508">
        <f>+VLOOKUP(T2508,items!$A$2:$D$1255,4,0)</f>
        <v>0</v>
      </c>
      <c r="AE2508">
        <f>+VLOOKUP(T2508,Tabla1[],5,0)</f>
        <v>0</v>
      </c>
      <c r="AF2508">
        <f t="shared" si="39"/>
        <v>9</v>
      </c>
    </row>
    <row r="2509" spans="1:32" x14ac:dyDescent="0.25">
      <c r="A2509">
        <v>96802</v>
      </c>
      <c r="B2509" t="s">
        <v>5520</v>
      </c>
      <c r="C2509" t="s">
        <v>75</v>
      </c>
      <c r="D2509">
        <v>0</v>
      </c>
      <c r="F2509" t="s">
        <v>1931</v>
      </c>
      <c r="G2509" t="s">
        <v>253</v>
      </c>
      <c r="H2509" t="s">
        <v>5521</v>
      </c>
      <c r="I2509" t="s">
        <v>37</v>
      </c>
      <c r="J2509" t="s">
        <v>5522</v>
      </c>
      <c r="K2509" t="s">
        <v>5523</v>
      </c>
      <c r="L2509" t="s">
        <v>37</v>
      </c>
      <c r="M2509" t="s">
        <v>573</v>
      </c>
      <c r="N2509" t="s">
        <v>573</v>
      </c>
      <c r="O2509" t="s">
        <v>2896</v>
      </c>
      <c r="P2509" t="s">
        <v>255</v>
      </c>
      <c r="Q2509" t="s">
        <v>255</v>
      </c>
      <c r="R2509" t="s">
        <v>43</v>
      </c>
      <c r="S2509" t="s">
        <v>164</v>
      </c>
      <c r="T2509" t="s">
        <v>2431</v>
      </c>
      <c r="U2509" t="s">
        <v>2432</v>
      </c>
      <c r="X2509">
        <v>4</v>
      </c>
      <c r="Y2509">
        <v>0</v>
      </c>
      <c r="Z2509">
        <v>0</v>
      </c>
      <c r="AA2509">
        <v>0</v>
      </c>
      <c r="AB2509">
        <v>1052000</v>
      </c>
      <c r="AC2509" t="s">
        <v>47</v>
      </c>
      <c r="AD2509">
        <f>+VLOOKUP(T2509,items!$A$2:$D$1255,4,0)</f>
        <v>0</v>
      </c>
      <c r="AE2509">
        <f>+VLOOKUP(T2509,Tabla1[],5,0)</f>
        <v>0</v>
      </c>
      <c r="AF2509">
        <f t="shared" si="39"/>
        <v>9</v>
      </c>
    </row>
    <row r="2510" spans="1:32" x14ac:dyDescent="0.25">
      <c r="A2510">
        <v>96804</v>
      </c>
      <c r="B2510" t="s">
        <v>5520</v>
      </c>
      <c r="C2510" t="s">
        <v>75</v>
      </c>
      <c r="D2510">
        <v>0</v>
      </c>
      <c r="F2510" t="s">
        <v>1931</v>
      </c>
      <c r="G2510" t="s">
        <v>253</v>
      </c>
      <c r="H2510" t="s">
        <v>5524</v>
      </c>
      <c r="I2510" t="s">
        <v>37</v>
      </c>
      <c r="J2510" t="s">
        <v>5525</v>
      </c>
      <c r="K2510" t="s">
        <v>5526</v>
      </c>
      <c r="L2510" t="s">
        <v>37</v>
      </c>
      <c r="M2510" t="s">
        <v>573</v>
      </c>
      <c r="N2510" t="s">
        <v>573</v>
      </c>
      <c r="O2510" t="s">
        <v>158</v>
      </c>
      <c r="P2510" t="s">
        <v>1188</v>
      </c>
      <c r="Q2510" t="s">
        <v>1188</v>
      </c>
      <c r="R2510" t="s">
        <v>411</v>
      </c>
      <c r="S2510" t="s">
        <v>164</v>
      </c>
      <c r="T2510" t="s">
        <v>5527</v>
      </c>
      <c r="U2510" t="s">
        <v>5528</v>
      </c>
      <c r="X2510">
        <v>16</v>
      </c>
      <c r="Y2510">
        <v>0</v>
      </c>
      <c r="Z2510">
        <v>0</v>
      </c>
      <c r="AA2510">
        <v>0</v>
      </c>
      <c r="AB2510">
        <v>320000</v>
      </c>
      <c r="AC2510" t="s">
        <v>47</v>
      </c>
      <c r="AD2510">
        <f>+VLOOKUP(T2510,items!$A$2:$D$1255,4,0)</f>
        <v>0</v>
      </c>
      <c r="AE2510">
        <f>+VLOOKUP(T2510,Tabla1[],5,0)</f>
        <v>0</v>
      </c>
      <c r="AF2510">
        <f t="shared" si="39"/>
        <v>9</v>
      </c>
    </row>
    <row r="2511" spans="1:32" x14ac:dyDescent="0.25">
      <c r="A2511">
        <v>96804</v>
      </c>
      <c r="B2511" t="s">
        <v>5520</v>
      </c>
      <c r="C2511" t="s">
        <v>75</v>
      </c>
      <c r="D2511">
        <v>0</v>
      </c>
      <c r="F2511" t="s">
        <v>1931</v>
      </c>
      <c r="G2511" t="s">
        <v>253</v>
      </c>
      <c r="H2511" t="s">
        <v>5524</v>
      </c>
      <c r="I2511" t="s">
        <v>37</v>
      </c>
      <c r="J2511" t="s">
        <v>5525</v>
      </c>
      <c r="K2511" t="s">
        <v>5526</v>
      </c>
      <c r="L2511" t="s">
        <v>37</v>
      </c>
      <c r="M2511" t="s">
        <v>573</v>
      </c>
      <c r="N2511" t="s">
        <v>573</v>
      </c>
      <c r="O2511" t="s">
        <v>158</v>
      </c>
      <c r="P2511" t="s">
        <v>1188</v>
      </c>
      <c r="Q2511" t="s">
        <v>1188</v>
      </c>
      <c r="R2511" t="s">
        <v>411</v>
      </c>
      <c r="S2511" t="s">
        <v>164</v>
      </c>
      <c r="T2511" t="s">
        <v>5529</v>
      </c>
      <c r="U2511" t="s">
        <v>5530</v>
      </c>
      <c r="X2511">
        <v>16</v>
      </c>
      <c r="Y2511">
        <v>0</v>
      </c>
      <c r="Z2511">
        <v>0</v>
      </c>
      <c r="AA2511">
        <v>0</v>
      </c>
      <c r="AB2511">
        <v>176000</v>
      </c>
      <c r="AC2511" t="s">
        <v>47</v>
      </c>
      <c r="AD2511">
        <f>+VLOOKUP(T2511,items!$A$2:$D$1255,4,0)</f>
        <v>0</v>
      </c>
      <c r="AE2511">
        <f>+VLOOKUP(T2511,Tabla1[],5,0)</f>
        <v>0</v>
      </c>
      <c r="AF2511">
        <f t="shared" si="39"/>
        <v>9</v>
      </c>
    </row>
    <row r="2512" spans="1:32" x14ac:dyDescent="0.25">
      <c r="A2512">
        <v>96804</v>
      </c>
      <c r="B2512" t="s">
        <v>5520</v>
      </c>
      <c r="C2512" t="s">
        <v>75</v>
      </c>
      <c r="D2512">
        <v>0</v>
      </c>
      <c r="F2512" t="s">
        <v>1931</v>
      </c>
      <c r="G2512" t="s">
        <v>253</v>
      </c>
      <c r="H2512" t="s">
        <v>5524</v>
      </c>
      <c r="I2512" t="s">
        <v>37</v>
      </c>
      <c r="J2512" t="s">
        <v>5525</v>
      </c>
      <c r="K2512" t="s">
        <v>5526</v>
      </c>
      <c r="L2512" t="s">
        <v>37</v>
      </c>
      <c r="M2512" t="s">
        <v>573</v>
      </c>
      <c r="N2512" t="s">
        <v>573</v>
      </c>
      <c r="O2512" t="s">
        <v>158</v>
      </c>
      <c r="P2512" t="s">
        <v>1188</v>
      </c>
      <c r="Q2512" t="s">
        <v>1188</v>
      </c>
      <c r="R2512" t="s">
        <v>411</v>
      </c>
      <c r="S2512" t="s">
        <v>164</v>
      </c>
      <c r="T2512" t="s">
        <v>4215</v>
      </c>
      <c r="U2512" t="s">
        <v>4216</v>
      </c>
      <c r="X2512">
        <v>16</v>
      </c>
      <c r="Y2512">
        <v>0</v>
      </c>
      <c r="Z2512">
        <v>0</v>
      </c>
      <c r="AA2512">
        <v>0</v>
      </c>
      <c r="AB2512">
        <v>320000</v>
      </c>
      <c r="AC2512" t="s">
        <v>47</v>
      </c>
      <c r="AD2512">
        <f>+VLOOKUP(T2512,items!$A$2:$D$1255,4,0)</f>
        <v>0</v>
      </c>
      <c r="AE2512">
        <f>+VLOOKUP(T2512,Tabla1[],5,0)</f>
        <v>0</v>
      </c>
      <c r="AF2512">
        <f t="shared" si="39"/>
        <v>9</v>
      </c>
    </row>
    <row r="2513" spans="1:34" x14ac:dyDescent="0.25">
      <c r="A2513">
        <v>96804</v>
      </c>
      <c r="B2513" t="s">
        <v>5520</v>
      </c>
      <c r="C2513" t="s">
        <v>75</v>
      </c>
      <c r="D2513">
        <v>0</v>
      </c>
      <c r="F2513" t="s">
        <v>1931</v>
      </c>
      <c r="G2513" t="s">
        <v>253</v>
      </c>
      <c r="H2513" t="s">
        <v>5524</v>
      </c>
      <c r="I2513" t="s">
        <v>37</v>
      </c>
      <c r="J2513" t="s">
        <v>5525</v>
      </c>
      <c r="K2513" t="s">
        <v>5526</v>
      </c>
      <c r="L2513" t="s">
        <v>37</v>
      </c>
      <c r="M2513" t="s">
        <v>573</v>
      </c>
      <c r="N2513" t="s">
        <v>573</v>
      </c>
      <c r="O2513" t="s">
        <v>158</v>
      </c>
      <c r="P2513" t="s">
        <v>1188</v>
      </c>
      <c r="Q2513" t="s">
        <v>1188</v>
      </c>
      <c r="R2513" t="s">
        <v>411</v>
      </c>
      <c r="S2513" t="s">
        <v>164</v>
      </c>
      <c r="T2513" t="s">
        <v>5531</v>
      </c>
      <c r="U2513" t="s">
        <v>5532</v>
      </c>
      <c r="X2513">
        <v>24</v>
      </c>
      <c r="Y2513">
        <v>0</v>
      </c>
      <c r="Z2513">
        <v>0</v>
      </c>
      <c r="AA2513">
        <v>0</v>
      </c>
      <c r="AB2513">
        <v>60000</v>
      </c>
      <c r="AC2513" t="s">
        <v>47</v>
      </c>
      <c r="AD2513">
        <f>+VLOOKUP(T2513,items!$A$2:$D$1255,4,0)</f>
        <v>0</v>
      </c>
      <c r="AE2513">
        <f>+VLOOKUP(T2513,Tabla1[],5,0)</f>
        <v>0</v>
      </c>
      <c r="AF2513">
        <f t="shared" si="39"/>
        <v>9</v>
      </c>
    </row>
    <row r="2514" spans="1:34" x14ac:dyDescent="0.25">
      <c r="A2514">
        <v>96804</v>
      </c>
      <c r="B2514" t="s">
        <v>5520</v>
      </c>
      <c r="C2514" t="s">
        <v>75</v>
      </c>
      <c r="D2514">
        <v>0</v>
      </c>
      <c r="F2514" t="s">
        <v>1931</v>
      </c>
      <c r="G2514" t="s">
        <v>253</v>
      </c>
      <c r="H2514" t="s">
        <v>5524</v>
      </c>
      <c r="I2514" t="s">
        <v>37</v>
      </c>
      <c r="J2514" t="s">
        <v>5525</v>
      </c>
      <c r="K2514" t="s">
        <v>5526</v>
      </c>
      <c r="L2514" t="s">
        <v>37</v>
      </c>
      <c r="M2514" t="s">
        <v>573</v>
      </c>
      <c r="N2514" t="s">
        <v>573</v>
      </c>
      <c r="O2514" t="s">
        <v>158</v>
      </c>
      <c r="P2514" t="s">
        <v>1188</v>
      </c>
      <c r="Q2514" t="s">
        <v>1188</v>
      </c>
      <c r="R2514" t="s">
        <v>411</v>
      </c>
      <c r="S2514" t="s">
        <v>164</v>
      </c>
      <c r="T2514" t="s">
        <v>5533</v>
      </c>
      <c r="U2514" t="s">
        <v>5534</v>
      </c>
      <c r="X2514">
        <v>23.2</v>
      </c>
      <c r="Y2514">
        <v>0</v>
      </c>
      <c r="Z2514">
        <v>0</v>
      </c>
      <c r="AA2514">
        <v>0</v>
      </c>
      <c r="AB2514">
        <v>655980</v>
      </c>
      <c r="AC2514" t="s">
        <v>47</v>
      </c>
      <c r="AD2514">
        <f>+VLOOKUP(T2514,items!$A$2:$D$1255,4,0)</f>
        <v>0</v>
      </c>
      <c r="AE2514">
        <f>+VLOOKUP(T2514,Tabla1[],5,0)</f>
        <v>0</v>
      </c>
      <c r="AF2514">
        <f t="shared" si="39"/>
        <v>9</v>
      </c>
    </row>
    <row r="2515" spans="1:34" x14ac:dyDescent="0.25">
      <c r="A2515">
        <v>96808</v>
      </c>
      <c r="B2515" t="s">
        <v>5535</v>
      </c>
      <c r="C2515" t="s">
        <v>75</v>
      </c>
      <c r="D2515">
        <v>0</v>
      </c>
      <c r="F2515" t="s">
        <v>1931</v>
      </c>
      <c r="G2515" t="s">
        <v>5124</v>
      </c>
      <c r="H2515" t="s">
        <v>5536</v>
      </c>
      <c r="I2515" t="s">
        <v>5537</v>
      </c>
      <c r="J2515" t="s">
        <v>5538</v>
      </c>
      <c r="K2515" t="s">
        <v>5539</v>
      </c>
      <c r="L2515" t="s">
        <v>5540</v>
      </c>
      <c r="M2515" t="s">
        <v>5541</v>
      </c>
      <c r="N2515" t="s">
        <v>5542</v>
      </c>
      <c r="O2515" t="s">
        <v>262</v>
      </c>
      <c r="P2515" t="s">
        <v>268</v>
      </c>
      <c r="Q2515" t="s">
        <v>310</v>
      </c>
      <c r="R2515" t="s">
        <v>63</v>
      </c>
      <c r="S2515" t="s">
        <v>272</v>
      </c>
      <c r="T2515" t="s">
        <v>5543</v>
      </c>
      <c r="U2515" t="s">
        <v>5544</v>
      </c>
      <c r="X2515">
        <v>1</v>
      </c>
      <c r="Y2515">
        <v>0</v>
      </c>
      <c r="Z2515">
        <v>0</v>
      </c>
      <c r="AA2515">
        <v>0</v>
      </c>
      <c r="AB2515" s="14">
        <v>7975440</v>
      </c>
      <c r="AC2515" t="s">
        <v>47</v>
      </c>
      <c r="AD2515">
        <f>+VLOOKUP(T2515,items!$A$2:$D$1255,4,0)</f>
        <v>0</v>
      </c>
      <c r="AE2515">
        <f>+VLOOKUP(T2515,Tabla1[],5,0)</f>
        <v>0</v>
      </c>
      <c r="AF2515">
        <f t="shared" si="39"/>
        <v>2</v>
      </c>
      <c r="AG2515">
        <v>3816</v>
      </c>
      <c r="AH2515" s="14">
        <v>7975440</v>
      </c>
    </row>
    <row r="2516" spans="1:34" x14ac:dyDescent="0.25">
      <c r="A2516">
        <v>96808</v>
      </c>
      <c r="B2516" t="s">
        <v>5535</v>
      </c>
      <c r="C2516" t="s">
        <v>75</v>
      </c>
      <c r="D2516">
        <v>0</v>
      </c>
      <c r="F2516" t="s">
        <v>1931</v>
      </c>
      <c r="G2516" t="s">
        <v>5124</v>
      </c>
      <c r="H2516" t="s">
        <v>5536</v>
      </c>
      <c r="I2516" t="s">
        <v>5537</v>
      </c>
      <c r="J2516" t="s">
        <v>5538</v>
      </c>
      <c r="K2516" t="s">
        <v>5539</v>
      </c>
      <c r="L2516" t="s">
        <v>5540</v>
      </c>
      <c r="M2516" t="s">
        <v>5541</v>
      </c>
      <c r="N2516" t="s">
        <v>5542</v>
      </c>
      <c r="O2516" t="s">
        <v>262</v>
      </c>
      <c r="P2516" t="s">
        <v>268</v>
      </c>
      <c r="Q2516" t="s">
        <v>310</v>
      </c>
      <c r="R2516" t="s">
        <v>63</v>
      </c>
      <c r="S2516" t="s">
        <v>272</v>
      </c>
      <c r="T2516" t="s">
        <v>367</v>
      </c>
      <c r="U2516" t="s">
        <v>368</v>
      </c>
      <c r="W2516" t="s">
        <v>1088</v>
      </c>
      <c r="X2516">
        <v>1</v>
      </c>
      <c r="Y2516">
        <v>3658</v>
      </c>
      <c r="Z2516">
        <v>0</v>
      </c>
      <c r="AA2516">
        <v>5486</v>
      </c>
      <c r="AB2516" s="14">
        <v>50757646.32</v>
      </c>
      <c r="AC2516" t="s">
        <v>47</v>
      </c>
      <c r="AD2516" t="str">
        <f>+VLOOKUP(T2516,items!$A$2:$D$1255,4,0)</f>
        <v>PERGOLA</v>
      </c>
      <c r="AE2516" t="str">
        <f>+VLOOKUP(T2516,Tabla1[],5,0)</f>
        <v>MAXI PERGOLAM</v>
      </c>
      <c r="AF2516">
        <f t="shared" si="39"/>
        <v>2</v>
      </c>
      <c r="AG2516">
        <v>3816</v>
      </c>
      <c r="AH2516" s="14">
        <v>50757646.32</v>
      </c>
    </row>
    <row r="2517" spans="1:34" x14ac:dyDescent="0.25">
      <c r="A2517">
        <v>96809</v>
      </c>
      <c r="B2517" t="s">
        <v>5545</v>
      </c>
      <c r="C2517" t="s">
        <v>33</v>
      </c>
      <c r="D2517">
        <v>0</v>
      </c>
      <c r="F2517" t="s">
        <v>1931</v>
      </c>
      <c r="G2517" t="s">
        <v>254</v>
      </c>
      <c r="H2517" t="s">
        <v>5546</v>
      </c>
      <c r="I2517" t="s">
        <v>5547</v>
      </c>
      <c r="J2517" t="s">
        <v>5548</v>
      </c>
      <c r="K2517" t="s">
        <v>5549</v>
      </c>
      <c r="L2517" t="s">
        <v>5550</v>
      </c>
      <c r="M2517" t="s">
        <v>1019</v>
      </c>
      <c r="N2517" t="s">
        <v>158</v>
      </c>
      <c r="O2517" t="s">
        <v>162</v>
      </c>
      <c r="P2517" t="s">
        <v>1188</v>
      </c>
      <c r="Q2517" t="s">
        <v>984</v>
      </c>
      <c r="R2517" t="s">
        <v>63</v>
      </c>
      <c r="S2517" t="s">
        <v>256</v>
      </c>
      <c r="T2517" t="s">
        <v>94</v>
      </c>
      <c r="U2517" t="s">
        <v>95</v>
      </c>
      <c r="X2517">
        <v>1</v>
      </c>
      <c r="Y2517">
        <v>0</v>
      </c>
      <c r="Z2517">
        <v>0</v>
      </c>
      <c r="AA2517">
        <v>0</v>
      </c>
      <c r="AB2517">
        <v>100000</v>
      </c>
      <c r="AC2517" t="s">
        <v>47</v>
      </c>
      <c r="AD2517" t="e">
        <f>+VLOOKUP(T2517,items!$A$2:$D$1255,4,0)</f>
        <v>#N/A</v>
      </c>
      <c r="AE2517" t="e">
        <f>+VLOOKUP(T2517,Tabla1[],5,0)</f>
        <v>#N/A</v>
      </c>
      <c r="AF2517">
        <f t="shared" si="39"/>
        <v>9</v>
      </c>
    </row>
    <row r="2518" spans="1:34" x14ac:dyDescent="0.25">
      <c r="A2518">
        <v>96809</v>
      </c>
      <c r="B2518" t="s">
        <v>5545</v>
      </c>
      <c r="C2518" t="s">
        <v>33</v>
      </c>
      <c r="D2518">
        <v>0</v>
      </c>
      <c r="F2518" t="s">
        <v>1931</v>
      </c>
      <c r="G2518" t="s">
        <v>254</v>
      </c>
      <c r="H2518" t="s">
        <v>5546</v>
      </c>
      <c r="I2518" t="s">
        <v>5547</v>
      </c>
      <c r="J2518" t="s">
        <v>5548</v>
      </c>
      <c r="K2518" t="s">
        <v>5549</v>
      </c>
      <c r="L2518" t="s">
        <v>5550</v>
      </c>
      <c r="M2518" t="s">
        <v>1019</v>
      </c>
      <c r="N2518" t="s">
        <v>158</v>
      </c>
      <c r="O2518" t="s">
        <v>162</v>
      </c>
      <c r="P2518" t="s">
        <v>1188</v>
      </c>
      <c r="Q2518" t="s">
        <v>984</v>
      </c>
      <c r="R2518" t="s">
        <v>63</v>
      </c>
      <c r="S2518" t="s">
        <v>256</v>
      </c>
      <c r="T2518" t="s">
        <v>599</v>
      </c>
      <c r="U2518" t="s">
        <v>907</v>
      </c>
      <c r="X2518">
        <v>1</v>
      </c>
      <c r="Y2518">
        <v>0</v>
      </c>
      <c r="Z2518">
        <v>0</v>
      </c>
      <c r="AA2518">
        <v>0</v>
      </c>
      <c r="AB2518">
        <v>600000</v>
      </c>
      <c r="AC2518" t="s">
        <v>47</v>
      </c>
      <c r="AD2518" t="e">
        <f>+VLOOKUP(T2518,items!$A$2:$D$1255,4,0)</f>
        <v>#N/A</v>
      </c>
      <c r="AE2518" t="e">
        <f>+VLOOKUP(T2518,Tabla1[],5,0)</f>
        <v>#N/A</v>
      </c>
      <c r="AF2518">
        <f t="shared" si="39"/>
        <v>9</v>
      </c>
    </row>
    <row r="2519" spans="1:34" x14ac:dyDescent="0.25">
      <c r="A2519">
        <v>96809</v>
      </c>
      <c r="B2519" t="s">
        <v>5545</v>
      </c>
      <c r="C2519" t="s">
        <v>33</v>
      </c>
      <c r="D2519">
        <v>0</v>
      </c>
      <c r="F2519" t="s">
        <v>1931</v>
      </c>
      <c r="G2519" t="s">
        <v>254</v>
      </c>
      <c r="H2519" t="s">
        <v>5546</v>
      </c>
      <c r="I2519" t="s">
        <v>5547</v>
      </c>
      <c r="J2519" t="s">
        <v>5548</v>
      </c>
      <c r="K2519" t="s">
        <v>5549</v>
      </c>
      <c r="L2519" t="s">
        <v>5550</v>
      </c>
      <c r="M2519" t="s">
        <v>1019</v>
      </c>
      <c r="N2519" t="s">
        <v>158</v>
      </c>
      <c r="O2519" t="s">
        <v>162</v>
      </c>
      <c r="P2519" t="s">
        <v>1188</v>
      </c>
      <c r="Q2519" t="s">
        <v>984</v>
      </c>
      <c r="R2519" t="s">
        <v>63</v>
      </c>
      <c r="S2519" t="s">
        <v>256</v>
      </c>
      <c r="T2519" t="s">
        <v>826</v>
      </c>
      <c r="U2519" t="s">
        <v>827</v>
      </c>
      <c r="V2519" t="s">
        <v>1427</v>
      </c>
      <c r="X2519">
        <v>1</v>
      </c>
      <c r="Y2519">
        <v>6800</v>
      </c>
      <c r="Z2519">
        <v>0</v>
      </c>
      <c r="AA2519">
        <v>2800</v>
      </c>
      <c r="AB2519">
        <v>1936926</v>
      </c>
      <c r="AC2519" t="s">
        <v>47</v>
      </c>
      <c r="AD2519">
        <f>+VLOOKUP(T2519,items!$A$2:$D$1255,4,0)</f>
        <v>0</v>
      </c>
      <c r="AE2519">
        <f>+VLOOKUP(T2519,Tabla1[],5,0)</f>
        <v>0</v>
      </c>
      <c r="AF2519">
        <f t="shared" si="39"/>
        <v>9</v>
      </c>
    </row>
    <row r="2520" spans="1:34" x14ac:dyDescent="0.25">
      <c r="A2520">
        <v>96809</v>
      </c>
      <c r="B2520" t="s">
        <v>5545</v>
      </c>
      <c r="C2520" t="s">
        <v>33</v>
      </c>
      <c r="D2520">
        <v>0</v>
      </c>
      <c r="F2520" t="s">
        <v>1931</v>
      </c>
      <c r="G2520" t="s">
        <v>254</v>
      </c>
      <c r="H2520" t="s">
        <v>5546</v>
      </c>
      <c r="I2520" t="s">
        <v>5547</v>
      </c>
      <c r="J2520" t="s">
        <v>5548</v>
      </c>
      <c r="K2520" t="s">
        <v>5549</v>
      </c>
      <c r="L2520" t="s">
        <v>5550</v>
      </c>
      <c r="M2520" t="s">
        <v>1019</v>
      </c>
      <c r="N2520" t="s">
        <v>158</v>
      </c>
      <c r="O2520" t="s">
        <v>162</v>
      </c>
      <c r="P2520" t="s">
        <v>1188</v>
      </c>
      <c r="Q2520" t="s">
        <v>984</v>
      </c>
      <c r="R2520" t="s">
        <v>63</v>
      </c>
      <c r="S2520" t="s">
        <v>256</v>
      </c>
      <c r="T2520" t="s">
        <v>826</v>
      </c>
      <c r="U2520" t="s">
        <v>827</v>
      </c>
      <c r="V2520" t="s">
        <v>1427</v>
      </c>
      <c r="X2520">
        <v>1</v>
      </c>
      <c r="Y2520">
        <v>3350</v>
      </c>
      <c r="Z2520">
        <v>0</v>
      </c>
      <c r="AA2520">
        <v>2700</v>
      </c>
      <c r="AB2520">
        <v>966969</v>
      </c>
      <c r="AC2520" t="s">
        <v>47</v>
      </c>
      <c r="AD2520">
        <f>+VLOOKUP(T2520,items!$A$2:$D$1255,4,0)</f>
        <v>0</v>
      </c>
      <c r="AE2520">
        <f>+VLOOKUP(T2520,Tabla1[],5,0)</f>
        <v>0</v>
      </c>
      <c r="AF2520">
        <f t="shared" si="39"/>
        <v>9</v>
      </c>
    </row>
    <row r="2521" spans="1:34" x14ac:dyDescent="0.25">
      <c r="A2521">
        <v>96809</v>
      </c>
      <c r="B2521" t="s">
        <v>5545</v>
      </c>
      <c r="C2521" t="s">
        <v>33</v>
      </c>
      <c r="D2521">
        <v>0</v>
      </c>
      <c r="F2521" t="s">
        <v>1931</v>
      </c>
      <c r="G2521" t="s">
        <v>254</v>
      </c>
      <c r="H2521" t="s">
        <v>5546</v>
      </c>
      <c r="I2521" t="s">
        <v>5547</v>
      </c>
      <c r="J2521" t="s">
        <v>5548</v>
      </c>
      <c r="K2521" t="s">
        <v>5549</v>
      </c>
      <c r="L2521" t="s">
        <v>5550</v>
      </c>
      <c r="M2521" t="s">
        <v>1019</v>
      </c>
      <c r="N2521" t="s">
        <v>158</v>
      </c>
      <c r="O2521" t="s">
        <v>162</v>
      </c>
      <c r="P2521" t="s">
        <v>1188</v>
      </c>
      <c r="Q2521" t="s">
        <v>984</v>
      </c>
      <c r="R2521" t="s">
        <v>63</v>
      </c>
      <c r="S2521" t="s">
        <v>256</v>
      </c>
      <c r="T2521" t="s">
        <v>392</v>
      </c>
      <c r="U2521" t="s">
        <v>393</v>
      </c>
      <c r="X2521">
        <v>1</v>
      </c>
      <c r="Y2521">
        <v>0</v>
      </c>
      <c r="Z2521">
        <v>0</v>
      </c>
      <c r="AA2521">
        <v>0</v>
      </c>
      <c r="AB2521">
        <v>150000</v>
      </c>
      <c r="AC2521" t="s">
        <v>47</v>
      </c>
      <c r="AD2521" t="e">
        <f>+VLOOKUP(T2521,items!$A$2:$D$1255,4,0)</f>
        <v>#N/A</v>
      </c>
      <c r="AE2521" t="e">
        <f>+VLOOKUP(T2521,Tabla1[],5,0)</f>
        <v>#N/A</v>
      </c>
      <c r="AF2521">
        <f t="shared" si="39"/>
        <v>9</v>
      </c>
    </row>
    <row r="2522" spans="1:34" x14ac:dyDescent="0.25">
      <c r="A2522">
        <v>96813</v>
      </c>
      <c r="B2522" t="s">
        <v>5551</v>
      </c>
      <c r="C2522" t="s">
        <v>33</v>
      </c>
      <c r="D2522">
        <v>0</v>
      </c>
      <c r="F2522" t="s">
        <v>1931</v>
      </c>
      <c r="G2522" t="s">
        <v>186</v>
      </c>
      <c r="H2522" t="s">
        <v>5552</v>
      </c>
      <c r="I2522" t="s">
        <v>5553</v>
      </c>
      <c r="J2522" t="s">
        <v>5554</v>
      </c>
      <c r="K2522" t="s">
        <v>5555</v>
      </c>
      <c r="L2522" t="s">
        <v>5556</v>
      </c>
      <c r="M2522" t="s">
        <v>1214</v>
      </c>
      <c r="N2522" t="s">
        <v>449</v>
      </c>
      <c r="O2522" t="s">
        <v>3375</v>
      </c>
      <c r="P2522" t="s">
        <v>5557</v>
      </c>
      <c r="Q2522" t="s">
        <v>4320</v>
      </c>
      <c r="R2522" t="s">
        <v>63</v>
      </c>
      <c r="S2522" t="s">
        <v>128</v>
      </c>
      <c r="T2522" t="s">
        <v>1815</v>
      </c>
      <c r="U2522" t="s">
        <v>1816</v>
      </c>
      <c r="X2522">
        <v>2</v>
      </c>
      <c r="Y2522">
        <v>0</v>
      </c>
      <c r="Z2522">
        <v>0</v>
      </c>
      <c r="AA2522">
        <v>0</v>
      </c>
      <c r="AB2522">
        <v>962224</v>
      </c>
      <c r="AC2522" t="s">
        <v>47</v>
      </c>
      <c r="AD2522" t="str">
        <f>+VLOOKUP(T2522,items!$A$2:$D$1255,4,0)</f>
        <v>MUEBLES</v>
      </c>
      <c r="AE2522">
        <f>+VLOOKUP(T2522,Tabla1[],5,0)</f>
        <v>0</v>
      </c>
      <c r="AF2522">
        <f t="shared" si="39"/>
        <v>12</v>
      </c>
    </row>
    <row r="2523" spans="1:34" x14ac:dyDescent="0.25">
      <c r="A2523">
        <v>96813</v>
      </c>
      <c r="B2523" t="s">
        <v>5551</v>
      </c>
      <c r="C2523" t="s">
        <v>33</v>
      </c>
      <c r="D2523">
        <v>0</v>
      </c>
      <c r="F2523" t="s">
        <v>1931</v>
      </c>
      <c r="G2523" t="s">
        <v>186</v>
      </c>
      <c r="H2523" t="s">
        <v>5552</v>
      </c>
      <c r="I2523" t="s">
        <v>5553</v>
      </c>
      <c r="J2523" t="s">
        <v>5554</v>
      </c>
      <c r="K2523" t="s">
        <v>5555</v>
      </c>
      <c r="L2523" t="s">
        <v>5556</v>
      </c>
      <c r="M2523" t="s">
        <v>1214</v>
      </c>
      <c r="N2523" t="s">
        <v>449</v>
      </c>
      <c r="O2523" t="s">
        <v>3375</v>
      </c>
      <c r="P2523" t="s">
        <v>5557</v>
      </c>
      <c r="Q2523" t="s">
        <v>4320</v>
      </c>
      <c r="R2523" t="s">
        <v>63</v>
      </c>
      <c r="S2523" t="s">
        <v>128</v>
      </c>
      <c r="T2523" t="s">
        <v>4070</v>
      </c>
      <c r="U2523" t="s">
        <v>4071</v>
      </c>
      <c r="W2523" t="s">
        <v>211</v>
      </c>
      <c r="X2523">
        <v>3</v>
      </c>
      <c r="Y2523">
        <v>0</v>
      </c>
      <c r="Z2523">
        <v>0</v>
      </c>
      <c r="AA2523">
        <v>0</v>
      </c>
      <c r="AB2523">
        <v>2077134</v>
      </c>
      <c r="AC2523" t="s">
        <v>47</v>
      </c>
      <c r="AD2523">
        <f>+VLOOKUP(T2523,items!$A$2:$D$1255,4,0)</f>
        <v>0</v>
      </c>
      <c r="AE2523">
        <f>+VLOOKUP(T2523,Tabla1[],5,0)</f>
        <v>0</v>
      </c>
      <c r="AF2523">
        <f t="shared" si="39"/>
        <v>12</v>
      </c>
    </row>
    <row r="2524" spans="1:34" x14ac:dyDescent="0.25">
      <c r="A2524">
        <v>96813</v>
      </c>
      <c r="B2524" t="s">
        <v>5551</v>
      </c>
      <c r="C2524" t="s">
        <v>33</v>
      </c>
      <c r="D2524">
        <v>0</v>
      </c>
      <c r="F2524" t="s">
        <v>1931</v>
      </c>
      <c r="G2524" t="s">
        <v>186</v>
      </c>
      <c r="H2524" t="s">
        <v>5552</v>
      </c>
      <c r="I2524" t="s">
        <v>5553</v>
      </c>
      <c r="J2524" t="s">
        <v>5554</v>
      </c>
      <c r="K2524" t="s">
        <v>5555</v>
      </c>
      <c r="L2524" t="s">
        <v>5556</v>
      </c>
      <c r="M2524" t="s">
        <v>1214</v>
      </c>
      <c r="N2524" t="s">
        <v>449</v>
      </c>
      <c r="O2524" t="s">
        <v>3375</v>
      </c>
      <c r="P2524" t="s">
        <v>5557</v>
      </c>
      <c r="Q2524" t="s">
        <v>4320</v>
      </c>
      <c r="R2524" t="s">
        <v>63</v>
      </c>
      <c r="S2524" t="s">
        <v>128</v>
      </c>
      <c r="T2524" t="s">
        <v>3138</v>
      </c>
      <c r="U2524" t="s">
        <v>3139</v>
      </c>
      <c r="X2524">
        <v>3</v>
      </c>
      <c r="Y2524">
        <v>0</v>
      </c>
      <c r="Z2524">
        <v>0</v>
      </c>
      <c r="AA2524">
        <v>0</v>
      </c>
      <c r="AB2524">
        <v>1135341</v>
      </c>
      <c r="AC2524" t="s">
        <v>47</v>
      </c>
      <c r="AD2524">
        <f>+VLOOKUP(T2524,items!$A$2:$D$1255,4,0)</f>
        <v>0</v>
      </c>
      <c r="AE2524">
        <f>+VLOOKUP(T2524,Tabla1[],5,0)</f>
        <v>0</v>
      </c>
      <c r="AF2524">
        <f t="shared" si="39"/>
        <v>12</v>
      </c>
    </row>
    <row r="2525" spans="1:34" x14ac:dyDescent="0.25">
      <c r="A2525">
        <v>96813</v>
      </c>
      <c r="B2525" t="s">
        <v>5551</v>
      </c>
      <c r="C2525" t="s">
        <v>33</v>
      </c>
      <c r="D2525">
        <v>0</v>
      </c>
      <c r="F2525" t="s">
        <v>1931</v>
      </c>
      <c r="G2525" t="s">
        <v>186</v>
      </c>
      <c r="H2525" t="s">
        <v>5552</v>
      </c>
      <c r="I2525" t="s">
        <v>5553</v>
      </c>
      <c r="J2525" t="s">
        <v>5554</v>
      </c>
      <c r="K2525" t="s">
        <v>5555</v>
      </c>
      <c r="L2525" t="s">
        <v>5556</v>
      </c>
      <c r="M2525" t="s">
        <v>1214</v>
      </c>
      <c r="N2525" t="s">
        <v>449</v>
      </c>
      <c r="O2525" t="s">
        <v>3375</v>
      </c>
      <c r="P2525" t="s">
        <v>5557</v>
      </c>
      <c r="Q2525" t="s">
        <v>4320</v>
      </c>
      <c r="R2525" t="s">
        <v>63</v>
      </c>
      <c r="S2525" t="s">
        <v>128</v>
      </c>
      <c r="T2525" t="s">
        <v>3140</v>
      </c>
      <c r="U2525" t="s">
        <v>3141</v>
      </c>
      <c r="X2525">
        <v>3</v>
      </c>
      <c r="Y2525">
        <v>0</v>
      </c>
      <c r="Z2525">
        <v>0</v>
      </c>
      <c r="AA2525">
        <v>0</v>
      </c>
      <c r="AB2525">
        <v>2535177</v>
      </c>
      <c r="AC2525" t="s">
        <v>47</v>
      </c>
      <c r="AD2525">
        <f>+VLOOKUP(T2525,items!$A$2:$D$1255,4,0)</f>
        <v>0</v>
      </c>
      <c r="AE2525">
        <f>+VLOOKUP(T2525,Tabla1[],5,0)</f>
        <v>0</v>
      </c>
      <c r="AF2525">
        <f t="shared" si="39"/>
        <v>12</v>
      </c>
    </row>
    <row r="2526" spans="1:34" x14ac:dyDescent="0.25">
      <c r="A2526">
        <v>96813</v>
      </c>
      <c r="B2526" t="s">
        <v>5551</v>
      </c>
      <c r="C2526" t="s">
        <v>33</v>
      </c>
      <c r="D2526">
        <v>0</v>
      </c>
      <c r="F2526" t="s">
        <v>1931</v>
      </c>
      <c r="G2526" t="s">
        <v>186</v>
      </c>
      <c r="H2526" t="s">
        <v>5552</v>
      </c>
      <c r="I2526" t="s">
        <v>5553</v>
      </c>
      <c r="J2526" t="s">
        <v>5554</v>
      </c>
      <c r="K2526" t="s">
        <v>5555</v>
      </c>
      <c r="L2526" t="s">
        <v>5556</v>
      </c>
      <c r="M2526" t="s">
        <v>1214</v>
      </c>
      <c r="N2526" t="s">
        <v>449</v>
      </c>
      <c r="O2526" t="s">
        <v>3375</v>
      </c>
      <c r="P2526" t="s">
        <v>5557</v>
      </c>
      <c r="Q2526" t="s">
        <v>4320</v>
      </c>
      <c r="R2526" t="s">
        <v>63</v>
      </c>
      <c r="S2526" t="s">
        <v>128</v>
      </c>
      <c r="T2526" t="s">
        <v>311</v>
      </c>
      <c r="U2526" t="s">
        <v>312</v>
      </c>
      <c r="V2526" t="s">
        <v>2041</v>
      </c>
      <c r="X2526">
        <v>3</v>
      </c>
      <c r="Y2526">
        <v>0</v>
      </c>
      <c r="Z2526">
        <v>0</v>
      </c>
      <c r="AA2526">
        <v>0</v>
      </c>
      <c r="AB2526">
        <v>4252521</v>
      </c>
      <c r="AC2526" t="s">
        <v>47</v>
      </c>
      <c r="AD2526" t="str">
        <f>+VLOOKUP(T2526,items!$A$2:$D$1255,4,0)</f>
        <v>MUEBLES</v>
      </c>
      <c r="AE2526">
        <f>+VLOOKUP(T2526,Tabla1[],5,0)</f>
        <v>0</v>
      </c>
      <c r="AF2526">
        <f t="shared" si="39"/>
        <v>12</v>
      </c>
    </row>
    <row r="2527" spans="1:34" x14ac:dyDescent="0.25">
      <c r="A2527">
        <v>96813</v>
      </c>
      <c r="B2527" t="s">
        <v>5551</v>
      </c>
      <c r="C2527" t="s">
        <v>33</v>
      </c>
      <c r="D2527">
        <v>0</v>
      </c>
      <c r="F2527" t="s">
        <v>1931</v>
      </c>
      <c r="G2527" t="s">
        <v>186</v>
      </c>
      <c r="H2527" t="s">
        <v>5552</v>
      </c>
      <c r="I2527" t="s">
        <v>5553</v>
      </c>
      <c r="J2527" t="s">
        <v>5554</v>
      </c>
      <c r="K2527" t="s">
        <v>5555</v>
      </c>
      <c r="L2527" t="s">
        <v>5556</v>
      </c>
      <c r="M2527" t="s">
        <v>1214</v>
      </c>
      <c r="N2527" t="s">
        <v>449</v>
      </c>
      <c r="O2527" t="s">
        <v>3375</v>
      </c>
      <c r="P2527" t="s">
        <v>5557</v>
      </c>
      <c r="Q2527" t="s">
        <v>4320</v>
      </c>
      <c r="R2527" t="s">
        <v>63</v>
      </c>
      <c r="S2527" t="s">
        <v>128</v>
      </c>
      <c r="T2527" t="s">
        <v>932</v>
      </c>
      <c r="U2527" t="s">
        <v>933</v>
      </c>
      <c r="V2527" t="s">
        <v>884</v>
      </c>
      <c r="X2527">
        <v>3</v>
      </c>
      <c r="Y2527">
        <v>0</v>
      </c>
      <c r="Z2527">
        <v>0</v>
      </c>
      <c r="AA2527">
        <v>0</v>
      </c>
      <c r="AB2527">
        <v>3393168</v>
      </c>
      <c r="AC2527" t="s">
        <v>47</v>
      </c>
      <c r="AD2527" t="str">
        <f>+VLOOKUP(T2527,items!$A$2:$D$1255,4,0)</f>
        <v>MUEBLES</v>
      </c>
      <c r="AE2527">
        <f>+VLOOKUP(T2527,Tabla1[],5,0)</f>
        <v>0</v>
      </c>
      <c r="AF2527">
        <f t="shared" si="39"/>
        <v>12</v>
      </c>
    </row>
    <row r="2528" spans="1:34" x14ac:dyDescent="0.25">
      <c r="A2528">
        <v>96813</v>
      </c>
      <c r="B2528" t="s">
        <v>5551</v>
      </c>
      <c r="C2528" t="s">
        <v>33</v>
      </c>
      <c r="D2528">
        <v>0</v>
      </c>
      <c r="F2528" t="s">
        <v>1931</v>
      </c>
      <c r="G2528" t="s">
        <v>186</v>
      </c>
      <c r="H2528" t="s">
        <v>5552</v>
      </c>
      <c r="I2528" t="s">
        <v>5553</v>
      </c>
      <c r="J2528" t="s">
        <v>5554</v>
      </c>
      <c r="K2528" t="s">
        <v>5555</v>
      </c>
      <c r="L2528" t="s">
        <v>5556</v>
      </c>
      <c r="M2528" t="s">
        <v>1214</v>
      </c>
      <c r="N2528" t="s">
        <v>449</v>
      </c>
      <c r="O2528" t="s">
        <v>3375</v>
      </c>
      <c r="P2528" t="s">
        <v>5557</v>
      </c>
      <c r="Q2528" t="s">
        <v>4320</v>
      </c>
      <c r="R2528" t="s">
        <v>63</v>
      </c>
      <c r="S2528" t="s">
        <v>128</v>
      </c>
      <c r="T2528" t="s">
        <v>1459</v>
      </c>
      <c r="U2528" t="s">
        <v>1460</v>
      </c>
      <c r="X2528">
        <v>12</v>
      </c>
      <c r="Y2528">
        <v>0</v>
      </c>
      <c r="Z2528">
        <v>0</v>
      </c>
      <c r="AA2528">
        <v>0</v>
      </c>
      <c r="AB2528">
        <v>4483032</v>
      </c>
      <c r="AC2528" t="s">
        <v>47</v>
      </c>
      <c r="AD2528" t="str">
        <f>+VLOOKUP(T2528,items!$A$2:$D$1255,4,0)</f>
        <v>MUEBLES</v>
      </c>
      <c r="AE2528">
        <f>+VLOOKUP(T2528,Tabla1[],5,0)</f>
        <v>0</v>
      </c>
      <c r="AF2528">
        <f t="shared" si="39"/>
        <v>12</v>
      </c>
    </row>
    <row r="2529" spans="1:32" x14ac:dyDescent="0.25">
      <c r="A2529">
        <v>96817</v>
      </c>
      <c r="B2529" t="s">
        <v>5558</v>
      </c>
      <c r="C2529" t="s">
        <v>1065</v>
      </c>
      <c r="D2529">
        <v>0</v>
      </c>
      <c r="F2529" t="s">
        <v>1931</v>
      </c>
      <c r="G2529" t="s">
        <v>1931</v>
      </c>
      <c r="H2529" t="s">
        <v>5559</v>
      </c>
      <c r="I2529" t="s">
        <v>37</v>
      </c>
      <c r="J2529" t="s">
        <v>37</v>
      </c>
      <c r="K2529" t="s">
        <v>5560</v>
      </c>
      <c r="L2529" t="s">
        <v>37</v>
      </c>
      <c r="M2529" t="s">
        <v>982</v>
      </c>
      <c r="N2529" t="s">
        <v>982</v>
      </c>
      <c r="O2529" t="s">
        <v>2688</v>
      </c>
      <c r="P2529" t="s">
        <v>2896</v>
      </c>
      <c r="Q2529" t="s">
        <v>2688</v>
      </c>
      <c r="R2529" t="s">
        <v>127</v>
      </c>
      <c r="S2529" t="s">
        <v>44</v>
      </c>
      <c r="T2529" t="s">
        <v>1232</v>
      </c>
      <c r="U2529" t="s">
        <v>1233</v>
      </c>
      <c r="X2529">
        <v>1</v>
      </c>
      <c r="Y2529">
        <v>0</v>
      </c>
      <c r="Z2529">
        <v>0</v>
      </c>
      <c r="AA2529">
        <v>0</v>
      </c>
      <c r="AB2529">
        <v>198000</v>
      </c>
      <c r="AC2529" t="s">
        <v>47</v>
      </c>
      <c r="AD2529">
        <f>+VLOOKUP(T2529,items!$A$2:$D$1255,4,0)</f>
        <v>0</v>
      </c>
      <c r="AE2529">
        <f>+VLOOKUP(T2529,Tabla1[],5,0)</f>
        <v>0</v>
      </c>
      <c r="AF2529">
        <f t="shared" si="39"/>
        <v>9</v>
      </c>
    </row>
    <row r="2530" spans="1:32" x14ac:dyDescent="0.25">
      <c r="A2530">
        <v>96823</v>
      </c>
      <c r="B2530" t="s">
        <v>5561</v>
      </c>
      <c r="C2530" t="s">
        <v>75</v>
      </c>
      <c r="D2530">
        <v>0</v>
      </c>
      <c r="F2530" t="s">
        <v>982</v>
      </c>
      <c r="G2530" t="s">
        <v>2520</v>
      </c>
      <c r="H2530" t="s">
        <v>5562</v>
      </c>
      <c r="I2530" t="s">
        <v>37</v>
      </c>
      <c r="J2530" t="s">
        <v>5563</v>
      </c>
      <c r="K2530" t="s">
        <v>5564</v>
      </c>
      <c r="L2530" t="s">
        <v>37</v>
      </c>
      <c r="M2530" t="s">
        <v>254</v>
      </c>
      <c r="N2530" t="s">
        <v>254</v>
      </c>
      <c r="O2530" t="s">
        <v>898</v>
      </c>
      <c r="P2530" t="s">
        <v>503</v>
      </c>
      <c r="Q2530" t="s">
        <v>503</v>
      </c>
      <c r="R2530" t="s">
        <v>43</v>
      </c>
      <c r="S2530" t="s">
        <v>346</v>
      </c>
      <c r="T2530" t="s">
        <v>4078</v>
      </c>
      <c r="U2530" t="s">
        <v>313</v>
      </c>
      <c r="X2530">
        <v>4.5</v>
      </c>
      <c r="Y2530">
        <v>0</v>
      </c>
      <c r="Z2530">
        <v>0</v>
      </c>
      <c r="AA2530">
        <v>0</v>
      </c>
      <c r="AB2530">
        <v>692550</v>
      </c>
      <c r="AC2530" t="s">
        <v>47</v>
      </c>
      <c r="AD2530">
        <f>+VLOOKUP(T2530,items!$A$2:$D$1255,4,0)</f>
        <v>0</v>
      </c>
      <c r="AE2530">
        <f>+VLOOKUP(T2530,Tabla1[],5,0)</f>
        <v>0</v>
      </c>
      <c r="AF2530">
        <f t="shared" si="39"/>
        <v>9</v>
      </c>
    </row>
    <row r="2531" spans="1:32" x14ac:dyDescent="0.25">
      <c r="A2531">
        <v>96823</v>
      </c>
      <c r="B2531" t="s">
        <v>5561</v>
      </c>
      <c r="C2531" t="s">
        <v>75</v>
      </c>
      <c r="D2531">
        <v>0</v>
      </c>
      <c r="F2531" t="s">
        <v>982</v>
      </c>
      <c r="G2531" t="s">
        <v>2520</v>
      </c>
      <c r="H2531" t="s">
        <v>5562</v>
      </c>
      <c r="I2531" t="s">
        <v>37</v>
      </c>
      <c r="J2531" t="s">
        <v>5563</v>
      </c>
      <c r="K2531" t="s">
        <v>5564</v>
      </c>
      <c r="L2531" t="s">
        <v>37</v>
      </c>
      <c r="M2531" t="s">
        <v>254</v>
      </c>
      <c r="N2531" t="s">
        <v>254</v>
      </c>
      <c r="O2531" t="s">
        <v>898</v>
      </c>
      <c r="P2531" t="s">
        <v>503</v>
      </c>
      <c r="Q2531" t="s">
        <v>503</v>
      </c>
      <c r="R2531" t="s">
        <v>43</v>
      </c>
      <c r="S2531" t="s">
        <v>346</v>
      </c>
      <c r="T2531" t="s">
        <v>392</v>
      </c>
      <c r="U2531" t="s">
        <v>393</v>
      </c>
      <c r="X2531">
        <v>1</v>
      </c>
      <c r="Y2531">
        <v>0</v>
      </c>
      <c r="Z2531">
        <v>0</v>
      </c>
      <c r="AA2531">
        <v>0</v>
      </c>
      <c r="AB2531">
        <v>85000</v>
      </c>
      <c r="AC2531" t="s">
        <v>47</v>
      </c>
      <c r="AD2531" t="e">
        <f>+VLOOKUP(T2531,items!$A$2:$D$1255,4,0)</f>
        <v>#N/A</v>
      </c>
      <c r="AE2531" t="e">
        <f>+VLOOKUP(T2531,Tabla1[],5,0)</f>
        <v>#N/A</v>
      </c>
      <c r="AF2531">
        <f t="shared" si="39"/>
        <v>9</v>
      </c>
    </row>
    <row r="2532" spans="1:32" x14ac:dyDescent="0.25">
      <c r="A2532">
        <v>96824</v>
      </c>
      <c r="B2532" t="s">
        <v>1305</v>
      </c>
      <c r="C2532" t="s">
        <v>75</v>
      </c>
      <c r="D2532">
        <v>0</v>
      </c>
      <c r="F2532" t="s">
        <v>982</v>
      </c>
      <c r="G2532" t="s">
        <v>982</v>
      </c>
      <c r="H2532" t="s">
        <v>5565</v>
      </c>
      <c r="I2532" t="s">
        <v>37</v>
      </c>
      <c r="J2532" t="s">
        <v>5566</v>
      </c>
      <c r="K2532" t="s">
        <v>5567</v>
      </c>
      <c r="L2532" t="s">
        <v>37</v>
      </c>
      <c r="M2532" t="s">
        <v>2688</v>
      </c>
      <c r="N2532" t="s">
        <v>2688</v>
      </c>
      <c r="O2532" t="s">
        <v>573</v>
      </c>
      <c r="P2532" t="s">
        <v>2520</v>
      </c>
      <c r="Q2532" t="s">
        <v>2520</v>
      </c>
      <c r="R2532" t="s">
        <v>43</v>
      </c>
      <c r="S2532" t="s">
        <v>164</v>
      </c>
      <c r="T2532" t="s">
        <v>3268</v>
      </c>
      <c r="U2532" t="s">
        <v>3269</v>
      </c>
      <c r="X2532">
        <v>1</v>
      </c>
      <c r="Y2532">
        <v>0</v>
      </c>
      <c r="Z2532">
        <v>0</v>
      </c>
      <c r="AA2532">
        <v>0</v>
      </c>
      <c r="AB2532">
        <v>394000</v>
      </c>
      <c r="AC2532" t="s">
        <v>47</v>
      </c>
      <c r="AD2532">
        <f>+VLOOKUP(T2532,items!$A$2:$D$1255,4,0)</f>
        <v>0</v>
      </c>
      <c r="AE2532">
        <f>+VLOOKUP(T2532,Tabla1[],5,0)</f>
        <v>0</v>
      </c>
      <c r="AF2532">
        <f t="shared" si="39"/>
        <v>9</v>
      </c>
    </row>
    <row r="2533" spans="1:32" x14ac:dyDescent="0.25">
      <c r="A2533">
        <v>96826</v>
      </c>
      <c r="B2533" t="s">
        <v>3467</v>
      </c>
      <c r="C2533" t="s">
        <v>33</v>
      </c>
      <c r="D2533">
        <v>0</v>
      </c>
      <c r="F2533" t="s">
        <v>982</v>
      </c>
      <c r="G2533" t="s">
        <v>2688</v>
      </c>
      <c r="H2533" t="s">
        <v>5568</v>
      </c>
      <c r="I2533" t="s">
        <v>37</v>
      </c>
      <c r="J2533" t="s">
        <v>5569</v>
      </c>
      <c r="K2533" t="s">
        <v>5570</v>
      </c>
      <c r="L2533" t="s">
        <v>37</v>
      </c>
      <c r="M2533" t="s">
        <v>253</v>
      </c>
      <c r="N2533" t="s">
        <v>253</v>
      </c>
      <c r="O2533" t="s">
        <v>2520</v>
      </c>
      <c r="P2533" t="s">
        <v>2896</v>
      </c>
      <c r="Q2533" t="s">
        <v>2896</v>
      </c>
      <c r="R2533" t="s">
        <v>411</v>
      </c>
      <c r="S2533" t="s">
        <v>164</v>
      </c>
      <c r="T2533" t="s">
        <v>1624</v>
      </c>
      <c r="U2533" t="s">
        <v>828</v>
      </c>
      <c r="X2533">
        <v>10.5</v>
      </c>
      <c r="Y2533">
        <v>0</v>
      </c>
      <c r="Z2533">
        <v>0</v>
      </c>
      <c r="AA2533">
        <v>0</v>
      </c>
      <c r="AB2533">
        <v>552300</v>
      </c>
      <c r="AC2533" t="s">
        <v>47</v>
      </c>
      <c r="AD2533">
        <f>+VLOOKUP(T2533,items!$A$2:$D$1255,4,0)</f>
        <v>0</v>
      </c>
      <c r="AE2533">
        <f>+VLOOKUP(T2533,Tabla1[],5,0)</f>
        <v>0</v>
      </c>
      <c r="AF2533">
        <f t="shared" si="39"/>
        <v>9</v>
      </c>
    </row>
    <row r="2534" spans="1:32" x14ac:dyDescent="0.25">
      <c r="A2534">
        <v>96826</v>
      </c>
      <c r="B2534" t="s">
        <v>3467</v>
      </c>
      <c r="C2534" t="s">
        <v>33</v>
      </c>
      <c r="D2534">
        <v>0</v>
      </c>
      <c r="F2534" t="s">
        <v>982</v>
      </c>
      <c r="G2534" t="s">
        <v>2688</v>
      </c>
      <c r="H2534" t="s">
        <v>5568</v>
      </c>
      <c r="I2534" t="s">
        <v>37</v>
      </c>
      <c r="J2534" t="s">
        <v>5569</v>
      </c>
      <c r="K2534" t="s">
        <v>5570</v>
      </c>
      <c r="L2534" t="s">
        <v>37</v>
      </c>
      <c r="M2534" t="s">
        <v>253</v>
      </c>
      <c r="N2534" t="s">
        <v>253</v>
      </c>
      <c r="O2534" t="s">
        <v>2520</v>
      </c>
      <c r="P2534" t="s">
        <v>2896</v>
      </c>
      <c r="Q2534" t="s">
        <v>2896</v>
      </c>
      <c r="R2534" t="s">
        <v>411</v>
      </c>
      <c r="S2534" t="s">
        <v>164</v>
      </c>
      <c r="T2534" t="s">
        <v>2135</v>
      </c>
      <c r="U2534" t="s">
        <v>214</v>
      </c>
      <c r="X2534">
        <v>17</v>
      </c>
      <c r="Y2534">
        <v>0</v>
      </c>
      <c r="Z2534">
        <v>0</v>
      </c>
      <c r="AA2534">
        <v>0</v>
      </c>
      <c r="AB2534">
        <v>894200</v>
      </c>
      <c r="AC2534" t="s">
        <v>47</v>
      </c>
      <c r="AD2534">
        <f>+VLOOKUP(T2534,items!$A$2:$D$1255,4,0)</f>
        <v>0</v>
      </c>
      <c r="AE2534">
        <f>+VLOOKUP(T2534,Tabla1[],5,0)</f>
        <v>0</v>
      </c>
      <c r="AF2534">
        <f t="shared" si="39"/>
        <v>9</v>
      </c>
    </row>
    <row r="2535" spans="1:32" x14ac:dyDescent="0.25">
      <c r="A2535">
        <v>96838</v>
      </c>
      <c r="B2535" t="s">
        <v>5571</v>
      </c>
      <c r="C2535" t="s">
        <v>75</v>
      </c>
      <c r="D2535">
        <v>0</v>
      </c>
      <c r="F2535" t="s">
        <v>982</v>
      </c>
      <c r="G2535" t="s">
        <v>253</v>
      </c>
      <c r="H2535" t="s">
        <v>5572</v>
      </c>
      <c r="I2535" t="s">
        <v>37</v>
      </c>
      <c r="J2535" t="s">
        <v>5573</v>
      </c>
      <c r="K2535" t="s">
        <v>5574</v>
      </c>
      <c r="L2535" t="s">
        <v>37</v>
      </c>
      <c r="M2535" t="s">
        <v>573</v>
      </c>
      <c r="N2535" t="s">
        <v>573</v>
      </c>
      <c r="O2535" t="s">
        <v>2896</v>
      </c>
      <c r="P2535" t="s">
        <v>255</v>
      </c>
      <c r="Q2535" t="s">
        <v>255</v>
      </c>
      <c r="R2535" t="s">
        <v>411</v>
      </c>
      <c r="S2535" t="s">
        <v>164</v>
      </c>
      <c r="T2535" t="s">
        <v>2274</v>
      </c>
      <c r="U2535" t="s">
        <v>1349</v>
      </c>
      <c r="X2535">
        <v>9</v>
      </c>
      <c r="Y2535">
        <v>0</v>
      </c>
      <c r="Z2535">
        <v>0</v>
      </c>
      <c r="AA2535">
        <v>0</v>
      </c>
      <c r="AB2535">
        <v>473400</v>
      </c>
      <c r="AC2535" t="s">
        <v>47</v>
      </c>
      <c r="AD2535">
        <f>+VLOOKUP(T2535,items!$A$2:$D$1255,4,0)</f>
        <v>0</v>
      </c>
      <c r="AE2535">
        <f>+VLOOKUP(T2535,Tabla1[],5,0)</f>
        <v>0</v>
      </c>
      <c r="AF2535">
        <f t="shared" si="39"/>
        <v>9</v>
      </c>
    </row>
    <row r="2536" spans="1:32" x14ac:dyDescent="0.25">
      <c r="A2536">
        <v>96838</v>
      </c>
      <c r="B2536" t="s">
        <v>5571</v>
      </c>
      <c r="C2536" t="s">
        <v>75</v>
      </c>
      <c r="D2536">
        <v>0</v>
      </c>
      <c r="F2536" t="s">
        <v>982</v>
      </c>
      <c r="G2536" t="s">
        <v>253</v>
      </c>
      <c r="H2536" t="s">
        <v>5572</v>
      </c>
      <c r="I2536" t="s">
        <v>37</v>
      </c>
      <c r="J2536" t="s">
        <v>5573</v>
      </c>
      <c r="K2536" t="s">
        <v>5574</v>
      </c>
      <c r="L2536" t="s">
        <v>37</v>
      </c>
      <c r="M2536" t="s">
        <v>573</v>
      </c>
      <c r="N2536" t="s">
        <v>573</v>
      </c>
      <c r="O2536" t="s">
        <v>2896</v>
      </c>
      <c r="P2536" t="s">
        <v>255</v>
      </c>
      <c r="Q2536" t="s">
        <v>255</v>
      </c>
      <c r="R2536" t="s">
        <v>411</v>
      </c>
      <c r="S2536" t="s">
        <v>164</v>
      </c>
      <c r="T2536" t="s">
        <v>2989</v>
      </c>
      <c r="U2536" t="s">
        <v>688</v>
      </c>
      <c r="X2536">
        <v>14</v>
      </c>
      <c r="Y2536">
        <v>0</v>
      </c>
      <c r="Z2536">
        <v>0</v>
      </c>
      <c r="AA2536">
        <v>0</v>
      </c>
      <c r="AB2536">
        <v>736400</v>
      </c>
      <c r="AC2536" t="s">
        <v>47</v>
      </c>
      <c r="AD2536">
        <f>+VLOOKUP(T2536,items!$A$2:$D$1255,4,0)</f>
        <v>0</v>
      </c>
      <c r="AE2536">
        <f>+VLOOKUP(T2536,Tabla1[],5,0)</f>
        <v>0</v>
      </c>
      <c r="AF2536">
        <f t="shared" si="39"/>
        <v>9</v>
      </c>
    </row>
    <row r="2537" spans="1:32" x14ac:dyDescent="0.25">
      <c r="A2537">
        <v>96853</v>
      </c>
      <c r="B2537" t="s">
        <v>5575</v>
      </c>
      <c r="C2537" t="s">
        <v>33</v>
      </c>
      <c r="D2537">
        <v>0</v>
      </c>
      <c r="F2537" t="s">
        <v>982</v>
      </c>
      <c r="G2537" t="s">
        <v>2520</v>
      </c>
      <c r="H2537" t="s">
        <v>5576</v>
      </c>
      <c r="I2537" t="s">
        <v>37</v>
      </c>
      <c r="J2537" t="s">
        <v>5577</v>
      </c>
      <c r="K2537" t="s">
        <v>5578</v>
      </c>
      <c r="L2537" t="s">
        <v>5579</v>
      </c>
      <c r="M2537" t="s">
        <v>254</v>
      </c>
      <c r="N2537" t="s">
        <v>254</v>
      </c>
      <c r="O2537" t="s">
        <v>917</v>
      </c>
      <c r="P2537" t="s">
        <v>1031</v>
      </c>
      <c r="Q2537" t="s">
        <v>42</v>
      </c>
      <c r="R2537" t="s">
        <v>127</v>
      </c>
      <c r="S2537" t="s">
        <v>128</v>
      </c>
      <c r="T2537" t="s">
        <v>5580</v>
      </c>
      <c r="U2537" t="s">
        <v>5581</v>
      </c>
      <c r="V2537" t="s">
        <v>867</v>
      </c>
      <c r="X2537">
        <v>2</v>
      </c>
      <c r="Y2537">
        <v>0</v>
      </c>
      <c r="Z2537">
        <v>0</v>
      </c>
      <c r="AA2537">
        <v>0</v>
      </c>
      <c r="AB2537">
        <v>3183064</v>
      </c>
      <c r="AC2537" t="s">
        <v>47</v>
      </c>
      <c r="AD2537">
        <f>+VLOOKUP(T2537,items!$A$2:$D$1255,4,0)</f>
        <v>0</v>
      </c>
      <c r="AE2537">
        <f>+VLOOKUP(T2537,Tabla1[],5,0)</f>
        <v>0</v>
      </c>
      <c r="AF2537">
        <f t="shared" si="39"/>
        <v>10</v>
      </c>
    </row>
    <row r="2538" spans="1:32" x14ac:dyDescent="0.25">
      <c r="A2538">
        <v>96853</v>
      </c>
      <c r="B2538" t="s">
        <v>5575</v>
      </c>
      <c r="C2538" t="s">
        <v>33</v>
      </c>
      <c r="D2538">
        <v>0</v>
      </c>
      <c r="F2538" t="s">
        <v>982</v>
      </c>
      <c r="G2538" t="s">
        <v>2520</v>
      </c>
      <c r="H2538" t="s">
        <v>5576</v>
      </c>
      <c r="I2538" t="s">
        <v>37</v>
      </c>
      <c r="J2538" t="s">
        <v>5577</v>
      </c>
      <c r="K2538" t="s">
        <v>5578</v>
      </c>
      <c r="L2538" t="s">
        <v>5579</v>
      </c>
      <c r="M2538" t="s">
        <v>254</v>
      </c>
      <c r="N2538" t="s">
        <v>254</v>
      </c>
      <c r="O2538" t="s">
        <v>917</v>
      </c>
      <c r="P2538" t="s">
        <v>1031</v>
      </c>
      <c r="Q2538" t="s">
        <v>42</v>
      </c>
      <c r="R2538" t="s">
        <v>127</v>
      </c>
      <c r="S2538" t="s">
        <v>128</v>
      </c>
      <c r="T2538" t="s">
        <v>314</v>
      </c>
      <c r="U2538" t="s">
        <v>315</v>
      </c>
      <c r="X2538">
        <v>1</v>
      </c>
      <c r="Y2538">
        <v>0</v>
      </c>
      <c r="Z2538">
        <v>0</v>
      </c>
      <c r="AA2538">
        <v>0</v>
      </c>
      <c r="AB2538">
        <v>230000</v>
      </c>
      <c r="AC2538" t="s">
        <v>47</v>
      </c>
      <c r="AD2538">
        <f>+VLOOKUP(T2538,items!$A$2:$D$1255,4,0)</f>
        <v>0</v>
      </c>
      <c r="AE2538">
        <f>+VLOOKUP(T2538,Tabla1[],5,0)</f>
        <v>0</v>
      </c>
      <c r="AF2538">
        <f t="shared" si="39"/>
        <v>10</v>
      </c>
    </row>
    <row r="2539" spans="1:32" x14ac:dyDescent="0.25">
      <c r="A2539">
        <v>96854</v>
      </c>
      <c r="B2539" t="s">
        <v>5582</v>
      </c>
      <c r="C2539" t="s">
        <v>75</v>
      </c>
      <c r="D2539">
        <v>0</v>
      </c>
      <c r="F2539" t="s">
        <v>2895</v>
      </c>
      <c r="G2539" t="s">
        <v>34</v>
      </c>
      <c r="H2539" t="s">
        <v>5583</v>
      </c>
      <c r="I2539" t="s">
        <v>37</v>
      </c>
      <c r="J2539" t="s">
        <v>5584</v>
      </c>
      <c r="K2539" t="s">
        <v>5585</v>
      </c>
      <c r="L2539" t="s">
        <v>37</v>
      </c>
      <c r="M2539" t="s">
        <v>486</v>
      </c>
      <c r="N2539" t="s">
        <v>486</v>
      </c>
      <c r="O2539" t="s">
        <v>488</v>
      </c>
      <c r="P2539" t="s">
        <v>4258</v>
      </c>
      <c r="Q2539" t="s">
        <v>341</v>
      </c>
      <c r="R2539" t="s">
        <v>127</v>
      </c>
      <c r="S2539" t="s">
        <v>88</v>
      </c>
      <c r="T2539" t="s">
        <v>1117</v>
      </c>
      <c r="U2539" t="s">
        <v>1118</v>
      </c>
      <c r="X2539">
        <v>1</v>
      </c>
      <c r="Y2539">
        <v>0</v>
      </c>
      <c r="Z2539">
        <v>0</v>
      </c>
      <c r="AA2539">
        <v>0</v>
      </c>
      <c r="AB2539">
        <v>99450</v>
      </c>
      <c r="AC2539" t="s">
        <v>47</v>
      </c>
      <c r="AD2539">
        <f>+VLOOKUP(T2539,items!$A$2:$D$1255,4,0)</f>
        <v>0</v>
      </c>
      <c r="AE2539">
        <f>+VLOOKUP(T2539,Tabla1[],5,0)</f>
        <v>0</v>
      </c>
      <c r="AF2539">
        <f t="shared" si="39"/>
        <v>10</v>
      </c>
    </row>
    <row r="2540" spans="1:32" x14ac:dyDescent="0.25">
      <c r="A2540">
        <v>96854</v>
      </c>
      <c r="B2540" t="s">
        <v>5582</v>
      </c>
      <c r="C2540" t="s">
        <v>75</v>
      </c>
      <c r="D2540">
        <v>0</v>
      </c>
      <c r="F2540" t="s">
        <v>2895</v>
      </c>
      <c r="G2540" t="s">
        <v>34</v>
      </c>
      <c r="H2540" t="s">
        <v>5583</v>
      </c>
      <c r="I2540" t="s">
        <v>37</v>
      </c>
      <c r="J2540" t="s">
        <v>5584</v>
      </c>
      <c r="K2540" t="s">
        <v>5585</v>
      </c>
      <c r="L2540" t="s">
        <v>37</v>
      </c>
      <c r="M2540" t="s">
        <v>486</v>
      </c>
      <c r="N2540" t="s">
        <v>486</v>
      </c>
      <c r="O2540" t="s">
        <v>488</v>
      </c>
      <c r="P2540" t="s">
        <v>4258</v>
      </c>
      <c r="Q2540" t="s">
        <v>341</v>
      </c>
      <c r="R2540" t="s">
        <v>127</v>
      </c>
      <c r="S2540" t="s">
        <v>88</v>
      </c>
      <c r="T2540" t="s">
        <v>4086</v>
      </c>
      <c r="U2540" t="s">
        <v>4087</v>
      </c>
      <c r="X2540">
        <v>2</v>
      </c>
      <c r="Y2540">
        <v>0</v>
      </c>
      <c r="Z2540">
        <v>0</v>
      </c>
      <c r="AA2540">
        <v>0</v>
      </c>
      <c r="AB2540">
        <v>64800</v>
      </c>
      <c r="AC2540" t="s">
        <v>47</v>
      </c>
      <c r="AD2540">
        <f>+VLOOKUP(T2540,items!$A$2:$D$1255,4,0)</f>
        <v>0</v>
      </c>
      <c r="AE2540">
        <f>+VLOOKUP(T2540,Tabla1[],5,0)</f>
        <v>0</v>
      </c>
      <c r="AF2540">
        <f t="shared" si="39"/>
        <v>10</v>
      </c>
    </row>
    <row r="2541" spans="1:32" x14ac:dyDescent="0.25">
      <c r="A2541">
        <v>96854</v>
      </c>
      <c r="B2541" t="s">
        <v>5582</v>
      </c>
      <c r="C2541" t="s">
        <v>75</v>
      </c>
      <c r="D2541">
        <v>0</v>
      </c>
      <c r="F2541" t="s">
        <v>2895</v>
      </c>
      <c r="G2541" t="s">
        <v>34</v>
      </c>
      <c r="H2541" t="s">
        <v>5583</v>
      </c>
      <c r="I2541" t="s">
        <v>37</v>
      </c>
      <c r="J2541" t="s">
        <v>5584</v>
      </c>
      <c r="K2541" t="s">
        <v>5585</v>
      </c>
      <c r="L2541" t="s">
        <v>37</v>
      </c>
      <c r="M2541" t="s">
        <v>486</v>
      </c>
      <c r="N2541" t="s">
        <v>486</v>
      </c>
      <c r="O2541" t="s">
        <v>488</v>
      </c>
      <c r="P2541" t="s">
        <v>4258</v>
      </c>
      <c r="Q2541" t="s">
        <v>341</v>
      </c>
      <c r="R2541" t="s">
        <v>127</v>
      </c>
      <c r="S2541" t="s">
        <v>88</v>
      </c>
      <c r="T2541" t="s">
        <v>1020</v>
      </c>
      <c r="U2541" t="s">
        <v>1021</v>
      </c>
      <c r="X2541">
        <v>1</v>
      </c>
      <c r="Y2541">
        <v>0</v>
      </c>
      <c r="Z2541">
        <v>0</v>
      </c>
      <c r="AA2541">
        <v>0</v>
      </c>
      <c r="AB2541">
        <v>400000</v>
      </c>
      <c r="AC2541" t="s">
        <v>47</v>
      </c>
      <c r="AD2541">
        <f>+VLOOKUP(T2541,items!$A$2:$D$1255,4,0)</f>
        <v>0</v>
      </c>
      <c r="AE2541">
        <f>+VLOOKUP(T2541,Tabla1[],5,0)</f>
        <v>0</v>
      </c>
      <c r="AF2541">
        <f t="shared" si="39"/>
        <v>10</v>
      </c>
    </row>
    <row r="2542" spans="1:32" x14ac:dyDescent="0.25">
      <c r="A2542">
        <v>96854</v>
      </c>
      <c r="B2542" t="s">
        <v>5582</v>
      </c>
      <c r="C2542" t="s">
        <v>75</v>
      </c>
      <c r="D2542">
        <v>0</v>
      </c>
      <c r="F2542" t="s">
        <v>2895</v>
      </c>
      <c r="G2542" t="s">
        <v>34</v>
      </c>
      <c r="H2542" t="s">
        <v>5583</v>
      </c>
      <c r="I2542" t="s">
        <v>37</v>
      </c>
      <c r="J2542" t="s">
        <v>5584</v>
      </c>
      <c r="K2542" t="s">
        <v>5585</v>
      </c>
      <c r="L2542" t="s">
        <v>37</v>
      </c>
      <c r="M2542" t="s">
        <v>486</v>
      </c>
      <c r="N2542" t="s">
        <v>486</v>
      </c>
      <c r="O2542" t="s">
        <v>488</v>
      </c>
      <c r="P2542" t="s">
        <v>4258</v>
      </c>
      <c r="Q2542" t="s">
        <v>341</v>
      </c>
      <c r="R2542" t="s">
        <v>127</v>
      </c>
      <c r="S2542" t="s">
        <v>88</v>
      </c>
      <c r="T2542" t="s">
        <v>1020</v>
      </c>
      <c r="U2542" t="s">
        <v>1021</v>
      </c>
      <c r="X2542">
        <v>1</v>
      </c>
      <c r="Y2542">
        <v>0</v>
      </c>
      <c r="Z2542">
        <v>0</v>
      </c>
      <c r="AA2542">
        <v>0</v>
      </c>
      <c r="AB2542">
        <v>150000</v>
      </c>
      <c r="AC2542" t="s">
        <v>47</v>
      </c>
      <c r="AD2542">
        <f>+VLOOKUP(T2542,items!$A$2:$D$1255,4,0)</f>
        <v>0</v>
      </c>
      <c r="AE2542">
        <f>+VLOOKUP(T2542,Tabla1[],5,0)</f>
        <v>0</v>
      </c>
      <c r="AF2542">
        <f t="shared" si="39"/>
        <v>10</v>
      </c>
    </row>
    <row r="2543" spans="1:32" x14ac:dyDescent="0.25">
      <c r="A2543">
        <v>96854</v>
      </c>
      <c r="B2543" t="s">
        <v>5582</v>
      </c>
      <c r="C2543" t="s">
        <v>75</v>
      </c>
      <c r="D2543">
        <v>0</v>
      </c>
      <c r="F2543" t="s">
        <v>2895</v>
      </c>
      <c r="G2543" t="s">
        <v>34</v>
      </c>
      <c r="H2543" t="s">
        <v>5583</v>
      </c>
      <c r="I2543" t="s">
        <v>37</v>
      </c>
      <c r="J2543" t="s">
        <v>5584</v>
      </c>
      <c r="K2543" t="s">
        <v>5585</v>
      </c>
      <c r="L2543" t="s">
        <v>37</v>
      </c>
      <c r="M2543" t="s">
        <v>486</v>
      </c>
      <c r="N2543" t="s">
        <v>486</v>
      </c>
      <c r="O2543" t="s">
        <v>488</v>
      </c>
      <c r="P2543" t="s">
        <v>4258</v>
      </c>
      <c r="Q2543" t="s">
        <v>341</v>
      </c>
      <c r="R2543" t="s">
        <v>127</v>
      </c>
      <c r="S2543" t="s">
        <v>88</v>
      </c>
      <c r="T2543" t="s">
        <v>1145</v>
      </c>
      <c r="U2543" t="s">
        <v>1146</v>
      </c>
      <c r="X2543">
        <v>1</v>
      </c>
      <c r="Y2543">
        <v>0</v>
      </c>
      <c r="Z2543">
        <v>0</v>
      </c>
      <c r="AA2543">
        <v>0</v>
      </c>
      <c r="AB2543">
        <v>250000</v>
      </c>
      <c r="AC2543" t="s">
        <v>47</v>
      </c>
      <c r="AD2543" t="e">
        <f>+VLOOKUP(T2543,items!$A$2:$D$1255,4,0)</f>
        <v>#N/A</v>
      </c>
      <c r="AE2543" t="e">
        <f>+VLOOKUP(T2543,Tabla1[],5,0)</f>
        <v>#N/A</v>
      </c>
      <c r="AF2543">
        <f t="shared" si="39"/>
        <v>10</v>
      </c>
    </row>
    <row r="2544" spans="1:32" x14ac:dyDescent="0.25">
      <c r="A2544">
        <v>96854</v>
      </c>
      <c r="B2544" t="s">
        <v>5582</v>
      </c>
      <c r="C2544" t="s">
        <v>75</v>
      </c>
      <c r="D2544">
        <v>0</v>
      </c>
      <c r="F2544" t="s">
        <v>2895</v>
      </c>
      <c r="G2544" t="s">
        <v>34</v>
      </c>
      <c r="H2544" t="s">
        <v>5583</v>
      </c>
      <c r="I2544" t="s">
        <v>37</v>
      </c>
      <c r="J2544" t="s">
        <v>5584</v>
      </c>
      <c r="K2544" t="s">
        <v>5585</v>
      </c>
      <c r="L2544" t="s">
        <v>37</v>
      </c>
      <c r="M2544" t="s">
        <v>486</v>
      </c>
      <c r="N2544" t="s">
        <v>486</v>
      </c>
      <c r="O2544" t="s">
        <v>488</v>
      </c>
      <c r="P2544" t="s">
        <v>4258</v>
      </c>
      <c r="Q2544" t="s">
        <v>341</v>
      </c>
      <c r="R2544" t="s">
        <v>127</v>
      </c>
      <c r="S2544" t="s">
        <v>88</v>
      </c>
      <c r="T2544" t="s">
        <v>5586</v>
      </c>
      <c r="U2544" t="s">
        <v>5587</v>
      </c>
      <c r="X2544">
        <v>1</v>
      </c>
      <c r="Y2544">
        <v>0</v>
      </c>
      <c r="Z2544">
        <v>0</v>
      </c>
      <c r="AA2544">
        <v>0</v>
      </c>
      <c r="AB2544">
        <v>517500</v>
      </c>
      <c r="AC2544" t="s">
        <v>47</v>
      </c>
      <c r="AD2544">
        <f>+VLOOKUP(T2544,items!$A$2:$D$1255,4,0)</f>
        <v>0</v>
      </c>
      <c r="AE2544">
        <f>+VLOOKUP(T2544,Tabla1[],5,0)</f>
        <v>0</v>
      </c>
      <c r="AF2544">
        <f t="shared" si="39"/>
        <v>10</v>
      </c>
    </row>
    <row r="2545" spans="1:32" x14ac:dyDescent="0.25">
      <c r="A2545">
        <v>96860</v>
      </c>
      <c r="B2545" t="s">
        <v>5588</v>
      </c>
      <c r="C2545" t="s">
        <v>75</v>
      </c>
      <c r="D2545">
        <v>0</v>
      </c>
      <c r="F2545" t="s">
        <v>2688</v>
      </c>
      <c r="G2545" t="s">
        <v>486</v>
      </c>
      <c r="H2545" t="s">
        <v>5589</v>
      </c>
      <c r="I2545" t="s">
        <v>37</v>
      </c>
      <c r="J2545" t="s">
        <v>5590</v>
      </c>
      <c r="K2545" t="s">
        <v>5591</v>
      </c>
      <c r="L2545" t="s">
        <v>37</v>
      </c>
      <c r="M2545" t="s">
        <v>3427</v>
      </c>
      <c r="N2545" t="s">
        <v>3427</v>
      </c>
      <c r="O2545" t="s">
        <v>3533</v>
      </c>
      <c r="P2545" t="s">
        <v>424</v>
      </c>
      <c r="Q2545" t="s">
        <v>424</v>
      </c>
      <c r="R2545" t="s">
        <v>127</v>
      </c>
      <c r="S2545" t="s">
        <v>88</v>
      </c>
      <c r="T2545" t="s">
        <v>299</v>
      </c>
      <c r="U2545" t="s">
        <v>300</v>
      </c>
      <c r="X2545">
        <v>1</v>
      </c>
      <c r="Y2545">
        <v>0</v>
      </c>
      <c r="Z2545">
        <v>0</v>
      </c>
      <c r="AA2545">
        <v>0</v>
      </c>
      <c r="AB2545">
        <v>400000</v>
      </c>
      <c r="AC2545" t="s">
        <v>47</v>
      </c>
      <c r="AD2545">
        <f>+VLOOKUP(T2545,items!$A$2:$D$1255,4,0)</f>
        <v>0</v>
      </c>
      <c r="AE2545">
        <f>+VLOOKUP(T2545,Tabla1[],5,0)</f>
        <v>0</v>
      </c>
      <c r="AF2545">
        <f t="shared" si="39"/>
        <v>10</v>
      </c>
    </row>
    <row r="2546" spans="1:32" x14ac:dyDescent="0.25">
      <c r="A2546">
        <v>96860</v>
      </c>
      <c r="B2546" t="s">
        <v>5588</v>
      </c>
      <c r="C2546" t="s">
        <v>75</v>
      </c>
      <c r="D2546">
        <v>0</v>
      </c>
      <c r="F2546" t="s">
        <v>2688</v>
      </c>
      <c r="G2546" t="s">
        <v>486</v>
      </c>
      <c r="H2546" t="s">
        <v>5589</v>
      </c>
      <c r="I2546" t="s">
        <v>37</v>
      </c>
      <c r="J2546" t="s">
        <v>5590</v>
      </c>
      <c r="K2546" t="s">
        <v>5591</v>
      </c>
      <c r="L2546" t="s">
        <v>37</v>
      </c>
      <c r="M2546" t="s">
        <v>3427</v>
      </c>
      <c r="N2546" t="s">
        <v>3427</v>
      </c>
      <c r="O2546" t="s">
        <v>3533</v>
      </c>
      <c r="P2546" t="s">
        <v>424</v>
      </c>
      <c r="Q2546" t="s">
        <v>424</v>
      </c>
      <c r="R2546" t="s">
        <v>127</v>
      </c>
      <c r="S2546" t="s">
        <v>88</v>
      </c>
      <c r="T2546" t="s">
        <v>474</v>
      </c>
      <c r="U2546" t="s">
        <v>475</v>
      </c>
      <c r="X2546">
        <v>1</v>
      </c>
      <c r="Y2546">
        <v>0</v>
      </c>
      <c r="Z2546">
        <v>0</v>
      </c>
      <c r="AA2546">
        <v>0</v>
      </c>
      <c r="AB2546">
        <v>1050000</v>
      </c>
      <c r="AC2546" t="s">
        <v>47</v>
      </c>
      <c r="AD2546">
        <f>+VLOOKUP(T2546,items!$A$2:$D$1255,4,0)</f>
        <v>0</v>
      </c>
      <c r="AE2546">
        <f>+VLOOKUP(T2546,Tabla1[],5,0)</f>
        <v>0</v>
      </c>
      <c r="AF2546">
        <f t="shared" si="39"/>
        <v>10</v>
      </c>
    </row>
    <row r="2547" spans="1:32" x14ac:dyDescent="0.25">
      <c r="A2547">
        <v>96861</v>
      </c>
      <c r="B2547" t="s">
        <v>5592</v>
      </c>
      <c r="C2547" t="s">
        <v>33</v>
      </c>
      <c r="D2547">
        <v>0</v>
      </c>
      <c r="F2547" t="s">
        <v>2688</v>
      </c>
      <c r="G2547" t="s">
        <v>2085</v>
      </c>
      <c r="H2547" t="s">
        <v>5593</v>
      </c>
      <c r="I2547" t="s">
        <v>37</v>
      </c>
      <c r="J2547" t="s">
        <v>5594</v>
      </c>
      <c r="K2547" t="s">
        <v>5595</v>
      </c>
      <c r="L2547" t="s">
        <v>5596</v>
      </c>
      <c r="M2547" t="s">
        <v>2492</v>
      </c>
      <c r="N2547" t="s">
        <v>2492</v>
      </c>
      <c r="O2547" t="s">
        <v>326</v>
      </c>
      <c r="P2547" t="s">
        <v>451</v>
      </c>
      <c r="Q2547" t="s">
        <v>77</v>
      </c>
      <c r="R2547" t="s">
        <v>63</v>
      </c>
      <c r="S2547" t="s">
        <v>44</v>
      </c>
      <c r="T2547" t="s">
        <v>5597</v>
      </c>
      <c r="U2547" t="s">
        <v>5598</v>
      </c>
      <c r="V2547" t="s">
        <v>578</v>
      </c>
      <c r="W2547" t="s">
        <v>114</v>
      </c>
      <c r="X2547">
        <v>2</v>
      </c>
      <c r="Y2547">
        <v>0</v>
      </c>
      <c r="Z2547">
        <v>0</v>
      </c>
      <c r="AA2547">
        <v>0</v>
      </c>
      <c r="AB2547">
        <v>3674668</v>
      </c>
      <c r="AC2547" t="s">
        <v>47</v>
      </c>
      <c r="AD2547" t="str">
        <f>+VLOOKUP(T2547,items!$A$2:$D$1255,4,0)</f>
        <v>MUEBLES</v>
      </c>
      <c r="AE2547">
        <f>+VLOOKUP(T2547,Tabla1[],5,0)</f>
        <v>0</v>
      </c>
      <c r="AF2547">
        <f t="shared" si="39"/>
        <v>12</v>
      </c>
    </row>
    <row r="2548" spans="1:32" x14ac:dyDescent="0.25">
      <c r="A2548">
        <v>96861</v>
      </c>
      <c r="B2548" t="s">
        <v>5592</v>
      </c>
      <c r="C2548" t="s">
        <v>33</v>
      </c>
      <c r="D2548">
        <v>0</v>
      </c>
      <c r="F2548" t="s">
        <v>2688</v>
      </c>
      <c r="G2548" t="s">
        <v>2085</v>
      </c>
      <c r="H2548" t="s">
        <v>5593</v>
      </c>
      <c r="I2548" t="s">
        <v>37</v>
      </c>
      <c r="J2548" t="s">
        <v>5594</v>
      </c>
      <c r="K2548" t="s">
        <v>5595</v>
      </c>
      <c r="L2548" t="s">
        <v>5596</v>
      </c>
      <c r="M2548" t="s">
        <v>2492</v>
      </c>
      <c r="N2548" t="s">
        <v>2492</v>
      </c>
      <c r="O2548" t="s">
        <v>326</v>
      </c>
      <c r="P2548" t="s">
        <v>451</v>
      </c>
      <c r="Q2548" t="s">
        <v>77</v>
      </c>
      <c r="R2548" t="s">
        <v>63</v>
      </c>
      <c r="S2548" t="s">
        <v>44</v>
      </c>
      <c r="T2548" t="s">
        <v>951</v>
      </c>
      <c r="U2548" t="s">
        <v>952</v>
      </c>
      <c r="V2548" t="s">
        <v>1365</v>
      </c>
      <c r="W2548" t="s">
        <v>114</v>
      </c>
      <c r="X2548">
        <v>2</v>
      </c>
      <c r="Y2548">
        <v>0</v>
      </c>
      <c r="Z2548">
        <v>0</v>
      </c>
      <c r="AA2548">
        <v>0</v>
      </c>
      <c r="AB2548">
        <v>5845604</v>
      </c>
      <c r="AC2548" t="s">
        <v>47</v>
      </c>
      <c r="AD2548" t="str">
        <f>+VLOOKUP(T2548,items!$A$2:$D$1255,4,0)</f>
        <v>MUEBLES</v>
      </c>
      <c r="AE2548">
        <f>+VLOOKUP(T2548,Tabla1[],5,0)</f>
        <v>0</v>
      </c>
      <c r="AF2548">
        <f t="shared" si="39"/>
        <v>12</v>
      </c>
    </row>
    <row r="2549" spans="1:32" x14ac:dyDescent="0.25">
      <c r="A2549">
        <v>96861</v>
      </c>
      <c r="B2549" t="s">
        <v>5592</v>
      </c>
      <c r="C2549" t="s">
        <v>33</v>
      </c>
      <c r="D2549">
        <v>0</v>
      </c>
      <c r="F2549" t="s">
        <v>2688</v>
      </c>
      <c r="G2549" t="s">
        <v>2085</v>
      </c>
      <c r="H2549" t="s">
        <v>5593</v>
      </c>
      <c r="I2549" t="s">
        <v>37</v>
      </c>
      <c r="J2549" t="s">
        <v>5594</v>
      </c>
      <c r="K2549" t="s">
        <v>5595</v>
      </c>
      <c r="L2549" t="s">
        <v>5596</v>
      </c>
      <c r="M2549" t="s">
        <v>2492</v>
      </c>
      <c r="N2549" t="s">
        <v>2492</v>
      </c>
      <c r="O2549" t="s">
        <v>326</v>
      </c>
      <c r="P2549" t="s">
        <v>451</v>
      </c>
      <c r="Q2549" t="s">
        <v>77</v>
      </c>
      <c r="R2549" t="s">
        <v>63</v>
      </c>
      <c r="S2549" t="s">
        <v>44</v>
      </c>
      <c r="T2549" t="s">
        <v>954</v>
      </c>
      <c r="U2549" t="s">
        <v>955</v>
      </c>
      <c r="V2549" t="s">
        <v>1365</v>
      </c>
      <c r="W2549" t="s">
        <v>114</v>
      </c>
      <c r="X2549">
        <v>2</v>
      </c>
      <c r="Y2549">
        <v>0</v>
      </c>
      <c r="Z2549">
        <v>0</v>
      </c>
      <c r="AA2549">
        <v>0</v>
      </c>
      <c r="AB2549">
        <v>18072174</v>
      </c>
      <c r="AC2549" t="s">
        <v>47</v>
      </c>
      <c r="AD2549" t="str">
        <f>+VLOOKUP(T2549,items!$A$2:$D$1255,4,0)</f>
        <v>MUEBLES</v>
      </c>
      <c r="AE2549">
        <f>+VLOOKUP(T2549,Tabla1[],5,0)</f>
        <v>0</v>
      </c>
      <c r="AF2549">
        <f t="shared" si="39"/>
        <v>12</v>
      </c>
    </row>
    <row r="2550" spans="1:32" x14ac:dyDescent="0.25">
      <c r="A2550">
        <v>96861</v>
      </c>
      <c r="B2550" t="s">
        <v>5592</v>
      </c>
      <c r="C2550" t="s">
        <v>33</v>
      </c>
      <c r="D2550">
        <v>0</v>
      </c>
      <c r="F2550" t="s">
        <v>2688</v>
      </c>
      <c r="G2550" t="s">
        <v>2085</v>
      </c>
      <c r="H2550" t="s">
        <v>5593</v>
      </c>
      <c r="I2550" t="s">
        <v>37</v>
      </c>
      <c r="J2550" t="s">
        <v>5594</v>
      </c>
      <c r="K2550" t="s">
        <v>5595</v>
      </c>
      <c r="L2550" t="s">
        <v>5596</v>
      </c>
      <c r="M2550" t="s">
        <v>2492</v>
      </c>
      <c r="N2550" t="s">
        <v>2492</v>
      </c>
      <c r="O2550" t="s">
        <v>326</v>
      </c>
      <c r="P2550" t="s">
        <v>451</v>
      </c>
      <c r="Q2550" t="s">
        <v>77</v>
      </c>
      <c r="R2550" t="s">
        <v>63</v>
      </c>
      <c r="S2550" t="s">
        <v>44</v>
      </c>
      <c r="T2550" t="s">
        <v>5599</v>
      </c>
      <c r="U2550" t="s">
        <v>5600</v>
      </c>
      <c r="W2550" t="s">
        <v>114</v>
      </c>
      <c r="X2550">
        <v>1</v>
      </c>
      <c r="Y2550">
        <v>0</v>
      </c>
      <c r="Z2550">
        <v>0</v>
      </c>
      <c r="AA2550">
        <v>0</v>
      </c>
      <c r="AB2550">
        <v>2040613</v>
      </c>
      <c r="AC2550" t="s">
        <v>47</v>
      </c>
      <c r="AD2550" t="str">
        <f>+VLOOKUP(T2550,items!$A$2:$D$1255,4,0)</f>
        <v>MUEBLES</v>
      </c>
      <c r="AE2550">
        <f>+VLOOKUP(T2550,Tabla1[],5,0)</f>
        <v>0</v>
      </c>
      <c r="AF2550">
        <f t="shared" si="39"/>
        <v>12</v>
      </c>
    </row>
    <row r="2551" spans="1:32" x14ac:dyDescent="0.25">
      <c r="A2551">
        <v>96861</v>
      </c>
      <c r="B2551" t="s">
        <v>5592</v>
      </c>
      <c r="C2551" t="s">
        <v>33</v>
      </c>
      <c r="D2551">
        <v>0</v>
      </c>
      <c r="F2551" t="s">
        <v>2688</v>
      </c>
      <c r="G2551" t="s">
        <v>2085</v>
      </c>
      <c r="H2551" t="s">
        <v>5593</v>
      </c>
      <c r="I2551" t="s">
        <v>37</v>
      </c>
      <c r="J2551" t="s">
        <v>5594</v>
      </c>
      <c r="K2551" t="s">
        <v>5595</v>
      </c>
      <c r="L2551" t="s">
        <v>5596</v>
      </c>
      <c r="M2551" t="s">
        <v>2492</v>
      </c>
      <c r="N2551" t="s">
        <v>2492</v>
      </c>
      <c r="O2551" t="s">
        <v>326</v>
      </c>
      <c r="P2551" t="s">
        <v>451</v>
      </c>
      <c r="Q2551" t="s">
        <v>77</v>
      </c>
      <c r="R2551" t="s">
        <v>63</v>
      </c>
      <c r="S2551" t="s">
        <v>44</v>
      </c>
      <c r="T2551" t="s">
        <v>5601</v>
      </c>
      <c r="U2551" t="s">
        <v>5602</v>
      </c>
      <c r="W2551" t="s">
        <v>114</v>
      </c>
      <c r="X2551">
        <v>1</v>
      </c>
      <c r="Y2551">
        <v>0</v>
      </c>
      <c r="Z2551">
        <v>0</v>
      </c>
      <c r="AA2551">
        <v>0</v>
      </c>
      <c r="AB2551">
        <v>1229171</v>
      </c>
      <c r="AC2551" t="s">
        <v>47</v>
      </c>
      <c r="AD2551" t="str">
        <f>+VLOOKUP(T2551,items!$A$2:$D$1255,4,0)</f>
        <v>MUEBLES</v>
      </c>
      <c r="AE2551">
        <f>+VLOOKUP(T2551,Tabla1[],5,0)</f>
        <v>0</v>
      </c>
      <c r="AF2551">
        <f t="shared" si="39"/>
        <v>12</v>
      </c>
    </row>
    <row r="2552" spans="1:32" x14ac:dyDescent="0.25">
      <c r="A2552">
        <v>96861</v>
      </c>
      <c r="B2552" t="s">
        <v>5592</v>
      </c>
      <c r="C2552" t="s">
        <v>33</v>
      </c>
      <c r="D2552">
        <v>0</v>
      </c>
      <c r="F2552" t="s">
        <v>2688</v>
      </c>
      <c r="G2552" t="s">
        <v>2085</v>
      </c>
      <c r="H2552" t="s">
        <v>5593</v>
      </c>
      <c r="I2552" t="s">
        <v>37</v>
      </c>
      <c r="J2552" t="s">
        <v>5594</v>
      </c>
      <c r="K2552" t="s">
        <v>5595</v>
      </c>
      <c r="L2552" t="s">
        <v>5596</v>
      </c>
      <c r="M2552" t="s">
        <v>2492</v>
      </c>
      <c r="N2552" t="s">
        <v>2492</v>
      </c>
      <c r="O2552" t="s">
        <v>326</v>
      </c>
      <c r="P2552" t="s">
        <v>451</v>
      </c>
      <c r="Q2552" t="s">
        <v>77</v>
      </c>
      <c r="R2552" t="s">
        <v>63</v>
      </c>
      <c r="S2552" t="s">
        <v>44</v>
      </c>
      <c r="T2552" t="s">
        <v>3864</v>
      </c>
      <c r="U2552" t="s">
        <v>3865</v>
      </c>
      <c r="V2552" t="s">
        <v>2041</v>
      </c>
      <c r="W2552" t="s">
        <v>114</v>
      </c>
      <c r="X2552">
        <v>8</v>
      </c>
      <c r="Y2552">
        <v>0</v>
      </c>
      <c r="Z2552">
        <v>0</v>
      </c>
      <c r="AA2552">
        <v>0</v>
      </c>
      <c r="AB2552">
        <v>9469384</v>
      </c>
      <c r="AC2552" t="s">
        <v>47</v>
      </c>
      <c r="AD2552" t="str">
        <f>+VLOOKUP(T2552,items!$A$2:$D$1255,4,0)</f>
        <v>MUEBLES</v>
      </c>
      <c r="AE2552">
        <f>+VLOOKUP(T2552,Tabla1[],5,0)</f>
        <v>0</v>
      </c>
      <c r="AF2552">
        <f t="shared" si="39"/>
        <v>12</v>
      </c>
    </row>
    <row r="2553" spans="1:32" x14ac:dyDescent="0.25">
      <c r="A2553">
        <v>96861</v>
      </c>
      <c r="B2553" t="s">
        <v>5592</v>
      </c>
      <c r="C2553" t="s">
        <v>33</v>
      </c>
      <c r="D2553">
        <v>0</v>
      </c>
      <c r="F2553" t="s">
        <v>2688</v>
      </c>
      <c r="G2553" t="s">
        <v>2085</v>
      </c>
      <c r="H2553" t="s">
        <v>5593</v>
      </c>
      <c r="I2553" t="s">
        <v>37</v>
      </c>
      <c r="J2553" t="s">
        <v>5594</v>
      </c>
      <c r="K2553" t="s">
        <v>5595</v>
      </c>
      <c r="L2553" t="s">
        <v>5596</v>
      </c>
      <c r="M2553" t="s">
        <v>2492</v>
      </c>
      <c r="N2553" t="s">
        <v>2492</v>
      </c>
      <c r="O2553" t="s">
        <v>326</v>
      </c>
      <c r="P2553" t="s">
        <v>451</v>
      </c>
      <c r="Q2553" t="s">
        <v>77</v>
      </c>
      <c r="R2553" t="s">
        <v>63</v>
      </c>
      <c r="S2553" t="s">
        <v>44</v>
      </c>
      <c r="T2553" t="s">
        <v>5603</v>
      </c>
      <c r="U2553" t="s">
        <v>5604</v>
      </c>
      <c r="W2553" t="s">
        <v>114</v>
      </c>
      <c r="X2553">
        <v>1</v>
      </c>
      <c r="Y2553">
        <v>0</v>
      </c>
      <c r="Z2553">
        <v>0</v>
      </c>
      <c r="AA2553">
        <v>0</v>
      </c>
      <c r="AB2553">
        <v>5521053</v>
      </c>
      <c r="AC2553" t="s">
        <v>47</v>
      </c>
      <c r="AD2553" t="str">
        <f>+VLOOKUP(T2553,items!$A$2:$D$1255,4,0)</f>
        <v>MUEBLES</v>
      </c>
      <c r="AE2553">
        <f>+VLOOKUP(T2553,Tabla1[],5,0)</f>
        <v>0</v>
      </c>
      <c r="AF2553">
        <f t="shared" si="39"/>
        <v>12</v>
      </c>
    </row>
    <row r="2554" spans="1:32" x14ac:dyDescent="0.25">
      <c r="A2554">
        <v>96862</v>
      </c>
      <c r="B2554" t="s">
        <v>5605</v>
      </c>
      <c r="C2554" t="s">
        <v>75</v>
      </c>
      <c r="D2554">
        <v>0</v>
      </c>
      <c r="F2554" t="s">
        <v>2688</v>
      </c>
      <c r="G2554" t="s">
        <v>1030</v>
      </c>
      <c r="H2554" t="s">
        <v>5606</v>
      </c>
      <c r="I2554" t="s">
        <v>37</v>
      </c>
      <c r="J2554" t="s">
        <v>5607</v>
      </c>
      <c r="K2554" t="s">
        <v>5608</v>
      </c>
      <c r="L2554" t="s">
        <v>5609</v>
      </c>
      <c r="M2554" t="s">
        <v>255</v>
      </c>
      <c r="N2554" t="s">
        <v>255</v>
      </c>
      <c r="O2554" t="s">
        <v>486</v>
      </c>
      <c r="P2554" t="s">
        <v>41</v>
      </c>
      <c r="Q2554" t="s">
        <v>2639</v>
      </c>
      <c r="R2554" t="s">
        <v>63</v>
      </c>
      <c r="S2554" t="s">
        <v>88</v>
      </c>
      <c r="T2554" t="s">
        <v>299</v>
      </c>
      <c r="U2554" t="s">
        <v>300</v>
      </c>
      <c r="X2554">
        <v>1</v>
      </c>
      <c r="Y2554">
        <v>0</v>
      </c>
      <c r="Z2554">
        <v>0</v>
      </c>
      <c r="AA2554">
        <v>0</v>
      </c>
      <c r="AB2554">
        <v>250000</v>
      </c>
      <c r="AC2554" t="s">
        <v>47</v>
      </c>
      <c r="AD2554">
        <f>+VLOOKUP(T2554,items!$A$2:$D$1255,4,0)</f>
        <v>0</v>
      </c>
      <c r="AE2554">
        <f>+VLOOKUP(T2554,Tabla1[],5,0)</f>
        <v>0</v>
      </c>
      <c r="AF2554">
        <f t="shared" si="39"/>
        <v>10</v>
      </c>
    </row>
    <row r="2555" spans="1:32" x14ac:dyDescent="0.25">
      <c r="A2555">
        <v>96862</v>
      </c>
      <c r="B2555" t="s">
        <v>5605</v>
      </c>
      <c r="C2555" t="s">
        <v>75</v>
      </c>
      <c r="D2555">
        <v>0</v>
      </c>
      <c r="F2555" t="s">
        <v>2688</v>
      </c>
      <c r="G2555" t="s">
        <v>1030</v>
      </c>
      <c r="H2555" t="s">
        <v>5606</v>
      </c>
      <c r="I2555" t="s">
        <v>37</v>
      </c>
      <c r="J2555" t="s">
        <v>5607</v>
      </c>
      <c r="K2555" t="s">
        <v>5608</v>
      </c>
      <c r="L2555" t="s">
        <v>5609</v>
      </c>
      <c r="M2555" t="s">
        <v>255</v>
      </c>
      <c r="N2555" t="s">
        <v>255</v>
      </c>
      <c r="O2555" t="s">
        <v>486</v>
      </c>
      <c r="P2555" t="s">
        <v>41</v>
      </c>
      <c r="Q2555" t="s">
        <v>2639</v>
      </c>
      <c r="R2555" t="s">
        <v>63</v>
      </c>
      <c r="S2555" t="s">
        <v>88</v>
      </c>
      <c r="T2555" t="s">
        <v>474</v>
      </c>
      <c r="U2555" t="s">
        <v>475</v>
      </c>
      <c r="X2555">
        <v>1</v>
      </c>
      <c r="Y2555">
        <v>0</v>
      </c>
      <c r="Z2555">
        <v>0</v>
      </c>
      <c r="AA2555">
        <v>0</v>
      </c>
      <c r="AB2555">
        <v>850000</v>
      </c>
      <c r="AC2555" t="s">
        <v>47</v>
      </c>
      <c r="AD2555">
        <f>+VLOOKUP(T2555,items!$A$2:$D$1255,4,0)</f>
        <v>0</v>
      </c>
      <c r="AE2555">
        <f>+VLOOKUP(T2555,Tabla1[],5,0)</f>
        <v>0</v>
      </c>
      <c r="AF2555">
        <f t="shared" si="39"/>
        <v>10</v>
      </c>
    </row>
    <row r="2556" spans="1:32" x14ac:dyDescent="0.25">
      <c r="A2556">
        <v>96862</v>
      </c>
      <c r="B2556" t="s">
        <v>5605</v>
      </c>
      <c r="C2556" t="s">
        <v>75</v>
      </c>
      <c r="D2556">
        <v>0</v>
      </c>
      <c r="F2556" t="s">
        <v>2688</v>
      </c>
      <c r="G2556" t="s">
        <v>1030</v>
      </c>
      <c r="H2556" t="s">
        <v>5606</v>
      </c>
      <c r="I2556" t="s">
        <v>37</v>
      </c>
      <c r="J2556" t="s">
        <v>5607</v>
      </c>
      <c r="K2556" t="s">
        <v>5608</v>
      </c>
      <c r="L2556" t="s">
        <v>5609</v>
      </c>
      <c r="M2556" t="s">
        <v>255</v>
      </c>
      <c r="N2556" t="s">
        <v>255</v>
      </c>
      <c r="O2556" t="s">
        <v>486</v>
      </c>
      <c r="P2556" t="s">
        <v>41</v>
      </c>
      <c r="Q2556" t="s">
        <v>2639</v>
      </c>
      <c r="R2556" t="s">
        <v>63</v>
      </c>
      <c r="S2556" t="s">
        <v>88</v>
      </c>
      <c r="T2556" t="s">
        <v>94</v>
      </c>
      <c r="U2556" t="s">
        <v>95</v>
      </c>
      <c r="X2556">
        <v>1</v>
      </c>
      <c r="Y2556">
        <v>0</v>
      </c>
      <c r="Z2556">
        <v>0</v>
      </c>
      <c r="AA2556">
        <v>0</v>
      </c>
      <c r="AB2556">
        <v>550000</v>
      </c>
      <c r="AC2556" t="s">
        <v>47</v>
      </c>
      <c r="AD2556" t="e">
        <f>+VLOOKUP(T2556,items!$A$2:$D$1255,4,0)</f>
        <v>#N/A</v>
      </c>
      <c r="AE2556" t="e">
        <f>+VLOOKUP(T2556,Tabla1[],5,0)</f>
        <v>#N/A</v>
      </c>
      <c r="AF2556">
        <f t="shared" si="39"/>
        <v>10</v>
      </c>
    </row>
    <row r="2557" spans="1:32" x14ac:dyDescent="0.25">
      <c r="A2557">
        <v>96866</v>
      </c>
      <c r="B2557" t="s">
        <v>1589</v>
      </c>
      <c r="C2557" t="s">
        <v>75</v>
      </c>
      <c r="D2557">
        <v>0</v>
      </c>
      <c r="F2557" t="s">
        <v>2688</v>
      </c>
      <c r="G2557" t="s">
        <v>503</v>
      </c>
      <c r="H2557" t="s">
        <v>5610</v>
      </c>
      <c r="I2557" t="s">
        <v>5611</v>
      </c>
      <c r="J2557" t="s">
        <v>5612</v>
      </c>
      <c r="K2557" t="s">
        <v>5613</v>
      </c>
      <c r="L2557" t="s">
        <v>5614</v>
      </c>
      <c r="M2557" t="s">
        <v>917</v>
      </c>
      <c r="N2557" t="s">
        <v>4390</v>
      </c>
      <c r="O2557" t="s">
        <v>4260</v>
      </c>
      <c r="P2557" t="s">
        <v>683</v>
      </c>
      <c r="Q2557" t="s">
        <v>5459</v>
      </c>
      <c r="R2557" t="s">
        <v>127</v>
      </c>
      <c r="S2557" t="s">
        <v>108</v>
      </c>
      <c r="T2557" t="s">
        <v>347</v>
      </c>
      <c r="U2557" t="s">
        <v>348</v>
      </c>
      <c r="W2557" t="s">
        <v>114</v>
      </c>
      <c r="X2557">
        <v>1</v>
      </c>
      <c r="Y2557">
        <v>10000</v>
      </c>
      <c r="Z2557">
        <v>0</v>
      </c>
      <c r="AA2557">
        <v>0</v>
      </c>
      <c r="AB2557">
        <v>1303829</v>
      </c>
      <c r="AC2557" t="s">
        <v>47</v>
      </c>
      <c r="AD2557">
        <f>+VLOOKUP(T2557,items!$A$2:$D$1255,4,0)</f>
        <v>0</v>
      </c>
      <c r="AE2557">
        <f>+VLOOKUP(T2557,Tabla1[],5,0)</f>
        <v>0</v>
      </c>
      <c r="AF2557">
        <f t="shared" si="39"/>
        <v>11</v>
      </c>
    </row>
    <row r="2558" spans="1:32" x14ac:dyDescent="0.25">
      <c r="A2558">
        <v>96866</v>
      </c>
      <c r="B2558" t="s">
        <v>1589</v>
      </c>
      <c r="C2558" t="s">
        <v>75</v>
      </c>
      <c r="D2558">
        <v>0</v>
      </c>
      <c r="F2558" t="s">
        <v>2688</v>
      </c>
      <c r="G2558" t="s">
        <v>503</v>
      </c>
      <c r="H2558" t="s">
        <v>5610</v>
      </c>
      <c r="I2558" t="s">
        <v>5611</v>
      </c>
      <c r="J2558" t="s">
        <v>5612</v>
      </c>
      <c r="K2558" t="s">
        <v>5613</v>
      </c>
      <c r="L2558" t="s">
        <v>5614</v>
      </c>
      <c r="M2558" t="s">
        <v>917</v>
      </c>
      <c r="N2558" t="s">
        <v>4390</v>
      </c>
      <c r="O2558" t="s">
        <v>4260</v>
      </c>
      <c r="P2558" t="s">
        <v>683</v>
      </c>
      <c r="Q2558" t="s">
        <v>5459</v>
      </c>
      <c r="R2558" t="s">
        <v>127</v>
      </c>
      <c r="S2558" t="s">
        <v>108</v>
      </c>
      <c r="T2558" t="s">
        <v>1086</v>
      </c>
      <c r="U2558" t="s">
        <v>1087</v>
      </c>
      <c r="V2558" t="s">
        <v>244</v>
      </c>
      <c r="W2558" t="s">
        <v>114</v>
      </c>
      <c r="X2558">
        <v>2</v>
      </c>
      <c r="Y2558">
        <v>5000</v>
      </c>
      <c r="Z2558">
        <v>0</v>
      </c>
      <c r="AA2558">
        <v>10400</v>
      </c>
      <c r="AB2558">
        <v>108599188</v>
      </c>
      <c r="AC2558" t="s">
        <v>47</v>
      </c>
      <c r="AD2558" t="str">
        <f>+VLOOKUP(T2558,items!$A$2:$D$1255,4,0)</f>
        <v>PERGOLA</v>
      </c>
      <c r="AE2558" t="str">
        <f>+VLOOKUP(T2558,Tabla1[],5,0)</f>
        <v>CLASSIC</v>
      </c>
      <c r="AF2558">
        <f t="shared" si="39"/>
        <v>11</v>
      </c>
    </row>
    <row r="2559" spans="1:32" x14ac:dyDescent="0.25">
      <c r="A2559">
        <v>96866</v>
      </c>
      <c r="B2559" t="s">
        <v>1589</v>
      </c>
      <c r="C2559" t="s">
        <v>75</v>
      </c>
      <c r="D2559">
        <v>0</v>
      </c>
      <c r="F2559" t="s">
        <v>2688</v>
      </c>
      <c r="G2559" t="s">
        <v>503</v>
      </c>
      <c r="H2559" t="s">
        <v>5610</v>
      </c>
      <c r="I2559" t="s">
        <v>5611</v>
      </c>
      <c r="J2559" t="s">
        <v>5612</v>
      </c>
      <c r="K2559" t="s">
        <v>5613</v>
      </c>
      <c r="L2559" t="s">
        <v>5614</v>
      </c>
      <c r="M2559" t="s">
        <v>917</v>
      </c>
      <c r="N2559" t="s">
        <v>4390</v>
      </c>
      <c r="O2559" t="s">
        <v>4260</v>
      </c>
      <c r="P2559" t="s">
        <v>683</v>
      </c>
      <c r="Q2559" t="s">
        <v>5459</v>
      </c>
      <c r="R2559" t="s">
        <v>127</v>
      </c>
      <c r="S2559" t="s">
        <v>108</v>
      </c>
      <c r="T2559" t="s">
        <v>353</v>
      </c>
      <c r="U2559" t="s">
        <v>354</v>
      </c>
      <c r="X2559">
        <v>1</v>
      </c>
      <c r="Y2559">
        <v>0</v>
      </c>
      <c r="Z2559">
        <v>0</v>
      </c>
      <c r="AA2559">
        <v>0</v>
      </c>
      <c r="AB2559">
        <v>5098308</v>
      </c>
      <c r="AC2559" t="s">
        <v>47</v>
      </c>
      <c r="AD2559">
        <f>+VLOOKUP(T2559,items!$A$2:$D$1255,4,0)</f>
        <v>0</v>
      </c>
      <c r="AE2559">
        <f>+VLOOKUP(T2559,Tabla1[],5,0)</f>
        <v>0</v>
      </c>
      <c r="AF2559">
        <f t="shared" si="39"/>
        <v>11</v>
      </c>
    </row>
    <row r="2560" spans="1:32" x14ac:dyDescent="0.25">
      <c r="A2560">
        <v>96874</v>
      </c>
      <c r="B2560" t="s">
        <v>1604</v>
      </c>
      <c r="C2560" t="s">
        <v>75</v>
      </c>
      <c r="D2560">
        <v>0</v>
      </c>
      <c r="F2560" t="s">
        <v>2688</v>
      </c>
      <c r="G2560" t="s">
        <v>253</v>
      </c>
      <c r="H2560" t="s">
        <v>5615</v>
      </c>
      <c r="I2560" t="s">
        <v>37</v>
      </c>
      <c r="J2560" t="s">
        <v>5616</v>
      </c>
      <c r="K2560" t="s">
        <v>5617</v>
      </c>
      <c r="L2560" t="s">
        <v>37</v>
      </c>
      <c r="M2560" t="s">
        <v>573</v>
      </c>
      <c r="N2560" t="s">
        <v>573</v>
      </c>
      <c r="O2560" t="s">
        <v>2896</v>
      </c>
      <c r="P2560" t="s">
        <v>254</v>
      </c>
      <c r="Q2560" t="s">
        <v>254</v>
      </c>
      <c r="R2560" t="s">
        <v>43</v>
      </c>
      <c r="S2560" t="s">
        <v>164</v>
      </c>
      <c r="T2560" t="s">
        <v>1411</v>
      </c>
      <c r="U2560" t="s">
        <v>867</v>
      </c>
      <c r="X2560">
        <v>11</v>
      </c>
      <c r="Y2560">
        <v>0</v>
      </c>
      <c r="Z2560">
        <v>0</v>
      </c>
      <c r="AA2560">
        <v>0</v>
      </c>
      <c r="AB2560">
        <v>578600</v>
      </c>
      <c r="AC2560" t="s">
        <v>47</v>
      </c>
      <c r="AD2560">
        <f>+VLOOKUP(T2560,items!$A$2:$D$1255,4,0)</f>
        <v>0</v>
      </c>
      <c r="AE2560">
        <f>+VLOOKUP(T2560,Tabla1[],5,0)</f>
        <v>0</v>
      </c>
      <c r="AF2560">
        <f t="shared" si="39"/>
        <v>9</v>
      </c>
    </row>
    <row r="2561" spans="1:34" x14ac:dyDescent="0.25">
      <c r="A2561">
        <v>96884</v>
      </c>
      <c r="B2561" t="s">
        <v>1716</v>
      </c>
      <c r="C2561" t="s">
        <v>75</v>
      </c>
      <c r="D2561">
        <v>0</v>
      </c>
      <c r="F2561" t="s">
        <v>2688</v>
      </c>
      <c r="G2561" t="s">
        <v>2896</v>
      </c>
      <c r="H2561" t="s">
        <v>5618</v>
      </c>
      <c r="I2561" t="s">
        <v>5619</v>
      </c>
      <c r="J2561" t="s">
        <v>5620</v>
      </c>
      <c r="K2561" t="s">
        <v>5621</v>
      </c>
      <c r="L2561" t="s">
        <v>5622</v>
      </c>
      <c r="M2561" t="s">
        <v>1019</v>
      </c>
      <c r="N2561" t="s">
        <v>158</v>
      </c>
      <c r="O2561" t="s">
        <v>1188</v>
      </c>
      <c r="P2561" t="s">
        <v>3427</v>
      </c>
      <c r="Q2561" t="s">
        <v>41</v>
      </c>
      <c r="R2561" t="s">
        <v>127</v>
      </c>
      <c r="S2561" t="s">
        <v>256</v>
      </c>
      <c r="T2561" t="s">
        <v>5623</v>
      </c>
      <c r="U2561" t="s">
        <v>5624</v>
      </c>
      <c r="X2561">
        <v>2</v>
      </c>
      <c r="Y2561">
        <v>0</v>
      </c>
      <c r="Z2561">
        <v>0</v>
      </c>
      <c r="AA2561">
        <v>0</v>
      </c>
      <c r="AB2561">
        <v>1699740</v>
      </c>
      <c r="AC2561" t="s">
        <v>47</v>
      </c>
      <c r="AD2561">
        <f>+VLOOKUP(T2561,items!$A$2:$D$1255,4,0)</f>
        <v>0</v>
      </c>
      <c r="AE2561">
        <f>+VLOOKUP(T2561,Tabla1[],5,0)</f>
        <v>0</v>
      </c>
      <c r="AF2561">
        <f t="shared" si="39"/>
        <v>9</v>
      </c>
    </row>
    <row r="2562" spans="1:34" x14ac:dyDescent="0.25">
      <c r="A2562">
        <v>96884</v>
      </c>
      <c r="B2562" t="s">
        <v>1716</v>
      </c>
      <c r="C2562" t="s">
        <v>75</v>
      </c>
      <c r="D2562">
        <v>0</v>
      </c>
      <c r="F2562" t="s">
        <v>2688</v>
      </c>
      <c r="G2562" t="s">
        <v>2896</v>
      </c>
      <c r="H2562" t="s">
        <v>5618</v>
      </c>
      <c r="I2562" t="s">
        <v>5619</v>
      </c>
      <c r="J2562" t="s">
        <v>5620</v>
      </c>
      <c r="K2562" t="s">
        <v>5621</v>
      </c>
      <c r="L2562" t="s">
        <v>5622</v>
      </c>
      <c r="M2562" t="s">
        <v>1019</v>
      </c>
      <c r="N2562" t="s">
        <v>158</v>
      </c>
      <c r="O2562" t="s">
        <v>1188</v>
      </c>
      <c r="P2562" t="s">
        <v>3427</v>
      </c>
      <c r="Q2562" t="s">
        <v>41</v>
      </c>
      <c r="R2562" t="s">
        <v>127</v>
      </c>
      <c r="S2562" t="s">
        <v>256</v>
      </c>
      <c r="T2562" t="s">
        <v>5625</v>
      </c>
      <c r="U2562" t="s">
        <v>5626</v>
      </c>
      <c r="X2562">
        <v>2</v>
      </c>
      <c r="Y2562">
        <v>0</v>
      </c>
      <c r="Z2562">
        <v>0</v>
      </c>
      <c r="AA2562">
        <v>0</v>
      </c>
      <c r="AB2562">
        <v>1699740</v>
      </c>
      <c r="AC2562" t="s">
        <v>47</v>
      </c>
      <c r="AD2562">
        <f>+VLOOKUP(T2562,items!$A$2:$D$1255,4,0)</f>
        <v>0</v>
      </c>
      <c r="AE2562">
        <f>+VLOOKUP(T2562,Tabla1[],5,0)</f>
        <v>0</v>
      </c>
      <c r="AF2562">
        <f t="shared" ref="AF2562:AF2625" si="40">+MONTH(O2562)</f>
        <v>9</v>
      </c>
    </row>
    <row r="2563" spans="1:34" x14ac:dyDescent="0.25">
      <c r="A2563">
        <v>96890</v>
      </c>
      <c r="B2563" t="s">
        <v>1286</v>
      </c>
      <c r="C2563" t="s">
        <v>75</v>
      </c>
      <c r="D2563">
        <v>0</v>
      </c>
      <c r="F2563" t="s">
        <v>2688</v>
      </c>
      <c r="G2563" t="s">
        <v>2688</v>
      </c>
      <c r="H2563" t="s">
        <v>5627</v>
      </c>
      <c r="I2563" t="s">
        <v>37</v>
      </c>
      <c r="J2563" t="s">
        <v>5628</v>
      </c>
      <c r="K2563" t="s">
        <v>5629</v>
      </c>
      <c r="L2563" t="s">
        <v>37</v>
      </c>
      <c r="M2563" t="s">
        <v>253</v>
      </c>
      <c r="N2563" t="s">
        <v>253</v>
      </c>
      <c r="O2563" t="s">
        <v>2520</v>
      </c>
      <c r="P2563" t="s">
        <v>2896</v>
      </c>
      <c r="Q2563" t="s">
        <v>2896</v>
      </c>
      <c r="R2563" t="s">
        <v>43</v>
      </c>
      <c r="S2563" t="s">
        <v>164</v>
      </c>
      <c r="T2563" t="s">
        <v>1290</v>
      </c>
      <c r="U2563" t="s">
        <v>1291</v>
      </c>
      <c r="X2563">
        <v>2</v>
      </c>
      <c r="Y2563">
        <v>0</v>
      </c>
      <c r="Z2563">
        <v>0</v>
      </c>
      <c r="AA2563">
        <v>0</v>
      </c>
      <c r="AB2563">
        <v>134454</v>
      </c>
      <c r="AC2563" t="s">
        <v>47</v>
      </c>
      <c r="AD2563">
        <f>+VLOOKUP(T2563,items!$A$2:$D$1255,4,0)</f>
        <v>0</v>
      </c>
      <c r="AE2563">
        <f>+VLOOKUP(T2563,Tabla1[],5,0)</f>
        <v>0</v>
      </c>
      <c r="AF2563">
        <f t="shared" si="40"/>
        <v>9</v>
      </c>
    </row>
    <row r="2564" spans="1:34" x14ac:dyDescent="0.25">
      <c r="A2564">
        <v>96894</v>
      </c>
      <c r="B2564" t="s">
        <v>1521</v>
      </c>
      <c r="C2564" t="s">
        <v>33</v>
      </c>
      <c r="D2564">
        <v>0</v>
      </c>
      <c r="F2564" t="s">
        <v>2688</v>
      </c>
      <c r="G2564" t="s">
        <v>2688</v>
      </c>
      <c r="H2564" t="s">
        <v>5630</v>
      </c>
      <c r="I2564" t="s">
        <v>37</v>
      </c>
      <c r="J2564" t="s">
        <v>5631</v>
      </c>
      <c r="K2564" t="s">
        <v>5632</v>
      </c>
      <c r="L2564" t="s">
        <v>37</v>
      </c>
      <c r="M2564" t="s">
        <v>573</v>
      </c>
      <c r="N2564" t="s">
        <v>573</v>
      </c>
      <c r="O2564" t="s">
        <v>2896</v>
      </c>
      <c r="P2564" t="s">
        <v>1019</v>
      </c>
      <c r="Q2564" t="s">
        <v>1019</v>
      </c>
      <c r="R2564" t="s">
        <v>43</v>
      </c>
      <c r="S2564" t="s">
        <v>88</v>
      </c>
      <c r="T2564" t="s">
        <v>388</v>
      </c>
      <c r="U2564" t="s">
        <v>389</v>
      </c>
      <c r="X2564">
        <v>18</v>
      </c>
      <c r="Y2564">
        <v>0</v>
      </c>
      <c r="Z2564">
        <v>0</v>
      </c>
      <c r="AA2564">
        <v>0</v>
      </c>
      <c r="AB2564">
        <v>1080000</v>
      </c>
      <c r="AC2564" t="s">
        <v>47</v>
      </c>
      <c r="AD2564">
        <f>+VLOOKUP(T2564,items!$A$2:$D$1255,4,0)</f>
        <v>0</v>
      </c>
      <c r="AE2564">
        <f>+VLOOKUP(T2564,Tabla1[],5,0)</f>
        <v>0</v>
      </c>
      <c r="AF2564">
        <f t="shared" si="40"/>
        <v>9</v>
      </c>
    </row>
    <row r="2565" spans="1:34" x14ac:dyDescent="0.25">
      <c r="A2565">
        <v>96894</v>
      </c>
      <c r="B2565" t="s">
        <v>1521</v>
      </c>
      <c r="C2565" t="s">
        <v>33</v>
      </c>
      <c r="D2565">
        <v>0</v>
      </c>
      <c r="F2565" t="s">
        <v>2688</v>
      </c>
      <c r="G2565" t="s">
        <v>2688</v>
      </c>
      <c r="H2565" t="s">
        <v>5630</v>
      </c>
      <c r="I2565" t="s">
        <v>37</v>
      </c>
      <c r="J2565" t="s">
        <v>5631</v>
      </c>
      <c r="K2565" t="s">
        <v>5632</v>
      </c>
      <c r="L2565" t="s">
        <v>37</v>
      </c>
      <c r="M2565" t="s">
        <v>573</v>
      </c>
      <c r="N2565" t="s">
        <v>573</v>
      </c>
      <c r="O2565" t="s">
        <v>2896</v>
      </c>
      <c r="P2565" t="s">
        <v>1019</v>
      </c>
      <c r="Q2565" t="s">
        <v>1019</v>
      </c>
      <c r="R2565" t="s">
        <v>43</v>
      </c>
      <c r="S2565" t="s">
        <v>88</v>
      </c>
      <c r="T2565" t="s">
        <v>3981</v>
      </c>
      <c r="U2565" t="s">
        <v>3982</v>
      </c>
      <c r="X2565">
        <v>1</v>
      </c>
      <c r="Y2565">
        <v>0</v>
      </c>
      <c r="Z2565">
        <v>0</v>
      </c>
      <c r="AA2565">
        <v>0</v>
      </c>
      <c r="AB2565">
        <v>402400</v>
      </c>
      <c r="AC2565" t="s">
        <v>47</v>
      </c>
      <c r="AD2565">
        <f>+VLOOKUP(T2565,items!$A$2:$D$1255,4,0)</f>
        <v>0</v>
      </c>
      <c r="AE2565">
        <f>+VLOOKUP(T2565,Tabla1[],5,0)</f>
        <v>0</v>
      </c>
      <c r="AF2565">
        <f t="shared" si="40"/>
        <v>9</v>
      </c>
    </row>
    <row r="2566" spans="1:34" x14ac:dyDescent="0.25">
      <c r="A2566">
        <v>96904</v>
      </c>
      <c r="B2566" t="s">
        <v>5633</v>
      </c>
      <c r="C2566" t="s">
        <v>33</v>
      </c>
      <c r="D2566">
        <v>0</v>
      </c>
      <c r="F2566" t="s">
        <v>3674</v>
      </c>
      <c r="G2566" t="s">
        <v>3674</v>
      </c>
      <c r="H2566" t="s">
        <v>5634</v>
      </c>
      <c r="I2566" t="s">
        <v>37</v>
      </c>
      <c r="J2566" t="s">
        <v>5635</v>
      </c>
      <c r="K2566" t="s">
        <v>5636</v>
      </c>
      <c r="L2566" t="s">
        <v>5637</v>
      </c>
      <c r="M2566" t="s">
        <v>573</v>
      </c>
      <c r="N2566" t="s">
        <v>573</v>
      </c>
      <c r="O2566" t="s">
        <v>1143</v>
      </c>
      <c r="P2566" t="s">
        <v>681</v>
      </c>
      <c r="Q2566" t="s">
        <v>4390</v>
      </c>
      <c r="R2566" t="s">
        <v>127</v>
      </c>
      <c r="S2566" t="s">
        <v>44</v>
      </c>
      <c r="T2566" t="s">
        <v>1232</v>
      </c>
      <c r="U2566" t="s">
        <v>1233</v>
      </c>
      <c r="X2566">
        <v>1</v>
      </c>
      <c r="Y2566">
        <v>0</v>
      </c>
      <c r="Z2566">
        <v>0</v>
      </c>
      <c r="AA2566">
        <v>0</v>
      </c>
      <c r="AB2566">
        <v>198000</v>
      </c>
      <c r="AC2566" t="s">
        <v>47</v>
      </c>
      <c r="AD2566">
        <f>+VLOOKUP(T2566,items!$A$2:$D$1255,4,0)</f>
        <v>0</v>
      </c>
      <c r="AE2566">
        <f>+VLOOKUP(T2566,Tabla1[],5,0)</f>
        <v>0</v>
      </c>
      <c r="AF2566">
        <f t="shared" si="40"/>
        <v>10</v>
      </c>
    </row>
    <row r="2567" spans="1:34" x14ac:dyDescent="0.25">
      <c r="A2567">
        <v>96904</v>
      </c>
      <c r="B2567" t="s">
        <v>5633</v>
      </c>
      <c r="C2567" t="s">
        <v>33</v>
      </c>
      <c r="D2567">
        <v>0</v>
      </c>
      <c r="F2567" t="s">
        <v>3674</v>
      </c>
      <c r="G2567" t="s">
        <v>3674</v>
      </c>
      <c r="H2567" t="s">
        <v>5634</v>
      </c>
      <c r="I2567" t="s">
        <v>37</v>
      </c>
      <c r="J2567" t="s">
        <v>5635</v>
      </c>
      <c r="K2567" t="s">
        <v>5636</v>
      </c>
      <c r="L2567" t="s">
        <v>5637</v>
      </c>
      <c r="M2567" t="s">
        <v>573</v>
      </c>
      <c r="N2567" t="s">
        <v>573</v>
      </c>
      <c r="O2567" t="s">
        <v>1143</v>
      </c>
      <c r="P2567" t="s">
        <v>681</v>
      </c>
      <c r="Q2567" t="s">
        <v>4390</v>
      </c>
      <c r="R2567" t="s">
        <v>127</v>
      </c>
      <c r="S2567" t="s">
        <v>44</v>
      </c>
      <c r="T2567" t="s">
        <v>1745</v>
      </c>
      <c r="U2567" t="s">
        <v>1746</v>
      </c>
      <c r="V2567" t="s">
        <v>259</v>
      </c>
      <c r="X2567">
        <v>1</v>
      </c>
      <c r="Y2567">
        <v>0</v>
      </c>
      <c r="Z2567">
        <v>0</v>
      </c>
      <c r="AA2567">
        <v>0</v>
      </c>
      <c r="AB2567">
        <v>545879</v>
      </c>
      <c r="AC2567" t="s">
        <v>47</v>
      </c>
      <c r="AD2567" t="str">
        <f>+VLOOKUP(T2567,items!$A$2:$D$1255,4,0)</f>
        <v>FUNDA</v>
      </c>
      <c r="AE2567">
        <f>+VLOOKUP(T2567,Tabla1[],5,0)</f>
        <v>0</v>
      </c>
      <c r="AF2567">
        <f t="shared" si="40"/>
        <v>10</v>
      </c>
    </row>
    <row r="2568" spans="1:34" x14ac:dyDescent="0.25">
      <c r="A2568">
        <v>96904</v>
      </c>
      <c r="B2568" t="s">
        <v>5633</v>
      </c>
      <c r="C2568" t="s">
        <v>33</v>
      </c>
      <c r="D2568">
        <v>0</v>
      </c>
      <c r="F2568" t="s">
        <v>3674</v>
      </c>
      <c r="G2568" t="s">
        <v>3674</v>
      </c>
      <c r="H2568" t="s">
        <v>5634</v>
      </c>
      <c r="I2568" t="s">
        <v>37</v>
      </c>
      <c r="J2568" t="s">
        <v>5635</v>
      </c>
      <c r="K2568" t="s">
        <v>5636</v>
      </c>
      <c r="L2568" t="s">
        <v>5637</v>
      </c>
      <c r="M2568" t="s">
        <v>573</v>
      </c>
      <c r="N2568" t="s">
        <v>573</v>
      </c>
      <c r="O2568" t="s">
        <v>1143</v>
      </c>
      <c r="P2568" t="s">
        <v>681</v>
      </c>
      <c r="Q2568" t="s">
        <v>4390</v>
      </c>
      <c r="R2568" t="s">
        <v>127</v>
      </c>
      <c r="S2568" t="s">
        <v>44</v>
      </c>
      <c r="T2568" t="s">
        <v>2493</v>
      </c>
      <c r="U2568" t="s">
        <v>2494</v>
      </c>
      <c r="W2568" t="s">
        <v>117</v>
      </c>
      <c r="X2568">
        <v>6</v>
      </c>
      <c r="Y2568">
        <v>0</v>
      </c>
      <c r="Z2568">
        <v>0</v>
      </c>
      <c r="AA2568">
        <v>0</v>
      </c>
      <c r="AB2568">
        <v>4157172</v>
      </c>
      <c r="AC2568" t="s">
        <v>47</v>
      </c>
      <c r="AD2568" t="str">
        <f>+VLOOKUP(T2568,items!$A$2:$D$1255,4,0)</f>
        <v>MUEBLES</v>
      </c>
      <c r="AE2568">
        <f>+VLOOKUP(T2568,Tabla1[],5,0)</f>
        <v>0</v>
      </c>
      <c r="AF2568">
        <f t="shared" si="40"/>
        <v>10</v>
      </c>
    </row>
    <row r="2569" spans="1:34" x14ac:dyDescent="0.25">
      <c r="A2569">
        <v>96904</v>
      </c>
      <c r="B2569" t="s">
        <v>5633</v>
      </c>
      <c r="C2569" t="s">
        <v>33</v>
      </c>
      <c r="D2569">
        <v>0</v>
      </c>
      <c r="F2569" t="s">
        <v>3674</v>
      </c>
      <c r="G2569" t="s">
        <v>3674</v>
      </c>
      <c r="H2569" t="s">
        <v>5634</v>
      </c>
      <c r="I2569" t="s">
        <v>37</v>
      </c>
      <c r="J2569" t="s">
        <v>5635</v>
      </c>
      <c r="K2569" t="s">
        <v>5636</v>
      </c>
      <c r="L2569" t="s">
        <v>5637</v>
      </c>
      <c r="M2569" t="s">
        <v>573</v>
      </c>
      <c r="N2569" t="s">
        <v>573</v>
      </c>
      <c r="O2569" t="s">
        <v>1143</v>
      </c>
      <c r="P2569" t="s">
        <v>681</v>
      </c>
      <c r="Q2569" t="s">
        <v>4390</v>
      </c>
      <c r="R2569" t="s">
        <v>127</v>
      </c>
      <c r="S2569" t="s">
        <v>44</v>
      </c>
      <c r="T2569" t="s">
        <v>1880</v>
      </c>
      <c r="U2569" t="s">
        <v>1881</v>
      </c>
      <c r="W2569" t="s">
        <v>117</v>
      </c>
      <c r="X2569">
        <v>1</v>
      </c>
      <c r="Y2569">
        <v>0</v>
      </c>
      <c r="Z2569">
        <v>0</v>
      </c>
      <c r="AA2569">
        <v>0</v>
      </c>
      <c r="AB2569">
        <v>4197558</v>
      </c>
      <c r="AC2569" t="s">
        <v>47</v>
      </c>
      <c r="AD2569" t="str">
        <f>+VLOOKUP(T2569,items!$A$2:$D$1255,4,0)</f>
        <v>MUEBLES</v>
      </c>
      <c r="AE2569">
        <f>+VLOOKUP(T2569,Tabla1[],5,0)</f>
        <v>0</v>
      </c>
      <c r="AF2569">
        <f t="shared" si="40"/>
        <v>10</v>
      </c>
    </row>
    <row r="2570" spans="1:34" x14ac:dyDescent="0.25">
      <c r="A2570">
        <v>96904</v>
      </c>
      <c r="B2570" t="s">
        <v>5633</v>
      </c>
      <c r="C2570" t="s">
        <v>33</v>
      </c>
      <c r="D2570">
        <v>0</v>
      </c>
      <c r="F2570" t="s">
        <v>3674</v>
      </c>
      <c r="G2570" t="s">
        <v>3674</v>
      </c>
      <c r="H2570" t="s">
        <v>5634</v>
      </c>
      <c r="I2570" t="s">
        <v>37</v>
      </c>
      <c r="J2570" t="s">
        <v>5635</v>
      </c>
      <c r="K2570" t="s">
        <v>5636</v>
      </c>
      <c r="L2570" t="s">
        <v>5637</v>
      </c>
      <c r="M2570" t="s">
        <v>573</v>
      </c>
      <c r="N2570" t="s">
        <v>573</v>
      </c>
      <c r="O2570" t="s">
        <v>1143</v>
      </c>
      <c r="P2570" t="s">
        <v>681</v>
      </c>
      <c r="Q2570" t="s">
        <v>4390</v>
      </c>
      <c r="R2570" t="s">
        <v>127</v>
      </c>
      <c r="S2570" t="s">
        <v>44</v>
      </c>
      <c r="T2570" t="s">
        <v>50</v>
      </c>
      <c r="U2570" t="s">
        <v>51</v>
      </c>
      <c r="X2570">
        <v>1</v>
      </c>
      <c r="Y2570">
        <v>0</v>
      </c>
      <c r="Z2570">
        <v>0</v>
      </c>
      <c r="AA2570">
        <v>0</v>
      </c>
      <c r="AB2570">
        <v>270000</v>
      </c>
      <c r="AC2570" t="s">
        <v>47</v>
      </c>
      <c r="AD2570" t="e">
        <f>+VLOOKUP(T2570,items!$A$2:$D$1255,4,0)</f>
        <v>#N/A</v>
      </c>
      <c r="AE2570" t="e">
        <f>+VLOOKUP(T2570,Tabla1[],5,0)</f>
        <v>#N/A</v>
      </c>
      <c r="AF2570">
        <f t="shared" si="40"/>
        <v>10</v>
      </c>
    </row>
    <row r="2571" spans="1:34" x14ac:dyDescent="0.25">
      <c r="A2571">
        <v>96905</v>
      </c>
      <c r="B2571" t="s">
        <v>5638</v>
      </c>
      <c r="C2571" t="s">
        <v>1065</v>
      </c>
      <c r="D2571">
        <v>0</v>
      </c>
      <c r="F2571" t="s">
        <v>3674</v>
      </c>
      <c r="G2571" t="s">
        <v>3674</v>
      </c>
      <c r="H2571" t="s">
        <v>5639</v>
      </c>
      <c r="I2571" t="s">
        <v>37</v>
      </c>
      <c r="J2571" t="s">
        <v>37</v>
      </c>
      <c r="K2571" t="s">
        <v>5640</v>
      </c>
      <c r="L2571" t="s">
        <v>5641</v>
      </c>
      <c r="M2571" t="s">
        <v>253</v>
      </c>
      <c r="N2571" t="s">
        <v>253</v>
      </c>
      <c r="O2571" t="s">
        <v>3427</v>
      </c>
      <c r="P2571" t="s">
        <v>917</v>
      </c>
      <c r="Q2571" t="s">
        <v>917</v>
      </c>
      <c r="R2571" t="s">
        <v>63</v>
      </c>
      <c r="S2571" t="s">
        <v>44</v>
      </c>
      <c r="T2571" t="s">
        <v>1459</v>
      </c>
      <c r="U2571" t="s">
        <v>1460</v>
      </c>
      <c r="X2571">
        <v>8</v>
      </c>
      <c r="Y2571">
        <v>0</v>
      </c>
      <c r="Z2571">
        <v>0</v>
      </c>
      <c r="AA2571">
        <v>0</v>
      </c>
      <c r="AB2571">
        <v>3586432</v>
      </c>
      <c r="AC2571" t="s">
        <v>47</v>
      </c>
      <c r="AD2571" t="str">
        <f>+VLOOKUP(T2571,items!$A$2:$D$1255,4,0)</f>
        <v>MUEBLES</v>
      </c>
      <c r="AE2571">
        <f>+VLOOKUP(T2571,Tabla1[],5,0)</f>
        <v>0</v>
      </c>
      <c r="AF2571">
        <f t="shared" si="40"/>
        <v>10</v>
      </c>
    </row>
    <row r="2572" spans="1:34" x14ac:dyDescent="0.25">
      <c r="A2572">
        <v>96905</v>
      </c>
      <c r="B2572" t="s">
        <v>5638</v>
      </c>
      <c r="C2572" t="s">
        <v>1065</v>
      </c>
      <c r="D2572">
        <v>0</v>
      </c>
      <c r="F2572" t="s">
        <v>3674</v>
      </c>
      <c r="G2572" t="s">
        <v>3674</v>
      </c>
      <c r="H2572" t="s">
        <v>5639</v>
      </c>
      <c r="I2572" t="s">
        <v>37</v>
      </c>
      <c r="J2572" t="s">
        <v>37</v>
      </c>
      <c r="K2572" t="s">
        <v>5640</v>
      </c>
      <c r="L2572" t="s">
        <v>5641</v>
      </c>
      <c r="M2572" t="s">
        <v>253</v>
      </c>
      <c r="N2572" t="s">
        <v>253</v>
      </c>
      <c r="O2572" t="s">
        <v>3427</v>
      </c>
      <c r="P2572" t="s">
        <v>917</v>
      </c>
      <c r="Q2572" t="s">
        <v>917</v>
      </c>
      <c r="R2572" t="s">
        <v>63</v>
      </c>
      <c r="S2572" t="s">
        <v>44</v>
      </c>
      <c r="T2572" t="s">
        <v>880</v>
      </c>
      <c r="U2572" t="s">
        <v>881</v>
      </c>
      <c r="X2572">
        <v>1</v>
      </c>
      <c r="Y2572">
        <v>0</v>
      </c>
      <c r="Z2572">
        <v>0</v>
      </c>
      <c r="AA2572">
        <v>0</v>
      </c>
      <c r="AB2572">
        <v>2837120</v>
      </c>
      <c r="AC2572" t="s">
        <v>47</v>
      </c>
      <c r="AD2572" t="str">
        <f>+VLOOKUP(T2572,items!$A$2:$D$1255,4,0)</f>
        <v>MUEBLES</v>
      </c>
      <c r="AE2572">
        <f>+VLOOKUP(T2572,Tabla1[],5,0)</f>
        <v>0</v>
      </c>
      <c r="AF2572">
        <f t="shared" si="40"/>
        <v>10</v>
      </c>
    </row>
    <row r="2573" spans="1:34" x14ac:dyDescent="0.25">
      <c r="A2573">
        <v>96913</v>
      </c>
      <c r="B2573" t="s">
        <v>355</v>
      </c>
      <c r="C2573" t="s">
        <v>33</v>
      </c>
      <c r="D2573">
        <v>0</v>
      </c>
      <c r="F2573" t="s">
        <v>253</v>
      </c>
      <c r="G2573" t="s">
        <v>5642</v>
      </c>
      <c r="H2573" t="s">
        <v>5643</v>
      </c>
      <c r="I2573" t="s">
        <v>37</v>
      </c>
      <c r="J2573" t="s">
        <v>5644</v>
      </c>
      <c r="K2573" t="s">
        <v>5645</v>
      </c>
      <c r="L2573" t="s">
        <v>5646</v>
      </c>
      <c r="M2573" t="s">
        <v>5647</v>
      </c>
      <c r="N2573" t="s">
        <v>5647</v>
      </c>
      <c r="O2573" t="s">
        <v>5648</v>
      </c>
      <c r="P2573" t="s">
        <v>5649</v>
      </c>
      <c r="Q2573" t="s">
        <v>271</v>
      </c>
      <c r="R2573" t="s">
        <v>63</v>
      </c>
      <c r="S2573" t="s">
        <v>272</v>
      </c>
      <c r="T2573" t="s">
        <v>5650</v>
      </c>
      <c r="U2573" t="s">
        <v>5651</v>
      </c>
      <c r="X2573">
        <v>5</v>
      </c>
      <c r="Y2573">
        <v>0</v>
      </c>
      <c r="Z2573">
        <v>0</v>
      </c>
      <c r="AA2573">
        <v>0</v>
      </c>
      <c r="AB2573" s="14">
        <v>4418355.5999999996</v>
      </c>
      <c r="AC2573" t="s">
        <v>47</v>
      </c>
      <c r="AD2573">
        <f>+VLOOKUP(T2573,items!$A$2:$D$1255,4,0)</f>
        <v>0</v>
      </c>
      <c r="AE2573">
        <f>+VLOOKUP(T2573,Tabla1[],5,0)</f>
        <v>0</v>
      </c>
      <c r="AF2573">
        <f t="shared" si="40"/>
        <v>3</v>
      </c>
      <c r="AG2573">
        <v>3816</v>
      </c>
      <c r="AH2573" s="14">
        <v>4418355.5999999996</v>
      </c>
    </row>
    <row r="2574" spans="1:34" x14ac:dyDescent="0.25">
      <c r="A2574">
        <v>96913</v>
      </c>
      <c r="B2574" t="s">
        <v>355</v>
      </c>
      <c r="C2574" t="s">
        <v>33</v>
      </c>
      <c r="D2574">
        <v>0</v>
      </c>
      <c r="F2574" t="s">
        <v>253</v>
      </c>
      <c r="G2574" t="s">
        <v>5642</v>
      </c>
      <c r="H2574" t="s">
        <v>5643</v>
      </c>
      <c r="I2574" t="s">
        <v>37</v>
      </c>
      <c r="J2574" t="s">
        <v>5644</v>
      </c>
      <c r="K2574" t="s">
        <v>5645</v>
      </c>
      <c r="L2574" t="s">
        <v>5646</v>
      </c>
      <c r="M2574" t="s">
        <v>5647</v>
      </c>
      <c r="N2574" t="s">
        <v>5647</v>
      </c>
      <c r="O2574" t="s">
        <v>5648</v>
      </c>
      <c r="P2574" t="s">
        <v>5649</v>
      </c>
      <c r="Q2574" t="s">
        <v>271</v>
      </c>
      <c r="R2574" t="s">
        <v>63</v>
      </c>
      <c r="S2574" t="s">
        <v>272</v>
      </c>
      <c r="T2574" t="s">
        <v>5652</v>
      </c>
      <c r="U2574" t="s">
        <v>5653</v>
      </c>
      <c r="X2574">
        <v>5</v>
      </c>
      <c r="Y2574">
        <v>0</v>
      </c>
      <c r="Z2574">
        <v>0</v>
      </c>
      <c r="AA2574">
        <v>0</v>
      </c>
      <c r="AB2574" s="14">
        <v>2122268.4</v>
      </c>
      <c r="AC2574" t="s">
        <v>47</v>
      </c>
      <c r="AD2574">
        <f>+VLOOKUP(T2574,items!$A$2:$D$1255,4,0)</f>
        <v>0</v>
      </c>
      <c r="AE2574">
        <f>+VLOOKUP(T2574,Tabla1[],5,0)</f>
        <v>0</v>
      </c>
      <c r="AF2574">
        <f t="shared" si="40"/>
        <v>3</v>
      </c>
      <c r="AG2574">
        <v>3816</v>
      </c>
      <c r="AH2574" s="14">
        <v>2122268.4</v>
      </c>
    </row>
    <row r="2575" spans="1:34" x14ac:dyDescent="0.25">
      <c r="A2575">
        <v>96919</v>
      </c>
      <c r="B2575" t="s">
        <v>5654</v>
      </c>
      <c r="C2575" t="s">
        <v>75</v>
      </c>
      <c r="D2575">
        <v>0</v>
      </c>
      <c r="F2575" t="s">
        <v>253</v>
      </c>
      <c r="G2575" t="s">
        <v>253</v>
      </c>
      <c r="H2575" t="s">
        <v>5655</v>
      </c>
      <c r="I2575" t="s">
        <v>37</v>
      </c>
      <c r="J2575" t="s">
        <v>5656</v>
      </c>
      <c r="K2575" t="s">
        <v>5657</v>
      </c>
      <c r="L2575" t="s">
        <v>37</v>
      </c>
      <c r="M2575" t="s">
        <v>573</v>
      </c>
      <c r="N2575" t="s">
        <v>573</v>
      </c>
      <c r="O2575" t="s">
        <v>2896</v>
      </c>
      <c r="P2575" t="s">
        <v>254</v>
      </c>
      <c r="Q2575" t="s">
        <v>254</v>
      </c>
      <c r="R2575" t="s">
        <v>43</v>
      </c>
      <c r="S2575" t="s">
        <v>164</v>
      </c>
      <c r="T2575" t="s">
        <v>388</v>
      </c>
      <c r="U2575" t="s">
        <v>389</v>
      </c>
      <c r="X2575">
        <v>24</v>
      </c>
      <c r="Y2575">
        <v>0</v>
      </c>
      <c r="Z2575">
        <v>0</v>
      </c>
      <c r="AA2575">
        <v>0</v>
      </c>
      <c r="AB2575">
        <v>936000</v>
      </c>
      <c r="AC2575" t="s">
        <v>47</v>
      </c>
      <c r="AD2575">
        <f>+VLOOKUP(T2575,items!$A$2:$D$1255,4,0)</f>
        <v>0</v>
      </c>
      <c r="AE2575">
        <f>+VLOOKUP(T2575,Tabla1[],5,0)</f>
        <v>0</v>
      </c>
      <c r="AF2575">
        <f t="shared" si="40"/>
        <v>9</v>
      </c>
    </row>
    <row r="2576" spans="1:34" x14ac:dyDescent="0.25">
      <c r="A2576">
        <v>96921</v>
      </c>
      <c r="B2576" t="s">
        <v>5658</v>
      </c>
      <c r="C2576" t="s">
        <v>33</v>
      </c>
      <c r="D2576">
        <v>0</v>
      </c>
      <c r="F2576" t="s">
        <v>253</v>
      </c>
      <c r="G2576" t="s">
        <v>674</v>
      </c>
      <c r="H2576" t="s">
        <v>5659</v>
      </c>
      <c r="I2576" t="s">
        <v>37</v>
      </c>
      <c r="J2576" t="s">
        <v>5660</v>
      </c>
      <c r="K2576" t="s">
        <v>5661</v>
      </c>
      <c r="L2576" t="s">
        <v>37</v>
      </c>
      <c r="M2576" t="s">
        <v>1142</v>
      </c>
      <c r="N2576" t="s">
        <v>1142</v>
      </c>
      <c r="O2576" t="s">
        <v>4571</v>
      </c>
      <c r="P2576" t="s">
        <v>4581</v>
      </c>
      <c r="Q2576" t="s">
        <v>4581</v>
      </c>
      <c r="R2576" t="s">
        <v>127</v>
      </c>
      <c r="S2576" t="s">
        <v>128</v>
      </c>
      <c r="T2576" t="s">
        <v>5662</v>
      </c>
      <c r="U2576" t="s">
        <v>5663</v>
      </c>
      <c r="X2576">
        <v>1</v>
      </c>
      <c r="Y2576">
        <v>0</v>
      </c>
      <c r="Z2576">
        <v>0</v>
      </c>
      <c r="AA2576">
        <v>0</v>
      </c>
      <c r="AB2576">
        <v>127500</v>
      </c>
      <c r="AC2576" t="s">
        <v>47</v>
      </c>
      <c r="AD2576">
        <f>+VLOOKUP(T2576,items!$A$2:$D$1255,4,0)</f>
        <v>0</v>
      </c>
      <c r="AE2576">
        <f>+VLOOKUP(T2576,Tabla1[],5,0)</f>
        <v>0</v>
      </c>
      <c r="AF2576">
        <f t="shared" si="40"/>
        <v>11</v>
      </c>
    </row>
    <row r="2577" spans="1:32" x14ac:dyDescent="0.25">
      <c r="A2577">
        <v>96921</v>
      </c>
      <c r="B2577" t="s">
        <v>5658</v>
      </c>
      <c r="C2577" t="s">
        <v>33</v>
      </c>
      <c r="D2577">
        <v>0</v>
      </c>
      <c r="F2577" t="s">
        <v>253</v>
      </c>
      <c r="G2577" t="s">
        <v>674</v>
      </c>
      <c r="H2577" t="s">
        <v>5659</v>
      </c>
      <c r="I2577" t="s">
        <v>37</v>
      </c>
      <c r="J2577" t="s">
        <v>5660</v>
      </c>
      <c r="K2577" t="s">
        <v>5661</v>
      </c>
      <c r="L2577" t="s">
        <v>37</v>
      </c>
      <c r="M2577" t="s">
        <v>1142</v>
      </c>
      <c r="N2577" t="s">
        <v>1142</v>
      </c>
      <c r="O2577" t="s">
        <v>4571</v>
      </c>
      <c r="P2577" t="s">
        <v>4581</v>
      </c>
      <c r="Q2577" t="s">
        <v>4581</v>
      </c>
      <c r="R2577" t="s">
        <v>127</v>
      </c>
      <c r="S2577" t="s">
        <v>128</v>
      </c>
      <c r="T2577" t="s">
        <v>215</v>
      </c>
      <c r="U2577" t="s">
        <v>216</v>
      </c>
      <c r="X2577">
        <v>1</v>
      </c>
      <c r="Y2577">
        <v>0</v>
      </c>
      <c r="Z2577">
        <v>0</v>
      </c>
      <c r="AA2577">
        <v>0</v>
      </c>
      <c r="AB2577">
        <v>492660</v>
      </c>
      <c r="AC2577" t="s">
        <v>47</v>
      </c>
      <c r="AD2577">
        <f>+VLOOKUP(T2577,items!$A$2:$D$1255,4,0)</f>
        <v>0</v>
      </c>
      <c r="AE2577">
        <f>+VLOOKUP(T2577,Tabla1[],5,0)</f>
        <v>0</v>
      </c>
      <c r="AF2577">
        <f t="shared" si="40"/>
        <v>11</v>
      </c>
    </row>
    <row r="2578" spans="1:32" x14ac:dyDescent="0.25">
      <c r="A2578">
        <v>96921</v>
      </c>
      <c r="B2578" t="s">
        <v>5658</v>
      </c>
      <c r="C2578" t="s">
        <v>33</v>
      </c>
      <c r="D2578">
        <v>0</v>
      </c>
      <c r="F2578" t="s">
        <v>253</v>
      </c>
      <c r="G2578" t="s">
        <v>674</v>
      </c>
      <c r="H2578" t="s">
        <v>5659</v>
      </c>
      <c r="I2578" t="s">
        <v>37</v>
      </c>
      <c r="J2578" t="s">
        <v>5660</v>
      </c>
      <c r="K2578" t="s">
        <v>5661</v>
      </c>
      <c r="L2578" t="s">
        <v>37</v>
      </c>
      <c r="M2578" t="s">
        <v>1142</v>
      </c>
      <c r="N2578" t="s">
        <v>1142</v>
      </c>
      <c r="O2578" t="s">
        <v>4571</v>
      </c>
      <c r="P2578" t="s">
        <v>4581</v>
      </c>
      <c r="Q2578" t="s">
        <v>4581</v>
      </c>
      <c r="R2578" t="s">
        <v>127</v>
      </c>
      <c r="S2578" t="s">
        <v>128</v>
      </c>
      <c r="T2578" t="s">
        <v>795</v>
      </c>
      <c r="U2578" t="s">
        <v>796</v>
      </c>
      <c r="X2578">
        <v>1</v>
      </c>
      <c r="Y2578">
        <v>0</v>
      </c>
      <c r="Z2578">
        <v>0</v>
      </c>
      <c r="AA2578">
        <v>0</v>
      </c>
      <c r="AB2578">
        <v>187000</v>
      </c>
      <c r="AC2578" t="s">
        <v>47</v>
      </c>
      <c r="AD2578" t="e">
        <f>+VLOOKUP(T2578,items!$A$2:$D$1255,4,0)</f>
        <v>#N/A</v>
      </c>
      <c r="AE2578" t="e">
        <f>+VLOOKUP(T2578,Tabla1[],5,0)</f>
        <v>#N/A</v>
      </c>
      <c r="AF2578">
        <f t="shared" si="40"/>
        <v>11</v>
      </c>
    </row>
    <row r="2579" spans="1:32" x14ac:dyDescent="0.25">
      <c r="A2579">
        <v>96921</v>
      </c>
      <c r="B2579" t="s">
        <v>5658</v>
      </c>
      <c r="C2579" t="s">
        <v>33</v>
      </c>
      <c r="D2579">
        <v>0</v>
      </c>
      <c r="F2579" t="s">
        <v>253</v>
      </c>
      <c r="G2579" t="s">
        <v>674</v>
      </c>
      <c r="H2579" t="s">
        <v>5659</v>
      </c>
      <c r="I2579" t="s">
        <v>37</v>
      </c>
      <c r="J2579" t="s">
        <v>5660</v>
      </c>
      <c r="K2579" t="s">
        <v>5661</v>
      </c>
      <c r="L2579" t="s">
        <v>37</v>
      </c>
      <c r="M2579" t="s">
        <v>1142</v>
      </c>
      <c r="N2579" t="s">
        <v>1142</v>
      </c>
      <c r="O2579" t="s">
        <v>4571</v>
      </c>
      <c r="P2579" t="s">
        <v>4581</v>
      </c>
      <c r="Q2579" t="s">
        <v>4581</v>
      </c>
      <c r="R2579" t="s">
        <v>127</v>
      </c>
      <c r="S2579" t="s">
        <v>128</v>
      </c>
      <c r="T2579" t="s">
        <v>314</v>
      </c>
      <c r="U2579" t="s">
        <v>315</v>
      </c>
      <c r="X2579">
        <v>1</v>
      </c>
      <c r="Y2579">
        <v>0</v>
      </c>
      <c r="Z2579">
        <v>0</v>
      </c>
      <c r="AA2579">
        <v>0</v>
      </c>
      <c r="AB2579">
        <v>550000</v>
      </c>
      <c r="AC2579" t="s">
        <v>47</v>
      </c>
      <c r="AD2579">
        <f>+VLOOKUP(T2579,items!$A$2:$D$1255,4,0)</f>
        <v>0</v>
      </c>
      <c r="AE2579">
        <f>+VLOOKUP(T2579,Tabla1[],5,0)</f>
        <v>0</v>
      </c>
      <c r="AF2579">
        <f t="shared" si="40"/>
        <v>11</v>
      </c>
    </row>
    <row r="2580" spans="1:32" x14ac:dyDescent="0.25">
      <c r="A2580">
        <v>96925</v>
      </c>
      <c r="B2580" t="s">
        <v>1377</v>
      </c>
      <c r="C2580" t="s">
        <v>75</v>
      </c>
      <c r="D2580">
        <v>0</v>
      </c>
      <c r="F2580" t="s">
        <v>253</v>
      </c>
      <c r="G2580" t="s">
        <v>253</v>
      </c>
      <c r="H2580" t="s">
        <v>5664</v>
      </c>
      <c r="I2580" t="s">
        <v>37</v>
      </c>
      <c r="J2580" t="s">
        <v>5665</v>
      </c>
      <c r="K2580" t="s">
        <v>5666</v>
      </c>
      <c r="L2580" t="s">
        <v>37</v>
      </c>
      <c r="M2580" t="s">
        <v>573</v>
      </c>
      <c r="N2580" t="s">
        <v>573</v>
      </c>
      <c r="O2580" t="s">
        <v>2896</v>
      </c>
      <c r="P2580" t="s">
        <v>254</v>
      </c>
      <c r="Q2580" t="s">
        <v>254</v>
      </c>
      <c r="R2580" t="s">
        <v>43</v>
      </c>
      <c r="S2580" t="s">
        <v>164</v>
      </c>
      <c r="T2580" t="s">
        <v>2989</v>
      </c>
      <c r="U2580" t="s">
        <v>688</v>
      </c>
      <c r="X2580">
        <v>25</v>
      </c>
      <c r="Y2580">
        <v>0</v>
      </c>
      <c r="Z2580">
        <v>0</v>
      </c>
      <c r="AA2580">
        <v>0</v>
      </c>
      <c r="AB2580">
        <v>1315000</v>
      </c>
      <c r="AC2580" t="s">
        <v>47</v>
      </c>
      <c r="AD2580">
        <f>+VLOOKUP(T2580,items!$A$2:$D$1255,4,0)</f>
        <v>0</v>
      </c>
      <c r="AE2580">
        <f>+VLOOKUP(T2580,Tabla1[],5,0)</f>
        <v>0</v>
      </c>
      <c r="AF2580">
        <f t="shared" si="40"/>
        <v>9</v>
      </c>
    </row>
    <row r="2581" spans="1:32" x14ac:dyDescent="0.25">
      <c r="A2581">
        <v>96928</v>
      </c>
      <c r="B2581" t="s">
        <v>1952</v>
      </c>
      <c r="C2581" t="s">
        <v>75</v>
      </c>
      <c r="D2581">
        <v>0</v>
      </c>
      <c r="F2581" t="s">
        <v>253</v>
      </c>
      <c r="G2581" t="s">
        <v>253</v>
      </c>
      <c r="H2581" t="s">
        <v>5667</v>
      </c>
      <c r="I2581" t="s">
        <v>37</v>
      </c>
      <c r="J2581" t="s">
        <v>5668</v>
      </c>
      <c r="K2581" t="s">
        <v>5669</v>
      </c>
      <c r="L2581" t="s">
        <v>37</v>
      </c>
      <c r="M2581" t="s">
        <v>573</v>
      </c>
      <c r="N2581" t="s">
        <v>573</v>
      </c>
      <c r="O2581" t="s">
        <v>2896</v>
      </c>
      <c r="P2581" t="s">
        <v>898</v>
      </c>
      <c r="Q2581" t="s">
        <v>898</v>
      </c>
      <c r="R2581" t="s">
        <v>43</v>
      </c>
      <c r="S2581" t="s">
        <v>164</v>
      </c>
      <c r="T2581" t="s">
        <v>5670</v>
      </c>
      <c r="U2581" t="s">
        <v>2041</v>
      </c>
      <c r="X2581">
        <v>1.7</v>
      </c>
      <c r="Y2581">
        <v>0</v>
      </c>
      <c r="Z2581">
        <v>0</v>
      </c>
      <c r="AA2581">
        <v>0</v>
      </c>
      <c r="AB2581">
        <v>268005</v>
      </c>
      <c r="AC2581" t="s">
        <v>47</v>
      </c>
      <c r="AD2581">
        <f>+VLOOKUP(T2581,items!$A$2:$D$1255,4,0)</f>
        <v>0</v>
      </c>
      <c r="AE2581">
        <f>+VLOOKUP(T2581,Tabla1[],5,0)</f>
        <v>0</v>
      </c>
      <c r="AF2581">
        <f t="shared" si="40"/>
        <v>9</v>
      </c>
    </row>
    <row r="2582" spans="1:32" x14ac:dyDescent="0.25">
      <c r="A2582">
        <v>96928</v>
      </c>
      <c r="B2582" t="s">
        <v>1952</v>
      </c>
      <c r="C2582" t="s">
        <v>75</v>
      </c>
      <c r="D2582">
        <v>0</v>
      </c>
      <c r="F2582" t="s">
        <v>253</v>
      </c>
      <c r="G2582" t="s">
        <v>253</v>
      </c>
      <c r="H2582" t="s">
        <v>5667</v>
      </c>
      <c r="I2582" t="s">
        <v>37</v>
      </c>
      <c r="J2582" t="s">
        <v>5668</v>
      </c>
      <c r="K2582" t="s">
        <v>5669</v>
      </c>
      <c r="L2582" t="s">
        <v>37</v>
      </c>
      <c r="M2582" t="s">
        <v>573</v>
      </c>
      <c r="N2582" t="s">
        <v>573</v>
      </c>
      <c r="O2582" t="s">
        <v>2896</v>
      </c>
      <c r="P2582" t="s">
        <v>898</v>
      </c>
      <c r="Q2582" t="s">
        <v>898</v>
      </c>
      <c r="R2582" t="s">
        <v>43</v>
      </c>
      <c r="S2582" t="s">
        <v>164</v>
      </c>
      <c r="T2582" t="s">
        <v>1559</v>
      </c>
      <c r="U2582" t="s">
        <v>1560</v>
      </c>
      <c r="X2582">
        <v>1</v>
      </c>
      <c r="Y2582">
        <v>0</v>
      </c>
      <c r="Z2582">
        <v>0</v>
      </c>
      <c r="AA2582">
        <v>0</v>
      </c>
      <c r="AB2582">
        <v>20000</v>
      </c>
      <c r="AC2582" t="s">
        <v>47</v>
      </c>
      <c r="AD2582">
        <f>+VLOOKUP(T2582,items!$A$2:$D$1255,4,0)</f>
        <v>0</v>
      </c>
      <c r="AE2582">
        <f>+VLOOKUP(T2582,Tabla1[],5,0)</f>
        <v>0</v>
      </c>
      <c r="AF2582">
        <f t="shared" si="40"/>
        <v>9</v>
      </c>
    </row>
    <row r="2583" spans="1:32" x14ac:dyDescent="0.25">
      <c r="A2583">
        <v>96928</v>
      </c>
      <c r="B2583" t="s">
        <v>1952</v>
      </c>
      <c r="C2583" t="s">
        <v>75</v>
      </c>
      <c r="D2583">
        <v>0</v>
      </c>
      <c r="F2583" t="s">
        <v>253</v>
      </c>
      <c r="G2583" t="s">
        <v>253</v>
      </c>
      <c r="H2583" t="s">
        <v>5667</v>
      </c>
      <c r="I2583" t="s">
        <v>37</v>
      </c>
      <c r="J2583" t="s">
        <v>5668</v>
      </c>
      <c r="K2583" t="s">
        <v>5669</v>
      </c>
      <c r="L2583" t="s">
        <v>37</v>
      </c>
      <c r="M2583" t="s">
        <v>573</v>
      </c>
      <c r="N2583" t="s">
        <v>573</v>
      </c>
      <c r="O2583" t="s">
        <v>2896</v>
      </c>
      <c r="P2583" t="s">
        <v>898</v>
      </c>
      <c r="Q2583" t="s">
        <v>898</v>
      </c>
      <c r="R2583" t="s">
        <v>43</v>
      </c>
      <c r="S2583" t="s">
        <v>164</v>
      </c>
      <c r="T2583" t="s">
        <v>1309</v>
      </c>
      <c r="U2583" t="s">
        <v>1310</v>
      </c>
      <c r="X2583">
        <v>1</v>
      </c>
      <c r="Y2583">
        <v>0</v>
      </c>
      <c r="Z2583">
        <v>0</v>
      </c>
      <c r="AA2583">
        <v>0</v>
      </c>
      <c r="AB2583">
        <v>20000</v>
      </c>
      <c r="AC2583" t="s">
        <v>47</v>
      </c>
      <c r="AD2583">
        <f>+VLOOKUP(T2583,items!$A$2:$D$1255,4,0)</f>
        <v>0</v>
      </c>
      <c r="AE2583">
        <f>+VLOOKUP(T2583,Tabla1[],5,0)</f>
        <v>0</v>
      </c>
      <c r="AF2583">
        <f t="shared" si="40"/>
        <v>9</v>
      </c>
    </row>
    <row r="2584" spans="1:32" x14ac:dyDescent="0.25">
      <c r="A2584">
        <v>96941</v>
      </c>
      <c r="B2584" t="s">
        <v>5671</v>
      </c>
      <c r="C2584" t="s">
        <v>33</v>
      </c>
      <c r="D2584">
        <v>0</v>
      </c>
      <c r="F2584" t="s">
        <v>253</v>
      </c>
      <c r="G2584" t="s">
        <v>503</v>
      </c>
      <c r="H2584" t="s">
        <v>5672</v>
      </c>
      <c r="I2584" t="s">
        <v>37</v>
      </c>
      <c r="J2584" t="s">
        <v>5673</v>
      </c>
      <c r="K2584" t="s">
        <v>5674</v>
      </c>
      <c r="L2584" t="s">
        <v>5675</v>
      </c>
      <c r="M2584" t="s">
        <v>158</v>
      </c>
      <c r="N2584" t="s">
        <v>158</v>
      </c>
      <c r="O2584" t="s">
        <v>2639</v>
      </c>
      <c r="P2584" t="s">
        <v>1679</v>
      </c>
      <c r="Q2584" t="s">
        <v>1136</v>
      </c>
      <c r="R2584" t="s">
        <v>63</v>
      </c>
      <c r="S2584" t="s">
        <v>346</v>
      </c>
      <c r="T2584" t="s">
        <v>2876</v>
      </c>
      <c r="U2584" t="s">
        <v>2877</v>
      </c>
      <c r="V2584" t="s">
        <v>313</v>
      </c>
      <c r="X2584">
        <v>1</v>
      </c>
      <c r="Y2584">
        <v>0</v>
      </c>
      <c r="Z2584">
        <v>0</v>
      </c>
      <c r="AA2584">
        <v>0</v>
      </c>
      <c r="AB2584">
        <v>1090072</v>
      </c>
      <c r="AC2584" t="s">
        <v>47</v>
      </c>
      <c r="AD2584" t="str">
        <f>+VLOOKUP(T2584,items!$A$2:$D$1255,4,0)</f>
        <v>MUEBLES</v>
      </c>
      <c r="AE2584">
        <f>+VLOOKUP(T2584,Tabla1[],5,0)</f>
        <v>0</v>
      </c>
      <c r="AF2584">
        <f t="shared" si="40"/>
        <v>10</v>
      </c>
    </row>
    <row r="2585" spans="1:32" x14ac:dyDescent="0.25">
      <c r="A2585">
        <v>96949</v>
      </c>
      <c r="B2585" t="s">
        <v>5676</v>
      </c>
      <c r="C2585" t="s">
        <v>75</v>
      </c>
      <c r="D2585">
        <v>0</v>
      </c>
      <c r="F2585" t="s">
        <v>573</v>
      </c>
      <c r="G2585" t="s">
        <v>573</v>
      </c>
      <c r="H2585" t="s">
        <v>5677</v>
      </c>
      <c r="I2585" t="s">
        <v>37</v>
      </c>
      <c r="J2585" t="s">
        <v>5678</v>
      </c>
      <c r="K2585" t="s">
        <v>5679</v>
      </c>
      <c r="L2585" t="s">
        <v>5680</v>
      </c>
      <c r="M2585" t="s">
        <v>2896</v>
      </c>
      <c r="N2585" t="s">
        <v>2896</v>
      </c>
      <c r="O2585" t="s">
        <v>254</v>
      </c>
      <c r="P2585" t="s">
        <v>2521</v>
      </c>
      <c r="Q2585" t="s">
        <v>163</v>
      </c>
      <c r="R2585" t="s">
        <v>63</v>
      </c>
      <c r="S2585" t="s">
        <v>44</v>
      </c>
      <c r="T2585" t="s">
        <v>2838</v>
      </c>
      <c r="U2585" t="s">
        <v>2839</v>
      </c>
      <c r="X2585">
        <v>1</v>
      </c>
      <c r="Y2585">
        <v>0</v>
      </c>
      <c r="Z2585">
        <v>0</v>
      </c>
      <c r="AA2585">
        <v>0</v>
      </c>
      <c r="AB2585">
        <v>150000</v>
      </c>
      <c r="AC2585" t="s">
        <v>47</v>
      </c>
      <c r="AD2585" t="e">
        <f>+VLOOKUP(T2585,items!$A$2:$D$1255,4,0)</f>
        <v>#N/A</v>
      </c>
      <c r="AE2585" t="e">
        <f>+VLOOKUP(T2585,Tabla1[],5,0)</f>
        <v>#N/A</v>
      </c>
      <c r="AF2585">
        <f t="shared" si="40"/>
        <v>9</v>
      </c>
    </row>
    <row r="2586" spans="1:32" x14ac:dyDescent="0.25">
      <c r="A2586">
        <v>96950</v>
      </c>
      <c r="B2586" t="s">
        <v>5681</v>
      </c>
      <c r="C2586" t="s">
        <v>75</v>
      </c>
      <c r="D2586">
        <v>0</v>
      </c>
      <c r="F2586" t="s">
        <v>573</v>
      </c>
      <c r="G2586" t="s">
        <v>42</v>
      </c>
      <c r="H2586" t="s">
        <v>5682</v>
      </c>
      <c r="I2586" t="s">
        <v>5683</v>
      </c>
      <c r="J2586" t="s">
        <v>5684</v>
      </c>
      <c r="K2586" t="s">
        <v>5685</v>
      </c>
      <c r="L2586" t="s">
        <v>5686</v>
      </c>
      <c r="M2586" t="s">
        <v>3533</v>
      </c>
      <c r="N2586" t="s">
        <v>4570</v>
      </c>
      <c r="O2586" t="s">
        <v>681</v>
      </c>
      <c r="P2586" t="s">
        <v>5687</v>
      </c>
      <c r="Q2586" t="s">
        <v>3918</v>
      </c>
      <c r="R2586" t="s">
        <v>127</v>
      </c>
      <c r="S2586" t="s">
        <v>346</v>
      </c>
      <c r="T2586" t="s">
        <v>918</v>
      </c>
      <c r="U2586" t="s">
        <v>919</v>
      </c>
      <c r="W2586" t="s">
        <v>93</v>
      </c>
      <c r="X2586">
        <v>3</v>
      </c>
      <c r="Y2586">
        <v>0</v>
      </c>
      <c r="Z2586">
        <v>0</v>
      </c>
      <c r="AA2586">
        <v>500</v>
      </c>
      <c r="AB2586">
        <v>958926</v>
      </c>
      <c r="AC2586" t="s">
        <v>47</v>
      </c>
      <c r="AD2586">
        <f>+VLOOKUP(T2586,items!$A$2:$D$1255,4,0)</f>
        <v>0</v>
      </c>
      <c r="AE2586">
        <f>+VLOOKUP(T2586,Tabla1[],5,0)</f>
        <v>0</v>
      </c>
      <c r="AF2586">
        <f t="shared" si="40"/>
        <v>10</v>
      </c>
    </row>
    <row r="2587" spans="1:32" x14ac:dyDescent="0.25">
      <c r="A2587">
        <v>96950</v>
      </c>
      <c r="B2587" t="s">
        <v>5681</v>
      </c>
      <c r="C2587" t="s">
        <v>75</v>
      </c>
      <c r="D2587">
        <v>0</v>
      </c>
      <c r="F2587" t="s">
        <v>573</v>
      </c>
      <c r="G2587" t="s">
        <v>42</v>
      </c>
      <c r="H2587" t="s">
        <v>5682</v>
      </c>
      <c r="I2587" t="s">
        <v>5683</v>
      </c>
      <c r="J2587" t="s">
        <v>5684</v>
      </c>
      <c r="K2587" t="s">
        <v>5685</v>
      </c>
      <c r="L2587" t="s">
        <v>5686</v>
      </c>
      <c r="M2587" t="s">
        <v>3533</v>
      </c>
      <c r="N2587" t="s">
        <v>4570</v>
      </c>
      <c r="O2587" t="s">
        <v>681</v>
      </c>
      <c r="P2587" t="s">
        <v>5687</v>
      </c>
      <c r="Q2587" t="s">
        <v>3918</v>
      </c>
      <c r="R2587" t="s">
        <v>127</v>
      </c>
      <c r="S2587" t="s">
        <v>346</v>
      </c>
      <c r="T2587" t="s">
        <v>94</v>
      </c>
      <c r="U2587" t="s">
        <v>95</v>
      </c>
      <c r="X2587">
        <v>1</v>
      </c>
      <c r="Y2587">
        <v>0</v>
      </c>
      <c r="Z2587">
        <v>0</v>
      </c>
      <c r="AA2587">
        <v>0</v>
      </c>
      <c r="AB2587">
        <v>350000</v>
      </c>
      <c r="AC2587" t="s">
        <v>47</v>
      </c>
      <c r="AD2587" t="e">
        <f>+VLOOKUP(T2587,items!$A$2:$D$1255,4,0)</f>
        <v>#N/A</v>
      </c>
      <c r="AE2587" t="e">
        <f>+VLOOKUP(T2587,Tabla1[],5,0)</f>
        <v>#N/A</v>
      </c>
      <c r="AF2587">
        <f t="shared" si="40"/>
        <v>10</v>
      </c>
    </row>
    <row r="2588" spans="1:32" x14ac:dyDescent="0.25">
      <c r="A2588">
        <v>96950</v>
      </c>
      <c r="B2588" t="s">
        <v>5681</v>
      </c>
      <c r="C2588" t="s">
        <v>75</v>
      </c>
      <c r="D2588">
        <v>0</v>
      </c>
      <c r="F2588" t="s">
        <v>573</v>
      </c>
      <c r="G2588" t="s">
        <v>42</v>
      </c>
      <c r="H2588" t="s">
        <v>5682</v>
      </c>
      <c r="I2588" t="s">
        <v>5683</v>
      </c>
      <c r="J2588" t="s">
        <v>5684</v>
      </c>
      <c r="K2588" t="s">
        <v>5685</v>
      </c>
      <c r="L2588" t="s">
        <v>5686</v>
      </c>
      <c r="M2588" t="s">
        <v>3533</v>
      </c>
      <c r="N2588" t="s">
        <v>4570</v>
      </c>
      <c r="O2588" t="s">
        <v>681</v>
      </c>
      <c r="P2588" t="s">
        <v>5687</v>
      </c>
      <c r="Q2588" t="s">
        <v>3918</v>
      </c>
      <c r="R2588" t="s">
        <v>127</v>
      </c>
      <c r="S2588" t="s">
        <v>346</v>
      </c>
      <c r="T2588" t="s">
        <v>857</v>
      </c>
      <c r="U2588" t="s">
        <v>858</v>
      </c>
      <c r="V2588" t="s">
        <v>859</v>
      </c>
      <c r="W2588" t="s">
        <v>1095</v>
      </c>
      <c r="X2588">
        <v>1</v>
      </c>
      <c r="Y2588">
        <v>4900</v>
      </c>
      <c r="Z2588">
        <v>0</v>
      </c>
      <c r="AA2588">
        <v>2900</v>
      </c>
      <c r="AB2588">
        <v>5078324</v>
      </c>
      <c r="AC2588" t="s">
        <v>47</v>
      </c>
      <c r="AD2588" t="str">
        <f>+VLOOKUP(T2588,items!$A$2:$D$1255,4,0)</f>
        <v>SOMBRALINA</v>
      </c>
      <c r="AE2588" t="str">
        <f>+VLOOKUP(T2588,Tabla1[],5,0)</f>
        <v>MANUAL</v>
      </c>
      <c r="AF2588">
        <f t="shared" si="40"/>
        <v>10</v>
      </c>
    </row>
    <row r="2589" spans="1:32" x14ac:dyDescent="0.25">
      <c r="A2589">
        <v>96950</v>
      </c>
      <c r="B2589" t="s">
        <v>5681</v>
      </c>
      <c r="C2589" t="s">
        <v>75</v>
      </c>
      <c r="D2589">
        <v>0</v>
      </c>
      <c r="F2589" t="s">
        <v>573</v>
      </c>
      <c r="G2589" t="s">
        <v>42</v>
      </c>
      <c r="H2589" t="s">
        <v>5682</v>
      </c>
      <c r="I2589" t="s">
        <v>5683</v>
      </c>
      <c r="J2589" t="s">
        <v>5684</v>
      </c>
      <c r="K2589" t="s">
        <v>5685</v>
      </c>
      <c r="L2589" t="s">
        <v>5686</v>
      </c>
      <c r="M2589" t="s">
        <v>3533</v>
      </c>
      <c r="N2589" t="s">
        <v>4570</v>
      </c>
      <c r="O2589" t="s">
        <v>681</v>
      </c>
      <c r="P2589" t="s">
        <v>5687</v>
      </c>
      <c r="Q2589" t="s">
        <v>3918</v>
      </c>
      <c r="R2589" t="s">
        <v>127</v>
      </c>
      <c r="S2589" t="s">
        <v>346</v>
      </c>
      <c r="T2589" t="s">
        <v>392</v>
      </c>
      <c r="U2589" t="s">
        <v>393</v>
      </c>
      <c r="X2589">
        <v>1</v>
      </c>
      <c r="Y2589">
        <v>0</v>
      </c>
      <c r="Z2589">
        <v>0</v>
      </c>
      <c r="AA2589">
        <v>0</v>
      </c>
      <c r="AB2589">
        <v>150000</v>
      </c>
      <c r="AC2589" t="s">
        <v>47</v>
      </c>
      <c r="AD2589" t="e">
        <f>+VLOOKUP(T2589,items!$A$2:$D$1255,4,0)</f>
        <v>#N/A</v>
      </c>
      <c r="AE2589" t="e">
        <f>+VLOOKUP(T2589,Tabla1[],5,0)</f>
        <v>#N/A</v>
      </c>
      <c r="AF2589">
        <f t="shared" si="40"/>
        <v>10</v>
      </c>
    </row>
    <row r="2590" spans="1:32" x14ac:dyDescent="0.25">
      <c r="A2590">
        <v>96951</v>
      </c>
      <c r="B2590" t="s">
        <v>5688</v>
      </c>
      <c r="C2590" t="s">
        <v>75</v>
      </c>
      <c r="D2590">
        <v>1</v>
      </c>
      <c r="F2590" t="s">
        <v>573</v>
      </c>
      <c r="G2590" t="s">
        <v>2520</v>
      </c>
      <c r="H2590" t="s">
        <v>5689</v>
      </c>
      <c r="I2590" t="s">
        <v>37</v>
      </c>
      <c r="J2590" t="s">
        <v>5690</v>
      </c>
      <c r="K2590" t="s">
        <v>5691</v>
      </c>
      <c r="L2590" t="s">
        <v>37</v>
      </c>
      <c r="M2590" t="s">
        <v>2896</v>
      </c>
      <c r="N2590" t="s">
        <v>2896</v>
      </c>
      <c r="O2590" t="s">
        <v>898</v>
      </c>
      <c r="P2590" t="s">
        <v>255</v>
      </c>
      <c r="Q2590" t="s">
        <v>255</v>
      </c>
      <c r="R2590" t="s">
        <v>43</v>
      </c>
      <c r="S2590" t="s">
        <v>164</v>
      </c>
      <c r="T2590" t="s">
        <v>2718</v>
      </c>
      <c r="U2590" t="s">
        <v>2719</v>
      </c>
      <c r="X2590">
        <v>23</v>
      </c>
      <c r="Y2590">
        <v>0</v>
      </c>
      <c r="Z2590">
        <v>0</v>
      </c>
      <c r="AA2590">
        <v>0</v>
      </c>
      <c r="AB2590">
        <v>1209800</v>
      </c>
      <c r="AC2590" t="s">
        <v>47</v>
      </c>
      <c r="AD2590">
        <f>+VLOOKUP(T2590,items!$A$2:$D$1255,4,0)</f>
        <v>0</v>
      </c>
      <c r="AE2590">
        <f>+VLOOKUP(T2590,Tabla1[],5,0)</f>
        <v>0</v>
      </c>
      <c r="AF2590">
        <f t="shared" si="40"/>
        <v>9</v>
      </c>
    </row>
    <row r="2591" spans="1:32" x14ac:dyDescent="0.25">
      <c r="A2591">
        <v>96954</v>
      </c>
      <c r="B2591" t="s">
        <v>1003</v>
      </c>
      <c r="C2591" t="s">
        <v>33</v>
      </c>
      <c r="D2591">
        <v>0</v>
      </c>
      <c r="F2591" t="s">
        <v>573</v>
      </c>
      <c r="G2591" t="s">
        <v>34</v>
      </c>
      <c r="H2591" t="s">
        <v>5692</v>
      </c>
      <c r="I2591" t="s">
        <v>37</v>
      </c>
      <c r="J2591" t="s">
        <v>37</v>
      </c>
      <c r="K2591" t="s">
        <v>5693</v>
      </c>
      <c r="L2591" t="s">
        <v>5694</v>
      </c>
      <c r="M2591" t="s">
        <v>163</v>
      </c>
      <c r="N2591" t="s">
        <v>163</v>
      </c>
      <c r="O2591" t="s">
        <v>1142</v>
      </c>
      <c r="P2591" t="s">
        <v>424</v>
      </c>
      <c r="Q2591" t="s">
        <v>424</v>
      </c>
      <c r="R2591" t="s">
        <v>127</v>
      </c>
      <c r="S2591" t="s">
        <v>128</v>
      </c>
      <c r="T2591" t="s">
        <v>3591</v>
      </c>
      <c r="U2591" t="s">
        <v>3592</v>
      </c>
      <c r="W2591" t="s">
        <v>114</v>
      </c>
      <c r="X2591">
        <v>3</v>
      </c>
      <c r="Y2591">
        <v>0</v>
      </c>
      <c r="Z2591">
        <v>0</v>
      </c>
      <c r="AA2591">
        <v>0</v>
      </c>
      <c r="AB2591">
        <v>0</v>
      </c>
      <c r="AC2591" t="s">
        <v>47</v>
      </c>
      <c r="AD2591">
        <f>+VLOOKUP(T2591,items!$A$2:$D$1255,4,0)</f>
        <v>0</v>
      </c>
      <c r="AE2591">
        <f>+VLOOKUP(T2591,Tabla1[],5,0)</f>
        <v>0</v>
      </c>
      <c r="AF2591">
        <f t="shared" si="40"/>
        <v>10</v>
      </c>
    </row>
    <row r="2592" spans="1:32" x14ac:dyDescent="0.25">
      <c r="A2592">
        <v>96954</v>
      </c>
      <c r="B2592" t="s">
        <v>1003</v>
      </c>
      <c r="C2592" t="s">
        <v>33</v>
      </c>
      <c r="D2592">
        <v>0</v>
      </c>
      <c r="F2592" t="s">
        <v>573</v>
      </c>
      <c r="G2592" t="s">
        <v>34</v>
      </c>
      <c r="H2592" t="s">
        <v>5692</v>
      </c>
      <c r="I2592" t="s">
        <v>37</v>
      </c>
      <c r="J2592" t="s">
        <v>37</v>
      </c>
      <c r="K2592" t="s">
        <v>5693</v>
      </c>
      <c r="L2592" t="s">
        <v>5694</v>
      </c>
      <c r="M2592" t="s">
        <v>163</v>
      </c>
      <c r="N2592" t="s">
        <v>163</v>
      </c>
      <c r="O2592" t="s">
        <v>1142</v>
      </c>
      <c r="P2592" t="s">
        <v>424</v>
      </c>
      <c r="Q2592" t="s">
        <v>424</v>
      </c>
      <c r="R2592" t="s">
        <v>127</v>
      </c>
      <c r="S2592" t="s">
        <v>128</v>
      </c>
      <c r="T2592" t="s">
        <v>5695</v>
      </c>
      <c r="U2592" t="s">
        <v>5696</v>
      </c>
      <c r="X2592">
        <v>3</v>
      </c>
      <c r="Y2592">
        <v>0</v>
      </c>
      <c r="Z2592">
        <v>0</v>
      </c>
      <c r="AA2592">
        <v>0</v>
      </c>
      <c r="AB2592">
        <v>0</v>
      </c>
      <c r="AC2592" t="s">
        <v>47</v>
      </c>
      <c r="AD2592">
        <f>+VLOOKUP(T2592,items!$A$2:$D$1255,4,0)</f>
        <v>0</v>
      </c>
      <c r="AE2592">
        <f>+VLOOKUP(T2592,Tabla1[],5,0)</f>
        <v>0</v>
      </c>
      <c r="AF2592">
        <f t="shared" si="40"/>
        <v>10</v>
      </c>
    </row>
    <row r="2593" spans="1:32" x14ac:dyDescent="0.25">
      <c r="A2593">
        <v>96956</v>
      </c>
      <c r="B2593" t="s">
        <v>1003</v>
      </c>
      <c r="C2593" t="s">
        <v>75</v>
      </c>
      <c r="D2593">
        <v>0</v>
      </c>
      <c r="F2593" t="s">
        <v>573</v>
      </c>
      <c r="G2593" t="s">
        <v>573</v>
      </c>
      <c r="H2593" t="s">
        <v>5697</v>
      </c>
      <c r="I2593" t="s">
        <v>37</v>
      </c>
      <c r="J2593" t="s">
        <v>5698</v>
      </c>
      <c r="K2593" t="s">
        <v>5699</v>
      </c>
      <c r="L2593" t="s">
        <v>37</v>
      </c>
      <c r="M2593" t="s">
        <v>2896</v>
      </c>
      <c r="N2593" t="s">
        <v>2896</v>
      </c>
      <c r="O2593" t="s">
        <v>254</v>
      </c>
      <c r="P2593" t="s">
        <v>503</v>
      </c>
      <c r="Q2593" t="s">
        <v>503</v>
      </c>
      <c r="R2593" t="s">
        <v>43</v>
      </c>
      <c r="S2593" t="s">
        <v>128</v>
      </c>
      <c r="T2593" t="s">
        <v>1119</v>
      </c>
      <c r="U2593" t="s">
        <v>1120</v>
      </c>
      <c r="X2593">
        <v>3</v>
      </c>
      <c r="Y2593">
        <v>0</v>
      </c>
      <c r="Z2593">
        <v>0</v>
      </c>
      <c r="AA2593">
        <v>0</v>
      </c>
      <c r="AB2593">
        <v>0</v>
      </c>
      <c r="AC2593" t="s">
        <v>47</v>
      </c>
      <c r="AD2593">
        <f>+VLOOKUP(T2593,items!$A$2:$D$1255,4,0)</f>
        <v>0</v>
      </c>
      <c r="AE2593">
        <f>+VLOOKUP(T2593,Tabla1[],5,0)</f>
        <v>0</v>
      </c>
      <c r="AF2593">
        <f t="shared" si="40"/>
        <v>9</v>
      </c>
    </row>
    <row r="2594" spans="1:32" x14ac:dyDescent="0.25">
      <c r="A2594">
        <v>96960</v>
      </c>
      <c r="B2594" t="s">
        <v>5700</v>
      </c>
      <c r="C2594" t="s">
        <v>75</v>
      </c>
      <c r="D2594">
        <v>0</v>
      </c>
      <c r="F2594" t="s">
        <v>573</v>
      </c>
      <c r="G2594" t="s">
        <v>674</v>
      </c>
      <c r="H2594" t="s">
        <v>5701</v>
      </c>
      <c r="I2594" t="s">
        <v>5702</v>
      </c>
      <c r="J2594" t="s">
        <v>5703</v>
      </c>
      <c r="K2594" t="s">
        <v>5704</v>
      </c>
      <c r="L2594" t="s">
        <v>5705</v>
      </c>
      <c r="M2594" t="s">
        <v>4259</v>
      </c>
      <c r="N2594" t="s">
        <v>126</v>
      </c>
      <c r="O2594" t="s">
        <v>426</v>
      </c>
      <c r="P2594" t="s">
        <v>1215</v>
      </c>
      <c r="Q2594" t="s">
        <v>387</v>
      </c>
      <c r="R2594" t="s">
        <v>127</v>
      </c>
      <c r="S2594" t="s">
        <v>256</v>
      </c>
      <c r="T2594" t="s">
        <v>347</v>
      </c>
      <c r="U2594" t="s">
        <v>348</v>
      </c>
      <c r="W2594" t="s">
        <v>114</v>
      </c>
      <c r="X2594">
        <v>1</v>
      </c>
      <c r="Y2594">
        <v>5000</v>
      </c>
      <c r="Z2594">
        <v>0</v>
      </c>
      <c r="AA2594">
        <v>0</v>
      </c>
      <c r="AB2594">
        <v>953637</v>
      </c>
      <c r="AC2594" t="s">
        <v>47</v>
      </c>
      <c r="AD2594">
        <f>+VLOOKUP(T2594,items!$A$2:$D$1255,4,0)</f>
        <v>0</v>
      </c>
      <c r="AE2594">
        <f>+VLOOKUP(T2594,Tabla1[],5,0)</f>
        <v>0</v>
      </c>
      <c r="AF2594">
        <f t="shared" si="40"/>
        <v>12</v>
      </c>
    </row>
    <row r="2595" spans="1:32" x14ac:dyDescent="0.25">
      <c r="A2595">
        <v>96960</v>
      </c>
      <c r="B2595" t="s">
        <v>5700</v>
      </c>
      <c r="C2595" t="s">
        <v>75</v>
      </c>
      <c r="D2595">
        <v>0</v>
      </c>
      <c r="F2595" t="s">
        <v>573</v>
      </c>
      <c r="G2595" t="s">
        <v>674</v>
      </c>
      <c r="H2595" t="s">
        <v>5701</v>
      </c>
      <c r="I2595" t="s">
        <v>5702</v>
      </c>
      <c r="J2595" t="s">
        <v>5703</v>
      </c>
      <c r="K2595" t="s">
        <v>5704</v>
      </c>
      <c r="L2595" t="s">
        <v>5705</v>
      </c>
      <c r="M2595" t="s">
        <v>4259</v>
      </c>
      <c r="N2595" t="s">
        <v>126</v>
      </c>
      <c r="O2595" t="s">
        <v>426</v>
      </c>
      <c r="P2595" t="s">
        <v>1215</v>
      </c>
      <c r="Q2595" t="s">
        <v>387</v>
      </c>
      <c r="R2595" t="s">
        <v>127</v>
      </c>
      <c r="S2595" t="s">
        <v>256</v>
      </c>
      <c r="T2595" t="s">
        <v>273</v>
      </c>
      <c r="U2595" t="s">
        <v>274</v>
      </c>
      <c r="V2595" t="s">
        <v>244</v>
      </c>
      <c r="W2595" t="s">
        <v>114</v>
      </c>
      <c r="X2595">
        <v>1</v>
      </c>
      <c r="Y2595">
        <v>5000</v>
      </c>
      <c r="Z2595">
        <v>0</v>
      </c>
      <c r="AA2595">
        <v>5000</v>
      </c>
      <c r="AB2595">
        <v>27562205</v>
      </c>
      <c r="AC2595" t="s">
        <v>47</v>
      </c>
      <c r="AD2595" t="str">
        <f>+VLOOKUP(T2595,items!$A$2:$D$1255,4,0)</f>
        <v>PERGOLA</v>
      </c>
      <c r="AE2595" t="str">
        <f>+VLOOKUP(T2595,Tabla1[],5,0)</f>
        <v>PERGOTEK ROMANO</v>
      </c>
      <c r="AF2595">
        <f t="shared" si="40"/>
        <v>12</v>
      </c>
    </row>
    <row r="2596" spans="1:32" x14ac:dyDescent="0.25">
      <c r="A2596">
        <v>96960</v>
      </c>
      <c r="B2596" t="s">
        <v>5700</v>
      </c>
      <c r="C2596" t="s">
        <v>75</v>
      </c>
      <c r="D2596">
        <v>0</v>
      </c>
      <c r="F2596" t="s">
        <v>573</v>
      </c>
      <c r="G2596" t="s">
        <v>674</v>
      </c>
      <c r="H2596" t="s">
        <v>5701</v>
      </c>
      <c r="I2596" t="s">
        <v>5702</v>
      </c>
      <c r="J2596" t="s">
        <v>5703</v>
      </c>
      <c r="K2596" t="s">
        <v>5704</v>
      </c>
      <c r="L2596" t="s">
        <v>5705</v>
      </c>
      <c r="M2596" t="s">
        <v>4259</v>
      </c>
      <c r="N2596" t="s">
        <v>126</v>
      </c>
      <c r="O2596" t="s">
        <v>426</v>
      </c>
      <c r="P2596" t="s">
        <v>1215</v>
      </c>
      <c r="Q2596" t="s">
        <v>387</v>
      </c>
      <c r="R2596" t="s">
        <v>127</v>
      </c>
      <c r="S2596" t="s">
        <v>256</v>
      </c>
      <c r="T2596" t="s">
        <v>94</v>
      </c>
      <c r="U2596" t="s">
        <v>95</v>
      </c>
      <c r="X2596">
        <v>1</v>
      </c>
      <c r="Y2596">
        <v>0</v>
      </c>
      <c r="Z2596">
        <v>0</v>
      </c>
      <c r="AA2596">
        <v>0</v>
      </c>
      <c r="AB2596">
        <v>400000</v>
      </c>
      <c r="AC2596" t="s">
        <v>47</v>
      </c>
      <c r="AD2596" t="e">
        <f>+VLOOKUP(T2596,items!$A$2:$D$1255,4,0)</f>
        <v>#N/A</v>
      </c>
      <c r="AE2596" t="e">
        <f>+VLOOKUP(T2596,Tabla1[],5,0)</f>
        <v>#N/A</v>
      </c>
      <c r="AF2596">
        <f t="shared" si="40"/>
        <v>12</v>
      </c>
    </row>
    <row r="2597" spans="1:32" x14ac:dyDescent="0.25">
      <c r="A2597">
        <v>96960</v>
      </c>
      <c r="B2597" t="s">
        <v>5700</v>
      </c>
      <c r="C2597" t="s">
        <v>75</v>
      </c>
      <c r="D2597">
        <v>0</v>
      </c>
      <c r="F2597" t="s">
        <v>573</v>
      </c>
      <c r="G2597" t="s">
        <v>674</v>
      </c>
      <c r="H2597" t="s">
        <v>5701</v>
      </c>
      <c r="I2597" t="s">
        <v>5702</v>
      </c>
      <c r="J2597" t="s">
        <v>5703</v>
      </c>
      <c r="K2597" t="s">
        <v>5704</v>
      </c>
      <c r="L2597" t="s">
        <v>5705</v>
      </c>
      <c r="M2597" t="s">
        <v>4259</v>
      </c>
      <c r="N2597" t="s">
        <v>126</v>
      </c>
      <c r="O2597" t="s">
        <v>426</v>
      </c>
      <c r="P2597" t="s">
        <v>1215</v>
      </c>
      <c r="Q2597" t="s">
        <v>387</v>
      </c>
      <c r="R2597" t="s">
        <v>127</v>
      </c>
      <c r="S2597" t="s">
        <v>256</v>
      </c>
      <c r="T2597" t="s">
        <v>5706</v>
      </c>
      <c r="U2597" t="s">
        <v>5707</v>
      </c>
      <c r="X2597">
        <v>1</v>
      </c>
      <c r="Y2597">
        <v>0</v>
      </c>
      <c r="Z2597">
        <v>0</v>
      </c>
      <c r="AA2597">
        <v>0</v>
      </c>
      <c r="AB2597">
        <v>2860900</v>
      </c>
      <c r="AC2597" t="s">
        <v>47</v>
      </c>
      <c r="AD2597">
        <f>+VLOOKUP(T2597,items!$A$2:$D$1255,4,0)</f>
        <v>0</v>
      </c>
      <c r="AE2597">
        <f>+VLOOKUP(T2597,Tabla1[],5,0)</f>
        <v>0</v>
      </c>
      <c r="AF2597">
        <f t="shared" si="40"/>
        <v>12</v>
      </c>
    </row>
    <row r="2598" spans="1:32" x14ac:dyDescent="0.25">
      <c r="A2598">
        <v>96960</v>
      </c>
      <c r="B2598" t="s">
        <v>5700</v>
      </c>
      <c r="C2598" t="s">
        <v>75</v>
      </c>
      <c r="D2598">
        <v>0</v>
      </c>
      <c r="F2598" t="s">
        <v>573</v>
      </c>
      <c r="G2598" t="s">
        <v>674</v>
      </c>
      <c r="H2598" t="s">
        <v>5701</v>
      </c>
      <c r="I2598" t="s">
        <v>5702</v>
      </c>
      <c r="J2598" t="s">
        <v>5703</v>
      </c>
      <c r="K2598" t="s">
        <v>5704</v>
      </c>
      <c r="L2598" t="s">
        <v>5705</v>
      </c>
      <c r="M2598" t="s">
        <v>4259</v>
      </c>
      <c r="N2598" t="s">
        <v>126</v>
      </c>
      <c r="O2598" t="s">
        <v>426</v>
      </c>
      <c r="P2598" t="s">
        <v>1215</v>
      </c>
      <c r="Q2598" t="s">
        <v>387</v>
      </c>
      <c r="R2598" t="s">
        <v>127</v>
      </c>
      <c r="S2598" t="s">
        <v>256</v>
      </c>
      <c r="T2598" t="s">
        <v>392</v>
      </c>
      <c r="U2598" t="s">
        <v>393</v>
      </c>
      <c r="X2598">
        <v>1</v>
      </c>
      <c r="Y2598">
        <v>0</v>
      </c>
      <c r="Z2598">
        <v>0</v>
      </c>
      <c r="AA2598">
        <v>0</v>
      </c>
      <c r="AB2598">
        <v>560000</v>
      </c>
      <c r="AC2598" t="s">
        <v>47</v>
      </c>
      <c r="AD2598" t="e">
        <f>+VLOOKUP(T2598,items!$A$2:$D$1255,4,0)</f>
        <v>#N/A</v>
      </c>
      <c r="AE2598" t="e">
        <f>+VLOOKUP(T2598,Tabla1[],5,0)</f>
        <v>#N/A</v>
      </c>
      <c r="AF2598">
        <f t="shared" si="40"/>
        <v>12</v>
      </c>
    </row>
    <row r="2599" spans="1:32" x14ac:dyDescent="0.25">
      <c r="A2599">
        <v>96966</v>
      </c>
      <c r="B2599" t="s">
        <v>5708</v>
      </c>
      <c r="C2599" t="s">
        <v>33</v>
      </c>
      <c r="D2599">
        <v>0</v>
      </c>
      <c r="F2599" t="s">
        <v>573</v>
      </c>
      <c r="G2599" t="s">
        <v>2520</v>
      </c>
      <c r="H2599" t="s">
        <v>5709</v>
      </c>
      <c r="I2599" t="s">
        <v>37</v>
      </c>
      <c r="J2599" t="s">
        <v>37</v>
      </c>
      <c r="K2599" t="s">
        <v>5710</v>
      </c>
      <c r="L2599" t="s">
        <v>5711</v>
      </c>
      <c r="M2599" t="s">
        <v>2896</v>
      </c>
      <c r="N2599" t="s">
        <v>2896</v>
      </c>
      <c r="O2599" t="s">
        <v>680</v>
      </c>
      <c r="P2599" t="s">
        <v>904</v>
      </c>
      <c r="Q2599" t="s">
        <v>904</v>
      </c>
      <c r="R2599" t="s">
        <v>63</v>
      </c>
      <c r="S2599" t="s">
        <v>44</v>
      </c>
      <c r="T2599" t="s">
        <v>3134</v>
      </c>
      <c r="U2599" t="s">
        <v>3135</v>
      </c>
      <c r="X2599">
        <v>1</v>
      </c>
      <c r="Y2599">
        <v>0</v>
      </c>
      <c r="Z2599">
        <v>0</v>
      </c>
      <c r="AA2599">
        <v>0</v>
      </c>
      <c r="AB2599">
        <v>4065173</v>
      </c>
      <c r="AC2599" t="s">
        <v>47</v>
      </c>
      <c r="AD2599" t="str">
        <f>+VLOOKUP(T2599,items!$A$2:$D$1255,4,0)</f>
        <v>MUEBLES</v>
      </c>
      <c r="AE2599">
        <f>+VLOOKUP(T2599,Tabla1[],5,0)</f>
        <v>0</v>
      </c>
      <c r="AF2599">
        <f t="shared" si="40"/>
        <v>10</v>
      </c>
    </row>
    <row r="2600" spans="1:32" x14ac:dyDescent="0.25">
      <c r="A2600">
        <v>96966</v>
      </c>
      <c r="B2600" t="s">
        <v>5708</v>
      </c>
      <c r="C2600" t="s">
        <v>33</v>
      </c>
      <c r="D2600">
        <v>0</v>
      </c>
      <c r="F2600" t="s">
        <v>573</v>
      </c>
      <c r="G2600" t="s">
        <v>2520</v>
      </c>
      <c r="H2600" t="s">
        <v>5709</v>
      </c>
      <c r="I2600" t="s">
        <v>37</v>
      </c>
      <c r="J2600" t="s">
        <v>37</v>
      </c>
      <c r="K2600" t="s">
        <v>5710</v>
      </c>
      <c r="L2600" t="s">
        <v>5711</v>
      </c>
      <c r="M2600" t="s">
        <v>2896</v>
      </c>
      <c r="N2600" t="s">
        <v>2896</v>
      </c>
      <c r="O2600" t="s">
        <v>680</v>
      </c>
      <c r="P2600" t="s">
        <v>904</v>
      </c>
      <c r="Q2600" t="s">
        <v>904</v>
      </c>
      <c r="R2600" t="s">
        <v>63</v>
      </c>
      <c r="S2600" t="s">
        <v>44</v>
      </c>
      <c r="T2600" t="s">
        <v>1459</v>
      </c>
      <c r="U2600" t="s">
        <v>1460</v>
      </c>
      <c r="X2600">
        <v>8</v>
      </c>
      <c r="Y2600">
        <v>0</v>
      </c>
      <c r="Z2600">
        <v>0</v>
      </c>
      <c r="AA2600">
        <v>0</v>
      </c>
      <c r="AB2600">
        <v>3586432</v>
      </c>
      <c r="AC2600" t="s">
        <v>47</v>
      </c>
      <c r="AD2600" t="str">
        <f>+VLOOKUP(T2600,items!$A$2:$D$1255,4,0)</f>
        <v>MUEBLES</v>
      </c>
      <c r="AE2600">
        <f>+VLOOKUP(T2600,Tabla1[],5,0)</f>
        <v>0</v>
      </c>
      <c r="AF2600">
        <f t="shared" si="40"/>
        <v>10</v>
      </c>
    </row>
    <row r="2601" spans="1:32" x14ac:dyDescent="0.25">
      <c r="A2601">
        <v>96966</v>
      </c>
      <c r="B2601" t="s">
        <v>5708</v>
      </c>
      <c r="C2601" t="s">
        <v>33</v>
      </c>
      <c r="D2601">
        <v>0</v>
      </c>
      <c r="F2601" t="s">
        <v>573</v>
      </c>
      <c r="G2601" t="s">
        <v>2520</v>
      </c>
      <c r="H2601" t="s">
        <v>5709</v>
      </c>
      <c r="I2601" t="s">
        <v>37</v>
      </c>
      <c r="J2601" t="s">
        <v>37</v>
      </c>
      <c r="K2601" t="s">
        <v>5710</v>
      </c>
      <c r="L2601" t="s">
        <v>5711</v>
      </c>
      <c r="M2601" t="s">
        <v>2896</v>
      </c>
      <c r="N2601" t="s">
        <v>2896</v>
      </c>
      <c r="O2601" t="s">
        <v>680</v>
      </c>
      <c r="P2601" t="s">
        <v>904</v>
      </c>
      <c r="Q2601" t="s">
        <v>904</v>
      </c>
      <c r="R2601" t="s">
        <v>63</v>
      </c>
      <c r="S2601" t="s">
        <v>44</v>
      </c>
      <c r="T2601" t="s">
        <v>50</v>
      </c>
      <c r="U2601" t="s">
        <v>51</v>
      </c>
      <c r="X2601">
        <v>1</v>
      </c>
      <c r="Y2601">
        <v>0</v>
      </c>
      <c r="Z2601">
        <v>0</v>
      </c>
      <c r="AA2601">
        <v>0</v>
      </c>
      <c r="AB2601">
        <v>480000</v>
      </c>
      <c r="AC2601" t="s">
        <v>47</v>
      </c>
      <c r="AD2601" t="e">
        <f>+VLOOKUP(T2601,items!$A$2:$D$1255,4,0)</f>
        <v>#N/A</v>
      </c>
      <c r="AE2601" t="e">
        <f>+VLOOKUP(T2601,Tabla1[],5,0)</f>
        <v>#N/A</v>
      </c>
      <c r="AF2601">
        <f t="shared" si="40"/>
        <v>10</v>
      </c>
    </row>
    <row r="2602" spans="1:32" x14ac:dyDescent="0.25">
      <c r="A2602">
        <v>96988</v>
      </c>
      <c r="B2602" t="s">
        <v>5712</v>
      </c>
      <c r="C2602" t="s">
        <v>75</v>
      </c>
      <c r="D2602">
        <v>0</v>
      </c>
      <c r="F2602" t="s">
        <v>2520</v>
      </c>
      <c r="G2602" t="s">
        <v>2520</v>
      </c>
      <c r="H2602" t="s">
        <v>5713</v>
      </c>
      <c r="I2602" t="s">
        <v>37</v>
      </c>
      <c r="J2602" t="s">
        <v>5714</v>
      </c>
      <c r="K2602" t="s">
        <v>5715</v>
      </c>
      <c r="L2602" t="s">
        <v>37</v>
      </c>
      <c r="M2602" t="s">
        <v>2896</v>
      </c>
      <c r="N2602" t="s">
        <v>2896</v>
      </c>
      <c r="O2602" t="s">
        <v>898</v>
      </c>
      <c r="P2602" t="s">
        <v>255</v>
      </c>
      <c r="Q2602" t="s">
        <v>255</v>
      </c>
      <c r="R2602" t="s">
        <v>43</v>
      </c>
      <c r="S2602" t="s">
        <v>164</v>
      </c>
      <c r="T2602" t="s">
        <v>1290</v>
      </c>
      <c r="U2602" t="s">
        <v>1291</v>
      </c>
      <c r="X2602">
        <v>3</v>
      </c>
      <c r="Y2602">
        <v>0</v>
      </c>
      <c r="Z2602">
        <v>0</v>
      </c>
      <c r="AA2602">
        <v>0</v>
      </c>
      <c r="AB2602">
        <v>201681</v>
      </c>
      <c r="AC2602" t="s">
        <v>47</v>
      </c>
      <c r="AD2602">
        <f>+VLOOKUP(T2602,items!$A$2:$D$1255,4,0)</f>
        <v>0</v>
      </c>
      <c r="AE2602">
        <f>+VLOOKUP(T2602,Tabla1[],5,0)</f>
        <v>0</v>
      </c>
      <c r="AF2602">
        <f t="shared" si="40"/>
        <v>9</v>
      </c>
    </row>
    <row r="2603" spans="1:32" x14ac:dyDescent="0.25">
      <c r="A2603">
        <v>96990</v>
      </c>
      <c r="B2603" t="s">
        <v>5716</v>
      </c>
      <c r="C2603" t="s">
        <v>75</v>
      </c>
      <c r="D2603">
        <v>0</v>
      </c>
      <c r="F2603" t="s">
        <v>2520</v>
      </c>
      <c r="G2603" t="s">
        <v>254</v>
      </c>
      <c r="H2603" t="s">
        <v>5717</v>
      </c>
      <c r="I2603" t="s">
        <v>37</v>
      </c>
      <c r="J2603" t="s">
        <v>5718</v>
      </c>
      <c r="K2603" t="s">
        <v>5719</v>
      </c>
      <c r="L2603" t="s">
        <v>37</v>
      </c>
      <c r="M2603" t="s">
        <v>898</v>
      </c>
      <c r="N2603" t="s">
        <v>898</v>
      </c>
      <c r="O2603" t="s">
        <v>503</v>
      </c>
      <c r="P2603" t="s">
        <v>1019</v>
      </c>
      <c r="Q2603" t="s">
        <v>1019</v>
      </c>
      <c r="R2603" t="s">
        <v>43</v>
      </c>
      <c r="S2603" t="s">
        <v>164</v>
      </c>
      <c r="T2603" t="s">
        <v>5720</v>
      </c>
      <c r="U2603" t="s">
        <v>859</v>
      </c>
      <c r="X2603">
        <v>12</v>
      </c>
      <c r="Y2603">
        <v>0</v>
      </c>
      <c r="Z2603">
        <v>0</v>
      </c>
      <c r="AA2603">
        <v>0</v>
      </c>
      <c r="AB2603">
        <v>631200</v>
      </c>
      <c r="AC2603" t="s">
        <v>47</v>
      </c>
      <c r="AD2603">
        <f>+VLOOKUP(T2603,items!$A$2:$D$1255,4,0)</f>
        <v>0</v>
      </c>
      <c r="AE2603">
        <f>+VLOOKUP(T2603,Tabla1[],5,0)</f>
        <v>0</v>
      </c>
      <c r="AF2603">
        <f t="shared" si="40"/>
        <v>9</v>
      </c>
    </row>
    <row r="2604" spans="1:32" x14ac:dyDescent="0.25">
      <c r="A2604">
        <v>96991</v>
      </c>
      <c r="B2604" t="s">
        <v>5293</v>
      </c>
      <c r="C2604" t="s">
        <v>1065</v>
      </c>
      <c r="D2604">
        <v>0</v>
      </c>
      <c r="F2604" t="s">
        <v>2520</v>
      </c>
      <c r="G2604" t="s">
        <v>2520</v>
      </c>
      <c r="H2604" t="s">
        <v>5721</v>
      </c>
      <c r="I2604" t="s">
        <v>37</v>
      </c>
      <c r="J2604" t="s">
        <v>37</v>
      </c>
      <c r="K2604" t="s">
        <v>5722</v>
      </c>
      <c r="L2604" t="s">
        <v>37</v>
      </c>
      <c r="M2604" t="s">
        <v>2896</v>
      </c>
      <c r="N2604" t="s">
        <v>2896</v>
      </c>
      <c r="O2604" t="s">
        <v>254</v>
      </c>
      <c r="P2604" t="s">
        <v>1019</v>
      </c>
      <c r="Q2604" t="s">
        <v>254</v>
      </c>
      <c r="R2604" t="s">
        <v>411</v>
      </c>
      <c r="S2604" t="s">
        <v>44</v>
      </c>
      <c r="T2604" t="s">
        <v>1232</v>
      </c>
      <c r="U2604" t="s">
        <v>1233</v>
      </c>
      <c r="X2604">
        <v>1</v>
      </c>
      <c r="Y2604">
        <v>0</v>
      </c>
      <c r="Z2604">
        <v>0</v>
      </c>
      <c r="AA2604">
        <v>0</v>
      </c>
      <c r="AB2604">
        <v>198000</v>
      </c>
      <c r="AC2604" t="s">
        <v>47</v>
      </c>
      <c r="AD2604">
        <f>+VLOOKUP(T2604,items!$A$2:$D$1255,4,0)</f>
        <v>0</v>
      </c>
      <c r="AE2604">
        <f>+VLOOKUP(T2604,Tabla1[],5,0)</f>
        <v>0</v>
      </c>
      <c r="AF2604">
        <f t="shared" si="40"/>
        <v>9</v>
      </c>
    </row>
    <row r="2605" spans="1:32" x14ac:dyDescent="0.25">
      <c r="A2605">
        <v>96992</v>
      </c>
      <c r="B2605" t="s">
        <v>5723</v>
      </c>
      <c r="C2605" t="s">
        <v>33</v>
      </c>
      <c r="D2605">
        <v>0</v>
      </c>
      <c r="F2605" t="s">
        <v>2520</v>
      </c>
      <c r="G2605" t="s">
        <v>1188</v>
      </c>
      <c r="H2605" t="s">
        <v>5724</v>
      </c>
      <c r="I2605" t="s">
        <v>37</v>
      </c>
      <c r="J2605" t="s">
        <v>5725</v>
      </c>
      <c r="K2605" t="s">
        <v>5726</v>
      </c>
      <c r="L2605" t="s">
        <v>37</v>
      </c>
      <c r="M2605" t="s">
        <v>486</v>
      </c>
      <c r="N2605" t="s">
        <v>486</v>
      </c>
      <c r="O2605" t="s">
        <v>488</v>
      </c>
      <c r="P2605" t="s">
        <v>1136</v>
      </c>
      <c r="Q2605" t="s">
        <v>4258</v>
      </c>
      <c r="R2605" t="s">
        <v>127</v>
      </c>
      <c r="S2605" t="s">
        <v>44</v>
      </c>
      <c r="T2605" t="s">
        <v>1020</v>
      </c>
      <c r="U2605" t="s">
        <v>1021</v>
      </c>
      <c r="X2605">
        <v>1</v>
      </c>
      <c r="Y2605">
        <v>0</v>
      </c>
      <c r="Z2605">
        <v>0</v>
      </c>
      <c r="AA2605">
        <v>0</v>
      </c>
      <c r="AB2605">
        <v>475000</v>
      </c>
      <c r="AC2605" t="s">
        <v>47</v>
      </c>
      <c r="AD2605">
        <f>+VLOOKUP(T2605,items!$A$2:$D$1255,4,0)</f>
        <v>0</v>
      </c>
      <c r="AE2605">
        <f>+VLOOKUP(T2605,Tabla1[],5,0)</f>
        <v>0</v>
      </c>
      <c r="AF2605">
        <f t="shared" si="40"/>
        <v>10</v>
      </c>
    </row>
    <row r="2606" spans="1:32" x14ac:dyDescent="0.25">
      <c r="A2606">
        <v>97007</v>
      </c>
      <c r="B2606" t="s">
        <v>5727</v>
      </c>
      <c r="C2606" t="s">
        <v>33</v>
      </c>
      <c r="D2606">
        <v>0</v>
      </c>
      <c r="F2606" t="s">
        <v>2520</v>
      </c>
      <c r="G2606" t="s">
        <v>1019</v>
      </c>
      <c r="H2606" t="s">
        <v>5728</v>
      </c>
      <c r="I2606" t="s">
        <v>37</v>
      </c>
      <c r="J2606" t="s">
        <v>5729</v>
      </c>
      <c r="K2606" t="s">
        <v>5730</v>
      </c>
      <c r="L2606" t="s">
        <v>5731</v>
      </c>
      <c r="M2606" t="s">
        <v>162</v>
      </c>
      <c r="N2606" t="s">
        <v>162</v>
      </c>
      <c r="O2606" t="s">
        <v>488</v>
      </c>
      <c r="P2606" t="s">
        <v>3533</v>
      </c>
      <c r="Q2606" t="s">
        <v>2129</v>
      </c>
      <c r="R2606" t="s">
        <v>63</v>
      </c>
      <c r="S2606" t="s">
        <v>256</v>
      </c>
      <c r="T2606" t="s">
        <v>527</v>
      </c>
      <c r="U2606" t="s">
        <v>528</v>
      </c>
      <c r="V2606" t="s">
        <v>578</v>
      </c>
      <c r="W2606" t="s">
        <v>117</v>
      </c>
      <c r="X2606">
        <v>2</v>
      </c>
      <c r="Y2606">
        <v>0</v>
      </c>
      <c r="Z2606">
        <v>0</v>
      </c>
      <c r="AA2606">
        <v>0</v>
      </c>
      <c r="AB2606">
        <v>5632806</v>
      </c>
      <c r="AC2606" t="s">
        <v>47</v>
      </c>
      <c r="AD2606" t="str">
        <f>+VLOOKUP(T2606,items!$A$2:$D$1255,4,0)</f>
        <v>MUEBLES</v>
      </c>
      <c r="AE2606">
        <f>+VLOOKUP(T2606,Tabla1[],5,0)</f>
        <v>0</v>
      </c>
      <c r="AF2606">
        <f t="shared" si="40"/>
        <v>10</v>
      </c>
    </row>
    <row r="2607" spans="1:32" x14ac:dyDescent="0.25">
      <c r="A2607">
        <v>97007</v>
      </c>
      <c r="B2607" t="s">
        <v>5727</v>
      </c>
      <c r="C2607" t="s">
        <v>33</v>
      </c>
      <c r="D2607">
        <v>0</v>
      </c>
      <c r="F2607" t="s">
        <v>2520</v>
      </c>
      <c r="G2607" t="s">
        <v>1019</v>
      </c>
      <c r="H2607" t="s">
        <v>5728</v>
      </c>
      <c r="I2607" t="s">
        <v>37</v>
      </c>
      <c r="J2607" t="s">
        <v>5729</v>
      </c>
      <c r="K2607" t="s">
        <v>5730</v>
      </c>
      <c r="L2607" t="s">
        <v>5731</v>
      </c>
      <c r="M2607" t="s">
        <v>162</v>
      </c>
      <c r="N2607" t="s">
        <v>162</v>
      </c>
      <c r="O2607" t="s">
        <v>488</v>
      </c>
      <c r="P2607" t="s">
        <v>3533</v>
      </c>
      <c r="Q2607" t="s">
        <v>2129</v>
      </c>
      <c r="R2607" t="s">
        <v>63</v>
      </c>
      <c r="S2607" t="s">
        <v>256</v>
      </c>
      <c r="T2607" t="s">
        <v>530</v>
      </c>
      <c r="U2607" t="s">
        <v>531</v>
      </c>
      <c r="V2607" t="s">
        <v>578</v>
      </c>
      <c r="W2607" t="s">
        <v>117</v>
      </c>
      <c r="X2607">
        <v>1</v>
      </c>
      <c r="Y2607">
        <v>0</v>
      </c>
      <c r="Z2607">
        <v>0</v>
      </c>
      <c r="AA2607">
        <v>0</v>
      </c>
      <c r="AB2607">
        <v>4765847</v>
      </c>
      <c r="AC2607" t="s">
        <v>47</v>
      </c>
      <c r="AD2607" t="str">
        <f>+VLOOKUP(T2607,items!$A$2:$D$1255,4,0)</f>
        <v>MUEBLES</v>
      </c>
      <c r="AE2607">
        <f>+VLOOKUP(T2607,Tabla1[],5,0)</f>
        <v>0</v>
      </c>
      <c r="AF2607">
        <f t="shared" si="40"/>
        <v>10</v>
      </c>
    </row>
    <row r="2608" spans="1:32" x14ac:dyDescent="0.25">
      <c r="A2608">
        <v>97007</v>
      </c>
      <c r="B2608" t="s">
        <v>5727</v>
      </c>
      <c r="C2608" t="s">
        <v>33</v>
      </c>
      <c r="D2608">
        <v>0</v>
      </c>
      <c r="F2608" t="s">
        <v>2520</v>
      </c>
      <c r="G2608" t="s">
        <v>1019</v>
      </c>
      <c r="H2608" t="s">
        <v>5728</v>
      </c>
      <c r="I2608" t="s">
        <v>37</v>
      </c>
      <c r="J2608" t="s">
        <v>5729</v>
      </c>
      <c r="K2608" t="s">
        <v>5730</v>
      </c>
      <c r="L2608" t="s">
        <v>5731</v>
      </c>
      <c r="M2608" t="s">
        <v>162</v>
      </c>
      <c r="N2608" t="s">
        <v>162</v>
      </c>
      <c r="O2608" t="s">
        <v>488</v>
      </c>
      <c r="P2608" t="s">
        <v>3533</v>
      </c>
      <c r="Q2608" t="s">
        <v>2129</v>
      </c>
      <c r="R2608" t="s">
        <v>63</v>
      </c>
      <c r="S2608" t="s">
        <v>256</v>
      </c>
      <c r="T2608" t="s">
        <v>3134</v>
      </c>
      <c r="U2608" t="s">
        <v>3135</v>
      </c>
      <c r="W2608" t="s">
        <v>117</v>
      </c>
      <c r="X2608">
        <v>1</v>
      </c>
      <c r="Y2608">
        <v>0</v>
      </c>
      <c r="Z2608">
        <v>0</v>
      </c>
      <c r="AA2608">
        <v>0</v>
      </c>
      <c r="AB2608">
        <v>3613487</v>
      </c>
      <c r="AC2608" t="s">
        <v>47</v>
      </c>
      <c r="AD2608" t="str">
        <f>+VLOOKUP(T2608,items!$A$2:$D$1255,4,0)</f>
        <v>MUEBLES</v>
      </c>
      <c r="AE2608">
        <f>+VLOOKUP(T2608,Tabla1[],5,0)</f>
        <v>0</v>
      </c>
      <c r="AF2608">
        <f t="shared" si="40"/>
        <v>10</v>
      </c>
    </row>
    <row r="2609" spans="1:32" x14ac:dyDescent="0.25">
      <c r="A2609">
        <v>97007</v>
      </c>
      <c r="B2609" t="s">
        <v>5727</v>
      </c>
      <c r="C2609" t="s">
        <v>33</v>
      </c>
      <c r="D2609">
        <v>0</v>
      </c>
      <c r="F2609" t="s">
        <v>2520</v>
      </c>
      <c r="G2609" t="s">
        <v>1019</v>
      </c>
      <c r="H2609" t="s">
        <v>5728</v>
      </c>
      <c r="I2609" t="s">
        <v>37</v>
      </c>
      <c r="J2609" t="s">
        <v>5729</v>
      </c>
      <c r="K2609" t="s">
        <v>5730</v>
      </c>
      <c r="L2609" t="s">
        <v>5731</v>
      </c>
      <c r="M2609" t="s">
        <v>162</v>
      </c>
      <c r="N2609" t="s">
        <v>162</v>
      </c>
      <c r="O2609" t="s">
        <v>488</v>
      </c>
      <c r="P2609" t="s">
        <v>3533</v>
      </c>
      <c r="Q2609" t="s">
        <v>2129</v>
      </c>
      <c r="R2609" t="s">
        <v>63</v>
      </c>
      <c r="S2609" t="s">
        <v>256</v>
      </c>
      <c r="T2609" t="s">
        <v>311</v>
      </c>
      <c r="U2609" t="s">
        <v>312</v>
      </c>
      <c r="V2609" t="s">
        <v>2041</v>
      </c>
      <c r="X2609">
        <v>2</v>
      </c>
      <c r="Y2609">
        <v>0</v>
      </c>
      <c r="Z2609">
        <v>0</v>
      </c>
      <c r="AA2609">
        <v>0</v>
      </c>
      <c r="AB2609">
        <v>3024014</v>
      </c>
      <c r="AC2609" t="s">
        <v>47</v>
      </c>
      <c r="AD2609" t="str">
        <f>+VLOOKUP(T2609,items!$A$2:$D$1255,4,0)</f>
        <v>MUEBLES</v>
      </c>
      <c r="AE2609">
        <f>+VLOOKUP(T2609,Tabla1[],5,0)</f>
        <v>0</v>
      </c>
      <c r="AF2609">
        <f t="shared" si="40"/>
        <v>10</v>
      </c>
    </row>
    <row r="2610" spans="1:32" x14ac:dyDescent="0.25">
      <c r="A2610">
        <v>97007</v>
      </c>
      <c r="B2610" t="s">
        <v>5727</v>
      </c>
      <c r="C2610" t="s">
        <v>33</v>
      </c>
      <c r="D2610">
        <v>0</v>
      </c>
      <c r="F2610" t="s">
        <v>2520</v>
      </c>
      <c r="G2610" t="s">
        <v>1019</v>
      </c>
      <c r="H2610" t="s">
        <v>5728</v>
      </c>
      <c r="I2610" t="s">
        <v>37</v>
      </c>
      <c r="J2610" t="s">
        <v>5729</v>
      </c>
      <c r="K2610" t="s">
        <v>5730</v>
      </c>
      <c r="L2610" t="s">
        <v>5731</v>
      </c>
      <c r="M2610" t="s">
        <v>162</v>
      </c>
      <c r="N2610" t="s">
        <v>162</v>
      </c>
      <c r="O2610" t="s">
        <v>488</v>
      </c>
      <c r="P2610" t="s">
        <v>3533</v>
      </c>
      <c r="Q2610" t="s">
        <v>2129</v>
      </c>
      <c r="R2610" t="s">
        <v>63</v>
      </c>
      <c r="S2610" t="s">
        <v>256</v>
      </c>
      <c r="T2610" t="s">
        <v>3142</v>
      </c>
      <c r="U2610" t="s">
        <v>3143</v>
      </c>
      <c r="W2610" t="s">
        <v>117</v>
      </c>
      <c r="X2610">
        <v>1</v>
      </c>
      <c r="Y2610">
        <v>0</v>
      </c>
      <c r="Z2610">
        <v>0</v>
      </c>
      <c r="AA2610">
        <v>0</v>
      </c>
      <c r="AB2610">
        <v>609935</v>
      </c>
      <c r="AC2610" t="s">
        <v>47</v>
      </c>
      <c r="AD2610" t="str">
        <f>+VLOOKUP(T2610,items!$A$2:$D$1255,4,0)</f>
        <v>MUEBLES</v>
      </c>
      <c r="AE2610">
        <f>+VLOOKUP(T2610,Tabla1[],5,0)</f>
        <v>0</v>
      </c>
      <c r="AF2610">
        <f t="shared" si="40"/>
        <v>10</v>
      </c>
    </row>
    <row r="2611" spans="1:32" x14ac:dyDescent="0.25">
      <c r="A2611">
        <v>97007</v>
      </c>
      <c r="B2611" t="s">
        <v>5727</v>
      </c>
      <c r="C2611" t="s">
        <v>33</v>
      </c>
      <c r="D2611">
        <v>0</v>
      </c>
      <c r="F2611" t="s">
        <v>2520</v>
      </c>
      <c r="G2611" t="s">
        <v>1019</v>
      </c>
      <c r="H2611" t="s">
        <v>5728</v>
      </c>
      <c r="I2611" t="s">
        <v>37</v>
      </c>
      <c r="J2611" t="s">
        <v>5729</v>
      </c>
      <c r="K2611" t="s">
        <v>5730</v>
      </c>
      <c r="L2611" t="s">
        <v>5731</v>
      </c>
      <c r="M2611" t="s">
        <v>162</v>
      </c>
      <c r="N2611" t="s">
        <v>162</v>
      </c>
      <c r="O2611" t="s">
        <v>488</v>
      </c>
      <c r="P2611" t="s">
        <v>3533</v>
      </c>
      <c r="Q2611" t="s">
        <v>2129</v>
      </c>
      <c r="R2611" t="s">
        <v>63</v>
      </c>
      <c r="S2611" t="s">
        <v>256</v>
      </c>
      <c r="T2611" t="s">
        <v>5732</v>
      </c>
      <c r="U2611" t="s">
        <v>5733</v>
      </c>
      <c r="V2611" t="s">
        <v>67</v>
      </c>
      <c r="W2611" t="s">
        <v>117</v>
      </c>
      <c r="X2611">
        <v>2</v>
      </c>
      <c r="Y2611">
        <v>0</v>
      </c>
      <c r="Z2611">
        <v>0</v>
      </c>
      <c r="AA2611">
        <v>0</v>
      </c>
      <c r="AB2611">
        <v>2064280</v>
      </c>
      <c r="AC2611" t="s">
        <v>47</v>
      </c>
      <c r="AD2611">
        <f>+VLOOKUP(T2611,items!$A$2:$D$1255,4,0)</f>
        <v>0</v>
      </c>
      <c r="AE2611">
        <f>+VLOOKUP(T2611,Tabla1[],5,0)</f>
        <v>0</v>
      </c>
      <c r="AF2611">
        <f t="shared" si="40"/>
        <v>10</v>
      </c>
    </row>
    <row r="2612" spans="1:32" x14ac:dyDescent="0.25">
      <c r="A2612">
        <v>97007</v>
      </c>
      <c r="B2612" t="s">
        <v>5727</v>
      </c>
      <c r="C2612" t="s">
        <v>33</v>
      </c>
      <c r="D2612">
        <v>0</v>
      </c>
      <c r="F2612" t="s">
        <v>2520</v>
      </c>
      <c r="G2612" t="s">
        <v>1019</v>
      </c>
      <c r="H2612" t="s">
        <v>5728</v>
      </c>
      <c r="I2612" t="s">
        <v>37</v>
      </c>
      <c r="J2612" t="s">
        <v>5729</v>
      </c>
      <c r="K2612" t="s">
        <v>5730</v>
      </c>
      <c r="L2612" t="s">
        <v>5731</v>
      </c>
      <c r="M2612" t="s">
        <v>162</v>
      </c>
      <c r="N2612" t="s">
        <v>162</v>
      </c>
      <c r="O2612" t="s">
        <v>488</v>
      </c>
      <c r="P2612" t="s">
        <v>3533</v>
      </c>
      <c r="Q2612" t="s">
        <v>2129</v>
      </c>
      <c r="R2612" t="s">
        <v>63</v>
      </c>
      <c r="S2612" t="s">
        <v>256</v>
      </c>
      <c r="T2612" t="s">
        <v>5734</v>
      </c>
      <c r="U2612" t="s">
        <v>5735</v>
      </c>
      <c r="W2612" t="s">
        <v>117</v>
      </c>
      <c r="X2612">
        <v>2</v>
      </c>
      <c r="Y2612">
        <v>0</v>
      </c>
      <c r="Z2612">
        <v>0</v>
      </c>
      <c r="AA2612">
        <v>0</v>
      </c>
      <c r="AB2612">
        <v>1465956</v>
      </c>
      <c r="AC2612" t="s">
        <v>47</v>
      </c>
      <c r="AD2612">
        <f>+VLOOKUP(T2612,items!$A$2:$D$1255,4,0)</f>
        <v>0</v>
      </c>
      <c r="AE2612">
        <f>+VLOOKUP(T2612,Tabla1[],5,0)</f>
        <v>0</v>
      </c>
      <c r="AF2612">
        <f t="shared" si="40"/>
        <v>10</v>
      </c>
    </row>
    <row r="2613" spans="1:32" x14ac:dyDescent="0.25">
      <c r="A2613">
        <v>97007</v>
      </c>
      <c r="B2613" t="s">
        <v>5727</v>
      </c>
      <c r="C2613" t="s">
        <v>33</v>
      </c>
      <c r="D2613">
        <v>0</v>
      </c>
      <c r="F2613" t="s">
        <v>2520</v>
      </c>
      <c r="G2613" t="s">
        <v>1019</v>
      </c>
      <c r="H2613" t="s">
        <v>5728</v>
      </c>
      <c r="I2613" t="s">
        <v>37</v>
      </c>
      <c r="J2613" t="s">
        <v>5729</v>
      </c>
      <c r="K2613" t="s">
        <v>5730</v>
      </c>
      <c r="L2613" t="s">
        <v>5731</v>
      </c>
      <c r="M2613" t="s">
        <v>162</v>
      </c>
      <c r="N2613" t="s">
        <v>162</v>
      </c>
      <c r="O2613" t="s">
        <v>488</v>
      </c>
      <c r="P2613" t="s">
        <v>3533</v>
      </c>
      <c r="Q2613" t="s">
        <v>2129</v>
      </c>
      <c r="R2613" t="s">
        <v>63</v>
      </c>
      <c r="S2613" t="s">
        <v>256</v>
      </c>
      <c r="T2613" t="s">
        <v>3157</v>
      </c>
      <c r="U2613" t="s">
        <v>3158</v>
      </c>
      <c r="W2613" t="s">
        <v>117</v>
      </c>
      <c r="X2613">
        <v>1</v>
      </c>
      <c r="Y2613">
        <v>0</v>
      </c>
      <c r="Z2613">
        <v>0</v>
      </c>
      <c r="AA2613">
        <v>0</v>
      </c>
      <c r="AB2613">
        <v>1365135</v>
      </c>
      <c r="AC2613" t="s">
        <v>47</v>
      </c>
      <c r="AD2613" t="str">
        <f>+VLOOKUP(T2613,items!$A$2:$D$1255,4,0)</f>
        <v>MUEBLES</v>
      </c>
      <c r="AE2613">
        <f>+VLOOKUP(T2613,Tabla1[],5,0)</f>
        <v>0</v>
      </c>
      <c r="AF2613">
        <f t="shared" si="40"/>
        <v>10</v>
      </c>
    </row>
    <row r="2614" spans="1:32" x14ac:dyDescent="0.25">
      <c r="A2614">
        <v>97007</v>
      </c>
      <c r="B2614" t="s">
        <v>5727</v>
      </c>
      <c r="C2614" t="s">
        <v>33</v>
      </c>
      <c r="D2614">
        <v>0</v>
      </c>
      <c r="F2614" t="s">
        <v>2520</v>
      </c>
      <c r="G2614" t="s">
        <v>1019</v>
      </c>
      <c r="H2614" t="s">
        <v>5728</v>
      </c>
      <c r="I2614" t="s">
        <v>37</v>
      </c>
      <c r="J2614" t="s">
        <v>5729</v>
      </c>
      <c r="K2614" t="s">
        <v>5730</v>
      </c>
      <c r="L2614" t="s">
        <v>5731</v>
      </c>
      <c r="M2614" t="s">
        <v>162</v>
      </c>
      <c r="N2614" t="s">
        <v>162</v>
      </c>
      <c r="O2614" t="s">
        <v>488</v>
      </c>
      <c r="P2614" t="s">
        <v>3533</v>
      </c>
      <c r="Q2614" t="s">
        <v>2129</v>
      </c>
      <c r="R2614" t="s">
        <v>63</v>
      </c>
      <c r="S2614" t="s">
        <v>256</v>
      </c>
      <c r="T2614" t="s">
        <v>691</v>
      </c>
      <c r="U2614" t="s">
        <v>692</v>
      </c>
      <c r="X2614">
        <v>1</v>
      </c>
      <c r="Y2614">
        <v>0</v>
      </c>
      <c r="Z2614">
        <v>0</v>
      </c>
      <c r="AA2614">
        <v>0</v>
      </c>
      <c r="AB2614">
        <v>300000</v>
      </c>
      <c r="AC2614" t="s">
        <v>47</v>
      </c>
      <c r="AD2614" t="e">
        <f>+VLOOKUP(T2614,items!$A$2:$D$1255,4,0)</f>
        <v>#N/A</v>
      </c>
      <c r="AE2614" t="e">
        <f>+VLOOKUP(T2614,Tabla1[],5,0)</f>
        <v>#N/A</v>
      </c>
      <c r="AF2614">
        <f t="shared" si="40"/>
        <v>10</v>
      </c>
    </row>
    <row r="2615" spans="1:32" x14ac:dyDescent="0.25">
      <c r="A2615">
        <v>97026</v>
      </c>
      <c r="B2615" t="s">
        <v>5736</v>
      </c>
      <c r="C2615" t="s">
        <v>33</v>
      </c>
      <c r="D2615">
        <v>0</v>
      </c>
      <c r="F2615" t="s">
        <v>2896</v>
      </c>
      <c r="G2615" t="s">
        <v>3533</v>
      </c>
      <c r="H2615" t="s">
        <v>5737</v>
      </c>
      <c r="I2615" t="s">
        <v>37</v>
      </c>
      <c r="J2615" t="s">
        <v>5738</v>
      </c>
      <c r="K2615" t="s">
        <v>5739</v>
      </c>
      <c r="L2615" t="s">
        <v>37</v>
      </c>
      <c r="M2615" t="s">
        <v>2129</v>
      </c>
      <c r="N2615" t="s">
        <v>2129</v>
      </c>
      <c r="O2615" t="s">
        <v>1105</v>
      </c>
      <c r="P2615" t="s">
        <v>3819</v>
      </c>
      <c r="Q2615" t="s">
        <v>1106</v>
      </c>
      <c r="R2615" t="s">
        <v>127</v>
      </c>
      <c r="S2615" t="s">
        <v>88</v>
      </c>
      <c r="T2615" t="s">
        <v>5740</v>
      </c>
      <c r="U2615" t="s">
        <v>5741</v>
      </c>
      <c r="X2615">
        <v>4</v>
      </c>
      <c r="Y2615">
        <v>0</v>
      </c>
      <c r="Z2615">
        <v>0</v>
      </c>
      <c r="AA2615">
        <v>0</v>
      </c>
      <c r="AB2615">
        <v>3380</v>
      </c>
      <c r="AC2615" t="s">
        <v>47</v>
      </c>
      <c r="AD2615">
        <f>+VLOOKUP(T2615,items!$A$2:$D$1255,4,0)</f>
        <v>0</v>
      </c>
      <c r="AE2615">
        <f>+VLOOKUP(T2615,Tabla1[],5,0)</f>
        <v>0</v>
      </c>
      <c r="AF2615">
        <f t="shared" si="40"/>
        <v>11</v>
      </c>
    </row>
    <row r="2616" spans="1:32" x14ac:dyDescent="0.25">
      <c r="A2616">
        <v>97026</v>
      </c>
      <c r="B2616" t="s">
        <v>5736</v>
      </c>
      <c r="C2616" t="s">
        <v>33</v>
      </c>
      <c r="D2616">
        <v>0</v>
      </c>
      <c r="F2616" t="s">
        <v>2896</v>
      </c>
      <c r="G2616" t="s">
        <v>3533</v>
      </c>
      <c r="H2616" t="s">
        <v>5737</v>
      </c>
      <c r="I2616" t="s">
        <v>37</v>
      </c>
      <c r="J2616" t="s">
        <v>5738</v>
      </c>
      <c r="K2616" t="s">
        <v>5739</v>
      </c>
      <c r="L2616" t="s">
        <v>37</v>
      </c>
      <c r="M2616" t="s">
        <v>2129</v>
      </c>
      <c r="N2616" t="s">
        <v>2129</v>
      </c>
      <c r="O2616" t="s">
        <v>1105</v>
      </c>
      <c r="P2616" t="s">
        <v>3819</v>
      </c>
      <c r="Q2616" t="s">
        <v>1106</v>
      </c>
      <c r="R2616" t="s">
        <v>127</v>
      </c>
      <c r="S2616" t="s">
        <v>88</v>
      </c>
      <c r="T2616" t="s">
        <v>5742</v>
      </c>
      <c r="U2616" t="s">
        <v>5743</v>
      </c>
      <c r="X2616">
        <v>4</v>
      </c>
      <c r="Y2616">
        <v>0</v>
      </c>
      <c r="Z2616">
        <v>0</v>
      </c>
      <c r="AA2616">
        <v>0</v>
      </c>
      <c r="AB2616">
        <v>26752</v>
      </c>
      <c r="AC2616" t="s">
        <v>47</v>
      </c>
      <c r="AD2616">
        <f>+VLOOKUP(T2616,items!$A$2:$D$1255,4,0)</f>
        <v>0</v>
      </c>
      <c r="AE2616">
        <f>+VLOOKUP(T2616,Tabla1[],5,0)</f>
        <v>0</v>
      </c>
      <c r="AF2616">
        <f t="shared" si="40"/>
        <v>11</v>
      </c>
    </row>
    <row r="2617" spans="1:32" x14ac:dyDescent="0.25">
      <c r="A2617">
        <v>97026</v>
      </c>
      <c r="B2617" t="s">
        <v>5736</v>
      </c>
      <c r="C2617" t="s">
        <v>33</v>
      </c>
      <c r="D2617">
        <v>0</v>
      </c>
      <c r="F2617" t="s">
        <v>2896</v>
      </c>
      <c r="G2617" t="s">
        <v>3533</v>
      </c>
      <c r="H2617" t="s">
        <v>5737</v>
      </c>
      <c r="I2617" t="s">
        <v>37</v>
      </c>
      <c r="J2617" t="s">
        <v>5738</v>
      </c>
      <c r="K2617" t="s">
        <v>5739</v>
      </c>
      <c r="L2617" t="s">
        <v>37</v>
      </c>
      <c r="M2617" t="s">
        <v>2129</v>
      </c>
      <c r="N2617" t="s">
        <v>2129</v>
      </c>
      <c r="O2617" t="s">
        <v>1105</v>
      </c>
      <c r="P2617" t="s">
        <v>3819</v>
      </c>
      <c r="Q2617" t="s">
        <v>1106</v>
      </c>
      <c r="R2617" t="s">
        <v>127</v>
      </c>
      <c r="S2617" t="s">
        <v>88</v>
      </c>
      <c r="T2617" t="s">
        <v>5744</v>
      </c>
      <c r="U2617" t="s">
        <v>5745</v>
      </c>
      <c r="X2617">
        <v>4</v>
      </c>
      <c r="Y2617">
        <v>0</v>
      </c>
      <c r="Z2617">
        <v>0</v>
      </c>
      <c r="AA2617">
        <v>0</v>
      </c>
      <c r="AB2617">
        <v>13376</v>
      </c>
      <c r="AC2617" t="s">
        <v>47</v>
      </c>
      <c r="AD2617">
        <f>+VLOOKUP(T2617,items!$A$2:$D$1255,4,0)</f>
        <v>0</v>
      </c>
      <c r="AE2617">
        <f>+VLOOKUP(T2617,Tabla1[],5,0)</f>
        <v>0</v>
      </c>
      <c r="AF2617">
        <f t="shared" si="40"/>
        <v>11</v>
      </c>
    </row>
    <row r="2618" spans="1:32" x14ac:dyDescent="0.25">
      <c r="A2618">
        <v>97026</v>
      </c>
      <c r="B2618" t="s">
        <v>5736</v>
      </c>
      <c r="C2618" t="s">
        <v>33</v>
      </c>
      <c r="D2618">
        <v>0</v>
      </c>
      <c r="F2618" t="s">
        <v>2896</v>
      </c>
      <c r="G2618" t="s">
        <v>3533</v>
      </c>
      <c r="H2618" t="s">
        <v>5737</v>
      </c>
      <c r="I2618" t="s">
        <v>37</v>
      </c>
      <c r="J2618" t="s">
        <v>5738</v>
      </c>
      <c r="K2618" t="s">
        <v>5739</v>
      </c>
      <c r="L2618" t="s">
        <v>37</v>
      </c>
      <c r="M2618" t="s">
        <v>2129</v>
      </c>
      <c r="N2618" t="s">
        <v>2129</v>
      </c>
      <c r="O2618" t="s">
        <v>1105</v>
      </c>
      <c r="P2618" t="s">
        <v>3819</v>
      </c>
      <c r="Q2618" t="s">
        <v>1106</v>
      </c>
      <c r="R2618" t="s">
        <v>127</v>
      </c>
      <c r="S2618" t="s">
        <v>88</v>
      </c>
      <c r="T2618" t="s">
        <v>5746</v>
      </c>
      <c r="U2618" t="s">
        <v>5747</v>
      </c>
      <c r="X2618">
        <v>4</v>
      </c>
      <c r="Y2618">
        <v>0</v>
      </c>
      <c r="Z2618">
        <v>0</v>
      </c>
      <c r="AA2618">
        <v>0</v>
      </c>
      <c r="AB2618">
        <v>12108</v>
      </c>
      <c r="AC2618" t="s">
        <v>47</v>
      </c>
      <c r="AD2618">
        <f>+VLOOKUP(T2618,items!$A$2:$D$1255,4,0)</f>
        <v>0</v>
      </c>
      <c r="AE2618">
        <f>+VLOOKUP(T2618,Tabla1[],5,0)</f>
        <v>0</v>
      </c>
      <c r="AF2618">
        <f t="shared" si="40"/>
        <v>11</v>
      </c>
    </row>
    <row r="2619" spans="1:32" x14ac:dyDescent="0.25">
      <c r="A2619">
        <v>97026</v>
      </c>
      <c r="B2619" t="s">
        <v>5736</v>
      </c>
      <c r="C2619" t="s">
        <v>33</v>
      </c>
      <c r="D2619">
        <v>0</v>
      </c>
      <c r="F2619" t="s">
        <v>2896</v>
      </c>
      <c r="G2619" t="s">
        <v>3533</v>
      </c>
      <c r="H2619" t="s">
        <v>5737</v>
      </c>
      <c r="I2619" t="s">
        <v>37</v>
      </c>
      <c r="J2619" t="s">
        <v>5738</v>
      </c>
      <c r="K2619" t="s">
        <v>5739</v>
      </c>
      <c r="L2619" t="s">
        <v>37</v>
      </c>
      <c r="M2619" t="s">
        <v>2129</v>
      </c>
      <c r="N2619" t="s">
        <v>2129</v>
      </c>
      <c r="O2619" t="s">
        <v>1105</v>
      </c>
      <c r="P2619" t="s">
        <v>3819</v>
      </c>
      <c r="Q2619" t="s">
        <v>1106</v>
      </c>
      <c r="R2619" t="s">
        <v>127</v>
      </c>
      <c r="S2619" t="s">
        <v>88</v>
      </c>
      <c r="T2619" t="s">
        <v>5748</v>
      </c>
      <c r="U2619" t="s">
        <v>5749</v>
      </c>
      <c r="X2619">
        <v>4</v>
      </c>
      <c r="Y2619">
        <v>0</v>
      </c>
      <c r="Z2619">
        <v>0</v>
      </c>
      <c r="AA2619">
        <v>0</v>
      </c>
      <c r="AB2619">
        <v>18304</v>
      </c>
      <c r="AC2619" t="s">
        <v>47</v>
      </c>
      <c r="AD2619">
        <f>+VLOOKUP(T2619,items!$A$2:$D$1255,4,0)</f>
        <v>0</v>
      </c>
      <c r="AE2619">
        <f>+VLOOKUP(T2619,Tabla1[],5,0)</f>
        <v>0</v>
      </c>
      <c r="AF2619">
        <f t="shared" si="40"/>
        <v>11</v>
      </c>
    </row>
    <row r="2620" spans="1:32" x14ac:dyDescent="0.25">
      <c r="A2620">
        <v>97026</v>
      </c>
      <c r="B2620" t="s">
        <v>5736</v>
      </c>
      <c r="C2620" t="s">
        <v>33</v>
      </c>
      <c r="D2620">
        <v>0</v>
      </c>
      <c r="F2620" t="s">
        <v>2896</v>
      </c>
      <c r="G2620" t="s">
        <v>3533</v>
      </c>
      <c r="H2620" t="s">
        <v>5737</v>
      </c>
      <c r="I2620" t="s">
        <v>37</v>
      </c>
      <c r="J2620" t="s">
        <v>5738</v>
      </c>
      <c r="K2620" t="s">
        <v>5739</v>
      </c>
      <c r="L2620" t="s">
        <v>37</v>
      </c>
      <c r="M2620" t="s">
        <v>2129</v>
      </c>
      <c r="N2620" t="s">
        <v>2129</v>
      </c>
      <c r="O2620" t="s">
        <v>1105</v>
      </c>
      <c r="P2620" t="s">
        <v>3819</v>
      </c>
      <c r="Q2620" t="s">
        <v>1106</v>
      </c>
      <c r="R2620" t="s">
        <v>127</v>
      </c>
      <c r="S2620" t="s">
        <v>88</v>
      </c>
      <c r="T2620" t="s">
        <v>5750</v>
      </c>
      <c r="U2620" t="s">
        <v>5751</v>
      </c>
      <c r="X2620">
        <v>2</v>
      </c>
      <c r="Y2620">
        <v>0</v>
      </c>
      <c r="Z2620">
        <v>0</v>
      </c>
      <c r="AA2620">
        <v>0</v>
      </c>
      <c r="AB2620">
        <v>282</v>
      </c>
      <c r="AC2620" t="s">
        <v>47</v>
      </c>
      <c r="AD2620">
        <f>+VLOOKUP(T2620,items!$A$2:$D$1255,4,0)</f>
        <v>0</v>
      </c>
      <c r="AE2620">
        <f>+VLOOKUP(T2620,Tabla1[],5,0)</f>
        <v>0</v>
      </c>
      <c r="AF2620">
        <f t="shared" si="40"/>
        <v>11</v>
      </c>
    </row>
    <row r="2621" spans="1:32" x14ac:dyDescent="0.25">
      <c r="A2621">
        <v>97026</v>
      </c>
      <c r="B2621" t="s">
        <v>5736</v>
      </c>
      <c r="C2621" t="s">
        <v>33</v>
      </c>
      <c r="D2621">
        <v>0</v>
      </c>
      <c r="F2621" t="s">
        <v>2896</v>
      </c>
      <c r="G2621" t="s">
        <v>3533</v>
      </c>
      <c r="H2621" t="s">
        <v>5737</v>
      </c>
      <c r="I2621" t="s">
        <v>37</v>
      </c>
      <c r="J2621" t="s">
        <v>5738</v>
      </c>
      <c r="K2621" t="s">
        <v>5739</v>
      </c>
      <c r="L2621" t="s">
        <v>37</v>
      </c>
      <c r="M2621" t="s">
        <v>2129</v>
      </c>
      <c r="N2621" t="s">
        <v>2129</v>
      </c>
      <c r="O2621" t="s">
        <v>1105</v>
      </c>
      <c r="P2621" t="s">
        <v>3819</v>
      </c>
      <c r="Q2621" t="s">
        <v>1106</v>
      </c>
      <c r="R2621" t="s">
        <v>127</v>
      </c>
      <c r="S2621" t="s">
        <v>88</v>
      </c>
      <c r="T2621" t="s">
        <v>1532</v>
      </c>
      <c r="U2621" t="s">
        <v>1533</v>
      </c>
      <c r="X2621">
        <v>4</v>
      </c>
      <c r="Y2621">
        <v>0</v>
      </c>
      <c r="Z2621">
        <v>0</v>
      </c>
      <c r="AA2621">
        <v>0</v>
      </c>
      <c r="AB2621">
        <v>15996</v>
      </c>
      <c r="AC2621" t="s">
        <v>47</v>
      </c>
      <c r="AD2621">
        <f>+VLOOKUP(T2621,items!$A$2:$D$1255,4,0)</f>
        <v>0</v>
      </c>
      <c r="AE2621">
        <f>+VLOOKUP(T2621,Tabla1[],5,0)</f>
        <v>0</v>
      </c>
      <c r="AF2621">
        <f t="shared" si="40"/>
        <v>11</v>
      </c>
    </row>
    <row r="2622" spans="1:32" x14ac:dyDescent="0.25">
      <c r="A2622">
        <v>97026</v>
      </c>
      <c r="B2622" t="s">
        <v>5736</v>
      </c>
      <c r="C2622" t="s">
        <v>33</v>
      </c>
      <c r="D2622">
        <v>0</v>
      </c>
      <c r="F2622" t="s">
        <v>2896</v>
      </c>
      <c r="G2622" t="s">
        <v>3533</v>
      </c>
      <c r="H2622" t="s">
        <v>5737</v>
      </c>
      <c r="I2622" t="s">
        <v>37</v>
      </c>
      <c r="J2622" t="s">
        <v>5738</v>
      </c>
      <c r="K2622" t="s">
        <v>5739</v>
      </c>
      <c r="L2622" t="s">
        <v>37</v>
      </c>
      <c r="M2622" t="s">
        <v>2129</v>
      </c>
      <c r="N2622" t="s">
        <v>2129</v>
      </c>
      <c r="O2622" t="s">
        <v>1105</v>
      </c>
      <c r="P2622" t="s">
        <v>3819</v>
      </c>
      <c r="Q2622" t="s">
        <v>1106</v>
      </c>
      <c r="R2622" t="s">
        <v>127</v>
      </c>
      <c r="S2622" t="s">
        <v>88</v>
      </c>
      <c r="T2622" t="s">
        <v>1119</v>
      </c>
      <c r="U2622" t="s">
        <v>1120</v>
      </c>
      <c r="X2622">
        <v>1</v>
      </c>
      <c r="Y2622">
        <v>0</v>
      </c>
      <c r="Z2622">
        <v>0</v>
      </c>
      <c r="AA2622">
        <v>0</v>
      </c>
      <c r="AB2622">
        <v>177111</v>
      </c>
      <c r="AC2622" t="s">
        <v>47</v>
      </c>
      <c r="AD2622">
        <f>+VLOOKUP(T2622,items!$A$2:$D$1255,4,0)</f>
        <v>0</v>
      </c>
      <c r="AE2622">
        <f>+VLOOKUP(T2622,Tabla1[],5,0)</f>
        <v>0</v>
      </c>
      <c r="AF2622">
        <f t="shared" si="40"/>
        <v>11</v>
      </c>
    </row>
    <row r="2623" spans="1:32" x14ac:dyDescent="0.25">
      <c r="A2623">
        <v>97026</v>
      </c>
      <c r="B2623" t="s">
        <v>5736</v>
      </c>
      <c r="C2623" t="s">
        <v>33</v>
      </c>
      <c r="D2623">
        <v>0</v>
      </c>
      <c r="F2623" t="s">
        <v>2896</v>
      </c>
      <c r="G2623" t="s">
        <v>3533</v>
      </c>
      <c r="H2623" t="s">
        <v>5737</v>
      </c>
      <c r="I2623" t="s">
        <v>37</v>
      </c>
      <c r="J2623" t="s">
        <v>5738</v>
      </c>
      <c r="K2623" t="s">
        <v>5739</v>
      </c>
      <c r="L2623" t="s">
        <v>37</v>
      </c>
      <c r="M2623" t="s">
        <v>2129</v>
      </c>
      <c r="N2623" t="s">
        <v>2129</v>
      </c>
      <c r="O2623" t="s">
        <v>1105</v>
      </c>
      <c r="P2623" t="s">
        <v>3819</v>
      </c>
      <c r="Q2623" t="s">
        <v>1106</v>
      </c>
      <c r="R2623" t="s">
        <v>127</v>
      </c>
      <c r="S2623" t="s">
        <v>88</v>
      </c>
      <c r="T2623" t="s">
        <v>5752</v>
      </c>
      <c r="U2623" t="s">
        <v>5753</v>
      </c>
      <c r="X2623">
        <v>37</v>
      </c>
      <c r="Y2623">
        <v>0</v>
      </c>
      <c r="Z2623">
        <v>0</v>
      </c>
      <c r="AA2623">
        <v>0</v>
      </c>
      <c r="AB2623">
        <v>158878</v>
      </c>
      <c r="AC2623" t="s">
        <v>47</v>
      </c>
      <c r="AD2623">
        <f>+VLOOKUP(T2623,items!$A$2:$D$1255,4,0)</f>
        <v>0</v>
      </c>
      <c r="AE2623">
        <f>+VLOOKUP(T2623,Tabla1[],5,0)</f>
        <v>0</v>
      </c>
      <c r="AF2623">
        <f t="shared" si="40"/>
        <v>11</v>
      </c>
    </row>
    <row r="2624" spans="1:32" x14ac:dyDescent="0.25">
      <c r="A2624">
        <v>97026</v>
      </c>
      <c r="B2624" t="s">
        <v>5736</v>
      </c>
      <c r="C2624" t="s">
        <v>33</v>
      </c>
      <c r="D2624">
        <v>0</v>
      </c>
      <c r="F2624" t="s">
        <v>2896</v>
      </c>
      <c r="G2624" t="s">
        <v>3533</v>
      </c>
      <c r="H2624" t="s">
        <v>5737</v>
      </c>
      <c r="I2624" t="s">
        <v>37</v>
      </c>
      <c r="J2624" t="s">
        <v>5738</v>
      </c>
      <c r="K2624" t="s">
        <v>5739</v>
      </c>
      <c r="L2624" t="s">
        <v>37</v>
      </c>
      <c r="M2624" t="s">
        <v>2129</v>
      </c>
      <c r="N2624" t="s">
        <v>2129</v>
      </c>
      <c r="O2624" t="s">
        <v>1105</v>
      </c>
      <c r="P2624" t="s">
        <v>3819</v>
      </c>
      <c r="Q2624" t="s">
        <v>1106</v>
      </c>
      <c r="R2624" t="s">
        <v>127</v>
      </c>
      <c r="S2624" t="s">
        <v>88</v>
      </c>
      <c r="T2624" t="s">
        <v>5754</v>
      </c>
      <c r="U2624" t="s">
        <v>5755</v>
      </c>
      <c r="X2624">
        <v>1</v>
      </c>
      <c r="Y2624">
        <v>0</v>
      </c>
      <c r="Z2624">
        <v>0</v>
      </c>
      <c r="AA2624">
        <v>0</v>
      </c>
      <c r="AB2624">
        <v>598</v>
      </c>
      <c r="AC2624" t="s">
        <v>47</v>
      </c>
      <c r="AD2624">
        <f>+VLOOKUP(T2624,items!$A$2:$D$1255,4,0)</f>
        <v>0</v>
      </c>
      <c r="AE2624">
        <f>+VLOOKUP(T2624,Tabla1[],5,0)</f>
        <v>0</v>
      </c>
      <c r="AF2624">
        <f t="shared" si="40"/>
        <v>11</v>
      </c>
    </row>
    <row r="2625" spans="1:32" x14ac:dyDescent="0.25">
      <c r="A2625">
        <v>97026</v>
      </c>
      <c r="B2625" t="s">
        <v>5736</v>
      </c>
      <c r="C2625" t="s">
        <v>33</v>
      </c>
      <c r="D2625">
        <v>0</v>
      </c>
      <c r="F2625" t="s">
        <v>2896</v>
      </c>
      <c r="G2625" t="s">
        <v>3533</v>
      </c>
      <c r="H2625" t="s">
        <v>5737</v>
      </c>
      <c r="I2625" t="s">
        <v>37</v>
      </c>
      <c r="J2625" t="s">
        <v>5738</v>
      </c>
      <c r="K2625" t="s">
        <v>5739</v>
      </c>
      <c r="L2625" t="s">
        <v>37</v>
      </c>
      <c r="M2625" t="s">
        <v>2129</v>
      </c>
      <c r="N2625" t="s">
        <v>2129</v>
      </c>
      <c r="O2625" t="s">
        <v>1105</v>
      </c>
      <c r="P2625" t="s">
        <v>3819</v>
      </c>
      <c r="Q2625" t="s">
        <v>1106</v>
      </c>
      <c r="R2625" t="s">
        <v>127</v>
      </c>
      <c r="S2625" t="s">
        <v>88</v>
      </c>
      <c r="T2625" t="s">
        <v>5756</v>
      </c>
      <c r="U2625" t="s">
        <v>5757</v>
      </c>
      <c r="X2625">
        <v>40</v>
      </c>
      <c r="Y2625">
        <v>0</v>
      </c>
      <c r="Z2625">
        <v>0</v>
      </c>
      <c r="AA2625">
        <v>0</v>
      </c>
      <c r="AB2625">
        <v>12680</v>
      </c>
      <c r="AC2625" t="s">
        <v>47</v>
      </c>
      <c r="AD2625">
        <f>+VLOOKUP(T2625,items!$A$2:$D$1255,4,0)</f>
        <v>0</v>
      </c>
      <c r="AE2625">
        <f>+VLOOKUP(T2625,Tabla1[],5,0)</f>
        <v>0</v>
      </c>
      <c r="AF2625">
        <f t="shared" si="40"/>
        <v>11</v>
      </c>
    </row>
    <row r="2626" spans="1:32" x14ac:dyDescent="0.25">
      <c r="A2626">
        <v>97026</v>
      </c>
      <c r="B2626" t="s">
        <v>5736</v>
      </c>
      <c r="C2626" t="s">
        <v>33</v>
      </c>
      <c r="D2626">
        <v>0</v>
      </c>
      <c r="F2626" t="s">
        <v>2896</v>
      </c>
      <c r="G2626" t="s">
        <v>3533</v>
      </c>
      <c r="H2626" t="s">
        <v>5737</v>
      </c>
      <c r="I2626" t="s">
        <v>37</v>
      </c>
      <c r="J2626" t="s">
        <v>5738</v>
      </c>
      <c r="K2626" t="s">
        <v>5739</v>
      </c>
      <c r="L2626" t="s">
        <v>37</v>
      </c>
      <c r="M2626" t="s">
        <v>2129</v>
      </c>
      <c r="N2626" t="s">
        <v>2129</v>
      </c>
      <c r="O2626" t="s">
        <v>1105</v>
      </c>
      <c r="P2626" t="s">
        <v>3819</v>
      </c>
      <c r="Q2626" t="s">
        <v>1106</v>
      </c>
      <c r="R2626" t="s">
        <v>127</v>
      </c>
      <c r="S2626" t="s">
        <v>88</v>
      </c>
      <c r="T2626" t="s">
        <v>5758</v>
      </c>
      <c r="U2626" t="s">
        <v>5759</v>
      </c>
      <c r="X2626">
        <v>2</v>
      </c>
      <c r="Y2626">
        <v>0</v>
      </c>
      <c r="Z2626">
        <v>0</v>
      </c>
      <c r="AA2626">
        <v>0</v>
      </c>
      <c r="AB2626">
        <v>2464</v>
      </c>
      <c r="AC2626" t="s">
        <v>47</v>
      </c>
      <c r="AD2626">
        <f>+VLOOKUP(T2626,items!$A$2:$D$1255,4,0)</f>
        <v>0</v>
      </c>
      <c r="AE2626">
        <f>+VLOOKUP(T2626,Tabla1[],5,0)</f>
        <v>0</v>
      </c>
      <c r="AF2626">
        <f t="shared" ref="AF2626:AF2689" si="41">+MONTH(O2626)</f>
        <v>11</v>
      </c>
    </row>
    <row r="2627" spans="1:32" x14ac:dyDescent="0.25">
      <c r="A2627">
        <v>97026</v>
      </c>
      <c r="B2627" t="s">
        <v>5736</v>
      </c>
      <c r="C2627" t="s">
        <v>33</v>
      </c>
      <c r="D2627">
        <v>0</v>
      </c>
      <c r="F2627" t="s">
        <v>2896</v>
      </c>
      <c r="G2627" t="s">
        <v>3533</v>
      </c>
      <c r="H2627" t="s">
        <v>5737</v>
      </c>
      <c r="I2627" t="s">
        <v>37</v>
      </c>
      <c r="J2627" t="s">
        <v>5738</v>
      </c>
      <c r="K2627" t="s">
        <v>5739</v>
      </c>
      <c r="L2627" t="s">
        <v>37</v>
      </c>
      <c r="M2627" t="s">
        <v>2129</v>
      </c>
      <c r="N2627" t="s">
        <v>2129</v>
      </c>
      <c r="O2627" t="s">
        <v>1105</v>
      </c>
      <c r="P2627" t="s">
        <v>3819</v>
      </c>
      <c r="Q2627" t="s">
        <v>1106</v>
      </c>
      <c r="R2627" t="s">
        <v>127</v>
      </c>
      <c r="S2627" t="s">
        <v>88</v>
      </c>
      <c r="T2627" t="s">
        <v>5760</v>
      </c>
      <c r="U2627" t="s">
        <v>5761</v>
      </c>
      <c r="X2627">
        <v>2</v>
      </c>
      <c r="Y2627">
        <v>0</v>
      </c>
      <c r="Z2627">
        <v>0</v>
      </c>
      <c r="AA2627">
        <v>0</v>
      </c>
      <c r="AB2627">
        <v>253440</v>
      </c>
      <c r="AC2627" t="s">
        <v>47</v>
      </c>
      <c r="AD2627">
        <f>+VLOOKUP(T2627,items!$A$2:$D$1255,4,0)</f>
        <v>0</v>
      </c>
      <c r="AE2627">
        <f>+VLOOKUP(T2627,Tabla1[],5,0)</f>
        <v>0</v>
      </c>
      <c r="AF2627">
        <f t="shared" si="41"/>
        <v>11</v>
      </c>
    </row>
    <row r="2628" spans="1:32" x14ac:dyDescent="0.25">
      <c r="A2628">
        <v>97026</v>
      </c>
      <c r="B2628" t="s">
        <v>5736</v>
      </c>
      <c r="C2628" t="s">
        <v>33</v>
      </c>
      <c r="D2628">
        <v>0</v>
      </c>
      <c r="F2628" t="s">
        <v>2896</v>
      </c>
      <c r="G2628" t="s">
        <v>3533</v>
      </c>
      <c r="H2628" t="s">
        <v>5737</v>
      </c>
      <c r="I2628" t="s">
        <v>37</v>
      </c>
      <c r="J2628" t="s">
        <v>5738</v>
      </c>
      <c r="K2628" t="s">
        <v>5739</v>
      </c>
      <c r="L2628" t="s">
        <v>37</v>
      </c>
      <c r="M2628" t="s">
        <v>2129</v>
      </c>
      <c r="N2628" t="s">
        <v>2129</v>
      </c>
      <c r="O2628" t="s">
        <v>1105</v>
      </c>
      <c r="P2628" t="s">
        <v>3819</v>
      </c>
      <c r="Q2628" t="s">
        <v>1106</v>
      </c>
      <c r="R2628" t="s">
        <v>127</v>
      </c>
      <c r="S2628" t="s">
        <v>88</v>
      </c>
      <c r="T2628" t="s">
        <v>5762</v>
      </c>
      <c r="U2628" t="s">
        <v>5763</v>
      </c>
      <c r="X2628">
        <v>1</v>
      </c>
      <c r="Y2628">
        <v>0</v>
      </c>
      <c r="Z2628">
        <v>0</v>
      </c>
      <c r="AA2628">
        <v>0</v>
      </c>
      <c r="AB2628">
        <v>169400</v>
      </c>
      <c r="AC2628" t="s">
        <v>47</v>
      </c>
      <c r="AD2628">
        <f>+VLOOKUP(T2628,items!$A$2:$D$1255,4,0)</f>
        <v>0</v>
      </c>
      <c r="AE2628">
        <f>+VLOOKUP(T2628,Tabla1[],5,0)</f>
        <v>0</v>
      </c>
      <c r="AF2628">
        <f t="shared" si="41"/>
        <v>11</v>
      </c>
    </row>
    <row r="2629" spans="1:32" x14ac:dyDescent="0.25">
      <c r="A2629">
        <v>97026</v>
      </c>
      <c r="B2629" t="s">
        <v>5736</v>
      </c>
      <c r="C2629" t="s">
        <v>33</v>
      </c>
      <c r="D2629">
        <v>0</v>
      </c>
      <c r="F2629" t="s">
        <v>2896</v>
      </c>
      <c r="G2629" t="s">
        <v>3533</v>
      </c>
      <c r="H2629" t="s">
        <v>5737</v>
      </c>
      <c r="I2629" t="s">
        <v>37</v>
      </c>
      <c r="J2629" t="s">
        <v>5738</v>
      </c>
      <c r="K2629" t="s">
        <v>5739</v>
      </c>
      <c r="L2629" t="s">
        <v>37</v>
      </c>
      <c r="M2629" t="s">
        <v>2129</v>
      </c>
      <c r="N2629" t="s">
        <v>2129</v>
      </c>
      <c r="O2629" t="s">
        <v>1105</v>
      </c>
      <c r="P2629" t="s">
        <v>3819</v>
      </c>
      <c r="Q2629" t="s">
        <v>1106</v>
      </c>
      <c r="R2629" t="s">
        <v>127</v>
      </c>
      <c r="S2629" t="s">
        <v>88</v>
      </c>
      <c r="T2629" t="s">
        <v>5764</v>
      </c>
      <c r="U2629" t="s">
        <v>5765</v>
      </c>
      <c r="X2629">
        <v>2</v>
      </c>
      <c r="Y2629">
        <v>0</v>
      </c>
      <c r="Z2629">
        <v>0</v>
      </c>
      <c r="AA2629">
        <v>0</v>
      </c>
      <c r="AB2629">
        <v>101200</v>
      </c>
      <c r="AC2629" t="s">
        <v>47</v>
      </c>
      <c r="AD2629">
        <f>+VLOOKUP(T2629,items!$A$2:$D$1255,4,0)</f>
        <v>0</v>
      </c>
      <c r="AE2629">
        <f>+VLOOKUP(T2629,Tabla1[],5,0)</f>
        <v>0</v>
      </c>
      <c r="AF2629">
        <f t="shared" si="41"/>
        <v>11</v>
      </c>
    </row>
    <row r="2630" spans="1:32" x14ac:dyDescent="0.25">
      <c r="A2630">
        <v>97026</v>
      </c>
      <c r="B2630" t="s">
        <v>5736</v>
      </c>
      <c r="C2630" t="s">
        <v>33</v>
      </c>
      <c r="D2630">
        <v>0</v>
      </c>
      <c r="F2630" t="s">
        <v>2896</v>
      </c>
      <c r="G2630" t="s">
        <v>3533</v>
      </c>
      <c r="H2630" t="s">
        <v>5737</v>
      </c>
      <c r="I2630" t="s">
        <v>37</v>
      </c>
      <c r="J2630" t="s">
        <v>5738</v>
      </c>
      <c r="K2630" t="s">
        <v>5739</v>
      </c>
      <c r="L2630" t="s">
        <v>37</v>
      </c>
      <c r="M2630" t="s">
        <v>2129</v>
      </c>
      <c r="N2630" t="s">
        <v>2129</v>
      </c>
      <c r="O2630" t="s">
        <v>1105</v>
      </c>
      <c r="P2630" t="s">
        <v>3819</v>
      </c>
      <c r="Q2630" t="s">
        <v>1106</v>
      </c>
      <c r="R2630" t="s">
        <v>127</v>
      </c>
      <c r="S2630" t="s">
        <v>88</v>
      </c>
      <c r="T2630" t="s">
        <v>299</v>
      </c>
      <c r="U2630" t="s">
        <v>300</v>
      </c>
      <c r="X2630">
        <v>1</v>
      </c>
      <c r="Y2630">
        <v>0</v>
      </c>
      <c r="Z2630">
        <v>0</v>
      </c>
      <c r="AA2630">
        <v>0</v>
      </c>
      <c r="AB2630">
        <v>650000</v>
      </c>
      <c r="AC2630" t="s">
        <v>47</v>
      </c>
      <c r="AD2630">
        <f>+VLOOKUP(T2630,items!$A$2:$D$1255,4,0)</f>
        <v>0</v>
      </c>
      <c r="AE2630">
        <f>+VLOOKUP(T2630,Tabla1[],5,0)</f>
        <v>0</v>
      </c>
      <c r="AF2630">
        <f t="shared" si="41"/>
        <v>11</v>
      </c>
    </row>
    <row r="2631" spans="1:32" x14ac:dyDescent="0.25">
      <c r="A2631">
        <v>97026</v>
      </c>
      <c r="B2631" t="s">
        <v>5736</v>
      </c>
      <c r="C2631" t="s">
        <v>33</v>
      </c>
      <c r="D2631">
        <v>0</v>
      </c>
      <c r="F2631" t="s">
        <v>2896</v>
      </c>
      <c r="G2631" t="s">
        <v>3533</v>
      </c>
      <c r="H2631" t="s">
        <v>5737</v>
      </c>
      <c r="I2631" t="s">
        <v>37</v>
      </c>
      <c r="J2631" t="s">
        <v>5738</v>
      </c>
      <c r="K2631" t="s">
        <v>5739</v>
      </c>
      <c r="L2631" t="s">
        <v>37</v>
      </c>
      <c r="M2631" t="s">
        <v>2129</v>
      </c>
      <c r="N2631" t="s">
        <v>2129</v>
      </c>
      <c r="O2631" t="s">
        <v>1105</v>
      </c>
      <c r="P2631" t="s">
        <v>3819</v>
      </c>
      <c r="Q2631" t="s">
        <v>1106</v>
      </c>
      <c r="R2631" t="s">
        <v>127</v>
      </c>
      <c r="S2631" t="s">
        <v>88</v>
      </c>
      <c r="T2631" t="s">
        <v>474</v>
      </c>
      <c r="U2631" t="s">
        <v>475</v>
      </c>
      <c r="X2631">
        <v>1</v>
      </c>
      <c r="Y2631">
        <v>0</v>
      </c>
      <c r="Z2631">
        <v>0</v>
      </c>
      <c r="AA2631">
        <v>0</v>
      </c>
      <c r="AB2631">
        <v>450000</v>
      </c>
      <c r="AC2631" t="s">
        <v>47</v>
      </c>
      <c r="AD2631">
        <f>+VLOOKUP(T2631,items!$A$2:$D$1255,4,0)</f>
        <v>0</v>
      </c>
      <c r="AE2631">
        <f>+VLOOKUP(T2631,Tabla1[],5,0)</f>
        <v>0</v>
      </c>
      <c r="AF2631">
        <f t="shared" si="41"/>
        <v>11</v>
      </c>
    </row>
    <row r="2632" spans="1:32" x14ac:dyDescent="0.25">
      <c r="A2632">
        <v>97037</v>
      </c>
      <c r="B2632" t="s">
        <v>5766</v>
      </c>
      <c r="C2632" t="s">
        <v>75</v>
      </c>
      <c r="D2632">
        <v>0</v>
      </c>
      <c r="F2632" t="s">
        <v>2896</v>
      </c>
      <c r="G2632" t="s">
        <v>255</v>
      </c>
      <c r="H2632" t="s">
        <v>5767</v>
      </c>
      <c r="I2632" t="s">
        <v>37</v>
      </c>
      <c r="J2632" t="s">
        <v>5768</v>
      </c>
      <c r="K2632" t="s">
        <v>5769</v>
      </c>
      <c r="L2632" t="s">
        <v>5770</v>
      </c>
      <c r="M2632" t="s">
        <v>1019</v>
      </c>
      <c r="N2632" t="s">
        <v>1019</v>
      </c>
      <c r="O2632" t="s">
        <v>158</v>
      </c>
      <c r="P2632" t="s">
        <v>983</v>
      </c>
      <c r="Q2632" t="s">
        <v>163</v>
      </c>
      <c r="R2632" t="s">
        <v>127</v>
      </c>
      <c r="S2632" t="s">
        <v>256</v>
      </c>
      <c r="T2632" t="s">
        <v>94</v>
      </c>
      <c r="U2632" t="s">
        <v>95</v>
      </c>
      <c r="X2632">
        <v>1</v>
      </c>
      <c r="Y2632">
        <v>0</v>
      </c>
      <c r="Z2632">
        <v>0</v>
      </c>
      <c r="AA2632">
        <v>0</v>
      </c>
      <c r="AB2632">
        <v>80000</v>
      </c>
      <c r="AC2632" t="s">
        <v>47</v>
      </c>
      <c r="AD2632" t="e">
        <f>+VLOOKUP(T2632,items!$A$2:$D$1255,4,0)</f>
        <v>#N/A</v>
      </c>
      <c r="AE2632" t="e">
        <f>+VLOOKUP(T2632,Tabla1[],5,0)</f>
        <v>#N/A</v>
      </c>
      <c r="AF2632">
        <f t="shared" si="41"/>
        <v>9</v>
      </c>
    </row>
    <row r="2633" spans="1:32" x14ac:dyDescent="0.25">
      <c r="A2633">
        <v>97037</v>
      </c>
      <c r="B2633" t="s">
        <v>5766</v>
      </c>
      <c r="C2633" t="s">
        <v>75</v>
      </c>
      <c r="D2633">
        <v>0</v>
      </c>
      <c r="F2633" t="s">
        <v>2896</v>
      </c>
      <c r="G2633" t="s">
        <v>255</v>
      </c>
      <c r="H2633" t="s">
        <v>5767</v>
      </c>
      <c r="I2633" t="s">
        <v>37</v>
      </c>
      <c r="J2633" t="s">
        <v>5768</v>
      </c>
      <c r="K2633" t="s">
        <v>5769</v>
      </c>
      <c r="L2633" t="s">
        <v>5770</v>
      </c>
      <c r="M2633" t="s">
        <v>1019</v>
      </c>
      <c r="N2633" t="s">
        <v>1019</v>
      </c>
      <c r="O2633" t="s">
        <v>158</v>
      </c>
      <c r="P2633" t="s">
        <v>983</v>
      </c>
      <c r="Q2633" t="s">
        <v>163</v>
      </c>
      <c r="R2633" t="s">
        <v>127</v>
      </c>
      <c r="S2633" t="s">
        <v>256</v>
      </c>
      <c r="T2633" t="s">
        <v>392</v>
      </c>
      <c r="U2633" t="s">
        <v>393</v>
      </c>
      <c r="X2633">
        <v>1</v>
      </c>
      <c r="Y2633">
        <v>0</v>
      </c>
      <c r="Z2633">
        <v>0</v>
      </c>
      <c r="AA2633">
        <v>0</v>
      </c>
      <c r="AB2633">
        <v>140000</v>
      </c>
      <c r="AC2633" t="s">
        <v>47</v>
      </c>
      <c r="AD2633" t="e">
        <f>+VLOOKUP(T2633,items!$A$2:$D$1255,4,0)</f>
        <v>#N/A</v>
      </c>
      <c r="AE2633" t="e">
        <f>+VLOOKUP(T2633,Tabla1[],5,0)</f>
        <v>#N/A</v>
      </c>
      <c r="AF2633">
        <f t="shared" si="41"/>
        <v>9</v>
      </c>
    </row>
    <row r="2634" spans="1:32" x14ac:dyDescent="0.25">
      <c r="A2634">
        <v>97038</v>
      </c>
      <c r="B2634" t="s">
        <v>5771</v>
      </c>
      <c r="C2634" t="s">
        <v>33</v>
      </c>
      <c r="D2634">
        <v>0</v>
      </c>
      <c r="F2634" t="s">
        <v>2896</v>
      </c>
      <c r="G2634" t="s">
        <v>1019</v>
      </c>
      <c r="H2634" t="s">
        <v>5772</v>
      </c>
      <c r="I2634" t="s">
        <v>37</v>
      </c>
      <c r="J2634" t="s">
        <v>5773</v>
      </c>
      <c r="K2634" t="s">
        <v>5774</v>
      </c>
      <c r="L2634" t="s">
        <v>5775</v>
      </c>
      <c r="M2634" t="s">
        <v>162</v>
      </c>
      <c r="N2634" t="s">
        <v>162</v>
      </c>
      <c r="O2634" t="s">
        <v>488</v>
      </c>
      <c r="P2634" t="s">
        <v>3533</v>
      </c>
      <c r="Q2634" t="s">
        <v>2129</v>
      </c>
      <c r="R2634" t="s">
        <v>63</v>
      </c>
      <c r="S2634" t="s">
        <v>128</v>
      </c>
      <c r="T2634" t="s">
        <v>2018</v>
      </c>
      <c r="U2634" t="s">
        <v>2019</v>
      </c>
      <c r="V2634" t="s">
        <v>313</v>
      </c>
      <c r="W2634" t="s">
        <v>117</v>
      </c>
      <c r="X2634">
        <v>2</v>
      </c>
      <c r="Y2634">
        <v>0</v>
      </c>
      <c r="Z2634">
        <v>0</v>
      </c>
      <c r="AA2634">
        <v>0</v>
      </c>
      <c r="AB2634">
        <v>4251450</v>
      </c>
      <c r="AC2634" t="s">
        <v>47</v>
      </c>
      <c r="AD2634" t="str">
        <f>+VLOOKUP(T2634,items!$A$2:$D$1255,4,0)</f>
        <v>MUEBLES</v>
      </c>
      <c r="AE2634">
        <f>+VLOOKUP(T2634,Tabla1[],5,0)</f>
        <v>0</v>
      </c>
      <c r="AF2634">
        <f t="shared" si="41"/>
        <v>10</v>
      </c>
    </row>
    <row r="2635" spans="1:32" x14ac:dyDescent="0.25">
      <c r="A2635">
        <v>97038</v>
      </c>
      <c r="B2635" t="s">
        <v>5771</v>
      </c>
      <c r="C2635" t="s">
        <v>33</v>
      </c>
      <c r="D2635">
        <v>0</v>
      </c>
      <c r="F2635" t="s">
        <v>2896</v>
      </c>
      <c r="G2635" t="s">
        <v>1019</v>
      </c>
      <c r="H2635" t="s">
        <v>5772</v>
      </c>
      <c r="I2635" t="s">
        <v>37</v>
      </c>
      <c r="J2635" t="s">
        <v>5773</v>
      </c>
      <c r="K2635" t="s">
        <v>5774</v>
      </c>
      <c r="L2635" t="s">
        <v>5775</v>
      </c>
      <c r="M2635" t="s">
        <v>162</v>
      </c>
      <c r="N2635" t="s">
        <v>162</v>
      </c>
      <c r="O2635" t="s">
        <v>488</v>
      </c>
      <c r="P2635" t="s">
        <v>3533</v>
      </c>
      <c r="Q2635" t="s">
        <v>2129</v>
      </c>
      <c r="R2635" t="s">
        <v>63</v>
      </c>
      <c r="S2635" t="s">
        <v>128</v>
      </c>
      <c r="T2635" t="s">
        <v>5776</v>
      </c>
      <c r="U2635" t="s">
        <v>5777</v>
      </c>
      <c r="W2635" t="s">
        <v>117</v>
      </c>
      <c r="X2635">
        <v>1</v>
      </c>
      <c r="Y2635">
        <v>0</v>
      </c>
      <c r="Z2635">
        <v>0</v>
      </c>
      <c r="AA2635">
        <v>0</v>
      </c>
      <c r="AB2635">
        <v>800000</v>
      </c>
      <c r="AC2635" t="s">
        <v>47</v>
      </c>
      <c r="AD2635" t="str">
        <f>+VLOOKUP(T2635,items!$A$2:$D$1255,4,0)</f>
        <v>MUEBLES</v>
      </c>
      <c r="AE2635">
        <f>+VLOOKUP(T2635,Tabla1[],5,0)</f>
        <v>0</v>
      </c>
      <c r="AF2635">
        <f t="shared" si="41"/>
        <v>10</v>
      </c>
    </row>
    <row r="2636" spans="1:32" x14ac:dyDescent="0.25">
      <c r="A2636">
        <v>97038</v>
      </c>
      <c r="B2636" t="s">
        <v>5771</v>
      </c>
      <c r="C2636" t="s">
        <v>33</v>
      </c>
      <c r="D2636">
        <v>0</v>
      </c>
      <c r="F2636" t="s">
        <v>2896</v>
      </c>
      <c r="G2636" t="s">
        <v>1019</v>
      </c>
      <c r="H2636" t="s">
        <v>5772</v>
      </c>
      <c r="I2636" t="s">
        <v>37</v>
      </c>
      <c r="J2636" t="s">
        <v>5773</v>
      </c>
      <c r="K2636" t="s">
        <v>5774</v>
      </c>
      <c r="L2636" t="s">
        <v>5775</v>
      </c>
      <c r="M2636" t="s">
        <v>162</v>
      </c>
      <c r="N2636" t="s">
        <v>162</v>
      </c>
      <c r="O2636" t="s">
        <v>488</v>
      </c>
      <c r="P2636" t="s">
        <v>3533</v>
      </c>
      <c r="Q2636" t="s">
        <v>2129</v>
      </c>
      <c r="R2636" t="s">
        <v>63</v>
      </c>
      <c r="S2636" t="s">
        <v>128</v>
      </c>
      <c r="T2636" t="s">
        <v>876</v>
      </c>
      <c r="U2636" t="s">
        <v>877</v>
      </c>
      <c r="X2636">
        <v>1</v>
      </c>
      <c r="Y2636">
        <v>0</v>
      </c>
      <c r="Z2636">
        <v>0</v>
      </c>
      <c r="AA2636">
        <v>0</v>
      </c>
      <c r="AB2636">
        <v>879676</v>
      </c>
      <c r="AC2636" t="s">
        <v>47</v>
      </c>
      <c r="AD2636" t="str">
        <f>+VLOOKUP(T2636,items!$A$2:$D$1255,4,0)</f>
        <v>MUEBLES</v>
      </c>
      <c r="AE2636">
        <f>+VLOOKUP(T2636,Tabla1[],5,0)</f>
        <v>0</v>
      </c>
      <c r="AF2636">
        <f t="shared" si="41"/>
        <v>10</v>
      </c>
    </row>
    <row r="2637" spans="1:32" x14ac:dyDescent="0.25">
      <c r="A2637">
        <v>97038</v>
      </c>
      <c r="B2637" t="s">
        <v>5771</v>
      </c>
      <c r="C2637" t="s">
        <v>33</v>
      </c>
      <c r="D2637">
        <v>0</v>
      </c>
      <c r="F2637" t="s">
        <v>2896</v>
      </c>
      <c r="G2637" t="s">
        <v>1019</v>
      </c>
      <c r="H2637" t="s">
        <v>5772</v>
      </c>
      <c r="I2637" t="s">
        <v>37</v>
      </c>
      <c r="J2637" t="s">
        <v>5773</v>
      </c>
      <c r="K2637" t="s">
        <v>5774</v>
      </c>
      <c r="L2637" t="s">
        <v>5775</v>
      </c>
      <c r="M2637" t="s">
        <v>162</v>
      </c>
      <c r="N2637" t="s">
        <v>162</v>
      </c>
      <c r="O2637" t="s">
        <v>488</v>
      </c>
      <c r="P2637" t="s">
        <v>3533</v>
      </c>
      <c r="Q2637" t="s">
        <v>2129</v>
      </c>
      <c r="R2637" t="s">
        <v>63</v>
      </c>
      <c r="S2637" t="s">
        <v>128</v>
      </c>
      <c r="T2637" t="s">
        <v>5732</v>
      </c>
      <c r="U2637" t="s">
        <v>5733</v>
      </c>
      <c r="X2637">
        <v>1</v>
      </c>
      <c r="Y2637">
        <v>0</v>
      </c>
      <c r="Z2637">
        <v>0</v>
      </c>
      <c r="AA2637">
        <v>0</v>
      </c>
      <c r="AB2637">
        <v>1032140</v>
      </c>
      <c r="AC2637" t="s">
        <v>47</v>
      </c>
      <c r="AD2637">
        <f>+VLOOKUP(T2637,items!$A$2:$D$1255,4,0)</f>
        <v>0</v>
      </c>
      <c r="AE2637">
        <f>+VLOOKUP(T2637,Tabla1[],5,0)</f>
        <v>0</v>
      </c>
      <c r="AF2637">
        <f t="shared" si="41"/>
        <v>10</v>
      </c>
    </row>
    <row r="2638" spans="1:32" x14ac:dyDescent="0.25">
      <c r="A2638">
        <v>97038</v>
      </c>
      <c r="B2638" t="s">
        <v>5771</v>
      </c>
      <c r="C2638" t="s">
        <v>33</v>
      </c>
      <c r="D2638">
        <v>0</v>
      </c>
      <c r="F2638" t="s">
        <v>2896</v>
      </c>
      <c r="G2638" t="s">
        <v>1019</v>
      </c>
      <c r="H2638" t="s">
        <v>5772</v>
      </c>
      <c r="I2638" t="s">
        <v>37</v>
      </c>
      <c r="J2638" t="s">
        <v>5773</v>
      </c>
      <c r="K2638" t="s">
        <v>5774</v>
      </c>
      <c r="L2638" t="s">
        <v>5775</v>
      </c>
      <c r="M2638" t="s">
        <v>162</v>
      </c>
      <c r="N2638" t="s">
        <v>162</v>
      </c>
      <c r="O2638" t="s">
        <v>488</v>
      </c>
      <c r="P2638" t="s">
        <v>3533</v>
      </c>
      <c r="Q2638" t="s">
        <v>2129</v>
      </c>
      <c r="R2638" t="s">
        <v>63</v>
      </c>
      <c r="S2638" t="s">
        <v>128</v>
      </c>
      <c r="T2638" t="s">
        <v>314</v>
      </c>
      <c r="U2638" t="s">
        <v>315</v>
      </c>
      <c r="X2638">
        <v>1</v>
      </c>
      <c r="Y2638">
        <v>0</v>
      </c>
      <c r="Z2638">
        <v>0</v>
      </c>
      <c r="AA2638">
        <v>0</v>
      </c>
      <c r="AB2638">
        <v>800000</v>
      </c>
      <c r="AC2638" t="s">
        <v>47</v>
      </c>
      <c r="AD2638">
        <f>+VLOOKUP(T2638,items!$A$2:$D$1255,4,0)</f>
        <v>0</v>
      </c>
      <c r="AE2638">
        <f>+VLOOKUP(T2638,Tabla1[],5,0)</f>
        <v>0</v>
      </c>
      <c r="AF2638">
        <f t="shared" si="41"/>
        <v>10</v>
      </c>
    </row>
    <row r="2639" spans="1:32" x14ac:dyDescent="0.25">
      <c r="A2639">
        <v>97040</v>
      </c>
      <c r="B2639" t="s">
        <v>1716</v>
      </c>
      <c r="C2639" t="s">
        <v>75</v>
      </c>
      <c r="D2639">
        <v>0</v>
      </c>
      <c r="F2639" t="s">
        <v>2896</v>
      </c>
      <c r="G2639" t="s">
        <v>503</v>
      </c>
      <c r="H2639" t="s">
        <v>5778</v>
      </c>
      <c r="I2639" t="s">
        <v>5779</v>
      </c>
      <c r="J2639" t="s">
        <v>5780</v>
      </c>
      <c r="K2639" t="s">
        <v>5781</v>
      </c>
      <c r="L2639" t="s">
        <v>5782</v>
      </c>
      <c r="M2639" t="s">
        <v>983</v>
      </c>
      <c r="N2639" t="s">
        <v>904</v>
      </c>
      <c r="O2639" t="s">
        <v>487</v>
      </c>
      <c r="P2639" t="s">
        <v>4570</v>
      </c>
      <c r="Q2639" t="s">
        <v>489</v>
      </c>
      <c r="R2639" t="s">
        <v>127</v>
      </c>
      <c r="S2639" t="s">
        <v>256</v>
      </c>
      <c r="T2639" t="s">
        <v>433</v>
      </c>
      <c r="U2639" t="s">
        <v>434</v>
      </c>
      <c r="W2639" t="s">
        <v>114</v>
      </c>
      <c r="X2639">
        <v>2</v>
      </c>
      <c r="Y2639">
        <v>4000</v>
      </c>
      <c r="Z2639">
        <v>0</v>
      </c>
      <c r="AA2639">
        <v>1000</v>
      </c>
      <c r="AB2639">
        <v>2558760</v>
      </c>
      <c r="AC2639" t="s">
        <v>47</v>
      </c>
      <c r="AD2639">
        <f>+VLOOKUP(T2639,items!$A$2:$D$1255,4,0)</f>
        <v>0</v>
      </c>
      <c r="AE2639">
        <f>+VLOOKUP(T2639,Tabla1[],5,0)</f>
        <v>0</v>
      </c>
      <c r="AF2639">
        <f t="shared" si="41"/>
        <v>10</v>
      </c>
    </row>
    <row r="2640" spans="1:32" x14ac:dyDescent="0.25">
      <c r="A2640">
        <v>97040</v>
      </c>
      <c r="B2640" t="s">
        <v>1716</v>
      </c>
      <c r="C2640" t="s">
        <v>75</v>
      </c>
      <c r="D2640">
        <v>0</v>
      </c>
      <c r="F2640" t="s">
        <v>2896</v>
      </c>
      <c r="G2640" t="s">
        <v>503</v>
      </c>
      <c r="H2640" t="s">
        <v>5778</v>
      </c>
      <c r="I2640" t="s">
        <v>5779</v>
      </c>
      <c r="J2640" t="s">
        <v>5780</v>
      </c>
      <c r="K2640" t="s">
        <v>5781</v>
      </c>
      <c r="L2640" t="s">
        <v>5782</v>
      </c>
      <c r="M2640" t="s">
        <v>983</v>
      </c>
      <c r="N2640" t="s">
        <v>904</v>
      </c>
      <c r="O2640" t="s">
        <v>487</v>
      </c>
      <c r="P2640" t="s">
        <v>4570</v>
      </c>
      <c r="Q2640" t="s">
        <v>489</v>
      </c>
      <c r="R2640" t="s">
        <v>127</v>
      </c>
      <c r="S2640" t="s">
        <v>256</v>
      </c>
      <c r="T2640" t="s">
        <v>433</v>
      </c>
      <c r="U2640" t="s">
        <v>434</v>
      </c>
      <c r="W2640" t="s">
        <v>114</v>
      </c>
      <c r="X2640">
        <v>4</v>
      </c>
      <c r="Y2640">
        <v>5000</v>
      </c>
      <c r="Z2640">
        <v>0</v>
      </c>
      <c r="AA2640">
        <v>1000</v>
      </c>
      <c r="AB2640">
        <v>4822392</v>
      </c>
      <c r="AC2640" t="s">
        <v>47</v>
      </c>
      <c r="AD2640">
        <f>+VLOOKUP(T2640,items!$A$2:$D$1255,4,0)</f>
        <v>0</v>
      </c>
      <c r="AE2640">
        <f>+VLOOKUP(T2640,Tabla1[],5,0)</f>
        <v>0</v>
      </c>
      <c r="AF2640">
        <f t="shared" si="41"/>
        <v>10</v>
      </c>
    </row>
    <row r="2641" spans="1:32" x14ac:dyDescent="0.25">
      <c r="A2641">
        <v>97040</v>
      </c>
      <c r="B2641" t="s">
        <v>1716</v>
      </c>
      <c r="C2641" t="s">
        <v>75</v>
      </c>
      <c r="D2641">
        <v>0</v>
      </c>
      <c r="F2641" t="s">
        <v>2896</v>
      </c>
      <c r="G2641" t="s">
        <v>503</v>
      </c>
      <c r="H2641" t="s">
        <v>5778</v>
      </c>
      <c r="I2641" t="s">
        <v>5779</v>
      </c>
      <c r="J2641" t="s">
        <v>5780</v>
      </c>
      <c r="K2641" t="s">
        <v>5781</v>
      </c>
      <c r="L2641" t="s">
        <v>5782</v>
      </c>
      <c r="M2641" t="s">
        <v>983</v>
      </c>
      <c r="N2641" t="s">
        <v>904</v>
      </c>
      <c r="O2641" t="s">
        <v>487</v>
      </c>
      <c r="P2641" t="s">
        <v>4570</v>
      </c>
      <c r="Q2641" t="s">
        <v>489</v>
      </c>
      <c r="R2641" t="s">
        <v>127</v>
      </c>
      <c r="S2641" t="s">
        <v>256</v>
      </c>
      <c r="T2641" t="s">
        <v>433</v>
      </c>
      <c r="U2641" t="s">
        <v>434</v>
      </c>
      <c r="W2641" t="s">
        <v>114</v>
      </c>
      <c r="X2641">
        <v>4</v>
      </c>
      <c r="Y2641">
        <v>7000</v>
      </c>
      <c r="Z2641">
        <v>0</v>
      </c>
      <c r="AA2641">
        <v>1000</v>
      </c>
      <c r="AB2641">
        <v>6080508</v>
      </c>
      <c r="AC2641" t="s">
        <v>47</v>
      </c>
      <c r="AD2641">
        <f>+VLOOKUP(T2641,items!$A$2:$D$1255,4,0)</f>
        <v>0</v>
      </c>
      <c r="AE2641">
        <f>+VLOOKUP(T2641,Tabla1[],5,0)</f>
        <v>0</v>
      </c>
      <c r="AF2641">
        <f t="shared" si="41"/>
        <v>10</v>
      </c>
    </row>
    <row r="2642" spans="1:32" x14ac:dyDescent="0.25">
      <c r="A2642">
        <v>97040</v>
      </c>
      <c r="B2642" t="s">
        <v>1716</v>
      </c>
      <c r="C2642" t="s">
        <v>75</v>
      </c>
      <c r="D2642">
        <v>0</v>
      </c>
      <c r="F2642" t="s">
        <v>2896</v>
      </c>
      <c r="G2642" t="s">
        <v>503</v>
      </c>
      <c r="H2642" t="s">
        <v>5778</v>
      </c>
      <c r="I2642" t="s">
        <v>5779</v>
      </c>
      <c r="J2642" t="s">
        <v>5780</v>
      </c>
      <c r="K2642" t="s">
        <v>5781</v>
      </c>
      <c r="L2642" t="s">
        <v>5782</v>
      </c>
      <c r="M2642" t="s">
        <v>983</v>
      </c>
      <c r="N2642" t="s">
        <v>904</v>
      </c>
      <c r="O2642" t="s">
        <v>487</v>
      </c>
      <c r="P2642" t="s">
        <v>4570</v>
      </c>
      <c r="Q2642" t="s">
        <v>489</v>
      </c>
      <c r="R2642" t="s">
        <v>127</v>
      </c>
      <c r="S2642" t="s">
        <v>256</v>
      </c>
      <c r="T2642" t="s">
        <v>433</v>
      </c>
      <c r="U2642" t="s">
        <v>434</v>
      </c>
      <c r="W2642" t="s">
        <v>114</v>
      </c>
      <c r="X2642">
        <v>2</v>
      </c>
      <c r="Y2642">
        <v>3500</v>
      </c>
      <c r="Z2642">
        <v>0</v>
      </c>
      <c r="AA2642">
        <v>1000</v>
      </c>
      <c r="AB2642">
        <v>2483688</v>
      </c>
      <c r="AC2642" t="s">
        <v>47</v>
      </c>
      <c r="AD2642">
        <f>+VLOOKUP(T2642,items!$A$2:$D$1255,4,0)</f>
        <v>0</v>
      </c>
      <c r="AE2642">
        <f>+VLOOKUP(T2642,Tabla1[],5,0)</f>
        <v>0</v>
      </c>
      <c r="AF2642">
        <f t="shared" si="41"/>
        <v>10</v>
      </c>
    </row>
    <row r="2643" spans="1:32" x14ac:dyDescent="0.25">
      <c r="A2643">
        <v>97040</v>
      </c>
      <c r="B2643" t="s">
        <v>1716</v>
      </c>
      <c r="C2643" t="s">
        <v>75</v>
      </c>
      <c r="D2643">
        <v>0</v>
      </c>
      <c r="F2643" t="s">
        <v>2896</v>
      </c>
      <c r="G2643" t="s">
        <v>503</v>
      </c>
      <c r="H2643" t="s">
        <v>5778</v>
      </c>
      <c r="I2643" t="s">
        <v>5779</v>
      </c>
      <c r="J2643" t="s">
        <v>5780</v>
      </c>
      <c r="K2643" t="s">
        <v>5781</v>
      </c>
      <c r="L2643" t="s">
        <v>5782</v>
      </c>
      <c r="M2643" t="s">
        <v>983</v>
      </c>
      <c r="N2643" t="s">
        <v>904</v>
      </c>
      <c r="O2643" t="s">
        <v>487</v>
      </c>
      <c r="P2643" t="s">
        <v>4570</v>
      </c>
      <c r="Q2643" t="s">
        <v>489</v>
      </c>
      <c r="R2643" t="s">
        <v>127</v>
      </c>
      <c r="S2643" t="s">
        <v>256</v>
      </c>
      <c r="T2643" t="s">
        <v>94</v>
      </c>
      <c r="U2643" t="s">
        <v>95</v>
      </c>
      <c r="X2643">
        <v>1</v>
      </c>
      <c r="Y2643">
        <v>0</v>
      </c>
      <c r="Z2643">
        <v>0</v>
      </c>
      <c r="AA2643">
        <v>0</v>
      </c>
      <c r="AB2643">
        <v>300000</v>
      </c>
      <c r="AC2643" t="s">
        <v>47</v>
      </c>
      <c r="AD2643" t="e">
        <f>+VLOOKUP(T2643,items!$A$2:$D$1255,4,0)</f>
        <v>#N/A</v>
      </c>
      <c r="AE2643" t="e">
        <f>+VLOOKUP(T2643,Tabla1[],5,0)</f>
        <v>#N/A</v>
      </c>
      <c r="AF2643">
        <f t="shared" si="41"/>
        <v>10</v>
      </c>
    </row>
    <row r="2644" spans="1:32" x14ac:dyDescent="0.25">
      <c r="A2644">
        <v>97045</v>
      </c>
      <c r="B2644" t="s">
        <v>5783</v>
      </c>
      <c r="C2644" t="s">
        <v>75</v>
      </c>
      <c r="D2644">
        <v>0</v>
      </c>
      <c r="F2644" t="s">
        <v>2896</v>
      </c>
      <c r="G2644" t="s">
        <v>2896</v>
      </c>
      <c r="H2644" t="s">
        <v>5784</v>
      </c>
      <c r="I2644" t="s">
        <v>37</v>
      </c>
      <c r="J2644" t="s">
        <v>5785</v>
      </c>
      <c r="K2644" t="s">
        <v>5786</v>
      </c>
      <c r="L2644" t="s">
        <v>37</v>
      </c>
      <c r="M2644" t="s">
        <v>254</v>
      </c>
      <c r="N2644" t="s">
        <v>254</v>
      </c>
      <c r="O2644" t="s">
        <v>898</v>
      </c>
      <c r="P2644" t="s">
        <v>503</v>
      </c>
      <c r="Q2644" t="s">
        <v>503</v>
      </c>
      <c r="R2644" t="s">
        <v>43</v>
      </c>
      <c r="S2644" t="s">
        <v>164</v>
      </c>
      <c r="T2644" t="s">
        <v>4078</v>
      </c>
      <c r="U2644" t="s">
        <v>313</v>
      </c>
      <c r="X2644">
        <v>2.1</v>
      </c>
      <c r="Y2644">
        <v>0</v>
      </c>
      <c r="Z2644">
        <v>0</v>
      </c>
      <c r="AA2644">
        <v>0</v>
      </c>
      <c r="AB2644">
        <v>346500</v>
      </c>
      <c r="AC2644" t="s">
        <v>47</v>
      </c>
      <c r="AD2644">
        <f>+VLOOKUP(T2644,items!$A$2:$D$1255,4,0)</f>
        <v>0</v>
      </c>
      <c r="AE2644">
        <f>+VLOOKUP(T2644,Tabla1[],5,0)</f>
        <v>0</v>
      </c>
      <c r="AF2644">
        <f t="shared" si="41"/>
        <v>9</v>
      </c>
    </row>
    <row r="2645" spans="1:32" x14ac:dyDescent="0.25">
      <c r="A2645">
        <v>97055</v>
      </c>
      <c r="B2645" t="s">
        <v>5787</v>
      </c>
      <c r="C2645" t="s">
        <v>75</v>
      </c>
      <c r="D2645">
        <v>0</v>
      </c>
      <c r="F2645" t="s">
        <v>2896</v>
      </c>
      <c r="G2645" t="s">
        <v>254</v>
      </c>
      <c r="H2645" t="s">
        <v>5788</v>
      </c>
      <c r="I2645" t="s">
        <v>37</v>
      </c>
      <c r="J2645" t="s">
        <v>5789</v>
      </c>
      <c r="K2645" t="s">
        <v>5790</v>
      </c>
      <c r="L2645" t="s">
        <v>37</v>
      </c>
      <c r="M2645" t="s">
        <v>898</v>
      </c>
      <c r="N2645" t="s">
        <v>898</v>
      </c>
      <c r="O2645" t="s">
        <v>503</v>
      </c>
      <c r="P2645" t="s">
        <v>1019</v>
      </c>
      <c r="Q2645" t="s">
        <v>1019</v>
      </c>
      <c r="R2645" t="s">
        <v>43</v>
      </c>
      <c r="S2645" t="s">
        <v>164</v>
      </c>
      <c r="T2645" t="s">
        <v>1290</v>
      </c>
      <c r="U2645" t="s">
        <v>1291</v>
      </c>
      <c r="X2645">
        <v>1</v>
      </c>
      <c r="Y2645">
        <v>0</v>
      </c>
      <c r="Z2645">
        <v>0</v>
      </c>
      <c r="AA2645">
        <v>0</v>
      </c>
      <c r="AB2645">
        <v>67227</v>
      </c>
      <c r="AC2645" t="s">
        <v>47</v>
      </c>
      <c r="AD2645">
        <f>+VLOOKUP(T2645,items!$A$2:$D$1255,4,0)</f>
        <v>0</v>
      </c>
      <c r="AE2645">
        <f>+VLOOKUP(T2645,Tabla1[],5,0)</f>
        <v>0</v>
      </c>
      <c r="AF2645">
        <f t="shared" si="41"/>
        <v>9</v>
      </c>
    </row>
    <row r="2646" spans="1:32" x14ac:dyDescent="0.25">
      <c r="A2646">
        <v>97055</v>
      </c>
      <c r="B2646" t="s">
        <v>5787</v>
      </c>
      <c r="C2646" t="s">
        <v>75</v>
      </c>
      <c r="D2646">
        <v>0</v>
      </c>
      <c r="F2646" t="s">
        <v>2896</v>
      </c>
      <c r="G2646" t="s">
        <v>254</v>
      </c>
      <c r="H2646" t="s">
        <v>5788</v>
      </c>
      <c r="I2646" t="s">
        <v>37</v>
      </c>
      <c r="J2646" t="s">
        <v>5789</v>
      </c>
      <c r="K2646" t="s">
        <v>5790</v>
      </c>
      <c r="L2646" t="s">
        <v>37</v>
      </c>
      <c r="M2646" t="s">
        <v>898</v>
      </c>
      <c r="N2646" t="s">
        <v>898</v>
      </c>
      <c r="O2646" t="s">
        <v>503</v>
      </c>
      <c r="P2646" t="s">
        <v>1019</v>
      </c>
      <c r="Q2646" t="s">
        <v>1019</v>
      </c>
      <c r="R2646" t="s">
        <v>43</v>
      </c>
      <c r="S2646" t="s">
        <v>164</v>
      </c>
      <c r="T2646" t="s">
        <v>1126</v>
      </c>
      <c r="U2646" t="s">
        <v>1127</v>
      </c>
      <c r="X2646">
        <v>1</v>
      </c>
      <c r="Y2646">
        <v>0</v>
      </c>
      <c r="Z2646">
        <v>0</v>
      </c>
      <c r="AA2646">
        <v>0</v>
      </c>
      <c r="AB2646">
        <v>50421</v>
      </c>
      <c r="AC2646" t="s">
        <v>47</v>
      </c>
      <c r="AD2646">
        <f>+VLOOKUP(T2646,items!$A$2:$D$1255,4,0)</f>
        <v>0</v>
      </c>
      <c r="AE2646">
        <f>+VLOOKUP(T2646,Tabla1[],5,0)</f>
        <v>0</v>
      </c>
      <c r="AF2646">
        <f t="shared" si="41"/>
        <v>9</v>
      </c>
    </row>
    <row r="2647" spans="1:32" x14ac:dyDescent="0.25">
      <c r="A2647">
        <v>97056</v>
      </c>
      <c r="B2647" t="s">
        <v>5791</v>
      </c>
      <c r="C2647" t="s">
        <v>75</v>
      </c>
      <c r="D2647">
        <v>0</v>
      </c>
      <c r="F2647" t="s">
        <v>2896</v>
      </c>
      <c r="G2647" t="s">
        <v>5541</v>
      </c>
      <c r="H2647" t="s">
        <v>5792</v>
      </c>
      <c r="I2647" t="s">
        <v>37</v>
      </c>
      <c r="J2647" t="s">
        <v>5793</v>
      </c>
      <c r="K2647" t="s">
        <v>5794</v>
      </c>
      <c r="L2647" t="s">
        <v>5795</v>
      </c>
      <c r="M2647" t="s">
        <v>2611</v>
      </c>
      <c r="N2647" t="s">
        <v>2611</v>
      </c>
      <c r="O2647" t="s">
        <v>4321</v>
      </c>
      <c r="P2647" t="s">
        <v>308</v>
      </c>
      <c r="Q2647" t="s">
        <v>5125</v>
      </c>
      <c r="R2647" t="s">
        <v>127</v>
      </c>
      <c r="S2647" t="s">
        <v>256</v>
      </c>
      <c r="T2647" t="s">
        <v>94</v>
      </c>
      <c r="U2647" t="s">
        <v>197</v>
      </c>
      <c r="X2647">
        <v>1</v>
      </c>
      <c r="Y2647">
        <v>0</v>
      </c>
      <c r="Z2647">
        <v>0</v>
      </c>
      <c r="AA2647">
        <v>0</v>
      </c>
      <c r="AB2647">
        <v>200000</v>
      </c>
      <c r="AC2647" t="s">
        <v>47</v>
      </c>
      <c r="AD2647" t="e">
        <f>+VLOOKUP(T2647,items!$A$2:$D$1255,4,0)</f>
        <v>#N/A</v>
      </c>
      <c r="AE2647" t="e">
        <f>+VLOOKUP(T2647,Tabla1[],5,0)</f>
        <v>#N/A</v>
      </c>
      <c r="AF2647">
        <f t="shared" si="41"/>
        <v>1</v>
      </c>
    </row>
    <row r="2648" spans="1:32" x14ac:dyDescent="0.25">
      <c r="A2648">
        <v>97056</v>
      </c>
      <c r="B2648" t="s">
        <v>5791</v>
      </c>
      <c r="C2648" t="s">
        <v>75</v>
      </c>
      <c r="D2648">
        <v>0</v>
      </c>
      <c r="F2648" t="s">
        <v>2896</v>
      </c>
      <c r="G2648" t="s">
        <v>5541</v>
      </c>
      <c r="H2648" t="s">
        <v>5792</v>
      </c>
      <c r="I2648" t="s">
        <v>37</v>
      </c>
      <c r="J2648" t="s">
        <v>5793</v>
      </c>
      <c r="K2648" t="s">
        <v>5794</v>
      </c>
      <c r="L2648" t="s">
        <v>5795</v>
      </c>
      <c r="M2648" t="s">
        <v>2611</v>
      </c>
      <c r="N2648" t="s">
        <v>2611</v>
      </c>
      <c r="O2648" t="s">
        <v>4321</v>
      </c>
      <c r="P2648" t="s">
        <v>308</v>
      </c>
      <c r="Q2648" t="s">
        <v>5125</v>
      </c>
      <c r="R2648" t="s">
        <v>127</v>
      </c>
      <c r="S2648" t="s">
        <v>256</v>
      </c>
      <c r="T2648" t="s">
        <v>1001</v>
      </c>
      <c r="U2648" t="s">
        <v>5796</v>
      </c>
      <c r="X2648">
        <v>1</v>
      </c>
      <c r="Y2648">
        <v>3735</v>
      </c>
      <c r="Z2648">
        <v>0</v>
      </c>
      <c r="AA2648">
        <v>4445</v>
      </c>
      <c r="AB2648">
        <v>495000</v>
      </c>
      <c r="AC2648" t="s">
        <v>47</v>
      </c>
      <c r="AD2648" t="e">
        <f>+VLOOKUP(T2648,items!$A$2:$D$1255,4,0)</f>
        <v>#N/A</v>
      </c>
      <c r="AE2648" t="e">
        <f>+VLOOKUP(T2648,Tabla1[],5,0)</f>
        <v>#N/A</v>
      </c>
      <c r="AF2648">
        <f t="shared" si="41"/>
        <v>1</v>
      </c>
    </row>
    <row r="2649" spans="1:32" x14ac:dyDescent="0.25">
      <c r="A2649">
        <v>97056</v>
      </c>
      <c r="B2649" t="s">
        <v>5791</v>
      </c>
      <c r="C2649" t="s">
        <v>75</v>
      </c>
      <c r="D2649">
        <v>0</v>
      </c>
      <c r="F2649" t="s">
        <v>2896</v>
      </c>
      <c r="G2649" t="s">
        <v>5541</v>
      </c>
      <c r="H2649" t="s">
        <v>5792</v>
      </c>
      <c r="I2649" t="s">
        <v>37</v>
      </c>
      <c r="J2649" t="s">
        <v>5793</v>
      </c>
      <c r="K2649" t="s">
        <v>5794</v>
      </c>
      <c r="L2649" t="s">
        <v>5795</v>
      </c>
      <c r="M2649" t="s">
        <v>2611</v>
      </c>
      <c r="N2649" t="s">
        <v>2611</v>
      </c>
      <c r="O2649" t="s">
        <v>4321</v>
      </c>
      <c r="P2649" t="s">
        <v>308</v>
      </c>
      <c r="Q2649" t="s">
        <v>5125</v>
      </c>
      <c r="R2649" t="s">
        <v>127</v>
      </c>
      <c r="S2649" t="s">
        <v>256</v>
      </c>
      <c r="T2649" t="s">
        <v>1001</v>
      </c>
      <c r="U2649" t="s">
        <v>1002</v>
      </c>
      <c r="X2649">
        <v>1</v>
      </c>
      <c r="Y2649">
        <v>4425</v>
      </c>
      <c r="Z2649">
        <v>0</v>
      </c>
      <c r="AA2649">
        <v>4445</v>
      </c>
      <c r="AB2649">
        <v>556875</v>
      </c>
      <c r="AC2649" t="s">
        <v>47</v>
      </c>
      <c r="AD2649" t="e">
        <f>+VLOOKUP(T2649,items!$A$2:$D$1255,4,0)</f>
        <v>#N/A</v>
      </c>
      <c r="AE2649" t="e">
        <f>+VLOOKUP(T2649,Tabla1[],5,0)</f>
        <v>#N/A</v>
      </c>
      <c r="AF2649">
        <f t="shared" si="41"/>
        <v>1</v>
      </c>
    </row>
    <row r="2650" spans="1:32" x14ac:dyDescent="0.25">
      <c r="A2650">
        <v>97056</v>
      </c>
      <c r="B2650" t="s">
        <v>5791</v>
      </c>
      <c r="C2650" t="s">
        <v>75</v>
      </c>
      <c r="D2650">
        <v>0</v>
      </c>
      <c r="F2650" t="s">
        <v>2896</v>
      </c>
      <c r="G2650" t="s">
        <v>5541</v>
      </c>
      <c r="H2650" t="s">
        <v>5792</v>
      </c>
      <c r="I2650" t="s">
        <v>37</v>
      </c>
      <c r="J2650" t="s">
        <v>5793</v>
      </c>
      <c r="K2650" t="s">
        <v>5794</v>
      </c>
      <c r="L2650" t="s">
        <v>5795</v>
      </c>
      <c r="M2650" t="s">
        <v>2611</v>
      </c>
      <c r="N2650" t="s">
        <v>2611</v>
      </c>
      <c r="O2650" t="s">
        <v>4321</v>
      </c>
      <c r="P2650" t="s">
        <v>308</v>
      </c>
      <c r="Q2650" t="s">
        <v>5125</v>
      </c>
      <c r="R2650" t="s">
        <v>127</v>
      </c>
      <c r="S2650" t="s">
        <v>256</v>
      </c>
      <c r="T2650" t="s">
        <v>392</v>
      </c>
      <c r="U2650" t="s">
        <v>393</v>
      </c>
      <c r="X2650">
        <v>1</v>
      </c>
      <c r="Y2650">
        <v>0</v>
      </c>
      <c r="Z2650">
        <v>0</v>
      </c>
      <c r="AA2650">
        <v>0</v>
      </c>
      <c r="AB2650">
        <v>160000</v>
      </c>
      <c r="AC2650" t="s">
        <v>47</v>
      </c>
      <c r="AD2650" t="e">
        <f>+VLOOKUP(T2650,items!$A$2:$D$1255,4,0)</f>
        <v>#N/A</v>
      </c>
      <c r="AE2650" t="e">
        <f>+VLOOKUP(T2650,Tabla1[],5,0)</f>
        <v>#N/A</v>
      </c>
      <c r="AF2650">
        <f t="shared" si="41"/>
        <v>1</v>
      </c>
    </row>
    <row r="2651" spans="1:32" x14ac:dyDescent="0.25">
      <c r="A2651">
        <v>97057</v>
      </c>
      <c r="B2651" t="s">
        <v>1305</v>
      </c>
      <c r="C2651" t="s">
        <v>75</v>
      </c>
      <c r="D2651">
        <v>0</v>
      </c>
      <c r="F2651" t="s">
        <v>2896</v>
      </c>
      <c r="G2651" t="s">
        <v>254</v>
      </c>
      <c r="H2651" t="s">
        <v>5797</v>
      </c>
      <c r="I2651" t="s">
        <v>5798</v>
      </c>
      <c r="J2651" t="s">
        <v>5799</v>
      </c>
      <c r="K2651" t="s">
        <v>5800</v>
      </c>
      <c r="L2651" t="s">
        <v>37</v>
      </c>
      <c r="M2651" t="s">
        <v>898</v>
      </c>
      <c r="N2651" t="s">
        <v>503</v>
      </c>
      <c r="O2651" t="s">
        <v>158</v>
      </c>
      <c r="P2651" t="s">
        <v>34</v>
      </c>
      <c r="Q2651" t="s">
        <v>34</v>
      </c>
      <c r="R2651" t="s">
        <v>127</v>
      </c>
      <c r="S2651" t="s">
        <v>164</v>
      </c>
      <c r="T2651" t="s">
        <v>857</v>
      </c>
      <c r="U2651" t="s">
        <v>858</v>
      </c>
      <c r="V2651" t="s">
        <v>884</v>
      </c>
      <c r="W2651" t="s">
        <v>1095</v>
      </c>
      <c r="X2651">
        <v>1</v>
      </c>
      <c r="Y2651">
        <v>4500</v>
      </c>
      <c r="Z2651">
        <v>0</v>
      </c>
      <c r="AA2651">
        <v>2000</v>
      </c>
      <c r="AB2651">
        <v>2751840</v>
      </c>
      <c r="AC2651" t="s">
        <v>47</v>
      </c>
      <c r="AD2651" t="str">
        <f>+VLOOKUP(T2651,items!$A$2:$D$1255,4,0)</f>
        <v>SOMBRALINA</v>
      </c>
      <c r="AE2651" t="str">
        <f>+VLOOKUP(T2651,Tabla1[],5,0)</f>
        <v>MANUAL</v>
      </c>
      <c r="AF2651">
        <f t="shared" si="41"/>
        <v>9</v>
      </c>
    </row>
    <row r="2652" spans="1:32" x14ac:dyDescent="0.25">
      <c r="A2652">
        <v>97063</v>
      </c>
      <c r="B2652" t="s">
        <v>5801</v>
      </c>
      <c r="C2652" t="s">
        <v>33</v>
      </c>
      <c r="D2652">
        <v>0</v>
      </c>
      <c r="F2652" t="s">
        <v>2896</v>
      </c>
      <c r="G2652" t="s">
        <v>163</v>
      </c>
      <c r="H2652" t="s">
        <v>5802</v>
      </c>
      <c r="I2652" t="s">
        <v>5803</v>
      </c>
      <c r="J2652" t="s">
        <v>5804</v>
      </c>
      <c r="K2652" t="s">
        <v>5805</v>
      </c>
      <c r="L2652" t="s">
        <v>5806</v>
      </c>
      <c r="M2652" t="s">
        <v>674</v>
      </c>
      <c r="N2652" t="s">
        <v>3533</v>
      </c>
      <c r="O2652" t="s">
        <v>5687</v>
      </c>
      <c r="P2652" t="s">
        <v>3882</v>
      </c>
      <c r="Q2652" t="s">
        <v>187</v>
      </c>
      <c r="R2652" t="s">
        <v>63</v>
      </c>
      <c r="S2652" t="s">
        <v>44</v>
      </c>
      <c r="T2652" t="s">
        <v>5807</v>
      </c>
      <c r="U2652" t="s">
        <v>5808</v>
      </c>
      <c r="X2652">
        <v>1</v>
      </c>
      <c r="Y2652">
        <v>0</v>
      </c>
      <c r="Z2652">
        <v>0</v>
      </c>
      <c r="AA2652">
        <v>0</v>
      </c>
      <c r="AB2652">
        <v>255000</v>
      </c>
      <c r="AC2652" t="s">
        <v>47</v>
      </c>
      <c r="AD2652">
        <f>+VLOOKUP(T2652,items!$A$2:$D$1255,4,0)</f>
        <v>0</v>
      </c>
      <c r="AE2652">
        <f>+VLOOKUP(T2652,Tabla1[],5,0)</f>
        <v>0</v>
      </c>
      <c r="AF2652">
        <f t="shared" si="41"/>
        <v>11</v>
      </c>
    </row>
    <row r="2653" spans="1:32" x14ac:dyDescent="0.25">
      <c r="A2653">
        <v>97063</v>
      </c>
      <c r="B2653" t="s">
        <v>5801</v>
      </c>
      <c r="C2653" t="s">
        <v>33</v>
      </c>
      <c r="D2653">
        <v>0</v>
      </c>
      <c r="F2653" t="s">
        <v>2896</v>
      </c>
      <c r="G2653" t="s">
        <v>163</v>
      </c>
      <c r="H2653" t="s">
        <v>5802</v>
      </c>
      <c r="I2653" t="s">
        <v>5803</v>
      </c>
      <c r="J2653" t="s">
        <v>5804</v>
      </c>
      <c r="K2653" t="s">
        <v>5805</v>
      </c>
      <c r="L2653" t="s">
        <v>5806</v>
      </c>
      <c r="M2653" t="s">
        <v>674</v>
      </c>
      <c r="N2653" t="s">
        <v>3533</v>
      </c>
      <c r="O2653" t="s">
        <v>5687</v>
      </c>
      <c r="P2653" t="s">
        <v>3882</v>
      </c>
      <c r="Q2653" t="s">
        <v>187</v>
      </c>
      <c r="R2653" t="s">
        <v>63</v>
      </c>
      <c r="S2653" t="s">
        <v>44</v>
      </c>
      <c r="T2653" t="s">
        <v>5809</v>
      </c>
      <c r="U2653" t="s">
        <v>5810</v>
      </c>
      <c r="X2653">
        <v>1</v>
      </c>
      <c r="Y2653">
        <v>0</v>
      </c>
      <c r="Z2653">
        <v>0</v>
      </c>
      <c r="AA2653">
        <v>0</v>
      </c>
      <c r="AB2653">
        <v>7776217</v>
      </c>
      <c r="AC2653" t="s">
        <v>47</v>
      </c>
      <c r="AD2653">
        <f>+VLOOKUP(T2653,items!$A$2:$D$1255,4,0)</f>
        <v>0</v>
      </c>
      <c r="AE2653">
        <f>+VLOOKUP(T2653,Tabla1[],5,0)</f>
        <v>0</v>
      </c>
      <c r="AF2653">
        <f t="shared" si="41"/>
        <v>11</v>
      </c>
    </row>
    <row r="2654" spans="1:32" x14ac:dyDescent="0.25">
      <c r="A2654">
        <v>97063</v>
      </c>
      <c r="B2654" t="s">
        <v>5801</v>
      </c>
      <c r="C2654" t="s">
        <v>33</v>
      </c>
      <c r="D2654">
        <v>0</v>
      </c>
      <c r="F2654" t="s">
        <v>2896</v>
      </c>
      <c r="G2654" t="s">
        <v>163</v>
      </c>
      <c r="H2654" t="s">
        <v>5802</v>
      </c>
      <c r="I2654" t="s">
        <v>5803</v>
      </c>
      <c r="J2654" t="s">
        <v>5804</v>
      </c>
      <c r="K2654" t="s">
        <v>5805</v>
      </c>
      <c r="L2654" t="s">
        <v>5806</v>
      </c>
      <c r="M2654" t="s">
        <v>674</v>
      </c>
      <c r="N2654" t="s">
        <v>3533</v>
      </c>
      <c r="O2654" t="s">
        <v>5687</v>
      </c>
      <c r="P2654" t="s">
        <v>3882</v>
      </c>
      <c r="Q2654" t="s">
        <v>187</v>
      </c>
      <c r="R2654" t="s">
        <v>63</v>
      </c>
      <c r="S2654" t="s">
        <v>44</v>
      </c>
      <c r="T2654" t="s">
        <v>5752</v>
      </c>
      <c r="U2654" t="s">
        <v>5753</v>
      </c>
      <c r="X2654">
        <v>200</v>
      </c>
      <c r="Y2654">
        <v>0</v>
      </c>
      <c r="Z2654">
        <v>0</v>
      </c>
      <c r="AA2654">
        <v>0</v>
      </c>
      <c r="AB2654">
        <v>1344800</v>
      </c>
      <c r="AC2654" t="s">
        <v>47</v>
      </c>
      <c r="AD2654">
        <f>+VLOOKUP(T2654,items!$A$2:$D$1255,4,0)</f>
        <v>0</v>
      </c>
      <c r="AE2654">
        <f>+VLOOKUP(T2654,Tabla1[],5,0)</f>
        <v>0</v>
      </c>
      <c r="AF2654">
        <f t="shared" si="41"/>
        <v>11</v>
      </c>
    </row>
    <row r="2655" spans="1:32" x14ac:dyDescent="0.25">
      <c r="A2655">
        <v>97063</v>
      </c>
      <c r="B2655" t="s">
        <v>5801</v>
      </c>
      <c r="C2655" t="s">
        <v>33</v>
      </c>
      <c r="D2655">
        <v>0</v>
      </c>
      <c r="F2655" t="s">
        <v>2896</v>
      </c>
      <c r="G2655" t="s">
        <v>163</v>
      </c>
      <c r="H2655" t="s">
        <v>5802</v>
      </c>
      <c r="I2655" t="s">
        <v>5803</v>
      </c>
      <c r="J2655" t="s">
        <v>5804</v>
      </c>
      <c r="K2655" t="s">
        <v>5805</v>
      </c>
      <c r="L2655" t="s">
        <v>5806</v>
      </c>
      <c r="M2655" t="s">
        <v>674</v>
      </c>
      <c r="N2655" t="s">
        <v>3533</v>
      </c>
      <c r="O2655" t="s">
        <v>5687</v>
      </c>
      <c r="P2655" t="s">
        <v>3882</v>
      </c>
      <c r="Q2655" t="s">
        <v>187</v>
      </c>
      <c r="R2655" t="s">
        <v>63</v>
      </c>
      <c r="S2655" t="s">
        <v>44</v>
      </c>
      <c r="T2655" t="s">
        <v>1855</v>
      </c>
      <c r="U2655" t="s">
        <v>1856</v>
      </c>
      <c r="X2655">
        <v>1</v>
      </c>
      <c r="Y2655">
        <v>0</v>
      </c>
      <c r="Z2655">
        <v>0</v>
      </c>
      <c r="AA2655">
        <v>0</v>
      </c>
      <c r="AB2655">
        <v>14000</v>
      </c>
      <c r="AC2655" t="s">
        <v>47</v>
      </c>
      <c r="AD2655">
        <f>+VLOOKUP(T2655,items!$A$2:$D$1255,4,0)</f>
        <v>0</v>
      </c>
      <c r="AE2655">
        <f>+VLOOKUP(T2655,Tabla1[],5,0)</f>
        <v>0</v>
      </c>
      <c r="AF2655">
        <f t="shared" si="41"/>
        <v>11</v>
      </c>
    </row>
    <row r="2656" spans="1:32" x14ac:dyDescent="0.25">
      <c r="A2656">
        <v>97063</v>
      </c>
      <c r="B2656" t="s">
        <v>5801</v>
      </c>
      <c r="C2656" t="s">
        <v>33</v>
      </c>
      <c r="D2656">
        <v>0</v>
      </c>
      <c r="F2656" t="s">
        <v>2896</v>
      </c>
      <c r="G2656" t="s">
        <v>163</v>
      </c>
      <c r="H2656" t="s">
        <v>5802</v>
      </c>
      <c r="I2656" t="s">
        <v>5803</v>
      </c>
      <c r="J2656" t="s">
        <v>5804</v>
      </c>
      <c r="K2656" t="s">
        <v>5805</v>
      </c>
      <c r="L2656" t="s">
        <v>5806</v>
      </c>
      <c r="M2656" t="s">
        <v>674</v>
      </c>
      <c r="N2656" t="s">
        <v>3533</v>
      </c>
      <c r="O2656" t="s">
        <v>5687</v>
      </c>
      <c r="P2656" t="s">
        <v>3882</v>
      </c>
      <c r="Q2656" t="s">
        <v>187</v>
      </c>
      <c r="R2656" t="s">
        <v>63</v>
      </c>
      <c r="S2656" t="s">
        <v>44</v>
      </c>
      <c r="T2656" t="s">
        <v>5811</v>
      </c>
      <c r="U2656" t="s">
        <v>5812</v>
      </c>
      <c r="X2656">
        <v>1</v>
      </c>
      <c r="Y2656">
        <v>0</v>
      </c>
      <c r="Z2656">
        <v>0</v>
      </c>
      <c r="AA2656">
        <v>0</v>
      </c>
      <c r="AB2656">
        <v>8808379</v>
      </c>
      <c r="AC2656" t="s">
        <v>47</v>
      </c>
      <c r="AD2656">
        <f>+VLOOKUP(T2656,items!$A$2:$D$1255,4,0)</f>
        <v>0</v>
      </c>
      <c r="AE2656">
        <f>+VLOOKUP(T2656,Tabla1[],5,0)</f>
        <v>0</v>
      </c>
      <c r="AF2656">
        <f t="shared" si="41"/>
        <v>11</v>
      </c>
    </row>
    <row r="2657" spans="1:32" x14ac:dyDescent="0.25">
      <c r="A2657">
        <v>97063</v>
      </c>
      <c r="B2657" t="s">
        <v>5801</v>
      </c>
      <c r="C2657" t="s">
        <v>33</v>
      </c>
      <c r="D2657">
        <v>0</v>
      </c>
      <c r="F2657" t="s">
        <v>2896</v>
      </c>
      <c r="G2657" t="s">
        <v>163</v>
      </c>
      <c r="H2657" t="s">
        <v>5802</v>
      </c>
      <c r="I2657" t="s">
        <v>5803</v>
      </c>
      <c r="J2657" t="s">
        <v>5804</v>
      </c>
      <c r="K2657" t="s">
        <v>5805</v>
      </c>
      <c r="L2657" t="s">
        <v>5806</v>
      </c>
      <c r="M2657" t="s">
        <v>674</v>
      </c>
      <c r="N2657" t="s">
        <v>3533</v>
      </c>
      <c r="O2657" t="s">
        <v>5687</v>
      </c>
      <c r="P2657" t="s">
        <v>3882</v>
      </c>
      <c r="Q2657" t="s">
        <v>187</v>
      </c>
      <c r="R2657" t="s">
        <v>63</v>
      </c>
      <c r="S2657" t="s">
        <v>44</v>
      </c>
      <c r="T2657" t="s">
        <v>5813</v>
      </c>
      <c r="U2657" t="s">
        <v>5814</v>
      </c>
      <c r="X2657">
        <v>1</v>
      </c>
      <c r="Y2657">
        <v>0</v>
      </c>
      <c r="Z2657">
        <v>0</v>
      </c>
      <c r="AA2657">
        <v>0</v>
      </c>
      <c r="AB2657">
        <v>11432774</v>
      </c>
      <c r="AC2657" t="s">
        <v>47</v>
      </c>
      <c r="AD2657">
        <f>+VLOOKUP(T2657,items!$A$2:$D$1255,4,0)</f>
        <v>0</v>
      </c>
      <c r="AE2657">
        <f>+VLOOKUP(T2657,Tabla1[],5,0)</f>
        <v>0</v>
      </c>
      <c r="AF2657">
        <f t="shared" si="41"/>
        <v>11</v>
      </c>
    </row>
    <row r="2658" spans="1:32" x14ac:dyDescent="0.25">
      <c r="A2658">
        <v>97063</v>
      </c>
      <c r="B2658" t="s">
        <v>5801</v>
      </c>
      <c r="C2658" t="s">
        <v>33</v>
      </c>
      <c r="D2658">
        <v>0</v>
      </c>
      <c r="F2658" t="s">
        <v>2896</v>
      </c>
      <c r="G2658" t="s">
        <v>163</v>
      </c>
      <c r="H2658" t="s">
        <v>5802</v>
      </c>
      <c r="I2658" t="s">
        <v>5803</v>
      </c>
      <c r="J2658" t="s">
        <v>5804</v>
      </c>
      <c r="K2658" t="s">
        <v>5805</v>
      </c>
      <c r="L2658" t="s">
        <v>5806</v>
      </c>
      <c r="M2658" t="s">
        <v>674</v>
      </c>
      <c r="N2658" t="s">
        <v>3533</v>
      </c>
      <c r="O2658" t="s">
        <v>5687</v>
      </c>
      <c r="P2658" t="s">
        <v>3882</v>
      </c>
      <c r="Q2658" t="s">
        <v>187</v>
      </c>
      <c r="R2658" t="s">
        <v>63</v>
      </c>
      <c r="S2658" t="s">
        <v>44</v>
      </c>
      <c r="T2658" t="s">
        <v>5815</v>
      </c>
      <c r="U2658" t="s">
        <v>5816</v>
      </c>
      <c r="X2658">
        <v>1</v>
      </c>
      <c r="Y2658">
        <v>0</v>
      </c>
      <c r="Z2658">
        <v>0</v>
      </c>
      <c r="AA2658">
        <v>0</v>
      </c>
      <c r="AB2658">
        <v>2500000</v>
      </c>
      <c r="AC2658" t="s">
        <v>47</v>
      </c>
      <c r="AD2658">
        <f>+VLOOKUP(T2658,items!$A$2:$D$1255,4,0)</f>
        <v>0</v>
      </c>
      <c r="AE2658">
        <f>+VLOOKUP(T2658,Tabla1[],5,0)</f>
        <v>0</v>
      </c>
      <c r="AF2658">
        <f t="shared" si="41"/>
        <v>11</v>
      </c>
    </row>
    <row r="2659" spans="1:32" x14ac:dyDescent="0.25">
      <c r="A2659">
        <v>97071</v>
      </c>
      <c r="B2659" t="s">
        <v>5817</v>
      </c>
      <c r="C2659" t="s">
        <v>33</v>
      </c>
      <c r="D2659">
        <v>0</v>
      </c>
      <c r="F2659" t="s">
        <v>2896</v>
      </c>
      <c r="G2659" t="s">
        <v>1136</v>
      </c>
      <c r="H2659" t="s">
        <v>5818</v>
      </c>
      <c r="I2659" t="s">
        <v>5819</v>
      </c>
      <c r="J2659" t="s">
        <v>5820</v>
      </c>
      <c r="K2659" t="s">
        <v>5821</v>
      </c>
      <c r="L2659" t="s">
        <v>5822</v>
      </c>
      <c r="M2659" t="s">
        <v>425</v>
      </c>
      <c r="N2659" t="s">
        <v>504</v>
      </c>
      <c r="O2659" t="s">
        <v>126</v>
      </c>
      <c r="P2659" t="s">
        <v>426</v>
      </c>
      <c r="Q2659" t="s">
        <v>626</v>
      </c>
      <c r="R2659" t="s">
        <v>63</v>
      </c>
      <c r="S2659" t="s">
        <v>88</v>
      </c>
      <c r="T2659" t="s">
        <v>429</v>
      </c>
      <c r="U2659" t="s">
        <v>430</v>
      </c>
      <c r="X2659">
        <v>1</v>
      </c>
      <c r="Y2659">
        <v>0</v>
      </c>
      <c r="Z2659">
        <v>0</v>
      </c>
      <c r="AA2659">
        <v>0</v>
      </c>
      <c r="AB2659">
        <v>147082</v>
      </c>
      <c r="AC2659" t="s">
        <v>47</v>
      </c>
      <c r="AD2659">
        <f>+VLOOKUP(T2659,items!$A$2:$D$1255,4,0)</f>
        <v>0</v>
      </c>
      <c r="AE2659">
        <f>+VLOOKUP(T2659,Tabla1[],5,0)</f>
        <v>0</v>
      </c>
      <c r="AF2659">
        <f t="shared" si="41"/>
        <v>11</v>
      </c>
    </row>
    <row r="2660" spans="1:32" x14ac:dyDescent="0.25">
      <c r="A2660">
        <v>97071</v>
      </c>
      <c r="B2660" t="s">
        <v>5817</v>
      </c>
      <c r="C2660" t="s">
        <v>33</v>
      </c>
      <c r="D2660">
        <v>0</v>
      </c>
      <c r="F2660" t="s">
        <v>2896</v>
      </c>
      <c r="G2660" t="s">
        <v>1136</v>
      </c>
      <c r="H2660" t="s">
        <v>5818</v>
      </c>
      <c r="I2660" t="s">
        <v>5819</v>
      </c>
      <c r="J2660" t="s">
        <v>5820</v>
      </c>
      <c r="K2660" t="s">
        <v>5821</v>
      </c>
      <c r="L2660" t="s">
        <v>5822</v>
      </c>
      <c r="M2660" t="s">
        <v>425</v>
      </c>
      <c r="N2660" t="s">
        <v>504</v>
      </c>
      <c r="O2660" t="s">
        <v>126</v>
      </c>
      <c r="P2660" t="s">
        <v>426</v>
      </c>
      <c r="Q2660" t="s">
        <v>626</v>
      </c>
      <c r="R2660" t="s">
        <v>63</v>
      </c>
      <c r="S2660" t="s">
        <v>88</v>
      </c>
      <c r="T2660" t="s">
        <v>437</v>
      </c>
      <c r="U2660" t="s">
        <v>438</v>
      </c>
      <c r="W2660" t="s">
        <v>93</v>
      </c>
      <c r="X2660">
        <v>1</v>
      </c>
      <c r="Y2660">
        <v>0</v>
      </c>
      <c r="Z2660">
        <v>1000</v>
      </c>
      <c r="AA2660">
        <v>0</v>
      </c>
      <c r="AB2660">
        <v>689216</v>
      </c>
      <c r="AC2660" t="s">
        <v>47</v>
      </c>
      <c r="AD2660">
        <f>+VLOOKUP(T2660,items!$A$2:$D$1255,4,0)</f>
        <v>0</v>
      </c>
      <c r="AE2660">
        <f>+VLOOKUP(T2660,Tabla1[],5,0)</f>
        <v>0</v>
      </c>
      <c r="AF2660">
        <f t="shared" si="41"/>
        <v>11</v>
      </c>
    </row>
    <row r="2661" spans="1:32" x14ac:dyDescent="0.25">
      <c r="A2661">
        <v>97071</v>
      </c>
      <c r="B2661" t="s">
        <v>5817</v>
      </c>
      <c r="C2661" t="s">
        <v>33</v>
      </c>
      <c r="D2661">
        <v>0</v>
      </c>
      <c r="F2661" t="s">
        <v>2896</v>
      </c>
      <c r="G2661" t="s">
        <v>1136</v>
      </c>
      <c r="H2661" t="s">
        <v>5818</v>
      </c>
      <c r="I2661" t="s">
        <v>5819</v>
      </c>
      <c r="J2661" t="s">
        <v>5820</v>
      </c>
      <c r="K2661" t="s">
        <v>5821</v>
      </c>
      <c r="L2661" t="s">
        <v>5822</v>
      </c>
      <c r="M2661" t="s">
        <v>425</v>
      </c>
      <c r="N2661" t="s">
        <v>504</v>
      </c>
      <c r="O2661" t="s">
        <v>126</v>
      </c>
      <c r="P2661" t="s">
        <v>426</v>
      </c>
      <c r="Q2661" t="s">
        <v>626</v>
      </c>
      <c r="R2661" t="s">
        <v>63</v>
      </c>
      <c r="S2661" t="s">
        <v>88</v>
      </c>
      <c r="T2661" t="s">
        <v>94</v>
      </c>
      <c r="U2661" t="s">
        <v>95</v>
      </c>
      <c r="X2661">
        <v>1</v>
      </c>
      <c r="Y2661">
        <v>0</v>
      </c>
      <c r="Z2661">
        <v>0</v>
      </c>
      <c r="AA2661">
        <v>0</v>
      </c>
      <c r="AB2661">
        <v>300000</v>
      </c>
      <c r="AC2661" t="s">
        <v>47</v>
      </c>
      <c r="AD2661" t="e">
        <f>+VLOOKUP(T2661,items!$A$2:$D$1255,4,0)</f>
        <v>#N/A</v>
      </c>
      <c r="AE2661" t="e">
        <f>+VLOOKUP(T2661,Tabla1[],5,0)</f>
        <v>#N/A</v>
      </c>
      <c r="AF2661">
        <f t="shared" si="41"/>
        <v>11</v>
      </c>
    </row>
    <row r="2662" spans="1:32" x14ac:dyDescent="0.25">
      <c r="A2662">
        <v>97078</v>
      </c>
      <c r="B2662" t="s">
        <v>5736</v>
      </c>
      <c r="C2662" t="s">
        <v>75</v>
      </c>
      <c r="D2662">
        <v>0</v>
      </c>
      <c r="F2662" t="s">
        <v>2896</v>
      </c>
      <c r="G2662" t="s">
        <v>3533</v>
      </c>
      <c r="H2662" t="s">
        <v>5823</v>
      </c>
      <c r="I2662" t="s">
        <v>37</v>
      </c>
      <c r="J2662" t="s">
        <v>5824</v>
      </c>
      <c r="K2662" t="s">
        <v>5825</v>
      </c>
      <c r="L2662" t="s">
        <v>37</v>
      </c>
      <c r="M2662" t="s">
        <v>2130</v>
      </c>
      <c r="N2662" t="s">
        <v>2130</v>
      </c>
      <c r="O2662" t="s">
        <v>3374</v>
      </c>
      <c r="P2662" t="s">
        <v>4840</v>
      </c>
      <c r="Q2662" t="s">
        <v>4840</v>
      </c>
      <c r="R2662" t="s">
        <v>127</v>
      </c>
      <c r="S2662" t="s">
        <v>88</v>
      </c>
      <c r="T2662" t="s">
        <v>1117</v>
      </c>
      <c r="U2662" t="s">
        <v>1118</v>
      </c>
      <c r="X2662">
        <v>1</v>
      </c>
      <c r="Y2662">
        <v>0</v>
      </c>
      <c r="Z2662">
        <v>0</v>
      </c>
      <c r="AA2662">
        <v>0</v>
      </c>
      <c r="AB2662">
        <v>97240</v>
      </c>
      <c r="AC2662" t="s">
        <v>47</v>
      </c>
      <c r="AD2662">
        <f>+VLOOKUP(T2662,items!$A$2:$D$1255,4,0)</f>
        <v>0</v>
      </c>
      <c r="AE2662">
        <f>+VLOOKUP(T2662,Tabla1[],5,0)</f>
        <v>0</v>
      </c>
      <c r="AF2662">
        <f t="shared" si="41"/>
        <v>11</v>
      </c>
    </row>
    <row r="2663" spans="1:32" x14ac:dyDescent="0.25">
      <c r="A2663">
        <v>97078</v>
      </c>
      <c r="B2663" t="s">
        <v>5736</v>
      </c>
      <c r="C2663" t="s">
        <v>75</v>
      </c>
      <c r="D2663">
        <v>0</v>
      </c>
      <c r="F2663" t="s">
        <v>2896</v>
      </c>
      <c r="G2663" t="s">
        <v>3533</v>
      </c>
      <c r="H2663" t="s">
        <v>5823</v>
      </c>
      <c r="I2663" t="s">
        <v>37</v>
      </c>
      <c r="J2663" t="s">
        <v>5824</v>
      </c>
      <c r="K2663" t="s">
        <v>5825</v>
      </c>
      <c r="L2663" t="s">
        <v>37</v>
      </c>
      <c r="M2663" t="s">
        <v>2130</v>
      </c>
      <c r="N2663" t="s">
        <v>2130</v>
      </c>
      <c r="O2663" t="s">
        <v>3374</v>
      </c>
      <c r="P2663" t="s">
        <v>4840</v>
      </c>
      <c r="Q2663" t="s">
        <v>4840</v>
      </c>
      <c r="R2663" t="s">
        <v>127</v>
      </c>
      <c r="S2663" t="s">
        <v>88</v>
      </c>
      <c r="T2663" t="s">
        <v>2142</v>
      </c>
      <c r="U2663" t="s">
        <v>2143</v>
      </c>
      <c r="X2663">
        <v>2</v>
      </c>
      <c r="Y2663">
        <v>0</v>
      </c>
      <c r="Z2663">
        <v>0</v>
      </c>
      <c r="AA2663">
        <v>0</v>
      </c>
      <c r="AB2663">
        <v>63360</v>
      </c>
      <c r="AC2663" t="s">
        <v>47</v>
      </c>
      <c r="AD2663">
        <f>+VLOOKUP(T2663,items!$A$2:$D$1255,4,0)</f>
        <v>0</v>
      </c>
      <c r="AE2663">
        <f>+VLOOKUP(T2663,Tabla1[],5,0)</f>
        <v>0</v>
      </c>
      <c r="AF2663">
        <f t="shared" si="41"/>
        <v>11</v>
      </c>
    </row>
    <row r="2664" spans="1:32" x14ac:dyDescent="0.25">
      <c r="A2664">
        <v>97078</v>
      </c>
      <c r="B2664" t="s">
        <v>5736</v>
      </c>
      <c r="C2664" t="s">
        <v>75</v>
      </c>
      <c r="D2664">
        <v>0</v>
      </c>
      <c r="F2664" t="s">
        <v>2896</v>
      </c>
      <c r="G2664" t="s">
        <v>3533</v>
      </c>
      <c r="H2664" t="s">
        <v>5823</v>
      </c>
      <c r="I2664" t="s">
        <v>37</v>
      </c>
      <c r="J2664" t="s">
        <v>5824</v>
      </c>
      <c r="K2664" t="s">
        <v>5825</v>
      </c>
      <c r="L2664" t="s">
        <v>37</v>
      </c>
      <c r="M2664" t="s">
        <v>2130</v>
      </c>
      <c r="N2664" t="s">
        <v>2130</v>
      </c>
      <c r="O2664" t="s">
        <v>3374</v>
      </c>
      <c r="P2664" t="s">
        <v>4840</v>
      </c>
      <c r="Q2664" t="s">
        <v>4840</v>
      </c>
      <c r="R2664" t="s">
        <v>127</v>
      </c>
      <c r="S2664" t="s">
        <v>88</v>
      </c>
      <c r="T2664" t="s">
        <v>5826</v>
      </c>
      <c r="U2664" t="s">
        <v>5827</v>
      </c>
      <c r="X2664">
        <v>1</v>
      </c>
      <c r="Y2664">
        <v>0</v>
      </c>
      <c r="Z2664">
        <v>0</v>
      </c>
      <c r="AA2664">
        <v>0</v>
      </c>
      <c r="AB2664">
        <v>177111</v>
      </c>
      <c r="AC2664" t="s">
        <v>47</v>
      </c>
      <c r="AD2664">
        <f>+VLOOKUP(T2664,items!$A$2:$D$1255,4,0)</f>
        <v>0</v>
      </c>
      <c r="AE2664">
        <f>+VLOOKUP(T2664,Tabla1[],5,0)</f>
        <v>0</v>
      </c>
      <c r="AF2664">
        <f t="shared" si="41"/>
        <v>11</v>
      </c>
    </row>
    <row r="2665" spans="1:32" x14ac:dyDescent="0.25">
      <c r="A2665">
        <v>97078</v>
      </c>
      <c r="B2665" t="s">
        <v>5736</v>
      </c>
      <c r="C2665" t="s">
        <v>75</v>
      </c>
      <c r="D2665">
        <v>0</v>
      </c>
      <c r="F2665" t="s">
        <v>2896</v>
      </c>
      <c r="G2665" t="s">
        <v>3533</v>
      </c>
      <c r="H2665" t="s">
        <v>5823</v>
      </c>
      <c r="I2665" t="s">
        <v>37</v>
      </c>
      <c r="J2665" t="s">
        <v>5824</v>
      </c>
      <c r="K2665" t="s">
        <v>5825</v>
      </c>
      <c r="L2665" t="s">
        <v>37</v>
      </c>
      <c r="M2665" t="s">
        <v>2130</v>
      </c>
      <c r="N2665" t="s">
        <v>2130</v>
      </c>
      <c r="O2665" t="s">
        <v>3374</v>
      </c>
      <c r="P2665" t="s">
        <v>4840</v>
      </c>
      <c r="Q2665" t="s">
        <v>4840</v>
      </c>
      <c r="R2665" t="s">
        <v>127</v>
      </c>
      <c r="S2665" t="s">
        <v>88</v>
      </c>
      <c r="T2665" t="s">
        <v>1020</v>
      </c>
      <c r="U2665" t="s">
        <v>1021</v>
      </c>
      <c r="X2665">
        <v>1</v>
      </c>
      <c r="Y2665">
        <v>0</v>
      </c>
      <c r="Z2665">
        <v>0</v>
      </c>
      <c r="AA2665">
        <v>0</v>
      </c>
      <c r="AB2665">
        <v>400000</v>
      </c>
      <c r="AC2665" t="s">
        <v>47</v>
      </c>
      <c r="AD2665">
        <f>+VLOOKUP(T2665,items!$A$2:$D$1255,4,0)</f>
        <v>0</v>
      </c>
      <c r="AE2665">
        <f>+VLOOKUP(T2665,Tabla1[],5,0)</f>
        <v>0</v>
      </c>
      <c r="AF2665">
        <f t="shared" si="41"/>
        <v>11</v>
      </c>
    </row>
    <row r="2666" spans="1:32" x14ac:dyDescent="0.25">
      <c r="A2666">
        <v>97078</v>
      </c>
      <c r="B2666" t="s">
        <v>5736</v>
      </c>
      <c r="C2666" t="s">
        <v>75</v>
      </c>
      <c r="D2666">
        <v>0</v>
      </c>
      <c r="F2666" t="s">
        <v>2896</v>
      </c>
      <c r="G2666" t="s">
        <v>3533</v>
      </c>
      <c r="H2666" t="s">
        <v>5823</v>
      </c>
      <c r="I2666" t="s">
        <v>37</v>
      </c>
      <c r="J2666" t="s">
        <v>5824</v>
      </c>
      <c r="K2666" t="s">
        <v>5825</v>
      </c>
      <c r="L2666" t="s">
        <v>37</v>
      </c>
      <c r="M2666" t="s">
        <v>2130</v>
      </c>
      <c r="N2666" t="s">
        <v>2130</v>
      </c>
      <c r="O2666" t="s">
        <v>3374</v>
      </c>
      <c r="P2666" t="s">
        <v>4840</v>
      </c>
      <c r="Q2666" t="s">
        <v>4840</v>
      </c>
      <c r="R2666" t="s">
        <v>127</v>
      </c>
      <c r="S2666" t="s">
        <v>88</v>
      </c>
      <c r="T2666" t="s">
        <v>1145</v>
      </c>
      <c r="U2666" t="s">
        <v>1146</v>
      </c>
      <c r="X2666">
        <v>1</v>
      </c>
      <c r="Y2666">
        <v>0</v>
      </c>
      <c r="Z2666">
        <v>0</v>
      </c>
      <c r="AA2666">
        <v>0</v>
      </c>
      <c r="AB2666">
        <v>300000</v>
      </c>
      <c r="AC2666" t="s">
        <v>47</v>
      </c>
      <c r="AD2666" t="e">
        <f>+VLOOKUP(T2666,items!$A$2:$D$1255,4,0)</f>
        <v>#N/A</v>
      </c>
      <c r="AE2666" t="e">
        <f>+VLOOKUP(T2666,Tabla1[],5,0)</f>
        <v>#N/A</v>
      </c>
      <c r="AF2666">
        <f t="shared" si="41"/>
        <v>11</v>
      </c>
    </row>
    <row r="2667" spans="1:32" x14ac:dyDescent="0.25">
      <c r="A2667">
        <v>97087</v>
      </c>
      <c r="B2667" t="s">
        <v>4800</v>
      </c>
      <c r="C2667" t="s">
        <v>33</v>
      </c>
      <c r="D2667">
        <v>0</v>
      </c>
      <c r="F2667" t="s">
        <v>254</v>
      </c>
      <c r="G2667" t="s">
        <v>254</v>
      </c>
      <c r="H2667" t="s">
        <v>5828</v>
      </c>
      <c r="I2667" t="s">
        <v>37</v>
      </c>
      <c r="J2667" t="s">
        <v>5829</v>
      </c>
      <c r="K2667" t="s">
        <v>5830</v>
      </c>
      <c r="L2667" t="s">
        <v>5831</v>
      </c>
      <c r="M2667" t="s">
        <v>255</v>
      </c>
      <c r="N2667" t="s">
        <v>255</v>
      </c>
      <c r="O2667" t="s">
        <v>335</v>
      </c>
      <c r="P2667" t="s">
        <v>1105</v>
      </c>
      <c r="Q2667" t="s">
        <v>4571</v>
      </c>
      <c r="R2667" t="s">
        <v>127</v>
      </c>
      <c r="S2667" t="s">
        <v>108</v>
      </c>
      <c r="T2667" t="s">
        <v>1878</v>
      </c>
      <c r="U2667" t="s">
        <v>1879</v>
      </c>
      <c r="V2667" t="s">
        <v>1739</v>
      </c>
      <c r="X2667">
        <v>1</v>
      </c>
      <c r="Y2667">
        <v>0</v>
      </c>
      <c r="Z2667">
        <v>0</v>
      </c>
      <c r="AA2667">
        <v>0</v>
      </c>
      <c r="AB2667">
        <v>0</v>
      </c>
      <c r="AC2667" t="s">
        <v>47</v>
      </c>
      <c r="AD2667" t="str">
        <f>+VLOOKUP(T2667,items!$A$2:$D$1255,4,0)</f>
        <v>MUEBLES</v>
      </c>
      <c r="AE2667">
        <f>+VLOOKUP(T2667,Tabla1[],5,0)</f>
        <v>0</v>
      </c>
      <c r="AF2667">
        <f t="shared" si="41"/>
        <v>10</v>
      </c>
    </row>
    <row r="2668" spans="1:32" x14ac:dyDescent="0.25">
      <c r="A2668">
        <v>97087</v>
      </c>
      <c r="B2668" t="s">
        <v>4800</v>
      </c>
      <c r="C2668" t="s">
        <v>33</v>
      </c>
      <c r="D2668">
        <v>0</v>
      </c>
      <c r="F2668" t="s">
        <v>254</v>
      </c>
      <c r="G2668" t="s">
        <v>254</v>
      </c>
      <c r="H2668" t="s">
        <v>5828</v>
      </c>
      <c r="I2668" t="s">
        <v>37</v>
      </c>
      <c r="J2668" t="s">
        <v>5829</v>
      </c>
      <c r="K2668" t="s">
        <v>5830</v>
      </c>
      <c r="L2668" t="s">
        <v>5831</v>
      </c>
      <c r="M2668" t="s">
        <v>255</v>
      </c>
      <c r="N2668" t="s">
        <v>255</v>
      </c>
      <c r="O2668" t="s">
        <v>335</v>
      </c>
      <c r="P2668" t="s">
        <v>1105</v>
      </c>
      <c r="Q2668" t="s">
        <v>4571</v>
      </c>
      <c r="R2668" t="s">
        <v>127</v>
      </c>
      <c r="S2668" t="s">
        <v>108</v>
      </c>
      <c r="T2668" t="s">
        <v>209</v>
      </c>
      <c r="U2668" t="s">
        <v>210</v>
      </c>
      <c r="W2668" t="s">
        <v>211</v>
      </c>
      <c r="X2668">
        <v>1</v>
      </c>
      <c r="Y2668">
        <v>0</v>
      </c>
      <c r="Z2668">
        <v>0</v>
      </c>
      <c r="AA2668">
        <v>0</v>
      </c>
      <c r="AB2668">
        <v>0</v>
      </c>
      <c r="AC2668" t="s">
        <v>47</v>
      </c>
      <c r="AD2668">
        <f>+VLOOKUP(T2668,items!$A$2:$D$1255,4,0)</f>
        <v>0</v>
      </c>
      <c r="AE2668">
        <f>+VLOOKUP(T2668,Tabla1[],5,0)</f>
        <v>0</v>
      </c>
      <c r="AF2668">
        <f t="shared" si="41"/>
        <v>10</v>
      </c>
    </row>
    <row r="2669" spans="1:32" x14ac:dyDescent="0.25">
      <c r="A2669">
        <v>97087</v>
      </c>
      <c r="B2669" t="s">
        <v>4800</v>
      </c>
      <c r="C2669" t="s">
        <v>33</v>
      </c>
      <c r="D2669">
        <v>0</v>
      </c>
      <c r="F2669" t="s">
        <v>254</v>
      </c>
      <c r="G2669" t="s">
        <v>254</v>
      </c>
      <c r="H2669" t="s">
        <v>5828</v>
      </c>
      <c r="I2669" t="s">
        <v>37</v>
      </c>
      <c r="J2669" t="s">
        <v>5829</v>
      </c>
      <c r="K2669" t="s">
        <v>5830</v>
      </c>
      <c r="L2669" t="s">
        <v>5831</v>
      </c>
      <c r="M2669" t="s">
        <v>255</v>
      </c>
      <c r="N2669" t="s">
        <v>255</v>
      </c>
      <c r="O2669" t="s">
        <v>335</v>
      </c>
      <c r="P2669" t="s">
        <v>1105</v>
      </c>
      <c r="Q2669" t="s">
        <v>4571</v>
      </c>
      <c r="R2669" t="s">
        <v>127</v>
      </c>
      <c r="S2669" t="s">
        <v>108</v>
      </c>
      <c r="T2669" t="s">
        <v>1062</v>
      </c>
      <c r="U2669" t="s">
        <v>1063</v>
      </c>
      <c r="V2669" t="s">
        <v>867</v>
      </c>
      <c r="X2669">
        <v>1</v>
      </c>
      <c r="Y2669">
        <v>0</v>
      </c>
      <c r="Z2669">
        <v>0</v>
      </c>
      <c r="AA2669">
        <v>0</v>
      </c>
      <c r="AB2669">
        <v>0</v>
      </c>
      <c r="AC2669" t="s">
        <v>47</v>
      </c>
      <c r="AD2669">
        <f>+VLOOKUP(T2669,items!$A$2:$D$1255,4,0)</f>
        <v>0</v>
      </c>
      <c r="AE2669">
        <f>+VLOOKUP(T2669,Tabla1[],5,0)</f>
        <v>0</v>
      </c>
      <c r="AF2669">
        <f t="shared" si="41"/>
        <v>10</v>
      </c>
    </row>
    <row r="2670" spans="1:32" x14ac:dyDescent="0.25">
      <c r="A2670">
        <v>97097</v>
      </c>
      <c r="B2670" t="s">
        <v>5832</v>
      </c>
      <c r="C2670" t="s">
        <v>33</v>
      </c>
      <c r="D2670">
        <v>0</v>
      </c>
      <c r="F2670" t="s">
        <v>254</v>
      </c>
      <c r="G2670" t="s">
        <v>255</v>
      </c>
      <c r="H2670" t="s">
        <v>5833</v>
      </c>
      <c r="I2670" t="s">
        <v>5834</v>
      </c>
      <c r="J2670" t="s">
        <v>5835</v>
      </c>
      <c r="K2670" t="s">
        <v>5836</v>
      </c>
      <c r="L2670" t="s">
        <v>5837</v>
      </c>
      <c r="M2670" t="s">
        <v>1019</v>
      </c>
      <c r="N2670" t="s">
        <v>34</v>
      </c>
      <c r="O2670" t="s">
        <v>3374</v>
      </c>
      <c r="P2670" t="s">
        <v>425</v>
      </c>
      <c r="Q2670" t="s">
        <v>119</v>
      </c>
      <c r="R2670" t="s">
        <v>127</v>
      </c>
      <c r="S2670" t="s">
        <v>44</v>
      </c>
      <c r="T2670" t="s">
        <v>72</v>
      </c>
      <c r="U2670" t="s">
        <v>5838</v>
      </c>
      <c r="X2670">
        <v>1</v>
      </c>
      <c r="Y2670">
        <v>0</v>
      </c>
      <c r="Z2670">
        <v>0</v>
      </c>
      <c r="AA2670">
        <v>0</v>
      </c>
      <c r="AB2670">
        <v>1800000</v>
      </c>
      <c r="AC2670" t="s">
        <v>47</v>
      </c>
      <c r="AD2670" t="e">
        <f>+VLOOKUP(T2670,items!$A$2:$D$1255,4,0)</f>
        <v>#N/A</v>
      </c>
      <c r="AE2670" t="e">
        <f>+VLOOKUP(T2670,Tabla1[],5,0)</f>
        <v>#N/A</v>
      </c>
      <c r="AF2670">
        <f t="shared" si="41"/>
        <v>11</v>
      </c>
    </row>
    <row r="2671" spans="1:32" x14ac:dyDescent="0.25">
      <c r="A2671">
        <v>97097</v>
      </c>
      <c r="B2671" t="s">
        <v>5832</v>
      </c>
      <c r="C2671" t="s">
        <v>33</v>
      </c>
      <c r="D2671">
        <v>0</v>
      </c>
      <c r="F2671" t="s">
        <v>254</v>
      </c>
      <c r="G2671" t="s">
        <v>255</v>
      </c>
      <c r="H2671" t="s">
        <v>5833</v>
      </c>
      <c r="I2671" t="s">
        <v>5834</v>
      </c>
      <c r="J2671" t="s">
        <v>5835</v>
      </c>
      <c r="K2671" t="s">
        <v>5836</v>
      </c>
      <c r="L2671" t="s">
        <v>5837</v>
      </c>
      <c r="M2671" t="s">
        <v>1019</v>
      </c>
      <c r="N2671" t="s">
        <v>34</v>
      </c>
      <c r="O2671" t="s">
        <v>3374</v>
      </c>
      <c r="P2671" t="s">
        <v>425</v>
      </c>
      <c r="Q2671" t="s">
        <v>119</v>
      </c>
      <c r="R2671" t="s">
        <v>127</v>
      </c>
      <c r="S2671" t="s">
        <v>44</v>
      </c>
      <c r="T2671" t="s">
        <v>209</v>
      </c>
      <c r="U2671" t="s">
        <v>210</v>
      </c>
      <c r="W2671" t="s">
        <v>111</v>
      </c>
      <c r="X2671">
        <v>2</v>
      </c>
      <c r="Y2671">
        <v>0</v>
      </c>
      <c r="Z2671">
        <v>0</v>
      </c>
      <c r="AA2671">
        <v>0</v>
      </c>
      <c r="AB2671">
        <v>611056</v>
      </c>
      <c r="AC2671" t="s">
        <v>47</v>
      </c>
      <c r="AD2671">
        <f>+VLOOKUP(T2671,items!$A$2:$D$1255,4,0)</f>
        <v>0</v>
      </c>
      <c r="AE2671">
        <f>+VLOOKUP(T2671,Tabla1[],5,0)</f>
        <v>0</v>
      </c>
      <c r="AF2671">
        <f t="shared" si="41"/>
        <v>11</v>
      </c>
    </row>
    <row r="2672" spans="1:32" x14ac:dyDescent="0.25">
      <c r="A2672">
        <v>97097</v>
      </c>
      <c r="B2672" t="s">
        <v>5832</v>
      </c>
      <c r="C2672" t="s">
        <v>33</v>
      </c>
      <c r="D2672">
        <v>0</v>
      </c>
      <c r="F2672" t="s">
        <v>254</v>
      </c>
      <c r="G2672" t="s">
        <v>255</v>
      </c>
      <c r="H2672" t="s">
        <v>5833</v>
      </c>
      <c r="I2672" t="s">
        <v>5834</v>
      </c>
      <c r="J2672" t="s">
        <v>5835</v>
      </c>
      <c r="K2672" t="s">
        <v>5836</v>
      </c>
      <c r="L2672" t="s">
        <v>5837</v>
      </c>
      <c r="M2672" t="s">
        <v>1019</v>
      </c>
      <c r="N2672" t="s">
        <v>34</v>
      </c>
      <c r="O2672" t="s">
        <v>3374</v>
      </c>
      <c r="P2672" t="s">
        <v>425</v>
      </c>
      <c r="Q2672" t="s">
        <v>119</v>
      </c>
      <c r="R2672" t="s">
        <v>127</v>
      </c>
      <c r="S2672" t="s">
        <v>44</v>
      </c>
      <c r="T2672" t="s">
        <v>5839</v>
      </c>
      <c r="U2672" t="s">
        <v>5840</v>
      </c>
      <c r="X2672">
        <v>46</v>
      </c>
      <c r="Y2672">
        <v>0</v>
      </c>
      <c r="Z2672">
        <v>0</v>
      </c>
      <c r="AA2672">
        <v>0</v>
      </c>
      <c r="AB2672">
        <v>40290986</v>
      </c>
      <c r="AC2672" t="s">
        <v>47</v>
      </c>
      <c r="AD2672" t="str">
        <f>+VLOOKUP(T2672,items!$A$2:$D$1255,4,0)</f>
        <v>MUEBLES</v>
      </c>
      <c r="AE2672">
        <f>+VLOOKUP(T2672,Tabla1[],5,0)</f>
        <v>0</v>
      </c>
      <c r="AF2672">
        <f t="shared" si="41"/>
        <v>11</v>
      </c>
    </row>
    <row r="2673" spans="1:32" x14ac:dyDescent="0.25">
      <c r="A2673">
        <v>97097</v>
      </c>
      <c r="B2673" t="s">
        <v>5832</v>
      </c>
      <c r="C2673" t="s">
        <v>33</v>
      </c>
      <c r="D2673">
        <v>0</v>
      </c>
      <c r="F2673" t="s">
        <v>254</v>
      </c>
      <c r="G2673" t="s">
        <v>255</v>
      </c>
      <c r="H2673" t="s">
        <v>5833</v>
      </c>
      <c r="I2673" t="s">
        <v>5834</v>
      </c>
      <c r="J2673" t="s">
        <v>5835</v>
      </c>
      <c r="K2673" t="s">
        <v>5836</v>
      </c>
      <c r="L2673" t="s">
        <v>5837</v>
      </c>
      <c r="M2673" t="s">
        <v>1019</v>
      </c>
      <c r="N2673" t="s">
        <v>34</v>
      </c>
      <c r="O2673" t="s">
        <v>3374</v>
      </c>
      <c r="P2673" t="s">
        <v>425</v>
      </c>
      <c r="Q2673" t="s">
        <v>119</v>
      </c>
      <c r="R2673" t="s">
        <v>127</v>
      </c>
      <c r="S2673" t="s">
        <v>44</v>
      </c>
      <c r="T2673" t="s">
        <v>966</v>
      </c>
      <c r="U2673" t="s">
        <v>967</v>
      </c>
      <c r="V2673" t="s">
        <v>259</v>
      </c>
      <c r="X2673">
        <v>2</v>
      </c>
      <c r="Y2673">
        <v>0</v>
      </c>
      <c r="Z2673">
        <v>0</v>
      </c>
      <c r="AA2673">
        <v>0</v>
      </c>
      <c r="AB2673">
        <v>385700</v>
      </c>
      <c r="AC2673" t="s">
        <v>47</v>
      </c>
      <c r="AD2673" t="str">
        <f>+VLOOKUP(T2673,items!$A$2:$D$1255,4,0)</f>
        <v>FUNDA</v>
      </c>
      <c r="AE2673">
        <f>+VLOOKUP(T2673,Tabla1[],5,0)</f>
        <v>0</v>
      </c>
      <c r="AF2673">
        <f t="shared" si="41"/>
        <v>11</v>
      </c>
    </row>
    <row r="2674" spans="1:32" x14ac:dyDescent="0.25">
      <c r="A2674">
        <v>97097</v>
      </c>
      <c r="B2674" t="s">
        <v>5832</v>
      </c>
      <c r="C2674" t="s">
        <v>33</v>
      </c>
      <c r="D2674">
        <v>0</v>
      </c>
      <c r="F2674" t="s">
        <v>254</v>
      </c>
      <c r="G2674" t="s">
        <v>255</v>
      </c>
      <c r="H2674" t="s">
        <v>5833</v>
      </c>
      <c r="I2674" t="s">
        <v>5834</v>
      </c>
      <c r="J2674" t="s">
        <v>5835</v>
      </c>
      <c r="K2674" t="s">
        <v>5836</v>
      </c>
      <c r="L2674" t="s">
        <v>5837</v>
      </c>
      <c r="M2674" t="s">
        <v>1019</v>
      </c>
      <c r="N2674" t="s">
        <v>34</v>
      </c>
      <c r="O2674" t="s">
        <v>3374</v>
      </c>
      <c r="P2674" t="s">
        <v>425</v>
      </c>
      <c r="Q2674" t="s">
        <v>119</v>
      </c>
      <c r="R2674" t="s">
        <v>127</v>
      </c>
      <c r="S2674" t="s">
        <v>44</v>
      </c>
      <c r="T2674" t="s">
        <v>5841</v>
      </c>
      <c r="U2674" t="s">
        <v>5842</v>
      </c>
      <c r="V2674" t="s">
        <v>884</v>
      </c>
      <c r="W2674" t="s">
        <v>111</v>
      </c>
      <c r="X2674">
        <v>2</v>
      </c>
      <c r="Y2674">
        <v>0</v>
      </c>
      <c r="Z2674">
        <v>0</v>
      </c>
      <c r="AA2674">
        <v>0</v>
      </c>
      <c r="AB2674">
        <v>5377000</v>
      </c>
      <c r="AC2674" t="s">
        <v>47</v>
      </c>
      <c r="AD2674">
        <f>+VLOOKUP(T2674,items!$A$2:$D$1255,4,0)</f>
        <v>0</v>
      </c>
      <c r="AE2674">
        <f>+VLOOKUP(T2674,Tabla1[],5,0)</f>
        <v>0</v>
      </c>
      <c r="AF2674">
        <f t="shared" si="41"/>
        <v>11</v>
      </c>
    </row>
    <row r="2675" spans="1:32" x14ac:dyDescent="0.25">
      <c r="A2675">
        <v>97097</v>
      </c>
      <c r="B2675" t="s">
        <v>5832</v>
      </c>
      <c r="C2675" t="s">
        <v>33</v>
      </c>
      <c r="D2675">
        <v>0</v>
      </c>
      <c r="F2675" t="s">
        <v>254</v>
      </c>
      <c r="G2675" t="s">
        <v>255</v>
      </c>
      <c r="H2675" t="s">
        <v>5833</v>
      </c>
      <c r="I2675" t="s">
        <v>5834</v>
      </c>
      <c r="J2675" t="s">
        <v>5835</v>
      </c>
      <c r="K2675" t="s">
        <v>5836</v>
      </c>
      <c r="L2675" t="s">
        <v>5837</v>
      </c>
      <c r="M2675" t="s">
        <v>1019</v>
      </c>
      <c r="N2675" t="s">
        <v>34</v>
      </c>
      <c r="O2675" t="s">
        <v>3374</v>
      </c>
      <c r="P2675" t="s">
        <v>425</v>
      </c>
      <c r="Q2675" t="s">
        <v>119</v>
      </c>
      <c r="R2675" t="s">
        <v>127</v>
      </c>
      <c r="S2675" t="s">
        <v>44</v>
      </c>
      <c r="T2675" t="s">
        <v>689</v>
      </c>
      <c r="U2675" t="s">
        <v>690</v>
      </c>
      <c r="X2675">
        <v>4</v>
      </c>
      <c r="Y2675">
        <v>1344</v>
      </c>
      <c r="Z2675">
        <v>300</v>
      </c>
      <c r="AA2675">
        <v>0</v>
      </c>
      <c r="AB2675">
        <v>712532</v>
      </c>
      <c r="AC2675" t="s">
        <v>47</v>
      </c>
      <c r="AD2675">
        <f>+VLOOKUP(T2675,items!$A$2:$D$1255,4,0)</f>
        <v>0</v>
      </c>
      <c r="AE2675">
        <f>+VLOOKUP(T2675,Tabla1[],5,0)</f>
        <v>0</v>
      </c>
      <c r="AF2675">
        <f t="shared" si="41"/>
        <v>11</v>
      </c>
    </row>
    <row r="2676" spans="1:32" x14ac:dyDescent="0.25">
      <c r="A2676">
        <v>97099</v>
      </c>
      <c r="B2676" t="s">
        <v>5843</v>
      </c>
      <c r="C2676" t="s">
        <v>75</v>
      </c>
      <c r="D2676">
        <v>0</v>
      </c>
      <c r="F2676" t="s">
        <v>254</v>
      </c>
      <c r="G2676" t="s">
        <v>254</v>
      </c>
      <c r="H2676" t="s">
        <v>5844</v>
      </c>
      <c r="I2676" t="s">
        <v>37</v>
      </c>
      <c r="J2676" t="s">
        <v>5845</v>
      </c>
      <c r="K2676" t="s">
        <v>5846</v>
      </c>
      <c r="L2676" t="s">
        <v>37</v>
      </c>
      <c r="M2676" t="s">
        <v>898</v>
      </c>
      <c r="N2676" t="s">
        <v>898</v>
      </c>
      <c r="O2676" t="s">
        <v>503</v>
      </c>
      <c r="P2676" t="s">
        <v>1019</v>
      </c>
      <c r="Q2676" t="s">
        <v>1019</v>
      </c>
      <c r="R2676" t="s">
        <v>127</v>
      </c>
      <c r="S2676" t="s">
        <v>164</v>
      </c>
      <c r="T2676" t="s">
        <v>1411</v>
      </c>
      <c r="U2676" t="s">
        <v>867</v>
      </c>
      <c r="X2676">
        <v>18</v>
      </c>
      <c r="Y2676">
        <v>0</v>
      </c>
      <c r="Z2676">
        <v>0</v>
      </c>
      <c r="AA2676">
        <v>0</v>
      </c>
      <c r="AB2676">
        <v>946800</v>
      </c>
      <c r="AC2676" t="s">
        <v>47</v>
      </c>
      <c r="AD2676">
        <f>+VLOOKUP(T2676,items!$A$2:$D$1255,4,0)</f>
        <v>0</v>
      </c>
      <c r="AE2676">
        <f>+VLOOKUP(T2676,Tabla1[],5,0)</f>
        <v>0</v>
      </c>
      <c r="AF2676">
        <f t="shared" si="41"/>
        <v>9</v>
      </c>
    </row>
    <row r="2677" spans="1:32" x14ac:dyDescent="0.25">
      <c r="A2677">
        <v>97100</v>
      </c>
      <c r="B2677" t="s">
        <v>5843</v>
      </c>
      <c r="C2677" t="s">
        <v>75</v>
      </c>
      <c r="D2677">
        <v>0</v>
      </c>
      <c r="F2677" t="s">
        <v>254</v>
      </c>
      <c r="G2677" t="s">
        <v>254</v>
      </c>
      <c r="H2677" t="s">
        <v>5847</v>
      </c>
      <c r="I2677" t="s">
        <v>37</v>
      </c>
      <c r="J2677" t="s">
        <v>5848</v>
      </c>
      <c r="K2677" t="s">
        <v>5849</v>
      </c>
      <c r="L2677" t="s">
        <v>37</v>
      </c>
      <c r="M2677" t="s">
        <v>898</v>
      </c>
      <c r="N2677" t="s">
        <v>898</v>
      </c>
      <c r="O2677" t="s">
        <v>255</v>
      </c>
      <c r="P2677" t="s">
        <v>1019</v>
      </c>
      <c r="Q2677" t="s">
        <v>1019</v>
      </c>
      <c r="R2677" t="s">
        <v>43</v>
      </c>
      <c r="S2677" t="s">
        <v>164</v>
      </c>
      <c r="T2677" t="s">
        <v>4078</v>
      </c>
      <c r="U2677" t="s">
        <v>313</v>
      </c>
      <c r="X2677">
        <v>1.1000000000000001</v>
      </c>
      <c r="Y2677">
        <v>0</v>
      </c>
      <c r="Z2677">
        <v>0</v>
      </c>
      <c r="AA2677">
        <v>0</v>
      </c>
      <c r="AB2677">
        <v>108900</v>
      </c>
      <c r="AC2677" t="s">
        <v>47</v>
      </c>
      <c r="AD2677">
        <f>+VLOOKUP(T2677,items!$A$2:$D$1255,4,0)</f>
        <v>0</v>
      </c>
      <c r="AE2677">
        <f>+VLOOKUP(T2677,Tabla1[],5,0)</f>
        <v>0</v>
      </c>
      <c r="AF2677">
        <f t="shared" si="41"/>
        <v>9</v>
      </c>
    </row>
    <row r="2678" spans="1:32" x14ac:dyDescent="0.25">
      <c r="A2678">
        <v>97102</v>
      </c>
      <c r="B2678" t="s">
        <v>5850</v>
      </c>
      <c r="C2678" t="s">
        <v>75</v>
      </c>
      <c r="D2678">
        <v>0</v>
      </c>
      <c r="F2678" t="s">
        <v>254</v>
      </c>
      <c r="G2678" t="s">
        <v>1188</v>
      </c>
      <c r="H2678" t="s">
        <v>5851</v>
      </c>
      <c r="I2678" t="s">
        <v>5852</v>
      </c>
      <c r="J2678" t="s">
        <v>5853</v>
      </c>
      <c r="K2678" t="s">
        <v>5854</v>
      </c>
      <c r="L2678" t="s">
        <v>5855</v>
      </c>
      <c r="M2678" t="s">
        <v>486</v>
      </c>
      <c r="N2678" t="s">
        <v>126</v>
      </c>
      <c r="O2678" t="s">
        <v>2254</v>
      </c>
      <c r="P2678" t="s">
        <v>342</v>
      </c>
      <c r="Q2678" t="s">
        <v>5856</v>
      </c>
      <c r="R2678" t="s">
        <v>127</v>
      </c>
      <c r="S2678" t="s">
        <v>44</v>
      </c>
      <c r="T2678" t="s">
        <v>713</v>
      </c>
      <c r="U2678" t="s">
        <v>714</v>
      </c>
      <c r="X2678">
        <v>1</v>
      </c>
      <c r="Y2678">
        <v>0</v>
      </c>
      <c r="Z2678">
        <v>0</v>
      </c>
      <c r="AA2678">
        <v>0</v>
      </c>
      <c r="AB2678">
        <v>320000</v>
      </c>
      <c r="AC2678" t="s">
        <v>47</v>
      </c>
      <c r="AD2678">
        <f>+VLOOKUP(T2678,items!$A$2:$D$1255,4,0)</f>
        <v>0</v>
      </c>
      <c r="AE2678">
        <f>+VLOOKUP(T2678,Tabla1[],5,0)</f>
        <v>0</v>
      </c>
      <c r="AF2678">
        <f t="shared" si="41"/>
        <v>12</v>
      </c>
    </row>
    <row r="2679" spans="1:32" x14ac:dyDescent="0.25">
      <c r="A2679">
        <v>97102</v>
      </c>
      <c r="B2679" t="s">
        <v>5850</v>
      </c>
      <c r="C2679" t="s">
        <v>75</v>
      </c>
      <c r="D2679">
        <v>0</v>
      </c>
      <c r="F2679" t="s">
        <v>254</v>
      </c>
      <c r="G2679" t="s">
        <v>1188</v>
      </c>
      <c r="H2679" t="s">
        <v>5851</v>
      </c>
      <c r="I2679" t="s">
        <v>5852</v>
      </c>
      <c r="J2679" t="s">
        <v>5853</v>
      </c>
      <c r="K2679" t="s">
        <v>5854</v>
      </c>
      <c r="L2679" t="s">
        <v>5855</v>
      </c>
      <c r="M2679" t="s">
        <v>486</v>
      </c>
      <c r="N2679" t="s">
        <v>126</v>
      </c>
      <c r="O2679" t="s">
        <v>2254</v>
      </c>
      <c r="P2679" t="s">
        <v>342</v>
      </c>
      <c r="Q2679" t="s">
        <v>5856</v>
      </c>
      <c r="R2679" t="s">
        <v>127</v>
      </c>
      <c r="S2679" t="s">
        <v>44</v>
      </c>
      <c r="T2679" t="s">
        <v>2089</v>
      </c>
      <c r="U2679" t="s">
        <v>2090</v>
      </c>
      <c r="X2679">
        <v>1</v>
      </c>
      <c r="Y2679">
        <v>0</v>
      </c>
      <c r="Z2679">
        <v>0</v>
      </c>
      <c r="AA2679">
        <v>0</v>
      </c>
      <c r="AB2679">
        <v>561120</v>
      </c>
      <c r="AC2679" t="s">
        <v>47</v>
      </c>
      <c r="AD2679">
        <f>+VLOOKUP(T2679,items!$A$2:$D$1255,4,0)</f>
        <v>0</v>
      </c>
      <c r="AE2679">
        <f>+VLOOKUP(T2679,Tabla1[],5,0)</f>
        <v>0</v>
      </c>
      <c r="AF2679">
        <f t="shared" si="41"/>
        <v>12</v>
      </c>
    </row>
    <row r="2680" spans="1:32" x14ac:dyDescent="0.25">
      <c r="A2680">
        <v>97102</v>
      </c>
      <c r="B2680" t="s">
        <v>5850</v>
      </c>
      <c r="C2680" t="s">
        <v>75</v>
      </c>
      <c r="D2680">
        <v>0</v>
      </c>
      <c r="F2680" t="s">
        <v>254</v>
      </c>
      <c r="G2680" t="s">
        <v>1188</v>
      </c>
      <c r="H2680" t="s">
        <v>5851</v>
      </c>
      <c r="I2680" t="s">
        <v>5852</v>
      </c>
      <c r="J2680" t="s">
        <v>5853</v>
      </c>
      <c r="K2680" t="s">
        <v>5854</v>
      </c>
      <c r="L2680" t="s">
        <v>5855</v>
      </c>
      <c r="M2680" t="s">
        <v>486</v>
      </c>
      <c r="N2680" t="s">
        <v>126</v>
      </c>
      <c r="O2680" t="s">
        <v>2254</v>
      </c>
      <c r="P2680" t="s">
        <v>342</v>
      </c>
      <c r="Q2680" t="s">
        <v>5856</v>
      </c>
      <c r="R2680" t="s">
        <v>127</v>
      </c>
      <c r="S2680" t="s">
        <v>44</v>
      </c>
      <c r="T2680" t="s">
        <v>717</v>
      </c>
      <c r="U2680" t="s">
        <v>718</v>
      </c>
      <c r="X2680">
        <v>1</v>
      </c>
      <c r="Y2680">
        <v>0</v>
      </c>
      <c r="Z2680">
        <v>0</v>
      </c>
      <c r="AA2680">
        <v>0</v>
      </c>
      <c r="AB2680">
        <v>100000</v>
      </c>
      <c r="AC2680" t="s">
        <v>47</v>
      </c>
      <c r="AD2680">
        <f>+VLOOKUP(T2680,items!$A$2:$D$1255,4,0)</f>
        <v>0</v>
      </c>
      <c r="AE2680">
        <f>+VLOOKUP(T2680,Tabla1[],5,0)</f>
        <v>0</v>
      </c>
      <c r="AF2680">
        <f t="shared" si="41"/>
        <v>12</v>
      </c>
    </row>
    <row r="2681" spans="1:32" x14ac:dyDescent="0.25">
      <c r="A2681">
        <v>97102</v>
      </c>
      <c r="B2681" t="s">
        <v>5850</v>
      </c>
      <c r="C2681" t="s">
        <v>75</v>
      </c>
      <c r="D2681">
        <v>0</v>
      </c>
      <c r="F2681" t="s">
        <v>254</v>
      </c>
      <c r="G2681" t="s">
        <v>1188</v>
      </c>
      <c r="H2681" t="s">
        <v>5851</v>
      </c>
      <c r="I2681" t="s">
        <v>5852</v>
      </c>
      <c r="J2681" t="s">
        <v>5853</v>
      </c>
      <c r="K2681" t="s">
        <v>5854</v>
      </c>
      <c r="L2681" t="s">
        <v>5855</v>
      </c>
      <c r="M2681" t="s">
        <v>486</v>
      </c>
      <c r="N2681" t="s">
        <v>126</v>
      </c>
      <c r="O2681" t="s">
        <v>2254</v>
      </c>
      <c r="P2681" t="s">
        <v>342</v>
      </c>
      <c r="Q2681" t="s">
        <v>5856</v>
      </c>
      <c r="R2681" t="s">
        <v>127</v>
      </c>
      <c r="S2681" t="s">
        <v>44</v>
      </c>
      <c r="T2681" t="s">
        <v>347</v>
      </c>
      <c r="U2681" t="s">
        <v>348</v>
      </c>
      <c r="W2681" t="s">
        <v>114</v>
      </c>
      <c r="X2681">
        <v>1</v>
      </c>
      <c r="Y2681">
        <v>4190</v>
      </c>
      <c r="Z2681">
        <v>0</v>
      </c>
      <c r="AA2681">
        <v>0</v>
      </c>
      <c r="AB2681">
        <v>1125000</v>
      </c>
      <c r="AC2681" t="s">
        <v>47</v>
      </c>
      <c r="AD2681">
        <f>+VLOOKUP(T2681,items!$A$2:$D$1255,4,0)</f>
        <v>0</v>
      </c>
      <c r="AE2681">
        <f>+VLOOKUP(T2681,Tabla1[],5,0)</f>
        <v>0</v>
      </c>
      <c r="AF2681">
        <f t="shared" si="41"/>
        <v>12</v>
      </c>
    </row>
    <row r="2682" spans="1:32" x14ac:dyDescent="0.25">
      <c r="A2682">
        <v>97102</v>
      </c>
      <c r="B2682" t="s">
        <v>5850</v>
      </c>
      <c r="C2682" t="s">
        <v>75</v>
      </c>
      <c r="D2682">
        <v>0</v>
      </c>
      <c r="F2682" t="s">
        <v>254</v>
      </c>
      <c r="G2682" t="s">
        <v>1188</v>
      </c>
      <c r="H2682" t="s">
        <v>5851</v>
      </c>
      <c r="I2682" t="s">
        <v>5852</v>
      </c>
      <c r="J2682" t="s">
        <v>5853</v>
      </c>
      <c r="K2682" t="s">
        <v>5854</v>
      </c>
      <c r="L2682" t="s">
        <v>5855</v>
      </c>
      <c r="M2682" t="s">
        <v>486</v>
      </c>
      <c r="N2682" t="s">
        <v>126</v>
      </c>
      <c r="O2682" t="s">
        <v>2254</v>
      </c>
      <c r="P2682" t="s">
        <v>342</v>
      </c>
      <c r="Q2682" t="s">
        <v>5856</v>
      </c>
      <c r="R2682" t="s">
        <v>127</v>
      </c>
      <c r="S2682" t="s">
        <v>44</v>
      </c>
      <c r="T2682" t="s">
        <v>1447</v>
      </c>
      <c r="U2682" t="s">
        <v>1448</v>
      </c>
      <c r="X2682">
        <v>1</v>
      </c>
      <c r="Y2682">
        <v>4190</v>
      </c>
      <c r="Z2682">
        <v>0</v>
      </c>
      <c r="AA2682">
        <v>0</v>
      </c>
      <c r="AB2682">
        <v>2308080</v>
      </c>
      <c r="AC2682" t="s">
        <v>47</v>
      </c>
      <c r="AD2682">
        <f>+VLOOKUP(T2682,items!$A$2:$D$1255,4,0)</f>
        <v>0</v>
      </c>
      <c r="AE2682">
        <f>+VLOOKUP(T2682,Tabla1[],5,0)</f>
        <v>0</v>
      </c>
      <c r="AF2682">
        <f t="shared" si="41"/>
        <v>12</v>
      </c>
    </row>
    <row r="2683" spans="1:32" x14ac:dyDescent="0.25">
      <c r="A2683">
        <v>97102</v>
      </c>
      <c r="B2683" t="s">
        <v>5850</v>
      </c>
      <c r="C2683" t="s">
        <v>75</v>
      </c>
      <c r="D2683">
        <v>0</v>
      </c>
      <c r="F2683" t="s">
        <v>254</v>
      </c>
      <c r="G2683" t="s">
        <v>1188</v>
      </c>
      <c r="H2683" t="s">
        <v>5851</v>
      </c>
      <c r="I2683" t="s">
        <v>5852</v>
      </c>
      <c r="J2683" t="s">
        <v>5853</v>
      </c>
      <c r="K2683" t="s">
        <v>5854</v>
      </c>
      <c r="L2683" t="s">
        <v>5855</v>
      </c>
      <c r="M2683" t="s">
        <v>486</v>
      </c>
      <c r="N2683" t="s">
        <v>126</v>
      </c>
      <c r="O2683" t="s">
        <v>2254</v>
      </c>
      <c r="P2683" t="s">
        <v>342</v>
      </c>
      <c r="Q2683" t="s">
        <v>5856</v>
      </c>
      <c r="R2683" t="s">
        <v>127</v>
      </c>
      <c r="S2683" t="s">
        <v>44</v>
      </c>
      <c r="T2683" t="s">
        <v>1449</v>
      </c>
      <c r="U2683" t="s">
        <v>1450</v>
      </c>
      <c r="V2683" t="s">
        <v>194</v>
      </c>
      <c r="W2683" t="s">
        <v>114</v>
      </c>
      <c r="X2683">
        <v>1</v>
      </c>
      <c r="Y2683">
        <v>4190</v>
      </c>
      <c r="Z2683">
        <v>0</v>
      </c>
      <c r="AA2683">
        <v>3950</v>
      </c>
      <c r="AB2683">
        <v>9738579</v>
      </c>
      <c r="AC2683" t="s">
        <v>47</v>
      </c>
      <c r="AD2683" t="str">
        <f>+VLOOKUP(T2683,items!$A$2:$D$1255,4,0)</f>
        <v>PERGOLA</v>
      </c>
      <c r="AE2683" t="str">
        <f>+VLOOKUP(T2683,Tabla1[],5,0)</f>
        <v>PERGOLITE</v>
      </c>
      <c r="AF2683">
        <f t="shared" si="41"/>
        <v>12</v>
      </c>
    </row>
    <row r="2684" spans="1:32" x14ac:dyDescent="0.25">
      <c r="A2684">
        <v>97102</v>
      </c>
      <c r="B2684" t="s">
        <v>5850</v>
      </c>
      <c r="C2684" t="s">
        <v>75</v>
      </c>
      <c r="D2684">
        <v>0</v>
      </c>
      <c r="F2684" t="s">
        <v>254</v>
      </c>
      <c r="G2684" t="s">
        <v>1188</v>
      </c>
      <c r="H2684" t="s">
        <v>5851</v>
      </c>
      <c r="I2684" t="s">
        <v>5852</v>
      </c>
      <c r="J2684" t="s">
        <v>5853</v>
      </c>
      <c r="K2684" t="s">
        <v>5854</v>
      </c>
      <c r="L2684" t="s">
        <v>5855</v>
      </c>
      <c r="M2684" t="s">
        <v>486</v>
      </c>
      <c r="N2684" t="s">
        <v>126</v>
      </c>
      <c r="O2684" t="s">
        <v>2254</v>
      </c>
      <c r="P2684" t="s">
        <v>342</v>
      </c>
      <c r="Q2684" t="s">
        <v>5856</v>
      </c>
      <c r="R2684" t="s">
        <v>127</v>
      </c>
      <c r="S2684" t="s">
        <v>44</v>
      </c>
      <c r="T2684" t="s">
        <v>5857</v>
      </c>
      <c r="U2684" t="s">
        <v>5858</v>
      </c>
      <c r="X2684">
        <v>1</v>
      </c>
      <c r="Y2684">
        <v>0</v>
      </c>
      <c r="Z2684">
        <v>0</v>
      </c>
      <c r="AA2684">
        <v>0</v>
      </c>
      <c r="AB2684">
        <v>47813</v>
      </c>
      <c r="AC2684" t="s">
        <v>47</v>
      </c>
      <c r="AD2684">
        <f>+VLOOKUP(T2684,items!$A$2:$D$1255,4,0)</f>
        <v>0</v>
      </c>
      <c r="AE2684">
        <f>+VLOOKUP(T2684,Tabla1[],5,0)</f>
        <v>0</v>
      </c>
      <c r="AF2684">
        <f t="shared" si="41"/>
        <v>12</v>
      </c>
    </row>
    <row r="2685" spans="1:32" x14ac:dyDescent="0.25">
      <c r="A2685">
        <v>97102</v>
      </c>
      <c r="B2685" t="s">
        <v>5850</v>
      </c>
      <c r="C2685" t="s">
        <v>75</v>
      </c>
      <c r="D2685">
        <v>0</v>
      </c>
      <c r="F2685" t="s">
        <v>254</v>
      </c>
      <c r="G2685" t="s">
        <v>1188</v>
      </c>
      <c r="H2685" t="s">
        <v>5851</v>
      </c>
      <c r="I2685" t="s">
        <v>5852</v>
      </c>
      <c r="J2685" t="s">
        <v>5853</v>
      </c>
      <c r="K2685" t="s">
        <v>5854</v>
      </c>
      <c r="L2685" t="s">
        <v>5855</v>
      </c>
      <c r="M2685" t="s">
        <v>486</v>
      </c>
      <c r="N2685" t="s">
        <v>126</v>
      </c>
      <c r="O2685" t="s">
        <v>2254</v>
      </c>
      <c r="P2685" t="s">
        <v>342</v>
      </c>
      <c r="Q2685" t="s">
        <v>5856</v>
      </c>
      <c r="R2685" t="s">
        <v>127</v>
      </c>
      <c r="S2685" t="s">
        <v>44</v>
      </c>
      <c r="T2685" t="s">
        <v>5859</v>
      </c>
      <c r="U2685" t="s">
        <v>5860</v>
      </c>
      <c r="X2685">
        <v>1</v>
      </c>
      <c r="Y2685">
        <v>0</v>
      </c>
      <c r="Z2685">
        <v>0</v>
      </c>
      <c r="AA2685">
        <v>0</v>
      </c>
      <c r="AB2685">
        <v>560108</v>
      </c>
      <c r="AC2685" t="s">
        <v>47</v>
      </c>
      <c r="AD2685">
        <f>+VLOOKUP(T2685,items!$A$2:$D$1255,4,0)</f>
        <v>0</v>
      </c>
      <c r="AE2685">
        <f>+VLOOKUP(T2685,Tabla1[],5,0)</f>
        <v>0</v>
      </c>
      <c r="AF2685">
        <f t="shared" si="41"/>
        <v>12</v>
      </c>
    </row>
    <row r="2686" spans="1:32" x14ac:dyDescent="0.25">
      <c r="A2686">
        <v>97102</v>
      </c>
      <c r="B2686" t="s">
        <v>5850</v>
      </c>
      <c r="C2686" t="s">
        <v>75</v>
      </c>
      <c r="D2686">
        <v>0</v>
      </c>
      <c r="F2686" t="s">
        <v>254</v>
      </c>
      <c r="G2686" t="s">
        <v>1188</v>
      </c>
      <c r="H2686" t="s">
        <v>5851</v>
      </c>
      <c r="I2686" t="s">
        <v>5852</v>
      </c>
      <c r="J2686" t="s">
        <v>5853</v>
      </c>
      <c r="K2686" t="s">
        <v>5854</v>
      </c>
      <c r="L2686" t="s">
        <v>5855</v>
      </c>
      <c r="M2686" t="s">
        <v>486</v>
      </c>
      <c r="N2686" t="s">
        <v>126</v>
      </c>
      <c r="O2686" t="s">
        <v>2254</v>
      </c>
      <c r="P2686" t="s">
        <v>342</v>
      </c>
      <c r="Q2686" t="s">
        <v>5856</v>
      </c>
      <c r="R2686" t="s">
        <v>127</v>
      </c>
      <c r="S2686" t="s">
        <v>44</v>
      </c>
      <c r="T2686" t="s">
        <v>94</v>
      </c>
      <c r="U2686" t="s">
        <v>95</v>
      </c>
      <c r="X2686">
        <v>1</v>
      </c>
      <c r="Y2686">
        <v>0</v>
      </c>
      <c r="Z2686">
        <v>0</v>
      </c>
      <c r="AA2686">
        <v>0</v>
      </c>
      <c r="AB2686">
        <v>1200000</v>
      </c>
      <c r="AC2686" t="s">
        <v>47</v>
      </c>
      <c r="AD2686" t="e">
        <f>+VLOOKUP(T2686,items!$A$2:$D$1255,4,0)</f>
        <v>#N/A</v>
      </c>
      <c r="AE2686" t="e">
        <f>+VLOOKUP(T2686,Tabla1[],5,0)</f>
        <v>#N/A</v>
      </c>
      <c r="AF2686">
        <f t="shared" si="41"/>
        <v>12</v>
      </c>
    </row>
    <row r="2687" spans="1:32" x14ac:dyDescent="0.25">
      <c r="A2687">
        <v>97102</v>
      </c>
      <c r="B2687" t="s">
        <v>5850</v>
      </c>
      <c r="C2687" t="s">
        <v>75</v>
      </c>
      <c r="D2687">
        <v>0</v>
      </c>
      <c r="F2687" t="s">
        <v>254</v>
      </c>
      <c r="G2687" t="s">
        <v>1188</v>
      </c>
      <c r="H2687" t="s">
        <v>5851</v>
      </c>
      <c r="I2687" t="s">
        <v>5852</v>
      </c>
      <c r="J2687" t="s">
        <v>5853</v>
      </c>
      <c r="K2687" t="s">
        <v>5854</v>
      </c>
      <c r="L2687" t="s">
        <v>5855</v>
      </c>
      <c r="M2687" t="s">
        <v>486</v>
      </c>
      <c r="N2687" t="s">
        <v>126</v>
      </c>
      <c r="O2687" t="s">
        <v>2254</v>
      </c>
      <c r="P2687" t="s">
        <v>342</v>
      </c>
      <c r="Q2687" t="s">
        <v>5856</v>
      </c>
      <c r="R2687" t="s">
        <v>127</v>
      </c>
      <c r="S2687" t="s">
        <v>44</v>
      </c>
      <c r="T2687" t="s">
        <v>5861</v>
      </c>
      <c r="U2687" t="s">
        <v>5862</v>
      </c>
      <c r="W2687" t="s">
        <v>117</v>
      </c>
      <c r="X2687">
        <v>1</v>
      </c>
      <c r="Y2687">
        <v>3500</v>
      </c>
      <c r="Z2687">
        <v>2579</v>
      </c>
      <c r="AA2687">
        <v>0</v>
      </c>
      <c r="AB2687">
        <v>8877400</v>
      </c>
      <c r="AC2687" t="s">
        <v>47</v>
      </c>
      <c r="AD2687" t="str">
        <f>+VLOOKUP(T2687,items!$A$2:$D$1255,4,0)</f>
        <v>SLINDINGGLASS</v>
      </c>
      <c r="AE2687">
        <f>+VLOOKUP(T2687,Tabla1[],5,0)</f>
        <v>0</v>
      </c>
      <c r="AF2687">
        <f t="shared" si="41"/>
        <v>12</v>
      </c>
    </row>
    <row r="2688" spans="1:32" x14ac:dyDescent="0.25">
      <c r="A2688">
        <v>97102</v>
      </c>
      <c r="B2688" t="s">
        <v>5850</v>
      </c>
      <c r="C2688" t="s">
        <v>75</v>
      </c>
      <c r="D2688">
        <v>0</v>
      </c>
      <c r="F2688" t="s">
        <v>254</v>
      </c>
      <c r="G2688" t="s">
        <v>1188</v>
      </c>
      <c r="H2688" t="s">
        <v>5851</v>
      </c>
      <c r="I2688" t="s">
        <v>5852</v>
      </c>
      <c r="J2688" t="s">
        <v>5853</v>
      </c>
      <c r="K2688" t="s">
        <v>5854</v>
      </c>
      <c r="L2688" t="s">
        <v>5855</v>
      </c>
      <c r="M2688" t="s">
        <v>486</v>
      </c>
      <c r="N2688" t="s">
        <v>126</v>
      </c>
      <c r="O2688" t="s">
        <v>2254</v>
      </c>
      <c r="P2688" t="s">
        <v>342</v>
      </c>
      <c r="Q2688" t="s">
        <v>5856</v>
      </c>
      <c r="R2688" t="s">
        <v>127</v>
      </c>
      <c r="S2688" t="s">
        <v>44</v>
      </c>
      <c r="T2688" t="s">
        <v>1805</v>
      </c>
      <c r="U2688" t="s">
        <v>1806</v>
      </c>
      <c r="X2688">
        <v>4</v>
      </c>
      <c r="Y2688">
        <v>4190</v>
      </c>
      <c r="Z2688">
        <v>0</v>
      </c>
      <c r="AA2688">
        <v>0</v>
      </c>
      <c r="AB2688">
        <v>1976864</v>
      </c>
      <c r="AC2688" t="s">
        <v>47</v>
      </c>
      <c r="AD2688">
        <f>+VLOOKUP(T2688,items!$A$2:$D$1255,4,0)</f>
        <v>0</v>
      </c>
      <c r="AE2688">
        <f>+VLOOKUP(T2688,Tabla1[],5,0)</f>
        <v>0</v>
      </c>
      <c r="AF2688">
        <f t="shared" si="41"/>
        <v>12</v>
      </c>
    </row>
    <row r="2689" spans="1:34" x14ac:dyDescent="0.25">
      <c r="A2689">
        <v>97103</v>
      </c>
      <c r="B2689" t="s">
        <v>5863</v>
      </c>
      <c r="C2689" t="s">
        <v>33</v>
      </c>
      <c r="D2689">
        <v>0</v>
      </c>
      <c r="F2689" t="s">
        <v>254</v>
      </c>
      <c r="G2689" t="s">
        <v>983</v>
      </c>
      <c r="H2689" t="s">
        <v>5864</v>
      </c>
      <c r="I2689" t="s">
        <v>37</v>
      </c>
      <c r="J2689" t="s">
        <v>5865</v>
      </c>
      <c r="K2689" t="s">
        <v>5866</v>
      </c>
      <c r="L2689" t="s">
        <v>5867</v>
      </c>
      <c r="M2689" t="s">
        <v>163</v>
      </c>
      <c r="N2689" t="s">
        <v>163</v>
      </c>
      <c r="O2689" t="s">
        <v>1136</v>
      </c>
      <c r="P2689" t="s">
        <v>1143</v>
      </c>
      <c r="Q2689" t="s">
        <v>424</v>
      </c>
      <c r="R2689" t="s">
        <v>127</v>
      </c>
      <c r="S2689" t="s">
        <v>256</v>
      </c>
      <c r="T2689" t="s">
        <v>4070</v>
      </c>
      <c r="U2689" t="s">
        <v>4071</v>
      </c>
      <c r="W2689" t="s">
        <v>114</v>
      </c>
      <c r="X2689">
        <v>1</v>
      </c>
      <c r="Y2689">
        <v>0</v>
      </c>
      <c r="Z2689">
        <v>0</v>
      </c>
      <c r="AA2689">
        <v>0</v>
      </c>
      <c r="AB2689">
        <v>784695</v>
      </c>
      <c r="AC2689" t="s">
        <v>47</v>
      </c>
      <c r="AD2689">
        <f>+VLOOKUP(T2689,items!$A$2:$D$1255,4,0)</f>
        <v>0</v>
      </c>
      <c r="AE2689">
        <f>+VLOOKUP(T2689,Tabla1[],5,0)</f>
        <v>0</v>
      </c>
      <c r="AF2689">
        <f t="shared" si="41"/>
        <v>10</v>
      </c>
    </row>
    <row r="2690" spans="1:34" x14ac:dyDescent="0.25">
      <c r="A2690">
        <v>97103</v>
      </c>
      <c r="B2690" t="s">
        <v>5863</v>
      </c>
      <c r="C2690" t="s">
        <v>33</v>
      </c>
      <c r="D2690">
        <v>0</v>
      </c>
      <c r="F2690" t="s">
        <v>254</v>
      </c>
      <c r="G2690" t="s">
        <v>983</v>
      </c>
      <c r="H2690" t="s">
        <v>5864</v>
      </c>
      <c r="I2690" t="s">
        <v>37</v>
      </c>
      <c r="J2690" t="s">
        <v>5865</v>
      </c>
      <c r="K2690" t="s">
        <v>5866</v>
      </c>
      <c r="L2690" t="s">
        <v>5867</v>
      </c>
      <c r="M2690" t="s">
        <v>163</v>
      </c>
      <c r="N2690" t="s">
        <v>163</v>
      </c>
      <c r="O2690" t="s">
        <v>1136</v>
      </c>
      <c r="P2690" t="s">
        <v>1143</v>
      </c>
      <c r="Q2690" t="s">
        <v>424</v>
      </c>
      <c r="R2690" t="s">
        <v>127</v>
      </c>
      <c r="S2690" t="s">
        <v>256</v>
      </c>
      <c r="T2690" t="s">
        <v>5868</v>
      </c>
      <c r="U2690" t="s">
        <v>5869</v>
      </c>
      <c r="V2690" t="s">
        <v>529</v>
      </c>
      <c r="X2690">
        <v>1</v>
      </c>
      <c r="Y2690">
        <v>0</v>
      </c>
      <c r="Z2690">
        <v>0</v>
      </c>
      <c r="AA2690">
        <v>0</v>
      </c>
      <c r="AB2690">
        <v>752663</v>
      </c>
      <c r="AC2690" t="s">
        <v>47</v>
      </c>
      <c r="AD2690">
        <f>+VLOOKUP(T2690,items!$A$2:$D$1255,4,0)</f>
        <v>0</v>
      </c>
      <c r="AE2690">
        <f>+VLOOKUP(T2690,Tabla1[],5,0)</f>
        <v>0</v>
      </c>
      <c r="AF2690">
        <f t="shared" ref="AF2690:AF2753" si="42">+MONTH(O2690)</f>
        <v>10</v>
      </c>
    </row>
    <row r="2691" spans="1:34" x14ac:dyDescent="0.25">
      <c r="A2691">
        <v>97103</v>
      </c>
      <c r="B2691" t="s">
        <v>5863</v>
      </c>
      <c r="C2691" t="s">
        <v>33</v>
      </c>
      <c r="D2691">
        <v>0</v>
      </c>
      <c r="F2691" t="s">
        <v>254</v>
      </c>
      <c r="G2691" t="s">
        <v>983</v>
      </c>
      <c r="H2691" t="s">
        <v>5864</v>
      </c>
      <c r="I2691" t="s">
        <v>37</v>
      </c>
      <c r="J2691" t="s">
        <v>5865</v>
      </c>
      <c r="K2691" t="s">
        <v>5866</v>
      </c>
      <c r="L2691" t="s">
        <v>5867</v>
      </c>
      <c r="M2691" t="s">
        <v>163</v>
      </c>
      <c r="N2691" t="s">
        <v>163</v>
      </c>
      <c r="O2691" t="s">
        <v>1136</v>
      </c>
      <c r="P2691" t="s">
        <v>1143</v>
      </c>
      <c r="Q2691" t="s">
        <v>424</v>
      </c>
      <c r="R2691" t="s">
        <v>127</v>
      </c>
      <c r="S2691" t="s">
        <v>256</v>
      </c>
      <c r="T2691" t="s">
        <v>5870</v>
      </c>
      <c r="U2691" t="s">
        <v>5871</v>
      </c>
      <c r="X2691">
        <v>1</v>
      </c>
      <c r="Y2691">
        <v>0</v>
      </c>
      <c r="Z2691">
        <v>0</v>
      </c>
      <c r="AA2691">
        <v>0</v>
      </c>
      <c r="AB2691">
        <v>694110</v>
      </c>
      <c r="AC2691" t="s">
        <v>47</v>
      </c>
      <c r="AD2691">
        <f>+VLOOKUP(T2691,items!$A$2:$D$1255,4,0)</f>
        <v>0</v>
      </c>
      <c r="AE2691">
        <f>+VLOOKUP(T2691,Tabla1[],5,0)</f>
        <v>0</v>
      </c>
      <c r="AF2691">
        <f t="shared" si="42"/>
        <v>10</v>
      </c>
    </row>
    <row r="2692" spans="1:34" x14ac:dyDescent="0.25">
      <c r="A2692">
        <v>97103</v>
      </c>
      <c r="B2692" t="s">
        <v>5863</v>
      </c>
      <c r="C2692" t="s">
        <v>33</v>
      </c>
      <c r="D2692">
        <v>0</v>
      </c>
      <c r="F2692" t="s">
        <v>254</v>
      </c>
      <c r="G2692" t="s">
        <v>983</v>
      </c>
      <c r="H2692" t="s">
        <v>5864</v>
      </c>
      <c r="I2692" t="s">
        <v>37</v>
      </c>
      <c r="J2692" t="s">
        <v>5865</v>
      </c>
      <c r="K2692" t="s">
        <v>5866</v>
      </c>
      <c r="L2692" t="s">
        <v>5867</v>
      </c>
      <c r="M2692" t="s">
        <v>163</v>
      </c>
      <c r="N2692" t="s">
        <v>163</v>
      </c>
      <c r="O2692" t="s">
        <v>1136</v>
      </c>
      <c r="P2692" t="s">
        <v>1143</v>
      </c>
      <c r="Q2692" t="s">
        <v>424</v>
      </c>
      <c r="R2692" t="s">
        <v>127</v>
      </c>
      <c r="S2692" t="s">
        <v>256</v>
      </c>
      <c r="T2692" t="s">
        <v>691</v>
      </c>
      <c r="U2692" t="s">
        <v>692</v>
      </c>
      <c r="X2692">
        <v>1</v>
      </c>
      <c r="Y2692">
        <v>0</v>
      </c>
      <c r="Z2692">
        <v>0</v>
      </c>
      <c r="AA2692">
        <v>0</v>
      </c>
      <c r="AB2692">
        <v>70000</v>
      </c>
      <c r="AC2692" t="s">
        <v>47</v>
      </c>
      <c r="AD2692" t="e">
        <f>+VLOOKUP(T2692,items!$A$2:$D$1255,4,0)</f>
        <v>#N/A</v>
      </c>
      <c r="AE2692" t="e">
        <f>+VLOOKUP(T2692,Tabla1[],5,0)</f>
        <v>#N/A</v>
      </c>
      <c r="AF2692">
        <f t="shared" si="42"/>
        <v>10</v>
      </c>
    </row>
    <row r="2693" spans="1:34" x14ac:dyDescent="0.25">
      <c r="A2693">
        <v>97116</v>
      </c>
      <c r="B2693" t="s">
        <v>355</v>
      </c>
      <c r="C2693" t="s">
        <v>75</v>
      </c>
      <c r="D2693">
        <v>0</v>
      </c>
      <c r="F2693" t="s">
        <v>1030</v>
      </c>
      <c r="G2693" t="s">
        <v>262</v>
      </c>
      <c r="H2693" t="s">
        <v>5872</v>
      </c>
      <c r="I2693" t="s">
        <v>5873</v>
      </c>
      <c r="J2693" t="s">
        <v>5874</v>
      </c>
      <c r="K2693" t="s">
        <v>5875</v>
      </c>
      <c r="L2693" t="s">
        <v>5876</v>
      </c>
      <c r="M2693" t="s">
        <v>268</v>
      </c>
      <c r="N2693" t="s">
        <v>3800</v>
      </c>
      <c r="O2693" t="s">
        <v>5877</v>
      </c>
      <c r="P2693" t="s">
        <v>5878</v>
      </c>
      <c r="Q2693" t="s">
        <v>240</v>
      </c>
      <c r="R2693" t="s">
        <v>127</v>
      </c>
      <c r="S2693" t="s">
        <v>272</v>
      </c>
      <c r="T2693" t="s">
        <v>5879</v>
      </c>
      <c r="U2693" t="s">
        <v>5880</v>
      </c>
      <c r="V2693" t="s">
        <v>194</v>
      </c>
      <c r="W2693" t="s">
        <v>93</v>
      </c>
      <c r="X2693">
        <v>1</v>
      </c>
      <c r="Y2693">
        <v>5486</v>
      </c>
      <c r="Z2693">
        <v>0</v>
      </c>
      <c r="AA2693">
        <v>6500</v>
      </c>
      <c r="AB2693" s="14">
        <v>27292108.32</v>
      </c>
      <c r="AC2693" t="s">
        <v>47</v>
      </c>
      <c r="AD2693">
        <f>+VLOOKUP(T2693,items!$A$2:$D$1255,4,0)</f>
        <v>0</v>
      </c>
      <c r="AE2693">
        <f>+VLOOKUP(T2693,Tabla1[],5,0)</f>
        <v>0</v>
      </c>
      <c r="AF2693">
        <f t="shared" si="42"/>
        <v>7</v>
      </c>
      <c r="AG2693">
        <v>3816</v>
      </c>
      <c r="AH2693" s="14">
        <v>27292108.32</v>
      </c>
    </row>
    <row r="2694" spans="1:34" x14ac:dyDescent="0.25">
      <c r="A2694">
        <v>97121</v>
      </c>
      <c r="B2694" t="s">
        <v>5881</v>
      </c>
      <c r="C2694" t="s">
        <v>1065</v>
      </c>
      <c r="D2694">
        <v>0</v>
      </c>
      <c r="F2694" t="s">
        <v>1030</v>
      </c>
      <c r="G2694" t="s">
        <v>1030</v>
      </c>
      <c r="H2694" t="s">
        <v>5882</v>
      </c>
      <c r="I2694" t="s">
        <v>37</v>
      </c>
      <c r="J2694" t="s">
        <v>37</v>
      </c>
      <c r="K2694" t="s">
        <v>5883</v>
      </c>
      <c r="L2694" t="s">
        <v>5884</v>
      </c>
      <c r="M2694" t="s">
        <v>898</v>
      </c>
      <c r="N2694" t="s">
        <v>898</v>
      </c>
      <c r="O2694" t="s">
        <v>41</v>
      </c>
      <c r="P2694" t="s">
        <v>2639</v>
      </c>
      <c r="Q2694" t="s">
        <v>2639</v>
      </c>
      <c r="R2694" t="s">
        <v>63</v>
      </c>
      <c r="S2694" t="s">
        <v>44</v>
      </c>
      <c r="T2694" t="s">
        <v>2493</v>
      </c>
      <c r="U2694" t="s">
        <v>2494</v>
      </c>
      <c r="W2694" t="s">
        <v>117</v>
      </c>
      <c r="X2694">
        <v>8</v>
      </c>
      <c r="Y2694">
        <v>0</v>
      </c>
      <c r="Z2694">
        <v>0</v>
      </c>
      <c r="AA2694">
        <v>0</v>
      </c>
      <c r="AB2694">
        <v>5542896</v>
      </c>
      <c r="AC2694" t="s">
        <v>47</v>
      </c>
      <c r="AD2694" t="str">
        <f>+VLOOKUP(T2694,items!$A$2:$D$1255,4,0)</f>
        <v>MUEBLES</v>
      </c>
      <c r="AE2694">
        <f>+VLOOKUP(T2694,Tabla1[],5,0)</f>
        <v>0</v>
      </c>
      <c r="AF2694">
        <f t="shared" si="42"/>
        <v>10</v>
      </c>
    </row>
    <row r="2695" spans="1:34" x14ac:dyDescent="0.25">
      <c r="A2695">
        <v>97121</v>
      </c>
      <c r="B2695" t="s">
        <v>5881</v>
      </c>
      <c r="C2695" t="s">
        <v>1065</v>
      </c>
      <c r="D2695">
        <v>0</v>
      </c>
      <c r="F2695" t="s">
        <v>1030</v>
      </c>
      <c r="G2695" t="s">
        <v>1030</v>
      </c>
      <c r="H2695" t="s">
        <v>5882</v>
      </c>
      <c r="I2695" t="s">
        <v>37</v>
      </c>
      <c r="J2695" t="s">
        <v>37</v>
      </c>
      <c r="K2695" t="s">
        <v>5883</v>
      </c>
      <c r="L2695" t="s">
        <v>5884</v>
      </c>
      <c r="M2695" t="s">
        <v>898</v>
      </c>
      <c r="N2695" t="s">
        <v>898</v>
      </c>
      <c r="O2695" t="s">
        <v>41</v>
      </c>
      <c r="P2695" t="s">
        <v>2639</v>
      </c>
      <c r="Q2695" t="s">
        <v>2639</v>
      </c>
      <c r="R2695" t="s">
        <v>63</v>
      </c>
      <c r="S2695" t="s">
        <v>44</v>
      </c>
      <c r="T2695" t="s">
        <v>5885</v>
      </c>
      <c r="U2695" t="s">
        <v>5886</v>
      </c>
      <c r="W2695" t="s">
        <v>117</v>
      </c>
      <c r="X2695">
        <v>1</v>
      </c>
      <c r="Y2695">
        <v>0</v>
      </c>
      <c r="Z2695">
        <v>0</v>
      </c>
      <c r="AA2695">
        <v>0</v>
      </c>
      <c r="AB2695">
        <v>2690786</v>
      </c>
      <c r="AC2695" t="s">
        <v>47</v>
      </c>
      <c r="AD2695" t="str">
        <f>+VLOOKUP(T2695,items!$A$2:$D$1255,4,0)</f>
        <v>MUEBLES</v>
      </c>
      <c r="AE2695">
        <f>+VLOOKUP(T2695,Tabla1[],5,0)</f>
        <v>0</v>
      </c>
      <c r="AF2695">
        <f t="shared" si="42"/>
        <v>10</v>
      </c>
    </row>
    <row r="2696" spans="1:34" x14ac:dyDescent="0.25">
      <c r="A2696">
        <v>97121</v>
      </c>
      <c r="B2696" t="s">
        <v>5881</v>
      </c>
      <c r="C2696" t="s">
        <v>1065</v>
      </c>
      <c r="D2696">
        <v>0</v>
      </c>
      <c r="F2696" t="s">
        <v>1030</v>
      </c>
      <c r="G2696" t="s">
        <v>1030</v>
      </c>
      <c r="H2696" t="s">
        <v>5882</v>
      </c>
      <c r="I2696" t="s">
        <v>37</v>
      </c>
      <c r="J2696" t="s">
        <v>37</v>
      </c>
      <c r="K2696" t="s">
        <v>5883</v>
      </c>
      <c r="L2696" t="s">
        <v>5884</v>
      </c>
      <c r="M2696" t="s">
        <v>898</v>
      </c>
      <c r="N2696" t="s">
        <v>898</v>
      </c>
      <c r="O2696" t="s">
        <v>41</v>
      </c>
      <c r="P2696" t="s">
        <v>2639</v>
      </c>
      <c r="Q2696" t="s">
        <v>2639</v>
      </c>
      <c r="R2696" t="s">
        <v>63</v>
      </c>
      <c r="S2696" t="s">
        <v>44</v>
      </c>
      <c r="T2696" t="s">
        <v>2786</v>
      </c>
      <c r="U2696" t="s">
        <v>2787</v>
      </c>
      <c r="W2696" t="s">
        <v>117</v>
      </c>
      <c r="X2696">
        <v>1</v>
      </c>
      <c r="Y2696">
        <v>0</v>
      </c>
      <c r="Z2696">
        <v>0</v>
      </c>
      <c r="AA2696">
        <v>0</v>
      </c>
      <c r="AB2696">
        <v>2359821</v>
      </c>
      <c r="AC2696" t="s">
        <v>47</v>
      </c>
      <c r="AD2696" t="str">
        <f>+VLOOKUP(T2696,items!$A$2:$D$1255,4,0)</f>
        <v>MUEBLES</v>
      </c>
      <c r="AE2696">
        <f>+VLOOKUP(T2696,Tabla1[],5,0)</f>
        <v>0</v>
      </c>
      <c r="AF2696">
        <f t="shared" si="42"/>
        <v>10</v>
      </c>
    </row>
    <row r="2697" spans="1:34" x14ac:dyDescent="0.25">
      <c r="A2697">
        <v>97125</v>
      </c>
      <c r="B2697" t="s">
        <v>5887</v>
      </c>
      <c r="C2697" t="s">
        <v>75</v>
      </c>
      <c r="D2697">
        <v>0</v>
      </c>
      <c r="F2697" t="s">
        <v>1030</v>
      </c>
      <c r="G2697" t="s">
        <v>41</v>
      </c>
      <c r="H2697" t="s">
        <v>5888</v>
      </c>
      <c r="I2697" t="s">
        <v>5889</v>
      </c>
      <c r="J2697" t="s">
        <v>5890</v>
      </c>
      <c r="K2697" t="s">
        <v>5891</v>
      </c>
      <c r="L2697" t="s">
        <v>5892</v>
      </c>
      <c r="M2697" t="s">
        <v>488</v>
      </c>
      <c r="N2697" t="s">
        <v>335</v>
      </c>
      <c r="O2697" t="s">
        <v>4581</v>
      </c>
      <c r="P2697" t="s">
        <v>120</v>
      </c>
      <c r="Q2697" t="s">
        <v>5542</v>
      </c>
      <c r="R2697" t="s">
        <v>127</v>
      </c>
      <c r="S2697" t="s">
        <v>256</v>
      </c>
      <c r="T2697" t="s">
        <v>433</v>
      </c>
      <c r="U2697" t="s">
        <v>434</v>
      </c>
      <c r="W2697" t="s">
        <v>114</v>
      </c>
      <c r="X2697">
        <v>1</v>
      </c>
      <c r="Y2697">
        <v>4100</v>
      </c>
      <c r="Z2697">
        <v>0</v>
      </c>
      <c r="AA2697">
        <v>500</v>
      </c>
      <c r="AB2697">
        <v>736136</v>
      </c>
      <c r="AC2697" t="s">
        <v>47</v>
      </c>
      <c r="AD2697">
        <f>+VLOOKUP(T2697,items!$A$2:$D$1255,4,0)</f>
        <v>0</v>
      </c>
      <c r="AE2697">
        <f>+VLOOKUP(T2697,Tabla1[],5,0)</f>
        <v>0</v>
      </c>
      <c r="AF2697">
        <f t="shared" si="42"/>
        <v>11</v>
      </c>
    </row>
    <row r="2698" spans="1:34" x14ac:dyDescent="0.25">
      <c r="A2698">
        <v>97125</v>
      </c>
      <c r="B2698" t="s">
        <v>5887</v>
      </c>
      <c r="C2698" t="s">
        <v>75</v>
      </c>
      <c r="D2698">
        <v>0</v>
      </c>
      <c r="F2698" t="s">
        <v>1030</v>
      </c>
      <c r="G2698" t="s">
        <v>41</v>
      </c>
      <c r="H2698" t="s">
        <v>5888</v>
      </c>
      <c r="I2698" t="s">
        <v>5889</v>
      </c>
      <c r="J2698" t="s">
        <v>5890</v>
      </c>
      <c r="K2698" t="s">
        <v>5891</v>
      </c>
      <c r="L2698" t="s">
        <v>5892</v>
      </c>
      <c r="M2698" t="s">
        <v>488</v>
      </c>
      <c r="N2698" t="s">
        <v>335</v>
      </c>
      <c r="O2698" t="s">
        <v>4581</v>
      </c>
      <c r="P2698" t="s">
        <v>120</v>
      </c>
      <c r="Q2698" t="s">
        <v>5542</v>
      </c>
      <c r="R2698" t="s">
        <v>127</v>
      </c>
      <c r="S2698" t="s">
        <v>256</v>
      </c>
      <c r="T2698" t="s">
        <v>1447</v>
      </c>
      <c r="U2698" t="s">
        <v>1448</v>
      </c>
      <c r="X2698">
        <v>1</v>
      </c>
      <c r="Y2698">
        <v>4100</v>
      </c>
      <c r="Z2698">
        <v>0</v>
      </c>
      <c r="AA2698">
        <v>0</v>
      </c>
      <c r="AB2698">
        <v>2397839</v>
      </c>
      <c r="AC2698" t="s">
        <v>47</v>
      </c>
      <c r="AD2698">
        <f>+VLOOKUP(T2698,items!$A$2:$D$1255,4,0)</f>
        <v>0</v>
      </c>
      <c r="AE2698">
        <f>+VLOOKUP(T2698,Tabla1[],5,0)</f>
        <v>0</v>
      </c>
      <c r="AF2698">
        <f t="shared" si="42"/>
        <v>11</v>
      </c>
    </row>
    <row r="2699" spans="1:34" x14ac:dyDescent="0.25">
      <c r="A2699">
        <v>97125</v>
      </c>
      <c r="B2699" t="s">
        <v>5887</v>
      </c>
      <c r="C2699" t="s">
        <v>75</v>
      </c>
      <c r="D2699">
        <v>0</v>
      </c>
      <c r="F2699" t="s">
        <v>1030</v>
      </c>
      <c r="G2699" t="s">
        <v>41</v>
      </c>
      <c r="H2699" t="s">
        <v>5888</v>
      </c>
      <c r="I2699" t="s">
        <v>5889</v>
      </c>
      <c r="J2699" t="s">
        <v>5890</v>
      </c>
      <c r="K2699" t="s">
        <v>5891</v>
      </c>
      <c r="L2699" t="s">
        <v>5892</v>
      </c>
      <c r="M2699" t="s">
        <v>488</v>
      </c>
      <c r="N2699" t="s">
        <v>335</v>
      </c>
      <c r="O2699" t="s">
        <v>4581</v>
      </c>
      <c r="P2699" t="s">
        <v>120</v>
      </c>
      <c r="Q2699" t="s">
        <v>5542</v>
      </c>
      <c r="R2699" t="s">
        <v>127</v>
      </c>
      <c r="S2699" t="s">
        <v>256</v>
      </c>
      <c r="T2699" t="s">
        <v>613</v>
      </c>
      <c r="U2699" t="s">
        <v>614</v>
      </c>
      <c r="V2699" t="s">
        <v>2041</v>
      </c>
      <c r="W2699" t="s">
        <v>114</v>
      </c>
      <c r="X2699">
        <v>1</v>
      </c>
      <c r="Y2699">
        <v>4100</v>
      </c>
      <c r="Z2699">
        <v>0</v>
      </c>
      <c r="AA2699">
        <v>4000</v>
      </c>
      <c r="AB2699">
        <v>7117631</v>
      </c>
      <c r="AC2699" t="s">
        <v>47</v>
      </c>
      <c r="AD2699" t="str">
        <f>+VLOOKUP(T2699,items!$A$2:$D$1255,4,0)</f>
        <v>PERGOLA</v>
      </c>
      <c r="AE2699" t="str">
        <f>+VLOOKUP(T2699,Tabla1[],5,0)</f>
        <v>PERGOLITE</v>
      </c>
      <c r="AF2699">
        <f t="shared" si="42"/>
        <v>11</v>
      </c>
    </row>
    <row r="2700" spans="1:34" x14ac:dyDescent="0.25">
      <c r="A2700">
        <v>97125</v>
      </c>
      <c r="B2700" t="s">
        <v>5887</v>
      </c>
      <c r="C2700" t="s">
        <v>75</v>
      </c>
      <c r="D2700">
        <v>0</v>
      </c>
      <c r="F2700" t="s">
        <v>1030</v>
      </c>
      <c r="G2700" t="s">
        <v>41</v>
      </c>
      <c r="H2700" t="s">
        <v>5888</v>
      </c>
      <c r="I2700" t="s">
        <v>5889</v>
      </c>
      <c r="J2700" t="s">
        <v>5890</v>
      </c>
      <c r="K2700" t="s">
        <v>5891</v>
      </c>
      <c r="L2700" t="s">
        <v>5892</v>
      </c>
      <c r="M2700" t="s">
        <v>488</v>
      </c>
      <c r="N2700" t="s">
        <v>335</v>
      </c>
      <c r="O2700" t="s">
        <v>4581</v>
      </c>
      <c r="P2700" t="s">
        <v>120</v>
      </c>
      <c r="Q2700" t="s">
        <v>5542</v>
      </c>
      <c r="R2700" t="s">
        <v>127</v>
      </c>
      <c r="S2700" t="s">
        <v>256</v>
      </c>
      <c r="T2700" t="s">
        <v>94</v>
      </c>
      <c r="U2700" t="s">
        <v>95</v>
      </c>
      <c r="X2700">
        <v>1</v>
      </c>
      <c r="Y2700">
        <v>0</v>
      </c>
      <c r="Z2700">
        <v>0</v>
      </c>
      <c r="AA2700">
        <v>0</v>
      </c>
      <c r="AB2700">
        <v>240000</v>
      </c>
      <c r="AC2700" t="s">
        <v>47</v>
      </c>
      <c r="AD2700" t="e">
        <f>+VLOOKUP(T2700,items!$A$2:$D$1255,4,0)</f>
        <v>#N/A</v>
      </c>
      <c r="AE2700" t="e">
        <f>+VLOOKUP(T2700,Tabla1[],5,0)</f>
        <v>#N/A</v>
      </c>
      <c r="AF2700">
        <f t="shared" si="42"/>
        <v>11</v>
      </c>
    </row>
    <row r="2701" spans="1:34" x14ac:dyDescent="0.25">
      <c r="A2701">
        <v>97125</v>
      </c>
      <c r="B2701" t="s">
        <v>5887</v>
      </c>
      <c r="C2701" t="s">
        <v>75</v>
      </c>
      <c r="D2701">
        <v>0</v>
      </c>
      <c r="F2701" t="s">
        <v>1030</v>
      </c>
      <c r="G2701" t="s">
        <v>41</v>
      </c>
      <c r="H2701" t="s">
        <v>5888</v>
      </c>
      <c r="I2701" t="s">
        <v>5889</v>
      </c>
      <c r="J2701" t="s">
        <v>5890</v>
      </c>
      <c r="K2701" t="s">
        <v>5891</v>
      </c>
      <c r="L2701" t="s">
        <v>5892</v>
      </c>
      <c r="M2701" t="s">
        <v>488</v>
      </c>
      <c r="N2701" t="s">
        <v>335</v>
      </c>
      <c r="O2701" t="s">
        <v>4581</v>
      </c>
      <c r="P2701" t="s">
        <v>120</v>
      </c>
      <c r="Q2701" t="s">
        <v>5542</v>
      </c>
      <c r="R2701" t="s">
        <v>127</v>
      </c>
      <c r="S2701" t="s">
        <v>256</v>
      </c>
      <c r="T2701" t="s">
        <v>392</v>
      </c>
      <c r="U2701" t="s">
        <v>393</v>
      </c>
      <c r="X2701">
        <v>1</v>
      </c>
      <c r="Y2701">
        <v>0</v>
      </c>
      <c r="Z2701">
        <v>0</v>
      </c>
      <c r="AA2701">
        <v>0</v>
      </c>
      <c r="AB2701">
        <v>300000</v>
      </c>
      <c r="AC2701" t="s">
        <v>47</v>
      </c>
      <c r="AD2701" t="e">
        <f>+VLOOKUP(T2701,items!$A$2:$D$1255,4,0)</f>
        <v>#N/A</v>
      </c>
      <c r="AE2701" t="e">
        <f>+VLOOKUP(T2701,Tabla1[],5,0)</f>
        <v>#N/A</v>
      </c>
      <c r="AF2701">
        <f t="shared" si="42"/>
        <v>11</v>
      </c>
    </row>
    <row r="2702" spans="1:34" x14ac:dyDescent="0.25">
      <c r="A2702">
        <v>97133</v>
      </c>
      <c r="B2702" t="s">
        <v>4535</v>
      </c>
      <c r="C2702" t="s">
        <v>33</v>
      </c>
      <c r="D2702">
        <v>0</v>
      </c>
      <c r="F2702" t="s">
        <v>898</v>
      </c>
      <c r="G2702" t="s">
        <v>1019</v>
      </c>
      <c r="H2702" t="s">
        <v>5893</v>
      </c>
      <c r="I2702" t="s">
        <v>37</v>
      </c>
      <c r="J2702" t="s">
        <v>5894</v>
      </c>
      <c r="K2702" t="s">
        <v>5895</v>
      </c>
      <c r="L2702" t="s">
        <v>5896</v>
      </c>
      <c r="M2702" t="s">
        <v>162</v>
      </c>
      <c r="N2702" t="s">
        <v>162</v>
      </c>
      <c r="O2702" t="s">
        <v>488</v>
      </c>
      <c r="P2702" t="s">
        <v>3533</v>
      </c>
      <c r="Q2702" t="s">
        <v>2129</v>
      </c>
      <c r="R2702" t="s">
        <v>63</v>
      </c>
      <c r="S2702" t="s">
        <v>128</v>
      </c>
      <c r="T2702" t="s">
        <v>3155</v>
      </c>
      <c r="U2702" t="s">
        <v>3156</v>
      </c>
      <c r="V2702" t="s">
        <v>578</v>
      </c>
      <c r="X2702">
        <v>1</v>
      </c>
      <c r="Y2702">
        <v>0</v>
      </c>
      <c r="Z2702">
        <v>0</v>
      </c>
      <c r="AA2702">
        <v>0</v>
      </c>
      <c r="AB2702">
        <v>1939700</v>
      </c>
      <c r="AC2702" t="s">
        <v>47</v>
      </c>
      <c r="AD2702">
        <f>+VLOOKUP(T2702,items!$A$2:$D$1255,4,0)</f>
        <v>0</v>
      </c>
      <c r="AE2702">
        <f>+VLOOKUP(T2702,Tabla1[],5,0)</f>
        <v>0</v>
      </c>
      <c r="AF2702">
        <f t="shared" si="42"/>
        <v>10</v>
      </c>
    </row>
    <row r="2703" spans="1:34" x14ac:dyDescent="0.25">
      <c r="A2703">
        <v>97133</v>
      </c>
      <c r="B2703" t="s">
        <v>4535</v>
      </c>
      <c r="C2703" t="s">
        <v>33</v>
      </c>
      <c r="D2703">
        <v>0</v>
      </c>
      <c r="F2703" t="s">
        <v>898</v>
      </c>
      <c r="G2703" t="s">
        <v>1019</v>
      </c>
      <c r="H2703" t="s">
        <v>5893</v>
      </c>
      <c r="I2703" t="s">
        <v>37</v>
      </c>
      <c r="J2703" t="s">
        <v>5894</v>
      </c>
      <c r="K2703" t="s">
        <v>5895</v>
      </c>
      <c r="L2703" t="s">
        <v>5896</v>
      </c>
      <c r="M2703" t="s">
        <v>162</v>
      </c>
      <c r="N2703" t="s">
        <v>162</v>
      </c>
      <c r="O2703" t="s">
        <v>488</v>
      </c>
      <c r="P2703" t="s">
        <v>3533</v>
      </c>
      <c r="Q2703" t="s">
        <v>2129</v>
      </c>
      <c r="R2703" t="s">
        <v>63</v>
      </c>
      <c r="S2703" t="s">
        <v>128</v>
      </c>
      <c r="T2703" t="s">
        <v>314</v>
      </c>
      <c r="U2703" t="s">
        <v>315</v>
      </c>
      <c r="X2703">
        <v>1</v>
      </c>
      <c r="Y2703">
        <v>0</v>
      </c>
      <c r="Z2703">
        <v>0</v>
      </c>
      <c r="AA2703">
        <v>0</v>
      </c>
      <c r="AB2703">
        <v>60000</v>
      </c>
      <c r="AC2703" t="s">
        <v>47</v>
      </c>
      <c r="AD2703">
        <f>+VLOOKUP(T2703,items!$A$2:$D$1255,4,0)</f>
        <v>0</v>
      </c>
      <c r="AE2703">
        <f>+VLOOKUP(T2703,Tabla1[],5,0)</f>
        <v>0</v>
      </c>
      <c r="AF2703">
        <f t="shared" si="42"/>
        <v>10</v>
      </c>
    </row>
    <row r="2704" spans="1:34" x14ac:dyDescent="0.25">
      <c r="A2704">
        <v>97140</v>
      </c>
      <c r="B2704" t="s">
        <v>5897</v>
      </c>
      <c r="C2704" t="s">
        <v>75</v>
      </c>
      <c r="D2704">
        <v>0</v>
      </c>
      <c r="F2704" t="s">
        <v>805</v>
      </c>
      <c r="G2704" t="s">
        <v>162</v>
      </c>
      <c r="H2704" t="s">
        <v>5898</v>
      </c>
      <c r="I2704" t="s">
        <v>5899</v>
      </c>
      <c r="J2704" t="s">
        <v>5900</v>
      </c>
      <c r="K2704" t="s">
        <v>5901</v>
      </c>
      <c r="L2704" t="s">
        <v>5902</v>
      </c>
      <c r="M2704" t="s">
        <v>34</v>
      </c>
      <c r="N2704" t="s">
        <v>486</v>
      </c>
      <c r="O2704" t="s">
        <v>40</v>
      </c>
      <c r="P2704" t="s">
        <v>488</v>
      </c>
      <c r="Q2704" t="s">
        <v>985</v>
      </c>
      <c r="R2704" t="s">
        <v>127</v>
      </c>
      <c r="S2704" t="s">
        <v>108</v>
      </c>
      <c r="T2704" t="s">
        <v>429</v>
      </c>
      <c r="U2704" t="s">
        <v>430</v>
      </c>
      <c r="X2704">
        <v>1</v>
      </c>
      <c r="Y2704">
        <v>0</v>
      </c>
      <c r="Z2704">
        <v>0</v>
      </c>
      <c r="AA2704">
        <v>0</v>
      </c>
      <c r="AB2704">
        <v>183852</v>
      </c>
      <c r="AC2704" t="s">
        <v>47</v>
      </c>
      <c r="AD2704">
        <f>+VLOOKUP(T2704,items!$A$2:$D$1255,4,0)</f>
        <v>0</v>
      </c>
      <c r="AE2704">
        <f>+VLOOKUP(T2704,Tabla1[],5,0)</f>
        <v>0</v>
      </c>
      <c r="AF2704">
        <f t="shared" si="42"/>
        <v>10</v>
      </c>
    </row>
    <row r="2705" spans="1:32" x14ac:dyDescent="0.25">
      <c r="A2705">
        <v>97140</v>
      </c>
      <c r="B2705" t="s">
        <v>5897</v>
      </c>
      <c r="C2705" t="s">
        <v>75</v>
      </c>
      <c r="D2705">
        <v>0</v>
      </c>
      <c r="F2705" t="s">
        <v>805</v>
      </c>
      <c r="G2705" t="s">
        <v>162</v>
      </c>
      <c r="H2705" t="s">
        <v>5898</v>
      </c>
      <c r="I2705" t="s">
        <v>5899</v>
      </c>
      <c r="J2705" t="s">
        <v>5900</v>
      </c>
      <c r="K2705" t="s">
        <v>5901</v>
      </c>
      <c r="L2705" t="s">
        <v>5902</v>
      </c>
      <c r="M2705" t="s">
        <v>34</v>
      </c>
      <c r="N2705" t="s">
        <v>486</v>
      </c>
      <c r="O2705" t="s">
        <v>40</v>
      </c>
      <c r="P2705" t="s">
        <v>488</v>
      </c>
      <c r="Q2705" t="s">
        <v>985</v>
      </c>
      <c r="R2705" t="s">
        <v>127</v>
      </c>
      <c r="S2705" t="s">
        <v>108</v>
      </c>
      <c r="T2705" t="s">
        <v>717</v>
      </c>
      <c r="U2705" t="s">
        <v>718</v>
      </c>
      <c r="X2705">
        <v>1</v>
      </c>
      <c r="Y2705">
        <v>0</v>
      </c>
      <c r="Z2705">
        <v>0</v>
      </c>
      <c r="AA2705">
        <v>0</v>
      </c>
      <c r="AB2705">
        <v>62400</v>
      </c>
      <c r="AC2705" t="s">
        <v>47</v>
      </c>
      <c r="AD2705">
        <f>+VLOOKUP(T2705,items!$A$2:$D$1255,4,0)</f>
        <v>0</v>
      </c>
      <c r="AE2705">
        <f>+VLOOKUP(T2705,Tabla1[],5,0)</f>
        <v>0</v>
      </c>
      <c r="AF2705">
        <f t="shared" si="42"/>
        <v>10</v>
      </c>
    </row>
    <row r="2706" spans="1:32" x14ac:dyDescent="0.25">
      <c r="A2706">
        <v>97140</v>
      </c>
      <c r="B2706" t="s">
        <v>5897</v>
      </c>
      <c r="C2706" t="s">
        <v>75</v>
      </c>
      <c r="D2706">
        <v>0</v>
      </c>
      <c r="F2706" t="s">
        <v>805</v>
      </c>
      <c r="G2706" t="s">
        <v>162</v>
      </c>
      <c r="H2706" t="s">
        <v>5898</v>
      </c>
      <c r="I2706" t="s">
        <v>5899</v>
      </c>
      <c r="J2706" t="s">
        <v>5900</v>
      </c>
      <c r="K2706" t="s">
        <v>5901</v>
      </c>
      <c r="L2706" t="s">
        <v>5902</v>
      </c>
      <c r="M2706" t="s">
        <v>34</v>
      </c>
      <c r="N2706" t="s">
        <v>486</v>
      </c>
      <c r="O2706" t="s">
        <v>40</v>
      </c>
      <c r="P2706" t="s">
        <v>488</v>
      </c>
      <c r="Q2706" t="s">
        <v>985</v>
      </c>
      <c r="R2706" t="s">
        <v>127</v>
      </c>
      <c r="S2706" t="s">
        <v>108</v>
      </c>
      <c r="T2706" t="s">
        <v>347</v>
      </c>
      <c r="U2706" t="s">
        <v>348</v>
      </c>
      <c r="W2706" t="s">
        <v>93</v>
      </c>
      <c r="X2706">
        <v>1</v>
      </c>
      <c r="Y2706">
        <v>4800</v>
      </c>
      <c r="Z2706">
        <v>0</v>
      </c>
      <c r="AA2706">
        <v>0</v>
      </c>
      <c r="AB2706">
        <v>487983</v>
      </c>
      <c r="AC2706" t="s">
        <v>47</v>
      </c>
      <c r="AD2706">
        <f>+VLOOKUP(T2706,items!$A$2:$D$1255,4,0)</f>
        <v>0</v>
      </c>
      <c r="AE2706">
        <f>+VLOOKUP(T2706,Tabla1[],5,0)</f>
        <v>0</v>
      </c>
      <c r="AF2706">
        <f t="shared" si="42"/>
        <v>10</v>
      </c>
    </row>
    <row r="2707" spans="1:32" x14ac:dyDescent="0.25">
      <c r="A2707">
        <v>97140</v>
      </c>
      <c r="B2707" t="s">
        <v>5897</v>
      </c>
      <c r="C2707" t="s">
        <v>75</v>
      </c>
      <c r="D2707">
        <v>0</v>
      </c>
      <c r="F2707" t="s">
        <v>805</v>
      </c>
      <c r="G2707" t="s">
        <v>162</v>
      </c>
      <c r="H2707" t="s">
        <v>5898</v>
      </c>
      <c r="I2707" t="s">
        <v>5899</v>
      </c>
      <c r="J2707" t="s">
        <v>5900</v>
      </c>
      <c r="K2707" t="s">
        <v>5901</v>
      </c>
      <c r="L2707" t="s">
        <v>5902</v>
      </c>
      <c r="M2707" t="s">
        <v>34</v>
      </c>
      <c r="N2707" t="s">
        <v>486</v>
      </c>
      <c r="O2707" t="s">
        <v>40</v>
      </c>
      <c r="P2707" t="s">
        <v>488</v>
      </c>
      <c r="Q2707" t="s">
        <v>985</v>
      </c>
      <c r="R2707" t="s">
        <v>127</v>
      </c>
      <c r="S2707" t="s">
        <v>108</v>
      </c>
      <c r="T2707" t="s">
        <v>857</v>
      </c>
      <c r="U2707" t="s">
        <v>858</v>
      </c>
      <c r="V2707" t="s">
        <v>5903</v>
      </c>
      <c r="W2707" t="s">
        <v>93</v>
      </c>
      <c r="X2707">
        <v>1</v>
      </c>
      <c r="Y2707">
        <v>4800</v>
      </c>
      <c r="Z2707">
        <v>0</v>
      </c>
      <c r="AA2707">
        <v>1000</v>
      </c>
      <c r="AB2707">
        <v>4608519</v>
      </c>
      <c r="AC2707" t="s">
        <v>47</v>
      </c>
      <c r="AD2707" t="str">
        <f>+VLOOKUP(T2707,items!$A$2:$D$1255,4,0)</f>
        <v>SOMBRALINA</v>
      </c>
      <c r="AE2707" t="str">
        <f>+VLOOKUP(T2707,Tabla1[],5,0)</f>
        <v>MANUAL</v>
      </c>
      <c r="AF2707">
        <f t="shared" si="42"/>
        <v>10</v>
      </c>
    </row>
    <row r="2708" spans="1:32" x14ac:dyDescent="0.25">
      <c r="A2708">
        <v>97140</v>
      </c>
      <c r="B2708" t="s">
        <v>5897</v>
      </c>
      <c r="C2708" t="s">
        <v>75</v>
      </c>
      <c r="D2708">
        <v>0</v>
      </c>
      <c r="F2708" t="s">
        <v>805</v>
      </c>
      <c r="G2708" t="s">
        <v>162</v>
      </c>
      <c r="H2708" t="s">
        <v>5898</v>
      </c>
      <c r="I2708" t="s">
        <v>5899</v>
      </c>
      <c r="J2708" t="s">
        <v>5900</v>
      </c>
      <c r="K2708" t="s">
        <v>5901</v>
      </c>
      <c r="L2708" t="s">
        <v>5902</v>
      </c>
      <c r="M2708" t="s">
        <v>34</v>
      </c>
      <c r="N2708" t="s">
        <v>486</v>
      </c>
      <c r="O2708" t="s">
        <v>40</v>
      </c>
      <c r="P2708" t="s">
        <v>488</v>
      </c>
      <c r="Q2708" t="s">
        <v>985</v>
      </c>
      <c r="R2708" t="s">
        <v>127</v>
      </c>
      <c r="S2708" t="s">
        <v>108</v>
      </c>
      <c r="T2708" t="s">
        <v>392</v>
      </c>
      <c r="U2708" t="s">
        <v>393</v>
      </c>
      <c r="X2708">
        <v>1</v>
      </c>
      <c r="Y2708">
        <v>0</v>
      </c>
      <c r="Z2708">
        <v>0</v>
      </c>
      <c r="AA2708">
        <v>0</v>
      </c>
      <c r="AB2708">
        <v>100000</v>
      </c>
      <c r="AC2708" t="s">
        <v>47</v>
      </c>
      <c r="AD2708" t="e">
        <f>+VLOOKUP(T2708,items!$A$2:$D$1255,4,0)</f>
        <v>#N/A</v>
      </c>
      <c r="AE2708" t="e">
        <f>+VLOOKUP(T2708,Tabla1[],5,0)</f>
        <v>#N/A</v>
      </c>
      <c r="AF2708">
        <f t="shared" si="42"/>
        <v>10</v>
      </c>
    </row>
    <row r="2709" spans="1:32" x14ac:dyDescent="0.25">
      <c r="A2709">
        <v>97159</v>
      </c>
      <c r="B2709" t="s">
        <v>5904</v>
      </c>
      <c r="C2709" t="s">
        <v>33</v>
      </c>
      <c r="D2709">
        <v>0</v>
      </c>
      <c r="F2709" t="s">
        <v>898</v>
      </c>
      <c r="G2709" t="s">
        <v>255</v>
      </c>
      <c r="H2709" t="s">
        <v>5905</v>
      </c>
      <c r="I2709" t="s">
        <v>37</v>
      </c>
      <c r="J2709" t="s">
        <v>5906</v>
      </c>
      <c r="K2709" t="s">
        <v>5907</v>
      </c>
      <c r="L2709" t="s">
        <v>3762</v>
      </c>
      <c r="M2709" t="s">
        <v>1019</v>
      </c>
      <c r="N2709" t="s">
        <v>1019</v>
      </c>
      <c r="O2709" t="s">
        <v>42</v>
      </c>
      <c r="P2709" t="s">
        <v>488</v>
      </c>
      <c r="Q2709" t="s">
        <v>3533</v>
      </c>
      <c r="R2709" t="s">
        <v>63</v>
      </c>
      <c r="S2709" t="s">
        <v>128</v>
      </c>
      <c r="T2709" t="s">
        <v>209</v>
      </c>
      <c r="U2709" t="s">
        <v>210</v>
      </c>
      <c r="W2709" t="s">
        <v>211</v>
      </c>
      <c r="X2709">
        <v>1</v>
      </c>
      <c r="Y2709">
        <v>0</v>
      </c>
      <c r="Z2709">
        <v>0</v>
      </c>
      <c r="AA2709">
        <v>0</v>
      </c>
      <c r="AB2709">
        <v>273367</v>
      </c>
      <c r="AC2709" t="s">
        <v>47</v>
      </c>
      <c r="AD2709">
        <f>+VLOOKUP(T2709,items!$A$2:$D$1255,4,0)</f>
        <v>0</v>
      </c>
      <c r="AE2709">
        <f>+VLOOKUP(T2709,Tabla1[],5,0)</f>
        <v>0</v>
      </c>
      <c r="AF2709">
        <f t="shared" si="42"/>
        <v>10</v>
      </c>
    </row>
    <row r="2710" spans="1:32" x14ac:dyDescent="0.25">
      <c r="A2710">
        <v>97159</v>
      </c>
      <c r="B2710" t="s">
        <v>5904</v>
      </c>
      <c r="C2710" t="s">
        <v>33</v>
      </c>
      <c r="D2710">
        <v>0</v>
      </c>
      <c r="F2710" t="s">
        <v>898</v>
      </c>
      <c r="G2710" t="s">
        <v>255</v>
      </c>
      <c r="H2710" t="s">
        <v>5905</v>
      </c>
      <c r="I2710" t="s">
        <v>37</v>
      </c>
      <c r="J2710" t="s">
        <v>5906</v>
      </c>
      <c r="K2710" t="s">
        <v>5907</v>
      </c>
      <c r="L2710" t="s">
        <v>3762</v>
      </c>
      <c r="M2710" t="s">
        <v>1019</v>
      </c>
      <c r="N2710" t="s">
        <v>1019</v>
      </c>
      <c r="O2710" t="s">
        <v>42</v>
      </c>
      <c r="P2710" t="s">
        <v>488</v>
      </c>
      <c r="Q2710" t="s">
        <v>3533</v>
      </c>
      <c r="R2710" t="s">
        <v>63</v>
      </c>
      <c r="S2710" t="s">
        <v>128</v>
      </c>
      <c r="T2710" t="s">
        <v>1062</v>
      </c>
      <c r="U2710" t="s">
        <v>1063</v>
      </c>
      <c r="V2710" t="s">
        <v>3559</v>
      </c>
      <c r="X2710">
        <v>1</v>
      </c>
      <c r="Y2710">
        <v>0</v>
      </c>
      <c r="Z2710">
        <v>0</v>
      </c>
      <c r="AA2710">
        <v>0</v>
      </c>
      <c r="AB2710">
        <v>1199000</v>
      </c>
      <c r="AC2710" t="s">
        <v>47</v>
      </c>
      <c r="AD2710">
        <f>+VLOOKUP(T2710,items!$A$2:$D$1255,4,0)</f>
        <v>0</v>
      </c>
      <c r="AE2710">
        <f>+VLOOKUP(T2710,Tabla1[],5,0)</f>
        <v>0</v>
      </c>
      <c r="AF2710">
        <f t="shared" si="42"/>
        <v>10</v>
      </c>
    </row>
    <row r="2711" spans="1:32" x14ac:dyDescent="0.25">
      <c r="A2711">
        <v>97162</v>
      </c>
      <c r="B2711" t="s">
        <v>5908</v>
      </c>
      <c r="C2711" t="s">
        <v>75</v>
      </c>
      <c r="D2711">
        <v>0</v>
      </c>
      <c r="F2711" t="s">
        <v>898</v>
      </c>
      <c r="G2711" t="s">
        <v>917</v>
      </c>
      <c r="H2711" t="s">
        <v>5909</v>
      </c>
      <c r="I2711" t="s">
        <v>5910</v>
      </c>
      <c r="J2711" t="s">
        <v>5911</v>
      </c>
      <c r="K2711" t="s">
        <v>5912</v>
      </c>
      <c r="L2711" t="s">
        <v>37</v>
      </c>
      <c r="M2711" t="s">
        <v>1142</v>
      </c>
      <c r="N2711" t="s">
        <v>2085</v>
      </c>
      <c r="O2711" t="s">
        <v>335</v>
      </c>
      <c r="P2711" t="s">
        <v>682</v>
      </c>
      <c r="Q2711" t="s">
        <v>3918</v>
      </c>
      <c r="R2711" t="s">
        <v>43</v>
      </c>
      <c r="S2711" t="s">
        <v>108</v>
      </c>
      <c r="T2711" t="s">
        <v>5913</v>
      </c>
      <c r="U2711" t="s">
        <v>5914</v>
      </c>
      <c r="X2711">
        <v>1</v>
      </c>
      <c r="Y2711">
        <v>0</v>
      </c>
      <c r="Z2711">
        <v>0</v>
      </c>
      <c r="AA2711">
        <v>0</v>
      </c>
      <c r="AB2711">
        <v>828976</v>
      </c>
      <c r="AC2711" t="s">
        <v>47</v>
      </c>
      <c r="AD2711">
        <f>+VLOOKUP(T2711,items!$A$2:$D$1255,4,0)</f>
        <v>0</v>
      </c>
      <c r="AE2711">
        <f>+VLOOKUP(T2711,Tabla1[],5,0)</f>
        <v>0</v>
      </c>
      <c r="AF2711">
        <f t="shared" si="42"/>
        <v>10</v>
      </c>
    </row>
    <row r="2712" spans="1:32" x14ac:dyDescent="0.25">
      <c r="A2712">
        <v>97162</v>
      </c>
      <c r="B2712" t="s">
        <v>5908</v>
      </c>
      <c r="C2712" t="s">
        <v>75</v>
      </c>
      <c r="D2712">
        <v>0</v>
      </c>
      <c r="F2712" t="s">
        <v>898</v>
      </c>
      <c r="G2712" t="s">
        <v>917</v>
      </c>
      <c r="H2712" t="s">
        <v>5909</v>
      </c>
      <c r="I2712" t="s">
        <v>5910</v>
      </c>
      <c r="J2712" t="s">
        <v>5911</v>
      </c>
      <c r="K2712" t="s">
        <v>5912</v>
      </c>
      <c r="L2712" t="s">
        <v>37</v>
      </c>
      <c r="M2712" t="s">
        <v>1142</v>
      </c>
      <c r="N2712" t="s">
        <v>2085</v>
      </c>
      <c r="O2712" t="s">
        <v>335</v>
      </c>
      <c r="P2712" t="s">
        <v>682</v>
      </c>
      <c r="Q2712" t="s">
        <v>3918</v>
      </c>
      <c r="R2712" t="s">
        <v>43</v>
      </c>
      <c r="S2712" t="s">
        <v>108</v>
      </c>
      <c r="T2712" t="s">
        <v>5915</v>
      </c>
      <c r="U2712" t="s">
        <v>5916</v>
      </c>
      <c r="X2712">
        <v>1</v>
      </c>
      <c r="Y2712">
        <v>0</v>
      </c>
      <c r="Z2712">
        <v>0</v>
      </c>
      <c r="AA2712">
        <v>0</v>
      </c>
      <c r="AB2712">
        <v>262000</v>
      </c>
      <c r="AC2712" t="s">
        <v>47</v>
      </c>
      <c r="AD2712">
        <f>+VLOOKUP(T2712,items!$A$2:$D$1255,4,0)</f>
        <v>0</v>
      </c>
      <c r="AE2712">
        <f>+VLOOKUP(T2712,Tabla1[],5,0)</f>
        <v>0</v>
      </c>
      <c r="AF2712">
        <f t="shared" si="42"/>
        <v>10</v>
      </c>
    </row>
    <row r="2713" spans="1:32" x14ac:dyDescent="0.25">
      <c r="A2713">
        <v>97162</v>
      </c>
      <c r="B2713" t="s">
        <v>5908</v>
      </c>
      <c r="C2713" t="s">
        <v>75</v>
      </c>
      <c r="D2713">
        <v>0</v>
      </c>
      <c r="F2713" t="s">
        <v>898</v>
      </c>
      <c r="G2713" t="s">
        <v>917</v>
      </c>
      <c r="H2713" t="s">
        <v>5909</v>
      </c>
      <c r="I2713" t="s">
        <v>5910</v>
      </c>
      <c r="J2713" t="s">
        <v>5911</v>
      </c>
      <c r="K2713" t="s">
        <v>5912</v>
      </c>
      <c r="L2713" t="s">
        <v>37</v>
      </c>
      <c r="M2713" t="s">
        <v>1142</v>
      </c>
      <c r="N2713" t="s">
        <v>2085</v>
      </c>
      <c r="O2713" t="s">
        <v>335</v>
      </c>
      <c r="P2713" t="s">
        <v>682</v>
      </c>
      <c r="Q2713" t="s">
        <v>3918</v>
      </c>
      <c r="R2713" t="s">
        <v>43</v>
      </c>
      <c r="S2713" t="s">
        <v>108</v>
      </c>
      <c r="T2713" t="s">
        <v>129</v>
      </c>
      <c r="U2713" t="s">
        <v>130</v>
      </c>
      <c r="X2713">
        <v>8</v>
      </c>
      <c r="Y2713">
        <v>0</v>
      </c>
      <c r="Z2713">
        <v>0</v>
      </c>
      <c r="AA2713">
        <v>0</v>
      </c>
      <c r="AB2713">
        <v>9504</v>
      </c>
      <c r="AC2713" t="s">
        <v>47</v>
      </c>
      <c r="AD2713">
        <f>+VLOOKUP(T2713,items!$A$2:$D$1255,4,0)</f>
        <v>0</v>
      </c>
      <c r="AE2713">
        <f>+VLOOKUP(T2713,Tabla1[],5,0)</f>
        <v>0</v>
      </c>
      <c r="AF2713">
        <f t="shared" si="42"/>
        <v>10</v>
      </c>
    </row>
    <row r="2714" spans="1:32" x14ac:dyDescent="0.25">
      <c r="A2714">
        <v>97162</v>
      </c>
      <c r="B2714" t="s">
        <v>5908</v>
      </c>
      <c r="C2714" t="s">
        <v>75</v>
      </c>
      <c r="D2714">
        <v>0</v>
      </c>
      <c r="F2714" t="s">
        <v>898</v>
      </c>
      <c r="G2714" t="s">
        <v>917</v>
      </c>
      <c r="H2714" t="s">
        <v>5909</v>
      </c>
      <c r="I2714" t="s">
        <v>5910</v>
      </c>
      <c r="J2714" t="s">
        <v>5911</v>
      </c>
      <c r="K2714" t="s">
        <v>5912</v>
      </c>
      <c r="L2714" t="s">
        <v>37</v>
      </c>
      <c r="M2714" t="s">
        <v>1142</v>
      </c>
      <c r="N2714" t="s">
        <v>2085</v>
      </c>
      <c r="O2714" t="s">
        <v>335</v>
      </c>
      <c r="P2714" t="s">
        <v>682</v>
      </c>
      <c r="Q2714" t="s">
        <v>3918</v>
      </c>
      <c r="R2714" t="s">
        <v>43</v>
      </c>
      <c r="S2714" t="s">
        <v>108</v>
      </c>
      <c r="T2714" t="s">
        <v>135</v>
      </c>
      <c r="U2714" t="s">
        <v>136</v>
      </c>
      <c r="X2714">
        <v>4</v>
      </c>
      <c r="Y2714">
        <v>0</v>
      </c>
      <c r="Z2714">
        <v>0</v>
      </c>
      <c r="AA2714">
        <v>0</v>
      </c>
      <c r="AB2714">
        <v>31352</v>
      </c>
      <c r="AC2714" t="s">
        <v>47</v>
      </c>
      <c r="AD2714">
        <f>+VLOOKUP(T2714,items!$A$2:$D$1255,4,0)</f>
        <v>0</v>
      </c>
      <c r="AE2714">
        <f>+VLOOKUP(T2714,Tabla1[],5,0)</f>
        <v>0</v>
      </c>
      <c r="AF2714">
        <f t="shared" si="42"/>
        <v>10</v>
      </c>
    </row>
    <row r="2715" spans="1:32" x14ac:dyDescent="0.25">
      <c r="A2715">
        <v>97162</v>
      </c>
      <c r="B2715" t="s">
        <v>5908</v>
      </c>
      <c r="C2715" t="s">
        <v>75</v>
      </c>
      <c r="D2715">
        <v>0</v>
      </c>
      <c r="F2715" t="s">
        <v>898</v>
      </c>
      <c r="G2715" t="s">
        <v>917</v>
      </c>
      <c r="H2715" t="s">
        <v>5909</v>
      </c>
      <c r="I2715" t="s">
        <v>5910</v>
      </c>
      <c r="J2715" t="s">
        <v>5911</v>
      </c>
      <c r="K2715" t="s">
        <v>5912</v>
      </c>
      <c r="L2715" t="s">
        <v>37</v>
      </c>
      <c r="M2715" t="s">
        <v>1142</v>
      </c>
      <c r="N2715" t="s">
        <v>2085</v>
      </c>
      <c r="O2715" t="s">
        <v>335</v>
      </c>
      <c r="P2715" t="s">
        <v>682</v>
      </c>
      <c r="Q2715" t="s">
        <v>3918</v>
      </c>
      <c r="R2715" t="s">
        <v>43</v>
      </c>
      <c r="S2715" t="s">
        <v>108</v>
      </c>
      <c r="T2715" t="s">
        <v>137</v>
      </c>
      <c r="U2715" t="s">
        <v>138</v>
      </c>
      <c r="X2715">
        <v>4</v>
      </c>
      <c r="Y2715">
        <v>0</v>
      </c>
      <c r="Z2715">
        <v>0</v>
      </c>
      <c r="AA2715">
        <v>0</v>
      </c>
      <c r="AB2715">
        <v>31352</v>
      </c>
      <c r="AC2715" t="s">
        <v>47</v>
      </c>
      <c r="AD2715">
        <f>+VLOOKUP(T2715,items!$A$2:$D$1255,4,0)</f>
        <v>0</v>
      </c>
      <c r="AE2715">
        <f>+VLOOKUP(T2715,Tabla1[],5,0)</f>
        <v>0</v>
      </c>
      <c r="AF2715">
        <f t="shared" si="42"/>
        <v>10</v>
      </c>
    </row>
    <row r="2716" spans="1:32" x14ac:dyDescent="0.25">
      <c r="A2716">
        <v>97162</v>
      </c>
      <c r="B2716" t="s">
        <v>5908</v>
      </c>
      <c r="C2716" t="s">
        <v>75</v>
      </c>
      <c r="D2716">
        <v>0</v>
      </c>
      <c r="F2716" t="s">
        <v>898</v>
      </c>
      <c r="G2716" t="s">
        <v>917</v>
      </c>
      <c r="H2716" t="s">
        <v>5909</v>
      </c>
      <c r="I2716" t="s">
        <v>5910</v>
      </c>
      <c r="J2716" t="s">
        <v>5911</v>
      </c>
      <c r="K2716" t="s">
        <v>5912</v>
      </c>
      <c r="L2716" t="s">
        <v>37</v>
      </c>
      <c r="M2716" t="s">
        <v>1142</v>
      </c>
      <c r="N2716" t="s">
        <v>2085</v>
      </c>
      <c r="O2716" t="s">
        <v>335</v>
      </c>
      <c r="P2716" t="s">
        <v>682</v>
      </c>
      <c r="Q2716" t="s">
        <v>3918</v>
      </c>
      <c r="R2716" t="s">
        <v>43</v>
      </c>
      <c r="S2716" t="s">
        <v>108</v>
      </c>
      <c r="T2716" t="s">
        <v>139</v>
      </c>
      <c r="U2716" t="s">
        <v>140</v>
      </c>
      <c r="X2716">
        <v>1</v>
      </c>
      <c r="Y2716">
        <v>0</v>
      </c>
      <c r="Z2716">
        <v>0</v>
      </c>
      <c r="AA2716">
        <v>0</v>
      </c>
      <c r="AB2716">
        <v>1501</v>
      </c>
      <c r="AC2716" t="s">
        <v>47</v>
      </c>
      <c r="AD2716">
        <f>+VLOOKUP(T2716,items!$A$2:$D$1255,4,0)</f>
        <v>0</v>
      </c>
      <c r="AE2716">
        <f>+VLOOKUP(T2716,Tabla1[],5,0)</f>
        <v>0</v>
      </c>
      <c r="AF2716">
        <f t="shared" si="42"/>
        <v>10</v>
      </c>
    </row>
    <row r="2717" spans="1:32" x14ac:dyDescent="0.25">
      <c r="A2717">
        <v>97162</v>
      </c>
      <c r="B2717" t="s">
        <v>5908</v>
      </c>
      <c r="C2717" t="s">
        <v>75</v>
      </c>
      <c r="D2717">
        <v>0</v>
      </c>
      <c r="F2717" t="s">
        <v>898</v>
      </c>
      <c r="G2717" t="s">
        <v>917</v>
      </c>
      <c r="H2717" t="s">
        <v>5909</v>
      </c>
      <c r="I2717" t="s">
        <v>5910</v>
      </c>
      <c r="J2717" t="s">
        <v>5911</v>
      </c>
      <c r="K2717" t="s">
        <v>5912</v>
      </c>
      <c r="L2717" t="s">
        <v>37</v>
      </c>
      <c r="M2717" t="s">
        <v>1142</v>
      </c>
      <c r="N2717" t="s">
        <v>2085</v>
      </c>
      <c r="O2717" t="s">
        <v>335</v>
      </c>
      <c r="P2717" t="s">
        <v>682</v>
      </c>
      <c r="Q2717" t="s">
        <v>3918</v>
      </c>
      <c r="R2717" t="s">
        <v>43</v>
      </c>
      <c r="S2717" t="s">
        <v>108</v>
      </c>
      <c r="T2717" t="s">
        <v>145</v>
      </c>
      <c r="U2717" t="s">
        <v>146</v>
      </c>
      <c r="X2717">
        <v>1</v>
      </c>
      <c r="Y2717">
        <v>0</v>
      </c>
      <c r="Z2717">
        <v>0</v>
      </c>
      <c r="AA2717">
        <v>0</v>
      </c>
      <c r="AB2717">
        <v>2090</v>
      </c>
      <c r="AC2717" t="s">
        <v>47</v>
      </c>
      <c r="AD2717">
        <f>+VLOOKUP(T2717,items!$A$2:$D$1255,4,0)</f>
        <v>0</v>
      </c>
      <c r="AE2717">
        <f>+VLOOKUP(T2717,Tabla1[],5,0)</f>
        <v>0</v>
      </c>
      <c r="AF2717">
        <f t="shared" si="42"/>
        <v>10</v>
      </c>
    </row>
    <row r="2718" spans="1:32" x14ac:dyDescent="0.25">
      <c r="A2718">
        <v>97162</v>
      </c>
      <c r="B2718" t="s">
        <v>5908</v>
      </c>
      <c r="C2718" t="s">
        <v>75</v>
      </c>
      <c r="D2718">
        <v>0</v>
      </c>
      <c r="F2718" t="s">
        <v>898</v>
      </c>
      <c r="G2718" t="s">
        <v>917</v>
      </c>
      <c r="H2718" t="s">
        <v>5909</v>
      </c>
      <c r="I2718" t="s">
        <v>5910</v>
      </c>
      <c r="J2718" t="s">
        <v>5911</v>
      </c>
      <c r="K2718" t="s">
        <v>5912</v>
      </c>
      <c r="L2718" t="s">
        <v>37</v>
      </c>
      <c r="M2718" t="s">
        <v>1142</v>
      </c>
      <c r="N2718" t="s">
        <v>2085</v>
      </c>
      <c r="O2718" t="s">
        <v>335</v>
      </c>
      <c r="P2718" t="s">
        <v>682</v>
      </c>
      <c r="Q2718" t="s">
        <v>3918</v>
      </c>
      <c r="R2718" t="s">
        <v>43</v>
      </c>
      <c r="S2718" t="s">
        <v>108</v>
      </c>
      <c r="T2718" t="s">
        <v>147</v>
      </c>
      <c r="U2718" t="s">
        <v>148</v>
      </c>
      <c r="X2718">
        <v>1</v>
      </c>
      <c r="Y2718">
        <v>0</v>
      </c>
      <c r="Z2718">
        <v>0</v>
      </c>
      <c r="AA2718">
        <v>0</v>
      </c>
      <c r="AB2718">
        <v>2328</v>
      </c>
      <c r="AC2718" t="s">
        <v>47</v>
      </c>
      <c r="AD2718">
        <f>+VLOOKUP(T2718,items!$A$2:$D$1255,4,0)</f>
        <v>0</v>
      </c>
      <c r="AE2718">
        <f>+VLOOKUP(T2718,Tabla1[],5,0)</f>
        <v>0</v>
      </c>
      <c r="AF2718">
        <f t="shared" si="42"/>
        <v>10</v>
      </c>
    </row>
    <row r="2719" spans="1:32" x14ac:dyDescent="0.25">
      <c r="A2719">
        <v>97162</v>
      </c>
      <c r="B2719" t="s">
        <v>5908</v>
      </c>
      <c r="C2719" t="s">
        <v>75</v>
      </c>
      <c r="D2719">
        <v>0</v>
      </c>
      <c r="F2719" t="s">
        <v>898</v>
      </c>
      <c r="G2719" t="s">
        <v>917</v>
      </c>
      <c r="H2719" t="s">
        <v>5909</v>
      </c>
      <c r="I2719" t="s">
        <v>5910</v>
      </c>
      <c r="J2719" t="s">
        <v>5911</v>
      </c>
      <c r="K2719" t="s">
        <v>5912</v>
      </c>
      <c r="L2719" t="s">
        <v>37</v>
      </c>
      <c r="M2719" t="s">
        <v>1142</v>
      </c>
      <c r="N2719" t="s">
        <v>2085</v>
      </c>
      <c r="O2719" t="s">
        <v>335</v>
      </c>
      <c r="P2719" t="s">
        <v>682</v>
      </c>
      <c r="Q2719" t="s">
        <v>3918</v>
      </c>
      <c r="R2719" t="s">
        <v>43</v>
      </c>
      <c r="S2719" t="s">
        <v>108</v>
      </c>
      <c r="T2719" t="s">
        <v>1282</v>
      </c>
      <c r="U2719" t="s">
        <v>1283</v>
      </c>
      <c r="X2719">
        <v>2.5</v>
      </c>
      <c r="Y2719">
        <v>0</v>
      </c>
      <c r="Z2719">
        <v>0</v>
      </c>
      <c r="AA2719">
        <v>0</v>
      </c>
      <c r="AB2719">
        <v>24345</v>
      </c>
      <c r="AC2719" t="s">
        <v>47</v>
      </c>
      <c r="AD2719">
        <f>+VLOOKUP(T2719,items!$A$2:$D$1255,4,0)</f>
        <v>0</v>
      </c>
      <c r="AE2719">
        <f>+VLOOKUP(T2719,Tabla1[],5,0)</f>
        <v>0</v>
      </c>
      <c r="AF2719">
        <f t="shared" si="42"/>
        <v>10</v>
      </c>
    </row>
    <row r="2720" spans="1:32" x14ac:dyDescent="0.25">
      <c r="A2720">
        <v>97162</v>
      </c>
      <c r="B2720" t="s">
        <v>5908</v>
      </c>
      <c r="C2720" t="s">
        <v>75</v>
      </c>
      <c r="D2720">
        <v>0</v>
      </c>
      <c r="F2720" t="s">
        <v>898</v>
      </c>
      <c r="G2720" t="s">
        <v>917</v>
      </c>
      <c r="H2720" t="s">
        <v>5909</v>
      </c>
      <c r="I2720" t="s">
        <v>5910</v>
      </c>
      <c r="J2720" t="s">
        <v>5911</v>
      </c>
      <c r="K2720" t="s">
        <v>5912</v>
      </c>
      <c r="L2720" t="s">
        <v>37</v>
      </c>
      <c r="M2720" t="s">
        <v>1142</v>
      </c>
      <c r="N2720" t="s">
        <v>2085</v>
      </c>
      <c r="O2720" t="s">
        <v>335</v>
      </c>
      <c r="P2720" t="s">
        <v>682</v>
      </c>
      <c r="Q2720" t="s">
        <v>3918</v>
      </c>
      <c r="R2720" t="s">
        <v>43</v>
      </c>
      <c r="S2720" t="s">
        <v>108</v>
      </c>
      <c r="T2720" t="s">
        <v>5917</v>
      </c>
      <c r="U2720" t="s">
        <v>5918</v>
      </c>
      <c r="X2720">
        <v>1</v>
      </c>
      <c r="Y2720">
        <v>0</v>
      </c>
      <c r="Z2720">
        <v>0</v>
      </c>
      <c r="AA2720">
        <v>0</v>
      </c>
      <c r="AB2720">
        <v>498750</v>
      </c>
      <c r="AC2720" t="s">
        <v>47</v>
      </c>
      <c r="AD2720">
        <f>+VLOOKUP(T2720,items!$A$2:$D$1255,4,0)</f>
        <v>0</v>
      </c>
      <c r="AE2720">
        <f>+VLOOKUP(T2720,Tabla1[],5,0)</f>
        <v>0</v>
      </c>
      <c r="AF2720">
        <f t="shared" si="42"/>
        <v>10</v>
      </c>
    </row>
    <row r="2721" spans="1:32" x14ac:dyDescent="0.25">
      <c r="A2721">
        <v>97162</v>
      </c>
      <c r="B2721" t="s">
        <v>5908</v>
      </c>
      <c r="C2721" t="s">
        <v>75</v>
      </c>
      <c r="D2721">
        <v>0</v>
      </c>
      <c r="F2721" t="s">
        <v>898</v>
      </c>
      <c r="G2721" t="s">
        <v>917</v>
      </c>
      <c r="H2721" t="s">
        <v>5909</v>
      </c>
      <c r="I2721" t="s">
        <v>5910</v>
      </c>
      <c r="J2721" t="s">
        <v>5911</v>
      </c>
      <c r="K2721" t="s">
        <v>5912</v>
      </c>
      <c r="L2721" t="s">
        <v>37</v>
      </c>
      <c r="M2721" t="s">
        <v>1142</v>
      </c>
      <c r="N2721" t="s">
        <v>2085</v>
      </c>
      <c r="O2721" t="s">
        <v>335</v>
      </c>
      <c r="P2721" t="s">
        <v>682</v>
      </c>
      <c r="Q2721" t="s">
        <v>3918</v>
      </c>
      <c r="R2721" t="s">
        <v>43</v>
      </c>
      <c r="S2721" t="s">
        <v>108</v>
      </c>
      <c r="T2721" t="s">
        <v>151</v>
      </c>
      <c r="U2721" t="s">
        <v>152</v>
      </c>
      <c r="X2721">
        <v>1</v>
      </c>
      <c r="Y2721">
        <v>0</v>
      </c>
      <c r="Z2721">
        <v>0</v>
      </c>
      <c r="AA2721">
        <v>0</v>
      </c>
      <c r="AB2721">
        <v>11400</v>
      </c>
      <c r="AC2721" t="s">
        <v>47</v>
      </c>
      <c r="AD2721">
        <f>+VLOOKUP(T2721,items!$A$2:$D$1255,4,0)</f>
        <v>0</v>
      </c>
      <c r="AE2721">
        <f>+VLOOKUP(T2721,Tabla1[],5,0)</f>
        <v>0</v>
      </c>
      <c r="AF2721">
        <f t="shared" si="42"/>
        <v>10</v>
      </c>
    </row>
    <row r="2722" spans="1:32" x14ac:dyDescent="0.25">
      <c r="A2722">
        <v>97162</v>
      </c>
      <c r="B2722" t="s">
        <v>5908</v>
      </c>
      <c r="C2722" t="s">
        <v>75</v>
      </c>
      <c r="D2722">
        <v>0</v>
      </c>
      <c r="F2722" t="s">
        <v>898</v>
      </c>
      <c r="G2722" t="s">
        <v>917</v>
      </c>
      <c r="H2722" t="s">
        <v>5909</v>
      </c>
      <c r="I2722" t="s">
        <v>5910</v>
      </c>
      <c r="J2722" t="s">
        <v>5911</v>
      </c>
      <c r="K2722" t="s">
        <v>5912</v>
      </c>
      <c r="L2722" t="s">
        <v>37</v>
      </c>
      <c r="M2722" t="s">
        <v>1142</v>
      </c>
      <c r="N2722" t="s">
        <v>2085</v>
      </c>
      <c r="O2722" t="s">
        <v>335</v>
      </c>
      <c r="P2722" t="s">
        <v>682</v>
      </c>
      <c r="Q2722" t="s">
        <v>3918</v>
      </c>
      <c r="R2722" t="s">
        <v>43</v>
      </c>
      <c r="S2722" t="s">
        <v>108</v>
      </c>
      <c r="T2722" t="s">
        <v>153</v>
      </c>
      <c r="U2722" t="s">
        <v>154</v>
      </c>
      <c r="X2722">
        <v>1</v>
      </c>
      <c r="Y2722">
        <v>0</v>
      </c>
      <c r="Z2722">
        <v>0</v>
      </c>
      <c r="AA2722">
        <v>0</v>
      </c>
      <c r="AB2722">
        <v>11163</v>
      </c>
      <c r="AC2722" t="s">
        <v>47</v>
      </c>
      <c r="AD2722">
        <f>+VLOOKUP(T2722,items!$A$2:$D$1255,4,0)</f>
        <v>0</v>
      </c>
      <c r="AE2722">
        <f>+VLOOKUP(T2722,Tabla1[],5,0)</f>
        <v>0</v>
      </c>
      <c r="AF2722">
        <f t="shared" si="42"/>
        <v>10</v>
      </c>
    </row>
    <row r="2723" spans="1:32" x14ac:dyDescent="0.25">
      <c r="A2723">
        <v>97162</v>
      </c>
      <c r="B2723" t="s">
        <v>5908</v>
      </c>
      <c r="C2723" t="s">
        <v>75</v>
      </c>
      <c r="D2723">
        <v>0</v>
      </c>
      <c r="F2723" t="s">
        <v>898</v>
      </c>
      <c r="G2723" t="s">
        <v>917</v>
      </c>
      <c r="H2723" t="s">
        <v>5909</v>
      </c>
      <c r="I2723" t="s">
        <v>5910</v>
      </c>
      <c r="J2723" t="s">
        <v>5911</v>
      </c>
      <c r="K2723" t="s">
        <v>5912</v>
      </c>
      <c r="L2723" t="s">
        <v>37</v>
      </c>
      <c r="M2723" t="s">
        <v>1142</v>
      </c>
      <c r="N2723" t="s">
        <v>2085</v>
      </c>
      <c r="O2723" t="s">
        <v>335</v>
      </c>
      <c r="P2723" t="s">
        <v>682</v>
      </c>
      <c r="Q2723" t="s">
        <v>3918</v>
      </c>
      <c r="R2723" t="s">
        <v>43</v>
      </c>
      <c r="S2723" t="s">
        <v>108</v>
      </c>
      <c r="T2723" t="s">
        <v>5919</v>
      </c>
      <c r="U2723" t="s">
        <v>5920</v>
      </c>
      <c r="X2723">
        <v>1</v>
      </c>
      <c r="Y2723">
        <v>0</v>
      </c>
      <c r="Z2723">
        <v>0</v>
      </c>
      <c r="AA2723">
        <v>0</v>
      </c>
      <c r="AB2723">
        <v>382850</v>
      </c>
      <c r="AC2723" t="s">
        <v>47</v>
      </c>
      <c r="AD2723">
        <f>+VLOOKUP(T2723,items!$A$2:$D$1255,4,0)</f>
        <v>0</v>
      </c>
      <c r="AE2723">
        <f>+VLOOKUP(T2723,Tabla1[],5,0)</f>
        <v>0</v>
      </c>
      <c r="AF2723">
        <f t="shared" si="42"/>
        <v>10</v>
      </c>
    </row>
    <row r="2724" spans="1:32" x14ac:dyDescent="0.25">
      <c r="A2724">
        <v>97172</v>
      </c>
      <c r="B2724" t="s">
        <v>1286</v>
      </c>
      <c r="C2724" t="s">
        <v>75</v>
      </c>
      <c r="D2724">
        <v>0</v>
      </c>
      <c r="F2724" t="s">
        <v>255</v>
      </c>
      <c r="G2724" t="s">
        <v>255</v>
      </c>
      <c r="H2724" t="s">
        <v>5921</v>
      </c>
      <c r="I2724" t="s">
        <v>37</v>
      </c>
      <c r="J2724" t="s">
        <v>5922</v>
      </c>
      <c r="K2724" t="s">
        <v>5923</v>
      </c>
      <c r="L2724" t="s">
        <v>37</v>
      </c>
      <c r="M2724" t="s">
        <v>503</v>
      </c>
      <c r="N2724" t="s">
        <v>503</v>
      </c>
      <c r="O2724" t="s">
        <v>158</v>
      </c>
      <c r="P2724" t="s">
        <v>162</v>
      </c>
      <c r="Q2724" t="s">
        <v>162</v>
      </c>
      <c r="R2724" t="s">
        <v>43</v>
      </c>
      <c r="S2724" t="s">
        <v>164</v>
      </c>
      <c r="T2724" t="s">
        <v>1290</v>
      </c>
      <c r="U2724" t="s">
        <v>1291</v>
      </c>
      <c r="X2724">
        <v>7</v>
      </c>
      <c r="Y2724">
        <v>0</v>
      </c>
      <c r="Z2724">
        <v>0</v>
      </c>
      <c r="AA2724">
        <v>0</v>
      </c>
      <c r="AB2724">
        <v>411712</v>
      </c>
      <c r="AC2724" t="s">
        <v>47</v>
      </c>
      <c r="AD2724">
        <f>+VLOOKUP(T2724,items!$A$2:$D$1255,4,0)</f>
        <v>0</v>
      </c>
      <c r="AE2724">
        <f>+VLOOKUP(T2724,Tabla1[],5,0)</f>
        <v>0</v>
      </c>
      <c r="AF2724">
        <f t="shared" si="42"/>
        <v>9</v>
      </c>
    </row>
    <row r="2725" spans="1:32" x14ac:dyDescent="0.25">
      <c r="A2725">
        <v>97175</v>
      </c>
      <c r="B2725" t="s">
        <v>3679</v>
      </c>
      <c r="C2725" t="s">
        <v>75</v>
      </c>
      <c r="D2725">
        <v>0</v>
      </c>
      <c r="F2725" t="s">
        <v>255</v>
      </c>
      <c r="G2725" t="s">
        <v>255</v>
      </c>
      <c r="H2725" t="s">
        <v>5924</v>
      </c>
      <c r="I2725" t="s">
        <v>37</v>
      </c>
      <c r="J2725" t="s">
        <v>5925</v>
      </c>
      <c r="K2725" t="s">
        <v>5926</v>
      </c>
      <c r="L2725" t="s">
        <v>37</v>
      </c>
      <c r="M2725" t="s">
        <v>503</v>
      </c>
      <c r="N2725" t="s">
        <v>503</v>
      </c>
      <c r="O2725" t="s">
        <v>158</v>
      </c>
      <c r="P2725" t="s">
        <v>162</v>
      </c>
      <c r="Q2725" t="s">
        <v>162</v>
      </c>
      <c r="R2725" t="s">
        <v>43</v>
      </c>
      <c r="S2725" t="s">
        <v>164</v>
      </c>
      <c r="T2725" t="s">
        <v>5175</v>
      </c>
      <c r="U2725" t="s">
        <v>4950</v>
      </c>
      <c r="X2725">
        <v>1.4</v>
      </c>
      <c r="Y2725">
        <v>0</v>
      </c>
      <c r="Z2725">
        <v>0</v>
      </c>
      <c r="AA2725">
        <v>0</v>
      </c>
      <c r="AB2725">
        <v>73640</v>
      </c>
      <c r="AC2725" t="s">
        <v>47</v>
      </c>
      <c r="AD2725">
        <f>+VLOOKUP(T2725,items!$A$2:$D$1255,4,0)</f>
        <v>0</v>
      </c>
      <c r="AE2725">
        <f>+VLOOKUP(T2725,Tabla1[],5,0)</f>
        <v>0</v>
      </c>
      <c r="AF2725">
        <f t="shared" si="42"/>
        <v>9</v>
      </c>
    </row>
    <row r="2726" spans="1:32" x14ac:dyDescent="0.25">
      <c r="A2726">
        <v>97176</v>
      </c>
      <c r="B2726" t="s">
        <v>5927</v>
      </c>
      <c r="C2726" t="s">
        <v>75</v>
      </c>
      <c r="D2726">
        <v>0</v>
      </c>
      <c r="F2726" t="s">
        <v>255</v>
      </c>
      <c r="G2726" t="s">
        <v>255</v>
      </c>
      <c r="H2726" t="s">
        <v>5928</v>
      </c>
      <c r="I2726" t="s">
        <v>37</v>
      </c>
      <c r="J2726" t="s">
        <v>5929</v>
      </c>
      <c r="K2726" t="s">
        <v>5930</v>
      </c>
      <c r="L2726" t="s">
        <v>37</v>
      </c>
      <c r="M2726" t="s">
        <v>503</v>
      </c>
      <c r="N2726" t="s">
        <v>503</v>
      </c>
      <c r="O2726" t="s">
        <v>158</v>
      </c>
      <c r="P2726" t="s">
        <v>162</v>
      </c>
      <c r="Q2726" t="s">
        <v>162</v>
      </c>
      <c r="R2726" t="s">
        <v>43</v>
      </c>
      <c r="S2726" t="s">
        <v>164</v>
      </c>
      <c r="T2726" t="s">
        <v>1426</v>
      </c>
      <c r="U2726" t="s">
        <v>1427</v>
      </c>
      <c r="X2726">
        <v>18</v>
      </c>
      <c r="Y2726">
        <v>0</v>
      </c>
      <c r="Z2726">
        <v>0</v>
      </c>
      <c r="AA2726">
        <v>0</v>
      </c>
      <c r="AB2726">
        <v>946800</v>
      </c>
      <c r="AC2726" t="s">
        <v>47</v>
      </c>
      <c r="AD2726">
        <f>+VLOOKUP(T2726,items!$A$2:$D$1255,4,0)</f>
        <v>0</v>
      </c>
      <c r="AE2726">
        <f>+VLOOKUP(T2726,Tabla1[],5,0)</f>
        <v>0</v>
      </c>
      <c r="AF2726">
        <f t="shared" si="42"/>
        <v>9</v>
      </c>
    </row>
    <row r="2727" spans="1:32" x14ac:dyDescent="0.25">
      <c r="A2727">
        <v>97177</v>
      </c>
      <c r="B2727" t="s">
        <v>3539</v>
      </c>
      <c r="C2727" t="s">
        <v>75</v>
      </c>
      <c r="D2727">
        <v>0</v>
      </c>
      <c r="F2727" t="s">
        <v>255</v>
      </c>
      <c r="G2727" t="s">
        <v>158</v>
      </c>
      <c r="H2727" t="s">
        <v>5931</v>
      </c>
      <c r="I2727" t="s">
        <v>37</v>
      </c>
      <c r="J2727" t="s">
        <v>5932</v>
      </c>
      <c r="K2727" t="s">
        <v>5933</v>
      </c>
      <c r="L2727" t="s">
        <v>37</v>
      </c>
      <c r="M2727" t="s">
        <v>162</v>
      </c>
      <c r="N2727" t="s">
        <v>162</v>
      </c>
      <c r="O2727" t="s">
        <v>34</v>
      </c>
      <c r="P2727" t="s">
        <v>163</v>
      </c>
      <c r="Q2727" t="s">
        <v>163</v>
      </c>
      <c r="R2727" t="s">
        <v>127</v>
      </c>
      <c r="S2727" t="s">
        <v>164</v>
      </c>
      <c r="T2727" t="s">
        <v>1506</v>
      </c>
      <c r="U2727" t="s">
        <v>702</v>
      </c>
      <c r="X2727">
        <v>13</v>
      </c>
      <c r="Y2727">
        <v>0</v>
      </c>
      <c r="Z2727">
        <v>0</v>
      </c>
      <c r="AA2727">
        <v>0</v>
      </c>
      <c r="AB2727">
        <v>683800</v>
      </c>
      <c r="AC2727" t="s">
        <v>47</v>
      </c>
      <c r="AD2727">
        <f>+VLOOKUP(T2727,items!$A$2:$D$1255,4,0)</f>
        <v>0</v>
      </c>
      <c r="AE2727">
        <f>+VLOOKUP(T2727,Tabla1[],5,0)</f>
        <v>0</v>
      </c>
      <c r="AF2727">
        <f t="shared" si="42"/>
        <v>9</v>
      </c>
    </row>
    <row r="2728" spans="1:32" x14ac:dyDescent="0.25">
      <c r="A2728">
        <v>97179</v>
      </c>
      <c r="B2728" t="s">
        <v>3049</v>
      </c>
      <c r="C2728" t="s">
        <v>75</v>
      </c>
      <c r="D2728">
        <v>0</v>
      </c>
      <c r="F2728" t="s">
        <v>255</v>
      </c>
      <c r="G2728" t="s">
        <v>255</v>
      </c>
      <c r="H2728" t="s">
        <v>5934</v>
      </c>
      <c r="I2728" t="s">
        <v>37</v>
      </c>
      <c r="J2728" t="s">
        <v>5935</v>
      </c>
      <c r="K2728" t="s">
        <v>5936</v>
      </c>
      <c r="L2728" t="s">
        <v>37</v>
      </c>
      <c r="M2728" t="s">
        <v>503</v>
      </c>
      <c r="N2728" t="s">
        <v>503</v>
      </c>
      <c r="O2728" t="s">
        <v>158</v>
      </c>
      <c r="P2728" t="s">
        <v>162</v>
      </c>
      <c r="Q2728" t="s">
        <v>162</v>
      </c>
      <c r="R2728" t="s">
        <v>43</v>
      </c>
      <c r="S2728" t="s">
        <v>164</v>
      </c>
      <c r="T2728" t="s">
        <v>1315</v>
      </c>
      <c r="U2728" t="s">
        <v>1147</v>
      </c>
      <c r="X2728">
        <v>9.5</v>
      </c>
      <c r="Y2728">
        <v>0</v>
      </c>
      <c r="Z2728">
        <v>0</v>
      </c>
      <c r="AA2728">
        <v>0</v>
      </c>
      <c r="AB2728">
        <v>499700</v>
      </c>
      <c r="AC2728" t="s">
        <v>47</v>
      </c>
      <c r="AD2728">
        <f>+VLOOKUP(T2728,items!$A$2:$D$1255,4,0)</f>
        <v>0</v>
      </c>
      <c r="AE2728">
        <f>+VLOOKUP(T2728,Tabla1[],5,0)</f>
        <v>0</v>
      </c>
      <c r="AF2728">
        <f t="shared" si="42"/>
        <v>9</v>
      </c>
    </row>
    <row r="2729" spans="1:32" x14ac:dyDescent="0.25">
      <c r="A2729">
        <v>97179</v>
      </c>
      <c r="B2729" t="s">
        <v>3049</v>
      </c>
      <c r="C2729" t="s">
        <v>75</v>
      </c>
      <c r="D2729">
        <v>0</v>
      </c>
      <c r="F2729" t="s">
        <v>255</v>
      </c>
      <c r="G2729" t="s">
        <v>255</v>
      </c>
      <c r="H2729" t="s">
        <v>5934</v>
      </c>
      <c r="I2729" t="s">
        <v>37</v>
      </c>
      <c r="J2729" t="s">
        <v>5935</v>
      </c>
      <c r="K2729" t="s">
        <v>5936</v>
      </c>
      <c r="L2729" t="s">
        <v>37</v>
      </c>
      <c r="M2729" t="s">
        <v>503</v>
      </c>
      <c r="N2729" t="s">
        <v>503</v>
      </c>
      <c r="O2729" t="s">
        <v>158</v>
      </c>
      <c r="P2729" t="s">
        <v>162</v>
      </c>
      <c r="Q2729" t="s">
        <v>162</v>
      </c>
      <c r="R2729" t="s">
        <v>43</v>
      </c>
      <c r="S2729" t="s">
        <v>164</v>
      </c>
      <c r="T2729" t="s">
        <v>5720</v>
      </c>
      <c r="U2729" t="s">
        <v>859</v>
      </c>
      <c r="X2729">
        <v>1.2</v>
      </c>
      <c r="Y2729">
        <v>0</v>
      </c>
      <c r="Z2729">
        <v>0</v>
      </c>
      <c r="AA2729">
        <v>0</v>
      </c>
      <c r="AB2729">
        <v>63120</v>
      </c>
      <c r="AC2729" t="s">
        <v>47</v>
      </c>
      <c r="AD2729">
        <f>+VLOOKUP(T2729,items!$A$2:$D$1255,4,0)</f>
        <v>0</v>
      </c>
      <c r="AE2729">
        <f>+VLOOKUP(T2729,Tabla1[],5,0)</f>
        <v>0</v>
      </c>
      <c r="AF2729">
        <f t="shared" si="42"/>
        <v>9</v>
      </c>
    </row>
    <row r="2730" spans="1:32" x14ac:dyDescent="0.25">
      <c r="A2730">
        <v>97187</v>
      </c>
      <c r="B2730" t="s">
        <v>5937</v>
      </c>
      <c r="C2730" t="s">
        <v>33</v>
      </c>
      <c r="D2730">
        <v>0</v>
      </c>
      <c r="F2730" t="s">
        <v>255</v>
      </c>
      <c r="G2730" t="s">
        <v>503</v>
      </c>
      <c r="H2730" t="s">
        <v>5938</v>
      </c>
      <c r="I2730" t="s">
        <v>37</v>
      </c>
      <c r="J2730" t="s">
        <v>5939</v>
      </c>
      <c r="K2730" t="s">
        <v>5940</v>
      </c>
      <c r="L2730" t="s">
        <v>37</v>
      </c>
      <c r="M2730" t="s">
        <v>158</v>
      </c>
      <c r="N2730" t="s">
        <v>158</v>
      </c>
      <c r="O2730" t="s">
        <v>983</v>
      </c>
      <c r="P2730" t="s">
        <v>34</v>
      </c>
      <c r="Q2730" t="s">
        <v>34</v>
      </c>
      <c r="R2730" t="s">
        <v>43</v>
      </c>
      <c r="S2730" t="s">
        <v>128</v>
      </c>
      <c r="T2730" t="s">
        <v>1643</v>
      </c>
      <c r="U2730" t="s">
        <v>1644</v>
      </c>
      <c r="X2730">
        <v>6</v>
      </c>
      <c r="Y2730">
        <v>0</v>
      </c>
      <c r="Z2730">
        <v>0</v>
      </c>
      <c r="AA2730">
        <v>0</v>
      </c>
      <c r="AB2730">
        <v>909000</v>
      </c>
      <c r="AC2730" t="s">
        <v>47</v>
      </c>
      <c r="AD2730">
        <f>+VLOOKUP(T2730,items!$A$2:$D$1255,4,0)</f>
        <v>0</v>
      </c>
      <c r="AE2730">
        <f>+VLOOKUP(T2730,Tabla1[],5,0)</f>
        <v>0</v>
      </c>
      <c r="AF2730">
        <f t="shared" si="42"/>
        <v>9</v>
      </c>
    </row>
    <row r="2731" spans="1:32" x14ac:dyDescent="0.25">
      <c r="A2731">
        <v>97192</v>
      </c>
      <c r="B2731" t="s">
        <v>5941</v>
      </c>
      <c r="C2731" t="s">
        <v>75</v>
      </c>
      <c r="D2731">
        <v>0</v>
      </c>
      <c r="F2731" t="s">
        <v>5942</v>
      </c>
      <c r="G2731" t="s">
        <v>5642</v>
      </c>
      <c r="H2731" t="s">
        <v>5943</v>
      </c>
      <c r="I2731" t="s">
        <v>37</v>
      </c>
      <c r="J2731" t="s">
        <v>5944</v>
      </c>
      <c r="K2731" t="s">
        <v>5945</v>
      </c>
      <c r="L2731" t="s">
        <v>5946</v>
      </c>
      <c r="M2731" t="s">
        <v>5647</v>
      </c>
      <c r="N2731" t="s">
        <v>5647</v>
      </c>
      <c r="O2731" t="s">
        <v>5947</v>
      </c>
      <c r="P2731" t="s">
        <v>5948</v>
      </c>
      <c r="Q2731" t="s">
        <v>5949</v>
      </c>
      <c r="R2731" t="s">
        <v>127</v>
      </c>
      <c r="S2731" t="s">
        <v>88</v>
      </c>
      <c r="T2731" t="s">
        <v>5950</v>
      </c>
      <c r="U2731" t="s">
        <v>5951</v>
      </c>
      <c r="X2731">
        <v>1</v>
      </c>
      <c r="Y2731">
        <v>9000</v>
      </c>
      <c r="Z2731">
        <v>0</v>
      </c>
      <c r="AA2731">
        <v>8000</v>
      </c>
      <c r="AB2731">
        <v>1770000</v>
      </c>
      <c r="AC2731" t="s">
        <v>47</v>
      </c>
      <c r="AD2731">
        <f>+VLOOKUP(T2731,items!$A$2:$D$1255,4,0)</f>
        <v>0</v>
      </c>
      <c r="AE2731">
        <f>+VLOOKUP(T2731,Tabla1[],5,0)</f>
        <v>0</v>
      </c>
      <c r="AF2731">
        <f t="shared" si="42"/>
        <v>3</v>
      </c>
    </row>
    <row r="2732" spans="1:32" x14ac:dyDescent="0.25">
      <c r="A2732">
        <v>97192</v>
      </c>
      <c r="B2732" t="s">
        <v>5941</v>
      </c>
      <c r="C2732" t="s">
        <v>75</v>
      </c>
      <c r="D2732">
        <v>0</v>
      </c>
      <c r="F2732" t="s">
        <v>5942</v>
      </c>
      <c r="G2732" t="s">
        <v>5642</v>
      </c>
      <c r="H2732" t="s">
        <v>5943</v>
      </c>
      <c r="I2732" t="s">
        <v>37</v>
      </c>
      <c r="J2732" t="s">
        <v>5944</v>
      </c>
      <c r="K2732" t="s">
        <v>5945</v>
      </c>
      <c r="L2732" t="s">
        <v>5946</v>
      </c>
      <c r="M2732" t="s">
        <v>5647</v>
      </c>
      <c r="N2732" t="s">
        <v>5647</v>
      </c>
      <c r="O2732" t="s">
        <v>5947</v>
      </c>
      <c r="P2732" t="s">
        <v>5948</v>
      </c>
      <c r="Q2732" t="s">
        <v>5949</v>
      </c>
      <c r="R2732" t="s">
        <v>127</v>
      </c>
      <c r="S2732" t="s">
        <v>88</v>
      </c>
      <c r="T2732" t="s">
        <v>299</v>
      </c>
      <c r="U2732" t="s">
        <v>300</v>
      </c>
      <c r="X2732">
        <v>1</v>
      </c>
      <c r="Y2732">
        <v>0</v>
      </c>
      <c r="Z2732">
        <v>0</v>
      </c>
      <c r="AA2732">
        <v>0</v>
      </c>
      <c r="AB2732">
        <v>450000</v>
      </c>
      <c r="AC2732" t="s">
        <v>47</v>
      </c>
      <c r="AD2732">
        <f>+VLOOKUP(T2732,items!$A$2:$D$1255,4,0)</f>
        <v>0</v>
      </c>
      <c r="AE2732">
        <f>+VLOOKUP(T2732,Tabla1[],5,0)</f>
        <v>0</v>
      </c>
      <c r="AF2732">
        <f t="shared" si="42"/>
        <v>3</v>
      </c>
    </row>
    <row r="2733" spans="1:32" x14ac:dyDescent="0.25">
      <c r="A2733">
        <v>97192</v>
      </c>
      <c r="B2733" t="s">
        <v>5941</v>
      </c>
      <c r="C2733" t="s">
        <v>75</v>
      </c>
      <c r="D2733">
        <v>0</v>
      </c>
      <c r="F2733" t="s">
        <v>5942</v>
      </c>
      <c r="G2733" t="s">
        <v>5642</v>
      </c>
      <c r="H2733" t="s">
        <v>5943</v>
      </c>
      <c r="I2733" t="s">
        <v>37</v>
      </c>
      <c r="J2733" t="s">
        <v>5944</v>
      </c>
      <c r="K2733" t="s">
        <v>5945</v>
      </c>
      <c r="L2733" t="s">
        <v>5946</v>
      </c>
      <c r="M2733" t="s">
        <v>5647</v>
      </c>
      <c r="N2733" t="s">
        <v>5647</v>
      </c>
      <c r="O2733" t="s">
        <v>5947</v>
      </c>
      <c r="P2733" t="s">
        <v>5948</v>
      </c>
      <c r="Q2733" t="s">
        <v>5949</v>
      </c>
      <c r="R2733" t="s">
        <v>127</v>
      </c>
      <c r="S2733" t="s">
        <v>88</v>
      </c>
      <c r="T2733" t="s">
        <v>94</v>
      </c>
      <c r="U2733" t="s">
        <v>95</v>
      </c>
      <c r="X2733">
        <v>1</v>
      </c>
      <c r="Y2733">
        <v>0</v>
      </c>
      <c r="Z2733">
        <v>0</v>
      </c>
      <c r="AA2733">
        <v>0</v>
      </c>
      <c r="AB2733">
        <v>1160000</v>
      </c>
      <c r="AC2733" t="s">
        <v>47</v>
      </c>
      <c r="AD2733" t="e">
        <f>+VLOOKUP(T2733,items!$A$2:$D$1255,4,0)</f>
        <v>#N/A</v>
      </c>
      <c r="AE2733" t="e">
        <f>+VLOOKUP(T2733,Tabla1[],5,0)</f>
        <v>#N/A</v>
      </c>
      <c r="AF2733">
        <f t="shared" si="42"/>
        <v>3</v>
      </c>
    </row>
    <row r="2734" spans="1:32" x14ac:dyDescent="0.25">
      <c r="A2734">
        <v>97192</v>
      </c>
      <c r="B2734" t="s">
        <v>5941</v>
      </c>
      <c r="C2734" t="s">
        <v>75</v>
      </c>
      <c r="D2734">
        <v>0</v>
      </c>
      <c r="F2734" t="s">
        <v>5942</v>
      </c>
      <c r="G2734" t="s">
        <v>5642</v>
      </c>
      <c r="H2734" t="s">
        <v>5943</v>
      </c>
      <c r="I2734" t="s">
        <v>37</v>
      </c>
      <c r="J2734" t="s">
        <v>5944</v>
      </c>
      <c r="K2734" t="s">
        <v>5945</v>
      </c>
      <c r="L2734" t="s">
        <v>5946</v>
      </c>
      <c r="M2734" t="s">
        <v>5647</v>
      </c>
      <c r="N2734" t="s">
        <v>5647</v>
      </c>
      <c r="O2734" t="s">
        <v>5947</v>
      </c>
      <c r="P2734" t="s">
        <v>5948</v>
      </c>
      <c r="Q2734" t="s">
        <v>5949</v>
      </c>
      <c r="R2734" t="s">
        <v>127</v>
      </c>
      <c r="S2734" t="s">
        <v>88</v>
      </c>
      <c r="T2734" t="s">
        <v>94</v>
      </c>
      <c r="U2734" t="s">
        <v>95</v>
      </c>
      <c r="X2734">
        <v>2</v>
      </c>
      <c r="Y2734">
        <v>0</v>
      </c>
      <c r="Z2734">
        <v>0</v>
      </c>
      <c r="AA2734">
        <v>0</v>
      </c>
      <c r="AB2734">
        <v>1012000</v>
      </c>
      <c r="AC2734" t="s">
        <v>47</v>
      </c>
      <c r="AD2734" t="e">
        <f>+VLOOKUP(T2734,items!$A$2:$D$1255,4,0)</f>
        <v>#N/A</v>
      </c>
      <c r="AE2734" t="e">
        <f>+VLOOKUP(T2734,Tabla1[],5,0)</f>
        <v>#N/A</v>
      </c>
      <c r="AF2734">
        <f t="shared" si="42"/>
        <v>3</v>
      </c>
    </row>
    <row r="2735" spans="1:32" x14ac:dyDescent="0.25">
      <c r="A2735">
        <v>97192</v>
      </c>
      <c r="B2735" t="s">
        <v>5941</v>
      </c>
      <c r="C2735" t="s">
        <v>75</v>
      </c>
      <c r="D2735">
        <v>0</v>
      </c>
      <c r="F2735" t="s">
        <v>5942</v>
      </c>
      <c r="G2735" t="s">
        <v>5642</v>
      </c>
      <c r="H2735" t="s">
        <v>5943</v>
      </c>
      <c r="I2735" t="s">
        <v>37</v>
      </c>
      <c r="J2735" t="s">
        <v>5944</v>
      </c>
      <c r="K2735" t="s">
        <v>5945</v>
      </c>
      <c r="L2735" t="s">
        <v>5946</v>
      </c>
      <c r="M2735" t="s">
        <v>5647</v>
      </c>
      <c r="N2735" t="s">
        <v>5647</v>
      </c>
      <c r="O2735" t="s">
        <v>5947</v>
      </c>
      <c r="P2735" t="s">
        <v>5948</v>
      </c>
      <c r="Q2735" t="s">
        <v>5949</v>
      </c>
      <c r="R2735" t="s">
        <v>127</v>
      </c>
      <c r="S2735" t="s">
        <v>88</v>
      </c>
      <c r="T2735" t="s">
        <v>390</v>
      </c>
      <c r="U2735" t="s">
        <v>5952</v>
      </c>
      <c r="X2735">
        <v>1</v>
      </c>
      <c r="Y2735">
        <v>9000</v>
      </c>
      <c r="Z2735">
        <v>0</v>
      </c>
      <c r="AA2735">
        <v>8000</v>
      </c>
      <c r="AB2735">
        <v>1980000</v>
      </c>
      <c r="AC2735" t="s">
        <v>47</v>
      </c>
      <c r="AD2735" t="e">
        <f>+VLOOKUP(T2735,items!$A$2:$D$1255,4,0)</f>
        <v>#N/A</v>
      </c>
      <c r="AE2735" t="e">
        <f>+VLOOKUP(T2735,Tabla1[],5,0)</f>
        <v>#N/A</v>
      </c>
      <c r="AF2735">
        <f t="shared" si="42"/>
        <v>3</v>
      </c>
    </row>
    <row r="2736" spans="1:32" x14ac:dyDescent="0.25">
      <c r="A2736">
        <v>97196</v>
      </c>
      <c r="B2736" t="s">
        <v>5953</v>
      </c>
      <c r="C2736" t="s">
        <v>75</v>
      </c>
      <c r="D2736">
        <v>0</v>
      </c>
      <c r="F2736" t="s">
        <v>255</v>
      </c>
      <c r="G2736" t="s">
        <v>255</v>
      </c>
      <c r="H2736" t="s">
        <v>5954</v>
      </c>
      <c r="I2736" t="s">
        <v>37</v>
      </c>
      <c r="J2736" t="s">
        <v>5955</v>
      </c>
      <c r="K2736" t="s">
        <v>5956</v>
      </c>
      <c r="L2736" t="s">
        <v>37</v>
      </c>
      <c r="M2736" t="s">
        <v>503</v>
      </c>
      <c r="N2736" t="s">
        <v>503</v>
      </c>
      <c r="O2736" t="s">
        <v>158</v>
      </c>
      <c r="P2736" t="s">
        <v>162</v>
      </c>
      <c r="Q2736" t="s">
        <v>162</v>
      </c>
      <c r="R2736" t="s">
        <v>43</v>
      </c>
      <c r="S2736" t="s">
        <v>164</v>
      </c>
      <c r="T2736" t="s">
        <v>2989</v>
      </c>
      <c r="U2736" t="s">
        <v>688</v>
      </c>
      <c r="X2736">
        <v>26.2</v>
      </c>
      <c r="Y2736">
        <v>0</v>
      </c>
      <c r="Z2736">
        <v>0</v>
      </c>
      <c r="AA2736">
        <v>0</v>
      </c>
      <c r="AB2736">
        <v>1472440</v>
      </c>
      <c r="AC2736" t="s">
        <v>47</v>
      </c>
      <c r="AD2736">
        <f>+VLOOKUP(T2736,items!$A$2:$D$1255,4,0)</f>
        <v>0</v>
      </c>
      <c r="AE2736">
        <f>+VLOOKUP(T2736,Tabla1[],5,0)</f>
        <v>0</v>
      </c>
      <c r="AF2736">
        <f t="shared" si="42"/>
        <v>9</v>
      </c>
    </row>
    <row r="2737" spans="1:32" x14ac:dyDescent="0.25">
      <c r="A2737">
        <v>97200</v>
      </c>
      <c r="B2737" t="s">
        <v>5957</v>
      </c>
      <c r="C2737" t="s">
        <v>75</v>
      </c>
      <c r="D2737">
        <v>0</v>
      </c>
      <c r="F2737" t="s">
        <v>255</v>
      </c>
      <c r="G2737" t="s">
        <v>503</v>
      </c>
      <c r="H2737" t="s">
        <v>5958</v>
      </c>
      <c r="I2737" t="s">
        <v>37</v>
      </c>
      <c r="J2737" t="s">
        <v>5959</v>
      </c>
      <c r="K2737" t="s">
        <v>5960</v>
      </c>
      <c r="L2737" t="s">
        <v>5961</v>
      </c>
      <c r="M2737" t="s">
        <v>158</v>
      </c>
      <c r="N2737" t="s">
        <v>158</v>
      </c>
      <c r="O2737" t="s">
        <v>162</v>
      </c>
      <c r="P2737" t="s">
        <v>983</v>
      </c>
      <c r="Q2737" t="s">
        <v>34</v>
      </c>
      <c r="R2737" t="s">
        <v>63</v>
      </c>
      <c r="S2737" t="s">
        <v>44</v>
      </c>
      <c r="T2737" t="s">
        <v>2838</v>
      </c>
      <c r="U2737" t="s">
        <v>2839</v>
      </c>
      <c r="X2737">
        <v>1</v>
      </c>
      <c r="Y2737">
        <v>0</v>
      </c>
      <c r="Z2737">
        <v>0</v>
      </c>
      <c r="AA2737">
        <v>0</v>
      </c>
      <c r="AB2737">
        <v>150000</v>
      </c>
      <c r="AC2737" t="s">
        <v>47</v>
      </c>
      <c r="AD2737" t="e">
        <f>+VLOOKUP(T2737,items!$A$2:$D$1255,4,0)</f>
        <v>#N/A</v>
      </c>
      <c r="AE2737" t="e">
        <f>+VLOOKUP(T2737,Tabla1[],5,0)</f>
        <v>#N/A</v>
      </c>
      <c r="AF2737">
        <f t="shared" si="42"/>
        <v>9</v>
      </c>
    </row>
    <row r="2738" spans="1:32" x14ac:dyDescent="0.25">
      <c r="A2738">
        <v>97203</v>
      </c>
      <c r="B2738" t="s">
        <v>3467</v>
      </c>
      <c r="C2738" t="s">
        <v>75</v>
      </c>
      <c r="D2738">
        <v>0</v>
      </c>
      <c r="F2738" t="s">
        <v>255</v>
      </c>
      <c r="G2738" t="s">
        <v>503</v>
      </c>
      <c r="H2738" t="s">
        <v>5962</v>
      </c>
      <c r="I2738" t="s">
        <v>37</v>
      </c>
      <c r="J2738" t="s">
        <v>5963</v>
      </c>
      <c r="K2738" t="s">
        <v>5964</v>
      </c>
      <c r="L2738" t="s">
        <v>37</v>
      </c>
      <c r="M2738" t="s">
        <v>1019</v>
      </c>
      <c r="N2738" t="s">
        <v>1019</v>
      </c>
      <c r="O2738" t="s">
        <v>162</v>
      </c>
      <c r="P2738" t="s">
        <v>983</v>
      </c>
      <c r="Q2738" t="s">
        <v>983</v>
      </c>
      <c r="R2738" t="s">
        <v>43</v>
      </c>
      <c r="S2738" t="s">
        <v>164</v>
      </c>
      <c r="T2738" t="s">
        <v>1315</v>
      </c>
      <c r="U2738" t="s">
        <v>1147</v>
      </c>
      <c r="X2738">
        <v>61</v>
      </c>
      <c r="Y2738">
        <v>0</v>
      </c>
      <c r="Z2738">
        <v>0</v>
      </c>
      <c r="AA2738">
        <v>0</v>
      </c>
      <c r="AB2738">
        <v>3050000</v>
      </c>
      <c r="AC2738" t="s">
        <v>47</v>
      </c>
      <c r="AD2738">
        <f>+VLOOKUP(T2738,items!$A$2:$D$1255,4,0)</f>
        <v>0</v>
      </c>
      <c r="AE2738">
        <f>+VLOOKUP(T2738,Tabla1[],5,0)</f>
        <v>0</v>
      </c>
      <c r="AF2738">
        <f t="shared" si="42"/>
        <v>9</v>
      </c>
    </row>
    <row r="2739" spans="1:32" x14ac:dyDescent="0.25">
      <c r="A2739">
        <v>97206</v>
      </c>
      <c r="B2739" t="s">
        <v>3389</v>
      </c>
      <c r="C2739" t="s">
        <v>33</v>
      </c>
      <c r="D2739">
        <v>0</v>
      </c>
      <c r="F2739" t="s">
        <v>175</v>
      </c>
      <c r="G2739" t="s">
        <v>162</v>
      </c>
      <c r="H2739" t="s">
        <v>5965</v>
      </c>
      <c r="I2739" t="s">
        <v>37</v>
      </c>
      <c r="J2739" t="s">
        <v>5966</v>
      </c>
      <c r="K2739" t="s">
        <v>5967</v>
      </c>
      <c r="L2739" t="s">
        <v>37</v>
      </c>
      <c r="M2739" t="s">
        <v>34</v>
      </c>
      <c r="N2739" t="s">
        <v>34</v>
      </c>
      <c r="O2739" t="s">
        <v>1031</v>
      </c>
      <c r="P2739" t="s">
        <v>2639</v>
      </c>
      <c r="Q2739" t="s">
        <v>2639</v>
      </c>
      <c r="R2739" t="s">
        <v>43</v>
      </c>
      <c r="S2739" t="s">
        <v>256</v>
      </c>
      <c r="T2739" t="s">
        <v>283</v>
      </c>
      <c r="U2739" t="s">
        <v>284</v>
      </c>
      <c r="W2739" t="s">
        <v>111</v>
      </c>
      <c r="X2739">
        <v>5</v>
      </c>
      <c r="Y2739">
        <v>0</v>
      </c>
      <c r="Z2739">
        <v>0</v>
      </c>
      <c r="AA2739">
        <v>0</v>
      </c>
      <c r="AB2739">
        <v>975000</v>
      </c>
      <c r="AC2739" t="s">
        <v>47</v>
      </c>
      <c r="AD2739" t="e">
        <f>+VLOOKUP(T2739,items!$A$2:$D$1255,4,0)</f>
        <v>#N/A</v>
      </c>
      <c r="AE2739" t="e">
        <f>+VLOOKUP(T2739,Tabla1[],5,0)</f>
        <v>#N/A</v>
      </c>
      <c r="AF2739">
        <f t="shared" si="42"/>
        <v>10</v>
      </c>
    </row>
    <row r="2740" spans="1:32" x14ac:dyDescent="0.25">
      <c r="A2740">
        <v>97206</v>
      </c>
      <c r="B2740" t="s">
        <v>3389</v>
      </c>
      <c r="C2740" t="s">
        <v>33</v>
      </c>
      <c r="D2740">
        <v>0</v>
      </c>
      <c r="F2740" t="s">
        <v>175</v>
      </c>
      <c r="G2740" t="s">
        <v>162</v>
      </c>
      <c r="H2740" t="s">
        <v>5965</v>
      </c>
      <c r="I2740" t="s">
        <v>37</v>
      </c>
      <c r="J2740" t="s">
        <v>5966</v>
      </c>
      <c r="K2740" t="s">
        <v>5967</v>
      </c>
      <c r="L2740" t="s">
        <v>37</v>
      </c>
      <c r="M2740" t="s">
        <v>34</v>
      </c>
      <c r="N2740" t="s">
        <v>34</v>
      </c>
      <c r="O2740" t="s">
        <v>1031</v>
      </c>
      <c r="P2740" t="s">
        <v>2639</v>
      </c>
      <c r="Q2740" t="s">
        <v>2639</v>
      </c>
      <c r="R2740" t="s">
        <v>43</v>
      </c>
      <c r="S2740" t="s">
        <v>256</v>
      </c>
      <c r="T2740" t="s">
        <v>691</v>
      </c>
      <c r="U2740" t="s">
        <v>692</v>
      </c>
      <c r="X2740">
        <v>1</v>
      </c>
      <c r="Y2740">
        <v>0</v>
      </c>
      <c r="Z2740">
        <v>0</v>
      </c>
      <c r="AA2740">
        <v>0</v>
      </c>
      <c r="AB2740">
        <v>140000</v>
      </c>
      <c r="AC2740" t="s">
        <v>47</v>
      </c>
      <c r="AD2740" t="e">
        <f>+VLOOKUP(T2740,items!$A$2:$D$1255,4,0)</f>
        <v>#N/A</v>
      </c>
      <c r="AE2740" t="e">
        <f>+VLOOKUP(T2740,Tabla1[],5,0)</f>
        <v>#N/A</v>
      </c>
      <c r="AF2740">
        <f t="shared" si="42"/>
        <v>10</v>
      </c>
    </row>
    <row r="2741" spans="1:32" x14ac:dyDescent="0.25">
      <c r="A2741">
        <v>97211</v>
      </c>
      <c r="B2741" t="s">
        <v>5968</v>
      </c>
      <c r="C2741" t="s">
        <v>75</v>
      </c>
      <c r="D2741">
        <v>0</v>
      </c>
      <c r="F2741" t="s">
        <v>503</v>
      </c>
      <c r="G2741" t="s">
        <v>1143</v>
      </c>
      <c r="H2741" t="s">
        <v>5969</v>
      </c>
      <c r="I2741" t="s">
        <v>37</v>
      </c>
      <c r="J2741" t="s">
        <v>5970</v>
      </c>
      <c r="K2741" t="s">
        <v>5971</v>
      </c>
      <c r="L2741" t="s">
        <v>5972</v>
      </c>
      <c r="M2741" t="s">
        <v>424</v>
      </c>
      <c r="N2741" t="s">
        <v>424</v>
      </c>
      <c r="O2741" t="s">
        <v>2492</v>
      </c>
      <c r="P2741" t="s">
        <v>335</v>
      </c>
      <c r="Q2741" t="s">
        <v>3918</v>
      </c>
      <c r="R2741" t="s">
        <v>63</v>
      </c>
      <c r="S2741" t="s">
        <v>44</v>
      </c>
      <c r="T2741" t="s">
        <v>599</v>
      </c>
      <c r="U2741" t="s">
        <v>907</v>
      </c>
      <c r="X2741">
        <v>1</v>
      </c>
      <c r="Y2741">
        <v>0</v>
      </c>
      <c r="Z2741">
        <v>0</v>
      </c>
      <c r="AA2741">
        <v>0</v>
      </c>
      <c r="AB2741">
        <v>700000</v>
      </c>
      <c r="AC2741" t="s">
        <v>47</v>
      </c>
      <c r="AD2741" t="e">
        <f>+VLOOKUP(T2741,items!$A$2:$D$1255,4,0)</f>
        <v>#N/A</v>
      </c>
      <c r="AE2741" t="e">
        <f>+VLOOKUP(T2741,Tabla1[],5,0)</f>
        <v>#N/A</v>
      </c>
      <c r="AF2741">
        <f t="shared" si="42"/>
        <v>10</v>
      </c>
    </row>
    <row r="2742" spans="1:32" x14ac:dyDescent="0.25">
      <c r="A2742">
        <v>97225</v>
      </c>
      <c r="B2742" t="s">
        <v>2643</v>
      </c>
      <c r="C2742" t="s">
        <v>33</v>
      </c>
      <c r="D2742">
        <v>0</v>
      </c>
      <c r="F2742" t="s">
        <v>175</v>
      </c>
      <c r="G2742" t="s">
        <v>158</v>
      </c>
      <c r="H2742" t="s">
        <v>5973</v>
      </c>
      <c r="I2742" t="s">
        <v>37</v>
      </c>
      <c r="J2742" t="s">
        <v>5974</v>
      </c>
      <c r="K2742" t="s">
        <v>5975</v>
      </c>
      <c r="L2742" t="s">
        <v>37</v>
      </c>
      <c r="M2742" t="s">
        <v>983</v>
      </c>
      <c r="N2742" t="s">
        <v>983</v>
      </c>
      <c r="O2742" t="s">
        <v>40</v>
      </c>
      <c r="P2742" t="s">
        <v>42</v>
      </c>
      <c r="Q2742" t="s">
        <v>42</v>
      </c>
      <c r="R2742" t="s">
        <v>411</v>
      </c>
      <c r="S2742" t="s">
        <v>108</v>
      </c>
      <c r="T2742" t="s">
        <v>5976</v>
      </c>
      <c r="U2742" t="s">
        <v>5977</v>
      </c>
      <c r="X2742">
        <v>1</v>
      </c>
      <c r="Y2742">
        <v>0</v>
      </c>
      <c r="Z2742">
        <v>0</v>
      </c>
      <c r="AA2742">
        <v>0</v>
      </c>
      <c r="AB2742">
        <v>22500</v>
      </c>
      <c r="AC2742" t="s">
        <v>47</v>
      </c>
      <c r="AD2742">
        <f>+VLOOKUP(T2742,items!$A$2:$D$1255,4,0)</f>
        <v>0</v>
      </c>
      <c r="AE2742">
        <f>+VLOOKUP(T2742,Tabla1[],5,0)</f>
        <v>0</v>
      </c>
      <c r="AF2742">
        <f t="shared" si="42"/>
        <v>10</v>
      </c>
    </row>
    <row r="2743" spans="1:32" x14ac:dyDescent="0.25">
      <c r="A2743">
        <v>97225</v>
      </c>
      <c r="B2743" t="s">
        <v>2643</v>
      </c>
      <c r="C2743" t="s">
        <v>33</v>
      </c>
      <c r="D2743">
        <v>0</v>
      </c>
      <c r="F2743" t="s">
        <v>175</v>
      </c>
      <c r="G2743" t="s">
        <v>158</v>
      </c>
      <c r="H2743" t="s">
        <v>5973</v>
      </c>
      <c r="I2743" t="s">
        <v>37</v>
      </c>
      <c r="J2743" t="s">
        <v>5974</v>
      </c>
      <c r="K2743" t="s">
        <v>5975</v>
      </c>
      <c r="L2743" t="s">
        <v>37</v>
      </c>
      <c r="M2743" t="s">
        <v>983</v>
      </c>
      <c r="N2743" t="s">
        <v>983</v>
      </c>
      <c r="O2743" t="s">
        <v>40</v>
      </c>
      <c r="P2743" t="s">
        <v>42</v>
      </c>
      <c r="Q2743" t="s">
        <v>42</v>
      </c>
      <c r="R2743" t="s">
        <v>411</v>
      </c>
      <c r="S2743" t="s">
        <v>108</v>
      </c>
      <c r="T2743" t="s">
        <v>5978</v>
      </c>
      <c r="U2743" t="s">
        <v>5979</v>
      </c>
      <c r="X2743">
        <v>1</v>
      </c>
      <c r="Y2743">
        <v>0</v>
      </c>
      <c r="Z2743">
        <v>0</v>
      </c>
      <c r="AA2743">
        <v>0</v>
      </c>
      <c r="AB2743">
        <v>52200</v>
      </c>
      <c r="AC2743" t="s">
        <v>47</v>
      </c>
      <c r="AD2743">
        <f>+VLOOKUP(T2743,items!$A$2:$D$1255,4,0)</f>
        <v>0</v>
      </c>
      <c r="AE2743">
        <f>+VLOOKUP(T2743,Tabla1[],5,0)</f>
        <v>0</v>
      </c>
      <c r="AF2743">
        <f t="shared" si="42"/>
        <v>10</v>
      </c>
    </row>
    <row r="2744" spans="1:32" x14ac:dyDescent="0.25">
      <c r="A2744">
        <v>97225</v>
      </c>
      <c r="B2744" t="s">
        <v>2643</v>
      </c>
      <c r="C2744" t="s">
        <v>33</v>
      </c>
      <c r="D2744">
        <v>0</v>
      </c>
      <c r="F2744" t="s">
        <v>175</v>
      </c>
      <c r="G2744" t="s">
        <v>158</v>
      </c>
      <c r="H2744" t="s">
        <v>5973</v>
      </c>
      <c r="I2744" t="s">
        <v>37</v>
      </c>
      <c r="J2744" t="s">
        <v>5974</v>
      </c>
      <c r="K2744" t="s">
        <v>5975</v>
      </c>
      <c r="L2744" t="s">
        <v>37</v>
      </c>
      <c r="M2744" t="s">
        <v>983</v>
      </c>
      <c r="N2744" t="s">
        <v>983</v>
      </c>
      <c r="O2744" t="s">
        <v>40</v>
      </c>
      <c r="P2744" t="s">
        <v>42</v>
      </c>
      <c r="Q2744" t="s">
        <v>42</v>
      </c>
      <c r="R2744" t="s">
        <v>411</v>
      </c>
      <c r="S2744" t="s">
        <v>108</v>
      </c>
      <c r="T2744" t="s">
        <v>1581</v>
      </c>
      <c r="U2744" t="s">
        <v>1582</v>
      </c>
      <c r="X2744">
        <v>1</v>
      </c>
      <c r="Y2744">
        <v>0</v>
      </c>
      <c r="Z2744">
        <v>0</v>
      </c>
      <c r="AA2744">
        <v>0</v>
      </c>
      <c r="AB2744">
        <v>135000</v>
      </c>
      <c r="AC2744" t="s">
        <v>47</v>
      </c>
      <c r="AD2744">
        <f>+VLOOKUP(T2744,items!$A$2:$D$1255,4,0)</f>
        <v>0</v>
      </c>
      <c r="AE2744">
        <f>+VLOOKUP(T2744,Tabla1[],5,0)</f>
        <v>0</v>
      </c>
      <c r="AF2744">
        <f t="shared" si="42"/>
        <v>10</v>
      </c>
    </row>
    <row r="2745" spans="1:32" x14ac:dyDescent="0.25">
      <c r="A2745">
        <v>97225</v>
      </c>
      <c r="B2745" t="s">
        <v>2643</v>
      </c>
      <c r="C2745" t="s">
        <v>33</v>
      </c>
      <c r="D2745">
        <v>0</v>
      </c>
      <c r="F2745" t="s">
        <v>175</v>
      </c>
      <c r="G2745" t="s">
        <v>158</v>
      </c>
      <c r="H2745" t="s">
        <v>5973</v>
      </c>
      <c r="I2745" t="s">
        <v>37</v>
      </c>
      <c r="J2745" t="s">
        <v>5974</v>
      </c>
      <c r="K2745" t="s">
        <v>5975</v>
      </c>
      <c r="L2745" t="s">
        <v>37</v>
      </c>
      <c r="M2745" t="s">
        <v>983</v>
      </c>
      <c r="N2745" t="s">
        <v>983</v>
      </c>
      <c r="O2745" t="s">
        <v>40</v>
      </c>
      <c r="P2745" t="s">
        <v>42</v>
      </c>
      <c r="Q2745" t="s">
        <v>42</v>
      </c>
      <c r="R2745" t="s">
        <v>411</v>
      </c>
      <c r="S2745" t="s">
        <v>108</v>
      </c>
      <c r="T2745" t="s">
        <v>691</v>
      </c>
      <c r="U2745" t="s">
        <v>692</v>
      </c>
      <c r="X2745">
        <v>1</v>
      </c>
      <c r="Y2745">
        <v>0</v>
      </c>
      <c r="Z2745">
        <v>0</v>
      </c>
      <c r="AA2745">
        <v>0</v>
      </c>
      <c r="AB2745">
        <v>40500</v>
      </c>
      <c r="AC2745" t="s">
        <v>47</v>
      </c>
      <c r="AD2745" t="e">
        <f>+VLOOKUP(T2745,items!$A$2:$D$1255,4,0)</f>
        <v>#N/A</v>
      </c>
      <c r="AE2745" t="e">
        <f>+VLOOKUP(T2745,Tabla1[],5,0)</f>
        <v>#N/A</v>
      </c>
      <c r="AF2745">
        <f t="shared" si="42"/>
        <v>10</v>
      </c>
    </row>
    <row r="2746" spans="1:32" x14ac:dyDescent="0.25">
      <c r="A2746">
        <v>97238</v>
      </c>
      <c r="B2746" t="s">
        <v>5980</v>
      </c>
      <c r="C2746" t="s">
        <v>33</v>
      </c>
      <c r="D2746">
        <v>0</v>
      </c>
      <c r="F2746" t="s">
        <v>503</v>
      </c>
      <c r="G2746" t="s">
        <v>674</v>
      </c>
      <c r="H2746" t="s">
        <v>5981</v>
      </c>
      <c r="I2746" t="s">
        <v>37</v>
      </c>
      <c r="J2746" t="s">
        <v>5982</v>
      </c>
      <c r="K2746" t="s">
        <v>5983</v>
      </c>
      <c r="L2746" t="s">
        <v>5984</v>
      </c>
      <c r="M2746" t="s">
        <v>680</v>
      </c>
      <c r="N2746" t="s">
        <v>680</v>
      </c>
      <c r="O2746" t="s">
        <v>4390</v>
      </c>
      <c r="P2746" t="s">
        <v>3918</v>
      </c>
      <c r="Q2746" t="s">
        <v>1106</v>
      </c>
      <c r="R2746" t="s">
        <v>63</v>
      </c>
      <c r="S2746" t="s">
        <v>44</v>
      </c>
      <c r="T2746" t="s">
        <v>5580</v>
      </c>
      <c r="U2746" t="s">
        <v>5581</v>
      </c>
      <c r="V2746" t="s">
        <v>1845</v>
      </c>
      <c r="X2746">
        <v>2</v>
      </c>
      <c r="Y2746">
        <v>0</v>
      </c>
      <c r="Z2746">
        <v>0</v>
      </c>
      <c r="AA2746">
        <v>0</v>
      </c>
      <c r="AB2746">
        <v>4435070</v>
      </c>
      <c r="AC2746" t="s">
        <v>47</v>
      </c>
      <c r="AD2746">
        <f>+VLOOKUP(T2746,items!$A$2:$D$1255,4,0)</f>
        <v>0</v>
      </c>
      <c r="AE2746">
        <f>+VLOOKUP(T2746,Tabla1[],5,0)</f>
        <v>0</v>
      </c>
      <c r="AF2746">
        <f t="shared" si="42"/>
        <v>11</v>
      </c>
    </row>
    <row r="2747" spans="1:32" x14ac:dyDescent="0.25">
      <c r="A2747">
        <v>97238</v>
      </c>
      <c r="B2747" t="s">
        <v>5980</v>
      </c>
      <c r="C2747" t="s">
        <v>33</v>
      </c>
      <c r="D2747">
        <v>0</v>
      </c>
      <c r="F2747" t="s">
        <v>503</v>
      </c>
      <c r="G2747" t="s">
        <v>674</v>
      </c>
      <c r="H2747" t="s">
        <v>5981</v>
      </c>
      <c r="I2747" t="s">
        <v>37</v>
      </c>
      <c r="J2747" t="s">
        <v>5982</v>
      </c>
      <c r="K2747" t="s">
        <v>5983</v>
      </c>
      <c r="L2747" t="s">
        <v>5984</v>
      </c>
      <c r="M2747" t="s">
        <v>680</v>
      </c>
      <c r="N2747" t="s">
        <v>680</v>
      </c>
      <c r="O2747" t="s">
        <v>4390</v>
      </c>
      <c r="P2747" t="s">
        <v>3918</v>
      </c>
      <c r="Q2747" t="s">
        <v>1106</v>
      </c>
      <c r="R2747" t="s">
        <v>63</v>
      </c>
      <c r="S2747" t="s">
        <v>44</v>
      </c>
      <c r="T2747" t="s">
        <v>5985</v>
      </c>
      <c r="U2747" t="s">
        <v>5986</v>
      </c>
      <c r="V2747" t="s">
        <v>953</v>
      </c>
      <c r="X2747">
        <v>2</v>
      </c>
      <c r="Y2747">
        <v>0</v>
      </c>
      <c r="Z2747">
        <v>0</v>
      </c>
      <c r="AA2747">
        <v>0</v>
      </c>
      <c r="AB2747">
        <v>2091198</v>
      </c>
      <c r="AC2747" t="s">
        <v>47</v>
      </c>
      <c r="AD2747">
        <f>+VLOOKUP(T2747,items!$A$2:$D$1255,4,0)</f>
        <v>0</v>
      </c>
      <c r="AE2747">
        <f>+VLOOKUP(T2747,Tabla1[],5,0)</f>
        <v>0</v>
      </c>
      <c r="AF2747">
        <f t="shared" si="42"/>
        <v>11</v>
      </c>
    </row>
    <row r="2748" spans="1:32" x14ac:dyDescent="0.25">
      <c r="A2748">
        <v>97238</v>
      </c>
      <c r="B2748" t="s">
        <v>5980</v>
      </c>
      <c r="C2748" t="s">
        <v>33</v>
      </c>
      <c r="D2748">
        <v>0</v>
      </c>
      <c r="F2748" t="s">
        <v>503</v>
      </c>
      <c r="G2748" t="s">
        <v>674</v>
      </c>
      <c r="H2748" t="s">
        <v>5981</v>
      </c>
      <c r="I2748" t="s">
        <v>37</v>
      </c>
      <c r="J2748" t="s">
        <v>5982</v>
      </c>
      <c r="K2748" t="s">
        <v>5983</v>
      </c>
      <c r="L2748" t="s">
        <v>5984</v>
      </c>
      <c r="M2748" t="s">
        <v>680</v>
      </c>
      <c r="N2748" t="s">
        <v>680</v>
      </c>
      <c r="O2748" t="s">
        <v>4390</v>
      </c>
      <c r="P2748" t="s">
        <v>3918</v>
      </c>
      <c r="Q2748" t="s">
        <v>1106</v>
      </c>
      <c r="R2748" t="s">
        <v>63</v>
      </c>
      <c r="S2748" t="s">
        <v>44</v>
      </c>
      <c r="T2748" t="s">
        <v>50</v>
      </c>
      <c r="U2748" t="s">
        <v>51</v>
      </c>
      <c r="X2748">
        <v>1</v>
      </c>
      <c r="Y2748">
        <v>0</v>
      </c>
      <c r="Z2748">
        <v>0</v>
      </c>
      <c r="AA2748">
        <v>0</v>
      </c>
      <c r="AB2748">
        <v>450000</v>
      </c>
      <c r="AC2748" t="s">
        <v>47</v>
      </c>
      <c r="AD2748" t="e">
        <f>+VLOOKUP(T2748,items!$A$2:$D$1255,4,0)</f>
        <v>#N/A</v>
      </c>
      <c r="AE2748" t="e">
        <f>+VLOOKUP(T2748,Tabla1[],5,0)</f>
        <v>#N/A</v>
      </c>
      <c r="AF2748">
        <f t="shared" si="42"/>
        <v>11</v>
      </c>
    </row>
    <row r="2749" spans="1:32" x14ac:dyDescent="0.25">
      <c r="A2749">
        <v>97247</v>
      </c>
      <c r="B2749" t="s">
        <v>5987</v>
      </c>
      <c r="C2749" t="s">
        <v>75</v>
      </c>
      <c r="D2749">
        <v>0</v>
      </c>
      <c r="F2749" t="s">
        <v>1019</v>
      </c>
      <c r="G2749" t="s">
        <v>158</v>
      </c>
      <c r="H2749" t="s">
        <v>5988</v>
      </c>
      <c r="I2749" t="s">
        <v>37</v>
      </c>
      <c r="J2749" t="s">
        <v>5989</v>
      </c>
      <c r="K2749" t="s">
        <v>5990</v>
      </c>
      <c r="L2749" t="s">
        <v>37</v>
      </c>
      <c r="M2749" t="s">
        <v>162</v>
      </c>
      <c r="N2749" t="s">
        <v>162</v>
      </c>
      <c r="O2749" t="s">
        <v>983</v>
      </c>
      <c r="P2749" t="s">
        <v>1188</v>
      </c>
      <c r="Q2749" t="s">
        <v>1188</v>
      </c>
      <c r="R2749" t="s">
        <v>43</v>
      </c>
      <c r="S2749" t="s">
        <v>164</v>
      </c>
      <c r="T2749" t="s">
        <v>3968</v>
      </c>
      <c r="U2749" t="s">
        <v>3969</v>
      </c>
      <c r="X2749">
        <v>4</v>
      </c>
      <c r="Y2749">
        <v>0</v>
      </c>
      <c r="Z2749">
        <v>0</v>
      </c>
      <c r="AA2749">
        <v>0</v>
      </c>
      <c r="AB2749">
        <v>369980</v>
      </c>
      <c r="AC2749" t="s">
        <v>47</v>
      </c>
      <c r="AD2749">
        <f>+VLOOKUP(T2749,items!$A$2:$D$1255,4,0)</f>
        <v>0</v>
      </c>
      <c r="AE2749">
        <f>+VLOOKUP(T2749,Tabla1[],5,0)</f>
        <v>0</v>
      </c>
      <c r="AF2749">
        <f t="shared" si="42"/>
        <v>9</v>
      </c>
    </row>
    <row r="2750" spans="1:32" x14ac:dyDescent="0.25">
      <c r="A2750">
        <v>97251</v>
      </c>
      <c r="B2750" t="s">
        <v>5991</v>
      </c>
      <c r="C2750" t="s">
        <v>75</v>
      </c>
      <c r="D2750">
        <v>0</v>
      </c>
      <c r="F2750" t="s">
        <v>175</v>
      </c>
      <c r="G2750" t="s">
        <v>1188</v>
      </c>
      <c r="H2750" t="s">
        <v>5992</v>
      </c>
      <c r="I2750" t="s">
        <v>37</v>
      </c>
      <c r="J2750" t="s">
        <v>5993</v>
      </c>
      <c r="K2750" t="s">
        <v>5994</v>
      </c>
      <c r="L2750" t="s">
        <v>5995</v>
      </c>
      <c r="M2750" t="s">
        <v>486</v>
      </c>
      <c r="N2750" t="s">
        <v>486</v>
      </c>
      <c r="O2750" t="s">
        <v>3427</v>
      </c>
      <c r="P2750" t="s">
        <v>917</v>
      </c>
      <c r="Q2750" t="s">
        <v>125</v>
      </c>
      <c r="R2750" t="s">
        <v>63</v>
      </c>
      <c r="S2750" t="s">
        <v>44</v>
      </c>
      <c r="T2750" t="s">
        <v>2142</v>
      </c>
      <c r="U2750" t="s">
        <v>2143</v>
      </c>
      <c r="X2750">
        <v>6</v>
      </c>
      <c r="Y2750">
        <v>0</v>
      </c>
      <c r="Z2750">
        <v>0</v>
      </c>
      <c r="AA2750">
        <v>0</v>
      </c>
      <c r="AB2750">
        <v>180000</v>
      </c>
      <c r="AC2750" t="s">
        <v>47</v>
      </c>
      <c r="AD2750">
        <f>+VLOOKUP(T2750,items!$A$2:$D$1255,4,0)</f>
        <v>0</v>
      </c>
      <c r="AE2750">
        <f>+VLOOKUP(T2750,Tabla1[],5,0)</f>
        <v>0</v>
      </c>
      <c r="AF2750">
        <f t="shared" si="42"/>
        <v>10</v>
      </c>
    </row>
    <row r="2751" spans="1:32" x14ac:dyDescent="0.25">
      <c r="A2751">
        <v>97251</v>
      </c>
      <c r="B2751" t="s">
        <v>5991</v>
      </c>
      <c r="C2751" t="s">
        <v>75</v>
      </c>
      <c r="D2751">
        <v>0</v>
      </c>
      <c r="F2751" t="s">
        <v>175</v>
      </c>
      <c r="G2751" t="s">
        <v>1188</v>
      </c>
      <c r="H2751" t="s">
        <v>5992</v>
      </c>
      <c r="I2751" t="s">
        <v>37</v>
      </c>
      <c r="J2751" t="s">
        <v>5993</v>
      </c>
      <c r="K2751" t="s">
        <v>5994</v>
      </c>
      <c r="L2751" t="s">
        <v>5995</v>
      </c>
      <c r="M2751" t="s">
        <v>486</v>
      </c>
      <c r="N2751" t="s">
        <v>486</v>
      </c>
      <c r="O2751" t="s">
        <v>3427</v>
      </c>
      <c r="P2751" t="s">
        <v>917</v>
      </c>
      <c r="Q2751" t="s">
        <v>125</v>
      </c>
      <c r="R2751" t="s">
        <v>63</v>
      </c>
      <c r="S2751" t="s">
        <v>44</v>
      </c>
      <c r="T2751" t="s">
        <v>4224</v>
      </c>
      <c r="U2751" t="s">
        <v>4225</v>
      </c>
      <c r="X2751">
        <v>6</v>
      </c>
      <c r="Y2751">
        <v>0</v>
      </c>
      <c r="Z2751">
        <v>0</v>
      </c>
      <c r="AA2751">
        <v>0</v>
      </c>
      <c r="AB2751">
        <v>270000</v>
      </c>
      <c r="AC2751" t="s">
        <v>47</v>
      </c>
      <c r="AD2751">
        <f>+VLOOKUP(T2751,items!$A$2:$D$1255,4,0)</f>
        <v>0</v>
      </c>
      <c r="AE2751">
        <f>+VLOOKUP(T2751,Tabla1[],5,0)</f>
        <v>0</v>
      </c>
      <c r="AF2751">
        <f t="shared" si="42"/>
        <v>10</v>
      </c>
    </row>
    <row r="2752" spans="1:32" x14ac:dyDescent="0.25">
      <c r="A2752">
        <v>97251</v>
      </c>
      <c r="B2752" t="s">
        <v>5991</v>
      </c>
      <c r="C2752" t="s">
        <v>75</v>
      </c>
      <c r="D2752">
        <v>0</v>
      </c>
      <c r="F2752" t="s">
        <v>175</v>
      </c>
      <c r="G2752" t="s">
        <v>1188</v>
      </c>
      <c r="H2752" t="s">
        <v>5992</v>
      </c>
      <c r="I2752" t="s">
        <v>37</v>
      </c>
      <c r="J2752" t="s">
        <v>5993</v>
      </c>
      <c r="K2752" t="s">
        <v>5994</v>
      </c>
      <c r="L2752" t="s">
        <v>5995</v>
      </c>
      <c r="M2752" t="s">
        <v>486</v>
      </c>
      <c r="N2752" t="s">
        <v>486</v>
      </c>
      <c r="O2752" t="s">
        <v>3427</v>
      </c>
      <c r="P2752" t="s">
        <v>917</v>
      </c>
      <c r="Q2752" t="s">
        <v>125</v>
      </c>
      <c r="R2752" t="s">
        <v>63</v>
      </c>
      <c r="S2752" t="s">
        <v>44</v>
      </c>
      <c r="T2752" t="s">
        <v>599</v>
      </c>
      <c r="U2752" t="s">
        <v>907</v>
      </c>
      <c r="X2752">
        <v>1</v>
      </c>
      <c r="Y2752">
        <v>0</v>
      </c>
      <c r="Z2752">
        <v>0</v>
      </c>
      <c r="AA2752">
        <v>0</v>
      </c>
      <c r="AB2752">
        <v>1700000</v>
      </c>
      <c r="AC2752" t="s">
        <v>47</v>
      </c>
      <c r="AD2752" t="e">
        <f>+VLOOKUP(T2752,items!$A$2:$D$1255,4,0)</f>
        <v>#N/A</v>
      </c>
      <c r="AE2752" t="e">
        <f>+VLOOKUP(T2752,Tabla1[],5,0)</f>
        <v>#N/A</v>
      </c>
      <c r="AF2752">
        <f t="shared" si="42"/>
        <v>10</v>
      </c>
    </row>
    <row r="2753" spans="1:32" x14ac:dyDescent="0.25">
      <c r="A2753">
        <v>97251</v>
      </c>
      <c r="B2753" t="s">
        <v>5991</v>
      </c>
      <c r="C2753" t="s">
        <v>75</v>
      </c>
      <c r="D2753">
        <v>0</v>
      </c>
      <c r="F2753" t="s">
        <v>175</v>
      </c>
      <c r="G2753" t="s">
        <v>1188</v>
      </c>
      <c r="H2753" t="s">
        <v>5992</v>
      </c>
      <c r="I2753" t="s">
        <v>37</v>
      </c>
      <c r="J2753" t="s">
        <v>5993</v>
      </c>
      <c r="K2753" t="s">
        <v>5994</v>
      </c>
      <c r="L2753" t="s">
        <v>5995</v>
      </c>
      <c r="M2753" t="s">
        <v>486</v>
      </c>
      <c r="N2753" t="s">
        <v>486</v>
      </c>
      <c r="O2753" t="s">
        <v>3427</v>
      </c>
      <c r="P2753" t="s">
        <v>917</v>
      </c>
      <c r="Q2753" t="s">
        <v>125</v>
      </c>
      <c r="R2753" t="s">
        <v>63</v>
      </c>
      <c r="S2753" t="s">
        <v>44</v>
      </c>
      <c r="T2753" t="s">
        <v>599</v>
      </c>
      <c r="U2753" t="s">
        <v>907</v>
      </c>
      <c r="X2753">
        <v>1</v>
      </c>
      <c r="Y2753">
        <v>0</v>
      </c>
      <c r="Z2753">
        <v>0</v>
      </c>
      <c r="AA2753">
        <v>0</v>
      </c>
      <c r="AB2753">
        <v>1085000</v>
      </c>
      <c r="AC2753" t="s">
        <v>47</v>
      </c>
      <c r="AD2753" t="e">
        <f>+VLOOKUP(T2753,items!$A$2:$D$1255,4,0)</f>
        <v>#N/A</v>
      </c>
      <c r="AE2753" t="e">
        <f>+VLOOKUP(T2753,Tabla1[],5,0)</f>
        <v>#N/A</v>
      </c>
      <c r="AF2753">
        <f t="shared" si="42"/>
        <v>10</v>
      </c>
    </row>
    <row r="2754" spans="1:32" x14ac:dyDescent="0.25">
      <c r="A2754">
        <v>97251</v>
      </c>
      <c r="B2754" t="s">
        <v>5991</v>
      </c>
      <c r="C2754" t="s">
        <v>75</v>
      </c>
      <c r="D2754">
        <v>0</v>
      </c>
      <c r="F2754" t="s">
        <v>175</v>
      </c>
      <c r="G2754" t="s">
        <v>1188</v>
      </c>
      <c r="H2754" t="s">
        <v>5992</v>
      </c>
      <c r="I2754" t="s">
        <v>37</v>
      </c>
      <c r="J2754" t="s">
        <v>5993</v>
      </c>
      <c r="K2754" t="s">
        <v>5994</v>
      </c>
      <c r="L2754" t="s">
        <v>5995</v>
      </c>
      <c r="M2754" t="s">
        <v>486</v>
      </c>
      <c r="N2754" t="s">
        <v>486</v>
      </c>
      <c r="O2754" t="s">
        <v>3427</v>
      </c>
      <c r="P2754" t="s">
        <v>917</v>
      </c>
      <c r="Q2754" t="s">
        <v>125</v>
      </c>
      <c r="R2754" t="s">
        <v>63</v>
      </c>
      <c r="S2754" t="s">
        <v>44</v>
      </c>
      <c r="T2754" t="s">
        <v>599</v>
      </c>
      <c r="U2754" t="s">
        <v>907</v>
      </c>
      <c r="X2754">
        <v>1</v>
      </c>
      <c r="Y2754">
        <v>0</v>
      </c>
      <c r="Z2754">
        <v>0</v>
      </c>
      <c r="AA2754">
        <v>0</v>
      </c>
      <c r="AB2754">
        <v>630000</v>
      </c>
      <c r="AC2754" t="s">
        <v>47</v>
      </c>
      <c r="AD2754" t="e">
        <f>+VLOOKUP(T2754,items!$A$2:$D$1255,4,0)</f>
        <v>#N/A</v>
      </c>
      <c r="AE2754" t="e">
        <f>+VLOOKUP(T2754,Tabla1[],5,0)</f>
        <v>#N/A</v>
      </c>
      <c r="AF2754">
        <f t="shared" ref="AF2754:AF2817" si="43">+MONTH(O2754)</f>
        <v>10</v>
      </c>
    </row>
    <row r="2755" spans="1:32" x14ac:dyDescent="0.25">
      <c r="A2755">
        <v>97251</v>
      </c>
      <c r="B2755" t="s">
        <v>5991</v>
      </c>
      <c r="C2755" t="s">
        <v>75</v>
      </c>
      <c r="D2755">
        <v>0</v>
      </c>
      <c r="F2755" t="s">
        <v>175</v>
      </c>
      <c r="G2755" t="s">
        <v>1188</v>
      </c>
      <c r="H2755" t="s">
        <v>5992</v>
      </c>
      <c r="I2755" t="s">
        <v>37</v>
      </c>
      <c r="J2755" t="s">
        <v>5993</v>
      </c>
      <c r="K2755" t="s">
        <v>5994</v>
      </c>
      <c r="L2755" t="s">
        <v>5995</v>
      </c>
      <c r="M2755" t="s">
        <v>486</v>
      </c>
      <c r="N2755" t="s">
        <v>486</v>
      </c>
      <c r="O2755" t="s">
        <v>3427</v>
      </c>
      <c r="P2755" t="s">
        <v>917</v>
      </c>
      <c r="Q2755" t="s">
        <v>125</v>
      </c>
      <c r="R2755" t="s">
        <v>63</v>
      </c>
      <c r="S2755" t="s">
        <v>44</v>
      </c>
      <c r="T2755" t="s">
        <v>599</v>
      </c>
      <c r="U2755" t="s">
        <v>907</v>
      </c>
      <c r="X2755">
        <v>1</v>
      </c>
      <c r="Y2755">
        <v>0</v>
      </c>
      <c r="Z2755">
        <v>0</v>
      </c>
      <c r="AA2755">
        <v>0</v>
      </c>
      <c r="AB2755">
        <v>1334550</v>
      </c>
      <c r="AC2755" t="s">
        <v>47</v>
      </c>
      <c r="AD2755" t="e">
        <f>+VLOOKUP(T2755,items!$A$2:$D$1255,4,0)</f>
        <v>#N/A</v>
      </c>
      <c r="AE2755" t="e">
        <f>+VLOOKUP(T2755,Tabla1[],5,0)</f>
        <v>#N/A</v>
      </c>
      <c r="AF2755">
        <f t="shared" si="43"/>
        <v>10</v>
      </c>
    </row>
    <row r="2756" spans="1:32" x14ac:dyDescent="0.25">
      <c r="A2756">
        <v>97251</v>
      </c>
      <c r="B2756" t="s">
        <v>5991</v>
      </c>
      <c r="C2756" t="s">
        <v>75</v>
      </c>
      <c r="D2756">
        <v>0</v>
      </c>
      <c r="F2756" t="s">
        <v>175</v>
      </c>
      <c r="G2756" t="s">
        <v>1188</v>
      </c>
      <c r="H2756" t="s">
        <v>5992</v>
      </c>
      <c r="I2756" t="s">
        <v>37</v>
      </c>
      <c r="J2756" t="s">
        <v>5993</v>
      </c>
      <c r="K2756" t="s">
        <v>5994</v>
      </c>
      <c r="L2756" t="s">
        <v>5995</v>
      </c>
      <c r="M2756" t="s">
        <v>486</v>
      </c>
      <c r="N2756" t="s">
        <v>486</v>
      </c>
      <c r="O2756" t="s">
        <v>3427</v>
      </c>
      <c r="P2756" t="s">
        <v>917</v>
      </c>
      <c r="Q2756" t="s">
        <v>125</v>
      </c>
      <c r="R2756" t="s">
        <v>63</v>
      </c>
      <c r="S2756" t="s">
        <v>44</v>
      </c>
      <c r="T2756" t="s">
        <v>392</v>
      </c>
      <c r="U2756" t="s">
        <v>393</v>
      </c>
      <c r="X2756">
        <v>1</v>
      </c>
      <c r="Y2756">
        <v>0</v>
      </c>
      <c r="Z2756">
        <v>0</v>
      </c>
      <c r="AA2756">
        <v>0</v>
      </c>
      <c r="AB2756">
        <v>380000</v>
      </c>
      <c r="AC2756" t="s">
        <v>47</v>
      </c>
      <c r="AD2756" t="e">
        <f>+VLOOKUP(T2756,items!$A$2:$D$1255,4,0)</f>
        <v>#N/A</v>
      </c>
      <c r="AE2756" t="e">
        <f>+VLOOKUP(T2756,Tabla1[],5,0)</f>
        <v>#N/A</v>
      </c>
      <c r="AF2756">
        <f t="shared" si="43"/>
        <v>10</v>
      </c>
    </row>
    <row r="2757" spans="1:32" x14ac:dyDescent="0.25">
      <c r="A2757">
        <v>97252</v>
      </c>
      <c r="B2757" t="s">
        <v>5996</v>
      </c>
      <c r="C2757" t="s">
        <v>75</v>
      </c>
      <c r="D2757">
        <v>0</v>
      </c>
      <c r="F2757" t="s">
        <v>1019</v>
      </c>
      <c r="G2757" t="s">
        <v>158</v>
      </c>
      <c r="H2757" t="s">
        <v>5997</v>
      </c>
      <c r="I2757" t="s">
        <v>37</v>
      </c>
      <c r="J2757" t="s">
        <v>5998</v>
      </c>
      <c r="K2757" t="s">
        <v>5999</v>
      </c>
      <c r="L2757" t="s">
        <v>37</v>
      </c>
      <c r="M2757" t="s">
        <v>983</v>
      </c>
      <c r="N2757" t="s">
        <v>983</v>
      </c>
      <c r="O2757" t="s">
        <v>34</v>
      </c>
      <c r="P2757" t="s">
        <v>1188</v>
      </c>
      <c r="Q2757" t="s">
        <v>1188</v>
      </c>
      <c r="R2757" t="s">
        <v>127</v>
      </c>
      <c r="S2757" t="s">
        <v>44</v>
      </c>
      <c r="T2757" t="s">
        <v>390</v>
      </c>
      <c r="U2757" t="s">
        <v>391</v>
      </c>
      <c r="X2757">
        <v>1</v>
      </c>
      <c r="Y2757">
        <v>0</v>
      </c>
      <c r="Z2757">
        <v>0</v>
      </c>
      <c r="AA2757">
        <v>0</v>
      </c>
      <c r="AB2757">
        <v>567000</v>
      </c>
      <c r="AC2757" t="s">
        <v>47</v>
      </c>
      <c r="AD2757" t="e">
        <f>+VLOOKUP(T2757,items!$A$2:$D$1255,4,0)</f>
        <v>#N/A</v>
      </c>
      <c r="AE2757" t="e">
        <f>+VLOOKUP(T2757,Tabla1[],5,0)</f>
        <v>#N/A</v>
      </c>
      <c r="AF2757">
        <f t="shared" si="43"/>
        <v>9</v>
      </c>
    </row>
    <row r="2758" spans="1:32" x14ac:dyDescent="0.25">
      <c r="A2758">
        <v>97252</v>
      </c>
      <c r="B2758" t="s">
        <v>5996</v>
      </c>
      <c r="C2758" t="s">
        <v>75</v>
      </c>
      <c r="D2758">
        <v>0</v>
      </c>
      <c r="F2758" t="s">
        <v>1019</v>
      </c>
      <c r="G2758" t="s">
        <v>158</v>
      </c>
      <c r="H2758" t="s">
        <v>5997</v>
      </c>
      <c r="I2758" t="s">
        <v>37</v>
      </c>
      <c r="J2758" t="s">
        <v>5998</v>
      </c>
      <c r="K2758" t="s">
        <v>5999</v>
      </c>
      <c r="L2758" t="s">
        <v>37</v>
      </c>
      <c r="M2758" t="s">
        <v>983</v>
      </c>
      <c r="N2758" t="s">
        <v>983</v>
      </c>
      <c r="O2758" t="s">
        <v>34</v>
      </c>
      <c r="P2758" t="s">
        <v>1188</v>
      </c>
      <c r="Q2758" t="s">
        <v>1188</v>
      </c>
      <c r="R2758" t="s">
        <v>127</v>
      </c>
      <c r="S2758" t="s">
        <v>44</v>
      </c>
      <c r="T2758" t="s">
        <v>390</v>
      </c>
      <c r="U2758" t="s">
        <v>391</v>
      </c>
      <c r="X2758">
        <v>1</v>
      </c>
      <c r="Y2758">
        <v>0</v>
      </c>
      <c r="Z2758">
        <v>0</v>
      </c>
      <c r="AA2758">
        <v>0</v>
      </c>
      <c r="AB2758">
        <v>496125</v>
      </c>
      <c r="AC2758" t="s">
        <v>47</v>
      </c>
      <c r="AD2758" t="e">
        <f>+VLOOKUP(T2758,items!$A$2:$D$1255,4,0)</f>
        <v>#N/A</v>
      </c>
      <c r="AE2758" t="e">
        <f>+VLOOKUP(T2758,Tabla1[],5,0)</f>
        <v>#N/A</v>
      </c>
      <c r="AF2758">
        <f t="shared" si="43"/>
        <v>9</v>
      </c>
    </row>
    <row r="2759" spans="1:32" x14ac:dyDescent="0.25">
      <c r="A2759">
        <v>97256</v>
      </c>
      <c r="B2759" t="s">
        <v>6000</v>
      </c>
      <c r="C2759" t="s">
        <v>33</v>
      </c>
      <c r="D2759">
        <v>0</v>
      </c>
      <c r="F2759" t="s">
        <v>1019</v>
      </c>
      <c r="G2759" t="s">
        <v>1019</v>
      </c>
      <c r="H2759" t="s">
        <v>6001</v>
      </c>
      <c r="I2759" t="s">
        <v>6002</v>
      </c>
      <c r="J2759" t="s">
        <v>6003</v>
      </c>
      <c r="K2759" t="s">
        <v>6004</v>
      </c>
      <c r="L2759" t="s">
        <v>6005</v>
      </c>
      <c r="M2759" t="s">
        <v>158</v>
      </c>
      <c r="N2759" t="s">
        <v>486</v>
      </c>
      <c r="O2759" t="s">
        <v>41</v>
      </c>
      <c r="P2759" t="s">
        <v>2639</v>
      </c>
      <c r="Q2759" t="s">
        <v>1142</v>
      </c>
      <c r="R2759" t="s">
        <v>127</v>
      </c>
      <c r="S2759" t="s">
        <v>128</v>
      </c>
      <c r="T2759" t="s">
        <v>6006</v>
      </c>
      <c r="U2759" t="s">
        <v>6007</v>
      </c>
      <c r="X2759">
        <v>1</v>
      </c>
      <c r="Y2759">
        <v>2430</v>
      </c>
      <c r="Z2759">
        <v>2000</v>
      </c>
      <c r="AA2759">
        <v>0</v>
      </c>
      <c r="AB2759">
        <v>0</v>
      </c>
      <c r="AC2759" t="s">
        <v>47</v>
      </c>
      <c r="AD2759">
        <f>+VLOOKUP(T2759,items!$A$2:$D$1255,4,0)</f>
        <v>0</v>
      </c>
      <c r="AE2759">
        <f>+VLOOKUP(T2759,Tabla1[],5,0)</f>
        <v>0</v>
      </c>
      <c r="AF2759">
        <f t="shared" si="43"/>
        <v>10</v>
      </c>
    </row>
    <row r="2760" spans="1:32" x14ac:dyDescent="0.25">
      <c r="A2760">
        <v>97256</v>
      </c>
      <c r="B2760" t="s">
        <v>6000</v>
      </c>
      <c r="C2760" t="s">
        <v>33</v>
      </c>
      <c r="D2760">
        <v>0</v>
      </c>
      <c r="F2760" t="s">
        <v>1019</v>
      </c>
      <c r="G2760" t="s">
        <v>1019</v>
      </c>
      <c r="H2760" t="s">
        <v>6001</v>
      </c>
      <c r="I2760" t="s">
        <v>6002</v>
      </c>
      <c r="J2760" t="s">
        <v>6003</v>
      </c>
      <c r="K2760" t="s">
        <v>6004</v>
      </c>
      <c r="L2760" t="s">
        <v>6005</v>
      </c>
      <c r="M2760" t="s">
        <v>158</v>
      </c>
      <c r="N2760" t="s">
        <v>486</v>
      </c>
      <c r="O2760" t="s">
        <v>41</v>
      </c>
      <c r="P2760" t="s">
        <v>2639</v>
      </c>
      <c r="Q2760" t="s">
        <v>1142</v>
      </c>
      <c r="R2760" t="s">
        <v>127</v>
      </c>
      <c r="S2760" t="s">
        <v>128</v>
      </c>
      <c r="T2760" t="s">
        <v>6006</v>
      </c>
      <c r="U2760" t="s">
        <v>6007</v>
      </c>
      <c r="X2760">
        <v>1</v>
      </c>
      <c r="Y2760">
        <v>2450</v>
      </c>
      <c r="Z2760">
        <v>2000</v>
      </c>
      <c r="AA2760">
        <v>0</v>
      </c>
      <c r="AB2760">
        <v>0</v>
      </c>
      <c r="AC2760" t="s">
        <v>47</v>
      </c>
      <c r="AD2760">
        <f>+VLOOKUP(T2760,items!$A$2:$D$1255,4,0)</f>
        <v>0</v>
      </c>
      <c r="AE2760">
        <f>+VLOOKUP(T2760,Tabla1[],5,0)</f>
        <v>0</v>
      </c>
      <c r="AF2760">
        <f t="shared" si="43"/>
        <v>10</v>
      </c>
    </row>
    <row r="2761" spans="1:32" x14ac:dyDescent="0.25">
      <c r="A2761">
        <v>97256</v>
      </c>
      <c r="B2761" t="s">
        <v>6000</v>
      </c>
      <c r="C2761" t="s">
        <v>33</v>
      </c>
      <c r="D2761">
        <v>0</v>
      </c>
      <c r="F2761" t="s">
        <v>1019</v>
      </c>
      <c r="G2761" t="s">
        <v>1019</v>
      </c>
      <c r="H2761" t="s">
        <v>6001</v>
      </c>
      <c r="I2761" t="s">
        <v>6002</v>
      </c>
      <c r="J2761" t="s">
        <v>6003</v>
      </c>
      <c r="K2761" t="s">
        <v>6004</v>
      </c>
      <c r="L2761" t="s">
        <v>6005</v>
      </c>
      <c r="M2761" t="s">
        <v>158</v>
      </c>
      <c r="N2761" t="s">
        <v>486</v>
      </c>
      <c r="O2761" t="s">
        <v>41</v>
      </c>
      <c r="P2761" t="s">
        <v>2639</v>
      </c>
      <c r="Q2761" t="s">
        <v>1142</v>
      </c>
      <c r="R2761" t="s">
        <v>127</v>
      </c>
      <c r="S2761" t="s">
        <v>128</v>
      </c>
      <c r="T2761" t="s">
        <v>6006</v>
      </c>
      <c r="U2761" t="s">
        <v>6007</v>
      </c>
      <c r="X2761">
        <v>1</v>
      </c>
      <c r="Y2761">
        <v>2030</v>
      </c>
      <c r="Z2761">
        <v>2000</v>
      </c>
      <c r="AA2761">
        <v>0</v>
      </c>
      <c r="AB2761">
        <v>0</v>
      </c>
      <c r="AC2761" t="s">
        <v>47</v>
      </c>
      <c r="AD2761">
        <f>+VLOOKUP(T2761,items!$A$2:$D$1255,4,0)</f>
        <v>0</v>
      </c>
      <c r="AE2761">
        <f>+VLOOKUP(T2761,Tabla1[],5,0)</f>
        <v>0</v>
      </c>
      <c r="AF2761">
        <f t="shared" si="43"/>
        <v>10</v>
      </c>
    </row>
    <row r="2762" spans="1:32" x14ac:dyDescent="0.25">
      <c r="A2762">
        <v>97256</v>
      </c>
      <c r="B2762" t="s">
        <v>6000</v>
      </c>
      <c r="C2762" t="s">
        <v>33</v>
      </c>
      <c r="D2762">
        <v>0</v>
      </c>
      <c r="F2762" t="s">
        <v>1019</v>
      </c>
      <c r="G2762" t="s">
        <v>1019</v>
      </c>
      <c r="H2762" t="s">
        <v>6001</v>
      </c>
      <c r="I2762" t="s">
        <v>6002</v>
      </c>
      <c r="J2762" t="s">
        <v>6003</v>
      </c>
      <c r="K2762" t="s">
        <v>6004</v>
      </c>
      <c r="L2762" t="s">
        <v>6005</v>
      </c>
      <c r="M2762" t="s">
        <v>158</v>
      </c>
      <c r="N2762" t="s">
        <v>486</v>
      </c>
      <c r="O2762" t="s">
        <v>41</v>
      </c>
      <c r="P2762" t="s">
        <v>2639</v>
      </c>
      <c r="Q2762" t="s">
        <v>1142</v>
      </c>
      <c r="R2762" t="s">
        <v>127</v>
      </c>
      <c r="S2762" t="s">
        <v>128</v>
      </c>
      <c r="T2762" t="s">
        <v>6006</v>
      </c>
      <c r="U2762" t="s">
        <v>6007</v>
      </c>
      <c r="X2762">
        <v>1</v>
      </c>
      <c r="Y2762">
        <v>2030</v>
      </c>
      <c r="Z2762">
        <v>2000</v>
      </c>
      <c r="AA2762">
        <v>0</v>
      </c>
      <c r="AB2762">
        <v>0</v>
      </c>
      <c r="AC2762" t="s">
        <v>47</v>
      </c>
      <c r="AD2762">
        <f>+VLOOKUP(T2762,items!$A$2:$D$1255,4,0)</f>
        <v>0</v>
      </c>
      <c r="AE2762">
        <f>+VLOOKUP(T2762,Tabla1[],5,0)</f>
        <v>0</v>
      </c>
      <c r="AF2762">
        <f t="shared" si="43"/>
        <v>10</v>
      </c>
    </row>
    <row r="2763" spans="1:32" x14ac:dyDescent="0.25">
      <c r="A2763">
        <v>97275</v>
      </c>
      <c r="B2763" t="s">
        <v>6008</v>
      </c>
      <c r="C2763" t="s">
        <v>75</v>
      </c>
      <c r="D2763">
        <v>0</v>
      </c>
      <c r="F2763" t="s">
        <v>1019</v>
      </c>
      <c r="G2763" t="s">
        <v>486</v>
      </c>
      <c r="H2763" t="s">
        <v>6009</v>
      </c>
      <c r="I2763" t="s">
        <v>37</v>
      </c>
      <c r="J2763" t="s">
        <v>6010</v>
      </c>
      <c r="K2763" t="s">
        <v>6011</v>
      </c>
      <c r="L2763" t="s">
        <v>6012</v>
      </c>
      <c r="M2763" t="s">
        <v>3427</v>
      </c>
      <c r="N2763" t="s">
        <v>3427</v>
      </c>
      <c r="O2763" t="s">
        <v>3533</v>
      </c>
      <c r="P2763" t="s">
        <v>424</v>
      </c>
      <c r="Q2763" t="s">
        <v>335</v>
      </c>
      <c r="R2763" t="s">
        <v>127</v>
      </c>
      <c r="S2763" t="s">
        <v>88</v>
      </c>
      <c r="T2763" t="s">
        <v>388</v>
      </c>
      <c r="U2763" t="s">
        <v>389</v>
      </c>
      <c r="X2763">
        <v>35</v>
      </c>
      <c r="Y2763">
        <v>0</v>
      </c>
      <c r="Z2763">
        <v>0</v>
      </c>
      <c r="AA2763">
        <v>0</v>
      </c>
      <c r="AB2763">
        <v>2161250</v>
      </c>
      <c r="AC2763" t="s">
        <v>47</v>
      </c>
      <c r="AD2763">
        <f>+VLOOKUP(T2763,items!$A$2:$D$1255,4,0)</f>
        <v>0</v>
      </c>
      <c r="AE2763">
        <f>+VLOOKUP(T2763,Tabla1[],5,0)</f>
        <v>0</v>
      </c>
      <c r="AF2763">
        <f t="shared" si="43"/>
        <v>10</v>
      </c>
    </row>
    <row r="2764" spans="1:32" x14ac:dyDescent="0.25">
      <c r="A2764">
        <v>97275</v>
      </c>
      <c r="B2764" t="s">
        <v>6008</v>
      </c>
      <c r="C2764" t="s">
        <v>75</v>
      </c>
      <c r="D2764">
        <v>0</v>
      </c>
      <c r="F2764" t="s">
        <v>1019</v>
      </c>
      <c r="G2764" t="s">
        <v>486</v>
      </c>
      <c r="H2764" t="s">
        <v>6009</v>
      </c>
      <c r="I2764" t="s">
        <v>37</v>
      </c>
      <c r="J2764" t="s">
        <v>6010</v>
      </c>
      <c r="K2764" t="s">
        <v>6011</v>
      </c>
      <c r="L2764" t="s">
        <v>6012</v>
      </c>
      <c r="M2764" t="s">
        <v>3427</v>
      </c>
      <c r="N2764" t="s">
        <v>3427</v>
      </c>
      <c r="O2764" t="s">
        <v>3533</v>
      </c>
      <c r="P2764" t="s">
        <v>424</v>
      </c>
      <c r="Q2764" t="s">
        <v>335</v>
      </c>
      <c r="R2764" t="s">
        <v>127</v>
      </c>
      <c r="S2764" t="s">
        <v>88</v>
      </c>
      <c r="T2764" t="s">
        <v>635</v>
      </c>
      <c r="U2764" t="s">
        <v>636</v>
      </c>
      <c r="X2764">
        <v>4</v>
      </c>
      <c r="Y2764">
        <v>0</v>
      </c>
      <c r="Z2764">
        <v>0</v>
      </c>
      <c r="AA2764">
        <v>0</v>
      </c>
      <c r="AB2764">
        <v>48640</v>
      </c>
      <c r="AC2764" t="s">
        <v>47</v>
      </c>
      <c r="AD2764">
        <f>+VLOOKUP(T2764,items!$A$2:$D$1255,4,0)</f>
        <v>0</v>
      </c>
      <c r="AE2764">
        <f>+VLOOKUP(T2764,Tabla1[],5,0)</f>
        <v>0</v>
      </c>
      <c r="AF2764">
        <f t="shared" si="43"/>
        <v>10</v>
      </c>
    </row>
    <row r="2765" spans="1:32" x14ac:dyDescent="0.25">
      <c r="A2765">
        <v>97275</v>
      </c>
      <c r="B2765" t="s">
        <v>6008</v>
      </c>
      <c r="C2765" t="s">
        <v>75</v>
      </c>
      <c r="D2765">
        <v>0</v>
      </c>
      <c r="F2765" t="s">
        <v>1019</v>
      </c>
      <c r="G2765" t="s">
        <v>486</v>
      </c>
      <c r="H2765" t="s">
        <v>6009</v>
      </c>
      <c r="I2765" t="s">
        <v>37</v>
      </c>
      <c r="J2765" t="s">
        <v>6010</v>
      </c>
      <c r="K2765" t="s">
        <v>6011</v>
      </c>
      <c r="L2765" t="s">
        <v>6012</v>
      </c>
      <c r="M2765" t="s">
        <v>3427</v>
      </c>
      <c r="N2765" t="s">
        <v>3427</v>
      </c>
      <c r="O2765" t="s">
        <v>3533</v>
      </c>
      <c r="P2765" t="s">
        <v>424</v>
      </c>
      <c r="Q2765" t="s">
        <v>335</v>
      </c>
      <c r="R2765" t="s">
        <v>127</v>
      </c>
      <c r="S2765" t="s">
        <v>88</v>
      </c>
      <c r="T2765" t="s">
        <v>6013</v>
      </c>
      <c r="U2765" t="s">
        <v>6014</v>
      </c>
      <c r="X2765">
        <v>4</v>
      </c>
      <c r="Y2765">
        <v>0</v>
      </c>
      <c r="Z2765">
        <v>0</v>
      </c>
      <c r="AA2765">
        <v>0</v>
      </c>
      <c r="AB2765">
        <v>15200</v>
      </c>
      <c r="AC2765" t="s">
        <v>47</v>
      </c>
      <c r="AD2765">
        <f>+VLOOKUP(T2765,items!$A$2:$D$1255,4,0)</f>
        <v>0</v>
      </c>
      <c r="AE2765">
        <f>+VLOOKUP(T2765,Tabla1[],5,0)</f>
        <v>0</v>
      </c>
      <c r="AF2765">
        <f t="shared" si="43"/>
        <v>10</v>
      </c>
    </row>
    <row r="2766" spans="1:32" x14ac:dyDescent="0.25">
      <c r="A2766">
        <v>97275</v>
      </c>
      <c r="B2766" t="s">
        <v>6008</v>
      </c>
      <c r="C2766" t="s">
        <v>75</v>
      </c>
      <c r="D2766">
        <v>0</v>
      </c>
      <c r="F2766" t="s">
        <v>1019</v>
      </c>
      <c r="G2766" t="s">
        <v>486</v>
      </c>
      <c r="H2766" t="s">
        <v>6009</v>
      </c>
      <c r="I2766" t="s">
        <v>37</v>
      </c>
      <c r="J2766" t="s">
        <v>6010</v>
      </c>
      <c r="K2766" t="s">
        <v>6011</v>
      </c>
      <c r="L2766" t="s">
        <v>6012</v>
      </c>
      <c r="M2766" t="s">
        <v>3427</v>
      </c>
      <c r="N2766" t="s">
        <v>3427</v>
      </c>
      <c r="O2766" t="s">
        <v>3533</v>
      </c>
      <c r="P2766" t="s">
        <v>424</v>
      </c>
      <c r="Q2766" t="s">
        <v>335</v>
      </c>
      <c r="R2766" t="s">
        <v>127</v>
      </c>
      <c r="S2766" t="s">
        <v>88</v>
      </c>
      <c r="T2766" t="s">
        <v>637</v>
      </c>
      <c r="U2766" t="s">
        <v>638</v>
      </c>
      <c r="X2766">
        <v>4</v>
      </c>
      <c r="Y2766">
        <v>0</v>
      </c>
      <c r="Z2766">
        <v>0</v>
      </c>
      <c r="AA2766">
        <v>0</v>
      </c>
      <c r="AB2766">
        <v>24320</v>
      </c>
      <c r="AC2766" t="s">
        <v>47</v>
      </c>
      <c r="AD2766">
        <f>+VLOOKUP(T2766,items!$A$2:$D$1255,4,0)</f>
        <v>0</v>
      </c>
      <c r="AE2766">
        <f>+VLOOKUP(T2766,Tabla1[],5,0)</f>
        <v>0</v>
      </c>
      <c r="AF2766">
        <f t="shared" si="43"/>
        <v>10</v>
      </c>
    </row>
    <row r="2767" spans="1:32" x14ac:dyDescent="0.25">
      <c r="A2767">
        <v>97275</v>
      </c>
      <c r="B2767" t="s">
        <v>6008</v>
      </c>
      <c r="C2767" t="s">
        <v>75</v>
      </c>
      <c r="D2767">
        <v>0</v>
      </c>
      <c r="F2767" t="s">
        <v>1019</v>
      </c>
      <c r="G2767" t="s">
        <v>486</v>
      </c>
      <c r="H2767" t="s">
        <v>6009</v>
      </c>
      <c r="I2767" t="s">
        <v>37</v>
      </c>
      <c r="J2767" t="s">
        <v>6010</v>
      </c>
      <c r="K2767" t="s">
        <v>6011</v>
      </c>
      <c r="L2767" t="s">
        <v>6012</v>
      </c>
      <c r="M2767" t="s">
        <v>3427</v>
      </c>
      <c r="N2767" t="s">
        <v>3427</v>
      </c>
      <c r="O2767" t="s">
        <v>3533</v>
      </c>
      <c r="P2767" t="s">
        <v>424</v>
      </c>
      <c r="Q2767" t="s">
        <v>335</v>
      </c>
      <c r="R2767" t="s">
        <v>127</v>
      </c>
      <c r="S2767" t="s">
        <v>88</v>
      </c>
      <c r="T2767" t="s">
        <v>299</v>
      </c>
      <c r="U2767" t="s">
        <v>300</v>
      </c>
      <c r="X2767">
        <v>1</v>
      </c>
      <c r="Y2767">
        <v>0</v>
      </c>
      <c r="Z2767">
        <v>0</v>
      </c>
      <c r="AA2767">
        <v>0</v>
      </c>
      <c r="AB2767">
        <v>250000</v>
      </c>
      <c r="AC2767" t="s">
        <v>47</v>
      </c>
      <c r="AD2767">
        <f>+VLOOKUP(T2767,items!$A$2:$D$1255,4,0)</f>
        <v>0</v>
      </c>
      <c r="AE2767">
        <f>+VLOOKUP(T2767,Tabla1[],5,0)</f>
        <v>0</v>
      </c>
      <c r="AF2767">
        <f t="shared" si="43"/>
        <v>10</v>
      </c>
    </row>
    <row r="2768" spans="1:32" x14ac:dyDescent="0.25">
      <c r="A2768">
        <v>97275</v>
      </c>
      <c r="B2768" t="s">
        <v>6008</v>
      </c>
      <c r="C2768" t="s">
        <v>75</v>
      </c>
      <c r="D2768">
        <v>0</v>
      </c>
      <c r="F2768" t="s">
        <v>1019</v>
      </c>
      <c r="G2768" t="s">
        <v>486</v>
      </c>
      <c r="H2768" t="s">
        <v>6009</v>
      </c>
      <c r="I2768" t="s">
        <v>37</v>
      </c>
      <c r="J2768" t="s">
        <v>6010</v>
      </c>
      <c r="K2768" t="s">
        <v>6011</v>
      </c>
      <c r="L2768" t="s">
        <v>6012</v>
      </c>
      <c r="M2768" t="s">
        <v>3427</v>
      </c>
      <c r="N2768" t="s">
        <v>3427</v>
      </c>
      <c r="O2768" t="s">
        <v>3533</v>
      </c>
      <c r="P2768" t="s">
        <v>424</v>
      </c>
      <c r="Q2768" t="s">
        <v>335</v>
      </c>
      <c r="R2768" t="s">
        <v>127</v>
      </c>
      <c r="S2768" t="s">
        <v>88</v>
      </c>
      <c r="T2768" t="s">
        <v>390</v>
      </c>
      <c r="U2768" t="s">
        <v>391</v>
      </c>
      <c r="X2768">
        <v>1</v>
      </c>
      <c r="Y2768">
        <v>0</v>
      </c>
      <c r="Z2768">
        <v>0</v>
      </c>
      <c r="AA2768">
        <v>0</v>
      </c>
      <c r="AB2768">
        <v>1900000</v>
      </c>
      <c r="AC2768" t="s">
        <v>47</v>
      </c>
      <c r="AD2768" t="e">
        <f>+VLOOKUP(T2768,items!$A$2:$D$1255,4,0)</f>
        <v>#N/A</v>
      </c>
      <c r="AE2768" t="e">
        <f>+VLOOKUP(T2768,Tabla1[],5,0)</f>
        <v>#N/A</v>
      </c>
      <c r="AF2768">
        <f t="shared" si="43"/>
        <v>10</v>
      </c>
    </row>
    <row r="2769" spans="1:32" x14ac:dyDescent="0.25">
      <c r="A2769">
        <v>97275</v>
      </c>
      <c r="B2769" t="s">
        <v>6008</v>
      </c>
      <c r="C2769" t="s">
        <v>75</v>
      </c>
      <c r="D2769">
        <v>0</v>
      </c>
      <c r="F2769" t="s">
        <v>1019</v>
      </c>
      <c r="G2769" t="s">
        <v>486</v>
      </c>
      <c r="H2769" t="s">
        <v>6009</v>
      </c>
      <c r="I2769" t="s">
        <v>37</v>
      </c>
      <c r="J2769" t="s">
        <v>6010</v>
      </c>
      <c r="K2769" t="s">
        <v>6011</v>
      </c>
      <c r="L2769" t="s">
        <v>6012</v>
      </c>
      <c r="M2769" t="s">
        <v>3427</v>
      </c>
      <c r="N2769" t="s">
        <v>3427</v>
      </c>
      <c r="O2769" t="s">
        <v>3533</v>
      </c>
      <c r="P2769" t="s">
        <v>424</v>
      </c>
      <c r="Q2769" t="s">
        <v>335</v>
      </c>
      <c r="R2769" t="s">
        <v>127</v>
      </c>
      <c r="S2769" t="s">
        <v>88</v>
      </c>
      <c r="T2769" t="s">
        <v>1096</v>
      </c>
      <c r="U2769" t="s">
        <v>1097</v>
      </c>
      <c r="X2769">
        <v>1</v>
      </c>
      <c r="Y2769">
        <v>0</v>
      </c>
      <c r="Z2769">
        <v>0</v>
      </c>
      <c r="AA2769">
        <v>0</v>
      </c>
      <c r="AB2769">
        <v>500000</v>
      </c>
      <c r="AC2769" t="s">
        <v>47</v>
      </c>
      <c r="AD2769" t="e">
        <f>+VLOOKUP(T2769,items!$A$2:$D$1255,4,0)</f>
        <v>#N/A</v>
      </c>
      <c r="AE2769" t="e">
        <f>+VLOOKUP(T2769,Tabla1[],5,0)</f>
        <v>#N/A</v>
      </c>
      <c r="AF2769">
        <f t="shared" si="43"/>
        <v>10</v>
      </c>
    </row>
    <row r="2770" spans="1:32" x14ac:dyDescent="0.25">
      <c r="A2770">
        <v>97278</v>
      </c>
      <c r="B2770" t="s">
        <v>6015</v>
      </c>
      <c r="C2770" t="s">
        <v>75</v>
      </c>
      <c r="D2770">
        <v>0</v>
      </c>
      <c r="F2770" t="s">
        <v>1019</v>
      </c>
      <c r="G2770" t="s">
        <v>674</v>
      </c>
      <c r="H2770" t="s">
        <v>6016</v>
      </c>
      <c r="I2770" t="s">
        <v>6017</v>
      </c>
      <c r="J2770" t="s">
        <v>6018</v>
      </c>
      <c r="K2770" t="s">
        <v>6019</v>
      </c>
      <c r="L2770" t="s">
        <v>6020</v>
      </c>
      <c r="M2770" t="s">
        <v>680</v>
      </c>
      <c r="N2770" t="s">
        <v>903</v>
      </c>
      <c r="O2770" t="s">
        <v>42</v>
      </c>
      <c r="P2770" t="s">
        <v>3533</v>
      </c>
      <c r="Q2770" t="s">
        <v>1143</v>
      </c>
      <c r="R2770" t="s">
        <v>127</v>
      </c>
      <c r="S2770" t="s">
        <v>256</v>
      </c>
      <c r="T2770" t="s">
        <v>574</v>
      </c>
      <c r="U2770" t="s">
        <v>575</v>
      </c>
      <c r="W2770" t="s">
        <v>114</v>
      </c>
      <c r="X2770">
        <v>1</v>
      </c>
      <c r="Y2770">
        <v>11000</v>
      </c>
      <c r="Z2770">
        <v>0</v>
      </c>
      <c r="AA2770">
        <v>0</v>
      </c>
      <c r="AB2770">
        <v>1517331</v>
      </c>
      <c r="AC2770" t="s">
        <v>47</v>
      </c>
      <c r="AD2770">
        <f>+VLOOKUP(T2770,items!$A$2:$D$1255,4,0)</f>
        <v>0</v>
      </c>
      <c r="AE2770">
        <f>+VLOOKUP(T2770,Tabla1[],5,0)</f>
        <v>0</v>
      </c>
      <c r="AF2770">
        <f t="shared" si="43"/>
        <v>10</v>
      </c>
    </row>
    <row r="2771" spans="1:32" x14ac:dyDescent="0.25">
      <c r="A2771">
        <v>97278</v>
      </c>
      <c r="B2771" t="s">
        <v>6015</v>
      </c>
      <c r="C2771" t="s">
        <v>75</v>
      </c>
      <c r="D2771">
        <v>0</v>
      </c>
      <c r="F2771" t="s">
        <v>1019</v>
      </c>
      <c r="G2771" t="s">
        <v>674</v>
      </c>
      <c r="H2771" t="s">
        <v>6016</v>
      </c>
      <c r="I2771" t="s">
        <v>6017</v>
      </c>
      <c r="J2771" t="s">
        <v>6018</v>
      </c>
      <c r="K2771" t="s">
        <v>6019</v>
      </c>
      <c r="L2771" t="s">
        <v>6020</v>
      </c>
      <c r="M2771" t="s">
        <v>680</v>
      </c>
      <c r="N2771" t="s">
        <v>903</v>
      </c>
      <c r="O2771" t="s">
        <v>42</v>
      </c>
      <c r="P2771" t="s">
        <v>3533</v>
      </c>
      <c r="Q2771" t="s">
        <v>1143</v>
      </c>
      <c r="R2771" t="s">
        <v>127</v>
      </c>
      <c r="S2771" t="s">
        <v>256</v>
      </c>
      <c r="T2771" t="s">
        <v>94</v>
      </c>
      <c r="U2771" t="s">
        <v>95</v>
      </c>
      <c r="X2771">
        <v>1</v>
      </c>
      <c r="Y2771">
        <v>0</v>
      </c>
      <c r="Z2771">
        <v>0</v>
      </c>
      <c r="AA2771">
        <v>0</v>
      </c>
      <c r="AB2771">
        <v>300000</v>
      </c>
      <c r="AC2771" t="s">
        <v>47</v>
      </c>
      <c r="AD2771" t="e">
        <f>+VLOOKUP(T2771,items!$A$2:$D$1255,4,0)</f>
        <v>#N/A</v>
      </c>
      <c r="AE2771" t="e">
        <f>+VLOOKUP(T2771,Tabla1[],5,0)</f>
        <v>#N/A</v>
      </c>
      <c r="AF2771">
        <f t="shared" si="43"/>
        <v>10</v>
      </c>
    </row>
    <row r="2772" spans="1:32" x14ac:dyDescent="0.25">
      <c r="A2772">
        <v>97278</v>
      </c>
      <c r="B2772" t="s">
        <v>6015</v>
      </c>
      <c r="C2772" t="s">
        <v>75</v>
      </c>
      <c r="D2772">
        <v>0</v>
      </c>
      <c r="F2772" t="s">
        <v>1019</v>
      </c>
      <c r="G2772" t="s">
        <v>674</v>
      </c>
      <c r="H2772" t="s">
        <v>6016</v>
      </c>
      <c r="I2772" t="s">
        <v>6017</v>
      </c>
      <c r="J2772" t="s">
        <v>6018</v>
      </c>
      <c r="K2772" t="s">
        <v>6019</v>
      </c>
      <c r="L2772" t="s">
        <v>6020</v>
      </c>
      <c r="M2772" t="s">
        <v>680</v>
      </c>
      <c r="N2772" t="s">
        <v>903</v>
      </c>
      <c r="O2772" t="s">
        <v>42</v>
      </c>
      <c r="P2772" t="s">
        <v>3533</v>
      </c>
      <c r="Q2772" t="s">
        <v>1143</v>
      </c>
      <c r="R2772" t="s">
        <v>127</v>
      </c>
      <c r="S2772" t="s">
        <v>256</v>
      </c>
      <c r="T2772" t="s">
        <v>466</v>
      </c>
      <c r="U2772" t="s">
        <v>467</v>
      </c>
      <c r="V2772" t="s">
        <v>884</v>
      </c>
      <c r="W2772" t="s">
        <v>114</v>
      </c>
      <c r="X2772">
        <v>1</v>
      </c>
      <c r="Y2772">
        <v>10530</v>
      </c>
      <c r="Z2772">
        <v>0</v>
      </c>
      <c r="AA2772">
        <v>3500</v>
      </c>
      <c r="AB2772">
        <v>13231867</v>
      </c>
      <c r="AC2772" t="s">
        <v>47</v>
      </c>
      <c r="AD2772" t="str">
        <f>+VLOOKUP(T2772,items!$A$2:$D$1255,4,0)</f>
        <v>SOMBRALINA</v>
      </c>
      <c r="AE2772" t="str">
        <f>+VLOOKUP(T2772,Tabla1[],5,0)</f>
        <v>ELECTRICA</v>
      </c>
      <c r="AF2772">
        <f t="shared" si="43"/>
        <v>10</v>
      </c>
    </row>
    <row r="2773" spans="1:32" x14ac:dyDescent="0.25">
      <c r="A2773">
        <v>97278</v>
      </c>
      <c r="B2773" t="s">
        <v>6015</v>
      </c>
      <c r="C2773" t="s">
        <v>75</v>
      </c>
      <c r="D2773">
        <v>0</v>
      </c>
      <c r="F2773" t="s">
        <v>1019</v>
      </c>
      <c r="G2773" t="s">
        <v>674</v>
      </c>
      <c r="H2773" t="s">
        <v>6016</v>
      </c>
      <c r="I2773" t="s">
        <v>6017</v>
      </c>
      <c r="J2773" t="s">
        <v>6018</v>
      </c>
      <c r="K2773" t="s">
        <v>6019</v>
      </c>
      <c r="L2773" t="s">
        <v>6020</v>
      </c>
      <c r="M2773" t="s">
        <v>680</v>
      </c>
      <c r="N2773" t="s">
        <v>903</v>
      </c>
      <c r="O2773" t="s">
        <v>42</v>
      </c>
      <c r="P2773" t="s">
        <v>3533</v>
      </c>
      <c r="Q2773" t="s">
        <v>1143</v>
      </c>
      <c r="R2773" t="s">
        <v>127</v>
      </c>
      <c r="S2773" t="s">
        <v>256</v>
      </c>
      <c r="T2773" t="s">
        <v>392</v>
      </c>
      <c r="U2773" t="s">
        <v>393</v>
      </c>
      <c r="X2773">
        <v>1</v>
      </c>
      <c r="Y2773">
        <v>0</v>
      </c>
      <c r="Z2773">
        <v>0</v>
      </c>
      <c r="AA2773">
        <v>0</v>
      </c>
      <c r="AB2773">
        <v>250000</v>
      </c>
      <c r="AC2773" t="s">
        <v>47</v>
      </c>
      <c r="AD2773" t="e">
        <f>+VLOOKUP(T2773,items!$A$2:$D$1255,4,0)</f>
        <v>#N/A</v>
      </c>
      <c r="AE2773" t="e">
        <f>+VLOOKUP(T2773,Tabla1[],5,0)</f>
        <v>#N/A</v>
      </c>
      <c r="AF2773">
        <f t="shared" si="43"/>
        <v>10</v>
      </c>
    </row>
    <row r="2774" spans="1:32" x14ac:dyDescent="0.25">
      <c r="A2774">
        <v>97279</v>
      </c>
      <c r="B2774" t="s">
        <v>1003</v>
      </c>
      <c r="C2774" t="s">
        <v>33</v>
      </c>
      <c r="D2774">
        <v>0</v>
      </c>
      <c r="F2774" t="s">
        <v>1019</v>
      </c>
      <c r="G2774" t="s">
        <v>40</v>
      </c>
      <c r="H2774" t="s">
        <v>6021</v>
      </c>
      <c r="I2774" t="s">
        <v>37</v>
      </c>
      <c r="J2774" t="s">
        <v>6022</v>
      </c>
      <c r="K2774" t="s">
        <v>6023</v>
      </c>
      <c r="L2774" t="s">
        <v>6024</v>
      </c>
      <c r="M2774" t="s">
        <v>41</v>
      </c>
      <c r="N2774" t="s">
        <v>41</v>
      </c>
      <c r="O2774" t="s">
        <v>4390</v>
      </c>
      <c r="P2774" t="s">
        <v>3918</v>
      </c>
      <c r="Q2774" t="s">
        <v>119</v>
      </c>
      <c r="R2774" t="s">
        <v>127</v>
      </c>
      <c r="S2774" t="s">
        <v>44</v>
      </c>
      <c r="T2774" t="s">
        <v>4891</v>
      </c>
      <c r="U2774" t="s">
        <v>5391</v>
      </c>
      <c r="V2774" t="s">
        <v>529</v>
      </c>
      <c r="W2774" t="s">
        <v>117</v>
      </c>
      <c r="X2774">
        <v>1</v>
      </c>
      <c r="Y2774">
        <v>0</v>
      </c>
      <c r="Z2774">
        <v>0</v>
      </c>
      <c r="AA2774">
        <v>0</v>
      </c>
      <c r="AB2774">
        <v>0</v>
      </c>
      <c r="AC2774" t="s">
        <v>47</v>
      </c>
      <c r="AD2774">
        <f>+VLOOKUP(T2774,items!$A$2:$D$1255,4,0)</f>
        <v>0</v>
      </c>
      <c r="AE2774">
        <f>+VLOOKUP(T2774,Tabla1[],5,0)</f>
        <v>0</v>
      </c>
      <c r="AF2774">
        <f t="shared" si="43"/>
        <v>11</v>
      </c>
    </row>
    <row r="2775" spans="1:32" x14ac:dyDescent="0.25">
      <c r="A2775">
        <v>97279</v>
      </c>
      <c r="B2775" t="s">
        <v>1003</v>
      </c>
      <c r="C2775" t="s">
        <v>33</v>
      </c>
      <c r="D2775">
        <v>0</v>
      </c>
      <c r="F2775" t="s">
        <v>1019</v>
      </c>
      <c r="G2775" t="s">
        <v>40</v>
      </c>
      <c r="H2775" t="s">
        <v>6021</v>
      </c>
      <c r="I2775" t="s">
        <v>37</v>
      </c>
      <c r="J2775" t="s">
        <v>6022</v>
      </c>
      <c r="K2775" t="s">
        <v>6023</v>
      </c>
      <c r="L2775" t="s">
        <v>6024</v>
      </c>
      <c r="M2775" t="s">
        <v>41</v>
      </c>
      <c r="N2775" t="s">
        <v>41</v>
      </c>
      <c r="O2775" t="s">
        <v>4390</v>
      </c>
      <c r="P2775" t="s">
        <v>3918</v>
      </c>
      <c r="Q2775" t="s">
        <v>119</v>
      </c>
      <c r="R2775" t="s">
        <v>127</v>
      </c>
      <c r="S2775" t="s">
        <v>44</v>
      </c>
      <c r="T2775" t="s">
        <v>2171</v>
      </c>
      <c r="U2775" t="s">
        <v>2172</v>
      </c>
      <c r="W2775" t="s">
        <v>211</v>
      </c>
      <c r="X2775">
        <v>2</v>
      </c>
      <c r="Y2775">
        <v>0</v>
      </c>
      <c r="Z2775">
        <v>0</v>
      </c>
      <c r="AA2775">
        <v>0</v>
      </c>
      <c r="AB2775">
        <v>0</v>
      </c>
      <c r="AC2775" t="s">
        <v>47</v>
      </c>
      <c r="AD2775">
        <f>+VLOOKUP(T2775,items!$A$2:$D$1255,4,0)</f>
        <v>0</v>
      </c>
      <c r="AE2775">
        <f>+VLOOKUP(T2775,Tabla1[],5,0)</f>
        <v>0</v>
      </c>
      <c r="AF2775">
        <f t="shared" si="43"/>
        <v>11</v>
      </c>
    </row>
    <row r="2776" spans="1:32" x14ac:dyDescent="0.25">
      <c r="A2776">
        <v>97279</v>
      </c>
      <c r="B2776" t="s">
        <v>1003</v>
      </c>
      <c r="C2776" t="s">
        <v>33</v>
      </c>
      <c r="D2776">
        <v>0</v>
      </c>
      <c r="F2776" t="s">
        <v>1019</v>
      </c>
      <c r="G2776" t="s">
        <v>40</v>
      </c>
      <c r="H2776" t="s">
        <v>6021</v>
      </c>
      <c r="I2776" t="s">
        <v>37</v>
      </c>
      <c r="J2776" t="s">
        <v>6022</v>
      </c>
      <c r="K2776" t="s">
        <v>6023</v>
      </c>
      <c r="L2776" t="s">
        <v>6024</v>
      </c>
      <c r="M2776" t="s">
        <v>41</v>
      </c>
      <c r="N2776" t="s">
        <v>41</v>
      </c>
      <c r="O2776" t="s">
        <v>4390</v>
      </c>
      <c r="P2776" t="s">
        <v>3918</v>
      </c>
      <c r="Q2776" t="s">
        <v>119</v>
      </c>
      <c r="R2776" t="s">
        <v>127</v>
      </c>
      <c r="S2776" t="s">
        <v>44</v>
      </c>
      <c r="T2776" t="s">
        <v>2493</v>
      </c>
      <c r="U2776" t="s">
        <v>2494</v>
      </c>
      <c r="W2776" t="s">
        <v>117</v>
      </c>
      <c r="X2776">
        <v>8</v>
      </c>
      <c r="Y2776">
        <v>0</v>
      </c>
      <c r="Z2776">
        <v>0</v>
      </c>
      <c r="AA2776">
        <v>0</v>
      </c>
      <c r="AB2776">
        <v>0</v>
      </c>
      <c r="AC2776" t="s">
        <v>47</v>
      </c>
      <c r="AD2776" t="str">
        <f>+VLOOKUP(T2776,items!$A$2:$D$1255,4,0)</f>
        <v>MUEBLES</v>
      </c>
      <c r="AE2776">
        <f>+VLOOKUP(T2776,Tabla1[],5,0)</f>
        <v>0</v>
      </c>
      <c r="AF2776">
        <f t="shared" si="43"/>
        <v>11</v>
      </c>
    </row>
    <row r="2777" spans="1:32" x14ac:dyDescent="0.25">
      <c r="A2777">
        <v>97279</v>
      </c>
      <c r="B2777" t="s">
        <v>1003</v>
      </c>
      <c r="C2777" t="s">
        <v>33</v>
      </c>
      <c r="D2777">
        <v>0</v>
      </c>
      <c r="F2777" t="s">
        <v>1019</v>
      </c>
      <c r="G2777" t="s">
        <v>40</v>
      </c>
      <c r="H2777" t="s">
        <v>6021</v>
      </c>
      <c r="I2777" t="s">
        <v>37</v>
      </c>
      <c r="J2777" t="s">
        <v>6022</v>
      </c>
      <c r="K2777" t="s">
        <v>6023</v>
      </c>
      <c r="L2777" t="s">
        <v>6024</v>
      </c>
      <c r="M2777" t="s">
        <v>41</v>
      </c>
      <c r="N2777" t="s">
        <v>41</v>
      </c>
      <c r="O2777" t="s">
        <v>4390</v>
      </c>
      <c r="P2777" t="s">
        <v>3918</v>
      </c>
      <c r="Q2777" t="s">
        <v>119</v>
      </c>
      <c r="R2777" t="s">
        <v>127</v>
      </c>
      <c r="S2777" t="s">
        <v>44</v>
      </c>
      <c r="T2777" t="s">
        <v>3864</v>
      </c>
      <c r="U2777" t="s">
        <v>3865</v>
      </c>
      <c r="V2777" t="s">
        <v>2013</v>
      </c>
      <c r="W2777" t="s">
        <v>117</v>
      </c>
      <c r="X2777">
        <v>2</v>
      </c>
      <c r="Y2777">
        <v>0</v>
      </c>
      <c r="Z2777">
        <v>0</v>
      </c>
      <c r="AA2777">
        <v>0</v>
      </c>
      <c r="AB2777">
        <v>0</v>
      </c>
      <c r="AC2777" t="s">
        <v>47</v>
      </c>
      <c r="AD2777" t="str">
        <f>+VLOOKUP(T2777,items!$A$2:$D$1255,4,0)</f>
        <v>MUEBLES</v>
      </c>
      <c r="AE2777">
        <f>+VLOOKUP(T2777,Tabla1[],5,0)</f>
        <v>0</v>
      </c>
      <c r="AF2777">
        <f t="shared" si="43"/>
        <v>11</v>
      </c>
    </row>
    <row r="2778" spans="1:32" x14ac:dyDescent="0.25">
      <c r="A2778">
        <v>97279</v>
      </c>
      <c r="B2778" t="s">
        <v>1003</v>
      </c>
      <c r="C2778" t="s">
        <v>33</v>
      </c>
      <c r="D2778">
        <v>0</v>
      </c>
      <c r="F2778" t="s">
        <v>1019</v>
      </c>
      <c r="G2778" t="s">
        <v>40</v>
      </c>
      <c r="H2778" t="s">
        <v>6021</v>
      </c>
      <c r="I2778" t="s">
        <v>37</v>
      </c>
      <c r="J2778" t="s">
        <v>6022</v>
      </c>
      <c r="K2778" t="s">
        <v>6023</v>
      </c>
      <c r="L2778" t="s">
        <v>6024</v>
      </c>
      <c r="M2778" t="s">
        <v>41</v>
      </c>
      <c r="N2778" t="s">
        <v>41</v>
      </c>
      <c r="O2778" t="s">
        <v>4390</v>
      </c>
      <c r="P2778" t="s">
        <v>3918</v>
      </c>
      <c r="Q2778" t="s">
        <v>119</v>
      </c>
      <c r="R2778" t="s">
        <v>127</v>
      </c>
      <c r="S2778" t="s">
        <v>44</v>
      </c>
      <c r="T2778" t="s">
        <v>2067</v>
      </c>
      <c r="U2778" t="s">
        <v>2068</v>
      </c>
      <c r="V2778" t="s">
        <v>2013</v>
      </c>
      <c r="W2778" t="s">
        <v>117</v>
      </c>
      <c r="X2778">
        <v>2</v>
      </c>
      <c r="Y2778">
        <v>0</v>
      </c>
      <c r="Z2778">
        <v>0</v>
      </c>
      <c r="AA2778">
        <v>0</v>
      </c>
      <c r="AB2778">
        <v>0</v>
      </c>
      <c r="AC2778" t="s">
        <v>47</v>
      </c>
      <c r="AD2778" t="str">
        <f>+VLOOKUP(T2778,items!$A$2:$D$1255,4,0)</f>
        <v>MUEBLES</v>
      </c>
      <c r="AE2778">
        <f>+VLOOKUP(T2778,Tabla1[],5,0)</f>
        <v>0</v>
      </c>
      <c r="AF2778">
        <f t="shared" si="43"/>
        <v>11</v>
      </c>
    </row>
    <row r="2779" spans="1:32" x14ac:dyDescent="0.25">
      <c r="A2779">
        <v>97283</v>
      </c>
      <c r="B2779" t="s">
        <v>1003</v>
      </c>
      <c r="C2779" t="s">
        <v>33</v>
      </c>
      <c r="D2779">
        <v>1</v>
      </c>
      <c r="F2779" t="s">
        <v>1019</v>
      </c>
      <c r="G2779" t="s">
        <v>162</v>
      </c>
      <c r="H2779" t="s">
        <v>6025</v>
      </c>
      <c r="I2779" t="s">
        <v>37</v>
      </c>
      <c r="J2779" t="s">
        <v>6026</v>
      </c>
      <c r="K2779" t="s">
        <v>6027</v>
      </c>
      <c r="L2779" t="s">
        <v>6028</v>
      </c>
      <c r="M2779" t="s">
        <v>34</v>
      </c>
      <c r="N2779" t="s">
        <v>34</v>
      </c>
      <c r="O2779" t="s">
        <v>3533</v>
      </c>
      <c r="P2779" t="s">
        <v>1142</v>
      </c>
      <c r="Q2779" t="s">
        <v>2130</v>
      </c>
      <c r="R2779" t="s">
        <v>63</v>
      </c>
      <c r="S2779" t="s">
        <v>64</v>
      </c>
      <c r="T2779" t="s">
        <v>1480</v>
      </c>
      <c r="U2779" t="s">
        <v>1481</v>
      </c>
      <c r="W2779" t="s">
        <v>111</v>
      </c>
      <c r="X2779">
        <v>1</v>
      </c>
      <c r="Y2779">
        <v>0</v>
      </c>
      <c r="Z2779">
        <v>0</v>
      </c>
      <c r="AA2779">
        <v>0</v>
      </c>
      <c r="AB2779">
        <v>0</v>
      </c>
      <c r="AC2779" t="s">
        <v>47</v>
      </c>
      <c r="AD2779">
        <f>+VLOOKUP(T2779,items!$A$2:$D$1255,4,0)</f>
        <v>0</v>
      </c>
      <c r="AE2779">
        <f>+VLOOKUP(T2779,Tabla1[],5,0)</f>
        <v>0</v>
      </c>
      <c r="AF2779">
        <f t="shared" si="43"/>
        <v>10</v>
      </c>
    </row>
    <row r="2780" spans="1:32" x14ac:dyDescent="0.25">
      <c r="A2780">
        <v>97283</v>
      </c>
      <c r="B2780" t="s">
        <v>1003</v>
      </c>
      <c r="C2780" t="s">
        <v>33</v>
      </c>
      <c r="D2780">
        <v>1</v>
      </c>
      <c r="F2780" t="s">
        <v>1019</v>
      </c>
      <c r="G2780" t="s">
        <v>162</v>
      </c>
      <c r="H2780" t="s">
        <v>6025</v>
      </c>
      <c r="I2780" t="s">
        <v>37</v>
      </c>
      <c r="J2780" t="s">
        <v>6026</v>
      </c>
      <c r="K2780" t="s">
        <v>6027</v>
      </c>
      <c r="L2780" t="s">
        <v>6028</v>
      </c>
      <c r="M2780" t="s">
        <v>34</v>
      </c>
      <c r="N2780" t="s">
        <v>34</v>
      </c>
      <c r="O2780" t="s">
        <v>3533</v>
      </c>
      <c r="P2780" t="s">
        <v>1142</v>
      </c>
      <c r="Q2780" t="s">
        <v>2130</v>
      </c>
      <c r="R2780" t="s">
        <v>63</v>
      </c>
      <c r="S2780" t="s">
        <v>64</v>
      </c>
      <c r="T2780" t="s">
        <v>311</v>
      </c>
      <c r="U2780" t="s">
        <v>312</v>
      </c>
      <c r="V2780" t="s">
        <v>2041</v>
      </c>
      <c r="X2780">
        <v>2</v>
      </c>
      <c r="Y2780">
        <v>0</v>
      </c>
      <c r="Z2780">
        <v>0</v>
      </c>
      <c r="AA2780">
        <v>0</v>
      </c>
      <c r="AB2780">
        <v>0</v>
      </c>
      <c r="AC2780" t="s">
        <v>47</v>
      </c>
      <c r="AD2780" t="str">
        <f>+VLOOKUP(T2780,items!$A$2:$D$1255,4,0)</f>
        <v>MUEBLES</v>
      </c>
      <c r="AE2780">
        <f>+VLOOKUP(T2780,Tabla1[],5,0)</f>
        <v>0</v>
      </c>
      <c r="AF2780">
        <f t="shared" si="43"/>
        <v>10</v>
      </c>
    </row>
    <row r="2781" spans="1:32" x14ac:dyDescent="0.25">
      <c r="A2781">
        <v>97283</v>
      </c>
      <c r="B2781" t="s">
        <v>1003</v>
      </c>
      <c r="C2781" t="s">
        <v>33</v>
      </c>
      <c r="D2781">
        <v>1</v>
      </c>
      <c r="F2781" t="s">
        <v>1019</v>
      </c>
      <c r="G2781" t="s">
        <v>162</v>
      </c>
      <c r="H2781" t="s">
        <v>6025</v>
      </c>
      <c r="I2781" t="s">
        <v>37</v>
      </c>
      <c r="J2781" t="s">
        <v>6026</v>
      </c>
      <c r="K2781" t="s">
        <v>6027</v>
      </c>
      <c r="L2781" t="s">
        <v>6028</v>
      </c>
      <c r="M2781" t="s">
        <v>34</v>
      </c>
      <c r="N2781" t="s">
        <v>34</v>
      </c>
      <c r="O2781" t="s">
        <v>3533</v>
      </c>
      <c r="P2781" t="s">
        <v>1142</v>
      </c>
      <c r="Q2781" t="s">
        <v>2130</v>
      </c>
      <c r="R2781" t="s">
        <v>63</v>
      </c>
      <c r="S2781" t="s">
        <v>64</v>
      </c>
      <c r="T2781" t="s">
        <v>311</v>
      </c>
      <c r="U2781" t="s">
        <v>312</v>
      </c>
      <c r="V2781" t="s">
        <v>313</v>
      </c>
      <c r="X2781">
        <v>2</v>
      </c>
      <c r="Y2781">
        <v>0</v>
      </c>
      <c r="Z2781">
        <v>0</v>
      </c>
      <c r="AA2781">
        <v>0</v>
      </c>
      <c r="AB2781">
        <v>0</v>
      </c>
      <c r="AC2781" t="s">
        <v>47</v>
      </c>
      <c r="AD2781" t="str">
        <f>+VLOOKUP(T2781,items!$A$2:$D$1255,4,0)</f>
        <v>MUEBLES</v>
      </c>
      <c r="AE2781">
        <f>+VLOOKUP(T2781,Tabla1[],5,0)</f>
        <v>0</v>
      </c>
      <c r="AF2781">
        <f t="shared" si="43"/>
        <v>10</v>
      </c>
    </row>
    <row r="2782" spans="1:32" x14ac:dyDescent="0.25">
      <c r="A2782">
        <v>97283</v>
      </c>
      <c r="B2782" t="s">
        <v>1003</v>
      </c>
      <c r="C2782" t="s">
        <v>33</v>
      </c>
      <c r="D2782">
        <v>1</v>
      </c>
      <c r="F2782" t="s">
        <v>1019</v>
      </c>
      <c r="G2782" t="s">
        <v>162</v>
      </c>
      <c r="H2782" t="s">
        <v>6025</v>
      </c>
      <c r="I2782" t="s">
        <v>37</v>
      </c>
      <c r="J2782" t="s">
        <v>6026</v>
      </c>
      <c r="K2782" t="s">
        <v>6027</v>
      </c>
      <c r="L2782" t="s">
        <v>6028</v>
      </c>
      <c r="M2782" t="s">
        <v>34</v>
      </c>
      <c r="N2782" t="s">
        <v>34</v>
      </c>
      <c r="O2782" t="s">
        <v>3533</v>
      </c>
      <c r="P2782" t="s">
        <v>1142</v>
      </c>
      <c r="Q2782" t="s">
        <v>2130</v>
      </c>
      <c r="R2782" t="s">
        <v>63</v>
      </c>
      <c r="S2782" t="s">
        <v>64</v>
      </c>
      <c r="T2782" t="s">
        <v>5042</v>
      </c>
      <c r="U2782" t="s">
        <v>5043</v>
      </c>
      <c r="W2782" t="s">
        <v>211</v>
      </c>
      <c r="X2782">
        <v>1</v>
      </c>
      <c r="Y2782">
        <v>0</v>
      </c>
      <c r="Z2782">
        <v>0</v>
      </c>
      <c r="AA2782">
        <v>0</v>
      </c>
      <c r="AB2782">
        <v>0</v>
      </c>
      <c r="AC2782" t="s">
        <v>47</v>
      </c>
      <c r="AD2782" t="str">
        <f>+VLOOKUP(T2782,items!$A$2:$D$1255,4,0)</f>
        <v>MUEBLES</v>
      </c>
      <c r="AE2782">
        <f>+VLOOKUP(T2782,Tabla1[],5,0)</f>
        <v>0</v>
      </c>
      <c r="AF2782">
        <f t="shared" si="43"/>
        <v>10</v>
      </c>
    </row>
    <row r="2783" spans="1:32" x14ac:dyDescent="0.25">
      <c r="A2783">
        <v>97283</v>
      </c>
      <c r="B2783" t="s">
        <v>1003</v>
      </c>
      <c r="C2783" t="s">
        <v>33</v>
      </c>
      <c r="D2783">
        <v>1</v>
      </c>
      <c r="F2783" t="s">
        <v>1019</v>
      </c>
      <c r="G2783" t="s">
        <v>162</v>
      </c>
      <c r="H2783" t="s">
        <v>6025</v>
      </c>
      <c r="I2783" t="s">
        <v>37</v>
      </c>
      <c r="J2783" t="s">
        <v>6026</v>
      </c>
      <c r="K2783" t="s">
        <v>6027</v>
      </c>
      <c r="L2783" t="s">
        <v>6028</v>
      </c>
      <c r="M2783" t="s">
        <v>34</v>
      </c>
      <c r="N2783" t="s">
        <v>34</v>
      </c>
      <c r="O2783" t="s">
        <v>3533</v>
      </c>
      <c r="P2783" t="s">
        <v>1142</v>
      </c>
      <c r="Q2783" t="s">
        <v>2130</v>
      </c>
      <c r="R2783" t="s">
        <v>63</v>
      </c>
      <c r="S2783" t="s">
        <v>64</v>
      </c>
      <c r="T2783" t="s">
        <v>1459</v>
      </c>
      <c r="U2783" t="s">
        <v>1460</v>
      </c>
      <c r="X2783">
        <v>4</v>
      </c>
      <c r="Y2783">
        <v>0</v>
      </c>
      <c r="Z2783">
        <v>0</v>
      </c>
      <c r="AA2783">
        <v>0</v>
      </c>
      <c r="AB2783">
        <v>0</v>
      </c>
      <c r="AC2783" t="s">
        <v>47</v>
      </c>
      <c r="AD2783" t="str">
        <f>+VLOOKUP(T2783,items!$A$2:$D$1255,4,0)</f>
        <v>MUEBLES</v>
      </c>
      <c r="AE2783">
        <f>+VLOOKUP(T2783,Tabla1[],5,0)</f>
        <v>0</v>
      </c>
      <c r="AF2783">
        <f t="shared" si="43"/>
        <v>10</v>
      </c>
    </row>
    <row r="2784" spans="1:32" x14ac:dyDescent="0.25">
      <c r="A2784">
        <v>97283</v>
      </c>
      <c r="B2784" t="s">
        <v>1003</v>
      </c>
      <c r="C2784" t="s">
        <v>33</v>
      </c>
      <c r="D2784">
        <v>1</v>
      </c>
      <c r="F2784" t="s">
        <v>1019</v>
      </c>
      <c r="G2784" t="s">
        <v>162</v>
      </c>
      <c r="H2784" t="s">
        <v>6025</v>
      </c>
      <c r="I2784" t="s">
        <v>37</v>
      </c>
      <c r="J2784" t="s">
        <v>6026</v>
      </c>
      <c r="K2784" t="s">
        <v>6027</v>
      </c>
      <c r="L2784" t="s">
        <v>6028</v>
      </c>
      <c r="M2784" t="s">
        <v>34</v>
      </c>
      <c r="N2784" t="s">
        <v>34</v>
      </c>
      <c r="O2784" t="s">
        <v>3533</v>
      </c>
      <c r="P2784" t="s">
        <v>1142</v>
      </c>
      <c r="Q2784" t="s">
        <v>2130</v>
      </c>
      <c r="R2784" t="s">
        <v>63</v>
      </c>
      <c r="S2784" t="s">
        <v>64</v>
      </c>
      <c r="T2784" t="s">
        <v>2018</v>
      </c>
      <c r="U2784" t="s">
        <v>2019</v>
      </c>
      <c r="V2784" t="s">
        <v>313</v>
      </c>
      <c r="W2784" t="s">
        <v>117</v>
      </c>
      <c r="X2784">
        <v>1</v>
      </c>
      <c r="Y2784">
        <v>0</v>
      </c>
      <c r="Z2784">
        <v>0</v>
      </c>
      <c r="AA2784">
        <v>0</v>
      </c>
      <c r="AB2784">
        <v>0</v>
      </c>
      <c r="AC2784" t="s">
        <v>47</v>
      </c>
      <c r="AD2784" t="str">
        <f>+VLOOKUP(T2784,items!$A$2:$D$1255,4,0)</f>
        <v>MUEBLES</v>
      </c>
      <c r="AE2784">
        <f>+VLOOKUP(T2784,Tabla1[],5,0)</f>
        <v>0</v>
      </c>
      <c r="AF2784">
        <f t="shared" si="43"/>
        <v>10</v>
      </c>
    </row>
    <row r="2785" spans="1:32" x14ac:dyDescent="0.25">
      <c r="A2785">
        <v>97283</v>
      </c>
      <c r="B2785" t="s">
        <v>1003</v>
      </c>
      <c r="C2785" t="s">
        <v>33</v>
      </c>
      <c r="D2785">
        <v>1</v>
      </c>
      <c r="F2785" t="s">
        <v>1019</v>
      </c>
      <c r="G2785" t="s">
        <v>162</v>
      </c>
      <c r="H2785" t="s">
        <v>6025</v>
      </c>
      <c r="I2785" t="s">
        <v>37</v>
      </c>
      <c r="J2785" t="s">
        <v>6026</v>
      </c>
      <c r="K2785" t="s">
        <v>6027</v>
      </c>
      <c r="L2785" t="s">
        <v>6028</v>
      </c>
      <c r="M2785" t="s">
        <v>34</v>
      </c>
      <c r="N2785" t="s">
        <v>34</v>
      </c>
      <c r="O2785" t="s">
        <v>3533</v>
      </c>
      <c r="P2785" t="s">
        <v>1142</v>
      </c>
      <c r="Q2785" t="s">
        <v>2130</v>
      </c>
      <c r="R2785" t="s">
        <v>63</v>
      </c>
      <c r="S2785" t="s">
        <v>64</v>
      </c>
      <c r="T2785" t="s">
        <v>5841</v>
      </c>
      <c r="U2785" t="s">
        <v>6029</v>
      </c>
      <c r="V2785" t="s">
        <v>867</v>
      </c>
      <c r="W2785" t="s">
        <v>117</v>
      </c>
      <c r="X2785">
        <v>1</v>
      </c>
      <c r="Y2785">
        <v>0</v>
      </c>
      <c r="Z2785">
        <v>0</v>
      </c>
      <c r="AA2785">
        <v>0</v>
      </c>
      <c r="AB2785">
        <v>0</v>
      </c>
      <c r="AC2785" t="s">
        <v>47</v>
      </c>
      <c r="AD2785">
        <f>+VLOOKUP(T2785,items!$A$2:$D$1255,4,0)</f>
        <v>0</v>
      </c>
      <c r="AE2785">
        <f>+VLOOKUP(T2785,Tabla1[],5,0)</f>
        <v>0</v>
      </c>
      <c r="AF2785">
        <f t="shared" si="43"/>
        <v>10</v>
      </c>
    </row>
    <row r="2786" spans="1:32" x14ac:dyDescent="0.25">
      <c r="A2786">
        <v>97283</v>
      </c>
      <c r="B2786" t="s">
        <v>1003</v>
      </c>
      <c r="C2786" t="s">
        <v>33</v>
      </c>
      <c r="D2786">
        <v>1</v>
      </c>
      <c r="F2786" t="s">
        <v>1019</v>
      </c>
      <c r="G2786" t="s">
        <v>162</v>
      </c>
      <c r="H2786" t="s">
        <v>6025</v>
      </c>
      <c r="I2786" t="s">
        <v>37</v>
      </c>
      <c r="J2786" t="s">
        <v>6026</v>
      </c>
      <c r="K2786" t="s">
        <v>6027</v>
      </c>
      <c r="L2786" t="s">
        <v>6028</v>
      </c>
      <c r="M2786" t="s">
        <v>34</v>
      </c>
      <c r="N2786" t="s">
        <v>34</v>
      </c>
      <c r="O2786" t="s">
        <v>3533</v>
      </c>
      <c r="P2786" t="s">
        <v>1142</v>
      </c>
      <c r="Q2786" t="s">
        <v>2130</v>
      </c>
      <c r="R2786" t="s">
        <v>63</v>
      </c>
      <c r="S2786" t="s">
        <v>64</v>
      </c>
      <c r="T2786" t="s">
        <v>1062</v>
      </c>
      <c r="U2786" t="s">
        <v>6030</v>
      </c>
      <c r="V2786" t="s">
        <v>828</v>
      </c>
      <c r="X2786">
        <v>1</v>
      </c>
      <c r="Y2786">
        <v>0</v>
      </c>
      <c r="Z2786">
        <v>0</v>
      </c>
      <c r="AA2786">
        <v>0</v>
      </c>
      <c r="AB2786">
        <v>0</v>
      </c>
      <c r="AC2786" t="s">
        <v>47</v>
      </c>
      <c r="AD2786">
        <f>+VLOOKUP(T2786,items!$A$2:$D$1255,4,0)</f>
        <v>0</v>
      </c>
      <c r="AE2786">
        <f>+VLOOKUP(T2786,Tabla1[],5,0)</f>
        <v>0</v>
      </c>
      <c r="AF2786">
        <f t="shared" si="43"/>
        <v>10</v>
      </c>
    </row>
    <row r="2787" spans="1:32" x14ac:dyDescent="0.25">
      <c r="A2787">
        <v>97287</v>
      </c>
      <c r="B2787" t="s">
        <v>6031</v>
      </c>
      <c r="C2787" t="s">
        <v>1065</v>
      </c>
      <c r="D2787">
        <v>0</v>
      </c>
      <c r="F2787" t="s">
        <v>1019</v>
      </c>
      <c r="G2787" t="s">
        <v>34</v>
      </c>
      <c r="H2787" t="s">
        <v>6032</v>
      </c>
      <c r="I2787" t="s">
        <v>37</v>
      </c>
      <c r="J2787" t="s">
        <v>37</v>
      </c>
      <c r="K2787" t="s">
        <v>6033</v>
      </c>
      <c r="L2787" t="s">
        <v>6034</v>
      </c>
      <c r="M2787" t="s">
        <v>163</v>
      </c>
      <c r="N2787" t="s">
        <v>163</v>
      </c>
      <c r="O2787" t="s">
        <v>985</v>
      </c>
      <c r="P2787" t="s">
        <v>1143</v>
      </c>
      <c r="Q2787" t="s">
        <v>1143</v>
      </c>
      <c r="R2787" t="s">
        <v>127</v>
      </c>
      <c r="S2787" t="s">
        <v>108</v>
      </c>
      <c r="T2787" t="s">
        <v>2016</v>
      </c>
      <c r="U2787" t="s">
        <v>2017</v>
      </c>
      <c r="W2787" t="s">
        <v>117</v>
      </c>
      <c r="X2787">
        <v>2</v>
      </c>
      <c r="Y2787">
        <v>0</v>
      </c>
      <c r="Z2787">
        <v>0</v>
      </c>
      <c r="AA2787">
        <v>0</v>
      </c>
      <c r="AB2787">
        <v>5056250</v>
      </c>
      <c r="AC2787" t="s">
        <v>47</v>
      </c>
      <c r="AD2787" t="str">
        <f>+VLOOKUP(T2787,items!$A$2:$D$1255,4,0)</f>
        <v>MUEBLES</v>
      </c>
      <c r="AE2787">
        <f>+VLOOKUP(T2787,Tabla1[],5,0)</f>
        <v>0</v>
      </c>
      <c r="AF2787">
        <f t="shared" si="43"/>
        <v>10</v>
      </c>
    </row>
    <row r="2788" spans="1:32" x14ac:dyDescent="0.25">
      <c r="A2788">
        <v>97292</v>
      </c>
      <c r="B2788" t="s">
        <v>6035</v>
      </c>
      <c r="C2788" t="s">
        <v>75</v>
      </c>
      <c r="D2788">
        <v>0</v>
      </c>
      <c r="F2788" t="s">
        <v>158</v>
      </c>
      <c r="G2788" t="s">
        <v>985</v>
      </c>
      <c r="H2788" t="s">
        <v>6036</v>
      </c>
      <c r="I2788" t="s">
        <v>6037</v>
      </c>
      <c r="J2788" t="s">
        <v>6038</v>
      </c>
      <c r="K2788" t="s">
        <v>6039</v>
      </c>
      <c r="L2788" t="s">
        <v>6040</v>
      </c>
      <c r="M2788" t="s">
        <v>335</v>
      </c>
      <c r="N2788" t="s">
        <v>1105</v>
      </c>
      <c r="O2788" t="s">
        <v>504</v>
      </c>
      <c r="P2788" t="s">
        <v>2253</v>
      </c>
      <c r="Q2788" t="s">
        <v>326</v>
      </c>
      <c r="R2788" t="s">
        <v>127</v>
      </c>
      <c r="S2788" t="s">
        <v>88</v>
      </c>
      <c r="T2788" t="s">
        <v>1117</v>
      </c>
      <c r="U2788" t="s">
        <v>1118</v>
      </c>
      <c r="X2788">
        <v>1</v>
      </c>
      <c r="Y2788">
        <v>0</v>
      </c>
      <c r="Z2788">
        <v>0</v>
      </c>
      <c r="AA2788">
        <v>0</v>
      </c>
      <c r="AB2788">
        <v>99450</v>
      </c>
      <c r="AC2788" t="s">
        <v>47</v>
      </c>
      <c r="AD2788">
        <f>+VLOOKUP(T2788,items!$A$2:$D$1255,4,0)</f>
        <v>0</v>
      </c>
      <c r="AE2788">
        <f>+VLOOKUP(T2788,Tabla1[],5,0)</f>
        <v>0</v>
      </c>
      <c r="AF2788">
        <f t="shared" si="43"/>
        <v>11</v>
      </c>
    </row>
    <row r="2789" spans="1:32" x14ac:dyDescent="0.25">
      <c r="A2789">
        <v>97292</v>
      </c>
      <c r="B2789" t="s">
        <v>6035</v>
      </c>
      <c r="C2789" t="s">
        <v>75</v>
      </c>
      <c r="D2789">
        <v>0</v>
      </c>
      <c r="F2789" t="s">
        <v>158</v>
      </c>
      <c r="G2789" t="s">
        <v>985</v>
      </c>
      <c r="H2789" t="s">
        <v>6036</v>
      </c>
      <c r="I2789" t="s">
        <v>6037</v>
      </c>
      <c r="J2789" t="s">
        <v>6038</v>
      </c>
      <c r="K2789" t="s">
        <v>6039</v>
      </c>
      <c r="L2789" t="s">
        <v>6040</v>
      </c>
      <c r="M2789" t="s">
        <v>335</v>
      </c>
      <c r="N2789" t="s">
        <v>1105</v>
      </c>
      <c r="O2789" t="s">
        <v>504</v>
      </c>
      <c r="P2789" t="s">
        <v>2253</v>
      </c>
      <c r="Q2789" t="s">
        <v>326</v>
      </c>
      <c r="R2789" t="s">
        <v>127</v>
      </c>
      <c r="S2789" t="s">
        <v>88</v>
      </c>
      <c r="T2789" t="s">
        <v>3675</v>
      </c>
      <c r="U2789" t="s">
        <v>3676</v>
      </c>
      <c r="X2789">
        <v>1</v>
      </c>
      <c r="Y2789">
        <v>10000</v>
      </c>
      <c r="Z2789">
        <v>0</v>
      </c>
      <c r="AA2789">
        <v>0</v>
      </c>
      <c r="AB2789">
        <v>360346</v>
      </c>
      <c r="AC2789" t="s">
        <v>47</v>
      </c>
      <c r="AD2789">
        <f>+VLOOKUP(T2789,items!$A$2:$D$1255,4,0)</f>
        <v>0</v>
      </c>
      <c r="AE2789">
        <f>+VLOOKUP(T2789,Tabla1[],5,0)</f>
        <v>0</v>
      </c>
      <c r="AF2789">
        <f t="shared" si="43"/>
        <v>11</v>
      </c>
    </row>
    <row r="2790" spans="1:32" x14ac:dyDescent="0.25">
      <c r="A2790">
        <v>97292</v>
      </c>
      <c r="B2790" t="s">
        <v>6035</v>
      </c>
      <c r="C2790" t="s">
        <v>75</v>
      </c>
      <c r="D2790">
        <v>0</v>
      </c>
      <c r="F2790" t="s">
        <v>158</v>
      </c>
      <c r="G2790" t="s">
        <v>985</v>
      </c>
      <c r="H2790" t="s">
        <v>6036</v>
      </c>
      <c r="I2790" t="s">
        <v>6037</v>
      </c>
      <c r="J2790" t="s">
        <v>6038</v>
      </c>
      <c r="K2790" t="s">
        <v>6039</v>
      </c>
      <c r="L2790" t="s">
        <v>6040</v>
      </c>
      <c r="M2790" t="s">
        <v>335</v>
      </c>
      <c r="N2790" t="s">
        <v>1105</v>
      </c>
      <c r="O2790" t="s">
        <v>504</v>
      </c>
      <c r="P2790" t="s">
        <v>2253</v>
      </c>
      <c r="Q2790" t="s">
        <v>326</v>
      </c>
      <c r="R2790" t="s">
        <v>127</v>
      </c>
      <c r="S2790" t="s">
        <v>88</v>
      </c>
      <c r="T2790" t="s">
        <v>1020</v>
      </c>
      <c r="U2790" t="s">
        <v>1021</v>
      </c>
      <c r="X2790">
        <v>1</v>
      </c>
      <c r="Y2790">
        <v>0</v>
      </c>
      <c r="Z2790">
        <v>0</v>
      </c>
      <c r="AA2790">
        <v>0</v>
      </c>
      <c r="AB2790">
        <v>700000</v>
      </c>
      <c r="AC2790" t="s">
        <v>47</v>
      </c>
      <c r="AD2790">
        <f>+VLOOKUP(T2790,items!$A$2:$D$1255,4,0)</f>
        <v>0</v>
      </c>
      <c r="AE2790">
        <f>+VLOOKUP(T2790,Tabla1[],5,0)</f>
        <v>0</v>
      </c>
      <c r="AF2790">
        <f t="shared" si="43"/>
        <v>11</v>
      </c>
    </row>
    <row r="2791" spans="1:32" x14ac:dyDescent="0.25">
      <c r="A2791">
        <v>97292</v>
      </c>
      <c r="B2791" t="s">
        <v>6035</v>
      </c>
      <c r="C2791" t="s">
        <v>75</v>
      </c>
      <c r="D2791">
        <v>0</v>
      </c>
      <c r="F2791" t="s">
        <v>158</v>
      </c>
      <c r="G2791" t="s">
        <v>985</v>
      </c>
      <c r="H2791" t="s">
        <v>6036</v>
      </c>
      <c r="I2791" t="s">
        <v>6037</v>
      </c>
      <c r="J2791" t="s">
        <v>6038</v>
      </c>
      <c r="K2791" t="s">
        <v>6039</v>
      </c>
      <c r="L2791" t="s">
        <v>6040</v>
      </c>
      <c r="M2791" t="s">
        <v>335</v>
      </c>
      <c r="N2791" t="s">
        <v>1105</v>
      </c>
      <c r="O2791" t="s">
        <v>504</v>
      </c>
      <c r="P2791" t="s">
        <v>2253</v>
      </c>
      <c r="Q2791" t="s">
        <v>326</v>
      </c>
      <c r="R2791" t="s">
        <v>127</v>
      </c>
      <c r="S2791" t="s">
        <v>88</v>
      </c>
      <c r="T2791" t="s">
        <v>1145</v>
      </c>
      <c r="U2791" t="s">
        <v>1146</v>
      </c>
      <c r="X2791">
        <v>1</v>
      </c>
      <c r="Y2791">
        <v>0</v>
      </c>
      <c r="Z2791">
        <v>0</v>
      </c>
      <c r="AA2791">
        <v>0</v>
      </c>
      <c r="AB2791">
        <v>450000</v>
      </c>
      <c r="AC2791" t="s">
        <v>47</v>
      </c>
      <c r="AD2791" t="e">
        <f>+VLOOKUP(T2791,items!$A$2:$D$1255,4,0)</f>
        <v>#N/A</v>
      </c>
      <c r="AE2791" t="e">
        <f>+VLOOKUP(T2791,Tabla1[],5,0)</f>
        <v>#N/A</v>
      </c>
      <c r="AF2791">
        <f t="shared" si="43"/>
        <v>11</v>
      </c>
    </row>
    <row r="2792" spans="1:32" x14ac:dyDescent="0.25">
      <c r="A2792">
        <v>97292</v>
      </c>
      <c r="B2792" t="s">
        <v>6035</v>
      </c>
      <c r="C2792" t="s">
        <v>75</v>
      </c>
      <c r="D2792">
        <v>0</v>
      </c>
      <c r="F2792" t="s">
        <v>158</v>
      </c>
      <c r="G2792" t="s">
        <v>985</v>
      </c>
      <c r="H2792" t="s">
        <v>6036</v>
      </c>
      <c r="I2792" t="s">
        <v>6037</v>
      </c>
      <c r="J2792" t="s">
        <v>6038</v>
      </c>
      <c r="K2792" t="s">
        <v>6039</v>
      </c>
      <c r="L2792" t="s">
        <v>6040</v>
      </c>
      <c r="M2792" t="s">
        <v>335</v>
      </c>
      <c r="N2792" t="s">
        <v>1105</v>
      </c>
      <c r="O2792" t="s">
        <v>504</v>
      </c>
      <c r="P2792" t="s">
        <v>2253</v>
      </c>
      <c r="Q2792" t="s">
        <v>326</v>
      </c>
      <c r="R2792" t="s">
        <v>127</v>
      </c>
      <c r="S2792" t="s">
        <v>88</v>
      </c>
      <c r="T2792" t="s">
        <v>1096</v>
      </c>
      <c r="U2792" t="s">
        <v>1097</v>
      </c>
      <c r="X2792">
        <v>1</v>
      </c>
      <c r="Y2792">
        <v>0</v>
      </c>
      <c r="Z2792">
        <v>0</v>
      </c>
      <c r="AA2792">
        <v>0</v>
      </c>
      <c r="AB2792">
        <v>500000</v>
      </c>
      <c r="AC2792" t="s">
        <v>47</v>
      </c>
      <c r="AD2792" t="e">
        <f>+VLOOKUP(T2792,items!$A$2:$D$1255,4,0)</f>
        <v>#N/A</v>
      </c>
      <c r="AE2792" t="e">
        <f>+VLOOKUP(T2792,Tabla1[],5,0)</f>
        <v>#N/A</v>
      </c>
      <c r="AF2792">
        <f t="shared" si="43"/>
        <v>11</v>
      </c>
    </row>
    <row r="2793" spans="1:32" x14ac:dyDescent="0.25">
      <c r="A2793">
        <v>97293</v>
      </c>
      <c r="B2793" t="s">
        <v>1003</v>
      </c>
      <c r="C2793" t="s">
        <v>1065</v>
      </c>
      <c r="D2793">
        <v>0</v>
      </c>
      <c r="F2793" t="s">
        <v>158</v>
      </c>
      <c r="G2793" t="s">
        <v>162</v>
      </c>
      <c r="H2793" t="s">
        <v>6041</v>
      </c>
      <c r="I2793" t="s">
        <v>37</v>
      </c>
      <c r="J2793" t="s">
        <v>37</v>
      </c>
      <c r="K2793" t="s">
        <v>6042</v>
      </c>
      <c r="L2793" t="s">
        <v>37</v>
      </c>
      <c r="M2793" t="s">
        <v>983</v>
      </c>
      <c r="N2793" t="s">
        <v>983</v>
      </c>
      <c r="O2793" t="s">
        <v>34</v>
      </c>
      <c r="P2793" t="s">
        <v>486</v>
      </c>
      <c r="Q2793" t="s">
        <v>34</v>
      </c>
      <c r="R2793" t="s">
        <v>411</v>
      </c>
      <c r="S2793" t="s">
        <v>128</v>
      </c>
      <c r="T2793" t="s">
        <v>1232</v>
      </c>
      <c r="U2793" t="s">
        <v>1233</v>
      </c>
      <c r="X2793">
        <v>2</v>
      </c>
      <c r="Y2793">
        <v>0</v>
      </c>
      <c r="Z2793">
        <v>0</v>
      </c>
      <c r="AA2793">
        <v>0</v>
      </c>
      <c r="AB2793">
        <v>0</v>
      </c>
      <c r="AC2793" t="s">
        <v>47</v>
      </c>
      <c r="AD2793">
        <f>+VLOOKUP(T2793,items!$A$2:$D$1255,4,0)</f>
        <v>0</v>
      </c>
      <c r="AE2793">
        <f>+VLOOKUP(T2793,Tabla1[],5,0)</f>
        <v>0</v>
      </c>
      <c r="AF2793">
        <f t="shared" si="43"/>
        <v>9</v>
      </c>
    </row>
    <row r="2794" spans="1:32" x14ac:dyDescent="0.25">
      <c r="A2794">
        <v>97300</v>
      </c>
      <c r="B2794" t="s">
        <v>4878</v>
      </c>
      <c r="C2794" t="s">
        <v>75</v>
      </c>
      <c r="D2794">
        <v>0</v>
      </c>
      <c r="F2794" t="s">
        <v>2628</v>
      </c>
      <c r="G2794" t="s">
        <v>983</v>
      </c>
      <c r="H2794" t="s">
        <v>6043</v>
      </c>
      <c r="I2794" t="s">
        <v>6044</v>
      </c>
      <c r="J2794" t="s">
        <v>6045</v>
      </c>
      <c r="K2794" t="s">
        <v>6046</v>
      </c>
      <c r="L2794" t="s">
        <v>6047</v>
      </c>
      <c r="M2794" t="s">
        <v>119</v>
      </c>
      <c r="N2794" t="s">
        <v>2255</v>
      </c>
      <c r="O2794" t="s">
        <v>6048</v>
      </c>
      <c r="P2794" t="s">
        <v>5557</v>
      </c>
      <c r="Q2794" t="s">
        <v>4320</v>
      </c>
      <c r="R2794" t="s">
        <v>127</v>
      </c>
      <c r="S2794" t="s">
        <v>108</v>
      </c>
      <c r="T2794" t="s">
        <v>2855</v>
      </c>
      <c r="U2794" t="s">
        <v>2856</v>
      </c>
      <c r="X2794">
        <v>1</v>
      </c>
      <c r="Y2794">
        <v>0</v>
      </c>
      <c r="Z2794">
        <v>0</v>
      </c>
      <c r="AA2794">
        <v>0</v>
      </c>
      <c r="AB2794">
        <v>708736</v>
      </c>
      <c r="AC2794" t="s">
        <v>47</v>
      </c>
      <c r="AD2794">
        <f>+VLOOKUP(T2794,items!$A$2:$D$1255,4,0)</f>
        <v>0</v>
      </c>
      <c r="AE2794">
        <f>+VLOOKUP(T2794,Tabla1[],5,0)</f>
        <v>0</v>
      </c>
      <c r="AF2794">
        <f t="shared" si="43"/>
        <v>12</v>
      </c>
    </row>
    <row r="2795" spans="1:32" x14ac:dyDescent="0.25">
      <c r="A2795">
        <v>97300</v>
      </c>
      <c r="B2795" t="s">
        <v>4878</v>
      </c>
      <c r="C2795" t="s">
        <v>75</v>
      </c>
      <c r="D2795">
        <v>0</v>
      </c>
      <c r="F2795" t="s">
        <v>2628</v>
      </c>
      <c r="G2795" t="s">
        <v>983</v>
      </c>
      <c r="H2795" t="s">
        <v>6043</v>
      </c>
      <c r="I2795" t="s">
        <v>6044</v>
      </c>
      <c r="J2795" t="s">
        <v>6045</v>
      </c>
      <c r="K2795" t="s">
        <v>6046</v>
      </c>
      <c r="L2795" t="s">
        <v>6047</v>
      </c>
      <c r="M2795" t="s">
        <v>119</v>
      </c>
      <c r="N2795" t="s">
        <v>2255</v>
      </c>
      <c r="O2795" t="s">
        <v>6048</v>
      </c>
      <c r="P2795" t="s">
        <v>5557</v>
      </c>
      <c r="Q2795" t="s">
        <v>4320</v>
      </c>
      <c r="R2795" t="s">
        <v>127</v>
      </c>
      <c r="S2795" t="s">
        <v>108</v>
      </c>
      <c r="T2795" t="s">
        <v>273</v>
      </c>
      <c r="U2795" t="s">
        <v>274</v>
      </c>
      <c r="V2795" t="s">
        <v>244</v>
      </c>
      <c r="W2795" t="s">
        <v>114</v>
      </c>
      <c r="X2795">
        <v>1</v>
      </c>
      <c r="Y2795">
        <v>4450</v>
      </c>
      <c r="Z2795">
        <v>0</v>
      </c>
      <c r="AA2795">
        <v>3500</v>
      </c>
      <c r="AB2795">
        <v>27163143</v>
      </c>
      <c r="AC2795" t="s">
        <v>47</v>
      </c>
      <c r="AD2795" t="str">
        <f>+VLOOKUP(T2795,items!$A$2:$D$1255,4,0)</f>
        <v>PERGOLA</v>
      </c>
      <c r="AE2795" t="str">
        <f>+VLOOKUP(T2795,Tabla1[],5,0)</f>
        <v>PERGOTEK ROMANO</v>
      </c>
      <c r="AF2795">
        <f t="shared" si="43"/>
        <v>12</v>
      </c>
    </row>
    <row r="2796" spans="1:32" x14ac:dyDescent="0.25">
      <c r="A2796">
        <v>97300</v>
      </c>
      <c r="B2796" t="s">
        <v>4878</v>
      </c>
      <c r="C2796" t="s">
        <v>75</v>
      </c>
      <c r="D2796">
        <v>0</v>
      </c>
      <c r="F2796" t="s">
        <v>2628</v>
      </c>
      <c r="G2796" t="s">
        <v>983</v>
      </c>
      <c r="H2796" t="s">
        <v>6043</v>
      </c>
      <c r="I2796" t="s">
        <v>6044</v>
      </c>
      <c r="J2796" t="s">
        <v>6045</v>
      </c>
      <c r="K2796" t="s">
        <v>6046</v>
      </c>
      <c r="L2796" t="s">
        <v>6047</v>
      </c>
      <c r="M2796" t="s">
        <v>119</v>
      </c>
      <c r="N2796" t="s">
        <v>2255</v>
      </c>
      <c r="O2796" t="s">
        <v>6048</v>
      </c>
      <c r="P2796" t="s">
        <v>5557</v>
      </c>
      <c r="Q2796" t="s">
        <v>4320</v>
      </c>
      <c r="R2796" t="s">
        <v>127</v>
      </c>
      <c r="S2796" t="s">
        <v>108</v>
      </c>
      <c r="T2796" t="s">
        <v>1725</v>
      </c>
      <c r="U2796" t="s">
        <v>1726</v>
      </c>
      <c r="X2796">
        <v>1</v>
      </c>
      <c r="Y2796">
        <v>0</v>
      </c>
      <c r="Z2796">
        <v>0</v>
      </c>
      <c r="AA2796">
        <v>0</v>
      </c>
      <c r="AB2796">
        <v>2400832</v>
      </c>
      <c r="AC2796" t="s">
        <v>47</v>
      </c>
      <c r="AD2796">
        <f>+VLOOKUP(T2796,items!$A$2:$D$1255,4,0)</f>
        <v>0</v>
      </c>
      <c r="AE2796">
        <f>+VLOOKUP(T2796,Tabla1[],5,0)</f>
        <v>0</v>
      </c>
      <c r="AF2796">
        <f t="shared" si="43"/>
        <v>12</v>
      </c>
    </row>
    <row r="2797" spans="1:32" x14ac:dyDescent="0.25">
      <c r="A2797">
        <v>97309</v>
      </c>
      <c r="B2797" t="s">
        <v>6049</v>
      </c>
      <c r="C2797" t="s">
        <v>33</v>
      </c>
      <c r="D2797">
        <v>0</v>
      </c>
      <c r="F2797" t="s">
        <v>158</v>
      </c>
      <c r="G2797" t="s">
        <v>2521</v>
      </c>
      <c r="H2797" t="s">
        <v>6050</v>
      </c>
      <c r="I2797" t="s">
        <v>37</v>
      </c>
      <c r="J2797" t="s">
        <v>6051</v>
      </c>
      <c r="K2797" t="s">
        <v>6052</v>
      </c>
      <c r="L2797" t="s">
        <v>6053</v>
      </c>
      <c r="M2797" t="s">
        <v>983</v>
      </c>
      <c r="N2797" t="s">
        <v>983</v>
      </c>
      <c r="O2797" t="s">
        <v>1679</v>
      </c>
      <c r="P2797" t="s">
        <v>1136</v>
      </c>
      <c r="Q2797" t="s">
        <v>985</v>
      </c>
      <c r="R2797" t="s">
        <v>63</v>
      </c>
      <c r="S2797" t="s">
        <v>44</v>
      </c>
      <c r="T2797" t="s">
        <v>6054</v>
      </c>
      <c r="U2797" t="s">
        <v>6055</v>
      </c>
      <c r="V2797" t="s">
        <v>867</v>
      </c>
      <c r="W2797" t="s">
        <v>117</v>
      </c>
      <c r="X2797">
        <v>1</v>
      </c>
      <c r="Y2797">
        <v>0</v>
      </c>
      <c r="Z2797">
        <v>0</v>
      </c>
      <c r="AA2797">
        <v>0</v>
      </c>
      <c r="AB2797">
        <v>7057133</v>
      </c>
      <c r="AC2797" t="s">
        <v>47</v>
      </c>
      <c r="AD2797">
        <f>+VLOOKUP(T2797,items!$A$2:$D$1255,4,0)</f>
        <v>0</v>
      </c>
      <c r="AE2797">
        <f>+VLOOKUP(T2797,Tabla1[],5,0)</f>
        <v>0</v>
      </c>
      <c r="AF2797">
        <f t="shared" si="43"/>
        <v>10</v>
      </c>
    </row>
    <row r="2798" spans="1:32" x14ac:dyDescent="0.25">
      <c r="A2798">
        <v>97309</v>
      </c>
      <c r="B2798" t="s">
        <v>6049</v>
      </c>
      <c r="C2798" t="s">
        <v>33</v>
      </c>
      <c r="D2798">
        <v>0</v>
      </c>
      <c r="F2798" t="s">
        <v>158</v>
      </c>
      <c r="G2798" t="s">
        <v>2521</v>
      </c>
      <c r="H2798" t="s">
        <v>6050</v>
      </c>
      <c r="I2798" t="s">
        <v>37</v>
      </c>
      <c r="J2798" t="s">
        <v>6051</v>
      </c>
      <c r="K2798" t="s">
        <v>6052</v>
      </c>
      <c r="L2798" t="s">
        <v>6053</v>
      </c>
      <c r="M2798" t="s">
        <v>983</v>
      </c>
      <c r="N2798" t="s">
        <v>983</v>
      </c>
      <c r="O2798" t="s">
        <v>1679</v>
      </c>
      <c r="P2798" t="s">
        <v>1136</v>
      </c>
      <c r="Q2798" t="s">
        <v>985</v>
      </c>
      <c r="R2798" t="s">
        <v>63</v>
      </c>
      <c r="S2798" t="s">
        <v>44</v>
      </c>
      <c r="T2798" t="s">
        <v>2014</v>
      </c>
      <c r="U2798" t="s">
        <v>2015</v>
      </c>
      <c r="W2798" t="s">
        <v>117</v>
      </c>
      <c r="X2798">
        <v>2</v>
      </c>
      <c r="Y2798">
        <v>0</v>
      </c>
      <c r="Z2798">
        <v>0</v>
      </c>
      <c r="AA2798">
        <v>0</v>
      </c>
      <c r="AB2798">
        <v>2368000</v>
      </c>
      <c r="AC2798" t="s">
        <v>47</v>
      </c>
      <c r="AD2798" t="str">
        <f>+VLOOKUP(T2798,items!$A$2:$D$1255,4,0)</f>
        <v>MUEBLES</v>
      </c>
      <c r="AE2798">
        <f>+VLOOKUP(T2798,Tabla1[],5,0)</f>
        <v>0</v>
      </c>
      <c r="AF2798">
        <f t="shared" si="43"/>
        <v>10</v>
      </c>
    </row>
    <row r="2799" spans="1:32" x14ac:dyDescent="0.25">
      <c r="A2799">
        <v>97309</v>
      </c>
      <c r="B2799" t="s">
        <v>6049</v>
      </c>
      <c r="C2799" t="s">
        <v>33</v>
      </c>
      <c r="D2799">
        <v>0</v>
      </c>
      <c r="F2799" t="s">
        <v>158</v>
      </c>
      <c r="G2799" t="s">
        <v>2521</v>
      </c>
      <c r="H2799" t="s">
        <v>6050</v>
      </c>
      <c r="I2799" t="s">
        <v>37</v>
      </c>
      <c r="J2799" t="s">
        <v>6051</v>
      </c>
      <c r="K2799" t="s">
        <v>6052</v>
      </c>
      <c r="L2799" t="s">
        <v>6053</v>
      </c>
      <c r="M2799" t="s">
        <v>983</v>
      </c>
      <c r="N2799" t="s">
        <v>983</v>
      </c>
      <c r="O2799" t="s">
        <v>1679</v>
      </c>
      <c r="P2799" t="s">
        <v>1136</v>
      </c>
      <c r="Q2799" t="s">
        <v>985</v>
      </c>
      <c r="R2799" t="s">
        <v>63</v>
      </c>
      <c r="S2799" t="s">
        <v>44</v>
      </c>
      <c r="T2799" t="s">
        <v>2018</v>
      </c>
      <c r="U2799" t="s">
        <v>2019</v>
      </c>
      <c r="V2799" t="s">
        <v>2013</v>
      </c>
      <c r="W2799" t="s">
        <v>117</v>
      </c>
      <c r="X2799">
        <v>2</v>
      </c>
      <c r="Y2799">
        <v>0</v>
      </c>
      <c r="Z2799">
        <v>0</v>
      </c>
      <c r="AA2799">
        <v>0</v>
      </c>
      <c r="AB2799">
        <v>4251450</v>
      </c>
      <c r="AC2799" t="s">
        <v>47</v>
      </c>
      <c r="AD2799" t="str">
        <f>+VLOOKUP(T2799,items!$A$2:$D$1255,4,0)</f>
        <v>MUEBLES</v>
      </c>
      <c r="AE2799">
        <f>+VLOOKUP(T2799,Tabla1[],5,0)</f>
        <v>0</v>
      </c>
      <c r="AF2799">
        <f t="shared" si="43"/>
        <v>10</v>
      </c>
    </row>
    <row r="2800" spans="1:32" x14ac:dyDescent="0.25">
      <c r="A2800">
        <v>97309</v>
      </c>
      <c r="B2800" t="s">
        <v>6049</v>
      </c>
      <c r="C2800" t="s">
        <v>33</v>
      </c>
      <c r="D2800">
        <v>0</v>
      </c>
      <c r="F2800" t="s">
        <v>158</v>
      </c>
      <c r="G2800" t="s">
        <v>2521</v>
      </c>
      <c r="H2800" t="s">
        <v>6050</v>
      </c>
      <c r="I2800" t="s">
        <v>37</v>
      </c>
      <c r="J2800" t="s">
        <v>6051</v>
      </c>
      <c r="K2800" t="s">
        <v>6052</v>
      </c>
      <c r="L2800" t="s">
        <v>6053</v>
      </c>
      <c r="M2800" t="s">
        <v>983</v>
      </c>
      <c r="N2800" t="s">
        <v>983</v>
      </c>
      <c r="O2800" t="s">
        <v>1679</v>
      </c>
      <c r="P2800" t="s">
        <v>1136</v>
      </c>
      <c r="Q2800" t="s">
        <v>985</v>
      </c>
      <c r="R2800" t="s">
        <v>63</v>
      </c>
      <c r="S2800" t="s">
        <v>44</v>
      </c>
      <c r="T2800" t="s">
        <v>3864</v>
      </c>
      <c r="U2800" t="s">
        <v>3865</v>
      </c>
      <c r="V2800" t="s">
        <v>2013</v>
      </c>
      <c r="W2800" t="s">
        <v>111</v>
      </c>
      <c r="X2800">
        <v>2</v>
      </c>
      <c r="Y2800">
        <v>0</v>
      </c>
      <c r="Z2800">
        <v>0</v>
      </c>
      <c r="AA2800">
        <v>0</v>
      </c>
      <c r="AB2800">
        <v>2086916</v>
      </c>
      <c r="AC2800" t="s">
        <v>47</v>
      </c>
      <c r="AD2800" t="str">
        <f>+VLOOKUP(T2800,items!$A$2:$D$1255,4,0)</f>
        <v>MUEBLES</v>
      </c>
      <c r="AE2800">
        <f>+VLOOKUP(T2800,Tabla1[],5,0)</f>
        <v>0</v>
      </c>
      <c r="AF2800">
        <f t="shared" si="43"/>
        <v>10</v>
      </c>
    </row>
    <row r="2801" spans="1:32" x14ac:dyDescent="0.25">
      <c r="A2801">
        <v>97309</v>
      </c>
      <c r="B2801" t="s">
        <v>6049</v>
      </c>
      <c r="C2801" t="s">
        <v>33</v>
      </c>
      <c r="D2801">
        <v>0</v>
      </c>
      <c r="F2801" t="s">
        <v>158</v>
      </c>
      <c r="G2801" t="s">
        <v>2521</v>
      </c>
      <c r="H2801" t="s">
        <v>6050</v>
      </c>
      <c r="I2801" t="s">
        <v>37</v>
      </c>
      <c r="J2801" t="s">
        <v>6051</v>
      </c>
      <c r="K2801" t="s">
        <v>6052</v>
      </c>
      <c r="L2801" t="s">
        <v>6053</v>
      </c>
      <c r="M2801" t="s">
        <v>983</v>
      </c>
      <c r="N2801" t="s">
        <v>983</v>
      </c>
      <c r="O2801" t="s">
        <v>1679</v>
      </c>
      <c r="P2801" t="s">
        <v>1136</v>
      </c>
      <c r="Q2801" t="s">
        <v>985</v>
      </c>
      <c r="R2801" t="s">
        <v>63</v>
      </c>
      <c r="S2801" t="s">
        <v>44</v>
      </c>
      <c r="T2801" t="s">
        <v>4706</v>
      </c>
      <c r="U2801" t="s">
        <v>4707</v>
      </c>
      <c r="W2801" t="s">
        <v>117</v>
      </c>
      <c r="X2801">
        <v>1</v>
      </c>
      <c r="Y2801">
        <v>0</v>
      </c>
      <c r="Z2801">
        <v>0</v>
      </c>
      <c r="AA2801">
        <v>0</v>
      </c>
      <c r="AB2801">
        <v>1723595</v>
      </c>
      <c r="AC2801" t="s">
        <v>47</v>
      </c>
      <c r="AD2801" t="str">
        <f>+VLOOKUP(T2801,items!$A$2:$D$1255,4,0)</f>
        <v>MUEBLES</v>
      </c>
      <c r="AE2801">
        <f>+VLOOKUP(T2801,Tabla1[],5,0)</f>
        <v>0</v>
      </c>
      <c r="AF2801">
        <f t="shared" si="43"/>
        <v>10</v>
      </c>
    </row>
    <row r="2802" spans="1:32" x14ac:dyDescent="0.25">
      <c r="A2802">
        <v>97309</v>
      </c>
      <c r="B2802" t="s">
        <v>6049</v>
      </c>
      <c r="C2802" t="s">
        <v>33</v>
      </c>
      <c r="D2802">
        <v>0</v>
      </c>
      <c r="F2802" t="s">
        <v>158</v>
      </c>
      <c r="G2802" t="s">
        <v>2521</v>
      </c>
      <c r="H2802" t="s">
        <v>6050</v>
      </c>
      <c r="I2802" t="s">
        <v>37</v>
      </c>
      <c r="J2802" t="s">
        <v>6051</v>
      </c>
      <c r="K2802" t="s">
        <v>6052</v>
      </c>
      <c r="L2802" t="s">
        <v>6053</v>
      </c>
      <c r="M2802" t="s">
        <v>983</v>
      </c>
      <c r="N2802" t="s">
        <v>983</v>
      </c>
      <c r="O2802" t="s">
        <v>1679</v>
      </c>
      <c r="P2802" t="s">
        <v>1136</v>
      </c>
      <c r="Q2802" t="s">
        <v>985</v>
      </c>
      <c r="R2802" t="s">
        <v>63</v>
      </c>
      <c r="S2802" t="s">
        <v>44</v>
      </c>
      <c r="T2802" t="s">
        <v>2067</v>
      </c>
      <c r="U2802" t="s">
        <v>2068</v>
      </c>
      <c r="V2802" t="s">
        <v>2013</v>
      </c>
      <c r="W2802" t="s">
        <v>117</v>
      </c>
      <c r="X2802">
        <v>2</v>
      </c>
      <c r="Y2802">
        <v>0</v>
      </c>
      <c r="Z2802">
        <v>0</v>
      </c>
      <c r="AA2802">
        <v>0</v>
      </c>
      <c r="AB2802">
        <v>1793560</v>
      </c>
      <c r="AC2802" t="s">
        <v>47</v>
      </c>
      <c r="AD2802" t="str">
        <f>+VLOOKUP(T2802,items!$A$2:$D$1255,4,0)</f>
        <v>MUEBLES</v>
      </c>
      <c r="AE2802">
        <f>+VLOOKUP(T2802,Tabla1[],5,0)</f>
        <v>0</v>
      </c>
      <c r="AF2802">
        <f t="shared" si="43"/>
        <v>10</v>
      </c>
    </row>
    <row r="2803" spans="1:32" x14ac:dyDescent="0.25">
      <c r="A2803">
        <v>97309</v>
      </c>
      <c r="B2803" t="s">
        <v>6049</v>
      </c>
      <c r="C2803" t="s">
        <v>33</v>
      </c>
      <c r="D2803">
        <v>0</v>
      </c>
      <c r="F2803" t="s">
        <v>158</v>
      </c>
      <c r="G2803" t="s">
        <v>2521</v>
      </c>
      <c r="H2803" t="s">
        <v>6050</v>
      </c>
      <c r="I2803" t="s">
        <v>37</v>
      </c>
      <c r="J2803" t="s">
        <v>6051</v>
      </c>
      <c r="K2803" t="s">
        <v>6052</v>
      </c>
      <c r="L2803" t="s">
        <v>6053</v>
      </c>
      <c r="M2803" t="s">
        <v>983</v>
      </c>
      <c r="N2803" t="s">
        <v>983</v>
      </c>
      <c r="O2803" t="s">
        <v>1679</v>
      </c>
      <c r="P2803" t="s">
        <v>1136</v>
      </c>
      <c r="Q2803" t="s">
        <v>985</v>
      </c>
      <c r="R2803" t="s">
        <v>63</v>
      </c>
      <c r="S2803" t="s">
        <v>44</v>
      </c>
      <c r="T2803" t="s">
        <v>50</v>
      </c>
      <c r="U2803" t="s">
        <v>51</v>
      </c>
      <c r="X2803">
        <v>1</v>
      </c>
      <c r="Y2803">
        <v>0</v>
      </c>
      <c r="Z2803">
        <v>0</v>
      </c>
      <c r="AA2803">
        <v>0</v>
      </c>
      <c r="AB2803">
        <v>580000</v>
      </c>
      <c r="AC2803" t="s">
        <v>47</v>
      </c>
      <c r="AD2803" t="e">
        <f>+VLOOKUP(T2803,items!$A$2:$D$1255,4,0)</f>
        <v>#N/A</v>
      </c>
      <c r="AE2803" t="e">
        <f>+VLOOKUP(T2803,Tabla1[],5,0)</f>
        <v>#N/A</v>
      </c>
      <c r="AF2803">
        <f t="shared" si="43"/>
        <v>10</v>
      </c>
    </row>
    <row r="2804" spans="1:32" x14ac:dyDescent="0.25">
      <c r="A2804">
        <v>97317</v>
      </c>
      <c r="B2804" t="s">
        <v>6056</v>
      </c>
      <c r="C2804" t="s">
        <v>33</v>
      </c>
      <c r="D2804">
        <v>0</v>
      </c>
      <c r="F2804" t="s">
        <v>158</v>
      </c>
      <c r="G2804" t="s">
        <v>674</v>
      </c>
      <c r="H2804" t="s">
        <v>6057</v>
      </c>
      <c r="I2804" t="s">
        <v>37</v>
      </c>
      <c r="J2804" t="s">
        <v>6058</v>
      </c>
      <c r="K2804" t="s">
        <v>6059</v>
      </c>
      <c r="L2804" t="s">
        <v>6060</v>
      </c>
      <c r="M2804" t="s">
        <v>680</v>
      </c>
      <c r="N2804" t="s">
        <v>680</v>
      </c>
      <c r="O2804" t="s">
        <v>1679</v>
      </c>
      <c r="P2804" t="s">
        <v>1136</v>
      </c>
      <c r="Q2804" t="s">
        <v>2130</v>
      </c>
      <c r="R2804" t="s">
        <v>127</v>
      </c>
      <c r="S2804" t="s">
        <v>44</v>
      </c>
      <c r="T2804" t="s">
        <v>5885</v>
      </c>
      <c r="U2804" t="s">
        <v>5886</v>
      </c>
      <c r="W2804" t="s">
        <v>117</v>
      </c>
      <c r="X2804">
        <v>1</v>
      </c>
      <c r="Y2804">
        <v>0</v>
      </c>
      <c r="Z2804">
        <v>0</v>
      </c>
      <c r="AA2804">
        <v>0</v>
      </c>
      <c r="AB2804">
        <v>3165630</v>
      </c>
      <c r="AC2804" t="s">
        <v>47</v>
      </c>
      <c r="AD2804" t="str">
        <f>+VLOOKUP(T2804,items!$A$2:$D$1255,4,0)</f>
        <v>MUEBLES</v>
      </c>
      <c r="AE2804">
        <f>+VLOOKUP(T2804,Tabla1[],5,0)</f>
        <v>0</v>
      </c>
      <c r="AF2804">
        <f t="shared" si="43"/>
        <v>10</v>
      </c>
    </row>
    <row r="2805" spans="1:32" x14ac:dyDescent="0.25">
      <c r="A2805">
        <v>97317</v>
      </c>
      <c r="B2805" t="s">
        <v>6056</v>
      </c>
      <c r="C2805" t="s">
        <v>33</v>
      </c>
      <c r="D2805">
        <v>0</v>
      </c>
      <c r="F2805" t="s">
        <v>158</v>
      </c>
      <c r="G2805" t="s">
        <v>674</v>
      </c>
      <c r="H2805" t="s">
        <v>6057</v>
      </c>
      <c r="I2805" t="s">
        <v>37</v>
      </c>
      <c r="J2805" t="s">
        <v>6058</v>
      </c>
      <c r="K2805" t="s">
        <v>6059</v>
      </c>
      <c r="L2805" t="s">
        <v>6060</v>
      </c>
      <c r="M2805" t="s">
        <v>680</v>
      </c>
      <c r="N2805" t="s">
        <v>680</v>
      </c>
      <c r="O2805" t="s">
        <v>1679</v>
      </c>
      <c r="P2805" t="s">
        <v>1136</v>
      </c>
      <c r="Q2805" t="s">
        <v>2130</v>
      </c>
      <c r="R2805" t="s">
        <v>127</v>
      </c>
      <c r="S2805" t="s">
        <v>44</v>
      </c>
      <c r="T2805" t="s">
        <v>2067</v>
      </c>
      <c r="U2805" t="s">
        <v>2068</v>
      </c>
      <c r="V2805" t="s">
        <v>953</v>
      </c>
      <c r="W2805" t="s">
        <v>117</v>
      </c>
      <c r="X2805">
        <v>8</v>
      </c>
      <c r="Y2805">
        <v>0</v>
      </c>
      <c r="Z2805">
        <v>0</v>
      </c>
      <c r="AA2805">
        <v>0</v>
      </c>
      <c r="AB2805">
        <v>8071024</v>
      </c>
      <c r="AC2805" t="s">
        <v>47</v>
      </c>
      <c r="AD2805" t="str">
        <f>+VLOOKUP(T2805,items!$A$2:$D$1255,4,0)</f>
        <v>MUEBLES</v>
      </c>
      <c r="AE2805">
        <f>+VLOOKUP(T2805,Tabla1[],5,0)</f>
        <v>0</v>
      </c>
      <c r="AF2805">
        <f t="shared" si="43"/>
        <v>10</v>
      </c>
    </row>
    <row r="2806" spans="1:32" x14ac:dyDescent="0.25">
      <c r="A2806">
        <v>97323</v>
      </c>
      <c r="B2806" t="s">
        <v>6049</v>
      </c>
      <c r="C2806" t="s">
        <v>33</v>
      </c>
      <c r="D2806">
        <v>0</v>
      </c>
      <c r="F2806" t="s">
        <v>2521</v>
      </c>
      <c r="G2806" t="s">
        <v>162</v>
      </c>
      <c r="H2806" t="s">
        <v>6061</v>
      </c>
      <c r="I2806" t="s">
        <v>37</v>
      </c>
      <c r="J2806" t="s">
        <v>6062</v>
      </c>
      <c r="K2806" t="s">
        <v>6063</v>
      </c>
      <c r="L2806" t="s">
        <v>6064</v>
      </c>
      <c r="M2806" t="s">
        <v>34</v>
      </c>
      <c r="N2806" t="s">
        <v>34</v>
      </c>
      <c r="O2806" t="s">
        <v>3533</v>
      </c>
      <c r="P2806" t="s">
        <v>2129</v>
      </c>
      <c r="Q2806" t="s">
        <v>1142</v>
      </c>
      <c r="R2806" t="s">
        <v>63</v>
      </c>
      <c r="S2806" t="s">
        <v>44</v>
      </c>
      <c r="T2806" t="s">
        <v>2018</v>
      </c>
      <c r="U2806" t="s">
        <v>2019</v>
      </c>
      <c r="V2806" t="s">
        <v>2013</v>
      </c>
      <c r="W2806" t="s">
        <v>117</v>
      </c>
      <c r="X2806">
        <v>1</v>
      </c>
      <c r="Y2806">
        <v>0</v>
      </c>
      <c r="Z2806">
        <v>0</v>
      </c>
      <c r="AA2806">
        <v>0</v>
      </c>
      <c r="AB2806">
        <v>2125725</v>
      </c>
      <c r="AC2806" t="s">
        <v>47</v>
      </c>
      <c r="AD2806" t="str">
        <f>+VLOOKUP(T2806,items!$A$2:$D$1255,4,0)</f>
        <v>MUEBLES</v>
      </c>
      <c r="AE2806">
        <f>+VLOOKUP(T2806,Tabla1[],5,0)</f>
        <v>0</v>
      </c>
      <c r="AF2806">
        <f t="shared" si="43"/>
        <v>10</v>
      </c>
    </row>
    <row r="2807" spans="1:32" x14ac:dyDescent="0.25">
      <c r="A2807">
        <v>97324</v>
      </c>
      <c r="B2807" t="s">
        <v>4349</v>
      </c>
      <c r="C2807" t="s">
        <v>33</v>
      </c>
      <c r="D2807">
        <v>0</v>
      </c>
      <c r="F2807" t="s">
        <v>2521</v>
      </c>
      <c r="G2807" t="s">
        <v>34</v>
      </c>
      <c r="H2807" t="s">
        <v>6065</v>
      </c>
      <c r="I2807" t="s">
        <v>37</v>
      </c>
      <c r="J2807" t="s">
        <v>6066</v>
      </c>
      <c r="K2807" t="s">
        <v>6067</v>
      </c>
      <c r="L2807" t="s">
        <v>37</v>
      </c>
      <c r="M2807" t="s">
        <v>1188</v>
      </c>
      <c r="N2807" t="s">
        <v>1188</v>
      </c>
      <c r="O2807" t="s">
        <v>42</v>
      </c>
      <c r="P2807" t="s">
        <v>1679</v>
      </c>
      <c r="Q2807" t="s">
        <v>1679</v>
      </c>
      <c r="R2807" t="s">
        <v>43</v>
      </c>
      <c r="S2807" t="s">
        <v>108</v>
      </c>
      <c r="T2807" t="s">
        <v>6068</v>
      </c>
      <c r="U2807" t="s">
        <v>6069</v>
      </c>
      <c r="X2807">
        <v>1</v>
      </c>
      <c r="Y2807">
        <v>0</v>
      </c>
      <c r="Z2807">
        <v>0</v>
      </c>
      <c r="AA2807">
        <v>0</v>
      </c>
      <c r="AB2807">
        <v>0</v>
      </c>
      <c r="AC2807" t="s">
        <v>47</v>
      </c>
      <c r="AD2807">
        <f>+VLOOKUP(T2807,items!$A$2:$D$1255,4,0)</f>
        <v>0</v>
      </c>
      <c r="AE2807">
        <f>+VLOOKUP(T2807,Tabla1[],5,0)</f>
        <v>0</v>
      </c>
      <c r="AF2807">
        <f t="shared" si="43"/>
        <v>10</v>
      </c>
    </row>
    <row r="2808" spans="1:32" x14ac:dyDescent="0.25">
      <c r="A2808">
        <v>97324</v>
      </c>
      <c r="B2808" t="s">
        <v>4349</v>
      </c>
      <c r="C2808" t="s">
        <v>33</v>
      </c>
      <c r="D2808">
        <v>0</v>
      </c>
      <c r="F2808" t="s">
        <v>2521</v>
      </c>
      <c r="G2808" t="s">
        <v>34</v>
      </c>
      <c r="H2808" t="s">
        <v>6065</v>
      </c>
      <c r="I2808" t="s">
        <v>37</v>
      </c>
      <c r="J2808" t="s">
        <v>6066</v>
      </c>
      <c r="K2808" t="s">
        <v>6067</v>
      </c>
      <c r="L2808" t="s">
        <v>37</v>
      </c>
      <c r="M2808" t="s">
        <v>1188</v>
      </c>
      <c r="N2808" t="s">
        <v>1188</v>
      </c>
      <c r="O2808" t="s">
        <v>42</v>
      </c>
      <c r="P2808" t="s">
        <v>1679</v>
      </c>
      <c r="Q2808" t="s">
        <v>1679</v>
      </c>
      <c r="R2808" t="s">
        <v>43</v>
      </c>
      <c r="S2808" t="s">
        <v>108</v>
      </c>
      <c r="T2808" t="s">
        <v>6070</v>
      </c>
      <c r="U2808" t="s">
        <v>6071</v>
      </c>
      <c r="X2808">
        <v>1</v>
      </c>
      <c r="Y2808">
        <v>0</v>
      </c>
      <c r="Z2808">
        <v>0</v>
      </c>
      <c r="AA2808">
        <v>0</v>
      </c>
      <c r="AB2808">
        <v>0</v>
      </c>
      <c r="AC2808" t="s">
        <v>47</v>
      </c>
      <c r="AD2808">
        <f>+VLOOKUP(T2808,items!$A$2:$D$1255,4,0)</f>
        <v>0</v>
      </c>
      <c r="AE2808">
        <f>+VLOOKUP(T2808,Tabla1[],5,0)</f>
        <v>0</v>
      </c>
      <c r="AF2808">
        <f t="shared" si="43"/>
        <v>10</v>
      </c>
    </row>
    <row r="2809" spans="1:32" x14ac:dyDescent="0.25">
      <c r="A2809">
        <v>97324</v>
      </c>
      <c r="B2809" t="s">
        <v>4349</v>
      </c>
      <c r="C2809" t="s">
        <v>33</v>
      </c>
      <c r="D2809">
        <v>0</v>
      </c>
      <c r="F2809" t="s">
        <v>2521</v>
      </c>
      <c r="G2809" t="s">
        <v>34</v>
      </c>
      <c r="H2809" t="s">
        <v>6065</v>
      </c>
      <c r="I2809" t="s">
        <v>37</v>
      </c>
      <c r="J2809" t="s">
        <v>6066</v>
      </c>
      <c r="K2809" t="s">
        <v>6067</v>
      </c>
      <c r="L2809" t="s">
        <v>37</v>
      </c>
      <c r="M2809" t="s">
        <v>1188</v>
      </c>
      <c r="N2809" t="s">
        <v>1188</v>
      </c>
      <c r="O2809" t="s">
        <v>42</v>
      </c>
      <c r="P2809" t="s">
        <v>1679</v>
      </c>
      <c r="Q2809" t="s">
        <v>1679</v>
      </c>
      <c r="R2809" t="s">
        <v>43</v>
      </c>
      <c r="S2809" t="s">
        <v>108</v>
      </c>
      <c r="T2809" t="s">
        <v>5978</v>
      </c>
      <c r="U2809" t="s">
        <v>5979</v>
      </c>
      <c r="X2809">
        <v>1</v>
      </c>
      <c r="Y2809">
        <v>0</v>
      </c>
      <c r="Z2809">
        <v>0</v>
      </c>
      <c r="AA2809">
        <v>0</v>
      </c>
      <c r="AB2809">
        <v>0</v>
      </c>
      <c r="AC2809" t="s">
        <v>47</v>
      </c>
      <c r="AD2809">
        <f>+VLOOKUP(T2809,items!$A$2:$D$1255,4,0)</f>
        <v>0</v>
      </c>
      <c r="AE2809">
        <f>+VLOOKUP(T2809,Tabla1[],5,0)</f>
        <v>0</v>
      </c>
      <c r="AF2809">
        <f t="shared" si="43"/>
        <v>10</v>
      </c>
    </row>
    <row r="2810" spans="1:32" x14ac:dyDescent="0.25">
      <c r="A2810">
        <v>97330</v>
      </c>
      <c r="B2810" t="s">
        <v>4878</v>
      </c>
      <c r="C2810" t="s">
        <v>75</v>
      </c>
      <c r="D2810">
        <v>0</v>
      </c>
      <c r="F2810" t="s">
        <v>2521</v>
      </c>
      <c r="G2810" t="s">
        <v>983</v>
      </c>
      <c r="H2810" t="s">
        <v>6072</v>
      </c>
      <c r="I2810" t="s">
        <v>6073</v>
      </c>
      <c r="J2810" t="s">
        <v>6074</v>
      </c>
      <c r="K2810" t="s">
        <v>6075</v>
      </c>
      <c r="L2810" t="s">
        <v>6076</v>
      </c>
      <c r="M2810" t="s">
        <v>163</v>
      </c>
      <c r="N2810" t="s">
        <v>335</v>
      </c>
      <c r="O2810" t="s">
        <v>4390</v>
      </c>
      <c r="P2810" t="s">
        <v>682</v>
      </c>
      <c r="Q2810" t="s">
        <v>3918</v>
      </c>
      <c r="R2810" t="s">
        <v>127</v>
      </c>
      <c r="S2810" t="s">
        <v>108</v>
      </c>
      <c r="T2810" t="s">
        <v>94</v>
      </c>
      <c r="U2810" t="s">
        <v>95</v>
      </c>
      <c r="X2810">
        <v>1</v>
      </c>
      <c r="Y2810">
        <v>0</v>
      </c>
      <c r="Z2810">
        <v>0</v>
      </c>
      <c r="AA2810">
        <v>0</v>
      </c>
      <c r="AB2810">
        <v>950000</v>
      </c>
      <c r="AC2810" t="s">
        <v>47</v>
      </c>
      <c r="AD2810" t="e">
        <f>+VLOOKUP(T2810,items!$A$2:$D$1255,4,0)</f>
        <v>#N/A</v>
      </c>
      <c r="AE2810" t="e">
        <f>+VLOOKUP(T2810,Tabla1[],5,0)</f>
        <v>#N/A</v>
      </c>
      <c r="AF2810">
        <f t="shared" si="43"/>
        <v>11</v>
      </c>
    </row>
    <row r="2811" spans="1:32" x14ac:dyDescent="0.25">
      <c r="A2811">
        <v>97330</v>
      </c>
      <c r="B2811" t="s">
        <v>4878</v>
      </c>
      <c r="C2811" t="s">
        <v>75</v>
      </c>
      <c r="D2811">
        <v>0</v>
      </c>
      <c r="F2811" t="s">
        <v>2521</v>
      </c>
      <c r="G2811" t="s">
        <v>983</v>
      </c>
      <c r="H2811" t="s">
        <v>6072</v>
      </c>
      <c r="I2811" t="s">
        <v>6073</v>
      </c>
      <c r="J2811" t="s">
        <v>6074</v>
      </c>
      <c r="K2811" t="s">
        <v>6075</v>
      </c>
      <c r="L2811" t="s">
        <v>6076</v>
      </c>
      <c r="M2811" t="s">
        <v>163</v>
      </c>
      <c r="N2811" t="s">
        <v>335</v>
      </c>
      <c r="O2811" t="s">
        <v>4390</v>
      </c>
      <c r="P2811" t="s">
        <v>682</v>
      </c>
      <c r="Q2811" t="s">
        <v>3918</v>
      </c>
      <c r="R2811" t="s">
        <v>127</v>
      </c>
      <c r="S2811" t="s">
        <v>108</v>
      </c>
      <c r="T2811" t="s">
        <v>2403</v>
      </c>
      <c r="U2811" t="s">
        <v>2404</v>
      </c>
      <c r="X2811">
        <v>1</v>
      </c>
      <c r="Y2811">
        <v>0</v>
      </c>
      <c r="Z2811">
        <v>0</v>
      </c>
      <c r="AA2811">
        <v>0</v>
      </c>
      <c r="AB2811">
        <v>1425000</v>
      </c>
      <c r="AC2811" t="s">
        <v>47</v>
      </c>
      <c r="AD2811" t="e">
        <f>+VLOOKUP(T2811,items!$A$2:$D$1255,4,0)</f>
        <v>#N/A</v>
      </c>
      <c r="AE2811" t="e">
        <f>+VLOOKUP(T2811,Tabla1[],5,0)</f>
        <v>#N/A</v>
      </c>
      <c r="AF2811">
        <f t="shared" si="43"/>
        <v>11</v>
      </c>
    </row>
    <row r="2812" spans="1:32" x14ac:dyDescent="0.25">
      <c r="A2812">
        <v>97337</v>
      </c>
      <c r="B2812" t="s">
        <v>6077</v>
      </c>
      <c r="C2812" t="s">
        <v>75</v>
      </c>
      <c r="D2812">
        <v>0</v>
      </c>
      <c r="F2812" t="s">
        <v>162</v>
      </c>
      <c r="G2812" t="s">
        <v>162</v>
      </c>
      <c r="H2812" t="s">
        <v>6078</v>
      </c>
      <c r="I2812" t="s">
        <v>37</v>
      </c>
      <c r="J2812" t="s">
        <v>6079</v>
      </c>
      <c r="K2812" t="s">
        <v>6080</v>
      </c>
      <c r="L2812" t="s">
        <v>37</v>
      </c>
      <c r="M2812" t="s">
        <v>983</v>
      </c>
      <c r="N2812" t="s">
        <v>983</v>
      </c>
      <c r="O2812" t="s">
        <v>163</v>
      </c>
      <c r="P2812" t="s">
        <v>1188</v>
      </c>
      <c r="Q2812" t="s">
        <v>1188</v>
      </c>
      <c r="R2812" t="s">
        <v>43</v>
      </c>
      <c r="S2812" t="s">
        <v>164</v>
      </c>
      <c r="T2812" t="s">
        <v>2989</v>
      </c>
      <c r="U2812" t="s">
        <v>688</v>
      </c>
      <c r="X2812">
        <v>2.5</v>
      </c>
      <c r="Y2812">
        <v>0</v>
      </c>
      <c r="Z2812">
        <v>0</v>
      </c>
      <c r="AA2812">
        <v>0</v>
      </c>
      <c r="AB2812">
        <v>131500</v>
      </c>
      <c r="AC2812" t="s">
        <v>47</v>
      </c>
      <c r="AD2812">
        <f>+VLOOKUP(T2812,items!$A$2:$D$1255,4,0)</f>
        <v>0</v>
      </c>
      <c r="AE2812">
        <f>+VLOOKUP(T2812,Tabla1[],5,0)</f>
        <v>0</v>
      </c>
      <c r="AF2812">
        <f t="shared" si="43"/>
        <v>9</v>
      </c>
    </row>
    <row r="2813" spans="1:32" x14ac:dyDescent="0.25">
      <c r="A2813">
        <v>97365</v>
      </c>
      <c r="B2813" t="s">
        <v>5843</v>
      </c>
      <c r="C2813" t="s">
        <v>33</v>
      </c>
      <c r="D2813">
        <v>0</v>
      </c>
      <c r="F2813" t="s">
        <v>162</v>
      </c>
      <c r="G2813" t="s">
        <v>983</v>
      </c>
      <c r="H2813" t="s">
        <v>6081</v>
      </c>
      <c r="I2813" t="s">
        <v>37</v>
      </c>
      <c r="J2813" t="s">
        <v>6082</v>
      </c>
      <c r="K2813" t="s">
        <v>6083</v>
      </c>
      <c r="L2813" t="s">
        <v>37</v>
      </c>
      <c r="M2813" t="s">
        <v>34</v>
      </c>
      <c r="N2813" t="s">
        <v>34</v>
      </c>
      <c r="O2813" t="s">
        <v>1188</v>
      </c>
      <c r="P2813" t="s">
        <v>674</v>
      </c>
      <c r="Q2813" t="s">
        <v>674</v>
      </c>
      <c r="R2813" t="s">
        <v>411</v>
      </c>
      <c r="S2813" t="s">
        <v>164</v>
      </c>
      <c r="T2813" t="s">
        <v>1398</v>
      </c>
      <c r="U2813" t="s">
        <v>529</v>
      </c>
      <c r="X2813">
        <v>18</v>
      </c>
      <c r="Y2813">
        <v>0</v>
      </c>
      <c r="Z2813">
        <v>0</v>
      </c>
      <c r="AA2813">
        <v>0</v>
      </c>
      <c r="AB2813">
        <v>1030806</v>
      </c>
      <c r="AC2813" t="s">
        <v>47</v>
      </c>
      <c r="AD2813">
        <f>+VLOOKUP(T2813,items!$A$2:$D$1255,4,0)</f>
        <v>0</v>
      </c>
      <c r="AE2813">
        <f>+VLOOKUP(T2813,Tabla1[],5,0)</f>
        <v>0</v>
      </c>
      <c r="AF2813">
        <f t="shared" si="43"/>
        <v>9</v>
      </c>
    </row>
    <row r="2814" spans="1:32" x14ac:dyDescent="0.25">
      <c r="A2814">
        <v>97369</v>
      </c>
      <c r="B2814" t="s">
        <v>6084</v>
      </c>
      <c r="C2814" t="s">
        <v>75</v>
      </c>
      <c r="D2814">
        <v>0</v>
      </c>
      <c r="F2814" t="s">
        <v>162</v>
      </c>
      <c r="G2814" t="s">
        <v>163</v>
      </c>
      <c r="H2814" t="s">
        <v>6085</v>
      </c>
      <c r="I2814" t="s">
        <v>6086</v>
      </c>
      <c r="J2814" t="s">
        <v>6087</v>
      </c>
      <c r="K2814" t="s">
        <v>6088</v>
      </c>
      <c r="L2814" t="s">
        <v>6089</v>
      </c>
      <c r="M2814" t="s">
        <v>486</v>
      </c>
      <c r="N2814" t="s">
        <v>42</v>
      </c>
      <c r="O2814" t="s">
        <v>2130</v>
      </c>
      <c r="P2814" t="s">
        <v>4258</v>
      </c>
      <c r="Q2814" t="s">
        <v>125</v>
      </c>
      <c r="R2814" t="s">
        <v>63</v>
      </c>
      <c r="S2814" t="s">
        <v>88</v>
      </c>
      <c r="T2814" t="s">
        <v>4341</v>
      </c>
      <c r="U2814" t="s">
        <v>4342</v>
      </c>
      <c r="X2814">
        <v>1</v>
      </c>
      <c r="Y2814">
        <v>0</v>
      </c>
      <c r="Z2814">
        <v>0</v>
      </c>
      <c r="AA2814">
        <v>0</v>
      </c>
      <c r="AB2814">
        <v>57989</v>
      </c>
      <c r="AC2814" t="s">
        <v>47</v>
      </c>
      <c r="AD2814">
        <f>+VLOOKUP(T2814,items!$A$2:$D$1255,4,0)</f>
        <v>0</v>
      </c>
      <c r="AE2814">
        <f>+VLOOKUP(T2814,Tabla1[],5,0)</f>
        <v>0</v>
      </c>
      <c r="AF2814">
        <f t="shared" si="43"/>
        <v>10</v>
      </c>
    </row>
    <row r="2815" spans="1:32" x14ac:dyDescent="0.25">
      <c r="A2815">
        <v>97369</v>
      </c>
      <c r="B2815" t="s">
        <v>6084</v>
      </c>
      <c r="C2815" t="s">
        <v>75</v>
      </c>
      <c r="D2815">
        <v>0</v>
      </c>
      <c r="F2815" t="s">
        <v>162</v>
      </c>
      <c r="G2815" t="s">
        <v>163</v>
      </c>
      <c r="H2815" t="s">
        <v>6085</v>
      </c>
      <c r="I2815" t="s">
        <v>6086</v>
      </c>
      <c r="J2815" t="s">
        <v>6087</v>
      </c>
      <c r="K2815" t="s">
        <v>6088</v>
      </c>
      <c r="L2815" t="s">
        <v>6089</v>
      </c>
      <c r="M2815" t="s">
        <v>486</v>
      </c>
      <c r="N2815" t="s">
        <v>42</v>
      </c>
      <c r="O2815" t="s">
        <v>2130</v>
      </c>
      <c r="P2815" t="s">
        <v>4258</v>
      </c>
      <c r="Q2815" t="s">
        <v>125</v>
      </c>
      <c r="R2815" t="s">
        <v>63</v>
      </c>
      <c r="S2815" t="s">
        <v>88</v>
      </c>
      <c r="T2815" t="s">
        <v>3675</v>
      </c>
      <c r="U2815" t="s">
        <v>3676</v>
      </c>
      <c r="X2815">
        <v>1</v>
      </c>
      <c r="Y2815">
        <v>5800</v>
      </c>
      <c r="Z2815">
        <v>0</v>
      </c>
      <c r="AA2815">
        <v>0</v>
      </c>
      <c r="AB2815">
        <v>214339</v>
      </c>
      <c r="AC2815" t="s">
        <v>47</v>
      </c>
      <c r="AD2815">
        <f>+VLOOKUP(T2815,items!$A$2:$D$1255,4,0)</f>
        <v>0</v>
      </c>
      <c r="AE2815">
        <f>+VLOOKUP(T2815,Tabla1[],5,0)</f>
        <v>0</v>
      </c>
      <c r="AF2815">
        <f t="shared" si="43"/>
        <v>10</v>
      </c>
    </row>
    <row r="2816" spans="1:32" x14ac:dyDescent="0.25">
      <c r="A2816">
        <v>97369</v>
      </c>
      <c r="B2816" t="s">
        <v>6084</v>
      </c>
      <c r="C2816" t="s">
        <v>75</v>
      </c>
      <c r="D2816">
        <v>0</v>
      </c>
      <c r="F2816" t="s">
        <v>162</v>
      </c>
      <c r="G2816" t="s">
        <v>163</v>
      </c>
      <c r="H2816" t="s">
        <v>6085</v>
      </c>
      <c r="I2816" t="s">
        <v>6086</v>
      </c>
      <c r="J2816" t="s">
        <v>6087</v>
      </c>
      <c r="K2816" t="s">
        <v>6088</v>
      </c>
      <c r="L2816" t="s">
        <v>6089</v>
      </c>
      <c r="M2816" t="s">
        <v>486</v>
      </c>
      <c r="N2816" t="s">
        <v>42</v>
      </c>
      <c r="O2816" t="s">
        <v>2130</v>
      </c>
      <c r="P2816" t="s">
        <v>4258</v>
      </c>
      <c r="Q2816" t="s">
        <v>125</v>
      </c>
      <c r="R2816" t="s">
        <v>63</v>
      </c>
      <c r="S2816" t="s">
        <v>88</v>
      </c>
      <c r="T2816" t="s">
        <v>2057</v>
      </c>
      <c r="U2816" t="s">
        <v>2058</v>
      </c>
      <c r="X2816">
        <v>18</v>
      </c>
      <c r="Y2816">
        <v>0</v>
      </c>
      <c r="Z2816">
        <v>0</v>
      </c>
      <c r="AA2816">
        <v>0</v>
      </c>
      <c r="AB2816">
        <v>129600</v>
      </c>
      <c r="AC2816" t="s">
        <v>47</v>
      </c>
      <c r="AD2816">
        <f>+VLOOKUP(T2816,items!$A$2:$D$1255,4,0)</f>
        <v>0</v>
      </c>
      <c r="AE2816">
        <f>+VLOOKUP(T2816,Tabla1[],5,0)</f>
        <v>0</v>
      </c>
      <c r="AF2816">
        <f t="shared" si="43"/>
        <v>10</v>
      </c>
    </row>
    <row r="2817" spans="1:32" x14ac:dyDescent="0.25">
      <c r="A2817">
        <v>97369</v>
      </c>
      <c r="B2817" t="s">
        <v>6084</v>
      </c>
      <c r="C2817" t="s">
        <v>75</v>
      </c>
      <c r="D2817">
        <v>0</v>
      </c>
      <c r="F2817" t="s">
        <v>162</v>
      </c>
      <c r="G2817" t="s">
        <v>163</v>
      </c>
      <c r="H2817" t="s">
        <v>6085</v>
      </c>
      <c r="I2817" t="s">
        <v>6086</v>
      </c>
      <c r="J2817" t="s">
        <v>6087</v>
      </c>
      <c r="K2817" t="s">
        <v>6088</v>
      </c>
      <c r="L2817" t="s">
        <v>6089</v>
      </c>
      <c r="M2817" t="s">
        <v>486</v>
      </c>
      <c r="N2817" t="s">
        <v>42</v>
      </c>
      <c r="O2817" t="s">
        <v>2130</v>
      </c>
      <c r="P2817" t="s">
        <v>4258</v>
      </c>
      <c r="Q2817" t="s">
        <v>125</v>
      </c>
      <c r="R2817" t="s">
        <v>63</v>
      </c>
      <c r="S2817" t="s">
        <v>88</v>
      </c>
      <c r="T2817" t="s">
        <v>839</v>
      </c>
      <c r="U2817" t="s">
        <v>840</v>
      </c>
      <c r="V2817" t="s">
        <v>2241</v>
      </c>
      <c r="X2817">
        <v>2</v>
      </c>
      <c r="Y2817">
        <v>1800</v>
      </c>
      <c r="Z2817">
        <v>0</v>
      </c>
      <c r="AA2817">
        <v>900</v>
      </c>
      <c r="AB2817">
        <v>751090</v>
      </c>
      <c r="AC2817" t="s">
        <v>47</v>
      </c>
      <c r="AD2817">
        <f>+VLOOKUP(T2817,items!$A$2:$D$1255,4,0)</f>
        <v>0</v>
      </c>
      <c r="AE2817">
        <f>+VLOOKUP(T2817,Tabla1[],5,0)</f>
        <v>0</v>
      </c>
      <c r="AF2817">
        <f t="shared" si="43"/>
        <v>10</v>
      </c>
    </row>
    <row r="2818" spans="1:32" x14ac:dyDescent="0.25">
      <c r="A2818">
        <v>97369</v>
      </c>
      <c r="B2818" t="s">
        <v>6084</v>
      </c>
      <c r="C2818" t="s">
        <v>75</v>
      </c>
      <c r="D2818">
        <v>0</v>
      </c>
      <c r="F2818" t="s">
        <v>162</v>
      </c>
      <c r="G2818" t="s">
        <v>163</v>
      </c>
      <c r="H2818" t="s">
        <v>6085</v>
      </c>
      <c r="I2818" t="s">
        <v>6086</v>
      </c>
      <c r="J2818" t="s">
        <v>6087</v>
      </c>
      <c r="K2818" t="s">
        <v>6088</v>
      </c>
      <c r="L2818" t="s">
        <v>6089</v>
      </c>
      <c r="M2818" t="s">
        <v>486</v>
      </c>
      <c r="N2818" t="s">
        <v>42</v>
      </c>
      <c r="O2818" t="s">
        <v>2130</v>
      </c>
      <c r="P2818" t="s">
        <v>4258</v>
      </c>
      <c r="Q2818" t="s">
        <v>125</v>
      </c>
      <c r="R2818" t="s">
        <v>63</v>
      </c>
      <c r="S2818" t="s">
        <v>88</v>
      </c>
      <c r="T2818" t="s">
        <v>839</v>
      </c>
      <c r="U2818" t="s">
        <v>840</v>
      </c>
      <c r="V2818" t="s">
        <v>2241</v>
      </c>
      <c r="X2818">
        <v>1</v>
      </c>
      <c r="Y2818">
        <v>2500</v>
      </c>
      <c r="Z2818">
        <v>0</v>
      </c>
      <c r="AA2818">
        <v>1900</v>
      </c>
      <c r="AB2818">
        <v>938863</v>
      </c>
      <c r="AC2818" t="s">
        <v>47</v>
      </c>
      <c r="AD2818">
        <f>+VLOOKUP(T2818,items!$A$2:$D$1255,4,0)</f>
        <v>0</v>
      </c>
      <c r="AE2818">
        <f>+VLOOKUP(T2818,Tabla1[],5,0)</f>
        <v>0</v>
      </c>
      <c r="AF2818">
        <f t="shared" ref="AF2818:AF2881" si="44">+MONTH(O2818)</f>
        <v>10</v>
      </c>
    </row>
    <row r="2819" spans="1:32" x14ac:dyDescent="0.25">
      <c r="A2819">
        <v>97369</v>
      </c>
      <c r="B2819" t="s">
        <v>6084</v>
      </c>
      <c r="C2819" t="s">
        <v>75</v>
      </c>
      <c r="D2819">
        <v>0</v>
      </c>
      <c r="F2819" t="s">
        <v>162</v>
      </c>
      <c r="G2819" t="s">
        <v>163</v>
      </c>
      <c r="H2819" t="s">
        <v>6085</v>
      </c>
      <c r="I2819" t="s">
        <v>6086</v>
      </c>
      <c r="J2819" t="s">
        <v>6087</v>
      </c>
      <c r="K2819" t="s">
        <v>6088</v>
      </c>
      <c r="L2819" t="s">
        <v>6089</v>
      </c>
      <c r="M2819" t="s">
        <v>486</v>
      </c>
      <c r="N2819" t="s">
        <v>42</v>
      </c>
      <c r="O2819" t="s">
        <v>2130</v>
      </c>
      <c r="P2819" t="s">
        <v>4258</v>
      </c>
      <c r="Q2819" t="s">
        <v>125</v>
      </c>
      <c r="R2819" t="s">
        <v>63</v>
      </c>
      <c r="S2819" t="s">
        <v>88</v>
      </c>
      <c r="T2819" t="s">
        <v>3189</v>
      </c>
      <c r="U2819" t="s">
        <v>3190</v>
      </c>
      <c r="X2819">
        <v>1</v>
      </c>
      <c r="Y2819">
        <v>0</v>
      </c>
      <c r="Z2819">
        <v>0</v>
      </c>
      <c r="AA2819">
        <v>0</v>
      </c>
      <c r="AB2819">
        <v>200000</v>
      </c>
      <c r="AC2819" t="s">
        <v>47</v>
      </c>
      <c r="AD2819">
        <f>+VLOOKUP(T2819,items!$A$2:$D$1255,4,0)</f>
        <v>0</v>
      </c>
      <c r="AE2819">
        <f>+VLOOKUP(T2819,Tabla1[],5,0)</f>
        <v>0</v>
      </c>
      <c r="AF2819">
        <f t="shared" si="44"/>
        <v>10</v>
      </c>
    </row>
    <row r="2820" spans="1:32" x14ac:dyDescent="0.25">
      <c r="A2820">
        <v>97369</v>
      </c>
      <c r="B2820" t="s">
        <v>6084</v>
      </c>
      <c r="C2820" t="s">
        <v>75</v>
      </c>
      <c r="D2820">
        <v>0</v>
      </c>
      <c r="F2820" t="s">
        <v>162</v>
      </c>
      <c r="G2820" t="s">
        <v>163</v>
      </c>
      <c r="H2820" t="s">
        <v>6085</v>
      </c>
      <c r="I2820" t="s">
        <v>6086</v>
      </c>
      <c r="J2820" t="s">
        <v>6087</v>
      </c>
      <c r="K2820" t="s">
        <v>6088</v>
      </c>
      <c r="L2820" t="s">
        <v>6089</v>
      </c>
      <c r="M2820" t="s">
        <v>486</v>
      </c>
      <c r="N2820" t="s">
        <v>42</v>
      </c>
      <c r="O2820" t="s">
        <v>2130</v>
      </c>
      <c r="P2820" t="s">
        <v>4258</v>
      </c>
      <c r="Q2820" t="s">
        <v>125</v>
      </c>
      <c r="R2820" t="s">
        <v>63</v>
      </c>
      <c r="S2820" t="s">
        <v>88</v>
      </c>
      <c r="T2820" t="s">
        <v>1733</v>
      </c>
      <c r="U2820" t="s">
        <v>1734</v>
      </c>
      <c r="X2820">
        <v>1</v>
      </c>
      <c r="Y2820">
        <v>0</v>
      </c>
      <c r="Z2820">
        <v>0</v>
      </c>
      <c r="AA2820">
        <v>0</v>
      </c>
      <c r="AB2820">
        <v>500000</v>
      </c>
      <c r="AC2820" t="s">
        <v>47</v>
      </c>
      <c r="AD2820">
        <f>+VLOOKUP(T2820,items!$A$2:$D$1255,4,0)</f>
        <v>0</v>
      </c>
      <c r="AE2820">
        <f>+VLOOKUP(T2820,Tabla1[],5,0)</f>
        <v>0</v>
      </c>
      <c r="AF2820">
        <f t="shared" si="44"/>
        <v>10</v>
      </c>
    </row>
    <row r="2821" spans="1:32" x14ac:dyDescent="0.25">
      <c r="A2821">
        <v>97387</v>
      </c>
      <c r="B2821" t="s">
        <v>5504</v>
      </c>
      <c r="C2821" t="s">
        <v>75</v>
      </c>
      <c r="D2821">
        <v>0</v>
      </c>
      <c r="F2821" t="s">
        <v>983</v>
      </c>
      <c r="G2821" t="s">
        <v>983</v>
      </c>
      <c r="H2821" t="s">
        <v>6090</v>
      </c>
      <c r="I2821" t="s">
        <v>37</v>
      </c>
      <c r="J2821" t="s">
        <v>6091</v>
      </c>
      <c r="K2821" t="s">
        <v>6092</v>
      </c>
      <c r="L2821" t="s">
        <v>37</v>
      </c>
      <c r="M2821" t="s">
        <v>163</v>
      </c>
      <c r="N2821" t="s">
        <v>163</v>
      </c>
      <c r="O2821" t="s">
        <v>674</v>
      </c>
      <c r="P2821" t="s">
        <v>486</v>
      </c>
      <c r="Q2821" t="s">
        <v>486</v>
      </c>
      <c r="R2821" t="s">
        <v>43</v>
      </c>
      <c r="S2821" t="s">
        <v>108</v>
      </c>
      <c r="T2821" t="s">
        <v>2855</v>
      </c>
      <c r="U2821" t="s">
        <v>2856</v>
      </c>
      <c r="X2821">
        <v>1</v>
      </c>
      <c r="Y2821">
        <v>0</v>
      </c>
      <c r="Z2821">
        <v>0</v>
      </c>
      <c r="AA2821">
        <v>0</v>
      </c>
      <c r="AB2821">
        <v>342960</v>
      </c>
      <c r="AC2821" t="s">
        <v>47</v>
      </c>
      <c r="AD2821">
        <f>+VLOOKUP(T2821,items!$A$2:$D$1255,4,0)</f>
        <v>0</v>
      </c>
      <c r="AE2821">
        <f>+VLOOKUP(T2821,Tabla1[],5,0)</f>
        <v>0</v>
      </c>
      <c r="AF2821">
        <f t="shared" si="44"/>
        <v>9</v>
      </c>
    </row>
    <row r="2822" spans="1:32" x14ac:dyDescent="0.25">
      <c r="A2822">
        <v>97388</v>
      </c>
      <c r="B2822" t="s">
        <v>1952</v>
      </c>
      <c r="C2822" t="s">
        <v>75</v>
      </c>
      <c r="D2822">
        <v>0</v>
      </c>
      <c r="F2822" t="s">
        <v>983</v>
      </c>
      <c r="G2822" t="s">
        <v>163</v>
      </c>
      <c r="H2822" t="s">
        <v>6093</v>
      </c>
      <c r="I2822" t="s">
        <v>37</v>
      </c>
      <c r="J2822" t="s">
        <v>6094</v>
      </c>
      <c r="K2822" t="s">
        <v>6095</v>
      </c>
      <c r="L2822" t="s">
        <v>37</v>
      </c>
      <c r="M2822" t="s">
        <v>1188</v>
      </c>
      <c r="N2822" t="s">
        <v>1188</v>
      </c>
      <c r="O2822" t="s">
        <v>486</v>
      </c>
      <c r="P2822" t="s">
        <v>680</v>
      </c>
      <c r="Q2822" t="s">
        <v>680</v>
      </c>
      <c r="R2822" t="s">
        <v>43</v>
      </c>
      <c r="S2822" t="s">
        <v>164</v>
      </c>
      <c r="T2822" t="s">
        <v>1290</v>
      </c>
      <c r="U2822" t="s">
        <v>1291</v>
      </c>
      <c r="X2822">
        <v>1</v>
      </c>
      <c r="Y2822">
        <v>0</v>
      </c>
      <c r="Z2822">
        <v>0</v>
      </c>
      <c r="AA2822">
        <v>0</v>
      </c>
      <c r="AB2822">
        <v>67227</v>
      </c>
      <c r="AC2822" t="s">
        <v>47</v>
      </c>
      <c r="AD2822">
        <f>+VLOOKUP(T2822,items!$A$2:$D$1255,4,0)</f>
        <v>0</v>
      </c>
      <c r="AE2822">
        <f>+VLOOKUP(T2822,Tabla1[],5,0)</f>
        <v>0</v>
      </c>
      <c r="AF2822">
        <f t="shared" si="44"/>
        <v>10</v>
      </c>
    </row>
    <row r="2823" spans="1:32" x14ac:dyDescent="0.25">
      <c r="A2823">
        <v>97388</v>
      </c>
      <c r="B2823" t="s">
        <v>1952</v>
      </c>
      <c r="C2823" t="s">
        <v>75</v>
      </c>
      <c r="D2823">
        <v>0</v>
      </c>
      <c r="F2823" t="s">
        <v>983</v>
      </c>
      <c r="G2823" t="s">
        <v>163</v>
      </c>
      <c r="H2823" t="s">
        <v>6093</v>
      </c>
      <c r="I2823" t="s">
        <v>37</v>
      </c>
      <c r="J2823" t="s">
        <v>6094</v>
      </c>
      <c r="K2823" t="s">
        <v>6095</v>
      </c>
      <c r="L2823" t="s">
        <v>37</v>
      </c>
      <c r="M2823" t="s">
        <v>1188</v>
      </c>
      <c r="N2823" t="s">
        <v>1188</v>
      </c>
      <c r="O2823" t="s">
        <v>486</v>
      </c>
      <c r="P2823" t="s">
        <v>680</v>
      </c>
      <c r="Q2823" t="s">
        <v>680</v>
      </c>
      <c r="R2823" t="s">
        <v>43</v>
      </c>
      <c r="S2823" t="s">
        <v>164</v>
      </c>
      <c r="T2823" t="s">
        <v>1126</v>
      </c>
      <c r="U2823" t="s">
        <v>1127</v>
      </c>
      <c r="X2823">
        <v>1</v>
      </c>
      <c r="Y2823">
        <v>0</v>
      </c>
      <c r="Z2823">
        <v>0</v>
      </c>
      <c r="AA2823">
        <v>0</v>
      </c>
      <c r="AB2823">
        <v>50421</v>
      </c>
      <c r="AC2823" t="s">
        <v>47</v>
      </c>
      <c r="AD2823">
        <f>+VLOOKUP(T2823,items!$A$2:$D$1255,4,0)</f>
        <v>0</v>
      </c>
      <c r="AE2823">
        <f>+VLOOKUP(T2823,Tabla1[],5,0)</f>
        <v>0</v>
      </c>
      <c r="AF2823">
        <f t="shared" si="44"/>
        <v>10</v>
      </c>
    </row>
    <row r="2824" spans="1:32" x14ac:dyDescent="0.25">
      <c r="A2824">
        <v>97404</v>
      </c>
      <c r="B2824" t="s">
        <v>2436</v>
      </c>
      <c r="C2824" t="s">
        <v>75</v>
      </c>
      <c r="D2824">
        <v>0</v>
      </c>
      <c r="F2824" t="s">
        <v>983</v>
      </c>
      <c r="G2824" t="s">
        <v>163</v>
      </c>
      <c r="H2824" t="s">
        <v>6096</v>
      </c>
      <c r="I2824" t="s">
        <v>37</v>
      </c>
      <c r="J2824" t="s">
        <v>6097</v>
      </c>
      <c r="K2824" t="s">
        <v>6098</v>
      </c>
      <c r="L2824" t="s">
        <v>37</v>
      </c>
      <c r="M2824" t="s">
        <v>1188</v>
      </c>
      <c r="N2824" t="s">
        <v>1188</v>
      </c>
      <c r="O2824" t="s">
        <v>674</v>
      </c>
      <c r="P2824" t="s">
        <v>3427</v>
      </c>
      <c r="Q2824" t="s">
        <v>3427</v>
      </c>
      <c r="R2824" t="s">
        <v>43</v>
      </c>
      <c r="S2824" t="s">
        <v>164</v>
      </c>
      <c r="T2824" t="s">
        <v>3968</v>
      </c>
      <c r="U2824" t="s">
        <v>3969</v>
      </c>
      <c r="X2824">
        <v>2</v>
      </c>
      <c r="Y2824">
        <v>0</v>
      </c>
      <c r="Z2824">
        <v>0</v>
      </c>
      <c r="AA2824">
        <v>0</v>
      </c>
      <c r="AB2824">
        <v>184872</v>
      </c>
      <c r="AC2824" t="s">
        <v>47</v>
      </c>
      <c r="AD2824">
        <f>+VLOOKUP(T2824,items!$A$2:$D$1255,4,0)</f>
        <v>0</v>
      </c>
      <c r="AE2824">
        <f>+VLOOKUP(T2824,Tabla1[],5,0)</f>
        <v>0</v>
      </c>
      <c r="AF2824">
        <f t="shared" si="44"/>
        <v>9</v>
      </c>
    </row>
    <row r="2825" spans="1:32" x14ac:dyDescent="0.25">
      <c r="A2825">
        <v>97408</v>
      </c>
      <c r="B2825" t="s">
        <v>6099</v>
      </c>
      <c r="C2825" t="s">
        <v>75</v>
      </c>
      <c r="D2825">
        <v>0</v>
      </c>
      <c r="F2825" t="s">
        <v>983</v>
      </c>
      <c r="G2825" t="s">
        <v>34</v>
      </c>
      <c r="H2825" t="s">
        <v>6100</v>
      </c>
      <c r="I2825" t="s">
        <v>37</v>
      </c>
      <c r="J2825" t="s">
        <v>6101</v>
      </c>
      <c r="K2825" t="s">
        <v>6102</v>
      </c>
      <c r="L2825" t="s">
        <v>6103</v>
      </c>
      <c r="M2825" t="s">
        <v>1188</v>
      </c>
      <c r="N2825" t="s">
        <v>1188</v>
      </c>
      <c r="O2825" t="s">
        <v>486</v>
      </c>
      <c r="P2825" t="s">
        <v>3427</v>
      </c>
      <c r="Q2825" t="s">
        <v>917</v>
      </c>
      <c r="R2825" t="s">
        <v>63</v>
      </c>
      <c r="S2825" t="s">
        <v>128</v>
      </c>
      <c r="T2825" t="s">
        <v>6104</v>
      </c>
      <c r="U2825" t="s">
        <v>6105</v>
      </c>
      <c r="X2825">
        <v>1</v>
      </c>
      <c r="Y2825">
        <v>0</v>
      </c>
      <c r="Z2825">
        <v>0</v>
      </c>
      <c r="AA2825">
        <v>0</v>
      </c>
      <c r="AB2825">
        <v>180000</v>
      </c>
      <c r="AC2825" t="s">
        <v>47</v>
      </c>
      <c r="AD2825">
        <f>+VLOOKUP(T2825,items!$A$2:$D$1255,4,0)</f>
        <v>0</v>
      </c>
      <c r="AE2825">
        <f>+VLOOKUP(T2825,Tabla1[],5,0)</f>
        <v>0</v>
      </c>
      <c r="AF2825">
        <f t="shared" si="44"/>
        <v>10</v>
      </c>
    </row>
    <row r="2826" spans="1:32" x14ac:dyDescent="0.25">
      <c r="A2826">
        <v>97408</v>
      </c>
      <c r="B2826" t="s">
        <v>6099</v>
      </c>
      <c r="C2826" t="s">
        <v>75</v>
      </c>
      <c r="D2826">
        <v>0</v>
      </c>
      <c r="F2826" t="s">
        <v>983</v>
      </c>
      <c r="G2826" t="s">
        <v>34</v>
      </c>
      <c r="H2826" t="s">
        <v>6100</v>
      </c>
      <c r="I2826" t="s">
        <v>37</v>
      </c>
      <c r="J2826" t="s">
        <v>6101</v>
      </c>
      <c r="K2826" t="s">
        <v>6102</v>
      </c>
      <c r="L2826" t="s">
        <v>6103</v>
      </c>
      <c r="M2826" t="s">
        <v>1188</v>
      </c>
      <c r="N2826" t="s">
        <v>1188</v>
      </c>
      <c r="O2826" t="s">
        <v>486</v>
      </c>
      <c r="P2826" t="s">
        <v>3427</v>
      </c>
      <c r="Q2826" t="s">
        <v>917</v>
      </c>
      <c r="R2826" t="s">
        <v>63</v>
      </c>
      <c r="S2826" t="s">
        <v>128</v>
      </c>
      <c r="T2826" t="s">
        <v>94</v>
      </c>
      <c r="U2826" t="s">
        <v>95</v>
      </c>
      <c r="X2826">
        <v>1</v>
      </c>
      <c r="Y2826">
        <v>0</v>
      </c>
      <c r="Z2826">
        <v>0</v>
      </c>
      <c r="AA2826">
        <v>0</v>
      </c>
      <c r="AB2826">
        <v>200000</v>
      </c>
      <c r="AC2826" t="s">
        <v>47</v>
      </c>
      <c r="AD2826" t="e">
        <f>+VLOOKUP(T2826,items!$A$2:$D$1255,4,0)</f>
        <v>#N/A</v>
      </c>
      <c r="AE2826" t="e">
        <f>+VLOOKUP(T2826,Tabla1[],5,0)</f>
        <v>#N/A</v>
      </c>
      <c r="AF2826">
        <f t="shared" si="44"/>
        <v>10</v>
      </c>
    </row>
    <row r="2827" spans="1:32" x14ac:dyDescent="0.25">
      <c r="A2827">
        <v>97428</v>
      </c>
      <c r="B2827" t="s">
        <v>6106</v>
      </c>
      <c r="C2827" t="s">
        <v>75</v>
      </c>
      <c r="D2827">
        <v>0</v>
      </c>
      <c r="F2827" t="s">
        <v>34</v>
      </c>
      <c r="G2827" t="s">
        <v>163</v>
      </c>
      <c r="H2827" t="s">
        <v>6107</v>
      </c>
      <c r="I2827" t="s">
        <v>37</v>
      </c>
      <c r="J2827" t="s">
        <v>6108</v>
      </c>
      <c r="K2827" t="s">
        <v>6109</v>
      </c>
      <c r="L2827" t="s">
        <v>6110</v>
      </c>
      <c r="M2827" t="s">
        <v>674</v>
      </c>
      <c r="N2827" t="s">
        <v>674</v>
      </c>
      <c r="O2827" t="s">
        <v>486</v>
      </c>
      <c r="P2827" t="s">
        <v>680</v>
      </c>
      <c r="Q2827" t="s">
        <v>3427</v>
      </c>
      <c r="R2827" t="s">
        <v>345</v>
      </c>
      <c r="S2827" t="s">
        <v>44</v>
      </c>
      <c r="T2827" t="s">
        <v>2838</v>
      </c>
      <c r="U2827" t="s">
        <v>2839</v>
      </c>
      <c r="X2827">
        <v>1</v>
      </c>
      <c r="Y2827">
        <v>0</v>
      </c>
      <c r="Z2827">
        <v>0</v>
      </c>
      <c r="AA2827">
        <v>0</v>
      </c>
      <c r="AB2827">
        <v>100000</v>
      </c>
      <c r="AC2827" t="s">
        <v>47</v>
      </c>
      <c r="AD2827" t="e">
        <f>+VLOOKUP(T2827,items!$A$2:$D$1255,4,0)</f>
        <v>#N/A</v>
      </c>
      <c r="AE2827" t="e">
        <f>+VLOOKUP(T2827,Tabla1[],5,0)</f>
        <v>#N/A</v>
      </c>
      <c r="AF2827">
        <f t="shared" si="44"/>
        <v>10</v>
      </c>
    </row>
    <row r="2828" spans="1:32" x14ac:dyDescent="0.25">
      <c r="A2828">
        <v>97430</v>
      </c>
      <c r="B2828" t="s">
        <v>6111</v>
      </c>
      <c r="C2828" t="s">
        <v>33</v>
      </c>
      <c r="D2828">
        <v>0</v>
      </c>
      <c r="F2828" t="s">
        <v>34</v>
      </c>
      <c r="G2828" t="s">
        <v>1031</v>
      </c>
      <c r="H2828" t="s">
        <v>6112</v>
      </c>
      <c r="I2828" t="s">
        <v>6113</v>
      </c>
      <c r="J2828" t="s">
        <v>6114</v>
      </c>
      <c r="K2828" t="s">
        <v>6115</v>
      </c>
      <c r="L2828" t="s">
        <v>6116</v>
      </c>
      <c r="M2828" t="s">
        <v>488</v>
      </c>
      <c r="N2828" t="s">
        <v>1136</v>
      </c>
      <c r="O2828" t="s">
        <v>4390</v>
      </c>
      <c r="P2828" t="s">
        <v>4259</v>
      </c>
      <c r="Q2828" t="s">
        <v>343</v>
      </c>
      <c r="R2828" t="s">
        <v>63</v>
      </c>
      <c r="S2828" t="s">
        <v>88</v>
      </c>
      <c r="T2828" t="s">
        <v>1145</v>
      </c>
      <c r="U2828" t="s">
        <v>1146</v>
      </c>
      <c r="X2828">
        <v>1</v>
      </c>
      <c r="Y2828">
        <v>0</v>
      </c>
      <c r="Z2828">
        <v>0</v>
      </c>
      <c r="AA2828">
        <v>0</v>
      </c>
      <c r="AB2828">
        <v>200000</v>
      </c>
      <c r="AC2828" t="s">
        <v>47</v>
      </c>
      <c r="AD2828" t="e">
        <f>+VLOOKUP(T2828,items!$A$2:$D$1255,4,0)</f>
        <v>#N/A</v>
      </c>
      <c r="AE2828" t="e">
        <f>+VLOOKUP(T2828,Tabla1[],5,0)</f>
        <v>#N/A</v>
      </c>
      <c r="AF2828">
        <f t="shared" si="44"/>
        <v>11</v>
      </c>
    </row>
    <row r="2829" spans="1:32" x14ac:dyDescent="0.25">
      <c r="A2829">
        <v>97430</v>
      </c>
      <c r="B2829" t="s">
        <v>6111</v>
      </c>
      <c r="C2829" t="s">
        <v>33</v>
      </c>
      <c r="D2829">
        <v>0</v>
      </c>
      <c r="F2829" t="s">
        <v>34</v>
      </c>
      <c r="G2829" t="s">
        <v>1031</v>
      </c>
      <c r="H2829" t="s">
        <v>6112</v>
      </c>
      <c r="I2829" t="s">
        <v>6113</v>
      </c>
      <c r="J2829" t="s">
        <v>6114</v>
      </c>
      <c r="K2829" t="s">
        <v>6115</v>
      </c>
      <c r="L2829" t="s">
        <v>6116</v>
      </c>
      <c r="M2829" t="s">
        <v>488</v>
      </c>
      <c r="N2829" t="s">
        <v>1136</v>
      </c>
      <c r="O2829" t="s">
        <v>4390</v>
      </c>
      <c r="P2829" t="s">
        <v>4259</v>
      </c>
      <c r="Q2829" t="s">
        <v>343</v>
      </c>
      <c r="R2829" t="s">
        <v>63</v>
      </c>
      <c r="S2829" t="s">
        <v>88</v>
      </c>
      <c r="T2829" t="s">
        <v>4262</v>
      </c>
      <c r="U2829" t="s">
        <v>4500</v>
      </c>
      <c r="V2829" t="s">
        <v>828</v>
      </c>
      <c r="X2829">
        <v>1</v>
      </c>
      <c r="Y2829">
        <v>8000</v>
      </c>
      <c r="Z2829">
        <v>0</v>
      </c>
      <c r="AA2829">
        <v>2100</v>
      </c>
      <c r="AB2829">
        <v>2003117</v>
      </c>
      <c r="AC2829" t="s">
        <v>47</v>
      </c>
      <c r="AD2829">
        <f>+VLOOKUP(T2829,items!$A$2:$D$1255,4,0)</f>
        <v>0</v>
      </c>
      <c r="AE2829">
        <f>+VLOOKUP(T2829,Tabla1[],5,0)</f>
        <v>0</v>
      </c>
      <c r="AF2829">
        <f t="shared" si="44"/>
        <v>11</v>
      </c>
    </row>
    <row r="2830" spans="1:32" x14ac:dyDescent="0.25">
      <c r="A2830">
        <v>97432</v>
      </c>
      <c r="B2830" t="s">
        <v>6117</v>
      </c>
      <c r="C2830" t="s">
        <v>75</v>
      </c>
      <c r="D2830">
        <v>0</v>
      </c>
      <c r="F2830" t="s">
        <v>34</v>
      </c>
      <c r="G2830" t="s">
        <v>34</v>
      </c>
      <c r="H2830" t="s">
        <v>6118</v>
      </c>
      <c r="I2830" t="s">
        <v>37</v>
      </c>
      <c r="J2830" t="s">
        <v>6119</v>
      </c>
      <c r="K2830" t="s">
        <v>6120</v>
      </c>
      <c r="L2830" t="s">
        <v>37</v>
      </c>
      <c r="M2830" t="s">
        <v>163</v>
      </c>
      <c r="N2830" t="s">
        <v>163</v>
      </c>
      <c r="O2830" t="s">
        <v>1188</v>
      </c>
      <c r="P2830" t="s">
        <v>486</v>
      </c>
      <c r="Q2830" t="s">
        <v>486</v>
      </c>
      <c r="R2830" t="s">
        <v>43</v>
      </c>
      <c r="S2830" t="s">
        <v>164</v>
      </c>
      <c r="T2830" t="s">
        <v>4078</v>
      </c>
      <c r="U2830" t="s">
        <v>313</v>
      </c>
      <c r="X2830">
        <v>41</v>
      </c>
      <c r="Y2830">
        <v>0</v>
      </c>
      <c r="Z2830">
        <v>0</v>
      </c>
      <c r="AA2830">
        <v>0</v>
      </c>
      <c r="AB2830">
        <v>6201660</v>
      </c>
      <c r="AC2830" t="s">
        <v>47</v>
      </c>
      <c r="AD2830">
        <f>+VLOOKUP(T2830,items!$A$2:$D$1255,4,0)</f>
        <v>0</v>
      </c>
      <c r="AE2830">
        <f>+VLOOKUP(T2830,Tabla1[],5,0)</f>
        <v>0</v>
      </c>
      <c r="AF2830">
        <f t="shared" si="44"/>
        <v>9</v>
      </c>
    </row>
    <row r="2831" spans="1:32" x14ac:dyDescent="0.25">
      <c r="A2831">
        <v>97451</v>
      </c>
      <c r="B2831" t="s">
        <v>1833</v>
      </c>
      <c r="C2831" t="s">
        <v>75</v>
      </c>
      <c r="D2831">
        <v>0</v>
      </c>
      <c r="F2831" t="s">
        <v>34</v>
      </c>
      <c r="G2831" t="s">
        <v>34</v>
      </c>
      <c r="H2831" t="s">
        <v>6121</v>
      </c>
      <c r="I2831" t="s">
        <v>6122</v>
      </c>
      <c r="J2831" t="s">
        <v>6123</v>
      </c>
      <c r="K2831" t="s">
        <v>6124</v>
      </c>
      <c r="L2831" t="s">
        <v>37</v>
      </c>
      <c r="M2831" t="s">
        <v>163</v>
      </c>
      <c r="N2831" t="s">
        <v>674</v>
      </c>
      <c r="O2831" t="s">
        <v>680</v>
      </c>
      <c r="P2831" t="s">
        <v>903</v>
      </c>
      <c r="Q2831" t="s">
        <v>903</v>
      </c>
      <c r="R2831" t="s">
        <v>43</v>
      </c>
      <c r="S2831" t="s">
        <v>164</v>
      </c>
      <c r="T2831" t="s">
        <v>1500</v>
      </c>
      <c r="U2831" t="s">
        <v>1501</v>
      </c>
      <c r="W2831" t="s">
        <v>1095</v>
      </c>
      <c r="X2831">
        <v>1</v>
      </c>
      <c r="Y2831">
        <v>5000</v>
      </c>
      <c r="Z2831">
        <v>0</v>
      </c>
      <c r="AA2831">
        <v>2500</v>
      </c>
      <c r="AB2831">
        <v>1999500</v>
      </c>
      <c r="AC2831" t="s">
        <v>47</v>
      </c>
      <c r="AD2831" t="str">
        <f>+VLOOKUP(T2831,items!$A$2:$D$1255,4,0)</f>
        <v>ESTRUCTURA-SOMBRALINA</v>
      </c>
      <c r="AE2831">
        <f>+VLOOKUP(T2831,Tabla1[],5,0)</f>
        <v>0</v>
      </c>
      <c r="AF2831">
        <f t="shared" si="44"/>
        <v>10</v>
      </c>
    </row>
    <row r="2832" spans="1:32" x14ac:dyDescent="0.25">
      <c r="A2832">
        <v>97467</v>
      </c>
      <c r="B2832" t="s">
        <v>3180</v>
      </c>
      <c r="C2832" t="s">
        <v>75</v>
      </c>
      <c r="D2832">
        <v>0</v>
      </c>
      <c r="F2832" t="s">
        <v>34</v>
      </c>
      <c r="G2832" t="s">
        <v>3914</v>
      </c>
      <c r="H2832" t="s">
        <v>6125</v>
      </c>
      <c r="I2832" t="s">
        <v>6126</v>
      </c>
      <c r="J2832" t="s">
        <v>6127</v>
      </c>
      <c r="K2832" t="s">
        <v>6128</v>
      </c>
      <c r="L2832" t="s">
        <v>6129</v>
      </c>
      <c r="M2832" t="s">
        <v>486</v>
      </c>
      <c r="N2832" t="s">
        <v>3427</v>
      </c>
      <c r="O2832" t="s">
        <v>40</v>
      </c>
      <c r="P2832" t="s">
        <v>1679</v>
      </c>
      <c r="Q2832" t="s">
        <v>1136</v>
      </c>
      <c r="R2832" t="s">
        <v>63</v>
      </c>
      <c r="S2832" t="s">
        <v>88</v>
      </c>
      <c r="T2832" t="s">
        <v>3675</v>
      </c>
      <c r="U2832" t="s">
        <v>3676</v>
      </c>
      <c r="X2832">
        <v>1</v>
      </c>
      <c r="Y2832">
        <v>5500</v>
      </c>
      <c r="Z2832">
        <v>0</v>
      </c>
      <c r="AA2832">
        <v>0</v>
      </c>
      <c r="AB2832">
        <v>0</v>
      </c>
      <c r="AC2832" t="s">
        <v>47</v>
      </c>
      <c r="AD2832">
        <f>+VLOOKUP(T2832,items!$A$2:$D$1255,4,0)</f>
        <v>0</v>
      </c>
      <c r="AE2832">
        <f>+VLOOKUP(T2832,Tabla1[],5,0)</f>
        <v>0</v>
      </c>
      <c r="AF2832">
        <f t="shared" si="44"/>
        <v>10</v>
      </c>
    </row>
    <row r="2833" spans="1:32" x14ac:dyDescent="0.25">
      <c r="A2833">
        <v>97470</v>
      </c>
      <c r="B2833" t="s">
        <v>2843</v>
      </c>
      <c r="C2833" t="s">
        <v>75</v>
      </c>
      <c r="D2833">
        <v>0</v>
      </c>
      <c r="F2833" t="s">
        <v>163</v>
      </c>
      <c r="G2833" t="s">
        <v>163</v>
      </c>
      <c r="H2833" t="s">
        <v>6130</v>
      </c>
      <c r="I2833" t="s">
        <v>37</v>
      </c>
      <c r="J2833" t="s">
        <v>6131</v>
      </c>
      <c r="K2833" t="s">
        <v>6132</v>
      </c>
      <c r="L2833" t="s">
        <v>37</v>
      </c>
      <c r="M2833" t="s">
        <v>1188</v>
      </c>
      <c r="N2833" t="s">
        <v>1188</v>
      </c>
      <c r="O2833" t="s">
        <v>486</v>
      </c>
      <c r="P2833" t="s">
        <v>680</v>
      </c>
      <c r="Q2833" t="s">
        <v>680</v>
      </c>
      <c r="R2833" t="s">
        <v>43</v>
      </c>
      <c r="S2833" t="s">
        <v>164</v>
      </c>
      <c r="T2833" t="s">
        <v>1290</v>
      </c>
      <c r="U2833" t="s">
        <v>1291</v>
      </c>
      <c r="X2833">
        <v>1</v>
      </c>
      <c r="Y2833">
        <v>0</v>
      </c>
      <c r="Z2833">
        <v>0</v>
      </c>
      <c r="AA2833">
        <v>0</v>
      </c>
      <c r="AB2833">
        <v>67227</v>
      </c>
      <c r="AC2833" t="s">
        <v>47</v>
      </c>
      <c r="AD2833">
        <f>+VLOOKUP(T2833,items!$A$2:$D$1255,4,0)</f>
        <v>0</v>
      </c>
      <c r="AE2833">
        <f>+VLOOKUP(T2833,Tabla1[],5,0)</f>
        <v>0</v>
      </c>
      <c r="AF2833">
        <f t="shared" si="44"/>
        <v>10</v>
      </c>
    </row>
    <row r="2834" spans="1:32" x14ac:dyDescent="0.25">
      <c r="A2834">
        <v>97477</v>
      </c>
      <c r="B2834" t="s">
        <v>4453</v>
      </c>
      <c r="C2834" t="s">
        <v>75</v>
      </c>
      <c r="D2834">
        <v>0</v>
      </c>
      <c r="F2834" t="s">
        <v>163</v>
      </c>
      <c r="G2834" t="s">
        <v>41</v>
      </c>
      <c r="H2834" t="s">
        <v>6133</v>
      </c>
      <c r="I2834" t="s">
        <v>6134</v>
      </c>
      <c r="J2834" t="s">
        <v>6135</v>
      </c>
      <c r="K2834" t="s">
        <v>6136</v>
      </c>
      <c r="L2834" t="s">
        <v>6137</v>
      </c>
      <c r="M2834" t="s">
        <v>2639</v>
      </c>
      <c r="N2834" t="s">
        <v>2129</v>
      </c>
      <c r="O2834" t="s">
        <v>2130</v>
      </c>
      <c r="P2834" t="s">
        <v>681</v>
      </c>
      <c r="Q2834" t="s">
        <v>682</v>
      </c>
      <c r="R2834" t="s">
        <v>127</v>
      </c>
      <c r="S2834" t="s">
        <v>128</v>
      </c>
      <c r="T2834" t="s">
        <v>1519</v>
      </c>
      <c r="U2834" t="s">
        <v>1520</v>
      </c>
      <c r="V2834" t="s">
        <v>244</v>
      </c>
      <c r="W2834" t="s">
        <v>93</v>
      </c>
      <c r="X2834">
        <v>1</v>
      </c>
      <c r="Y2834">
        <v>5000</v>
      </c>
      <c r="Z2834">
        <v>0</v>
      </c>
      <c r="AA2834">
        <v>6300</v>
      </c>
      <c r="AB2834">
        <v>6307681</v>
      </c>
      <c r="AC2834" t="s">
        <v>47</v>
      </c>
      <c r="AD2834" t="str">
        <f>+VLOOKUP(T2834,items!$A$2:$D$1255,4,0)</f>
        <v>PERGOLA</v>
      </c>
      <c r="AE2834" t="str">
        <f>+VLOOKUP(T2834,Tabla1[],5,0)</f>
        <v>PERGOLITE</v>
      </c>
      <c r="AF2834">
        <f t="shared" si="44"/>
        <v>10</v>
      </c>
    </row>
    <row r="2835" spans="1:32" x14ac:dyDescent="0.25">
      <c r="A2835">
        <v>97478</v>
      </c>
      <c r="B2835" t="s">
        <v>4453</v>
      </c>
      <c r="C2835" t="s">
        <v>75</v>
      </c>
      <c r="D2835">
        <v>0</v>
      </c>
      <c r="F2835" t="s">
        <v>163</v>
      </c>
      <c r="G2835" t="s">
        <v>41</v>
      </c>
      <c r="H2835" t="s">
        <v>6138</v>
      </c>
      <c r="I2835" t="s">
        <v>6139</v>
      </c>
      <c r="J2835" t="s">
        <v>6140</v>
      </c>
      <c r="K2835" t="s">
        <v>6141</v>
      </c>
      <c r="L2835" t="s">
        <v>6142</v>
      </c>
      <c r="M2835" t="s">
        <v>2639</v>
      </c>
      <c r="N2835" t="s">
        <v>2129</v>
      </c>
      <c r="O2835" t="s">
        <v>2130</v>
      </c>
      <c r="P2835" t="s">
        <v>681</v>
      </c>
      <c r="Q2835" t="s">
        <v>682</v>
      </c>
      <c r="R2835" t="s">
        <v>127</v>
      </c>
      <c r="S2835" t="s">
        <v>128</v>
      </c>
      <c r="T2835" t="s">
        <v>1519</v>
      </c>
      <c r="U2835" t="s">
        <v>1520</v>
      </c>
      <c r="V2835" t="s">
        <v>244</v>
      </c>
      <c r="W2835" t="s">
        <v>93</v>
      </c>
      <c r="X2835">
        <v>1</v>
      </c>
      <c r="Y2835">
        <v>9000</v>
      </c>
      <c r="Z2835">
        <v>0</v>
      </c>
      <c r="AA2835">
        <v>4500</v>
      </c>
      <c r="AB2835">
        <v>7943499</v>
      </c>
      <c r="AC2835" t="s">
        <v>47</v>
      </c>
      <c r="AD2835" t="str">
        <f>+VLOOKUP(T2835,items!$A$2:$D$1255,4,0)</f>
        <v>PERGOLA</v>
      </c>
      <c r="AE2835" t="str">
        <f>+VLOOKUP(T2835,Tabla1[],5,0)</f>
        <v>PERGOLITE</v>
      </c>
      <c r="AF2835">
        <f t="shared" si="44"/>
        <v>10</v>
      </c>
    </row>
    <row r="2836" spans="1:32" x14ac:dyDescent="0.25">
      <c r="A2836">
        <v>97480</v>
      </c>
      <c r="B2836" t="s">
        <v>6143</v>
      </c>
      <c r="C2836" t="s">
        <v>75</v>
      </c>
      <c r="D2836">
        <v>0</v>
      </c>
      <c r="F2836" t="s">
        <v>2520</v>
      </c>
      <c r="G2836" t="s">
        <v>1188</v>
      </c>
      <c r="H2836" t="s">
        <v>6144</v>
      </c>
      <c r="I2836" t="s">
        <v>6145</v>
      </c>
      <c r="J2836" t="s">
        <v>6146</v>
      </c>
      <c r="K2836" t="s">
        <v>6147</v>
      </c>
      <c r="L2836" t="s">
        <v>6148</v>
      </c>
      <c r="M2836" t="s">
        <v>486</v>
      </c>
      <c r="N2836" t="s">
        <v>985</v>
      </c>
      <c r="O2836" t="s">
        <v>4258</v>
      </c>
      <c r="P2836" t="s">
        <v>504</v>
      </c>
      <c r="Q2836" t="s">
        <v>683</v>
      </c>
      <c r="R2836" t="s">
        <v>63</v>
      </c>
      <c r="S2836" t="s">
        <v>108</v>
      </c>
      <c r="T2836" t="s">
        <v>429</v>
      </c>
      <c r="U2836" t="s">
        <v>430</v>
      </c>
      <c r="X2836">
        <v>2</v>
      </c>
      <c r="Y2836">
        <v>0</v>
      </c>
      <c r="Z2836">
        <v>0</v>
      </c>
      <c r="AA2836">
        <v>0</v>
      </c>
      <c r="AB2836">
        <v>367704</v>
      </c>
      <c r="AC2836" t="s">
        <v>47</v>
      </c>
      <c r="AD2836">
        <f>+VLOOKUP(T2836,items!$A$2:$D$1255,4,0)</f>
        <v>0</v>
      </c>
      <c r="AE2836">
        <f>+VLOOKUP(T2836,Tabla1[],5,0)</f>
        <v>0</v>
      </c>
      <c r="AF2836">
        <f t="shared" si="44"/>
        <v>11</v>
      </c>
    </row>
    <row r="2837" spans="1:32" x14ac:dyDescent="0.25">
      <c r="A2837">
        <v>97480</v>
      </c>
      <c r="B2837" t="s">
        <v>6143</v>
      </c>
      <c r="C2837" t="s">
        <v>75</v>
      </c>
      <c r="D2837">
        <v>0</v>
      </c>
      <c r="F2837" t="s">
        <v>2520</v>
      </c>
      <c r="G2837" t="s">
        <v>1188</v>
      </c>
      <c r="H2837" t="s">
        <v>6144</v>
      </c>
      <c r="I2837" t="s">
        <v>6145</v>
      </c>
      <c r="J2837" t="s">
        <v>6146</v>
      </c>
      <c r="K2837" t="s">
        <v>6147</v>
      </c>
      <c r="L2837" t="s">
        <v>6148</v>
      </c>
      <c r="M2837" t="s">
        <v>486</v>
      </c>
      <c r="N2837" t="s">
        <v>985</v>
      </c>
      <c r="O2837" t="s">
        <v>4258</v>
      </c>
      <c r="P2837" t="s">
        <v>504</v>
      </c>
      <c r="Q2837" t="s">
        <v>683</v>
      </c>
      <c r="R2837" t="s">
        <v>63</v>
      </c>
      <c r="S2837" t="s">
        <v>108</v>
      </c>
      <c r="T2837" t="s">
        <v>717</v>
      </c>
      <c r="U2837" t="s">
        <v>718</v>
      </c>
      <c r="X2837">
        <v>2</v>
      </c>
      <c r="Y2837">
        <v>0</v>
      </c>
      <c r="Z2837">
        <v>0</v>
      </c>
      <c r="AA2837">
        <v>0</v>
      </c>
      <c r="AB2837">
        <v>124800</v>
      </c>
      <c r="AC2837" t="s">
        <v>47</v>
      </c>
      <c r="AD2837">
        <f>+VLOOKUP(T2837,items!$A$2:$D$1255,4,0)</f>
        <v>0</v>
      </c>
      <c r="AE2837">
        <f>+VLOOKUP(T2837,Tabla1[],5,0)</f>
        <v>0</v>
      </c>
      <c r="AF2837">
        <f t="shared" si="44"/>
        <v>11</v>
      </c>
    </row>
    <row r="2838" spans="1:32" x14ac:dyDescent="0.25">
      <c r="A2838">
        <v>97480</v>
      </c>
      <c r="B2838" t="s">
        <v>6143</v>
      </c>
      <c r="C2838" t="s">
        <v>75</v>
      </c>
      <c r="D2838">
        <v>0</v>
      </c>
      <c r="F2838" t="s">
        <v>2520</v>
      </c>
      <c r="G2838" t="s">
        <v>1188</v>
      </c>
      <c r="H2838" t="s">
        <v>6144</v>
      </c>
      <c r="I2838" t="s">
        <v>6145</v>
      </c>
      <c r="J2838" t="s">
        <v>6146</v>
      </c>
      <c r="K2838" t="s">
        <v>6147</v>
      </c>
      <c r="L2838" t="s">
        <v>6148</v>
      </c>
      <c r="M2838" t="s">
        <v>486</v>
      </c>
      <c r="N2838" t="s">
        <v>985</v>
      </c>
      <c r="O2838" t="s">
        <v>4258</v>
      </c>
      <c r="P2838" t="s">
        <v>504</v>
      </c>
      <c r="Q2838" t="s">
        <v>683</v>
      </c>
      <c r="R2838" t="s">
        <v>63</v>
      </c>
      <c r="S2838" t="s">
        <v>108</v>
      </c>
      <c r="T2838" t="s">
        <v>1659</v>
      </c>
      <c r="U2838" t="s">
        <v>1660</v>
      </c>
      <c r="V2838" t="s">
        <v>859</v>
      </c>
      <c r="W2838" t="s">
        <v>114</v>
      </c>
      <c r="X2838">
        <v>1</v>
      </c>
      <c r="Y2838">
        <v>1400</v>
      </c>
      <c r="Z2838">
        <v>0</v>
      </c>
      <c r="AA2838">
        <v>1100</v>
      </c>
      <c r="AB2838">
        <v>713211</v>
      </c>
      <c r="AC2838" t="s">
        <v>47</v>
      </c>
      <c r="AD2838">
        <f>+VLOOKUP(T2838,items!$A$2:$D$1255,4,0)</f>
        <v>0</v>
      </c>
      <c r="AE2838">
        <f>+VLOOKUP(T2838,Tabla1[],5,0)</f>
        <v>0</v>
      </c>
      <c r="AF2838">
        <f t="shared" si="44"/>
        <v>11</v>
      </c>
    </row>
    <row r="2839" spans="1:32" x14ac:dyDescent="0.25">
      <c r="A2839">
        <v>97480</v>
      </c>
      <c r="B2839" t="s">
        <v>6143</v>
      </c>
      <c r="C2839" t="s">
        <v>75</v>
      </c>
      <c r="D2839">
        <v>0</v>
      </c>
      <c r="F2839" t="s">
        <v>2520</v>
      </c>
      <c r="G2839" t="s">
        <v>1188</v>
      </c>
      <c r="H2839" t="s">
        <v>6144</v>
      </c>
      <c r="I2839" t="s">
        <v>6145</v>
      </c>
      <c r="J2839" t="s">
        <v>6146</v>
      </c>
      <c r="K2839" t="s">
        <v>6147</v>
      </c>
      <c r="L2839" t="s">
        <v>6148</v>
      </c>
      <c r="M2839" t="s">
        <v>486</v>
      </c>
      <c r="N2839" t="s">
        <v>985</v>
      </c>
      <c r="O2839" t="s">
        <v>4258</v>
      </c>
      <c r="P2839" t="s">
        <v>504</v>
      </c>
      <c r="Q2839" t="s">
        <v>683</v>
      </c>
      <c r="R2839" t="s">
        <v>63</v>
      </c>
      <c r="S2839" t="s">
        <v>108</v>
      </c>
      <c r="T2839" t="s">
        <v>347</v>
      </c>
      <c r="U2839" t="s">
        <v>348</v>
      </c>
      <c r="W2839" t="s">
        <v>111</v>
      </c>
      <c r="X2839">
        <v>3</v>
      </c>
      <c r="Y2839">
        <v>5000</v>
      </c>
      <c r="Z2839">
        <v>0</v>
      </c>
      <c r="AA2839">
        <v>0</v>
      </c>
      <c r="AB2839">
        <v>1715565</v>
      </c>
      <c r="AC2839" t="s">
        <v>47</v>
      </c>
      <c r="AD2839">
        <f>+VLOOKUP(T2839,items!$A$2:$D$1255,4,0)</f>
        <v>0</v>
      </c>
      <c r="AE2839">
        <f>+VLOOKUP(T2839,Tabla1[],5,0)</f>
        <v>0</v>
      </c>
      <c r="AF2839">
        <f t="shared" si="44"/>
        <v>11</v>
      </c>
    </row>
    <row r="2840" spans="1:32" x14ac:dyDescent="0.25">
      <c r="A2840">
        <v>97480</v>
      </c>
      <c r="B2840" t="s">
        <v>6143</v>
      </c>
      <c r="C2840" t="s">
        <v>75</v>
      </c>
      <c r="D2840">
        <v>0</v>
      </c>
      <c r="F2840" t="s">
        <v>2520</v>
      </c>
      <c r="G2840" t="s">
        <v>1188</v>
      </c>
      <c r="H2840" t="s">
        <v>6144</v>
      </c>
      <c r="I2840" t="s">
        <v>6145</v>
      </c>
      <c r="J2840" t="s">
        <v>6146</v>
      </c>
      <c r="K2840" t="s">
        <v>6147</v>
      </c>
      <c r="L2840" t="s">
        <v>6148</v>
      </c>
      <c r="M2840" t="s">
        <v>486</v>
      </c>
      <c r="N2840" t="s">
        <v>985</v>
      </c>
      <c r="O2840" t="s">
        <v>4258</v>
      </c>
      <c r="P2840" t="s">
        <v>504</v>
      </c>
      <c r="Q2840" t="s">
        <v>683</v>
      </c>
      <c r="R2840" t="s">
        <v>63</v>
      </c>
      <c r="S2840" t="s">
        <v>108</v>
      </c>
      <c r="T2840" t="s">
        <v>1447</v>
      </c>
      <c r="U2840" t="s">
        <v>1448</v>
      </c>
      <c r="X2840">
        <v>1</v>
      </c>
      <c r="Y2840">
        <v>5000</v>
      </c>
      <c r="Z2840">
        <v>0</v>
      </c>
      <c r="AA2840">
        <v>0</v>
      </c>
      <c r="AB2840">
        <v>2090289</v>
      </c>
      <c r="AC2840" t="s">
        <v>47</v>
      </c>
      <c r="AD2840">
        <f>+VLOOKUP(T2840,items!$A$2:$D$1255,4,0)</f>
        <v>0</v>
      </c>
      <c r="AE2840">
        <f>+VLOOKUP(T2840,Tabla1[],5,0)</f>
        <v>0</v>
      </c>
      <c r="AF2840">
        <f t="shared" si="44"/>
        <v>11</v>
      </c>
    </row>
    <row r="2841" spans="1:32" x14ac:dyDescent="0.25">
      <c r="A2841">
        <v>97480</v>
      </c>
      <c r="B2841" t="s">
        <v>6143</v>
      </c>
      <c r="C2841" t="s">
        <v>75</v>
      </c>
      <c r="D2841">
        <v>0</v>
      </c>
      <c r="F2841" t="s">
        <v>2520</v>
      </c>
      <c r="G2841" t="s">
        <v>1188</v>
      </c>
      <c r="H2841" t="s">
        <v>6144</v>
      </c>
      <c r="I2841" t="s">
        <v>6145</v>
      </c>
      <c r="J2841" t="s">
        <v>6146</v>
      </c>
      <c r="K2841" t="s">
        <v>6147</v>
      </c>
      <c r="L2841" t="s">
        <v>6148</v>
      </c>
      <c r="M2841" t="s">
        <v>486</v>
      </c>
      <c r="N2841" t="s">
        <v>985</v>
      </c>
      <c r="O2841" t="s">
        <v>4258</v>
      </c>
      <c r="P2841" t="s">
        <v>504</v>
      </c>
      <c r="Q2841" t="s">
        <v>683</v>
      </c>
      <c r="R2841" t="s">
        <v>63</v>
      </c>
      <c r="S2841" t="s">
        <v>108</v>
      </c>
      <c r="T2841" t="s">
        <v>2640</v>
      </c>
      <c r="U2841" t="s">
        <v>2641</v>
      </c>
      <c r="X2841">
        <v>1</v>
      </c>
      <c r="Y2841">
        <v>4300</v>
      </c>
      <c r="Z2841">
        <v>0</v>
      </c>
      <c r="AA2841">
        <v>0</v>
      </c>
      <c r="AB2841">
        <v>1124257</v>
      </c>
      <c r="AC2841" t="s">
        <v>47</v>
      </c>
      <c r="AD2841">
        <f>+VLOOKUP(T2841,items!$A$2:$D$1255,4,0)</f>
        <v>0</v>
      </c>
      <c r="AE2841">
        <f>+VLOOKUP(T2841,Tabla1[],5,0)</f>
        <v>0</v>
      </c>
      <c r="AF2841">
        <f t="shared" si="44"/>
        <v>11</v>
      </c>
    </row>
    <row r="2842" spans="1:32" x14ac:dyDescent="0.25">
      <c r="A2842">
        <v>97480</v>
      </c>
      <c r="B2842" t="s">
        <v>6143</v>
      </c>
      <c r="C2842" t="s">
        <v>75</v>
      </c>
      <c r="D2842">
        <v>0</v>
      </c>
      <c r="F2842" t="s">
        <v>2520</v>
      </c>
      <c r="G2842" t="s">
        <v>1188</v>
      </c>
      <c r="H2842" t="s">
        <v>6144</v>
      </c>
      <c r="I2842" t="s">
        <v>6145</v>
      </c>
      <c r="J2842" t="s">
        <v>6146</v>
      </c>
      <c r="K2842" t="s">
        <v>6147</v>
      </c>
      <c r="L2842" t="s">
        <v>6148</v>
      </c>
      <c r="M2842" t="s">
        <v>486</v>
      </c>
      <c r="N2842" t="s">
        <v>985</v>
      </c>
      <c r="O2842" t="s">
        <v>4258</v>
      </c>
      <c r="P2842" t="s">
        <v>504</v>
      </c>
      <c r="Q2842" t="s">
        <v>683</v>
      </c>
      <c r="R2842" t="s">
        <v>63</v>
      </c>
      <c r="S2842" t="s">
        <v>108</v>
      </c>
      <c r="T2842" t="s">
        <v>1803</v>
      </c>
      <c r="U2842" t="s">
        <v>2282</v>
      </c>
      <c r="V2842" t="s">
        <v>859</v>
      </c>
      <c r="W2842" t="s">
        <v>114</v>
      </c>
      <c r="X2842">
        <v>1</v>
      </c>
      <c r="Y2842">
        <v>5000</v>
      </c>
      <c r="Z2842">
        <v>0</v>
      </c>
      <c r="AA2842">
        <v>4300</v>
      </c>
      <c r="AB2842">
        <v>9132064</v>
      </c>
      <c r="AC2842" t="s">
        <v>47</v>
      </c>
      <c r="AD2842" t="str">
        <f>+VLOOKUP(T2842,items!$A$2:$D$1255,4,0)</f>
        <v>PERGOLA</v>
      </c>
      <c r="AE2842" t="str">
        <f>+VLOOKUP(T2842,Tabla1[],5,0)</f>
        <v>PERGOLITE</v>
      </c>
      <c r="AF2842">
        <f t="shared" si="44"/>
        <v>11</v>
      </c>
    </row>
    <row r="2843" spans="1:32" x14ac:dyDescent="0.25">
      <c r="A2843">
        <v>97480</v>
      </c>
      <c r="B2843" t="s">
        <v>6143</v>
      </c>
      <c r="C2843" t="s">
        <v>75</v>
      </c>
      <c r="D2843">
        <v>0</v>
      </c>
      <c r="F2843" t="s">
        <v>2520</v>
      </c>
      <c r="G2843" t="s">
        <v>1188</v>
      </c>
      <c r="H2843" t="s">
        <v>6144</v>
      </c>
      <c r="I2843" t="s">
        <v>6145</v>
      </c>
      <c r="J2843" t="s">
        <v>6146</v>
      </c>
      <c r="K2843" t="s">
        <v>6147</v>
      </c>
      <c r="L2843" t="s">
        <v>6148</v>
      </c>
      <c r="M2843" t="s">
        <v>486</v>
      </c>
      <c r="N2843" t="s">
        <v>985</v>
      </c>
      <c r="O2843" t="s">
        <v>4258</v>
      </c>
      <c r="P2843" t="s">
        <v>504</v>
      </c>
      <c r="Q2843" t="s">
        <v>683</v>
      </c>
      <c r="R2843" t="s">
        <v>63</v>
      </c>
      <c r="S2843" t="s">
        <v>108</v>
      </c>
      <c r="T2843" t="s">
        <v>2095</v>
      </c>
      <c r="U2843" t="s">
        <v>2096</v>
      </c>
      <c r="W2843" t="s">
        <v>114</v>
      </c>
      <c r="X2843">
        <v>2</v>
      </c>
      <c r="Y2843">
        <v>0</v>
      </c>
      <c r="Z2843">
        <v>0</v>
      </c>
      <c r="AA2843">
        <v>500</v>
      </c>
      <c r="AB2843">
        <v>1010288</v>
      </c>
      <c r="AC2843" t="s">
        <v>47</v>
      </c>
      <c r="AD2843">
        <f>+VLOOKUP(T2843,items!$A$2:$D$1255,4,0)</f>
        <v>0</v>
      </c>
      <c r="AE2843">
        <f>+VLOOKUP(T2843,Tabla1[],5,0)</f>
        <v>0</v>
      </c>
      <c r="AF2843">
        <f t="shared" si="44"/>
        <v>11</v>
      </c>
    </row>
    <row r="2844" spans="1:32" x14ac:dyDescent="0.25">
      <c r="A2844">
        <v>97480</v>
      </c>
      <c r="B2844" t="s">
        <v>6143</v>
      </c>
      <c r="C2844" t="s">
        <v>75</v>
      </c>
      <c r="D2844">
        <v>0</v>
      </c>
      <c r="F2844" t="s">
        <v>2520</v>
      </c>
      <c r="G2844" t="s">
        <v>1188</v>
      </c>
      <c r="H2844" t="s">
        <v>6144</v>
      </c>
      <c r="I2844" t="s">
        <v>6145</v>
      </c>
      <c r="J2844" t="s">
        <v>6146</v>
      </c>
      <c r="K2844" t="s">
        <v>6147</v>
      </c>
      <c r="L2844" t="s">
        <v>6148</v>
      </c>
      <c r="M2844" t="s">
        <v>486</v>
      </c>
      <c r="N2844" t="s">
        <v>985</v>
      </c>
      <c r="O2844" t="s">
        <v>4258</v>
      </c>
      <c r="P2844" t="s">
        <v>504</v>
      </c>
      <c r="Q2844" t="s">
        <v>683</v>
      </c>
      <c r="R2844" t="s">
        <v>63</v>
      </c>
      <c r="S2844" t="s">
        <v>108</v>
      </c>
      <c r="T2844" t="s">
        <v>1451</v>
      </c>
      <c r="U2844" t="s">
        <v>6149</v>
      </c>
      <c r="W2844" t="s">
        <v>114</v>
      </c>
      <c r="X2844">
        <v>2</v>
      </c>
      <c r="Y2844">
        <v>0</v>
      </c>
      <c r="Z2844">
        <v>0</v>
      </c>
      <c r="AA2844">
        <v>0</v>
      </c>
      <c r="AB2844">
        <v>335514</v>
      </c>
      <c r="AC2844" t="s">
        <v>47</v>
      </c>
      <c r="AD2844">
        <f>+VLOOKUP(T2844,items!$A$2:$D$1255,4,0)</f>
        <v>0</v>
      </c>
      <c r="AE2844">
        <f>+VLOOKUP(T2844,Tabla1[],5,0)</f>
        <v>0</v>
      </c>
      <c r="AF2844">
        <f t="shared" si="44"/>
        <v>11</v>
      </c>
    </row>
    <row r="2845" spans="1:32" x14ac:dyDescent="0.25">
      <c r="A2845">
        <v>97486</v>
      </c>
      <c r="B2845" t="s">
        <v>6150</v>
      </c>
      <c r="C2845" t="s">
        <v>75</v>
      </c>
      <c r="D2845">
        <v>0</v>
      </c>
      <c r="F2845" t="s">
        <v>163</v>
      </c>
      <c r="G2845" t="s">
        <v>1188</v>
      </c>
      <c r="H2845" t="s">
        <v>6151</v>
      </c>
      <c r="I2845" t="s">
        <v>37</v>
      </c>
      <c r="J2845" t="s">
        <v>6152</v>
      </c>
      <c r="K2845" t="s">
        <v>6153</v>
      </c>
      <c r="L2845" t="s">
        <v>6154</v>
      </c>
      <c r="M2845" t="s">
        <v>486</v>
      </c>
      <c r="N2845" t="s">
        <v>486</v>
      </c>
      <c r="O2845" t="s">
        <v>488</v>
      </c>
      <c r="P2845" t="s">
        <v>1136</v>
      </c>
      <c r="Q2845" t="s">
        <v>985</v>
      </c>
      <c r="R2845" t="s">
        <v>63</v>
      </c>
      <c r="S2845" t="s">
        <v>44</v>
      </c>
      <c r="T2845" t="s">
        <v>149</v>
      </c>
      <c r="U2845" t="s">
        <v>150</v>
      </c>
      <c r="X2845">
        <v>2</v>
      </c>
      <c r="Y2845">
        <v>0</v>
      </c>
      <c r="Z2845">
        <v>0</v>
      </c>
      <c r="AA2845">
        <v>0</v>
      </c>
      <c r="AB2845">
        <v>70000</v>
      </c>
      <c r="AC2845" t="s">
        <v>47</v>
      </c>
      <c r="AD2845">
        <f>+VLOOKUP(T2845,items!$A$2:$D$1255,4,0)</f>
        <v>0</v>
      </c>
      <c r="AE2845">
        <f>+VLOOKUP(T2845,Tabla1[],5,0)</f>
        <v>0</v>
      </c>
      <c r="AF2845">
        <f t="shared" si="44"/>
        <v>10</v>
      </c>
    </row>
    <row r="2846" spans="1:32" x14ac:dyDescent="0.25">
      <c r="A2846">
        <v>97486</v>
      </c>
      <c r="B2846" t="s">
        <v>6150</v>
      </c>
      <c r="C2846" t="s">
        <v>75</v>
      </c>
      <c r="D2846">
        <v>0</v>
      </c>
      <c r="F2846" t="s">
        <v>163</v>
      </c>
      <c r="G2846" t="s">
        <v>1188</v>
      </c>
      <c r="H2846" t="s">
        <v>6151</v>
      </c>
      <c r="I2846" t="s">
        <v>37</v>
      </c>
      <c r="J2846" t="s">
        <v>6152</v>
      </c>
      <c r="K2846" t="s">
        <v>6153</v>
      </c>
      <c r="L2846" t="s">
        <v>6154</v>
      </c>
      <c r="M2846" t="s">
        <v>486</v>
      </c>
      <c r="N2846" t="s">
        <v>486</v>
      </c>
      <c r="O2846" t="s">
        <v>488</v>
      </c>
      <c r="P2846" t="s">
        <v>1136</v>
      </c>
      <c r="Q2846" t="s">
        <v>985</v>
      </c>
      <c r="R2846" t="s">
        <v>63</v>
      </c>
      <c r="S2846" t="s">
        <v>44</v>
      </c>
      <c r="T2846" t="s">
        <v>2680</v>
      </c>
      <c r="U2846" t="s">
        <v>2681</v>
      </c>
      <c r="X2846">
        <v>1</v>
      </c>
      <c r="Y2846">
        <v>0</v>
      </c>
      <c r="Z2846">
        <v>0</v>
      </c>
      <c r="AA2846">
        <v>0</v>
      </c>
      <c r="AB2846">
        <v>300000</v>
      </c>
      <c r="AC2846" t="s">
        <v>47</v>
      </c>
      <c r="AD2846">
        <f>+VLOOKUP(T2846,items!$A$2:$D$1255,4,0)</f>
        <v>0</v>
      </c>
      <c r="AE2846">
        <f>+VLOOKUP(T2846,Tabla1[],5,0)</f>
        <v>0</v>
      </c>
      <c r="AF2846">
        <f t="shared" si="44"/>
        <v>10</v>
      </c>
    </row>
    <row r="2847" spans="1:32" x14ac:dyDescent="0.25">
      <c r="A2847">
        <v>97486</v>
      </c>
      <c r="B2847" t="s">
        <v>6150</v>
      </c>
      <c r="C2847" t="s">
        <v>75</v>
      </c>
      <c r="D2847">
        <v>0</v>
      </c>
      <c r="F2847" t="s">
        <v>163</v>
      </c>
      <c r="G2847" t="s">
        <v>1188</v>
      </c>
      <c r="H2847" t="s">
        <v>6151</v>
      </c>
      <c r="I2847" t="s">
        <v>37</v>
      </c>
      <c r="J2847" t="s">
        <v>6152</v>
      </c>
      <c r="K2847" t="s">
        <v>6153</v>
      </c>
      <c r="L2847" t="s">
        <v>6154</v>
      </c>
      <c r="M2847" t="s">
        <v>486</v>
      </c>
      <c r="N2847" t="s">
        <v>486</v>
      </c>
      <c r="O2847" t="s">
        <v>488</v>
      </c>
      <c r="P2847" t="s">
        <v>1136</v>
      </c>
      <c r="Q2847" t="s">
        <v>985</v>
      </c>
      <c r="R2847" t="s">
        <v>63</v>
      </c>
      <c r="S2847" t="s">
        <v>44</v>
      </c>
      <c r="T2847" t="s">
        <v>94</v>
      </c>
      <c r="U2847" t="s">
        <v>95</v>
      </c>
      <c r="X2847">
        <v>1</v>
      </c>
      <c r="Y2847">
        <v>0</v>
      </c>
      <c r="Z2847">
        <v>0</v>
      </c>
      <c r="AA2847">
        <v>0</v>
      </c>
      <c r="AB2847">
        <v>200000</v>
      </c>
      <c r="AC2847" t="s">
        <v>47</v>
      </c>
      <c r="AD2847" t="e">
        <f>+VLOOKUP(T2847,items!$A$2:$D$1255,4,0)</f>
        <v>#N/A</v>
      </c>
      <c r="AE2847" t="e">
        <f>+VLOOKUP(T2847,Tabla1[],5,0)</f>
        <v>#N/A</v>
      </c>
      <c r="AF2847">
        <f t="shared" si="44"/>
        <v>10</v>
      </c>
    </row>
    <row r="2848" spans="1:32" x14ac:dyDescent="0.25">
      <c r="A2848">
        <v>97490</v>
      </c>
      <c r="B2848" t="s">
        <v>6155</v>
      </c>
      <c r="C2848" t="s">
        <v>75</v>
      </c>
      <c r="D2848">
        <v>0</v>
      </c>
      <c r="F2848" t="s">
        <v>983</v>
      </c>
      <c r="G2848" t="s">
        <v>3914</v>
      </c>
      <c r="H2848" t="s">
        <v>6156</v>
      </c>
      <c r="I2848" t="s">
        <v>6157</v>
      </c>
      <c r="J2848" t="s">
        <v>6158</v>
      </c>
      <c r="K2848" t="s">
        <v>6159</v>
      </c>
      <c r="L2848" t="s">
        <v>6160</v>
      </c>
      <c r="M2848" t="s">
        <v>1031</v>
      </c>
      <c r="N2848" t="s">
        <v>42</v>
      </c>
      <c r="O2848" t="s">
        <v>1136</v>
      </c>
      <c r="P2848" t="s">
        <v>335</v>
      </c>
      <c r="Q2848" t="s">
        <v>683</v>
      </c>
      <c r="R2848" t="s">
        <v>127</v>
      </c>
      <c r="S2848" t="s">
        <v>88</v>
      </c>
      <c r="T2848" t="s">
        <v>429</v>
      </c>
      <c r="U2848" t="s">
        <v>430</v>
      </c>
      <c r="X2848">
        <v>1</v>
      </c>
      <c r="Y2848">
        <v>0</v>
      </c>
      <c r="Z2848">
        <v>0</v>
      </c>
      <c r="AA2848">
        <v>0</v>
      </c>
      <c r="AB2848">
        <v>147082</v>
      </c>
      <c r="AC2848" t="s">
        <v>47</v>
      </c>
      <c r="AD2848">
        <f>+VLOOKUP(T2848,items!$A$2:$D$1255,4,0)</f>
        <v>0</v>
      </c>
      <c r="AE2848">
        <f>+VLOOKUP(T2848,Tabla1[],5,0)</f>
        <v>0</v>
      </c>
      <c r="AF2848">
        <f t="shared" si="44"/>
        <v>10</v>
      </c>
    </row>
    <row r="2849" spans="1:32" x14ac:dyDescent="0.25">
      <c r="A2849">
        <v>97490</v>
      </c>
      <c r="B2849" t="s">
        <v>6155</v>
      </c>
      <c r="C2849" t="s">
        <v>75</v>
      </c>
      <c r="D2849">
        <v>0</v>
      </c>
      <c r="F2849" t="s">
        <v>983</v>
      </c>
      <c r="G2849" t="s">
        <v>3914</v>
      </c>
      <c r="H2849" t="s">
        <v>6156</v>
      </c>
      <c r="I2849" t="s">
        <v>6157</v>
      </c>
      <c r="J2849" t="s">
        <v>6158</v>
      </c>
      <c r="K2849" t="s">
        <v>6159</v>
      </c>
      <c r="L2849" t="s">
        <v>6160</v>
      </c>
      <c r="M2849" t="s">
        <v>1031</v>
      </c>
      <c r="N2849" t="s">
        <v>42</v>
      </c>
      <c r="O2849" t="s">
        <v>1136</v>
      </c>
      <c r="P2849" t="s">
        <v>335</v>
      </c>
      <c r="Q2849" t="s">
        <v>683</v>
      </c>
      <c r="R2849" t="s">
        <v>127</v>
      </c>
      <c r="S2849" t="s">
        <v>88</v>
      </c>
      <c r="T2849" t="s">
        <v>347</v>
      </c>
      <c r="U2849" t="s">
        <v>348</v>
      </c>
      <c r="W2849" t="s">
        <v>114</v>
      </c>
      <c r="X2849">
        <v>1</v>
      </c>
      <c r="Y2849">
        <v>10000</v>
      </c>
      <c r="Z2849">
        <v>0</v>
      </c>
      <c r="AA2849">
        <v>0</v>
      </c>
      <c r="AB2849">
        <v>1097962</v>
      </c>
      <c r="AC2849" t="s">
        <v>47</v>
      </c>
      <c r="AD2849">
        <f>+VLOOKUP(T2849,items!$A$2:$D$1255,4,0)</f>
        <v>0</v>
      </c>
      <c r="AE2849">
        <f>+VLOOKUP(T2849,Tabla1[],5,0)</f>
        <v>0</v>
      </c>
      <c r="AF2849">
        <f t="shared" si="44"/>
        <v>10</v>
      </c>
    </row>
    <row r="2850" spans="1:32" x14ac:dyDescent="0.25">
      <c r="A2850">
        <v>97490</v>
      </c>
      <c r="B2850" t="s">
        <v>6155</v>
      </c>
      <c r="C2850" t="s">
        <v>75</v>
      </c>
      <c r="D2850">
        <v>0</v>
      </c>
      <c r="F2850" t="s">
        <v>983</v>
      </c>
      <c r="G2850" t="s">
        <v>3914</v>
      </c>
      <c r="H2850" t="s">
        <v>6156</v>
      </c>
      <c r="I2850" t="s">
        <v>6157</v>
      </c>
      <c r="J2850" t="s">
        <v>6158</v>
      </c>
      <c r="K2850" t="s">
        <v>6159</v>
      </c>
      <c r="L2850" t="s">
        <v>6160</v>
      </c>
      <c r="M2850" t="s">
        <v>1031</v>
      </c>
      <c r="N2850" t="s">
        <v>42</v>
      </c>
      <c r="O2850" t="s">
        <v>1136</v>
      </c>
      <c r="P2850" t="s">
        <v>335</v>
      </c>
      <c r="Q2850" t="s">
        <v>683</v>
      </c>
      <c r="R2850" t="s">
        <v>127</v>
      </c>
      <c r="S2850" t="s">
        <v>88</v>
      </c>
      <c r="T2850" t="s">
        <v>94</v>
      </c>
      <c r="U2850" t="s">
        <v>95</v>
      </c>
      <c r="X2850">
        <v>1</v>
      </c>
      <c r="Y2850">
        <v>0</v>
      </c>
      <c r="Z2850">
        <v>0</v>
      </c>
      <c r="AA2850">
        <v>0</v>
      </c>
      <c r="AB2850">
        <v>770000</v>
      </c>
      <c r="AC2850" t="s">
        <v>47</v>
      </c>
      <c r="AD2850" t="e">
        <f>+VLOOKUP(T2850,items!$A$2:$D$1255,4,0)</f>
        <v>#N/A</v>
      </c>
      <c r="AE2850" t="e">
        <f>+VLOOKUP(T2850,Tabla1[],5,0)</f>
        <v>#N/A</v>
      </c>
      <c r="AF2850">
        <f t="shared" si="44"/>
        <v>10</v>
      </c>
    </row>
    <row r="2851" spans="1:32" x14ac:dyDescent="0.25">
      <c r="A2851">
        <v>97490</v>
      </c>
      <c r="B2851" t="s">
        <v>6155</v>
      </c>
      <c r="C2851" t="s">
        <v>75</v>
      </c>
      <c r="D2851">
        <v>0</v>
      </c>
      <c r="F2851" t="s">
        <v>983</v>
      </c>
      <c r="G2851" t="s">
        <v>3914</v>
      </c>
      <c r="H2851" t="s">
        <v>6156</v>
      </c>
      <c r="I2851" t="s">
        <v>6157</v>
      </c>
      <c r="J2851" t="s">
        <v>6158</v>
      </c>
      <c r="K2851" t="s">
        <v>6159</v>
      </c>
      <c r="L2851" t="s">
        <v>6160</v>
      </c>
      <c r="M2851" t="s">
        <v>1031</v>
      </c>
      <c r="N2851" t="s">
        <v>42</v>
      </c>
      <c r="O2851" t="s">
        <v>1136</v>
      </c>
      <c r="P2851" t="s">
        <v>335</v>
      </c>
      <c r="Q2851" t="s">
        <v>683</v>
      </c>
      <c r="R2851" t="s">
        <v>127</v>
      </c>
      <c r="S2851" t="s">
        <v>88</v>
      </c>
      <c r="T2851" t="s">
        <v>857</v>
      </c>
      <c r="U2851" t="s">
        <v>858</v>
      </c>
      <c r="V2851" t="s">
        <v>1147</v>
      </c>
      <c r="W2851" t="s">
        <v>114</v>
      </c>
      <c r="X2851">
        <v>1</v>
      </c>
      <c r="Y2851">
        <v>10000</v>
      </c>
      <c r="Z2851">
        <v>0</v>
      </c>
      <c r="AA2851">
        <v>3500</v>
      </c>
      <c r="AB2851">
        <v>13634013</v>
      </c>
      <c r="AC2851" t="s">
        <v>47</v>
      </c>
      <c r="AD2851" t="str">
        <f>+VLOOKUP(T2851,items!$A$2:$D$1255,4,0)</f>
        <v>SOMBRALINA</v>
      </c>
      <c r="AE2851" t="str">
        <f>+VLOOKUP(T2851,Tabla1[],5,0)</f>
        <v>MANUAL</v>
      </c>
      <c r="AF2851">
        <f t="shared" si="44"/>
        <v>10</v>
      </c>
    </row>
    <row r="2852" spans="1:32" x14ac:dyDescent="0.25">
      <c r="A2852">
        <v>97490</v>
      </c>
      <c r="B2852" t="s">
        <v>6155</v>
      </c>
      <c r="C2852" t="s">
        <v>75</v>
      </c>
      <c r="D2852">
        <v>0</v>
      </c>
      <c r="F2852" t="s">
        <v>983</v>
      </c>
      <c r="G2852" t="s">
        <v>3914</v>
      </c>
      <c r="H2852" t="s">
        <v>6156</v>
      </c>
      <c r="I2852" t="s">
        <v>6157</v>
      </c>
      <c r="J2852" t="s">
        <v>6158</v>
      </c>
      <c r="K2852" t="s">
        <v>6159</v>
      </c>
      <c r="L2852" t="s">
        <v>6160</v>
      </c>
      <c r="M2852" t="s">
        <v>1031</v>
      </c>
      <c r="N2852" t="s">
        <v>42</v>
      </c>
      <c r="O2852" t="s">
        <v>1136</v>
      </c>
      <c r="P2852" t="s">
        <v>335</v>
      </c>
      <c r="Q2852" t="s">
        <v>683</v>
      </c>
      <c r="R2852" t="s">
        <v>127</v>
      </c>
      <c r="S2852" t="s">
        <v>88</v>
      </c>
      <c r="T2852" t="s">
        <v>1096</v>
      </c>
      <c r="U2852" t="s">
        <v>1097</v>
      </c>
      <c r="X2852">
        <v>1</v>
      </c>
      <c r="Y2852">
        <v>0</v>
      </c>
      <c r="Z2852">
        <v>0</v>
      </c>
      <c r="AA2852">
        <v>0</v>
      </c>
      <c r="AB2852">
        <v>850000</v>
      </c>
      <c r="AC2852" t="s">
        <v>47</v>
      </c>
      <c r="AD2852" t="e">
        <f>+VLOOKUP(T2852,items!$A$2:$D$1255,4,0)</f>
        <v>#N/A</v>
      </c>
      <c r="AE2852" t="e">
        <f>+VLOOKUP(T2852,Tabla1[],5,0)</f>
        <v>#N/A</v>
      </c>
      <c r="AF2852">
        <f t="shared" si="44"/>
        <v>10</v>
      </c>
    </row>
    <row r="2853" spans="1:32" x14ac:dyDescent="0.25">
      <c r="A2853">
        <v>97496</v>
      </c>
      <c r="B2853" t="s">
        <v>6161</v>
      </c>
      <c r="C2853" t="s">
        <v>1065</v>
      </c>
      <c r="D2853">
        <v>0</v>
      </c>
      <c r="F2853" t="s">
        <v>163</v>
      </c>
      <c r="G2853" t="s">
        <v>1188</v>
      </c>
      <c r="H2853" t="s">
        <v>6162</v>
      </c>
      <c r="I2853" t="s">
        <v>37</v>
      </c>
      <c r="J2853" t="s">
        <v>37</v>
      </c>
      <c r="K2853" t="s">
        <v>6163</v>
      </c>
      <c r="L2853" t="s">
        <v>6164</v>
      </c>
      <c r="M2853" t="s">
        <v>674</v>
      </c>
      <c r="N2853" t="s">
        <v>674</v>
      </c>
      <c r="O2853" t="s">
        <v>1143</v>
      </c>
      <c r="P2853" t="s">
        <v>424</v>
      </c>
      <c r="Q2853" t="s">
        <v>424</v>
      </c>
      <c r="R2853" t="s">
        <v>127</v>
      </c>
      <c r="S2853" t="s">
        <v>44</v>
      </c>
      <c r="T2853" t="s">
        <v>5732</v>
      </c>
      <c r="U2853" t="s">
        <v>5733</v>
      </c>
      <c r="X2853">
        <v>2</v>
      </c>
      <c r="Y2853">
        <v>0</v>
      </c>
      <c r="Z2853">
        <v>0</v>
      </c>
      <c r="AA2853">
        <v>0</v>
      </c>
      <c r="AB2853">
        <v>2322316</v>
      </c>
      <c r="AC2853" t="s">
        <v>47</v>
      </c>
      <c r="AD2853">
        <f>+VLOOKUP(T2853,items!$A$2:$D$1255,4,0)</f>
        <v>0</v>
      </c>
      <c r="AE2853">
        <f>+VLOOKUP(T2853,Tabla1[],5,0)</f>
        <v>0</v>
      </c>
      <c r="AF2853">
        <f t="shared" si="44"/>
        <v>10</v>
      </c>
    </row>
    <row r="2854" spans="1:32" x14ac:dyDescent="0.25">
      <c r="A2854">
        <v>97496</v>
      </c>
      <c r="B2854" t="s">
        <v>6161</v>
      </c>
      <c r="C2854" t="s">
        <v>1065</v>
      </c>
      <c r="D2854">
        <v>0</v>
      </c>
      <c r="F2854" t="s">
        <v>163</v>
      </c>
      <c r="G2854" t="s">
        <v>1188</v>
      </c>
      <c r="H2854" t="s">
        <v>6162</v>
      </c>
      <c r="I2854" t="s">
        <v>37</v>
      </c>
      <c r="J2854" t="s">
        <v>37</v>
      </c>
      <c r="K2854" t="s">
        <v>6163</v>
      </c>
      <c r="L2854" t="s">
        <v>6164</v>
      </c>
      <c r="M2854" t="s">
        <v>674</v>
      </c>
      <c r="N2854" t="s">
        <v>674</v>
      </c>
      <c r="O2854" t="s">
        <v>1143</v>
      </c>
      <c r="P2854" t="s">
        <v>424</v>
      </c>
      <c r="Q2854" t="s">
        <v>424</v>
      </c>
      <c r="R2854" t="s">
        <v>127</v>
      </c>
      <c r="S2854" t="s">
        <v>44</v>
      </c>
      <c r="T2854" t="s">
        <v>880</v>
      </c>
      <c r="U2854" t="s">
        <v>881</v>
      </c>
      <c r="X2854">
        <v>1</v>
      </c>
      <c r="Y2854">
        <v>0</v>
      </c>
      <c r="Z2854">
        <v>0</v>
      </c>
      <c r="AA2854">
        <v>0</v>
      </c>
      <c r="AB2854">
        <v>2837120</v>
      </c>
      <c r="AC2854" t="s">
        <v>47</v>
      </c>
      <c r="AD2854" t="str">
        <f>+VLOOKUP(T2854,items!$A$2:$D$1255,4,0)</f>
        <v>MUEBLES</v>
      </c>
      <c r="AE2854">
        <f>+VLOOKUP(T2854,Tabla1[],5,0)</f>
        <v>0</v>
      </c>
      <c r="AF2854">
        <f t="shared" si="44"/>
        <v>10</v>
      </c>
    </row>
    <row r="2855" spans="1:32" x14ac:dyDescent="0.25">
      <c r="A2855">
        <v>97496</v>
      </c>
      <c r="B2855" t="s">
        <v>6161</v>
      </c>
      <c r="C2855" t="s">
        <v>1065</v>
      </c>
      <c r="D2855">
        <v>0</v>
      </c>
      <c r="F2855" t="s">
        <v>163</v>
      </c>
      <c r="G2855" t="s">
        <v>1188</v>
      </c>
      <c r="H2855" t="s">
        <v>6162</v>
      </c>
      <c r="I2855" t="s">
        <v>37</v>
      </c>
      <c r="J2855" t="s">
        <v>37</v>
      </c>
      <c r="K2855" t="s">
        <v>6163</v>
      </c>
      <c r="L2855" t="s">
        <v>6164</v>
      </c>
      <c r="M2855" t="s">
        <v>674</v>
      </c>
      <c r="N2855" t="s">
        <v>674</v>
      </c>
      <c r="O2855" t="s">
        <v>1143</v>
      </c>
      <c r="P2855" t="s">
        <v>424</v>
      </c>
      <c r="Q2855" t="s">
        <v>424</v>
      </c>
      <c r="R2855" t="s">
        <v>127</v>
      </c>
      <c r="S2855" t="s">
        <v>44</v>
      </c>
      <c r="T2855" t="s">
        <v>50</v>
      </c>
      <c r="U2855" t="s">
        <v>51</v>
      </c>
      <c r="X2855">
        <v>1</v>
      </c>
      <c r="Y2855">
        <v>0</v>
      </c>
      <c r="Z2855">
        <v>0</v>
      </c>
      <c r="AA2855">
        <v>0</v>
      </c>
      <c r="AB2855">
        <v>180000</v>
      </c>
      <c r="AC2855" t="s">
        <v>47</v>
      </c>
      <c r="AD2855" t="e">
        <f>+VLOOKUP(T2855,items!$A$2:$D$1255,4,0)</f>
        <v>#N/A</v>
      </c>
      <c r="AE2855" t="e">
        <f>+VLOOKUP(T2855,Tabla1[],5,0)</f>
        <v>#N/A</v>
      </c>
      <c r="AF2855">
        <f t="shared" si="44"/>
        <v>10</v>
      </c>
    </row>
    <row r="2856" spans="1:32" x14ac:dyDescent="0.25">
      <c r="A2856">
        <v>97504</v>
      </c>
      <c r="B2856" t="s">
        <v>2773</v>
      </c>
      <c r="C2856" t="s">
        <v>75</v>
      </c>
      <c r="D2856">
        <v>0</v>
      </c>
      <c r="F2856" t="s">
        <v>163</v>
      </c>
      <c r="G2856" t="s">
        <v>1188</v>
      </c>
      <c r="H2856" t="s">
        <v>6165</v>
      </c>
      <c r="I2856" t="s">
        <v>37</v>
      </c>
      <c r="J2856" t="s">
        <v>6166</v>
      </c>
      <c r="K2856" t="s">
        <v>6167</v>
      </c>
      <c r="L2856" t="s">
        <v>37</v>
      </c>
      <c r="M2856" t="s">
        <v>674</v>
      </c>
      <c r="N2856" t="s">
        <v>674</v>
      </c>
      <c r="O2856" t="s">
        <v>680</v>
      </c>
      <c r="P2856" t="s">
        <v>3427</v>
      </c>
      <c r="Q2856" t="s">
        <v>3427</v>
      </c>
      <c r="R2856" t="s">
        <v>127</v>
      </c>
      <c r="S2856" t="s">
        <v>164</v>
      </c>
      <c r="T2856" t="s">
        <v>1315</v>
      </c>
      <c r="U2856" t="s">
        <v>1147</v>
      </c>
      <c r="X2856">
        <v>29</v>
      </c>
      <c r="Y2856">
        <v>0</v>
      </c>
      <c r="Z2856">
        <v>0</v>
      </c>
      <c r="AA2856">
        <v>0</v>
      </c>
      <c r="AB2856">
        <v>1525400</v>
      </c>
      <c r="AC2856" t="s">
        <v>47</v>
      </c>
      <c r="AD2856">
        <f>+VLOOKUP(T2856,items!$A$2:$D$1255,4,0)</f>
        <v>0</v>
      </c>
      <c r="AE2856">
        <f>+VLOOKUP(T2856,Tabla1[],5,0)</f>
        <v>0</v>
      </c>
      <c r="AF2856">
        <f t="shared" si="44"/>
        <v>10</v>
      </c>
    </row>
    <row r="2857" spans="1:32" x14ac:dyDescent="0.25">
      <c r="A2857">
        <v>97508</v>
      </c>
      <c r="B2857" t="s">
        <v>6168</v>
      </c>
      <c r="C2857" t="s">
        <v>1065</v>
      </c>
      <c r="D2857">
        <v>0</v>
      </c>
      <c r="F2857" t="s">
        <v>163</v>
      </c>
      <c r="G2857" t="s">
        <v>163</v>
      </c>
      <c r="H2857" t="s">
        <v>6169</v>
      </c>
      <c r="I2857" t="s">
        <v>37</v>
      </c>
      <c r="J2857" t="s">
        <v>37</v>
      </c>
      <c r="K2857" t="s">
        <v>6170</v>
      </c>
      <c r="L2857" t="s">
        <v>37</v>
      </c>
      <c r="M2857" t="s">
        <v>1188</v>
      </c>
      <c r="N2857" t="s">
        <v>1188</v>
      </c>
      <c r="O2857" t="s">
        <v>674</v>
      </c>
      <c r="P2857" t="s">
        <v>903</v>
      </c>
      <c r="Q2857" t="s">
        <v>674</v>
      </c>
      <c r="R2857" t="s">
        <v>127</v>
      </c>
      <c r="S2857" t="s">
        <v>44</v>
      </c>
      <c r="T2857" t="s">
        <v>691</v>
      </c>
      <c r="U2857" t="s">
        <v>692</v>
      </c>
      <c r="X2857">
        <v>1</v>
      </c>
      <c r="Y2857">
        <v>0</v>
      </c>
      <c r="Z2857">
        <v>0</v>
      </c>
      <c r="AA2857">
        <v>0</v>
      </c>
      <c r="AB2857">
        <v>504202</v>
      </c>
      <c r="AC2857" t="s">
        <v>47</v>
      </c>
      <c r="AD2857" t="e">
        <f>+VLOOKUP(T2857,items!$A$2:$D$1255,4,0)</f>
        <v>#N/A</v>
      </c>
      <c r="AE2857" t="e">
        <f>+VLOOKUP(T2857,Tabla1[],5,0)</f>
        <v>#N/A</v>
      </c>
      <c r="AF2857">
        <f t="shared" si="44"/>
        <v>9</v>
      </c>
    </row>
    <row r="2858" spans="1:32" x14ac:dyDescent="0.25">
      <c r="A2858">
        <v>97524</v>
      </c>
      <c r="B2858" t="s">
        <v>6171</v>
      </c>
      <c r="C2858" t="s">
        <v>75</v>
      </c>
      <c r="D2858">
        <v>0</v>
      </c>
      <c r="F2858" t="s">
        <v>163</v>
      </c>
      <c r="G2858" t="s">
        <v>1679</v>
      </c>
      <c r="H2858" t="s">
        <v>6172</v>
      </c>
      <c r="I2858" t="s">
        <v>37</v>
      </c>
      <c r="J2858" t="s">
        <v>6173</v>
      </c>
      <c r="K2858" t="s">
        <v>6174</v>
      </c>
      <c r="L2858" t="s">
        <v>37</v>
      </c>
      <c r="M2858" t="s">
        <v>1136</v>
      </c>
      <c r="N2858" t="s">
        <v>1136</v>
      </c>
      <c r="O2858" t="s">
        <v>2129</v>
      </c>
      <c r="P2858" t="s">
        <v>1142</v>
      </c>
      <c r="Q2858" t="s">
        <v>1142</v>
      </c>
      <c r="R2858" t="s">
        <v>127</v>
      </c>
      <c r="S2858" t="s">
        <v>108</v>
      </c>
      <c r="T2858" t="s">
        <v>5670</v>
      </c>
      <c r="U2858" t="s">
        <v>2041</v>
      </c>
      <c r="X2858">
        <v>4.2</v>
      </c>
      <c r="Y2858">
        <v>0</v>
      </c>
      <c r="Z2858">
        <v>0</v>
      </c>
      <c r="AA2858">
        <v>0</v>
      </c>
      <c r="AB2858">
        <v>993195</v>
      </c>
      <c r="AC2858" t="s">
        <v>47</v>
      </c>
      <c r="AD2858">
        <f>+VLOOKUP(T2858,items!$A$2:$D$1255,4,0)</f>
        <v>0</v>
      </c>
      <c r="AE2858">
        <f>+VLOOKUP(T2858,Tabla1[],5,0)</f>
        <v>0</v>
      </c>
      <c r="AF2858">
        <f t="shared" si="44"/>
        <v>10</v>
      </c>
    </row>
    <row r="2859" spans="1:32" x14ac:dyDescent="0.25">
      <c r="A2859">
        <v>97536</v>
      </c>
      <c r="B2859" t="s">
        <v>1833</v>
      </c>
      <c r="C2859" t="s">
        <v>75</v>
      </c>
      <c r="D2859">
        <v>0</v>
      </c>
      <c r="F2859" t="s">
        <v>1188</v>
      </c>
      <c r="G2859" t="s">
        <v>486</v>
      </c>
      <c r="H2859" t="s">
        <v>6175</v>
      </c>
      <c r="I2859" t="s">
        <v>37</v>
      </c>
      <c r="J2859" t="s">
        <v>6176</v>
      </c>
      <c r="K2859" t="s">
        <v>6177</v>
      </c>
      <c r="L2859" t="s">
        <v>37</v>
      </c>
      <c r="M2859" t="s">
        <v>680</v>
      </c>
      <c r="N2859" t="s">
        <v>680</v>
      </c>
      <c r="O2859" t="s">
        <v>903</v>
      </c>
      <c r="P2859" t="s">
        <v>917</v>
      </c>
      <c r="Q2859" t="s">
        <v>917</v>
      </c>
      <c r="R2859" t="s">
        <v>43</v>
      </c>
      <c r="S2859" t="s">
        <v>164</v>
      </c>
      <c r="T2859" t="s">
        <v>2989</v>
      </c>
      <c r="U2859" t="s">
        <v>688</v>
      </c>
      <c r="X2859">
        <v>45</v>
      </c>
      <c r="Y2859">
        <v>0</v>
      </c>
      <c r="Z2859">
        <v>0</v>
      </c>
      <c r="AA2859">
        <v>0</v>
      </c>
      <c r="AB2859">
        <v>2367000</v>
      </c>
      <c r="AC2859" t="s">
        <v>47</v>
      </c>
      <c r="AD2859">
        <f>+VLOOKUP(T2859,items!$A$2:$D$1255,4,0)</f>
        <v>0</v>
      </c>
      <c r="AE2859">
        <f>+VLOOKUP(T2859,Tabla1[],5,0)</f>
        <v>0</v>
      </c>
      <c r="AF2859">
        <f t="shared" si="44"/>
        <v>10</v>
      </c>
    </row>
    <row r="2860" spans="1:32" x14ac:dyDescent="0.25">
      <c r="A2860">
        <v>97540</v>
      </c>
      <c r="B2860" t="s">
        <v>6178</v>
      </c>
      <c r="C2860" t="s">
        <v>33</v>
      </c>
      <c r="D2860">
        <v>0</v>
      </c>
      <c r="F2860" t="s">
        <v>1188</v>
      </c>
      <c r="G2860" t="s">
        <v>1188</v>
      </c>
      <c r="H2860" t="s">
        <v>6179</v>
      </c>
      <c r="I2860" t="s">
        <v>6180</v>
      </c>
      <c r="J2860" t="s">
        <v>6181</v>
      </c>
      <c r="K2860" t="s">
        <v>6182</v>
      </c>
      <c r="L2860" t="s">
        <v>6183</v>
      </c>
      <c r="M2860" t="s">
        <v>486</v>
      </c>
      <c r="N2860" t="s">
        <v>917</v>
      </c>
      <c r="O2860" t="s">
        <v>4251</v>
      </c>
      <c r="P2860" t="s">
        <v>985</v>
      </c>
      <c r="Q2860" t="s">
        <v>1143</v>
      </c>
      <c r="R2860" t="s">
        <v>63</v>
      </c>
      <c r="S2860" t="s">
        <v>128</v>
      </c>
      <c r="T2860" t="s">
        <v>1062</v>
      </c>
      <c r="U2860" t="s">
        <v>6030</v>
      </c>
      <c r="V2860" t="s">
        <v>166</v>
      </c>
      <c r="X2860">
        <v>2</v>
      </c>
      <c r="Y2860">
        <v>0</v>
      </c>
      <c r="Z2860">
        <v>0</v>
      </c>
      <c r="AA2860">
        <v>0</v>
      </c>
      <c r="AB2860">
        <v>2438400</v>
      </c>
      <c r="AC2860" t="s">
        <v>47</v>
      </c>
      <c r="AD2860">
        <f>+VLOOKUP(T2860,items!$A$2:$D$1255,4,0)</f>
        <v>0</v>
      </c>
      <c r="AE2860">
        <f>+VLOOKUP(T2860,Tabla1[],5,0)</f>
        <v>0</v>
      </c>
      <c r="AF2860">
        <f t="shared" si="44"/>
        <v>10</v>
      </c>
    </row>
    <row r="2861" spans="1:32" x14ac:dyDescent="0.25">
      <c r="A2861">
        <v>97540</v>
      </c>
      <c r="B2861" t="s">
        <v>6178</v>
      </c>
      <c r="C2861" t="s">
        <v>33</v>
      </c>
      <c r="D2861">
        <v>0</v>
      </c>
      <c r="F2861" t="s">
        <v>1188</v>
      </c>
      <c r="G2861" t="s">
        <v>1188</v>
      </c>
      <c r="H2861" t="s">
        <v>6179</v>
      </c>
      <c r="I2861" t="s">
        <v>6180</v>
      </c>
      <c r="J2861" t="s">
        <v>6181</v>
      </c>
      <c r="K2861" t="s">
        <v>6182</v>
      </c>
      <c r="L2861" t="s">
        <v>6183</v>
      </c>
      <c r="M2861" t="s">
        <v>486</v>
      </c>
      <c r="N2861" t="s">
        <v>917</v>
      </c>
      <c r="O2861" t="s">
        <v>4251</v>
      </c>
      <c r="P2861" t="s">
        <v>985</v>
      </c>
      <c r="Q2861" t="s">
        <v>1143</v>
      </c>
      <c r="R2861" t="s">
        <v>63</v>
      </c>
      <c r="S2861" t="s">
        <v>128</v>
      </c>
      <c r="T2861" t="s">
        <v>689</v>
      </c>
      <c r="U2861" t="s">
        <v>690</v>
      </c>
      <c r="X2861">
        <v>4</v>
      </c>
      <c r="Y2861">
        <v>450</v>
      </c>
      <c r="Z2861">
        <v>450</v>
      </c>
      <c r="AA2861">
        <v>0</v>
      </c>
      <c r="AB2861">
        <v>237512</v>
      </c>
      <c r="AC2861" t="s">
        <v>47</v>
      </c>
      <c r="AD2861">
        <f>+VLOOKUP(T2861,items!$A$2:$D$1255,4,0)</f>
        <v>0</v>
      </c>
      <c r="AE2861">
        <f>+VLOOKUP(T2861,Tabla1[],5,0)</f>
        <v>0</v>
      </c>
      <c r="AF2861">
        <f t="shared" si="44"/>
        <v>10</v>
      </c>
    </row>
    <row r="2862" spans="1:32" x14ac:dyDescent="0.25">
      <c r="A2862">
        <v>97540</v>
      </c>
      <c r="B2862" t="s">
        <v>6178</v>
      </c>
      <c r="C2862" t="s">
        <v>33</v>
      </c>
      <c r="D2862">
        <v>0</v>
      </c>
      <c r="F2862" t="s">
        <v>1188</v>
      </c>
      <c r="G2862" t="s">
        <v>1188</v>
      </c>
      <c r="H2862" t="s">
        <v>6179</v>
      </c>
      <c r="I2862" t="s">
        <v>6180</v>
      </c>
      <c r="J2862" t="s">
        <v>6181</v>
      </c>
      <c r="K2862" t="s">
        <v>6182</v>
      </c>
      <c r="L2862" t="s">
        <v>6183</v>
      </c>
      <c r="M2862" t="s">
        <v>486</v>
      </c>
      <c r="N2862" t="s">
        <v>917</v>
      </c>
      <c r="O2862" t="s">
        <v>4251</v>
      </c>
      <c r="P2862" t="s">
        <v>985</v>
      </c>
      <c r="Q2862" t="s">
        <v>1143</v>
      </c>
      <c r="R2862" t="s">
        <v>63</v>
      </c>
      <c r="S2862" t="s">
        <v>128</v>
      </c>
      <c r="T2862" t="s">
        <v>314</v>
      </c>
      <c r="U2862" t="s">
        <v>315</v>
      </c>
      <c r="X2862">
        <v>1</v>
      </c>
      <c r="Y2862">
        <v>0</v>
      </c>
      <c r="Z2862">
        <v>0</v>
      </c>
      <c r="AA2862">
        <v>0</v>
      </c>
      <c r="AB2862">
        <v>250000</v>
      </c>
      <c r="AC2862" t="s">
        <v>47</v>
      </c>
      <c r="AD2862">
        <f>+VLOOKUP(T2862,items!$A$2:$D$1255,4,0)</f>
        <v>0</v>
      </c>
      <c r="AE2862">
        <f>+VLOOKUP(T2862,Tabla1[],5,0)</f>
        <v>0</v>
      </c>
      <c r="AF2862">
        <f t="shared" si="44"/>
        <v>10</v>
      </c>
    </row>
    <row r="2863" spans="1:32" x14ac:dyDescent="0.25">
      <c r="A2863">
        <v>97547</v>
      </c>
      <c r="B2863" t="s">
        <v>2913</v>
      </c>
      <c r="C2863" t="s">
        <v>75</v>
      </c>
      <c r="D2863">
        <v>0</v>
      </c>
      <c r="F2863" t="s">
        <v>1188</v>
      </c>
      <c r="G2863" t="s">
        <v>42</v>
      </c>
      <c r="H2863" t="s">
        <v>6184</v>
      </c>
      <c r="I2863" t="s">
        <v>37</v>
      </c>
      <c r="J2863" t="s">
        <v>6185</v>
      </c>
      <c r="K2863" t="s">
        <v>6186</v>
      </c>
      <c r="L2863" t="s">
        <v>6187</v>
      </c>
      <c r="M2863" t="s">
        <v>1136</v>
      </c>
      <c r="N2863" t="s">
        <v>1136</v>
      </c>
      <c r="O2863" t="s">
        <v>4570</v>
      </c>
      <c r="P2863" t="s">
        <v>2129</v>
      </c>
      <c r="Q2863" t="s">
        <v>2130</v>
      </c>
      <c r="R2863" t="s">
        <v>127</v>
      </c>
      <c r="S2863" t="s">
        <v>108</v>
      </c>
      <c r="T2863" t="s">
        <v>94</v>
      </c>
      <c r="U2863" t="s">
        <v>95</v>
      </c>
      <c r="X2863">
        <v>1</v>
      </c>
      <c r="Y2863">
        <v>0</v>
      </c>
      <c r="Z2863">
        <v>0</v>
      </c>
      <c r="AA2863">
        <v>0</v>
      </c>
      <c r="AB2863">
        <v>250000</v>
      </c>
      <c r="AC2863" t="s">
        <v>47</v>
      </c>
      <c r="AD2863" t="e">
        <f>+VLOOKUP(T2863,items!$A$2:$D$1255,4,0)</f>
        <v>#N/A</v>
      </c>
      <c r="AE2863" t="e">
        <f>+VLOOKUP(T2863,Tabla1[],5,0)</f>
        <v>#N/A</v>
      </c>
      <c r="AF2863">
        <f t="shared" si="44"/>
        <v>10</v>
      </c>
    </row>
    <row r="2864" spans="1:32" x14ac:dyDescent="0.25">
      <c r="A2864">
        <v>97547</v>
      </c>
      <c r="B2864" t="s">
        <v>2913</v>
      </c>
      <c r="C2864" t="s">
        <v>75</v>
      </c>
      <c r="D2864">
        <v>0</v>
      </c>
      <c r="F2864" t="s">
        <v>1188</v>
      </c>
      <c r="G2864" t="s">
        <v>42</v>
      </c>
      <c r="H2864" t="s">
        <v>6184</v>
      </c>
      <c r="I2864" t="s">
        <v>37</v>
      </c>
      <c r="J2864" t="s">
        <v>6185</v>
      </c>
      <c r="K2864" t="s">
        <v>6186</v>
      </c>
      <c r="L2864" t="s">
        <v>6187</v>
      </c>
      <c r="M2864" t="s">
        <v>1136</v>
      </c>
      <c r="N2864" t="s">
        <v>1136</v>
      </c>
      <c r="O2864" t="s">
        <v>4570</v>
      </c>
      <c r="P2864" t="s">
        <v>2129</v>
      </c>
      <c r="Q2864" t="s">
        <v>2130</v>
      </c>
      <c r="R2864" t="s">
        <v>127</v>
      </c>
      <c r="S2864" t="s">
        <v>108</v>
      </c>
      <c r="T2864" t="s">
        <v>94</v>
      </c>
      <c r="U2864" t="s">
        <v>95</v>
      </c>
      <c r="X2864">
        <v>1</v>
      </c>
      <c r="Y2864">
        <v>0</v>
      </c>
      <c r="Z2864">
        <v>0</v>
      </c>
      <c r="AA2864">
        <v>0</v>
      </c>
      <c r="AB2864">
        <v>100840</v>
      </c>
      <c r="AC2864" t="s">
        <v>47</v>
      </c>
      <c r="AD2864" t="e">
        <f>+VLOOKUP(T2864,items!$A$2:$D$1255,4,0)</f>
        <v>#N/A</v>
      </c>
      <c r="AE2864" t="e">
        <f>+VLOOKUP(T2864,Tabla1[],5,0)</f>
        <v>#N/A</v>
      </c>
      <c r="AF2864">
        <f t="shared" si="44"/>
        <v>10</v>
      </c>
    </row>
    <row r="2865" spans="1:32" x14ac:dyDescent="0.25">
      <c r="A2865">
        <v>97552</v>
      </c>
      <c r="B2865" t="s">
        <v>6188</v>
      </c>
      <c r="C2865" t="s">
        <v>33</v>
      </c>
      <c r="D2865">
        <v>0</v>
      </c>
      <c r="F2865" t="s">
        <v>1188</v>
      </c>
      <c r="G2865" t="s">
        <v>1188</v>
      </c>
      <c r="H2865" t="s">
        <v>6189</v>
      </c>
      <c r="I2865" t="s">
        <v>37</v>
      </c>
      <c r="J2865" t="s">
        <v>6190</v>
      </c>
      <c r="K2865" t="s">
        <v>6191</v>
      </c>
      <c r="L2865" t="s">
        <v>6192</v>
      </c>
      <c r="M2865" t="s">
        <v>486</v>
      </c>
      <c r="N2865" t="s">
        <v>486</v>
      </c>
      <c r="O2865" t="s">
        <v>488</v>
      </c>
      <c r="P2865" t="s">
        <v>3533</v>
      </c>
      <c r="Q2865" t="s">
        <v>2129</v>
      </c>
      <c r="R2865" t="s">
        <v>127</v>
      </c>
      <c r="S2865" t="s">
        <v>108</v>
      </c>
      <c r="T2865" t="s">
        <v>2067</v>
      </c>
      <c r="U2865" t="s">
        <v>2068</v>
      </c>
      <c r="V2865" t="s">
        <v>2041</v>
      </c>
      <c r="W2865" t="s">
        <v>117</v>
      </c>
      <c r="X2865">
        <v>6</v>
      </c>
      <c r="Y2865">
        <v>0</v>
      </c>
      <c r="Z2865">
        <v>0</v>
      </c>
      <c r="AA2865">
        <v>0</v>
      </c>
      <c r="AB2865">
        <v>5044386</v>
      </c>
      <c r="AC2865" t="s">
        <v>47</v>
      </c>
      <c r="AD2865" t="str">
        <f>+VLOOKUP(T2865,items!$A$2:$D$1255,4,0)</f>
        <v>MUEBLES</v>
      </c>
      <c r="AE2865">
        <f>+VLOOKUP(T2865,Tabla1[],5,0)</f>
        <v>0</v>
      </c>
      <c r="AF2865">
        <f t="shared" si="44"/>
        <v>10</v>
      </c>
    </row>
    <row r="2866" spans="1:32" x14ac:dyDescent="0.25">
      <c r="A2866">
        <v>97563</v>
      </c>
      <c r="B2866" t="s">
        <v>6193</v>
      </c>
      <c r="C2866" t="s">
        <v>75</v>
      </c>
      <c r="D2866">
        <v>0</v>
      </c>
      <c r="F2866" t="s">
        <v>1188</v>
      </c>
      <c r="G2866" t="s">
        <v>1188</v>
      </c>
      <c r="H2866" t="s">
        <v>6194</v>
      </c>
      <c r="I2866" t="s">
        <v>37</v>
      </c>
      <c r="J2866" t="s">
        <v>6195</v>
      </c>
      <c r="K2866" t="s">
        <v>6196</v>
      </c>
      <c r="L2866" t="s">
        <v>6197</v>
      </c>
      <c r="M2866" t="s">
        <v>486</v>
      </c>
      <c r="N2866" t="s">
        <v>486</v>
      </c>
      <c r="O2866" t="s">
        <v>3427</v>
      </c>
      <c r="P2866" t="s">
        <v>488</v>
      </c>
      <c r="Q2866" t="s">
        <v>3533</v>
      </c>
      <c r="R2866" t="s">
        <v>63</v>
      </c>
      <c r="S2866" t="s">
        <v>88</v>
      </c>
      <c r="T2866" t="s">
        <v>1383</v>
      </c>
      <c r="U2866" t="s">
        <v>1384</v>
      </c>
      <c r="X2866">
        <v>2</v>
      </c>
      <c r="Y2866">
        <v>0</v>
      </c>
      <c r="Z2866">
        <v>0</v>
      </c>
      <c r="AA2866">
        <v>0</v>
      </c>
      <c r="AB2866">
        <v>161000</v>
      </c>
      <c r="AC2866" t="s">
        <v>47</v>
      </c>
      <c r="AD2866">
        <f>+VLOOKUP(T2866,items!$A$2:$D$1255,4,0)</f>
        <v>0</v>
      </c>
      <c r="AE2866">
        <f>+VLOOKUP(T2866,Tabla1[],5,0)</f>
        <v>0</v>
      </c>
      <c r="AF2866">
        <f t="shared" si="44"/>
        <v>10</v>
      </c>
    </row>
    <row r="2867" spans="1:32" x14ac:dyDescent="0.25">
      <c r="A2867">
        <v>97563</v>
      </c>
      <c r="B2867" t="s">
        <v>6193</v>
      </c>
      <c r="C2867" t="s">
        <v>75</v>
      </c>
      <c r="D2867">
        <v>0</v>
      </c>
      <c r="F2867" t="s">
        <v>1188</v>
      </c>
      <c r="G2867" t="s">
        <v>1188</v>
      </c>
      <c r="H2867" t="s">
        <v>6194</v>
      </c>
      <c r="I2867" t="s">
        <v>37</v>
      </c>
      <c r="J2867" t="s">
        <v>6195</v>
      </c>
      <c r="K2867" t="s">
        <v>6196</v>
      </c>
      <c r="L2867" t="s">
        <v>6197</v>
      </c>
      <c r="M2867" t="s">
        <v>486</v>
      </c>
      <c r="N2867" t="s">
        <v>486</v>
      </c>
      <c r="O2867" t="s">
        <v>3427</v>
      </c>
      <c r="P2867" t="s">
        <v>488</v>
      </c>
      <c r="Q2867" t="s">
        <v>3533</v>
      </c>
      <c r="R2867" t="s">
        <v>63</v>
      </c>
      <c r="S2867" t="s">
        <v>88</v>
      </c>
      <c r="T2867" t="s">
        <v>429</v>
      </c>
      <c r="U2867" t="s">
        <v>430</v>
      </c>
      <c r="X2867">
        <v>1</v>
      </c>
      <c r="Y2867">
        <v>0</v>
      </c>
      <c r="Z2867">
        <v>0</v>
      </c>
      <c r="AA2867">
        <v>0</v>
      </c>
      <c r="AB2867">
        <v>183852</v>
      </c>
      <c r="AC2867" t="s">
        <v>47</v>
      </c>
      <c r="AD2867">
        <f>+VLOOKUP(T2867,items!$A$2:$D$1255,4,0)</f>
        <v>0</v>
      </c>
      <c r="AE2867">
        <f>+VLOOKUP(T2867,Tabla1[],5,0)</f>
        <v>0</v>
      </c>
      <c r="AF2867">
        <f t="shared" si="44"/>
        <v>10</v>
      </c>
    </row>
    <row r="2868" spans="1:32" x14ac:dyDescent="0.25">
      <c r="A2868">
        <v>97563</v>
      </c>
      <c r="B2868" t="s">
        <v>6193</v>
      </c>
      <c r="C2868" t="s">
        <v>75</v>
      </c>
      <c r="D2868">
        <v>0</v>
      </c>
      <c r="F2868" t="s">
        <v>1188</v>
      </c>
      <c r="G2868" t="s">
        <v>1188</v>
      </c>
      <c r="H2868" t="s">
        <v>6194</v>
      </c>
      <c r="I2868" t="s">
        <v>37</v>
      </c>
      <c r="J2868" t="s">
        <v>6195</v>
      </c>
      <c r="K2868" t="s">
        <v>6196</v>
      </c>
      <c r="L2868" t="s">
        <v>6197</v>
      </c>
      <c r="M2868" t="s">
        <v>486</v>
      </c>
      <c r="N2868" t="s">
        <v>486</v>
      </c>
      <c r="O2868" t="s">
        <v>3427</v>
      </c>
      <c r="P2868" t="s">
        <v>488</v>
      </c>
      <c r="Q2868" t="s">
        <v>3533</v>
      </c>
      <c r="R2868" t="s">
        <v>63</v>
      </c>
      <c r="S2868" t="s">
        <v>88</v>
      </c>
      <c r="T2868" t="s">
        <v>2180</v>
      </c>
      <c r="U2868" t="s">
        <v>2181</v>
      </c>
      <c r="X2868">
        <v>5</v>
      </c>
      <c r="Y2868">
        <v>0</v>
      </c>
      <c r="Z2868">
        <v>0</v>
      </c>
      <c r="AA2868">
        <v>0</v>
      </c>
      <c r="AB2868">
        <v>175000</v>
      </c>
      <c r="AC2868" t="s">
        <v>47</v>
      </c>
      <c r="AD2868">
        <f>+VLOOKUP(T2868,items!$A$2:$D$1255,4,0)</f>
        <v>0</v>
      </c>
      <c r="AE2868">
        <f>+VLOOKUP(T2868,Tabla1[],5,0)</f>
        <v>0</v>
      </c>
      <c r="AF2868">
        <f t="shared" si="44"/>
        <v>10</v>
      </c>
    </row>
    <row r="2869" spans="1:32" x14ac:dyDescent="0.25">
      <c r="A2869">
        <v>97563</v>
      </c>
      <c r="B2869" t="s">
        <v>6193</v>
      </c>
      <c r="C2869" t="s">
        <v>75</v>
      </c>
      <c r="D2869">
        <v>0</v>
      </c>
      <c r="F2869" t="s">
        <v>1188</v>
      </c>
      <c r="G2869" t="s">
        <v>1188</v>
      </c>
      <c r="H2869" t="s">
        <v>6194</v>
      </c>
      <c r="I2869" t="s">
        <v>37</v>
      </c>
      <c r="J2869" t="s">
        <v>6195</v>
      </c>
      <c r="K2869" t="s">
        <v>6196</v>
      </c>
      <c r="L2869" t="s">
        <v>6197</v>
      </c>
      <c r="M2869" t="s">
        <v>486</v>
      </c>
      <c r="N2869" t="s">
        <v>486</v>
      </c>
      <c r="O2869" t="s">
        <v>3427</v>
      </c>
      <c r="P2869" t="s">
        <v>488</v>
      </c>
      <c r="Q2869" t="s">
        <v>3533</v>
      </c>
      <c r="R2869" t="s">
        <v>63</v>
      </c>
      <c r="S2869" t="s">
        <v>88</v>
      </c>
      <c r="T2869" t="s">
        <v>6198</v>
      </c>
      <c r="U2869" t="s">
        <v>6199</v>
      </c>
      <c r="X2869">
        <v>1</v>
      </c>
      <c r="Y2869">
        <v>0</v>
      </c>
      <c r="Z2869">
        <v>0</v>
      </c>
      <c r="AA2869">
        <v>0</v>
      </c>
      <c r="AB2869">
        <v>1050000</v>
      </c>
      <c r="AC2869" t="s">
        <v>47</v>
      </c>
      <c r="AD2869">
        <f>+VLOOKUP(T2869,items!$A$2:$D$1255,4,0)</f>
        <v>0</v>
      </c>
      <c r="AE2869">
        <f>+VLOOKUP(T2869,Tabla1[],5,0)</f>
        <v>0</v>
      </c>
      <c r="AF2869">
        <f t="shared" si="44"/>
        <v>10</v>
      </c>
    </row>
    <row r="2870" spans="1:32" x14ac:dyDescent="0.25">
      <c r="A2870">
        <v>97563</v>
      </c>
      <c r="B2870" t="s">
        <v>6193</v>
      </c>
      <c r="C2870" t="s">
        <v>75</v>
      </c>
      <c r="D2870">
        <v>0</v>
      </c>
      <c r="F2870" t="s">
        <v>1188</v>
      </c>
      <c r="G2870" t="s">
        <v>1188</v>
      </c>
      <c r="H2870" t="s">
        <v>6194</v>
      </c>
      <c r="I2870" t="s">
        <v>37</v>
      </c>
      <c r="J2870" t="s">
        <v>6195</v>
      </c>
      <c r="K2870" t="s">
        <v>6196</v>
      </c>
      <c r="L2870" t="s">
        <v>6197</v>
      </c>
      <c r="M2870" t="s">
        <v>486</v>
      </c>
      <c r="N2870" t="s">
        <v>486</v>
      </c>
      <c r="O2870" t="s">
        <v>3427</v>
      </c>
      <c r="P2870" t="s">
        <v>488</v>
      </c>
      <c r="Q2870" t="s">
        <v>3533</v>
      </c>
      <c r="R2870" t="s">
        <v>63</v>
      </c>
      <c r="S2870" t="s">
        <v>88</v>
      </c>
      <c r="T2870" t="s">
        <v>94</v>
      </c>
      <c r="U2870" t="s">
        <v>95</v>
      </c>
      <c r="X2870">
        <v>1</v>
      </c>
      <c r="Y2870">
        <v>0</v>
      </c>
      <c r="Z2870">
        <v>0</v>
      </c>
      <c r="AA2870">
        <v>0</v>
      </c>
      <c r="AB2870">
        <v>400000</v>
      </c>
      <c r="AC2870" t="s">
        <v>47</v>
      </c>
      <c r="AD2870" t="e">
        <f>+VLOOKUP(T2870,items!$A$2:$D$1255,4,0)</f>
        <v>#N/A</v>
      </c>
      <c r="AE2870" t="e">
        <f>+VLOOKUP(T2870,Tabla1[],5,0)</f>
        <v>#N/A</v>
      </c>
      <c r="AF2870">
        <f t="shared" si="44"/>
        <v>10</v>
      </c>
    </row>
    <row r="2871" spans="1:32" x14ac:dyDescent="0.25">
      <c r="A2871">
        <v>97564</v>
      </c>
      <c r="B2871" t="s">
        <v>6200</v>
      </c>
      <c r="C2871" t="s">
        <v>1065</v>
      </c>
      <c r="D2871">
        <v>0</v>
      </c>
      <c r="F2871" t="s">
        <v>1188</v>
      </c>
      <c r="G2871" t="s">
        <v>1188</v>
      </c>
      <c r="H2871" t="s">
        <v>6201</v>
      </c>
      <c r="I2871" t="s">
        <v>37</v>
      </c>
      <c r="J2871" t="s">
        <v>37</v>
      </c>
      <c r="K2871" t="s">
        <v>6202</v>
      </c>
      <c r="L2871" t="s">
        <v>6203</v>
      </c>
      <c r="M2871" t="s">
        <v>674</v>
      </c>
      <c r="N2871" t="s">
        <v>674</v>
      </c>
      <c r="O2871" t="s">
        <v>1143</v>
      </c>
      <c r="P2871" t="s">
        <v>681</v>
      </c>
      <c r="Q2871" t="s">
        <v>424</v>
      </c>
      <c r="R2871" t="s">
        <v>127</v>
      </c>
      <c r="S2871" t="s">
        <v>44</v>
      </c>
      <c r="T2871" t="s">
        <v>556</v>
      </c>
      <c r="U2871" t="s">
        <v>557</v>
      </c>
      <c r="X2871">
        <v>1</v>
      </c>
      <c r="Y2871">
        <v>0</v>
      </c>
      <c r="Z2871">
        <v>0</v>
      </c>
      <c r="AA2871">
        <v>0</v>
      </c>
      <c r="AB2871">
        <v>1446589</v>
      </c>
      <c r="AC2871" t="s">
        <v>47</v>
      </c>
      <c r="AD2871" t="str">
        <f>+VLOOKUP(T2871,items!$A$2:$D$1255,4,0)</f>
        <v>MUEBLES</v>
      </c>
      <c r="AE2871">
        <f>+VLOOKUP(T2871,Tabla1[],5,0)</f>
        <v>0</v>
      </c>
      <c r="AF2871">
        <f t="shared" si="44"/>
        <v>10</v>
      </c>
    </row>
    <row r="2872" spans="1:32" x14ac:dyDescent="0.25">
      <c r="A2872">
        <v>97575</v>
      </c>
      <c r="B2872" t="s">
        <v>6204</v>
      </c>
      <c r="C2872" t="s">
        <v>75</v>
      </c>
      <c r="D2872">
        <v>0</v>
      </c>
      <c r="F2872" t="s">
        <v>1188</v>
      </c>
      <c r="G2872" t="s">
        <v>674</v>
      </c>
      <c r="H2872" t="s">
        <v>6205</v>
      </c>
      <c r="I2872" t="s">
        <v>37</v>
      </c>
      <c r="J2872" t="s">
        <v>6206</v>
      </c>
      <c r="K2872" t="s">
        <v>6207</v>
      </c>
      <c r="L2872" t="s">
        <v>37</v>
      </c>
      <c r="M2872" t="s">
        <v>486</v>
      </c>
      <c r="N2872" t="s">
        <v>486</v>
      </c>
      <c r="O2872" t="s">
        <v>3427</v>
      </c>
      <c r="P2872" t="s">
        <v>903</v>
      </c>
      <c r="Q2872" t="s">
        <v>903</v>
      </c>
      <c r="R2872" t="s">
        <v>43</v>
      </c>
      <c r="S2872" t="s">
        <v>164</v>
      </c>
      <c r="T2872" t="s">
        <v>2989</v>
      </c>
      <c r="U2872" t="s">
        <v>688</v>
      </c>
      <c r="X2872">
        <v>80</v>
      </c>
      <c r="Y2872">
        <v>0</v>
      </c>
      <c r="Z2872">
        <v>0</v>
      </c>
      <c r="AA2872">
        <v>0</v>
      </c>
      <c r="AB2872">
        <v>4000000</v>
      </c>
      <c r="AC2872" t="s">
        <v>47</v>
      </c>
      <c r="AD2872">
        <f>+VLOOKUP(T2872,items!$A$2:$D$1255,4,0)</f>
        <v>0</v>
      </c>
      <c r="AE2872">
        <f>+VLOOKUP(T2872,Tabla1[],5,0)</f>
        <v>0</v>
      </c>
      <c r="AF2872">
        <f t="shared" si="44"/>
        <v>10</v>
      </c>
    </row>
    <row r="2873" spans="1:32" x14ac:dyDescent="0.25">
      <c r="A2873">
        <v>97599</v>
      </c>
      <c r="B2873" t="s">
        <v>6208</v>
      </c>
      <c r="C2873" t="s">
        <v>33</v>
      </c>
      <c r="D2873">
        <v>0</v>
      </c>
      <c r="F2873" t="s">
        <v>3914</v>
      </c>
      <c r="G2873" t="s">
        <v>3914</v>
      </c>
      <c r="H2873" t="s">
        <v>6209</v>
      </c>
      <c r="I2873" t="s">
        <v>37</v>
      </c>
      <c r="J2873" t="s">
        <v>6210</v>
      </c>
      <c r="K2873" t="s">
        <v>6211</v>
      </c>
      <c r="L2873" t="s">
        <v>37</v>
      </c>
      <c r="M2873" t="s">
        <v>486</v>
      </c>
      <c r="N2873" t="s">
        <v>486</v>
      </c>
      <c r="O2873" t="s">
        <v>119</v>
      </c>
      <c r="P2873" t="s">
        <v>449</v>
      </c>
      <c r="Q2873" t="s">
        <v>449</v>
      </c>
      <c r="R2873" t="s">
        <v>127</v>
      </c>
      <c r="S2873" t="s">
        <v>44</v>
      </c>
      <c r="T2873" t="s">
        <v>1878</v>
      </c>
      <c r="U2873" t="s">
        <v>1879</v>
      </c>
      <c r="V2873" t="s">
        <v>529</v>
      </c>
      <c r="X2873">
        <v>1</v>
      </c>
      <c r="Y2873">
        <v>0</v>
      </c>
      <c r="Z2873">
        <v>0</v>
      </c>
      <c r="AA2873">
        <v>0</v>
      </c>
      <c r="AB2873">
        <v>1248374</v>
      </c>
      <c r="AC2873" t="s">
        <v>47</v>
      </c>
      <c r="AD2873" t="str">
        <f>+VLOOKUP(T2873,items!$A$2:$D$1255,4,0)</f>
        <v>MUEBLES</v>
      </c>
      <c r="AE2873">
        <f>+VLOOKUP(T2873,Tabla1[],5,0)</f>
        <v>0</v>
      </c>
      <c r="AF2873">
        <f t="shared" si="44"/>
        <v>11</v>
      </c>
    </row>
    <row r="2874" spans="1:32" x14ac:dyDescent="0.25">
      <c r="A2874">
        <v>97601</v>
      </c>
      <c r="B2874" t="s">
        <v>6212</v>
      </c>
      <c r="C2874" t="s">
        <v>75</v>
      </c>
      <c r="D2874">
        <v>0</v>
      </c>
      <c r="F2874" t="s">
        <v>3914</v>
      </c>
      <c r="G2874" t="s">
        <v>335</v>
      </c>
      <c r="H2874" t="s">
        <v>6213</v>
      </c>
      <c r="I2874" t="s">
        <v>6214</v>
      </c>
      <c r="J2874" t="s">
        <v>6215</v>
      </c>
      <c r="K2874" t="s">
        <v>6216</v>
      </c>
      <c r="L2874" t="s">
        <v>6217</v>
      </c>
      <c r="M2874" t="s">
        <v>4259</v>
      </c>
      <c r="N2874" t="s">
        <v>387</v>
      </c>
      <c r="O2874" t="s">
        <v>2608</v>
      </c>
      <c r="P2874" t="s">
        <v>3935</v>
      </c>
      <c r="Q2874" t="s">
        <v>2612</v>
      </c>
      <c r="R2874" t="s">
        <v>127</v>
      </c>
      <c r="S2874" t="s">
        <v>256</v>
      </c>
      <c r="T2874" t="s">
        <v>1266</v>
      </c>
      <c r="U2874" t="s">
        <v>1267</v>
      </c>
      <c r="V2874" t="s">
        <v>615</v>
      </c>
      <c r="W2874" t="s">
        <v>114</v>
      </c>
      <c r="X2874">
        <v>1</v>
      </c>
      <c r="Y2874">
        <v>14350</v>
      </c>
      <c r="Z2874">
        <v>2600</v>
      </c>
      <c r="AA2874">
        <v>0</v>
      </c>
      <c r="AB2874">
        <v>16997265</v>
      </c>
      <c r="AC2874" t="s">
        <v>47</v>
      </c>
      <c r="AD2874" t="str">
        <f>+VLOOKUP(T2874,items!$A$2:$D$1255,4,0)</f>
        <v>BANETA</v>
      </c>
      <c r="AE2874" t="str">
        <f>+VLOOKUP(T2874,Tabla1[],5,0)</f>
        <v>GUILLOTINA</v>
      </c>
      <c r="AF2874">
        <f t="shared" si="44"/>
        <v>1</v>
      </c>
    </row>
    <row r="2875" spans="1:32" x14ac:dyDescent="0.25">
      <c r="A2875">
        <v>97601</v>
      </c>
      <c r="B2875" t="s">
        <v>6212</v>
      </c>
      <c r="C2875" t="s">
        <v>75</v>
      </c>
      <c r="D2875">
        <v>0</v>
      </c>
      <c r="F2875" t="s">
        <v>3914</v>
      </c>
      <c r="G2875" t="s">
        <v>335</v>
      </c>
      <c r="H2875" t="s">
        <v>6213</v>
      </c>
      <c r="I2875" t="s">
        <v>6214</v>
      </c>
      <c r="J2875" t="s">
        <v>6215</v>
      </c>
      <c r="K2875" t="s">
        <v>6216</v>
      </c>
      <c r="L2875" t="s">
        <v>6217</v>
      </c>
      <c r="M2875" t="s">
        <v>4259</v>
      </c>
      <c r="N2875" t="s">
        <v>387</v>
      </c>
      <c r="O2875" t="s">
        <v>2608</v>
      </c>
      <c r="P2875" t="s">
        <v>3935</v>
      </c>
      <c r="Q2875" t="s">
        <v>2612</v>
      </c>
      <c r="R2875" t="s">
        <v>127</v>
      </c>
      <c r="S2875" t="s">
        <v>256</v>
      </c>
      <c r="T2875" t="s">
        <v>431</v>
      </c>
      <c r="U2875" t="s">
        <v>432</v>
      </c>
      <c r="X2875">
        <v>2</v>
      </c>
      <c r="Y2875">
        <v>6000</v>
      </c>
      <c r="Z2875">
        <v>0</v>
      </c>
      <c r="AA2875">
        <v>0</v>
      </c>
      <c r="AB2875">
        <v>11348902</v>
      </c>
      <c r="AC2875" t="s">
        <v>47</v>
      </c>
      <c r="AD2875">
        <f>+VLOOKUP(T2875,items!$A$2:$D$1255,4,0)</f>
        <v>0</v>
      </c>
      <c r="AE2875">
        <f>+VLOOKUP(T2875,Tabla1[],5,0)</f>
        <v>0</v>
      </c>
      <c r="AF2875">
        <f t="shared" si="44"/>
        <v>1</v>
      </c>
    </row>
    <row r="2876" spans="1:32" x14ac:dyDescent="0.25">
      <c r="A2876">
        <v>97601</v>
      </c>
      <c r="B2876" t="s">
        <v>6212</v>
      </c>
      <c r="C2876" t="s">
        <v>75</v>
      </c>
      <c r="D2876">
        <v>0</v>
      </c>
      <c r="F2876" t="s">
        <v>3914</v>
      </c>
      <c r="G2876" t="s">
        <v>335</v>
      </c>
      <c r="H2876" t="s">
        <v>6213</v>
      </c>
      <c r="I2876" t="s">
        <v>6214</v>
      </c>
      <c r="J2876" t="s">
        <v>6215</v>
      </c>
      <c r="K2876" t="s">
        <v>6216</v>
      </c>
      <c r="L2876" t="s">
        <v>6217</v>
      </c>
      <c r="M2876" t="s">
        <v>4259</v>
      </c>
      <c r="N2876" t="s">
        <v>387</v>
      </c>
      <c r="O2876" t="s">
        <v>2608</v>
      </c>
      <c r="P2876" t="s">
        <v>3935</v>
      </c>
      <c r="Q2876" t="s">
        <v>2612</v>
      </c>
      <c r="R2876" t="s">
        <v>127</v>
      </c>
      <c r="S2876" t="s">
        <v>256</v>
      </c>
      <c r="T2876" t="s">
        <v>347</v>
      </c>
      <c r="U2876" t="s">
        <v>348</v>
      </c>
      <c r="W2876" t="s">
        <v>114</v>
      </c>
      <c r="X2876">
        <v>1</v>
      </c>
      <c r="Y2876">
        <v>14350</v>
      </c>
      <c r="Z2876">
        <v>0</v>
      </c>
      <c r="AA2876">
        <v>0</v>
      </c>
      <c r="AB2876">
        <v>1783950</v>
      </c>
      <c r="AC2876" t="s">
        <v>47</v>
      </c>
      <c r="AD2876">
        <f>+VLOOKUP(T2876,items!$A$2:$D$1255,4,0)</f>
        <v>0</v>
      </c>
      <c r="AE2876">
        <f>+VLOOKUP(T2876,Tabla1[],5,0)</f>
        <v>0</v>
      </c>
      <c r="AF2876">
        <f t="shared" si="44"/>
        <v>1</v>
      </c>
    </row>
    <row r="2877" spans="1:32" x14ac:dyDescent="0.25">
      <c r="A2877">
        <v>97601</v>
      </c>
      <c r="B2877" t="s">
        <v>6212</v>
      </c>
      <c r="C2877" t="s">
        <v>75</v>
      </c>
      <c r="D2877">
        <v>0</v>
      </c>
      <c r="F2877" t="s">
        <v>3914</v>
      </c>
      <c r="G2877" t="s">
        <v>335</v>
      </c>
      <c r="H2877" t="s">
        <v>6213</v>
      </c>
      <c r="I2877" t="s">
        <v>6214</v>
      </c>
      <c r="J2877" t="s">
        <v>6215</v>
      </c>
      <c r="K2877" t="s">
        <v>6216</v>
      </c>
      <c r="L2877" t="s">
        <v>6217</v>
      </c>
      <c r="M2877" t="s">
        <v>4259</v>
      </c>
      <c r="N2877" t="s">
        <v>387</v>
      </c>
      <c r="O2877" t="s">
        <v>2608</v>
      </c>
      <c r="P2877" t="s">
        <v>3935</v>
      </c>
      <c r="Q2877" t="s">
        <v>2612</v>
      </c>
      <c r="R2877" t="s">
        <v>127</v>
      </c>
      <c r="S2877" t="s">
        <v>256</v>
      </c>
      <c r="T2877" t="s">
        <v>576</v>
      </c>
      <c r="U2877" t="s">
        <v>577</v>
      </c>
      <c r="W2877" t="s">
        <v>114</v>
      </c>
      <c r="X2877">
        <v>10</v>
      </c>
      <c r="Y2877">
        <v>0</v>
      </c>
      <c r="Z2877">
        <v>0</v>
      </c>
      <c r="AA2877">
        <v>0</v>
      </c>
      <c r="AB2877">
        <v>659340</v>
      </c>
      <c r="AC2877" t="s">
        <v>47</v>
      </c>
      <c r="AD2877">
        <f>+VLOOKUP(T2877,items!$A$2:$D$1255,4,0)</f>
        <v>0</v>
      </c>
      <c r="AE2877">
        <f>+VLOOKUP(T2877,Tabla1[],5,0)</f>
        <v>0</v>
      </c>
      <c r="AF2877">
        <f t="shared" si="44"/>
        <v>1</v>
      </c>
    </row>
    <row r="2878" spans="1:32" x14ac:dyDescent="0.25">
      <c r="A2878">
        <v>97601</v>
      </c>
      <c r="B2878" t="s">
        <v>6212</v>
      </c>
      <c r="C2878" t="s">
        <v>75</v>
      </c>
      <c r="D2878">
        <v>0</v>
      </c>
      <c r="F2878" t="s">
        <v>3914</v>
      </c>
      <c r="G2878" t="s">
        <v>335</v>
      </c>
      <c r="H2878" t="s">
        <v>6213</v>
      </c>
      <c r="I2878" t="s">
        <v>6214</v>
      </c>
      <c r="J2878" t="s">
        <v>6215</v>
      </c>
      <c r="K2878" t="s">
        <v>6216</v>
      </c>
      <c r="L2878" t="s">
        <v>6217</v>
      </c>
      <c r="M2878" t="s">
        <v>4259</v>
      </c>
      <c r="N2878" t="s">
        <v>387</v>
      </c>
      <c r="O2878" t="s">
        <v>2608</v>
      </c>
      <c r="P2878" t="s">
        <v>3935</v>
      </c>
      <c r="Q2878" t="s">
        <v>2612</v>
      </c>
      <c r="R2878" t="s">
        <v>127</v>
      </c>
      <c r="S2878" t="s">
        <v>256</v>
      </c>
      <c r="T2878" t="s">
        <v>1451</v>
      </c>
      <c r="U2878" t="s">
        <v>1452</v>
      </c>
      <c r="W2878" t="s">
        <v>114</v>
      </c>
      <c r="X2878">
        <v>4</v>
      </c>
      <c r="Y2878">
        <v>0</v>
      </c>
      <c r="Z2878">
        <v>0</v>
      </c>
      <c r="AA2878">
        <v>0</v>
      </c>
      <c r="AB2878">
        <v>671028</v>
      </c>
      <c r="AC2878" t="s">
        <v>47</v>
      </c>
      <c r="AD2878">
        <f>+VLOOKUP(T2878,items!$A$2:$D$1255,4,0)</f>
        <v>0</v>
      </c>
      <c r="AE2878">
        <f>+VLOOKUP(T2878,Tabla1[],5,0)</f>
        <v>0</v>
      </c>
      <c r="AF2878">
        <f t="shared" si="44"/>
        <v>1</v>
      </c>
    </row>
    <row r="2879" spans="1:32" x14ac:dyDescent="0.25">
      <c r="A2879">
        <v>97601</v>
      </c>
      <c r="B2879" t="s">
        <v>6212</v>
      </c>
      <c r="C2879" t="s">
        <v>75</v>
      </c>
      <c r="D2879">
        <v>0</v>
      </c>
      <c r="F2879" t="s">
        <v>3914</v>
      </c>
      <c r="G2879" t="s">
        <v>335</v>
      </c>
      <c r="H2879" t="s">
        <v>6213</v>
      </c>
      <c r="I2879" t="s">
        <v>6214</v>
      </c>
      <c r="J2879" t="s">
        <v>6215</v>
      </c>
      <c r="K2879" t="s">
        <v>6216</v>
      </c>
      <c r="L2879" t="s">
        <v>6217</v>
      </c>
      <c r="M2879" t="s">
        <v>4259</v>
      </c>
      <c r="N2879" t="s">
        <v>387</v>
      </c>
      <c r="O2879" t="s">
        <v>2608</v>
      </c>
      <c r="P2879" t="s">
        <v>3935</v>
      </c>
      <c r="Q2879" t="s">
        <v>2612</v>
      </c>
      <c r="R2879" t="s">
        <v>127</v>
      </c>
      <c r="S2879" t="s">
        <v>256</v>
      </c>
      <c r="T2879" t="s">
        <v>6218</v>
      </c>
      <c r="U2879" t="s">
        <v>6219</v>
      </c>
      <c r="V2879" t="s">
        <v>244</v>
      </c>
      <c r="W2879" t="s">
        <v>114</v>
      </c>
      <c r="X2879">
        <v>1</v>
      </c>
      <c r="Y2879">
        <v>14350</v>
      </c>
      <c r="Z2879">
        <v>0</v>
      </c>
      <c r="AA2879">
        <v>5000</v>
      </c>
      <c r="AB2879">
        <v>65487766</v>
      </c>
      <c r="AC2879" t="s">
        <v>47</v>
      </c>
      <c r="AD2879" t="str">
        <f>+VLOOKUP(T2879,items!$A$2:$D$1255,4,0)</f>
        <v>PERGOLA</v>
      </c>
      <c r="AE2879" t="str">
        <f>+VLOOKUP(T2879,Tabla1[],5,0)</f>
        <v>PERGOTEK ROMANO</v>
      </c>
      <c r="AF2879">
        <f t="shared" si="44"/>
        <v>1</v>
      </c>
    </row>
    <row r="2880" spans="1:32" x14ac:dyDescent="0.25">
      <c r="A2880">
        <v>97601</v>
      </c>
      <c r="B2880" t="s">
        <v>6212</v>
      </c>
      <c r="C2880" t="s">
        <v>75</v>
      </c>
      <c r="D2880">
        <v>0</v>
      </c>
      <c r="F2880" t="s">
        <v>3914</v>
      </c>
      <c r="G2880" t="s">
        <v>335</v>
      </c>
      <c r="H2880" t="s">
        <v>6213</v>
      </c>
      <c r="I2880" t="s">
        <v>6214</v>
      </c>
      <c r="J2880" t="s">
        <v>6215</v>
      </c>
      <c r="K2880" t="s">
        <v>6216</v>
      </c>
      <c r="L2880" t="s">
        <v>6217</v>
      </c>
      <c r="M2880" t="s">
        <v>4259</v>
      </c>
      <c r="N2880" t="s">
        <v>387</v>
      </c>
      <c r="O2880" t="s">
        <v>2608</v>
      </c>
      <c r="P2880" t="s">
        <v>3935</v>
      </c>
      <c r="Q2880" t="s">
        <v>2612</v>
      </c>
      <c r="R2880" t="s">
        <v>127</v>
      </c>
      <c r="S2880" t="s">
        <v>256</v>
      </c>
      <c r="T2880" t="s">
        <v>94</v>
      </c>
      <c r="U2880" t="s">
        <v>95</v>
      </c>
      <c r="X2880">
        <v>1</v>
      </c>
      <c r="Y2880">
        <v>0</v>
      </c>
      <c r="Z2880">
        <v>0</v>
      </c>
      <c r="AA2880">
        <v>0</v>
      </c>
      <c r="AB2880">
        <v>1000000</v>
      </c>
      <c r="AC2880" t="s">
        <v>47</v>
      </c>
      <c r="AD2880" t="e">
        <f>+VLOOKUP(T2880,items!$A$2:$D$1255,4,0)</f>
        <v>#N/A</v>
      </c>
      <c r="AE2880" t="e">
        <f>+VLOOKUP(T2880,Tabla1[],5,0)</f>
        <v>#N/A</v>
      </c>
      <c r="AF2880">
        <f t="shared" si="44"/>
        <v>1</v>
      </c>
    </row>
    <row r="2881" spans="1:32" x14ac:dyDescent="0.25">
      <c r="A2881">
        <v>97601</v>
      </c>
      <c r="B2881" t="s">
        <v>6212</v>
      </c>
      <c r="C2881" t="s">
        <v>75</v>
      </c>
      <c r="D2881">
        <v>0</v>
      </c>
      <c r="F2881" t="s">
        <v>3914</v>
      </c>
      <c r="G2881" t="s">
        <v>335</v>
      </c>
      <c r="H2881" t="s">
        <v>6213</v>
      </c>
      <c r="I2881" t="s">
        <v>6214</v>
      </c>
      <c r="J2881" t="s">
        <v>6215</v>
      </c>
      <c r="K2881" t="s">
        <v>6216</v>
      </c>
      <c r="L2881" t="s">
        <v>6217</v>
      </c>
      <c r="M2881" t="s">
        <v>4259</v>
      </c>
      <c r="N2881" t="s">
        <v>387</v>
      </c>
      <c r="O2881" t="s">
        <v>2608</v>
      </c>
      <c r="P2881" t="s">
        <v>3935</v>
      </c>
      <c r="Q2881" t="s">
        <v>2612</v>
      </c>
      <c r="R2881" t="s">
        <v>127</v>
      </c>
      <c r="S2881" t="s">
        <v>256</v>
      </c>
      <c r="T2881" t="s">
        <v>392</v>
      </c>
      <c r="U2881" t="s">
        <v>393</v>
      </c>
      <c r="X2881">
        <v>1</v>
      </c>
      <c r="Y2881">
        <v>0</v>
      </c>
      <c r="Z2881">
        <v>0</v>
      </c>
      <c r="AA2881">
        <v>0</v>
      </c>
      <c r="AB2881">
        <v>480000</v>
      </c>
      <c r="AC2881" t="s">
        <v>47</v>
      </c>
      <c r="AD2881" t="e">
        <f>+VLOOKUP(T2881,items!$A$2:$D$1255,4,0)</f>
        <v>#N/A</v>
      </c>
      <c r="AE2881" t="e">
        <f>+VLOOKUP(T2881,Tabla1[],5,0)</f>
        <v>#N/A</v>
      </c>
      <c r="AF2881">
        <f t="shared" si="44"/>
        <v>1</v>
      </c>
    </row>
    <row r="2882" spans="1:32" x14ac:dyDescent="0.25">
      <c r="A2882">
        <v>97602</v>
      </c>
      <c r="B2882" t="s">
        <v>6220</v>
      </c>
      <c r="C2882" t="s">
        <v>33</v>
      </c>
      <c r="D2882">
        <v>0</v>
      </c>
      <c r="F2882" t="s">
        <v>1188</v>
      </c>
      <c r="G2882" t="s">
        <v>3914</v>
      </c>
      <c r="H2882" t="s">
        <v>6221</v>
      </c>
      <c r="I2882" t="s">
        <v>6222</v>
      </c>
      <c r="J2882" t="s">
        <v>6223</v>
      </c>
      <c r="K2882" t="s">
        <v>6224</v>
      </c>
      <c r="L2882" t="s">
        <v>6225</v>
      </c>
      <c r="M2882" t="s">
        <v>486</v>
      </c>
      <c r="N2882" t="s">
        <v>3427</v>
      </c>
      <c r="O2882" t="s">
        <v>504</v>
      </c>
      <c r="P2882" t="s">
        <v>683</v>
      </c>
      <c r="Q2882" t="s">
        <v>5459</v>
      </c>
      <c r="R2882" t="s">
        <v>63</v>
      </c>
      <c r="S2882" t="s">
        <v>88</v>
      </c>
      <c r="T2882" t="s">
        <v>1815</v>
      </c>
      <c r="U2882" t="s">
        <v>1816</v>
      </c>
      <c r="X2882">
        <v>1</v>
      </c>
      <c r="Y2882">
        <v>0</v>
      </c>
      <c r="Z2882">
        <v>0</v>
      </c>
      <c r="AA2882">
        <v>0</v>
      </c>
      <c r="AB2882">
        <v>449037</v>
      </c>
      <c r="AC2882" t="s">
        <v>47</v>
      </c>
      <c r="AD2882" t="str">
        <f>+VLOOKUP(T2882,items!$A$2:$D$1255,4,0)</f>
        <v>MUEBLES</v>
      </c>
      <c r="AE2882">
        <f>+VLOOKUP(T2882,Tabla1[],5,0)</f>
        <v>0</v>
      </c>
      <c r="AF2882">
        <f t="shared" ref="AF2882:AF2945" si="45">+MONTH(O2882)</f>
        <v>11</v>
      </c>
    </row>
    <row r="2883" spans="1:32" x14ac:dyDescent="0.25">
      <c r="A2883">
        <v>97602</v>
      </c>
      <c r="B2883" t="s">
        <v>6220</v>
      </c>
      <c r="C2883" t="s">
        <v>33</v>
      </c>
      <c r="D2883">
        <v>0</v>
      </c>
      <c r="F2883" t="s">
        <v>1188</v>
      </c>
      <c r="G2883" t="s">
        <v>3914</v>
      </c>
      <c r="H2883" t="s">
        <v>6221</v>
      </c>
      <c r="I2883" t="s">
        <v>6222</v>
      </c>
      <c r="J2883" t="s">
        <v>6223</v>
      </c>
      <c r="K2883" t="s">
        <v>6224</v>
      </c>
      <c r="L2883" t="s">
        <v>6225</v>
      </c>
      <c r="M2883" t="s">
        <v>486</v>
      </c>
      <c r="N2883" t="s">
        <v>3427</v>
      </c>
      <c r="O2883" t="s">
        <v>504</v>
      </c>
      <c r="P2883" t="s">
        <v>683</v>
      </c>
      <c r="Q2883" t="s">
        <v>5459</v>
      </c>
      <c r="R2883" t="s">
        <v>63</v>
      </c>
      <c r="S2883" t="s">
        <v>88</v>
      </c>
      <c r="T2883" t="s">
        <v>1817</v>
      </c>
      <c r="U2883" t="s">
        <v>1818</v>
      </c>
      <c r="X2883">
        <v>4</v>
      </c>
      <c r="Y2883">
        <v>0</v>
      </c>
      <c r="Z2883">
        <v>0</v>
      </c>
      <c r="AA2883">
        <v>0</v>
      </c>
      <c r="AB2883">
        <v>1650904</v>
      </c>
      <c r="AC2883" t="s">
        <v>47</v>
      </c>
      <c r="AD2883" t="str">
        <f>+VLOOKUP(T2883,items!$A$2:$D$1255,4,0)</f>
        <v>MUEBLES</v>
      </c>
      <c r="AE2883">
        <f>+VLOOKUP(T2883,Tabla1[],5,0)</f>
        <v>0</v>
      </c>
      <c r="AF2883">
        <f t="shared" si="45"/>
        <v>11</v>
      </c>
    </row>
    <row r="2884" spans="1:32" x14ac:dyDescent="0.25">
      <c r="A2884">
        <v>97602</v>
      </c>
      <c r="B2884" t="s">
        <v>6220</v>
      </c>
      <c r="C2884" t="s">
        <v>33</v>
      </c>
      <c r="D2884">
        <v>0</v>
      </c>
      <c r="F2884" t="s">
        <v>1188</v>
      </c>
      <c r="G2884" t="s">
        <v>3914</v>
      </c>
      <c r="H2884" t="s">
        <v>6221</v>
      </c>
      <c r="I2884" t="s">
        <v>6222</v>
      </c>
      <c r="J2884" t="s">
        <v>6223</v>
      </c>
      <c r="K2884" t="s">
        <v>6224</v>
      </c>
      <c r="L2884" t="s">
        <v>6225</v>
      </c>
      <c r="M2884" t="s">
        <v>486</v>
      </c>
      <c r="N2884" t="s">
        <v>3427</v>
      </c>
      <c r="O2884" t="s">
        <v>504</v>
      </c>
      <c r="P2884" t="s">
        <v>683</v>
      </c>
      <c r="Q2884" t="s">
        <v>5459</v>
      </c>
      <c r="R2884" t="s">
        <v>63</v>
      </c>
      <c r="S2884" t="s">
        <v>88</v>
      </c>
      <c r="T2884" t="s">
        <v>3138</v>
      </c>
      <c r="U2884" t="s">
        <v>3139</v>
      </c>
      <c r="X2884">
        <v>1</v>
      </c>
      <c r="Y2884">
        <v>0</v>
      </c>
      <c r="Z2884">
        <v>0</v>
      </c>
      <c r="AA2884">
        <v>0</v>
      </c>
      <c r="AB2884">
        <v>353217</v>
      </c>
      <c r="AC2884" t="s">
        <v>47</v>
      </c>
      <c r="AD2884">
        <f>+VLOOKUP(T2884,items!$A$2:$D$1255,4,0)</f>
        <v>0</v>
      </c>
      <c r="AE2884">
        <f>+VLOOKUP(T2884,Tabla1[],5,0)</f>
        <v>0</v>
      </c>
      <c r="AF2884">
        <f t="shared" si="45"/>
        <v>11</v>
      </c>
    </row>
    <row r="2885" spans="1:32" x14ac:dyDescent="0.25">
      <c r="A2885">
        <v>97602</v>
      </c>
      <c r="B2885" t="s">
        <v>6220</v>
      </c>
      <c r="C2885" t="s">
        <v>33</v>
      </c>
      <c r="D2885">
        <v>0</v>
      </c>
      <c r="F2885" t="s">
        <v>1188</v>
      </c>
      <c r="G2885" t="s">
        <v>3914</v>
      </c>
      <c r="H2885" t="s">
        <v>6221</v>
      </c>
      <c r="I2885" t="s">
        <v>6222</v>
      </c>
      <c r="J2885" t="s">
        <v>6223</v>
      </c>
      <c r="K2885" t="s">
        <v>6224</v>
      </c>
      <c r="L2885" t="s">
        <v>6225</v>
      </c>
      <c r="M2885" t="s">
        <v>486</v>
      </c>
      <c r="N2885" t="s">
        <v>3427</v>
      </c>
      <c r="O2885" t="s">
        <v>504</v>
      </c>
      <c r="P2885" t="s">
        <v>683</v>
      </c>
      <c r="Q2885" t="s">
        <v>5459</v>
      </c>
      <c r="R2885" t="s">
        <v>63</v>
      </c>
      <c r="S2885" t="s">
        <v>88</v>
      </c>
      <c r="T2885" t="s">
        <v>3140</v>
      </c>
      <c r="U2885" t="s">
        <v>3141</v>
      </c>
      <c r="X2885">
        <v>1</v>
      </c>
      <c r="Y2885">
        <v>0</v>
      </c>
      <c r="Z2885">
        <v>0</v>
      </c>
      <c r="AA2885">
        <v>0</v>
      </c>
      <c r="AB2885">
        <v>788722</v>
      </c>
      <c r="AC2885" t="s">
        <v>47</v>
      </c>
      <c r="AD2885">
        <f>+VLOOKUP(T2885,items!$A$2:$D$1255,4,0)</f>
        <v>0</v>
      </c>
      <c r="AE2885">
        <f>+VLOOKUP(T2885,Tabla1[],5,0)</f>
        <v>0</v>
      </c>
      <c r="AF2885">
        <f t="shared" si="45"/>
        <v>11</v>
      </c>
    </row>
    <row r="2886" spans="1:32" x14ac:dyDescent="0.25">
      <c r="A2886">
        <v>97602</v>
      </c>
      <c r="B2886" t="s">
        <v>6220</v>
      </c>
      <c r="C2886" t="s">
        <v>33</v>
      </c>
      <c r="D2886">
        <v>0</v>
      </c>
      <c r="F2886" t="s">
        <v>1188</v>
      </c>
      <c r="G2886" t="s">
        <v>3914</v>
      </c>
      <c r="H2886" t="s">
        <v>6221</v>
      </c>
      <c r="I2886" t="s">
        <v>6222</v>
      </c>
      <c r="J2886" t="s">
        <v>6223</v>
      </c>
      <c r="K2886" t="s">
        <v>6224</v>
      </c>
      <c r="L2886" t="s">
        <v>6225</v>
      </c>
      <c r="M2886" t="s">
        <v>486</v>
      </c>
      <c r="N2886" t="s">
        <v>3427</v>
      </c>
      <c r="O2886" t="s">
        <v>504</v>
      </c>
      <c r="P2886" t="s">
        <v>683</v>
      </c>
      <c r="Q2886" t="s">
        <v>5459</v>
      </c>
      <c r="R2886" t="s">
        <v>63</v>
      </c>
      <c r="S2886" t="s">
        <v>88</v>
      </c>
      <c r="T2886" t="s">
        <v>1878</v>
      </c>
      <c r="U2886" t="s">
        <v>1879</v>
      </c>
      <c r="V2886" t="s">
        <v>1349</v>
      </c>
      <c r="X2886">
        <v>2</v>
      </c>
      <c r="Y2886">
        <v>0</v>
      </c>
      <c r="Z2886">
        <v>0</v>
      </c>
      <c r="AA2886">
        <v>0</v>
      </c>
      <c r="AB2886">
        <v>2184654</v>
      </c>
      <c r="AC2886" t="s">
        <v>47</v>
      </c>
      <c r="AD2886" t="str">
        <f>+VLOOKUP(T2886,items!$A$2:$D$1255,4,0)</f>
        <v>MUEBLES</v>
      </c>
      <c r="AE2886">
        <f>+VLOOKUP(T2886,Tabla1[],5,0)</f>
        <v>0</v>
      </c>
      <c r="AF2886">
        <f t="shared" si="45"/>
        <v>11</v>
      </c>
    </row>
    <row r="2887" spans="1:32" x14ac:dyDescent="0.25">
      <c r="A2887">
        <v>97609</v>
      </c>
      <c r="B2887" t="s">
        <v>1255</v>
      </c>
      <c r="C2887" t="s">
        <v>75</v>
      </c>
      <c r="D2887">
        <v>0</v>
      </c>
      <c r="F2887" t="s">
        <v>3914</v>
      </c>
      <c r="G2887" t="s">
        <v>335</v>
      </c>
      <c r="H2887" t="s">
        <v>6226</v>
      </c>
      <c r="I2887" t="s">
        <v>6227</v>
      </c>
      <c r="J2887" t="s">
        <v>6228</v>
      </c>
      <c r="K2887" t="s">
        <v>6229</v>
      </c>
      <c r="L2887" t="s">
        <v>6230</v>
      </c>
      <c r="M2887" t="s">
        <v>3374</v>
      </c>
      <c r="N2887" t="s">
        <v>504</v>
      </c>
      <c r="O2887" t="s">
        <v>1213</v>
      </c>
      <c r="P2887" t="s">
        <v>4840</v>
      </c>
      <c r="Q2887" t="s">
        <v>2252</v>
      </c>
      <c r="R2887" t="s">
        <v>63</v>
      </c>
      <c r="S2887" t="s">
        <v>256</v>
      </c>
      <c r="T2887" t="s">
        <v>3690</v>
      </c>
      <c r="U2887" t="s">
        <v>3691</v>
      </c>
      <c r="X2887">
        <v>1</v>
      </c>
      <c r="Y2887">
        <v>0</v>
      </c>
      <c r="Z2887">
        <v>0</v>
      </c>
      <c r="AA2887">
        <v>0</v>
      </c>
      <c r="AB2887">
        <v>84000</v>
      </c>
      <c r="AC2887" t="s">
        <v>47</v>
      </c>
      <c r="AD2887">
        <f>+VLOOKUP(T2887,items!$A$2:$D$1255,4,0)</f>
        <v>0</v>
      </c>
      <c r="AE2887">
        <f>+VLOOKUP(T2887,Tabla1[],5,0)</f>
        <v>0</v>
      </c>
      <c r="AF2887">
        <f t="shared" si="45"/>
        <v>11</v>
      </c>
    </row>
    <row r="2888" spans="1:32" x14ac:dyDescent="0.25">
      <c r="A2888">
        <v>97609</v>
      </c>
      <c r="B2888" t="s">
        <v>1255</v>
      </c>
      <c r="C2888" t="s">
        <v>75</v>
      </c>
      <c r="D2888">
        <v>0</v>
      </c>
      <c r="F2888" t="s">
        <v>3914</v>
      </c>
      <c r="G2888" t="s">
        <v>335</v>
      </c>
      <c r="H2888" t="s">
        <v>6226</v>
      </c>
      <c r="I2888" t="s">
        <v>6227</v>
      </c>
      <c r="J2888" t="s">
        <v>6228</v>
      </c>
      <c r="K2888" t="s">
        <v>6229</v>
      </c>
      <c r="L2888" t="s">
        <v>6230</v>
      </c>
      <c r="M2888" t="s">
        <v>3374</v>
      </c>
      <c r="N2888" t="s">
        <v>504</v>
      </c>
      <c r="O2888" t="s">
        <v>1213</v>
      </c>
      <c r="P2888" t="s">
        <v>4840</v>
      </c>
      <c r="Q2888" t="s">
        <v>2252</v>
      </c>
      <c r="R2888" t="s">
        <v>63</v>
      </c>
      <c r="S2888" t="s">
        <v>256</v>
      </c>
      <c r="T2888" t="s">
        <v>3677</v>
      </c>
      <c r="U2888" t="s">
        <v>3678</v>
      </c>
      <c r="V2888" t="s">
        <v>859</v>
      </c>
      <c r="W2888" t="s">
        <v>111</v>
      </c>
      <c r="X2888">
        <v>1</v>
      </c>
      <c r="Y2888">
        <v>3650</v>
      </c>
      <c r="Z2888">
        <v>800</v>
      </c>
      <c r="AA2888">
        <v>600</v>
      </c>
      <c r="AB2888">
        <v>1917468</v>
      </c>
      <c r="AC2888" t="s">
        <v>47</v>
      </c>
      <c r="AD2888">
        <f>+VLOOKUP(T2888,items!$A$2:$D$1255,4,0)</f>
        <v>0</v>
      </c>
      <c r="AE2888">
        <f>+VLOOKUP(T2888,Tabla1[],5,0)</f>
        <v>0</v>
      </c>
      <c r="AF2888">
        <f t="shared" si="45"/>
        <v>11</v>
      </c>
    </row>
    <row r="2889" spans="1:32" x14ac:dyDescent="0.25">
      <c r="A2889">
        <v>97609</v>
      </c>
      <c r="B2889" t="s">
        <v>1255</v>
      </c>
      <c r="C2889" t="s">
        <v>75</v>
      </c>
      <c r="D2889">
        <v>0</v>
      </c>
      <c r="F2889" t="s">
        <v>3914</v>
      </c>
      <c r="G2889" t="s">
        <v>335</v>
      </c>
      <c r="H2889" t="s">
        <v>6226</v>
      </c>
      <c r="I2889" t="s">
        <v>6227</v>
      </c>
      <c r="J2889" t="s">
        <v>6228</v>
      </c>
      <c r="K2889" t="s">
        <v>6229</v>
      </c>
      <c r="L2889" t="s">
        <v>6230</v>
      </c>
      <c r="M2889" t="s">
        <v>3374</v>
      </c>
      <c r="N2889" t="s">
        <v>504</v>
      </c>
      <c r="O2889" t="s">
        <v>1213</v>
      </c>
      <c r="P2889" t="s">
        <v>4840</v>
      </c>
      <c r="Q2889" t="s">
        <v>2252</v>
      </c>
      <c r="R2889" t="s">
        <v>63</v>
      </c>
      <c r="S2889" t="s">
        <v>256</v>
      </c>
      <c r="T2889" t="s">
        <v>721</v>
      </c>
      <c r="U2889" t="s">
        <v>722</v>
      </c>
      <c r="W2889" t="s">
        <v>111</v>
      </c>
      <c r="X2889">
        <v>1</v>
      </c>
      <c r="Y2889">
        <v>6000</v>
      </c>
      <c r="Z2889">
        <v>0</v>
      </c>
      <c r="AA2889">
        <v>0</v>
      </c>
      <c r="AB2889">
        <v>959000</v>
      </c>
      <c r="AC2889" t="s">
        <v>47</v>
      </c>
      <c r="AD2889">
        <f>+VLOOKUP(T2889,items!$A$2:$D$1255,4,0)</f>
        <v>0</v>
      </c>
      <c r="AE2889">
        <f>+VLOOKUP(T2889,Tabla1[],5,0)</f>
        <v>0</v>
      </c>
      <c r="AF2889">
        <f t="shared" si="45"/>
        <v>11</v>
      </c>
    </row>
    <row r="2890" spans="1:32" x14ac:dyDescent="0.25">
      <c r="A2890">
        <v>97609</v>
      </c>
      <c r="B2890" t="s">
        <v>1255</v>
      </c>
      <c r="C2890" t="s">
        <v>75</v>
      </c>
      <c r="D2890">
        <v>0</v>
      </c>
      <c r="F2890" t="s">
        <v>3914</v>
      </c>
      <c r="G2890" t="s">
        <v>335</v>
      </c>
      <c r="H2890" t="s">
        <v>6226</v>
      </c>
      <c r="I2890" t="s">
        <v>6227</v>
      </c>
      <c r="J2890" t="s">
        <v>6228</v>
      </c>
      <c r="K2890" t="s">
        <v>6229</v>
      </c>
      <c r="L2890" t="s">
        <v>6230</v>
      </c>
      <c r="M2890" t="s">
        <v>3374</v>
      </c>
      <c r="N2890" t="s">
        <v>504</v>
      </c>
      <c r="O2890" t="s">
        <v>1213</v>
      </c>
      <c r="P2890" t="s">
        <v>4840</v>
      </c>
      <c r="Q2890" t="s">
        <v>2252</v>
      </c>
      <c r="R2890" t="s">
        <v>63</v>
      </c>
      <c r="S2890" t="s">
        <v>256</v>
      </c>
      <c r="T2890" t="s">
        <v>1659</v>
      </c>
      <c r="U2890" t="s">
        <v>1660</v>
      </c>
      <c r="V2890" t="s">
        <v>859</v>
      </c>
      <c r="W2890" t="s">
        <v>111</v>
      </c>
      <c r="X2890">
        <v>1</v>
      </c>
      <c r="Y2890">
        <v>3650</v>
      </c>
      <c r="Z2890">
        <v>0</v>
      </c>
      <c r="AA2890">
        <v>460</v>
      </c>
      <c r="AB2890">
        <v>715750</v>
      </c>
      <c r="AC2890" t="s">
        <v>47</v>
      </c>
      <c r="AD2890">
        <f>+VLOOKUP(T2890,items!$A$2:$D$1255,4,0)</f>
        <v>0</v>
      </c>
      <c r="AE2890">
        <f>+VLOOKUP(T2890,Tabla1[],5,0)</f>
        <v>0</v>
      </c>
      <c r="AF2890">
        <f t="shared" si="45"/>
        <v>11</v>
      </c>
    </row>
    <row r="2891" spans="1:32" x14ac:dyDescent="0.25">
      <c r="A2891">
        <v>97609</v>
      </c>
      <c r="B2891" t="s">
        <v>1255</v>
      </c>
      <c r="C2891" t="s">
        <v>75</v>
      </c>
      <c r="D2891">
        <v>0</v>
      </c>
      <c r="F2891" t="s">
        <v>3914</v>
      </c>
      <c r="G2891" t="s">
        <v>335</v>
      </c>
      <c r="H2891" t="s">
        <v>6226</v>
      </c>
      <c r="I2891" t="s">
        <v>6227</v>
      </c>
      <c r="J2891" t="s">
        <v>6228</v>
      </c>
      <c r="K2891" t="s">
        <v>6229</v>
      </c>
      <c r="L2891" t="s">
        <v>6230</v>
      </c>
      <c r="M2891" t="s">
        <v>3374</v>
      </c>
      <c r="N2891" t="s">
        <v>504</v>
      </c>
      <c r="O2891" t="s">
        <v>1213</v>
      </c>
      <c r="P2891" t="s">
        <v>4840</v>
      </c>
      <c r="Q2891" t="s">
        <v>2252</v>
      </c>
      <c r="R2891" t="s">
        <v>63</v>
      </c>
      <c r="S2891" t="s">
        <v>256</v>
      </c>
      <c r="T2891" t="s">
        <v>94</v>
      </c>
      <c r="U2891" t="s">
        <v>95</v>
      </c>
      <c r="X2891">
        <v>1</v>
      </c>
      <c r="Y2891">
        <v>0</v>
      </c>
      <c r="Z2891">
        <v>0</v>
      </c>
      <c r="AA2891">
        <v>0</v>
      </c>
      <c r="AB2891">
        <v>300000</v>
      </c>
      <c r="AC2891" t="s">
        <v>47</v>
      </c>
      <c r="AD2891" t="e">
        <f>+VLOOKUP(T2891,items!$A$2:$D$1255,4,0)</f>
        <v>#N/A</v>
      </c>
      <c r="AE2891" t="e">
        <f>+VLOOKUP(T2891,Tabla1[],5,0)</f>
        <v>#N/A</v>
      </c>
      <c r="AF2891">
        <f t="shared" si="45"/>
        <v>11</v>
      </c>
    </row>
    <row r="2892" spans="1:32" x14ac:dyDescent="0.25">
      <c r="A2892">
        <v>97609</v>
      </c>
      <c r="B2892" t="s">
        <v>1255</v>
      </c>
      <c r="C2892" t="s">
        <v>75</v>
      </c>
      <c r="D2892">
        <v>0</v>
      </c>
      <c r="F2892" t="s">
        <v>3914</v>
      </c>
      <c r="G2892" t="s">
        <v>335</v>
      </c>
      <c r="H2892" t="s">
        <v>6226</v>
      </c>
      <c r="I2892" t="s">
        <v>6227</v>
      </c>
      <c r="J2892" t="s">
        <v>6228</v>
      </c>
      <c r="K2892" t="s">
        <v>6229</v>
      </c>
      <c r="L2892" t="s">
        <v>6230</v>
      </c>
      <c r="M2892" t="s">
        <v>3374</v>
      </c>
      <c r="N2892" t="s">
        <v>504</v>
      </c>
      <c r="O2892" t="s">
        <v>1213</v>
      </c>
      <c r="P2892" t="s">
        <v>4840</v>
      </c>
      <c r="Q2892" t="s">
        <v>2252</v>
      </c>
      <c r="R2892" t="s">
        <v>63</v>
      </c>
      <c r="S2892" t="s">
        <v>256</v>
      </c>
      <c r="T2892" t="s">
        <v>392</v>
      </c>
      <c r="U2892" t="s">
        <v>393</v>
      </c>
      <c r="X2892">
        <v>1</v>
      </c>
      <c r="Y2892">
        <v>0</v>
      </c>
      <c r="Z2892">
        <v>0</v>
      </c>
      <c r="AA2892">
        <v>0</v>
      </c>
      <c r="AB2892">
        <v>495000</v>
      </c>
      <c r="AC2892" t="s">
        <v>47</v>
      </c>
      <c r="AD2892" t="e">
        <f>+VLOOKUP(T2892,items!$A$2:$D$1255,4,0)</f>
        <v>#N/A</v>
      </c>
      <c r="AE2892" t="e">
        <f>+VLOOKUP(T2892,Tabla1[],5,0)</f>
        <v>#N/A</v>
      </c>
      <c r="AF2892">
        <f t="shared" si="45"/>
        <v>11</v>
      </c>
    </row>
    <row r="2893" spans="1:32" x14ac:dyDescent="0.25">
      <c r="A2893">
        <v>97621</v>
      </c>
      <c r="B2893" t="s">
        <v>1952</v>
      </c>
      <c r="C2893" t="s">
        <v>75</v>
      </c>
      <c r="D2893">
        <v>0</v>
      </c>
      <c r="F2893" t="s">
        <v>674</v>
      </c>
      <c r="G2893" t="s">
        <v>674</v>
      </c>
      <c r="H2893" t="s">
        <v>6231</v>
      </c>
      <c r="I2893" t="s">
        <v>37</v>
      </c>
      <c r="J2893" t="s">
        <v>6232</v>
      </c>
      <c r="K2893" t="s">
        <v>6233</v>
      </c>
      <c r="L2893" t="s">
        <v>37</v>
      </c>
      <c r="M2893" t="s">
        <v>486</v>
      </c>
      <c r="N2893" t="s">
        <v>486</v>
      </c>
      <c r="O2893" t="s">
        <v>3427</v>
      </c>
      <c r="P2893" t="s">
        <v>903</v>
      </c>
      <c r="Q2893" t="s">
        <v>903</v>
      </c>
      <c r="R2893" t="s">
        <v>43</v>
      </c>
      <c r="S2893" t="s">
        <v>164</v>
      </c>
      <c r="T2893" t="s">
        <v>1290</v>
      </c>
      <c r="U2893" t="s">
        <v>1291</v>
      </c>
      <c r="X2893">
        <v>1</v>
      </c>
      <c r="Y2893">
        <v>0</v>
      </c>
      <c r="Z2893">
        <v>0</v>
      </c>
      <c r="AA2893">
        <v>0</v>
      </c>
      <c r="AB2893">
        <v>67227</v>
      </c>
      <c r="AC2893" t="s">
        <v>47</v>
      </c>
      <c r="AD2893">
        <f>+VLOOKUP(T2893,items!$A$2:$D$1255,4,0)</f>
        <v>0</v>
      </c>
      <c r="AE2893">
        <f>+VLOOKUP(T2893,Tabla1[],5,0)</f>
        <v>0</v>
      </c>
      <c r="AF2893">
        <f t="shared" si="45"/>
        <v>10</v>
      </c>
    </row>
    <row r="2894" spans="1:32" x14ac:dyDescent="0.25">
      <c r="A2894">
        <v>97622</v>
      </c>
      <c r="B2894" t="s">
        <v>6234</v>
      </c>
      <c r="C2894" t="s">
        <v>75</v>
      </c>
      <c r="D2894">
        <v>0</v>
      </c>
      <c r="F2894" t="s">
        <v>674</v>
      </c>
      <c r="G2894" t="s">
        <v>1031</v>
      </c>
      <c r="H2894" t="s">
        <v>6235</v>
      </c>
      <c r="I2894" t="s">
        <v>37</v>
      </c>
      <c r="J2894" t="s">
        <v>6236</v>
      </c>
      <c r="K2894" t="s">
        <v>6237</v>
      </c>
      <c r="L2894" t="s">
        <v>37</v>
      </c>
      <c r="M2894" t="s">
        <v>41</v>
      </c>
      <c r="N2894" t="s">
        <v>41</v>
      </c>
      <c r="O2894" t="s">
        <v>2639</v>
      </c>
      <c r="P2894" t="s">
        <v>488</v>
      </c>
      <c r="Q2894" t="s">
        <v>488</v>
      </c>
      <c r="R2894" t="s">
        <v>43</v>
      </c>
      <c r="S2894" t="s">
        <v>164</v>
      </c>
      <c r="T2894" t="s">
        <v>2354</v>
      </c>
      <c r="U2894" t="s">
        <v>2355</v>
      </c>
      <c r="X2894">
        <v>3</v>
      </c>
      <c r="Y2894">
        <v>0</v>
      </c>
      <c r="Z2894">
        <v>0</v>
      </c>
      <c r="AA2894">
        <v>0</v>
      </c>
      <c r="AB2894">
        <v>3240000</v>
      </c>
      <c r="AC2894" t="s">
        <v>47</v>
      </c>
      <c r="AD2894">
        <f>+VLOOKUP(T2894,items!$A$2:$D$1255,4,0)</f>
        <v>0</v>
      </c>
      <c r="AE2894">
        <f>+VLOOKUP(T2894,Tabla1[],5,0)</f>
        <v>0</v>
      </c>
      <c r="AF2894">
        <f t="shared" si="45"/>
        <v>10</v>
      </c>
    </row>
    <row r="2895" spans="1:32" x14ac:dyDescent="0.25">
      <c r="A2895">
        <v>97624</v>
      </c>
      <c r="B2895" t="s">
        <v>6238</v>
      </c>
      <c r="C2895" t="s">
        <v>75</v>
      </c>
      <c r="D2895">
        <v>0</v>
      </c>
      <c r="F2895" t="s">
        <v>674</v>
      </c>
      <c r="G2895" t="s">
        <v>674</v>
      </c>
      <c r="H2895" t="s">
        <v>6239</v>
      </c>
      <c r="I2895" t="s">
        <v>37</v>
      </c>
      <c r="J2895" t="s">
        <v>6240</v>
      </c>
      <c r="K2895" t="s">
        <v>6241</v>
      </c>
      <c r="L2895" t="s">
        <v>37</v>
      </c>
      <c r="M2895" t="s">
        <v>486</v>
      </c>
      <c r="N2895" t="s">
        <v>486</v>
      </c>
      <c r="O2895" t="s">
        <v>3427</v>
      </c>
      <c r="P2895" t="s">
        <v>903</v>
      </c>
      <c r="Q2895" t="s">
        <v>903</v>
      </c>
      <c r="R2895" t="s">
        <v>43</v>
      </c>
      <c r="S2895" t="s">
        <v>164</v>
      </c>
      <c r="T2895" t="s">
        <v>1290</v>
      </c>
      <c r="U2895" t="s">
        <v>1291</v>
      </c>
      <c r="X2895">
        <v>3</v>
      </c>
      <c r="Y2895">
        <v>0</v>
      </c>
      <c r="Z2895">
        <v>0</v>
      </c>
      <c r="AA2895">
        <v>0</v>
      </c>
      <c r="AB2895">
        <v>201681</v>
      </c>
      <c r="AC2895" t="s">
        <v>47</v>
      </c>
      <c r="AD2895">
        <f>+VLOOKUP(T2895,items!$A$2:$D$1255,4,0)</f>
        <v>0</v>
      </c>
      <c r="AE2895">
        <f>+VLOOKUP(T2895,Tabla1[],5,0)</f>
        <v>0</v>
      </c>
      <c r="AF2895">
        <f t="shared" si="45"/>
        <v>10</v>
      </c>
    </row>
    <row r="2896" spans="1:32" x14ac:dyDescent="0.25">
      <c r="A2896">
        <v>97626</v>
      </c>
      <c r="B2896" t="s">
        <v>3166</v>
      </c>
      <c r="C2896" t="s">
        <v>33</v>
      </c>
      <c r="D2896">
        <v>0</v>
      </c>
      <c r="F2896" t="s">
        <v>674</v>
      </c>
      <c r="G2896" t="s">
        <v>674</v>
      </c>
      <c r="H2896" t="s">
        <v>6242</v>
      </c>
      <c r="I2896" t="s">
        <v>37</v>
      </c>
      <c r="J2896" t="s">
        <v>6243</v>
      </c>
      <c r="K2896" t="s">
        <v>6244</v>
      </c>
      <c r="L2896" t="s">
        <v>6245</v>
      </c>
      <c r="M2896" t="s">
        <v>680</v>
      </c>
      <c r="N2896" t="s">
        <v>680</v>
      </c>
      <c r="O2896" t="s">
        <v>424</v>
      </c>
      <c r="P2896" t="s">
        <v>683</v>
      </c>
      <c r="Q2896" t="s">
        <v>445</v>
      </c>
      <c r="R2896" t="s">
        <v>127</v>
      </c>
      <c r="S2896" t="s">
        <v>108</v>
      </c>
      <c r="T2896" t="s">
        <v>1536</v>
      </c>
      <c r="U2896" t="s">
        <v>1537</v>
      </c>
      <c r="X2896">
        <v>2</v>
      </c>
      <c r="Y2896">
        <v>0</v>
      </c>
      <c r="Z2896">
        <v>0</v>
      </c>
      <c r="AA2896">
        <v>0</v>
      </c>
      <c r="AB2896">
        <v>0</v>
      </c>
      <c r="AC2896" t="s">
        <v>47</v>
      </c>
      <c r="AD2896">
        <f>+VLOOKUP(T2896,items!$A$2:$D$1255,4,0)</f>
        <v>0</v>
      </c>
      <c r="AE2896">
        <f>+VLOOKUP(T2896,Tabla1[],5,0)</f>
        <v>0</v>
      </c>
      <c r="AF2896">
        <f t="shared" si="45"/>
        <v>10</v>
      </c>
    </row>
    <row r="2897" spans="1:32" x14ac:dyDescent="0.25">
      <c r="A2897">
        <v>97628</v>
      </c>
      <c r="B2897" t="s">
        <v>3467</v>
      </c>
      <c r="C2897" t="s">
        <v>75</v>
      </c>
      <c r="D2897">
        <v>0</v>
      </c>
      <c r="F2897" t="s">
        <v>674</v>
      </c>
      <c r="G2897" t="s">
        <v>674</v>
      </c>
      <c r="H2897" t="s">
        <v>6246</v>
      </c>
      <c r="I2897" t="s">
        <v>37</v>
      </c>
      <c r="J2897" t="s">
        <v>6247</v>
      </c>
      <c r="K2897" t="s">
        <v>6248</v>
      </c>
      <c r="L2897" t="s">
        <v>37</v>
      </c>
      <c r="M2897" t="s">
        <v>486</v>
      </c>
      <c r="N2897" t="s">
        <v>486</v>
      </c>
      <c r="O2897" t="s">
        <v>3427</v>
      </c>
      <c r="P2897" t="s">
        <v>903</v>
      </c>
      <c r="Q2897" t="s">
        <v>903</v>
      </c>
      <c r="R2897" t="s">
        <v>43</v>
      </c>
      <c r="S2897" t="s">
        <v>164</v>
      </c>
      <c r="T2897" t="s">
        <v>2135</v>
      </c>
      <c r="U2897" t="s">
        <v>214</v>
      </c>
      <c r="X2897">
        <v>7</v>
      </c>
      <c r="Y2897">
        <v>0</v>
      </c>
      <c r="Z2897">
        <v>0</v>
      </c>
      <c r="AA2897">
        <v>0</v>
      </c>
      <c r="AB2897">
        <v>368200</v>
      </c>
      <c r="AC2897" t="s">
        <v>47</v>
      </c>
      <c r="AD2897">
        <f>+VLOOKUP(T2897,items!$A$2:$D$1255,4,0)</f>
        <v>0</v>
      </c>
      <c r="AE2897">
        <f>+VLOOKUP(T2897,Tabla1[],5,0)</f>
        <v>0</v>
      </c>
      <c r="AF2897">
        <f t="shared" si="45"/>
        <v>10</v>
      </c>
    </row>
    <row r="2898" spans="1:32" x14ac:dyDescent="0.25">
      <c r="A2898">
        <v>97635</v>
      </c>
      <c r="B2898" t="s">
        <v>6249</v>
      </c>
      <c r="C2898" t="s">
        <v>33</v>
      </c>
      <c r="D2898">
        <v>0</v>
      </c>
      <c r="F2898" t="s">
        <v>674</v>
      </c>
      <c r="G2898" t="s">
        <v>674</v>
      </c>
      <c r="H2898" t="s">
        <v>6250</v>
      </c>
      <c r="I2898" t="s">
        <v>37</v>
      </c>
      <c r="J2898" t="s">
        <v>6251</v>
      </c>
      <c r="K2898" t="s">
        <v>6252</v>
      </c>
      <c r="L2898" t="s">
        <v>37</v>
      </c>
      <c r="M2898" t="s">
        <v>486</v>
      </c>
      <c r="N2898" t="s">
        <v>486</v>
      </c>
      <c r="O2898" t="s">
        <v>1142</v>
      </c>
      <c r="P2898" t="s">
        <v>2130</v>
      </c>
      <c r="Q2898" t="s">
        <v>2130</v>
      </c>
      <c r="R2898" t="s">
        <v>43</v>
      </c>
      <c r="S2898" t="s">
        <v>164</v>
      </c>
      <c r="T2898" t="s">
        <v>6253</v>
      </c>
      <c r="U2898" t="s">
        <v>6254</v>
      </c>
      <c r="V2898" t="s">
        <v>1168</v>
      </c>
      <c r="X2898">
        <v>1</v>
      </c>
      <c r="Y2898">
        <v>0</v>
      </c>
      <c r="Z2898">
        <v>0</v>
      </c>
      <c r="AA2898">
        <v>0</v>
      </c>
      <c r="AB2898">
        <v>659795</v>
      </c>
      <c r="AC2898" t="s">
        <v>47</v>
      </c>
      <c r="AD2898">
        <f>+VLOOKUP(T2898,items!$A$2:$D$1255,4,0)</f>
        <v>0</v>
      </c>
      <c r="AE2898">
        <f>+VLOOKUP(T2898,Tabla1[],5,0)</f>
        <v>0</v>
      </c>
      <c r="AF2898">
        <f t="shared" si="45"/>
        <v>10</v>
      </c>
    </row>
    <row r="2899" spans="1:32" x14ac:dyDescent="0.25">
      <c r="A2899">
        <v>97640</v>
      </c>
      <c r="B2899" t="s">
        <v>5044</v>
      </c>
      <c r="C2899" t="s">
        <v>75</v>
      </c>
      <c r="D2899">
        <v>0</v>
      </c>
      <c r="F2899" t="s">
        <v>674</v>
      </c>
      <c r="G2899" t="s">
        <v>3427</v>
      </c>
      <c r="H2899" t="s">
        <v>6255</v>
      </c>
      <c r="I2899" t="s">
        <v>6256</v>
      </c>
      <c r="J2899" t="s">
        <v>6257</v>
      </c>
      <c r="K2899" t="s">
        <v>6258</v>
      </c>
      <c r="L2899" t="s">
        <v>6259</v>
      </c>
      <c r="M2899" t="s">
        <v>917</v>
      </c>
      <c r="N2899" t="s">
        <v>42</v>
      </c>
      <c r="O2899" t="s">
        <v>4251</v>
      </c>
      <c r="P2899" t="s">
        <v>1143</v>
      </c>
      <c r="Q2899" t="s">
        <v>4390</v>
      </c>
      <c r="R2899" t="s">
        <v>127</v>
      </c>
      <c r="S2899" t="s">
        <v>108</v>
      </c>
      <c r="T2899" t="s">
        <v>6260</v>
      </c>
      <c r="U2899" t="s">
        <v>6261</v>
      </c>
      <c r="W2899" t="s">
        <v>114</v>
      </c>
      <c r="X2899">
        <v>2</v>
      </c>
      <c r="Y2899">
        <v>6000</v>
      </c>
      <c r="Z2899">
        <v>0</v>
      </c>
      <c r="AA2899">
        <v>0</v>
      </c>
      <c r="AB2899">
        <v>4729564</v>
      </c>
      <c r="AC2899" t="s">
        <v>47</v>
      </c>
      <c r="AD2899">
        <f>+VLOOKUP(T2899,items!$A$2:$D$1255,4,0)</f>
        <v>0</v>
      </c>
      <c r="AE2899">
        <f>+VLOOKUP(T2899,Tabla1[],5,0)</f>
        <v>0</v>
      </c>
      <c r="AF2899">
        <f t="shared" si="45"/>
        <v>10</v>
      </c>
    </row>
    <row r="2900" spans="1:32" x14ac:dyDescent="0.25">
      <c r="A2900">
        <v>97642</v>
      </c>
      <c r="B2900" t="s">
        <v>1502</v>
      </c>
      <c r="C2900" t="s">
        <v>33</v>
      </c>
      <c r="D2900">
        <v>0</v>
      </c>
      <c r="F2900" t="s">
        <v>674</v>
      </c>
      <c r="G2900" t="s">
        <v>674</v>
      </c>
      <c r="H2900" t="s">
        <v>6262</v>
      </c>
      <c r="I2900" t="s">
        <v>37</v>
      </c>
      <c r="J2900" t="s">
        <v>6263</v>
      </c>
      <c r="K2900" t="s">
        <v>6264</v>
      </c>
      <c r="L2900" t="s">
        <v>37</v>
      </c>
      <c r="M2900" t="s">
        <v>486</v>
      </c>
      <c r="N2900" t="s">
        <v>486</v>
      </c>
      <c r="O2900" t="s">
        <v>3427</v>
      </c>
      <c r="P2900" t="s">
        <v>903</v>
      </c>
      <c r="Q2900" t="s">
        <v>903</v>
      </c>
      <c r="R2900" t="s">
        <v>127</v>
      </c>
      <c r="S2900" t="s">
        <v>164</v>
      </c>
      <c r="T2900" t="s">
        <v>2989</v>
      </c>
      <c r="U2900" t="s">
        <v>688</v>
      </c>
      <c r="X2900">
        <v>51</v>
      </c>
      <c r="Y2900">
        <v>0</v>
      </c>
      <c r="Z2900">
        <v>0</v>
      </c>
      <c r="AA2900">
        <v>0</v>
      </c>
      <c r="AB2900">
        <v>2550000</v>
      </c>
      <c r="AC2900" t="s">
        <v>47</v>
      </c>
      <c r="AD2900">
        <f>+VLOOKUP(T2900,items!$A$2:$D$1255,4,0)</f>
        <v>0</v>
      </c>
      <c r="AE2900">
        <f>+VLOOKUP(T2900,Tabla1[],5,0)</f>
        <v>0</v>
      </c>
      <c r="AF2900">
        <f t="shared" si="45"/>
        <v>10</v>
      </c>
    </row>
    <row r="2901" spans="1:32" x14ac:dyDescent="0.25">
      <c r="A2901">
        <v>97663</v>
      </c>
      <c r="B2901" t="s">
        <v>6265</v>
      </c>
      <c r="C2901" t="s">
        <v>33</v>
      </c>
      <c r="D2901">
        <v>0</v>
      </c>
      <c r="F2901" t="s">
        <v>674</v>
      </c>
      <c r="G2901" t="s">
        <v>674</v>
      </c>
      <c r="H2901" t="s">
        <v>6266</v>
      </c>
      <c r="I2901" t="s">
        <v>37</v>
      </c>
      <c r="J2901" t="s">
        <v>37</v>
      </c>
      <c r="K2901" t="s">
        <v>6267</v>
      </c>
      <c r="L2901" t="s">
        <v>6268</v>
      </c>
      <c r="M2901" t="s">
        <v>680</v>
      </c>
      <c r="N2901" t="s">
        <v>680</v>
      </c>
      <c r="O2901" t="s">
        <v>2492</v>
      </c>
      <c r="P2901" t="s">
        <v>4571</v>
      </c>
      <c r="Q2901" t="s">
        <v>3819</v>
      </c>
      <c r="R2901" t="s">
        <v>63</v>
      </c>
      <c r="S2901" t="s">
        <v>44</v>
      </c>
      <c r="T2901" t="s">
        <v>4070</v>
      </c>
      <c r="U2901" t="s">
        <v>4071</v>
      </c>
      <c r="W2901" t="s">
        <v>93</v>
      </c>
      <c r="X2901">
        <v>1</v>
      </c>
      <c r="Y2901">
        <v>0</v>
      </c>
      <c r="Z2901">
        <v>0</v>
      </c>
      <c r="AA2901">
        <v>0</v>
      </c>
      <c r="AB2901">
        <v>877012</v>
      </c>
      <c r="AC2901" t="s">
        <v>47</v>
      </c>
      <c r="AD2901">
        <f>+VLOOKUP(T2901,items!$A$2:$D$1255,4,0)</f>
        <v>0</v>
      </c>
      <c r="AE2901">
        <f>+VLOOKUP(T2901,Tabla1[],5,0)</f>
        <v>0</v>
      </c>
      <c r="AF2901">
        <f t="shared" si="45"/>
        <v>10</v>
      </c>
    </row>
    <row r="2902" spans="1:32" x14ac:dyDescent="0.25">
      <c r="A2902">
        <v>97663</v>
      </c>
      <c r="B2902" t="s">
        <v>6265</v>
      </c>
      <c r="C2902" t="s">
        <v>33</v>
      </c>
      <c r="D2902">
        <v>0</v>
      </c>
      <c r="F2902" t="s">
        <v>674</v>
      </c>
      <c r="G2902" t="s">
        <v>674</v>
      </c>
      <c r="H2902" t="s">
        <v>6266</v>
      </c>
      <c r="I2902" t="s">
        <v>37</v>
      </c>
      <c r="J2902" t="s">
        <v>37</v>
      </c>
      <c r="K2902" t="s">
        <v>6267</v>
      </c>
      <c r="L2902" t="s">
        <v>6268</v>
      </c>
      <c r="M2902" t="s">
        <v>680</v>
      </c>
      <c r="N2902" t="s">
        <v>680</v>
      </c>
      <c r="O2902" t="s">
        <v>2492</v>
      </c>
      <c r="P2902" t="s">
        <v>4571</v>
      </c>
      <c r="Q2902" t="s">
        <v>3819</v>
      </c>
      <c r="R2902" t="s">
        <v>63</v>
      </c>
      <c r="S2902" t="s">
        <v>44</v>
      </c>
      <c r="T2902" t="s">
        <v>1062</v>
      </c>
      <c r="U2902" t="s">
        <v>6030</v>
      </c>
      <c r="V2902" t="s">
        <v>828</v>
      </c>
      <c r="X2902">
        <v>1</v>
      </c>
      <c r="Y2902">
        <v>0</v>
      </c>
      <c r="Z2902">
        <v>0</v>
      </c>
      <c r="AA2902">
        <v>0</v>
      </c>
      <c r="AB2902">
        <v>1340059</v>
      </c>
      <c r="AC2902" t="s">
        <v>47</v>
      </c>
      <c r="AD2902">
        <f>+VLOOKUP(T2902,items!$A$2:$D$1255,4,0)</f>
        <v>0</v>
      </c>
      <c r="AE2902">
        <f>+VLOOKUP(T2902,Tabla1[],5,0)</f>
        <v>0</v>
      </c>
      <c r="AF2902">
        <f t="shared" si="45"/>
        <v>10</v>
      </c>
    </row>
    <row r="2903" spans="1:32" x14ac:dyDescent="0.25">
      <c r="A2903">
        <v>97664</v>
      </c>
      <c r="B2903" t="s">
        <v>6269</v>
      </c>
      <c r="C2903" t="s">
        <v>75</v>
      </c>
      <c r="D2903">
        <v>0</v>
      </c>
      <c r="F2903" t="s">
        <v>674</v>
      </c>
      <c r="G2903" t="s">
        <v>917</v>
      </c>
      <c r="H2903" t="s">
        <v>6270</v>
      </c>
      <c r="I2903" t="s">
        <v>37</v>
      </c>
      <c r="J2903" t="s">
        <v>6271</v>
      </c>
      <c r="K2903" t="s">
        <v>6272</v>
      </c>
      <c r="L2903" t="s">
        <v>6273</v>
      </c>
      <c r="M2903" t="s">
        <v>1031</v>
      </c>
      <c r="N2903" t="s">
        <v>1031</v>
      </c>
      <c r="O2903" t="s">
        <v>1142</v>
      </c>
      <c r="P2903" t="s">
        <v>681</v>
      </c>
      <c r="Q2903" t="s">
        <v>4773</v>
      </c>
      <c r="R2903" t="s">
        <v>63</v>
      </c>
      <c r="S2903" t="s">
        <v>108</v>
      </c>
      <c r="T2903" t="s">
        <v>388</v>
      </c>
      <c r="U2903" t="s">
        <v>389</v>
      </c>
      <c r="X2903">
        <v>20</v>
      </c>
      <c r="Y2903">
        <v>0</v>
      </c>
      <c r="Z2903">
        <v>0</v>
      </c>
      <c r="AA2903">
        <v>0</v>
      </c>
      <c r="AB2903">
        <v>1340000</v>
      </c>
      <c r="AC2903" t="s">
        <v>47</v>
      </c>
      <c r="AD2903">
        <f>+VLOOKUP(T2903,items!$A$2:$D$1255,4,0)</f>
        <v>0</v>
      </c>
      <c r="AE2903">
        <f>+VLOOKUP(T2903,Tabla1[],5,0)</f>
        <v>0</v>
      </c>
      <c r="AF2903">
        <f t="shared" si="45"/>
        <v>10</v>
      </c>
    </row>
    <row r="2904" spans="1:32" x14ac:dyDescent="0.25">
      <c r="A2904">
        <v>97664</v>
      </c>
      <c r="B2904" t="s">
        <v>6269</v>
      </c>
      <c r="C2904" t="s">
        <v>75</v>
      </c>
      <c r="D2904">
        <v>0</v>
      </c>
      <c r="F2904" t="s">
        <v>674</v>
      </c>
      <c r="G2904" t="s">
        <v>917</v>
      </c>
      <c r="H2904" t="s">
        <v>6270</v>
      </c>
      <c r="I2904" t="s">
        <v>37</v>
      </c>
      <c r="J2904" t="s">
        <v>6271</v>
      </c>
      <c r="K2904" t="s">
        <v>6272</v>
      </c>
      <c r="L2904" t="s">
        <v>6273</v>
      </c>
      <c r="M2904" t="s">
        <v>1031</v>
      </c>
      <c r="N2904" t="s">
        <v>1031</v>
      </c>
      <c r="O2904" t="s">
        <v>1142</v>
      </c>
      <c r="P2904" t="s">
        <v>681</v>
      </c>
      <c r="Q2904" t="s">
        <v>4773</v>
      </c>
      <c r="R2904" t="s">
        <v>63</v>
      </c>
      <c r="S2904" t="s">
        <v>108</v>
      </c>
      <c r="T2904" t="s">
        <v>299</v>
      </c>
      <c r="U2904" t="s">
        <v>300</v>
      </c>
      <c r="X2904">
        <v>1</v>
      </c>
      <c r="Y2904">
        <v>0</v>
      </c>
      <c r="Z2904">
        <v>0</v>
      </c>
      <c r="AA2904">
        <v>0</v>
      </c>
      <c r="AB2904">
        <v>2281800</v>
      </c>
      <c r="AC2904" t="s">
        <v>47</v>
      </c>
      <c r="AD2904">
        <f>+VLOOKUP(T2904,items!$A$2:$D$1255,4,0)</f>
        <v>0</v>
      </c>
      <c r="AE2904">
        <f>+VLOOKUP(T2904,Tabla1[],5,0)</f>
        <v>0</v>
      </c>
      <c r="AF2904">
        <f t="shared" si="45"/>
        <v>10</v>
      </c>
    </row>
    <row r="2905" spans="1:32" x14ac:dyDescent="0.25">
      <c r="A2905">
        <v>97664</v>
      </c>
      <c r="B2905" t="s">
        <v>6269</v>
      </c>
      <c r="C2905" t="s">
        <v>75</v>
      </c>
      <c r="D2905">
        <v>0</v>
      </c>
      <c r="F2905" t="s">
        <v>674</v>
      </c>
      <c r="G2905" t="s">
        <v>917</v>
      </c>
      <c r="H2905" t="s">
        <v>6270</v>
      </c>
      <c r="I2905" t="s">
        <v>37</v>
      </c>
      <c r="J2905" t="s">
        <v>6271</v>
      </c>
      <c r="K2905" t="s">
        <v>6272</v>
      </c>
      <c r="L2905" t="s">
        <v>6273</v>
      </c>
      <c r="M2905" t="s">
        <v>1031</v>
      </c>
      <c r="N2905" t="s">
        <v>1031</v>
      </c>
      <c r="O2905" t="s">
        <v>1142</v>
      </c>
      <c r="P2905" t="s">
        <v>681</v>
      </c>
      <c r="Q2905" t="s">
        <v>4773</v>
      </c>
      <c r="R2905" t="s">
        <v>63</v>
      </c>
      <c r="S2905" t="s">
        <v>108</v>
      </c>
      <c r="T2905" t="s">
        <v>94</v>
      </c>
      <c r="U2905" t="s">
        <v>95</v>
      </c>
      <c r="X2905">
        <v>1</v>
      </c>
      <c r="Y2905">
        <v>0</v>
      </c>
      <c r="Z2905">
        <v>0</v>
      </c>
      <c r="AA2905">
        <v>0</v>
      </c>
      <c r="AB2905">
        <v>480000</v>
      </c>
      <c r="AC2905" t="s">
        <v>47</v>
      </c>
      <c r="AD2905" t="e">
        <f>+VLOOKUP(T2905,items!$A$2:$D$1255,4,0)</f>
        <v>#N/A</v>
      </c>
      <c r="AE2905" t="e">
        <f>+VLOOKUP(T2905,Tabla1[],5,0)</f>
        <v>#N/A</v>
      </c>
      <c r="AF2905">
        <f t="shared" si="45"/>
        <v>10</v>
      </c>
    </row>
    <row r="2906" spans="1:32" x14ac:dyDescent="0.25">
      <c r="A2906">
        <v>97677</v>
      </c>
      <c r="B2906" t="s">
        <v>799</v>
      </c>
      <c r="C2906" t="s">
        <v>33</v>
      </c>
      <c r="D2906">
        <v>0</v>
      </c>
      <c r="F2906" t="s">
        <v>486</v>
      </c>
      <c r="G2906" t="s">
        <v>680</v>
      </c>
      <c r="H2906" t="s">
        <v>6274</v>
      </c>
      <c r="I2906" t="s">
        <v>37</v>
      </c>
      <c r="J2906" t="s">
        <v>6275</v>
      </c>
      <c r="K2906" t="s">
        <v>6276</v>
      </c>
      <c r="L2906" t="s">
        <v>6277</v>
      </c>
      <c r="M2906" t="s">
        <v>35</v>
      </c>
      <c r="N2906" t="s">
        <v>35</v>
      </c>
      <c r="O2906" t="s">
        <v>2492</v>
      </c>
      <c r="P2906" t="s">
        <v>4571</v>
      </c>
      <c r="Q2906" t="s">
        <v>343</v>
      </c>
      <c r="R2906" t="s">
        <v>63</v>
      </c>
      <c r="S2906" t="s">
        <v>88</v>
      </c>
      <c r="T2906" t="s">
        <v>560</v>
      </c>
      <c r="U2906" t="s">
        <v>561</v>
      </c>
      <c r="V2906" t="s">
        <v>468</v>
      </c>
      <c r="X2906">
        <v>6</v>
      </c>
      <c r="Y2906">
        <v>0</v>
      </c>
      <c r="Z2906">
        <v>0</v>
      </c>
      <c r="AA2906">
        <v>0</v>
      </c>
      <c r="AB2906">
        <v>12545226</v>
      </c>
      <c r="AC2906" t="s">
        <v>47</v>
      </c>
      <c r="AD2906">
        <f>+VLOOKUP(T2906,items!$A$2:$D$1255,4,0)</f>
        <v>0</v>
      </c>
      <c r="AE2906">
        <f>+VLOOKUP(T2906,Tabla1[],5,0)</f>
        <v>0</v>
      </c>
      <c r="AF2906">
        <f t="shared" si="45"/>
        <v>10</v>
      </c>
    </row>
    <row r="2907" spans="1:32" x14ac:dyDescent="0.25">
      <c r="A2907">
        <v>97686</v>
      </c>
      <c r="B2907" t="s">
        <v>6278</v>
      </c>
      <c r="C2907" t="s">
        <v>1065</v>
      </c>
      <c r="D2907">
        <v>0</v>
      </c>
      <c r="F2907" t="s">
        <v>486</v>
      </c>
      <c r="G2907" t="s">
        <v>486</v>
      </c>
      <c r="H2907" t="s">
        <v>6279</v>
      </c>
      <c r="I2907" t="s">
        <v>37</v>
      </c>
      <c r="J2907" t="s">
        <v>37</v>
      </c>
      <c r="K2907" t="s">
        <v>6280</v>
      </c>
      <c r="L2907" t="s">
        <v>37</v>
      </c>
      <c r="M2907" t="s">
        <v>680</v>
      </c>
      <c r="N2907" t="s">
        <v>680</v>
      </c>
      <c r="O2907" t="s">
        <v>3427</v>
      </c>
      <c r="P2907" t="s">
        <v>917</v>
      </c>
      <c r="Q2907" t="s">
        <v>3427</v>
      </c>
      <c r="R2907" t="s">
        <v>127</v>
      </c>
      <c r="S2907" t="s">
        <v>108</v>
      </c>
      <c r="T2907" t="s">
        <v>1232</v>
      </c>
      <c r="U2907" t="s">
        <v>1233</v>
      </c>
      <c r="X2907">
        <v>1</v>
      </c>
      <c r="Y2907">
        <v>0</v>
      </c>
      <c r="Z2907">
        <v>0</v>
      </c>
      <c r="AA2907">
        <v>0</v>
      </c>
      <c r="AB2907">
        <v>169800</v>
      </c>
      <c r="AC2907" t="s">
        <v>47</v>
      </c>
      <c r="AD2907">
        <f>+VLOOKUP(T2907,items!$A$2:$D$1255,4,0)</f>
        <v>0</v>
      </c>
      <c r="AE2907">
        <f>+VLOOKUP(T2907,Tabla1[],5,0)</f>
        <v>0</v>
      </c>
      <c r="AF2907">
        <f t="shared" si="45"/>
        <v>10</v>
      </c>
    </row>
    <row r="2908" spans="1:32" x14ac:dyDescent="0.25">
      <c r="A2908">
        <v>97689</v>
      </c>
      <c r="B2908" t="s">
        <v>1305</v>
      </c>
      <c r="C2908" t="s">
        <v>75</v>
      </c>
      <c r="D2908">
        <v>0</v>
      </c>
      <c r="F2908" t="s">
        <v>486</v>
      </c>
      <c r="G2908" t="s">
        <v>450</v>
      </c>
      <c r="H2908" t="s">
        <v>6281</v>
      </c>
      <c r="I2908" t="s">
        <v>6282</v>
      </c>
      <c r="J2908" t="s">
        <v>6283</v>
      </c>
      <c r="K2908" t="s">
        <v>6284</v>
      </c>
      <c r="L2908" t="s">
        <v>37</v>
      </c>
      <c r="M2908" t="s">
        <v>341</v>
      </c>
      <c r="N2908" t="s">
        <v>386</v>
      </c>
      <c r="O2908" t="s">
        <v>4819</v>
      </c>
      <c r="P2908" t="s">
        <v>326</v>
      </c>
      <c r="Q2908" t="s">
        <v>326</v>
      </c>
      <c r="R2908" t="s">
        <v>127</v>
      </c>
      <c r="S2908" t="s">
        <v>164</v>
      </c>
      <c r="T2908" t="s">
        <v>466</v>
      </c>
      <c r="U2908" t="s">
        <v>467</v>
      </c>
      <c r="V2908" t="s">
        <v>578</v>
      </c>
      <c r="W2908" t="s">
        <v>1095</v>
      </c>
      <c r="X2908">
        <v>1</v>
      </c>
      <c r="Y2908">
        <v>4300</v>
      </c>
      <c r="Z2908">
        <v>0</v>
      </c>
      <c r="AA2908">
        <v>2000</v>
      </c>
      <c r="AB2908">
        <v>3026700</v>
      </c>
      <c r="AC2908" t="s">
        <v>47</v>
      </c>
      <c r="AD2908" t="str">
        <f>+VLOOKUP(T2908,items!$A$2:$D$1255,4,0)</f>
        <v>SOMBRALINA</v>
      </c>
      <c r="AE2908" t="str">
        <f>+VLOOKUP(T2908,Tabla1[],5,0)</f>
        <v>ELECTRICA</v>
      </c>
      <c r="AF2908">
        <f t="shared" si="45"/>
        <v>12</v>
      </c>
    </row>
    <row r="2909" spans="1:32" x14ac:dyDescent="0.25">
      <c r="A2909">
        <v>97698</v>
      </c>
      <c r="B2909" t="s">
        <v>3554</v>
      </c>
      <c r="C2909" t="s">
        <v>75</v>
      </c>
      <c r="D2909">
        <v>0</v>
      </c>
      <c r="F2909" t="s">
        <v>486</v>
      </c>
      <c r="G2909" t="s">
        <v>680</v>
      </c>
      <c r="H2909" t="s">
        <v>6285</v>
      </c>
      <c r="I2909" t="s">
        <v>37</v>
      </c>
      <c r="J2909" t="s">
        <v>6286</v>
      </c>
      <c r="K2909" t="s">
        <v>6287</v>
      </c>
      <c r="L2909" t="s">
        <v>37</v>
      </c>
      <c r="M2909" t="s">
        <v>3427</v>
      </c>
      <c r="N2909" t="s">
        <v>3427</v>
      </c>
      <c r="O2909" t="s">
        <v>917</v>
      </c>
      <c r="P2909" t="s">
        <v>40</v>
      </c>
      <c r="Q2909" t="s">
        <v>40</v>
      </c>
      <c r="R2909" t="s">
        <v>43</v>
      </c>
      <c r="S2909" t="s">
        <v>164</v>
      </c>
      <c r="T2909" t="s">
        <v>3558</v>
      </c>
      <c r="U2909" t="s">
        <v>3559</v>
      </c>
      <c r="X2909">
        <v>6</v>
      </c>
      <c r="Y2909">
        <v>0</v>
      </c>
      <c r="Z2909">
        <v>0</v>
      </c>
      <c r="AA2909">
        <v>0</v>
      </c>
      <c r="AB2909">
        <v>315600</v>
      </c>
      <c r="AC2909" t="s">
        <v>47</v>
      </c>
      <c r="AD2909">
        <f>+VLOOKUP(T2909,items!$A$2:$D$1255,4,0)</f>
        <v>0</v>
      </c>
      <c r="AE2909">
        <f>+VLOOKUP(T2909,Tabla1[],5,0)</f>
        <v>0</v>
      </c>
      <c r="AF2909">
        <f t="shared" si="45"/>
        <v>10</v>
      </c>
    </row>
    <row r="2910" spans="1:32" x14ac:dyDescent="0.25">
      <c r="A2910">
        <v>97698</v>
      </c>
      <c r="B2910" t="s">
        <v>3554</v>
      </c>
      <c r="C2910" t="s">
        <v>75</v>
      </c>
      <c r="D2910">
        <v>0</v>
      </c>
      <c r="F2910" t="s">
        <v>486</v>
      </c>
      <c r="G2910" t="s">
        <v>680</v>
      </c>
      <c r="H2910" t="s">
        <v>6285</v>
      </c>
      <c r="I2910" t="s">
        <v>37</v>
      </c>
      <c r="J2910" t="s">
        <v>6286</v>
      </c>
      <c r="K2910" t="s">
        <v>6287</v>
      </c>
      <c r="L2910" t="s">
        <v>37</v>
      </c>
      <c r="M2910" t="s">
        <v>3427</v>
      </c>
      <c r="N2910" t="s">
        <v>3427</v>
      </c>
      <c r="O2910" t="s">
        <v>917</v>
      </c>
      <c r="P2910" t="s">
        <v>40</v>
      </c>
      <c r="Q2910" t="s">
        <v>40</v>
      </c>
      <c r="R2910" t="s">
        <v>43</v>
      </c>
      <c r="S2910" t="s">
        <v>164</v>
      </c>
      <c r="T2910" t="s">
        <v>3560</v>
      </c>
      <c r="U2910" t="s">
        <v>1552</v>
      </c>
      <c r="X2910">
        <v>1</v>
      </c>
      <c r="Y2910">
        <v>0</v>
      </c>
      <c r="Z2910">
        <v>0</v>
      </c>
      <c r="AA2910">
        <v>0</v>
      </c>
      <c r="AB2910">
        <v>52600</v>
      </c>
      <c r="AC2910" t="s">
        <v>47</v>
      </c>
      <c r="AD2910">
        <f>+VLOOKUP(T2910,items!$A$2:$D$1255,4,0)</f>
        <v>0</v>
      </c>
      <c r="AE2910">
        <f>+VLOOKUP(T2910,Tabla1[],5,0)</f>
        <v>0</v>
      </c>
      <c r="AF2910">
        <f t="shared" si="45"/>
        <v>10</v>
      </c>
    </row>
    <row r="2911" spans="1:32" x14ac:dyDescent="0.25">
      <c r="A2911">
        <v>97702</v>
      </c>
      <c r="B2911" t="s">
        <v>3049</v>
      </c>
      <c r="C2911" t="s">
        <v>75</v>
      </c>
      <c r="D2911">
        <v>0</v>
      </c>
      <c r="F2911" t="s">
        <v>486</v>
      </c>
      <c r="G2911" t="s">
        <v>680</v>
      </c>
      <c r="H2911" t="s">
        <v>6288</v>
      </c>
      <c r="I2911" t="s">
        <v>37</v>
      </c>
      <c r="J2911" t="s">
        <v>6289</v>
      </c>
      <c r="K2911" t="s">
        <v>6290</v>
      </c>
      <c r="L2911" t="s">
        <v>37</v>
      </c>
      <c r="M2911" t="s">
        <v>3427</v>
      </c>
      <c r="N2911" t="s">
        <v>3427</v>
      </c>
      <c r="O2911" t="s">
        <v>917</v>
      </c>
      <c r="P2911" t="s">
        <v>40</v>
      </c>
      <c r="Q2911" t="s">
        <v>40</v>
      </c>
      <c r="R2911" t="s">
        <v>43</v>
      </c>
      <c r="S2911" t="s">
        <v>164</v>
      </c>
      <c r="T2911" t="s">
        <v>1506</v>
      </c>
      <c r="U2911" t="s">
        <v>702</v>
      </c>
      <c r="X2911">
        <v>4.8499999999999996</v>
      </c>
      <c r="Y2911">
        <v>0</v>
      </c>
      <c r="Z2911">
        <v>0</v>
      </c>
      <c r="AA2911">
        <v>0</v>
      </c>
      <c r="AB2911">
        <v>255110</v>
      </c>
      <c r="AC2911" t="s">
        <v>47</v>
      </c>
      <c r="AD2911">
        <f>+VLOOKUP(T2911,items!$A$2:$D$1255,4,0)</f>
        <v>0</v>
      </c>
      <c r="AE2911">
        <f>+VLOOKUP(T2911,Tabla1[],5,0)</f>
        <v>0</v>
      </c>
      <c r="AF2911">
        <f t="shared" si="45"/>
        <v>10</v>
      </c>
    </row>
    <row r="2912" spans="1:32" x14ac:dyDescent="0.25">
      <c r="A2912">
        <v>97705</v>
      </c>
      <c r="B2912" t="s">
        <v>6291</v>
      </c>
      <c r="C2912" t="s">
        <v>1065</v>
      </c>
      <c r="D2912">
        <v>0</v>
      </c>
      <c r="F2912" t="s">
        <v>486</v>
      </c>
      <c r="G2912" t="s">
        <v>6292</v>
      </c>
      <c r="H2912" t="s">
        <v>6293</v>
      </c>
      <c r="I2912" t="s">
        <v>37</v>
      </c>
      <c r="J2912" t="s">
        <v>6294</v>
      </c>
      <c r="K2912" t="s">
        <v>6295</v>
      </c>
      <c r="L2912" t="s">
        <v>37</v>
      </c>
      <c r="M2912" t="s">
        <v>6296</v>
      </c>
      <c r="N2912" t="s">
        <v>6296</v>
      </c>
      <c r="O2912" t="s">
        <v>6297</v>
      </c>
      <c r="P2912" t="s">
        <v>6298</v>
      </c>
      <c r="Q2912" t="s">
        <v>6299</v>
      </c>
      <c r="R2912" t="s">
        <v>6300</v>
      </c>
      <c r="S2912" t="s">
        <v>128</v>
      </c>
      <c r="T2912" t="s">
        <v>932</v>
      </c>
      <c r="U2912" t="s">
        <v>933</v>
      </c>
      <c r="V2912" t="s">
        <v>166</v>
      </c>
      <c r="X2912">
        <v>8</v>
      </c>
      <c r="Y2912">
        <v>0</v>
      </c>
      <c r="Z2912">
        <v>0</v>
      </c>
      <c r="AA2912">
        <v>0</v>
      </c>
      <c r="AB2912">
        <v>9651680</v>
      </c>
      <c r="AC2912" t="s">
        <v>47</v>
      </c>
      <c r="AD2912" t="str">
        <f>+VLOOKUP(T2912,items!$A$2:$D$1255,4,0)</f>
        <v>MUEBLES</v>
      </c>
      <c r="AE2912">
        <f>+VLOOKUP(T2912,Tabla1[],5,0)</f>
        <v>0</v>
      </c>
      <c r="AF2912">
        <f t="shared" si="45"/>
        <v>10</v>
      </c>
    </row>
    <row r="2913" spans="1:32" x14ac:dyDescent="0.25">
      <c r="A2913">
        <v>97705</v>
      </c>
      <c r="B2913" t="s">
        <v>6291</v>
      </c>
      <c r="C2913" t="s">
        <v>1065</v>
      </c>
      <c r="D2913">
        <v>0</v>
      </c>
      <c r="F2913" t="s">
        <v>486</v>
      </c>
      <c r="G2913" t="s">
        <v>6292</v>
      </c>
      <c r="H2913" t="s">
        <v>6293</v>
      </c>
      <c r="I2913" t="s">
        <v>37</v>
      </c>
      <c r="J2913" t="s">
        <v>6294</v>
      </c>
      <c r="K2913" t="s">
        <v>6295</v>
      </c>
      <c r="L2913" t="s">
        <v>37</v>
      </c>
      <c r="M2913" t="s">
        <v>6296</v>
      </c>
      <c r="N2913" t="s">
        <v>6296</v>
      </c>
      <c r="O2913" t="s">
        <v>6297</v>
      </c>
      <c r="P2913" t="s">
        <v>6298</v>
      </c>
      <c r="Q2913" t="s">
        <v>6299</v>
      </c>
      <c r="R2913" t="s">
        <v>6300</v>
      </c>
      <c r="S2913" t="s">
        <v>128</v>
      </c>
      <c r="T2913" t="s">
        <v>314</v>
      </c>
      <c r="U2913" t="s">
        <v>315</v>
      </c>
      <c r="X2913">
        <v>1</v>
      </c>
      <c r="Y2913">
        <v>0</v>
      </c>
      <c r="Z2913">
        <v>0</v>
      </c>
      <c r="AA2913">
        <v>0</v>
      </c>
      <c r="AB2913">
        <v>1600000</v>
      </c>
      <c r="AC2913" t="s">
        <v>47</v>
      </c>
      <c r="AD2913">
        <f>+VLOOKUP(T2913,items!$A$2:$D$1255,4,0)</f>
        <v>0</v>
      </c>
      <c r="AE2913">
        <f>+VLOOKUP(T2913,Tabla1[],5,0)</f>
        <v>0</v>
      </c>
      <c r="AF2913">
        <f t="shared" si="45"/>
        <v>10</v>
      </c>
    </row>
    <row r="2914" spans="1:32" x14ac:dyDescent="0.25">
      <c r="A2914">
        <v>97716</v>
      </c>
      <c r="B2914" t="s">
        <v>6301</v>
      </c>
      <c r="C2914" t="s">
        <v>33</v>
      </c>
      <c r="D2914">
        <v>0</v>
      </c>
      <c r="F2914" t="s">
        <v>680</v>
      </c>
      <c r="G2914" t="s">
        <v>680</v>
      </c>
      <c r="H2914" t="s">
        <v>6302</v>
      </c>
      <c r="I2914" t="s">
        <v>37</v>
      </c>
      <c r="J2914" t="s">
        <v>37</v>
      </c>
      <c r="K2914" t="s">
        <v>6303</v>
      </c>
      <c r="L2914" t="s">
        <v>37</v>
      </c>
      <c r="M2914" t="s">
        <v>903</v>
      </c>
      <c r="N2914" t="s">
        <v>903</v>
      </c>
      <c r="O2914" t="s">
        <v>1031</v>
      </c>
      <c r="P2914" t="s">
        <v>3533</v>
      </c>
      <c r="Q2914" t="s">
        <v>2639</v>
      </c>
      <c r="R2914" t="s">
        <v>411</v>
      </c>
      <c r="S2914" t="s">
        <v>128</v>
      </c>
      <c r="T2914" t="s">
        <v>6304</v>
      </c>
      <c r="U2914" t="s">
        <v>6305</v>
      </c>
      <c r="X2914">
        <v>3</v>
      </c>
      <c r="Y2914">
        <v>0</v>
      </c>
      <c r="Z2914">
        <v>0</v>
      </c>
      <c r="AA2914">
        <v>0</v>
      </c>
      <c r="AB2914">
        <v>0</v>
      </c>
      <c r="AC2914" t="s">
        <v>47</v>
      </c>
      <c r="AD2914" t="str">
        <f>+VLOOKUP(T2914,items!$A$2:$D$1255,4,0)</f>
        <v>MUEBLES</v>
      </c>
      <c r="AE2914">
        <f>+VLOOKUP(T2914,Tabla1[],5,0)</f>
        <v>0</v>
      </c>
      <c r="AF2914">
        <f t="shared" si="45"/>
        <v>10</v>
      </c>
    </row>
    <row r="2915" spans="1:32" x14ac:dyDescent="0.25">
      <c r="A2915">
        <v>97717</v>
      </c>
      <c r="B2915" t="s">
        <v>2843</v>
      </c>
      <c r="C2915" t="s">
        <v>75</v>
      </c>
      <c r="D2915">
        <v>0</v>
      </c>
      <c r="F2915" t="s">
        <v>680</v>
      </c>
      <c r="G2915" t="s">
        <v>680</v>
      </c>
      <c r="H2915" t="s">
        <v>6306</v>
      </c>
      <c r="I2915" t="s">
        <v>37</v>
      </c>
      <c r="J2915" t="s">
        <v>6307</v>
      </c>
      <c r="K2915" t="s">
        <v>6308</v>
      </c>
      <c r="L2915" t="s">
        <v>37</v>
      </c>
      <c r="M2915" t="s">
        <v>3427</v>
      </c>
      <c r="N2915" t="s">
        <v>3427</v>
      </c>
      <c r="O2915" t="s">
        <v>917</v>
      </c>
      <c r="P2915" t="s">
        <v>1031</v>
      </c>
      <c r="Q2915" t="s">
        <v>1031</v>
      </c>
      <c r="R2915" t="s">
        <v>127</v>
      </c>
      <c r="S2915" t="s">
        <v>164</v>
      </c>
      <c r="T2915" t="s">
        <v>6309</v>
      </c>
      <c r="U2915" t="s">
        <v>6310</v>
      </c>
      <c r="X2915">
        <v>4</v>
      </c>
      <c r="Y2915">
        <v>0</v>
      </c>
      <c r="Z2915">
        <v>0</v>
      </c>
      <c r="AA2915">
        <v>0</v>
      </c>
      <c r="AB2915">
        <v>5200</v>
      </c>
      <c r="AC2915" t="s">
        <v>47</v>
      </c>
      <c r="AD2915">
        <f>+VLOOKUP(T2915,items!$A$2:$D$1255,4,0)</f>
        <v>0</v>
      </c>
      <c r="AE2915">
        <f>+VLOOKUP(T2915,Tabla1[],5,0)</f>
        <v>0</v>
      </c>
      <c r="AF2915">
        <f t="shared" si="45"/>
        <v>10</v>
      </c>
    </row>
    <row r="2916" spans="1:32" x14ac:dyDescent="0.25">
      <c r="A2916">
        <v>97717</v>
      </c>
      <c r="B2916" t="s">
        <v>2843</v>
      </c>
      <c r="C2916" t="s">
        <v>75</v>
      </c>
      <c r="D2916">
        <v>0</v>
      </c>
      <c r="F2916" t="s">
        <v>680</v>
      </c>
      <c r="G2916" t="s">
        <v>680</v>
      </c>
      <c r="H2916" t="s">
        <v>6306</v>
      </c>
      <c r="I2916" t="s">
        <v>37</v>
      </c>
      <c r="J2916" t="s">
        <v>6307</v>
      </c>
      <c r="K2916" t="s">
        <v>6308</v>
      </c>
      <c r="L2916" t="s">
        <v>37</v>
      </c>
      <c r="M2916" t="s">
        <v>3427</v>
      </c>
      <c r="N2916" t="s">
        <v>3427</v>
      </c>
      <c r="O2916" t="s">
        <v>917</v>
      </c>
      <c r="P2916" t="s">
        <v>1031</v>
      </c>
      <c r="Q2916" t="s">
        <v>1031</v>
      </c>
      <c r="R2916" t="s">
        <v>127</v>
      </c>
      <c r="S2916" t="s">
        <v>164</v>
      </c>
      <c r="T2916" t="s">
        <v>1290</v>
      </c>
      <c r="U2916" t="s">
        <v>1291</v>
      </c>
      <c r="X2916">
        <v>2</v>
      </c>
      <c r="Y2916">
        <v>0</v>
      </c>
      <c r="Z2916">
        <v>0</v>
      </c>
      <c r="AA2916">
        <v>0</v>
      </c>
      <c r="AB2916">
        <v>128000</v>
      </c>
      <c r="AC2916" t="s">
        <v>47</v>
      </c>
      <c r="AD2916">
        <f>+VLOOKUP(T2916,items!$A$2:$D$1255,4,0)</f>
        <v>0</v>
      </c>
      <c r="AE2916">
        <f>+VLOOKUP(T2916,Tabla1[],5,0)</f>
        <v>0</v>
      </c>
      <c r="AF2916">
        <f t="shared" si="45"/>
        <v>10</v>
      </c>
    </row>
    <row r="2917" spans="1:32" x14ac:dyDescent="0.25">
      <c r="A2917">
        <v>97717</v>
      </c>
      <c r="B2917" t="s">
        <v>2843</v>
      </c>
      <c r="C2917" t="s">
        <v>75</v>
      </c>
      <c r="D2917">
        <v>0</v>
      </c>
      <c r="F2917" t="s">
        <v>680</v>
      </c>
      <c r="G2917" t="s">
        <v>680</v>
      </c>
      <c r="H2917" t="s">
        <v>6306</v>
      </c>
      <c r="I2917" t="s">
        <v>37</v>
      </c>
      <c r="J2917" t="s">
        <v>6307</v>
      </c>
      <c r="K2917" t="s">
        <v>6308</v>
      </c>
      <c r="L2917" t="s">
        <v>37</v>
      </c>
      <c r="M2917" t="s">
        <v>3427</v>
      </c>
      <c r="N2917" t="s">
        <v>3427</v>
      </c>
      <c r="O2917" t="s">
        <v>917</v>
      </c>
      <c r="P2917" t="s">
        <v>1031</v>
      </c>
      <c r="Q2917" t="s">
        <v>1031</v>
      </c>
      <c r="R2917" t="s">
        <v>127</v>
      </c>
      <c r="S2917" t="s">
        <v>164</v>
      </c>
      <c r="T2917" t="s">
        <v>6311</v>
      </c>
      <c r="U2917" t="s">
        <v>6312</v>
      </c>
      <c r="X2917">
        <v>4</v>
      </c>
      <c r="Y2917">
        <v>0</v>
      </c>
      <c r="Z2917">
        <v>0</v>
      </c>
      <c r="AA2917">
        <v>0</v>
      </c>
      <c r="AB2917">
        <v>1600</v>
      </c>
      <c r="AC2917" t="s">
        <v>47</v>
      </c>
      <c r="AD2917">
        <f>+VLOOKUP(T2917,items!$A$2:$D$1255,4,0)</f>
        <v>0</v>
      </c>
      <c r="AE2917">
        <f>+VLOOKUP(T2917,Tabla1[],5,0)</f>
        <v>0</v>
      </c>
      <c r="AF2917">
        <f t="shared" si="45"/>
        <v>10</v>
      </c>
    </row>
    <row r="2918" spans="1:32" x14ac:dyDescent="0.25">
      <c r="A2918">
        <v>97724</v>
      </c>
      <c r="B2918" t="s">
        <v>6313</v>
      </c>
      <c r="C2918" t="s">
        <v>75</v>
      </c>
      <c r="D2918">
        <v>0</v>
      </c>
      <c r="F2918" t="s">
        <v>2085</v>
      </c>
      <c r="G2918" t="s">
        <v>682</v>
      </c>
      <c r="H2918" t="s">
        <v>6314</v>
      </c>
      <c r="I2918" t="s">
        <v>37</v>
      </c>
      <c r="J2918" t="s">
        <v>6315</v>
      </c>
      <c r="K2918" t="s">
        <v>6316</v>
      </c>
      <c r="L2918" t="s">
        <v>6317</v>
      </c>
      <c r="M2918" t="s">
        <v>3918</v>
      </c>
      <c r="N2918" t="s">
        <v>3918</v>
      </c>
      <c r="O2918" t="s">
        <v>125</v>
      </c>
      <c r="P2918" t="s">
        <v>683</v>
      </c>
      <c r="Q2918" t="s">
        <v>426</v>
      </c>
      <c r="R2918" t="s">
        <v>127</v>
      </c>
      <c r="S2918" t="s">
        <v>108</v>
      </c>
      <c r="T2918" t="s">
        <v>135</v>
      </c>
      <c r="U2918" t="s">
        <v>136</v>
      </c>
      <c r="X2918">
        <v>4</v>
      </c>
      <c r="Y2918">
        <v>0</v>
      </c>
      <c r="Z2918">
        <v>0</v>
      </c>
      <c r="AA2918">
        <v>0</v>
      </c>
      <c r="AB2918">
        <v>38000</v>
      </c>
      <c r="AC2918" t="s">
        <v>47</v>
      </c>
      <c r="AD2918">
        <f>+VLOOKUP(T2918,items!$A$2:$D$1255,4,0)</f>
        <v>0</v>
      </c>
      <c r="AE2918">
        <f>+VLOOKUP(T2918,Tabla1[],5,0)</f>
        <v>0</v>
      </c>
      <c r="AF2918">
        <f t="shared" si="45"/>
        <v>11</v>
      </c>
    </row>
    <row r="2919" spans="1:32" x14ac:dyDescent="0.25">
      <c r="A2919">
        <v>97724</v>
      </c>
      <c r="B2919" t="s">
        <v>6313</v>
      </c>
      <c r="C2919" t="s">
        <v>75</v>
      </c>
      <c r="D2919">
        <v>0</v>
      </c>
      <c r="F2919" t="s">
        <v>2085</v>
      </c>
      <c r="G2919" t="s">
        <v>682</v>
      </c>
      <c r="H2919" t="s">
        <v>6314</v>
      </c>
      <c r="I2919" t="s">
        <v>37</v>
      </c>
      <c r="J2919" t="s">
        <v>6315</v>
      </c>
      <c r="K2919" t="s">
        <v>6316</v>
      </c>
      <c r="L2919" t="s">
        <v>6317</v>
      </c>
      <c r="M2919" t="s">
        <v>3918</v>
      </c>
      <c r="N2919" t="s">
        <v>3918</v>
      </c>
      <c r="O2919" t="s">
        <v>125</v>
      </c>
      <c r="P2919" t="s">
        <v>683</v>
      </c>
      <c r="Q2919" t="s">
        <v>426</v>
      </c>
      <c r="R2919" t="s">
        <v>127</v>
      </c>
      <c r="S2919" t="s">
        <v>108</v>
      </c>
      <c r="T2919" t="s">
        <v>137</v>
      </c>
      <c r="U2919" t="s">
        <v>138</v>
      </c>
      <c r="X2919">
        <v>4</v>
      </c>
      <c r="Y2919">
        <v>0</v>
      </c>
      <c r="Z2919">
        <v>0</v>
      </c>
      <c r="AA2919">
        <v>0</v>
      </c>
      <c r="AB2919">
        <v>38000</v>
      </c>
      <c r="AC2919" t="s">
        <v>47</v>
      </c>
      <c r="AD2919">
        <f>+VLOOKUP(T2919,items!$A$2:$D$1255,4,0)</f>
        <v>0</v>
      </c>
      <c r="AE2919">
        <f>+VLOOKUP(T2919,Tabla1[],5,0)</f>
        <v>0</v>
      </c>
      <c r="AF2919">
        <f t="shared" si="45"/>
        <v>11</v>
      </c>
    </row>
    <row r="2920" spans="1:32" x14ac:dyDescent="0.25">
      <c r="A2920">
        <v>97724</v>
      </c>
      <c r="B2920" t="s">
        <v>6313</v>
      </c>
      <c r="C2920" t="s">
        <v>75</v>
      </c>
      <c r="D2920">
        <v>0</v>
      </c>
      <c r="F2920" t="s">
        <v>2085</v>
      </c>
      <c r="G2920" t="s">
        <v>682</v>
      </c>
      <c r="H2920" t="s">
        <v>6314</v>
      </c>
      <c r="I2920" t="s">
        <v>37</v>
      </c>
      <c r="J2920" t="s">
        <v>6315</v>
      </c>
      <c r="K2920" t="s">
        <v>6316</v>
      </c>
      <c r="L2920" t="s">
        <v>6317</v>
      </c>
      <c r="M2920" t="s">
        <v>3918</v>
      </c>
      <c r="N2920" t="s">
        <v>3918</v>
      </c>
      <c r="O2920" t="s">
        <v>125</v>
      </c>
      <c r="P2920" t="s">
        <v>683</v>
      </c>
      <c r="Q2920" t="s">
        <v>426</v>
      </c>
      <c r="R2920" t="s">
        <v>127</v>
      </c>
      <c r="S2920" t="s">
        <v>108</v>
      </c>
      <c r="T2920" t="s">
        <v>1280</v>
      </c>
      <c r="U2920" t="s">
        <v>1281</v>
      </c>
      <c r="X2920">
        <v>8</v>
      </c>
      <c r="Y2920">
        <v>0</v>
      </c>
      <c r="Z2920">
        <v>0</v>
      </c>
      <c r="AA2920">
        <v>0</v>
      </c>
      <c r="AB2920">
        <v>148000</v>
      </c>
      <c r="AC2920" t="s">
        <v>47</v>
      </c>
      <c r="AD2920">
        <f>+VLOOKUP(T2920,items!$A$2:$D$1255,4,0)</f>
        <v>0</v>
      </c>
      <c r="AE2920">
        <f>+VLOOKUP(T2920,Tabla1[],5,0)</f>
        <v>0</v>
      </c>
      <c r="AF2920">
        <f t="shared" si="45"/>
        <v>11</v>
      </c>
    </row>
    <row r="2921" spans="1:32" x14ac:dyDescent="0.25">
      <c r="A2921">
        <v>97724</v>
      </c>
      <c r="B2921" t="s">
        <v>6313</v>
      </c>
      <c r="C2921" t="s">
        <v>75</v>
      </c>
      <c r="D2921">
        <v>0</v>
      </c>
      <c r="F2921" t="s">
        <v>2085</v>
      </c>
      <c r="G2921" t="s">
        <v>682</v>
      </c>
      <c r="H2921" t="s">
        <v>6314</v>
      </c>
      <c r="I2921" t="s">
        <v>37</v>
      </c>
      <c r="J2921" t="s">
        <v>6315</v>
      </c>
      <c r="K2921" t="s">
        <v>6316</v>
      </c>
      <c r="L2921" t="s">
        <v>6317</v>
      </c>
      <c r="M2921" t="s">
        <v>3918</v>
      </c>
      <c r="N2921" t="s">
        <v>3918</v>
      </c>
      <c r="O2921" t="s">
        <v>125</v>
      </c>
      <c r="P2921" t="s">
        <v>683</v>
      </c>
      <c r="Q2921" t="s">
        <v>426</v>
      </c>
      <c r="R2921" t="s">
        <v>127</v>
      </c>
      <c r="S2921" t="s">
        <v>108</v>
      </c>
      <c r="T2921" t="s">
        <v>151</v>
      </c>
      <c r="U2921" t="s">
        <v>152</v>
      </c>
      <c r="X2921">
        <v>1</v>
      </c>
      <c r="Y2921">
        <v>0</v>
      </c>
      <c r="Z2921">
        <v>0</v>
      </c>
      <c r="AA2921">
        <v>0</v>
      </c>
      <c r="AB2921">
        <v>15000</v>
      </c>
      <c r="AC2921" t="s">
        <v>47</v>
      </c>
      <c r="AD2921">
        <f>+VLOOKUP(T2921,items!$A$2:$D$1255,4,0)</f>
        <v>0</v>
      </c>
      <c r="AE2921">
        <f>+VLOOKUP(T2921,Tabla1[],5,0)</f>
        <v>0</v>
      </c>
      <c r="AF2921">
        <f t="shared" si="45"/>
        <v>11</v>
      </c>
    </row>
    <row r="2922" spans="1:32" x14ac:dyDescent="0.25">
      <c r="A2922">
        <v>97724</v>
      </c>
      <c r="B2922" t="s">
        <v>6313</v>
      </c>
      <c r="C2922" t="s">
        <v>75</v>
      </c>
      <c r="D2922">
        <v>0</v>
      </c>
      <c r="F2922" t="s">
        <v>2085</v>
      </c>
      <c r="G2922" t="s">
        <v>682</v>
      </c>
      <c r="H2922" t="s">
        <v>6314</v>
      </c>
      <c r="I2922" t="s">
        <v>37</v>
      </c>
      <c r="J2922" t="s">
        <v>6315</v>
      </c>
      <c r="K2922" t="s">
        <v>6316</v>
      </c>
      <c r="L2922" t="s">
        <v>6317</v>
      </c>
      <c r="M2922" t="s">
        <v>3918</v>
      </c>
      <c r="N2922" t="s">
        <v>3918</v>
      </c>
      <c r="O2922" t="s">
        <v>125</v>
      </c>
      <c r="P2922" t="s">
        <v>683</v>
      </c>
      <c r="Q2922" t="s">
        <v>426</v>
      </c>
      <c r="R2922" t="s">
        <v>127</v>
      </c>
      <c r="S2922" t="s">
        <v>108</v>
      </c>
      <c r="T2922" t="s">
        <v>153</v>
      </c>
      <c r="U2922" t="s">
        <v>154</v>
      </c>
      <c r="X2922">
        <v>1</v>
      </c>
      <c r="Y2922">
        <v>0</v>
      </c>
      <c r="Z2922">
        <v>0</v>
      </c>
      <c r="AA2922">
        <v>0</v>
      </c>
      <c r="AB2922">
        <v>15000</v>
      </c>
      <c r="AC2922" t="s">
        <v>47</v>
      </c>
      <c r="AD2922">
        <f>+VLOOKUP(T2922,items!$A$2:$D$1255,4,0)</f>
        <v>0</v>
      </c>
      <c r="AE2922">
        <f>+VLOOKUP(T2922,Tabla1[],5,0)</f>
        <v>0</v>
      </c>
      <c r="AF2922">
        <f t="shared" si="45"/>
        <v>11</v>
      </c>
    </row>
    <row r="2923" spans="1:32" x14ac:dyDescent="0.25">
      <c r="A2923">
        <v>97724</v>
      </c>
      <c r="B2923" t="s">
        <v>6313</v>
      </c>
      <c r="C2923" t="s">
        <v>75</v>
      </c>
      <c r="D2923">
        <v>0</v>
      </c>
      <c r="F2923" t="s">
        <v>2085</v>
      </c>
      <c r="G2923" t="s">
        <v>682</v>
      </c>
      <c r="H2923" t="s">
        <v>6314</v>
      </c>
      <c r="I2923" t="s">
        <v>37</v>
      </c>
      <c r="J2923" t="s">
        <v>6315</v>
      </c>
      <c r="K2923" t="s">
        <v>6316</v>
      </c>
      <c r="L2923" t="s">
        <v>6317</v>
      </c>
      <c r="M2923" t="s">
        <v>3918</v>
      </c>
      <c r="N2923" t="s">
        <v>3918</v>
      </c>
      <c r="O2923" t="s">
        <v>125</v>
      </c>
      <c r="P2923" t="s">
        <v>683</v>
      </c>
      <c r="Q2923" t="s">
        <v>426</v>
      </c>
      <c r="R2923" t="s">
        <v>127</v>
      </c>
      <c r="S2923" t="s">
        <v>108</v>
      </c>
      <c r="T2923" t="s">
        <v>1284</v>
      </c>
      <c r="U2923" t="s">
        <v>1285</v>
      </c>
      <c r="X2923">
        <v>1</v>
      </c>
      <c r="Y2923">
        <v>0</v>
      </c>
      <c r="Z2923">
        <v>0</v>
      </c>
      <c r="AA2923">
        <v>0</v>
      </c>
      <c r="AB2923">
        <v>400000</v>
      </c>
      <c r="AC2923" t="s">
        <v>47</v>
      </c>
      <c r="AD2923">
        <f>+VLOOKUP(T2923,items!$A$2:$D$1255,4,0)</f>
        <v>0</v>
      </c>
      <c r="AE2923">
        <f>+VLOOKUP(T2923,Tabla1[],5,0)</f>
        <v>0</v>
      </c>
      <c r="AF2923">
        <f t="shared" si="45"/>
        <v>11</v>
      </c>
    </row>
    <row r="2924" spans="1:32" x14ac:dyDescent="0.25">
      <c r="A2924">
        <v>97731</v>
      </c>
      <c r="B2924" t="s">
        <v>6318</v>
      </c>
      <c r="C2924" t="s">
        <v>75</v>
      </c>
      <c r="D2924">
        <v>0</v>
      </c>
      <c r="F2924" t="s">
        <v>680</v>
      </c>
      <c r="G2924" t="s">
        <v>41</v>
      </c>
      <c r="H2924" t="s">
        <v>6319</v>
      </c>
      <c r="I2924" t="s">
        <v>6320</v>
      </c>
      <c r="J2924" t="s">
        <v>6321</v>
      </c>
      <c r="K2924" t="s">
        <v>6322</v>
      </c>
      <c r="L2924" t="s">
        <v>6323</v>
      </c>
      <c r="M2924" t="s">
        <v>2639</v>
      </c>
      <c r="N2924" t="s">
        <v>488</v>
      </c>
      <c r="O2924" t="s">
        <v>2492</v>
      </c>
      <c r="P2924" t="s">
        <v>4390</v>
      </c>
      <c r="Q2924" t="s">
        <v>682</v>
      </c>
      <c r="R2924" t="s">
        <v>127</v>
      </c>
      <c r="S2924" t="s">
        <v>108</v>
      </c>
      <c r="T2924" t="s">
        <v>1145</v>
      </c>
      <c r="U2924" t="s">
        <v>1146</v>
      </c>
      <c r="X2924">
        <v>1</v>
      </c>
      <c r="Y2924">
        <v>0</v>
      </c>
      <c r="Z2924">
        <v>0</v>
      </c>
      <c r="AA2924">
        <v>0</v>
      </c>
      <c r="AB2924">
        <v>1665000</v>
      </c>
      <c r="AC2924" t="s">
        <v>47</v>
      </c>
      <c r="AD2924" t="e">
        <f>+VLOOKUP(T2924,items!$A$2:$D$1255,4,0)</f>
        <v>#N/A</v>
      </c>
      <c r="AE2924" t="e">
        <f>+VLOOKUP(T2924,Tabla1[],5,0)</f>
        <v>#N/A</v>
      </c>
      <c r="AF2924">
        <f t="shared" si="45"/>
        <v>10</v>
      </c>
    </row>
    <row r="2925" spans="1:32" x14ac:dyDescent="0.25">
      <c r="A2925">
        <v>97731</v>
      </c>
      <c r="B2925" t="s">
        <v>6318</v>
      </c>
      <c r="C2925" t="s">
        <v>75</v>
      </c>
      <c r="D2925">
        <v>0</v>
      </c>
      <c r="F2925" t="s">
        <v>680</v>
      </c>
      <c r="G2925" t="s">
        <v>41</v>
      </c>
      <c r="H2925" t="s">
        <v>6319</v>
      </c>
      <c r="I2925" t="s">
        <v>6320</v>
      </c>
      <c r="J2925" t="s">
        <v>6321</v>
      </c>
      <c r="K2925" t="s">
        <v>6322</v>
      </c>
      <c r="L2925" t="s">
        <v>6323</v>
      </c>
      <c r="M2925" t="s">
        <v>2639</v>
      </c>
      <c r="N2925" t="s">
        <v>488</v>
      </c>
      <c r="O2925" t="s">
        <v>2492</v>
      </c>
      <c r="P2925" t="s">
        <v>4390</v>
      </c>
      <c r="Q2925" t="s">
        <v>682</v>
      </c>
      <c r="R2925" t="s">
        <v>127</v>
      </c>
      <c r="S2925" t="s">
        <v>108</v>
      </c>
      <c r="T2925" t="s">
        <v>94</v>
      </c>
      <c r="U2925" t="s">
        <v>197</v>
      </c>
      <c r="X2925">
        <v>1</v>
      </c>
      <c r="Y2925">
        <v>0</v>
      </c>
      <c r="Z2925">
        <v>0</v>
      </c>
      <c r="AA2925">
        <v>0</v>
      </c>
      <c r="AB2925">
        <v>432000</v>
      </c>
      <c r="AC2925" t="s">
        <v>47</v>
      </c>
      <c r="AD2925" t="e">
        <f>+VLOOKUP(T2925,items!$A$2:$D$1255,4,0)</f>
        <v>#N/A</v>
      </c>
      <c r="AE2925" t="e">
        <f>+VLOOKUP(T2925,Tabla1[],5,0)</f>
        <v>#N/A</v>
      </c>
      <c r="AF2925">
        <f t="shared" si="45"/>
        <v>10</v>
      </c>
    </row>
    <row r="2926" spans="1:32" x14ac:dyDescent="0.25">
      <c r="A2926">
        <v>97731</v>
      </c>
      <c r="B2926" t="s">
        <v>6318</v>
      </c>
      <c r="C2926" t="s">
        <v>75</v>
      </c>
      <c r="D2926">
        <v>0</v>
      </c>
      <c r="F2926" t="s">
        <v>680</v>
      </c>
      <c r="G2926" t="s">
        <v>41</v>
      </c>
      <c r="H2926" t="s">
        <v>6319</v>
      </c>
      <c r="I2926" t="s">
        <v>6320</v>
      </c>
      <c r="J2926" t="s">
        <v>6321</v>
      </c>
      <c r="K2926" t="s">
        <v>6322</v>
      </c>
      <c r="L2926" t="s">
        <v>6323</v>
      </c>
      <c r="M2926" t="s">
        <v>2639</v>
      </c>
      <c r="N2926" t="s">
        <v>488</v>
      </c>
      <c r="O2926" t="s">
        <v>2492</v>
      </c>
      <c r="P2926" t="s">
        <v>4390</v>
      </c>
      <c r="Q2926" t="s">
        <v>682</v>
      </c>
      <c r="R2926" t="s">
        <v>127</v>
      </c>
      <c r="S2926" t="s">
        <v>108</v>
      </c>
      <c r="T2926" t="s">
        <v>1022</v>
      </c>
      <c r="U2926" t="s">
        <v>1023</v>
      </c>
      <c r="V2926" t="s">
        <v>884</v>
      </c>
      <c r="X2926">
        <v>2</v>
      </c>
      <c r="Y2926">
        <v>6000</v>
      </c>
      <c r="Z2926">
        <v>0</v>
      </c>
      <c r="AA2926">
        <v>1600</v>
      </c>
      <c r="AB2926">
        <v>3410430</v>
      </c>
      <c r="AC2926" t="s">
        <v>47</v>
      </c>
      <c r="AD2926">
        <f>+VLOOKUP(T2926,items!$A$2:$D$1255,4,0)</f>
        <v>0</v>
      </c>
      <c r="AE2926">
        <f>+VLOOKUP(T2926,Tabla1[],5,0)</f>
        <v>0</v>
      </c>
      <c r="AF2926">
        <f t="shared" si="45"/>
        <v>10</v>
      </c>
    </row>
    <row r="2927" spans="1:32" x14ac:dyDescent="0.25">
      <c r="A2927">
        <v>97734</v>
      </c>
      <c r="B2927" t="s">
        <v>4312</v>
      </c>
      <c r="C2927" t="s">
        <v>75</v>
      </c>
      <c r="D2927">
        <v>0</v>
      </c>
      <c r="F2927" t="s">
        <v>680</v>
      </c>
      <c r="G2927" t="s">
        <v>1679</v>
      </c>
      <c r="H2927" t="s">
        <v>6324</v>
      </c>
      <c r="I2927" t="s">
        <v>37</v>
      </c>
      <c r="J2927" t="s">
        <v>6325</v>
      </c>
      <c r="K2927" t="s">
        <v>6326</v>
      </c>
      <c r="L2927" t="s">
        <v>37</v>
      </c>
      <c r="M2927" t="s">
        <v>3533</v>
      </c>
      <c r="N2927" t="s">
        <v>3533</v>
      </c>
      <c r="O2927" t="s">
        <v>2129</v>
      </c>
      <c r="P2927" t="s">
        <v>1142</v>
      </c>
      <c r="Q2927" t="s">
        <v>1142</v>
      </c>
      <c r="R2927" t="s">
        <v>43</v>
      </c>
      <c r="S2927" t="s">
        <v>164</v>
      </c>
      <c r="T2927" t="s">
        <v>2989</v>
      </c>
      <c r="U2927" t="s">
        <v>688</v>
      </c>
      <c r="X2927">
        <v>8.2200000000000006</v>
      </c>
      <c r="Y2927">
        <v>0</v>
      </c>
      <c r="Z2927">
        <v>0</v>
      </c>
      <c r="AA2927">
        <v>0</v>
      </c>
      <c r="AB2927">
        <v>432372</v>
      </c>
      <c r="AC2927" t="s">
        <v>47</v>
      </c>
      <c r="AD2927">
        <f>+VLOOKUP(T2927,items!$A$2:$D$1255,4,0)</f>
        <v>0</v>
      </c>
      <c r="AE2927">
        <f>+VLOOKUP(T2927,Tabla1[],5,0)</f>
        <v>0</v>
      </c>
      <c r="AF2927">
        <f t="shared" si="45"/>
        <v>10</v>
      </c>
    </row>
    <row r="2928" spans="1:32" x14ac:dyDescent="0.25">
      <c r="A2928">
        <v>97734</v>
      </c>
      <c r="B2928" t="s">
        <v>4312</v>
      </c>
      <c r="C2928" t="s">
        <v>75</v>
      </c>
      <c r="D2928">
        <v>0</v>
      </c>
      <c r="F2928" t="s">
        <v>680</v>
      </c>
      <c r="G2928" t="s">
        <v>1679</v>
      </c>
      <c r="H2928" t="s">
        <v>6324</v>
      </c>
      <c r="I2928" t="s">
        <v>37</v>
      </c>
      <c r="J2928" t="s">
        <v>6325</v>
      </c>
      <c r="K2928" t="s">
        <v>6326</v>
      </c>
      <c r="L2928" t="s">
        <v>37</v>
      </c>
      <c r="M2928" t="s">
        <v>3533</v>
      </c>
      <c r="N2928" t="s">
        <v>3533</v>
      </c>
      <c r="O2928" t="s">
        <v>2129</v>
      </c>
      <c r="P2928" t="s">
        <v>1142</v>
      </c>
      <c r="Q2928" t="s">
        <v>1142</v>
      </c>
      <c r="R2928" t="s">
        <v>43</v>
      </c>
      <c r="S2928" t="s">
        <v>164</v>
      </c>
      <c r="T2928" t="s">
        <v>4055</v>
      </c>
      <c r="U2928" t="s">
        <v>4056</v>
      </c>
      <c r="X2928">
        <v>16</v>
      </c>
      <c r="Y2928">
        <v>0</v>
      </c>
      <c r="Z2928">
        <v>0</v>
      </c>
      <c r="AA2928">
        <v>0</v>
      </c>
      <c r="AB2928">
        <v>176000</v>
      </c>
      <c r="AC2928" t="s">
        <v>47</v>
      </c>
      <c r="AD2928" t="e">
        <f>+VLOOKUP(T2928,items!$A$2:$D$1255,4,0)</f>
        <v>#N/A</v>
      </c>
      <c r="AE2928" t="e">
        <f>+VLOOKUP(T2928,Tabla1[],5,0)</f>
        <v>#N/A</v>
      </c>
      <c r="AF2928">
        <f t="shared" si="45"/>
        <v>10</v>
      </c>
    </row>
    <row r="2929" spans="1:32" x14ac:dyDescent="0.25">
      <c r="A2929">
        <v>97740</v>
      </c>
      <c r="B2929" t="s">
        <v>6327</v>
      </c>
      <c r="C2929" t="s">
        <v>75</v>
      </c>
      <c r="D2929">
        <v>0</v>
      </c>
      <c r="F2929" t="s">
        <v>680</v>
      </c>
      <c r="G2929" t="s">
        <v>41</v>
      </c>
      <c r="H2929" t="s">
        <v>6328</v>
      </c>
      <c r="I2929" t="s">
        <v>37</v>
      </c>
      <c r="J2929" t="s">
        <v>6329</v>
      </c>
      <c r="K2929" t="s">
        <v>6330</v>
      </c>
      <c r="L2929" t="s">
        <v>37</v>
      </c>
      <c r="M2929" t="s">
        <v>2639</v>
      </c>
      <c r="N2929" t="s">
        <v>2639</v>
      </c>
      <c r="O2929" t="s">
        <v>424</v>
      </c>
      <c r="P2929" t="s">
        <v>4773</v>
      </c>
      <c r="Q2929" t="s">
        <v>4258</v>
      </c>
      <c r="R2929" t="s">
        <v>127</v>
      </c>
      <c r="S2929" t="s">
        <v>108</v>
      </c>
      <c r="T2929" t="s">
        <v>841</v>
      </c>
      <c r="U2929" t="s">
        <v>842</v>
      </c>
      <c r="X2929">
        <v>1</v>
      </c>
      <c r="Y2929">
        <v>0</v>
      </c>
      <c r="Z2929">
        <v>0</v>
      </c>
      <c r="AA2929">
        <v>0</v>
      </c>
      <c r="AB2929">
        <v>960000</v>
      </c>
      <c r="AC2929" t="s">
        <v>47</v>
      </c>
      <c r="AD2929">
        <f>+VLOOKUP(T2929,items!$A$2:$D$1255,4,0)</f>
        <v>0</v>
      </c>
      <c r="AE2929">
        <f>+VLOOKUP(T2929,Tabla1[],5,0)</f>
        <v>0</v>
      </c>
      <c r="AF2929">
        <f t="shared" si="45"/>
        <v>10</v>
      </c>
    </row>
    <row r="2930" spans="1:32" x14ac:dyDescent="0.25">
      <c r="A2930">
        <v>97740</v>
      </c>
      <c r="B2930" t="s">
        <v>6327</v>
      </c>
      <c r="C2930" t="s">
        <v>75</v>
      </c>
      <c r="D2930">
        <v>0</v>
      </c>
      <c r="F2930" t="s">
        <v>680</v>
      </c>
      <c r="G2930" t="s">
        <v>41</v>
      </c>
      <c r="H2930" t="s">
        <v>6328</v>
      </c>
      <c r="I2930" t="s">
        <v>37</v>
      </c>
      <c r="J2930" t="s">
        <v>6329</v>
      </c>
      <c r="K2930" t="s">
        <v>6330</v>
      </c>
      <c r="L2930" t="s">
        <v>37</v>
      </c>
      <c r="M2930" t="s">
        <v>2639</v>
      </c>
      <c r="N2930" t="s">
        <v>2639</v>
      </c>
      <c r="O2930" t="s">
        <v>424</v>
      </c>
      <c r="P2930" t="s">
        <v>4773</v>
      </c>
      <c r="Q2930" t="s">
        <v>4258</v>
      </c>
      <c r="R2930" t="s">
        <v>127</v>
      </c>
      <c r="S2930" t="s">
        <v>108</v>
      </c>
      <c r="T2930" t="s">
        <v>2755</v>
      </c>
      <c r="U2930" t="s">
        <v>2756</v>
      </c>
      <c r="X2930">
        <v>1</v>
      </c>
      <c r="Y2930">
        <v>0</v>
      </c>
      <c r="Z2930">
        <v>0</v>
      </c>
      <c r="AA2930">
        <v>0</v>
      </c>
      <c r="AB2930">
        <v>360000</v>
      </c>
      <c r="AC2930" t="s">
        <v>47</v>
      </c>
      <c r="AD2930">
        <f>+VLOOKUP(T2930,items!$A$2:$D$1255,4,0)</f>
        <v>0</v>
      </c>
      <c r="AE2930">
        <f>+VLOOKUP(T2930,Tabla1[],5,0)</f>
        <v>0</v>
      </c>
      <c r="AF2930">
        <f t="shared" si="45"/>
        <v>10</v>
      </c>
    </row>
    <row r="2931" spans="1:32" x14ac:dyDescent="0.25">
      <c r="A2931">
        <v>97740</v>
      </c>
      <c r="B2931" t="s">
        <v>6327</v>
      </c>
      <c r="C2931" t="s">
        <v>75</v>
      </c>
      <c r="D2931">
        <v>0</v>
      </c>
      <c r="F2931" t="s">
        <v>680</v>
      </c>
      <c r="G2931" t="s">
        <v>41</v>
      </c>
      <c r="H2931" t="s">
        <v>6328</v>
      </c>
      <c r="I2931" t="s">
        <v>37</v>
      </c>
      <c r="J2931" t="s">
        <v>6329</v>
      </c>
      <c r="K2931" t="s">
        <v>6330</v>
      </c>
      <c r="L2931" t="s">
        <v>37</v>
      </c>
      <c r="M2931" t="s">
        <v>2639</v>
      </c>
      <c r="N2931" t="s">
        <v>2639</v>
      </c>
      <c r="O2931" t="s">
        <v>424</v>
      </c>
      <c r="P2931" t="s">
        <v>4773</v>
      </c>
      <c r="Q2931" t="s">
        <v>4258</v>
      </c>
      <c r="R2931" t="s">
        <v>127</v>
      </c>
      <c r="S2931" t="s">
        <v>108</v>
      </c>
      <c r="T2931" t="s">
        <v>392</v>
      </c>
      <c r="U2931" t="s">
        <v>393</v>
      </c>
      <c r="X2931">
        <v>1</v>
      </c>
      <c r="Y2931">
        <v>0</v>
      </c>
      <c r="Z2931">
        <v>0</v>
      </c>
      <c r="AA2931">
        <v>0</v>
      </c>
      <c r="AB2931">
        <v>135000</v>
      </c>
      <c r="AC2931" t="s">
        <v>47</v>
      </c>
      <c r="AD2931" t="e">
        <f>+VLOOKUP(T2931,items!$A$2:$D$1255,4,0)</f>
        <v>#N/A</v>
      </c>
      <c r="AE2931" t="e">
        <f>+VLOOKUP(T2931,Tabla1[],5,0)</f>
        <v>#N/A</v>
      </c>
      <c r="AF2931">
        <f t="shared" si="45"/>
        <v>10</v>
      </c>
    </row>
    <row r="2932" spans="1:32" x14ac:dyDescent="0.25">
      <c r="A2932">
        <v>97744</v>
      </c>
      <c r="B2932" t="s">
        <v>6331</v>
      </c>
      <c r="C2932" t="s">
        <v>75</v>
      </c>
      <c r="D2932">
        <v>0</v>
      </c>
      <c r="F2932" t="s">
        <v>680</v>
      </c>
      <c r="G2932" t="s">
        <v>903</v>
      </c>
      <c r="H2932" t="s">
        <v>6332</v>
      </c>
      <c r="I2932" t="s">
        <v>37</v>
      </c>
      <c r="J2932" t="s">
        <v>6333</v>
      </c>
      <c r="K2932" t="s">
        <v>6334</v>
      </c>
      <c r="L2932" t="s">
        <v>6335</v>
      </c>
      <c r="M2932" t="s">
        <v>40</v>
      </c>
      <c r="N2932" t="s">
        <v>40</v>
      </c>
      <c r="O2932" t="s">
        <v>1031</v>
      </c>
      <c r="P2932" t="s">
        <v>41</v>
      </c>
      <c r="Q2932" t="s">
        <v>42</v>
      </c>
      <c r="R2932" t="s">
        <v>127</v>
      </c>
      <c r="S2932" t="s">
        <v>44</v>
      </c>
      <c r="T2932" t="s">
        <v>2838</v>
      </c>
      <c r="U2932" t="s">
        <v>2839</v>
      </c>
      <c r="X2932">
        <v>1</v>
      </c>
      <c r="Y2932">
        <v>0</v>
      </c>
      <c r="Z2932">
        <v>0</v>
      </c>
      <c r="AA2932">
        <v>0</v>
      </c>
      <c r="AB2932">
        <v>73000</v>
      </c>
      <c r="AC2932" t="s">
        <v>47</v>
      </c>
      <c r="AD2932" t="e">
        <f>+VLOOKUP(T2932,items!$A$2:$D$1255,4,0)</f>
        <v>#N/A</v>
      </c>
      <c r="AE2932" t="e">
        <f>+VLOOKUP(T2932,Tabla1[],5,0)</f>
        <v>#N/A</v>
      </c>
      <c r="AF2932">
        <f t="shared" si="45"/>
        <v>10</v>
      </c>
    </row>
    <row r="2933" spans="1:32" x14ac:dyDescent="0.25">
      <c r="A2933">
        <v>97758</v>
      </c>
      <c r="B2933" t="s">
        <v>4361</v>
      </c>
      <c r="C2933" t="s">
        <v>33</v>
      </c>
      <c r="D2933">
        <v>0</v>
      </c>
      <c r="F2933" t="s">
        <v>3427</v>
      </c>
      <c r="G2933" t="s">
        <v>3427</v>
      </c>
      <c r="H2933" t="s">
        <v>6336</v>
      </c>
      <c r="I2933" t="s">
        <v>37</v>
      </c>
      <c r="J2933" t="s">
        <v>6337</v>
      </c>
      <c r="K2933" t="s">
        <v>6338</v>
      </c>
      <c r="L2933" t="s">
        <v>37</v>
      </c>
      <c r="M2933" t="s">
        <v>903</v>
      </c>
      <c r="N2933" t="s">
        <v>903</v>
      </c>
      <c r="O2933" t="s">
        <v>40</v>
      </c>
      <c r="P2933" t="s">
        <v>1031</v>
      </c>
      <c r="Q2933" t="s">
        <v>1031</v>
      </c>
      <c r="R2933" t="s">
        <v>43</v>
      </c>
      <c r="S2933" t="s">
        <v>164</v>
      </c>
      <c r="T2933" t="s">
        <v>4160</v>
      </c>
      <c r="U2933" t="s">
        <v>2241</v>
      </c>
      <c r="X2933">
        <v>7.5</v>
      </c>
      <c r="Y2933">
        <v>0</v>
      </c>
      <c r="Z2933">
        <v>0</v>
      </c>
      <c r="AA2933">
        <v>0</v>
      </c>
      <c r="AB2933">
        <v>394500</v>
      </c>
      <c r="AC2933" t="s">
        <v>47</v>
      </c>
      <c r="AD2933">
        <f>+VLOOKUP(T2933,items!$A$2:$D$1255,4,0)</f>
        <v>0</v>
      </c>
      <c r="AE2933">
        <f>+VLOOKUP(T2933,Tabla1[],5,0)</f>
        <v>0</v>
      </c>
      <c r="AF2933">
        <f t="shared" si="45"/>
        <v>10</v>
      </c>
    </row>
    <row r="2934" spans="1:32" x14ac:dyDescent="0.25">
      <c r="A2934">
        <v>97770</v>
      </c>
      <c r="B2934" t="s">
        <v>5605</v>
      </c>
      <c r="C2934" t="s">
        <v>75</v>
      </c>
      <c r="D2934">
        <v>0</v>
      </c>
      <c r="F2934" t="s">
        <v>3427</v>
      </c>
      <c r="G2934" t="s">
        <v>3427</v>
      </c>
      <c r="H2934" t="s">
        <v>6339</v>
      </c>
      <c r="I2934" t="s">
        <v>37</v>
      </c>
      <c r="J2934" t="s">
        <v>6340</v>
      </c>
      <c r="K2934" t="s">
        <v>6341</v>
      </c>
      <c r="L2934" t="s">
        <v>37</v>
      </c>
      <c r="M2934" t="s">
        <v>917</v>
      </c>
      <c r="N2934" t="s">
        <v>917</v>
      </c>
      <c r="O2934" t="s">
        <v>1031</v>
      </c>
      <c r="P2934" t="s">
        <v>1679</v>
      </c>
      <c r="Q2934" t="s">
        <v>1679</v>
      </c>
      <c r="R2934" t="s">
        <v>127</v>
      </c>
      <c r="S2934" t="s">
        <v>88</v>
      </c>
      <c r="T2934" t="s">
        <v>388</v>
      </c>
      <c r="U2934" t="s">
        <v>389</v>
      </c>
      <c r="X2934">
        <v>15</v>
      </c>
      <c r="Y2934">
        <v>0</v>
      </c>
      <c r="Z2934">
        <v>0</v>
      </c>
      <c r="AA2934">
        <v>0</v>
      </c>
      <c r="AB2934">
        <v>864000</v>
      </c>
      <c r="AC2934" t="s">
        <v>47</v>
      </c>
      <c r="AD2934">
        <f>+VLOOKUP(T2934,items!$A$2:$D$1255,4,0)</f>
        <v>0</v>
      </c>
      <c r="AE2934">
        <f>+VLOOKUP(T2934,Tabla1[],5,0)</f>
        <v>0</v>
      </c>
      <c r="AF2934">
        <f t="shared" si="45"/>
        <v>10</v>
      </c>
    </row>
    <row r="2935" spans="1:32" x14ac:dyDescent="0.25">
      <c r="A2935">
        <v>97771</v>
      </c>
      <c r="B2935" t="s">
        <v>1003</v>
      </c>
      <c r="C2935" t="s">
        <v>33</v>
      </c>
      <c r="D2935">
        <v>0</v>
      </c>
      <c r="F2935" t="s">
        <v>3427</v>
      </c>
      <c r="G2935" t="s">
        <v>3427</v>
      </c>
      <c r="H2935" t="s">
        <v>6342</v>
      </c>
      <c r="I2935" t="s">
        <v>37</v>
      </c>
      <c r="J2935" t="s">
        <v>6343</v>
      </c>
      <c r="K2935" t="s">
        <v>6344</v>
      </c>
      <c r="L2935" t="s">
        <v>37</v>
      </c>
      <c r="M2935" t="s">
        <v>917</v>
      </c>
      <c r="N2935" t="s">
        <v>917</v>
      </c>
      <c r="O2935" t="s">
        <v>2129</v>
      </c>
      <c r="P2935" t="s">
        <v>424</v>
      </c>
      <c r="Q2935" t="s">
        <v>424</v>
      </c>
      <c r="R2935" t="s">
        <v>127</v>
      </c>
      <c r="S2935" t="s">
        <v>128</v>
      </c>
      <c r="T2935" t="s">
        <v>6345</v>
      </c>
      <c r="U2935" t="s">
        <v>6346</v>
      </c>
      <c r="X2935">
        <v>1</v>
      </c>
      <c r="Y2935">
        <v>0</v>
      </c>
      <c r="Z2935">
        <v>0</v>
      </c>
      <c r="AA2935">
        <v>0</v>
      </c>
      <c r="AB2935">
        <v>0</v>
      </c>
      <c r="AC2935" t="s">
        <v>47</v>
      </c>
      <c r="AD2935">
        <f>+VLOOKUP(T2935,items!$A$2:$D$1255,4,0)</f>
        <v>0</v>
      </c>
      <c r="AE2935">
        <f>+VLOOKUP(T2935,Tabla1[],5,0)</f>
        <v>0</v>
      </c>
      <c r="AF2935">
        <f t="shared" si="45"/>
        <v>10</v>
      </c>
    </row>
    <row r="2936" spans="1:32" x14ac:dyDescent="0.25">
      <c r="A2936">
        <v>97771</v>
      </c>
      <c r="B2936" t="s">
        <v>1003</v>
      </c>
      <c r="C2936" t="s">
        <v>33</v>
      </c>
      <c r="D2936">
        <v>0</v>
      </c>
      <c r="F2936" t="s">
        <v>3427</v>
      </c>
      <c r="G2936" t="s">
        <v>3427</v>
      </c>
      <c r="H2936" t="s">
        <v>6342</v>
      </c>
      <c r="I2936" t="s">
        <v>37</v>
      </c>
      <c r="J2936" t="s">
        <v>6343</v>
      </c>
      <c r="K2936" t="s">
        <v>6344</v>
      </c>
      <c r="L2936" t="s">
        <v>37</v>
      </c>
      <c r="M2936" t="s">
        <v>917</v>
      </c>
      <c r="N2936" t="s">
        <v>917</v>
      </c>
      <c r="O2936" t="s">
        <v>2129</v>
      </c>
      <c r="P2936" t="s">
        <v>424</v>
      </c>
      <c r="Q2936" t="s">
        <v>424</v>
      </c>
      <c r="R2936" t="s">
        <v>127</v>
      </c>
      <c r="S2936" t="s">
        <v>128</v>
      </c>
      <c r="T2936" t="s">
        <v>217</v>
      </c>
      <c r="U2936" t="s">
        <v>218</v>
      </c>
      <c r="X2936">
        <v>1</v>
      </c>
      <c r="Y2936">
        <v>0</v>
      </c>
      <c r="Z2936">
        <v>0</v>
      </c>
      <c r="AA2936">
        <v>0</v>
      </c>
      <c r="AB2936">
        <v>0</v>
      </c>
      <c r="AC2936" t="s">
        <v>47</v>
      </c>
      <c r="AD2936">
        <f>+VLOOKUP(T2936,items!$A$2:$D$1255,4,0)</f>
        <v>0</v>
      </c>
      <c r="AE2936">
        <f>+VLOOKUP(T2936,Tabla1[],5,0)</f>
        <v>0</v>
      </c>
      <c r="AF2936">
        <f t="shared" si="45"/>
        <v>10</v>
      </c>
    </row>
    <row r="2937" spans="1:32" x14ac:dyDescent="0.25">
      <c r="A2937">
        <v>97771</v>
      </c>
      <c r="B2937" t="s">
        <v>1003</v>
      </c>
      <c r="C2937" t="s">
        <v>33</v>
      </c>
      <c r="D2937">
        <v>0</v>
      </c>
      <c r="F2937" t="s">
        <v>3427</v>
      </c>
      <c r="G2937" t="s">
        <v>3427</v>
      </c>
      <c r="H2937" t="s">
        <v>6342</v>
      </c>
      <c r="I2937" t="s">
        <v>37</v>
      </c>
      <c r="J2937" t="s">
        <v>6343</v>
      </c>
      <c r="K2937" t="s">
        <v>6344</v>
      </c>
      <c r="L2937" t="s">
        <v>37</v>
      </c>
      <c r="M2937" t="s">
        <v>917</v>
      </c>
      <c r="N2937" t="s">
        <v>917</v>
      </c>
      <c r="O2937" t="s">
        <v>2129</v>
      </c>
      <c r="P2937" t="s">
        <v>424</v>
      </c>
      <c r="Q2937" t="s">
        <v>424</v>
      </c>
      <c r="R2937" t="s">
        <v>127</v>
      </c>
      <c r="S2937" t="s">
        <v>128</v>
      </c>
      <c r="T2937" t="s">
        <v>6347</v>
      </c>
      <c r="U2937" t="s">
        <v>6348</v>
      </c>
      <c r="X2937">
        <v>3</v>
      </c>
      <c r="Y2937">
        <v>0</v>
      </c>
      <c r="Z2937">
        <v>0</v>
      </c>
      <c r="AA2937">
        <v>0</v>
      </c>
      <c r="AB2937">
        <v>0</v>
      </c>
      <c r="AC2937" t="s">
        <v>47</v>
      </c>
      <c r="AD2937">
        <f>+VLOOKUP(T2937,items!$A$2:$D$1255,4,0)</f>
        <v>0</v>
      </c>
      <c r="AE2937">
        <f>+VLOOKUP(T2937,Tabla1[],5,0)</f>
        <v>0</v>
      </c>
      <c r="AF2937">
        <f t="shared" si="45"/>
        <v>10</v>
      </c>
    </row>
    <row r="2938" spans="1:32" x14ac:dyDescent="0.25">
      <c r="A2938">
        <v>97775</v>
      </c>
      <c r="B2938" t="s">
        <v>6349</v>
      </c>
      <c r="C2938" t="s">
        <v>75</v>
      </c>
      <c r="D2938">
        <v>0</v>
      </c>
      <c r="F2938" t="s">
        <v>3427</v>
      </c>
      <c r="G2938" t="s">
        <v>41</v>
      </c>
      <c r="H2938" t="s">
        <v>6350</v>
      </c>
      <c r="I2938" t="s">
        <v>37</v>
      </c>
      <c r="J2938" t="s">
        <v>6351</v>
      </c>
      <c r="K2938" t="s">
        <v>6352</v>
      </c>
      <c r="L2938" t="s">
        <v>6353</v>
      </c>
      <c r="M2938" t="s">
        <v>2639</v>
      </c>
      <c r="N2938" t="s">
        <v>2639</v>
      </c>
      <c r="O2938" t="s">
        <v>424</v>
      </c>
      <c r="P2938" t="s">
        <v>335</v>
      </c>
      <c r="Q2938" t="s">
        <v>1105</v>
      </c>
      <c r="R2938" t="s">
        <v>127</v>
      </c>
      <c r="S2938" t="s">
        <v>128</v>
      </c>
      <c r="T2938" t="s">
        <v>299</v>
      </c>
      <c r="U2938" t="s">
        <v>300</v>
      </c>
      <c r="X2938">
        <v>1</v>
      </c>
      <c r="Y2938">
        <v>0</v>
      </c>
      <c r="Z2938">
        <v>0</v>
      </c>
      <c r="AA2938">
        <v>0</v>
      </c>
      <c r="AB2938">
        <v>650000</v>
      </c>
      <c r="AC2938" t="s">
        <v>47</v>
      </c>
      <c r="AD2938">
        <f>+VLOOKUP(T2938,items!$A$2:$D$1255,4,0)</f>
        <v>0</v>
      </c>
      <c r="AE2938">
        <f>+VLOOKUP(T2938,Tabla1[],5,0)</f>
        <v>0</v>
      </c>
      <c r="AF2938">
        <f t="shared" si="45"/>
        <v>10</v>
      </c>
    </row>
    <row r="2939" spans="1:32" x14ac:dyDescent="0.25">
      <c r="A2939">
        <v>97775</v>
      </c>
      <c r="B2939" t="s">
        <v>6349</v>
      </c>
      <c r="C2939" t="s">
        <v>75</v>
      </c>
      <c r="D2939">
        <v>0</v>
      </c>
      <c r="F2939" t="s">
        <v>3427</v>
      </c>
      <c r="G2939" t="s">
        <v>41</v>
      </c>
      <c r="H2939" t="s">
        <v>6350</v>
      </c>
      <c r="I2939" t="s">
        <v>37</v>
      </c>
      <c r="J2939" t="s">
        <v>6351</v>
      </c>
      <c r="K2939" t="s">
        <v>6352</v>
      </c>
      <c r="L2939" t="s">
        <v>6353</v>
      </c>
      <c r="M2939" t="s">
        <v>2639</v>
      </c>
      <c r="N2939" t="s">
        <v>2639</v>
      </c>
      <c r="O2939" t="s">
        <v>424</v>
      </c>
      <c r="P2939" t="s">
        <v>335</v>
      </c>
      <c r="Q2939" t="s">
        <v>1105</v>
      </c>
      <c r="R2939" t="s">
        <v>127</v>
      </c>
      <c r="S2939" t="s">
        <v>128</v>
      </c>
      <c r="T2939" t="s">
        <v>94</v>
      </c>
      <c r="U2939" t="s">
        <v>95</v>
      </c>
      <c r="X2939">
        <v>1</v>
      </c>
      <c r="Y2939">
        <v>0</v>
      </c>
      <c r="Z2939">
        <v>0</v>
      </c>
      <c r="AA2939">
        <v>0</v>
      </c>
      <c r="AB2939">
        <v>150000</v>
      </c>
      <c r="AC2939" t="s">
        <v>47</v>
      </c>
      <c r="AD2939" t="e">
        <f>+VLOOKUP(T2939,items!$A$2:$D$1255,4,0)</f>
        <v>#N/A</v>
      </c>
      <c r="AE2939" t="e">
        <f>+VLOOKUP(T2939,Tabla1[],5,0)</f>
        <v>#N/A</v>
      </c>
      <c r="AF2939">
        <f t="shared" si="45"/>
        <v>10</v>
      </c>
    </row>
    <row r="2940" spans="1:32" x14ac:dyDescent="0.25">
      <c r="A2940">
        <v>97776</v>
      </c>
      <c r="B2940" t="s">
        <v>6354</v>
      </c>
      <c r="C2940" t="s">
        <v>33</v>
      </c>
      <c r="D2940">
        <v>0</v>
      </c>
      <c r="F2940" t="s">
        <v>3427</v>
      </c>
      <c r="G2940" t="s">
        <v>5687</v>
      </c>
      <c r="H2940" t="s">
        <v>6355</v>
      </c>
      <c r="I2940" t="s">
        <v>6356</v>
      </c>
      <c r="J2940" t="s">
        <v>6357</v>
      </c>
      <c r="K2940" t="s">
        <v>6358</v>
      </c>
      <c r="L2940" t="s">
        <v>6359</v>
      </c>
      <c r="M2940" t="s">
        <v>3819</v>
      </c>
      <c r="N2940" t="s">
        <v>5459</v>
      </c>
      <c r="O2940" t="s">
        <v>2254</v>
      </c>
      <c r="P2940" t="s">
        <v>2255</v>
      </c>
      <c r="Q2940" t="s">
        <v>6048</v>
      </c>
      <c r="R2940" t="s">
        <v>63</v>
      </c>
      <c r="S2940" t="s">
        <v>108</v>
      </c>
      <c r="T2940" t="s">
        <v>613</v>
      </c>
      <c r="U2940" t="s">
        <v>614</v>
      </c>
      <c r="V2940" t="s">
        <v>1147</v>
      </c>
      <c r="W2940" t="s">
        <v>114</v>
      </c>
      <c r="X2940">
        <v>1</v>
      </c>
      <c r="Y2940">
        <v>3500</v>
      </c>
      <c r="Z2940">
        <v>0</v>
      </c>
      <c r="AA2940">
        <v>5000</v>
      </c>
      <c r="AB2940">
        <v>7906798</v>
      </c>
      <c r="AC2940" t="s">
        <v>47</v>
      </c>
      <c r="AD2940" t="str">
        <f>+VLOOKUP(T2940,items!$A$2:$D$1255,4,0)</f>
        <v>PERGOLA</v>
      </c>
      <c r="AE2940" t="str">
        <f>+VLOOKUP(T2940,Tabla1[],5,0)</f>
        <v>PERGOLITE</v>
      </c>
      <c r="AF2940">
        <f t="shared" si="45"/>
        <v>12</v>
      </c>
    </row>
    <row r="2941" spans="1:32" x14ac:dyDescent="0.25">
      <c r="A2941">
        <v>97776</v>
      </c>
      <c r="B2941" t="s">
        <v>6354</v>
      </c>
      <c r="C2941" t="s">
        <v>33</v>
      </c>
      <c r="D2941">
        <v>0</v>
      </c>
      <c r="F2941" t="s">
        <v>3427</v>
      </c>
      <c r="G2941" t="s">
        <v>5687</v>
      </c>
      <c r="H2941" t="s">
        <v>6355</v>
      </c>
      <c r="I2941" t="s">
        <v>6356</v>
      </c>
      <c r="J2941" t="s">
        <v>6357</v>
      </c>
      <c r="K2941" t="s">
        <v>6358</v>
      </c>
      <c r="L2941" t="s">
        <v>6359</v>
      </c>
      <c r="M2941" t="s">
        <v>3819</v>
      </c>
      <c r="N2941" t="s">
        <v>5459</v>
      </c>
      <c r="O2941" t="s">
        <v>2254</v>
      </c>
      <c r="P2941" t="s">
        <v>2255</v>
      </c>
      <c r="Q2941" t="s">
        <v>6048</v>
      </c>
      <c r="R2941" t="s">
        <v>63</v>
      </c>
      <c r="S2941" t="s">
        <v>108</v>
      </c>
      <c r="T2941" t="s">
        <v>2095</v>
      </c>
      <c r="U2941" t="s">
        <v>2096</v>
      </c>
      <c r="W2941" t="s">
        <v>114</v>
      </c>
      <c r="X2941">
        <v>4</v>
      </c>
      <c r="Y2941">
        <v>0</v>
      </c>
      <c r="Z2941">
        <v>0</v>
      </c>
      <c r="AA2941">
        <v>300</v>
      </c>
      <c r="AB2941">
        <v>1619752</v>
      </c>
      <c r="AC2941" t="s">
        <v>47</v>
      </c>
      <c r="AD2941">
        <f>+VLOOKUP(T2941,items!$A$2:$D$1255,4,0)</f>
        <v>0</v>
      </c>
      <c r="AE2941">
        <f>+VLOOKUP(T2941,Tabla1[],5,0)</f>
        <v>0</v>
      </c>
      <c r="AF2941">
        <f t="shared" si="45"/>
        <v>12</v>
      </c>
    </row>
    <row r="2942" spans="1:32" x14ac:dyDescent="0.25">
      <c r="A2942">
        <v>97776</v>
      </c>
      <c r="B2942" t="s">
        <v>6354</v>
      </c>
      <c r="C2942" t="s">
        <v>33</v>
      </c>
      <c r="D2942">
        <v>0</v>
      </c>
      <c r="F2942" t="s">
        <v>3427</v>
      </c>
      <c r="G2942" t="s">
        <v>5687</v>
      </c>
      <c r="H2942" t="s">
        <v>6355</v>
      </c>
      <c r="I2942" t="s">
        <v>6356</v>
      </c>
      <c r="J2942" t="s">
        <v>6357</v>
      </c>
      <c r="K2942" t="s">
        <v>6358</v>
      </c>
      <c r="L2942" t="s">
        <v>6359</v>
      </c>
      <c r="M2942" t="s">
        <v>3819</v>
      </c>
      <c r="N2942" t="s">
        <v>5459</v>
      </c>
      <c r="O2942" t="s">
        <v>2254</v>
      </c>
      <c r="P2942" t="s">
        <v>2255</v>
      </c>
      <c r="Q2942" t="s">
        <v>6048</v>
      </c>
      <c r="R2942" t="s">
        <v>63</v>
      </c>
      <c r="S2942" t="s">
        <v>108</v>
      </c>
      <c r="T2942" t="s">
        <v>6360</v>
      </c>
      <c r="U2942" t="s">
        <v>6361</v>
      </c>
      <c r="W2942" t="s">
        <v>114</v>
      </c>
      <c r="X2942">
        <v>4</v>
      </c>
      <c r="Y2942">
        <v>0</v>
      </c>
      <c r="Z2942">
        <v>0</v>
      </c>
      <c r="AA2942">
        <v>0</v>
      </c>
      <c r="AB2942">
        <v>2014000</v>
      </c>
      <c r="AC2942" t="s">
        <v>47</v>
      </c>
      <c r="AD2942">
        <f>+VLOOKUP(T2942,items!$A$2:$D$1255,4,0)</f>
        <v>0</v>
      </c>
      <c r="AE2942">
        <f>+VLOOKUP(T2942,Tabla1[],5,0)</f>
        <v>0</v>
      </c>
      <c r="AF2942">
        <f t="shared" si="45"/>
        <v>12</v>
      </c>
    </row>
    <row r="2943" spans="1:32" x14ac:dyDescent="0.25">
      <c r="A2943">
        <v>97777</v>
      </c>
      <c r="B2943" t="s">
        <v>6354</v>
      </c>
      <c r="C2943" t="s">
        <v>33</v>
      </c>
      <c r="D2943">
        <v>0</v>
      </c>
      <c r="F2943" t="s">
        <v>3427</v>
      </c>
      <c r="G2943" t="s">
        <v>903</v>
      </c>
      <c r="H2943" t="s">
        <v>6362</v>
      </c>
      <c r="I2943" t="s">
        <v>37</v>
      </c>
      <c r="J2943" t="s">
        <v>6363</v>
      </c>
      <c r="K2943" t="s">
        <v>6364</v>
      </c>
      <c r="L2943" t="s">
        <v>6365</v>
      </c>
      <c r="M2943" t="s">
        <v>40</v>
      </c>
      <c r="N2943" t="s">
        <v>40</v>
      </c>
      <c r="O2943" t="s">
        <v>681</v>
      </c>
      <c r="P2943" t="s">
        <v>4390</v>
      </c>
      <c r="Q2943" t="s">
        <v>682</v>
      </c>
      <c r="R2943" t="s">
        <v>127</v>
      </c>
      <c r="S2943" t="s">
        <v>108</v>
      </c>
      <c r="T2943" t="s">
        <v>2014</v>
      </c>
      <c r="U2943" t="s">
        <v>2015</v>
      </c>
      <c r="W2943" t="s">
        <v>117</v>
      </c>
      <c r="X2943">
        <v>1</v>
      </c>
      <c r="Y2943">
        <v>0</v>
      </c>
      <c r="Z2943">
        <v>0</v>
      </c>
      <c r="AA2943">
        <v>0</v>
      </c>
      <c r="AB2943">
        <v>1383800</v>
      </c>
      <c r="AC2943" t="s">
        <v>47</v>
      </c>
      <c r="AD2943" t="str">
        <f>+VLOOKUP(T2943,items!$A$2:$D$1255,4,0)</f>
        <v>MUEBLES</v>
      </c>
      <c r="AE2943">
        <f>+VLOOKUP(T2943,Tabla1[],5,0)</f>
        <v>0</v>
      </c>
      <c r="AF2943">
        <f t="shared" si="45"/>
        <v>10</v>
      </c>
    </row>
    <row r="2944" spans="1:32" x14ac:dyDescent="0.25">
      <c r="A2944">
        <v>97777</v>
      </c>
      <c r="B2944" t="s">
        <v>6354</v>
      </c>
      <c r="C2944" t="s">
        <v>33</v>
      </c>
      <c r="D2944">
        <v>0</v>
      </c>
      <c r="F2944" t="s">
        <v>3427</v>
      </c>
      <c r="G2944" t="s">
        <v>903</v>
      </c>
      <c r="H2944" t="s">
        <v>6362</v>
      </c>
      <c r="I2944" t="s">
        <v>37</v>
      </c>
      <c r="J2944" t="s">
        <v>6363</v>
      </c>
      <c r="K2944" t="s">
        <v>6364</v>
      </c>
      <c r="L2944" t="s">
        <v>6365</v>
      </c>
      <c r="M2944" t="s">
        <v>40</v>
      </c>
      <c r="N2944" t="s">
        <v>40</v>
      </c>
      <c r="O2944" t="s">
        <v>681</v>
      </c>
      <c r="P2944" t="s">
        <v>4390</v>
      </c>
      <c r="Q2944" t="s">
        <v>682</v>
      </c>
      <c r="R2944" t="s">
        <v>127</v>
      </c>
      <c r="S2944" t="s">
        <v>108</v>
      </c>
      <c r="T2944" t="s">
        <v>1196</v>
      </c>
      <c r="U2944" t="s">
        <v>1197</v>
      </c>
      <c r="V2944" t="s">
        <v>953</v>
      </c>
      <c r="W2944" t="s">
        <v>117</v>
      </c>
      <c r="X2944">
        <v>1</v>
      </c>
      <c r="Y2944">
        <v>0</v>
      </c>
      <c r="Z2944">
        <v>0</v>
      </c>
      <c r="AA2944">
        <v>0</v>
      </c>
      <c r="AB2944">
        <v>4630896</v>
      </c>
      <c r="AC2944" t="s">
        <v>47</v>
      </c>
      <c r="AD2944" t="str">
        <f>+VLOOKUP(T2944,items!$A$2:$D$1255,4,0)</f>
        <v>MUEBLES</v>
      </c>
      <c r="AE2944">
        <f>+VLOOKUP(T2944,Tabla1[],5,0)</f>
        <v>0</v>
      </c>
      <c r="AF2944">
        <f t="shared" si="45"/>
        <v>10</v>
      </c>
    </row>
    <row r="2945" spans="1:32" x14ac:dyDescent="0.25">
      <c r="A2945">
        <v>97777</v>
      </c>
      <c r="B2945" t="s">
        <v>6354</v>
      </c>
      <c r="C2945" t="s">
        <v>33</v>
      </c>
      <c r="D2945">
        <v>0</v>
      </c>
      <c r="F2945" t="s">
        <v>3427</v>
      </c>
      <c r="G2945" t="s">
        <v>903</v>
      </c>
      <c r="H2945" t="s">
        <v>6362</v>
      </c>
      <c r="I2945" t="s">
        <v>37</v>
      </c>
      <c r="J2945" t="s">
        <v>6363</v>
      </c>
      <c r="K2945" t="s">
        <v>6364</v>
      </c>
      <c r="L2945" t="s">
        <v>6365</v>
      </c>
      <c r="M2945" t="s">
        <v>40</v>
      </c>
      <c r="N2945" t="s">
        <v>40</v>
      </c>
      <c r="O2945" t="s">
        <v>681</v>
      </c>
      <c r="P2945" t="s">
        <v>4390</v>
      </c>
      <c r="Q2945" t="s">
        <v>682</v>
      </c>
      <c r="R2945" t="s">
        <v>127</v>
      </c>
      <c r="S2945" t="s">
        <v>108</v>
      </c>
      <c r="T2945" t="s">
        <v>1880</v>
      </c>
      <c r="U2945" t="s">
        <v>1881</v>
      </c>
      <c r="W2945" t="s">
        <v>117</v>
      </c>
      <c r="X2945">
        <v>1</v>
      </c>
      <c r="Y2945">
        <v>0</v>
      </c>
      <c r="Z2945">
        <v>0</v>
      </c>
      <c r="AA2945">
        <v>0</v>
      </c>
      <c r="AB2945">
        <v>4197558</v>
      </c>
      <c r="AC2945" t="s">
        <v>47</v>
      </c>
      <c r="AD2945" t="str">
        <f>+VLOOKUP(T2945,items!$A$2:$D$1255,4,0)</f>
        <v>MUEBLES</v>
      </c>
      <c r="AE2945">
        <f>+VLOOKUP(T2945,Tabla1[],5,0)</f>
        <v>0</v>
      </c>
      <c r="AF2945">
        <f t="shared" si="45"/>
        <v>10</v>
      </c>
    </row>
    <row r="2946" spans="1:32" x14ac:dyDescent="0.25">
      <c r="A2946">
        <v>97777</v>
      </c>
      <c r="B2946" t="s">
        <v>6354</v>
      </c>
      <c r="C2946" t="s">
        <v>33</v>
      </c>
      <c r="D2946">
        <v>0</v>
      </c>
      <c r="F2946" t="s">
        <v>3427</v>
      </c>
      <c r="G2946" t="s">
        <v>903</v>
      </c>
      <c r="H2946" t="s">
        <v>6362</v>
      </c>
      <c r="I2946" t="s">
        <v>37</v>
      </c>
      <c r="J2946" t="s">
        <v>6363</v>
      </c>
      <c r="K2946" t="s">
        <v>6364</v>
      </c>
      <c r="L2946" t="s">
        <v>6365</v>
      </c>
      <c r="M2946" t="s">
        <v>40</v>
      </c>
      <c r="N2946" t="s">
        <v>40</v>
      </c>
      <c r="O2946" t="s">
        <v>681</v>
      </c>
      <c r="P2946" t="s">
        <v>4390</v>
      </c>
      <c r="Q2946" t="s">
        <v>682</v>
      </c>
      <c r="R2946" t="s">
        <v>127</v>
      </c>
      <c r="S2946" t="s">
        <v>108</v>
      </c>
      <c r="T2946" t="s">
        <v>2067</v>
      </c>
      <c r="U2946" t="s">
        <v>2068</v>
      </c>
      <c r="V2946" t="s">
        <v>953</v>
      </c>
      <c r="W2946" t="s">
        <v>117</v>
      </c>
      <c r="X2946">
        <v>8</v>
      </c>
      <c r="Y2946">
        <v>0</v>
      </c>
      <c r="Z2946">
        <v>0</v>
      </c>
      <c r="AA2946">
        <v>0</v>
      </c>
      <c r="AB2946">
        <v>7622632</v>
      </c>
      <c r="AC2946" t="s">
        <v>47</v>
      </c>
      <c r="AD2946" t="str">
        <f>+VLOOKUP(T2946,items!$A$2:$D$1255,4,0)</f>
        <v>MUEBLES</v>
      </c>
      <c r="AE2946">
        <f>+VLOOKUP(T2946,Tabla1[],5,0)</f>
        <v>0</v>
      </c>
      <c r="AF2946">
        <f t="shared" ref="AF2946:AF3009" si="46">+MONTH(O2946)</f>
        <v>10</v>
      </c>
    </row>
    <row r="2947" spans="1:32" x14ac:dyDescent="0.25">
      <c r="A2947">
        <v>97780</v>
      </c>
      <c r="B2947" t="s">
        <v>6366</v>
      </c>
      <c r="C2947" t="s">
        <v>33</v>
      </c>
      <c r="D2947">
        <v>0</v>
      </c>
      <c r="F2947" t="s">
        <v>6367</v>
      </c>
      <c r="G2947" t="s">
        <v>1031</v>
      </c>
      <c r="H2947" t="s">
        <v>6368</v>
      </c>
      <c r="I2947" t="s">
        <v>37</v>
      </c>
      <c r="J2947" t="s">
        <v>6369</v>
      </c>
      <c r="K2947" t="s">
        <v>6370</v>
      </c>
      <c r="L2947" t="s">
        <v>37</v>
      </c>
      <c r="M2947" t="s">
        <v>42</v>
      </c>
      <c r="N2947" t="s">
        <v>42</v>
      </c>
      <c r="O2947" t="s">
        <v>2130</v>
      </c>
      <c r="P2947" t="s">
        <v>425</v>
      </c>
      <c r="Q2947" t="s">
        <v>119</v>
      </c>
      <c r="R2947" t="s">
        <v>127</v>
      </c>
      <c r="S2947" t="s">
        <v>108</v>
      </c>
      <c r="T2947" t="s">
        <v>219</v>
      </c>
      <c r="U2947" t="s">
        <v>220</v>
      </c>
      <c r="X2947">
        <v>1</v>
      </c>
      <c r="Y2947">
        <v>0</v>
      </c>
      <c r="Z2947">
        <v>0</v>
      </c>
      <c r="AA2947">
        <v>0</v>
      </c>
      <c r="AB2947">
        <v>300000</v>
      </c>
      <c r="AC2947" t="s">
        <v>47</v>
      </c>
      <c r="AD2947">
        <f>+VLOOKUP(T2947,items!$A$2:$D$1255,4,0)</f>
        <v>0</v>
      </c>
      <c r="AE2947">
        <f>+VLOOKUP(T2947,Tabla1[],5,0)</f>
        <v>0</v>
      </c>
      <c r="AF2947">
        <f t="shared" si="46"/>
        <v>10</v>
      </c>
    </row>
    <row r="2948" spans="1:32" x14ac:dyDescent="0.25">
      <c r="A2948">
        <v>97793</v>
      </c>
      <c r="B2948" t="s">
        <v>1833</v>
      </c>
      <c r="C2948" t="s">
        <v>75</v>
      </c>
      <c r="D2948">
        <v>0</v>
      </c>
      <c r="F2948" t="s">
        <v>3427</v>
      </c>
      <c r="G2948" t="s">
        <v>903</v>
      </c>
      <c r="H2948" t="s">
        <v>6371</v>
      </c>
      <c r="I2948" t="s">
        <v>6372</v>
      </c>
      <c r="J2948" t="s">
        <v>6373</v>
      </c>
      <c r="K2948" t="s">
        <v>6374</v>
      </c>
      <c r="L2948" t="s">
        <v>37</v>
      </c>
      <c r="M2948" t="s">
        <v>917</v>
      </c>
      <c r="N2948" t="s">
        <v>1031</v>
      </c>
      <c r="O2948" t="s">
        <v>42</v>
      </c>
      <c r="P2948" t="s">
        <v>488</v>
      </c>
      <c r="Q2948" t="s">
        <v>488</v>
      </c>
      <c r="R2948" t="s">
        <v>43</v>
      </c>
      <c r="S2948" t="s">
        <v>164</v>
      </c>
      <c r="T2948" t="s">
        <v>1500</v>
      </c>
      <c r="U2948" t="s">
        <v>1501</v>
      </c>
      <c r="W2948" t="s">
        <v>1095</v>
      </c>
      <c r="X2948">
        <v>1</v>
      </c>
      <c r="Y2948">
        <v>5500</v>
      </c>
      <c r="Z2948">
        <v>0</v>
      </c>
      <c r="AA2948">
        <v>2000</v>
      </c>
      <c r="AB2948">
        <v>2064600</v>
      </c>
      <c r="AC2948" t="s">
        <v>47</v>
      </c>
      <c r="AD2948" t="str">
        <f>+VLOOKUP(T2948,items!$A$2:$D$1255,4,0)</f>
        <v>ESTRUCTURA-SOMBRALINA</v>
      </c>
      <c r="AE2948">
        <f>+VLOOKUP(T2948,Tabla1[],5,0)</f>
        <v>0</v>
      </c>
      <c r="AF2948">
        <f t="shared" si="46"/>
        <v>10</v>
      </c>
    </row>
    <row r="2949" spans="1:32" x14ac:dyDescent="0.25">
      <c r="A2949">
        <v>97794</v>
      </c>
      <c r="B2949" t="s">
        <v>3970</v>
      </c>
      <c r="C2949" t="s">
        <v>75</v>
      </c>
      <c r="D2949">
        <v>0</v>
      </c>
      <c r="F2949" t="s">
        <v>3427</v>
      </c>
      <c r="G2949" t="s">
        <v>917</v>
      </c>
      <c r="H2949" t="s">
        <v>6375</v>
      </c>
      <c r="I2949" t="s">
        <v>6376</v>
      </c>
      <c r="J2949" t="s">
        <v>6377</v>
      </c>
      <c r="K2949" t="s">
        <v>6378</v>
      </c>
      <c r="L2949" t="s">
        <v>37</v>
      </c>
      <c r="M2949" t="s">
        <v>40</v>
      </c>
      <c r="N2949" t="s">
        <v>41</v>
      </c>
      <c r="O2949" t="s">
        <v>2639</v>
      </c>
      <c r="P2949" t="s">
        <v>1679</v>
      </c>
      <c r="Q2949" t="s">
        <v>1679</v>
      </c>
      <c r="R2949" t="s">
        <v>43</v>
      </c>
      <c r="S2949" t="s">
        <v>164</v>
      </c>
      <c r="T2949" t="s">
        <v>1500</v>
      </c>
      <c r="U2949" t="s">
        <v>1501</v>
      </c>
      <c r="W2949" t="s">
        <v>1095</v>
      </c>
      <c r="X2949">
        <v>1</v>
      </c>
      <c r="Y2949">
        <v>3000</v>
      </c>
      <c r="Z2949">
        <v>0</v>
      </c>
      <c r="AA2949">
        <v>1500</v>
      </c>
      <c r="AB2949">
        <v>1413600</v>
      </c>
      <c r="AC2949" t="s">
        <v>47</v>
      </c>
      <c r="AD2949" t="str">
        <f>+VLOOKUP(T2949,items!$A$2:$D$1255,4,0)</f>
        <v>ESTRUCTURA-SOMBRALINA</v>
      </c>
      <c r="AE2949">
        <f>+VLOOKUP(T2949,Tabla1[],5,0)</f>
        <v>0</v>
      </c>
      <c r="AF2949">
        <f t="shared" si="46"/>
        <v>10</v>
      </c>
    </row>
    <row r="2950" spans="1:32" x14ac:dyDescent="0.25">
      <c r="A2950">
        <v>97796</v>
      </c>
      <c r="B2950" t="s">
        <v>6379</v>
      </c>
      <c r="C2950" t="s">
        <v>75</v>
      </c>
      <c r="D2950">
        <v>0</v>
      </c>
      <c r="F2950" t="s">
        <v>158</v>
      </c>
      <c r="G2950" t="s">
        <v>903</v>
      </c>
      <c r="H2950" t="s">
        <v>6380</v>
      </c>
      <c r="I2950" t="s">
        <v>6381</v>
      </c>
      <c r="J2950" t="s">
        <v>6382</v>
      </c>
      <c r="K2950" t="s">
        <v>6383</v>
      </c>
      <c r="L2950" t="s">
        <v>6384</v>
      </c>
      <c r="M2950" t="s">
        <v>41</v>
      </c>
      <c r="N2950" t="s">
        <v>342</v>
      </c>
      <c r="O2950" t="s">
        <v>4883</v>
      </c>
      <c r="P2950" t="s">
        <v>6385</v>
      </c>
      <c r="Q2950" t="s">
        <v>76</v>
      </c>
      <c r="R2950" t="s">
        <v>127</v>
      </c>
      <c r="S2950" t="s">
        <v>108</v>
      </c>
      <c r="T2950" t="s">
        <v>429</v>
      </c>
      <c r="U2950" t="s">
        <v>430</v>
      </c>
      <c r="X2950">
        <v>2</v>
      </c>
      <c r="Y2950">
        <v>0</v>
      </c>
      <c r="Z2950">
        <v>0</v>
      </c>
      <c r="AA2950">
        <v>0</v>
      </c>
      <c r="AB2950">
        <v>367704</v>
      </c>
      <c r="AC2950" t="s">
        <v>47</v>
      </c>
      <c r="AD2950">
        <f>+VLOOKUP(T2950,items!$A$2:$D$1255,4,0)</f>
        <v>0</v>
      </c>
      <c r="AE2950">
        <f>+VLOOKUP(T2950,Tabla1[],5,0)</f>
        <v>0</v>
      </c>
      <c r="AF2950">
        <f t="shared" si="46"/>
        <v>1</v>
      </c>
    </row>
    <row r="2951" spans="1:32" x14ac:dyDescent="0.25">
      <c r="A2951">
        <v>97796</v>
      </c>
      <c r="B2951" t="s">
        <v>6379</v>
      </c>
      <c r="C2951" t="s">
        <v>75</v>
      </c>
      <c r="D2951">
        <v>0</v>
      </c>
      <c r="F2951" t="s">
        <v>158</v>
      </c>
      <c r="G2951" t="s">
        <v>903</v>
      </c>
      <c r="H2951" t="s">
        <v>6380</v>
      </c>
      <c r="I2951" t="s">
        <v>6381</v>
      </c>
      <c r="J2951" t="s">
        <v>6382</v>
      </c>
      <c r="K2951" t="s">
        <v>6383</v>
      </c>
      <c r="L2951" t="s">
        <v>6384</v>
      </c>
      <c r="M2951" t="s">
        <v>41</v>
      </c>
      <c r="N2951" t="s">
        <v>342</v>
      </c>
      <c r="O2951" t="s">
        <v>4883</v>
      </c>
      <c r="P2951" t="s">
        <v>6385</v>
      </c>
      <c r="Q2951" t="s">
        <v>76</v>
      </c>
      <c r="R2951" t="s">
        <v>127</v>
      </c>
      <c r="S2951" t="s">
        <v>108</v>
      </c>
      <c r="T2951" t="s">
        <v>717</v>
      </c>
      <c r="U2951" t="s">
        <v>718</v>
      </c>
      <c r="X2951">
        <v>2</v>
      </c>
      <c r="Y2951">
        <v>0</v>
      </c>
      <c r="Z2951">
        <v>0</v>
      </c>
      <c r="AA2951">
        <v>0</v>
      </c>
      <c r="AB2951">
        <v>124800</v>
      </c>
      <c r="AC2951" t="s">
        <v>47</v>
      </c>
      <c r="AD2951">
        <f>+VLOOKUP(T2951,items!$A$2:$D$1255,4,0)</f>
        <v>0</v>
      </c>
      <c r="AE2951">
        <f>+VLOOKUP(T2951,Tabla1[],5,0)</f>
        <v>0</v>
      </c>
      <c r="AF2951">
        <f t="shared" si="46"/>
        <v>1</v>
      </c>
    </row>
    <row r="2952" spans="1:32" x14ac:dyDescent="0.25">
      <c r="A2952">
        <v>97796</v>
      </c>
      <c r="B2952" t="s">
        <v>6379</v>
      </c>
      <c r="C2952" t="s">
        <v>75</v>
      </c>
      <c r="D2952">
        <v>0</v>
      </c>
      <c r="F2952" t="s">
        <v>158</v>
      </c>
      <c r="G2952" t="s">
        <v>903</v>
      </c>
      <c r="H2952" t="s">
        <v>6380</v>
      </c>
      <c r="I2952" t="s">
        <v>6381</v>
      </c>
      <c r="J2952" t="s">
        <v>6382</v>
      </c>
      <c r="K2952" t="s">
        <v>6383</v>
      </c>
      <c r="L2952" t="s">
        <v>6384</v>
      </c>
      <c r="M2952" t="s">
        <v>41</v>
      </c>
      <c r="N2952" t="s">
        <v>342</v>
      </c>
      <c r="O2952" t="s">
        <v>4883</v>
      </c>
      <c r="P2952" t="s">
        <v>6385</v>
      </c>
      <c r="Q2952" t="s">
        <v>76</v>
      </c>
      <c r="R2952" t="s">
        <v>127</v>
      </c>
      <c r="S2952" t="s">
        <v>108</v>
      </c>
      <c r="T2952" t="s">
        <v>1659</v>
      </c>
      <c r="U2952" t="s">
        <v>6386</v>
      </c>
      <c r="V2952" t="s">
        <v>859</v>
      </c>
      <c r="W2952" t="s">
        <v>114</v>
      </c>
      <c r="X2952">
        <v>1</v>
      </c>
      <c r="Y2952">
        <v>1400</v>
      </c>
      <c r="Z2952">
        <v>0</v>
      </c>
      <c r="AA2952">
        <v>1300</v>
      </c>
      <c r="AB2952">
        <v>713211</v>
      </c>
      <c r="AC2952" t="s">
        <v>47</v>
      </c>
      <c r="AD2952">
        <f>+VLOOKUP(T2952,items!$A$2:$D$1255,4,0)</f>
        <v>0</v>
      </c>
      <c r="AE2952">
        <f>+VLOOKUP(T2952,Tabla1[],5,0)</f>
        <v>0</v>
      </c>
      <c r="AF2952">
        <f t="shared" si="46"/>
        <v>1</v>
      </c>
    </row>
    <row r="2953" spans="1:32" x14ac:dyDescent="0.25">
      <c r="A2953">
        <v>97796</v>
      </c>
      <c r="B2953" t="s">
        <v>6379</v>
      </c>
      <c r="C2953" t="s">
        <v>75</v>
      </c>
      <c r="D2953">
        <v>0</v>
      </c>
      <c r="F2953" t="s">
        <v>158</v>
      </c>
      <c r="G2953" t="s">
        <v>903</v>
      </c>
      <c r="H2953" t="s">
        <v>6380</v>
      </c>
      <c r="I2953" t="s">
        <v>6381</v>
      </c>
      <c r="J2953" t="s">
        <v>6382</v>
      </c>
      <c r="K2953" t="s">
        <v>6383</v>
      </c>
      <c r="L2953" t="s">
        <v>6384</v>
      </c>
      <c r="M2953" t="s">
        <v>41</v>
      </c>
      <c r="N2953" t="s">
        <v>342</v>
      </c>
      <c r="O2953" t="s">
        <v>4883</v>
      </c>
      <c r="P2953" t="s">
        <v>6385</v>
      </c>
      <c r="Q2953" t="s">
        <v>76</v>
      </c>
      <c r="R2953" t="s">
        <v>127</v>
      </c>
      <c r="S2953" t="s">
        <v>108</v>
      </c>
      <c r="T2953" t="s">
        <v>347</v>
      </c>
      <c r="U2953" t="s">
        <v>348</v>
      </c>
      <c r="W2953" t="s">
        <v>114</v>
      </c>
      <c r="X2953">
        <v>2</v>
      </c>
      <c r="Y2953">
        <v>2300</v>
      </c>
      <c r="Z2953">
        <v>0</v>
      </c>
      <c r="AA2953">
        <v>0</v>
      </c>
      <c r="AB2953">
        <v>457484</v>
      </c>
      <c r="AC2953" t="s">
        <v>47</v>
      </c>
      <c r="AD2953">
        <f>+VLOOKUP(T2953,items!$A$2:$D$1255,4,0)</f>
        <v>0</v>
      </c>
      <c r="AE2953">
        <f>+VLOOKUP(T2953,Tabla1[],5,0)</f>
        <v>0</v>
      </c>
      <c r="AF2953">
        <f t="shared" si="46"/>
        <v>1</v>
      </c>
    </row>
    <row r="2954" spans="1:32" x14ac:dyDescent="0.25">
      <c r="A2954">
        <v>97796</v>
      </c>
      <c r="B2954" t="s">
        <v>6379</v>
      </c>
      <c r="C2954" t="s">
        <v>75</v>
      </c>
      <c r="D2954">
        <v>0</v>
      </c>
      <c r="F2954" t="s">
        <v>158</v>
      </c>
      <c r="G2954" t="s">
        <v>903</v>
      </c>
      <c r="H2954" t="s">
        <v>6380</v>
      </c>
      <c r="I2954" t="s">
        <v>6381</v>
      </c>
      <c r="J2954" t="s">
        <v>6382</v>
      </c>
      <c r="K2954" t="s">
        <v>6383</v>
      </c>
      <c r="L2954" t="s">
        <v>6384</v>
      </c>
      <c r="M2954" t="s">
        <v>41</v>
      </c>
      <c r="N2954" t="s">
        <v>342</v>
      </c>
      <c r="O2954" t="s">
        <v>4883</v>
      </c>
      <c r="P2954" t="s">
        <v>6385</v>
      </c>
      <c r="Q2954" t="s">
        <v>76</v>
      </c>
      <c r="R2954" t="s">
        <v>127</v>
      </c>
      <c r="S2954" t="s">
        <v>108</v>
      </c>
      <c r="T2954" t="s">
        <v>347</v>
      </c>
      <c r="U2954" t="s">
        <v>348</v>
      </c>
      <c r="W2954" t="s">
        <v>114</v>
      </c>
      <c r="X2954">
        <v>1</v>
      </c>
      <c r="Y2954">
        <v>11000</v>
      </c>
      <c r="Z2954">
        <v>0</v>
      </c>
      <c r="AA2954">
        <v>0</v>
      </c>
      <c r="AB2954">
        <v>1143710</v>
      </c>
      <c r="AC2954" t="s">
        <v>47</v>
      </c>
      <c r="AD2954">
        <f>+VLOOKUP(T2954,items!$A$2:$D$1255,4,0)</f>
        <v>0</v>
      </c>
      <c r="AE2954">
        <f>+VLOOKUP(T2954,Tabla1[],5,0)</f>
        <v>0</v>
      </c>
      <c r="AF2954">
        <f t="shared" si="46"/>
        <v>1</v>
      </c>
    </row>
    <row r="2955" spans="1:32" x14ac:dyDescent="0.25">
      <c r="A2955">
        <v>97796</v>
      </c>
      <c r="B2955" t="s">
        <v>6379</v>
      </c>
      <c r="C2955" t="s">
        <v>75</v>
      </c>
      <c r="D2955">
        <v>0</v>
      </c>
      <c r="F2955" t="s">
        <v>158</v>
      </c>
      <c r="G2955" t="s">
        <v>903</v>
      </c>
      <c r="H2955" t="s">
        <v>6380</v>
      </c>
      <c r="I2955" t="s">
        <v>6381</v>
      </c>
      <c r="J2955" t="s">
        <v>6382</v>
      </c>
      <c r="K2955" t="s">
        <v>6383</v>
      </c>
      <c r="L2955" t="s">
        <v>6384</v>
      </c>
      <c r="M2955" t="s">
        <v>41</v>
      </c>
      <c r="N2955" t="s">
        <v>342</v>
      </c>
      <c r="O2955" t="s">
        <v>4883</v>
      </c>
      <c r="P2955" t="s">
        <v>6385</v>
      </c>
      <c r="Q2955" t="s">
        <v>76</v>
      </c>
      <c r="R2955" t="s">
        <v>127</v>
      </c>
      <c r="S2955" t="s">
        <v>108</v>
      </c>
      <c r="T2955" t="s">
        <v>613</v>
      </c>
      <c r="U2955" t="s">
        <v>614</v>
      </c>
      <c r="V2955" t="s">
        <v>859</v>
      </c>
      <c r="W2955" t="s">
        <v>114</v>
      </c>
      <c r="X2955">
        <v>2</v>
      </c>
      <c r="Y2955">
        <v>2200</v>
      </c>
      <c r="Z2955">
        <v>0</v>
      </c>
      <c r="AA2955">
        <v>5500</v>
      </c>
      <c r="AB2955">
        <v>12145976</v>
      </c>
      <c r="AC2955" t="s">
        <v>47</v>
      </c>
      <c r="AD2955" t="str">
        <f>+VLOOKUP(T2955,items!$A$2:$D$1255,4,0)</f>
        <v>PERGOLA</v>
      </c>
      <c r="AE2955" t="str">
        <f>+VLOOKUP(T2955,Tabla1[],5,0)</f>
        <v>PERGOLITE</v>
      </c>
      <c r="AF2955">
        <f t="shared" si="46"/>
        <v>1</v>
      </c>
    </row>
    <row r="2956" spans="1:32" x14ac:dyDescent="0.25">
      <c r="A2956">
        <v>97796</v>
      </c>
      <c r="B2956" t="s">
        <v>6379</v>
      </c>
      <c r="C2956" t="s">
        <v>75</v>
      </c>
      <c r="D2956">
        <v>0</v>
      </c>
      <c r="F2956" t="s">
        <v>158</v>
      </c>
      <c r="G2956" t="s">
        <v>903</v>
      </c>
      <c r="H2956" t="s">
        <v>6380</v>
      </c>
      <c r="I2956" t="s">
        <v>6381</v>
      </c>
      <c r="J2956" t="s">
        <v>6382</v>
      </c>
      <c r="K2956" t="s">
        <v>6383</v>
      </c>
      <c r="L2956" t="s">
        <v>6384</v>
      </c>
      <c r="M2956" t="s">
        <v>41</v>
      </c>
      <c r="N2956" t="s">
        <v>342</v>
      </c>
      <c r="O2956" t="s">
        <v>4883</v>
      </c>
      <c r="P2956" t="s">
        <v>6385</v>
      </c>
      <c r="Q2956" t="s">
        <v>76</v>
      </c>
      <c r="R2956" t="s">
        <v>127</v>
      </c>
      <c r="S2956" t="s">
        <v>108</v>
      </c>
      <c r="T2956" t="s">
        <v>1451</v>
      </c>
      <c r="U2956" t="s">
        <v>1452</v>
      </c>
      <c r="W2956" t="s">
        <v>114</v>
      </c>
      <c r="X2956">
        <v>3</v>
      </c>
      <c r="Y2956">
        <v>0</v>
      </c>
      <c r="Z2956">
        <v>0</v>
      </c>
      <c r="AA2956">
        <v>0</v>
      </c>
      <c r="AB2956">
        <v>402618</v>
      </c>
      <c r="AC2956" t="s">
        <v>47</v>
      </c>
      <c r="AD2956">
        <f>+VLOOKUP(T2956,items!$A$2:$D$1255,4,0)</f>
        <v>0</v>
      </c>
      <c r="AE2956">
        <f>+VLOOKUP(T2956,Tabla1[],5,0)</f>
        <v>0</v>
      </c>
      <c r="AF2956">
        <f t="shared" si="46"/>
        <v>1</v>
      </c>
    </row>
    <row r="2957" spans="1:32" x14ac:dyDescent="0.25">
      <c r="A2957">
        <v>97796</v>
      </c>
      <c r="B2957" t="s">
        <v>6379</v>
      </c>
      <c r="C2957" t="s">
        <v>75</v>
      </c>
      <c r="D2957">
        <v>0</v>
      </c>
      <c r="F2957" t="s">
        <v>158</v>
      </c>
      <c r="G2957" t="s">
        <v>903</v>
      </c>
      <c r="H2957" t="s">
        <v>6380</v>
      </c>
      <c r="I2957" t="s">
        <v>6381</v>
      </c>
      <c r="J2957" t="s">
        <v>6382</v>
      </c>
      <c r="K2957" t="s">
        <v>6383</v>
      </c>
      <c r="L2957" t="s">
        <v>6384</v>
      </c>
      <c r="M2957" t="s">
        <v>41</v>
      </c>
      <c r="N2957" t="s">
        <v>342</v>
      </c>
      <c r="O2957" t="s">
        <v>4883</v>
      </c>
      <c r="P2957" t="s">
        <v>6385</v>
      </c>
      <c r="Q2957" t="s">
        <v>76</v>
      </c>
      <c r="R2957" t="s">
        <v>127</v>
      </c>
      <c r="S2957" t="s">
        <v>108</v>
      </c>
      <c r="T2957" t="s">
        <v>1934</v>
      </c>
      <c r="U2957" t="s">
        <v>2026</v>
      </c>
      <c r="W2957" t="s">
        <v>114</v>
      </c>
      <c r="X2957">
        <v>3</v>
      </c>
      <c r="Y2957">
        <v>2700</v>
      </c>
      <c r="Z2957">
        <v>2700</v>
      </c>
      <c r="AA2957">
        <v>0</v>
      </c>
      <c r="AB2957">
        <v>4577436</v>
      </c>
      <c r="AC2957" t="s">
        <v>47</v>
      </c>
      <c r="AD2957">
        <f>+VLOOKUP(T2957,items!$A$2:$D$1255,4,0)</f>
        <v>0</v>
      </c>
      <c r="AE2957">
        <f>+VLOOKUP(T2957,Tabla1[],5,0)</f>
        <v>0</v>
      </c>
      <c r="AF2957">
        <f t="shared" si="46"/>
        <v>1</v>
      </c>
    </row>
    <row r="2958" spans="1:32" x14ac:dyDescent="0.25">
      <c r="A2958">
        <v>97798</v>
      </c>
      <c r="B2958" t="s">
        <v>6387</v>
      </c>
      <c r="C2958" t="s">
        <v>33</v>
      </c>
      <c r="D2958">
        <v>0</v>
      </c>
      <c r="F2958" t="s">
        <v>903</v>
      </c>
      <c r="G2958" t="s">
        <v>2129</v>
      </c>
      <c r="H2958" t="s">
        <v>6388</v>
      </c>
      <c r="I2958" t="s">
        <v>37</v>
      </c>
      <c r="J2958" t="s">
        <v>6389</v>
      </c>
      <c r="K2958" t="s">
        <v>6390</v>
      </c>
      <c r="L2958" t="s">
        <v>37</v>
      </c>
      <c r="M2958" t="s">
        <v>1142</v>
      </c>
      <c r="N2958" t="s">
        <v>1142</v>
      </c>
      <c r="O2958" t="s">
        <v>4571</v>
      </c>
      <c r="P2958" t="s">
        <v>4581</v>
      </c>
      <c r="Q2958" t="s">
        <v>4581</v>
      </c>
      <c r="R2958" t="s">
        <v>127</v>
      </c>
      <c r="S2958" t="s">
        <v>128</v>
      </c>
      <c r="T2958" t="s">
        <v>215</v>
      </c>
      <c r="U2958" t="s">
        <v>216</v>
      </c>
      <c r="X2958">
        <v>1</v>
      </c>
      <c r="Y2958">
        <v>0</v>
      </c>
      <c r="Z2958">
        <v>0</v>
      </c>
      <c r="AA2958">
        <v>0</v>
      </c>
      <c r="AB2958">
        <v>650000</v>
      </c>
      <c r="AC2958" t="s">
        <v>47</v>
      </c>
      <c r="AD2958">
        <f>+VLOOKUP(T2958,items!$A$2:$D$1255,4,0)</f>
        <v>0</v>
      </c>
      <c r="AE2958">
        <f>+VLOOKUP(T2958,Tabla1[],5,0)</f>
        <v>0</v>
      </c>
      <c r="AF2958">
        <f t="shared" si="46"/>
        <v>11</v>
      </c>
    </row>
    <row r="2959" spans="1:32" x14ac:dyDescent="0.25">
      <c r="A2959">
        <v>97808</v>
      </c>
      <c r="B2959" t="s">
        <v>2919</v>
      </c>
      <c r="C2959" t="s">
        <v>1065</v>
      </c>
      <c r="D2959">
        <v>0</v>
      </c>
      <c r="F2959" t="s">
        <v>903</v>
      </c>
      <c r="G2959" t="s">
        <v>903</v>
      </c>
      <c r="H2959" t="s">
        <v>6391</v>
      </c>
      <c r="I2959" t="s">
        <v>37</v>
      </c>
      <c r="J2959" t="s">
        <v>37</v>
      </c>
      <c r="K2959" t="s">
        <v>6392</v>
      </c>
      <c r="L2959" t="s">
        <v>37</v>
      </c>
      <c r="M2959" t="s">
        <v>917</v>
      </c>
      <c r="N2959" t="s">
        <v>917</v>
      </c>
      <c r="O2959" t="s">
        <v>40</v>
      </c>
      <c r="P2959" t="s">
        <v>2639</v>
      </c>
      <c r="Q2959" t="s">
        <v>40</v>
      </c>
      <c r="R2959" t="s">
        <v>127</v>
      </c>
      <c r="S2959" t="s">
        <v>44</v>
      </c>
      <c r="T2959" t="s">
        <v>1232</v>
      </c>
      <c r="U2959" t="s">
        <v>1233</v>
      </c>
      <c r="X2959">
        <v>2</v>
      </c>
      <c r="Y2959">
        <v>0</v>
      </c>
      <c r="Z2959">
        <v>0</v>
      </c>
      <c r="AA2959">
        <v>0</v>
      </c>
      <c r="AB2959">
        <v>396000</v>
      </c>
      <c r="AC2959" t="s">
        <v>47</v>
      </c>
      <c r="AD2959">
        <f>+VLOOKUP(T2959,items!$A$2:$D$1255,4,0)</f>
        <v>0</v>
      </c>
      <c r="AE2959">
        <f>+VLOOKUP(T2959,Tabla1[],5,0)</f>
        <v>0</v>
      </c>
      <c r="AF2959">
        <f t="shared" si="46"/>
        <v>10</v>
      </c>
    </row>
    <row r="2960" spans="1:32" x14ac:dyDescent="0.25">
      <c r="A2960">
        <v>97809</v>
      </c>
      <c r="B2960" t="s">
        <v>6393</v>
      </c>
      <c r="C2960" t="s">
        <v>75</v>
      </c>
      <c r="D2960">
        <v>0</v>
      </c>
      <c r="F2960" t="s">
        <v>903</v>
      </c>
      <c r="G2960" t="s">
        <v>1031</v>
      </c>
      <c r="H2960" t="s">
        <v>6394</v>
      </c>
      <c r="I2960" t="s">
        <v>37</v>
      </c>
      <c r="J2960" t="s">
        <v>6395</v>
      </c>
      <c r="K2960" t="s">
        <v>6396</v>
      </c>
      <c r="L2960" t="s">
        <v>6397</v>
      </c>
      <c r="M2960" t="s">
        <v>42</v>
      </c>
      <c r="N2960" t="s">
        <v>42</v>
      </c>
      <c r="O2960" t="s">
        <v>2639</v>
      </c>
      <c r="P2960" t="s">
        <v>1679</v>
      </c>
      <c r="Q2960" t="s">
        <v>1136</v>
      </c>
      <c r="R2960" t="s">
        <v>63</v>
      </c>
      <c r="S2960" t="s">
        <v>256</v>
      </c>
      <c r="T2960" t="s">
        <v>94</v>
      </c>
      <c r="U2960" t="s">
        <v>95</v>
      </c>
      <c r="X2960">
        <v>1</v>
      </c>
      <c r="Y2960">
        <v>0</v>
      </c>
      <c r="Z2960">
        <v>0</v>
      </c>
      <c r="AA2960">
        <v>0</v>
      </c>
      <c r="AB2960">
        <v>160000</v>
      </c>
      <c r="AC2960" t="s">
        <v>47</v>
      </c>
      <c r="AD2960" t="e">
        <f>+VLOOKUP(T2960,items!$A$2:$D$1255,4,0)</f>
        <v>#N/A</v>
      </c>
      <c r="AE2960" t="e">
        <f>+VLOOKUP(T2960,Tabla1[],5,0)</f>
        <v>#N/A</v>
      </c>
      <c r="AF2960">
        <f t="shared" si="46"/>
        <v>10</v>
      </c>
    </row>
    <row r="2961" spans="1:32" x14ac:dyDescent="0.25">
      <c r="A2961">
        <v>97809</v>
      </c>
      <c r="B2961" t="s">
        <v>6393</v>
      </c>
      <c r="C2961" t="s">
        <v>75</v>
      </c>
      <c r="D2961">
        <v>0</v>
      </c>
      <c r="F2961" t="s">
        <v>903</v>
      </c>
      <c r="G2961" t="s">
        <v>1031</v>
      </c>
      <c r="H2961" t="s">
        <v>6394</v>
      </c>
      <c r="I2961" t="s">
        <v>37</v>
      </c>
      <c r="J2961" t="s">
        <v>6395</v>
      </c>
      <c r="K2961" t="s">
        <v>6396</v>
      </c>
      <c r="L2961" t="s">
        <v>6397</v>
      </c>
      <c r="M2961" t="s">
        <v>42</v>
      </c>
      <c r="N2961" t="s">
        <v>42</v>
      </c>
      <c r="O2961" t="s">
        <v>2639</v>
      </c>
      <c r="P2961" t="s">
        <v>1679</v>
      </c>
      <c r="Q2961" t="s">
        <v>1136</v>
      </c>
      <c r="R2961" t="s">
        <v>63</v>
      </c>
      <c r="S2961" t="s">
        <v>256</v>
      </c>
      <c r="T2961" t="s">
        <v>599</v>
      </c>
      <c r="U2961" t="s">
        <v>907</v>
      </c>
      <c r="X2961">
        <v>1</v>
      </c>
      <c r="Y2961">
        <v>0</v>
      </c>
      <c r="Z2961">
        <v>0</v>
      </c>
      <c r="AA2961">
        <v>0</v>
      </c>
      <c r="AB2961">
        <v>585000</v>
      </c>
      <c r="AC2961" t="s">
        <v>47</v>
      </c>
      <c r="AD2961" t="e">
        <f>+VLOOKUP(T2961,items!$A$2:$D$1255,4,0)</f>
        <v>#N/A</v>
      </c>
      <c r="AE2961" t="e">
        <f>+VLOOKUP(T2961,Tabla1[],5,0)</f>
        <v>#N/A</v>
      </c>
      <c r="AF2961">
        <f t="shared" si="46"/>
        <v>10</v>
      </c>
    </row>
    <row r="2962" spans="1:32" x14ac:dyDescent="0.25">
      <c r="A2962">
        <v>97809</v>
      </c>
      <c r="B2962" t="s">
        <v>6393</v>
      </c>
      <c r="C2962" t="s">
        <v>75</v>
      </c>
      <c r="D2962">
        <v>0</v>
      </c>
      <c r="F2962" t="s">
        <v>903</v>
      </c>
      <c r="G2962" t="s">
        <v>1031</v>
      </c>
      <c r="H2962" t="s">
        <v>6394</v>
      </c>
      <c r="I2962" t="s">
        <v>37</v>
      </c>
      <c r="J2962" t="s">
        <v>6395</v>
      </c>
      <c r="K2962" t="s">
        <v>6396</v>
      </c>
      <c r="L2962" t="s">
        <v>6397</v>
      </c>
      <c r="M2962" t="s">
        <v>42</v>
      </c>
      <c r="N2962" t="s">
        <v>42</v>
      </c>
      <c r="O2962" t="s">
        <v>2639</v>
      </c>
      <c r="P2962" t="s">
        <v>1679</v>
      </c>
      <c r="Q2962" t="s">
        <v>1136</v>
      </c>
      <c r="R2962" t="s">
        <v>63</v>
      </c>
      <c r="S2962" t="s">
        <v>256</v>
      </c>
      <c r="T2962" t="s">
        <v>392</v>
      </c>
      <c r="U2962" t="s">
        <v>393</v>
      </c>
      <c r="X2962">
        <v>1</v>
      </c>
      <c r="Y2962">
        <v>0</v>
      </c>
      <c r="Z2962">
        <v>0</v>
      </c>
      <c r="AA2962">
        <v>0</v>
      </c>
      <c r="AB2962">
        <v>160000</v>
      </c>
      <c r="AC2962" t="s">
        <v>47</v>
      </c>
      <c r="AD2962" t="e">
        <f>+VLOOKUP(T2962,items!$A$2:$D$1255,4,0)</f>
        <v>#N/A</v>
      </c>
      <c r="AE2962" t="e">
        <f>+VLOOKUP(T2962,Tabla1[],5,0)</f>
        <v>#N/A</v>
      </c>
      <c r="AF2962">
        <f t="shared" si="46"/>
        <v>10</v>
      </c>
    </row>
    <row r="2963" spans="1:32" x14ac:dyDescent="0.25">
      <c r="A2963">
        <v>97813</v>
      </c>
      <c r="B2963" t="s">
        <v>3467</v>
      </c>
      <c r="C2963" t="s">
        <v>75</v>
      </c>
      <c r="D2963">
        <v>0</v>
      </c>
      <c r="F2963" t="s">
        <v>903</v>
      </c>
      <c r="G2963" t="s">
        <v>903</v>
      </c>
      <c r="H2963" t="s">
        <v>6398</v>
      </c>
      <c r="I2963" t="s">
        <v>37</v>
      </c>
      <c r="J2963" t="s">
        <v>6399</v>
      </c>
      <c r="K2963" t="s">
        <v>6400</v>
      </c>
      <c r="L2963" t="s">
        <v>37</v>
      </c>
      <c r="M2963" t="s">
        <v>917</v>
      </c>
      <c r="N2963" t="s">
        <v>917</v>
      </c>
      <c r="O2963" t="s">
        <v>1031</v>
      </c>
      <c r="P2963" t="s">
        <v>41</v>
      </c>
      <c r="Q2963" t="s">
        <v>41</v>
      </c>
      <c r="R2963" t="s">
        <v>43</v>
      </c>
      <c r="S2963" t="s">
        <v>164</v>
      </c>
      <c r="T2963" t="s">
        <v>2135</v>
      </c>
      <c r="U2963" t="s">
        <v>214</v>
      </c>
      <c r="X2963">
        <v>30</v>
      </c>
      <c r="Y2963">
        <v>0</v>
      </c>
      <c r="Z2963">
        <v>0</v>
      </c>
      <c r="AA2963">
        <v>0</v>
      </c>
      <c r="AB2963">
        <v>1578000</v>
      </c>
      <c r="AC2963" t="s">
        <v>47</v>
      </c>
      <c r="AD2963">
        <f>+VLOOKUP(T2963,items!$A$2:$D$1255,4,0)</f>
        <v>0</v>
      </c>
      <c r="AE2963">
        <f>+VLOOKUP(T2963,Tabla1[],5,0)</f>
        <v>0</v>
      </c>
      <c r="AF2963">
        <f t="shared" si="46"/>
        <v>10</v>
      </c>
    </row>
    <row r="2964" spans="1:32" x14ac:dyDescent="0.25">
      <c r="A2964">
        <v>97815</v>
      </c>
      <c r="B2964" t="s">
        <v>1502</v>
      </c>
      <c r="C2964" t="s">
        <v>75</v>
      </c>
      <c r="D2964">
        <v>0</v>
      </c>
      <c r="F2964" t="s">
        <v>903</v>
      </c>
      <c r="G2964" t="s">
        <v>903</v>
      </c>
      <c r="H2964" t="s">
        <v>6401</v>
      </c>
      <c r="I2964" t="s">
        <v>37</v>
      </c>
      <c r="J2964" t="s">
        <v>6402</v>
      </c>
      <c r="K2964" t="s">
        <v>6403</v>
      </c>
      <c r="L2964" t="s">
        <v>37</v>
      </c>
      <c r="M2964" t="s">
        <v>917</v>
      </c>
      <c r="N2964" t="s">
        <v>917</v>
      </c>
      <c r="O2964" t="s">
        <v>1031</v>
      </c>
      <c r="P2964" t="s">
        <v>41</v>
      </c>
      <c r="Q2964" t="s">
        <v>41</v>
      </c>
      <c r="R2964" t="s">
        <v>43</v>
      </c>
      <c r="S2964" t="s">
        <v>164</v>
      </c>
      <c r="T2964" t="s">
        <v>2989</v>
      </c>
      <c r="U2964" t="s">
        <v>688</v>
      </c>
      <c r="X2964">
        <v>2</v>
      </c>
      <c r="Y2964">
        <v>0</v>
      </c>
      <c r="Z2964">
        <v>0</v>
      </c>
      <c r="AA2964">
        <v>0</v>
      </c>
      <c r="AB2964">
        <v>105200</v>
      </c>
      <c r="AC2964" t="s">
        <v>47</v>
      </c>
      <c r="AD2964">
        <f>+VLOOKUP(T2964,items!$A$2:$D$1255,4,0)</f>
        <v>0</v>
      </c>
      <c r="AE2964">
        <f>+VLOOKUP(T2964,Tabla1[],5,0)</f>
        <v>0</v>
      </c>
      <c r="AF2964">
        <f t="shared" si="46"/>
        <v>10</v>
      </c>
    </row>
    <row r="2965" spans="1:32" x14ac:dyDescent="0.25">
      <c r="A2965">
        <v>97823</v>
      </c>
      <c r="B2965" t="s">
        <v>6404</v>
      </c>
      <c r="C2965" t="s">
        <v>75</v>
      </c>
      <c r="D2965">
        <v>0</v>
      </c>
      <c r="F2965" t="s">
        <v>903</v>
      </c>
      <c r="G2965" t="s">
        <v>985</v>
      </c>
      <c r="H2965" t="s">
        <v>6405</v>
      </c>
      <c r="I2965" t="s">
        <v>37</v>
      </c>
      <c r="J2965" t="s">
        <v>6406</v>
      </c>
      <c r="K2965" t="s">
        <v>6407</v>
      </c>
      <c r="L2965" t="s">
        <v>6408</v>
      </c>
      <c r="M2965" t="s">
        <v>2130</v>
      </c>
      <c r="N2965" t="s">
        <v>2130</v>
      </c>
      <c r="O2965" t="s">
        <v>3374</v>
      </c>
      <c r="P2965" t="s">
        <v>449</v>
      </c>
      <c r="Q2965" t="s">
        <v>1215</v>
      </c>
      <c r="R2965" t="s">
        <v>127</v>
      </c>
      <c r="S2965" t="s">
        <v>128</v>
      </c>
      <c r="T2965" t="s">
        <v>388</v>
      </c>
      <c r="U2965" t="s">
        <v>389</v>
      </c>
      <c r="X2965">
        <v>35</v>
      </c>
      <c r="Y2965">
        <v>0</v>
      </c>
      <c r="Z2965">
        <v>0</v>
      </c>
      <c r="AA2965">
        <v>0</v>
      </c>
      <c r="AB2965">
        <v>2275000</v>
      </c>
      <c r="AC2965" t="s">
        <v>47</v>
      </c>
      <c r="AD2965">
        <f>+VLOOKUP(T2965,items!$A$2:$D$1255,4,0)</f>
        <v>0</v>
      </c>
      <c r="AE2965">
        <f>+VLOOKUP(T2965,Tabla1[],5,0)</f>
        <v>0</v>
      </c>
      <c r="AF2965">
        <f t="shared" si="46"/>
        <v>11</v>
      </c>
    </row>
    <row r="2966" spans="1:32" x14ac:dyDescent="0.25">
      <c r="A2966">
        <v>97823</v>
      </c>
      <c r="B2966" t="s">
        <v>6404</v>
      </c>
      <c r="C2966" t="s">
        <v>75</v>
      </c>
      <c r="D2966">
        <v>0</v>
      </c>
      <c r="F2966" t="s">
        <v>903</v>
      </c>
      <c r="G2966" t="s">
        <v>985</v>
      </c>
      <c r="H2966" t="s">
        <v>6405</v>
      </c>
      <c r="I2966" t="s">
        <v>37</v>
      </c>
      <c r="J2966" t="s">
        <v>6406</v>
      </c>
      <c r="K2966" t="s">
        <v>6407</v>
      </c>
      <c r="L2966" t="s">
        <v>6408</v>
      </c>
      <c r="M2966" t="s">
        <v>2130</v>
      </c>
      <c r="N2966" t="s">
        <v>2130</v>
      </c>
      <c r="O2966" t="s">
        <v>3374</v>
      </c>
      <c r="P2966" t="s">
        <v>449</v>
      </c>
      <c r="Q2966" t="s">
        <v>1215</v>
      </c>
      <c r="R2966" t="s">
        <v>127</v>
      </c>
      <c r="S2966" t="s">
        <v>128</v>
      </c>
      <c r="T2966" t="s">
        <v>299</v>
      </c>
      <c r="U2966" t="s">
        <v>300</v>
      </c>
      <c r="X2966">
        <v>1</v>
      </c>
      <c r="Y2966">
        <v>0</v>
      </c>
      <c r="Z2966">
        <v>0</v>
      </c>
      <c r="AA2966">
        <v>0</v>
      </c>
      <c r="AB2966">
        <v>850000</v>
      </c>
      <c r="AC2966" t="s">
        <v>47</v>
      </c>
      <c r="AD2966">
        <f>+VLOOKUP(T2966,items!$A$2:$D$1255,4,0)</f>
        <v>0</v>
      </c>
      <c r="AE2966">
        <f>+VLOOKUP(T2966,Tabla1[],5,0)</f>
        <v>0</v>
      </c>
      <c r="AF2966">
        <f t="shared" si="46"/>
        <v>11</v>
      </c>
    </row>
    <row r="2967" spans="1:32" x14ac:dyDescent="0.25">
      <c r="A2967">
        <v>97823</v>
      </c>
      <c r="B2967" t="s">
        <v>6404</v>
      </c>
      <c r="C2967" t="s">
        <v>75</v>
      </c>
      <c r="D2967">
        <v>0</v>
      </c>
      <c r="F2967" t="s">
        <v>903</v>
      </c>
      <c r="G2967" t="s">
        <v>985</v>
      </c>
      <c r="H2967" t="s">
        <v>6405</v>
      </c>
      <c r="I2967" t="s">
        <v>37</v>
      </c>
      <c r="J2967" t="s">
        <v>6406</v>
      </c>
      <c r="K2967" t="s">
        <v>6407</v>
      </c>
      <c r="L2967" t="s">
        <v>6408</v>
      </c>
      <c r="M2967" t="s">
        <v>2130</v>
      </c>
      <c r="N2967" t="s">
        <v>2130</v>
      </c>
      <c r="O2967" t="s">
        <v>3374</v>
      </c>
      <c r="P2967" t="s">
        <v>449</v>
      </c>
      <c r="Q2967" t="s">
        <v>1215</v>
      </c>
      <c r="R2967" t="s">
        <v>127</v>
      </c>
      <c r="S2967" t="s">
        <v>128</v>
      </c>
      <c r="T2967" t="s">
        <v>618</v>
      </c>
      <c r="U2967" t="s">
        <v>619</v>
      </c>
      <c r="X2967">
        <v>1</v>
      </c>
      <c r="Y2967">
        <v>0</v>
      </c>
      <c r="Z2967">
        <v>0</v>
      </c>
      <c r="AA2967">
        <v>0</v>
      </c>
      <c r="AB2967">
        <v>220000</v>
      </c>
      <c r="AC2967" t="s">
        <v>47</v>
      </c>
      <c r="AD2967">
        <f>+VLOOKUP(T2967,items!$A$2:$D$1255,4,0)</f>
        <v>0</v>
      </c>
      <c r="AE2967">
        <f>+VLOOKUP(T2967,Tabla1[],5,0)</f>
        <v>0</v>
      </c>
      <c r="AF2967">
        <f t="shared" si="46"/>
        <v>11</v>
      </c>
    </row>
    <row r="2968" spans="1:32" x14ac:dyDescent="0.25">
      <c r="A2968">
        <v>97826</v>
      </c>
      <c r="B2968" t="s">
        <v>6409</v>
      </c>
      <c r="C2968" t="s">
        <v>33</v>
      </c>
      <c r="D2968">
        <v>0</v>
      </c>
      <c r="F2968" t="s">
        <v>903</v>
      </c>
      <c r="G2968" t="s">
        <v>917</v>
      </c>
      <c r="H2968" t="s">
        <v>6410</v>
      </c>
      <c r="I2968" t="s">
        <v>37</v>
      </c>
      <c r="J2968" t="s">
        <v>6411</v>
      </c>
      <c r="K2968" t="s">
        <v>6412</v>
      </c>
      <c r="L2968" t="s">
        <v>6413</v>
      </c>
      <c r="M2968" t="s">
        <v>1031</v>
      </c>
      <c r="N2968" t="s">
        <v>1031</v>
      </c>
      <c r="O2968" t="s">
        <v>335</v>
      </c>
      <c r="P2968" t="s">
        <v>1105</v>
      </c>
      <c r="Q2968" t="s">
        <v>4571</v>
      </c>
      <c r="R2968" t="s">
        <v>63</v>
      </c>
      <c r="S2968" t="s">
        <v>128</v>
      </c>
      <c r="T2968" t="s">
        <v>684</v>
      </c>
      <c r="U2968" t="s">
        <v>685</v>
      </c>
      <c r="W2968" t="s">
        <v>111</v>
      </c>
      <c r="X2968">
        <v>3</v>
      </c>
      <c r="Y2968">
        <v>0</v>
      </c>
      <c r="Z2968">
        <v>0</v>
      </c>
      <c r="AA2968">
        <v>0</v>
      </c>
      <c r="AB2968">
        <v>899520</v>
      </c>
      <c r="AC2968" t="s">
        <v>47</v>
      </c>
      <c r="AD2968">
        <f>+VLOOKUP(T2968,items!$A$2:$D$1255,4,0)</f>
        <v>0</v>
      </c>
      <c r="AE2968">
        <f>+VLOOKUP(T2968,Tabla1[],5,0)</f>
        <v>0</v>
      </c>
      <c r="AF2968">
        <f t="shared" si="46"/>
        <v>10</v>
      </c>
    </row>
    <row r="2969" spans="1:32" x14ac:dyDescent="0.25">
      <c r="A2969">
        <v>97827</v>
      </c>
      <c r="B2969" t="s">
        <v>6414</v>
      </c>
      <c r="C2969" t="s">
        <v>1065</v>
      </c>
      <c r="D2969">
        <v>0</v>
      </c>
      <c r="F2969" t="s">
        <v>903</v>
      </c>
      <c r="G2969" t="s">
        <v>903</v>
      </c>
      <c r="H2969" t="s">
        <v>6415</v>
      </c>
      <c r="I2969" t="s">
        <v>37</v>
      </c>
      <c r="J2969" t="s">
        <v>37</v>
      </c>
      <c r="K2969" t="s">
        <v>6416</v>
      </c>
      <c r="L2969" t="s">
        <v>37</v>
      </c>
      <c r="M2969" t="s">
        <v>917</v>
      </c>
      <c r="N2969" t="s">
        <v>917</v>
      </c>
      <c r="O2969" t="s">
        <v>40</v>
      </c>
      <c r="P2969" t="s">
        <v>41</v>
      </c>
      <c r="Q2969" t="s">
        <v>40</v>
      </c>
      <c r="R2969" t="s">
        <v>127</v>
      </c>
      <c r="S2969" t="s">
        <v>44</v>
      </c>
      <c r="T2969" t="s">
        <v>1232</v>
      </c>
      <c r="U2969" t="s">
        <v>1233</v>
      </c>
      <c r="X2969">
        <v>1</v>
      </c>
      <c r="Y2969">
        <v>0</v>
      </c>
      <c r="Z2969">
        <v>0</v>
      </c>
      <c r="AA2969">
        <v>0</v>
      </c>
      <c r="AB2969">
        <v>198000</v>
      </c>
      <c r="AC2969" t="s">
        <v>47</v>
      </c>
      <c r="AD2969">
        <f>+VLOOKUP(T2969,items!$A$2:$D$1255,4,0)</f>
        <v>0</v>
      </c>
      <c r="AE2969">
        <f>+VLOOKUP(T2969,Tabla1[],5,0)</f>
        <v>0</v>
      </c>
      <c r="AF2969">
        <f t="shared" si="46"/>
        <v>10</v>
      </c>
    </row>
    <row r="2970" spans="1:32" x14ac:dyDescent="0.25">
      <c r="A2970">
        <v>97828</v>
      </c>
      <c r="B2970" t="s">
        <v>6417</v>
      </c>
      <c r="C2970" t="s">
        <v>33</v>
      </c>
      <c r="D2970">
        <v>0</v>
      </c>
      <c r="F2970" t="s">
        <v>903</v>
      </c>
      <c r="G2970" t="s">
        <v>985</v>
      </c>
      <c r="H2970" t="s">
        <v>6418</v>
      </c>
      <c r="I2970" t="s">
        <v>37</v>
      </c>
      <c r="J2970" t="s">
        <v>6419</v>
      </c>
      <c r="K2970" t="s">
        <v>6420</v>
      </c>
      <c r="L2970" t="s">
        <v>6421</v>
      </c>
      <c r="M2970" t="s">
        <v>1142</v>
      </c>
      <c r="N2970" t="s">
        <v>1142</v>
      </c>
      <c r="O2970" t="s">
        <v>124</v>
      </c>
      <c r="P2970" t="s">
        <v>186</v>
      </c>
      <c r="Q2970" t="s">
        <v>1106</v>
      </c>
      <c r="R2970" t="s">
        <v>63</v>
      </c>
      <c r="S2970" t="s">
        <v>44</v>
      </c>
      <c r="T2970" t="s">
        <v>540</v>
      </c>
      <c r="U2970" t="s">
        <v>541</v>
      </c>
      <c r="V2970" t="s">
        <v>953</v>
      </c>
      <c r="X2970">
        <v>1</v>
      </c>
      <c r="Y2970">
        <v>0</v>
      </c>
      <c r="Z2970">
        <v>0</v>
      </c>
      <c r="AA2970">
        <v>0</v>
      </c>
      <c r="AB2970">
        <v>11179241</v>
      </c>
      <c r="AC2970" t="s">
        <v>47</v>
      </c>
      <c r="AD2970">
        <f>+VLOOKUP(T2970,items!$A$2:$D$1255,4,0)</f>
        <v>0</v>
      </c>
      <c r="AE2970">
        <f>+VLOOKUP(T2970,Tabla1[],5,0)</f>
        <v>0</v>
      </c>
      <c r="AF2970">
        <f t="shared" si="46"/>
        <v>11</v>
      </c>
    </row>
    <row r="2971" spans="1:32" x14ac:dyDescent="0.25">
      <c r="A2971">
        <v>97836</v>
      </c>
      <c r="B2971" t="s">
        <v>6422</v>
      </c>
      <c r="C2971" t="s">
        <v>33</v>
      </c>
      <c r="D2971">
        <v>0</v>
      </c>
      <c r="F2971" t="s">
        <v>903</v>
      </c>
      <c r="G2971" t="s">
        <v>42</v>
      </c>
      <c r="H2971" t="s">
        <v>6423</v>
      </c>
      <c r="I2971" t="s">
        <v>37</v>
      </c>
      <c r="J2971" t="s">
        <v>6424</v>
      </c>
      <c r="K2971" t="s">
        <v>6425</v>
      </c>
      <c r="L2971" t="s">
        <v>37</v>
      </c>
      <c r="M2971" t="s">
        <v>488</v>
      </c>
      <c r="N2971" t="s">
        <v>488</v>
      </c>
      <c r="O2971" t="s">
        <v>2492</v>
      </c>
      <c r="P2971" t="s">
        <v>4390</v>
      </c>
      <c r="Q2971" t="s">
        <v>4390</v>
      </c>
      <c r="R2971" t="s">
        <v>127</v>
      </c>
      <c r="S2971" t="s">
        <v>128</v>
      </c>
      <c r="T2971" t="s">
        <v>6068</v>
      </c>
      <c r="U2971" t="s">
        <v>6069</v>
      </c>
      <c r="X2971">
        <v>7</v>
      </c>
      <c r="Y2971">
        <v>0</v>
      </c>
      <c r="Z2971">
        <v>0</v>
      </c>
      <c r="AA2971">
        <v>0</v>
      </c>
      <c r="AB2971">
        <v>16800</v>
      </c>
      <c r="AC2971" t="s">
        <v>47</v>
      </c>
      <c r="AD2971">
        <f>+VLOOKUP(T2971,items!$A$2:$D$1255,4,0)</f>
        <v>0</v>
      </c>
      <c r="AE2971">
        <f>+VLOOKUP(T2971,Tabla1[],5,0)</f>
        <v>0</v>
      </c>
      <c r="AF2971">
        <f t="shared" si="46"/>
        <v>10</v>
      </c>
    </row>
    <row r="2972" spans="1:32" x14ac:dyDescent="0.25">
      <c r="A2972">
        <v>97836</v>
      </c>
      <c r="B2972" t="s">
        <v>6422</v>
      </c>
      <c r="C2972" t="s">
        <v>33</v>
      </c>
      <c r="D2972">
        <v>0</v>
      </c>
      <c r="F2972" t="s">
        <v>903</v>
      </c>
      <c r="G2972" t="s">
        <v>42</v>
      </c>
      <c r="H2972" t="s">
        <v>6423</v>
      </c>
      <c r="I2972" t="s">
        <v>37</v>
      </c>
      <c r="J2972" t="s">
        <v>6424</v>
      </c>
      <c r="K2972" t="s">
        <v>6425</v>
      </c>
      <c r="L2972" t="s">
        <v>37</v>
      </c>
      <c r="M2972" t="s">
        <v>488</v>
      </c>
      <c r="N2972" t="s">
        <v>488</v>
      </c>
      <c r="O2972" t="s">
        <v>2492</v>
      </c>
      <c r="P2972" t="s">
        <v>4390</v>
      </c>
      <c r="Q2972" t="s">
        <v>4390</v>
      </c>
      <c r="R2972" t="s">
        <v>127</v>
      </c>
      <c r="S2972" t="s">
        <v>128</v>
      </c>
      <c r="T2972" t="s">
        <v>6070</v>
      </c>
      <c r="U2972" t="s">
        <v>6071</v>
      </c>
      <c r="X2972">
        <v>7</v>
      </c>
      <c r="Y2972">
        <v>0</v>
      </c>
      <c r="Z2972">
        <v>0</v>
      </c>
      <c r="AA2972">
        <v>0</v>
      </c>
      <c r="AB2972">
        <v>65800</v>
      </c>
      <c r="AC2972" t="s">
        <v>47</v>
      </c>
      <c r="AD2972">
        <f>+VLOOKUP(T2972,items!$A$2:$D$1255,4,0)</f>
        <v>0</v>
      </c>
      <c r="AE2972">
        <f>+VLOOKUP(T2972,Tabla1[],5,0)</f>
        <v>0</v>
      </c>
      <c r="AF2972">
        <f t="shared" si="46"/>
        <v>10</v>
      </c>
    </row>
    <row r="2973" spans="1:32" x14ac:dyDescent="0.25">
      <c r="A2973">
        <v>97836</v>
      </c>
      <c r="B2973" t="s">
        <v>6422</v>
      </c>
      <c r="C2973" t="s">
        <v>33</v>
      </c>
      <c r="D2973">
        <v>0</v>
      </c>
      <c r="F2973" t="s">
        <v>903</v>
      </c>
      <c r="G2973" t="s">
        <v>42</v>
      </c>
      <c r="H2973" t="s">
        <v>6423</v>
      </c>
      <c r="I2973" t="s">
        <v>37</v>
      </c>
      <c r="J2973" t="s">
        <v>6424</v>
      </c>
      <c r="K2973" t="s">
        <v>6425</v>
      </c>
      <c r="L2973" t="s">
        <v>37</v>
      </c>
      <c r="M2973" t="s">
        <v>488</v>
      </c>
      <c r="N2973" t="s">
        <v>488</v>
      </c>
      <c r="O2973" t="s">
        <v>2492</v>
      </c>
      <c r="P2973" t="s">
        <v>4390</v>
      </c>
      <c r="Q2973" t="s">
        <v>4390</v>
      </c>
      <c r="R2973" t="s">
        <v>127</v>
      </c>
      <c r="S2973" t="s">
        <v>128</v>
      </c>
      <c r="T2973" t="s">
        <v>215</v>
      </c>
      <c r="U2973" t="s">
        <v>216</v>
      </c>
      <c r="X2973">
        <v>1</v>
      </c>
      <c r="Y2973">
        <v>0</v>
      </c>
      <c r="Z2973">
        <v>0</v>
      </c>
      <c r="AA2973">
        <v>0</v>
      </c>
      <c r="AB2973">
        <v>350000</v>
      </c>
      <c r="AC2973" t="s">
        <v>47</v>
      </c>
      <c r="AD2973">
        <f>+VLOOKUP(T2973,items!$A$2:$D$1255,4,0)</f>
        <v>0</v>
      </c>
      <c r="AE2973">
        <f>+VLOOKUP(T2973,Tabla1[],5,0)</f>
        <v>0</v>
      </c>
      <c r="AF2973">
        <f t="shared" si="46"/>
        <v>10</v>
      </c>
    </row>
    <row r="2974" spans="1:32" x14ac:dyDescent="0.25">
      <c r="A2974">
        <v>97845</v>
      </c>
      <c r="B2974" t="s">
        <v>4972</v>
      </c>
      <c r="C2974" t="s">
        <v>75</v>
      </c>
      <c r="D2974">
        <v>0</v>
      </c>
      <c r="F2974" t="s">
        <v>35</v>
      </c>
      <c r="G2974" t="s">
        <v>42</v>
      </c>
      <c r="H2974" t="s">
        <v>6426</v>
      </c>
      <c r="I2974" t="s">
        <v>37</v>
      </c>
      <c r="J2974" t="s">
        <v>6427</v>
      </c>
      <c r="K2974" t="s">
        <v>6428</v>
      </c>
      <c r="L2974" t="s">
        <v>6429</v>
      </c>
      <c r="M2974" t="s">
        <v>1679</v>
      </c>
      <c r="N2974" t="s">
        <v>1679</v>
      </c>
      <c r="O2974" t="s">
        <v>425</v>
      </c>
      <c r="P2974" t="s">
        <v>119</v>
      </c>
      <c r="Q2974" t="s">
        <v>5169</v>
      </c>
      <c r="R2974" t="s">
        <v>63</v>
      </c>
      <c r="S2974" t="s">
        <v>108</v>
      </c>
      <c r="T2974" t="s">
        <v>1117</v>
      </c>
      <c r="U2974" t="s">
        <v>1118</v>
      </c>
      <c r="X2974">
        <v>1</v>
      </c>
      <c r="Y2974">
        <v>0</v>
      </c>
      <c r="Z2974">
        <v>0</v>
      </c>
      <c r="AA2974">
        <v>0</v>
      </c>
      <c r="AB2974">
        <v>135000</v>
      </c>
      <c r="AC2974" t="s">
        <v>47</v>
      </c>
      <c r="AD2974">
        <f>+VLOOKUP(T2974,items!$A$2:$D$1255,4,0)</f>
        <v>0</v>
      </c>
      <c r="AE2974">
        <f>+VLOOKUP(T2974,Tabla1[],5,0)</f>
        <v>0</v>
      </c>
      <c r="AF2974">
        <f t="shared" si="46"/>
        <v>11</v>
      </c>
    </row>
    <row r="2975" spans="1:32" x14ac:dyDescent="0.25">
      <c r="A2975">
        <v>97845</v>
      </c>
      <c r="B2975" t="s">
        <v>4972</v>
      </c>
      <c r="C2975" t="s">
        <v>75</v>
      </c>
      <c r="D2975">
        <v>0</v>
      </c>
      <c r="F2975" t="s">
        <v>35</v>
      </c>
      <c r="G2975" t="s">
        <v>42</v>
      </c>
      <c r="H2975" t="s">
        <v>6426</v>
      </c>
      <c r="I2975" t="s">
        <v>37</v>
      </c>
      <c r="J2975" t="s">
        <v>6427</v>
      </c>
      <c r="K2975" t="s">
        <v>6428</v>
      </c>
      <c r="L2975" t="s">
        <v>6429</v>
      </c>
      <c r="M2975" t="s">
        <v>1679</v>
      </c>
      <c r="N2975" t="s">
        <v>1679</v>
      </c>
      <c r="O2975" t="s">
        <v>425</v>
      </c>
      <c r="P2975" t="s">
        <v>119</v>
      </c>
      <c r="Q2975" t="s">
        <v>5169</v>
      </c>
      <c r="R2975" t="s">
        <v>63</v>
      </c>
      <c r="S2975" t="s">
        <v>108</v>
      </c>
      <c r="T2975" t="s">
        <v>1145</v>
      </c>
      <c r="U2975" t="s">
        <v>1146</v>
      </c>
      <c r="X2975">
        <v>1</v>
      </c>
      <c r="Y2975">
        <v>0</v>
      </c>
      <c r="Z2975">
        <v>0</v>
      </c>
      <c r="AA2975">
        <v>0</v>
      </c>
      <c r="AB2975">
        <v>1080000</v>
      </c>
      <c r="AC2975" t="s">
        <v>47</v>
      </c>
      <c r="AD2975" t="e">
        <f>+VLOOKUP(T2975,items!$A$2:$D$1255,4,0)</f>
        <v>#N/A</v>
      </c>
      <c r="AE2975" t="e">
        <f>+VLOOKUP(T2975,Tabla1[],5,0)</f>
        <v>#N/A</v>
      </c>
      <c r="AF2975">
        <f t="shared" si="46"/>
        <v>11</v>
      </c>
    </row>
    <row r="2976" spans="1:32" x14ac:dyDescent="0.25">
      <c r="A2976">
        <v>97864</v>
      </c>
      <c r="B2976" t="s">
        <v>6430</v>
      </c>
      <c r="C2976" t="s">
        <v>33</v>
      </c>
      <c r="D2976">
        <v>0</v>
      </c>
      <c r="F2976" t="s">
        <v>917</v>
      </c>
      <c r="G2976" t="s">
        <v>681</v>
      </c>
      <c r="H2976" t="s">
        <v>6431</v>
      </c>
      <c r="I2976" t="s">
        <v>37</v>
      </c>
      <c r="J2976" t="s">
        <v>6432</v>
      </c>
      <c r="K2976" t="s">
        <v>6433</v>
      </c>
      <c r="L2976" t="s">
        <v>6434</v>
      </c>
      <c r="M2976" t="s">
        <v>4390</v>
      </c>
      <c r="N2976" t="s">
        <v>4390</v>
      </c>
      <c r="O2976" t="s">
        <v>1213</v>
      </c>
      <c r="P2976" t="s">
        <v>186</v>
      </c>
      <c r="Q2976" t="s">
        <v>1214</v>
      </c>
      <c r="R2976" t="s">
        <v>63</v>
      </c>
      <c r="S2976" t="s">
        <v>108</v>
      </c>
      <c r="T2976" t="s">
        <v>4529</v>
      </c>
      <c r="U2976" t="s">
        <v>4530</v>
      </c>
      <c r="V2976" t="s">
        <v>1739</v>
      </c>
      <c r="X2976">
        <v>1</v>
      </c>
      <c r="Y2976">
        <v>0</v>
      </c>
      <c r="Z2976">
        <v>0</v>
      </c>
      <c r="AA2976">
        <v>0</v>
      </c>
      <c r="AB2976">
        <v>876000</v>
      </c>
      <c r="AC2976" t="s">
        <v>47</v>
      </c>
      <c r="AD2976">
        <f>+VLOOKUP(T2976,items!$A$2:$D$1255,4,0)</f>
        <v>0</v>
      </c>
      <c r="AE2976">
        <f>+VLOOKUP(T2976,Tabla1[],5,0)</f>
        <v>0</v>
      </c>
      <c r="AF2976">
        <f t="shared" si="46"/>
        <v>11</v>
      </c>
    </row>
    <row r="2977" spans="1:34" x14ac:dyDescent="0.25">
      <c r="A2977">
        <v>97864</v>
      </c>
      <c r="B2977" t="s">
        <v>6430</v>
      </c>
      <c r="C2977" t="s">
        <v>33</v>
      </c>
      <c r="D2977">
        <v>0</v>
      </c>
      <c r="F2977" t="s">
        <v>917</v>
      </c>
      <c r="G2977" t="s">
        <v>681</v>
      </c>
      <c r="H2977" t="s">
        <v>6431</v>
      </c>
      <c r="I2977" t="s">
        <v>37</v>
      </c>
      <c r="J2977" t="s">
        <v>6432</v>
      </c>
      <c r="K2977" t="s">
        <v>6433</v>
      </c>
      <c r="L2977" t="s">
        <v>6434</v>
      </c>
      <c r="M2977" t="s">
        <v>4390</v>
      </c>
      <c r="N2977" t="s">
        <v>4390</v>
      </c>
      <c r="O2977" t="s">
        <v>1213</v>
      </c>
      <c r="P2977" t="s">
        <v>186</v>
      </c>
      <c r="Q2977" t="s">
        <v>1214</v>
      </c>
      <c r="R2977" t="s">
        <v>63</v>
      </c>
      <c r="S2977" t="s">
        <v>108</v>
      </c>
      <c r="T2977" t="s">
        <v>1786</v>
      </c>
      <c r="U2977" t="s">
        <v>1787</v>
      </c>
      <c r="V2977" t="s">
        <v>1739</v>
      </c>
      <c r="X2977">
        <v>2</v>
      </c>
      <c r="Y2977">
        <v>0</v>
      </c>
      <c r="Z2977">
        <v>0</v>
      </c>
      <c r="AA2977">
        <v>0</v>
      </c>
      <c r="AB2977">
        <v>2102400</v>
      </c>
      <c r="AC2977" t="s">
        <v>47</v>
      </c>
      <c r="AD2977">
        <f>+VLOOKUP(T2977,items!$A$2:$D$1255,4,0)</f>
        <v>0</v>
      </c>
      <c r="AE2977">
        <f>+VLOOKUP(T2977,Tabla1[],5,0)</f>
        <v>0</v>
      </c>
      <c r="AF2977">
        <f t="shared" si="46"/>
        <v>11</v>
      </c>
    </row>
    <row r="2978" spans="1:34" x14ac:dyDescent="0.25">
      <c r="A2978">
        <v>97867</v>
      </c>
      <c r="B2978" t="s">
        <v>6430</v>
      </c>
      <c r="C2978" t="s">
        <v>75</v>
      </c>
      <c r="D2978">
        <v>0</v>
      </c>
      <c r="F2978" t="s">
        <v>917</v>
      </c>
      <c r="G2978" t="s">
        <v>681</v>
      </c>
      <c r="H2978" t="s">
        <v>6435</v>
      </c>
      <c r="I2978" t="s">
        <v>6436</v>
      </c>
      <c r="J2978" t="s">
        <v>6437</v>
      </c>
      <c r="K2978" t="s">
        <v>6438</v>
      </c>
      <c r="L2978" t="s">
        <v>6439</v>
      </c>
      <c r="M2978" t="s">
        <v>4390</v>
      </c>
      <c r="N2978" t="s">
        <v>4571</v>
      </c>
      <c r="O2978" t="s">
        <v>5169</v>
      </c>
      <c r="P2978" t="s">
        <v>125</v>
      </c>
      <c r="Q2978" t="s">
        <v>126</v>
      </c>
      <c r="R2978" t="s">
        <v>63</v>
      </c>
      <c r="S2978" t="s">
        <v>108</v>
      </c>
      <c r="T2978" t="s">
        <v>826</v>
      </c>
      <c r="U2978" t="s">
        <v>827</v>
      </c>
      <c r="V2978" t="s">
        <v>1739</v>
      </c>
      <c r="X2978">
        <v>1</v>
      </c>
      <c r="Y2978">
        <v>6300</v>
      </c>
      <c r="Z2978">
        <v>0</v>
      </c>
      <c r="AA2978">
        <v>3100</v>
      </c>
      <c r="AB2978">
        <v>2328000</v>
      </c>
      <c r="AC2978" t="s">
        <v>47</v>
      </c>
      <c r="AD2978">
        <f>+VLOOKUP(T2978,items!$A$2:$D$1255,4,0)</f>
        <v>0</v>
      </c>
      <c r="AE2978">
        <f>+VLOOKUP(T2978,Tabla1[],5,0)</f>
        <v>0</v>
      </c>
      <c r="AF2978">
        <f t="shared" si="46"/>
        <v>11</v>
      </c>
    </row>
    <row r="2979" spans="1:34" x14ac:dyDescent="0.25">
      <c r="A2979">
        <v>97882</v>
      </c>
      <c r="B2979" t="s">
        <v>1177</v>
      </c>
      <c r="C2979" t="s">
        <v>75</v>
      </c>
      <c r="D2979">
        <v>0</v>
      </c>
      <c r="F2979" t="s">
        <v>917</v>
      </c>
      <c r="G2979" t="s">
        <v>917</v>
      </c>
      <c r="H2979" t="s">
        <v>6440</v>
      </c>
      <c r="I2979" t="s">
        <v>37</v>
      </c>
      <c r="J2979" t="s">
        <v>6441</v>
      </c>
      <c r="K2979" t="s">
        <v>6442</v>
      </c>
      <c r="L2979" t="s">
        <v>37</v>
      </c>
      <c r="M2979" t="s">
        <v>40</v>
      </c>
      <c r="N2979" t="s">
        <v>40</v>
      </c>
      <c r="O2979" t="s">
        <v>41</v>
      </c>
      <c r="P2979" t="s">
        <v>42</v>
      </c>
      <c r="Q2979" t="s">
        <v>42</v>
      </c>
      <c r="R2979" t="s">
        <v>127</v>
      </c>
      <c r="S2979" t="s">
        <v>164</v>
      </c>
      <c r="T2979" t="s">
        <v>1381</v>
      </c>
      <c r="U2979" t="s">
        <v>1382</v>
      </c>
      <c r="X2979">
        <v>2</v>
      </c>
      <c r="Y2979">
        <v>0</v>
      </c>
      <c r="Z2979">
        <v>0</v>
      </c>
      <c r="AA2979">
        <v>0</v>
      </c>
      <c r="AB2979">
        <v>846000</v>
      </c>
      <c r="AC2979" t="s">
        <v>47</v>
      </c>
      <c r="AD2979">
        <f>+VLOOKUP(T2979,items!$A$2:$D$1255,4,0)</f>
        <v>0</v>
      </c>
      <c r="AE2979">
        <f>+VLOOKUP(T2979,Tabla1[],5,0)</f>
        <v>0</v>
      </c>
      <c r="AF2979">
        <f t="shared" si="46"/>
        <v>10</v>
      </c>
    </row>
    <row r="2980" spans="1:34" x14ac:dyDescent="0.25">
      <c r="A2980">
        <v>97882</v>
      </c>
      <c r="B2980" t="s">
        <v>1177</v>
      </c>
      <c r="C2980" t="s">
        <v>75</v>
      </c>
      <c r="D2980">
        <v>0</v>
      </c>
      <c r="F2980" t="s">
        <v>917</v>
      </c>
      <c r="G2980" t="s">
        <v>917</v>
      </c>
      <c r="H2980" t="s">
        <v>6440</v>
      </c>
      <c r="I2980" t="s">
        <v>37</v>
      </c>
      <c r="J2980" t="s">
        <v>6441</v>
      </c>
      <c r="K2980" t="s">
        <v>6442</v>
      </c>
      <c r="L2980" t="s">
        <v>37</v>
      </c>
      <c r="M2980" t="s">
        <v>40</v>
      </c>
      <c r="N2980" t="s">
        <v>40</v>
      </c>
      <c r="O2980" t="s">
        <v>41</v>
      </c>
      <c r="P2980" t="s">
        <v>42</v>
      </c>
      <c r="Q2980" t="s">
        <v>42</v>
      </c>
      <c r="R2980" t="s">
        <v>127</v>
      </c>
      <c r="S2980" t="s">
        <v>164</v>
      </c>
      <c r="T2980" t="s">
        <v>4086</v>
      </c>
      <c r="U2980" t="s">
        <v>4087</v>
      </c>
      <c r="X2980">
        <v>2</v>
      </c>
      <c r="Y2980">
        <v>0</v>
      </c>
      <c r="Z2980">
        <v>0</v>
      </c>
      <c r="AA2980">
        <v>0</v>
      </c>
      <c r="AB2980">
        <v>52000</v>
      </c>
      <c r="AC2980" t="s">
        <v>47</v>
      </c>
      <c r="AD2980">
        <f>+VLOOKUP(T2980,items!$A$2:$D$1255,4,0)</f>
        <v>0</v>
      </c>
      <c r="AE2980">
        <f>+VLOOKUP(T2980,Tabla1[],5,0)</f>
        <v>0</v>
      </c>
      <c r="AF2980">
        <f t="shared" si="46"/>
        <v>10</v>
      </c>
    </row>
    <row r="2981" spans="1:34" x14ac:dyDescent="0.25">
      <c r="A2981">
        <v>97882</v>
      </c>
      <c r="B2981" t="s">
        <v>1177</v>
      </c>
      <c r="C2981" t="s">
        <v>75</v>
      </c>
      <c r="D2981">
        <v>0</v>
      </c>
      <c r="F2981" t="s">
        <v>917</v>
      </c>
      <c r="G2981" t="s">
        <v>917</v>
      </c>
      <c r="H2981" t="s">
        <v>6440</v>
      </c>
      <c r="I2981" t="s">
        <v>37</v>
      </c>
      <c r="J2981" t="s">
        <v>6441</v>
      </c>
      <c r="K2981" t="s">
        <v>6442</v>
      </c>
      <c r="L2981" t="s">
        <v>37</v>
      </c>
      <c r="M2981" t="s">
        <v>40</v>
      </c>
      <c r="N2981" t="s">
        <v>40</v>
      </c>
      <c r="O2981" t="s">
        <v>41</v>
      </c>
      <c r="P2981" t="s">
        <v>42</v>
      </c>
      <c r="Q2981" t="s">
        <v>42</v>
      </c>
      <c r="R2981" t="s">
        <v>127</v>
      </c>
      <c r="S2981" t="s">
        <v>164</v>
      </c>
      <c r="T2981" t="s">
        <v>3026</v>
      </c>
      <c r="U2981" t="s">
        <v>3027</v>
      </c>
      <c r="X2981">
        <v>1</v>
      </c>
      <c r="Y2981">
        <v>0</v>
      </c>
      <c r="Z2981">
        <v>0</v>
      </c>
      <c r="AA2981">
        <v>0</v>
      </c>
      <c r="AB2981">
        <v>464000</v>
      </c>
      <c r="AC2981" t="s">
        <v>47</v>
      </c>
      <c r="AD2981">
        <f>+VLOOKUP(T2981,items!$A$2:$D$1255,4,0)</f>
        <v>0</v>
      </c>
      <c r="AE2981">
        <f>+VLOOKUP(T2981,Tabla1[],5,0)</f>
        <v>0</v>
      </c>
      <c r="AF2981">
        <f t="shared" si="46"/>
        <v>10</v>
      </c>
    </row>
    <row r="2982" spans="1:34" x14ac:dyDescent="0.25">
      <c r="A2982">
        <v>97887</v>
      </c>
      <c r="B2982" t="s">
        <v>6443</v>
      </c>
      <c r="C2982" t="s">
        <v>33</v>
      </c>
      <c r="D2982">
        <v>0</v>
      </c>
      <c r="F2982" t="s">
        <v>917</v>
      </c>
      <c r="G2982" t="s">
        <v>3533</v>
      </c>
      <c r="H2982" t="s">
        <v>6444</v>
      </c>
      <c r="I2982" t="s">
        <v>37</v>
      </c>
      <c r="J2982" t="s">
        <v>37</v>
      </c>
      <c r="K2982" t="s">
        <v>6445</v>
      </c>
      <c r="L2982" t="s">
        <v>6446</v>
      </c>
      <c r="M2982" t="s">
        <v>1136</v>
      </c>
      <c r="N2982" t="s">
        <v>1136</v>
      </c>
      <c r="O2982" t="s">
        <v>119</v>
      </c>
      <c r="P2982" t="s">
        <v>504</v>
      </c>
      <c r="Q2982" t="s">
        <v>504</v>
      </c>
      <c r="R2982" t="s">
        <v>127</v>
      </c>
      <c r="S2982" t="s">
        <v>44</v>
      </c>
      <c r="T2982" t="s">
        <v>542</v>
      </c>
      <c r="U2982" t="s">
        <v>543</v>
      </c>
      <c r="X2982">
        <v>3</v>
      </c>
      <c r="Y2982">
        <v>0</v>
      </c>
      <c r="Z2982">
        <v>0</v>
      </c>
      <c r="AA2982">
        <v>0</v>
      </c>
      <c r="AB2982">
        <v>2460756</v>
      </c>
      <c r="AC2982" t="s">
        <v>47</v>
      </c>
      <c r="AD2982" t="str">
        <f>+VLOOKUP(T2982,items!$A$2:$D$1255,4,0)</f>
        <v>MUEBLES</v>
      </c>
      <c r="AE2982">
        <f>+VLOOKUP(T2982,Tabla1[],5,0)</f>
        <v>0</v>
      </c>
      <c r="AF2982">
        <f t="shared" si="46"/>
        <v>11</v>
      </c>
    </row>
    <row r="2983" spans="1:34" x14ac:dyDescent="0.25">
      <c r="A2983">
        <v>97887</v>
      </c>
      <c r="B2983" t="s">
        <v>6443</v>
      </c>
      <c r="C2983" t="s">
        <v>33</v>
      </c>
      <c r="D2983">
        <v>0</v>
      </c>
      <c r="F2983" t="s">
        <v>917</v>
      </c>
      <c r="G2983" t="s">
        <v>3533</v>
      </c>
      <c r="H2983" t="s">
        <v>6444</v>
      </c>
      <c r="I2983" t="s">
        <v>37</v>
      </c>
      <c r="J2983" t="s">
        <v>37</v>
      </c>
      <c r="K2983" t="s">
        <v>6445</v>
      </c>
      <c r="L2983" t="s">
        <v>6446</v>
      </c>
      <c r="M2983" t="s">
        <v>1136</v>
      </c>
      <c r="N2983" t="s">
        <v>1136</v>
      </c>
      <c r="O2983" t="s">
        <v>119</v>
      </c>
      <c r="P2983" t="s">
        <v>504</v>
      </c>
      <c r="Q2983" t="s">
        <v>504</v>
      </c>
      <c r="R2983" t="s">
        <v>127</v>
      </c>
      <c r="S2983" t="s">
        <v>44</v>
      </c>
      <c r="T2983" t="s">
        <v>691</v>
      </c>
      <c r="U2983" t="s">
        <v>692</v>
      </c>
      <c r="X2983">
        <v>1</v>
      </c>
      <c r="Y2983">
        <v>0</v>
      </c>
      <c r="Z2983">
        <v>0</v>
      </c>
      <c r="AA2983">
        <v>0</v>
      </c>
      <c r="AB2983">
        <v>450000</v>
      </c>
      <c r="AC2983" t="s">
        <v>47</v>
      </c>
      <c r="AD2983" t="e">
        <f>+VLOOKUP(T2983,items!$A$2:$D$1255,4,0)</f>
        <v>#N/A</v>
      </c>
      <c r="AE2983" t="e">
        <f>+VLOOKUP(T2983,Tabla1[],5,0)</f>
        <v>#N/A</v>
      </c>
      <c r="AF2983">
        <f t="shared" si="46"/>
        <v>11</v>
      </c>
    </row>
    <row r="2984" spans="1:34" x14ac:dyDescent="0.25">
      <c r="A2984">
        <v>97892</v>
      </c>
      <c r="B2984" t="s">
        <v>4396</v>
      </c>
      <c r="C2984" t="s">
        <v>75</v>
      </c>
      <c r="D2984">
        <v>0</v>
      </c>
      <c r="F2984" t="s">
        <v>917</v>
      </c>
      <c r="G2984" t="s">
        <v>917</v>
      </c>
      <c r="H2984" t="s">
        <v>6447</v>
      </c>
      <c r="I2984" t="s">
        <v>37</v>
      </c>
      <c r="J2984" t="s">
        <v>6448</v>
      </c>
      <c r="K2984" t="s">
        <v>6449</v>
      </c>
      <c r="L2984" t="s">
        <v>37</v>
      </c>
      <c r="M2984" t="s">
        <v>40</v>
      </c>
      <c r="N2984" t="s">
        <v>40</v>
      </c>
      <c r="O2984" t="s">
        <v>41</v>
      </c>
      <c r="P2984" t="s">
        <v>42</v>
      </c>
      <c r="Q2984" t="s">
        <v>42</v>
      </c>
      <c r="R2984" t="s">
        <v>43</v>
      </c>
      <c r="S2984" t="s">
        <v>164</v>
      </c>
      <c r="T2984" t="s">
        <v>1290</v>
      </c>
      <c r="U2984" t="s">
        <v>1291</v>
      </c>
      <c r="X2984">
        <v>4</v>
      </c>
      <c r="Y2984">
        <v>0</v>
      </c>
      <c r="Z2984">
        <v>0</v>
      </c>
      <c r="AA2984">
        <v>0</v>
      </c>
      <c r="AB2984">
        <v>268908</v>
      </c>
      <c r="AC2984" t="s">
        <v>47</v>
      </c>
      <c r="AD2984">
        <f>+VLOOKUP(T2984,items!$A$2:$D$1255,4,0)</f>
        <v>0</v>
      </c>
      <c r="AE2984">
        <f>+VLOOKUP(T2984,Tabla1[],5,0)</f>
        <v>0</v>
      </c>
      <c r="AF2984">
        <f t="shared" si="46"/>
        <v>10</v>
      </c>
    </row>
    <row r="2985" spans="1:34" x14ac:dyDescent="0.25">
      <c r="A2985">
        <v>97896</v>
      </c>
      <c r="B2985" t="s">
        <v>1961</v>
      </c>
      <c r="C2985" t="s">
        <v>75</v>
      </c>
      <c r="D2985">
        <v>0</v>
      </c>
      <c r="F2985" t="s">
        <v>917</v>
      </c>
      <c r="G2985" t="s">
        <v>917</v>
      </c>
      <c r="H2985" t="s">
        <v>6450</v>
      </c>
      <c r="I2985" t="s">
        <v>37</v>
      </c>
      <c r="J2985" t="s">
        <v>6451</v>
      </c>
      <c r="K2985" t="s">
        <v>6452</v>
      </c>
      <c r="L2985" t="s">
        <v>37</v>
      </c>
      <c r="M2985" t="s">
        <v>40</v>
      </c>
      <c r="N2985" t="s">
        <v>40</v>
      </c>
      <c r="O2985" t="s">
        <v>41</v>
      </c>
      <c r="P2985" t="s">
        <v>42</v>
      </c>
      <c r="Q2985" t="s">
        <v>42</v>
      </c>
      <c r="R2985" t="s">
        <v>43</v>
      </c>
      <c r="S2985" t="s">
        <v>164</v>
      </c>
      <c r="T2985" t="s">
        <v>1290</v>
      </c>
      <c r="U2985" t="s">
        <v>1291</v>
      </c>
      <c r="X2985">
        <v>1</v>
      </c>
      <c r="Y2985">
        <v>0</v>
      </c>
      <c r="Z2985">
        <v>0</v>
      </c>
      <c r="AA2985">
        <v>0</v>
      </c>
      <c r="AB2985">
        <v>67227</v>
      </c>
      <c r="AC2985" t="s">
        <v>47</v>
      </c>
      <c r="AD2985">
        <f>+VLOOKUP(T2985,items!$A$2:$D$1255,4,0)</f>
        <v>0</v>
      </c>
      <c r="AE2985">
        <f>+VLOOKUP(T2985,Tabla1[],5,0)</f>
        <v>0</v>
      </c>
      <c r="AF2985">
        <f t="shared" si="46"/>
        <v>10</v>
      </c>
    </row>
    <row r="2986" spans="1:34" x14ac:dyDescent="0.25">
      <c r="A2986">
        <v>97896</v>
      </c>
      <c r="B2986" t="s">
        <v>1961</v>
      </c>
      <c r="C2986" t="s">
        <v>75</v>
      </c>
      <c r="D2986">
        <v>0</v>
      </c>
      <c r="F2986" t="s">
        <v>917</v>
      </c>
      <c r="G2986" t="s">
        <v>917</v>
      </c>
      <c r="H2986" t="s">
        <v>6450</v>
      </c>
      <c r="I2986" t="s">
        <v>37</v>
      </c>
      <c r="J2986" t="s">
        <v>6451</v>
      </c>
      <c r="K2986" t="s">
        <v>6452</v>
      </c>
      <c r="L2986" t="s">
        <v>37</v>
      </c>
      <c r="M2986" t="s">
        <v>40</v>
      </c>
      <c r="N2986" t="s">
        <v>40</v>
      </c>
      <c r="O2986" t="s">
        <v>41</v>
      </c>
      <c r="P2986" t="s">
        <v>42</v>
      </c>
      <c r="Q2986" t="s">
        <v>42</v>
      </c>
      <c r="R2986" t="s">
        <v>43</v>
      </c>
      <c r="S2986" t="s">
        <v>164</v>
      </c>
      <c r="T2986" t="s">
        <v>6453</v>
      </c>
      <c r="U2986" t="s">
        <v>6454</v>
      </c>
      <c r="X2986">
        <v>1</v>
      </c>
      <c r="Y2986">
        <v>0</v>
      </c>
      <c r="Z2986">
        <v>0</v>
      </c>
      <c r="AA2986">
        <v>0</v>
      </c>
      <c r="AB2986">
        <v>26000</v>
      </c>
      <c r="AC2986" t="s">
        <v>47</v>
      </c>
      <c r="AD2986">
        <f>+VLOOKUP(T2986,items!$A$2:$D$1255,4,0)</f>
        <v>0</v>
      </c>
      <c r="AE2986">
        <f>+VLOOKUP(T2986,Tabla1[],5,0)</f>
        <v>0</v>
      </c>
      <c r="AF2986">
        <f t="shared" si="46"/>
        <v>10</v>
      </c>
    </row>
    <row r="2987" spans="1:34" x14ac:dyDescent="0.25">
      <c r="A2987">
        <v>97896</v>
      </c>
      <c r="B2987" t="s">
        <v>1961</v>
      </c>
      <c r="C2987" t="s">
        <v>75</v>
      </c>
      <c r="D2987">
        <v>0</v>
      </c>
      <c r="F2987" t="s">
        <v>917</v>
      </c>
      <c r="G2987" t="s">
        <v>917</v>
      </c>
      <c r="H2987" t="s">
        <v>6450</v>
      </c>
      <c r="I2987" t="s">
        <v>37</v>
      </c>
      <c r="J2987" t="s">
        <v>6451</v>
      </c>
      <c r="K2987" t="s">
        <v>6452</v>
      </c>
      <c r="L2987" t="s">
        <v>37</v>
      </c>
      <c r="M2987" t="s">
        <v>40</v>
      </c>
      <c r="N2987" t="s">
        <v>40</v>
      </c>
      <c r="O2987" t="s">
        <v>41</v>
      </c>
      <c r="P2987" t="s">
        <v>42</v>
      </c>
      <c r="Q2987" t="s">
        <v>42</v>
      </c>
      <c r="R2987" t="s">
        <v>43</v>
      </c>
      <c r="S2987" t="s">
        <v>164</v>
      </c>
      <c r="T2987" t="s">
        <v>3266</v>
      </c>
      <c r="U2987" t="s">
        <v>3267</v>
      </c>
      <c r="X2987">
        <v>1</v>
      </c>
      <c r="Y2987">
        <v>0</v>
      </c>
      <c r="Z2987">
        <v>0</v>
      </c>
      <c r="AA2987">
        <v>0</v>
      </c>
      <c r="AB2987">
        <v>26000</v>
      </c>
      <c r="AC2987" t="s">
        <v>47</v>
      </c>
      <c r="AD2987">
        <f>+VLOOKUP(T2987,items!$A$2:$D$1255,4,0)</f>
        <v>0</v>
      </c>
      <c r="AE2987">
        <f>+VLOOKUP(T2987,Tabla1[],5,0)</f>
        <v>0</v>
      </c>
      <c r="AF2987">
        <f t="shared" si="46"/>
        <v>10</v>
      </c>
    </row>
    <row r="2988" spans="1:34" x14ac:dyDescent="0.25">
      <c r="A2988">
        <v>97896</v>
      </c>
      <c r="B2988" t="s">
        <v>1961</v>
      </c>
      <c r="C2988" t="s">
        <v>75</v>
      </c>
      <c r="D2988">
        <v>0</v>
      </c>
      <c r="F2988" t="s">
        <v>917</v>
      </c>
      <c r="G2988" t="s">
        <v>917</v>
      </c>
      <c r="H2988" t="s">
        <v>6450</v>
      </c>
      <c r="I2988" t="s">
        <v>37</v>
      </c>
      <c r="J2988" t="s">
        <v>6451</v>
      </c>
      <c r="K2988" t="s">
        <v>6452</v>
      </c>
      <c r="L2988" t="s">
        <v>37</v>
      </c>
      <c r="M2988" t="s">
        <v>40</v>
      </c>
      <c r="N2988" t="s">
        <v>40</v>
      </c>
      <c r="O2988" t="s">
        <v>41</v>
      </c>
      <c r="P2988" t="s">
        <v>42</v>
      </c>
      <c r="Q2988" t="s">
        <v>42</v>
      </c>
      <c r="R2988" t="s">
        <v>43</v>
      </c>
      <c r="S2988" t="s">
        <v>164</v>
      </c>
      <c r="T2988" t="s">
        <v>6455</v>
      </c>
      <c r="U2988" t="s">
        <v>6456</v>
      </c>
      <c r="X2988">
        <v>5.6</v>
      </c>
      <c r="Y2988">
        <v>0</v>
      </c>
      <c r="Z2988">
        <v>0</v>
      </c>
      <c r="AA2988">
        <v>0</v>
      </c>
      <c r="AB2988">
        <v>554400</v>
      </c>
      <c r="AC2988" t="s">
        <v>47</v>
      </c>
      <c r="AD2988">
        <f>+VLOOKUP(T2988,items!$A$2:$D$1255,4,0)</f>
        <v>0</v>
      </c>
      <c r="AE2988">
        <f>+VLOOKUP(T2988,Tabla1[],5,0)</f>
        <v>0</v>
      </c>
      <c r="AF2988">
        <f t="shared" si="46"/>
        <v>10</v>
      </c>
    </row>
    <row r="2989" spans="1:34" x14ac:dyDescent="0.25">
      <c r="A2989">
        <v>97896</v>
      </c>
      <c r="B2989" t="s">
        <v>1961</v>
      </c>
      <c r="C2989" t="s">
        <v>75</v>
      </c>
      <c r="D2989">
        <v>0</v>
      </c>
      <c r="F2989" t="s">
        <v>917</v>
      </c>
      <c r="G2989" t="s">
        <v>917</v>
      </c>
      <c r="H2989" t="s">
        <v>6450</v>
      </c>
      <c r="I2989" t="s">
        <v>37</v>
      </c>
      <c r="J2989" t="s">
        <v>6451</v>
      </c>
      <c r="K2989" t="s">
        <v>6452</v>
      </c>
      <c r="L2989" t="s">
        <v>37</v>
      </c>
      <c r="M2989" t="s">
        <v>40</v>
      </c>
      <c r="N2989" t="s">
        <v>40</v>
      </c>
      <c r="O2989" t="s">
        <v>41</v>
      </c>
      <c r="P2989" t="s">
        <v>42</v>
      </c>
      <c r="Q2989" t="s">
        <v>42</v>
      </c>
      <c r="R2989" t="s">
        <v>43</v>
      </c>
      <c r="S2989" t="s">
        <v>164</v>
      </c>
      <c r="T2989" t="s">
        <v>3268</v>
      </c>
      <c r="U2989" t="s">
        <v>3269</v>
      </c>
      <c r="X2989">
        <v>1</v>
      </c>
      <c r="Y2989">
        <v>0</v>
      </c>
      <c r="Z2989">
        <v>0</v>
      </c>
      <c r="AA2989">
        <v>0</v>
      </c>
      <c r="AB2989">
        <v>394444</v>
      </c>
      <c r="AC2989" t="s">
        <v>47</v>
      </c>
      <c r="AD2989">
        <f>+VLOOKUP(T2989,items!$A$2:$D$1255,4,0)</f>
        <v>0</v>
      </c>
      <c r="AE2989">
        <f>+VLOOKUP(T2989,Tabla1[],5,0)</f>
        <v>0</v>
      </c>
      <c r="AF2989">
        <f t="shared" si="46"/>
        <v>10</v>
      </c>
    </row>
    <row r="2990" spans="1:34" x14ac:dyDescent="0.25">
      <c r="A2990">
        <v>97900</v>
      </c>
      <c r="B2990" t="s">
        <v>6457</v>
      </c>
      <c r="C2990" t="s">
        <v>33</v>
      </c>
      <c r="D2990">
        <v>0</v>
      </c>
      <c r="F2990" t="s">
        <v>917</v>
      </c>
      <c r="G2990" t="s">
        <v>1031</v>
      </c>
      <c r="H2990" t="s">
        <v>6458</v>
      </c>
      <c r="I2990" t="s">
        <v>37</v>
      </c>
      <c r="J2990" t="s">
        <v>6459</v>
      </c>
      <c r="K2990" t="s">
        <v>6460</v>
      </c>
      <c r="L2990" t="s">
        <v>6461</v>
      </c>
      <c r="M2990" t="s">
        <v>42</v>
      </c>
      <c r="N2990" t="s">
        <v>42</v>
      </c>
      <c r="O2990" t="s">
        <v>1105</v>
      </c>
      <c r="P2990" t="s">
        <v>3374</v>
      </c>
      <c r="Q2990" t="s">
        <v>425</v>
      </c>
      <c r="R2990" t="s">
        <v>63</v>
      </c>
      <c r="S2990" t="s">
        <v>44</v>
      </c>
      <c r="T2990" t="s">
        <v>4891</v>
      </c>
      <c r="U2990" t="s">
        <v>5391</v>
      </c>
      <c r="V2990" t="s">
        <v>867</v>
      </c>
      <c r="W2990" t="s">
        <v>117</v>
      </c>
      <c r="X2990">
        <v>2</v>
      </c>
      <c r="Y2990">
        <v>0</v>
      </c>
      <c r="Z2990">
        <v>0</v>
      </c>
      <c r="AA2990">
        <v>0</v>
      </c>
      <c r="AB2990">
        <v>4162794</v>
      </c>
      <c r="AC2990" t="s">
        <v>47</v>
      </c>
      <c r="AD2990">
        <f>+VLOOKUP(T2990,items!$A$2:$D$1255,4,0)</f>
        <v>0</v>
      </c>
      <c r="AE2990">
        <f>+VLOOKUP(T2990,Tabla1[],5,0)</f>
        <v>0</v>
      </c>
      <c r="AF2990">
        <f t="shared" si="46"/>
        <v>11</v>
      </c>
    </row>
    <row r="2991" spans="1:34" x14ac:dyDescent="0.25">
      <c r="A2991">
        <v>97900</v>
      </c>
      <c r="B2991" t="s">
        <v>6457</v>
      </c>
      <c r="C2991" t="s">
        <v>33</v>
      </c>
      <c r="D2991">
        <v>0</v>
      </c>
      <c r="F2991" t="s">
        <v>917</v>
      </c>
      <c r="G2991" t="s">
        <v>1031</v>
      </c>
      <c r="H2991" t="s">
        <v>6458</v>
      </c>
      <c r="I2991" t="s">
        <v>37</v>
      </c>
      <c r="J2991" t="s">
        <v>6459</v>
      </c>
      <c r="K2991" t="s">
        <v>6460</v>
      </c>
      <c r="L2991" t="s">
        <v>6461</v>
      </c>
      <c r="M2991" t="s">
        <v>42</v>
      </c>
      <c r="N2991" t="s">
        <v>42</v>
      </c>
      <c r="O2991" t="s">
        <v>1105</v>
      </c>
      <c r="P2991" t="s">
        <v>3374</v>
      </c>
      <c r="Q2991" t="s">
        <v>425</v>
      </c>
      <c r="R2991" t="s">
        <v>63</v>
      </c>
      <c r="S2991" t="s">
        <v>44</v>
      </c>
      <c r="T2991" t="s">
        <v>1880</v>
      </c>
      <c r="U2991" t="s">
        <v>1881</v>
      </c>
      <c r="W2991" t="s">
        <v>111</v>
      </c>
      <c r="X2991">
        <v>1</v>
      </c>
      <c r="Y2991">
        <v>0</v>
      </c>
      <c r="Z2991">
        <v>0</v>
      </c>
      <c r="AA2991">
        <v>0</v>
      </c>
      <c r="AB2991">
        <v>4197558</v>
      </c>
      <c r="AC2991" t="s">
        <v>47</v>
      </c>
      <c r="AD2991" t="str">
        <f>+VLOOKUP(T2991,items!$A$2:$D$1255,4,0)</f>
        <v>MUEBLES</v>
      </c>
      <c r="AE2991">
        <f>+VLOOKUP(T2991,Tabla1[],5,0)</f>
        <v>0</v>
      </c>
      <c r="AF2991">
        <f t="shared" si="46"/>
        <v>11</v>
      </c>
    </row>
    <row r="2992" spans="1:34" x14ac:dyDescent="0.25">
      <c r="A2992">
        <v>97903</v>
      </c>
      <c r="B2992" t="s">
        <v>6462</v>
      </c>
      <c r="C2992" t="s">
        <v>75</v>
      </c>
      <c r="D2992">
        <v>0</v>
      </c>
      <c r="F2992" t="s">
        <v>917</v>
      </c>
      <c r="G2992" t="s">
        <v>917</v>
      </c>
      <c r="H2992" t="s">
        <v>6463</v>
      </c>
      <c r="I2992" t="s">
        <v>37</v>
      </c>
      <c r="J2992" t="s">
        <v>6464</v>
      </c>
      <c r="K2992" t="s">
        <v>6465</v>
      </c>
      <c r="L2992" t="s">
        <v>6466</v>
      </c>
      <c r="M2992" t="s">
        <v>1031</v>
      </c>
      <c r="N2992" t="s">
        <v>1031</v>
      </c>
      <c r="O2992" t="s">
        <v>2639</v>
      </c>
      <c r="P2992" t="s">
        <v>1679</v>
      </c>
      <c r="Q2992" t="s">
        <v>1136</v>
      </c>
      <c r="R2992" t="s">
        <v>63</v>
      </c>
      <c r="S2992" t="s">
        <v>272</v>
      </c>
      <c r="T2992" t="s">
        <v>3105</v>
      </c>
      <c r="U2992" t="s">
        <v>3106</v>
      </c>
      <c r="X2992">
        <v>33</v>
      </c>
      <c r="Y2992">
        <v>3450</v>
      </c>
      <c r="Z2992">
        <v>0</v>
      </c>
      <c r="AA2992">
        <v>0</v>
      </c>
      <c r="AB2992" s="14">
        <v>0</v>
      </c>
      <c r="AC2992" t="s">
        <v>47</v>
      </c>
      <c r="AD2992">
        <f>+VLOOKUP(T2992,items!$A$2:$D$1255,4,0)</f>
        <v>0</v>
      </c>
      <c r="AE2992">
        <f>+VLOOKUP(T2992,Tabla1[],5,0)</f>
        <v>0</v>
      </c>
      <c r="AF2992">
        <f t="shared" si="46"/>
        <v>10</v>
      </c>
      <c r="AG2992">
        <v>3816</v>
      </c>
      <c r="AH2992" s="14">
        <v>0</v>
      </c>
    </row>
    <row r="2993" spans="1:32" x14ac:dyDescent="0.25">
      <c r="A2993">
        <v>97912</v>
      </c>
      <c r="B2993" t="s">
        <v>6467</v>
      </c>
      <c r="C2993" t="s">
        <v>75</v>
      </c>
      <c r="D2993">
        <v>0</v>
      </c>
      <c r="F2993" t="s">
        <v>40</v>
      </c>
      <c r="G2993" t="s">
        <v>125</v>
      </c>
      <c r="H2993" t="s">
        <v>6468</v>
      </c>
      <c r="I2993" t="s">
        <v>6469</v>
      </c>
      <c r="J2993" t="s">
        <v>6470</v>
      </c>
      <c r="K2993" t="s">
        <v>6471</v>
      </c>
      <c r="L2993" t="s">
        <v>6472</v>
      </c>
      <c r="M2993" t="s">
        <v>1106</v>
      </c>
      <c r="N2993" t="s">
        <v>83</v>
      </c>
      <c r="O2993" t="s">
        <v>761</v>
      </c>
      <c r="P2993" t="s">
        <v>6473</v>
      </c>
      <c r="Q2993" t="s">
        <v>87</v>
      </c>
      <c r="R2993" t="s">
        <v>63</v>
      </c>
      <c r="S2993" t="s">
        <v>108</v>
      </c>
      <c r="T2993" t="s">
        <v>433</v>
      </c>
      <c r="U2993" t="s">
        <v>434</v>
      </c>
      <c r="W2993" t="s">
        <v>114</v>
      </c>
      <c r="X2993">
        <v>2</v>
      </c>
      <c r="Y2993">
        <v>2000</v>
      </c>
      <c r="Z2993">
        <v>0</v>
      </c>
      <c r="AA2993">
        <v>5000</v>
      </c>
      <c r="AB2993">
        <v>4271264</v>
      </c>
      <c r="AC2993" t="s">
        <v>47</v>
      </c>
      <c r="AD2993">
        <f>+VLOOKUP(T2993,items!$A$2:$D$1255,4,0)</f>
        <v>0</v>
      </c>
      <c r="AE2993">
        <f>+VLOOKUP(T2993,Tabla1[],5,0)</f>
        <v>0</v>
      </c>
      <c r="AF2993">
        <f t="shared" si="46"/>
        <v>4</v>
      </c>
    </row>
    <row r="2994" spans="1:32" x14ac:dyDescent="0.25">
      <c r="A2994">
        <v>97912</v>
      </c>
      <c r="B2994" t="s">
        <v>6467</v>
      </c>
      <c r="C2994" t="s">
        <v>75</v>
      </c>
      <c r="D2994">
        <v>0</v>
      </c>
      <c r="F2994" t="s">
        <v>40</v>
      </c>
      <c r="G2994" t="s">
        <v>125</v>
      </c>
      <c r="H2994" t="s">
        <v>6468</v>
      </c>
      <c r="I2994" t="s">
        <v>6469</v>
      </c>
      <c r="J2994" t="s">
        <v>6470</v>
      </c>
      <c r="K2994" t="s">
        <v>6471</v>
      </c>
      <c r="L2994" t="s">
        <v>6472</v>
      </c>
      <c r="M2994" t="s">
        <v>1106</v>
      </c>
      <c r="N2994" t="s">
        <v>83</v>
      </c>
      <c r="O2994" t="s">
        <v>761</v>
      </c>
      <c r="P2994" t="s">
        <v>6473</v>
      </c>
      <c r="Q2994" t="s">
        <v>87</v>
      </c>
      <c r="R2994" t="s">
        <v>63</v>
      </c>
      <c r="S2994" t="s">
        <v>108</v>
      </c>
      <c r="T2994" t="s">
        <v>347</v>
      </c>
      <c r="U2994" t="s">
        <v>348</v>
      </c>
      <c r="W2994" t="s">
        <v>114</v>
      </c>
      <c r="X2994">
        <v>2</v>
      </c>
      <c r="Y2994">
        <v>4840</v>
      </c>
      <c r="Z2994">
        <v>0</v>
      </c>
      <c r="AA2994">
        <v>0</v>
      </c>
      <c r="AB2994">
        <v>1067462</v>
      </c>
      <c r="AC2994" t="s">
        <v>47</v>
      </c>
      <c r="AD2994">
        <f>+VLOOKUP(T2994,items!$A$2:$D$1255,4,0)</f>
        <v>0</v>
      </c>
      <c r="AE2994">
        <f>+VLOOKUP(T2994,Tabla1[],5,0)</f>
        <v>0</v>
      </c>
      <c r="AF2994">
        <f t="shared" si="46"/>
        <v>4</v>
      </c>
    </row>
    <row r="2995" spans="1:32" x14ac:dyDescent="0.25">
      <c r="A2995">
        <v>97912</v>
      </c>
      <c r="B2995" t="s">
        <v>6467</v>
      </c>
      <c r="C2995" t="s">
        <v>75</v>
      </c>
      <c r="D2995">
        <v>0</v>
      </c>
      <c r="F2995" t="s">
        <v>40</v>
      </c>
      <c r="G2995" t="s">
        <v>125</v>
      </c>
      <c r="H2995" t="s">
        <v>6468</v>
      </c>
      <c r="I2995" t="s">
        <v>6469</v>
      </c>
      <c r="J2995" t="s">
        <v>6470</v>
      </c>
      <c r="K2995" t="s">
        <v>6471</v>
      </c>
      <c r="L2995" t="s">
        <v>6472</v>
      </c>
      <c r="M2995" t="s">
        <v>1106</v>
      </c>
      <c r="N2995" t="s">
        <v>83</v>
      </c>
      <c r="O2995" t="s">
        <v>761</v>
      </c>
      <c r="P2995" t="s">
        <v>6473</v>
      </c>
      <c r="Q2995" t="s">
        <v>87</v>
      </c>
      <c r="R2995" t="s">
        <v>63</v>
      </c>
      <c r="S2995" t="s">
        <v>108</v>
      </c>
      <c r="T2995" t="s">
        <v>347</v>
      </c>
      <c r="U2995" t="s">
        <v>348</v>
      </c>
      <c r="W2995" t="s">
        <v>114</v>
      </c>
      <c r="X2995">
        <v>1</v>
      </c>
      <c r="Y2995">
        <v>5080</v>
      </c>
      <c r="Z2995">
        <v>0</v>
      </c>
      <c r="AA2995">
        <v>0</v>
      </c>
      <c r="AB2995">
        <v>533731</v>
      </c>
      <c r="AC2995" t="s">
        <v>47</v>
      </c>
      <c r="AD2995">
        <f>+VLOOKUP(T2995,items!$A$2:$D$1255,4,0)</f>
        <v>0</v>
      </c>
      <c r="AE2995">
        <f>+VLOOKUP(T2995,Tabla1[],5,0)</f>
        <v>0</v>
      </c>
      <c r="AF2995">
        <f t="shared" si="46"/>
        <v>4</v>
      </c>
    </row>
    <row r="2996" spans="1:32" x14ac:dyDescent="0.25">
      <c r="A2996">
        <v>97912</v>
      </c>
      <c r="B2996" t="s">
        <v>6467</v>
      </c>
      <c r="C2996" t="s">
        <v>75</v>
      </c>
      <c r="D2996">
        <v>0</v>
      </c>
      <c r="F2996" t="s">
        <v>40</v>
      </c>
      <c r="G2996" t="s">
        <v>125</v>
      </c>
      <c r="H2996" t="s">
        <v>6468</v>
      </c>
      <c r="I2996" t="s">
        <v>6469</v>
      </c>
      <c r="J2996" t="s">
        <v>6470</v>
      </c>
      <c r="K2996" t="s">
        <v>6471</v>
      </c>
      <c r="L2996" t="s">
        <v>6472</v>
      </c>
      <c r="M2996" t="s">
        <v>1106</v>
      </c>
      <c r="N2996" t="s">
        <v>83</v>
      </c>
      <c r="O2996" t="s">
        <v>761</v>
      </c>
      <c r="P2996" t="s">
        <v>6473</v>
      </c>
      <c r="Q2996" t="s">
        <v>87</v>
      </c>
      <c r="R2996" t="s">
        <v>63</v>
      </c>
      <c r="S2996" t="s">
        <v>108</v>
      </c>
      <c r="T2996" t="s">
        <v>1803</v>
      </c>
      <c r="U2996" t="s">
        <v>1804</v>
      </c>
      <c r="V2996" t="s">
        <v>953</v>
      </c>
      <c r="W2996" t="s">
        <v>114</v>
      </c>
      <c r="X2996">
        <v>1</v>
      </c>
      <c r="Y2996">
        <v>8500</v>
      </c>
      <c r="Z2996">
        <v>0</v>
      </c>
      <c r="AA2996">
        <v>5080</v>
      </c>
      <c r="AB2996">
        <v>16279087</v>
      </c>
      <c r="AC2996" t="s">
        <v>47</v>
      </c>
      <c r="AD2996" t="str">
        <f>+VLOOKUP(T2996,items!$A$2:$D$1255,4,0)</f>
        <v>PERGOLA</v>
      </c>
      <c r="AE2996" t="str">
        <f>+VLOOKUP(T2996,Tabla1[],5,0)</f>
        <v>PERGOLITE</v>
      </c>
      <c r="AF2996">
        <f t="shared" si="46"/>
        <v>4</v>
      </c>
    </row>
    <row r="2997" spans="1:32" x14ac:dyDescent="0.25">
      <c r="A2997">
        <v>97912</v>
      </c>
      <c r="B2997" t="s">
        <v>6467</v>
      </c>
      <c r="C2997" t="s">
        <v>75</v>
      </c>
      <c r="D2997">
        <v>0</v>
      </c>
      <c r="F2997" t="s">
        <v>40</v>
      </c>
      <c r="G2997" t="s">
        <v>125</v>
      </c>
      <c r="H2997" t="s">
        <v>6468</v>
      </c>
      <c r="I2997" t="s">
        <v>6469</v>
      </c>
      <c r="J2997" t="s">
        <v>6470</v>
      </c>
      <c r="K2997" t="s">
        <v>6471</v>
      </c>
      <c r="L2997" t="s">
        <v>6472</v>
      </c>
      <c r="M2997" t="s">
        <v>1106</v>
      </c>
      <c r="N2997" t="s">
        <v>83</v>
      </c>
      <c r="O2997" t="s">
        <v>761</v>
      </c>
      <c r="P2997" t="s">
        <v>6473</v>
      </c>
      <c r="Q2997" t="s">
        <v>87</v>
      </c>
      <c r="R2997" t="s">
        <v>63</v>
      </c>
      <c r="S2997" t="s">
        <v>108</v>
      </c>
      <c r="T2997" t="s">
        <v>1803</v>
      </c>
      <c r="U2997" t="s">
        <v>2282</v>
      </c>
      <c r="V2997" t="s">
        <v>953</v>
      </c>
      <c r="W2997" t="s">
        <v>114</v>
      </c>
      <c r="X2997">
        <v>1</v>
      </c>
      <c r="Y2997">
        <v>4840</v>
      </c>
      <c r="Z2997">
        <v>0</v>
      </c>
      <c r="AA2997">
        <v>4500</v>
      </c>
      <c r="AB2997">
        <v>8523260</v>
      </c>
      <c r="AC2997" t="s">
        <v>47</v>
      </c>
      <c r="AD2997" t="str">
        <f>+VLOOKUP(T2997,items!$A$2:$D$1255,4,0)</f>
        <v>PERGOLA</v>
      </c>
      <c r="AE2997" t="str">
        <f>+VLOOKUP(T2997,Tabla1[],5,0)</f>
        <v>PERGOLITE</v>
      </c>
      <c r="AF2997">
        <f t="shared" si="46"/>
        <v>4</v>
      </c>
    </row>
    <row r="2998" spans="1:32" x14ac:dyDescent="0.25">
      <c r="A2998">
        <v>97912</v>
      </c>
      <c r="B2998" t="s">
        <v>6467</v>
      </c>
      <c r="C2998" t="s">
        <v>75</v>
      </c>
      <c r="D2998">
        <v>0</v>
      </c>
      <c r="F2998" t="s">
        <v>40</v>
      </c>
      <c r="G2998" t="s">
        <v>125</v>
      </c>
      <c r="H2998" t="s">
        <v>6468</v>
      </c>
      <c r="I2998" t="s">
        <v>6469</v>
      </c>
      <c r="J2998" t="s">
        <v>6470</v>
      </c>
      <c r="K2998" t="s">
        <v>6471</v>
      </c>
      <c r="L2998" t="s">
        <v>6472</v>
      </c>
      <c r="M2998" t="s">
        <v>1106</v>
      </c>
      <c r="N2998" t="s">
        <v>83</v>
      </c>
      <c r="O2998" t="s">
        <v>761</v>
      </c>
      <c r="P2998" t="s">
        <v>6473</v>
      </c>
      <c r="Q2998" t="s">
        <v>87</v>
      </c>
      <c r="R2998" t="s">
        <v>63</v>
      </c>
      <c r="S2998" t="s">
        <v>108</v>
      </c>
      <c r="T2998" t="s">
        <v>2884</v>
      </c>
      <c r="U2998" t="s">
        <v>2885</v>
      </c>
      <c r="V2998" t="s">
        <v>953</v>
      </c>
      <c r="W2998" t="s">
        <v>114</v>
      </c>
      <c r="X2998">
        <v>2</v>
      </c>
      <c r="Y2998">
        <v>6600</v>
      </c>
      <c r="Z2998">
        <v>0</v>
      </c>
      <c r="AA2998">
        <v>3850</v>
      </c>
      <c r="AB2998">
        <v>23394270</v>
      </c>
      <c r="AC2998" t="s">
        <v>47</v>
      </c>
      <c r="AD2998" t="str">
        <f>+VLOOKUP(T2998,items!$A$2:$D$1255,4,0)</f>
        <v>PERGOLA</v>
      </c>
      <c r="AE2998" t="str">
        <f>+VLOOKUP(T2998,Tabla1[],5,0)</f>
        <v>PERGOLITE</v>
      </c>
      <c r="AF2998">
        <f t="shared" si="46"/>
        <v>4</v>
      </c>
    </row>
    <row r="2999" spans="1:32" x14ac:dyDescent="0.25">
      <c r="A2999">
        <v>97912</v>
      </c>
      <c r="B2999" t="s">
        <v>6467</v>
      </c>
      <c r="C2999" t="s">
        <v>75</v>
      </c>
      <c r="D2999">
        <v>0</v>
      </c>
      <c r="F2999" t="s">
        <v>40</v>
      </c>
      <c r="G2999" t="s">
        <v>125</v>
      </c>
      <c r="H2999" t="s">
        <v>6468</v>
      </c>
      <c r="I2999" t="s">
        <v>6469</v>
      </c>
      <c r="J2999" t="s">
        <v>6470</v>
      </c>
      <c r="K2999" t="s">
        <v>6471</v>
      </c>
      <c r="L2999" t="s">
        <v>6472</v>
      </c>
      <c r="M2999" t="s">
        <v>1106</v>
      </c>
      <c r="N2999" t="s">
        <v>83</v>
      </c>
      <c r="O2999" t="s">
        <v>761</v>
      </c>
      <c r="P2999" t="s">
        <v>6473</v>
      </c>
      <c r="Q2999" t="s">
        <v>87</v>
      </c>
      <c r="R2999" t="s">
        <v>63</v>
      </c>
      <c r="S2999" t="s">
        <v>108</v>
      </c>
      <c r="T2999" t="s">
        <v>2884</v>
      </c>
      <c r="U2999" t="s">
        <v>2885</v>
      </c>
      <c r="V2999" t="s">
        <v>953</v>
      </c>
      <c r="W2999" t="s">
        <v>114</v>
      </c>
      <c r="X2999">
        <v>3</v>
      </c>
      <c r="Y2999">
        <v>6650</v>
      </c>
      <c r="Z2999">
        <v>0</v>
      </c>
      <c r="AA2999">
        <v>5000</v>
      </c>
      <c r="AB2999">
        <v>40981644</v>
      </c>
      <c r="AC2999" t="s">
        <v>47</v>
      </c>
      <c r="AD2999" t="str">
        <f>+VLOOKUP(T2999,items!$A$2:$D$1255,4,0)</f>
        <v>PERGOLA</v>
      </c>
      <c r="AE2999" t="str">
        <f>+VLOOKUP(T2999,Tabla1[],5,0)</f>
        <v>PERGOLITE</v>
      </c>
      <c r="AF2999">
        <f t="shared" si="46"/>
        <v>4</v>
      </c>
    </row>
    <row r="3000" spans="1:32" x14ac:dyDescent="0.25">
      <c r="A3000">
        <v>97912</v>
      </c>
      <c r="B3000" t="s">
        <v>6467</v>
      </c>
      <c r="C3000" t="s">
        <v>75</v>
      </c>
      <c r="D3000">
        <v>0</v>
      </c>
      <c r="F3000" t="s">
        <v>40</v>
      </c>
      <c r="G3000" t="s">
        <v>125</v>
      </c>
      <c r="H3000" t="s">
        <v>6468</v>
      </c>
      <c r="I3000" t="s">
        <v>6469</v>
      </c>
      <c r="J3000" t="s">
        <v>6470</v>
      </c>
      <c r="K3000" t="s">
        <v>6471</v>
      </c>
      <c r="L3000" t="s">
        <v>6472</v>
      </c>
      <c r="M3000" t="s">
        <v>1106</v>
      </c>
      <c r="N3000" t="s">
        <v>83</v>
      </c>
      <c r="O3000" t="s">
        <v>761</v>
      </c>
      <c r="P3000" t="s">
        <v>6473</v>
      </c>
      <c r="Q3000" t="s">
        <v>87</v>
      </c>
      <c r="R3000" t="s">
        <v>63</v>
      </c>
      <c r="S3000" t="s">
        <v>108</v>
      </c>
      <c r="T3000" t="s">
        <v>2884</v>
      </c>
      <c r="U3000" t="s">
        <v>2885</v>
      </c>
      <c r="V3000" t="s">
        <v>953</v>
      </c>
      <c r="W3000" t="s">
        <v>114</v>
      </c>
      <c r="X3000">
        <v>1</v>
      </c>
      <c r="Y3000">
        <v>4840</v>
      </c>
      <c r="Z3000">
        <v>0</v>
      </c>
      <c r="AA3000">
        <v>4500</v>
      </c>
      <c r="AB3000">
        <v>9556012</v>
      </c>
      <c r="AC3000" t="s">
        <v>47</v>
      </c>
      <c r="AD3000" t="str">
        <f>+VLOOKUP(T3000,items!$A$2:$D$1255,4,0)</f>
        <v>PERGOLA</v>
      </c>
      <c r="AE3000" t="str">
        <f>+VLOOKUP(T3000,Tabla1[],5,0)</f>
        <v>PERGOLITE</v>
      </c>
      <c r="AF3000">
        <f t="shared" si="46"/>
        <v>4</v>
      </c>
    </row>
    <row r="3001" spans="1:32" x14ac:dyDescent="0.25">
      <c r="A3001">
        <v>97912</v>
      </c>
      <c r="B3001" t="s">
        <v>6467</v>
      </c>
      <c r="C3001" t="s">
        <v>75</v>
      </c>
      <c r="D3001">
        <v>0</v>
      </c>
      <c r="F3001" t="s">
        <v>40</v>
      </c>
      <c r="G3001" t="s">
        <v>125</v>
      </c>
      <c r="H3001" t="s">
        <v>6468</v>
      </c>
      <c r="I3001" t="s">
        <v>6469</v>
      </c>
      <c r="J3001" t="s">
        <v>6470</v>
      </c>
      <c r="K3001" t="s">
        <v>6471</v>
      </c>
      <c r="L3001" t="s">
        <v>6472</v>
      </c>
      <c r="M3001" t="s">
        <v>1106</v>
      </c>
      <c r="N3001" t="s">
        <v>83</v>
      </c>
      <c r="O3001" t="s">
        <v>761</v>
      </c>
      <c r="P3001" t="s">
        <v>6473</v>
      </c>
      <c r="Q3001" t="s">
        <v>87</v>
      </c>
      <c r="R3001" t="s">
        <v>63</v>
      </c>
      <c r="S3001" t="s">
        <v>108</v>
      </c>
      <c r="T3001" t="s">
        <v>2884</v>
      </c>
      <c r="U3001" t="s">
        <v>2885</v>
      </c>
      <c r="V3001" t="s">
        <v>953</v>
      </c>
      <c r="W3001" t="s">
        <v>114</v>
      </c>
      <c r="X3001">
        <v>1</v>
      </c>
      <c r="Y3001">
        <v>6680</v>
      </c>
      <c r="Z3001">
        <v>0</v>
      </c>
      <c r="AA3001">
        <v>5530</v>
      </c>
      <c r="AB3001">
        <v>15709748</v>
      </c>
      <c r="AC3001" t="s">
        <v>47</v>
      </c>
      <c r="AD3001" t="str">
        <f>+VLOOKUP(T3001,items!$A$2:$D$1255,4,0)</f>
        <v>PERGOLA</v>
      </c>
      <c r="AE3001" t="str">
        <f>+VLOOKUP(T3001,Tabla1[],5,0)</f>
        <v>PERGOLITE</v>
      </c>
      <c r="AF3001">
        <f t="shared" si="46"/>
        <v>4</v>
      </c>
    </row>
    <row r="3002" spans="1:32" x14ac:dyDescent="0.25">
      <c r="A3002">
        <v>97912</v>
      </c>
      <c r="B3002" t="s">
        <v>6467</v>
      </c>
      <c r="C3002" t="s">
        <v>75</v>
      </c>
      <c r="D3002">
        <v>0</v>
      </c>
      <c r="F3002" t="s">
        <v>40</v>
      </c>
      <c r="G3002" t="s">
        <v>125</v>
      </c>
      <c r="H3002" t="s">
        <v>6468</v>
      </c>
      <c r="I3002" t="s">
        <v>6469</v>
      </c>
      <c r="J3002" t="s">
        <v>6470</v>
      </c>
      <c r="K3002" t="s">
        <v>6471</v>
      </c>
      <c r="L3002" t="s">
        <v>6472</v>
      </c>
      <c r="M3002" t="s">
        <v>1106</v>
      </c>
      <c r="N3002" t="s">
        <v>83</v>
      </c>
      <c r="O3002" t="s">
        <v>761</v>
      </c>
      <c r="P3002" t="s">
        <v>6473</v>
      </c>
      <c r="Q3002" t="s">
        <v>87</v>
      </c>
      <c r="R3002" t="s">
        <v>63</v>
      </c>
      <c r="S3002" t="s">
        <v>108</v>
      </c>
      <c r="T3002" t="s">
        <v>2884</v>
      </c>
      <c r="U3002" t="s">
        <v>2885</v>
      </c>
      <c r="V3002" t="s">
        <v>953</v>
      </c>
      <c r="W3002" t="s">
        <v>114</v>
      </c>
      <c r="X3002">
        <v>1</v>
      </c>
      <c r="Y3002">
        <v>8500</v>
      </c>
      <c r="Z3002">
        <v>0</v>
      </c>
      <c r="AA3002">
        <v>5080</v>
      </c>
      <c r="AB3002">
        <v>17456871</v>
      </c>
      <c r="AC3002" t="s">
        <v>47</v>
      </c>
      <c r="AD3002" t="str">
        <f>+VLOOKUP(T3002,items!$A$2:$D$1255,4,0)</f>
        <v>PERGOLA</v>
      </c>
      <c r="AE3002" t="str">
        <f>+VLOOKUP(T3002,Tabla1[],5,0)</f>
        <v>PERGOLITE</v>
      </c>
      <c r="AF3002">
        <f t="shared" si="46"/>
        <v>4</v>
      </c>
    </row>
    <row r="3003" spans="1:32" x14ac:dyDescent="0.25">
      <c r="A3003">
        <v>97912</v>
      </c>
      <c r="B3003" t="s">
        <v>6467</v>
      </c>
      <c r="C3003" t="s">
        <v>75</v>
      </c>
      <c r="D3003">
        <v>0</v>
      </c>
      <c r="F3003" t="s">
        <v>40</v>
      </c>
      <c r="G3003" t="s">
        <v>125</v>
      </c>
      <c r="H3003" t="s">
        <v>6468</v>
      </c>
      <c r="I3003" t="s">
        <v>6469</v>
      </c>
      <c r="J3003" t="s">
        <v>6470</v>
      </c>
      <c r="K3003" t="s">
        <v>6471</v>
      </c>
      <c r="L3003" t="s">
        <v>6472</v>
      </c>
      <c r="M3003" t="s">
        <v>1106</v>
      </c>
      <c r="N3003" t="s">
        <v>83</v>
      </c>
      <c r="O3003" t="s">
        <v>761</v>
      </c>
      <c r="P3003" t="s">
        <v>6473</v>
      </c>
      <c r="Q3003" t="s">
        <v>87</v>
      </c>
      <c r="R3003" t="s">
        <v>63</v>
      </c>
      <c r="S3003" t="s">
        <v>108</v>
      </c>
      <c r="T3003" t="s">
        <v>2884</v>
      </c>
      <c r="U3003" t="s">
        <v>2885</v>
      </c>
      <c r="V3003" t="s">
        <v>953</v>
      </c>
      <c r="W3003" t="s">
        <v>114</v>
      </c>
      <c r="X3003">
        <v>1</v>
      </c>
      <c r="Y3003">
        <v>3600</v>
      </c>
      <c r="Z3003">
        <v>0</v>
      </c>
      <c r="AA3003">
        <v>3850</v>
      </c>
      <c r="AB3003">
        <v>7636125</v>
      </c>
      <c r="AC3003" t="s">
        <v>47</v>
      </c>
      <c r="AD3003" t="str">
        <f>+VLOOKUP(T3003,items!$A$2:$D$1255,4,0)</f>
        <v>PERGOLA</v>
      </c>
      <c r="AE3003" t="str">
        <f>+VLOOKUP(T3003,Tabla1[],5,0)</f>
        <v>PERGOLITE</v>
      </c>
      <c r="AF3003">
        <f t="shared" si="46"/>
        <v>4</v>
      </c>
    </row>
    <row r="3004" spans="1:32" x14ac:dyDescent="0.25">
      <c r="A3004">
        <v>97914</v>
      </c>
      <c r="B3004" t="s">
        <v>6474</v>
      </c>
      <c r="C3004" t="s">
        <v>75</v>
      </c>
      <c r="D3004">
        <v>0</v>
      </c>
      <c r="F3004" t="s">
        <v>40</v>
      </c>
      <c r="G3004" t="s">
        <v>40</v>
      </c>
      <c r="H3004" t="s">
        <v>6475</v>
      </c>
      <c r="I3004" t="s">
        <v>37</v>
      </c>
      <c r="J3004" t="s">
        <v>6476</v>
      </c>
      <c r="K3004" t="s">
        <v>6477</v>
      </c>
      <c r="L3004" t="s">
        <v>37</v>
      </c>
      <c r="M3004" t="s">
        <v>1031</v>
      </c>
      <c r="N3004" t="s">
        <v>1031</v>
      </c>
      <c r="O3004" t="s">
        <v>42</v>
      </c>
      <c r="P3004" t="s">
        <v>2639</v>
      </c>
      <c r="Q3004" t="s">
        <v>2639</v>
      </c>
      <c r="R3004" t="s">
        <v>43</v>
      </c>
      <c r="S3004" t="s">
        <v>164</v>
      </c>
      <c r="T3004" t="s">
        <v>2989</v>
      </c>
      <c r="U3004" t="s">
        <v>688</v>
      </c>
      <c r="X3004">
        <v>10.199999999999999</v>
      </c>
      <c r="Y3004">
        <v>0</v>
      </c>
      <c r="Z3004">
        <v>0</v>
      </c>
      <c r="AA3004">
        <v>0</v>
      </c>
      <c r="AB3004">
        <v>536520</v>
      </c>
      <c r="AC3004" t="s">
        <v>47</v>
      </c>
      <c r="AD3004">
        <f>+VLOOKUP(T3004,items!$A$2:$D$1255,4,0)</f>
        <v>0</v>
      </c>
      <c r="AE3004">
        <f>+VLOOKUP(T3004,Tabla1[],5,0)</f>
        <v>0</v>
      </c>
      <c r="AF3004">
        <f t="shared" si="46"/>
        <v>10</v>
      </c>
    </row>
    <row r="3005" spans="1:32" x14ac:dyDescent="0.25">
      <c r="A3005">
        <v>97918</v>
      </c>
      <c r="B3005" t="s">
        <v>6117</v>
      </c>
      <c r="C3005" t="s">
        <v>75</v>
      </c>
      <c r="D3005">
        <v>0</v>
      </c>
      <c r="F3005" t="s">
        <v>40</v>
      </c>
      <c r="G3005" t="s">
        <v>1031</v>
      </c>
      <c r="H3005" t="s">
        <v>6478</v>
      </c>
      <c r="I3005" t="s">
        <v>37</v>
      </c>
      <c r="J3005" t="s">
        <v>6479</v>
      </c>
      <c r="K3005" t="s">
        <v>6480</v>
      </c>
      <c r="L3005" t="s">
        <v>37</v>
      </c>
      <c r="M3005" t="s">
        <v>41</v>
      </c>
      <c r="N3005" t="s">
        <v>41</v>
      </c>
      <c r="O3005" t="s">
        <v>42</v>
      </c>
      <c r="P3005" t="s">
        <v>488</v>
      </c>
      <c r="Q3005" t="s">
        <v>488</v>
      </c>
      <c r="R3005" t="s">
        <v>127</v>
      </c>
      <c r="S3005" t="s">
        <v>164</v>
      </c>
      <c r="T3005" t="s">
        <v>4078</v>
      </c>
      <c r="U3005" t="s">
        <v>313</v>
      </c>
      <c r="X3005">
        <v>1</v>
      </c>
      <c r="Y3005">
        <v>0</v>
      </c>
      <c r="Z3005">
        <v>0</v>
      </c>
      <c r="AA3005">
        <v>0</v>
      </c>
      <c r="AB3005">
        <v>152000</v>
      </c>
      <c r="AC3005" t="s">
        <v>47</v>
      </c>
      <c r="AD3005">
        <f>+VLOOKUP(T3005,items!$A$2:$D$1255,4,0)</f>
        <v>0</v>
      </c>
      <c r="AE3005">
        <f>+VLOOKUP(T3005,Tabla1[],5,0)</f>
        <v>0</v>
      </c>
      <c r="AF3005">
        <f t="shared" si="46"/>
        <v>10</v>
      </c>
    </row>
    <row r="3006" spans="1:32" x14ac:dyDescent="0.25">
      <c r="A3006">
        <v>97922</v>
      </c>
      <c r="B3006" t="s">
        <v>6481</v>
      </c>
      <c r="C3006" t="s">
        <v>75</v>
      </c>
      <c r="D3006">
        <v>0</v>
      </c>
      <c r="F3006" t="s">
        <v>40</v>
      </c>
      <c r="G3006" t="s">
        <v>40</v>
      </c>
      <c r="H3006" t="s">
        <v>6482</v>
      </c>
      <c r="I3006" t="s">
        <v>37</v>
      </c>
      <c r="J3006" t="s">
        <v>6483</v>
      </c>
      <c r="K3006" t="s">
        <v>6484</v>
      </c>
      <c r="L3006" t="s">
        <v>37</v>
      </c>
      <c r="M3006" t="s">
        <v>1031</v>
      </c>
      <c r="N3006" t="s">
        <v>1031</v>
      </c>
      <c r="O3006" t="s">
        <v>41</v>
      </c>
      <c r="P3006" t="s">
        <v>42</v>
      </c>
      <c r="Q3006" t="s">
        <v>42</v>
      </c>
      <c r="R3006" t="s">
        <v>43</v>
      </c>
      <c r="S3006" t="s">
        <v>164</v>
      </c>
      <c r="T3006" t="s">
        <v>6485</v>
      </c>
      <c r="U3006" t="s">
        <v>6486</v>
      </c>
      <c r="X3006">
        <v>1</v>
      </c>
      <c r="Y3006">
        <v>0</v>
      </c>
      <c r="Z3006">
        <v>0</v>
      </c>
      <c r="AA3006">
        <v>0</v>
      </c>
      <c r="AB3006">
        <v>65000</v>
      </c>
      <c r="AC3006" t="s">
        <v>47</v>
      </c>
      <c r="AD3006">
        <f>+VLOOKUP(T3006,items!$A$2:$D$1255,4,0)</f>
        <v>0</v>
      </c>
      <c r="AE3006">
        <f>+VLOOKUP(T3006,Tabla1[],5,0)</f>
        <v>0</v>
      </c>
      <c r="AF3006">
        <f t="shared" si="46"/>
        <v>10</v>
      </c>
    </row>
    <row r="3007" spans="1:32" x14ac:dyDescent="0.25">
      <c r="A3007">
        <v>97922</v>
      </c>
      <c r="B3007" t="s">
        <v>6481</v>
      </c>
      <c r="C3007" t="s">
        <v>75</v>
      </c>
      <c r="D3007">
        <v>0</v>
      </c>
      <c r="F3007" t="s">
        <v>40</v>
      </c>
      <c r="G3007" t="s">
        <v>40</v>
      </c>
      <c r="H3007" t="s">
        <v>6482</v>
      </c>
      <c r="I3007" t="s">
        <v>37</v>
      </c>
      <c r="J3007" t="s">
        <v>6483</v>
      </c>
      <c r="K3007" t="s">
        <v>6484</v>
      </c>
      <c r="L3007" t="s">
        <v>37</v>
      </c>
      <c r="M3007" t="s">
        <v>1031</v>
      </c>
      <c r="N3007" t="s">
        <v>1031</v>
      </c>
      <c r="O3007" t="s">
        <v>41</v>
      </c>
      <c r="P3007" t="s">
        <v>42</v>
      </c>
      <c r="Q3007" t="s">
        <v>42</v>
      </c>
      <c r="R3007" t="s">
        <v>43</v>
      </c>
      <c r="S3007" t="s">
        <v>164</v>
      </c>
      <c r="T3007" t="s">
        <v>6487</v>
      </c>
      <c r="U3007" t="s">
        <v>6488</v>
      </c>
      <c r="X3007">
        <v>1</v>
      </c>
      <c r="Y3007">
        <v>0</v>
      </c>
      <c r="Z3007">
        <v>0</v>
      </c>
      <c r="AA3007">
        <v>0</v>
      </c>
      <c r="AB3007">
        <v>560000</v>
      </c>
      <c r="AC3007" t="s">
        <v>47</v>
      </c>
      <c r="AD3007">
        <f>+VLOOKUP(T3007,items!$A$2:$D$1255,4,0)</f>
        <v>0</v>
      </c>
      <c r="AE3007">
        <f>+VLOOKUP(T3007,Tabla1[],5,0)</f>
        <v>0</v>
      </c>
      <c r="AF3007">
        <f t="shared" si="46"/>
        <v>10</v>
      </c>
    </row>
    <row r="3008" spans="1:32" x14ac:dyDescent="0.25">
      <c r="A3008">
        <v>97935</v>
      </c>
      <c r="B3008" t="s">
        <v>3970</v>
      </c>
      <c r="C3008" t="s">
        <v>75</v>
      </c>
      <c r="D3008">
        <v>0</v>
      </c>
      <c r="F3008" t="s">
        <v>40</v>
      </c>
      <c r="G3008" t="s">
        <v>40</v>
      </c>
      <c r="H3008" t="s">
        <v>6489</v>
      </c>
      <c r="I3008" t="s">
        <v>37</v>
      </c>
      <c r="J3008" t="s">
        <v>6490</v>
      </c>
      <c r="K3008" t="s">
        <v>6491</v>
      </c>
      <c r="L3008" t="s">
        <v>37</v>
      </c>
      <c r="M3008" t="s">
        <v>1031</v>
      </c>
      <c r="N3008" t="s">
        <v>1031</v>
      </c>
      <c r="O3008" t="s">
        <v>42</v>
      </c>
      <c r="P3008" t="s">
        <v>2639</v>
      </c>
      <c r="Q3008" t="s">
        <v>2639</v>
      </c>
      <c r="R3008" t="s">
        <v>43</v>
      </c>
      <c r="S3008" t="s">
        <v>164</v>
      </c>
      <c r="T3008" t="s">
        <v>3488</v>
      </c>
      <c r="U3008" t="s">
        <v>3489</v>
      </c>
      <c r="X3008">
        <v>2</v>
      </c>
      <c r="Y3008">
        <v>0</v>
      </c>
      <c r="Z3008">
        <v>0</v>
      </c>
      <c r="AA3008">
        <v>0</v>
      </c>
      <c r="AB3008">
        <v>112604</v>
      </c>
      <c r="AC3008" t="s">
        <v>47</v>
      </c>
      <c r="AD3008">
        <f>+VLOOKUP(T3008,items!$A$2:$D$1255,4,0)</f>
        <v>0</v>
      </c>
      <c r="AE3008">
        <f>+VLOOKUP(T3008,Tabla1[],5,0)</f>
        <v>0</v>
      </c>
      <c r="AF3008">
        <f t="shared" si="46"/>
        <v>10</v>
      </c>
    </row>
    <row r="3009" spans="1:32" x14ac:dyDescent="0.25">
      <c r="A3009">
        <v>97937</v>
      </c>
      <c r="B3009" t="s">
        <v>6457</v>
      </c>
      <c r="C3009" t="s">
        <v>33</v>
      </c>
      <c r="D3009">
        <v>0</v>
      </c>
      <c r="F3009" t="s">
        <v>40</v>
      </c>
      <c r="G3009" t="s">
        <v>1031</v>
      </c>
      <c r="H3009" t="s">
        <v>6492</v>
      </c>
      <c r="I3009" t="s">
        <v>37</v>
      </c>
      <c r="J3009" t="s">
        <v>6493</v>
      </c>
      <c r="K3009" t="s">
        <v>6494</v>
      </c>
      <c r="L3009" t="s">
        <v>6495</v>
      </c>
      <c r="M3009" t="s">
        <v>42</v>
      </c>
      <c r="N3009" t="s">
        <v>42</v>
      </c>
      <c r="O3009" t="s">
        <v>1105</v>
      </c>
      <c r="P3009" t="s">
        <v>3374</v>
      </c>
      <c r="Q3009" t="s">
        <v>425</v>
      </c>
      <c r="R3009" t="s">
        <v>127</v>
      </c>
      <c r="S3009" t="s">
        <v>44</v>
      </c>
      <c r="T3009" t="s">
        <v>1347</v>
      </c>
      <c r="U3009" t="s">
        <v>1348</v>
      </c>
      <c r="V3009" t="s">
        <v>1358</v>
      </c>
      <c r="W3009" t="s">
        <v>117</v>
      </c>
      <c r="X3009">
        <v>1</v>
      </c>
      <c r="Y3009">
        <v>0</v>
      </c>
      <c r="Z3009">
        <v>0</v>
      </c>
      <c r="AA3009">
        <v>0</v>
      </c>
      <c r="AB3009">
        <v>3997335</v>
      </c>
      <c r="AC3009" t="s">
        <v>47</v>
      </c>
      <c r="AD3009" t="str">
        <f>+VLOOKUP(T3009,items!$A$2:$D$1255,4,0)</f>
        <v>MUEBLES</v>
      </c>
      <c r="AE3009">
        <f>+VLOOKUP(T3009,Tabla1[],5,0)</f>
        <v>0</v>
      </c>
      <c r="AF3009">
        <f t="shared" si="46"/>
        <v>11</v>
      </c>
    </row>
    <row r="3010" spans="1:32" x14ac:dyDescent="0.25">
      <c r="A3010">
        <v>97937</v>
      </c>
      <c r="B3010" t="s">
        <v>6457</v>
      </c>
      <c r="C3010" t="s">
        <v>33</v>
      </c>
      <c r="D3010">
        <v>0</v>
      </c>
      <c r="F3010" t="s">
        <v>40</v>
      </c>
      <c r="G3010" t="s">
        <v>1031</v>
      </c>
      <c r="H3010" t="s">
        <v>6492</v>
      </c>
      <c r="I3010" t="s">
        <v>37</v>
      </c>
      <c r="J3010" t="s">
        <v>6493</v>
      </c>
      <c r="K3010" t="s">
        <v>6494</v>
      </c>
      <c r="L3010" t="s">
        <v>6495</v>
      </c>
      <c r="M3010" t="s">
        <v>42</v>
      </c>
      <c r="N3010" t="s">
        <v>42</v>
      </c>
      <c r="O3010" t="s">
        <v>1105</v>
      </c>
      <c r="P3010" t="s">
        <v>3374</v>
      </c>
      <c r="Q3010" t="s">
        <v>425</v>
      </c>
      <c r="R3010" t="s">
        <v>127</v>
      </c>
      <c r="S3010" t="s">
        <v>44</v>
      </c>
      <c r="T3010" t="s">
        <v>874</v>
      </c>
      <c r="U3010" t="s">
        <v>875</v>
      </c>
      <c r="W3010" t="s">
        <v>117</v>
      </c>
      <c r="X3010">
        <v>1</v>
      </c>
      <c r="Y3010">
        <v>0</v>
      </c>
      <c r="Z3010">
        <v>0</v>
      </c>
      <c r="AA3010">
        <v>0</v>
      </c>
      <c r="AB3010">
        <v>1016151</v>
      </c>
      <c r="AC3010" t="s">
        <v>47</v>
      </c>
      <c r="AD3010" t="str">
        <f>+VLOOKUP(T3010,items!$A$2:$D$1255,4,0)</f>
        <v>MUEBLES</v>
      </c>
      <c r="AE3010">
        <f>+VLOOKUP(T3010,Tabla1[],5,0)</f>
        <v>0</v>
      </c>
      <c r="AF3010">
        <f t="shared" ref="AF3010:AF3073" si="47">+MONTH(O3010)</f>
        <v>11</v>
      </c>
    </row>
    <row r="3011" spans="1:32" x14ac:dyDescent="0.25">
      <c r="A3011">
        <v>97937</v>
      </c>
      <c r="B3011" t="s">
        <v>6457</v>
      </c>
      <c r="C3011" t="s">
        <v>33</v>
      </c>
      <c r="D3011">
        <v>0</v>
      </c>
      <c r="F3011" t="s">
        <v>40</v>
      </c>
      <c r="G3011" t="s">
        <v>1031</v>
      </c>
      <c r="H3011" t="s">
        <v>6492</v>
      </c>
      <c r="I3011" t="s">
        <v>37</v>
      </c>
      <c r="J3011" t="s">
        <v>6493</v>
      </c>
      <c r="K3011" t="s">
        <v>6494</v>
      </c>
      <c r="L3011" t="s">
        <v>6495</v>
      </c>
      <c r="M3011" t="s">
        <v>42</v>
      </c>
      <c r="N3011" t="s">
        <v>42</v>
      </c>
      <c r="O3011" t="s">
        <v>1105</v>
      </c>
      <c r="P3011" t="s">
        <v>3374</v>
      </c>
      <c r="Q3011" t="s">
        <v>425</v>
      </c>
      <c r="R3011" t="s">
        <v>127</v>
      </c>
      <c r="S3011" t="s">
        <v>44</v>
      </c>
      <c r="T3011" t="s">
        <v>1356</v>
      </c>
      <c r="U3011" t="s">
        <v>1357</v>
      </c>
      <c r="V3011" t="s">
        <v>3559</v>
      </c>
      <c r="X3011">
        <v>2</v>
      </c>
      <c r="Y3011">
        <v>0</v>
      </c>
      <c r="Z3011">
        <v>0</v>
      </c>
      <c r="AA3011">
        <v>0</v>
      </c>
      <c r="AB3011">
        <v>579802</v>
      </c>
      <c r="AC3011" t="s">
        <v>47</v>
      </c>
      <c r="AD3011" t="str">
        <f>+VLOOKUP(T3011,items!$A$2:$D$1255,4,0)</f>
        <v>COJIN</v>
      </c>
      <c r="AE3011">
        <f>+VLOOKUP(T3011,Tabla1[],5,0)</f>
        <v>0</v>
      </c>
      <c r="AF3011">
        <f t="shared" si="47"/>
        <v>11</v>
      </c>
    </row>
    <row r="3012" spans="1:32" x14ac:dyDescent="0.25">
      <c r="A3012">
        <v>97941</v>
      </c>
      <c r="B3012" t="s">
        <v>6496</v>
      </c>
      <c r="C3012" t="s">
        <v>75</v>
      </c>
      <c r="D3012">
        <v>0</v>
      </c>
      <c r="F3012" t="s">
        <v>40</v>
      </c>
      <c r="G3012" t="s">
        <v>3533</v>
      </c>
      <c r="H3012" t="s">
        <v>6497</v>
      </c>
      <c r="I3012" t="s">
        <v>37</v>
      </c>
      <c r="J3012" t="s">
        <v>6498</v>
      </c>
      <c r="K3012" t="s">
        <v>6499</v>
      </c>
      <c r="L3012" t="s">
        <v>37</v>
      </c>
      <c r="M3012" t="s">
        <v>1136</v>
      </c>
      <c r="N3012" t="s">
        <v>1136</v>
      </c>
      <c r="O3012" t="s">
        <v>2129</v>
      </c>
      <c r="P3012" t="s">
        <v>1143</v>
      </c>
      <c r="Q3012" t="s">
        <v>1143</v>
      </c>
      <c r="R3012" t="s">
        <v>43</v>
      </c>
      <c r="S3012" t="s">
        <v>164</v>
      </c>
      <c r="T3012" t="s">
        <v>6500</v>
      </c>
      <c r="U3012" t="s">
        <v>6501</v>
      </c>
      <c r="X3012">
        <v>2</v>
      </c>
      <c r="Y3012">
        <v>0</v>
      </c>
      <c r="Z3012">
        <v>0</v>
      </c>
      <c r="AA3012">
        <v>0</v>
      </c>
      <c r="AB3012">
        <v>201680</v>
      </c>
      <c r="AC3012" t="s">
        <v>47</v>
      </c>
      <c r="AD3012">
        <f>+VLOOKUP(T3012,items!$A$2:$D$1255,4,0)</f>
        <v>0</v>
      </c>
      <c r="AE3012">
        <f>+VLOOKUP(T3012,Tabla1[],5,0)</f>
        <v>0</v>
      </c>
      <c r="AF3012">
        <f t="shared" si="47"/>
        <v>10</v>
      </c>
    </row>
    <row r="3013" spans="1:32" x14ac:dyDescent="0.25">
      <c r="A3013">
        <v>97941</v>
      </c>
      <c r="B3013" t="s">
        <v>6496</v>
      </c>
      <c r="C3013" t="s">
        <v>75</v>
      </c>
      <c r="D3013">
        <v>0</v>
      </c>
      <c r="F3013" t="s">
        <v>40</v>
      </c>
      <c r="G3013" t="s">
        <v>3533</v>
      </c>
      <c r="H3013" t="s">
        <v>6497</v>
      </c>
      <c r="I3013" t="s">
        <v>37</v>
      </c>
      <c r="J3013" t="s">
        <v>6498</v>
      </c>
      <c r="K3013" t="s">
        <v>6499</v>
      </c>
      <c r="L3013" t="s">
        <v>37</v>
      </c>
      <c r="M3013" t="s">
        <v>1136</v>
      </c>
      <c r="N3013" t="s">
        <v>1136</v>
      </c>
      <c r="O3013" t="s">
        <v>2129</v>
      </c>
      <c r="P3013" t="s">
        <v>1143</v>
      </c>
      <c r="Q3013" t="s">
        <v>1143</v>
      </c>
      <c r="R3013" t="s">
        <v>43</v>
      </c>
      <c r="S3013" t="s">
        <v>164</v>
      </c>
      <c r="T3013" t="s">
        <v>3968</v>
      </c>
      <c r="U3013" t="s">
        <v>3969</v>
      </c>
      <c r="X3013">
        <v>2</v>
      </c>
      <c r="Y3013">
        <v>0</v>
      </c>
      <c r="Z3013">
        <v>0</v>
      </c>
      <c r="AA3013">
        <v>0</v>
      </c>
      <c r="AB3013">
        <v>201680</v>
      </c>
      <c r="AC3013" t="s">
        <v>47</v>
      </c>
      <c r="AD3013">
        <f>+VLOOKUP(T3013,items!$A$2:$D$1255,4,0)</f>
        <v>0</v>
      </c>
      <c r="AE3013">
        <f>+VLOOKUP(T3013,Tabla1[],5,0)</f>
        <v>0</v>
      </c>
      <c r="AF3013">
        <f t="shared" si="47"/>
        <v>10</v>
      </c>
    </row>
    <row r="3014" spans="1:32" x14ac:dyDescent="0.25">
      <c r="A3014">
        <v>97947</v>
      </c>
      <c r="B3014" t="s">
        <v>6502</v>
      </c>
      <c r="C3014" t="s">
        <v>33</v>
      </c>
      <c r="D3014">
        <v>0</v>
      </c>
      <c r="F3014" t="s">
        <v>40</v>
      </c>
      <c r="G3014" t="s">
        <v>40</v>
      </c>
      <c r="H3014" t="s">
        <v>6503</v>
      </c>
      <c r="I3014" t="s">
        <v>37</v>
      </c>
      <c r="J3014" t="s">
        <v>6504</v>
      </c>
      <c r="K3014" t="s">
        <v>6505</v>
      </c>
      <c r="L3014" t="s">
        <v>6506</v>
      </c>
      <c r="M3014" t="s">
        <v>41</v>
      </c>
      <c r="N3014" t="s">
        <v>41</v>
      </c>
      <c r="O3014" t="s">
        <v>4390</v>
      </c>
      <c r="P3014" t="s">
        <v>682</v>
      </c>
      <c r="Q3014" t="s">
        <v>3918</v>
      </c>
      <c r="R3014" t="s">
        <v>63</v>
      </c>
      <c r="S3014" t="s">
        <v>108</v>
      </c>
      <c r="T3014" t="s">
        <v>1865</v>
      </c>
      <c r="U3014" t="s">
        <v>1866</v>
      </c>
      <c r="V3014" t="s">
        <v>6507</v>
      </c>
      <c r="X3014">
        <v>4</v>
      </c>
      <c r="Y3014">
        <v>0</v>
      </c>
      <c r="Z3014">
        <v>0</v>
      </c>
      <c r="AA3014">
        <v>0</v>
      </c>
      <c r="AB3014">
        <v>2829564</v>
      </c>
      <c r="AC3014" t="s">
        <v>47</v>
      </c>
      <c r="AD3014" t="str">
        <f>+VLOOKUP(T3014,items!$A$2:$D$1255,4,0)</f>
        <v>MUEBLES</v>
      </c>
      <c r="AE3014">
        <f>+VLOOKUP(T3014,Tabla1[],5,0)</f>
        <v>0</v>
      </c>
      <c r="AF3014">
        <f t="shared" si="47"/>
        <v>11</v>
      </c>
    </row>
    <row r="3015" spans="1:32" x14ac:dyDescent="0.25">
      <c r="A3015">
        <v>97948</v>
      </c>
      <c r="B3015" t="s">
        <v>6508</v>
      </c>
      <c r="C3015" t="s">
        <v>33</v>
      </c>
      <c r="D3015">
        <v>0</v>
      </c>
      <c r="F3015" t="s">
        <v>40</v>
      </c>
      <c r="G3015" t="s">
        <v>1031</v>
      </c>
      <c r="H3015" t="s">
        <v>6509</v>
      </c>
      <c r="I3015" t="s">
        <v>37</v>
      </c>
      <c r="J3015" t="s">
        <v>6510</v>
      </c>
      <c r="K3015" t="s">
        <v>6511</v>
      </c>
      <c r="L3015" t="s">
        <v>6512</v>
      </c>
      <c r="M3015" t="s">
        <v>42</v>
      </c>
      <c r="N3015" t="s">
        <v>42</v>
      </c>
      <c r="O3015" t="s">
        <v>1105</v>
      </c>
      <c r="P3015" t="s">
        <v>4571</v>
      </c>
      <c r="Q3015" t="s">
        <v>3374</v>
      </c>
      <c r="R3015" t="s">
        <v>127</v>
      </c>
      <c r="S3015" t="s">
        <v>128</v>
      </c>
      <c r="T3015" t="s">
        <v>527</v>
      </c>
      <c r="U3015" t="s">
        <v>528</v>
      </c>
      <c r="V3015" t="s">
        <v>1147</v>
      </c>
      <c r="X3015">
        <v>1</v>
      </c>
      <c r="Y3015">
        <v>0</v>
      </c>
      <c r="Z3015">
        <v>0</v>
      </c>
      <c r="AA3015">
        <v>0</v>
      </c>
      <c r="AB3015">
        <v>0</v>
      </c>
      <c r="AC3015" t="s">
        <v>47</v>
      </c>
      <c r="AD3015" t="str">
        <f>+VLOOKUP(T3015,items!$A$2:$D$1255,4,0)</f>
        <v>MUEBLES</v>
      </c>
      <c r="AE3015">
        <f>+VLOOKUP(T3015,Tabla1[],5,0)</f>
        <v>0</v>
      </c>
      <c r="AF3015">
        <f t="shared" si="47"/>
        <v>11</v>
      </c>
    </row>
    <row r="3016" spans="1:32" x14ac:dyDescent="0.25">
      <c r="A3016">
        <v>97958</v>
      </c>
      <c r="B3016" t="s">
        <v>6513</v>
      </c>
      <c r="C3016" t="s">
        <v>75</v>
      </c>
      <c r="D3016">
        <v>0</v>
      </c>
      <c r="F3016" t="s">
        <v>6514</v>
      </c>
      <c r="G3016" t="s">
        <v>3533</v>
      </c>
      <c r="H3016" t="s">
        <v>6515</v>
      </c>
      <c r="I3016" t="s">
        <v>37</v>
      </c>
      <c r="J3016" t="s">
        <v>6516</v>
      </c>
      <c r="K3016" t="s">
        <v>6517</v>
      </c>
      <c r="L3016" t="s">
        <v>6518</v>
      </c>
      <c r="M3016" t="s">
        <v>2129</v>
      </c>
      <c r="N3016" t="s">
        <v>2129</v>
      </c>
      <c r="O3016" t="s">
        <v>985</v>
      </c>
      <c r="P3016" t="s">
        <v>1143</v>
      </c>
      <c r="Q3016" t="s">
        <v>1143</v>
      </c>
      <c r="R3016" t="s">
        <v>63</v>
      </c>
      <c r="S3016" t="s">
        <v>44</v>
      </c>
      <c r="T3016" t="s">
        <v>4217</v>
      </c>
      <c r="U3016" t="s">
        <v>4218</v>
      </c>
      <c r="X3016">
        <v>7</v>
      </c>
      <c r="Y3016">
        <v>0</v>
      </c>
      <c r="Z3016">
        <v>0</v>
      </c>
      <c r="AA3016">
        <v>0</v>
      </c>
      <c r="AB3016">
        <v>2016000</v>
      </c>
      <c r="AC3016" t="s">
        <v>47</v>
      </c>
      <c r="AD3016" t="e">
        <f>+VLOOKUP(T3016,items!$A$2:$D$1255,4,0)</f>
        <v>#N/A</v>
      </c>
      <c r="AE3016" t="e">
        <f>+VLOOKUP(T3016,Tabla1[],5,0)</f>
        <v>#N/A</v>
      </c>
      <c r="AF3016">
        <f t="shared" si="47"/>
        <v>10</v>
      </c>
    </row>
    <row r="3017" spans="1:32" x14ac:dyDescent="0.25">
      <c r="A3017">
        <v>97964</v>
      </c>
      <c r="C3017" t="s">
        <v>75</v>
      </c>
      <c r="D3017">
        <v>0</v>
      </c>
      <c r="F3017" t="s">
        <v>1031</v>
      </c>
      <c r="G3017" t="s">
        <v>1031</v>
      </c>
      <c r="H3017" t="s">
        <v>6519</v>
      </c>
      <c r="I3017" t="s">
        <v>37</v>
      </c>
      <c r="J3017" t="s">
        <v>6520</v>
      </c>
      <c r="K3017" t="s">
        <v>6521</v>
      </c>
      <c r="L3017" t="s">
        <v>37</v>
      </c>
      <c r="M3017" t="s">
        <v>42</v>
      </c>
      <c r="N3017" t="s">
        <v>42</v>
      </c>
      <c r="O3017" t="s">
        <v>488</v>
      </c>
      <c r="P3017" t="s">
        <v>1679</v>
      </c>
      <c r="Q3017" t="s">
        <v>1679</v>
      </c>
      <c r="R3017" t="s">
        <v>43</v>
      </c>
      <c r="S3017" t="s">
        <v>346</v>
      </c>
      <c r="T3017" t="s">
        <v>1536</v>
      </c>
      <c r="U3017" t="s">
        <v>1537</v>
      </c>
      <c r="X3017">
        <v>5</v>
      </c>
      <c r="Y3017">
        <v>0</v>
      </c>
      <c r="Z3017">
        <v>0</v>
      </c>
      <c r="AA3017">
        <v>0</v>
      </c>
      <c r="AB3017">
        <v>0</v>
      </c>
      <c r="AC3017" t="s">
        <v>47</v>
      </c>
      <c r="AD3017">
        <f>+VLOOKUP(T3017,items!$A$2:$D$1255,4,0)</f>
        <v>0</v>
      </c>
      <c r="AE3017">
        <f>+VLOOKUP(T3017,Tabla1[],5,0)</f>
        <v>0</v>
      </c>
      <c r="AF3017">
        <f t="shared" si="47"/>
        <v>10</v>
      </c>
    </row>
    <row r="3018" spans="1:32" x14ac:dyDescent="0.25">
      <c r="A3018">
        <v>97968</v>
      </c>
      <c r="B3018" t="s">
        <v>6522</v>
      </c>
      <c r="C3018" t="s">
        <v>75</v>
      </c>
      <c r="D3018">
        <v>0</v>
      </c>
      <c r="F3018" t="s">
        <v>41</v>
      </c>
      <c r="G3018" t="s">
        <v>1679</v>
      </c>
      <c r="H3018" t="s">
        <v>6523</v>
      </c>
      <c r="I3018" t="s">
        <v>37</v>
      </c>
      <c r="J3018" t="s">
        <v>6524</v>
      </c>
      <c r="K3018" t="s">
        <v>6525</v>
      </c>
      <c r="L3018" t="s">
        <v>37</v>
      </c>
      <c r="M3018" t="s">
        <v>1136</v>
      </c>
      <c r="N3018" t="s">
        <v>1136</v>
      </c>
      <c r="O3018" t="s">
        <v>985</v>
      </c>
      <c r="P3018" t="s">
        <v>681</v>
      </c>
      <c r="Q3018" t="s">
        <v>4390</v>
      </c>
      <c r="R3018" t="s">
        <v>43</v>
      </c>
      <c r="S3018" t="s">
        <v>44</v>
      </c>
      <c r="T3018" t="s">
        <v>1853</v>
      </c>
      <c r="U3018" t="s">
        <v>3991</v>
      </c>
      <c r="X3018">
        <v>1</v>
      </c>
      <c r="Y3018">
        <v>0</v>
      </c>
      <c r="Z3018">
        <v>0</v>
      </c>
      <c r="AA3018">
        <v>0</v>
      </c>
      <c r="AB3018">
        <v>1820110</v>
      </c>
      <c r="AC3018" t="s">
        <v>47</v>
      </c>
      <c r="AD3018">
        <f>+VLOOKUP(T3018,items!$A$2:$D$1255,4,0)</f>
        <v>0</v>
      </c>
      <c r="AE3018">
        <f>+VLOOKUP(T3018,Tabla1[],5,0)</f>
        <v>0</v>
      </c>
      <c r="AF3018">
        <f t="shared" si="47"/>
        <v>10</v>
      </c>
    </row>
    <row r="3019" spans="1:32" x14ac:dyDescent="0.25">
      <c r="A3019">
        <v>97968</v>
      </c>
      <c r="B3019" t="s">
        <v>6522</v>
      </c>
      <c r="C3019" t="s">
        <v>75</v>
      </c>
      <c r="D3019">
        <v>0</v>
      </c>
      <c r="F3019" t="s">
        <v>41</v>
      </c>
      <c r="G3019" t="s">
        <v>1679</v>
      </c>
      <c r="H3019" t="s">
        <v>6523</v>
      </c>
      <c r="I3019" t="s">
        <v>37</v>
      </c>
      <c r="J3019" t="s">
        <v>6524</v>
      </c>
      <c r="K3019" t="s">
        <v>6525</v>
      </c>
      <c r="L3019" t="s">
        <v>37</v>
      </c>
      <c r="M3019" t="s">
        <v>1136</v>
      </c>
      <c r="N3019" t="s">
        <v>1136</v>
      </c>
      <c r="O3019" t="s">
        <v>985</v>
      </c>
      <c r="P3019" t="s">
        <v>681</v>
      </c>
      <c r="Q3019" t="s">
        <v>4390</v>
      </c>
      <c r="R3019" t="s">
        <v>43</v>
      </c>
      <c r="S3019" t="s">
        <v>44</v>
      </c>
      <c r="T3019" t="s">
        <v>4761</v>
      </c>
      <c r="U3019" t="s">
        <v>4762</v>
      </c>
      <c r="X3019">
        <v>2</v>
      </c>
      <c r="Y3019">
        <v>0</v>
      </c>
      <c r="Z3019">
        <v>0</v>
      </c>
      <c r="AA3019">
        <v>0</v>
      </c>
      <c r="AB3019">
        <v>4000</v>
      </c>
      <c r="AC3019" t="s">
        <v>47</v>
      </c>
      <c r="AD3019">
        <f>+VLOOKUP(T3019,items!$A$2:$D$1255,4,0)</f>
        <v>0</v>
      </c>
      <c r="AE3019">
        <f>+VLOOKUP(T3019,Tabla1[],5,0)</f>
        <v>0</v>
      </c>
      <c r="AF3019">
        <f t="shared" si="47"/>
        <v>10</v>
      </c>
    </row>
    <row r="3020" spans="1:32" x14ac:dyDescent="0.25">
      <c r="A3020">
        <v>97968</v>
      </c>
      <c r="B3020" t="s">
        <v>6522</v>
      </c>
      <c r="C3020" t="s">
        <v>75</v>
      </c>
      <c r="D3020">
        <v>0</v>
      </c>
      <c r="F3020" t="s">
        <v>41</v>
      </c>
      <c r="G3020" t="s">
        <v>1679</v>
      </c>
      <c r="H3020" t="s">
        <v>6523</v>
      </c>
      <c r="I3020" t="s">
        <v>37</v>
      </c>
      <c r="J3020" t="s">
        <v>6524</v>
      </c>
      <c r="K3020" t="s">
        <v>6525</v>
      </c>
      <c r="L3020" t="s">
        <v>37</v>
      </c>
      <c r="M3020" t="s">
        <v>1136</v>
      </c>
      <c r="N3020" t="s">
        <v>1136</v>
      </c>
      <c r="O3020" t="s">
        <v>985</v>
      </c>
      <c r="P3020" t="s">
        <v>681</v>
      </c>
      <c r="Q3020" t="s">
        <v>4390</v>
      </c>
      <c r="R3020" t="s">
        <v>43</v>
      </c>
      <c r="S3020" t="s">
        <v>44</v>
      </c>
      <c r="T3020" t="s">
        <v>4763</v>
      </c>
      <c r="U3020" t="s">
        <v>4764</v>
      </c>
      <c r="X3020">
        <v>2</v>
      </c>
      <c r="Y3020">
        <v>0</v>
      </c>
      <c r="Z3020">
        <v>0</v>
      </c>
      <c r="AA3020">
        <v>0</v>
      </c>
      <c r="AB3020">
        <v>4000</v>
      </c>
      <c r="AC3020" t="s">
        <v>47</v>
      </c>
      <c r="AD3020">
        <f>+VLOOKUP(T3020,items!$A$2:$D$1255,4,0)</f>
        <v>0</v>
      </c>
      <c r="AE3020">
        <f>+VLOOKUP(T3020,Tabla1[],5,0)</f>
        <v>0</v>
      </c>
      <c r="AF3020">
        <f t="shared" si="47"/>
        <v>10</v>
      </c>
    </row>
    <row r="3021" spans="1:32" x14ac:dyDescent="0.25">
      <c r="A3021">
        <v>97968</v>
      </c>
      <c r="B3021" t="s">
        <v>6522</v>
      </c>
      <c r="C3021" t="s">
        <v>75</v>
      </c>
      <c r="D3021">
        <v>0</v>
      </c>
      <c r="F3021" t="s">
        <v>41</v>
      </c>
      <c r="G3021" t="s">
        <v>1679</v>
      </c>
      <c r="H3021" t="s">
        <v>6523</v>
      </c>
      <c r="I3021" t="s">
        <v>37</v>
      </c>
      <c r="J3021" t="s">
        <v>6524</v>
      </c>
      <c r="K3021" t="s">
        <v>6525</v>
      </c>
      <c r="L3021" t="s">
        <v>37</v>
      </c>
      <c r="M3021" t="s">
        <v>1136</v>
      </c>
      <c r="N3021" t="s">
        <v>1136</v>
      </c>
      <c r="O3021" t="s">
        <v>985</v>
      </c>
      <c r="P3021" t="s">
        <v>681</v>
      </c>
      <c r="Q3021" t="s">
        <v>4390</v>
      </c>
      <c r="R3021" t="s">
        <v>43</v>
      </c>
      <c r="S3021" t="s">
        <v>44</v>
      </c>
      <c r="T3021" t="s">
        <v>6526</v>
      </c>
      <c r="U3021" t="s">
        <v>6527</v>
      </c>
      <c r="X3021">
        <v>6</v>
      </c>
      <c r="Y3021">
        <v>0</v>
      </c>
      <c r="Z3021">
        <v>0</v>
      </c>
      <c r="AA3021">
        <v>0</v>
      </c>
      <c r="AB3021">
        <v>114000</v>
      </c>
      <c r="AC3021" t="s">
        <v>47</v>
      </c>
      <c r="AD3021">
        <f>+VLOOKUP(T3021,items!$A$2:$D$1255,4,0)</f>
        <v>0</v>
      </c>
      <c r="AE3021">
        <f>+VLOOKUP(T3021,Tabla1[],5,0)</f>
        <v>0</v>
      </c>
      <c r="AF3021">
        <f t="shared" si="47"/>
        <v>10</v>
      </c>
    </row>
    <row r="3022" spans="1:32" x14ac:dyDescent="0.25">
      <c r="A3022">
        <v>97968</v>
      </c>
      <c r="B3022" t="s">
        <v>6522</v>
      </c>
      <c r="C3022" t="s">
        <v>75</v>
      </c>
      <c r="D3022">
        <v>0</v>
      </c>
      <c r="F3022" t="s">
        <v>41</v>
      </c>
      <c r="G3022" t="s">
        <v>1679</v>
      </c>
      <c r="H3022" t="s">
        <v>6523</v>
      </c>
      <c r="I3022" t="s">
        <v>37</v>
      </c>
      <c r="J3022" t="s">
        <v>6524</v>
      </c>
      <c r="K3022" t="s">
        <v>6525</v>
      </c>
      <c r="L3022" t="s">
        <v>37</v>
      </c>
      <c r="M3022" t="s">
        <v>1136</v>
      </c>
      <c r="N3022" t="s">
        <v>1136</v>
      </c>
      <c r="O3022" t="s">
        <v>985</v>
      </c>
      <c r="P3022" t="s">
        <v>681</v>
      </c>
      <c r="Q3022" t="s">
        <v>4390</v>
      </c>
      <c r="R3022" t="s">
        <v>43</v>
      </c>
      <c r="S3022" t="s">
        <v>44</v>
      </c>
      <c r="T3022" t="s">
        <v>390</v>
      </c>
      <c r="U3022" t="s">
        <v>391</v>
      </c>
      <c r="X3022">
        <v>1</v>
      </c>
      <c r="Y3022">
        <v>0</v>
      </c>
      <c r="Z3022">
        <v>0</v>
      </c>
      <c r="AA3022">
        <v>0</v>
      </c>
      <c r="AB3022">
        <v>1350000</v>
      </c>
      <c r="AC3022" t="s">
        <v>47</v>
      </c>
      <c r="AD3022" t="e">
        <f>+VLOOKUP(T3022,items!$A$2:$D$1255,4,0)</f>
        <v>#N/A</v>
      </c>
      <c r="AE3022" t="e">
        <f>+VLOOKUP(T3022,Tabla1[],5,0)</f>
        <v>#N/A</v>
      </c>
      <c r="AF3022">
        <f t="shared" si="47"/>
        <v>10</v>
      </c>
    </row>
    <row r="3023" spans="1:32" x14ac:dyDescent="0.25">
      <c r="A3023">
        <v>97971</v>
      </c>
      <c r="B3023" t="s">
        <v>2223</v>
      </c>
      <c r="C3023" t="s">
        <v>33</v>
      </c>
      <c r="D3023">
        <v>0</v>
      </c>
      <c r="F3023" t="s">
        <v>1031</v>
      </c>
      <c r="G3023" t="s">
        <v>1031</v>
      </c>
      <c r="H3023" t="s">
        <v>6528</v>
      </c>
      <c r="I3023" t="s">
        <v>37</v>
      </c>
      <c r="J3023" t="s">
        <v>6529</v>
      </c>
      <c r="K3023" t="s">
        <v>6530</v>
      </c>
      <c r="L3023" t="s">
        <v>37</v>
      </c>
      <c r="M3023" t="s">
        <v>41</v>
      </c>
      <c r="N3023" t="s">
        <v>41</v>
      </c>
      <c r="O3023" t="s">
        <v>2639</v>
      </c>
      <c r="P3023" t="s">
        <v>488</v>
      </c>
      <c r="Q3023" t="s">
        <v>488</v>
      </c>
      <c r="R3023" t="s">
        <v>43</v>
      </c>
      <c r="S3023" t="s">
        <v>164</v>
      </c>
      <c r="T3023" t="s">
        <v>1398</v>
      </c>
      <c r="U3023" t="s">
        <v>529</v>
      </c>
      <c r="X3023">
        <v>200</v>
      </c>
      <c r="Y3023">
        <v>0</v>
      </c>
      <c r="Z3023">
        <v>0</v>
      </c>
      <c r="AA3023">
        <v>0</v>
      </c>
      <c r="AB3023">
        <v>10000000</v>
      </c>
      <c r="AC3023" t="s">
        <v>47</v>
      </c>
      <c r="AD3023">
        <f>+VLOOKUP(T3023,items!$A$2:$D$1255,4,0)</f>
        <v>0</v>
      </c>
      <c r="AE3023">
        <f>+VLOOKUP(T3023,Tabla1[],5,0)</f>
        <v>0</v>
      </c>
      <c r="AF3023">
        <f t="shared" si="47"/>
        <v>10</v>
      </c>
    </row>
    <row r="3024" spans="1:32" x14ac:dyDescent="0.25">
      <c r="A3024">
        <v>97972</v>
      </c>
      <c r="B3024" t="s">
        <v>2714</v>
      </c>
      <c r="C3024" t="s">
        <v>75</v>
      </c>
      <c r="D3024">
        <v>0</v>
      </c>
      <c r="F3024" t="s">
        <v>1031</v>
      </c>
      <c r="G3024" t="s">
        <v>1031</v>
      </c>
      <c r="H3024" t="s">
        <v>6531</v>
      </c>
      <c r="I3024" t="s">
        <v>37</v>
      </c>
      <c r="J3024" t="s">
        <v>6532</v>
      </c>
      <c r="K3024" t="s">
        <v>6533</v>
      </c>
      <c r="L3024" t="s">
        <v>37</v>
      </c>
      <c r="M3024" t="s">
        <v>41</v>
      </c>
      <c r="N3024" t="s">
        <v>41</v>
      </c>
      <c r="O3024" t="s">
        <v>2639</v>
      </c>
      <c r="P3024" t="s">
        <v>1679</v>
      </c>
      <c r="Q3024" t="s">
        <v>1679</v>
      </c>
      <c r="R3024" t="s">
        <v>43</v>
      </c>
      <c r="S3024" t="s">
        <v>164</v>
      </c>
      <c r="T3024" t="s">
        <v>6309</v>
      </c>
      <c r="U3024" t="s">
        <v>6310</v>
      </c>
      <c r="X3024">
        <v>10</v>
      </c>
      <c r="Y3024">
        <v>0</v>
      </c>
      <c r="Z3024">
        <v>0</v>
      </c>
      <c r="AA3024">
        <v>0</v>
      </c>
      <c r="AB3024">
        <v>13000</v>
      </c>
      <c r="AC3024" t="s">
        <v>47</v>
      </c>
      <c r="AD3024">
        <f>+VLOOKUP(T3024,items!$A$2:$D$1255,4,0)</f>
        <v>0</v>
      </c>
      <c r="AE3024">
        <f>+VLOOKUP(T3024,Tabla1[],5,0)</f>
        <v>0</v>
      </c>
      <c r="AF3024">
        <f t="shared" si="47"/>
        <v>10</v>
      </c>
    </row>
    <row r="3025" spans="1:34" x14ac:dyDescent="0.25">
      <c r="A3025">
        <v>97972</v>
      </c>
      <c r="B3025" t="s">
        <v>2714</v>
      </c>
      <c r="C3025" t="s">
        <v>75</v>
      </c>
      <c r="D3025">
        <v>0</v>
      </c>
      <c r="F3025" t="s">
        <v>1031</v>
      </c>
      <c r="G3025" t="s">
        <v>1031</v>
      </c>
      <c r="H3025" t="s">
        <v>6531</v>
      </c>
      <c r="I3025" t="s">
        <v>37</v>
      </c>
      <c r="J3025" t="s">
        <v>6532</v>
      </c>
      <c r="K3025" t="s">
        <v>6533</v>
      </c>
      <c r="L3025" t="s">
        <v>37</v>
      </c>
      <c r="M3025" t="s">
        <v>41</v>
      </c>
      <c r="N3025" t="s">
        <v>41</v>
      </c>
      <c r="O3025" t="s">
        <v>2639</v>
      </c>
      <c r="P3025" t="s">
        <v>1679</v>
      </c>
      <c r="Q3025" t="s">
        <v>1679</v>
      </c>
      <c r="R3025" t="s">
        <v>43</v>
      </c>
      <c r="S3025" t="s">
        <v>164</v>
      </c>
      <c r="T3025" t="s">
        <v>1290</v>
      </c>
      <c r="U3025" t="s">
        <v>1291</v>
      </c>
      <c r="X3025">
        <v>5</v>
      </c>
      <c r="Y3025">
        <v>0</v>
      </c>
      <c r="Z3025">
        <v>0</v>
      </c>
      <c r="AA3025">
        <v>0</v>
      </c>
      <c r="AB3025">
        <v>319500</v>
      </c>
      <c r="AC3025" t="s">
        <v>47</v>
      </c>
      <c r="AD3025">
        <f>+VLOOKUP(T3025,items!$A$2:$D$1255,4,0)</f>
        <v>0</v>
      </c>
      <c r="AE3025">
        <f>+VLOOKUP(T3025,Tabla1[],5,0)</f>
        <v>0</v>
      </c>
      <c r="AF3025">
        <f t="shared" si="47"/>
        <v>10</v>
      </c>
    </row>
    <row r="3026" spans="1:34" x14ac:dyDescent="0.25">
      <c r="A3026">
        <v>97972</v>
      </c>
      <c r="B3026" t="s">
        <v>2714</v>
      </c>
      <c r="C3026" t="s">
        <v>75</v>
      </c>
      <c r="D3026">
        <v>0</v>
      </c>
      <c r="F3026" t="s">
        <v>1031</v>
      </c>
      <c r="G3026" t="s">
        <v>1031</v>
      </c>
      <c r="H3026" t="s">
        <v>6531</v>
      </c>
      <c r="I3026" t="s">
        <v>37</v>
      </c>
      <c r="J3026" t="s">
        <v>6532</v>
      </c>
      <c r="K3026" t="s">
        <v>6533</v>
      </c>
      <c r="L3026" t="s">
        <v>37</v>
      </c>
      <c r="M3026" t="s">
        <v>41</v>
      </c>
      <c r="N3026" t="s">
        <v>41</v>
      </c>
      <c r="O3026" t="s">
        <v>2639</v>
      </c>
      <c r="P3026" t="s">
        <v>1679</v>
      </c>
      <c r="Q3026" t="s">
        <v>1679</v>
      </c>
      <c r="R3026" t="s">
        <v>43</v>
      </c>
      <c r="S3026" t="s">
        <v>164</v>
      </c>
      <c r="T3026" t="s">
        <v>6311</v>
      </c>
      <c r="U3026" t="s">
        <v>6312</v>
      </c>
      <c r="X3026">
        <v>10</v>
      </c>
      <c r="Y3026">
        <v>0</v>
      </c>
      <c r="Z3026">
        <v>0</v>
      </c>
      <c r="AA3026">
        <v>0</v>
      </c>
      <c r="AB3026">
        <v>4000</v>
      </c>
      <c r="AC3026" t="s">
        <v>47</v>
      </c>
      <c r="AD3026">
        <f>+VLOOKUP(T3026,items!$A$2:$D$1255,4,0)</f>
        <v>0</v>
      </c>
      <c r="AE3026">
        <f>+VLOOKUP(T3026,Tabla1[],5,0)</f>
        <v>0</v>
      </c>
      <c r="AF3026">
        <f t="shared" si="47"/>
        <v>10</v>
      </c>
    </row>
    <row r="3027" spans="1:34" x14ac:dyDescent="0.25">
      <c r="A3027">
        <v>97972</v>
      </c>
      <c r="B3027" t="s">
        <v>2714</v>
      </c>
      <c r="C3027" t="s">
        <v>75</v>
      </c>
      <c r="D3027">
        <v>0</v>
      </c>
      <c r="F3027" t="s">
        <v>1031</v>
      </c>
      <c r="G3027" t="s">
        <v>1031</v>
      </c>
      <c r="H3027" t="s">
        <v>6531</v>
      </c>
      <c r="I3027" t="s">
        <v>37</v>
      </c>
      <c r="J3027" t="s">
        <v>6532</v>
      </c>
      <c r="K3027" t="s">
        <v>6533</v>
      </c>
      <c r="L3027" t="s">
        <v>37</v>
      </c>
      <c r="M3027" t="s">
        <v>41</v>
      </c>
      <c r="N3027" t="s">
        <v>41</v>
      </c>
      <c r="O3027" t="s">
        <v>2639</v>
      </c>
      <c r="P3027" t="s">
        <v>1679</v>
      </c>
      <c r="Q3027" t="s">
        <v>1679</v>
      </c>
      <c r="R3027" t="s">
        <v>43</v>
      </c>
      <c r="S3027" t="s">
        <v>164</v>
      </c>
      <c r="T3027" t="s">
        <v>1608</v>
      </c>
      <c r="U3027" t="s">
        <v>1609</v>
      </c>
      <c r="X3027">
        <v>12</v>
      </c>
      <c r="Y3027">
        <v>0</v>
      </c>
      <c r="Z3027">
        <v>0</v>
      </c>
      <c r="AA3027">
        <v>0</v>
      </c>
      <c r="AB3027">
        <v>631200</v>
      </c>
      <c r="AC3027" t="s">
        <v>47</v>
      </c>
      <c r="AD3027">
        <f>+VLOOKUP(T3027,items!$A$2:$D$1255,4,0)</f>
        <v>0</v>
      </c>
      <c r="AE3027">
        <f>+VLOOKUP(T3027,Tabla1[],5,0)</f>
        <v>0</v>
      </c>
      <c r="AF3027">
        <f t="shared" si="47"/>
        <v>10</v>
      </c>
    </row>
    <row r="3028" spans="1:34" x14ac:dyDescent="0.25">
      <c r="A3028">
        <v>97984</v>
      </c>
      <c r="B3028" t="s">
        <v>6534</v>
      </c>
      <c r="C3028" t="s">
        <v>33</v>
      </c>
      <c r="D3028">
        <v>0</v>
      </c>
      <c r="F3028" t="s">
        <v>1031</v>
      </c>
      <c r="G3028" t="s">
        <v>5541</v>
      </c>
      <c r="H3028" t="s">
        <v>6535</v>
      </c>
      <c r="I3028" t="s">
        <v>37</v>
      </c>
      <c r="J3028" t="s">
        <v>6536</v>
      </c>
      <c r="K3028" t="s">
        <v>6537</v>
      </c>
      <c r="L3028" t="s">
        <v>6538</v>
      </c>
      <c r="M3028" t="s">
        <v>2611</v>
      </c>
      <c r="N3028" t="s">
        <v>2611</v>
      </c>
      <c r="O3028" t="s">
        <v>3096</v>
      </c>
      <c r="P3028" t="s">
        <v>517</v>
      </c>
      <c r="Q3028" t="s">
        <v>518</v>
      </c>
      <c r="R3028" t="s">
        <v>63</v>
      </c>
      <c r="S3028" t="s">
        <v>44</v>
      </c>
      <c r="T3028" t="s">
        <v>1711</v>
      </c>
      <c r="U3028" t="s">
        <v>1712</v>
      </c>
      <c r="V3028" t="s">
        <v>828</v>
      </c>
      <c r="X3028">
        <v>4</v>
      </c>
      <c r="Y3028">
        <v>0</v>
      </c>
      <c r="Z3028">
        <v>0</v>
      </c>
      <c r="AA3028">
        <v>0</v>
      </c>
      <c r="AB3028">
        <v>5386004</v>
      </c>
      <c r="AC3028" t="s">
        <v>47</v>
      </c>
      <c r="AD3028">
        <f>+VLOOKUP(T3028,items!$A$2:$D$1255,4,0)</f>
        <v>0</v>
      </c>
      <c r="AE3028">
        <f>+VLOOKUP(T3028,Tabla1[],5,0)</f>
        <v>0</v>
      </c>
      <c r="AF3028">
        <f t="shared" si="47"/>
        <v>5</v>
      </c>
    </row>
    <row r="3029" spans="1:34" x14ac:dyDescent="0.25">
      <c r="A3029">
        <v>97984</v>
      </c>
      <c r="B3029" t="s">
        <v>6534</v>
      </c>
      <c r="C3029" t="s">
        <v>33</v>
      </c>
      <c r="D3029">
        <v>0</v>
      </c>
      <c r="F3029" t="s">
        <v>1031</v>
      </c>
      <c r="G3029" t="s">
        <v>5541</v>
      </c>
      <c r="H3029" t="s">
        <v>6535</v>
      </c>
      <c r="I3029" t="s">
        <v>37</v>
      </c>
      <c r="J3029" t="s">
        <v>6536</v>
      </c>
      <c r="K3029" t="s">
        <v>6537</v>
      </c>
      <c r="L3029" t="s">
        <v>6538</v>
      </c>
      <c r="M3029" t="s">
        <v>2611</v>
      </c>
      <c r="N3029" t="s">
        <v>2611</v>
      </c>
      <c r="O3029" t="s">
        <v>3096</v>
      </c>
      <c r="P3029" t="s">
        <v>517</v>
      </c>
      <c r="Q3029" t="s">
        <v>518</v>
      </c>
      <c r="R3029" t="s">
        <v>63</v>
      </c>
      <c r="S3029" t="s">
        <v>44</v>
      </c>
      <c r="T3029" t="s">
        <v>1711</v>
      </c>
      <c r="U3029" t="s">
        <v>1712</v>
      </c>
      <c r="V3029" t="s">
        <v>1147</v>
      </c>
      <c r="X3029">
        <v>4</v>
      </c>
      <c r="Y3029">
        <v>0</v>
      </c>
      <c r="Z3029">
        <v>0</v>
      </c>
      <c r="AA3029">
        <v>0</v>
      </c>
      <c r="AB3029">
        <v>5386004</v>
      </c>
      <c r="AC3029" t="s">
        <v>47</v>
      </c>
      <c r="AD3029">
        <f>+VLOOKUP(T3029,items!$A$2:$D$1255,4,0)</f>
        <v>0</v>
      </c>
      <c r="AE3029">
        <f>+VLOOKUP(T3029,Tabla1[],5,0)</f>
        <v>0</v>
      </c>
      <c r="AF3029">
        <f t="shared" si="47"/>
        <v>5</v>
      </c>
    </row>
    <row r="3030" spans="1:34" x14ac:dyDescent="0.25">
      <c r="A3030">
        <v>97984</v>
      </c>
      <c r="B3030" t="s">
        <v>6534</v>
      </c>
      <c r="C3030" t="s">
        <v>33</v>
      </c>
      <c r="D3030">
        <v>0</v>
      </c>
      <c r="F3030" t="s">
        <v>1031</v>
      </c>
      <c r="G3030" t="s">
        <v>5541</v>
      </c>
      <c r="H3030" t="s">
        <v>6535</v>
      </c>
      <c r="I3030" t="s">
        <v>37</v>
      </c>
      <c r="J3030" t="s">
        <v>6536</v>
      </c>
      <c r="K3030" t="s">
        <v>6537</v>
      </c>
      <c r="L3030" t="s">
        <v>6538</v>
      </c>
      <c r="M3030" t="s">
        <v>2611</v>
      </c>
      <c r="N3030" t="s">
        <v>2611</v>
      </c>
      <c r="O3030" t="s">
        <v>3096</v>
      </c>
      <c r="P3030" t="s">
        <v>517</v>
      </c>
      <c r="Q3030" t="s">
        <v>518</v>
      </c>
      <c r="R3030" t="s">
        <v>63</v>
      </c>
      <c r="S3030" t="s">
        <v>44</v>
      </c>
      <c r="T3030" t="s">
        <v>1581</v>
      </c>
      <c r="U3030" t="s">
        <v>1582</v>
      </c>
      <c r="X3030">
        <v>8</v>
      </c>
      <c r="Y3030">
        <v>0</v>
      </c>
      <c r="Z3030">
        <v>0</v>
      </c>
      <c r="AA3030">
        <v>0</v>
      </c>
      <c r="AB3030">
        <v>4000000</v>
      </c>
      <c r="AC3030" t="s">
        <v>47</v>
      </c>
      <c r="AD3030">
        <f>+VLOOKUP(T3030,items!$A$2:$D$1255,4,0)</f>
        <v>0</v>
      </c>
      <c r="AE3030">
        <f>+VLOOKUP(T3030,Tabla1[],5,0)</f>
        <v>0</v>
      </c>
      <c r="AF3030">
        <f t="shared" si="47"/>
        <v>5</v>
      </c>
    </row>
    <row r="3031" spans="1:34" x14ac:dyDescent="0.25">
      <c r="A3031">
        <v>97984</v>
      </c>
      <c r="B3031" t="s">
        <v>6534</v>
      </c>
      <c r="C3031" t="s">
        <v>33</v>
      </c>
      <c r="D3031">
        <v>0</v>
      </c>
      <c r="F3031" t="s">
        <v>1031</v>
      </c>
      <c r="G3031" t="s">
        <v>5541</v>
      </c>
      <c r="H3031" t="s">
        <v>6535</v>
      </c>
      <c r="I3031" t="s">
        <v>37</v>
      </c>
      <c r="J3031" t="s">
        <v>6536</v>
      </c>
      <c r="K3031" t="s">
        <v>6537</v>
      </c>
      <c r="L3031" t="s">
        <v>6538</v>
      </c>
      <c r="M3031" t="s">
        <v>2611</v>
      </c>
      <c r="N3031" t="s">
        <v>2611</v>
      </c>
      <c r="O3031" t="s">
        <v>3096</v>
      </c>
      <c r="P3031" t="s">
        <v>517</v>
      </c>
      <c r="Q3031" t="s">
        <v>518</v>
      </c>
      <c r="R3031" t="s">
        <v>63</v>
      </c>
      <c r="S3031" t="s">
        <v>44</v>
      </c>
      <c r="T3031" t="s">
        <v>50</v>
      </c>
      <c r="U3031" t="s">
        <v>51</v>
      </c>
      <c r="X3031">
        <v>1</v>
      </c>
      <c r="Y3031">
        <v>0</v>
      </c>
      <c r="Z3031">
        <v>0</v>
      </c>
      <c r="AA3031">
        <v>0</v>
      </c>
      <c r="AB3031">
        <v>500000</v>
      </c>
      <c r="AC3031" t="s">
        <v>47</v>
      </c>
      <c r="AD3031" t="e">
        <f>+VLOOKUP(T3031,items!$A$2:$D$1255,4,0)</f>
        <v>#N/A</v>
      </c>
      <c r="AE3031" t="e">
        <f>+VLOOKUP(T3031,Tabla1[],5,0)</f>
        <v>#N/A</v>
      </c>
      <c r="AF3031">
        <f t="shared" si="47"/>
        <v>5</v>
      </c>
    </row>
    <row r="3032" spans="1:34" x14ac:dyDescent="0.25">
      <c r="A3032">
        <v>97984</v>
      </c>
      <c r="B3032" t="s">
        <v>6534</v>
      </c>
      <c r="C3032" t="s">
        <v>33</v>
      </c>
      <c r="D3032">
        <v>0</v>
      </c>
      <c r="F3032" t="s">
        <v>1031</v>
      </c>
      <c r="G3032" t="s">
        <v>5541</v>
      </c>
      <c r="H3032" t="s">
        <v>6535</v>
      </c>
      <c r="I3032" t="s">
        <v>37</v>
      </c>
      <c r="J3032" t="s">
        <v>6536</v>
      </c>
      <c r="K3032" t="s">
        <v>6537</v>
      </c>
      <c r="L3032" t="s">
        <v>6538</v>
      </c>
      <c r="M3032" t="s">
        <v>2611</v>
      </c>
      <c r="N3032" t="s">
        <v>2611</v>
      </c>
      <c r="O3032" t="s">
        <v>3096</v>
      </c>
      <c r="P3032" t="s">
        <v>517</v>
      </c>
      <c r="Q3032" t="s">
        <v>518</v>
      </c>
      <c r="R3032" t="s">
        <v>63</v>
      </c>
      <c r="S3032" t="s">
        <v>44</v>
      </c>
      <c r="T3032" t="s">
        <v>314</v>
      </c>
      <c r="U3032" t="s">
        <v>315</v>
      </c>
      <c r="X3032">
        <v>1</v>
      </c>
      <c r="Y3032">
        <v>0</v>
      </c>
      <c r="Z3032">
        <v>0</v>
      </c>
      <c r="AA3032">
        <v>0</v>
      </c>
      <c r="AB3032">
        <v>1800000</v>
      </c>
      <c r="AC3032" t="s">
        <v>47</v>
      </c>
      <c r="AD3032">
        <f>+VLOOKUP(T3032,items!$A$2:$D$1255,4,0)</f>
        <v>0</v>
      </c>
      <c r="AE3032">
        <f>+VLOOKUP(T3032,Tabla1[],5,0)</f>
        <v>0</v>
      </c>
      <c r="AF3032">
        <f t="shared" si="47"/>
        <v>5</v>
      </c>
    </row>
    <row r="3033" spans="1:34" x14ac:dyDescent="0.25">
      <c r="A3033">
        <v>97987</v>
      </c>
      <c r="B3033" t="s">
        <v>1003</v>
      </c>
      <c r="C3033" t="s">
        <v>1065</v>
      </c>
      <c r="D3033">
        <v>0</v>
      </c>
      <c r="F3033" t="s">
        <v>1031</v>
      </c>
      <c r="G3033" t="s">
        <v>42</v>
      </c>
      <c r="H3033" t="s">
        <v>6539</v>
      </c>
      <c r="I3033" t="s">
        <v>37</v>
      </c>
      <c r="J3033" t="s">
        <v>37</v>
      </c>
      <c r="K3033" t="s">
        <v>6540</v>
      </c>
      <c r="L3033" t="s">
        <v>6541</v>
      </c>
      <c r="M3033" t="s">
        <v>2639</v>
      </c>
      <c r="N3033" t="s">
        <v>2639</v>
      </c>
      <c r="O3033" t="s">
        <v>424</v>
      </c>
      <c r="P3033" t="s">
        <v>681</v>
      </c>
      <c r="Q3033" t="s">
        <v>2492</v>
      </c>
      <c r="R3033" t="s">
        <v>127</v>
      </c>
      <c r="S3033" t="s">
        <v>272</v>
      </c>
      <c r="T3033" t="s">
        <v>6542</v>
      </c>
      <c r="U3033" t="s">
        <v>6543</v>
      </c>
      <c r="X3033">
        <v>1</v>
      </c>
      <c r="Y3033">
        <v>0</v>
      </c>
      <c r="Z3033">
        <v>0</v>
      </c>
      <c r="AA3033">
        <v>0</v>
      </c>
      <c r="AB3033" s="14">
        <v>0</v>
      </c>
      <c r="AC3033" t="s">
        <v>47</v>
      </c>
      <c r="AD3033">
        <f>+VLOOKUP(T3033,items!$A$2:$D$1255,4,0)</f>
        <v>0</v>
      </c>
      <c r="AE3033">
        <f>+VLOOKUP(T3033,Tabla1[],5,0)</f>
        <v>0</v>
      </c>
      <c r="AF3033">
        <f t="shared" si="47"/>
        <v>10</v>
      </c>
      <c r="AG3033">
        <v>3816</v>
      </c>
      <c r="AH3033" s="14">
        <v>0</v>
      </c>
    </row>
    <row r="3034" spans="1:34" x14ac:dyDescent="0.25">
      <c r="A3034">
        <v>97989</v>
      </c>
      <c r="B3034" t="s">
        <v>6544</v>
      </c>
      <c r="C3034" t="s">
        <v>1065</v>
      </c>
      <c r="D3034">
        <v>0</v>
      </c>
      <c r="F3034" t="s">
        <v>1031</v>
      </c>
      <c r="G3034" t="s">
        <v>1031</v>
      </c>
      <c r="H3034" t="s">
        <v>6545</v>
      </c>
      <c r="I3034" t="s">
        <v>37</v>
      </c>
      <c r="J3034" t="s">
        <v>37</v>
      </c>
      <c r="K3034" t="s">
        <v>6546</v>
      </c>
      <c r="L3034" t="s">
        <v>37</v>
      </c>
      <c r="M3034" t="s">
        <v>41</v>
      </c>
      <c r="N3034" t="s">
        <v>41</v>
      </c>
      <c r="O3034" t="s">
        <v>42</v>
      </c>
      <c r="P3034" t="s">
        <v>3533</v>
      </c>
      <c r="Q3034" t="s">
        <v>1143</v>
      </c>
      <c r="R3034" t="s">
        <v>411</v>
      </c>
      <c r="S3034" t="s">
        <v>44</v>
      </c>
      <c r="T3034" t="s">
        <v>1232</v>
      </c>
      <c r="U3034" t="s">
        <v>1233</v>
      </c>
      <c r="X3034">
        <v>1</v>
      </c>
      <c r="Y3034">
        <v>0</v>
      </c>
      <c r="Z3034">
        <v>0</v>
      </c>
      <c r="AA3034">
        <v>0</v>
      </c>
      <c r="AB3034">
        <v>198000</v>
      </c>
      <c r="AC3034" t="s">
        <v>47</v>
      </c>
      <c r="AD3034">
        <f>+VLOOKUP(T3034,items!$A$2:$D$1255,4,0)</f>
        <v>0</v>
      </c>
      <c r="AE3034">
        <f>+VLOOKUP(T3034,Tabla1[],5,0)</f>
        <v>0</v>
      </c>
      <c r="AF3034">
        <f t="shared" si="47"/>
        <v>10</v>
      </c>
    </row>
    <row r="3035" spans="1:34" x14ac:dyDescent="0.25">
      <c r="A3035">
        <v>97993</v>
      </c>
      <c r="B3035" t="s">
        <v>2436</v>
      </c>
      <c r="C3035" t="s">
        <v>75</v>
      </c>
      <c r="D3035">
        <v>0</v>
      </c>
      <c r="F3035" t="s">
        <v>1031</v>
      </c>
      <c r="G3035" t="s">
        <v>41</v>
      </c>
      <c r="H3035" t="s">
        <v>6547</v>
      </c>
      <c r="I3035" t="s">
        <v>37</v>
      </c>
      <c r="J3035" t="s">
        <v>6548</v>
      </c>
      <c r="K3035" t="s">
        <v>6549</v>
      </c>
      <c r="L3035" t="s">
        <v>37</v>
      </c>
      <c r="M3035" t="s">
        <v>42</v>
      </c>
      <c r="N3035" t="s">
        <v>42</v>
      </c>
      <c r="O3035" t="s">
        <v>488</v>
      </c>
      <c r="P3035" t="s">
        <v>1679</v>
      </c>
      <c r="Q3035" t="s">
        <v>1679</v>
      </c>
      <c r="R3035" t="s">
        <v>43</v>
      </c>
      <c r="S3035" t="s">
        <v>164</v>
      </c>
      <c r="T3035" t="s">
        <v>4160</v>
      </c>
      <c r="U3035" t="s">
        <v>2241</v>
      </c>
      <c r="X3035">
        <v>5</v>
      </c>
      <c r="Y3035">
        <v>0</v>
      </c>
      <c r="Z3035">
        <v>0</v>
      </c>
      <c r="AA3035">
        <v>0</v>
      </c>
      <c r="AB3035">
        <v>263000</v>
      </c>
      <c r="AC3035" t="s">
        <v>47</v>
      </c>
      <c r="AD3035">
        <f>+VLOOKUP(T3035,items!$A$2:$D$1255,4,0)</f>
        <v>0</v>
      </c>
      <c r="AE3035">
        <f>+VLOOKUP(T3035,Tabla1[],5,0)</f>
        <v>0</v>
      </c>
      <c r="AF3035">
        <f t="shared" si="47"/>
        <v>10</v>
      </c>
    </row>
    <row r="3036" spans="1:34" x14ac:dyDescent="0.25">
      <c r="A3036">
        <v>97997</v>
      </c>
      <c r="B3036" t="s">
        <v>6550</v>
      </c>
      <c r="C3036" t="s">
        <v>75</v>
      </c>
      <c r="D3036">
        <v>0</v>
      </c>
      <c r="F3036" t="s">
        <v>1031</v>
      </c>
      <c r="G3036" t="s">
        <v>1031</v>
      </c>
      <c r="H3036" t="s">
        <v>6551</v>
      </c>
      <c r="I3036" t="s">
        <v>37</v>
      </c>
      <c r="J3036" t="s">
        <v>6552</v>
      </c>
      <c r="K3036" t="s">
        <v>6553</v>
      </c>
      <c r="L3036" t="s">
        <v>37</v>
      </c>
      <c r="M3036" t="s">
        <v>41</v>
      </c>
      <c r="N3036" t="s">
        <v>41</v>
      </c>
      <c r="O3036" t="s">
        <v>2639</v>
      </c>
      <c r="P3036" t="s">
        <v>1679</v>
      </c>
      <c r="Q3036" t="s">
        <v>1679</v>
      </c>
      <c r="R3036" t="s">
        <v>43</v>
      </c>
      <c r="S3036" t="s">
        <v>164</v>
      </c>
      <c r="T3036" t="s">
        <v>6309</v>
      </c>
      <c r="U3036" t="s">
        <v>6310</v>
      </c>
      <c r="X3036">
        <v>8</v>
      </c>
      <c r="Y3036">
        <v>0</v>
      </c>
      <c r="Z3036">
        <v>0</v>
      </c>
      <c r="AA3036">
        <v>0</v>
      </c>
      <c r="AB3036">
        <v>10400</v>
      </c>
      <c r="AC3036" t="s">
        <v>47</v>
      </c>
      <c r="AD3036">
        <f>+VLOOKUP(T3036,items!$A$2:$D$1255,4,0)</f>
        <v>0</v>
      </c>
      <c r="AE3036">
        <f>+VLOOKUP(T3036,Tabla1[],5,0)</f>
        <v>0</v>
      </c>
      <c r="AF3036">
        <f t="shared" si="47"/>
        <v>10</v>
      </c>
    </row>
    <row r="3037" spans="1:34" x14ac:dyDescent="0.25">
      <c r="A3037">
        <v>97997</v>
      </c>
      <c r="B3037" t="s">
        <v>6550</v>
      </c>
      <c r="C3037" t="s">
        <v>75</v>
      </c>
      <c r="D3037">
        <v>0</v>
      </c>
      <c r="F3037" t="s">
        <v>1031</v>
      </c>
      <c r="G3037" t="s">
        <v>1031</v>
      </c>
      <c r="H3037" t="s">
        <v>6551</v>
      </c>
      <c r="I3037" t="s">
        <v>37</v>
      </c>
      <c r="J3037" t="s">
        <v>6552</v>
      </c>
      <c r="K3037" t="s">
        <v>6553</v>
      </c>
      <c r="L3037" t="s">
        <v>37</v>
      </c>
      <c r="M3037" t="s">
        <v>41</v>
      </c>
      <c r="N3037" t="s">
        <v>41</v>
      </c>
      <c r="O3037" t="s">
        <v>2639</v>
      </c>
      <c r="P3037" t="s">
        <v>1679</v>
      </c>
      <c r="Q3037" t="s">
        <v>1679</v>
      </c>
      <c r="R3037" t="s">
        <v>43</v>
      </c>
      <c r="S3037" t="s">
        <v>164</v>
      </c>
      <c r="T3037" t="s">
        <v>1290</v>
      </c>
      <c r="U3037" t="s">
        <v>1291</v>
      </c>
      <c r="X3037">
        <v>4</v>
      </c>
      <c r="Y3037">
        <v>0</v>
      </c>
      <c r="Z3037">
        <v>0</v>
      </c>
      <c r="AA3037">
        <v>0</v>
      </c>
      <c r="AB3037">
        <v>256000</v>
      </c>
      <c r="AC3037" t="s">
        <v>47</v>
      </c>
      <c r="AD3037">
        <f>+VLOOKUP(T3037,items!$A$2:$D$1255,4,0)</f>
        <v>0</v>
      </c>
      <c r="AE3037">
        <f>+VLOOKUP(T3037,Tabla1[],5,0)</f>
        <v>0</v>
      </c>
      <c r="AF3037">
        <f t="shared" si="47"/>
        <v>10</v>
      </c>
    </row>
    <row r="3038" spans="1:34" x14ac:dyDescent="0.25">
      <c r="A3038">
        <v>97997</v>
      </c>
      <c r="B3038" t="s">
        <v>6550</v>
      </c>
      <c r="C3038" t="s">
        <v>75</v>
      </c>
      <c r="D3038">
        <v>0</v>
      </c>
      <c r="F3038" t="s">
        <v>1031</v>
      </c>
      <c r="G3038" t="s">
        <v>1031</v>
      </c>
      <c r="H3038" t="s">
        <v>6551</v>
      </c>
      <c r="I3038" t="s">
        <v>37</v>
      </c>
      <c r="J3038" t="s">
        <v>6552</v>
      </c>
      <c r="K3038" t="s">
        <v>6553</v>
      </c>
      <c r="L3038" t="s">
        <v>37</v>
      </c>
      <c r="M3038" t="s">
        <v>41</v>
      </c>
      <c r="N3038" t="s">
        <v>41</v>
      </c>
      <c r="O3038" t="s">
        <v>2639</v>
      </c>
      <c r="P3038" t="s">
        <v>1679</v>
      </c>
      <c r="Q3038" t="s">
        <v>1679</v>
      </c>
      <c r="R3038" t="s">
        <v>43</v>
      </c>
      <c r="S3038" t="s">
        <v>164</v>
      </c>
      <c r="T3038" t="s">
        <v>6311</v>
      </c>
      <c r="U3038" t="s">
        <v>6312</v>
      </c>
      <c r="X3038">
        <v>8</v>
      </c>
      <c r="Y3038">
        <v>0</v>
      </c>
      <c r="Z3038">
        <v>0</v>
      </c>
      <c r="AA3038">
        <v>0</v>
      </c>
      <c r="AB3038">
        <v>3200</v>
      </c>
      <c r="AC3038" t="s">
        <v>47</v>
      </c>
      <c r="AD3038">
        <f>+VLOOKUP(T3038,items!$A$2:$D$1255,4,0)</f>
        <v>0</v>
      </c>
      <c r="AE3038">
        <f>+VLOOKUP(T3038,Tabla1[],5,0)</f>
        <v>0</v>
      </c>
      <c r="AF3038">
        <f t="shared" si="47"/>
        <v>10</v>
      </c>
    </row>
    <row r="3039" spans="1:34" x14ac:dyDescent="0.25">
      <c r="A3039">
        <v>98001</v>
      </c>
      <c r="B3039" t="s">
        <v>3951</v>
      </c>
      <c r="C3039" t="s">
        <v>75</v>
      </c>
      <c r="D3039">
        <v>0</v>
      </c>
      <c r="F3039" t="s">
        <v>410</v>
      </c>
      <c r="G3039" t="s">
        <v>1142</v>
      </c>
      <c r="H3039" t="s">
        <v>6554</v>
      </c>
      <c r="I3039" t="s">
        <v>6555</v>
      </c>
      <c r="J3039" t="s">
        <v>6556</v>
      </c>
      <c r="K3039" t="s">
        <v>6557</v>
      </c>
      <c r="L3039" t="s">
        <v>6558</v>
      </c>
      <c r="M3039" t="s">
        <v>2130</v>
      </c>
      <c r="N3039" t="s">
        <v>335</v>
      </c>
      <c r="O3039" t="s">
        <v>4581</v>
      </c>
      <c r="P3039" t="s">
        <v>683</v>
      </c>
      <c r="Q3039" t="s">
        <v>2253</v>
      </c>
      <c r="R3039" t="s">
        <v>127</v>
      </c>
      <c r="S3039" t="s">
        <v>88</v>
      </c>
      <c r="T3039" t="s">
        <v>429</v>
      </c>
      <c r="U3039" t="s">
        <v>430</v>
      </c>
      <c r="X3039">
        <v>3</v>
      </c>
      <c r="Y3039">
        <v>0</v>
      </c>
      <c r="Z3039">
        <v>0</v>
      </c>
      <c r="AA3039">
        <v>0</v>
      </c>
      <c r="AB3039">
        <v>441246</v>
      </c>
      <c r="AC3039" t="s">
        <v>47</v>
      </c>
      <c r="AD3039">
        <f>+VLOOKUP(T3039,items!$A$2:$D$1255,4,0)</f>
        <v>0</v>
      </c>
      <c r="AE3039">
        <f>+VLOOKUP(T3039,Tabla1[],5,0)</f>
        <v>0</v>
      </c>
      <c r="AF3039">
        <f t="shared" si="47"/>
        <v>11</v>
      </c>
    </row>
    <row r="3040" spans="1:34" x14ac:dyDescent="0.25">
      <c r="A3040">
        <v>98001</v>
      </c>
      <c r="B3040" t="s">
        <v>3951</v>
      </c>
      <c r="C3040" t="s">
        <v>75</v>
      </c>
      <c r="D3040">
        <v>0</v>
      </c>
      <c r="F3040" t="s">
        <v>410</v>
      </c>
      <c r="G3040" t="s">
        <v>1142</v>
      </c>
      <c r="H3040" t="s">
        <v>6554</v>
      </c>
      <c r="I3040" t="s">
        <v>6555</v>
      </c>
      <c r="J3040" t="s">
        <v>6556</v>
      </c>
      <c r="K3040" t="s">
        <v>6557</v>
      </c>
      <c r="L3040" t="s">
        <v>6558</v>
      </c>
      <c r="M3040" t="s">
        <v>2130</v>
      </c>
      <c r="N3040" t="s">
        <v>335</v>
      </c>
      <c r="O3040" t="s">
        <v>4581</v>
      </c>
      <c r="P3040" t="s">
        <v>683</v>
      </c>
      <c r="Q3040" t="s">
        <v>2253</v>
      </c>
      <c r="R3040" t="s">
        <v>127</v>
      </c>
      <c r="S3040" t="s">
        <v>88</v>
      </c>
      <c r="T3040" t="s">
        <v>6559</v>
      </c>
      <c r="U3040" t="s">
        <v>6560</v>
      </c>
      <c r="V3040" t="s">
        <v>988</v>
      </c>
      <c r="W3040" t="s">
        <v>114</v>
      </c>
      <c r="X3040">
        <v>7</v>
      </c>
      <c r="Y3040">
        <v>1600</v>
      </c>
      <c r="Z3040">
        <v>3000</v>
      </c>
      <c r="AA3040">
        <v>0</v>
      </c>
      <c r="AB3040">
        <v>21503104</v>
      </c>
      <c r="AC3040" t="s">
        <v>47</v>
      </c>
      <c r="AD3040" t="str">
        <f>+VLOOKUP(T3040,items!$A$2:$D$1255,4,0)</f>
        <v>BANETA</v>
      </c>
      <c r="AE3040" t="str">
        <f>+VLOOKUP(T3040,Tabla1[],5,0)</f>
        <v>GUILLOTINA</v>
      </c>
      <c r="AF3040">
        <f t="shared" si="47"/>
        <v>11</v>
      </c>
    </row>
    <row r="3041" spans="1:32" x14ac:dyDescent="0.25">
      <c r="A3041">
        <v>98001</v>
      </c>
      <c r="B3041" t="s">
        <v>3951</v>
      </c>
      <c r="C3041" t="s">
        <v>75</v>
      </c>
      <c r="D3041">
        <v>0</v>
      </c>
      <c r="F3041" t="s">
        <v>410</v>
      </c>
      <c r="G3041" t="s">
        <v>1142</v>
      </c>
      <c r="H3041" t="s">
        <v>6554</v>
      </c>
      <c r="I3041" t="s">
        <v>6555</v>
      </c>
      <c r="J3041" t="s">
        <v>6556</v>
      </c>
      <c r="K3041" t="s">
        <v>6557</v>
      </c>
      <c r="L3041" t="s">
        <v>6558</v>
      </c>
      <c r="M3041" t="s">
        <v>2130</v>
      </c>
      <c r="N3041" t="s">
        <v>335</v>
      </c>
      <c r="O3041" t="s">
        <v>4581</v>
      </c>
      <c r="P3041" t="s">
        <v>683</v>
      </c>
      <c r="Q3041" t="s">
        <v>2253</v>
      </c>
      <c r="R3041" t="s">
        <v>127</v>
      </c>
      <c r="S3041" t="s">
        <v>88</v>
      </c>
      <c r="T3041" t="s">
        <v>6559</v>
      </c>
      <c r="U3041" t="s">
        <v>6560</v>
      </c>
      <c r="V3041" t="s">
        <v>988</v>
      </c>
      <c r="W3041" t="s">
        <v>114</v>
      </c>
      <c r="X3041">
        <v>1</v>
      </c>
      <c r="Y3041">
        <v>2000</v>
      </c>
      <c r="Z3041">
        <v>3000</v>
      </c>
      <c r="AA3041">
        <v>0</v>
      </c>
      <c r="AB3041">
        <v>3071872</v>
      </c>
      <c r="AC3041" t="s">
        <v>47</v>
      </c>
      <c r="AD3041" t="str">
        <f>+VLOOKUP(T3041,items!$A$2:$D$1255,4,0)</f>
        <v>BANETA</v>
      </c>
      <c r="AE3041" t="str">
        <f>+VLOOKUP(T3041,Tabla1[],5,0)</f>
        <v>GUILLOTINA</v>
      </c>
      <c r="AF3041">
        <f t="shared" si="47"/>
        <v>11</v>
      </c>
    </row>
    <row r="3042" spans="1:32" x14ac:dyDescent="0.25">
      <c r="A3042">
        <v>98001</v>
      </c>
      <c r="B3042" t="s">
        <v>3951</v>
      </c>
      <c r="C3042" t="s">
        <v>75</v>
      </c>
      <c r="D3042">
        <v>0</v>
      </c>
      <c r="F3042" t="s">
        <v>410</v>
      </c>
      <c r="G3042" t="s">
        <v>1142</v>
      </c>
      <c r="H3042" t="s">
        <v>6554</v>
      </c>
      <c r="I3042" t="s">
        <v>6555</v>
      </c>
      <c r="J3042" t="s">
        <v>6556</v>
      </c>
      <c r="K3042" t="s">
        <v>6557</v>
      </c>
      <c r="L3042" t="s">
        <v>6558</v>
      </c>
      <c r="M3042" t="s">
        <v>2130</v>
      </c>
      <c r="N3042" t="s">
        <v>335</v>
      </c>
      <c r="O3042" t="s">
        <v>4581</v>
      </c>
      <c r="P3042" t="s">
        <v>683</v>
      </c>
      <c r="Q3042" t="s">
        <v>2253</v>
      </c>
      <c r="R3042" t="s">
        <v>127</v>
      </c>
      <c r="S3042" t="s">
        <v>88</v>
      </c>
      <c r="T3042" t="s">
        <v>6559</v>
      </c>
      <c r="U3042" t="s">
        <v>6560</v>
      </c>
      <c r="V3042" t="s">
        <v>988</v>
      </c>
      <c r="W3042" t="s">
        <v>114</v>
      </c>
      <c r="X3042">
        <v>1</v>
      </c>
      <c r="Y3042">
        <v>1640</v>
      </c>
      <c r="Z3042">
        <v>1720</v>
      </c>
      <c r="AA3042">
        <v>0</v>
      </c>
      <c r="AB3042">
        <v>2260546</v>
      </c>
      <c r="AC3042" t="s">
        <v>47</v>
      </c>
      <c r="AD3042" t="str">
        <f>+VLOOKUP(T3042,items!$A$2:$D$1255,4,0)</f>
        <v>BANETA</v>
      </c>
      <c r="AE3042" t="str">
        <f>+VLOOKUP(T3042,Tabla1[],5,0)</f>
        <v>GUILLOTINA</v>
      </c>
      <c r="AF3042">
        <f t="shared" si="47"/>
        <v>11</v>
      </c>
    </row>
    <row r="3043" spans="1:32" x14ac:dyDescent="0.25">
      <c r="A3043">
        <v>98001</v>
      </c>
      <c r="B3043" t="s">
        <v>3951</v>
      </c>
      <c r="C3043" t="s">
        <v>75</v>
      </c>
      <c r="D3043">
        <v>0</v>
      </c>
      <c r="F3043" t="s">
        <v>410</v>
      </c>
      <c r="G3043" t="s">
        <v>1142</v>
      </c>
      <c r="H3043" t="s">
        <v>6554</v>
      </c>
      <c r="I3043" t="s">
        <v>6555</v>
      </c>
      <c r="J3043" t="s">
        <v>6556</v>
      </c>
      <c r="K3043" t="s">
        <v>6557</v>
      </c>
      <c r="L3043" t="s">
        <v>6558</v>
      </c>
      <c r="M3043" t="s">
        <v>2130</v>
      </c>
      <c r="N3043" t="s">
        <v>335</v>
      </c>
      <c r="O3043" t="s">
        <v>4581</v>
      </c>
      <c r="P3043" t="s">
        <v>683</v>
      </c>
      <c r="Q3043" t="s">
        <v>2253</v>
      </c>
      <c r="R3043" t="s">
        <v>127</v>
      </c>
      <c r="S3043" t="s">
        <v>88</v>
      </c>
      <c r="T3043" t="s">
        <v>991</v>
      </c>
      <c r="U3043" t="s">
        <v>992</v>
      </c>
      <c r="W3043" t="s">
        <v>114</v>
      </c>
      <c r="X3043">
        <v>18</v>
      </c>
      <c r="Y3043">
        <v>0</v>
      </c>
      <c r="Z3043">
        <v>0</v>
      </c>
      <c r="AA3043">
        <v>300</v>
      </c>
      <c r="AB3043">
        <v>2986002</v>
      </c>
      <c r="AC3043" t="s">
        <v>47</v>
      </c>
      <c r="AD3043">
        <f>+VLOOKUP(T3043,items!$A$2:$D$1255,4,0)</f>
        <v>0</v>
      </c>
      <c r="AE3043">
        <f>+VLOOKUP(T3043,Tabla1[],5,0)</f>
        <v>0</v>
      </c>
      <c r="AF3043">
        <f t="shared" si="47"/>
        <v>11</v>
      </c>
    </row>
    <row r="3044" spans="1:32" x14ac:dyDescent="0.25">
      <c r="A3044">
        <v>98001</v>
      </c>
      <c r="B3044" t="s">
        <v>3951</v>
      </c>
      <c r="C3044" t="s">
        <v>75</v>
      </c>
      <c r="D3044">
        <v>0</v>
      </c>
      <c r="F3044" t="s">
        <v>410</v>
      </c>
      <c r="G3044" t="s">
        <v>1142</v>
      </c>
      <c r="H3044" t="s">
        <v>6554</v>
      </c>
      <c r="I3044" t="s">
        <v>6555</v>
      </c>
      <c r="J3044" t="s">
        <v>6556</v>
      </c>
      <c r="K3044" t="s">
        <v>6557</v>
      </c>
      <c r="L3044" t="s">
        <v>6558</v>
      </c>
      <c r="M3044" t="s">
        <v>2130</v>
      </c>
      <c r="N3044" t="s">
        <v>335</v>
      </c>
      <c r="O3044" t="s">
        <v>4581</v>
      </c>
      <c r="P3044" t="s">
        <v>683</v>
      </c>
      <c r="Q3044" t="s">
        <v>2253</v>
      </c>
      <c r="R3044" t="s">
        <v>127</v>
      </c>
      <c r="S3044" t="s">
        <v>88</v>
      </c>
      <c r="T3044" t="s">
        <v>993</v>
      </c>
      <c r="U3044" t="s">
        <v>994</v>
      </c>
      <c r="W3044" t="s">
        <v>114</v>
      </c>
      <c r="X3044">
        <v>2</v>
      </c>
      <c r="Y3044">
        <v>0</v>
      </c>
      <c r="Z3044">
        <v>0</v>
      </c>
      <c r="AA3044">
        <v>0</v>
      </c>
      <c r="AB3044">
        <v>136604</v>
      </c>
      <c r="AC3044" t="s">
        <v>47</v>
      </c>
      <c r="AD3044">
        <f>+VLOOKUP(T3044,items!$A$2:$D$1255,4,0)</f>
        <v>0</v>
      </c>
      <c r="AE3044">
        <f>+VLOOKUP(T3044,Tabla1[],5,0)</f>
        <v>0</v>
      </c>
      <c r="AF3044">
        <f t="shared" si="47"/>
        <v>11</v>
      </c>
    </row>
    <row r="3045" spans="1:32" x14ac:dyDescent="0.25">
      <c r="A3045">
        <v>98001</v>
      </c>
      <c r="B3045" t="s">
        <v>3951</v>
      </c>
      <c r="C3045" t="s">
        <v>75</v>
      </c>
      <c r="D3045">
        <v>0</v>
      </c>
      <c r="F3045" t="s">
        <v>410</v>
      </c>
      <c r="G3045" t="s">
        <v>1142</v>
      </c>
      <c r="H3045" t="s">
        <v>6554</v>
      </c>
      <c r="I3045" t="s">
        <v>6555</v>
      </c>
      <c r="J3045" t="s">
        <v>6556</v>
      </c>
      <c r="K3045" t="s">
        <v>6557</v>
      </c>
      <c r="L3045" t="s">
        <v>6558</v>
      </c>
      <c r="M3045" t="s">
        <v>2130</v>
      </c>
      <c r="N3045" t="s">
        <v>335</v>
      </c>
      <c r="O3045" t="s">
        <v>4581</v>
      </c>
      <c r="P3045" t="s">
        <v>683</v>
      </c>
      <c r="Q3045" t="s">
        <v>2253</v>
      </c>
      <c r="R3045" t="s">
        <v>127</v>
      </c>
      <c r="S3045" t="s">
        <v>88</v>
      </c>
      <c r="T3045" t="s">
        <v>689</v>
      </c>
      <c r="U3045" t="s">
        <v>690</v>
      </c>
      <c r="X3045">
        <v>20</v>
      </c>
      <c r="Y3045">
        <v>500</v>
      </c>
      <c r="Z3045">
        <v>217</v>
      </c>
      <c r="AA3045">
        <v>0</v>
      </c>
      <c r="AB3045">
        <v>593780</v>
      </c>
      <c r="AC3045" t="s">
        <v>47</v>
      </c>
      <c r="AD3045">
        <f>+VLOOKUP(T3045,items!$A$2:$D$1255,4,0)</f>
        <v>0</v>
      </c>
      <c r="AE3045">
        <f>+VLOOKUP(T3045,Tabla1[],5,0)</f>
        <v>0</v>
      </c>
      <c r="AF3045">
        <f t="shared" si="47"/>
        <v>11</v>
      </c>
    </row>
    <row r="3046" spans="1:32" x14ac:dyDescent="0.25">
      <c r="A3046">
        <v>98001</v>
      </c>
      <c r="B3046" t="s">
        <v>3951</v>
      </c>
      <c r="C3046" t="s">
        <v>75</v>
      </c>
      <c r="D3046">
        <v>0</v>
      </c>
      <c r="F3046" t="s">
        <v>410</v>
      </c>
      <c r="G3046" t="s">
        <v>1142</v>
      </c>
      <c r="H3046" t="s">
        <v>6554</v>
      </c>
      <c r="I3046" t="s">
        <v>6555</v>
      </c>
      <c r="J3046" t="s">
        <v>6556</v>
      </c>
      <c r="K3046" t="s">
        <v>6557</v>
      </c>
      <c r="L3046" t="s">
        <v>6558</v>
      </c>
      <c r="M3046" t="s">
        <v>2130</v>
      </c>
      <c r="N3046" t="s">
        <v>335</v>
      </c>
      <c r="O3046" t="s">
        <v>4581</v>
      </c>
      <c r="P3046" t="s">
        <v>683</v>
      </c>
      <c r="Q3046" t="s">
        <v>2253</v>
      </c>
      <c r="R3046" t="s">
        <v>127</v>
      </c>
      <c r="S3046" t="s">
        <v>88</v>
      </c>
      <c r="T3046" t="s">
        <v>1096</v>
      </c>
      <c r="U3046" t="s">
        <v>1097</v>
      </c>
      <c r="X3046">
        <v>1</v>
      </c>
      <c r="Y3046">
        <v>0</v>
      </c>
      <c r="Z3046">
        <v>0</v>
      </c>
      <c r="AA3046">
        <v>0</v>
      </c>
      <c r="AB3046">
        <v>1992760</v>
      </c>
      <c r="AC3046" t="s">
        <v>47</v>
      </c>
      <c r="AD3046" t="e">
        <f>+VLOOKUP(T3046,items!$A$2:$D$1255,4,0)</f>
        <v>#N/A</v>
      </c>
      <c r="AE3046" t="e">
        <f>+VLOOKUP(T3046,Tabla1[],5,0)</f>
        <v>#N/A</v>
      </c>
      <c r="AF3046">
        <f t="shared" si="47"/>
        <v>11</v>
      </c>
    </row>
    <row r="3047" spans="1:32" x14ac:dyDescent="0.25">
      <c r="A3047">
        <v>98002</v>
      </c>
      <c r="B3047" t="s">
        <v>6561</v>
      </c>
      <c r="C3047" t="s">
        <v>33</v>
      </c>
      <c r="D3047">
        <v>0</v>
      </c>
      <c r="F3047" t="s">
        <v>1031</v>
      </c>
      <c r="G3047" t="s">
        <v>41</v>
      </c>
      <c r="H3047" t="s">
        <v>6562</v>
      </c>
      <c r="I3047" t="s">
        <v>6563</v>
      </c>
      <c r="J3047" t="s">
        <v>6564</v>
      </c>
      <c r="K3047" t="s">
        <v>6565</v>
      </c>
      <c r="L3047" t="s">
        <v>6566</v>
      </c>
      <c r="M3047" t="s">
        <v>42</v>
      </c>
      <c r="N3047" t="s">
        <v>985</v>
      </c>
      <c r="O3047" t="s">
        <v>335</v>
      </c>
      <c r="P3047" t="s">
        <v>1105</v>
      </c>
      <c r="Q3047" t="s">
        <v>3819</v>
      </c>
      <c r="R3047" t="s">
        <v>63</v>
      </c>
      <c r="S3047" t="s">
        <v>128</v>
      </c>
      <c r="T3047" t="s">
        <v>6567</v>
      </c>
      <c r="U3047" t="s">
        <v>6568</v>
      </c>
      <c r="X3047">
        <v>2</v>
      </c>
      <c r="Y3047">
        <v>0</v>
      </c>
      <c r="Z3047">
        <v>0</v>
      </c>
      <c r="AA3047">
        <v>0</v>
      </c>
      <c r="AB3047">
        <v>0</v>
      </c>
      <c r="AC3047" t="s">
        <v>47</v>
      </c>
      <c r="AD3047">
        <f>+VLOOKUP(T3047,items!$A$2:$D$1255,4,0)</f>
        <v>0</v>
      </c>
      <c r="AE3047">
        <f>+VLOOKUP(T3047,Tabla1[],5,0)</f>
        <v>0</v>
      </c>
      <c r="AF3047">
        <f t="shared" si="47"/>
        <v>10</v>
      </c>
    </row>
    <row r="3048" spans="1:32" x14ac:dyDescent="0.25">
      <c r="A3048">
        <v>98009</v>
      </c>
      <c r="B3048" t="s">
        <v>6569</v>
      </c>
      <c r="C3048" t="s">
        <v>75</v>
      </c>
      <c r="D3048">
        <v>0</v>
      </c>
      <c r="F3048" t="s">
        <v>41</v>
      </c>
      <c r="G3048" t="s">
        <v>42</v>
      </c>
      <c r="H3048" t="s">
        <v>6570</v>
      </c>
      <c r="I3048" t="s">
        <v>6571</v>
      </c>
      <c r="J3048" t="s">
        <v>6572</v>
      </c>
      <c r="K3048" t="s">
        <v>6573</v>
      </c>
      <c r="L3048" t="s">
        <v>6574</v>
      </c>
      <c r="M3048" t="s">
        <v>2492</v>
      </c>
      <c r="N3048" t="s">
        <v>682</v>
      </c>
      <c r="O3048" t="s">
        <v>683</v>
      </c>
      <c r="P3048" t="s">
        <v>445</v>
      </c>
      <c r="Q3048" t="s">
        <v>1106</v>
      </c>
      <c r="R3048" t="s">
        <v>63</v>
      </c>
      <c r="S3048" t="s">
        <v>128</v>
      </c>
      <c r="T3048" t="s">
        <v>3801</v>
      </c>
      <c r="U3048" t="s">
        <v>3802</v>
      </c>
      <c r="X3048">
        <v>2</v>
      </c>
      <c r="Y3048">
        <v>0</v>
      </c>
      <c r="Z3048">
        <v>0</v>
      </c>
      <c r="AA3048">
        <v>0</v>
      </c>
      <c r="AB3048">
        <v>958666</v>
      </c>
      <c r="AC3048" t="s">
        <v>47</v>
      </c>
      <c r="AD3048">
        <f>+VLOOKUP(T3048,items!$A$2:$D$1255,4,0)</f>
        <v>0</v>
      </c>
      <c r="AE3048">
        <f>+VLOOKUP(T3048,Tabla1[],5,0)</f>
        <v>0</v>
      </c>
      <c r="AF3048">
        <f t="shared" si="47"/>
        <v>11</v>
      </c>
    </row>
    <row r="3049" spans="1:32" x14ac:dyDescent="0.25">
      <c r="A3049">
        <v>98009</v>
      </c>
      <c r="B3049" t="s">
        <v>6569</v>
      </c>
      <c r="C3049" t="s">
        <v>75</v>
      </c>
      <c r="D3049">
        <v>0</v>
      </c>
      <c r="F3049" t="s">
        <v>41</v>
      </c>
      <c r="G3049" t="s">
        <v>42</v>
      </c>
      <c r="H3049" t="s">
        <v>6570</v>
      </c>
      <c r="I3049" t="s">
        <v>6571</v>
      </c>
      <c r="J3049" t="s">
        <v>6572</v>
      </c>
      <c r="K3049" t="s">
        <v>6573</v>
      </c>
      <c r="L3049" t="s">
        <v>6574</v>
      </c>
      <c r="M3049" t="s">
        <v>2492</v>
      </c>
      <c r="N3049" t="s">
        <v>682</v>
      </c>
      <c r="O3049" t="s">
        <v>683</v>
      </c>
      <c r="P3049" t="s">
        <v>445</v>
      </c>
      <c r="Q3049" t="s">
        <v>1106</v>
      </c>
      <c r="R3049" t="s">
        <v>63</v>
      </c>
      <c r="S3049" t="s">
        <v>128</v>
      </c>
      <c r="T3049" t="s">
        <v>6575</v>
      </c>
      <c r="U3049" t="s">
        <v>6576</v>
      </c>
      <c r="X3049">
        <v>2</v>
      </c>
      <c r="Y3049">
        <v>0</v>
      </c>
      <c r="Z3049">
        <v>0</v>
      </c>
      <c r="AA3049">
        <v>0</v>
      </c>
      <c r="AB3049">
        <v>701464</v>
      </c>
      <c r="AC3049" t="s">
        <v>47</v>
      </c>
      <c r="AD3049">
        <f>+VLOOKUP(T3049,items!$A$2:$D$1255,4,0)</f>
        <v>0</v>
      </c>
      <c r="AE3049">
        <f>+VLOOKUP(T3049,Tabla1[],5,0)</f>
        <v>0</v>
      </c>
      <c r="AF3049">
        <f t="shared" si="47"/>
        <v>11</v>
      </c>
    </row>
    <row r="3050" spans="1:32" x14ac:dyDescent="0.25">
      <c r="A3050">
        <v>98009</v>
      </c>
      <c r="B3050" t="s">
        <v>6569</v>
      </c>
      <c r="C3050" t="s">
        <v>75</v>
      </c>
      <c r="D3050">
        <v>0</v>
      </c>
      <c r="F3050" t="s">
        <v>41</v>
      </c>
      <c r="G3050" t="s">
        <v>42</v>
      </c>
      <c r="H3050" t="s">
        <v>6570</v>
      </c>
      <c r="I3050" t="s">
        <v>6571</v>
      </c>
      <c r="J3050" t="s">
        <v>6572</v>
      </c>
      <c r="K3050" t="s">
        <v>6573</v>
      </c>
      <c r="L3050" t="s">
        <v>6574</v>
      </c>
      <c r="M3050" t="s">
        <v>2492</v>
      </c>
      <c r="N3050" t="s">
        <v>682</v>
      </c>
      <c r="O3050" t="s">
        <v>683</v>
      </c>
      <c r="P3050" t="s">
        <v>445</v>
      </c>
      <c r="Q3050" t="s">
        <v>1106</v>
      </c>
      <c r="R3050" t="s">
        <v>63</v>
      </c>
      <c r="S3050" t="s">
        <v>128</v>
      </c>
      <c r="T3050" t="s">
        <v>6577</v>
      </c>
      <c r="U3050" t="s">
        <v>6578</v>
      </c>
      <c r="W3050" t="s">
        <v>6579</v>
      </c>
      <c r="X3050">
        <v>1</v>
      </c>
      <c r="Y3050">
        <v>4000</v>
      </c>
      <c r="Z3050">
        <v>1500</v>
      </c>
      <c r="AA3050">
        <v>0</v>
      </c>
      <c r="AB3050">
        <v>1155000</v>
      </c>
      <c r="AC3050" t="s">
        <v>47</v>
      </c>
      <c r="AD3050" t="str">
        <f>+VLOOKUP(T3050,items!$A$2:$D$1255,4,0)</f>
        <v>SLINDINGGLASS</v>
      </c>
      <c r="AE3050">
        <f>+VLOOKUP(T3050,Tabla1[],5,0)</f>
        <v>0</v>
      </c>
      <c r="AF3050">
        <f t="shared" si="47"/>
        <v>11</v>
      </c>
    </row>
    <row r="3051" spans="1:32" x14ac:dyDescent="0.25">
      <c r="A3051">
        <v>98009</v>
      </c>
      <c r="B3051" t="s">
        <v>6569</v>
      </c>
      <c r="C3051" t="s">
        <v>75</v>
      </c>
      <c r="D3051">
        <v>0</v>
      </c>
      <c r="F3051" t="s">
        <v>41</v>
      </c>
      <c r="G3051" t="s">
        <v>42</v>
      </c>
      <c r="H3051" t="s">
        <v>6570</v>
      </c>
      <c r="I3051" t="s">
        <v>6571</v>
      </c>
      <c r="J3051" t="s">
        <v>6572</v>
      </c>
      <c r="K3051" t="s">
        <v>6573</v>
      </c>
      <c r="L3051" t="s">
        <v>6574</v>
      </c>
      <c r="M3051" t="s">
        <v>2492</v>
      </c>
      <c r="N3051" t="s">
        <v>682</v>
      </c>
      <c r="O3051" t="s">
        <v>683</v>
      </c>
      <c r="P3051" t="s">
        <v>445</v>
      </c>
      <c r="Q3051" t="s">
        <v>1106</v>
      </c>
      <c r="R3051" t="s">
        <v>63</v>
      </c>
      <c r="S3051" t="s">
        <v>128</v>
      </c>
      <c r="T3051" t="s">
        <v>6577</v>
      </c>
      <c r="U3051" t="s">
        <v>6578</v>
      </c>
      <c r="W3051" t="s">
        <v>6579</v>
      </c>
      <c r="X3051">
        <v>1</v>
      </c>
      <c r="Y3051">
        <v>3500</v>
      </c>
      <c r="Z3051">
        <v>2000</v>
      </c>
      <c r="AA3051">
        <v>0</v>
      </c>
      <c r="AB3051">
        <v>825000</v>
      </c>
      <c r="AC3051" t="s">
        <v>47</v>
      </c>
      <c r="AD3051" t="str">
        <f>+VLOOKUP(T3051,items!$A$2:$D$1255,4,0)</f>
        <v>SLINDINGGLASS</v>
      </c>
      <c r="AE3051">
        <f>+VLOOKUP(T3051,Tabla1[],5,0)</f>
        <v>0</v>
      </c>
      <c r="AF3051">
        <f t="shared" si="47"/>
        <v>11</v>
      </c>
    </row>
    <row r="3052" spans="1:32" x14ac:dyDescent="0.25">
      <c r="A3052">
        <v>98018</v>
      </c>
      <c r="B3052" t="s">
        <v>6580</v>
      </c>
      <c r="C3052" t="s">
        <v>75</v>
      </c>
      <c r="D3052">
        <v>0</v>
      </c>
      <c r="F3052" t="s">
        <v>4659</v>
      </c>
      <c r="G3052" t="s">
        <v>2129</v>
      </c>
      <c r="H3052" t="s">
        <v>6581</v>
      </c>
      <c r="I3052" t="s">
        <v>37</v>
      </c>
      <c r="J3052" t="s">
        <v>6582</v>
      </c>
      <c r="K3052" t="s">
        <v>6583</v>
      </c>
      <c r="L3052" t="s">
        <v>37</v>
      </c>
      <c r="M3052" t="s">
        <v>1142</v>
      </c>
      <c r="N3052" t="s">
        <v>1142</v>
      </c>
      <c r="O3052" t="s">
        <v>4817</v>
      </c>
      <c r="P3052" t="s">
        <v>2253</v>
      </c>
      <c r="Q3052" t="s">
        <v>6584</v>
      </c>
      <c r="R3052" t="s">
        <v>127</v>
      </c>
      <c r="S3052" t="s">
        <v>108</v>
      </c>
      <c r="T3052" t="s">
        <v>299</v>
      </c>
      <c r="U3052" t="s">
        <v>300</v>
      </c>
      <c r="X3052">
        <v>1</v>
      </c>
      <c r="Y3052">
        <v>0</v>
      </c>
      <c r="Z3052">
        <v>0</v>
      </c>
      <c r="AA3052">
        <v>0</v>
      </c>
      <c r="AB3052">
        <v>1800000</v>
      </c>
      <c r="AC3052" t="s">
        <v>47</v>
      </c>
      <c r="AD3052">
        <f>+VLOOKUP(T3052,items!$A$2:$D$1255,4,0)</f>
        <v>0</v>
      </c>
      <c r="AE3052">
        <f>+VLOOKUP(T3052,Tabla1[],5,0)</f>
        <v>0</v>
      </c>
      <c r="AF3052">
        <f t="shared" si="47"/>
        <v>11</v>
      </c>
    </row>
    <row r="3053" spans="1:32" x14ac:dyDescent="0.25">
      <c r="A3053">
        <v>98018</v>
      </c>
      <c r="B3053" t="s">
        <v>6580</v>
      </c>
      <c r="C3053" t="s">
        <v>75</v>
      </c>
      <c r="D3053">
        <v>0</v>
      </c>
      <c r="F3053" t="s">
        <v>4659</v>
      </c>
      <c r="G3053" t="s">
        <v>2129</v>
      </c>
      <c r="H3053" t="s">
        <v>6581</v>
      </c>
      <c r="I3053" t="s">
        <v>37</v>
      </c>
      <c r="J3053" t="s">
        <v>6582</v>
      </c>
      <c r="K3053" t="s">
        <v>6583</v>
      </c>
      <c r="L3053" t="s">
        <v>37</v>
      </c>
      <c r="M3053" t="s">
        <v>1142</v>
      </c>
      <c r="N3053" t="s">
        <v>1142</v>
      </c>
      <c r="O3053" t="s">
        <v>4817</v>
      </c>
      <c r="P3053" t="s">
        <v>2253</v>
      </c>
      <c r="Q3053" t="s">
        <v>6584</v>
      </c>
      <c r="R3053" t="s">
        <v>127</v>
      </c>
      <c r="S3053" t="s">
        <v>108</v>
      </c>
      <c r="T3053" t="s">
        <v>1001</v>
      </c>
      <c r="U3053" t="s">
        <v>1002</v>
      </c>
      <c r="X3053">
        <v>1</v>
      </c>
      <c r="Y3053">
        <v>0</v>
      </c>
      <c r="Z3053">
        <v>0</v>
      </c>
      <c r="AA3053">
        <v>0</v>
      </c>
      <c r="AB3053">
        <v>400000</v>
      </c>
      <c r="AC3053" t="s">
        <v>47</v>
      </c>
      <c r="AD3053" t="e">
        <f>+VLOOKUP(T3053,items!$A$2:$D$1255,4,0)</f>
        <v>#N/A</v>
      </c>
      <c r="AE3053" t="e">
        <f>+VLOOKUP(T3053,Tabla1[],5,0)</f>
        <v>#N/A</v>
      </c>
      <c r="AF3053">
        <f t="shared" si="47"/>
        <v>11</v>
      </c>
    </row>
    <row r="3054" spans="1:32" x14ac:dyDescent="0.25">
      <c r="A3054">
        <v>98029</v>
      </c>
      <c r="B3054" t="s">
        <v>6585</v>
      </c>
      <c r="C3054" t="s">
        <v>33</v>
      </c>
      <c r="D3054">
        <v>0</v>
      </c>
      <c r="F3054" t="s">
        <v>41</v>
      </c>
      <c r="G3054" t="s">
        <v>985</v>
      </c>
      <c r="H3054" t="s">
        <v>6586</v>
      </c>
      <c r="I3054" t="s">
        <v>37</v>
      </c>
      <c r="J3054" t="s">
        <v>6587</v>
      </c>
      <c r="K3054" t="s">
        <v>6588</v>
      </c>
      <c r="L3054" t="s">
        <v>6589</v>
      </c>
      <c r="M3054" t="s">
        <v>1143</v>
      </c>
      <c r="N3054" t="s">
        <v>1143</v>
      </c>
      <c r="O3054" t="s">
        <v>120</v>
      </c>
      <c r="P3054" t="s">
        <v>124</v>
      </c>
      <c r="Q3054" t="s">
        <v>125</v>
      </c>
      <c r="R3054" t="s">
        <v>63</v>
      </c>
      <c r="S3054" t="s">
        <v>44</v>
      </c>
      <c r="T3054" t="s">
        <v>3850</v>
      </c>
      <c r="U3054" t="s">
        <v>3851</v>
      </c>
      <c r="X3054">
        <v>2</v>
      </c>
      <c r="Y3054">
        <v>0</v>
      </c>
      <c r="Z3054">
        <v>0</v>
      </c>
      <c r="AA3054">
        <v>0</v>
      </c>
      <c r="AB3054">
        <v>2590172</v>
      </c>
      <c r="AC3054" t="s">
        <v>47</v>
      </c>
      <c r="AD3054" t="str">
        <f>+VLOOKUP(T3054,items!$A$2:$D$1255,4,0)</f>
        <v>MUEBLES</v>
      </c>
      <c r="AE3054">
        <f>+VLOOKUP(T3054,Tabla1[],5,0)</f>
        <v>0</v>
      </c>
      <c r="AF3054">
        <f t="shared" si="47"/>
        <v>11</v>
      </c>
    </row>
    <row r="3055" spans="1:32" x14ac:dyDescent="0.25">
      <c r="A3055">
        <v>98029</v>
      </c>
      <c r="B3055" t="s">
        <v>6585</v>
      </c>
      <c r="C3055" t="s">
        <v>33</v>
      </c>
      <c r="D3055">
        <v>0</v>
      </c>
      <c r="F3055" t="s">
        <v>41</v>
      </c>
      <c r="G3055" t="s">
        <v>985</v>
      </c>
      <c r="H3055" t="s">
        <v>6586</v>
      </c>
      <c r="I3055" t="s">
        <v>37</v>
      </c>
      <c r="J3055" t="s">
        <v>6587</v>
      </c>
      <c r="K3055" t="s">
        <v>6588</v>
      </c>
      <c r="L3055" t="s">
        <v>6589</v>
      </c>
      <c r="M3055" t="s">
        <v>1143</v>
      </c>
      <c r="N3055" t="s">
        <v>1143</v>
      </c>
      <c r="O3055" t="s">
        <v>120</v>
      </c>
      <c r="P3055" t="s">
        <v>124</v>
      </c>
      <c r="Q3055" t="s">
        <v>125</v>
      </c>
      <c r="R3055" t="s">
        <v>63</v>
      </c>
      <c r="S3055" t="s">
        <v>44</v>
      </c>
      <c r="T3055" t="s">
        <v>5580</v>
      </c>
      <c r="U3055" t="s">
        <v>5581</v>
      </c>
      <c r="V3055" t="s">
        <v>867</v>
      </c>
      <c r="X3055">
        <v>2</v>
      </c>
      <c r="Y3055">
        <v>0</v>
      </c>
      <c r="Z3055">
        <v>0</v>
      </c>
      <c r="AA3055">
        <v>0</v>
      </c>
      <c r="AB3055">
        <v>3395268</v>
      </c>
      <c r="AC3055" t="s">
        <v>47</v>
      </c>
      <c r="AD3055">
        <f>+VLOOKUP(T3055,items!$A$2:$D$1255,4,0)</f>
        <v>0</v>
      </c>
      <c r="AE3055">
        <f>+VLOOKUP(T3055,Tabla1[],5,0)</f>
        <v>0</v>
      </c>
      <c r="AF3055">
        <f t="shared" si="47"/>
        <v>11</v>
      </c>
    </row>
    <row r="3056" spans="1:32" x14ac:dyDescent="0.25">
      <c r="A3056">
        <v>98029</v>
      </c>
      <c r="B3056" t="s">
        <v>6585</v>
      </c>
      <c r="C3056" t="s">
        <v>33</v>
      </c>
      <c r="D3056">
        <v>0</v>
      </c>
      <c r="F3056" t="s">
        <v>41</v>
      </c>
      <c r="G3056" t="s">
        <v>985</v>
      </c>
      <c r="H3056" t="s">
        <v>6586</v>
      </c>
      <c r="I3056" t="s">
        <v>37</v>
      </c>
      <c r="J3056" t="s">
        <v>6587</v>
      </c>
      <c r="K3056" t="s">
        <v>6588</v>
      </c>
      <c r="L3056" t="s">
        <v>6589</v>
      </c>
      <c r="M3056" t="s">
        <v>1143</v>
      </c>
      <c r="N3056" t="s">
        <v>1143</v>
      </c>
      <c r="O3056" t="s">
        <v>120</v>
      </c>
      <c r="P3056" t="s">
        <v>124</v>
      </c>
      <c r="Q3056" t="s">
        <v>125</v>
      </c>
      <c r="R3056" t="s">
        <v>63</v>
      </c>
      <c r="S3056" t="s">
        <v>44</v>
      </c>
      <c r="T3056" t="s">
        <v>209</v>
      </c>
      <c r="U3056" t="s">
        <v>210</v>
      </c>
      <c r="W3056" t="s">
        <v>211</v>
      </c>
      <c r="X3056">
        <v>2</v>
      </c>
      <c r="Y3056">
        <v>0</v>
      </c>
      <c r="Z3056">
        <v>0</v>
      </c>
      <c r="AA3056">
        <v>0</v>
      </c>
      <c r="AB3056">
        <v>514572</v>
      </c>
      <c r="AC3056" t="s">
        <v>47</v>
      </c>
      <c r="AD3056">
        <f>+VLOOKUP(T3056,items!$A$2:$D$1255,4,0)</f>
        <v>0</v>
      </c>
      <c r="AE3056">
        <f>+VLOOKUP(T3056,Tabla1[],5,0)</f>
        <v>0</v>
      </c>
      <c r="AF3056">
        <f t="shared" si="47"/>
        <v>11</v>
      </c>
    </row>
    <row r="3057" spans="1:32" x14ac:dyDescent="0.25">
      <c r="A3057">
        <v>98029</v>
      </c>
      <c r="B3057" t="s">
        <v>6585</v>
      </c>
      <c r="C3057" t="s">
        <v>33</v>
      </c>
      <c r="D3057">
        <v>0</v>
      </c>
      <c r="F3057" t="s">
        <v>41</v>
      </c>
      <c r="G3057" t="s">
        <v>985</v>
      </c>
      <c r="H3057" t="s">
        <v>6586</v>
      </c>
      <c r="I3057" t="s">
        <v>37</v>
      </c>
      <c r="J3057" t="s">
        <v>6587</v>
      </c>
      <c r="K3057" t="s">
        <v>6588</v>
      </c>
      <c r="L3057" t="s">
        <v>6589</v>
      </c>
      <c r="M3057" t="s">
        <v>1143</v>
      </c>
      <c r="N3057" t="s">
        <v>1143</v>
      </c>
      <c r="O3057" t="s">
        <v>120</v>
      </c>
      <c r="P3057" t="s">
        <v>124</v>
      </c>
      <c r="Q3057" t="s">
        <v>125</v>
      </c>
      <c r="R3057" t="s">
        <v>63</v>
      </c>
      <c r="S3057" t="s">
        <v>44</v>
      </c>
      <c r="T3057" t="s">
        <v>797</v>
      </c>
      <c r="U3057" t="s">
        <v>798</v>
      </c>
      <c r="X3057">
        <v>1</v>
      </c>
      <c r="Y3057">
        <v>0</v>
      </c>
      <c r="Z3057">
        <v>0</v>
      </c>
      <c r="AA3057">
        <v>0</v>
      </c>
      <c r="AB3057">
        <v>300000</v>
      </c>
      <c r="AC3057" t="s">
        <v>47</v>
      </c>
      <c r="AD3057" t="e">
        <f>+VLOOKUP(T3057,items!$A$2:$D$1255,4,0)</f>
        <v>#N/A</v>
      </c>
      <c r="AE3057" t="e">
        <f>+VLOOKUP(T3057,Tabla1[],5,0)</f>
        <v>#N/A</v>
      </c>
      <c r="AF3057">
        <f t="shared" si="47"/>
        <v>11</v>
      </c>
    </row>
    <row r="3058" spans="1:32" x14ac:dyDescent="0.25">
      <c r="A3058">
        <v>98036</v>
      </c>
      <c r="B3058" t="s">
        <v>1461</v>
      </c>
      <c r="C3058" t="s">
        <v>75</v>
      </c>
      <c r="D3058">
        <v>0</v>
      </c>
      <c r="F3058" t="s">
        <v>42</v>
      </c>
      <c r="G3058" t="s">
        <v>42</v>
      </c>
      <c r="H3058" t="s">
        <v>6590</v>
      </c>
      <c r="I3058" t="s">
        <v>37</v>
      </c>
      <c r="J3058" t="s">
        <v>6591</v>
      </c>
      <c r="K3058" t="s">
        <v>6592</v>
      </c>
      <c r="L3058" t="s">
        <v>37</v>
      </c>
      <c r="M3058" t="s">
        <v>2639</v>
      </c>
      <c r="N3058" t="s">
        <v>2639</v>
      </c>
      <c r="O3058" t="s">
        <v>1679</v>
      </c>
      <c r="P3058" t="s">
        <v>1136</v>
      </c>
      <c r="Q3058" t="s">
        <v>1136</v>
      </c>
      <c r="R3058" t="s">
        <v>43</v>
      </c>
      <c r="S3058" t="s">
        <v>164</v>
      </c>
      <c r="T3058" t="s">
        <v>6309</v>
      </c>
      <c r="U3058" t="s">
        <v>6310</v>
      </c>
      <c r="X3058">
        <v>10</v>
      </c>
      <c r="Y3058">
        <v>0</v>
      </c>
      <c r="Z3058">
        <v>0</v>
      </c>
      <c r="AA3058">
        <v>0</v>
      </c>
      <c r="AB3058">
        <v>13000</v>
      </c>
      <c r="AC3058" t="s">
        <v>47</v>
      </c>
      <c r="AD3058">
        <f>+VLOOKUP(T3058,items!$A$2:$D$1255,4,0)</f>
        <v>0</v>
      </c>
      <c r="AE3058">
        <f>+VLOOKUP(T3058,Tabla1[],5,0)</f>
        <v>0</v>
      </c>
      <c r="AF3058">
        <f t="shared" si="47"/>
        <v>10</v>
      </c>
    </row>
    <row r="3059" spans="1:32" x14ac:dyDescent="0.25">
      <c r="A3059">
        <v>98036</v>
      </c>
      <c r="B3059" t="s">
        <v>1461</v>
      </c>
      <c r="C3059" t="s">
        <v>75</v>
      </c>
      <c r="D3059">
        <v>0</v>
      </c>
      <c r="F3059" t="s">
        <v>42</v>
      </c>
      <c r="G3059" t="s">
        <v>42</v>
      </c>
      <c r="H3059" t="s">
        <v>6590</v>
      </c>
      <c r="I3059" t="s">
        <v>37</v>
      </c>
      <c r="J3059" t="s">
        <v>6591</v>
      </c>
      <c r="K3059" t="s">
        <v>6592</v>
      </c>
      <c r="L3059" t="s">
        <v>37</v>
      </c>
      <c r="M3059" t="s">
        <v>2639</v>
      </c>
      <c r="N3059" t="s">
        <v>2639</v>
      </c>
      <c r="O3059" t="s">
        <v>1679</v>
      </c>
      <c r="P3059" t="s">
        <v>1136</v>
      </c>
      <c r="Q3059" t="s">
        <v>1136</v>
      </c>
      <c r="R3059" t="s">
        <v>43</v>
      </c>
      <c r="S3059" t="s">
        <v>164</v>
      </c>
      <c r="T3059" t="s">
        <v>1290</v>
      </c>
      <c r="U3059" t="s">
        <v>1291</v>
      </c>
      <c r="X3059">
        <v>5</v>
      </c>
      <c r="Y3059">
        <v>0</v>
      </c>
      <c r="Z3059">
        <v>0</v>
      </c>
      <c r="AA3059">
        <v>0</v>
      </c>
      <c r="AB3059">
        <v>319130</v>
      </c>
      <c r="AC3059" t="s">
        <v>47</v>
      </c>
      <c r="AD3059">
        <f>+VLOOKUP(T3059,items!$A$2:$D$1255,4,0)</f>
        <v>0</v>
      </c>
      <c r="AE3059">
        <f>+VLOOKUP(T3059,Tabla1[],5,0)</f>
        <v>0</v>
      </c>
      <c r="AF3059">
        <f t="shared" si="47"/>
        <v>10</v>
      </c>
    </row>
    <row r="3060" spans="1:32" x14ac:dyDescent="0.25">
      <c r="A3060">
        <v>98036</v>
      </c>
      <c r="B3060" t="s">
        <v>1461</v>
      </c>
      <c r="C3060" t="s">
        <v>75</v>
      </c>
      <c r="D3060">
        <v>0</v>
      </c>
      <c r="F3060" t="s">
        <v>42</v>
      </c>
      <c r="G3060" t="s">
        <v>42</v>
      </c>
      <c r="H3060" t="s">
        <v>6590</v>
      </c>
      <c r="I3060" t="s">
        <v>37</v>
      </c>
      <c r="J3060" t="s">
        <v>6591</v>
      </c>
      <c r="K3060" t="s">
        <v>6592</v>
      </c>
      <c r="L3060" t="s">
        <v>37</v>
      </c>
      <c r="M3060" t="s">
        <v>2639</v>
      </c>
      <c r="N3060" t="s">
        <v>2639</v>
      </c>
      <c r="O3060" t="s">
        <v>1679</v>
      </c>
      <c r="P3060" t="s">
        <v>1136</v>
      </c>
      <c r="Q3060" t="s">
        <v>1136</v>
      </c>
      <c r="R3060" t="s">
        <v>43</v>
      </c>
      <c r="S3060" t="s">
        <v>164</v>
      </c>
      <c r="T3060" t="s">
        <v>6311</v>
      </c>
      <c r="U3060" t="s">
        <v>6312</v>
      </c>
      <c r="X3060">
        <v>10</v>
      </c>
      <c r="Y3060">
        <v>0</v>
      </c>
      <c r="Z3060">
        <v>0</v>
      </c>
      <c r="AA3060">
        <v>0</v>
      </c>
      <c r="AB3060">
        <v>4000</v>
      </c>
      <c r="AC3060" t="s">
        <v>47</v>
      </c>
      <c r="AD3060">
        <f>+VLOOKUP(T3060,items!$A$2:$D$1255,4,0)</f>
        <v>0</v>
      </c>
      <c r="AE3060">
        <f>+VLOOKUP(T3060,Tabla1[],5,0)</f>
        <v>0</v>
      </c>
      <c r="AF3060">
        <f t="shared" si="47"/>
        <v>10</v>
      </c>
    </row>
    <row r="3061" spans="1:32" x14ac:dyDescent="0.25">
      <c r="A3061">
        <v>98039</v>
      </c>
      <c r="B3061" t="s">
        <v>2843</v>
      </c>
      <c r="C3061" t="s">
        <v>75</v>
      </c>
      <c r="D3061">
        <v>0</v>
      </c>
      <c r="F3061" t="s">
        <v>42</v>
      </c>
      <c r="G3061" t="s">
        <v>42</v>
      </c>
      <c r="H3061" t="s">
        <v>6593</v>
      </c>
      <c r="I3061" t="s">
        <v>37</v>
      </c>
      <c r="J3061" t="s">
        <v>6594</v>
      </c>
      <c r="K3061" t="s">
        <v>6595</v>
      </c>
      <c r="L3061" t="s">
        <v>37</v>
      </c>
      <c r="M3061" t="s">
        <v>2639</v>
      </c>
      <c r="N3061" t="s">
        <v>2639</v>
      </c>
      <c r="O3061" t="s">
        <v>1679</v>
      </c>
      <c r="P3061" t="s">
        <v>1136</v>
      </c>
      <c r="Q3061" t="s">
        <v>1136</v>
      </c>
      <c r="R3061" t="s">
        <v>43</v>
      </c>
      <c r="S3061" t="s">
        <v>164</v>
      </c>
      <c r="T3061" t="s">
        <v>6309</v>
      </c>
      <c r="U3061" t="s">
        <v>6310</v>
      </c>
      <c r="X3061">
        <v>2</v>
      </c>
      <c r="Y3061">
        <v>0</v>
      </c>
      <c r="Z3061">
        <v>0</v>
      </c>
      <c r="AA3061">
        <v>0</v>
      </c>
      <c r="AB3061">
        <v>2600</v>
      </c>
      <c r="AC3061" t="s">
        <v>47</v>
      </c>
      <c r="AD3061">
        <f>+VLOOKUP(T3061,items!$A$2:$D$1255,4,0)</f>
        <v>0</v>
      </c>
      <c r="AE3061">
        <f>+VLOOKUP(T3061,Tabla1[],5,0)</f>
        <v>0</v>
      </c>
      <c r="AF3061">
        <f t="shared" si="47"/>
        <v>10</v>
      </c>
    </row>
    <row r="3062" spans="1:32" x14ac:dyDescent="0.25">
      <c r="A3062">
        <v>98039</v>
      </c>
      <c r="B3062" t="s">
        <v>2843</v>
      </c>
      <c r="C3062" t="s">
        <v>75</v>
      </c>
      <c r="D3062">
        <v>0</v>
      </c>
      <c r="F3062" t="s">
        <v>42</v>
      </c>
      <c r="G3062" t="s">
        <v>42</v>
      </c>
      <c r="H3062" t="s">
        <v>6593</v>
      </c>
      <c r="I3062" t="s">
        <v>37</v>
      </c>
      <c r="J3062" t="s">
        <v>6594</v>
      </c>
      <c r="K3062" t="s">
        <v>6595</v>
      </c>
      <c r="L3062" t="s">
        <v>37</v>
      </c>
      <c r="M3062" t="s">
        <v>2639</v>
      </c>
      <c r="N3062" t="s">
        <v>2639</v>
      </c>
      <c r="O3062" t="s">
        <v>1679</v>
      </c>
      <c r="P3062" t="s">
        <v>1136</v>
      </c>
      <c r="Q3062" t="s">
        <v>1136</v>
      </c>
      <c r="R3062" t="s">
        <v>43</v>
      </c>
      <c r="S3062" t="s">
        <v>164</v>
      </c>
      <c r="T3062" t="s">
        <v>1290</v>
      </c>
      <c r="U3062" t="s">
        <v>1291</v>
      </c>
      <c r="X3062">
        <v>1</v>
      </c>
      <c r="Y3062">
        <v>0</v>
      </c>
      <c r="Z3062">
        <v>0</v>
      </c>
      <c r="AA3062">
        <v>0</v>
      </c>
      <c r="AB3062">
        <v>63826</v>
      </c>
      <c r="AC3062" t="s">
        <v>47</v>
      </c>
      <c r="AD3062">
        <f>+VLOOKUP(T3062,items!$A$2:$D$1255,4,0)</f>
        <v>0</v>
      </c>
      <c r="AE3062">
        <f>+VLOOKUP(T3062,Tabla1[],5,0)</f>
        <v>0</v>
      </c>
      <c r="AF3062">
        <f t="shared" si="47"/>
        <v>10</v>
      </c>
    </row>
    <row r="3063" spans="1:32" x14ac:dyDescent="0.25">
      <c r="A3063">
        <v>98039</v>
      </c>
      <c r="B3063" t="s">
        <v>2843</v>
      </c>
      <c r="C3063" t="s">
        <v>75</v>
      </c>
      <c r="D3063">
        <v>0</v>
      </c>
      <c r="F3063" t="s">
        <v>42</v>
      </c>
      <c r="G3063" t="s">
        <v>42</v>
      </c>
      <c r="H3063" t="s">
        <v>6593</v>
      </c>
      <c r="I3063" t="s">
        <v>37</v>
      </c>
      <c r="J3063" t="s">
        <v>6594</v>
      </c>
      <c r="K3063" t="s">
        <v>6595</v>
      </c>
      <c r="L3063" t="s">
        <v>37</v>
      </c>
      <c r="M3063" t="s">
        <v>2639</v>
      </c>
      <c r="N3063" t="s">
        <v>2639</v>
      </c>
      <c r="O3063" t="s">
        <v>1679</v>
      </c>
      <c r="P3063" t="s">
        <v>1136</v>
      </c>
      <c r="Q3063" t="s">
        <v>1136</v>
      </c>
      <c r="R3063" t="s">
        <v>43</v>
      </c>
      <c r="S3063" t="s">
        <v>164</v>
      </c>
      <c r="T3063" t="s">
        <v>6311</v>
      </c>
      <c r="U3063" t="s">
        <v>6312</v>
      </c>
      <c r="X3063">
        <v>2</v>
      </c>
      <c r="Y3063">
        <v>0</v>
      </c>
      <c r="Z3063">
        <v>0</v>
      </c>
      <c r="AA3063">
        <v>0</v>
      </c>
      <c r="AB3063">
        <v>800</v>
      </c>
      <c r="AC3063" t="s">
        <v>47</v>
      </c>
      <c r="AD3063">
        <f>+VLOOKUP(T3063,items!$A$2:$D$1255,4,0)</f>
        <v>0</v>
      </c>
      <c r="AE3063">
        <f>+VLOOKUP(T3063,Tabla1[],5,0)</f>
        <v>0</v>
      </c>
      <c r="AF3063">
        <f t="shared" si="47"/>
        <v>10</v>
      </c>
    </row>
    <row r="3064" spans="1:32" x14ac:dyDescent="0.25">
      <c r="A3064">
        <v>98040</v>
      </c>
      <c r="B3064" t="s">
        <v>6596</v>
      </c>
      <c r="C3064" t="s">
        <v>33</v>
      </c>
      <c r="D3064">
        <v>0</v>
      </c>
      <c r="F3064" t="s">
        <v>42</v>
      </c>
      <c r="G3064" t="s">
        <v>335</v>
      </c>
      <c r="H3064" t="s">
        <v>6597</v>
      </c>
      <c r="I3064" t="s">
        <v>37</v>
      </c>
      <c r="J3064" t="s">
        <v>6598</v>
      </c>
      <c r="K3064" t="s">
        <v>6599</v>
      </c>
      <c r="L3064" t="s">
        <v>6600</v>
      </c>
      <c r="M3064" t="s">
        <v>1105</v>
      </c>
      <c r="N3064" t="s">
        <v>1105</v>
      </c>
      <c r="O3064" t="s">
        <v>683</v>
      </c>
      <c r="P3064" t="s">
        <v>445</v>
      </c>
      <c r="Q3064" t="s">
        <v>426</v>
      </c>
      <c r="R3064" t="s">
        <v>127</v>
      </c>
      <c r="S3064" t="s">
        <v>108</v>
      </c>
      <c r="T3064" t="s">
        <v>1232</v>
      </c>
      <c r="U3064" t="s">
        <v>1233</v>
      </c>
      <c r="X3064">
        <v>1</v>
      </c>
      <c r="Y3064">
        <v>0</v>
      </c>
      <c r="Z3064">
        <v>0</v>
      </c>
      <c r="AA3064">
        <v>0</v>
      </c>
      <c r="AB3064">
        <v>169800</v>
      </c>
      <c r="AC3064" t="s">
        <v>47</v>
      </c>
      <c r="AD3064">
        <f>+VLOOKUP(T3064,items!$A$2:$D$1255,4,0)</f>
        <v>0</v>
      </c>
      <c r="AE3064">
        <f>+VLOOKUP(T3064,Tabla1[],5,0)</f>
        <v>0</v>
      </c>
      <c r="AF3064">
        <f t="shared" si="47"/>
        <v>11</v>
      </c>
    </row>
    <row r="3065" spans="1:32" x14ac:dyDescent="0.25">
      <c r="A3065">
        <v>98040</v>
      </c>
      <c r="B3065" t="s">
        <v>6596</v>
      </c>
      <c r="C3065" t="s">
        <v>33</v>
      </c>
      <c r="D3065">
        <v>0</v>
      </c>
      <c r="F3065" t="s">
        <v>42</v>
      </c>
      <c r="G3065" t="s">
        <v>335</v>
      </c>
      <c r="H3065" t="s">
        <v>6597</v>
      </c>
      <c r="I3065" t="s">
        <v>37</v>
      </c>
      <c r="J3065" t="s">
        <v>6598</v>
      </c>
      <c r="K3065" t="s">
        <v>6599</v>
      </c>
      <c r="L3065" t="s">
        <v>6600</v>
      </c>
      <c r="M3065" t="s">
        <v>1105</v>
      </c>
      <c r="N3065" t="s">
        <v>1105</v>
      </c>
      <c r="O3065" t="s">
        <v>683</v>
      </c>
      <c r="P3065" t="s">
        <v>445</v>
      </c>
      <c r="Q3065" t="s">
        <v>426</v>
      </c>
      <c r="R3065" t="s">
        <v>127</v>
      </c>
      <c r="S3065" t="s">
        <v>108</v>
      </c>
      <c r="T3065" t="s">
        <v>527</v>
      </c>
      <c r="U3065" t="s">
        <v>528</v>
      </c>
      <c r="V3065" t="s">
        <v>867</v>
      </c>
      <c r="X3065">
        <v>2</v>
      </c>
      <c r="Y3065">
        <v>0</v>
      </c>
      <c r="Z3065">
        <v>0</v>
      </c>
      <c r="AA3065">
        <v>0</v>
      </c>
      <c r="AB3065">
        <v>4928706</v>
      </c>
      <c r="AC3065" t="s">
        <v>47</v>
      </c>
      <c r="AD3065" t="str">
        <f>+VLOOKUP(T3065,items!$A$2:$D$1255,4,0)</f>
        <v>MUEBLES</v>
      </c>
      <c r="AE3065">
        <f>+VLOOKUP(T3065,Tabla1[],5,0)</f>
        <v>0</v>
      </c>
      <c r="AF3065">
        <f t="shared" si="47"/>
        <v>11</v>
      </c>
    </row>
    <row r="3066" spans="1:32" x14ac:dyDescent="0.25">
      <c r="A3066">
        <v>98040</v>
      </c>
      <c r="B3066" t="s">
        <v>6596</v>
      </c>
      <c r="C3066" t="s">
        <v>33</v>
      </c>
      <c r="D3066">
        <v>0</v>
      </c>
      <c r="F3066" t="s">
        <v>42</v>
      </c>
      <c r="G3066" t="s">
        <v>335</v>
      </c>
      <c r="H3066" t="s">
        <v>6597</v>
      </c>
      <c r="I3066" t="s">
        <v>37</v>
      </c>
      <c r="J3066" t="s">
        <v>6598</v>
      </c>
      <c r="K3066" t="s">
        <v>6599</v>
      </c>
      <c r="L3066" t="s">
        <v>6600</v>
      </c>
      <c r="M3066" t="s">
        <v>1105</v>
      </c>
      <c r="N3066" t="s">
        <v>1105</v>
      </c>
      <c r="O3066" t="s">
        <v>683</v>
      </c>
      <c r="P3066" t="s">
        <v>445</v>
      </c>
      <c r="Q3066" t="s">
        <v>426</v>
      </c>
      <c r="R3066" t="s">
        <v>127</v>
      </c>
      <c r="S3066" t="s">
        <v>108</v>
      </c>
      <c r="T3066" t="s">
        <v>311</v>
      </c>
      <c r="U3066" t="s">
        <v>312</v>
      </c>
      <c r="V3066" t="s">
        <v>313</v>
      </c>
      <c r="X3066">
        <v>2</v>
      </c>
      <c r="Y3066">
        <v>0</v>
      </c>
      <c r="Z3066">
        <v>0</v>
      </c>
      <c r="AA3066">
        <v>0</v>
      </c>
      <c r="AB3066">
        <v>2646012</v>
      </c>
      <c r="AC3066" t="s">
        <v>47</v>
      </c>
      <c r="AD3066" t="str">
        <f>+VLOOKUP(T3066,items!$A$2:$D$1255,4,0)</f>
        <v>MUEBLES</v>
      </c>
      <c r="AE3066">
        <f>+VLOOKUP(T3066,Tabla1[],5,0)</f>
        <v>0</v>
      </c>
      <c r="AF3066">
        <f t="shared" si="47"/>
        <v>11</v>
      </c>
    </row>
    <row r="3067" spans="1:32" x14ac:dyDescent="0.25">
      <c r="A3067">
        <v>98054</v>
      </c>
      <c r="B3067" t="s">
        <v>995</v>
      </c>
      <c r="C3067" t="s">
        <v>75</v>
      </c>
      <c r="D3067">
        <v>0</v>
      </c>
      <c r="F3067" t="s">
        <v>42</v>
      </c>
      <c r="G3067" t="s">
        <v>1142</v>
      </c>
      <c r="H3067" t="s">
        <v>6601</v>
      </c>
      <c r="I3067" t="s">
        <v>37</v>
      </c>
      <c r="J3067" t="s">
        <v>6602</v>
      </c>
      <c r="K3067" t="s">
        <v>6603</v>
      </c>
      <c r="L3067" t="s">
        <v>6604</v>
      </c>
      <c r="M3067" t="s">
        <v>2130</v>
      </c>
      <c r="N3067" t="s">
        <v>2130</v>
      </c>
      <c r="O3067" t="s">
        <v>424</v>
      </c>
      <c r="P3067" t="s">
        <v>1105</v>
      </c>
      <c r="Q3067" t="s">
        <v>504</v>
      </c>
      <c r="R3067" t="s">
        <v>127</v>
      </c>
      <c r="S3067" t="s">
        <v>256</v>
      </c>
      <c r="T3067" t="s">
        <v>5752</v>
      </c>
      <c r="U3067" t="s">
        <v>5753</v>
      </c>
      <c r="X3067">
        <v>2</v>
      </c>
      <c r="Y3067">
        <v>0</v>
      </c>
      <c r="Z3067">
        <v>0</v>
      </c>
      <c r="AA3067">
        <v>0</v>
      </c>
      <c r="AB3067">
        <v>743432</v>
      </c>
      <c r="AC3067" t="s">
        <v>47</v>
      </c>
      <c r="AD3067">
        <f>+VLOOKUP(T3067,items!$A$2:$D$1255,4,0)</f>
        <v>0</v>
      </c>
      <c r="AE3067">
        <f>+VLOOKUP(T3067,Tabla1[],5,0)</f>
        <v>0</v>
      </c>
      <c r="AF3067">
        <f t="shared" si="47"/>
        <v>10</v>
      </c>
    </row>
    <row r="3068" spans="1:32" x14ac:dyDescent="0.25">
      <c r="A3068">
        <v>98054</v>
      </c>
      <c r="B3068" t="s">
        <v>995</v>
      </c>
      <c r="C3068" t="s">
        <v>75</v>
      </c>
      <c r="D3068">
        <v>0</v>
      </c>
      <c r="F3068" t="s">
        <v>42</v>
      </c>
      <c r="G3068" t="s">
        <v>1142</v>
      </c>
      <c r="H3068" t="s">
        <v>6601</v>
      </c>
      <c r="I3068" t="s">
        <v>37</v>
      </c>
      <c r="J3068" t="s">
        <v>6602</v>
      </c>
      <c r="K3068" t="s">
        <v>6603</v>
      </c>
      <c r="L3068" t="s">
        <v>6604</v>
      </c>
      <c r="M3068" t="s">
        <v>2130</v>
      </c>
      <c r="N3068" t="s">
        <v>2130</v>
      </c>
      <c r="O3068" t="s">
        <v>424</v>
      </c>
      <c r="P3068" t="s">
        <v>1105</v>
      </c>
      <c r="Q3068" t="s">
        <v>504</v>
      </c>
      <c r="R3068" t="s">
        <v>127</v>
      </c>
      <c r="S3068" t="s">
        <v>256</v>
      </c>
      <c r="T3068" t="s">
        <v>94</v>
      </c>
      <c r="U3068" t="s">
        <v>95</v>
      </c>
      <c r="X3068">
        <v>1</v>
      </c>
      <c r="Y3068">
        <v>0</v>
      </c>
      <c r="Z3068">
        <v>0</v>
      </c>
      <c r="AA3068">
        <v>0</v>
      </c>
      <c r="AB3068">
        <v>450000</v>
      </c>
      <c r="AC3068" t="s">
        <v>47</v>
      </c>
      <c r="AD3068" t="e">
        <f>+VLOOKUP(T3068,items!$A$2:$D$1255,4,0)</f>
        <v>#N/A</v>
      </c>
      <c r="AE3068" t="e">
        <f>+VLOOKUP(T3068,Tabla1[],5,0)</f>
        <v>#N/A</v>
      </c>
      <c r="AF3068">
        <f t="shared" si="47"/>
        <v>10</v>
      </c>
    </row>
    <row r="3069" spans="1:32" x14ac:dyDescent="0.25">
      <c r="A3069">
        <v>98054</v>
      </c>
      <c r="B3069" t="s">
        <v>995</v>
      </c>
      <c r="C3069" t="s">
        <v>75</v>
      </c>
      <c r="D3069">
        <v>0</v>
      </c>
      <c r="F3069" t="s">
        <v>42</v>
      </c>
      <c r="G3069" t="s">
        <v>1142</v>
      </c>
      <c r="H3069" t="s">
        <v>6601</v>
      </c>
      <c r="I3069" t="s">
        <v>37</v>
      </c>
      <c r="J3069" t="s">
        <v>6602</v>
      </c>
      <c r="K3069" t="s">
        <v>6603</v>
      </c>
      <c r="L3069" t="s">
        <v>6604</v>
      </c>
      <c r="M3069" t="s">
        <v>2130</v>
      </c>
      <c r="N3069" t="s">
        <v>2130</v>
      </c>
      <c r="O3069" t="s">
        <v>424</v>
      </c>
      <c r="P3069" t="s">
        <v>1105</v>
      </c>
      <c r="Q3069" t="s">
        <v>504</v>
      </c>
      <c r="R3069" t="s">
        <v>127</v>
      </c>
      <c r="S3069" t="s">
        <v>256</v>
      </c>
      <c r="T3069" t="s">
        <v>1001</v>
      </c>
      <c r="U3069" t="s">
        <v>1002</v>
      </c>
      <c r="X3069">
        <v>1</v>
      </c>
      <c r="Y3069">
        <v>0</v>
      </c>
      <c r="Z3069">
        <v>0</v>
      </c>
      <c r="AA3069">
        <v>0</v>
      </c>
      <c r="AB3069">
        <v>1276800</v>
      </c>
      <c r="AC3069" t="s">
        <v>47</v>
      </c>
      <c r="AD3069" t="e">
        <f>+VLOOKUP(T3069,items!$A$2:$D$1255,4,0)</f>
        <v>#N/A</v>
      </c>
      <c r="AE3069" t="e">
        <f>+VLOOKUP(T3069,Tabla1[],5,0)</f>
        <v>#N/A</v>
      </c>
      <c r="AF3069">
        <f t="shared" si="47"/>
        <v>10</v>
      </c>
    </row>
    <row r="3070" spans="1:32" x14ac:dyDescent="0.25">
      <c r="A3070">
        <v>98054</v>
      </c>
      <c r="B3070" t="s">
        <v>995</v>
      </c>
      <c r="C3070" t="s">
        <v>75</v>
      </c>
      <c r="D3070">
        <v>0</v>
      </c>
      <c r="F3070" t="s">
        <v>42</v>
      </c>
      <c r="G3070" t="s">
        <v>1142</v>
      </c>
      <c r="H3070" t="s">
        <v>6601</v>
      </c>
      <c r="I3070" t="s">
        <v>37</v>
      </c>
      <c r="J3070" t="s">
        <v>6602</v>
      </c>
      <c r="K3070" t="s">
        <v>6603</v>
      </c>
      <c r="L3070" t="s">
        <v>6604</v>
      </c>
      <c r="M3070" t="s">
        <v>2130</v>
      </c>
      <c r="N3070" t="s">
        <v>2130</v>
      </c>
      <c r="O3070" t="s">
        <v>424</v>
      </c>
      <c r="P3070" t="s">
        <v>1105</v>
      </c>
      <c r="Q3070" t="s">
        <v>504</v>
      </c>
      <c r="R3070" t="s">
        <v>127</v>
      </c>
      <c r="S3070" t="s">
        <v>256</v>
      </c>
      <c r="T3070" t="s">
        <v>392</v>
      </c>
      <c r="U3070" t="s">
        <v>393</v>
      </c>
      <c r="X3070">
        <v>1</v>
      </c>
      <c r="Y3070">
        <v>0</v>
      </c>
      <c r="Z3070">
        <v>0</v>
      </c>
      <c r="AA3070">
        <v>0</v>
      </c>
      <c r="AB3070">
        <v>160000</v>
      </c>
      <c r="AC3070" t="s">
        <v>47</v>
      </c>
      <c r="AD3070" t="e">
        <f>+VLOOKUP(T3070,items!$A$2:$D$1255,4,0)</f>
        <v>#N/A</v>
      </c>
      <c r="AE3070" t="e">
        <f>+VLOOKUP(T3070,Tabla1[],5,0)</f>
        <v>#N/A</v>
      </c>
      <c r="AF3070">
        <f t="shared" si="47"/>
        <v>10</v>
      </c>
    </row>
    <row r="3071" spans="1:32" x14ac:dyDescent="0.25">
      <c r="A3071">
        <v>98056</v>
      </c>
      <c r="B3071" t="s">
        <v>995</v>
      </c>
      <c r="C3071" t="s">
        <v>75</v>
      </c>
      <c r="D3071">
        <v>0</v>
      </c>
      <c r="F3071" t="s">
        <v>42</v>
      </c>
      <c r="G3071" t="s">
        <v>1142</v>
      </c>
      <c r="H3071" t="s">
        <v>6605</v>
      </c>
      <c r="I3071" t="s">
        <v>37</v>
      </c>
      <c r="J3071" t="s">
        <v>6606</v>
      </c>
      <c r="K3071" t="s">
        <v>6607</v>
      </c>
      <c r="L3071" t="s">
        <v>6608</v>
      </c>
      <c r="M3071" t="s">
        <v>2130</v>
      </c>
      <c r="N3071" t="s">
        <v>2130</v>
      </c>
      <c r="O3071" t="s">
        <v>424</v>
      </c>
      <c r="P3071" t="s">
        <v>4390</v>
      </c>
      <c r="Q3071" t="s">
        <v>504</v>
      </c>
      <c r="R3071" t="s">
        <v>127</v>
      </c>
      <c r="S3071" t="s">
        <v>256</v>
      </c>
      <c r="T3071" t="s">
        <v>94</v>
      </c>
      <c r="U3071" t="s">
        <v>95</v>
      </c>
      <c r="X3071">
        <v>1</v>
      </c>
      <c r="Y3071">
        <v>0</v>
      </c>
      <c r="Z3071">
        <v>0</v>
      </c>
      <c r="AA3071">
        <v>0</v>
      </c>
      <c r="AB3071">
        <v>200000</v>
      </c>
      <c r="AC3071" t="s">
        <v>47</v>
      </c>
      <c r="AD3071" t="e">
        <f>+VLOOKUP(T3071,items!$A$2:$D$1255,4,0)</f>
        <v>#N/A</v>
      </c>
      <c r="AE3071" t="e">
        <f>+VLOOKUP(T3071,Tabla1[],5,0)</f>
        <v>#N/A</v>
      </c>
      <c r="AF3071">
        <f t="shared" si="47"/>
        <v>10</v>
      </c>
    </row>
    <row r="3072" spans="1:32" x14ac:dyDescent="0.25">
      <c r="A3072">
        <v>98056</v>
      </c>
      <c r="B3072" t="s">
        <v>995</v>
      </c>
      <c r="C3072" t="s">
        <v>75</v>
      </c>
      <c r="D3072">
        <v>0</v>
      </c>
      <c r="F3072" t="s">
        <v>42</v>
      </c>
      <c r="G3072" t="s">
        <v>1142</v>
      </c>
      <c r="H3072" t="s">
        <v>6605</v>
      </c>
      <c r="I3072" t="s">
        <v>37</v>
      </c>
      <c r="J3072" t="s">
        <v>6606</v>
      </c>
      <c r="K3072" t="s">
        <v>6607</v>
      </c>
      <c r="L3072" t="s">
        <v>6608</v>
      </c>
      <c r="M3072" t="s">
        <v>2130</v>
      </c>
      <c r="N3072" t="s">
        <v>2130</v>
      </c>
      <c r="O3072" t="s">
        <v>424</v>
      </c>
      <c r="P3072" t="s">
        <v>4390</v>
      </c>
      <c r="Q3072" t="s">
        <v>504</v>
      </c>
      <c r="R3072" t="s">
        <v>127</v>
      </c>
      <c r="S3072" t="s">
        <v>256</v>
      </c>
      <c r="T3072" t="s">
        <v>390</v>
      </c>
      <c r="U3072" t="s">
        <v>391</v>
      </c>
      <c r="X3072">
        <v>1</v>
      </c>
      <c r="Y3072">
        <v>0</v>
      </c>
      <c r="Z3072">
        <v>0</v>
      </c>
      <c r="AA3072">
        <v>0</v>
      </c>
      <c r="AB3072">
        <v>1276800</v>
      </c>
      <c r="AC3072" t="s">
        <v>47</v>
      </c>
      <c r="AD3072" t="e">
        <f>+VLOOKUP(T3072,items!$A$2:$D$1255,4,0)</f>
        <v>#N/A</v>
      </c>
      <c r="AE3072" t="e">
        <f>+VLOOKUP(T3072,Tabla1[],5,0)</f>
        <v>#N/A</v>
      </c>
      <c r="AF3072">
        <f t="shared" si="47"/>
        <v>10</v>
      </c>
    </row>
    <row r="3073" spans="1:34" x14ac:dyDescent="0.25">
      <c r="A3073">
        <v>98056</v>
      </c>
      <c r="B3073" t="s">
        <v>995</v>
      </c>
      <c r="C3073" t="s">
        <v>75</v>
      </c>
      <c r="D3073">
        <v>0</v>
      </c>
      <c r="F3073" t="s">
        <v>42</v>
      </c>
      <c r="G3073" t="s">
        <v>1142</v>
      </c>
      <c r="H3073" t="s">
        <v>6605</v>
      </c>
      <c r="I3073" t="s">
        <v>37</v>
      </c>
      <c r="J3073" t="s">
        <v>6606</v>
      </c>
      <c r="K3073" t="s">
        <v>6607</v>
      </c>
      <c r="L3073" t="s">
        <v>6608</v>
      </c>
      <c r="M3073" t="s">
        <v>2130</v>
      </c>
      <c r="N3073" t="s">
        <v>2130</v>
      </c>
      <c r="O3073" t="s">
        <v>424</v>
      </c>
      <c r="P3073" t="s">
        <v>4390</v>
      </c>
      <c r="Q3073" t="s">
        <v>504</v>
      </c>
      <c r="R3073" t="s">
        <v>127</v>
      </c>
      <c r="S3073" t="s">
        <v>256</v>
      </c>
      <c r="T3073" t="s">
        <v>392</v>
      </c>
      <c r="U3073" t="s">
        <v>393</v>
      </c>
      <c r="X3073">
        <v>1</v>
      </c>
      <c r="Y3073">
        <v>0</v>
      </c>
      <c r="Z3073">
        <v>0</v>
      </c>
      <c r="AA3073">
        <v>0</v>
      </c>
      <c r="AB3073">
        <v>240000</v>
      </c>
      <c r="AC3073" t="s">
        <v>47</v>
      </c>
      <c r="AD3073" t="e">
        <f>+VLOOKUP(T3073,items!$A$2:$D$1255,4,0)</f>
        <v>#N/A</v>
      </c>
      <c r="AE3073" t="e">
        <f>+VLOOKUP(T3073,Tabla1[],5,0)</f>
        <v>#N/A</v>
      </c>
      <c r="AF3073">
        <f t="shared" si="47"/>
        <v>10</v>
      </c>
    </row>
    <row r="3074" spans="1:34" x14ac:dyDescent="0.25">
      <c r="A3074">
        <v>98058</v>
      </c>
      <c r="B3074" t="s">
        <v>3049</v>
      </c>
      <c r="C3074" t="s">
        <v>75</v>
      </c>
      <c r="D3074">
        <v>0</v>
      </c>
      <c r="F3074" t="s">
        <v>42</v>
      </c>
      <c r="G3074" t="s">
        <v>42</v>
      </c>
      <c r="H3074" t="s">
        <v>6609</v>
      </c>
      <c r="I3074" t="s">
        <v>37</v>
      </c>
      <c r="J3074" t="s">
        <v>6610</v>
      </c>
      <c r="K3074" t="s">
        <v>6611</v>
      </c>
      <c r="L3074" t="s">
        <v>37</v>
      </c>
      <c r="M3074" t="s">
        <v>2639</v>
      </c>
      <c r="N3074" t="s">
        <v>2639</v>
      </c>
      <c r="O3074" t="s">
        <v>1679</v>
      </c>
      <c r="P3074" t="s">
        <v>3533</v>
      </c>
      <c r="Q3074" t="s">
        <v>3533</v>
      </c>
      <c r="R3074" t="s">
        <v>43</v>
      </c>
      <c r="S3074" t="s">
        <v>164</v>
      </c>
      <c r="T3074" t="s">
        <v>5720</v>
      </c>
      <c r="U3074" t="s">
        <v>859</v>
      </c>
      <c r="X3074">
        <v>28</v>
      </c>
      <c r="Y3074">
        <v>0</v>
      </c>
      <c r="Z3074">
        <v>0</v>
      </c>
      <c r="AA3074">
        <v>0</v>
      </c>
      <c r="AB3074">
        <v>1472800</v>
      </c>
      <c r="AC3074" t="s">
        <v>47</v>
      </c>
      <c r="AD3074">
        <f>+VLOOKUP(T3074,items!$A$2:$D$1255,4,0)</f>
        <v>0</v>
      </c>
      <c r="AE3074">
        <f>+VLOOKUP(T3074,Tabla1[],5,0)</f>
        <v>0</v>
      </c>
      <c r="AF3074">
        <f t="shared" ref="AF3074:AF3137" si="48">+MONTH(O3074)</f>
        <v>10</v>
      </c>
    </row>
    <row r="3075" spans="1:34" x14ac:dyDescent="0.25">
      <c r="A3075">
        <v>98063</v>
      </c>
      <c r="B3075" t="s">
        <v>4750</v>
      </c>
      <c r="C3075" t="s">
        <v>33</v>
      </c>
      <c r="D3075">
        <v>0</v>
      </c>
      <c r="F3075" t="s">
        <v>42</v>
      </c>
      <c r="G3075" t="s">
        <v>1679</v>
      </c>
      <c r="H3075" t="s">
        <v>6612</v>
      </c>
      <c r="I3075" t="s">
        <v>37</v>
      </c>
      <c r="J3075" t="s">
        <v>6613</v>
      </c>
      <c r="K3075" t="s">
        <v>6614</v>
      </c>
      <c r="L3075" t="s">
        <v>37</v>
      </c>
      <c r="M3075" t="s">
        <v>3533</v>
      </c>
      <c r="N3075" t="s">
        <v>3533</v>
      </c>
      <c r="O3075" t="s">
        <v>2129</v>
      </c>
      <c r="P3075" t="s">
        <v>985</v>
      </c>
      <c r="Q3075" t="s">
        <v>985</v>
      </c>
      <c r="R3075" t="s">
        <v>43</v>
      </c>
      <c r="S3075" t="s">
        <v>164</v>
      </c>
      <c r="T3075" t="s">
        <v>1398</v>
      </c>
      <c r="U3075" t="s">
        <v>529</v>
      </c>
      <c r="X3075">
        <v>5</v>
      </c>
      <c r="Y3075">
        <v>0</v>
      </c>
      <c r="Z3075">
        <v>0</v>
      </c>
      <c r="AA3075">
        <v>0</v>
      </c>
      <c r="AB3075">
        <v>263000</v>
      </c>
      <c r="AC3075" t="s">
        <v>47</v>
      </c>
      <c r="AD3075">
        <f>+VLOOKUP(T3075,items!$A$2:$D$1255,4,0)</f>
        <v>0</v>
      </c>
      <c r="AE3075">
        <f>+VLOOKUP(T3075,Tabla1[],5,0)</f>
        <v>0</v>
      </c>
      <c r="AF3075">
        <f t="shared" si="48"/>
        <v>10</v>
      </c>
    </row>
    <row r="3076" spans="1:34" x14ac:dyDescent="0.25">
      <c r="A3076">
        <v>98080</v>
      </c>
      <c r="B3076" t="s">
        <v>6615</v>
      </c>
      <c r="C3076" t="s">
        <v>33</v>
      </c>
      <c r="D3076">
        <v>0</v>
      </c>
      <c r="F3076" t="s">
        <v>4659</v>
      </c>
      <c r="G3076" t="s">
        <v>3533</v>
      </c>
      <c r="H3076" t="s">
        <v>6616</v>
      </c>
      <c r="I3076" t="s">
        <v>37</v>
      </c>
      <c r="J3076" t="s">
        <v>6617</v>
      </c>
      <c r="K3076" t="s">
        <v>6618</v>
      </c>
      <c r="L3076" t="s">
        <v>6619</v>
      </c>
      <c r="M3076" t="s">
        <v>2129</v>
      </c>
      <c r="N3076" t="s">
        <v>2129</v>
      </c>
      <c r="O3076" t="s">
        <v>5459</v>
      </c>
      <c r="P3076" t="s">
        <v>386</v>
      </c>
      <c r="Q3076" t="s">
        <v>4819</v>
      </c>
      <c r="R3076" t="s">
        <v>63</v>
      </c>
      <c r="S3076" t="s">
        <v>88</v>
      </c>
      <c r="T3076" t="s">
        <v>1815</v>
      </c>
      <c r="U3076" t="s">
        <v>1816</v>
      </c>
      <c r="X3076">
        <v>1</v>
      </c>
      <c r="Y3076">
        <v>0</v>
      </c>
      <c r="Z3076">
        <v>0</v>
      </c>
      <c r="AA3076">
        <v>0</v>
      </c>
      <c r="AB3076">
        <v>513186</v>
      </c>
      <c r="AC3076" t="s">
        <v>47</v>
      </c>
      <c r="AD3076" t="str">
        <f>+VLOOKUP(T3076,items!$A$2:$D$1255,4,0)</f>
        <v>MUEBLES</v>
      </c>
      <c r="AE3076">
        <f>+VLOOKUP(T3076,Tabla1[],5,0)</f>
        <v>0</v>
      </c>
      <c r="AF3076">
        <f t="shared" si="48"/>
        <v>12</v>
      </c>
    </row>
    <row r="3077" spans="1:34" x14ac:dyDescent="0.25">
      <c r="A3077">
        <v>98080</v>
      </c>
      <c r="B3077" t="s">
        <v>6615</v>
      </c>
      <c r="C3077" t="s">
        <v>33</v>
      </c>
      <c r="D3077">
        <v>0</v>
      </c>
      <c r="F3077" t="s">
        <v>4659</v>
      </c>
      <c r="G3077" t="s">
        <v>3533</v>
      </c>
      <c r="H3077" t="s">
        <v>6616</v>
      </c>
      <c r="I3077" t="s">
        <v>37</v>
      </c>
      <c r="J3077" t="s">
        <v>6617</v>
      </c>
      <c r="K3077" t="s">
        <v>6618</v>
      </c>
      <c r="L3077" t="s">
        <v>6619</v>
      </c>
      <c r="M3077" t="s">
        <v>2129</v>
      </c>
      <c r="N3077" t="s">
        <v>2129</v>
      </c>
      <c r="O3077" t="s">
        <v>5459</v>
      </c>
      <c r="P3077" t="s">
        <v>386</v>
      </c>
      <c r="Q3077" t="s">
        <v>4819</v>
      </c>
      <c r="R3077" t="s">
        <v>63</v>
      </c>
      <c r="S3077" t="s">
        <v>88</v>
      </c>
      <c r="T3077" t="s">
        <v>1878</v>
      </c>
      <c r="U3077" t="s">
        <v>1879</v>
      </c>
      <c r="V3077" t="s">
        <v>1147</v>
      </c>
      <c r="X3077">
        <v>2</v>
      </c>
      <c r="Y3077">
        <v>0</v>
      </c>
      <c r="Z3077">
        <v>0</v>
      </c>
      <c r="AA3077">
        <v>0</v>
      </c>
      <c r="AB3077">
        <v>2496748</v>
      </c>
      <c r="AC3077" t="s">
        <v>47</v>
      </c>
      <c r="AD3077" t="str">
        <f>+VLOOKUP(T3077,items!$A$2:$D$1255,4,0)</f>
        <v>MUEBLES</v>
      </c>
      <c r="AE3077">
        <f>+VLOOKUP(T3077,Tabla1[],5,0)</f>
        <v>0</v>
      </c>
      <c r="AF3077">
        <f t="shared" si="48"/>
        <v>12</v>
      </c>
    </row>
    <row r="3078" spans="1:34" x14ac:dyDescent="0.25">
      <c r="A3078">
        <v>98080</v>
      </c>
      <c r="B3078" t="s">
        <v>6615</v>
      </c>
      <c r="C3078" t="s">
        <v>33</v>
      </c>
      <c r="D3078">
        <v>0</v>
      </c>
      <c r="F3078" t="s">
        <v>4659</v>
      </c>
      <c r="G3078" t="s">
        <v>3533</v>
      </c>
      <c r="H3078" t="s">
        <v>6616</v>
      </c>
      <c r="I3078" t="s">
        <v>37</v>
      </c>
      <c r="J3078" t="s">
        <v>6617</v>
      </c>
      <c r="K3078" t="s">
        <v>6618</v>
      </c>
      <c r="L3078" t="s">
        <v>6619</v>
      </c>
      <c r="M3078" t="s">
        <v>2129</v>
      </c>
      <c r="N3078" t="s">
        <v>2129</v>
      </c>
      <c r="O3078" t="s">
        <v>5459</v>
      </c>
      <c r="P3078" t="s">
        <v>386</v>
      </c>
      <c r="Q3078" t="s">
        <v>4819</v>
      </c>
      <c r="R3078" t="s">
        <v>63</v>
      </c>
      <c r="S3078" t="s">
        <v>88</v>
      </c>
      <c r="T3078" t="s">
        <v>936</v>
      </c>
      <c r="U3078" t="s">
        <v>937</v>
      </c>
      <c r="X3078">
        <v>1</v>
      </c>
      <c r="Y3078">
        <v>0</v>
      </c>
      <c r="Z3078">
        <v>0</v>
      </c>
      <c r="AA3078">
        <v>0</v>
      </c>
      <c r="AB3078">
        <v>450000</v>
      </c>
      <c r="AC3078" t="s">
        <v>47</v>
      </c>
      <c r="AD3078">
        <f>+VLOOKUP(T3078,items!$A$2:$D$1255,4,0)</f>
        <v>0</v>
      </c>
      <c r="AE3078">
        <f>+VLOOKUP(T3078,Tabla1[],5,0)</f>
        <v>0</v>
      </c>
      <c r="AF3078">
        <f t="shared" si="48"/>
        <v>12</v>
      </c>
    </row>
    <row r="3079" spans="1:34" x14ac:dyDescent="0.25">
      <c r="A3079">
        <v>98088</v>
      </c>
      <c r="B3079" t="s">
        <v>6620</v>
      </c>
      <c r="C3079" t="s">
        <v>75</v>
      </c>
      <c r="D3079">
        <v>0</v>
      </c>
      <c r="F3079" t="s">
        <v>158</v>
      </c>
      <c r="G3079" t="s">
        <v>2129</v>
      </c>
      <c r="H3079" t="s">
        <v>6621</v>
      </c>
      <c r="I3079" t="s">
        <v>6622</v>
      </c>
      <c r="J3079" t="s">
        <v>6623</v>
      </c>
      <c r="K3079" t="s">
        <v>6624</v>
      </c>
      <c r="L3079" t="s">
        <v>6625</v>
      </c>
      <c r="M3079" t="s">
        <v>335</v>
      </c>
      <c r="N3079" t="s">
        <v>425</v>
      </c>
      <c r="O3079" t="s">
        <v>124</v>
      </c>
      <c r="P3079" t="s">
        <v>426</v>
      </c>
      <c r="Q3079" t="s">
        <v>6584</v>
      </c>
      <c r="R3079" t="s">
        <v>63</v>
      </c>
      <c r="S3079" t="s">
        <v>88</v>
      </c>
      <c r="T3079" t="s">
        <v>4341</v>
      </c>
      <c r="U3079" t="s">
        <v>4342</v>
      </c>
      <c r="X3079">
        <v>1</v>
      </c>
      <c r="Y3079">
        <v>0</v>
      </c>
      <c r="Z3079">
        <v>0</v>
      </c>
      <c r="AA3079">
        <v>0</v>
      </c>
      <c r="AB3079">
        <v>51546</v>
      </c>
      <c r="AC3079" t="s">
        <v>47</v>
      </c>
      <c r="AD3079">
        <f>+VLOOKUP(T3079,items!$A$2:$D$1255,4,0)</f>
        <v>0</v>
      </c>
      <c r="AE3079">
        <f>+VLOOKUP(T3079,Tabla1[],5,0)</f>
        <v>0</v>
      </c>
      <c r="AF3079">
        <f t="shared" si="48"/>
        <v>11</v>
      </c>
    </row>
    <row r="3080" spans="1:34" x14ac:dyDescent="0.25">
      <c r="A3080">
        <v>98088</v>
      </c>
      <c r="B3080" t="s">
        <v>6620</v>
      </c>
      <c r="C3080" t="s">
        <v>75</v>
      </c>
      <c r="D3080">
        <v>0</v>
      </c>
      <c r="F3080" t="s">
        <v>158</v>
      </c>
      <c r="G3080" t="s">
        <v>2129</v>
      </c>
      <c r="H3080" t="s">
        <v>6621</v>
      </c>
      <c r="I3080" t="s">
        <v>6622</v>
      </c>
      <c r="J3080" t="s">
        <v>6623</v>
      </c>
      <c r="K3080" t="s">
        <v>6624</v>
      </c>
      <c r="L3080" t="s">
        <v>6625</v>
      </c>
      <c r="M3080" t="s">
        <v>335</v>
      </c>
      <c r="N3080" t="s">
        <v>425</v>
      </c>
      <c r="O3080" t="s">
        <v>124</v>
      </c>
      <c r="P3080" t="s">
        <v>426</v>
      </c>
      <c r="Q3080" t="s">
        <v>6584</v>
      </c>
      <c r="R3080" t="s">
        <v>63</v>
      </c>
      <c r="S3080" t="s">
        <v>88</v>
      </c>
      <c r="T3080" t="s">
        <v>429</v>
      </c>
      <c r="U3080" t="s">
        <v>430</v>
      </c>
      <c r="X3080">
        <v>1</v>
      </c>
      <c r="Y3080">
        <v>0</v>
      </c>
      <c r="Z3080">
        <v>0</v>
      </c>
      <c r="AA3080">
        <v>0</v>
      </c>
      <c r="AB3080">
        <v>147082</v>
      </c>
      <c r="AC3080" t="s">
        <v>47</v>
      </c>
      <c r="AD3080">
        <f>+VLOOKUP(T3080,items!$A$2:$D$1255,4,0)</f>
        <v>0</v>
      </c>
      <c r="AE3080">
        <f>+VLOOKUP(T3080,Tabla1[],5,0)</f>
        <v>0</v>
      </c>
      <c r="AF3080">
        <f t="shared" si="48"/>
        <v>11</v>
      </c>
    </row>
    <row r="3081" spans="1:34" x14ac:dyDescent="0.25">
      <c r="A3081">
        <v>98088</v>
      </c>
      <c r="B3081" t="s">
        <v>6620</v>
      </c>
      <c r="C3081" t="s">
        <v>75</v>
      </c>
      <c r="D3081">
        <v>0</v>
      </c>
      <c r="F3081" t="s">
        <v>158</v>
      </c>
      <c r="G3081" t="s">
        <v>2129</v>
      </c>
      <c r="H3081" t="s">
        <v>6621</v>
      </c>
      <c r="I3081" t="s">
        <v>6622</v>
      </c>
      <c r="J3081" t="s">
        <v>6623</v>
      </c>
      <c r="K3081" t="s">
        <v>6624</v>
      </c>
      <c r="L3081" t="s">
        <v>6625</v>
      </c>
      <c r="M3081" t="s">
        <v>335</v>
      </c>
      <c r="N3081" t="s">
        <v>425</v>
      </c>
      <c r="O3081" t="s">
        <v>124</v>
      </c>
      <c r="P3081" t="s">
        <v>426</v>
      </c>
      <c r="Q3081" t="s">
        <v>6584</v>
      </c>
      <c r="R3081" t="s">
        <v>63</v>
      </c>
      <c r="S3081" t="s">
        <v>88</v>
      </c>
      <c r="T3081" t="s">
        <v>347</v>
      </c>
      <c r="U3081" t="s">
        <v>348</v>
      </c>
      <c r="W3081" t="s">
        <v>1095</v>
      </c>
      <c r="X3081">
        <v>1</v>
      </c>
      <c r="Y3081">
        <v>3200</v>
      </c>
      <c r="Z3081">
        <v>0</v>
      </c>
      <c r="AA3081">
        <v>0</v>
      </c>
      <c r="AB3081">
        <v>365987</v>
      </c>
      <c r="AC3081" t="s">
        <v>47</v>
      </c>
      <c r="AD3081">
        <f>+VLOOKUP(T3081,items!$A$2:$D$1255,4,0)</f>
        <v>0</v>
      </c>
      <c r="AE3081">
        <f>+VLOOKUP(T3081,Tabla1[],5,0)</f>
        <v>0</v>
      </c>
      <c r="AF3081">
        <f t="shared" si="48"/>
        <v>11</v>
      </c>
    </row>
    <row r="3082" spans="1:34" x14ac:dyDescent="0.25">
      <c r="A3082">
        <v>98088</v>
      </c>
      <c r="B3082" t="s">
        <v>6620</v>
      </c>
      <c r="C3082" t="s">
        <v>75</v>
      </c>
      <c r="D3082">
        <v>0</v>
      </c>
      <c r="F3082" t="s">
        <v>158</v>
      </c>
      <c r="G3082" t="s">
        <v>2129</v>
      </c>
      <c r="H3082" t="s">
        <v>6621</v>
      </c>
      <c r="I3082" t="s">
        <v>6622</v>
      </c>
      <c r="J3082" t="s">
        <v>6623</v>
      </c>
      <c r="K3082" t="s">
        <v>6624</v>
      </c>
      <c r="L3082" t="s">
        <v>6625</v>
      </c>
      <c r="M3082" t="s">
        <v>335</v>
      </c>
      <c r="N3082" t="s">
        <v>425</v>
      </c>
      <c r="O3082" t="s">
        <v>124</v>
      </c>
      <c r="P3082" t="s">
        <v>426</v>
      </c>
      <c r="Q3082" t="s">
        <v>6584</v>
      </c>
      <c r="R3082" t="s">
        <v>63</v>
      </c>
      <c r="S3082" t="s">
        <v>88</v>
      </c>
      <c r="T3082" t="s">
        <v>2103</v>
      </c>
      <c r="U3082" t="s">
        <v>2104</v>
      </c>
      <c r="V3082" t="s">
        <v>867</v>
      </c>
      <c r="W3082" t="s">
        <v>1095</v>
      </c>
      <c r="X3082">
        <v>1</v>
      </c>
      <c r="Y3082">
        <v>3100</v>
      </c>
      <c r="Z3082">
        <v>0</v>
      </c>
      <c r="AA3082">
        <v>2500</v>
      </c>
      <c r="AB3082">
        <v>4900983</v>
      </c>
      <c r="AC3082" t="s">
        <v>47</v>
      </c>
      <c r="AD3082" t="str">
        <f>+VLOOKUP(T3082,items!$A$2:$D$1255,4,0)</f>
        <v>SOMBRALINA</v>
      </c>
      <c r="AE3082" t="str">
        <f>+VLOOKUP(T3082,Tabla1[],5,0)</f>
        <v>ELECTRICA-MANUAL</v>
      </c>
      <c r="AF3082">
        <f t="shared" si="48"/>
        <v>11</v>
      </c>
    </row>
    <row r="3083" spans="1:34" x14ac:dyDescent="0.25">
      <c r="A3083">
        <v>98088</v>
      </c>
      <c r="B3083" t="s">
        <v>6620</v>
      </c>
      <c r="C3083" t="s">
        <v>75</v>
      </c>
      <c r="D3083">
        <v>0</v>
      </c>
      <c r="F3083" t="s">
        <v>158</v>
      </c>
      <c r="G3083" t="s">
        <v>2129</v>
      </c>
      <c r="H3083" t="s">
        <v>6621</v>
      </c>
      <c r="I3083" t="s">
        <v>6622</v>
      </c>
      <c r="J3083" t="s">
        <v>6623</v>
      </c>
      <c r="K3083" t="s">
        <v>6624</v>
      </c>
      <c r="L3083" t="s">
        <v>6625</v>
      </c>
      <c r="M3083" t="s">
        <v>335</v>
      </c>
      <c r="N3083" t="s">
        <v>425</v>
      </c>
      <c r="O3083" t="s">
        <v>124</v>
      </c>
      <c r="P3083" t="s">
        <v>426</v>
      </c>
      <c r="Q3083" t="s">
        <v>6584</v>
      </c>
      <c r="R3083" t="s">
        <v>63</v>
      </c>
      <c r="S3083" t="s">
        <v>88</v>
      </c>
      <c r="T3083" t="s">
        <v>1096</v>
      </c>
      <c r="U3083" t="s">
        <v>1097</v>
      </c>
      <c r="X3083">
        <v>1</v>
      </c>
      <c r="Y3083">
        <v>0</v>
      </c>
      <c r="Z3083">
        <v>0</v>
      </c>
      <c r="AA3083">
        <v>0</v>
      </c>
      <c r="AB3083">
        <v>400000</v>
      </c>
      <c r="AC3083" t="s">
        <v>47</v>
      </c>
      <c r="AD3083" t="e">
        <f>+VLOOKUP(T3083,items!$A$2:$D$1255,4,0)</f>
        <v>#N/A</v>
      </c>
      <c r="AE3083" t="e">
        <f>+VLOOKUP(T3083,Tabla1[],5,0)</f>
        <v>#N/A</v>
      </c>
      <c r="AF3083">
        <f t="shared" si="48"/>
        <v>11</v>
      </c>
    </row>
    <row r="3084" spans="1:34" x14ac:dyDescent="0.25">
      <c r="A3084">
        <v>98090</v>
      </c>
      <c r="B3084" t="s">
        <v>3603</v>
      </c>
      <c r="C3084" t="s">
        <v>33</v>
      </c>
      <c r="D3084">
        <v>0</v>
      </c>
      <c r="F3084" t="s">
        <v>488</v>
      </c>
      <c r="G3084" t="s">
        <v>1679</v>
      </c>
      <c r="H3084" t="s">
        <v>6626</v>
      </c>
      <c r="I3084" t="s">
        <v>6627</v>
      </c>
      <c r="J3084" t="s">
        <v>6628</v>
      </c>
      <c r="K3084" t="s">
        <v>6629</v>
      </c>
      <c r="L3084" t="s">
        <v>6630</v>
      </c>
      <c r="M3084" t="s">
        <v>1136</v>
      </c>
      <c r="N3084" t="s">
        <v>424</v>
      </c>
      <c r="O3084" t="s">
        <v>682</v>
      </c>
      <c r="P3084" t="s">
        <v>3918</v>
      </c>
      <c r="Q3084" t="s">
        <v>120</v>
      </c>
      <c r="R3084" t="s">
        <v>63</v>
      </c>
      <c r="S3084" t="s">
        <v>272</v>
      </c>
      <c r="T3084" t="s">
        <v>741</v>
      </c>
      <c r="U3084" t="s">
        <v>742</v>
      </c>
      <c r="V3084" t="s">
        <v>244</v>
      </c>
      <c r="W3084" t="s">
        <v>93</v>
      </c>
      <c r="X3084">
        <v>1</v>
      </c>
      <c r="Y3084">
        <v>4647</v>
      </c>
      <c r="Z3084">
        <v>0</v>
      </c>
      <c r="AA3084">
        <v>1904</v>
      </c>
      <c r="AB3084" s="14">
        <v>12592800</v>
      </c>
      <c r="AC3084" t="s">
        <v>47</v>
      </c>
      <c r="AD3084" t="str">
        <f>+VLOOKUP(T3084,items!$A$2:$D$1255,4,0)</f>
        <v>PERGOLA</v>
      </c>
      <c r="AE3084" t="str">
        <f>+VLOOKUP(T3084,Tabla1[],5,0)</f>
        <v>CLASSIC</v>
      </c>
      <c r="AF3084">
        <f t="shared" si="48"/>
        <v>11</v>
      </c>
      <c r="AG3084">
        <v>3816</v>
      </c>
      <c r="AH3084" s="14">
        <v>12592800</v>
      </c>
    </row>
    <row r="3085" spans="1:34" x14ac:dyDescent="0.25">
      <c r="A3085">
        <v>98094</v>
      </c>
      <c r="B3085" t="s">
        <v>6631</v>
      </c>
      <c r="C3085" t="s">
        <v>33</v>
      </c>
      <c r="D3085">
        <v>0</v>
      </c>
      <c r="F3085" t="s">
        <v>488</v>
      </c>
      <c r="G3085" t="s">
        <v>3533</v>
      </c>
      <c r="H3085" t="s">
        <v>6632</v>
      </c>
      <c r="I3085" t="s">
        <v>37</v>
      </c>
      <c r="J3085" t="s">
        <v>6633</v>
      </c>
      <c r="K3085" t="s">
        <v>6634</v>
      </c>
      <c r="L3085" t="s">
        <v>37</v>
      </c>
      <c r="M3085" t="s">
        <v>2129</v>
      </c>
      <c r="N3085" t="s">
        <v>2129</v>
      </c>
      <c r="O3085" t="s">
        <v>1142</v>
      </c>
      <c r="P3085" t="s">
        <v>424</v>
      </c>
      <c r="Q3085" t="s">
        <v>424</v>
      </c>
      <c r="R3085" t="s">
        <v>127</v>
      </c>
      <c r="S3085" t="s">
        <v>44</v>
      </c>
      <c r="T3085" t="s">
        <v>1624</v>
      </c>
      <c r="U3085" t="s">
        <v>828</v>
      </c>
      <c r="X3085">
        <v>8</v>
      </c>
      <c r="Y3085">
        <v>0</v>
      </c>
      <c r="Z3085">
        <v>0</v>
      </c>
      <c r="AA3085">
        <v>0</v>
      </c>
      <c r="AB3085">
        <v>1440000</v>
      </c>
      <c r="AC3085" t="s">
        <v>47</v>
      </c>
      <c r="AD3085">
        <f>+VLOOKUP(T3085,items!$A$2:$D$1255,4,0)</f>
        <v>0</v>
      </c>
      <c r="AE3085">
        <f>+VLOOKUP(T3085,Tabla1[],5,0)</f>
        <v>0</v>
      </c>
      <c r="AF3085">
        <f t="shared" si="48"/>
        <v>10</v>
      </c>
    </row>
    <row r="3086" spans="1:34" x14ac:dyDescent="0.25">
      <c r="A3086">
        <v>98097</v>
      </c>
      <c r="B3086" t="s">
        <v>6635</v>
      </c>
      <c r="C3086" t="s">
        <v>75</v>
      </c>
      <c r="D3086">
        <v>0</v>
      </c>
      <c r="F3086" t="s">
        <v>488</v>
      </c>
      <c r="G3086" t="s">
        <v>124</v>
      </c>
      <c r="H3086" t="s">
        <v>6636</v>
      </c>
      <c r="I3086" t="s">
        <v>6637</v>
      </c>
      <c r="J3086" t="s">
        <v>6638</v>
      </c>
      <c r="K3086" t="s">
        <v>6639</v>
      </c>
      <c r="L3086" t="s">
        <v>6640</v>
      </c>
      <c r="M3086" t="s">
        <v>125</v>
      </c>
      <c r="N3086" t="s">
        <v>387</v>
      </c>
      <c r="O3086" t="s">
        <v>4320</v>
      </c>
      <c r="P3086" t="s">
        <v>5505</v>
      </c>
      <c r="Q3086" t="s">
        <v>2612</v>
      </c>
      <c r="R3086" t="s">
        <v>63</v>
      </c>
      <c r="S3086" t="s">
        <v>108</v>
      </c>
      <c r="T3086" t="s">
        <v>429</v>
      </c>
      <c r="U3086" t="s">
        <v>430</v>
      </c>
      <c r="X3086">
        <v>1</v>
      </c>
      <c r="Y3086">
        <v>0</v>
      </c>
      <c r="Z3086">
        <v>0</v>
      </c>
      <c r="AA3086">
        <v>0</v>
      </c>
      <c r="AB3086">
        <v>183852</v>
      </c>
      <c r="AC3086" t="s">
        <v>47</v>
      </c>
      <c r="AD3086">
        <f>+VLOOKUP(T3086,items!$A$2:$D$1255,4,0)</f>
        <v>0</v>
      </c>
      <c r="AE3086">
        <f>+VLOOKUP(T3086,Tabla1[],5,0)</f>
        <v>0</v>
      </c>
      <c r="AF3086">
        <f t="shared" si="48"/>
        <v>1</v>
      </c>
    </row>
    <row r="3087" spans="1:34" x14ac:dyDescent="0.25">
      <c r="A3087">
        <v>98097</v>
      </c>
      <c r="B3087" t="s">
        <v>6635</v>
      </c>
      <c r="C3087" t="s">
        <v>75</v>
      </c>
      <c r="D3087">
        <v>0</v>
      </c>
      <c r="F3087" t="s">
        <v>488</v>
      </c>
      <c r="G3087" t="s">
        <v>124</v>
      </c>
      <c r="H3087" t="s">
        <v>6636</v>
      </c>
      <c r="I3087" t="s">
        <v>6637</v>
      </c>
      <c r="J3087" t="s">
        <v>6638</v>
      </c>
      <c r="K3087" t="s">
        <v>6639</v>
      </c>
      <c r="L3087" t="s">
        <v>6640</v>
      </c>
      <c r="M3087" t="s">
        <v>125</v>
      </c>
      <c r="N3087" t="s">
        <v>387</v>
      </c>
      <c r="O3087" t="s">
        <v>4320</v>
      </c>
      <c r="P3087" t="s">
        <v>5505</v>
      </c>
      <c r="Q3087" t="s">
        <v>2612</v>
      </c>
      <c r="R3087" t="s">
        <v>63</v>
      </c>
      <c r="S3087" t="s">
        <v>108</v>
      </c>
      <c r="T3087" t="s">
        <v>717</v>
      </c>
      <c r="U3087" t="s">
        <v>718</v>
      </c>
      <c r="X3087">
        <v>1</v>
      </c>
      <c r="Y3087">
        <v>0</v>
      </c>
      <c r="Z3087">
        <v>0</v>
      </c>
      <c r="AA3087">
        <v>0</v>
      </c>
      <c r="AB3087">
        <v>62400</v>
      </c>
      <c r="AC3087" t="s">
        <v>47</v>
      </c>
      <c r="AD3087">
        <f>+VLOOKUP(T3087,items!$A$2:$D$1255,4,0)</f>
        <v>0</v>
      </c>
      <c r="AE3087">
        <f>+VLOOKUP(T3087,Tabla1[],5,0)</f>
        <v>0</v>
      </c>
      <c r="AF3087">
        <f t="shared" si="48"/>
        <v>1</v>
      </c>
    </row>
    <row r="3088" spans="1:34" x14ac:dyDescent="0.25">
      <c r="A3088">
        <v>98097</v>
      </c>
      <c r="B3088" t="s">
        <v>6635</v>
      </c>
      <c r="C3088" t="s">
        <v>75</v>
      </c>
      <c r="D3088">
        <v>0</v>
      </c>
      <c r="F3088" t="s">
        <v>488</v>
      </c>
      <c r="G3088" t="s">
        <v>124</v>
      </c>
      <c r="H3088" t="s">
        <v>6636</v>
      </c>
      <c r="I3088" t="s">
        <v>6637</v>
      </c>
      <c r="J3088" t="s">
        <v>6638</v>
      </c>
      <c r="K3088" t="s">
        <v>6639</v>
      </c>
      <c r="L3088" t="s">
        <v>6640</v>
      </c>
      <c r="M3088" t="s">
        <v>125</v>
      </c>
      <c r="N3088" t="s">
        <v>387</v>
      </c>
      <c r="O3088" t="s">
        <v>4320</v>
      </c>
      <c r="P3088" t="s">
        <v>5505</v>
      </c>
      <c r="Q3088" t="s">
        <v>2612</v>
      </c>
      <c r="R3088" t="s">
        <v>63</v>
      </c>
      <c r="S3088" t="s">
        <v>108</v>
      </c>
      <c r="T3088" t="s">
        <v>1659</v>
      </c>
      <c r="U3088" t="s">
        <v>1660</v>
      </c>
      <c r="V3088" t="s">
        <v>859</v>
      </c>
      <c r="W3088" t="s">
        <v>114</v>
      </c>
      <c r="X3088">
        <v>1</v>
      </c>
      <c r="Y3088">
        <v>1200</v>
      </c>
      <c r="Z3088">
        <v>0</v>
      </c>
      <c r="AA3088">
        <v>1200</v>
      </c>
      <c r="AB3088">
        <v>950948</v>
      </c>
      <c r="AC3088" t="s">
        <v>47</v>
      </c>
      <c r="AD3088">
        <f>+VLOOKUP(T3088,items!$A$2:$D$1255,4,0)</f>
        <v>0</v>
      </c>
      <c r="AE3088">
        <f>+VLOOKUP(T3088,Tabla1[],5,0)</f>
        <v>0</v>
      </c>
      <c r="AF3088">
        <f t="shared" si="48"/>
        <v>1</v>
      </c>
    </row>
    <row r="3089" spans="1:32" x14ac:dyDescent="0.25">
      <c r="A3089">
        <v>98097</v>
      </c>
      <c r="B3089" t="s">
        <v>6635</v>
      </c>
      <c r="C3089" t="s">
        <v>75</v>
      </c>
      <c r="D3089">
        <v>0</v>
      </c>
      <c r="F3089" t="s">
        <v>488</v>
      </c>
      <c r="G3089" t="s">
        <v>124</v>
      </c>
      <c r="H3089" t="s">
        <v>6636</v>
      </c>
      <c r="I3089" t="s">
        <v>6637</v>
      </c>
      <c r="J3089" t="s">
        <v>6638</v>
      </c>
      <c r="K3089" t="s">
        <v>6639</v>
      </c>
      <c r="L3089" t="s">
        <v>6640</v>
      </c>
      <c r="M3089" t="s">
        <v>125</v>
      </c>
      <c r="N3089" t="s">
        <v>387</v>
      </c>
      <c r="O3089" t="s">
        <v>4320</v>
      </c>
      <c r="P3089" t="s">
        <v>5505</v>
      </c>
      <c r="Q3089" t="s">
        <v>2612</v>
      </c>
      <c r="R3089" t="s">
        <v>63</v>
      </c>
      <c r="S3089" t="s">
        <v>108</v>
      </c>
      <c r="T3089" t="s">
        <v>347</v>
      </c>
      <c r="U3089" t="s">
        <v>348</v>
      </c>
      <c r="W3089" t="s">
        <v>114</v>
      </c>
      <c r="X3089">
        <v>1</v>
      </c>
      <c r="Y3089">
        <v>5000</v>
      </c>
      <c r="Z3089">
        <v>0</v>
      </c>
      <c r="AA3089">
        <v>0</v>
      </c>
      <c r="AB3089">
        <v>762473</v>
      </c>
      <c r="AC3089" t="s">
        <v>47</v>
      </c>
      <c r="AD3089">
        <f>+VLOOKUP(T3089,items!$A$2:$D$1255,4,0)</f>
        <v>0</v>
      </c>
      <c r="AE3089">
        <f>+VLOOKUP(T3089,Tabla1[],5,0)</f>
        <v>0</v>
      </c>
      <c r="AF3089">
        <f t="shared" si="48"/>
        <v>1</v>
      </c>
    </row>
    <row r="3090" spans="1:32" x14ac:dyDescent="0.25">
      <c r="A3090">
        <v>98097</v>
      </c>
      <c r="B3090" t="s">
        <v>6635</v>
      </c>
      <c r="C3090" t="s">
        <v>75</v>
      </c>
      <c r="D3090">
        <v>0</v>
      </c>
      <c r="F3090" t="s">
        <v>488</v>
      </c>
      <c r="G3090" t="s">
        <v>124</v>
      </c>
      <c r="H3090" t="s">
        <v>6636</v>
      </c>
      <c r="I3090" t="s">
        <v>6637</v>
      </c>
      <c r="J3090" t="s">
        <v>6638</v>
      </c>
      <c r="K3090" t="s">
        <v>6639</v>
      </c>
      <c r="L3090" t="s">
        <v>6640</v>
      </c>
      <c r="M3090" t="s">
        <v>125</v>
      </c>
      <c r="N3090" t="s">
        <v>387</v>
      </c>
      <c r="O3090" t="s">
        <v>4320</v>
      </c>
      <c r="P3090" t="s">
        <v>5505</v>
      </c>
      <c r="Q3090" t="s">
        <v>2612</v>
      </c>
      <c r="R3090" t="s">
        <v>63</v>
      </c>
      <c r="S3090" t="s">
        <v>108</v>
      </c>
      <c r="T3090" t="s">
        <v>613</v>
      </c>
      <c r="U3090" t="s">
        <v>614</v>
      </c>
      <c r="V3090" t="s">
        <v>859</v>
      </c>
      <c r="W3090" t="s">
        <v>114</v>
      </c>
      <c r="X3090">
        <v>1</v>
      </c>
      <c r="Y3090">
        <v>2100</v>
      </c>
      <c r="Z3090">
        <v>0</v>
      </c>
      <c r="AA3090">
        <v>5000</v>
      </c>
      <c r="AB3090">
        <v>5896367</v>
      </c>
      <c r="AC3090" t="s">
        <v>47</v>
      </c>
      <c r="AD3090" t="str">
        <f>+VLOOKUP(T3090,items!$A$2:$D$1255,4,0)</f>
        <v>PERGOLA</v>
      </c>
      <c r="AE3090" t="str">
        <f>+VLOOKUP(T3090,Tabla1[],5,0)</f>
        <v>PERGOLITE</v>
      </c>
      <c r="AF3090">
        <f t="shared" si="48"/>
        <v>1</v>
      </c>
    </row>
    <row r="3091" spans="1:32" x14ac:dyDescent="0.25">
      <c r="A3091">
        <v>98097</v>
      </c>
      <c r="B3091" t="s">
        <v>6635</v>
      </c>
      <c r="C3091" t="s">
        <v>75</v>
      </c>
      <c r="D3091">
        <v>0</v>
      </c>
      <c r="F3091" t="s">
        <v>488</v>
      </c>
      <c r="G3091" t="s">
        <v>124</v>
      </c>
      <c r="H3091" t="s">
        <v>6636</v>
      </c>
      <c r="I3091" t="s">
        <v>6637</v>
      </c>
      <c r="J3091" t="s">
        <v>6638</v>
      </c>
      <c r="K3091" t="s">
        <v>6639</v>
      </c>
      <c r="L3091" t="s">
        <v>6640</v>
      </c>
      <c r="M3091" t="s">
        <v>125</v>
      </c>
      <c r="N3091" t="s">
        <v>387</v>
      </c>
      <c r="O3091" t="s">
        <v>4320</v>
      </c>
      <c r="P3091" t="s">
        <v>5505</v>
      </c>
      <c r="Q3091" t="s">
        <v>2612</v>
      </c>
      <c r="R3091" t="s">
        <v>63</v>
      </c>
      <c r="S3091" t="s">
        <v>108</v>
      </c>
      <c r="T3091" t="s">
        <v>1451</v>
      </c>
      <c r="U3091" t="s">
        <v>1452</v>
      </c>
      <c r="W3091" t="s">
        <v>114</v>
      </c>
      <c r="X3091">
        <v>3</v>
      </c>
      <c r="Y3091">
        <v>0</v>
      </c>
      <c r="Z3091">
        <v>0</v>
      </c>
      <c r="AA3091">
        <v>0</v>
      </c>
      <c r="AB3091">
        <v>478107</v>
      </c>
      <c r="AC3091" t="s">
        <v>47</v>
      </c>
      <c r="AD3091">
        <f>+VLOOKUP(T3091,items!$A$2:$D$1255,4,0)</f>
        <v>0</v>
      </c>
      <c r="AE3091">
        <f>+VLOOKUP(T3091,Tabla1[],5,0)</f>
        <v>0</v>
      </c>
      <c r="AF3091">
        <f t="shared" si="48"/>
        <v>1</v>
      </c>
    </row>
    <row r="3092" spans="1:32" x14ac:dyDescent="0.25">
      <c r="A3092">
        <v>98097</v>
      </c>
      <c r="B3092" t="s">
        <v>6635</v>
      </c>
      <c r="C3092" t="s">
        <v>75</v>
      </c>
      <c r="D3092">
        <v>0</v>
      </c>
      <c r="F3092" t="s">
        <v>488</v>
      </c>
      <c r="G3092" t="s">
        <v>124</v>
      </c>
      <c r="H3092" t="s">
        <v>6636</v>
      </c>
      <c r="I3092" t="s">
        <v>6637</v>
      </c>
      <c r="J3092" t="s">
        <v>6638</v>
      </c>
      <c r="K3092" t="s">
        <v>6639</v>
      </c>
      <c r="L3092" t="s">
        <v>6640</v>
      </c>
      <c r="M3092" t="s">
        <v>125</v>
      </c>
      <c r="N3092" t="s">
        <v>387</v>
      </c>
      <c r="O3092" t="s">
        <v>4320</v>
      </c>
      <c r="P3092" t="s">
        <v>5505</v>
      </c>
      <c r="Q3092" t="s">
        <v>2612</v>
      </c>
      <c r="R3092" t="s">
        <v>63</v>
      </c>
      <c r="S3092" t="s">
        <v>108</v>
      </c>
      <c r="T3092" t="s">
        <v>1934</v>
      </c>
      <c r="U3092" t="s">
        <v>2026</v>
      </c>
      <c r="W3092" t="s">
        <v>114</v>
      </c>
      <c r="X3092">
        <v>2</v>
      </c>
      <c r="Y3092">
        <v>2100</v>
      </c>
      <c r="Z3092">
        <v>3000</v>
      </c>
      <c r="AA3092">
        <v>0</v>
      </c>
      <c r="AB3092">
        <v>3601318</v>
      </c>
      <c r="AC3092" t="s">
        <v>47</v>
      </c>
      <c r="AD3092">
        <f>+VLOOKUP(T3092,items!$A$2:$D$1255,4,0)</f>
        <v>0</v>
      </c>
      <c r="AE3092">
        <f>+VLOOKUP(T3092,Tabla1[],5,0)</f>
        <v>0</v>
      </c>
      <c r="AF3092">
        <f t="shared" si="48"/>
        <v>1</v>
      </c>
    </row>
    <row r="3093" spans="1:32" x14ac:dyDescent="0.25">
      <c r="A3093">
        <v>98113</v>
      </c>
      <c r="B3093" t="s">
        <v>1359</v>
      </c>
      <c r="C3093" t="s">
        <v>75</v>
      </c>
      <c r="D3093">
        <v>0</v>
      </c>
      <c r="F3093" t="s">
        <v>488</v>
      </c>
      <c r="G3093" t="s">
        <v>1679</v>
      </c>
      <c r="H3093" t="s">
        <v>6641</v>
      </c>
      <c r="I3093" t="s">
        <v>37</v>
      </c>
      <c r="J3093" t="s">
        <v>6642</v>
      </c>
      <c r="K3093" t="s">
        <v>6643</v>
      </c>
      <c r="L3093" t="s">
        <v>37</v>
      </c>
      <c r="M3093" t="s">
        <v>1136</v>
      </c>
      <c r="N3093" t="s">
        <v>1136</v>
      </c>
      <c r="O3093" t="s">
        <v>4390</v>
      </c>
      <c r="P3093" t="s">
        <v>4571</v>
      </c>
      <c r="Q3093" t="s">
        <v>4571</v>
      </c>
      <c r="R3093" t="s">
        <v>43</v>
      </c>
      <c r="S3093" t="s">
        <v>108</v>
      </c>
      <c r="T3093" t="s">
        <v>1375</v>
      </c>
      <c r="U3093" t="s">
        <v>1376</v>
      </c>
      <c r="X3093">
        <v>1</v>
      </c>
      <c r="Y3093">
        <v>0</v>
      </c>
      <c r="Z3093">
        <v>0</v>
      </c>
      <c r="AA3093">
        <v>0</v>
      </c>
      <c r="AB3093">
        <v>812875</v>
      </c>
      <c r="AC3093" t="s">
        <v>47</v>
      </c>
      <c r="AD3093">
        <f>+VLOOKUP(T3093,items!$A$2:$D$1255,4,0)</f>
        <v>0</v>
      </c>
      <c r="AE3093">
        <f>+VLOOKUP(T3093,Tabla1[],5,0)</f>
        <v>0</v>
      </c>
      <c r="AF3093">
        <f t="shared" si="48"/>
        <v>11</v>
      </c>
    </row>
    <row r="3094" spans="1:32" x14ac:dyDescent="0.25">
      <c r="A3094">
        <v>98113</v>
      </c>
      <c r="B3094" t="s">
        <v>1359</v>
      </c>
      <c r="C3094" t="s">
        <v>75</v>
      </c>
      <c r="D3094">
        <v>0</v>
      </c>
      <c r="F3094" t="s">
        <v>488</v>
      </c>
      <c r="G3094" t="s">
        <v>1679</v>
      </c>
      <c r="H3094" t="s">
        <v>6641</v>
      </c>
      <c r="I3094" t="s">
        <v>37</v>
      </c>
      <c r="J3094" t="s">
        <v>6642</v>
      </c>
      <c r="K3094" t="s">
        <v>6643</v>
      </c>
      <c r="L3094" t="s">
        <v>37</v>
      </c>
      <c r="M3094" t="s">
        <v>1136</v>
      </c>
      <c r="N3094" t="s">
        <v>1136</v>
      </c>
      <c r="O3094" t="s">
        <v>4390</v>
      </c>
      <c r="P3094" t="s">
        <v>4571</v>
      </c>
      <c r="Q3094" t="s">
        <v>4571</v>
      </c>
      <c r="R3094" t="s">
        <v>43</v>
      </c>
      <c r="S3094" t="s">
        <v>108</v>
      </c>
      <c r="T3094" t="s">
        <v>1020</v>
      </c>
      <c r="U3094" t="s">
        <v>1021</v>
      </c>
      <c r="X3094">
        <v>1</v>
      </c>
      <c r="Y3094">
        <v>0</v>
      </c>
      <c r="Z3094">
        <v>0</v>
      </c>
      <c r="AA3094">
        <v>0</v>
      </c>
      <c r="AB3094">
        <v>700000</v>
      </c>
      <c r="AC3094" t="s">
        <v>47</v>
      </c>
      <c r="AD3094">
        <f>+VLOOKUP(T3094,items!$A$2:$D$1255,4,0)</f>
        <v>0</v>
      </c>
      <c r="AE3094">
        <f>+VLOOKUP(T3094,Tabla1[],5,0)</f>
        <v>0</v>
      </c>
      <c r="AF3094">
        <f t="shared" si="48"/>
        <v>11</v>
      </c>
    </row>
    <row r="3095" spans="1:32" x14ac:dyDescent="0.25">
      <c r="A3095">
        <v>98113</v>
      </c>
      <c r="B3095" t="s">
        <v>1359</v>
      </c>
      <c r="C3095" t="s">
        <v>75</v>
      </c>
      <c r="D3095">
        <v>0</v>
      </c>
      <c r="F3095" t="s">
        <v>488</v>
      </c>
      <c r="G3095" t="s">
        <v>1679</v>
      </c>
      <c r="H3095" t="s">
        <v>6641</v>
      </c>
      <c r="I3095" t="s">
        <v>37</v>
      </c>
      <c r="J3095" t="s">
        <v>6642</v>
      </c>
      <c r="K3095" t="s">
        <v>6643</v>
      </c>
      <c r="L3095" t="s">
        <v>37</v>
      </c>
      <c r="M3095" t="s">
        <v>1136</v>
      </c>
      <c r="N3095" t="s">
        <v>1136</v>
      </c>
      <c r="O3095" t="s">
        <v>4390</v>
      </c>
      <c r="P3095" t="s">
        <v>4571</v>
      </c>
      <c r="Q3095" t="s">
        <v>4571</v>
      </c>
      <c r="R3095" t="s">
        <v>43</v>
      </c>
      <c r="S3095" t="s">
        <v>108</v>
      </c>
      <c r="T3095" t="s">
        <v>392</v>
      </c>
      <c r="U3095" t="s">
        <v>393</v>
      </c>
      <c r="X3095">
        <v>1</v>
      </c>
      <c r="Y3095">
        <v>0</v>
      </c>
      <c r="Z3095">
        <v>0</v>
      </c>
      <c r="AA3095">
        <v>0</v>
      </c>
      <c r="AB3095">
        <v>60000</v>
      </c>
      <c r="AC3095" t="s">
        <v>47</v>
      </c>
      <c r="AD3095" t="e">
        <f>+VLOOKUP(T3095,items!$A$2:$D$1255,4,0)</f>
        <v>#N/A</v>
      </c>
      <c r="AE3095" t="e">
        <f>+VLOOKUP(T3095,Tabla1[],5,0)</f>
        <v>#N/A</v>
      </c>
      <c r="AF3095">
        <f t="shared" si="48"/>
        <v>11</v>
      </c>
    </row>
    <row r="3096" spans="1:32" x14ac:dyDescent="0.25">
      <c r="A3096">
        <v>98114</v>
      </c>
      <c r="B3096" t="s">
        <v>2223</v>
      </c>
      <c r="C3096" t="s">
        <v>33</v>
      </c>
      <c r="D3096">
        <v>0</v>
      </c>
      <c r="F3096" t="s">
        <v>488</v>
      </c>
      <c r="G3096" t="s">
        <v>488</v>
      </c>
      <c r="H3096" t="s">
        <v>6644</v>
      </c>
      <c r="I3096" t="s">
        <v>37</v>
      </c>
      <c r="J3096" t="s">
        <v>6645</v>
      </c>
      <c r="K3096" t="s">
        <v>6646</v>
      </c>
      <c r="L3096" t="s">
        <v>37</v>
      </c>
      <c r="M3096" t="s">
        <v>1679</v>
      </c>
      <c r="N3096" t="s">
        <v>1679</v>
      </c>
      <c r="O3096" t="s">
        <v>1136</v>
      </c>
      <c r="P3096" t="s">
        <v>2129</v>
      </c>
      <c r="Q3096" t="s">
        <v>2129</v>
      </c>
      <c r="R3096" t="s">
        <v>43</v>
      </c>
      <c r="S3096" t="s">
        <v>164</v>
      </c>
      <c r="T3096" t="s">
        <v>1398</v>
      </c>
      <c r="U3096" t="s">
        <v>529</v>
      </c>
      <c r="X3096">
        <v>61</v>
      </c>
      <c r="Y3096">
        <v>0</v>
      </c>
      <c r="Z3096">
        <v>0</v>
      </c>
      <c r="AA3096">
        <v>0</v>
      </c>
      <c r="AB3096">
        <v>3050000</v>
      </c>
      <c r="AC3096" t="s">
        <v>47</v>
      </c>
      <c r="AD3096">
        <f>+VLOOKUP(T3096,items!$A$2:$D$1255,4,0)</f>
        <v>0</v>
      </c>
      <c r="AE3096">
        <f>+VLOOKUP(T3096,Tabla1[],5,0)</f>
        <v>0</v>
      </c>
      <c r="AF3096">
        <f t="shared" si="48"/>
        <v>10</v>
      </c>
    </row>
    <row r="3097" spans="1:32" x14ac:dyDescent="0.25">
      <c r="A3097">
        <v>98117</v>
      </c>
      <c r="B3097" t="s">
        <v>6647</v>
      </c>
      <c r="C3097" t="s">
        <v>1065</v>
      </c>
      <c r="D3097">
        <v>0</v>
      </c>
      <c r="F3097" t="s">
        <v>488</v>
      </c>
      <c r="G3097" t="s">
        <v>1136</v>
      </c>
      <c r="H3097" t="s">
        <v>6648</v>
      </c>
      <c r="I3097" t="s">
        <v>37</v>
      </c>
      <c r="J3097" t="s">
        <v>37</v>
      </c>
      <c r="K3097" t="s">
        <v>6649</v>
      </c>
      <c r="L3097" t="s">
        <v>6650</v>
      </c>
      <c r="M3097" t="s">
        <v>2129</v>
      </c>
      <c r="N3097" t="s">
        <v>2129</v>
      </c>
      <c r="O3097" t="s">
        <v>119</v>
      </c>
      <c r="P3097" t="s">
        <v>504</v>
      </c>
      <c r="Q3097" t="s">
        <v>504</v>
      </c>
      <c r="R3097" t="s">
        <v>63</v>
      </c>
      <c r="S3097" t="s">
        <v>128</v>
      </c>
      <c r="T3097" t="s">
        <v>2493</v>
      </c>
      <c r="U3097" t="s">
        <v>2494</v>
      </c>
      <c r="W3097" t="s">
        <v>114</v>
      </c>
      <c r="X3097">
        <v>4</v>
      </c>
      <c r="Y3097">
        <v>0</v>
      </c>
      <c r="Z3097">
        <v>0</v>
      </c>
      <c r="AA3097">
        <v>0</v>
      </c>
      <c r="AB3097">
        <v>3849880</v>
      </c>
      <c r="AC3097" t="s">
        <v>47</v>
      </c>
      <c r="AD3097" t="str">
        <f>+VLOOKUP(T3097,items!$A$2:$D$1255,4,0)</f>
        <v>MUEBLES</v>
      </c>
      <c r="AE3097">
        <f>+VLOOKUP(T3097,Tabla1[],5,0)</f>
        <v>0</v>
      </c>
      <c r="AF3097">
        <f t="shared" si="48"/>
        <v>11</v>
      </c>
    </row>
    <row r="3098" spans="1:32" x14ac:dyDescent="0.25">
      <c r="A3098">
        <v>98118</v>
      </c>
      <c r="B3098" t="s">
        <v>6651</v>
      </c>
      <c r="C3098" t="s">
        <v>33</v>
      </c>
      <c r="D3098">
        <v>0</v>
      </c>
      <c r="F3098" t="s">
        <v>488</v>
      </c>
      <c r="G3098" t="s">
        <v>488</v>
      </c>
      <c r="H3098" t="s">
        <v>6652</v>
      </c>
      <c r="I3098" t="s">
        <v>37</v>
      </c>
      <c r="J3098" t="s">
        <v>6653</v>
      </c>
      <c r="K3098" t="s">
        <v>6654</v>
      </c>
      <c r="L3098" t="s">
        <v>6655</v>
      </c>
      <c r="M3098" t="s">
        <v>3533</v>
      </c>
      <c r="N3098" t="s">
        <v>3533</v>
      </c>
      <c r="O3098" t="s">
        <v>3374</v>
      </c>
      <c r="P3098" t="s">
        <v>119</v>
      </c>
      <c r="Q3098" t="s">
        <v>504</v>
      </c>
      <c r="R3098" t="s">
        <v>127</v>
      </c>
      <c r="S3098" t="s">
        <v>44</v>
      </c>
      <c r="T3098" t="s">
        <v>2732</v>
      </c>
      <c r="U3098" t="s">
        <v>2733</v>
      </c>
      <c r="X3098">
        <v>1</v>
      </c>
      <c r="Y3098">
        <v>0</v>
      </c>
      <c r="Z3098">
        <v>0</v>
      </c>
      <c r="AA3098">
        <v>0</v>
      </c>
      <c r="AB3098">
        <v>1581390</v>
      </c>
      <c r="AC3098" t="s">
        <v>47</v>
      </c>
      <c r="AD3098" t="str">
        <f>+VLOOKUP(T3098,items!$A$2:$D$1255,4,0)</f>
        <v>MUEBLES</v>
      </c>
      <c r="AE3098">
        <f>+VLOOKUP(T3098,Tabla1[],5,0)</f>
        <v>0</v>
      </c>
      <c r="AF3098">
        <f t="shared" si="48"/>
        <v>11</v>
      </c>
    </row>
    <row r="3099" spans="1:32" x14ac:dyDescent="0.25">
      <c r="A3099">
        <v>98118</v>
      </c>
      <c r="B3099" t="s">
        <v>6651</v>
      </c>
      <c r="C3099" t="s">
        <v>33</v>
      </c>
      <c r="D3099">
        <v>0</v>
      </c>
      <c r="F3099" t="s">
        <v>488</v>
      </c>
      <c r="G3099" t="s">
        <v>488</v>
      </c>
      <c r="H3099" t="s">
        <v>6652</v>
      </c>
      <c r="I3099" t="s">
        <v>37</v>
      </c>
      <c r="J3099" t="s">
        <v>6653</v>
      </c>
      <c r="K3099" t="s">
        <v>6654</v>
      </c>
      <c r="L3099" t="s">
        <v>6655</v>
      </c>
      <c r="M3099" t="s">
        <v>3533</v>
      </c>
      <c r="N3099" t="s">
        <v>3533</v>
      </c>
      <c r="O3099" t="s">
        <v>3374</v>
      </c>
      <c r="P3099" t="s">
        <v>119</v>
      </c>
      <c r="Q3099" t="s">
        <v>504</v>
      </c>
      <c r="R3099" t="s">
        <v>127</v>
      </c>
      <c r="S3099" t="s">
        <v>44</v>
      </c>
      <c r="T3099" t="s">
        <v>1459</v>
      </c>
      <c r="U3099" t="s">
        <v>1460</v>
      </c>
      <c r="X3099">
        <v>4</v>
      </c>
      <c r="Y3099">
        <v>0</v>
      </c>
      <c r="Z3099">
        <v>0</v>
      </c>
      <c r="AA3099">
        <v>0</v>
      </c>
      <c r="AB3099">
        <v>1593968</v>
      </c>
      <c r="AC3099" t="s">
        <v>47</v>
      </c>
      <c r="AD3099" t="str">
        <f>+VLOOKUP(T3099,items!$A$2:$D$1255,4,0)</f>
        <v>MUEBLES</v>
      </c>
      <c r="AE3099">
        <f>+VLOOKUP(T3099,Tabla1[],5,0)</f>
        <v>0</v>
      </c>
      <c r="AF3099">
        <f t="shared" si="48"/>
        <v>11</v>
      </c>
    </row>
    <row r="3100" spans="1:32" x14ac:dyDescent="0.25">
      <c r="A3100">
        <v>98118</v>
      </c>
      <c r="B3100" t="s">
        <v>6651</v>
      </c>
      <c r="C3100" t="s">
        <v>33</v>
      </c>
      <c r="D3100">
        <v>0</v>
      </c>
      <c r="F3100" t="s">
        <v>488</v>
      </c>
      <c r="G3100" t="s">
        <v>488</v>
      </c>
      <c r="H3100" t="s">
        <v>6652</v>
      </c>
      <c r="I3100" t="s">
        <v>37</v>
      </c>
      <c r="J3100" t="s">
        <v>6653</v>
      </c>
      <c r="K3100" t="s">
        <v>6654</v>
      </c>
      <c r="L3100" t="s">
        <v>6655</v>
      </c>
      <c r="M3100" t="s">
        <v>3533</v>
      </c>
      <c r="N3100" t="s">
        <v>3533</v>
      </c>
      <c r="O3100" t="s">
        <v>3374</v>
      </c>
      <c r="P3100" t="s">
        <v>119</v>
      </c>
      <c r="Q3100" t="s">
        <v>504</v>
      </c>
      <c r="R3100" t="s">
        <v>127</v>
      </c>
      <c r="S3100" t="s">
        <v>44</v>
      </c>
      <c r="T3100" t="s">
        <v>4492</v>
      </c>
      <c r="U3100" t="s">
        <v>4493</v>
      </c>
      <c r="X3100">
        <v>2</v>
      </c>
      <c r="Y3100">
        <v>0</v>
      </c>
      <c r="Z3100">
        <v>0</v>
      </c>
      <c r="AA3100">
        <v>0</v>
      </c>
      <c r="AB3100">
        <v>1076364</v>
      </c>
      <c r="AC3100" t="s">
        <v>47</v>
      </c>
      <c r="AD3100" t="str">
        <f>+VLOOKUP(T3100,items!$A$2:$D$1255,4,0)</f>
        <v>MUEBLES</v>
      </c>
      <c r="AE3100">
        <f>+VLOOKUP(T3100,Tabla1[],5,0)</f>
        <v>0</v>
      </c>
      <c r="AF3100">
        <f t="shared" si="48"/>
        <v>11</v>
      </c>
    </row>
    <row r="3101" spans="1:32" x14ac:dyDescent="0.25">
      <c r="A3101">
        <v>98118</v>
      </c>
      <c r="B3101" t="s">
        <v>6651</v>
      </c>
      <c r="C3101" t="s">
        <v>33</v>
      </c>
      <c r="D3101">
        <v>0</v>
      </c>
      <c r="F3101" t="s">
        <v>488</v>
      </c>
      <c r="G3101" t="s">
        <v>488</v>
      </c>
      <c r="H3101" t="s">
        <v>6652</v>
      </c>
      <c r="I3101" t="s">
        <v>37</v>
      </c>
      <c r="J3101" t="s">
        <v>6653</v>
      </c>
      <c r="K3101" t="s">
        <v>6654</v>
      </c>
      <c r="L3101" t="s">
        <v>6655</v>
      </c>
      <c r="M3101" t="s">
        <v>3533</v>
      </c>
      <c r="N3101" t="s">
        <v>3533</v>
      </c>
      <c r="O3101" t="s">
        <v>3374</v>
      </c>
      <c r="P3101" t="s">
        <v>119</v>
      </c>
      <c r="Q3101" t="s">
        <v>504</v>
      </c>
      <c r="R3101" t="s">
        <v>127</v>
      </c>
      <c r="S3101" t="s">
        <v>44</v>
      </c>
      <c r="T3101" t="s">
        <v>882</v>
      </c>
      <c r="U3101" t="s">
        <v>883</v>
      </c>
      <c r="V3101" t="s">
        <v>214</v>
      </c>
      <c r="X3101">
        <v>1</v>
      </c>
      <c r="Y3101">
        <v>0</v>
      </c>
      <c r="Z3101">
        <v>0</v>
      </c>
      <c r="AA3101">
        <v>0</v>
      </c>
      <c r="AB3101">
        <v>1917946</v>
      </c>
      <c r="AC3101" t="s">
        <v>47</v>
      </c>
      <c r="AD3101" t="str">
        <f>+VLOOKUP(T3101,items!$A$2:$D$1255,4,0)</f>
        <v>MUEBLES</v>
      </c>
      <c r="AE3101">
        <f>+VLOOKUP(T3101,Tabla1[],5,0)</f>
        <v>0</v>
      </c>
      <c r="AF3101">
        <f t="shared" si="48"/>
        <v>11</v>
      </c>
    </row>
    <row r="3102" spans="1:32" x14ac:dyDescent="0.25">
      <c r="A3102">
        <v>98120</v>
      </c>
      <c r="B3102" t="s">
        <v>1311</v>
      </c>
      <c r="C3102" t="s">
        <v>75</v>
      </c>
      <c r="D3102">
        <v>0</v>
      </c>
      <c r="F3102" t="s">
        <v>488</v>
      </c>
      <c r="G3102" t="s">
        <v>1679</v>
      </c>
      <c r="H3102" t="s">
        <v>6656</v>
      </c>
      <c r="I3102" t="s">
        <v>37</v>
      </c>
      <c r="J3102" t="s">
        <v>6657</v>
      </c>
      <c r="K3102" t="s">
        <v>6658</v>
      </c>
      <c r="L3102" t="s">
        <v>37</v>
      </c>
      <c r="M3102" t="s">
        <v>1136</v>
      </c>
      <c r="N3102" t="s">
        <v>1136</v>
      </c>
      <c r="O3102" t="s">
        <v>985</v>
      </c>
      <c r="P3102" t="s">
        <v>1142</v>
      </c>
      <c r="Q3102" t="s">
        <v>1142</v>
      </c>
      <c r="R3102" t="s">
        <v>43</v>
      </c>
      <c r="S3102" t="s">
        <v>346</v>
      </c>
      <c r="T3102" t="s">
        <v>1181</v>
      </c>
      <c r="U3102" t="s">
        <v>1182</v>
      </c>
      <c r="X3102">
        <v>17</v>
      </c>
      <c r="Y3102">
        <v>0</v>
      </c>
      <c r="Z3102">
        <v>0</v>
      </c>
      <c r="AA3102">
        <v>0</v>
      </c>
      <c r="AB3102">
        <v>894200</v>
      </c>
      <c r="AC3102" t="s">
        <v>47</v>
      </c>
      <c r="AD3102">
        <f>+VLOOKUP(T3102,items!$A$2:$D$1255,4,0)</f>
        <v>0</v>
      </c>
      <c r="AE3102">
        <f>+VLOOKUP(T3102,Tabla1[],5,0)</f>
        <v>0</v>
      </c>
      <c r="AF3102">
        <f t="shared" si="48"/>
        <v>10</v>
      </c>
    </row>
    <row r="3103" spans="1:32" x14ac:dyDescent="0.25">
      <c r="A3103">
        <v>98126</v>
      </c>
      <c r="B3103" t="s">
        <v>2913</v>
      </c>
      <c r="C3103" t="s">
        <v>75</v>
      </c>
      <c r="D3103">
        <v>0</v>
      </c>
      <c r="F3103" t="s">
        <v>488</v>
      </c>
      <c r="G3103" t="s">
        <v>488</v>
      </c>
      <c r="H3103" t="s">
        <v>6659</v>
      </c>
      <c r="I3103" t="s">
        <v>37</v>
      </c>
      <c r="J3103" t="s">
        <v>6660</v>
      </c>
      <c r="K3103" t="s">
        <v>6661</v>
      </c>
      <c r="L3103" t="s">
        <v>37</v>
      </c>
      <c r="M3103" t="s">
        <v>3533</v>
      </c>
      <c r="N3103" t="s">
        <v>3533</v>
      </c>
      <c r="O3103" t="s">
        <v>2129</v>
      </c>
      <c r="P3103" t="s">
        <v>985</v>
      </c>
      <c r="Q3103" t="s">
        <v>985</v>
      </c>
      <c r="R3103" t="s">
        <v>127</v>
      </c>
      <c r="S3103" t="s">
        <v>128</v>
      </c>
      <c r="T3103" t="s">
        <v>388</v>
      </c>
      <c r="U3103" t="s">
        <v>389</v>
      </c>
      <c r="X3103">
        <v>50</v>
      </c>
      <c r="Y3103">
        <v>0</v>
      </c>
      <c r="Z3103">
        <v>0</v>
      </c>
      <c r="AA3103">
        <v>0</v>
      </c>
      <c r="AB3103">
        <v>0</v>
      </c>
      <c r="AC3103" t="s">
        <v>47</v>
      </c>
      <c r="AD3103">
        <f>+VLOOKUP(T3103,items!$A$2:$D$1255,4,0)</f>
        <v>0</v>
      </c>
      <c r="AE3103">
        <f>+VLOOKUP(T3103,Tabla1[],5,0)</f>
        <v>0</v>
      </c>
      <c r="AF3103">
        <f t="shared" si="48"/>
        <v>10</v>
      </c>
    </row>
    <row r="3104" spans="1:32" x14ac:dyDescent="0.25">
      <c r="A3104">
        <v>98126</v>
      </c>
      <c r="B3104" t="s">
        <v>2913</v>
      </c>
      <c r="C3104" t="s">
        <v>75</v>
      </c>
      <c r="D3104">
        <v>0</v>
      </c>
      <c r="F3104" t="s">
        <v>488</v>
      </c>
      <c r="G3104" t="s">
        <v>488</v>
      </c>
      <c r="H3104" t="s">
        <v>6659</v>
      </c>
      <c r="I3104" t="s">
        <v>37</v>
      </c>
      <c r="J3104" t="s">
        <v>6660</v>
      </c>
      <c r="K3104" t="s">
        <v>6661</v>
      </c>
      <c r="L3104" t="s">
        <v>37</v>
      </c>
      <c r="M3104" t="s">
        <v>3533</v>
      </c>
      <c r="N3104" t="s">
        <v>3533</v>
      </c>
      <c r="O3104" t="s">
        <v>2129</v>
      </c>
      <c r="P3104" t="s">
        <v>985</v>
      </c>
      <c r="Q3104" t="s">
        <v>985</v>
      </c>
      <c r="R3104" t="s">
        <v>127</v>
      </c>
      <c r="S3104" t="s">
        <v>128</v>
      </c>
      <c r="T3104" t="s">
        <v>1536</v>
      </c>
      <c r="U3104" t="s">
        <v>1537</v>
      </c>
      <c r="X3104">
        <v>1</v>
      </c>
      <c r="Y3104">
        <v>0</v>
      </c>
      <c r="Z3104">
        <v>0</v>
      </c>
      <c r="AA3104">
        <v>0</v>
      </c>
      <c r="AB3104">
        <v>0</v>
      </c>
      <c r="AC3104" t="s">
        <v>47</v>
      </c>
      <c r="AD3104">
        <f>+VLOOKUP(T3104,items!$A$2:$D$1255,4,0)</f>
        <v>0</v>
      </c>
      <c r="AE3104">
        <f>+VLOOKUP(T3104,Tabla1[],5,0)</f>
        <v>0</v>
      </c>
      <c r="AF3104">
        <f t="shared" si="48"/>
        <v>10</v>
      </c>
    </row>
    <row r="3105" spans="1:32" x14ac:dyDescent="0.25">
      <c r="A3105">
        <v>98127</v>
      </c>
      <c r="B3105" t="s">
        <v>6550</v>
      </c>
      <c r="C3105" t="s">
        <v>75</v>
      </c>
      <c r="D3105">
        <v>0</v>
      </c>
      <c r="F3105" t="s">
        <v>488</v>
      </c>
      <c r="G3105" t="s">
        <v>4390</v>
      </c>
      <c r="H3105" t="s">
        <v>6662</v>
      </c>
      <c r="I3105" t="s">
        <v>37</v>
      </c>
      <c r="J3105" t="s">
        <v>6663</v>
      </c>
      <c r="K3105" t="s">
        <v>6664</v>
      </c>
      <c r="L3105" t="s">
        <v>37</v>
      </c>
      <c r="M3105" t="s">
        <v>1105</v>
      </c>
      <c r="N3105" t="s">
        <v>1105</v>
      </c>
      <c r="O3105" t="s">
        <v>4571</v>
      </c>
      <c r="P3105" t="s">
        <v>3918</v>
      </c>
      <c r="Q3105" t="s">
        <v>3918</v>
      </c>
      <c r="R3105" t="s">
        <v>43</v>
      </c>
      <c r="S3105" t="s">
        <v>164</v>
      </c>
      <c r="T3105" t="s">
        <v>1557</v>
      </c>
      <c r="U3105" t="s">
        <v>1558</v>
      </c>
      <c r="X3105">
        <v>4</v>
      </c>
      <c r="Y3105">
        <v>0</v>
      </c>
      <c r="Z3105">
        <v>0</v>
      </c>
      <c r="AA3105">
        <v>0</v>
      </c>
      <c r="AB3105">
        <v>168064</v>
      </c>
      <c r="AC3105" t="s">
        <v>47</v>
      </c>
      <c r="AD3105">
        <f>+VLOOKUP(T3105,items!$A$2:$D$1255,4,0)</f>
        <v>0</v>
      </c>
      <c r="AE3105">
        <f>+VLOOKUP(T3105,Tabla1[],5,0)</f>
        <v>0</v>
      </c>
      <c r="AF3105">
        <f t="shared" si="48"/>
        <v>11</v>
      </c>
    </row>
    <row r="3106" spans="1:32" x14ac:dyDescent="0.25">
      <c r="A3106">
        <v>98127</v>
      </c>
      <c r="B3106" t="s">
        <v>6550</v>
      </c>
      <c r="C3106" t="s">
        <v>75</v>
      </c>
      <c r="D3106">
        <v>0</v>
      </c>
      <c r="F3106" t="s">
        <v>488</v>
      </c>
      <c r="G3106" t="s">
        <v>4390</v>
      </c>
      <c r="H3106" t="s">
        <v>6662</v>
      </c>
      <c r="I3106" t="s">
        <v>37</v>
      </c>
      <c r="J3106" t="s">
        <v>6663</v>
      </c>
      <c r="K3106" t="s">
        <v>6664</v>
      </c>
      <c r="L3106" t="s">
        <v>37</v>
      </c>
      <c r="M3106" t="s">
        <v>1105</v>
      </c>
      <c r="N3106" t="s">
        <v>1105</v>
      </c>
      <c r="O3106" t="s">
        <v>4571</v>
      </c>
      <c r="P3106" t="s">
        <v>3918</v>
      </c>
      <c r="Q3106" t="s">
        <v>3918</v>
      </c>
      <c r="R3106" t="s">
        <v>43</v>
      </c>
      <c r="S3106" t="s">
        <v>164</v>
      </c>
      <c r="T3106" t="s">
        <v>1559</v>
      </c>
      <c r="U3106" t="s">
        <v>1560</v>
      </c>
      <c r="X3106">
        <v>2</v>
      </c>
      <c r="Y3106">
        <v>0</v>
      </c>
      <c r="Z3106">
        <v>0</v>
      </c>
      <c r="AA3106">
        <v>0</v>
      </c>
      <c r="AB3106">
        <v>39000</v>
      </c>
      <c r="AC3106" t="s">
        <v>47</v>
      </c>
      <c r="AD3106">
        <f>+VLOOKUP(T3106,items!$A$2:$D$1255,4,0)</f>
        <v>0</v>
      </c>
      <c r="AE3106">
        <f>+VLOOKUP(T3106,Tabla1[],5,0)</f>
        <v>0</v>
      </c>
      <c r="AF3106">
        <f t="shared" si="48"/>
        <v>11</v>
      </c>
    </row>
    <row r="3107" spans="1:32" x14ac:dyDescent="0.25">
      <c r="A3107">
        <v>98127</v>
      </c>
      <c r="B3107" t="s">
        <v>6550</v>
      </c>
      <c r="C3107" t="s">
        <v>75</v>
      </c>
      <c r="D3107">
        <v>0</v>
      </c>
      <c r="F3107" t="s">
        <v>488</v>
      </c>
      <c r="G3107" t="s">
        <v>4390</v>
      </c>
      <c r="H3107" t="s">
        <v>6662</v>
      </c>
      <c r="I3107" t="s">
        <v>37</v>
      </c>
      <c r="J3107" t="s">
        <v>6663</v>
      </c>
      <c r="K3107" t="s">
        <v>6664</v>
      </c>
      <c r="L3107" t="s">
        <v>37</v>
      </c>
      <c r="M3107" t="s">
        <v>1105</v>
      </c>
      <c r="N3107" t="s">
        <v>1105</v>
      </c>
      <c r="O3107" t="s">
        <v>4571</v>
      </c>
      <c r="P3107" t="s">
        <v>3918</v>
      </c>
      <c r="Q3107" t="s">
        <v>3918</v>
      </c>
      <c r="R3107" t="s">
        <v>43</v>
      </c>
      <c r="S3107" t="s">
        <v>164</v>
      </c>
      <c r="T3107" t="s">
        <v>1309</v>
      </c>
      <c r="U3107" t="s">
        <v>1310</v>
      </c>
      <c r="X3107">
        <v>2</v>
      </c>
      <c r="Y3107">
        <v>0</v>
      </c>
      <c r="Z3107">
        <v>0</v>
      </c>
      <c r="AA3107">
        <v>0</v>
      </c>
      <c r="AB3107">
        <v>35500</v>
      </c>
      <c r="AC3107" t="s">
        <v>47</v>
      </c>
      <c r="AD3107">
        <f>+VLOOKUP(T3107,items!$A$2:$D$1255,4,0)</f>
        <v>0</v>
      </c>
      <c r="AE3107">
        <f>+VLOOKUP(T3107,Tabla1[],5,0)</f>
        <v>0</v>
      </c>
      <c r="AF3107">
        <f t="shared" si="48"/>
        <v>11</v>
      </c>
    </row>
    <row r="3108" spans="1:32" x14ac:dyDescent="0.25">
      <c r="A3108">
        <v>98148</v>
      </c>
      <c r="B3108" t="s">
        <v>2843</v>
      </c>
      <c r="C3108" t="s">
        <v>75</v>
      </c>
      <c r="D3108">
        <v>0</v>
      </c>
      <c r="F3108" t="s">
        <v>488</v>
      </c>
      <c r="G3108" t="s">
        <v>488</v>
      </c>
      <c r="H3108" t="s">
        <v>6665</v>
      </c>
      <c r="I3108" t="s">
        <v>37</v>
      </c>
      <c r="J3108" t="s">
        <v>6666</v>
      </c>
      <c r="K3108" t="s">
        <v>6667</v>
      </c>
      <c r="L3108" t="s">
        <v>37</v>
      </c>
      <c r="M3108" t="s">
        <v>1679</v>
      </c>
      <c r="N3108" t="s">
        <v>1679</v>
      </c>
      <c r="O3108" t="s">
        <v>1136</v>
      </c>
      <c r="P3108" t="s">
        <v>2129</v>
      </c>
      <c r="Q3108" t="s">
        <v>2129</v>
      </c>
      <c r="R3108" t="s">
        <v>43</v>
      </c>
      <c r="S3108" t="s">
        <v>164</v>
      </c>
      <c r="T3108" t="s">
        <v>1290</v>
      </c>
      <c r="U3108" t="s">
        <v>1291</v>
      </c>
      <c r="X3108">
        <v>1</v>
      </c>
      <c r="Y3108">
        <v>0</v>
      </c>
      <c r="Z3108">
        <v>0</v>
      </c>
      <c r="AA3108">
        <v>0</v>
      </c>
      <c r="AB3108">
        <v>67227</v>
      </c>
      <c r="AC3108" t="s">
        <v>47</v>
      </c>
      <c r="AD3108">
        <f>+VLOOKUP(T3108,items!$A$2:$D$1255,4,0)</f>
        <v>0</v>
      </c>
      <c r="AE3108">
        <f>+VLOOKUP(T3108,Tabla1[],5,0)</f>
        <v>0</v>
      </c>
      <c r="AF3108">
        <f t="shared" si="48"/>
        <v>10</v>
      </c>
    </row>
    <row r="3109" spans="1:32" x14ac:dyDescent="0.25">
      <c r="A3109">
        <v>98158</v>
      </c>
      <c r="B3109" t="s">
        <v>3376</v>
      </c>
      <c r="C3109" t="s">
        <v>33</v>
      </c>
      <c r="D3109">
        <v>0</v>
      </c>
      <c r="F3109" t="s">
        <v>488</v>
      </c>
      <c r="G3109" t="s">
        <v>488</v>
      </c>
      <c r="H3109" t="s">
        <v>6668</v>
      </c>
      <c r="I3109" t="s">
        <v>37</v>
      </c>
      <c r="J3109" t="s">
        <v>6669</v>
      </c>
      <c r="K3109" t="s">
        <v>6670</v>
      </c>
      <c r="L3109" t="s">
        <v>6671</v>
      </c>
      <c r="M3109" t="s">
        <v>3533</v>
      </c>
      <c r="N3109" t="s">
        <v>3533</v>
      </c>
      <c r="O3109" t="s">
        <v>3374</v>
      </c>
      <c r="P3109" t="s">
        <v>425</v>
      </c>
      <c r="Q3109" t="s">
        <v>119</v>
      </c>
      <c r="R3109" t="s">
        <v>63</v>
      </c>
      <c r="S3109" t="s">
        <v>128</v>
      </c>
      <c r="T3109" t="s">
        <v>527</v>
      </c>
      <c r="U3109" t="s">
        <v>528</v>
      </c>
      <c r="V3109" t="s">
        <v>867</v>
      </c>
      <c r="X3109">
        <v>1</v>
      </c>
      <c r="Y3109">
        <v>0</v>
      </c>
      <c r="Z3109">
        <v>0</v>
      </c>
      <c r="AA3109">
        <v>0</v>
      </c>
      <c r="AB3109">
        <v>0</v>
      </c>
      <c r="AC3109" t="s">
        <v>47</v>
      </c>
      <c r="AD3109" t="str">
        <f>+VLOOKUP(T3109,items!$A$2:$D$1255,4,0)</f>
        <v>MUEBLES</v>
      </c>
      <c r="AE3109">
        <f>+VLOOKUP(T3109,Tabla1[],5,0)</f>
        <v>0</v>
      </c>
      <c r="AF3109">
        <f t="shared" si="48"/>
        <v>11</v>
      </c>
    </row>
    <row r="3110" spans="1:32" x14ac:dyDescent="0.25">
      <c r="A3110">
        <v>98165</v>
      </c>
      <c r="B3110" t="s">
        <v>6672</v>
      </c>
      <c r="C3110" t="s">
        <v>33</v>
      </c>
      <c r="D3110">
        <v>0</v>
      </c>
      <c r="F3110" t="s">
        <v>680</v>
      </c>
      <c r="G3110" t="s">
        <v>1679</v>
      </c>
      <c r="H3110" t="s">
        <v>6673</v>
      </c>
      <c r="I3110" t="s">
        <v>37</v>
      </c>
      <c r="J3110" t="s">
        <v>37</v>
      </c>
      <c r="K3110" t="s">
        <v>6674</v>
      </c>
      <c r="L3110" t="s">
        <v>6675</v>
      </c>
      <c r="M3110" t="s">
        <v>3533</v>
      </c>
      <c r="N3110" t="s">
        <v>3533</v>
      </c>
      <c r="O3110" t="s">
        <v>3819</v>
      </c>
      <c r="P3110" t="s">
        <v>125</v>
      </c>
      <c r="Q3110" t="s">
        <v>608</v>
      </c>
      <c r="R3110" t="s">
        <v>63</v>
      </c>
      <c r="S3110" t="s">
        <v>88</v>
      </c>
      <c r="T3110" t="s">
        <v>1062</v>
      </c>
      <c r="U3110" t="s">
        <v>6030</v>
      </c>
      <c r="V3110" t="s">
        <v>867</v>
      </c>
      <c r="X3110">
        <v>4</v>
      </c>
      <c r="Y3110">
        <v>0</v>
      </c>
      <c r="Z3110">
        <v>0</v>
      </c>
      <c r="AA3110">
        <v>0</v>
      </c>
      <c r="AB3110">
        <v>4513880</v>
      </c>
      <c r="AC3110" t="s">
        <v>47</v>
      </c>
      <c r="AD3110">
        <f>+VLOOKUP(T3110,items!$A$2:$D$1255,4,0)</f>
        <v>0</v>
      </c>
      <c r="AE3110">
        <f>+VLOOKUP(T3110,Tabla1[],5,0)</f>
        <v>0</v>
      </c>
      <c r="AF3110">
        <f t="shared" si="48"/>
        <v>11</v>
      </c>
    </row>
    <row r="3111" spans="1:32" x14ac:dyDescent="0.25">
      <c r="A3111">
        <v>98165</v>
      </c>
      <c r="B3111" t="s">
        <v>6672</v>
      </c>
      <c r="C3111" t="s">
        <v>33</v>
      </c>
      <c r="D3111">
        <v>0</v>
      </c>
      <c r="F3111" t="s">
        <v>680</v>
      </c>
      <c r="G3111" t="s">
        <v>1679</v>
      </c>
      <c r="H3111" t="s">
        <v>6673</v>
      </c>
      <c r="I3111" t="s">
        <v>37</v>
      </c>
      <c r="J3111" t="s">
        <v>37</v>
      </c>
      <c r="K3111" t="s">
        <v>6674</v>
      </c>
      <c r="L3111" t="s">
        <v>6675</v>
      </c>
      <c r="M3111" t="s">
        <v>3533</v>
      </c>
      <c r="N3111" t="s">
        <v>3533</v>
      </c>
      <c r="O3111" t="s">
        <v>3819</v>
      </c>
      <c r="P3111" t="s">
        <v>125</v>
      </c>
      <c r="Q3111" t="s">
        <v>608</v>
      </c>
      <c r="R3111" t="s">
        <v>63</v>
      </c>
      <c r="S3111" t="s">
        <v>88</v>
      </c>
      <c r="T3111" t="s">
        <v>314</v>
      </c>
      <c r="U3111" t="s">
        <v>315</v>
      </c>
      <c r="X3111">
        <v>1</v>
      </c>
      <c r="Y3111">
        <v>0</v>
      </c>
      <c r="Z3111">
        <v>0</v>
      </c>
      <c r="AA3111">
        <v>0</v>
      </c>
      <c r="AB3111">
        <v>400000</v>
      </c>
      <c r="AC3111" t="s">
        <v>47</v>
      </c>
      <c r="AD3111">
        <f>+VLOOKUP(T3111,items!$A$2:$D$1255,4,0)</f>
        <v>0</v>
      </c>
      <c r="AE3111">
        <f>+VLOOKUP(T3111,Tabla1[],5,0)</f>
        <v>0</v>
      </c>
      <c r="AF3111">
        <f t="shared" si="48"/>
        <v>11</v>
      </c>
    </row>
    <row r="3112" spans="1:32" x14ac:dyDescent="0.25">
      <c r="A3112">
        <v>98174</v>
      </c>
      <c r="B3112" t="s">
        <v>6550</v>
      </c>
      <c r="C3112" t="s">
        <v>75</v>
      </c>
      <c r="D3112">
        <v>0</v>
      </c>
      <c r="F3112" t="s">
        <v>1679</v>
      </c>
      <c r="G3112" t="s">
        <v>4390</v>
      </c>
      <c r="H3112" t="s">
        <v>6676</v>
      </c>
      <c r="I3112" t="s">
        <v>37</v>
      </c>
      <c r="J3112" t="s">
        <v>6677</v>
      </c>
      <c r="K3112" t="s">
        <v>6678</v>
      </c>
      <c r="L3112" t="s">
        <v>37</v>
      </c>
      <c r="M3112" t="s">
        <v>1105</v>
      </c>
      <c r="N3112" t="s">
        <v>1105</v>
      </c>
      <c r="O3112" t="s">
        <v>4571</v>
      </c>
      <c r="P3112" t="s">
        <v>3918</v>
      </c>
      <c r="Q3112" t="s">
        <v>3918</v>
      </c>
      <c r="R3112" t="s">
        <v>43</v>
      </c>
      <c r="S3112" t="s">
        <v>164</v>
      </c>
      <c r="T3112" t="s">
        <v>3981</v>
      </c>
      <c r="U3112" t="s">
        <v>3982</v>
      </c>
      <c r="X3112">
        <v>2</v>
      </c>
      <c r="Y3112">
        <v>0</v>
      </c>
      <c r="Z3112">
        <v>0</v>
      </c>
      <c r="AA3112">
        <v>0</v>
      </c>
      <c r="AB3112">
        <v>448000</v>
      </c>
      <c r="AC3112" t="s">
        <v>47</v>
      </c>
      <c r="AD3112">
        <f>+VLOOKUP(T3112,items!$A$2:$D$1255,4,0)</f>
        <v>0</v>
      </c>
      <c r="AE3112">
        <f>+VLOOKUP(T3112,Tabla1[],5,0)</f>
        <v>0</v>
      </c>
      <c r="AF3112">
        <f t="shared" si="48"/>
        <v>11</v>
      </c>
    </row>
    <row r="3113" spans="1:32" x14ac:dyDescent="0.25">
      <c r="A3113">
        <v>98205</v>
      </c>
      <c r="B3113" t="s">
        <v>6679</v>
      </c>
      <c r="C3113" t="s">
        <v>75</v>
      </c>
      <c r="D3113">
        <v>0</v>
      </c>
      <c r="F3113" t="s">
        <v>1679</v>
      </c>
      <c r="G3113" t="s">
        <v>1679</v>
      </c>
      <c r="H3113" t="s">
        <v>6680</v>
      </c>
      <c r="I3113" t="s">
        <v>37</v>
      </c>
      <c r="J3113" t="s">
        <v>6681</v>
      </c>
      <c r="K3113" t="s">
        <v>6682</v>
      </c>
      <c r="L3113" t="s">
        <v>37</v>
      </c>
      <c r="M3113" t="s">
        <v>3533</v>
      </c>
      <c r="N3113" t="s">
        <v>3533</v>
      </c>
      <c r="O3113" t="s">
        <v>2129</v>
      </c>
      <c r="P3113" t="s">
        <v>985</v>
      </c>
      <c r="Q3113" t="s">
        <v>985</v>
      </c>
      <c r="R3113" t="s">
        <v>43</v>
      </c>
      <c r="S3113" t="s">
        <v>164</v>
      </c>
      <c r="T3113" t="s">
        <v>3069</v>
      </c>
      <c r="U3113" t="s">
        <v>3070</v>
      </c>
      <c r="X3113">
        <v>2</v>
      </c>
      <c r="Y3113">
        <v>0</v>
      </c>
      <c r="Z3113">
        <v>0</v>
      </c>
      <c r="AA3113">
        <v>0</v>
      </c>
      <c r="AB3113">
        <v>100000</v>
      </c>
      <c r="AC3113" t="s">
        <v>47</v>
      </c>
      <c r="AD3113">
        <f>+VLOOKUP(T3113,items!$A$2:$D$1255,4,0)</f>
        <v>0</v>
      </c>
      <c r="AE3113">
        <f>+VLOOKUP(T3113,Tabla1[],5,0)</f>
        <v>0</v>
      </c>
      <c r="AF3113">
        <f t="shared" si="48"/>
        <v>10</v>
      </c>
    </row>
    <row r="3114" spans="1:32" x14ac:dyDescent="0.25">
      <c r="A3114">
        <v>98209</v>
      </c>
      <c r="B3114" t="s">
        <v>1234</v>
      </c>
      <c r="C3114" t="s">
        <v>75</v>
      </c>
      <c r="D3114">
        <v>0</v>
      </c>
      <c r="F3114" t="s">
        <v>1679</v>
      </c>
      <c r="G3114" t="s">
        <v>1679</v>
      </c>
      <c r="H3114" t="s">
        <v>6683</v>
      </c>
      <c r="I3114" t="s">
        <v>37</v>
      </c>
      <c r="J3114" t="s">
        <v>6684</v>
      </c>
      <c r="K3114" t="s">
        <v>6685</v>
      </c>
      <c r="L3114" t="s">
        <v>37</v>
      </c>
      <c r="M3114" t="s">
        <v>3533</v>
      </c>
      <c r="N3114" t="s">
        <v>3533</v>
      </c>
      <c r="O3114" t="s">
        <v>2129</v>
      </c>
      <c r="P3114" t="s">
        <v>985</v>
      </c>
      <c r="Q3114" t="s">
        <v>985</v>
      </c>
      <c r="R3114" t="s">
        <v>43</v>
      </c>
      <c r="S3114" t="s">
        <v>164</v>
      </c>
      <c r="T3114" t="s">
        <v>2989</v>
      </c>
      <c r="U3114" t="s">
        <v>688</v>
      </c>
      <c r="X3114">
        <v>8.5</v>
      </c>
      <c r="Y3114">
        <v>0</v>
      </c>
      <c r="Z3114">
        <v>0</v>
      </c>
      <c r="AA3114">
        <v>0</v>
      </c>
      <c r="AB3114">
        <v>447100</v>
      </c>
      <c r="AC3114" t="s">
        <v>47</v>
      </c>
      <c r="AD3114">
        <f>+VLOOKUP(T3114,items!$A$2:$D$1255,4,0)</f>
        <v>0</v>
      </c>
      <c r="AE3114">
        <f>+VLOOKUP(T3114,Tabla1[],5,0)</f>
        <v>0</v>
      </c>
      <c r="AF3114">
        <f t="shared" si="48"/>
        <v>10</v>
      </c>
    </row>
    <row r="3115" spans="1:32" x14ac:dyDescent="0.25">
      <c r="A3115">
        <v>98212</v>
      </c>
      <c r="B3115" t="s">
        <v>4439</v>
      </c>
      <c r="C3115" t="s">
        <v>75</v>
      </c>
      <c r="D3115">
        <v>0</v>
      </c>
      <c r="F3115" t="s">
        <v>1679</v>
      </c>
      <c r="G3115" t="s">
        <v>985</v>
      </c>
      <c r="H3115" t="s">
        <v>6686</v>
      </c>
      <c r="I3115" t="s">
        <v>37</v>
      </c>
      <c r="J3115" t="s">
        <v>6687</v>
      </c>
      <c r="K3115" t="s">
        <v>6688</v>
      </c>
      <c r="L3115" t="s">
        <v>37</v>
      </c>
      <c r="M3115" t="s">
        <v>1143</v>
      </c>
      <c r="N3115" t="s">
        <v>1143</v>
      </c>
      <c r="O3115" t="s">
        <v>424</v>
      </c>
      <c r="P3115" t="s">
        <v>335</v>
      </c>
      <c r="Q3115" t="s">
        <v>335</v>
      </c>
      <c r="R3115" t="s">
        <v>127</v>
      </c>
      <c r="S3115" t="s">
        <v>44</v>
      </c>
      <c r="T3115" t="s">
        <v>1117</v>
      </c>
      <c r="U3115" t="s">
        <v>1118</v>
      </c>
      <c r="X3115">
        <v>5</v>
      </c>
      <c r="Y3115">
        <v>0</v>
      </c>
      <c r="Z3115">
        <v>0</v>
      </c>
      <c r="AA3115">
        <v>0</v>
      </c>
      <c r="AB3115">
        <v>552500</v>
      </c>
      <c r="AC3115" t="s">
        <v>47</v>
      </c>
      <c r="AD3115">
        <f>+VLOOKUP(T3115,items!$A$2:$D$1255,4,0)</f>
        <v>0</v>
      </c>
      <c r="AE3115">
        <f>+VLOOKUP(T3115,Tabla1[],5,0)</f>
        <v>0</v>
      </c>
      <c r="AF3115">
        <f t="shared" si="48"/>
        <v>10</v>
      </c>
    </row>
    <row r="3116" spans="1:32" x14ac:dyDescent="0.25">
      <c r="A3116">
        <v>98213</v>
      </c>
      <c r="B3116" t="s">
        <v>6204</v>
      </c>
      <c r="C3116" t="s">
        <v>75</v>
      </c>
      <c r="D3116">
        <v>0</v>
      </c>
      <c r="F3116" t="s">
        <v>1679</v>
      </c>
      <c r="G3116" t="s">
        <v>1679</v>
      </c>
      <c r="H3116" t="s">
        <v>6689</v>
      </c>
      <c r="I3116" t="s">
        <v>37</v>
      </c>
      <c r="J3116" t="s">
        <v>6690</v>
      </c>
      <c r="K3116" t="s">
        <v>6691</v>
      </c>
      <c r="L3116" t="s">
        <v>37</v>
      </c>
      <c r="M3116" t="s">
        <v>3533</v>
      </c>
      <c r="N3116" t="s">
        <v>3533</v>
      </c>
      <c r="O3116" t="s">
        <v>2129</v>
      </c>
      <c r="P3116" t="s">
        <v>985</v>
      </c>
      <c r="Q3116" t="s">
        <v>985</v>
      </c>
      <c r="R3116" t="s">
        <v>43</v>
      </c>
      <c r="S3116" t="s">
        <v>164</v>
      </c>
      <c r="T3116" t="s">
        <v>1370</v>
      </c>
      <c r="U3116" t="s">
        <v>1371</v>
      </c>
      <c r="X3116">
        <v>2</v>
      </c>
      <c r="Y3116">
        <v>0</v>
      </c>
      <c r="Z3116">
        <v>0</v>
      </c>
      <c r="AA3116">
        <v>0</v>
      </c>
      <c r="AB3116">
        <v>732000</v>
      </c>
      <c r="AC3116" t="s">
        <v>47</v>
      </c>
      <c r="AD3116">
        <f>+VLOOKUP(T3116,items!$A$2:$D$1255,4,0)</f>
        <v>0</v>
      </c>
      <c r="AE3116">
        <f>+VLOOKUP(T3116,Tabla1[],5,0)</f>
        <v>0</v>
      </c>
      <c r="AF3116">
        <f t="shared" si="48"/>
        <v>10</v>
      </c>
    </row>
    <row r="3117" spans="1:32" x14ac:dyDescent="0.25">
      <c r="A3117">
        <v>98213</v>
      </c>
      <c r="B3117" t="s">
        <v>6204</v>
      </c>
      <c r="C3117" t="s">
        <v>75</v>
      </c>
      <c r="D3117">
        <v>0</v>
      </c>
      <c r="F3117" t="s">
        <v>1679</v>
      </c>
      <c r="G3117" t="s">
        <v>1679</v>
      </c>
      <c r="H3117" t="s">
        <v>6689</v>
      </c>
      <c r="I3117" t="s">
        <v>37</v>
      </c>
      <c r="J3117" t="s">
        <v>6690</v>
      </c>
      <c r="K3117" t="s">
        <v>6691</v>
      </c>
      <c r="L3117" t="s">
        <v>37</v>
      </c>
      <c r="M3117" t="s">
        <v>3533</v>
      </c>
      <c r="N3117" t="s">
        <v>3533</v>
      </c>
      <c r="O3117" t="s">
        <v>2129</v>
      </c>
      <c r="P3117" t="s">
        <v>985</v>
      </c>
      <c r="Q3117" t="s">
        <v>985</v>
      </c>
      <c r="R3117" t="s">
        <v>43</v>
      </c>
      <c r="S3117" t="s">
        <v>164</v>
      </c>
      <c r="T3117" t="s">
        <v>2989</v>
      </c>
      <c r="U3117" t="s">
        <v>688</v>
      </c>
      <c r="X3117">
        <v>26</v>
      </c>
      <c r="Y3117">
        <v>0</v>
      </c>
      <c r="Z3117">
        <v>0</v>
      </c>
      <c r="AA3117">
        <v>0</v>
      </c>
      <c r="AB3117">
        <v>1367600</v>
      </c>
      <c r="AC3117" t="s">
        <v>47</v>
      </c>
      <c r="AD3117">
        <f>+VLOOKUP(T3117,items!$A$2:$D$1255,4,0)</f>
        <v>0</v>
      </c>
      <c r="AE3117">
        <f>+VLOOKUP(T3117,Tabla1[],5,0)</f>
        <v>0</v>
      </c>
      <c r="AF3117">
        <f t="shared" si="48"/>
        <v>10</v>
      </c>
    </row>
    <row r="3118" spans="1:32" x14ac:dyDescent="0.25">
      <c r="A3118">
        <v>98216</v>
      </c>
      <c r="B3118" t="s">
        <v>6692</v>
      </c>
      <c r="C3118" t="s">
        <v>1065</v>
      </c>
      <c r="D3118">
        <v>0</v>
      </c>
      <c r="F3118" t="s">
        <v>1679</v>
      </c>
      <c r="G3118" t="s">
        <v>1679</v>
      </c>
      <c r="H3118" t="s">
        <v>6693</v>
      </c>
      <c r="I3118" t="s">
        <v>37</v>
      </c>
      <c r="J3118" t="s">
        <v>37</v>
      </c>
      <c r="K3118" t="s">
        <v>6694</v>
      </c>
      <c r="L3118" t="s">
        <v>37</v>
      </c>
      <c r="M3118" t="s">
        <v>3533</v>
      </c>
      <c r="N3118" t="s">
        <v>3533</v>
      </c>
      <c r="O3118" t="s">
        <v>1136</v>
      </c>
      <c r="P3118" t="s">
        <v>985</v>
      </c>
      <c r="Q3118" t="s">
        <v>1136</v>
      </c>
      <c r="R3118" t="s">
        <v>127</v>
      </c>
      <c r="S3118" t="s">
        <v>44</v>
      </c>
      <c r="T3118" t="s">
        <v>1232</v>
      </c>
      <c r="U3118" t="s">
        <v>1233</v>
      </c>
      <c r="X3118">
        <v>1</v>
      </c>
      <c r="Y3118">
        <v>0</v>
      </c>
      <c r="Z3118">
        <v>0</v>
      </c>
      <c r="AA3118">
        <v>0</v>
      </c>
      <c r="AB3118">
        <v>198000</v>
      </c>
      <c r="AC3118" t="s">
        <v>47</v>
      </c>
      <c r="AD3118">
        <f>+VLOOKUP(T3118,items!$A$2:$D$1255,4,0)</f>
        <v>0</v>
      </c>
      <c r="AE3118">
        <f>+VLOOKUP(T3118,Tabla1[],5,0)</f>
        <v>0</v>
      </c>
      <c r="AF3118">
        <f t="shared" si="48"/>
        <v>10</v>
      </c>
    </row>
    <row r="3119" spans="1:32" x14ac:dyDescent="0.25">
      <c r="A3119">
        <v>98217</v>
      </c>
      <c r="B3119" t="s">
        <v>6695</v>
      </c>
      <c r="C3119" t="s">
        <v>33</v>
      </c>
      <c r="D3119">
        <v>0</v>
      </c>
      <c r="F3119" t="s">
        <v>1679</v>
      </c>
      <c r="G3119" t="s">
        <v>2129</v>
      </c>
      <c r="H3119" t="s">
        <v>6696</v>
      </c>
      <c r="I3119" t="s">
        <v>6697</v>
      </c>
      <c r="J3119" t="s">
        <v>6698</v>
      </c>
      <c r="K3119" t="s">
        <v>6699</v>
      </c>
      <c r="L3119" t="s">
        <v>6700</v>
      </c>
      <c r="M3119" t="s">
        <v>2085</v>
      </c>
      <c r="N3119" t="s">
        <v>3374</v>
      </c>
      <c r="O3119" t="s">
        <v>4840</v>
      </c>
      <c r="P3119" t="s">
        <v>5459</v>
      </c>
      <c r="Q3119" t="s">
        <v>6584</v>
      </c>
      <c r="R3119" t="s">
        <v>127</v>
      </c>
      <c r="S3119" t="s">
        <v>108</v>
      </c>
      <c r="T3119" t="s">
        <v>1519</v>
      </c>
      <c r="U3119" t="s">
        <v>1520</v>
      </c>
      <c r="V3119" t="s">
        <v>244</v>
      </c>
      <c r="W3119" t="s">
        <v>114</v>
      </c>
      <c r="X3119">
        <v>13</v>
      </c>
      <c r="Y3119">
        <v>2000</v>
      </c>
      <c r="Z3119">
        <v>0</v>
      </c>
      <c r="AA3119">
        <v>3000</v>
      </c>
      <c r="AB3119">
        <v>32653790</v>
      </c>
      <c r="AC3119" t="s">
        <v>47</v>
      </c>
      <c r="AD3119" t="str">
        <f>+VLOOKUP(T3119,items!$A$2:$D$1255,4,0)</f>
        <v>PERGOLA</v>
      </c>
      <c r="AE3119" t="str">
        <f>+VLOOKUP(T3119,Tabla1[],5,0)</f>
        <v>PERGOLITE</v>
      </c>
      <c r="AF3119">
        <f t="shared" si="48"/>
        <v>12</v>
      </c>
    </row>
    <row r="3120" spans="1:32" x14ac:dyDescent="0.25">
      <c r="A3120">
        <v>98217</v>
      </c>
      <c r="B3120" t="s">
        <v>6695</v>
      </c>
      <c r="C3120" t="s">
        <v>33</v>
      </c>
      <c r="D3120">
        <v>0</v>
      </c>
      <c r="F3120" t="s">
        <v>1679</v>
      </c>
      <c r="G3120" t="s">
        <v>2129</v>
      </c>
      <c r="H3120" t="s">
        <v>6696</v>
      </c>
      <c r="I3120" t="s">
        <v>6697</v>
      </c>
      <c r="J3120" t="s">
        <v>6698</v>
      </c>
      <c r="K3120" t="s">
        <v>6699</v>
      </c>
      <c r="L3120" t="s">
        <v>6700</v>
      </c>
      <c r="M3120" t="s">
        <v>2085</v>
      </c>
      <c r="N3120" t="s">
        <v>3374</v>
      </c>
      <c r="O3120" t="s">
        <v>4840</v>
      </c>
      <c r="P3120" t="s">
        <v>5459</v>
      </c>
      <c r="Q3120" t="s">
        <v>6584</v>
      </c>
      <c r="R3120" t="s">
        <v>127</v>
      </c>
      <c r="S3120" t="s">
        <v>108</v>
      </c>
      <c r="T3120" t="s">
        <v>745</v>
      </c>
      <c r="U3120" t="s">
        <v>746</v>
      </c>
      <c r="X3120">
        <v>1</v>
      </c>
      <c r="Y3120">
        <v>0</v>
      </c>
      <c r="Z3120">
        <v>0</v>
      </c>
      <c r="AA3120">
        <v>0</v>
      </c>
      <c r="AB3120">
        <v>800000</v>
      </c>
      <c r="AC3120" t="s">
        <v>47</v>
      </c>
      <c r="AD3120">
        <f>+VLOOKUP(T3120,items!$A$2:$D$1255,4,0)</f>
        <v>0</v>
      </c>
      <c r="AE3120">
        <f>+VLOOKUP(T3120,Tabla1[],5,0)</f>
        <v>0</v>
      </c>
      <c r="AF3120">
        <f t="shared" si="48"/>
        <v>12</v>
      </c>
    </row>
    <row r="3121" spans="1:32" x14ac:dyDescent="0.25">
      <c r="A3121">
        <v>98217</v>
      </c>
      <c r="B3121" t="s">
        <v>6695</v>
      </c>
      <c r="C3121" t="s">
        <v>33</v>
      </c>
      <c r="D3121">
        <v>0</v>
      </c>
      <c r="F3121" t="s">
        <v>1679</v>
      </c>
      <c r="G3121" t="s">
        <v>2129</v>
      </c>
      <c r="H3121" t="s">
        <v>6696</v>
      </c>
      <c r="I3121" t="s">
        <v>6697</v>
      </c>
      <c r="J3121" t="s">
        <v>6698</v>
      </c>
      <c r="K3121" t="s">
        <v>6699</v>
      </c>
      <c r="L3121" t="s">
        <v>6700</v>
      </c>
      <c r="M3121" t="s">
        <v>2085</v>
      </c>
      <c r="N3121" t="s">
        <v>3374</v>
      </c>
      <c r="O3121" t="s">
        <v>4840</v>
      </c>
      <c r="P3121" t="s">
        <v>5459</v>
      </c>
      <c r="Q3121" t="s">
        <v>6584</v>
      </c>
      <c r="R3121" t="s">
        <v>127</v>
      </c>
      <c r="S3121" t="s">
        <v>108</v>
      </c>
      <c r="T3121" t="s">
        <v>392</v>
      </c>
      <c r="U3121" t="s">
        <v>393</v>
      </c>
      <c r="X3121">
        <v>1</v>
      </c>
      <c r="Y3121">
        <v>0</v>
      </c>
      <c r="Z3121">
        <v>0</v>
      </c>
      <c r="AA3121">
        <v>0</v>
      </c>
      <c r="AB3121">
        <v>150000</v>
      </c>
      <c r="AC3121" t="s">
        <v>47</v>
      </c>
      <c r="AD3121" t="e">
        <f>+VLOOKUP(T3121,items!$A$2:$D$1255,4,0)</f>
        <v>#N/A</v>
      </c>
      <c r="AE3121" t="e">
        <f>+VLOOKUP(T3121,Tabla1[],5,0)</f>
        <v>#N/A</v>
      </c>
      <c r="AF3121">
        <f t="shared" si="48"/>
        <v>12</v>
      </c>
    </row>
    <row r="3122" spans="1:32" x14ac:dyDescent="0.25">
      <c r="A3122">
        <v>98253</v>
      </c>
      <c r="B3122" t="s">
        <v>6701</v>
      </c>
      <c r="C3122" t="s">
        <v>75</v>
      </c>
      <c r="D3122">
        <v>0</v>
      </c>
      <c r="F3122" t="s">
        <v>3533</v>
      </c>
      <c r="G3122" t="s">
        <v>381</v>
      </c>
      <c r="H3122" t="s">
        <v>6702</v>
      </c>
      <c r="I3122" t="s">
        <v>6703</v>
      </c>
      <c r="J3122" t="s">
        <v>6704</v>
      </c>
      <c r="K3122" t="s">
        <v>6705</v>
      </c>
      <c r="L3122" t="s">
        <v>37</v>
      </c>
      <c r="M3122" t="s">
        <v>426</v>
      </c>
      <c r="N3122" t="s">
        <v>2252</v>
      </c>
      <c r="O3122" t="s">
        <v>2254</v>
      </c>
      <c r="P3122" t="s">
        <v>326</v>
      </c>
      <c r="Q3122" t="s">
        <v>326</v>
      </c>
      <c r="R3122" t="s">
        <v>127</v>
      </c>
      <c r="S3122" t="s">
        <v>164</v>
      </c>
      <c r="T3122" t="s">
        <v>1447</v>
      </c>
      <c r="U3122" t="s">
        <v>1448</v>
      </c>
      <c r="X3122">
        <v>1</v>
      </c>
      <c r="Y3122">
        <v>7000</v>
      </c>
      <c r="Z3122">
        <v>0</v>
      </c>
      <c r="AA3122">
        <v>0</v>
      </c>
      <c r="AB3122">
        <v>3111025</v>
      </c>
      <c r="AC3122" t="s">
        <v>47</v>
      </c>
      <c r="AD3122">
        <f>+VLOOKUP(T3122,items!$A$2:$D$1255,4,0)</f>
        <v>0</v>
      </c>
      <c r="AE3122">
        <f>+VLOOKUP(T3122,Tabla1[],5,0)</f>
        <v>0</v>
      </c>
      <c r="AF3122">
        <f t="shared" si="48"/>
        <v>12</v>
      </c>
    </row>
    <row r="3123" spans="1:32" x14ac:dyDescent="0.25">
      <c r="A3123">
        <v>98253</v>
      </c>
      <c r="B3123" t="s">
        <v>6701</v>
      </c>
      <c r="C3123" t="s">
        <v>75</v>
      </c>
      <c r="D3123">
        <v>0</v>
      </c>
      <c r="F3123" t="s">
        <v>3533</v>
      </c>
      <c r="G3123" t="s">
        <v>381</v>
      </c>
      <c r="H3123" t="s">
        <v>6702</v>
      </c>
      <c r="I3123" t="s">
        <v>6703</v>
      </c>
      <c r="J3123" t="s">
        <v>6704</v>
      </c>
      <c r="K3123" t="s">
        <v>6705</v>
      </c>
      <c r="L3123" t="s">
        <v>37</v>
      </c>
      <c r="M3123" t="s">
        <v>426</v>
      </c>
      <c r="N3123" t="s">
        <v>2252</v>
      </c>
      <c r="O3123" t="s">
        <v>2254</v>
      </c>
      <c r="P3123" t="s">
        <v>326</v>
      </c>
      <c r="Q3123" t="s">
        <v>326</v>
      </c>
      <c r="R3123" t="s">
        <v>127</v>
      </c>
      <c r="S3123" t="s">
        <v>164</v>
      </c>
      <c r="T3123" t="s">
        <v>1519</v>
      </c>
      <c r="U3123" t="s">
        <v>1520</v>
      </c>
      <c r="V3123" t="s">
        <v>492</v>
      </c>
      <c r="W3123" t="s">
        <v>114</v>
      </c>
      <c r="X3123">
        <v>1</v>
      </c>
      <c r="Y3123">
        <v>6100</v>
      </c>
      <c r="Z3123">
        <v>0</v>
      </c>
      <c r="AA3123">
        <v>4000</v>
      </c>
      <c r="AB3123">
        <v>7641500</v>
      </c>
      <c r="AC3123" t="s">
        <v>47</v>
      </c>
      <c r="AD3123" t="str">
        <f>+VLOOKUP(T3123,items!$A$2:$D$1255,4,0)</f>
        <v>PERGOLA</v>
      </c>
      <c r="AE3123" t="str">
        <f>+VLOOKUP(T3123,Tabla1[],5,0)</f>
        <v>PERGOLITE</v>
      </c>
      <c r="AF3123">
        <f t="shared" si="48"/>
        <v>12</v>
      </c>
    </row>
    <row r="3124" spans="1:32" x14ac:dyDescent="0.25">
      <c r="A3124">
        <v>98253</v>
      </c>
      <c r="B3124" t="s">
        <v>6701</v>
      </c>
      <c r="C3124" t="s">
        <v>75</v>
      </c>
      <c r="D3124">
        <v>0</v>
      </c>
      <c r="F3124" t="s">
        <v>3533</v>
      </c>
      <c r="G3124" t="s">
        <v>381</v>
      </c>
      <c r="H3124" t="s">
        <v>6702</v>
      </c>
      <c r="I3124" t="s">
        <v>6703</v>
      </c>
      <c r="J3124" t="s">
        <v>6704</v>
      </c>
      <c r="K3124" t="s">
        <v>6705</v>
      </c>
      <c r="L3124" t="s">
        <v>37</v>
      </c>
      <c r="M3124" t="s">
        <v>426</v>
      </c>
      <c r="N3124" t="s">
        <v>2252</v>
      </c>
      <c r="O3124" t="s">
        <v>2254</v>
      </c>
      <c r="P3124" t="s">
        <v>326</v>
      </c>
      <c r="Q3124" t="s">
        <v>326</v>
      </c>
      <c r="R3124" t="s">
        <v>127</v>
      </c>
      <c r="S3124" t="s">
        <v>164</v>
      </c>
      <c r="T3124" t="s">
        <v>1519</v>
      </c>
      <c r="U3124" t="s">
        <v>1520</v>
      </c>
      <c r="V3124" t="s">
        <v>492</v>
      </c>
      <c r="W3124" t="s">
        <v>114</v>
      </c>
      <c r="X3124">
        <v>1</v>
      </c>
      <c r="Y3124">
        <v>7000</v>
      </c>
      <c r="Z3124">
        <v>0</v>
      </c>
      <c r="AA3124">
        <v>4000</v>
      </c>
      <c r="AB3124">
        <v>9435000</v>
      </c>
      <c r="AC3124" t="s">
        <v>47</v>
      </c>
      <c r="AD3124" t="str">
        <f>+VLOOKUP(T3124,items!$A$2:$D$1255,4,0)</f>
        <v>PERGOLA</v>
      </c>
      <c r="AE3124" t="str">
        <f>+VLOOKUP(T3124,Tabla1[],5,0)</f>
        <v>PERGOLITE</v>
      </c>
      <c r="AF3124">
        <f t="shared" si="48"/>
        <v>12</v>
      </c>
    </row>
    <row r="3125" spans="1:32" x14ac:dyDescent="0.25">
      <c r="A3125">
        <v>98259</v>
      </c>
      <c r="B3125" t="s">
        <v>6706</v>
      </c>
      <c r="C3125" t="s">
        <v>75</v>
      </c>
      <c r="D3125">
        <v>0</v>
      </c>
      <c r="F3125" t="s">
        <v>3533</v>
      </c>
      <c r="G3125" t="s">
        <v>2129</v>
      </c>
      <c r="H3125" t="s">
        <v>6707</v>
      </c>
      <c r="I3125" t="s">
        <v>6708</v>
      </c>
      <c r="J3125" t="s">
        <v>6709</v>
      </c>
      <c r="K3125" t="s">
        <v>6710</v>
      </c>
      <c r="L3125" t="s">
        <v>37</v>
      </c>
      <c r="M3125" t="s">
        <v>985</v>
      </c>
      <c r="N3125" t="s">
        <v>1142</v>
      </c>
      <c r="O3125" t="s">
        <v>1143</v>
      </c>
      <c r="P3125" t="s">
        <v>2130</v>
      </c>
      <c r="Q3125" t="s">
        <v>2130</v>
      </c>
      <c r="R3125" t="s">
        <v>127</v>
      </c>
      <c r="S3125" t="s">
        <v>164</v>
      </c>
      <c r="T3125" t="s">
        <v>1022</v>
      </c>
      <c r="U3125" t="s">
        <v>1023</v>
      </c>
      <c r="V3125" t="s">
        <v>468</v>
      </c>
      <c r="X3125">
        <v>1</v>
      </c>
      <c r="Y3125">
        <v>4470</v>
      </c>
      <c r="Z3125">
        <v>0</v>
      </c>
      <c r="AA3125">
        <v>3000</v>
      </c>
      <c r="AB3125">
        <v>892800</v>
      </c>
      <c r="AC3125" t="s">
        <v>47</v>
      </c>
      <c r="AD3125">
        <f>+VLOOKUP(T3125,items!$A$2:$D$1255,4,0)</f>
        <v>0</v>
      </c>
      <c r="AE3125">
        <f>+VLOOKUP(T3125,Tabla1[],5,0)</f>
        <v>0</v>
      </c>
      <c r="AF3125">
        <f t="shared" si="48"/>
        <v>10</v>
      </c>
    </row>
    <row r="3126" spans="1:32" x14ac:dyDescent="0.25">
      <c r="A3126">
        <v>98260</v>
      </c>
      <c r="B3126" t="s">
        <v>6711</v>
      </c>
      <c r="C3126" t="s">
        <v>33</v>
      </c>
      <c r="D3126">
        <v>0</v>
      </c>
      <c r="F3126" t="s">
        <v>42</v>
      </c>
      <c r="G3126" t="s">
        <v>424</v>
      </c>
      <c r="H3126" t="s">
        <v>6712</v>
      </c>
      <c r="I3126" t="s">
        <v>37</v>
      </c>
      <c r="J3126" t="s">
        <v>6713</v>
      </c>
      <c r="K3126" t="s">
        <v>6714</v>
      </c>
      <c r="L3126" t="s">
        <v>6715</v>
      </c>
      <c r="M3126" t="s">
        <v>681</v>
      </c>
      <c r="N3126" t="s">
        <v>681</v>
      </c>
      <c r="O3126" t="s">
        <v>125</v>
      </c>
      <c r="P3126" t="s">
        <v>1214</v>
      </c>
      <c r="Q3126" t="s">
        <v>6716</v>
      </c>
      <c r="R3126" t="s">
        <v>63</v>
      </c>
      <c r="S3126" t="s">
        <v>88</v>
      </c>
      <c r="T3126" t="s">
        <v>1815</v>
      </c>
      <c r="U3126" t="s">
        <v>1816</v>
      </c>
      <c r="X3126">
        <v>1</v>
      </c>
      <c r="Y3126">
        <v>0</v>
      </c>
      <c r="Z3126">
        <v>0</v>
      </c>
      <c r="AA3126">
        <v>0</v>
      </c>
      <c r="AB3126">
        <v>577334</v>
      </c>
      <c r="AC3126" t="s">
        <v>47</v>
      </c>
      <c r="AD3126" t="str">
        <f>+VLOOKUP(T3126,items!$A$2:$D$1255,4,0)</f>
        <v>MUEBLES</v>
      </c>
      <c r="AE3126">
        <f>+VLOOKUP(T3126,Tabla1[],5,0)</f>
        <v>0</v>
      </c>
      <c r="AF3126">
        <f t="shared" si="48"/>
        <v>11</v>
      </c>
    </row>
    <row r="3127" spans="1:32" x14ac:dyDescent="0.25">
      <c r="A3127">
        <v>98260</v>
      </c>
      <c r="B3127" t="s">
        <v>6711</v>
      </c>
      <c r="C3127" t="s">
        <v>33</v>
      </c>
      <c r="D3127">
        <v>0</v>
      </c>
      <c r="F3127" t="s">
        <v>42</v>
      </c>
      <c r="G3127" t="s">
        <v>424</v>
      </c>
      <c r="H3127" t="s">
        <v>6712</v>
      </c>
      <c r="I3127" t="s">
        <v>37</v>
      </c>
      <c r="J3127" t="s">
        <v>6713</v>
      </c>
      <c r="K3127" t="s">
        <v>6714</v>
      </c>
      <c r="L3127" t="s">
        <v>6715</v>
      </c>
      <c r="M3127" t="s">
        <v>681</v>
      </c>
      <c r="N3127" t="s">
        <v>681</v>
      </c>
      <c r="O3127" t="s">
        <v>125</v>
      </c>
      <c r="P3127" t="s">
        <v>1214</v>
      </c>
      <c r="Q3127" t="s">
        <v>6716</v>
      </c>
      <c r="R3127" t="s">
        <v>63</v>
      </c>
      <c r="S3127" t="s">
        <v>88</v>
      </c>
      <c r="T3127" t="s">
        <v>311</v>
      </c>
      <c r="U3127" t="s">
        <v>312</v>
      </c>
      <c r="V3127" t="s">
        <v>313</v>
      </c>
      <c r="X3127">
        <v>2</v>
      </c>
      <c r="Y3127">
        <v>0</v>
      </c>
      <c r="Z3127">
        <v>0</v>
      </c>
      <c r="AA3127">
        <v>0</v>
      </c>
      <c r="AB3127">
        <v>3402016</v>
      </c>
      <c r="AC3127" t="s">
        <v>47</v>
      </c>
      <c r="AD3127" t="str">
        <f>+VLOOKUP(T3127,items!$A$2:$D$1255,4,0)</f>
        <v>MUEBLES</v>
      </c>
      <c r="AE3127">
        <f>+VLOOKUP(T3127,Tabla1[],5,0)</f>
        <v>0</v>
      </c>
      <c r="AF3127">
        <f t="shared" si="48"/>
        <v>11</v>
      </c>
    </row>
    <row r="3128" spans="1:32" x14ac:dyDescent="0.25">
      <c r="A3128">
        <v>98260</v>
      </c>
      <c r="B3128" t="s">
        <v>6711</v>
      </c>
      <c r="C3128" t="s">
        <v>33</v>
      </c>
      <c r="D3128">
        <v>0</v>
      </c>
      <c r="F3128" t="s">
        <v>42</v>
      </c>
      <c r="G3128" t="s">
        <v>424</v>
      </c>
      <c r="H3128" t="s">
        <v>6712</v>
      </c>
      <c r="I3128" t="s">
        <v>37</v>
      </c>
      <c r="J3128" t="s">
        <v>6713</v>
      </c>
      <c r="K3128" t="s">
        <v>6714</v>
      </c>
      <c r="L3128" t="s">
        <v>6715</v>
      </c>
      <c r="M3128" t="s">
        <v>681</v>
      </c>
      <c r="N3128" t="s">
        <v>681</v>
      </c>
      <c r="O3128" t="s">
        <v>125</v>
      </c>
      <c r="P3128" t="s">
        <v>1214</v>
      </c>
      <c r="Q3128" t="s">
        <v>6716</v>
      </c>
      <c r="R3128" t="s">
        <v>63</v>
      </c>
      <c r="S3128" t="s">
        <v>88</v>
      </c>
      <c r="T3128" t="s">
        <v>556</v>
      </c>
      <c r="U3128" t="s">
        <v>557</v>
      </c>
      <c r="X3128">
        <v>1</v>
      </c>
      <c r="Y3128">
        <v>0</v>
      </c>
      <c r="Z3128">
        <v>0</v>
      </c>
      <c r="AA3128">
        <v>0</v>
      </c>
      <c r="AB3128">
        <v>1531682</v>
      </c>
      <c r="AC3128" t="s">
        <v>47</v>
      </c>
      <c r="AD3128" t="str">
        <f>+VLOOKUP(T3128,items!$A$2:$D$1255,4,0)</f>
        <v>MUEBLES</v>
      </c>
      <c r="AE3128">
        <f>+VLOOKUP(T3128,Tabla1[],5,0)</f>
        <v>0</v>
      </c>
      <c r="AF3128">
        <f t="shared" si="48"/>
        <v>11</v>
      </c>
    </row>
    <row r="3129" spans="1:32" x14ac:dyDescent="0.25">
      <c r="A3129">
        <v>98260</v>
      </c>
      <c r="B3129" t="s">
        <v>6711</v>
      </c>
      <c r="C3129" t="s">
        <v>33</v>
      </c>
      <c r="D3129">
        <v>0</v>
      </c>
      <c r="F3129" t="s">
        <v>42</v>
      </c>
      <c r="G3129" t="s">
        <v>424</v>
      </c>
      <c r="H3129" t="s">
        <v>6712</v>
      </c>
      <c r="I3129" t="s">
        <v>37</v>
      </c>
      <c r="J3129" t="s">
        <v>6713</v>
      </c>
      <c r="K3129" t="s">
        <v>6714</v>
      </c>
      <c r="L3129" t="s">
        <v>6715</v>
      </c>
      <c r="M3129" t="s">
        <v>681</v>
      </c>
      <c r="N3129" t="s">
        <v>681</v>
      </c>
      <c r="O3129" t="s">
        <v>125</v>
      </c>
      <c r="P3129" t="s">
        <v>1214</v>
      </c>
      <c r="Q3129" t="s">
        <v>6716</v>
      </c>
      <c r="R3129" t="s">
        <v>63</v>
      </c>
      <c r="S3129" t="s">
        <v>88</v>
      </c>
      <c r="T3129" t="s">
        <v>936</v>
      </c>
      <c r="U3129" t="s">
        <v>937</v>
      </c>
      <c r="X3129">
        <v>1</v>
      </c>
      <c r="Y3129">
        <v>0</v>
      </c>
      <c r="Z3129">
        <v>0</v>
      </c>
      <c r="AA3129">
        <v>0</v>
      </c>
      <c r="AB3129">
        <v>500000</v>
      </c>
      <c r="AC3129" t="s">
        <v>47</v>
      </c>
      <c r="AD3129">
        <f>+VLOOKUP(T3129,items!$A$2:$D$1255,4,0)</f>
        <v>0</v>
      </c>
      <c r="AE3129">
        <f>+VLOOKUP(T3129,Tabla1[],5,0)</f>
        <v>0</v>
      </c>
      <c r="AF3129">
        <f t="shared" si="48"/>
        <v>11</v>
      </c>
    </row>
    <row r="3130" spans="1:32" x14ac:dyDescent="0.25">
      <c r="A3130">
        <v>98281</v>
      </c>
      <c r="B3130" t="s">
        <v>1569</v>
      </c>
      <c r="C3130" t="s">
        <v>33</v>
      </c>
      <c r="D3130">
        <v>0</v>
      </c>
      <c r="F3130" t="s">
        <v>1136</v>
      </c>
      <c r="G3130" t="s">
        <v>1136</v>
      </c>
      <c r="H3130" t="s">
        <v>6717</v>
      </c>
      <c r="I3130" t="s">
        <v>37</v>
      </c>
      <c r="J3130" t="s">
        <v>6718</v>
      </c>
      <c r="K3130" t="s">
        <v>6719</v>
      </c>
      <c r="L3130" t="s">
        <v>37</v>
      </c>
      <c r="M3130" t="s">
        <v>2129</v>
      </c>
      <c r="N3130" t="s">
        <v>2129</v>
      </c>
      <c r="O3130" t="s">
        <v>1142</v>
      </c>
      <c r="P3130" t="s">
        <v>1143</v>
      </c>
      <c r="Q3130" t="s">
        <v>1143</v>
      </c>
      <c r="R3130" t="s">
        <v>43</v>
      </c>
      <c r="S3130" t="s">
        <v>164</v>
      </c>
      <c r="T3130" t="s">
        <v>1573</v>
      </c>
      <c r="U3130" t="s">
        <v>1574</v>
      </c>
      <c r="X3130">
        <v>2</v>
      </c>
      <c r="Y3130">
        <v>0</v>
      </c>
      <c r="Z3130">
        <v>0</v>
      </c>
      <c r="AA3130">
        <v>0</v>
      </c>
      <c r="AB3130">
        <v>312170</v>
      </c>
      <c r="AC3130" t="s">
        <v>47</v>
      </c>
      <c r="AD3130">
        <f>+VLOOKUP(T3130,items!$A$2:$D$1255,4,0)</f>
        <v>0</v>
      </c>
      <c r="AE3130">
        <f>+VLOOKUP(T3130,Tabla1[],5,0)</f>
        <v>0</v>
      </c>
      <c r="AF3130">
        <f t="shared" si="48"/>
        <v>10</v>
      </c>
    </row>
    <row r="3131" spans="1:32" x14ac:dyDescent="0.25">
      <c r="A3131">
        <v>98281</v>
      </c>
      <c r="B3131" t="s">
        <v>1569</v>
      </c>
      <c r="C3131" t="s">
        <v>33</v>
      </c>
      <c r="D3131">
        <v>0</v>
      </c>
      <c r="F3131" t="s">
        <v>1136</v>
      </c>
      <c r="G3131" t="s">
        <v>1136</v>
      </c>
      <c r="H3131" t="s">
        <v>6717</v>
      </c>
      <c r="I3131" t="s">
        <v>37</v>
      </c>
      <c r="J3131" t="s">
        <v>6718</v>
      </c>
      <c r="K3131" t="s">
        <v>6719</v>
      </c>
      <c r="L3131" t="s">
        <v>37</v>
      </c>
      <c r="M3131" t="s">
        <v>2129</v>
      </c>
      <c r="N3131" t="s">
        <v>2129</v>
      </c>
      <c r="O3131" t="s">
        <v>1142</v>
      </c>
      <c r="P3131" t="s">
        <v>1143</v>
      </c>
      <c r="Q3131" t="s">
        <v>1143</v>
      </c>
      <c r="R3131" t="s">
        <v>43</v>
      </c>
      <c r="S3131" t="s">
        <v>164</v>
      </c>
      <c r="T3131" t="s">
        <v>4160</v>
      </c>
      <c r="U3131" t="s">
        <v>2241</v>
      </c>
      <c r="X3131">
        <v>43</v>
      </c>
      <c r="Y3131">
        <v>0</v>
      </c>
      <c r="Z3131">
        <v>0</v>
      </c>
      <c r="AA3131">
        <v>0</v>
      </c>
      <c r="AB3131">
        <v>2150000</v>
      </c>
      <c r="AC3131" t="s">
        <v>47</v>
      </c>
      <c r="AD3131">
        <f>+VLOOKUP(T3131,items!$A$2:$D$1255,4,0)</f>
        <v>0</v>
      </c>
      <c r="AE3131">
        <f>+VLOOKUP(T3131,Tabla1[],5,0)</f>
        <v>0</v>
      </c>
      <c r="AF3131">
        <f t="shared" si="48"/>
        <v>10</v>
      </c>
    </row>
    <row r="3132" spans="1:32" x14ac:dyDescent="0.25">
      <c r="A3132">
        <v>98296</v>
      </c>
      <c r="B3132" t="s">
        <v>1961</v>
      </c>
      <c r="C3132" t="s">
        <v>33</v>
      </c>
      <c r="D3132">
        <v>0</v>
      </c>
      <c r="F3132" t="s">
        <v>1136</v>
      </c>
      <c r="G3132" t="s">
        <v>2129</v>
      </c>
      <c r="H3132" t="s">
        <v>6720</v>
      </c>
      <c r="I3132" t="s">
        <v>37</v>
      </c>
      <c r="J3132" t="s">
        <v>6721</v>
      </c>
      <c r="K3132" t="s">
        <v>6722</v>
      </c>
      <c r="L3132" t="s">
        <v>37</v>
      </c>
      <c r="M3132" t="s">
        <v>985</v>
      </c>
      <c r="N3132" t="s">
        <v>985</v>
      </c>
      <c r="O3132" t="s">
        <v>1143</v>
      </c>
      <c r="P3132" t="s">
        <v>424</v>
      </c>
      <c r="Q3132" t="s">
        <v>424</v>
      </c>
      <c r="R3132" t="s">
        <v>411</v>
      </c>
      <c r="S3132" t="s">
        <v>164</v>
      </c>
      <c r="T3132" t="s">
        <v>6309</v>
      </c>
      <c r="U3132" t="s">
        <v>6310</v>
      </c>
      <c r="X3132">
        <v>4</v>
      </c>
      <c r="Y3132">
        <v>0</v>
      </c>
      <c r="Z3132">
        <v>0</v>
      </c>
      <c r="AA3132">
        <v>0</v>
      </c>
      <c r="AB3132">
        <v>5200</v>
      </c>
      <c r="AC3132" t="s">
        <v>47</v>
      </c>
      <c r="AD3132">
        <f>+VLOOKUP(T3132,items!$A$2:$D$1255,4,0)</f>
        <v>0</v>
      </c>
      <c r="AE3132">
        <f>+VLOOKUP(T3132,Tabla1[],5,0)</f>
        <v>0</v>
      </c>
      <c r="AF3132">
        <f t="shared" si="48"/>
        <v>10</v>
      </c>
    </row>
    <row r="3133" spans="1:32" x14ac:dyDescent="0.25">
      <c r="A3133">
        <v>98296</v>
      </c>
      <c r="B3133" t="s">
        <v>1961</v>
      </c>
      <c r="C3133" t="s">
        <v>33</v>
      </c>
      <c r="D3133">
        <v>0</v>
      </c>
      <c r="F3133" t="s">
        <v>1136</v>
      </c>
      <c r="G3133" t="s">
        <v>2129</v>
      </c>
      <c r="H3133" t="s">
        <v>6720</v>
      </c>
      <c r="I3133" t="s">
        <v>37</v>
      </c>
      <c r="J3133" t="s">
        <v>6721</v>
      </c>
      <c r="K3133" t="s">
        <v>6722</v>
      </c>
      <c r="L3133" t="s">
        <v>37</v>
      </c>
      <c r="M3133" t="s">
        <v>985</v>
      </c>
      <c r="N3133" t="s">
        <v>985</v>
      </c>
      <c r="O3133" t="s">
        <v>1143</v>
      </c>
      <c r="P3133" t="s">
        <v>424</v>
      </c>
      <c r="Q3133" t="s">
        <v>424</v>
      </c>
      <c r="R3133" t="s">
        <v>411</v>
      </c>
      <c r="S3133" t="s">
        <v>164</v>
      </c>
      <c r="T3133" t="s">
        <v>1290</v>
      </c>
      <c r="U3133" t="s">
        <v>1291</v>
      </c>
      <c r="X3133">
        <v>2</v>
      </c>
      <c r="Y3133">
        <v>0</v>
      </c>
      <c r="Z3133">
        <v>0</v>
      </c>
      <c r="AA3133">
        <v>0</v>
      </c>
      <c r="AB3133">
        <v>127654</v>
      </c>
      <c r="AC3133" t="s">
        <v>47</v>
      </c>
      <c r="AD3133">
        <f>+VLOOKUP(T3133,items!$A$2:$D$1255,4,0)</f>
        <v>0</v>
      </c>
      <c r="AE3133">
        <f>+VLOOKUP(T3133,Tabla1[],5,0)</f>
        <v>0</v>
      </c>
      <c r="AF3133">
        <f t="shared" si="48"/>
        <v>10</v>
      </c>
    </row>
    <row r="3134" spans="1:32" x14ac:dyDescent="0.25">
      <c r="A3134">
        <v>98296</v>
      </c>
      <c r="B3134" t="s">
        <v>1961</v>
      </c>
      <c r="C3134" t="s">
        <v>33</v>
      </c>
      <c r="D3134">
        <v>0</v>
      </c>
      <c r="F3134" t="s">
        <v>1136</v>
      </c>
      <c r="G3134" t="s">
        <v>2129</v>
      </c>
      <c r="H3134" t="s">
        <v>6720</v>
      </c>
      <c r="I3134" t="s">
        <v>37</v>
      </c>
      <c r="J3134" t="s">
        <v>6721</v>
      </c>
      <c r="K3134" t="s">
        <v>6722</v>
      </c>
      <c r="L3134" t="s">
        <v>37</v>
      </c>
      <c r="M3134" t="s">
        <v>985</v>
      </c>
      <c r="N3134" t="s">
        <v>985</v>
      </c>
      <c r="O3134" t="s">
        <v>1143</v>
      </c>
      <c r="P3134" t="s">
        <v>424</v>
      </c>
      <c r="Q3134" t="s">
        <v>424</v>
      </c>
      <c r="R3134" t="s">
        <v>411</v>
      </c>
      <c r="S3134" t="s">
        <v>164</v>
      </c>
      <c r="T3134" t="s">
        <v>1126</v>
      </c>
      <c r="U3134" t="s">
        <v>1127</v>
      </c>
      <c r="X3134">
        <v>2</v>
      </c>
      <c r="Y3134">
        <v>0</v>
      </c>
      <c r="Z3134">
        <v>0</v>
      </c>
      <c r="AA3134">
        <v>0</v>
      </c>
      <c r="AB3134">
        <v>80000</v>
      </c>
      <c r="AC3134" t="s">
        <v>47</v>
      </c>
      <c r="AD3134">
        <f>+VLOOKUP(T3134,items!$A$2:$D$1255,4,0)</f>
        <v>0</v>
      </c>
      <c r="AE3134">
        <f>+VLOOKUP(T3134,Tabla1[],5,0)</f>
        <v>0</v>
      </c>
      <c r="AF3134">
        <f t="shared" si="48"/>
        <v>10</v>
      </c>
    </row>
    <row r="3135" spans="1:32" x14ac:dyDescent="0.25">
      <c r="A3135">
        <v>98296</v>
      </c>
      <c r="B3135" t="s">
        <v>1961</v>
      </c>
      <c r="C3135" t="s">
        <v>33</v>
      </c>
      <c r="D3135">
        <v>0</v>
      </c>
      <c r="F3135" t="s">
        <v>1136</v>
      </c>
      <c r="G3135" t="s">
        <v>2129</v>
      </c>
      <c r="H3135" t="s">
        <v>6720</v>
      </c>
      <c r="I3135" t="s">
        <v>37</v>
      </c>
      <c r="J3135" t="s">
        <v>6721</v>
      </c>
      <c r="K3135" t="s">
        <v>6722</v>
      </c>
      <c r="L3135" t="s">
        <v>37</v>
      </c>
      <c r="M3135" t="s">
        <v>985</v>
      </c>
      <c r="N3135" t="s">
        <v>985</v>
      </c>
      <c r="O3135" t="s">
        <v>1143</v>
      </c>
      <c r="P3135" t="s">
        <v>424</v>
      </c>
      <c r="Q3135" t="s">
        <v>424</v>
      </c>
      <c r="R3135" t="s">
        <v>411</v>
      </c>
      <c r="S3135" t="s">
        <v>164</v>
      </c>
      <c r="T3135" t="s">
        <v>1624</v>
      </c>
      <c r="U3135" t="s">
        <v>828</v>
      </c>
      <c r="X3135">
        <v>2</v>
      </c>
      <c r="Y3135">
        <v>0</v>
      </c>
      <c r="Z3135">
        <v>0</v>
      </c>
      <c r="AA3135">
        <v>0</v>
      </c>
      <c r="AB3135">
        <v>105200</v>
      </c>
      <c r="AC3135" t="s">
        <v>47</v>
      </c>
      <c r="AD3135">
        <f>+VLOOKUP(T3135,items!$A$2:$D$1255,4,0)</f>
        <v>0</v>
      </c>
      <c r="AE3135">
        <f>+VLOOKUP(T3135,Tabla1[],5,0)</f>
        <v>0</v>
      </c>
      <c r="AF3135">
        <f t="shared" si="48"/>
        <v>10</v>
      </c>
    </row>
    <row r="3136" spans="1:32" x14ac:dyDescent="0.25">
      <c r="A3136">
        <v>98296</v>
      </c>
      <c r="B3136" t="s">
        <v>1961</v>
      </c>
      <c r="C3136" t="s">
        <v>33</v>
      </c>
      <c r="D3136">
        <v>0</v>
      </c>
      <c r="F3136" t="s">
        <v>1136</v>
      </c>
      <c r="G3136" t="s">
        <v>2129</v>
      </c>
      <c r="H3136" t="s">
        <v>6720</v>
      </c>
      <c r="I3136" t="s">
        <v>37</v>
      </c>
      <c r="J3136" t="s">
        <v>6721</v>
      </c>
      <c r="K3136" t="s">
        <v>6722</v>
      </c>
      <c r="L3136" t="s">
        <v>37</v>
      </c>
      <c r="M3136" t="s">
        <v>985</v>
      </c>
      <c r="N3136" t="s">
        <v>985</v>
      </c>
      <c r="O3136" t="s">
        <v>1143</v>
      </c>
      <c r="P3136" t="s">
        <v>424</v>
      </c>
      <c r="Q3136" t="s">
        <v>424</v>
      </c>
      <c r="R3136" t="s">
        <v>411</v>
      </c>
      <c r="S3136" t="s">
        <v>164</v>
      </c>
      <c r="T3136" t="s">
        <v>6311</v>
      </c>
      <c r="U3136" t="s">
        <v>6312</v>
      </c>
      <c r="X3136">
        <v>4</v>
      </c>
      <c r="Y3136">
        <v>0</v>
      </c>
      <c r="Z3136">
        <v>0</v>
      </c>
      <c r="AA3136">
        <v>0</v>
      </c>
      <c r="AB3136">
        <v>1600</v>
      </c>
      <c r="AC3136" t="s">
        <v>47</v>
      </c>
      <c r="AD3136">
        <f>+VLOOKUP(T3136,items!$A$2:$D$1255,4,0)</f>
        <v>0</v>
      </c>
      <c r="AE3136">
        <f>+VLOOKUP(T3136,Tabla1[],5,0)</f>
        <v>0</v>
      </c>
      <c r="AF3136">
        <f t="shared" si="48"/>
        <v>10</v>
      </c>
    </row>
    <row r="3137" spans="1:32" x14ac:dyDescent="0.25">
      <c r="A3137">
        <v>98296</v>
      </c>
      <c r="B3137" t="s">
        <v>1961</v>
      </c>
      <c r="C3137" t="s">
        <v>33</v>
      </c>
      <c r="D3137">
        <v>0</v>
      </c>
      <c r="F3137" t="s">
        <v>1136</v>
      </c>
      <c r="G3137" t="s">
        <v>2129</v>
      </c>
      <c r="H3137" t="s">
        <v>6720</v>
      </c>
      <c r="I3137" t="s">
        <v>37</v>
      </c>
      <c r="J3137" t="s">
        <v>6721</v>
      </c>
      <c r="K3137" t="s">
        <v>6722</v>
      </c>
      <c r="L3137" t="s">
        <v>37</v>
      </c>
      <c r="M3137" t="s">
        <v>985</v>
      </c>
      <c r="N3137" t="s">
        <v>985</v>
      </c>
      <c r="O3137" t="s">
        <v>1143</v>
      </c>
      <c r="P3137" t="s">
        <v>424</v>
      </c>
      <c r="Q3137" t="s">
        <v>424</v>
      </c>
      <c r="R3137" t="s">
        <v>411</v>
      </c>
      <c r="S3137" t="s">
        <v>164</v>
      </c>
      <c r="T3137" t="s">
        <v>3069</v>
      </c>
      <c r="U3137" t="s">
        <v>3070</v>
      </c>
      <c r="X3137">
        <v>2</v>
      </c>
      <c r="Y3137">
        <v>0</v>
      </c>
      <c r="Z3137">
        <v>0</v>
      </c>
      <c r="AA3137">
        <v>0</v>
      </c>
      <c r="AB3137">
        <v>100000</v>
      </c>
      <c r="AC3137" t="s">
        <v>47</v>
      </c>
      <c r="AD3137">
        <f>+VLOOKUP(T3137,items!$A$2:$D$1255,4,0)</f>
        <v>0</v>
      </c>
      <c r="AE3137">
        <f>+VLOOKUP(T3137,Tabla1[],5,0)</f>
        <v>0</v>
      </c>
      <c r="AF3137">
        <f t="shared" si="48"/>
        <v>10</v>
      </c>
    </row>
    <row r="3138" spans="1:32" x14ac:dyDescent="0.25">
      <c r="A3138">
        <v>98297</v>
      </c>
      <c r="B3138" t="s">
        <v>6723</v>
      </c>
      <c r="C3138" t="s">
        <v>33</v>
      </c>
      <c r="D3138">
        <v>0</v>
      </c>
      <c r="F3138" t="s">
        <v>1136</v>
      </c>
      <c r="G3138" t="s">
        <v>681</v>
      </c>
      <c r="H3138" t="s">
        <v>6724</v>
      </c>
      <c r="I3138" t="s">
        <v>37</v>
      </c>
      <c r="J3138" t="s">
        <v>6725</v>
      </c>
      <c r="K3138" t="s">
        <v>6726</v>
      </c>
      <c r="L3138" t="s">
        <v>37</v>
      </c>
      <c r="M3138" t="s">
        <v>4390</v>
      </c>
      <c r="N3138" t="s">
        <v>4390</v>
      </c>
      <c r="O3138" t="s">
        <v>120</v>
      </c>
      <c r="P3138" t="s">
        <v>5169</v>
      </c>
      <c r="Q3138" t="s">
        <v>5169</v>
      </c>
      <c r="R3138" t="s">
        <v>127</v>
      </c>
      <c r="S3138" t="s">
        <v>108</v>
      </c>
      <c r="T3138" t="s">
        <v>215</v>
      </c>
      <c r="U3138" t="s">
        <v>216</v>
      </c>
      <c r="X3138">
        <v>1</v>
      </c>
      <c r="Y3138">
        <v>0</v>
      </c>
      <c r="Z3138">
        <v>0</v>
      </c>
      <c r="AA3138">
        <v>0</v>
      </c>
      <c r="AB3138">
        <v>180000</v>
      </c>
      <c r="AC3138" t="s">
        <v>47</v>
      </c>
      <c r="AD3138">
        <f>+VLOOKUP(T3138,items!$A$2:$D$1255,4,0)</f>
        <v>0</v>
      </c>
      <c r="AE3138">
        <f>+VLOOKUP(T3138,Tabla1[],5,0)</f>
        <v>0</v>
      </c>
      <c r="AF3138">
        <f t="shared" ref="AF3138:AF3201" si="49">+MONTH(O3138)</f>
        <v>11</v>
      </c>
    </row>
    <row r="3139" spans="1:32" x14ac:dyDescent="0.25">
      <c r="A3139">
        <v>98297</v>
      </c>
      <c r="B3139" t="s">
        <v>6723</v>
      </c>
      <c r="C3139" t="s">
        <v>33</v>
      </c>
      <c r="D3139">
        <v>0</v>
      </c>
      <c r="F3139" t="s">
        <v>1136</v>
      </c>
      <c r="G3139" t="s">
        <v>681</v>
      </c>
      <c r="H3139" t="s">
        <v>6724</v>
      </c>
      <c r="I3139" t="s">
        <v>37</v>
      </c>
      <c r="J3139" t="s">
        <v>6725</v>
      </c>
      <c r="K3139" t="s">
        <v>6726</v>
      </c>
      <c r="L3139" t="s">
        <v>37</v>
      </c>
      <c r="M3139" t="s">
        <v>4390</v>
      </c>
      <c r="N3139" t="s">
        <v>4390</v>
      </c>
      <c r="O3139" t="s">
        <v>120</v>
      </c>
      <c r="P3139" t="s">
        <v>5169</v>
      </c>
      <c r="Q3139" t="s">
        <v>5169</v>
      </c>
      <c r="R3139" t="s">
        <v>127</v>
      </c>
      <c r="S3139" t="s">
        <v>108</v>
      </c>
      <c r="T3139" t="s">
        <v>314</v>
      </c>
      <c r="U3139" t="s">
        <v>315</v>
      </c>
      <c r="X3139">
        <v>1</v>
      </c>
      <c r="Y3139">
        <v>0</v>
      </c>
      <c r="Z3139">
        <v>0</v>
      </c>
      <c r="AA3139">
        <v>0</v>
      </c>
      <c r="AB3139">
        <v>40000</v>
      </c>
      <c r="AC3139" t="s">
        <v>47</v>
      </c>
      <c r="AD3139">
        <f>+VLOOKUP(T3139,items!$A$2:$D$1255,4,0)</f>
        <v>0</v>
      </c>
      <c r="AE3139">
        <f>+VLOOKUP(T3139,Tabla1[],5,0)</f>
        <v>0</v>
      </c>
      <c r="AF3139">
        <f t="shared" si="49"/>
        <v>11</v>
      </c>
    </row>
    <row r="3140" spans="1:32" x14ac:dyDescent="0.25">
      <c r="A3140">
        <v>98299</v>
      </c>
      <c r="B3140" t="s">
        <v>1003</v>
      </c>
      <c r="C3140" t="s">
        <v>33</v>
      </c>
      <c r="D3140">
        <v>0</v>
      </c>
      <c r="F3140" t="s">
        <v>1136</v>
      </c>
      <c r="G3140" t="s">
        <v>1136</v>
      </c>
      <c r="H3140" t="s">
        <v>6727</v>
      </c>
      <c r="I3140" t="s">
        <v>6728</v>
      </c>
      <c r="J3140" t="s">
        <v>6729</v>
      </c>
      <c r="K3140" t="s">
        <v>6730</v>
      </c>
      <c r="L3140" t="s">
        <v>6731</v>
      </c>
      <c r="M3140" t="s">
        <v>985</v>
      </c>
      <c r="N3140" t="s">
        <v>335</v>
      </c>
      <c r="O3140" t="s">
        <v>126</v>
      </c>
      <c r="P3140" t="s">
        <v>683</v>
      </c>
      <c r="Q3140" t="s">
        <v>445</v>
      </c>
      <c r="R3140" t="s">
        <v>127</v>
      </c>
      <c r="S3140" t="s">
        <v>128</v>
      </c>
      <c r="T3140" t="s">
        <v>6732</v>
      </c>
      <c r="U3140" t="s">
        <v>6733</v>
      </c>
      <c r="X3140">
        <v>1</v>
      </c>
      <c r="Y3140">
        <v>0</v>
      </c>
      <c r="Z3140">
        <v>0</v>
      </c>
      <c r="AA3140">
        <v>0</v>
      </c>
      <c r="AB3140">
        <v>0</v>
      </c>
      <c r="AC3140" t="s">
        <v>47</v>
      </c>
      <c r="AD3140" t="str">
        <f>+VLOOKUP(T3140,items!$A$2:$D$1255,4,0)</f>
        <v>FUNDA</v>
      </c>
      <c r="AE3140">
        <f>+VLOOKUP(T3140,Tabla1[],5,0)</f>
        <v>0</v>
      </c>
      <c r="AF3140">
        <f t="shared" si="49"/>
        <v>11</v>
      </c>
    </row>
    <row r="3141" spans="1:32" x14ac:dyDescent="0.25">
      <c r="A3141">
        <v>98299</v>
      </c>
      <c r="B3141" t="s">
        <v>1003</v>
      </c>
      <c r="C3141" t="s">
        <v>33</v>
      </c>
      <c r="D3141">
        <v>0</v>
      </c>
      <c r="F3141" t="s">
        <v>1136</v>
      </c>
      <c r="G3141" t="s">
        <v>1136</v>
      </c>
      <c r="H3141" t="s">
        <v>6727</v>
      </c>
      <c r="I3141" t="s">
        <v>6728</v>
      </c>
      <c r="J3141" t="s">
        <v>6729</v>
      </c>
      <c r="K3141" t="s">
        <v>6730</v>
      </c>
      <c r="L3141" t="s">
        <v>6731</v>
      </c>
      <c r="M3141" t="s">
        <v>985</v>
      </c>
      <c r="N3141" t="s">
        <v>335</v>
      </c>
      <c r="O3141" t="s">
        <v>126</v>
      </c>
      <c r="P3141" t="s">
        <v>683</v>
      </c>
      <c r="Q3141" t="s">
        <v>445</v>
      </c>
      <c r="R3141" t="s">
        <v>127</v>
      </c>
      <c r="S3141" t="s">
        <v>128</v>
      </c>
      <c r="T3141" t="s">
        <v>6734</v>
      </c>
      <c r="U3141" t="s">
        <v>6735</v>
      </c>
      <c r="X3141">
        <v>1</v>
      </c>
      <c r="Y3141">
        <v>0</v>
      </c>
      <c r="Z3141">
        <v>0</v>
      </c>
      <c r="AA3141">
        <v>0</v>
      </c>
      <c r="AB3141">
        <v>0</v>
      </c>
      <c r="AC3141" t="s">
        <v>47</v>
      </c>
      <c r="AD3141" t="str">
        <f>+VLOOKUP(T3141,items!$A$2:$D$1255,4,0)</f>
        <v>MUEBLES</v>
      </c>
      <c r="AE3141">
        <f>+VLOOKUP(T3141,Tabla1[],5,0)</f>
        <v>0</v>
      </c>
      <c r="AF3141">
        <f t="shared" si="49"/>
        <v>11</v>
      </c>
    </row>
    <row r="3142" spans="1:32" x14ac:dyDescent="0.25">
      <c r="A3142">
        <v>98328</v>
      </c>
      <c r="B3142" t="s">
        <v>6204</v>
      </c>
      <c r="C3142" t="s">
        <v>75</v>
      </c>
      <c r="D3142">
        <v>0</v>
      </c>
      <c r="F3142" t="s">
        <v>2129</v>
      </c>
      <c r="G3142" t="s">
        <v>2129</v>
      </c>
      <c r="H3142" t="s">
        <v>6736</v>
      </c>
      <c r="I3142" t="s">
        <v>37</v>
      </c>
      <c r="J3142" t="s">
        <v>6737</v>
      </c>
      <c r="K3142" t="s">
        <v>6738</v>
      </c>
      <c r="L3142" t="s">
        <v>37</v>
      </c>
      <c r="M3142" t="s">
        <v>985</v>
      </c>
      <c r="N3142" t="s">
        <v>985</v>
      </c>
      <c r="O3142" t="s">
        <v>1143</v>
      </c>
      <c r="P3142" t="s">
        <v>2130</v>
      </c>
      <c r="Q3142" t="s">
        <v>2130</v>
      </c>
      <c r="R3142" t="s">
        <v>127</v>
      </c>
      <c r="S3142" t="s">
        <v>164</v>
      </c>
      <c r="T3142" t="s">
        <v>2989</v>
      </c>
      <c r="U3142" t="s">
        <v>688</v>
      </c>
      <c r="X3142">
        <v>3</v>
      </c>
      <c r="Y3142">
        <v>0</v>
      </c>
      <c r="Z3142">
        <v>0</v>
      </c>
      <c r="AA3142">
        <v>0</v>
      </c>
      <c r="AB3142">
        <v>157800</v>
      </c>
      <c r="AC3142" t="s">
        <v>47</v>
      </c>
      <c r="AD3142">
        <f>+VLOOKUP(T3142,items!$A$2:$D$1255,4,0)</f>
        <v>0</v>
      </c>
      <c r="AE3142">
        <f>+VLOOKUP(T3142,Tabla1[],5,0)</f>
        <v>0</v>
      </c>
      <c r="AF3142">
        <f t="shared" si="49"/>
        <v>10</v>
      </c>
    </row>
    <row r="3143" spans="1:32" x14ac:dyDescent="0.25">
      <c r="A3143">
        <v>98355</v>
      </c>
      <c r="B3143" t="s">
        <v>6739</v>
      </c>
      <c r="C3143" t="s">
        <v>33</v>
      </c>
      <c r="D3143">
        <v>0</v>
      </c>
      <c r="F3143" t="s">
        <v>985</v>
      </c>
      <c r="G3143" t="s">
        <v>335</v>
      </c>
      <c r="H3143" t="s">
        <v>6740</v>
      </c>
      <c r="I3143" t="s">
        <v>37</v>
      </c>
      <c r="J3143" t="s">
        <v>6741</v>
      </c>
      <c r="K3143" t="s">
        <v>6742</v>
      </c>
      <c r="L3143" t="s">
        <v>6743</v>
      </c>
      <c r="M3143" t="s">
        <v>1105</v>
      </c>
      <c r="N3143" t="s">
        <v>1105</v>
      </c>
      <c r="O3143" t="s">
        <v>683</v>
      </c>
      <c r="P3143" t="s">
        <v>445</v>
      </c>
      <c r="Q3143" t="s">
        <v>426</v>
      </c>
      <c r="R3143" t="s">
        <v>127</v>
      </c>
      <c r="S3143" t="s">
        <v>108</v>
      </c>
      <c r="T3143" t="s">
        <v>550</v>
      </c>
      <c r="U3143" t="s">
        <v>551</v>
      </c>
      <c r="W3143" t="s">
        <v>111</v>
      </c>
      <c r="X3143">
        <v>2</v>
      </c>
      <c r="Y3143">
        <v>0</v>
      </c>
      <c r="Z3143">
        <v>0</v>
      </c>
      <c r="AA3143">
        <v>0</v>
      </c>
      <c r="AB3143">
        <v>944108</v>
      </c>
      <c r="AC3143" t="s">
        <v>47</v>
      </c>
      <c r="AD3143">
        <f>+VLOOKUP(T3143,items!$A$2:$D$1255,4,0)</f>
        <v>0</v>
      </c>
      <c r="AE3143">
        <f>+VLOOKUP(T3143,Tabla1[],5,0)</f>
        <v>0</v>
      </c>
      <c r="AF3143">
        <f t="shared" si="49"/>
        <v>11</v>
      </c>
    </row>
    <row r="3144" spans="1:32" x14ac:dyDescent="0.25">
      <c r="A3144">
        <v>98355</v>
      </c>
      <c r="B3144" t="s">
        <v>6739</v>
      </c>
      <c r="C3144" t="s">
        <v>33</v>
      </c>
      <c r="D3144">
        <v>0</v>
      </c>
      <c r="F3144" t="s">
        <v>985</v>
      </c>
      <c r="G3144" t="s">
        <v>335</v>
      </c>
      <c r="H3144" t="s">
        <v>6740</v>
      </c>
      <c r="I3144" t="s">
        <v>37</v>
      </c>
      <c r="J3144" t="s">
        <v>6741</v>
      </c>
      <c r="K3144" t="s">
        <v>6742</v>
      </c>
      <c r="L3144" t="s">
        <v>6743</v>
      </c>
      <c r="M3144" t="s">
        <v>1105</v>
      </c>
      <c r="N3144" t="s">
        <v>1105</v>
      </c>
      <c r="O3144" t="s">
        <v>683</v>
      </c>
      <c r="P3144" t="s">
        <v>445</v>
      </c>
      <c r="Q3144" t="s">
        <v>426</v>
      </c>
      <c r="R3144" t="s">
        <v>127</v>
      </c>
      <c r="S3144" t="s">
        <v>108</v>
      </c>
      <c r="T3144" t="s">
        <v>4706</v>
      </c>
      <c r="U3144" t="s">
        <v>4707</v>
      </c>
      <c r="W3144" t="s">
        <v>117</v>
      </c>
      <c r="X3144">
        <v>2</v>
      </c>
      <c r="Y3144">
        <v>0</v>
      </c>
      <c r="Z3144">
        <v>0</v>
      </c>
      <c r="AA3144">
        <v>0</v>
      </c>
      <c r="AB3144">
        <v>3677002</v>
      </c>
      <c r="AC3144" t="s">
        <v>47</v>
      </c>
      <c r="AD3144" t="str">
        <f>+VLOOKUP(T3144,items!$A$2:$D$1255,4,0)</f>
        <v>MUEBLES</v>
      </c>
      <c r="AE3144">
        <f>+VLOOKUP(T3144,Tabla1[],5,0)</f>
        <v>0</v>
      </c>
      <c r="AF3144">
        <f t="shared" si="49"/>
        <v>11</v>
      </c>
    </row>
    <row r="3145" spans="1:32" x14ac:dyDescent="0.25">
      <c r="A3145">
        <v>98355</v>
      </c>
      <c r="B3145" t="s">
        <v>6739</v>
      </c>
      <c r="C3145" t="s">
        <v>33</v>
      </c>
      <c r="D3145">
        <v>0</v>
      </c>
      <c r="F3145" t="s">
        <v>985</v>
      </c>
      <c r="G3145" t="s">
        <v>335</v>
      </c>
      <c r="H3145" t="s">
        <v>6740</v>
      </c>
      <c r="I3145" t="s">
        <v>37</v>
      </c>
      <c r="J3145" t="s">
        <v>6741</v>
      </c>
      <c r="K3145" t="s">
        <v>6742</v>
      </c>
      <c r="L3145" t="s">
        <v>6743</v>
      </c>
      <c r="M3145" t="s">
        <v>1105</v>
      </c>
      <c r="N3145" t="s">
        <v>1105</v>
      </c>
      <c r="O3145" t="s">
        <v>683</v>
      </c>
      <c r="P3145" t="s">
        <v>445</v>
      </c>
      <c r="Q3145" t="s">
        <v>426</v>
      </c>
      <c r="R3145" t="s">
        <v>127</v>
      </c>
      <c r="S3145" t="s">
        <v>108</v>
      </c>
      <c r="T3145" t="s">
        <v>5399</v>
      </c>
      <c r="U3145" t="s">
        <v>5400</v>
      </c>
      <c r="W3145" t="s">
        <v>117</v>
      </c>
      <c r="X3145">
        <v>8</v>
      </c>
      <c r="Y3145">
        <v>0</v>
      </c>
      <c r="Z3145">
        <v>0</v>
      </c>
      <c r="AA3145">
        <v>0</v>
      </c>
      <c r="AB3145">
        <v>6444176</v>
      </c>
      <c r="AC3145" t="s">
        <v>47</v>
      </c>
      <c r="AD3145" t="str">
        <f>+VLOOKUP(T3145,items!$A$2:$D$1255,4,0)</f>
        <v>MUEBLES</v>
      </c>
      <c r="AE3145">
        <f>+VLOOKUP(T3145,Tabla1[],5,0)</f>
        <v>0</v>
      </c>
      <c r="AF3145">
        <f t="shared" si="49"/>
        <v>11</v>
      </c>
    </row>
    <row r="3146" spans="1:32" x14ac:dyDescent="0.25">
      <c r="A3146">
        <v>98355</v>
      </c>
      <c r="B3146" t="s">
        <v>6739</v>
      </c>
      <c r="C3146" t="s">
        <v>33</v>
      </c>
      <c r="D3146">
        <v>0</v>
      </c>
      <c r="F3146" t="s">
        <v>985</v>
      </c>
      <c r="G3146" t="s">
        <v>335</v>
      </c>
      <c r="H3146" t="s">
        <v>6740</v>
      </c>
      <c r="I3146" t="s">
        <v>37</v>
      </c>
      <c r="J3146" t="s">
        <v>6741</v>
      </c>
      <c r="K3146" t="s">
        <v>6742</v>
      </c>
      <c r="L3146" t="s">
        <v>6743</v>
      </c>
      <c r="M3146" t="s">
        <v>1105</v>
      </c>
      <c r="N3146" t="s">
        <v>1105</v>
      </c>
      <c r="O3146" t="s">
        <v>683</v>
      </c>
      <c r="P3146" t="s">
        <v>445</v>
      </c>
      <c r="Q3146" t="s">
        <v>426</v>
      </c>
      <c r="R3146" t="s">
        <v>127</v>
      </c>
      <c r="S3146" t="s">
        <v>108</v>
      </c>
      <c r="T3146" t="s">
        <v>882</v>
      </c>
      <c r="U3146" t="s">
        <v>883</v>
      </c>
      <c r="V3146" t="s">
        <v>828</v>
      </c>
      <c r="X3146">
        <v>2</v>
      </c>
      <c r="Y3146">
        <v>0</v>
      </c>
      <c r="Z3146">
        <v>0</v>
      </c>
      <c r="AA3146">
        <v>0</v>
      </c>
      <c r="AB3146">
        <v>3195892</v>
      </c>
      <c r="AC3146" t="s">
        <v>47</v>
      </c>
      <c r="AD3146" t="str">
        <f>+VLOOKUP(T3146,items!$A$2:$D$1255,4,0)</f>
        <v>MUEBLES</v>
      </c>
      <c r="AE3146">
        <f>+VLOOKUP(T3146,Tabla1[],5,0)</f>
        <v>0</v>
      </c>
      <c r="AF3146">
        <f t="shared" si="49"/>
        <v>11</v>
      </c>
    </row>
    <row r="3147" spans="1:32" x14ac:dyDescent="0.25">
      <c r="A3147">
        <v>98359</v>
      </c>
      <c r="B3147" t="s">
        <v>6744</v>
      </c>
      <c r="C3147" t="s">
        <v>75</v>
      </c>
      <c r="D3147">
        <v>0</v>
      </c>
      <c r="F3147" t="s">
        <v>2129</v>
      </c>
      <c r="G3147" t="s">
        <v>424</v>
      </c>
      <c r="H3147" t="s">
        <v>6745</v>
      </c>
      <c r="I3147" t="s">
        <v>6746</v>
      </c>
      <c r="J3147" t="s">
        <v>6747</v>
      </c>
      <c r="K3147" t="s">
        <v>6748</v>
      </c>
      <c r="L3147" t="s">
        <v>6749</v>
      </c>
      <c r="M3147" t="s">
        <v>681</v>
      </c>
      <c r="N3147" t="s">
        <v>5687</v>
      </c>
      <c r="O3147" t="s">
        <v>5169</v>
      </c>
      <c r="P3147" t="s">
        <v>683</v>
      </c>
      <c r="Q3147" t="s">
        <v>449</v>
      </c>
      <c r="R3147" t="s">
        <v>63</v>
      </c>
      <c r="S3147" t="s">
        <v>256</v>
      </c>
      <c r="T3147" t="s">
        <v>347</v>
      </c>
      <c r="U3147" t="s">
        <v>348</v>
      </c>
      <c r="W3147" t="s">
        <v>1095</v>
      </c>
      <c r="X3147">
        <v>1</v>
      </c>
      <c r="Y3147">
        <v>7640</v>
      </c>
      <c r="Z3147">
        <v>0</v>
      </c>
      <c r="AA3147">
        <v>0</v>
      </c>
      <c r="AB3147">
        <v>880657</v>
      </c>
      <c r="AC3147" t="s">
        <v>47</v>
      </c>
      <c r="AD3147">
        <f>+VLOOKUP(T3147,items!$A$2:$D$1255,4,0)</f>
        <v>0</v>
      </c>
      <c r="AE3147">
        <f>+VLOOKUP(T3147,Tabla1[],5,0)</f>
        <v>0</v>
      </c>
      <c r="AF3147">
        <f t="shared" si="49"/>
        <v>11</v>
      </c>
    </row>
    <row r="3148" spans="1:32" x14ac:dyDescent="0.25">
      <c r="A3148">
        <v>98359</v>
      </c>
      <c r="B3148" t="s">
        <v>6744</v>
      </c>
      <c r="C3148" t="s">
        <v>75</v>
      </c>
      <c r="D3148">
        <v>0</v>
      </c>
      <c r="F3148" t="s">
        <v>2129</v>
      </c>
      <c r="G3148" t="s">
        <v>424</v>
      </c>
      <c r="H3148" t="s">
        <v>6745</v>
      </c>
      <c r="I3148" t="s">
        <v>6746</v>
      </c>
      <c r="J3148" t="s">
        <v>6747</v>
      </c>
      <c r="K3148" t="s">
        <v>6748</v>
      </c>
      <c r="L3148" t="s">
        <v>6749</v>
      </c>
      <c r="M3148" t="s">
        <v>681</v>
      </c>
      <c r="N3148" t="s">
        <v>5687</v>
      </c>
      <c r="O3148" t="s">
        <v>5169</v>
      </c>
      <c r="P3148" t="s">
        <v>683</v>
      </c>
      <c r="Q3148" t="s">
        <v>449</v>
      </c>
      <c r="R3148" t="s">
        <v>63</v>
      </c>
      <c r="S3148" t="s">
        <v>256</v>
      </c>
      <c r="T3148" t="s">
        <v>94</v>
      </c>
      <c r="U3148" t="s">
        <v>95</v>
      </c>
      <c r="X3148">
        <v>1</v>
      </c>
      <c r="Y3148">
        <v>0</v>
      </c>
      <c r="Z3148">
        <v>0</v>
      </c>
      <c r="AA3148">
        <v>0</v>
      </c>
      <c r="AB3148">
        <v>300000</v>
      </c>
      <c r="AC3148" t="s">
        <v>47</v>
      </c>
      <c r="AD3148" t="e">
        <f>+VLOOKUP(T3148,items!$A$2:$D$1255,4,0)</f>
        <v>#N/A</v>
      </c>
      <c r="AE3148" t="e">
        <f>+VLOOKUP(T3148,Tabla1[],5,0)</f>
        <v>#N/A</v>
      </c>
      <c r="AF3148">
        <f t="shared" si="49"/>
        <v>11</v>
      </c>
    </row>
    <row r="3149" spans="1:32" x14ac:dyDescent="0.25">
      <c r="A3149">
        <v>98359</v>
      </c>
      <c r="B3149" t="s">
        <v>6744</v>
      </c>
      <c r="C3149" t="s">
        <v>75</v>
      </c>
      <c r="D3149">
        <v>0</v>
      </c>
      <c r="F3149" t="s">
        <v>2129</v>
      </c>
      <c r="G3149" t="s">
        <v>424</v>
      </c>
      <c r="H3149" t="s">
        <v>6745</v>
      </c>
      <c r="I3149" t="s">
        <v>6746</v>
      </c>
      <c r="J3149" t="s">
        <v>6747</v>
      </c>
      <c r="K3149" t="s">
        <v>6748</v>
      </c>
      <c r="L3149" t="s">
        <v>6749</v>
      </c>
      <c r="M3149" t="s">
        <v>681</v>
      </c>
      <c r="N3149" t="s">
        <v>5687</v>
      </c>
      <c r="O3149" t="s">
        <v>5169</v>
      </c>
      <c r="P3149" t="s">
        <v>683</v>
      </c>
      <c r="Q3149" t="s">
        <v>449</v>
      </c>
      <c r="R3149" t="s">
        <v>63</v>
      </c>
      <c r="S3149" t="s">
        <v>256</v>
      </c>
      <c r="T3149" t="s">
        <v>466</v>
      </c>
      <c r="U3149" t="s">
        <v>467</v>
      </c>
      <c r="V3149" t="s">
        <v>578</v>
      </c>
      <c r="W3149" t="s">
        <v>1095</v>
      </c>
      <c r="X3149">
        <v>1</v>
      </c>
      <c r="Y3149">
        <v>7640</v>
      </c>
      <c r="Z3149">
        <v>0</v>
      </c>
      <c r="AA3149">
        <v>2500</v>
      </c>
      <c r="AB3149">
        <v>8570401</v>
      </c>
      <c r="AC3149" t="s">
        <v>47</v>
      </c>
      <c r="AD3149" t="str">
        <f>+VLOOKUP(T3149,items!$A$2:$D$1255,4,0)</f>
        <v>SOMBRALINA</v>
      </c>
      <c r="AE3149" t="str">
        <f>+VLOOKUP(T3149,Tabla1[],5,0)</f>
        <v>ELECTRICA</v>
      </c>
      <c r="AF3149">
        <f t="shared" si="49"/>
        <v>11</v>
      </c>
    </row>
    <row r="3150" spans="1:32" x14ac:dyDescent="0.25">
      <c r="A3150">
        <v>98359</v>
      </c>
      <c r="B3150" t="s">
        <v>6744</v>
      </c>
      <c r="C3150" t="s">
        <v>75</v>
      </c>
      <c r="D3150">
        <v>0</v>
      </c>
      <c r="F3150" t="s">
        <v>2129</v>
      </c>
      <c r="G3150" t="s">
        <v>424</v>
      </c>
      <c r="H3150" t="s">
        <v>6745</v>
      </c>
      <c r="I3150" t="s">
        <v>6746</v>
      </c>
      <c r="J3150" t="s">
        <v>6747</v>
      </c>
      <c r="K3150" t="s">
        <v>6748</v>
      </c>
      <c r="L3150" t="s">
        <v>6749</v>
      </c>
      <c r="M3150" t="s">
        <v>681</v>
      </c>
      <c r="N3150" t="s">
        <v>5687</v>
      </c>
      <c r="O3150" t="s">
        <v>5169</v>
      </c>
      <c r="P3150" t="s">
        <v>683</v>
      </c>
      <c r="Q3150" t="s">
        <v>449</v>
      </c>
      <c r="R3150" t="s">
        <v>63</v>
      </c>
      <c r="S3150" t="s">
        <v>256</v>
      </c>
      <c r="T3150" t="s">
        <v>392</v>
      </c>
      <c r="U3150" t="s">
        <v>393</v>
      </c>
      <c r="X3150">
        <v>1</v>
      </c>
      <c r="Y3150">
        <v>0</v>
      </c>
      <c r="Z3150">
        <v>0</v>
      </c>
      <c r="AA3150">
        <v>0</v>
      </c>
      <c r="AB3150">
        <v>160000</v>
      </c>
      <c r="AC3150" t="s">
        <v>47</v>
      </c>
      <c r="AD3150" t="e">
        <f>+VLOOKUP(T3150,items!$A$2:$D$1255,4,0)</f>
        <v>#N/A</v>
      </c>
      <c r="AE3150" t="e">
        <f>+VLOOKUP(T3150,Tabla1[],5,0)</f>
        <v>#N/A</v>
      </c>
      <c r="AF3150">
        <f t="shared" si="49"/>
        <v>11</v>
      </c>
    </row>
    <row r="3151" spans="1:32" x14ac:dyDescent="0.25">
      <c r="A3151">
        <v>98363</v>
      </c>
      <c r="B3151" t="s">
        <v>6750</v>
      </c>
      <c r="C3151" t="s">
        <v>33</v>
      </c>
      <c r="D3151">
        <v>0</v>
      </c>
      <c r="F3151" t="s">
        <v>2129</v>
      </c>
      <c r="G3151" t="s">
        <v>985</v>
      </c>
      <c r="H3151" t="s">
        <v>6751</v>
      </c>
      <c r="I3151" t="s">
        <v>37</v>
      </c>
      <c r="J3151" t="s">
        <v>6752</v>
      </c>
      <c r="K3151" t="s">
        <v>6753</v>
      </c>
      <c r="L3151" t="s">
        <v>37</v>
      </c>
      <c r="M3151" t="s">
        <v>1142</v>
      </c>
      <c r="N3151" t="s">
        <v>1142</v>
      </c>
      <c r="O3151" t="s">
        <v>1143</v>
      </c>
      <c r="P3151" t="s">
        <v>2492</v>
      </c>
      <c r="Q3151" t="s">
        <v>2492</v>
      </c>
      <c r="R3151" t="s">
        <v>43</v>
      </c>
      <c r="S3151" t="s">
        <v>164</v>
      </c>
      <c r="T3151" t="s">
        <v>6754</v>
      </c>
      <c r="U3151" t="s">
        <v>6755</v>
      </c>
      <c r="X3151">
        <v>2</v>
      </c>
      <c r="Y3151">
        <v>0</v>
      </c>
      <c r="Z3151">
        <v>0</v>
      </c>
      <c r="AA3151">
        <v>0</v>
      </c>
      <c r="AB3151">
        <v>240000</v>
      </c>
      <c r="AC3151" t="s">
        <v>47</v>
      </c>
      <c r="AD3151">
        <f>+VLOOKUP(T3151,items!$A$2:$D$1255,4,0)</f>
        <v>0</v>
      </c>
      <c r="AE3151">
        <f>+VLOOKUP(T3151,Tabla1[],5,0)</f>
        <v>0</v>
      </c>
      <c r="AF3151">
        <f t="shared" si="49"/>
        <v>10</v>
      </c>
    </row>
    <row r="3152" spans="1:32" x14ac:dyDescent="0.25">
      <c r="A3152">
        <v>98369</v>
      </c>
      <c r="B3152" t="s">
        <v>6756</v>
      </c>
      <c r="C3152" t="s">
        <v>75</v>
      </c>
      <c r="D3152">
        <v>0</v>
      </c>
      <c r="F3152" t="s">
        <v>2129</v>
      </c>
      <c r="G3152" t="s">
        <v>682</v>
      </c>
      <c r="H3152" t="s">
        <v>6757</v>
      </c>
      <c r="I3152" t="s">
        <v>6758</v>
      </c>
      <c r="J3152" t="s">
        <v>6759</v>
      </c>
      <c r="K3152" t="s">
        <v>6760</v>
      </c>
      <c r="L3152" t="s">
        <v>6761</v>
      </c>
      <c r="M3152" t="s">
        <v>3918</v>
      </c>
      <c r="N3152" t="s">
        <v>3819</v>
      </c>
      <c r="O3152" t="s">
        <v>126</v>
      </c>
      <c r="P3152" t="s">
        <v>445</v>
      </c>
      <c r="Q3152" t="s">
        <v>6762</v>
      </c>
      <c r="R3152" t="s">
        <v>127</v>
      </c>
      <c r="S3152" t="s">
        <v>44</v>
      </c>
      <c r="T3152" t="s">
        <v>1451</v>
      </c>
      <c r="U3152" t="s">
        <v>1452</v>
      </c>
      <c r="W3152" t="s">
        <v>111</v>
      </c>
      <c r="X3152">
        <v>2</v>
      </c>
      <c r="Y3152">
        <v>0</v>
      </c>
      <c r="Z3152">
        <v>0</v>
      </c>
      <c r="AA3152">
        <v>0</v>
      </c>
      <c r="AB3152">
        <v>268412</v>
      </c>
      <c r="AC3152" t="s">
        <v>47</v>
      </c>
      <c r="AD3152">
        <f>+VLOOKUP(T3152,items!$A$2:$D$1255,4,0)</f>
        <v>0</v>
      </c>
      <c r="AE3152">
        <f>+VLOOKUP(T3152,Tabla1[],5,0)</f>
        <v>0</v>
      </c>
      <c r="AF3152">
        <f t="shared" si="49"/>
        <v>11</v>
      </c>
    </row>
    <row r="3153" spans="1:32" x14ac:dyDescent="0.25">
      <c r="A3153">
        <v>98369</v>
      </c>
      <c r="B3153" t="s">
        <v>6756</v>
      </c>
      <c r="C3153" t="s">
        <v>75</v>
      </c>
      <c r="D3153">
        <v>0</v>
      </c>
      <c r="F3153" t="s">
        <v>2129</v>
      </c>
      <c r="G3153" t="s">
        <v>682</v>
      </c>
      <c r="H3153" t="s">
        <v>6757</v>
      </c>
      <c r="I3153" t="s">
        <v>6758</v>
      </c>
      <c r="J3153" t="s">
        <v>6759</v>
      </c>
      <c r="K3153" t="s">
        <v>6760</v>
      </c>
      <c r="L3153" t="s">
        <v>6761</v>
      </c>
      <c r="M3153" t="s">
        <v>3918</v>
      </c>
      <c r="N3153" t="s">
        <v>3819</v>
      </c>
      <c r="O3153" t="s">
        <v>126</v>
      </c>
      <c r="P3153" t="s">
        <v>445</v>
      </c>
      <c r="Q3153" t="s">
        <v>6762</v>
      </c>
      <c r="R3153" t="s">
        <v>127</v>
      </c>
      <c r="S3153" t="s">
        <v>44</v>
      </c>
      <c r="T3153" t="s">
        <v>4574</v>
      </c>
      <c r="U3153" t="s">
        <v>4575</v>
      </c>
      <c r="W3153" t="s">
        <v>111</v>
      </c>
      <c r="X3153">
        <v>1</v>
      </c>
      <c r="Y3153">
        <v>3500</v>
      </c>
      <c r="Z3153">
        <v>0</v>
      </c>
      <c r="AA3153">
        <v>0</v>
      </c>
      <c r="AB3153">
        <v>891489</v>
      </c>
      <c r="AC3153" t="s">
        <v>47</v>
      </c>
      <c r="AD3153">
        <f>+VLOOKUP(T3153,items!$A$2:$D$1255,4,0)</f>
        <v>0</v>
      </c>
      <c r="AE3153">
        <f>+VLOOKUP(T3153,Tabla1[],5,0)</f>
        <v>0</v>
      </c>
      <c r="AF3153">
        <f t="shared" si="49"/>
        <v>11</v>
      </c>
    </row>
    <row r="3154" spans="1:32" x14ac:dyDescent="0.25">
      <c r="A3154">
        <v>98370</v>
      </c>
      <c r="B3154" t="s">
        <v>6763</v>
      </c>
      <c r="C3154" t="s">
        <v>33</v>
      </c>
      <c r="D3154">
        <v>0</v>
      </c>
      <c r="F3154" t="s">
        <v>1031</v>
      </c>
      <c r="G3154" t="s">
        <v>4581</v>
      </c>
      <c r="H3154" t="s">
        <v>6764</v>
      </c>
      <c r="I3154" t="s">
        <v>37</v>
      </c>
      <c r="J3154" t="s">
        <v>37</v>
      </c>
      <c r="K3154" t="s">
        <v>6765</v>
      </c>
      <c r="L3154" t="s">
        <v>37</v>
      </c>
      <c r="M3154" t="s">
        <v>3819</v>
      </c>
      <c r="N3154" t="s">
        <v>3819</v>
      </c>
      <c r="O3154" t="s">
        <v>504</v>
      </c>
      <c r="P3154" t="s">
        <v>1213</v>
      </c>
      <c r="Q3154" t="s">
        <v>2254</v>
      </c>
      <c r="R3154" t="s">
        <v>43</v>
      </c>
      <c r="S3154" t="s">
        <v>108</v>
      </c>
      <c r="T3154" t="s">
        <v>6766</v>
      </c>
      <c r="U3154" t="s">
        <v>6767</v>
      </c>
      <c r="X3154">
        <v>1</v>
      </c>
      <c r="Y3154">
        <v>0</v>
      </c>
      <c r="Z3154">
        <v>0</v>
      </c>
      <c r="AA3154">
        <v>0</v>
      </c>
      <c r="AB3154">
        <v>928000</v>
      </c>
      <c r="AC3154" t="s">
        <v>47</v>
      </c>
      <c r="AD3154">
        <f>+VLOOKUP(T3154,items!$A$2:$D$1255,4,0)</f>
        <v>0</v>
      </c>
      <c r="AE3154">
        <f>+VLOOKUP(T3154,Tabla1[],5,0)</f>
        <v>0</v>
      </c>
      <c r="AF3154">
        <f t="shared" si="49"/>
        <v>11</v>
      </c>
    </row>
    <row r="3155" spans="1:32" x14ac:dyDescent="0.25">
      <c r="A3155">
        <v>98370</v>
      </c>
      <c r="B3155" t="s">
        <v>6763</v>
      </c>
      <c r="C3155" t="s">
        <v>33</v>
      </c>
      <c r="D3155">
        <v>0</v>
      </c>
      <c r="F3155" t="s">
        <v>1031</v>
      </c>
      <c r="G3155" t="s">
        <v>4581</v>
      </c>
      <c r="H3155" t="s">
        <v>6764</v>
      </c>
      <c r="I3155" t="s">
        <v>37</v>
      </c>
      <c r="J3155" t="s">
        <v>37</v>
      </c>
      <c r="K3155" t="s">
        <v>6765</v>
      </c>
      <c r="L3155" t="s">
        <v>37</v>
      </c>
      <c r="M3155" t="s">
        <v>3819</v>
      </c>
      <c r="N3155" t="s">
        <v>3819</v>
      </c>
      <c r="O3155" t="s">
        <v>504</v>
      </c>
      <c r="P3155" t="s">
        <v>1213</v>
      </c>
      <c r="Q3155" t="s">
        <v>2254</v>
      </c>
      <c r="R3155" t="s">
        <v>43</v>
      </c>
      <c r="S3155" t="s">
        <v>108</v>
      </c>
      <c r="T3155" t="s">
        <v>795</v>
      </c>
      <c r="U3155" t="s">
        <v>796</v>
      </c>
      <c r="X3155">
        <v>14</v>
      </c>
      <c r="Y3155">
        <v>0</v>
      </c>
      <c r="Z3155">
        <v>0</v>
      </c>
      <c r="AA3155">
        <v>0</v>
      </c>
      <c r="AB3155">
        <v>1400000</v>
      </c>
      <c r="AC3155" t="s">
        <v>47</v>
      </c>
      <c r="AD3155" t="e">
        <f>+VLOOKUP(T3155,items!$A$2:$D$1255,4,0)</f>
        <v>#N/A</v>
      </c>
      <c r="AE3155" t="e">
        <f>+VLOOKUP(T3155,Tabla1[],5,0)</f>
        <v>#N/A</v>
      </c>
      <c r="AF3155">
        <f t="shared" si="49"/>
        <v>11</v>
      </c>
    </row>
    <row r="3156" spans="1:32" x14ac:dyDescent="0.25">
      <c r="A3156">
        <v>98370</v>
      </c>
      <c r="B3156" t="s">
        <v>6763</v>
      </c>
      <c r="C3156" t="s">
        <v>33</v>
      </c>
      <c r="D3156">
        <v>0</v>
      </c>
      <c r="F3156" t="s">
        <v>1031</v>
      </c>
      <c r="G3156" t="s">
        <v>4581</v>
      </c>
      <c r="H3156" t="s">
        <v>6764</v>
      </c>
      <c r="I3156" t="s">
        <v>37</v>
      </c>
      <c r="J3156" t="s">
        <v>37</v>
      </c>
      <c r="K3156" t="s">
        <v>6765</v>
      </c>
      <c r="L3156" t="s">
        <v>37</v>
      </c>
      <c r="M3156" t="s">
        <v>3819</v>
      </c>
      <c r="N3156" t="s">
        <v>3819</v>
      </c>
      <c r="O3156" t="s">
        <v>504</v>
      </c>
      <c r="P3156" t="s">
        <v>1213</v>
      </c>
      <c r="Q3156" t="s">
        <v>2254</v>
      </c>
      <c r="R3156" t="s">
        <v>43</v>
      </c>
      <c r="S3156" t="s">
        <v>108</v>
      </c>
      <c r="T3156" t="s">
        <v>392</v>
      </c>
      <c r="U3156" t="s">
        <v>393</v>
      </c>
      <c r="X3156">
        <v>1</v>
      </c>
      <c r="Y3156">
        <v>0</v>
      </c>
      <c r="Z3156">
        <v>0</v>
      </c>
      <c r="AA3156">
        <v>0</v>
      </c>
      <c r="AB3156">
        <v>400000</v>
      </c>
      <c r="AC3156" t="s">
        <v>47</v>
      </c>
      <c r="AD3156" t="e">
        <f>+VLOOKUP(T3156,items!$A$2:$D$1255,4,0)</f>
        <v>#N/A</v>
      </c>
      <c r="AE3156" t="e">
        <f>+VLOOKUP(T3156,Tabla1[],5,0)</f>
        <v>#N/A</v>
      </c>
      <c r="AF3156">
        <f t="shared" si="49"/>
        <v>11</v>
      </c>
    </row>
    <row r="3157" spans="1:32" x14ac:dyDescent="0.25">
      <c r="A3157">
        <v>98377</v>
      </c>
      <c r="B3157" t="s">
        <v>6768</v>
      </c>
      <c r="C3157" t="s">
        <v>75</v>
      </c>
      <c r="D3157">
        <v>0</v>
      </c>
      <c r="F3157" t="s">
        <v>674</v>
      </c>
      <c r="G3157" t="s">
        <v>1143</v>
      </c>
      <c r="H3157" t="s">
        <v>6769</v>
      </c>
      <c r="I3157" t="s">
        <v>6770</v>
      </c>
      <c r="J3157" t="s">
        <v>6771</v>
      </c>
      <c r="K3157" t="s">
        <v>6772</v>
      </c>
      <c r="L3157" t="s">
        <v>6773</v>
      </c>
      <c r="M3157" t="s">
        <v>424</v>
      </c>
      <c r="N3157" t="s">
        <v>3918</v>
      </c>
      <c r="O3157" t="s">
        <v>119</v>
      </c>
      <c r="P3157" t="s">
        <v>124</v>
      </c>
      <c r="Q3157" t="s">
        <v>449</v>
      </c>
      <c r="R3157" t="s">
        <v>63</v>
      </c>
      <c r="S3157" t="s">
        <v>256</v>
      </c>
      <c r="T3157" t="s">
        <v>433</v>
      </c>
      <c r="U3157" t="s">
        <v>434</v>
      </c>
      <c r="W3157" t="s">
        <v>114</v>
      </c>
      <c r="X3157">
        <v>1</v>
      </c>
      <c r="Y3157">
        <v>9000</v>
      </c>
      <c r="Z3157">
        <v>0</v>
      </c>
      <c r="AA3157">
        <v>250</v>
      </c>
      <c r="AB3157">
        <v>1225667</v>
      </c>
      <c r="AC3157" t="s">
        <v>47</v>
      </c>
      <c r="AD3157">
        <f>+VLOOKUP(T3157,items!$A$2:$D$1255,4,0)</f>
        <v>0</v>
      </c>
      <c r="AE3157">
        <f>+VLOOKUP(T3157,Tabla1[],5,0)</f>
        <v>0</v>
      </c>
      <c r="AF3157">
        <f t="shared" si="49"/>
        <v>11</v>
      </c>
    </row>
    <row r="3158" spans="1:32" x14ac:dyDescent="0.25">
      <c r="A3158">
        <v>98377</v>
      </c>
      <c r="B3158" t="s">
        <v>6768</v>
      </c>
      <c r="C3158" t="s">
        <v>75</v>
      </c>
      <c r="D3158">
        <v>0</v>
      </c>
      <c r="F3158" t="s">
        <v>674</v>
      </c>
      <c r="G3158" t="s">
        <v>1143</v>
      </c>
      <c r="H3158" t="s">
        <v>6769</v>
      </c>
      <c r="I3158" t="s">
        <v>6770</v>
      </c>
      <c r="J3158" t="s">
        <v>6771</v>
      </c>
      <c r="K3158" t="s">
        <v>6772</v>
      </c>
      <c r="L3158" t="s">
        <v>6773</v>
      </c>
      <c r="M3158" t="s">
        <v>424</v>
      </c>
      <c r="N3158" t="s">
        <v>3918</v>
      </c>
      <c r="O3158" t="s">
        <v>119</v>
      </c>
      <c r="P3158" t="s">
        <v>124</v>
      </c>
      <c r="Q3158" t="s">
        <v>449</v>
      </c>
      <c r="R3158" t="s">
        <v>63</v>
      </c>
      <c r="S3158" t="s">
        <v>256</v>
      </c>
      <c r="T3158" t="s">
        <v>1447</v>
      </c>
      <c r="U3158" t="s">
        <v>1448</v>
      </c>
      <c r="X3158">
        <v>1</v>
      </c>
      <c r="Y3158">
        <v>9000</v>
      </c>
      <c r="Z3158">
        <v>0</v>
      </c>
      <c r="AA3158">
        <v>0</v>
      </c>
      <c r="AB3158">
        <v>2566145</v>
      </c>
      <c r="AC3158" t="s">
        <v>47</v>
      </c>
      <c r="AD3158">
        <f>+VLOOKUP(T3158,items!$A$2:$D$1255,4,0)</f>
        <v>0</v>
      </c>
      <c r="AE3158">
        <f>+VLOOKUP(T3158,Tabla1[],5,0)</f>
        <v>0</v>
      </c>
      <c r="AF3158">
        <f t="shared" si="49"/>
        <v>11</v>
      </c>
    </row>
    <row r="3159" spans="1:32" x14ac:dyDescent="0.25">
      <c r="A3159">
        <v>98377</v>
      </c>
      <c r="B3159" t="s">
        <v>6768</v>
      </c>
      <c r="C3159" t="s">
        <v>75</v>
      </c>
      <c r="D3159">
        <v>0</v>
      </c>
      <c r="F3159" t="s">
        <v>674</v>
      </c>
      <c r="G3159" t="s">
        <v>1143</v>
      </c>
      <c r="H3159" t="s">
        <v>6769</v>
      </c>
      <c r="I3159" t="s">
        <v>6770</v>
      </c>
      <c r="J3159" t="s">
        <v>6771</v>
      </c>
      <c r="K3159" t="s">
        <v>6772</v>
      </c>
      <c r="L3159" t="s">
        <v>6773</v>
      </c>
      <c r="M3159" t="s">
        <v>424</v>
      </c>
      <c r="N3159" t="s">
        <v>3918</v>
      </c>
      <c r="O3159" t="s">
        <v>119</v>
      </c>
      <c r="P3159" t="s">
        <v>124</v>
      </c>
      <c r="Q3159" t="s">
        <v>449</v>
      </c>
      <c r="R3159" t="s">
        <v>63</v>
      </c>
      <c r="S3159" t="s">
        <v>256</v>
      </c>
      <c r="T3159" t="s">
        <v>1519</v>
      </c>
      <c r="U3159" t="s">
        <v>1520</v>
      </c>
      <c r="V3159" t="s">
        <v>244</v>
      </c>
      <c r="W3159" t="s">
        <v>114</v>
      </c>
      <c r="X3159">
        <v>1</v>
      </c>
      <c r="Y3159">
        <v>9000</v>
      </c>
      <c r="Z3159">
        <v>0</v>
      </c>
      <c r="AA3159">
        <v>5000</v>
      </c>
      <c r="AB3159">
        <v>13664062</v>
      </c>
      <c r="AC3159" t="s">
        <v>47</v>
      </c>
      <c r="AD3159" t="str">
        <f>+VLOOKUP(T3159,items!$A$2:$D$1255,4,0)</f>
        <v>PERGOLA</v>
      </c>
      <c r="AE3159" t="str">
        <f>+VLOOKUP(T3159,Tabla1[],5,0)</f>
        <v>PERGOLITE</v>
      </c>
      <c r="AF3159">
        <f t="shared" si="49"/>
        <v>11</v>
      </c>
    </row>
    <row r="3160" spans="1:32" x14ac:dyDescent="0.25">
      <c r="A3160">
        <v>98377</v>
      </c>
      <c r="B3160" t="s">
        <v>6768</v>
      </c>
      <c r="C3160" t="s">
        <v>75</v>
      </c>
      <c r="D3160">
        <v>0</v>
      </c>
      <c r="F3160" t="s">
        <v>674</v>
      </c>
      <c r="G3160" t="s">
        <v>1143</v>
      </c>
      <c r="H3160" t="s">
        <v>6769</v>
      </c>
      <c r="I3160" t="s">
        <v>6770</v>
      </c>
      <c r="J3160" t="s">
        <v>6771</v>
      </c>
      <c r="K3160" t="s">
        <v>6772</v>
      </c>
      <c r="L3160" t="s">
        <v>6773</v>
      </c>
      <c r="M3160" t="s">
        <v>424</v>
      </c>
      <c r="N3160" t="s">
        <v>3918</v>
      </c>
      <c r="O3160" t="s">
        <v>119</v>
      </c>
      <c r="P3160" t="s">
        <v>124</v>
      </c>
      <c r="Q3160" t="s">
        <v>449</v>
      </c>
      <c r="R3160" t="s">
        <v>63</v>
      </c>
      <c r="S3160" t="s">
        <v>256</v>
      </c>
      <c r="T3160" t="s">
        <v>5270</v>
      </c>
      <c r="U3160" t="s">
        <v>5271</v>
      </c>
      <c r="W3160" t="s">
        <v>114</v>
      </c>
      <c r="X3160">
        <v>3</v>
      </c>
      <c r="Y3160">
        <v>0</v>
      </c>
      <c r="Z3160">
        <v>300</v>
      </c>
      <c r="AA3160">
        <v>0</v>
      </c>
      <c r="AB3160">
        <v>983265</v>
      </c>
      <c r="AC3160" t="s">
        <v>47</v>
      </c>
      <c r="AD3160">
        <f>+VLOOKUP(T3160,items!$A$2:$D$1255,4,0)</f>
        <v>0</v>
      </c>
      <c r="AE3160">
        <f>+VLOOKUP(T3160,Tabla1[],5,0)</f>
        <v>0</v>
      </c>
      <c r="AF3160">
        <f t="shared" si="49"/>
        <v>11</v>
      </c>
    </row>
    <row r="3161" spans="1:32" x14ac:dyDescent="0.25">
      <c r="A3161">
        <v>98377</v>
      </c>
      <c r="B3161" t="s">
        <v>6768</v>
      </c>
      <c r="C3161" t="s">
        <v>75</v>
      </c>
      <c r="D3161">
        <v>0</v>
      </c>
      <c r="F3161" t="s">
        <v>674</v>
      </c>
      <c r="G3161" t="s">
        <v>1143</v>
      </c>
      <c r="H3161" t="s">
        <v>6769</v>
      </c>
      <c r="I3161" t="s">
        <v>6770</v>
      </c>
      <c r="J3161" t="s">
        <v>6771</v>
      </c>
      <c r="K3161" t="s">
        <v>6772</v>
      </c>
      <c r="L3161" t="s">
        <v>6773</v>
      </c>
      <c r="M3161" t="s">
        <v>424</v>
      </c>
      <c r="N3161" t="s">
        <v>3918</v>
      </c>
      <c r="O3161" t="s">
        <v>119</v>
      </c>
      <c r="P3161" t="s">
        <v>124</v>
      </c>
      <c r="Q3161" t="s">
        <v>449</v>
      </c>
      <c r="R3161" t="s">
        <v>63</v>
      </c>
      <c r="S3161" t="s">
        <v>256</v>
      </c>
      <c r="T3161" t="s">
        <v>5270</v>
      </c>
      <c r="U3161" t="s">
        <v>5271</v>
      </c>
      <c r="W3161" t="s">
        <v>114</v>
      </c>
      <c r="X3161">
        <v>3</v>
      </c>
      <c r="Y3161">
        <v>0</v>
      </c>
      <c r="Z3161">
        <v>600</v>
      </c>
      <c r="AA3161">
        <v>0</v>
      </c>
      <c r="AB3161">
        <v>1230225</v>
      </c>
      <c r="AC3161" t="s">
        <v>47</v>
      </c>
      <c r="AD3161">
        <f>+VLOOKUP(T3161,items!$A$2:$D$1255,4,0)</f>
        <v>0</v>
      </c>
      <c r="AE3161">
        <f>+VLOOKUP(T3161,Tabla1[],5,0)</f>
        <v>0</v>
      </c>
      <c r="AF3161">
        <f t="shared" si="49"/>
        <v>11</v>
      </c>
    </row>
    <row r="3162" spans="1:32" x14ac:dyDescent="0.25">
      <c r="A3162">
        <v>98377</v>
      </c>
      <c r="B3162" t="s">
        <v>6768</v>
      </c>
      <c r="C3162" t="s">
        <v>75</v>
      </c>
      <c r="D3162">
        <v>0</v>
      </c>
      <c r="F3162" t="s">
        <v>674</v>
      </c>
      <c r="G3162" t="s">
        <v>1143</v>
      </c>
      <c r="H3162" t="s">
        <v>6769</v>
      </c>
      <c r="I3162" t="s">
        <v>6770</v>
      </c>
      <c r="J3162" t="s">
        <v>6771</v>
      </c>
      <c r="K3162" t="s">
        <v>6772</v>
      </c>
      <c r="L3162" t="s">
        <v>6773</v>
      </c>
      <c r="M3162" t="s">
        <v>424</v>
      </c>
      <c r="N3162" t="s">
        <v>3918</v>
      </c>
      <c r="O3162" t="s">
        <v>119</v>
      </c>
      <c r="P3162" t="s">
        <v>124</v>
      </c>
      <c r="Q3162" t="s">
        <v>449</v>
      </c>
      <c r="R3162" t="s">
        <v>63</v>
      </c>
      <c r="S3162" t="s">
        <v>256</v>
      </c>
      <c r="T3162" t="s">
        <v>94</v>
      </c>
      <c r="U3162" t="s">
        <v>95</v>
      </c>
      <c r="X3162">
        <v>1</v>
      </c>
      <c r="Y3162">
        <v>0</v>
      </c>
      <c r="Z3162">
        <v>0</v>
      </c>
      <c r="AA3162">
        <v>0</v>
      </c>
      <c r="AB3162">
        <v>450000</v>
      </c>
      <c r="AC3162" t="s">
        <v>47</v>
      </c>
      <c r="AD3162" t="e">
        <f>+VLOOKUP(T3162,items!$A$2:$D$1255,4,0)</f>
        <v>#N/A</v>
      </c>
      <c r="AE3162" t="e">
        <f>+VLOOKUP(T3162,Tabla1[],5,0)</f>
        <v>#N/A</v>
      </c>
      <c r="AF3162">
        <f t="shared" si="49"/>
        <v>11</v>
      </c>
    </row>
    <row r="3163" spans="1:32" x14ac:dyDescent="0.25">
      <c r="A3163">
        <v>98377</v>
      </c>
      <c r="B3163" t="s">
        <v>6768</v>
      </c>
      <c r="C3163" t="s">
        <v>75</v>
      </c>
      <c r="D3163">
        <v>0</v>
      </c>
      <c r="F3163" t="s">
        <v>674</v>
      </c>
      <c r="G3163" t="s">
        <v>1143</v>
      </c>
      <c r="H3163" t="s">
        <v>6769</v>
      </c>
      <c r="I3163" t="s">
        <v>6770</v>
      </c>
      <c r="J3163" t="s">
        <v>6771</v>
      </c>
      <c r="K3163" t="s">
        <v>6772</v>
      </c>
      <c r="L3163" t="s">
        <v>6773</v>
      </c>
      <c r="M3163" t="s">
        <v>424</v>
      </c>
      <c r="N3163" t="s">
        <v>3918</v>
      </c>
      <c r="O3163" t="s">
        <v>119</v>
      </c>
      <c r="P3163" t="s">
        <v>124</v>
      </c>
      <c r="Q3163" t="s">
        <v>449</v>
      </c>
      <c r="R3163" t="s">
        <v>63</v>
      </c>
      <c r="S3163" t="s">
        <v>256</v>
      </c>
      <c r="T3163" t="s">
        <v>439</v>
      </c>
      <c r="U3163" t="s">
        <v>440</v>
      </c>
      <c r="W3163" t="s">
        <v>114</v>
      </c>
      <c r="X3163">
        <v>1</v>
      </c>
      <c r="Y3163">
        <v>12600</v>
      </c>
      <c r="Z3163">
        <v>0</v>
      </c>
      <c r="AA3163">
        <v>0</v>
      </c>
      <c r="AB3163">
        <v>453716</v>
      </c>
      <c r="AC3163" t="s">
        <v>47</v>
      </c>
      <c r="AD3163">
        <f>+VLOOKUP(T3163,items!$A$2:$D$1255,4,0)</f>
        <v>0</v>
      </c>
      <c r="AE3163">
        <f>+VLOOKUP(T3163,Tabla1[],5,0)</f>
        <v>0</v>
      </c>
      <c r="AF3163">
        <f t="shared" si="49"/>
        <v>11</v>
      </c>
    </row>
    <row r="3164" spans="1:32" x14ac:dyDescent="0.25">
      <c r="A3164">
        <v>98377</v>
      </c>
      <c r="B3164" t="s">
        <v>6768</v>
      </c>
      <c r="C3164" t="s">
        <v>75</v>
      </c>
      <c r="D3164">
        <v>0</v>
      </c>
      <c r="F3164" t="s">
        <v>674</v>
      </c>
      <c r="G3164" t="s">
        <v>1143</v>
      </c>
      <c r="H3164" t="s">
        <v>6769</v>
      </c>
      <c r="I3164" t="s">
        <v>6770</v>
      </c>
      <c r="J3164" t="s">
        <v>6771</v>
      </c>
      <c r="K3164" t="s">
        <v>6772</v>
      </c>
      <c r="L3164" t="s">
        <v>6773</v>
      </c>
      <c r="M3164" t="s">
        <v>424</v>
      </c>
      <c r="N3164" t="s">
        <v>3918</v>
      </c>
      <c r="O3164" t="s">
        <v>119</v>
      </c>
      <c r="P3164" t="s">
        <v>124</v>
      </c>
      <c r="Q3164" t="s">
        <v>449</v>
      </c>
      <c r="R3164" t="s">
        <v>63</v>
      </c>
      <c r="S3164" t="s">
        <v>256</v>
      </c>
      <c r="T3164" t="s">
        <v>392</v>
      </c>
      <c r="U3164" t="s">
        <v>393</v>
      </c>
      <c r="X3164">
        <v>1</v>
      </c>
      <c r="Y3164">
        <v>0</v>
      </c>
      <c r="Z3164">
        <v>0</v>
      </c>
      <c r="AA3164">
        <v>0</v>
      </c>
      <c r="AB3164">
        <v>420000</v>
      </c>
      <c r="AC3164" t="s">
        <v>47</v>
      </c>
      <c r="AD3164" t="e">
        <f>+VLOOKUP(T3164,items!$A$2:$D$1255,4,0)</f>
        <v>#N/A</v>
      </c>
      <c r="AE3164" t="e">
        <f>+VLOOKUP(T3164,Tabla1[],5,0)</f>
        <v>#N/A</v>
      </c>
      <c r="AF3164">
        <f t="shared" si="49"/>
        <v>11</v>
      </c>
    </row>
    <row r="3165" spans="1:32" x14ac:dyDescent="0.25">
      <c r="A3165">
        <v>98380</v>
      </c>
      <c r="B3165" t="s">
        <v>6774</v>
      </c>
      <c r="C3165" t="s">
        <v>75</v>
      </c>
      <c r="D3165">
        <v>0</v>
      </c>
      <c r="F3165" t="s">
        <v>1136</v>
      </c>
      <c r="G3165" t="s">
        <v>681</v>
      </c>
      <c r="H3165" t="s">
        <v>6775</v>
      </c>
      <c r="I3165" t="s">
        <v>6776</v>
      </c>
      <c r="J3165" t="s">
        <v>6777</v>
      </c>
      <c r="K3165" t="s">
        <v>6778</v>
      </c>
      <c r="L3165" t="s">
        <v>6779</v>
      </c>
      <c r="M3165" t="s">
        <v>4571</v>
      </c>
      <c r="N3165" t="s">
        <v>5169</v>
      </c>
      <c r="O3165" t="s">
        <v>426</v>
      </c>
      <c r="P3165" t="s">
        <v>2252</v>
      </c>
      <c r="Q3165" t="s">
        <v>1144</v>
      </c>
      <c r="R3165" t="s">
        <v>63</v>
      </c>
      <c r="S3165" t="s">
        <v>108</v>
      </c>
      <c r="T3165" t="s">
        <v>429</v>
      </c>
      <c r="U3165" t="s">
        <v>430</v>
      </c>
      <c r="X3165">
        <v>3</v>
      </c>
      <c r="Y3165">
        <v>0</v>
      </c>
      <c r="Z3165">
        <v>0</v>
      </c>
      <c r="AA3165">
        <v>0</v>
      </c>
      <c r="AB3165">
        <v>551556</v>
      </c>
      <c r="AC3165" t="s">
        <v>47</v>
      </c>
      <c r="AD3165">
        <f>+VLOOKUP(T3165,items!$A$2:$D$1255,4,0)</f>
        <v>0</v>
      </c>
      <c r="AE3165">
        <f>+VLOOKUP(T3165,Tabla1[],5,0)</f>
        <v>0</v>
      </c>
      <c r="AF3165">
        <f t="shared" si="49"/>
        <v>12</v>
      </c>
    </row>
    <row r="3166" spans="1:32" x14ac:dyDescent="0.25">
      <c r="A3166">
        <v>98380</v>
      </c>
      <c r="B3166" t="s">
        <v>6774</v>
      </c>
      <c r="C3166" t="s">
        <v>75</v>
      </c>
      <c r="D3166">
        <v>0</v>
      </c>
      <c r="F3166" t="s">
        <v>1136</v>
      </c>
      <c r="G3166" t="s">
        <v>681</v>
      </c>
      <c r="H3166" t="s">
        <v>6775</v>
      </c>
      <c r="I3166" t="s">
        <v>6776</v>
      </c>
      <c r="J3166" t="s">
        <v>6777</v>
      </c>
      <c r="K3166" t="s">
        <v>6778</v>
      </c>
      <c r="L3166" t="s">
        <v>6779</v>
      </c>
      <c r="M3166" t="s">
        <v>4571</v>
      </c>
      <c r="N3166" t="s">
        <v>5169</v>
      </c>
      <c r="O3166" t="s">
        <v>426</v>
      </c>
      <c r="P3166" t="s">
        <v>2252</v>
      </c>
      <c r="Q3166" t="s">
        <v>1144</v>
      </c>
      <c r="R3166" t="s">
        <v>63</v>
      </c>
      <c r="S3166" t="s">
        <v>108</v>
      </c>
      <c r="T3166" t="s">
        <v>717</v>
      </c>
      <c r="U3166" t="s">
        <v>718</v>
      </c>
      <c r="X3166">
        <v>1</v>
      </c>
      <c r="Y3166">
        <v>0</v>
      </c>
      <c r="Z3166">
        <v>0</v>
      </c>
      <c r="AA3166">
        <v>0</v>
      </c>
      <c r="AB3166">
        <v>62400</v>
      </c>
      <c r="AC3166" t="s">
        <v>47</v>
      </c>
      <c r="AD3166">
        <f>+VLOOKUP(T3166,items!$A$2:$D$1255,4,0)</f>
        <v>0</v>
      </c>
      <c r="AE3166">
        <f>+VLOOKUP(T3166,Tabla1[],5,0)</f>
        <v>0</v>
      </c>
      <c r="AF3166">
        <f t="shared" si="49"/>
        <v>12</v>
      </c>
    </row>
    <row r="3167" spans="1:32" x14ac:dyDescent="0.25">
      <c r="A3167">
        <v>98380</v>
      </c>
      <c r="B3167" t="s">
        <v>6774</v>
      </c>
      <c r="C3167" t="s">
        <v>75</v>
      </c>
      <c r="D3167">
        <v>0</v>
      </c>
      <c r="F3167" t="s">
        <v>1136</v>
      </c>
      <c r="G3167" t="s">
        <v>681</v>
      </c>
      <c r="H3167" t="s">
        <v>6775</v>
      </c>
      <c r="I3167" t="s">
        <v>6776</v>
      </c>
      <c r="J3167" t="s">
        <v>6777</v>
      </c>
      <c r="K3167" t="s">
        <v>6778</v>
      </c>
      <c r="L3167" t="s">
        <v>6779</v>
      </c>
      <c r="M3167" t="s">
        <v>4571</v>
      </c>
      <c r="N3167" t="s">
        <v>5169</v>
      </c>
      <c r="O3167" t="s">
        <v>426</v>
      </c>
      <c r="P3167" t="s">
        <v>2252</v>
      </c>
      <c r="Q3167" t="s">
        <v>1144</v>
      </c>
      <c r="R3167" t="s">
        <v>63</v>
      </c>
      <c r="S3167" t="s">
        <v>108</v>
      </c>
      <c r="T3167" t="s">
        <v>433</v>
      </c>
      <c r="U3167" t="s">
        <v>434</v>
      </c>
      <c r="W3167" t="s">
        <v>117</v>
      </c>
      <c r="X3167">
        <v>1</v>
      </c>
      <c r="Y3167">
        <v>7500</v>
      </c>
      <c r="Z3167">
        <v>0</v>
      </c>
      <c r="AA3167">
        <v>3000</v>
      </c>
      <c r="AB3167">
        <v>4403349</v>
      </c>
      <c r="AC3167" t="s">
        <v>47</v>
      </c>
      <c r="AD3167">
        <f>+VLOOKUP(T3167,items!$A$2:$D$1255,4,0)</f>
        <v>0</v>
      </c>
      <c r="AE3167">
        <f>+VLOOKUP(T3167,Tabla1[],5,0)</f>
        <v>0</v>
      </c>
      <c r="AF3167">
        <f t="shared" si="49"/>
        <v>12</v>
      </c>
    </row>
    <row r="3168" spans="1:32" x14ac:dyDescent="0.25">
      <c r="A3168">
        <v>98380</v>
      </c>
      <c r="B3168" t="s">
        <v>6774</v>
      </c>
      <c r="C3168" t="s">
        <v>75</v>
      </c>
      <c r="D3168">
        <v>0</v>
      </c>
      <c r="F3168" t="s">
        <v>1136</v>
      </c>
      <c r="G3168" t="s">
        <v>681</v>
      </c>
      <c r="H3168" t="s">
        <v>6775</v>
      </c>
      <c r="I3168" t="s">
        <v>6776</v>
      </c>
      <c r="J3168" t="s">
        <v>6777</v>
      </c>
      <c r="K3168" t="s">
        <v>6778</v>
      </c>
      <c r="L3168" t="s">
        <v>6779</v>
      </c>
      <c r="M3168" t="s">
        <v>4571</v>
      </c>
      <c r="N3168" t="s">
        <v>5169</v>
      </c>
      <c r="O3168" t="s">
        <v>426</v>
      </c>
      <c r="P3168" t="s">
        <v>2252</v>
      </c>
      <c r="Q3168" t="s">
        <v>1144</v>
      </c>
      <c r="R3168" t="s">
        <v>63</v>
      </c>
      <c r="S3168" t="s">
        <v>108</v>
      </c>
      <c r="T3168" t="s">
        <v>347</v>
      </c>
      <c r="U3168" t="s">
        <v>348</v>
      </c>
      <c r="W3168" t="s">
        <v>111</v>
      </c>
      <c r="X3168">
        <v>1</v>
      </c>
      <c r="Y3168">
        <v>18000</v>
      </c>
      <c r="Z3168">
        <v>0</v>
      </c>
      <c r="AA3168">
        <v>0</v>
      </c>
      <c r="AB3168">
        <v>1446336</v>
      </c>
      <c r="AC3168" t="s">
        <v>47</v>
      </c>
      <c r="AD3168">
        <f>+VLOOKUP(T3168,items!$A$2:$D$1255,4,0)</f>
        <v>0</v>
      </c>
      <c r="AE3168">
        <f>+VLOOKUP(T3168,Tabla1[],5,0)</f>
        <v>0</v>
      </c>
      <c r="AF3168">
        <f t="shared" si="49"/>
        <v>12</v>
      </c>
    </row>
    <row r="3169" spans="1:32" x14ac:dyDescent="0.25">
      <c r="A3169">
        <v>98380</v>
      </c>
      <c r="B3169" t="s">
        <v>6774</v>
      </c>
      <c r="C3169" t="s">
        <v>75</v>
      </c>
      <c r="D3169">
        <v>0</v>
      </c>
      <c r="F3169" t="s">
        <v>1136</v>
      </c>
      <c r="G3169" t="s">
        <v>681</v>
      </c>
      <c r="H3169" t="s">
        <v>6775</v>
      </c>
      <c r="I3169" t="s">
        <v>6776</v>
      </c>
      <c r="J3169" t="s">
        <v>6777</v>
      </c>
      <c r="K3169" t="s">
        <v>6778</v>
      </c>
      <c r="L3169" t="s">
        <v>6779</v>
      </c>
      <c r="M3169" t="s">
        <v>4571</v>
      </c>
      <c r="N3169" t="s">
        <v>5169</v>
      </c>
      <c r="O3169" t="s">
        <v>426</v>
      </c>
      <c r="P3169" t="s">
        <v>2252</v>
      </c>
      <c r="Q3169" t="s">
        <v>1144</v>
      </c>
      <c r="R3169" t="s">
        <v>63</v>
      </c>
      <c r="S3169" t="s">
        <v>108</v>
      </c>
      <c r="T3169" t="s">
        <v>6780</v>
      </c>
      <c r="U3169" t="s">
        <v>6781</v>
      </c>
      <c r="W3169" t="s">
        <v>111</v>
      </c>
      <c r="X3169">
        <v>1</v>
      </c>
      <c r="Y3169">
        <v>7500</v>
      </c>
      <c r="Z3169">
        <v>0</v>
      </c>
      <c r="AA3169">
        <v>3000</v>
      </c>
      <c r="AB3169">
        <v>15565132</v>
      </c>
      <c r="AC3169" t="s">
        <v>47</v>
      </c>
      <c r="AD3169">
        <f>+VLOOKUP(T3169,items!$A$2:$D$1255,4,0)</f>
        <v>0</v>
      </c>
      <c r="AE3169">
        <f>+VLOOKUP(T3169,Tabla1[],5,0)</f>
        <v>0</v>
      </c>
      <c r="AF3169">
        <f t="shared" si="49"/>
        <v>12</v>
      </c>
    </row>
    <row r="3170" spans="1:32" x14ac:dyDescent="0.25">
      <c r="A3170">
        <v>98380</v>
      </c>
      <c r="B3170" t="s">
        <v>6774</v>
      </c>
      <c r="C3170" t="s">
        <v>75</v>
      </c>
      <c r="D3170">
        <v>0</v>
      </c>
      <c r="F3170" t="s">
        <v>1136</v>
      </c>
      <c r="G3170" t="s">
        <v>681</v>
      </c>
      <c r="H3170" t="s">
        <v>6775</v>
      </c>
      <c r="I3170" t="s">
        <v>6776</v>
      </c>
      <c r="J3170" t="s">
        <v>6777</v>
      </c>
      <c r="K3170" t="s">
        <v>6778</v>
      </c>
      <c r="L3170" t="s">
        <v>6779</v>
      </c>
      <c r="M3170" t="s">
        <v>4571</v>
      </c>
      <c r="N3170" t="s">
        <v>5169</v>
      </c>
      <c r="O3170" t="s">
        <v>426</v>
      </c>
      <c r="P3170" t="s">
        <v>2252</v>
      </c>
      <c r="Q3170" t="s">
        <v>1144</v>
      </c>
      <c r="R3170" t="s">
        <v>63</v>
      </c>
      <c r="S3170" t="s">
        <v>108</v>
      </c>
      <c r="T3170" t="s">
        <v>3412</v>
      </c>
      <c r="U3170" t="s">
        <v>3413</v>
      </c>
      <c r="X3170">
        <v>1</v>
      </c>
      <c r="Y3170">
        <v>0</v>
      </c>
      <c r="Z3170">
        <v>0</v>
      </c>
      <c r="AA3170">
        <v>0</v>
      </c>
      <c r="AB3170">
        <v>903152</v>
      </c>
      <c r="AC3170" t="s">
        <v>47</v>
      </c>
      <c r="AD3170">
        <f>+VLOOKUP(T3170,items!$A$2:$D$1255,4,0)</f>
        <v>0</v>
      </c>
      <c r="AE3170">
        <f>+VLOOKUP(T3170,Tabla1[],5,0)</f>
        <v>0</v>
      </c>
      <c r="AF3170">
        <f t="shared" si="49"/>
        <v>12</v>
      </c>
    </row>
    <row r="3171" spans="1:32" x14ac:dyDescent="0.25">
      <c r="A3171">
        <v>98380</v>
      </c>
      <c r="B3171" t="s">
        <v>6774</v>
      </c>
      <c r="C3171" t="s">
        <v>75</v>
      </c>
      <c r="D3171">
        <v>0</v>
      </c>
      <c r="F3171" t="s">
        <v>1136</v>
      </c>
      <c r="G3171" t="s">
        <v>681</v>
      </c>
      <c r="H3171" t="s">
        <v>6775</v>
      </c>
      <c r="I3171" t="s">
        <v>6776</v>
      </c>
      <c r="J3171" t="s">
        <v>6777</v>
      </c>
      <c r="K3171" t="s">
        <v>6778</v>
      </c>
      <c r="L3171" t="s">
        <v>6779</v>
      </c>
      <c r="M3171" t="s">
        <v>4571</v>
      </c>
      <c r="N3171" t="s">
        <v>5169</v>
      </c>
      <c r="O3171" t="s">
        <v>426</v>
      </c>
      <c r="P3171" t="s">
        <v>2252</v>
      </c>
      <c r="Q3171" t="s">
        <v>1144</v>
      </c>
      <c r="R3171" t="s">
        <v>63</v>
      </c>
      <c r="S3171" t="s">
        <v>108</v>
      </c>
      <c r="T3171" t="s">
        <v>2473</v>
      </c>
      <c r="U3171" t="s">
        <v>2474</v>
      </c>
      <c r="W3171" t="s">
        <v>111</v>
      </c>
      <c r="X3171">
        <v>2</v>
      </c>
      <c r="Y3171">
        <v>4000</v>
      </c>
      <c r="Z3171">
        <v>0</v>
      </c>
      <c r="AA3171">
        <v>0</v>
      </c>
      <c r="AB3171">
        <v>3793800</v>
      </c>
      <c r="AC3171" t="s">
        <v>47</v>
      </c>
      <c r="AD3171">
        <f>+VLOOKUP(T3171,items!$A$2:$D$1255,4,0)</f>
        <v>0</v>
      </c>
      <c r="AE3171">
        <f>+VLOOKUP(T3171,Tabla1[],5,0)</f>
        <v>0</v>
      </c>
      <c r="AF3171">
        <f t="shared" si="49"/>
        <v>12</v>
      </c>
    </row>
    <row r="3172" spans="1:32" x14ac:dyDescent="0.25">
      <c r="A3172">
        <v>98381</v>
      </c>
      <c r="B3172" t="s">
        <v>2223</v>
      </c>
      <c r="C3172" t="s">
        <v>75</v>
      </c>
      <c r="D3172">
        <v>0</v>
      </c>
      <c r="F3172" t="s">
        <v>985</v>
      </c>
      <c r="G3172" t="s">
        <v>985</v>
      </c>
      <c r="H3172" t="s">
        <v>6782</v>
      </c>
      <c r="I3172" t="s">
        <v>37</v>
      </c>
      <c r="J3172" t="s">
        <v>6783</v>
      </c>
      <c r="K3172" t="s">
        <v>6784</v>
      </c>
      <c r="L3172" t="s">
        <v>37</v>
      </c>
      <c r="M3172" t="s">
        <v>1142</v>
      </c>
      <c r="N3172" t="s">
        <v>1142</v>
      </c>
      <c r="O3172" t="s">
        <v>2130</v>
      </c>
      <c r="P3172" t="s">
        <v>424</v>
      </c>
      <c r="Q3172" t="s">
        <v>424</v>
      </c>
      <c r="R3172" t="s">
        <v>43</v>
      </c>
      <c r="S3172" t="s">
        <v>164</v>
      </c>
      <c r="T3172" t="s">
        <v>1608</v>
      </c>
      <c r="U3172" t="s">
        <v>1609</v>
      </c>
      <c r="X3172">
        <v>61</v>
      </c>
      <c r="Y3172">
        <v>0</v>
      </c>
      <c r="Z3172">
        <v>0</v>
      </c>
      <c r="AA3172">
        <v>0</v>
      </c>
      <c r="AB3172">
        <v>3050000</v>
      </c>
      <c r="AC3172" t="s">
        <v>47</v>
      </c>
      <c r="AD3172">
        <f>+VLOOKUP(T3172,items!$A$2:$D$1255,4,0)</f>
        <v>0</v>
      </c>
      <c r="AE3172">
        <f>+VLOOKUP(T3172,Tabla1[],5,0)</f>
        <v>0</v>
      </c>
      <c r="AF3172">
        <f t="shared" si="49"/>
        <v>10</v>
      </c>
    </row>
    <row r="3173" spans="1:32" x14ac:dyDescent="0.25">
      <c r="A3173">
        <v>98387</v>
      </c>
      <c r="B3173" t="s">
        <v>1833</v>
      </c>
      <c r="C3173" t="s">
        <v>75</v>
      </c>
      <c r="D3173">
        <v>0</v>
      </c>
      <c r="F3173" t="s">
        <v>985</v>
      </c>
      <c r="G3173" t="s">
        <v>1142</v>
      </c>
      <c r="H3173" t="s">
        <v>6785</v>
      </c>
      <c r="I3173" t="s">
        <v>37</v>
      </c>
      <c r="J3173" t="s">
        <v>6786</v>
      </c>
      <c r="K3173" t="s">
        <v>6787</v>
      </c>
      <c r="L3173" t="s">
        <v>37</v>
      </c>
      <c r="M3173" t="s">
        <v>1143</v>
      </c>
      <c r="N3173" t="s">
        <v>1143</v>
      </c>
      <c r="O3173" t="s">
        <v>424</v>
      </c>
      <c r="P3173" t="s">
        <v>2492</v>
      </c>
      <c r="Q3173" t="s">
        <v>2492</v>
      </c>
      <c r="R3173" t="s">
        <v>43</v>
      </c>
      <c r="S3173" t="s">
        <v>164</v>
      </c>
      <c r="T3173" t="s">
        <v>2989</v>
      </c>
      <c r="U3173" t="s">
        <v>688</v>
      </c>
      <c r="X3173">
        <v>45</v>
      </c>
      <c r="Y3173">
        <v>0</v>
      </c>
      <c r="Z3173">
        <v>0</v>
      </c>
      <c r="AA3173">
        <v>0</v>
      </c>
      <c r="AB3173">
        <v>2367000</v>
      </c>
      <c r="AC3173" t="s">
        <v>47</v>
      </c>
      <c r="AD3173">
        <f>+VLOOKUP(T3173,items!$A$2:$D$1255,4,0)</f>
        <v>0</v>
      </c>
      <c r="AE3173">
        <f>+VLOOKUP(T3173,Tabla1[],5,0)</f>
        <v>0</v>
      </c>
      <c r="AF3173">
        <f t="shared" si="49"/>
        <v>10</v>
      </c>
    </row>
    <row r="3174" spans="1:32" x14ac:dyDescent="0.25">
      <c r="A3174">
        <v>98389</v>
      </c>
      <c r="B3174" t="s">
        <v>6467</v>
      </c>
      <c r="C3174" t="s">
        <v>33</v>
      </c>
      <c r="D3174">
        <v>0</v>
      </c>
      <c r="F3174" t="s">
        <v>985</v>
      </c>
      <c r="G3174" t="s">
        <v>683</v>
      </c>
      <c r="H3174" t="s">
        <v>6788</v>
      </c>
      <c r="I3174" t="s">
        <v>37</v>
      </c>
      <c r="J3174" t="s">
        <v>6789</v>
      </c>
      <c r="K3174" t="s">
        <v>6790</v>
      </c>
      <c r="L3174" t="s">
        <v>6791</v>
      </c>
      <c r="M3174" t="s">
        <v>445</v>
      </c>
      <c r="N3174" t="s">
        <v>445</v>
      </c>
      <c r="O3174" t="s">
        <v>4415</v>
      </c>
      <c r="P3174" t="s">
        <v>1975</v>
      </c>
      <c r="Q3174" t="s">
        <v>6792</v>
      </c>
      <c r="R3174" t="s">
        <v>63</v>
      </c>
      <c r="S3174" t="s">
        <v>128</v>
      </c>
      <c r="T3174" t="s">
        <v>5320</v>
      </c>
      <c r="U3174" t="s">
        <v>5321</v>
      </c>
      <c r="V3174" t="s">
        <v>2243</v>
      </c>
      <c r="X3174">
        <v>3</v>
      </c>
      <c r="Y3174">
        <v>0</v>
      </c>
      <c r="Z3174">
        <v>0</v>
      </c>
      <c r="AA3174">
        <v>0</v>
      </c>
      <c r="AB3174">
        <v>2305065</v>
      </c>
      <c r="AC3174" t="s">
        <v>47</v>
      </c>
      <c r="AD3174">
        <f>+VLOOKUP(T3174,items!$A$2:$D$1255,4,0)</f>
        <v>0</v>
      </c>
      <c r="AE3174">
        <f>+VLOOKUP(T3174,Tabla1[],5,0)</f>
        <v>0</v>
      </c>
      <c r="AF3174">
        <f t="shared" si="49"/>
        <v>1</v>
      </c>
    </row>
    <row r="3175" spans="1:32" x14ac:dyDescent="0.25">
      <c r="A3175">
        <v>98389</v>
      </c>
      <c r="B3175" t="s">
        <v>6467</v>
      </c>
      <c r="C3175" t="s">
        <v>33</v>
      </c>
      <c r="D3175">
        <v>0</v>
      </c>
      <c r="F3175" t="s">
        <v>985</v>
      </c>
      <c r="G3175" t="s">
        <v>683</v>
      </c>
      <c r="H3175" t="s">
        <v>6788</v>
      </c>
      <c r="I3175" t="s">
        <v>37</v>
      </c>
      <c r="J3175" t="s">
        <v>6789</v>
      </c>
      <c r="K3175" t="s">
        <v>6790</v>
      </c>
      <c r="L3175" t="s">
        <v>6791</v>
      </c>
      <c r="M3175" t="s">
        <v>445</v>
      </c>
      <c r="N3175" t="s">
        <v>445</v>
      </c>
      <c r="O3175" t="s">
        <v>4415</v>
      </c>
      <c r="P3175" t="s">
        <v>1975</v>
      </c>
      <c r="Q3175" t="s">
        <v>6792</v>
      </c>
      <c r="R3175" t="s">
        <v>63</v>
      </c>
      <c r="S3175" t="s">
        <v>128</v>
      </c>
      <c r="T3175" t="s">
        <v>2171</v>
      </c>
      <c r="U3175" t="s">
        <v>2172</v>
      </c>
      <c r="W3175" t="s">
        <v>93</v>
      </c>
      <c r="X3175">
        <v>13</v>
      </c>
      <c r="Y3175">
        <v>0</v>
      </c>
      <c r="Z3175">
        <v>0</v>
      </c>
      <c r="AA3175">
        <v>0</v>
      </c>
      <c r="AB3175">
        <v>16730389</v>
      </c>
      <c r="AC3175" t="s">
        <v>47</v>
      </c>
      <c r="AD3175">
        <f>+VLOOKUP(T3175,items!$A$2:$D$1255,4,0)</f>
        <v>0</v>
      </c>
      <c r="AE3175">
        <f>+VLOOKUP(T3175,Tabla1[],5,0)</f>
        <v>0</v>
      </c>
      <c r="AF3175">
        <f t="shared" si="49"/>
        <v>1</v>
      </c>
    </row>
    <row r="3176" spans="1:32" x14ac:dyDescent="0.25">
      <c r="A3176">
        <v>98389</v>
      </c>
      <c r="B3176" t="s">
        <v>6467</v>
      </c>
      <c r="C3176" t="s">
        <v>33</v>
      </c>
      <c r="D3176">
        <v>0</v>
      </c>
      <c r="F3176" t="s">
        <v>985</v>
      </c>
      <c r="G3176" t="s">
        <v>683</v>
      </c>
      <c r="H3176" t="s">
        <v>6788</v>
      </c>
      <c r="I3176" t="s">
        <v>37</v>
      </c>
      <c r="J3176" t="s">
        <v>6789</v>
      </c>
      <c r="K3176" t="s">
        <v>6790</v>
      </c>
      <c r="L3176" t="s">
        <v>6791</v>
      </c>
      <c r="M3176" t="s">
        <v>445</v>
      </c>
      <c r="N3176" t="s">
        <v>445</v>
      </c>
      <c r="O3176" t="s">
        <v>4415</v>
      </c>
      <c r="P3176" t="s">
        <v>1975</v>
      </c>
      <c r="Q3176" t="s">
        <v>6792</v>
      </c>
      <c r="R3176" t="s">
        <v>63</v>
      </c>
      <c r="S3176" t="s">
        <v>128</v>
      </c>
      <c r="T3176" t="s">
        <v>6793</v>
      </c>
      <c r="U3176" t="s">
        <v>6794</v>
      </c>
      <c r="W3176" t="s">
        <v>1095</v>
      </c>
      <c r="X3176">
        <v>1</v>
      </c>
      <c r="Y3176">
        <v>0</v>
      </c>
      <c r="Z3176">
        <v>0</v>
      </c>
      <c r="AA3176">
        <v>0</v>
      </c>
      <c r="AB3176">
        <v>1748700</v>
      </c>
      <c r="AC3176" t="s">
        <v>47</v>
      </c>
      <c r="AD3176">
        <f>+VLOOKUP(T3176,items!$A$2:$D$1255,4,0)</f>
        <v>0</v>
      </c>
      <c r="AE3176">
        <f>+VLOOKUP(T3176,Tabla1[],5,0)</f>
        <v>0</v>
      </c>
      <c r="AF3176">
        <f t="shared" si="49"/>
        <v>1</v>
      </c>
    </row>
    <row r="3177" spans="1:32" x14ac:dyDescent="0.25">
      <c r="A3177">
        <v>98389</v>
      </c>
      <c r="B3177" t="s">
        <v>6467</v>
      </c>
      <c r="C3177" t="s">
        <v>33</v>
      </c>
      <c r="D3177">
        <v>0</v>
      </c>
      <c r="F3177" t="s">
        <v>985</v>
      </c>
      <c r="G3177" t="s">
        <v>683</v>
      </c>
      <c r="H3177" t="s">
        <v>6788</v>
      </c>
      <c r="I3177" t="s">
        <v>37</v>
      </c>
      <c r="J3177" t="s">
        <v>6789</v>
      </c>
      <c r="K3177" t="s">
        <v>6790</v>
      </c>
      <c r="L3177" t="s">
        <v>6791</v>
      </c>
      <c r="M3177" t="s">
        <v>445</v>
      </c>
      <c r="N3177" t="s">
        <v>445</v>
      </c>
      <c r="O3177" t="s">
        <v>4415</v>
      </c>
      <c r="P3177" t="s">
        <v>1975</v>
      </c>
      <c r="Q3177" t="s">
        <v>6792</v>
      </c>
      <c r="R3177" t="s">
        <v>63</v>
      </c>
      <c r="S3177" t="s">
        <v>128</v>
      </c>
      <c r="T3177" t="s">
        <v>6793</v>
      </c>
      <c r="U3177" t="s">
        <v>6794</v>
      </c>
      <c r="W3177" t="s">
        <v>1095</v>
      </c>
      <c r="X3177">
        <v>1</v>
      </c>
      <c r="Y3177">
        <v>0</v>
      </c>
      <c r="Z3177">
        <v>0</v>
      </c>
      <c r="AA3177">
        <v>0</v>
      </c>
      <c r="AB3177">
        <v>1748700</v>
      </c>
      <c r="AC3177" t="s">
        <v>47</v>
      </c>
      <c r="AD3177">
        <f>+VLOOKUP(T3177,items!$A$2:$D$1255,4,0)</f>
        <v>0</v>
      </c>
      <c r="AE3177">
        <f>+VLOOKUP(T3177,Tabla1[],5,0)</f>
        <v>0</v>
      </c>
      <c r="AF3177">
        <f t="shared" si="49"/>
        <v>1</v>
      </c>
    </row>
    <row r="3178" spans="1:32" x14ac:dyDescent="0.25">
      <c r="A3178">
        <v>98389</v>
      </c>
      <c r="B3178" t="s">
        <v>6467</v>
      </c>
      <c r="C3178" t="s">
        <v>33</v>
      </c>
      <c r="D3178">
        <v>0</v>
      </c>
      <c r="F3178" t="s">
        <v>985</v>
      </c>
      <c r="G3178" t="s">
        <v>683</v>
      </c>
      <c r="H3178" t="s">
        <v>6788</v>
      </c>
      <c r="I3178" t="s">
        <v>37</v>
      </c>
      <c r="J3178" t="s">
        <v>6789</v>
      </c>
      <c r="K3178" t="s">
        <v>6790</v>
      </c>
      <c r="L3178" t="s">
        <v>6791</v>
      </c>
      <c r="M3178" t="s">
        <v>445</v>
      </c>
      <c r="N3178" t="s">
        <v>445</v>
      </c>
      <c r="O3178" t="s">
        <v>4415</v>
      </c>
      <c r="P3178" t="s">
        <v>1975</v>
      </c>
      <c r="Q3178" t="s">
        <v>6792</v>
      </c>
      <c r="R3178" t="s">
        <v>63</v>
      </c>
      <c r="S3178" t="s">
        <v>128</v>
      </c>
      <c r="T3178" t="s">
        <v>659</v>
      </c>
      <c r="U3178" t="s">
        <v>660</v>
      </c>
      <c r="X3178">
        <v>1</v>
      </c>
      <c r="Y3178">
        <v>0</v>
      </c>
      <c r="Z3178">
        <v>0</v>
      </c>
      <c r="AA3178">
        <v>0</v>
      </c>
      <c r="AB3178">
        <v>1923570</v>
      </c>
      <c r="AC3178" t="s">
        <v>47</v>
      </c>
      <c r="AD3178">
        <f>+VLOOKUP(T3178,items!$A$2:$D$1255,4,0)</f>
        <v>0</v>
      </c>
      <c r="AE3178">
        <f>+VLOOKUP(T3178,Tabla1[],5,0)</f>
        <v>0</v>
      </c>
      <c r="AF3178">
        <f t="shared" si="49"/>
        <v>1</v>
      </c>
    </row>
    <row r="3179" spans="1:32" x14ac:dyDescent="0.25">
      <c r="A3179">
        <v>98389</v>
      </c>
      <c r="B3179" t="s">
        <v>6467</v>
      </c>
      <c r="C3179" t="s">
        <v>33</v>
      </c>
      <c r="D3179">
        <v>0</v>
      </c>
      <c r="F3179" t="s">
        <v>985</v>
      </c>
      <c r="G3179" t="s">
        <v>683</v>
      </c>
      <c r="H3179" t="s">
        <v>6788</v>
      </c>
      <c r="I3179" t="s">
        <v>37</v>
      </c>
      <c r="J3179" t="s">
        <v>6789</v>
      </c>
      <c r="K3179" t="s">
        <v>6790</v>
      </c>
      <c r="L3179" t="s">
        <v>6791</v>
      </c>
      <c r="M3179" t="s">
        <v>445</v>
      </c>
      <c r="N3179" t="s">
        <v>445</v>
      </c>
      <c r="O3179" t="s">
        <v>4415</v>
      </c>
      <c r="P3179" t="s">
        <v>1975</v>
      </c>
      <c r="Q3179" t="s">
        <v>6792</v>
      </c>
      <c r="R3179" t="s">
        <v>63</v>
      </c>
      <c r="S3179" t="s">
        <v>128</v>
      </c>
      <c r="T3179" t="s">
        <v>659</v>
      </c>
      <c r="U3179" t="s">
        <v>660</v>
      </c>
      <c r="X3179">
        <v>1</v>
      </c>
      <c r="Y3179">
        <v>0</v>
      </c>
      <c r="Z3179">
        <v>0</v>
      </c>
      <c r="AA3179">
        <v>0</v>
      </c>
      <c r="AB3179">
        <v>1923570</v>
      </c>
      <c r="AC3179" t="s">
        <v>47</v>
      </c>
      <c r="AD3179">
        <f>+VLOOKUP(T3179,items!$A$2:$D$1255,4,0)</f>
        <v>0</v>
      </c>
      <c r="AE3179">
        <f>+VLOOKUP(T3179,Tabla1[],5,0)</f>
        <v>0</v>
      </c>
      <c r="AF3179">
        <f t="shared" si="49"/>
        <v>1</v>
      </c>
    </row>
    <row r="3180" spans="1:32" x14ac:dyDescent="0.25">
      <c r="A3180">
        <v>98389</v>
      </c>
      <c r="B3180" t="s">
        <v>6467</v>
      </c>
      <c r="C3180" t="s">
        <v>33</v>
      </c>
      <c r="D3180">
        <v>0</v>
      </c>
      <c r="F3180" t="s">
        <v>985</v>
      </c>
      <c r="G3180" t="s">
        <v>683</v>
      </c>
      <c r="H3180" t="s">
        <v>6788</v>
      </c>
      <c r="I3180" t="s">
        <v>37</v>
      </c>
      <c r="J3180" t="s">
        <v>6789</v>
      </c>
      <c r="K3180" t="s">
        <v>6790</v>
      </c>
      <c r="L3180" t="s">
        <v>6791</v>
      </c>
      <c r="M3180" t="s">
        <v>445</v>
      </c>
      <c r="N3180" t="s">
        <v>445</v>
      </c>
      <c r="O3180" t="s">
        <v>4415</v>
      </c>
      <c r="P3180" t="s">
        <v>1975</v>
      </c>
      <c r="Q3180" t="s">
        <v>6792</v>
      </c>
      <c r="R3180" t="s">
        <v>63</v>
      </c>
      <c r="S3180" t="s">
        <v>128</v>
      </c>
      <c r="T3180" t="s">
        <v>659</v>
      </c>
      <c r="U3180" t="s">
        <v>660</v>
      </c>
      <c r="X3180">
        <v>1</v>
      </c>
      <c r="Y3180">
        <v>0</v>
      </c>
      <c r="Z3180">
        <v>0</v>
      </c>
      <c r="AA3180">
        <v>0</v>
      </c>
      <c r="AB3180">
        <v>1923570</v>
      </c>
      <c r="AC3180" t="s">
        <v>47</v>
      </c>
      <c r="AD3180">
        <f>+VLOOKUP(T3180,items!$A$2:$D$1255,4,0)</f>
        <v>0</v>
      </c>
      <c r="AE3180">
        <f>+VLOOKUP(T3180,Tabla1[],5,0)</f>
        <v>0</v>
      </c>
      <c r="AF3180">
        <f t="shared" si="49"/>
        <v>1</v>
      </c>
    </row>
    <row r="3181" spans="1:32" x14ac:dyDescent="0.25">
      <c r="A3181">
        <v>98389</v>
      </c>
      <c r="B3181" t="s">
        <v>6467</v>
      </c>
      <c r="C3181" t="s">
        <v>33</v>
      </c>
      <c r="D3181">
        <v>0</v>
      </c>
      <c r="F3181" t="s">
        <v>985</v>
      </c>
      <c r="G3181" t="s">
        <v>683</v>
      </c>
      <c r="H3181" t="s">
        <v>6788</v>
      </c>
      <c r="I3181" t="s">
        <v>37</v>
      </c>
      <c r="J3181" t="s">
        <v>6789</v>
      </c>
      <c r="K3181" t="s">
        <v>6790</v>
      </c>
      <c r="L3181" t="s">
        <v>6791</v>
      </c>
      <c r="M3181" t="s">
        <v>445</v>
      </c>
      <c r="N3181" t="s">
        <v>445</v>
      </c>
      <c r="O3181" t="s">
        <v>4415</v>
      </c>
      <c r="P3181" t="s">
        <v>1975</v>
      </c>
      <c r="Q3181" t="s">
        <v>6792</v>
      </c>
      <c r="R3181" t="s">
        <v>63</v>
      </c>
      <c r="S3181" t="s">
        <v>128</v>
      </c>
      <c r="T3181" t="s">
        <v>659</v>
      </c>
      <c r="U3181" t="s">
        <v>660</v>
      </c>
      <c r="X3181">
        <v>1</v>
      </c>
      <c r="Y3181">
        <v>0</v>
      </c>
      <c r="Z3181">
        <v>0</v>
      </c>
      <c r="AA3181">
        <v>0</v>
      </c>
      <c r="AB3181">
        <v>1923570</v>
      </c>
      <c r="AC3181" t="s">
        <v>47</v>
      </c>
      <c r="AD3181">
        <f>+VLOOKUP(T3181,items!$A$2:$D$1255,4,0)</f>
        <v>0</v>
      </c>
      <c r="AE3181">
        <f>+VLOOKUP(T3181,Tabla1[],5,0)</f>
        <v>0</v>
      </c>
      <c r="AF3181">
        <f t="shared" si="49"/>
        <v>1</v>
      </c>
    </row>
    <row r="3182" spans="1:32" x14ac:dyDescent="0.25">
      <c r="A3182">
        <v>98389</v>
      </c>
      <c r="B3182" t="s">
        <v>6467</v>
      </c>
      <c r="C3182" t="s">
        <v>33</v>
      </c>
      <c r="D3182">
        <v>0</v>
      </c>
      <c r="F3182" t="s">
        <v>985</v>
      </c>
      <c r="G3182" t="s">
        <v>683</v>
      </c>
      <c r="H3182" t="s">
        <v>6788</v>
      </c>
      <c r="I3182" t="s">
        <v>37</v>
      </c>
      <c r="J3182" t="s">
        <v>6789</v>
      </c>
      <c r="K3182" t="s">
        <v>6790</v>
      </c>
      <c r="L3182" t="s">
        <v>6791</v>
      </c>
      <c r="M3182" t="s">
        <v>445</v>
      </c>
      <c r="N3182" t="s">
        <v>445</v>
      </c>
      <c r="O3182" t="s">
        <v>4415</v>
      </c>
      <c r="P3182" t="s">
        <v>1975</v>
      </c>
      <c r="Q3182" t="s">
        <v>6792</v>
      </c>
      <c r="R3182" t="s">
        <v>63</v>
      </c>
      <c r="S3182" t="s">
        <v>128</v>
      </c>
      <c r="T3182" t="s">
        <v>659</v>
      </c>
      <c r="U3182" t="s">
        <v>660</v>
      </c>
      <c r="X3182">
        <v>1</v>
      </c>
      <c r="Y3182">
        <v>0</v>
      </c>
      <c r="Z3182">
        <v>0</v>
      </c>
      <c r="AA3182">
        <v>0</v>
      </c>
      <c r="AB3182">
        <v>1923570</v>
      </c>
      <c r="AC3182" t="s">
        <v>47</v>
      </c>
      <c r="AD3182">
        <f>+VLOOKUP(T3182,items!$A$2:$D$1255,4,0)</f>
        <v>0</v>
      </c>
      <c r="AE3182">
        <f>+VLOOKUP(T3182,Tabla1[],5,0)</f>
        <v>0</v>
      </c>
      <c r="AF3182">
        <f t="shared" si="49"/>
        <v>1</v>
      </c>
    </row>
    <row r="3183" spans="1:32" x14ac:dyDescent="0.25">
      <c r="A3183">
        <v>98389</v>
      </c>
      <c r="B3183" t="s">
        <v>6467</v>
      </c>
      <c r="C3183" t="s">
        <v>33</v>
      </c>
      <c r="D3183">
        <v>0</v>
      </c>
      <c r="F3183" t="s">
        <v>985</v>
      </c>
      <c r="G3183" t="s">
        <v>683</v>
      </c>
      <c r="H3183" t="s">
        <v>6788</v>
      </c>
      <c r="I3183" t="s">
        <v>37</v>
      </c>
      <c r="J3183" t="s">
        <v>6789</v>
      </c>
      <c r="K3183" t="s">
        <v>6790</v>
      </c>
      <c r="L3183" t="s">
        <v>6791</v>
      </c>
      <c r="M3183" t="s">
        <v>445</v>
      </c>
      <c r="N3183" t="s">
        <v>445</v>
      </c>
      <c r="O3183" t="s">
        <v>4415</v>
      </c>
      <c r="P3183" t="s">
        <v>1975</v>
      </c>
      <c r="Q3183" t="s">
        <v>6792</v>
      </c>
      <c r="R3183" t="s">
        <v>63</v>
      </c>
      <c r="S3183" t="s">
        <v>128</v>
      </c>
      <c r="T3183" t="s">
        <v>659</v>
      </c>
      <c r="U3183" t="s">
        <v>660</v>
      </c>
      <c r="X3183">
        <v>1</v>
      </c>
      <c r="Y3183">
        <v>0</v>
      </c>
      <c r="Z3183">
        <v>0</v>
      </c>
      <c r="AA3183">
        <v>0</v>
      </c>
      <c r="AB3183">
        <v>1923570</v>
      </c>
      <c r="AC3183" t="s">
        <v>47</v>
      </c>
      <c r="AD3183">
        <f>+VLOOKUP(T3183,items!$A$2:$D$1255,4,0)</f>
        <v>0</v>
      </c>
      <c r="AE3183">
        <f>+VLOOKUP(T3183,Tabla1[],5,0)</f>
        <v>0</v>
      </c>
      <c r="AF3183">
        <f t="shared" si="49"/>
        <v>1</v>
      </c>
    </row>
    <row r="3184" spans="1:32" x14ac:dyDescent="0.25">
      <c r="A3184">
        <v>98389</v>
      </c>
      <c r="B3184" t="s">
        <v>6467</v>
      </c>
      <c r="C3184" t="s">
        <v>33</v>
      </c>
      <c r="D3184">
        <v>0</v>
      </c>
      <c r="F3184" t="s">
        <v>985</v>
      </c>
      <c r="G3184" t="s">
        <v>683</v>
      </c>
      <c r="H3184" t="s">
        <v>6788</v>
      </c>
      <c r="I3184" t="s">
        <v>37</v>
      </c>
      <c r="J3184" t="s">
        <v>6789</v>
      </c>
      <c r="K3184" t="s">
        <v>6790</v>
      </c>
      <c r="L3184" t="s">
        <v>6791</v>
      </c>
      <c r="M3184" t="s">
        <v>445</v>
      </c>
      <c r="N3184" t="s">
        <v>445</v>
      </c>
      <c r="O3184" t="s">
        <v>4415</v>
      </c>
      <c r="P3184" t="s">
        <v>1975</v>
      </c>
      <c r="Q3184" t="s">
        <v>6792</v>
      </c>
      <c r="R3184" t="s">
        <v>63</v>
      </c>
      <c r="S3184" t="s">
        <v>128</v>
      </c>
      <c r="T3184" t="s">
        <v>6795</v>
      </c>
      <c r="U3184" t="s">
        <v>6796</v>
      </c>
      <c r="V3184" t="s">
        <v>2642</v>
      </c>
      <c r="X3184">
        <v>1</v>
      </c>
      <c r="Y3184">
        <v>0</v>
      </c>
      <c r="Z3184">
        <v>0</v>
      </c>
      <c r="AA3184">
        <v>0</v>
      </c>
      <c r="AB3184">
        <v>2155172</v>
      </c>
      <c r="AC3184" t="s">
        <v>47</v>
      </c>
      <c r="AD3184">
        <f>+VLOOKUP(T3184,items!$A$2:$D$1255,4,0)</f>
        <v>0</v>
      </c>
      <c r="AE3184">
        <f>+VLOOKUP(T3184,Tabla1[],5,0)</f>
        <v>0</v>
      </c>
      <c r="AF3184">
        <f t="shared" si="49"/>
        <v>1</v>
      </c>
    </row>
    <row r="3185" spans="1:34" x14ac:dyDescent="0.25">
      <c r="A3185">
        <v>98389</v>
      </c>
      <c r="B3185" t="s">
        <v>6467</v>
      </c>
      <c r="C3185" t="s">
        <v>33</v>
      </c>
      <c r="D3185">
        <v>0</v>
      </c>
      <c r="F3185" t="s">
        <v>985</v>
      </c>
      <c r="G3185" t="s">
        <v>683</v>
      </c>
      <c r="H3185" t="s">
        <v>6788</v>
      </c>
      <c r="I3185" t="s">
        <v>37</v>
      </c>
      <c r="J3185" t="s">
        <v>6789</v>
      </c>
      <c r="K3185" t="s">
        <v>6790</v>
      </c>
      <c r="L3185" t="s">
        <v>6791</v>
      </c>
      <c r="M3185" t="s">
        <v>445</v>
      </c>
      <c r="N3185" t="s">
        <v>445</v>
      </c>
      <c r="O3185" t="s">
        <v>4415</v>
      </c>
      <c r="P3185" t="s">
        <v>1975</v>
      </c>
      <c r="Q3185" t="s">
        <v>6792</v>
      </c>
      <c r="R3185" t="s">
        <v>63</v>
      </c>
      <c r="S3185" t="s">
        <v>128</v>
      </c>
      <c r="T3185" t="s">
        <v>6795</v>
      </c>
      <c r="U3185" t="s">
        <v>6796</v>
      </c>
      <c r="V3185" t="s">
        <v>3154</v>
      </c>
      <c r="X3185">
        <v>1</v>
      </c>
      <c r="Y3185">
        <v>0</v>
      </c>
      <c r="Z3185">
        <v>0</v>
      </c>
      <c r="AA3185">
        <v>0</v>
      </c>
      <c r="AB3185">
        <v>2155172</v>
      </c>
      <c r="AC3185" t="s">
        <v>47</v>
      </c>
      <c r="AD3185">
        <f>+VLOOKUP(T3185,items!$A$2:$D$1255,4,0)</f>
        <v>0</v>
      </c>
      <c r="AE3185">
        <f>+VLOOKUP(T3185,Tabla1[],5,0)</f>
        <v>0</v>
      </c>
      <c r="AF3185">
        <f t="shared" si="49"/>
        <v>1</v>
      </c>
    </row>
    <row r="3186" spans="1:34" x14ac:dyDescent="0.25">
      <c r="A3186">
        <v>98389</v>
      </c>
      <c r="B3186" t="s">
        <v>6467</v>
      </c>
      <c r="C3186" t="s">
        <v>33</v>
      </c>
      <c r="D3186">
        <v>0</v>
      </c>
      <c r="F3186" t="s">
        <v>985</v>
      </c>
      <c r="G3186" t="s">
        <v>683</v>
      </c>
      <c r="H3186" t="s">
        <v>6788</v>
      </c>
      <c r="I3186" t="s">
        <v>37</v>
      </c>
      <c r="J3186" t="s">
        <v>6789</v>
      </c>
      <c r="K3186" t="s">
        <v>6790</v>
      </c>
      <c r="L3186" t="s">
        <v>6791</v>
      </c>
      <c r="M3186" t="s">
        <v>445</v>
      </c>
      <c r="N3186" t="s">
        <v>445</v>
      </c>
      <c r="O3186" t="s">
        <v>4415</v>
      </c>
      <c r="P3186" t="s">
        <v>1975</v>
      </c>
      <c r="Q3186" t="s">
        <v>6792</v>
      </c>
      <c r="R3186" t="s">
        <v>63</v>
      </c>
      <c r="S3186" t="s">
        <v>128</v>
      </c>
      <c r="T3186" t="s">
        <v>661</v>
      </c>
      <c r="U3186" t="s">
        <v>662</v>
      </c>
      <c r="V3186" t="s">
        <v>2243</v>
      </c>
      <c r="X3186">
        <v>1</v>
      </c>
      <c r="Y3186">
        <v>0</v>
      </c>
      <c r="Z3186">
        <v>0</v>
      </c>
      <c r="AA3186">
        <v>0</v>
      </c>
      <c r="AB3186">
        <v>2684594</v>
      </c>
      <c r="AC3186" t="s">
        <v>47</v>
      </c>
      <c r="AD3186">
        <f>+VLOOKUP(T3186,items!$A$2:$D$1255,4,0)</f>
        <v>0</v>
      </c>
      <c r="AE3186">
        <f>+VLOOKUP(T3186,Tabla1[],5,0)</f>
        <v>0</v>
      </c>
      <c r="AF3186">
        <f t="shared" si="49"/>
        <v>1</v>
      </c>
    </row>
    <row r="3187" spans="1:34" x14ac:dyDescent="0.25">
      <c r="A3187">
        <v>98389</v>
      </c>
      <c r="B3187" t="s">
        <v>6467</v>
      </c>
      <c r="C3187" t="s">
        <v>33</v>
      </c>
      <c r="D3187">
        <v>0</v>
      </c>
      <c r="F3187" t="s">
        <v>985</v>
      </c>
      <c r="G3187" t="s">
        <v>683</v>
      </c>
      <c r="H3187" t="s">
        <v>6788</v>
      </c>
      <c r="I3187" t="s">
        <v>37</v>
      </c>
      <c r="J3187" t="s">
        <v>6789</v>
      </c>
      <c r="K3187" t="s">
        <v>6790</v>
      </c>
      <c r="L3187" t="s">
        <v>6791</v>
      </c>
      <c r="M3187" t="s">
        <v>445</v>
      </c>
      <c r="N3187" t="s">
        <v>445</v>
      </c>
      <c r="O3187" t="s">
        <v>4415</v>
      </c>
      <c r="P3187" t="s">
        <v>1975</v>
      </c>
      <c r="Q3187" t="s">
        <v>6792</v>
      </c>
      <c r="R3187" t="s">
        <v>63</v>
      </c>
      <c r="S3187" t="s">
        <v>128</v>
      </c>
      <c r="T3187" t="s">
        <v>661</v>
      </c>
      <c r="U3187" t="s">
        <v>662</v>
      </c>
      <c r="V3187" t="s">
        <v>3154</v>
      </c>
      <c r="X3187">
        <v>1</v>
      </c>
      <c r="Y3187">
        <v>0</v>
      </c>
      <c r="Z3187">
        <v>0</v>
      </c>
      <c r="AA3187">
        <v>0</v>
      </c>
      <c r="AB3187">
        <v>2684594</v>
      </c>
      <c r="AC3187" t="s">
        <v>47</v>
      </c>
      <c r="AD3187">
        <f>+VLOOKUP(T3187,items!$A$2:$D$1255,4,0)</f>
        <v>0</v>
      </c>
      <c r="AE3187">
        <f>+VLOOKUP(T3187,Tabla1[],5,0)</f>
        <v>0</v>
      </c>
      <c r="AF3187">
        <f t="shared" si="49"/>
        <v>1</v>
      </c>
    </row>
    <row r="3188" spans="1:34" x14ac:dyDescent="0.25">
      <c r="A3188">
        <v>98389</v>
      </c>
      <c r="B3188" t="s">
        <v>6467</v>
      </c>
      <c r="C3188" t="s">
        <v>33</v>
      </c>
      <c r="D3188">
        <v>0</v>
      </c>
      <c r="F3188" t="s">
        <v>985</v>
      </c>
      <c r="G3188" t="s">
        <v>683</v>
      </c>
      <c r="H3188" t="s">
        <v>6788</v>
      </c>
      <c r="I3188" t="s">
        <v>37</v>
      </c>
      <c r="J3188" t="s">
        <v>6789</v>
      </c>
      <c r="K3188" t="s">
        <v>6790</v>
      </c>
      <c r="L3188" t="s">
        <v>6791</v>
      </c>
      <c r="M3188" t="s">
        <v>445</v>
      </c>
      <c r="N3188" t="s">
        <v>445</v>
      </c>
      <c r="O3188" t="s">
        <v>4415</v>
      </c>
      <c r="P3188" t="s">
        <v>1975</v>
      </c>
      <c r="Q3188" t="s">
        <v>6792</v>
      </c>
      <c r="R3188" t="s">
        <v>63</v>
      </c>
      <c r="S3188" t="s">
        <v>128</v>
      </c>
      <c r="T3188" t="s">
        <v>661</v>
      </c>
      <c r="U3188" t="s">
        <v>662</v>
      </c>
      <c r="V3188" t="s">
        <v>3154</v>
      </c>
      <c r="X3188">
        <v>1</v>
      </c>
      <c r="Y3188">
        <v>0</v>
      </c>
      <c r="Z3188">
        <v>0</v>
      </c>
      <c r="AA3188">
        <v>0</v>
      </c>
      <c r="AB3188">
        <v>2684594</v>
      </c>
      <c r="AC3188" t="s">
        <v>47</v>
      </c>
      <c r="AD3188">
        <f>+VLOOKUP(T3188,items!$A$2:$D$1255,4,0)</f>
        <v>0</v>
      </c>
      <c r="AE3188">
        <f>+VLOOKUP(T3188,Tabla1[],5,0)</f>
        <v>0</v>
      </c>
      <c r="AF3188">
        <f t="shared" si="49"/>
        <v>1</v>
      </c>
    </row>
    <row r="3189" spans="1:34" x14ac:dyDescent="0.25">
      <c r="A3189">
        <v>98389</v>
      </c>
      <c r="B3189" t="s">
        <v>6467</v>
      </c>
      <c r="C3189" t="s">
        <v>33</v>
      </c>
      <c r="D3189">
        <v>0</v>
      </c>
      <c r="F3189" t="s">
        <v>985</v>
      </c>
      <c r="G3189" t="s">
        <v>683</v>
      </c>
      <c r="H3189" t="s">
        <v>6788</v>
      </c>
      <c r="I3189" t="s">
        <v>37</v>
      </c>
      <c r="J3189" t="s">
        <v>6789</v>
      </c>
      <c r="K3189" t="s">
        <v>6790</v>
      </c>
      <c r="L3189" t="s">
        <v>6791</v>
      </c>
      <c r="M3189" t="s">
        <v>445</v>
      </c>
      <c r="N3189" t="s">
        <v>445</v>
      </c>
      <c r="O3189" t="s">
        <v>4415</v>
      </c>
      <c r="P3189" t="s">
        <v>1975</v>
      </c>
      <c r="Q3189" t="s">
        <v>6792</v>
      </c>
      <c r="R3189" t="s">
        <v>63</v>
      </c>
      <c r="S3189" t="s">
        <v>128</v>
      </c>
      <c r="T3189" t="s">
        <v>661</v>
      </c>
      <c r="U3189" t="s">
        <v>662</v>
      </c>
      <c r="V3189" t="s">
        <v>2642</v>
      </c>
      <c r="X3189">
        <v>1</v>
      </c>
      <c r="Y3189">
        <v>0</v>
      </c>
      <c r="Z3189">
        <v>0</v>
      </c>
      <c r="AA3189">
        <v>0</v>
      </c>
      <c r="AB3189">
        <v>2684594</v>
      </c>
      <c r="AC3189" t="s">
        <v>47</v>
      </c>
      <c r="AD3189">
        <f>+VLOOKUP(T3189,items!$A$2:$D$1255,4,0)</f>
        <v>0</v>
      </c>
      <c r="AE3189">
        <f>+VLOOKUP(T3189,Tabla1[],5,0)</f>
        <v>0</v>
      </c>
      <c r="AF3189">
        <f t="shared" si="49"/>
        <v>1</v>
      </c>
    </row>
    <row r="3190" spans="1:34" x14ac:dyDescent="0.25">
      <c r="A3190">
        <v>98389</v>
      </c>
      <c r="B3190" t="s">
        <v>6467</v>
      </c>
      <c r="C3190" t="s">
        <v>33</v>
      </c>
      <c r="D3190">
        <v>0</v>
      </c>
      <c r="F3190" t="s">
        <v>985</v>
      </c>
      <c r="G3190" t="s">
        <v>683</v>
      </c>
      <c r="H3190" t="s">
        <v>6788</v>
      </c>
      <c r="I3190" t="s">
        <v>37</v>
      </c>
      <c r="J3190" t="s">
        <v>6789</v>
      </c>
      <c r="K3190" t="s">
        <v>6790</v>
      </c>
      <c r="L3190" t="s">
        <v>6791</v>
      </c>
      <c r="M3190" t="s">
        <v>445</v>
      </c>
      <c r="N3190" t="s">
        <v>445</v>
      </c>
      <c r="O3190" t="s">
        <v>4415</v>
      </c>
      <c r="P3190" t="s">
        <v>1975</v>
      </c>
      <c r="Q3190" t="s">
        <v>6792</v>
      </c>
      <c r="R3190" t="s">
        <v>63</v>
      </c>
      <c r="S3190" t="s">
        <v>128</v>
      </c>
      <c r="T3190" t="s">
        <v>661</v>
      </c>
      <c r="U3190" t="s">
        <v>662</v>
      </c>
      <c r="V3190" t="s">
        <v>3154</v>
      </c>
      <c r="X3190">
        <v>1</v>
      </c>
      <c r="Y3190">
        <v>0</v>
      </c>
      <c r="Z3190">
        <v>0</v>
      </c>
      <c r="AA3190">
        <v>0</v>
      </c>
      <c r="AB3190">
        <v>2684594</v>
      </c>
      <c r="AC3190" t="s">
        <v>47</v>
      </c>
      <c r="AD3190">
        <f>+VLOOKUP(T3190,items!$A$2:$D$1255,4,0)</f>
        <v>0</v>
      </c>
      <c r="AE3190">
        <f>+VLOOKUP(T3190,Tabla1[],5,0)</f>
        <v>0</v>
      </c>
      <c r="AF3190">
        <f t="shared" si="49"/>
        <v>1</v>
      </c>
    </row>
    <row r="3191" spans="1:34" x14ac:dyDescent="0.25">
      <c r="A3191">
        <v>98389</v>
      </c>
      <c r="B3191" t="s">
        <v>6467</v>
      </c>
      <c r="C3191" t="s">
        <v>33</v>
      </c>
      <c r="D3191">
        <v>0</v>
      </c>
      <c r="F3191" t="s">
        <v>985</v>
      </c>
      <c r="G3191" t="s">
        <v>683</v>
      </c>
      <c r="H3191" t="s">
        <v>6788</v>
      </c>
      <c r="I3191" t="s">
        <v>37</v>
      </c>
      <c r="J3191" t="s">
        <v>6789</v>
      </c>
      <c r="K3191" t="s">
        <v>6790</v>
      </c>
      <c r="L3191" t="s">
        <v>6791</v>
      </c>
      <c r="M3191" t="s">
        <v>445</v>
      </c>
      <c r="N3191" t="s">
        <v>445</v>
      </c>
      <c r="O3191" t="s">
        <v>4415</v>
      </c>
      <c r="P3191" t="s">
        <v>1975</v>
      </c>
      <c r="Q3191" t="s">
        <v>6792</v>
      </c>
      <c r="R3191" t="s">
        <v>63</v>
      </c>
      <c r="S3191" t="s">
        <v>128</v>
      </c>
      <c r="T3191" t="s">
        <v>661</v>
      </c>
      <c r="U3191" t="s">
        <v>662</v>
      </c>
      <c r="V3191" t="s">
        <v>2642</v>
      </c>
      <c r="X3191">
        <v>1</v>
      </c>
      <c r="Y3191">
        <v>0</v>
      </c>
      <c r="Z3191">
        <v>0</v>
      </c>
      <c r="AA3191">
        <v>0</v>
      </c>
      <c r="AB3191">
        <v>2684594</v>
      </c>
      <c r="AC3191" t="s">
        <v>47</v>
      </c>
      <c r="AD3191">
        <f>+VLOOKUP(T3191,items!$A$2:$D$1255,4,0)</f>
        <v>0</v>
      </c>
      <c r="AE3191">
        <f>+VLOOKUP(T3191,Tabla1[],5,0)</f>
        <v>0</v>
      </c>
      <c r="AF3191">
        <f t="shared" si="49"/>
        <v>1</v>
      </c>
    </row>
    <row r="3192" spans="1:34" x14ac:dyDescent="0.25">
      <c r="A3192">
        <v>98389</v>
      </c>
      <c r="B3192" t="s">
        <v>6467</v>
      </c>
      <c r="C3192" t="s">
        <v>33</v>
      </c>
      <c r="D3192">
        <v>0</v>
      </c>
      <c r="F3192" t="s">
        <v>985</v>
      </c>
      <c r="G3192" t="s">
        <v>683</v>
      </c>
      <c r="H3192" t="s">
        <v>6788</v>
      </c>
      <c r="I3192" t="s">
        <v>37</v>
      </c>
      <c r="J3192" t="s">
        <v>6789</v>
      </c>
      <c r="K3192" t="s">
        <v>6790</v>
      </c>
      <c r="L3192" t="s">
        <v>6791</v>
      </c>
      <c r="M3192" t="s">
        <v>445</v>
      </c>
      <c r="N3192" t="s">
        <v>445</v>
      </c>
      <c r="O3192" t="s">
        <v>4415</v>
      </c>
      <c r="P3192" t="s">
        <v>1975</v>
      </c>
      <c r="Q3192" t="s">
        <v>6792</v>
      </c>
      <c r="R3192" t="s">
        <v>63</v>
      </c>
      <c r="S3192" t="s">
        <v>128</v>
      </c>
      <c r="T3192" t="s">
        <v>6797</v>
      </c>
      <c r="U3192" t="s">
        <v>6798</v>
      </c>
      <c r="X3192">
        <v>1</v>
      </c>
      <c r="Y3192">
        <v>0</v>
      </c>
      <c r="Z3192">
        <v>0</v>
      </c>
      <c r="AA3192">
        <v>0</v>
      </c>
      <c r="AB3192">
        <v>5718249</v>
      </c>
      <c r="AC3192" t="s">
        <v>47</v>
      </c>
      <c r="AD3192">
        <f>+VLOOKUP(T3192,items!$A$2:$D$1255,4,0)</f>
        <v>0</v>
      </c>
      <c r="AE3192">
        <f>+VLOOKUP(T3192,Tabla1[],5,0)</f>
        <v>0</v>
      </c>
      <c r="AF3192">
        <f t="shared" si="49"/>
        <v>1</v>
      </c>
    </row>
    <row r="3193" spans="1:34" x14ac:dyDescent="0.25">
      <c r="A3193">
        <v>98389</v>
      </c>
      <c r="B3193" t="s">
        <v>6467</v>
      </c>
      <c r="C3193" t="s">
        <v>33</v>
      </c>
      <c r="D3193">
        <v>0</v>
      </c>
      <c r="F3193" t="s">
        <v>985</v>
      </c>
      <c r="G3193" t="s">
        <v>683</v>
      </c>
      <c r="H3193" t="s">
        <v>6788</v>
      </c>
      <c r="I3193" t="s">
        <v>37</v>
      </c>
      <c r="J3193" t="s">
        <v>6789</v>
      </c>
      <c r="K3193" t="s">
        <v>6790</v>
      </c>
      <c r="L3193" t="s">
        <v>6791</v>
      </c>
      <c r="M3193" t="s">
        <v>445</v>
      </c>
      <c r="N3193" t="s">
        <v>445</v>
      </c>
      <c r="O3193" t="s">
        <v>4415</v>
      </c>
      <c r="P3193" t="s">
        <v>1975</v>
      </c>
      <c r="Q3193" t="s">
        <v>6792</v>
      </c>
      <c r="R3193" t="s">
        <v>63</v>
      </c>
      <c r="S3193" t="s">
        <v>128</v>
      </c>
      <c r="T3193" t="s">
        <v>6799</v>
      </c>
      <c r="U3193" t="s">
        <v>6800</v>
      </c>
      <c r="V3193" t="s">
        <v>2642</v>
      </c>
      <c r="X3193">
        <v>1</v>
      </c>
      <c r="Y3193">
        <v>0</v>
      </c>
      <c r="Z3193">
        <v>0</v>
      </c>
      <c r="AA3193">
        <v>0</v>
      </c>
      <c r="AB3193">
        <v>5779620</v>
      </c>
      <c r="AC3193" t="s">
        <v>47</v>
      </c>
      <c r="AD3193">
        <f>+VLOOKUP(T3193,items!$A$2:$D$1255,4,0)</f>
        <v>0</v>
      </c>
      <c r="AE3193">
        <f>+VLOOKUP(T3193,Tabla1[],5,0)</f>
        <v>0</v>
      </c>
      <c r="AF3193">
        <f t="shared" si="49"/>
        <v>1</v>
      </c>
    </row>
    <row r="3194" spans="1:34" x14ac:dyDescent="0.25">
      <c r="A3194">
        <v>98389</v>
      </c>
      <c r="B3194" t="s">
        <v>6467</v>
      </c>
      <c r="C3194" t="s">
        <v>33</v>
      </c>
      <c r="D3194">
        <v>0</v>
      </c>
      <c r="F3194" t="s">
        <v>985</v>
      </c>
      <c r="G3194" t="s">
        <v>683</v>
      </c>
      <c r="H3194" t="s">
        <v>6788</v>
      </c>
      <c r="I3194" t="s">
        <v>37</v>
      </c>
      <c r="J3194" t="s">
        <v>6789</v>
      </c>
      <c r="K3194" t="s">
        <v>6790</v>
      </c>
      <c r="L3194" t="s">
        <v>6791</v>
      </c>
      <c r="M3194" t="s">
        <v>445</v>
      </c>
      <c r="N3194" t="s">
        <v>445</v>
      </c>
      <c r="O3194" t="s">
        <v>4415</v>
      </c>
      <c r="P3194" t="s">
        <v>1975</v>
      </c>
      <c r="Q3194" t="s">
        <v>6792</v>
      </c>
      <c r="R3194" t="s">
        <v>63</v>
      </c>
      <c r="S3194" t="s">
        <v>128</v>
      </c>
      <c r="T3194" t="s">
        <v>4030</v>
      </c>
      <c r="U3194" t="s">
        <v>6801</v>
      </c>
      <c r="V3194" t="s">
        <v>2243</v>
      </c>
      <c r="X3194">
        <v>2</v>
      </c>
      <c r="Y3194">
        <v>0</v>
      </c>
      <c r="Z3194">
        <v>0</v>
      </c>
      <c r="AA3194">
        <v>0</v>
      </c>
      <c r="AB3194">
        <v>4371606</v>
      </c>
      <c r="AC3194" t="s">
        <v>47</v>
      </c>
      <c r="AD3194">
        <f>+VLOOKUP(T3194,items!$A$2:$D$1255,4,0)</f>
        <v>0</v>
      </c>
      <c r="AE3194">
        <f>+VLOOKUP(T3194,Tabla1[],5,0)</f>
        <v>0</v>
      </c>
      <c r="AF3194">
        <f t="shared" si="49"/>
        <v>1</v>
      </c>
    </row>
    <row r="3195" spans="1:34" x14ac:dyDescent="0.25">
      <c r="A3195">
        <v>98389</v>
      </c>
      <c r="B3195" t="s">
        <v>6467</v>
      </c>
      <c r="C3195" t="s">
        <v>33</v>
      </c>
      <c r="D3195">
        <v>0</v>
      </c>
      <c r="F3195" t="s">
        <v>985</v>
      </c>
      <c r="G3195" t="s">
        <v>683</v>
      </c>
      <c r="H3195" t="s">
        <v>6788</v>
      </c>
      <c r="I3195" t="s">
        <v>37</v>
      </c>
      <c r="J3195" t="s">
        <v>6789</v>
      </c>
      <c r="K3195" t="s">
        <v>6790</v>
      </c>
      <c r="L3195" t="s">
        <v>6791</v>
      </c>
      <c r="M3195" t="s">
        <v>445</v>
      </c>
      <c r="N3195" t="s">
        <v>445</v>
      </c>
      <c r="O3195" t="s">
        <v>4415</v>
      </c>
      <c r="P3195" t="s">
        <v>1975</v>
      </c>
      <c r="Q3195" t="s">
        <v>6792</v>
      </c>
      <c r="R3195" t="s">
        <v>63</v>
      </c>
      <c r="S3195" t="s">
        <v>128</v>
      </c>
      <c r="T3195" t="s">
        <v>6802</v>
      </c>
      <c r="U3195" t="s">
        <v>6803</v>
      </c>
      <c r="W3195" t="s">
        <v>111</v>
      </c>
      <c r="X3195">
        <v>1</v>
      </c>
      <c r="Y3195">
        <v>0</v>
      </c>
      <c r="Z3195">
        <v>0</v>
      </c>
      <c r="AA3195">
        <v>0</v>
      </c>
      <c r="AB3195">
        <v>2961132</v>
      </c>
      <c r="AC3195" t="s">
        <v>47</v>
      </c>
      <c r="AD3195">
        <f>+VLOOKUP(T3195,items!$A$2:$D$1255,4,0)</f>
        <v>0</v>
      </c>
      <c r="AE3195">
        <f>+VLOOKUP(T3195,Tabla1[],5,0)</f>
        <v>0</v>
      </c>
      <c r="AF3195">
        <f t="shared" si="49"/>
        <v>1</v>
      </c>
    </row>
    <row r="3196" spans="1:34" x14ac:dyDescent="0.25">
      <c r="A3196">
        <v>98389</v>
      </c>
      <c r="B3196" t="s">
        <v>6467</v>
      </c>
      <c r="C3196" t="s">
        <v>33</v>
      </c>
      <c r="D3196">
        <v>0</v>
      </c>
      <c r="F3196" t="s">
        <v>985</v>
      </c>
      <c r="G3196" t="s">
        <v>683</v>
      </c>
      <c r="H3196" t="s">
        <v>6788</v>
      </c>
      <c r="I3196" t="s">
        <v>37</v>
      </c>
      <c r="J3196" t="s">
        <v>6789</v>
      </c>
      <c r="K3196" t="s">
        <v>6790</v>
      </c>
      <c r="L3196" t="s">
        <v>6791</v>
      </c>
      <c r="M3196" t="s">
        <v>445</v>
      </c>
      <c r="N3196" t="s">
        <v>445</v>
      </c>
      <c r="O3196" t="s">
        <v>4415</v>
      </c>
      <c r="P3196" t="s">
        <v>1975</v>
      </c>
      <c r="Q3196" t="s">
        <v>6792</v>
      </c>
      <c r="R3196" t="s">
        <v>63</v>
      </c>
      <c r="S3196" t="s">
        <v>128</v>
      </c>
      <c r="T3196" t="s">
        <v>5322</v>
      </c>
      <c r="U3196" t="s">
        <v>5323</v>
      </c>
      <c r="X3196">
        <v>3</v>
      </c>
      <c r="Y3196">
        <v>0</v>
      </c>
      <c r="Z3196">
        <v>0</v>
      </c>
      <c r="AA3196">
        <v>0</v>
      </c>
      <c r="AB3196">
        <v>3956823</v>
      </c>
      <c r="AC3196" t="s">
        <v>47</v>
      </c>
      <c r="AD3196">
        <f>+VLOOKUP(T3196,items!$A$2:$D$1255,4,0)</f>
        <v>0</v>
      </c>
      <c r="AE3196">
        <f>+VLOOKUP(T3196,Tabla1[],5,0)</f>
        <v>0</v>
      </c>
      <c r="AF3196">
        <f t="shared" si="49"/>
        <v>1</v>
      </c>
    </row>
    <row r="3197" spans="1:34" x14ac:dyDescent="0.25">
      <c r="A3197">
        <v>98394</v>
      </c>
      <c r="B3197" t="s">
        <v>6804</v>
      </c>
      <c r="C3197" t="s">
        <v>33</v>
      </c>
      <c r="D3197">
        <v>0</v>
      </c>
      <c r="F3197" t="s">
        <v>3533</v>
      </c>
      <c r="G3197" t="s">
        <v>2492</v>
      </c>
      <c r="H3197" t="s">
        <v>6805</v>
      </c>
      <c r="I3197" t="s">
        <v>37</v>
      </c>
      <c r="J3197" t="s">
        <v>6806</v>
      </c>
      <c r="K3197" t="s">
        <v>6807</v>
      </c>
      <c r="L3197" t="s">
        <v>6808</v>
      </c>
      <c r="M3197" t="s">
        <v>4571</v>
      </c>
      <c r="N3197" t="s">
        <v>4571</v>
      </c>
      <c r="O3197" t="s">
        <v>4581</v>
      </c>
      <c r="P3197" t="s">
        <v>119</v>
      </c>
      <c r="Q3197" t="s">
        <v>4415</v>
      </c>
      <c r="R3197" t="s">
        <v>127</v>
      </c>
      <c r="S3197" t="s">
        <v>44</v>
      </c>
      <c r="T3197" t="s">
        <v>6809</v>
      </c>
      <c r="U3197" t="s">
        <v>6810</v>
      </c>
      <c r="W3197" t="s">
        <v>111</v>
      </c>
      <c r="X3197">
        <v>3</v>
      </c>
      <c r="Y3197">
        <v>0</v>
      </c>
      <c r="Z3197">
        <v>0</v>
      </c>
      <c r="AA3197">
        <v>0</v>
      </c>
      <c r="AB3197">
        <v>14811258</v>
      </c>
      <c r="AC3197" t="s">
        <v>47</v>
      </c>
      <c r="AD3197">
        <f>+VLOOKUP(T3197,items!$A$2:$D$1255,4,0)</f>
        <v>0</v>
      </c>
      <c r="AE3197">
        <f>+VLOOKUP(T3197,Tabla1[],5,0)</f>
        <v>0</v>
      </c>
      <c r="AF3197">
        <f t="shared" si="49"/>
        <v>11</v>
      </c>
    </row>
    <row r="3198" spans="1:34" x14ac:dyDescent="0.25">
      <c r="A3198">
        <v>98394</v>
      </c>
      <c r="B3198" t="s">
        <v>6804</v>
      </c>
      <c r="C3198" t="s">
        <v>33</v>
      </c>
      <c r="D3198">
        <v>0</v>
      </c>
      <c r="F3198" t="s">
        <v>3533</v>
      </c>
      <c r="G3198" t="s">
        <v>2492</v>
      </c>
      <c r="H3198" t="s">
        <v>6805</v>
      </c>
      <c r="I3198" t="s">
        <v>37</v>
      </c>
      <c r="J3198" t="s">
        <v>6806</v>
      </c>
      <c r="K3198" t="s">
        <v>6807</v>
      </c>
      <c r="L3198" t="s">
        <v>6808</v>
      </c>
      <c r="M3198" t="s">
        <v>4571</v>
      </c>
      <c r="N3198" t="s">
        <v>4571</v>
      </c>
      <c r="O3198" t="s">
        <v>4581</v>
      </c>
      <c r="P3198" t="s">
        <v>119</v>
      </c>
      <c r="Q3198" t="s">
        <v>4415</v>
      </c>
      <c r="R3198" t="s">
        <v>127</v>
      </c>
      <c r="S3198" t="s">
        <v>44</v>
      </c>
      <c r="T3198" t="s">
        <v>3419</v>
      </c>
      <c r="U3198" t="s">
        <v>6811</v>
      </c>
      <c r="V3198" t="s">
        <v>214</v>
      </c>
      <c r="W3198" t="s">
        <v>111</v>
      </c>
      <c r="X3198">
        <v>3</v>
      </c>
      <c r="Y3198">
        <v>0</v>
      </c>
      <c r="Z3198">
        <v>0</v>
      </c>
      <c r="AA3198">
        <v>0</v>
      </c>
      <c r="AB3198">
        <v>10781550</v>
      </c>
      <c r="AC3198" t="s">
        <v>47</v>
      </c>
      <c r="AD3198">
        <f>+VLOOKUP(T3198,items!$A$2:$D$1255,4,0)</f>
        <v>0</v>
      </c>
      <c r="AE3198">
        <f>+VLOOKUP(T3198,Tabla1[],5,0)</f>
        <v>0</v>
      </c>
      <c r="AF3198">
        <f t="shared" si="49"/>
        <v>11</v>
      </c>
    </row>
    <row r="3199" spans="1:34" x14ac:dyDescent="0.25">
      <c r="A3199">
        <v>98396</v>
      </c>
      <c r="B3199" t="s">
        <v>1525</v>
      </c>
      <c r="C3199" t="s">
        <v>75</v>
      </c>
      <c r="D3199">
        <v>0</v>
      </c>
      <c r="F3199" t="s">
        <v>985</v>
      </c>
      <c r="G3199" t="s">
        <v>424</v>
      </c>
      <c r="H3199" t="s">
        <v>6812</v>
      </c>
      <c r="I3199" t="s">
        <v>6813</v>
      </c>
      <c r="J3199" t="s">
        <v>6814</v>
      </c>
      <c r="K3199" t="s">
        <v>6815</v>
      </c>
      <c r="L3199" t="s">
        <v>6816</v>
      </c>
      <c r="M3199" t="s">
        <v>681</v>
      </c>
      <c r="N3199" t="s">
        <v>681</v>
      </c>
      <c r="O3199" t="s">
        <v>1213</v>
      </c>
      <c r="P3199" t="s">
        <v>450</v>
      </c>
      <c r="Q3199" t="s">
        <v>5230</v>
      </c>
      <c r="R3199" t="s">
        <v>63</v>
      </c>
      <c r="S3199" t="s">
        <v>272</v>
      </c>
      <c r="T3199" t="s">
        <v>633</v>
      </c>
      <c r="U3199" t="s">
        <v>634</v>
      </c>
      <c r="X3199">
        <v>6</v>
      </c>
      <c r="Y3199">
        <v>0</v>
      </c>
      <c r="Z3199">
        <v>0</v>
      </c>
      <c r="AA3199">
        <v>0</v>
      </c>
      <c r="AB3199" s="14">
        <v>982925.27999999991</v>
      </c>
      <c r="AC3199" t="s">
        <v>47</v>
      </c>
      <c r="AD3199">
        <f>+VLOOKUP(T3199,items!$A$2:$D$1255,4,0)</f>
        <v>0</v>
      </c>
      <c r="AE3199">
        <f>+VLOOKUP(T3199,Tabla1[],5,0)</f>
        <v>0</v>
      </c>
      <c r="AF3199">
        <f t="shared" si="49"/>
        <v>11</v>
      </c>
      <c r="AG3199">
        <v>3816</v>
      </c>
      <c r="AH3199" s="14">
        <v>982925.27999999991</v>
      </c>
    </row>
    <row r="3200" spans="1:34" x14ac:dyDescent="0.25">
      <c r="A3200">
        <v>98396</v>
      </c>
      <c r="B3200" t="s">
        <v>1525</v>
      </c>
      <c r="C3200" t="s">
        <v>75</v>
      </c>
      <c r="D3200">
        <v>0</v>
      </c>
      <c r="F3200" t="s">
        <v>985</v>
      </c>
      <c r="G3200" t="s">
        <v>424</v>
      </c>
      <c r="H3200" t="s">
        <v>6812</v>
      </c>
      <c r="I3200" t="s">
        <v>6813</v>
      </c>
      <c r="J3200" t="s">
        <v>6814</v>
      </c>
      <c r="K3200" t="s">
        <v>6815</v>
      </c>
      <c r="L3200" t="s">
        <v>6816</v>
      </c>
      <c r="M3200" t="s">
        <v>681</v>
      </c>
      <c r="N3200" t="s">
        <v>681</v>
      </c>
      <c r="O3200" t="s">
        <v>1213</v>
      </c>
      <c r="P3200" t="s">
        <v>450</v>
      </c>
      <c r="Q3200" t="s">
        <v>5230</v>
      </c>
      <c r="R3200" t="s">
        <v>63</v>
      </c>
      <c r="S3200" t="s">
        <v>272</v>
      </c>
      <c r="T3200" t="s">
        <v>3097</v>
      </c>
      <c r="U3200" t="s">
        <v>3098</v>
      </c>
      <c r="X3200">
        <v>6</v>
      </c>
      <c r="Y3200">
        <v>0</v>
      </c>
      <c r="Z3200">
        <v>0</v>
      </c>
      <c r="AA3200">
        <v>0</v>
      </c>
      <c r="AB3200" s="14">
        <v>6597482.4000000004</v>
      </c>
      <c r="AC3200" t="s">
        <v>47</v>
      </c>
      <c r="AD3200">
        <f>+VLOOKUP(T3200,items!$A$2:$D$1255,4,0)</f>
        <v>0</v>
      </c>
      <c r="AE3200">
        <f>+VLOOKUP(T3200,Tabla1[],5,0)</f>
        <v>0</v>
      </c>
      <c r="AF3200">
        <f t="shared" si="49"/>
        <v>11</v>
      </c>
      <c r="AG3200">
        <v>3816</v>
      </c>
      <c r="AH3200" s="14">
        <v>6597482.4000000004</v>
      </c>
    </row>
    <row r="3201" spans="1:34" x14ac:dyDescent="0.25">
      <c r="A3201">
        <v>98396</v>
      </c>
      <c r="B3201" t="s">
        <v>1525</v>
      </c>
      <c r="C3201" t="s">
        <v>75</v>
      </c>
      <c r="D3201">
        <v>0</v>
      </c>
      <c r="F3201" t="s">
        <v>985</v>
      </c>
      <c r="G3201" t="s">
        <v>424</v>
      </c>
      <c r="H3201" t="s">
        <v>6812</v>
      </c>
      <c r="I3201" t="s">
        <v>6813</v>
      </c>
      <c r="J3201" t="s">
        <v>6814</v>
      </c>
      <c r="K3201" t="s">
        <v>6815</v>
      </c>
      <c r="L3201" t="s">
        <v>6816</v>
      </c>
      <c r="M3201" t="s">
        <v>681</v>
      </c>
      <c r="N3201" t="s">
        <v>681</v>
      </c>
      <c r="O3201" t="s">
        <v>1213</v>
      </c>
      <c r="P3201" t="s">
        <v>450</v>
      </c>
      <c r="Q3201" t="s">
        <v>5230</v>
      </c>
      <c r="R3201" t="s">
        <v>63</v>
      </c>
      <c r="S3201" t="s">
        <v>272</v>
      </c>
      <c r="T3201" t="s">
        <v>1158</v>
      </c>
      <c r="U3201" t="s">
        <v>1159</v>
      </c>
      <c r="X3201">
        <v>3</v>
      </c>
      <c r="Y3201">
        <v>0</v>
      </c>
      <c r="Z3201">
        <v>0</v>
      </c>
      <c r="AA3201">
        <v>0</v>
      </c>
      <c r="AB3201" s="14">
        <v>1524301.2</v>
      </c>
      <c r="AC3201" t="s">
        <v>47</v>
      </c>
      <c r="AD3201">
        <f>+VLOOKUP(T3201,items!$A$2:$D$1255,4,0)</f>
        <v>0</v>
      </c>
      <c r="AE3201">
        <f>+VLOOKUP(T3201,Tabla1[],5,0)</f>
        <v>0</v>
      </c>
      <c r="AF3201">
        <f t="shared" si="49"/>
        <v>11</v>
      </c>
      <c r="AG3201">
        <v>3816</v>
      </c>
      <c r="AH3201" s="14">
        <v>1524301.2</v>
      </c>
    </row>
    <row r="3202" spans="1:34" x14ac:dyDescent="0.25">
      <c r="A3202">
        <v>98396</v>
      </c>
      <c r="B3202" t="s">
        <v>1525</v>
      </c>
      <c r="C3202" t="s">
        <v>75</v>
      </c>
      <c r="D3202">
        <v>0</v>
      </c>
      <c r="F3202" t="s">
        <v>985</v>
      </c>
      <c r="G3202" t="s">
        <v>424</v>
      </c>
      <c r="H3202" t="s">
        <v>6812</v>
      </c>
      <c r="I3202" t="s">
        <v>6813</v>
      </c>
      <c r="J3202" t="s">
        <v>6814</v>
      </c>
      <c r="K3202" t="s">
        <v>6815</v>
      </c>
      <c r="L3202" t="s">
        <v>6816</v>
      </c>
      <c r="M3202" t="s">
        <v>681</v>
      </c>
      <c r="N3202" t="s">
        <v>681</v>
      </c>
      <c r="O3202" t="s">
        <v>1213</v>
      </c>
      <c r="P3202" t="s">
        <v>450</v>
      </c>
      <c r="Q3202" t="s">
        <v>5230</v>
      </c>
      <c r="R3202" t="s">
        <v>63</v>
      </c>
      <c r="S3202" t="s">
        <v>272</v>
      </c>
      <c r="T3202" t="s">
        <v>1160</v>
      </c>
      <c r="U3202" t="s">
        <v>1161</v>
      </c>
      <c r="X3202">
        <v>3</v>
      </c>
      <c r="Y3202">
        <v>0</v>
      </c>
      <c r="Z3202">
        <v>0</v>
      </c>
      <c r="AA3202">
        <v>0</v>
      </c>
      <c r="AB3202" s="14">
        <v>269028</v>
      </c>
      <c r="AC3202" t="s">
        <v>47</v>
      </c>
      <c r="AD3202">
        <f>+VLOOKUP(T3202,items!$A$2:$D$1255,4,0)</f>
        <v>0</v>
      </c>
      <c r="AE3202">
        <f>+VLOOKUP(T3202,Tabla1[],5,0)</f>
        <v>0</v>
      </c>
      <c r="AF3202">
        <f t="shared" ref="AF3202:AF3265" si="50">+MONTH(O3202)</f>
        <v>11</v>
      </c>
      <c r="AG3202">
        <v>3816</v>
      </c>
      <c r="AH3202" s="14">
        <v>269028</v>
      </c>
    </row>
    <row r="3203" spans="1:34" x14ac:dyDescent="0.25">
      <c r="A3203">
        <v>98396</v>
      </c>
      <c r="B3203" t="s">
        <v>1525</v>
      </c>
      <c r="C3203" t="s">
        <v>75</v>
      </c>
      <c r="D3203">
        <v>0</v>
      </c>
      <c r="F3203" t="s">
        <v>985</v>
      </c>
      <c r="G3203" t="s">
        <v>424</v>
      </c>
      <c r="H3203" t="s">
        <v>6812</v>
      </c>
      <c r="I3203" t="s">
        <v>6813</v>
      </c>
      <c r="J3203" t="s">
        <v>6814</v>
      </c>
      <c r="K3203" t="s">
        <v>6815</v>
      </c>
      <c r="L3203" t="s">
        <v>6816</v>
      </c>
      <c r="M3203" t="s">
        <v>681</v>
      </c>
      <c r="N3203" t="s">
        <v>681</v>
      </c>
      <c r="O3203" t="s">
        <v>1213</v>
      </c>
      <c r="P3203" t="s">
        <v>450</v>
      </c>
      <c r="Q3203" t="s">
        <v>5230</v>
      </c>
      <c r="R3203" t="s">
        <v>63</v>
      </c>
      <c r="S3203" t="s">
        <v>272</v>
      </c>
      <c r="T3203" t="s">
        <v>4137</v>
      </c>
      <c r="U3203" t="s">
        <v>4138</v>
      </c>
      <c r="X3203">
        <v>12</v>
      </c>
      <c r="Y3203">
        <v>0</v>
      </c>
      <c r="Z3203">
        <v>0</v>
      </c>
      <c r="AA3203">
        <v>0</v>
      </c>
      <c r="AB3203" s="14">
        <v>1190592</v>
      </c>
      <c r="AC3203" t="s">
        <v>47</v>
      </c>
      <c r="AD3203">
        <f>+VLOOKUP(T3203,items!$A$2:$D$1255,4,0)</f>
        <v>0</v>
      </c>
      <c r="AE3203">
        <f>+VLOOKUP(T3203,Tabla1[],5,0)</f>
        <v>0</v>
      </c>
      <c r="AF3203">
        <f t="shared" si="50"/>
        <v>11</v>
      </c>
      <c r="AG3203">
        <v>3816</v>
      </c>
      <c r="AH3203" s="14">
        <v>1190592</v>
      </c>
    </row>
    <row r="3204" spans="1:34" x14ac:dyDescent="0.25">
      <c r="A3204">
        <v>98396</v>
      </c>
      <c r="B3204" t="s">
        <v>1525</v>
      </c>
      <c r="C3204" t="s">
        <v>75</v>
      </c>
      <c r="D3204">
        <v>0</v>
      </c>
      <c r="F3204" t="s">
        <v>985</v>
      </c>
      <c r="G3204" t="s">
        <v>424</v>
      </c>
      <c r="H3204" t="s">
        <v>6812</v>
      </c>
      <c r="I3204" t="s">
        <v>6813</v>
      </c>
      <c r="J3204" t="s">
        <v>6814</v>
      </c>
      <c r="K3204" t="s">
        <v>6815</v>
      </c>
      <c r="L3204" t="s">
        <v>6816</v>
      </c>
      <c r="M3204" t="s">
        <v>681</v>
      </c>
      <c r="N3204" t="s">
        <v>681</v>
      </c>
      <c r="O3204" t="s">
        <v>1213</v>
      </c>
      <c r="P3204" t="s">
        <v>450</v>
      </c>
      <c r="Q3204" t="s">
        <v>5230</v>
      </c>
      <c r="R3204" t="s">
        <v>63</v>
      </c>
      <c r="S3204" t="s">
        <v>272</v>
      </c>
      <c r="T3204" t="s">
        <v>392</v>
      </c>
      <c r="U3204" t="s">
        <v>393</v>
      </c>
      <c r="X3204">
        <v>1</v>
      </c>
      <c r="Y3204">
        <v>0</v>
      </c>
      <c r="Z3204">
        <v>0</v>
      </c>
      <c r="AA3204">
        <v>0</v>
      </c>
      <c r="AB3204" s="14">
        <v>2010726.7199999997</v>
      </c>
      <c r="AC3204" t="s">
        <v>47</v>
      </c>
      <c r="AD3204" t="e">
        <f>+VLOOKUP(T3204,items!$A$2:$D$1255,4,0)</f>
        <v>#N/A</v>
      </c>
      <c r="AE3204" t="e">
        <f>+VLOOKUP(T3204,Tabla1[],5,0)</f>
        <v>#N/A</v>
      </c>
      <c r="AF3204">
        <f t="shared" si="50"/>
        <v>11</v>
      </c>
      <c r="AG3204">
        <v>3816</v>
      </c>
      <c r="AH3204" s="14">
        <v>2010726.7199999997</v>
      </c>
    </row>
    <row r="3205" spans="1:34" x14ac:dyDescent="0.25">
      <c r="A3205">
        <v>98399</v>
      </c>
      <c r="B3205" t="s">
        <v>6679</v>
      </c>
      <c r="C3205" t="s">
        <v>75</v>
      </c>
      <c r="D3205">
        <v>0</v>
      </c>
      <c r="F3205" t="s">
        <v>985</v>
      </c>
      <c r="G3205" t="s">
        <v>985</v>
      </c>
      <c r="H3205" t="s">
        <v>6817</v>
      </c>
      <c r="I3205" t="s">
        <v>37</v>
      </c>
      <c r="J3205" t="s">
        <v>6818</v>
      </c>
      <c r="K3205" t="s">
        <v>6819</v>
      </c>
      <c r="L3205" t="s">
        <v>37</v>
      </c>
      <c r="M3205" t="s">
        <v>1142</v>
      </c>
      <c r="N3205" t="s">
        <v>1142</v>
      </c>
      <c r="O3205" t="s">
        <v>2130</v>
      </c>
      <c r="P3205" t="s">
        <v>424</v>
      </c>
      <c r="Q3205" t="s">
        <v>424</v>
      </c>
      <c r="R3205" t="s">
        <v>43</v>
      </c>
      <c r="S3205" t="s">
        <v>164</v>
      </c>
      <c r="T3205" t="s">
        <v>3069</v>
      </c>
      <c r="U3205" t="s">
        <v>3070</v>
      </c>
      <c r="X3205">
        <v>2</v>
      </c>
      <c r="Y3205">
        <v>0</v>
      </c>
      <c r="Z3205">
        <v>0</v>
      </c>
      <c r="AA3205">
        <v>0</v>
      </c>
      <c r="AB3205">
        <v>100000</v>
      </c>
      <c r="AC3205" t="s">
        <v>47</v>
      </c>
      <c r="AD3205">
        <f>+VLOOKUP(T3205,items!$A$2:$D$1255,4,0)</f>
        <v>0</v>
      </c>
      <c r="AE3205">
        <f>+VLOOKUP(T3205,Tabla1[],5,0)</f>
        <v>0</v>
      </c>
      <c r="AF3205">
        <f t="shared" si="50"/>
        <v>10</v>
      </c>
    </row>
    <row r="3206" spans="1:34" x14ac:dyDescent="0.25">
      <c r="A3206">
        <v>98402</v>
      </c>
      <c r="B3206" t="s">
        <v>6820</v>
      </c>
      <c r="C3206" t="s">
        <v>33</v>
      </c>
      <c r="D3206">
        <v>0</v>
      </c>
      <c r="F3206" t="s">
        <v>985</v>
      </c>
      <c r="G3206" t="s">
        <v>2492</v>
      </c>
      <c r="H3206" t="s">
        <v>6821</v>
      </c>
      <c r="I3206" t="s">
        <v>37</v>
      </c>
      <c r="J3206" t="s">
        <v>6822</v>
      </c>
      <c r="K3206" t="s">
        <v>6823</v>
      </c>
      <c r="L3206" t="s">
        <v>6824</v>
      </c>
      <c r="M3206" t="s">
        <v>120</v>
      </c>
      <c r="N3206" t="s">
        <v>120</v>
      </c>
      <c r="O3206" t="s">
        <v>187</v>
      </c>
      <c r="P3206" t="s">
        <v>451</v>
      </c>
      <c r="Q3206" t="s">
        <v>1973</v>
      </c>
      <c r="R3206" t="s">
        <v>63</v>
      </c>
      <c r="S3206" t="s">
        <v>44</v>
      </c>
      <c r="T3206" t="s">
        <v>6825</v>
      </c>
      <c r="U3206" t="s">
        <v>6826</v>
      </c>
      <c r="V3206" t="s">
        <v>1365</v>
      </c>
      <c r="X3206">
        <v>2</v>
      </c>
      <c r="Y3206">
        <v>0</v>
      </c>
      <c r="Z3206">
        <v>0</v>
      </c>
      <c r="AA3206">
        <v>0</v>
      </c>
      <c r="AB3206">
        <v>21043468</v>
      </c>
      <c r="AC3206" t="s">
        <v>47</v>
      </c>
      <c r="AD3206">
        <f>+VLOOKUP(T3206,items!$A$2:$D$1255,4,0)</f>
        <v>0</v>
      </c>
      <c r="AE3206">
        <f>+VLOOKUP(T3206,Tabla1[],5,0)</f>
        <v>0</v>
      </c>
      <c r="AF3206">
        <f t="shared" si="50"/>
        <v>12</v>
      </c>
    </row>
    <row r="3207" spans="1:34" x14ac:dyDescent="0.25">
      <c r="A3207">
        <v>98402</v>
      </c>
      <c r="B3207" t="s">
        <v>6820</v>
      </c>
      <c r="C3207" t="s">
        <v>33</v>
      </c>
      <c r="D3207">
        <v>0</v>
      </c>
      <c r="F3207" t="s">
        <v>985</v>
      </c>
      <c r="G3207" t="s">
        <v>2492</v>
      </c>
      <c r="H3207" t="s">
        <v>6821</v>
      </c>
      <c r="I3207" t="s">
        <v>37</v>
      </c>
      <c r="J3207" t="s">
        <v>6822</v>
      </c>
      <c r="K3207" t="s">
        <v>6823</v>
      </c>
      <c r="L3207" t="s">
        <v>6824</v>
      </c>
      <c r="M3207" t="s">
        <v>120</v>
      </c>
      <c r="N3207" t="s">
        <v>120</v>
      </c>
      <c r="O3207" t="s">
        <v>187</v>
      </c>
      <c r="P3207" t="s">
        <v>451</v>
      </c>
      <c r="Q3207" t="s">
        <v>1973</v>
      </c>
      <c r="R3207" t="s">
        <v>63</v>
      </c>
      <c r="S3207" t="s">
        <v>44</v>
      </c>
      <c r="T3207" t="s">
        <v>797</v>
      </c>
      <c r="U3207" t="s">
        <v>798</v>
      </c>
      <c r="X3207">
        <v>1</v>
      </c>
      <c r="Y3207">
        <v>0</v>
      </c>
      <c r="Z3207">
        <v>0</v>
      </c>
      <c r="AA3207">
        <v>0</v>
      </c>
      <c r="AB3207">
        <v>400000</v>
      </c>
      <c r="AC3207" t="s">
        <v>47</v>
      </c>
      <c r="AD3207" t="e">
        <f>+VLOOKUP(T3207,items!$A$2:$D$1255,4,0)</f>
        <v>#N/A</v>
      </c>
      <c r="AE3207" t="e">
        <f>+VLOOKUP(T3207,Tabla1[],5,0)</f>
        <v>#N/A</v>
      </c>
      <c r="AF3207">
        <f t="shared" si="50"/>
        <v>12</v>
      </c>
    </row>
    <row r="3208" spans="1:34" x14ac:dyDescent="0.25">
      <c r="A3208">
        <v>98404</v>
      </c>
      <c r="B3208" t="s">
        <v>6827</v>
      </c>
      <c r="C3208" t="s">
        <v>75</v>
      </c>
      <c r="D3208">
        <v>0</v>
      </c>
      <c r="F3208" t="s">
        <v>985</v>
      </c>
      <c r="G3208" t="s">
        <v>2130</v>
      </c>
      <c r="H3208" t="s">
        <v>6828</v>
      </c>
      <c r="I3208" t="s">
        <v>37</v>
      </c>
      <c r="J3208" t="s">
        <v>6829</v>
      </c>
      <c r="K3208" t="s">
        <v>6830</v>
      </c>
      <c r="L3208" t="s">
        <v>37</v>
      </c>
      <c r="M3208" t="s">
        <v>2492</v>
      </c>
      <c r="N3208" t="s">
        <v>2492</v>
      </c>
      <c r="O3208" t="s">
        <v>335</v>
      </c>
      <c r="P3208" t="s">
        <v>125</v>
      </c>
      <c r="Q3208" t="s">
        <v>125</v>
      </c>
      <c r="R3208" t="s">
        <v>127</v>
      </c>
      <c r="S3208" t="s">
        <v>44</v>
      </c>
      <c r="T3208" t="s">
        <v>4761</v>
      </c>
      <c r="U3208" t="s">
        <v>4762</v>
      </c>
      <c r="X3208">
        <v>4</v>
      </c>
      <c r="Y3208">
        <v>0</v>
      </c>
      <c r="Z3208">
        <v>0</v>
      </c>
      <c r="AA3208">
        <v>0</v>
      </c>
      <c r="AB3208">
        <v>12000</v>
      </c>
      <c r="AC3208" t="s">
        <v>47</v>
      </c>
      <c r="AD3208">
        <f>+VLOOKUP(T3208,items!$A$2:$D$1255,4,0)</f>
        <v>0</v>
      </c>
      <c r="AE3208">
        <f>+VLOOKUP(T3208,Tabla1[],5,0)</f>
        <v>0</v>
      </c>
      <c r="AF3208">
        <f t="shared" si="50"/>
        <v>10</v>
      </c>
    </row>
    <row r="3209" spans="1:34" x14ac:dyDescent="0.25">
      <c r="A3209">
        <v>98404</v>
      </c>
      <c r="B3209" t="s">
        <v>6827</v>
      </c>
      <c r="C3209" t="s">
        <v>75</v>
      </c>
      <c r="D3209">
        <v>0</v>
      </c>
      <c r="F3209" t="s">
        <v>985</v>
      </c>
      <c r="G3209" t="s">
        <v>2130</v>
      </c>
      <c r="H3209" t="s">
        <v>6828</v>
      </c>
      <c r="I3209" t="s">
        <v>37</v>
      </c>
      <c r="J3209" t="s">
        <v>6829</v>
      </c>
      <c r="K3209" t="s">
        <v>6830</v>
      </c>
      <c r="L3209" t="s">
        <v>37</v>
      </c>
      <c r="M3209" t="s">
        <v>2492</v>
      </c>
      <c r="N3209" t="s">
        <v>2492</v>
      </c>
      <c r="O3209" t="s">
        <v>335</v>
      </c>
      <c r="P3209" t="s">
        <v>125</v>
      </c>
      <c r="Q3209" t="s">
        <v>125</v>
      </c>
      <c r="R3209" t="s">
        <v>127</v>
      </c>
      <c r="S3209" t="s">
        <v>44</v>
      </c>
      <c r="T3209" t="s">
        <v>4763</v>
      </c>
      <c r="U3209" t="s">
        <v>4764</v>
      </c>
      <c r="X3209">
        <v>4</v>
      </c>
      <c r="Y3209">
        <v>0</v>
      </c>
      <c r="Z3209">
        <v>0</v>
      </c>
      <c r="AA3209">
        <v>0</v>
      </c>
      <c r="AB3209">
        <v>12000</v>
      </c>
      <c r="AC3209" t="s">
        <v>47</v>
      </c>
      <c r="AD3209">
        <f>+VLOOKUP(T3209,items!$A$2:$D$1255,4,0)</f>
        <v>0</v>
      </c>
      <c r="AE3209">
        <f>+VLOOKUP(T3209,Tabla1[],5,0)</f>
        <v>0</v>
      </c>
      <c r="AF3209">
        <f t="shared" si="50"/>
        <v>10</v>
      </c>
    </row>
    <row r="3210" spans="1:34" x14ac:dyDescent="0.25">
      <c r="A3210">
        <v>98404</v>
      </c>
      <c r="B3210" t="s">
        <v>6827</v>
      </c>
      <c r="C3210" t="s">
        <v>75</v>
      </c>
      <c r="D3210">
        <v>0</v>
      </c>
      <c r="F3210" t="s">
        <v>985</v>
      </c>
      <c r="G3210" t="s">
        <v>2130</v>
      </c>
      <c r="H3210" t="s">
        <v>6828</v>
      </c>
      <c r="I3210" t="s">
        <v>37</v>
      </c>
      <c r="J3210" t="s">
        <v>6829</v>
      </c>
      <c r="K3210" t="s">
        <v>6830</v>
      </c>
      <c r="L3210" t="s">
        <v>37</v>
      </c>
      <c r="M3210" t="s">
        <v>2492</v>
      </c>
      <c r="N3210" t="s">
        <v>2492</v>
      </c>
      <c r="O3210" t="s">
        <v>335</v>
      </c>
      <c r="P3210" t="s">
        <v>125</v>
      </c>
      <c r="Q3210" t="s">
        <v>125</v>
      </c>
      <c r="R3210" t="s">
        <v>127</v>
      </c>
      <c r="S3210" t="s">
        <v>44</v>
      </c>
      <c r="T3210" t="s">
        <v>6831</v>
      </c>
      <c r="U3210" t="s">
        <v>6832</v>
      </c>
      <c r="X3210">
        <v>8</v>
      </c>
      <c r="Y3210">
        <v>0</v>
      </c>
      <c r="Z3210">
        <v>0</v>
      </c>
      <c r="AA3210">
        <v>0</v>
      </c>
      <c r="AB3210">
        <v>49600</v>
      </c>
      <c r="AC3210" t="s">
        <v>47</v>
      </c>
      <c r="AD3210">
        <f>+VLOOKUP(T3210,items!$A$2:$D$1255,4,0)</f>
        <v>0</v>
      </c>
      <c r="AE3210">
        <f>+VLOOKUP(T3210,Tabla1[],5,0)</f>
        <v>0</v>
      </c>
      <c r="AF3210">
        <f t="shared" si="50"/>
        <v>10</v>
      </c>
    </row>
    <row r="3211" spans="1:34" x14ac:dyDescent="0.25">
      <c r="A3211">
        <v>98404</v>
      </c>
      <c r="B3211" t="s">
        <v>6827</v>
      </c>
      <c r="C3211" t="s">
        <v>75</v>
      </c>
      <c r="D3211">
        <v>0</v>
      </c>
      <c r="F3211" t="s">
        <v>985</v>
      </c>
      <c r="G3211" t="s">
        <v>2130</v>
      </c>
      <c r="H3211" t="s">
        <v>6828</v>
      </c>
      <c r="I3211" t="s">
        <v>37</v>
      </c>
      <c r="J3211" t="s">
        <v>6829</v>
      </c>
      <c r="K3211" t="s">
        <v>6830</v>
      </c>
      <c r="L3211" t="s">
        <v>37</v>
      </c>
      <c r="M3211" t="s">
        <v>2492</v>
      </c>
      <c r="N3211" t="s">
        <v>2492</v>
      </c>
      <c r="O3211" t="s">
        <v>335</v>
      </c>
      <c r="P3211" t="s">
        <v>125</v>
      </c>
      <c r="Q3211" t="s">
        <v>125</v>
      </c>
      <c r="R3211" t="s">
        <v>127</v>
      </c>
      <c r="S3211" t="s">
        <v>44</v>
      </c>
      <c r="T3211" t="s">
        <v>4217</v>
      </c>
      <c r="U3211" t="s">
        <v>4218</v>
      </c>
      <c r="X3211">
        <v>1</v>
      </c>
      <c r="Y3211">
        <v>0</v>
      </c>
      <c r="Z3211">
        <v>0</v>
      </c>
      <c r="AA3211">
        <v>0</v>
      </c>
      <c r="AB3211">
        <v>90000</v>
      </c>
      <c r="AC3211" t="s">
        <v>47</v>
      </c>
      <c r="AD3211" t="e">
        <f>+VLOOKUP(T3211,items!$A$2:$D$1255,4,0)</f>
        <v>#N/A</v>
      </c>
      <c r="AE3211" t="e">
        <f>+VLOOKUP(T3211,Tabla1[],5,0)</f>
        <v>#N/A</v>
      </c>
      <c r="AF3211">
        <f t="shared" si="50"/>
        <v>10</v>
      </c>
    </row>
    <row r="3212" spans="1:34" x14ac:dyDescent="0.25">
      <c r="A3212">
        <v>98409</v>
      </c>
      <c r="B3212" t="s">
        <v>6833</v>
      </c>
      <c r="C3212" t="s">
        <v>1065</v>
      </c>
      <c r="D3212">
        <v>0</v>
      </c>
      <c r="F3212" t="s">
        <v>985</v>
      </c>
      <c r="G3212" t="s">
        <v>985</v>
      </c>
      <c r="H3212" t="s">
        <v>6834</v>
      </c>
      <c r="I3212" t="s">
        <v>37</v>
      </c>
      <c r="J3212" t="s">
        <v>37</v>
      </c>
      <c r="K3212" t="s">
        <v>6835</v>
      </c>
      <c r="L3212" t="s">
        <v>37</v>
      </c>
      <c r="M3212" t="s">
        <v>1142</v>
      </c>
      <c r="N3212" t="s">
        <v>1142</v>
      </c>
      <c r="O3212" t="s">
        <v>1143</v>
      </c>
      <c r="P3212" t="s">
        <v>424</v>
      </c>
      <c r="Q3212" t="s">
        <v>1143</v>
      </c>
      <c r="R3212" t="s">
        <v>127</v>
      </c>
      <c r="S3212" t="s">
        <v>128</v>
      </c>
      <c r="T3212" t="s">
        <v>1232</v>
      </c>
      <c r="U3212" t="s">
        <v>1233</v>
      </c>
      <c r="X3212">
        <v>1</v>
      </c>
      <c r="Y3212">
        <v>0</v>
      </c>
      <c r="Z3212">
        <v>0</v>
      </c>
      <c r="AA3212">
        <v>0</v>
      </c>
      <c r="AB3212">
        <v>169800</v>
      </c>
      <c r="AC3212" t="s">
        <v>47</v>
      </c>
      <c r="AD3212">
        <f>+VLOOKUP(T3212,items!$A$2:$D$1255,4,0)</f>
        <v>0</v>
      </c>
      <c r="AE3212">
        <f>+VLOOKUP(T3212,Tabla1[],5,0)</f>
        <v>0</v>
      </c>
      <c r="AF3212">
        <f t="shared" si="50"/>
        <v>10</v>
      </c>
    </row>
    <row r="3213" spans="1:34" x14ac:dyDescent="0.25">
      <c r="A3213">
        <v>98409</v>
      </c>
      <c r="B3213" t="s">
        <v>6833</v>
      </c>
      <c r="C3213" t="s">
        <v>1065</v>
      </c>
      <c r="D3213">
        <v>0</v>
      </c>
      <c r="F3213" t="s">
        <v>985</v>
      </c>
      <c r="G3213" t="s">
        <v>985</v>
      </c>
      <c r="H3213" t="s">
        <v>6834</v>
      </c>
      <c r="I3213" t="s">
        <v>37</v>
      </c>
      <c r="J3213" t="s">
        <v>37</v>
      </c>
      <c r="K3213" t="s">
        <v>6835</v>
      </c>
      <c r="L3213" t="s">
        <v>37</v>
      </c>
      <c r="M3213" t="s">
        <v>1142</v>
      </c>
      <c r="N3213" t="s">
        <v>1142</v>
      </c>
      <c r="O3213" t="s">
        <v>1143</v>
      </c>
      <c r="P3213" t="s">
        <v>424</v>
      </c>
      <c r="Q3213" t="s">
        <v>1143</v>
      </c>
      <c r="R3213" t="s">
        <v>127</v>
      </c>
      <c r="S3213" t="s">
        <v>128</v>
      </c>
      <c r="T3213" t="s">
        <v>314</v>
      </c>
      <c r="U3213" t="s">
        <v>315</v>
      </c>
      <c r="X3213">
        <v>1</v>
      </c>
      <c r="Y3213">
        <v>0</v>
      </c>
      <c r="Z3213">
        <v>0</v>
      </c>
      <c r="AA3213">
        <v>0</v>
      </c>
      <c r="AB3213">
        <v>40000</v>
      </c>
      <c r="AC3213" t="s">
        <v>47</v>
      </c>
      <c r="AD3213">
        <f>+VLOOKUP(T3213,items!$A$2:$D$1255,4,0)</f>
        <v>0</v>
      </c>
      <c r="AE3213">
        <f>+VLOOKUP(T3213,Tabla1[],5,0)</f>
        <v>0</v>
      </c>
      <c r="AF3213">
        <f t="shared" si="50"/>
        <v>10</v>
      </c>
    </row>
    <row r="3214" spans="1:34" x14ac:dyDescent="0.25">
      <c r="A3214">
        <v>98423</v>
      </c>
      <c r="B3214" t="s">
        <v>6836</v>
      </c>
      <c r="C3214" t="s">
        <v>1065</v>
      </c>
      <c r="D3214">
        <v>0</v>
      </c>
      <c r="F3214" t="s">
        <v>1142</v>
      </c>
      <c r="G3214" t="s">
        <v>1142</v>
      </c>
      <c r="H3214" t="s">
        <v>6837</v>
      </c>
      <c r="I3214" t="s">
        <v>37</v>
      </c>
      <c r="J3214" t="s">
        <v>37</v>
      </c>
      <c r="K3214" t="s">
        <v>6838</v>
      </c>
      <c r="L3214" t="s">
        <v>37</v>
      </c>
      <c r="M3214" t="s">
        <v>1143</v>
      </c>
      <c r="N3214" t="s">
        <v>1143</v>
      </c>
      <c r="O3214" t="s">
        <v>2130</v>
      </c>
      <c r="P3214" t="s">
        <v>2492</v>
      </c>
      <c r="Q3214" t="s">
        <v>2130</v>
      </c>
      <c r="R3214" t="s">
        <v>127</v>
      </c>
      <c r="S3214" t="s">
        <v>44</v>
      </c>
      <c r="T3214" t="s">
        <v>1232</v>
      </c>
      <c r="U3214" t="s">
        <v>1233</v>
      </c>
      <c r="X3214">
        <v>1</v>
      </c>
      <c r="Y3214">
        <v>0</v>
      </c>
      <c r="Z3214">
        <v>0</v>
      </c>
      <c r="AA3214">
        <v>0</v>
      </c>
      <c r="AB3214">
        <v>198000</v>
      </c>
      <c r="AC3214" t="s">
        <v>47</v>
      </c>
      <c r="AD3214">
        <f>+VLOOKUP(T3214,items!$A$2:$D$1255,4,0)</f>
        <v>0</v>
      </c>
      <c r="AE3214">
        <f>+VLOOKUP(T3214,Tabla1[],5,0)</f>
        <v>0</v>
      </c>
      <c r="AF3214">
        <f t="shared" si="50"/>
        <v>10</v>
      </c>
    </row>
    <row r="3215" spans="1:34" x14ac:dyDescent="0.25">
      <c r="A3215">
        <v>98427</v>
      </c>
      <c r="B3215" t="s">
        <v>6839</v>
      </c>
      <c r="C3215" t="s">
        <v>33</v>
      </c>
      <c r="D3215">
        <v>0</v>
      </c>
      <c r="F3215" t="s">
        <v>1334</v>
      </c>
      <c r="G3215" t="s">
        <v>3374</v>
      </c>
      <c r="H3215" t="s">
        <v>6840</v>
      </c>
      <c r="I3215" t="s">
        <v>37</v>
      </c>
      <c r="J3215" t="s">
        <v>6841</v>
      </c>
      <c r="K3215" t="s">
        <v>6842</v>
      </c>
      <c r="L3215" t="s">
        <v>6843</v>
      </c>
      <c r="M3215" t="s">
        <v>425</v>
      </c>
      <c r="N3215" t="s">
        <v>425</v>
      </c>
      <c r="O3215" t="s">
        <v>4506</v>
      </c>
      <c r="P3215" t="s">
        <v>6844</v>
      </c>
      <c r="Q3215" t="s">
        <v>6845</v>
      </c>
      <c r="R3215" t="s">
        <v>63</v>
      </c>
      <c r="S3215" t="s">
        <v>88</v>
      </c>
      <c r="T3215" t="s">
        <v>6846</v>
      </c>
      <c r="U3215" t="s">
        <v>6847</v>
      </c>
      <c r="V3215" t="s">
        <v>958</v>
      </c>
      <c r="X3215">
        <v>1</v>
      </c>
      <c r="Y3215">
        <v>0</v>
      </c>
      <c r="Z3215">
        <v>0</v>
      </c>
      <c r="AA3215">
        <v>0</v>
      </c>
      <c r="AB3215">
        <v>960282</v>
      </c>
      <c r="AC3215" t="s">
        <v>47</v>
      </c>
      <c r="AD3215" t="str">
        <f>+VLOOKUP(T3215,items!$A$2:$D$1255,4,0)</f>
        <v>FORRO</v>
      </c>
      <c r="AE3215">
        <f>+VLOOKUP(T3215,Tabla1[],5,0)</f>
        <v>0</v>
      </c>
      <c r="AF3215">
        <f t="shared" si="50"/>
        <v>12</v>
      </c>
    </row>
    <row r="3216" spans="1:34" x14ac:dyDescent="0.25">
      <c r="A3216">
        <v>98427</v>
      </c>
      <c r="B3216" t="s">
        <v>6839</v>
      </c>
      <c r="C3216" t="s">
        <v>33</v>
      </c>
      <c r="D3216">
        <v>0</v>
      </c>
      <c r="F3216" t="s">
        <v>1334</v>
      </c>
      <c r="G3216" t="s">
        <v>3374</v>
      </c>
      <c r="H3216" t="s">
        <v>6840</v>
      </c>
      <c r="I3216" t="s">
        <v>37</v>
      </c>
      <c r="J3216" t="s">
        <v>6841</v>
      </c>
      <c r="K3216" t="s">
        <v>6842</v>
      </c>
      <c r="L3216" t="s">
        <v>6843</v>
      </c>
      <c r="M3216" t="s">
        <v>425</v>
      </c>
      <c r="N3216" t="s">
        <v>425</v>
      </c>
      <c r="O3216" t="s">
        <v>4506</v>
      </c>
      <c r="P3216" t="s">
        <v>6844</v>
      </c>
      <c r="Q3216" t="s">
        <v>6845</v>
      </c>
      <c r="R3216" t="s">
        <v>63</v>
      </c>
      <c r="S3216" t="s">
        <v>88</v>
      </c>
      <c r="T3216" t="s">
        <v>894</v>
      </c>
      <c r="U3216" t="s">
        <v>895</v>
      </c>
      <c r="V3216" t="s">
        <v>958</v>
      </c>
      <c r="X3216">
        <v>1</v>
      </c>
      <c r="Y3216">
        <v>0</v>
      </c>
      <c r="Z3216">
        <v>0</v>
      </c>
      <c r="AA3216">
        <v>0</v>
      </c>
      <c r="AB3216">
        <v>1100375</v>
      </c>
      <c r="AC3216" t="s">
        <v>47</v>
      </c>
      <c r="AD3216" t="str">
        <f>+VLOOKUP(T3216,items!$A$2:$D$1255,4,0)</f>
        <v>FORRO</v>
      </c>
      <c r="AE3216">
        <f>+VLOOKUP(T3216,Tabla1[],5,0)</f>
        <v>0</v>
      </c>
      <c r="AF3216">
        <f t="shared" si="50"/>
        <v>12</v>
      </c>
    </row>
    <row r="3217" spans="1:32" x14ac:dyDescent="0.25">
      <c r="A3217">
        <v>98427</v>
      </c>
      <c r="B3217" t="s">
        <v>6839</v>
      </c>
      <c r="C3217" t="s">
        <v>33</v>
      </c>
      <c r="D3217">
        <v>0</v>
      </c>
      <c r="F3217" t="s">
        <v>1334</v>
      </c>
      <c r="G3217" t="s">
        <v>3374</v>
      </c>
      <c r="H3217" t="s">
        <v>6840</v>
      </c>
      <c r="I3217" t="s">
        <v>37</v>
      </c>
      <c r="J3217" t="s">
        <v>6841</v>
      </c>
      <c r="K3217" t="s">
        <v>6842</v>
      </c>
      <c r="L3217" t="s">
        <v>6843</v>
      </c>
      <c r="M3217" t="s">
        <v>425</v>
      </c>
      <c r="N3217" t="s">
        <v>425</v>
      </c>
      <c r="O3217" t="s">
        <v>4506</v>
      </c>
      <c r="P3217" t="s">
        <v>6844</v>
      </c>
      <c r="Q3217" t="s">
        <v>6845</v>
      </c>
      <c r="R3217" t="s">
        <v>63</v>
      </c>
      <c r="S3217" t="s">
        <v>88</v>
      </c>
      <c r="T3217" t="s">
        <v>6848</v>
      </c>
      <c r="U3217" t="s">
        <v>6849</v>
      </c>
      <c r="V3217" t="s">
        <v>958</v>
      </c>
      <c r="X3217">
        <v>2</v>
      </c>
      <c r="Y3217">
        <v>0</v>
      </c>
      <c r="Z3217">
        <v>0</v>
      </c>
      <c r="AA3217">
        <v>0</v>
      </c>
      <c r="AB3217">
        <v>652392</v>
      </c>
      <c r="AC3217" t="s">
        <v>47</v>
      </c>
      <c r="AD3217" t="str">
        <f>+VLOOKUP(T3217,items!$A$2:$D$1255,4,0)</f>
        <v>FORRO</v>
      </c>
      <c r="AE3217">
        <f>+VLOOKUP(T3217,Tabla1[],5,0)</f>
        <v>0</v>
      </c>
      <c r="AF3217">
        <f t="shared" si="50"/>
        <v>12</v>
      </c>
    </row>
    <row r="3218" spans="1:32" x14ac:dyDescent="0.25">
      <c r="A3218">
        <v>98427</v>
      </c>
      <c r="B3218" t="s">
        <v>6839</v>
      </c>
      <c r="C3218" t="s">
        <v>33</v>
      </c>
      <c r="D3218">
        <v>0</v>
      </c>
      <c r="F3218" t="s">
        <v>1334</v>
      </c>
      <c r="G3218" t="s">
        <v>3374</v>
      </c>
      <c r="H3218" t="s">
        <v>6840</v>
      </c>
      <c r="I3218" t="s">
        <v>37</v>
      </c>
      <c r="J3218" t="s">
        <v>6841</v>
      </c>
      <c r="K3218" t="s">
        <v>6842</v>
      </c>
      <c r="L3218" t="s">
        <v>6843</v>
      </c>
      <c r="M3218" t="s">
        <v>425</v>
      </c>
      <c r="N3218" t="s">
        <v>425</v>
      </c>
      <c r="O3218" t="s">
        <v>4506</v>
      </c>
      <c r="P3218" t="s">
        <v>6844</v>
      </c>
      <c r="Q3218" t="s">
        <v>6845</v>
      </c>
      <c r="R3218" t="s">
        <v>63</v>
      </c>
      <c r="S3218" t="s">
        <v>88</v>
      </c>
      <c r="T3218" t="s">
        <v>936</v>
      </c>
      <c r="U3218" t="s">
        <v>937</v>
      </c>
      <c r="X3218">
        <v>1</v>
      </c>
      <c r="Y3218">
        <v>0</v>
      </c>
      <c r="Z3218">
        <v>0</v>
      </c>
      <c r="AA3218">
        <v>0</v>
      </c>
      <c r="AB3218">
        <v>75000</v>
      </c>
      <c r="AC3218" t="s">
        <v>47</v>
      </c>
      <c r="AD3218">
        <f>+VLOOKUP(T3218,items!$A$2:$D$1255,4,0)</f>
        <v>0</v>
      </c>
      <c r="AE3218">
        <f>+VLOOKUP(T3218,Tabla1[],5,0)</f>
        <v>0</v>
      </c>
      <c r="AF3218">
        <f t="shared" si="50"/>
        <v>12</v>
      </c>
    </row>
    <row r="3219" spans="1:32" x14ac:dyDescent="0.25">
      <c r="A3219">
        <v>98428</v>
      </c>
      <c r="B3219" t="s">
        <v>1003</v>
      </c>
      <c r="C3219" t="s">
        <v>33</v>
      </c>
      <c r="D3219">
        <v>0</v>
      </c>
      <c r="F3219" t="s">
        <v>1142</v>
      </c>
      <c r="G3219" t="s">
        <v>1142</v>
      </c>
      <c r="H3219" t="s">
        <v>6850</v>
      </c>
      <c r="I3219" t="s">
        <v>37</v>
      </c>
      <c r="J3219" t="s">
        <v>6851</v>
      </c>
      <c r="K3219" t="s">
        <v>6852</v>
      </c>
      <c r="L3219" t="s">
        <v>37</v>
      </c>
      <c r="M3219" t="s">
        <v>2130</v>
      </c>
      <c r="N3219" t="s">
        <v>2130</v>
      </c>
      <c r="O3219" t="s">
        <v>3374</v>
      </c>
      <c r="P3219" t="s">
        <v>3819</v>
      </c>
      <c r="Q3219" t="s">
        <v>3819</v>
      </c>
      <c r="R3219" t="s">
        <v>127</v>
      </c>
      <c r="S3219" t="s">
        <v>128</v>
      </c>
      <c r="T3219" t="s">
        <v>217</v>
      </c>
      <c r="U3219" t="s">
        <v>218</v>
      </c>
      <c r="X3219">
        <v>2</v>
      </c>
      <c r="Y3219">
        <v>0</v>
      </c>
      <c r="Z3219">
        <v>0</v>
      </c>
      <c r="AA3219">
        <v>0</v>
      </c>
      <c r="AB3219">
        <v>0</v>
      </c>
      <c r="AC3219" t="s">
        <v>47</v>
      </c>
      <c r="AD3219">
        <f>+VLOOKUP(T3219,items!$A$2:$D$1255,4,0)</f>
        <v>0</v>
      </c>
      <c r="AE3219">
        <f>+VLOOKUP(T3219,Tabla1[],5,0)</f>
        <v>0</v>
      </c>
      <c r="AF3219">
        <f t="shared" si="50"/>
        <v>11</v>
      </c>
    </row>
    <row r="3220" spans="1:32" x14ac:dyDescent="0.25">
      <c r="A3220">
        <v>98428</v>
      </c>
      <c r="B3220" t="s">
        <v>1003</v>
      </c>
      <c r="C3220" t="s">
        <v>33</v>
      </c>
      <c r="D3220">
        <v>0</v>
      </c>
      <c r="F3220" t="s">
        <v>1142</v>
      </c>
      <c r="G3220" t="s">
        <v>1142</v>
      </c>
      <c r="H3220" t="s">
        <v>6850</v>
      </c>
      <c r="I3220" t="s">
        <v>37</v>
      </c>
      <c r="J3220" t="s">
        <v>6851</v>
      </c>
      <c r="K3220" t="s">
        <v>6852</v>
      </c>
      <c r="L3220" t="s">
        <v>37</v>
      </c>
      <c r="M3220" t="s">
        <v>2130</v>
      </c>
      <c r="N3220" t="s">
        <v>2130</v>
      </c>
      <c r="O3220" t="s">
        <v>3374</v>
      </c>
      <c r="P3220" t="s">
        <v>3819</v>
      </c>
      <c r="Q3220" t="s">
        <v>3819</v>
      </c>
      <c r="R3220" t="s">
        <v>127</v>
      </c>
      <c r="S3220" t="s">
        <v>128</v>
      </c>
      <c r="T3220" t="s">
        <v>219</v>
      </c>
      <c r="U3220" t="s">
        <v>220</v>
      </c>
      <c r="X3220">
        <v>2</v>
      </c>
      <c r="Y3220">
        <v>0</v>
      </c>
      <c r="Z3220">
        <v>0</v>
      </c>
      <c r="AA3220">
        <v>0</v>
      </c>
      <c r="AB3220">
        <v>0</v>
      </c>
      <c r="AC3220" t="s">
        <v>47</v>
      </c>
      <c r="AD3220">
        <f>+VLOOKUP(T3220,items!$A$2:$D$1255,4,0)</f>
        <v>0</v>
      </c>
      <c r="AE3220">
        <f>+VLOOKUP(T3220,Tabla1[],5,0)</f>
        <v>0</v>
      </c>
      <c r="AF3220">
        <f t="shared" si="50"/>
        <v>11</v>
      </c>
    </row>
    <row r="3221" spans="1:32" x14ac:dyDescent="0.25">
      <c r="A3221">
        <v>98433</v>
      </c>
      <c r="B3221" t="s">
        <v>3554</v>
      </c>
      <c r="C3221" t="s">
        <v>75</v>
      </c>
      <c r="D3221">
        <v>0</v>
      </c>
      <c r="F3221" t="s">
        <v>1142</v>
      </c>
      <c r="G3221" t="s">
        <v>1142</v>
      </c>
      <c r="H3221" t="s">
        <v>6853</v>
      </c>
      <c r="I3221" t="s">
        <v>37</v>
      </c>
      <c r="J3221" t="s">
        <v>6854</v>
      </c>
      <c r="K3221" t="s">
        <v>6855</v>
      </c>
      <c r="L3221" t="s">
        <v>37</v>
      </c>
      <c r="M3221" t="s">
        <v>1143</v>
      </c>
      <c r="N3221" t="s">
        <v>1143</v>
      </c>
      <c r="O3221" t="s">
        <v>424</v>
      </c>
      <c r="P3221" t="s">
        <v>2492</v>
      </c>
      <c r="Q3221" t="s">
        <v>2492</v>
      </c>
      <c r="R3221" t="s">
        <v>43</v>
      </c>
      <c r="S3221" t="s">
        <v>164</v>
      </c>
      <c r="T3221" t="s">
        <v>3558</v>
      </c>
      <c r="U3221" t="s">
        <v>3559</v>
      </c>
      <c r="X3221">
        <v>2.12</v>
      </c>
      <c r="Y3221">
        <v>0</v>
      </c>
      <c r="Z3221">
        <v>0</v>
      </c>
      <c r="AA3221">
        <v>0</v>
      </c>
      <c r="AB3221">
        <v>111512</v>
      </c>
      <c r="AC3221" t="s">
        <v>47</v>
      </c>
      <c r="AD3221">
        <f>+VLOOKUP(T3221,items!$A$2:$D$1255,4,0)</f>
        <v>0</v>
      </c>
      <c r="AE3221">
        <f>+VLOOKUP(T3221,Tabla1[],5,0)</f>
        <v>0</v>
      </c>
      <c r="AF3221">
        <f t="shared" si="50"/>
        <v>10</v>
      </c>
    </row>
    <row r="3222" spans="1:32" x14ac:dyDescent="0.25">
      <c r="A3222">
        <v>98439</v>
      </c>
      <c r="B3222" t="s">
        <v>6856</v>
      </c>
      <c r="C3222" t="s">
        <v>75</v>
      </c>
      <c r="D3222">
        <v>0</v>
      </c>
      <c r="F3222" t="s">
        <v>1142</v>
      </c>
      <c r="G3222" t="s">
        <v>2492</v>
      </c>
      <c r="H3222" t="s">
        <v>6857</v>
      </c>
      <c r="I3222" t="s">
        <v>37</v>
      </c>
      <c r="J3222" t="s">
        <v>6858</v>
      </c>
      <c r="K3222" t="s">
        <v>6859</v>
      </c>
      <c r="L3222" t="s">
        <v>6860</v>
      </c>
      <c r="M3222" t="s">
        <v>335</v>
      </c>
      <c r="N3222" t="s">
        <v>335</v>
      </c>
      <c r="O3222" t="s">
        <v>119</v>
      </c>
      <c r="P3222" t="s">
        <v>1213</v>
      </c>
      <c r="Q3222" t="s">
        <v>186</v>
      </c>
      <c r="R3222" t="s">
        <v>63</v>
      </c>
      <c r="S3222" t="s">
        <v>88</v>
      </c>
      <c r="T3222" t="s">
        <v>388</v>
      </c>
      <c r="U3222" t="s">
        <v>389</v>
      </c>
      <c r="X3222">
        <v>20</v>
      </c>
      <c r="Y3222">
        <v>0</v>
      </c>
      <c r="Z3222">
        <v>0</v>
      </c>
      <c r="AA3222">
        <v>0</v>
      </c>
      <c r="AB3222">
        <v>1360000</v>
      </c>
      <c r="AC3222" t="s">
        <v>47</v>
      </c>
      <c r="AD3222">
        <f>+VLOOKUP(T3222,items!$A$2:$D$1255,4,0)</f>
        <v>0</v>
      </c>
      <c r="AE3222">
        <f>+VLOOKUP(T3222,Tabla1[],5,0)</f>
        <v>0</v>
      </c>
      <c r="AF3222">
        <f t="shared" si="50"/>
        <v>11</v>
      </c>
    </row>
    <row r="3223" spans="1:32" x14ac:dyDescent="0.25">
      <c r="A3223">
        <v>98439</v>
      </c>
      <c r="B3223" t="s">
        <v>6856</v>
      </c>
      <c r="C3223" t="s">
        <v>75</v>
      </c>
      <c r="D3223">
        <v>0</v>
      </c>
      <c r="F3223" t="s">
        <v>1142</v>
      </c>
      <c r="G3223" t="s">
        <v>2492</v>
      </c>
      <c r="H3223" t="s">
        <v>6857</v>
      </c>
      <c r="I3223" t="s">
        <v>37</v>
      </c>
      <c r="J3223" t="s">
        <v>6858</v>
      </c>
      <c r="K3223" t="s">
        <v>6859</v>
      </c>
      <c r="L3223" t="s">
        <v>6860</v>
      </c>
      <c r="M3223" t="s">
        <v>335</v>
      </c>
      <c r="N3223" t="s">
        <v>335</v>
      </c>
      <c r="O3223" t="s">
        <v>119</v>
      </c>
      <c r="P3223" t="s">
        <v>1213</v>
      </c>
      <c r="Q3223" t="s">
        <v>186</v>
      </c>
      <c r="R3223" t="s">
        <v>63</v>
      </c>
      <c r="S3223" t="s">
        <v>88</v>
      </c>
      <c r="T3223" t="s">
        <v>474</v>
      </c>
      <c r="U3223" t="s">
        <v>475</v>
      </c>
      <c r="X3223">
        <v>1</v>
      </c>
      <c r="Y3223">
        <v>0</v>
      </c>
      <c r="Z3223">
        <v>0</v>
      </c>
      <c r="AA3223">
        <v>0</v>
      </c>
      <c r="AB3223">
        <v>500000</v>
      </c>
      <c r="AC3223" t="s">
        <v>47</v>
      </c>
      <c r="AD3223">
        <f>+VLOOKUP(T3223,items!$A$2:$D$1255,4,0)</f>
        <v>0</v>
      </c>
      <c r="AE3223">
        <f>+VLOOKUP(T3223,Tabla1[],5,0)</f>
        <v>0</v>
      </c>
      <c r="AF3223">
        <f t="shared" si="50"/>
        <v>11</v>
      </c>
    </row>
    <row r="3224" spans="1:32" x14ac:dyDescent="0.25">
      <c r="A3224">
        <v>98439</v>
      </c>
      <c r="B3224" t="s">
        <v>6856</v>
      </c>
      <c r="C3224" t="s">
        <v>75</v>
      </c>
      <c r="D3224">
        <v>0</v>
      </c>
      <c r="F3224" t="s">
        <v>1142</v>
      </c>
      <c r="G3224" t="s">
        <v>2492</v>
      </c>
      <c r="H3224" t="s">
        <v>6857</v>
      </c>
      <c r="I3224" t="s">
        <v>37</v>
      </c>
      <c r="J3224" t="s">
        <v>6858</v>
      </c>
      <c r="K3224" t="s">
        <v>6859</v>
      </c>
      <c r="L3224" t="s">
        <v>6860</v>
      </c>
      <c r="M3224" t="s">
        <v>335</v>
      </c>
      <c r="N3224" t="s">
        <v>335</v>
      </c>
      <c r="O3224" t="s">
        <v>119</v>
      </c>
      <c r="P3224" t="s">
        <v>1213</v>
      </c>
      <c r="Q3224" t="s">
        <v>186</v>
      </c>
      <c r="R3224" t="s">
        <v>63</v>
      </c>
      <c r="S3224" t="s">
        <v>88</v>
      </c>
      <c r="T3224" t="s">
        <v>94</v>
      </c>
      <c r="U3224" t="s">
        <v>95</v>
      </c>
      <c r="X3224">
        <v>1</v>
      </c>
      <c r="Y3224">
        <v>0</v>
      </c>
      <c r="Z3224">
        <v>0</v>
      </c>
      <c r="AA3224">
        <v>0</v>
      </c>
      <c r="AB3224">
        <v>600000</v>
      </c>
      <c r="AC3224" t="s">
        <v>47</v>
      </c>
      <c r="AD3224" t="e">
        <f>+VLOOKUP(T3224,items!$A$2:$D$1255,4,0)</f>
        <v>#N/A</v>
      </c>
      <c r="AE3224" t="e">
        <f>+VLOOKUP(T3224,Tabla1[],5,0)</f>
        <v>#N/A</v>
      </c>
      <c r="AF3224">
        <f t="shared" si="50"/>
        <v>11</v>
      </c>
    </row>
    <row r="3225" spans="1:32" x14ac:dyDescent="0.25">
      <c r="A3225">
        <v>98443</v>
      </c>
      <c r="B3225" t="s">
        <v>6861</v>
      </c>
      <c r="C3225" t="s">
        <v>75</v>
      </c>
      <c r="D3225">
        <v>0</v>
      </c>
      <c r="F3225" t="s">
        <v>1142</v>
      </c>
      <c r="G3225" t="s">
        <v>1143</v>
      </c>
      <c r="H3225" t="s">
        <v>6862</v>
      </c>
      <c r="I3225" t="s">
        <v>37</v>
      </c>
      <c r="J3225" t="s">
        <v>6863</v>
      </c>
      <c r="K3225" t="s">
        <v>6864</v>
      </c>
      <c r="L3225" t="s">
        <v>37</v>
      </c>
      <c r="M3225" t="s">
        <v>2130</v>
      </c>
      <c r="N3225" t="s">
        <v>2130</v>
      </c>
      <c r="O3225" t="s">
        <v>2492</v>
      </c>
      <c r="P3225" t="s">
        <v>335</v>
      </c>
      <c r="Q3225" t="s">
        <v>335</v>
      </c>
      <c r="R3225" t="s">
        <v>43</v>
      </c>
      <c r="S3225" t="s">
        <v>164</v>
      </c>
      <c r="T3225" t="s">
        <v>6309</v>
      </c>
      <c r="U3225" t="s">
        <v>6310</v>
      </c>
      <c r="X3225">
        <v>2</v>
      </c>
      <c r="Y3225">
        <v>0</v>
      </c>
      <c r="Z3225">
        <v>0</v>
      </c>
      <c r="AA3225">
        <v>0</v>
      </c>
      <c r="AB3225">
        <v>2600</v>
      </c>
      <c r="AC3225" t="s">
        <v>47</v>
      </c>
      <c r="AD3225">
        <f>+VLOOKUP(T3225,items!$A$2:$D$1255,4,0)</f>
        <v>0</v>
      </c>
      <c r="AE3225">
        <f>+VLOOKUP(T3225,Tabla1[],5,0)</f>
        <v>0</v>
      </c>
      <c r="AF3225">
        <f t="shared" si="50"/>
        <v>10</v>
      </c>
    </row>
    <row r="3226" spans="1:32" x14ac:dyDescent="0.25">
      <c r="A3226">
        <v>98443</v>
      </c>
      <c r="B3226" t="s">
        <v>6861</v>
      </c>
      <c r="C3226" t="s">
        <v>75</v>
      </c>
      <c r="D3226">
        <v>0</v>
      </c>
      <c r="F3226" t="s">
        <v>1142</v>
      </c>
      <c r="G3226" t="s">
        <v>1143</v>
      </c>
      <c r="H3226" t="s">
        <v>6862</v>
      </c>
      <c r="I3226" t="s">
        <v>37</v>
      </c>
      <c r="J3226" t="s">
        <v>6863</v>
      </c>
      <c r="K3226" t="s">
        <v>6864</v>
      </c>
      <c r="L3226" t="s">
        <v>37</v>
      </c>
      <c r="M3226" t="s">
        <v>2130</v>
      </c>
      <c r="N3226" t="s">
        <v>2130</v>
      </c>
      <c r="O3226" t="s">
        <v>2492</v>
      </c>
      <c r="P3226" t="s">
        <v>335</v>
      </c>
      <c r="Q3226" t="s">
        <v>335</v>
      </c>
      <c r="R3226" t="s">
        <v>43</v>
      </c>
      <c r="S3226" t="s">
        <v>164</v>
      </c>
      <c r="T3226" t="s">
        <v>1290</v>
      </c>
      <c r="U3226" t="s">
        <v>1291</v>
      </c>
      <c r="X3226">
        <v>1</v>
      </c>
      <c r="Y3226">
        <v>0</v>
      </c>
      <c r="Z3226">
        <v>0</v>
      </c>
      <c r="AA3226">
        <v>0</v>
      </c>
      <c r="AB3226">
        <v>63900</v>
      </c>
      <c r="AC3226" t="s">
        <v>47</v>
      </c>
      <c r="AD3226">
        <f>+VLOOKUP(T3226,items!$A$2:$D$1255,4,0)</f>
        <v>0</v>
      </c>
      <c r="AE3226">
        <f>+VLOOKUP(T3226,Tabla1[],5,0)</f>
        <v>0</v>
      </c>
      <c r="AF3226">
        <f t="shared" si="50"/>
        <v>10</v>
      </c>
    </row>
    <row r="3227" spans="1:32" x14ac:dyDescent="0.25">
      <c r="A3227">
        <v>98443</v>
      </c>
      <c r="B3227" t="s">
        <v>6861</v>
      </c>
      <c r="C3227" t="s">
        <v>75</v>
      </c>
      <c r="D3227">
        <v>0</v>
      </c>
      <c r="F3227" t="s">
        <v>1142</v>
      </c>
      <c r="G3227" t="s">
        <v>1143</v>
      </c>
      <c r="H3227" t="s">
        <v>6862</v>
      </c>
      <c r="I3227" t="s">
        <v>37</v>
      </c>
      <c r="J3227" t="s">
        <v>6863</v>
      </c>
      <c r="K3227" t="s">
        <v>6864</v>
      </c>
      <c r="L3227" t="s">
        <v>37</v>
      </c>
      <c r="M3227" t="s">
        <v>2130</v>
      </c>
      <c r="N3227" t="s">
        <v>2130</v>
      </c>
      <c r="O3227" t="s">
        <v>2492</v>
      </c>
      <c r="P3227" t="s">
        <v>335</v>
      </c>
      <c r="Q3227" t="s">
        <v>335</v>
      </c>
      <c r="R3227" t="s">
        <v>43</v>
      </c>
      <c r="S3227" t="s">
        <v>164</v>
      </c>
      <c r="T3227" t="s">
        <v>6311</v>
      </c>
      <c r="U3227" t="s">
        <v>6312</v>
      </c>
      <c r="X3227">
        <v>2</v>
      </c>
      <c r="Y3227">
        <v>0</v>
      </c>
      <c r="Z3227">
        <v>0</v>
      </c>
      <c r="AA3227">
        <v>0</v>
      </c>
      <c r="AB3227">
        <v>800</v>
      </c>
      <c r="AC3227" t="s">
        <v>47</v>
      </c>
      <c r="AD3227">
        <f>+VLOOKUP(T3227,items!$A$2:$D$1255,4,0)</f>
        <v>0</v>
      </c>
      <c r="AE3227">
        <f>+VLOOKUP(T3227,Tabla1[],5,0)</f>
        <v>0</v>
      </c>
      <c r="AF3227">
        <f t="shared" si="50"/>
        <v>10</v>
      </c>
    </row>
    <row r="3228" spans="1:32" x14ac:dyDescent="0.25">
      <c r="A3228">
        <v>98444</v>
      </c>
      <c r="B3228" t="s">
        <v>6865</v>
      </c>
      <c r="C3228" t="s">
        <v>33</v>
      </c>
      <c r="D3228">
        <v>0</v>
      </c>
      <c r="F3228" t="s">
        <v>410</v>
      </c>
      <c r="G3228" t="s">
        <v>4571</v>
      </c>
      <c r="H3228" t="s">
        <v>6866</v>
      </c>
      <c r="I3228" t="s">
        <v>37</v>
      </c>
      <c r="J3228" t="s">
        <v>6867</v>
      </c>
      <c r="K3228" t="s">
        <v>6868</v>
      </c>
      <c r="L3228" t="s">
        <v>6869</v>
      </c>
      <c r="M3228" t="s">
        <v>3374</v>
      </c>
      <c r="N3228" t="s">
        <v>3374</v>
      </c>
      <c r="O3228" t="s">
        <v>426</v>
      </c>
      <c r="P3228" t="s">
        <v>626</v>
      </c>
      <c r="Q3228" t="s">
        <v>341</v>
      </c>
      <c r="R3228" t="s">
        <v>63</v>
      </c>
      <c r="S3228" t="s">
        <v>256</v>
      </c>
      <c r="T3228" t="s">
        <v>882</v>
      </c>
      <c r="U3228" t="s">
        <v>883</v>
      </c>
      <c r="V3228" t="s">
        <v>867</v>
      </c>
      <c r="X3228">
        <v>2</v>
      </c>
      <c r="Y3228">
        <v>0</v>
      </c>
      <c r="Z3228">
        <v>0</v>
      </c>
      <c r="AA3228">
        <v>0</v>
      </c>
      <c r="AB3228">
        <v>4315200</v>
      </c>
      <c r="AC3228" t="s">
        <v>47</v>
      </c>
      <c r="AD3228" t="str">
        <f>+VLOOKUP(T3228,items!$A$2:$D$1255,4,0)</f>
        <v>MUEBLES</v>
      </c>
      <c r="AE3228">
        <f>+VLOOKUP(T3228,Tabla1[],5,0)</f>
        <v>0</v>
      </c>
      <c r="AF3228">
        <f t="shared" si="50"/>
        <v>12</v>
      </c>
    </row>
    <row r="3229" spans="1:32" x14ac:dyDescent="0.25">
      <c r="A3229">
        <v>98457</v>
      </c>
      <c r="B3229" t="s">
        <v>6870</v>
      </c>
      <c r="C3229" t="s">
        <v>75</v>
      </c>
      <c r="D3229">
        <v>0</v>
      </c>
      <c r="F3229" t="s">
        <v>1143</v>
      </c>
      <c r="G3229" t="s">
        <v>1143</v>
      </c>
      <c r="H3229" t="s">
        <v>6871</v>
      </c>
      <c r="I3229" t="s">
        <v>37</v>
      </c>
      <c r="J3229" t="s">
        <v>6872</v>
      </c>
      <c r="K3229" t="s">
        <v>6873</v>
      </c>
      <c r="L3229" t="s">
        <v>37</v>
      </c>
      <c r="M3229" t="s">
        <v>2130</v>
      </c>
      <c r="N3229" t="s">
        <v>2130</v>
      </c>
      <c r="O3229" t="s">
        <v>2492</v>
      </c>
      <c r="P3229" t="s">
        <v>681</v>
      </c>
      <c r="Q3229" t="s">
        <v>681</v>
      </c>
      <c r="R3229" t="s">
        <v>43</v>
      </c>
      <c r="S3229" t="s">
        <v>164</v>
      </c>
      <c r="T3229" t="s">
        <v>1438</v>
      </c>
      <c r="U3229" t="s">
        <v>1439</v>
      </c>
      <c r="X3229">
        <v>1</v>
      </c>
      <c r="Y3229">
        <v>0</v>
      </c>
      <c r="Z3229">
        <v>0</v>
      </c>
      <c r="AA3229">
        <v>0</v>
      </c>
      <c r="AB3229">
        <v>193274</v>
      </c>
      <c r="AC3229" t="s">
        <v>47</v>
      </c>
      <c r="AD3229">
        <f>+VLOOKUP(T3229,items!$A$2:$D$1255,4,0)</f>
        <v>0</v>
      </c>
      <c r="AE3229">
        <f>+VLOOKUP(T3229,Tabla1[],5,0)</f>
        <v>0</v>
      </c>
      <c r="AF3229">
        <f t="shared" si="50"/>
        <v>10</v>
      </c>
    </row>
    <row r="3230" spans="1:32" x14ac:dyDescent="0.25">
      <c r="A3230">
        <v>98458</v>
      </c>
      <c r="B3230" t="s">
        <v>6874</v>
      </c>
      <c r="C3230" t="s">
        <v>1065</v>
      </c>
      <c r="D3230">
        <v>0</v>
      </c>
      <c r="F3230" t="s">
        <v>1143</v>
      </c>
      <c r="G3230" t="s">
        <v>681</v>
      </c>
      <c r="H3230" t="s">
        <v>6875</v>
      </c>
      <c r="I3230" t="s">
        <v>37</v>
      </c>
      <c r="J3230" t="s">
        <v>37</v>
      </c>
      <c r="K3230" t="s">
        <v>6876</v>
      </c>
      <c r="L3230" t="s">
        <v>6877</v>
      </c>
      <c r="M3230" t="s">
        <v>335</v>
      </c>
      <c r="N3230" t="s">
        <v>335</v>
      </c>
      <c r="O3230" t="s">
        <v>683</v>
      </c>
      <c r="P3230" t="s">
        <v>426</v>
      </c>
      <c r="Q3230" t="s">
        <v>445</v>
      </c>
      <c r="R3230" t="s">
        <v>127</v>
      </c>
      <c r="S3230" t="s">
        <v>44</v>
      </c>
      <c r="T3230" t="s">
        <v>6878</v>
      </c>
      <c r="U3230" t="s">
        <v>6879</v>
      </c>
      <c r="X3230">
        <v>1</v>
      </c>
      <c r="Y3230">
        <v>0</v>
      </c>
      <c r="Z3230">
        <v>0</v>
      </c>
      <c r="AA3230">
        <v>0</v>
      </c>
      <c r="AB3230">
        <v>2482509</v>
      </c>
      <c r="AC3230" t="s">
        <v>47</v>
      </c>
      <c r="AD3230" t="str">
        <f>+VLOOKUP(T3230,items!$A$2:$D$1255,4,0)</f>
        <v>MUEBLES</v>
      </c>
      <c r="AE3230">
        <f>+VLOOKUP(T3230,Tabla1[],5,0)</f>
        <v>0</v>
      </c>
      <c r="AF3230">
        <f t="shared" si="50"/>
        <v>11</v>
      </c>
    </row>
    <row r="3231" spans="1:32" x14ac:dyDescent="0.25">
      <c r="A3231">
        <v>98458</v>
      </c>
      <c r="B3231" t="s">
        <v>6874</v>
      </c>
      <c r="C3231" t="s">
        <v>1065</v>
      </c>
      <c r="D3231">
        <v>0</v>
      </c>
      <c r="F3231" t="s">
        <v>1143</v>
      </c>
      <c r="G3231" t="s">
        <v>681</v>
      </c>
      <c r="H3231" t="s">
        <v>6875</v>
      </c>
      <c r="I3231" t="s">
        <v>37</v>
      </c>
      <c r="J3231" t="s">
        <v>37</v>
      </c>
      <c r="K3231" t="s">
        <v>6876</v>
      </c>
      <c r="L3231" t="s">
        <v>6877</v>
      </c>
      <c r="M3231" t="s">
        <v>335</v>
      </c>
      <c r="N3231" t="s">
        <v>335</v>
      </c>
      <c r="O3231" t="s">
        <v>683</v>
      </c>
      <c r="P3231" t="s">
        <v>426</v>
      </c>
      <c r="Q3231" t="s">
        <v>445</v>
      </c>
      <c r="R3231" t="s">
        <v>127</v>
      </c>
      <c r="S3231" t="s">
        <v>44</v>
      </c>
      <c r="T3231" t="s">
        <v>1459</v>
      </c>
      <c r="U3231" t="s">
        <v>1460</v>
      </c>
      <c r="X3231">
        <v>6</v>
      </c>
      <c r="Y3231">
        <v>0</v>
      </c>
      <c r="Z3231">
        <v>0</v>
      </c>
      <c r="AA3231">
        <v>0</v>
      </c>
      <c r="AB3231">
        <v>2988690</v>
      </c>
      <c r="AC3231" t="s">
        <v>47</v>
      </c>
      <c r="AD3231" t="str">
        <f>+VLOOKUP(T3231,items!$A$2:$D$1255,4,0)</f>
        <v>MUEBLES</v>
      </c>
      <c r="AE3231">
        <f>+VLOOKUP(T3231,Tabla1[],5,0)</f>
        <v>0</v>
      </c>
      <c r="AF3231">
        <f t="shared" si="50"/>
        <v>11</v>
      </c>
    </row>
    <row r="3232" spans="1:32" x14ac:dyDescent="0.25">
      <c r="A3232">
        <v>98458</v>
      </c>
      <c r="B3232" t="s">
        <v>6874</v>
      </c>
      <c r="C3232" t="s">
        <v>1065</v>
      </c>
      <c r="D3232">
        <v>0</v>
      </c>
      <c r="F3232" t="s">
        <v>1143</v>
      </c>
      <c r="G3232" t="s">
        <v>681</v>
      </c>
      <c r="H3232" t="s">
        <v>6875</v>
      </c>
      <c r="I3232" t="s">
        <v>37</v>
      </c>
      <c r="J3232" t="s">
        <v>37</v>
      </c>
      <c r="K3232" t="s">
        <v>6876</v>
      </c>
      <c r="L3232" t="s">
        <v>6877</v>
      </c>
      <c r="M3232" t="s">
        <v>335</v>
      </c>
      <c r="N3232" t="s">
        <v>335</v>
      </c>
      <c r="O3232" t="s">
        <v>683</v>
      </c>
      <c r="P3232" t="s">
        <v>426</v>
      </c>
      <c r="Q3232" t="s">
        <v>445</v>
      </c>
      <c r="R3232" t="s">
        <v>127</v>
      </c>
      <c r="S3232" t="s">
        <v>44</v>
      </c>
      <c r="T3232" t="s">
        <v>4492</v>
      </c>
      <c r="U3232" t="s">
        <v>4493</v>
      </c>
      <c r="X3232">
        <v>2</v>
      </c>
      <c r="Y3232">
        <v>0</v>
      </c>
      <c r="Z3232">
        <v>0</v>
      </c>
      <c r="AA3232">
        <v>0</v>
      </c>
      <c r="AB3232">
        <v>1345456</v>
      </c>
      <c r="AC3232" t="s">
        <v>47</v>
      </c>
      <c r="AD3232" t="str">
        <f>+VLOOKUP(T3232,items!$A$2:$D$1255,4,0)</f>
        <v>MUEBLES</v>
      </c>
      <c r="AE3232">
        <f>+VLOOKUP(T3232,Tabla1[],5,0)</f>
        <v>0</v>
      </c>
      <c r="AF3232">
        <f t="shared" si="50"/>
        <v>11</v>
      </c>
    </row>
    <row r="3233" spans="1:32" x14ac:dyDescent="0.25">
      <c r="A3233">
        <v>98458</v>
      </c>
      <c r="B3233" t="s">
        <v>6874</v>
      </c>
      <c r="C3233" t="s">
        <v>1065</v>
      </c>
      <c r="D3233">
        <v>0</v>
      </c>
      <c r="F3233" t="s">
        <v>1143</v>
      </c>
      <c r="G3233" t="s">
        <v>681</v>
      </c>
      <c r="H3233" t="s">
        <v>6875</v>
      </c>
      <c r="I3233" t="s">
        <v>37</v>
      </c>
      <c r="J3233" t="s">
        <v>37</v>
      </c>
      <c r="K3233" t="s">
        <v>6876</v>
      </c>
      <c r="L3233" t="s">
        <v>6877</v>
      </c>
      <c r="M3233" t="s">
        <v>335</v>
      </c>
      <c r="N3233" t="s">
        <v>335</v>
      </c>
      <c r="O3233" t="s">
        <v>683</v>
      </c>
      <c r="P3233" t="s">
        <v>426</v>
      </c>
      <c r="Q3233" t="s">
        <v>445</v>
      </c>
      <c r="R3233" t="s">
        <v>127</v>
      </c>
      <c r="S3233" t="s">
        <v>44</v>
      </c>
      <c r="T3233" t="s">
        <v>50</v>
      </c>
      <c r="U3233" t="s">
        <v>51</v>
      </c>
      <c r="X3233">
        <v>1</v>
      </c>
      <c r="Y3233">
        <v>0</v>
      </c>
      <c r="Z3233">
        <v>0</v>
      </c>
      <c r="AA3233">
        <v>0</v>
      </c>
      <c r="AB3233">
        <v>200000</v>
      </c>
      <c r="AC3233" t="s">
        <v>47</v>
      </c>
      <c r="AD3233" t="e">
        <f>+VLOOKUP(T3233,items!$A$2:$D$1255,4,0)</f>
        <v>#N/A</v>
      </c>
      <c r="AE3233" t="e">
        <f>+VLOOKUP(T3233,Tabla1[],5,0)</f>
        <v>#N/A</v>
      </c>
      <c r="AF3233">
        <f t="shared" si="50"/>
        <v>11</v>
      </c>
    </row>
    <row r="3234" spans="1:32" x14ac:dyDescent="0.25">
      <c r="A3234">
        <v>98466</v>
      </c>
      <c r="B3234" t="s">
        <v>2886</v>
      </c>
      <c r="C3234" t="s">
        <v>75</v>
      </c>
      <c r="D3234">
        <v>0</v>
      </c>
      <c r="F3234" t="s">
        <v>1143</v>
      </c>
      <c r="G3234" t="s">
        <v>1143</v>
      </c>
      <c r="H3234" t="s">
        <v>6880</v>
      </c>
      <c r="I3234" t="s">
        <v>37</v>
      </c>
      <c r="J3234" t="s">
        <v>6881</v>
      </c>
      <c r="K3234" t="s">
        <v>6882</v>
      </c>
      <c r="L3234" t="s">
        <v>37</v>
      </c>
      <c r="M3234" t="s">
        <v>2130</v>
      </c>
      <c r="N3234" t="s">
        <v>2130</v>
      </c>
      <c r="O3234" t="s">
        <v>2492</v>
      </c>
      <c r="P3234" t="s">
        <v>681</v>
      </c>
      <c r="Q3234" t="s">
        <v>681</v>
      </c>
      <c r="R3234" t="s">
        <v>43</v>
      </c>
      <c r="S3234" t="s">
        <v>164</v>
      </c>
      <c r="T3234" t="s">
        <v>816</v>
      </c>
      <c r="U3234" t="s">
        <v>817</v>
      </c>
      <c r="X3234">
        <v>1</v>
      </c>
      <c r="Y3234">
        <v>0</v>
      </c>
      <c r="Z3234">
        <v>0</v>
      </c>
      <c r="AA3234">
        <v>0</v>
      </c>
      <c r="AB3234">
        <v>157000</v>
      </c>
      <c r="AC3234" t="s">
        <v>47</v>
      </c>
      <c r="AD3234">
        <f>+VLOOKUP(T3234,items!$A$2:$D$1255,4,0)</f>
        <v>0</v>
      </c>
      <c r="AE3234">
        <f>+VLOOKUP(T3234,Tabla1[],5,0)</f>
        <v>0</v>
      </c>
      <c r="AF3234">
        <f t="shared" si="50"/>
        <v>10</v>
      </c>
    </row>
    <row r="3235" spans="1:32" x14ac:dyDescent="0.25">
      <c r="A3235">
        <v>98470</v>
      </c>
      <c r="B3235" t="s">
        <v>6883</v>
      </c>
      <c r="C3235" t="s">
        <v>75</v>
      </c>
      <c r="D3235">
        <v>0</v>
      </c>
      <c r="F3235" t="s">
        <v>1143</v>
      </c>
      <c r="G3235" t="s">
        <v>682</v>
      </c>
      <c r="H3235" t="s">
        <v>6884</v>
      </c>
      <c r="I3235" t="s">
        <v>37</v>
      </c>
      <c r="J3235" t="s">
        <v>6885</v>
      </c>
      <c r="K3235" t="s">
        <v>6886</v>
      </c>
      <c r="L3235" t="s">
        <v>37</v>
      </c>
      <c r="M3235" t="s">
        <v>4571</v>
      </c>
      <c r="N3235" t="s">
        <v>4571</v>
      </c>
      <c r="O3235" t="s">
        <v>3374</v>
      </c>
      <c r="P3235" t="s">
        <v>120</v>
      </c>
      <c r="Q3235" t="s">
        <v>120</v>
      </c>
      <c r="R3235" t="s">
        <v>411</v>
      </c>
      <c r="S3235" t="s">
        <v>164</v>
      </c>
      <c r="T3235" t="s">
        <v>1624</v>
      </c>
      <c r="U3235" t="s">
        <v>828</v>
      </c>
      <c r="X3235">
        <v>61</v>
      </c>
      <c r="Y3235">
        <v>0</v>
      </c>
      <c r="Z3235">
        <v>0</v>
      </c>
      <c r="AA3235">
        <v>0</v>
      </c>
      <c r="AB3235">
        <v>3050000</v>
      </c>
      <c r="AC3235" t="s">
        <v>47</v>
      </c>
      <c r="AD3235">
        <f>+VLOOKUP(T3235,items!$A$2:$D$1255,4,0)</f>
        <v>0</v>
      </c>
      <c r="AE3235">
        <f>+VLOOKUP(T3235,Tabla1[],5,0)</f>
        <v>0</v>
      </c>
      <c r="AF3235">
        <f t="shared" si="50"/>
        <v>11</v>
      </c>
    </row>
    <row r="3236" spans="1:32" x14ac:dyDescent="0.25">
      <c r="A3236">
        <v>98470</v>
      </c>
      <c r="B3236" t="s">
        <v>6883</v>
      </c>
      <c r="C3236" t="s">
        <v>75</v>
      </c>
      <c r="D3236">
        <v>0</v>
      </c>
      <c r="F3236" t="s">
        <v>1143</v>
      </c>
      <c r="G3236" t="s">
        <v>682</v>
      </c>
      <c r="H3236" t="s">
        <v>6884</v>
      </c>
      <c r="I3236" t="s">
        <v>37</v>
      </c>
      <c r="J3236" t="s">
        <v>6885</v>
      </c>
      <c r="K3236" t="s">
        <v>6886</v>
      </c>
      <c r="L3236" t="s">
        <v>37</v>
      </c>
      <c r="M3236" t="s">
        <v>4571</v>
      </c>
      <c r="N3236" t="s">
        <v>4571</v>
      </c>
      <c r="O3236" t="s">
        <v>3374</v>
      </c>
      <c r="P3236" t="s">
        <v>120</v>
      </c>
      <c r="Q3236" t="s">
        <v>120</v>
      </c>
      <c r="R3236" t="s">
        <v>411</v>
      </c>
      <c r="S3236" t="s">
        <v>164</v>
      </c>
      <c r="T3236" t="s">
        <v>3968</v>
      </c>
      <c r="U3236" t="s">
        <v>3969</v>
      </c>
      <c r="X3236">
        <v>1</v>
      </c>
      <c r="Y3236">
        <v>0</v>
      </c>
      <c r="Z3236">
        <v>0</v>
      </c>
      <c r="AA3236">
        <v>0</v>
      </c>
      <c r="AB3236">
        <v>120000</v>
      </c>
      <c r="AC3236" t="s">
        <v>47</v>
      </c>
      <c r="AD3236">
        <f>+VLOOKUP(T3236,items!$A$2:$D$1255,4,0)</f>
        <v>0</v>
      </c>
      <c r="AE3236">
        <f>+VLOOKUP(T3236,Tabla1[],5,0)</f>
        <v>0</v>
      </c>
      <c r="AF3236">
        <f t="shared" si="50"/>
        <v>11</v>
      </c>
    </row>
    <row r="3237" spans="1:32" x14ac:dyDescent="0.25">
      <c r="A3237">
        <v>98474</v>
      </c>
      <c r="B3237" t="s">
        <v>1003</v>
      </c>
      <c r="C3237" t="s">
        <v>1065</v>
      </c>
      <c r="D3237">
        <v>0</v>
      </c>
      <c r="F3237" t="s">
        <v>1143</v>
      </c>
      <c r="G3237" t="s">
        <v>3819</v>
      </c>
      <c r="H3237" t="s">
        <v>6887</v>
      </c>
      <c r="I3237" t="s">
        <v>37</v>
      </c>
      <c r="J3237" t="s">
        <v>37</v>
      </c>
      <c r="K3237" t="s">
        <v>6888</v>
      </c>
      <c r="L3237" t="s">
        <v>37</v>
      </c>
      <c r="M3237" t="s">
        <v>119</v>
      </c>
      <c r="N3237" t="s">
        <v>119</v>
      </c>
      <c r="O3237" t="s">
        <v>504</v>
      </c>
      <c r="P3237" t="s">
        <v>124</v>
      </c>
      <c r="Q3237" t="s">
        <v>504</v>
      </c>
      <c r="R3237" t="s">
        <v>127</v>
      </c>
      <c r="S3237" t="s">
        <v>128</v>
      </c>
      <c r="T3237" t="s">
        <v>412</v>
      </c>
      <c r="U3237" t="s">
        <v>413</v>
      </c>
      <c r="X3237">
        <v>1</v>
      </c>
      <c r="Y3237">
        <v>0</v>
      </c>
      <c r="Z3237">
        <v>0</v>
      </c>
      <c r="AA3237">
        <v>0</v>
      </c>
      <c r="AB3237">
        <v>0</v>
      </c>
      <c r="AC3237" t="s">
        <v>47</v>
      </c>
      <c r="AD3237">
        <f>+VLOOKUP(T3237,items!$A$2:$D$1255,4,0)</f>
        <v>0</v>
      </c>
      <c r="AE3237">
        <f>+VLOOKUP(T3237,Tabla1[],5,0)</f>
        <v>0</v>
      </c>
      <c r="AF3237">
        <f t="shared" si="50"/>
        <v>11</v>
      </c>
    </row>
    <row r="3238" spans="1:32" x14ac:dyDescent="0.25">
      <c r="A3238">
        <v>98485</v>
      </c>
      <c r="B3238" t="s">
        <v>6889</v>
      </c>
      <c r="C3238" t="s">
        <v>75</v>
      </c>
      <c r="D3238">
        <v>0</v>
      </c>
      <c r="F3238" t="s">
        <v>2130</v>
      </c>
      <c r="G3238" t="s">
        <v>335</v>
      </c>
      <c r="H3238" t="s">
        <v>6890</v>
      </c>
      <c r="I3238" t="s">
        <v>6891</v>
      </c>
      <c r="J3238" t="s">
        <v>6892</v>
      </c>
      <c r="K3238" t="s">
        <v>6893</v>
      </c>
      <c r="L3238" t="s">
        <v>6894</v>
      </c>
      <c r="M3238" t="s">
        <v>425</v>
      </c>
      <c r="N3238" t="s">
        <v>6716</v>
      </c>
      <c r="O3238" t="s">
        <v>4321</v>
      </c>
      <c r="P3238" t="s">
        <v>308</v>
      </c>
      <c r="Q3238" t="s">
        <v>5856</v>
      </c>
      <c r="R3238" t="s">
        <v>63</v>
      </c>
      <c r="S3238" t="s">
        <v>256</v>
      </c>
      <c r="T3238" t="s">
        <v>505</v>
      </c>
      <c r="U3238" t="s">
        <v>506</v>
      </c>
      <c r="V3238" t="s">
        <v>492</v>
      </c>
      <c r="W3238" t="s">
        <v>114</v>
      </c>
      <c r="X3238">
        <v>1</v>
      </c>
      <c r="Y3238">
        <v>9000</v>
      </c>
      <c r="Z3238">
        <v>0</v>
      </c>
      <c r="AA3238">
        <v>400</v>
      </c>
      <c r="AB3238">
        <v>1227867</v>
      </c>
      <c r="AC3238" t="s">
        <v>47</v>
      </c>
      <c r="AD3238">
        <f>+VLOOKUP(T3238,items!$A$2:$D$1255,4,0)</f>
        <v>0</v>
      </c>
      <c r="AE3238">
        <f>+VLOOKUP(T3238,Tabla1[],5,0)</f>
        <v>0</v>
      </c>
      <c r="AF3238">
        <f t="shared" si="50"/>
        <v>1</v>
      </c>
    </row>
    <row r="3239" spans="1:32" x14ac:dyDescent="0.25">
      <c r="A3239">
        <v>98485</v>
      </c>
      <c r="B3239" t="s">
        <v>6889</v>
      </c>
      <c r="C3239" t="s">
        <v>75</v>
      </c>
      <c r="D3239">
        <v>0</v>
      </c>
      <c r="F3239" t="s">
        <v>2130</v>
      </c>
      <c r="G3239" t="s">
        <v>335</v>
      </c>
      <c r="H3239" t="s">
        <v>6890</v>
      </c>
      <c r="I3239" t="s">
        <v>6891</v>
      </c>
      <c r="J3239" t="s">
        <v>6892</v>
      </c>
      <c r="K3239" t="s">
        <v>6893</v>
      </c>
      <c r="L3239" t="s">
        <v>6894</v>
      </c>
      <c r="M3239" t="s">
        <v>425</v>
      </c>
      <c r="N3239" t="s">
        <v>6716</v>
      </c>
      <c r="O3239" t="s">
        <v>4321</v>
      </c>
      <c r="P3239" t="s">
        <v>308</v>
      </c>
      <c r="Q3239" t="s">
        <v>5856</v>
      </c>
      <c r="R3239" t="s">
        <v>63</v>
      </c>
      <c r="S3239" t="s">
        <v>256</v>
      </c>
      <c r="T3239" t="s">
        <v>347</v>
      </c>
      <c r="U3239" t="s">
        <v>348</v>
      </c>
      <c r="W3239" t="s">
        <v>114</v>
      </c>
      <c r="X3239">
        <v>1</v>
      </c>
      <c r="Y3239">
        <v>3300</v>
      </c>
      <c r="Z3239">
        <v>0</v>
      </c>
      <c r="AA3239">
        <v>0</v>
      </c>
      <c r="AB3239">
        <v>427365</v>
      </c>
      <c r="AC3239" t="s">
        <v>47</v>
      </c>
      <c r="AD3239">
        <f>+VLOOKUP(T3239,items!$A$2:$D$1255,4,0)</f>
        <v>0</v>
      </c>
      <c r="AE3239">
        <f>+VLOOKUP(T3239,Tabla1[],5,0)</f>
        <v>0</v>
      </c>
      <c r="AF3239">
        <f t="shared" si="50"/>
        <v>1</v>
      </c>
    </row>
    <row r="3240" spans="1:32" x14ac:dyDescent="0.25">
      <c r="A3240">
        <v>98485</v>
      </c>
      <c r="B3240" t="s">
        <v>6889</v>
      </c>
      <c r="C3240" t="s">
        <v>75</v>
      </c>
      <c r="D3240">
        <v>0</v>
      </c>
      <c r="F3240" t="s">
        <v>2130</v>
      </c>
      <c r="G3240" t="s">
        <v>335</v>
      </c>
      <c r="H3240" t="s">
        <v>6890</v>
      </c>
      <c r="I3240" t="s">
        <v>6891</v>
      </c>
      <c r="J3240" t="s">
        <v>6892</v>
      </c>
      <c r="K3240" t="s">
        <v>6893</v>
      </c>
      <c r="L3240" t="s">
        <v>6894</v>
      </c>
      <c r="M3240" t="s">
        <v>425</v>
      </c>
      <c r="N3240" t="s">
        <v>6716</v>
      </c>
      <c r="O3240" t="s">
        <v>4321</v>
      </c>
      <c r="P3240" t="s">
        <v>308</v>
      </c>
      <c r="Q3240" t="s">
        <v>5856</v>
      </c>
      <c r="R3240" t="s">
        <v>63</v>
      </c>
      <c r="S3240" t="s">
        <v>256</v>
      </c>
      <c r="T3240" t="s">
        <v>2541</v>
      </c>
      <c r="U3240" t="s">
        <v>2542</v>
      </c>
      <c r="W3240" t="s">
        <v>114</v>
      </c>
      <c r="X3240">
        <v>1</v>
      </c>
      <c r="Y3240">
        <v>3100</v>
      </c>
      <c r="Z3240">
        <v>2740</v>
      </c>
      <c r="AA3240">
        <v>0</v>
      </c>
      <c r="AB3240">
        <v>3818678</v>
      </c>
      <c r="AC3240" t="s">
        <v>47</v>
      </c>
      <c r="AD3240">
        <f>+VLOOKUP(T3240,items!$A$2:$D$1255,4,0)</f>
        <v>0</v>
      </c>
      <c r="AE3240">
        <f>+VLOOKUP(T3240,Tabla1[],5,0)</f>
        <v>0</v>
      </c>
      <c r="AF3240">
        <f t="shared" si="50"/>
        <v>1</v>
      </c>
    </row>
    <row r="3241" spans="1:32" x14ac:dyDescent="0.25">
      <c r="A3241">
        <v>98485</v>
      </c>
      <c r="B3241" t="s">
        <v>6889</v>
      </c>
      <c r="C3241" t="s">
        <v>75</v>
      </c>
      <c r="D3241">
        <v>0</v>
      </c>
      <c r="F3241" t="s">
        <v>2130</v>
      </c>
      <c r="G3241" t="s">
        <v>335</v>
      </c>
      <c r="H3241" t="s">
        <v>6890</v>
      </c>
      <c r="I3241" t="s">
        <v>6891</v>
      </c>
      <c r="J3241" t="s">
        <v>6892</v>
      </c>
      <c r="K3241" t="s">
        <v>6893</v>
      </c>
      <c r="L3241" t="s">
        <v>6894</v>
      </c>
      <c r="M3241" t="s">
        <v>425</v>
      </c>
      <c r="N3241" t="s">
        <v>6716</v>
      </c>
      <c r="O3241" t="s">
        <v>4321</v>
      </c>
      <c r="P3241" t="s">
        <v>308</v>
      </c>
      <c r="Q3241" t="s">
        <v>5856</v>
      </c>
      <c r="R3241" t="s">
        <v>63</v>
      </c>
      <c r="S3241" t="s">
        <v>256</v>
      </c>
      <c r="T3241" t="s">
        <v>2541</v>
      </c>
      <c r="U3241" t="s">
        <v>2542</v>
      </c>
      <c r="W3241" t="s">
        <v>114</v>
      </c>
      <c r="X3241">
        <v>1</v>
      </c>
      <c r="Y3241">
        <v>3300</v>
      </c>
      <c r="Z3241">
        <v>2740</v>
      </c>
      <c r="AA3241">
        <v>0</v>
      </c>
      <c r="AB3241">
        <v>3818678</v>
      </c>
      <c r="AC3241" t="s">
        <v>47</v>
      </c>
      <c r="AD3241">
        <f>+VLOOKUP(T3241,items!$A$2:$D$1255,4,0)</f>
        <v>0</v>
      </c>
      <c r="AE3241">
        <f>+VLOOKUP(T3241,Tabla1[],5,0)</f>
        <v>0</v>
      </c>
      <c r="AF3241">
        <f t="shared" si="50"/>
        <v>1</v>
      </c>
    </row>
    <row r="3242" spans="1:32" x14ac:dyDescent="0.25">
      <c r="A3242">
        <v>98485</v>
      </c>
      <c r="B3242" t="s">
        <v>6889</v>
      </c>
      <c r="C3242" t="s">
        <v>75</v>
      </c>
      <c r="D3242">
        <v>0</v>
      </c>
      <c r="F3242" t="s">
        <v>2130</v>
      </c>
      <c r="G3242" t="s">
        <v>335</v>
      </c>
      <c r="H3242" t="s">
        <v>6890</v>
      </c>
      <c r="I3242" t="s">
        <v>6891</v>
      </c>
      <c r="J3242" t="s">
        <v>6892</v>
      </c>
      <c r="K3242" t="s">
        <v>6893</v>
      </c>
      <c r="L3242" t="s">
        <v>6894</v>
      </c>
      <c r="M3242" t="s">
        <v>425</v>
      </c>
      <c r="N3242" t="s">
        <v>6716</v>
      </c>
      <c r="O3242" t="s">
        <v>4321</v>
      </c>
      <c r="P3242" t="s">
        <v>308</v>
      </c>
      <c r="Q3242" t="s">
        <v>5856</v>
      </c>
      <c r="R3242" t="s">
        <v>63</v>
      </c>
      <c r="S3242" t="s">
        <v>256</v>
      </c>
      <c r="T3242" t="s">
        <v>351</v>
      </c>
      <c r="U3242" t="s">
        <v>352</v>
      </c>
      <c r="V3242" t="s">
        <v>492</v>
      </c>
      <c r="W3242" t="s">
        <v>114</v>
      </c>
      <c r="X3242">
        <v>1</v>
      </c>
      <c r="Y3242">
        <v>3100</v>
      </c>
      <c r="Z3242">
        <v>0</v>
      </c>
      <c r="AA3242">
        <v>9000</v>
      </c>
      <c r="AB3242">
        <v>35932130</v>
      </c>
      <c r="AC3242" t="s">
        <v>47</v>
      </c>
      <c r="AD3242" t="str">
        <f>+VLOOKUP(T3242,items!$A$2:$D$1255,4,0)</f>
        <v>PERGOLA</v>
      </c>
      <c r="AE3242" t="str">
        <f>+VLOOKUP(T3242,Tabla1[],5,0)</f>
        <v>PERGOTEK ROMANO</v>
      </c>
      <c r="AF3242">
        <f t="shared" si="50"/>
        <v>1</v>
      </c>
    </row>
    <row r="3243" spans="1:32" x14ac:dyDescent="0.25">
      <c r="A3243">
        <v>98485</v>
      </c>
      <c r="B3243" t="s">
        <v>6889</v>
      </c>
      <c r="C3243" t="s">
        <v>75</v>
      </c>
      <c r="D3243">
        <v>0</v>
      </c>
      <c r="F3243" t="s">
        <v>2130</v>
      </c>
      <c r="G3243" t="s">
        <v>335</v>
      </c>
      <c r="H3243" t="s">
        <v>6890</v>
      </c>
      <c r="I3243" t="s">
        <v>6891</v>
      </c>
      <c r="J3243" t="s">
        <v>6892</v>
      </c>
      <c r="K3243" t="s">
        <v>6893</v>
      </c>
      <c r="L3243" t="s">
        <v>6894</v>
      </c>
      <c r="M3243" t="s">
        <v>425</v>
      </c>
      <c r="N3243" t="s">
        <v>6716</v>
      </c>
      <c r="O3243" t="s">
        <v>4321</v>
      </c>
      <c r="P3243" t="s">
        <v>308</v>
      </c>
      <c r="Q3243" t="s">
        <v>5856</v>
      </c>
      <c r="R3243" t="s">
        <v>63</v>
      </c>
      <c r="S3243" t="s">
        <v>256</v>
      </c>
      <c r="T3243" t="s">
        <v>94</v>
      </c>
      <c r="U3243" t="s">
        <v>95</v>
      </c>
      <c r="X3243">
        <v>1</v>
      </c>
      <c r="Y3243">
        <v>0</v>
      </c>
      <c r="Z3243">
        <v>0</v>
      </c>
      <c r="AA3243">
        <v>0</v>
      </c>
      <c r="AB3243">
        <v>545500</v>
      </c>
      <c r="AC3243" t="s">
        <v>47</v>
      </c>
      <c r="AD3243" t="e">
        <f>+VLOOKUP(T3243,items!$A$2:$D$1255,4,0)</f>
        <v>#N/A</v>
      </c>
      <c r="AE3243" t="e">
        <f>+VLOOKUP(T3243,Tabla1[],5,0)</f>
        <v>#N/A</v>
      </c>
      <c r="AF3243">
        <f t="shared" si="50"/>
        <v>1</v>
      </c>
    </row>
    <row r="3244" spans="1:32" x14ac:dyDescent="0.25">
      <c r="A3244">
        <v>98485</v>
      </c>
      <c r="B3244" t="s">
        <v>6889</v>
      </c>
      <c r="C3244" t="s">
        <v>75</v>
      </c>
      <c r="D3244">
        <v>0</v>
      </c>
      <c r="F3244" t="s">
        <v>2130</v>
      </c>
      <c r="G3244" t="s">
        <v>335</v>
      </c>
      <c r="H3244" t="s">
        <v>6890</v>
      </c>
      <c r="I3244" t="s">
        <v>6891</v>
      </c>
      <c r="J3244" t="s">
        <v>6892</v>
      </c>
      <c r="K3244" t="s">
        <v>6893</v>
      </c>
      <c r="L3244" t="s">
        <v>6894</v>
      </c>
      <c r="M3244" t="s">
        <v>425</v>
      </c>
      <c r="N3244" t="s">
        <v>6716</v>
      </c>
      <c r="O3244" t="s">
        <v>4321</v>
      </c>
      <c r="P3244" t="s">
        <v>308</v>
      </c>
      <c r="Q3244" t="s">
        <v>5856</v>
      </c>
      <c r="R3244" t="s">
        <v>63</v>
      </c>
      <c r="S3244" t="s">
        <v>256</v>
      </c>
      <c r="T3244" t="s">
        <v>6895</v>
      </c>
      <c r="U3244" t="s">
        <v>6896</v>
      </c>
      <c r="X3244">
        <v>1</v>
      </c>
      <c r="Y3244">
        <v>0</v>
      </c>
      <c r="Z3244">
        <v>0</v>
      </c>
      <c r="AA3244">
        <v>0</v>
      </c>
      <c r="AB3244">
        <v>2569820</v>
      </c>
      <c r="AC3244" t="s">
        <v>47</v>
      </c>
      <c r="AD3244">
        <f>+VLOOKUP(T3244,items!$A$2:$D$1255,4,0)</f>
        <v>0</v>
      </c>
      <c r="AE3244">
        <f>+VLOOKUP(T3244,Tabla1[],5,0)</f>
        <v>0</v>
      </c>
      <c r="AF3244">
        <f t="shared" si="50"/>
        <v>1</v>
      </c>
    </row>
    <row r="3245" spans="1:32" x14ac:dyDescent="0.25">
      <c r="A3245">
        <v>98485</v>
      </c>
      <c r="B3245" t="s">
        <v>6889</v>
      </c>
      <c r="C3245" t="s">
        <v>75</v>
      </c>
      <c r="D3245">
        <v>0</v>
      </c>
      <c r="F3245" t="s">
        <v>2130</v>
      </c>
      <c r="G3245" t="s">
        <v>335</v>
      </c>
      <c r="H3245" t="s">
        <v>6890</v>
      </c>
      <c r="I3245" t="s">
        <v>6891</v>
      </c>
      <c r="J3245" t="s">
        <v>6892</v>
      </c>
      <c r="K3245" t="s">
        <v>6893</v>
      </c>
      <c r="L3245" t="s">
        <v>6894</v>
      </c>
      <c r="M3245" t="s">
        <v>425</v>
      </c>
      <c r="N3245" t="s">
        <v>6716</v>
      </c>
      <c r="O3245" t="s">
        <v>4321</v>
      </c>
      <c r="P3245" t="s">
        <v>308</v>
      </c>
      <c r="Q3245" t="s">
        <v>5856</v>
      </c>
      <c r="R3245" t="s">
        <v>63</v>
      </c>
      <c r="S3245" t="s">
        <v>256</v>
      </c>
      <c r="T3245" t="s">
        <v>392</v>
      </c>
      <c r="U3245" t="s">
        <v>393</v>
      </c>
      <c r="X3245">
        <v>1</v>
      </c>
      <c r="Y3245">
        <v>0</v>
      </c>
      <c r="Z3245">
        <v>0</v>
      </c>
      <c r="AA3245">
        <v>0</v>
      </c>
      <c r="AB3245">
        <v>2560000</v>
      </c>
      <c r="AC3245" t="s">
        <v>47</v>
      </c>
      <c r="AD3245" t="e">
        <f>+VLOOKUP(T3245,items!$A$2:$D$1255,4,0)</f>
        <v>#N/A</v>
      </c>
      <c r="AE3245" t="e">
        <f>+VLOOKUP(T3245,Tabla1[],5,0)</f>
        <v>#N/A</v>
      </c>
      <c r="AF3245">
        <f t="shared" si="50"/>
        <v>1</v>
      </c>
    </row>
    <row r="3246" spans="1:32" x14ac:dyDescent="0.25">
      <c r="A3246">
        <v>98502</v>
      </c>
      <c r="B3246" t="s">
        <v>1359</v>
      </c>
      <c r="C3246" t="s">
        <v>33</v>
      </c>
      <c r="D3246">
        <v>0</v>
      </c>
      <c r="F3246" t="s">
        <v>488</v>
      </c>
      <c r="G3246" t="s">
        <v>681</v>
      </c>
      <c r="H3246" t="s">
        <v>6897</v>
      </c>
      <c r="I3246" t="s">
        <v>37</v>
      </c>
      <c r="J3246" t="s">
        <v>6898</v>
      </c>
      <c r="K3246" t="s">
        <v>6899</v>
      </c>
      <c r="L3246" t="s">
        <v>37</v>
      </c>
      <c r="M3246" t="s">
        <v>4390</v>
      </c>
      <c r="N3246" t="s">
        <v>4390</v>
      </c>
      <c r="O3246" t="s">
        <v>682</v>
      </c>
      <c r="P3246" t="s">
        <v>3374</v>
      </c>
      <c r="Q3246" t="s">
        <v>3374</v>
      </c>
      <c r="R3246" t="s">
        <v>127</v>
      </c>
      <c r="S3246" t="s">
        <v>108</v>
      </c>
      <c r="T3246" t="s">
        <v>1375</v>
      </c>
      <c r="U3246" t="s">
        <v>1376</v>
      </c>
      <c r="X3246">
        <v>1</v>
      </c>
      <c r="Y3246">
        <v>0</v>
      </c>
      <c r="Z3246">
        <v>0</v>
      </c>
      <c r="AA3246">
        <v>0</v>
      </c>
      <c r="AB3246">
        <v>812875</v>
      </c>
      <c r="AC3246" t="s">
        <v>47</v>
      </c>
      <c r="AD3246">
        <f>+VLOOKUP(T3246,items!$A$2:$D$1255,4,0)</f>
        <v>0</v>
      </c>
      <c r="AE3246">
        <f>+VLOOKUP(T3246,Tabla1[],5,0)</f>
        <v>0</v>
      </c>
      <c r="AF3246">
        <f t="shared" si="50"/>
        <v>11</v>
      </c>
    </row>
    <row r="3247" spans="1:32" x14ac:dyDescent="0.25">
      <c r="A3247">
        <v>98502</v>
      </c>
      <c r="B3247" t="s">
        <v>1359</v>
      </c>
      <c r="C3247" t="s">
        <v>33</v>
      </c>
      <c r="D3247">
        <v>0</v>
      </c>
      <c r="F3247" t="s">
        <v>488</v>
      </c>
      <c r="G3247" t="s">
        <v>681</v>
      </c>
      <c r="H3247" t="s">
        <v>6897</v>
      </c>
      <c r="I3247" t="s">
        <v>37</v>
      </c>
      <c r="J3247" t="s">
        <v>6898</v>
      </c>
      <c r="K3247" t="s">
        <v>6899</v>
      </c>
      <c r="L3247" t="s">
        <v>37</v>
      </c>
      <c r="M3247" t="s">
        <v>4390</v>
      </c>
      <c r="N3247" t="s">
        <v>4390</v>
      </c>
      <c r="O3247" t="s">
        <v>682</v>
      </c>
      <c r="P3247" t="s">
        <v>3374</v>
      </c>
      <c r="Q3247" t="s">
        <v>3374</v>
      </c>
      <c r="R3247" t="s">
        <v>127</v>
      </c>
      <c r="S3247" t="s">
        <v>108</v>
      </c>
      <c r="T3247" t="s">
        <v>3287</v>
      </c>
      <c r="U3247" t="s">
        <v>3288</v>
      </c>
      <c r="X3247">
        <v>2.9</v>
      </c>
      <c r="Y3247">
        <v>0</v>
      </c>
      <c r="Z3247">
        <v>0</v>
      </c>
      <c r="AA3247">
        <v>0</v>
      </c>
      <c r="AB3247">
        <v>427750</v>
      </c>
      <c r="AC3247" t="s">
        <v>47</v>
      </c>
      <c r="AD3247">
        <f>+VLOOKUP(T3247,items!$A$2:$D$1255,4,0)</f>
        <v>0</v>
      </c>
      <c r="AE3247">
        <f>+VLOOKUP(T3247,Tabla1[],5,0)</f>
        <v>0</v>
      </c>
      <c r="AF3247">
        <f t="shared" si="50"/>
        <v>11</v>
      </c>
    </row>
    <row r="3248" spans="1:32" x14ac:dyDescent="0.25">
      <c r="A3248">
        <v>98502</v>
      </c>
      <c r="B3248" t="s">
        <v>1359</v>
      </c>
      <c r="C3248" t="s">
        <v>33</v>
      </c>
      <c r="D3248">
        <v>0</v>
      </c>
      <c r="F3248" t="s">
        <v>488</v>
      </c>
      <c r="G3248" t="s">
        <v>681</v>
      </c>
      <c r="H3248" t="s">
        <v>6897</v>
      </c>
      <c r="I3248" t="s">
        <v>37</v>
      </c>
      <c r="J3248" t="s">
        <v>6898</v>
      </c>
      <c r="K3248" t="s">
        <v>6899</v>
      </c>
      <c r="L3248" t="s">
        <v>37</v>
      </c>
      <c r="M3248" t="s">
        <v>4390</v>
      </c>
      <c r="N3248" t="s">
        <v>4390</v>
      </c>
      <c r="O3248" t="s">
        <v>682</v>
      </c>
      <c r="P3248" t="s">
        <v>3374</v>
      </c>
      <c r="Q3248" t="s">
        <v>3374</v>
      </c>
      <c r="R3248" t="s">
        <v>127</v>
      </c>
      <c r="S3248" t="s">
        <v>108</v>
      </c>
      <c r="T3248" t="s">
        <v>1119</v>
      </c>
      <c r="U3248" t="s">
        <v>1120</v>
      </c>
      <c r="X3248">
        <v>1</v>
      </c>
      <c r="Y3248">
        <v>0</v>
      </c>
      <c r="Z3248">
        <v>0</v>
      </c>
      <c r="AA3248">
        <v>0</v>
      </c>
      <c r="AB3248">
        <v>150000</v>
      </c>
      <c r="AC3248" t="s">
        <v>47</v>
      </c>
      <c r="AD3248">
        <f>+VLOOKUP(T3248,items!$A$2:$D$1255,4,0)</f>
        <v>0</v>
      </c>
      <c r="AE3248">
        <f>+VLOOKUP(T3248,Tabla1[],5,0)</f>
        <v>0</v>
      </c>
      <c r="AF3248">
        <f t="shared" si="50"/>
        <v>11</v>
      </c>
    </row>
    <row r="3249" spans="1:32" x14ac:dyDescent="0.25">
      <c r="A3249">
        <v>98502</v>
      </c>
      <c r="B3249" t="s">
        <v>1359</v>
      </c>
      <c r="C3249" t="s">
        <v>33</v>
      </c>
      <c r="D3249">
        <v>0</v>
      </c>
      <c r="F3249" t="s">
        <v>488</v>
      </c>
      <c r="G3249" t="s">
        <v>681</v>
      </c>
      <c r="H3249" t="s">
        <v>6897</v>
      </c>
      <c r="I3249" t="s">
        <v>37</v>
      </c>
      <c r="J3249" t="s">
        <v>6898</v>
      </c>
      <c r="K3249" t="s">
        <v>6899</v>
      </c>
      <c r="L3249" t="s">
        <v>37</v>
      </c>
      <c r="M3249" t="s">
        <v>4390</v>
      </c>
      <c r="N3249" t="s">
        <v>4390</v>
      </c>
      <c r="O3249" t="s">
        <v>682</v>
      </c>
      <c r="P3249" t="s">
        <v>3374</v>
      </c>
      <c r="Q3249" t="s">
        <v>3374</v>
      </c>
      <c r="R3249" t="s">
        <v>127</v>
      </c>
      <c r="S3249" t="s">
        <v>108</v>
      </c>
      <c r="T3249" t="s">
        <v>392</v>
      </c>
      <c r="U3249" t="s">
        <v>393</v>
      </c>
      <c r="X3249">
        <v>1</v>
      </c>
      <c r="Y3249">
        <v>0</v>
      </c>
      <c r="Z3249">
        <v>0</v>
      </c>
      <c r="AA3249">
        <v>0</v>
      </c>
      <c r="AB3249">
        <v>30000</v>
      </c>
      <c r="AC3249" t="s">
        <v>47</v>
      </c>
      <c r="AD3249" t="e">
        <f>+VLOOKUP(T3249,items!$A$2:$D$1255,4,0)</f>
        <v>#N/A</v>
      </c>
      <c r="AE3249" t="e">
        <f>+VLOOKUP(T3249,Tabla1[],5,0)</f>
        <v>#N/A</v>
      </c>
      <c r="AF3249">
        <f t="shared" si="50"/>
        <v>11</v>
      </c>
    </row>
    <row r="3250" spans="1:32" x14ac:dyDescent="0.25">
      <c r="A3250">
        <v>98503</v>
      </c>
      <c r="B3250" t="s">
        <v>6900</v>
      </c>
      <c r="C3250" t="s">
        <v>75</v>
      </c>
      <c r="D3250">
        <v>0</v>
      </c>
      <c r="F3250" t="s">
        <v>2130</v>
      </c>
      <c r="G3250" t="s">
        <v>2130</v>
      </c>
      <c r="H3250" t="s">
        <v>6901</v>
      </c>
      <c r="I3250" t="s">
        <v>37</v>
      </c>
      <c r="J3250" t="s">
        <v>6902</v>
      </c>
      <c r="K3250" t="s">
        <v>6903</v>
      </c>
      <c r="L3250" t="s">
        <v>37</v>
      </c>
      <c r="M3250" t="s">
        <v>2492</v>
      </c>
      <c r="N3250" t="s">
        <v>2492</v>
      </c>
      <c r="O3250" t="s">
        <v>335</v>
      </c>
      <c r="P3250" t="s">
        <v>1105</v>
      </c>
      <c r="Q3250" t="s">
        <v>1105</v>
      </c>
      <c r="R3250" t="s">
        <v>127</v>
      </c>
      <c r="S3250" t="s">
        <v>44</v>
      </c>
      <c r="T3250" t="s">
        <v>1853</v>
      </c>
      <c r="U3250" t="s">
        <v>3991</v>
      </c>
      <c r="X3250">
        <v>1</v>
      </c>
      <c r="Y3250">
        <v>0</v>
      </c>
      <c r="Z3250">
        <v>0</v>
      </c>
      <c r="AA3250">
        <v>0</v>
      </c>
      <c r="AB3250">
        <v>1915905</v>
      </c>
      <c r="AC3250" t="s">
        <v>47</v>
      </c>
      <c r="AD3250">
        <f>+VLOOKUP(T3250,items!$A$2:$D$1255,4,0)</f>
        <v>0</v>
      </c>
      <c r="AE3250">
        <f>+VLOOKUP(T3250,Tabla1[],5,0)</f>
        <v>0</v>
      </c>
      <c r="AF3250">
        <f t="shared" si="50"/>
        <v>10</v>
      </c>
    </row>
    <row r="3251" spans="1:32" x14ac:dyDescent="0.25">
      <c r="A3251">
        <v>98503</v>
      </c>
      <c r="B3251" t="s">
        <v>6900</v>
      </c>
      <c r="C3251" t="s">
        <v>75</v>
      </c>
      <c r="D3251">
        <v>0</v>
      </c>
      <c r="F3251" t="s">
        <v>2130</v>
      </c>
      <c r="G3251" t="s">
        <v>2130</v>
      </c>
      <c r="H3251" t="s">
        <v>6901</v>
      </c>
      <c r="I3251" t="s">
        <v>37</v>
      </c>
      <c r="J3251" t="s">
        <v>6902</v>
      </c>
      <c r="K3251" t="s">
        <v>6903</v>
      </c>
      <c r="L3251" t="s">
        <v>37</v>
      </c>
      <c r="M3251" t="s">
        <v>2492</v>
      </c>
      <c r="N3251" t="s">
        <v>2492</v>
      </c>
      <c r="O3251" t="s">
        <v>335</v>
      </c>
      <c r="P3251" t="s">
        <v>1105</v>
      </c>
      <c r="Q3251" t="s">
        <v>1105</v>
      </c>
      <c r="R3251" t="s">
        <v>127</v>
      </c>
      <c r="S3251" t="s">
        <v>44</v>
      </c>
      <c r="T3251" t="s">
        <v>331</v>
      </c>
      <c r="U3251" t="s">
        <v>332</v>
      </c>
      <c r="X3251">
        <v>1</v>
      </c>
      <c r="Y3251">
        <v>0</v>
      </c>
      <c r="Z3251">
        <v>0</v>
      </c>
      <c r="AA3251">
        <v>0</v>
      </c>
      <c r="AB3251">
        <v>650000</v>
      </c>
      <c r="AC3251" t="s">
        <v>47</v>
      </c>
      <c r="AD3251" t="e">
        <f>+VLOOKUP(T3251,items!$A$2:$D$1255,4,0)</f>
        <v>#N/A</v>
      </c>
      <c r="AE3251" t="e">
        <f>+VLOOKUP(T3251,Tabla1[],5,0)</f>
        <v>#N/A</v>
      </c>
      <c r="AF3251">
        <f t="shared" si="50"/>
        <v>10</v>
      </c>
    </row>
    <row r="3252" spans="1:32" x14ac:dyDescent="0.25">
      <c r="A3252">
        <v>98504</v>
      </c>
      <c r="B3252" t="s">
        <v>6904</v>
      </c>
      <c r="C3252" t="s">
        <v>75</v>
      </c>
      <c r="D3252">
        <v>0</v>
      </c>
      <c r="F3252" t="s">
        <v>2130</v>
      </c>
      <c r="G3252" t="s">
        <v>335</v>
      </c>
      <c r="H3252" t="s">
        <v>6905</v>
      </c>
      <c r="I3252" t="s">
        <v>6906</v>
      </c>
      <c r="J3252" t="s">
        <v>6907</v>
      </c>
      <c r="K3252" t="s">
        <v>6908</v>
      </c>
      <c r="L3252" t="s">
        <v>6909</v>
      </c>
      <c r="M3252" t="s">
        <v>3374</v>
      </c>
      <c r="N3252" t="s">
        <v>4259</v>
      </c>
      <c r="O3252" t="s">
        <v>4612</v>
      </c>
      <c r="P3252" t="s">
        <v>683</v>
      </c>
      <c r="Q3252" t="s">
        <v>5144</v>
      </c>
      <c r="R3252" t="s">
        <v>63</v>
      </c>
      <c r="S3252" t="s">
        <v>256</v>
      </c>
      <c r="T3252" t="s">
        <v>713</v>
      </c>
      <c r="U3252" t="s">
        <v>714</v>
      </c>
      <c r="X3252">
        <v>1</v>
      </c>
      <c r="Y3252">
        <v>0</v>
      </c>
      <c r="Z3252">
        <v>0</v>
      </c>
      <c r="AA3252">
        <v>0</v>
      </c>
      <c r="AB3252">
        <v>323000</v>
      </c>
      <c r="AC3252" t="s">
        <v>47</v>
      </c>
      <c r="AD3252">
        <f>+VLOOKUP(T3252,items!$A$2:$D$1255,4,0)</f>
        <v>0</v>
      </c>
      <c r="AE3252">
        <f>+VLOOKUP(T3252,Tabla1[],5,0)</f>
        <v>0</v>
      </c>
      <c r="AF3252">
        <f t="shared" si="50"/>
        <v>11</v>
      </c>
    </row>
    <row r="3253" spans="1:32" x14ac:dyDescent="0.25">
      <c r="A3253">
        <v>98504</v>
      </c>
      <c r="B3253" t="s">
        <v>6904</v>
      </c>
      <c r="C3253" t="s">
        <v>75</v>
      </c>
      <c r="D3253">
        <v>0</v>
      </c>
      <c r="F3253" t="s">
        <v>2130</v>
      </c>
      <c r="G3253" t="s">
        <v>335</v>
      </c>
      <c r="H3253" t="s">
        <v>6905</v>
      </c>
      <c r="I3253" t="s">
        <v>6906</v>
      </c>
      <c r="J3253" t="s">
        <v>6907</v>
      </c>
      <c r="K3253" t="s">
        <v>6908</v>
      </c>
      <c r="L3253" t="s">
        <v>6909</v>
      </c>
      <c r="M3253" t="s">
        <v>3374</v>
      </c>
      <c r="N3253" t="s">
        <v>4259</v>
      </c>
      <c r="O3253" t="s">
        <v>4612</v>
      </c>
      <c r="P3253" t="s">
        <v>683</v>
      </c>
      <c r="Q3253" t="s">
        <v>5144</v>
      </c>
      <c r="R3253" t="s">
        <v>63</v>
      </c>
      <c r="S3253" t="s">
        <v>256</v>
      </c>
      <c r="T3253" t="s">
        <v>347</v>
      </c>
      <c r="U3253" t="s">
        <v>348</v>
      </c>
      <c r="W3253" t="s">
        <v>1095</v>
      </c>
      <c r="X3253">
        <v>1</v>
      </c>
      <c r="Y3253">
        <v>2880</v>
      </c>
      <c r="Z3253">
        <v>0</v>
      </c>
      <c r="AA3253">
        <v>0</v>
      </c>
      <c r="AB3253">
        <v>431800</v>
      </c>
      <c r="AC3253" t="s">
        <v>47</v>
      </c>
      <c r="AD3253">
        <f>+VLOOKUP(T3253,items!$A$2:$D$1255,4,0)</f>
        <v>0</v>
      </c>
      <c r="AE3253">
        <f>+VLOOKUP(T3253,Tabla1[],5,0)</f>
        <v>0</v>
      </c>
      <c r="AF3253">
        <f t="shared" si="50"/>
        <v>11</v>
      </c>
    </row>
    <row r="3254" spans="1:32" x14ac:dyDescent="0.25">
      <c r="A3254">
        <v>98504</v>
      </c>
      <c r="B3254" t="s">
        <v>6904</v>
      </c>
      <c r="C3254" t="s">
        <v>75</v>
      </c>
      <c r="D3254">
        <v>0</v>
      </c>
      <c r="F3254" t="s">
        <v>2130</v>
      </c>
      <c r="G3254" t="s">
        <v>335</v>
      </c>
      <c r="H3254" t="s">
        <v>6905</v>
      </c>
      <c r="I3254" t="s">
        <v>6906</v>
      </c>
      <c r="J3254" t="s">
        <v>6907</v>
      </c>
      <c r="K3254" t="s">
        <v>6908</v>
      </c>
      <c r="L3254" t="s">
        <v>6909</v>
      </c>
      <c r="M3254" t="s">
        <v>3374</v>
      </c>
      <c r="N3254" t="s">
        <v>4259</v>
      </c>
      <c r="O3254" t="s">
        <v>4612</v>
      </c>
      <c r="P3254" t="s">
        <v>683</v>
      </c>
      <c r="Q3254" t="s">
        <v>5144</v>
      </c>
      <c r="R3254" t="s">
        <v>63</v>
      </c>
      <c r="S3254" t="s">
        <v>256</v>
      </c>
      <c r="T3254" t="s">
        <v>2103</v>
      </c>
      <c r="U3254" t="s">
        <v>2104</v>
      </c>
      <c r="V3254" t="s">
        <v>958</v>
      </c>
      <c r="W3254" t="s">
        <v>2506</v>
      </c>
      <c r="X3254">
        <v>1</v>
      </c>
      <c r="Y3254">
        <v>2880</v>
      </c>
      <c r="Z3254">
        <v>0</v>
      </c>
      <c r="AA3254">
        <v>2500</v>
      </c>
      <c r="AB3254">
        <v>5803884</v>
      </c>
      <c r="AC3254" t="s">
        <v>47</v>
      </c>
      <c r="AD3254" t="str">
        <f>+VLOOKUP(T3254,items!$A$2:$D$1255,4,0)</f>
        <v>SOMBRALINA</v>
      </c>
      <c r="AE3254" t="str">
        <f>+VLOOKUP(T3254,Tabla1[],5,0)</f>
        <v>ELECTRICA-MANUAL</v>
      </c>
      <c r="AF3254">
        <f t="shared" si="50"/>
        <v>11</v>
      </c>
    </row>
    <row r="3255" spans="1:32" x14ac:dyDescent="0.25">
      <c r="A3255">
        <v>98509</v>
      </c>
      <c r="B3255" t="s">
        <v>6910</v>
      </c>
      <c r="C3255" t="s">
        <v>75</v>
      </c>
      <c r="D3255">
        <v>0</v>
      </c>
      <c r="F3255" t="s">
        <v>2130</v>
      </c>
      <c r="G3255" t="s">
        <v>2130</v>
      </c>
      <c r="H3255" t="s">
        <v>6911</v>
      </c>
      <c r="I3255" t="s">
        <v>37</v>
      </c>
      <c r="J3255" t="s">
        <v>6912</v>
      </c>
      <c r="K3255" t="s">
        <v>6913</v>
      </c>
      <c r="L3255" t="s">
        <v>37</v>
      </c>
      <c r="M3255" t="s">
        <v>424</v>
      </c>
      <c r="N3255" t="s">
        <v>424</v>
      </c>
      <c r="O3255" t="s">
        <v>681</v>
      </c>
      <c r="P3255" t="s">
        <v>4390</v>
      </c>
      <c r="Q3255" t="s">
        <v>4390</v>
      </c>
      <c r="R3255" t="s">
        <v>127</v>
      </c>
      <c r="S3255" t="s">
        <v>164</v>
      </c>
      <c r="T3255" t="s">
        <v>6309</v>
      </c>
      <c r="U3255" t="s">
        <v>6310</v>
      </c>
      <c r="X3255">
        <v>2</v>
      </c>
      <c r="Y3255">
        <v>0</v>
      </c>
      <c r="Z3255">
        <v>0</v>
      </c>
      <c r="AA3255">
        <v>0</v>
      </c>
      <c r="AB3255">
        <v>2600</v>
      </c>
      <c r="AC3255" t="s">
        <v>47</v>
      </c>
      <c r="AD3255">
        <f>+VLOOKUP(T3255,items!$A$2:$D$1255,4,0)</f>
        <v>0</v>
      </c>
      <c r="AE3255">
        <f>+VLOOKUP(T3255,Tabla1[],5,0)</f>
        <v>0</v>
      </c>
      <c r="AF3255">
        <f t="shared" si="50"/>
        <v>10</v>
      </c>
    </row>
    <row r="3256" spans="1:32" x14ac:dyDescent="0.25">
      <c r="A3256">
        <v>98509</v>
      </c>
      <c r="B3256" t="s">
        <v>6910</v>
      </c>
      <c r="C3256" t="s">
        <v>75</v>
      </c>
      <c r="D3256">
        <v>0</v>
      </c>
      <c r="F3256" t="s">
        <v>2130</v>
      </c>
      <c r="G3256" t="s">
        <v>2130</v>
      </c>
      <c r="H3256" t="s">
        <v>6911</v>
      </c>
      <c r="I3256" t="s">
        <v>37</v>
      </c>
      <c r="J3256" t="s">
        <v>6912</v>
      </c>
      <c r="K3256" t="s">
        <v>6913</v>
      </c>
      <c r="L3256" t="s">
        <v>37</v>
      </c>
      <c r="M3256" t="s">
        <v>424</v>
      </c>
      <c r="N3256" t="s">
        <v>424</v>
      </c>
      <c r="O3256" t="s">
        <v>681</v>
      </c>
      <c r="P3256" t="s">
        <v>4390</v>
      </c>
      <c r="Q3256" t="s">
        <v>4390</v>
      </c>
      <c r="R3256" t="s">
        <v>127</v>
      </c>
      <c r="S3256" t="s">
        <v>164</v>
      </c>
      <c r="T3256" t="s">
        <v>1290</v>
      </c>
      <c r="U3256" t="s">
        <v>1291</v>
      </c>
      <c r="X3256">
        <v>1</v>
      </c>
      <c r="Y3256">
        <v>0</v>
      </c>
      <c r="Z3256">
        <v>0</v>
      </c>
      <c r="AA3256">
        <v>0</v>
      </c>
      <c r="AB3256">
        <v>63900</v>
      </c>
      <c r="AC3256" t="s">
        <v>47</v>
      </c>
      <c r="AD3256">
        <f>+VLOOKUP(T3256,items!$A$2:$D$1255,4,0)</f>
        <v>0</v>
      </c>
      <c r="AE3256">
        <f>+VLOOKUP(T3256,Tabla1[],5,0)</f>
        <v>0</v>
      </c>
      <c r="AF3256">
        <f t="shared" si="50"/>
        <v>10</v>
      </c>
    </row>
    <row r="3257" spans="1:32" x14ac:dyDescent="0.25">
      <c r="A3257">
        <v>98509</v>
      </c>
      <c r="B3257" t="s">
        <v>6910</v>
      </c>
      <c r="C3257" t="s">
        <v>75</v>
      </c>
      <c r="D3257">
        <v>0</v>
      </c>
      <c r="F3257" t="s">
        <v>2130</v>
      </c>
      <c r="G3257" t="s">
        <v>2130</v>
      </c>
      <c r="H3257" t="s">
        <v>6911</v>
      </c>
      <c r="I3257" t="s">
        <v>37</v>
      </c>
      <c r="J3257" t="s">
        <v>6912</v>
      </c>
      <c r="K3257" t="s">
        <v>6913</v>
      </c>
      <c r="L3257" t="s">
        <v>37</v>
      </c>
      <c r="M3257" t="s">
        <v>424</v>
      </c>
      <c r="N3257" t="s">
        <v>424</v>
      </c>
      <c r="O3257" t="s">
        <v>681</v>
      </c>
      <c r="P3257" t="s">
        <v>4390</v>
      </c>
      <c r="Q3257" t="s">
        <v>4390</v>
      </c>
      <c r="R3257" t="s">
        <v>127</v>
      </c>
      <c r="S3257" t="s">
        <v>164</v>
      </c>
      <c r="T3257" t="s">
        <v>6311</v>
      </c>
      <c r="U3257" t="s">
        <v>6312</v>
      </c>
      <c r="X3257">
        <v>2</v>
      </c>
      <c r="Y3257">
        <v>0</v>
      </c>
      <c r="Z3257">
        <v>0</v>
      </c>
      <c r="AA3257">
        <v>0</v>
      </c>
      <c r="AB3257">
        <v>800</v>
      </c>
      <c r="AC3257" t="s">
        <v>47</v>
      </c>
      <c r="AD3257">
        <f>+VLOOKUP(T3257,items!$A$2:$D$1255,4,0)</f>
        <v>0</v>
      </c>
      <c r="AE3257">
        <f>+VLOOKUP(T3257,Tabla1[],5,0)</f>
        <v>0</v>
      </c>
      <c r="AF3257">
        <f t="shared" si="50"/>
        <v>10</v>
      </c>
    </row>
    <row r="3258" spans="1:32" x14ac:dyDescent="0.25">
      <c r="A3258">
        <v>98514</v>
      </c>
      <c r="B3258" t="s">
        <v>1604</v>
      </c>
      <c r="C3258" t="s">
        <v>75</v>
      </c>
      <c r="D3258">
        <v>0</v>
      </c>
      <c r="F3258" t="s">
        <v>2130</v>
      </c>
      <c r="G3258" t="s">
        <v>2130</v>
      </c>
      <c r="H3258" t="s">
        <v>6914</v>
      </c>
      <c r="I3258" t="s">
        <v>37</v>
      </c>
      <c r="J3258" t="s">
        <v>6915</v>
      </c>
      <c r="K3258" t="s">
        <v>6916</v>
      </c>
      <c r="L3258" t="s">
        <v>37</v>
      </c>
      <c r="M3258" t="s">
        <v>424</v>
      </c>
      <c r="N3258" t="s">
        <v>424</v>
      </c>
      <c r="O3258" t="s">
        <v>681</v>
      </c>
      <c r="P3258" t="s">
        <v>335</v>
      </c>
      <c r="Q3258" t="s">
        <v>335</v>
      </c>
      <c r="R3258" t="s">
        <v>127</v>
      </c>
      <c r="S3258" t="s">
        <v>164</v>
      </c>
      <c r="T3258" t="s">
        <v>2908</v>
      </c>
      <c r="U3258" t="s">
        <v>958</v>
      </c>
      <c r="X3258">
        <v>5</v>
      </c>
      <c r="Y3258">
        <v>0</v>
      </c>
      <c r="Z3258">
        <v>0</v>
      </c>
      <c r="AA3258">
        <v>0</v>
      </c>
      <c r="AB3258">
        <v>263000</v>
      </c>
      <c r="AC3258" t="s">
        <v>47</v>
      </c>
      <c r="AD3258">
        <f>+VLOOKUP(T3258,items!$A$2:$D$1255,4,0)</f>
        <v>0</v>
      </c>
      <c r="AE3258">
        <f>+VLOOKUP(T3258,Tabla1[],5,0)</f>
        <v>0</v>
      </c>
      <c r="AF3258">
        <f t="shared" si="50"/>
        <v>10</v>
      </c>
    </row>
    <row r="3259" spans="1:32" x14ac:dyDescent="0.25">
      <c r="A3259">
        <v>98517</v>
      </c>
      <c r="B3259" t="s">
        <v>6917</v>
      </c>
      <c r="C3259" t="s">
        <v>75</v>
      </c>
      <c r="D3259">
        <v>0</v>
      </c>
      <c r="F3259" t="s">
        <v>2130</v>
      </c>
      <c r="G3259" t="s">
        <v>2492</v>
      </c>
      <c r="H3259" t="s">
        <v>6918</v>
      </c>
      <c r="I3259" t="s">
        <v>37</v>
      </c>
      <c r="J3259" t="s">
        <v>6919</v>
      </c>
      <c r="K3259" t="s">
        <v>6920</v>
      </c>
      <c r="L3259" t="s">
        <v>6921</v>
      </c>
      <c r="M3259" t="s">
        <v>335</v>
      </c>
      <c r="N3259" t="s">
        <v>335</v>
      </c>
      <c r="O3259" t="s">
        <v>4390</v>
      </c>
      <c r="P3259" t="s">
        <v>4260</v>
      </c>
      <c r="Q3259" t="s">
        <v>186</v>
      </c>
      <c r="R3259" t="s">
        <v>127</v>
      </c>
      <c r="S3259" t="s">
        <v>44</v>
      </c>
      <c r="T3259" t="s">
        <v>2838</v>
      </c>
      <c r="U3259" t="s">
        <v>2839</v>
      </c>
      <c r="X3259">
        <v>1</v>
      </c>
      <c r="Y3259">
        <v>0</v>
      </c>
      <c r="Z3259">
        <v>0</v>
      </c>
      <c r="AA3259">
        <v>0</v>
      </c>
      <c r="AB3259">
        <v>277000</v>
      </c>
      <c r="AC3259" t="s">
        <v>47</v>
      </c>
      <c r="AD3259" t="e">
        <f>+VLOOKUP(T3259,items!$A$2:$D$1255,4,0)</f>
        <v>#N/A</v>
      </c>
      <c r="AE3259" t="e">
        <f>+VLOOKUP(T3259,Tabla1[],5,0)</f>
        <v>#N/A</v>
      </c>
      <c r="AF3259">
        <f t="shared" si="50"/>
        <v>11</v>
      </c>
    </row>
    <row r="3260" spans="1:32" x14ac:dyDescent="0.25">
      <c r="A3260">
        <v>98519</v>
      </c>
      <c r="B3260" t="s">
        <v>6922</v>
      </c>
      <c r="C3260" t="s">
        <v>75</v>
      </c>
      <c r="D3260">
        <v>0</v>
      </c>
      <c r="F3260" t="s">
        <v>2130</v>
      </c>
      <c r="G3260" t="s">
        <v>2130</v>
      </c>
      <c r="H3260" t="s">
        <v>6923</v>
      </c>
      <c r="I3260" t="s">
        <v>6924</v>
      </c>
      <c r="J3260" t="s">
        <v>6925</v>
      </c>
      <c r="K3260" t="s">
        <v>6926</v>
      </c>
      <c r="L3260" t="s">
        <v>37</v>
      </c>
      <c r="M3260" t="s">
        <v>424</v>
      </c>
      <c r="N3260" t="s">
        <v>681</v>
      </c>
      <c r="O3260" t="s">
        <v>4390</v>
      </c>
      <c r="P3260" t="s">
        <v>4571</v>
      </c>
      <c r="Q3260" t="s">
        <v>4571</v>
      </c>
      <c r="R3260" t="s">
        <v>43</v>
      </c>
      <c r="S3260" t="s">
        <v>164</v>
      </c>
      <c r="T3260" t="s">
        <v>857</v>
      </c>
      <c r="U3260" t="s">
        <v>858</v>
      </c>
      <c r="V3260" t="s">
        <v>1024</v>
      </c>
      <c r="W3260" t="s">
        <v>1095</v>
      </c>
      <c r="X3260">
        <v>1</v>
      </c>
      <c r="Y3260">
        <v>6000</v>
      </c>
      <c r="Z3260">
        <v>0</v>
      </c>
      <c r="AA3260">
        <v>1500</v>
      </c>
      <c r="AB3260">
        <v>3534000</v>
      </c>
      <c r="AC3260" t="s">
        <v>47</v>
      </c>
      <c r="AD3260" t="str">
        <f>+VLOOKUP(T3260,items!$A$2:$D$1255,4,0)</f>
        <v>SOMBRALINA</v>
      </c>
      <c r="AE3260" t="str">
        <f>+VLOOKUP(T3260,Tabla1[],5,0)</f>
        <v>MANUAL</v>
      </c>
      <c r="AF3260">
        <f t="shared" si="50"/>
        <v>11</v>
      </c>
    </row>
    <row r="3261" spans="1:32" x14ac:dyDescent="0.25">
      <c r="A3261">
        <v>98521</v>
      </c>
      <c r="B3261" t="s">
        <v>6927</v>
      </c>
      <c r="C3261" t="s">
        <v>75</v>
      </c>
      <c r="D3261">
        <v>0</v>
      </c>
      <c r="F3261" t="s">
        <v>2130</v>
      </c>
      <c r="G3261" t="s">
        <v>2492</v>
      </c>
      <c r="H3261" t="s">
        <v>6928</v>
      </c>
      <c r="I3261" t="s">
        <v>37</v>
      </c>
      <c r="J3261" t="s">
        <v>6929</v>
      </c>
      <c r="K3261" t="s">
        <v>6930</v>
      </c>
      <c r="L3261" t="s">
        <v>37</v>
      </c>
      <c r="M3261" t="s">
        <v>681</v>
      </c>
      <c r="N3261" t="s">
        <v>681</v>
      </c>
      <c r="O3261" t="s">
        <v>4390</v>
      </c>
      <c r="P3261" t="s">
        <v>682</v>
      </c>
      <c r="Q3261" t="s">
        <v>682</v>
      </c>
      <c r="R3261" t="s">
        <v>127</v>
      </c>
      <c r="S3261" t="s">
        <v>164</v>
      </c>
      <c r="T3261" t="s">
        <v>1426</v>
      </c>
      <c r="U3261" t="s">
        <v>1427</v>
      </c>
      <c r="X3261">
        <v>9.3000000000000007</v>
      </c>
      <c r="Y3261">
        <v>0</v>
      </c>
      <c r="Z3261">
        <v>0</v>
      </c>
      <c r="AA3261">
        <v>0</v>
      </c>
      <c r="AB3261">
        <v>489180</v>
      </c>
      <c r="AC3261" t="s">
        <v>47</v>
      </c>
      <c r="AD3261">
        <f>+VLOOKUP(T3261,items!$A$2:$D$1255,4,0)</f>
        <v>0</v>
      </c>
      <c r="AE3261">
        <f>+VLOOKUP(T3261,Tabla1[],5,0)</f>
        <v>0</v>
      </c>
      <c r="AF3261">
        <f t="shared" si="50"/>
        <v>11</v>
      </c>
    </row>
    <row r="3262" spans="1:32" x14ac:dyDescent="0.25">
      <c r="A3262">
        <v>98521</v>
      </c>
      <c r="B3262" t="s">
        <v>6927</v>
      </c>
      <c r="C3262" t="s">
        <v>75</v>
      </c>
      <c r="D3262">
        <v>0</v>
      </c>
      <c r="F3262" t="s">
        <v>2130</v>
      </c>
      <c r="G3262" t="s">
        <v>2492</v>
      </c>
      <c r="H3262" t="s">
        <v>6928</v>
      </c>
      <c r="I3262" t="s">
        <v>37</v>
      </c>
      <c r="J3262" t="s">
        <v>6929</v>
      </c>
      <c r="K3262" t="s">
        <v>6930</v>
      </c>
      <c r="L3262" t="s">
        <v>37</v>
      </c>
      <c r="M3262" t="s">
        <v>681</v>
      </c>
      <c r="N3262" t="s">
        <v>681</v>
      </c>
      <c r="O3262" t="s">
        <v>4390</v>
      </c>
      <c r="P3262" t="s">
        <v>682</v>
      </c>
      <c r="Q3262" t="s">
        <v>682</v>
      </c>
      <c r="R3262" t="s">
        <v>127</v>
      </c>
      <c r="S3262" t="s">
        <v>164</v>
      </c>
      <c r="T3262" t="s">
        <v>6309</v>
      </c>
      <c r="U3262" t="s">
        <v>6310</v>
      </c>
      <c r="X3262">
        <v>2</v>
      </c>
      <c r="Y3262">
        <v>0</v>
      </c>
      <c r="Z3262">
        <v>0</v>
      </c>
      <c r="AA3262">
        <v>0</v>
      </c>
      <c r="AB3262">
        <v>2600</v>
      </c>
      <c r="AC3262" t="s">
        <v>47</v>
      </c>
      <c r="AD3262">
        <f>+VLOOKUP(T3262,items!$A$2:$D$1255,4,0)</f>
        <v>0</v>
      </c>
      <c r="AE3262">
        <f>+VLOOKUP(T3262,Tabla1[],5,0)</f>
        <v>0</v>
      </c>
      <c r="AF3262">
        <f t="shared" si="50"/>
        <v>11</v>
      </c>
    </row>
    <row r="3263" spans="1:32" x14ac:dyDescent="0.25">
      <c r="A3263">
        <v>98521</v>
      </c>
      <c r="B3263" t="s">
        <v>6927</v>
      </c>
      <c r="C3263" t="s">
        <v>75</v>
      </c>
      <c r="D3263">
        <v>0</v>
      </c>
      <c r="F3263" t="s">
        <v>2130</v>
      </c>
      <c r="G3263" t="s">
        <v>2492</v>
      </c>
      <c r="H3263" t="s">
        <v>6928</v>
      </c>
      <c r="I3263" t="s">
        <v>37</v>
      </c>
      <c r="J3263" t="s">
        <v>6929</v>
      </c>
      <c r="K3263" t="s">
        <v>6930</v>
      </c>
      <c r="L3263" t="s">
        <v>37</v>
      </c>
      <c r="M3263" t="s">
        <v>681</v>
      </c>
      <c r="N3263" t="s">
        <v>681</v>
      </c>
      <c r="O3263" t="s">
        <v>4390</v>
      </c>
      <c r="P3263" t="s">
        <v>682</v>
      </c>
      <c r="Q3263" t="s">
        <v>682</v>
      </c>
      <c r="R3263" t="s">
        <v>127</v>
      </c>
      <c r="S3263" t="s">
        <v>164</v>
      </c>
      <c r="T3263" t="s">
        <v>1381</v>
      </c>
      <c r="U3263" t="s">
        <v>1382</v>
      </c>
      <c r="X3263">
        <v>2</v>
      </c>
      <c r="Y3263">
        <v>0</v>
      </c>
      <c r="Z3263">
        <v>0</v>
      </c>
      <c r="AA3263">
        <v>0</v>
      </c>
      <c r="AB3263">
        <v>840336</v>
      </c>
      <c r="AC3263" t="s">
        <v>47</v>
      </c>
      <c r="AD3263">
        <f>+VLOOKUP(T3263,items!$A$2:$D$1255,4,0)</f>
        <v>0</v>
      </c>
      <c r="AE3263">
        <f>+VLOOKUP(T3263,Tabla1[],5,0)</f>
        <v>0</v>
      </c>
      <c r="AF3263">
        <f t="shared" si="50"/>
        <v>11</v>
      </c>
    </row>
    <row r="3264" spans="1:32" x14ac:dyDescent="0.25">
      <c r="A3264">
        <v>98521</v>
      </c>
      <c r="B3264" t="s">
        <v>6927</v>
      </c>
      <c r="C3264" t="s">
        <v>75</v>
      </c>
      <c r="D3264">
        <v>0</v>
      </c>
      <c r="F3264" t="s">
        <v>2130</v>
      </c>
      <c r="G3264" t="s">
        <v>2492</v>
      </c>
      <c r="H3264" t="s">
        <v>6928</v>
      </c>
      <c r="I3264" t="s">
        <v>37</v>
      </c>
      <c r="J3264" t="s">
        <v>6929</v>
      </c>
      <c r="K3264" t="s">
        <v>6930</v>
      </c>
      <c r="L3264" t="s">
        <v>37</v>
      </c>
      <c r="M3264" t="s">
        <v>681</v>
      </c>
      <c r="N3264" t="s">
        <v>681</v>
      </c>
      <c r="O3264" t="s">
        <v>4390</v>
      </c>
      <c r="P3264" t="s">
        <v>682</v>
      </c>
      <c r="Q3264" t="s">
        <v>682</v>
      </c>
      <c r="R3264" t="s">
        <v>127</v>
      </c>
      <c r="S3264" t="s">
        <v>164</v>
      </c>
      <c r="T3264" t="s">
        <v>1290</v>
      </c>
      <c r="U3264" t="s">
        <v>1291</v>
      </c>
      <c r="X3264">
        <v>1</v>
      </c>
      <c r="Y3264">
        <v>0</v>
      </c>
      <c r="Z3264">
        <v>0</v>
      </c>
      <c r="AA3264">
        <v>0</v>
      </c>
      <c r="AB3264">
        <v>63900</v>
      </c>
      <c r="AC3264" t="s">
        <v>47</v>
      </c>
      <c r="AD3264">
        <f>+VLOOKUP(T3264,items!$A$2:$D$1255,4,0)</f>
        <v>0</v>
      </c>
      <c r="AE3264">
        <f>+VLOOKUP(T3264,Tabla1[],5,0)</f>
        <v>0</v>
      </c>
      <c r="AF3264">
        <f t="shared" si="50"/>
        <v>11</v>
      </c>
    </row>
    <row r="3265" spans="1:32" x14ac:dyDescent="0.25">
      <c r="A3265">
        <v>98521</v>
      </c>
      <c r="B3265" t="s">
        <v>6927</v>
      </c>
      <c r="C3265" t="s">
        <v>75</v>
      </c>
      <c r="D3265">
        <v>0</v>
      </c>
      <c r="F3265" t="s">
        <v>2130</v>
      </c>
      <c r="G3265" t="s">
        <v>2492</v>
      </c>
      <c r="H3265" t="s">
        <v>6928</v>
      </c>
      <c r="I3265" t="s">
        <v>37</v>
      </c>
      <c r="J3265" t="s">
        <v>6929</v>
      </c>
      <c r="K3265" t="s">
        <v>6930</v>
      </c>
      <c r="L3265" t="s">
        <v>37</v>
      </c>
      <c r="M3265" t="s">
        <v>681</v>
      </c>
      <c r="N3265" t="s">
        <v>681</v>
      </c>
      <c r="O3265" t="s">
        <v>4390</v>
      </c>
      <c r="P3265" t="s">
        <v>682</v>
      </c>
      <c r="Q3265" t="s">
        <v>682</v>
      </c>
      <c r="R3265" t="s">
        <v>127</v>
      </c>
      <c r="S3265" t="s">
        <v>164</v>
      </c>
      <c r="T3265" t="s">
        <v>1126</v>
      </c>
      <c r="U3265" t="s">
        <v>1127</v>
      </c>
      <c r="X3265">
        <v>1</v>
      </c>
      <c r="Y3265">
        <v>0</v>
      </c>
      <c r="Z3265">
        <v>0</v>
      </c>
      <c r="AA3265">
        <v>0</v>
      </c>
      <c r="AB3265">
        <v>42000</v>
      </c>
      <c r="AC3265" t="s">
        <v>47</v>
      </c>
      <c r="AD3265">
        <f>+VLOOKUP(T3265,items!$A$2:$D$1255,4,0)</f>
        <v>0</v>
      </c>
      <c r="AE3265">
        <f>+VLOOKUP(T3265,Tabla1[],5,0)</f>
        <v>0</v>
      </c>
      <c r="AF3265">
        <f t="shared" si="50"/>
        <v>11</v>
      </c>
    </row>
    <row r="3266" spans="1:32" x14ac:dyDescent="0.25">
      <c r="A3266">
        <v>98521</v>
      </c>
      <c r="B3266" t="s">
        <v>6927</v>
      </c>
      <c r="C3266" t="s">
        <v>75</v>
      </c>
      <c r="D3266">
        <v>0</v>
      </c>
      <c r="F3266" t="s">
        <v>2130</v>
      </c>
      <c r="G3266" t="s">
        <v>2492</v>
      </c>
      <c r="H3266" t="s">
        <v>6928</v>
      </c>
      <c r="I3266" t="s">
        <v>37</v>
      </c>
      <c r="J3266" t="s">
        <v>6929</v>
      </c>
      <c r="K3266" t="s">
        <v>6930</v>
      </c>
      <c r="L3266" t="s">
        <v>37</v>
      </c>
      <c r="M3266" t="s">
        <v>681</v>
      </c>
      <c r="N3266" t="s">
        <v>681</v>
      </c>
      <c r="O3266" t="s">
        <v>4390</v>
      </c>
      <c r="P3266" t="s">
        <v>682</v>
      </c>
      <c r="Q3266" t="s">
        <v>682</v>
      </c>
      <c r="R3266" t="s">
        <v>127</v>
      </c>
      <c r="S3266" t="s">
        <v>164</v>
      </c>
      <c r="T3266" t="s">
        <v>6311</v>
      </c>
      <c r="U3266" t="s">
        <v>6312</v>
      </c>
      <c r="X3266">
        <v>2</v>
      </c>
      <c r="Y3266">
        <v>0</v>
      </c>
      <c r="Z3266">
        <v>0</v>
      </c>
      <c r="AA3266">
        <v>0</v>
      </c>
      <c r="AB3266">
        <v>800</v>
      </c>
      <c r="AC3266" t="s">
        <v>47</v>
      </c>
      <c r="AD3266">
        <f>+VLOOKUP(T3266,items!$A$2:$D$1255,4,0)</f>
        <v>0</v>
      </c>
      <c r="AE3266">
        <f>+VLOOKUP(T3266,Tabla1[],5,0)</f>
        <v>0</v>
      </c>
      <c r="AF3266">
        <f t="shared" ref="AF3266:AF3329" si="51">+MONTH(O3266)</f>
        <v>11</v>
      </c>
    </row>
    <row r="3267" spans="1:32" x14ac:dyDescent="0.25">
      <c r="A3267">
        <v>98532</v>
      </c>
      <c r="B3267" t="s">
        <v>5520</v>
      </c>
      <c r="C3267" t="s">
        <v>75</v>
      </c>
      <c r="D3267">
        <v>0</v>
      </c>
      <c r="F3267" t="s">
        <v>2130</v>
      </c>
      <c r="G3267" t="s">
        <v>424</v>
      </c>
      <c r="H3267" t="s">
        <v>6931</v>
      </c>
      <c r="I3267" t="s">
        <v>37</v>
      </c>
      <c r="J3267" t="s">
        <v>6932</v>
      </c>
      <c r="K3267" t="s">
        <v>6933</v>
      </c>
      <c r="L3267" t="s">
        <v>37</v>
      </c>
      <c r="M3267" t="s">
        <v>2492</v>
      </c>
      <c r="N3267" t="s">
        <v>2492</v>
      </c>
      <c r="O3267" t="s">
        <v>3374</v>
      </c>
      <c r="P3267" t="s">
        <v>3819</v>
      </c>
      <c r="Q3267" t="s">
        <v>3819</v>
      </c>
      <c r="R3267" t="s">
        <v>127</v>
      </c>
      <c r="S3267" t="s">
        <v>164</v>
      </c>
      <c r="T3267" t="s">
        <v>3777</v>
      </c>
      <c r="U3267" t="s">
        <v>3778</v>
      </c>
      <c r="X3267">
        <v>6</v>
      </c>
      <c r="Y3267">
        <v>0</v>
      </c>
      <c r="Z3267">
        <v>0</v>
      </c>
      <c r="AA3267">
        <v>0</v>
      </c>
      <c r="AB3267">
        <v>76500</v>
      </c>
      <c r="AC3267" t="s">
        <v>47</v>
      </c>
      <c r="AD3267">
        <f>+VLOOKUP(T3267,items!$A$2:$D$1255,4,0)</f>
        <v>0</v>
      </c>
      <c r="AE3267">
        <f>+VLOOKUP(T3267,Tabla1[],5,0)</f>
        <v>0</v>
      </c>
      <c r="AF3267">
        <f t="shared" si="51"/>
        <v>11</v>
      </c>
    </row>
    <row r="3268" spans="1:32" x14ac:dyDescent="0.25">
      <c r="A3268">
        <v>98532</v>
      </c>
      <c r="B3268" t="s">
        <v>5520</v>
      </c>
      <c r="C3268" t="s">
        <v>75</v>
      </c>
      <c r="D3268">
        <v>0</v>
      </c>
      <c r="F3268" t="s">
        <v>2130</v>
      </c>
      <c r="G3268" t="s">
        <v>424</v>
      </c>
      <c r="H3268" t="s">
        <v>6931</v>
      </c>
      <c r="I3268" t="s">
        <v>37</v>
      </c>
      <c r="J3268" t="s">
        <v>6932</v>
      </c>
      <c r="K3268" t="s">
        <v>6933</v>
      </c>
      <c r="L3268" t="s">
        <v>37</v>
      </c>
      <c r="M3268" t="s">
        <v>2492</v>
      </c>
      <c r="N3268" t="s">
        <v>2492</v>
      </c>
      <c r="O3268" t="s">
        <v>3374</v>
      </c>
      <c r="P3268" t="s">
        <v>3819</v>
      </c>
      <c r="Q3268" t="s">
        <v>3819</v>
      </c>
      <c r="R3268" t="s">
        <v>127</v>
      </c>
      <c r="S3268" t="s">
        <v>164</v>
      </c>
      <c r="T3268" t="s">
        <v>5527</v>
      </c>
      <c r="U3268" t="s">
        <v>5528</v>
      </c>
      <c r="X3268">
        <v>2</v>
      </c>
      <c r="Y3268">
        <v>0</v>
      </c>
      <c r="Z3268">
        <v>0</v>
      </c>
      <c r="AA3268">
        <v>0</v>
      </c>
      <c r="AB3268">
        <v>40000</v>
      </c>
      <c r="AC3268" t="s">
        <v>47</v>
      </c>
      <c r="AD3268">
        <f>+VLOOKUP(T3268,items!$A$2:$D$1255,4,0)</f>
        <v>0</v>
      </c>
      <c r="AE3268">
        <f>+VLOOKUP(T3268,Tabla1[],5,0)</f>
        <v>0</v>
      </c>
      <c r="AF3268">
        <f t="shared" si="51"/>
        <v>11</v>
      </c>
    </row>
    <row r="3269" spans="1:32" x14ac:dyDescent="0.25">
      <c r="A3269">
        <v>98532</v>
      </c>
      <c r="B3269" t="s">
        <v>5520</v>
      </c>
      <c r="C3269" t="s">
        <v>75</v>
      </c>
      <c r="D3269">
        <v>0</v>
      </c>
      <c r="F3269" t="s">
        <v>2130</v>
      </c>
      <c r="G3269" t="s">
        <v>424</v>
      </c>
      <c r="H3269" t="s">
        <v>6931</v>
      </c>
      <c r="I3269" t="s">
        <v>37</v>
      </c>
      <c r="J3269" t="s">
        <v>6932</v>
      </c>
      <c r="K3269" t="s">
        <v>6933</v>
      </c>
      <c r="L3269" t="s">
        <v>37</v>
      </c>
      <c r="M3269" t="s">
        <v>2492</v>
      </c>
      <c r="N3269" t="s">
        <v>2492</v>
      </c>
      <c r="O3269" t="s">
        <v>3374</v>
      </c>
      <c r="P3269" t="s">
        <v>3819</v>
      </c>
      <c r="Q3269" t="s">
        <v>3819</v>
      </c>
      <c r="R3269" t="s">
        <v>127</v>
      </c>
      <c r="S3269" t="s">
        <v>164</v>
      </c>
      <c r="T3269" t="s">
        <v>4215</v>
      </c>
      <c r="U3269" t="s">
        <v>4216</v>
      </c>
      <c r="X3269">
        <v>2</v>
      </c>
      <c r="Y3269">
        <v>0</v>
      </c>
      <c r="Z3269">
        <v>0</v>
      </c>
      <c r="AA3269">
        <v>0</v>
      </c>
      <c r="AB3269">
        <v>40000</v>
      </c>
      <c r="AC3269" t="s">
        <v>47</v>
      </c>
      <c r="AD3269">
        <f>+VLOOKUP(T3269,items!$A$2:$D$1255,4,0)</f>
        <v>0</v>
      </c>
      <c r="AE3269">
        <f>+VLOOKUP(T3269,Tabla1[],5,0)</f>
        <v>0</v>
      </c>
      <c r="AF3269">
        <f t="shared" si="51"/>
        <v>11</v>
      </c>
    </row>
    <row r="3270" spans="1:32" x14ac:dyDescent="0.25">
      <c r="A3270">
        <v>98532</v>
      </c>
      <c r="B3270" t="s">
        <v>5520</v>
      </c>
      <c r="C3270" t="s">
        <v>75</v>
      </c>
      <c r="D3270">
        <v>0</v>
      </c>
      <c r="F3270" t="s">
        <v>2130</v>
      </c>
      <c r="G3270" t="s">
        <v>424</v>
      </c>
      <c r="H3270" t="s">
        <v>6931</v>
      </c>
      <c r="I3270" t="s">
        <v>37</v>
      </c>
      <c r="J3270" t="s">
        <v>6932</v>
      </c>
      <c r="K3270" t="s">
        <v>6933</v>
      </c>
      <c r="L3270" t="s">
        <v>37</v>
      </c>
      <c r="M3270" t="s">
        <v>2492</v>
      </c>
      <c r="N3270" t="s">
        <v>2492</v>
      </c>
      <c r="O3270" t="s">
        <v>3374</v>
      </c>
      <c r="P3270" t="s">
        <v>3819</v>
      </c>
      <c r="Q3270" t="s">
        <v>3819</v>
      </c>
      <c r="R3270" t="s">
        <v>127</v>
      </c>
      <c r="S3270" t="s">
        <v>164</v>
      </c>
      <c r="T3270" t="s">
        <v>6309</v>
      </c>
      <c r="U3270" t="s">
        <v>6310</v>
      </c>
      <c r="X3270">
        <v>2</v>
      </c>
      <c r="Y3270">
        <v>0</v>
      </c>
      <c r="Z3270">
        <v>0</v>
      </c>
      <c r="AA3270">
        <v>0</v>
      </c>
      <c r="AB3270">
        <v>2600</v>
      </c>
      <c r="AC3270" t="s">
        <v>47</v>
      </c>
      <c r="AD3270">
        <f>+VLOOKUP(T3270,items!$A$2:$D$1255,4,0)</f>
        <v>0</v>
      </c>
      <c r="AE3270">
        <f>+VLOOKUP(T3270,Tabla1[],5,0)</f>
        <v>0</v>
      </c>
      <c r="AF3270">
        <f t="shared" si="51"/>
        <v>11</v>
      </c>
    </row>
    <row r="3271" spans="1:32" x14ac:dyDescent="0.25">
      <c r="A3271">
        <v>98532</v>
      </c>
      <c r="B3271" t="s">
        <v>5520</v>
      </c>
      <c r="C3271" t="s">
        <v>75</v>
      </c>
      <c r="D3271">
        <v>0</v>
      </c>
      <c r="F3271" t="s">
        <v>2130</v>
      </c>
      <c r="G3271" t="s">
        <v>424</v>
      </c>
      <c r="H3271" t="s">
        <v>6931</v>
      </c>
      <c r="I3271" t="s">
        <v>37</v>
      </c>
      <c r="J3271" t="s">
        <v>6932</v>
      </c>
      <c r="K3271" t="s">
        <v>6933</v>
      </c>
      <c r="L3271" t="s">
        <v>37</v>
      </c>
      <c r="M3271" t="s">
        <v>2492</v>
      </c>
      <c r="N3271" t="s">
        <v>2492</v>
      </c>
      <c r="O3271" t="s">
        <v>3374</v>
      </c>
      <c r="P3271" t="s">
        <v>3819</v>
      </c>
      <c r="Q3271" t="s">
        <v>3819</v>
      </c>
      <c r="R3271" t="s">
        <v>127</v>
      </c>
      <c r="S3271" t="s">
        <v>164</v>
      </c>
      <c r="T3271" t="s">
        <v>1290</v>
      </c>
      <c r="U3271" t="s">
        <v>1291</v>
      </c>
      <c r="X3271">
        <v>1</v>
      </c>
      <c r="Y3271">
        <v>0</v>
      </c>
      <c r="Z3271">
        <v>0</v>
      </c>
      <c r="AA3271">
        <v>0</v>
      </c>
      <c r="AB3271">
        <v>63900</v>
      </c>
      <c r="AC3271" t="s">
        <v>47</v>
      </c>
      <c r="AD3271">
        <f>+VLOOKUP(T3271,items!$A$2:$D$1255,4,0)</f>
        <v>0</v>
      </c>
      <c r="AE3271">
        <f>+VLOOKUP(T3271,Tabla1[],5,0)</f>
        <v>0</v>
      </c>
      <c r="AF3271">
        <f t="shared" si="51"/>
        <v>11</v>
      </c>
    </row>
    <row r="3272" spans="1:32" x14ac:dyDescent="0.25">
      <c r="A3272">
        <v>98532</v>
      </c>
      <c r="B3272" t="s">
        <v>5520</v>
      </c>
      <c r="C3272" t="s">
        <v>75</v>
      </c>
      <c r="D3272">
        <v>0</v>
      </c>
      <c r="F3272" t="s">
        <v>2130</v>
      </c>
      <c r="G3272" t="s">
        <v>424</v>
      </c>
      <c r="H3272" t="s">
        <v>6931</v>
      </c>
      <c r="I3272" t="s">
        <v>37</v>
      </c>
      <c r="J3272" t="s">
        <v>6932</v>
      </c>
      <c r="K3272" t="s">
        <v>6933</v>
      </c>
      <c r="L3272" t="s">
        <v>37</v>
      </c>
      <c r="M3272" t="s">
        <v>2492</v>
      </c>
      <c r="N3272" t="s">
        <v>2492</v>
      </c>
      <c r="O3272" t="s">
        <v>3374</v>
      </c>
      <c r="P3272" t="s">
        <v>3819</v>
      </c>
      <c r="Q3272" t="s">
        <v>3819</v>
      </c>
      <c r="R3272" t="s">
        <v>127</v>
      </c>
      <c r="S3272" t="s">
        <v>164</v>
      </c>
      <c r="T3272" t="s">
        <v>6311</v>
      </c>
      <c r="U3272" t="s">
        <v>6312</v>
      </c>
      <c r="X3272">
        <v>2</v>
      </c>
      <c r="Y3272">
        <v>0</v>
      </c>
      <c r="Z3272">
        <v>0</v>
      </c>
      <c r="AA3272">
        <v>0</v>
      </c>
      <c r="AB3272">
        <v>800</v>
      </c>
      <c r="AC3272" t="s">
        <v>47</v>
      </c>
      <c r="AD3272">
        <f>+VLOOKUP(T3272,items!$A$2:$D$1255,4,0)</f>
        <v>0</v>
      </c>
      <c r="AE3272">
        <f>+VLOOKUP(T3272,Tabla1[],5,0)</f>
        <v>0</v>
      </c>
      <c r="AF3272">
        <f t="shared" si="51"/>
        <v>11</v>
      </c>
    </row>
    <row r="3273" spans="1:32" x14ac:dyDescent="0.25">
      <c r="A3273">
        <v>98532</v>
      </c>
      <c r="B3273" t="s">
        <v>5520</v>
      </c>
      <c r="C3273" t="s">
        <v>75</v>
      </c>
      <c r="D3273">
        <v>0</v>
      </c>
      <c r="F3273" t="s">
        <v>2130</v>
      </c>
      <c r="G3273" t="s">
        <v>424</v>
      </c>
      <c r="H3273" t="s">
        <v>6931</v>
      </c>
      <c r="I3273" t="s">
        <v>37</v>
      </c>
      <c r="J3273" t="s">
        <v>6932</v>
      </c>
      <c r="K3273" t="s">
        <v>6933</v>
      </c>
      <c r="L3273" t="s">
        <v>37</v>
      </c>
      <c r="M3273" t="s">
        <v>2492</v>
      </c>
      <c r="N3273" t="s">
        <v>2492</v>
      </c>
      <c r="O3273" t="s">
        <v>3374</v>
      </c>
      <c r="P3273" t="s">
        <v>3819</v>
      </c>
      <c r="Q3273" t="s">
        <v>3819</v>
      </c>
      <c r="R3273" t="s">
        <v>127</v>
      </c>
      <c r="S3273" t="s">
        <v>164</v>
      </c>
      <c r="T3273" t="s">
        <v>2431</v>
      </c>
      <c r="U3273" t="s">
        <v>2432</v>
      </c>
      <c r="X3273">
        <v>1</v>
      </c>
      <c r="Y3273">
        <v>0</v>
      </c>
      <c r="Z3273">
        <v>0</v>
      </c>
      <c r="AA3273">
        <v>0</v>
      </c>
      <c r="AB3273">
        <v>263000</v>
      </c>
      <c r="AC3273" t="s">
        <v>47</v>
      </c>
      <c r="AD3273">
        <f>+VLOOKUP(T3273,items!$A$2:$D$1255,4,0)</f>
        <v>0</v>
      </c>
      <c r="AE3273">
        <f>+VLOOKUP(T3273,Tabla1[],5,0)</f>
        <v>0</v>
      </c>
      <c r="AF3273">
        <f t="shared" si="51"/>
        <v>11</v>
      </c>
    </row>
    <row r="3274" spans="1:32" x14ac:dyDescent="0.25">
      <c r="A3274">
        <v>98536</v>
      </c>
      <c r="B3274" t="s">
        <v>5520</v>
      </c>
      <c r="C3274" t="s">
        <v>33</v>
      </c>
      <c r="D3274">
        <v>0</v>
      </c>
      <c r="F3274" t="s">
        <v>2130</v>
      </c>
      <c r="G3274" t="s">
        <v>424</v>
      </c>
      <c r="H3274" t="s">
        <v>6934</v>
      </c>
      <c r="I3274" t="s">
        <v>37</v>
      </c>
      <c r="J3274" t="s">
        <v>6935</v>
      </c>
      <c r="K3274" t="s">
        <v>6936</v>
      </c>
      <c r="L3274" t="s">
        <v>37</v>
      </c>
      <c r="M3274" t="s">
        <v>2492</v>
      </c>
      <c r="N3274" t="s">
        <v>2492</v>
      </c>
      <c r="O3274" t="s">
        <v>335</v>
      </c>
      <c r="P3274" t="s">
        <v>682</v>
      </c>
      <c r="Q3274" t="s">
        <v>682</v>
      </c>
      <c r="R3274" t="s">
        <v>127</v>
      </c>
      <c r="S3274" t="s">
        <v>164</v>
      </c>
      <c r="T3274" t="s">
        <v>1557</v>
      </c>
      <c r="U3274" t="s">
        <v>1558</v>
      </c>
      <c r="X3274">
        <v>2</v>
      </c>
      <c r="Y3274">
        <v>0</v>
      </c>
      <c r="Z3274">
        <v>0</v>
      </c>
      <c r="AA3274">
        <v>0</v>
      </c>
      <c r="AB3274">
        <v>84000</v>
      </c>
      <c r="AC3274" t="s">
        <v>47</v>
      </c>
      <c r="AD3274">
        <f>+VLOOKUP(T3274,items!$A$2:$D$1255,4,0)</f>
        <v>0</v>
      </c>
      <c r="AE3274">
        <f>+VLOOKUP(T3274,Tabla1[],5,0)</f>
        <v>0</v>
      </c>
      <c r="AF3274">
        <f t="shared" si="51"/>
        <v>10</v>
      </c>
    </row>
    <row r="3275" spans="1:32" x14ac:dyDescent="0.25">
      <c r="A3275">
        <v>98536</v>
      </c>
      <c r="B3275" t="s">
        <v>5520</v>
      </c>
      <c r="C3275" t="s">
        <v>33</v>
      </c>
      <c r="D3275">
        <v>0</v>
      </c>
      <c r="F3275" t="s">
        <v>2130</v>
      </c>
      <c r="G3275" t="s">
        <v>424</v>
      </c>
      <c r="H3275" t="s">
        <v>6934</v>
      </c>
      <c r="I3275" t="s">
        <v>37</v>
      </c>
      <c r="J3275" t="s">
        <v>6935</v>
      </c>
      <c r="K3275" t="s">
        <v>6936</v>
      </c>
      <c r="L3275" t="s">
        <v>37</v>
      </c>
      <c r="M3275" t="s">
        <v>2492</v>
      </c>
      <c r="N3275" t="s">
        <v>2492</v>
      </c>
      <c r="O3275" t="s">
        <v>335</v>
      </c>
      <c r="P3275" t="s">
        <v>682</v>
      </c>
      <c r="Q3275" t="s">
        <v>682</v>
      </c>
      <c r="R3275" t="s">
        <v>127</v>
      </c>
      <c r="S3275" t="s">
        <v>164</v>
      </c>
      <c r="T3275" t="s">
        <v>3783</v>
      </c>
      <c r="U3275" t="s">
        <v>3784</v>
      </c>
      <c r="X3275">
        <v>2</v>
      </c>
      <c r="Y3275">
        <v>0</v>
      </c>
      <c r="Z3275">
        <v>0</v>
      </c>
      <c r="AA3275">
        <v>0</v>
      </c>
      <c r="AB3275">
        <v>6632</v>
      </c>
      <c r="AC3275" t="s">
        <v>47</v>
      </c>
      <c r="AD3275">
        <f>+VLOOKUP(T3275,items!$A$2:$D$1255,4,0)</f>
        <v>0</v>
      </c>
      <c r="AE3275">
        <f>+VLOOKUP(T3275,Tabla1[],5,0)</f>
        <v>0</v>
      </c>
      <c r="AF3275">
        <f t="shared" si="51"/>
        <v>10</v>
      </c>
    </row>
    <row r="3276" spans="1:32" x14ac:dyDescent="0.25">
      <c r="A3276">
        <v>98536</v>
      </c>
      <c r="B3276" t="s">
        <v>5520</v>
      </c>
      <c r="C3276" t="s">
        <v>33</v>
      </c>
      <c r="D3276">
        <v>0</v>
      </c>
      <c r="F3276" t="s">
        <v>2130</v>
      </c>
      <c r="G3276" t="s">
        <v>424</v>
      </c>
      <c r="H3276" t="s">
        <v>6934</v>
      </c>
      <c r="I3276" t="s">
        <v>37</v>
      </c>
      <c r="J3276" t="s">
        <v>6935</v>
      </c>
      <c r="K3276" t="s">
        <v>6936</v>
      </c>
      <c r="L3276" t="s">
        <v>37</v>
      </c>
      <c r="M3276" t="s">
        <v>2492</v>
      </c>
      <c r="N3276" t="s">
        <v>2492</v>
      </c>
      <c r="O3276" t="s">
        <v>335</v>
      </c>
      <c r="P3276" t="s">
        <v>682</v>
      </c>
      <c r="Q3276" t="s">
        <v>682</v>
      </c>
      <c r="R3276" t="s">
        <v>127</v>
      </c>
      <c r="S3276" t="s">
        <v>164</v>
      </c>
      <c r="T3276" t="s">
        <v>5529</v>
      </c>
      <c r="U3276" t="s">
        <v>5530</v>
      </c>
      <c r="X3276">
        <v>4</v>
      </c>
      <c r="Y3276">
        <v>0</v>
      </c>
      <c r="Z3276">
        <v>0</v>
      </c>
      <c r="AA3276">
        <v>0</v>
      </c>
      <c r="AB3276">
        <v>44000</v>
      </c>
      <c r="AC3276" t="s">
        <v>47</v>
      </c>
      <c r="AD3276">
        <f>+VLOOKUP(T3276,items!$A$2:$D$1255,4,0)</f>
        <v>0</v>
      </c>
      <c r="AE3276">
        <f>+VLOOKUP(T3276,Tabla1[],5,0)</f>
        <v>0</v>
      </c>
      <c r="AF3276">
        <f t="shared" si="51"/>
        <v>10</v>
      </c>
    </row>
    <row r="3277" spans="1:32" x14ac:dyDescent="0.25">
      <c r="A3277">
        <v>98536</v>
      </c>
      <c r="B3277" t="s">
        <v>5520</v>
      </c>
      <c r="C3277" t="s">
        <v>33</v>
      </c>
      <c r="D3277">
        <v>0</v>
      </c>
      <c r="F3277" t="s">
        <v>2130</v>
      </c>
      <c r="G3277" t="s">
        <v>424</v>
      </c>
      <c r="H3277" t="s">
        <v>6934</v>
      </c>
      <c r="I3277" t="s">
        <v>37</v>
      </c>
      <c r="J3277" t="s">
        <v>6935</v>
      </c>
      <c r="K3277" t="s">
        <v>6936</v>
      </c>
      <c r="L3277" t="s">
        <v>37</v>
      </c>
      <c r="M3277" t="s">
        <v>2492</v>
      </c>
      <c r="N3277" t="s">
        <v>2492</v>
      </c>
      <c r="O3277" t="s">
        <v>335</v>
      </c>
      <c r="P3277" t="s">
        <v>682</v>
      </c>
      <c r="Q3277" t="s">
        <v>682</v>
      </c>
      <c r="R3277" t="s">
        <v>127</v>
      </c>
      <c r="S3277" t="s">
        <v>164</v>
      </c>
      <c r="T3277" t="s">
        <v>1559</v>
      </c>
      <c r="U3277" t="s">
        <v>1560</v>
      </c>
      <c r="X3277">
        <v>1</v>
      </c>
      <c r="Y3277">
        <v>0</v>
      </c>
      <c r="Z3277">
        <v>0</v>
      </c>
      <c r="AA3277">
        <v>0</v>
      </c>
      <c r="AB3277">
        <v>19500</v>
      </c>
      <c r="AC3277" t="s">
        <v>47</v>
      </c>
      <c r="AD3277">
        <f>+VLOOKUP(T3277,items!$A$2:$D$1255,4,0)</f>
        <v>0</v>
      </c>
      <c r="AE3277">
        <f>+VLOOKUP(T3277,Tabla1[],5,0)</f>
        <v>0</v>
      </c>
      <c r="AF3277">
        <f t="shared" si="51"/>
        <v>10</v>
      </c>
    </row>
    <row r="3278" spans="1:32" x14ac:dyDescent="0.25">
      <c r="A3278">
        <v>98536</v>
      </c>
      <c r="B3278" t="s">
        <v>5520</v>
      </c>
      <c r="C3278" t="s">
        <v>33</v>
      </c>
      <c r="D3278">
        <v>0</v>
      </c>
      <c r="F3278" t="s">
        <v>2130</v>
      </c>
      <c r="G3278" t="s">
        <v>424</v>
      </c>
      <c r="H3278" t="s">
        <v>6934</v>
      </c>
      <c r="I3278" t="s">
        <v>37</v>
      </c>
      <c r="J3278" t="s">
        <v>6935</v>
      </c>
      <c r="K3278" t="s">
        <v>6936</v>
      </c>
      <c r="L3278" t="s">
        <v>37</v>
      </c>
      <c r="M3278" t="s">
        <v>2492</v>
      </c>
      <c r="N3278" t="s">
        <v>2492</v>
      </c>
      <c r="O3278" t="s">
        <v>335</v>
      </c>
      <c r="P3278" t="s">
        <v>682</v>
      </c>
      <c r="Q3278" t="s">
        <v>682</v>
      </c>
      <c r="R3278" t="s">
        <v>127</v>
      </c>
      <c r="S3278" t="s">
        <v>164</v>
      </c>
      <c r="T3278" t="s">
        <v>1309</v>
      </c>
      <c r="U3278" t="s">
        <v>1310</v>
      </c>
      <c r="X3278">
        <v>1</v>
      </c>
      <c r="Y3278">
        <v>0</v>
      </c>
      <c r="Z3278">
        <v>0</v>
      </c>
      <c r="AA3278">
        <v>0</v>
      </c>
      <c r="AB3278">
        <v>17750</v>
      </c>
      <c r="AC3278" t="s">
        <v>47</v>
      </c>
      <c r="AD3278">
        <f>+VLOOKUP(T3278,items!$A$2:$D$1255,4,0)</f>
        <v>0</v>
      </c>
      <c r="AE3278">
        <f>+VLOOKUP(T3278,Tabla1[],5,0)</f>
        <v>0</v>
      </c>
      <c r="AF3278">
        <f t="shared" si="51"/>
        <v>10</v>
      </c>
    </row>
    <row r="3279" spans="1:32" x14ac:dyDescent="0.25">
      <c r="A3279">
        <v>98536</v>
      </c>
      <c r="B3279" t="s">
        <v>5520</v>
      </c>
      <c r="C3279" t="s">
        <v>33</v>
      </c>
      <c r="D3279">
        <v>0</v>
      </c>
      <c r="F3279" t="s">
        <v>2130</v>
      </c>
      <c r="G3279" t="s">
        <v>424</v>
      </c>
      <c r="H3279" t="s">
        <v>6934</v>
      </c>
      <c r="I3279" t="s">
        <v>37</v>
      </c>
      <c r="J3279" t="s">
        <v>6935</v>
      </c>
      <c r="K3279" t="s">
        <v>6936</v>
      </c>
      <c r="L3279" t="s">
        <v>37</v>
      </c>
      <c r="M3279" t="s">
        <v>2492</v>
      </c>
      <c r="N3279" t="s">
        <v>2492</v>
      </c>
      <c r="O3279" t="s">
        <v>335</v>
      </c>
      <c r="P3279" t="s">
        <v>682</v>
      </c>
      <c r="Q3279" t="s">
        <v>682</v>
      </c>
      <c r="R3279" t="s">
        <v>127</v>
      </c>
      <c r="S3279" t="s">
        <v>164</v>
      </c>
      <c r="T3279" t="s">
        <v>5531</v>
      </c>
      <c r="U3279" t="s">
        <v>5532</v>
      </c>
      <c r="X3279">
        <v>8</v>
      </c>
      <c r="Y3279">
        <v>0</v>
      </c>
      <c r="Z3279">
        <v>0</v>
      </c>
      <c r="AA3279">
        <v>0</v>
      </c>
      <c r="AB3279">
        <v>15200</v>
      </c>
      <c r="AC3279" t="s">
        <v>47</v>
      </c>
      <c r="AD3279">
        <f>+VLOOKUP(T3279,items!$A$2:$D$1255,4,0)</f>
        <v>0</v>
      </c>
      <c r="AE3279">
        <f>+VLOOKUP(T3279,Tabla1[],5,0)</f>
        <v>0</v>
      </c>
      <c r="AF3279">
        <f t="shared" si="51"/>
        <v>10</v>
      </c>
    </row>
    <row r="3280" spans="1:32" x14ac:dyDescent="0.25">
      <c r="A3280">
        <v>98536</v>
      </c>
      <c r="B3280" t="s">
        <v>5520</v>
      </c>
      <c r="C3280" t="s">
        <v>33</v>
      </c>
      <c r="D3280">
        <v>0</v>
      </c>
      <c r="F3280" t="s">
        <v>2130</v>
      </c>
      <c r="G3280" t="s">
        <v>424</v>
      </c>
      <c r="H3280" t="s">
        <v>6934</v>
      </c>
      <c r="I3280" t="s">
        <v>37</v>
      </c>
      <c r="J3280" t="s">
        <v>6935</v>
      </c>
      <c r="K3280" t="s">
        <v>6936</v>
      </c>
      <c r="L3280" t="s">
        <v>37</v>
      </c>
      <c r="M3280" t="s">
        <v>2492</v>
      </c>
      <c r="N3280" t="s">
        <v>2492</v>
      </c>
      <c r="O3280" t="s">
        <v>335</v>
      </c>
      <c r="P3280" t="s">
        <v>682</v>
      </c>
      <c r="Q3280" t="s">
        <v>682</v>
      </c>
      <c r="R3280" t="s">
        <v>127</v>
      </c>
      <c r="S3280" t="s">
        <v>164</v>
      </c>
      <c r="T3280" t="s">
        <v>5533</v>
      </c>
      <c r="U3280" t="s">
        <v>5534</v>
      </c>
      <c r="X3280">
        <v>5.8</v>
      </c>
      <c r="Y3280">
        <v>0</v>
      </c>
      <c r="Z3280">
        <v>0</v>
      </c>
      <c r="AA3280">
        <v>0</v>
      </c>
      <c r="AB3280">
        <v>166750</v>
      </c>
      <c r="AC3280" t="s">
        <v>47</v>
      </c>
      <c r="AD3280">
        <f>+VLOOKUP(T3280,items!$A$2:$D$1255,4,0)</f>
        <v>0</v>
      </c>
      <c r="AE3280">
        <f>+VLOOKUP(T3280,Tabla1[],5,0)</f>
        <v>0</v>
      </c>
      <c r="AF3280">
        <f t="shared" si="51"/>
        <v>10</v>
      </c>
    </row>
    <row r="3281" spans="1:32" x14ac:dyDescent="0.25">
      <c r="A3281">
        <v>98544</v>
      </c>
      <c r="B3281" t="s">
        <v>3859</v>
      </c>
      <c r="C3281" t="s">
        <v>1065</v>
      </c>
      <c r="D3281">
        <v>0</v>
      </c>
      <c r="F3281" t="s">
        <v>2085</v>
      </c>
      <c r="G3281" t="s">
        <v>2085</v>
      </c>
      <c r="H3281" t="s">
        <v>6937</v>
      </c>
      <c r="I3281" t="s">
        <v>37</v>
      </c>
      <c r="J3281" t="s">
        <v>37</v>
      </c>
      <c r="K3281" t="s">
        <v>6938</v>
      </c>
      <c r="L3281" t="s">
        <v>37</v>
      </c>
      <c r="M3281" t="s">
        <v>424</v>
      </c>
      <c r="N3281" t="s">
        <v>424</v>
      </c>
      <c r="O3281" t="s">
        <v>2492</v>
      </c>
      <c r="P3281" t="s">
        <v>1105</v>
      </c>
      <c r="Q3281" t="s">
        <v>2492</v>
      </c>
      <c r="R3281" t="s">
        <v>127</v>
      </c>
      <c r="S3281" t="s">
        <v>44</v>
      </c>
      <c r="T3281" t="s">
        <v>1232</v>
      </c>
      <c r="U3281" t="s">
        <v>1233</v>
      </c>
      <c r="X3281">
        <v>1</v>
      </c>
      <c r="Y3281">
        <v>0</v>
      </c>
      <c r="Z3281">
        <v>0</v>
      </c>
      <c r="AA3281">
        <v>0</v>
      </c>
      <c r="AB3281">
        <v>198000</v>
      </c>
      <c r="AC3281" t="s">
        <v>47</v>
      </c>
      <c r="AD3281">
        <f>+VLOOKUP(T3281,items!$A$2:$D$1255,4,0)</f>
        <v>0</v>
      </c>
      <c r="AE3281">
        <f>+VLOOKUP(T3281,Tabla1[],5,0)</f>
        <v>0</v>
      </c>
      <c r="AF3281">
        <f t="shared" si="51"/>
        <v>10</v>
      </c>
    </row>
    <row r="3282" spans="1:32" x14ac:dyDescent="0.25">
      <c r="A3282">
        <v>98546</v>
      </c>
      <c r="B3282" t="s">
        <v>6409</v>
      </c>
      <c r="C3282" t="s">
        <v>75</v>
      </c>
      <c r="D3282">
        <v>0</v>
      </c>
      <c r="F3282" t="s">
        <v>3427</v>
      </c>
      <c r="G3282" t="s">
        <v>2492</v>
      </c>
      <c r="H3282" t="s">
        <v>6939</v>
      </c>
      <c r="I3282" t="s">
        <v>6940</v>
      </c>
      <c r="J3282" t="s">
        <v>6941</v>
      </c>
      <c r="K3282" t="s">
        <v>6942</v>
      </c>
      <c r="L3282" t="s">
        <v>6943</v>
      </c>
      <c r="M3282" t="s">
        <v>335</v>
      </c>
      <c r="N3282" t="s">
        <v>425</v>
      </c>
      <c r="O3282" t="s">
        <v>126</v>
      </c>
      <c r="P3282" t="s">
        <v>683</v>
      </c>
      <c r="Q3282" t="s">
        <v>626</v>
      </c>
      <c r="R3282" t="s">
        <v>63</v>
      </c>
      <c r="S3282" t="s">
        <v>128</v>
      </c>
      <c r="T3282" t="s">
        <v>6944</v>
      </c>
      <c r="U3282" t="s">
        <v>6945</v>
      </c>
      <c r="V3282" t="s">
        <v>578</v>
      </c>
      <c r="W3282" t="s">
        <v>114</v>
      </c>
      <c r="X3282">
        <v>1</v>
      </c>
      <c r="Y3282">
        <v>3990</v>
      </c>
      <c r="Z3282">
        <v>0</v>
      </c>
      <c r="AA3282">
        <v>1500</v>
      </c>
      <c r="AB3282">
        <v>2753651</v>
      </c>
      <c r="AC3282" t="s">
        <v>47</v>
      </c>
      <c r="AD3282" t="str">
        <f>+VLOOKUP(T3282,items!$A$2:$D$1255,4,0)</f>
        <v>BANETA</v>
      </c>
      <c r="AE3282" t="str">
        <f>+VLOOKUP(T3282,Tabla1[],5,0)</f>
        <v>PROYECTANTE</v>
      </c>
      <c r="AF3282">
        <f t="shared" si="51"/>
        <v>11</v>
      </c>
    </row>
    <row r="3283" spans="1:32" x14ac:dyDescent="0.25">
      <c r="A3283">
        <v>98546</v>
      </c>
      <c r="B3283" t="s">
        <v>6409</v>
      </c>
      <c r="C3283" t="s">
        <v>75</v>
      </c>
      <c r="D3283">
        <v>0</v>
      </c>
      <c r="F3283" t="s">
        <v>3427</v>
      </c>
      <c r="G3283" t="s">
        <v>2492</v>
      </c>
      <c r="H3283" t="s">
        <v>6939</v>
      </c>
      <c r="I3283" t="s">
        <v>6940</v>
      </c>
      <c r="J3283" t="s">
        <v>6941</v>
      </c>
      <c r="K3283" t="s">
        <v>6942</v>
      </c>
      <c r="L3283" t="s">
        <v>6943</v>
      </c>
      <c r="M3283" t="s">
        <v>335</v>
      </c>
      <c r="N3283" t="s">
        <v>425</v>
      </c>
      <c r="O3283" t="s">
        <v>126</v>
      </c>
      <c r="P3283" t="s">
        <v>683</v>
      </c>
      <c r="Q3283" t="s">
        <v>626</v>
      </c>
      <c r="R3283" t="s">
        <v>63</v>
      </c>
      <c r="S3283" t="s">
        <v>128</v>
      </c>
      <c r="T3283" t="s">
        <v>347</v>
      </c>
      <c r="U3283" t="s">
        <v>348</v>
      </c>
      <c r="W3283" t="s">
        <v>114</v>
      </c>
      <c r="X3283">
        <v>1</v>
      </c>
      <c r="Y3283">
        <v>3990</v>
      </c>
      <c r="Z3283">
        <v>0</v>
      </c>
      <c r="AA3283">
        <v>0</v>
      </c>
      <c r="AB3283">
        <v>335488</v>
      </c>
      <c r="AC3283" t="s">
        <v>47</v>
      </c>
      <c r="AD3283">
        <f>+VLOOKUP(T3283,items!$A$2:$D$1255,4,0)</f>
        <v>0</v>
      </c>
      <c r="AE3283">
        <f>+VLOOKUP(T3283,Tabla1[],5,0)</f>
        <v>0</v>
      </c>
      <c r="AF3283">
        <f t="shared" si="51"/>
        <v>11</v>
      </c>
    </row>
    <row r="3284" spans="1:32" x14ac:dyDescent="0.25">
      <c r="A3284">
        <v>98546</v>
      </c>
      <c r="B3284" t="s">
        <v>6409</v>
      </c>
      <c r="C3284" t="s">
        <v>75</v>
      </c>
      <c r="D3284">
        <v>0</v>
      </c>
      <c r="F3284" t="s">
        <v>3427</v>
      </c>
      <c r="G3284" t="s">
        <v>2492</v>
      </c>
      <c r="H3284" t="s">
        <v>6939</v>
      </c>
      <c r="I3284" t="s">
        <v>6940</v>
      </c>
      <c r="J3284" t="s">
        <v>6941</v>
      </c>
      <c r="K3284" t="s">
        <v>6942</v>
      </c>
      <c r="L3284" t="s">
        <v>6943</v>
      </c>
      <c r="M3284" t="s">
        <v>335</v>
      </c>
      <c r="N3284" t="s">
        <v>425</v>
      </c>
      <c r="O3284" t="s">
        <v>126</v>
      </c>
      <c r="P3284" t="s">
        <v>683</v>
      </c>
      <c r="Q3284" t="s">
        <v>626</v>
      </c>
      <c r="R3284" t="s">
        <v>63</v>
      </c>
      <c r="S3284" t="s">
        <v>128</v>
      </c>
      <c r="T3284" t="s">
        <v>6946</v>
      </c>
      <c r="U3284" t="s">
        <v>6947</v>
      </c>
      <c r="V3284" t="s">
        <v>492</v>
      </c>
      <c r="W3284" t="s">
        <v>114</v>
      </c>
      <c r="X3284">
        <v>1</v>
      </c>
      <c r="Y3284">
        <v>3990</v>
      </c>
      <c r="Z3284">
        <v>0</v>
      </c>
      <c r="AA3284">
        <v>9560</v>
      </c>
      <c r="AB3284">
        <v>33516235</v>
      </c>
      <c r="AC3284" t="s">
        <v>47</v>
      </c>
      <c r="AD3284" t="str">
        <f>+VLOOKUP(T3284,items!$A$2:$D$1255,4,0)</f>
        <v>PERGOLA</v>
      </c>
      <c r="AE3284" t="str">
        <f>+VLOOKUP(T3284,Tabla1[],5,0)</f>
        <v>PERGOTEK ROMANO</v>
      </c>
      <c r="AF3284">
        <f t="shared" si="51"/>
        <v>11</v>
      </c>
    </row>
    <row r="3285" spans="1:32" x14ac:dyDescent="0.25">
      <c r="A3285">
        <v>98546</v>
      </c>
      <c r="B3285" t="s">
        <v>6409</v>
      </c>
      <c r="C3285" t="s">
        <v>75</v>
      </c>
      <c r="D3285">
        <v>0</v>
      </c>
      <c r="F3285" t="s">
        <v>3427</v>
      </c>
      <c r="G3285" t="s">
        <v>2492</v>
      </c>
      <c r="H3285" t="s">
        <v>6939</v>
      </c>
      <c r="I3285" t="s">
        <v>6940</v>
      </c>
      <c r="J3285" t="s">
        <v>6941</v>
      </c>
      <c r="K3285" t="s">
        <v>6942</v>
      </c>
      <c r="L3285" t="s">
        <v>6943</v>
      </c>
      <c r="M3285" t="s">
        <v>335</v>
      </c>
      <c r="N3285" t="s">
        <v>425</v>
      </c>
      <c r="O3285" t="s">
        <v>126</v>
      </c>
      <c r="P3285" t="s">
        <v>683</v>
      </c>
      <c r="Q3285" t="s">
        <v>626</v>
      </c>
      <c r="R3285" t="s">
        <v>63</v>
      </c>
      <c r="S3285" t="s">
        <v>128</v>
      </c>
      <c r="T3285" t="s">
        <v>747</v>
      </c>
      <c r="U3285" t="s">
        <v>748</v>
      </c>
      <c r="X3285">
        <v>1</v>
      </c>
      <c r="Y3285">
        <v>0</v>
      </c>
      <c r="Z3285">
        <v>0</v>
      </c>
      <c r="AA3285">
        <v>0</v>
      </c>
      <c r="AB3285">
        <v>2340152</v>
      </c>
      <c r="AC3285" t="s">
        <v>47</v>
      </c>
      <c r="AD3285">
        <f>+VLOOKUP(T3285,items!$A$2:$D$1255,4,0)</f>
        <v>0</v>
      </c>
      <c r="AE3285">
        <f>+VLOOKUP(T3285,Tabla1[],5,0)</f>
        <v>0</v>
      </c>
      <c r="AF3285">
        <f t="shared" si="51"/>
        <v>11</v>
      </c>
    </row>
    <row r="3286" spans="1:32" x14ac:dyDescent="0.25">
      <c r="A3286">
        <v>98555</v>
      </c>
      <c r="B3286" t="s">
        <v>6948</v>
      </c>
      <c r="C3286" t="s">
        <v>33</v>
      </c>
      <c r="D3286">
        <v>0</v>
      </c>
      <c r="F3286" t="s">
        <v>2085</v>
      </c>
      <c r="G3286" t="s">
        <v>335</v>
      </c>
      <c r="H3286" t="s">
        <v>6949</v>
      </c>
      <c r="I3286" t="s">
        <v>37</v>
      </c>
      <c r="J3286" t="s">
        <v>6950</v>
      </c>
      <c r="K3286" t="s">
        <v>6951</v>
      </c>
      <c r="L3286" t="s">
        <v>6952</v>
      </c>
      <c r="M3286" t="s">
        <v>1105</v>
      </c>
      <c r="N3286" t="s">
        <v>1105</v>
      </c>
      <c r="O3286" t="s">
        <v>683</v>
      </c>
      <c r="P3286" t="s">
        <v>426</v>
      </c>
      <c r="Q3286" t="s">
        <v>4885</v>
      </c>
      <c r="R3286" t="s">
        <v>127</v>
      </c>
      <c r="S3286" t="s">
        <v>44</v>
      </c>
      <c r="T3286" t="s">
        <v>5308</v>
      </c>
      <c r="U3286" t="s">
        <v>5309</v>
      </c>
      <c r="V3286" t="s">
        <v>958</v>
      </c>
      <c r="W3286" t="s">
        <v>117</v>
      </c>
      <c r="X3286">
        <v>1</v>
      </c>
      <c r="Y3286">
        <v>0</v>
      </c>
      <c r="Z3286">
        <v>0</v>
      </c>
      <c r="AA3286">
        <v>0</v>
      </c>
      <c r="AB3286">
        <v>4195487</v>
      </c>
      <c r="AC3286" t="s">
        <v>47</v>
      </c>
      <c r="AD3286" t="str">
        <f>+VLOOKUP(T3286,items!$A$2:$D$1255,4,0)</f>
        <v>MUEBLES</v>
      </c>
      <c r="AE3286">
        <f>+VLOOKUP(T3286,Tabla1[],5,0)</f>
        <v>0</v>
      </c>
      <c r="AF3286">
        <f t="shared" si="51"/>
        <v>11</v>
      </c>
    </row>
    <row r="3287" spans="1:32" x14ac:dyDescent="0.25">
      <c r="A3287">
        <v>98555</v>
      </c>
      <c r="B3287" t="s">
        <v>6948</v>
      </c>
      <c r="C3287" t="s">
        <v>33</v>
      </c>
      <c r="D3287">
        <v>0</v>
      </c>
      <c r="F3287" t="s">
        <v>2085</v>
      </c>
      <c r="G3287" t="s">
        <v>335</v>
      </c>
      <c r="H3287" t="s">
        <v>6949</v>
      </c>
      <c r="I3287" t="s">
        <v>37</v>
      </c>
      <c r="J3287" t="s">
        <v>6950</v>
      </c>
      <c r="K3287" t="s">
        <v>6951</v>
      </c>
      <c r="L3287" t="s">
        <v>6952</v>
      </c>
      <c r="M3287" t="s">
        <v>1105</v>
      </c>
      <c r="N3287" t="s">
        <v>1105</v>
      </c>
      <c r="O3287" t="s">
        <v>683</v>
      </c>
      <c r="P3287" t="s">
        <v>426</v>
      </c>
      <c r="Q3287" t="s">
        <v>4885</v>
      </c>
      <c r="R3287" t="s">
        <v>127</v>
      </c>
      <c r="S3287" t="s">
        <v>44</v>
      </c>
      <c r="T3287" t="s">
        <v>6953</v>
      </c>
      <c r="U3287" t="s">
        <v>6954</v>
      </c>
      <c r="V3287" t="s">
        <v>958</v>
      </c>
      <c r="W3287" t="s">
        <v>117</v>
      </c>
      <c r="X3287">
        <v>1</v>
      </c>
      <c r="Y3287">
        <v>0</v>
      </c>
      <c r="Z3287">
        <v>0</v>
      </c>
      <c r="AA3287">
        <v>0</v>
      </c>
      <c r="AB3287">
        <v>4195487</v>
      </c>
      <c r="AC3287" t="s">
        <v>47</v>
      </c>
      <c r="AD3287" t="str">
        <f>+VLOOKUP(T3287,items!$A$2:$D$1255,4,0)</f>
        <v>MUEBLES</v>
      </c>
      <c r="AE3287">
        <f>+VLOOKUP(T3287,Tabla1[],5,0)</f>
        <v>0</v>
      </c>
      <c r="AF3287">
        <f t="shared" si="51"/>
        <v>11</v>
      </c>
    </row>
    <row r="3288" spans="1:32" x14ac:dyDescent="0.25">
      <c r="A3288">
        <v>98555</v>
      </c>
      <c r="B3288" t="s">
        <v>6948</v>
      </c>
      <c r="C3288" t="s">
        <v>33</v>
      </c>
      <c r="D3288">
        <v>0</v>
      </c>
      <c r="F3288" t="s">
        <v>2085</v>
      </c>
      <c r="G3288" t="s">
        <v>335</v>
      </c>
      <c r="H3288" t="s">
        <v>6949</v>
      </c>
      <c r="I3288" t="s">
        <v>37</v>
      </c>
      <c r="J3288" t="s">
        <v>6950</v>
      </c>
      <c r="K3288" t="s">
        <v>6951</v>
      </c>
      <c r="L3288" t="s">
        <v>6952</v>
      </c>
      <c r="M3288" t="s">
        <v>1105</v>
      </c>
      <c r="N3288" t="s">
        <v>1105</v>
      </c>
      <c r="O3288" t="s">
        <v>683</v>
      </c>
      <c r="P3288" t="s">
        <v>426</v>
      </c>
      <c r="Q3288" t="s">
        <v>4885</v>
      </c>
      <c r="R3288" t="s">
        <v>127</v>
      </c>
      <c r="S3288" t="s">
        <v>44</v>
      </c>
      <c r="T3288" t="s">
        <v>2171</v>
      </c>
      <c r="U3288" t="s">
        <v>2172</v>
      </c>
      <c r="W3288" t="s">
        <v>111</v>
      </c>
      <c r="X3288">
        <v>1</v>
      </c>
      <c r="Y3288">
        <v>0</v>
      </c>
      <c r="Z3288">
        <v>0</v>
      </c>
      <c r="AA3288">
        <v>0</v>
      </c>
      <c r="AB3288">
        <v>1920826</v>
      </c>
      <c r="AC3288" t="s">
        <v>47</v>
      </c>
      <c r="AD3288">
        <f>+VLOOKUP(T3288,items!$A$2:$D$1255,4,0)</f>
        <v>0</v>
      </c>
      <c r="AE3288">
        <f>+VLOOKUP(T3288,Tabla1[],5,0)</f>
        <v>0</v>
      </c>
      <c r="AF3288">
        <f t="shared" si="51"/>
        <v>11</v>
      </c>
    </row>
    <row r="3289" spans="1:32" x14ac:dyDescent="0.25">
      <c r="A3289">
        <v>98555</v>
      </c>
      <c r="B3289" t="s">
        <v>6948</v>
      </c>
      <c r="C3289" t="s">
        <v>33</v>
      </c>
      <c r="D3289">
        <v>0</v>
      </c>
      <c r="F3289" t="s">
        <v>2085</v>
      </c>
      <c r="G3289" t="s">
        <v>335</v>
      </c>
      <c r="H3289" t="s">
        <v>6949</v>
      </c>
      <c r="I3289" t="s">
        <v>37</v>
      </c>
      <c r="J3289" t="s">
        <v>6950</v>
      </c>
      <c r="K3289" t="s">
        <v>6951</v>
      </c>
      <c r="L3289" t="s">
        <v>6952</v>
      </c>
      <c r="M3289" t="s">
        <v>1105</v>
      </c>
      <c r="N3289" t="s">
        <v>1105</v>
      </c>
      <c r="O3289" t="s">
        <v>683</v>
      </c>
      <c r="P3289" t="s">
        <v>426</v>
      </c>
      <c r="Q3289" t="s">
        <v>4885</v>
      </c>
      <c r="R3289" t="s">
        <v>127</v>
      </c>
      <c r="S3289" t="s">
        <v>44</v>
      </c>
      <c r="T3289" t="s">
        <v>874</v>
      </c>
      <c r="U3289" t="s">
        <v>875</v>
      </c>
      <c r="W3289" t="s">
        <v>117</v>
      </c>
      <c r="X3289">
        <v>1</v>
      </c>
      <c r="Y3289">
        <v>0</v>
      </c>
      <c r="Z3289">
        <v>0</v>
      </c>
      <c r="AA3289">
        <v>0</v>
      </c>
      <c r="AB3289">
        <v>1184000</v>
      </c>
      <c r="AC3289" t="s">
        <v>47</v>
      </c>
      <c r="AD3289" t="str">
        <f>+VLOOKUP(T3289,items!$A$2:$D$1255,4,0)</f>
        <v>MUEBLES</v>
      </c>
      <c r="AE3289">
        <f>+VLOOKUP(T3289,Tabla1[],5,0)</f>
        <v>0</v>
      </c>
      <c r="AF3289">
        <f t="shared" si="51"/>
        <v>11</v>
      </c>
    </row>
    <row r="3290" spans="1:32" x14ac:dyDescent="0.25">
      <c r="A3290">
        <v>98555</v>
      </c>
      <c r="B3290" t="s">
        <v>6948</v>
      </c>
      <c r="C3290" t="s">
        <v>33</v>
      </c>
      <c r="D3290">
        <v>0</v>
      </c>
      <c r="F3290" t="s">
        <v>2085</v>
      </c>
      <c r="G3290" t="s">
        <v>335</v>
      </c>
      <c r="H3290" t="s">
        <v>6949</v>
      </c>
      <c r="I3290" t="s">
        <v>37</v>
      </c>
      <c r="J3290" t="s">
        <v>6950</v>
      </c>
      <c r="K3290" t="s">
        <v>6951</v>
      </c>
      <c r="L3290" t="s">
        <v>6952</v>
      </c>
      <c r="M3290" t="s">
        <v>1105</v>
      </c>
      <c r="N3290" t="s">
        <v>1105</v>
      </c>
      <c r="O3290" t="s">
        <v>683</v>
      </c>
      <c r="P3290" t="s">
        <v>426</v>
      </c>
      <c r="Q3290" t="s">
        <v>4885</v>
      </c>
      <c r="R3290" t="s">
        <v>127</v>
      </c>
      <c r="S3290" t="s">
        <v>44</v>
      </c>
      <c r="T3290" t="s">
        <v>5365</v>
      </c>
      <c r="U3290" t="s">
        <v>6955</v>
      </c>
      <c r="W3290" t="s">
        <v>117</v>
      </c>
      <c r="X3290">
        <v>1</v>
      </c>
      <c r="Y3290">
        <v>0</v>
      </c>
      <c r="Z3290">
        <v>0</v>
      </c>
      <c r="AA3290">
        <v>0</v>
      </c>
      <c r="AB3290">
        <v>1198435</v>
      </c>
      <c r="AC3290" t="s">
        <v>47</v>
      </c>
      <c r="AD3290" t="str">
        <f>+VLOOKUP(T3290,items!$A$2:$D$1255,4,0)</f>
        <v>MUEBLES</v>
      </c>
      <c r="AE3290">
        <f>+VLOOKUP(T3290,Tabla1[],5,0)</f>
        <v>0</v>
      </c>
      <c r="AF3290">
        <f t="shared" si="51"/>
        <v>11</v>
      </c>
    </row>
    <row r="3291" spans="1:32" x14ac:dyDescent="0.25">
      <c r="A3291">
        <v>98555</v>
      </c>
      <c r="B3291" t="s">
        <v>6948</v>
      </c>
      <c r="C3291" t="s">
        <v>33</v>
      </c>
      <c r="D3291">
        <v>0</v>
      </c>
      <c r="F3291" t="s">
        <v>2085</v>
      </c>
      <c r="G3291" t="s">
        <v>335</v>
      </c>
      <c r="H3291" t="s">
        <v>6949</v>
      </c>
      <c r="I3291" t="s">
        <v>37</v>
      </c>
      <c r="J3291" t="s">
        <v>6950</v>
      </c>
      <c r="K3291" t="s">
        <v>6951</v>
      </c>
      <c r="L3291" t="s">
        <v>6952</v>
      </c>
      <c r="M3291" t="s">
        <v>1105</v>
      </c>
      <c r="N3291" t="s">
        <v>1105</v>
      </c>
      <c r="O3291" t="s">
        <v>683</v>
      </c>
      <c r="P3291" t="s">
        <v>426</v>
      </c>
      <c r="Q3291" t="s">
        <v>4885</v>
      </c>
      <c r="R3291" t="s">
        <v>127</v>
      </c>
      <c r="S3291" t="s">
        <v>44</v>
      </c>
      <c r="T3291" t="s">
        <v>882</v>
      </c>
      <c r="U3291" t="s">
        <v>883</v>
      </c>
      <c r="V3291" t="s">
        <v>884</v>
      </c>
      <c r="W3291" t="s">
        <v>111</v>
      </c>
      <c r="X3291">
        <v>1</v>
      </c>
      <c r="Y3291">
        <v>0</v>
      </c>
      <c r="Z3291">
        <v>0</v>
      </c>
      <c r="AA3291">
        <v>0</v>
      </c>
      <c r="AB3291">
        <v>1757742</v>
      </c>
      <c r="AC3291" t="s">
        <v>47</v>
      </c>
      <c r="AD3291" t="str">
        <f>+VLOOKUP(T3291,items!$A$2:$D$1255,4,0)</f>
        <v>MUEBLES</v>
      </c>
      <c r="AE3291">
        <f>+VLOOKUP(T3291,Tabla1[],5,0)</f>
        <v>0</v>
      </c>
      <c r="AF3291">
        <f t="shared" si="51"/>
        <v>11</v>
      </c>
    </row>
    <row r="3292" spans="1:32" x14ac:dyDescent="0.25">
      <c r="A3292">
        <v>98556</v>
      </c>
      <c r="B3292" t="s">
        <v>601</v>
      </c>
      <c r="C3292" t="s">
        <v>33</v>
      </c>
      <c r="D3292">
        <v>0</v>
      </c>
      <c r="F3292" t="s">
        <v>424</v>
      </c>
      <c r="G3292" t="s">
        <v>1149</v>
      </c>
      <c r="H3292" t="s">
        <v>6956</v>
      </c>
      <c r="I3292" t="s">
        <v>37</v>
      </c>
      <c r="J3292" t="s">
        <v>6957</v>
      </c>
      <c r="K3292" t="s">
        <v>6958</v>
      </c>
      <c r="L3292" t="s">
        <v>37</v>
      </c>
      <c r="M3292" t="s">
        <v>761</v>
      </c>
      <c r="N3292" t="s">
        <v>761</v>
      </c>
      <c r="O3292" t="s">
        <v>6959</v>
      </c>
      <c r="P3292" t="s">
        <v>6960</v>
      </c>
      <c r="Q3292" t="s">
        <v>6960</v>
      </c>
      <c r="R3292" t="s">
        <v>411</v>
      </c>
      <c r="S3292" t="s">
        <v>108</v>
      </c>
      <c r="T3292" t="s">
        <v>5126</v>
      </c>
      <c r="U3292" t="s">
        <v>5127</v>
      </c>
      <c r="X3292">
        <v>1</v>
      </c>
      <c r="Y3292">
        <v>0</v>
      </c>
      <c r="Z3292">
        <v>0</v>
      </c>
      <c r="AA3292">
        <v>0</v>
      </c>
      <c r="AB3292">
        <v>46035</v>
      </c>
      <c r="AC3292" t="s">
        <v>47</v>
      </c>
      <c r="AD3292">
        <f>+VLOOKUP(T3292,items!$A$2:$D$1255,4,0)</f>
        <v>0</v>
      </c>
      <c r="AE3292">
        <f>+VLOOKUP(T3292,Tabla1[],5,0)</f>
        <v>0</v>
      </c>
      <c r="AF3292">
        <f t="shared" si="51"/>
        <v>4</v>
      </c>
    </row>
    <row r="3293" spans="1:32" x14ac:dyDescent="0.25">
      <c r="A3293">
        <v>98556</v>
      </c>
      <c r="B3293" t="s">
        <v>601</v>
      </c>
      <c r="C3293" t="s">
        <v>33</v>
      </c>
      <c r="D3293">
        <v>0</v>
      </c>
      <c r="F3293" t="s">
        <v>424</v>
      </c>
      <c r="G3293" t="s">
        <v>1149</v>
      </c>
      <c r="H3293" t="s">
        <v>6956</v>
      </c>
      <c r="I3293" t="s">
        <v>37</v>
      </c>
      <c r="J3293" t="s">
        <v>6957</v>
      </c>
      <c r="K3293" t="s">
        <v>6958</v>
      </c>
      <c r="L3293" t="s">
        <v>37</v>
      </c>
      <c r="M3293" t="s">
        <v>761</v>
      </c>
      <c r="N3293" t="s">
        <v>761</v>
      </c>
      <c r="O3293" t="s">
        <v>6959</v>
      </c>
      <c r="P3293" t="s">
        <v>6960</v>
      </c>
      <c r="Q3293" t="s">
        <v>6960</v>
      </c>
      <c r="R3293" t="s">
        <v>411</v>
      </c>
      <c r="S3293" t="s">
        <v>108</v>
      </c>
      <c r="T3293" t="s">
        <v>1581</v>
      </c>
      <c r="U3293" t="s">
        <v>1582</v>
      </c>
      <c r="X3293">
        <v>1</v>
      </c>
      <c r="Y3293">
        <v>0</v>
      </c>
      <c r="Z3293">
        <v>0</v>
      </c>
      <c r="AA3293">
        <v>0</v>
      </c>
      <c r="AB3293">
        <v>133000</v>
      </c>
      <c r="AC3293" t="s">
        <v>47</v>
      </c>
      <c r="AD3293">
        <f>+VLOOKUP(T3293,items!$A$2:$D$1255,4,0)</f>
        <v>0</v>
      </c>
      <c r="AE3293">
        <f>+VLOOKUP(T3293,Tabla1[],5,0)</f>
        <v>0</v>
      </c>
      <c r="AF3293">
        <f t="shared" si="51"/>
        <v>4</v>
      </c>
    </row>
    <row r="3294" spans="1:32" x14ac:dyDescent="0.25">
      <c r="A3294">
        <v>98558</v>
      </c>
      <c r="B3294" t="s">
        <v>6961</v>
      </c>
      <c r="C3294" t="s">
        <v>33</v>
      </c>
      <c r="D3294">
        <v>0</v>
      </c>
      <c r="F3294" t="s">
        <v>424</v>
      </c>
      <c r="G3294" t="s">
        <v>2492</v>
      </c>
      <c r="H3294" t="s">
        <v>6962</v>
      </c>
      <c r="I3294" t="s">
        <v>37</v>
      </c>
      <c r="J3294" t="s">
        <v>6963</v>
      </c>
      <c r="K3294" t="s">
        <v>6964</v>
      </c>
      <c r="L3294" t="s">
        <v>6965</v>
      </c>
      <c r="M3294" t="s">
        <v>120</v>
      </c>
      <c r="N3294" t="s">
        <v>120</v>
      </c>
      <c r="O3294" t="s">
        <v>5557</v>
      </c>
      <c r="P3294" t="s">
        <v>6844</v>
      </c>
      <c r="Q3294" t="s">
        <v>6845</v>
      </c>
      <c r="R3294" t="s">
        <v>127</v>
      </c>
      <c r="S3294" t="s">
        <v>108</v>
      </c>
      <c r="T3294" t="s">
        <v>6966</v>
      </c>
      <c r="U3294" t="s">
        <v>6967</v>
      </c>
      <c r="X3294">
        <v>1</v>
      </c>
      <c r="Y3294">
        <v>0</v>
      </c>
      <c r="Z3294">
        <v>0</v>
      </c>
      <c r="AA3294">
        <v>0</v>
      </c>
      <c r="AB3294">
        <v>1333282</v>
      </c>
      <c r="AC3294" t="s">
        <v>47</v>
      </c>
      <c r="AD3294">
        <f>+VLOOKUP(T3294,items!$A$2:$D$1255,4,0)</f>
        <v>0</v>
      </c>
      <c r="AE3294">
        <f>+VLOOKUP(T3294,Tabla1[],5,0)</f>
        <v>0</v>
      </c>
      <c r="AF3294">
        <f t="shared" si="51"/>
        <v>12</v>
      </c>
    </row>
    <row r="3295" spans="1:32" x14ac:dyDescent="0.25">
      <c r="A3295">
        <v>98558</v>
      </c>
      <c r="B3295" t="s">
        <v>6961</v>
      </c>
      <c r="C3295" t="s">
        <v>33</v>
      </c>
      <c r="D3295">
        <v>0</v>
      </c>
      <c r="F3295" t="s">
        <v>424</v>
      </c>
      <c r="G3295" t="s">
        <v>2492</v>
      </c>
      <c r="H3295" t="s">
        <v>6962</v>
      </c>
      <c r="I3295" t="s">
        <v>37</v>
      </c>
      <c r="J3295" t="s">
        <v>6963</v>
      </c>
      <c r="K3295" t="s">
        <v>6964</v>
      </c>
      <c r="L3295" t="s">
        <v>6965</v>
      </c>
      <c r="M3295" t="s">
        <v>120</v>
      </c>
      <c r="N3295" t="s">
        <v>120</v>
      </c>
      <c r="O3295" t="s">
        <v>5557</v>
      </c>
      <c r="P3295" t="s">
        <v>6844</v>
      </c>
      <c r="Q3295" t="s">
        <v>6845</v>
      </c>
      <c r="R3295" t="s">
        <v>127</v>
      </c>
      <c r="S3295" t="s">
        <v>108</v>
      </c>
      <c r="T3295" t="s">
        <v>311</v>
      </c>
      <c r="U3295" t="s">
        <v>312</v>
      </c>
      <c r="V3295" t="s">
        <v>231</v>
      </c>
      <c r="X3295">
        <v>2</v>
      </c>
      <c r="Y3295">
        <v>0</v>
      </c>
      <c r="Z3295">
        <v>0</v>
      </c>
      <c r="AA3295">
        <v>0</v>
      </c>
      <c r="AB3295">
        <v>2835014</v>
      </c>
      <c r="AC3295" t="s">
        <v>47</v>
      </c>
      <c r="AD3295" t="str">
        <f>+VLOOKUP(T3295,items!$A$2:$D$1255,4,0)</f>
        <v>MUEBLES</v>
      </c>
      <c r="AE3295">
        <f>+VLOOKUP(T3295,Tabla1[],5,0)</f>
        <v>0</v>
      </c>
      <c r="AF3295">
        <f t="shared" si="51"/>
        <v>12</v>
      </c>
    </row>
    <row r="3296" spans="1:32" x14ac:dyDescent="0.25">
      <c r="A3296">
        <v>98558</v>
      </c>
      <c r="B3296" t="s">
        <v>6961</v>
      </c>
      <c r="C3296" t="s">
        <v>33</v>
      </c>
      <c r="D3296">
        <v>0</v>
      </c>
      <c r="F3296" t="s">
        <v>424</v>
      </c>
      <c r="G3296" t="s">
        <v>2492</v>
      </c>
      <c r="H3296" t="s">
        <v>6962</v>
      </c>
      <c r="I3296" t="s">
        <v>37</v>
      </c>
      <c r="J3296" t="s">
        <v>6963</v>
      </c>
      <c r="K3296" t="s">
        <v>6964</v>
      </c>
      <c r="L3296" t="s">
        <v>6965</v>
      </c>
      <c r="M3296" t="s">
        <v>120</v>
      </c>
      <c r="N3296" t="s">
        <v>120</v>
      </c>
      <c r="O3296" t="s">
        <v>5557</v>
      </c>
      <c r="P3296" t="s">
        <v>6844</v>
      </c>
      <c r="Q3296" t="s">
        <v>6845</v>
      </c>
      <c r="R3296" t="s">
        <v>127</v>
      </c>
      <c r="S3296" t="s">
        <v>108</v>
      </c>
      <c r="T3296" t="s">
        <v>1922</v>
      </c>
      <c r="U3296" t="s">
        <v>1923</v>
      </c>
      <c r="X3296">
        <v>2</v>
      </c>
      <c r="Y3296">
        <v>0</v>
      </c>
      <c r="Z3296">
        <v>0</v>
      </c>
      <c r="AA3296">
        <v>0</v>
      </c>
      <c r="AB3296">
        <v>969000</v>
      </c>
      <c r="AC3296" t="s">
        <v>47</v>
      </c>
      <c r="AD3296">
        <f>+VLOOKUP(T3296,items!$A$2:$D$1255,4,0)</f>
        <v>0</v>
      </c>
      <c r="AE3296">
        <f>+VLOOKUP(T3296,Tabla1[],5,0)</f>
        <v>0</v>
      </c>
      <c r="AF3296">
        <f t="shared" si="51"/>
        <v>12</v>
      </c>
    </row>
    <row r="3297" spans="1:32" x14ac:dyDescent="0.25">
      <c r="A3297">
        <v>98558</v>
      </c>
      <c r="B3297" t="s">
        <v>6961</v>
      </c>
      <c r="C3297" t="s">
        <v>33</v>
      </c>
      <c r="D3297">
        <v>0</v>
      </c>
      <c r="F3297" t="s">
        <v>424</v>
      </c>
      <c r="G3297" t="s">
        <v>2492</v>
      </c>
      <c r="H3297" t="s">
        <v>6962</v>
      </c>
      <c r="I3297" t="s">
        <v>37</v>
      </c>
      <c r="J3297" t="s">
        <v>6963</v>
      </c>
      <c r="K3297" t="s">
        <v>6964</v>
      </c>
      <c r="L3297" t="s">
        <v>6965</v>
      </c>
      <c r="M3297" t="s">
        <v>120</v>
      </c>
      <c r="N3297" t="s">
        <v>120</v>
      </c>
      <c r="O3297" t="s">
        <v>5557</v>
      </c>
      <c r="P3297" t="s">
        <v>6844</v>
      </c>
      <c r="Q3297" t="s">
        <v>6845</v>
      </c>
      <c r="R3297" t="s">
        <v>127</v>
      </c>
      <c r="S3297" t="s">
        <v>108</v>
      </c>
      <c r="T3297" t="s">
        <v>5130</v>
      </c>
      <c r="U3297" t="s">
        <v>5131</v>
      </c>
      <c r="X3297">
        <v>1</v>
      </c>
      <c r="Y3297">
        <v>0</v>
      </c>
      <c r="Z3297">
        <v>0</v>
      </c>
      <c r="AA3297">
        <v>0</v>
      </c>
      <c r="AB3297">
        <v>382500</v>
      </c>
      <c r="AC3297" t="s">
        <v>47</v>
      </c>
      <c r="AD3297">
        <f>+VLOOKUP(T3297,items!$A$2:$D$1255,4,0)</f>
        <v>0</v>
      </c>
      <c r="AE3297">
        <f>+VLOOKUP(T3297,Tabla1[],5,0)</f>
        <v>0</v>
      </c>
      <c r="AF3297">
        <f t="shared" si="51"/>
        <v>12</v>
      </c>
    </row>
    <row r="3298" spans="1:32" x14ac:dyDescent="0.25">
      <c r="A3298">
        <v>98558</v>
      </c>
      <c r="B3298" t="s">
        <v>6961</v>
      </c>
      <c r="C3298" t="s">
        <v>33</v>
      </c>
      <c r="D3298">
        <v>0</v>
      </c>
      <c r="F3298" t="s">
        <v>424</v>
      </c>
      <c r="G3298" t="s">
        <v>2492</v>
      </c>
      <c r="H3298" t="s">
        <v>6962</v>
      </c>
      <c r="I3298" t="s">
        <v>37</v>
      </c>
      <c r="J3298" t="s">
        <v>6963</v>
      </c>
      <c r="K3298" t="s">
        <v>6964</v>
      </c>
      <c r="L3298" t="s">
        <v>6965</v>
      </c>
      <c r="M3298" t="s">
        <v>120</v>
      </c>
      <c r="N3298" t="s">
        <v>120</v>
      </c>
      <c r="O3298" t="s">
        <v>5557</v>
      </c>
      <c r="P3298" t="s">
        <v>6844</v>
      </c>
      <c r="Q3298" t="s">
        <v>6845</v>
      </c>
      <c r="R3298" t="s">
        <v>127</v>
      </c>
      <c r="S3298" t="s">
        <v>108</v>
      </c>
      <c r="T3298" t="s">
        <v>217</v>
      </c>
      <c r="U3298" t="s">
        <v>218</v>
      </c>
      <c r="X3298">
        <v>1</v>
      </c>
      <c r="Y3298">
        <v>0</v>
      </c>
      <c r="Z3298">
        <v>0</v>
      </c>
      <c r="AA3298">
        <v>0</v>
      </c>
      <c r="AB3298">
        <v>501500</v>
      </c>
      <c r="AC3298" t="s">
        <v>47</v>
      </c>
      <c r="AD3298">
        <f>+VLOOKUP(T3298,items!$A$2:$D$1255,4,0)</f>
        <v>0</v>
      </c>
      <c r="AE3298">
        <f>+VLOOKUP(T3298,Tabla1[],5,0)</f>
        <v>0</v>
      </c>
      <c r="AF3298">
        <f t="shared" si="51"/>
        <v>12</v>
      </c>
    </row>
    <row r="3299" spans="1:32" x14ac:dyDescent="0.25">
      <c r="A3299">
        <v>98558</v>
      </c>
      <c r="B3299" t="s">
        <v>6961</v>
      </c>
      <c r="C3299" t="s">
        <v>33</v>
      </c>
      <c r="D3299">
        <v>0</v>
      </c>
      <c r="F3299" t="s">
        <v>424</v>
      </c>
      <c r="G3299" t="s">
        <v>2492</v>
      </c>
      <c r="H3299" t="s">
        <v>6962</v>
      </c>
      <c r="I3299" t="s">
        <v>37</v>
      </c>
      <c r="J3299" t="s">
        <v>6963</v>
      </c>
      <c r="K3299" t="s">
        <v>6964</v>
      </c>
      <c r="L3299" t="s">
        <v>6965</v>
      </c>
      <c r="M3299" t="s">
        <v>120</v>
      </c>
      <c r="N3299" t="s">
        <v>120</v>
      </c>
      <c r="O3299" t="s">
        <v>5557</v>
      </c>
      <c r="P3299" t="s">
        <v>6844</v>
      </c>
      <c r="Q3299" t="s">
        <v>6845</v>
      </c>
      <c r="R3299" t="s">
        <v>127</v>
      </c>
      <c r="S3299" t="s">
        <v>108</v>
      </c>
      <c r="T3299" t="s">
        <v>219</v>
      </c>
      <c r="U3299" t="s">
        <v>220</v>
      </c>
      <c r="X3299">
        <v>4</v>
      </c>
      <c r="Y3299">
        <v>0</v>
      </c>
      <c r="Z3299">
        <v>0</v>
      </c>
      <c r="AA3299">
        <v>0</v>
      </c>
      <c r="AB3299">
        <v>1466252</v>
      </c>
      <c r="AC3299" t="s">
        <v>47</v>
      </c>
      <c r="AD3299">
        <f>+VLOOKUP(T3299,items!$A$2:$D$1255,4,0)</f>
        <v>0</v>
      </c>
      <c r="AE3299">
        <f>+VLOOKUP(T3299,Tabla1[],5,0)</f>
        <v>0</v>
      </c>
      <c r="AF3299">
        <f t="shared" si="51"/>
        <v>12</v>
      </c>
    </row>
    <row r="3300" spans="1:32" x14ac:dyDescent="0.25">
      <c r="A3300">
        <v>98558</v>
      </c>
      <c r="B3300" t="s">
        <v>6961</v>
      </c>
      <c r="C3300" t="s">
        <v>33</v>
      </c>
      <c r="D3300">
        <v>0</v>
      </c>
      <c r="F3300" t="s">
        <v>424</v>
      </c>
      <c r="G3300" t="s">
        <v>2492</v>
      </c>
      <c r="H3300" t="s">
        <v>6962</v>
      </c>
      <c r="I3300" t="s">
        <v>37</v>
      </c>
      <c r="J3300" t="s">
        <v>6963</v>
      </c>
      <c r="K3300" t="s">
        <v>6964</v>
      </c>
      <c r="L3300" t="s">
        <v>6965</v>
      </c>
      <c r="M3300" t="s">
        <v>120</v>
      </c>
      <c r="N3300" t="s">
        <v>120</v>
      </c>
      <c r="O3300" t="s">
        <v>5557</v>
      </c>
      <c r="P3300" t="s">
        <v>6844</v>
      </c>
      <c r="Q3300" t="s">
        <v>6845</v>
      </c>
      <c r="R3300" t="s">
        <v>127</v>
      </c>
      <c r="S3300" t="s">
        <v>108</v>
      </c>
      <c r="T3300" t="s">
        <v>50</v>
      </c>
      <c r="U3300" t="s">
        <v>51</v>
      </c>
      <c r="X3300">
        <v>1</v>
      </c>
      <c r="Y3300">
        <v>0</v>
      </c>
      <c r="Z3300">
        <v>0</v>
      </c>
      <c r="AA3300">
        <v>0</v>
      </c>
      <c r="AB3300">
        <v>300000</v>
      </c>
      <c r="AC3300" t="s">
        <v>47</v>
      </c>
      <c r="AD3300" t="e">
        <f>+VLOOKUP(T3300,items!$A$2:$D$1255,4,0)</f>
        <v>#N/A</v>
      </c>
      <c r="AE3300" t="e">
        <f>+VLOOKUP(T3300,Tabla1[],5,0)</f>
        <v>#N/A</v>
      </c>
      <c r="AF3300">
        <f t="shared" si="51"/>
        <v>12</v>
      </c>
    </row>
    <row r="3301" spans="1:32" x14ac:dyDescent="0.25">
      <c r="A3301">
        <v>98566</v>
      </c>
      <c r="B3301" t="s">
        <v>2714</v>
      </c>
      <c r="C3301" t="s">
        <v>75</v>
      </c>
      <c r="D3301">
        <v>0</v>
      </c>
      <c r="F3301" t="s">
        <v>424</v>
      </c>
      <c r="G3301" t="s">
        <v>2492</v>
      </c>
      <c r="H3301" t="s">
        <v>6968</v>
      </c>
      <c r="I3301" t="s">
        <v>6969</v>
      </c>
      <c r="J3301" t="s">
        <v>6970</v>
      </c>
      <c r="K3301" t="s">
        <v>6971</v>
      </c>
      <c r="L3301" t="s">
        <v>37</v>
      </c>
      <c r="M3301" t="s">
        <v>681</v>
      </c>
      <c r="N3301" t="s">
        <v>335</v>
      </c>
      <c r="O3301" t="s">
        <v>4390</v>
      </c>
      <c r="P3301" t="s">
        <v>1105</v>
      </c>
      <c r="Q3301" t="s">
        <v>1105</v>
      </c>
      <c r="R3301" t="s">
        <v>43</v>
      </c>
      <c r="S3301" t="s">
        <v>164</v>
      </c>
      <c r="T3301" t="s">
        <v>1022</v>
      </c>
      <c r="U3301" t="s">
        <v>1023</v>
      </c>
      <c r="V3301" t="s">
        <v>1182</v>
      </c>
      <c r="X3301">
        <v>1</v>
      </c>
      <c r="Y3301">
        <v>7000</v>
      </c>
      <c r="Z3301">
        <v>0</v>
      </c>
      <c r="AA3301">
        <v>4000</v>
      </c>
      <c r="AB3301">
        <v>1890000</v>
      </c>
      <c r="AC3301" t="s">
        <v>47</v>
      </c>
      <c r="AD3301">
        <f>+VLOOKUP(T3301,items!$A$2:$D$1255,4,0)</f>
        <v>0</v>
      </c>
      <c r="AE3301">
        <f>+VLOOKUP(T3301,Tabla1[],5,0)</f>
        <v>0</v>
      </c>
      <c r="AF3301">
        <f t="shared" si="51"/>
        <v>11</v>
      </c>
    </row>
    <row r="3302" spans="1:32" x14ac:dyDescent="0.25">
      <c r="A3302">
        <v>98569</v>
      </c>
      <c r="B3302" t="s">
        <v>6972</v>
      </c>
      <c r="C3302" t="s">
        <v>33</v>
      </c>
      <c r="D3302">
        <v>0</v>
      </c>
      <c r="F3302" t="s">
        <v>424</v>
      </c>
      <c r="G3302" t="s">
        <v>381</v>
      </c>
      <c r="H3302" t="s">
        <v>6973</v>
      </c>
      <c r="I3302" t="s">
        <v>37</v>
      </c>
      <c r="J3302" t="s">
        <v>37</v>
      </c>
      <c r="K3302" t="s">
        <v>6974</v>
      </c>
      <c r="L3302" t="s">
        <v>6975</v>
      </c>
      <c r="M3302" t="s">
        <v>450</v>
      </c>
      <c r="N3302" t="s">
        <v>450</v>
      </c>
      <c r="O3302" t="s">
        <v>76</v>
      </c>
      <c r="P3302" t="s">
        <v>2608</v>
      </c>
      <c r="Q3302" t="s">
        <v>2612</v>
      </c>
      <c r="R3302" t="s">
        <v>63</v>
      </c>
      <c r="S3302" t="s">
        <v>256</v>
      </c>
      <c r="T3302" t="s">
        <v>3419</v>
      </c>
      <c r="U3302" t="s">
        <v>6811</v>
      </c>
      <c r="V3302" t="s">
        <v>958</v>
      </c>
      <c r="W3302" t="s">
        <v>117</v>
      </c>
      <c r="X3302">
        <v>1</v>
      </c>
      <c r="Y3302">
        <v>0</v>
      </c>
      <c r="Z3302">
        <v>0</v>
      </c>
      <c r="AA3302">
        <v>0</v>
      </c>
      <c r="AB3302">
        <v>3736000</v>
      </c>
      <c r="AC3302" t="s">
        <v>47</v>
      </c>
      <c r="AD3302">
        <f>+VLOOKUP(T3302,items!$A$2:$D$1255,4,0)</f>
        <v>0</v>
      </c>
      <c r="AE3302">
        <f>+VLOOKUP(T3302,Tabla1[],5,0)</f>
        <v>0</v>
      </c>
      <c r="AF3302">
        <f t="shared" si="51"/>
        <v>1</v>
      </c>
    </row>
    <row r="3303" spans="1:32" x14ac:dyDescent="0.25">
      <c r="A3303">
        <v>98570</v>
      </c>
      <c r="B3303" t="s">
        <v>6976</v>
      </c>
      <c r="C3303" t="s">
        <v>75</v>
      </c>
      <c r="D3303">
        <v>0</v>
      </c>
      <c r="F3303" t="s">
        <v>424</v>
      </c>
      <c r="G3303" t="s">
        <v>681</v>
      </c>
      <c r="H3303" t="s">
        <v>6977</v>
      </c>
      <c r="I3303" t="s">
        <v>37</v>
      </c>
      <c r="J3303" t="s">
        <v>6978</v>
      </c>
      <c r="K3303" t="s">
        <v>6979</v>
      </c>
      <c r="L3303" t="s">
        <v>6980</v>
      </c>
      <c r="M3303" t="s">
        <v>4390</v>
      </c>
      <c r="N3303" t="s">
        <v>4390</v>
      </c>
      <c r="O3303" t="s">
        <v>1105</v>
      </c>
      <c r="P3303" t="s">
        <v>3918</v>
      </c>
      <c r="Q3303" t="s">
        <v>119</v>
      </c>
      <c r="R3303" t="s">
        <v>127</v>
      </c>
      <c r="S3303" t="s">
        <v>44</v>
      </c>
      <c r="T3303" t="s">
        <v>2838</v>
      </c>
      <c r="U3303" t="s">
        <v>2839</v>
      </c>
      <c r="X3303">
        <v>1</v>
      </c>
      <c r="Y3303">
        <v>0</v>
      </c>
      <c r="Z3303">
        <v>0</v>
      </c>
      <c r="AA3303">
        <v>0</v>
      </c>
      <c r="AB3303">
        <v>100000</v>
      </c>
      <c r="AC3303" t="s">
        <v>47</v>
      </c>
      <c r="AD3303" t="e">
        <f>+VLOOKUP(T3303,items!$A$2:$D$1255,4,0)</f>
        <v>#N/A</v>
      </c>
      <c r="AE3303" t="e">
        <f>+VLOOKUP(T3303,Tabla1[],5,0)</f>
        <v>#N/A</v>
      </c>
      <c r="AF3303">
        <f t="shared" si="51"/>
        <v>11</v>
      </c>
    </row>
    <row r="3304" spans="1:32" x14ac:dyDescent="0.25">
      <c r="A3304">
        <v>98575</v>
      </c>
      <c r="B3304" t="s">
        <v>6981</v>
      </c>
      <c r="C3304" t="s">
        <v>75</v>
      </c>
      <c r="D3304">
        <v>0</v>
      </c>
      <c r="F3304" t="s">
        <v>424</v>
      </c>
      <c r="G3304" t="s">
        <v>681</v>
      </c>
      <c r="H3304" t="s">
        <v>6982</v>
      </c>
      <c r="I3304" t="s">
        <v>6983</v>
      </c>
      <c r="J3304" t="s">
        <v>6984</v>
      </c>
      <c r="K3304" t="s">
        <v>6985</v>
      </c>
      <c r="L3304" t="s">
        <v>6986</v>
      </c>
      <c r="M3304" t="s">
        <v>4571</v>
      </c>
      <c r="N3304" t="s">
        <v>3819</v>
      </c>
      <c r="O3304" t="s">
        <v>3882</v>
      </c>
      <c r="P3304" t="s">
        <v>426</v>
      </c>
      <c r="Q3304" t="s">
        <v>2252</v>
      </c>
      <c r="R3304" t="s">
        <v>127</v>
      </c>
      <c r="S3304" t="s">
        <v>108</v>
      </c>
      <c r="T3304" t="s">
        <v>6987</v>
      </c>
      <c r="U3304" t="s">
        <v>6988</v>
      </c>
      <c r="V3304" t="s">
        <v>578</v>
      </c>
      <c r="W3304" t="s">
        <v>114</v>
      </c>
      <c r="X3304">
        <v>1</v>
      </c>
      <c r="Y3304">
        <v>3400</v>
      </c>
      <c r="Z3304">
        <v>800</v>
      </c>
      <c r="AA3304">
        <v>1300</v>
      </c>
      <c r="AB3304">
        <v>1725362</v>
      </c>
      <c r="AC3304" t="s">
        <v>47</v>
      </c>
      <c r="AD3304">
        <f>+VLOOKUP(T3304,items!$A$2:$D$1255,4,0)</f>
        <v>0</v>
      </c>
      <c r="AE3304">
        <f>+VLOOKUP(T3304,Tabla1[],5,0)</f>
        <v>0</v>
      </c>
      <c r="AF3304">
        <f t="shared" si="51"/>
        <v>11</v>
      </c>
    </row>
    <row r="3305" spans="1:32" x14ac:dyDescent="0.25">
      <c r="A3305">
        <v>98575</v>
      </c>
      <c r="B3305" t="s">
        <v>6981</v>
      </c>
      <c r="C3305" t="s">
        <v>75</v>
      </c>
      <c r="D3305">
        <v>0</v>
      </c>
      <c r="F3305" t="s">
        <v>424</v>
      </c>
      <c r="G3305" t="s">
        <v>681</v>
      </c>
      <c r="H3305" t="s">
        <v>6982</v>
      </c>
      <c r="I3305" t="s">
        <v>6983</v>
      </c>
      <c r="J3305" t="s">
        <v>6984</v>
      </c>
      <c r="K3305" t="s">
        <v>6985</v>
      </c>
      <c r="L3305" t="s">
        <v>6986</v>
      </c>
      <c r="M3305" t="s">
        <v>4571</v>
      </c>
      <c r="N3305" t="s">
        <v>3819</v>
      </c>
      <c r="O3305" t="s">
        <v>3882</v>
      </c>
      <c r="P3305" t="s">
        <v>426</v>
      </c>
      <c r="Q3305" t="s">
        <v>2252</v>
      </c>
      <c r="R3305" t="s">
        <v>127</v>
      </c>
      <c r="S3305" t="s">
        <v>108</v>
      </c>
      <c r="T3305" t="s">
        <v>989</v>
      </c>
      <c r="U3305" t="s">
        <v>990</v>
      </c>
      <c r="W3305" t="s">
        <v>114</v>
      </c>
      <c r="X3305">
        <v>2</v>
      </c>
      <c r="Y3305">
        <v>0</v>
      </c>
      <c r="Z3305">
        <v>0</v>
      </c>
      <c r="AA3305">
        <v>0</v>
      </c>
      <c r="AB3305">
        <v>113374</v>
      </c>
      <c r="AC3305" t="s">
        <v>47</v>
      </c>
      <c r="AD3305">
        <f>+VLOOKUP(T3305,items!$A$2:$D$1255,4,0)</f>
        <v>0</v>
      </c>
      <c r="AE3305">
        <f>+VLOOKUP(T3305,Tabla1[],5,0)</f>
        <v>0</v>
      </c>
      <c r="AF3305">
        <f t="shared" si="51"/>
        <v>11</v>
      </c>
    </row>
    <row r="3306" spans="1:32" x14ac:dyDescent="0.25">
      <c r="A3306">
        <v>98575</v>
      </c>
      <c r="B3306" t="s">
        <v>6981</v>
      </c>
      <c r="C3306" t="s">
        <v>75</v>
      </c>
      <c r="D3306">
        <v>0</v>
      </c>
      <c r="F3306" t="s">
        <v>424</v>
      </c>
      <c r="G3306" t="s">
        <v>681</v>
      </c>
      <c r="H3306" t="s">
        <v>6982</v>
      </c>
      <c r="I3306" t="s">
        <v>6983</v>
      </c>
      <c r="J3306" t="s">
        <v>6984</v>
      </c>
      <c r="K3306" t="s">
        <v>6985</v>
      </c>
      <c r="L3306" t="s">
        <v>6986</v>
      </c>
      <c r="M3306" t="s">
        <v>4571</v>
      </c>
      <c r="N3306" t="s">
        <v>3819</v>
      </c>
      <c r="O3306" t="s">
        <v>3882</v>
      </c>
      <c r="P3306" t="s">
        <v>426</v>
      </c>
      <c r="Q3306" t="s">
        <v>2252</v>
      </c>
      <c r="R3306" t="s">
        <v>127</v>
      </c>
      <c r="S3306" t="s">
        <v>108</v>
      </c>
      <c r="T3306" t="s">
        <v>3061</v>
      </c>
      <c r="U3306" t="s">
        <v>3062</v>
      </c>
      <c r="W3306" t="s">
        <v>114</v>
      </c>
      <c r="X3306">
        <v>1</v>
      </c>
      <c r="Y3306">
        <v>0</v>
      </c>
      <c r="Z3306">
        <v>0</v>
      </c>
      <c r="AA3306">
        <v>0</v>
      </c>
      <c r="AB3306">
        <v>83393</v>
      </c>
      <c r="AC3306" t="s">
        <v>47</v>
      </c>
      <c r="AD3306">
        <f>+VLOOKUP(T3306,items!$A$2:$D$1255,4,0)</f>
        <v>0</v>
      </c>
      <c r="AE3306">
        <f>+VLOOKUP(T3306,Tabla1[],5,0)</f>
        <v>0</v>
      </c>
      <c r="AF3306">
        <f t="shared" si="51"/>
        <v>11</v>
      </c>
    </row>
    <row r="3307" spans="1:32" x14ac:dyDescent="0.25">
      <c r="A3307">
        <v>98575</v>
      </c>
      <c r="B3307" t="s">
        <v>6981</v>
      </c>
      <c r="C3307" t="s">
        <v>75</v>
      </c>
      <c r="D3307">
        <v>0</v>
      </c>
      <c r="F3307" t="s">
        <v>424</v>
      </c>
      <c r="G3307" t="s">
        <v>681</v>
      </c>
      <c r="H3307" t="s">
        <v>6982</v>
      </c>
      <c r="I3307" t="s">
        <v>6983</v>
      </c>
      <c r="J3307" t="s">
        <v>6984</v>
      </c>
      <c r="K3307" t="s">
        <v>6985</v>
      </c>
      <c r="L3307" t="s">
        <v>6986</v>
      </c>
      <c r="M3307" t="s">
        <v>4571</v>
      </c>
      <c r="N3307" t="s">
        <v>3819</v>
      </c>
      <c r="O3307" t="s">
        <v>3882</v>
      </c>
      <c r="P3307" t="s">
        <v>426</v>
      </c>
      <c r="Q3307" t="s">
        <v>2252</v>
      </c>
      <c r="R3307" t="s">
        <v>127</v>
      </c>
      <c r="S3307" t="s">
        <v>108</v>
      </c>
      <c r="T3307" t="s">
        <v>3063</v>
      </c>
      <c r="U3307" t="s">
        <v>3064</v>
      </c>
      <c r="W3307" t="s">
        <v>114</v>
      </c>
      <c r="X3307">
        <v>1</v>
      </c>
      <c r="Y3307">
        <v>0</v>
      </c>
      <c r="Z3307">
        <v>0</v>
      </c>
      <c r="AA3307">
        <v>0</v>
      </c>
      <c r="AB3307">
        <v>83393</v>
      </c>
      <c r="AC3307" t="s">
        <v>47</v>
      </c>
      <c r="AD3307">
        <f>+VLOOKUP(T3307,items!$A$2:$D$1255,4,0)</f>
        <v>0</v>
      </c>
      <c r="AE3307">
        <f>+VLOOKUP(T3307,Tabla1[],5,0)</f>
        <v>0</v>
      </c>
      <c r="AF3307">
        <f t="shared" si="51"/>
        <v>11</v>
      </c>
    </row>
    <row r="3308" spans="1:32" x14ac:dyDescent="0.25">
      <c r="A3308">
        <v>98575</v>
      </c>
      <c r="B3308" t="s">
        <v>6981</v>
      </c>
      <c r="C3308" t="s">
        <v>75</v>
      </c>
      <c r="D3308">
        <v>0</v>
      </c>
      <c r="F3308" t="s">
        <v>424</v>
      </c>
      <c r="G3308" t="s">
        <v>681</v>
      </c>
      <c r="H3308" t="s">
        <v>6982</v>
      </c>
      <c r="I3308" t="s">
        <v>6983</v>
      </c>
      <c r="J3308" t="s">
        <v>6984</v>
      </c>
      <c r="K3308" t="s">
        <v>6985</v>
      </c>
      <c r="L3308" t="s">
        <v>6986</v>
      </c>
      <c r="M3308" t="s">
        <v>4571</v>
      </c>
      <c r="N3308" t="s">
        <v>3819</v>
      </c>
      <c r="O3308" t="s">
        <v>3882</v>
      </c>
      <c r="P3308" t="s">
        <v>426</v>
      </c>
      <c r="Q3308" t="s">
        <v>2252</v>
      </c>
      <c r="R3308" t="s">
        <v>127</v>
      </c>
      <c r="S3308" t="s">
        <v>108</v>
      </c>
      <c r="T3308" t="s">
        <v>689</v>
      </c>
      <c r="U3308" t="s">
        <v>690</v>
      </c>
      <c r="X3308">
        <v>1</v>
      </c>
      <c r="Y3308">
        <v>1200</v>
      </c>
      <c r="Z3308">
        <v>200</v>
      </c>
      <c r="AA3308">
        <v>0</v>
      </c>
      <c r="AB3308">
        <v>120000</v>
      </c>
      <c r="AC3308" t="s">
        <v>47</v>
      </c>
      <c r="AD3308">
        <f>+VLOOKUP(T3308,items!$A$2:$D$1255,4,0)</f>
        <v>0</v>
      </c>
      <c r="AE3308">
        <f>+VLOOKUP(T3308,Tabla1[],5,0)</f>
        <v>0</v>
      </c>
      <c r="AF3308">
        <f t="shared" si="51"/>
        <v>11</v>
      </c>
    </row>
    <row r="3309" spans="1:32" x14ac:dyDescent="0.25">
      <c r="A3309">
        <v>98579</v>
      </c>
      <c r="B3309" t="s">
        <v>1569</v>
      </c>
      <c r="C3309" t="s">
        <v>75</v>
      </c>
      <c r="D3309">
        <v>0</v>
      </c>
      <c r="F3309" t="s">
        <v>424</v>
      </c>
      <c r="G3309" t="s">
        <v>2492</v>
      </c>
      <c r="H3309" t="s">
        <v>6989</v>
      </c>
      <c r="I3309" t="s">
        <v>6990</v>
      </c>
      <c r="J3309" t="s">
        <v>6991</v>
      </c>
      <c r="K3309" t="s">
        <v>6992</v>
      </c>
      <c r="L3309" t="s">
        <v>37</v>
      </c>
      <c r="M3309" t="s">
        <v>681</v>
      </c>
      <c r="N3309" t="s">
        <v>3918</v>
      </c>
      <c r="O3309" t="s">
        <v>120</v>
      </c>
      <c r="P3309" t="s">
        <v>124</v>
      </c>
      <c r="Q3309" t="s">
        <v>124</v>
      </c>
      <c r="R3309" t="s">
        <v>127</v>
      </c>
      <c r="S3309" t="s">
        <v>164</v>
      </c>
      <c r="T3309" t="s">
        <v>2884</v>
      </c>
      <c r="U3309" t="s">
        <v>2885</v>
      </c>
      <c r="V3309" t="s">
        <v>3281</v>
      </c>
      <c r="W3309" t="s">
        <v>117</v>
      </c>
      <c r="X3309">
        <v>1</v>
      </c>
      <c r="Y3309">
        <v>4000</v>
      </c>
      <c r="Z3309">
        <v>0</v>
      </c>
      <c r="AA3309">
        <v>5000</v>
      </c>
      <c r="AB3309">
        <v>4799150</v>
      </c>
      <c r="AC3309" t="s">
        <v>47</v>
      </c>
      <c r="AD3309" t="str">
        <f>+VLOOKUP(T3309,items!$A$2:$D$1255,4,0)</f>
        <v>PERGOLA</v>
      </c>
      <c r="AE3309" t="str">
        <f>+VLOOKUP(T3309,Tabla1[],5,0)</f>
        <v>PERGOLITE</v>
      </c>
      <c r="AF3309">
        <f t="shared" si="51"/>
        <v>11</v>
      </c>
    </row>
    <row r="3310" spans="1:32" x14ac:dyDescent="0.25">
      <c r="A3310">
        <v>98581</v>
      </c>
      <c r="B3310" t="s">
        <v>6993</v>
      </c>
      <c r="C3310" t="s">
        <v>33</v>
      </c>
      <c r="D3310">
        <v>0</v>
      </c>
      <c r="F3310" t="s">
        <v>424</v>
      </c>
      <c r="G3310" t="s">
        <v>424</v>
      </c>
      <c r="H3310" t="s">
        <v>6994</v>
      </c>
      <c r="I3310" t="s">
        <v>37</v>
      </c>
      <c r="J3310" t="s">
        <v>6995</v>
      </c>
      <c r="K3310" t="s">
        <v>6996</v>
      </c>
      <c r="L3310" t="s">
        <v>6997</v>
      </c>
      <c r="M3310" t="s">
        <v>681</v>
      </c>
      <c r="N3310" t="s">
        <v>681</v>
      </c>
      <c r="O3310" t="s">
        <v>125</v>
      </c>
      <c r="P3310" t="s">
        <v>186</v>
      </c>
      <c r="Q3310" t="s">
        <v>1214</v>
      </c>
      <c r="R3310" t="s">
        <v>127</v>
      </c>
      <c r="S3310" t="s">
        <v>44</v>
      </c>
      <c r="T3310" t="s">
        <v>1685</v>
      </c>
      <c r="U3310" t="s">
        <v>1686</v>
      </c>
      <c r="V3310" t="s">
        <v>1349</v>
      </c>
      <c r="X3310">
        <v>2</v>
      </c>
      <c r="Y3310">
        <v>0</v>
      </c>
      <c r="Z3310">
        <v>0</v>
      </c>
      <c r="AA3310">
        <v>0</v>
      </c>
      <c r="AB3310">
        <v>1299242</v>
      </c>
      <c r="AC3310" t="s">
        <v>47</v>
      </c>
      <c r="AD3310" t="str">
        <f>+VLOOKUP(T3310,items!$A$2:$D$1255,4,0)</f>
        <v>MUEBLES</v>
      </c>
      <c r="AE3310">
        <f>+VLOOKUP(T3310,Tabla1[],5,0)</f>
        <v>0</v>
      </c>
      <c r="AF3310">
        <f t="shared" si="51"/>
        <v>11</v>
      </c>
    </row>
    <row r="3311" spans="1:32" x14ac:dyDescent="0.25">
      <c r="A3311">
        <v>98581</v>
      </c>
      <c r="B3311" t="s">
        <v>6993</v>
      </c>
      <c r="C3311" t="s">
        <v>33</v>
      </c>
      <c r="D3311">
        <v>0</v>
      </c>
      <c r="F3311" t="s">
        <v>424</v>
      </c>
      <c r="G3311" t="s">
        <v>424</v>
      </c>
      <c r="H3311" t="s">
        <v>6994</v>
      </c>
      <c r="I3311" t="s">
        <v>37</v>
      </c>
      <c r="J3311" t="s">
        <v>6995</v>
      </c>
      <c r="K3311" t="s">
        <v>6996</v>
      </c>
      <c r="L3311" t="s">
        <v>6997</v>
      </c>
      <c r="M3311" t="s">
        <v>681</v>
      </c>
      <c r="N3311" t="s">
        <v>681</v>
      </c>
      <c r="O3311" t="s">
        <v>125</v>
      </c>
      <c r="P3311" t="s">
        <v>186</v>
      </c>
      <c r="Q3311" t="s">
        <v>1214</v>
      </c>
      <c r="R3311" t="s">
        <v>127</v>
      </c>
      <c r="S3311" t="s">
        <v>44</v>
      </c>
      <c r="T3311" t="s">
        <v>1688</v>
      </c>
      <c r="U3311" t="s">
        <v>1689</v>
      </c>
      <c r="W3311" t="s">
        <v>211</v>
      </c>
      <c r="X3311">
        <v>1</v>
      </c>
      <c r="Y3311">
        <v>0</v>
      </c>
      <c r="Z3311">
        <v>0</v>
      </c>
      <c r="AA3311">
        <v>0</v>
      </c>
      <c r="AB3311">
        <v>841245</v>
      </c>
      <c r="AC3311" t="s">
        <v>47</v>
      </c>
      <c r="AD3311" t="str">
        <f>+VLOOKUP(T3311,items!$A$2:$D$1255,4,0)</f>
        <v>MUEBLES</v>
      </c>
      <c r="AE3311">
        <f>+VLOOKUP(T3311,Tabla1[],5,0)</f>
        <v>0</v>
      </c>
      <c r="AF3311">
        <f t="shared" si="51"/>
        <v>11</v>
      </c>
    </row>
    <row r="3312" spans="1:32" x14ac:dyDescent="0.25">
      <c r="A3312">
        <v>98584</v>
      </c>
      <c r="B3312" t="s">
        <v>6998</v>
      </c>
      <c r="C3312" t="s">
        <v>75</v>
      </c>
      <c r="D3312">
        <v>0</v>
      </c>
      <c r="F3312" t="s">
        <v>2130</v>
      </c>
      <c r="G3312" t="s">
        <v>119</v>
      </c>
      <c r="H3312" t="s">
        <v>6999</v>
      </c>
      <c r="I3312" t="s">
        <v>7000</v>
      </c>
      <c r="J3312" t="s">
        <v>7001</v>
      </c>
      <c r="K3312" t="s">
        <v>7002</v>
      </c>
      <c r="L3312" t="s">
        <v>7003</v>
      </c>
      <c r="M3312" t="s">
        <v>7004</v>
      </c>
      <c r="N3312" t="s">
        <v>5642</v>
      </c>
      <c r="O3312" t="s">
        <v>7005</v>
      </c>
      <c r="P3312" t="s">
        <v>7006</v>
      </c>
      <c r="Q3312" t="s">
        <v>5513</v>
      </c>
      <c r="R3312" t="s">
        <v>63</v>
      </c>
      <c r="S3312" t="s">
        <v>108</v>
      </c>
      <c r="T3312" t="s">
        <v>429</v>
      </c>
      <c r="U3312" t="s">
        <v>430</v>
      </c>
      <c r="X3312">
        <v>1</v>
      </c>
      <c r="Y3312">
        <v>0</v>
      </c>
      <c r="Z3312">
        <v>0</v>
      </c>
      <c r="AA3312">
        <v>0</v>
      </c>
      <c r="AB3312">
        <v>183852</v>
      </c>
      <c r="AC3312" t="s">
        <v>47</v>
      </c>
      <c r="AD3312">
        <f>+VLOOKUP(T3312,items!$A$2:$D$1255,4,0)</f>
        <v>0</v>
      </c>
      <c r="AE3312">
        <f>+VLOOKUP(T3312,Tabla1[],5,0)</f>
        <v>0</v>
      </c>
      <c r="AF3312">
        <f t="shared" si="51"/>
        <v>4</v>
      </c>
    </row>
    <row r="3313" spans="1:34" x14ac:dyDescent="0.25">
      <c r="A3313">
        <v>98584</v>
      </c>
      <c r="B3313" t="s">
        <v>6998</v>
      </c>
      <c r="C3313" t="s">
        <v>75</v>
      </c>
      <c r="D3313">
        <v>0</v>
      </c>
      <c r="F3313" t="s">
        <v>2130</v>
      </c>
      <c r="G3313" t="s">
        <v>119</v>
      </c>
      <c r="H3313" t="s">
        <v>6999</v>
      </c>
      <c r="I3313" t="s">
        <v>7000</v>
      </c>
      <c r="J3313" t="s">
        <v>7001</v>
      </c>
      <c r="K3313" t="s">
        <v>7002</v>
      </c>
      <c r="L3313" t="s">
        <v>7003</v>
      </c>
      <c r="M3313" t="s">
        <v>7004</v>
      </c>
      <c r="N3313" t="s">
        <v>5642</v>
      </c>
      <c r="O3313" t="s">
        <v>7005</v>
      </c>
      <c r="P3313" t="s">
        <v>7006</v>
      </c>
      <c r="Q3313" t="s">
        <v>5513</v>
      </c>
      <c r="R3313" t="s">
        <v>63</v>
      </c>
      <c r="S3313" t="s">
        <v>108</v>
      </c>
      <c r="T3313" t="s">
        <v>2089</v>
      </c>
      <c r="U3313" t="s">
        <v>2090</v>
      </c>
      <c r="X3313">
        <v>1</v>
      </c>
      <c r="Y3313">
        <v>0</v>
      </c>
      <c r="Z3313">
        <v>0</v>
      </c>
      <c r="AA3313">
        <v>0</v>
      </c>
      <c r="AB3313">
        <v>0</v>
      </c>
      <c r="AC3313" t="s">
        <v>47</v>
      </c>
      <c r="AD3313">
        <f>+VLOOKUP(T3313,items!$A$2:$D$1255,4,0)</f>
        <v>0</v>
      </c>
      <c r="AE3313">
        <f>+VLOOKUP(T3313,Tabla1[],5,0)</f>
        <v>0</v>
      </c>
      <c r="AF3313">
        <f t="shared" si="51"/>
        <v>4</v>
      </c>
    </row>
    <row r="3314" spans="1:34" x14ac:dyDescent="0.25">
      <c r="A3314">
        <v>98584</v>
      </c>
      <c r="B3314" t="s">
        <v>6998</v>
      </c>
      <c r="C3314" t="s">
        <v>75</v>
      </c>
      <c r="D3314">
        <v>0</v>
      </c>
      <c r="F3314" t="s">
        <v>2130</v>
      </c>
      <c r="G3314" t="s">
        <v>119</v>
      </c>
      <c r="H3314" t="s">
        <v>6999</v>
      </c>
      <c r="I3314" t="s">
        <v>7000</v>
      </c>
      <c r="J3314" t="s">
        <v>7001</v>
      </c>
      <c r="K3314" t="s">
        <v>7002</v>
      </c>
      <c r="L3314" t="s">
        <v>7003</v>
      </c>
      <c r="M3314" t="s">
        <v>7004</v>
      </c>
      <c r="N3314" t="s">
        <v>5642</v>
      </c>
      <c r="O3314" t="s">
        <v>7005</v>
      </c>
      <c r="P3314" t="s">
        <v>7006</v>
      </c>
      <c r="Q3314" t="s">
        <v>5513</v>
      </c>
      <c r="R3314" t="s">
        <v>63</v>
      </c>
      <c r="S3314" t="s">
        <v>108</v>
      </c>
      <c r="T3314" t="s">
        <v>717</v>
      </c>
      <c r="U3314" t="s">
        <v>718</v>
      </c>
      <c r="X3314">
        <v>3</v>
      </c>
      <c r="Y3314">
        <v>0</v>
      </c>
      <c r="Z3314">
        <v>0</v>
      </c>
      <c r="AA3314">
        <v>0</v>
      </c>
      <c r="AB3314">
        <v>187200</v>
      </c>
      <c r="AC3314" t="s">
        <v>47</v>
      </c>
      <c r="AD3314">
        <f>+VLOOKUP(T3314,items!$A$2:$D$1255,4,0)</f>
        <v>0</v>
      </c>
      <c r="AE3314">
        <f>+VLOOKUP(T3314,Tabla1[],5,0)</f>
        <v>0</v>
      </c>
      <c r="AF3314">
        <f t="shared" si="51"/>
        <v>4</v>
      </c>
    </row>
    <row r="3315" spans="1:34" x14ac:dyDescent="0.25">
      <c r="A3315">
        <v>98584</v>
      </c>
      <c r="B3315" t="s">
        <v>6998</v>
      </c>
      <c r="C3315" t="s">
        <v>75</v>
      </c>
      <c r="D3315">
        <v>0</v>
      </c>
      <c r="F3315" t="s">
        <v>2130</v>
      </c>
      <c r="G3315" t="s">
        <v>119</v>
      </c>
      <c r="H3315" t="s">
        <v>6999</v>
      </c>
      <c r="I3315" t="s">
        <v>7000</v>
      </c>
      <c r="J3315" t="s">
        <v>7001</v>
      </c>
      <c r="K3315" t="s">
        <v>7002</v>
      </c>
      <c r="L3315" t="s">
        <v>7003</v>
      </c>
      <c r="M3315" t="s">
        <v>7004</v>
      </c>
      <c r="N3315" t="s">
        <v>5642</v>
      </c>
      <c r="O3315" t="s">
        <v>7005</v>
      </c>
      <c r="P3315" t="s">
        <v>7006</v>
      </c>
      <c r="Q3315" t="s">
        <v>5513</v>
      </c>
      <c r="R3315" t="s">
        <v>63</v>
      </c>
      <c r="S3315" t="s">
        <v>108</v>
      </c>
      <c r="T3315" t="s">
        <v>347</v>
      </c>
      <c r="U3315" t="s">
        <v>348</v>
      </c>
      <c r="W3315" t="s">
        <v>114</v>
      </c>
      <c r="X3315">
        <v>1</v>
      </c>
      <c r="Y3315">
        <v>5000</v>
      </c>
      <c r="Z3315">
        <v>0</v>
      </c>
      <c r="AA3315">
        <v>0</v>
      </c>
      <c r="AB3315">
        <v>762473</v>
      </c>
      <c r="AC3315" t="s">
        <v>47</v>
      </c>
      <c r="AD3315">
        <f>+VLOOKUP(T3315,items!$A$2:$D$1255,4,0)</f>
        <v>0</v>
      </c>
      <c r="AE3315">
        <f>+VLOOKUP(T3315,Tabla1[],5,0)</f>
        <v>0</v>
      </c>
      <c r="AF3315">
        <f t="shared" si="51"/>
        <v>4</v>
      </c>
    </row>
    <row r="3316" spans="1:34" x14ac:dyDescent="0.25">
      <c r="A3316">
        <v>98584</v>
      </c>
      <c r="B3316" t="s">
        <v>6998</v>
      </c>
      <c r="C3316" t="s">
        <v>75</v>
      </c>
      <c r="D3316">
        <v>0</v>
      </c>
      <c r="F3316" t="s">
        <v>2130</v>
      </c>
      <c r="G3316" t="s">
        <v>119</v>
      </c>
      <c r="H3316" t="s">
        <v>6999</v>
      </c>
      <c r="I3316" t="s">
        <v>7000</v>
      </c>
      <c r="J3316" t="s">
        <v>7001</v>
      </c>
      <c r="K3316" t="s">
        <v>7002</v>
      </c>
      <c r="L3316" t="s">
        <v>7003</v>
      </c>
      <c r="M3316" t="s">
        <v>7004</v>
      </c>
      <c r="N3316" t="s">
        <v>5642</v>
      </c>
      <c r="O3316" t="s">
        <v>7005</v>
      </c>
      <c r="P3316" t="s">
        <v>7006</v>
      </c>
      <c r="Q3316" t="s">
        <v>5513</v>
      </c>
      <c r="R3316" t="s">
        <v>63</v>
      </c>
      <c r="S3316" t="s">
        <v>108</v>
      </c>
      <c r="T3316" t="s">
        <v>613</v>
      </c>
      <c r="U3316" t="s">
        <v>614</v>
      </c>
      <c r="V3316" t="s">
        <v>958</v>
      </c>
      <c r="W3316" t="s">
        <v>114</v>
      </c>
      <c r="X3316">
        <v>1</v>
      </c>
      <c r="Y3316">
        <v>5000</v>
      </c>
      <c r="Z3316">
        <v>0</v>
      </c>
      <c r="AA3316">
        <v>5000</v>
      </c>
      <c r="AB3316">
        <v>10847185</v>
      </c>
      <c r="AC3316" t="s">
        <v>47</v>
      </c>
      <c r="AD3316" t="str">
        <f>+VLOOKUP(T3316,items!$A$2:$D$1255,4,0)</f>
        <v>PERGOLA</v>
      </c>
      <c r="AE3316" t="str">
        <f>+VLOOKUP(T3316,Tabla1[],5,0)</f>
        <v>PERGOLITE</v>
      </c>
      <c r="AF3316">
        <f t="shared" si="51"/>
        <v>4</v>
      </c>
    </row>
    <row r="3317" spans="1:34" x14ac:dyDescent="0.25">
      <c r="A3317">
        <v>98584</v>
      </c>
      <c r="B3317" t="s">
        <v>6998</v>
      </c>
      <c r="C3317" t="s">
        <v>75</v>
      </c>
      <c r="D3317">
        <v>0</v>
      </c>
      <c r="F3317" t="s">
        <v>2130</v>
      </c>
      <c r="G3317" t="s">
        <v>119</v>
      </c>
      <c r="H3317" t="s">
        <v>6999</v>
      </c>
      <c r="I3317" t="s">
        <v>7000</v>
      </c>
      <c r="J3317" t="s">
        <v>7001</v>
      </c>
      <c r="K3317" t="s">
        <v>7002</v>
      </c>
      <c r="L3317" t="s">
        <v>7003</v>
      </c>
      <c r="M3317" t="s">
        <v>7004</v>
      </c>
      <c r="N3317" t="s">
        <v>5642</v>
      </c>
      <c r="O3317" t="s">
        <v>7005</v>
      </c>
      <c r="P3317" t="s">
        <v>7006</v>
      </c>
      <c r="Q3317" t="s">
        <v>5513</v>
      </c>
      <c r="R3317" t="s">
        <v>63</v>
      </c>
      <c r="S3317" t="s">
        <v>108</v>
      </c>
      <c r="T3317" t="s">
        <v>94</v>
      </c>
      <c r="U3317" t="s">
        <v>95</v>
      </c>
      <c r="X3317">
        <v>1</v>
      </c>
      <c r="Y3317">
        <v>0</v>
      </c>
      <c r="Z3317">
        <v>0</v>
      </c>
      <c r="AA3317">
        <v>0</v>
      </c>
      <c r="AB3317">
        <v>500000</v>
      </c>
      <c r="AC3317" t="s">
        <v>47</v>
      </c>
      <c r="AD3317" t="e">
        <f>+VLOOKUP(T3317,items!$A$2:$D$1255,4,0)</f>
        <v>#N/A</v>
      </c>
      <c r="AE3317" t="e">
        <f>+VLOOKUP(T3317,Tabla1[],5,0)</f>
        <v>#N/A</v>
      </c>
      <c r="AF3317">
        <f t="shared" si="51"/>
        <v>4</v>
      </c>
    </row>
    <row r="3318" spans="1:34" x14ac:dyDescent="0.25">
      <c r="A3318">
        <v>98584</v>
      </c>
      <c r="B3318" t="s">
        <v>6998</v>
      </c>
      <c r="C3318" t="s">
        <v>75</v>
      </c>
      <c r="D3318">
        <v>0</v>
      </c>
      <c r="F3318" t="s">
        <v>2130</v>
      </c>
      <c r="G3318" t="s">
        <v>119</v>
      </c>
      <c r="H3318" t="s">
        <v>6999</v>
      </c>
      <c r="I3318" t="s">
        <v>7000</v>
      </c>
      <c r="J3318" t="s">
        <v>7001</v>
      </c>
      <c r="K3318" t="s">
        <v>7002</v>
      </c>
      <c r="L3318" t="s">
        <v>7003</v>
      </c>
      <c r="M3318" t="s">
        <v>7004</v>
      </c>
      <c r="N3318" t="s">
        <v>5642</v>
      </c>
      <c r="O3318" t="s">
        <v>7005</v>
      </c>
      <c r="P3318" t="s">
        <v>7006</v>
      </c>
      <c r="Q3318" t="s">
        <v>5513</v>
      </c>
      <c r="R3318" t="s">
        <v>63</v>
      </c>
      <c r="S3318" t="s">
        <v>108</v>
      </c>
      <c r="T3318" t="s">
        <v>1805</v>
      </c>
      <c r="U3318" t="s">
        <v>1806</v>
      </c>
      <c r="X3318">
        <v>5</v>
      </c>
      <c r="Y3318">
        <v>5000</v>
      </c>
      <c r="Z3318">
        <v>0</v>
      </c>
      <c r="AA3318">
        <v>0</v>
      </c>
      <c r="AB3318">
        <v>0</v>
      </c>
      <c r="AC3318" t="s">
        <v>47</v>
      </c>
      <c r="AD3318">
        <f>+VLOOKUP(T3318,items!$A$2:$D$1255,4,0)</f>
        <v>0</v>
      </c>
      <c r="AE3318">
        <f>+VLOOKUP(T3318,Tabla1[],5,0)</f>
        <v>0</v>
      </c>
      <c r="AF3318">
        <f t="shared" si="51"/>
        <v>4</v>
      </c>
    </row>
    <row r="3319" spans="1:34" x14ac:dyDescent="0.25">
      <c r="A3319">
        <v>98588</v>
      </c>
      <c r="B3319" t="s">
        <v>1525</v>
      </c>
      <c r="C3319" t="s">
        <v>75</v>
      </c>
      <c r="D3319">
        <v>0</v>
      </c>
      <c r="F3319" t="s">
        <v>424</v>
      </c>
      <c r="G3319" t="s">
        <v>2492</v>
      </c>
      <c r="H3319" t="s">
        <v>7007</v>
      </c>
      <c r="I3319" t="s">
        <v>7008</v>
      </c>
      <c r="J3319" t="s">
        <v>7009</v>
      </c>
      <c r="K3319" t="s">
        <v>7010</v>
      </c>
      <c r="L3319" t="s">
        <v>37</v>
      </c>
      <c r="M3319" t="s">
        <v>335</v>
      </c>
      <c r="N3319" t="s">
        <v>4390</v>
      </c>
      <c r="O3319" t="s">
        <v>425</v>
      </c>
      <c r="P3319" t="s">
        <v>119</v>
      </c>
      <c r="Q3319" t="s">
        <v>119</v>
      </c>
      <c r="R3319" t="s">
        <v>127</v>
      </c>
      <c r="S3319" t="s">
        <v>272</v>
      </c>
      <c r="T3319" t="s">
        <v>7011</v>
      </c>
      <c r="U3319" t="s">
        <v>7012</v>
      </c>
      <c r="W3319" t="s">
        <v>1088</v>
      </c>
      <c r="X3319">
        <v>4</v>
      </c>
      <c r="Y3319">
        <v>0</v>
      </c>
      <c r="Z3319">
        <v>0</v>
      </c>
      <c r="AA3319">
        <v>0</v>
      </c>
      <c r="AB3319" s="14">
        <v>76320</v>
      </c>
      <c r="AC3319" t="s">
        <v>47</v>
      </c>
      <c r="AD3319">
        <f>+VLOOKUP(T3319,items!$A$2:$D$1255,4,0)</f>
        <v>0</v>
      </c>
      <c r="AE3319">
        <f>+VLOOKUP(T3319,Tabla1[],5,0)</f>
        <v>0</v>
      </c>
      <c r="AF3319">
        <f t="shared" si="51"/>
        <v>11</v>
      </c>
      <c r="AG3319">
        <v>3816</v>
      </c>
      <c r="AH3319" s="14">
        <v>76320</v>
      </c>
    </row>
    <row r="3320" spans="1:34" x14ac:dyDescent="0.25">
      <c r="A3320">
        <v>98589</v>
      </c>
      <c r="B3320" t="s">
        <v>6204</v>
      </c>
      <c r="C3320" t="s">
        <v>75</v>
      </c>
      <c r="D3320">
        <v>0</v>
      </c>
      <c r="F3320" t="s">
        <v>424</v>
      </c>
      <c r="G3320" t="s">
        <v>424</v>
      </c>
      <c r="H3320" t="s">
        <v>7013</v>
      </c>
      <c r="I3320" t="s">
        <v>37</v>
      </c>
      <c r="J3320" t="s">
        <v>7014</v>
      </c>
      <c r="K3320" t="s">
        <v>7015</v>
      </c>
      <c r="L3320" t="s">
        <v>37</v>
      </c>
      <c r="M3320" t="s">
        <v>2492</v>
      </c>
      <c r="N3320" t="s">
        <v>2492</v>
      </c>
      <c r="O3320" t="s">
        <v>335</v>
      </c>
      <c r="P3320" t="s">
        <v>682</v>
      </c>
      <c r="Q3320" t="s">
        <v>682</v>
      </c>
      <c r="R3320" t="s">
        <v>43</v>
      </c>
      <c r="S3320" t="s">
        <v>164</v>
      </c>
      <c r="T3320" t="s">
        <v>4084</v>
      </c>
      <c r="U3320" t="s">
        <v>4085</v>
      </c>
      <c r="X3320">
        <v>2</v>
      </c>
      <c r="Y3320">
        <v>0</v>
      </c>
      <c r="Z3320">
        <v>0</v>
      </c>
      <c r="AA3320">
        <v>0</v>
      </c>
      <c r="AB3320">
        <v>3960</v>
      </c>
      <c r="AC3320" t="s">
        <v>47</v>
      </c>
      <c r="AD3320">
        <f>+VLOOKUP(T3320,items!$A$2:$D$1255,4,0)</f>
        <v>0</v>
      </c>
      <c r="AE3320">
        <f>+VLOOKUP(T3320,Tabla1[],5,0)</f>
        <v>0</v>
      </c>
      <c r="AF3320">
        <f t="shared" si="51"/>
        <v>10</v>
      </c>
    </row>
    <row r="3321" spans="1:34" x14ac:dyDescent="0.25">
      <c r="A3321">
        <v>98589</v>
      </c>
      <c r="B3321" t="s">
        <v>6204</v>
      </c>
      <c r="C3321" t="s">
        <v>75</v>
      </c>
      <c r="D3321">
        <v>0</v>
      </c>
      <c r="F3321" t="s">
        <v>424</v>
      </c>
      <c r="G3321" t="s">
        <v>424</v>
      </c>
      <c r="H3321" t="s">
        <v>7013</v>
      </c>
      <c r="I3321" t="s">
        <v>37</v>
      </c>
      <c r="J3321" t="s">
        <v>7014</v>
      </c>
      <c r="K3321" t="s">
        <v>7015</v>
      </c>
      <c r="L3321" t="s">
        <v>37</v>
      </c>
      <c r="M3321" t="s">
        <v>2492</v>
      </c>
      <c r="N3321" t="s">
        <v>2492</v>
      </c>
      <c r="O3321" t="s">
        <v>335</v>
      </c>
      <c r="P3321" t="s">
        <v>682</v>
      </c>
      <c r="Q3321" t="s">
        <v>682</v>
      </c>
      <c r="R3321" t="s">
        <v>43</v>
      </c>
      <c r="S3321" t="s">
        <v>164</v>
      </c>
      <c r="T3321" t="s">
        <v>1383</v>
      </c>
      <c r="U3321" t="s">
        <v>1384</v>
      </c>
      <c r="X3321">
        <v>2</v>
      </c>
      <c r="Y3321">
        <v>0</v>
      </c>
      <c r="Z3321">
        <v>0</v>
      </c>
      <c r="AA3321">
        <v>0</v>
      </c>
      <c r="AB3321">
        <v>90000</v>
      </c>
      <c r="AC3321" t="s">
        <v>47</v>
      </c>
      <c r="AD3321">
        <f>+VLOOKUP(T3321,items!$A$2:$D$1255,4,0)</f>
        <v>0</v>
      </c>
      <c r="AE3321">
        <f>+VLOOKUP(T3321,Tabla1[],5,0)</f>
        <v>0</v>
      </c>
      <c r="AF3321">
        <f t="shared" si="51"/>
        <v>10</v>
      </c>
    </row>
    <row r="3322" spans="1:34" x14ac:dyDescent="0.25">
      <c r="A3322">
        <v>98589</v>
      </c>
      <c r="B3322" t="s">
        <v>6204</v>
      </c>
      <c r="C3322" t="s">
        <v>75</v>
      </c>
      <c r="D3322">
        <v>0</v>
      </c>
      <c r="F3322" t="s">
        <v>424</v>
      </c>
      <c r="G3322" t="s">
        <v>424</v>
      </c>
      <c r="H3322" t="s">
        <v>7013</v>
      </c>
      <c r="I3322" t="s">
        <v>37</v>
      </c>
      <c r="J3322" t="s">
        <v>7014</v>
      </c>
      <c r="K3322" t="s">
        <v>7015</v>
      </c>
      <c r="L3322" t="s">
        <v>37</v>
      </c>
      <c r="M3322" t="s">
        <v>2492</v>
      </c>
      <c r="N3322" t="s">
        <v>2492</v>
      </c>
      <c r="O3322" t="s">
        <v>335</v>
      </c>
      <c r="P3322" t="s">
        <v>682</v>
      </c>
      <c r="Q3322" t="s">
        <v>682</v>
      </c>
      <c r="R3322" t="s">
        <v>43</v>
      </c>
      <c r="S3322" t="s">
        <v>164</v>
      </c>
      <c r="T3322" t="s">
        <v>3488</v>
      </c>
      <c r="U3322" t="s">
        <v>3489</v>
      </c>
      <c r="X3322">
        <v>2</v>
      </c>
      <c r="Y3322">
        <v>0</v>
      </c>
      <c r="Z3322">
        <v>0</v>
      </c>
      <c r="AA3322">
        <v>0</v>
      </c>
      <c r="AB3322">
        <v>104000</v>
      </c>
      <c r="AC3322" t="s">
        <v>47</v>
      </c>
      <c r="AD3322">
        <f>+VLOOKUP(T3322,items!$A$2:$D$1255,4,0)</f>
        <v>0</v>
      </c>
      <c r="AE3322">
        <f>+VLOOKUP(T3322,Tabla1[],5,0)</f>
        <v>0</v>
      </c>
      <c r="AF3322">
        <f t="shared" si="51"/>
        <v>10</v>
      </c>
    </row>
    <row r="3323" spans="1:34" x14ac:dyDescent="0.25">
      <c r="A3323">
        <v>98591</v>
      </c>
      <c r="B3323" t="s">
        <v>1003</v>
      </c>
      <c r="C3323" t="s">
        <v>75</v>
      </c>
      <c r="D3323">
        <v>0</v>
      </c>
      <c r="F3323" t="s">
        <v>424</v>
      </c>
      <c r="G3323" t="s">
        <v>424</v>
      </c>
      <c r="H3323" t="s">
        <v>7016</v>
      </c>
      <c r="I3323" t="s">
        <v>37</v>
      </c>
      <c r="J3323" t="s">
        <v>7017</v>
      </c>
      <c r="K3323" t="s">
        <v>7018</v>
      </c>
      <c r="L3323" t="s">
        <v>37</v>
      </c>
      <c r="M3323" t="s">
        <v>681</v>
      </c>
      <c r="N3323" t="s">
        <v>681</v>
      </c>
      <c r="O3323" t="s">
        <v>1105</v>
      </c>
      <c r="P3323" t="s">
        <v>682</v>
      </c>
      <c r="Q3323" t="s">
        <v>682</v>
      </c>
      <c r="R3323" t="s">
        <v>127</v>
      </c>
      <c r="S3323" t="s">
        <v>128</v>
      </c>
      <c r="T3323" t="s">
        <v>4322</v>
      </c>
      <c r="U3323" t="s">
        <v>4323</v>
      </c>
      <c r="X3323">
        <v>1</v>
      </c>
      <c r="Y3323">
        <v>0</v>
      </c>
      <c r="Z3323">
        <v>0</v>
      </c>
      <c r="AA3323">
        <v>0</v>
      </c>
      <c r="AB3323">
        <v>0</v>
      </c>
      <c r="AC3323" t="s">
        <v>47</v>
      </c>
      <c r="AD3323">
        <f>+VLOOKUP(T3323,items!$A$2:$D$1255,4,0)</f>
        <v>0</v>
      </c>
      <c r="AE3323">
        <f>+VLOOKUP(T3323,Tabla1[],5,0)</f>
        <v>0</v>
      </c>
      <c r="AF3323">
        <f t="shared" si="51"/>
        <v>11</v>
      </c>
    </row>
    <row r="3324" spans="1:34" x14ac:dyDescent="0.25">
      <c r="A3324">
        <v>98591</v>
      </c>
      <c r="B3324" t="s">
        <v>1003</v>
      </c>
      <c r="C3324" t="s">
        <v>75</v>
      </c>
      <c r="D3324">
        <v>0</v>
      </c>
      <c r="F3324" t="s">
        <v>424</v>
      </c>
      <c r="G3324" t="s">
        <v>424</v>
      </c>
      <c r="H3324" t="s">
        <v>7016</v>
      </c>
      <c r="I3324" t="s">
        <v>37</v>
      </c>
      <c r="J3324" t="s">
        <v>7017</v>
      </c>
      <c r="K3324" t="s">
        <v>7018</v>
      </c>
      <c r="L3324" t="s">
        <v>37</v>
      </c>
      <c r="M3324" t="s">
        <v>681</v>
      </c>
      <c r="N3324" t="s">
        <v>681</v>
      </c>
      <c r="O3324" t="s">
        <v>1105</v>
      </c>
      <c r="P3324" t="s">
        <v>682</v>
      </c>
      <c r="Q3324" t="s">
        <v>682</v>
      </c>
      <c r="R3324" t="s">
        <v>127</v>
      </c>
      <c r="S3324" t="s">
        <v>128</v>
      </c>
      <c r="T3324" t="s">
        <v>2851</v>
      </c>
      <c r="U3324" t="s">
        <v>2852</v>
      </c>
      <c r="X3324">
        <v>1</v>
      </c>
      <c r="Y3324">
        <v>0</v>
      </c>
      <c r="Z3324">
        <v>0</v>
      </c>
      <c r="AA3324">
        <v>0</v>
      </c>
      <c r="AB3324">
        <v>0</v>
      </c>
      <c r="AC3324" t="s">
        <v>47</v>
      </c>
      <c r="AD3324">
        <f>+VLOOKUP(T3324,items!$A$2:$D$1255,4,0)</f>
        <v>0</v>
      </c>
      <c r="AE3324">
        <f>+VLOOKUP(T3324,Tabla1[],5,0)</f>
        <v>0</v>
      </c>
      <c r="AF3324">
        <f t="shared" si="51"/>
        <v>11</v>
      </c>
    </row>
    <row r="3325" spans="1:34" x14ac:dyDescent="0.25">
      <c r="A3325">
        <v>98593</v>
      </c>
      <c r="B3325" t="s">
        <v>1422</v>
      </c>
      <c r="C3325" t="s">
        <v>75</v>
      </c>
      <c r="D3325">
        <v>0</v>
      </c>
      <c r="F3325" t="s">
        <v>424</v>
      </c>
      <c r="G3325" t="s">
        <v>2492</v>
      </c>
      <c r="H3325" t="s">
        <v>7019</v>
      </c>
      <c r="I3325" t="s">
        <v>37</v>
      </c>
      <c r="J3325" t="s">
        <v>7020</v>
      </c>
      <c r="K3325" t="s">
        <v>7021</v>
      </c>
      <c r="L3325" t="s">
        <v>37</v>
      </c>
      <c r="M3325" t="s">
        <v>681</v>
      </c>
      <c r="N3325" t="s">
        <v>681</v>
      </c>
      <c r="O3325" t="s">
        <v>4390</v>
      </c>
      <c r="P3325" t="s">
        <v>1105</v>
      </c>
      <c r="Q3325" t="s">
        <v>1105</v>
      </c>
      <c r="R3325" t="s">
        <v>127</v>
      </c>
      <c r="S3325" t="s">
        <v>164</v>
      </c>
      <c r="T3325" t="s">
        <v>1426</v>
      </c>
      <c r="U3325" t="s">
        <v>1427</v>
      </c>
      <c r="X3325">
        <v>4</v>
      </c>
      <c r="Y3325">
        <v>0</v>
      </c>
      <c r="Z3325">
        <v>0</v>
      </c>
      <c r="AA3325">
        <v>0</v>
      </c>
      <c r="AB3325">
        <v>200000</v>
      </c>
      <c r="AC3325" t="s">
        <v>47</v>
      </c>
      <c r="AD3325">
        <f>+VLOOKUP(T3325,items!$A$2:$D$1255,4,0)</f>
        <v>0</v>
      </c>
      <c r="AE3325">
        <f>+VLOOKUP(T3325,Tabla1[],5,0)</f>
        <v>0</v>
      </c>
      <c r="AF3325">
        <f t="shared" si="51"/>
        <v>11</v>
      </c>
    </row>
    <row r="3326" spans="1:34" x14ac:dyDescent="0.25">
      <c r="A3326">
        <v>98593</v>
      </c>
      <c r="B3326" t="s">
        <v>1422</v>
      </c>
      <c r="C3326" t="s">
        <v>75</v>
      </c>
      <c r="D3326">
        <v>0</v>
      </c>
      <c r="F3326" t="s">
        <v>424</v>
      </c>
      <c r="G3326" t="s">
        <v>2492</v>
      </c>
      <c r="H3326" t="s">
        <v>7019</v>
      </c>
      <c r="I3326" t="s">
        <v>37</v>
      </c>
      <c r="J3326" t="s">
        <v>7020</v>
      </c>
      <c r="K3326" t="s">
        <v>7021</v>
      </c>
      <c r="L3326" t="s">
        <v>37</v>
      </c>
      <c r="M3326" t="s">
        <v>681</v>
      </c>
      <c r="N3326" t="s">
        <v>681</v>
      </c>
      <c r="O3326" t="s">
        <v>4390</v>
      </c>
      <c r="P3326" t="s">
        <v>1105</v>
      </c>
      <c r="Q3326" t="s">
        <v>1105</v>
      </c>
      <c r="R3326" t="s">
        <v>127</v>
      </c>
      <c r="S3326" t="s">
        <v>164</v>
      </c>
      <c r="T3326" t="s">
        <v>165</v>
      </c>
      <c r="U3326" t="s">
        <v>166</v>
      </c>
      <c r="X3326">
        <v>9</v>
      </c>
      <c r="Y3326">
        <v>0</v>
      </c>
      <c r="Z3326">
        <v>0</v>
      </c>
      <c r="AA3326">
        <v>0</v>
      </c>
      <c r="AB3326">
        <v>450000</v>
      </c>
      <c r="AC3326" t="s">
        <v>47</v>
      </c>
      <c r="AD3326">
        <f>+VLOOKUP(T3326,items!$A$2:$D$1255,4,0)</f>
        <v>0</v>
      </c>
      <c r="AE3326">
        <f>+VLOOKUP(T3326,Tabla1[],5,0)</f>
        <v>0</v>
      </c>
      <c r="AF3326">
        <f t="shared" si="51"/>
        <v>11</v>
      </c>
    </row>
    <row r="3327" spans="1:34" x14ac:dyDescent="0.25">
      <c r="A3327">
        <v>98593</v>
      </c>
      <c r="B3327" t="s">
        <v>1422</v>
      </c>
      <c r="C3327" t="s">
        <v>75</v>
      </c>
      <c r="D3327">
        <v>0</v>
      </c>
      <c r="F3327" t="s">
        <v>424</v>
      </c>
      <c r="G3327" t="s">
        <v>2492</v>
      </c>
      <c r="H3327" t="s">
        <v>7019</v>
      </c>
      <c r="I3327" t="s">
        <v>37</v>
      </c>
      <c r="J3327" t="s">
        <v>7020</v>
      </c>
      <c r="K3327" t="s">
        <v>7021</v>
      </c>
      <c r="L3327" t="s">
        <v>37</v>
      </c>
      <c r="M3327" t="s">
        <v>681</v>
      </c>
      <c r="N3327" t="s">
        <v>681</v>
      </c>
      <c r="O3327" t="s">
        <v>4390</v>
      </c>
      <c r="P3327" t="s">
        <v>1105</v>
      </c>
      <c r="Q3327" t="s">
        <v>1105</v>
      </c>
      <c r="R3327" t="s">
        <v>127</v>
      </c>
      <c r="S3327" t="s">
        <v>164</v>
      </c>
      <c r="T3327" t="s">
        <v>3667</v>
      </c>
      <c r="U3327" t="s">
        <v>884</v>
      </c>
      <c r="X3327">
        <v>54</v>
      </c>
      <c r="Y3327">
        <v>0</v>
      </c>
      <c r="Z3327">
        <v>0</v>
      </c>
      <c r="AA3327">
        <v>0</v>
      </c>
      <c r="AB3327">
        <v>2700000</v>
      </c>
      <c r="AC3327" t="s">
        <v>47</v>
      </c>
      <c r="AD3327">
        <f>+VLOOKUP(T3327,items!$A$2:$D$1255,4,0)</f>
        <v>0</v>
      </c>
      <c r="AE3327">
        <f>+VLOOKUP(T3327,Tabla1[],5,0)</f>
        <v>0</v>
      </c>
      <c r="AF3327">
        <f t="shared" si="51"/>
        <v>11</v>
      </c>
    </row>
    <row r="3328" spans="1:34" x14ac:dyDescent="0.25">
      <c r="A3328">
        <v>98595</v>
      </c>
      <c r="B3328" t="s">
        <v>1234</v>
      </c>
      <c r="C3328" t="s">
        <v>75</v>
      </c>
      <c r="D3328">
        <v>0</v>
      </c>
      <c r="F3328" t="s">
        <v>424</v>
      </c>
      <c r="G3328" t="s">
        <v>2492</v>
      </c>
      <c r="H3328" t="s">
        <v>7022</v>
      </c>
      <c r="I3328" t="s">
        <v>37</v>
      </c>
      <c r="J3328" t="s">
        <v>7023</v>
      </c>
      <c r="K3328" t="s">
        <v>7024</v>
      </c>
      <c r="L3328" t="s">
        <v>37</v>
      </c>
      <c r="M3328" t="s">
        <v>681</v>
      </c>
      <c r="N3328" t="s">
        <v>681</v>
      </c>
      <c r="O3328" t="s">
        <v>4390</v>
      </c>
      <c r="P3328" t="s">
        <v>4571</v>
      </c>
      <c r="Q3328" t="s">
        <v>4571</v>
      </c>
      <c r="R3328" t="s">
        <v>43</v>
      </c>
      <c r="S3328" t="s">
        <v>164</v>
      </c>
      <c r="T3328" t="s">
        <v>3772</v>
      </c>
      <c r="U3328" t="s">
        <v>3773</v>
      </c>
      <c r="X3328">
        <v>40</v>
      </c>
      <c r="Y3328">
        <v>0</v>
      </c>
      <c r="Z3328">
        <v>0</v>
      </c>
      <c r="AA3328">
        <v>0</v>
      </c>
      <c r="AB3328">
        <v>2000000</v>
      </c>
      <c r="AC3328" t="s">
        <v>47</v>
      </c>
      <c r="AD3328">
        <f>+VLOOKUP(T3328,items!$A$2:$D$1255,4,0)</f>
        <v>0</v>
      </c>
      <c r="AE3328">
        <f>+VLOOKUP(T3328,Tabla1[],5,0)</f>
        <v>0</v>
      </c>
      <c r="AF3328">
        <f t="shared" si="51"/>
        <v>11</v>
      </c>
    </row>
    <row r="3329" spans="1:32" x14ac:dyDescent="0.25">
      <c r="A3329">
        <v>98595</v>
      </c>
      <c r="B3329" t="s">
        <v>1234</v>
      </c>
      <c r="C3329" t="s">
        <v>75</v>
      </c>
      <c r="D3329">
        <v>0</v>
      </c>
      <c r="F3329" t="s">
        <v>424</v>
      </c>
      <c r="G3329" t="s">
        <v>2492</v>
      </c>
      <c r="H3329" t="s">
        <v>7022</v>
      </c>
      <c r="I3329" t="s">
        <v>37</v>
      </c>
      <c r="J3329" t="s">
        <v>7023</v>
      </c>
      <c r="K3329" t="s">
        <v>7024</v>
      </c>
      <c r="L3329" t="s">
        <v>37</v>
      </c>
      <c r="M3329" t="s">
        <v>681</v>
      </c>
      <c r="N3329" t="s">
        <v>681</v>
      </c>
      <c r="O3329" t="s">
        <v>4390</v>
      </c>
      <c r="P3329" t="s">
        <v>4571</v>
      </c>
      <c r="Q3329" t="s">
        <v>4571</v>
      </c>
      <c r="R3329" t="s">
        <v>43</v>
      </c>
      <c r="S3329" t="s">
        <v>164</v>
      </c>
      <c r="T3329" t="s">
        <v>7025</v>
      </c>
      <c r="U3329" t="s">
        <v>7026</v>
      </c>
      <c r="X3329">
        <v>3.5</v>
      </c>
      <c r="Y3329">
        <v>0</v>
      </c>
      <c r="Z3329">
        <v>0</v>
      </c>
      <c r="AA3329">
        <v>0</v>
      </c>
      <c r="AB3329">
        <v>175000</v>
      </c>
      <c r="AC3329" t="s">
        <v>47</v>
      </c>
      <c r="AD3329">
        <f>+VLOOKUP(T3329,items!$A$2:$D$1255,4,0)</f>
        <v>0</v>
      </c>
      <c r="AE3329">
        <f>+VLOOKUP(T3329,Tabla1[],5,0)</f>
        <v>0</v>
      </c>
      <c r="AF3329">
        <f t="shared" si="51"/>
        <v>11</v>
      </c>
    </row>
    <row r="3330" spans="1:32" x14ac:dyDescent="0.25">
      <c r="A3330">
        <v>98595</v>
      </c>
      <c r="B3330" t="s">
        <v>1234</v>
      </c>
      <c r="C3330" t="s">
        <v>75</v>
      </c>
      <c r="D3330">
        <v>0</v>
      </c>
      <c r="F3330" t="s">
        <v>424</v>
      </c>
      <c r="G3330" t="s">
        <v>2492</v>
      </c>
      <c r="H3330" t="s">
        <v>7022</v>
      </c>
      <c r="I3330" t="s">
        <v>37</v>
      </c>
      <c r="J3330" t="s">
        <v>7023</v>
      </c>
      <c r="K3330" t="s">
        <v>7024</v>
      </c>
      <c r="L3330" t="s">
        <v>37</v>
      </c>
      <c r="M3330" t="s">
        <v>681</v>
      </c>
      <c r="N3330" t="s">
        <v>681</v>
      </c>
      <c r="O3330" t="s">
        <v>4390</v>
      </c>
      <c r="P3330" t="s">
        <v>4571</v>
      </c>
      <c r="Q3330" t="s">
        <v>4571</v>
      </c>
      <c r="R3330" t="s">
        <v>43</v>
      </c>
      <c r="S3330" t="s">
        <v>164</v>
      </c>
      <c r="T3330" t="s">
        <v>1438</v>
      </c>
      <c r="U3330" t="s">
        <v>1439</v>
      </c>
      <c r="X3330">
        <v>1</v>
      </c>
      <c r="Y3330">
        <v>0</v>
      </c>
      <c r="Z3330">
        <v>0</v>
      </c>
      <c r="AA3330">
        <v>0</v>
      </c>
      <c r="AB3330">
        <v>193277</v>
      </c>
      <c r="AC3330" t="s">
        <v>47</v>
      </c>
      <c r="AD3330">
        <f>+VLOOKUP(T3330,items!$A$2:$D$1255,4,0)</f>
        <v>0</v>
      </c>
      <c r="AE3330">
        <f>+VLOOKUP(T3330,Tabla1[],5,0)</f>
        <v>0</v>
      </c>
      <c r="AF3330">
        <f t="shared" ref="AF3330:AF3393" si="52">+MONTH(O3330)</f>
        <v>11</v>
      </c>
    </row>
    <row r="3331" spans="1:32" x14ac:dyDescent="0.25">
      <c r="A3331">
        <v>98595</v>
      </c>
      <c r="B3331" t="s">
        <v>1234</v>
      </c>
      <c r="C3331" t="s">
        <v>75</v>
      </c>
      <c r="D3331">
        <v>0</v>
      </c>
      <c r="F3331" t="s">
        <v>424</v>
      </c>
      <c r="G3331" t="s">
        <v>2492</v>
      </c>
      <c r="H3331" t="s">
        <v>7022</v>
      </c>
      <c r="I3331" t="s">
        <v>37</v>
      </c>
      <c r="J3331" t="s">
        <v>7023</v>
      </c>
      <c r="K3331" t="s">
        <v>7024</v>
      </c>
      <c r="L3331" t="s">
        <v>37</v>
      </c>
      <c r="M3331" t="s">
        <v>681</v>
      </c>
      <c r="N3331" t="s">
        <v>681</v>
      </c>
      <c r="O3331" t="s">
        <v>4390</v>
      </c>
      <c r="P3331" t="s">
        <v>4571</v>
      </c>
      <c r="Q3331" t="s">
        <v>4571</v>
      </c>
      <c r="R3331" t="s">
        <v>43</v>
      </c>
      <c r="S3331" t="s">
        <v>164</v>
      </c>
      <c r="T3331" t="s">
        <v>5175</v>
      </c>
      <c r="U3331" t="s">
        <v>4950</v>
      </c>
      <c r="X3331">
        <v>17.5</v>
      </c>
      <c r="Y3331">
        <v>0</v>
      </c>
      <c r="Z3331">
        <v>0</v>
      </c>
      <c r="AA3331">
        <v>0</v>
      </c>
      <c r="AB3331">
        <v>875000</v>
      </c>
      <c r="AC3331" t="s">
        <v>47</v>
      </c>
      <c r="AD3331">
        <f>+VLOOKUP(T3331,items!$A$2:$D$1255,4,0)</f>
        <v>0</v>
      </c>
      <c r="AE3331">
        <f>+VLOOKUP(T3331,Tabla1[],5,0)</f>
        <v>0</v>
      </c>
      <c r="AF3331">
        <f t="shared" si="52"/>
        <v>11</v>
      </c>
    </row>
    <row r="3332" spans="1:32" x14ac:dyDescent="0.25">
      <c r="A3332">
        <v>98601</v>
      </c>
      <c r="B3332" t="s">
        <v>7027</v>
      </c>
      <c r="C3332" t="s">
        <v>33</v>
      </c>
      <c r="D3332">
        <v>0</v>
      </c>
      <c r="F3332" t="s">
        <v>424</v>
      </c>
      <c r="G3332" t="s">
        <v>335</v>
      </c>
      <c r="H3332" t="s">
        <v>7028</v>
      </c>
      <c r="I3332" t="s">
        <v>37</v>
      </c>
      <c r="J3332" t="s">
        <v>7029</v>
      </c>
      <c r="K3332" t="s">
        <v>7030</v>
      </c>
      <c r="L3332" t="s">
        <v>7031</v>
      </c>
      <c r="M3332" t="s">
        <v>4390</v>
      </c>
      <c r="N3332" t="s">
        <v>4390</v>
      </c>
      <c r="O3332" t="s">
        <v>445</v>
      </c>
      <c r="P3332" t="s">
        <v>426</v>
      </c>
      <c r="Q3332" t="s">
        <v>6716</v>
      </c>
      <c r="R3332" t="s">
        <v>63</v>
      </c>
      <c r="S3332" t="s">
        <v>44</v>
      </c>
      <c r="T3332" t="s">
        <v>7032</v>
      </c>
      <c r="U3332" t="s">
        <v>7033</v>
      </c>
      <c r="V3332" t="s">
        <v>828</v>
      </c>
      <c r="X3332">
        <v>1</v>
      </c>
      <c r="Y3332">
        <v>0</v>
      </c>
      <c r="Z3332">
        <v>0</v>
      </c>
      <c r="AA3332">
        <v>0</v>
      </c>
      <c r="AB3332">
        <v>4830542</v>
      </c>
      <c r="AC3332" t="s">
        <v>47</v>
      </c>
      <c r="AD3332">
        <f>+VLOOKUP(T3332,items!$A$2:$D$1255,4,0)</f>
        <v>0</v>
      </c>
      <c r="AE3332">
        <f>+VLOOKUP(T3332,Tabla1[],5,0)</f>
        <v>0</v>
      </c>
      <c r="AF3332">
        <f t="shared" si="52"/>
        <v>11</v>
      </c>
    </row>
    <row r="3333" spans="1:32" x14ac:dyDescent="0.25">
      <c r="A3333">
        <v>98610</v>
      </c>
      <c r="B3333" t="s">
        <v>7034</v>
      </c>
      <c r="C3333" t="s">
        <v>75</v>
      </c>
      <c r="D3333">
        <v>0</v>
      </c>
      <c r="F3333" t="s">
        <v>2492</v>
      </c>
      <c r="G3333" t="s">
        <v>2492</v>
      </c>
      <c r="H3333" t="s">
        <v>7035</v>
      </c>
      <c r="I3333" t="s">
        <v>37</v>
      </c>
      <c r="J3333" t="s">
        <v>7036</v>
      </c>
      <c r="K3333" t="s">
        <v>7037</v>
      </c>
      <c r="L3333" t="s">
        <v>37</v>
      </c>
      <c r="M3333" t="s">
        <v>335</v>
      </c>
      <c r="N3333" t="s">
        <v>335</v>
      </c>
      <c r="O3333" t="s">
        <v>1105</v>
      </c>
      <c r="P3333" t="s">
        <v>682</v>
      </c>
      <c r="Q3333" t="s">
        <v>682</v>
      </c>
      <c r="R3333" t="s">
        <v>127</v>
      </c>
      <c r="S3333" t="s">
        <v>164</v>
      </c>
      <c r="T3333" t="s">
        <v>1303</v>
      </c>
      <c r="U3333" t="s">
        <v>1304</v>
      </c>
      <c r="X3333">
        <v>1</v>
      </c>
      <c r="Y3333">
        <v>0</v>
      </c>
      <c r="Z3333">
        <v>0</v>
      </c>
      <c r="AA3333">
        <v>0</v>
      </c>
      <c r="AB3333">
        <v>52600</v>
      </c>
      <c r="AC3333" t="s">
        <v>47</v>
      </c>
      <c r="AD3333">
        <f>+VLOOKUP(T3333,items!$A$2:$D$1255,4,0)</f>
        <v>0</v>
      </c>
      <c r="AE3333">
        <f>+VLOOKUP(T3333,Tabla1[],5,0)</f>
        <v>0</v>
      </c>
      <c r="AF3333">
        <f t="shared" si="52"/>
        <v>11</v>
      </c>
    </row>
    <row r="3334" spans="1:32" x14ac:dyDescent="0.25">
      <c r="A3334">
        <v>98612</v>
      </c>
      <c r="B3334" t="s">
        <v>1569</v>
      </c>
      <c r="C3334" t="s">
        <v>33</v>
      </c>
      <c r="D3334">
        <v>0</v>
      </c>
      <c r="F3334" t="s">
        <v>2492</v>
      </c>
      <c r="G3334" t="s">
        <v>2492</v>
      </c>
      <c r="H3334" t="s">
        <v>7038</v>
      </c>
      <c r="I3334" t="s">
        <v>37</v>
      </c>
      <c r="J3334" t="s">
        <v>7039</v>
      </c>
      <c r="K3334" t="s">
        <v>7040</v>
      </c>
      <c r="L3334" t="s">
        <v>37</v>
      </c>
      <c r="M3334" t="s">
        <v>681</v>
      </c>
      <c r="N3334" t="s">
        <v>681</v>
      </c>
      <c r="O3334" t="s">
        <v>4390</v>
      </c>
      <c r="P3334" t="s">
        <v>1105</v>
      </c>
      <c r="Q3334" t="s">
        <v>1105</v>
      </c>
      <c r="R3334" t="s">
        <v>127</v>
      </c>
      <c r="S3334" t="s">
        <v>164</v>
      </c>
      <c r="T3334" t="s">
        <v>3667</v>
      </c>
      <c r="U3334" t="s">
        <v>884</v>
      </c>
      <c r="X3334">
        <v>8.5</v>
      </c>
      <c r="Y3334">
        <v>0</v>
      </c>
      <c r="Z3334">
        <v>0</v>
      </c>
      <c r="AA3334">
        <v>0</v>
      </c>
      <c r="AB3334">
        <v>447100</v>
      </c>
      <c r="AC3334" t="s">
        <v>47</v>
      </c>
      <c r="AD3334">
        <f>+VLOOKUP(T3334,items!$A$2:$D$1255,4,0)</f>
        <v>0</v>
      </c>
      <c r="AE3334">
        <f>+VLOOKUP(T3334,Tabla1[],5,0)</f>
        <v>0</v>
      </c>
      <c r="AF3334">
        <f t="shared" si="52"/>
        <v>11</v>
      </c>
    </row>
    <row r="3335" spans="1:32" x14ac:dyDescent="0.25">
      <c r="A3335">
        <v>98620</v>
      </c>
      <c r="B3335" t="s">
        <v>7041</v>
      </c>
      <c r="C3335" t="s">
        <v>75</v>
      </c>
      <c r="D3335">
        <v>0</v>
      </c>
      <c r="F3335" t="s">
        <v>2492</v>
      </c>
      <c r="G3335" t="s">
        <v>335</v>
      </c>
      <c r="H3335" t="s">
        <v>7042</v>
      </c>
      <c r="I3335" t="s">
        <v>7043</v>
      </c>
      <c r="J3335" t="s">
        <v>7044</v>
      </c>
      <c r="K3335" t="s">
        <v>7045</v>
      </c>
      <c r="L3335" t="s">
        <v>7046</v>
      </c>
      <c r="M3335" t="s">
        <v>4571</v>
      </c>
      <c r="N3335" t="s">
        <v>119</v>
      </c>
      <c r="O3335" t="s">
        <v>126</v>
      </c>
      <c r="P3335" t="s">
        <v>683</v>
      </c>
      <c r="Q3335" t="s">
        <v>5459</v>
      </c>
      <c r="R3335" t="s">
        <v>63</v>
      </c>
      <c r="S3335" t="s">
        <v>346</v>
      </c>
      <c r="T3335" t="s">
        <v>6360</v>
      </c>
      <c r="U3335" t="s">
        <v>6361</v>
      </c>
      <c r="W3335" t="s">
        <v>111</v>
      </c>
      <c r="X3335">
        <v>1</v>
      </c>
      <c r="Y3335">
        <v>0</v>
      </c>
      <c r="Z3335">
        <v>0</v>
      </c>
      <c r="AA3335">
        <v>0</v>
      </c>
      <c r="AB3335">
        <v>0</v>
      </c>
      <c r="AC3335" t="s">
        <v>47</v>
      </c>
      <c r="AD3335">
        <f>+VLOOKUP(T3335,items!$A$2:$D$1255,4,0)</f>
        <v>0</v>
      </c>
      <c r="AE3335">
        <f>+VLOOKUP(T3335,Tabla1[],5,0)</f>
        <v>0</v>
      </c>
      <c r="AF3335">
        <f t="shared" si="52"/>
        <v>11</v>
      </c>
    </row>
    <row r="3336" spans="1:32" x14ac:dyDescent="0.25">
      <c r="A3336">
        <v>98620</v>
      </c>
      <c r="B3336" t="s">
        <v>7041</v>
      </c>
      <c r="C3336" t="s">
        <v>75</v>
      </c>
      <c r="D3336">
        <v>0</v>
      </c>
      <c r="F3336" t="s">
        <v>2492</v>
      </c>
      <c r="G3336" t="s">
        <v>335</v>
      </c>
      <c r="H3336" t="s">
        <v>7042</v>
      </c>
      <c r="I3336" t="s">
        <v>7043</v>
      </c>
      <c r="J3336" t="s">
        <v>7044</v>
      </c>
      <c r="K3336" t="s">
        <v>7045</v>
      </c>
      <c r="L3336" t="s">
        <v>7046</v>
      </c>
      <c r="M3336" t="s">
        <v>4571</v>
      </c>
      <c r="N3336" t="s">
        <v>119</v>
      </c>
      <c r="O3336" t="s">
        <v>126</v>
      </c>
      <c r="P3336" t="s">
        <v>683</v>
      </c>
      <c r="Q3336" t="s">
        <v>5459</v>
      </c>
      <c r="R3336" t="s">
        <v>63</v>
      </c>
      <c r="S3336" t="s">
        <v>346</v>
      </c>
      <c r="T3336" t="s">
        <v>743</v>
      </c>
      <c r="U3336" t="s">
        <v>744</v>
      </c>
      <c r="V3336" t="s">
        <v>244</v>
      </c>
      <c r="W3336" t="s">
        <v>117</v>
      </c>
      <c r="X3336">
        <v>1</v>
      </c>
      <c r="Y3336">
        <v>13500</v>
      </c>
      <c r="Z3336">
        <v>0</v>
      </c>
      <c r="AA3336">
        <v>5800</v>
      </c>
      <c r="AB3336">
        <v>55264391</v>
      </c>
      <c r="AC3336" t="s">
        <v>47</v>
      </c>
      <c r="AD3336" t="str">
        <f>+VLOOKUP(T3336,items!$A$2:$D$1255,4,0)</f>
        <v>PERGOLA</v>
      </c>
      <c r="AE3336" t="str">
        <f>+VLOOKUP(T3336,Tabla1[],5,0)</f>
        <v>CLASSIC</v>
      </c>
      <c r="AF3336">
        <f t="shared" si="52"/>
        <v>11</v>
      </c>
    </row>
    <row r="3337" spans="1:32" x14ac:dyDescent="0.25">
      <c r="A3337">
        <v>98620</v>
      </c>
      <c r="B3337" t="s">
        <v>7041</v>
      </c>
      <c r="C3337" t="s">
        <v>75</v>
      </c>
      <c r="D3337">
        <v>0</v>
      </c>
      <c r="F3337" t="s">
        <v>2492</v>
      </c>
      <c r="G3337" t="s">
        <v>335</v>
      </c>
      <c r="H3337" t="s">
        <v>7042</v>
      </c>
      <c r="I3337" t="s">
        <v>7043</v>
      </c>
      <c r="J3337" t="s">
        <v>7044</v>
      </c>
      <c r="K3337" t="s">
        <v>7045</v>
      </c>
      <c r="L3337" t="s">
        <v>7046</v>
      </c>
      <c r="M3337" t="s">
        <v>4571</v>
      </c>
      <c r="N3337" t="s">
        <v>119</v>
      </c>
      <c r="O3337" t="s">
        <v>126</v>
      </c>
      <c r="P3337" t="s">
        <v>683</v>
      </c>
      <c r="Q3337" t="s">
        <v>5459</v>
      </c>
      <c r="R3337" t="s">
        <v>63</v>
      </c>
      <c r="S3337" t="s">
        <v>346</v>
      </c>
      <c r="T3337" t="s">
        <v>94</v>
      </c>
      <c r="U3337" t="s">
        <v>95</v>
      </c>
      <c r="X3337">
        <v>1</v>
      </c>
      <c r="Y3337">
        <v>0</v>
      </c>
      <c r="Z3337">
        <v>0</v>
      </c>
      <c r="AA3337">
        <v>0</v>
      </c>
      <c r="AB3337">
        <v>3559138</v>
      </c>
      <c r="AC3337" t="s">
        <v>47</v>
      </c>
      <c r="AD3337" t="e">
        <f>+VLOOKUP(T3337,items!$A$2:$D$1255,4,0)</f>
        <v>#N/A</v>
      </c>
      <c r="AE3337" t="e">
        <f>+VLOOKUP(T3337,Tabla1[],5,0)</f>
        <v>#N/A</v>
      </c>
      <c r="AF3337">
        <f t="shared" si="52"/>
        <v>11</v>
      </c>
    </row>
    <row r="3338" spans="1:32" x14ac:dyDescent="0.25">
      <c r="A3338">
        <v>98627</v>
      </c>
      <c r="B3338" t="s">
        <v>4156</v>
      </c>
      <c r="C3338" t="s">
        <v>75</v>
      </c>
      <c r="D3338">
        <v>0</v>
      </c>
      <c r="F3338" t="s">
        <v>2492</v>
      </c>
      <c r="G3338" t="s">
        <v>4390</v>
      </c>
      <c r="H3338" t="s">
        <v>7047</v>
      </c>
      <c r="I3338" t="s">
        <v>37</v>
      </c>
      <c r="J3338" t="s">
        <v>7048</v>
      </c>
      <c r="K3338" t="s">
        <v>7049</v>
      </c>
      <c r="L3338" t="s">
        <v>37</v>
      </c>
      <c r="M3338" t="s">
        <v>1105</v>
      </c>
      <c r="N3338" t="s">
        <v>1105</v>
      </c>
      <c r="O3338" t="s">
        <v>4571</v>
      </c>
      <c r="P3338" t="s">
        <v>3918</v>
      </c>
      <c r="Q3338" t="s">
        <v>3918</v>
      </c>
      <c r="R3338" t="s">
        <v>43</v>
      </c>
      <c r="S3338" t="s">
        <v>164</v>
      </c>
      <c r="T3338" t="s">
        <v>3772</v>
      </c>
      <c r="U3338" t="s">
        <v>3773</v>
      </c>
      <c r="X3338">
        <v>11</v>
      </c>
      <c r="Y3338">
        <v>0</v>
      </c>
      <c r="Z3338">
        <v>0</v>
      </c>
      <c r="AA3338">
        <v>0</v>
      </c>
      <c r="AB3338">
        <v>578600</v>
      </c>
      <c r="AC3338" t="s">
        <v>47</v>
      </c>
      <c r="AD3338">
        <f>+VLOOKUP(T3338,items!$A$2:$D$1255,4,0)</f>
        <v>0</v>
      </c>
      <c r="AE3338">
        <f>+VLOOKUP(T3338,Tabla1[],5,0)</f>
        <v>0</v>
      </c>
      <c r="AF3338">
        <f t="shared" si="52"/>
        <v>11</v>
      </c>
    </row>
    <row r="3339" spans="1:32" x14ac:dyDescent="0.25">
      <c r="A3339">
        <v>98649</v>
      </c>
      <c r="B3339" t="s">
        <v>7050</v>
      </c>
      <c r="C3339" t="s">
        <v>33</v>
      </c>
      <c r="D3339">
        <v>0</v>
      </c>
      <c r="F3339" t="s">
        <v>2492</v>
      </c>
      <c r="G3339" t="s">
        <v>425</v>
      </c>
      <c r="H3339" t="s">
        <v>7051</v>
      </c>
      <c r="I3339" t="s">
        <v>37</v>
      </c>
      <c r="J3339" t="s">
        <v>7052</v>
      </c>
      <c r="K3339" t="s">
        <v>7053</v>
      </c>
      <c r="L3339" t="s">
        <v>37</v>
      </c>
      <c r="M3339" t="s">
        <v>119</v>
      </c>
      <c r="N3339" t="s">
        <v>119</v>
      </c>
      <c r="O3339" t="s">
        <v>445</v>
      </c>
      <c r="P3339" t="s">
        <v>449</v>
      </c>
      <c r="Q3339" t="s">
        <v>449</v>
      </c>
      <c r="R3339" t="s">
        <v>127</v>
      </c>
      <c r="S3339" t="s">
        <v>44</v>
      </c>
      <c r="T3339" t="s">
        <v>412</v>
      </c>
      <c r="U3339" t="s">
        <v>413</v>
      </c>
      <c r="X3339">
        <v>1</v>
      </c>
      <c r="Y3339">
        <v>0</v>
      </c>
      <c r="Z3339">
        <v>0</v>
      </c>
      <c r="AA3339">
        <v>0</v>
      </c>
      <c r="AB3339">
        <v>640000</v>
      </c>
      <c r="AC3339" t="s">
        <v>47</v>
      </c>
      <c r="AD3339">
        <f>+VLOOKUP(T3339,items!$A$2:$D$1255,4,0)</f>
        <v>0</v>
      </c>
      <c r="AE3339">
        <f>+VLOOKUP(T3339,Tabla1[],5,0)</f>
        <v>0</v>
      </c>
      <c r="AF3339">
        <f t="shared" si="52"/>
        <v>11</v>
      </c>
    </row>
    <row r="3340" spans="1:32" x14ac:dyDescent="0.25">
      <c r="A3340">
        <v>98649</v>
      </c>
      <c r="B3340" t="s">
        <v>7050</v>
      </c>
      <c r="C3340" t="s">
        <v>33</v>
      </c>
      <c r="D3340">
        <v>0</v>
      </c>
      <c r="F3340" t="s">
        <v>2492</v>
      </c>
      <c r="G3340" t="s">
        <v>425</v>
      </c>
      <c r="H3340" t="s">
        <v>7051</v>
      </c>
      <c r="I3340" t="s">
        <v>37</v>
      </c>
      <c r="J3340" t="s">
        <v>7052</v>
      </c>
      <c r="K3340" t="s">
        <v>7053</v>
      </c>
      <c r="L3340" t="s">
        <v>37</v>
      </c>
      <c r="M3340" t="s">
        <v>119</v>
      </c>
      <c r="N3340" t="s">
        <v>119</v>
      </c>
      <c r="O3340" t="s">
        <v>445</v>
      </c>
      <c r="P3340" t="s">
        <v>449</v>
      </c>
      <c r="Q3340" t="s">
        <v>449</v>
      </c>
      <c r="R3340" t="s">
        <v>127</v>
      </c>
      <c r="S3340" t="s">
        <v>44</v>
      </c>
      <c r="T3340" t="s">
        <v>283</v>
      </c>
      <c r="U3340" t="s">
        <v>284</v>
      </c>
      <c r="X3340">
        <v>1</v>
      </c>
      <c r="Y3340">
        <v>0</v>
      </c>
      <c r="Z3340">
        <v>0</v>
      </c>
      <c r="AA3340">
        <v>0</v>
      </c>
      <c r="AB3340">
        <v>200000</v>
      </c>
      <c r="AC3340" t="s">
        <v>47</v>
      </c>
      <c r="AD3340" t="e">
        <f>+VLOOKUP(T3340,items!$A$2:$D$1255,4,0)</f>
        <v>#N/A</v>
      </c>
      <c r="AE3340" t="e">
        <f>+VLOOKUP(T3340,Tabla1[],5,0)</f>
        <v>#N/A</v>
      </c>
      <c r="AF3340">
        <f t="shared" si="52"/>
        <v>11</v>
      </c>
    </row>
    <row r="3341" spans="1:32" x14ac:dyDescent="0.25">
      <c r="A3341">
        <v>98652</v>
      </c>
      <c r="B3341" t="s">
        <v>7054</v>
      </c>
      <c r="C3341" t="s">
        <v>75</v>
      </c>
      <c r="D3341">
        <v>0</v>
      </c>
      <c r="F3341" t="s">
        <v>852</v>
      </c>
      <c r="G3341" t="s">
        <v>335</v>
      </c>
      <c r="H3341" t="s">
        <v>7055</v>
      </c>
      <c r="I3341" t="s">
        <v>7056</v>
      </c>
      <c r="J3341" t="s">
        <v>7057</v>
      </c>
      <c r="K3341" t="s">
        <v>7058</v>
      </c>
      <c r="L3341" t="s">
        <v>7059</v>
      </c>
      <c r="M3341" t="s">
        <v>3374</v>
      </c>
      <c r="N3341" t="s">
        <v>308</v>
      </c>
      <c r="O3341" t="s">
        <v>611</v>
      </c>
      <c r="P3341" t="s">
        <v>2802</v>
      </c>
      <c r="Q3341" t="s">
        <v>98</v>
      </c>
      <c r="R3341" t="s">
        <v>127</v>
      </c>
      <c r="S3341" t="s">
        <v>256</v>
      </c>
      <c r="T3341" t="s">
        <v>505</v>
      </c>
      <c r="U3341" t="s">
        <v>506</v>
      </c>
      <c r="V3341" t="s">
        <v>492</v>
      </c>
      <c r="W3341" t="s">
        <v>114</v>
      </c>
      <c r="X3341">
        <v>1</v>
      </c>
      <c r="Y3341">
        <v>9460</v>
      </c>
      <c r="Z3341">
        <v>0</v>
      </c>
      <c r="AA3341">
        <v>550</v>
      </c>
      <c r="AB3341">
        <v>2496005</v>
      </c>
      <c r="AC3341" t="s">
        <v>47</v>
      </c>
      <c r="AD3341">
        <f>+VLOOKUP(T3341,items!$A$2:$D$1255,4,0)</f>
        <v>0</v>
      </c>
      <c r="AE3341">
        <f>+VLOOKUP(T3341,Tabla1[],5,0)</f>
        <v>0</v>
      </c>
      <c r="AF3341">
        <f t="shared" si="52"/>
        <v>2</v>
      </c>
    </row>
    <row r="3342" spans="1:32" x14ac:dyDescent="0.25">
      <c r="A3342">
        <v>98652</v>
      </c>
      <c r="B3342" t="s">
        <v>7054</v>
      </c>
      <c r="C3342" t="s">
        <v>75</v>
      </c>
      <c r="D3342">
        <v>0</v>
      </c>
      <c r="F3342" t="s">
        <v>852</v>
      </c>
      <c r="G3342" t="s">
        <v>335</v>
      </c>
      <c r="H3342" t="s">
        <v>7055</v>
      </c>
      <c r="I3342" t="s">
        <v>7056</v>
      </c>
      <c r="J3342" t="s">
        <v>7057</v>
      </c>
      <c r="K3342" t="s">
        <v>7058</v>
      </c>
      <c r="L3342" t="s">
        <v>7059</v>
      </c>
      <c r="M3342" t="s">
        <v>3374</v>
      </c>
      <c r="N3342" t="s">
        <v>308</v>
      </c>
      <c r="O3342" t="s">
        <v>611</v>
      </c>
      <c r="P3342" t="s">
        <v>2802</v>
      </c>
      <c r="Q3342" t="s">
        <v>98</v>
      </c>
      <c r="R3342" t="s">
        <v>127</v>
      </c>
      <c r="S3342" t="s">
        <v>256</v>
      </c>
      <c r="T3342" t="s">
        <v>505</v>
      </c>
      <c r="U3342" t="s">
        <v>506</v>
      </c>
      <c r="V3342" t="s">
        <v>492</v>
      </c>
      <c r="W3342" t="s">
        <v>114</v>
      </c>
      <c r="X3342">
        <v>1</v>
      </c>
      <c r="Y3342">
        <v>2500</v>
      </c>
      <c r="Z3342">
        <v>0</v>
      </c>
      <c r="AA3342">
        <v>1000</v>
      </c>
      <c r="AB3342">
        <v>1679300</v>
      </c>
      <c r="AC3342" t="s">
        <v>47</v>
      </c>
      <c r="AD3342">
        <f>+VLOOKUP(T3342,items!$A$2:$D$1255,4,0)</f>
        <v>0</v>
      </c>
      <c r="AE3342">
        <f>+VLOOKUP(T3342,Tabla1[],5,0)</f>
        <v>0</v>
      </c>
      <c r="AF3342">
        <f t="shared" si="52"/>
        <v>2</v>
      </c>
    </row>
    <row r="3343" spans="1:32" x14ac:dyDescent="0.25">
      <c r="A3343">
        <v>98652</v>
      </c>
      <c r="B3343" t="s">
        <v>7054</v>
      </c>
      <c r="C3343" t="s">
        <v>75</v>
      </c>
      <c r="D3343">
        <v>0</v>
      </c>
      <c r="F3343" t="s">
        <v>852</v>
      </c>
      <c r="G3343" t="s">
        <v>335</v>
      </c>
      <c r="H3343" t="s">
        <v>7055</v>
      </c>
      <c r="I3343" t="s">
        <v>7056</v>
      </c>
      <c r="J3343" t="s">
        <v>7057</v>
      </c>
      <c r="K3343" t="s">
        <v>7058</v>
      </c>
      <c r="L3343" t="s">
        <v>7059</v>
      </c>
      <c r="M3343" t="s">
        <v>3374</v>
      </c>
      <c r="N3343" t="s">
        <v>308</v>
      </c>
      <c r="O3343" t="s">
        <v>611</v>
      </c>
      <c r="P3343" t="s">
        <v>2802</v>
      </c>
      <c r="Q3343" t="s">
        <v>98</v>
      </c>
      <c r="R3343" t="s">
        <v>127</v>
      </c>
      <c r="S3343" t="s">
        <v>256</v>
      </c>
      <c r="T3343" t="s">
        <v>433</v>
      </c>
      <c r="U3343" t="s">
        <v>434</v>
      </c>
      <c r="W3343" t="s">
        <v>114</v>
      </c>
      <c r="X3343">
        <v>1</v>
      </c>
      <c r="Y3343">
        <v>2500</v>
      </c>
      <c r="Z3343">
        <v>0</v>
      </c>
      <c r="AA3343">
        <v>500</v>
      </c>
      <c r="AB3343">
        <v>367905</v>
      </c>
      <c r="AC3343" t="s">
        <v>47</v>
      </c>
      <c r="AD3343">
        <f>+VLOOKUP(T3343,items!$A$2:$D$1255,4,0)</f>
        <v>0</v>
      </c>
      <c r="AE3343">
        <f>+VLOOKUP(T3343,Tabla1[],5,0)</f>
        <v>0</v>
      </c>
      <c r="AF3343">
        <f t="shared" si="52"/>
        <v>2</v>
      </c>
    </row>
    <row r="3344" spans="1:32" x14ac:dyDescent="0.25">
      <c r="A3344">
        <v>98652</v>
      </c>
      <c r="B3344" t="s">
        <v>7054</v>
      </c>
      <c r="C3344" t="s">
        <v>75</v>
      </c>
      <c r="D3344">
        <v>0</v>
      </c>
      <c r="F3344" t="s">
        <v>852</v>
      </c>
      <c r="G3344" t="s">
        <v>335</v>
      </c>
      <c r="H3344" t="s">
        <v>7055</v>
      </c>
      <c r="I3344" t="s">
        <v>7056</v>
      </c>
      <c r="J3344" t="s">
        <v>7057</v>
      </c>
      <c r="K3344" t="s">
        <v>7058</v>
      </c>
      <c r="L3344" t="s">
        <v>7059</v>
      </c>
      <c r="M3344" t="s">
        <v>3374</v>
      </c>
      <c r="N3344" t="s">
        <v>308</v>
      </c>
      <c r="O3344" t="s">
        <v>611</v>
      </c>
      <c r="P3344" t="s">
        <v>2802</v>
      </c>
      <c r="Q3344" t="s">
        <v>98</v>
      </c>
      <c r="R3344" t="s">
        <v>127</v>
      </c>
      <c r="S3344" t="s">
        <v>256</v>
      </c>
      <c r="T3344" t="s">
        <v>347</v>
      </c>
      <c r="U3344" t="s">
        <v>348</v>
      </c>
      <c r="W3344" t="s">
        <v>114</v>
      </c>
      <c r="X3344">
        <v>1</v>
      </c>
      <c r="Y3344">
        <v>2000</v>
      </c>
      <c r="Z3344">
        <v>0</v>
      </c>
      <c r="AA3344">
        <v>0</v>
      </c>
      <c r="AB3344">
        <v>634200</v>
      </c>
      <c r="AC3344" t="s">
        <v>47</v>
      </c>
      <c r="AD3344">
        <f>+VLOOKUP(T3344,items!$A$2:$D$1255,4,0)</f>
        <v>0</v>
      </c>
      <c r="AE3344">
        <f>+VLOOKUP(T3344,Tabla1[],5,0)</f>
        <v>0</v>
      </c>
      <c r="AF3344">
        <f t="shared" si="52"/>
        <v>2</v>
      </c>
    </row>
    <row r="3345" spans="1:32" x14ac:dyDescent="0.25">
      <c r="A3345">
        <v>98652</v>
      </c>
      <c r="B3345" t="s">
        <v>7054</v>
      </c>
      <c r="C3345" t="s">
        <v>75</v>
      </c>
      <c r="D3345">
        <v>0</v>
      </c>
      <c r="F3345" t="s">
        <v>852</v>
      </c>
      <c r="G3345" t="s">
        <v>335</v>
      </c>
      <c r="H3345" t="s">
        <v>7055</v>
      </c>
      <c r="I3345" t="s">
        <v>7056</v>
      </c>
      <c r="J3345" t="s">
        <v>7057</v>
      </c>
      <c r="K3345" t="s">
        <v>7058</v>
      </c>
      <c r="L3345" t="s">
        <v>7059</v>
      </c>
      <c r="M3345" t="s">
        <v>3374</v>
      </c>
      <c r="N3345" t="s">
        <v>308</v>
      </c>
      <c r="O3345" t="s">
        <v>611</v>
      </c>
      <c r="P3345" t="s">
        <v>2802</v>
      </c>
      <c r="Q3345" t="s">
        <v>98</v>
      </c>
      <c r="R3345" t="s">
        <v>127</v>
      </c>
      <c r="S3345" t="s">
        <v>256</v>
      </c>
      <c r="T3345" t="s">
        <v>725</v>
      </c>
      <c r="U3345" t="s">
        <v>726</v>
      </c>
      <c r="W3345" t="s">
        <v>114</v>
      </c>
      <c r="X3345">
        <v>2</v>
      </c>
      <c r="Y3345">
        <v>0</v>
      </c>
      <c r="Z3345">
        <v>0</v>
      </c>
      <c r="AA3345">
        <v>0</v>
      </c>
      <c r="AB3345">
        <v>1016266</v>
      </c>
      <c r="AC3345" t="s">
        <v>47</v>
      </c>
      <c r="AD3345">
        <f>+VLOOKUP(T3345,items!$A$2:$D$1255,4,0)</f>
        <v>0</v>
      </c>
      <c r="AE3345">
        <f>+VLOOKUP(T3345,Tabla1[],5,0)</f>
        <v>0</v>
      </c>
      <c r="AF3345">
        <f t="shared" si="52"/>
        <v>2</v>
      </c>
    </row>
    <row r="3346" spans="1:32" x14ac:dyDescent="0.25">
      <c r="A3346">
        <v>98652</v>
      </c>
      <c r="B3346" t="s">
        <v>7054</v>
      </c>
      <c r="C3346" t="s">
        <v>75</v>
      </c>
      <c r="D3346">
        <v>0</v>
      </c>
      <c r="F3346" t="s">
        <v>852</v>
      </c>
      <c r="G3346" t="s">
        <v>335</v>
      </c>
      <c r="H3346" t="s">
        <v>7055</v>
      </c>
      <c r="I3346" t="s">
        <v>7056</v>
      </c>
      <c r="J3346" t="s">
        <v>7057</v>
      </c>
      <c r="K3346" t="s">
        <v>7058</v>
      </c>
      <c r="L3346" t="s">
        <v>7059</v>
      </c>
      <c r="M3346" t="s">
        <v>3374</v>
      </c>
      <c r="N3346" t="s">
        <v>308</v>
      </c>
      <c r="O3346" t="s">
        <v>611</v>
      </c>
      <c r="P3346" t="s">
        <v>2802</v>
      </c>
      <c r="Q3346" t="s">
        <v>98</v>
      </c>
      <c r="R3346" t="s">
        <v>127</v>
      </c>
      <c r="S3346" t="s">
        <v>256</v>
      </c>
      <c r="T3346" t="s">
        <v>2541</v>
      </c>
      <c r="U3346" t="s">
        <v>2542</v>
      </c>
      <c r="W3346" t="s">
        <v>114</v>
      </c>
      <c r="X3346">
        <v>1</v>
      </c>
      <c r="Y3346">
        <v>1950</v>
      </c>
      <c r="Z3346">
        <v>2720</v>
      </c>
      <c r="AA3346">
        <v>0</v>
      </c>
      <c r="AB3346">
        <v>3649755</v>
      </c>
      <c r="AC3346" t="s">
        <v>47</v>
      </c>
      <c r="AD3346">
        <f>+VLOOKUP(T3346,items!$A$2:$D$1255,4,0)</f>
        <v>0</v>
      </c>
      <c r="AE3346">
        <f>+VLOOKUP(T3346,Tabla1[],5,0)</f>
        <v>0</v>
      </c>
      <c r="AF3346">
        <f t="shared" si="52"/>
        <v>2</v>
      </c>
    </row>
    <row r="3347" spans="1:32" x14ac:dyDescent="0.25">
      <c r="A3347">
        <v>98652</v>
      </c>
      <c r="B3347" t="s">
        <v>7054</v>
      </c>
      <c r="C3347" t="s">
        <v>75</v>
      </c>
      <c r="D3347">
        <v>0</v>
      </c>
      <c r="F3347" t="s">
        <v>852</v>
      </c>
      <c r="G3347" t="s">
        <v>335</v>
      </c>
      <c r="H3347" t="s">
        <v>7055</v>
      </c>
      <c r="I3347" t="s">
        <v>7056</v>
      </c>
      <c r="J3347" t="s">
        <v>7057</v>
      </c>
      <c r="K3347" t="s">
        <v>7058</v>
      </c>
      <c r="L3347" t="s">
        <v>7059</v>
      </c>
      <c r="M3347" t="s">
        <v>3374</v>
      </c>
      <c r="N3347" t="s">
        <v>308</v>
      </c>
      <c r="O3347" t="s">
        <v>611</v>
      </c>
      <c r="P3347" t="s">
        <v>2802</v>
      </c>
      <c r="Q3347" t="s">
        <v>98</v>
      </c>
      <c r="R3347" t="s">
        <v>127</v>
      </c>
      <c r="S3347" t="s">
        <v>256</v>
      </c>
      <c r="T3347" t="s">
        <v>2541</v>
      </c>
      <c r="U3347" t="s">
        <v>2542</v>
      </c>
      <c r="W3347" t="s">
        <v>114</v>
      </c>
      <c r="X3347">
        <v>1</v>
      </c>
      <c r="Y3347">
        <v>2500</v>
      </c>
      <c r="Z3347">
        <v>2720</v>
      </c>
      <c r="AA3347">
        <v>0</v>
      </c>
      <c r="AB3347">
        <v>3828095</v>
      </c>
      <c r="AC3347" t="s">
        <v>47</v>
      </c>
      <c r="AD3347">
        <f>+VLOOKUP(T3347,items!$A$2:$D$1255,4,0)</f>
        <v>0</v>
      </c>
      <c r="AE3347">
        <f>+VLOOKUP(T3347,Tabla1[],5,0)</f>
        <v>0</v>
      </c>
      <c r="AF3347">
        <f t="shared" si="52"/>
        <v>2</v>
      </c>
    </row>
    <row r="3348" spans="1:32" x14ac:dyDescent="0.25">
      <c r="A3348">
        <v>98652</v>
      </c>
      <c r="B3348" t="s">
        <v>7054</v>
      </c>
      <c r="C3348" t="s">
        <v>75</v>
      </c>
      <c r="D3348">
        <v>0</v>
      </c>
      <c r="F3348" t="s">
        <v>852</v>
      </c>
      <c r="G3348" t="s">
        <v>335</v>
      </c>
      <c r="H3348" t="s">
        <v>7055</v>
      </c>
      <c r="I3348" t="s">
        <v>7056</v>
      </c>
      <c r="J3348" t="s">
        <v>7057</v>
      </c>
      <c r="K3348" t="s">
        <v>7058</v>
      </c>
      <c r="L3348" t="s">
        <v>7059</v>
      </c>
      <c r="M3348" t="s">
        <v>3374</v>
      </c>
      <c r="N3348" t="s">
        <v>308</v>
      </c>
      <c r="O3348" t="s">
        <v>611</v>
      </c>
      <c r="P3348" t="s">
        <v>2802</v>
      </c>
      <c r="Q3348" t="s">
        <v>98</v>
      </c>
      <c r="R3348" t="s">
        <v>127</v>
      </c>
      <c r="S3348" t="s">
        <v>256</v>
      </c>
      <c r="T3348" t="s">
        <v>351</v>
      </c>
      <c r="U3348" t="s">
        <v>352</v>
      </c>
      <c r="V3348" t="s">
        <v>492</v>
      </c>
      <c r="W3348" t="s">
        <v>114</v>
      </c>
      <c r="X3348">
        <v>1</v>
      </c>
      <c r="Y3348">
        <v>2000</v>
      </c>
      <c r="Z3348">
        <v>0</v>
      </c>
      <c r="AA3348">
        <v>9000</v>
      </c>
      <c r="AB3348">
        <v>35805000</v>
      </c>
      <c r="AC3348" t="s">
        <v>47</v>
      </c>
      <c r="AD3348" t="str">
        <f>+VLOOKUP(T3348,items!$A$2:$D$1255,4,0)</f>
        <v>PERGOLA</v>
      </c>
      <c r="AE3348" t="str">
        <f>+VLOOKUP(T3348,Tabla1[],5,0)</f>
        <v>PERGOTEK ROMANO</v>
      </c>
      <c r="AF3348">
        <f t="shared" si="52"/>
        <v>2</v>
      </c>
    </row>
    <row r="3349" spans="1:32" x14ac:dyDescent="0.25">
      <c r="A3349">
        <v>98652</v>
      </c>
      <c r="B3349" t="s">
        <v>7054</v>
      </c>
      <c r="C3349" t="s">
        <v>75</v>
      </c>
      <c r="D3349">
        <v>0</v>
      </c>
      <c r="F3349" t="s">
        <v>852</v>
      </c>
      <c r="G3349" t="s">
        <v>335</v>
      </c>
      <c r="H3349" t="s">
        <v>7055</v>
      </c>
      <c r="I3349" t="s">
        <v>7056</v>
      </c>
      <c r="J3349" t="s">
        <v>7057</v>
      </c>
      <c r="K3349" t="s">
        <v>7058</v>
      </c>
      <c r="L3349" t="s">
        <v>7059</v>
      </c>
      <c r="M3349" t="s">
        <v>3374</v>
      </c>
      <c r="N3349" t="s">
        <v>308</v>
      </c>
      <c r="O3349" t="s">
        <v>611</v>
      </c>
      <c r="P3349" t="s">
        <v>2802</v>
      </c>
      <c r="Q3349" t="s">
        <v>98</v>
      </c>
      <c r="R3349" t="s">
        <v>127</v>
      </c>
      <c r="S3349" t="s">
        <v>256</v>
      </c>
      <c r="T3349" t="s">
        <v>94</v>
      </c>
      <c r="U3349" t="s">
        <v>95</v>
      </c>
      <c r="X3349">
        <v>1</v>
      </c>
      <c r="Y3349">
        <v>0</v>
      </c>
      <c r="Z3349">
        <v>0</v>
      </c>
      <c r="AA3349">
        <v>0</v>
      </c>
      <c r="AB3349">
        <v>420000</v>
      </c>
      <c r="AC3349" t="s">
        <v>47</v>
      </c>
      <c r="AD3349" t="e">
        <f>+VLOOKUP(T3349,items!$A$2:$D$1255,4,0)</f>
        <v>#N/A</v>
      </c>
      <c r="AE3349" t="e">
        <f>+VLOOKUP(T3349,Tabla1[],5,0)</f>
        <v>#N/A</v>
      </c>
      <c r="AF3349">
        <f t="shared" si="52"/>
        <v>2</v>
      </c>
    </row>
    <row r="3350" spans="1:32" x14ac:dyDescent="0.25">
      <c r="A3350">
        <v>98652</v>
      </c>
      <c r="B3350" t="s">
        <v>7054</v>
      </c>
      <c r="C3350" t="s">
        <v>75</v>
      </c>
      <c r="D3350">
        <v>0</v>
      </c>
      <c r="F3350" t="s">
        <v>852</v>
      </c>
      <c r="G3350" t="s">
        <v>335</v>
      </c>
      <c r="H3350" t="s">
        <v>7055</v>
      </c>
      <c r="I3350" t="s">
        <v>7056</v>
      </c>
      <c r="J3350" t="s">
        <v>7057</v>
      </c>
      <c r="K3350" t="s">
        <v>7058</v>
      </c>
      <c r="L3350" t="s">
        <v>7059</v>
      </c>
      <c r="M3350" t="s">
        <v>3374</v>
      </c>
      <c r="N3350" t="s">
        <v>308</v>
      </c>
      <c r="O3350" t="s">
        <v>611</v>
      </c>
      <c r="P3350" t="s">
        <v>2802</v>
      </c>
      <c r="Q3350" t="s">
        <v>98</v>
      </c>
      <c r="R3350" t="s">
        <v>127</v>
      </c>
      <c r="S3350" t="s">
        <v>256</v>
      </c>
      <c r="T3350" t="s">
        <v>1725</v>
      </c>
      <c r="U3350" t="s">
        <v>1726</v>
      </c>
      <c r="X3350">
        <v>1</v>
      </c>
      <c r="Y3350">
        <v>0</v>
      </c>
      <c r="Z3350">
        <v>0</v>
      </c>
      <c r="AA3350">
        <v>0</v>
      </c>
      <c r="AB3350">
        <v>2078372</v>
      </c>
      <c r="AC3350" t="s">
        <v>47</v>
      </c>
      <c r="AD3350">
        <f>+VLOOKUP(T3350,items!$A$2:$D$1255,4,0)</f>
        <v>0</v>
      </c>
      <c r="AE3350">
        <f>+VLOOKUP(T3350,Tabla1[],5,0)</f>
        <v>0</v>
      </c>
      <c r="AF3350">
        <f t="shared" si="52"/>
        <v>2</v>
      </c>
    </row>
    <row r="3351" spans="1:32" x14ac:dyDescent="0.25">
      <c r="A3351">
        <v>98652</v>
      </c>
      <c r="B3351" t="s">
        <v>7054</v>
      </c>
      <c r="C3351" t="s">
        <v>75</v>
      </c>
      <c r="D3351">
        <v>0</v>
      </c>
      <c r="F3351" t="s">
        <v>852</v>
      </c>
      <c r="G3351" t="s">
        <v>335</v>
      </c>
      <c r="H3351" t="s">
        <v>7055</v>
      </c>
      <c r="I3351" t="s">
        <v>7056</v>
      </c>
      <c r="J3351" t="s">
        <v>7057</v>
      </c>
      <c r="K3351" t="s">
        <v>7058</v>
      </c>
      <c r="L3351" t="s">
        <v>7059</v>
      </c>
      <c r="M3351" t="s">
        <v>3374</v>
      </c>
      <c r="N3351" t="s">
        <v>308</v>
      </c>
      <c r="O3351" t="s">
        <v>611</v>
      </c>
      <c r="P3351" t="s">
        <v>2802</v>
      </c>
      <c r="Q3351" t="s">
        <v>98</v>
      </c>
      <c r="R3351" t="s">
        <v>127</v>
      </c>
      <c r="S3351" t="s">
        <v>256</v>
      </c>
      <c r="T3351" t="s">
        <v>392</v>
      </c>
      <c r="U3351" t="s">
        <v>393</v>
      </c>
      <c r="X3351">
        <v>1</v>
      </c>
      <c r="Y3351">
        <v>0</v>
      </c>
      <c r="Z3351">
        <v>0</v>
      </c>
      <c r="AA3351">
        <v>0</v>
      </c>
      <c r="AB3351">
        <v>2660000</v>
      </c>
      <c r="AC3351" t="s">
        <v>47</v>
      </c>
      <c r="AD3351" t="e">
        <f>+VLOOKUP(T3351,items!$A$2:$D$1255,4,0)</f>
        <v>#N/A</v>
      </c>
      <c r="AE3351" t="e">
        <f>+VLOOKUP(T3351,Tabla1[],5,0)</f>
        <v>#N/A</v>
      </c>
      <c r="AF3351">
        <f t="shared" si="52"/>
        <v>2</v>
      </c>
    </row>
    <row r="3352" spans="1:32" x14ac:dyDescent="0.25">
      <c r="A3352">
        <v>98660</v>
      </c>
      <c r="B3352" t="s">
        <v>5132</v>
      </c>
      <c r="C3352" t="s">
        <v>75</v>
      </c>
      <c r="D3352">
        <v>0</v>
      </c>
      <c r="F3352" t="s">
        <v>681</v>
      </c>
      <c r="G3352" t="s">
        <v>681</v>
      </c>
      <c r="H3352" t="s">
        <v>7060</v>
      </c>
      <c r="I3352" t="s">
        <v>37</v>
      </c>
      <c r="J3352" t="s">
        <v>7061</v>
      </c>
      <c r="K3352" t="s">
        <v>7062</v>
      </c>
      <c r="L3352" t="s">
        <v>37</v>
      </c>
      <c r="M3352" t="s">
        <v>335</v>
      </c>
      <c r="N3352" t="s">
        <v>335</v>
      </c>
      <c r="O3352" t="s">
        <v>1105</v>
      </c>
      <c r="P3352" t="s">
        <v>682</v>
      </c>
      <c r="Q3352" t="s">
        <v>682</v>
      </c>
      <c r="R3352" t="s">
        <v>127</v>
      </c>
      <c r="S3352" t="s">
        <v>164</v>
      </c>
      <c r="T3352" t="s">
        <v>1411</v>
      </c>
      <c r="U3352" t="s">
        <v>867</v>
      </c>
      <c r="X3352">
        <v>4</v>
      </c>
      <c r="Y3352">
        <v>0</v>
      </c>
      <c r="Z3352">
        <v>0</v>
      </c>
      <c r="AA3352">
        <v>0</v>
      </c>
      <c r="AB3352">
        <v>210400</v>
      </c>
      <c r="AC3352" t="s">
        <v>47</v>
      </c>
      <c r="AD3352">
        <f>+VLOOKUP(T3352,items!$A$2:$D$1255,4,0)</f>
        <v>0</v>
      </c>
      <c r="AE3352">
        <f>+VLOOKUP(T3352,Tabla1[],5,0)</f>
        <v>0</v>
      </c>
      <c r="AF3352">
        <f t="shared" si="52"/>
        <v>11</v>
      </c>
    </row>
    <row r="3353" spans="1:32" x14ac:dyDescent="0.25">
      <c r="A3353">
        <v>98674</v>
      </c>
      <c r="B3353" t="s">
        <v>3467</v>
      </c>
      <c r="C3353" t="s">
        <v>33</v>
      </c>
      <c r="D3353">
        <v>0</v>
      </c>
      <c r="F3353" t="s">
        <v>681</v>
      </c>
      <c r="G3353" t="s">
        <v>681</v>
      </c>
      <c r="H3353" t="s">
        <v>7063</v>
      </c>
      <c r="I3353" t="s">
        <v>37</v>
      </c>
      <c r="J3353" t="s">
        <v>7064</v>
      </c>
      <c r="K3353" t="s">
        <v>7065</v>
      </c>
      <c r="L3353" t="s">
        <v>37</v>
      </c>
      <c r="M3353" t="s">
        <v>335</v>
      </c>
      <c r="N3353" t="s">
        <v>335</v>
      </c>
      <c r="O3353" t="s">
        <v>1105</v>
      </c>
      <c r="P3353" t="s">
        <v>682</v>
      </c>
      <c r="Q3353" t="s">
        <v>682</v>
      </c>
      <c r="R3353" t="s">
        <v>127</v>
      </c>
      <c r="S3353" t="s">
        <v>164</v>
      </c>
      <c r="T3353" t="s">
        <v>1624</v>
      </c>
      <c r="U3353" t="s">
        <v>828</v>
      </c>
      <c r="X3353">
        <v>24.5</v>
      </c>
      <c r="Y3353">
        <v>0</v>
      </c>
      <c r="Z3353">
        <v>0</v>
      </c>
      <c r="AA3353">
        <v>0</v>
      </c>
      <c r="AB3353">
        <v>1288700</v>
      </c>
      <c r="AC3353" t="s">
        <v>47</v>
      </c>
      <c r="AD3353">
        <f>+VLOOKUP(T3353,items!$A$2:$D$1255,4,0)</f>
        <v>0</v>
      </c>
      <c r="AE3353">
        <f>+VLOOKUP(T3353,Tabla1[],5,0)</f>
        <v>0</v>
      </c>
      <c r="AF3353">
        <f t="shared" si="52"/>
        <v>11</v>
      </c>
    </row>
    <row r="3354" spans="1:32" x14ac:dyDescent="0.25">
      <c r="A3354">
        <v>98675</v>
      </c>
      <c r="B3354" t="s">
        <v>3471</v>
      </c>
      <c r="C3354" t="s">
        <v>75</v>
      </c>
      <c r="D3354">
        <v>0</v>
      </c>
      <c r="F3354" t="s">
        <v>681</v>
      </c>
      <c r="G3354" t="s">
        <v>335</v>
      </c>
      <c r="H3354" t="s">
        <v>7066</v>
      </c>
      <c r="I3354" t="s">
        <v>37</v>
      </c>
      <c r="J3354" t="s">
        <v>7067</v>
      </c>
      <c r="K3354" t="s">
        <v>7068</v>
      </c>
      <c r="L3354" t="s">
        <v>37</v>
      </c>
      <c r="M3354" t="s">
        <v>4390</v>
      </c>
      <c r="N3354" t="s">
        <v>4390</v>
      </c>
      <c r="O3354" t="s">
        <v>682</v>
      </c>
      <c r="P3354" t="s">
        <v>4571</v>
      </c>
      <c r="Q3354" t="s">
        <v>4571</v>
      </c>
      <c r="R3354" t="s">
        <v>127</v>
      </c>
      <c r="S3354" t="s">
        <v>164</v>
      </c>
      <c r="T3354" t="s">
        <v>3238</v>
      </c>
      <c r="U3354" t="s">
        <v>3239</v>
      </c>
      <c r="X3354">
        <v>25</v>
      </c>
      <c r="Y3354">
        <v>0</v>
      </c>
      <c r="Z3354">
        <v>0</v>
      </c>
      <c r="AA3354">
        <v>0</v>
      </c>
      <c r="AB3354">
        <v>1315000</v>
      </c>
      <c r="AC3354" t="s">
        <v>47</v>
      </c>
      <c r="AD3354">
        <f>+VLOOKUP(T3354,items!$A$2:$D$1255,4,0)</f>
        <v>0</v>
      </c>
      <c r="AE3354">
        <f>+VLOOKUP(T3354,Tabla1[],5,0)</f>
        <v>0</v>
      </c>
      <c r="AF3354">
        <f t="shared" si="52"/>
        <v>11</v>
      </c>
    </row>
    <row r="3355" spans="1:32" x14ac:dyDescent="0.25">
      <c r="A3355">
        <v>98678</v>
      </c>
      <c r="B3355" t="s">
        <v>7069</v>
      </c>
      <c r="C3355" t="s">
        <v>33</v>
      </c>
      <c r="D3355">
        <v>0</v>
      </c>
      <c r="F3355" t="s">
        <v>681</v>
      </c>
      <c r="G3355" t="s">
        <v>335</v>
      </c>
      <c r="H3355" t="s">
        <v>7070</v>
      </c>
      <c r="I3355" t="s">
        <v>37</v>
      </c>
      <c r="J3355" t="s">
        <v>7071</v>
      </c>
      <c r="K3355" t="s">
        <v>7072</v>
      </c>
      <c r="L3355" t="s">
        <v>7073</v>
      </c>
      <c r="M3355" t="s">
        <v>4571</v>
      </c>
      <c r="N3355" t="s">
        <v>4571</v>
      </c>
      <c r="O3355" t="s">
        <v>445</v>
      </c>
      <c r="P3355" t="s">
        <v>341</v>
      </c>
      <c r="Q3355" t="s">
        <v>450</v>
      </c>
      <c r="R3355" t="s">
        <v>63</v>
      </c>
      <c r="S3355" t="s">
        <v>256</v>
      </c>
      <c r="T3355" t="s">
        <v>2788</v>
      </c>
      <c r="U3355" t="s">
        <v>7074</v>
      </c>
      <c r="W3355" t="s">
        <v>117</v>
      </c>
      <c r="X3355">
        <v>1</v>
      </c>
      <c r="Y3355">
        <v>0</v>
      </c>
      <c r="Z3355">
        <v>0</v>
      </c>
      <c r="AA3355">
        <v>0</v>
      </c>
      <c r="AB3355">
        <v>1195669</v>
      </c>
      <c r="AC3355" t="s">
        <v>47</v>
      </c>
      <c r="AD3355">
        <f>+VLOOKUP(T3355,items!$A$2:$D$1255,4,0)</f>
        <v>0</v>
      </c>
      <c r="AE3355">
        <f>+VLOOKUP(T3355,Tabla1[],5,0)</f>
        <v>0</v>
      </c>
      <c r="AF3355">
        <f t="shared" si="52"/>
        <v>11</v>
      </c>
    </row>
    <row r="3356" spans="1:32" x14ac:dyDescent="0.25">
      <c r="A3356">
        <v>98678</v>
      </c>
      <c r="B3356" t="s">
        <v>7069</v>
      </c>
      <c r="C3356" t="s">
        <v>33</v>
      </c>
      <c r="D3356">
        <v>0</v>
      </c>
      <c r="F3356" t="s">
        <v>681</v>
      </c>
      <c r="G3356" t="s">
        <v>335</v>
      </c>
      <c r="H3356" t="s">
        <v>7070</v>
      </c>
      <c r="I3356" t="s">
        <v>37</v>
      </c>
      <c r="J3356" t="s">
        <v>7071</v>
      </c>
      <c r="K3356" t="s">
        <v>7072</v>
      </c>
      <c r="L3356" t="s">
        <v>7073</v>
      </c>
      <c r="M3356" t="s">
        <v>4571</v>
      </c>
      <c r="N3356" t="s">
        <v>4571</v>
      </c>
      <c r="O3356" t="s">
        <v>445</v>
      </c>
      <c r="P3356" t="s">
        <v>341</v>
      </c>
      <c r="Q3356" t="s">
        <v>450</v>
      </c>
      <c r="R3356" t="s">
        <v>63</v>
      </c>
      <c r="S3356" t="s">
        <v>256</v>
      </c>
      <c r="T3356" t="s">
        <v>2018</v>
      </c>
      <c r="U3356" t="s">
        <v>2019</v>
      </c>
      <c r="V3356" t="s">
        <v>313</v>
      </c>
      <c r="W3356" t="s">
        <v>117</v>
      </c>
      <c r="X3356">
        <v>4</v>
      </c>
      <c r="Y3356">
        <v>0</v>
      </c>
      <c r="Z3356">
        <v>0</v>
      </c>
      <c r="AA3356">
        <v>0</v>
      </c>
      <c r="AB3356">
        <v>8502900</v>
      </c>
      <c r="AC3356" t="s">
        <v>47</v>
      </c>
      <c r="AD3356" t="str">
        <f>+VLOOKUP(T3356,items!$A$2:$D$1255,4,0)</f>
        <v>MUEBLES</v>
      </c>
      <c r="AE3356">
        <f>+VLOOKUP(T3356,Tabla1[],5,0)</f>
        <v>0</v>
      </c>
      <c r="AF3356">
        <f t="shared" si="52"/>
        <v>11</v>
      </c>
    </row>
    <row r="3357" spans="1:32" x14ac:dyDescent="0.25">
      <c r="A3357">
        <v>98678</v>
      </c>
      <c r="B3357" t="s">
        <v>7069</v>
      </c>
      <c r="C3357" t="s">
        <v>33</v>
      </c>
      <c r="D3357">
        <v>0</v>
      </c>
      <c r="F3357" t="s">
        <v>681</v>
      </c>
      <c r="G3357" t="s">
        <v>335</v>
      </c>
      <c r="H3357" t="s">
        <v>7070</v>
      </c>
      <c r="I3357" t="s">
        <v>37</v>
      </c>
      <c r="J3357" t="s">
        <v>7071</v>
      </c>
      <c r="K3357" t="s">
        <v>7072</v>
      </c>
      <c r="L3357" t="s">
        <v>7073</v>
      </c>
      <c r="M3357" t="s">
        <v>4571</v>
      </c>
      <c r="N3357" t="s">
        <v>4571</v>
      </c>
      <c r="O3357" t="s">
        <v>445</v>
      </c>
      <c r="P3357" t="s">
        <v>341</v>
      </c>
      <c r="Q3357" t="s">
        <v>450</v>
      </c>
      <c r="R3357" t="s">
        <v>63</v>
      </c>
      <c r="S3357" t="s">
        <v>256</v>
      </c>
      <c r="T3357" t="s">
        <v>5776</v>
      </c>
      <c r="U3357" t="s">
        <v>5777</v>
      </c>
      <c r="W3357" t="s">
        <v>117</v>
      </c>
      <c r="X3357">
        <v>2</v>
      </c>
      <c r="Y3357">
        <v>0</v>
      </c>
      <c r="Z3357">
        <v>0</v>
      </c>
      <c r="AA3357">
        <v>0</v>
      </c>
      <c r="AB3357">
        <v>1600000</v>
      </c>
      <c r="AC3357" t="s">
        <v>47</v>
      </c>
      <c r="AD3357" t="str">
        <f>+VLOOKUP(T3357,items!$A$2:$D$1255,4,0)</f>
        <v>MUEBLES</v>
      </c>
      <c r="AE3357">
        <f>+VLOOKUP(T3357,Tabla1[],5,0)</f>
        <v>0</v>
      </c>
      <c r="AF3357">
        <f t="shared" si="52"/>
        <v>11</v>
      </c>
    </row>
    <row r="3358" spans="1:32" x14ac:dyDescent="0.25">
      <c r="A3358">
        <v>98678</v>
      </c>
      <c r="B3358" t="s">
        <v>7069</v>
      </c>
      <c r="C3358" t="s">
        <v>33</v>
      </c>
      <c r="D3358">
        <v>0</v>
      </c>
      <c r="F3358" t="s">
        <v>681</v>
      </c>
      <c r="G3358" t="s">
        <v>335</v>
      </c>
      <c r="H3358" t="s">
        <v>7070</v>
      </c>
      <c r="I3358" t="s">
        <v>37</v>
      </c>
      <c r="J3358" t="s">
        <v>7071</v>
      </c>
      <c r="K3358" t="s">
        <v>7072</v>
      </c>
      <c r="L3358" t="s">
        <v>7073</v>
      </c>
      <c r="M3358" t="s">
        <v>4571</v>
      </c>
      <c r="N3358" t="s">
        <v>4571</v>
      </c>
      <c r="O3358" t="s">
        <v>445</v>
      </c>
      <c r="P3358" t="s">
        <v>341</v>
      </c>
      <c r="Q3358" t="s">
        <v>450</v>
      </c>
      <c r="R3358" t="s">
        <v>63</v>
      </c>
      <c r="S3358" t="s">
        <v>256</v>
      </c>
      <c r="T3358" t="s">
        <v>691</v>
      </c>
      <c r="U3358" t="s">
        <v>692</v>
      </c>
      <c r="X3358">
        <v>1</v>
      </c>
      <c r="Y3358">
        <v>0</v>
      </c>
      <c r="Z3358">
        <v>0</v>
      </c>
      <c r="AA3358">
        <v>0</v>
      </c>
      <c r="AB3358">
        <v>80000</v>
      </c>
      <c r="AC3358" t="s">
        <v>47</v>
      </c>
      <c r="AD3358" t="e">
        <f>+VLOOKUP(T3358,items!$A$2:$D$1255,4,0)</f>
        <v>#N/A</v>
      </c>
      <c r="AE3358" t="e">
        <f>+VLOOKUP(T3358,Tabla1[],5,0)</f>
        <v>#N/A</v>
      </c>
      <c r="AF3358">
        <f t="shared" si="52"/>
        <v>11</v>
      </c>
    </row>
    <row r="3359" spans="1:32" x14ac:dyDescent="0.25">
      <c r="A3359">
        <v>98683</v>
      </c>
      <c r="B3359" t="s">
        <v>7075</v>
      </c>
      <c r="C3359" t="s">
        <v>33</v>
      </c>
      <c r="D3359">
        <v>0</v>
      </c>
      <c r="F3359" t="s">
        <v>681</v>
      </c>
      <c r="G3359" t="s">
        <v>681</v>
      </c>
      <c r="H3359" t="s">
        <v>7076</v>
      </c>
      <c r="I3359" t="s">
        <v>37</v>
      </c>
      <c r="J3359" t="s">
        <v>7077</v>
      </c>
      <c r="K3359" t="s">
        <v>7078</v>
      </c>
      <c r="L3359" t="s">
        <v>7079</v>
      </c>
      <c r="M3359" t="s">
        <v>4390</v>
      </c>
      <c r="N3359" t="s">
        <v>4390</v>
      </c>
      <c r="O3359" t="s">
        <v>1213</v>
      </c>
      <c r="P3359" t="s">
        <v>186</v>
      </c>
      <c r="Q3359" t="s">
        <v>1214</v>
      </c>
      <c r="R3359" t="s">
        <v>127</v>
      </c>
      <c r="S3359" t="s">
        <v>44</v>
      </c>
      <c r="T3359" t="s">
        <v>1685</v>
      </c>
      <c r="U3359" t="s">
        <v>1686</v>
      </c>
      <c r="V3359" t="s">
        <v>529</v>
      </c>
      <c r="X3359">
        <v>3</v>
      </c>
      <c r="Y3359">
        <v>0</v>
      </c>
      <c r="Z3359">
        <v>0</v>
      </c>
      <c r="AA3359">
        <v>0</v>
      </c>
      <c r="AB3359">
        <v>1948863</v>
      </c>
      <c r="AC3359" t="s">
        <v>47</v>
      </c>
      <c r="AD3359" t="str">
        <f>+VLOOKUP(T3359,items!$A$2:$D$1255,4,0)</f>
        <v>MUEBLES</v>
      </c>
      <c r="AE3359">
        <f>+VLOOKUP(T3359,Tabla1[],5,0)</f>
        <v>0</v>
      </c>
      <c r="AF3359">
        <f t="shared" si="52"/>
        <v>11</v>
      </c>
    </row>
    <row r="3360" spans="1:32" x14ac:dyDescent="0.25">
      <c r="A3360">
        <v>98685</v>
      </c>
      <c r="B3360" t="s">
        <v>7080</v>
      </c>
      <c r="C3360" t="s">
        <v>75</v>
      </c>
      <c r="D3360">
        <v>0</v>
      </c>
      <c r="F3360" t="s">
        <v>423</v>
      </c>
      <c r="G3360" t="s">
        <v>1214</v>
      </c>
      <c r="H3360" t="s">
        <v>7081</v>
      </c>
      <c r="I3360" t="s">
        <v>7082</v>
      </c>
      <c r="J3360" t="s">
        <v>7083</v>
      </c>
      <c r="K3360" t="s">
        <v>7084</v>
      </c>
      <c r="L3360" t="s">
        <v>7085</v>
      </c>
      <c r="M3360" t="s">
        <v>341</v>
      </c>
      <c r="N3360" t="s">
        <v>608</v>
      </c>
      <c r="O3360" t="s">
        <v>262</v>
      </c>
      <c r="P3360" t="s">
        <v>7086</v>
      </c>
      <c r="Q3360" t="s">
        <v>5513</v>
      </c>
      <c r="R3360" t="s">
        <v>63</v>
      </c>
      <c r="S3360" t="s">
        <v>88</v>
      </c>
      <c r="T3360" t="s">
        <v>429</v>
      </c>
      <c r="U3360" t="s">
        <v>430</v>
      </c>
      <c r="X3360">
        <v>1</v>
      </c>
      <c r="Y3360">
        <v>0</v>
      </c>
      <c r="Z3360">
        <v>0</v>
      </c>
      <c r="AA3360">
        <v>0</v>
      </c>
      <c r="AB3360">
        <v>137889</v>
      </c>
      <c r="AC3360" t="s">
        <v>47</v>
      </c>
      <c r="AD3360">
        <f>+VLOOKUP(T3360,items!$A$2:$D$1255,4,0)</f>
        <v>0</v>
      </c>
      <c r="AE3360">
        <f>+VLOOKUP(T3360,Tabla1[],5,0)</f>
        <v>0</v>
      </c>
      <c r="AF3360">
        <f t="shared" si="52"/>
        <v>2</v>
      </c>
    </row>
    <row r="3361" spans="1:32" x14ac:dyDescent="0.25">
      <c r="A3361">
        <v>98685</v>
      </c>
      <c r="B3361" t="s">
        <v>7080</v>
      </c>
      <c r="C3361" t="s">
        <v>75</v>
      </c>
      <c r="D3361">
        <v>0</v>
      </c>
      <c r="F3361" t="s">
        <v>423</v>
      </c>
      <c r="G3361" t="s">
        <v>1214</v>
      </c>
      <c r="H3361" t="s">
        <v>7081</v>
      </c>
      <c r="I3361" t="s">
        <v>7082</v>
      </c>
      <c r="J3361" t="s">
        <v>7083</v>
      </c>
      <c r="K3361" t="s">
        <v>7084</v>
      </c>
      <c r="L3361" t="s">
        <v>7085</v>
      </c>
      <c r="M3361" t="s">
        <v>341</v>
      </c>
      <c r="N3361" t="s">
        <v>608</v>
      </c>
      <c r="O3361" t="s">
        <v>262</v>
      </c>
      <c r="P3361" t="s">
        <v>7086</v>
      </c>
      <c r="Q3361" t="s">
        <v>5513</v>
      </c>
      <c r="R3361" t="s">
        <v>63</v>
      </c>
      <c r="S3361" t="s">
        <v>88</v>
      </c>
      <c r="T3361" t="s">
        <v>431</v>
      </c>
      <c r="U3361" t="s">
        <v>432</v>
      </c>
      <c r="X3361">
        <v>1</v>
      </c>
      <c r="Y3361">
        <v>6000</v>
      </c>
      <c r="Z3361">
        <v>0</v>
      </c>
      <c r="AA3361">
        <v>0</v>
      </c>
      <c r="AB3361">
        <v>3819798</v>
      </c>
      <c r="AC3361" t="s">
        <v>47</v>
      </c>
      <c r="AD3361">
        <f>+VLOOKUP(T3361,items!$A$2:$D$1255,4,0)</f>
        <v>0</v>
      </c>
      <c r="AE3361">
        <f>+VLOOKUP(T3361,Tabla1[],5,0)</f>
        <v>0</v>
      </c>
      <c r="AF3361">
        <f t="shared" si="52"/>
        <v>2</v>
      </c>
    </row>
    <row r="3362" spans="1:32" x14ac:dyDescent="0.25">
      <c r="A3362">
        <v>98685</v>
      </c>
      <c r="B3362" t="s">
        <v>7080</v>
      </c>
      <c r="C3362" t="s">
        <v>75</v>
      </c>
      <c r="D3362">
        <v>0</v>
      </c>
      <c r="F3362" t="s">
        <v>423</v>
      </c>
      <c r="G3362" t="s">
        <v>1214</v>
      </c>
      <c r="H3362" t="s">
        <v>7081</v>
      </c>
      <c r="I3362" t="s">
        <v>7082</v>
      </c>
      <c r="J3362" t="s">
        <v>7083</v>
      </c>
      <c r="K3362" t="s">
        <v>7084</v>
      </c>
      <c r="L3362" t="s">
        <v>7085</v>
      </c>
      <c r="M3362" t="s">
        <v>341</v>
      </c>
      <c r="N3362" t="s">
        <v>608</v>
      </c>
      <c r="O3362" t="s">
        <v>262</v>
      </c>
      <c r="P3362" t="s">
        <v>7086</v>
      </c>
      <c r="Q3362" t="s">
        <v>5513</v>
      </c>
      <c r="R3362" t="s">
        <v>63</v>
      </c>
      <c r="S3362" t="s">
        <v>88</v>
      </c>
      <c r="T3362" t="s">
        <v>433</v>
      </c>
      <c r="U3362" t="s">
        <v>434</v>
      </c>
      <c r="W3362" t="s">
        <v>2524</v>
      </c>
      <c r="X3362">
        <v>1</v>
      </c>
      <c r="Y3362">
        <v>5500</v>
      </c>
      <c r="Z3362">
        <v>0</v>
      </c>
      <c r="AA3362">
        <v>3300</v>
      </c>
      <c r="AB3362">
        <v>4915437</v>
      </c>
      <c r="AC3362" t="s">
        <v>47</v>
      </c>
      <c r="AD3362">
        <f>+VLOOKUP(T3362,items!$A$2:$D$1255,4,0)</f>
        <v>0</v>
      </c>
      <c r="AE3362">
        <f>+VLOOKUP(T3362,Tabla1[],5,0)</f>
        <v>0</v>
      </c>
      <c r="AF3362">
        <f t="shared" si="52"/>
        <v>2</v>
      </c>
    </row>
    <row r="3363" spans="1:32" x14ac:dyDescent="0.25">
      <c r="A3363">
        <v>98685</v>
      </c>
      <c r="B3363" t="s">
        <v>7080</v>
      </c>
      <c r="C3363" t="s">
        <v>75</v>
      </c>
      <c r="D3363">
        <v>0</v>
      </c>
      <c r="F3363" t="s">
        <v>423</v>
      </c>
      <c r="G3363" t="s">
        <v>1214</v>
      </c>
      <c r="H3363" t="s">
        <v>7081</v>
      </c>
      <c r="I3363" t="s">
        <v>7082</v>
      </c>
      <c r="J3363" t="s">
        <v>7083</v>
      </c>
      <c r="K3363" t="s">
        <v>7084</v>
      </c>
      <c r="L3363" t="s">
        <v>7085</v>
      </c>
      <c r="M3363" t="s">
        <v>341</v>
      </c>
      <c r="N3363" t="s">
        <v>608</v>
      </c>
      <c r="O3363" t="s">
        <v>262</v>
      </c>
      <c r="P3363" t="s">
        <v>7086</v>
      </c>
      <c r="Q3363" t="s">
        <v>5513</v>
      </c>
      <c r="R3363" t="s">
        <v>63</v>
      </c>
      <c r="S3363" t="s">
        <v>88</v>
      </c>
      <c r="T3363" t="s">
        <v>6780</v>
      </c>
      <c r="U3363" t="s">
        <v>7087</v>
      </c>
      <c r="W3363" t="s">
        <v>2524</v>
      </c>
      <c r="X3363">
        <v>1</v>
      </c>
      <c r="Y3363">
        <v>5200</v>
      </c>
      <c r="Z3363">
        <v>0</v>
      </c>
      <c r="AA3363">
        <v>3300</v>
      </c>
      <c r="AB3363">
        <v>19458901</v>
      </c>
      <c r="AC3363" t="s">
        <v>47</v>
      </c>
      <c r="AD3363">
        <f>+VLOOKUP(T3363,items!$A$2:$D$1255,4,0)</f>
        <v>0</v>
      </c>
      <c r="AE3363">
        <f>+VLOOKUP(T3363,Tabla1[],5,0)</f>
        <v>0</v>
      </c>
      <c r="AF3363">
        <f t="shared" si="52"/>
        <v>2</v>
      </c>
    </row>
    <row r="3364" spans="1:32" x14ac:dyDescent="0.25">
      <c r="A3364">
        <v>98685</v>
      </c>
      <c r="B3364" t="s">
        <v>7080</v>
      </c>
      <c r="C3364" t="s">
        <v>75</v>
      </c>
      <c r="D3364">
        <v>0</v>
      </c>
      <c r="F3364" t="s">
        <v>423</v>
      </c>
      <c r="G3364" t="s">
        <v>1214</v>
      </c>
      <c r="H3364" t="s">
        <v>7081</v>
      </c>
      <c r="I3364" t="s">
        <v>7082</v>
      </c>
      <c r="J3364" t="s">
        <v>7083</v>
      </c>
      <c r="K3364" t="s">
        <v>7084</v>
      </c>
      <c r="L3364" t="s">
        <v>7085</v>
      </c>
      <c r="M3364" t="s">
        <v>341</v>
      </c>
      <c r="N3364" t="s">
        <v>608</v>
      </c>
      <c r="O3364" t="s">
        <v>262</v>
      </c>
      <c r="P3364" t="s">
        <v>7086</v>
      </c>
      <c r="Q3364" t="s">
        <v>5513</v>
      </c>
      <c r="R3364" t="s">
        <v>63</v>
      </c>
      <c r="S3364" t="s">
        <v>88</v>
      </c>
      <c r="T3364" t="s">
        <v>2471</v>
      </c>
      <c r="U3364" t="s">
        <v>2472</v>
      </c>
      <c r="W3364" t="s">
        <v>2523</v>
      </c>
      <c r="X3364">
        <v>3</v>
      </c>
      <c r="Y3364">
        <v>0</v>
      </c>
      <c r="Z3364">
        <v>0</v>
      </c>
      <c r="AA3364">
        <v>0</v>
      </c>
      <c r="AB3364">
        <v>199863</v>
      </c>
      <c r="AC3364" t="s">
        <v>47</v>
      </c>
      <c r="AD3364">
        <f>+VLOOKUP(T3364,items!$A$2:$D$1255,4,0)</f>
        <v>0</v>
      </c>
      <c r="AE3364">
        <f>+VLOOKUP(T3364,Tabla1[],5,0)</f>
        <v>0</v>
      </c>
      <c r="AF3364">
        <f t="shared" si="52"/>
        <v>2</v>
      </c>
    </row>
    <row r="3365" spans="1:32" x14ac:dyDescent="0.25">
      <c r="A3365">
        <v>98685</v>
      </c>
      <c r="B3365" t="s">
        <v>7080</v>
      </c>
      <c r="C3365" t="s">
        <v>75</v>
      </c>
      <c r="D3365">
        <v>0</v>
      </c>
      <c r="F3365" t="s">
        <v>423</v>
      </c>
      <c r="G3365" t="s">
        <v>1214</v>
      </c>
      <c r="H3365" t="s">
        <v>7081</v>
      </c>
      <c r="I3365" t="s">
        <v>7082</v>
      </c>
      <c r="J3365" t="s">
        <v>7083</v>
      </c>
      <c r="K3365" t="s">
        <v>7084</v>
      </c>
      <c r="L3365" t="s">
        <v>7085</v>
      </c>
      <c r="M3365" t="s">
        <v>341</v>
      </c>
      <c r="N3365" t="s">
        <v>608</v>
      </c>
      <c r="O3365" t="s">
        <v>262</v>
      </c>
      <c r="P3365" t="s">
        <v>7086</v>
      </c>
      <c r="Q3365" t="s">
        <v>5513</v>
      </c>
      <c r="R3365" t="s">
        <v>63</v>
      </c>
      <c r="S3365" t="s">
        <v>88</v>
      </c>
      <c r="T3365" t="s">
        <v>439</v>
      </c>
      <c r="U3365" t="s">
        <v>440</v>
      </c>
      <c r="W3365" t="s">
        <v>2523</v>
      </c>
      <c r="X3365">
        <v>1</v>
      </c>
      <c r="Y3365">
        <v>5800</v>
      </c>
      <c r="Z3365">
        <v>0</v>
      </c>
      <c r="AA3365">
        <v>0</v>
      </c>
      <c r="AB3365">
        <v>220301</v>
      </c>
      <c r="AC3365" t="s">
        <v>47</v>
      </c>
      <c r="AD3365">
        <f>+VLOOKUP(T3365,items!$A$2:$D$1255,4,0)</f>
        <v>0</v>
      </c>
      <c r="AE3365">
        <f>+VLOOKUP(T3365,Tabla1[],5,0)</f>
        <v>0</v>
      </c>
      <c r="AF3365">
        <f t="shared" si="52"/>
        <v>2</v>
      </c>
    </row>
    <row r="3366" spans="1:32" x14ac:dyDescent="0.25">
      <c r="A3366">
        <v>98685</v>
      </c>
      <c r="B3366" t="s">
        <v>7080</v>
      </c>
      <c r="C3366" t="s">
        <v>75</v>
      </c>
      <c r="D3366">
        <v>0</v>
      </c>
      <c r="F3366" t="s">
        <v>423</v>
      </c>
      <c r="G3366" t="s">
        <v>1214</v>
      </c>
      <c r="H3366" t="s">
        <v>7081</v>
      </c>
      <c r="I3366" t="s">
        <v>7082</v>
      </c>
      <c r="J3366" t="s">
        <v>7083</v>
      </c>
      <c r="K3366" t="s">
        <v>7084</v>
      </c>
      <c r="L3366" t="s">
        <v>7085</v>
      </c>
      <c r="M3366" t="s">
        <v>341</v>
      </c>
      <c r="N3366" t="s">
        <v>608</v>
      </c>
      <c r="O3366" t="s">
        <v>262</v>
      </c>
      <c r="P3366" t="s">
        <v>7086</v>
      </c>
      <c r="Q3366" t="s">
        <v>5513</v>
      </c>
      <c r="R3366" t="s">
        <v>63</v>
      </c>
      <c r="S3366" t="s">
        <v>88</v>
      </c>
      <c r="T3366" t="s">
        <v>749</v>
      </c>
      <c r="U3366" t="s">
        <v>750</v>
      </c>
      <c r="W3366" t="s">
        <v>2524</v>
      </c>
      <c r="X3366">
        <v>3</v>
      </c>
      <c r="Y3366">
        <v>3300</v>
      </c>
      <c r="Z3366">
        <v>0</v>
      </c>
      <c r="AA3366">
        <v>0</v>
      </c>
      <c r="AB3366">
        <v>2245992</v>
      </c>
      <c r="AC3366" t="s">
        <v>47</v>
      </c>
      <c r="AD3366">
        <f>+VLOOKUP(T3366,items!$A$2:$D$1255,4,0)</f>
        <v>0</v>
      </c>
      <c r="AE3366">
        <f>+VLOOKUP(T3366,Tabla1[],5,0)</f>
        <v>0</v>
      </c>
      <c r="AF3366">
        <f t="shared" si="52"/>
        <v>2</v>
      </c>
    </row>
    <row r="3367" spans="1:32" x14ac:dyDescent="0.25">
      <c r="A3367">
        <v>98694</v>
      </c>
      <c r="B3367" t="s">
        <v>7088</v>
      </c>
      <c r="C3367" t="s">
        <v>75</v>
      </c>
      <c r="D3367">
        <v>0</v>
      </c>
      <c r="F3367" t="s">
        <v>335</v>
      </c>
      <c r="G3367" t="s">
        <v>126</v>
      </c>
      <c r="H3367" t="s">
        <v>7089</v>
      </c>
      <c r="I3367" t="s">
        <v>7090</v>
      </c>
      <c r="J3367" t="s">
        <v>7091</v>
      </c>
      <c r="K3367" t="s">
        <v>7092</v>
      </c>
      <c r="L3367" t="s">
        <v>7093</v>
      </c>
      <c r="M3367" t="s">
        <v>1106</v>
      </c>
      <c r="N3367" t="s">
        <v>4261</v>
      </c>
      <c r="O3367" t="s">
        <v>3375</v>
      </c>
      <c r="P3367" t="s">
        <v>6844</v>
      </c>
      <c r="Q3367" t="s">
        <v>4885</v>
      </c>
      <c r="R3367" t="s">
        <v>127</v>
      </c>
      <c r="S3367" t="s">
        <v>108</v>
      </c>
      <c r="T3367" t="s">
        <v>2336</v>
      </c>
      <c r="U3367" t="s">
        <v>2337</v>
      </c>
      <c r="X3367">
        <v>4</v>
      </c>
      <c r="Y3367">
        <v>0</v>
      </c>
      <c r="Z3367">
        <v>0</v>
      </c>
      <c r="AA3367">
        <v>0</v>
      </c>
      <c r="AB3367">
        <v>209000</v>
      </c>
      <c r="AC3367" t="s">
        <v>47</v>
      </c>
      <c r="AD3367">
        <f>+VLOOKUP(T3367,items!$A$2:$D$1255,4,0)</f>
        <v>0</v>
      </c>
      <c r="AE3367">
        <f>+VLOOKUP(T3367,Tabla1[],5,0)</f>
        <v>0</v>
      </c>
      <c r="AF3367">
        <f t="shared" si="52"/>
        <v>12</v>
      </c>
    </row>
    <row r="3368" spans="1:32" x14ac:dyDescent="0.25">
      <c r="A3368">
        <v>98694</v>
      </c>
      <c r="B3368" t="s">
        <v>7088</v>
      </c>
      <c r="C3368" t="s">
        <v>75</v>
      </c>
      <c r="D3368">
        <v>0</v>
      </c>
      <c r="F3368" t="s">
        <v>335</v>
      </c>
      <c r="G3368" t="s">
        <v>126</v>
      </c>
      <c r="H3368" t="s">
        <v>7089</v>
      </c>
      <c r="I3368" t="s">
        <v>7090</v>
      </c>
      <c r="J3368" t="s">
        <v>7091</v>
      </c>
      <c r="K3368" t="s">
        <v>7092</v>
      </c>
      <c r="L3368" t="s">
        <v>7093</v>
      </c>
      <c r="M3368" t="s">
        <v>1106</v>
      </c>
      <c r="N3368" t="s">
        <v>4261</v>
      </c>
      <c r="O3368" t="s">
        <v>3375</v>
      </c>
      <c r="P3368" t="s">
        <v>6844</v>
      </c>
      <c r="Q3368" t="s">
        <v>4885</v>
      </c>
      <c r="R3368" t="s">
        <v>127</v>
      </c>
      <c r="S3368" t="s">
        <v>108</v>
      </c>
      <c r="T3368" t="s">
        <v>7094</v>
      </c>
      <c r="U3368" t="s">
        <v>7095</v>
      </c>
      <c r="X3368">
        <v>36</v>
      </c>
      <c r="Y3368">
        <v>0</v>
      </c>
      <c r="Z3368">
        <v>0</v>
      </c>
      <c r="AA3368">
        <v>0</v>
      </c>
      <c r="AB3368">
        <v>109440</v>
      </c>
      <c r="AC3368" t="s">
        <v>47</v>
      </c>
      <c r="AD3368">
        <f>+VLOOKUP(T3368,items!$A$2:$D$1255,4,0)</f>
        <v>0</v>
      </c>
      <c r="AE3368">
        <f>+VLOOKUP(T3368,Tabla1[],5,0)</f>
        <v>0</v>
      </c>
      <c r="AF3368">
        <f t="shared" si="52"/>
        <v>12</v>
      </c>
    </row>
    <row r="3369" spans="1:32" x14ac:dyDescent="0.25">
      <c r="A3369">
        <v>98694</v>
      </c>
      <c r="B3369" t="s">
        <v>7088</v>
      </c>
      <c r="C3369" t="s">
        <v>75</v>
      </c>
      <c r="D3369">
        <v>0</v>
      </c>
      <c r="F3369" t="s">
        <v>335</v>
      </c>
      <c r="G3369" t="s">
        <v>126</v>
      </c>
      <c r="H3369" t="s">
        <v>7089</v>
      </c>
      <c r="I3369" t="s">
        <v>7090</v>
      </c>
      <c r="J3369" t="s">
        <v>7091</v>
      </c>
      <c r="K3369" t="s">
        <v>7092</v>
      </c>
      <c r="L3369" t="s">
        <v>7093</v>
      </c>
      <c r="M3369" t="s">
        <v>1106</v>
      </c>
      <c r="N3369" t="s">
        <v>4261</v>
      </c>
      <c r="O3369" t="s">
        <v>3375</v>
      </c>
      <c r="P3369" t="s">
        <v>6844</v>
      </c>
      <c r="Q3369" t="s">
        <v>4885</v>
      </c>
      <c r="R3369" t="s">
        <v>127</v>
      </c>
      <c r="S3369" t="s">
        <v>108</v>
      </c>
      <c r="T3369" t="s">
        <v>3675</v>
      </c>
      <c r="U3369" t="s">
        <v>3676</v>
      </c>
      <c r="X3369">
        <v>1</v>
      </c>
      <c r="Y3369">
        <v>11000</v>
      </c>
      <c r="Z3369">
        <v>0</v>
      </c>
      <c r="AA3369">
        <v>0</v>
      </c>
      <c r="AB3369">
        <v>378304</v>
      </c>
      <c r="AC3369" t="s">
        <v>47</v>
      </c>
      <c r="AD3369">
        <f>+VLOOKUP(T3369,items!$A$2:$D$1255,4,0)</f>
        <v>0</v>
      </c>
      <c r="AE3369">
        <f>+VLOOKUP(T3369,Tabla1[],5,0)</f>
        <v>0</v>
      </c>
      <c r="AF3369">
        <f t="shared" si="52"/>
        <v>12</v>
      </c>
    </row>
    <row r="3370" spans="1:32" x14ac:dyDescent="0.25">
      <c r="A3370">
        <v>98694</v>
      </c>
      <c r="B3370" t="s">
        <v>7088</v>
      </c>
      <c r="C3370" t="s">
        <v>75</v>
      </c>
      <c r="D3370">
        <v>0</v>
      </c>
      <c r="F3370" t="s">
        <v>335</v>
      </c>
      <c r="G3370" t="s">
        <v>126</v>
      </c>
      <c r="H3370" t="s">
        <v>7089</v>
      </c>
      <c r="I3370" t="s">
        <v>7090</v>
      </c>
      <c r="J3370" t="s">
        <v>7091</v>
      </c>
      <c r="K3370" t="s">
        <v>7092</v>
      </c>
      <c r="L3370" t="s">
        <v>7093</v>
      </c>
      <c r="M3370" t="s">
        <v>1106</v>
      </c>
      <c r="N3370" t="s">
        <v>4261</v>
      </c>
      <c r="O3370" t="s">
        <v>3375</v>
      </c>
      <c r="P3370" t="s">
        <v>6844</v>
      </c>
      <c r="Q3370" t="s">
        <v>4885</v>
      </c>
      <c r="R3370" t="s">
        <v>127</v>
      </c>
      <c r="S3370" t="s">
        <v>108</v>
      </c>
      <c r="T3370" t="s">
        <v>2057</v>
      </c>
      <c r="U3370" t="s">
        <v>2058</v>
      </c>
      <c r="X3370">
        <v>36</v>
      </c>
      <c r="Y3370">
        <v>0</v>
      </c>
      <c r="Z3370">
        <v>0</v>
      </c>
      <c r="AA3370">
        <v>0</v>
      </c>
      <c r="AB3370">
        <v>307800</v>
      </c>
      <c r="AC3370" t="s">
        <v>47</v>
      </c>
      <c r="AD3370">
        <f>+VLOOKUP(T3370,items!$A$2:$D$1255,4,0)</f>
        <v>0</v>
      </c>
      <c r="AE3370">
        <f>+VLOOKUP(T3370,Tabla1[],5,0)</f>
        <v>0</v>
      </c>
      <c r="AF3370">
        <f t="shared" si="52"/>
        <v>12</v>
      </c>
    </row>
    <row r="3371" spans="1:32" x14ac:dyDescent="0.25">
      <c r="A3371">
        <v>98694</v>
      </c>
      <c r="B3371" t="s">
        <v>7088</v>
      </c>
      <c r="C3371" t="s">
        <v>75</v>
      </c>
      <c r="D3371">
        <v>0</v>
      </c>
      <c r="F3371" t="s">
        <v>335</v>
      </c>
      <c r="G3371" t="s">
        <v>126</v>
      </c>
      <c r="H3371" t="s">
        <v>7089</v>
      </c>
      <c r="I3371" t="s">
        <v>7090</v>
      </c>
      <c r="J3371" t="s">
        <v>7091</v>
      </c>
      <c r="K3371" t="s">
        <v>7092</v>
      </c>
      <c r="L3371" t="s">
        <v>7093</v>
      </c>
      <c r="M3371" t="s">
        <v>1106</v>
      </c>
      <c r="N3371" t="s">
        <v>4261</v>
      </c>
      <c r="O3371" t="s">
        <v>3375</v>
      </c>
      <c r="P3371" t="s">
        <v>6844</v>
      </c>
      <c r="Q3371" t="s">
        <v>4885</v>
      </c>
      <c r="R3371" t="s">
        <v>127</v>
      </c>
      <c r="S3371" t="s">
        <v>108</v>
      </c>
      <c r="T3371" t="s">
        <v>839</v>
      </c>
      <c r="U3371" t="s">
        <v>840</v>
      </c>
      <c r="V3371" t="s">
        <v>1609</v>
      </c>
      <c r="X3371">
        <v>1</v>
      </c>
      <c r="Y3371">
        <v>7200</v>
      </c>
      <c r="Z3371">
        <v>0</v>
      </c>
      <c r="AA3371">
        <v>2000</v>
      </c>
      <c r="AB3371">
        <v>3258066</v>
      </c>
      <c r="AC3371" t="s">
        <v>47</v>
      </c>
      <c r="AD3371">
        <f>+VLOOKUP(T3371,items!$A$2:$D$1255,4,0)</f>
        <v>0</v>
      </c>
      <c r="AE3371">
        <f>+VLOOKUP(T3371,Tabla1[],5,0)</f>
        <v>0</v>
      </c>
      <c r="AF3371">
        <f t="shared" si="52"/>
        <v>12</v>
      </c>
    </row>
    <row r="3372" spans="1:32" x14ac:dyDescent="0.25">
      <c r="A3372">
        <v>98694</v>
      </c>
      <c r="B3372" t="s">
        <v>7088</v>
      </c>
      <c r="C3372" t="s">
        <v>75</v>
      </c>
      <c r="D3372">
        <v>0</v>
      </c>
      <c r="F3372" t="s">
        <v>335</v>
      </c>
      <c r="G3372" t="s">
        <v>126</v>
      </c>
      <c r="H3372" t="s">
        <v>7089</v>
      </c>
      <c r="I3372" t="s">
        <v>7090</v>
      </c>
      <c r="J3372" t="s">
        <v>7091</v>
      </c>
      <c r="K3372" t="s">
        <v>7092</v>
      </c>
      <c r="L3372" t="s">
        <v>7093</v>
      </c>
      <c r="M3372" t="s">
        <v>1106</v>
      </c>
      <c r="N3372" t="s">
        <v>4261</v>
      </c>
      <c r="O3372" t="s">
        <v>3375</v>
      </c>
      <c r="P3372" t="s">
        <v>6844</v>
      </c>
      <c r="Q3372" t="s">
        <v>4885</v>
      </c>
      <c r="R3372" t="s">
        <v>127</v>
      </c>
      <c r="S3372" t="s">
        <v>108</v>
      </c>
      <c r="T3372" t="s">
        <v>3189</v>
      </c>
      <c r="U3372" t="s">
        <v>3190</v>
      </c>
      <c r="X3372">
        <v>1</v>
      </c>
      <c r="Y3372">
        <v>0</v>
      </c>
      <c r="Z3372">
        <v>0</v>
      </c>
      <c r="AA3372">
        <v>0</v>
      </c>
      <c r="AB3372">
        <v>332500</v>
      </c>
      <c r="AC3372" t="s">
        <v>47</v>
      </c>
      <c r="AD3372">
        <f>+VLOOKUP(T3372,items!$A$2:$D$1255,4,0)</f>
        <v>0</v>
      </c>
      <c r="AE3372">
        <f>+VLOOKUP(T3372,Tabla1[],5,0)</f>
        <v>0</v>
      </c>
      <c r="AF3372">
        <f t="shared" si="52"/>
        <v>12</v>
      </c>
    </row>
    <row r="3373" spans="1:32" x14ac:dyDescent="0.25">
      <c r="A3373">
        <v>98694</v>
      </c>
      <c r="B3373" t="s">
        <v>7088</v>
      </c>
      <c r="C3373" t="s">
        <v>75</v>
      </c>
      <c r="D3373">
        <v>0</v>
      </c>
      <c r="F3373" t="s">
        <v>335</v>
      </c>
      <c r="G3373" t="s">
        <v>126</v>
      </c>
      <c r="H3373" t="s">
        <v>7089</v>
      </c>
      <c r="I3373" t="s">
        <v>7090</v>
      </c>
      <c r="J3373" t="s">
        <v>7091</v>
      </c>
      <c r="K3373" t="s">
        <v>7092</v>
      </c>
      <c r="L3373" t="s">
        <v>7093</v>
      </c>
      <c r="M3373" t="s">
        <v>1106</v>
      </c>
      <c r="N3373" t="s">
        <v>4261</v>
      </c>
      <c r="O3373" t="s">
        <v>3375</v>
      </c>
      <c r="P3373" t="s">
        <v>6844</v>
      </c>
      <c r="Q3373" t="s">
        <v>4885</v>
      </c>
      <c r="R3373" t="s">
        <v>127</v>
      </c>
      <c r="S3373" t="s">
        <v>108</v>
      </c>
      <c r="T3373" t="s">
        <v>2755</v>
      </c>
      <c r="U3373" t="s">
        <v>2756</v>
      </c>
      <c r="X3373">
        <v>1</v>
      </c>
      <c r="Y3373">
        <v>0</v>
      </c>
      <c r="Z3373">
        <v>0</v>
      </c>
      <c r="AA3373">
        <v>0</v>
      </c>
      <c r="AB3373">
        <v>313500</v>
      </c>
      <c r="AC3373" t="s">
        <v>47</v>
      </c>
      <c r="AD3373">
        <f>+VLOOKUP(T3373,items!$A$2:$D$1255,4,0)</f>
        <v>0</v>
      </c>
      <c r="AE3373">
        <f>+VLOOKUP(T3373,Tabla1[],5,0)</f>
        <v>0</v>
      </c>
      <c r="AF3373">
        <f t="shared" si="52"/>
        <v>12</v>
      </c>
    </row>
    <row r="3374" spans="1:32" x14ac:dyDescent="0.25">
      <c r="A3374">
        <v>98694</v>
      </c>
      <c r="B3374" t="s">
        <v>7088</v>
      </c>
      <c r="C3374" t="s">
        <v>75</v>
      </c>
      <c r="D3374">
        <v>0</v>
      </c>
      <c r="F3374" t="s">
        <v>335</v>
      </c>
      <c r="G3374" t="s">
        <v>126</v>
      </c>
      <c r="H3374" t="s">
        <v>7089</v>
      </c>
      <c r="I3374" t="s">
        <v>7090</v>
      </c>
      <c r="J3374" t="s">
        <v>7091</v>
      </c>
      <c r="K3374" t="s">
        <v>7092</v>
      </c>
      <c r="L3374" t="s">
        <v>7093</v>
      </c>
      <c r="M3374" t="s">
        <v>1106</v>
      </c>
      <c r="N3374" t="s">
        <v>4261</v>
      </c>
      <c r="O3374" t="s">
        <v>3375</v>
      </c>
      <c r="P3374" t="s">
        <v>6844</v>
      </c>
      <c r="Q3374" t="s">
        <v>4885</v>
      </c>
      <c r="R3374" t="s">
        <v>127</v>
      </c>
      <c r="S3374" t="s">
        <v>108</v>
      </c>
      <c r="T3374" t="s">
        <v>331</v>
      </c>
      <c r="U3374" t="s">
        <v>332</v>
      </c>
      <c r="X3374">
        <v>1</v>
      </c>
      <c r="Y3374">
        <v>0</v>
      </c>
      <c r="Z3374">
        <v>0</v>
      </c>
      <c r="AA3374">
        <v>0</v>
      </c>
      <c r="AB3374">
        <v>95000</v>
      </c>
      <c r="AC3374" t="s">
        <v>47</v>
      </c>
      <c r="AD3374" t="e">
        <f>+VLOOKUP(T3374,items!$A$2:$D$1255,4,0)</f>
        <v>#N/A</v>
      </c>
      <c r="AE3374" t="e">
        <f>+VLOOKUP(T3374,Tabla1[],5,0)</f>
        <v>#N/A</v>
      </c>
      <c r="AF3374">
        <f t="shared" si="52"/>
        <v>12</v>
      </c>
    </row>
    <row r="3375" spans="1:32" x14ac:dyDescent="0.25">
      <c r="A3375">
        <v>98694</v>
      </c>
      <c r="B3375" t="s">
        <v>7088</v>
      </c>
      <c r="C3375" t="s">
        <v>75</v>
      </c>
      <c r="D3375">
        <v>0</v>
      </c>
      <c r="F3375" t="s">
        <v>335</v>
      </c>
      <c r="G3375" t="s">
        <v>126</v>
      </c>
      <c r="H3375" t="s">
        <v>7089</v>
      </c>
      <c r="I3375" t="s">
        <v>7090</v>
      </c>
      <c r="J3375" t="s">
        <v>7091</v>
      </c>
      <c r="K3375" t="s">
        <v>7092</v>
      </c>
      <c r="L3375" t="s">
        <v>7093</v>
      </c>
      <c r="M3375" t="s">
        <v>1106</v>
      </c>
      <c r="N3375" t="s">
        <v>4261</v>
      </c>
      <c r="O3375" t="s">
        <v>3375</v>
      </c>
      <c r="P3375" t="s">
        <v>6844</v>
      </c>
      <c r="Q3375" t="s">
        <v>4885</v>
      </c>
      <c r="R3375" t="s">
        <v>127</v>
      </c>
      <c r="S3375" t="s">
        <v>108</v>
      </c>
      <c r="T3375" t="s">
        <v>745</v>
      </c>
      <c r="U3375" t="s">
        <v>746</v>
      </c>
      <c r="X3375">
        <v>3</v>
      </c>
      <c r="Y3375">
        <v>0</v>
      </c>
      <c r="Z3375">
        <v>0</v>
      </c>
      <c r="AA3375">
        <v>0</v>
      </c>
      <c r="AB3375">
        <v>242250</v>
      </c>
      <c r="AC3375" t="s">
        <v>47</v>
      </c>
      <c r="AD3375">
        <f>+VLOOKUP(T3375,items!$A$2:$D$1255,4,0)</f>
        <v>0</v>
      </c>
      <c r="AE3375">
        <f>+VLOOKUP(T3375,Tabla1[],5,0)</f>
        <v>0</v>
      </c>
      <c r="AF3375">
        <f t="shared" si="52"/>
        <v>12</v>
      </c>
    </row>
    <row r="3376" spans="1:32" x14ac:dyDescent="0.25">
      <c r="A3376">
        <v>98694</v>
      </c>
      <c r="B3376" t="s">
        <v>7088</v>
      </c>
      <c r="C3376" t="s">
        <v>75</v>
      </c>
      <c r="D3376">
        <v>0</v>
      </c>
      <c r="F3376" t="s">
        <v>335</v>
      </c>
      <c r="G3376" t="s">
        <v>126</v>
      </c>
      <c r="H3376" t="s">
        <v>7089</v>
      </c>
      <c r="I3376" t="s">
        <v>7090</v>
      </c>
      <c r="J3376" t="s">
        <v>7091</v>
      </c>
      <c r="K3376" t="s">
        <v>7092</v>
      </c>
      <c r="L3376" t="s">
        <v>7093</v>
      </c>
      <c r="M3376" t="s">
        <v>1106</v>
      </c>
      <c r="N3376" t="s">
        <v>4261</v>
      </c>
      <c r="O3376" t="s">
        <v>3375</v>
      </c>
      <c r="P3376" t="s">
        <v>6844</v>
      </c>
      <c r="Q3376" t="s">
        <v>4885</v>
      </c>
      <c r="R3376" t="s">
        <v>127</v>
      </c>
      <c r="S3376" t="s">
        <v>108</v>
      </c>
      <c r="T3376" t="s">
        <v>392</v>
      </c>
      <c r="U3376" t="s">
        <v>393</v>
      </c>
      <c r="X3376">
        <v>1</v>
      </c>
      <c r="Y3376">
        <v>0</v>
      </c>
      <c r="Z3376">
        <v>0</v>
      </c>
      <c r="AA3376">
        <v>0</v>
      </c>
      <c r="AB3376">
        <v>150000</v>
      </c>
      <c r="AC3376" t="s">
        <v>47</v>
      </c>
      <c r="AD3376" t="e">
        <f>+VLOOKUP(T3376,items!$A$2:$D$1255,4,0)</f>
        <v>#N/A</v>
      </c>
      <c r="AE3376" t="e">
        <f>+VLOOKUP(T3376,Tabla1[],5,0)</f>
        <v>#N/A</v>
      </c>
      <c r="AF3376">
        <f t="shared" si="52"/>
        <v>12</v>
      </c>
    </row>
    <row r="3377" spans="1:34" x14ac:dyDescent="0.25">
      <c r="A3377">
        <v>98695</v>
      </c>
      <c r="B3377" t="s">
        <v>7069</v>
      </c>
      <c r="C3377" t="s">
        <v>33</v>
      </c>
      <c r="D3377">
        <v>0</v>
      </c>
      <c r="F3377" t="s">
        <v>335</v>
      </c>
      <c r="G3377" t="s">
        <v>335</v>
      </c>
      <c r="H3377" t="s">
        <v>7096</v>
      </c>
      <c r="I3377" t="s">
        <v>37</v>
      </c>
      <c r="J3377" t="s">
        <v>7097</v>
      </c>
      <c r="K3377" t="s">
        <v>7098</v>
      </c>
      <c r="L3377" t="s">
        <v>7099</v>
      </c>
      <c r="M3377" t="s">
        <v>1105</v>
      </c>
      <c r="N3377" t="s">
        <v>1105</v>
      </c>
      <c r="O3377" t="s">
        <v>683</v>
      </c>
      <c r="P3377" t="s">
        <v>449</v>
      </c>
      <c r="Q3377" t="s">
        <v>451</v>
      </c>
      <c r="R3377" t="s">
        <v>63</v>
      </c>
      <c r="S3377" t="s">
        <v>256</v>
      </c>
      <c r="T3377" t="s">
        <v>1347</v>
      </c>
      <c r="U3377" t="s">
        <v>7100</v>
      </c>
      <c r="V3377" t="s">
        <v>958</v>
      </c>
      <c r="W3377" t="s">
        <v>117</v>
      </c>
      <c r="X3377">
        <v>2</v>
      </c>
      <c r="Y3377">
        <v>0</v>
      </c>
      <c r="Z3377">
        <v>0</v>
      </c>
      <c r="AA3377">
        <v>0</v>
      </c>
      <c r="AB3377">
        <v>7524396</v>
      </c>
      <c r="AC3377" t="s">
        <v>47</v>
      </c>
      <c r="AD3377" t="str">
        <f>+VLOOKUP(T3377,items!$A$2:$D$1255,4,0)</f>
        <v>MUEBLES</v>
      </c>
      <c r="AE3377">
        <f>+VLOOKUP(T3377,Tabla1[],5,0)</f>
        <v>0</v>
      </c>
      <c r="AF3377">
        <f t="shared" si="52"/>
        <v>11</v>
      </c>
    </row>
    <row r="3378" spans="1:34" x14ac:dyDescent="0.25">
      <c r="A3378">
        <v>98695</v>
      </c>
      <c r="B3378" t="s">
        <v>7069</v>
      </c>
      <c r="C3378" t="s">
        <v>33</v>
      </c>
      <c r="D3378">
        <v>0</v>
      </c>
      <c r="F3378" t="s">
        <v>335</v>
      </c>
      <c r="G3378" t="s">
        <v>335</v>
      </c>
      <c r="H3378" t="s">
        <v>7096</v>
      </c>
      <c r="I3378" t="s">
        <v>37</v>
      </c>
      <c r="J3378" t="s">
        <v>7097</v>
      </c>
      <c r="K3378" t="s">
        <v>7098</v>
      </c>
      <c r="L3378" t="s">
        <v>7099</v>
      </c>
      <c r="M3378" t="s">
        <v>1105</v>
      </c>
      <c r="N3378" t="s">
        <v>1105</v>
      </c>
      <c r="O3378" t="s">
        <v>683</v>
      </c>
      <c r="P3378" t="s">
        <v>449</v>
      </c>
      <c r="Q3378" t="s">
        <v>451</v>
      </c>
      <c r="R3378" t="s">
        <v>63</v>
      </c>
      <c r="S3378" t="s">
        <v>256</v>
      </c>
      <c r="T3378" t="s">
        <v>7101</v>
      </c>
      <c r="U3378" t="s">
        <v>7102</v>
      </c>
      <c r="X3378">
        <v>1</v>
      </c>
      <c r="Y3378">
        <v>0</v>
      </c>
      <c r="Z3378">
        <v>0</v>
      </c>
      <c r="AA3378">
        <v>0</v>
      </c>
      <c r="AB3378">
        <v>1384326</v>
      </c>
      <c r="AC3378" t="s">
        <v>47</v>
      </c>
      <c r="AD3378" t="str">
        <f>+VLOOKUP(T3378,items!$A$2:$D$1255,4,0)</f>
        <v>MUEBLES</v>
      </c>
      <c r="AE3378">
        <f>+VLOOKUP(T3378,Tabla1[],5,0)</f>
        <v>0</v>
      </c>
      <c r="AF3378">
        <f t="shared" si="52"/>
        <v>11</v>
      </c>
    </row>
    <row r="3379" spans="1:34" x14ac:dyDescent="0.25">
      <c r="A3379">
        <v>98697</v>
      </c>
      <c r="B3379" t="s">
        <v>6927</v>
      </c>
      <c r="C3379" t="s">
        <v>75</v>
      </c>
      <c r="D3379">
        <v>0</v>
      </c>
      <c r="F3379" t="s">
        <v>335</v>
      </c>
      <c r="G3379" t="s">
        <v>335</v>
      </c>
      <c r="H3379" t="s">
        <v>7103</v>
      </c>
      <c r="I3379" t="s">
        <v>37</v>
      </c>
      <c r="J3379" t="s">
        <v>7104</v>
      </c>
      <c r="K3379" t="s">
        <v>7105</v>
      </c>
      <c r="L3379" t="s">
        <v>37</v>
      </c>
      <c r="M3379" t="s">
        <v>4390</v>
      </c>
      <c r="N3379" t="s">
        <v>4390</v>
      </c>
      <c r="O3379" t="s">
        <v>682</v>
      </c>
      <c r="P3379" t="s">
        <v>4571</v>
      </c>
      <c r="Q3379" t="s">
        <v>4571</v>
      </c>
      <c r="R3379" t="s">
        <v>43</v>
      </c>
      <c r="S3379" t="s">
        <v>164</v>
      </c>
      <c r="T3379" t="s">
        <v>1426</v>
      </c>
      <c r="U3379" t="s">
        <v>1427</v>
      </c>
      <c r="X3379">
        <v>2.5</v>
      </c>
      <c r="Y3379">
        <v>0</v>
      </c>
      <c r="Z3379">
        <v>0</v>
      </c>
      <c r="AA3379">
        <v>0</v>
      </c>
      <c r="AB3379">
        <v>131500</v>
      </c>
      <c r="AC3379" t="s">
        <v>47</v>
      </c>
      <c r="AD3379">
        <f>+VLOOKUP(T3379,items!$A$2:$D$1255,4,0)</f>
        <v>0</v>
      </c>
      <c r="AE3379">
        <f>+VLOOKUP(T3379,Tabla1[],5,0)</f>
        <v>0</v>
      </c>
      <c r="AF3379">
        <f t="shared" si="52"/>
        <v>11</v>
      </c>
    </row>
    <row r="3380" spans="1:34" x14ac:dyDescent="0.25">
      <c r="A3380">
        <v>98708</v>
      </c>
      <c r="B3380" t="s">
        <v>7106</v>
      </c>
      <c r="C3380" t="s">
        <v>33</v>
      </c>
      <c r="D3380">
        <v>0</v>
      </c>
      <c r="F3380" t="s">
        <v>335</v>
      </c>
      <c r="G3380" t="s">
        <v>4390</v>
      </c>
      <c r="H3380" t="s">
        <v>7107</v>
      </c>
      <c r="I3380" t="s">
        <v>37</v>
      </c>
      <c r="J3380" t="s">
        <v>7108</v>
      </c>
      <c r="K3380" t="s">
        <v>7109</v>
      </c>
      <c r="L3380" t="s">
        <v>37</v>
      </c>
      <c r="M3380" t="s">
        <v>1105</v>
      </c>
      <c r="N3380" t="s">
        <v>1105</v>
      </c>
      <c r="O3380" t="s">
        <v>4571</v>
      </c>
      <c r="P3380" t="s">
        <v>3918</v>
      </c>
      <c r="Q3380" t="s">
        <v>3918</v>
      </c>
      <c r="R3380" t="s">
        <v>411</v>
      </c>
      <c r="S3380" t="s">
        <v>164</v>
      </c>
      <c r="T3380" t="s">
        <v>1624</v>
      </c>
      <c r="U3380" t="s">
        <v>828</v>
      </c>
      <c r="X3380">
        <v>29</v>
      </c>
      <c r="Y3380">
        <v>0</v>
      </c>
      <c r="Z3380">
        <v>0</v>
      </c>
      <c r="AA3380">
        <v>0</v>
      </c>
      <c r="AB3380">
        <v>1525400</v>
      </c>
      <c r="AC3380" t="s">
        <v>47</v>
      </c>
      <c r="AD3380">
        <f>+VLOOKUP(T3380,items!$A$2:$D$1255,4,0)</f>
        <v>0</v>
      </c>
      <c r="AE3380">
        <f>+VLOOKUP(T3380,Tabla1[],5,0)</f>
        <v>0</v>
      </c>
      <c r="AF3380">
        <f t="shared" si="52"/>
        <v>11</v>
      </c>
    </row>
    <row r="3381" spans="1:34" x14ac:dyDescent="0.25">
      <c r="A3381">
        <v>98709</v>
      </c>
      <c r="B3381" t="s">
        <v>7110</v>
      </c>
      <c r="C3381" t="s">
        <v>33</v>
      </c>
      <c r="D3381">
        <v>0</v>
      </c>
      <c r="F3381" t="s">
        <v>335</v>
      </c>
      <c r="G3381" t="s">
        <v>2254</v>
      </c>
      <c r="H3381" t="s">
        <v>7111</v>
      </c>
      <c r="I3381" t="s">
        <v>37</v>
      </c>
      <c r="J3381" t="s">
        <v>7112</v>
      </c>
      <c r="K3381" t="s">
        <v>7113</v>
      </c>
      <c r="L3381" t="s">
        <v>7114</v>
      </c>
      <c r="M3381" t="s">
        <v>6584</v>
      </c>
      <c r="N3381" t="s">
        <v>6584</v>
      </c>
      <c r="O3381" t="s">
        <v>4320</v>
      </c>
      <c r="P3381" t="s">
        <v>5143</v>
      </c>
      <c r="Q3381" t="s">
        <v>1974</v>
      </c>
      <c r="R3381" t="s">
        <v>127</v>
      </c>
      <c r="S3381" t="s">
        <v>256</v>
      </c>
      <c r="T3381" t="s">
        <v>3453</v>
      </c>
      <c r="U3381" t="s">
        <v>3454</v>
      </c>
      <c r="W3381" t="s">
        <v>114</v>
      </c>
      <c r="X3381">
        <v>6</v>
      </c>
      <c r="Y3381">
        <v>0</v>
      </c>
      <c r="Z3381">
        <v>0</v>
      </c>
      <c r="AA3381">
        <v>0</v>
      </c>
      <c r="AB3381">
        <v>4134612</v>
      </c>
      <c r="AC3381" t="s">
        <v>47</v>
      </c>
      <c r="AD3381" t="str">
        <f>+VLOOKUP(T3381,items!$A$2:$D$1255,4,0)</f>
        <v>MUEBLES</v>
      </c>
      <c r="AE3381">
        <f>+VLOOKUP(T3381,Tabla1[],5,0)</f>
        <v>0</v>
      </c>
      <c r="AF3381">
        <f t="shared" si="52"/>
        <v>1</v>
      </c>
    </row>
    <row r="3382" spans="1:34" x14ac:dyDescent="0.25">
      <c r="A3382">
        <v>98709</v>
      </c>
      <c r="B3382" t="s">
        <v>7110</v>
      </c>
      <c r="C3382" t="s">
        <v>33</v>
      </c>
      <c r="D3382">
        <v>0</v>
      </c>
      <c r="F3382" t="s">
        <v>335</v>
      </c>
      <c r="G3382" t="s">
        <v>2254</v>
      </c>
      <c r="H3382" t="s">
        <v>7111</v>
      </c>
      <c r="I3382" t="s">
        <v>37</v>
      </c>
      <c r="J3382" t="s">
        <v>7112</v>
      </c>
      <c r="K3382" t="s">
        <v>7113</v>
      </c>
      <c r="L3382" t="s">
        <v>7114</v>
      </c>
      <c r="M3382" t="s">
        <v>6584</v>
      </c>
      <c r="N3382" t="s">
        <v>6584</v>
      </c>
      <c r="O3382" t="s">
        <v>4320</v>
      </c>
      <c r="P3382" t="s">
        <v>5143</v>
      </c>
      <c r="Q3382" t="s">
        <v>1974</v>
      </c>
      <c r="R3382" t="s">
        <v>127</v>
      </c>
      <c r="S3382" t="s">
        <v>256</v>
      </c>
      <c r="T3382" t="s">
        <v>1062</v>
      </c>
      <c r="U3382" t="s">
        <v>6030</v>
      </c>
      <c r="V3382" t="s">
        <v>1609</v>
      </c>
      <c r="X3382">
        <v>6</v>
      </c>
      <c r="Y3382">
        <v>0</v>
      </c>
      <c r="Z3382">
        <v>0</v>
      </c>
      <c r="AA3382">
        <v>0</v>
      </c>
      <c r="AB3382">
        <v>6770820</v>
      </c>
      <c r="AC3382" t="s">
        <v>47</v>
      </c>
      <c r="AD3382">
        <f>+VLOOKUP(T3382,items!$A$2:$D$1255,4,0)</f>
        <v>0</v>
      </c>
      <c r="AE3382">
        <f>+VLOOKUP(T3382,Tabla1[],5,0)</f>
        <v>0</v>
      </c>
      <c r="AF3382">
        <f t="shared" si="52"/>
        <v>1</v>
      </c>
    </row>
    <row r="3383" spans="1:34" x14ac:dyDescent="0.25">
      <c r="A3383">
        <v>98709</v>
      </c>
      <c r="B3383" t="s">
        <v>7110</v>
      </c>
      <c r="C3383" t="s">
        <v>33</v>
      </c>
      <c r="D3383">
        <v>0</v>
      </c>
      <c r="F3383" t="s">
        <v>335</v>
      </c>
      <c r="G3383" t="s">
        <v>2254</v>
      </c>
      <c r="H3383" t="s">
        <v>7111</v>
      </c>
      <c r="I3383" t="s">
        <v>37</v>
      </c>
      <c r="J3383" t="s">
        <v>7112</v>
      </c>
      <c r="K3383" t="s">
        <v>7113</v>
      </c>
      <c r="L3383" t="s">
        <v>7114</v>
      </c>
      <c r="M3383" t="s">
        <v>6584</v>
      </c>
      <c r="N3383" t="s">
        <v>6584</v>
      </c>
      <c r="O3383" t="s">
        <v>4320</v>
      </c>
      <c r="P3383" t="s">
        <v>5143</v>
      </c>
      <c r="Q3383" t="s">
        <v>1974</v>
      </c>
      <c r="R3383" t="s">
        <v>127</v>
      </c>
      <c r="S3383" t="s">
        <v>256</v>
      </c>
      <c r="T3383" t="s">
        <v>691</v>
      </c>
      <c r="U3383" t="s">
        <v>692</v>
      </c>
      <c r="X3383">
        <v>1</v>
      </c>
      <c r="Y3383">
        <v>0</v>
      </c>
      <c r="Z3383">
        <v>0</v>
      </c>
      <c r="AA3383">
        <v>0</v>
      </c>
      <c r="AB3383">
        <v>80000</v>
      </c>
      <c r="AC3383" t="s">
        <v>47</v>
      </c>
      <c r="AD3383" t="e">
        <f>+VLOOKUP(T3383,items!$A$2:$D$1255,4,0)</f>
        <v>#N/A</v>
      </c>
      <c r="AE3383" t="e">
        <f>+VLOOKUP(T3383,Tabla1[],5,0)</f>
        <v>#N/A</v>
      </c>
      <c r="AF3383">
        <f t="shared" si="52"/>
        <v>1</v>
      </c>
    </row>
    <row r="3384" spans="1:34" x14ac:dyDescent="0.25">
      <c r="A3384">
        <v>98717</v>
      </c>
      <c r="B3384" t="s">
        <v>6861</v>
      </c>
      <c r="C3384" t="s">
        <v>75</v>
      </c>
      <c r="D3384">
        <v>0</v>
      </c>
      <c r="F3384" t="s">
        <v>335</v>
      </c>
      <c r="G3384" t="s">
        <v>335</v>
      </c>
      <c r="H3384" t="s">
        <v>7115</v>
      </c>
      <c r="I3384" t="s">
        <v>37</v>
      </c>
      <c r="J3384" t="s">
        <v>7116</v>
      </c>
      <c r="K3384" t="s">
        <v>7117</v>
      </c>
      <c r="L3384" t="s">
        <v>37</v>
      </c>
      <c r="M3384" t="s">
        <v>4390</v>
      </c>
      <c r="N3384" t="s">
        <v>4390</v>
      </c>
      <c r="O3384" t="s">
        <v>682</v>
      </c>
      <c r="P3384" t="s">
        <v>3918</v>
      </c>
      <c r="Q3384" t="s">
        <v>3918</v>
      </c>
      <c r="R3384" t="s">
        <v>43</v>
      </c>
      <c r="S3384" t="s">
        <v>164</v>
      </c>
      <c r="T3384" t="s">
        <v>6309</v>
      </c>
      <c r="U3384" t="s">
        <v>6310</v>
      </c>
      <c r="X3384">
        <v>2</v>
      </c>
      <c r="Y3384">
        <v>0</v>
      </c>
      <c r="Z3384">
        <v>0</v>
      </c>
      <c r="AA3384">
        <v>0</v>
      </c>
      <c r="AB3384">
        <v>2600</v>
      </c>
      <c r="AC3384" t="s">
        <v>47</v>
      </c>
      <c r="AD3384">
        <f>+VLOOKUP(T3384,items!$A$2:$D$1255,4,0)</f>
        <v>0</v>
      </c>
      <c r="AE3384">
        <f>+VLOOKUP(T3384,Tabla1[],5,0)</f>
        <v>0</v>
      </c>
      <c r="AF3384">
        <f t="shared" si="52"/>
        <v>11</v>
      </c>
    </row>
    <row r="3385" spans="1:34" x14ac:dyDescent="0.25">
      <c r="A3385">
        <v>98717</v>
      </c>
      <c r="B3385" t="s">
        <v>6861</v>
      </c>
      <c r="C3385" t="s">
        <v>75</v>
      </c>
      <c r="D3385">
        <v>0</v>
      </c>
      <c r="F3385" t="s">
        <v>335</v>
      </c>
      <c r="G3385" t="s">
        <v>335</v>
      </c>
      <c r="H3385" t="s">
        <v>7115</v>
      </c>
      <c r="I3385" t="s">
        <v>37</v>
      </c>
      <c r="J3385" t="s">
        <v>7116</v>
      </c>
      <c r="K3385" t="s">
        <v>7117</v>
      </c>
      <c r="L3385" t="s">
        <v>37</v>
      </c>
      <c r="M3385" t="s">
        <v>4390</v>
      </c>
      <c r="N3385" t="s">
        <v>4390</v>
      </c>
      <c r="O3385" t="s">
        <v>682</v>
      </c>
      <c r="P3385" t="s">
        <v>3918</v>
      </c>
      <c r="Q3385" t="s">
        <v>3918</v>
      </c>
      <c r="R3385" t="s">
        <v>43</v>
      </c>
      <c r="S3385" t="s">
        <v>164</v>
      </c>
      <c r="T3385" t="s">
        <v>1290</v>
      </c>
      <c r="U3385" t="s">
        <v>1291</v>
      </c>
      <c r="X3385">
        <v>1</v>
      </c>
      <c r="Y3385">
        <v>0</v>
      </c>
      <c r="Z3385">
        <v>0</v>
      </c>
      <c r="AA3385">
        <v>0</v>
      </c>
      <c r="AB3385">
        <v>63829</v>
      </c>
      <c r="AC3385" t="s">
        <v>47</v>
      </c>
      <c r="AD3385">
        <f>+VLOOKUP(T3385,items!$A$2:$D$1255,4,0)</f>
        <v>0</v>
      </c>
      <c r="AE3385">
        <f>+VLOOKUP(T3385,Tabla1[],5,0)</f>
        <v>0</v>
      </c>
      <c r="AF3385">
        <f t="shared" si="52"/>
        <v>11</v>
      </c>
    </row>
    <row r="3386" spans="1:34" x14ac:dyDescent="0.25">
      <c r="A3386">
        <v>98717</v>
      </c>
      <c r="B3386" t="s">
        <v>6861</v>
      </c>
      <c r="C3386" t="s">
        <v>75</v>
      </c>
      <c r="D3386">
        <v>0</v>
      </c>
      <c r="F3386" t="s">
        <v>335</v>
      </c>
      <c r="G3386" t="s">
        <v>335</v>
      </c>
      <c r="H3386" t="s">
        <v>7115</v>
      </c>
      <c r="I3386" t="s">
        <v>37</v>
      </c>
      <c r="J3386" t="s">
        <v>7116</v>
      </c>
      <c r="K3386" t="s">
        <v>7117</v>
      </c>
      <c r="L3386" t="s">
        <v>37</v>
      </c>
      <c r="M3386" t="s">
        <v>4390</v>
      </c>
      <c r="N3386" t="s">
        <v>4390</v>
      </c>
      <c r="O3386" t="s">
        <v>682</v>
      </c>
      <c r="P3386" t="s">
        <v>3918</v>
      </c>
      <c r="Q3386" t="s">
        <v>3918</v>
      </c>
      <c r="R3386" t="s">
        <v>43</v>
      </c>
      <c r="S3386" t="s">
        <v>164</v>
      </c>
      <c r="T3386" t="s">
        <v>6311</v>
      </c>
      <c r="U3386" t="s">
        <v>6312</v>
      </c>
      <c r="X3386">
        <v>2</v>
      </c>
      <c r="Y3386">
        <v>0</v>
      </c>
      <c r="Z3386">
        <v>0</v>
      </c>
      <c r="AA3386">
        <v>0</v>
      </c>
      <c r="AB3386">
        <v>800</v>
      </c>
      <c r="AC3386" t="s">
        <v>47</v>
      </c>
      <c r="AD3386">
        <f>+VLOOKUP(T3386,items!$A$2:$D$1255,4,0)</f>
        <v>0</v>
      </c>
      <c r="AE3386">
        <f>+VLOOKUP(T3386,Tabla1[],5,0)</f>
        <v>0</v>
      </c>
      <c r="AF3386">
        <f t="shared" si="52"/>
        <v>11</v>
      </c>
    </row>
    <row r="3387" spans="1:34" x14ac:dyDescent="0.25">
      <c r="A3387">
        <v>98723</v>
      </c>
      <c r="B3387" t="s">
        <v>4439</v>
      </c>
      <c r="C3387" t="s">
        <v>75</v>
      </c>
      <c r="D3387">
        <v>0</v>
      </c>
      <c r="F3387" t="s">
        <v>335</v>
      </c>
      <c r="G3387" t="s">
        <v>4581</v>
      </c>
      <c r="H3387" t="s">
        <v>7118</v>
      </c>
      <c r="I3387" t="s">
        <v>37</v>
      </c>
      <c r="J3387" t="s">
        <v>7119</v>
      </c>
      <c r="K3387" t="s">
        <v>7120</v>
      </c>
      <c r="L3387" t="s">
        <v>37</v>
      </c>
      <c r="M3387" t="s">
        <v>3819</v>
      </c>
      <c r="N3387" t="s">
        <v>3819</v>
      </c>
      <c r="O3387" t="s">
        <v>120</v>
      </c>
      <c r="P3387" t="s">
        <v>5169</v>
      </c>
      <c r="Q3387" t="s">
        <v>1213</v>
      </c>
      <c r="R3387" t="s">
        <v>127</v>
      </c>
      <c r="S3387" t="s">
        <v>44</v>
      </c>
      <c r="T3387" t="s">
        <v>1117</v>
      </c>
      <c r="U3387" t="s">
        <v>1118</v>
      </c>
      <c r="X3387">
        <v>1</v>
      </c>
      <c r="Y3387">
        <v>0</v>
      </c>
      <c r="Z3387">
        <v>0</v>
      </c>
      <c r="AA3387">
        <v>0</v>
      </c>
      <c r="AB3387">
        <v>110500</v>
      </c>
      <c r="AC3387" t="s">
        <v>47</v>
      </c>
      <c r="AD3387">
        <f>+VLOOKUP(T3387,items!$A$2:$D$1255,4,0)</f>
        <v>0</v>
      </c>
      <c r="AE3387">
        <f>+VLOOKUP(T3387,Tabla1[],5,0)</f>
        <v>0</v>
      </c>
      <c r="AF3387">
        <f t="shared" si="52"/>
        <v>11</v>
      </c>
    </row>
    <row r="3388" spans="1:34" x14ac:dyDescent="0.25">
      <c r="A3388">
        <v>98725</v>
      </c>
      <c r="B3388" t="s">
        <v>7121</v>
      </c>
      <c r="C3388" t="s">
        <v>75</v>
      </c>
      <c r="D3388">
        <v>0</v>
      </c>
      <c r="F3388" t="s">
        <v>335</v>
      </c>
      <c r="G3388" t="s">
        <v>335</v>
      </c>
      <c r="H3388" t="s">
        <v>7122</v>
      </c>
      <c r="I3388" t="s">
        <v>37</v>
      </c>
      <c r="J3388" t="s">
        <v>7123</v>
      </c>
      <c r="K3388" t="s">
        <v>7124</v>
      </c>
      <c r="L3388" t="s">
        <v>37</v>
      </c>
      <c r="M3388" t="s">
        <v>425</v>
      </c>
      <c r="N3388" t="s">
        <v>425</v>
      </c>
      <c r="O3388" t="s">
        <v>3819</v>
      </c>
      <c r="P3388" t="s">
        <v>4817</v>
      </c>
      <c r="Q3388" t="s">
        <v>125</v>
      </c>
      <c r="R3388" t="s">
        <v>127</v>
      </c>
      <c r="S3388" t="s">
        <v>44</v>
      </c>
      <c r="T3388" t="s">
        <v>765</v>
      </c>
      <c r="U3388" t="s">
        <v>766</v>
      </c>
      <c r="X3388">
        <v>1</v>
      </c>
      <c r="Y3388">
        <v>0</v>
      </c>
      <c r="Z3388">
        <v>0</v>
      </c>
      <c r="AA3388">
        <v>0</v>
      </c>
      <c r="AB3388">
        <v>200000</v>
      </c>
      <c r="AC3388" t="s">
        <v>47</v>
      </c>
      <c r="AD3388">
        <f>+VLOOKUP(T3388,items!$A$2:$D$1255,4,0)</f>
        <v>0</v>
      </c>
      <c r="AE3388">
        <f>+VLOOKUP(T3388,Tabla1[],5,0)</f>
        <v>0</v>
      </c>
      <c r="AF3388">
        <f t="shared" si="52"/>
        <v>11</v>
      </c>
    </row>
    <row r="3389" spans="1:34" x14ac:dyDescent="0.25">
      <c r="A3389">
        <v>98725</v>
      </c>
      <c r="B3389" t="s">
        <v>7121</v>
      </c>
      <c r="C3389" t="s">
        <v>75</v>
      </c>
      <c r="D3389">
        <v>0</v>
      </c>
      <c r="F3389" t="s">
        <v>335</v>
      </c>
      <c r="G3389" t="s">
        <v>335</v>
      </c>
      <c r="H3389" t="s">
        <v>7122</v>
      </c>
      <c r="I3389" t="s">
        <v>37</v>
      </c>
      <c r="J3389" t="s">
        <v>7123</v>
      </c>
      <c r="K3389" t="s">
        <v>7124</v>
      </c>
      <c r="L3389" t="s">
        <v>37</v>
      </c>
      <c r="M3389" t="s">
        <v>425</v>
      </c>
      <c r="N3389" t="s">
        <v>425</v>
      </c>
      <c r="O3389" t="s">
        <v>3819</v>
      </c>
      <c r="P3389" t="s">
        <v>4817</v>
      </c>
      <c r="Q3389" t="s">
        <v>125</v>
      </c>
      <c r="R3389" t="s">
        <v>127</v>
      </c>
      <c r="S3389" t="s">
        <v>44</v>
      </c>
      <c r="T3389" t="s">
        <v>771</v>
      </c>
      <c r="U3389" t="s">
        <v>772</v>
      </c>
      <c r="X3389">
        <v>2</v>
      </c>
      <c r="Y3389">
        <v>0</v>
      </c>
      <c r="Z3389">
        <v>0</v>
      </c>
      <c r="AA3389">
        <v>0</v>
      </c>
      <c r="AB3389">
        <v>65000</v>
      </c>
      <c r="AC3389" t="s">
        <v>47</v>
      </c>
      <c r="AD3389">
        <f>+VLOOKUP(T3389,items!$A$2:$D$1255,4,0)</f>
        <v>0</v>
      </c>
      <c r="AE3389">
        <f>+VLOOKUP(T3389,Tabla1[],5,0)</f>
        <v>0</v>
      </c>
      <c r="AF3389">
        <f t="shared" si="52"/>
        <v>11</v>
      </c>
    </row>
    <row r="3390" spans="1:34" x14ac:dyDescent="0.25">
      <c r="A3390">
        <v>98725</v>
      </c>
      <c r="B3390" t="s">
        <v>7121</v>
      </c>
      <c r="C3390" t="s">
        <v>75</v>
      </c>
      <c r="D3390">
        <v>0</v>
      </c>
      <c r="F3390" t="s">
        <v>335</v>
      </c>
      <c r="G3390" t="s">
        <v>335</v>
      </c>
      <c r="H3390" t="s">
        <v>7122</v>
      </c>
      <c r="I3390" t="s">
        <v>37</v>
      </c>
      <c r="J3390" t="s">
        <v>7123</v>
      </c>
      <c r="K3390" t="s">
        <v>7124</v>
      </c>
      <c r="L3390" t="s">
        <v>37</v>
      </c>
      <c r="M3390" t="s">
        <v>425</v>
      </c>
      <c r="N3390" t="s">
        <v>425</v>
      </c>
      <c r="O3390" t="s">
        <v>3819</v>
      </c>
      <c r="P3390" t="s">
        <v>4817</v>
      </c>
      <c r="Q3390" t="s">
        <v>125</v>
      </c>
      <c r="R3390" t="s">
        <v>127</v>
      </c>
      <c r="S3390" t="s">
        <v>44</v>
      </c>
      <c r="T3390" t="s">
        <v>5807</v>
      </c>
      <c r="U3390" t="s">
        <v>5808</v>
      </c>
      <c r="X3390">
        <v>1</v>
      </c>
      <c r="Y3390">
        <v>0</v>
      </c>
      <c r="Z3390">
        <v>0</v>
      </c>
      <c r="AA3390">
        <v>0</v>
      </c>
      <c r="AB3390">
        <v>289685</v>
      </c>
      <c r="AC3390" t="s">
        <v>47</v>
      </c>
      <c r="AD3390">
        <f>+VLOOKUP(T3390,items!$A$2:$D$1255,4,0)</f>
        <v>0</v>
      </c>
      <c r="AE3390">
        <f>+VLOOKUP(T3390,Tabla1[],5,0)</f>
        <v>0</v>
      </c>
      <c r="AF3390">
        <f t="shared" si="52"/>
        <v>11</v>
      </c>
    </row>
    <row r="3391" spans="1:34" x14ac:dyDescent="0.25">
      <c r="A3391">
        <v>98725</v>
      </c>
      <c r="B3391" t="s">
        <v>7121</v>
      </c>
      <c r="C3391" t="s">
        <v>75</v>
      </c>
      <c r="D3391">
        <v>0</v>
      </c>
      <c r="F3391" t="s">
        <v>335</v>
      </c>
      <c r="G3391" t="s">
        <v>335</v>
      </c>
      <c r="H3391" t="s">
        <v>7122</v>
      </c>
      <c r="I3391" t="s">
        <v>37</v>
      </c>
      <c r="J3391" t="s">
        <v>7123</v>
      </c>
      <c r="K3391" t="s">
        <v>7124</v>
      </c>
      <c r="L3391" t="s">
        <v>37</v>
      </c>
      <c r="M3391" t="s">
        <v>425</v>
      </c>
      <c r="N3391" t="s">
        <v>425</v>
      </c>
      <c r="O3391" t="s">
        <v>3819</v>
      </c>
      <c r="P3391" t="s">
        <v>4817</v>
      </c>
      <c r="Q3391" t="s">
        <v>125</v>
      </c>
      <c r="R3391" t="s">
        <v>127</v>
      </c>
      <c r="S3391" t="s">
        <v>44</v>
      </c>
      <c r="T3391" t="s">
        <v>6487</v>
      </c>
      <c r="U3391" t="s">
        <v>7125</v>
      </c>
      <c r="X3391">
        <v>1</v>
      </c>
      <c r="Y3391">
        <v>0</v>
      </c>
      <c r="Z3391">
        <v>0</v>
      </c>
      <c r="AA3391">
        <v>0</v>
      </c>
      <c r="AB3391">
        <v>1709290</v>
      </c>
      <c r="AC3391" t="s">
        <v>47</v>
      </c>
      <c r="AD3391">
        <f>+VLOOKUP(T3391,items!$A$2:$D$1255,4,0)</f>
        <v>0</v>
      </c>
      <c r="AE3391">
        <f>+VLOOKUP(T3391,Tabla1[],5,0)</f>
        <v>0</v>
      </c>
      <c r="AF3391">
        <f t="shared" si="52"/>
        <v>11</v>
      </c>
    </row>
    <row r="3392" spans="1:34" x14ac:dyDescent="0.25">
      <c r="A3392">
        <v>98730</v>
      </c>
      <c r="B3392" t="s">
        <v>3603</v>
      </c>
      <c r="C3392" t="s">
        <v>75</v>
      </c>
      <c r="D3392">
        <v>0</v>
      </c>
      <c r="F3392" t="s">
        <v>335</v>
      </c>
      <c r="G3392" t="s">
        <v>4390</v>
      </c>
      <c r="H3392" t="s">
        <v>7126</v>
      </c>
      <c r="I3392" t="s">
        <v>7127</v>
      </c>
      <c r="J3392" t="s">
        <v>7128</v>
      </c>
      <c r="K3392" t="s">
        <v>7129</v>
      </c>
      <c r="L3392" t="s">
        <v>7130</v>
      </c>
      <c r="M3392" t="s">
        <v>682</v>
      </c>
      <c r="N3392" t="s">
        <v>425</v>
      </c>
      <c r="O3392" t="s">
        <v>504</v>
      </c>
      <c r="P3392" t="s">
        <v>125</v>
      </c>
      <c r="Q3392" t="s">
        <v>186</v>
      </c>
      <c r="R3392" t="s">
        <v>63</v>
      </c>
      <c r="S3392" t="s">
        <v>272</v>
      </c>
      <c r="T3392" t="s">
        <v>1519</v>
      </c>
      <c r="U3392" t="s">
        <v>1520</v>
      </c>
      <c r="V3392" t="s">
        <v>244</v>
      </c>
      <c r="W3392" t="s">
        <v>111</v>
      </c>
      <c r="X3392">
        <v>1</v>
      </c>
      <c r="Y3392">
        <v>6400</v>
      </c>
      <c r="Z3392">
        <v>0</v>
      </c>
      <c r="AA3392">
        <v>3088</v>
      </c>
      <c r="AB3392" s="14">
        <v>9408691.4400000013</v>
      </c>
      <c r="AC3392" t="s">
        <v>47</v>
      </c>
      <c r="AD3392" t="str">
        <f>+VLOOKUP(T3392,items!$A$2:$D$1255,4,0)</f>
        <v>PERGOLA</v>
      </c>
      <c r="AE3392" t="str">
        <f>+VLOOKUP(T3392,Tabla1[],5,0)</f>
        <v>PERGOLITE</v>
      </c>
      <c r="AF3392">
        <f t="shared" si="52"/>
        <v>11</v>
      </c>
      <c r="AG3392">
        <v>3816</v>
      </c>
      <c r="AH3392" s="14">
        <v>9408691.4400000013</v>
      </c>
    </row>
    <row r="3393" spans="1:32" x14ac:dyDescent="0.25">
      <c r="A3393">
        <v>98736</v>
      </c>
      <c r="B3393" t="s">
        <v>7131</v>
      </c>
      <c r="C3393" t="s">
        <v>75</v>
      </c>
      <c r="D3393">
        <v>0</v>
      </c>
      <c r="F3393" t="s">
        <v>1136</v>
      </c>
      <c r="G3393" t="s">
        <v>335</v>
      </c>
      <c r="H3393" t="s">
        <v>7132</v>
      </c>
      <c r="I3393" t="s">
        <v>7133</v>
      </c>
      <c r="J3393" t="s">
        <v>7134</v>
      </c>
      <c r="K3393" t="s">
        <v>7135</v>
      </c>
      <c r="L3393" t="s">
        <v>7136</v>
      </c>
      <c r="M3393" t="s">
        <v>5144</v>
      </c>
      <c r="N3393" t="s">
        <v>7137</v>
      </c>
      <c r="O3393" t="s">
        <v>612</v>
      </c>
      <c r="P3393" t="s">
        <v>7138</v>
      </c>
      <c r="Q3393" t="s">
        <v>86</v>
      </c>
      <c r="R3393" t="s">
        <v>127</v>
      </c>
      <c r="S3393" t="s">
        <v>256</v>
      </c>
      <c r="T3393" t="s">
        <v>3690</v>
      </c>
      <c r="U3393" t="s">
        <v>3691</v>
      </c>
      <c r="X3393">
        <v>2</v>
      </c>
      <c r="Y3393">
        <v>0</v>
      </c>
      <c r="Z3393">
        <v>0</v>
      </c>
      <c r="AA3393">
        <v>0</v>
      </c>
      <c r="AB3393">
        <v>118800</v>
      </c>
      <c r="AC3393" t="s">
        <v>47</v>
      </c>
      <c r="AD3393">
        <f>+VLOOKUP(T3393,items!$A$2:$D$1255,4,0)</f>
        <v>0</v>
      </c>
      <c r="AE3393">
        <f>+VLOOKUP(T3393,Tabla1[],5,0)</f>
        <v>0</v>
      </c>
      <c r="AF3393">
        <f t="shared" si="52"/>
        <v>2</v>
      </c>
    </row>
    <row r="3394" spans="1:32" x14ac:dyDescent="0.25">
      <c r="A3394">
        <v>98736</v>
      </c>
      <c r="B3394" t="s">
        <v>7131</v>
      </c>
      <c r="C3394" t="s">
        <v>75</v>
      </c>
      <c r="D3394">
        <v>0</v>
      </c>
      <c r="F3394" t="s">
        <v>1136</v>
      </c>
      <c r="G3394" t="s">
        <v>335</v>
      </c>
      <c r="H3394" t="s">
        <v>7132</v>
      </c>
      <c r="I3394" t="s">
        <v>7133</v>
      </c>
      <c r="J3394" t="s">
        <v>7134</v>
      </c>
      <c r="K3394" t="s">
        <v>7135</v>
      </c>
      <c r="L3394" t="s">
        <v>7136</v>
      </c>
      <c r="M3394" t="s">
        <v>5144</v>
      </c>
      <c r="N3394" t="s">
        <v>7137</v>
      </c>
      <c r="O3394" t="s">
        <v>612</v>
      </c>
      <c r="P3394" t="s">
        <v>7138</v>
      </c>
      <c r="Q3394" t="s">
        <v>86</v>
      </c>
      <c r="R3394" t="s">
        <v>127</v>
      </c>
      <c r="S3394" t="s">
        <v>256</v>
      </c>
      <c r="T3394" t="s">
        <v>429</v>
      </c>
      <c r="U3394" t="s">
        <v>430</v>
      </c>
      <c r="X3394">
        <v>1</v>
      </c>
      <c r="Y3394">
        <v>0</v>
      </c>
      <c r="Z3394">
        <v>0</v>
      </c>
      <c r="AA3394">
        <v>0</v>
      </c>
      <c r="AB3394">
        <v>182013</v>
      </c>
      <c r="AC3394" t="s">
        <v>47</v>
      </c>
      <c r="AD3394">
        <f>+VLOOKUP(T3394,items!$A$2:$D$1255,4,0)</f>
        <v>0</v>
      </c>
      <c r="AE3394">
        <f>+VLOOKUP(T3394,Tabla1[],5,0)</f>
        <v>0</v>
      </c>
      <c r="AF3394">
        <f t="shared" ref="AF3394:AF3457" si="53">+MONTH(O3394)</f>
        <v>2</v>
      </c>
    </row>
    <row r="3395" spans="1:32" x14ac:dyDescent="0.25">
      <c r="A3395">
        <v>98736</v>
      </c>
      <c r="B3395" t="s">
        <v>7131</v>
      </c>
      <c r="C3395" t="s">
        <v>75</v>
      </c>
      <c r="D3395">
        <v>0</v>
      </c>
      <c r="F3395" t="s">
        <v>1136</v>
      </c>
      <c r="G3395" t="s">
        <v>335</v>
      </c>
      <c r="H3395" t="s">
        <v>7132</v>
      </c>
      <c r="I3395" t="s">
        <v>7133</v>
      </c>
      <c r="J3395" t="s">
        <v>7134</v>
      </c>
      <c r="K3395" t="s">
        <v>7135</v>
      </c>
      <c r="L3395" t="s">
        <v>7136</v>
      </c>
      <c r="M3395" t="s">
        <v>5144</v>
      </c>
      <c r="N3395" t="s">
        <v>7137</v>
      </c>
      <c r="O3395" t="s">
        <v>612</v>
      </c>
      <c r="P3395" t="s">
        <v>7138</v>
      </c>
      <c r="Q3395" t="s">
        <v>86</v>
      </c>
      <c r="R3395" t="s">
        <v>127</v>
      </c>
      <c r="S3395" t="s">
        <v>256</v>
      </c>
      <c r="T3395" t="s">
        <v>347</v>
      </c>
      <c r="U3395" t="s">
        <v>348</v>
      </c>
      <c r="W3395" t="s">
        <v>114</v>
      </c>
      <c r="X3395">
        <v>1</v>
      </c>
      <c r="Y3395">
        <v>4000</v>
      </c>
      <c r="Z3395">
        <v>0</v>
      </c>
      <c r="AA3395">
        <v>0</v>
      </c>
      <c r="AB3395">
        <v>600908</v>
      </c>
      <c r="AC3395" t="s">
        <v>47</v>
      </c>
      <c r="AD3395">
        <f>+VLOOKUP(T3395,items!$A$2:$D$1255,4,0)</f>
        <v>0</v>
      </c>
      <c r="AE3395">
        <f>+VLOOKUP(T3395,Tabla1[],5,0)</f>
        <v>0</v>
      </c>
      <c r="AF3395">
        <f t="shared" si="53"/>
        <v>2</v>
      </c>
    </row>
    <row r="3396" spans="1:32" x14ac:dyDescent="0.25">
      <c r="A3396">
        <v>98736</v>
      </c>
      <c r="B3396" t="s">
        <v>7131</v>
      </c>
      <c r="C3396" t="s">
        <v>75</v>
      </c>
      <c r="D3396">
        <v>0</v>
      </c>
      <c r="F3396" t="s">
        <v>1136</v>
      </c>
      <c r="G3396" t="s">
        <v>335</v>
      </c>
      <c r="H3396" t="s">
        <v>7132</v>
      </c>
      <c r="I3396" t="s">
        <v>7133</v>
      </c>
      <c r="J3396" t="s">
        <v>7134</v>
      </c>
      <c r="K3396" t="s">
        <v>7135</v>
      </c>
      <c r="L3396" t="s">
        <v>7136</v>
      </c>
      <c r="M3396" t="s">
        <v>5144</v>
      </c>
      <c r="N3396" t="s">
        <v>7137</v>
      </c>
      <c r="O3396" t="s">
        <v>612</v>
      </c>
      <c r="P3396" t="s">
        <v>7138</v>
      </c>
      <c r="Q3396" t="s">
        <v>86</v>
      </c>
      <c r="R3396" t="s">
        <v>127</v>
      </c>
      <c r="S3396" t="s">
        <v>256</v>
      </c>
      <c r="T3396" t="s">
        <v>347</v>
      </c>
      <c r="U3396" t="s">
        <v>348</v>
      </c>
      <c r="W3396" t="s">
        <v>114</v>
      </c>
      <c r="X3396">
        <v>1</v>
      </c>
      <c r="Y3396">
        <v>8500</v>
      </c>
      <c r="Z3396">
        <v>0</v>
      </c>
      <c r="AA3396">
        <v>0</v>
      </c>
      <c r="AB3396">
        <v>1207759</v>
      </c>
      <c r="AC3396" t="s">
        <v>47</v>
      </c>
      <c r="AD3396">
        <f>+VLOOKUP(T3396,items!$A$2:$D$1255,4,0)</f>
        <v>0</v>
      </c>
      <c r="AE3396">
        <f>+VLOOKUP(T3396,Tabla1[],5,0)</f>
        <v>0</v>
      </c>
      <c r="AF3396">
        <f t="shared" si="53"/>
        <v>2</v>
      </c>
    </row>
    <row r="3397" spans="1:32" x14ac:dyDescent="0.25">
      <c r="A3397">
        <v>98736</v>
      </c>
      <c r="B3397" t="s">
        <v>7131</v>
      </c>
      <c r="C3397" t="s">
        <v>75</v>
      </c>
      <c r="D3397">
        <v>0</v>
      </c>
      <c r="F3397" t="s">
        <v>1136</v>
      </c>
      <c r="G3397" t="s">
        <v>335</v>
      </c>
      <c r="H3397" t="s">
        <v>7132</v>
      </c>
      <c r="I3397" t="s">
        <v>7133</v>
      </c>
      <c r="J3397" t="s">
        <v>7134</v>
      </c>
      <c r="K3397" t="s">
        <v>7135</v>
      </c>
      <c r="L3397" t="s">
        <v>7136</v>
      </c>
      <c r="M3397" t="s">
        <v>5144</v>
      </c>
      <c r="N3397" t="s">
        <v>7137</v>
      </c>
      <c r="O3397" t="s">
        <v>612</v>
      </c>
      <c r="P3397" t="s">
        <v>7138</v>
      </c>
      <c r="Q3397" t="s">
        <v>86</v>
      </c>
      <c r="R3397" t="s">
        <v>127</v>
      </c>
      <c r="S3397" t="s">
        <v>256</v>
      </c>
      <c r="T3397" t="s">
        <v>1519</v>
      </c>
      <c r="U3397" t="s">
        <v>1520</v>
      </c>
      <c r="V3397" t="s">
        <v>244</v>
      </c>
      <c r="W3397" t="s">
        <v>114</v>
      </c>
      <c r="X3397">
        <v>1</v>
      </c>
      <c r="Y3397">
        <v>4280</v>
      </c>
      <c r="Z3397">
        <v>0</v>
      </c>
      <c r="AA3397">
        <v>7000</v>
      </c>
      <c r="AB3397">
        <v>11636559</v>
      </c>
      <c r="AC3397" t="s">
        <v>47</v>
      </c>
      <c r="AD3397" t="str">
        <f>+VLOOKUP(T3397,items!$A$2:$D$1255,4,0)</f>
        <v>PERGOLA</v>
      </c>
      <c r="AE3397" t="str">
        <f>+VLOOKUP(T3397,Tabla1[],5,0)</f>
        <v>PERGOLITE</v>
      </c>
      <c r="AF3397">
        <f t="shared" si="53"/>
        <v>2</v>
      </c>
    </row>
    <row r="3398" spans="1:32" x14ac:dyDescent="0.25">
      <c r="A3398">
        <v>98736</v>
      </c>
      <c r="B3398" t="s">
        <v>7131</v>
      </c>
      <c r="C3398" t="s">
        <v>75</v>
      </c>
      <c r="D3398">
        <v>0</v>
      </c>
      <c r="F3398" t="s">
        <v>1136</v>
      </c>
      <c r="G3398" t="s">
        <v>335</v>
      </c>
      <c r="H3398" t="s">
        <v>7132</v>
      </c>
      <c r="I3398" t="s">
        <v>7133</v>
      </c>
      <c r="J3398" t="s">
        <v>7134</v>
      </c>
      <c r="K3398" t="s">
        <v>7135</v>
      </c>
      <c r="L3398" t="s">
        <v>7136</v>
      </c>
      <c r="M3398" t="s">
        <v>5144</v>
      </c>
      <c r="N3398" t="s">
        <v>7137</v>
      </c>
      <c r="O3398" t="s">
        <v>612</v>
      </c>
      <c r="P3398" t="s">
        <v>7138</v>
      </c>
      <c r="Q3398" t="s">
        <v>86</v>
      </c>
      <c r="R3398" t="s">
        <v>127</v>
      </c>
      <c r="S3398" t="s">
        <v>256</v>
      </c>
      <c r="T3398" t="s">
        <v>1519</v>
      </c>
      <c r="U3398" t="s">
        <v>1520</v>
      </c>
      <c r="V3398" t="s">
        <v>244</v>
      </c>
      <c r="W3398" t="s">
        <v>114</v>
      </c>
      <c r="X3398">
        <v>1</v>
      </c>
      <c r="Y3398">
        <v>4000</v>
      </c>
      <c r="Z3398">
        <v>0</v>
      </c>
      <c r="AA3398">
        <v>2000</v>
      </c>
      <c r="AB3398">
        <v>5351123</v>
      </c>
      <c r="AC3398" t="s">
        <v>47</v>
      </c>
      <c r="AD3398" t="str">
        <f>+VLOOKUP(T3398,items!$A$2:$D$1255,4,0)</f>
        <v>PERGOLA</v>
      </c>
      <c r="AE3398" t="str">
        <f>+VLOOKUP(T3398,Tabla1[],5,0)</f>
        <v>PERGOLITE</v>
      </c>
      <c r="AF3398">
        <f t="shared" si="53"/>
        <v>2</v>
      </c>
    </row>
    <row r="3399" spans="1:32" x14ac:dyDescent="0.25">
      <c r="A3399">
        <v>98736</v>
      </c>
      <c r="B3399" t="s">
        <v>7131</v>
      </c>
      <c r="C3399" t="s">
        <v>75</v>
      </c>
      <c r="D3399">
        <v>0</v>
      </c>
      <c r="F3399" t="s">
        <v>1136</v>
      </c>
      <c r="G3399" t="s">
        <v>335</v>
      </c>
      <c r="H3399" t="s">
        <v>7132</v>
      </c>
      <c r="I3399" t="s">
        <v>7133</v>
      </c>
      <c r="J3399" t="s">
        <v>7134</v>
      </c>
      <c r="K3399" t="s">
        <v>7135</v>
      </c>
      <c r="L3399" t="s">
        <v>7136</v>
      </c>
      <c r="M3399" t="s">
        <v>5144</v>
      </c>
      <c r="N3399" t="s">
        <v>7137</v>
      </c>
      <c r="O3399" t="s">
        <v>612</v>
      </c>
      <c r="P3399" t="s">
        <v>7138</v>
      </c>
      <c r="Q3399" t="s">
        <v>86</v>
      </c>
      <c r="R3399" t="s">
        <v>127</v>
      </c>
      <c r="S3399" t="s">
        <v>256</v>
      </c>
      <c r="T3399" t="s">
        <v>94</v>
      </c>
      <c r="U3399" t="s">
        <v>95</v>
      </c>
      <c r="X3399">
        <v>1</v>
      </c>
      <c r="Y3399">
        <v>0</v>
      </c>
      <c r="Z3399">
        <v>0</v>
      </c>
      <c r="AA3399">
        <v>0</v>
      </c>
      <c r="AB3399">
        <v>350000</v>
      </c>
      <c r="AC3399" t="s">
        <v>47</v>
      </c>
      <c r="AD3399" t="e">
        <f>+VLOOKUP(T3399,items!$A$2:$D$1255,4,0)</f>
        <v>#N/A</v>
      </c>
      <c r="AE3399" t="e">
        <f>+VLOOKUP(T3399,Tabla1[],5,0)</f>
        <v>#N/A</v>
      </c>
      <c r="AF3399">
        <f t="shared" si="53"/>
        <v>2</v>
      </c>
    </row>
    <row r="3400" spans="1:32" x14ac:dyDescent="0.25">
      <c r="A3400">
        <v>98736</v>
      </c>
      <c r="B3400" t="s">
        <v>7131</v>
      </c>
      <c r="C3400" t="s">
        <v>75</v>
      </c>
      <c r="D3400">
        <v>0</v>
      </c>
      <c r="F3400" t="s">
        <v>1136</v>
      </c>
      <c r="G3400" t="s">
        <v>335</v>
      </c>
      <c r="H3400" t="s">
        <v>7132</v>
      </c>
      <c r="I3400" t="s">
        <v>7133</v>
      </c>
      <c r="J3400" t="s">
        <v>7134</v>
      </c>
      <c r="K3400" t="s">
        <v>7135</v>
      </c>
      <c r="L3400" t="s">
        <v>7136</v>
      </c>
      <c r="M3400" t="s">
        <v>5144</v>
      </c>
      <c r="N3400" t="s">
        <v>7137</v>
      </c>
      <c r="O3400" t="s">
        <v>612</v>
      </c>
      <c r="P3400" t="s">
        <v>7138</v>
      </c>
      <c r="Q3400" t="s">
        <v>86</v>
      </c>
      <c r="R3400" t="s">
        <v>127</v>
      </c>
      <c r="S3400" t="s">
        <v>256</v>
      </c>
      <c r="T3400" t="s">
        <v>392</v>
      </c>
      <c r="U3400" t="s">
        <v>393</v>
      </c>
      <c r="X3400">
        <v>1</v>
      </c>
      <c r="Y3400">
        <v>0</v>
      </c>
      <c r="Z3400">
        <v>0</v>
      </c>
      <c r="AA3400">
        <v>0</v>
      </c>
      <c r="AB3400">
        <v>328278</v>
      </c>
      <c r="AC3400" t="s">
        <v>47</v>
      </c>
      <c r="AD3400" t="e">
        <f>+VLOOKUP(T3400,items!$A$2:$D$1255,4,0)</f>
        <v>#N/A</v>
      </c>
      <c r="AE3400" t="e">
        <f>+VLOOKUP(T3400,Tabla1[],5,0)</f>
        <v>#N/A</v>
      </c>
      <c r="AF3400">
        <f t="shared" si="53"/>
        <v>2</v>
      </c>
    </row>
    <row r="3401" spans="1:32" x14ac:dyDescent="0.25">
      <c r="A3401">
        <v>98742</v>
      </c>
      <c r="B3401" t="s">
        <v>7139</v>
      </c>
      <c r="C3401" t="s">
        <v>75</v>
      </c>
      <c r="D3401">
        <v>0</v>
      </c>
      <c r="F3401" t="s">
        <v>2130</v>
      </c>
      <c r="G3401" t="s">
        <v>5169</v>
      </c>
      <c r="H3401" t="s">
        <v>7140</v>
      </c>
      <c r="I3401" t="s">
        <v>7141</v>
      </c>
      <c r="J3401" t="s">
        <v>7142</v>
      </c>
      <c r="K3401" t="s">
        <v>7143</v>
      </c>
      <c r="L3401" t="s">
        <v>7144</v>
      </c>
      <c r="M3401" t="s">
        <v>1213</v>
      </c>
      <c r="N3401" t="s">
        <v>6716</v>
      </c>
      <c r="O3401" t="s">
        <v>5144</v>
      </c>
      <c r="P3401" t="s">
        <v>303</v>
      </c>
      <c r="Q3401" t="s">
        <v>5856</v>
      </c>
      <c r="R3401" t="s">
        <v>63</v>
      </c>
      <c r="S3401" t="s">
        <v>256</v>
      </c>
      <c r="T3401" t="s">
        <v>347</v>
      </c>
      <c r="U3401" t="s">
        <v>348</v>
      </c>
      <c r="W3401" t="s">
        <v>114</v>
      </c>
      <c r="X3401">
        <v>2</v>
      </c>
      <c r="Y3401">
        <v>5920</v>
      </c>
      <c r="Z3401">
        <v>0</v>
      </c>
      <c r="AA3401">
        <v>0</v>
      </c>
      <c r="AB3401">
        <v>1258080</v>
      </c>
      <c r="AC3401" t="s">
        <v>47</v>
      </c>
      <c r="AD3401">
        <f>+VLOOKUP(T3401,items!$A$2:$D$1255,4,0)</f>
        <v>0</v>
      </c>
      <c r="AE3401">
        <f>+VLOOKUP(T3401,Tabla1[],5,0)</f>
        <v>0</v>
      </c>
      <c r="AF3401">
        <f t="shared" si="53"/>
        <v>1</v>
      </c>
    </row>
    <row r="3402" spans="1:32" x14ac:dyDescent="0.25">
      <c r="A3402">
        <v>98742</v>
      </c>
      <c r="B3402" t="s">
        <v>7139</v>
      </c>
      <c r="C3402" t="s">
        <v>75</v>
      </c>
      <c r="D3402">
        <v>0</v>
      </c>
      <c r="F3402" t="s">
        <v>2130</v>
      </c>
      <c r="G3402" t="s">
        <v>5169</v>
      </c>
      <c r="H3402" t="s">
        <v>7140</v>
      </c>
      <c r="I3402" t="s">
        <v>7141</v>
      </c>
      <c r="J3402" t="s">
        <v>7142</v>
      </c>
      <c r="K3402" t="s">
        <v>7143</v>
      </c>
      <c r="L3402" t="s">
        <v>7144</v>
      </c>
      <c r="M3402" t="s">
        <v>1213</v>
      </c>
      <c r="N3402" t="s">
        <v>6716</v>
      </c>
      <c r="O3402" t="s">
        <v>5144</v>
      </c>
      <c r="P3402" t="s">
        <v>303</v>
      </c>
      <c r="Q3402" t="s">
        <v>5856</v>
      </c>
      <c r="R3402" t="s">
        <v>63</v>
      </c>
      <c r="S3402" t="s">
        <v>256</v>
      </c>
      <c r="T3402" t="s">
        <v>347</v>
      </c>
      <c r="U3402" t="s">
        <v>348</v>
      </c>
      <c r="W3402" t="s">
        <v>114</v>
      </c>
      <c r="X3402">
        <v>4</v>
      </c>
      <c r="Y3402">
        <v>5620</v>
      </c>
      <c r="Z3402">
        <v>0</v>
      </c>
      <c r="AA3402">
        <v>0</v>
      </c>
      <c r="AB3402">
        <v>2516160</v>
      </c>
      <c r="AC3402" t="s">
        <v>47</v>
      </c>
      <c r="AD3402">
        <f>+VLOOKUP(T3402,items!$A$2:$D$1255,4,0)</f>
        <v>0</v>
      </c>
      <c r="AE3402">
        <f>+VLOOKUP(T3402,Tabla1[],5,0)</f>
        <v>0</v>
      </c>
      <c r="AF3402">
        <f t="shared" si="53"/>
        <v>1</v>
      </c>
    </row>
    <row r="3403" spans="1:32" x14ac:dyDescent="0.25">
      <c r="A3403">
        <v>98742</v>
      </c>
      <c r="B3403" t="s">
        <v>7139</v>
      </c>
      <c r="C3403" t="s">
        <v>75</v>
      </c>
      <c r="D3403">
        <v>0</v>
      </c>
      <c r="F3403" t="s">
        <v>2130</v>
      </c>
      <c r="G3403" t="s">
        <v>5169</v>
      </c>
      <c r="H3403" t="s">
        <v>7140</v>
      </c>
      <c r="I3403" t="s">
        <v>7141</v>
      </c>
      <c r="J3403" t="s">
        <v>7142</v>
      </c>
      <c r="K3403" t="s">
        <v>7143</v>
      </c>
      <c r="L3403" t="s">
        <v>7144</v>
      </c>
      <c r="M3403" t="s">
        <v>1213</v>
      </c>
      <c r="N3403" t="s">
        <v>6716</v>
      </c>
      <c r="O3403" t="s">
        <v>5144</v>
      </c>
      <c r="P3403" t="s">
        <v>303</v>
      </c>
      <c r="Q3403" t="s">
        <v>5856</v>
      </c>
      <c r="R3403" t="s">
        <v>63</v>
      </c>
      <c r="S3403" t="s">
        <v>256</v>
      </c>
      <c r="T3403" t="s">
        <v>347</v>
      </c>
      <c r="U3403" t="s">
        <v>348</v>
      </c>
      <c r="W3403" t="s">
        <v>114</v>
      </c>
      <c r="X3403">
        <v>2</v>
      </c>
      <c r="Y3403">
        <v>3970</v>
      </c>
      <c r="Z3403">
        <v>0</v>
      </c>
      <c r="AA3403">
        <v>0</v>
      </c>
      <c r="AB3403">
        <v>1006464</v>
      </c>
      <c r="AC3403" t="s">
        <v>47</v>
      </c>
      <c r="AD3403">
        <f>+VLOOKUP(T3403,items!$A$2:$D$1255,4,0)</f>
        <v>0</v>
      </c>
      <c r="AE3403">
        <f>+VLOOKUP(T3403,Tabla1[],5,0)</f>
        <v>0</v>
      </c>
      <c r="AF3403">
        <f t="shared" si="53"/>
        <v>1</v>
      </c>
    </row>
    <row r="3404" spans="1:32" x14ac:dyDescent="0.25">
      <c r="A3404">
        <v>98742</v>
      </c>
      <c r="B3404" t="s">
        <v>7139</v>
      </c>
      <c r="C3404" t="s">
        <v>75</v>
      </c>
      <c r="D3404">
        <v>0</v>
      </c>
      <c r="F3404" t="s">
        <v>2130</v>
      </c>
      <c r="G3404" t="s">
        <v>5169</v>
      </c>
      <c r="H3404" t="s">
        <v>7140</v>
      </c>
      <c r="I3404" t="s">
        <v>7141</v>
      </c>
      <c r="J3404" t="s">
        <v>7142</v>
      </c>
      <c r="K3404" t="s">
        <v>7143</v>
      </c>
      <c r="L3404" t="s">
        <v>7144</v>
      </c>
      <c r="M3404" t="s">
        <v>1213</v>
      </c>
      <c r="N3404" t="s">
        <v>6716</v>
      </c>
      <c r="O3404" t="s">
        <v>5144</v>
      </c>
      <c r="P3404" t="s">
        <v>303</v>
      </c>
      <c r="Q3404" t="s">
        <v>5856</v>
      </c>
      <c r="R3404" t="s">
        <v>63</v>
      </c>
      <c r="S3404" t="s">
        <v>256</v>
      </c>
      <c r="T3404" t="s">
        <v>347</v>
      </c>
      <c r="U3404" t="s">
        <v>348</v>
      </c>
      <c r="W3404" t="s">
        <v>114</v>
      </c>
      <c r="X3404">
        <v>2</v>
      </c>
      <c r="Y3404">
        <v>4300</v>
      </c>
      <c r="Z3404">
        <v>0</v>
      </c>
      <c r="AA3404">
        <v>0</v>
      </c>
      <c r="AB3404">
        <v>1006464</v>
      </c>
      <c r="AC3404" t="s">
        <v>47</v>
      </c>
      <c r="AD3404">
        <f>+VLOOKUP(T3404,items!$A$2:$D$1255,4,0)</f>
        <v>0</v>
      </c>
      <c r="AE3404">
        <f>+VLOOKUP(T3404,Tabla1[],5,0)</f>
        <v>0</v>
      </c>
      <c r="AF3404">
        <f t="shared" si="53"/>
        <v>1</v>
      </c>
    </row>
    <row r="3405" spans="1:32" x14ac:dyDescent="0.25">
      <c r="A3405">
        <v>98742</v>
      </c>
      <c r="B3405" t="s">
        <v>7139</v>
      </c>
      <c r="C3405" t="s">
        <v>75</v>
      </c>
      <c r="D3405">
        <v>0</v>
      </c>
      <c r="F3405" t="s">
        <v>2130</v>
      </c>
      <c r="G3405" t="s">
        <v>5169</v>
      </c>
      <c r="H3405" t="s">
        <v>7140</v>
      </c>
      <c r="I3405" t="s">
        <v>7141</v>
      </c>
      <c r="J3405" t="s">
        <v>7142</v>
      </c>
      <c r="K3405" t="s">
        <v>7143</v>
      </c>
      <c r="L3405" t="s">
        <v>7144</v>
      </c>
      <c r="M3405" t="s">
        <v>1213</v>
      </c>
      <c r="N3405" t="s">
        <v>6716</v>
      </c>
      <c r="O3405" t="s">
        <v>5144</v>
      </c>
      <c r="P3405" t="s">
        <v>303</v>
      </c>
      <c r="Q3405" t="s">
        <v>5856</v>
      </c>
      <c r="R3405" t="s">
        <v>63</v>
      </c>
      <c r="S3405" t="s">
        <v>256</v>
      </c>
      <c r="T3405" t="s">
        <v>347</v>
      </c>
      <c r="U3405" t="s">
        <v>348</v>
      </c>
      <c r="W3405" t="s">
        <v>114</v>
      </c>
      <c r="X3405">
        <v>2</v>
      </c>
      <c r="Y3405">
        <v>4300</v>
      </c>
      <c r="Z3405">
        <v>0</v>
      </c>
      <c r="AA3405">
        <v>0</v>
      </c>
      <c r="AB3405">
        <v>1006464</v>
      </c>
      <c r="AC3405" t="s">
        <v>47</v>
      </c>
      <c r="AD3405">
        <f>+VLOOKUP(T3405,items!$A$2:$D$1255,4,0)</f>
        <v>0</v>
      </c>
      <c r="AE3405">
        <f>+VLOOKUP(T3405,Tabla1[],5,0)</f>
        <v>0</v>
      </c>
      <c r="AF3405">
        <f t="shared" si="53"/>
        <v>1</v>
      </c>
    </row>
    <row r="3406" spans="1:32" x14ac:dyDescent="0.25">
      <c r="A3406">
        <v>98742</v>
      </c>
      <c r="B3406" t="s">
        <v>7139</v>
      </c>
      <c r="C3406" t="s">
        <v>75</v>
      </c>
      <c r="D3406">
        <v>0</v>
      </c>
      <c r="F3406" t="s">
        <v>2130</v>
      </c>
      <c r="G3406" t="s">
        <v>5169</v>
      </c>
      <c r="H3406" t="s">
        <v>7140</v>
      </c>
      <c r="I3406" t="s">
        <v>7141</v>
      </c>
      <c r="J3406" t="s">
        <v>7142</v>
      </c>
      <c r="K3406" t="s">
        <v>7143</v>
      </c>
      <c r="L3406" t="s">
        <v>7144</v>
      </c>
      <c r="M3406" t="s">
        <v>1213</v>
      </c>
      <c r="N3406" t="s">
        <v>6716</v>
      </c>
      <c r="O3406" t="s">
        <v>5144</v>
      </c>
      <c r="P3406" t="s">
        <v>303</v>
      </c>
      <c r="Q3406" t="s">
        <v>5856</v>
      </c>
      <c r="R3406" t="s">
        <v>63</v>
      </c>
      <c r="S3406" t="s">
        <v>256</v>
      </c>
      <c r="T3406" t="s">
        <v>347</v>
      </c>
      <c r="U3406" t="s">
        <v>348</v>
      </c>
      <c r="W3406" t="s">
        <v>114</v>
      </c>
      <c r="X3406">
        <v>4</v>
      </c>
      <c r="Y3406">
        <v>4300</v>
      </c>
      <c r="Z3406">
        <v>0</v>
      </c>
      <c r="AA3406">
        <v>0</v>
      </c>
      <c r="AB3406">
        <v>2012928</v>
      </c>
      <c r="AC3406" t="s">
        <v>47</v>
      </c>
      <c r="AD3406">
        <f>+VLOOKUP(T3406,items!$A$2:$D$1255,4,0)</f>
        <v>0</v>
      </c>
      <c r="AE3406">
        <f>+VLOOKUP(T3406,Tabla1[],5,0)</f>
        <v>0</v>
      </c>
      <c r="AF3406">
        <f t="shared" si="53"/>
        <v>1</v>
      </c>
    </row>
    <row r="3407" spans="1:32" x14ac:dyDescent="0.25">
      <c r="A3407">
        <v>98742</v>
      </c>
      <c r="B3407" t="s">
        <v>7139</v>
      </c>
      <c r="C3407" t="s">
        <v>75</v>
      </c>
      <c r="D3407">
        <v>0</v>
      </c>
      <c r="F3407" t="s">
        <v>2130</v>
      </c>
      <c r="G3407" t="s">
        <v>5169</v>
      </c>
      <c r="H3407" t="s">
        <v>7140</v>
      </c>
      <c r="I3407" t="s">
        <v>7141</v>
      </c>
      <c r="J3407" t="s">
        <v>7142</v>
      </c>
      <c r="K3407" t="s">
        <v>7143</v>
      </c>
      <c r="L3407" t="s">
        <v>7144</v>
      </c>
      <c r="M3407" t="s">
        <v>1213</v>
      </c>
      <c r="N3407" t="s">
        <v>6716</v>
      </c>
      <c r="O3407" t="s">
        <v>5144</v>
      </c>
      <c r="P3407" t="s">
        <v>303</v>
      </c>
      <c r="Q3407" t="s">
        <v>5856</v>
      </c>
      <c r="R3407" t="s">
        <v>63</v>
      </c>
      <c r="S3407" t="s">
        <v>256</v>
      </c>
      <c r="T3407" t="s">
        <v>347</v>
      </c>
      <c r="U3407" t="s">
        <v>348</v>
      </c>
      <c r="W3407" t="s">
        <v>114</v>
      </c>
      <c r="X3407">
        <v>2</v>
      </c>
      <c r="Y3407">
        <v>4300</v>
      </c>
      <c r="Z3407">
        <v>0</v>
      </c>
      <c r="AA3407">
        <v>0</v>
      </c>
      <c r="AB3407">
        <v>1006464</v>
      </c>
      <c r="AC3407" t="s">
        <v>47</v>
      </c>
      <c r="AD3407">
        <f>+VLOOKUP(T3407,items!$A$2:$D$1255,4,0)</f>
        <v>0</v>
      </c>
      <c r="AE3407">
        <f>+VLOOKUP(T3407,Tabla1[],5,0)</f>
        <v>0</v>
      </c>
      <c r="AF3407">
        <f t="shared" si="53"/>
        <v>1</v>
      </c>
    </row>
    <row r="3408" spans="1:32" x14ac:dyDescent="0.25">
      <c r="A3408">
        <v>98742</v>
      </c>
      <c r="B3408" t="s">
        <v>7139</v>
      </c>
      <c r="C3408" t="s">
        <v>75</v>
      </c>
      <c r="D3408">
        <v>0</v>
      </c>
      <c r="F3408" t="s">
        <v>2130</v>
      </c>
      <c r="G3408" t="s">
        <v>5169</v>
      </c>
      <c r="H3408" t="s">
        <v>7140</v>
      </c>
      <c r="I3408" t="s">
        <v>7141</v>
      </c>
      <c r="J3408" t="s">
        <v>7142</v>
      </c>
      <c r="K3408" t="s">
        <v>7143</v>
      </c>
      <c r="L3408" t="s">
        <v>7144</v>
      </c>
      <c r="M3408" t="s">
        <v>1213</v>
      </c>
      <c r="N3408" t="s">
        <v>6716</v>
      </c>
      <c r="O3408" t="s">
        <v>5144</v>
      </c>
      <c r="P3408" t="s">
        <v>303</v>
      </c>
      <c r="Q3408" t="s">
        <v>5856</v>
      </c>
      <c r="R3408" t="s">
        <v>63</v>
      </c>
      <c r="S3408" t="s">
        <v>256</v>
      </c>
      <c r="T3408" t="s">
        <v>347</v>
      </c>
      <c r="U3408" t="s">
        <v>348</v>
      </c>
      <c r="W3408" t="s">
        <v>114</v>
      </c>
      <c r="X3408">
        <v>2</v>
      </c>
      <c r="Y3408">
        <v>6630</v>
      </c>
      <c r="Z3408">
        <v>0</v>
      </c>
      <c r="AA3408">
        <v>0</v>
      </c>
      <c r="AB3408">
        <v>1509696</v>
      </c>
      <c r="AC3408" t="s">
        <v>47</v>
      </c>
      <c r="AD3408">
        <f>+VLOOKUP(T3408,items!$A$2:$D$1255,4,0)</f>
        <v>0</v>
      </c>
      <c r="AE3408">
        <f>+VLOOKUP(T3408,Tabla1[],5,0)</f>
        <v>0</v>
      </c>
      <c r="AF3408">
        <f t="shared" si="53"/>
        <v>1</v>
      </c>
    </row>
    <row r="3409" spans="1:32" x14ac:dyDescent="0.25">
      <c r="A3409">
        <v>98742</v>
      </c>
      <c r="B3409" t="s">
        <v>7139</v>
      </c>
      <c r="C3409" t="s">
        <v>75</v>
      </c>
      <c r="D3409">
        <v>0</v>
      </c>
      <c r="F3409" t="s">
        <v>2130</v>
      </c>
      <c r="G3409" t="s">
        <v>5169</v>
      </c>
      <c r="H3409" t="s">
        <v>7140</v>
      </c>
      <c r="I3409" t="s">
        <v>7141</v>
      </c>
      <c r="J3409" t="s">
        <v>7142</v>
      </c>
      <c r="K3409" t="s">
        <v>7143</v>
      </c>
      <c r="L3409" t="s">
        <v>7144</v>
      </c>
      <c r="M3409" t="s">
        <v>1213</v>
      </c>
      <c r="N3409" t="s">
        <v>6716</v>
      </c>
      <c r="O3409" t="s">
        <v>5144</v>
      </c>
      <c r="P3409" t="s">
        <v>303</v>
      </c>
      <c r="Q3409" t="s">
        <v>5856</v>
      </c>
      <c r="R3409" t="s">
        <v>63</v>
      </c>
      <c r="S3409" t="s">
        <v>256</v>
      </c>
      <c r="T3409" t="s">
        <v>273</v>
      </c>
      <c r="U3409" t="s">
        <v>274</v>
      </c>
      <c r="V3409" t="s">
        <v>244</v>
      </c>
      <c r="W3409" t="s">
        <v>114</v>
      </c>
      <c r="X3409">
        <v>2</v>
      </c>
      <c r="Y3409">
        <v>4300</v>
      </c>
      <c r="Z3409">
        <v>0</v>
      </c>
      <c r="AA3409">
        <v>5620</v>
      </c>
      <c r="AB3409">
        <v>61638942</v>
      </c>
      <c r="AC3409" t="s">
        <v>47</v>
      </c>
      <c r="AD3409" t="str">
        <f>+VLOOKUP(T3409,items!$A$2:$D$1255,4,0)</f>
        <v>PERGOLA</v>
      </c>
      <c r="AE3409" t="str">
        <f>+VLOOKUP(T3409,Tabla1[],5,0)</f>
        <v>PERGOTEK ROMANO</v>
      </c>
      <c r="AF3409">
        <f t="shared" si="53"/>
        <v>1</v>
      </c>
    </row>
    <row r="3410" spans="1:32" x14ac:dyDescent="0.25">
      <c r="A3410">
        <v>98742</v>
      </c>
      <c r="B3410" t="s">
        <v>7139</v>
      </c>
      <c r="C3410" t="s">
        <v>75</v>
      </c>
      <c r="D3410">
        <v>0</v>
      </c>
      <c r="F3410" t="s">
        <v>2130</v>
      </c>
      <c r="G3410" t="s">
        <v>5169</v>
      </c>
      <c r="H3410" t="s">
        <v>7140</v>
      </c>
      <c r="I3410" t="s">
        <v>7141</v>
      </c>
      <c r="J3410" t="s">
        <v>7142</v>
      </c>
      <c r="K3410" t="s">
        <v>7143</v>
      </c>
      <c r="L3410" t="s">
        <v>7144</v>
      </c>
      <c r="M3410" t="s">
        <v>1213</v>
      </c>
      <c r="N3410" t="s">
        <v>6716</v>
      </c>
      <c r="O3410" t="s">
        <v>5144</v>
      </c>
      <c r="P3410" t="s">
        <v>303</v>
      </c>
      <c r="Q3410" t="s">
        <v>5856</v>
      </c>
      <c r="R3410" t="s">
        <v>63</v>
      </c>
      <c r="S3410" t="s">
        <v>256</v>
      </c>
      <c r="T3410" t="s">
        <v>273</v>
      </c>
      <c r="U3410" t="s">
        <v>274</v>
      </c>
      <c r="V3410" t="s">
        <v>244</v>
      </c>
      <c r="W3410" t="s">
        <v>114</v>
      </c>
      <c r="X3410">
        <v>1</v>
      </c>
      <c r="Y3410">
        <v>4300</v>
      </c>
      <c r="Z3410">
        <v>0</v>
      </c>
      <c r="AA3410">
        <v>3970</v>
      </c>
      <c r="AB3410">
        <v>25958964</v>
      </c>
      <c r="AC3410" t="s">
        <v>47</v>
      </c>
      <c r="AD3410" t="str">
        <f>+VLOOKUP(T3410,items!$A$2:$D$1255,4,0)</f>
        <v>PERGOLA</v>
      </c>
      <c r="AE3410" t="str">
        <f>+VLOOKUP(T3410,Tabla1[],5,0)</f>
        <v>PERGOTEK ROMANO</v>
      </c>
      <c r="AF3410">
        <f t="shared" si="53"/>
        <v>1</v>
      </c>
    </row>
    <row r="3411" spans="1:32" x14ac:dyDescent="0.25">
      <c r="A3411">
        <v>98742</v>
      </c>
      <c r="B3411" t="s">
        <v>7139</v>
      </c>
      <c r="C3411" t="s">
        <v>75</v>
      </c>
      <c r="D3411">
        <v>0</v>
      </c>
      <c r="F3411" t="s">
        <v>2130</v>
      </c>
      <c r="G3411" t="s">
        <v>5169</v>
      </c>
      <c r="H3411" t="s">
        <v>7140</v>
      </c>
      <c r="I3411" t="s">
        <v>7141</v>
      </c>
      <c r="J3411" t="s">
        <v>7142</v>
      </c>
      <c r="K3411" t="s">
        <v>7143</v>
      </c>
      <c r="L3411" t="s">
        <v>7144</v>
      </c>
      <c r="M3411" t="s">
        <v>1213</v>
      </c>
      <c r="N3411" t="s">
        <v>6716</v>
      </c>
      <c r="O3411" t="s">
        <v>5144</v>
      </c>
      <c r="P3411" t="s">
        <v>303</v>
      </c>
      <c r="Q3411" t="s">
        <v>5856</v>
      </c>
      <c r="R3411" t="s">
        <v>63</v>
      </c>
      <c r="S3411" t="s">
        <v>256</v>
      </c>
      <c r="T3411" t="s">
        <v>507</v>
      </c>
      <c r="U3411" t="s">
        <v>508</v>
      </c>
      <c r="V3411" t="s">
        <v>244</v>
      </c>
      <c r="W3411" t="s">
        <v>114</v>
      </c>
      <c r="X3411">
        <v>1</v>
      </c>
      <c r="Y3411">
        <v>4300</v>
      </c>
      <c r="Z3411">
        <v>0</v>
      </c>
      <c r="AA3411">
        <v>6630</v>
      </c>
      <c r="AB3411">
        <v>37705495</v>
      </c>
      <c r="AC3411" t="s">
        <v>47</v>
      </c>
      <c r="AD3411" t="str">
        <f>+VLOOKUP(T3411,items!$A$2:$D$1255,4,0)</f>
        <v>PERGOLA</v>
      </c>
      <c r="AE3411" t="str">
        <f>+VLOOKUP(T3411,Tabla1[],5,0)</f>
        <v>PERGOTEK ROMANO</v>
      </c>
      <c r="AF3411">
        <f t="shared" si="53"/>
        <v>1</v>
      </c>
    </row>
    <row r="3412" spans="1:32" x14ac:dyDescent="0.25">
      <c r="A3412">
        <v>98742</v>
      </c>
      <c r="B3412" t="s">
        <v>7139</v>
      </c>
      <c r="C3412" t="s">
        <v>75</v>
      </c>
      <c r="D3412">
        <v>0</v>
      </c>
      <c r="F3412" t="s">
        <v>2130</v>
      </c>
      <c r="G3412" t="s">
        <v>5169</v>
      </c>
      <c r="H3412" t="s">
        <v>7140</v>
      </c>
      <c r="I3412" t="s">
        <v>7141</v>
      </c>
      <c r="J3412" t="s">
        <v>7142</v>
      </c>
      <c r="K3412" t="s">
        <v>7143</v>
      </c>
      <c r="L3412" t="s">
        <v>7144</v>
      </c>
      <c r="M3412" t="s">
        <v>1213</v>
      </c>
      <c r="N3412" t="s">
        <v>6716</v>
      </c>
      <c r="O3412" t="s">
        <v>5144</v>
      </c>
      <c r="P3412" t="s">
        <v>303</v>
      </c>
      <c r="Q3412" t="s">
        <v>5856</v>
      </c>
      <c r="R3412" t="s">
        <v>63</v>
      </c>
      <c r="S3412" t="s">
        <v>256</v>
      </c>
      <c r="T3412" t="s">
        <v>507</v>
      </c>
      <c r="U3412" t="s">
        <v>508</v>
      </c>
      <c r="V3412" t="s">
        <v>244</v>
      </c>
      <c r="W3412" t="s">
        <v>114</v>
      </c>
      <c r="X3412">
        <v>1</v>
      </c>
      <c r="Y3412">
        <v>4300</v>
      </c>
      <c r="Z3412">
        <v>0</v>
      </c>
      <c r="AA3412">
        <v>5920</v>
      </c>
      <c r="AB3412">
        <v>33181668</v>
      </c>
      <c r="AC3412" t="s">
        <v>47</v>
      </c>
      <c r="AD3412" t="str">
        <f>+VLOOKUP(T3412,items!$A$2:$D$1255,4,0)</f>
        <v>PERGOLA</v>
      </c>
      <c r="AE3412" t="str">
        <f>+VLOOKUP(T3412,Tabla1[],5,0)</f>
        <v>PERGOTEK ROMANO</v>
      </c>
      <c r="AF3412">
        <f t="shared" si="53"/>
        <v>1</v>
      </c>
    </row>
    <row r="3413" spans="1:32" x14ac:dyDescent="0.25">
      <c r="A3413">
        <v>98742</v>
      </c>
      <c r="B3413" t="s">
        <v>7139</v>
      </c>
      <c r="C3413" t="s">
        <v>75</v>
      </c>
      <c r="D3413">
        <v>0</v>
      </c>
      <c r="F3413" t="s">
        <v>2130</v>
      </c>
      <c r="G3413" t="s">
        <v>5169</v>
      </c>
      <c r="H3413" t="s">
        <v>7140</v>
      </c>
      <c r="I3413" t="s">
        <v>7141</v>
      </c>
      <c r="J3413" t="s">
        <v>7142</v>
      </c>
      <c r="K3413" t="s">
        <v>7143</v>
      </c>
      <c r="L3413" t="s">
        <v>7144</v>
      </c>
      <c r="M3413" t="s">
        <v>1213</v>
      </c>
      <c r="N3413" t="s">
        <v>6716</v>
      </c>
      <c r="O3413" t="s">
        <v>5144</v>
      </c>
      <c r="P3413" t="s">
        <v>303</v>
      </c>
      <c r="Q3413" t="s">
        <v>5856</v>
      </c>
      <c r="R3413" t="s">
        <v>63</v>
      </c>
      <c r="S3413" t="s">
        <v>256</v>
      </c>
      <c r="T3413" t="s">
        <v>94</v>
      </c>
      <c r="U3413" t="s">
        <v>95</v>
      </c>
      <c r="X3413">
        <v>1</v>
      </c>
      <c r="Y3413">
        <v>0</v>
      </c>
      <c r="Z3413">
        <v>0</v>
      </c>
      <c r="AA3413">
        <v>0</v>
      </c>
      <c r="AB3413">
        <v>650000</v>
      </c>
      <c r="AC3413" t="s">
        <v>47</v>
      </c>
      <c r="AD3413" t="e">
        <f>+VLOOKUP(T3413,items!$A$2:$D$1255,4,0)</f>
        <v>#N/A</v>
      </c>
      <c r="AE3413" t="e">
        <f>+VLOOKUP(T3413,Tabla1[],5,0)</f>
        <v>#N/A</v>
      </c>
      <c r="AF3413">
        <f t="shared" si="53"/>
        <v>1</v>
      </c>
    </row>
    <row r="3414" spans="1:32" x14ac:dyDescent="0.25">
      <c r="A3414">
        <v>98742</v>
      </c>
      <c r="B3414" t="s">
        <v>7139</v>
      </c>
      <c r="C3414" t="s">
        <v>75</v>
      </c>
      <c r="D3414">
        <v>0</v>
      </c>
      <c r="F3414" t="s">
        <v>2130</v>
      </c>
      <c r="G3414" t="s">
        <v>5169</v>
      </c>
      <c r="H3414" t="s">
        <v>7140</v>
      </c>
      <c r="I3414" t="s">
        <v>7141</v>
      </c>
      <c r="J3414" t="s">
        <v>7142</v>
      </c>
      <c r="K3414" t="s">
        <v>7143</v>
      </c>
      <c r="L3414" t="s">
        <v>7144</v>
      </c>
      <c r="M3414" t="s">
        <v>1213</v>
      </c>
      <c r="N3414" t="s">
        <v>6716</v>
      </c>
      <c r="O3414" t="s">
        <v>5144</v>
      </c>
      <c r="P3414" t="s">
        <v>303</v>
      </c>
      <c r="Q3414" t="s">
        <v>5856</v>
      </c>
      <c r="R3414" t="s">
        <v>63</v>
      </c>
      <c r="S3414" t="s">
        <v>256</v>
      </c>
      <c r="T3414" t="s">
        <v>392</v>
      </c>
      <c r="U3414" t="s">
        <v>393</v>
      </c>
      <c r="X3414">
        <v>1</v>
      </c>
      <c r="Y3414">
        <v>0</v>
      </c>
      <c r="Z3414">
        <v>0</v>
      </c>
      <c r="AA3414">
        <v>0</v>
      </c>
      <c r="AB3414">
        <v>480000</v>
      </c>
      <c r="AC3414" t="s">
        <v>47</v>
      </c>
      <c r="AD3414" t="e">
        <f>+VLOOKUP(T3414,items!$A$2:$D$1255,4,0)</f>
        <v>#N/A</v>
      </c>
      <c r="AE3414" t="e">
        <f>+VLOOKUP(T3414,Tabla1[],5,0)</f>
        <v>#N/A</v>
      </c>
      <c r="AF3414">
        <f t="shared" si="53"/>
        <v>1</v>
      </c>
    </row>
    <row r="3415" spans="1:32" x14ac:dyDescent="0.25">
      <c r="A3415">
        <v>98752</v>
      </c>
      <c r="B3415" t="s">
        <v>4156</v>
      </c>
      <c r="C3415" t="s">
        <v>75</v>
      </c>
      <c r="D3415">
        <v>0</v>
      </c>
      <c r="F3415" t="s">
        <v>4390</v>
      </c>
      <c r="G3415" t="s">
        <v>4390</v>
      </c>
      <c r="H3415" t="s">
        <v>7145</v>
      </c>
      <c r="I3415" t="s">
        <v>37</v>
      </c>
      <c r="J3415" t="s">
        <v>7146</v>
      </c>
      <c r="K3415" t="s">
        <v>7147</v>
      </c>
      <c r="L3415" t="s">
        <v>37</v>
      </c>
      <c r="M3415" t="s">
        <v>1105</v>
      </c>
      <c r="N3415" t="s">
        <v>1105</v>
      </c>
      <c r="O3415" t="s">
        <v>4571</v>
      </c>
      <c r="P3415" t="s">
        <v>3918</v>
      </c>
      <c r="Q3415" t="s">
        <v>3918</v>
      </c>
      <c r="R3415" t="s">
        <v>43</v>
      </c>
      <c r="S3415" t="s">
        <v>164</v>
      </c>
      <c r="T3415" t="s">
        <v>1426</v>
      </c>
      <c r="U3415" t="s">
        <v>1427</v>
      </c>
      <c r="X3415">
        <v>13</v>
      </c>
      <c r="Y3415">
        <v>0</v>
      </c>
      <c r="Z3415">
        <v>0</v>
      </c>
      <c r="AA3415">
        <v>0</v>
      </c>
      <c r="AB3415">
        <v>683800</v>
      </c>
      <c r="AC3415" t="s">
        <v>47</v>
      </c>
      <c r="AD3415">
        <f>+VLOOKUP(T3415,items!$A$2:$D$1255,4,0)</f>
        <v>0</v>
      </c>
      <c r="AE3415">
        <f>+VLOOKUP(T3415,Tabla1[],5,0)</f>
        <v>0</v>
      </c>
      <c r="AF3415">
        <f t="shared" si="53"/>
        <v>11</v>
      </c>
    </row>
    <row r="3416" spans="1:32" x14ac:dyDescent="0.25">
      <c r="A3416">
        <v>98758</v>
      </c>
      <c r="B3416" t="s">
        <v>6550</v>
      </c>
      <c r="C3416" t="s">
        <v>75</v>
      </c>
      <c r="D3416">
        <v>0</v>
      </c>
      <c r="F3416" t="s">
        <v>4390</v>
      </c>
      <c r="G3416" t="s">
        <v>4390</v>
      </c>
      <c r="H3416" t="s">
        <v>7148</v>
      </c>
      <c r="I3416" t="s">
        <v>37</v>
      </c>
      <c r="J3416" t="s">
        <v>7149</v>
      </c>
      <c r="K3416" t="s">
        <v>7150</v>
      </c>
      <c r="L3416" t="s">
        <v>37</v>
      </c>
      <c r="M3416" t="s">
        <v>1105</v>
      </c>
      <c r="N3416" t="s">
        <v>1105</v>
      </c>
      <c r="O3416" t="s">
        <v>3918</v>
      </c>
      <c r="P3416" t="s">
        <v>3374</v>
      </c>
      <c r="Q3416" t="s">
        <v>3374</v>
      </c>
      <c r="R3416" t="s">
        <v>43</v>
      </c>
      <c r="S3416" t="s">
        <v>164</v>
      </c>
      <c r="T3416" t="s">
        <v>7151</v>
      </c>
      <c r="U3416" t="s">
        <v>7152</v>
      </c>
      <c r="X3416">
        <v>3</v>
      </c>
      <c r="Y3416">
        <v>0</v>
      </c>
      <c r="Z3416">
        <v>0</v>
      </c>
      <c r="AA3416">
        <v>0</v>
      </c>
      <c r="AB3416">
        <v>157842</v>
      </c>
      <c r="AC3416" t="s">
        <v>47</v>
      </c>
      <c r="AD3416">
        <f>+VLOOKUP(T3416,items!$A$2:$D$1255,4,0)</f>
        <v>0</v>
      </c>
      <c r="AE3416">
        <f>+VLOOKUP(T3416,Tabla1[],5,0)</f>
        <v>0</v>
      </c>
      <c r="AF3416">
        <f t="shared" si="53"/>
        <v>11</v>
      </c>
    </row>
    <row r="3417" spans="1:32" x14ac:dyDescent="0.25">
      <c r="A3417">
        <v>98758</v>
      </c>
      <c r="B3417" t="s">
        <v>6550</v>
      </c>
      <c r="C3417" t="s">
        <v>75</v>
      </c>
      <c r="D3417">
        <v>0</v>
      </c>
      <c r="F3417" t="s">
        <v>4390</v>
      </c>
      <c r="G3417" t="s">
        <v>4390</v>
      </c>
      <c r="H3417" t="s">
        <v>7148</v>
      </c>
      <c r="I3417" t="s">
        <v>37</v>
      </c>
      <c r="J3417" t="s">
        <v>7149</v>
      </c>
      <c r="K3417" t="s">
        <v>7150</v>
      </c>
      <c r="L3417" t="s">
        <v>37</v>
      </c>
      <c r="M3417" t="s">
        <v>1105</v>
      </c>
      <c r="N3417" t="s">
        <v>1105</v>
      </c>
      <c r="O3417" t="s">
        <v>3918</v>
      </c>
      <c r="P3417" t="s">
        <v>3374</v>
      </c>
      <c r="Q3417" t="s">
        <v>3374</v>
      </c>
      <c r="R3417" t="s">
        <v>43</v>
      </c>
      <c r="S3417" t="s">
        <v>164</v>
      </c>
      <c r="T3417" t="s">
        <v>2180</v>
      </c>
      <c r="U3417" t="s">
        <v>2181</v>
      </c>
      <c r="X3417">
        <v>3</v>
      </c>
      <c r="Y3417">
        <v>0</v>
      </c>
      <c r="Z3417">
        <v>0</v>
      </c>
      <c r="AA3417">
        <v>0</v>
      </c>
      <c r="AB3417">
        <v>105000</v>
      </c>
      <c r="AC3417" t="s">
        <v>47</v>
      </c>
      <c r="AD3417">
        <f>+VLOOKUP(T3417,items!$A$2:$D$1255,4,0)</f>
        <v>0</v>
      </c>
      <c r="AE3417">
        <f>+VLOOKUP(T3417,Tabla1[],5,0)</f>
        <v>0</v>
      </c>
      <c r="AF3417">
        <f t="shared" si="53"/>
        <v>11</v>
      </c>
    </row>
    <row r="3418" spans="1:32" x14ac:dyDescent="0.25">
      <c r="A3418">
        <v>98766</v>
      </c>
      <c r="B3418" t="s">
        <v>7153</v>
      </c>
      <c r="C3418" t="s">
        <v>75</v>
      </c>
      <c r="D3418">
        <v>0</v>
      </c>
      <c r="F3418" t="s">
        <v>4390</v>
      </c>
      <c r="G3418" t="s">
        <v>4390</v>
      </c>
      <c r="H3418" t="s">
        <v>7154</v>
      </c>
      <c r="I3418" t="s">
        <v>37</v>
      </c>
      <c r="J3418" t="s">
        <v>7155</v>
      </c>
      <c r="K3418" t="s">
        <v>7156</v>
      </c>
      <c r="L3418" t="s">
        <v>37</v>
      </c>
      <c r="M3418" t="s">
        <v>1105</v>
      </c>
      <c r="N3418" t="s">
        <v>1105</v>
      </c>
      <c r="O3418" t="s">
        <v>4571</v>
      </c>
      <c r="P3418" t="s">
        <v>3918</v>
      </c>
      <c r="Q3418" t="s">
        <v>3918</v>
      </c>
      <c r="R3418" t="s">
        <v>43</v>
      </c>
      <c r="S3418" t="s">
        <v>164</v>
      </c>
      <c r="T3418" t="s">
        <v>2718</v>
      </c>
      <c r="U3418" t="s">
        <v>2719</v>
      </c>
      <c r="X3418">
        <v>9</v>
      </c>
      <c r="Y3418">
        <v>0</v>
      </c>
      <c r="Z3418">
        <v>0</v>
      </c>
      <c r="AA3418">
        <v>0</v>
      </c>
      <c r="AB3418">
        <v>473400</v>
      </c>
      <c r="AC3418" t="s">
        <v>47</v>
      </c>
      <c r="AD3418">
        <f>+VLOOKUP(T3418,items!$A$2:$D$1255,4,0)</f>
        <v>0</v>
      </c>
      <c r="AE3418">
        <f>+VLOOKUP(T3418,Tabla1[],5,0)</f>
        <v>0</v>
      </c>
      <c r="AF3418">
        <f t="shared" si="53"/>
        <v>11</v>
      </c>
    </row>
    <row r="3419" spans="1:32" x14ac:dyDescent="0.25">
      <c r="A3419">
        <v>98774</v>
      </c>
      <c r="B3419" t="s">
        <v>7157</v>
      </c>
      <c r="C3419" t="s">
        <v>75</v>
      </c>
      <c r="D3419">
        <v>0</v>
      </c>
      <c r="F3419" t="s">
        <v>4390</v>
      </c>
      <c r="G3419" t="s">
        <v>4571</v>
      </c>
      <c r="H3419" t="s">
        <v>7158</v>
      </c>
      <c r="I3419" t="s">
        <v>37</v>
      </c>
      <c r="J3419" t="s">
        <v>7159</v>
      </c>
      <c r="K3419" t="s">
        <v>7160</v>
      </c>
      <c r="L3419" t="s">
        <v>37</v>
      </c>
      <c r="M3419" t="s">
        <v>3918</v>
      </c>
      <c r="N3419" t="s">
        <v>3918</v>
      </c>
      <c r="O3419" t="s">
        <v>4581</v>
      </c>
      <c r="P3419" t="s">
        <v>425</v>
      </c>
      <c r="Q3419" t="s">
        <v>425</v>
      </c>
      <c r="R3419" t="s">
        <v>127</v>
      </c>
      <c r="S3419" t="s">
        <v>164</v>
      </c>
      <c r="T3419" t="s">
        <v>3857</v>
      </c>
      <c r="U3419" t="s">
        <v>3858</v>
      </c>
      <c r="X3419">
        <v>1</v>
      </c>
      <c r="Y3419">
        <v>0</v>
      </c>
      <c r="Z3419">
        <v>0</v>
      </c>
      <c r="AA3419">
        <v>0</v>
      </c>
      <c r="AB3419">
        <v>165064</v>
      </c>
      <c r="AC3419" t="s">
        <v>47</v>
      </c>
      <c r="AD3419">
        <f>+VLOOKUP(T3419,items!$A$2:$D$1255,4,0)</f>
        <v>0</v>
      </c>
      <c r="AE3419">
        <f>+VLOOKUP(T3419,Tabla1[],5,0)</f>
        <v>0</v>
      </c>
      <c r="AF3419">
        <f t="shared" si="53"/>
        <v>11</v>
      </c>
    </row>
    <row r="3420" spans="1:32" x14ac:dyDescent="0.25">
      <c r="A3420">
        <v>98774</v>
      </c>
      <c r="B3420" t="s">
        <v>7157</v>
      </c>
      <c r="C3420" t="s">
        <v>75</v>
      </c>
      <c r="D3420">
        <v>0</v>
      </c>
      <c r="F3420" t="s">
        <v>4390</v>
      </c>
      <c r="G3420" t="s">
        <v>4571</v>
      </c>
      <c r="H3420" t="s">
        <v>7158</v>
      </c>
      <c r="I3420" t="s">
        <v>37</v>
      </c>
      <c r="J3420" t="s">
        <v>7159</v>
      </c>
      <c r="K3420" t="s">
        <v>7160</v>
      </c>
      <c r="L3420" t="s">
        <v>37</v>
      </c>
      <c r="M3420" t="s">
        <v>3918</v>
      </c>
      <c r="N3420" t="s">
        <v>3918</v>
      </c>
      <c r="O3420" t="s">
        <v>4581</v>
      </c>
      <c r="P3420" t="s">
        <v>425</v>
      </c>
      <c r="Q3420" t="s">
        <v>425</v>
      </c>
      <c r="R3420" t="s">
        <v>127</v>
      </c>
      <c r="S3420" t="s">
        <v>164</v>
      </c>
      <c r="T3420" t="s">
        <v>7161</v>
      </c>
      <c r="U3420" t="s">
        <v>7162</v>
      </c>
      <c r="X3420">
        <v>1</v>
      </c>
      <c r="Y3420">
        <v>0</v>
      </c>
      <c r="Z3420">
        <v>0</v>
      </c>
      <c r="AA3420">
        <v>0</v>
      </c>
      <c r="AB3420">
        <v>140725</v>
      </c>
      <c r="AC3420" t="s">
        <v>47</v>
      </c>
      <c r="AD3420">
        <f>+VLOOKUP(T3420,items!$A$2:$D$1255,4,0)</f>
        <v>0</v>
      </c>
      <c r="AE3420">
        <f>+VLOOKUP(T3420,Tabla1[],5,0)</f>
        <v>0</v>
      </c>
      <c r="AF3420">
        <f t="shared" si="53"/>
        <v>11</v>
      </c>
    </row>
    <row r="3421" spans="1:32" x14ac:dyDescent="0.25">
      <c r="A3421">
        <v>98778</v>
      </c>
      <c r="B3421" t="s">
        <v>1003</v>
      </c>
      <c r="C3421" t="s">
        <v>33</v>
      </c>
      <c r="D3421">
        <v>0</v>
      </c>
      <c r="F3421" t="s">
        <v>4390</v>
      </c>
      <c r="G3421" t="s">
        <v>682</v>
      </c>
      <c r="H3421" t="s">
        <v>7163</v>
      </c>
      <c r="I3421" t="s">
        <v>37</v>
      </c>
      <c r="J3421" t="s">
        <v>7164</v>
      </c>
      <c r="K3421" t="s">
        <v>7165</v>
      </c>
      <c r="L3421" t="s">
        <v>37</v>
      </c>
      <c r="M3421" t="s">
        <v>3918</v>
      </c>
      <c r="N3421" t="s">
        <v>3918</v>
      </c>
      <c r="O3421" t="s">
        <v>125</v>
      </c>
      <c r="P3421" t="s">
        <v>683</v>
      </c>
      <c r="Q3421" t="s">
        <v>683</v>
      </c>
      <c r="R3421" t="s">
        <v>127</v>
      </c>
      <c r="S3421" t="s">
        <v>128</v>
      </c>
      <c r="T3421" t="s">
        <v>217</v>
      </c>
      <c r="U3421" t="s">
        <v>218</v>
      </c>
      <c r="X3421">
        <v>1</v>
      </c>
      <c r="Y3421">
        <v>0</v>
      </c>
      <c r="Z3421">
        <v>0</v>
      </c>
      <c r="AA3421">
        <v>0</v>
      </c>
      <c r="AB3421">
        <v>0</v>
      </c>
      <c r="AC3421" t="s">
        <v>47</v>
      </c>
      <c r="AD3421">
        <f>+VLOOKUP(T3421,items!$A$2:$D$1255,4,0)</f>
        <v>0</v>
      </c>
      <c r="AE3421">
        <f>+VLOOKUP(T3421,Tabla1[],5,0)</f>
        <v>0</v>
      </c>
      <c r="AF3421">
        <f t="shared" si="53"/>
        <v>11</v>
      </c>
    </row>
    <row r="3422" spans="1:32" x14ac:dyDescent="0.25">
      <c r="A3422">
        <v>98782</v>
      </c>
      <c r="B3422" t="s">
        <v>5863</v>
      </c>
      <c r="C3422" t="s">
        <v>33</v>
      </c>
      <c r="D3422">
        <v>0</v>
      </c>
      <c r="F3422" t="s">
        <v>5687</v>
      </c>
      <c r="G3422" t="s">
        <v>119</v>
      </c>
      <c r="H3422" t="s">
        <v>7166</v>
      </c>
      <c r="I3422" t="s">
        <v>37</v>
      </c>
      <c r="J3422" t="s">
        <v>37</v>
      </c>
      <c r="K3422" t="s">
        <v>7167</v>
      </c>
      <c r="L3422" t="s">
        <v>7168</v>
      </c>
      <c r="M3422" t="s">
        <v>120</v>
      </c>
      <c r="N3422" t="s">
        <v>120</v>
      </c>
      <c r="O3422" t="s">
        <v>386</v>
      </c>
      <c r="P3422" t="s">
        <v>326</v>
      </c>
      <c r="Q3422" t="s">
        <v>3177</v>
      </c>
      <c r="R3422" t="s">
        <v>63</v>
      </c>
      <c r="S3422" t="s">
        <v>256</v>
      </c>
      <c r="T3422" t="s">
        <v>4070</v>
      </c>
      <c r="U3422" t="s">
        <v>4071</v>
      </c>
      <c r="W3422" t="s">
        <v>114</v>
      </c>
      <c r="X3422">
        <v>1</v>
      </c>
      <c r="Y3422">
        <v>0</v>
      </c>
      <c r="Z3422">
        <v>0</v>
      </c>
      <c r="AA3422">
        <v>0</v>
      </c>
      <c r="AB3422">
        <v>784695</v>
      </c>
      <c r="AC3422" t="s">
        <v>47</v>
      </c>
      <c r="AD3422">
        <f>+VLOOKUP(T3422,items!$A$2:$D$1255,4,0)</f>
        <v>0</v>
      </c>
      <c r="AE3422">
        <f>+VLOOKUP(T3422,Tabla1[],5,0)</f>
        <v>0</v>
      </c>
      <c r="AF3422">
        <f t="shared" si="53"/>
        <v>12</v>
      </c>
    </row>
    <row r="3423" spans="1:32" x14ac:dyDescent="0.25">
      <c r="A3423">
        <v>98782</v>
      </c>
      <c r="B3423" t="s">
        <v>5863</v>
      </c>
      <c r="C3423" t="s">
        <v>33</v>
      </c>
      <c r="D3423">
        <v>0</v>
      </c>
      <c r="F3423" t="s">
        <v>5687</v>
      </c>
      <c r="G3423" t="s">
        <v>119</v>
      </c>
      <c r="H3423" t="s">
        <v>7166</v>
      </c>
      <c r="I3423" t="s">
        <v>37</v>
      </c>
      <c r="J3423" t="s">
        <v>37</v>
      </c>
      <c r="K3423" t="s">
        <v>7167</v>
      </c>
      <c r="L3423" t="s">
        <v>7168</v>
      </c>
      <c r="M3423" t="s">
        <v>120</v>
      </c>
      <c r="N3423" t="s">
        <v>120</v>
      </c>
      <c r="O3423" t="s">
        <v>386</v>
      </c>
      <c r="P3423" t="s">
        <v>326</v>
      </c>
      <c r="Q3423" t="s">
        <v>3177</v>
      </c>
      <c r="R3423" t="s">
        <v>63</v>
      </c>
      <c r="S3423" t="s">
        <v>256</v>
      </c>
      <c r="T3423" t="s">
        <v>1062</v>
      </c>
      <c r="U3423" t="s">
        <v>6030</v>
      </c>
      <c r="V3423" t="s">
        <v>468</v>
      </c>
      <c r="X3423">
        <v>1</v>
      </c>
      <c r="Y3423">
        <v>0</v>
      </c>
      <c r="Z3423">
        <v>0</v>
      </c>
      <c r="AA3423">
        <v>0</v>
      </c>
      <c r="AB3423">
        <v>1539000</v>
      </c>
      <c r="AC3423" t="s">
        <v>47</v>
      </c>
      <c r="AD3423">
        <f>+VLOOKUP(T3423,items!$A$2:$D$1255,4,0)</f>
        <v>0</v>
      </c>
      <c r="AE3423">
        <f>+VLOOKUP(T3423,Tabla1[],5,0)</f>
        <v>0</v>
      </c>
      <c r="AF3423">
        <f t="shared" si="53"/>
        <v>12</v>
      </c>
    </row>
    <row r="3424" spans="1:32" x14ac:dyDescent="0.25">
      <c r="A3424">
        <v>98782</v>
      </c>
      <c r="B3424" t="s">
        <v>5863</v>
      </c>
      <c r="C3424" t="s">
        <v>33</v>
      </c>
      <c r="D3424">
        <v>0</v>
      </c>
      <c r="F3424" t="s">
        <v>5687</v>
      </c>
      <c r="G3424" t="s">
        <v>119</v>
      </c>
      <c r="H3424" t="s">
        <v>7166</v>
      </c>
      <c r="I3424" t="s">
        <v>37</v>
      </c>
      <c r="J3424" t="s">
        <v>37</v>
      </c>
      <c r="K3424" t="s">
        <v>7167</v>
      </c>
      <c r="L3424" t="s">
        <v>7168</v>
      </c>
      <c r="M3424" t="s">
        <v>120</v>
      </c>
      <c r="N3424" t="s">
        <v>120</v>
      </c>
      <c r="O3424" t="s">
        <v>386</v>
      </c>
      <c r="P3424" t="s">
        <v>326</v>
      </c>
      <c r="Q3424" t="s">
        <v>3177</v>
      </c>
      <c r="R3424" t="s">
        <v>63</v>
      </c>
      <c r="S3424" t="s">
        <v>256</v>
      </c>
      <c r="T3424" t="s">
        <v>691</v>
      </c>
      <c r="U3424" t="s">
        <v>692</v>
      </c>
      <c r="X3424">
        <v>1</v>
      </c>
      <c r="Y3424">
        <v>0</v>
      </c>
      <c r="Z3424">
        <v>0</v>
      </c>
      <c r="AA3424">
        <v>0</v>
      </c>
      <c r="AB3424">
        <v>80000</v>
      </c>
      <c r="AC3424" t="s">
        <v>47</v>
      </c>
      <c r="AD3424" t="e">
        <f>+VLOOKUP(T3424,items!$A$2:$D$1255,4,0)</f>
        <v>#N/A</v>
      </c>
      <c r="AE3424" t="e">
        <f>+VLOOKUP(T3424,Tabla1[],5,0)</f>
        <v>#N/A</v>
      </c>
      <c r="AF3424">
        <f t="shared" si="53"/>
        <v>12</v>
      </c>
    </row>
    <row r="3425" spans="1:32" x14ac:dyDescent="0.25">
      <c r="A3425">
        <v>98785</v>
      </c>
      <c r="B3425" t="s">
        <v>7169</v>
      </c>
      <c r="C3425" t="s">
        <v>75</v>
      </c>
      <c r="D3425">
        <v>0</v>
      </c>
      <c r="F3425" t="s">
        <v>5687</v>
      </c>
      <c r="G3425" t="s">
        <v>4773</v>
      </c>
      <c r="H3425" t="s">
        <v>7170</v>
      </c>
      <c r="I3425" t="s">
        <v>37</v>
      </c>
      <c r="J3425" t="s">
        <v>7171</v>
      </c>
      <c r="K3425" t="s">
        <v>7172</v>
      </c>
      <c r="L3425" t="s">
        <v>7173</v>
      </c>
      <c r="M3425" t="s">
        <v>682</v>
      </c>
      <c r="N3425" t="s">
        <v>682</v>
      </c>
      <c r="O3425" t="s">
        <v>4571</v>
      </c>
      <c r="P3425" t="s">
        <v>3819</v>
      </c>
      <c r="Q3425" t="s">
        <v>120</v>
      </c>
      <c r="R3425" t="s">
        <v>63</v>
      </c>
      <c r="S3425" t="s">
        <v>256</v>
      </c>
      <c r="T3425" t="s">
        <v>5752</v>
      </c>
      <c r="U3425" t="s">
        <v>5753</v>
      </c>
      <c r="X3425">
        <v>42</v>
      </c>
      <c r="Y3425">
        <v>0</v>
      </c>
      <c r="Z3425">
        <v>0</v>
      </c>
      <c r="AA3425">
        <v>0</v>
      </c>
      <c r="AB3425">
        <v>288960</v>
      </c>
      <c r="AC3425" t="s">
        <v>47</v>
      </c>
      <c r="AD3425">
        <f>+VLOOKUP(T3425,items!$A$2:$D$1255,4,0)</f>
        <v>0</v>
      </c>
      <c r="AE3425">
        <f>+VLOOKUP(T3425,Tabla1[],5,0)</f>
        <v>0</v>
      </c>
      <c r="AF3425">
        <f t="shared" si="53"/>
        <v>11</v>
      </c>
    </row>
    <row r="3426" spans="1:32" x14ac:dyDescent="0.25">
      <c r="A3426">
        <v>98785</v>
      </c>
      <c r="B3426" t="s">
        <v>7169</v>
      </c>
      <c r="C3426" t="s">
        <v>75</v>
      </c>
      <c r="D3426">
        <v>0</v>
      </c>
      <c r="F3426" t="s">
        <v>5687</v>
      </c>
      <c r="G3426" t="s">
        <v>4773</v>
      </c>
      <c r="H3426" t="s">
        <v>7170</v>
      </c>
      <c r="I3426" t="s">
        <v>37</v>
      </c>
      <c r="J3426" t="s">
        <v>7171</v>
      </c>
      <c r="K3426" t="s">
        <v>7172</v>
      </c>
      <c r="L3426" t="s">
        <v>7173</v>
      </c>
      <c r="M3426" t="s">
        <v>682</v>
      </c>
      <c r="N3426" t="s">
        <v>682</v>
      </c>
      <c r="O3426" t="s">
        <v>4571</v>
      </c>
      <c r="P3426" t="s">
        <v>3819</v>
      </c>
      <c r="Q3426" t="s">
        <v>120</v>
      </c>
      <c r="R3426" t="s">
        <v>63</v>
      </c>
      <c r="S3426" t="s">
        <v>256</v>
      </c>
      <c r="T3426" t="s">
        <v>94</v>
      </c>
      <c r="U3426" t="s">
        <v>95</v>
      </c>
      <c r="X3426">
        <v>1</v>
      </c>
      <c r="Y3426">
        <v>0</v>
      </c>
      <c r="Z3426">
        <v>0</v>
      </c>
      <c r="AA3426">
        <v>0</v>
      </c>
      <c r="AB3426">
        <v>150000</v>
      </c>
      <c r="AC3426" t="s">
        <v>47</v>
      </c>
      <c r="AD3426" t="e">
        <f>+VLOOKUP(T3426,items!$A$2:$D$1255,4,0)</f>
        <v>#N/A</v>
      </c>
      <c r="AE3426" t="e">
        <f>+VLOOKUP(T3426,Tabla1[],5,0)</f>
        <v>#N/A</v>
      </c>
      <c r="AF3426">
        <f t="shared" si="53"/>
        <v>11</v>
      </c>
    </row>
    <row r="3427" spans="1:32" x14ac:dyDescent="0.25">
      <c r="A3427">
        <v>98795</v>
      </c>
      <c r="B3427" t="s">
        <v>7174</v>
      </c>
      <c r="C3427" t="s">
        <v>33</v>
      </c>
      <c r="D3427">
        <v>0</v>
      </c>
      <c r="F3427" t="s">
        <v>682</v>
      </c>
      <c r="G3427" t="s">
        <v>425</v>
      </c>
      <c r="H3427" t="s">
        <v>7175</v>
      </c>
      <c r="I3427" t="s">
        <v>37</v>
      </c>
      <c r="J3427" t="s">
        <v>7176</v>
      </c>
      <c r="K3427" t="s">
        <v>7177</v>
      </c>
      <c r="L3427" t="s">
        <v>7178</v>
      </c>
      <c r="M3427" t="s">
        <v>119</v>
      </c>
      <c r="N3427" t="s">
        <v>119</v>
      </c>
      <c r="O3427" t="s">
        <v>626</v>
      </c>
      <c r="P3427" t="s">
        <v>341</v>
      </c>
      <c r="Q3427" t="s">
        <v>386</v>
      </c>
      <c r="R3427" t="s">
        <v>63</v>
      </c>
      <c r="S3427" t="s">
        <v>128</v>
      </c>
      <c r="T3427" t="s">
        <v>311</v>
      </c>
      <c r="U3427" t="s">
        <v>312</v>
      </c>
      <c r="V3427" t="s">
        <v>2013</v>
      </c>
      <c r="X3427">
        <v>20</v>
      </c>
      <c r="Y3427">
        <v>0</v>
      </c>
      <c r="Z3427">
        <v>0</v>
      </c>
      <c r="AA3427">
        <v>0</v>
      </c>
      <c r="AB3427">
        <v>29059360</v>
      </c>
      <c r="AC3427" t="s">
        <v>47</v>
      </c>
      <c r="AD3427" t="str">
        <f>+VLOOKUP(T3427,items!$A$2:$D$1255,4,0)</f>
        <v>MUEBLES</v>
      </c>
      <c r="AE3427">
        <f>+VLOOKUP(T3427,Tabla1[],5,0)</f>
        <v>0</v>
      </c>
      <c r="AF3427">
        <f t="shared" si="53"/>
        <v>12</v>
      </c>
    </row>
    <row r="3428" spans="1:32" x14ac:dyDescent="0.25">
      <c r="A3428">
        <v>98795</v>
      </c>
      <c r="B3428" t="s">
        <v>7174</v>
      </c>
      <c r="C3428" t="s">
        <v>33</v>
      </c>
      <c r="D3428">
        <v>0</v>
      </c>
      <c r="F3428" t="s">
        <v>682</v>
      </c>
      <c r="G3428" t="s">
        <v>425</v>
      </c>
      <c r="H3428" t="s">
        <v>7175</v>
      </c>
      <c r="I3428" t="s">
        <v>37</v>
      </c>
      <c r="J3428" t="s">
        <v>7176</v>
      </c>
      <c r="K3428" t="s">
        <v>7177</v>
      </c>
      <c r="L3428" t="s">
        <v>7178</v>
      </c>
      <c r="M3428" t="s">
        <v>119</v>
      </c>
      <c r="N3428" t="s">
        <v>119</v>
      </c>
      <c r="O3428" t="s">
        <v>626</v>
      </c>
      <c r="P3428" t="s">
        <v>341</v>
      </c>
      <c r="Q3428" t="s">
        <v>386</v>
      </c>
      <c r="R3428" t="s">
        <v>63</v>
      </c>
      <c r="S3428" t="s">
        <v>128</v>
      </c>
      <c r="T3428" t="s">
        <v>314</v>
      </c>
      <c r="U3428" t="s">
        <v>315</v>
      </c>
      <c r="X3428">
        <v>1</v>
      </c>
      <c r="Y3428">
        <v>0</v>
      </c>
      <c r="Z3428">
        <v>0</v>
      </c>
      <c r="AA3428">
        <v>0</v>
      </c>
      <c r="AB3428">
        <v>1332500</v>
      </c>
      <c r="AC3428" t="s">
        <v>47</v>
      </c>
      <c r="AD3428">
        <f>+VLOOKUP(T3428,items!$A$2:$D$1255,4,0)</f>
        <v>0</v>
      </c>
      <c r="AE3428">
        <f>+VLOOKUP(T3428,Tabla1[],5,0)</f>
        <v>0</v>
      </c>
      <c r="AF3428">
        <f t="shared" si="53"/>
        <v>12</v>
      </c>
    </row>
    <row r="3429" spans="1:32" x14ac:dyDescent="0.25">
      <c r="A3429">
        <v>98798</v>
      </c>
      <c r="B3429" t="s">
        <v>6269</v>
      </c>
      <c r="C3429" t="s">
        <v>75</v>
      </c>
      <c r="D3429">
        <v>0</v>
      </c>
      <c r="F3429" t="s">
        <v>674</v>
      </c>
      <c r="G3429" t="s">
        <v>682</v>
      </c>
      <c r="H3429" t="s">
        <v>7179</v>
      </c>
      <c r="I3429" t="s">
        <v>37</v>
      </c>
      <c r="J3429" t="s">
        <v>7180</v>
      </c>
      <c r="K3429" t="s">
        <v>7181</v>
      </c>
      <c r="L3429" t="s">
        <v>37</v>
      </c>
      <c r="M3429" t="s">
        <v>3918</v>
      </c>
      <c r="N3429" t="s">
        <v>3918</v>
      </c>
      <c r="O3429" t="s">
        <v>125</v>
      </c>
      <c r="P3429" t="s">
        <v>683</v>
      </c>
      <c r="Q3429" t="s">
        <v>683</v>
      </c>
      <c r="R3429" t="s">
        <v>127</v>
      </c>
      <c r="S3429" t="s">
        <v>108</v>
      </c>
      <c r="T3429" t="s">
        <v>765</v>
      </c>
      <c r="U3429" t="s">
        <v>766</v>
      </c>
      <c r="X3429">
        <v>2</v>
      </c>
      <c r="Y3429">
        <v>0</v>
      </c>
      <c r="Z3429">
        <v>0</v>
      </c>
      <c r="AA3429">
        <v>0</v>
      </c>
      <c r="AB3429">
        <v>200000</v>
      </c>
      <c r="AC3429" t="s">
        <v>47</v>
      </c>
      <c r="AD3429">
        <f>+VLOOKUP(T3429,items!$A$2:$D$1255,4,0)</f>
        <v>0</v>
      </c>
      <c r="AE3429">
        <f>+VLOOKUP(T3429,Tabla1[],5,0)</f>
        <v>0</v>
      </c>
      <c r="AF3429">
        <f t="shared" si="53"/>
        <v>11</v>
      </c>
    </row>
    <row r="3430" spans="1:32" x14ac:dyDescent="0.25">
      <c r="A3430">
        <v>98798</v>
      </c>
      <c r="B3430" t="s">
        <v>6269</v>
      </c>
      <c r="C3430" t="s">
        <v>75</v>
      </c>
      <c r="D3430">
        <v>0</v>
      </c>
      <c r="F3430" t="s">
        <v>674</v>
      </c>
      <c r="G3430" t="s">
        <v>682</v>
      </c>
      <c r="H3430" t="s">
        <v>7179</v>
      </c>
      <c r="I3430" t="s">
        <v>37</v>
      </c>
      <c r="J3430" t="s">
        <v>7180</v>
      </c>
      <c r="K3430" t="s">
        <v>7181</v>
      </c>
      <c r="L3430" t="s">
        <v>37</v>
      </c>
      <c r="M3430" t="s">
        <v>3918</v>
      </c>
      <c r="N3430" t="s">
        <v>3918</v>
      </c>
      <c r="O3430" t="s">
        <v>125</v>
      </c>
      <c r="P3430" t="s">
        <v>683</v>
      </c>
      <c r="Q3430" t="s">
        <v>683</v>
      </c>
      <c r="R3430" t="s">
        <v>127</v>
      </c>
      <c r="S3430" t="s">
        <v>108</v>
      </c>
      <c r="T3430" t="s">
        <v>388</v>
      </c>
      <c r="U3430" t="s">
        <v>389</v>
      </c>
      <c r="X3430">
        <v>20</v>
      </c>
      <c r="Y3430">
        <v>0</v>
      </c>
      <c r="Z3430">
        <v>0</v>
      </c>
      <c r="AA3430">
        <v>0</v>
      </c>
      <c r="AB3430">
        <v>1300000</v>
      </c>
      <c r="AC3430" t="s">
        <v>47</v>
      </c>
      <c r="AD3430">
        <f>+VLOOKUP(T3430,items!$A$2:$D$1255,4,0)</f>
        <v>0</v>
      </c>
      <c r="AE3430">
        <f>+VLOOKUP(T3430,Tabla1[],5,0)</f>
        <v>0</v>
      </c>
      <c r="AF3430">
        <f t="shared" si="53"/>
        <v>11</v>
      </c>
    </row>
    <row r="3431" spans="1:32" x14ac:dyDescent="0.25">
      <c r="A3431">
        <v>98798</v>
      </c>
      <c r="B3431" t="s">
        <v>6269</v>
      </c>
      <c r="C3431" t="s">
        <v>75</v>
      </c>
      <c r="D3431">
        <v>0</v>
      </c>
      <c r="F3431" t="s">
        <v>674</v>
      </c>
      <c r="G3431" t="s">
        <v>682</v>
      </c>
      <c r="H3431" t="s">
        <v>7179</v>
      </c>
      <c r="I3431" t="s">
        <v>37</v>
      </c>
      <c r="J3431" t="s">
        <v>7180</v>
      </c>
      <c r="K3431" t="s">
        <v>7181</v>
      </c>
      <c r="L3431" t="s">
        <v>37</v>
      </c>
      <c r="M3431" t="s">
        <v>3918</v>
      </c>
      <c r="N3431" t="s">
        <v>3918</v>
      </c>
      <c r="O3431" t="s">
        <v>125</v>
      </c>
      <c r="P3431" t="s">
        <v>683</v>
      </c>
      <c r="Q3431" t="s">
        <v>683</v>
      </c>
      <c r="R3431" t="s">
        <v>127</v>
      </c>
      <c r="S3431" t="s">
        <v>108</v>
      </c>
      <c r="T3431" t="s">
        <v>474</v>
      </c>
      <c r="U3431" t="s">
        <v>475</v>
      </c>
      <c r="X3431">
        <v>1</v>
      </c>
      <c r="Y3431">
        <v>0</v>
      </c>
      <c r="Z3431">
        <v>0</v>
      </c>
      <c r="AA3431">
        <v>0</v>
      </c>
      <c r="AB3431">
        <v>200000</v>
      </c>
      <c r="AC3431" t="s">
        <v>47</v>
      </c>
      <c r="AD3431">
        <f>+VLOOKUP(T3431,items!$A$2:$D$1255,4,0)</f>
        <v>0</v>
      </c>
      <c r="AE3431">
        <f>+VLOOKUP(T3431,Tabla1[],5,0)</f>
        <v>0</v>
      </c>
      <c r="AF3431">
        <f t="shared" si="53"/>
        <v>11</v>
      </c>
    </row>
    <row r="3432" spans="1:32" x14ac:dyDescent="0.25">
      <c r="A3432">
        <v>98798</v>
      </c>
      <c r="B3432" t="s">
        <v>6269</v>
      </c>
      <c r="C3432" t="s">
        <v>75</v>
      </c>
      <c r="D3432">
        <v>0</v>
      </c>
      <c r="F3432" t="s">
        <v>674</v>
      </c>
      <c r="G3432" t="s">
        <v>682</v>
      </c>
      <c r="H3432" t="s">
        <v>7179</v>
      </c>
      <c r="I3432" t="s">
        <v>37</v>
      </c>
      <c r="J3432" t="s">
        <v>7180</v>
      </c>
      <c r="K3432" t="s">
        <v>7181</v>
      </c>
      <c r="L3432" t="s">
        <v>37</v>
      </c>
      <c r="M3432" t="s">
        <v>3918</v>
      </c>
      <c r="N3432" t="s">
        <v>3918</v>
      </c>
      <c r="O3432" t="s">
        <v>125</v>
      </c>
      <c r="P3432" t="s">
        <v>683</v>
      </c>
      <c r="Q3432" t="s">
        <v>683</v>
      </c>
      <c r="R3432" t="s">
        <v>127</v>
      </c>
      <c r="S3432" t="s">
        <v>108</v>
      </c>
      <c r="T3432" t="s">
        <v>392</v>
      </c>
      <c r="U3432" t="s">
        <v>393</v>
      </c>
      <c r="X3432">
        <v>1</v>
      </c>
      <c r="Y3432">
        <v>0</v>
      </c>
      <c r="Z3432">
        <v>0</v>
      </c>
      <c r="AA3432">
        <v>0</v>
      </c>
      <c r="AB3432">
        <v>50000</v>
      </c>
      <c r="AC3432" t="s">
        <v>47</v>
      </c>
      <c r="AD3432" t="e">
        <f>+VLOOKUP(T3432,items!$A$2:$D$1255,4,0)</f>
        <v>#N/A</v>
      </c>
      <c r="AE3432" t="e">
        <f>+VLOOKUP(T3432,Tabla1[],5,0)</f>
        <v>#N/A</v>
      </c>
      <c r="AF3432">
        <f t="shared" si="53"/>
        <v>11</v>
      </c>
    </row>
    <row r="3433" spans="1:32" x14ac:dyDescent="0.25">
      <c r="A3433">
        <v>98798</v>
      </c>
      <c r="B3433" t="s">
        <v>6269</v>
      </c>
      <c r="C3433" t="s">
        <v>75</v>
      </c>
      <c r="D3433">
        <v>0</v>
      </c>
      <c r="F3433" t="s">
        <v>674</v>
      </c>
      <c r="G3433" t="s">
        <v>682</v>
      </c>
      <c r="H3433" t="s">
        <v>7179</v>
      </c>
      <c r="I3433" t="s">
        <v>37</v>
      </c>
      <c r="J3433" t="s">
        <v>7180</v>
      </c>
      <c r="K3433" t="s">
        <v>7181</v>
      </c>
      <c r="L3433" t="s">
        <v>37</v>
      </c>
      <c r="M3433" t="s">
        <v>3918</v>
      </c>
      <c r="N3433" t="s">
        <v>3918</v>
      </c>
      <c r="O3433" t="s">
        <v>125</v>
      </c>
      <c r="P3433" t="s">
        <v>683</v>
      </c>
      <c r="Q3433" t="s">
        <v>683</v>
      </c>
      <c r="R3433" t="s">
        <v>127</v>
      </c>
      <c r="S3433" t="s">
        <v>108</v>
      </c>
      <c r="T3433" t="s">
        <v>2555</v>
      </c>
      <c r="U3433" t="s">
        <v>2556</v>
      </c>
      <c r="X3433">
        <v>1</v>
      </c>
      <c r="Y3433">
        <v>0</v>
      </c>
      <c r="Z3433">
        <v>0</v>
      </c>
      <c r="AA3433">
        <v>0</v>
      </c>
      <c r="AB3433">
        <v>365000</v>
      </c>
      <c r="AC3433" t="s">
        <v>47</v>
      </c>
      <c r="AD3433">
        <f>+VLOOKUP(T3433,items!$A$2:$D$1255,4,0)</f>
        <v>0</v>
      </c>
      <c r="AE3433">
        <f>+VLOOKUP(T3433,Tabla1[],5,0)</f>
        <v>0</v>
      </c>
      <c r="AF3433">
        <f t="shared" si="53"/>
        <v>11</v>
      </c>
    </row>
    <row r="3434" spans="1:32" x14ac:dyDescent="0.25">
      <c r="A3434">
        <v>98806</v>
      </c>
      <c r="B3434" t="s">
        <v>2615</v>
      </c>
      <c r="C3434" t="s">
        <v>75</v>
      </c>
      <c r="D3434">
        <v>0</v>
      </c>
      <c r="F3434" t="s">
        <v>682</v>
      </c>
      <c r="G3434" t="s">
        <v>4571</v>
      </c>
      <c r="H3434" t="s">
        <v>7182</v>
      </c>
      <c r="I3434" t="s">
        <v>7183</v>
      </c>
      <c r="J3434" t="s">
        <v>7184</v>
      </c>
      <c r="K3434" t="s">
        <v>7185</v>
      </c>
      <c r="L3434" t="s">
        <v>37</v>
      </c>
      <c r="M3434" t="s">
        <v>3918</v>
      </c>
      <c r="N3434" t="s">
        <v>119</v>
      </c>
      <c r="O3434" t="s">
        <v>5169</v>
      </c>
      <c r="P3434" t="s">
        <v>1213</v>
      </c>
      <c r="Q3434" t="s">
        <v>1213</v>
      </c>
      <c r="R3434" t="s">
        <v>127</v>
      </c>
      <c r="S3434" t="s">
        <v>164</v>
      </c>
      <c r="T3434" t="s">
        <v>1447</v>
      </c>
      <c r="U3434" t="s">
        <v>1448</v>
      </c>
      <c r="X3434">
        <v>1</v>
      </c>
      <c r="Y3434">
        <v>4500</v>
      </c>
      <c r="Z3434">
        <v>0</v>
      </c>
      <c r="AA3434">
        <v>0</v>
      </c>
      <c r="AB3434">
        <v>1485900</v>
      </c>
      <c r="AC3434" t="s">
        <v>47</v>
      </c>
      <c r="AD3434">
        <f>+VLOOKUP(T3434,items!$A$2:$D$1255,4,0)</f>
        <v>0</v>
      </c>
      <c r="AE3434">
        <f>+VLOOKUP(T3434,Tabla1[],5,0)</f>
        <v>0</v>
      </c>
      <c r="AF3434">
        <f t="shared" si="53"/>
        <v>11</v>
      </c>
    </row>
    <row r="3435" spans="1:32" x14ac:dyDescent="0.25">
      <c r="A3435">
        <v>98806</v>
      </c>
      <c r="B3435" t="s">
        <v>2615</v>
      </c>
      <c r="C3435" t="s">
        <v>75</v>
      </c>
      <c r="D3435">
        <v>0</v>
      </c>
      <c r="F3435" t="s">
        <v>682</v>
      </c>
      <c r="G3435" t="s">
        <v>4571</v>
      </c>
      <c r="H3435" t="s">
        <v>7182</v>
      </c>
      <c r="I3435" t="s">
        <v>7183</v>
      </c>
      <c r="J3435" t="s">
        <v>7184</v>
      </c>
      <c r="K3435" t="s">
        <v>7185</v>
      </c>
      <c r="L3435" t="s">
        <v>37</v>
      </c>
      <c r="M3435" t="s">
        <v>3918</v>
      </c>
      <c r="N3435" t="s">
        <v>119</v>
      </c>
      <c r="O3435" t="s">
        <v>5169</v>
      </c>
      <c r="P3435" t="s">
        <v>1213</v>
      </c>
      <c r="Q3435" t="s">
        <v>1213</v>
      </c>
      <c r="R3435" t="s">
        <v>127</v>
      </c>
      <c r="S3435" t="s">
        <v>164</v>
      </c>
      <c r="T3435" t="s">
        <v>1519</v>
      </c>
      <c r="U3435" t="s">
        <v>1520</v>
      </c>
      <c r="V3435" t="s">
        <v>194</v>
      </c>
      <c r="W3435" t="s">
        <v>117</v>
      </c>
      <c r="X3435">
        <v>1</v>
      </c>
      <c r="Y3435">
        <v>4500</v>
      </c>
      <c r="Z3435">
        <v>0</v>
      </c>
      <c r="AA3435">
        <v>3000</v>
      </c>
      <c r="AB3435">
        <v>2709000</v>
      </c>
      <c r="AC3435" t="s">
        <v>47</v>
      </c>
      <c r="AD3435" t="str">
        <f>+VLOOKUP(T3435,items!$A$2:$D$1255,4,0)</f>
        <v>PERGOLA</v>
      </c>
      <c r="AE3435" t="str">
        <f>+VLOOKUP(T3435,Tabla1[],5,0)</f>
        <v>PERGOLITE</v>
      </c>
      <c r="AF3435">
        <f t="shared" si="53"/>
        <v>11</v>
      </c>
    </row>
    <row r="3436" spans="1:32" x14ac:dyDescent="0.25">
      <c r="A3436">
        <v>98806</v>
      </c>
      <c r="B3436" t="s">
        <v>2615</v>
      </c>
      <c r="C3436" t="s">
        <v>75</v>
      </c>
      <c r="D3436">
        <v>0</v>
      </c>
      <c r="F3436" t="s">
        <v>682</v>
      </c>
      <c r="G3436" t="s">
        <v>4571</v>
      </c>
      <c r="H3436" t="s">
        <v>7182</v>
      </c>
      <c r="I3436" t="s">
        <v>7183</v>
      </c>
      <c r="J3436" t="s">
        <v>7184</v>
      </c>
      <c r="K3436" t="s">
        <v>7185</v>
      </c>
      <c r="L3436" t="s">
        <v>37</v>
      </c>
      <c r="M3436" t="s">
        <v>3918</v>
      </c>
      <c r="N3436" t="s">
        <v>119</v>
      </c>
      <c r="O3436" t="s">
        <v>5169</v>
      </c>
      <c r="P3436" t="s">
        <v>1213</v>
      </c>
      <c r="Q3436" t="s">
        <v>1213</v>
      </c>
      <c r="R3436" t="s">
        <v>127</v>
      </c>
      <c r="S3436" t="s">
        <v>164</v>
      </c>
      <c r="T3436" t="s">
        <v>1519</v>
      </c>
      <c r="U3436" t="s">
        <v>1520</v>
      </c>
      <c r="V3436" t="s">
        <v>194</v>
      </c>
      <c r="W3436" t="s">
        <v>117</v>
      </c>
      <c r="X3436">
        <v>1</v>
      </c>
      <c r="Y3436">
        <v>4500</v>
      </c>
      <c r="Z3436">
        <v>0</v>
      </c>
      <c r="AA3436">
        <v>6000</v>
      </c>
      <c r="AB3436">
        <v>5049000</v>
      </c>
      <c r="AC3436" t="s">
        <v>47</v>
      </c>
      <c r="AD3436" t="str">
        <f>+VLOOKUP(T3436,items!$A$2:$D$1255,4,0)</f>
        <v>PERGOLA</v>
      </c>
      <c r="AE3436" t="str">
        <f>+VLOOKUP(T3436,Tabla1[],5,0)</f>
        <v>PERGOLITE</v>
      </c>
      <c r="AF3436">
        <f t="shared" si="53"/>
        <v>11</v>
      </c>
    </row>
    <row r="3437" spans="1:32" x14ac:dyDescent="0.25">
      <c r="A3437">
        <v>98808</v>
      </c>
      <c r="B3437" t="s">
        <v>7186</v>
      </c>
      <c r="C3437" t="s">
        <v>75</v>
      </c>
      <c r="D3437">
        <v>0</v>
      </c>
      <c r="F3437" t="s">
        <v>682</v>
      </c>
      <c r="G3437" t="s">
        <v>3374</v>
      </c>
      <c r="H3437" t="s">
        <v>7187</v>
      </c>
      <c r="I3437" t="s">
        <v>7188</v>
      </c>
      <c r="J3437" t="s">
        <v>7189</v>
      </c>
      <c r="K3437" t="s">
        <v>7190</v>
      </c>
      <c r="L3437" t="s">
        <v>7191</v>
      </c>
      <c r="M3437" t="s">
        <v>119</v>
      </c>
      <c r="N3437" t="s">
        <v>1106</v>
      </c>
      <c r="O3437" t="s">
        <v>326</v>
      </c>
      <c r="P3437" t="s">
        <v>3375</v>
      </c>
      <c r="Q3437" t="s">
        <v>262</v>
      </c>
      <c r="R3437" t="s">
        <v>63</v>
      </c>
      <c r="S3437" t="s">
        <v>44</v>
      </c>
      <c r="T3437" t="s">
        <v>713</v>
      </c>
      <c r="U3437" t="s">
        <v>714</v>
      </c>
      <c r="X3437">
        <v>2</v>
      </c>
      <c r="Y3437">
        <v>0</v>
      </c>
      <c r="Z3437">
        <v>0</v>
      </c>
      <c r="AA3437">
        <v>0</v>
      </c>
      <c r="AB3437">
        <v>640000</v>
      </c>
      <c r="AC3437" t="s">
        <v>47</v>
      </c>
      <c r="AD3437">
        <f>+VLOOKUP(T3437,items!$A$2:$D$1255,4,0)</f>
        <v>0</v>
      </c>
      <c r="AE3437">
        <f>+VLOOKUP(T3437,Tabla1[],5,0)</f>
        <v>0</v>
      </c>
      <c r="AF3437">
        <f t="shared" si="53"/>
        <v>12</v>
      </c>
    </row>
    <row r="3438" spans="1:32" x14ac:dyDescent="0.25">
      <c r="A3438">
        <v>98808</v>
      </c>
      <c r="B3438" t="s">
        <v>7186</v>
      </c>
      <c r="C3438" t="s">
        <v>75</v>
      </c>
      <c r="D3438">
        <v>0</v>
      </c>
      <c r="F3438" t="s">
        <v>682</v>
      </c>
      <c r="G3438" t="s">
        <v>3374</v>
      </c>
      <c r="H3438" t="s">
        <v>7187</v>
      </c>
      <c r="I3438" t="s">
        <v>7188</v>
      </c>
      <c r="J3438" t="s">
        <v>7189</v>
      </c>
      <c r="K3438" t="s">
        <v>7190</v>
      </c>
      <c r="L3438" t="s">
        <v>7191</v>
      </c>
      <c r="M3438" t="s">
        <v>119</v>
      </c>
      <c r="N3438" t="s">
        <v>1106</v>
      </c>
      <c r="O3438" t="s">
        <v>326</v>
      </c>
      <c r="P3438" t="s">
        <v>3375</v>
      </c>
      <c r="Q3438" t="s">
        <v>262</v>
      </c>
      <c r="R3438" t="s">
        <v>63</v>
      </c>
      <c r="S3438" t="s">
        <v>44</v>
      </c>
      <c r="T3438" t="s">
        <v>717</v>
      </c>
      <c r="U3438" t="s">
        <v>718</v>
      </c>
      <c r="X3438">
        <v>1</v>
      </c>
      <c r="Y3438">
        <v>0</v>
      </c>
      <c r="Z3438">
        <v>0</v>
      </c>
      <c r="AA3438">
        <v>0</v>
      </c>
      <c r="AB3438">
        <v>62400</v>
      </c>
      <c r="AC3438" t="s">
        <v>47</v>
      </c>
      <c r="AD3438">
        <f>+VLOOKUP(T3438,items!$A$2:$D$1255,4,0)</f>
        <v>0</v>
      </c>
      <c r="AE3438">
        <f>+VLOOKUP(T3438,Tabla1[],5,0)</f>
        <v>0</v>
      </c>
      <c r="AF3438">
        <f t="shared" si="53"/>
        <v>12</v>
      </c>
    </row>
    <row r="3439" spans="1:32" x14ac:dyDescent="0.25">
      <c r="A3439">
        <v>98808</v>
      </c>
      <c r="B3439" t="s">
        <v>7186</v>
      </c>
      <c r="C3439" t="s">
        <v>75</v>
      </c>
      <c r="D3439">
        <v>0</v>
      </c>
      <c r="F3439" t="s">
        <v>682</v>
      </c>
      <c r="G3439" t="s">
        <v>3374</v>
      </c>
      <c r="H3439" t="s">
        <v>7187</v>
      </c>
      <c r="I3439" t="s">
        <v>7188</v>
      </c>
      <c r="J3439" t="s">
        <v>7189</v>
      </c>
      <c r="K3439" t="s">
        <v>7190</v>
      </c>
      <c r="L3439" t="s">
        <v>7191</v>
      </c>
      <c r="M3439" t="s">
        <v>119</v>
      </c>
      <c r="N3439" t="s">
        <v>1106</v>
      </c>
      <c r="O3439" t="s">
        <v>326</v>
      </c>
      <c r="P3439" t="s">
        <v>3375</v>
      </c>
      <c r="Q3439" t="s">
        <v>262</v>
      </c>
      <c r="R3439" t="s">
        <v>63</v>
      </c>
      <c r="S3439" t="s">
        <v>44</v>
      </c>
      <c r="T3439" t="s">
        <v>1451</v>
      </c>
      <c r="U3439" t="s">
        <v>1452</v>
      </c>
      <c r="W3439" t="s">
        <v>111</v>
      </c>
      <c r="X3439">
        <v>5</v>
      </c>
      <c r="Y3439">
        <v>0</v>
      </c>
      <c r="Z3439">
        <v>0</v>
      </c>
      <c r="AA3439">
        <v>0</v>
      </c>
      <c r="AB3439">
        <v>671030</v>
      </c>
      <c r="AC3439" t="s">
        <v>47</v>
      </c>
      <c r="AD3439">
        <f>+VLOOKUP(T3439,items!$A$2:$D$1255,4,0)</f>
        <v>0</v>
      </c>
      <c r="AE3439">
        <f>+VLOOKUP(T3439,Tabla1[],5,0)</f>
        <v>0</v>
      </c>
      <c r="AF3439">
        <f t="shared" si="53"/>
        <v>12</v>
      </c>
    </row>
    <row r="3440" spans="1:32" x14ac:dyDescent="0.25">
      <c r="A3440">
        <v>98808</v>
      </c>
      <c r="B3440" t="s">
        <v>7186</v>
      </c>
      <c r="C3440" t="s">
        <v>75</v>
      </c>
      <c r="D3440">
        <v>0</v>
      </c>
      <c r="F3440" t="s">
        <v>682</v>
      </c>
      <c r="G3440" t="s">
        <v>3374</v>
      </c>
      <c r="H3440" t="s">
        <v>7187</v>
      </c>
      <c r="I3440" t="s">
        <v>7188</v>
      </c>
      <c r="J3440" t="s">
        <v>7189</v>
      </c>
      <c r="K3440" t="s">
        <v>7190</v>
      </c>
      <c r="L3440" t="s">
        <v>7191</v>
      </c>
      <c r="M3440" t="s">
        <v>119</v>
      </c>
      <c r="N3440" t="s">
        <v>1106</v>
      </c>
      <c r="O3440" t="s">
        <v>326</v>
      </c>
      <c r="P3440" t="s">
        <v>3375</v>
      </c>
      <c r="Q3440" t="s">
        <v>262</v>
      </c>
      <c r="R3440" t="s">
        <v>63</v>
      </c>
      <c r="S3440" t="s">
        <v>44</v>
      </c>
      <c r="T3440" t="s">
        <v>7192</v>
      </c>
      <c r="U3440" t="s">
        <v>7193</v>
      </c>
      <c r="V3440" t="s">
        <v>194</v>
      </c>
      <c r="W3440" t="s">
        <v>117</v>
      </c>
      <c r="X3440">
        <v>1</v>
      </c>
      <c r="Y3440">
        <v>8280</v>
      </c>
      <c r="Z3440">
        <v>0</v>
      </c>
      <c r="AA3440">
        <v>5000</v>
      </c>
      <c r="AB3440">
        <v>40034887</v>
      </c>
      <c r="AC3440" t="s">
        <v>47</v>
      </c>
      <c r="AD3440" t="str">
        <f>+VLOOKUP(T3440,items!$A$2:$D$1255,4,0)</f>
        <v>PERGOLA</v>
      </c>
      <c r="AE3440" t="str">
        <f>+VLOOKUP(T3440,Tabla1[],5,0)</f>
        <v>CLASSIC</v>
      </c>
      <c r="AF3440">
        <f t="shared" si="53"/>
        <v>12</v>
      </c>
    </row>
    <row r="3441" spans="1:32" x14ac:dyDescent="0.25">
      <c r="A3441">
        <v>98808</v>
      </c>
      <c r="B3441" t="s">
        <v>7186</v>
      </c>
      <c r="C3441" t="s">
        <v>75</v>
      </c>
      <c r="D3441">
        <v>0</v>
      </c>
      <c r="F3441" t="s">
        <v>682</v>
      </c>
      <c r="G3441" t="s">
        <v>3374</v>
      </c>
      <c r="H3441" t="s">
        <v>7187</v>
      </c>
      <c r="I3441" t="s">
        <v>7188</v>
      </c>
      <c r="J3441" t="s">
        <v>7189</v>
      </c>
      <c r="K3441" t="s">
        <v>7190</v>
      </c>
      <c r="L3441" t="s">
        <v>7191</v>
      </c>
      <c r="M3441" t="s">
        <v>119</v>
      </c>
      <c r="N3441" t="s">
        <v>1106</v>
      </c>
      <c r="O3441" t="s">
        <v>326</v>
      </c>
      <c r="P3441" t="s">
        <v>3375</v>
      </c>
      <c r="Q3441" t="s">
        <v>262</v>
      </c>
      <c r="R3441" t="s">
        <v>63</v>
      </c>
      <c r="S3441" t="s">
        <v>44</v>
      </c>
      <c r="T3441" t="s">
        <v>94</v>
      </c>
      <c r="U3441" t="s">
        <v>95</v>
      </c>
      <c r="X3441">
        <v>1</v>
      </c>
      <c r="Y3441">
        <v>0</v>
      </c>
      <c r="Z3441">
        <v>0</v>
      </c>
      <c r="AA3441">
        <v>0</v>
      </c>
      <c r="AB3441">
        <v>2700000</v>
      </c>
      <c r="AC3441" t="s">
        <v>47</v>
      </c>
      <c r="AD3441" t="e">
        <f>+VLOOKUP(T3441,items!$A$2:$D$1255,4,0)</f>
        <v>#N/A</v>
      </c>
      <c r="AE3441" t="e">
        <f>+VLOOKUP(T3441,Tabla1[],5,0)</f>
        <v>#N/A</v>
      </c>
      <c r="AF3441">
        <f t="shared" si="53"/>
        <v>12</v>
      </c>
    </row>
    <row r="3442" spans="1:32" x14ac:dyDescent="0.25">
      <c r="A3442">
        <v>98808</v>
      </c>
      <c r="B3442" t="s">
        <v>7186</v>
      </c>
      <c r="C3442" t="s">
        <v>75</v>
      </c>
      <c r="D3442">
        <v>0</v>
      </c>
      <c r="F3442" t="s">
        <v>682</v>
      </c>
      <c r="G3442" t="s">
        <v>3374</v>
      </c>
      <c r="H3442" t="s">
        <v>7187</v>
      </c>
      <c r="I3442" t="s">
        <v>7188</v>
      </c>
      <c r="J3442" t="s">
        <v>7189</v>
      </c>
      <c r="K3442" t="s">
        <v>7190</v>
      </c>
      <c r="L3442" t="s">
        <v>7191</v>
      </c>
      <c r="M3442" t="s">
        <v>119</v>
      </c>
      <c r="N3442" t="s">
        <v>1106</v>
      </c>
      <c r="O3442" t="s">
        <v>326</v>
      </c>
      <c r="P3442" t="s">
        <v>3375</v>
      </c>
      <c r="Q3442" t="s">
        <v>262</v>
      </c>
      <c r="R3442" t="s">
        <v>63</v>
      </c>
      <c r="S3442" t="s">
        <v>44</v>
      </c>
      <c r="T3442" t="s">
        <v>441</v>
      </c>
      <c r="U3442" t="s">
        <v>442</v>
      </c>
      <c r="X3442">
        <v>1</v>
      </c>
      <c r="Y3442">
        <v>0</v>
      </c>
      <c r="Z3442">
        <v>0</v>
      </c>
      <c r="AA3442">
        <v>0</v>
      </c>
      <c r="AB3442">
        <v>4756560</v>
      </c>
      <c r="AC3442" t="s">
        <v>47</v>
      </c>
      <c r="AD3442">
        <f>+VLOOKUP(T3442,items!$A$2:$D$1255,4,0)</f>
        <v>0</v>
      </c>
      <c r="AE3442">
        <f>+VLOOKUP(T3442,Tabla1[],5,0)</f>
        <v>0</v>
      </c>
      <c r="AF3442">
        <f t="shared" si="53"/>
        <v>12</v>
      </c>
    </row>
    <row r="3443" spans="1:32" x14ac:dyDescent="0.25">
      <c r="A3443">
        <v>98809</v>
      </c>
      <c r="B3443" t="s">
        <v>2913</v>
      </c>
      <c r="C3443" t="s">
        <v>75</v>
      </c>
      <c r="D3443">
        <v>0</v>
      </c>
      <c r="F3443" t="s">
        <v>682</v>
      </c>
      <c r="G3443" t="s">
        <v>125</v>
      </c>
      <c r="H3443" t="s">
        <v>7194</v>
      </c>
      <c r="I3443" t="s">
        <v>37</v>
      </c>
      <c r="J3443" t="s">
        <v>7195</v>
      </c>
      <c r="K3443" t="s">
        <v>7196</v>
      </c>
      <c r="L3443" t="s">
        <v>7197</v>
      </c>
      <c r="M3443" t="s">
        <v>1213</v>
      </c>
      <c r="N3443" t="s">
        <v>1213</v>
      </c>
      <c r="O3443" t="s">
        <v>186</v>
      </c>
      <c r="P3443" t="s">
        <v>1214</v>
      </c>
      <c r="Q3443" t="s">
        <v>449</v>
      </c>
      <c r="R3443" t="s">
        <v>127</v>
      </c>
      <c r="S3443" t="s">
        <v>108</v>
      </c>
      <c r="T3443" t="s">
        <v>1375</v>
      </c>
      <c r="U3443" t="s">
        <v>1376</v>
      </c>
      <c r="X3443">
        <v>1</v>
      </c>
      <c r="Y3443">
        <v>0</v>
      </c>
      <c r="Z3443">
        <v>0</v>
      </c>
      <c r="AA3443">
        <v>0</v>
      </c>
      <c r="AB3443">
        <v>867231</v>
      </c>
      <c r="AC3443" t="s">
        <v>47</v>
      </c>
      <c r="AD3443">
        <f>+VLOOKUP(T3443,items!$A$2:$D$1255,4,0)</f>
        <v>0</v>
      </c>
      <c r="AE3443">
        <f>+VLOOKUP(T3443,Tabla1[],5,0)</f>
        <v>0</v>
      </c>
      <c r="AF3443">
        <f t="shared" si="53"/>
        <v>11</v>
      </c>
    </row>
    <row r="3444" spans="1:32" x14ac:dyDescent="0.25">
      <c r="A3444">
        <v>98809</v>
      </c>
      <c r="B3444" t="s">
        <v>2913</v>
      </c>
      <c r="C3444" t="s">
        <v>75</v>
      </c>
      <c r="D3444">
        <v>0</v>
      </c>
      <c r="F3444" t="s">
        <v>682</v>
      </c>
      <c r="G3444" t="s">
        <v>125</v>
      </c>
      <c r="H3444" t="s">
        <v>7194</v>
      </c>
      <c r="I3444" t="s">
        <v>37</v>
      </c>
      <c r="J3444" t="s">
        <v>7195</v>
      </c>
      <c r="K3444" t="s">
        <v>7196</v>
      </c>
      <c r="L3444" t="s">
        <v>7197</v>
      </c>
      <c r="M3444" t="s">
        <v>1213</v>
      </c>
      <c r="N3444" t="s">
        <v>1213</v>
      </c>
      <c r="O3444" t="s">
        <v>186</v>
      </c>
      <c r="P3444" t="s">
        <v>1214</v>
      </c>
      <c r="Q3444" t="s">
        <v>449</v>
      </c>
      <c r="R3444" t="s">
        <v>127</v>
      </c>
      <c r="S3444" t="s">
        <v>108</v>
      </c>
      <c r="T3444" t="s">
        <v>94</v>
      </c>
      <c r="U3444" t="s">
        <v>95</v>
      </c>
      <c r="X3444">
        <v>2</v>
      </c>
      <c r="Y3444">
        <v>0</v>
      </c>
      <c r="Z3444">
        <v>0</v>
      </c>
      <c r="AA3444">
        <v>0</v>
      </c>
      <c r="AB3444">
        <v>426000</v>
      </c>
      <c r="AC3444" t="s">
        <v>47</v>
      </c>
      <c r="AD3444" t="e">
        <f>+VLOOKUP(T3444,items!$A$2:$D$1255,4,0)</f>
        <v>#N/A</v>
      </c>
      <c r="AE3444" t="e">
        <f>+VLOOKUP(T3444,Tabla1[],5,0)</f>
        <v>#N/A</v>
      </c>
      <c r="AF3444">
        <f t="shared" si="53"/>
        <v>11</v>
      </c>
    </row>
    <row r="3445" spans="1:32" x14ac:dyDescent="0.25">
      <c r="A3445">
        <v>98809</v>
      </c>
      <c r="B3445" t="s">
        <v>2913</v>
      </c>
      <c r="C3445" t="s">
        <v>75</v>
      </c>
      <c r="D3445">
        <v>0</v>
      </c>
      <c r="F3445" t="s">
        <v>682</v>
      </c>
      <c r="G3445" t="s">
        <v>125</v>
      </c>
      <c r="H3445" t="s">
        <v>7194</v>
      </c>
      <c r="I3445" t="s">
        <v>37</v>
      </c>
      <c r="J3445" t="s">
        <v>7195</v>
      </c>
      <c r="K3445" t="s">
        <v>7196</v>
      </c>
      <c r="L3445" t="s">
        <v>7197</v>
      </c>
      <c r="M3445" t="s">
        <v>1213</v>
      </c>
      <c r="N3445" t="s">
        <v>1213</v>
      </c>
      <c r="O3445" t="s">
        <v>186</v>
      </c>
      <c r="P3445" t="s">
        <v>1214</v>
      </c>
      <c r="Q3445" t="s">
        <v>449</v>
      </c>
      <c r="R3445" t="s">
        <v>127</v>
      </c>
      <c r="S3445" t="s">
        <v>108</v>
      </c>
      <c r="T3445" t="s">
        <v>618</v>
      </c>
      <c r="U3445" t="s">
        <v>619</v>
      </c>
      <c r="X3445">
        <v>1</v>
      </c>
      <c r="Y3445">
        <v>0</v>
      </c>
      <c r="Z3445">
        <v>0</v>
      </c>
      <c r="AA3445">
        <v>0</v>
      </c>
      <c r="AB3445">
        <v>430000</v>
      </c>
      <c r="AC3445" t="s">
        <v>47</v>
      </c>
      <c r="AD3445">
        <f>+VLOOKUP(T3445,items!$A$2:$D$1255,4,0)</f>
        <v>0</v>
      </c>
      <c r="AE3445">
        <f>+VLOOKUP(T3445,Tabla1[],5,0)</f>
        <v>0</v>
      </c>
      <c r="AF3445">
        <f t="shared" si="53"/>
        <v>11</v>
      </c>
    </row>
    <row r="3446" spans="1:32" x14ac:dyDescent="0.25">
      <c r="A3446">
        <v>98811</v>
      </c>
      <c r="B3446" t="s">
        <v>6827</v>
      </c>
      <c r="C3446" t="s">
        <v>75</v>
      </c>
      <c r="D3446">
        <v>0</v>
      </c>
      <c r="F3446" t="s">
        <v>682</v>
      </c>
      <c r="G3446" t="s">
        <v>120</v>
      </c>
      <c r="H3446" t="s">
        <v>7198</v>
      </c>
      <c r="I3446" t="s">
        <v>37</v>
      </c>
      <c r="J3446" t="s">
        <v>7199</v>
      </c>
      <c r="K3446" t="s">
        <v>7200</v>
      </c>
      <c r="L3446" t="s">
        <v>37</v>
      </c>
      <c r="M3446" t="s">
        <v>124</v>
      </c>
      <c r="N3446" t="s">
        <v>124</v>
      </c>
      <c r="O3446" t="s">
        <v>5169</v>
      </c>
      <c r="P3446" t="s">
        <v>126</v>
      </c>
      <c r="Q3446" t="s">
        <v>126</v>
      </c>
      <c r="R3446" t="s">
        <v>127</v>
      </c>
      <c r="S3446" t="s">
        <v>44</v>
      </c>
      <c r="T3446" t="s">
        <v>4217</v>
      </c>
      <c r="U3446" t="s">
        <v>4218</v>
      </c>
      <c r="X3446">
        <v>1</v>
      </c>
      <c r="Y3446">
        <v>0</v>
      </c>
      <c r="Z3446">
        <v>0</v>
      </c>
      <c r="AA3446">
        <v>0</v>
      </c>
      <c r="AB3446">
        <v>300000</v>
      </c>
      <c r="AC3446" t="s">
        <v>47</v>
      </c>
      <c r="AD3446" t="e">
        <f>+VLOOKUP(T3446,items!$A$2:$D$1255,4,0)</f>
        <v>#N/A</v>
      </c>
      <c r="AE3446" t="e">
        <f>+VLOOKUP(T3446,Tabla1[],5,0)</f>
        <v>#N/A</v>
      </c>
      <c r="AF3446">
        <f t="shared" si="53"/>
        <v>11</v>
      </c>
    </row>
    <row r="3447" spans="1:32" x14ac:dyDescent="0.25">
      <c r="A3447">
        <v>98812</v>
      </c>
      <c r="B3447" t="s">
        <v>1177</v>
      </c>
      <c r="C3447" t="s">
        <v>75</v>
      </c>
      <c r="D3447">
        <v>0</v>
      </c>
      <c r="F3447" t="s">
        <v>682</v>
      </c>
      <c r="G3447" t="s">
        <v>682</v>
      </c>
      <c r="H3447" t="s">
        <v>7201</v>
      </c>
      <c r="I3447" t="s">
        <v>37</v>
      </c>
      <c r="J3447" t="s">
        <v>7202</v>
      </c>
      <c r="K3447" t="s">
        <v>7203</v>
      </c>
      <c r="L3447" t="s">
        <v>37</v>
      </c>
      <c r="M3447" t="s">
        <v>4571</v>
      </c>
      <c r="N3447" t="s">
        <v>4571</v>
      </c>
      <c r="O3447" t="s">
        <v>3374</v>
      </c>
      <c r="P3447" t="s">
        <v>4581</v>
      </c>
      <c r="Q3447" t="s">
        <v>4581</v>
      </c>
      <c r="R3447" t="s">
        <v>43</v>
      </c>
      <c r="S3447" t="s">
        <v>164</v>
      </c>
      <c r="T3447" t="s">
        <v>1559</v>
      </c>
      <c r="U3447" t="s">
        <v>1560</v>
      </c>
      <c r="X3447">
        <v>1</v>
      </c>
      <c r="Y3447">
        <v>0</v>
      </c>
      <c r="Z3447">
        <v>0</v>
      </c>
      <c r="AA3447">
        <v>0</v>
      </c>
      <c r="AB3447">
        <v>19500</v>
      </c>
      <c r="AC3447" t="s">
        <v>47</v>
      </c>
      <c r="AD3447">
        <f>+VLOOKUP(T3447,items!$A$2:$D$1255,4,0)</f>
        <v>0</v>
      </c>
      <c r="AE3447">
        <f>+VLOOKUP(T3447,Tabla1[],5,0)</f>
        <v>0</v>
      </c>
      <c r="AF3447">
        <f t="shared" si="53"/>
        <v>11</v>
      </c>
    </row>
    <row r="3448" spans="1:32" x14ac:dyDescent="0.25">
      <c r="A3448">
        <v>98812</v>
      </c>
      <c r="B3448" t="s">
        <v>1177</v>
      </c>
      <c r="C3448" t="s">
        <v>75</v>
      </c>
      <c r="D3448">
        <v>0</v>
      </c>
      <c r="F3448" t="s">
        <v>682</v>
      </c>
      <c r="G3448" t="s">
        <v>682</v>
      </c>
      <c r="H3448" t="s">
        <v>7201</v>
      </c>
      <c r="I3448" t="s">
        <v>37</v>
      </c>
      <c r="J3448" t="s">
        <v>7202</v>
      </c>
      <c r="K3448" t="s">
        <v>7203</v>
      </c>
      <c r="L3448" t="s">
        <v>37</v>
      </c>
      <c r="M3448" t="s">
        <v>4571</v>
      </c>
      <c r="N3448" t="s">
        <v>4571</v>
      </c>
      <c r="O3448" t="s">
        <v>3374</v>
      </c>
      <c r="P3448" t="s">
        <v>4581</v>
      </c>
      <c r="Q3448" t="s">
        <v>4581</v>
      </c>
      <c r="R3448" t="s">
        <v>43</v>
      </c>
      <c r="S3448" t="s">
        <v>164</v>
      </c>
      <c r="T3448" t="s">
        <v>1469</v>
      </c>
      <c r="U3448" t="s">
        <v>578</v>
      </c>
      <c r="X3448">
        <v>26.7</v>
      </c>
      <c r="Y3448">
        <v>0</v>
      </c>
      <c r="Z3448">
        <v>0</v>
      </c>
      <c r="AA3448">
        <v>0</v>
      </c>
      <c r="AB3448">
        <v>1404420</v>
      </c>
      <c r="AC3448" t="s">
        <v>47</v>
      </c>
      <c r="AD3448">
        <f>+VLOOKUP(T3448,items!$A$2:$D$1255,4,0)</f>
        <v>0</v>
      </c>
      <c r="AE3448">
        <f>+VLOOKUP(T3448,Tabla1[],5,0)</f>
        <v>0</v>
      </c>
      <c r="AF3448">
        <f t="shared" si="53"/>
        <v>11</v>
      </c>
    </row>
    <row r="3449" spans="1:32" x14ac:dyDescent="0.25">
      <c r="A3449">
        <v>98812</v>
      </c>
      <c r="B3449" t="s">
        <v>1177</v>
      </c>
      <c r="C3449" t="s">
        <v>75</v>
      </c>
      <c r="D3449">
        <v>0</v>
      </c>
      <c r="F3449" t="s">
        <v>682</v>
      </c>
      <c r="G3449" t="s">
        <v>682</v>
      </c>
      <c r="H3449" t="s">
        <v>7201</v>
      </c>
      <c r="I3449" t="s">
        <v>37</v>
      </c>
      <c r="J3449" t="s">
        <v>7202</v>
      </c>
      <c r="K3449" t="s">
        <v>7203</v>
      </c>
      <c r="L3449" t="s">
        <v>37</v>
      </c>
      <c r="M3449" t="s">
        <v>4571</v>
      </c>
      <c r="N3449" t="s">
        <v>4571</v>
      </c>
      <c r="O3449" t="s">
        <v>3374</v>
      </c>
      <c r="P3449" t="s">
        <v>4581</v>
      </c>
      <c r="Q3449" t="s">
        <v>4581</v>
      </c>
      <c r="R3449" t="s">
        <v>43</v>
      </c>
      <c r="S3449" t="s">
        <v>164</v>
      </c>
      <c r="T3449" t="s">
        <v>2431</v>
      </c>
      <c r="U3449" t="s">
        <v>2432</v>
      </c>
      <c r="X3449">
        <v>1</v>
      </c>
      <c r="Y3449">
        <v>0</v>
      </c>
      <c r="Z3449">
        <v>0</v>
      </c>
      <c r="AA3449">
        <v>0</v>
      </c>
      <c r="AB3449">
        <v>262000</v>
      </c>
      <c r="AC3449" t="s">
        <v>47</v>
      </c>
      <c r="AD3449">
        <f>+VLOOKUP(T3449,items!$A$2:$D$1255,4,0)</f>
        <v>0</v>
      </c>
      <c r="AE3449">
        <f>+VLOOKUP(T3449,Tabla1[],5,0)</f>
        <v>0</v>
      </c>
      <c r="AF3449">
        <f t="shared" si="53"/>
        <v>11</v>
      </c>
    </row>
    <row r="3450" spans="1:32" x14ac:dyDescent="0.25">
      <c r="A3450">
        <v>98819</v>
      </c>
      <c r="B3450" t="s">
        <v>7204</v>
      </c>
      <c r="C3450" t="s">
        <v>75</v>
      </c>
      <c r="D3450">
        <v>0</v>
      </c>
      <c r="F3450" t="s">
        <v>175</v>
      </c>
      <c r="G3450" t="s">
        <v>4571</v>
      </c>
      <c r="H3450" t="s">
        <v>7205</v>
      </c>
      <c r="I3450" t="s">
        <v>7206</v>
      </c>
      <c r="J3450" t="s">
        <v>7207</v>
      </c>
      <c r="K3450" t="s">
        <v>7208</v>
      </c>
      <c r="L3450" t="s">
        <v>7209</v>
      </c>
      <c r="M3450" t="s">
        <v>4258</v>
      </c>
      <c r="N3450" t="s">
        <v>126</v>
      </c>
      <c r="O3450" t="s">
        <v>1214</v>
      </c>
      <c r="P3450" t="s">
        <v>5459</v>
      </c>
      <c r="Q3450" t="s">
        <v>2255</v>
      </c>
      <c r="R3450" t="s">
        <v>127</v>
      </c>
      <c r="S3450" t="s">
        <v>44</v>
      </c>
      <c r="T3450" t="s">
        <v>1976</v>
      </c>
      <c r="U3450" t="s">
        <v>1977</v>
      </c>
      <c r="X3450">
        <v>1</v>
      </c>
      <c r="Y3450">
        <v>0</v>
      </c>
      <c r="Z3450">
        <v>0</v>
      </c>
      <c r="AA3450">
        <v>0</v>
      </c>
      <c r="AB3450">
        <v>154301</v>
      </c>
      <c r="AC3450" t="s">
        <v>47</v>
      </c>
      <c r="AD3450">
        <f>+VLOOKUP(T3450,items!$A$2:$D$1255,4,0)</f>
        <v>0</v>
      </c>
      <c r="AE3450">
        <f>+VLOOKUP(T3450,Tabla1[],5,0)</f>
        <v>0</v>
      </c>
      <c r="AF3450">
        <f t="shared" si="53"/>
        <v>11</v>
      </c>
    </row>
    <row r="3451" spans="1:32" x14ac:dyDescent="0.25">
      <c r="A3451">
        <v>98819</v>
      </c>
      <c r="B3451" t="s">
        <v>7204</v>
      </c>
      <c r="C3451" t="s">
        <v>75</v>
      </c>
      <c r="D3451">
        <v>0</v>
      </c>
      <c r="F3451" t="s">
        <v>175</v>
      </c>
      <c r="G3451" t="s">
        <v>4571</v>
      </c>
      <c r="H3451" t="s">
        <v>7205</v>
      </c>
      <c r="I3451" t="s">
        <v>7206</v>
      </c>
      <c r="J3451" t="s">
        <v>7207</v>
      </c>
      <c r="K3451" t="s">
        <v>7208</v>
      </c>
      <c r="L3451" t="s">
        <v>7209</v>
      </c>
      <c r="M3451" t="s">
        <v>4258</v>
      </c>
      <c r="N3451" t="s">
        <v>126</v>
      </c>
      <c r="O3451" t="s">
        <v>1214</v>
      </c>
      <c r="P3451" t="s">
        <v>5459</v>
      </c>
      <c r="Q3451" t="s">
        <v>2255</v>
      </c>
      <c r="R3451" t="s">
        <v>127</v>
      </c>
      <c r="S3451" t="s">
        <v>44</v>
      </c>
      <c r="T3451" t="s">
        <v>717</v>
      </c>
      <c r="U3451" t="s">
        <v>718</v>
      </c>
      <c r="X3451">
        <v>1</v>
      </c>
      <c r="Y3451">
        <v>0</v>
      </c>
      <c r="Z3451">
        <v>0</v>
      </c>
      <c r="AA3451">
        <v>0</v>
      </c>
      <c r="AB3451">
        <v>62400</v>
      </c>
      <c r="AC3451" t="s">
        <v>47</v>
      </c>
      <c r="AD3451">
        <f>+VLOOKUP(T3451,items!$A$2:$D$1255,4,0)</f>
        <v>0</v>
      </c>
      <c r="AE3451">
        <f>+VLOOKUP(T3451,Tabla1[],5,0)</f>
        <v>0</v>
      </c>
      <c r="AF3451">
        <f t="shared" si="53"/>
        <v>11</v>
      </c>
    </row>
    <row r="3452" spans="1:32" x14ac:dyDescent="0.25">
      <c r="A3452">
        <v>98819</v>
      </c>
      <c r="B3452" t="s">
        <v>7204</v>
      </c>
      <c r="C3452" t="s">
        <v>75</v>
      </c>
      <c r="D3452">
        <v>0</v>
      </c>
      <c r="F3452" t="s">
        <v>175</v>
      </c>
      <c r="G3452" t="s">
        <v>4571</v>
      </c>
      <c r="H3452" t="s">
        <v>7205</v>
      </c>
      <c r="I3452" t="s">
        <v>7206</v>
      </c>
      <c r="J3452" t="s">
        <v>7207</v>
      </c>
      <c r="K3452" t="s">
        <v>7208</v>
      </c>
      <c r="L3452" t="s">
        <v>7209</v>
      </c>
      <c r="M3452" t="s">
        <v>4258</v>
      </c>
      <c r="N3452" t="s">
        <v>126</v>
      </c>
      <c r="O3452" t="s">
        <v>1214</v>
      </c>
      <c r="P3452" t="s">
        <v>5459</v>
      </c>
      <c r="Q3452" t="s">
        <v>2255</v>
      </c>
      <c r="R3452" t="s">
        <v>127</v>
      </c>
      <c r="S3452" t="s">
        <v>44</v>
      </c>
      <c r="T3452" t="s">
        <v>347</v>
      </c>
      <c r="U3452" t="s">
        <v>348</v>
      </c>
      <c r="W3452" t="s">
        <v>93</v>
      </c>
      <c r="X3452">
        <v>1</v>
      </c>
      <c r="Y3452">
        <v>4000</v>
      </c>
      <c r="Z3452">
        <v>0</v>
      </c>
      <c r="AA3452">
        <v>0</v>
      </c>
      <c r="AB3452">
        <v>527983</v>
      </c>
      <c r="AC3452" t="s">
        <v>47</v>
      </c>
      <c r="AD3452">
        <f>+VLOOKUP(T3452,items!$A$2:$D$1255,4,0)</f>
        <v>0</v>
      </c>
      <c r="AE3452">
        <f>+VLOOKUP(T3452,Tabla1[],5,0)</f>
        <v>0</v>
      </c>
      <c r="AF3452">
        <f t="shared" si="53"/>
        <v>11</v>
      </c>
    </row>
    <row r="3453" spans="1:32" x14ac:dyDescent="0.25">
      <c r="A3453">
        <v>98819</v>
      </c>
      <c r="B3453" t="s">
        <v>7204</v>
      </c>
      <c r="C3453" t="s">
        <v>75</v>
      </c>
      <c r="D3453">
        <v>0</v>
      </c>
      <c r="F3453" t="s">
        <v>175</v>
      </c>
      <c r="G3453" t="s">
        <v>4571</v>
      </c>
      <c r="H3453" t="s">
        <v>7205</v>
      </c>
      <c r="I3453" t="s">
        <v>7206</v>
      </c>
      <c r="J3453" t="s">
        <v>7207</v>
      </c>
      <c r="K3453" t="s">
        <v>7208</v>
      </c>
      <c r="L3453" t="s">
        <v>7209</v>
      </c>
      <c r="M3453" t="s">
        <v>4258</v>
      </c>
      <c r="N3453" t="s">
        <v>126</v>
      </c>
      <c r="O3453" t="s">
        <v>1214</v>
      </c>
      <c r="P3453" t="s">
        <v>5459</v>
      </c>
      <c r="Q3453" t="s">
        <v>2255</v>
      </c>
      <c r="R3453" t="s">
        <v>127</v>
      </c>
      <c r="S3453" t="s">
        <v>44</v>
      </c>
      <c r="T3453" t="s">
        <v>2369</v>
      </c>
      <c r="U3453" t="s">
        <v>2370</v>
      </c>
      <c r="W3453" t="s">
        <v>93</v>
      </c>
      <c r="X3453">
        <v>2</v>
      </c>
      <c r="Y3453">
        <v>0</v>
      </c>
      <c r="Z3453">
        <v>3500</v>
      </c>
      <c r="AA3453">
        <v>0</v>
      </c>
      <c r="AB3453">
        <v>2097470</v>
      </c>
      <c r="AC3453" t="s">
        <v>47</v>
      </c>
      <c r="AD3453">
        <f>+VLOOKUP(T3453,items!$A$2:$D$1255,4,0)</f>
        <v>0</v>
      </c>
      <c r="AE3453">
        <f>+VLOOKUP(T3453,Tabla1[],5,0)</f>
        <v>0</v>
      </c>
      <c r="AF3453">
        <f t="shared" si="53"/>
        <v>11</v>
      </c>
    </row>
    <row r="3454" spans="1:32" x14ac:dyDescent="0.25">
      <c r="A3454">
        <v>98819</v>
      </c>
      <c r="B3454" t="s">
        <v>7204</v>
      </c>
      <c r="C3454" t="s">
        <v>75</v>
      </c>
      <c r="D3454">
        <v>0</v>
      </c>
      <c r="F3454" t="s">
        <v>175</v>
      </c>
      <c r="G3454" t="s">
        <v>4571</v>
      </c>
      <c r="H3454" t="s">
        <v>7205</v>
      </c>
      <c r="I3454" t="s">
        <v>7206</v>
      </c>
      <c r="J3454" t="s">
        <v>7207</v>
      </c>
      <c r="K3454" t="s">
        <v>7208</v>
      </c>
      <c r="L3454" t="s">
        <v>7209</v>
      </c>
      <c r="M3454" t="s">
        <v>4258</v>
      </c>
      <c r="N3454" t="s">
        <v>126</v>
      </c>
      <c r="O3454" t="s">
        <v>1214</v>
      </c>
      <c r="P3454" t="s">
        <v>5459</v>
      </c>
      <c r="Q3454" t="s">
        <v>2255</v>
      </c>
      <c r="R3454" t="s">
        <v>127</v>
      </c>
      <c r="S3454" t="s">
        <v>44</v>
      </c>
      <c r="T3454" t="s">
        <v>94</v>
      </c>
      <c r="U3454" t="s">
        <v>95</v>
      </c>
      <c r="X3454">
        <v>1</v>
      </c>
      <c r="Y3454">
        <v>0</v>
      </c>
      <c r="Z3454">
        <v>0</v>
      </c>
      <c r="AA3454">
        <v>0</v>
      </c>
      <c r="AB3454">
        <v>650000</v>
      </c>
      <c r="AC3454" t="s">
        <v>47</v>
      </c>
      <c r="AD3454" t="e">
        <f>+VLOOKUP(T3454,items!$A$2:$D$1255,4,0)</f>
        <v>#N/A</v>
      </c>
      <c r="AE3454" t="e">
        <f>+VLOOKUP(T3454,Tabla1[],5,0)</f>
        <v>#N/A</v>
      </c>
      <c r="AF3454">
        <f t="shared" si="53"/>
        <v>11</v>
      </c>
    </row>
    <row r="3455" spans="1:32" x14ac:dyDescent="0.25">
      <c r="A3455">
        <v>98819</v>
      </c>
      <c r="B3455" t="s">
        <v>7204</v>
      </c>
      <c r="C3455" t="s">
        <v>75</v>
      </c>
      <c r="D3455">
        <v>0</v>
      </c>
      <c r="F3455" t="s">
        <v>175</v>
      </c>
      <c r="G3455" t="s">
        <v>4571</v>
      </c>
      <c r="H3455" t="s">
        <v>7205</v>
      </c>
      <c r="I3455" t="s">
        <v>7206</v>
      </c>
      <c r="J3455" t="s">
        <v>7207</v>
      </c>
      <c r="K3455" t="s">
        <v>7208</v>
      </c>
      <c r="L3455" t="s">
        <v>7209</v>
      </c>
      <c r="M3455" t="s">
        <v>4258</v>
      </c>
      <c r="N3455" t="s">
        <v>126</v>
      </c>
      <c r="O3455" t="s">
        <v>1214</v>
      </c>
      <c r="P3455" t="s">
        <v>5459</v>
      </c>
      <c r="Q3455" t="s">
        <v>2255</v>
      </c>
      <c r="R3455" t="s">
        <v>127</v>
      </c>
      <c r="S3455" t="s">
        <v>44</v>
      </c>
      <c r="T3455" t="s">
        <v>466</v>
      </c>
      <c r="U3455" t="s">
        <v>467</v>
      </c>
      <c r="V3455" t="s">
        <v>867</v>
      </c>
      <c r="W3455" t="s">
        <v>1095</v>
      </c>
      <c r="X3455">
        <v>1</v>
      </c>
      <c r="Y3455">
        <v>4000</v>
      </c>
      <c r="Z3455">
        <v>0</v>
      </c>
      <c r="AA3455">
        <v>3500</v>
      </c>
      <c r="AB3455">
        <v>6566906</v>
      </c>
      <c r="AC3455" t="s">
        <v>47</v>
      </c>
      <c r="AD3455" t="str">
        <f>+VLOOKUP(T3455,items!$A$2:$D$1255,4,0)</f>
        <v>SOMBRALINA</v>
      </c>
      <c r="AE3455" t="str">
        <f>+VLOOKUP(T3455,Tabla1[],5,0)</f>
        <v>ELECTRICA</v>
      </c>
      <c r="AF3455">
        <f t="shared" si="53"/>
        <v>11</v>
      </c>
    </row>
    <row r="3456" spans="1:32" x14ac:dyDescent="0.25">
      <c r="A3456">
        <v>98819</v>
      </c>
      <c r="B3456" t="s">
        <v>7204</v>
      </c>
      <c r="C3456" t="s">
        <v>75</v>
      </c>
      <c r="D3456">
        <v>0</v>
      </c>
      <c r="F3456" t="s">
        <v>175</v>
      </c>
      <c r="G3456" t="s">
        <v>4571</v>
      </c>
      <c r="H3456" t="s">
        <v>7205</v>
      </c>
      <c r="I3456" t="s">
        <v>7206</v>
      </c>
      <c r="J3456" t="s">
        <v>7207</v>
      </c>
      <c r="K3456" t="s">
        <v>7208</v>
      </c>
      <c r="L3456" t="s">
        <v>7209</v>
      </c>
      <c r="M3456" t="s">
        <v>4258</v>
      </c>
      <c r="N3456" t="s">
        <v>126</v>
      </c>
      <c r="O3456" t="s">
        <v>1214</v>
      </c>
      <c r="P3456" t="s">
        <v>5459</v>
      </c>
      <c r="Q3456" t="s">
        <v>2255</v>
      </c>
      <c r="R3456" t="s">
        <v>127</v>
      </c>
      <c r="S3456" t="s">
        <v>44</v>
      </c>
      <c r="T3456" t="s">
        <v>7210</v>
      </c>
      <c r="U3456" t="s">
        <v>7211</v>
      </c>
      <c r="W3456" t="s">
        <v>93</v>
      </c>
      <c r="X3456">
        <v>2</v>
      </c>
      <c r="Y3456">
        <v>3000</v>
      </c>
      <c r="Z3456">
        <v>0</v>
      </c>
      <c r="AA3456">
        <v>0</v>
      </c>
      <c r="AB3456">
        <v>1844772</v>
      </c>
      <c r="AC3456" t="s">
        <v>47</v>
      </c>
      <c r="AD3456">
        <f>+VLOOKUP(T3456,items!$A$2:$D$1255,4,0)</f>
        <v>0</v>
      </c>
      <c r="AE3456">
        <f>+VLOOKUP(T3456,Tabla1[],5,0)</f>
        <v>0</v>
      </c>
      <c r="AF3456">
        <f t="shared" si="53"/>
        <v>11</v>
      </c>
    </row>
    <row r="3457" spans="1:34" x14ac:dyDescent="0.25">
      <c r="A3457">
        <v>98819</v>
      </c>
      <c r="B3457" t="s">
        <v>7204</v>
      </c>
      <c r="C3457" t="s">
        <v>75</v>
      </c>
      <c r="D3457">
        <v>0</v>
      </c>
      <c r="F3457" t="s">
        <v>175</v>
      </c>
      <c r="G3457" t="s">
        <v>4571</v>
      </c>
      <c r="H3457" t="s">
        <v>7205</v>
      </c>
      <c r="I3457" t="s">
        <v>7206</v>
      </c>
      <c r="J3457" t="s">
        <v>7207</v>
      </c>
      <c r="K3457" t="s">
        <v>7208</v>
      </c>
      <c r="L3457" t="s">
        <v>7209</v>
      </c>
      <c r="M3457" t="s">
        <v>4258</v>
      </c>
      <c r="N3457" t="s">
        <v>126</v>
      </c>
      <c r="O3457" t="s">
        <v>1214</v>
      </c>
      <c r="P3457" t="s">
        <v>5459</v>
      </c>
      <c r="Q3457" t="s">
        <v>2255</v>
      </c>
      <c r="R3457" t="s">
        <v>127</v>
      </c>
      <c r="S3457" t="s">
        <v>44</v>
      </c>
      <c r="T3457" t="s">
        <v>6260</v>
      </c>
      <c r="U3457" t="s">
        <v>6261</v>
      </c>
      <c r="W3457" t="s">
        <v>93</v>
      </c>
      <c r="X3457">
        <v>1</v>
      </c>
      <c r="Y3457">
        <v>4000</v>
      </c>
      <c r="Z3457">
        <v>0</v>
      </c>
      <c r="AA3457">
        <v>0</v>
      </c>
      <c r="AB3457">
        <v>1779938</v>
      </c>
      <c r="AC3457" t="s">
        <v>47</v>
      </c>
      <c r="AD3457">
        <f>+VLOOKUP(T3457,items!$A$2:$D$1255,4,0)</f>
        <v>0</v>
      </c>
      <c r="AE3457">
        <f>+VLOOKUP(T3457,Tabla1[],5,0)</f>
        <v>0</v>
      </c>
      <c r="AF3457">
        <f t="shared" si="53"/>
        <v>11</v>
      </c>
    </row>
    <row r="3458" spans="1:34" x14ac:dyDescent="0.25">
      <c r="A3458">
        <v>98838</v>
      </c>
      <c r="B3458" t="s">
        <v>7212</v>
      </c>
      <c r="C3458" t="s">
        <v>33</v>
      </c>
      <c r="D3458">
        <v>0</v>
      </c>
      <c r="F3458" t="s">
        <v>682</v>
      </c>
      <c r="G3458" t="s">
        <v>4571</v>
      </c>
      <c r="H3458" t="s">
        <v>7213</v>
      </c>
      <c r="I3458" t="s">
        <v>37</v>
      </c>
      <c r="J3458" t="s">
        <v>7214</v>
      </c>
      <c r="K3458" t="s">
        <v>7215</v>
      </c>
      <c r="L3458" t="s">
        <v>7216</v>
      </c>
      <c r="M3458" t="s">
        <v>3374</v>
      </c>
      <c r="N3458" t="s">
        <v>3374</v>
      </c>
      <c r="O3458" t="s">
        <v>126</v>
      </c>
      <c r="P3458" t="s">
        <v>186</v>
      </c>
      <c r="Q3458" t="s">
        <v>1214</v>
      </c>
      <c r="R3458" t="s">
        <v>63</v>
      </c>
      <c r="S3458" t="s">
        <v>128</v>
      </c>
      <c r="T3458" t="s">
        <v>7217</v>
      </c>
      <c r="U3458" t="s">
        <v>7218</v>
      </c>
      <c r="X3458">
        <v>7</v>
      </c>
      <c r="Y3458">
        <v>0</v>
      </c>
      <c r="Z3458">
        <v>0</v>
      </c>
      <c r="AA3458">
        <v>0</v>
      </c>
      <c r="AB3458">
        <v>198940</v>
      </c>
      <c r="AC3458" t="s">
        <v>47</v>
      </c>
      <c r="AD3458">
        <f>+VLOOKUP(T3458,items!$A$2:$D$1255,4,0)</f>
        <v>0</v>
      </c>
      <c r="AE3458">
        <f>+VLOOKUP(T3458,Tabla1[],5,0)</f>
        <v>0</v>
      </c>
      <c r="AF3458">
        <f t="shared" ref="AF3458:AF3521" si="54">+MONTH(O3458)</f>
        <v>11</v>
      </c>
    </row>
    <row r="3459" spans="1:34" x14ac:dyDescent="0.25">
      <c r="A3459">
        <v>98838</v>
      </c>
      <c r="B3459" t="s">
        <v>7212</v>
      </c>
      <c r="C3459" t="s">
        <v>33</v>
      </c>
      <c r="D3459">
        <v>0</v>
      </c>
      <c r="F3459" t="s">
        <v>682</v>
      </c>
      <c r="G3459" t="s">
        <v>4571</v>
      </c>
      <c r="H3459" t="s">
        <v>7213</v>
      </c>
      <c r="I3459" t="s">
        <v>37</v>
      </c>
      <c r="J3459" t="s">
        <v>7214</v>
      </c>
      <c r="K3459" t="s">
        <v>7215</v>
      </c>
      <c r="L3459" t="s">
        <v>7216</v>
      </c>
      <c r="M3459" t="s">
        <v>3374</v>
      </c>
      <c r="N3459" t="s">
        <v>3374</v>
      </c>
      <c r="O3459" t="s">
        <v>126</v>
      </c>
      <c r="P3459" t="s">
        <v>186</v>
      </c>
      <c r="Q3459" t="s">
        <v>1214</v>
      </c>
      <c r="R3459" t="s">
        <v>63</v>
      </c>
      <c r="S3459" t="s">
        <v>128</v>
      </c>
      <c r="T3459" t="s">
        <v>215</v>
      </c>
      <c r="U3459" t="s">
        <v>216</v>
      </c>
      <c r="X3459">
        <v>1</v>
      </c>
      <c r="Y3459">
        <v>0</v>
      </c>
      <c r="Z3459">
        <v>0</v>
      </c>
      <c r="AA3459">
        <v>0</v>
      </c>
      <c r="AB3459">
        <v>296940</v>
      </c>
      <c r="AC3459" t="s">
        <v>47</v>
      </c>
      <c r="AD3459">
        <f>+VLOOKUP(T3459,items!$A$2:$D$1255,4,0)</f>
        <v>0</v>
      </c>
      <c r="AE3459">
        <f>+VLOOKUP(T3459,Tabla1[],5,0)</f>
        <v>0</v>
      </c>
      <c r="AF3459">
        <f t="shared" si="54"/>
        <v>11</v>
      </c>
    </row>
    <row r="3460" spans="1:34" x14ac:dyDescent="0.25">
      <c r="A3460">
        <v>98843</v>
      </c>
      <c r="B3460" t="s">
        <v>7219</v>
      </c>
      <c r="C3460" t="s">
        <v>33</v>
      </c>
      <c r="D3460">
        <v>0</v>
      </c>
      <c r="F3460" t="s">
        <v>682</v>
      </c>
      <c r="G3460" t="s">
        <v>1144</v>
      </c>
      <c r="H3460" t="s">
        <v>7220</v>
      </c>
      <c r="I3460" t="s">
        <v>37</v>
      </c>
      <c r="J3460" t="s">
        <v>37</v>
      </c>
      <c r="K3460" t="s">
        <v>7221</v>
      </c>
      <c r="L3460" t="s">
        <v>7222</v>
      </c>
      <c r="M3460" t="s">
        <v>450</v>
      </c>
      <c r="N3460" t="s">
        <v>450</v>
      </c>
      <c r="O3460" t="s">
        <v>76</v>
      </c>
      <c r="P3460" t="s">
        <v>6792</v>
      </c>
      <c r="Q3460" t="s">
        <v>6792</v>
      </c>
      <c r="R3460" t="s">
        <v>63</v>
      </c>
      <c r="S3460" t="s">
        <v>108</v>
      </c>
      <c r="T3460" t="s">
        <v>2784</v>
      </c>
      <c r="U3460" t="s">
        <v>2785</v>
      </c>
      <c r="V3460" t="s">
        <v>1024</v>
      </c>
      <c r="W3460" t="s">
        <v>117</v>
      </c>
      <c r="X3460">
        <v>1</v>
      </c>
      <c r="Y3460">
        <v>0</v>
      </c>
      <c r="Z3460">
        <v>0</v>
      </c>
      <c r="AA3460">
        <v>0</v>
      </c>
      <c r="AB3460">
        <v>3033324</v>
      </c>
      <c r="AC3460" t="s">
        <v>47</v>
      </c>
      <c r="AD3460">
        <f>+VLOOKUP(T3460,items!$A$2:$D$1255,4,0)</f>
        <v>0</v>
      </c>
      <c r="AE3460">
        <f>+VLOOKUP(T3460,Tabla1[],5,0)</f>
        <v>0</v>
      </c>
      <c r="AF3460">
        <f t="shared" si="54"/>
        <v>1</v>
      </c>
    </row>
    <row r="3461" spans="1:34" x14ac:dyDescent="0.25">
      <c r="A3461">
        <v>98843</v>
      </c>
      <c r="B3461" t="s">
        <v>7219</v>
      </c>
      <c r="C3461" t="s">
        <v>33</v>
      </c>
      <c r="D3461">
        <v>0</v>
      </c>
      <c r="F3461" t="s">
        <v>682</v>
      </c>
      <c r="G3461" t="s">
        <v>1144</v>
      </c>
      <c r="H3461" t="s">
        <v>7220</v>
      </c>
      <c r="I3461" t="s">
        <v>37</v>
      </c>
      <c r="J3461" t="s">
        <v>37</v>
      </c>
      <c r="K3461" t="s">
        <v>7221</v>
      </c>
      <c r="L3461" t="s">
        <v>7222</v>
      </c>
      <c r="M3461" t="s">
        <v>450</v>
      </c>
      <c r="N3461" t="s">
        <v>450</v>
      </c>
      <c r="O3461" t="s">
        <v>76</v>
      </c>
      <c r="P3461" t="s">
        <v>6792</v>
      </c>
      <c r="Q3461" t="s">
        <v>6792</v>
      </c>
      <c r="R3461" t="s">
        <v>63</v>
      </c>
      <c r="S3461" t="s">
        <v>108</v>
      </c>
      <c r="T3461" t="s">
        <v>314</v>
      </c>
      <c r="U3461" t="s">
        <v>315</v>
      </c>
      <c r="X3461">
        <v>1</v>
      </c>
      <c r="Y3461">
        <v>0</v>
      </c>
      <c r="Z3461">
        <v>0</v>
      </c>
      <c r="AA3461">
        <v>0</v>
      </c>
      <c r="AB3461">
        <v>200000</v>
      </c>
      <c r="AC3461" t="s">
        <v>47</v>
      </c>
      <c r="AD3461">
        <f>+VLOOKUP(T3461,items!$A$2:$D$1255,4,0)</f>
        <v>0</v>
      </c>
      <c r="AE3461">
        <f>+VLOOKUP(T3461,Tabla1[],5,0)</f>
        <v>0</v>
      </c>
      <c r="AF3461">
        <f t="shared" si="54"/>
        <v>1</v>
      </c>
    </row>
    <row r="3462" spans="1:34" x14ac:dyDescent="0.25">
      <c r="A3462">
        <v>98858</v>
      </c>
      <c r="B3462" t="s">
        <v>7223</v>
      </c>
      <c r="C3462" t="s">
        <v>75</v>
      </c>
      <c r="D3462">
        <v>0</v>
      </c>
      <c r="F3462" t="s">
        <v>4571</v>
      </c>
      <c r="G3462" t="s">
        <v>3374</v>
      </c>
      <c r="H3462" t="s">
        <v>7224</v>
      </c>
      <c r="I3462" t="s">
        <v>7225</v>
      </c>
      <c r="J3462" t="s">
        <v>7226</v>
      </c>
      <c r="K3462" t="s">
        <v>7227</v>
      </c>
      <c r="L3462" t="s">
        <v>7228</v>
      </c>
      <c r="M3462" t="s">
        <v>3819</v>
      </c>
      <c r="N3462" t="s">
        <v>120</v>
      </c>
      <c r="O3462" t="s">
        <v>124</v>
      </c>
      <c r="P3462" t="s">
        <v>3882</v>
      </c>
      <c r="Q3462" t="s">
        <v>186</v>
      </c>
      <c r="R3462" t="s">
        <v>127</v>
      </c>
      <c r="S3462" t="s">
        <v>108</v>
      </c>
      <c r="T3462" t="s">
        <v>429</v>
      </c>
      <c r="U3462" t="s">
        <v>430</v>
      </c>
      <c r="X3462">
        <v>1</v>
      </c>
      <c r="Y3462">
        <v>0</v>
      </c>
      <c r="Z3462">
        <v>0</v>
      </c>
      <c r="AA3462">
        <v>0</v>
      </c>
      <c r="AB3462">
        <v>156274</v>
      </c>
      <c r="AC3462" t="s">
        <v>47</v>
      </c>
      <c r="AD3462">
        <f>+VLOOKUP(T3462,items!$A$2:$D$1255,4,0)</f>
        <v>0</v>
      </c>
      <c r="AE3462">
        <f>+VLOOKUP(T3462,Tabla1[],5,0)</f>
        <v>0</v>
      </c>
      <c r="AF3462">
        <f t="shared" si="54"/>
        <v>11</v>
      </c>
    </row>
    <row r="3463" spans="1:34" x14ac:dyDescent="0.25">
      <c r="A3463">
        <v>98858</v>
      </c>
      <c r="B3463" t="s">
        <v>7223</v>
      </c>
      <c r="C3463" t="s">
        <v>75</v>
      </c>
      <c r="D3463">
        <v>0</v>
      </c>
      <c r="F3463" t="s">
        <v>4571</v>
      </c>
      <c r="G3463" t="s">
        <v>3374</v>
      </c>
      <c r="H3463" t="s">
        <v>7224</v>
      </c>
      <c r="I3463" t="s">
        <v>7225</v>
      </c>
      <c r="J3463" t="s">
        <v>7226</v>
      </c>
      <c r="K3463" t="s">
        <v>7227</v>
      </c>
      <c r="L3463" t="s">
        <v>7228</v>
      </c>
      <c r="M3463" t="s">
        <v>3819</v>
      </c>
      <c r="N3463" t="s">
        <v>120</v>
      </c>
      <c r="O3463" t="s">
        <v>124</v>
      </c>
      <c r="P3463" t="s">
        <v>3882</v>
      </c>
      <c r="Q3463" t="s">
        <v>186</v>
      </c>
      <c r="R3463" t="s">
        <v>127</v>
      </c>
      <c r="S3463" t="s">
        <v>108</v>
      </c>
      <c r="T3463" t="s">
        <v>2113</v>
      </c>
      <c r="U3463" t="s">
        <v>2114</v>
      </c>
      <c r="W3463" t="s">
        <v>111</v>
      </c>
      <c r="X3463">
        <v>3</v>
      </c>
      <c r="Y3463">
        <v>0</v>
      </c>
      <c r="Z3463">
        <v>0</v>
      </c>
      <c r="AA3463">
        <v>0</v>
      </c>
      <c r="AB3463">
        <v>691050</v>
      </c>
      <c r="AC3463" t="s">
        <v>47</v>
      </c>
      <c r="AD3463">
        <f>+VLOOKUP(T3463,items!$A$2:$D$1255,4,0)</f>
        <v>0</v>
      </c>
      <c r="AE3463">
        <f>+VLOOKUP(T3463,Tabla1[],5,0)</f>
        <v>0</v>
      </c>
      <c r="AF3463">
        <f t="shared" si="54"/>
        <v>11</v>
      </c>
    </row>
    <row r="3464" spans="1:34" x14ac:dyDescent="0.25">
      <c r="A3464">
        <v>98858</v>
      </c>
      <c r="B3464" t="s">
        <v>7223</v>
      </c>
      <c r="C3464" t="s">
        <v>75</v>
      </c>
      <c r="D3464">
        <v>0</v>
      </c>
      <c r="F3464" t="s">
        <v>4571</v>
      </c>
      <c r="G3464" t="s">
        <v>3374</v>
      </c>
      <c r="H3464" t="s">
        <v>7224</v>
      </c>
      <c r="I3464" t="s">
        <v>7225</v>
      </c>
      <c r="J3464" t="s">
        <v>7226</v>
      </c>
      <c r="K3464" t="s">
        <v>7227</v>
      </c>
      <c r="L3464" t="s">
        <v>7228</v>
      </c>
      <c r="M3464" t="s">
        <v>3819</v>
      </c>
      <c r="N3464" t="s">
        <v>120</v>
      </c>
      <c r="O3464" t="s">
        <v>124</v>
      </c>
      <c r="P3464" t="s">
        <v>3882</v>
      </c>
      <c r="Q3464" t="s">
        <v>186</v>
      </c>
      <c r="R3464" t="s">
        <v>127</v>
      </c>
      <c r="S3464" t="s">
        <v>108</v>
      </c>
      <c r="T3464" t="s">
        <v>466</v>
      </c>
      <c r="U3464" t="s">
        <v>467</v>
      </c>
      <c r="V3464" t="s">
        <v>1168</v>
      </c>
      <c r="W3464" t="s">
        <v>111</v>
      </c>
      <c r="X3464">
        <v>1</v>
      </c>
      <c r="Y3464">
        <v>4900</v>
      </c>
      <c r="Z3464">
        <v>0</v>
      </c>
      <c r="AA3464">
        <v>2000</v>
      </c>
      <c r="AB3464">
        <v>5345974</v>
      </c>
      <c r="AC3464" t="s">
        <v>47</v>
      </c>
      <c r="AD3464" t="str">
        <f>+VLOOKUP(T3464,items!$A$2:$D$1255,4,0)</f>
        <v>SOMBRALINA</v>
      </c>
      <c r="AE3464" t="str">
        <f>+VLOOKUP(T3464,Tabla1[],5,0)</f>
        <v>ELECTRICA</v>
      </c>
      <c r="AF3464">
        <f t="shared" si="54"/>
        <v>11</v>
      </c>
    </row>
    <row r="3465" spans="1:34" x14ac:dyDescent="0.25">
      <c r="A3465">
        <v>98859</v>
      </c>
      <c r="B3465" t="s">
        <v>1082</v>
      </c>
      <c r="C3465" t="s">
        <v>75</v>
      </c>
      <c r="D3465">
        <v>0</v>
      </c>
      <c r="F3465" t="s">
        <v>4571</v>
      </c>
      <c r="G3465" t="s">
        <v>126</v>
      </c>
      <c r="H3465" t="s">
        <v>7229</v>
      </c>
      <c r="I3465" t="s">
        <v>7230</v>
      </c>
      <c r="J3465" t="s">
        <v>7231</v>
      </c>
      <c r="K3465" t="s">
        <v>7232</v>
      </c>
      <c r="L3465" t="s">
        <v>7233</v>
      </c>
      <c r="M3465" t="s">
        <v>187</v>
      </c>
      <c r="N3465" t="s">
        <v>5947</v>
      </c>
      <c r="O3465" t="s">
        <v>7234</v>
      </c>
      <c r="P3465" t="s">
        <v>7235</v>
      </c>
      <c r="Q3465" t="s">
        <v>87</v>
      </c>
      <c r="R3465" t="s">
        <v>63</v>
      </c>
      <c r="S3465" t="s">
        <v>272</v>
      </c>
      <c r="T3465" t="s">
        <v>1253</v>
      </c>
      <c r="U3465" t="s">
        <v>1254</v>
      </c>
      <c r="W3465" t="s">
        <v>1088</v>
      </c>
      <c r="X3465">
        <v>2</v>
      </c>
      <c r="Y3465">
        <v>3658</v>
      </c>
      <c r="Z3465">
        <v>0</v>
      </c>
      <c r="AA3465">
        <v>5817</v>
      </c>
      <c r="AB3465" s="14">
        <v>90683000.423999995</v>
      </c>
      <c r="AC3465" t="s">
        <v>47</v>
      </c>
      <c r="AD3465" t="str">
        <f>+VLOOKUP(T3465,items!$A$2:$D$1255,4,0)</f>
        <v>PERGOLA</v>
      </c>
      <c r="AE3465" t="str">
        <f>+VLOOKUP(T3465,Tabla1[],5,0)</f>
        <v>MAXI PERGOLAM</v>
      </c>
      <c r="AF3465">
        <f t="shared" si="54"/>
        <v>4</v>
      </c>
      <c r="AG3465">
        <v>3816</v>
      </c>
      <c r="AH3465" s="14">
        <v>90683000.423999995</v>
      </c>
    </row>
    <row r="3466" spans="1:34" x14ac:dyDescent="0.25">
      <c r="A3466">
        <v>98859</v>
      </c>
      <c r="B3466" t="s">
        <v>1082</v>
      </c>
      <c r="C3466" t="s">
        <v>75</v>
      </c>
      <c r="D3466">
        <v>0</v>
      </c>
      <c r="F3466" t="s">
        <v>4571</v>
      </c>
      <c r="G3466" t="s">
        <v>126</v>
      </c>
      <c r="H3466" t="s">
        <v>7229</v>
      </c>
      <c r="I3466" t="s">
        <v>7230</v>
      </c>
      <c r="J3466" t="s">
        <v>7231</v>
      </c>
      <c r="K3466" t="s">
        <v>7232</v>
      </c>
      <c r="L3466" t="s">
        <v>7233</v>
      </c>
      <c r="M3466" t="s">
        <v>187</v>
      </c>
      <c r="N3466" t="s">
        <v>5947</v>
      </c>
      <c r="O3466" t="s">
        <v>7234</v>
      </c>
      <c r="P3466" t="s">
        <v>7235</v>
      </c>
      <c r="Q3466" t="s">
        <v>87</v>
      </c>
      <c r="R3466" t="s">
        <v>63</v>
      </c>
      <c r="S3466" t="s">
        <v>272</v>
      </c>
      <c r="T3466" t="s">
        <v>1253</v>
      </c>
      <c r="U3466" t="s">
        <v>1254</v>
      </c>
      <c r="W3466" t="s">
        <v>1088</v>
      </c>
      <c r="X3466">
        <v>1</v>
      </c>
      <c r="Y3466">
        <v>4032</v>
      </c>
      <c r="Z3466">
        <v>0</v>
      </c>
      <c r="AA3466">
        <v>5334</v>
      </c>
      <c r="AB3466" s="14">
        <v>51938312.903999999</v>
      </c>
      <c r="AC3466" t="s">
        <v>47</v>
      </c>
      <c r="AD3466" t="str">
        <f>+VLOOKUP(T3466,items!$A$2:$D$1255,4,0)</f>
        <v>PERGOLA</v>
      </c>
      <c r="AE3466" t="str">
        <f>+VLOOKUP(T3466,Tabla1[],5,0)</f>
        <v>MAXI PERGOLAM</v>
      </c>
      <c r="AF3466">
        <f t="shared" si="54"/>
        <v>4</v>
      </c>
      <c r="AG3466">
        <v>3816</v>
      </c>
      <c r="AH3466" s="14">
        <v>51938312.903999999</v>
      </c>
    </row>
    <row r="3467" spans="1:34" x14ac:dyDescent="0.25">
      <c r="A3467">
        <v>98865</v>
      </c>
      <c r="B3467" t="s">
        <v>7236</v>
      </c>
      <c r="C3467" t="s">
        <v>75</v>
      </c>
      <c r="D3467">
        <v>0</v>
      </c>
      <c r="F3467" t="s">
        <v>4571</v>
      </c>
      <c r="G3467" t="s">
        <v>3918</v>
      </c>
      <c r="H3467" t="s">
        <v>7237</v>
      </c>
      <c r="I3467" t="s">
        <v>37</v>
      </c>
      <c r="J3467" t="s">
        <v>7238</v>
      </c>
      <c r="K3467" t="s">
        <v>7239</v>
      </c>
      <c r="L3467" t="s">
        <v>37</v>
      </c>
      <c r="M3467" t="s">
        <v>3374</v>
      </c>
      <c r="N3467" t="s">
        <v>3374</v>
      </c>
      <c r="O3467" t="s">
        <v>425</v>
      </c>
      <c r="P3467" t="s">
        <v>3819</v>
      </c>
      <c r="Q3467" t="s">
        <v>3819</v>
      </c>
      <c r="R3467" t="s">
        <v>43</v>
      </c>
      <c r="S3467" t="s">
        <v>164</v>
      </c>
      <c r="T3467" t="s">
        <v>1844</v>
      </c>
      <c r="U3467" t="s">
        <v>1845</v>
      </c>
      <c r="X3467">
        <v>35</v>
      </c>
      <c r="Y3467">
        <v>0</v>
      </c>
      <c r="Z3467">
        <v>0</v>
      </c>
      <c r="AA3467">
        <v>0</v>
      </c>
      <c r="AB3467">
        <v>1841000</v>
      </c>
      <c r="AC3467" t="s">
        <v>47</v>
      </c>
      <c r="AD3467">
        <f>+VLOOKUP(T3467,items!$A$2:$D$1255,4,0)</f>
        <v>0</v>
      </c>
      <c r="AE3467">
        <f>+VLOOKUP(T3467,Tabla1[],5,0)</f>
        <v>0</v>
      </c>
      <c r="AF3467">
        <f t="shared" si="54"/>
        <v>11</v>
      </c>
    </row>
    <row r="3468" spans="1:34" x14ac:dyDescent="0.25">
      <c r="A3468">
        <v>98867</v>
      </c>
      <c r="B3468" t="s">
        <v>1234</v>
      </c>
      <c r="C3468" t="s">
        <v>75</v>
      </c>
      <c r="D3468">
        <v>0</v>
      </c>
      <c r="F3468" t="s">
        <v>4571</v>
      </c>
      <c r="G3468" t="s">
        <v>3819</v>
      </c>
      <c r="H3468" t="s">
        <v>7240</v>
      </c>
      <c r="I3468" t="s">
        <v>7241</v>
      </c>
      <c r="J3468" t="s">
        <v>7242</v>
      </c>
      <c r="K3468" t="s">
        <v>7243</v>
      </c>
      <c r="L3468" t="s">
        <v>37</v>
      </c>
      <c r="M3468" t="s">
        <v>119</v>
      </c>
      <c r="N3468" t="s">
        <v>504</v>
      </c>
      <c r="O3468" t="s">
        <v>5169</v>
      </c>
      <c r="P3468" t="s">
        <v>1213</v>
      </c>
      <c r="Q3468" t="s">
        <v>1213</v>
      </c>
      <c r="R3468" t="s">
        <v>127</v>
      </c>
      <c r="S3468" t="s">
        <v>164</v>
      </c>
      <c r="T3468" t="s">
        <v>857</v>
      </c>
      <c r="U3468" t="s">
        <v>858</v>
      </c>
      <c r="V3468" t="s">
        <v>884</v>
      </c>
      <c r="W3468" t="s">
        <v>114</v>
      </c>
      <c r="X3468">
        <v>1</v>
      </c>
      <c r="Y3468">
        <v>4500</v>
      </c>
      <c r="Z3468">
        <v>0</v>
      </c>
      <c r="AA3468">
        <v>3500</v>
      </c>
      <c r="AB3468">
        <v>4194300</v>
      </c>
      <c r="AC3468" t="s">
        <v>47</v>
      </c>
      <c r="AD3468" t="str">
        <f>+VLOOKUP(T3468,items!$A$2:$D$1255,4,0)</f>
        <v>SOMBRALINA</v>
      </c>
      <c r="AE3468" t="str">
        <f>+VLOOKUP(T3468,Tabla1[],5,0)</f>
        <v>MANUAL</v>
      </c>
      <c r="AF3468">
        <f t="shared" si="54"/>
        <v>11</v>
      </c>
    </row>
    <row r="3469" spans="1:34" x14ac:dyDescent="0.25">
      <c r="A3469">
        <v>98868</v>
      </c>
      <c r="B3469" t="s">
        <v>7244</v>
      </c>
      <c r="C3469" t="s">
        <v>33</v>
      </c>
      <c r="D3469">
        <v>0</v>
      </c>
      <c r="F3469" t="s">
        <v>4571</v>
      </c>
      <c r="G3469" t="s">
        <v>119</v>
      </c>
      <c r="H3469" t="s">
        <v>7245</v>
      </c>
      <c r="I3469" t="s">
        <v>37</v>
      </c>
      <c r="J3469" t="s">
        <v>7246</v>
      </c>
      <c r="K3469" t="s">
        <v>7247</v>
      </c>
      <c r="L3469" t="s">
        <v>7248</v>
      </c>
      <c r="M3469" t="s">
        <v>504</v>
      </c>
      <c r="N3469" t="s">
        <v>504</v>
      </c>
      <c r="O3469" t="s">
        <v>426</v>
      </c>
      <c r="P3469" t="s">
        <v>1106</v>
      </c>
      <c r="Q3469" t="s">
        <v>2252</v>
      </c>
      <c r="R3469" t="s">
        <v>127</v>
      </c>
      <c r="S3469" t="s">
        <v>108</v>
      </c>
      <c r="T3469" t="s">
        <v>1145</v>
      </c>
      <c r="U3469" t="s">
        <v>1146</v>
      </c>
      <c r="X3469">
        <v>1</v>
      </c>
      <c r="Y3469">
        <v>0</v>
      </c>
      <c r="Z3469">
        <v>0</v>
      </c>
      <c r="AA3469">
        <v>0</v>
      </c>
      <c r="AB3469">
        <v>641160</v>
      </c>
      <c r="AC3469" t="s">
        <v>47</v>
      </c>
      <c r="AD3469" t="e">
        <f>+VLOOKUP(T3469,items!$A$2:$D$1255,4,0)</f>
        <v>#N/A</v>
      </c>
      <c r="AE3469" t="e">
        <f>+VLOOKUP(T3469,Tabla1[],5,0)</f>
        <v>#N/A</v>
      </c>
      <c r="AF3469">
        <f t="shared" si="54"/>
        <v>12</v>
      </c>
    </row>
    <row r="3470" spans="1:34" x14ac:dyDescent="0.25">
      <c r="A3470">
        <v>98868</v>
      </c>
      <c r="B3470" t="s">
        <v>7244</v>
      </c>
      <c r="C3470" t="s">
        <v>33</v>
      </c>
      <c r="D3470">
        <v>0</v>
      </c>
      <c r="F3470" t="s">
        <v>4571</v>
      </c>
      <c r="G3470" t="s">
        <v>119</v>
      </c>
      <c r="H3470" t="s">
        <v>7245</v>
      </c>
      <c r="I3470" t="s">
        <v>37</v>
      </c>
      <c r="J3470" t="s">
        <v>7246</v>
      </c>
      <c r="K3470" t="s">
        <v>7247</v>
      </c>
      <c r="L3470" t="s">
        <v>7248</v>
      </c>
      <c r="M3470" t="s">
        <v>504</v>
      </c>
      <c r="N3470" t="s">
        <v>504</v>
      </c>
      <c r="O3470" t="s">
        <v>426</v>
      </c>
      <c r="P3470" t="s">
        <v>1106</v>
      </c>
      <c r="Q3470" t="s">
        <v>2252</v>
      </c>
      <c r="R3470" t="s">
        <v>127</v>
      </c>
      <c r="S3470" t="s">
        <v>108</v>
      </c>
      <c r="T3470" t="s">
        <v>599</v>
      </c>
      <c r="U3470" t="s">
        <v>907</v>
      </c>
      <c r="X3470">
        <v>1</v>
      </c>
      <c r="Y3470">
        <v>0</v>
      </c>
      <c r="Z3470">
        <v>0</v>
      </c>
      <c r="AA3470">
        <v>0</v>
      </c>
      <c r="AB3470">
        <v>564075</v>
      </c>
      <c r="AC3470" t="s">
        <v>47</v>
      </c>
      <c r="AD3470" t="e">
        <f>+VLOOKUP(T3470,items!$A$2:$D$1255,4,0)</f>
        <v>#N/A</v>
      </c>
      <c r="AE3470" t="e">
        <f>+VLOOKUP(T3470,Tabla1[],5,0)</f>
        <v>#N/A</v>
      </c>
      <c r="AF3470">
        <f t="shared" si="54"/>
        <v>12</v>
      </c>
    </row>
    <row r="3471" spans="1:34" x14ac:dyDescent="0.25">
      <c r="A3471">
        <v>98868</v>
      </c>
      <c r="B3471" t="s">
        <v>7244</v>
      </c>
      <c r="C3471" t="s">
        <v>33</v>
      </c>
      <c r="D3471">
        <v>0</v>
      </c>
      <c r="F3471" t="s">
        <v>4571</v>
      </c>
      <c r="G3471" t="s">
        <v>119</v>
      </c>
      <c r="H3471" t="s">
        <v>7245</v>
      </c>
      <c r="I3471" t="s">
        <v>37</v>
      </c>
      <c r="J3471" t="s">
        <v>7246</v>
      </c>
      <c r="K3471" t="s">
        <v>7247</v>
      </c>
      <c r="L3471" t="s">
        <v>7248</v>
      </c>
      <c r="M3471" t="s">
        <v>504</v>
      </c>
      <c r="N3471" t="s">
        <v>504</v>
      </c>
      <c r="O3471" t="s">
        <v>426</v>
      </c>
      <c r="P3471" t="s">
        <v>1106</v>
      </c>
      <c r="Q3471" t="s">
        <v>2252</v>
      </c>
      <c r="R3471" t="s">
        <v>127</v>
      </c>
      <c r="S3471" t="s">
        <v>108</v>
      </c>
      <c r="T3471" t="s">
        <v>392</v>
      </c>
      <c r="U3471" t="s">
        <v>393</v>
      </c>
      <c r="X3471">
        <v>1</v>
      </c>
      <c r="Y3471">
        <v>0</v>
      </c>
      <c r="Z3471">
        <v>0</v>
      </c>
      <c r="AA3471">
        <v>0</v>
      </c>
      <c r="AB3471">
        <v>80000</v>
      </c>
      <c r="AC3471" t="s">
        <v>47</v>
      </c>
      <c r="AD3471" t="e">
        <f>+VLOOKUP(T3471,items!$A$2:$D$1255,4,0)</f>
        <v>#N/A</v>
      </c>
      <c r="AE3471" t="e">
        <f>+VLOOKUP(T3471,Tabla1[],5,0)</f>
        <v>#N/A</v>
      </c>
      <c r="AF3471">
        <f t="shared" si="54"/>
        <v>12</v>
      </c>
    </row>
    <row r="3472" spans="1:34" x14ac:dyDescent="0.25">
      <c r="A3472">
        <v>98869</v>
      </c>
      <c r="B3472" t="s">
        <v>7249</v>
      </c>
      <c r="C3472" t="s">
        <v>75</v>
      </c>
      <c r="D3472">
        <v>0</v>
      </c>
      <c r="F3472" t="s">
        <v>4571</v>
      </c>
      <c r="G3472" t="s">
        <v>4571</v>
      </c>
      <c r="H3472" t="s">
        <v>7250</v>
      </c>
      <c r="I3472" t="s">
        <v>37</v>
      </c>
      <c r="J3472" t="s">
        <v>7251</v>
      </c>
      <c r="K3472" t="s">
        <v>7252</v>
      </c>
      <c r="L3472" t="s">
        <v>7253</v>
      </c>
      <c r="M3472" t="s">
        <v>3374</v>
      </c>
      <c r="N3472" t="s">
        <v>3374</v>
      </c>
      <c r="O3472" t="s">
        <v>5459</v>
      </c>
      <c r="P3472" t="s">
        <v>7254</v>
      </c>
      <c r="Q3472" t="s">
        <v>6844</v>
      </c>
      <c r="R3472" t="s">
        <v>63</v>
      </c>
      <c r="S3472" t="s">
        <v>272</v>
      </c>
      <c r="T3472" t="s">
        <v>1160</v>
      </c>
      <c r="U3472" t="s">
        <v>1161</v>
      </c>
      <c r="X3472">
        <v>2</v>
      </c>
      <c r="Y3472">
        <v>0</v>
      </c>
      <c r="Z3472">
        <v>0</v>
      </c>
      <c r="AA3472">
        <v>0</v>
      </c>
      <c r="AB3472" s="14">
        <v>0</v>
      </c>
      <c r="AC3472" t="s">
        <v>47</v>
      </c>
      <c r="AD3472">
        <f>+VLOOKUP(T3472,items!$A$2:$D$1255,4,0)</f>
        <v>0</v>
      </c>
      <c r="AE3472">
        <f>+VLOOKUP(T3472,Tabla1[],5,0)</f>
        <v>0</v>
      </c>
      <c r="AF3472">
        <f t="shared" si="54"/>
        <v>12</v>
      </c>
      <c r="AG3472">
        <v>3816</v>
      </c>
      <c r="AH3472" s="14">
        <v>0</v>
      </c>
    </row>
    <row r="3473" spans="1:34" x14ac:dyDescent="0.25">
      <c r="A3473">
        <v>98869</v>
      </c>
      <c r="B3473" t="s">
        <v>7249</v>
      </c>
      <c r="C3473" t="s">
        <v>75</v>
      </c>
      <c r="D3473">
        <v>0</v>
      </c>
      <c r="F3473" t="s">
        <v>4571</v>
      </c>
      <c r="G3473" t="s">
        <v>4571</v>
      </c>
      <c r="H3473" t="s">
        <v>7250</v>
      </c>
      <c r="I3473" t="s">
        <v>37</v>
      </c>
      <c r="J3473" t="s">
        <v>7251</v>
      </c>
      <c r="K3473" t="s">
        <v>7252</v>
      </c>
      <c r="L3473" t="s">
        <v>7253</v>
      </c>
      <c r="M3473" t="s">
        <v>3374</v>
      </c>
      <c r="N3473" t="s">
        <v>3374</v>
      </c>
      <c r="O3473" t="s">
        <v>5459</v>
      </c>
      <c r="P3473" t="s">
        <v>7254</v>
      </c>
      <c r="Q3473" t="s">
        <v>6844</v>
      </c>
      <c r="R3473" t="s">
        <v>63</v>
      </c>
      <c r="S3473" t="s">
        <v>272</v>
      </c>
      <c r="T3473" t="s">
        <v>2869</v>
      </c>
      <c r="U3473" t="s">
        <v>2870</v>
      </c>
      <c r="X3473">
        <v>4</v>
      </c>
      <c r="Y3473">
        <v>0</v>
      </c>
      <c r="Z3473">
        <v>0</v>
      </c>
      <c r="AA3473">
        <v>0</v>
      </c>
      <c r="AB3473" s="14">
        <v>0</v>
      </c>
      <c r="AC3473" t="s">
        <v>47</v>
      </c>
      <c r="AD3473">
        <f>+VLOOKUP(T3473,items!$A$2:$D$1255,4,0)</f>
        <v>0</v>
      </c>
      <c r="AE3473">
        <f>+VLOOKUP(T3473,Tabla1[],5,0)</f>
        <v>0</v>
      </c>
      <c r="AF3473">
        <f t="shared" si="54"/>
        <v>12</v>
      </c>
      <c r="AG3473">
        <v>3816</v>
      </c>
      <c r="AH3473" s="14">
        <v>0</v>
      </c>
    </row>
    <row r="3474" spans="1:34" x14ac:dyDescent="0.25">
      <c r="A3474">
        <v>98871</v>
      </c>
      <c r="B3474" t="s">
        <v>4396</v>
      </c>
      <c r="C3474" t="s">
        <v>75</v>
      </c>
      <c r="D3474">
        <v>0</v>
      </c>
      <c r="F3474" t="s">
        <v>4571</v>
      </c>
      <c r="G3474" t="s">
        <v>4571</v>
      </c>
      <c r="H3474" t="s">
        <v>7255</v>
      </c>
      <c r="I3474" t="s">
        <v>37</v>
      </c>
      <c r="J3474" t="s">
        <v>7256</v>
      </c>
      <c r="K3474" t="s">
        <v>7257</v>
      </c>
      <c r="L3474" t="s">
        <v>37</v>
      </c>
      <c r="M3474" t="s">
        <v>3918</v>
      </c>
      <c r="N3474" t="s">
        <v>3918</v>
      </c>
      <c r="O3474" t="s">
        <v>4581</v>
      </c>
      <c r="P3474" t="s">
        <v>3819</v>
      </c>
      <c r="Q3474" t="s">
        <v>3819</v>
      </c>
      <c r="R3474" t="s">
        <v>43</v>
      </c>
      <c r="S3474" t="s">
        <v>164</v>
      </c>
      <c r="T3474" t="s">
        <v>6309</v>
      </c>
      <c r="U3474" t="s">
        <v>6310</v>
      </c>
      <c r="X3474">
        <v>8</v>
      </c>
      <c r="Y3474">
        <v>0</v>
      </c>
      <c r="Z3474">
        <v>0</v>
      </c>
      <c r="AA3474">
        <v>0</v>
      </c>
      <c r="AB3474">
        <v>10400</v>
      </c>
      <c r="AC3474" t="s">
        <v>47</v>
      </c>
      <c r="AD3474">
        <f>+VLOOKUP(T3474,items!$A$2:$D$1255,4,0)</f>
        <v>0</v>
      </c>
      <c r="AE3474">
        <f>+VLOOKUP(T3474,Tabla1[],5,0)</f>
        <v>0</v>
      </c>
      <c r="AF3474">
        <f t="shared" si="54"/>
        <v>11</v>
      </c>
    </row>
    <row r="3475" spans="1:34" x14ac:dyDescent="0.25">
      <c r="A3475">
        <v>98871</v>
      </c>
      <c r="B3475" t="s">
        <v>4396</v>
      </c>
      <c r="C3475" t="s">
        <v>75</v>
      </c>
      <c r="D3475">
        <v>0</v>
      </c>
      <c r="F3475" t="s">
        <v>4571</v>
      </c>
      <c r="G3475" t="s">
        <v>4571</v>
      </c>
      <c r="H3475" t="s">
        <v>7255</v>
      </c>
      <c r="I3475" t="s">
        <v>37</v>
      </c>
      <c r="J3475" t="s">
        <v>7256</v>
      </c>
      <c r="K3475" t="s">
        <v>7257</v>
      </c>
      <c r="L3475" t="s">
        <v>37</v>
      </c>
      <c r="M3475" t="s">
        <v>3918</v>
      </c>
      <c r="N3475" t="s">
        <v>3918</v>
      </c>
      <c r="O3475" t="s">
        <v>4581</v>
      </c>
      <c r="P3475" t="s">
        <v>3819</v>
      </c>
      <c r="Q3475" t="s">
        <v>3819</v>
      </c>
      <c r="R3475" t="s">
        <v>43</v>
      </c>
      <c r="S3475" t="s">
        <v>164</v>
      </c>
      <c r="T3475" t="s">
        <v>1290</v>
      </c>
      <c r="U3475" t="s">
        <v>1291</v>
      </c>
      <c r="X3475">
        <v>4</v>
      </c>
      <c r="Y3475">
        <v>0</v>
      </c>
      <c r="Z3475">
        <v>0</v>
      </c>
      <c r="AA3475">
        <v>0</v>
      </c>
      <c r="AB3475">
        <v>255460</v>
      </c>
      <c r="AC3475" t="s">
        <v>47</v>
      </c>
      <c r="AD3475">
        <f>+VLOOKUP(T3475,items!$A$2:$D$1255,4,0)</f>
        <v>0</v>
      </c>
      <c r="AE3475">
        <f>+VLOOKUP(T3475,Tabla1[],5,0)</f>
        <v>0</v>
      </c>
      <c r="AF3475">
        <f t="shared" si="54"/>
        <v>11</v>
      </c>
    </row>
    <row r="3476" spans="1:34" x14ac:dyDescent="0.25">
      <c r="A3476">
        <v>98871</v>
      </c>
      <c r="B3476" t="s">
        <v>4396</v>
      </c>
      <c r="C3476" t="s">
        <v>75</v>
      </c>
      <c r="D3476">
        <v>0</v>
      </c>
      <c r="F3476" t="s">
        <v>4571</v>
      </c>
      <c r="G3476" t="s">
        <v>4571</v>
      </c>
      <c r="H3476" t="s">
        <v>7255</v>
      </c>
      <c r="I3476" t="s">
        <v>37</v>
      </c>
      <c r="J3476" t="s">
        <v>7256</v>
      </c>
      <c r="K3476" t="s">
        <v>7257</v>
      </c>
      <c r="L3476" t="s">
        <v>37</v>
      </c>
      <c r="M3476" t="s">
        <v>3918</v>
      </c>
      <c r="N3476" t="s">
        <v>3918</v>
      </c>
      <c r="O3476" t="s">
        <v>4581</v>
      </c>
      <c r="P3476" t="s">
        <v>3819</v>
      </c>
      <c r="Q3476" t="s">
        <v>3819</v>
      </c>
      <c r="R3476" t="s">
        <v>43</v>
      </c>
      <c r="S3476" t="s">
        <v>164</v>
      </c>
      <c r="T3476" t="s">
        <v>6311</v>
      </c>
      <c r="U3476" t="s">
        <v>6312</v>
      </c>
      <c r="X3476">
        <v>8</v>
      </c>
      <c r="Y3476">
        <v>0</v>
      </c>
      <c r="Z3476">
        <v>0</v>
      </c>
      <c r="AA3476">
        <v>0</v>
      </c>
      <c r="AB3476">
        <v>3200</v>
      </c>
      <c r="AC3476" t="s">
        <v>47</v>
      </c>
      <c r="AD3476">
        <f>+VLOOKUP(T3476,items!$A$2:$D$1255,4,0)</f>
        <v>0</v>
      </c>
      <c r="AE3476">
        <f>+VLOOKUP(T3476,Tabla1[],5,0)</f>
        <v>0</v>
      </c>
      <c r="AF3476">
        <f t="shared" si="54"/>
        <v>11</v>
      </c>
    </row>
    <row r="3477" spans="1:34" x14ac:dyDescent="0.25">
      <c r="A3477">
        <v>98877</v>
      </c>
      <c r="B3477" t="s">
        <v>7258</v>
      </c>
      <c r="C3477" t="s">
        <v>75</v>
      </c>
      <c r="D3477">
        <v>0</v>
      </c>
      <c r="F3477" t="s">
        <v>175</v>
      </c>
      <c r="G3477" t="s">
        <v>5169</v>
      </c>
      <c r="H3477" t="s">
        <v>7259</v>
      </c>
      <c r="I3477" t="s">
        <v>7260</v>
      </c>
      <c r="J3477" t="s">
        <v>7261</v>
      </c>
      <c r="K3477" t="s">
        <v>7262</v>
      </c>
      <c r="L3477" t="s">
        <v>7263</v>
      </c>
      <c r="M3477" t="s">
        <v>683</v>
      </c>
      <c r="N3477" t="s">
        <v>426</v>
      </c>
      <c r="O3477" t="s">
        <v>4819</v>
      </c>
      <c r="P3477" t="s">
        <v>450</v>
      </c>
      <c r="Q3477" t="s">
        <v>3375</v>
      </c>
      <c r="R3477" t="s">
        <v>127</v>
      </c>
      <c r="S3477" t="s">
        <v>108</v>
      </c>
      <c r="T3477" t="s">
        <v>2336</v>
      </c>
      <c r="U3477" t="s">
        <v>2337</v>
      </c>
      <c r="X3477">
        <v>2</v>
      </c>
      <c r="Y3477">
        <v>0</v>
      </c>
      <c r="Z3477">
        <v>0</v>
      </c>
      <c r="AA3477">
        <v>0</v>
      </c>
      <c r="AB3477">
        <v>110200</v>
      </c>
      <c r="AC3477" t="s">
        <v>47</v>
      </c>
      <c r="AD3477">
        <f>+VLOOKUP(T3477,items!$A$2:$D$1255,4,0)</f>
        <v>0</v>
      </c>
      <c r="AE3477">
        <f>+VLOOKUP(T3477,Tabla1[],5,0)</f>
        <v>0</v>
      </c>
      <c r="AF3477">
        <f t="shared" si="54"/>
        <v>12</v>
      </c>
    </row>
    <row r="3478" spans="1:34" x14ac:dyDescent="0.25">
      <c r="A3478">
        <v>98877</v>
      </c>
      <c r="B3478" t="s">
        <v>7258</v>
      </c>
      <c r="C3478" t="s">
        <v>75</v>
      </c>
      <c r="D3478">
        <v>0</v>
      </c>
      <c r="F3478" t="s">
        <v>175</v>
      </c>
      <c r="G3478" t="s">
        <v>5169</v>
      </c>
      <c r="H3478" t="s">
        <v>7259</v>
      </c>
      <c r="I3478" t="s">
        <v>7260</v>
      </c>
      <c r="J3478" t="s">
        <v>7261</v>
      </c>
      <c r="K3478" t="s">
        <v>7262</v>
      </c>
      <c r="L3478" t="s">
        <v>7263</v>
      </c>
      <c r="M3478" t="s">
        <v>683</v>
      </c>
      <c r="N3478" t="s">
        <v>426</v>
      </c>
      <c r="O3478" t="s">
        <v>4819</v>
      </c>
      <c r="P3478" t="s">
        <v>450</v>
      </c>
      <c r="Q3478" t="s">
        <v>3375</v>
      </c>
      <c r="R3478" t="s">
        <v>127</v>
      </c>
      <c r="S3478" t="s">
        <v>108</v>
      </c>
      <c r="T3478" t="s">
        <v>429</v>
      </c>
      <c r="U3478" t="s">
        <v>430</v>
      </c>
      <c r="X3478">
        <v>2</v>
      </c>
      <c r="Y3478">
        <v>0</v>
      </c>
      <c r="Z3478">
        <v>0</v>
      </c>
      <c r="AA3478">
        <v>0</v>
      </c>
      <c r="AB3478">
        <v>367704</v>
      </c>
      <c r="AC3478" t="s">
        <v>47</v>
      </c>
      <c r="AD3478">
        <f>+VLOOKUP(T3478,items!$A$2:$D$1255,4,0)</f>
        <v>0</v>
      </c>
      <c r="AE3478">
        <f>+VLOOKUP(T3478,Tabla1[],5,0)</f>
        <v>0</v>
      </c>
      <c r="AF3478">
        <f t="shared" si="54"/>
        <v>12</v>
      </c>
    </row>
    <row r="3479" spans="1:34" x14ac:dyDescent="0.25">
      <c r="A3479">
        <v>98877</v>
      </c>
      <c r="B3479" t="s">
        <v>7258</v>
      </c>
      <c r="C3479" t="s">
        <v>75</v>
      </c>
      <c r="D3479">
        <v>0</v>
      </c>
      <c r="F3479" t="s">
        <v>175</v>
      </c>
      <c r="G3479" t="s">
        <v>5169</v>
      </c>
      <c r="H3479" t="s">
        <v>7259</v>
      </c>
      <c r="I3479" t="s">
        <v>7260</v>
      </c>
      <c r="J3479" t="s">
        <v>7261</v>
      </c>
      <c r="K3479" t="s">
        <v>7262</v>
      </c>
      <c r="L3479" t="s">
        <v>7263</v>
      </c>
      <c r="M3479" t="s">
        <v>683</v>
      </c>
      <c r="N3479" t="s">
        <v>426</v>
      </c>
      <c r="O3479" t="s">
        <v>4819</v>
      </c>
      <c r="P3479" t="s">
        <v>450</v>
      </c>
      <c r="Q3479" t="s">
        <v>3375</v>
      </c>
      <c r="R3479" t="s">
        <v>127</v>
      </c>
      <c r="S3479" t="s">
        <v>108</v>
      </c>
      <c r="T3479" t="s">
        <v>7264</v>
      </c>
      <c r="U3479" t="s">
        <v>7265</v>
      </c>
      <c r="V3479" t="s">
        <v>958</v>
      </c>
      <c r="W3479" t="s">
        <v>93</v>
      </c>
      <c r="X3479">
        <v>1</v>
      </c>
      <c r="Y3479">
        <v>5000</v>
      </c>
      <c r="Z3479">
        <v>0</v>
      </c>
      <c r="AA3479">
        <v>1700</v>
      </c>
      <c r="AB3479">
        <v>5023040</v>
      </c>
      <c r="AC3479" t="s">
        <v>47</v>
      </c>
      <c r="AD3479" t="str">
        <f>+VLOOKUP(T3479,items!$A$2:$D$1255,4,0)</f>
        <v>BANETA</v>
      </c>
      <c r="AE3479" t="str">
        <f>+VLOOKUP(T3479,Tabla1[],5,0)</f>
        <v>PROYECTANTE</v>
      </c>
      <c r="AF3479">
        <f t="shared" si="54"/>
        <v>12</v>
      </c>
    </row>
    <row r="3480" spans="1:34" x14ac:dyDescent="0.25">
      <c r="A3480">
        <v>98877</v>
      </c>
      <c r="B3480" t="s">
        <v>7258</v>
      </c>
      <c r="C3480" t="s">
        <v>75</v>
      </c>
      <c r="D3480">
        <v>0</v>
      </c>
      <c r="F3480" t="s">
        <v>175</v>
      </c>
      <c r="G3480" t="s">
        <v>5169</v>
      </c>
      <c r="H3480" t="s">
        <v>7259</v>
      </c>
      <c r="I3480" t="s">
        <v>7260</v>
      </c>
      <c r="J3480" t="s">
        <v>7261</v>
      </c>
      <c r="K3480" t="s">
        <v>7262</v>
      </c>
      <c r="L3480" t="s">
        <v>7263</v>
      </c>
      <c r="M3480" t="s">
        <v>683</v>
      </c>
      <c r="N3480" t="s">
        <v>426</v>
      </c>
      <c r="O3480" t="s">
        <v>4819</v>
      </c>
      <c r="P3480" t="s">
        <v>450</v>
      </c>
      <c r="Q3480" t="s">
        <v>3375</v>
      </c>
      <c r="R3480" t="s">
        <v>127</v>
      </c>
      <c r="S3480" t="s">
        <v>108</v>
      </c>
      <c r="T3480" t="s">
        <v>7266</v>
      </c>
      <c r="U3480" t="s">
        <v>7267</v>
      </c>
      <c r="V3480" t="s">
        <v>958</v>
      </c>
      <c r="X3480">
        <v>2</v>
      </c>
      <c r="Y3480">
        <v>2000</v>
      </c>
      <c r="Z3480">
        <v>0</v>
      </c>
      <c r="AA3480">
        <v>1700</v>
      </c>
      <c r="AB3480">
        <v>2474276</v>
      </c>
      <c r="AC3480" t="s">
        <v>47</v>
      </c>
      <c r="AD3480">
        <f>+VLOOKUP(T3480,items!$A$2:$D$1255,4,0)</f>
        <v>0</v>
      </c>
      <c r="AE3480">
        <f>+VLOOKUP(T3480,Tabla1[],5,0)</f>
        <v>0</v>
      </c>
      <c r="AF3480">
        <f t="shared" si="54"/>
        <v>12</v>
      </c>
    </row>
    <row r="3481" spans="1:34" x14ac:dyDescent="0.25">
      <c r="A3481">
        <v>98877</v>
      </c>
      <c r="B3481" t="s">
        <v>7258</v>
      </c>
      <c r="C3481" t="s">
        <v>75</v>
      </c>
      <c r="D3481">
        <v>0</v>
      </c>
      <c r="F3481" t="s">
        <v>175</v>
      </c>
      <c r="G3481" t="s">
        <v>5169</v>
      </c>
      <c r="H3481" t="s">
        <v>7259</v>
      </c>
      <c r="I3481" t="s">
        <v>7260</v>
      </c>
      <c r="J3481" t="s">
        <v>7261</v>
      </c>
      <c r="K3481" t="s">
        <v>7262</v>
      </c>
      <c r="L3481" t="s">
        <v>7263</v>
      </c>
      <c r="M3481" t="s">
        <v>683</v>
      </c>
      <c r="N3481" t="s">
        <v>426</v>
      </c>
      <c r="O3481" t="s">
        <v>4819</v>
      </c>
      <c r="P3481" t="s">
        <v>450</v>
      </c>
      <c r="Q3481" t="s">
        <v>3375</v>
      </c>
      <c r="R3481" t="s">
        <v>127</v>
      </c>
      <c r="S3481" t="s">
        <v>108</v>
      </c>
      <c r="T3481" t="s">
        <v>616</v>
      </c>
      <c r="U3481" t="s">
        <v>617</v>
      </c>
      <c r="W3481" t="s">
        <v>93</v>
      </c>
      <c r="X3481">
        <v>4</v>
      </c>
      <c r="Y3481">
        <v>0</v>
      </c>
      <c r="Z3481">
        <v>0</v>
      </c>
      <c r="AA3481">
        <v>500</v>
      </c>
      <c r="AB3481">
        <v>2329668</v>
      </c>
      <c r="AC3481" t="s">
        <v>47</v>
      </c>
      <c r="AD3481">
        <f>+VLOOKUP(T3481,items!$A$2:$D$1255,4,0)</f>
        <v>0</v>
      </c>
      <c r="AE3481">
        <f>+VLOOKUP(T3481,Tabla1[],5,0)</f>
        <v>0</v>
      </c>
      <c r="AF3481">
        <f t="shared" si="54"/>
        <v>12</v>
      </c>
    </row>
    <row r="3482" spans="1:34" x14ac:dyDescent="0.25">
      <c r="A3482">
        <v>98877</v>
      </c>
      <c r="B3482" t="s">
        <v>7258</v>
      </c>
      <c r="C3482" t="s">
        <v>75</v>
      </c>
      <c r="D3482">
        <v>0</v>
      </c>
      <c r="F3482" t="s">
        <v>175</v>
      </c>
      <c r="G3482" t="s">
        <v>5169</v>
      </c>
      <c r="H3482" t="s">
        <v>7259</v>
      </c>
      <c r="I3482" t="s">
        <v>7260</v>
      </c>
      <c r="J3482" t="s">
        <v>7261</v>
      </c>
      <c r="K3482" t="s">
        <v>7262</v>
      </c>
      <c r="L3482" t="s">
        <v>7263</v>
      </c>
      <c r="M3482" t="s">
        <v>683</v>
      </c>
      <c r="N3482" t="s">
        <v>426</v>
      </c>
      <c r="O3482" t="s">
        <v>4819</v>
      </c>
      <c r="P3482" t="s">
        <v>450</v>
      </c>
      <c r="Q3482" t="s">
        <v>3375</v>
      </c>
      <c r="R3482" t="s">
        <v>127</v>
      </c>
      <c r="S3482" t="s">
        <v>108</v>
      </c>
      <c r="T3482" t="s">
        <v>2212</v>
      </c>
      <c r="U3482" t="s">
        <v>2213</v>
      </c>
      <c r="X3482">
        <v>1</v>
      </c>
      <c r="Y3482">
        <v>0</v>
      </c>
      <c r="Z3482">
        <v>0</v>
      </c>
      <c r="AA3482">
        <v>0</v>
      </c>
      <c r="AB3482">
        <v>617500</v>
      </c>
      <c r="AC3482" t="s">
        <v>47</v>
      </c>
      <c r="AD3482">
        <f>+VLOOKUP(T3482,items!$A$2:$D$1255,4,0)</f>
        <v>0</v>
      </c>
      <c r="AE3482">
        <f>+VLOOKUP(T3482,Tabla1[],5,0)</f>
        <v>0</v>
      </c>
      <c r="AF3482">
        <f t="shared" si="54"/>
        <v>12</v>
      </c>
    </row>
    <row r="3483" spans="1:34" x14ac:dyDescent="0.25">
      <c r="A3483">
        <v>98877</v>
      </c>
      <c r="B3483" t="s">
        <v>7258</v>
      </c>
      <c r="C3483" t="s">
        <v>75</v>
      </c>
      <c r="D3483">
        <v>0</v>
      </c>
      <c r="F3483" t="s">
        <v>175</v>
      </c>
      <c r="G3483" t="s">
        <v>5169</v>
      </c>
      <c r="H3483" t="s">
        <v>7259</v>
      </c>
      <c r="I3483" t="s">
        <v>7260</v>
      </c>
      <c r="J3483" t="s">
        <v>7261</v>
      </c>
      <c r="K3483" t="s">
        <v>7262</v>
      </c>
      <c r="L3483" t="s">
        <v>7263</v>
      </c>
      <c r="M3483" t="s">
        <v>683</v>
      </c>
      <c r="N3483" t="s">
        <v>426</v>
      </c>
      <c r="O3483" t="s">
        <v>4819</v>
      </c>
      <c r="P3483" t="s">
        <v>450</v>
      </c>
      <c r="Q3483" t="s">
        <v>3375</v>
      </c>
      <c r="R3483" t="s">
        <v>127</v>
      </c>
      <c r="S3483" t="s">
        <v>108</v>
      </c>
      <c r="T3483" t="s">
        <v>4347</v>
      </c>
      <c r="U3483" t="s">
        <v>4348</v>
      </c>
      <c r="X3483">
        <v>1</v>
      </c>
      <c r="Y3483">
        <v>0</v>
      </c>
      <c r="Z3483">
        <v>0</v>
      </c>
      <c r="AA3483">
        <v>0</v>
      </c>
      <c r="AB3483">
        <v>285000</v>
      </c>
      <c r="AC3483" t="s">
        <v>47</v>
      </c>
      <c r="AD3483">
        <f>+VLOOKUP(T3483,items!$A$2:$D$1255,4,0)</f>
        <v>0</v>
      </c>
      <c r="AE3483">
        <f>+VLOOKUP(T3483,Tabla1[],5,0)</f>
        <v>0</v>
      </c>
      <c r="AF3483">
        <f t="shared" si="54"/>
        <v>12</v>
      </c>
    </row>
    <row r="3484" spans="1:34" x14ac:dyDescent="0.25">
      <c r="A3484">
        <v>98877</v>
      </c>
      <c r="B3484" t="s">
        <v>7258</v>
      </c>
      <c r="C3484" t="s">
        <v>75</v>
      </c>
      <c r="D3484">
        <v>0</v>
      </c>
      <c r="F3484" t="s">
        <v>175</v>
      </c>
      <c r="G3484" t="s">
        <v>5169</v>
      </c>
      <c r="H3484" t="s">
        <v>7259</v>
      </c>
      <c r="I3484" t="s">
        <v>7260</v>
      </c>
      <c r="J3484" t="s">
        <v>7261</v>
      </c>
      <c r="K3484" t="s">
        <v>7262</v>
      </c>
      <c r="L3484" t="s">
        <v>7263</v>
      </c>
      <c r="M3484" t="s">
        <v>683</v>
      </c>
      <c r="N3484" t="s">
        <v>426</v>
      </c>
      <c r="O3484" t="s">
        <v>4819</v>
      </c>
      <c r="P3484" t="s">
        <v>450</v>
      </c>
      <c r="Q3484" t="s">
        <v>3375</v>
      </c>
      <c r="R3484" t="s">
        <v>127</v>
      </c>
      <c r="S3484" t="s">
        <v>108</v>
      </c>
      <c r="T3484" t="s">
        <v>4347</v>
      </c>
      <c r="U3484" t="s">
        <v>4348</v>
      </c>
      <c r="X3484">
        <v>1</v>
      </c>
      <c r="Y3484">
        <v>0</v>
      </c>
      <c r="Z3484">
        <v>0</v>
      </c>
      <c r="AA3484">
        <v>0</v>
      </c>
      <c r="AB3484">
        <v>237500</v>
      </c>
      <c r="AC3484" t="s">
        <v>47</v>
      </c>
      <c r="AD3484">
        <f>+VLOOKUP(T3484,items!$A$2:$D$1255,4,0)</f>
        <v>0</v>
      </c>
      <c r="AE3484">
        <f>+VLOOKUP(T3484,Tabla1[],5,0)</f>
        <v>0</v>
      </c>
      <c r="AF3484">
        <f t="shared" si="54"/>
        <v>12</v>
      </c>
    </row>
    <row r="3485" spans="1:34" x14ac:dyDescent="0.25">
      <c r="A3485">
        <v>98877</v>
      </c>
      <c r="B3485" t="s">
        <v>7258</v>
      </c>
      <c r="C3485" t="s">
        <v>75</v>
      </c>
      <c r="D3485">
        <v>0</v>
      </c>
      <c r="F3485" t="s">
        <v>175</v>
      </c>
      <c r="G3485" t="s">
        <v>5169</v>
      </c>
      <c r="H3485" t="s">
        <v>7259</v>
      </c>
      <c r="I3485" t="s">
        <v>7260</v>
      </c>
      <c r="J3485" t="s">
        <v>7261</v>
      </c>
      <c r="K3485" t="s">
        <v>7262</v>
      </c>
      <c r="L3485" t="s">
        <v>7263</v>
      </c>
      <c r="M3485" t="s">
        <v>683</v>
      </c>
      <c r="N3485" t="s">
        <v>426</v>
      </c>
      <c r="O3485" t="s">
        <v>4819</v>
      </c>
      <c r="P3485" t="s">
        <v>450</v>
      </c>
      <c r="Q3485" t="s">
        <v>3375</v>
      </c>
      <c r="R3485" t="s">
        <v>127</v>
      </c>
      <c r="S3485" t="s">
        <v>108</v>
      </c>
      <c r="T3485" t="s">
        <v>392</v>
      </c>
      <c r="U3485" t="s">
        <v>393</v>
      </c>
      <c r="X3485">
        <v>1</v>
      </c>
      <c r="Y3485">
        <v>0</v>
      </c>
      <c r="Z3485">
        <v>0</v>
      </c>
      <c r="AA3485">
        <v>0</v>
      </c>
      <c r="AB3485">
        <v>200000</v>
      </c>
      <c r="AC3485" t="s">
        <v>47</v>
      </c>
      <c r="AD3485" t="e">
        <f>+VLOOKUP(T3485,items!$A$2:$D$1255,4,0)</f>
        <v>#N/A</v>
      </c>
      <c r="AE3485" t="e">
        <f>+VLOOKUP(T3485,Tabla1[],5,0)</f>
        <v>#N/A</v>
      </c>
      <c r="AF3485">
        <f t="shared" si="54"/>
        <v>12</v>
      </c>
    </row>
    <row r="3486" spans="1:34" x14ac:dyDescent="0.25">
      <c r="A3486">
        <v>98879</v>
      </c>
      <c r="B3486" t="s">
        <v>520</v>
      </c>
      <c r="C3486" t="s">
        <v>33</v>
      </c>
      <c r="D3486">
        <v>0</v>
      </c>
      <c r="F3486" t="s">
        <v>4390</v>
      </c>
      <c r="G3486" t="s">
        <v>3918</v>
      </c>
      <c r="H3486" t="s">
        <v>7268</v>
      </c>
      <c r="I3486" t="s">
        <v>37</v>
      </c>
      <c r="J3486" t="s">
        <v>7269</v>
      </c>
      <c r="K3486" t="s">
        <v>7270</v>
      </c>
      <c r="L3486" t="s">
        <v>7271</v>
      </c>
      <c r="M3486" t="s">
        <v>4581</v>
      </c>
      <c r="N3486" t="s">
        <v>4581</v>
      </c>
      <c r="O3486" t="s">
        <v>449</v>
      </c>
      <c r="P3486" t="s">
        <v>1106</v>
      </c>
      <c r="Q3486" t="s">
        <v>2252</v>
      </c>
      <c r="R3486" t="s">
        <v>63</v>
      </c>
      <c r="S3486" t="s">
        <v>272</v>
      </c>
      <c r="T3486" t="s">
        <v>527</v>
      </c>
      <c r="U3486" t="s">
        <v>528</v>
      </c>
      <c r="V3486" t="s">
        <v>529</v>
      </c>
      <c r="X3486">
        <v>4</v>
      </c>
      <c r="Y3486">
        <v>0</v>
      </c>
      <c r="Z3486">
        <v>0</v>
      </c>
      <c r="AA3486">
        <v>0</v>
      </c>
      <c r="AB3486" s="14">
        <v>7976203.1999999993</v>
      </c>
      <c r="AC3486" t="s">
        <v>47</v>
      </c>
      <c r="AD3486" t="str">
        <f>+VLOOKUP(T3486,items!$A$2:$D$1255,4,0)</f>
        <v>MUEBLES</v>
      </c>
      <c r="AE3486">
        <f>+VLOOKUP(T3486,Tabla1[],5,0)</f>
        <v>0</v>
      </c>
      <c r="AF3486">
        <f t="shared" si="54"/>
        <v>12</v>
      </c>
      <c r="AG3486">
        <v>3816</v>
      </c>
      <c r="AH3486" s="14">
        <v>7976203.1999999993</v>
      </c>
    </row>
    <row r="3487" spans="1:34" x14ac:dyDescent="0.25">
      <c r="A3487">
        <v>98879</v>
      </c>
      <c r="B3487" t="s">
        <v>520</v>
      </c>
      <c r="C3487" t="s">
        <v>33</v>
      </c>
      <c r="D3487">
        <v>0</v>
      </c>
      <c r="F3487" t="s">
        <v>4390</v>
      </c>
      <c r="G3487" t="s">
        <v>3918</v>
      </c>
      <c r="H3487" t="s">
        <v>7268</v>
      </c>
      <c r="I3487" t="s">
        <v>37</v>
      </c>
      <c r="J3487" t="s">
        <v>7269</v>
      </c>
      <c r="K3487" t="s">
        <v>7270</v>
      </c>
      <c r="L3487" t="s">
        <v>7271</v>
      </c>
      <c r="M3487" t="s">
        <v>4581</v>
      </c>
      <c r="N3487" t="s">
        <v>4581</v>
      </c>
      <c r="O3487" t="s">
        <v>449</v>
      </c>
      <c r="P3487" t="s">
        <v>1106</v>
      </c>
      <c r="Q3487" t="s">
        <v>2252</v>
      </c>
      <c r="R3487" t="s">
        <v>63</v>
      </c>
      <c r="S3487" t="s">
        <v>272</v>
      </c>
      <c r="T3487" t="s">
        <v>530</v>
      </c>
      <c r="U3487" t="s">
        <v>531</v>
      </c>
      <c r="V3487" t="s">
        <v>529</v>
      </c>
      <c r="X3487">
        <v>4</v>
      </c>
      <c r="Y3487">
        <v>0</v>
      </c>
      <c r="Z3487">
        <v>0</v>
      </c>
      <c r="AA3487">
        <v>0</v>
      </c>
      <c r="AB3487" s="14">
        <v>13089032.640000001</v>
      </c>
      <c r="AC3487" t="s">
        <v>47</v>
      </c>
      <c r="AD3487" t="str">
        <f>+VLOOKUP(T3487,items!$A$2:$D$1255,4,0)</f>
        <v>MUEBLES</v>
      </c>
      <c r="AE3487">
        <f>+VLOOKUP(T3487,Tabla1[],5,0)</f>
        <v>0</v>
      </c>
      <c r="AF3487">
        <f t="shared" si="54"/>
        <v>12</v>
      </c>
      <c r="AG3487">
        <v>3816</v>
      </c>
      <c r="AH3487" s="14">
        <v>13089032.640000001</v>
      </c>
    </row>
    <row r="3488" spans="1:34" x14ac:dyDescent="0.25">
      <c r="A3488">
        <v>98879</v>
      </c>
      <c r="B3488" t="s">
        <v>520</v>
      </c>
      <c r="C3488" t="s">
        <v>33</v>
      </c>
      <c r="D3488">
        <v>0</v>
      </c>
      <c r="F3488" t="s">
        <v>4390</v>
      </c>
      <c r="G3488" t="s">
        <v>3918</v>
      </c>
      <c r="H3488" t="s">
        <v>7268</v>
      </c>
      <c r="I3488" t="s">
        <v>37</v>
      </c>
      <c r="J3488" t="s">
        <v>7269</v>
      </c>
      <c r="K3488" t="s">
        <v>7270</v>
      </c>
      <c r="L3488" t="s">
        <v>7271</v>
      </c>
      <c r="M3488" t="s">
        <v>4581</v>
      </c>
      <c r="N3488" t="s">
        <v>4581</v>
      </c>
      <c r="O3488" t="s">
        <v>449</v>
      </c>
      <c r="P3488" t="s">
        <v>1106</v>
      </c>
      <c r="Q3488" t="s">
        <v>2252</v>
      </c>
      <c r="R3488" t="s">
        <v>63</v>
      </c>
      <c r="S3488" t="s">
        <v>272</v>
      </c>
      <c r="T3488" t="s">
        <v>532</v>
      </c>
      <c r="U3488" t="s">
        <v>533</v>
      </c>
      <c r="V3488" t="s">
        <v>529</v>
      </c>
      <c r="X3488">
        <v>6</v>
      </c>
      <c r="Y3488">
        <v>0</v>
      </c>
      <c r="Z3488">
        <v>0</v>
      </c>
      <c r="AA3488">
        <v>0</v>
      </c>
      <c r="AB3488" s="14">
        <v>12244780.800000001</v>
      </c>
      <c r="AC3488" t="s">
        <v>47</v>
      </c>
      <c r="AD3488" t="str">
        <f>+VLOOKUP(T3488,items!$A$2:$D$1255,4,0)</f>
        <v>MUEBLES</v>
      </c>
      <c r="AE3488">
        <f>+VLOOKUP(T3488,Tabla1[],5,0)</f>
        <v>0</v>
      </c>
      <c r="AF3488">
        <f t="shared" si="54"/>
        <v>12</v>
      </c>
      <c r="AG3488">
        <v>3816</v>
      </c>
      <c r="AH3488" s="14">
        <v>12244780.800000001</v>
      </c>
    </row>
    <row r="3489" spans="1:34" x14ac:dyDescent="0.25">
      <c r="A3489">
        <v>98879</v>
      </c>
      <c r="B3489" t="s">
        <v>520</v>
      </c>
      <c r="C3489" t="s">
        <v>33</v>
      </c>
      <c r="D3489">
        <v>0</v>
      </c>
      <c r="F3489" t="s">
        <v>4390</v>
      </c>
      <c r="G3489" t="s">
        <v>3918</v>
      </c>
      <c r="H3489" t="s">
        <v>7268</v>
      </c>
      <c r="I3489" t="s">
        <v>37</v>
      </c>
      <c r="J3489" t="s">
        <v>7269</v>
      </c>
      <c r="K3489" t="s">
        <v>7270</v>
      </c>
      <c r="L3489" t="s">
        <v>7271</v>
      </c>
      <c r="M3489" t="s">
        <v>4581</v>
      </c>
      <c r="N3489" t="s">
        <v>4581</v>
      </c>
      <c r="O3489" t="s">
        <v>449</v>
      </c>
      <c r="P3489" t="s">
        <v>1106</v>
      </c>
      <c r="Q3489" t="s">
        <v>2252</v>
      </c>
      <c r="R3489" t="s">
        <v>63</v>
      </c>
      <c r="S3489" t="s">
        <v>272</v>
      </c>
      <c r="T3489" t="s">
        <v>534</v>
      </c>
      <c r="U3489" t="s">
        <v>535</v>
      </c>
      <c r="X3489">
        <v>4</v>
      </c>
      <c r="Y3489">
        <v>0</v>
      </c>
      <c r="Z3489">
        <v>0</v>
      </c>
      <c r="AA3489">
        <v>0</v>
      </c>
      <c r="AB3489" s="14">
        <v>5264553.5999999996</v>
      </c>
      <c r="AC3489" t="s">
        <v>47</v>
      </c>
      <c r="AD3489" t="str">
        <f>+VLOOKUP(T3489,items!$A$2:$D$1255,4,0)</f>
        <v>MUEBLES</v>
      </c>
      <c r="AE3489">
        <f>+VLOOKUP(T3489,Tabla1[],5,0)</f>
        <v>0</v>
      </c>
      <c r="AF3489">
        <f t="shared" si="54"/>
        <v>12</v>
      </c>
      <c r="AG3489">
        <v>3816</v>
      </c>
      <c r="AH3489" s="14">
        <v>5264553.5999999996</v>
      </c>
    </row>
    <row r="3490" spans="1:34" x14ac:dyDescent="0.25">
      <c r="A3490">
        <v>98879</v>
      </c>
      <c r="B3490" t="s">
        <v>520</v>
      </c>
      <c r="C3490" t="s">
        <v>33</v>
      </c>
      <c r="D3490">
        <v>0</v>
      </c>
      <c r="F3490" t="s">
        <v>4390</v>
      </c>
      <c r="G3490" t="s">
        <v>3918</v>
      </c>
      <c r="H3490" t="s">
        <v>7268</v>
      </c>
      <c r="I3490" t="s">
        <v>37</v>
      </c>
      <c r="J3490" t="s">
        <v>7269</v>
      </c>
      <c r="K3490" t="s">
        <v>7270</v>
      </c>
      <c r="L3490" t="s">
        <v>7271</v>
      </c>
      <c r="M3490" t="s">
        <v>4581</v>
      </c>
      <c r="N3490" t="s">
        <v>4581</v>
      </c>
      <c r="O3490" t="s">
        <v>449</v>
      </c>
      <c r="P3490" t="s">
        <v>1106</v>
      </c>
      <c r="Q3490" t="s">
        <v>2252</v>
      </c>
      <c r="R3490" t="s">
        <v>63</v>
      </c>
      <c r="S3490" t="s">
        <v>272</v>
      </c>
      <c r="T3490" t="s">
        <v>536</v>
      </c>
      <c r="U3490" t="s">
        <v>537</v>
      </c>
      <c r="X3490">
        <v>24</v>
      </c>
      <c r="Y3490">
        <v>0</v>
      </c>
      <c r="Z3490">
        <v>0</v>
      </c>
      <c r="AA3490">
        <v>0</v>
      </c>
      <c r="AB3490" s="14">
        <v>14159802.24</v>
      </c>
      <c r="AC3490" t="s">
        <v>47</v>
      </c>
      <c r="AD3490" t="str">
        <f>+VLOOKUP(T3490,items!$A$2:$D$1255,4,0)</f>
        <v>MUEBLES</v>
      </c>
      <c r="AE3490">
        <f>+VLOOKUP(T3490,Tabla1[],5,0)</f>
        <v>0</v>
      </c>
      <c r="AF3490">
        <f t="shared" si="54"/>
        <v>12</v>
      </c>
      <c r="AG3490">
        <v>3816</v>
      </c>
      <c r="AH3490" s="14">
        <v>14159802.24</v>
      </c>
    </row>
    <row r="3491" spans="1:34" x14ac:dyDescent="0.25">
      <c r="A3491">
        <v>98879</v>
      </c>
      <c r="B3491" t="s">
        <v>520</v>
      </c>
      <c r="C3491" t="s">
        <v>33</v>
      </c>
      <c r="D3491">
        <v>0</v>
      </c>
      <c r="F3491" t="s">
        <v>4390</v>
      </c>
      <c r="G3491" t="s">
        <v>3918</v>
      </c>
      <c r="H3491" t="s">
        <v>7268</v>
      </c>
      <c r="I3491" t="s">
        <v>37</v>
      </c>
      <c r="J3491" t="s">
        <v>7269</v>
      </c>
      <c r="K3491" t="s">
        <v>7270</v>
      </c>
      <c r="L3491" t="s">
        <v>7271</v>
      </c>
      <c r="M3491" t="s">
        <v>4581</v>
      </c>
      <c r="N3491" t="s">
        <v>4581</v>
      </c>
      <c r="O3491" t="s">
        <v>449</v>
      </c>
      <c r="P3491" t="s">
        <v>1106</v>
      </c>
      <c r="Q3491" t="s">
        <v>2252</v>
      </c>
      <c r="R3491" t="s">
        <v>63</v>
      </c>
      <c r="S3491" t="s">
        <v>272</v>
      </c>
      <c r="T3491" t="s">
        <v>538</v>
      </c>
      <c r="U3491" t="s">
        <v>539</v>
      </c>
      <c r="X3491">
        <v>80</v>
      </c>
      <c r="Y3491">
        <v>0</v>
      </c>
      <c r="Z3491">
        <v>0</v>
      </c>
      <c r="AA3491">
        <v>0</v>
      </c>
      <c r="AB3491" s="14">
        <v>41078476.799999997</v>
      </c>
      <c r="AC3491" t="s">
        <v>47</v>
      </c>
      <c r="AD3491" t="str">
        <f>+VLOOKUP(T3491,items!$A$2:$D$1255,4,0)</f>
        <v>MUEBLES</v>
      </c>
      <c r="AE3491">
        <f>+VLOOKUP(T3491,Tabla1[],5,0)</f>
        <v>0</v>
      </c>
      <c r="AF3491">
        <f t="shared" si="54"/>
        <v>12</v>
      </c>
      <c r="AG3491">
        <v>3816</v>
      </c>
      <c r="AH3491" s="14">
        <v>41078476.799999997</v>
      </c>
    </row>
    <row r="3492" spans="1:34" x14ac:dyDescent="0.25">
      <c r="A3492">
        <v>98879</v>
      </c>
      <c r="B3492" t="s">
        <v>520</v>
      </c>
      <c r="C3492" t="s">
        <v>33</v>
      </c>
      <c r="D3492">
        <v>0</v>
      </c>
      <c r="F3492" t="s">
        <v>4390</v>
      </c>
      <c r="G3492" t="s">
        <v>3918</v>
      </c>
      <c r="H3492" t="s">
        <v>7268</v>
      </c>
      <c r="I3492" t="s">
        <v>37</v>
      </c>
      <c r="J3492" t="s">
        <v>7269</v>
      </c>
      <c r="K3492" t="s">
        <v>7270</v>
      </c>
      <c r="L3492" t="s">
        <v>7271</v>
      </c>
      <c r="M3492" t="s">
        <v>4581</v>
      </c>
      <c r="N3492" t="s">
        <v>4581</v>
      </c>
      <c r="O3492" t="s">
        <v>449</v>
      </c>
      <c r="P3492" t="s">
        <v>1106</v>
      </c>
      <c r="Q3492" t="s">
        <v>2252</v>
      </c>
      <c r="R3492" t="s">
        <v>63</v>
      </c>
      <c r="S3492" t="s">
        <v>272</v>
      </c>
      <c r="T3492" t="s">
        <v>540</v>
      </c>
      <c r="U3492" t="s">
        <v>541</v>
      </c>
      <c r="V3492" t="s">
        <v>529</v>
      </c>
      <c r="X3492">
        <v>4</v>
      </c>
      <c r="Y3492">
        <v>0</v>
      </c>
      <c r="Z3492">
        <v>0</v>
      </c>
      <c r="AA3492">
        <v>0</v>
      </c>
      <c r="AB3492" s="14">
        <v>24044616</v>
      </c>
      <c r="AC3492" t="s">
        <v>47</v>
      </c>
      <c r="AD3492">
        <f>+VLOOKUP(T3492,items!$A$2:$D$1255,4,0)</f>
        <v>0</v>
      </c>
      <c r="AE3492">
        <f>+VLOOKUP(T3492,Tabla1[],5,0)</f>
        <v>0</v>
      </c>
      <c r="AF3492">
        <f t="shared" si="54"/>
        <v>12</v>
      </c>
      <c r="AG3492">
        <v>3816</v>
      </c>
      <c r="AH3492" s="14">
        <v>24044616</v>
      </c>
    </row>
    <row r="3493" spans="1:34" x14ac:dyDescent="0.25">
      <c r="A3493">
        <v>98879</v>
      </c>
      <c r="B3493" t="s">
        <v>520</v>
      </c>
      <c r="C3493" t="s">
        <v>33</v>
      </c>
      <c r="D3493">
        <v>0</v>
      </c>
      <c r="F3493" t="s">
        <v>4390</v>
      </c>
      <c r="G3493" t="s">
        <v>3918</v>
      </c>
      <c r="H3493" t="s">
        <v>7268</v>
      </c>
      <c r="I3493" t="s">
        <v>37</v>
      </c>
      <c r="J3493" t="s">
        <v>7269</v>
      </c>
      <c r="K3493" t="s">
        <v>7270</v>
      </c>
      <c r="L3493" t="s">
        <v>7271</v>
      </c>
      <c r="M3493" t="s">
        <v>4581</v>
      </c>
      <c r="N3493" t="s">
        <v>4581</v>
      </c>
      <c r="O3493" t="s">
        <v>449</v>
      </c>
      <c r="P3493" t="s">
        <v>1106</v>
      </c>
      <c r="Q3493" t="s">
        <v>2252</v>
      </c>
      <c r="R3493" t="s">
        <v>63</v>
      </c>
      <c r="S3493" t="s">
        <v>272</v>
      </c>
      <c r="T3493" t="s">
        <v>542</v>
      </c>
      <c r="U3493" t="s">
        <v>543</v>
      </c>
      <c r="X3493">
        <v>26</v>
      </c>
      <c r="Y3493">
        <v>0</v>
      </c>
      <c r="Z3493">
        <v>0</v>
      </c>
      <c r="AA3493">
        <v>0</v>
      </c>
      <c r="AB3493" s="14">
        <v>17794389.600000001</v>
      </c>
      <c r="AC3493" t="s">
        <v>47</v>
      </c>
      <c r="AD3493" t="str">
        <f>+VLOOKUP(T3493,items!$A$2:$D$1255,4,0)</f>
        <v>MUEBLES</v>
      </c>
      <c r="AE3493">
        <f>+VLOOKUP(T3493,Tabla1[],5,0)</f>
        <v>0</v>
      </c>
      <c r="AF3493">
        <f t="shared" si="54"/>
        <v>12</v>
      </c>
      <c r="AG3493">
        <v>3816</v>
      </c>
      <c r="AH3493" s="14">
        <v>17794389.600000001</v>
      </c>
    </row>
    <row r="3494" spans="1:34" x14ac:dyDescent="0.25">
      <c r="A3494">
        <v>98879</v>
      </c>
      <c r="B3494" t="s">
        <v>520</v>
      </c>
      <c r="C3494" t="s">
        <v>33</v>
      </c>
      <c r="D3494">
        <v>0</v>
      </c>
      <c r="F3494" t="s">
        <v>4390</v>
      </c>
      <c r="G3494" t="s">
        <v>3918</v>
      </c>
      <c r="H3494" t="s">
        <v>7268</v>
      </c>
      <c r="I3494" t="s">
        <v>37</v>
      </c>
      <c r="J3494" t="s">
        <v>7269</v>
      </c>
      <c r="K3494" t="s">
        <v>7270</v>
      </c>
      <c r="L3494" t="s">
        <v>7271</v>
      </c>
      <c r="M3494" t="s">
        <v>4581</v>
      </c>
      <c r="N3494" t="s">
        <v>4581</v>
      </c>
      <c r="O3494" t="s">
        <v>449</v>
      </c>
      <c r="P3494" t="s">
        <v>1106</v>
      </c>
      <c r="Q3494" t="s">
        <v>2252</v>
      </c>
      <c r="R3494" t="s">
        <v>63</v>
      </c>
      <c r="S3494" t="s">
        <v>272</v>
      </c>
      <c r="T3494" t="s">
        <v>544</v>
      </c>
      <c r="U3494" t="s">
        <v>545</v>
      </c>
      <c r="X3494">
        <v>4</v>
      </c>
      <c r="Y3494">
        <v>0</v>
      </c>
      <c r="Z3494">
        <v>0</v>
      </c>
      <c r="AA3494">
        <v>0</v>
      </c>
      <c r="AB3494" s="14">
        <v>6036912</v>
      </c>
      <c r="AC3494" t="s">
        <v>47</v>
      </c>
      <c r="AD3494" t="str">
        <f>+VLOOKUP(T3494,items!$A$2:$D$1255,4,0)</f>
        <v>MUEBLES</v>
      </c>
      <c r="AE3494">
        <f>+VLOOKUP(T3494,Tabla1[],5,0)</f>
        <v>0</v>
      </c>
      <c r="AF3494">
        <f t="shared" si="54"/>
        <v>12</v>
      </c>
      <c r="AG3494">
        <v>3816</v>
      </c>
      <c r="AH3494" s="14">
        <v>6036912</v>
      </c>
    </row>
    <row r="3495" spans="1:34" x14ac:dyDescent="0.25">
      <c r="A3495">
        <v>98879</v>
      </c>
      <c r="B3495" t="s">
        <v>520</v>
      </c>
      <c r="C3495" t="s">
        <v>33</v>
      </c>
      <c r="D3495">
        <v>0</v>
      </c>
      <c r="F3495" t="s">
        <v>4390</v>
      </c>
      <c r="G3495" t="s">
        <v>3918</v>
      </c>
      <c r="H3495" t="s">
        <v>7268</v>
      </c>
      <c r="I3495" t="s">
        <v>37</v>
      </c>
      <c r="J3495" t="s">
        <v>7269</v>
      </c>
      <c r="K3495" t="s">
        <v>7270</v>
      </c>
      <c r="L3495" t="s">
        <v>7271</v>
      </c>
      <c r="M3495" t="s">
        <v>4581</v>
      </c>
      <c r="N3495" t="s">
        <v>4581</v>
      </c>
      <c r="O3495" t="s">
        <v>449</v>
      </c>
      <c r="P3495" t="s">
        <v>1106</v>
      </c>
      <c r="Q3495" t="s">
        <v>2252</v>
      </c>
      <c r="R3495" t="s">
        <v>63</v>
      </c>
      <c r="S3495" t="s">
        <v>272</v>
      </c>
      <c r="T3495" t="s">
        <v>548</v>
      </c>
      <c r="U3495" t="s">
        <v>549</v>
      </c>
      <c r="X3495">
        <v>3</v>
      </c>
      <c r="Y3495">
        <v>0</v>
      </c>
      <c r="Z3495">
        <v>0</v>
      </c>
      <c r="AA3495">
        <v>0</v>
      </c>
      <c r="AB3495" s="14">
        <v>6627361.6799999997</v>
      </c>
      <c r="AC3495" t="s">
        <v>47</v>
      </c>
      <c r="AD3495" t="str">
        <f>+VLOOKUP(T3495,items!$A$2:$D$1255,4,0)</f>
        <v>MUEBLES</v>
      </c>
      <c r="AE3495">
        <f>+VLOOKUP(T3495,Tabla1[],5,0)</f>
        <v>0</v>
      </c>
      <c r="AF3495">
        <f t="shared" si="54"/>
        <v>12</v>
      </c>
      <c r="AG3495">
        <v>3816</v>
      </c>
      <c r="AH3495" s="14">
        <v>6627361.6799999997</v>
      </c>
    </row>
    <row r="3496" spans="1:34" x14ac:dyDescent="0.25">
      <c r="A3496">
        <v>98879</v>
      </c>
      <c r="B3496" t="s">
        <v>520</v>
      </c>
      <c r="C3496" t="s">
        <v>33</v>
      </c>
      <c r="D3496">
        <v>0</v>
      </c>
      <c r="F3496" t="s">
        <v>4390</v>
      </c>
      <c r="G3496" t="s">
        <v>3918</v>
      </c>
      <c r="H3496" t="s">
        <v>7268</v>
      </c>
      <c r="I3496" t="s">
        <v>37</v>
      </c>
      <c r="J3496" t="s">
        <v>7269</v>
      </c>
      <c r="K3496" t="s">
        <v>7270</v>
      </c>
      <c r="L3496" t="s">
        <v>7271</v>
      </c>
      <c r="M3496" t="s">
        <v>4581</v>
      </c>
      <c r="N3496" t="s">
        <v>4581</v>
      </c>
      <c r="O3496" t="s">
        <v>449</v>
      </c>
      <c r="P3496" t="s">
        <v>1106</v>
      </c>
      <c r="Q3496" t="s">
        <v>2252</v>
      </c>
      <c r="R3496" t="s">
        <v>63</v>
      </c>
      <c r="S3496" t="s">
        <v>272</v>
      </c>
      <c r="T3496" t="s">
        <v>550</v>
      </c>
      <c r="U3496" t="s">
        <v>551</v>
      </c>
      <c r="W3496" t="s">
        <v>211</v>
      </c>
      <c r="X3496">
        <v>12</v>
      </c>
      <c r="Y3496">
        <v>0</v>
      </c>
      <c r="Z3496">
        <v>0</v>
      </c>
      <c r="AA3496">
        <v>0</v>
      </c>
      <c r="AB3496" s="14">
        <v>5467564.7999999998</v>
      </c>
      <c r="AC3496" t="s">
        <v>47</v>
      </c>
      <c r="AD3496">
        <f>+VLOOKUP(T3496,items!$A$2:$D$1255,4,0)</f>
        <v>0</v>
      </c>
      <c r="AE3496">
        <f>+VLOOKUP(T3496,Tabla1[],5,0)</f>
        <v>0</v>
      </c>
      <c r="AF3496">
        <f t="shared" si="54"/>
        <v>12</v>
      </c>
      <c r="AG3496">
        <v>3816</v>
      </c>
      <c r="AH3496" s="14">
        <v>5467564.7999999998</v>
      </c>
    </row>
    <row r="3497" spans="1:34" x14ac:dyDescent="0.25">
      <c r="A3497">
        <v>98879</v>
      </c>
      <c r="B3497" t="s">
        <v>520</v>
      </c>
      <c r="C3497" t="s">
        <v>33</v>
      </c>
      <c r="D3497">
        <v>0</v>
      </c>
      <c r="F3497" t="s">
        <v>4390</v>
      </c>
      <c r="G3497" t="s">
        <v>3918</v>
      </c>
      <c r="H3497" t="s">
        <v>7268</v>
      </c>
      <c r="I3497" t="s">
        <v>37</v>
      </c>
      <c r="J3497" t="s">
        <v>7269</v>
      </c>
      <c r="K3497" t="s">
        <v>7270</v>
      </c>
      <c r="L3497" t="s">
        <v>7271</v>
      </c>
      <c r="M3497" t="s">
        <v>4581</v>
      </c>
      <c r="N3497" t="s">
        <v>4581</v>
      </c>
      <c r="O3497" t="s">
        <v>449</v>
      </c>
      <c r="P3497" t="s">
        <v>1106</v>
      </c>
      <c r="Q3497" t="s">
        <v>2252</v>
      </c>
      <c r="R3497" t="s">
        <v>63</v>
      </c>
      <c r="S3497" t="s">
        <v>272</v>
      </c>
      <c r="T3497" t="s">
        <v>552</v>
      </c>
      <c r="U3497" t="s">
        <v>553</v>
      </c>
      <c r="X3497">
        <v>7</v>
      </c>
      <c r="Y3497">
        <v>0</v>
      </c>
      <c r="Z3497">
        <v>0</v>
      </c>
      <c r="AA3497">
        <v>0</v>
      </c>
      <c r="AB3497" s="14">
        <v>4129675.2</v>
      </c>
      <c r="AC3497" t="s">
        <v>47</v>
      </c>
      <c r="AD3497" t="str">
        <f>+VLOOKUP(T3497,items!$A$2:$D$1255,4,0)</f>
        <v>MUEBLES</v>
      </c>
      <c r="AE3497">
        <f>+VLOOKUP(T3497,Tabla1[],5,0)</f>
        <v>0</v>
      </c>
      <c r="AF3497">
        <f t="shared" si="54"/>
        <v>12</v>
      </c>
      <c r="AG3497">
        <v>3816</v>
      </c>
      <c r="AH3497" s="14">
        <v>4129675.2</v>
      </c>
    </row>
    <row r="3498" spans="1:34" x14ac:dyDescent="0.25">
      <c r="A3498">
        <v>98879</v>
      </c>
      <c r="B3498" t="s">
        <v>520</v>
      </c>
      <c r="C3498" t="s">
        <v>33</v>
      </c>
      <c r="D3498">
        <v>0</v>
      </c>
      <c r="F3498" t="s">
        <v>4390</v>
      </c>
      <c r="G3498" t="s">
        <v>3918</v>
      </c>
      <c r="H3498" t="s">
        <v>7268</v>
      </c>
      <c r="I3498" t="s">
        <v>37</v>
      </c>
      <c r="J3498" t="s">
        <v>7269</v>
      </c>
      <c r="K3498" t="s">
        <v>7270</v>
      </c>
      <c r="L3498" t="s">
        <v>7271</v>
      </c>
      <c r="M3498" t="s">
        <v>4581</v>
      </c>
      <c r="N3498" t="s">
        <v>4581</v>
      </c>
      <c r="O3498" t="s">
        <v>449</v>
      </c>
      <c r="P3498" t="s">
        <v>1106</v>
      </c>
      <c r="Q3498" t="s">
        <v>2252</v>
      </c>
      <c r="R3498" t="s">
        <v>63</v>
      </c>
      <c r="S3498" t="s">
        <v>272</v>
      </c>
      <c r="T3498" t="s">
        <v>554</v>
      </c>
      <c r="U3498" t="s">
        <v>555</v>
      </c>
      <c r="X3498">
        <v>4</v>
      </c>
      <c r="Y3498">
        <v>0</v>
      </c>
      <c r="Z3498">
        <v>0</v>
      </c>
      <c r="AA3498">
        <v>0</v>
      </c>
      <c r="AB3498" s="14">
        <v>9778881.5999999996</v>
      </c>
      <c r="AC3498" t="s">
        <v>47</v>
      </c>
      <c r="AD3498" t="str">
        <f>+VLOOKUP(T3498,items!$A$2:$D$1255,4,0)</f>
        <v>MUEBLES</v>
      </c>
      <c r="AE3498">
        <f>+VLOOKUP(T3498,Tabla1[],5,0)</f>
        <v>0</v>
      </c>
      <c r="AF3498">
        <f t="shared" si="54"/>
        <v>12</v>
      </c>
      <c r="AG3498">
        <v>3816</v>
      </c>
      <c r="AH3498" s="14">
        <v>9778881.5999999996</v>
      </c>
    </row>
    <row r="3499" spans="1:34" x14ac:dyDescent="0.25">
      <c r="A3499">
        <v>98879</v>
      </c>
      <c r="B3499" t="s">
        <v>520</v>
      </c>
      <c r="C3499" t="s">
        <v>33</v>
      </c>
      <c r="D3499">
        <v>0</v>
      </c>
      <c r="F3499" t="s">
        <v>4390</v>
      </c>
      <c r="G3499" t="s">
        <v>3918</v>
      </c>
      <c r="H3499" t="s">
        <v>7268</v>
      </c>
      <c r="I3499" t="s">
        <v>37</v>
      </c>
      <c r="J3499" t="s">
        <v>7269</v>
      </c>
      <c r="K3499" t="s">
        <v>7270</v>
      </c>
      <c r="L3499" t="s">
        <v>7271</v>
      </c>
      <c r="M3499" t="s">
        <v>4581</v>
      </c>
      <c r="N3499" t="s">
        <v>4581</v>
      </c>
      <c r="O3499" t="s">
        <v>449</v>
      </c>
      <c r="P3499" t="s">
        <v>1106</v>
      </c>
      <c r="Q3499" t="s">
        <v>2252</v>
      </c>
      <c r="R3499" t="s">
        <v>63</v>
      </c>
      <c r="S3499" t="s">
        <v>272</v>
      </c>
      <c r="T3499" t="s">
        <v>556</v>
      </c>
      <c r="U3499" t="s">
        <v>557</v>
      </c>
      <c r="X3499">
        <v>5</v>
      </c>
      <c r="Y3499">
        <v>0</v>
      </c>
      <c r="Z3499">
        <v>0</v>
      </c>
      <c r="AA3499">
        <v>0</v>
      </c>
      <c r="AB3499" s="14">
        <v>5195484</v>
      </c>
      <c r="AC3499" t="s">
        <v>47</v>
      </c>
      <c r="AD3499" t="str">
        <f>+VLOOKUP(T3499,items!$A$2:$D$1255,4,0)</f>
        <v>MUEBLES</v>
      </c>
      <c r="AE3499">
        <f>+VLOOKUP(T3499,Tabla1[],5,0)</f>
        <v>0</v>
      </c>
      <c r="AF3499">
        <f t="shared" si="54"/>
        <v>12</v>
      </c>
      <c r="AG3499">
        <v>3816</v>
      </c>
      <c r="AH3499" s="14">
        <v>5195484</v>
      </c>
    </row>
    <row r="3500" spans="1:34" x14ac:dyDescent="0.25">
      <c r="A3500">
        <v>98879</v>
      </c>
      <c r="B3500" t="s">
        <v>520</v>
      </c>
      <c r="C3500" t="s">
        <v>33</v>
      </c>
      <c r="D3500">
        <v>0</v>
      </c>
      <c r="F3500" t="s">
        <v>4390</v>
      </c>
      <c r="G3500" t="s">
        <v>3918</v>
      </c>
      <c r="H3500" t="s">
        <v>7268</v>
      </c>
      <c r="I3500" t="s">
        <v>37</v>
      </c>
      <c r="J3500" t="s">
        <v>7269</v>
      </c>
      <c r="K3500" t="s">
        <v>7270</v>
      </c>
      <c r="L3500" t="s">
        <v>7271</v>
      </c>
      <c r="M3500" t="s">
        <v>4581</v>
      </c>
      <c r="N3500" t="s">
        <v>4581</v>
      </c>
      <c r="O3500" t="s">
        <v>449</v>
      </c>
      <c r="P3500" t="s">
        <v>1106</v>
      </c>
      <c r="Q3500" t="s">
        <v>2252</v>
      </c>
      <c r="R3500" t="s">
        <v>63</v>
      </c>
      <c r="S3500" t="s">
        <v>272</v>
      </c>
      <c r="T3500" t="s">
        <v>558</v>
      </c>
      <c r="U3500" t="s">
        <v>559</v>
      </c>
      <c r="X3500">
        <v>4</v>
      </c>
      <c r="Y3500">
        <v>0</v>
      </c>
      <c r="Z3500">
        <v>0</v>
      </c>
      <c r="AA3500">
        <v>0</v>
      </c>
      <c r="AB3500" s="14">
        <v>8689795.1999999993</v>
      </c>
      <c r="AC3500" t="s">
        <v>47</v>
      </c>
      <c r="AD3500" t="str">
        <f>+VLOOKUP(T3500,items!$A$2:$D$1255,4,0)</f>
        <v>MUEBLES</v>
      </c>
      <c r="AE3500">
        <f>+VLOOKUP(T3500,Tabla1[],5,0)</f>
        <v>0</v>
      </c>
      <c r="AF3500">
        <f t="shared" si="54"/>
        <v>12</v>
      </c>
      <c r="AG3500">
        <v>3816</v>
      </c>
      <c r="AH3500" s="14">
        <v>8689795.1999999993</v>
      </c>
    </row>
    <row r="3501" spans="1:34" x14ac:dyDescent="0.25">
      <c r="A3501">
        <v>98879</v>
      </c>
      <c r="B3501" t="s">
        <v>520</v>
      </c>
      <c r="C3501" t="s">
        <v>33</v>
      </c>
      <c r="D3501">
        <v>0</v>
      </c>
      <c r="F3501" t="s">
        <v>4390</v>
      </c>
      <c r="G3501" t="s">
        <v>3918</v>
      </c>
      <c r="H3501" t="s">
        <v>7268</v>
      </c>
      <c r="I3501" t="s">
        <v>37</v>
      </c>
      <c r="J3501" t="s">
        <v>7269</v>
      </c>
      <c r="K3501" t="s">
        <v>7270</v>
      </c>
      <c r="L3501" t="s">
        <v>7271</v>
      </c>
      <c r="M3501" t="s">
        <v>4581</v>
      </c>
      <c r="N3501" t="s">
        <v>4581</v>
      </c>
      <c r="O3501" t="s">
        <v>449</v>
      </c>
      <c r="P3501" t="s">
        <v>1106</v>
      </c>
      <c r="Q3501" t="s">
        <v>2252</v>
      </c>
      <c r="R3501" t="s">
        <v>63</v>
      </c>
      <c r="S3501" t="s">
        <v>272</v>
      </c>
      <c r="T3501" t="s">
        <v>3319</v>
      </c>
      <c r="U3501" t="s">
        <v>3320</v>
      </c>
      <c r="X3501">
        <v>5</v>
      </c>
      <c r="Y3501">
        <v>0</v>
      </c>
      <c r="Z3501">
        <v>0</v>
      </c>
      <c r="AA3501">
        <v>0</v>
      </c>
      <c r="AB3501" s="14">
        <v>18502830</v>
      </c>
      <c r="AC3501" t="s">
        <v>47</v>
      </c>
      <c r="AD3501" t="str">
        <f>+VLOOKUP(T3501,items!$A$2:$D$1255,4,0)</f>
        <v>MUEBLES</v>
      </c>
      <c r="AE3501">
        <f>+VLOOKUP(T3501,Tabla1[],5,0)</f>
        <v>0</v>
      </c>
      <c r="AF3501">
        <f t="shared" si="54"/>
        <v>12</v>
      </c>
      <c r="AG3501">
        <v>3816</v>
      </c>
      <c r="AH3501" s="14">
        <v>18502830</v>
      </c>
    </row>
    <row r="3502" spans="1:34" x14ac:dyDescent="0.25">
      <c r="A3502">
        <v>98879</v>
      </c>
      <c r="B3502" t="s">
        <v>520</v>
      </c>
      <c r="C3502" t="s">
        <v>33</v>
      </c>
      <c r="D3502">
        <v>0</v>
      </c>
      <c r="F3502" t="s">
        <v>4390</v>
      </c>
      <c r="G3502" t="s">
        <v>3918</v>
      </c>
      <c r="H3502" t="s">
        <v>7268</v>
      </c>
      <c r="I3502" t="s">
        <v>37</v>
      </c>
      <c r="J3502" t="s">
        <v>7269</v>
      </c>
      <c r="K3502" t="s">
        <v>7270</v>
      </c>
      <c r="L3502" t="s">
        <v>7271</v>
      </c>
      <c r="M3502" t="s">
        <v>4581</v>
      </c>
      <c r="N3502" t="s">
        <v>4581</v>
      </c>
      <c r="O3502" t="s">
        <v>449</v>
      </c>
      <c r="P3502" t="s">
        <v>1106</v>
      </c>
      <c r="Q3502" t="s">
        <v>2252</v>
      </c>
      <c r="R3502" t="s">
        <v>63</v>
      </c>
      <c r="S3502" t="s">
        <v>272</v>
      </c>
      <c r="T3502" t="s">
        <v>560</v>
      </c>
      <c r="U3502" t="s">
        <v>561</v>
      </c>
      <c r="V3502" t="s">
        <v>529</v>
      </c>
      <c r="X3502">
        <v>6</v>
      </c>
      <c r="Y3502">
        <v>0</v>
      </c>
      <c r="Z3502">
        <v>0</v>
      </c>
      <c r="AA3502">
        <v>0</v>
      </c>
      <c r="AB3502" s="14">
        <v>8873344.8000000007</v>
      </c>
      <c r="AC3502" t="s">
        <v>47</v>
      </c>
      <c r="AD3502">
        <f>+VLOOKUP(T3502,items!$A$2:$D$1255,4,0)</f>
        <v>0</v>
      </c>
      <c r="AE3502">
        <f>+VLOOKUP(T3502,Tabla1[],5,0)</f>
        <v>0</v>
      </c>
      <c r="AF3502">
        <f t="shared" si="54"/>
        <v>12</v>
      </c>
      <c r="AG3502">
        <v>3816</v>
      </c>
      <c r="AH3502" s="14">
        <v>8873344.8000000007</v>
      </c>
    </row>
    <row r="3503" spans="1:34" x14ac:dyDescent="0.25">
      <c r="A3503">
        <v>98879</v>
      </c>
      <c r="B3503" t="s">
        <v>520</v>
      </c>
      <c r="C3503" t="s">
        <v>33</v>
      </c>
      <c r="D3503">
        <v>0</v>
      </c>
      <c r="F3503" t="s">
        <v>4390</v>
      </c>
      <c r="G3503" t="s">
        <v>3918</v>
      </c>
      <c r="H3503" t="s">
        <v>7268</v>
      </c>
      <c r="I3503" t="s">
        <v>37</v>
      </c>
      <c r="J3503" t="s">
        <v>7269</v>
      </c>
      <c r="K3503" t="s">
        <v>7270</v>
      </c>
      <c r="L3503" t="s">
        <v>7271</v>
      </c>
      <c r="M3503" t="s">
        <v>4581</v>
      </c>
      <c r="N3503" t="s">
        <v>4581</v>
      </c>
      <c r="O3503" t="s">
        <v>449</v>
      </c>
      <c r="P3503" t="s">
        <v>1106</v>
      </c>
      <c r="Q3503" t="s">
        <v>2252</v>
      </c>
      <c r="R3503" t="s">
        <v>63</v>
      </c>
      <c r="S3503" t="s">
        <v>272</v>
      </c>
      <c r="T3503" t="s">
        <v>562</v>
      </c>
      <c r="U3503" t="s">
        <v>7272</v>
      </c>
      <c r="V3503" t="s">
        <v>529</v>
      </c>
      <c r="X3503">
        <v>6</v>
      </c>
      <c r="Y3503">
        <v>0</v>
      </c>
      <c r="Z3503">
        <v>0</v>
      </c>
      <c r="AA3503">
        <v>0</v>
      </c>
      <c r="AB3503" s="14">
        <v>7412580</v>
      </c>
      <c r="AC3503" t="s">
        <v>47</v>
      </c>
      <c r="AD3503">
        <f>+VLOOKUP(T3503,items!$A$2:$D$1255,4,0)</f>
        <v>0</v>
      </c>
      <c r="AE3503">
        <f>+VLOOKUP(T3503,Tabla1[],5,0)</f>
        <v>0</v>
      </c>
      <c r="AF3503">
        <f t="shared" si="54"/>
        <v>12</v>
      </c>
      <c r="AG3503">
        <v>3816</v>
      </c>
      <c r="AH3503" s="14">
        <v>7412580</v>
      </c>
    </row>
    <row r="3504" spans="1:34" x14ac:dyDescent="0.25">
      <c r="A3504">
        <v>98891</v>
      </c>
      <c r="B3504" t="s">
        <v>7273</v>
      </c>
      <c r="C3504" t="s">
        <v>33</v>
      </c>
      <c r="D3504">
        <v>0</v>
      </c>
      <c r="F3504" t="s">
        <v>2521</v>
      </c>
      <c r="G3504" t="s">
        <v>4571</v>
      </c>
      <c r="H3504" t="s">
        <v>7274</v>
      </c>
      <c r="I3504" t="s">
        <v>37</v>
      </c>
      <c r="J3504" t="s">
        <v>7275</v>
      </c>
      <c r="K3504" t="s">
        <v>7276</v>
      </c>
      <c r="L3504" t="s">
        <v>7277</v>
      </c>
      <c r="M3504" t="s">
        <v>3374</v>
      </c>
      <c r="N3504" t="s">
        <v>3374</v>
      </c>
      <c r="O3504" t="s">
        <v>426</v>
      </c>
      <c r="P3504" t="s">
        <v>5459</v>
      </c>
      <c r="Q3504" t="s">
        <v>2252</v>
      </c>
      <c r="R3504" t="s">
        <v>127</v>
      </c>
      <c r="S3504" t="s">
        <v>44</v>
      </c>
      <c r="T3504" t="s">
        <v>65</v>
      </c>
      <c r="U3504" t="s">
        <v>66</v>
      </c>
      <c r="W3504" t="s">
        <v>117</v>
      </c>
      <c r="X3504">
        <v>1</v>
      </c>
      <c r="Y3504">
        <v>0</v>
      </c>
      <c r="Z3504">
        <v>0</v>
      </c>
      <c r="AA3504">
        <v>0</v>
      </c>
      <c r="AB3504">
        <v>1834415</v>
      </c>
      <c r="AC3504" t="s">
        <v>47</v>
      </c>
      <c r="AD3504" t="str">
        <f>+VLOOKUP(T3504,items!$A$2:$D$1255,4,0)</f>
        <v>MUEBLES</v>
      </c>
      <c r="AE3504">
        <f>+VLOOKUP(T3504,Tabla1[],5,0)</f>
        <v>0</v>
      </c>
      <c r="AF3504">
        <f t="shared" si="54"/>
        <v>12</v>
      </c>
    </row>
    <row r="3505" spans="1:34" x14ac:dyDescent="0.25">
      <c r="A3505">
        <v>98891</v>
      </c>
      <c r="B3505" t="s">
        <v>7273</v>
      </c>
      <c r="C3505" t="s">
        <v>33</v>
      </c>
      <c r="D3505">
        <v>0</v>
      </c>
      <c r="F3505" t="s">
        <v>2521</v>
      </c>
      <c r="G3505" t="s">
        <v>4571</v>
      </c>
      <c r="H3505" t="s">
        <v>7274</v>
      </c>
      <c r="I3505" t="s">
        <v>37</v>
      </c>
      <c r="J3505" t="s">
        <v>7275</v>
      </c>
      <c r="K3505" t="s">
        <v>7276</v>
      </c>
      <c r="L3505" t="s">
        <v>7277</v>
      </c>
      <c r="M3505" t="s">
        <v>3374</v>
      </c>
      <c r="N3505" t="s">
        <v>3374</v>
      </c>
      <c r="O3505" t="s">
        <v>426</v>
      </c>
      <c r="P3505" t="s">
        <v>5459</v>
      </c>
      <c r="Q3505" t="s">
        <v>2252</v>
      </c>
      <c r="R3505" t="s">
        <v>127</v>
      </c>
      <c r="S3505" t="s">
        <v>44</v>
      </c>
      <c r="T3505" t="s">
        <v>1196</v>
      </c>
      <c r="U3505" t="s">
        <v>1197</v>
      </c>
      <c r="V3505" t="s">
        <v>958</v>
      </c>
      <c r="W3505" t="s">
        <v>117</v>
      </c>
      <c r="X3505">
        <v>1</v>
      </c>
      <c r="Y3505">
        <v>0</v>
      </c>
      <c r="Z3505">
        <v>0</v>
      </c>
      <c r="AA3505">
        <v>0</v>
      </c>
      <c r="AB3505">
        <v>4358490</v>
      </c>
      <c r="AC3505" t="s">
        <v>47</v>
      </c>
      <c r="AD3505" t="str">
        <f>+VLOOKUP(T3505,items!$A$2:$D$1255,4,0)</f>
        <v>MUEBLES</v>
      </c>
      <c r="AE3505">
        <f>+VLOOKUP(T3505,Tabla1[],5,0)</f>
        <v>0</v>
      </c>
      <c r="AF3505">
        <f t="shared" si="54"/>
        <v>12</v>
      </c>
    </row>
    <row r="3506" spans="1:34" x14ac:dyDescent="0.25">
      <c r="A3506">
        <v>98891</v>
      </c>
      <c r="B3506" t="s">
        <v>7273</v>
      </c>
      <c r="C3506" t="s">
        <v>33</v>
      </c>
      <c r="D3506">
        <v>0</v>
      </c>
      <c r="F3506" t="s">
        <v>2521</v>
      </c>
      <c r="G3506" t="s">
        <v>4571</v>
      </c>
      <c r="H3506" t="s">
        <v>7274</v>
      </c>
      <c r="I3506" t="s">
        <v>37</v>
      </c>
      <c r="J3506" t="s">
        <v>7275</v>
      </c>
      <c r="K3506" t="s">
        <v>7276</v>
      </c>
      <c r="L3506" t="s">
        <v>7277</v>
      </c>
      <c r="M3506" t="s">
        <v>3374</v>
      </c>
      <c r="N3506" t="s">
        <v>3374</v>
      </c>
      <c r="O3506" t="s">
        <v>426</v>
      </c>
      <c r="P3506" t="s">
        <v>5459</v>
      </c>
      <c r="Q3506" t="s">
        <v>2252</v>
      </c>
      <c r="R3506" t="s">
        <v>127</v>
      </c>
      <c r="S3506" t="s">
        <v>44</v>
      </c>
      <c r="T3506" t="s">
        <v>68</v>
      </c>
      <c r="U3506" t="s">
        <v>3081</v>
      </c>
      <c r="V3506" t="s">
        <v>958</v>
      </c>
      <c r="W3506" t="s">
        <v>117</v>
      </c>
      <c r="X3506">
        <v>1</v>
      </c>
      <c r="Y3506">
        <v>0</v>
      </c>
      <c r="Z3506">
        <v>0</v>
      </c>
      <c r="AA3506">
        <v>0</v>
      </c>
      <c r="AB3506">
        <v>5853249</v>
      </c>
      <c r="AC3506" t="s">
        <v>47</v>
      </c>
      <c r="AD3506" t="str">
        <f>+VLOOKUP(T3506,items!$A$2:$D$1255,4,0)</f>
        <v>MUEBLES</v>
      </c>
      <c r="AE3506">
        <f>+VLOOKUP(T3506,Tabla1[],5,0)</f>
        <v>0</v>
      </c>
      <c r="AF3506">
        <f t="shared" si="54"/>
        <v>12</v>
      </c>
    </row>
    <row r="3507" spans="1:34" x14ac:dyDescent="0.25">
      <c r="A3507">
        <v>98891</v>
      </c>
      <c r="B3507" t="s">
        <v>7273</v>
      </c>
      <c r="C3507" t="s">
        <v>33</v>
      </c>
      <c r="D3507">
        <v>0</v>
      </c>
      <c r="F3507" t="s">
        <v>2521</v>
      </c>
      <c r="G3507" t="s">
        <v>4571</v>
      </c>
      <c r="H3507" t="s">
        <v>7274</v>
      </c>
      <c r="I3507" t="s">
        <v>37</v>
      </c>
      <c r="J3507" t="s">
        <v>7275</v>
      </c>
      <c r="K3507" t="s">
        <v>7276</v>
      </c>
      <c r="L3507" t="s">
        <v>7277</v>
      </c>
      <c r="M3507" t="s">
        <v>3374</v>
      </c>
      <c r="N3507" t="s">
        <v>3374</v>
      </c>
      <c r="O3507" t="s">
        <v>426</v>
      </c>
      <c r="P3507" t="s">
        <v>5459</v>
      </c>
      <c r="Q3507" t="s">
        <v>2252</v>
      </c>
      <c r="R3507" t="s">
        <v>127</v>
      </c>
      <c r="S3507" t="s">
        <v>44</v>
      </c>
      <c r="T3507" t="s">
        <v>3864</v>
      </c>
      <c r="U3507" t="s">
        <v>3865</v>
      </c>
      <c r="V3507" t="s">
        <v>313</v>
      </c>
      <c r="W3507" t="s">
        <v>117</v>
      </c>
      <c r="X3507">
        <v>8</v>
      </c>
      <c r="Y3507">
        <v>0</v>
      </c>
      <c r="Z3507">
        <v>0</v>
      </c>
      <c r="AA3507">
        <v>0</v>
      </c>
      <c r="AB3507">
        <v>8347664</v>
      </c>
      <c r="AC3507" t="s">
        <v>47</v>
      </c>
      <c r="AD3507" t="str">
        <f>+VLOOKUP(T3507,items!$A$2:$D$1255,4,0)</f>
        <v>MUEBLES</v>
      </c>
      <c r="AE3507">
        <f>+VLOOKUP(T3507,Tabla1[],5,0)</f>
        <v>0</v>
      </c>
      <c r="AF3507">
        <f t="shared" si="54"/>
        <v>12</v>
      </c>
    </row>
    <row r="3508" spans="1:34" x14ac:dyDescent="0.25">
      <c r="A3508">
        <v>98891</v>
      </c>
      <c r="B3508" t="s">
        <v>7273</v>
      </c>
      <c r="C3508" t="s">
        <v>33</v>
      </c>
      <c r="D3508">
        <v>0</v>
      </c>
      <c r="F3508" t="s">
        <v>2521</v>
      </c>
      <c r="G3508" t="s">
        <v>4571</v>
      </c>
      <c r="H3508" t="s">
        <v>7274</v>
      </c>
      <c r="I3508" t="s">
        <v>37</v>
      </c>
      <c r="J3508" t="s">
        <v>7275</v>
      </c>
      <c r="K3508" t="s">
        <v>7276</v>
      </c>
      <c r="L3508" t="s">
        <v>7277</v>
      </c>
      <c r="M3508" t="s">
        <v>3374</v>
      </c>
      <c r="N3508" t="s">
        <v>3374</v>
      </c>
      <c r="O3508" t="s">
        <v>426</v>
      </c>
      <c r="P3508" t="s">
        <v>5459</v>
      </c>
      <c r="Q3508" t="s">
        <v>2252</v>
      </c>
      <c r="R3508" t="s">
        <v>127</v>
      </c>
      <c r="S3508" t="s">
        <v>44</v>
      </c>
      <c r="T3508" t="s">
        <v>7278</v>
      </c>
      <c r="U3508" t="s">
        <v>7279</v>
      </c>
      <c r="W3508" t="s">
        <v>117</v>
      </c>
      <c r="X3508">
        <v>1</v>
      </c>
      <c r="Y3508">
        <v>0</v>
      </c>
      <c r="Z3508">
        <v>0</v>
      </c>
      <c r="AA3508">
        <v>0</v>
      </c>
      <c r="AB3508">
        <v>3433070</v>
      </c>
      <c r="AC3508" t="s">
        <v>47</v>
      </c>
      <c r="AD3508" t="str">
        <f>+VLOOKUP(T3508,items!$A$2:$D$1255,4,0)</f>
        <v>MUEBLES</v>
      </c>
      <c r="AE3508">
        <f>+VLOOKUP(T3508,Tabla1[],5,0)</f>
        <v>0</v>
      </c>
      <c r="AF3508">
        <f t="shared" si="54"/>
        <v>12</v>
      </c>
    </row>
    <row r="3509" spans="1:34" x14ac:dyDescent="0.25">
      <c r="A3509">
        <v>98891</v>
      </c>
      <c r="B3509" t="s">
        <v>7273</v>
      </c>
      <c r="C3509" t="s">
        <v>33</v>
      </c>
      <c r="D3509">
        <v>0</v>
      </c>
      <c r="F3509" t="s">
        <v>2521</v>
      </c>
      <c r="G3509" t="s">
        <v>4571</v>
      </c>
      <c r="H3509" t="s">
        <v>7274</v>
      </c>
      <c r="I3509" t="s">
        <v>37</v>
      </c>
      <c r="J3509" t="s">
        <v>7275</v>
      </c>
      <c r="K3509" t="s">
        <v>7276</v>
      </c>
      <c r="L3509" t="s">
        <v>7277</v>
      </c>
      <c r="M3509" t="s">
        <v>3374</v>
      </c>
      <c r="N3509" t="s">
        <v>3374</v>
      </c>
      <c r="O3509" t="s">
        <v>426</v>
      </c>
      <c r="P3509" t="s">
        <v>5459</v>
      </c>
      <c r="Q3509" t="s">
        <v>2252</v>
      </c>
      <c r="R3509" t="s">
        <v>127</v>
      </c>
      <c r="S3509" t="s">
        <v>44</v>
      </c>
      <c r="T3509" t="s">
        <v>314</v>
      </c>
      <c r="U3509" t="s">
        <v>315</v>
      </c>
      <c r="X3509">
        <v>1</v>
      </c>
      <c r="Y3509">
        <v>0</v>
      </c>
      <c r="Z3509">
        <v>0</v>
      </c>
      <c r="AA3509">
        <v>0</v>
      </c>
      <c r="AB3509">
        <v>750000</v>
      </c>
      <c r="AC3509" t="s">
        <v>47</v>
      </c>
      <c r="AD3509">
        <f>+VLOOKUP(T3509,items!$A$2:$D$1255,4,0)</f>
        <v>0</v>
      </c>
      <c r="AE3509">
        <f>+VLOOKUP(T3509,Tabla1[],5,0)</f>
        <v>0</v>
      </c>
      <c r="AF3509">
        <f t="shared" si="54"/>
        <v>12</v>
      </c>
    </row>
    <row r="3510" spans="1:34" x14ac:dyDescent="0.25">
      <c r="A3510">
        <v>98892</v>
      </c>
      <c r="B3510" t="s">
        <v>7280</v>
      </c>
      <c r="C3510" t="s">
        <v>75</v>
      </c>
      <c r="D3510">
        <v>0</v>
      </c>
      <c r="F3510" t="s">
        <v>4571</v>
      </c>
      <c r="G3510" t="s">
        <v>4571</v>
      </c>
      <c r="H3510" t="s">
        <v>7281</v>
      </c>
      <c r="I3510" t="s">
        <v>37</v>
      </c>
      <c r="J3510" t="s">
        <v>7282</v>
      </c>
      <c r="K3510" t="s">
        <v>7283</v>
      </c>
      <c r="L3510" t="s">
        <v>37</v>
      </c>
      <c r="M3510" t="s">
        <v>3918</v>
      </c>
      <c r="N3510" t="s">
        <v>3918</v>
      </c>
      <c r="O3510" t="s">
        <v>4581</v>
      </c>
      <c r="P3510" t="s">
        <v>425</v>
      </c>
      <c r="Q3510" t="s">
        <v>425</v>
      </c>
      <c r="R3510" t="s">
        <v>43</v>
      </c>
      <c r="S3510" t="s">
        <v>164</v>
      </c>
      <c r="T3510" t="s">
        <v>2989</v>
      </c>
      <c r="U3510" t="s">
        <v>688</v>
      </c>
      <c r="X3510">
        <v>12</v>
      </c>
      <c r="Y3510">
        <v>0</v>
      </c>
      <c r="Z3510">
        <v>0</v>
      </c>
      <c r="AA3510">
        <v>0</v>
      </c>
      <c r="AB3510">
        <v>631200</v>
      </c>
      <c r="AC3510" t="s">
        <v>47</v>
      </c>
      <c r="AD3510">
        <f>+VLOOKUP(T3510,items!$A$2:$D$1255,4,0)</f>
        <v>0</v>
      </c>
      <c r="AE3510">
        <f>+VLOOKUP(T3510,Tabla1[],5,0)</f>
        <v>0</v>
      </c>
      <c r="AF3510">
        <f t="shared" si="54"/>
        <v>11</v>
      </c>
    </row>
    <row r="3511" spans="1:34" x14ac:dyDescent="0.25">
      <c r="A3511">
        <v>98896</v>
      </c>
      <c r="B3511" t="s">
        <v>7284</v>
      </c>
      <c r="C3511" t="s">
        <v>75</v>
      </c>
      <c r="D3511">
        <v>0</v>
      </c>
      <c r="F3511" t="s">
        <v>4571</v>
      </c>
      <c r="G3511" t="s">
        <v>3918</v>
      </c>
      <c r="H3511" t="s">
        <v>7285</v>
      </c>
      <c r="I3511" t="s">
        <v>37</v>
      </c>
      <c r="J3511" t="s">
        <v>7286</v>
      </c>
      <c r="K3511" t="s">
        <v>7287</v>
      </c>
      <c r="L3511" t="s">
        <v>37</v>
      </c>
      <c r="M3511" t="s">
        <v>120</v>
      </c>
      <c r="N3511" t="s">
        <v>120</v>
      </c>
      <c r="O3511" t="s">
        <v>4612</v>
      </c>
      <c r="P3511" t="s">
        <v>381</v>
      </c>
      <c r="Q3511" t="s">
        <v>1975</v>
      </c>
      <c r="R3511" t="s">
        <v>127</v>
      </c>
      <c r="S3511" t="s">
        <v>44</v>
      </c>
      <c r="T3511" t="s">
        <v>7288</v>
      </c>
      <c r="U3511" t="s">
        <v>7289</v>
      </c>
      <c r="X3511">
        <v>6</v>
      </c>
      <c r="Y3511">
        <v>0</v>
      </c>
      <c r="Z3511">
        <v>0</v>
      </c>
      <c r="AA3511">
        <v>0</v>
      </c>
      <c r="AB3511">
        <v>441000</v>
      </c>
      <c r="AC3511" t="s">
        <v>47</v>
      </c>
      <c r="AD3511">
        <f>+VLOOKUP(T3511,items!$A$2:$D$1255,4,0)</f>
        <v>0</v>
      </c>
      <c r="AE3511">
        <f>+VLOOKUP(T3511,Tabla1[],5,0)</f>
        <v>0</v>
      </c>
      <c r="AF3511">
        <f t="shared" si="54"/>
        <v>11</v>
      </c>
    </row>
    <row r="3512" spans="1:34" x14ac:dyDescent="0.25">
      <c r="A3512">
        <v>98896</v>
      </c>
      <c r="B3512" t="s">
        <v>7284</v>
      </c>
      <c r="C3512" t="s">
        <v>75</v>
      </c>
      <c r="D3512">
        <v>0</v>
      </c>
      <c r="F3512" t="s">
        <v>4571</v>
      </c>
      <c r="G3512" t="s">
        <v>3918</v>
      </c>
      <c r="H3512" t="s">
        <v>7285</v>
      </c>
      <c r="I3512" t="s">
        <v>37</v>
      </c>
      <c r="J3512" t="s">
        <v>7286</v>
      </c>
      <c r="K3512" t="s">
        <v>7287</v>
      </c>
      <c r="L3512" t="s">
        <v>37</v>
      </c>
      <c r="M3512" t="s">
        <v>120</v>
      </c>
      <c r="N3512" t="s">
        <v>120</v>
      </c>
      <c r="O3512" t="s">
        <v>4612</v>
      </c>
      <c r="P3512" t="s">
        <v>381</v>
      </c>
      <c r="Q3512" t="s">
        <v>1975</v>
      </c>
      <c r="R3512" t="s">
        <v>127</v>
      </c>
      <c r="S3512" t="s">
        <v>44</v>
      </c>
      <c r="T3512" t="s">
        <v>388</v>
      </c>
      <c r="U3512" t="s">
        <v>389</v>
      </c>
      <c r="X3512">
        <v>40</v>
      </c>
      <c r="Y3512">
        <v>0</v>
      </c>
      <c r="Z3512">
        <v>0</v>
      </c>
      <c r="AA3512">
        <v>0</v>
      </c>
      <c r="AB3512">
        <v>3400000</v>
      </c>
      <c r="AC3512" t="s">
        <v>47</v>
      </c>
      <c r="AD3512">
        <f>+VLOOKUP(T3512,items!$A$2:$D$1255,4,0)</f>
        <v>0</v>
      </c>
      <c r="AE3512">
        <f>+VLOOKUP(T3512,Tabla1[],5,0)</f>
        <v>0</v>
      </c>
      <c r="AF3512">
        <f t="shared" si="54"/>
        <v>11</v>
      </c>
    </row>
    <row r="3513" spans="1:34" x14ac:dyDescent="0.25">
      <c r="A3513">
        <v>98899</v>
      </c>
      <c r="B3513" t="s">
        <v>7290</v>
      </c>
      <c r="C3513" t="s">
        <v>75</v>
      </c>
      <c r="D3513">
        <v>0</v>
      </c>
      <c r="F3513" t="s">
        <v>4571</v>
      </c>
      <c r="G3513" t="s">
        <v>4571</v>
      </c>
      <c r="H3513" t="s">
        <v>7291</v>
      </c>
      <c r="I3513" t="s">
        <v>37</v>
      </c>
      <c r="J3513" t="s">
        <v>7292</v>
      </c>
      <c r="K3513" t="s">
        <v>7293</v>
      </c>
      <c r="L3513" t="s">
        <v>37</v>
      </c>
      <c r="M3513" t="s">
        <v>3374</v>
      </c>
      <c r="N3513" t="s">
        <v>3374</v>
      </c>
      <c r="O3513" t="s">
        <v>3819</v>
      </c>
      <c r="P3513" t="s">
        <v>119</v>
      </c>
      <c r="Q3513" t="s">
        <v>119</v>
      </c>
      <c r="R3513" t="s">
        <v>43</v>
      </c>
      <c r="S3513" t="s">
        <v>272</v>
      </c>
      <c r="T3513" t="s">
        <v>2851</v>
      </c>
      <c r="U3513" t="s">
        <v>2852</v>
      </c>
      <c r="X3513">
        <v>1</v>
      </c>
      <c r="Y3513">
        <v>0</v>
      </c>
      <c r="Z3513">
        <v>0</v>
      </c>
      <c r="AA3513">
        <v>0</v>
      </c>
      <c r="AB3513" s="14">
        <v>0</v>
      </c>
      <c r="AC3513" t="s">
        <v>47</v>
      </c>
      <c r="AD3513">
        <f>+VLOOKUP(T3513,items!$A$2:$D$1255,4,0)</f>
        <v>0</v>
      </c>
      <c r="AE3513">
        <f>+VLOOKUP(T3513,Tabla1[],5,0)</f>
        <v>0</v>
      </c>
      <c r="AF3513">
        <f t="shared" si="54"/>
        <v>11</v>
      </c>
      <c r="AG3513">
        <v>3816</v>
      </c>
      <c r="AH3513" s="14">
        <v>0</v>
      </c>
    </row>
    <row r="3514" spans="1:34" x14ac:dyDescent="0.25">
      <c r="A3514">
        <v>98900</v>
      </c>
      <c r="B3514" t="s">
        <v>7294</v>
      </c>
      <c r="C3514" t="s">
        <v>75</v>
      </c>
      <c r="D3514">
        <v>0</v>
      </c>
      <c r="F3514" t="s">
        <v>4571</v>
      </c>
      <c r="G3514" t="s">
        <v>3374</v>
      </c>
      <c r="H3514" t="s">
        <v>7295</v>
      </c>
      <c r="I3514" t="s">
        <v>7296</v>
      </c>
      <c r="J3514" t="s">
        <v>7297</v>
      </c>
      <c r="K3514" t="s">
        <v>7298</v>
      </c>
      <c r="L3514" t="s">
        <v>7299</v>
      </c>
      <c r="M3514" t="s">
        <v>4817</v>
      </c>
      <c r="N3514" t="s">
        <v>1106</v>
      </c>
      <c r="O3514" t="s">
        <v>326</v>
      </c>
      <c r="P3514" t="s">
        <v>5230</v>
      </c>
      <c r="Q3514" t="s">
        <v>4415</v>
      </c>
      <c r="R3514" t="s">
        <v>63</v>
      </c>
      <c r="S3514" t="s">
        <v>44</v>
      </c>
      <c r="T3514" t="s">
        <v>429</v>
      </c>
      <c r="U3514" t="s">
        <v>430</v>
      </c>
      <c r="X3514">
        <v>2</v>
      </c>
      <c r="Y3514">
        <v>0</v>
      </c>
      <c r="Z3514">
        <v>0</v>
      </c>
      <c r="AA3514">
        <v>0</v>
      </c>
      <c r="AB3514">
        <v>367704</v>
      </c>
      <c r="AC3514" t="s">
        <v>47</v>
      </c>
      <c r="AD3514">
        <f>+VLOOKUP(T3514,items!$A$2:$D$1255,4,0)</f>
        <v>0</v>
      </c>
      <c r="AE3514">
        <f>+VLOOKUP(T3514,Tabla1[],5,0)</f>
        <v>0</v>
      </c>
      <c r="AF3514">
        <f t="shared" si="54"/>
        <v>12</v>
      </c>
    </row>
    <row r="3515" spans="1:34" x14ac:dyDescent="0.25">
      <c r="A3515">
        <v>98900</v>
      </c>
      <c r="B3515" t="s">
        <v>7294</v>
      </c>
      <c r="C3515" t="s">
        <v>75</v>
      </c>
      <c r="D3515">
        <v>0</v>
      </c>
      <c r="F3515" t="s">
        <v>4571</v>
      </c>
      <c r="G3515" t="s">
        <v>3374</v>
      </c>
      <c r="H3515" t="s">
        <v>7295</v>
      </c>
      <c r="I3515" t="s">
        <v>7296</v>
      </c>
      <c r="J3515" t="s">
        <v>7297</v>
      </c>
      <c r="K3515" t="s">
        <v>7298</v>
      </c>
      <c r="L3515" t="s">
        <v>7299</v>
      </c>
      <c r="M3515" t="s">
        <v>4817</v>
      </c>
      <c r="N3515" t="s">
        <v>1106</v>
      </c>
      <c r="O3515" t="s">
        <v>326</v>
      </c>
      <c r="P3515" t="s">
        <v>5230</v>
      </c>
      <c r="Q3515" t="s">
        <v>4415</v>
      </c>
      <c r="R3515" t="s">
        <v>63</v>
      </c>
      <c r="S3515" t="s">
        <v>44</v>
      </c>
      <c r="T3515" t="s">
        <v>717</v>
      </c>
      <c r="U3515" t="s">
        <v>718</v>
      </c>
      <c r="X3515">
        <v>2</v>
      </c>
      <c r="Y3515">
        <v>0</v>
      </c>
      <c r="Z3515">
        <v>0</v>
      </c>
      <c r="AA3515">
        <v>0</v>
      </c>
      <c r="AB3515">
        <v>124800</v>
      </c>
      <c r="AC3515" t="s">
        <v>47</v>
      </c>
      <c r="AD3515">
        <f>+VLOOKUP(T3515,items!$A$2:$D$1255,4,0)</f>
        <v>0</v>
      </c>
      <c r="AE3515">
        <f>+VLOOKUP(T3515,Tabla1[],5,0)</f>
        <v>0</v>
      </c>
      <c r="AF3515">
        <f t="shared" si="54"/>
        <v>12</v>
      </c>
    </row>
    <row r="3516" spans="1:34" x14ac:dyDescent="0.25">
      <c r="A3516">
        <v>98900</v>
      </c>
      <c r="B3516" t="s">
        <v>7294</v>
      </c>
      <c r="C3516" t="s">
        <v>75</v>
      </c>
      <c r="D3516">
        <v>0</v>
      </c>
      <c r="F3516" t="s">
        <v>4571</v>
      </c>
      <c r="G3516" t="s">
        <v>3374</v>
      </c>
      <c r="H3516" t="s">
        <v>7295</v>
      </c>
      <c r="I3516" t="s">
        <v>7296</v>
      </c>
      <c r="J3516" t="s">
        <v>7297</v>
      </c>
      <c r="K3516" t="s">
        <v>7298</v>
      </c>
      <c r="L3516" t="s">
        <v>7299</v>
      </c>
      <c r="M3516" t="s">
        <v>4817</v>
      </c>
      <c r="N3516" t="s">
        <v>1106</v>
      </c>
      <c r="O3516" t="s">
        <v>326</v>
      </c>
      <c r="P3516" t="s">
        <v>5230</v>
      </c>
      <c r="Q3516" t="s">
        <v>4415</v>
      </c>
      <c r="R3516" t="s">
        <v>63</v>
      </c>
      <c r="S3516" t="s">
        <v>44</v>
      </c>
      <c r="T3516" t="s">
        <v>347</v>
      </c>
      <c r="U3516" t="s">
        <v>348</v>
      </c>
      <c r="W3516" t="s">
        <v>111</v>
      </c>
      <c r="X3516">
        <v>1</v>
      </c>
      <c r="Y3516">
        <v>6450</v>
      </c>
      <c r="Z3516">
        <v>0</v>
      </c>
      <c r="AA3516">
        <v>0</v>
      </c>
      <c r="AB3516">
        <v>731974</v>
      </c>
      <c r="AC3516" t="s">
        <v>47</v>
      </c>
      <c r="AD3516">
        <f>+VLOOKUP(T3516,items!$A$2:$D$1255,4,0)</f>
        <v>0</v>
      </c>
      <c r="AE3516">
        <f>+VLOOKUP(T3516,Tabla1[],5,0)</f>
        <v>0</v>
      </c>
      <c r="AF3516">
        <f t="shared" si="54"/>
        <v>12</v>
      </c>
    </row>
    <row r="3517" spans="1:34" x14ac:dyDescent="0.25">
      <c r="A3517">
        <v>98900</v>
      </c>
      <c r="B3517" t="s">
        <v>7294</v>
      </c>
      <c r="C3517" t="s">
        <v>75</v>
      </c>
      <c r="D3517">
        <v>0</v>
      </c>
      <c r="F3517" t="s">
        <v>4571</v>
      </c>
      <c r="G3517" t="s">
        <v>3374</v>
      </c>
      <c r="H3517" t="s">
        <v>7295</v>
      </c>
      <c r="I3517" t="s">
        <v>7296</v>
      </c>
      <c r="J3517" t="s">
        <v>7297</v>
      </c>
      <c r="K3517" t="s">
        <v>7298</v>
      </c>
      <c r="L3517" t="s">
        <v>7299</v>
      </c>
      <c r="M3517" t="s">
        <v>4817</v>
      </c>
      <c r="N3517" t="s">
        <v>1106</v>
      </c>
      <c r="O3517" t="s">
        <v>326</v>
      </c>
      <c r="P3517" t="s">
        <v>5230</v>
      </c>
      <c r="Q3517" t="s">
        <v>4415</v>
      </c>
      <c r="R3517" t="s">
        <v>63</v>
      </c>
      <c r="S3517" t="s">
        <v>44</v>
      </c>
      <c r="T3517" t="s">
        <v>347</v>
      </c>
      <c r="U3517" t="s">
        <v>348</v>
      </c>
      <c r="W3517" t="s">
        <v>111</v>
      </c>
      <c r="X3517">
        <v>2</v>
      </c>
      <c r="Y3517">
        <v>3500</v>
      </c>
      <c r="Z3517">
        <v>0</v>
      </c>
      <c r="AA3517">
        <v>0</v>
      </c>
      <c r="AB3517">
        <v>731974</v>
      </c>
      <c r="AC3517" t="s">
        <v>47</v>
      </c>
      <c r="AD3517">
        <f>+VLOOKUP(T3517,items!$A$2:$D$1255,4,0)</f>
        <v>0</v>
      </c>
      <c r="AE3517">
        <f>+VLOOKUP(T3517,Tabla1[],5,0)</f>
        <v>0</v>
      </c>
      <c r="AF3517">
        <f t="shared" si="54"/>
        <v>12</v>
      </c>
    </row>
    <row r="3518" spans="1:34" x14ac:dyDescent="0.25">
      <c r="A3518">
        <v>98900</v>
      </c>
      <c r="B3518" t="s">
        <v>7294</v>
      </c>
      <c r="C3518" t="s">
        <v>75</v>
      </c>
      <c r="D3518">
        <v>0</v>
      </c>
      <c r="F3518" t="s">
        <v>4571</v>
      </c>
      <c r="G3518" t="s">
        <v>3374</v>
      </c>
      <c r="H3518" t="s">
        <v>7295</v>
      </c>
      <c r="I3518" t="s">
        <v>7296</v>
      </c>
      <c r="J3518" t="s">
        <v>7297</v>
      </c>
      <c r="K3518" t="s">
        <v>7298</v>
      </c>
      <c r="L3518" t="s">
        <v>7299</v>
      </c>
      <c r="M3518" t="s">
        <v>4817</v>
      </c>
      <c r="N3518" t="s">
        <v>1106</v>
      </c>
      <c r="O3518" t="s">
        <v>326</v>
      </c>
      <c r="P3518" t="s">
        <v>5230</v>
      </c>
      <c r="Q3518" t="s">
        <v>4415</v>
      </c>
      <c r="R3518" t="s">
        <v>63</v>
      </c>
      <c r="S3518" t="s">
        <v>44</v>
      </c>
      <c r="T3518" t="s">
        <v>1447</v>
      </c>
      <c r="U3518" t="s">
        <v>1448</v>
      </c>
      <c r="X3518">
        <v>1</v>
      </c>
      <c r="Y3518">
        <v>3500</v>
      </c>
      <c r="Z3518">
        <v>0</v>
      </c>
      <c r="AA3518">
        <v>0</v>
      </c>
      <c r="AB3518">
        <v>2051626</v>
      </c>
      <c r="AC3518" t="s">
        <v>47</v>
      </c>
      <c r="AD3518">
        <f>+VLOOKUP(T3518,items!$A$2:$D$1255,4,0)</f>
        <v>0</v>
      </c>
      <c r="AE3518">
        <f>+VLOOKUP(T3518,Tabla1[],5,0)</f>
        <v>0</v>
      </c>
      <c r="AF3518">
        <f t="shared" si="54"/>
        <v>12</v>
      </c>
    </row>
    <row r="3519" spans="1:34" x14ac:dyDescent="0.25">
      <c r="A3519">
        <v>98900</v>
      </c>
      <c r="B3519" t="s">
        <v>7294</v>
      </c>
      <c r="C3519" t="s">
        <v>75</v>
      </c>
      <c r="D3519">
        <v>0</v>
      </c>
      <c r="F3519" t="s">
        <v>4571</v>
      </c>
      <c r="G3519" t="s">
        <v>3374</v>
      </c>
      <c r="H3519" t="s">
        <v>7295</v>
      </c>
      <c r="I3519" t="s">
        <v>7296</v>
      </c>
      <c r="J3519" t="s">
        <v>7297</v>
      </c>
      <c r="K3519" t="s">
        <v>7298</v>
      </c>
      <c r="L3519" t="s">
        <v>7299</v>
      </c>
      <c r="M3519" t="s">
        <v>4817</v>
      </c>
      <c r="N3519" t="s">
        <v>1106</v>
      </c>
      <c r="O3519" t="s">
        <v>326</v>
      </c>
      <c r="P3519" t="s">
        <v>5230</v>
      </c>
      <c r="Q3519" t="s">
        <v>4415</v>
      </c>
      <c r="R3519" t="s">
        <v>63</v>
      </c>
      <c r="S3519" t="s">
        <v>44</v>
      </c>
      <c r="T3519" t="s">
        <v>1519</v>
      </c>
      <c r="U3519" t="s">
        <v>1520</v>
      </c>
      <c r="V3519" t="s">
        <v>194</v>
      </c>
      <c r="W3519" t="s">
        <v>117</v>
      </c>
      <c r="X3519">
        <v>1</v>
      </c>
      <c r="Y3519">
        <v>3500</v>
      </c>
      <c r="Z3519">
        <v>0</v>
      </c>
      <c r="AA3519">
        <v>6450</v>
      </c>
      <c r="AB3519">
        <v>8061802</v>
      </c>
      <c r="AC3519" t="s">
        <v>47</v>
      </c>
      <c r="AD3519" t="str">
        <f>+VLOOKUP(T3519,items!$A$2:$D$1255,4,0)</f>
        <v>PERGOLA</v>
      </c>
      <c r="AE3519" t="str">
        <f>+VLOOKUP(T3519,Tabla1[],5,0)</f>
        <v>PERGOLITE</v>
      </c>
      <c r="AF3519">
        <f t="shared" si="54"/>
        <v>12</v>
      </c>
    </row>
    <row r="3520" spans="1:34" x14ac:dyDescent="0.25">
      <c r="A3520">
        <v>98900</v>
      </c>
      <c r="B3520" t="s">
        <v>7294</v>
      </c>
      <c r="C3520" t="s">
        <v>75</v>
      </c>
      <c r="D3520">
        <v>0</v>
      </c>
      <c r="F3520" t="s">
        <v>4571</v>
      </c>
      <c r="G3520" t="s">
        <v>3374</v>
      </c>
      <c r="H3520" t="s">
        <v>7295</v>
      </c>
      <c r="I3520" t="s">
        <v>7296</v>
      </c>
      <c r="J3520" t="s">
        <v>7297</v>
      </c>
      <c r="K3520" t="s">
        <v>7298</v>
      </c>
      <c r="L3520" t="s">
        <v>7299</v>
      </c>
      <c r="M3520" t="s">
        <v>4817</v>
      </c>
      <c r="N3520" t="s">
        <v>1106</v>
      </c>
      <c r="O3520" t="s">
        <v>326</v>
      </c>
      <c r="P3520" t="s">
        <v>5230</v>
      </c>
      <c r="Q3520" t="s">
        <v>4415</v>
      </c>
      <c r="R3520" t="s">
        <v>63</v>
      </c>
      <c r="S3520" t="s">
        <v>44</v>
      </c>
      <c r="T3520" t="s">
        <v>1451</v>
      </c>
      <c r="U3520" t="s">
        <v>1452</v>
      </c>
      <c r="W3520" t="s">
        <v>111</v>
      </c>
      <c r="X3520">
        <v>1</v>
      </c>
      <c r="Y3520">
        <v>0</v>
      </c>
      <c r="Z3520">
        <v>0</v>
      </c>
      <c r="AA3520">
        <v>0</v>
      </c>
      <c r="AB3520">
        <v>134206</v>
      </c>
      <c r="AC3520" t="s">
        <v>47</v>
      </c>
      <c r="AD3520">
        <f>+VLOOKUP(T3520,items!$A$2:$D$1255,4,0)</f>
        <v>0</v>
      </c>
      <c r="AE3520">
        <f>+VLOOKUP(T3520,Tabla1[],5,0)</f>
        <v>0</v>
      </c>
      <c r="AF3520">
        <f t="shared" si="54"/>
        <v>12</v>
      </c>
    </row>
    <row r="3521" spans="1:32" x14ac:dyDescent="0.25">
      <c r="A3521">
        <v>98900</v>
      </c>
      <c r="B3521" t="s">
        <v>7294</v>
      </c>
      <c r="C3521" t="s">
        <v>75</v>
      </c>
      <c r="D3521">
        <v>0</v>
      </c>
      <c r="F3521" t="s">
        <v>4571</v>
      </c>
      <c r="G3521" t="s">
        <v>3374</v>
      </c>
      <c r="H3521" t="s">
        <v>7295</v>
      </c>
      <c r="I3521" t="s">
        <v>7296</v>
      </c>
      <c r="J3521" t="s">
        <v>7297</v>
      </c>
      <c r="K3521" t="s">
        <v>7298</v>
      </c>
      <c r="L3521" t="s">
        <v>7299</v>
      </c>
      <c r="M3521" t="s">
        <v>4817</v>
      </c>
      <c r="N3521" t="s">
        <v>1106</v>
      </c>
      <c r="O3521" t="s">
        <v>326</v>
      </c>
      <c r="P3521" t="s">
        <v>5230</v>
      </c>
      <c r="Q3521" t="s">
        <v>4415</v>
      </c>
      <c r="R3521" t="s">
        <v>63</v>
      </c>
      <c r="S3521" t="s">
        <v>44</v>
      </c>
      <c r="T3521" t="s">
        <v>1934</v>
      </c>
      <c r="U3521" t="s">
        <v>2026</v>
      </c>
      <c r="W3521" t="s">
        <v>111</v>
      </c>
      <c r="X3521">
        <v>1</v>
      </c>
      <c r="Y3521">
        <v>3500</v>
      </c>
      <c r="Z3521">
        <v>1100</v>
      </c>
      <c r="AA3521">
        <v>0</v>
      </c>
      <c r="AB3521">
        <v>1405157</v>
      </c>
      <c r="AC3521" t="s">
        <v>47</v>
      </c>
      <c r="AD3521">
        <f>+VLOOKUP(T3521,items!$A$2:$D$1255,4,0)</f>
        <v>0</v>
      </c>
      <c r="AE3521">
        <f>+VLOOKUP(T3521,Tabla1[],5,0)</f>
        <v>0</v>
      </c>
      <c r="AF3521">
        <f t="shared" si="54"/>
        <v>12</v>
      </c>
    </row>
    <row r="3522" spans="1:32" x14ac:dyDescent="0.25">
      <c r="A3522">
        <v>98900</v>
      </c>
      <c r="B3522" t="s">
        <v>7294</v>
      </c>
      <c r="C3522" t="s">
        <v>75</v>
      </c>
      <c r="D3522">
        <v>0</v>
      </c>
      <c r="F3522" t="s">
        <v>4571</v>
      </c>
      <c r="G3522" t="s">
        <v>3374</v>
      </c>
      <c r="H3522" t="s">
        <v>7295</v>
      </c>
      <c r="I3522" t="s">
        <v>7296</v>
      </c>
      <c r="J3522" t="s">
        <v>7297</v>
      </c>
      <c r="K3522" t="s">
        <v>7298</v>
      </c>
      <c r="L3522" t="s">
        <v>7299</v>
      </c>
      <c r="M3522" t="s">
        <v>4817</v>
      </c>
      <c r="N3522" t="s">
        <v>1106</v>
      </c>
      <c r="O3522" t="s">
        <v>326</v>
      </c>
      <c r="P3522" t="s">
        <v>5230</v>
      </c>
      <c r="Q3522" t="s">
        <v>4415</v>
      </c>
      <c r="R3522" t="s">
        <v>63</v>
      </c>
      <c r="S3522" t="s">
        <v>44</v>
      </c>
      <c r="T3522" t="s">
        <v>1934</v>
      </c>
      <c r="U3522" t="s">
        <v>2026</v>
      </c>
      <c r="W3522" t="s">
        <v>111</v>
      </c>
      <c r="X3522">
        <v>1</v>
      </c>
      <c r="Y3522">
        <v>3500</v>
      </c>
      <c r="Z3522">
        <v>2900</v>
      </c>
      <c r="AA3522">
        <v>0</v>
      </c>
      <c r="AB3522">
        <v>1738721</v>
      </c>
      <c r="AC3522" t="s">
        <v>47</v>
      </c>
      <c r="AD3522">
        <f>+VLOOKUP(T3522,items!$A$2:$D$1255,4,0)</f>
        <v>0</v>
      </c>
      <c r="AE3522">
        <f>+VLOOKUP(T3522,Tabla1[],5,0)</f>
        <v>0</v>
      </c>
      <c r="AF3522">
        <f t="shared" ref="AF3522:AF3585" si="55">+MONTH(O3522)</f>
        <v>12</v>
      </c>
    </row>
    <row r="3523" spans="1:32" x14ac:dyDescent="0.25">
      <c r="A3523">
        <v>98914</v>
      </c>
      <c r="B3523" t="s">
        <v>7300</v>
      </c>
      <c r="C3523" t="s">
        <v>75</v>
      </c>
      <c r="D3523">
        <v>0</v>
      </c>
      <c r="F3523" t="s">
        <v>4571</v>
      </c>
      <c r="G3523" t="s">
        <v>1213</v>
      </c>
      <c r="H3523" t="s">
        <v>7301</v>
      </c>
      <c r="I3523" t="s">
        <v>7302</v>
      </c>
      <c r="J3523" t="s">
        <v>7303</v>
      </c>
      <c r="K3523" t="s">
        <v>7304</v>
      </c>
      <c r="L3523" t="s">
        <v>7305</v>
      </c>
      <c r="M3523" t="s">
        <v>186</v>
      </c>
      <c r="N3523" t="s">
        <v>626</v>
      </c>
      <c r="O3523" t="s">
        <v>2255</v>
      </c>
      <c r="P3523" t="s">
        <v>450</v>
      </c>
      <c r="Q3523" t="s">
        <v>1973</v>
      </c>
      <c r="R3523" t="s">
        <v>63</v>
      </c>
      <c r="S3523" t="s">
        <v>256</v>
      </c>
      <c r="T3523" t="s">
        <v>574</v>
      </c>
      <c r="U3523" t="s">
        <v>575</v>
      </c>
      <c r="W3523" t="s">
        <v>114</v>
      </c>
      <c r="X3523">
        <v>1</v>
      </c>
      <c r="Y3523">
        <v>5450</v>
      </c>
      <c r="Z3523">
        <v>0</v>
      </c>
      <c r="AA3523">
        <v>0</v>
      </c>
      <c r="AB3523">
        <v>743637</v>
      </c>
      <c r="AC3523" t="s">
        <v>47</v>
      </c>
      <c r="AD3523">
        <f>+VLOOKUP(T3523,items!$A$2:$D$1255,4,0)</f>
        <v>0</v>
      </c>
      <c r="AE3523">
        <f>+VLOOKUP(T3523,Tabla1[],5,0)</f>
        <v>0</v>
      </c>
      <c r="AF3523">
        <f t="shared" si="55"/>
        <v>12</v>
      </c>
    </row>
    <row r="3524" spans="1:32" x14ac:dyDescent="0.25">
      <c r="A3524">
        <v>98914</v>
      </c>
      <c r="B3524" t="s">
        <v>7300</v>
      </c>
      <c r="C3524" t="s">
        <v>75</v>
      </c>
      <c r="D3524">
        <v>0</v>
      </c>
      <c r="F3524" t="s">
        <v>4571</v>
      </c>
      <c r="G3524" t="s">
        <v>1213</v>
      </c>
      <c r="H3524" t="s">
        <v>7301</v>
      </c>
      <c r="I3524" t="s">
        <v>7302</v>
      </c>
      <c r="J3524" t="s">
        <v>7303</v>
      </c>
      <c r="K3524" t="s">
        <v>7304</v>
      </c>
      <c r="L3524" t="s">
        <v>7305</v>
      </c>
      <c r="M3524" t="s">
        <v>186</v>
      </c>
      <c r="N3524" t="s">
        <v>626</v>
      </c>
      <c r="O3524" t="s">
        <v>2255</v>
      </c>
      <c r="P3524" t="s">
        <v>450</v>
      </c>
      <c r="Q3524" t="s">
        <v>1973</v>
      </c>
      <c r="R3524" t="s">
        <v>63</v>
      </c>
      <c r="S3524" t="s">
        <v>256</v>
      </c>
      <c r="T3524" t="s">
        <v>94</v>
      </c>
      <c r="U3524" t="s">
        <v>95</v>
      </c>
      <c r="X3524">
        <v>1</v>
      </c>
      <c r="Y3524">
        <v>0</v>
      </c>
      <c r="Z3524">
        <v>0</v>
      </c>
      <c r="AA3524">
        <v>0</v>
      </c>
      <c r="AB3524">
        <v>500000</v>
      </c>
      <c r="AC3524" t="s">
        <v>47</v>
      </c>
      <c r="AD3524" t="e">
        <f>+VLOOKUP(T3524,items!$A$2:$D$1255,4,0)</f>
        <v>#N/A</v>
      </c>
      <c r="AE3524" t="e">
        <f>+VLOOKUP(T3524,Tabla1[],5,0)</f>
        <v>#N/A</v>
      </c>
      <c r="AF3524">
        <f t="shared" si="55"/>
        <v>12</v>
      </c>
    </row>
    <row r="3525" spans="1:32" x14ac:dyDescent="0.25">
      <c r="A3525">
        <v>98914</v>
      </c>
      <c r="B3525" t="s">
        <v>7300</v>
      </c>
      <c r="C3525" t="s">
        <v>75</v>
      </c>
      <c r="D3525">
        <v>0</v>
      </c>
      <c r="F3525" t="s">
        <v>4571</v>
      </c>
      <c r="G3525" t="s">
        <v>1213</v>
      </c>
      <c r="H3525" t="s">
        <v>7301</v>
      </c>
      <c r="I3525" t="s">
        <v>7302</v>
      </c>
      <c r="J3525" t="s">
        <v>7303</v>
      </c>
      <c r="K3525" t="s">
        <v>7304</v>
      </c>
      <c r="L3525" t="s">
        <v>7305</v>
      </c>
      <c r="M3525" t="s">
        <v>186</v>
      </c>
      <c r="N3525" t="s">
        <v>626</v>
      </c>
      <c r="O3525" t="s">
        <v>2255</v>
      </c>
      <c r="P3525" t="s">
        <v>450</v>
      </c>
      <c r="Q3525" t="s">
        <v>1973</v>
      </c>
      <c r="R3525" t="s">
        <v>63</v>
      </c>
      <c r="S3525" t="s">
        <v>256</v>
      </c>
      <c r="T3525" t="s">
        <v>466</v>
      </c>
      <c r="U3525" t="s">
        <v>467</v>
      </c>
      <c r="V3525" t="s">
        <v>884</v>
      </c>
      <c r="W3525" t="s">
        <v>114</v>
      </c>
      <c r="X3525">
        <v>1</v>
      </c>
      <c r="Y3525">
        <v>5450</v>
      </c>
      <c r="Z3525">
        <v>0</v>
      </c>
      <c r="AA3525">
        <v>3500</v>
      </c>
      <c r="AB3525">
        <v>6909274</v>
      </c>
      <c r="AC3525" t="s">
        <v>47</v>
      </c>
      <c r="AD3525" t="str">
        <f>+VLOOKUP(T3525,items!$A$2:$D$1255,4,0)</f>
        <v>SOMBRALINA</v>
      </c>
      <c r="AE3525" t="str">
        <f>+VLOOKUP(T3525,Tabla1[],5,0)</f>
        <v>ELECTRICA</v>
      </c>
      <c r="AF3525">
        <f t="shared" si="55"/>
        <v>12</v>
      </c>
    </row>
    <row r="3526" spans="1:32" x14ac:dyDescent="0.25">
      <c r="A3526">
        <v>98914</v>
      </c>
      <c r="B3526" t="s">
        <v>7300</v>
      </c>
      <c r="C3526" t="s">
        <v>75</v>
      </c>
      <c r="D3526">
        <v>0</v>
      </c>
      <c r="F3526" t="s">
        <v>4571</v>
      </c>
      <c r="G3526" t="s">
        <v>1213</v>
      </c>
      <c r="H3526" t="s">
        <v>7301</v>
      </c>
      <c r="I3526" t="s">
        <v>7302</v>
      </c>
      <c r="J3526" t="s">
        <v>7303</v>
      </c>
      <c r="K3526" t="s">
        <v>7304</v>
      </c>
      <c r="L3526" t="s">
        <v>7305</v>
      </c>
      <c r="M3526" t="s">
        <v>186</v>
      </c>
      <c r="N3526" t="s">
        <v>626</v>
      </c>
      <c r="O3526" t="s">
        <v>2255</v>
      </c>
      <c r="P3526" t="s">
        <v>450</v>
      </c>
      <c r="Q3526" t="s">
        <v>1973</v>
      </c>
      <c r="R3526" t="s">
        <v>63</v>
      </c>
      <c r="S3526" t="s">
        <v>256</v>
      </c>
      <c r="T3526" t="s">
        <v>392</v>
      </c>
      <c r="U3526" t="s">
        <v>393</v>
      </c>
      <c r="X3526">
        <v>1</v>
      </c>
      <c r="Y3526">
        <v>0</v>
      </c>
      <c r="Z3526">
        <v>0</v>
      </c>
      <c r="AA3526">
        <v>0</v>
      </c>
      <c r="AB3526">
        <v>300000</v>
      </c>
      <c r="AC3526" t="s">
        <v>47</v>
      </c>
      <c r="AD3526" t="e">
        <f>+VLOOKUP(T3526,items!$A$2:$D$1255,4,0)</f>
        <v>#N/A</v>
      </c>
      <c r="AE3526" t="e">
        <f>+VLOOKUP(T3526,Tabla1[],5,0)</f>
        <v>#N/A</v>
      </c>
      <c r="AF3526">
        <f t="shared" si="55"/>
        <v>12</v>
      </c>
    </row>
    <row r="3527" spans="1:32" x14ac:dyDescent="0.25">
      <c r="A3527">
        <v>98916</v>
      </c>
      <c r="B3527" t="s">
        <v>7306</v>
      </c>
      <c r="C3527" t="s">
        <v>75</v>
      </c>
      <c r="D3527">
        <v>1</v>
      </c>
      <c r="F3527" t="s">
        <v>4571</v>
      </c>
      <c r="G3527" t="s">
        <v>5169</v>
      </c>
      <c r="H3527" t="s">
        <v>7307</v>
      </c>
      <c r="I3527" t="s">
        <v>7308</v>
      </c>
      <c r="J3527" t="s">
        <v>7309</v>
      </c>
      <c r="K3527" t="s">
        <v>7310</v>
      </c>
      <c r="L3527" t="s">
        <v>7311</v>
      </c>
      <c r="M3527" t="s">
        <v>3882</v>
      </c>
      <c r="N3527" t="s">
        <v>7312</v>
      </c>
      <c r="O3527" t="s">
        <v>262</v>
      </c>
      <c r="P3527" t="s">
        <v>309</v>
      </c>
      <c r="Q3527" t="s">
        <v>269</v>
      </c>
      <c r="R3527" t="s">
        <v>127</v>
      </c>
      <c r="S3527" t="s">
        <v>256</v>
      </c>
      <c r="T3527" t="s">
        <v>505</v>
      </c>
      <c r="U3527" t="s">
        <v>506</v>
      </c>
      <c r="V3527" t="s">
        <v>244</v>
      </c>
      <c r="W3527" t="s">
        <v>93</v>
      </c>
      <c r="X3527">
        <v>2</v>
      </c>
      <c r="Y3527">
        <v>5000</v>
      </c>
      <c r="Z3527">
        <v>0</v>
      </c>
      <c r="AA3527">
        <v>2500</v>
      </c>
      <c r="AB3527">
        <v>8797012</v>
      </c>
      <c r="AC3527" t="s">
        <v>47</v>
      </c>
      <c r="AD3527">
        <f>+VLOOKUP(T3527,items!$A$2:$D$1255,4,0)</f>
        <v>0</v>
      </c>
      <c r="AE3527">
        <f>+VLOOKUP(T3527,Tabla1[],5,0)</f>
        <v>0</v>
      </c>
      <c r="AF3527">
        <f t="shared" si="55"/>
        <v>2</v>
      </c>
    </row>
    <row r="3528" spans="1:32" x14ac:dyDescent="0.25">
      <c r="A3528">
        <v>98916</v>
      </c>
      <c r="B3528" t="s">
        <v>7306</v>
      </c>
      <c r="C3528" t="s">
        <v>75</v>
      </c>
      <c r="D3528">
        <v>1</v>
      </c>
      <c r="F3528" t="s">
        <v>4571</v>
      </c>
      <c r="G3528" t="s">
        <v>5169</v>
      </c>
      <c r="H3528" t="s">
        <v>7307</v>
      </c>
      <c r="I3528" t="s">
        <v>7308</v>
      </c>
      <c r="J3528" t="s">
        <v>7309</v>
      </c>
      <c r="K3528" t="s">
        <v>7310</v>
      </c>
      <c r="L3528" t="s">
        <v>7311</v>
      </c>
      <c r="M3528" t="s">
        <v>3882</v>
      </c>
      <c r="N3528" t="s">
        <v>7312</v>
      </c>
      <c r="O3528" t="s">
        <v>262</v>
      </c>
      <c r="P3528" t="s">
        <v>309</v>
      </c>
      <c r="Q3528" t="s">
        <v>269</v>
      </c>
      <c r="R3528" t="s">
        <v>127</v>
      </c>
      <c r="S3528" t="s">
        <v>256</v>
      </c>
      <c r="T3528" t="s">
        <v>347</v>
      </c>
      <c r="U3528" t="s">
        <v>348</v>
      </c>
      <c r="W3528" t="s">
        <v>93</v>
      </c>
      <c r="X3528">
        <v>1</v>
      </c>
      <c r="Y3528">
        <v>11000</v>
      </c>
      <c r="Z3528">
        <v>0</v>
      </c>
      <c r="AA3528">
        <v>0</v>
      </c>
      <c r="AB3528">
        <v>1258081</v>
      </c>
      <c r="AC3528" t="s">
        <v>47</v>
      </c>
      <c r="AD3528">
        <f>+VLOOKUP(T3528,items!$A$2:$D$1255,4,0)</f>
        <v>0</v>
      </c>
      <c r="AE3528">
        <f>+VLOOKUP(T3528,Tabla1[],5,0)</f>
        <v>0</v>
      </c>
      <c r="AF3528">
        <f t="shared" si="55"/>
        <v>2</v>
      </c>
    </row>
    <row r="3529" spans="1:32" x14ac:dyDescent="0.25">
      <c r="A3529">
        <v>98916</v>
      </c>
      <c r="B3529" t="s">
        <v>7306</v>
      </c>
      <c r="C3529" t="s">
        <v>75</v>
      </c>
      <c r="D3529">
        <v>1</v>
      </c>
      <c r="F3529" t="s">
        <v>4571</v>
      </c>
      <c r="G3529" t="s">
        <v>5169</v>
      </c>
      <c r="H3529" t="s">
        <v>7307</v>
      </c>
      <c r="I3529" t="s">
        <v>7308</v>
      </c>
      <c r="J3529" t="s">
        <v>7309</v>
      </c>
      <c r="K3529" t="s">
        <v>7310</v>
      </c>
      <c r="L3529" t="s">
        <v>7311</v>
      </c>
      <c r="M3529" t="s">
        <v>3882</v>
      </c>
      <c r="N3529" t="s">
        <v>7312</v>
      </c>
      <c r="O3529" t="s">
        <v>262</v>
      </c>
      <c r="P3529" t="s">
        <v>309</v>
      </c>
      <c r="Q3529" t="s">
        <v>269</v>
      </c>
      <c r="R3529" t="s">
        <v>127</v>
      </c>
      <c r="S3529" t="s">
        <v>256</v>
      </c>
      <c r="T3529" t="s">
        <v>347</v>
      </c>
      <c r="U3529" t="s">
        <v>348</v>
      </c>
      <c r="W3529" t="s">
        <v>93</v>
      </c>
      <c r="X3529">
        <v>1</v>
      </c>
      <c r="Y3529">
        <v>20000</v>
      </c>
      <c r="Z3529">
        <v>0</v>
      </c>
      <c r="AA3529">
        <v>0</v>
      </c>
      <c r="AB3529">
        <v>2138738</v>
      </c>
      <c r="AC3529" t="s">
        <v>47</v>
      </c>
      <c r="AD3529">
        <f>+VLOOKUP(T3529,items!$A$2:$D$1255,4,0)</f>
        <v>0</v>
      </c>
      <c r="AE3529">
        <f>+VLOOKUP(T3529,Tabla1[],5,0)</f>
        <v>0</v>
      </c>
      <c r="AF3529">
        <f t="shared" si="55"/>
        <v>2</v>
      </c>
    </row>
    <row r="3530" spans="1:32" x14ac:dyDescent="0.25">
      <c r="A3530">
        <v>98916</v>
      </c>
      <c r="B3530" t="s">
        <v>7306</v>
      </c>
      <c r="C3530" t="s">
        <v>75</v>
      </c>
      <c r="D3530">
        <v>1</v>
      </c>
      <c r="F3530" t="s">
        <v>4571</v>
      </c>
      <c r="G3530" t="s">
        <v>5169</v>
      </c>
      <c r="H3530" t="s">
        <v>7307</v>
      </c>
      <c r="I3530" t="s">
        <v>7308</v>
      </c>
      <c r="J3530" t="s">
        <v>7309</v>
      </c>
      <c r="K3530" t="s">
        <v>7310</v>
      </c>
      <c r="L3530" t="s">
        <v>7311</v>
      </c>
      <c r="M3530" t="s">
        <v>3882</v>
      </c>
      <c r="N3530" t="s">
        <v>7312</v>
      </c>
      <c r="O3530" t="s">
        <v>262</v>
      </c>
      <c r="P3530" t="s">
        <v>309</v>
      </c>
      <c r="Q3530" t="s">
        <v>269</v>
      </c>
      <c r="R3530" t="s">
        <v>127</v>
      </c>
      <c r="S3530" t="s">
        <v>256</v>
      </c>
      <c r="T3530" t="s">
        <v>1447</v>
      </c>
      <c r="U3530" t="s">
        <v>1448</v>
      </c>
      <c r="X3530">
        <v>2</v>
      </c>
      <c r="Y3530">
        <v>5500</v>
      </c>
      <c r="Z3530">
        <v>0</v>
      </c>
      <c r="AA3530">
        <v>0</v>
      </c>
      <c r="AB3530">
        <v>4311220</v>
      </c>
      <c r="AC3530" t="s">
        <v>47</v>
      </c>
      <c r="AD3530">
        <f>+VLOOKUP(T3530,items!$A$2:$D$1255,4,0)</f>
        <v>0</v>
      </c>
      <c r="AE3530">
        <f>+VLOOKUP(T3530,Tabla1[],5,0)</f>
        <v>0</v>
      </c>
      <c r="AF3530">
        <f t="shared" si="55"/>
        <v>2</v>
      </c>
    </row>
    <row r="3531" spans="1:32" x14ac:dyDescent="0.25">
      <c r="A3531">
        <v>98916</v>
      </c>
      <c r="B3531" t="s">
        <v>7306</v>
      </c>
      <c r="C3531" t="s">
        <v>75</v>
      </c>
      <c r="D3531">
        <v>1</v>
      </c>
      <c r="F3531" t="s">
        <v>4571</v>
      </c>
      <c r="G3531" t="s">
        <v>5169</v>
      </c>
      <c r="H3531" t="s">
        <v>7307</v>
      </c>
      <c r="I3531" t="s">
        <v>7308</v>
      </c>
      <c r="J3531" t="s">
        <v>7309</v>
      </c>
      <c r="K3531" t="s">
        <v>7310</v>
      </c>
      <c r="L3531" t="s">
        <v>7311</v>
      </c>
      <c r="M3531" t="s">
        <v>3882</v>
      </c>
      <c r="N3531" t="s">
        <v>7312</v>
      </c>
      <c r="O3531" t="s">
        <v>262</v>
      </c>
      <c r="P3531" t="s">
        <v>309</v>
      </c>
      <c r="Q3531" t="s">
        <v>269</v>
      </c>
      <c r="R3531" t="s">
        <v>127</v>
      </c>
      <c r="S3531" t="s">
        <v>256</v>
      </c>
      <c r="T3531" t="s">
        <v>2640</v>
      </c>
      <c r="U3531" t="s">
        <v>2641</v>
      </c>
      <c r="X3531">
        <v>2</v>
      </c>
      <c r="Y3531">
        <v>5500</v>
      </c>
      <c r="Z3531">
        <v>0</v>
      </c>
      <c r="AA3531">
        <v>0</v>
      </c>
      <c r="AB3531">
        <v>2655088</v>
      </c>
      <c r="AC3531" t="s">
        <v>47</v>
      </c>
      <c r="AD3531">
        <f>+VLOOKUP(T3531,items!$A$2:$D$1255,4,0)</f>
        <v>0</v>
      </c>
      <c r="AE3531">
        <f>+VLOOKUP(T3531,Tabla1[],5,0)</f>
        <v>0</v>
      </c>
      <c r="AF3531">
        <f t="shared" si="55"/>
        <v>2</v>
      </c>
    </row>
    <row r="3532" spans="1:32" x14ac:dyDescent="0.25">
      <c r="A3532">
        <v>98916</v>
      </c>
      <c r="B3532" t="s">
        <v>7306</v>
      </c>
      <c r="C3532" t="s">
        <v>75</v>
      </c>
      <c r="D3532">
        <v>1</v>
      </c>
      <c r="F3532" t="s">
        <v>4571</v>
      </c>
      <c r="G3532" t="s">
        <v>5169</v>
      </c>
      <c r="H3532" t="s">
        <v>7307</v>
      </c>
      <c r="I3532" t="s">
        <v>7308</v>
      </c>
      <c r="J3532" t="s">
        <v>7309</v>
      </c>
      <c r="K3532" t="s">
        <v>7310</v>
      </c>
      <c r="L3532" t="s">
        <v>7311</v>
      </c>
      <c r="M3532" t="s">
        <v>3882</v>
      </c>
      <c r="N3532" t="s">
        <v>7312</v>
      </c>
      <c r="O3532" t="s">
        <v>262</v>
      </c>
      <c r="P3532" t="s">
        <v>309</v>
      </c>
      <c r="Q3532" t="s">
        <v>269</v>
      </c>
      <c r="R3532" t="s">
        <v>127</v>
      </c>
      <c r="S3532" t="s">
        <v>256</v>
      </c>
      <c r="T3532" t="s">
        <v>1519</v>
      </c>
      <c r="U3532" t="s">
        <v>1520</v>
      </c>
      <c r="V3532" t="s">
        <v>244</v>
      </c>
      <c r="W3532" t="s">
        <v>93</v>
      </c>
      <c r="X3532">
        <v>2</v>
      </c>
      <c r="Y3532">
        <v>5000</v>
      </c>
      <c r="Z3532">
        <v>0</v>
      </c>
      <c r="AA3532">
        <v>5500</v>
      </c>
      <c r="AB3532">
        <v>19086644</v>
      </c>
      <c r="AC3532" t="s">
        <v>47</v>
      </c>
      <c r="AD3532" t="str">
        <f>+VLOOKUP(T3532,items!$A$2:$D$1255,4,0)</f>
        <v>PERGOLA</v>
      </c>
      <c r="AE3532" t="str">
        <f>+VLOOKUP(T3532,Tabla1[],5,0)</f>
        <v>PERGOLITE</v>
      </c>
      <c r="AF3532">
        <f t="shared" si="55"/>
        <v>2</v>
      </c>
    </row>
    <row r="3533" spans="1:32" x14ac:dyDescent="0.25">
      <c r="A3533">
        <v>98916</v>
      </c>
      <c r="B3533" t="s">
        <v>7306</v>
      </c>
      <c r="C3533" t="s">
        <v>75</v>
      </c>
      <c r="D3533">
        <v>1</v>
      </c>
      <c r="F3533" t="s">
        <v>4571</v>
      </c>
      <c r="G3533" t="s">
        <v>5169</v>
      </c>
      <c r="H3533" t="s">
        <v>7307</v>
      </c>
      <c r="I3533" t="s">
        <v>7308</v>
      </c>
      <c r="J3533" t="s">
        <v>7309</v>
      </c>
      <c r="K3533" t="s">
        <v>7310</v>
      </c>
      <c r="L3533" t="s">
        <v>7311</v>
      </c>
      <c r="M3533" t="s">
        <v>3882</v>
      </c>
      <c r="N3533" t="s">
        <v>7312</v>
      </c>
      <c r="O3533" t="s">
        <v>262</v>
      </c>
      <c r="P3533" t="s">
        <v>309</v>
      </c>
      <c r="Q3533" t="s">
        <v>269</v>
      </c>
      <c r="R3533" t="s">
        <v>127</v>
      </c>
      <c r="S3533" t="s">
        <v>256</v>
      </c>
      <c r="T3533" t="s">
        <v>94</v>
      </c>
      <c r="U3533" t="s">
        <v>95</v>
      </c>
      <c r="X3533">
        <v>1</v>
      </c>
      <c r="Y3533">
        <v>0</v>
      </c>
      <c r="Z3533">
        <v>0</v>
      </c>
      <c r="AA3533">
        <v>0</v>
      </c>
      <c r="AB3533">
        <v>1500000</v>
      </c>
      <c r="AC3533" t="s">
        <v>47</v>
      </c>
      <c r="AD3533" t="e">
        <f>+VLOOKUP(T3533,items!$A$2:$D$1255,4,0)</f>
        <v>#N/A</v>
      </c>
      <c r="AE3533" t="e">
        <f>+VLOOKUP(T3533,Tabla1[],5,0)</f>
        <v>#N/A</v>
      </c>
      <c r="AF3533">
        <f t="shared" si="55"/>
        <v>2</v>
      </c>
    </row>
    <row r="3534" spans="1:32" x14ac:dyDescent="0.25">
      <c r="A3534">
        <v>98916</v>
      </c>
      <c r="B3534" t="s">
        <v>7306</v>
      </c>
      <c r="C3534" t="s">
        <v>75</v>
      </c>
      <c r="D3534">
        <v>1</v>
      </c>
      <c r="F3534" t="s">
        <v>4571</v>
      </c>
      <c r="G3534" t="s">
        <v>5169</v>
      </c>
      <c r="H3534" t="s">
        <v>7307</v>
      </c>
      <c r="I3534" t="s">
        <v>7308</v>
      </c>
      <c r="J3534" t="s">
        <v>7309</v>
      </c>
      <c r="K3534" t="s">
        <v>7310</v>
      </c>
      <c r="L3534" t="s">
        <v>7311</v>
      </c>
      <c r="M3534" t="s">
        <v>3882</v>
      </c>
      <c r="N3534" t="s">
        <v>7312</v>
      </c>
      <c r="O3534" t="s">
        <v>262</v>
      </c>
      <c r="P3534" t="s">
        <v>309</v>
      </c>
      <c r="Q3534" t="s">
        <v>269</v>
      </c>
      <c r="R3534" t="s">
        <v>127</v>
      </c>
      <c r="S3534" t="s">
        <v>256</v>
      </c>
      <c r="T3534" t="s">
        <v>2371</v>
      </c>
      <c r="U3534" t="s">
        <v>7313</v>
      </c>
      <c r="W3534" t="s">
        <v>93</v>
      </c>
      <c r="X3534">
        <v>3</v>
      </c>
      <c r="Y3534">
        <v>5000</v>
      </c>
      <c r="Z3534">
        <v>2500</v>
      </c>
      <c r="AA3534">
        <v>0</v>
      </c>
      <c r="AB3534">
        <v>6075000</v>
      </c>
      <c r="AC3534" t="s">
        <v>47</v>
      </c>
      <c r="AD3534">
        <f>+VLOOKUP(T3534,items!$A$2:$D$1255,4,0)</f>
        <v>0</v>
      </c>
      <c r="AE3534">
        <f>+VLOOKUP(T3534,Tabla1[],5,0)</f>
        <v>0</v>
      </c>
      <c r="AF3534">
        <f t="shared" si="55"/>
        <v>2</v>
      </c>
    </row>
    <row r="3535" spans="1:32" x14ac:dyDescent="0.25">
      <c r="A3535">
        <v>98916</v>
      </c>
      <c r="B3535" t="s">
        <v>7306</v>
      </c>
      <c r="C3535" t="s">
        <v>75</v>
      </c>
      <c r="D3535">
        <v>1</v>
      </c>
      <c r="F3535" t="s">
        <v>4571</v>
      </c>
      <c r="G3535" t="s">
        <v>5169</v>
      </c>
      <c r="H3535" t="s">
        <v>7307</v>
      </c>
      <c r="I3535" t="s">
        <v>7308</v>
      </c>
      <c r="J3535" t="s">
        <v>7309</v>
      </c>
      <c r="K3535" t="s">
        <v>7310</v>
      </c>
      <c r="L3535" t="s">
        <v>7311</v>
      </c>
      <c r="M3535" t="s">
        <v>3882</v>
      </c>
      <c r="N3535" t="s">
        <v>7312</v>
      </c>
      <c r="O3535" t="s">
        <v>262</v>
      </c>
      <c r="P3535" t="s">
        <v>309</v>
      </c>
      <c r="Q3535" t="s">
        <v>269</v>
      </c>
      <c r="R3535" t="s">
        <v>127</v>
      </c>
      <c r="S3535" t="s">
        <v>256</v>
      </c>
      <c r="T3535" t="s">
        <v>392</v>
      </c>
      <c r="U3535" t="s">
        <v>393</v>
      </c>
      <c r="X3535">
        <v>1</v>
      </c>
      <c r="Y3535">
        <v>0</v>
      </c>
      <c r="Z3535">
        <v>0</v>
      </c>
      <c r="AA3535">
        <v>0</v>
      </c>
      <c r="AB3535">
        <v>560000</v>
      </c>
      <c r="AC3535" t="s">
        <v>47</v>
      </c>
      <c r="AD3535" t="e">
        <f>+VLOOKUP(T3535,items!$A$2:$D$1255,4,0)</f>
        <v>#N/A</v>
      </c>
      <c r="AE3535" t="e">
        <f>+VLOOKUP(T3535,Tabla1[],5,0)</f>
        <v>#N/A</v>
      </c>
      <c r="AF3535">
        <f t="shared" si="55"/>
        <v>2</v>
      </c>
    </row>
    <row r="3536" spans="1:32" x14ac:dyDescent="0.25">
      <c r="A3536">
        <v>98929</v>
      </c>
      <c r="B3536" t="s">
        <v>1833</v>
      </c>
      <c r="C3536" t="s">
        <v>75</v>
      </c>
      <c r="D3536">
        <v>0</v>
      </c>
      <c r="F3536" t="s">
        <v>3918</v>
      </c>
      <c r="G3536" t="s">
        <v>3819</v>
      </c>
      <c r="H3536" t="s">
        <v>7314</v>
      </c>
      <c r="I3536" t="s">
        <v>37</v>
      </c>
      <c r="J3536" t="s">
        <v>7315</v>
      </c>
      <c r="K3536" t="s">
        <v>7316</v>
      </c>
      <c r="L3536" t="s">
        <v>37</v>
      </c>
      <c r="M3536" t="s">
        <v>119</v>
      </c>
      <c r="N3536" t="s">
        <v>119</v>
      </c>
      <c r="O3536" t="s">
        <v>504</v>
      </c>
      <c r="P3536" t="s">
        <v>124</v>
      </c>
      <c r="Q3536" t="s">
        <v>124</v>
      </c>
      <c r="R3536" t="s">
        <v>43</v>
      </c>
      <c r="S3536" t="s">
        <v>164</v>
      </c>
      <c r="T3536" t="s">
        <v>2431</v>
      </c>
      <c r="U3536" t="s">
        <v>2432</v>
      </c>
      <c r="X3536">
        <v>22</v>
      </c>
      <c r="Y3536">
        <v>0</v>
      </c>
      <c r="Z3536">
        <v>0</v>
      </c>
      <c r="AA3536">
        <v>0</v>
      </c>
      <c r="AB3536">
        <v>5187600</v>
      </c>
      <c r="AC3536" t="s">
        <v>47</v>
      </c>
      <c r="AD3536">
        <f>+VLOOKUP(T3536,items!$A$2:$D$1255,4,0)</f>
        <v>0</v>
      </c>
      <c r="AE3536">
        <f>+VLOOKUP(T3536,Tabla1[],5,0)</f>
        <v>0</v>
      </c>
      <c r="AF3536">
        <f t="shared" si="55"/>
        <v>11</v>
      </c>
    </row>
    <row r="3537" spans="1:34" x14ac:dyDescent="0.25">
      <c r="A3537">
        <v>98937</v>
      </c>
      <c r="B3537" t="s">
        <v>1003</v>
      </c>
      <c r="C3537" t="s">
        <v>33</v>
      </c>
      <c r="D3537">
        <v>0</v>
      </c>
      <c r="F3537" t="s">
        <v>3918</v>
      </c>
      <c r="G3537" t="s">
        <v>3374</v>
      </c>
      <c r="H3537" t="s">
        <v>7317</v>
      </c>
      <c r="I3537" t="s">
        <v>37</v>
      </c>
      <c r="J3537" t="s">
        <v>7318</v>
      </c>
      <c r="K3537" t="s">
        <v>7319</v>
      </c>
      <c r="L3537" t="s">
        <v>7320</v>
      </c>
      <c r="M3537" t="s">
        <v>425</v>
      </c>
      <c r="N3537" t="s">
        <v>425</v>
      </c>
      <c r="O3537" t="s">
        <v>4506</v>
      </c>
      <c r="P3537" t="s">
        <v>7254</v>
      </c>
      <c r="Q3537" t="s">
        <v>7312</v>
      </c>
      <c r="R3537" t="s">
        <v>127</v>
      </c>
      <c r="S3537" t="s">
        <v>64</v>
      </c>
      <c r="T3537" t="s">
        <v>1878</v>
      </c>
      <c r="U3537" t="s">
        <v>1879</v>
      </c>
      <c r="V3537" t="s">
        <v>958</v>
      </c>
      <c r="X3537">
        <v>1</v>
      </c>
      <c r="Y3537">
        <v>0</v>
      </c>
      <c r="Z3537">
        <v>0</v>
      </c>
      <c r="AA3537">
        <v>0</v>
      </c>
      <c r="AB3537">
        <v>0</v>
      </c>
      <c r="AC3537" t="s">
        <v>47</v>
      </c>
      <c r="AD3537" t="str">
        <f>+VLOOKUP(T3537,items!$A$2:$D$1255,4,0)</f>
        <v>MUEBLES</v>
      </c>
      <c r="AE3537">
        <f>+VLOOKUP(T3537,Tabla1[],5,0)</f>
        <v>0</v>
      </c>
      <c r="AF3537">
        <f t="shared" si="55"/>
        <v>12</v>
      </c>
    </row>
    <row r="3538" spans="1:34" x14ac:dyDescent="0.25">
      <c r="A3538">
        <v>98937</v>
      </c>
      <c r="B3538" t="s">
        <v>1003</v>
      </c>
      <c r="C3538" t="s">
        <v>33</v>
      </c>
      <c r="D3538">
        <v>0</v>
      </c>
      <c r="F3538" t="s">
        <v>3918</v>
      </c>
      <c r="G3538" t="s">
        <v>3374</v>
      </c>
      <c r="H3538" t="s">
        <v>7317</v>
      </c>
      <c r="I3538" t="s">
        <v>37</v>
      </c>
      <c r="J3538" t="s">
        <v>7318</v>
      </c>
      <c r="K3538" t="s">
        <v>7319</v>
      </c>
      <c r="L3538" t="s">
        <v>7320</v>
      </c>
      <c r="M3538" t="s">
        <v>425</v>
      </c>
      <c r="N3538" t="s">
        <v>425</v>
      </c>
      <c r="O3538" t="s">
        <v>4506</v>
      </c>
      <c r="P3538" t="s">
        <v>7254</v>
      </c>
      <c r="Q3538" t="s">
        <v>7312</v>
      </c>
      <c r="R3538" t="s">
        <v>127</v>
      </c>
      <c r="S3538" t="s">
        <v>64</v>
      </c>
      <c r="T3538" t="s">
        <v>2288</v>
      </c>
      <c r="U3538" t="s">
        <v>2289</v>
      </c>
      <c r="V3538" t="s">
        <v>958</v>
      </c>
      <c r="X3538">
        <v>1</v>
      </c>
      <c r="Y3538">
        <v>0</v>
      </c>
      <c r="Z3538">
        <v>0</v>
      </c>
      <c r="AA3538">
        <v>0</v>
      </c>
      <c r="AB3538">
        <v>0</v>
      </c>
      <c r="AC3538" t="s">
        <v>47</v>
      </c>
      <c r="AD3538">
        <f>+VLOOKUP(T3538,items!$A$2:$D$1255,4,0)</f>
        <v>0</v>
      </c>
      <c r="AE3538">
        <f>+VLOOKUP(T3538,Tabla1[],5,0)</f>
        <v>0</v>
      </c>
      <c r="AF3538">
        <f t="shared" si="55"/>
        <v>12</v>
      </c>
    </row>
    <row r="3539" spans="1:34" x14ac:dyDescent="0.25">
      <c r="A3539">
        <v>98938</v>
      </c>
      <c r="B3539" t="s">
        <v>7321</v>
      </c>
      <c r="C3539" t="s">
        <v>33</v>
      </c>
      <c r="D3539">
        <v>0</v>
      </c>
      <c r="F3539" t="s">
        <v>1142</v>
      </c>
      <c r="G3539" t="s">
        <v>3374</v>
      </c>
      <c r="H3539" t="s">
        <v>7322</v>
      </c>
      <c r="I3539" t="s">
        <v>37</v>
      </c>
      <c r="J3539" t="s">
        <v>7323</v>
      </c>
      <c r="K3539" t="s">
        <v>7324</v>
      </c>
      <c r="L3539" t="s">
        <v>7325</v>
      </c>
      <c r="M3539" t="s">
        <v>120</v>
      </c>
      <c r="N3539" t="s">
        <v>120</v>
      </c>
      <c r="O3539" t="s">
        <v>187</v>
      </c>
      <c r="P3539" t="s">
        <v>386</v>
      </c>
      <c r="Q3539" t="s">
        <v>6716</v>
      </c>
      <c r="R3539" t="s">
        <v>63</v>
      </c>
      <c r="S3539" t="s">
        <v>44</v>
      </c>
      <c r="T3539" t="s">
        <v>7326</v>
      </c>
      <c r="U3539" t="s">
        <v>7327</v>
      </c>
      <c r="X3539">
        <v>4</v>
      </c>
      <c r="Y3539">
        <v>0</v>
      </c>
      <c r="Z3539">
        <v>0</v>
      </c>
      <c r="AA3539">
        <v>0</v>
      </c>
      <c r="AB3539">
        <v>116028</v>
      </c>
      <c r="AC3539" t="s">
        <v>47</v>
      </c>
      <c r="AD3539">
        <f>+VLOOKUP(T3539,items!$A$2:$D$1255,4,0)</f>
        <v>0</v>
      </c>
      <c r="AE3539">
        <f>+VLOOKUP(T3539,Tabla1[],5,0)</f>
        <v>0</v>
      </c>
      <c r="AF3539">
        <f t="shared" si="55"/>
        <v>12</v>
      </c>
    </row>
    <row r="3540" spans="1:34" x14ac:dyDescent="0.25">
      <c r="A3540">
        <v>98938</v>
      </c>
      <c r="B3540" t="s">
        <v>7321</v>
      </c>
      <c r="C3540" t="s">
        <v>33</v>
      </c>
      <c r="D3540">
        <v>0</v>
      </c>
      <c r="F3540" t="s">
        <v>1142</v>
      </c>
      <c r="G3540" t="s">
        <v>3374</v>
      </c>
      <c r="H3540" t="s">
        <v>7322</v>
      </c>
      <c r="I3540" t="s">
        <v>37</v>
      </c>
      <c r="J3540" t="s">
        <v>7323</v>
      </c>
      <c r="K3540" t="s">
        <v>7324</v>
      </c>
      <c r="L3540" t="s">
        <v>7325</v>
      </c>
      <c r="M3540" t="s">
        <v>120</v>
      </c>
      <c r="N3540" t="s">
        <v>120</v>
      </c>
      <c r="O3540" t="s">
        <v>187</v>
      </c>
      <c r="P3540" t="s">
        <v>386</v>
      </c>
      <c r="Q3540" t="s">
        <v>6716</v>
      </c>
      <c r="R3540" t="s">
        <v>63</v>
      </c>
      <c r="S3540" t="s">
        <v>44</v>
      </c>
      <c r="T3540" t="s">
        <v>3155</v>
      </c>
      <c r="U3540" t="s">
        <v>3156</v>
      </c>
      <c r="V3540" t="s">
        <v>1168</v>
      </c>
      <c r="X3540">
        <v>1</v>
      </c>
      <c r="Y3540">
        <v>0</v>
      </c>
      <c r="Z3540">
        <v>0</v>
      </c>
      <c r="AA3540">
        <v>0</v>
      </c>
      <c r="AB3540">
        <v>2282000</v>
      </c>
      <c r="AC3540" t="s">
        <v>47</v>
      </c>
      <c r="AD3540">
        <f>+VLOOKUP(T3540,items!$A$2:$D$1255,4,0)</f>
        <v>0</v>
      </c>
      <c r="AE3540">
        <f>+VLOOKUP(T3540,Tabla1[],5,0)</f>
        <v>0</v>
      </c>
      <c r="AF3540">
        <f t="shared" si="55"/>
        <v>12</v>
      </c>
    </row>
    <row r="3541" spans="1:34" x14ac:dyDescent="0.25">
      <c r="A3541">
        <v>98938</v>
      </c>
      <c r="B3541" t="s">
        <v>7321</v>
      </c>
      <c r="C3541" t="s">
        <v>33</v>
      </c>
      <c r="D3541">
        <v>0</v>
      </c>
      <c r="F3541" t="s">
        <v>1142</v>
      </c>
      <c r="G3541" t="s">
        <v>3374</v>
      </c>
      <c r="H3541" t="s">
        <v>7322</v>
      </c>
      <c r="I3541" t="s">
        <v>37</v>
      </c>
      <c r="J3541" t="s">
        <v>7323</v>
      </c>
      <c r="K3541" t="s">
        <v>7324</v>
      </c>
      <c r="L3541" t="s">
        <v>7325</v>
      </c>
      <c r="M3541" t="s">
        <v>120</v>
      </c>
      <c r="N3541" t="s">
        <v>120</v>
      </c>
      <c r="O3541" t="s">
        <v>187</v>
      </c>
      <c r="P3541" t="s">
        <v>386</v>
      </c>
      <c r="Q3541" t="s">
        <v>6716</v>
      </c>
      <c r="R3541" t="s">
        <v>63</v>
      </c>
      <c r="S3541" t="s">
        <v>44</v>
      </c>
      <c r="T3541" t="s">
        <v>5868</v>
      </c>
      <c r="U3541" t="s">
        <v>5869</v>
      </c>
      <c r="V3541" t="s">
        <v>1168</v>
      </c>
      <c r="X3541">
        <v>4</v>
      </c>
      <c r="Y3541">
        <v>0</v>
      </c>
      <c r="Z3541">
        <v>0</v>
      </c>
      <c r="AA3541">
        <v>0</v>
      </c>
      <c r="AB3541">
        <v>3249988</v>
      </c>
      <c r="AC3541" t="s">
        <v>47</v>
      </c>
      <c r="AD3541">
        <f>+VLOOKUP(T3541,items!$A$2:$D$1255,4,0)</f>
        <v>0</v>
      </c>
      <c r="AE3541">
        <f>+VLOOKUP(T3541,Tabla1[],5,0)</f>
        <v>0</v>
      </c>
      <c r="AF3541">
        <f t="shared" si="55"/>
        <v>12</v>
      </c>
    </row>
    <row r="3542" spans="1:34" x14ac:dyDescent="0.25">
      <c r="A3542">
        <v>98938</v>
      </c>
      <c r="B3542" t="s">
        <v>7321</v>
      </c>
      <c r="C3542" t="s">
        <v>33</v>
      </c>
      <c r="D3542">
        <v>0</v>
      </c>
      <c r="F3542" t="s">
        <v>1142</v>
      </c>
      <c r="G3542" t="s">
        <v>3374</v>
      </c>
      <c r="H3542" t="s">
        <v>7322</v>
      </c>
      <c r="I3542" t="s">
        <v>37</v>
      </c>
      <c r="J3542" t="s">
        <v>7323</v>
      </c>
      <c r="K3542" t="s">
        <v>7324</v>
      </c>
      <c r="L3542" t="s">
        <v>7325</v>
      </c>
      <c r="M3542" t="s">
        <v>120</v>
      </c>
      <c r="N3542" t="s">
        <v>120</v>
      </c>
      <c r="O3542" t="s">
        <v>187</v>
      </c>
      <c r="P3542" t="s">
        <v>386</v>
      </c>
      <c r="Q3542" t="s">
        <v>6716</v>
      </c>
      <c r="R3542" t="s">
        <v>63</v>
      </c>
      <c r="S3542" t="s">
        <v>44</v>
      </c>
      <c r="T3542" t="s">
        <v>215</v>
      </c>
      <c r="U3542" t="s">
        <v>216</v>
      </c>
      <c r="X3542">
        <v>1</v>
      </c>
      <c r="Y3542">
        <v>0</v>
      </c>
      <c r="Z3542">
        <v>0</v>
      </c>
      <c r="AA3542">
        <v>0</v>
      </c>
      <c r="AB3542">
        <v>969852</v>
      </c>
      <c r="AC3542" t="s">
        <v>47</v>
      </c>
      <c r="AD3542">
        <f>+VLOOKUP(T3542,items!$A$2:$D$1255,4,0)</f>
        <v>0</v>
      </c>
      <c r="AE3542">
        <f>+VLOOKUP(T3542,Tabla1[],5,0)</f>
        <v>0</v>
      </c>
      <c r="AF3542">
        <f t="shared" si="55"/>
        <v>12</v>
      </c>
    </row>
    <row r="3543" spans="1:34" x14ac:dyDescent="0.25">
      <c r="A3543">
        <v>98941</v>
      </c>
      <c r="B3543" t="s">
        <v>7328</v>
      </c>
      <c r="C3543" t="s">
        <v>1065</v>
      </c>
      <c r="D3543">
        <v>0</v>
      </c>
      <c r="F3543" t="s">
        <v>3918</v>
      </c>
      <c r="G3543" t="s">
        <v>3918</v>
      </c>
      <c r="H3543" t="s">
        <v>7329</v>
      </c>
      <c r="I3543" t="s">
        <v>37</v>
      </c>
      <c r="J3543" t="s">
        <v>37</v>
      </c>
      <c r="K3543" t="s">
        <v>7330</v>
      </c>
      <c r="L3543" t="s">
        <v>7331</v>
      </c>
      <c r="M3543" t="s">
        <v>3374</v>
      </c>
      <c r="N3543" t="s">
        <v>3374</v>
      </c>
      <c r="O3543" t="s">
        <v>5459</v>
      </c>
      <c r="P3543" t="s">
        <v>341</v>
      </c>
      <c r="Q3543" t="s">
        <v>626</v>
      </c>
      <c r="R3543" t="s">
        <v>127</v>
      </c>
      <c r="S3543" t="s">
        <v>44</v>
      </c>
      <c r="T3543" t="s">
        <v>3085</v>
      </c>
      <c r="U3543" t="s">
        <v>3086</v>
      </c>
      <c r="W3543" t="s">
        <v>117</v>
      </c>
      <c r="X3543">
        <v>1</v>
      </c>
      <c r="Y3543">
        <v>0</v>
      </c>
      <c r="Z3543">
        <v>0</v>
      </c>
      <c r="AA3543">
        <v>0</v>
      </c>
      <c r="AB3543">
        <v>3030812</v>
      </c>
      <c r="AC3543" t="s">
        <v>47</v>
      </c>
      <c r="AD3543">
        <f>+VLOOKUP(T3543,items!$A$2:$D$1255,4,0)</f>
        <v>0</v>
      </c>
      <c r="AE3543">
        <f>+VLOOKUP(T3543,Tabla1[],5,0)</f>
        <v>0</v>
      </c>
      <c r="AF3543">
        <f t="shared" si="55"/>
        <v>12</v>
      </c>
    </row>
    <row r="3544" spans="1:34" x14ac:dyDescent="0.25">
      <c r="A3544">
        <v>98942</v>
      </c>
      <c r="B3544" t="s">
        <v>7332</v>
      </c>
      <c r="C3544" t="s">
        <v>75</v>
      </c>
      <c r="D3544">
        <v>0</v>
      </c>
      <c r="F3544" t="s">
        <v>3918</v>
      </c>
      <c r="G3544" t="s">
        <v>186</v>
      </c>
      <c r="H3544" t="s">
        <v>7333</v>
      </c>
      <c r="I3544" t="s">
        <v>7334</v>
      </c>
      <c r="J3544" t="s">
        <v>7335</v>
      </c>
      <c r="K3544" t="s">
        <v>7336</v>
      </c>
      <c r="L3544" t="s">
        <v>37</v>
      </c>
      <c r="M3544" t="s">
        <v>381</v>
      </c>
      <c r="N3544" t="s">
        <v>1106</v>
      </c>
      <c r="O3544" t="s">
        <v>341</v>
      </c>
      <c r="P3544" t="s">
        <v>386</v>
      </c>
      <c r="Q3544" t="s">
        <v>326</v>
      </c>
      <c r="R3544" t="s">
        <v>764</v>
      </c>
      <c r="S3544" t="s">
        <v>108</v>
      </c>
      <c r="T3544" t="s">
        <v>7337</v>
      </c>
      <c r="U3544" t="s">
        <v>7338</v>
      </c>
      <c r="W3544" t="s">
        <v>117</v>
      </c>
      <c r="X3544">
        <v>1</v>
      </c>
      <c r="Y3544">
        <v>3500</v>
      </c>
      <c r="Z3544">
        <v>2500</v>
      </c>
      <c r="AA3544">
        <v>0</v>
      </c>
      <c r="AB3544">
        <v>1321819</v>
      </c>
      <c r="AC3544" t="s">
        <v>47</v>
      </c>
      <c r="AD3544">
        <f>+VLOOKUP(T3544,items!$A$2:$D$1255,4,0)</f>
        <v>0</v>
      </c>
      <c r="AE3544">
        <f>+VLOOKUP(T3544,Tabla1[],5,0)</f>
        <v>0</v>
      </c>
      <c r="AF3544">
        <f t="shared" si="55"/>
        <v>12</v>
      </c>
    </row>
    <row r="3545" spans="1:34" x14ac:dyDescent="0.25">
      <c r="A3545">
        <v>98947</v>
      </c>
      <c r="B3545" t="s">
        <v>7339</v>
      </c>
      <c r="C3545" t="s">
        <v>75</v>
      </c>
      <c r="D3545">
        <v>0</v>
      </c>
      <c r="F3545" t="s">
        <v>3918</v>
      </c>
      <c r="G3545" t="s">
        <v>125</v>
      </c>
      <c r="H3545" t="s">
        <v>7340</v>
      </c>
      <c r="I3545" t="s">
        <v>7341</v>
      </c>
      <c r="J3545" t="s">
        <v>7342</v>
      </c>
      <c r="K3545" t="s">
        <v>7343</v>
      </c>
      <c r="L3545" t="s">
        <v>7344</v>
      </c>
      <c r="M3545" t="s">
        <v>1213</v>
      </c>
      <c r="N3545" t="s">
        <v>186</v>
      </c>
      <c r="O3545" t="s">
        <v>426</v>
      </c>
      <c r="P3545" t="s">
        <v>626</v>
      </c>
      <c r="Q3545" t="s">
        <v>4819</v>
      </c>
      <c r="R3545" t="s">
        <v>127</v>
      </c>
      <c r="S3545" t="s">
        <v>256</v>
      </c>
      <c r="T3545" t="s">
        <v>3942</v>
      </c>
      <c r="U3545" t="s">
        <v>3943</v>
      </c>
      <c r="X3545">
        <v>2</v>
      </c>
      <c r="Y3545">
        <v>0</v>
      </c>
      <c r="Z3545">
        <v>0</v>
      </c>
      <c r="AA3545">
        <v>0</v>
      </c>
      <c r="AB3545">
        <v>6433920</v>
      </c>
      <c r="AC3545" t="s">
        <v>47</v>
      </c>
      <c r="AD3545">
        <f>+VLOOKUP(T3545,items!$A$2:$D$1255,4,0)</f>
        <v>0</v>
      </c>
      <c r="AE3545">
        <f>+VLOOKUP(T3545,Tabla1[],5,0)</f>
        <v>0</v>
      </c>
      <c r="AF3545">
        <f t="shared" si="55"/>
        <v>12</v>
      </c>
    </row>
    <row r="3546" spans="1:34" x14ac:dyDescent="0.25">
      <c r="A3546">
        <v>98948</v>
      </c>
      <c r="B3546" t="s">
        <v>1695</v>
      </c>
      <c r="C3546" t="s">
        <v>75</v>
      </c>
      <c r="D3546">
        <v>0</v>
      </c>
      <c r="F3546" t="s">
        <v>3918</v>
      </c>
      <c r="G3546" t="s">
        <v>3374</v>
      </c>
      <c r="H3546" t="s">
        <v>7345</v>
      </c>
      <c r="I3546" t="s">
        <v>37</v>
      </c>
      <c r="J3546" t="s">
        <v>7346</v>
      </c>
      <c r="K3546" t="s">
        <v>7347</v>
      </c>
      <c r="L3546" t="s">
        <v>37</v>
      </c>
      <c r="M3546" t="s">
        <v>4581</v>
      </c>
      <c r="N3546" t="s">
        <v>4581</v>
      </c>
      <c r="O3546" t="s">
        <v>3819</v>
      </c>
      <c r="P3546" t="s">
        <v>119</v>
      </c>
      <c r="Q3546" t="s">
        <v>119</v>
      </c>
      <c r="R3546" t="s">
        <v>43</v>
      </c>
      <c r="S3546" t="s">
        <v>164</v>
      </c>
      <c r="T3546" t="s">
        <v>2135</v>
      </c>
      <c r="U3546" t="s">
        <v>214</v>
      </c>
      <c r="X3546">
        <v>120</v>
      </c>
      <c r="Y3546">
        <v>0</v>
      </c>
      <c r="Z3546">
        <v>0</v>
      </c>
      <c r="AA3546">
        <v>0</v>
      </c>
      <c r="AB3546">
        <v>6000000</v>
      </c>
      <c r="AC3546" t="s">
        <v>47</v>
      </c>
      <c r="AD3546">
        <f>+VLOOKUP(T3546,items!$A$2:$D$1255,4,0)</f>
        <v>0</v>
      </c>
      <c r="AE3546">
        <f>+VLOOKUP(T3546,Tabla1[],5,0)</f>
        <v>0</v>
      </c>
      <c r="AF3546">
        <f t="shared" si="55"/>
        <v>11</v>
      </c>
    </row>
    <row r="3547" spans="1:34" x14ac:dyDescent="0.25">
      <c r="A3547">
        <v>98950</v>
      </c>
      <c r="B3547" t="s">
        <v>7348</v>
      </c>
      <c r="C3547" t="s">
        <v>33</v>
      </c>
      <c r="D3547">
        <v>0</v>
      </c>
      <c r="F3547" t="s">
        <v>3918</v>
      </c>
      <c r="G3547" t="s">
        <v>3918</v>
      </c>
      <c r="H3547" t="s">
        <v>7349</v>
      </c>
      <c r="I3547" t="s">
        <v>37</v>
      </c>
      <c r="J3547" t="s">
        <v>7350</v>
      </c>
      <c r="K3547" t="s">
        <v>7351</v>
      </c>
      <c r="L3547" t="s">
        <v>7352</v>
      </c>
      <c r="M3547" t="s">
        <v>4581</v>
      </c>
      <c r="N3547" t="s">
        <v>4581</v>
      </c>
      <c r="O3547" t="s">
        <v>449</v>
      </c>
      <c r="P3547" t="s">
        <v>1106</v>
      </c>
      <c r="Q3547" t="s">
        <v>2252</v>
      </c>
      <c r="R3547" t="s">
        <v>63</v>
      </c>
      <c r="S3547" t="s">
        <v>128</v>
      </c>
      <c r="T3547" t="s">
        <v>4070</v>
      </c>
      <c r="U3547" t="s">
        <v>4071</v>
      </c>
      <c r="W3547" t="s">
        <v>211</v>
      </c>
      <c r="X3547">
        <v>5</v>
      </c>
      <c r="Y3547">
        <v>0</v>
      </c>
      <c r="Z3547">
        <v>0</v>
      </c>
      <c r="AA3547">
        <v>0</v>
      </c>
      <c r="AB3547">
        <v>3692685</v>
      </c>
      <c r="AC3547" t="s">
        <v>47</v>
      </c>
      <c r="AD3547">
        <f>+VLOOKUP(T3547,items!$A$2:$D$1255,4,0)</f>
        <v>0</v>
      </c>
      <c r="AE3547">
        <f>+VLOOKUP(T3547,Tabla1[],5,0)</f>
        <v>0</v>
      </c>
      <c r="AF3547">
        <f t="shared" si="55"/>
        <v>12</v>
      </c>
    </row>
    <row r="3548" spans="1:34" x14ac:dyDescent="0.25">
      <c r="A3548">
        <v>98950</v>
      </c>
      <c r="B3548" t="s">
        <v>7348</v>
      </c>
      <c r="C3548" t="s">
        <v>33</v>
      </c>
      <c r="D3548">
        <v>0</v>
      </c>
      <c r="F3548" t="s">
        <v>3918</v>
      </c>
      <c r="G3548" t="s">
        <v>3918</v>
      </c>
      <c r="H3548" t="s">
        <v>7349</v>
      </c>
      <c r="I3548" t="s">
        <v>37</v>
      </c>
      <c r="J3548" t="s">
        <v>7350</v>
      </c>
      <c r="K3548" t="s">
        <v>7351</v>
      </c>
      <c r="L3548" t="s">
        <v>7352</v>
      </c>
      <c r="M3548" t="s">
        <v>4581</v>
      </c>
      <c r="N3548" t="s">
        <v>4581</v>
      </c>
      <c r="O3548" t="s">
        <v>449</v>
      </c>
      <c r="P3548" t="s">
        <v>1106</v>
      </c>
      <c r="Q3548" t="s">
        <v>2252</v>
      </c>
      <c r="R3548" t="s">
        <v>63</v>
      </c>
      <c r="S3548" t="s">
        <v>128</v>
      </c>
      <c r="T3548" t="s">
        <v>5601</v>
      </c>
      <c r="U3548" t="s">
        <v>5602</v>
      </c>
      <c r="W3548" t="s">
        <v>117</v>
      </c>
      <c r="X3548">
        <v>4</v>
      </c>
      <c r="Y3548">
        <v>0</v>
      </c>
      <c r="Z3548">
        <v>0</v>
      </c>
      <c r="AA3548">
        <v>0</v>
      </c>
      <c r="AB3548">
        <v>4793740</v>
      </c>
      <c r="AC3548" t="s">
        <v>47</v>
      </c>
      <c r="AD3548" t="str">
        <f>+VLOOKUP(T3548,items!$A$2:$D$1255,4,0)</f>
        <v>MUEBLES</v>
      </c>
      <c r="AE3548">
        <f>+VLOOKUP(T3548,Tabla1[],5,0)</f>
        <v>0</v>
      </c>
      <c r="AF3548">
        <f t="shared" si="55"/>
        <v>12</v>
      </c>
    </row>
    <row r="3549" spans="1:34" x14ac:dyDescent="0.25">
      <c r="A3549">
        <v>98950</v>
      </c>
      <c r="B3549" t="s">
        <v>7348</v>
      </c>
      <c r="C3549" t="s">
        <v>33</v>
      </c>
      <c r="D3549">
        <v>0</v>
      </c>
      <c r="F3549" t="s">
        <v>3918</v>
      </c>
      <c r="G3549" t="s">
        <v>3918</v>
      </c>
      <c r="H3549" t="s">
        <v>7349</v>
      </c>
      <c r="I3549" t="s">
        <v>37</v>
      </c>
      <c r="J3549" t="s">
        <v>7350</v>
      </c>
      <c r="K3549" t="s">
        <v>7351</v>
      </c>
      <c r="L3549" t="s">
        <v>7352</v>
      </c>
      <c r="M3549" t="s">
        <v>4581</v>
      </c>
      <c r="N3549" t="s">
        <v>4581</v>
      </c>
      <c r="O3549" t="s">
        <v>449</v>
      </c>
      <c r="P3549" t="s">
        <v>1106</v>
      </c>
      <c r="Q3549" t="s">
        <v>2252</v>
      </c>
      <c r="R3549" t="s">
        <v>63</v>
      </c>
      <c r="S3549" t="s">
        <v>128</v>
      </c>
      <c r="T3549" t="s">
        <v>5580</v>
      </c>
      <c r="U3549" t="s">
        <v>5581</v>
      </c>
      <c r="V3549" t="s">
        <v>214</v>
      </c>
      <c r="X3549">
        <v>5</v>
      </c>
      <c r="Y3549">
        <v>0</v>
      </c>
      <c r="Z3549">
        <v>0</v>
      </c>
      <c r="AA3549">
        <v>0</v>
      </c>
      <c r="AB3549">
        <v>8488170</v>
      </c>
      <c r="AC3549" t="s">
        <v>47</v>
      </c>
      <c r="AD3549">
        <f>+VLOOKUP(T3549,items!$A$2:$D$1255,4,0)</f>
        <v>0</v>
      </c>
      <c r="AE3549">
        <f>+VLOOKUP(T3549,Tabla1[],5,0)</f>
        <v>0</v>
      </c>
      <c r="AF3549">
        <f t="shared" si="55"/>
        <v>12</v>
      </c>
    </row>
    <row r="3550" spans="1:34" x14ac:dyDescent="0.25">
      <c r="A3550">
        <v>98950</v>
      </c>
      <c r="B3550" t="s">
        <v>7348</v>
      </c>
      <c r="C3550" t="s">
        <v>33</v>
      </c>
      <c r="D3550">
        <v>0</v>
      </c>
      <c r="F3550" t="s">
        <v>3918</v>
      </c>
      <c r="G3550" t="s">
        <v>3918</v>
      </c>
      <c r="H3550" t="s">
        <v>7349</v>
      </c>
      <c r="I3550" t="s">
        <v>37</v>
      </c>
      <c r="J3550" t="s">
        <v>7350</v>
      </c>
      <c r="K3550" t="s">
        <v>7351</v>
      </c>
      <c r="L3550" t="s">
        <v>7352</v>
      </c>
      <c r="M3550" t="s">
        <v>4581</v>
      </c>
      <c r="N3550" t="s">
        <v>4581</v>
      </c>
      <c r="O3550" t="s">
        <v>449</v>
      </c>
      <c r="P3550" t="s">
        <v>1106</v>
      </c>
      <c r="Q3550" t="s">
        <v>2252</v>
      </c>
      <c r="R3550" t="s">
        <v>63</v>
      </c>
      <c r="S3550" t="s">
        <v>128</v>
      </c>
      <c r="T3550" t="s">
        <v>7353</v>
      </c>
      <c r="U3550" t="s">
        <v>7354</v>
      </c>
      <c r="V3550" t="s">
        <v>313</v>
      </c>
      <c r="W3550" t="s">
        <v>117</v>
      </c>
      <c r="X3550">
        <v>10</v>
      </c>
      <c r="Y3550">
        <v>0</v>
      </c>
      <c r="Z3550">
        <v>0</v>
      </c>
      <c r="AA3550">
        <v>0</v>
      </c>
      <c r="AB3550">
        <v>22348690</v>
      </c>
      <c r="AC3550" t="s">
        <v>47</v>
      </c>
      <c r="AD3550" t="str">
        <f>+VLOOKUP(T3550,items!$A$2:$D$1255,4,0)</f>
        <v>MUEBLES</v>
      </c>
      <c r="AE3550">
        <f>+VLOOKUP(T3550,Tabla1[],5,0)</f>
        <v>0</v>
      </c>
      <c r="AF3550">
        <f t="shared" si="55"/>
        <v>12</v>
      </c>
    </row>
    <row r="3551" spans="1:34" x14ac:dyDescent="0.25">
      <c r="A3551">
        <v>98950</v>
      </c>
      <c r="B3551" t="s">
        <v>7348</v>
      </c>
      <c r="C3551" t="s">
        <v>33</v>
      </c>
      <c r="D3551">
        <v>0</v>
      </c>
      <c r="F3551" t="s">
        <v>3918</v>
      </c>
      <c r="G3551" t="s">
        <v>3918</v>
      </c>
      <c r="H3551" t="s">
        <v>7349</v>
      </c>
      <c r="I3551" t="s">
        <v>37</v>
      </c>
      <c r="J3551" t="s">
        <v>7350</v>
      </c>
      <c r="K3551" t="s">
        <v>7351</v>
      </c>
      <c r="L3551" t="s">
        <v>7352</v>
      </c>
      <c r="M3551" t="s">
        <v>4581</v>
      </c>
      <c r="N3551" t="s">
        <v>4581</v>
      </c>
      <c r="O3551" t="s">
        <v>449</v>
      </c>
      <c r="P3551" t="s">
        <v>1106</v>
      </c>
      <c r="Q3551" t="s">
        <v>2252</v>
      </c>
      <c r="R3551" t="s">
        <v>63</v>
      </c>
      <c r="S3551" t="s">
        <v>128</v>
      </c>
      <c r="T3551" t="s">
        <v>5365</v>
      </c>
      <c r="U3551" t="s">
        <v>7355</v>
      </c>
      <c r="W3551" t="s">
        <v>117</v>
      </c>
      <c r="X3551">
        <v>1</v>
      </c>
      <c r="Y3551">
        <v>0</v>
      </c>
      <c r="Z3551">
        <v>0</v>
      </c>
      <c r="AA3551">
        <v>0</v>
      </c>
      <c r="AB3551">
        <v>1198435</v>
      </c>
      <c r="AC3551" t="s">
        <v>47</v>
      </c>
      <c r="AD3551" t="str">
        <f>+VLOOKUP(T3551,items!$A$2:$D$1255,4,0)</f>
        <v>MUEBLES</v>
      </c>
      <c r="AE3551">
        <f>+VLOOKUP(T3551,Tabla1[],5,0)</f>
        <v>0</v>
      </c>
      <c r="AF3551">
        <f t="shared" si="55"/>
        <v>12</v>
      </c>
    </row>
    <row r="3552" spans="1:34" x14ac:dyDescent="0.25">
      <c r="A3552">
        <v>98953</v>
      </c>
      <c r="B3552" t="s">
        <v>7356</v>
      </c>
      <c r="C3552" t="s">
        <v>75</v>
      </c>
      <c r="D3552">
        <v>0</v>
      </c>
      <c r="F3552" t="s">
        <v>3918</v>
      </c>
      <c r="G3552" t="s">
        <v>2253</v>
      </c>
      <c r="H3552" t="s">
        <v>7357</v>
      </c>
      <c r="I3552" t="s">
        <v>7358</v>
      </c>
      <c r="J3552" t="s">
        <v>7359</v>
      </c>
      <c r="K3552" t="s">
        <v>7360</v>
      </c>
      <c r="L3552" t="s">
        <v>7361</v>
      </c>
      <c r="M3552" t="s">
        <v>2254</v>
      </c>
      <c r="N3552" t="s">
        <v>5230</v>
      </c>
      <c r="O3552" t="s">
        <v>3177</v>
      </c>
      <c r="P3552" t="s">
        <v>4320</v>
      </c>
      <c r="Q3552" t="s">
        <v>6792</v>
      </c>
      <c r="R3552" t="s">
        <v>63</v>
      </c>
      <c r="S3552" t="s">
        <v>272</v>
      </c>
      <c r="T3552" t="s">
        <v>7362</v>
      </c>
      <c r="U3552" t="s">
        <v>7363</v>
      </c>
      <c r="W3552" t="s">
        <v>114</v>
      </c>
      <c r="X3552">
        <v>1</v>
      </c>
      <c r="Y3552">
        <v>4000</v>
      </c>
      <c r="Z3552">
        <v>0</v>
      </c>
      <c r="AA3552">
        <v>3000</v>
      </c>
      <c r="AB3552" s="14">
        <v>22775796</v>
      </c>
      <c r="AC3552" t="s">
        <v>47</v>
      </c>
      <c r="AD3552" t="str">
        <f>+VLOOKUP(T3552,items!$A$2:$D$1255,4,0)</f>
        <v>PERGOLA</v>
      </c>
      <c r="AE3552" t="str">
        <f>+VLOOKUP(T3552,Tabla1[],5,0)</f>
        <v>PERGOLAM LITE</v>
      </c>
      <c r="AF3552">
        <f t="shared" si="55"/>
        <v>1</v>
      </c>
      <c r="AG3552">
        <v>3816</v>
      </c>
      <c r="AH3552" s="14">
        <v>22775796</v>
      </c>
    </row>
    <row r="3553" spans="1:32" x14ac:dyDescent="0.25">
      <c r="A3553">
        <v>98958</v>
      </c>
      <c r="B3553" t="s">
        <v>7364</v>
      </c>
      <c r="C3553" t="s">
        <v>75</v>
      </c>
      <c r="D3553">
        <v>0</v>
      </c>
      <c r="F3553" t="s">
        <v>3374</v>
      </c>
      <c r="G3553" t="s">
        <v>3374</v>
      </c>
      <c r="H3553" t="s">
        <v>7365</v>
      </c>
      <c r="I3553" t="s">
        <v>37</v>
      </c>
      <c r="J3553" t="s">
        <v>7366</v>
      </c>
      <c r="K3553" t="s">
        <v>7367</v>
      </c>
      <c r="L3553" t="s">
        <v>37</v>
      </c>
      <c r="M3553" t="s">
        <v>4581</v>
      </c>
      <c r="N3553" t="s">
        <v>4581</v>
      </c>
      <c r="O3553" t="s">
        <v>3819</v>
      </c>
      <c r="P3553" t="s">
        <v>119</v>
      </c>
      <c r="Q3553" t="s">
        <v>119</v>
      </c>
      <c r="R3553" t="s">
        <v>43</v>
      </c>
      <c r="S3553" t="s">
        <v>164</v>
      </c>
      <c r="T3553" t="s">
        <v>2142</v>
      </c>
      <c r="U3553" t="s">
        <v>2143</v>
      </c>
      <c r="X3553">
        <v>2</v>
      </c>
      <c r="Y3553">
        <v>0</v>
      </c>
      <c r="Z3553">
        <v>0</v>
      </c>
      <c r="AA3553">
        <v>0</v>
      </c>
      <c r="AB3553">
        <v>20000</v>
      </c>
      <c r="AC3553" t="s">
        <v>47</v>
      </c>
      <c r="AD3553">
        <f>+VLOOKUP(T3553,items!$A$2:$D$1255,4,0)</f>
        <v>0</v>
      </c>
      <c r="AE3553">
        <f>+VLOOKUP(T3553,Tabla1[],5,0)</f>
        <v>0</v>
      </c>
      <c r="AF3553">
        <f t="shared" si="55"/>
        <v>11</v>
      </c>
    </row>
    <row r="3554" spans="1:32" x14ac:dyDescent="0.25">
      <c r="A3554">
        <v>98960</v>
      </c>
      <c r="B3554" t="s">
        <v>7153</v>
      </c>
      <c r="C3554" t="s">
        <v>33</v>
      </c>
      <c r="D3554">
        <v>0</v>
      </c>
      <c r="F3554" t="s">
        <v>3374</v>
      </c>
      <c r="G3554" t="s">
        <v>119</v>
      </c>
      <c r="H3554" t="s">
        <v>7368</v>
      </c>
      <c r="I3554" t="s">
        <v>37</v>
      </c>
      <c r="J3554" t="s">
        <v>7369</v>
      </c>
      <c r="K3554" t="s">
        <v>7370</v>
      </c>
      <c r="L3554" t="s">
        <v>37</v>
      </c>
      <c r="M3554" t="s">
        <v>120</v>
      </c>
      <c r="N3554" t="s">
        <v>120</v>
      </c>
      <c r="O3554" t="s">
        <v>124</v>
      </c>
      <c r="P3554" t="s">
        <v>5169</v>
      </c>
      <c r="Q3554" t="s">
        <v>5169</v>
      </c>
      <c r="R3554" t="s">
        <v>127</v>
      </c>
      <c r="S3554" t="s">
        <v>164</v>
      </c>
      <c r="T3554" t="s">
        <v>1181</v>
      </c>
      <c r="U3554" t="s">
        <v>1182</v>
      </c>
      <c r="X3554">
        <v>9.5</v>
      </c>
      <c r="Y3554">
        <v>0</v>
      </c>
      <c r="Z3554">
        <v>0</v>
      </c>
      <c r="AA3554">
        <v>0</v>
      </c>
      <c r="AB3554">
        <v>499700</v>
      </c>
      <c r="AC3554" t="s">
        <v>47</v>
      </c>
      <c r="AD3554">
        <f>+VLOOKUP(T3554,items!$A$2:$D$1255,4,0)</f>
        <v>0</v>
      </c>
      <c r="AE3554">
        <f>+VLOOKUP(T3554,Tabla1[],5,0)</f>
        <v>0</v>
      </c>
      <c r="AF3554">
        <f t="shared" si="55"/>
        <v>11</v>
      </c>
    </row>
    <row r="3555" spans="1:32" x14ac:dyDescent="0.25">
      <c r="A3555">
        <v>98961</v>
      </c>
      <c r="B3555" t="s">
        <v>1003</v>
      </c>
      <c r="C3555" t="s">
        <v>75</v>
      </c>
      <c r="D3555">
        <v>0</v>
      </c>
      <c r="F3555" t="s">
        <v>3374</v>
      </c>
      <c r="G3555" t="s">
        <v>3374</v>
      </c>
      <c r="H3555" t="s">
        <v>7371</v>
      </c>
      <c r="I3555" t="s">
        <v>7372</v>
      </c>
      <c r="J3555" t="s">
        <v>7373</v>
      </c>
      <c r="K3555" t="s">
        <v>7374</v>
      </c>
      <c r="L3555" t="s">
        <v>37</v>
      </c>
      <c r="M3555" t="s">
        <v>120</v>
      </c>
      <c r="N3555" t="s">
        <v>1213</v>
      </c>
      <c r="O3555" t="s">
        <v>187</v>
      </c>
      <c r="P3555" t="s">
        <v>2252</v>
      </c>
      <c r="Q3555" t="s">
        <v>1144</v>
      </c>
      <c r="R3555" t="s">
        <v>127</v>
      </c>
      <c r="S3555" t="s">
        <v>128</v>
      </c>
      <c r="T3555" t="s">
        <v>4854</v>
      </c>
      <c r="U3555" t="s">
        <v>4855</v>
      </c>
      <c r="V3555" t="s">
        <v>492</v>
      </c>
      <c r="W3555" t="s">
        <v>1088</v>
      </c>
      <c r="X3555">
        <v>1</v>
      </c>
      <c r="Y3555">
        <v>4400</v>
      </c>
      <c r="Z3555">
        <v>0</v>
      </c>
      <c r="AA3555">
        <v>8000</v>
      </c>
      <c r="AB3555">
        <v>0</v>
      </c>
      <c r="AC3555" t="s">
        <v>47</v>
      </c>
      <c r="AD3555" t="str">
        <f>+VLOOKUP(T3555,items!$A$2:$D$1255,4,0)</f>
        <v>PERGOLA</v>
      </c>
      <c r="AE3555" t="str">
        <f>+VLOOKUP(T3555,Tabla1[],5,0)</f>
        <v>PERGOTEK ROMANO</v>
      </c>
      <c r="AF3555">
        <f t="shared" si="55"/>
        <v>12</v>
      </c>
    </row>
    <row r="3556" spans="1:32" x14ac:dyDescent="0.25">
      <c r="A3556">
        <v>98961</v>
      </c>
      <c r="B3556" t="s">
        <v>1003</v>
      </c>
      <c r="C3556" t="s">
        <v>75</v>
      </c>
      <c r="D3556">
        <v>0</v>
      </c>
      <c r="F3556" t="s">
        <v>3374</v>
      </c>
      <c r="G3556" t="s">
        <v>3374</v>
      </c>
      <c r="H3556" t="s">
        <v>7371</v>
      </c>
      <c r="I3556" t="s">
        <v>7372</v>
      </c>
      <c r="J3556" t="s">
        <v>7373</v>
      </c>
      <c r="K3556" t="s">
        <v>7374</v>
      </c>
      <c r="L3556" t="s">
        <v>37</v>
      </c>
      <c r="M3556" t="s">
        <v>120</v>
      </c>
      <c r="N3556" t="s">
        <v>1213</v>
      </c>
      <c r="O3556" t="s">
        <v>187</v>
      </c>
      <c r="P3556" t="s">
        <v>2252</v>
      </c>
      <c r="Q3556" t="s">
        <v>1144</v>
      </c>
      <c r="R3556" t="s">
        <v>127</v>
      </c>
      <c r="S3556" t="s">
        <v>128</v>
      </c>
      <c r="T3556" t="s">
        <v>1725</v>
      </c>
      <c r="U3556" t="s">
        <v>1726</v>
      </c>
      <c r="X3556">
        <v>1</v>
      </c>
      <c r="Y3556">
        <v>0</v>
      </c>
      <c r="Z3556">
        <v>0</v>
      </c>
      <c r="AA3556">
        <v>0</v>
      </c>
      <c r="AB3556">
        <v>0</v>
      </c>
      <c r="AC3556" t="s">
        <v>47</v>
      </c>
      <c r="AD3556">
        <f>+VLOOKUP(T3556,items!$A$2:$D$1255,4,0)</f>
        <v>0</v>
      </c>
      <c r="AE3556">
        <f>+VLOOKUP(T3556,Tabla1[],5,0)</f>
        <v>0</v>
      </c>
      <c r="AF3556">
        <f t="shared" si="55"/>
        <v>12</v>
      </c>
    </row>
    <row r="3557" spans="1:32" x14ac:dyDescent="0.25">
      <c r="A3557">
        <v>98962</v>
      </c>
      <c r="B3557" t="s">
        <v>6550</v>
      </c>
      <c r="C3557" t="s">
        <v>75</v>
      </c>
      <c r="D3557">
        <v>0</v>
      </c>
      <c r="F3557" t="s">
        <v>3374</v>
      </c>
      <c r="G3557" t="s">
        <v>3374</v>
      </c>
      <c r="H3557" t="s">
        <v>7375</v>
      </c>
      <c r="I3557" t="s">
        <v>37</v>
      </c>
      <c r="J3557" t="s">
        <v>7376</v>
      </c>
      <c r="K3557" t="s">
        <v>7377</v>
      </c>
      <c r="L3557" t="s">
        <v>37</v>
      </c>
      <c r="M3557" t="s">
        <v>4581</v>
      </c>
      <c r="N3557" t="s">
        <v>4581</v>
      </c>
      <c r="O3557" t="s">
        <v>3819</v>
      </c>
      <c r="P3557" t="s">
        <v>119</v>
      </c>
      <c r="Q3557" t="s">
        <v>119</v>
      </c>
      <c r="R3557" t="s">
        <v>43</v>
      </c>
      <c r="S3557" t="s">
        <v>164</v>
      </c>
      <c r="T3557" t="s">
        <v>1557</v>
      </c>
      <c r="U3557" t="s">
        <v>1558</v>
      </c>
      <c r="X3557">
        <v>4</v>
      </c>
      <c r="Y3557">
        <v>0</v>
      </c>
      <c r="Z3557">
        <v>0</v>
      </c>
      <c r="AA3557">
        <v>0</v>
      </c>
      <c r="AB3557">
        <v>168064</v>
      </c>
      <c r="AC3557" t="s">
        <v>47</v>
      </c>
      <c r="AD3557">
        <f>+VLOOKUP(T3557,items!$A$2:$D$1255,4,0)</f>
        <v>0</v>
      </c>
      <c r="AE3557">
        <f>+VLOOKUP(T3557,Tabla1[],5,0)</f>
        <v>0</v>
      </c>
      <c r="AF3557">
        <f t="shared" si="55"/>
        <v>11</v>
      </c>
    </row>
    <row r="3558" spans="1:32" x14ac:dyDescent="0.25">
      <c r="A3558">
        <v>98962</v>
      </c>
      <c r="B3558" t="s">
        <v>6550</v>
      </c>
      <c r="C3558" t="s">
        <v>75</v>
      </c>
      <c r="D3558">
        <v>0</v>
      </c>
      <c r="F3558" t="s">
        <v>3374</v>
      </c>
      <c r="G3558" t="s">
        <v>3374</v>
      </c>
      <c r="H3558" t="s">
        <v>7375</v>
      </c>
      <c r="I3558" t="s">
        <v>37</v>
      </c>
      <c r="J3558" t="s">
        <v>7376</v>
      </c>
      <c r="K3558" t="s">
        <v>7377</v>
      </c>
      <c r="L3558" t="s">
        <v>37</v>
      </c>
      <c r="M3558" t="s">
        <v>4581</v>
      </c>
      <c r="N3558" t="s">
        <v>4581</v>
      </c>
      <c r="O3558" t="s">
        <v>3819</v>
      </c>
      <c r="P3558" t="s">
        <v>119</v>
      </c>
      <c r="Q3558" t="s">
        <v>119</v>
      </c>
      <c r="R3558" t="s">
        <v>43</v>
      </c>
      <c r="S3558" t="s">
        <v>164</v>
      </c>
      <c r="T3558" t="s">
        <v>1559</v>
      </c>
      <c r="U3558" t="s">
        <v>1560</v>
      </c>
      <c r="X3558">
        <v>2</v>
      </c>
      <c r="Y3558">
        <v>0</v>
      </c>
      <c r="Z3558">
        <v>0</v>
      </c>
      <c r="AA3558">
        <v>0</v>
      </c>
      <c r="AB3558">
        <v>39000</v>
      </c>
      <c r="AC3558" t="s">
        <v>47</v>
      </c>
      <c r="AD3558">
        <f>+VLOOKUP(T3558,items!$A$2:$D$1255,4,0)</f>
        <v>0</v>
      </c>
      <c r="AE3558">
        <f>+VLOOKUP(T3558,Tabla1[],5,0)</f>
        <v>0</v>
      </c>
      <c r="AF3558">
        <f t="shared" si="55"/>
        <v>11</v>
      </c>
    </row>
    <row r="3559" spans="1:32" x14ac:dyDescent="0.25">
      <c r="A3559">
        <v>98962</v>
      </c>
      <c r="B3559" t="s">
        <v>6550</v>
      </c>
      <c r="C3559" t="s">
        <v>75</v>
      </c>
      <c r="D3559">
        <v>0</v>
      </c>
      <c r="F3559" t="s">
        <v>3374</v>
      </c>
      <c r="G3559" t="s">
        <v>3374</v>
      </c>
      <c r="H3559" t="s">
        <v>7375</v>
      </c>
      <c r="I3559" t="s">
        <v>37</v>
      </c>
      <c r="J3559" t="s">
        <v>7376</v>
      </c>
      <c r="K3559" t="s">
        <v>7377</v>
      </c>
      <c r="L3559" t="s">
        <v>37</v>
      </c>
      <c r="M3559" t="s">
        <v>4581</v>
      </c>
      <c r="N3559" t="s">
        <v>4581</v>
      </c>
      <c r="O3559" t="s">
        <v>3819</v>
      </c>
      <c r="P3559" t="s">
        <v>119</v>
      </c>
      <c r="Q3559" t="s">
        <v>119</v>
      </c>
      <c r="R3559" t="s">
        <v>43</v>
      </c>
      <c r="S3559" t="s">
        <v>164</v>
      </c>
      <c r="T3559" t="s">
        <v>1309</v>
      </c>
      <c r="U3559" t="s">
        <v>1310</v>
      </c>
      <c r="X3559">
        <v>2</v>
      </c>
      <c r="Y3559">
        <v>0</v>
      </c>
      <c r="Z3559">
        <v>0</v>
      </c>
      <c r="AA3559">
        <v>0</v>
      </c>
      <c r="AB3559">
        <v>35500</v>
      </c>
      <c r="AC3559" t="s">
        <v>47</v>
      </c>
      <c r="AD3559">
        <f>+VLOOKUP(T3559,items!$A$2:$D$1255,4,0)</f>
        <v>0</v>
      </c>
      <c r="AE3559">
        <f>+VLOOKUP(T3559,Tabla1[],5,0)</f>
        <v>0</v>
      </c>
      <c r="AF3559">
        <f t="shared" si="55"/>
        <v>11</v>
      </c>
    </row>
    <row r="3560" spans="1:32" x14ac:dyDescent="0.25">
      <c r="A3560">
        <v>98962</v>
      </c>
      <c r="B3560" t="s">
        <v>6550</v>
      </c>
      <c r="C3560" t="s">
        <v>75</v>
      </c>
      <c r="D3560">
        <v>0</v>
      </c>
      <c r="F3560" t="s">
        <v>3374</v>
      </c>
      <c r="G3560" t="s">
        <v>3374</v>
      </c>
      <c r="H3560" t="s">
        <v>7375</v>
      </c>
      <c r="I3560" t="s">
        <v>37</v>
      </c>
      <c r="J3560" t="s">
        <v>7376</v>
      </c>
      <c r="K3560" t="s">
        <v>7377</v>
      </c>
      <c r="L3560" t="s">
        <v>37</v>
      </c>
      <c r="M3560" t="s">
        <v>4581</v>
      </c>
      <c r="N3560" t="s">
        <v>4581</v>
      </c>
      <c r="O3560" t="s">
        <v>3819</v>
      </c>
      <c r="P3560" t="s">
        <v>119</v>
      </c>
      <c r="Q3560" t="s">
        <v>119</v>
      </c>
      <c r="R3560" t="s">
        <v>43</v>
      </c>
      <c r="S3560" t="s">
        <v>164</v>
      </c>
      <c r="T3560" t="s">
        <v>3069</v>
      </c>
      <c r="U3560" t="s">
        <v>3070</v>
      </c>
      <c r="X3560">
        <v>1</v>
      </c>
      <c r="Y3560">
        <v>0</v>
      </c>
      <c r="Z3560">
        <v>0</v>
      </c>
      <c r="AA3560">
        <v>0</v>
      </c>
      <c r="AB3560">
        <v>50000</v>
      </c>
      <c r="AC3560" t="s">
        <v>47</v>
      </c>
      <c r="AD3560">
        <f>+VLOOKUP(T3560,items!$A$2:$D$1255,4,0)</f>
        <v>0</v>
      </c>
      <c r="AE3560">
        <f>+VLOOKUP(T3560,Tabla1[],5,0)</f>
        <v>0</v>
      </c>
      <c r="AF3560">
        <f t="shared" si="55"/>
        <v>11</v>
      </c>
    </row>
    <row r="3561" spans="1:32" x14ac:dyDescent="0.25">
      <c r="A3561">
        <v>98962</v>
      </c>
      <c r="B3561" t="s">
        <v>6550</v>
      </c>
      <c r="C3561" t="s">
        <v>75</v>
      </c>
      <c r="D3561">
        <v>0</v>
      </c>
      <c r="F3561" t="s">
        <v>3374</v>
      </c>
      <c r="G3561" t="s">
        <v>3374</v>
      </c>
      <c r="H3561" t="s">
        <v>7375</v>
      </c>
      <c r="I3561" t="s">
        <v>37</v>
      </c>
      <c r="J3561" t="s">
        <v>7376</v>
      </c>
      <c r="K3561" t="s">
        <v>7377</v>
      </c>
      <c r="L3561" t="s">
        <v>37</v>
      </c>
      <c r="M3561" t="s">
        <v>4581</v>
      </c>
      <c r="N3561" t="s">
        <v>4581</v>
      </c>
      <c r="O3561" t="s">
        <v>3819</v>
      </c>
      <c r="P3561" t="s">
        <v>119</v>
      </c>
      <c r="Q3561" t="s">
        <v>119</v>
      </c>
      <c r="R3561" t="s">
        <v>43</v>
      </c>
      <c r="S3561" t="s">
        <v>164</v>
      </c>
      <c r="T3561" t="s">
        <v>2431</v>
      </c>
      <c r="U3561" t="s">
        <v>2432</v>
      </c>
      <c r="X3561">
        <v>2</v>
      </c>
      <c r="Y3561">
        <v>0</v>
      </c>
      <c r="Z3561">
        <v>0</v>
      </c>
      <c r="AA3561">
        <v>0</v>
      </c>
      <c r="AB3561">
        <v>524000</v>
      </c>
      <c r="AC3561" t="s">
        <v>47</v>
      </c>
      <c r="AD3561">
        <f>+VLOOKUP(T3561,items!$A$2:$D$1255,4,0)</f>
        <v>0</v>
      </c>
      <c r="AE3561">
        <f>+VLOOKUP(T3561,Tabla1[],5,0)</f>
        <v>0</v>
      </c>
      <c r="AF3561">
        <f t="shared" si="55"/>
        <v>11</v>
      </c>
    </row>
    <row r="3562" spans="1:32" x14ac:dyDescent="0.25">
      <c r="A3562">
        <v>98964</v>
      </c>
      <c r="B3562" t="s">
        <v>2843</v>
      </c>
      <c r="C3562" t="s">
        <v>75</v>
      </c>
      <c r="D3562">
        <v>0</v>
      </c>
      <c r="F3562" t="s">
        <v>3374</v>
      </c>
      <c r="G3562" t="s">
        <v>3374</v>
      </c>
      <c r="H3562" t="s">
        <v>7378</v>
      </c>
      <c r="I3562" t="s">
        <v>37</v>
      </c>
      <c r="J3562" t="s">
        <v>7379</v>
      </c>
      <c r="K3562" t="s">
        <v>7380</v>
      </c>
      <c r="L3562" t="s">
        <v>37</v>
      </c>
      <c r="M3562" t="s">
        <v>4581</v>
      </c>
      <c r="N3562" t="s">
        <v>4581</v>
      </c>
      <c r="O3562" t="s">
        <v>3819</v>
      </c>
      <c r="P3562" t="s">
        <v>120</v>
      </c>
      <c r="Q3562" t="s">
        <v>120</v>
      </c>
      <c r="R3562" t="s">
        <v>43</v>
      </c>
      <c r="S3562" t="s">
        <v>164</v>
      </c>
      <c r="T3562" t="s">
        <v>6309</v>
      </c>
      <c r="U3562" t="s">
        <v>6310</v>
      </c>
      <c r="X3562">
        <v>2</v>
      </c>
      <c r="Y3562">
        <v>0</v>
      </c>
      <c r="Z3562">
        <v>0</v>
      </c>
      <c r="AA3562">
        <v>0</v>
      </c>
      <c r="AB3562">
        <v>2600</v>
      </c>
      <c r="AC3562" t="s">
        <v>47</v>
      </c>
      <c r="AD3562">
        <f>+VLOOKUP(T3562,items!$A$2:$D$1255,4,0)</f>
        <v>0</v>
      </c>
      <c r="AE3562">
        <f>+VLOOKUP(T3562,Tabla1[],5,0)</f>
        <v>0</v>
      </c>
      <c r="AF3562">
        <f t="shared" si="55"/>
        <v>11</v>
      </c>
    </row>
    <row r="3563" spans="1:32" x14ac:dyDescent="0.25">
      <c r="A3563">
        <v>98964</v>
      </c>
      <c r="B3563" t="s">
        <v>2843</v>
      </c>
      <c r="C3563" t="s">
        <v>75</v>
      </c>
      <c r="D3563">
        <v>0</v>
      </c>
      <c r="F3563" t="s">
        <v>3374</v>
      </c>
      <c r="G3563" t="s">
        <v>3374</v>
      </c>
      <c r="H3563" t="s">
        <v>7378</v>
      </c>
      <c r="I3563" t="s">
        <v>37</v>
      </c>
      <c r="J3563" t="s">
        <v>7379</v>
      </c>
      <c r="K3563" t="s">
        <v>7380</v>
      </c>
      <c r="L3563" t="s">
        <v>37</v>
      </c>
      <c r="M3563" t="s">
        <v>4581</v>
      </c>
      <c r="N3563" t="s">
        <v>4581</v>
      </c>
      <c r="O3563" t="s">
        <v>3819</v>
      </c>
      <c r="P3563" t="s">
        <v>120</v>
      </c>
      <c r="Q3563" t="s">
        <v>120</v>
      </c>
      <c r="R3563" t="s">
        <v>43</v>
      </c>
      <c r="S3563" t="s">
        <v>164</v>
      </c>
      <c r="T3563" t="s">
        <v>1290</v>
      </c>
      <c r="U3563" t="s">
        <v>1291</v>
      </c>
      <c r="X3563">
        <v>1</v>
      </c>
      <c r="Y3563">
        <v>0</v>
      </c>
      <c r="Z3563">
        <v>0</v>
      </c>
      <c r="AA3563">
        <v>0</v>
      </c>
      <c r="AB3563">
        <v>63900</v>
      </c>
      <c r="AC3563" t="s">
        <v>47</v>
      </c>
      <c r="AD3563">
        <f>+VLOOKUP(T3563,items!$A$2:$D$1255,4,0)</f>
        <v>0</v>
      </c>
      <c r="AE3563">
        <f>+VLOOKUP(T3563,Tabla1[],5,0)</f>
        <v>0</v>
      </c>
      <c r="AF3563">
        <f t="shared" si="55"/>
        <v>11</v>
      </c>
    </row>
    <row r="3564" spans="1:32" x14ac:dyDescent="0.25">
      <c r="A3564">
        <v>98964</v>
      </c>
      <c r="B3564" t="s">
        <v>2843</v>
      </c>
      <c r="C3564" t="s">
        <v>75</v>
      </c>
      <c r="D3564">
        <v>0</v>
      </c>
      <c r="F3564" t="s">
        <v>3374</v>
      </c>
      <c r="G3564" t="s">
        <v>3374</v>
      </c>
      <c r="H3564" t="s">
        <v>7378</v>
      </c>
      <c r="I3564" t="s">
        <v>37</v>
      </c>
      <c r="J3564" t="s">
        <v>7379</v>
      </c>
      <c r="K3564" t="s">
        <v>7380</v>
      </c>
      <c r="L3564" t="s">
        <v>37</v>
      </c>
      <c r="M3564" t="s">
        <v>4581</v>
      </c>
      <c r="N3564" t="s">
        <v>4581</v>
      </c>
      <c r="O3564" t="s">
        <v>3819</v>
      </c>
      <c r="P3564" t="s">
        <v>120</v>
      </c>
      <c r="Q3564" t="s">
        <v>120</v>
      </c>
      <c r="R3564" t="s">
        <v>43</v>
      </c>
      <c r="S3564" t="s">
        <v>164</v>
      </c>
      <c r="T3564" t="s">
        <v>6311</v>
      </c>
      <c r="U3564" t="s">
        <v>6312</v>
      </c>
      <c r="X3564">
        <v>2</v>
      </c>
      <c r="Y3564">
        <v>0</v>
      </c>
      <c r="Z3564">
        <v>0</v>
      </c>
      <c r="AA3564">
        <v>0</v>
      </c>
      <c r="AB3564">
        <v>800</v>
      </c>
      <c r="AC3564" t="s">
        <v>47</v>
      </c>
      <c r="AD3564">
        <f>+VLOOKUP(T3564,items!$A$2:$D$1255,4,0)</f>
        <v>0</v>
      </c>
      <c r="AE3564">
        <f>+VLOOKUP(T3564,Tabla1[],5,0)</f>
        <v>0</v>
      </c>
      <c r="AF3564">
        <f t="shared" si="55"/>
        <v>11</v>
      </c>
    </row>
    <row r="3565" spans="1:32" x14ac:dyDescent="0.25">
      <c r="A3565">
        <v>98969</v>
      </c>
      <c r="B3565" t="s">
        <v>5367</v>
      </c>
      <c r="C3565" t="s">
        <v>33</v>
      </c>
      <c r="D3565">
        <v>0</v>
      </c>
      <c r="F3565" t="s">
        <v>3374</v>
      </c>
      <c r="G3565" t="s">
        <v>445</v>
      </c>
      <c r="H3565" t="s">
        <v>7381</v>
      </c>
      <c r="I3565" t="s">
        <v>37</v>
      </c>
      <c r="J3565" t="s">
        <v>37</v>
      </c>
      <c r="K3565" t="s">
        <v>7382</v>
      </c>
      <c r="L3565" t="s">
        <v>7383</v>
      </c>
      <c r="M3565" t="s">
        <v>343</v>
      </c>
      <c r="N3565" t="s">
        <v>343</v>
      </c>
      <c r="O3565" t="s">
        <v>5124</v>
      </c>
      <c r="P3565" t="s">
        <v>2611</v>
      </c>
      <c r="Q3565" t="s">
        <v>7384</v>
      </c>
      <c r="R3565" t="s">
        <v>63</v>
      </c>
      <c r="S3565" t="s">
        <v>44</v>
      </c>
      <c r="T3565" t="s">
        <v>1062</v>
      </c>
      <c r="U3565" t="s">
        <v>6030</v>
      </c>
      <c r="V3565" t="s">
        <v>828</v>
      </c>
      <c r="X3565">
        <v>10</v>
      </c>
      <c r="Y3565">
        <v>0</v>
      </c>
      <c r="Z3565">
        <v>0</v>
      </c>
      <c r="AA3565">
        <v>0</v>
      </c>
      <c r="AB3565">
        <v>13400590</v>
      </c>
      <c r="AC3565" t="s">
        <v>47</v>
      </c>
      <c r="AD3565">
        <f>+VLOOKUP(T3565,items!$A$2:$D$1255,4,0)</f>
        <v>0</v>
      </c>
      <c r="AE3565">
        <f>+VLOOKUP(T3565,Tabla1[],5,0)</f>
        <v>0</v>
      </c>
      <c r="AF3565">
        <f t="shared" si="55"/>
        <v>1</v>
      </c>
    </row>
    <row r="3566" spans="1:32" x14ac:dyDescent="0.25">
      <c r="A3566">
        <v>98971</v>
      </c>
      <c r="B3566" t="s">
        <v>1311</v>
      </c>
      <c r="C3566" t="s">
        <v>75</v>
      </c>
      <c r="D3566">
        <v>0</v>
      </c>
      <c r="F3566" t="s">
        <v>3374</v>
      </c>
      <c r="G3566" t="s">
        <v>3819</v>
      </c>
      <c r="H3566" t="s">
        <v>7385</v>
      </c>
      <c r="I3566" t="s">
        <v>37</v>
      </c>
      <c r="J3566" t="s">
        <v>7386</v>
      </c>
      <c r="K3566" t="s">
        <v>7387</v>
      </c>
      <c r="L3566" t="s">
        <v>37</v>
      </c>
      <c r="M3566" t="s">
        <v>120</v>
      </c>
      <c r="N3566" t="s">
        <v>120</v>
      </c>
      <c r="O3566" t="s">
        <v>124</v>
      </c>
      <c r="P3566" t="s">
        <v>5169</v>
      </c>
      <c r="Q3566" t="s">
        <v>5169</v>
      </c>
      <c r="R3566" t="s">
        <v>127</v>
      </c>
      <c r="S3566" t="s">
        <v>346</v>
      </c>
      <c r="T3566" t="s">
        <v>3667</v>
      </c>
      <c r="U3566" t="s">
        <v>884</v>
      </c>
      <c r="X3566">
        <v>17</v>
      </c>
      <c r="Y3566">
        <v>0</v>
      </c>
      <c r="Z3566">
        <v>0</v>
      </c>
      <c r="AA3566">
        <v>0</v>
      </c>
      <c r="AB3566">
        <v>894200</v>
      </c>
      <c r="AC3566" t="s">
        <v>47</v>
      </c>
      <c r="AD3566">
        <f>+VLOOKUP(T3566,items!$A$2:$D$1255,4,0)</f>
        <v>0</v>
      </c>
      <c r="AE3566">
        <f>+VLOOKUP(T3566,Tabla1[],5,0)</f>
        <v>0</v>
      </c>
      <c r="AF3566">
        <f t="shared" si="55"/>
        <v>11</v>
      </c>
    </row>
    <row r="3567" spans="1:32" x14ac:dyDescent="0.25">
      <c r="A3567">
        <v>98981</v>
      </c>
      <c r="B3567" t="s">
        <v>7388</v>
      </c>
      <c r="C3567" t="s">
        <v>1065</v>
      </c>
      <c r="D3567">
        <v>0</v>
      </c>
      <c r="F3567" t="s">
        <v>3374</v>
      </c>
      <c r="G3567" t="s">
        <v>425</v>
      </c>
      <c r="H3567" t="s">
        <v>7389</v>
      </c>
      <c r="I3567" t="s">
        <v>37</v>
      </c>
      <c r="J3567" t="s">
        <v>37</v>
      </c>
      <c r="K3567" t="s">
        <v>7390</v>
      </c>
      <c r="L3567" t="s">
        <v>37</v>
      </c>
      <c r="M3567" t="s">
        <v>3819</v>
      </c>
      <c r="N3567" t="s">
        <v>3819</v>
      </c>
      <c r="O3567" t="s">
        <v>119</v>
      </c>
      <c r="P3567" t="s">
        <v>5169</v>
      </c>
      <c r="Q3567" t="s">
        <v>3177</v>
      </c>
      <c r="R3567" t="s">
        <v>127</v>
      </c>
      <c r="S3567" t="s">
        <v>256</v>
      </c>
      <c r="T3567" t="s">
        <v>1232</v>
      </c>
      <c r="U3567" t="s">
        <v>1233</v>
      </c>
      <c r="X3567">
        <v>1</v>
      </c>
      <c r="Y3567">
        <v>0</v>
      </c>
      <c r="Z3567">
        <v>0</v>
      </c>
      <c r="AA3567">
        <v>0</v>
      </c>
      <c r="AB3567">
        <v>169800</v>
      </c>
      <c r="AC3567" t="s">
        <v>47</v>
      </c>
      <c r="AD3567">
        <f>+VLOOKUP(T3567,items!$A$2:$D$1255,4,0)</f>
        <v>0</v>
      </c>
      <c r="AE3567">
        <f>+VLOOKUP(T3567,Tabla1[],5,0)</f>
        <v>0</v>
      </c>
      <c r="AF3567">
        <f t="shared" si="55"/>
        <v>11</v>
      </c>
    </row>
    <row r="3568" spans="1:32" x14ac:dyDescent="0.25">
      <c r="A3568">
        <v>98997</v>
      </c>
      <c r="B3568" t="s">
        <v>6269</v>
      </c>
      <c r="C3568" t="s">
        <v>33</v>
      </c>
      <c r="D3568">
        <v>0</v>
      </c>
      <c r="F3568" t="s">
        <v>674</v>
      </c>
      <c r="G3568" t="s">
        <v>3819</v>
      </c>
      <c r="H3568" t="s">
        <v>7391</v>
      </c>
      <c r="I3568" t="s">
        <v>37</v>
      </c>
      <c r="J3568" t="s">
        <v>7392</v>
      </c>
      <c r="K3568" t="s">
        <v>7393</v>
      </c>
      <c r="L3568" t="s">
        <v>37</v>
      </c>
      <c r="M3568" t="s">
        <v>120</v>
      </c>
      <c r="N3568" t="s">
        <v>120</v>
      </c>
      <c r="O3568" t="s">
        <v>124</v>
      </c>
      <c r="P3568" t="s">
        <v>5169</v>
      </c>
      <c r="Q3568" t="s">
        <v>5169</v>
      </c>
      <c r="R3568" t="s">
        <v>43</v>
      </c>
      <c r="S3568" t="s">
        <v>108</v>
      </c>
      <c r="T3568" t="s">
        <v>633</v>
      </c>
      <c r="U3568" t="s">
        <v>634</v>
      </c>
      <c r="X3568">
        <v>1</v>
      </c>
      <c r="Y3568">
        <v>0</v>
      </c>
      <c r="Z3568">
        <v>0</v>
      </c>
      <c r="AA3568">
        <v>0</v>
      </c>
      <c r="AB3568">
        <v>0</v>
      </c>
      <c r="AC3568" t="s">
        <v>47</v>
      </c>
      <c r="AD3568">
        <f>+VLOOKUP(T3568,items!$A$2:$D$1255,4,0)</f>
        <v>0</v>
      </c>
      <c r="AE3568">
        <f>+VLOOKUP(T3568,Tabla1[],5,0)</f>
        <v>0</v>
      </c>
      <c r="AF3568">
        <f t="shared" si="55"/>
        <v>11</v>
      </c>
    </row>
    <row r="3569" spans="1:32" x14ac:dyDescent="0.25">
      <c r="A3569">
        <v>98997</v>
      </c>
      <c r="B3569" t="s">
        <v>6269</v>
      </c>
      <c r="C3569" t="s">
        <v>33</v>
      </c>
      <c r="D3569">
        <v>0</v>
      </c>
      <c r="F3569" t="s">
        <v>674</v>
      </c>
      <c r="G3569" t="s">
        <v>3819</v>
      </c>
      <c r="H3569" t="s">
        <v>7391</v>
      </c>
      <c r="I3569" t="s">
        <v>37</v>
      </c>
      <c r="J3569" t="s">
        <v>7392</v>
      </c>
      <c r="K3569" t="s">
        <v>7393</v>
      </c>
      <c r="L3569" t="s">
        <v>37</v>
      </c>
      <c r="M3569" t="s">
        <v>120</v>
      </c>
      <c r="N3569" t="s">
        <v>120</v>
      </c>
      <c r="O3569" t="s">
        <v>124</v>
      </c>
      <c r="P3569" t="s">
        <v>5169</v>
      </c>
      <c r="Q3569" t="s">
        <v>5169</v>
      </c>
      <c r="R3569" t="s">
        <v>43</v>
      </c>
      <c r="S3569" t="s">
        <v>108</v>
      </c>
      <c r="T3569" t="s">
        <v>1536</v>
      </c>
      <c r="U3569" t="s">
        <v>1537</v>
      </c>
      <c r="X3569">
        <v>1</v>
      </c>
      <c r="Y3569">
        <v>0</v>
      </c>
      <c r="Z3569">
        <v>0</v>
      </c>
      <c r="AA3569">
        <v>0</v>
      </c>
      <c r="AB3569">
        <v>0</v>
      </c>
      <c r="AC3569" t="s">
        <v>47</v>
      </c>
      <c r="AD3569">
        <f>+VLOOKUP(T3569,items!$A$2:$D$1255,4,0)</f>
        <v>0</v>
      </c>
      <c r="AE3569">
        <f>+VLOOKUP(T3569,Tabla1[],5,0)</f>
        <v>0</v>
      </c>
      <c r="AF3569">
        <f t="shared" si="55"/>
        <v>11</v>
      </c>
    </row>
    <row r="3570" spans="1:32" x14ac:dyDescent="0.25">
      <c r="A3570">
        <v>98998</v>
      </c>
      <c r="B3570" t="s">
        <v>5367</v>
      </c>
      <c r="C3570" t="s">
        <v>33</v>
      </c>
      <c r="D3570">
        <v>0</v>
      </c>
      <c r="F3570" t="s">
        <v>3374</v>
      </c>
      <c r="G3570" t="s">
        <v>445</v>
      </c>
      <c r="H3570" t="s">
        <v>7394</v>
      </c>
      <c r="I3570" t="s">
        <v>37</v>
      </c>
      <c r="J3570" t="s">
        <v>7395</v>
      </c>
      <c r="K3570" t="s">
        <v>7396</v>
      </c>
      <c r="L3570" t="s">
        <v>7397</v>
      </c>
      <c r="M3570" t="s">
        <v>1214</v>
      </c>
      <c r="N3570" t="s">
        <v>1214</v>
      </c>
      <c r="O3570" t="s">
        <v>4506</v>
      </c>
      <c r="P3570" t="s">
        <v>1973</v>
      </c>
      <c r="Q3570" t="s">
        <v>303</v>
      </c>
      <c r="R3570" t="s">
        <v>63</v>
      </c>
      <c r="S3570" t="s">
        <v>44</v>
      </c>
      <c r="T3570" t="s">
        <v>4070</v>
      </c>
      <c r="U3570" t="s">
        <v>4071</v>
      </c>
      <c r="W3570" t="s">
        <v>211</v>
      </c>
      <c r="X3570">
        <v>1</v>
      </c>
      <c r="Y3570">
        <v>0</v>
      </c>
      <c r="Z3570">
        <v>0</v>
      </c>
      <c r="AA3570">
        <v>0</v>
      </c>
      <c r="AB3570">
        <v>877012</v>
      </c>
      <c r="AC3570" t="s">
        <v>47</v>
      </c>
      <c r="AD3570">
        <f>+VLOOKUP(T3570,items!$A$2:$D$1255,4,0)</f>
        <v>0</v>
      </c>
      <c r="AE3570">
        <f>+VLOOKUP(T3570,Tabla1[],5,0)</f>
        <v>0</v>
      </c>
      <c r="AF3570">
        <f t="shared" si="55"/>
        <v>12</v>
      </c>
    </row>
    <row r="3571" spans="1:32" x14ac:dyDescent="0.25">
      <c r="A3571">
        <v>98998</v>
      </c>
      <c r="B3571" t="s">
        <v>5367</v>
      </c>
      <c r="C3571" t="s">
        <v>33</v>
      </c>
      <c r="D3571">
        <v>0</v>
      </c>
      <c r="F3571" t="s">
        <v>3374</v>
      </c>
      <c r="G3571" t="s">
        <v>445</v>
      </c>
      <c r="H3571" t="s">
        <v>7394</v>
      </c>
      <c r="I3571" t="s">
        <v>37</v>
      </c>
      <c r="J3571" t="s">
        <v>7395</v>
      </c>
      <c r="K3571" t="s">
        <v>7396</v>
      </c>
      <c r="L3571" t="s">
        <v>7397</v>
      </c>
      <c r="M3571" t="s">
        <v>1214</v>
      </c>
      <c r="N3571" t="s">
        <v>1214</v>
      </c>
      <c r="O3571" t="s">
        <v>4506</v>
      </c>
      <c r="P3571" t="s">
        <v>1973</v>
      </c>
      <c r="Q3571" t="s">
        <v>303</v>
      </c>
      <c r="R3571" t="s">
        <v>63</v>
      </c>
      <c r="S3571" t="s">
        <v>44</v>
      </c>
      <c r="T3571" t="s">
        <v>932</v>
      </c>
      <c r="U3571" t="s">
        <v>933</v>
      </c>
      <c r="V3571" t="s">
        <v>828</v>
      </c>
      <c r="X3571">
        <v>5</v>
      </c>
      <c r="Y3571">
        <v>0</v>
      </c>
      <c r="Z3571">
        <v>0</v>
      </c>
      <c r="AA3571">
        <v>0</v>
      </c>
      <c r="AB3571">
        <v>7163355</v>
      </c>
      <c r="AC3571" t="s">
        <v>47</v>
      </c>
      <c r="AD3571" t="str">
        <f>+VLOOKUP(T3571,items!$A$2:$D$1255,4,0)</f>
        <v>MUEBLES</v>
      </c>
      <c r="AE3571">
        <f>+VLOOKUP(T3571,Tabla1[],5,0)</f>
        <v>0</v>
      </c>
      <c r="AF3571">
        <f t="shared" si="55"/>
        <v>12</v>
      </c>
    </row>
    <row r="3572" spans="1:32" x14ac:dyDescent="0.25">
      <c r="A3572">
        <v>99002</v>
      </c>
      <c r="B3572" t="s">
        <v>7398</v>
      </c>
      <c r="C3572" t="s">
        <v>33</v>
      </c>
      <c r="D3572">
        <v>0</v>
      </c>
      <c r="F3572" t="s">
        <v>4258</v>
      </c>
      <c r="G3572" t="s">
        <v>3819</v>
      </c>
      <c r="H3572" t="s">
        <v>7399</v>
      </c>
      <c r="I3572" t="s">
        <v>37</v>
      </c>
      <c r="J3572" t="s">
        <v>7400</v>
      </c>
      <c r="K3572" t="s">
        <v>7401</v>
      </c>
      <c r="L3572" t="s">
        <v>7402</v>
      </c>
      <c r="M3572" t="s">
        <v>120</v>
      </c>
      <c r="N3572" t="s">
        <v>120</v>
      </c>
      <c r="O3572" t="s">
        <v>2252</v>
      </c>
      <c r="P3572" t="s">
        <v>2253</v>
      </c>
      <c r="Q3572" t="s">
        <v>2254</v>
      </c>
      <c r="R3572" t="s">
        <v>63</v>
      </c>
      <c r="S3572" t="s">
        <v>108</v>
      </c>
      <c r="T3572" t="s">
        <v>1347</v>
      </c>
      <c r="U3572" t="s">
        <v>1348</v>
      </c>
      <c r="V3572" t="s">
        <v>953</v>
      </c>
      <c r="W3572" t="s">
        <v>117</v>
      </c>
      <c r="X3572">
        <v>1</v>
      </c>
      <c r="Y3572">
        <v>0</v>
      </c>
      <c r="Z3572">
        <v>0</v>
      </c>
      <c r="AA3572">
        <v>0</v>
      </c>
      <c r="AB3572">
        <v>2351374</v>
      </c>
      <c r="AC3572" t="s">
        <v>47</v>
      </c>
      <c r="AD3572" t="str">
        <f>+VLOOKUP(T3572,items!$A$2:$D$1255,4,0)</f>
        <v>MUEBLES</v>
      </c>
      <c r="AE3572">
        <f>+VLOOKUP(T3572,Tabla1[],5,0)</f>
        <v>0</v>
      </c>
      <c r="AF3572">
        <f t="shared" si="55"/>
        <v>12</v>
      </c>
    </row>
    <row r="3573" spans="1:32" x14ac:dyDescent="0.25">
      <c r="A3573">
        <v>99002</v>
      </c>
      <c r="B3573" t="s">
        <v>7398</v>
      </c>
      <c r="C3573" t="s">
        <v>33</v>
      </c>
      <c r="D3573">
        <v>0</v>
      </c>
      <c r="F3573" t="s">
        <v>4258</v>
      </c>
      <c r="G3573" t="s">
        <v>3819</v>
      </c>
      <c r="H3573" t="s">
        <v>7399</v>
      </c>
      <c r="I3573" t="s">
        <v>37</v>
      </c>
      <c r="J3573" t="s">
        <v>7400</v>
      </c>
      <c r="K3573" t="s">
        <v>7401</v>
      </c>
      <c r="L3573" t="s">
        <v>7402</v>
      </c>
      <c r="M3573" t="s">
        <v>120</v>
      </c>
      <c r="N3573" t="s">
        <v>120</v>
      </c>
      <c r="O3573" t="s">
        <v>2252</v>
      </c>
      <c r="P3573" t="s">
        <v>2253</v>
      </c>
      <c r="Q3573" t="s">
        <v>2254</v>
      </c>
      <c r="R3573" t="s">
        <v>63</v>
      </c>
      <c r="S3573" t="s">
        <v>108</v>
      </c>
      <c r="T3573" t="s">
        <v>7403</v>
      </c>
      <c r="U3573" t="s">
        <v>7404</v>
      </c>
      <c r="V3573" t="s">
        <v>953</v>
      </c>
      <c r="W3573" t="s">
        <v>117</v>
      </c>
      <c r="X3573">
        <v>1</v>
      </c>
      <c r="Y3573">
        <v>0</v>
      </c>
      <c r="Z3573">
        <v>0</v>
      </c>
      <c r="AA3573">
        <v>0</v>
      </c>
      <c r="AB3573">
        <v>6769627</v>
      </c>
      <c r="AC3573" t="s">
        <v>47</v>
      </c>
      <c r="AD3573" t="str">
        <f>+VLOOKUP(T3573,items!$A$2:$D$1255,4,0)</f>
        <v>MUEBLES</v>
      </c>
      <c r="AE3573">
        <f>+VLOOKUP(T3573,Tabla1[],5,0)</f>
        <v>0</v>
      </c>
      <c r="AF3573">
        <f t="shared" si="55"/>
        <v>12</v>
      </c>
    </row>
    <row r="3574" spans="1:32" x14ac:dyDescent="0.25">
      <c r="A3574">
        <v>99002</v>
      </c>
      <c r="B3574" t="s">
        <v>7398</v>
      </c>
      <c r="C3574" t="s">
        <v>33</v>
      </c>
      <c r="D3574">
        <v>0</v>
      </c>
      <c r="F3574" t="s">
        <v>4258</v>
      </c>
      <c r="G3574" t="s">
        <v>3819</v>
      </c>
      <c r="H3574" t="s">
        <v>7399</v>
      </c>
      <c r="I3574" t="s">
        <v>37</v>
      </c>
      <c r="J3574" t="s">
        <v>7400</v>
      </c>
      <c r="K3574" t="s">
        <v>7401</v>
      </c>
      <c r="L3574" t="s">
        <v>7402</v>
      </c>
      <c r="M3574" t="s">
        <v>120</v>
      </c>
      <c r="N3574" t="s">
        <v>120</v>
      </c>
      <c r="O3574" t="s">
        <v>2252</v>
      </c>
      <c r="P3574" t="s">
        <v>2253</v>
      </c>
      <c r="Q3574" t="s">
        <v>2254</v>
      </c>
      <c r="R3574" t="s">
        <v>63</v>
      </c>
      <c r="S3574" t="s">
        <v>108</v>
      </c>
      <c r="T3574" t="s">
        <v>7405</v>
      </c>
      <c r="U3574" t="s">
        <v>7406</v>
      </c>
      <c r="V3574" t="s">
        <v>953</v>
      </c>
      <c r="W3574" t="s">
        <v>117</v>
      </c>
      <c r="X3574">
        <v>1</v>
      </c>
      <c r="Y3574">
        <v>0</v>
      </c>
      <c r="Z3574">
        <v>0</v>
      </c>
      <c r="AA3574">
        <v>0</v>
      </c>
      <c r="AB3574">
        <v>1969986</v>
      </c>
      <c r="AC3574" t="s">
        <v>47</v>
      </c>
      <c r="AD3574" t="str">
        <f>+VLOOKUP(T3574,items!$A$2:$D$1255,4,0)</f>
        <v>MUEBLES</v>
      </c>
      <c r="AE3574">
        <f>+VLOOKUP(T3574,Tabla1[],5,0)</f>
        <v>0</v>
      </c>
      <c r="AF3574">
        <f t="shared" si="55"/>
        <v>12</v>
      </c>
    </row>
    <row r="3575" spans="1:32" x14ac:dyDescent="0.25">
      <c r="A3575">
        <v>99002</v>
      </c>
      <c r="B3575" t="s">
        <v>7398</v>
      </c>
      <c r="C3575" t="s">
        <v>33</v>
      </c>
      <c r="D3575">
        <v>0</v>
      </c>
      <c r="F3575" t="s">
        <v>4258</v>
      </c>
      <c r="G3575" t="s">
        <v>3819</v>
      </c>
      <c r="H3575" t="s">
        <v>7399</v>
      </c>
      <c r="I3575" t="s">
        <v>37</v>
      </c>
      <c r="J3575" t="s">
        <v>7400</v>
      </c>
      <c r="K3575" t="s">
        <v>7401</v>
      </c>
      <c r="L3575" t="s">
        <v>7402</v>
      </c>
      <c r="M3575" t="s">
        <v>120</v>
      </c>
      <c r="N3575" t="s">
        <v>120</v>
      </c>
      <c r="O3575" t="s">
        <v>2252</v>
      </c>
      <c r="P3575" t="s">
        <v>2253</v>
      </c>
      <c r="Q3575" t="s">
        <v>2254</v>
      </c>
      <c r="R3575" t="s">
        <v>63</v>
      </c>
      <c r="S3575" t="s">
        <v>108</v>
      </c>
      <c r="T3575" t="s">
        <v>956</v>
      </c>
      <c r="U3575" t="s">
        <v>7407</v>
      </c>
      <c r="W3575" t="s">
        <v>117</v>
      </c>
      <c r="X3575">
        <v>1</v>
      </c>
      <c r="Y3575">
        <v>0</v>
      </c>
      <c r="Z3575">
        <v>0</v>
      </c>
      <c r="AA3575">
        <v>0</v>
      </c>
      <c r="AB3575">
        <v>929784</v>
      </c>
      <c r="AC3575" t="s">
        <v>47</v>
      </c>
      <c r="AD3575" t="str">
        <f>+VLOOKUP(T3575,items!$A$2:$D$1255,4,0)</f>
        <v>MUEBLES</v>
      </c>
      <c r="AE3575">
        <f>+VLOOKUP(T3575,Tabla1[],5,0)</f>
        <v>0</v>
      </c>
      <c r="AF3575">
        <f t="shared" si="55"/>
        <v>12</v>
      </c>
    </row>
    <row r="3576" spans="1:32" x14ac:dyDescent="0.25">
      <c r="A3576">
        <v>99002</v>
      </c>
      <c r="B3576" t="s">
        <v>7398</v>
      </c>
      <c r="C3576" t="s">
        <v>33</v>
      </c>
      <c r="D3576">
        <v>0</v>
      </c>
      <c r="F3576" t="s">
        <v>4258</v>
      </c>
      <c r="G3576" t="s">
        <v>3819</v>
      </c>
      <c r="H3576" t="s">
        <v>7399</v>
      </c>
      <c r="I3576" t="s">
        <v>37</v>
      </c>
      <c r="J3576" t="s">
        <v>7400</v>
      </c>
      <c r="K3576" t="s">
        <v>7401</v>
      </c>
      <c r="L3576" t="s">
        <v>7402</v>
      </c>
      <c r="M3576" t="s">
        <v>120</v>
      </c>
      <c r="N3576" t="s">
        <v>120</v>
      </c>
      <c r="O3576" t="s">
        <v>2252</v>
      </c>
      <c r="P3576" t="s">
        <v>2253</v>
      </c>
      <c r="Q3576" t="s">
        <v>2254</v>
      </c>
      <c r="R3576" t="s">
        <v>63</v>
      </c>
      <c r="S3576" t="s">
        <v>108</v>
      </c>
      <c r="T3576" t="s">
        <v>874</v>
      </c>
      <c r="U3576" t="s">
        <v>875</v>
      </c>
      <c r="W3576" t="s">
        <v>117</v>
      </c>
      <c r="X3576">
        <v>1</v>
      </c>
      <c r="Y3576">
        <v>0</v>
      </c>
      <c r="Z3576">
        <v>0</v>
      </c>
      <c r="AA3576">
        <v>0</v>
      </c>
      <c r="AB3576">
        <v>1195472</v>
      </c>
      <c r="AC3576" t="s">
        <v>47</v>
      </c>
      <c r="AD3576" t="str">
        <f>+VLOOKUP(T3576,items!$A$2:$D$1255,4,0)</f>
        <v>MUEBLES</v>
      </c>
      <c r="AE3576">
        <f>+VLOOKUP(T3576,Tabla1[],5,0)</f>
        <v>0</v>
      </c>
      <c r="AF3576">
        <f t="shared" si="55"/>
        <v>12</v>
      </c>
    </row>
    <row r="3577" spans="1:32" x14ac:dyDescent="0.25">
      <c r="A3577">
        <v>99002</v>
      </c>
      <c r="B3577" t="s">
        <v>7398</v>
      </c>
      <c r="C3577" t="s">
        <v>33</v>
      </c>
      <c r="D3577">
        <v>0</v>
      </c>
      <c r="F3577" t="s">
        <v>4258</v>
      </c>
      <c r="G3577" t="s">
        <v>3819</v>
      </c>
      <c r="H3577" t="s">
        <v>7399</v>
      </c>
      <c r="I3577" t="s">
        <v>37</v>
      </c>
      <c r="J3577" t="s">
        <v>7400</v>
      </c>
      <c r="K3577" t="s">
        <v>7401</v>
      </c>
      <c r="L3577" t="s">
        <v>7402</v>
      </c>
      <c r="M3577" t="s">
        <v>120</v>
      </c>
      <c r="N3577" t="s">
        <v>120</v>
      </c>
      <c r="O3577" t="s">
        <v>2252</v>
      </c>
      <c r="P3577" t="s">
        <v>2253</v>
      </c>
      <c r="Q3577" t="s">
        <v>2254</v>
      </c>
      <c r="R3577" t="s">
        <v>63</v>
      </c>
      <c r="S3577" t="s">
        <v>108</v>
      </c>
      <c r="T3577" t="s">
        <v>874</v>
      </c>
      <c r="U3577" t="s">
        <v>875</v>
      </c>
      <c r="W3577" t="s">
        <v>117</v>
      </c>
      <c r="X3577">
        <v>1</v>
      </c>
      <c r="Y3577">
        <v>0</v>
      </c>
      <c r="Z3577">
        <v>0</v>
      </c>
      <c r="AA3577">
        <v>0</v>
      </c>
      <c r="AB3577">
        <v>1195472</v>
      </c>
      <c r="AC3577" t="s">
        <v>47</v>
      </c>
      <c r="AD3577" t="str">
        <f>+VLOOKUP(T3577,items!$A$2:$D$1255,4,0)</f>
        <v>MUEBLES</v>
      </c>
      <c r="AE3577">
        <f>+VLOOKUP(T3577,Tabla1[],5,0)</f>
        <v>0</v>
      </c>
      <c r="AF3577">
        <f t="shared" si="55"/>
        <v>12</v>
      </c>
    </row>
    <row r="3578" spans="1:32" x14ac:dyDescent="0.25">
      <c r="A3578">
        <v>99002</v>
      </c>
      <c r="B3578" t="s">
        <v>7398</v>
      </c>
      <c r="C3578" t="s">
        <v>33</v>
      </c>
      <c r="D3578">
        <v>0</v>
      </c>
      <c r="F3578" t="s">
        <v>4258</v>
      </c>
      <c r="G3578" t="s">
        <v>3819</v>
      </c>
      <c r="H3578" t="s">
        <v>7399</v>
      </c>
      <c r="I3578" t="s">
        <v>37</v>
      </c>
      <c r="J3578" t="s">
        <v>7400</v>
      </c>
      <c r="K3578" t="s">
        <v>7401</v>
      </c>
      <c r="L3578" t="s">
        <v>7402</v>
      </c>
      <c r="M3578" t="s">
        <v>120</v>
      </c>
      <c r="N3578" t="s">
        <v>120</v>
      </c>
      <c r="O3578" t="s">
        <v>2252</v>
      </c>
      <c r="P3578" t="s">
        <v>2253</v>
      </c>
      <c r="Q3578" t="s">
        <v>2254</v>
      </c>
      <c r="R3578" t="s">
        <v>63</v>
      </c>
      <c r="S3578" t="s">
        <v>108</v>
      </c>
      <c r="T3578" t="s">
        <v>2493</v>
      </c>
      <c r="U3578" t="s">
        <v>2494</v>
      </c>
      <c r="W3578" t="s">
        <v>117</v>
      </c>
      <c r="X3578">
        <v>1</v>
      </c>
      <c r="Y3578">
        <v>0</v>
      </c>
      <c r="Z3578">
        <v>0</v>
      </c>
      <c r="AA3578">
        <v>0</v>
      </c>
      <c r="AB3578">
        <v>407566</v>
      </c>
      <c r="AC3578" t="s">
        <v>47</v>
      </c>
      <c r="AD3578" t="str">
        <f>+VLOOKUP(T3578,items!$A$2:$D$1255,4,0)</f>
        <v>MUEBLES</v>
      </c>
      <c r="AE3578">
        <f>+VLOOKUP(T3578,Tabla1[],5,0)</f>
        <v>0</v>
      </c>
      <c r="AF3578">
        <f t="shared" si="55"/>
        <v>12</v>
      </c>
    </row>
    <row r="3579" spans="1:32" x14ac:dyDescent="0.25">
      <c r="A3579">
        <v>99002</v>
      </c>
      <c r="B3579" t="s">
        <v>7398</v>
      </c>
      <c r="C3579" t="s">
        <v>33</v>
      </c>
      <c r="D3579">
        <v>0</v>
      </c>
      <c r="F3579" t="s">
        <v>4258</v>
      </c>
      <c r="G3579" t="s">
        <v>3819</v>
      </c>
      <c r="H3579" t="s">
        <v>7399</v>
      </c>
      <c r="I3579" t="s">
        <v>37</v>
      </c>
      <c r="J3579" t="s">
        <v>7400</v>
      </c>
      <c r="K3579" t="s">
        <v>7401</v>
      </c>
      <c r="L3579" t="s">
        <v>7402</v>
      </c>
      <c r="M3579" t="s">
        <v>120</v>
      </c>
      <c r="N3579" t="s">
        <v>120</v>
      </c>
      <c r="O3579" t="s">
        <v>2252</v>
      </c>
      <c r="P3579" t="s">
        <v>2253</v>
      </c>
      <c r="Q3579" t="s">
        <v>2254</v>
      </c>
      <c r="R3579" t="s">
        <v>63</v>
      </c>
      <c r="S3579" t="s">
        <v>108</v>
      </c>
      <c r="T3579" t="s">
        <v>2493</v>
      </c>
      <c r="U3579" t="s">
        <v>2494</v>
      </c>
      <c r="W3579" t="s">
        <v>117</v>
      </c>
      <c r="X3579">
        <v>1</v>
      </c>
      <c r="Y3579">
        <v>0</v>
      </c>
      <c r="Z3579">
        <v>0</v>
      </c>
      <c r="AA3579">
        <v>0</v>
      </c>
      <c r="AB3579">
        <v>407566</v>
      </c>
      <c r="AC3579" t="s">
        <v>47</v>
      </c>
      <c r="AD3579" t="str">
        <f>+VLOOKUP(T3579,items!$A$2:$D$1255,4,0)</f>
        <v>MUEBLES</v>
      </c>
      <c r="AE3579">
        <f>+VLOOKUP(T3579,Tabla1[],5,0)</f>
        <v>0</v>
      </c>
      <c r="AF3579">
        <f t="shared" si="55"/>
        <v>12</v>
      </c>
    </row>
    <row r="3580" spans="1:32" x14ac:dyDescent="0.25">
      <c r="A3580">
        <v>99002</v>
      </c>
      <c r="B3580" t="s">
        <v>7398</v>
      </c>
      <c r="C3580" t="s">
        <v>33</v>
      </c>
      <c r="D3580">
        <v>0</v>
      </c>
      <c r="F3580" t="s">
        <v>4258</v>
      </c>
      <c r="G3580" t="s">
        <v>3819</v>
      </c>
      <c r="H3580" t="s">
        <v>7399</v>
      </c>
      <c r="I3580" t="s">
        <v>37</v>
      </c>
      <c r="J3580" t="s">
        <v>7400</v>
      </c>
      <c r="K3580" t="s">
        <v>7401</v>
      </c>
      <c r="L3580" t="s">
        <v>7402</v>
      </c>
      <c r="M3580" t="s">
        <v>120</v>
      </c>
      <c r="N3580" t="s">
        <v>120</v>
      </c>
      <c r="O3580" t="s">
        <v>2252</v>
      </c>
      <c r="P3580" t="s">
        <v>2253</v>
      </c>
      <c r="Q3580" t="s">
        <v>2254</v>
      </c>
      <c r="R3580" t="s">
        <v>63</v>
      </c>
      <c r="S3580" t="s">
        <v>108</v>
      </c>
      <c r="T3580" t="s">
        <v>314</v>
      </c>
      <c r="U3580" t="s">
        <v>315</v>
      </c>
      <c r="X3580">
        <v>1</v>
      </c>
      <c r="Y3580">
        <v>0</v>
      </c>
      <c r="Z3580">
        <v>0</v>
      </c>
      <c r="AA3580">
        <v>0</v>
      </c>
      <c r="AB3580">
        <v>1283000</v>
      </c>
      <c r="AC3580" t="s">
        <v>47</v>
      </c>
      <c r="AD3580">
        <f>+VLOOKUP(T3580,items!$A$2:$D$1255,4,0)</f>
        <v>0</v>
      </c>
      <c r="AE3580">
        <f>+VLOOKUP(T3580,Tabla1[],5,0)</f>
        <v>0</v>
      </c>
      <c r="AF3580">
        <f t="shared" si="55"/>
        <v>12</v>
      </c>
    </row>
    <row r="3581" spans="1:32" x14ac:dyDescent="0.25">
      <c r="A3581">
        <v>99004</v>
      </c>
      <c r="B3581" t="s">
        <v>7408</v>
      </c>
      <c r="C3581" t="s">
        <v>33</v>
      </c>
      <c r="D3581">
        <v>0</v>
      </c>
      <c r="F3581" t="s">
        <v>4258</v>
      </c>
      <c r="G3581" t="s">
        <v>119</v>
      </c>
      <c r="H3581" t="s">
        <v>7409</v>
      </c>
      <c r="I3581" t="s">
        <v>37</v>
      </c>
      <c r="J3581" t="s">
        <v>7410</v>
      </c>
      <c r="K3581" t="s">
        <v>7411</v>
      </c>
      <c r="L3581" t="s">
        <v>7412</v>
      </c>
      <c r="M3581" t="s">
        <v>504</v>
      </c>
      <c r="N3581" t="s">
        <v>504</v>
      </c>
      <c r="O3581" t="s">
        <v>341</v>
      </c>
      <c r="P3581" t="s">
        <v>4819</v>
      </c>
      <c r="Q3581" t="s">
        <v>326</v>
      </c>
      <c r="R3581" t="s">
        <v>127</v>
      </c>
      <c r="S3581" t="s">
        <v>256</v>
      </c>
      <c r="T3581" t="s">
        <v>311</v>
      </c>
      <c r="U3581" t="s">
        <v>312</v>
      </c>
      <c r="V3581" t="s">
        <v>313</v>
      </c>
      <c r="X3581">
        <v>2</v>
      </c>
      <c r="Y3581">
        <v>0</v>
      </c>
      <c r="Z3581">
        <v>0</v>
      </c>
      <c r="AA3581">
        <v>0</v>
      </c>
      <c r="AB3581">
        <v>3024014</v>
      </c>
      <c r="AC3581" t="s">
        <v>47</v>
      </c>
      <c r="AD3581" t="str">
        <f>+VLOOKUP(T3581,items!$A$2:$D$1255,4,0)</f>
        <v>MUEBLES</v>
      </c>
      <c r="AE3581">
        <f>+VLOOKUP(T3581,Tabla1[],5,0)</f>
        <v>0</v>
      </c>
      <c r="AF3581">
        <f t="shared" si="55"/>
        <v>12</v>
      </c>
    </row>
    <row r="3582" spans="1:32" x14ac:dyDescent="0.25">
      <c r="A3582">
        <v>99005</v>
      </c>
      <c r="B3582" t="s">
        <v>7413</v>
      </c>
      <c r="C3582" t="s">
        <v>33</v>
      </c>
      <c r="D3582">
        <v>0</v>
      </c>
      <c r="F3582" t="s">
        <v>4258</v>
      </c>
      <c r="G3582" t="s">
        <v>3819</v>
      </c>
      <c r="H3582" t="s">
        <v>7414</v>
      </c>
      <c r="I3582" t="s">
        <v>37</v>
      </c>
      <c r="J3582" t="s">
        <v>7415</v>
      </c>
      <c r="K3582" t="s">
        <v>7416</v>
      </c>
      <c r="L3582" t="s">
        <v>7417</v>
      </c>
      <c r="M3582" t="s">
        <v>120</v>
      </c>
      <c r="N3582" t="s">
        <v>120</v>
      </c>
      <c r="O3582" t="s">
        <v>2252</v>
      </c>
      <c r="P3582" t="s">
        <v>2255</v>
      </c>
      <c r="Q3582" t="s">
        <v>450</v>
      </c>
      <c r="R3582" t="s">
        <v>127</v>
      </c>
      <c r="S3582" t="s">
        <v>88</v>
      </c>
      <c r="T3582" t="s">
        <v>1480</v>
      </c>
      <c r="U3582" t="s">
        <v>1481</v>
      </c>
      <c r="W3582" t="s">
        <v>465</v>
      </c>
      <c r="X3582">
        <v>1</v>
      </c>
      <c r="Y3582">
        <v>0</v>
      </c>
      <c r="Z3582">
        <v>0</v>
      </c>
      <c r="AA3582">
        <v>0</v>
      </c>
      <c r="AB3582">
        <v>998000</v>
      </c>
      <c r="AC3582" t="s">
        <v>47</v>
      </c>
      <c r="AD3582">
        <f>+VLOOKUP(T3582,items!$A$2:$D$1255,4,0)</f>
        <v>0</v>
      </c>
      <c r="AE3582">
        <f>+VLOOKUP(T3582,Tabla1[],5,0)</f>
        <v>0</v>
      </c>
      <c r="AF3582">
        <f t="shared" si="55"/>
        <v>12</v>
      </c>
    </row>
    <row r="3583" spans="1:32" x14ac:dyDescent="0.25">
      <c r="A3583">
        <v>99005</v>
      </c>
      <c r="B3583" t="s">
        <v>7413</v>
      </c>
      <c r="C3583" t="s">
        <v>33</v>
      </c>
      <c r="D3583">
        <v>0</v>
      </c>
      <c r="F3583" t="s">
        <v>4258</v>
      </c>
      <c r="G3583" t="s">
        <v>3819</v>
      </c>
      <c r="H3583" t="s">
        <v>7414</v>
      </c>
      <c r="I3583" t="s">
        <v>37</v>
      </c>
      <c r="J3583" t="s">
        <v>7415</v>
      </c>
      <c r="K3583" t="s">
        <v>7416</v>
      </c>
      <c r="L3583" t="s">
        <v>7417</v>
      </c>
      <c r="M3583" t="s">
        <v>120</v>
      </c>
      <c r="N3583" t="s">
        <v>120</v>
      </c>
      <c r="O3583" t="s">
        <v>2252</v>
      </c>
      <c r="P3583" t="s">
        <v>2255</v>
      </c>
      <c r="Q3583" t="s">
        <v>450</v>
      </c>
      <c r="R3583" t="s">
        <v>127</v>
      </c>
      <c r="S3583" t="s">
        <v>88</v>
      </c>
      <c r="T3583" t="s">
        <v>7418</v>
      </c>
      <c r="U3583" t="s">
        <v>7419</v>
      </c>
      <c r="V3583" t="s">
        <v>1147</v>
      </c>
      <c r="X3583">
        <v>1</v>
      </c>
      <c r="Y3583">
        <v>0</v>
      </c>
      <c r="Z3583">
        <v>0</v>
      </c>
      <c r="AA3583">
        <v>0</v>
      </c>
      <c r="AB3583">
        <v>2014022</v>
      </c>
      <c r="AC3583" t="s">
        <v>47</v>
      </c>
      <c r="AD3583">
        <f>+VLOOKUP(T3583,items!$A$2:$D$1255,4,0)</f>
        <v>0</v>
      </c>
      <c r="AE3583">
        <f>+VLOOKUP(T3583,Tabla1[],5,0)</f>
        <v>0</v>
      </c>
      <c r="AF3583">
        <f t="shared" si="55"/>
        <v>12</v>
      </c>
    </row>
    <row r="3584" spans="1:32" x14ac:dyDescent="0.25">
      <c r="A3584">
        <v>99013</v>
      </c>
      <c r="B3584" t="s">
        <v>7420</v>
      </c>
      <c r="C3584" t="s">
        <v>75</v>
      </c>
      <c r="D3584">
        <v>0</v>
      </c>
      <c r="F3584" t="s">
        <v>4581</v>
      </c>
      <c r="G3584" t="s">
        <v>119</v>
      </c>
      <c r="H3584" t="s">
        <v>7421</v>
      </c>
      <c r="I3584" t="s">
        <v>7422</v>
      </c>
      <c r="J3584" t="s">
        <v>7423</v>
      </c>
      <c r="K3584" t="s">
        <v>7424</v>
      </c>
      <c r="L3584" t="s">
        <v>7425</v>
      </c>
      <c r="M3584" t="s">
        <v>124</v>
      </c>
      <c r="N3584" t="s">
        <v>341</v>
      </c>
      <c r="O3584" t="s">
        <v>2255</v>
      </c>
      <c r="P3584" t="s">
        <v>343</v>
      </c>
      <c r="Q3584" t="s">
        <v>5557</v>
      </c>
      <c r="R3584" t="s">
        <v>63</v>
      </c>
      <c r="S3584" t="s">
        <v>256</v>
      </c>
      <c r="T3584" t="s">
        <v>347</v>
      </c>
      <c r="U3584" t="s">
        <v>348</v>
      </c>
      <c r="W3584" t="s">
        <v>111</v>
      </c>
      <c r="X3584">
        <v>1</v>
      </c>
      <c r="Y3584">
        <v>2966</v>
      </c>
      <c r="Z3584">
        <v>0</v>
      </c>
      <c r="AA3584">
        <v>0</v>
      </c>
      <c r="AB3584">
        <v>607606</v>
      </c>
      <c r="AC3584" t="s">
        <v>47</v>
      </c>
      <c r="AD3584">
        <f>+VLOOKUP(T3584,items!$A$2:$D$1255,4,0)</f>
        <v>0</v>
      </c>
      <c r="AE3584">
        <f>+VLOOKUP(T3584,Tabla1[],5,0)</f>
        <v>0</v>
      </c>
      <c r="AF3584">
        <f t="shared" si="55"/>
        <v>12</v>
      </c>
    </row>
    <row r="3585" spans="1:32" x14ac:dyDescent="0.25">
      <c r="A3585">
        <v>99013</v>
      </c>
      <c r="B3585" t="s">
        <v>7420</v>
      </c>
      <c r="C3585" t="s">
        <v>75</v>
      </c>
      <c r="D3585">
        <v>0</v>
      </c>
      <c r="F3585" t="s">
        <v>4581</v>
      </c>
      <c r="G3585" t="s">
        <v>119</v>
      </c>
      <c r="H3585" t="s">
        <v>7421</v>
      </c>
      <c r="I3585" t="s">
        <v>7422</v>
      </c>
      <c r="J3585" t="s">
        <v>7423</v>
      </c>
      <c r="K3585" t="s">
        <v>7424</v>
      </c>
      <c r="L3585" t="s">
        <v>7425</v>
      </c>
      <c r="M3585" t="s">
        <v>124</v>
      </c>
      <c r="N3585" t="s">
        <v>341</v>
      </c>
      <c r="O3585" t="s">
        <v>2255</v>
      </c>
      <c r="P3585" t="s">
        <v>343</v>
      </c>
      <c r="Q3585" t="s">
        <v>5557</v>
      </c>
      <c r="R3585" t="s">
        <v>63</v>
      </c>
      <c r="S3585" t="s">
        <v>256</v>
      </c>
      <c r="T3585" t="s">
        <v>1447</v>
      </c>
      <c r="U3585" t="s">
        <v>1448</v>
      </c>
      <c r="X3585">
        <v>1</v>
      </c>
      <c r="Y3585">
        <v>2966</v>
      </c>
      <c r="Z3585">
        <v>0</v>
      </c>
      <c r="AA3585">
        <v>0</v>
      </c>
      <c r="AB3585">
        <v>2315626</v>
      </c>
      <c r="AC3585" t="s">
        <v>47</v>
      </c>
      <c r="AD3585">
        <f>+VLOOKUP(T3585,items!$A$2:$D$1255,4,0)</f>
        <v>0</v>
      </c>
      <c r="AE3585">
        <f>+VLOOKUP(T3585,Tabla1[],5,0)</f>
        <v>0</v>
      </c>
      <c r="AF3585">
        <f t="shared" si="55"/>
        <v>12</v>
      </c>
    </row>
    <row r="3586" spans="1:32" x14ac:dyDescent="0.25">
      <c r="A3586">
        <v>99013</v>
      </c>
      <c r="B3586" t="s">
        <v>7420</v>
      </c>
      <c r="C3586" t="s">
        <v>75</v>
      </c>
      <c r="D3586">
        <v>0</v>
      </c>
      <c r="F3586" t="s">
        <v>4581</v>
      </c>
      <c r="G3586" t="s">
        <v>119</v>
      </c>
      <c r="H3586" t="s">
        <v>7421</v>
      </c>
      <c r="I3586" t="s">
        <v>7422</v>
      </c>
      <c r="J3586" t="s">
        <v>7423</v>
      </c>
      <c r="K3586" t="s">
        <v>7424</v>
      </c>
      <c r="L3586" t="s">
        <v>7425</v>
      </c>
      <c r="M3586" t="s">
        <v>124</v>
      </c>
      <c r="N3586" t="s">
        <v>341</v>
      </c>
      <c r="O3586" t="s">
        <v>2255</v>
      </c>
      <c r="P3586" t="s">
        <v>343</v>
      </c>
      <c r="Q3586" t="s">
        <v>5557</v>
      </c>
      <c r="R3586" t="s">
        <v>63</v>
      </c>
      <c r="S3586" t="s">
        <v>256</v>
      </c>
      <c r="T3586" t="s">
        <v>1519</v>
      </c>
      <c r="U3586" t="s">
        <v>1520</v>
      </c>
      <c r="V3586" t="s">
        <v>244</v>
      </c>
      <c r="W3586" t="s">
        <v>117</v>
      </c>
      <c r="X3586">
        <v>1</v>
      </c>
      <c r="Y3586">
        <v>2966</v>
      </c>
      <c r="Z3586">
        <v>0</v>
      </c>
      <c r="AA3586">
        <v>2797</v>
      </c>
      <c r="AB3586">
        <v>3743884</v>
      </c>
      <c r="AC3586" t="s">
        <v>47</v>
      </c>
      <c r="AD3586" t="str">
        <f>+VLOOKUP(T3586,items!$A$2:$D$1255,4,0)</f>
        <v>PERGOLA</v>
      </c>
      <c r="AE3586" t="str">
        <f>+VLOOKUP(T3586,Tabla1[],5,0)</f>
        <v>PERGOLITE</v>
      </c>
      <c r="AF3586">
        <f t="shared" ref="AF3586:AF3649" si="56">+MONTH(O3586)</f>
        <v>12</v>
      </c>
    </row>
    <row r="3587" spans="1:32" x14ac:dyDescent="0.25">
      <c r="A3587">
        <v>99013</v>
      </c>
      <c r="B3587" t="s">
        <v>7420</v>
      </c>
      <c r="C3587" t="s">
        <v>75</v>
      </c>
      <c r="D3587">
        <v>0</v>
      </c>
      <c r="F3587" t="s">
        <v>4581</v>
      </c>
      <c r="G3587" t="s">
        <v>119</v>
      </c>
      <c r="H3587" t="s">
        <v>7421</v>
      </c>
      <c r="I3587" t="s">
        <v>7422</v>
      </c>
      <c r="J3587" t="s">
        <v>7423</v>
      </c>
      <c r="K3587" t="s">
        <v>7424</v>
      </c>
      <c r="L3587" t="s">
        <v>7425</v>
      </c>
      <c r="M3587" t="s">
        <v>124</v>
      </c>
      <c r="N3587" t="s">
        <v>341</v>
      </c>
      <c r="O3587" t="s">
        <v>2255</v>
      </c>
      <c r="P3587" t="s">
        <v>343</v>
      </c>
      <c r="Q3587" t="s">
        <v>5557</v>
      </c>
      <c r="R3587" t="s">
        <v>63</v>
      </c>
      <c r="S3587" t="s">
        <v>256</v>
      </c>
      <c r="T3587" t="s">
        <v>94</v>
      </c>
      <c r="U3587" t="s">
        <v>95</v>
      </c>
      <c r="X3587">
        <v>1</v>
      </c>
      <c r="Y3587">
        <v>0</v>
      </c>
      <c r="Z3587">
        <v>0</v>
      </c>
      <c r="AA3587">
        <v>0</v>
      </c>
      <c r="AB3587">
        <v>250000</v>
      </c>
      <c r="AC3587" t="s">
        <v>47</v>
      </c>
      <c r="AD3587" t="e">
        <f>+VLOOKUP(T3587,items!$A$2:$D$1255,4,0)</f>
        <v>#N/A</v>
      </c>
      <c r="AE3587" t="e">
        <f>+VLOOKUP(T3587,Tabla1[],5,0)</f>
        <v>#N/A</v>
      </c>
      <c r="AF3587">
        <f t="shared" si="56"/>
        <v>12</v>
      </c>
    </row>
    <row r="3588" spans="1:32" x14ac:dyDescent="0.25">
      <c r="A3588">
        <v>99013</v>
      </c>
      <c r="B3588" t="s">
        <v>7420</v>
      </c>
      <c r="C3588" t="s">
        <v>75</v>
      </c>
      <c r="D3588">
        <v>0</v>
      </c>
      <c r="F3588" t="s">
        <v>4581</v>
      </c>
      <c r="G3588" t="s">
        <v>119</v>
      </c>
      <c r="H3588" t="s">
        <v>7421</v>
      </c>
      <c r="I3588" t="s">
        <v>7422</v>
      </c>
      <c r="J3588" t="s">
        <v>7423</v>
      </c>
      <c r="K3588" t="s">
        <v>7424</v>
      </c>
      <c r="L3588" t="s">
        <v>7425</v>
      </c>
      <c r="M3588" t="s">
        <v>124</v>
      </c>
      <c r="N3588" t="s">
        <v>341</v>
      </c>
      <c r="O3588" t="s">
        <v>2255</v>
      </c>
      <c r="P3588" t="s">
        <v>343</v>
      </c>
      <c r="Q3588" t="s">
        <v>5557</v>
      </c>
      <c r="R3588" t="s">
        <v>63</v>
      </c>
      <c r="S3588" t="s">
        <v>256</v>
      </c>
      <c r="T3588" t="s">
        <v>392</v>
      </c>
      <c r="U3588" t="s">
        <v>393</v>
      </c>
      <c r="X3588">
        <v>1</v>
      </c>
      <c r="Y3588">
        <v>0</v>
      </c>
      <c r="Z3588">
        <v>0</v>
      </c>
      <c r="AA3588">
        <v>0</v>
      </c>
      <c r="AB3588">
        <v>280000</v>
      </c>
      <c r="AC3588" t="s">
        <v>47</v>
      </c>
      <c r="AD3588" t="e">
        <f>+VLOOKUP(T3588,items!$A$2:$D$1255,4,0)</f>
        <v>#N/A</v>
      </c>
      <c r="AE3588" t="e">
        <f>+VLOOKUP(T3588,Tabla1[],5,0)</f>
        <v>#N/A</v>
      </c>
      <c r="AF3588">
        <f t="shared" si="56"/>
        <v>12</v>
      </c>
    </row>
    <row r="3589" spans="1:32" x14ac:dyDescent="0.25">
      <c r="A3589">
        <v>99021</v>
      </c>
      <c r="B3589" t="s">
        <v>7426</v>
      </c>
      <c r="C3589" t="s">
        <v>75</v>
      </c>
      <c r="D3589">
        <v>0</v>
      </c>
      <c r="F3589" t="s">
        <v>175</v>
      </c>
      <c r="G3589" t="s">
        <v>1213</v>
      </c>
      <c r="H3589" t="s">
        <v>7427</v>
      </c>
      <c r="I3589" t="s">
        <v>7428</v>
      </c>
      <c r="J3589" t="s">
        <v>7429</v>
      </c>
      <c r="K3589" t="s">
        <v>7430</v>
      </c>
      <c r="L3589" t="s">
        <v>7431</v>
      </c>
      <c r="M3589" t="s">
        <v>186</v>
      </c>
      <c r="N3589" t="s">
        <v>2252</v>
      </c>
      <c r="O3589" t="s">
        <v>450</v>
      </c>
      <c r="P3589" t="s">
        <v>6385</v>
      </c>
      <c r="Q3589" t="s">
        <v>5124</v>
      </c>
      <c r="R3589" t="s">
        <v>127</v>
      </c>
      <c r="S3589" t="s">
        <v>108</v>
      </c>
      <c r="T3589" t="s">
        <v>427</v>
      </c>
      <c r="U3589" t="s">
        <v>428</v>
      </c>
      <c r="X3589">
        <v>4</v>
      </c>
      <c r="Y3589">
        <v>0</v>
      </c>
      <c r="Z3589">
        <v>0</v>
      </c>
      <c r="AA3589">
        <v>0</v>
      </c>
      <c r="AB3589">
        <v>476160</v>
      </c>
      <c r="AC3589" t="s">
        <v>47</v>
      </c>
      <c r="AD3589">
        <f>+VLOOKUP(T3589,items!$A$2:$D$1255,4,0)</f>
        <v>0</v>
      </c>
      <c r="AE3589">
        <f>+VLOOKUP(T3589,Tabla1[],5,0)</f>
        <v>0</v>
      </c>
      <c r="AF3589">
        <f t="shared" si="56"/>
        <v>12</v>
      </c>
    </row>
    <row r="3590" spans="1:32" x14ac:dyDescent="0.25">
      <c r="A3590">
        <v>99021</v>
      </c>
      <c r="B3590" t="s">
        <v>7426</v>
      </c>
      <c r="C3590" t="s">
        <v>75</v>
      </c>
      <c r="D3590">
        <v>0</v>
      </c>
      <c r="F3590" t="s">
        <v>175</v>
      </c>
      <c r="G3590" t="s">
        <v>1213</v>
      </c>
      <c r="H3590" t="s">
        <v>7427</v>
      </c>
      <c r="I3590" t="s">
        <v>7428</v>
      </c>
      <c r="J3590" t="s">
        <v>7429</v>
      </c>
      <c r="K3590" t="s">
        <v>7430</v>
      </c>
      <c r="L3590" t="s">
        <v>7431</v>
      </c>
      <c r="M3590" t="s">
        <v>186</v>
      </c>
      <c r="N3590" t="s">
        <v>2252</v>
      </c>
      <c r="O3590" t="s">
        <v>450</v>
      </c>
      <c r="P3590" t="s">
        <v>6385</v>
      </c>
      <c r="Q3590" t="s">
        <v>5124</v>
      </c>
      <c r="R3590" t="s">
        <v>127</v>
      </c>
      <c r="S3590" t="s">
        <v>108</v>
      </c>
      <c r="T3590" t="s">
        <v>2336</v>
      </c>
      <c r="U3590" t="s">
        <v>2337</v>
      </c>
      <c r="X3590">
        <v>4</v>
      </c>
      <c r="Y3590">
        <v>0</v>
      </c>
      <c r="Z3590">
        <v>0</v>
      </c>
      <c r="AA3590">
        <v>0</v>
      </c>
      <c r="AB3590">
        <v>185600</v>
      </c>
      <c r="AC3590" t="s">
        <v>47</v>
      </c>
      <c r="AD3590">
        <f>+VLOOKUP(T3590,items!$A$2:$D$1255,4,0)</f>
        <v>0</v>
      </c>
      <c r="AE3590">
        <f>+VLOOKUP(T3590,Tabla1[],5,0)</f>
        <v>0</v>
      </c>
      <c r="AF3590">
        <f t="shared" si="56"/>
        <v>12</v>
      </c>
    </row>
    <row r="3591" spans="1:32" x14ac:dyDescent="0.25">
      <c r="A3591">
        <v>99021</v>
      </c>
      <c r="B3591" t="s">
        <v>7426</v>
      </c>
      <c r="C3591" t="s">
        <v>75</v>
      </c>
      <c r="D3591">
        <v>0</v>
      </c>
      <c r="F3591" t="s">
        <v>175</v>
      </c>
      <c r="G3591" t="s">
        <v>1213</v>
      </c>
      <c r="H3591" t="s">
        <v>7427</v>
      </c>
      <c r="I3591" t="s">
        <v>7428</v>
      </c>
      <c r="J3591" t="s">
        <v>7429</v>
      </c>
      <c r="K3591" t="s">
        <v>7430</v>
      </c>
      <c r="L3591" t="s">
        <v>7431</v>
      </c>
      <c r="M3591" t="s">
        <v>186</v>
      </c>
      <c r="N3591" t="s">
        <v>2252</v>
      </c>
      <c r="O3591" t="s">
        <v>450</v>
      </c>
      <c r="P3591" t="s">
        <v>6385</v>
      </c>
      <c r="Q3591" t="s">
        <v>5124</v>
      </c>
      <c r="R3591" t="s">
        <v>127</v>
      </c>
      <c r="S3591" t="s">
        <v>108</v>
      </c>
      <c r="T3591" t="s">
        <v>429</v>
      </c>
      <c r="U3591" t="s">
        <v>430</v>
      </c>
      <c r="X3591">
        <v>2</v>
      </c>
      <c r="Y3591">
        <v>0</v>
      </c>
      <c r="Z3591">
        <v>0</v>
      </c>
      <c r="AA3591">
        <v>0</v>
      </c>
      <c r="AB3591">
        <v>294164</v>
      </c>
      <c r="AC3591" t="s">
        <v>47</v>
      </c>
      <c r="AD3591">
        <f>+VLOOKUP(T3591,items!$A$2:$D$1255,4,0)</f>
        <v>0</v>
      </c>
      <c r="AE3591">
        <f>+VLOOKUP(T3591,Tabla1[],5,0)</f>
        <v>0</v>
      </c>
      <c r="AF3591">
        <f t="shared" si="56"/>
        <v>12</v>
      </c>
    </row>
    <row r="3592" spans="1:32" x14ac:dyDescent="0.25">
      <c r="A3592">
        <v>99021</v>
      </c>
      <c r="B3592" t="s">
        <v>7426</v>
      </c>
      <c r="C3592" t="s">
        <v>75</v>
      </c>
      <c r="D3592">
        <v>0</v>
      </c>
      <c r="F3592" t="s">
        <v>175</v>
      </c>
      <c r="G3592" t="s">
        <v>1213</v>
      </c>
      <c r="H3592" t="s">
        <v>7427</v>
      </c>
      <c r="I3592" t="s">
        <v>7428</v>
      </c>
      <c r="J3592" t="s">
        <v>7429</v>
      </c>
      <c r="K3592" t="s">
        <v>7430</v>
      </c>
      <c r="L3592" t="s">
        <v>7431</v>
      </c>
      <c r="M3592" t="s">
        <v>186</v>
      </c>
      <c r="N3592" t="s">
        <v>2252</v>
      </c>
      <c r="O3592" t="s">
        <v>450</v>
      </c>
      <c r="P3592" t="s">
        <v>6385</v>
      </c>
      <c r="Q3592" t="s">
        <v>5124</v>
      </c>
      <c r="R3592" t="s">
        <v>127</v>
      </c>
      <c r="S3592" t="s">
        <v>108</v>
      </c>
      <c r="T3592" t="s">
        <v>3675</v>
      </c>
      <c r="U3592" t="s">
        <v>3676</v>
      </c>
      <c r="X3592">
        <v>1</v>
      </c>
      <c r="Y3592">
        <v>5500</v>
      </c>
      <c r="Z3592">
        <v>0</v>
      </c>
      <c r="AA3592">
        <v>0</v>
      </c>
      <c r="AB3592">
        <v>178074</v>
      </c>
      <c r="AC3592" t="s">
        <v>47</v>
      </c>
      <c r="AD3592">
        <f>+VLOOKUP(T3592,items!$A$2:$D$1255,4,0)</f>
        <v>0</v>
      </c>
      <c r="AE3592">
        <f>+VLOOKUP(T3592,Tabla1[],5,0)</f>
        <v>0</v>
      </c>
      <c r="AF3592">
        <f t="shared" si="56"/>
        <v>12</v>
      </c>
    </row>
    <row r="3593" spans="1:32" x14ac:dyDescent="0.25">
      <c r="A3593">
        <v>99021</v>
      </c>
      <c r="B3593" t="s">
        <v>7426</v>
      </c>
      <c r="C3593" t="s">
        <v>75</v>
      </c>
      <c r="D3593">
        <v>0</v>
      </c>
      <c r="F3593" t="s">
        <v>175</v>
      </c>
      <c r="G3593" t="s">
        <v>1213</v>
      </c>
      <c r="H3593" t="s">
        <v>7427</v>
      </c>
      <c r="I3593" t="s">
        <v>7428</v>
      </c>
      <c r="J3593" t="s">
        <v>7429</v>
      </c>
      <c r="K3593" t="s">
        <v>7430</v>
      </c>
      <c r="L3593" t="s">
        <v>7431</v>
      </c>
      <c r="M3593" t="s">
        <v>186</v>
      </c>
      <c r="N3593" t="s">
        <v>2252</v>
      </c>
      <c r="O3593" t="s">
        <v>450</v>
      </c>
      <c r="P3593" t="s">
        <v>6385</v>
      </c>
      <c r="Q3593" t="s">
        <v>5124</v>
      </c>
      <c r="R3593" t="s">
        <v>127</v>
      </c>
      <c r="S3593" t="s">
        <v>108</v>
      </c>
      <c r="T3593" t="s">
        <v>3675</v>
      </c>
      <c r="U3593" t="s">
        <v>3676</v>
      </c>
      <c r="X3593">
        <v>1</v>
      </c>
      <c r="Y3593">
        <v>5500</v>
      </c>
      <c r="Z3593">
        <v>0</v>
      </c>
      <c r="AA3593">
        <v>0</v>
      </c>
      <c r="AB3593">
        <v>178074</v>
      </c>
      <c r="AC3593" t="s">
        <v>47</v>
      </c>
      <c r="AD3593">
        <f>+VLOOKUP(T3593,items!$A$2:$D$1255,4,0)</f>
        <v>0</v>
      </c>
      <c r="AE3593">
        <f>+VLOOKUP(T3593,Tabla1[],5,0)</f>
        <v>0</v>
      </c>
      <c r="AF3593">
        <f t="shared" si="56"/>
        <v>12</v>
      </c>
    </row>
    <row r="3594" spans="1:32" x14ac:dyDescent="0.25">
      <c r="A3594">
        <v>99021</v>
      </c>
      <c r="B3594" t="s">
        <v>7426</v>
      </c>
      <c r="C3594" t="s">
        <v>75</v>
      </c>
      <c r="D3594">
        <v>0</v>
      </c>
      <c r="F3594" t="s">
        <v>175</v>
      </c>
      <c r="G3594" t="s">
        <v>1213</v>
      </c>
      <c r="H3594" t="s">
        <v>7427</v>
      </c>
      <c r="I3594" t="s">
        <v>7428</v>
      </c>
      <c r="J3594" t="s">
        <v>7429</v>
      </c>
      <c r="K3594" t="s">
        <v>7430</v>
      </c>
      <c r="L3594" t="s">
        <v>7431</v>
      </c>
      <c r="M3594" t="s">
        <v>186</v>
      </c>
      <c r="N3594" t="s">
        <v>2252</v>
      </c>
      <c r="O3594" t="s">
        <v>450</v>
      </c>
      <c r="P3594" t="s">
        <v>6385</v>
      </c>
      <c r="Q3594" t="s">
        <v>5124</v>
      </c>
      <c r="R3594" t="s">
        <v>127</v>
      </c>
      <c r="S3594" t="s">
        <v>108</v>
      </c>
      <c r="T3594" t="s">
        <v>3675</v>
      </c>
      <c r="U3594" t="s">
        <v>3676</v>
      </c>
      <c r="X3594">
        <v>1</v>
      </c>
      <c r="Y3594">
        <v>5500</v>
      </c>
      <c r="Z3594">
        <v>0</v>
      </c>
      <c r="AA3594">
        <v>0</v>
      </c>
      <c r="AB3594">
        <v>178074</v>
      </c>
      <c r="AC3594" t="s">
        <v>47</v>
      </c>
      <c r="AD3594">
        <f>+VLOOKUP(T3594,items!$A$2:$D$1255,4,0)</f>
        <v>0</v>
      </c>
      <c r="AE3594">
        <f>+VLOOKUP(T3594,Tabla1[],5,0)</f>
        <v>0</v>
      </c>
      <c r="AF3594">
        <f t="shared" si="56"/>
        <v>12</v>
      </c>
    </row>
    <row r="3595" spans="1:32" x14ac:dyDescent="0.25">
      <c r="A3595">
        <v>99021</v>
      </c>
      <c r="B3595" t="s">
        <v>7426</v>
      </c>
      <c r="C3595" t="s">
        <v>75</v>
      </c>
      <c r="D3595">
        <v>0</v>
      </c>
      <c r="F3595" t="s">
        <v>175</v>
      </c>
      <c r="G3595" t="s">
        <v>1213</v>
      </c>
      <c r="H3595" t="s">
        <v>7427</v>
      </c>
      <c r="I3595" t="s">
        <v>7428</v>
      </c>
      <c r="J3595" t="s">
        <v>7429</v>
      </c>
      <c r="K3595" t="s">
        <v>7430</v>
      </c>
      <c r="L3595" t="s">
        <v>7431</v>
      </c>
      <c r="M3595" t="s">
        <v>186</v>
      </c>
      <c r="N3595" t="s">
        <v>2252</v>
      </c>
      <c r="O3595" t="s">
        <v>450</v>
      </c>
      <c r="P3595" t="s">
        <v>6385</v>
      </c>
      <c r="Q3595" t="s">
        <v>5124</v>
      </c>
      <c r="R3595" t="s">
        <v>127</v>
      </c>
      <c r="S3595" t="s">
        <v>108</v>
      </c>
      <c r="T3595" t="s">
        <v>7432</v>
      </c>
      <c r="U3595" t="s">
        <v>7433</v>
      </c>
      <c r="W3595" t="s">
        <v>93</v>
      </c>
      <c r="X3595">
        <v>3</v>
      </c>
      <c r="Y3595">
        <v>0</v>
      </c>
      <c r="Z3595">
        <v>0</v>
      </c>
      <c r="AA3595">
        <v>2000</v>
      </c>
      <c r="AB3595">
        <v>4877643</v>
      </c>
      <c r="AC3595" t="s">
        <v>47</v>
      </c>
      <c r="AD3595">
        <f>+VLOOKUP(T3595,items!$A$2:$D$1255,4,0)</f>
        <v>0</v>
      </c>
      <c r="AE3595">
        <f>+VLOOKUP(T3595,Tabla1[],5,0)</f>
        <v>0</v>
      </c>
      <c r="AF3595">
        <f t="shared" si="56"/>
        <v>12</v>
      </c>
    </row>
    <row r="3596" spans="1:32" x14ac:dyDescent="0.25">
      <c r="A3596">
        <v>99021</v>
      </c>
      <c r="B3596" t="s">
        <v>7426</v>
      </c>
      <c r="C3596" t="s">
        <v>75</v>
      </c>
      <c r="D3596">
        <v>0</v>
      </c>
      <c r="F3596" t="s">
        <v>175</v>
      </c>
      <c r="G3596" t="s">
        <v>1213</v>
      </c>
      <c r="H3596" t="s">
        <v>7427</v>
      </c>
      <c r="I3596" t="s">
        <v>7428</v>
      </c>
      <c r="J3596" t="s">
        <v>7429</v>
      </c>
      <c r="K3596" t="s">
        <v>7430</v>
      </c>
      <c r="L3596" t="s">
        <v>7431</v>
      </c>
      <c r="M3596" t="s">
        <v>186</v>
      </c>
      <c r="N3596" t="s">
        <v>2252</v>
      </c>
      <c r="O3596" t="s">
        <v>450</v>
      </c>
      <c r="P3596" t="s">
        <v>6385</v>
      </c>
      <c r="Q3596" t="s">
        <v>5124</v>
      </c>
      <c r="R3596" t="s">
        <v>127</v>
      </c>
      <c r="S3596" t="s">
        <v>108</v>
      </c>
      <c r="T3596" t="s">
        <v>839</v>
      </c>
      <c r="U3596" t="s">
        <v>840</v>
      </c>
      <c r="V3596" t="s">
        <v>884</v>
      </c>
      <c r="X3596">
        <v>1</v>
      </c>
      <c r="Y3596">
        <v>5500</v>
      </c>
      <c r="Z3596">
        <v>0</v>
      </c>
      <c r="AA3596">
        <v>2000</v>
      </c>
      <c r="AB3596">
        <v>2075998</v>
      </c>
      <c r="AC3596" t="s">
        <v>47</v>
      </c>
      <c r="AD3596">
        <f>+VLOOKUP(T3596,items!$A$2:$D$1255,4,0)</f>
        <v>0</v>
      </c>
      <c r="AE3596">
        <f>+VLOOKUP(T3596,Tabla1[],5,0)</f>
        <v>0</v>
      </c>
      <c r="AF3596">
        <f t="shared" si="56"/>
        <v>12</v>
      </c>
    </row>
    <row r="3597" spans="1:32" x14ac:dyDescent="0.25">
      <c r="A3597">
        <v>99021</v>
      </c>
      <c r="B3597" t="s">
        <v>7426</v>
      </c>
      <c r="C3597" t="s">
        <v>75</v>
      </c>
      <c r="D3597">
        <v>0</v>
      </c>
      <c r="F3597" t="s">
        <v>175</v>
      </c>
      <c r="G3597" t="s">
        <v>1213</v>
      </c>
      <c r="H3597" t="s">
        <v>7427</v>
      </c>
      <c r="I3597" t="s">
        <v>7428</v>
      </c>
      <c r="J3597" t="s">
        <v>7429</v>
      </c>
      <c r="K3597" t="s">
        <v>7430</v>
      </c>
      <c r="L3597" t="s">
        <v>7431</v>
      </c>
      <c r="M3597" t="s">
        <v>186</v>
      </c>
      <c r="N3597" t="s">
        <v>2252</v>
      </c>
      <c r="O3597" t="s">
        <v>450</v>
      </c>
      <c r="P3597" t="s">
        <v>6385</v>
      </c>
      <c r="Q3597" t="s">
        <v>5124</v>
      </c>
      <c r="R3597" t="s">
        <v>127</v>
      </c>
      <c r="S3597" t="s">
        <v>108</v>
      </c>
      <c r="T3597" t="s">
        <v>839</v>
      </c>
      <c r="U3597" t="s">
        <v>840</v>
      </c>
      <c r="V3597" t="s">
        <v>884</v>
      </c>
      <c r="W3597" t="s">
        <v>93</v>
      </c>
      <c r="X3597">
        <v>2</v>
      </c>
      <c r="Y3597">
        <v>1000</v>
      </c>
      <c r="Z3597">
        <v>0</v>
      </c>
      <c r="AA3597">
        <v>2000</v>
      </c>
      <c r="AB3597">
        <v>894400</v>
      </c>
      <c r="AC3597" t="s">
        <v>47</v>
      </c>
      <c r="AD3597">
        <f>+VLOOKUP(T3597,items!$A$2:$D$1255,4,0)</f>
        <v>0</v>
      </c>
      <c r="AE3597">
        <f>+VLOOKUP(T3597,Tabla1[],5,0)</f>
        <v>0</v>
      </c>
      <c r="AF3597">
        <f t="shared" si="56"/>
        <v>12</v>
      </c>
    </row>
    <row r="3598" spans="1:32" x14ac:dyDescent="0.25">
      <c r="A3598">
        <v>99021</v>
      </c>
      <c r="B3598" t="s">
        <v>7426</v>
      </c>
      <c r="C3598" t="s">
        <v>75</v>
      </c>
      <c r="D3598">
        <v>0</v>
      </c>
      <c r="F3598" t="s">
        <v>175</v>
      </c>
      <c r="G3598" t="s">
        <v>1213</v>
      </c>
      <c r="H3598" t="s">
        <v>7427</v>
      </c>
      <c r="I3598" t="s">
        <v>7428</v>
      </c>
      <c r="J3598" t="s">
        <v>7429</v>
      </c>
      <c r="K3598" t="s">
        <v>7430</v>
      </c>
      <c r="L3598" t="s">
        <v>7431</v>
      </c>
      <c r="M3598" t="s">
        <v>186</v>
      </c>
      <c r="N3598" t="s">
        <v>2252</v>
      </c>
      <c r="O3598" t="s">
        <v>450</v>
      </c>
      <c r="P3598" t="s">
        <v>6385</v>
      </c>
      <c r="Q3598" t="s">
        <v>5124</v>
      </c>
      <c r="R3598" t="s">
        <v>127</v>
      </c>
      <c r="S3598" t="s">
        <v>108</v>
      </c>
      <c r="T3598" t="s">
        <v>839</v>
      </c>
      <c r="U3598" t="s">
        <v>840</v>
      </c>
      <c r="V3598" t="s">
        <v>884</v>
      </c>
      <c r="X3598">
        <v>1</v>
      </c>
      <c r="Y3598">
        <v>5500</v>
      </c>
      <c r="Z3598">
        <v>0</v>
      </c>
      <c r="AA3598">
        <v>2000</v>
      </c>
      <c r="AB3598">
        <v>2075998</v>
      </c>
      <c r="AC3598" t="s">
        <v>47</v>
      </c>
      <c r="AD3598">
        <f>+VLOOKUP(T3598,items!$A$2:$D$1255,4,0)</f>
        <v>0</v>
      </c>
      <c r="AE3598">
        <f>+VLOOKUP(T3598,Tabla1[],5,0)</f>
        <v>0</v>
      </c>
      <c r="AF3598">
        <f t="shared" si="56"/>
        <v>12</v>
      </c>
    </row>
    <row r="3599" spans="1:32" x14ac:dyDescent="0.25">
      <c r="A3599">
        <v>99021</v>
      </c>
      <c r="B3599" t="s">
        <v>7426</v>
      </c>
      <c r="C3599" t="s">
        <v>75</v>
      </c>
      <c r="D3599">
        <v>0</v>
      </c>
      <c r="F3599" t="s">
        <v>175</v>
      </c>
      <c r="G3599" t="s">
        <v>1213</v>
      </c>
      <c r="H3599" t="s">
        <v>7427</v>
      </c>
      <c r="I3599" t="s">
        <v>7428</v>
      </c>
      <c r="J3599" t="s">
        <v>7429</v>
      </c>
      <c r="K3599" t="s">
        <v>7430</v>
      </c>
      <c r="L3599" t="s">
        <v>7431</v>
      </c>
      <c r="M3599" t="s">
        <v>186</v>
      </c>
      <c r="N3599" t="s">
        <v>2252</v>
      </c>
      <c r="O3599" t="s">
        <v>450</v>
      </c>
      <c r="P3599" t="s">
        <v>6385</v>
      </c>
      <c r="Q3599" t="s">
        <v>5124</v>
      </c>
      <c r="R3599" t="s">
        <v>127</v>
      </c>
      <c r="S3599" t="s">
        <v>108</v>
      </c>
      <c r="T3599" t="s">
        <v>7434</v>
      </c>
      <c r="U3599" t="s">
        <v>7435</v>
      </c>
      <c r="W3599" t="s">
        <v>93</v>
      </c>
      <c r="X3599">
        <v>6</v>
      </c>
      <c r="Y3599">
        <v>4000</v>
      </c>
      <c r="Z3599">
        <v>0</v>
      </c>
      <c r="AA3599">
        <v>0</v>
      </c>
      <c r="AB3599">
        <v>3942666</v>
      </c>
      <c r="AC3599" t="s">
        <v>47</v>
      </c>
      <c r="AD3599">
        <f>+VLOOKUP(T3599,items!$A$2:$D$1255,4,0)</f>
        <v>0</v>
      </c>
      <c r="AE3599">
        <f>+VLOOKUP(T3599,Tabla1[],5,0)</f>
        <v>0</v>
      </c>
      <c r="AF3599">
        <f t="shared" si="56"/>
        <v>12</v>
      </c>
    </row>
    <row r="3600" spans="1:32" x14ac:dyDescent="0.25">
      <c r="A3600">
        <v>99021</v>
      </c>
      <c r="B3600" t="s">
        <v>7426</v>
      </c>
      <c r="C3600" t="s">
        <v>75</v>
      </c>
      <c r="D3600">
        <v>0</v>
      </c>
      <c r="F3600" t="s">
        <v>175</v>
      </c>
      <c r="G3600" t="s">
        <v>1213</v>
      </c>
      <c r="H3600" t="s">
        <v>7427</v>
      </c>
      <c r="I3600" t="s">
        <v>7428</v>
      </c>
      <c r="J3600" t="s">
        <v>7429</v>
      </c>
      <c r="K3600" t="s">
        <v>7430</v>
      </c>
      <c r="L3600" t="s">
        <v>7431</v>
      </c>
      <c r="M3600" t="s">
        <v>186</v>
      </c>
      <c r="N3600" t="s">
        <v>2252</v>
      </c>
      <c r="O3600" t="s">
        <v>450</v>
      </c>
      <c r="P3600" t="s">
        <v>6385</v>
      </c>
      <c r="Q3600" t="s">
        <v>5124</v>
      </c>
      <c r="R3600" t="s">
        <v>127</v>
      </c>
      <c r="S3600" t="s">
        <v>108</v>
      </c>
      <c r="T3600" t="s">
        <v>1659</v>
      </c>
      <c r="U3600" t="s">
        <v>6386</v>
      </c>
      <c r="V3600" t="s">
        <v>884</v>
      </c>
      <c r="W3600" t="s">
        <v>93</v>
      </c>
      <c r="X3600">
        <v>1</v>
      </c>
      <c r="Y3600">
        <v>5500</v>
      </c>
      <c r="Z3600">
        <v>0</v>
      </c>
      <c r="AA3600">
        <v>2000</v>
      </c>
      <c r="AB3600">
        <v>3719263</v>
      </c>
      <c r="AC3600" t="s">
        <v>47</v>
      </c>
      <c r="AD3600">
        <f>+VLOOKUP(T3600,items!$A$2:$D$1255,4,0)</f>
        <v>0</v>
      </c>
      <c r="AE3600">
        <f>+VLOOKUP(T3600,Tabla1[],5,0)</f>
        <v>0</v>
      </c>
      <c r="AF3600">
        <f t="shared" si="56"/>
        <v>12</v>
      </c>
    </row>
    <row r="3601" spans="1:32" x14ac:dyDescent="0.25">
      <c r="A3601">
        <v>99021</v>
      </c>
      <c r="B3601" t="s">
        <v>7426</v>
      </c>
      <c r="C3601" t="s">
        <v>75</v>
      </c>
      <c r="D3601">
        <v>0</v>
      </c>
      <c r="F3601" t="s">
        <v>175</v>
      </c>
      <c r="G3601" t="s">
        <v>1213</v>
      </c>
      <c r="H3601" t="s">
        <v>7427</v>
      </c>
      <c r="I3601" t="s">
        <v>7428</v>
      </c>
      <c r="J3601" t="s">
        <v>7429</v>
      </c>
      <c r="K3601" t="s">
        <v>7430</v>
      </c>
      <c r="L3601" t="s">
        <v>7431</v>
      </c>
      <c r="M3601" t="s">
        <v>186</v>
      </c>
      <c r="N3601" t="s">
        <v>2252</v>
      </c>
      <c r="O3601" t="s">
        <v>450</v>
      </c>
      <c r="P3601" t="s">
        <v>6385</v>
      </c>
      <c r="Q3601" t="s">
        <v>5124</v>
      </c>
      <c r="R3601" t="s">
        <v>127</v>
      </c>
      <c r="S3601" t="s">
        <v>108</v>
      </c>
      <c r="T3601" t="s">
        <v>576</v>
      </c>
      <c r="U3601" t="s">
        <v>577</v>
      </c>
      <c r="W3601" t="s">
        <v>93</v>
      </c>
      <c r="X3601">
        <v>3</v>
      </c>
      <c r="Y3601">
        <v>0</v>
      </c>
      <c r="Z3601">
        <v>0</v>
      </c>
      <c r="AA3601">
        <v>0</v>
      </c>
      <c r="AB3601">
        <v>165441</v>
      </c>
      <c r="AC3601" t="s">
        <v>47</v>
      </c>
      <c r="AD3601">
        <f>+VLOOKUP(T3601,items!$A$2:$D$1255,4,0)</f>
        <v>0</v>
      </c>
      <c r="AE3601">
        <f>+VLOOKUP(T3601,Tabla1[],5,0)</f>
        <v>0</v>
      </c>
      <c r="AF3601">
        <f t="shared" si="56"/>
        <v>12</v>
      </c>
    </row>
    <row r="3602" spans="1:32" x14ac:dyDescent="0.25">
      <c r="A3602">
        <v>99021</v>
      </c>
      <c r="B3602" t="s">
        <v>7426</v>
      </c>
      <c r="C3602" t="s">
        <v>75</v>
      </c>
      <c r="D3602">
        <v>0</v>
      </c>
      <c r="F3602" t="s">
        <v>175</v>
      </c>
      <c r="G3602" t="s">
        <v>1213</v>
      </c>
      <c r="H3602" t="s">
        <v>7427</v>
      </c>
      <c r="I3602" t="s">
        <v>7428</v>
      </c>
      <c r="J3602" t="s">
        <v>7429</v>
      </c>
      <c r="K3602" t="s">
        <v>7430</v>
      </c>
      <c r="L3602" t="s">
        <v>7431</v>
      </c>
      <c r="M3602" t="s">
        <v>186</v>
      </c>
      <c r="N3602" t="s">
        <v>2252</v>
      </c>
      <c r="O3602" t="s">
        <v>450</v>
      </c>
      <c r="P3602" t="s">
        <v>6385</v>
      </c>
      <c r="Q3602" t="s">
        <v>5124</v>
      </c>
      <c r="R3602" t="s">
        <v>127</v>
      </c>
      <c r="S3602" t="s">
        <v>108</v>
      </c>
      <c r="T3602" t="s">
        <v>1020</v>
      </c>
      <c r="U3602" t="s">
        <v>1021</v>
      </c>
      <c r="X3602">
        <v>1</v>
      </c>
      <c r="Y3602">
        <v>0</v>
      </c>
      <c r="Z3602">
        <v>0</v>
      </c>
      <c r="AA3602">
        <v>0</v>
      </c>
      <c r="AB3602">
        <v>540000</v>
      </c>
      <c r="AC3602" t="s">
        <v>47</v>
      </c>
      <c r="AD3602">
        <f>+VLOOKUP(T3602,items!$A$2:$D$1255,4,0)</f>
        <v>0</v>
      </c>
      <c r="AE3602">
        <f>+VLOOKUP(T3602,Tabla1[],5,0)</f>
        <v>0</v>
      </c>
      <c r="AF3602">
        <f t="shared" si="56"/>
        <v>12</v>
      </c>
    </row>
    <row r="3603" spans="1:32" x14ac:dyDescent="0.25">
      <c r="A3603">
        <v>99021</v>
      </c>
      <c r="B3603" t="s">
        <v>7426</v>
      </c>
      <c r="C3603" t="s">
        <v>75</v>
      </c>
      <c r="D3603">
        <v>0</v>
      </c>
      <c r="F3603" t="s">
        <v>175</v>
      </c>
      <c r="G3603" t="s">
        <v>1213</v>
      </c>
      <c r="H3603" t="s">
        <v>7427</v>
      </c>
      <c r="I3603" t="s">
        <v>7428</v>
      </c>
      <c r="J3603" t="s">
        <v>7429</v>
      </c>
      <c r="K3603" t="s">
        <v>7430</v>
      </c>
      <c r="L3603" t="s">
        <v>7431</v>
      </c>
      <c r="M3603" t="s">
        <v>186</v>
      </c>
      <c r="N3603" t="s">
        <v>2252</v>
      </c>
      <c r="O3603" t="s">
        <v>450</v>
      </c>
      <c r="P3603" t="s">
        <v>6385</v>
      </c>
      <c r="Q3603" t="s">
        <v>5124</v>
      </c>
      <c r="R3603" t="s">
        <v>127</v>
      </c>
      <c r="S3603" t="s">
        <v>108</v>
      </c>
      <c r="T3603" t="s">
        <v>1145</v>
      </c>
      <c r="U3603" t="s">
        <v>1146</v>
      </c>
      <c r="X3603">
        <v>1</v>
      </c>
      <c r="Y3603">
        <v>0</v>
      </c>
      <c r="Z3603">
        <v>0</v>
      </c>
      <c r="AA3603">
        <v>0</v>
      </c>
      <c r="AB3603">
        <v>360000</v>
      </c>
      <c r="AC3603" t="s">
        <v>47</v>
      </c>
      <c r="AD3603" t="e">
        <f>+VLOOKUP(T3603,items!$A$2:$D$1255,4,0)</f>
        <v>#N/A</v>
      </c>
      <c r="AE3603" t="e">
        <f>+VLOOKUP(T3603,Tabla1[],5,0)</f>
        <v>#N/A</v>
      </c>
      <c r="AF3603">
        <f t="shared" si="56"/>
        <v>12</v>
      </c>
    </row>
    <row r="3604" spans="1:32" x14ac:dyDescent="0.25">
      <c r="A3604">
        <v>99021</v>
      </c>
      <c r="B3604" t="s">
        <v>7426</v>
      </c>
      <c r="C3604" t="s">
        <v>75</v>
      </c>
      <c r="D3604">
        <v>0</v>
      </c>
      <c r="F3604" t="s">
        <v>175</v>
      </c>
      <c r="G3604" t="s">
        <v>1213</v>
      </c>
      <c r="H3604" t="s">
        <v>7427</v>
      </c>
      <c r="I3604" t="s">
        <v>7428</v>
      </c>
      <c r="J3604" t="s">
        <v>7429</v>
      </c>
      <c r="K3604" t="s">
        <v>7430</v>
      </c>
      <c r="L3604" t="s">
        <v>7431</v>
      </c>
      <c r="M3604" t="s">
        <v>186</v>
      </c>
      <c r="N3604" t="s">
        <v>2252</v>
      </c>
      <c r="O3604" t="s">
        <v>450</v>
      </c>
      <c r="P3604" t="s">
        <v>6385</v>
      </c>
      <c r="Q3604" t="s">
        <v>5124</v>
      </c>
      <c r="R3604" t="s">
        <v>127</v>
      </c>
      <c r="S3604" t="s">
        <v>108</v>
      </c>
      <c r="T3604" t="s">
        <v>841</v>
      </c>
      <c r="U3604" t="s">
        <v>842</v>
      </c>
      <c r="X3604">
        <v>1</v>
      </c>
      <c r="Y3604">
        <v>0</v>
      </c>
      <c r="Z3604">
        <v>0</v>
      </c>
      <c r="AA3604">
        <v>0</v>
      </c>
      <c r="AB3604">
        <v>3600000</v>
      </c>
      <c r="AC3604" t="s">
        <v>47</v>
      </c>
      <c r="AD3604">
        <f>+VLOOKUP(T3604,items!$A$2:$D$1255,4,0)</f>
        <v>0</v>
      </c>
      <c r="AE3604">
        <f>+VLOOKUP(T3604,Tabla1[],5,0)</f>
        <v>0</v>
      </c>
      <c r="AF3604">
        <f t="shared" si="56"/>
        <v>12</v>
      </c>
    </row>
    <row r="3605" spans="1:32" x14ac:dyDescent="0.25">
      <c r="A3605">
        <v>99021</v>
      </c>
      <c r="B3605" t="s">
        <v>7426</v>
      </c>
      <c r="C3605" t="s">
        <v>75</v>
      </c>
      <c r="D3605">
        <v>0</v>
      </c>
      <c r="F3605" t="s">
        <v>175</v>
      </c>
      <c r="G3605" t="s">
        <v>1213</v>
      </c>
      <c r="H3605" t="s">
        <v>7427</v>
      </c>
      <c r="I3605" t="s">
        <v>7428</v>
      </c>
      <c r="J3605" t="s">
        <v>7429</v>
      </c>
      <c r="K3605" t="s">
        <v>7430</v>
      </c>
      <c r="L3605" t="s">
        <v>7431</v>
      </c>
      <c r="M3605" t="s">
        <v>186</v>
      </c>
      <c r="N3605" t="s">
        <v>2252</v>
      </c>
      <c r="O3605" t="s">
        <v>450</v>
      </c>
      <c r="P3605" t="s">
        <v>6385</v>
      </c>
      <c r="Q3605" t="s">
        <v>5124</v>
      </c>
      <c r="R3605" t="s">
        <v>127</v>
      </c>
      <c r="S3605" t="s">
        <v>108</v>
      </c>
      <c r="T3605" t="s">
        <v>2755</v>
      </c>
      <c r="U3605" t="s">
        <v>2756</v>
      </c>
      <c r="X3605">
        <v>1</v>
      </c>
      <c r="Y3605">
        <v>0</v>
      </c>
      <c r="Z3605">
        <v>0</v>
      </c>
      <c r="AA3605">
        <v>0</v>
      </c>
      <c r="AB3605">
        <v>1400000</v>
      </c>
      <c r="AC3605" t="s">
        <v>47</v>
      </c>
      <c r="AD3605">
        <f>+VLOOKUP(T3605,items!$A$2:$D$1255,4,0)</f>
        <v>0</v>
      </c>
      <c r="AE3605">
        <f>+VLOOKUP(T3605,Tabla1[],5,0)</f>
        <v>0</v>
      </c>
      <c r="AF3605">
        <f t="shared" si="56"/>
        <v>12</v>
      </c>
    </row>
    <row r="3606" spans="1:32" x14ac:dyDescent="0.25">
      <c r="A3606">
        <v>99021</v>
      </c>
      <c r="B3606" t="s">
        <v>7426</v>
      </c>
      <c r="C3606" t="s">
        <v>75</v>
      </c>
      <c r="D3606">
        <v>0</v>
      </c>
      <c r="F3606" t="s">
        <v>175</v>
      </c>
      <c r="G3606" t="s">
        <v>1213</v>
      </c>
      <c r="H3606" t="s">
        <v>7427</v>
      </c>
      <c r="I3606" t="s">
        <v>7428</v>
      </c>
      <c r="J3606" t="s">
        <v>7429</v>
      </c>
      <c r="K3606" t="s">
        <v>7430</v>
      </c>
      <c r="L3606" t="s">
        <v>7431</v>
      </c>
      <c r="M3606" t="s">
        <v>186</v>
      </c>
      <c r="N3606" t="s">
        <v>2252</v>
      </c>
      <c r="O3606" t="s">
        <v>450</v>
      </c>
      <c r="P3606" t="s">
        <v>6385</v>
      </c>
      <c r="Q3606" t="s">
        <v>5124</v>
      </c>
      <c r="R3606" t="s">
        <v>127</v>
      </c>
      <c r="S3606" t="s">
        <v>108</v>
      </c>
      <c r="T3606" t="s">
        <v>857</v>
      </c>
      <c r="U3606" t="s">
        <v>858</v>
      </c>
      <c r="V3606" t="s">
        <v>884</v>
      </c>
      <c r="W3606" t="s">
        <v>93</v>
      </c>
      <c r="X3606">
        <v>1</v>
      </c>
      <c r="Y3606">
        <v>5300</v>
      </c>
      <c r="Z3606">
        <v>0</v>
      </c>
      <c r="AA3606">
        <v>1700</v>
      </c>
      <c r="AB3606">
        <v>5120326</v>
      </c>
      <c r="AC3606" t="s">
        <v>47</v>
      </c>
      <c r="AD3606" t="str">
        <f>+VLOOKUP(T3606,items!$A$2:$D$1255,4,0)</f>
        <v>SOMBRALINA</v>
      </c>
      <c r="AE3606" t="str">
        <f>+VLOOKUP(T3606,Tabla1[],5,0)</f>
        <v>MANUAL</v>
      </c>
      <c r="AF3606">
        <f t="shared" si="56"/>
        <v>12</v>
      </c>
    </row>
    <row r="3607" spans="1:32" x14ac:dyDescent="0.25">
      <c r="A3607">
        <v>99021</v>
      </c>
      <c r="B3607" t="s">
        <v>7426</v>
      </c>
      <c r="C3607" t="s">
        <v>75</v>
      </c>
      <c r="D3607">
        <v>0</v>
      </c>
      <c r="F3607" t="s">
        <v>175</v>
      </c>
      <c r="G3607" t="s">
        <v>1213</v>
      </c>
      <c r="H3607" t="s">
        <v>7427</v>
      </c>
      <c r="I3607" t="s">
        <v>7428</v>
      </c>
      <c r="J3607" t="s">
        <v>7429</v>
      </c>
      <c r="K3607" t="s">
        <v>7430</v>
      </c>
      <c r="L3607" t="s">
        <v>7431</v>
      </c>
      <c r="M3607" t="s">
        <v>186</v>
      </c>
      <c r="N3607" t="s">
        <v>2252</v>
      </c>
      <c r="O3607" t="s">
        <v>450</v>
      </c>
      <c r="P3607" t="s">
        <v>6385</v>
      </c>
      <c r="Q3607" t="s">
        <v>5124</v>
      </c>
      <c r="R3607" t="s">
        <v>127</v>
      </c>
      <c r="S3607" t="s">
        <v>108</v>
      </c>
      <c r="T3607" t="s">
        <v>1022</v>
      </c>
      <c r="U3607" t="s">
        <v>2144</v>
      </c>
      <c r="V3607" t="s">
        <v>884</v>
      </c>
      <c r="X3607">
        <v>1</v>
      </c>
      <c r="Y3607">
        <v>5260</v>
      </c>
      <c r="Z3607">
        <v>0</v>
      </c>
      <c r="AA3607">
        <v>1700</v>
      </c>
      <c r="AB3607">
        <v>1213001</v>
      </c>
      <c r="AC3607" t="s">
        <v>47</v>
      </c>
      <c r="AD3607">
        <f>+VLOOKUP(T3607,items!$A$2:$D$1255,4,0)</f>
        <v>0</v>
      </c>
      <c r="AE3607">
        <f>+VLOOKUP(T3607,Tabla1[],5,0)</f>
        <v>0</v>
      </c>
      <c r="AF3607">
        <f t="shared" si="56"/>
        <v>12</v>
      </c>
    </row>
    <row r="3608" spans="1:32" x14ac:dyDescent="0.25">
      <c r="A3608">
        <v>99039</v>
      </c>
      <c r="B3608" t="s">
        <v>3554</v>
      </c>
      <c r="C3608" t="s">
        <v>75</v>
      </c>
      <c r="D3608">
        <v>0</v>
      </c>
      <c r="F3608" t="s">
        <v>425</v>
      </c>
      <c r="G3608" t="s">
        <v>3819</v>
      </c>
      <c r="H3608" t="s">
        <v>7436</v>
      </c>
      <c r="I3608" t="s">
        <v>37</v>
      </c>
      <c r="J3608" t="s">
        <v>7437</v>
      </c>
      <c r="K3608" t="s">
        <v>7438</v>
      </c>
      <c r="L3608" t="s">
        <v>37</v>
      </c>
      <c r="M3608" t="s">
        <v>119</v>
      </c>
      <c r="N3608" t="s">
        <v>119</v>
      </c>
      <c r="O3608" t="s">
        <v>504</v>
      </c>
      <c r="P3608" t="s">
        <v>124</v>
      </c>
      <c r="Q3608" t="s">
        <v>124</v>
      </c>
      <c r="R3608" t="s">
        <v>127</v>
      </c>
      <c r="S3608" t="s">
        <v>164</v>
      </c>
      <c r="T3608" t="s">
        <v>4925</v>
      </c>
      <c r="U3608" t="s">
        <v>1024</v>
      </c>
      <c r="X3608">
        <v>36</v>
      </c>
      <c r="Y3608">
        <v>0</v>
      </c>
      <c r="Z3608">
        <v>0</v>
      </c>
      <c r="AA3608">
        <v>0</v>
      </c>
      <c r="AB3608">
        <v>1893600</v>
      </c>
      <c r="AC3608" t="s">
        <v>47</v>
      </c>
      <c r="AD3608">
        <f>+VLOOKUP(T3608,items!$A$2:$D$1255,4,0)</f>
        <v>0</v>
      </c>
      <c r="AE3608">
        <f>+VLOOKUP(T3608,Tabla1[],5,0)</f>
        <v>0</v>
      </c>
      <c r="AF3608">
        <f t="shared" si="56"/>
        <v>11</v>
      </c>
    </row>
    <row r="3609" spans="1:32" x14ac:dyDescent="0.25">
      <c r="A3609">
        <v>99040</v>
      </c>
      <c r="B3609" t="s">
        <v>1286</v>
      </c>
      <c r="C3609" t="s">
        <v>75</v>
      </c>
      <c r="D3609">
        <v>0</v>
      </c>
      <c r="F3609" t="s">
        <v>425</v>
      </c>
      <c r="G3609" t="s">
        <v>425</v>
      </c>
      <c r="H3609" t="s">
        <v>7439</v>
      </c>
      <c r="I3609" t="s">
        <v>37</v>
      </c>
      <c r="J3609" t="s">
        <v>7440</v>
      </c>
      <c r="K3609" t="s">
        <v>7441</v>
      </c>
      <c r="L3609" t="s">
        <v>37</v>
      </c>
      <c r="M3609" t="s">
        <v>3819</v>
      </c>
      <c r="N3609" t="s">
        <v>3819</v>
      </c>
      <c r="O3609" t="s">
        <v>120</v>
      </c>
      <c r="P3609" t="s">
        <v>124</v>
      </c>
      <c r="Q3609" t="s">
        <v>124</v>
      </c>
      <c r="R3609" t="s">
        <v>43</v>
      </c>
      <c r="S3609" t="s">
        <v>164</v>
      </c>
      <c r="T3609" t="s">
        <v>6309</v>
      </c>
      <c r="U3609" t="s">
        <v>6310</v>
      </c>
      <c r="X3609">
        <v>14</v>
      </c>
      <c r="Y3609">
        <v>0</v>
      </c>
      <c r="Z3609">
        <v>0</v>
      </c>
      <c r="AA3609">
        <v>0</v>
      </c>
      <c r="AB3609">
        <v>18200</v>
      </c>
      <c r="AC3609" t="s">
        <v>47</v>
      </c>
      <c r="AD3609">
        <f>+VLOOKUP(T3609,items!$A$2:$D$1255,4,0)</f>
        <v>0</v>
      </c>
      <c r="AE3609">
        <f>+VLOOKUP(T3609,Tabla1[],5,0)</f>
        <v>0</v>
      </c>
      <c r="AF3609">
        <f t="shared" si="56"/>
        <v>11</v>
      </c>
    </row>
    <row r="3610" spans="1:32" x14ac:dyDescent="0.25">
      <c r="A3610">
        <v>99040</v>
      </c>
      <c r="B3610" t="s">
        <v>1286</v>
      </c>
      <c r="C3610" t="s">
        <v>75</v>
      </c>
      <c r="D3610">
        <v>0</v>
      </c>
      <c r="F3610" t="s">
        <v>425</v>
      </c>
      <c r="G3610" t="s">
        <v>425</v>
      </c>
      <c r="H3610" t="s">
        <v>7439</v>
      </c>
      <c r="I3610" t="s">
        <v>37</v>
      </c>
      <c r="J3610" t="s">
        <v>7440</v>
      </c>
      <c r="K3610" t="s">
        <v>7441</v>
      </c>
      <c r="L3610" t="s">
        <v>37</v>
      </c>
      <c r="M3610" t="s">
        <v>3819</v>
      </c>
      <c r="N3610" t="s">
        <v>3819</v>
      </c>
      <c r="O3610" t="s">
        <v>120</v>
      </c>
      <c r="P3610" t="s">
        <v>124</v>
      </c>
      <c r="Q3610" t="s">
        <v>124</v>
      </c>
      <c r="R3610" t="s">
        <v>43</v>
      </c>
      <c r="S3610" t="s">
        <v>164</v>
      </c>
      <c r="T3610" t="s">
        <v>1290</v>
      </c>
      <c r="U3610" t="s">
        <v>1291</v>
      </c>
      <c r="X3610">
        <v>7</v>
      </c>
      <c r="Y3610">
        <v>0</v>
      </c>
      <c r="Z3610">
        <v>0</v>
      </c>
      <c r="AA3610">
        <v>0</v>
      </c>
      <c r="AB3610">
        <v>388500</v>
      </c>
      <c r="AC3610" t="s">
        <v>47</v>
      </c>
      <c r="AD3610">
        <f>+VLOOKUP(T3610,items!$A$2:$D$1255,4,0)</f>
        <v>0</v>
      </c>
      <c r="AE3610">
        <f>+VLOOKUP(T3610,Tabla1[],5,0)</f>
        <v>0</v>
      </c>
      <c r="AF3610">
        <f t="shared" si="56"/>
        <v>11</v>
      </c>
    </row>
    <row r="3611" spans="1:32" x14ac:dyDescent="0.25">
      <c r="A3611">
        <v>99040</v>
      </c>
      <c r="B3611" t="s">
        <v>1286</v>
      </c>
      <c r="C3611" t="s">
        <v>75</v>
      </c>
      <c r="D3611">
        <v>0</v>
      </c>
      <c r="F3611" t="s">
        <v>425</v>
      </c>
      <c r="G3611" t="s">
        <v>425</v>
      </c>
      <c r="H3611" t="s">
        <v>7439</v>
      </c>
      <c r="I3611" t="s">
        <v>37</v>
      </c>
      <c r="J3611" t="s">
        <v>7440</v>
      </c>
      <c r="K3611" t="s">
        <v>7441</v>
      </c>
      <c r="L3611" t="s">
        <v>37</v>
      </c>
      <c r="M3611" t="s">
        <v>3819</v>
      </c>
      <c r="N3611" t="s">
        <v>3819</v>
      </c>
      <c r="O3611" t="s">
        <v>120</v>
      </c>
      <c r="P3611" t="s">
        <v>124</v>
      </c>
      <c r="Q3611" t="s">
        <v>124</v>
      </c>
      <c r="R3611" t="s">
        <v>43</v>
      </c>
      <c r="S3611" t="s">
        <v>164</v>
      </c>
      <c r="T3611" t="s">
        <v>6311</v>
      </c>
      <c r="U3611" t="s">
        <v>6312</v>
      </c>
      <c r="X3611">
        <v>14</v>
      </c>
      <c r="Y3611">
        <v>0</v>
      </c>
      <c r="Z3611">
        <v>0</v>
      </c>
      <c r="AA3611">
        <v>0</v>
      </c>
      <c r="AB3611">
        <v>5600</v>
      </c>
      <c r="AC3611" t="s">
        <v>47</v>
      </c>
      <c r="AD3611">
        <f>+VLOOKUP(T3611,items!$A$2:$D$1255,4,0)</f>
        <v>0</v>
      </c>
      <c r="AE3611">
        <f>+VLOOKUP(T3611,Tabla1[],5,0)</f>
        <v>0</v>
      </c>
      <c r="AF3611">
        <f t="shared" si="56"/>
        <v>11</v>
      </c>
    </row>
    <row r="3612" spans="1:32" x14ac:dyDescent="0.25">
      <c r="A3612">
        <v>99043</v>
      </c>
      <c r="B3612" t="s">
        <v>1961</v>
      </c>
      <c r="C3612" t="s">
        <v>75</v>
      </c>
      <c r="D3612">
        <v>0</v>
      </c>
      <c r="F3612" t="s">
        <v>425</v>
      </c>
      <c r="G3612" t="s">
        <v>425</v>
      </c>
      <c r="H3612" t="s">
        <v>7442</v>
      </c>
      <c r="I3612" t="s">
        <v>37</v>
      </c>
      <c r="J3612" t="s">
        <v>7443</v>
      </c>
      <c r="K3612" t="s">
        <v>7444</v>
      </c>
      <c r="L3612" t="s">
        <v>37</v>
      </c>
      <c r="M3612" t="s">
        <v>3819</v>
      </c>
      <c r="N3612" t="s">
        <v>3819</v>
      </c>
      <c r="O3612" t="s">
        <v>120</v>
      </c>
      <c r="P3612" t="s">
        <v>124</v>
      </c>
      <c r="Q3612" t="s">
        <v>124</v>
      </c>
      <c r="R3612" t="s">
        <v>127</v>
      </c>
      <c r="S3612" t="s">
        <v>164</v>
      </c>
      <c r="T3612" t="s">
        <v>6309</v>
      </c>
      <c r="U3612" t="s">
        <v>6310</v>
      </c>
      <c r="X3612">
        <v>4</v>
      </c>
      <c r="Y3612">
        <v>0</v>
      </c>
      <c r="Z3612">
        <v>0</v>
      </c>
      <c r="AA3612">
        <v>0</v>
      </c>
      <c r="AB3612">
        <v>5200</v>
      </c>
      <c r="AC3612" t="s">
        <v>47</v>
      </c>
      <c r="AD3612">
        <f>+VLOOKUP(T3612,items!$A$2:$D$1255,4,0)</f>
        <v>0</v>
      </c>
      <c r="AE3612">
        <f>+VLOOKUP(T3612,Tabla1[],5,0)</f>
        <v>0</v>
      </c>
      <c r="AF3612">
        <f t="shared" si="56"/>
        <v>11</v>
      </c>
    </row>
    <row r="3613" spans="1:32" x14ac:dyDescent="0.25">
      <c r="A3613">
        <v>99043</v>
      </c>
      <c r="B3613" t="s">
        <v>1961</v>
      </c>
      <c r="C3613" t="s">
        <v>75</v>
      </c>
      <c r="D3613">
        <v>0</v>
      </c>
      <c r="F3613" t="s">
        <v>425</v>
      </c>
      <c r="G3613" t="s">
        <v>425</v>
      </c>
      <c r="H3613" t="s">
        <v>7442</v>
      </c>
      <c r="I3613" t="s">
        <v>37</v>
      </c>
      <c r="J3613" t="s">
        <v>7443</v>
      </c>
      <c r="K3613" t="s">
        <v>7444</v>
      </c>
      <c r="L3613" t="s">
        <v>37</v>
      </c>
      <c r="M3613" t="s">
        <v>3819</v>
      </c>
      <c r="N3613" t="s">
        <v>3819</v>
      </c>
      <c r="O3613" t="s">
        <v>120</v>
      </c>
      <c r="P3613" t="s">
        <v>124</v>
      </c>
      <c r="Q3613" t="s">
        <v>124</v>
      </c>
      <c r="R3613" t="s">
        <v>127</v>
      </c>
      <c r="S3613" t="s">
        <v>164</v>
      </c>
      <c r="T3613" t="s">
        <v>1290</v>
      </c>
      <c r="U3613" t="s">
        <v>1291</v>
      </c>
      <c r="X3613">
        <v>2</v>
      </c>
      <c r="Y3613">
        <v>0</v>
      </c>
      <c r="Z3613">
        <v>0</v>
      </c>
      <c r="AA3613">
        <v>0</v>
      </c>
      <c r="AB3613">
        <v>127800</v>
      </c>
      <c r="AC3613" t="s">
        <v>47</v>
      </c>
      <c r="AD3613">
        <f>+VLOOKUP(T3613,items!$A$2:$D$1255,4,0)</f>
        <v>0</v>
      </c>
      <c r="AE3613">
        <f>+VLOOKUP(T3613,Tabla1[],5,0)</f>
        <v>0</v>
      </c>
      <c r="AF3613">
        <f t="shared" si="56"/>
        <v>11</v>
      </c>
    </row>
    <row r="3614" spans="1:32" x14ac:dyDescent="0.25">
      <c r="A3614">
        <v>99043</v>
      </c>
      <c r="B3614" t="s">
        <v>1961</v>
      </c>
      <c r="C3614" t="s">
        <v>75</v>
      </c>
      <c r="D3614">
        <v>0</v>
      </c>
      <c r="F3614" t="s">
        <v>425</v>
      </c>
      <c r="G3614" t="s">
        <v>425</v>
      </c>
      <c r="H3614" t="s">
        <v>7442</v>
      </c>
      <c r="I3614" t="s">
        <v>37</v>
      </c>
      <c r="J3614" t="s">
        <v>7443</v>
      </c>
      <c r="K3614" t="s">
        <v>7444</v>
      </c>
      <c r="L3614" t="s">
        <v>37</v>
      </c>
      <c r="M3614" t="s">
        <v>3819</v>
      </c>
      <c r="N3614" t="s">
        <v>3819</v>
      </c>
      <c r="O3614" t="s">
        <v>120</v>
      </c>
      <c r="P3614" t="s">
        <v>124</v>
      </c>
      <c r="Q3614" t="s">
        <v>124</v>
      </c>
      <c r="R3614" t="s">
        <v>127</v>
      </c>
      <c r="S3614" t="s">
        <v>164</v>
      </c>
      <c r="T3614" t="s">
        <v>4078</v>
      </c>
      <c r="U3614" t="s">
        <v>313</v>
      </c>
      <c r="X3614">
        <v>1.5</v>
      </c>
      <c r="Y3614">
        <v>0</v>
      </c>
      <c r="Z3614">
        <v>0</v>
      </c>
      <c r="AA3614">
        <v>0</v>
      </c>
      <c r="AB3614">
        <v>148500</v>
      </c>
      <c r="AC3614" t="s">
        <v>47</v>
      </c>
      <c r="AD3614">
        <f>+VLOOKUP(T3614,items!$A$2:$D$1255,4,0)</f>
        <v>0</v>
      </c>
      <c r="AE3614">
        <f>+VLOOKUP(T3614,Tabla1[],5,0)</f>
        <v>0</v>
      </c>
      <c r="AF3614">
        <f t="shared" si="56"/>
        <v>11</v>
      </c>
    </row>
    <row r="3615" spans="1:32" x14ac:dyDescent="0.25">
      <c r="A3615">
        <v>99043</v>
      </c>
      <c r="B3615" t="s">
        <v>1961</v>
      </c>
      <c r="C3615" t="s">
        <v>75</v>
      </c>
      <c r="D3615">
        <v>0</v>
      </c>
      <c r="F3615" t="s">
        <v>425</v>
      </c>
      <c r="G3615" t="s">
        <v>425</v>
      </c>
      <c r="H3615" t="s">
        <v>7442</v>
      </c>
      <c r="I3615" t="s">
        <v>37</v>
      </c>
      <c r="J3615" t="s">
        <v>7443</v>
      </c>
      <c r="K3615" t="s">
        <v>7444</v>
      </c>
      <c r="L3615" t="s">
        <v>37</v>
      </c>
      <c r="M3615" t="s">
        <v>3819</v>
      </c>
      <c r="N3615" t="s">
        <v>3819</v>
      </c>
      <c r="O3615" t="s">
        <v>120</v>
      </c>
      <c r="P3615" t="s">
        <v>124</v>
      </c>
      <c r="Q3615" t="s">
        <v>124</v>
      </c>
      <c r="R3615" t="s">
        <v>127</v>
      </c>
      <c r="S3615" t="s">
        <v>164</v>
      </c>
      <c r="T3615" t="s">
        <v>6311</v>
      </c>
      <c r="U3615" t="s">
        <v>6312</v>
      </c>
      <c r="X3615">
        <v>4</v>
      </c>
      <c r="Y3615">
        <v>0</v>
      </c>
      <c r="Z3615">
        <v>0</v>
      </c>
      <c r="AA3615">
        <v>0</v>
      </c>
      <c r="AB3615">
        <v>1600</v>
      </c>
      <c r="AC3615" t="s">
        <v>47</v>
      </c>
      <c r="AD3615">
        <f>+VLOOKUP(T3615,items!$A$2:$D$1255,4,0)</f>
        <v>0</v>
      </c>
      <c r="AE3615">
        <f>+VLOOKUP(T3615,Tabla1[],5,0)</f>
        <v>0</v>
      </c>
      <c r="AF3615">
        <f t="shared" si="56"/>
        <v>11</v>
      </c>
    </row>
    <row r="3616" spans="1:32" x14ac:dyDescent="0.25">
      <c r="A3616">
        <v>99046</v>
      </c>
      <c r="B3616" t="s">
        <v>1003</v>
      </c>
      <c r="C3616" t="s">
        <v>33</v>
      </c>
      <c r="D3616">
        <v>0</v>
      </c>
      <c r="F3616" t="s">
        <v>425</v>
      </c>
      <c r="G3616" t="s">
        <v>425</v>
      </c>
      <c r="H3616" t="s">
        <v>7445</v>
      </c>
      <c r="I3616" t="s">
        <v>37</v>
      </c>
      <c r="J3616" t="s">
        <v>7446</v>
      </c>
      <c r="K3616" t="s">
        <v>7447</v>
      </c>
      <c r="L3616" t="s">
        <v>37</v>
      </c>
      <c r="M3616" t="s">
        <v>119</v>
      </c>
      <c r="N3616" t="s">
        <v>119</v>
      </c>
      <c r="O3616" t="s">
        <v>124</v>
      </c>
      <c r="P3616" t="s">
        <v>5169</v>
      </c>
      <c r="Q3616" t="s">
        <v>5169</v>
      </c>
      <c r="R3616" t="s">
        <v>127</v>
      </c>
      <c r="S3616" t="s">
        <v>128</v>
      </c>
      <c r="T3616" t="s">
        <v>7448</v>
      </c>
      <c r="U3616" t="s">
        <v>7449</v>
      </c>
      <c r="X3616">
        <v>1</v>
      </c>
      <c r="Y3616">
        <v>0</v>
      </c>
      <c r="Z3616">
        <v>0</v>
      </c>
      <c r="AA3616">
        <v>0</v>
      </c>
      <c r="AB3616">
        <v>0</v>
      </c>
      <c r="AC3616" t="s">
        <v>47</v>
      </c>
      <c r="AD3616">
        <f>+VLOOKUP(T3616,items!$A$2:$D$1255,4,0)</f>
        <v>0</v>
      </c>
      <c r="AE3616">
        <f>+VLOOKUP(T3616,Tabla1[],5,0)</f>
        <v>0</v>
      </c>
      <c r="AF3616">
        <f t="shared" si="56"/>
        <v>11</v>
      </c>
    </row>
    <row r="3617" spans="1:32" x14ac:dyDescent="0.25">
      <c r="A3617">
        <v>99046</v>
      </c>
      <c r="B3617" t="s">
        <v>1003</v>
      </c>
      <c r="C3617" t="s">
        <v>33</v>
      </c>
      <c r="D3617">
        <v>0</v>
      </c>
      <c r="F3617" t="s">
        <v>425</v>
      </c>
      <c r="G3617" t="s">
        <v>425</v>
      </c>
      <c r="H3617" t="s">
        <v>7445</v>
      </c>
      <c r="I3617" t="s">
        <v>37</v>
      </c>
      <c r="J3617" t="s">
        <v>7446</v>
      </c>
      <c r="K3617" t="s">
        <v>7447</v>
      </c>
      <c r="L3617" t="s">
        <v>37</v>
      </c>
      <c r="M3617" t="s">
        <v>119</v>
      </c>
      <c r="N3617" t="s">
        <v>119</v>
      </c>
      <c r="O3617" t="s">
        <v>124</v>
      </c>
      <c r="P3617" t="s">
        <v>5169</v>
      </c>
      <c r="Q3617" t="s">
        <v>5169</v>
      </c>
      <c r="R3617" t="s">
        <v>127</v>
      </c>
      <c r="S3617" t="s">
        <v>128</v>
      </c>
      <c r="T3617" t="s">
        <v>2089</v>
      </c>
      <c r="U3617" t="s">
        <v>2090</v>
      </c>
      <c r="X3617">
        <v>1</v>
      </c>
      <c r="Y3617">
        <v>0</v>
      </c>
      <c r="Z3617">
        <v>0</v>
      </c>
      <c r="AA3617">
        <v>0</v>
      </c>
      <c r="AB3617">
        <v>0</v>
      </c>
      <c r="AC3617" t="s">
        <v>47</v>
      </c>
      <c r="AD3617">
        <f>+VLOOKUP(T3617,items!$A$2:$D$1255,4,0)</f>
        <v>0</v>
      </c>
      <c r="AE3617">
        <f>+VLOOKUP(T3617,Tabla1[],5,0)</f>
        <v>0</v>
      </c>
      <c r="AF3617">
        <f t="shared" si="56"/>
        <v>11</v>
      </c>
    </row>
    <row r="3618" spans="1:32" x14ac:dyDescent="0.25">
      <c r="A3618">
        <v>99046</v>
      </c>
      <c r="B3618" t="s">
        <v>1003</v>
      </c>
      <c r="C3618" t="s">
        <v>33</v>
      </c>
      <c r="D3618">
        <v>0</v>
      </c>
      <c r="F3618" t="s">
        <v>425</v>
      </c>
      <c r="G3618" t="s">
        <v>425</v>
      </c>
      <c r="H3618" t="s">
        <v>7445</v>
      </c>
      <c r="I3618" t="s">
        <v>37</v>
      </c>
      <c r="J3618" t="s">
        <v>7446</v>
      </c>
      <c r="K3618" t="s">
        <v>7447</v>
      </c>
      <c r="L3618" t="s">
        <v>37</v>
      </c>
      <c r="M3618" t="s">
        <v>119</v>
      </c>
      <c r="N3618" t="s">
        <v>119</v>
      </c>
      <c r="O3618" t="s">
        <v>124</v>
      </c>
      <c r="P3618" t="s">
        <v>5169</v>
      </c>
      <c r="Q3618" t="s">
        <v>5169</v>
      </c>
      <c r="R3618" t="s">
        <v>127</v>
      </c>
      <c r="S3618" t="s">
        <v>128</v>
      </c>
      <c r="T3618" t="s">
        <v>7450</v>
      </c>
      <c r="U3618" t="s">
        <v>7451</v>
      </c>
      <c r="X3618">
        <v>2</v>
      </c>
      <c r="Y3618">
        <v>0</v>
      </c>
      <c r="Z3618">
        <v>0</v>
      </c>
      <c r="AA3618">
        <v>0</v>
      </c>
      <c r="AB3618">
        <v>0</v>
      </c>
      <c r="AC3618" t="s">
        <v>47</v>
      </c>
      <c r="AD3618">
        <f>+VLOOKUP(T3618,items!$A$2:$D$1255,4,0)</f>
        <v>0</v>
      </c>
      <c r="AE3618">
        <f>+VLOOKUP(T3618,Tabla1[],5,0)</f>
        <v>0</v>
      </c>
      <c r="AF3618">
        <f t="shared" si="56"/>
        <v>11</v>
      </c>
    </row>
    <row r="3619" spans="1:32" x14ac:dyDescent="0.25">
      <c r="A3619">
        <v>99047</v>
      </c>
      <c r="B3619" t="s">
        <v>3837</v>
      </c>
      <c r="C3619" t="s">
        <v>75</v>
      </c>
      <c r="D3619">
        <v>0</v>
      </c>
      <c r="F3619" t="s">
        <v>425</v>
      </c>
      <c r="G3619" t="s">
        <v>124</v>
      </c>
      <c r="H3619" t="s">
        <v>7452</v>
      </c>
      <c r="I3619" t="s">
        <v>37</v>
      </c>
      <c r="J3619" t="s">
        <v>7453</v>
      </c>
      <c r="K3619" t="s">
        <v>7454</v>
      </c>
      <c r="L3619" t="s">
        <v>37</v>
      </c>
      <c r="M3619" t="s">
        <v>5169</v>
      </c>
      <c r="N3619" t="s">
        <v>5169</v>
      </c>
      <c r="O3619" t="s">
        <v>126</v>
      </c>
      <c r="P3619" t="s">
        <v>1213</v>
      </c>
      <c r="Q3619" t="s">
        <v>1213</v>
      </c>
      <c r="R3619" t="s">
        <v>127</v>
      </c>
      <c r="S3619" t="s">
        <v>164</v>
      </c>
      <c r="T3619" t="s">
        <v>3268</v>
      </c>
      <c r="U3619" t="s">
        <v>3269</v>
      </c>
      <c r="X3619">
        <v>6</v>
      </c>
      <c r="Y3619">
        <v>0</v>
      </c>
      <c r="Z3619">
        <v>0</v>
      </c>
      <c r="AA3619">
        <v>0</v>
      </c>
      <c r="AB3619">
        <v>2394000</v>
      </c>
      <c r="AC3619" t="s">
        <v>47</v>
      </c>
      <c r="AD3619">
        <f>+VLOOKUP(T3619,items!$A$2:$D$1255,4,0)</f>
        <v>0</v>
      </c>
      <c r="AE3619">
        <f>+VLOOKUP(T3619,Tabla1[],5,0)</f>
        <v>0</v>
      </c>
      <c r="AF3619">
        <f t="shared" si="56"/>
        <v>11</v>
      </c>
    </row>
    <row r="3620" spans="1:32" x14ac:dyDescent="0.25">
      <c r="A3620">
        <v>99048</v>
      </c>
      <c r="B3620" t="s">
        <v>7455</v>
      </c>
      <c r="C3620" t="s">
        <v>33</v>
      </c>
      <c r="D3620">
        <v>0</v>
      </c>
      <c r="F3620" t="s">
        <v>425</v>
      </c>
      <c r="G3620" t="s">
        <v>124</v>
      </c>
      <c r="H3620" t="s">
        <v>7456</v>
      </c>
      <c r="I3620" t="s">
        <v>7457</v>
      </c>
      <c r="J3620" t="s">
        <v>7458</v>
      </c>
      <c r="K3620" t="s">
        <v>7459</v>
      </c>
      <c r="L3620" t="s">
        <v>7460</v>
      </c>
      <c r="M3620" t="s">
        <v>125</v>
      </c>
      <c r="N3620" t="s">
        <v>1213</v>
      </c>
      <c r="O3620" t="s">
        <v>2255</v>
      </c>
      <c r="P3620" t="s">
        <v>6584</v>
      </c>
      <c r="Q3620" t="s">
        <v>2611</v>
      </c>
      <c r="R3620" t="s">
        <v>63</v>
      </c>
      <c r="S3620" t="s">
        <v>44</v>
      </c>
      <c r="T3620" t="s">
        <v>3138</v>
      </c>
      <c r="U3620" t="s">
        <v>3139</v>
      </c>
      <c r="X3620">
        <v>6</v>
      </c>
      <c r="Y3620">
        <v>0</v>
      </c>
      <c r="Z3620">
        <v>0</v>
      </c>
      <c r="AA3620">
        <v>0</v>
      </c>
      <c r="AB3620">
        <v>2270682</v>
      </c>
      <c r="AC3620" t="s">
        <v>47</v>
      </c>
      <c r="AD3620">
        <f>+VLOOKUP(T3620,items!$A$2:$D$1255,4,0)</f>
        <v>0</v>
      </c>
      <c r="AE3620">
        <f>+VLOOKUP(T3620,Tabla1[],5,0)</f>
        <v>0</v>
      </c>
      <c r="AF3620">
        <f t="shared" si="56"/>
        <v>12</v>
      </c>
    </row>
    <row r="3621" spans="1:32" x14ac:dyDescent="0.25">
      <c r="A3621">
        <v>99048</v>
      </c>
      <c r="B3621" t="s">
        <v>7455</v>
      </c>
      <c r="C3621" t="s">
        <v>33</v>
      </c>
      <c r="D3621">
        <v>0</v>
      </c>
      <c r="F3621" t="s">
        <v>425</v>
      </c>
      <c r="G3621" t="s">
        <v>124</v>
      </c>
      <c r="H3621" t="s">
        <v>7456</v>
      </c>
      <c r="I3621" t="s">
        <v>7457</v>
      </c>
      <c r="J3621" t="s">
        <v>7458</v>
      </c>
      <c r="K3621" t="s">
        <v>7459</v>
      </c>
      <c r="L3621" t="s">
        <v>7460</v>
      </c>
      <c r="M3621" t="s">
        <v>125</v>
      </c>
      <c r="N3621" t="s">
        <v>1213</v>
      </c>
      <c r="O3621" t="s">
        <v>2255</v>
      </c>
      <c r="P3621" t="s">
        <v>6584</v>
      </c>
      <c r="Q3621" t="s">
        <v>2611</v>
      </c>
      <c r="R3621" t="s">
        <v>63</v>
      </c>
      <c r="S3621" t="s">
        <v>44</v>
      </c>
      <c r="T3621" t="s">
        <v>3140</v>
      </c>
      <c r="U3621" t="s">
        <v>3141</v>
      </c>
      <c r="X3621">
        <v>6</v>
      </c>
      <c r="Y3621">
        <v>0</v>
      </c>
      <c r="Z3621">
        <v>0</v>
      </c>
      <c r="AA3621">
        <v>0</v>
      </c>
      <c r="AB3621">
        <v>5070354</v>
      </c>
      <c r="AC3621" t="s">
        <v>47</v>
      </c>
      <c r="AD3621">
        <f>+VLOOKUP(T3621,items!$A$2:$D$1255,4,0)</f>
        <v>0</v>
      </c>
      <c r="AE3621">
        <f>+VLOOKUP(T3621,Tabla1[],5,0)</f>
        <v>0</v>
      </c>
      <c r="AF3621">
        <f t="shared" si="56"/>
        <v>12</v>
      </c>
    </row>
    <row r="3622" spans="1:32" x14ac:dyDescent="0.25">
      <c r="A3622">
        <v>99048</v>
      </c>
      <c r="B3622" t="s">
        <v>7455</v>
      </c>
      <c r="C3622" t="s">
        <v>33</v>
      </c>
      <c r="D3622">
        <v>0</v>
      </c>
      <c r="F3622" t="s">
        <v>425</v>
      </c>
      <c r="G3622" t="s">
        <v>124</v>
      </c>
      <c r="H3622" t="s">
        <v>7456</v>
      </c>
      <c r="I3622" t="s">
        <v>7457</v>
      </c>
      <c r="J3622" t="s">
        <v>7458</v>
      </c>
      <c r="K3622" t="s">
        <v>7459</v>
      </c>
      <c r="L3622" t="s">
        <v>7460</v>
      </c>
      <c r="M3622" t="s">
        <v>125</v>
      </c>
      <c r="N3622" t="s">
        <v>1213</v>
      </c>
      <c r="O3622" t="s">
        <v>2255</v>
      </c>
      <c r="P3622" t="s">
        <v>6584</v>
      </c>
      <c r="Q3622" t="s">
        <v>2611</v>
      </c>
      <c r="R3622" t="s">
        <v>63</v>
      </c>
      <c r="S3622" t="s">
        <v>44</v>
      </c>
      <c r="T3622" t="s">
        <v>209</v>
      </c>
      <c r="U3622" t="s">
        <v>210</v>
      </c>
      <c r="W3622" t="s">
        <v>211</v>
      </c>
      <c r="X3622">
        <v>6</v>
      </c>
      <c r="Y3622">
        <v>0</v>
      </c>
      <c r="Z3622">
        <v>0</v>
      </c>
      <c r="AA3622">
        <v>0</v>
      </c>
      <c r="AB3622">
        <v>1447236</v>
      </c>
      <c r="AC3622" t="s">
        <v>47</v>
      </c>
      <c r="AD3622">
        <f>+VLOOKUP(T3622,items!$A$2:$D$1255,4,0)</f>
        <v>0</v>
      </c>
      <c r="AE3622">
        <f>+VLOOKUP(T3622,Tabla1[],5,0)</f>
        <v>0</v>
      </c>
      <c r="AF3622">
        <f t="shared" si="56"/>
        <v>12</v>
      </c>
    </row>
    <row r="3623" spans="1:32" x14ac:dyDescent="0.25">
      <c r="A3623">
        <v>99048</v>
      </c>
      <c r="B3623" t="s">
        <v>7455</v>
      </c>
      <c r="C3623" t="s">
        <v>33</v>
      </c>
      <c r="D3623">
        <v>0</v>
      </c>
      <c r="F3623" t="s">
        <v>425</v>
      </c>
      <c r="G3623" t="s">
        <v>124</v>
      </c>
      <c r="H3623" t="s">
        <v>7456</v>
      </c>
      <c r="I3623" t="s">
        <v>7457</v>
      </c>
      <c r="J3623" t="s">
        <v>7458</v>
      </c>
      <c r="K3623" t="s">
        <v>7459</v>
      </c>
      <c r="L3623" t="s">
        <v>7460</v>
      </c>
      <c r="M3623" t="s">
        <v>125</v>
      </c>
      <c r="N3623" t="s">
        <v>1213</v>
      </c>
      <c r="O3623" t="s">
        <v>2255</v>
      </c>
      <c r="P3623" t="s">
        <v>6584</v>
      </c>
      <c r="Q3623" t="s">
        <v>2611</v>
      </c>
      <c r="R3623" t="s">
        <v>63</v>
      </c>
      <c r="S3623" t="s">
        <v>44</v>
      </c>
      <c r="T3623" t="s">
        <v>4492</v>
      </c>
      <c r="U3623" t="s">
        <v>4493</v>
      </c>
      <c r="X3623">
        <v>36</v>
      </c>
      <c r="Y3623">
        <v>0</v>
      </c>
      <c r="Z3623">
        <v>0</v>
      </c>
      <c r="AA3623">
        <v>0</v>
      </c>
      <c r="AB3623">
        <v>18163656</v>
      </c>
      <c r="AC3623" t="s">
        <v>47</v>
      </c>
      <c r="AD3623" t="str">
        <f>+VLOOKUP(T3623,items!$A$2:$D$1255,4,0)</f>
        <v>MUEBLES</v>
      </c>
      <c r="AE3623">
        <f>+VLOOKUP(T3623,Tabla1[],5,0)</f>
        <v>0</v>
      </c>
      <c r="AF3623">
        <f t="shared" si="56"/>
        <v>12</v>
      </c>
    </row>
    <row r="3624" spans="1:32" x14ac:dyDescent="0.25">
      <c r="A3624">
        <v>99048</v>
      </c>
      <c r="B3624" t="s">
        <v>7455</v>
      </c>
      <c r="C3624" t="s">
        <v>33</v>
      </c>
      <c r="D3624">
        <v>0</v>
      </c>
      <c r="F3624" t="s">
        <v>425</v>
      </c>
      <c r="G3624" t="s">
        <v>124</v>
      </c>
      <c r="H3624" t="s">
        <v>7456</v>
      </c>
      <c r="I3624" t="s">
        <v>7457</v>
      </c>
      <c r="J3624" t="s">
        <v>7458</v>
      </c>
      <c r="K3624" t="s">
        <v>7459</v>
      </c>
      <c r="L3624" t="s">
        <v>7460</v>
      </c>
      <c r="M3624" t="s">
        <v>125</v>
      </c>
      <c r="N3624" t="s">
        <v>1213</v>
      </c>
      <c r="O3624" t="s">
        <v>2255</v>
      </c>
      <c r="P3624" t="s">
        <v>6584</v>
      </c>
      <c r="Q3624" t="s">
        <v>2611</v>
      </c>
      <c r="R3624" t="s">
        <v>63</v>
      </c>
      <c r="S3624" t="s">
        <v>44</v>
      </c>
      <c r="T3624" t="s">
        <v>1062</v>
      </c>
      <c r="U3624" t="s">
        <v>6030</v>
      </c>
      <c r="V3624" t="s">
        <v>867</v>
      </c>
      <c r="X3624">
        <v>6</v>
      </c>
      <c r="Y3624">
        <v>0</v>
      </c>
      <c r="Z3624">
        <v>0</v>
      </c>
      <c r="AA3624">
        <v>0</v>
      </c>
      <c r="AB3624">
        <v>6347646</v>
      </c>
      <c r="AC3624" t="s">
        <v>47</v>
      </c>
      <c r="AD3624">
        <f>+VLOOKUP(T3624,items!$A$2:$D$1255,4,0)</f>
        <v>0</v>
      </c>
      <c r="AE3624">
        <f>+VLOOKUP(T3624,Tabla1[],5,0)</f>
        <v>0</v>
      </c>
      <c r="AF3624">
        <f t="shared" si="56"/>
        <v>12</v>
      </c>
    </row>
    <row r="3625" spans="1:32" x14ac:dyDescent="0.25">
      <c r="A3625">
        <v>99048</v>
      </c>
      <c r="B3625" t="s">
        <v>7455</v>
      </c>
      <c r="C3625" t="s">
        <v>33</v>
      </c>
      <c r="D3625">
        <v>0</v>
      </c>
      <c r="F3625" t="s">
        <v>425</v>
      </c>
      <c r="G3625" t="s">
        <v>124</v>
      </c>
      <c r="H3625" t="s">
        <v>7456</v>
      </c>
      <c r="I3625" t="s">
        <v>7457</v>
      </c>
      <c r="J3625" t="s">
        <v>7458</v>
      </c>
      <c r="K3625" t="s">
        <v>7459</v>
      </c>
      <c r="L3625" t="s">
        <v>7460</v>
      </c>
      <c r="M3625" t="s">
        <v>125</v>
      </c>
      <c r="N3625" t="s">
        <v>1213</v>
      </c>
      <c r="O3625" t="s">
        <v>2255</v>
      </c>
      <c r="P3625" t="s">
        <v>6584</v>
      </c>
      <c r="Q3625" t="s">
        <v>2611</v>
      </c>
      <c r="R3625" t="s">
        <v>63</v>
      </c>
      <c r="S3625" t="s">
        <v>44</v>
      </c>
      <c r="T3625" t="s">
        <v>885</v>
      </c>
      <c r="U3625" t="s">
        <v>886</v>
      </c>
      <c r="X3625">
        <v>3</v>
      </c>
      <c r="Y3625">
        <v>0</v>
      </c>
      <c r="Z3625">
        <v>0</v>
      </c>
      <c r="AA3625">
        <v>0</v>
      </c>
      <c r="AB3625">
        <v>4341237</v>
      </c>
      <c r="AC3625" t="s">
        <v>47</v>
      </c>
      <c r="AD3625" t="str">
        <f>+VLOOKUP(T3625,items!$A$2:$D$1255,4,0)</f>
        <v>MUEBLES</v>
      </c>
      <c r="AE3625">
        <f>+VLOOKUP(T3625,Tabla1[],5,0)</f>
        <v>0</v>
      </c>
      <c r="AF3625">
        <f t="shared" si="56"/>
        <v>12</v>
      </c>
    </row>
    <row r="3626" spans="1:32" x14ac:dyDescent="0.25">
      <c r="A3626">
        <v>99048</v>
      </c>
      <c r="B3626" t="s">
        <v>7455</v>
      </c>
      <c r="C3626" t="s">
        <v>33</v>
      </c>
      <c r="D3626">
        <v>0</v>
      </c>
      <c r="F3626" t="s">
        <v>425</v>
      </c>
      <c r="G3626" t="s">
        <v>124</v>
      </c>
      <c r="H3626" t="s">
        <v>7456</v>
      </c>
      <c r="I3626" t="s">
        <v>7457</v>
      </c>
      <c r="J3626" t="s">
        <v>7458</v>
      </c>
      <c r="K3626" t="s">
        <v>7459</v>
      </c>
      <c r="L3626" t="s">
        <v>7460</v>
      </c>
      <c r="M3626" t="s">
        <v>125</v>
      </c>
      <c r="N3626" t="s">
        <v>1213</v>
      </c>
      <c r="O3626" t="s">
        <v>2255</v>
      </c>
      <c r="P3626" t="s">
        <v>6584</v>
      </c>
      <c r="Q3626" t="s">
        <v>2611</v>
      </c>
      <c r="R3626" t="s">
        <v>63</v>
      </c>
      <c r="S3626" t="s">
        <v>44</v>
      </c>
      <c r="T3626" t="s">
        <v>50</v>
      </c>
      <c r="U3626" t="s">
        <v>51</v>
      </c>
      <c r="X3626">
        <v>1</v>
      </c>
      <c r="Y3626">
        <v>0</v>
      </c>
      <c r="Z3626">
        <v>0</v>
      </c>
      <c r="AA3626">
        <v>0</v>
      </c>
      <c r="AB3626">
        <v>280000</v>
      </c>
      <c r="AC3626" t="s">
        <v>47</v>
      </c>
      <c r="AD3626" t="e">
        <f>+VLOOKUP(T3626,items!$A$2:$D$1255,4,0)</f>
        <v>#N/A</v>
      </c>
      <c r="AE3626" t="e">
        <f>+VLOOKUP(T3626,Tabla1[],5,0)</f>
        <v>#N/A</v>
      </c>
      <c r="AF3626">
        <f t="shared" si="56"/>
        <v>12</v>
      </c>
    </row>
    <row r="3627" spans="1:32" x14ac:dyDescent="0.25">
      <c r="A3627">
        <v>99059</v>
      </c>
      <c r="B3627" t="s">
        <v>7461</v>
      </c>
      <c r="C3627" t="s">
        <v>33</v>
      </c>
      <c r="D3627">
        <v>0</v>
      </c>
      <c r="F3627" t="s">
        <v>3819</v>
      </c>
      <c r="G3627" t="s">
        <v>104</v>
      </c>
      <c r="H3627" t="s">
        <v>7462</v>
      </c>
      <c r="I3627" t="s">
        <v>37</v>
      </c>
      <c r="J3627" t="s">
        <v>7463</v>
      </c>
      <c r="K3627" t="s">
        <v>7464</v>
      </c>
      <c r="L3627" t="s">
        <v>7465</v>
      </c>
      <c r="M3627" t="s">
        <v>7466</v>
      </c>
      <c r="N3627" t="s">
        <v>7466</v>
      </c>
      <c r="O3627" t="s">
        <v>7006</v>
      </c>
      <c r="P3627" t="s">
        <v>5948</v>
      </c>
      <c r="Q3627" t="s">
        <v>6959</v>
      </c>
      <c r="R3627" t="s">
        <v>127</v>
      </c>
      <c r="S3627" t="s">
        <v>108</v>
      </c>
      <c r="T3627" t="s">
        <v>1786</v>
      </c>
      <c r="U3627" t="s">
        <v>1787</v>
      </c>
      <c r="V3627" t="s">
        <v>828</v>
      </c>
      <c r="X3627">
        <v>1</v>
      </c>
      <c r="Y3627">
        <v>0</v>
      </c>
      <c r="Z3627">
        <v>0</v>
      </c>
      <c r="AA3627">
        <v>0</v>
      </c>
      <c r="AB3627">
        <v>1168400</v>
      </c>
      <c r="AC3627" t="s">
        <v>47</v>
      </c>
      <c r="AD3627">
        <f>+VLOOKUP(T3627,items!$A$2:$D$1255,4,0)</f>
        <v>0</v>
      </c>
      <c r="AE3627">
        <f>+VLOOKUP(T3627,Tabla1[],5,0)</f>
        <v>0</v>
      </c>
      <c r="AF3627">
        <f t="shared" si="56"/>
        <v>4</v>
      </c>
    </row>
    <row r="3628" spans="1:32" x14ac:dyDescent="0.25">
      <c r="A3628">
        <v>99060</v>
      </c>
      <c r="B3628" t="s">
        <v>7467</v>
      </c>
      <c r="C3628" t="s">
        <v>75</v>
      </c>
      <c r="D3628">
        <v>0</v>
      </c>
      <c r="F3628" t="s">
        <v>1679</v>
      </c>
      <c r="G3628" t="s">
        <v>1973</v>
      </c>
      <c r="H3628" t="s">
        <v>7468</v>
      </c>
      <c r="I3628" t="s">
        <v>7469</v>
      </c>
      <c r="J3628" t="s">
        <v>7470</v>
      </c>
      <c r="K3628" t="s">
        <v>7471</v>
      </c>
      <c r="L3628" t="s">
        <v>7472</v>
      </c>
      <c r="M3628" t="s">
        <v>6385</v>
      </c>
      <c r="N3628" t="s">
        <v>4885</v>
      </c>
      <c r="O3628" t="s">
        <v>5541</v>
      </c>
      <c r="P3628" t="s">
        <v>5125</v>
      </c>
      <c r="Q3628" t="s">
        <v>7384</v>
      </c>
      <c r="R3628" t="s">
        <v>127</v>
      </c>
      <c r="S3628" t="s">
        <v>88</v>
      </c>
      <c r="T3628" t="s">
        <v>4341</v>
      </c>
      <c r="U3628" t="s">
        <v>4342</v>
      </c>
      <c r="X3628">
        <v>1</v>
      </c>
      <c r="Y3628">
        <v>0</v>
      </c>
      <c r="Z3628">
        <v>0</v>
      </c>
      <c r="AA3628">
        <v>0</v>
      </c>
      <c r="AB3628">
        <v>51546</v>
      </c>
      <c r="AC3628" t="s">
        <v>47</v>
      </c>
      <c r="AD3628">
        <f>+VLOOKUP(T3628,items!$A$2:$D$1255,4,0)</f>
        <v>0</v>
      </c>
      <c r="AE3628">
        <f>+VLOOKUP(T3628,Tabla1[],5,0)</f>
        <v>0</v>
      </c>
      <c r="AF3628">
        <f t="shared" si="56"/>
        <v>1</v>
      </c>
    </row>
    <row r="3629" spans="1:32" x14ac:dyDescent="0.25">
      <c r="A3629">
        <v>99060</v>
      </c>
      <c r="B3629" t="s">
        <v>7467</v>
      </c>
      <c r="C3629" t="s">
        <v>75</v>
      </c>
      <c r="D3629">
        <v>0</v>
      </c>
      <c r="F3629" t="s">
        <v>1679</v>
      </c>
      <c r="G3629" t="s">
        <v>1973</v>
      </c>
      <c r="H3629" t="s">
        <v>7468</v>
      </c>
      <c r="I3629" t="s">
        <v>7469</v>
      </c>
      <c r="J3629" t="s">
        <v>7470</v>
      </c>
      <c r="K3629" t="s">
        <v>7471</v>
      </c>
      <c r="L3629" t="s">
        <v>7472</v>
      </c>
      <c r="M3629" t="s">
        <v>6385</v>
      </c>
      <c r="N3629" t="s">
        <v>4885</v>
      </c>
      <c r="O3629" t="s">
        <v>5541</v>
      </c>
      <c r="P3629" t="s">
        <v>5125</v>
      </c>
      <c r="Q3629" t="s">
        <v>7384</v>
      </c>
      <c r="R3629" t="s">
        <v>127</v>
      </c>
      <c r="S3629" t="s">
        <v>88</v>
      </c>
      <c r="T3629" t="s">
        <v>429</v>
      </c>
      <c r="U3629" t="s">
        <v>430</v>
      </c>
      <c r="X3629">
        <v>1</v>
      </c>
      <c r="Y3629">
        <v>0</v>
      </c>
      <c r="Z3629">
        <v>0</v>
      </c>
      <c r="AA3629">
        <v>0</v>
      </c>
      <c r="AB3629">
        <v>147082</v>
      </c>
      <c r="AC3629" t="s">
        <v>47</v>
      </c>
      <c r="AD3629">
        <f>+VLOOKUP(T3629,items!$A$2:$D$1255,4,0)</f>
        <v>0</v>
      </c>
      <c r="AE3629">
        <f>+VLOOKUP(T3629,Tabla1[],5,0)</f>
        <v>0</v>
      </c>
      <c r="AF3629">
        <f t="shared" si="56"/>
        <v>1</v>
      </c>
    </row>
    <row r="3630" spans="1:32" x14ac:dyDescent="0.25">
      <c r="A3630">
        <v>99060</v>
      </c>
      <c r="B3630" t="s">
        <v>7467</v>
      </c>
      <c r="C3630" t="s">
        <v>75</v>
      </c>
      <c r="D3630">
        <v>0</v>
      </c>
      <c r="F3630" t="s">
        <v>1679</v>
      </c>
      <c r="G3630" t="s">
        <v>1973</v>
      </c>
      <c r="H3630" t="s">
        <v>7468</v>
      </c>
      <c r="I3630" t="s">
        <v>7469</v>
      </c>
      <c r="J3630" t="s">
        <v>7470</v>
      </c>
      <c r="K3630" t="s">
        <v>7471</v>
      </c>
      <c r="L3630" t="s">
        <v>7472</v>
      </c>
      <c r="M3630" t="s">
        <v>6385</v>
      </c>
      <c r="N3630" t="s">
        <v>4885</v>
      </c>
      <c r="O3630" t="s">
        <v>5541</v>
      </c>
      <c r="P3630" t="s">
        <v>5125</v>
      </c>
      <c r="Q3630" t="s">
        <v>7384</v>
      </c>
      <c r="R3630" t="s">
        <v>127</v>
      </c>
      <c r="S3630" t="s">
        <v>88</v>
      </c>
      <c r="T3630" t="s">
        <v>347</v>
      </c>
      <c r="U3630" t="s">
        <v>348</v>
      </c>
      <c r="W3630" t="s">
        <v>93</v>
      </c>
      <c r="X3630">
        <v>1</v>
      </c>
      <c r="Y3630">
        <v>3320</v>
      </c>
      <c r="Z3630">
        <v>0</v>
      </c>
      <c r="AA3630">
        <v>0</v>
      </c>
      <c r="AB3630">
        <v>914968</v>
      </c>
      <c r="AC3630" t="s">
        <v>47</v>
      </c>
      <c r="AD3630">
        <f>+VLOOKUP(T3630,items!$A$2:$D$1255,4,0)</f>
        <v>0</v>
      </c>
      <c r="AE3630">
        <f>+VLOOKUP(T3630,Tabla1[],5,0)</f>
        <v>0</v>
      </c>
      <c r="AF3630">
        <f t="shared" si="56"/>
        <v>1</v>
      </c>
    </row>
    <row r="3631" spans="1:32" x14ac:dyDescent="0.25">
      <c r="A3631">
        <v>99060</v>
      </c>
      <c r="B3631" t="s">
        <v>7467</v>
      </c>
      <c r="C3631" t="s">
        <v>75</v>
      </c>
      <c r="D3631">
        <v>0</v>
      </c>
      <c r="F3631" t="s">
        <v>1679</v>
      </c>
      <c r="G3631" t="s">
        <v>1973</v>
      </c>
      <c r="H3631" t="s">
        <v>7468</v>
      </c>
      <c r="I3631" t="s">
        <v>7469</v>
      </c>
      <c r="J3631" t="s">
        <v>7470</v>
      </c>
      <c r="K3631" t="s">
        <v>7471</v>
      </c>
      <c r="L3631" t="s">
        <v>7472</v>
      </c>
      <c r="M3631" t="s">
        <v>6385</v>
      </c>
      <c r="N3631" t="s">
        <v>4885</v>
      </c>
      <c r="O3631" t="s">
        <v>5541</v>
      </c>
      <c r="P3631" t="s">
        <v>5125</v>
      </c>
      <c r="Q3631" t="s">
        <v>7384</v>
      </c>
      <c r="R3631" t="s">
        <v>127</v>
      </c>
      <c r="S3631" t="s">
        <v>88</v>
      </c>
      <c r="T3631" t="s">
        <v>918</v>
      </c>
      <c r="U3631" t="s">
        <v>919</v>
      </c>
      <c r="W3631" t="s">
        <v>93</v>
      </c>
      <c r="X3631">
        <v>2</v>
      </c>
      <c r="Y3631">
        <v>0</v>
      </c>
      <c r="Z3631">
        <v>0</v>
      </c>
      <c r="AA3631">
        <v>500</v>
      </c>
      <c r="AB3631">
        <v>1278568</v>
      </c>
      <c r="AC3631" t="s">
        <v>47</v>
      </c>
      <c r="AD3631">
        <f>+VLOOKUP(T3631,items!$A$2:$D$1255,4,0)</f>
        <v>0</v>
      </c>
      <c r="AE3631">
        <f>+VLOOKUP(T3631,Tabla1[],5,0)</f>
        <v>0</v>
      </c>
      <c r="AF3631">
        <f t="shared" si="56"/>
        <v>1</v>
      </c>
    </row>
    <row r="3632" spans="1:32" x14ac:dyDescent="0.25">
      <c r="A3632">
        <v>99060</v>
      </c>
      <c r="B3632" t="s">
        <v>7467</v>
      </c>
      <c r="C3632" t="s">
        <v>75</v>
      </c>
      <c r="D3632">
        <v>0</v>
      </c>
      <c r="F3632" t="s">
        <v>1679</v>
      </c>
      <c r="G3632" t="s">
        <v>1973</v>
      </c>
      <c r="H3632" t="s">
        <v>7468</v>
      </c>
      <c r="I3632" t="s">
        <v>7469</v>
      </c>
      <c r="J3632" t="s">
        <v>7470</v>
      </c>
      <c r="K3632" t="s">
        <v>7471</v>
      </c>
      <c r="L3632" t="s">
        <v>7472</v>
      </c>
      <c r="M3632" t="s">
        <v>6385</v>
      </c>
      <c r="N3632" t="s">
        <v>4885</v>
      </c>
      <c r="O3632" t="s">
        <v>5541</v>
      </c>
      <c r="P3632" t="s">
        <v>5125</v>
      </c>
      <c r="Q3632" t="s">
        <v>7384</v>
      </c>
      <c r="R3632" t="s">
        <v>127</v>
      </c>
      <c r="S3632" t="s">
        <v>88</v>
      </c>
      <c r="T3632" t="s">
        <v>857</v>
      </c>
      <c r="U3632" t="s">
        <v>858</v>
      </c>
      <c r="V3632" t="s">
        <v>214</v>
      </c>
      <c r="W3632" t="s">
        <v>93</v>
      </c>
      <c r="X3632">
        <v>1</v>
      </c>
      <c r="Y3632">
        <v>3320</v>
      </c>
      <c r="Z3632">
        <v>0</v>
      </c>
      <c r="AA3632">
        <v>2000</v>
      </c>
      <c r="AB3632">
        <v>4606117</v>
      </c>
      <c r="AC3632" t="s">
        <v>47</v>
      </c>
      <c r="AD3632" t="str">
        <f>+VLOOKUP(T3632,items!$A$2:$D$1255,4,0)</f>
        <v>SOMBRALINA</v>
      </c>
      <c r="AE3632" t="str">
        <f>+VLOOKUP(T3632,Tabla1[],5,0)</f>
        <v>MANUAL</v>
      </c>
      <c r="AF3632">
        <f t="shared" si="56"/>
        <v>1</v>
      </c>
    </row>
    <row r="3633" spans="1:32" x14ac:dyDescent="0.25">
      <c r="A3633">
        <v>99068</v>
      </c>
      <c r="B3633" t="s">
        <v>7473</v>
      </c>
      <c r="C3633" t="s">
        <v>33</v>
      </c>
      <c r="D3633">
        <v>0</v>
      </c>
      <c r="F3633" t="s">
        <v>3819</v>
      </c>
      <c r="G3633" t="s">
        <v>3819</v>
      </c>
      <c r="H3633" t="s">
        <v>7474</v>
      </c>
      <c r="I3633" t="s">
        <v>37</v>
      </c>
      <c r="J3633" t="s">
        <v>7475</v>
      </c>
      <c r="K3633" t="s">
        <v>7476</v>
      </c>
      <c r="L3633" t="s">
        <v>7477</v>
      </c>
      <c r="M3633" t="s">
        <v>120</v>
      </c>
      <c r="N3633" t="s">
        <v>120</v>
      </c>
      <c r="O3633" t="s">
        <v>2252</v>
      </c>
      <c r="P3633" t="s">
        <v>2254</v>
      </c>
      <c r="Q3633" t="s">
        <v>2255</v>
      </c>
      <c r="R3633" t="s">
        <v>127</v>
      </c>
      <c r="S3633" t="s">
        <v>256</v>
      </c>
      <c r="T3633" t="s">
        <v>311</v>
      </c>
      <c r="U3633" t="s">
        <v>312</v>
      </c>
      <c r="V3633" t="s">
        <v>2041</v>
      </c>
      <c r="X3633">
        <v>1</v>
      </c>
      <c r="Y3633">
        <v>0</v>
      </c>
      <c r="Z3633">
        <v>0</v>
      </c>
      <c r="AA3633">
        <v>0</v>
      </c>
      <c r="AB3633">
        <v>1417507</v>
      </c>
      <c r="AC3633" t="s">
        <v>47</v>
      </c>
      <c r="AD3633" t="str">
        <f>+VLOOKUP(T3633,items!$A$2:$D$1255,4,0)</f>
        <v>MUEBLES</v>
      </c>
      <c r="AE3633">
        <f>+VLOOKUP(T3633,Tabla1[],5,0)</f>
        <v>0</v>
      </c>
      <c r="AF3633">
        <f t="shared" si="56"/>
        <v>12</v>
      </c>
    </row>
    <row r="3634" spans="1:32" x14ac:dyDescent="0.25">
      <c r="A3634">
        <v>99068</v>
      </c>
      <c r="B3634" t="s">
        <v>7473</v>
      </c>
      <c r="C3634" t="s">
        <v>33</v>
      </c>
      <c r="D3634">
        <v>0</v>
      </c>
      <c r="F3634" t="s">
        <v>3819</v>
      </c>
      <c r="G3634" t="s">
        <v>3819</v>
      </c>
      <c r="H3634" t="s">
        <v>7474</v>
      </c>
      <c r="I3634" t="s">
        <v>37</v>
      </c>
      <c r="J3634" t="s">
        <v>7475</v>
      </c>
      <c r="K3634" t="s">
        <v>7476</v>
      </c>
      <c r="L3634" t="s">
        <v>7477</v>
      </c>
      <c r="M3634" t="s">
        <v>120</v>
      </c>
      <c r="N3634" t="s">
        <v>120</v>
      </c>
      <c r="O3634" t="s">
        <v>2252</v>
      </c>
      <c r="P3634" t="s">
        <v>2254</v>
      </c>
      <c r="Q3634" t="s">
        <v>2255</v>
      </c>
      <c r="R3634" t="s">
        <v>127</v>
      </c>
      <c r="S3634" t="s">
        <v>256</v>
      </c>
      <c r="T3634" t="s">
        <v>311</v>
      </c>
      <c r="U3634" t="s">
        <v>312</v>
      </c>
      <c r="V3634" t="s">
        <v>2041</v>
      </c>
      <c r="X3634">
        <v>1</v>
      </c>
      <c r="Y3634">
        <v>0</v>
      </c>
      <c r="Z3634">
        <v>0</v>
      </c>
      <c r="AA3634">
        <v>0</v>
      </c>
      <c r="AB3634">
        <v>1417507</v>
      </c>
      <c r="AC3634" t="s">
        <v>47</v>
      </c>
      <c r="AD3634" t="str">
        <f>+VLOOKUP(T3634,items!$A$2:$D$1255,4,0)</f>
        <v>MUEBLES</v>
      </c>
      <c r="AE3634">
        <f>+VLOOKUP(T3634,Tabla1[],5,0)</f>
        <v>0</v>
      </c>
      <c r="AF3634">
        <f t="shared" si="56"/>
        <v>12</v>
      </c>
    </row>
    <row r="3635" spans="1:32" x14ac:dyDescent="0.25">
      <c r="A3635">
        <v>99079</v>
      </c>
      <c r="B3635" t="s">
        <v>6409</v>
      </c>
      <c r="C3635" t="s">
        <v>33</v>
      </c>
      <c r="D3635">
        <v>0</v>
      </c>
      <c r="F3635" t="s">
        <v>3819</v>
      </c>
      <c r="G3635" t="s">
        <v>310</v>
      </c>
      <c r="H3635" t="s">
        <v>7478</v>
      </c>
      <c r="I3635" t="s">
        <v>7479</v>
      </c>
      <c r="J3635" t="s">
        <v>7480</v>
      </c>
      <c r="K3635" t="s">
        <v>7481</v>
      </c>
      <c r="L3635" t="s">
        <v>7482</v>
      </c>
      <c r="M3635" t="s">
        <v>98</v>
      </c>
      <c r="N3635" t="s">
        <v>759</v>
      </c>
      <c r="O3635" t="s">
        <v>270</v>
      </c>
      <c r="P3635" t="s">
        <v>7483</v>
      </c>
      <c r="Q3635" t="s">
        <v>969</v>
      </c>
      <c r="R3635" t="s">
        <v>63</v>
      </c>
      <c r="S3635" t="s">
        <v>128</v>
      </c>
      <c r="T3635" t="s">
        <v>2640</v>
      </c>
      <c r="U3635" t="s">
        <v>2641</v>
      </c>
      <c r="X3635">
        <v>1</v>
      </c>
      <c r="Y3635">
        <v>6500</v>
      </c>
      <c r="Z3635">
        <v>0</v>
      </c>
      <c r="AA3635">
        <v>0</v>
      </c>
      <c r="AB3635">
        <v>2150000</v>
      </c>
      <c r="AC3635" t="s">
        <v>47</v>
      </c>
      <c r="AD3635">
        <f>+VLOOKUP(T3635,items!$A$2:$D$1255,4,0)</f>
        <v>0</v>
      </c>
      <c r="AE3635">
        <f>+VLOOKUP(T3635,Tabla1[],5,0)</f>
        <v>0</v>
      </c>
      <c r="AF3635">
        <f t="shared" si="56"/>
        <v>3</v>
      </c>
    </row>
    <row r="3636" spans="1:32" x14ac:dyDescent="0.25">
      <c r="A3636">
        <v>99079</v>
      </c>
      <c r="B3636" t="s">
        <v>6409</v>
      </c>
      <c r="C3636" t="s">
        <v>33</v>
      </c>
      <c r="D3636">
        <v>0</v>
      </c>
      <c r="F3636" t="s">
        <v>3819</v>
      </c>
      <c r="G3636" t="s">
        <v>310</v>
      </c>
      <c r="H3636" t="s">
        <v>7478</v>
      </c>
      <c r="I3636" t="s">
        <v>7479</v>
      </c>
      <c r="J3636" t="s">
        <v>7480</v>
      </c>
      <c r="K3636" t="s">
        <v>7481</v>
      </c>
      <c r="L3636" t="s">
        <v>7482</v>
      </c>
      <c r="M3636" t="s">
        <v>98</v>
      </c>
      <c r="N3636" t="s">
        <v>759</v>
      </c>
      <c r="O3636" t="s">
        <v>270</v>
      </c>
      <c r="P3636" t="s">
        <v>7483</v>
      </c>
      <c r="Q3636" t="s">
        <v>969</v>
      </c>
      <c r="R3636" t="s">
        <v>63</v>
      </c>
      <c r="S3636" t="s">
        <v>128</v>
      </c>
      <c r="T3636" t="s">
        <v>1519</v>
      </c>
      <c r="U3636" t="s">
        <v>1520</v>
      </c>
      <c r="V3636" t="s">
        <v>244</v>
      </c>
      <c r="W3636" t="s">
        <v>114</v>
      </c>
      <c r="X3636">
        <v>1</v>
      </c>
      <c r="Y3636">
        <v>9000</v>
      </c>
      <c r="Z3636">
        <v>0</v>
      </c>
      <c r="AA3636">
        <v>6500</v>
      </c>
      <c r="AB3636">
        <v>12459645</v>
      </c>
      <c r="AC3636" t="s">
        <v>47</v>
      </c>
      <c r="AD3636" t="str">
        <f>+VLOOKUP(T3636,items!$A$2:$D$1255,4,0)</f>
        <v>PERGOLA</v>
      </c>
      <c r="AE3636" t="str">
        <f>+VLOOKUP(T3636,Tabla1[],5,0)</f>
        <v>PERGOLITE</v>
      </c>
      <c r="AF3636">
        <f t="shared" si="56"/>
        <v>3</v>
      </c>
    </row>
    <row r="3637" spans="1:32" x14ac:dyDescent="0.25">
      <c r="A3637">
        <v>99094</v>
      </c>
      <c r="B3637" t="s">
        <v>7364</v>
      </c>
      <c r="C3637" t="s">
        <v>75</v>
      </c>
      <c r="D3637">
        <v>0</v>
      </c>
      <c r="F3637" t="s">
        <v>119</v>
      </c>
      <c r="G3637" t="s">
        <v>119</v>
      </c>
      <c r="H3637" t="s">
        <v>7484</v>
      </c>
      <c r="I3637" t="s">
        <v>37</v>
      </c>
      <c r="J3637" t="s">
        <v>7485</v>
      </c>
      <c r="K3637" t="s">
        <v>7486</v>
      </c>
      <c r="L3637" t="s">
        <v>37</v>
      </c>
      <c r="M3637" t="s">
        <v>120</v>
      </c>
      <c r="N3637" t="s">
        <v>120</v>
      </c>
      <c r="O3637" t="s">
        <v>124</v>
      </c>
      <c r="P3637" t="s">
        <v>5169</v>
      </c>
      <c r="Q3637" t="s">
        <v>5169</v>
      </c>
      <c r="R3637" t="s">
        <v>43</v>
      </c>
      <c r="S3637" t="s">
        <v>164</v>
      </c>
      <c r="T3637" t="s">
        <v>2142</v>
      </c>
      <c r="U3637" t="s">
        <v>2143</v>
      </c>
      <c r="X3637">
        <v>2</v>
      </c>
      <c r="Y3637">
        <v>0</v>
      </c>
      <c r="Z3637">
        <v>0</v>
      </c>
      <c r="AA3637">
        <v>0</v>
      </c>
      <c r="AB3637">
        <v>20000</v>
      </c>
      <c r="AC3637" t="s">
        <v>47</v>
      </c>
      <c r="AD3637">
        <f>+VLOOKUP(T3637,items!$A$2:$D$1255,4,0)</f>
        <v>0</v>
      </c>
      <c r="AE3637">
        <f>+VLOOKUP(T3637,Tabla1[],5,0)</f>
        <v>0</v>
      </c>
      <c r="AF3637">
        <f t="shared" si="56"/>
        <v>11</v>
      </c>
    </row>
    <row r="3638" spans="1:32" x14ac:dyDescent="0.25">
      <c r="A3638">
        <v>99095</v>
      </c>
      <c r="B3638" t="s">
        <v>7487</v>
      </c>
      <c r="C3638" t="s">
        <v>1065</v>
      </c>
      <c r="D3638">
        <v>0</v>
      </c>
      <c r="F3638" t="s">
        <v>119</v>
      </c>
      <c r="G3638" t="s">
        <v>119</v>
      </c>
      <c r="H3638" t="s">
        <v>7488</v>
      </c>
      <c r="I3638" t="s">
        <v>37</v>
      </c>
      <c r="J3638" t="s">
        <v>37</v>
      </c>
      <c r="K3638" t="s">
        <v>7489</v>
      </c>
      <c r="L3638" t="s">
        <v>37</v>
      </c>
      <c r="M3638" t="s">
        <v>120</v>
      </c>
      <c r="N3638" t="s">
        <v>120</v>
      </c>
      <c r="O3638" t="s">
        <v>504</v>
      </c>
      <c r="P3638" t="s">
        <v>5169</v>
      </c>
      <c r="Q3638" t="s">
        <v>2252</v>
      </c>
      <c r="R3638" t="s">
        <v>127</v>
      </c>
      <c r="S3638" t="s">
        <v>256</v>
      </c>
      <c r="T3638" t="s">
        <v>1232</v>
      </c>
      <c r="U3638" t="s">
        <v>1233</v>
      </c>
      <c r="X3638">
        <v>1</v>
      </c>
      <c r="Y3638">
        <v>0</v>
      </c>
      <c r="Z3638">
        <v>0</v>
      </c>
      <c r="AA3638">
        <v>0</v>
      </c>
      <c r="AB3638">
        <v>169800</v>
      </c>
      <c r="AC3638" t="s">
        <v>47</v>
      </c>
      <c r="AD3638">
        <f>+VLOOKUP(T3638,items!$A$2:$D$1255,4,0)</f>
        <v>0</v>
      </c>
      <c r="AE3638">
        <f>+VLOOKUP(T3638,Tabla1[],5,0)</f>
        <v>0</v>
      </c>
      <c r="AF3638">
        <f t="shared" si="56"/>
        <v>11</v>
      </c>
    </row>
    <row r="3639" spans="1:32" x14ac:dyDescent="0.25">
      <c r="A3639">
        <v>99106</v>
      </c>
      <c r="B3639" t="s">
        <v>3539</v>
      </c>
      <c r="C3639" t="s">
        <v>75</v>
      </c>
      <c r="D3639">
        <v>0</v>
      </c>
      <c r="F3639" t="s">
        <v>119</v>
      </c>
      <c r="G3639" t="s">
        <v>120</v>
      </c>
      <c r="H3639" t="s">
        <v>7490</v>
      </c>
      <c r="I3639" t="s">
        <v>37</v>
      </c>
      <c r="J3639" t="s">
        <v>7491</v>
      </c>
      <c r="K3639" t="s">
        <v>7492</v>
      </c>
      <c r="L3639" t="s">
        <v>37</v>
      </c>
      <c r="M3639" t="s">
        <v>504</v>
      </c>
      <c r="N3639" t="s">
        <v>504</v>
      </c>
      <c r="O3639" t="s">
        <v>5169</v>
      </c>
      <c r="P3639" t="s">
        <v>125</v>
      </c>
      <c r="Q3639" t="s">
        <v>125</v>
      </c>
      <c r="R3639" t="s">
        <v>43</v>
      </c>
      <c r="S3639" t="s">
        <v>164</v>
      </c>
      <c r="T3639" t="s">
        <v>1506</v>
      </c>
      <c r="U3639" t="s">
        <v>702</v>
      </c>
      <c r="X3639">
        <v>107</v>
      </c>
      <c r="Y3639">
        <v>0</v>
      </c>
      <c r="Z3639">
        <v>0</v>
      </c>
      <c r="AA3639">
        <v>0</v>
      </c>
      <c r="AB3639">
        <v>5350000</v>
      </c>
      <c r="AC3639" t="s">
        <v>47</v>
      </c>
      <c r="AD3639">
        <f>+VLOOKUP(T3639,items!$A$2:$D$1255,4,0)</f>
        <v>0</v>
      </c>
      <c r="AE3639">
        <f>+VLOOKUP(T3639,Tabla1[],5,0)</f>
        <v>0</v>
      </c>
      <c r="AF3639">
        <f t="shared" si="56"/>
        <v>11</v>
      </c>
    </row>
    <row r="3640" spans="1:32" x14ac:dyDescent="0.25">
      <c r="A3640">
        <v>99107</v>
      </c>
      <c r="B3640" t="s">
        <v>7493</v>
      </c>
      <c r="C3640" t="s">
        <v>33</v>
      </c>
      <c r="D3640">
        <v>0</v>
      </c>
      <c r="F3640" t="s">
        <v>119</v>
      </c>
      <c r="G3640" t="s">
        <v>119</v>
      </c>
      <c r="H3640" t="s">
        <v>7494</v>
      </c>
      <c r="I3640" t="s">
        <v>37</v>
      </c>
      <c r="J3640" t="s">
        <v>7495</v>
      </c>
      <c r="K3640" t="s">
        <v>7496</v>
      </c>
      <c r="L3640" t="s">
        <v>7497</v>
      </c>
      <c r="M3640" t="s">
        <v>504</v>
      </c>
      <c r="N3640" t="s">
        <v>504</v>
      </c>
      <c r="O3640" t="s">
        <v>341</v>
      </c>
      <c r="P3640" t="s">
        <v>4819</v>
      </c>
      <c r="Q3640" t="s">
        <v>326</v>
      </c>
      <c r="R3640" t="s">
        <v>127</v>
      </c>
      <c r="S3640" t="s">
        <v>44</v>
      </c>
      <c r="T3640" t="s">
        <v>2014</v>
      </c>
      <c r="U3640" t="s">
        <v>2015</v>
      </c>
      <c r="W3640" t="s">
        <v>117</v>
      </c>
      <c r="X3640">
        <v>1</v>
      </c>
      <c r="Y3640">
        <v>0</v>
      </c>
      <c r="Z3640">
        <v>0</v>
      </c>
      <c r="AA3640">
        <v>0</v>
      </c>
      <c r="AB3640">
        <v>1110000</v>
      </c>
      <c r="AC3640" t="s">
        <v>47</v>
      </c>
      <c r="AD3640" t="str">
        <f>+VLOOKUP(T3640,items!$A$2:$D$1255,4,0)</f>
        <v>MUEBLES</v>
      </c>
      <c r="AE3640">
        <f>+VLOOKUP(T3640,Tabla1[],5,0)</f>
        <v>0</v>
      </c>
      <c r="AF3640">
        <f t="shared" si="56"/>
        <v>12</v>
      </c>
    </row>
    <row r="3641" spans="1:32" x14ac:dyDescent="0.25">
      <c r="A3641">
        <v>99107</v>
      </c>
      <c r="B3641" t="s">
        <v>7493</v>
      </c>
      <c r="C3641" t="s">
        <v>33</v>
      </c>
      <c r="D3641">
        <v>0</v>
      </c>
      <c r="F3641" t="s">
        <v>119</v>
      </c>
      <c r="G3641" t="s">
        <v>119</v>
      </c>
      <c r="H3641" t="s">
        <v>7494</v>
      </c>
      <c r="I3641" t="s">
        <v>37</v>
      </c>
      <c r="J3641" t="s">
        <v>7495</v>
      </c>
      <c r="K3641" t="s">
        <v>7496</v>
      </c>
      <c r="L3641" t="s">
        <v>7497</v>
      </c>
      <c r="M3641" t="s">
        <v>504</v>
      </c>
      <c r="N3641" t="s">
        <v>504</v>
      </c>
      <c r="O3641" t="s">
        <v>341</v>
      </c>
      <c r="P3641" t="s">
        <v>4819</v>
      </c>
      <c r="Q3641" t="s">
        <v>326</v>
      </c>
      <c r="R3641" t="s">
        <v>127</v>
      </c>
      <c r="S3641" t="s">
        <v>44</v>
      </c>
      <c r="T3641" t="s">
        <v>1196</v>
      </c>
      <c r="U3641" t="s">
        <v>1197</v>
      </c>
      <c r="V3641" t="s">
        <v>958</v>
      </c>
      <c r="W3641" t="s">
        <v>117</v>
      </c>
      <c r="X3641">
        <v>1</v>
      </c>
      <c r="Y3641">
        <v>0</v>
      </c>
      <c r="Z3641">
        <v>0</v>
      </c>
      <c r="AA3641">
        <v>0</v>
      </c>
      <c r="AB3641">
        <v>4454366</v>
      </c>
      <c r="AC3641" t="s">
        <v>47</v>
      </c>
      <c r="AD3641" t="str">
        <f>+VLOOKUP(T3641,items!$A$2:$D$1255,4,0)</f>
        <v>MUEBLES</v>
      </c>
      <c r="AE3641">
        <f>+VLOOKUP(T3641,Tabla1[],5,0)</f>
        <v>0</v>
      </c>
      <c r="AF3641">
        <f t="shared" si="56"/>
        <v>12</v>
      </c>
    </row>
    <row r="3642" spans="1:32" x14ac:dyDescent="0.25">
      <c r="A3642">
        <v>99124</v>
      </c>
      <c r="B3642" t="s">
        <v>6417</v>
      </c>
      <c r="C3642" t="s">
        <v>1065</v>
      </c>
      <c r="D3642">
        <v>0</v>
      </c>
      <c r="F3642" t="s">
        <v>119</v>
      </c>
      <c r="G3642" t="s">
        <v>426</v>
      </c>
      <c r="H3642" t="s">
        <v>7498</v>
      </c>
      <c r="I3642" t="s">
        <v>37</v>
      </c>
      <c r="J3642" t="s">
        <v>37</v>
      </c>
      <c r="K3642" t="s">
        <v>7499</v>
      </c>
      <c r="L3642" t="s">
        <v>37</v>
      </c>
      <c r="M3642" t="s">
        <v>449</v>
      </c>
      <c r="N3642" t="s">
        <v>449</v>
      </c>
      <c r="O3642" t="s">
        <v>5459</v>
      </c>
      <c r="P3642" t="s">
        <v>626</v>
      </c>
      <c r="Q3642" t="s">
        <v>7312</v>
      </c>
      <c r="R3642" t="s">
        <v>127</v>
      </c>
      <c r="S3642" t="s">
        <v>44</v>
      </c>
      <c r="T3642" t="s">
        <v>797</v>
      </c>
      <c r="U3642" t="s">
        <v>798</v>
      </c>
      <c r="X3642">
        <v>1</v>
      </c>
      <c r="Y3642">
        <v>0</v>
      </c>
      <c r="Z3642">
        <v>0</v>
      </c>
      <c r="AA3642">
        <v>0</v>
      </c>
      <c r="AB3642">
        <v>350000</v>
      </c>
      <c r="AC3642" t="s">
        <v>47</v>
      </c>
      <c r="AD3642" t="e">
        <f>+VLOOKUP(T3642,items!$A$2:$D$1255,4,0)</f>
        <v>#N/A</v>
      </c>
      <c r="AE3642" t="e">
        <f>+VLOOKUP(T3642,Tabla1[],5,0)</f>
        <v>#N/A</v>
      </c>
      <c r="AF3642">
        <f t="shared" si="56"/>
        <v>12</v>
      </c>
    </row>
    <row r="3643" spans="1:32" x14ac:dyDescent="0.25">
      <c r="A3643">
        <v>99128</v>
      </c>
      <c r="B3643" t="s">
        <v>7500</v>
      </c>
      <c r="C3643" t="s">
        <v>75</v>
      </c>
      <c r="D3643">
        <v>0</v>
      </c>
      <c r="F3643" t="s">
        <v>119</v>
      </c>
      <c r="G3643" t="s">
        <v>504</v>
      </c>
      <c r="H3643" t="s">
        <v>7501</v>
      </c>
      <c r="I3643" t="s">
        <v>37</v>
      </c>
      <c r="J3643" t="s">
        <v>7502</v>
      </c>
      <c r="K3643" t="s">
        <v>7503</v>
      </c>
      <c r="L3643" t="s">
        <v>7504</v>
      </c>
      <c r="M3643" t="s">
        <v>5169</v>
      </c>
      <c r="N3643" t="s">
        <v>5169</v>
      </c>
      <c r="O3643" t="s">
        <v>126</v>
      </c>
      <c r="P3643" t="s">
        <v>1213</v>
      </c>
      <c r="Q3643" t="s">
        <v>683</v>
      </c>
      <c r="R3643" t="s">
        <v>127</v>
      </c>
      <c r="S3643" t="s">
        <v>108</v>
      </c>
      <c r="T3643" t="s">
        <v>2142</v>
      </c>
      <c r="U3643" t="s">
        <v>2143</v>
      </c>
      <c r="X3643">
        <v>4</v>
      </c>
      <c r="Y3643">
        <v>0</v>
      </c>
      <c r="Z3643">
        <v>0</v>
      </c>
      <c r="AA3643">
        <v>0</v>
      </c>
      <c r="AB3643">
        <v>80000</v>
      </c>
      <c r="AC3643" t="s">
        <v>47</v>
      </c>
      <c r="AD3643">
        <f>+VLOOKUP(T3643,items!$A$2:$D$1255,4,0)</f>
        <v>0</v>
      </c>
      <c r="AE3643">
        <f>+VLOOKUP(T3643,Tabla1[],5,0)</f>
        <v>0</v>
      </c>
      <c r="AF3643">
        <f t="shared" si="56"/>
        <v>11</v>
      </c>
    </row>
    <row r="3644" spans="1:32" x14ac:dyDescent="0.25">
      <c r="A3644">
        <v>99128</v>
      </c>
      <c r="B3644" t="s">
        <v>7500</v>
      </c>
      <c r="C3644" t="s">
        <v>75</v>
      </c>
      <c r="D3644">
        <v>0</v>
      </c>
      <c r="F3644" t="s">
        <v>119</v>
      </c>
      <c r="G3644" t="s">
        <v>504</v>
      </c>
      <c r="H3644" t="s">
        <v>7501</v>
      </c>
      <c r="I3644" t="s">
        <v>37</v>
      </c>
      <c r="J3644" t="s">
        <v>7502</v>
      </c>
      <c r="K3644" t="s">
        <v>7503</v>
      </c>
      <c r="L3644" t="s">
        <v>7504</v>
      </c>
      <c r="M3644" t="s">
        <v>5169</v>
      </c>
      <c r="N3644" t="s">
        <v>5169</v>
      </c>
      <c r="O3644" t="s">
        <v>126</v>
      </c>
      <c r="P3644" t="s">
        <v>1213</v>
      </c>
      <c r="Q3644" t="s">
        <v>683</v>
      </c>
      <c r="R3644" t="s">
        <v>127</v>
      </c>
      <c r="S3644" t="s">
        <v>108</v>
      </c>
      <c r="T3644" t="s">
        <v>4224</v>
      </c>
      <c r="U3644" t="s">
        <v>4225</v>
      </c>
      <c r="X3644">
        <v>2</v>
      </c>
      <c r="Y3644">
        <v>0</v>
      </c>
      <c r="Z3644">
        <v>0</v>
      </c>
      <c r="AA3644">
        <v>0</v>
      </c>
      <c r="AB3644">
        <v>70000</v>
      </c>
      <c r="AC3644" t="s">
        <v>47</v>
      </c>
      <c r="AD3644">
        <f>+VLOOKUP(T3644,items!$A$2:$D$1255,4,0)</f>
        <v>0</v>
      </c>
      <c r="AE3644">
        <f>+VLOOKUP(T3644,Tabla1[],5,0)</f>
        <v>0</v>
      </c>
      <c r="AF3644">
        <f t="shared" si="56"/>
        <v>11</v>
      </c>
    </row>
    <row r="3645" spans="1:32" x14ac:dyDescent="0.25">
      <c r="A3645">
        <v>99131</v>
      </c>
      <c r="B3645" t="s">
        <v>6269</v>
      </c>
      <c r="C3645" t="s">
        <v>75</v>
      </c>
      <c r="D3645">
        <v>0</v>
      </c>
      <c r="F3645" t="s">
        <v>674</v>
      </c>
      <c r="G3645" t="s">
        <v>271</v>
      </c>
      <c r="H3645" t="s">
        <v>7505</v>
      </c>
      <c r="I3645" t="s">
        <v>37</v>
      </c>
      <c r="J3645" t="s">
        <v>7506</v>
      </c>
      <c r="K3645" t="s">
        <v>7507</v>
      </c>
      <c r="L3645" t="s">
        <v>7508</v>
      </c>
      <c r="M3645" t="s">
        <v>5947</v>
      </c>
      <c r="N3645" t="s">
        <v>5947</v>
      </c>
      <c r="O3645" t="s">
        <v>5948</v>
      </c>
      <c r="P3645" t="s">
        <v>6959</v>
      </c>
      <c r="Q3645" t="s">
        <v>974</v>
      </c>
      <c r="R3645" t="s">
        <v>63</v>
      </c>
      <c r="S3645" t="s">
        <v>108</v>
      </c>
      <c r="T3645" t="s">
        <v>7509</v>
      </c>
      <c r="U3645" t="s">
        <v>7510</v>
      </c>
      <c r="X3645">
        <v>2</v>
      </c>
      <c r="Y3645">
        <v>0</v>
      </c>
      <c r="Z3645">
        <v>0</v>
      </c>
      <c r="AA3645">
        <v>0</v>
      </c>
      <c r="AB3645">
        <v>160000</v>
      </c>
      <c r="AC3645" t="s">
        <v>47</v>
      </c>
      <c r="AD3645">
        <f>+VLOOKUP(T3645,items!$A$2:$D$1255,4,0)</f>
        <v>0</v>
      </c>
      <c r="AE3645">
        <f>+VLOOKUP(T3645,Tabla1[],5,0)</f>
        <v>0</v>
      </c>
      <c r="AF3645">
        <f t="shared" si="56"/>
        <v>4</v>
      </c>
    </row>
    <row r="3646" spans="1:32" x14ac:dyDescent="0.25">
      <c r="A3646">
        <v>99131</v>
      </c>
      <c r="B3646" t="s">
        <v>6269</v>
      </c>
      <c r="C3646" t="s">
        <v>75</v>
      </c>
      <c r="D3646">
        <v>0</v>
      </c>
      <c r="F3646" t="s">
        <v>674</v>
      </c>
      <c r="G3646" t="s">
        <v>271</v>
      </c>
      <c r="H3646" t="s">
        <v>7505</v>
      </c>
      <c r="I3646" t="s">
        <v>37</v>
      </c>
      <c r="J3646" t="s">
        <v>7506</v>
      </c>
      <c r="K3646" t="s">
        <v>7507</v>
      </c>
      <c r="L3646" t="s">
        <v>7508</v>
      </c>
      <c r="M3646" t="s">
        <v>5947</v>
      </c>
      <c r="N3646" t="s">
        <v>5947</v>
      </c>
      <c r="O3646" t="s">
        <v>5948</v>
      </c>
      <c r="P3646" t="s">
        <v>6959</v>
      </c>
      <c r="Q3646" t="s">
        <v>974</v>
      </c>
      <c r="R3646" t="s">
        <v>63</v>
      </c>
      <c r="S3646" t="s">
        <v>108</v>
      </c>
      <c r="T3646" t="s">
        <v>388</v>
      </c>
      <c r="U3646" t="s">
        <v>389</v>
      </c>
      <c r="X3646">
        <v>30</v>
      </c>
      <c r="Y3646">
        <v>0</v>
      </c>
      <c r="Z3646">
        <v>0</v>
      </c>
      <c r="AA3646">
        <v>0</v>
      </c>
      <c r="AB3646">
        <v>2010000</v>
      </c>
      <c r="AC3646" t="s">
        <v>47</v>
      </c>
      <c r="AD3646">
        <f>+VLOOKUP(T3646,items!$A$2:$D$1255,4,0)</f>
        <v>0</v>
      </c>
      <c r="AE3646">
        <f>+VLOOKUP(T3646,Tabla1[],5,0)</f>
        <v>0</v>
      </c>
      <c r="AF3646">
        <f t="shared" si="56"/>
        <v>4</v>
      </c>
    </row>
    <row r="3647" spans="1:32" x14ac:dyDescent="0.25">
      <c r="A3647">
        <v>99131</v>
      </c>
      <c r="B3647" t="s">
        <v>6269</v>
      </c>
      <c r="C3647" t="s">
        <v>75</v>
      </c>
      <c r="D3647">
        <v>0</v>
      </c>
      <c r="F3647" t="s">
        <v>674</v>
      </c>
      <c r="G3647" t="s">
        <v>271</v>
      </c>
      <c r="H3647" t="s">
        <v>7505</v>
      </c>
      <c r="I3647" t="s">
        <v>37</v>
      </c>
      <c r="J3647" t="s">
        <v>7506</v>
      </c>
      <c r="K3647" t="s">
        <v>7507</v>
      </c>
      <c r="L3647" t="s">
        <v>7508</v>
      </c>
      <c r="M3647" t="s">
        <v>5947</v>
      </c>
      <c r="N3647" t="s">
        <v>5947</v>
      </c>
      <c r="O3647" t="s">
        <v>5948</v>
      </c>
      <c r="P3647" t="s">
        <v>6959</v>
      </c>
      <c r="Q3647" t="s">
        <v>974</v>
      </c>
      <c r="R3647" t="s">
        <v>63</v>
      </c>
      <c r="S3647" t="s">
        <v>108</v>
      </c>
      <c r="T3647" t="s">
        <v>5950</v>
      </c>
      <c r="U3647" t="s">
        <v>5951</v>
      </c>
      <c r="X3647">
        <v>1</v>
      </c>
      <c r="Y3647">
        <v>8000</v>
      </c>
      <c r="Z3647">
        <v>0</v>
      </c>
      <c r="AA3647">
        <v>5000</v>
      </c>
      <c r="AB3647">
        <v>1370000</v>
      </c>
      <c r="AC3647" t="s">
        <v>47</v>
      </c>
      <c r="AD3647">
        <f>+VLOOKUP(T3647,items!$A$2:$D$1255,4,0)</f>
        <v>0</v>
      </c>
      <c r="AE3647">
        <f>+VLOOKUP(T3647,Tabla1[],5,0)</f>
        <v>0</v>
      </c>
      <c r="AF3647">
        <f t="shared" si="56"/>
        <v>4</v>
      </c>
    </row>
    <row r="3648" spans="1:32" x14ac:dyDescent="0.25">
      <c r="A3648">
        <v>99131</v>
      </c>
      <c r="B3648" t="s">
        <v>6269</v>
      </c>
      <c r="C3648" t="s">
        <v>75</v>
      </c>
      <c r="D3648">
        <v>0</v>
      </c>
      <c r="F3648" t="s">
        <v>674</v>
      </c>
      <c r="G3648" t="s">
        <v>271</v>
      </c>
      <c r="H3648" t="s">
        <v>7505</v>
      </c>
      <c r="I3648" t="s">
        <v>37</v>
      </c>
      <c r="J3648" t="s">
        <v>7506</v>
      </c>
      <c r="K3648" t="s">
        <v>7507</v>
      </c>
      <c r="L3648" t="s">
        <v>7508</v>
      </c>
      <c r="M3648" t="s">
        <v>5947</v>
      </c>
      <c r="N3648" t="s">
        <v>5947</v>
      </c>
      <c r="O3648" t="s">
        <v>5948</v>
      </c>
      <c r="P3648" t="s">
        <v>6959</v>
      </c>
      <c r="Q3648" t="s">
        <v>974</v>
      </c>
      <c r="R3648" t="s">
        <v>63</v>
      </c>
      <c r="S3648" t="s">
        <v>108</v>
      </c>
      <c r="T3648" t="s">
        <v>474</v>
      </c>
      <c r="U3648" t="s">
        <v>475</v>
      </c>
      <c r="X3648">
        <v>1</v>
      </c>
      <c r="Y3648">
        <v>0</v>
      </c>
      <c r="Z3648">
        <v>0</v>
      </c>
      <c r="AA3648">
        <v>0</v>
      </c>
      <c r="AB3648">
        <v>250000</v>
      </c>
      <c r="AC3648" t="s">
        <v>47</v>
      </c>
      <c r="AD3648">
        <f>+VLOOKUP(T3648,items!$A$2:$D$1255,4,0)</f>
        <v>0</v>
      </c>
      <c r="AE3648">
        <f>+VLOOKUP(T3648,Tabla1[],5,0)</f>
        <v>0</v>
      </c>
      <c r="AF3648">
        <f t="shared" si="56"/>
        <v>4</v>
      </c>
    </row>
    <row r="3649" spans="1:34" x14ac:dyDescent="0.25">
      <c r="A3649">
        <v>99131</v>
      </c>
      <c r="B3649" t="s">
        <v>6269</v>
      </c>
      <c r="C3649" t="s">
        <v>75</v>
      </c>
      <c r="D3649">
        <v>0</v>
      </c>
      <c r="F3649" t="s">
        <v>674</v>
      </c>
      <c r="G3649" t="s">
        <v>271</v>
      </c>
      <c r="H3649" t="s">
        <v>7505</v>
      </c>
      <c r="I3649" t="s">
        <v>37</v>
      </c>
      <c r="J3649" t="s">
        <v>7506</v>
      </c>
      <c r="K3649" t="s">
        <v>7507</v>
      </c>
      <c r="L3649" t="s">
        <v>7508</v>
      </c>
      <c r="M3649" t="s">
        <v>5947</v>
      </c>
      <c r="N3649" t="s">
        <v>5947</v>
      </c>
      <c r="O3649" t="s">
        <v>5948</v>
      </c>
      <c r="P3649" t="s">
        <v>6959</v>
      </c>
      <c r="Q3649" t="s">
        <v>974</v>
      </c>
      <c r="R3649" t="s">
        <v>63</v>
      </c>
      <c r="S3649" t="s">
        <v>108</v>
      </c>
      <c r="T3649" t="s">
        <v>474</v>
      </c>
      <c r="U3649" t="s">
        <v>475</v>
      </c>
      <c r="X3649">
        <v>1</v>
      </c>
      <c r="Y3649">
        <v>0</v>
      </c>
      <c r="Z3649">
        <v>0</v>
      </c>
      <c r="AA3649">
        <v>0</v>
      </c>
      <c r="AB3649">
        <v>150000</v>
      </c>
      <c r="AC3649" t="s">
        <v>47</v>
      </c>
      <c r="AD3649">
        <f>+VLOOKUP(T3649,items!$A$2:$D$1255,4,0)</f>
        <v>0</v>
      </c>
      <c r="AE3649">
        <f>+VLOOKUP(T3649,Tabla1[],5,0)</f>
        <v>0</v>
      </c>
      <c r="AF3649">
        <f t="shared" si="56"/>
        <v>4</v>
      </c>
    </row>
    <row r="3650" spans="1:34" x14ac:dyDescent="0.25">
      <c r="A3650">
        <v>99131</v>
      </c>
      <c r="B3650" t="s">
        <v>6269</v>
      </c>
      <c r="C3650" t="s">
        <v>75</v>
      </c>
      <c r="D3650">
        <v>0</v>
      </c>
      <c r="F3650" t="s">
        <v>674</v>
      </c>
      <c r="G3650" t="s">
        <v>271</v>
      </c>
      <c r="H3650" t="s">
        <v>7505</v>
      </c>
      <c r="I3650" t="s">
        <v>37</v>
      </c>
      <c r="J3650" t="s">
        <v>7506</v>
      </c>
      <c r="K3650" t="s">
        <v>7507</v>
      </c>
      <c r="L3650" t="s">
        <v>7508</v>
      </c>
      <c r="M3650" t="s">
        <v>5947</v>
      </c>
      <c r="N3650" t="s">
        <v>5947</v>
      </c>
      <c r="O3650" t="s">
        <v>5948</v>
      </c>
      <c r="P3650" t="s">
        <v>6959</v>
      </c>
      <c r="Q3650" t="s">
        <v>974</v>
      </c>
      <c r="R3650" t="s">
        <v>63</v>
      </c>
      <c r="S3650" t="s">
        <v>108</v>
      </c>
      <c r="T3650" t="s">
        <v>7511</v>
      </c>
      <c r="U3650" t="s">
        <v>7512</v>
      </c>
      <c r="X3650">
        <v>3</v>
      </c>
      <c r="Y3650">
        <v>0</v>
      </c>
      <c r="Z3650">
        <v>0</v>
      </c>
      <c r="AA3650">
        <v>0</v>
      </c>
      <c r="AB3650">
        <v>150000</v>
      </c>
      <c r="AC3650" t="s">
        <v>47</v>
      </c>
      <c r="AD3650" t="e">
        <f>+VLOOKUP(T3650,items!$A$2:$D$1255,4,0)</f>
        <v>#N/A</v>
      </c>
      <c r="AE3650" t="e">
        <f>+VLOOKUP(T3650,Tabla1[],5,0)</f>
        <v>#N/A</v>
      </c>
      <c r="AF3650">
        <f t="shared" ref="AF3650:AF3713" si="57">+MONTH(O3650)</f>
        <v>4</v>
      </c>
    </row>
    <row r="3651" spans="1:34" x14ac:dyDescent="0.25">
      <c r="A3651">
        <v>99131</v>
      </c>
      <c r="B3651" t="s">
        <v>6269</v>
      </c>
      <c r="C3651" t="s">
        <v>75</v>
      </c>
      <c r="D3651">
        <v>0</v>
      </c>
      <c r="F3651" t="s">
        <v>674</v>
      </c>
      <c r="G3651" t="s">
        <v>271</v>
      </c>
      <c r="H3651" t="s">
        <v>7505</v>
      </c>
      <c r="I3651" t="s">
        <v>37</v>
      </c>
      <c r="J3651" t="s">
        <v>7506</v>
      </c>
      <c r="K3651" t="s">
        <v>7507</v>
      </c>
      <c r="L3651" t="s">
        <v>7508</v>
      </c>
      <c r="M3651" t="s">
        <v>5947</v>
      </c>
      <c r="N3651" t="s">
        <v>5947</v>
      </c>
      <c r="O3651" t="s">
        <v>5948</v>
      </c>
      <c r="P3651" t="s">
        <v>6959</v>
      </c>
      <c r="Q3651" t="s">
        <v>974</v>
      </c>
      <c r="R3651" t="s">
        <v>63</v>
      </c>
      <c r="S3651" t="s">
        <v>108</v>
      </c>
      <c r="T3651" t="s">
        <v>392</v>
      </c>
      <c r="U3651" t="s">
        <v>393</v>
      </c>
      <c r="X3651">
        <v>1</v>
      </c>
      <c r="Y3651">
        <v>0</v>
      </c>
      <c r="Z3651">
        <v>0</v>
      </c>
      <c r="AA3651">
        <v>0</v>
      </c>
      <c r="AB3651">
        <v>300000</v>
      </c>
      <c r="AC3651" t="s">
        <v>47</v>
      </c>
      <c r="AD3651" t="e">
        <f>+VLOOKUP(T3651,items!$A$2:$D$1255,4,0)</f>
        <v>#N/A</v>
      </c>
      <c r="AE3651" t="e">
        <f>+VLOOKUP(T3651,Tabla1[],5,0)</f>
        <v>#N/A</v>
      </c>
      <c r="AF3651">
        <f t="shared" si="57"/>
        <v>4</v>
      </c>
    </row>
    <row r="3652" spans="1:34" x14ac:dyDescent="0.25">
      <c r="A3652">
        <v>99132</v>
      </c>
      <c r="B3652" t="s">
        <v>4486</v>
      </c>
      <c r="C3652" t="s">
        <v>33</v>
      </c>
      <c r="D3652">
        <v>0</v>
      </c>
      <c r="F3652" t="s">
        <v>119</v>
      </c>
      <c r="G3652" t="s">
        <v>5169</v>
      </c>
      <c r="H3652" t="s">
        <v>7513</v>
      </c>
      <c r="I3652" t="s">
        <v>37</v>
      </c>
      <c r="J3652" t="s">
        <v>7514</v>
      </c>
      <c r="K3652" t="s">
        <v>7515</v>
      </c>
      <c r="L3652" t="s">
        <v>7516</v>
      </c>
      <c r="M3652" t="s">
        <v>126</v>
      </c>
      <c r="N3652" t="s">
        <v>126</v>
      </c>
      <c r="O3652" t="s">
        <v>6845</v>
      </c>
      <c r="P3652" t="s">
        <v>4415</v>
      </c>
      <c r="Q3652" t="s">
        <v>6792</v>
      </c>
      <c r="R3652" t="s">
        <v>127</v>
      </c>
      <c r="S3652" t="s">
        <v>44</v>
      </c>
      <c r="T3652" t="s">
        <v>7517</v>
      </c>
      <c r="U3652" t="s">
        <v>7518</v>
      </c>
      <c r="V3652" t="s">
        <v>259</v>
      </c>
      <c r="X3652">
        <v>1</v>
      </c>
      <c r="Y3652">
        <v>0</v>
      </c>
      <c r="Z3652">
        <v>0</v>
      </c>
      <c r="AA3652">
        <v>0</v>
      </c>
      <c r="AB3652">
        <v>271860</v>
      </c>
      <c r="AC3652" t="s">
        <v>47</v>
      </c>
      <c r="AD3652" t="str">
        <f>+VLOOKUP(T3652,items!$A$2:$D$1255,4,0)</f>
        <v>FUNDA</v>
      </c>
      <c r="AE3652">
        <f>+VLOOKUP(T3652,Tabla1[],5,0)</f>
        <v>0</v>
      </c>
      <c r="AF3652">
        <f t="shared" si="57"/>
        <v>1</v>
      </c>
    </row>
    <row r="3653" spans="1:34" x14ac:dyDescent="0.25">
      <c r="A3653">
        <v>99132</v>
      </c>
      <c r="B3653" t="s">
        <v>4486</v>
      </c>
      <c r="C3653" t="s">
        <v>33</v>
      </c>
      <c r="D3653">
        <v>0</v>
      </c>
      <c r="F3653" t="s">
        <v>119</v>
      </c>
      <c r="G3653" t="s">
        <v>5169</v>
      </c>
      <c r="H3653" t="s">
        <v>7513</v>
      </c>
      <c r="I3653" t="s">
        <v>37</v>
      </c>
      <c r="J3653" t="s">
        <v>7514</v>
      </c>
      <c r="K3653" t="s">
        <v>7515</v>
      </c>
      <c r="L3653" t="s">
        <v>7516</v>
      </c>
      <c r="M3653" t="s">
        <v>126</v>
      </c>
      <c r="N3653" t="s">
        <v>126</v>
      </c>
      <c r="O3653" t="s">
        <v>6845</v>
      </c>
      <c r="P3653" t="s">
        <v>4415</v>
      </c>
      <c r="Q3653" t="s">
        <v>6792</v>
      </c>
      <c r="R3653" t="s">
        <v>127</v>
      </c>
      <c r="S3653" t="s">
        <v>44</v>
      </c>
      <c r="T3653" t="s">
        <v>7519</v>
      </c>
      <c r="U3653" t="s">
        <v>7520</v>
      </c>
      <c r="V3653" t="s">
        <v>259</v>
      </c>
      <c r="X3653">
        <v>1</v>
      </c>
      <c r="Y3653">
        <v>0</v>
      </c>
      <c r="Z3653">
        <v>0</v>
      </c>
      <c r="AA3653">
        <v>0</v>
      </c>
      <c r="AB3653">
        <v>308760</v>
      </c>
      <c r="AC3653" t="s">
        <v>47</v>
      </c>
      <c r="AD3653" t="str">
        <f>+VLOOKUP(T3653,items!$A$2:$D$1255,4,0)</f>
        <v>FUNDA</v>
      </c>
      <c r="AE3653">
        <f>+VLOOKUP(T3653,Tabla1[],5,0)</f>
        <v>0</v>
      </c>
      <c r="AF3653">
        <f t="shared" si="57"/>
        <v>1</v>
      </c>
    </row>
    <row r="3654" spans="1:34" x14ac:dyDescent="0.25">
      <c r="A3654">
        <v>99134</v>
      </c>
      <c r="B3654" t="s">
        <v>2550</v>
      </c>
      <c r="C3654" t="s">
        <v>75</v>
      </c>
      <c r="D3654">
        <v>0</v>
      </c>
      <c r="F3654" t="s">
        <v>119</v>
      </c>
      <c r="G3654" t="s">
        <v>125</v>
      </c>
      <c r="H3654" t="s">
        <v>7521</v>
      </c>
      <c r="I3654" t="s">
        <v>37</v>
      </c>
      <c r="J3654" t="s">
        <v>7522</v>
      </c>
      <c r="K3654" t="s">
        <v>7523</v>
      </c>
      <c r="L3654" t="s">
        <v>7524</v>
      </c>
      <c r="M3654" t="s">
        <v>1213</v>
      </c>
      <c r="N3654" t="s">
        <v>1213</v>
      </c>
      <c r="O3654" t="s">
        <v>683</v>
      </c>
      <c r="P3654" t="s">
        <v>426</v>
      </c>
      <c r="Q3654" t="s">
        <v>5459</v>
      </c>
      <c r="R3654" t="s">
        <v>63</v>
      </c>
      <c r="S3654" t="s">
        <v>256</v>
      </c>
      <c r="T3654" t="s">
        <v>94</v>
      </c>
      <c r="U3654" t="s">
        <v>95</v>
      </c>
      <c r="X3654">
        <v>1</v>
      </c>
      <c r="Y3654">
        <v>0</v>
      </c>
      <c r="Z3654">
        <v>0</v>
      </c>
      <c r="AA3654">
        <v>0</v>
      </c>
      <c r="AB3654">
        <v>460000</v>
      </c>
      <c r="AC3654" t="s">
        <v>47</v>
      </c>
      <c r="AD3654" t="e">
        <f>+VLOOKUP(T3654,items!$A$2:$D$1255,4,0)</f>
        <v>#N/A</v>
      </c>
      <c r="AE3654" t="e">
        <f>+VLOOKUP(T3654,Tabla1[],5,0)</f>
        <v>#N/A</v>
      </c>
      <c r="AF3654">
        <f t="shared" si="57"/>
        <v>11</v>
      </c>
    </row>
    <row r="3655" spans="1:34" x14ac:dyDescent="0.25">
      <c r="A3655">
        <v>99134</v>
      </c>
      <c r="B3655" t="s">
        <v>2550</v>
      </c>
      <c r="C3655" t="s">
        <v>75</v>
      </c>
      <c r="D3655">
        <v>0</v>
      </c>
      <c r="F3655" t="s">
        <v>119</v>
      </c>
      <c r="G3655" t="s">
        <v>125</v>
      </c>
      <c r="H3655" t="s">
        <v>7521</v>
      </c>
      <c r="I3655" t="s">
        <v>37</v>
      </c>
      <c r="J3655" t="s">
        <v>7522</v>
      </c>
      <c r="K3655" t="s">
        <v>7523</v>
      </c>
      <c r="L3655" t="s">
        <v>7524</v>
      </c>
      <c r="M3655" t="s">
        <v>1213</v>
      </c>
      <c r="N3655" t="s">
        <v>1213</v>
      </c>
      <c r="O3655" t="s">
        <v>683</v>
      </c>
      <c r="P3655" t="s">
        <v>426</v>
      </c>
      <c r="Q3655" t="s">
        <v>5459</v>
      </c>
      <c r="R3655" t="s">
        <v>63</v>
      </c>
      <c r="S3655" t="s">
        <v>256</v>
      </c>
      <c r="T3655" t="s">
        <v>331</v>
      </c>
      <c r="U3655" t="s">
        <v>332</v>
      </c>
      <c r="X3655">
        <v>1</v>
      </c>
      <c r="Y3655">
        <v>0</v>
      </c>
      <c r="Z3655">
        <v>0</v>
      </c>
      <c r="AA3655">
        <v>0</v>
      </c>
      <c r="AB3655">
        <v>190000</v>
      </c>
      <c r="AC3655" t="s">
        <v>47</v>
      </c>
      <c r="AD3655" t="e">
        <f>+VLOOKUP(T3655,items!$A$2:$D$1255,4,0)</f>
        <v>#N/A</v>
      </c>
      <c r="AE3655" t="e">
        <f>+VLOOKUP(T3655,Tabla1[],5,0)</f>
        <v>#N/A</v>
      </c>
      <c r="AF3655">
        <f t="shared" si="57"/>
        <v>11</v>
      </c>
    </row>
    <row r="3656" spans="1:34" x14ac:dyDescent="0.25">
      <c r="A3656">
        <v>99136</v>
      </c>
      <c r="B3656" t="s">
        <v>7525</v>
      </c>
      <c r="C3656" t="s">
        <v>75</v>
      </c>
      <c r="D3656">
        <v>0</v>
      </c>
      <c r="F3656" t="s">
        <v>120</v>
      </c>
      <c r="G3656" t="s">
        <v>120</v>
      </c>
      <c r="H3656" t="s">
        <v>7526</v>
      </c>
      <c r="I3656" t="s">
        <v>7527</v>
      </c>
      <c r="J3656" t="s">
        <v>7528</v>
      </c>
      <c r="K3656" t="s">
        <v>7529</v>
      </c>
      <c r="L3656" t="s">
        <v>7530</v>
      </c>
      <c r="M3656" t="s">
        <v>124</v>
      </c>
      <c r="N3656" t="s">
        <v>1214</v>
      </c>
      <c r="O3656" t="s">
        <v>2254</v>
      </c>
      <c r="P3656" t="s">
        <v>2255</v>
      </c>
      <c r="Q3656" t="s">
        <v>4506</v>
      </c>
      <c r="R3656" t="s">
        <v>127</v>
      </c>
      <c r="S3656" t="s">
        <v>272</v>
      </c>
      <c r="T3656" t="s">
        <v>1253</v>
      </c>
      <c r="U3656" t="s">
        <v>1254</v>
      </c>
      <c r="W3656" t="s">
        <v>1088</v>
      </c>
      <c r="X3656">
        <v>1</v>
      </c>
      <c r="Y3656">
        <v>3040</v>
      </c>
      <c r="Z3656">
        <v>0</v>
      </c>
      <c r="AA3656">
        <v>3000</v>
      </c>
      <c r="AB3656" s="14">
        <v>0</v>
      </c>
      <c r="AC3656" t="s">
        <v>47</v>
      </c>
      <c r="AD3656" t="str">
        <f>+VLOOKUP(T3656,items!$A$2:$D$1255,4,0)</f>
        <v>PERGOLA</v>
      </c>
      <c r="AE3656" t="str">
        <f>+VLOOKUP(T3656,Tabla1[],5,0)</f>
        <v>MAXI PERGOLAM</v>
      </c>
      <c r="AF3656">
        <f t="shared" si="57"/>
        <v>12</v>
      </c>
      <c r="AG3656">
        <v>3816</v>
      </c>
      <c r="AH3656" s="14">
        <v>0</v>
      </c>
    </row>
    <row r="3657" spans="1:34" x14ac:dyDescent="0.25">
      <c r="A3657">
        <v>99140</v>
      </c>
      <c r="B3657" t="s">
        <v>3603</v>
      </c>
      <c r="C3657" t="s">
        <v>75</v>
      </c>
      <c r="D3657">
        <v>0</v>
      </c>
      <c r="F3657" t="s">
        <v>120</v>
      </c>
      <c r="G3657" t="s">
        <v>1214</v>
      </c>
      <c r="H3657" t="s">
        <v>7531</v>
      </c>
      <c r="I3657" t="s">
        <v>7532</v>
      </c>
      <c r="J3657" t="s">
        <v>7533</v>
      </c>
      <c r="K3657" t="s">
        <v>7534</v>
      </c>
      <c r="L3657" t="s">
        <v>7535</v>
      </c>
      <c r="M3657" t="s">
        <v>449</v>
      </c>
      <c r="N3657" t="s">
        <v>341</v>
      </c>
      <c r="O3657" t="s">
        <v>4819</v>
      </c>
      <c r="P3657" t="s">
        <v>6584</v>
      </c>
      <c r="Q3657" t="s">
        <v>5230</v>
      </c>
      <c r="R3657" t="s">
        <v>63</v>
      </c>
      <c r="S3657" t="s">
        <v>272</v>
      </c>
      <c r="T3657" t="s">
        <v>1519</v>
      </c>
      <c r="U3657" t="s">
        <v>1520</v>
      </c>
      <c r="V3657" t="s">
        <v>244</v>
      </c>
      <c r="W3657" t="s">
        <v>111</v>
      </c>
      <c r="X3657">
        <v>2</v>
      </c>
      <c r="Y3657">
        <v>10900</v>
      </c>
      <c r="Z3657">
        <v>0</v>
      </c>
      <c r="AA3657">
        <v>4449</v>
      </c>
      <c r="AB3657" s="14">
        <v>36076464</v>
      </c>
      <c r="AC3657" t="s">
        <v>47</v>
      </c>
      <c r="AD3657" t="str">
        <f>+VLOOKUP(T3657,items!$A$2:$D$1255,4,0)</f>
        <v>PERGOLA</v>
      </c>
      <c r="AE3657" t="str">
        <f>+VLOOKUP(T3657,Tabla1[],5,0)</f>
        <v>PERGOLITE</v>
      </c>
      <c r="AF3657">
        <f t="shared" si="57"/>
        <v>12</v>
      </c>
      <c r="AG3657">
        <v>3816</v>
      </c>
      <c r="AH3657" s="14">
        <v>36076464</v>
      </c>
    </row>
    <row r="3658" spans="1:34" x14ac:dyDescent="0.25">
      <c r="A3658">
        <v>99141</v>
      </c>
      <c r="B3658" t="s">
        <v>3837</v>
      </c>
      <c r="C3658" t="s">
        <v>75</v>
      </c>
      <c r="D3658">
        <v>0</v>
      </c>
      <c r="F3658" t="s">
        <v>120</v>
      </c>
      <c r="G3658" t="s">
        <v>124</v>
      </c>
      <c r="H3658" t="s">
        <v>7536</v>
      </c>
      <c r="I3658" t="s">
        <v>7537</v>
      </c>
      <c r="J3658" t="s">
        <v>7538</v>
      </c>
      <c r="K3658" t="s">
        <v>7539</v>
      </c>
      <c r="L3658" t="s">
        <v>37</v>
      </c>
      <c r="M3658" t="s">
        <v>5169</v>
      </c>
      <c r="N3658" t="s">
        <v>186</v>
      </c>
      <c r="O3658" t="s">
        <v>449</v>
      </c>
      <c r="P3658" t="s">
        <v>626</v>
      </c>
      <c r="Q3658" t="s">
        <v>626</v>
      </c>
      <c r="R3658" t="s">
        <v>127</v>
      </c>
      <c r="S3658" t="s">
        <v>164</v>
      </c>
      <c r="T3658" t="s">
        <v>1447</v>
      </c>
      <c r="U3658" t="s">
        <v>1448</v>
      </c>
      <c r="X3658">
        <v>1</v>
      </c>
      <c r="Y3658">
        <v>0</v>
      </c>
      <c r="Z3658">
        <v>0</v>
      </c>
      <c r="AA3658">
        <v>0</v>
      </c>
      <c r="AB3658">
        <v>480606</v>
      </c>
      <c r="AC3658" t="s">
        <v>47</v>
      </c>
      <c r="AD3658">
        <f>+VLOOKUP(T3658,items!$A$2:$D$1255,4,0)</f>
        <v>0</v>
      </c>
      <c r="AE3658">
        <f>+VLOOKUP(T3658,Tabla1[],5,0)</f>
        <v>0</v>
      </c>
      <c r="AF3658">
        <f t="shared" si="57"/>
        <v>12</v>
      </c>
    </row>
    <row r="3659" spans="1:34" x14ac:dyDescent="0.25">
      <c r="A3659">
        <v>99141</v>
      </c>
      <c r="B3659" t="s">
        <v>3837</v>
      </c>
      <c r="C3659" t="s">
        <v>75</v>
      </c>
      <c r="D3659">
        <v>0</v>
      </c>
      <c r="F3659" t="s">
        <v>120</v>
      </c>
      <c r="G3659" t="s">
        <v>124</v>
      </c>
      <c r="H3659" t="s">
        <v>7536</v>
      </c>
      <c r="I3659" t="s">
        <v>7537</v>
      </c>
      <c r="J3659" t="s">
        <v>7538</v>
      </c>
      <c r="K3659" t="s">
        <v>7539</v>
      </c>
      <c r="L3659" t="s">
        <v>37</v>
      </c>
      <c r="M3659" t="s">
        <v>5169</v>
      </c>
      <c r="N3659" t="s">
        <v>186</v>
      </c>
      <c r="O3659" t="s">
        <v>449</v>
      </c>
      <c r="P3659" t="s">
        <v>626</v>
      </c>
      <c r="Q3659" t="s">
        <v>626</v>
      </c>
      <c r="R3659" t="s">
        <v>127</v>
      </c>
      <c r="S3659" t="s">
        <v>164</v>
      </c>
      <c r="T3659" t="s">
        <v>1519</v>
      </c>
      <c r="U3659" t="s">
        <v>1520</v>
      </c>
      <c r="V3659" t="s">
        <v>492</v>
      </c>
      <c r="W3659" t="s">
        <v>114</v>
      </c>
      <c r="X3659">
        <v>1</v>
      </c>
      <c r="Y3659">
        <v>7000</v>
      </c>
      <c r="Z3659">
        <v>0</v>
      </c>
      <c r="AA3659">
        <v>3500</v>
      </c>
      <c r="AB3659">
        <v>4836500</v>
      </c>
      <c r="AC3659" t="s">
        <v>47</v>
      </c>
      <c r="AD3659" t="str">
        <f>+VLOOKUP(T3659,items!$A$2:$D$1255,4,0)</f>
        <v>PERGOLA</v>
      </c>
      <c r="AE3659" t="str">
        <f>+VLOOKUP(T3659,Tabla1[],5,0)</f>
        <v>PERGOLITE</v>
      </c>
      <c r="AF3659">
        <f t="shared" si="57"/>
        <v>12</v>
      </c>
    </row>
    <row r="3660" spans="1:34" x14ac:dyDescent="0.25">
      <c r="A3660">
        <v>99151</v>
      </c>
      <c r="B3660" t="s">
        <v>1234</v>
      </c>
      <c r="C3660" t="s">
        <v>75</v>
      </c>
      <c r="D3660">
        <v>0</v>
      </c>
      <c r="F3660" t="s">
        <v>120</v>
      </c>
      <c r="G3660" t="s">
        <v>504</v>
      </c>
      <c r="H3660" t="s">
        <v>7540</v>
      </c>
      <c r="I3660" t="s">
        <v>7541</v>
      </c>
      <c r="J3660" t="s">
        <v>7542</v>
      </c>
      <c r="K3660" t="s">
        <v>7543</v>
      </c>
      <c r="L3660" t="s">
        <v>37</v>
      </c>
      <c r="M3660" t="s">
        <v>124</v>
      </c>
      <c r="N3660" t="s">
        <v>125</v>
      </c>
      <c r="O3660" t="s">
        <v>1213</v>
      </c>
      <c r="P3660" t="s">
        <v>186</v>
      </c>
      <c r="Q3660" t="s">
        <v>186</v>
      </c>
      <c r="R3660" t="s">
        <v>127</v>
      </c>
      <c r="S3660" t="s">
        <v>164</v>
      </c>
      <c r="T3660" t="s">
        <v>1500</v>
      </c>
      <c r="U3660" t="s">
        <v>1501</v>
      </c>
      <c r="W3660" t="s">
        <v>1095</v>
      </c>
      <c r="X3660">
        <v>1</v>
      </c>
      <c r="Y3660">
        <v>3600</v>
      </c>
      <c r="Z3660">
        <v>0</v>
      </c>
      <c r="AA3660">
        <v>3000</v>
      </c>
      <c r="AB3660">
        <v>1703760</v>
      </c>
      <c r="AC3660" t="s">
        <v>47</v>
      </c>
      <c r="AD3660" t="str">
        <f>+VLOOKUP(T3660,items!$A$2:$D$1255,4,0)</f>
        <v>ESTRUCTURA-SOMBRALINA</v>
      </c>
      <c r="AE3660">
        <f>+VLOOKUP(T3660,Tabla1[],5,0)</f>
        <v>0</v>
      </c>
      <c r="AF3660">
        <f t="shared" si="57"/>
        <v>11</v>
      </c>
    </row>
    <row r="3661" spans="1:34" x14ac:dyDescent="0.25">
      <c r="A3661">
        <v>99152</v>
      </c>
      <c r="B3661" t="s">
        <v>7106</v>
      </c>
      <c r="C3661" t="s">
        <v>75</v>
      </c>
      <c r="D3661">
        <v>0</v>
      </c>
      <c r="F3661" t="s">
        <v>120</v>
      </c>
      <c r="G3661" t="s">
        <v>124</v>
      </c>
      <c r="H3661" t="s">
        <v>7544</v>
      </c>
      <c r="I3661" t="s">
        <v>37</v>
      </c>
      <c r="J3661" t="s">
        <v>7545</v>
      </c>
      <c r="K3661" t="s">
        <v>7546</v>
      </c>
      <c r="L3661" t="s">
        <v>37</v>
      </c>
      <c r="M3661" t="s">
        <v>5169</v>
      </c>
      <c r="N3661" t="s">
        <v>5169</v>
      </c>
      <c r="O3661" t="s">
        <v>126</v>
      </c>
      <c r="P3661" t="s">
        <v>1213</v>
      </c>
      <c r="Q3661" t="s">
        <v>1213</v>
      </c>
      <c r="R3661" t="s">
        <v>127</v>
      </c>
      <c r="S3661" t="s">
        <v>164</v>
      </c>
      <c r="T3661" t="s">
        <v>165</v>
      </c>
      <c r="U3661" t="s">
        <v>166</v>
      </c>
      <c r="X3661">
        <v>10</v>
      </c>
      <c r="Y3661">
        <v>0</v>
      </c>
      <c r="Z3661">
        <v>0</v>
      </c>
      <c r="AA3661">
        <v>0</v>
      </c>
      <c r="AB3661">
        <v>526000</v>
      </c>
      <c r="AC3661" t="s">
        <v>47</v>
      </c>
      <c r="AD3661">
        <f>+VLOOKUP(T3661,items!$A$2:$D$1255,4,0)</f>
        <v>0</v>
      </c>
      <c r="AE3661">
        <f>+VLOOKUP(T3661,Tabla1[],5,0)</f>
        <v>0</v>
      </c>
      <c r="AF3661">
        <f t="shared" si="57"/>
        <v>11</v>
      </c>
    </row>
    <row r="3662" spans="1:34" x14ac:dyDescent="0.25">
      <c r="A3662">
        <v>99152</v>
      </c>
      <c r="B3662" t="s">
        <v>7106</v>
      </c>
      <c r="C3662" t="s">
        <v>75</v>
      </c>
      <c r="D3662">
        <v>0</v>
      </c>
      <c r="F3662" t="s">
        <v>120</v>
      </c>
      <c r="G3662" t="s">
        <v>124</v>
      </c>
      <c r="H3662" t="s">
        <v>7544</v>
      </c>
      <c r="I3662" t="s">
        <v>37</v>
      </c>
      <c r="J3662" t="s">
        <v>7545</v>
      </c>
      <c r="K3662" t="s">
        <v>7546</v>
      </c>
      <c r="L3662" t="s">
        <v>37</v>
      </c>
      <c r="M3662" t="s">
        <v>5169</v>
      </c>
      <c r="N3662" t="s">
        <v>5169</v>
      </c>
      <c r="O3662" t="s">
        <v>126</v>
      </c>
      <c r="P3662" t="s">
        <v>1213</v>
      </c>
      <c r="Q3662" t="s">
        <v>1213</v>
      </c>
      <c r="R3662" t="s">
        <v>127</v>
      </c>
      <c r="S3662" t="s">
        <v>164</v>
      </c>
      <c r="T3662" t="s">
        <v>1411</v>
      </c>
      <c r="U3662" t="s">
        <v>867</v>
      </c>
      <c r="X3662">
        <v>14</v>
      </c>
      <c r="Y3662">
        <v>0</v>
      </c>
      <c r="Z3662">
        <v>0</v>
      </c>
      <c r="AA3662">
        <v>0</v>
      </c>
      <c r="AB3662">
        <v>736400</v>
      </c>
      <c r="AC3662" t="s">
        <v>47</v>
      </c>
      <c r="AD3662">
        <f>+VLOOKUP(T3662,items!$A$2:$D$1255,4,0)</f>
        <v>0</v>
      </c>
      <c r="AE3662">
        <f>+VLOOKUP(T3662,Tabla1[],5,0)</f>
        <v>0</v>
      </c>
      <c r="AF3662">
        <f t="shared" si="57"/>
        <v>11</v>
      </c>
    </row>
    <row r="3663" spans="1:34" x14ac:dyDescent="0.25">
      <c r="A3663">
        <v>99160</v>
      </c>
      <c r="B3663" t="s">
        <v>7547</v>
      </c>
      <c r="C3663" t="s">
        <v>75</v>
      </c>
      <c r="D3663">
        <v>0</v>
      </c>
      <c r="F3663" t="s">
        <v>120</v>
      </c>
      <c r="G3663" t="s">
        <v>626</v>
      </c>
      <c r="H3663" t="s">
        <v>7548</v>
      </c>
      <c r="I3663" t="s">
        <v>37</v>
      </c>
      <c r="J3663" t="s">
        <v>7549</v>
      </c>
      <c r="K3663" t="s">
        <v>7550</v>
      </c>
      <c r="L3663" t="s">
        <v>7551</v>
      </c>
      <c r="M3663" t="s">
        <v>341</v>
      </c>
      <c r="N3663" t="s">
        <v>341</v>
      </c>
      <c r="O3663" t="s">
        <v>2253</v>
      </c>
      <c r="P3663" t="s">
        <v>4819</v>
      </c>
      <c r="Q3663" t="s">
        <v>2255</v>
      </c>
      <c r="R3663" t="s">
        <v>63</v>
      </c>
      <c r="S3663" t="s">
        <v>44</v>
      </c>
      <c r="T3663" t="s">
        <v>2838</v>
      </c>
      <c r="U3663" t="s">
        <v>2839</v>
      </c>
      <c r="X3663">
        <v>1</v>
      </c>
      <c r="Y3663">
        <v>0</v>
      </c>
      <c r="Z3663">
        <v>0</v>
      </c>
      <c r="AA3663">
        <v>0</v>
      </c>
      <c r="AB3663">
        <v>300000</v>
      </c>
      <c r="AC3663" t="s">
        <v>47</v>
      </c>
      <c r="AD3663" t="e">
        <f>+VLOOKUP(T3663,items!$A$2:$D$1255,4,0)</f>
        <v>#N/A</v>
      </c>
      <c r="AE3663" t="e">
        <f>+VLOOKUP(T3663,Tabla1[],5,0)</f>
        <v>#N/A</v>
      </c>
      <c r="AF3663">
        <f t="shared" si="57"/>
        <v>12</v>
      </c>
    </row>
    <row r="3664" spans="1:34" x14ac:dyDescent="0.25">
      <c r="A3664">
        <v>99161</v>
      </c>
      <c r="B3664" t="s">
        <v>7236</v>
      </c>
      <c r="C3664" t="s">
        <v>75</v>
      </c>
      <c r="D3664">
        <v>0</v>
      </c>
      <c r="F3664" t="s">
        <v>120</v>
      </c>
      <c r="G3664" t="s">
        <v>120</v>
      </c>
      <c r="H3664" t="s">
        <v>7552</v>
      </c>
      <c r="I3664" t="s">
        <v>37</v>
      </c>
      <c r="J3664" t="s">
        <v>7553</v>
      </c>
      <c r="K3664" t="s">
        <v>7554</v>
      </c>
      <c r="L3664" t="s">
        <v>37</v>
      </c>
      <c r="M3664" t="s">
        <v>504</v>
      </c>
      <c r="N3664" t="s">
        <v>504</v>
      </c>
      <c r="O3664" t="s">
        <v>5169</v>
      </c>
      <c r="P3664" t="s">
        <v>125</v>
      </c>
      <c r="Q3664" t="s">
        <v>125</v>
      </c>
      <c r="R3664" t="s">
        <v>127</v>
      </c>
      <c r="S3664" t="s">
        <v>164</v>
      </c>
      <c r="T3664" t="s">
        <v>1844</v>
      </c>
      <c r="U3664" t="s">
        <v>1845</v>
      </c>
      <c r="X3664">
        <v>8.5</v>
      </c>
      <c r="Y3664">
        <v>0</v>
      </c>
      <c r="Z3664">
        <v>0</v>
      </c>
      <c r="AA3664">
        <v>0</v>
      </c>
      <c r="AB3664">
        <v>447100</v>
      </c>
      <c r="AC3664" t="s">
        <v>47</v>
      </c>
      <c r="AD3664">
        <f>+VLOOKUP(T3664,items!$A$2:$D$1255,4,0)</f>
        <v>0</v>
      </c>
      <c r="AE3664">
        <f>+VLOOKUP(T3664,Tabla1[],5,0)</f>
        <v>0</v>
      </c>
      <c r="AF3664">
        <f t="shared" si="57"/>
        <v>11</v>
      </c>
    </row>
    <row r="3665" spans="1:32" x14ac:dyDescent="0.25">
      <c r="A3665">
        <v>99162</v>
      </c>
      <c r="B3665" t="s">
        <v>7555</v>
      </c>
      <c r="C3665" t="s">
        <v>75</v>
      </c>
      <c r="D3665">
        <v>0</v>
      </c>
      <c r="F3665" t="s">
        <v>120</v>
      </c>
      <c r="G3665" t="s">
        <v>326</v>
      </c>
      <c r="H3665" t="s">
        <v>7556</v>
      </c>
      <c r="I3665" t="s">
        <v>37</v>
      </c>
      <c r="J3665" t="s">
        <v>7557</v>
      </c>
      <c r="K3665" t="s">
        <v>7558</v>
      </c>
      <c r="L3665" t="s">
        <v>7559</v>
      </c>
      <c r="M3665" t="s">
        <v>387</v>
      </c>
      <c r="N3665" t="s">
        <v>387</v>
      </c>
      <c r="O3665" t="s">
        <v>343</v>
      </c>
      <c r="P3665" t="s">
        <v>6385</v>
      </c>
      <c r="Q3665" t="s">
        <v>4885</v>
      </c>
      <c r="R3665" t="s">
        <v>127</v>
      </c>
      <c r="S3665" t="s">
        <v>44</v>
      </c>
      <c r="T3665" t="s">
        <v>633</v>
      </c>
      <c r="U3665" t="s">
        <v>634</v>
      </c>
      <c r="X3665">
        <v>1</v>
      </c>
      <c r="Y3665">
        <v>0</v>
      </c>
      <c r="Z3665">
        <v>0</v>
      </c>
      <c r="AA3665">
        <v>0</v>
      </c>
      <c r="AB3665">
        <v>426250</v>
      </c>
      <c r="AC3665" t="s">
        <v>47</v>
      </c>
      <c r="AD3665">
        <f>+VLOOKUP(T3665,items!$A$2:$D$1255,4,0)</f>
        <v>0</v>
      </c>
      <c r="AE3665">
        <f>+VLOOKUP(T3665,Tabla1[],5,0)</f>
        <v>0</v>
      </c>
      <c r="AF3665">
        <f t="shared" si="57"/>
        <v>12</v>
      </c>
    </row>
    <row r="3666" spans="1:32" x14ac:dyDescent="0.25">
      <c r="A3666">
        <v>99162</v>
      </c>
      <c r="B3666" t="s">
        <v>7555</v>
      </c>
      <c r="C3666" t="s">
        <v>75</v>
      </c>
      <c r="D3666">
        <v>0</v>
      </c>
      <c r="F3666" t="s">
        <v>120</v>
      </c>
      <c r="G3666" t="s">
        <v>326</v>
      </c>
      <c r="H3666" t="s">
        <v>7556</v>
      </c>
      <c r="I3666" t="s">
        <v>37</v>
      </c>
      <c r="J3666" t="s">
        <v>7557</v>
      </c>
      <c r="K3666" t="s">
        <v>7558</v>
      </c>
      <c r="L3666" t="s">
        <v>7559</v>
      </c>
      <c r="M3666" t="s">
        <v>387</v>
      </c>
      <c r="N3666" t="s">
        <v>387</v>
      </c>
      <c r="O3666" t="s">
        <v>343</v>
      </c>
      <c r="P3666" t="s">
        <v>6385</v>
      </c>
      <c r="Q3666" t="s">
        <v>4885</v>
      </c>
      <c r="R3666" t="s">
        <v>127</v>
      </c>
      <c r="S3666" t="s">
        <v>44</v>
      </c>
      <c r="T3666" t="s">
        <v>717</v>
      </c>
      <c r="U3666" t="s">
        <v>718</v>
      </c>
      <c r="X3666">
        <v>3</v>
      </c>
      <c r="Y3666">
        <v>0</v>
      </c>
      <c r="Z3666">
        <v>0</v>
      </c>
      <c r="AA3666">
        <v>0</v>
      </c>
      <c r="AB3666">
        <v>300000</v>
      </c>
      <c r="AC3666" t="s">
        <v>47</v>
      </c>
      <c r="AD3666">
        <f>+VLOOKUP(T3666,items!$A$2:$D$1255,4,0)</f>
        <v>0</v>
      </c>
      <c r="AE3666">
        <f>+VLOOKUP(T3666,Tabla1[],5,0)</f>
        <v>0</v>
      </c>
      <c r="AF3666">
        <f t="shared" si="57"/>
        <v>12</v>
      </c>
    </row>
    <row r="3667" spans="1:32" x14ac:dyDescent="0.25">
      <c r="A3667">
        <v>99162</v>
      </c>
      <c r="B3667" t="s">
        <v>7555</v>
      </c>
      <c r="C3667" t="s">
        <v>75</v>
      </c>
      <c r="D3667">
        <v>0</v>
      </c>
      <c r="F3667" t="s">
        <v>120</v>
      </c>
      <c r="G3667" t="s">
        <v>326</v>
      </c>
      <c r="H3667" t="s">
        <v>7556</v>
      </c>
      <c r="I3667" t="s">
        <v>37</v>
      </c>
      <c r="J3667" t="s">
        <v>7557</v>
      </c>
      <c r="K3667" t="s">
        <v>7558</v>
      </c>
      <c r="L3667" t="s">
        <v>7559</v>
      </c>
      <c r="M3667" t="s">
        <v>387</v>
      </c>
      <c r="N3667" t="s">
        <v>387</v>
      </c>
      <c r="O3667" t="s">
        <v>343</v>
      </c>
      <c r="P3667" t="s">
        <v>6385</v>
      </c>
      <c r="Q3667" t="s">
        <v>4885</v>
      </c>
      <c r="R3667" t="s">
        <v>127</v>
      </c>
      <c r="S3667" t="s">
        <v>44</v>
      </c>
      <c r="T3667" t="s">
        <v>94</v>
      </c>
      <c r="U3667" t="s">
        <v>95</v>
      </c>
      <c r="X3667">
        <v>1</v>
      </c>
      <c r="Y3667">
        <v>0</v>
      </c>
      <c r="Z3667">
        <v>0</v>
      </c>
      <c r="AA3667">
        <v>0</v>
      </c>
      <c r="AB3667">
        <v>400000</v>
      </c>
      <c r="AC3667" t="s">
        <v>47</v>
      </c>
      <c r="AD3667" t="e">
        <f>+VLOOKUP(T3667,items!$A$2:$D$1255,4,0)</f>
        <v>#N/A</v>
      </c>
      <c r="AE3667" t="e">
        <f>+VLOOKUP(T3667,Tabla1[],5,0)</f>
        <v>#N/A</v>
      </c>
      <c r="AF3667">
        <f t="shared" si="57"/>
        <v>12</v>
      </c>
    </row>
    <row r="3668" spans="1:32" x14ac:dyDescent="0.25">
      <c r="A3668">
        <v>99172</v>
      </c>
      <c r="B3668" t="s">
        <v>7560</v>
      </c>
      <c r="C3668" t="s">
        <v>33</v>
      </c>
      <c r="D3668">
        <v>0</v>
      </c>
      <c r="F3668" t="s">
        <v>4817</v>
      </c>
      <c r="G3668" t="s">
        <v>125</v>
      </c>
      <c r="H3668" t="s">
        <v>7561</v>
      </c>
      <c r="I3668" t="s">
        <v>37</v>
      </c>
      <c r="J3668" t="s">
        <v>7562</v>
      </c>
      <c r="K3668" t="s">
        <v>7563</v>
      </c>
      <c r="L3668" t="s">
        <v>7564</v>
      </c>
      <c r="M3668" t="s">
        <v>1213</v>
      </c>
      <c r="N3668" t="s">
        <v>1213</v>
      </c>
      <c r="O3668" t="s">
        <v>3177</v>
      </c>
      <c r="P3668" t="s">
        <v>608</v>
      </c>
      <c r="Q3668" t="s">
        <v>1974</v>
      </c>
      <c r="R3668" t="s">
        <v>63</v>
      </c>
      <c r="S3668" t="s">
        <v>44</v>
      </c>
      <c r="T3668" t="s">
        <v>311</v>
      </c>
      <c r="U3668" t="s">
        <v>312</v>
      </c>
      <c r="V3668" t="s">
        <v>2013</v>
      </c>
      <c r="X3668">
        <v>2</v>
      </c>
      <c r="Y3668">
        <v>0</v>
      </c>
      <c r="Z3668">
        <v>0</v>
      </c>
      <c r="AA3668">
        <v>0</v>
      </c>
      <c r="AB3668">
        <v>3213016</v>
      </c>
      <c r="AC3668" t="s">
        <v>47</v>
      </c>
      <c r="AD3668" t="str">
        <f>+VLOOKUP(T3668,items!$A$2:$D$1255,4,0)</f>
        <v>MUEBLES</v>
      </c>
      <c r="AE3668">
        <f>+VLOOKUP(T3668,Tabla1[],5,0)</f>
        <v>0</v>
      </c>
      <c r="AF3668">
        <f t="shared" si="57"/>
        <v>1</v>
      </c>
    </row>
    <row r="3669" spans="1:32" x14ac:dyDescent="0.25">
      <c r="A3669">
        <v>99172</v>
      </c>
      <c r="B3669" t="s">
        <v>7560</v>
      </c>
      <c r="C3669" t="s">
        <v>33</v>
      </c>
      <c r="D3669">
        <v>0</v>
      </c>
      <c r="F3669" t="s">
        <v>4817</v>
      </c>
      <c r="G3669" t="s">
        <v>125</v>
      </c>
      <c r="H3669" t="s">
        <v>7561</v>
      </c>
      <c r="I3669" t="s">
        <v>37</v>
      </c>
      <c r="J3669" t="s">
        <v>7562</v>
      </c>
      <c r="K3669" t="s">
        <v>7563</v>
      </c>
      <c r="L3669" t="s">
        <v>7564</v>
      </c>
      <c r="M3669" t="s">
        <v>1213</v>
      </c>
      <c r="N3669" t="s">
        <v>1213</v>
      </c>
      <c r="O3669" t="s">
        <v>3177</v>
      </c>
      <c r="P3669" t="s">
        <v>608</v>
      </c>
      <c r="Q3669" t="s">
        <v>1974</v>
      </c>
      <c r="R3669" t="s">
        <v>63</v>
      </c>
      <c r="S3669" t="s">
        <v>44</v>
      </c>
      <c r="T3669" t="s">
        <v>1194</v>
      </c>
      <c r="U3669" t="s">
        <v>1195</v>
      </c>
      <c r="W3669" t="s">
        <v>117</v>
      </c>
      <c r="X3669">
        <v>1</v>
      </c>
      <c r="Y3669">
        <v>0</v>
      </c>
      <c r="Z3669">
        <v>0</v>
      </c>
      <c r="AA3669">
        <v>0</v>
      </c>
      <c r="AB3669">
        <v>1244054</v>
      </c>
      <c r="AC3669" t="s">
        <v>47</v>
      </c>
      <c r="AD3669">
        <f>+VLOOKUP(T3669,items!$A$2:$D$1255,4,0)</f>
        <v>0</v>
      </c>
      <c r="AE3669">
        <f>+VLOOKUP(T3669,Tabla1[],5,0)</f>
        <v>0</v>
      </c>
      <c r="AF3669">
        <f t="shared" si="57"/>
        <v>1</v>
      </c>
    </row>
    <row r="3670" spans="1:32" x14ac:dyDescent="0.25">
      <c r="A3670">
        <v>99172</v>
      </c>
      <c r="B3670" t="s">
        <v>7560</v>
      </c>
      <c r="C3670" t="s">
        <v>33</v>
      </c>
      <c r="D3670">
        <v>0</v>
      </c>
      <c r="F3670" t="s">
        <v>4817</v>
      </c>
      <c r="G3670" t="s">
        <v>125</v>
      </c>
      <c r="H3670" t="s">
        <v>7561</v>
      </c>
      <c r="I3670" t="s">
        <v>37</v>
      </c>
      <c r="J3670" t="s">
        <v>7562</v>
      </c>
      <c r="K3670" t="s">
        <v>7563</v>
      </c>
      <c r="L3670" t="s">
        <v>7564</v>
      </c>
      <c r="M3670" t="s">
        <v>1213</v>
      </c>
      <c r="N3670" t="s">
        <v>1213</v>
      </c>
      <c r="O3670" t="s">
        <v>3177</v>
      </c>
      <c r="P3670" t="s">
        <v>608</v>
      </c>
      <c r="Q3670" t="s">
        <v>1974</v>
      </c>
      <c r="R3670" t="s">
        <v>63</v>
      </c>
      <c r="S3670" t="s">
        <v>44</v>
      </c>
      <c r="T3670" t="s">
        <v>1878</v>
      </c>
      <c r="U3670" t="s">
        <v>1879</v>
      </c>
      <c r="V3670" t="s">
        <v>1358</v>
      </c>
      <c r="X3670">
        <v>2</v>
      </c>
      <c r="Y3670">
        <v>0</v>
      </c>
      <c r="Z3670">
        <v>0</v>
      </c>
      <c r="AA3670">
        <v>0</v>
      </c>
      <c r="AB3670">
        <v>2652794</v>
      </c>
      <c r="AC3670" t="s">
        <v>47</v>
      </c>
      <c r="AD3670" t="str">
        <f>+VLOOKUP(T3670,items!$A$2:$D$1255,4,0)</f>
        <v>MUEBLES</v>
      </c>
      <c r="AE3670">
        <f>+VLOOKUP(T3670,Tabla1[],5,0)</f>
        <v>0</v>
      </c>
      <c r="AF3670">
        <f t="shared" si="57"/>
        <v>1</v>
      </c>
    </row>
    <row r="3671" spans="1:32" x14ac:dyDescent="0.25">
      <c r="A3671">
        <v>99172</v>
      </c>
      <c r="B3671" t="s">
        <v>7560</v>
      </c>
      <c r="C3671" t="s">
        <v>33</v>
      </c>
      <c r="D3671">
        <v>0</v>
      </c>
      <c r="F3671" t="s">
        <v>4817</v>
      </c>
      <c r="G3671" t="s">
        <v>125</v>
      </c>
      <c r="H3671" t="s">
        <v>7561</v>
      </c>
      <c r="I3671" t="s">
        <v>37</v>
      </c>
      <c r="J3671" t="s">
        <v>7562</v>
      </c>
      <c r="K3671" t="s">
        <v>7563</v>
      </c>
      <c r="L3671" t="s">
        <v>7564</v>
      </c>
      <c r="M3671" t="s">
        <v>1213</v>
      </c>
      <c r="N3671" t="s">
        <v>1213</v>
      </c>
      <c r="O3671" t="s">
        <v>3177</v>
      </c>
      <c r="P3671" t="s">
        <v>608</v>
      </c>
      <c r="Q3671" t="s">
        <v>1974</v>
      </c>
      <c r="R3671" t="s">
        <v>63</v>
      </c>
      <c r="S3671" t="s">
        <v>44</v>
      </c>
      <c r="T3671" t="s">
        <v>314</v>
      </c>
      <c r="U3671" t="s">
        <v>315</v>
      </c>
      <c r="X3671">
        <v>1</v>
      </c>
      <c r="Y3671">
        <v>0</v>
      </c>
      <c r="Z3671">
        <v>0</v>
      </c>
      <c r="AA3671">
        <v>0</v>
      </c>
      <c r="AB3671">
        <v>400000</v>
      </c>
      <c r="AC3671" t="s">
        <v>47</v>
      </c>
      <c r="AD3671">
        <f>+VLOOKUP(T3671,items!$A$2:$D$1255,4,0)</f>
        <v>0</v>
      </c>
      <c r="AE3671">
        <f>+VLOOKUP(T3671,Tabla1[],5,0)</f>
        <v>0</v>
      </c>
      <c r="AF3671">
        <f t="shared" si="57"/>
        <v>1</v>
      </c>
    </row>
    <row r="3672" spans="1:32" x14ac:dyDescent="0.25">
      <c r="A3672">
        <v>99176</v>
      </c>
      <c r="B3672" t="s">
        <v>7565</v>
      </c>
      <c r="C3672" t="s">
        <v>33</v>
      </c>
      <c r="D3672">
        <v>0</v>
      </c>
      <c r="F3672" t="s">
        <v>4817</v>
      </c>
      <c r="G3672" t="s">
        <v>124</v>
      </c>
      <c r="H3672" t="s">
        <v>7566</v>
      </c>
      <c r="I3672" t="s">
        <v>37</v>
      </c>
      <c r="J3672" t="s">
        <v>7567</v>
      </c>
      <c r="K3672" t="s">
        <v>7568</v>
      </c>
      <c r="L3672" t="s">
        <v>7569</v>
      </c>
      <c r="M3672" t="s">
        <v>125</v>
      </c>
      <c r="N3672" t="s">
        <v>125</v>
      </c>
      <c r="O3672" t="s">
        <v>2254</v>
      </c>
      <c r="P3672" t="s">
        <v>2255</v>
      </c>
      <c r="Q3672" t="s">
        <v>6584</v>
      </c>
      <c r="R3672" t="s">
        <v>127</v>
      </c>
      <c r="S3672" t="s">
        <v>108</v>
      </c>
      <c r="T3672" t="s">
        <v>527</v>
      </c>
      <c r="U3672" t="s">
        <v>528</v>
      </c>
      <c r="V3672" t="s">
        <v>867</v>
      </c>
      <c r="X3672">
        <v>2</v>
      </c>
      <c r="Y3672">
        <v>0</v>
      </c>
      <c r="Z3672">
        <v>0</v>
      </c>
      <c r="AA3672">
        <v>0</v>
      </c>
      <c r="AB3672">
        <v>4576656</v>
      </c>
      <c r="AC3672" t="s">
        <v>47</v>
      </c>
      <c r="AD3672" t="str">
        <f>+VLOOKUP(T3672,items!$A$2:$D$1255,4,0)</f>
        <v>MUEBLES</v>
      </c>
      <c r="AE3672">
        <f>+VLOOKUP(T3672,Tabla1[],5,0)</f>
        <v>0</v>
      </c>
      <c r="AF3672">
        <f t="shared" si="57"/>
        <v>12</v>
      </c>
    </row>
    <row r="3673" spans="1:32" x14ac:dyDescent="0.25">
      <c r="A3673">
        <v>99176</v>
      </c>
      <c r="B3673" t="s">
        <v>7565</v>
      </c>
      <c r="C3673" t="s">
        <v>33</v>
      </c>
      <c r="D3673">
        <v>0</v>
      </c>
      <c r="F3673" t="s">
        <v>4817</v>
      </c>
      <c r="G3673" t="s">
        <v>124</v>
      </c>
      <c r="H3673" t="s">
        <v>7566</v>
      </c>
      <c r="I3673" t="s">
        <v>37</v>
      </c>
      <c r="J3673" t="s">
        <v>7567</v>
      </c>
      <c r="K3673" t="s">
        <v>7568</v>
      </c>
      <c r="L3673" t="s">
        <v>7569</v>
      </c>
      <c r="M3673" t="s">
        <v>125</v>
      </c>
      <c r="N3673" t="s">
        <v>125</v>
      </c>
      <c r="O3673" t="s">
        <v>2254</v>
      </c>
      <c r="P3673" t="s">
        <v>2255</v>
      </c>
      <c r="Q3673" t="s">
        <v>6584</v>
      </c>
      <c r="R3673" t="s">
        <v>127</v>
      </c>
      <c r="S3673" t="s">
        <v>108</v>
      </c>
      <c r="T3673" t="s">
        <v>530</v>
      </c>
      <c r="U3673" t="s">
        <v>531</v>
      </c>
      <c r="V3673" t="s">
        <v>867</v>
      </c>
      <c r="X3673">
        <v>2</v>
      </c>
      <c r="Y3673">
        <v>0</v>
      </c>
      <c r="Z3673">
        <v>0</v>
      </c>
      <c r="AA3673">
        <v>0</v>
      </c>
      <c r="AB3673">
        <v>7744502</v>
      </c>
      <c r="AC3673" t="s">
        <v>47</v>
      </c>
      <c r="AD3673" t="str">
        <f>+VLOOKUP(T3673,items!$A$2:$D$1255,4,0)</f>
        <v>MUEBLES</v>
      </c>
      <c r="AE3673">
        <f>+VLOOKUP(T3673,Tabla1[],5,0)</f>
        <v>0</v>
      </c>
      <c r="AF3673">
        <f t="shared" si="57"/>
        <v>12</v>
      </c>
    </row>
    <row r="3674" spans="1:32" x14ac:dyDescent="0.25">
      <c r="A3674">
        <v>99176</v>
      </c>
      <c r="B3674" t="s">
        <v>7565</v>
      </c>
      <c r="C3674" t="s">
        <v>33</v>
      </c>
      <c r="D3674">
        <v>0</v>
      </c>
      <c r="F3674" t="s">
        <v>4817</v>
      </c>
      <c r="G3674" t="s">
        <v>124</v>
      </c>
      <c r="H3674" t="s">
        <v>7566</v>
      </c>
      <c r="I3674" t="s">
        <v>37</v>
      </c>
      <c r="J3674" t="s">
        <v>7567</v>
      </c>
      <c r="K3674" t="s">
        <v>7568</v>
      </c>
      <c r="L3674" t="s">
        <v>7569</v>
      </c>
      <c r="M3674" t="s">
        <v>125</v>
      </c>
      <c r="N3674" t="s">
        <v>125</v>
      </c>
      <c r="O3674" t="s">
        <v>2254</v>
      </c>
      <c r="P3674" t="s">
        <v>2255</v>
      </c>
      <c r="Q3674" t="s">
        <v>6584</v>
      </c>
      <c r="R3674" t="s">
        <v>127</v>
      </c>
      <c r="S3674" t="s">
        <v>108</v>
      </c>
      <c r="T3674" t="s">
        <v>534</v>
      </c>
      <c r="U3674" t="s">
        <v>535</v>
      </c>
      <c r="X3674">
        <v>1</v>
      </c>
      <c r="Y3674">
        <v>0</v>
      </c>
      <c r="Z3674">
        <v>0</v>
      </c>
      <c r="AA3674">
        <v>0</v>
      </c>
      <c r="AB3674">
        <v>1450768</v>
      </c>
      <c r="AC3674" t="s">
        <v>47</v>
      </c>
      <c r="AD3674" t="str">
        <f>+VLOOKUP(T3674,items!$A$2:$D$1255,4,0)</f>
        <v>MUEBLES</v>
      </c>
      <c r="AE3674">
        <f>+VLOOKUP(T3674,Tabla1[],5,0)</f>
        <v>0</v>
      </c>
      <c r="AF3674">
        <f t="shared" si="57"/>
        <v>12</v>
      </c>
    </row>
    <row r="3675" spans="1:32" x14ac:dyDescent="0.25">
      <c r="A3675">
        <v>99176</v>
      </c>
      <c r="B3675" t="s">
        <v>7565</v>
      </c>
      <c r="C3675" t="s">
        <v>33</v>
      </c>
      <c r="D3675">
        <v>0</v>
      </c>
      <c r="F3675" t="s">
        <v>4817</v>
      </c>
      <c r="G3675" t="s">
        <v>124</v>
      </c>
      <c r="H3675" t="s">
        <v>7566</v>
      </c>
      <c r="I3675" t="s">
        <v>37</v>
      </c>
      <c r="J3675" t="s">
        <v>7567</v>
      </c>
      <c r="K3675" t="s">
        <v>7568</v>
      </c>
      <c r="L3675" t="s">
        <v>7569</v>
      </c>
      <c r="M3675" t="s">
        <v>125</v>
      </c>
      <c r="N3675" t="s">
        <v>125</v>
      </c>
      <c r="O3675" t="s">
        <v>2254</v>
      </c>
      <c r="P3675" t="s">
        <v>2255</v>
      </c>
      <c r="Q3675" t="s">
        <v>6584</v>
      </c>
      <c r="R3675" t="s">
        <v>127</v>
      </c>
      <c r="S3675" t="s">
        <v>108</v>
      </c>
      <c r="T3675" t="s">
        <v>7570</v>
      </c>
      <c r="U3675" t="s">
        <v>7571</v>
      </c>
      <c r="W3675" t="s">
        <v>117</v>
      </c>
      <c r="X3675">
        <v>1</v>
      </c>
      <c r="Y3675">
        <v>0</v>
      </c>
      <c r="Z3675">
        <v>0</v>
      </c>
      <c r="AA3675">
        <v>0</v>
      </c>
      <c r="AB3675">
        <v>4960845</v>
      </c>
      <c r="AC3675" t="s">
        <v>47</v>
      </c>
      <c r="AD3675" t="str">
        <f>+VLOOKUP(T3675,items!$A$2:$D$1255,4,0)</f>
        <v>MUEBLES</v>
      </c>
      <c r="AE3675">
        <f>+VLOOKUP(T3675,Tabla1[],5,0)</f>
        <v>0</v>
      </c>
      <c r="AF3675">
        <f t="shared" si="57"/>
        <v>12</v>
      </c>
    </row>
    <row r="3676" spans="1:32" x14ac:dyDescent="0.25">
      <c r="A3676">
        <v>99178</v>
      </c>
      <c r="B3676" t="s">
        <v>7321</v>
      </c>
      <c r="C3676" t="s">
        <v>33</v>
      </c>
      <c r="D3676">
        <v>0</v>
      </c>
      <c r="F3676" t="s">
        <v>41</v>
      </c>
      <c r="G3676" t="s">
        <v>4817</v>
      </c>
      <c r="H3676" t="s">
        <v>7572</v>
      </c>
      <c r="I3676" t="s">
        <v>37</v>
      </c>
      <c r="J3676" t="s">
        <v>7573</v>
      </c>
      <c r="K3676" t="s">
        <v>7574</v>
      </c>
      <c r="L3676" t="s">
        <v>7575</v>
      </c>
      <c r="M3676" t="s">
        <v>126</v>
      </c>
      <c r="N3676" t="s">
        <v>126</v>
      </c>
      <c r="O3676" t="s">
        <v>344</v>
      </c>
      <c r="P3676" t="s">
        <v>4320</v>
      </c>
      <c r="Q3676" t="s">
        <v>5143</v>
      </c>
      <c r="R3676" t="s">
        <v>63</v>
      </c>
      <c r="S3676" t="s">
        <v>44</v>
      </c>
      <c r="T3676" t="s">
        <v>7576</v>
      </c>
      <c r="U3676" t="s">
        <v>7577</v>
      </c>
      <c r="X3676">
        <v>2</v>
      </c>
      <c r="Y3676">
        <v>0</v>
      </c>
      <c r="Z3676">
        <v>0</v>
      </c>
      <c r="AA3676">
        <v>0</v>
      </c>
      <c r="AB3676">
        <v>14400</v>
      </c>
      <c r="AC3676" t="s">
        <v>47</v>
      </c>
      <c r="AD3676">
        <f>+VLOOKUP(T3676,items!$A$2:$D$1255,4,0)</f>
        <v>0</v>
      </c>
      <c r="AE3676">
        <f>+VLOOKUP(T3676,Tabla1[],5,0)</f>
        <v>0</v>
      </c>
      <c r="AF3676">
        <f t="shared" si="57"/>
        <v>1</v>
      </c>
    </row>
    <row r="3677" spans="1:32" x14ac:dyDescent="0.25">
      <c r="A3677">
        <v>99178</v>
      </c>
      <c r="B3677" t="s">
        <v>7321</v>
      </c>
      <c r="C3677" t="s">
        <v>33</v>
      </c>
      <c r="D3677">
        <v>0</v>
      </c>
      <c r="F3677" t="s">
        <v>41</v>
      </c>
      <c r="G3677" t="s">
        <v>4817</v>
      </c>
      <c r="H3677" t="s">
        <v>7572</v>
      </c>
      <c r="I3677" t="s">
        <v>37</v>
      </c>
      <c r="J3677" t="s">
        <v>7573</v>
      </c>
      <c r="K3677" t="s">
        <v>7574</v>
      </c>
      <c r="L3677" t="s">
        <v>7575</v>
      </c>
      <c r="M3677" t="s">
        <v>126</v>
      </c>
      <c r="N3677" t="s">
        <v>126</v>
      </c>
      <c r="O3677" t="s">
        <v>344</v>
      </c>
      <c r="P3677" t="s">
        <v>4320</v>
      </c>
      <c r="Q3677" t="s">
        <v>5143</v>
      </c>
      <c r="R3677" t="s">
        <v>63</v>
      </c>
      <c r="S3677" t="s">
        <v>44</v>
      </c>
      <c r="T3677" t="s">
        <v>7578</v>
      </c>
      <c r="U3677" t="s">
        <v>7579</v>
      </c>
      <c r="V3677" t="s">
        <v>1427</v>
      </c>
      <c r="X3677">
        <v>1</v>
      </c>
      <c r="Y3677">
        <v>0</v>
      </c>
      <c r="Z3677">
        <v>0</v>
      </c>
      <c r="AA3677">
        <v>0</v>
      </c>
      <c r="AB3677">
        <v>1514094</v>
      </c>
      <c r="AC3677" t="s">
        <v>47</v>
      </c>
      <c r="AD3677">
        <f>+VLOOKUP(T3677,items!$A$2:$D$1255,4,0)</f>
        <v>0</v>
      </c>
      <c r="AE3677">
        <f>+VLOOKUP(T3677,Tabla1[],5,0)</f>
        <v>0</v>
      </c>
      <c r="AF3677">
        <f t="shared" si="57"/>
        <v>1</v>
      </c>
    </row>
    <row r="3678" spans="1:32" x14ac:dyDescent="0.25">
      <c r="A3678">
        <v>99178</v>
      </c>
      <c r="B3678" t="s">
        <v>7321</v>
      </c>
      <c r="C3678" t="s">
        <v>33</v>
      </c>
      <c r="D3678">
        <v>0</v>
      </c>
      <c r="F3678" t="s">
        <v>41</v>
      </c>
      <c r="G3678" t="s">
        <v>4817</v>
      </c>
      <c r="H3678" t="s">
        <v>7572</v>
      </c>
      <c r="I3678" t="s">
        <v>37</v>
      </c>
      <c r="J3678" t="s">
        <v>7573</v>
      </c>
      <c r="K3678" t="s">
        <v>7574</v>
      </c>
      <c r="L3678" t="s">
        <v>7575</v>
      </c>
      <c r="M3678" t="s">
        <v>126</v>
      </c>
      <c r="N3678" t="s">
        <v>126</v>
      </c>
      <c r="O3678" t="s">
        <v>344</v>
      </c>
      <c r="P3678" t="s">
        <v>4320</v>
      </c>
      <c r="Q3678" t="s">
        <v>5143</v>
      </c>
      <c r="R3678" t="s">
        <v>63</v>
      </c>
      <c r="S3678" t="s">
        <v>44</v>
      </c>
      <c r="T3678" t="s">
        <v>6966</v>
      </c>
      <c r="U3678" t="s">
        <v>6967</v>
      </c>
      <c r="X3678">
        <v>1</v>
      </c>
      <c r="Y3678">
        <v>0</v>
      </c>
      <c r="Z3678">
        <v>0</v>
      </c>
      <c r="AA3678">
        <v>0</v>
      </c>
      <c r="AB3678">
        <v>1411710</v>
      </c>
      <c r="AC3678" t="s">
        <v>47</v>
      </c>
      <c r="AD3678">
        <f>+VLOOKUP(T3678,items!$A$2:$D$1255,4,0)</f>
        <v>0</v>
      </c>
      <c r="AE3678">
        <f>+VLOOKUP(T3678,Tabla1[],5,0)</f>
        <v>0</v>
      </c>
      <c r="AF3678">
        <f t="shared" si="57"/>
        <v>1</v>
      </c>
    </row>
    <row r="3679" spans="1:32" x14ac:dyDescent="0.25">
      <c r="A3679">
        <v>99178</v>
      </c>
      <c r="B3679" t="s">
        <v>7321</v>
      </c>
      <c r="C3679" t="s">
        <v>33</v>
      </c>
      <c r="D3679">
        <v>0</v>
      </c>
      <c r="F3679" t="s">
        <v>41</v>
      </c>
      <c r="G3679" t="s">
        <v>4817</v>
      </c>
      <c r="H3679" t="s">
        <v>7572</v>
      </c>
      <c r="I3679" t="s">
        <v>37</v>
      </c>
      <c r="J3679" t="s">
        <v>7573</v>
      </c>
      <c r="K3679" t="s">
        <v>7574</v>
      </c>
      <c r="L3679" t="s">
        <v>7575</v>
      </c>
      <c r="M3679" t="s">
        <v>126</v>
      </c>
      <c r="N3679" t="s">
        <v>126</v>
      </c>
      <c r="O3679" t="s">
        <v>344</v>
      </c>
      <c r="P3679" t="s">
        <v>4320</v>
      </c>
      <c r="Q3679" t="s">
        <v>5143</v>
      </c>
      <c r="R3679" t="s">
        <v>63</v>
      </c>
      <c r="S3679" t="s">
        <v>44</v>
      </c>
      <c r="T3679" t="s">
        <v>6966</v>
      </c>
      <c r="U3679" t="s">
        <v>7580</v>
      </c>
      <c r="X3679">
        <v>1</v>
      </c>
      <c r="Y3679">
        <v>0</v>
      </c>
      <c r="Z3679">
        <v>0</v>
      </c>
      <c r="AA3679">
        <v>0</v>
      </c>
      <c r="AB3679">
        <v>1411710</v>
      </c>
      <c r="AC3679" t="s">
        <v>47</v>
      </c>
      <c r="AD3679">
        <f>+VLOOKUP(T3679,items!$A$2:$D$1255,4,0)</f>
        <v>0</v>
      </c>
      <c r="AE3679">
        <f>+VLOOKUP(T3679,Tabla1[],5,0)</f>
        <v>0</v>
      </c>
      <c r="AF3679">
        <f t="shared" si="57"/>
        <v>1</v>
      </c>
    </row>
    <row r="3680" spans="1:32" x14ac:dyDescent="0.25">
      <c r="A3680">
        <v>99178</v>
      </c>
      <c r="B3680" t="s">
        <v>7321</v>
      </c>
      <c r="C3680" t="s">
        <v>33</v>
      </c>
      <c r="D3680">
        <v>0</v>
      </c>
      <c r="F3680" t="s">
        <v>41</v>
      </c>
      <c r="G3680" t="s">
        <v>4817</v>
      </c>
      <c r="H3680" t="s">
        <v>7572</v>
      </c>
      <c r="I3680" t="s">
        <v>37</v>
      </c>
      <c r="J3680" t="s">
        <v>7573</v>
      </c>
      <c r="K3680" t="s">
        <v>7574</v>
      </c>
      <c r="L3680" t="s">
        <v>7575</v>
      </c>
      <c r="M3680" t="s">
        <v>126</v>
      </c>
      <c r="N3680" t="s">
        <v>126</v>
      </c>
      <c r="O3680" t="s">
        <v>344</v>
      </c>
      <c r="P3680" t="s">
        <v>4320</v>
      </c>
      <c r="Q3680" t="s">
        <v>5143</v>
      </c>
      <c r="R3680" t="s">
        <v>63</v>
      </c>
      <c r="S3680" t="s">
        <v>44</v>
      </c>
      <c r="T3680" t="s">
        <v>4529</v>
      </c>
      <c r="U3680" t="s">
        <v>4530</v>
      </c>
      <c r="V3680" t="s">
        <v>1168</v>
      </c>
      <c r="X3680">
        <v>3</v>
      </c>
      <c r="Y3680">
        <v>0</v>
      </c>
      <c r="Z3680">
        <v>0</v>
      </c>
      <c r="AA3680">
        <v>0</v>
      </c>
      <c r="AB3680">
        <v>3154680</v>
      </c>
      <c r="AC3680" t="s">
        <v>47</v>
      </c>
      <c r="AD3680">
        <f>+VLOOKUP(T3680,items!$A$2:$D$1255,4,0)</f>
        <v>0</v>
      </c>
      <c r="AE3680">
        <f>+VLOOKUP(T3680,Tabla1[],5,0)</f>
        <v>0</v>
      </c>
      <c r="AF3680">
        <f t="shared" si="57"/>
        <v>1</v>
      </c>
    </row>
    <row r="3681" spans="1:32" x14ac:dyDescent="0.25">
      <c r="A3681">
        <v>99178</v>
      </c>
      <c r="B3681" t="s">
        <v>7321</v>
      </c>
      <c r="C3681" t="s">
        <v>33</v>
      </c>
      <c r="D3681">
        <v>0</v>
      </c>
      <c r="F3681" t="s">
        <v>41</v>
      </c>
      <c r="G3681" t="s">
        <v>4817</v>
      </c>
      <c r="H3681" t="s">
        <v>7572</v>
      </c>
      <c r="I3681" t="s">
        <v>37</v>
      </c>
      <c r="J3681" t="s">
        <v>7573</v>
      </c>
      <c r="K3681" t="s">
        <v>7574</v>
      </c>
      <c r="L3681" t="s">
        <v>7575</v>
      </c>
      <c r="M3681" t="s">
        <v>126</v>
      </c>
      <c r="N3681" t="s">
        <v>126</v>
      </c>
      <c r="O3681" t="s">
        <v>344</v>
      </c>
      <c r="P3681" t="s">
        <v>4320</v>
      </c>
      <c r="Q3681" t="s">
        <v>5143</v>
      </c>
      <c r="R3681" t="s">
        <v>63</v>
      </c>
      <c r="S3681" t="s">
        <v>44</v>
      </c>
      <c r="T3681" t="s">
        <v>412</v>
      </c>
      <c r="U3681" t="s">
        <v>413</v>
      </c>
      <c r="X3681">
        <v>1</v>
      </c>
      <c r="Y3681">
        <v>0</v>
      </c>
      <c r="Z3681">
        <v>0</v>
      </c>
      <c r="AA3681">
        <v>0</v>
      </c>
      <c r="AB3681">
        <v>516000</v>
      </c>
      <c r="AC3681" t="s">
        <v>47</v>
      </c>
      <c r="AD3681">
        <f>+VLOOKUP(T3681,items!$A$2:$D$1255,4,0)</f>
        <v>0</v>
      </c>
      <c r="AE3681">
        <f>+VLOOKUP(T3681,Tabla1[],5,0)</f>
        <v>0</v>
      </c>
      <c r="AF3681">
        <f t="shared" si="57"/>
        <v>1</v>
      </c>
    </row>
    <row r="3682" spans="1:32" x14ac:dyDescent="0.25">
      <c r="A3682">
        <v>99178</v>
      </c>
      <c r="B3682" t="s">
        <v>7321</v>
      </c>
      <c r="C3682" t="s">
        <v>33</v>
      </c>
      <c r="D3682">
        <v>0</v>
      </c>
      <c r="F3682" t="s">
        <v>41</v>
      </c>
      <c r="G3682" t="s">
        <v>4817</v>
      </c>
      <c r="H3682" t="s">
        <v>7572</v>
      </c>
      <c r="I3682" t="s">
        <v>37</v>
      </c>
      <c r="J3682" t="s">
        <v>7573</v>
      </c>
      <c r="K3682" t="s">
        <v>7574</v>
      </c>
      <c r="L3682" t="s">
        <v>7575</v>
      </c>
      <c r="M3682" t="s">
        <v>126</v>
      </c>
      <c r="N3682" t="s">
        <v>126</v>
      </c>
      <c r="O3682" t="s">
        <v>344</v>
      </c>
      <c r="P3682" t="s">
        <v>4320</v>
      </c>
      <c r="Q3682" t="s">
        <v>5143</v>
      </c>
      <c r="R3682" t="s">
        <v>63</v>
      </c>
      <c r="S3682" t="s">
        <v>44</v>
      </c>
      <c r="T3682" t="s">
        <v>7581</v>
      </c>
      <c r="U3682" t="s">
        <v>7582</v>
      </c>
      <c r="X3682">
        <v>3</v>
      </c>
      <c r="Y3682">
        <v>0</v>
      </c>
      <c r="Z3682">
        <v>0</v>
      </c>
      <c r="AA3682">
        <v>0</v>
      </c>
      <c r="AB3682">
        <v>163800</v>
      </c>
      <c r="AC3682" t="s">
        <v>47</v>
      </c>
      <c r="AD3682">
        <f>+VLOOKUP(T3682,items!$A$2:$D$1255,4,0)</f>
        <v>0</v>
      </c>
      <c r="AE3682">
        <f>+VLOOKUP(T3682,Tabla1[],5,0)</f>
        <v>0</v>
      </c>
      <c r="AF3682">
        <f t="shared" si="57"/>
        <v>1</v>
      </c>
    </row>
    <row r="3683" spans="1:32" x14ac:dyDescent="0.25">
      <c r="A3683">
        <v>99178</v>
      </c>
      <c r="B3683" t="s">
        <v>7321</v>
      </c>
      <c r="C3683" t="s">
        <v>33</v>
      </c>
      <c r="D3683">
        <v>0</v>
      </c>
      <c r="F3683" t="s">
        <v>41</v>
      </c>
      <c r="G3683" t="s">
        <v>4817</v>
      </c>
      <c r="H3683" t="s">
        <v>7572</v>
      </c>
      <c r="I3683" t="s">
        <v>37</v>
      </c>
      <c r="J3683" t="s">
        <v>7573</v>
      </c>
      <c r="K3683" t="s">
        <v>7574</v>
      </c>
      <c r="L3683" t="s">
        <v>7575</v>
      </c>
      <c r="M3683" t="s">
        <v>126</v>
      </c>
      <c r="N3683" t="s">
        <v>126</v>
      </c>
      <c r="O3683" t="s">
        <v>344</v>
      </c>
      <c r="P3683" t="s">
        <v>4320</v>
      </c>
      <c r="Q3683" t="s">
        <v>5143</v>
      </c>
      <c r="R3683" t="s">
        <v>63</v>
      </c>
      <c r="S3683" t="s">
        <v>44</v>
      </c>
      <c r="T3683" t="s">
        <v>1581</v>
      </c>
      <c r="U3683" t="s">
        <v>1582</v>
      </c>
      <c r="X3683">
        <v>1</v>
      </c>
      <c r="Y3683">
        <v>0</v>
      </c>
      <c r="Z3683">
        <v>0</v>
      </c>
      <c r="AA3683">
        <v>0</v>
      </c>
      <c r="AB3683">
        <v>1325200</v>
      </c>
      <c r="AC3683" t="s">
        <v>47</v>
      </c>
      <c r="AD3683">
        <f>+VLOOKUP(T3683,items!$A$2:$D$1255,4,0)</f>
        <v>0</v>
      </c>
      <c r="AE3683">
        <f>+VLOOKUP(T3683,Tabla1[],5,0)</f>
        <v>0</v>
      </c>
      <c r="AF3683">
        <f t="shared" si="57"/>
        <v>1</v>
      </c>
    </row>
    <row r="3684" spans="1:32" x14ac:dyDescent="0.25">
      <c r="A3684">
        <v>99178</v>
      </c>
      <c r="B3684" t="s">
        <v>7321</v>
      </c>
      <c r="C3684" t="s">
        <v>33</v>
      </c>
      <c r="D3684">
        <v>0</v>
      </c>
      <c r="F3684" t="s">
        <v>41</v>
      </c>
      <c r="G3684" t="s">
        <v>4817</v>
      </c>
      <c r="H3684" t="s">
        <v>7572</v>
      </c>
      <c r="I3684" t="s">
        <v>37</v>
      </c>
      <c r="J3684" t="s">
        <v>7573</v>
      </c>
      <c r="K3684" t="s">
        <v>7574</v>
      </c>
      <c r="L3684" t="s">
        <v>7575</v>
      </c>
      <c r="M3684" t="s">
        <v>126</v>
      </c>
      <c r="N3684" t="s">
        <v>126</v>
      </c>
      <c r="O3684" t="s">
        <v>344</v>
      </c>
      <c r="P3684" t="s">
        <v>4320</v>
      </c>
      <c r="Q3684" t="s">
        <v>5143</v>
      </c>
      <c r="R3684" t="s">
        <v>63</v>
      </c>
      <c r="S3684" t="s">
        <v>44</v>
      </c>
      <c r="T3684" t="s">
        <v>1581</v>
      </c>
      <c r="U3684" t="s">
        <v>1582</v>
      </c>
      <c r="X3684">
        <v>1</v>
      </c>
      <c r="Y3684">
        <v>0</v>
      </c>
      <c r="Z3684">
        <v>0</v>
      </c>
      <c r="AA3684">
        <v>0</v>
      </c>
      <c r="AB3684">
        <v>8953982</v>
      </c>
      <c r="AC3684" t="s">
        <v>47</v>
      </c>
      <c r="AD3684">
        <f>+VLOOKUP(T3684,items!$A$2:$D$1255,4,0)</f>
        <v>0</v>
      </c>
      <c r="AE3684">
        <f>+VLOOKUP(T3684,Tabla1[],5,0)</f>
        <v>0</v>
      </c>
      <c r="AF3684">
        <f t="shared" si="57"/>
        <v>1</v>
      </c>
    </row>
    <row r="3685" spans="1:32" x14ac:dyDescent="0.25">
      <c r="A3685">
        <v>99178</v>
      </c>
      <c r="B3685" t="s">
        <v>7321</v>
      </c>
      <c r="C3685" t="s">
        <v>33</v>
      </c>
      <c r="D3685">
        <v>0</v>
      </c>
      <c r="F3685" t="s">
        <v>41</v>
      </c>
      <c r="G3685" t="s">
        <v>4817</v>
      </c>
      <c r="H3685" t="s">
        <v>7572</v>
      </c>
      <c r="I3685" t="s">
        <v>37</v>
      </c>
      <c r="J3685" t="s">
        <v>7573</v>
      </c>
      <c r="K3685" t="s">
        <v>7574</v>
      </c>
      <c r="L3685" t="s">
        <v>7575</v>
      </c>
      <c r="M3685" t="s">
        <v>126</v>
      </c>
      <c r="N3685" t="s">
        <v>126</v>
      </c>
      <c r="O3685" t="s">
        <v>344</v>
      </c>
      <c r="P3685" t="s">
        <v>4320</v>
      </c>
      <c r="Q3685" t="s">
        <v>5143</v>
      </c>
      <c r="R3685" t="s">
        <v>63</v>
      </c>
      <c r="S3685" t="s">
        <v>44</v>
      </c>
      <c r="T3685" t="s">
        <v>1581</v>
      </c>
      <c r="U3685" t="s">
        <v>1582</v>
      </c>
      <c r="X3685">
        <v>1</v>
      </c>
      <c r="Y3685">
        <v>0</v>
      </c>
      <c r="Z3685">
        <v>0</v>
      </c>
      <c r="AA3685">
        <v>0</v>
      </c>
      <c r="AB3685">
        <v>1325200</v>
      </c>
      <c r="AC3685" t="s">
        <v>47</v>
      </c>
      <c r="AD3685">
        <f>+VLOOKUP(T3685,items!$A$2:$D$1255,4,0)</f>
        <v>0</v>
      </c>
      <c r="AE3685">
        <f>+VLOOKUP(T3685,Tabla1[],5,0)</f>
        <v>0</v>
      </c>
      <c r="AF3685">
        <f t="shared" si="57"/>
        <v>1</v>
      </c>
    </row>
    <row r="3686" spans="1:32" x14ac:dyDescent="0.25">
      <c r="A3686">
        <v>99178</v>
      </c>
      <c r="B3686" t="s">
        <v>7321</v>
      </c>
      <c r="C3686" t="s">
        <v>33</v>
      </c>
      <c r="D3686">
        <v>0</v>
      </c>
      <c r="F3686" t="s">
        <v>41</v>
      </c>
      <c r="G3686" t="s">
        <v>4817</v>
      </c>
      <c r="H3686" t="s">
        <v>7572</v>
      </c>
      <c r="I3686" t="s">
        <v>37</v>
      </c>
      <c r="J3686" t="s">
        <v>7573</v>
      </c>
      <c r="K3686" t="s">
        <v>7574</v>
      </c>
      <c r="L3686" t="s">
        <v>7575</v>
      </c>
      <c r="M3686" t="s">
        <v>126</v>
      </c>
      <c r="N3686" t="s">
        <v>126</v>
      </c>
      <c r="O3686" t="s">
        <v>344</v>
      </c>
      <c r="P3686" t="s">
        <v>4320</v>
      </c>
      <c r="Q3686" t="s">
        <v>5143</v>
      </c>
      <c r="R3686" t="s">
        <v>63</v>
      </c>
      <c r="S3686" t="s">
        <v>44</v>
      </c>
      <c r="T3686" t="s">
        <v>797</v>
      </c>
      <c r="U3686" t="s">
        <v>798</v>
      </c>
      <c r="X3686">
        <v>1</v>
      </c>
      <c r="Y3686">
        <v>0</v>
      </c>
      <c r="Z3686">
        <v>0</v>
      </c>
      <c r="AA3686">
        <v>0</v>
      </c>
      <c r="AB3686">
        <v>1160000</v>
      </c>
      <c r="AC3686" t="s">
        <v>47</v>
      </c>
      <c r="AD3686" t="e">
        <f>+VLOOKUP(T3686,items!$A$2:$D$1255,4,0)</f>
        <v>#N/A</v>
      </c>
      <c r="AE3686" t="e">
        <f>+VLOOKUP(T3686,Tabla1[],5,0)</f>
        <v>#N/A</v>
      </c>
      <c r="AF3686">
        <f t="shared" si="57"/>
        <v>1</v>
      </c>
    </row>
    <row r="3687" spans="1:32" x14ac:dyDescent="0.25">
      <c r="A3687">
        <v>99179</v>
      </c>
      <c r="B3687" t="s">
        <v>7583</v>
      </c>
      <c r="C3687" t="s">
        <v>33</v>
      </c>
      <c r="D3687">
        <v>0</v>
      </c>
      <c r="F3687" t="s">
        <v>4817</v>
      </c>
      <c r="G3687" t="s">
        <v>4817</v>
      </c>
      <c r="H3687" t="s">
        <v>7584</v>
      </c>
      <c r="I3687" t="s">
        <v>37</v>
      </c>
      <c r="J3687" t="s">
        <v>7585</v>
      </c>
      <c r="K3687" t="s">
        <v>7586</v>
      </c>
      <c r="L3687" t="s">
        <v>37</v>
      </c>
      <c r="M3687" t="s">
        <v>381</v>
      </c>
      <c r="N3687" t="s">
        <v>381</v>
      </c>
      <c r="O3687" t="s">
        <v>341</v>
      </c>
      <c r="P3687" t="s">
        <v>4819</v>
      </c>
      <c r="Q3687" t="s">
        <v>4819</v>
      </c>
      <c r="R3687" t="s">
        <v>127</v>
      </c>
      <c r="S3687" t="s">
        <v>44</v>
      </c>
      <c r="T3687" t="s">
        <v>7587</v>
      </c>
      <c r="U3687" t="s">
        <v>7588</v>
      </c>
      <c r="X3687">
        <v>1</v>
      </c>
      <c r="Y3687">
        <v>0</v>
      </c>
      <c r="Z3687">
        <v>0</v>
      </c>
      <c r="AA3687">
        <v>0</v>
      </c>
      <c r="AB3687">
        <v>265306</v>
      </c>
      <c r="AC3687" t="s">
        <v>47</v>
      </c>
      <c r="AD3687">
        <f>+VLOOKUP(T3687,items!$A$2:$D$1255,4,0)</f>
        <v>0</v>
      </c>
      <c r="AE3687">
        <f>+VLOOKUP(T3687,Tabla1[],5,0)</f>
        <v>0</v>
      </c>
      <c r="AF3687">
        <f t="shared" si="57"/>
        <v>12</v>
      </c>
    </row>
    <row r="3688" spans="1:32" x14ac:dyDescent="0.25">
      <c r="A3688">
        <v>99179</v>
      </c>
      <c r="B3688" t="s">
        <v>7583</v>
      </c>
      <c r="C3688" t="s">
        <v>33</v>
      </c>
      <c r="D3688">
        <v>0</v>
      </c>
      <c r="F3688" t="s">
        <v>4817</v>
      </c>
      <c r="G3688" t="s">
        <v>4817</v>
      </c>
      <c r="H3688" t="s">
        <v>7584</v>
      </c>
      <c r="I3688" t="s">
        <v>37</v>
      </c>
      <c r="J3688" t="s">
        <v>7585</v>
      </c>
      <c r="K3688" t="s">
        <v>7586</v>
      </c>
      <c r="L3688" t="s">
        <v>37</v>
      </c>
      <c r="M3688" t="s">
        <v>381</v>
      </c>
      <c r="N3688" t="s">
        <v>381</v>
      </c>
      <c r="O3688" t="s">
        <v>341</v>
      </c>
      <c r="P3688" t="s">
        <v>4819</v>
      </c>
      <c r="Q3688" t="s">
        <v>4819</v>
      </c>
      <c r="R3688" t="s">
        <v>127</v>
      </c>
      <c r="S3688" t="s">
        <v>44</v>
      </c>
      <c r="T3688" t="s">
        <v>7589</v>
      </c>
      <c r="U3688" t="s">
        <v>7590</v>
      </c>
      <c r="X3688">
        <v>1</v>
      </c>
      <c r="Y3688">
        <v>0</v>
      </c>
      <c r="Z3688">
        <v>0</v>
      </c>
      <c r="AA3688">
        <v>0</v>
      </c>
      <c r="AB3688">
        <v>200000</v>
      </c>
      <c r="AC3688" t="s">
        <v>47</v>
      </c>
      <c r="AD3688">
        <f>+VLOOKUP(T3688,items!$A$2:$D$1255,4,0)</f>
        <v>0</v>
      </c>
      <c r="AE3688">
        <f>+VLOOKUP(T3688,Tabla1[],5,0)</f>
        <v>0</v>
      </c>
      <c r="AF3688">
        <f t="shared" si="57"/>
        <v>12</v>
      </c>
    </row>
    <row r="3689" spans="1:32" x14ac:dyDescent="0.25">
      <c r="A3689">
        <v>99179</v>
      </c>
      <c r="B3689" t="s">
        <v>7583</v>
      </c>
      <c r="C3689" t="s">
        <v>33</v>
      </c>
      <c r="D3689">
        <v>0</v>
      </c>
      <c r="F3689" t="s">
        <v>4817</v>
      </c>
      <c r="G3689" t="s">
        <v>4817</v>
      </c>
      <c r="H3689" t="s">
        <v>7584</v>
      </c>
      <c r="I3689" t="s">
        <v>37</v>
      </c>
      <c r="J3689" t="s">
        <v>7585</v>
      </c>
      <c r="K3689" t="s">
        <v>7586</v>
      </c>
      <c r="L3689" t="s">
        <v>37</v>
      </c>
      <c r="M3689" t="s">
        <v>381</v>
      </c>
      <c r="N3689" t="s">
        <v>381</v>
      </c>
      <c r="O3689" t="s">
        <v>341</v>
      </c>
      <c r="P3689" t="s">
        <v>4819</v>
      </c>
      <c r="Q3689" t="s">
        <v>4819</v>
      </c>
      <c r="R3689" t="s">
        <v>127</v>
      </c>
      <c r="S3689" t="s">
        <v>44</v>
      </c>
      <c r="T3689" t="s">
        <v>797</v>
      </c>
      <c r="U3689" t="s">
        <v>798</v>
      </c>
      <c r="X3689">
        <v>1</v>
      </c>
      <c r="Y3689">
        <v>0</v>
      </c>
      <c r="Z3689">
        <v>0</v>
      </c>
      <c r="AA3689">
        <v>0</v>
      </c>
      <c r="AB3689">
        <v>250000</v>
      </c>
      <c r="AC3689" t="s">
        <v>47</v>
      </c>
      <c r="AD3689" t="e">
        <f>+VLOOKUP(T3689,items!$A$2:$D$1255,4,0)</f>
        <v>#N/A</v>
      </c>
      <c r="AE3689" t="e">
        <f>+VLOOKUP(T3689,Tabla1[],5,0)</f>
        <v>#N/A</v>
      </c>
      <c r="AF3689">
        <f t="shared" si="57"/>
        <v>12</v>
      </c>
    </row>
    <row r="3690" spans="1:32" x14ac:dyDescent="0.25">
      <c r="A3690">
        <v>99188</v>
      </c>
      <c r="B3690" t="s">
        <v>5654</v>
      </c>
      <c r="C3690" t="s">
        <v>75</v>
      </c>
      <c r="D3690">
        <v>0</v>
      </c>
      <c r="F3690" t="s">
        <v>504</v>
      </c>
      <c r="G3690" t="s">
        <v>504</v>
      </c>
      <c r="H3690" t="s">
        <v>7591</v>
      </c>
      <c r="I3690" t="s">
        <v>37</v>
      </c>
      <c r="J3690" t="s">
        <v>7592</v>
      </c>
      <c r="K3690" t="s">
        <v>7593</v>
      </c>
      <c r="L3690" t="s">
        <v>37</v>
      </c>
      <c r="M3690" t="s">
        <v>124</v>
      </c>
      <c r="N3690" t="s">
        <v>124</v>
      </c>
      <c r="O3690" t="s">
        <v>125</v>
      </c>
      <c r="P3690" t="s">
        <v>126</v>
      </c>
      <c r="Q3690" t="s">
        <v>126</v>
      </c>
      <c r="R3690" t="s">
        <v>43</v>
      </c>
      <c r="S3690" t="s">
        <v>164</v>
      </c>
      <c r="T3690" t="s">
        <v>2135</v>
      </c>
      <c r="U3690" t="s">
        <v>214</v>
      </c>
      <c r="X3690">
        <v>33</v>
      </c>
      <c r="Y3690">
        <v>0</v>
      </c>
      <c r="Z3690">
        <v>0</v>
      </c>
      <c r="AA3690">
        <v>0</v>
      </c>
      <c r="AB3690">
        <v>1735800</v>
      </c>
      <c r="AC3690" t="s">
        <v>47</v>
      </c>
      <c r="AD3690">
        <f>+VLOOKUP(T3690,items!$A$2:$D$1255,4,0)</f>
        <v>0</v>
      </c>
      <c r="AE3690">
        <f>+VLOOKUP(T3690,Tabla1[],5,0)</f>
        <v>0</v>
      </c>
      <c r="AF3690">
        <f t="shared" si="57"/>
        <v>11</v>
      </c>
    </row>
    <row r="3691" spans="1:32" x14ac:dyDescent="0.25">
      <c r="A3691">
        <v>99192</v>
      </c>
      <c r="B3691" t="s">
        <v>1502</v>
      </c>
      <c r="C3691" t="s">
        <v>75</v>
      </c>
      <c r="D3691">
        <v>0</v>
      </c>
      <c r="F3691" t="s">
        <v>504</v>
      </c>
      <c r="G3691" t="s">
        <v>504</v>
      </c>
      <c r="H3691" t="s">
        <v>7594</v>
      </c>
      <c r="I3691" t="s">
        <v>37</v>
      </c>
      <c r="J3691" t="s">
        <v>7595</v>
      </c>
      <c r="K3691" t="s">
        <v>7596</v>
      </c>
      <c r="L3691" t="s">
        <v>37</v>
      </c>
      <c r="M3691" t="s">
        <v>124</v>
      </c>
      <c r="N3691" t="s">
        <v>124</v>
      </c>
      <c r="O3691" t="s">
        <v>125</v>
      </c>
      <c r="P3691" t="s">
        <v>126</v>
      </c>
      <c r="Q3691" t="s">
        <v>126</v>
      </c>
      <c r="R3691" t="s">
        <v>43</v>
      </c>
      <c r="S3691" t="s">
        <v>164</v>
      </c>
      <c r="T3691" t="s">
        <v>2908</v>
      </c>
      <c r="U3691" t="s">
        <v>958</v>
      </c>
      <c r="X3691">
        <v>7</v>
      </c>
      <c r="Y3691">
        <v>0</v>
      </c>
      <c r="Z3691">
        <v>0</v>
      </c>
      <c r="AA3691">
        <v>0</v>
      </c>
      <c r="AB3691">
        <v>368200</v>
      </c>
      <c r="AC3691" t="s">
        <v>47</v>
      </c>
      <c r="AD3691">
        <f>+VLOOKUP(T3691,items!$A$2:$D$1255,4,0)</f>
        <v>0</v>
      </c>
      <c r="AE3691">
        <f>+VLOOKUP(T3691,Tabla1[],5,0)</f>
        <v>0</v>
      </c>
      <c r="AF3691">
        <f t="shared" si="57"/>
        <v>11</v>
      </c>
    </row>
    <row r="3692" spans="1:32" x14ac:dyDescent="0.25">
      <c r="A3692">
        <v>99193</v>
      </c>
      <c r="B3692" t="s">
        <v>5843</v>
      </c>
      <c r="C3692" t="s">
        <v>75</v>
      </c>
      <c r="D3692">
        <v>0</v>
      </c>
      <c r="F3692" t="s">
        <v>504</v>
      </c>
      <c r="G3692" t="s">
        <v>504</v>
      </c>
      <c r="H3692" t="s">
        <v>7597</v>
      </c>
      <c r="I3692" t="s">
        <v>37</v>
      </c>
      <c r="J3692" t="s">
        <v>7598</v>
      </c>
      <c r="K3692" t="s">
        <v>7599</v>
      </c>
      <c r="L3692" t="s">
        <v>37</v>
      </c>
      <c r="M3692" t="s">
        <v>124</v>
      </c>
      <c r="N3692" t="s">
        <v>124</v>
      </c>
      <c r="O3692" t="s">
        <v>125</v>
      </c>
      <c r="P3692" t="s">
        <v>126</v>
      </c>
      <c r="Q3692" t="s">
        <v>126</v>
      </c>
      <c r="R3692" t="s">
        <v>43</v>
      </c>
      <c r="S3692" t="s">
        <v>164</v>
      </c>
      <c r="T3692" t="s">
        <v>3667</v>
      </c>
      <c r="U3692" t="s">
        <v>884</v>
      </c>
      <c r="X3692">
        <v>5.2</v>
      </c>
      <c r="Y3692">
        <v>0</v>
      </c>
      <c r="Z3692">
        <v>0</v>
      </c>
      <c r="AA3692">
        <v>0</v>
      </c>
      <c r="AB3692">
        <v>273520</v>
      </c>
      <c r="AC3692" t="s">
        <v>47</v>
      </c>
      <c r="AD3692">
        <f>+VLOOKUP(T3692,items!$A$2:$D$1255,4,0)</f>
        <v>0</v>
      </c>
      <c r="AE3692">
        <f>+VLOOKUP(T3692,Tabla1[],5,0)</f>
        <v>0</v>
      </c>
      <c r="AF3692">
        <f t="shared" si="57"/>
        <v>11</v>
      </c>
    </row>
    <row r="3693" spans="1:32" x14ac:dyDescent="0.25">
      <c r="A3693">
        <v>99195</v>
      </c>
      <c r="B3693" t="s">
        <v>7600</v>
      </c>
      <c r="C3693" t="s">
        <v>75</v>
      </c>
      <c r="D3693">
        <v>0</v>
      </c>
      <c r="F3693" t="s">
        <v>504</v>
      </c>
      <c r="G3693" t="s">
        <v>504</v>
      </c>
      <c r="H3693" t="s">
        <v>7601</v>
      </c>
      <c r="I3693" t="s">
        <v>37</v>
      </c>
      <c r="J3693" t="s">
        <v>7602</v>
      </c>
      <c r="K3693" t="s">
        <v>7603</v>
      </c>
      <c r="L3693" t="s">
        <v>37</v>
      </c>
      <c r="M3693" t="s">
        <v>124</v>
      </c>
      <c r="N3693" t="s">
        <v>124</v>
      </c>
      <c r="O3693" t="s">
        <v>5169</v>
      </c>
      <c r="P3693" t="s">
        <v>125</v>
      </c>
      <c r="Q3693" t="s">
        <v>125</v>
      </c>
      <c r="R3693" t="s">
        <v>43</v>
      </c>
      <c r="S3693" t="s">
        <v>164</v>
      </c>
      <c r="T3693" t="s">
        <v>6487</v>
      </c>
      <c r="U3693" t="s">
        <v>7125</v>
      </c>
      <c r="X3693">
        <v>1</v>
      </c>
      <c r="Y3693">
        <v>0</v>
      </c>
      <c r="Z3693">
        <v>0</v>
      </c>
      <c r="AA3693">
        <v>0</v>
      </c>
      <c r="AB3693">
        <v>505000</v>
      </c>
      <c r="AC3693" t="s">
        <v>47</v>
      </c>
      <c r="AD3693">
        <f>+VLOOKUP(T3693,items!$A$2:$D$1255,4,0)</f>
        <v>0</v>
      </c>
      <c r="AE3693">
        <f>+VLOOKUP(T3693,Tabla1[],5,0)</f>
        <v>0</v>
      </c>
      <c r="AF3693">
        <f t="shared" si="57"/>
        <v>11</v>
      </c>
    </row>
    <row r="3694" spans="1:32" x14ac:dyDescent="0.25">
      <c r="A3694">
        <v>99198</v>
      </c>
      <c r="B3694" t="s">
        <v>3490</v>
      </c>
      <c r="C3694" t="s">
        <v>75</v>
      </c>
      <c r="D3694">
        <v>0</v>
      </c>
      <c r="F3694" t="s">
        <v>504</v>
      </c>
      <c r="G3694" t="s">
        <v>125</v>
      </c>
      <c r="H3694" t="s">
        <v>7604</v>
      </c>
      <c r="I3694" t="s">
        <v>37</v>
      </c>
      <c r="J3694" t="s">
        <v>7605</v>
      </c>
      <c r="K3694" t="s">
        <v>7606</v>
      </c>
      <c r="L3694" t="s">
        <v>37</v>
      </c>
      <c r="M3694" t="s">
        <v>126</v>
      </c>
      <c r="N3694" t="s">
        <v>126</v>
      </c>
      <c r="O3694" t="s">
        <v>683</v>
      </c>
      <c r="P3694" t="s">
        <v>445</v>
      </c>
      <c r="Q3694" t="s">
        <v>445</v>
      </c>
      <c r="R3694" t="s">
        <v>127</v>
      </c>
      <c r="S3694" t="s">
        <v>164</v>
      </c>
      <c r="T3694" t="s">
        <v>6309</v>
      </c>
      <c r="U3694" t="s">
        <v>6310</v>
      </c>
      <c r="X3694">
        <v>2</v>
      </c>
      <c r="Y3694">
        <v>0</v>
      </c>
      <c r="Z3694">
        <v>0</v>
      </c>
      <c r="AA3694">
        <v>0</v>
      </c>
      <c r="AB3694">
        <v>2600</v>
      </c>
      <c r="AC3694" t="s">
        <v>47</v>
      </c>
      <c r="AD3694">
        <f>+VLOOKUP(T3694,items!$A$2:$D$1255,4,0)</f>
        <v>0</v>
      </c>
      <c r="AE3694">
        <f>+VLOOKUP(T3694,Tabla1[],5,0)</f>
        <v>0</v>
      </c>
      <c r="AF3694">
        <f t="shared" si="57"/>
        <v>11</v>
      </c>
    </row>
    <row r="3695" spans="1:32" x14ac:dyDescent="0.25">
      <c r="A3695">
        <v>99198</v>
      </c>
      <c r="B3695" t="s">
        <v>3490</v>
      </c>
      <c r="C3695" t="s">
        <v>75</v>
      </c>
      <c r="D3695">
        <v>0</v>
      </c>
      <c r="F3695" t="s">
        <v>504</v>
      </c>
      <c r="G3695" t="s">
        <v>125</v>
      </c>
      <c r="H3695" t="s">
        <v>7604</v>
      </c>
      <c r="I3695" t="s">
        <v>37</v>
      </c>
      <c r="J3695" t="s">
        <v>7605</v>
      </c>
      <c r="K3695" t="s">
        <v>7606</v>
      </c>
      <c r="L3695" t="s">
        <v>37</v>
      </c>
      <c r="M3695" t="s">
        <v>126</v>
      </c>
      <c r="N3695" t="s">
        <v>126</v>
      </c>
      <c r="O3695" t="s">
        <v>683</v>
      </c>
      <c r="P3695" t="s">
        <v>445</v>
      </c>
      <c r="Q3695" t="s">
        <v>445</v>
      </c>
      <c r="R3695" t="s">
        <v>127</v>
      </c>
      <c r="S3695" t="s">
        <v>164</v>
      </c>
      <c r="T3695" t="s">
        <v>1290</v>
      </c>
      <c r="U3695" t="s">
        <v>1291</v>
      </c>
      <c r="X3695">
        <v>1</v>
      </c>
      <c r="Y3695">
        <v>0</v>
      </c>
      <c r="Z3695">
        <v>0</v>
      </c>
      <c r="AA3695">
        <v>0</v>
      </c>
      <c r="AB3695">
        <v>63830</v>
      </c>
      <c r="AC3695" t="s">
        <v>47</v>
      </c>
      <c r="AD3695">
        <f>+VLOOKUP(T3695,items!$A$2:$D$1255,4,0)</f>
        <v>0</v>
      </c>
      <c r="AE3695">
        <f>+VLOOKUP(T3695,Tabla1[],5,0)</f>
        <v>0</v>
      </c>
      <c r="AF3695">
        <f t="shared" si="57"/>
        <v>11</v>
      </c>
    </row>
    <row r="3696" spans="1:32" x14ac:dyDescent="0.25">
      <c r="A3696">
        <v>99198</v>
      </c>
      <c r="B3696" t="s">
        <v>3490</v>
      </c>
      <c r="C3696" t="s">
        <v>75</v>
      </c>
      <c r="D3696">
        <v>0</v>
      </c>
      <c r="F3696" t="s">
        <v>504</v>
      </c>
      <c r="G3696" t="s">
        <v>125</v>
      </c>
      <c r="H3696" t="s">
        <v>7604</v>
      </c>
      <c r="I3696" t="s">
        <v>37</v>
      </c>
      <c r="J3696" t="s">
        <v>7605</v>
      </c>
      <c r="K3696" t="s">
        <v>7606</v>
      </c>
      <c r="L3696" t="s">
        <v>37</v>
      </c>
      <c r="M3696" t="s">
        <v>126</v>
      </c>
      <c r="N3696" t="s">
        <v>126</v>
      </c>
      <c r="O3696" t="s">
        <v>683</v>
      </c>
      <c r="P3696" t="s">
        <v>445</v>
      </c>
      <c r="Q3696" t="s">
        <v>445</v>
      </c>
      <c r="R3696" t="s">
        <v>127</v>
      </c>
      <c r="S3696" t="s">
        <v>164</v>
      </c>
      <c r="T3696" t="s">
        <v>6311</v>
      </c>
      <c r="U3696" t="s">
        <v>6312</v>
      </c>
      <c r="X3696">
        <v>2</v>
      </c>
      <c r="Y3696">
        <v>0</v>
      </c>
      <c r="Z3696">
        <v>0</v>
      </c>
      <c r="AA3696">
        <v>0</v>
      </c>
      <c r="AB3696">
        <v>800</v>
      </c>
      <c r="AC3696" t="s">
        <v>47</v>
      </c>
      <c r="AD3696">
        <f>+VLOOKUP(T3696,items!$A$2:$D$1255,4,0)</f>
        <v>0</v>
      </c>
      <c r="AE3696">
        <f>+VLOOKUP(T3696,Tabla1[],5,0)</f>
        <v>0</v>
      </c>
      <c r="AF3696">
        <f t="shared" si="57"/>
        <v>11</v>
      </c>
    </row>
    <row r="3697" spans="1:32" x14ac:dyDescent="0.25">
      <c r="A3697">
        <v>99201</v>
      </c>
      <c r="B3697" t="s">
        <v>7607</v>
      </c>
      <c r="C3697" t="s">
        <v>33</v>
      </c>
      <c r="D3697">
        <v>0</v>
      </c>
      <c r="F3697" t="s">
        <v>504</v>
      </c>
      <c r="G3697" t="s">
        <v>450</v>
      </c>
      <c r="H3697" t="s">
        <v>7608</v>
      </c>
      <c r="I3697" t="s">
        <v>37</v>
      </c>
      <c r="J3697" t="s">
        <v>7609</v>
      </c>
      <c r="K3697" t="s">
        <v>7610</v>
      </c>
      <c r="L3697" t="s">
        <v>37</v>
      </c>
      <c r="M3697" t="s">
        <v>6385</v>
      </c>
      <c r="N3697" t="s">
        <v>6385</v>
      </c>
      <c r="O3697" t="s">
        <v>2608</v>
      </c>
      <c r="P3697" t="s">
        <v>3935</v>
      </c>
      <c r="Q3697" t="s">
        <v>610</v>
      </c>
      <c r="R3697" t="s">
        <v>127</v>
      </c>
      <c r="S3697" t="s">
        <v>108</v>
      </c>
      <c r="T3697" t="s">
        <v>6345</v>
      </c>
      <c r="U3697" t="s">
        <v>6346</v>
      </c>
      <c r="X3697">
        <v>4</v>
      </c>
      <c r="Y3697">
        <v>0</v>
      </c>
      <c r="Z3697">
        <v>0</v>
      </c>
      <c r="AA3697">
        <v>0</v>
      </c>
      <c r="AB3697">
        <v>1548000</v>
      </c>
      <c r="AC3697" t="s">
        <v>47</v>
      </c>
      <c r="AD3697">
        <f>+VLOOKUP(T3697,items!$A$2:$D$1255,4,0)</f>
        <v>0</v>
      </c>
      <c r="AE3697">
        <f>+VLOOKUP(T3697,Tabla1[],5,0)</f>
        <v>0</v>
      </c>
      <c r="AF3697">
        <f t="shared" si="57"/>
        <v>1</v>
      </c>
    </row>
    <row r="3698" spans="1:32" x14ac:dyDescent="0.25">
      <c r="A3698">
        <v>99201</v>
      </c>
      <c r="B3698" t="s">
        <v>7607</v>
      </c>
      <c r="C3698" t="s">
        <v>33</v>
      </c>
      <c r="D3698">
        <v>0</v>
      </c>
      <c r="F3698" t="s">
        <v>504</v>
      </c>
      <c r="G3698" t="s">
        <v>450</v>
      </c>
      <c r="H3698" t="s">
        <v>7608</v>
      </c>
      <c r="I3698" t="s">
        <v>37</v>
      </c>
      <c r="J3698" t="s">
        <v>7609</v>
      </c>
      <c r="K3698" t="s">
        <v>7610</v>
      </c>
      <c r="L3698" t="s">
        <v>37</v>
      </c>
      <c r="M3698" t="s">
        <v>6385</v>
      </c>
      <c r="N3698" t="s">
        <v>6385</v>
      </c>
      <c r="O3698" t="s">
        <v>2608</v>
      </c>
      <c r="P3698" t="s">
        <v>3935</v>
      </c>
      <c r="Q3698" t="s">
        <v>610</v>
      </c>
      <c r="R3698" t="s">
        <v>127</v>
      </c>
      <c r="S3698" t="s">
        <v>108</v>
      </c>
      <c r="T3698" t="s">
        <v>217</v>
      </c>
      <c r="U3698" t="s">
        <v>218</v>
      </c>
      <c r="X3698">
        <v>1</v>
      </c>
      <c r="Y3698">
        <v>0</v>
      </c>
      <c r="Z3698">
        <v>0</v>
      </c>
      <c r="AA3698">
        <v>0</v>
      </c>
      <c r="AB3698">
        <v>1350000</v>
      </c>
      <c r="AC3698" t="s">
        <v>47</v>
      </c>
      <c r="AD3698">
        <f>+VLOOKUP(T3698,items!$A$2:$D$1255,4,0)</f>
        <v>0</v>
      </c>
      <c r="AE3698">
        <f>+VLOOKUP(T3698,Tabla1[],5,0)</f>
        <v>0</v>
      </c>
      <c r="AF3698">
        <f t="shared" si="57"/>
        <v>1</v>
      </c>
    </row>
    <row r="3699" spans="1:32" x14ac:dyDescent="0.25">
      <c r="A3699">
        <v>99201</v>
      </c>
      <c r="B3699" t="s">
        <v>7607</v>
      </c>
      <c r="C3699" t="s">
        <v>33</v>
      </c>
      <c r="D3699">
        <v>0</v>
      </c>
      <c r="F3699" t="s">
        <v>504</v>
      </c>
      <c r="G3699" t="s">
        <v>450</v>
      </c>
      <c r="H3699" t="s">
        <v>7608</v>
      </c>
      <c r="I3699" t="s">
        <v>37</v>
      </c>
      <c r="J3699" t="s">
        <v>7609</v>
      </c>
      <c r="K3699" t="s">
        <v>7610</v>
      </c>
      <c r="L3699" t="s">
        <v>37</v>
      </c>
      <c r="M3699" t="s">
        <v>6385</v>
      </c>
      <c r="N3699" t="s">
        <v>6385</v>
      </c>
      <c r="O3699" t="s">
        <v>2608</v>
      </c>
      <c r="P3699" t="s">
        <v>3935</v>
      </c>
      <c r="Q3699" t="s">
        <v>610</v>
      </c>
      <c r="R3699" t="s">
        <v>127</v>
      </c>
      <c r="S3699" t="s">
        <v>108</v>
      </c>
      <c r="T3699" t="s">
        <v>219</v>
      </c>
      <c r="U3699" t="s">
        <v>220</v>
      </c>
      <c r="X3699">
        <v>4</v>
      </c>
      <c r="Y3699">
        <v>0</v>
      </c>
      <c r="Z3699">
        <v>0</v>
      </c>
      <c r="AA3699">
        <v>0</v>
      </c>
      <c r="AB3699">
        <v>792000</v>
      </c>
      <c r="AC3699" t="s">
        <v>47</v>
      </c>
      <c r="AD3699">
        <f>+VLOOKUP(T3699,items!$A$2:$D$1255,4,0)</f>
        <v>0</v>
      </c>
      <c r="AE3699">
        <f>+VLOOKUP(T3699,Tabla1[],5,0)</f>
        <v>0</v>
      </c>
      <c r="AF3699">
        <f t="shared" si="57"/>
        <v>1</v>
      </c>
    </row>
    <row r="3700" spans="1:32" x14ac:dyDescent="0.25">
      <c r="A3700">
        <v>99203</v>
      </c>
      <c r="B3700" t="s">
        <v>7611</v>
      </c>
      <c r="C3700" t="s">
        <v>33</v>
      </c>
      <c r="D3700">
        <v>0</v>
      </c>
      <c r="F3700" t="s">
        <v>565</v>
      </c>
      <c r="G3700" t="s">
        <v>1213</v>
      </c>
      <c r="H3700" t="s">
        <v>7612</v>
      </c>
      <c r="I3700" t="s">
        <v>7613</v>
      </c>
      <c r="J3700" t="s">
        <v>7614</v>
      </c>
      <c r="K3700" t="s">
        <v>7615</v>
      </c>
      <c r="L3700" t="s">
        <v>7616</v>
      </c>
      <c r="M3700" t="s">
        <v>186</v>
      </c>
      <c r="N3700" t="s">
        <v>342</v>
      </c>
      <c r="O3700" t="s">
        <v>608</v>
      </c>
      <c r="P3700" t="s">
        <v>5124</v>
      </c>
      <c r="Q3700" t="s">
        <v>3935</v>
      </c>
      <c r="R3700" t="s">
        <v>127</v>
      </c>
      <c r="S3700" t="s">
        <v>256</v>
      </c>
      <c r="T3700" t="s">
        <v>1447</v>
      </c>
      <c r="U3700" t="s">
        <v>1448</v>
      </c>
      <c r="X3700">
        <v>1</v>
      </c>
      <c r="Y3700">
        <v>7800</v>
      </c>
      <c r="Z3700">
        <v>0</v>
      </c>
      <c r="AA3700">
        <v>0</v>
      </c>
      <c r="AB3700">
        <v>2177718</v>
      </c>
      <c r="AC3700" t="s">
        <v>47</v>
      </c>
      <c r="AD3700">
        <f>+VLOOKUP(T3700,items!$A$2:$D$1255,4,0)</f>
        <v>0</v>
      </c>
      <c r="AE3700">
        <f>+VLOOKUP(T3700,Tabla1[],5,0)</f>
        <v>0</v>
      </c>
      <c r="AF3700">
        <f t="shared" si="57"/>
        <v>1</v>
      </c>
    </row>
    <row r="3701" spans="1:32" x14ac:dyDescent="0.25">
      <c r="A3701">
        <v>99203</v>
      </c>
      <c r="B3701" t="s">
        <v>7611</v>
      </c>
      <c r="C3701" t="s">
        <v>33</v>
      </c>
      <c r="D3701">
        <v>0</v>
      </c>
      <c r="F3701" t="s">
        <v>565</v>
      </c>
      <c r="G3701" t="s">
        <v>1213</v>
      </c>
      <c r="H3701" t="s">
        <v>7612</v>
      </c>
      <c r="I3701" t="s">
        <v>7613</v>
      </c>
      <c r="J3701" t="s">
        <v>7614</v>
      </c>
      <c r="K3701" t="s">
        <v>7615</v>
      </c>
      <c r="L3701" t="s">
        <v>7616</v>
      </c>
      <c r="M3701" t="s">
        <v>186</v>
      </c>
      <c r="N3701" t="s">
        <v>342</v>
      </c>
      <c r="O3701" t="s">
        <v>608</v>
      </c>
      <c r="P3701" t="s">
        <v>5124</v>
      </c>
      <c r="Q3701" t="s">
        <v>3935</v>
      </c>
      <c r="R3701" t="s">
        <v>127</v>
      </c>
      <c r="S3701" t="s">
        <v>256</v>
      </c>
      <c r="T3701" t="s">
        <v>613</v>
      </c>
      <c r="U3701" t="s">
        <v>614</v>
      </c>
      <c r="V3701" t="s">
        <v>958</v>
      </c>
      <c r="W3701" t="s">
        <v>2523</v>
      </c>
      <c r="X3701">
        <v>1</v>
      </c>
      <c r="Y3701">
        <v>7800</v>
      </c>
      <c r="Z3701">
        <v>0</v>
      </c>
      <c r="AA3701">
        <v>3500</v>
      </c>
      <c r="AB3701">
        <v>11058600</v>
      </c>
      <c r="AC3701" t="s">
        <v>47</v>
      </c>
      <c r="AD3701" t="str">
        <f>+VLOOKUP(T3701,items!$A$2:$D$1255,4,0)</f>
        <v>PERGOLA</v>
      </c>
      <c r="AE3701" t="str">
        <f>+VLOOKUP(T3701,Tabla1[],5,0)</f>
        <v>PERGOLITE</v>
      </c>
      <c r="AF3701">
        <f t="shared" si="57"/>
        <v>1</v>
      </c>
    </row>
    <row r="3702" spans="1:32" x14ac:dyDescent="0.25">
      <c r="A3702">
        <v>99203</v>
      </c>
      <c r="B3702" t="s">
        <v>7611</v>
      </c>
      <c r="C3702" t="s">
        <v>33</v>
      </c>
      <c r="D3702">
        <v>0</v>
      </c>
      <c r="F3702" t="s">
        <v>565</v>
      </c>
      <c r="G3702" t="s">
        <v>1213</v>
      </c>
      <c r="H3702" t="s">
        <v>7612</v>
      </c>
      <c r="I3702" t="s">
        <v>7613</v>
      </c>
      <c r="J3702" t="s">
        <v>7614</v>
      </c>
      <c r="K3702" t="s">
        <v>7615</v>
      </c>
      <c r="L3702" t="s">
        <v>7616</v>
      </c>
      <c r="M3702" t="s">
        <v>186</v>
      </c>
      <c r="N3702" t="s">
        <v>342</v>
      </c>
      <c r="O3702" t="s">
        <v>608</v>
      </c>
      <c r="P3702" t="s">
        <v>5124</v>
      </c>
      <c r="Q3702" t="s">
        <v>3935</v>
      </c>
      <c r="R3702" t="s">
        <v>127</v>
      </c>
      <c r="S3702" t="s">
        <v>256</v>
      </c>
      <c r="T3702" t="s">
        <v>490</v>
      </c>
      <c r="U3702" t="s">
        <v>491</v>
      </c>
      <c r="W3702" t="s">
        <v>211</v>
      </c>
      <c r="X3702">
        <v>12</v>
      </c>
      <c r="Y3702">
        <v>0</v>
      </c>
      <c r="Z3702">
        <v>0</v>
      </c>
      <c r="AA3702">
        <v>0</v>
      </c>
      <c r="AB3702">
        <v>757608</v>
      </c>
      <c r="AC3702" t="s">
        <v>47</v>
      </c>
      <c r="AD3702">
        <f>+VLOOKUP(T3702,items!$A$2:$D$1255,4,0)</f>
        <v>0</v>
      </c>
      <c r="AE3702">
        <f>+VLOOKUP(T3702,Tabla1[],5,0)</f>
        <v>0</v>
      </c>
      <c r="AF3702">
        <f t="shared" si="57"/>
        <v>1</v>
      </c>
    </row>
    <row r="3703" spans="1:32" x14ac:dyDescent="0.25">
      <c r="A3703">
        <v>99203</v>
      </c>
      <c r="B3703" t="s">
        <v>7611</v>
      </c>
      <c r="C3703" t="s">
        <v>33</v>
      </c>
      <c r="D3703">
        <v>0</v>
      </c>
      <c r="F3703" t="s">
        <v>565</v>
      </c>
      <c r="G3703" t="s">
        <v>1213</v>
      </c>
      <c r="H3703" t="s">
        <v>7612</v>
      </c>
      <c r="I3703" t="s">
        <v>7613</v>
      </c>
      <c r="J3703" t="s">
        <v>7614</v>
      </c>
      <c r="K3703" t="s">
        <v>7615</v>
      </c>
      <c r="L3703" t="s">
        <v>7616</v>
      </c>
      <c r="M3703" t="s">
        <v>186</v>
      </c>
      <c r="N3703" t="s">
        <v>342</v>
      </c>
      <c r="O3703" t="s">
        <v>608</v>
      </c>
      <c r="P3703" t="s">
        <v>5124</v>
      </c>
      <c r="Q3703" t="s">
        <v>3935</v>
      </c>
      <c r="R3703" t="s">
        <v>127</v>
      </c>
      <c r="S3703" t="s">
        <v>256</v>
      </c>
      <c r="T3703" t="s">
        <v>94</v>
      </c>
      <c r="U3703" t="s">
        <v>95</v>
      </c>
      <c r="X3703">
        <v>1</v>
      </c>
      <c r="Y3703">
        <v>0</v>
      </c>
      <c r="Z3703">
        <v>0</v>
      </c>
      <c r="AA3703">
        <v>0</v>
      </c>
      <c r="AB3703">
        <v>200000</v>
      </c>
      <c r="AC3703" t="s">
        <v>47</v>
      </c>
      <c r="AD3703" t="e">
        <f>+VLOOKUP(T3703,items!$A$2:$D$1255,4,0)</f>
        <v>#N/A</v>
      </c>
      <c r="AE3703" t="e">
        <f>+VLOOKUP(T3703,Tabla1[],5,0)</f>
        <v>#N/A</v>
      </c>
      <c r="AF3703">
        <f t="shared" si="57"/>
        <v>1</v>
      </c>
    </row>
    <row r="3704" spans="1:32" x14ac:dyDescent="0.25">
      <c r="A3704">
        <v>99203</v>
      </c>
      <c r="B3704" t="s">
        <v>7611</v>
      </c>
      <c r="C3704" t="s">
        <v>33</v>
      </c>
      <c r="D3704">
        <v>0</v>
      </c>
      <c r="F3704" t="s">
        <v>565</v>
      </c>
      <c r="G3704" t="s">
        <v>1213</v>
      </c>
      <c r="H3704" t="s">
        <v>7612</v>
      </c>
      <c r="I3704" t="s">
        <v>7613</v>
      </c>
      <c r="J3704" t="s">
        <v>7614</v>
      </c>
      <c r="K3704" t="s">
        <v>7615</v>
      </c>
      <c r="L3704" t="s">
        <v>7616</v>
      </c>
      <c r="M3704" t="s">
        <v>186</v>
      </c>
      <c r="N3704" t="s">
        <v>342</v>
      </c>
      <c r="O3704" t="s">
        <v>608</v>
      </c>
      <c r="P3704" t="s">
        <v>5124</v>
      </c>
      <c r="Q3704" t="s">
        <v>3935</v>
      </c>
      <c r="R3704" t="s">
        <v>127</v>
      </c>
      <c r="S3704" t="s">
        <v>256</v>
      </c>
      <c r="T3704" t="s">
        <v>392</v>
      </c>
      <c r="U3704" t="s">
        <v>393</v>
      </c>
      <c r="X3704">
        <v>1</v>
      </c>
      <c r="Y3704">
        <v>0</v>
      </c>
      <c r="Z3704">
        <v>0</v>
      </c>
      <c r="AA3704">
        <v>0</v>
      </c>
      <c r="AB3704">
        <v>560000</v>
      </c>
      <c r="AC3704" t="s">
        <v>47</v>
      </c>
      <c r="AD3704" t="e">
        <f>+VLOOKUP(T3704,items!$A$2:$D$1255,4,0)</f>
        <v>#N/A</v>
      </c>
      <c r="AE3704" t="e">
        <f>+VLOOKUP(T3704,Tabla1[],5,0)</f>
        <v>#N/A</v>
      </c>
      <c r="AF3704">
        <f t="shared" si="57"/>
        <v>1</v>
      </c>
    </row>
    <row r="3705" spans="1:32" x14ac:dyDescent="0.25">
      <c r="A3705">
        <v>99208</v>
      </c>
      <c r="B3705" t="s">
        <v>1952</v>
      </c>
      <c r="C3705" t="s">
        <v>75</v>
      </c>
      <c r="D3705">
        <v>0</v>
      </c>
      <c r="F3705" t="s">
        <v>504</v>
      </c>
      <c r="G3705" t="s">
        <v>504</v>
      </c>
      <c r="H3705" t="s">
        <v>7617</v>
      </c>
      <c r="I3705" t="s">
        <v>7618</v>
      </c>
      <c r="J3705" t="s">
        <v>7619</v>
      </c>
      <c r="K3705" t="s">
        <v>7620</v>
      </c>
      <c r="L3705" t="s">
        <v>37</v>
      </c>
      <c r="M3705" t="s">
        <v>124</v>
      </c>
      <c r="N3705" t="s">
        <v>125</v>
      </c>
      <c r="O3705" t="s">
        <v>1213</v>
      </c>
      <c r="P3705" t="s">
        <v>186</v>
      </c>
      <c r="Q3705" t="s">
        <v>186</v>
      </c>
      <c r="R3705" t="s">
        <v>127</v>
      </c>
      <c r="S3705" t="s">
        <v>164</v>
      </c>
      <c r="T3705" t="s">
        <v>1500</v>
      </c>
      <c r="U3705" t="s">
        <v>1501</v>
      </c>
      <c r="W3705" t="s">
        <v>1095</v>
      </c>
      <c r="X3705">
        <v>1</v>
      </c>
      <c r="Y3705">
        <v>4000</v>
      </c>
      <c r="Z3705">
        <v>0</v>
      </c>
      <c r="AA3705">
        <v>3000</v>
      </c>
      <c r="AB3705">
        <v>1703760</v>
      </c>
      <c r="AC3705" t="s">
        <v>47</v>
      </c>
      <c r="AD3705" t="str">
        <f>+VLOOKUP(T3705,items!$A$2:$D$1255,4,0)</f>
        <v>ESTRUCTURA-SOMBRALINA</v>
      </c>
      <c r="AE3705">
        <f>+VLOOKUP(T3705,Tabla1[],5,0)</f>
        <v>0</v>
      </c>
      <c r="AF3705">
        <f t="shared" si="57"/>
        <v>11</v>
      </c>
    </row>
    <row r="3706" spans="1:32" x14ac:dyDescent="0.25">
      <c r="A3706">
        <v>99209</v>
      </c>
      <c r="B3706" t="s">
        <v>7607</v>
      </c>
      <c r="C3706" t="s">
        <v>33</v>
      </c>
      <c r="D3706">
        <v>0</v>
      </c>
      <c r="F3706" t="s">
        <v>504</v>
      </c>
      <c r="G3706" t="s">
        <v>504</v>
      </c>
      <c r="H3706" t="s">
        <v>7621</v>
      </c>
      <c r="I3706" t="s">
        <v>37</v>
      </c>
      <c r="J3706" t="s">
        <v>7622</v>
      </c>
      <c r="K3706" t="s">
        <v>7623</v>
      </c>
      <c r="L3706" t="s">
        <v>37</v>
      </c>
      <c r="M3706" t="s">
        <v>5169</v>
      </c>
      <c r="N3706" t="s">
        <v>5169</v>
      </c>
      <c r="O3706" t="s">
        <v>5459</v>
      </c>
      <c r="P3706" t="s">
        <v>2252</v>
      </c>
      <c r="Q3706" t="s">
        <v>2252</v>
      </c>
      <c r="R3706" t="s">
        <v>127</v>
      </c>
      <c r="S3706" t="s">
        <v>108</v>
      </c>
      <c r="T3706" t="s">
        <v>414</v>
      </c>
      <c r="U3706" t="s">
        <v>415</v>
      </c>
      <c r="X3706">
        <v>3</v>
      </c>
      <c r="Y3706">
        <v>0</v>
      </c>
      <c r="Z3706">
        <v>0</v>
      </c>
      <c r="AA3706">
        <v>0</v>
      </c>
      <c r="AB3706">
        <v>756000</v>
      </c>
      <c r="AC3706" t="s">
        <v>47</v>
      </c>
      <c r="AD3706">
        <f>+VLOOKUP(T3706,items!$A$2:$D$1255,4,0)</f>
        <v>0</v>
      </c>
      <c r="AE3706">
        <f>+VLOOKUP(T3706,Tabla1[],5,0)</f>
        <v>0</v>
      </c>
      <c r="AF3706">
        <f t="shared" si="57"/>
        <v>12</v>
      </c>
    </row>
    <row r="3707" spans="1:32" x14ac:dyDescent="0.25">
      <c r="A3707">
        <v>99213</v>
      </c>
      <c r="B3707" t="s">
        <v>1003</v>
      </c>
      <c r="C3707" t="s">
        <v>33</v>
      </c>
      <c r="D3707">
        <v>0</v>
      </c>
      <c r="F3707" t="s">
        <v>504</v>
      </c>
      <c r="G3707" t="s">
        <v>504</v>
      </c>
      <c r="H3707" t="s">
        <v>7624</v>
      </c>
      <c r="I3707" t="s">
        <v>7625</v>
      </c>
      <c r="J3707" t="s">
        <v>7626</v>
      </c>
      <c r="K3707" t="s">
        <v>7627</v>
      </c>
      <c r="L3707" t="s">
        <v>7628</v>
      </c>
      <c r="M3707" t="s">
        <v>5169</v>
      </c>
      <c r="N3707" t="s">
        <v>426</v>
      </c>
      <c r="O3707" t="s">
        <v>2252</v>
      </c>
      <c r="P3707" t="s">
        <v>4819</v>
      </c>
      <c r="Q3707" t="s">
        <v>343</v>
      </c>
      <c r="R3707" t="s">
        <v>127</v>
      </c>
      <c r="S3707" t="s">
        <v>128</v>
      </c>
      <c r="T3707" t="s">
        <v>1175</v>
      </c>
      <c r="U3707" t="s">
        <v>1176</v>
      </c>
      <c r="X3707">
        <v>10</v>
      </c>
      <c r="Y3707">
        <v>0</v>
      </c>
      <c r="Z3707">
        <v>0</v>
      </c>
      <c r="AA3707">
        <v>0</v>
      </c>
      <c r="AB3707">
        <v>0</v>
      </c>
      <c r="AC3707" t="s">
        <v>47</v>
      </c>
      <c r="AD3707">
        <f>+VLOOKUP(T3707,items!$A$2:$D$1255,4,0)</f>
        <v>0</v>
      </c>
      <c r="AE3707">
        <f>+VLOOKUP(T3707,Tabla1[],5,0)</f>
        <v>0</v>
      </c>
      <c r="AF3707">
        <f t="shared" si="57"/>
        <v>12</v>
      </c>
    </row>
    <row r="3708" spans="1:32" x14ac:dyDescent="0.25">
      <c r="A3708">
        <v>99213</v>
      </c>
      <c r="B3708" t="s">
        <v>1003</v>
      </c>
      <c r="C3708" t="s">
        <v>33</v>
      </c>
      <c r="D3708">
        <v>0</v>
      </c>
      <c r="F3708" t="s">
        <v>504</v>
      </c>
      <c r="G3708" t="s">
        <v>504</v>
      </c>
      <c r="H3708" t="s">
        <v>7624</v>
      </c>
      <c r="I3708" t="s">
        <v>7625</v>
      </c>
      <c r="J3708" t="s">
        <v>7626</v>
      </c>
      <c r="K3708" t="s">
        <v>7627</v>
      </c>
      <c r="L3708" t="s">
        <v>7628</v>
      </c>
      <c r="M3708" t="s">
        <v>5169</v>
      </c>
      <c r="N3708" t="s">
        <v>426</v>
      </c>
      <c r="O3708" t="s">
        <v>2252</v>
      </c>
      <c r="P3708" t="s">
        <v>4819</v>
      </c>
      <c r="Q3708" t="s">
        <v>343</v>
      </c>
      <c r="R3708" t="s">
        <v>127</v>
      </c>
      <c r="S3708" t="s">
        <v>128</v>
      </c>
      <c r="T3708" t="s">
        <v>7629</v>
      </c>
      <c r="U3708" t="s">
        <v>7630</v>
      </c>
      <c r="X3708">
        <v>110</v>
      </c>
      <c r="Y3708">
        <v>0</v>
      </c>
      <c r="Z3708">
        <v>0</v>
      </c>
      <c r="AA3708">
        <v>0</v>
      </c>
      <c r="AB3708">
        <v>0</v>
      </c>
      <c r="AC3708" t="s">
        <v>47</v>
      </c>
      <c r="AD3708">
        <f>+VLOOKUP(T3708,items!$A$2:$D$1255,4,0)</f>
        <v>0</v>
      </c>
      <c r="AE3708">
        <f>+VLOOKUP(T3708,Tabla1[],5,0)</f>
        <v>0</v>
      </c>
      <c r="AF3708">
        <f t="shared" si="57"/>
        <v>12</v>
      </c>
    </row>
    <row r="3709" spans="1:32" x14ac:dyDescent="0.25">
      <c r="A3709">
        <v>99214</v>
      </c>
      <c r="B3709" t="s">
        <v>7631</v>
      </c>
      <c r="C3709" t="s">
        <v>75</v>
      </c>
      <c r="D3709">
        <v>0</v>
      </c>
      <c r="F3709" t="s">
        <v>504</v>
      </c>
      <c r="G3709" t="s">
        <v>124</v>
      </c>
      <c r="H3709" t="s">
        <v>7632</v>
      </c>
      <c r="I3709" t="s">
        <v>37</v>
      </c>
      <c r="J3709" t="s">
        <v>7633</v>
      </c>
      <c r="K3709" t="s">
        <v>7634</v>
      </c>
      <c r="L3709" t="s">
        <v>37</v>
      </c>
      <c r="M3709" t="s">
        <v>125</v>
      </c>
      <c r="N3709" t="s">
        <v>125</v>
      </c>
      <c r="O3709" t="s">
        <v>1106</v>
      </c>
      <c r="P3709" t="s">
        <v>386</v>
      </c>
      <c r="Q3709" t="s">
        <v>4818</v>
      </c>
      <c r="R3709" t="s">
        <v>127</v>
      </c>
      <c r="S3709" t="s">
        <v>44</v>
      </c>
      <c r="T3709" t="s">
        <v>388</v>
      </c>
      <c r="U3709" t="s">
        <v>389</v>
      </c>
      <c r="X3709">
        <v>17</v>
      </c>
      <c r="Y3709">
        <v>0</v>
      </c>
      <c r="Z3709">
        <v>0</v>
      </c>
      <c r="AA3709">
        <v>0</v>
      </c>
      <c r="AB3709">
        <v>1275000</v>
      </c>
      <c r="AC3709" t="s">
        <v>47</v>
      </c>
      <c r="AD3709">
        <f>+VLOOKUP(T3709,items!$A$2:$D$1255,4,0)</f>
        <v>0</v>
      </c>
      <c r="AE3709">
        <f>+VLOOKUP(T3709,Tabla1[],5,0)</f>
        <v>0</v>
      </c>
      <c r="AF3709">
        <f t="shared" si="57"/>
        <v>12</v>
      </c>
    </row>
    <row r="3710" spans="1:32" x14ac:dyDescent="0.25">
      <c r="A3710">
        <v>99214</v>
      </c>
      <c r="B3710" t="s">
        <v>7631</v>
      </c>
      <c r="C3710" t="s">
        <v>75</v>
      </c>
      <c r="D3710">
        <v>0</v>
      </c>
      <c r="F3710" t="s">
        <v>504</v>
      </c>
      <c r="G3710" t="s">
        <v>124</v>
      </c>
      <c r="H3710" t="s">
        <v>7632</v>
      </c>
      <c r="I3710" t="s">
        <v>37</v>
      </c>
      <c r="J3710" t="s">
        <v>7633</v>
      </c>
      <c r="K3710" t="s">
        <v>7634</v>
      </c>
      <c r="L3710" t="s">
        <v>37</v>
      </c>
      <c r="M3710" t="s">
        <v>125</v>
      </c>
      <c r="N3710" t="s">
        <v>125</v>
      </c>
      <c r="O3710" t="s">
        <v>1106</v>
      </c>
      <c r="P3710" t="s">
        <v>386</v>
      </c>
      <c r="Q3710" t="s">
        <v>4818</v>
      </c>
      <c r="R3710" t="s">
        <v>127</v>
      </c>
      <c r="S3710" t="s">
        <v>44</v>
      </c>
      <c r="T3710" t="s">
        <v>717</v>
      </c>
      <c r="U3710" t="s">
        <v>718</v>
      </c>
      <c r="X3710">
        <v>2</v>
      </c>
      <c r="Y3710">
        <v>0</v>
      </c>
      <c r="Z3710">
        <v>0</v>
      </c>
      <c r="AA3710">
        <v>0</v>
      </c>
      <c r="AB3710">
        <v>200000</v>
      </c>
      <c r="AC3710" t="s">
        <v>47</v>
      </c>
      <c r="AD3710">
        <f>+VLOOKUP(T3710,items!$A$2:$D$1255,4,0)</f>
        <v>0</v>
      </c>
      <c r="AE3710">
        <f>+VLOOKUP(T3710,Tabla1[],5,0)</f>
        <v>0</v>
      </c>
      <c r="AF3710">
        <f t="shared" si="57"/>
        <v>12</v>
      </c>
    </row>
    <row r="3711" spans="1:32" x14ac:dyDescent="0.25">
      <c r="A3711">
        <v>99214</v>
      </c>
      <c r="B3711" t="s">
        <v>7631</v>
      </c>
      <c r="C3711" t="s">
        <v>75</v>
      </c>
      <c r="D3711">
        <v>0</v>
      </c>
      <c r="F3711" t="s">
        <v>504</v>
      </c>
      <c r="G3711" t="s">
        <v>124</v>
      </c>
      <c r="H3711" t="s">
        <v>7632</v>
      </c>
      <c r="I3711" t="s">
        <v>37</v>
      </c>
      <c r="J3711" t="s">
        <v>7633</v>
      </c>
      <c r="K3711" t="s">
        <v>7634</v>
      </c>
      <c r="L3711" t="s">
        <v>37</v>
      </c>
      <c r="M3711" t="s">
        <v>125</v>
      </c>
      <c r="N3711" t="s">
        <v>125</v>
      </c>
      <c r="O3711" t="s">
        <v>1106</v>
      </c>
      <c r="P3711" t="s">
        <v>386</v>
      </c>
      <c r="Q3711" t="s">
        <v>4818</v>
      </c>
      <c r="R3711" t="s">
        <v>127</v>
      </c>
      <c r="S3711" t="s">
        <v>44</v>
      </c>
      <c r="T3711" t="s">
        <v>474</v>
      </c>
      <c r="U3711" t="s">
        <v>475</v>
      </c>
      <c r="X3711">
        <v>1</v>
      </c>
      <c r="Y3711">
        <v>0</v>
      </c>
      <c r="Z3711">
        <v>0</v>
      </c>
      <c r="AA3711">
        <v>0</v>
      </c>
      <c r="AB3711">
        <v>941500</v>
      </c>
      <c r="AC3711" t="s">
        <v>47</v>
      </c>
      <c r="AD3711">
        <f>+VLOOKUP(T3711,items!$A$2:$D$1255,4,0)</f>
        <v>0</v>
      </c>
      <c r="AE3711">
        <f>+VLOOKUP(T3711,Tabla1[],5,0)</f>
        <v>0</v>
      </c>
      <c r="AF3711">
        <f t="shared" si="57"/>
        <v>12</v>
      </c>
    </row>
    <row r="3712" spans="1:32" x14ac:dyDescent="0.25">
      <c r="A3712">
        <v>99214</v>
      </c>
      <c r="B3712" t="s">
        <v>7631</v>
      </c>
      <c r="C3712" t="s">
        <v>75</v>
      </c>
      <c r="D3712">
        <v>0</v>
      </c>
      <c r="F3712" t="s">
        <v>504</v>
      </c>
      <c r="G3712" t="s">
        <v>124</v>
      </c>
      <c r="H3712" t="s">
        <v>7632</v>
      </c>
      <c r="I3712" t="s">
        <v>37</v>
      </c>
      <c r="J3712" t="s">
        <v>7633</v>
      </c>
      <c r="K3712" t="s">
        <v>7634</v>
      </c>
      <c r="L3712" t="s">
        <v>37</v>
      </c>
      <c r="M3712" t="s">
        <v>125</v>
      </c>
      <c r="N3712" t="s">
        <v>125</v>
      </c>
      <c r="O3712" t="s">
        <v>1106</v>
      </c>
      <c r="P3712" t="s">
        <v>386</v>
      </c>
      <c r="Q3712" t="s">
        <v>4818</v>
      </c>
      <c r="R3712" t="s">
        <v>127</v>
      </c>
      <c r="S3712" t="s">
        <v>44</v>
      </c>
      <c r="T3712" t="s">
        <v>390</v>
      </c>
      <c r="U3712" t="s">
        <v>5952</v>
      </c>
      <c r="X3712">
        <v>1</v>
      </c>
      <c r="Y3712">
        <v>0</v>
      </c>
      <c r="Z3712">
        <v>0</v>
      </c>
      <c r="AA3712">
        <v>0</v>
      </c>
      <c r="AB3712">
        <v>1076000</v>
      </c>
      <c r="AC3712" t="s">
        <v>47</v>
      </c>
      <c r="AD3712" t="e">
        <f>+VLOOKUP(T3712,items!$A$2:$D$1255,4,0)</f>
        <v>#N/A</v>
      </c>
      <c r="AE3712" t="e">
        <f>+VLOOKUP(T3712,Tabla1[],5,0)</f>
        <v>#N/A</v>
      </c>
      <c r="AF3712">
        <f t="shared" si="57"/>
        <v>12</v>
      </c>
    </row>
    <row r="3713" spans="1:32" x14ac:dyDescent="0.25">
      <c r="A3713">
        <v>99218</v>
      </c>
      <c r="B3713" t="s">
        <v>7565</v>
      </c>
      <c r="C3713" t="s">
        <v>33</v>
      </c>
      <c r="D3713">
        <v>0</v>
      </c>
      <c r="F3713" t="s">
        <v>4817</v>
      </c>
      <c r="G3713" t="s">
        <v>124</v>
      </c>
      <c r="H3713" t="s">
        <v>7635</v>
      </c>
      <c r="I3713" t="s">
        <v>37</v>
      </c>
      <c r="J3713" t="s">
        <v>37</v>
      </c>
      <c r="K3713" t="s">
        <v>7636</v>
      </c>
      <c r="L3713" t="s">
        <v>7637</v>
      </c>
      <c r="M3713" t="s">
        <v>5169</v>
      </c>
      <c r="N3713" t="s">
        <v>5169</v>
      </c>
      <c r="O3713" t="s">
        <v>2255</v>
      </c>
      <c r="P3713" t="s">
        <v>6584</v>
      </c>
      <c r="Q3713" t="s">
        <v>6584</v>
      </c>
      <c r="R3713" t="s">
        <v>127</v>
      </c>
      <c r="S3713" t="s">
        <v>108</v>
      </c>
      <c r="T3713" t="s">
        <v>536</v>
      </c>
      <c r="U3713" t="s">
        <v>537</v>
      </c>
      <c r="X3713">
        <v>2</v>
      </c>
      <c r="Y3713">
        <v>0</v>
      </c>
      <c r="Z3713">
        <v>0</v>
      </c>
      <c r="AA3713">
        <v>0</v>
      </c>
      <c r="AB3713">
        <v>1187042</v>
      </c>
      <c r="AC3713" t="s">
        <v>47</v>
      </c>
      <c r="AD3713" t="str">
        <f>+VLOOKUP(T3713,items!$A$2:$D$1255,4,0)</f>
        <v>MUEBLES</v>
      </c>
      <c r="AE3713">
        <f>+VLOOKUP(T3713,Tabla1[],5,0)</f>
        <v>0</v>
      </c>
      <c r="AF3713">
        <f t="shared" si="57"/>
        <v>12</v>
      </c>
    </row>
    <row r="3714" spans="1:32" x14ac:dyDescent="0.25">
      <c r="A3714">
        <v>99218</v>
      </c>
      <c r="B3714" t="s">
        <v>7565</v>
      </c>
      <c r="C3714" t="s">
        <v>33</v>
      </c>
      <c r="D3714">
        <v>0</v>
      </c>
      <c r="F3714" t="s">
        <v>4817</v>
      </c>
      <c r="G3714" t="s">
        <v>124</v>
      </c>
      <c r="H3714" t="s">
        <v>7635</v>
      </c>
      <c r="I3714" t="s">
        <v>37</v>
      </c>
      <c r="J3714" t="s">
        <v>37</v>
      </c>
      <c r="K3714" t="s">
        <v>7636</v>
      </c>
      <c r="L3714" t="s">
        <v>7637</v>
      </c>
      <c r="M3714" t="s">
        <v>5169</v>
      </c>
      <c r="N3714" t="s">
        <v>5169</v>
      </c>
      <c r="O3714" t="s">
        <v>2255</v>
      </c>
      <c r="P3714" t="s">
        <v>6584</v>
      </c>
      <c r="Q3714" t="s">
        <v>6584</v>
      </c>
      <c r="R3714" t="s">
        <v>127</v>
      </c>
      <c r="S3714" t="s">
        <v>108</v>
      </c>
      <c r="T3714" t="s">
        <v>538</v>
      </c>
      <c r="U3714" t="s">
        <v>539</v>
      </c>
      <c r="X3714">
        <v>8</v>
      </c>
      <c r="Y3714">
        <v>0</v>
      </c>
      <c r="Z3714">
        <v>0</v>
      </c>
      <c r="AA3714">
        <v>0</v>
      </c>
      <c r="AB3714">
        <v>4425552</v>
      </c>
      <c r="AC3714" t="s">
        <v>47</v>
      </c>
      <c r="AD3714" t="str">
        <f>+VLOOKUP(T3714,items!$A$2:$D$1255,4,0)</f>
        <v>MUEBLES</v>
      </c>
      <c r="AE3714">
        <f>+VLOOKUP(T3714,Tabla1[],5,0)</f>
        <v>0</v>
      </c>
      <c r="AF3714">
        <f t="shared" ref="AF3714:AF3777" si="58">+MONTH(O3714)</f>
        <v>12</v>
      </c>
    </row>
    <row r="3715" spans="1:32" x14ac:dyDescent="0.25">
      <c r="A3715">
        <v>99220</v>
      </c>
      <c r="B3715" t="s">
        <v>1329</v>
      </c>
      <c r="C3715" t="s">
        <v>33</v>
      </c>
      <c r="D3715">
        <v>0</v>
      </c>
      <c r="F3715" t="s">
        <v>862</v>
      </c>
      <c r="G3715" t="s">
        <v>381</v>
      </c>
      <c r="H3715" t="s">
        <v>7638</v>
      </c>
      <c r="I3715" t="s">
        <v>37</v>
      </c>
      <c r="J3715" t="s">
        <v>37</v>
      </c>
      <c r="K3715" t="s">
        <v>7639</v>
      </c>
      <c r="L3715" t="s">
        <v>7640</v>
      </c>
      <c r="M3715" t="s">
        <v>426</v>
      </c>
      <c r="N3715" t="s">
        <v>426</v>
      </c>
      <c r="O3715" t="s">
        <v>6048</v>
      </c>
      <c r="P3715" t="s">
        <v>5557</v>
      </c>
      <c r="Q3715" t="s">
        <v>5557</v>
      </c>
      <c r="R3715" t="s">
        <v>63</v>
      </c>
      <c r="S3715" t="s">
        <v>108</v>
      </c>
      <c r="T3715" t="s">
        <v>7641</v>
      </c>
      <c r="U3715" t="s">
        <v>7642</v>
      </c>
      <c r="V3715" t="s">
        <v>702</v>
      </c>
      <c r="X3715">
        <v>14</v>
      </c>
      <c r="Y3715">
        <v>0</v>
      </c>
      <c r="Z3715">
        <v>0</v>
      </c>
      <c r="AA3715">
        <v>0</v>
      </c>
      <c r="AB3715">
        <v>20653836</v>
      </c>
      <c r="AC3715" t="s">
        <v>47</v>
      </c>
      <c r="AD3715">
        <f>+VLOOKUP(T3715,items!$A$2:$D$1255,4,0)</f>
        <v>0</v>
      </c>
      <c r="AE3715">
        <f>+VLOOKUP(T3715,Tabla1[],5,0)</f>
        <v>0</v>
      </c>
      <c r="AF3715">
        <f t="shared" si="58"/>
        <v>12</v>
      </c>
    </row>
    <row r="3716" spans="1:32" x14ac:dyDescent="0.25">
      <c r="A3716">
        <v>99225</v>
      </c>
      <c r="B3716" t="s">
        <v>7643</v>
      </c>
      <c r="C3716" t="s">
        <v>75</v>
      </c>
      <c r="D3716">
        <v>0</v>
      </c>
      <c r="F3716" t="s">
        <v>504</v>
      </c>
      <c r="G3716" t="s">
        <v>6584</v>
      </c>
      <c r="H3716" t="s">
        <v>7644</v>
      </c>
      <c r="I3716" t="s">
        <v>37</v>
      </c>
      <c r="J3716" t="s">
        <v>7645</v>
      </c>
      <c r="K3716" t="s">
        <v>7646</v>
      </c>
      <c r="L3716" t="s">
        <v>37</v>
      </c>
      <c r="M3716" t="s">
        <v>450</v>
      </c>
      <c r="N3716" t="s">
        <v>450</v>
      </c>
      <c r="O3716" t="s">
        <v>343</v>
      </c>
      <c r="P3716" t="s">
        <v>6048</v>
      </c>
      <c r="Q3716" t="s">
        <v>6048</v>
      </c>
      <c r="R3716" t="s">
        <v>43</v>
      </c>
      <c r="S3716" t="s">
        <v>128</v>
      </c>
      <c r="T3716" t="s">
        <v>5371</v>
      </c>
      <c r="U3716" t="s">
        <v>5372</v>
      </c>
      <c r="X3716">
        <v>20</v>
      </c>
      <c r="Y3716">
        <v>0</v>
      </c>
      <c r="Z3716">
        <v>0</v>
      </c>
      <c r="AA3716">
        <v>0</v>
      </c>
      <c r="AB3716">
        <v>1100000</v>
      </c>
      <c r="AC3716" t="s">
        <v>47</v>
      </c>
      <c r="AD3716">
        <f>+VLOOKUP(T3716,items!$A$2:$D$1255,4,0)</f>
        <v>0</v>
      </c>
      <c r="AE3716">
        <f>+VLOOKUP(T3716,Tabla1[],5,0)</f>
        <v>0</v>
      </c>
      <c r="AF3716">
        <f t="shared" si="58"/>
        <v>12</v>
      </c>
    </row>
    <row r="3717" spans="1:32" x14ac:dyDescent="0.25">
      <c r="A3717">
        <v>99229</v>
      </c>
      <c r="B3717" t="s">
        <v>6269</v>
      </c>
      <c r="C3717" t="s">
        <v>33</v>
      </c>
      <c r="D3717">
        <v>0</v>
      </c>
      <c r="F3717" t="s">
        <v>674</v>
      </c>
      <c r="G3717" t="s">
        <v>5169</v>
      </c>
      <c r="H3717" t="s">
        <v>7647</v>
      </c>
      <c r="I3717" t="s">
        <v>37</v>
      </c>
      <c r="J3717" t="s">
        <v>7648</v>
      </c>
      <c r="K3717" t="s">
        <v>7649</v>
      </c>
      <c r="L3717" t="s">
        <v>37</v>
      </c>
      <c r="M3717" t="s">
        <v>126</v>
      </c>
      <c r="N3717" t="s">
        <v>126</v>
      </c>
      <c r="O3717" t="s">
        <v>683</v>
      </c>
      <c r="P3717" t="s">
        <v>186</v>
      </c>
      <c r="Q3717" t="s">
        <v>186</v>
      </c>
      <c r="R3717" t="s">
        <v>127</v>
      </c>
      <c r="S3717" t="s">
        <v>108</v>
      </c>
      <c r="T3717" t="s">
        <v>633</v>
      </c>
      <c r="U3717" t="s">
        <v>634</v>
      </c>
      <c r="X3717">
        <v>1</v>
      </c>
      <c r="Y3717">
        <v>0</v>
      </c>
      <c r="Z3717">
        <v>0</v>
      </c>
      <c r="AA3717">
        <v>0</v>
      </c>
      <c r="AB3717">
        <v>626250</v>
      </c>
      <c r="AC3717" t="s">
        <v>47</v>
      </c>
      <c r="AD3717">
        <f>+VLOOKUP(T3717,items!$A$2:$D$1255,4,0)</f>
        <v>0</v>
      </c>
      <c r="AE3717">
        <f>+VLOOKUP(T3717,Tabla1[],5,0)</f>
        <v>0</v>
      </c>
      <c r="AF3717">
        <f t="shared" si="58"/>
        <v>11</v>
      </c>
    </row>
    <row r="3718" spans="1:32" x14ac:dyDescent="0.25">
      <c r="A3718">
        <v>99238</v>
      </c>
      <c r="B3718" t="s">
        <v>6927</v>
      </c>
      <c r="C3718" t="s">
        <v>75</v>
      </c>
      <c r="D3718">
        <v>0</v>
      </c>
      <c r="F3718" t="s">
        <v>124</v>
      </c>
      <c r="G3718" t="s">
        <v>124</v>
      </c>
      <c r="H3718" t="s">
        <v>7650</v>
      </c>
      <c r="I3718" t="s">
        <v>37</v>
      </c>
      <c r="J3718" t="s">
        <v>7651</v>
      </c>
      <c r="K3718" t="s">
        <v>7652</v>
      </c>
      <c r="L3718" t="s">
        <v>37</v>
      </c>
      <c r="M3718" t="s">
        <v>5169</v>
      </c>
      <c r="N3718" t="s">
        <v>5169</v>
      </c>
      <c r="O3718" t="s">
        <v>126</v>
      </c>
      <c r="P3718" t="s">
        <v>683</v>
      </c>
      <c r="Q3718" t="s">
        <v>683</v>
      </c>
      <c r="R3718" t="s">
        <v>43</v>
      </c>
      <c r="S3718" t="s">
        <v>164</v>
      </c>
      <c r="T3718" t="s">
        <v>6309</v>
      </c>
      <c r="U3718" t="s">
        <v>6310</v>
      </c>
      <c r="X3718">
        <v>42</v>
      </c>
      <c r="Y3718">
        <v>0</v>
      </c>
      <c r="Z3718">
        <v>0</v>
      </c>
      <c r="AA3718">
        <v>0</v>
      </c>
      <c r="AB3718">
        <v>54600</v>
      </c>
      <c r="AC3718" t="s">
        <v>47</v>
      </c>
      <c r="AD3718">
        <f>+VLOOKUP(T3718,items!$A$2:$D$1255,4,0)</f>
        <v>0</v>
      </c>
      <c r="AE3718">
        <f>+VLOOKUP(T3718,Tabla1[],5,0)</f>
        <v>0</v>
      </c>
      <c r="AF3718">
        <f t="shared" si="58"/>
        <v>11</v>
      </c>
    </row>
    <row r="3719" spans="1:32" x14ac:dyDescent="0.25">
      <c r="A3719">
        <v>99238</v>
      </c>
      <c r="B3719" t="s">
        <v>6927</v>
      </c>
      <c r="C3719" t="s">
        <v>75</v>
      </c>
      <c r="D3719">
        <v>0</v>
      </c>
      <c r="F3719" t="s">
        <v>124</v>
      </c>
      <c r="G3719" t="s">
        <v>124</v>
      </c>
      <c r="H3719" t="s">
        <v>7650</v>
      </c>
      <c r="I3719" t="s">
        <v>37</v>
      </c>
      <c r="J3719" t="s">
        <v>7651</v>
      </c>
      <c r="K3719" t="s">
        <v>7652</v>
      </c>
      <c r="L3719" t="s">
        <v>37</v>
      </c>
      <c r="M3719" t="s">
        <v>5169</v>
      </c>
      <c r="N3719" t="s">
        <v>5169</v>
      </c>
      <c r="O3719" t="s">
        <v>126</v>
      </c>
      <c r="P3719" t="s">
        <v>683</v>
      </c>
      <c r="Q3719" t="s">
        <v>683</v>
      </c>
      <c r="R3719" t="s">
        <v>43</v>
      </c>
      <c r="S3719" t="s">
        <v>164</v>
      </c>
      <c r="T3719" t="s">
        <v>1290</v>
      </c>
      <c r="U3719" t="s">
        <v>1291</v>
      </c>
      <c r="X3719">
        <v>21</v>
      </c>
      <c r="Y3719">
        <v>0</v>
      </c>
      <c r="Z3719">
        <v>0</v>
      </c>
      <c r="AA3719">
        <v>0</v>
      </c>
      <c r="AB3719">
        <v>1163883</v>
      </c>
      <c r="AC3719" t="s">
        <v>47</v>
      </c>
      <c r="AD3719">
        <f>+VLOOKUP(T3719,items!$A$2:$D$1255,4,0)</f>
        <v>0</v>
      </c>
      <c r="AE3719">
        <f>+VLOOKUP(T3719,Tabla1[],5,0)</f>
        <v>0</v>
      </c>
      <c r="AF3719">
        <f t="shared" si="58"/>
        <v>11</v>
      </c>
    </row>
    <row r="3720" spans="1:32" x14ac:dyDescent="0.25">
      <c r="A3720">
        <v>99238</v>
      </c>
      <c r="B3720" t="s">
        <v>6927</v>
      </c>
      <c r="C3720" t="s">
        <v>75</v>
      </c>
      <c r="D3720">
        <v>0</v>
      </c>
      <c r="F3720" t="s">
        <v>124</v>
      </c>
      <c r="G3720" t="s">
        <v>124</v>
      </c>
      <c r="H3720" t="s">
        <v>7650</v>
      </c>
      <c r="I3720" t="s">
        <v>37</v>
      </c>
      <c r="J3720" t="s">
        <v>7651</v>
      </c>
      <c r="K3720" t="s">
        <v>7652</v>
      </c>
      <c r="L3720" t="s">
        <v>37</v>
      </c>
      <c r="M3720" t="s">
        <v>5169</v>
      </c>
      <c r="N3720" t="s">
        <v>5169</v>
      </c>
      <c r="O3720" t="s">
        <v>126</v>
      </c>
      <c r="P3720" t="s">
        <v>683</v>
      </c>
      <c r="Q3720" t="s">
        <v>683</v>
      </c>
      <c r="R3720" t="s">
        <v>43</v>
      </c>
      <c r="S3720" t="s">
        <v>164</v>
      </c>
      <c r="T3720" t="s">
        <v>1126</v>
      </c>
      <c r="U3720" t="s">
        <v>1127</v>
      </c>
      <c r="X3720">
        <v>21</v>
      </c>
      <c r="Y3720">
        <v>0</v>
      </c>
      <c r="Z3720">
        <v>0</v>
      </c>
      <c r="AA3720">
        <v>0</v>
      </c>
      <c r="AB3720">
        <v>882336</v>
      </c>
      <c r="AC3720" t="s">
        <v>47</v>
      </c>
      <c r="AD3720">
        <f>+VLOOKUP(T3720,items!$A$2:$D$1255,4,0)</f>
        <v>0</v>
      </c>
      <c r="AE3720">
        <f>+VLOOKUP(T3720,Tabla1[],5,0)</f>
        <v>0</v>
      </c>
      <c r="AF3720">
        <f t="shared" si="58"/>
        <v>11</v>
      </c>
    </row>
    <row r="3721" spans="1:32" x14ac:dyDescent="0.25">
      <c r="A3721">
        <v>99238</v>
      </c>
      <c r="B3721" t="s">
        <v>6927</v>
      </c>
      <c r="C3721" t="s">
        <v>75</v>
      </c>
      <c r="D3721">
        <v>0</v>
      </c>
      <c r="F3721" t="s">
        <v>124</v>
      </c>
      <c r="G3721" t="s">
        <v>124</v>
      </c>
      <c r="H3721" t="s">
        <v>7650</v>
      </c>
      <c r="I3721" t="s">
        <v>37</v>
      </c>
      <c r="J3721" t="s">
        <v>7651</v>
      </c>
      <c r="K3721" t="s">
        <v>7652</v>
      </c>
      <c r="L3721" t="s">
        <v>37</v>
      </c>
      <c r="M3721" t="s">
        <v>5169</v>
      </c>
      <c r="N3721" t="s">
        <v>5169</v>
      </c>
      <c r="O3721" t="s">
        <v>126</v>
      </c>
      <c r="P3721" t="s">
        <v>683</v>
      </c>
      <c r="Q3721" t="s">
        <v>683</v>
      </c>
      <c r="R3721" t="s">
        <v>43</v>
      </c>
      <c r="S3721" t="s">
        <v>164</v>
      </c>
      <c r="T3721" t="s">
        <v>6311</v>
      </c>
      <c r="U3721" t="s">
        <v>6312</v>
      </c>
      <c r="X3721">
        <v>42</v>
      </c>
      <c r="Y3721">
        <v>0</v>
      </c>
      <c r="Z3721">
        <v>0</v>
      </c>
      <c r="AA3721">
        <v>0</v>
      </c>
      <c r="AB3721">
        <v>16800</v>
      </c>
      <c r="AC3721" t="s">
        <v>47</v>
      </c>
      <c r="AD3721">
        <f>+VLOOKUP(T3721,items!$A$2:$D$1255,4,0)</f>
        <v>0</v>
      </c>
      <c r="AE3721">
        <f>+VLOOKUP(T3721,Tabla1[],5,0)</f>
        <v>0</v>
      </c>
      <c r="AF3721">
        <f t="shared" si="58"/>
        <v>11</v>
      </c>
    </row>
    <row r="3722" spans="1:32" x14ac:dyDescent="0.25">
      <c r="A3722">
        <v>99248</v>
      </c>
      <c r="B3722" t="s">
        <v>7653</v>
      </c>
      <c r="C3722" t="s">
        <v>33</v>
      </c>
      <c r="D3722">
        <v>0</v>
      </c>
      <c r="F3722" t="s">
        <v>124</v>
      </c>
      <c r="G3722" t="s">
        <v>126</v>
      </c>
      <c r="H3722" t="s">
        <v>7654</v>
      </c>
      <c r="I3722" t="s">
        <v>37</v>
      </c>
      <c r="J3722" t="s">
        <v>7655</v>
      </c>
      <c r="K3722" t="s">
        <v>7656</v>
      </c>
      <c r="L3722" t="s">
        <v>7657</v>
      </c>
      <c r="M3722" t="s">
        <v>683</v>
      </c>
      <c r="N3722" t="s">
        <v>683</v>
      </c>
      <c r="O3722" t="s">
        <v>326</v>
      </c>
      <c r="P3722" t="s">
        <v>387</v>
      </c>
      <c r="Q3722" t="s">
        <v>343</v>
      </c>
      <c r="R3722" t="s">
        <v>127</v>
      </c>
      <c r="S3722" t="s">
        <v>128</v>
      </c>
      <c r="T3722" t="s">
        <v>932</v>
      </c>
      <c r="U3722" t="s">
        <v>933</v>
      </c>
      <c r="V3722" t="s">
        <v>3239</v>
      </c>
      <c r="X3722">
        <v>3</v>
      </c>
      <c r="Y3722">
        <v>0</v>
      </c>
      <c r="Z3722">
        <v>0</v>
      </c>
      <c r="AA3722">
        <v>0</v>
      </c>
      <c r="AB3722">
        <v>3981318</v>
      </c>
      <c r="AC3722" t="s">
        <v>47</v>
      </c>
      <c r="AD3722" t="str">
        <f>+VLOOKUP(T3722,items!$A$2:$D$1255,4,0)</f>
        <v>MUEBLES</v>
      </c>
      <c r="AE3722">
        <f>+VLOOKUP(T3722,Tabla1[],5,0)</f>
        <v>0</v>
      </c>
      <c r="AF3722">
        <f t="shared" si="58"/>
        <v>12</v>
      </c>
    </row>
    <row r="3723" spans="1:32" x14ac:dyDescent="0.25">
      <c r="A3723">
        <v>99248</v>
      </c>
      <c r="B3723" t="s">
        <v>7653</v>
      </c>
      <c r="C3723" t="s">
        <v>33</v>
      </c>
      <c r="D3723">
        <v>0</v>
      </c>
      <c r="F3723" t="s">
        <v>124</v>
      </c>
      <c r="G3723" t="s">
        <v>126</v>
      </c>
      <c r="H3723" t="s">
        <v>7654</v>
      </c>
      <c r="I3723" t="s">
        <v>37</v>
      </c>
      <c r="J3723" t="s">
        <v>7655</v>
      </c>
      <c r="K3723" t="s">
        <v>7656</v>
      </c>
      <c r="L3723" t="s">
        <v>7657</v>
      </c>
      <c r="M3723" t="s">
        <v>683</v>
      </c>
      <c r="N3723" t="s">
        <v>683</v>
      </c>
      <c r="O3723" t="s">
        <v>326</v>
      </c>
      <c r="P3723" t="s">
        <v>387</v>
      </c>
      <c r="Q3723" t="s">
        <v>343</v>
      </c>
      <c r="R3723" t="s">
        <v>127</v>
      </c>
      <c r="S3723" t="s">
        <v>128</v>
      </c>
      <c r="T3723" t="s">
        <v>209</v>
      </c>
      <c r="U3723" t="s">
        <v>210</v>
      </c>
      <c r="W3723" t="s">
        <v>2524</v>
      </c>
      <c r="X3723">
        <v>3</v>
      </c>
      <c r="Y3723">
        <v>0</v>
      </c>
      <c r="Z3723">
        <v>0</v>
      </c>
      <c r="AA3723">
        <v>0</v>
      </c>
      <c r="AB3723">
        <v>771858</v>
      </c>
      <c r="AC3723" t="s">
        <v>47</v>
      </c>
      <c r="AD3723">
        <f>+VLOOKUP(T3723,items!$A$2:$D$1255,4,0)</f>
        <v>0</v>
      </c>
      <c r="AE3723">
        <f>+VLOOKUP(T3723,Tabla1[],5,0)</f>
        <v>0</v>
      </c>
      <c r="AF3723">
        <f t="shared" si="58"/>
        <v>12</v>
      </c>
    </row>
    <row r="3724" spans="1:32" x14ac:dyDescent="0.25">
      <c r="A3724">
        <v>99248</v>
      </c>
      <c r="B3724" t="s">
        <v>7653</v>
      </c>
      <c r="C3724" t="s">
        <v>33</v>
      </c>
      <c r="D3724">
        <v>0</v>
      </c>
      <c r="F3724" t="s">
        <v>124</v>
      </c>
      <c r="G3724" t="s">
        <v>126</v>
      </c>
      <c r="H3724" t="s">
        <v>7654</v>
      </c>
      <c r="I3724" t="s">
        <v>37</v>
      </c>
      <c r="J3724" t="s">
        <v>7655</v>
      </c>
      <c r="K3724" t="s">
        <v>7656</v>
      </c>
      <c r="L3724" t="s">
        <v>7657</v>
      </c>
      <c r="M3724" t="s">
        <v>683</v>
      </c>
      <c r="N3724" t="s">
        <v>683</v>
      </c>
      <c r="O3724" t="s">
        <v>326</v>
      </c>
      <c r="P3724" t="s">
        <v>387</v>
      </c>
      <c r="Q3724" t="s">
        <v>343</v>
      </c>
      <c r="R3724" t="s">
        <v>127</v>
      </c>
      <c r="S3724" t="s">
        <v>128</v>
      </c>
      <c r="T3724" t="s">
        <v>314</v>
      </c>
      <c r="U3724" t="s">
        <v>315</v>
      </c>
      <c r="X3724">
        <v>1</v>
      </c>
      <c r="Y3724">
        <v>0</v>
      </c>
      <c r="Z3724">
        <v>0</v>
      </c>
      <c r="AA3724">
        <v>0</v>
      </c>
      <c r="AB3724">
        <v>350000</v>
      </c>
      <c r="AC3724" t="s">
        <v>47</v>
      </c>
      <c r="AD3724">
        <f>+VLOOKUP(T3724,items!$A$2:$D$1255,4,0)</f>
        <v>0</v>
      </c>
      <c r="AE3724">
        <f>+VLOOKUP(T3724,Tabla1[],5,0)</f>
        <v>0</v>
      </c>
      <c r="AF3724">
        <f t="shared" si="58"/>
        <v>12</v>
      </c>
    </row>
    <row r="3725" spans="1:32" x14ac:dyDescent="0.25">
      <c r="A3725">
        <v>99252</v>
      </c>
      <c r="B3725" t="s">
        <v>221</v>
      </c>
      <c r="C3725" t="s">
        <v>33</v>
      </c>
      <c r="D3725">
        <v>0</v>
      </c>
      <c r="F3725" t="s">
        <v>124</v>
      </c>
      <c r="G3725" t="s">
        <v>126</v>
      </c>
      <c r="H3725" t="s">
        <v>7658</v>
      </c>
      <c r="I3725" t="s">
        <v>37</v>
      </c>
      <c r="J3725" t="s">
        <v>37</v>
      </c>
      <c r="K3725" t="s">
        <v>7659</v>
      </c>
      <c r="L3725" t="s">
        <v>37</v>
      </c>
      <c r="M3725" t="s">
        <v>1213</v>
      </c>
      <c r="N3725" t="s">
        <v>1213</v>
      </c>
      <c r="O3725" t="s">
        <v>1973</v>
      </c>
      <c r="P3725" t="s">
        <v>7254</v>
      </c>
      <c r="Q3725" t="s">
        <v>1973</v>
      </c>
      <c r="R3725" t="s">
        <v>127</v>
      </c>
      <c r="S3725" t="s">
        <v>128</v>
      </c>
      <c r="T3725" t="s">
        <v>7660</v>
      </c>
      <c r="U3725" t="s">
        <v>7661</v>
      </c>
      <c r="X3725">
        <v>3</v>
      </c>
      <c r="Y3725">
        <v>0</v>
      </c>
      <c r="Z3725">
        <v>0</v>
      </c>
      <c r="AA3725">
        <v>0</v>
      </c>
      <c r="AB3725">
        <v>45000</v>
      </c>
      <c r="AC3725" t="s">
        <v>47</v>
      </c>
      <c r="AD3725">
        <f>+VLOOKUP(T3725,items!$A$2:$D$1255,4,0)</f>
        <v>0</v>
      </c>
      <c r="AE3725">
        <f>+VLOOKUP(T3725,Tabla1[],5,0)</f>
        <v>0</v>
      </c>
      <c r="AF3725">
        <f t="shared" si="58"/>
        <v>12</v>
      </c>
    </row>
    <row r="3726" spans="1:32" x14ac:dyDescent="0.25">
      <c r="A3726">
        <v>99252</v>
      </c>
      <c r="B3726" t="s">
        <v>221</v>
      </c>
      <c r="C3726" t="s">
        <v>33</v>
      </c>
      <c r="D3726">
        <v>0</v>
      </c>
      <c r="F3726" t="s">
        <v>124</v>
      </c>
      <c r="G3726" t="s">
        <v>126</v>
      </c>
      <c r="H3726" t="s">
        <v>7658</v>
      </c>
      <c r="I3726" t="s">
        <v>37</v>
      </c>
      <c r="J3726" t="s">
        <v>37</v>
      </c>
      <c r="K3726" t="s">
        <v>7659</v>
      </c>
      <c r="L3726" t="s">
        <v>37</v>
      </c>
      <c r="M3726" t="s">
        <v>1213</v>
      </c>
      <c r="N3726" t="s">
        <v>1213</v>
      </c>
      <c r="O3726" t="s">
        <v>1973</v>
      </c>
      <c r="P3726" t="s">
        <v>7254</v>
      </c>
      <c r="Q3726" t="s">
        <v>1973</v>
      </c>
      <c r="R3726" t="s">
        <v>127</v>
      </c>
      <c r="S3726" t="s">
        <v>128</v>
      </c>
      <c r="T3726" t="s">
        <v>7662</v>
      </c>
      <c r="U3726" t="s">
        <v>7663</v>
      </c>
      <c r="X3726">
        <v>4</v>
      </c>
      <c r="Y3726">
        <v>0</v>
      </c>
      <c r="Z3726">
        <v>0</v>
      </c>
      <c r="AA3726">
        <v>0</v>
      </c>
      <c r="AB3726">
        <v>60000</v>
      </c>
      <c r="AC3726" t="s">
        <v>47</v>
      </c>
      <c r="AD3726">
        <f>+VLOOKUP(T3726,items!$A$2:$D$1255,4,0)</f>
        <v>0</v>
      </c>
      <c r="AE3726">
        <f>+VLOOKUP(T3726,Tabla1[],5,0)</f>
        <v>0</v>
      </c>
      <c r="AF3726">
        <f t="shared" si="58"/>
        <v>12</v>
      </c>
    </row>
    <row r="3727" spans="1:32" x14ac:dyDescent="0.25">
      <c r="A3727">
        <v>99252</v>
      </c>
      <c r="B3727" t="s">
        <v>221</v>
      </c>
      <c r="C3727" t="s">
        <v>33</v>
      </c>
      <c r="D3727">
        <v>0</v>
      </c>
      <c r="F3727" t="s">
        <v>124</v>
      </c>
      <c r="G3727" t="s">
        <v>126</v>
      </c>
      <c r="H3727" t="s">
        <v>7658</v>
      </c>
      <c r="I3727" t="s">
        <v>37</v>
      </c>
      <c r="J3727" t="s">
        <v>37</v>
      </c>
      <c r="K3727" t="s">
        <v>7659</v>
      </c>
      <c r="L3727" t="s">
        <v>37</v>
      </c>
      <c r="M3727" t="s">
        <v>1213</v>
      </c>
      <c r="N3727" t="s">
        <v>1213</v>
      </c>
      <c r="O3727" t="s">
        <v>1973</v>
      </c>
      <c r="P3727" t="s">
        <v>7254</v>
      </c>
      <c r="Q3727" t="s">
        <v>1973</v>
      </c>
      <c r="R3727" t="s">
        <v>127</v>
      </c>
      <c r="S3727" t="s">
        <v>128</v>
      </c>
      <c r="T3727" t="s">
        <v>7664</v>
      </c>
      <c r="U3727" t="s">
        <v>7665</v>
      </c>
      <c r="X3727">
        <v>6</v>
      </c>
      <c r="Y3727">
        <v>0</v>
      </c>
      <c r="Z3727">
        <v>0</v>
      </c>
      <c r="AA3727">
        <v>0</v>
      </c>
      <c r="AB3727">
        <v>367200</v>
      </c>
      <c r="AC3727" t="s">
        <v>47</v>
      </c>
      <c r="AD3727">
        <f>+VLOOKUP(T3727,items!$A$2:$D$1255,4,0)</f>
        <v>0</v>
      </c>
      <c r="AE3727">
        <f>+VLOOKUP(T3727,Tabla1[],5,0)</f>
        <v>0</v>
      </c>
      <c r="AF3727">
        <f t="shared" si="58"/>
        <v>12</v>
      </c>
    </row>
    <row r="3728" spans="1:32" x14ac:dyDescent="0.25">
      <c r="A3728">
        <v>99252</v>
      </c>
      <c r="B3728" t="s">
        <v>221</v>
      </c>
      <c r="C3728" t="s">
        <v>33</v>
      </c>
      <c r="D3728">
        <v>0</v>
      </c>
      <c r="F3728" t="s">
        <v>124</v>
      </c>
      <c r="G3728" t="s">
        <v>126</v>
      </c>
      <c r="H3728" t="s">
        <v>7658</v>
      </c>
      <c r="I3728" t="s">
        <v>37</v>
      </c>
      <c r="J3728" t="s">
        <v>37</v>
      </c>
      <c r="K3728" t="s">
        <v>7659</v>
      </c>
      <c r="L3728" t="s">
        <v>37</v>
      </c>
      <c r="M3728" t="s">
        <v>1213</v>
      </c>
      <c r="N3728" t="s">
        <v>1213</v>
      </c>
      <c r="O3728" t="s">
        <v>1973</v>
      </c>
      <c r="P3728" t="s">
        <v>7254</v>
      </c>
      <c r="Q3728" t="s">
        <v>1973</v>
      </c>
      <c r="R3728" t="s">
        <v>127</v>
      </c>
      <c r="S3728" t="s">
        <v>128</v>
      </c>
      <c r="T3728" t="s">
        <v>7666</v>
      </c>
      <c r="U3728" t="s">
        <v>7667</v>
      </c>
      <c r="X3728">
        <v>5</v>
      </c>
      <c r="Y3728">
        <v>0</v>
      </c>
      <c r="Z3728">
        <v>0</v>
      </c>
      <c r="AA3728">
        <v>0</v>
      </c>
      <c r="AB3728">
        <v>306000</v>
      </c>
      <c r="AC3728" t="s">
        <v>47</v>
      </c>
      <c r="AD3728">
        <f>+VLOOKUP(T3728,items!$A$2:$D$1255,4,0)</f>
        <v>0</v>
      </c>
      <c r="AE3728">
        <f>+VLOOKUP(T3728,Tabla1[],5,0)</f>
        <v>0</v>
      </c>
      <c r="AF3728">
        <f t="shared" si="58"/>
        <v>12</v>
      </c>
    </row>
    <row r="3729" spans="1:34" x14ac:dyDescent="0.25">
      <c r="A3729">
        <v>99252</v>
      </c>
      <c r="B3729" t="s">
        <v>221</v>
      </c>
      <c r="C3729" t="s">
        <v>33</v>
      </c>
      <c r="D3729">
        <v>0</v>
      </c>
      <c r="F3729" t="s">
        <v>124</v>
      </c>
      <c r="G3729" t="s">
        <v>126</v>
      </c>
      <c r="H3729" t="s">
        <v>7658</v>
      </c>
      <c r="I3729" t="s">
        <v>37</v>
      </c>
      <c r="J3729" t="s">
        <v>37</v>
      </c>
      <c r="K3729" t="s">
        <v>7659</v>
      </c>
      <c r="L3729" t="s">
        <v>37</v>
      </c>
      <c r="M3729" t="s">
        <v>1213</v>
      </c>
      <c r="N3729" t="s">
        <v>1213</v>
      </c>
      <c r="O3729" t="s">
        <v>1973</v>
      </c>
      <c r="P3729" t="s">
        <v>7254</v>
      </c>
      <c r="Q3729" t="s">
        <v>1973</v>
      </c>
      <c r="R3729" t="s">
        <v>127</v>
      </c>
      <c r="S3729" t="s">
        <v>128</v>
      </c>
      <c r="T3729" t="s">
        <v>7668</v>
      </c>
      <c r="U3729" t="s">
        <v>7669</v>
      </c>
      <c r="X3729">
        <v>3</v>
      </c>
      <c r="Y3729">
        <v>0</v>
      </c>
      <c r="Z3729">
        <v>0</v>
      </c>
      <c r="AA3729">
        <v>0</v>
      </c>
      <c r="AB3729">
        <v>216000</v>
      </c>
      <c r="AC3729" t="s">
        <v>47</v>
      </c>
      <c r="AD3729">
        <f>+VLOOKUP(T3729,items!$A$2:$D$1255,4,0)</f>
        <v>0</v>
      </c>
      <c r="AE3729">
        <f>+VLOOKUP(T3729,Tabla1[],5,0)</f>
        <v>0</v>
      </c>
      <c r="AF3729">
        <f t="shared" si="58"/>
        <v>12</v>
      </c>
    </row>
    <row r="3730" spans="1:34" x14ac:dyDescent="0.25">
      <c r="A3730">
        <v>99257</v>
      </c>
      <c r="B3730" t="s">
        <v>1177</v>
      </c>
      <c r="C3730" t="s">
        <v>75</v>
      </c>
      <c r="D3730">
        <v>0</v>
      </c>
      <c r="F3730" t="s">
        <v>124</v>
      </c>
      <c r="G3730" t="s">
        <v>445</v>
      </c>
      <c r="H3730" t="s">
        <v>7670</v>
      </c>
      <c r="I3730" t="s">
        <v>37</v>
      </c>
      <c r="J3730" t="s">
        <v>7671</v>
      </c>
      <c r="K3730" t="s">
        <v>7672</v>
      </c>
      <c r="L3730" t="s">
        <v>37</v>
      </c>
      <c r="M3730" t="s">
        <v>1214</v>
      </c>
      <c r="N3730" t="s">
        <v>1214</v>
      </c>
      <c r="O3730" t="s">
        <v>449</v>
      </c>
      <c r="P3730" t="s">
        <v>5459</v>
      </c>
      <c r="Q3730" t="s">
        <v>5459</v>
      </c>
      <c r="R3730" t="s">
        <v>127</v>
      </c>
      <c r="S3730" t="s">
        <v>164</v>
      </c>
      <c r="T3730" t="s">
        <v>1469</v>
      </c>
      <c r="U3730" t="s">
        <v>578</v>
      </c>
      <c r="X3730">
        <v>61</v>
      </c>
      <c r="Y3730">
        <v>0</v>
      </c>
      <c r="Z3730">
        <v>0</v>
      </c>
      <c r="AA3730">
        <v>0</v>
      </c>
      <c r="AB3730">
        <v>3050000</v>
      </c>
      <c r="AC3730" t="s">
        <v>47</v>
      </c>
      <c r="AD3730">
        <f>+VLOOKUP(T3730,items!$A$2:$D$1255,4,0)</f>
        <v>0</v>
      </c>
      <c r="AE3730">
        <f>+VLOOKUP(T3730,Tabla1[],5,0)</f>
        <v>0</v>
      </c>
      <c r="AF3730">
        <f t="shared" si="58"/>
        <v>12</v>
      </c>
    </row>
    <row r="3731" spans="1:34" x14ac:dyDescent="0.25">
      <c r="A3731">
        <v>99261</v>
      </c>
      <c r="B3731" t="s">
        <v>6204</v>
      </c>
      <c r="C3731" t="s">
        <v>75</v>
      </c>
      <c r="D3731">
        <v>0</v>
      </c>
      <c r="F3731" t="s">
        <v>124</v>
      </c>
      <c r="G3731" t="s">
        <v>5169</v>
      </c>
      <c r="H3731" t="s">
        <v>7673</v>
      </c>
      <c r="I3731" t="s">
        <v>37</v>
      </c>
      <c r="J3731" t="s">
        <v>7674</v>
      </c>
      <c r="K3731" t="s">
        <v>7675</v>
      </c>
      <c r="L3731" t="s">
        <v>37</v>
      </c>
      <c r="M3731" t="s">
        <v>125</v>
      </c>
      <c r="N3731" t="s">
        <v>125</v>
      </c>
      <c r="O3731" t="s">
        <v>1213</v>
      </c>
      <c r="P3731" t="s">
        <v>683</v>
      </c>
      <c r="Q3731" t="s">
        <v>683</v>
      </c>
      <c r="R3731" t="s">
        <v>127</v>
      </c>
      <c r="S3731" t="s">
        <v>164</v>
      </c>
      <c r="T3731" t="s">
        <v>1303</v>
      </c>
      <c r="U3731" t="s">
        <v>1304</v>
      </c>
      <c r="X3731">
        <v>15</v>
      </c>
      <c r="Y3731">
        <v>0</v>
      </c>
      <c r="Z3731">
        <v>0</v>
      </c>
      <c r="AA3731">
        <v>0</v>
      </c>
      <c r="AB3731">
        <v>789000</v>
      </c>
      <c r="AC3731" t="s">
        <v>47</v>
      </c>
      <c r="AD3731">
        <f>+VLOOKUP(T3731,items!$A$2:$D$1255,4,0)</f>
        <v>0</v>
      </c>
      <c r="AE3731">
        <f>+VLOOKUP(T3731,Tabla1[],5,0)</f>
        <v>0</v>
      </c>
      <c r="AF3731">
        <f t="shared" si="58"/>
        <v>11</v>
      </c>
    </row>
    <row r="3732" spans="1:34" x14ac:dyDescent="0.25">
      <c r="A3732">
        <v>99263</v>
      </c>
      <c r="B3732" t="s">
        <v>4461</v>
      </c>
      <c r="C3732" t="s">
        <v>75</v>
      </c>
      <c r="D3732">
        <v>0</v>
      </c>
      <c r="F3732" t="s">
        <v>124</v>
      </c>
      <c r="G3732" t="s">
        <v>125</v>
      </c>
      <c r="H3732" t="s">
        <v>7676</v>
      </c>
      <c r="I3732" t="s">
        <v>37</v>
      </c>
      <c r="J3732" t="s">
        <v>7677</v>
      </c>
      <c r="K3732" t="s">
        <v>7678</v>
      </c>
      <c r="L3732" t="s">
        <v>37</v>
      </c>
      <c r="M3732" t="s">
        <v>1213</v>
      </c>
      <c r="N3732" t="s">
        <v>1213</v>
      </c>
      <c r="O3732" t="s">
        <v>683</v>
      </c>
      <c r="P3732" t="s">
        <v>1214</v>
      </c>
      <c r="Q3732" t="s">
        <v>1214</v>
      </c>
      <c r="R3732" t="s">
        <v>127</v>
      </c>
      <c r="S3732" t="s">
        <v>272</v>
      </c>
      <c r="T3732" t="s">
        <v>7679</v>
      </c>
      <c r="U3732" t="s">
        <v>7680</v>
      </c>
      <c r="X3732">
        <v>400</v>
      </c>
      <c r="Y3732">
        <v>0</v>
      </c>
      <c r="Z3732">
        <v>0</v>
      </c>
      <c r="AA3732">
        <v>0</v>
      </c>
      <c r="AB3732" s="14">
        <v>1205856</v>
      </c>
      <c r="AC3732" t="s">
        <v>47</v>
      </c>
      <c r="AD3732">
        <f>+VLOOKUP(T3732,items!$A$2:$D$1255,4,0)</f>
        <v>0</v>
      </c>
      <c r="AE3732">
        <f>+VLOOKUP(T3732,Tabla1[],5,0)</f>
        <v>0</v>
      </c>
      <c r="AF3732">
        <f t="shared" si="58"/>
        <v>11</v>
      </c>
      <c r="AG3732">
        <v>3816</v>
      </c>
      <c r="AH3732" s="14">
        <v>1205856</v>
      </c>
    </row>
    <row r="3733" spans="1:34" x14ac:dyDescent="0.25">
      <c r="A3733">
        <v>99263</v>
      </c>
      <c r="B3733" t="s">
        <v>4461</v>
      </c>
      <c r="C3733" t="s">
        <v>75</v>
      </c>
      <c r="D3733">
        <v>0</v>
      </c>
      <c r="F3733" t="s">
        <v>124</v>
      </c>
      <c r="G3733" t="s">
        <v>125</v>
      </c>
      <c r="H3733" t="s">
        <v>7676</v>
      </c>
      <c r="I3733" t="s">
        <v>37</v>
      </c>
      <c r="J3733" t="s">
        <v>7677</v>
      </c>
      <c r="K3733" t="s">
        <v>7678</v>
      </c>
      <c r="L3733" t="s">
        <v>37</v>
      </c>
      <c r="M3733" t="s">
        <v>1213</v>
      </c>
      <c r="N3733" t="s">
        <v>1213</v>
      </c>
      <c r="O3733" t="s">
        <v>683</v>
      </c>
      <c r="P3733" t="s">
        <v>1214</v>
      </c>
      <c r="Q3733" t="s">
        <v>1214</v>
      </c>
      <c r="R3733" t="s">
        <v>127</v>
      </c>
      <c r="S3733" t="s">
        <v>272</v>
      </c>
      <c r="T3733" t="s">
        <v>392</v>
      </c>
      <c r="U3733" t="s">
        <v>393</v>
      </c>
      <c r="X3733">
        <v>1</v>
      </c>
      <c r="Y3733">
        <v>0</v>
      </c>
      <c r="Z3733">
        <v>0</v>
      </c>
      <c r="AA3733">
        <v>0</v>
      </c>
      <c r="AB3733" s="14">
        <v>1164376.08</v>
      </c>
      <c r="AC3733" t="s">
        <v>47</v>
      </c>
      <c r="AD3733" t="e">
        <f>+VLOOKUP(T3733,items!$A$2:$D$1255,4,0)</f>
        <v>#N/A</v>
      </c>
      <c r="AE3733" t="e">
        <f>+VLOOKUP(T3733,Tabla1[],5,0)</f>
        <v>#N/A</v>
      </c>
      <c r="AF3733">
        <f t="shared" si="58"/>
        <v>11</v>
      </c>
      <c r="AG3733">
        <v>3816</v>
      </c>
      <c r="AH3733" s="14">
        <v>1164376.08</v>
      </c>
    </row>
    <row r="3734" spans="1:34" x14ac:dyDescent="0.25">
      <c r="A3734">
        <v>99272</v>
      </c>
      <c r="B3734" t="s">
        <v>7236</v>
      </c>
      <c r="C3734" t="s">
        <v>75</v>
      </c>
      <c r="D3734">
        <v>0</v>
      </c>
      <c r="F3734" t="s">
        <v>124</v>
      </c>
      <c r="G3734" t="s">
        <v>5169</v>
      </c>
      <c r="H3734" t="s">
        <v>7681</v>
      </c>
      <c r="I3734" t="s">
        <v>37</v>
      </c>
      <c r="J3734" t="s">
        <v>7682</v>
      </c>
      <c r="K3734" t="s">
        <v>7683</v>
      </c>
      <c r="L3734" t="s">
        <v>37</v>
      </c>
      <c r="M3734" t="s">
        <v>125</v>
      </c>
      <c r="N3734" t="s">
        <v>125</v>
      </c>
      <c r="O3734" t="s">
        <v>1213</v>
      </c>
      <c r="P3734" t="s">
        <v>186</v>
      </c>
      <c r="Q3734" t="s">
        <v>186</v>
      </c>
      <c r="R3734" t="s">
        <v>127</v>
      </c>
      <c r="S3734" t="s">
        <v>164</v>
      </c>
      <c r="T3734" t="s">
        <v>6309</v>
      </c>
      <c r="U3734" t="s">
        <v>6310</v>
      </c>
      <c r="X3734">
        <v>2</v>
      </c>
      <c r="Y3734">
        <v>0</v>
      </c>
      <c r="Z3734">
        <v>0</v>
      </c>
      <c r="AA3734">
        <v>0</v>
      </c>
      <c r="AB3734">
        <v>2600</v>
      </c>
      <c r="AC3734" t="s">
        <v>47</v>
      </c>
      <c r="AD3734">
        <f>+VLOOKUP(T3734,items!$A$2:$D$1255,4,0)</f>
        <v>0</v>
      </c>
      <c r="AE3734">
        <f>+VLOOKUP(T3734,Tabla1[],5,0)</f>
        <v>0</v>
      </c>
      <c r="AF3734">
        <f t="shared" si="58"/>
        <v>11</v>
      </c>
    </row>
    <row r="3735" spans="1:34" x14ac:dyDescent="0.25">
      <c r="A3735">
        <v>99272</v>
      </c>
      <c r="B3735" t="s">
        <v>7236</v>
      </c>
      <c r="C3735" t="s">
        <v>75</v>
      </c>
      <c r="D3735">
        <v>0</v>
      </c>
      <c r="F3735" t="s">
        <v>124</v>
      </c>
      <c r="G3735" t="s">
        <v>5169</v>
      </c>
      <c r="H3735" t="s">
        <v>7681</v>
      </c>
      <c r="I3735" t="s">
        <v>37</v>
      </c>
      <c r="J3735" t="s">
        <v>7682</v>
      </c>
      <c r="K3735" t="s">
        <v>7683</v>
      </c>
      <c r="L3735" t="s">
        <v>37</v>
      </c>
      <c r="M3735" t="s">
        <v>125</v>
      </c>
      <c r="N3735" t="s">
        <v>125</v>
      </c>
      <c r="O3735" t="s">
        <v>1213</v>
      </c>
      <c r="P3735" t="s">
        <v>186</v>
      </c>
      <c r="Q3735" t="s">
        <v>186</v>
      </c>
      <c r="R3735" t="s">
        <v>127</v>
      </c>
      <c r="S3735" t="s">
        <v>164</v>
      </c>
      <c r="T3735" t="s">
        <v>1290</v>
      </c>
      <c r="U3735" t="s">
        <v>1291</v>
      </c>
      <c r="X3735">
        <v>1</v>
      </c>
      <c r="Y3735">
        <v>0</v>
      </c>
      <c r="Z3735">
        <v>0</v>
      </c>
      <c r="AA3735">
        <v>0</v>
      </c>
      <c r="AB3735">
        <v>63830</v>
      </c>
      <c r="AC3735" t="s">
        <v>47</v>
      </c>
      <c r="AD3735">
        <f>+VLOOKUP(T3735,items!$A$2:$D$1255,4,0)</f>
        <v>0</v>
      </c>
      <c r="AE3735">
        <f>+VLOOKUP(T3735,Tabla1[],5,0)</f>
        <v>0</v>
      </c>
      <c r="AF3735">
        <f t="shared" si="58"/>
        <v>11</v>
      </c>
    </row>
    <row r="3736" spans="1:34" x14ac:dyDescent="0.25">
      <c r="A3736">
        <v>99272</v>
      </c>
      <c r="B3736" t="s">
        <v>7236</v>
      </c>
      <c r="C3736" t="s">
        <v>75</v>
      </c>
      <c r="D3736">
        <v>0</v>
      </c>
      <c r="F3736" t="s">
        <v>124</v>
      </c>
      <c r="G3736" t="s">
        <v>5169</v>
      </c>
      <c r="H3736" t="s">
        <v>7681</v>
      </c>
      <c r="I3736" t="s">
        <v>37</v>
      </c>
      <c r="J3736" t="s">
        <v>7682</v>
      </c>
      <c r="K3736" t="s">
        <v>7683</v>
      </c>
      <c r="L3736" t="s">
        <v>37</v>
      </c>
      <c r="M3736" t="s">
        <v>125</v>
      </c>
      <c r="N3736" t="s">
        <v>125</v>
      </c>
      <c r="O3736" t="s">
        <v>1213</v>
      </c>
      <c r="P3736" t="s">
        <v>186</v>
      </c>
      <c r="Q3736" t="s">
        <v>186</v>
      </c>
      <c r="R3736" t="s">
        <v>127</v>
      </c>
      <c r="S3736" t="s">
        <v>164</v>
      </c>
      <c r="T3736" t="s">
        <v>6311</v>
      </c>
      <c r="U3736" t="s">
        <v>6312</v>
      </c>
      <c r="X3736">
        <v>2</v>
      </c>
      <c r="Y3736">
        <v>0</v>
      </c>
      <c r="Z3736">
        <v>0</v>
      </c>
      <c r="AA3736">
        <v>0</v>
      </c>
      <c r="AB3736">
        <v>800</v>
      </c>
      <c r="AC3736" t="s">
        <v>47</v>
      </c>
      <c r="AD3736">
        <f>+VLOOKUP(T3736,items!$A$2:$D$1255,4,0)</f>
        <v>0</v>
      </c>
      <c r="AE3736">
        <f>+VLOOKUP(T3736,Tabla1[],5,0)</f>
        <v>0</v>
      </c>
      <c r="AF3736">
        <f t="shared" si="58"/>
        <v>11</v>
      </c>
    </row>
    <row r="3737" spans="1:34" x14ac:dyDescent="0.25">
      <c r="A3737">
        <v>99274</v>
      </c>
      <c r="B3737" t="s">
        <v>7684</v>
      </c>
      <c r="C3737" t="s">
        <v>75</v>
      </c>
      <c r="D3737">
        <v>0</v>
      </c>
      <c r="F3737" t="s">
        <v>124</v>
      </c>
      <c r="G3737" t="s">
        <v>426</v>
      </c>
      <c r="H3737" t="s">
        <v>7685</v>
      </c>
      <c r="I3737" t="s">
        <v>37</v>
      </c>
      <c r="J3737" t="s">
        <v>7686</v>
      </c>
      <c r="K3737" t="s">
        <v>7687</v>
      </c>
      <c r="L3737" t="s">
        <v>7688</v>
      </c>
      <c r="M3737" t="s">
        <v>5459</v>
      </c>
      <c r="N3737" t="s">
        <v>5459</v>
      </c>
      <c r="O3737" t="s">
        <v>1973</v>
      </c>
      <c r="P3737" t="s">
        <v>4321</v>
      </c>
      <c r="Q3737" t="s">
        <v>303</v>
      </c>
      <c r="R3737" t="s">
        <v>127</v>
      </c>
      <c r="S3737" t="s">
        <v>128</v>
      </c>
      <c r="T3737" t="s">
        <v>1711</v>
      </c>
      <c r="U3737" t="s">
        <v>1712</v>
      </c>
      <c r="V3737" t="s">
        <v>867</v>
      </c>
      <c r="X3737">
        <v>1</v>
      </c>
      <c r="Y3737">
        <v>0</v>
      </c>
      <c r="Z3737">
        <v>0</v>
      </c>
      <c r="AA3737">
        <v>0</v>
      </c>
      <c r="AB3737">
        <v>1417369</v>
      </c>
      <c r="AC3737" t="s">
        <v>47</v>
      </c>
      <c r="AD3737">
        <f>+VLOOKUP(T3737,items!$A$2:$D$1255,4,0)</f>
        <v>0</v>
      </c>
      <c r="AE3737">
        <f>+VLOOKUP(T3737,Tabla1[],5,0)</f>
        <v>0</v>
      </c>
      <c r="AF3737">
        <f t="shared" si="58"/>
        <v>12</v>
      </c>
    </row>
    <row r="3738" spans="1:34" x14ac:dyDescent="0.25">
      <c r="A3738">
        <v>99274</v>
      </c>
      <c r="B3738" t="s">
        <v>7684</v>
      </c>
      <c r="C3738" t="s">
        <v>75</v>
      </c>
      <c r="D3738">
        <v>0</v>
      </c>
      <c r="F3738" t="s">
        <v>124</v>
      </c>
      <c r="G3738" t="s">
        <v>426</v>
      </c>
      <c r="H3738" t="s">
        <v>7685</v>
      </c>
      <c r="I3738" t="s">
        <v>37</v>
      </c>
      <c r="J3738" t="s">
        <v>7686</v>
      </c>
      <c r="K3738" t="s">
        <v>7687</v>
      </c>
      <c r="L3738" t="s">
        <v>7688</v>
      </c>
      <c r="M3738" t="s">
        <v>5459</v>
      </c>
      <c r="N3738" t="s">
        <v>5459</v>
      </c>
      <c r="O3738" t="s">
        <v>1973</v>
      </c>
      <c r="P3738" t="s">
        <v>4321</v>
      </c>
      <c r="Q3738" t="s">
        <v>303</v>
      </c>
      <c r="R3738" t="s">
        <v>127</v>
      </c>
      <c r="S3738" t="s">
        <v>128</v>
      </c>
      <c r="T3738" t="s">
        <v>392</v>
      </c>
      <c r="U3738" t="s">
        <v>393</v>
      </c>
      <c r="X3738">
        <v>1</v>
      </c>
      <c r="Y3738">
        <v>0</v>
      </c>
      <c r="Z3738">
        <v>0</v>
      </c>
      <c r="AA3738">
        <v>0</v>
      </c>
      <c r="AB3738">
        <v>80000</v>
      </c>
      <c r="AC3738" t="s">
        <v>47</v>
      </c>
      <c r="AD3738" t="e">
        <f>+VLOOKUP(T3738,items!$A$2:$D$1255,4,0)</f>
        <v>#N/A</v>
      </c>
      <c r="AE3738" t="e">
        <f>+VLOOKUP(T3738,Tabla1[],5,0)</f>
        <v>#N/A</v>
      </c>
      <c r="AF3738">
        <f t="shared" si="58"/>
        <v>12</v>
      </c>
    </row>
    <row r="3739" spans="1:34" x14ac:dyDescent="0.25">
      <c r="A3739">
        <v>99276</v>
      </c>
      <c r="B3739" t="s">
        <v>5654</v>
      </c>
      <c r="C3739" t="s">
        <v>75</v>
      </c>
      <c r="D3739">
        <v>0</v>
      </c>
      <c r="F3739" t="s">
        <v>124</v>
      </c>
      <c r="G3739" t="s">
        <v>5169</v>
      </c>
      <c r="H3739" t="s">
        <v>7689</v>
      </c>
      <c r="I3739" t="s">
        <v>37</v>
      </c>
      <c r="J3739" t="s">
        <v>7690</v>
      </c>
      <c r="K3739" t="s">
        <v>7691</v>
      </c>
      <c r="L3739" t="s">
        <v>37</v>
      </c>
      <c r="M3739" t="s">
        <v>125</v>
      </c>
      <c r="N3739" t="s">
        <v>125</v>
      </c>
      <c r="O3739" t="s">
        <v>126</v>
      </c>
      <c r="P3739" t="s">
        <v>1213</v>
      </c>
      <c r="Q3739" t="s">
        <v>1213</v>
      </c>
      <c r="R3739" t="s">
        <v>127</v>
      </c>
      <c r="S3739" t="s">
        <v>164</v>
      </c>
      <c r="T3739" t="s">
        <v>2164</v>
      </c>
      <c r="U3739" t="s">
        <v>7692</v>
      </c>
      <c r="X3739">
        <v>1</v>
      </c>
      <c r="Y3739">
        <v>0</v>
      </c>
      <c r="Z3739">
        <v>0</v>
      </c>
      <c r="AA3739">
        <v>0</v>
      </c>
      <c r="AB3739">
        <v>469972</v>
      </c>
      <c r="AC3739" t="s">
        <v>47</v>
      </c>
      <c r="AD3739">
        <f>+VLOOKUP(T3739,items!$A$2:$D$1255,4,0)</f>
        <v>0</v>
      </c>
      <c r="AE3739">
        <f>+VLOOKUP(T3739,Tabla1[],5,0)</f>
        <v>0</v>
      </c>
      <c r="AF3739">
        <f t="shared" si="58"/>
        <v>11</v>
      </c>
    </row>
    <row r="3740" spans="1:34" x14ac:dyDescent="0.25">
      <c r="A3740">
        <v>99276</v>
      </c>
      <c r="B3740" t="s">
        <v>5654</v>
      </c>
      <c r="C3740" t="s">
        <v>75</v>
      </c>
      <c r="D3740">
        <v>0</v>
      </c>
      <c r="F3740" t="s">
        <v>124</v>
      </c>
      <c r="G3740" t="s">
        <v>5169</v>
      </c>
      <c r="H3740" t="s">
        <v>7689</v>
      </c>
      <c r="I3740" t="s">
        <v>37</v>
      </c>
      <c r="J3740" t="s">
        <v>7690</v>
      </c>
      <c r="K3740" t="s">
        <v>7691</v>
      </c>
      <c r="L3740" t="s">
        <v>37</v>
      </c>
      <c r="M3740" t="s">
        <v>125</v>
      </c>
      <c r="N3740" t="s">
        <v>125</v>
      </c>
      <c r="O3740" t="s">
        <v>126</v>
      </c>
      <c r="P3740" t="s">
        <v>1213</v>
      </c>
      <c r="Q3740" t="s">
        <v>1213</v>
      </c>
      <c r="R3740" t="s">
        <v>127</v>
      </c>
      <c r="S3740" t="s">
        <v>164</v>
      </c>
      <c r="T3740" t="s">
        <v>6485</v>
      </c>
      <c r="U3740" t="s">
        <v>6486</v>
      </c>
      <c r="X3740">
        <v>1</v>
      </c>
      <c r="Y3740">
        <v>0</v>
      </c>
      <c r="Z3740">
        <v>0</v>
      </c>
      <c r="AA3740">
        <v>0</v>
      </c>
      <c r="AB3740">
        <v>30000</v>
      </c>
      <c r="AC3740" t="s">
        <v>47</v>
      </c>
      <c r="AD3740">
        <f>+VLOOKUP(T3740,items!$A$2:$D$1255,4,0)</f>
        <v>0</v>
      </c>
      <c r="AE3740">
        <f>+VLOOKUP(T3740,Tabla1[],5,0)</f>
        <v>0</v>
      </c>
      <c r="AF3740">
        <f t="shared" si="58"/>
        <v>11</v>
      </c>
    </row>
    <row r="3741" spans="1:34" x14ac:dyDescent="0.25">
      <c r="A3741">
        <v>99288</v>
      </c>
      <c r="B3741" t="s">
        <v>5208</v>
      </c>
      <c r="C3741" t="s">
        <v>1065</v>
      </c>
      <c r="D3741">
        <v>0</v>
      </c>
      <c r="F3741" t="s">
        <v>571</v>
      </c>
      <c r="G3741" t="s">
        <v>124</v>
      </c>
      <c r="H3741" t="s">
        <v>7693</v>
      </c>
      <c r="I3741" t="s">
        <v>37</v>
      </c>
      <c r="J3741" t="s">
        <v>37</v>
      </c>
      <c r="K3741" t="s">
        <v>7694</v>
      </c>
      <c r="L3741" t="s">
        <v>37</v>
      </c>
      <c r="M3741" t="s">
        <v>5169</v>
      </c>
      <c r="N3741" t="s">
        <v>5169</v>
      </c>
      <c r="O3741" t="s">
        <v>125</v>
      </c>
      <c r="P3741" t="s">
        <v>186</v>
      </c>
      <c r="Q3741" t="s">
        <v>1214</v>
      </c>
      <c r="R3741" t="s">
        <v>127</v>
      </c>
      <c r="S3741" t="s">
        <v>256</v>
      </c>
      <c r="T3741" t="s">
        <v>1232</v>
      </c>
      <c r="U3741" t="s">
        <v>1233</v>
      </c>
      <c r="X3741">
        <v>1</v>
      </c>
      <c r="Y3741">
        <v>0</v>
      </c>
      <c r="Z3741">
        <v>0</v>
      </c>
      <c r="AA3741">
        <v>0</v>
      </c>
      <c r="AB3741">
        <v>169800</v>
      </c>
      <c r="AC3741" t="s">
        <v>47</v>
      </c>
      <c r="AD3741">
        <f>+VLOOKUP(T3741,items!$A$2:$D$1255,4,0)</f>
        <v>0</v>
      </c>
      <c r="AE3741">
        <f>+VLOOKUP(T3741,Tabla1[],5,0)</f>
        <v>0</v>
      </c>
      <c r="AF3741">
        <f t="shared" si="58"/>
        <v>11</v>
      </c>
    </row>
    <row r="3742" spans="1:34" x14ac:dyDescent="0.25">
      <c r="A3742">
        <v>99294</v>
      </c>
      <c r="B3742" t="s">
        <v>6409</v>
      </c>
      <c r="C3742" t="s">
        <v>33</v>
      </c>
      <c r="D3742">
        <v>0</v>
      </c>
      <c r="F3742" t="s">
        <v>5169</v>
      </c>
      <c r="G3742" t="s">
        <v>5169</v>
      </c>
      <c r="H3742" t="s">
        <v>7695</v>
      </c>
      <c r="I3742" t="s">
        <v>7696</v>
      </c>
      <c r="J3742" t="s">
        <v>7697</v>
      </c>
      <c r="K3742" t="s">
        <v>7698</v>
      </c>
      <c r="L3742" t="s">
        <v>7699</v>
      </c>
      <c r="M3742" t="s">
        <v>125</v>
      </c>
      <c r="N3742" t="s">
        <v>426</v>
      </c>
      <c r="O3742" t="s">
        <v>2253</v>
      </c>
      <c r="P3742" t="s">
        <v>2254</v>
      </c>
      <c r="Q3742" t="s">
        <v>343</v>
      </c>
      <c r="R3742" t="s">
        <v>127</v>
      </c>
      <c r="S3742" t="s">
        <v>128</v>
      </c>
      <c r="T3742" t="s">
        <v>5662</v>
      </c>
      <c r="U3742" t="s">
        <v>5663</v>
      </c>
      <c r="X3742">
        <v>1</v>
      </c>
      <c r="Y3742">
        <v>0</v>
      </c>
      <c r="Z3742">
        <v>0</v>
      </c>
      <c r="AA3742">
        <v>0</v>
      </c>
      <c r="AB3742">
        <v>0</v>
      </c>
      <c r="AC3742" t="s">
        <v>47</v>
      </c>
      <c r="AD3742">
        <f>+VLOOKUP(T3742,items!$A$2:$D$1255,4,0)</f>
        <v>0</v>
      </c>
      <c r="AE3742">
        <f>+VLOOKUP(T3742,Tabla1[],5,0)</f>
        <v>0</v>
      </c>
      <c r="AF3742">
        <f t="shared" si="58"/>
        <v>12</v>
      </c>
    </row>
    <row r="3743" spans="1:34" x14ac:dyDescent="0.25">
      <c r="A3743">
        <v>99296</v>
      </c>
      <c r="B3743" t="s">
        <v>7700</v>
      </c>
      <c r="C3743" t="s">
        <v>75</v>
      </c>
      <c r="D3743">
        <v>0</v>
      </c>
      <c r="F3743" t="s">
        <v>3914</v>
      </c>
      <c r="G3743" t="s">
        <v>2252</v>
      </c>
      <c r="H3743" t="s">
        <v>7701</v>
      </c>
      <c r="I3743" t="s">
        <v>7702</v>
      </c>
      <c r="J3743" t="s">
        <v>7703</v>
      </c>
      <c r="K3743" t="s">
        <v>7704</v>
      </c>
      <c r="L3743" t="s">
        <v>7705</v>
      </c>
      <c r="M3743" t="s">
        <v>2253</v>
      </c>
      <c r="N3743" t="s">
        <v>343</v>
      </c>
      <c r="O3743" t="s">
        <v>4415</v>
      </c>
      <c r="P3743" t="s">
        <v>6792</v>
      </c>
      <c r="Q3743" t="s">
        <v>5856</v>
      </c>
      <c r="R3743" t="s">
        <v>127</v>
      </c>
      <c r="S3743" t="s">
        <v>256</v>
      </c>
      <c r="T3743" t="s">
        <v>1266</v>
      </c>
      <c r="U3743" t="s">
        <v>1267</v>
      </c>
      <c r="V3743" t="s">
        <v>615</v>
      </c>
      <c r="W3743" t="s">
        <v>114</v>
      </c>
      <c r="X3743">
        <v>1</v>
      </c>
      <c r="Y3743">
        <v>11400</v>
      </c>
      <c r="Z3743">
        <v>2000</v>
      </c>
      <c r="AA3743">
        <v>0</v>
      </c>
      <c r="AB3743">
        <v>10386964</v>
      </c>
      <c r="AC3743" t="s">
        <v>47</v>
      </c>
      <c r="AD3743" t="str">
        <f>+VLOOKUP(T3743,items!$A$2:$D$1255,4,0)</f>
        <v>BANETA</v>
      </c>
      <c r="AE3743" t="str">
        <f>+VLOOKUP(T3743,Tabla1[],5,0)</f>
        <v>GUILLOTINA</v>
      </c>
      <c r="AF3743">
        <f t="shared" si="58"/>
        <v>1</v>
      </c>
    </row>
    <row r="3744" spans="1:34" x14ac:dyDescent="0.25">
      <c r="A3744">
        <v>99296</v>
      </c>
      <c r="B3744" t="s">
        <v>7700</v>
      </c>
      <c r="C3744" t="s">
        <v>75</v>
      </c>
      <c r="D3744">
        <v>0</v>
      </c>
      <c r="F3744" t="s">
        <v>3914</v>
      </c>
      <c r="G3744" t="s">
        <v>2252</v>
      </c>
      <c r="H3744" t="s">
        <v>7701</v>
      </c>
      <c r="I3744" t="s">
        <v>7702</v>
      </c>
      <c r="J3744" t="s">
        <v>7703</v>
      </c>
      <c r="K3744" t="s">
        <v>7704</v>
      </c>
      <c r="L3744" t="s">
        <v>7705</v>
      </c>
      <c r="M3744" t="s">
        <v>2253</v>
      </c>
      <c r="N3744" t="s">
        <v>343</v>
      </c>
      <c r="O3744" t="s">
        <v>4415</v>
      </c>
      <c r="P3744" t="s">
        <v>6792</v>
      </c>
      <c r="Q3744" t="s">
        <v>5856</v>
      </c>
      <c r="R3744" t="s">
        <v>127</v>
      </c>
      <c r="S3744" t="s">
        <v>256</v>
      </c>
      <c r="T3744" t="s">
        <v>576</v>
      </c>
      <c r="U3744" t="s">
        <v>577</v>
      </c>
      <c r="W3744" t="s">
        <v>114</v>
      </c>
      <c r="X3744">
        <v>4</v>
      </c>
      <c r="Y3744">
        <v>0</v>
      </c>
      <c r="Z3744">
        <v>0</v>
      </c>
      <c r="AA3744">
        <v>0</v>
      </c>
      <c r="AB3744">
        <v>263736</v>
      </c>
      <c r="AC3744" t="s">
        <v>47</v>
      </c>
      <c r="AD3744">
        <f>+VLOOKUP(T3744,items!$A$2:$D$1255,4,0)</f>
        <v>0</v>
      </c>
      <c r="AE3744">
        <f>+VLOOKUP(T3744,Tabla1[],5,0)</f>
        <v>0</v>
      </c>
      <c r="AF3744">
        <f t="shared" si="58"/>
        <v>1</v>
      </c>
    </row>
    <row r="3745" spans="1:32" x14ac:dyDescent="0.25">
      <c r="A3745">
        <v>99296</v>
      </c>
      <c r="B3745" t="s">
        <v>7700</v>
      </c>
      <c r="C3745" t="s">
        <v>75</v>
      </c>
      <c r="D3745">
        <v>0</v>
      </c>
      <c r="F3745" t="s">
        <v>3914</v>
      </c>
      <c r="G3745" t="s">
        <v>2252</v>
      </c>
      <c r="H3745" t="s">
        <v>7701</v>
      </c>
      <c r="I3745" t="s">
        <v>7702</v>
      </c>
      <c r="J3745" t="s">
        <v>7703</v>
      </c>
      <c r="K3745" t="s">
        <v>7704</v>
      </c>
      <c r="L3745" t="s">
        <v>7705</v>
      </c>
      <c r="M3745" t="s">
        <v>2253</v>
      </c>
      <c r="N3745" t="s">
        <v>343</v>
      </c>
      <c r="O3745" t="s">
        <v>4415</v>
      </c>
      <c r="P3745" t="s">
        <v>6792</v>
      </c>
      <c r="Q3745" t="s">
        <v>5856</v>
      </c>
      <c r="R3745" t="s">
        <v>127</v>
      </c>
      <c r="S3745" t="s">
        <v>256</v>
      </c>
      <c r="T3745" t="s">
        <v>94</v>
      </c>
      <c r="U3745" t="s">
        <v>95</v>
      </c>
      <c r="X3745">
        <v>1</v>
      </c>
      <c r="Y3745">
        <v>0</v>
      </c>
      <c r="Z3745">
        <v>0</v>
      </c>
      <c r="AA3745">
        <v>0</v>
      </c>
      <c r="AB3745">
        <v>250000</v>
      </c>
      <c r="AC3745" t="s">
        <v>47</v>
      </c>
      <c r="AD3745" t="e">
        <f>+VLOOKUP(T3745,items!$A$2:$D$1255,4,0)</f>
        <v>#N/A</v>
      </c>
      <c r="AE3745" t="e">
        <f>+VLOOKUP(T3745,Tabla1[],5,0)</f>
        <v>#N/A</v>
      </c>
      <c r="AF3745">
        <f t="shared" si="58"/>
        <v>1</v>
      </c>
    </row>
    <row r="3746" spans="1:32" x14ac:dyDescent="0.25">
      <c r="A3746">
        <v>99296</v>
      </c>
      <c r="B3746" t="s">
        <v>7700</v>
      </c>
      <c r="C3746" t="s">
        <v>75</v>
      </c>
      <c r="D3746">
        <v>0</v>
      </c>
      <c r="F3746" t="s">
        <v>3914</v>
      </c>
      <c r="G3746" t="s">
        <v>2252</v>
      </c>
      <c r="H3746" t="s">
        <v>7701</v>
      </c>
      <c r="I3746" t="s">
        <v>7702</v>
      </c>
      <c r="J3746" t="s">
        <v>7703</v>
      </c>
      <c r="K3746" t="s">
        <v>7704</v>
      </c>
      <c r="L3746" t="s">
        <v>7705</v>
      </c>
      <c r="M3746" t="s">
        <v>2253</v>
      </c>
      <c r="N3746" t="s">
        <v>343</v>
      </c>
      <c r="O3746" t="s">
        <v>4415</v>
      </c>
      <c r="P3746" t="s">
        <v>6792</v>
      </c>
      <c r="Q3746" t="s">
        <v>5856</v>
      </c>
      <c r="R3746" t="s">
        <v>127</v>
      </c>
      <c r="S3746" t="s">
        <v>256</v>
      </c>
      <c r="T3746" t="s">
        <v>392</v>
      </c>
      <c r="U3746" t="s">
        <v>393</v>
      </c>
      <c r="X3746">
        <v>1</v>
      </c>
      <c r="Y3746">
        <v>0</v>
      </c>
      <c r="Z3746">
        <v>0</v>
      </c>
      <c r="AA3746">
        <v>0</v>
      </c>
      <c r="AB3746">
        <v>160000</v>
      </c>
      <c r="AC3746" t="s">
        <v>47</v>
      </c>
      <c r="AD3746" t="e">
        <f>+VLOOKUP(T3746,items!$A$2:$D$1255,4,0)</f>
        <v>#N/A</v>
      </c>
      <c r="AE3746" t="e">
        <f>+VLOOKUP(T3746,Tabla1[],5,0)</f>
        <v>#N/A</v>
      </c>
      <c r="AF3746">
        <f t="shared" si="58"/>
        <v>1</v>
      </c>
    </row>
    <row r="3747" spans="1:32" x14ac:dyDescent="0.25">
      <c r="A3747">
        <v>99299</v>
      </c>
      <c r="B3747" t="s">
        <v>7455</v>
      </c>
      <c r="C3747" t="s">
        <v>33</v>
      </c>
      <c r="D3747">
        <v>0</v>
      </c>
      <c r="F3747" t="s">
        <v>5169</v>
      </c>
      <c r="G3747" t="s">
        <v>445</v>
      </c>
      <c r="H3747" t="s">
        <v>7706</v>
      </c>
      <c r="I3747" t="s">
        <v>7707</v>
      </c>
      <c r="J3747" t="s">
        <v>7708</v>
      </c>
      <c r="K3747" t="s">
        <v>7709</v>
      </c>
      <c r="L3747" t="s">
        <v>7710</v>
      </c>
      <c r="M3747" t="s">
        <v>426</v>
      </c>
      <c r="N3747" t="s">
        <v>5459</v>
      </c>
      <c r="O3747" t="s">
        <v>4506</v>
      </c>
      <c r="P3747" t="s">
        <v>6844</v>
      </c>
      <c r="Q3747" t="s">
        <v>4885</v>
      </c>
      <c r="R3747" t="s">
        <v>127</v>
      </c>
      <c r="S3747" t="s">
        <v>44</v>
      </c>
      <c r="T3747" t="s">
        <v>3138</v>
      </c>
      <c r="U3747" t="s">
        <v>3139</v>
      </c>
      <c r="X3747">
        <v>6</v>
      </c>
      <c r="Y3747">
        <v>0</v>
      </c>
      <c r="Z3747">
        <v>0</v>
      </c>
      <c r="AA3747">
        <v>0</v>
      </c>
      <c r="AB3747">
        <v>2270682</v>
      </c>
      <c r="AC3747" t="s">
        <v>47</v>
      </c>
      <c r="AD3747">
        <f>+VLOOKUP(T3747,items!$A$2:$D$1255,4,0)</f>
        <v>0</v>
      </c>
      <c r="AE3747">
        <f>+VLOOKUP(T3747,Tabla1[],5,0)</f>
        <v>0</v>
      </c>
      <c r="AF3747">
        <f t="shared" si="58"/>
        <v>12</v>
      </c>
    </row>
    <row r="3748" spans="1:32" x14ac:dyDescent="0.25">
      <c r="A3748">
        <v>99299</v>
      </c>
      <c r="B3748" t="s">
        <v>7455</v>
      </c>
      <c r="C3748" t="s">
        <v>33</v>
      </c>
      <c r="D3748">
        <v>0</v>
      </c>
      <c r="F3748" t="s">
        <v>5169</v>
      </c>
      <c r="G3748" t="s">
        <v>445</v>
      </c>
      <c r="H3748" t="s">
        <v>7706</v>
      </c>
      <c r="I3748" t="s">
        <v>7707</v>
      </c>
      <c r="J3748" t="s">
        <v>7708</v>
      </c>
      <c r="K3748" t="s">
        <v>7709</v>
      </c>
      <c r="L3748" t="s">
        <v>7710</v>
      </c>
      <c r="M3748" t="s">
        <v>426</v>
      </c>
      <c r="N3748" t="s">
        <v>5459</v>
      </c>
      <c r="O3748" t="s">
        <v>4506</v>
      </c>
      <c r="P3748" t="s">
        <v>6844</v>
      </c>
      <c r="Q3748" t="s">
        <v>4885</v>
      </c>
      <c r="R3748" t="s">
        <v>127</v>
      </c>
      <c r="S3748" t="s">
        <v>44</v>
      </c>
      <c r="T3748" t="s">
        <v>3140</v>
      </c>
      <c r="U3748" t="s">
        <v>3141</v>
      </c>
      <c r="X3748">
        <v>6</v>
      </c>
      <c r="Y3748">
        <v>0</v>
      </c>
      <c r="Z3748">
        <v>0</v>
      </c>
      <c r="AA3748">
        <v>0</v>
      </c>
      <c r="AB3748">
        <v>5070000</v>
      </c>
      <c r="AC3748" t="s">
        <v>47</v>
      </c>
      <c r="AD3748">
        <f>+VLOOKUP(T3748,items!$A$2:$D$1255,4,0)</f>
        <v>0</v>
      </c>
      <c r="AE3748">
        <f>+VLOOKUP(T3748,Tabla1[],5,0)</f>
        <v>0</v>
      </c>
      <c r="AF3748">
        <f t="shared" si="58"/>
        <v>12</v>
      </c>
    </row>
    <row r="3749" spans="1:32" x14ac:dyDescent="0.25">
      <c r="A3749">
        <v>99299</v>
      </c>
      <c r="B3749" t="s">
        <v>7455</v>
      </c>
      <c r="C3749" t="s">
        <v>33</v>
      </c>
      <c r="D3749">
        <v>0</v>
      </c>
      <c r="F3749" t="s">
        <v>5169</v>
      </c>
      <c r="G3749" t="s">
        <v>445</v>
      </c>
      <c r="H3749" t="s">
        <v>7706</v>
      </c>
      <c r="I3749" t="s">
        <v>7707</v>
      </c>
      <c r="J3749" t="s">
        <v>7708</v>
      </c>
      <c r="K3749" t="s">
        <v>7709</v>
      </c>
      <c r="L3749" t="s">
        <v>7710</v>
      </c>
      <c r="M3749" t="s">
        <v>426</v>
      </c>
      <c r="N3749" t="s">
        <v>5459</v>
      </c>
      <c r="O3749" t="s">
        <v>4506</v>
      </c>
      <c r="P3749" t="s">
        <v>6844</v>
      </c>
      <c r="Q3749" t="s">
        <v>4885</v>
      </c>
      <c r="R3749" t="s">
        <v>127</v>
      </c>
      <c r="S3749" t="s">
        <v>44</v>
      </c>
      <c r="T3749" t="s">
        <v>209</v>
      </c>
      <c r="U3749" t="s">
        <v>210</v>
      </c>
      <c r="W3749" t="s">
        <v>211</v>
      </c>
      <c r="X3749">
        <v>6</v>
      </c>
      <c r="Y3749">
        <v>0</v>
      </c>
      <c r="Z3749">
        <v>0</v>
      </c>
      <c r="AA3749">
        <v>0</v>
      </c>
      <c r="AB3749">
        <v>1447236</v>
      </c>
      <c r="AC3749" t="s">
        <v>47</v>
      </c>
      <c r="AD3749">
        <f>+VLOOKUP(T3749,items!$A$2:$D$1255,4,0)</f>
        <v>0</v>
      </c>
      <c r="AE3749">
        <f>+VLOOKUP(T3749,Tabla1[],5,0)</f>
        <v>0</v>
      </c>
      <c r="AF3749">
        <f t="shared" si="58"/>
        <v>12</v>
      </c>
    </row>
    <row r="3750" spans="1:32" x14ac:dyDescent="0.25">
      <c r="A3750">
        <v>99299</v>
      </c>
      <c r="B3750" t="s">
        <v>7455</v>
      </c>
      <c r="C3750" t="s">
        <v>33</v>
      </c>
      <c r="D3750">
        <v>0</v>
      </c>
      <c r="F3750" t="s">
        <v>5169</v>
      </c>
      <c r="G3750" t="s">
        <v>445</v>
      </c>
      <c r="H3750" t="s">
        <v>7706</v>
      </c>
      <c r="I3750" t="s">
        <v>7707</v>
      </c>
      <c r="J3750" t="s">
        <v>7708</v>
      </c>
      <c r="K3750" t="s">
        <v>7709</v>
      </c>
      <c r="L3750" t="s">
        <v>7710</v>
      </c>
      <c r="M3750" t="s">
        <v>426</v>
      </c>
      <c r="N3750" t="s">
        <v>5459</v>
      </c>
      <c r="O3750" t="s">
        <v>4506</v>
      </c>
      <c r="P3750" t="s">
        <v>6844</v>
      </c>
      <c r="Q3750" t="s">
        <v>4885</v>
      </c>
      <c r="R3750" t="s">
        <v>127</v>
      </c>
      <c r="S3750" t="s">
        <v>44</v>
      </c>
      <c r="T3750" t="s">
        <v>4492</v>
      </c>
      <c r="U3750" t="s">
        <v>4493</v>
      </c>
      <c r="X3750">
        <v>24</v>
      </c>
      <c r="Y3750">
        <v>0</v>
      </c>
      <c r="Z3750">
        <v>0</v>
      </c>
      <c r="AA3750">
        <v>0</v>
      </c>
      <c r="AB3750">
        <v>12109104</v>
      </c>
      <c r="AC3750" t="s">
        <v>47</v>
      </c>
      <c r="AD3750" t="str">
        <f>+VLOOKUP(T3750,items!$A$2:$D$1255,4,0)</f>
        <v>MUEBLES</v>
      </c>
      <c r="AE3750">
        <f>+VLOOKUP(T3750,Tabla1[],5,0)</f>
        <v>0</v>
      </c>
      <c r="AF3750">
        <f t="shared" si="58"/>
        <v>12</v>
      </c>
    </row>
    <row r="3751" spans="1:32" x14ac:dyDescent="0.25">
      <c r="A3751">
        <v>99299</v>
      </c>
      <c r="B3751" t="s">
        <v>7455</v>
      </c>
      <c r="C3751" t="s">
        <v>33</v>
      </c>
      <c r="D3751">
        <v>0</v>
      </c>
      <c r="F3751" t="s">
        <v>5169</v>
      </c>
      <c r="G3751" t="s">
        <v>445</v>
      </c>
      <c r="H3751" t="s">
        <v>7706</v>
      </c>
      <c r="I3751" t="s">
        <v>7707</v>
      </c>
      <c r="J3751" t="s">
        <v>7708</v>
      </c>
      <c r="K3751" t="s">
        <v>7709</v>
      </c>
      <c r="L3751" t="s">
        <v>7710</v>
      </c>
      <c r="M3751" t="s">
        <v>426</v>
      </c>
      <c r="N3751" t="s">
        <v>5459</v>
      </c>
      <c r="O3751" t="s">
        <v>4506</v>
      </c>
      <c r="P3751" t="s">
        <v>6844</v>
      </c>
      <c r="Q3751" t="s">
        <v>4885</v>
      </c>
      <c r="R3751" t="s">
        <v>127</v>
      </c>
      <c r="S3751" t="s">
        <v>44</v>
      </c>
      <c r="T3751" t="s">
        <v>1062</v>
      </c>
      <c r="U3751" t="s">
        <v>6030</v>
      </c>
      <c r="V3751" t="s">
        <v>867</v>
      </c>
      <c r="X3751">
        <v>6</v>
      </c>
      <c r="Y3751">
        <v>0</v>
      </c>
      <c r="Z3751">
        <v>0</v>
      </c>
      <c r="AA3751">
        <v>0</v>
      </c>
      <c r="AB3751">
        <v>6345894</v>
      </c>
      <c r="AC3751" t="s">
        <v>47</v>
      </c>
      <c r="AD3751">
        <f>+VLOOKUP(T3751,items!$A$2:$D$1255,4,0)</f>
        <v>0</v>
      </c>
      <c r="AE3751">
        <f>+VLOOKUP(T3751,Tabla1[],5,0)</f>
        <v>0</v>
      </c>
      <c r="AF3751">
        <f t="shared" si="58"/>
        <v>12</v>
      </c>
    </row>
    <row r="3752" spans="1:32" x14ac:dyDescent="0.25">
      <c r="A3752">
        <v>99308</v>
      </c>
      <c r="B3752" t="s">
        <v>7711</v>
      </c>
      <c r="C3752" t="s">
        <v>75</v>
      </c>
      <c r="D3752">
        <v>0</v>
      </c>
      <c r="F3752" t="s">
        <v>5169</v>
      </c>
      <c r="G3752" t="s">
        <v>126</v>
      </c>
      <c r="H3752" t="s">
        <v>7712</v>
      </c>
      <c r="I3752" t="s">
        <v>7713</v>
      </c>
      <c r="J3752" t="s">
        <v>7714</v>
      </c>
      <c r="K3752" t="s">
        <v>7715</v>
      </c>
      <c r="L3752" t="s">
        <v>37</v>
      </c>
      <c r="M3752" t="s">
        <v>1213</v>
      </c>
      <c r="N3752" t="s">
        <v>186</v>
      </c>
      <c r="O3752" t="s">
        <v>1214</v>
      </c>
      <c r="P3752" t="s">
        <v>5459</v>
      </c>
      <c r="Q3752" t="s">
        <v>5459</v>
      </c>
      <c r="R3752" t="s">
        <v>43</v>
      </c>
      <c r="S3752" t="s">
        <v>164</v>
      </c>
      <c r="T3752" t="s">
        <v>857</v>
      </c>
      <c r="U3752" t="s">
        <v>858</v>
      </c>
      <c r="V3752" t="s">
        <v>688</v>
      </c>
      <c r="W3752" t="s">
        <v>1095</v>
      </c>
      <c r="X3752">
        <v>1</v>
      </c>
      <c r="Y3752">
        <v>9000</v>
      </c>
      <c r="Z3752">
        <v>0</v>
      </c>
      <c r="AA3752">
        <v>2500</v>
      </c>
      <c r="AB3752">
        <v>5544660</v>
      </c>
      <c r="AC3752" t="s">
        <v>47</v>
      </c>
      <c r="AD3752" t="str">
        <f>+VLOOKUP(T3752,items!$A$2:$D$1255,4,0)</f>
        <v>SOMBRALINA</v>
      </c>
      <c r="AE3752" t="str">
        <f>+VLOOKUP(T3752,Tabla1[],5,0)</f>
        <v>MANUAL</v>
      </c>
      <c r="AF3752">
        <f t="shared" si="58"/>
        <v>11</v>
      </c>
    </row>
    <row r="3753" spans="1:32" x14ac:dyDescent="0.25">
      <c r="A3753">
        <v>99310</v>
      </c>
      <c r="B3753" t="s">
        <v>6679</v>
      </c>
      <c r="C3753" t="s">
        <v>75</v>
      </c>
      <c r="D3753">
        <v>0</v>
      </c>
      <c r="F3753" t="s">
        <v>5169</v>
      </c>
      <c r="G3753" t="s">
        <v>5169</v>
      </c>
      <c r="H3753" t="s">
        <v>7716</v>
      </c>
      <c r="I3753" t="s">
        <v>37</v>
      </c>
      <c r="J3753" t="s">
        <v>7717</v>
      </c>
      <c r="K3753" t="s">
        <v>7718</v>
      </c>
      <c r="L3753" t="s">
        <v>37</v>
      </c>
      <c r="M3753" t="s">
        <v>125</v>
      </c>
      <c r="N3753" t="s">
        <v>125</v>
      </c>
      <c r="O3753" t="s">
        <v>1213</v>
      </c>
      <c r="P3753" t="s">
        <v>683</v>
      </c>
      <c r="Q3753" t="s">
        <v>683</v>
      </c>
      <c r="R3753" t="s">
        <v>127</v>
      </c>
      <c r="S3753" t="s">
        <v>164</v>
      </c>
      <c r="T3753" t="s">
        <v>3069</v>
      </c>
      <c r="U3753" t="s">
        <v>3070</v>
      </c>
      <c r="X3753">
        <v>1</v>
      </c>
      <c r="Y3753">
        <v>0</v>
      </c>
      <c r="Z3753">
        <v>0</v>
      </c>
      <c r="AA3753">
        <v>0</v>
      </c>
      <c r="AB3753">
        <v>54621</v>
      </c>
      <c r="AC3753" t="s">
        <v>47</v>
      </c>
      <c r="AD3753">
        <f>+VLOOKUP(T3753,items!$A$2:$D$1255,4,0)</f>
        <v>0</v>
      </c>
      <c r="AE3753">
        <f>+VLOOKUP(T3753,Tabla1[],5,0)</f>
        <v>0</v>
      </c>
      <c r="AF3753">
        <f t="shared" si="58"/>
        <v>11</v>
      </c>
    </row>
    <row r="3754" spans="1:32" x14ac:dyDescent="0.25">
      <c r="A3754">
        <v>99314</v>
      </c>
      <c r="B3754" t="s">
        <v>7719</v>
      </c>
      <c r="C3754" t="s">
        <v>75</v>
      </c>
      <c r="D3754">
        <v>0</v>
      </c>
      <c r="F3754" t="s">
        <v>5169</v>
      </c>
      <c r="G3754" t="s">
        <v>126</v>
      </c>
      <c r="H3754" t="s">
        <v>7720</v>
      </c>
      <c r="I3754" t="s">
        <v>7721</v>
      </c>
      <c r="J3754" t="s">
        <v>7722</v>
      </c>
      <c r="K3754" t="s">
        <v>7723</v>
      </c>
      <c r="L3754" t="s">
        <v>7724</v>
      </c>
      <c r="M3754" t="s">
        <v>1214</v>
      </c>
      <c r="N3754" t="s">
        <v>450</v>
      </c>
      <c r="O3754" t="s">
        <v>5557</v>
      </c>
      <c r="P3754" t="s">
        <v>4885</v>
      </c>
      <c r="Q3754" t="s">
        <v>612</v>
      </c>
      <c r="R3754" t="s">
        <v>63</v>
      </c>
      <c r="S3754" t="s">
        <v>44</v>
      </c>
      <c r="T3754" t="s">
        <v>713</v>
      </c>
      <c r="U3754" t="s">
        <v>714</v>
      </c>
      <c r="X3754">
        <v>4</v>
      </c>
      <c r="Y3754">
        <v>0</v>
      </c>
      <c r="Z3754">
        <v>0</v>
      </c>
      <c r="AA3754">
        <v>0</v>
      </c>
      <c r="AB3754">
        <v>1280000</v>
      </c>
      <c r="AC3754" t="s">
        <v>47</v>
      </c>
      <c r="AD3754">
        <f>+VLOOKUP(T3754,items!$A$2:$D$1255,4,0)</f>
        <v>0</v>
      </c>
      <c r="AE3754">
        <f>+VLOOKUP(T3754,Tabla1[],5,0)</f>
        <v>0</v>
      </c>
      <c r="AF3754">
        <f t="shared" si="58"/>
        <v>12</v>
      </c>
    </row>
    <row r="3755" spans="1:32" x14ac:dyDescent="0.25">
      <c r="A3755">
        <v>99314</v>
      </c>
      <c r="B3755" t="s">
        <v>7719</v>
      </c>
      <c r="C3755" t="s">
        <v>75</v>
      </c>
      <c r="D3755">
        <v>0</v>
      </c>
      <c r="F3755" t="s">
        <v>5169</v>
      </c>
      <c r="G3755" t="s">
        <v>126</v>
      </c>
      <c r="H3755" t="s">
        <v>7720</v>
      </c>
      <c r="I3755" t="s">
        <v>7721</v>
      </c>
      <c r="J3755" t="s">
        <v>7722</v>
      </c>
      <c r="K3755" t="s">
        <v>7723</v>
      </c>
      <c r="L3755" t="s">
        <v>7724</v>
      </c>
      <c r="M3755" t="s">
        <v>1214</v>
      </c>
      <c r="N3755" t="s">
        <v>450</v>
      </c>
      <c r="O3755" t="s">
        <v>5557</v>
      </c>
      <c r="P3755" t="s">
        <v>4885</v>
      </c>
      <c r="Q3755" t="s">
        <v>612</v>
      </c>
      <c r="R3755" t="s">
        <v>63</v>
      </c>
      <c r="S3755" t="s">
        <v>44</v>
      </c>
      <c r="T3755" t="s">
        <v>717</v>
      </c>
      <c r="U3755" t="s">
        <v>718</v>
      </c>
      <c r="X3755">
        <v>4</v>
      </c>
      <c r="Y3755">
        <v>0</v>
      </c>
      <c r="Z3755">
        <v>0</v>
      </c>
      <c r="AA3755">
        <v>0</v>
      </c>
      <c r="AB3755">
        <v>400000</v>
      </c>
      <c r="AC3755" t="s">
        <v>47</v>
      </c>
      <c r="AD3755">
        <f>+VLOOKUP(T3755,items!$A$2:$D$1255,4,0)</f>
        <v>0</v>
      </c>
      <c r="AE3755">
        <f>+VLOOKUP(T3755,Tabla1[],5,0)</f>
        <v>0</v>
      </c>
      <c r="AF3755">
        <f t="shared" si="58"/>
        <v>12</v>
      </c>
    </row>
    <row r="3756" spans="1:32" x14ac:dyDescent="0.25">
      <c r="A3756">
        <v>99314</v>
      </c>
      <c r="B3756" t="s">
        <v>7719</v>
      </c>
      <c r="C3756" t="s">
        <v>75</v>
      </c>
      <c r="D3756">
        <v>0</v>
      </c>
      <c r="F3756" t="s">
        <v>5169</v>
      </c>
      <c r="G3756" t="s">
        <v>126</v>
      </c>
      <c r="H3756" t="s">
        <v>7720</v>
      </c>
      <c r="I3756" t="s">
        <v>7721</v>
      </c>
      <c r="J3756" t="s">
        <v>7722</v>
      </c>
      <c r="K3756" t="s">
        <v>7723</v>
      </c>
      <c r="L3756" t="s">
        <v>7724</v>
      </c>
      <c r="M3756" t="s">
        <v>1214</v>
      </c>
      <c r="N3756" t="s">
        <v>450</v>
      </c>
      <c r="O3756" t="s">
        <v>5557</v>
      </c>
      <c r="P3756" t="s">
        <v>4885</v>
      </c>
      <c r="Q3756" t="s">
        <v>612</v>
      </c>
      <c r="R3756" t="s">
        <v>63</v>
      </c>
      <c r="S3756" t="s">
        <v>44</v>
      </c>
      <c r="T3756" t="s">
        <v>347</v>
      </c>
      <c r="U3756" t="s">
        <v>348</v>
      </c>
      <c r="W3756" t="s">
        <v>111</v>
      </c>
      <c r="X3756">
        <v>2</v>
      </c>
      <c r="Y3756">
        <v>3000</v>
      </c>
      <c r="Z3756">
        <v>0</v>
      </c>
      <c r="AA3756">
        <v>0</v>
      </c>
      <c r="AB3756">
        <v>1655800</v>
      </c>
      <c r="AC3756" t="s">
        <v>47</v>
      </c>
      <c r="AD3756">
        <f>+VLOOKUP(T3756,items!$A$2:$D$1255,4,0)</f>
        <v>0</v>
      </c>
      <c r="AE3756">
        <f>+VLOOKUP(T3756,Tabla1[],5,0)</f>
        <v>0</v>
      </c>
      <c r="AF3756">
        <f t="shared" si="58"/>
        <v>12</v>
      </c>
    </row>
    <row r="3757" spans="1:32" x14ac:dyDescent="0.25">
      <c r="A3757">
        <v>99314</v>
      </c>
      <c r="B3757" t="s">
        <v>7719</v>
      </c>
      <c r="C3757" t="s">
        <v>75</v>
      </c>
      <c r="D3757">
        <v>0</v>
      </c>
      <c r="F3757" t="s">
        <v>5169</v>
      </c>
      <c r="G3757" t="s">
        <v>126</v>
      </c>
      <c r="H3757" t="s">
        <v>7720</v>
      </c>
      <c r="I3757" t="s">
        <v>7721</v>
      </c>
      <c r="J3757" t="s">
        <v>7722</v>
      </c>
      <c r="K3757" t="s">
        <v>7723</v>
      </c>
      <c r="L3757" t="s">
        <v>7724</v>
      </c>
      <c r="M3757" t="s">
        <v>1214</v>
      </c>
      <c r="N3757" t="s">
        <v>450</v>
      </c>
      <c r="O3757" t="s">
        <v>5557</v>
      </c>
      <c r="P3757" t="s">
        <v>4885</v>
      </c>
      <c r="Q3757" t="s">
        <v>612</v>
      </c>
      <c r="R3757" t="s">
        <v>63</v>
      </c>
      <c r="S3757" t="s">
        <v>44</v>
      </c>
      <c r="T3757" t="s">
        <v>347</v>
      </c>
      <c r="U3757" t="s">
        <v>348</v>
      </c>
      <c r="W3757" t="s">
        <v>111</v>
      </c>
      <c r="X3757">
        <v>4</v>
      </c>
      <c r="Y3757">
        <v>4000</v>
      </c>
      <c r="Z3757">
        <v>0</v>
      </c>
      <c r="AA3757">
        <v>0</v>
      </c>
      <c r="AB3757">
        <v>4147856</v>
      </c>
      <c r="AC3757" t="s">
        <v>47</v>
      </c>
      <c r="AD3757">
        <f>+VLOOKUP(T3757,items!$A$2:$D$1255,4,0)</f>
        <v>0</v>
      </c>
      <c r="AE3757">
        <f>+VLOOKUP(T3757,Tabla1[],5,0)</f>
        <v>0</v>
      </c>
      <c r="AF3757">
        <f t="shared" si="58"/>
        <v>12</v>
      </c>
    </row>
    <row r="3758" spans="1:32" x14ac:dyDescent="0.25">
      <c r="A3758">
        <v>99314</v>
      </c>
      <c r="B3758" t="s">
        <v>7719</v>
      </c>
      <c r="C3758" t="s">
        <v>75</v>
      </c>
      <c r="D3758">
        <v>0</v>
      </c>
      <c r="F3758" t="s">
        <v>5169</v>
      </c>
      <c r="G3758" t="s">
        <v>126</v>
      </c>
      <c r="H3758" t="s">
        <v>7720</v>
      </c>
      <c r="I3758" t="s">
        <v>7721</v>
      </c>
      <c r="J3758" t="s">
        <v>7722</v>
      </c>
      <c r="K3758" t="s">
        <v>7723</v>
      </c>
      <c r="L3758" t="s">
        <v>7724</v>
      </c>
      <c r="M3758" t="s">
        <v>1214</v>
      </c>
      <c r="N3758" t="s">
        <v>450</v>
      </c>
      <c r="O3758" t="s">
        <v>5557</v>
      </c>
      <c r="P3758" t="s">
        <v>4885</v>
      </c>
      <c r="Q3758" t="s">
        <v>612</v>
      </c>
      <c r="R3758" t="s">
        <v>63</v>
      </c>
      <c r="S3758" t="s">
        <v>44</v>
      </c>
      <c r="T3758" t="s">
        <v>1447</v>
      </c>
      <c r="U3758" t="s">
        <v>1448</v>
      </c>
      <c r="X3758">
        <v>2</v>
      </c>
      <c r="Y3758">
        <v>4000</v>
      </c>
      <c r="Z3758">
        <v>0</v>
      </c>
      <c r="AA3758">
        <v>0</v>
      </c>
      <c r="AB3758">
        <v>6059706</v>
      </c>
      <c r="AC3758" t="s">
        <v>47</v>
      </c>
      <c r="AD3758">
        <f>+VLOOKUP(T3758,items!$A$2:$D$1255,4,0)</f>
        <v>0</v>
      </c>
      <c r="AE3758">
        <f>+VLOOKUP(T3758,Tabla1[],5,0)</f>
        <v>0</v>
      </c>
      <c r="AF3758">
        <f t="shared" si="58"/>
        <v>12</v>
      </c>
    </row>
    <row r="3759" spans="1:32" x14ac:dyDescent="0.25">
      <c r="A3759">
        <v>99314</v>
      </c>
      <c r="B3759" t="s">
        <v>7719</v>
      </c>
      <c r="C3759" t="s">
        <v>75</v>
      </c>
      <c r="D3759">
        <v>0</v>
      </c>
      <c r="F3759" t="s">
        <v>5169</v>
      </c>
      <c r="G3759" t="s">
        <v>126</v>
      </c>
      <c r="H3759" t="s">
        <v>7720</v>
      </c>
      <c r="I3759" t="s">
        <v>7721</v>
      </c>
      <c r="J3759" t="s">
        <v>7722</v>
      </c>
      <c r="K3759" t="s">
        <v>7723</v>
      </c>
      <c r="L3759" t="s">
        <v>7724</v>
      </c>
      <c r="M3759" t="s">
        <v>1214</v>
      </c>
      <c r="N3759" t="s">
        <v>450</v>
      </c>
      <c r="O3759" t="s">
        <v>5557</v>
      </c>
      <c r="P3759" t="s">
        <v>4885</v>
      </c>
      <c r="Q3759" t="s">
        <v>612</v>
      </c>
      <c r="R3759" t="s">
        <v>63</v>
      </c>
      <c r="S3759" t="s">
        <v>44</v>
      </c>
      <c r="T3759" t="s">
        <v>2548</v>
      </c>
      <c r="U3759" t="s">
        <v>2549</v>
      </c>
      <c r="V3759" t="s">
        <v>194</v>
      </c>
      <c r="W3759" t="s">
        <v>117</v>
      </c>
      <c r="X3759">
        <v>2</v>
      </c>
      <c r="Y3759">
        <v>4000</v>
      </c>
      <c r="Z3759">
        <v>0</v>
      </c>
      <c r="AA3759">
        <v>3000</v>
      </c>
      <c r="AB3759">
        <v>16479126</v>
      </c>
      <c r="AC3759" t="s">
        <v>47</v>
      </c>
      <c r="AD3759" t="str">
        <f>+VLOOKUP(T3759,items!$A$2:$D$1255,4,0)</f>
        <v>PERGOLA</v>
      </c>
      <c r="AE3759" t="str">
        <f>+VLOOKUP(T3759,Tabla1[],5,0)</f>
        <v>PERGOLITE</v>
      </c>
      <c r="AF3759">
        <f t="shared" si="58"/>
        <v>12</v>
      </c>
    </row>
    <row r="3760" spans="1:32" x14ac:dyDescent="0.25">
      <c r="A3760">
        <v>99323</v>
      </c>
      <c r="B3760" t="s">
        <v>3539</v>
      </c>
      <c r="C3760" t="s">
        <v>33</v>
      </c>
      <c r="D3760">
        <v>0</v>
      </c>
      <c r="F3760" t="s">
        <v>5169</v>
      </c>
      <c r="G3760" t="s">
        <v>126</v>
      </c>
      <c r="H3760" t="s">
        <v>7725</v>
      </c>
      <c r="I3760" t="s">
        <v>37</v>
      </c>
      <c r="J3760" t="s">
        <v>7726</v>
      </c>
      <c r="K3760" t="s">
        <v>7727</v>
      </c>
      <c r="L3760" t="s">
        <v>37</v>
      </c>
      <c r="M3760" t="s">
        <v>1213</v>
      </c>
      <c r="N3760" t="s">
        <v>1213</v>
      </c>
      <c r="O3760" t="s">
        <v>186</v>
      </c>
      <c r="P3760" t="s">
        <v>445</v>
      </c>
      <c r="Q3760" t="s">
        <v>445</v>
      </c>
      <c r="R3760" t="s">
        <v>411</v>
      </c>
      <c r="S3760" t="s">
        <v>164</v>
      </c>
      <c r="T3760" t="s">
        <v>1426</v>
      </c>
      <c r="U3760" t="s">
        <v>1427</v>
      </c>
      <c r="X3760">
        <v>9</v>
      </c>
      <c r="Y3760">
        <v>0</v>
      </c>
      <c r="Z3760">
        <v>0</v>
      </c>
      <c r="AA3760">
        <v>0</v>
      </c>
      <c r="AB3760">
        <v>473400</v>
      </c>
      <c r="AC3760" t="s">
        <v>47</v>
      </c>
      <c r="AD3760">
        <f>+VLOOKUP(T3760,items!$A$2:$D$1255,4,0)</f>
        <v>0</v>
      </c>
      <c r="AE3760">
        <f>+VLOOKUP(T3760,Tabla1[],5,0)</f>
        <v>0</v>
      </c>
      <c r="AF3760">
        <f t="shared" si="58"/>
        <v>11</v>
      </c>
    </row>
    <row r="3761" spans="1:34" x14ac:dyDescent="0.25">
      <c r="A3761">
        <v>99323</v>
      </c>
      <c r="B3761" t="s">
        <v>3539</v>
      </c>
      <c r="C3761" t="s">
        <v>33</v>
      </c>
      <c r="D3761">
        <v>0</v>
      </c>
      <c r="F3761" t="s">
        <v>5169</v>
      </c>
      <c r="G3761" t="s">
        <v>126</v>
      </c>
      <c r="H3761" t="s">
        <v>7725</v>
      </c>
      <c r="I3761" t="s">
        <v>37</v>
      </c>
      <c r="J3761" t="s">
        <v>7726</v>
      </c>
      <c r="K3761" t="s">
        <v>7727</v>
      </c>
      <c r="L3761" t="s">
        <v>37</v>
      </c>
      <c r="M3761" t="s">
        <v>1213</v>
      </c>
      <c r="N3761" t="s">
        <v>1213</v>
      </c>
      <c r="O3761" t="s">
        <v>186</v>
      </c>
      <c r="P3761" t="s">
        <v>445</v>
      </c>
      <c r="Q3761" t="s">
        <v>445</v>
      </c>
      <c r="R3761" t="s">
        <v>411</v>
      </c>
      <c r="S3761" t="s">
        <v>164</v>
      </c>
      <c r="T3761" t="s">
        <v>3287</v>
      </c>
      <c r="U3761" t="s">
        <v>3288</v>
      </c>
      <c r="X3761">
        <v>20</v>
      </c>
      <c r="Y3761">
        <v>0</v>
      </c>
      <c r="Z3761">
        <v>0</v>
      </c>
      <c r="AA3761">
        <v>0</v>
      </c>
      <c r="AB3761">
        <v>1052000</v>
      </c>
      <c r="AC3761" t="s">
        <v>47</v>
      </c>
      <c r="AD3761">
        <f>+VLOOKUP(T3761,items!$A$2:$D$1255,4,0)</f>
        <v>0</v>
      </c>
      <c r="AE3761">
        <f>+VLOOKUP(T3761,Tabla1[],5,0)</f>
        <v>0</v>
      </c>
      <c r="AF3761">
        <f t="shared" si="58"/>
        <v>11</v>
      </c>
    </row>
    <row r="3762" spans="1:34" x14ac:dyDescent="0.25">
      <c r="A3762">
        <v>99328</v>
      </c>
      <c r="B3762" t="s">
        <v>7728</v>
      </c>
      <c r="C3762" t="s">
        <v>1065</v>
      </c>
      <c r="D3762">
        <v>0</v>
      </c>
      <c r="F3762" t="s">
        <v>5169</v>
      </c>
      <c r="G3762" t="s">
        <v>125</v>
      </c>
      <c r="H3762" t="s">
        <v>7729</v>
      </c>
      <c r="I3762" t="s">
        <v>37</v>
      </c>
      <c r="J3762" t="s">
        <v>37</v>
      </c>
      <c r="K3762" t="s">
        <v>7730</v>
      </c>
      <c r="L3762" t="s">
        <v>37</v>
      </c>
      <c r="M3762" t="s">
        <v>126</v>
      </c>
      <c r="N3762" t="s">
        <v>126</v>
      </c>
      <c r="O3762" t="s">
        <v>1213</v>
      </c>
      <c r="P3762" t="s">
        <v>186</v>
      </c>
      <c r="Q3762" t="s">
        <v>1214</v>
      </c>
      <c r="R3762" t="s">
        <v>127</v>
      </c>
      <c r="S3762" t="s">
        <v>44</v>
      </c>
      <c r="T3762" t="s">
        <v>1232</v>
      </c>
      <c r="U3762" t="s">
        <v>1233</v>
      </c>
      <c r="X3762">
        <v>1</v>
      </c>
      <c r="Y3762">
        <v>0</v>
      </c>
      <c r="Z3762">
        <v>0</v>
      </c>
      <c r="AA3762">
        <v>0</v>
      </c>
      <c r="AB3762">
        <v>198000</v>
      </c>
      <c r="AC3762" t="s">
        <v>47</v>
      </c>
      <c r="AD3762">
        <f>+VLOOKUP(T3762,items!$A$2:$D$1255,4,0)</f>
        <v>0</v>
      </c>
      <c r="AE3762">
        <f>+VLOOKUP(T3762,Tabla1[],5,0)</f>
        <v>0</v>
      </c>
      <c r="AF3762">
        <f t="shared" si="58"/>
        <v>11</v>
      </c>
    </row>
    <row r="3763" spans="1:34" x14ac:dyDescent="0.25">
      <c r="A3763">
        <v>99340</v>
      </c>
      <c r="B3763" t="s">
        <v>7731</v>
      </c>
      <c r="C3763" t="s">
        <v>75</v>
      </c>
      <c r="D3763">
        <v>0</v>
      </c>
      <c r="F3763" t="s">
        <v>125</v>
      </c>
      <c r="G3763" t="s">
        <v>1214</v>
      </c>
      <c r="H3763" t="s">
        <v>7732</v>
      </c>
      <c r="I3763" t="s">
        <v>37</v>
      </c>
      <c r="J3763" t="s">
        <v>7733</v>
      </c>
      <c r="K3763" t="s">
        <v>7734</v>
      </c>
      <c r="L3763" t="s">
        <v>37</v>
      </c>
      <c r="M3763" t="s">
        <v>5459</v>
      </c>
      <c r="N3763" t="s">
        <v>5459</v>
      </c>
      <c r="O3763" t="s">
        <v>626</v>
      </c>
      <c r="P3763" t="s">
        <v>341</v>
      </c>
      <c r="Q3763" t="s">
        <v>341</v>
      </c>
      <c r="R3763" t="s">
        <v>127</v>
      </c>
      <c r="S3763" t="s">
        <v>272</v>
      </c>
      <c r="T3763" t="s">
        <v>388</v>
      </c>
      <c r="U3763" t="s">
        <v>389</v>
      </c>
      <c r="X3763">
        <v>500</v>
      </c>
      <c r="Y3763">
        <v>0</v>
      </c>
      <c r="Z3763">
        <v>0</v>
      </c>
      <c r="AA3763">
        <v>0</v>
      </c>
      <c r="AB3763" s="14">
        <v>14699232</v>
      </c>
      <c r="AC3763" t="s">
        <v>47</v>
      </c>
      <c r="AD3763">
        <f>+VLOOKUP(T3763,items!$A$2:$D$1255,4,0)</f>
        <v>0</v>
      </c>
      <c r="AE3763">
        <f>+VLOOKUP(T3763,Tabla1[],5,0)</f>
        <v>0</v>
      </c>
      <c r="AF3763">
        <f t="shared" si="58"/>
        <v>12</v>
      </c>
      <c r="AG3763">
        <v>3816</v>
      </c>
      <c r="AH3763" s="14">
        <v>14699232</v>
      </c>
    </row>
    <row r="3764" spans="1:34" x14ac:dyDescent="0.25">
      <c r="A3764">
        <v>99340</v>
      </c>
      <c r="B3764" t="s">
        <v>7731</v>
      </c>
      <c r="C3764" t="s">
        <v>75</v>
      </c>
      <c r="D3764">
        <v>0</v>
      </c>
      <c r="F3764" t="s">
        <v>125</v>
      </c>
      <c r="G3764" t="s">
        <v>1214</v>
      </c>
      <c r="H3764" t="s">
        <v>7732</v>
      </c>
      <c r="I3764" t="s">
        <v>37</v>
      </c>
      <c r="J3764" t="s">
        <v>7733</v>
      </c>
      <c r="K3764" t="s">
        <v>7734</v>
      </c>
      <c r="L3764" t="s">
        <v>37</v>
      </c>
      <c r="M3764" t="s">
        <v>5459</v>
      </c>
      <c r="N3764" t="s">
        <v>5459</v>
      </c>
      <c r="O3764" t="s">
        <v>626</v>
      </c>
      <c r="P3764" t="s">
        <v>341</v>
      </c>
      <c r="Q3764" t="s">
        <v>341</v>
      </c>
      <c r="R3764" t="s">
        <v>127</v>
      </c>
      <c r="S3764" t="s">
        <v>272</v>
      </c>
      <c r="T3764" t="s">
        <v>392</v>
      </c>
      <c r="U3764" t="s">
        <v>393</v>
      </c>
      <c r="X3764">
        <v>1</v>
      </c>
      <c r="Y3764">
        <v>0</v>
      </c>
      <c r="Z3764">
        <v>0</v>
      </c>
      <c r="AA3764">
        <v>0</v>
      </c>
      <c r="AB3764" s="14">
        <v>1662936.48</v>
      </c>
      <c r="AC3764" t="s">
        <v>47</v>
      </c>
      <c r="AD3764" t="e">
        <f>+VLOOKUP(T3764,items!$A$2:$D$1255,4,0)</f>
        <v>#N/A</v>
      </c>
      <c r="AE3764" t="e">
        <f>+VLOOKUP(T3764,Tabla1[],5,0)</f>
        <v>#N/A</v>
      </c>
      <c r="AF3764">
        <f t="shared" si="58"/>
        <v>12</v>
      </c>
      <c r="AG3764">
        <v>3816</v>
      </c>
      <c r="AH3764" s="14">
        <v>1662936.48</v>
      </c>
    </row>
    <row r="3765" spans="1:34" x14ac:dyDescent="0.25">
      <c r="A3765">
        <v>99345</v>
      </c>
      <c r="B3765" t="s">
        <v>7106</v>
      </c>
      <c r="C3765" t="s">
        <v>75</v>
      </c>
      <c r="D3765">
        <v>0</v>
      </c>
      <c r="F3765" t="s">
        <v>125</v>
      </c>
      <c r="G3765" t="s">
        <v>126</v>
      </c>
      <c r="H3765" t="s">
        <v>7735</v>
      </c>
      <c r="I3765" t="s">
        <v>37</v>
      </c>
      <c r="J3765" t="s">
        <v>7736</v>
      </c>
      <c r="K3765" t="s">
        <v>7737</v>
      </c>
      <c r="L3765" t="s">
        <v>37</v>
      </c>
      <c r="M3765" t="s">
        <v>1213</v>
      </c>
      <c r="N3765" t="s">
        <v>1213</v>
      </c>
      <c r="O3765" t="s">
        <v>186</v>
      </c>
      <c r="P3765" t="s">
        <v>445</v>
      </c>
      <c r="Q3765" t="s">
        <v>445</v>
      </c>
      <c r="R3765" t="s">
        <v>43</v>
      </c>
      <c r="S3765" t="s">
        <v>164</v>
      </c>
      <c r="T3765" t="s">
        <v>2908</v>
      </c>
      <c r="U3765" t="s">
        <v>958</v>
      </c>
      <c r="X3765">
        <v>27</v>
      </c>
      <c r="Y3765">
        <v>0</v>
      </c>
      <c r="Z3765">
        <v>0</v>
      </c>
      <c r="AA3765">
        <v>0</v>
      </c>
      <c r="AB3765">
        <v>1420200</v>
      </c>
      <c r="AC3765" t="s">
        <v>47</v>
      </c>
      <c r="AD3765">
        <f>+VLOOKUP(T3765,items!$A$2:$D$1255,4,0)</f>
        <v>0</v>
      </c>
      <c r="AE3765">
        <f>+VLOOKUP(T3765,Tabla1[],5,0)</f>
        <v>0</v>
      </c>
      <c r="AF3765">
        <f t="shared" si="58"/>
        <v>11</v>
      </c>
    </row>
    <row r="3766" spans="1:34" x14ac:dyDescent="0.25">
      <c r="A3766">
        <v>99347</v>
      </c>
      <c r="B3766" t="s">
        <v>3609</v>
      </c>
      <c r="C3766" t="s">
        <v>75</v>
      </c>
      <c r="D3766">
        <v>0</v>
      </c>
      <c r="F3766" t="s">
        <v>125</v>
      </c>
      <c r="G3766" t="s">
        <v>125</v>
      </c>
      <c r="H3766" t="s">
        <v>7738</v>
      </c>
      <c r="I3766" t="s">
        <v>37</v>
      </c>
      <c r="J3766" t="s">
        <v>7739</v>
      </c>
      <c r="K3766" t="s">
        <v>7740</v>
      </c>
      <c r="L3766" t="s">
        <v>37</v>
      </c>
      <c r="M3766" t="s">
        <v>126</v>
      </c>
      <c r="N3766" t="s">
        <v>126</v>
      </c>
      <c r="O3766" t="s">
        <v>683</v>
      </c>
      <c r="P3766" t="s">
        <v>186</v>
      </c>
      <c r="Q3766" t="s">
        <v>186</v>
      </c>
      <c r="R3766" t="s">
        <v>127</v>
      </c>
      <c r="S3766" t="s">
        <v>164</v>
      </c>
      <c r="T3766" t="s">
        <v>1469</v>
      </c>
      <c r="U3766" t="s">
        <v>578</v>
      </c>
      <c r="X3766">
        <v>36.5</v>
      </c>
      <c r="Y3766">
        <v>0</v>
      </c>
      <c r="Z3766">
        <v>0</v>
      </c>
      <c r="AA3766">
        <v>0</v>
      </c>
      <c r="AB3766">
        <v>1919900</v>
      </c>
      <c r="AC3766" t="s">
        <v>47</v>
      </c>
      <c r="AD3766">
        <f>+VLOOKUP(T3766,items!$A$2:$D$1255,4,0)</f>
        <v>0</v>
      </c>
      <c r="AE3766">
        <f>+VLOOKUP(T3766,Tabla1[],5,0)</f>
        <v>0</v>
      </c>
      <c r="AF3766">
        <f t="shared" si="58"/>
        <v>11</v>
      </c>
    </row>
    <row r="3767" spans="1:34" x14ac:dyDescent="0.25">
      <c r="A3767">
        <v>99353</v>
      </c>
      <c r="B3767" t="s">
        <v>2592</v>
      </c>
      <c r="C3767" t="s">
        <v>33</v>
      </c>
      <c r="D3767">
        <v>0</v>
      </c>
      <c r="F3767" t="s">
        <v>125</v>
      </c>
      <c r="G3767" t="s">
        <v>125</v>
      </c>
      <c r="H3767" t="s">
        <v>7741</v>
      </c>
      <c r="I3767" t="s">
        <v>37</v>
      </c>
      <c r="J3767" t="s">
        <v>7742</v>
      </c>
      <c r="K3767" t="s">
        <v>7743</v>
      </c>
      <c r="L3767" t="s">
        <v>37</v>
      </c>
      <c r="M3767" t="s">
        <v>126</v>
      </c>
      <c r="N3767" t="s">
        <v>126</v>
      </c>
      <c r="O3767" t="s">
        <v>683</v>
      </c>
      <c r="P3767" t="s">
        <v>186</v>
      </c>
      <c r="Q3767" t="s">
        <v>186</v>
      </c>
      <c r="R3767" t="s">
        <v>127</v>
      </c>
      <c r="S3767" t="s">
        <v>164</v>
      </c>
      <c r="T3767" t="s">
        <v>1624</v>
      </c>
      <c r="U3767" t="s">
        <v>828</v>
      </c>
      <c r="X3767">
        <v>6</v>
      </c>
      <c r="Y3767">
        <v>0</v>
      </c>
      <c r="Z3767">
        <v>0</v>
      </c>
      <c r="AA3767">
        <v>0</v>
      </c>
      <c r="AB3767">
        <v>315600</v>
      </c>
      <c r="AC3767" t="s">
        <v>47</v>
      </c>
      <c r="AD3767">
        <f>+VLOOKUP(T3767,items!$A$2:$D$1255,4,0)</f>
        <v>0</v>
      </c>
      <c r="AE3767">
        <f>+VLOOKUP(T3767,Tabla1[],5,0)</f>
        <v>0</v>
      </c>
      <c r="AF3767">
        <f t="shared" si="58"/>
        <v>11</v>
      </c>
    </row>
    <row r="3768" spans="1:34" x14ac:dyDescent="0.25">
      <c r="A3768">
        <v>99358</v>
      </c>
      <c r="B3768" t="s">
        <v>7744</v>
      </c>
      <c r="C3768" t="s">
        <v>75</v>
      </c>
      <c r="D3768">
        <v>0</v>
      </c>
      <c r="F3768" t="s">
        <v>125</v>
      </c>
      <c r="G3768" t="s">
        <v>125</v>
      </c>
      <c r="H3768" t="s">
        <v>7745</v>
      </c>
      <c r="I3768" t="s">
        <v>37</v>
      </c>
      <c r="J3768" t="s">
        <v>7746</v>
      </c>
      <c r="K3768" t="s">
        <v>7747</v>
      </c>
      <c r="L3768" t="s">
        <v>37</v>
      </c>
      <c r="M3768" t="s">
        <v>126</v>
      </c>
      <c r="N3768" t="s">
        <v>126</v>
      </c>
      <c r="O3768" t="s">
        <v>683</v>
      </c>
      <c r="P3768" t="s">
        <v>186</v>
      </c>
      <c r="Q3768" t="s">
        <v>186</v>
      </c>
      <c r="R3768" t="s">
        <v>43</v>
      </c>
      <c r="S3768" t="s">
        <v>164</v>
      </c>
      <c r="T3768" t="s">
        <v>1900</v>
      </c>
      <c r="U3768" t="s">
        <v>1901</v>
      </c>
      <c r="X3768">
        <v>7</v>
      </c>
      <c r="Y3768">
        <v>0</v>
      </c>
      <c r="Z3768">
        <v>0</v>
      </c>
      <c r="AA3768">
        <v>0</v>
      </c>
      <c r="AB3768">
        <v>368200</v>
      </c>
      <c r="AC3768" t="s">
        <v>47</v>
      </c>
      <c r="AD3768">
        <f>+VLOOKUP(T3768,items!$A$2:$D$1255,4,0)</f>
        <v>0</v>
      </c>
      <c r="AE3768">
        <f>+VLOOKUP(T3768,Tabla1[],5,0)</f>
        <v>0</v>
      </c>
      <c r="AF3768">
        <f t="shared" si="58"/>
        <v>11</v>
      </c>
    </row>
    <row r="3769" spans="1:34" x14ac:dyDescent="0.25">
      <c r="A3769">
        <v>99361</v>
      </c>
      <c r="B3769" t="s">
        <v>6706</v>
      </c>
      <c r="C3769" t="s">
        <v>75</v>
      </c>
      <c r="D3769">
        <v>0</v>
      </c>
      <c r="F3769" t="s">
        <v>125</v>
      </c>
      <c r="G3769" t="s">
        <v>186</v>
      </c>
      <c r="H3769" t="s">
        <v>7748</v>
      </c>
      <c r="I3769" t="s">
        <v>7749</v>
      </c>
      <c r="J3769" t="s">
        <v>7750</v>
      </c>
      <c r="K3769" t="s">
        <v>7751</v>
      </c>
      <c r="L3769" t="s">
        <v>37</v>
      </c>
      <c r="M3769" t="s">
        <v>445</v>
      </c>
      <c r="N3769" t="s">
        <v>1214</v>
      </c>
      <c r="O3769" t="s">
        <v>449</v>
      </c>
      <c r="P3769" t="s">
        <v>5459</v>
      </c>
      <c r="Q3769" t="s">
        <v>5459</v>
      </c>
      <c r="R3769" t="s">
        <v>127</v>
      </c>
      <c r="S3769" t="s">
        <v>164</v>
      </c>
      <c r="T3769" t="s">
        <v>1694</v>
      </c>
      <c r="U3769" t="s">
        <v>1168</v>
      </c>
      <c r="X3769">
        <v>3.15</v>
      </c>
      <c r="Y3769">
        <v>0</v>
      </c>
      <c r="Z3769">
        <v>0</v>
      </c>
      <c r="AA3769">
        <v>0</v>
      </c>
      <c r="AB3769">
        <v>165690</v>
      </c>
      <c r="AC3769" t="s">
        <v>47</v>
      </c>
      <c r="AD3769">
        <f>+VLOOKUP(T3769,items!$A$2:$D$1255,4,0)</f>
        <v>0</v>
      </c>
      <c r="AE3769">
        <f>+VLOOKUP(T3769,Tabla1[],5,0)</f>
        <v>0</v>
      </c>
      <c r="AF3769">
        <f t="shared" si="58"/>
        <v>12</v>
      </c>
    </row>
    <row r="3770" spans="1:34" x14ac:dyDescent="0.25">
      <c r="A3770">
        <v>99361</v>
      </c>
      <c r="B3770" t="s">
        <v>6706</v>
      </c>
      <c r="C3770" t="s">
        <v>75</v>
      </c>
      <c r="D3770">
        <v>0</v>
      </c>
      <c r="F3770" t="s">
        <v>125</v>
      </c>
      <c r="G3770" t="s">
        <v>186</v>
      </c>
      <c r="H3770" t="s">
        <v>7748</v>
      </c>
      <c r="I3770" t="s">
        <v>7749</v>
      </c>
      <c r="J3770" t="s">
        <v>7750</v>
      </c>
      <c r="K3770" t="s">
        <v>7751</v>
      </c>
      <c r="L3770" t="s">
        <v>37</v>
      </c>
      <c r="M3770" t="s">
        <v>445</v>
      </c>
      <c r="N3770" t="s">
        <v>1214</v>
      </c>
      <c r="O3770" t="s">
        <v>449</v>
      </c>
      <c r="P3770" t="s">
        <v>5459</v>
      </c>
      <c r="Q3770" t="s">
        <v>5459</v>
      </c>
      <c r="R3770" t="s">
        <v>127</v>
      </c>
      <c r="S3770" t="s">
        <v>164</v>
      </c>
      <c r="T3770" t="s">
        <v>1022</v>
      </c>
      <c r="U3770" t="s">
        <v>1023</v>
      </c>
      <c r="V3770" t="s">
        <v>1168</v>
      </c>
      <c r="X3770">
        <v>1</v>
      </c>
      <c r="Y3770">
        <v>8570</v>
      </c>
      <c r="Z3770">
        <v>0</v>
      </c>
      <c r="AA3770">
        <v>3000</v>
      </c>
      <c r="AB3770">
        <v>1767000</v>
      </c>
      <c r="AC3770" t="s">
        <v>47</v>
      </c>
      <c r="AD3770">
        <f>+VLOOKUP(T3770,items!$A$2:$D$1255,4,0)</f>
        <v>0</v>
      </c>
      <c r="AE3770">
        <f>+VLOOKUP(T3770,Tabla1[],5,0)</f>
        <v>0</v>
      </c>
      <c r="AF3770">
        <f t="shared" si="58"/>
        <v>12</v>
      </c>
    </row>
    <row r="3771" spans="1:34" x14ac:dyDescent="0.25">
      <c r="A3771">
        <v>99372</v>
      </c>
      <c r="B3771" t="s">
        <v>7752</v>
      </c>
      <c r="C3771" t="s">
        <v>33</v>
      </c>
      <c r="D3771">
        <v>0</v>
      </c>
      <c r="F3771" t="s">
        <v>125</v>
      </c>
      <c r="G3771" t="s">
        <v>3882</v>
      </c>
      <c r="H3771" t="s">
        <v>7753</v>
      </c>
      <c r="I3771" t="s">
        <v>37</v>
      </c>
      <c r="J3771" t="s">
        <v>7754</v>
      </c>
      <c r="K3771" t="s">
        <v>7755</v>
      </c>
      <c r="L3771" t="s">
        <v>7756</v>
      </c>
      <c r="M3771" t="s">
        <v>683</v>
      </c>
      <c r="N3771" t="s">
        <v>683</v>
      </c>
      <c r="O3771" t="s">
        <v>326</v>
      </c>
      <c r="P3771" t="s">
        <v>343</v>
      </c>
      <c r="Q3771" t="s">
        <v>451</v>
      </c>
      <c r="R3771" t="s">
        <v>127</v>
      </c>
      <c r="S3771" t="s">
        <v>44</v>
      </c>
      <c r="T3771" t="s">
        <v>3864</v>
      </c>
      <c r="U3771" t="s">
        <v>3865</v>
      </c>
      <c r="V3771" t="s">
        <v>2041</v>
      </c>
      <c r="W3771" t="s">
        <v>117</v>
      </c>
      <c r="X3771">
        <v>2</v>
      </c>
      <c r="Y3771">
        <v>0</v>
      </c>
      <c r="Z3771">
        <v>0</v>
      </c>
      <c r="AA3771">
        <v>0</v>
      </c>
      <c r="AB3771">
        <v>2086916</v>
      </c>
      <c r="AC3771" t="s">
        <v>47</v>
      </c>
      <c r="AD3771" t="str">
        <f>+VLOOKUP(T3771,items!$A$2:$D$1255,4,0)</f>
        <v>MUEBLES</v>
      </c>
      <c r="AE3771">
        <f>+VLOOKUP(T3771,Tabla1[],5,0)</f>
        <v>0</v>
      </c>
      <c r="AF3771">
        <f t="shared" si="58"/>
        <v>12</v>
      </c>
    </row>
    <row r="3772" spans="1:34" x14ac:dyDescent="0.25">
      <c r="A3772">
        <v>99372</v>
      </c>
      <c r="B3772" t="s">
        <v>7752</v>
      </c>
      <c r="C3772" t="s">
        <v>33</v>
      </c>
      <c r="D3772">
        <v>0</v>
      </c>
      <c r="F3772" t="s">
        <v>125</v>
      </c>
      <c r="G3772" t="s">
        <v>3882</v>
      </c>
      <c r="H3772" t="s">
        <v>7753</v>
      </c>
      <c r="I3772" t="s">
        <v>37</v>
      </c>
      <c r="J3772" t="s">
        <v>7754</v>
      </c>
      <c r="K3772" t="s">
        <v>7755</v>
      </c>
      <c r="L3772" t="s">
        <v>7756</v>
      </c>
      <c r="M3772" t="s">
        <v>683</v>
      </c>
      <c r="N3772" t="s">
        <v>683</v>
      </c>
      <c r="O3772" t="s">
        <v>326</v>
      </c>
      <c r="P3772" t="s">
        <v>343</v>
      </c>
      <c r="Q3772" t="s">
        <v>451</v>
      </c>
      <c r="R3772" t="s">
        <v>127</v>
      </c>
      <c r="S3772" t="s">
        <v>44</v>
      </c>
      <c r="T3772" t="s">
        <v>1880</v>
      </c>
      <c r="U3772" t="s">
        <v>1881</v>
      </c>
      <c r="W3772" t="s">
        <v>117</v>
      </c>
      <c r="X3772">
        <v>1</v>
      </c>
      <c r="Y3772">
        <v>0</v>
      </c>
      <c r="Z3772">
        <v>0</v>
      </c>
      <c r="AA3772">
        <v>0</v>
      </c>
      <c r="AB3772">
        <v>3950643</v>
      </c>
      <c r="AC3772" t="s">
        <v>47</v>
      </c>
      <c r="AD3772" t="str">
        <f>+VLOOKUP(T3772,items!$A$2:$D$1255,4,0)</f>
        <v>MUEBLES</v>
      </c>
      <c r="AE3772">
        <f>+VLOOKUP(T3772,Tabla1[],5,0)</f>
        <v>0</v>
      </c>
      <c r="AF3772">
        <f t="shared" si="58"/>
        <v>12</v>
      </c>
    </row>
    <row r="3773" spans="1:34" x14ac:dyDescent="0.25">
      <c r="A3773">
        <v>99372</v>
      </c>
      <c r="B3773" t="s">
        <v>7752</v>
      </c>
      <c r="C3773" t="s">
        <v>33</v>
      </c>
      <c r="D3773">
        <v>0</v>
      </c>
      <c r="F3773" t="s">
        <v>125</v>
      </c>
      <c r="G3773" t="s">
        <v>3882</v>
      </c>
      <c r="H3773" t="s">
        <v>7753</v>
      </c>
      <c r="I3773" t="s">
        <v>37</v>
      </c>
      <c r="J3773" t="s">
        <v>7754</v>
      </c>
      <c r="K3773" t="s">
        <v>7755</v>
      </c>
      <c r="L3773" t="s">
        <v>7756</v>
      </c>
      <c r="M3773" t="s">
        <v>683</v>
      </c>
      <c r="N3773" t="s">
        <v>683</v>
      </c>
      <c r="O3773" t="s">
        <v>326</v>
      </c>
      <c r="P3773" t="s">
        <v>343</v>
      </c>
      <c r="Q3773" t="s">
        <v>451</v>
      </c>
      <c r="R3773" t="s">
        <v>127</v>
      </c>
      <c r="S3773" t="s">
        <v>44</v>
      </c>
      <c r="T3773" t="s">
        <v>2067</v>
      </c>
      <c r="U3773" t="s">
        <v>2068</v>
      </c>
      <c r="V3773" t="s">
        <v>2041</v>
      </c>
      <c r="W3773" t="s">
        <v>117</v>
      </c>
      <c r="X3773">
        <v>6</v>
      </c>
      <c r="Y3773">
        <v>0</v>
      </c>
      <c r="Z3773">
        <v>0</v>
      </c>
      <c r="AA3773">
        <v>0</v>
      </c>
      <c r="AB3773">
        <v>5380680</v>
      </c>
      <c r="AC3773" t="s">
        <v>47</v>
      </c>
      <c r="AD3773" t="str">
        <f>+VLOOKUP(T3773,items!$A$2:$D$1255,4,0)</f>
        <v>MUEBLES</v>
      </c>
      <c r="AE3773">
        <f>+VLOOKUP(T3773,Tabla1[],5,0)</f>
        <v>0</v>
      </c>
      <c r="AF3773">
        <f t="shared" si="58"/>
        <v>12</v>
      </c>
    </row>
    <row r="3774" spans="1:34" x14ac:dyDescent="0.25">
      <c r="A3774">
        <v>99377</v>
      </c>
      <c r="B3774" t="s">
        <v>6679</v>
      </c>
      <c r="C3774" t="s">
        <v>75</v>
      </c>
      <c r="D3774">
        <v>0</v>
      </c>
      <c r="F3774" t="s">
        <v>126</v>
      </c>
      <c r="G3774" t="s">
        <v>126</v>
      </c>
      <c r="H3774" t="s">
        <v>7757</v>
      </c>
      <c r="I3774" t="s">
        <v>37</v>
      </c>
      <c r="J3774" t="s">
        <v>7758</v>
      </c>
      <c r="K3774" t="s">
        <v>7759</v>
      </c>
      <c r="L3774" t="s">
        <v>37</v>
      </c>
      <c r="M3774" t="s">
        <v>1213</v>
      </c>
      <c r="N3774" t="s">
        <v>1213</v>
      </c>
      <c r="O3774" t="s">
        <v>186</v>
      </c>
      <c r="P3774" t="s">
        <v>1214</v>
      </c>
      <c r="Q3774" t="s">
        <v>1214</v>
      </c>
      <c r="R3774" t="s">
        <v>127</v>
      </c>
      <c r="S3774" t="s">
        <v>164</v>
      </c>
      <c r="T3774" t="s">
        <v>6309</v>
      </c>
      <c r="U3774" t="s">
        <v>6310</v>
      </c>
      <c r="X3774">
        <v>10</v>
      </c>
      <c r="Y3774">
        <v>0</v>
      </c>
      <c r="Z3774">
        <v>0</v>
      </c>
      <c r="AA3774">
        <v>0</v>
      </c>
      <c r="AB3774">
        <v>13000</v>
      </c>
      <c r="AC3774" t="s">
        <v>47</v>
      </c>
      <c r="AD3774">
        <f>+VLOOKUP(T3774,items!$A$2:$D$1255,4,0)</f>
        <v>0</v>
      </c>
      <c r="AE3774">
        <f>+VLOOKUP(T3774,Tabla1[],5,0)</f>
        <v>0</v>
      </c>
      <c r="AF3774">
        <f t="shared" si="58"/>
        <v>11</v>
      </c>
    </row>
    <row r="3775" spans="1:34" x14ac:dyDescent="0.25">
      <c r="A3775">
        <v>99377</v>
      </c>
      <c r="B3775" t="s">
        <v>6679</v>
      </c>
      <c r="C3775" t="s">
        <v>75</v>
      </c>
      <c r="D3775">
        <v>0</v>
      </c>
      <c r="F3775" t="s">
        <v>126</v>
      </c>
      <c r="G3775" t="s">
        <v>126</v>
      </c>
      <c r="H3775" t="s">
        <v>7757</v>
      </c>
      <c r="I3775" t="s">
        <v>37</v>
      </c>
      <c r="J3775" t="s">
        <v>7758</v>
      </c>
      <c r="K3775" t="s">
        <v>7759</v>
      </c>
      <c r="L3775" t="s">
        <v>37</v>
      </c>
      <c r="M3775" t="s">
        <v>1213</v>
      </c>
      <c r="N3775" t="s">
        <v>1213</v>
      </c>
      <c r="O3775" t="s">
        <v>186</v>
      </c>
      <c r="P3775" t="s">
        <v>1214</v>
      </c>
      <c r="Q3775" t="s">
        <v>1214</v>
      </c>
      <c r="R3775" t="s">
        <v>127</v>
      </c>
      <c r="S3775" t="s">
        <v>164</v>
      </c>
      <c r="T3775" t="s">
        <v>1290</v>
      </c>
      <c r="U3775" t="s">
        <v>1291</v>
      </c>
      <c r="X3775">
        <v>5</v>
      </c>
      <c r="Y3775">
        <v>0</v>
      </c>
      <c r="Z3775">
        <v>0</v>
      </c>
      <c r="AA3775">
        <v>0</v>
      </c>
      <c r="AB3775">
        <v>319500</v>
      </c>
      <c r="AC3775" t="s">
        <v>47</v>
      </c>
      <c r="AD3775">
        <f>+VLOOKUP(T3775,items!$A$2:$D$1255,4,0)</f>
        <v>0</v>
      </c>
      <c r="AE3775">
        <f>+VLOOKUP(T3775,Tabla1[],5,0)</f>
        <v>0</v>
      </c>
      <c r="AF3775">
        <f t="shared" si="58"/>
        <v>11</v>
      </c>
    </row>
    <row r="3776" spans="1:34" x14ac:dyDescent="0.25">
      <c r="A3776">
        <v>99377</v>
      </c>
      <c r="B3776" t="s">
        <v>6679</v>
      </c>
      <c r="C3776" t="s">
        <v>75</v>
      </c>
      <c r="D3776">
        <v>0</v>
      </c>
      <c r="F3776" t="s">
        <v>126</v>
      </c>
      <c r="G3776" t="s">
        <v>126</v>
      </c>
      <c r="H3776" t="s">
        <v>7757</v>
      </c>
      <c r="I3776" t="s">
        <v>37</v>
      </c>
      <c r="J3776" t="s">
        <v>7758</v>
      </c>
      <c r="K3776" t="s">
        <v>7759</v>
      </c>
      <c r="L3776" t="s">
        <v>37</v>
      </c>
      <c r="M3776" t="s">
        <v>1213</v>
      </c>
      <c r="N3776" t="s">
        <v>1213</v>
      </c>
      <c r="O3776" t="s">
        <v>186</v>
      </c>
      <c r="P3776" t="s">
        <v>1214</v>
      </c>
      <c r="Q3776" t="s">
        <v>1214</v>
      </c>
      <c r="R3776" t="s">
        <v>127</v>
      </c>
      <c r="S3776" t="s">
        <v>164</v>
      </c>
      <c r="T3776" t="s">
        <v>1126</v>
      </c>
      <c r="U3776" t="s">
        <v>1127</v>
      </c>
      <c r="X3776">
        <v>4</v>
      </c>
      <c r="Y3776">
        <v>0</v>
      </c>
      <c r="Z3776">
        <v>0</v>
      </c>
      <c r="AA3776">
        <v>0</v>
      </c>
      <c r="AB3776">
        <v>160000</v>
      </c>
      <c r="AC3776" t="s">
        <v>47</v>
      </c>
      <c r="AD3776">
        <f>+VLOOKUP(T3776,items!$A$2:$D$1255,4,0)</f>
        <v>0</v>
      </c>
      <c r="AE3776">
        <f>+VLOOKUP(T3776,Tabla1[],5,0)</f>
        <v>0</v>
      </c>
      <c r="AF3776">
        <f t="shared" si="58"/>
        <v>11</v>
      </c>
    </row>
    <row r="3777" spans="1:32" x14ac:dyDescent="0.25">
      <c r="A3777">
        <v>99377</v>
      </c>
      <c r="B3777" t="s">
        <v>6679</v>
      </c>
      <c r="C3777" t="s">
        <v>75</v>
      </c>
      <c r="D3777">
        <v>0</v>
      </c>
      <c r="F3777" t="s">
        <v>126</v>
      </c>
      <c r="G3777" t="s">
        <v>126</v>
      </c>
      <c r="H3777" t="s">
        <v>7757</v>
      </c>
      <c r="I3777" t="s">
        <v>37</v>
      </c>
      <c r="J3777" t="s">
        <v>7758</v>
      </c>
      <c r="K3777" t="s">
        <v>7759</v>
      </c>
      <c r="L3777" t="s">
        <v>37</v>
      </c>
      <c r="M3777" t="s">
        <v>1213</v>
      </c>
      <c r="N3777" t="s">
        <v>1213</v>
      </c>
      <c r="O3777" t="s">
        <v>186</v>
      </c>
      <c r="P3777" t="s">
        <v>1214</v>
      </c>
      <c r="Q3777" t="s">
        <v>1214</v>
      </c>
      <c r="R3777" t="s">
        <v>127</v>
      </c>
      <c r="S3777" t="s">
        <v>164</v>
      </c>
      <c r="T3777" t="s">
        <v>6311</v>
      </c>
      <c r="U3777" t="s">
        <v>6312</v>
      </c>
      <c r="X3777">
        <v>10</v>
      </c>
      <c r="Y3777">
        <v>0</v>
      </c>
      <c r="Z3777">
        <v>0</v>
      </c>
      <c r="AA3777">
        <v>0</v>
      </c>
      <c r="AB3777">
        <v>4000</v>
      </c>
      <c r="AC3777" t="s">
        <v>47</v>
      </c>
      <c r="AD3777">
        <f>+VLOOKUP(T3777,items!$A$2:$D$1255,4,0)</f>
        <v>0</v>
      </c>
      <c r="AE3777">
        <f>+VLOOKUP(T3777,Tabla1[],5,0)</f>
        <v>0</v>
      </c>
      <c r="AF3777">
        <f t="shared" si="58"/>
        <v>11</v>
      </c>
    </row>
    <row r="3778" spans="1:32" x14ac:dyDescent="0.25">
      <c r="A3778">
        <v>99379</v>
      </c>
      <c r="B3778" t="s">
        <v>7760</v>
      </c>
      <c r="C3778" t="s">
        <v>75</v>
      </c>
      <c r="D3778">
        <v>0</v>
      </c>
      <c r="F3778" t="s">
        <v>2492</v>
      </c>
      <c r="G3778" t="s">
        <v>126</v>
      </c>
      <c r="H3778" t="s">
        <v>7761</v>
      </c>
      <c r="I3778" t="s">
        <v>7762</v>
      </c>
      <c r="J3778" t="s">
        <v>7763</v>
      </c>
      <c r="K3778" t="s">
        <v>7764</v>
      </c>
      <c r="L3778" t="s">
        <v>7765</v>
      </c>
      <c r="M3778" t="s">
        <v>445</v>
      </c>
      <c r="N3778" t="s">
        <v>343</v>
      </c>
      <c r="O3778" t="s">
        <v>308</v>
      </c>
      <c r="P3778" t="s">
        <v>7766</v>
      </c>
      <c r="Q3778" t="s">
        <v>77</v>
      </c>
      <c r="R3778" t="s">
        <v>63</v>
      </c>
      <c r="S3778" t="s">
        <v>256</v>
      </c>
      <c r="T3778" t="s">
        <v>347</v>
      </c>
      <c r="U3778" t="s">
        <v>348</v>
      </c>
      <c r="W3778" t="s">
        <v>7767</v>
      </c>
      <c r="X3778">
        <v>2</v>
      </c>
      <c r="Y3778">
        <v>4600</v>
      </c>
      <c r="Z3778">
        <v>0</v>
      </c>
      <c r="AA3778">
        <v>0</v>
      </c>
      <c r="AB3778">
        <v>1546964</v>
      </c>
      <c r="AC3778" t="s">
        <v>47</v>
      </c>
      <c r="AD3778">
        <f>+VLOOKUP(T3778,items!$A$2:$D$1255,4,0)</f>
        <v>0</v>
      </c>
      <c r="AE3778">
        <f>+VLOOKUP(T3778,Tabla1[],5,0)</f>
        <v>0</v>
      </c>
      <c r="AF3778">
        <f t="shared" ref="AF3778:AF3841" si="59">+MONTH(O3778)</f>
        <v>1</v>
      </c>
    </row>
    <row r="3779" spans="1:32" x14ac:dyDescent="0.25">
      <c r="A3779">
        <v>99379</v>
      </c>
      <c r="B3779" t="s">
        <v>7760</v>
      </c>
      <c r="C3779" t="s">
        <v>75</v>
      </c>
      <c r="D3779">
        <v>0</v>
      </c>
      <c r="F3779" t="s">
        <v>2492</v>
      </c>
      <c r="G3779" t="s">
        <v>126</v>
      </c>
      <c r="H3779" t="s">
        <v>7761</v>
      </c>
      <c r="I3779" t="s">
        <v>7762</v>
      </c>
      <c r="J3779" t="s">
        <v>7763</v>
      </c>
      <c r="K3779" t="s">
        <v>7764</v>
      </c>
      <c r="L3779" t="s">
        <v>7765</v>
      </c>
      <c r="M3779" t="s">
        <v>445</v>
      </c>
      <c r="N3779" t="s">
        <v>343</v>
      </c>
      <c r="O3779" t="s">
        <v>308</v>
      </c>
      <c r="P3779" t="s">
        <v>7766</v>
      </c>
      <c r="Q3779" t="s">
        <v>77</v>
      </c>
      <c r="R3779" t="s">
        <v>63</v>
      </c>
      <c r="S3779" t="s">
        <v>256</v>
      </c>
      <c r="T3779" t="s">
        <v>1451</v>
      </c>
      <c r="U3779" t="s">
        <v>1452</v>
      </c>
      <c r="W3779" t="s">
        <v>2524</v>
      </c>
      <c r="X3779">
        <v>4</v>
      </c>
      <c r="Y3779">
        <v>0</v>
      </c>
      <c r="Z3779">
        <v>0</v>
      </c>
      <c r="AA3779">
        <v>0</v>
      </c>
      <c r="AB3779">
        <v>910372</v>
      </c>
      <c r="AC3779" t="s">
        <v>47</v>
      </c>
      <c r="AD3779">
        <f>+VLOOKUP(T3779,items!$A$2:$D$1255,4,0)</f>
        <v>0</v>
      </c>
      <c r="AE3779">
        <f>+VLOOKUP(T3779,Tabla1[],5,0)</f>
        <v>0</v>
      </c>
      <c r="AF3779">
        <f t="shared" si="59"/>
        <v>1</v>
      </c>
    </row>
    <row r="3780" spans="1:32" x14ac:dyDescent="0.25">
      <c r="A3780">
        <v>99379</v>
      </c>
      <c r="B3780" t="s">
        <v>7760</v>
      </c>
      <c r="C3780" t="s">
        <v>75</v>
      </c>
      <c r="D3780">
        <v>0</v>
      </c>
      <c r="F3780" t="s">
        <v>2492</v>
      </c>
      <c r="G3780" t="s">
        <v>126</v>
      </c>
      <c r="H3780" t="s">
        <v>7761</v>
      </c>
      <c r="I3780" t="s">
        <v>7762</v>
      </c>
      <c r="J3780" t="s">
        <v>7763</v>
      </c>
      <c r="K3780" t="s">
        <v>7764</v>
      </c>
      <c r="L3780" t="s">
        <v>7765</v>
      </c>
      <c r="M3780" t="s">
        <v>445</v>
      </c>
      <c r="N3780" t="s">
        <v>343</v>
      </c>
      <c r="O3780" t="s">
        <v>308</v>
      </c>
      <c r="P3780" t="s">
        <v>7766</v>
      </c>
      <c r="Q3780" t="s">
        <v>77</v>
      </c>
      <c r="R3780" t="s">
        <v>63</v>
      </c>
      <c r="S3780" t="s">
        <v>256</v>
      </c>
      <c r="T3780" t="s">
        <v>273</v>
      </c>
      <c r="U3780" t="s">
        <v>274</v>
      </c>
      <c r="V3780" t="s">
        <v>244</v>
      </c>
      <c r="W3780" t="s">
        <v>7767</v>
      </c>
      <c r="X3780">
        <v>1</v>
      </c>
      <c r="Y3780">
        <v>2200</v>
      </c>
      <c r="Z3780">
        <v>0</v>
      </c>
      <c r="AA3780">
        <v>2500</v>
      </c>
      <c r="AB3780">
        <v>19064687</v>
      </c>
      <c r="AC3780" t="s">
        <v>47</v>
      </c>
      <c r="AD3780" t="str">
        <f>+VLOOKUP(T3780,items!$A$2:$D$1255,4,0)</f>
        <v>PERGOLA</v>
      </c>
      <c r="AE3780" t="str">
        <f>+VLOOKUP(T3780,Tabla1[],5,0)</f>
        <v>PERGOTEK ROMANO</v>
      </c>
      <c r="AF3780">
        <f t="shared" si="59"/>
        <v>1</v>
      </c>
    </row>
    <row r="3781" spans="1:32" x14ac:dyDescent="0.25">
      <c r="A3781">
        <v>99379</v>
      </c>
      <c r="B3781" t="s">
        <v>7760</v>
      </c>
      <c r="C3781" t="s">
        <v>75</v>
      </c>
      <c r="D3781">
        <v>0</v>
      </c>
      <c r="F3781" t="s">
        <v>2492</v>
      </c>
      <c r="G3781" t="s">
        <v>126</v>
      </c>
      <c r="H3781" t="s">
        <v>7761</v>
      </c>
      <c r="I3781" t="s">
        <v>7762</v>
      </c>
      <c r="J3781" t="s">
        <v>7763</v>
      </c>
      <c r="K3781" t="s">
        <v>7764</v>
      </c>
      <c r="L3781" t="s">
        <v>7765</v>
      </c>
      <c r="M3781" t="s">
        <v>445</v>
      </c>
      <c r="N3781" t="s">
        <v>343</v>
      </c>
      <c r="O3781" t="s">
        <v>308</v>
      </c>
      <c r="P3781" t="s">
        <v>7766</v>
      </c>
      <c r="Q3781" t="s">
        <v>77</v>
      </c>
      <c r="R3781" t="s">
        <v>63</v>
      </c>
      <c r="S3781" t="s">
        <v>256</v>
      </c>
      <c r="T3781" t="s">
        <v>273</v>
      </c>
      <c r="U3781" t="s">
        <v>274</v>
      </c>
      <c r="V3781" t="s">
        <v>244</v>
      </c>
      <c r="W3781" t="s">
        <v>7767</v>
      </c>
      <c r="X3781">
        <v>1</v>
      </c>
      <c r="Y3781">
        <v>2000</v>
      </c>
      <c r="Z3781">
        <v>0</v>
      </c>
      <c r="AA3781">
        <v>4000</v>
      </c>
      <c r="AB3781">
        <v>22566460</v>
      </c>
      <c r="AC3781" t="s">
        <v>47</v>
      </c>
      <c r="AD3781" t="str">
        <f>+VLOOKUP(T3781,items!$A$2:$D$1255,4,0)</f>
        <v>PERGOLA</v>
      </c>
      <c r="AE3781" t="str">
        <f>+VLOOKUP(T3781,Tabla1[],5,0)</f>
        <v>PERGOTEK ROMANO</v>
      </c>
      <c r="AF3781">
        <f t="shared" si="59"/>
        <v>1</v>
      </c>
    </row>
    <row r="3782" spans="1:32" x14ac:dyDescent="0.25">
      <c r="A3782">
        <v>99379</v>
      </c>
      <c r="B3782" t="s">
        <v>7760</v>
      </c>
      <c r="C3782" t="s">
        <v>75</v>
      </c>
      <c r="D3782">
        <v>0</v>
      </c>
      <c r="F3782" t="s">
        <v>2492</v>
      </c>
      <c r="G3782" t="s">
        <v>126</v>
      </c>
      <c r="H3782" t="s">
        <v>7761</v>
      </c>
      <c r="I3782" t="s">
        <v>7762</v>
      </c>
      <c r="J3782" t="s">
        <v>7763</v>
      </c>
      <c r="K3782" t="s">
        <v>7764</v>
      </c>
      <c r="L3782" t="s">
        <v>7765</v>
      </c>
      <c r="M3782" t="s">
        <v>445</v>
      </c>
      <c r="N3782" t="s">
        <v>343</v>
      </c>
      <c r="O3782" t="s">
        <v>308</v>
      </c>
      <c r="P3782" t="s">
        <v>7766</v>
      </c>
      <c r="Q3782" t="s">
        <v>77</v>
      </c>
      <c r="R3782" t="s">
        <v>63</v>
      </c>
      <c r="S3782" t="s">
        <v>256</v>
      </c>
      <c r="T3782" t="s">
        <v>94</v>
      </c>
      <c r="U3782" t="s">
        <v>95</v>
      </c>
      <c r="X3782">
        <v>1</v>
      </c>
      <c r="Y3782">
        <v>0</v>
      </c>
      <c r="Z3782">
        <v>0</v>
      </c>
      <c r="AA3782">
        <v>0</v>
      </c>
      <c r="AB3782">
        <v>500000</v>
      </c>
      <c r="AC3782" t="s">
        <v>47</v>
      </c>
      <c r="AD3782" t="e">
        <f>+VLOOKUP(T3782,items!$A$2:$D$1255,4,0)</f>
        <v>#N/A</v>
      </c>
      <c r="AE3782" t="e">
        <f>+VLOOKUP(T3782,Tabla1[],5,0)</f>
        <v>#N/A</v>
      </c>
      <c r="AF3782">
        <f t="shared" si="59"/>
        <v>1</v>
      </c>
    </row>
    <row r="3783" spans="1:32" x14ac:dyDescent="0.25">
      <c r="A3783">
        <v>99379</v>
      </c>
      <c r="B3783" t="s">
        <v>7760</v>
      </c>
      <c r="C3783" t="s">
        <v>75</v>
      </c>
      <c r="D3783">
        <v>0</v>
      </c>
      <c r="F3783" t="s">
        <v>2492</v>
      </c>
      <c r="G3783" t="s">
        <v>126</v>
      </c>
      <c r="H3783" t="s">
        <v>7761</v>
      </c>
      <c r="I3783" t="s">
        <v>7762</v>
      </c>
      <c r="J3783" t="s">
        <v>7763</v>
      </c>
      <c r="K3783" t="s">
        <v>7764</v>
      </c>
      <c r="L3783" t="s">
        <v>7765</v>
      </c>
      <c r="M3783" t="s">
        <v>445</v>
      </c>
      <c r="N3783" t="s">
        <v>343</v>
      </c>
      <c r="O3783" t="s">
        <v>308</v>
      </c>
      <c r="P3783" t="s">
        <v>7766</v>
      </c>
      <c r="Q3783" t="s">
        <v>77</v>
      </c>
      <c r="R3783" t="s">
        <v>63</v>
      </c>
      <c r="S3783" t="s">
        <v>256</v>
      </c>
      <c r="T3783" t="s">
        <v>7768</v>
      </c>
      <c r="U3783" t="s">
        <v>7769</v>
      </c>
      <c r="W3783" t="s">
        <v>2524</v>
      </c>
      <c r="X3783">
        <v>2</v>
      </c>
      <c r="Y3783">
        <v>2400</v>
      </c>
      <c r="Z3783">
        <v>2800</v>
      </c>
      <c r="AA3783">
        <v>0</v>
      </c>
      <c r="AB3783">
        <v>3800606</v>
      </c>
      <c r="AC3783" t="s">
        <v>47</v>
      </c>
      <c r="AD3783">
        <f>+VLOOKUP(T3783,items!$A$2:$D$1255,4,0)</f>
        <v>0</v>
      </c>
      <c r="AE3783">
        <f>+VLOOKUP(T3783,Tabla1[],5,0)</f>
        <v>0</v>
      </c>
      <c r="AF3783">
        <f t="shared" si="59"/>
        <v>1</v>
      </c>
    </row>
    <row r="3784" spans="1:32" x14ac:dyDescent="0.25">
      <c r="A3784">
        <v>99379</v>
      </c>
      <c r="B3784" t="s">
        <v>7760</v>
      </c>
      <c r="C3784" t="s">
        <v>75</v>
      </c>
      <c r="D3784">
        <v>0</v>
      </c>
      <c r="F3784" t="s">
        <v>2492</v>
      </c>
      <c r="G3784" t="s">
        <v>126</v>
      </c>
      <c r="H3784" t="s">
        <v>7761</v>
      </c>
      <c r="I3784" t="s">
        <v>7762</v>
      </c>
      <c r="J3784" t="s">
        <v>7763</v>
      </c>
      <c r="K3784" t="s">
        <v>7764</v>
      </c>
      <c r="L3784" t="s">
        <v>7765</v>
      </c>
      <c r="M3784" t="s">
        <v>445</v>
      </c>
      <c r="N3784" t="s">
        <v>343</v>
      </c>
      <c r="O3784" t="s">
        <v>308</v>
      </c>
      <c r="P3784" t="s">
        <v>7766</v>
      </c>
      <c r="Q3784" t="s">
        <v>77</v>
      </c>
      <c r="R3784" t="s">
        <v>63</v>
      </c>
      <c r="S3784" t="s">
        <v>256</v>
      </c>
      <c r="T3784" t="s">
        <v>1934</v>
      </c>
      <c r="U3784" t="s">
        <v>1935</v>
      </c>
      <c r="W3784" t="s">
        <v>2524</v>
      </c>
      <c r="X3784">
        <v>1</v>
      </c>
      <c r="Y3784">
        <v>2200</v>
      </c>
      <c r="Z3784">
        <v>2800</v>
      </c>
      <c r="AA3784">
        <v>0</v>
      </c>
      <c r="AB3784">
        <v>1900303</v>
      </c>
      <c r="AC3784" t="s">
        <v>47</v>
      </c>
      <c r="AD3784">
        <f>+VLOOKUP(T3784,items!$A$2:$D$1255,4,0)</f>
        <v>0</v>
      </c>
      <c r="AE3784">
        <f>+VLOOKUP(T3784,Tabla1[],5,0)</f>
        <v>0</v>
      </c>
      <c r="AF3784">
        <f t="shared" si="59"/>
        <v>1</v>
      </c>
    </row>
    <row r="3785" spans="1:32" x14ac:dyDescent="0.25">
      <c r="A3785">
        <v>99379</v>
      </c>
      <c r="B3785" t="s">
        <v>7760</v>
      </c>
      <c r="C3785" t="s">
        <v>75</v>
      </c>
      <c r="D3785">
        <v>0</v>
      </c>
      <c r="F3785" t="s">
        <v>2492</v>
      </c>
      <c r="G3785" t="s">
        <v>126</v>
      </c>
      <c r="H3785" t="s">
        <v>7761</v>
      </c>
      <c r="I3785" t="s">
        <v>7762</v>
      </c>
      <c r="J3785" t="s">
        <v>7763</v>
      </c>
      <c r="K3785" t="s">
        <v>7764</v>
      </c>
      <c r="L3785" t="s">
        <v>7765</v>
      </c>
      <c r="M3785" t="s">
        <v>445</v>
      </c>
      <c r="N3785" t="s">
        <v>343</v>
      </c>
      <c r="O3785" t="s">
        <v>308</v>
      </c>
      <c r="P3785" t="s">
        <v>7766</v>
      </c>
      <c r="Q3785" t="s">
        <v>77</v>
      </c>
      <c r="R3785" t="s">
        <v>63</v>
      </c>
      <c r="S3785" t="s">
        <v>256</v>
      </c>
      <c r="T3785" t="s">
        <v>392</v>
      </c>
      <c r="U3785" t="s">
        <v>393</v>
      </c>
      <c r="X3785">
        <v>1</v>
      </c>
      <c r="Y3785">
        <v>0</v>
      </c>
      <c r="Z3785">
        <v>0</v>
      </c>
      <c r="AA3785">
        <v>0</v>
      </c>
      <c r="AB3785">
        <v>320000</v>
      </c>
      <c r="AC3785" t="s">
        <v>47</v>
      </c>
      <c r="AD3785" t="e">
        <f>+VLOOKUP(T3785,items!$A$2:$D$1255,4,0)</f>
        <v>#N/A</v>
      </c>
      <c r="AE3785" t="e">
        <f>+VLOOKUP(T3785,Tabla1[],5,0)</f>
        <v>#N/A</v>
      </c>
      <c r="AF3785">
        <f t="shared" si="59"/>
        <v>1</v>
      </c>
    </row>
    <row r="3786" spans="1:32" x14ac:dyDescent="0.25">
      <c r="A3786">
        <v>99380</v>
      </c>
      <c r="B3786" t="s">
        <v>829</v>
      </c>
      <c r="C3786" t="s">
        <v>75</v>
      </c>
      <c r="D3786">
        <v>0</v>
      </c>
      <c r="F3786" t="s">
        <v>126</v>
      </c>
      <c r="G3786" t="s">
        <v>1214</v>
      </c>
      <c r="H3786" t="s">
        <v>7770</v>
      </c>
      <c r="I3786" t="s">
        <v>37</v>
      </c>
      <c r="J3786" t="s">
        <v>7771</v>
      </c>
      <c r="K3786" t="s">
        <v>7772</v>
      </c>
      <c r="L3786" t="s">
        <v>7773</v>
      </c>
      <c r="M3786" t="s">
        <v>449</v>
      </c>
      <c r="N3786" t="s">
        <v>449</v>
      </c>
      <c r="O3786" t="s">
        <v>5459</v>
      </c>
      <c r="P3786" t="s">
        <v>2252</v>
      </c>
      <c r="Q3786" t="s">
        <v>2253</v>
      </c>
      <c r="R3786" t="s">
        <v>127</v>
      </c>
      <c r="S3786" t="s">
        <v>108</v>
      </c>
      <c r="T3786" t="s">
        <v>2336</v>
      </c>
      <c r="U3786" t="s">
        <v>2337</v>
      </c>
      <c r="X3786">
        <v>6</v>
      </c>
      <c r="Y3786">
        <v>0</v>
      </c>
      <c r="Z3786">
        <v>0</v>
      </c>
      <c r="AA3786">
        <v>0</v>
      </c>
      <c r="AB3786">
        <v>348000</v>
      </c>
      <c r="AC3786" t="s">
        <v>47</v>
      </c>
      <c r="AD3786">
        <f>+VLOOKUP(T3786,items!$A$2:$D$1255,4,0)</f>
        <v>0</v>
      </c>
      <c r="AE3786">
        <f>+VLOOKUP(T3786,Tabla1[],5,0)</f>
        <v>0</v>
      </c>
      <c r="AF3786">
        <f t="shared" si="59"/>
        <v>12</v>
      </c>
    </row>
    <row r="3787" spans="1:32" x14ac:dyDescent="0.25">
      <c r="A3787">
        <v>99380</v>
      </c>
      <c r="B3787" t="s">
        <v>829</v>
      </c>
      <c r="C3787" t="s">
        <v>75</v>
      </c>
      <c r="D3787">
        <v>0</v>
      </c>
      <c r="F3787" t="s">
        <v>126</v>
      </c>
      <c r="G3787" t="s">
        <v>1214</v>
      </c>
      <c r="H3787" t="s">
        <v>7770</v>
      </c>
      <c r="I3787" t="s">
        <v>37</v>
      </c>
      <c r="J3787" t="s">
        <v>7771</v>
      </c>
      <c r="K3787" t="s">
        <v>7772</v>
      </c>
      <c r="L3787" t="s">
        <v>7773</v>
      </c>
      <c r="M3787" t="s">
        <v>449</v>
      </c>
      <c r="N3787" t="s">
        <v>449</v>
      </c>
      <c r="O3787" t="s">
        <v>5459</v>
      </c>
      <c r="P3787" t="s">
        <v>2252</v>
      </c>
      <c r="Q3787" t="s">
        <v>2253</v>
      </c>
      <c r="R3787" t="s">
        <v>127</v>
      </c>
      <c r="S3787" t="s">
        <v>108</v>
      </c>
      <c r="T3787" t="s">
        <v>94</v>
      </c>
      <c r="U3787" t="s">
        <v>95</v>
      </c>
      <c r="X3787">
        <v>2</v>
      </c>
      <c r="Y3787">
        <v>0</v>
      </c>
      <c r="Z3787">
        <v>0</v>
      </c>
      <c r="AA3787">
        <v>0</v>
      </c>
      <c r="AB3787">
        <v>240000</v>
      </c>
      <c r="AC3787" t="s">
        <v>47</v>
      </c>
      <c r="AD3787" t="e">
        <f>+VLOOKUP(T3787,items!$A$2:$D$1255,4,0)</f>
        <v>#N/A</v>
      </c>
      <c r="AE3787" t="e">
        <f>+VLOOKUP(T3787,Tabla1[],5,0)</f>
        <v>#N/A</v>
      </c>
      <c r="AF3787">
        <f t="shared" si="59"/>
        <v>12</v>
      </c>
    </row>
    <row r="3788" spans="1:32" x14ac:dyDescent="0.25">
      <c r="A3788">
        <v>99380</v>
      </c>
      <c r="B3788" t="s">
        <v>829</v>
      </c>
      <c r="C3788" t="s">
        <v>75</v>
      </c>
      <c r="D3788">
        <v>0</v>
      </c>
      <c r="F3788" t="s">
        <v>126</v>
      </c>
      <c r="G3788" t="s">
        <v>1214</v>
      </c>
      <c r="H3788" t="s">
        <v>7770</v>
      </c>
      <c r="I3788" t="s">
        <v>37</v>
      </c>
      <c r="J3788" t="s">
        <v>7771</v>
      </c>
      <c r="K3788" t="s">
        <v>7772</v>
      </c>
      <c r="L3788" t="s">
        <v>7773</v>
      </c>
      <c r="M3788" t="s">
        <v>449</v>
      </c>
      <c r="N3788" t="s">
        <v>449</v>
      </c>
      <c r="O3788" t="s">
        <v>5459</v>
      </c>
      <c r="P3788" t="s">
        <v>2252</v>
      </c>
      <c r="Q3788" t="s">
        <v>2253</v>
      </c>
      <c r="R3788" t="s">
        <v>127</v>
      </c>
      <c r="S3788" t="s">
        <v>108</v>
      </c>
      <c r="T3788" t="s">
        <v>94</v>
      </c>
      <c r="U3788" t="s">
        <v>95</v>
      </c>
      <c r="X3788">
        <v>4</v>
      </c>
      <c r="Y3788">
        <v>0</v>
      </c>
      <c r="Z3788">
        <v>0</v>
      </c>
      <c r="AA3788">
        <v>0</v>
      </c>
      <c r="AB3788">
        <v>640000</v>
      </c>
      <c r="AC3788" t="s">
        <v>47</v>
      </c>
      <c r="AD3788" t="e">
        <f>+VLOOKUP(T3788,items!$A$2:$D$1255,4,0)</f>
        <v>#N/A</v>
      </c>
      <c r="AE3788" t="e">
        <f>+VLOOKUP(T3788,Tabla1[],5,0)</f>
        <v>#N/A</v>
      </c>
      <c r="AF3788">
        <f t="shared" si="59"/>
        <v>12</v>
      </c>
    </row>
    <row r="3789" spans="1:32" x14ac:dyDescent="0.25">
      <c r="A3789">
        <v>99380</v>
      </c>
      <c r="B3789" t="s">
        <v>829</v>
      </c>
      <c r="C3789" t="s">
        <v>75</v>
      </c>
      <c r="D3789">
        <v>0</v>
      </c>
      <c r="F3789" t="s">
        <v>126</v>
      </c>
      <c r="G3789" t="s">
        <v>1214</v>
      </c>
      <c r="H3789" t="s">
        <v>7770</v>
      </c>
      <c r="I3789" t="s">
        <v>37</v>
      </c>
      <c r="J3789" t="s">
        <v>7771</v>
      </c>
      <c r="K3789" t="s">
        <v>7772</v>
      </c>
      <c r="L3789" t="s">
        <v>7773</v>
      </c>
      <c r="M3789" t="s">
        <v>449</v>
      </c>
      <c r="N3789" t="s">
        <v>449</v>
      </c>
      <c r="O3789" t="s">
        <v>5459</v>
      </c>
      <c r="P3789" t="s">
        <v>2252</v>
      </c>
      <c r="Q3789" t="s">
        <v>2253</v>
      </c>
      <c r="R3789" t="s">
        <v>127</v>
      </c>
      <c r="S3789" t="s">
        <v>108</v>
      </c>
      <c r="T3789" t="s">
        <v>94</v>
      </c>
      <c r="U3789" t="s">
        <v>95</v>
      </c>
      <c r="X3789">
        <v>4</v>
      </c>
      <c r="Y3789">
        <v>0</v>
      </c>
      <c r="Z3789">
        <v>0</v>
      </c>
      <c r="AA3789">
        <v>0</v>
      </c>
      <c r="AB3789">
        <v>228000</v>
      </c>
      <c r="AC3789" t="s">
        <v>47</v>
      </c>
      <c r="AD3789" t="e">
        <f>+VLOOKUP(T3789,items!$A$2:$D$1255,4,0)</f>
        <v>#N/A</v>
      </c>
      <c r="AE3789" t="e">
        <f>+VLOOKUP(T3789,Tabla1[],5,0)</f>
        <v>#N/A</v>
      </c>
      <c r="AF3789">
        <f t="shared" si="59"/>
        <v>12</v>
      </c>
    </row>
    <row r="3790" spans="1:32" x14ac:dyDescent="0.25">
      <c r="A3790">
        <v>99380</v>
      </c>
      <c r="B3790" t="s">
        <v>829</v>
      </c>
      <c r="C3790" t="s">
        <v>75</v>
      </c>
      <c r="D3790">
        <v>0</v>
      </c>
      <c r="F3790" t="s">
        <v>126</v>
      </c>
      <c r="G3790" t="s">
        <v>1214</v>
      </c>
      <c r="H3790" t="s">
        <v>7770</v>
      </c>
      <c r="I3790" t="s">
        <v>37</v>
      </c>
      <c r="J3790" t="s">
        <v>7771</v>
      </c>
      <c r="K3790" t="s">
        <v>7772</v>
      </c>
      <c r="L3790" t="s">
        <v>7773</v>
      </c>
      <c r="M3790" t="s">
        <v>449</v>
      </c>
      <c r="N3790" t="s">
        <v>449</v>
      </c>
      <c r="O3790" t="s">
        <v>5459</v>
      </c>
      <c r="P3790" t="s">
        <v>2252</v>
      </c>
      <c r="Q3790" t="s">
        <v>2253</v>
      </c>
      <c r="R3790" t="s">
        <v>127</v>
      </c>
      <c r="S3790" t="s">
        <v>108</v>
      </c>
      <c r="T3790" t="s">
        <v>392</v>
      </c>
      <c r="U3790" t="s">
        <v>393</v>
      </c>
      <c r="X3790">
        <v>2</v>
      </c>
      <c r="Y3790">
        <v>0</v>
      </c>
      <c r="Z3790">
        <v>0</v>
      </c>
      <c r="AA3790">
        <v>0</v>
      </c>
      <c r="AB3790">
        <v>300000</v>
      </c>
      <c r="AC3790" t="s">
        <v>47</v>
      </c>
      <c r="AD3790" t="e">
        <f>+VLOOKUP(T3790,items!$A$2:$D$1255,4,0)</f>
        <v>#N/A</v>
      </c>
      <c r="AE3790" t="e">
        <f>+VLOOKUP(T3790,Tabla1[],5,0)</f>
        <v>#N/A</v>
      </c>
      <c r="AF3790">
        <f t="shared" si="59"/>
        <v>12</v>
      </c>
    </row>
    <row r="3791" spans="1:32" x14ac:dyDescent="0.25">
      <c r="A3791">
        <v>99381</v>
      </c>
      <c r="B3791" t="s">
        <v>7774</v>
      </c>
      <c r="C3791" t="s">
        <v>33</v>
      </c>
      <c r="D3791">
        <v>0</v>
      </c>
      <c r="F3791" t="s">
        <v>126</v>
      </c>
      <c r="G3791" t="s">
        <v>1213</v>
      </c>
      <c r="H3791" t="s">
        <v>7775</v>
      </c>
      <c r="I3791" t="s">
        <v>37</v>
      </c>
      <c r="J3791" t="s">
        <v>7776</v>
      </c>
      <c r="K3791" t="s">
        <v>7777</v>
      </c>
      <c r="L3791" t="s">
        <v>37</v>
      </c>
      <c r="M3791" t="s">
        <v>683</v>
      </c>
      <c r="N3791" t="s">
        <v>683</v>
      </c>
      <c r="O3791" t="s">
        <v>186</v>
      </c>
      <c r="P3791" t="s">
        <v>426</v>
      </c>
      <c r="Q3791" t="s">
        <v>426</v>
      </c>
      <c r="R3791" t="s">
        <v>127</v>
      </c>
      <c r="S3791" t="s">
        <v>164</v>
      </c>
      <c r="T3791" t="s">
        <v>7778</v>
      </c>
      <c r="U3791" t="s">
        <v>7779</v>
      </c>
      <c r="X3791">
        <v>24</v>
      </c>
      <c r="Y3791">
        <v>0</v>
      </c>
      <c r="Z3791">
        <v>0</v>
      </c>
      <c r="AA3791">
        <v>0</v>
      </c>
      <c r="AB3791">
        <v>1262400</v>
      </c>
      <c r="AC3791" t="s">
        <v>47</v>
      </c>
      <c r="AD3791">
        <f>+VLOOKUP(T3791,items!$A$2:$D$1255,4,0)</f>
        <v>0</v>
      </c>
      <c r="AE3791">
        <f>+VLOOKUP(T3791,Tabla1[],5,0)</f>
        <v>0</v>
      </c>
      <c r="AF3791">
        <f t="shared" si="59"/>
        <v>11</v>
      </c>
    </row>
    <row r="3792" spans="1:32" x14ac:dyDescent="0.25">
      <c r="A3792">
        <v>99382</v>
      </c>
      <c r="B3792" t="s">
        <v>1003</v>
      </c>
      <c r="C3792" t="s">
        <v>33</v>
      </c>
      <c r="D3792">
        <v>0</v>
      </c>
      <c r="F3792" t="s">
        <v>126</v>
      </c>
      <c r="G3792" t="s">
        <v>126</v>
      </c>
      <c r="H3792" t="s">
        <v>7780</v>
      </c>
      <c r="I3792" t="s">
        <v>7781</v>
      </c>
      <c r="J3792" t="s">
        <v>37</v>
      </c>
      <c r="K3792" t="s">
        <v>37</v>
      </c>
      <c r="L3792" t="s">
        <v>37</v>
      </c>
      <c r="M3792" t="s">
        <v>1213</v>
      </c>
      <c r="N3792" t="s">
        <v>5459</v>
      </c>
      <c r="O3792" t="s">
        <v>7782</v>
      </c>
      <c r="P3792" t="s">
        <v>3549</v>
      </c>
      <c r="Q3792" t="s">
        <v>3096</v>
      </c>
      <c r="R3792" t="s">
        <v>3550</v>
      </c>
      <c r="S3792" t="s">
        <v>128</v>
      </c>
      <c r="T3792" t="s">
        <v>7783</v>
      </c>
      <c r="U3792" t="s">
        <v>7784</v>
      </c>
      <c r="X3792">
        <v>5</v>
      </c>
      <c r="Y3792">
        <v>2500</v>
      </c>
      <c r="Z3792">
        <v>2800</v>
      </c>
      <c r="AA3792">
        <v>0</v>
      </c>
      <c r="AB3792">
        <v>0</v>
      </c>
      <c r="AC3792" t="s">
        <v>3553</v>
      </c>
      <c r="AD3792">
        <f>+VLOOKUP(T3792,items!$A$2:$D$1255,4,0)</f>
        <v>0</v>
      </c>
      <c r="AE3792">
        <f>+VLOOKUP(T3792,Tabla1[],5,0)</f>
        <v>0</v>
      </c>
      <c r="AF3792">
        <f t="shared" si="59"/>
        <v>5</v>
      </c>
    </row>
    <row r="3793" spans="1:32" x14ac:dyDescent="0.25">
      <c r="A3793">
        <v>99382</v>
      </c>
      <c r="B3793" t="s">
        <v>1003</v>
      </c>
      <c r="C3793" t="s">
        <v>33</v>
      </c>
      <c r="D3793">
        <v>0</v>
      </c>
      <c r="F3793" t="s">
        <v>126</v>
      </c>
      <c r="G3793" t="s">
        <v>126</v>
      </c>
      <c r="H3793" t="s">
        <v>7780</v>
      </c>
      <c r="I3793" t="s">
        <v>7781</v>
      </c>
      <c r="J3793" t="s">
        <v>37</v>
      </c>
      <c r="K3793" t="s">
        <v>37</v>
      </c>
      <c r="L3793" t="s">
        <v>37</v>
      </c>
      <c r="M3793" t="s">
        <v>1213</v>
      </c>
      <c r="N3793" t="s">
        <v>5459</v>
      </c>
      <c r="O3793" t="s">
        <v>7782</v>
      </c>
      <c r="P3793" t="s">
        <v>3549</v>
      </c>
      <c r="Q3793" t="s">
        <v>3096</v>
      </c>
      <c r="R3793" t="s">
        <v>3550</v>
      </c>
      <c r="S3793" t="s">
        <v>128</v>
      </c>
      <c r="T3793" t="s">
        <v>7783</v>
      </c>
      <c r="U3793" t="s">
        <v>7784</v>
      </c>
      <c r="X3793">
        <v>24</v>
      </c>
      <c r="Y3793">
        <v>2500</v>
      </c>
      <c r="Z3793">
        <v>3200</v>
      </c>
      <c r="AA3793">
        <v>0</v>
      </c>
      <c r="AB3793">
        <v>0</v>
      </c>
      <c r="AC3793" t="s">
        <v>3553</v>
      </c>
      <c r="AD3793">
        <f>+VLOOKUP(T3793,items!$A$2:$D$1255,4,0)</f>
        <v>0</v>
      </c>
      <c r="AE3793">
        <f>+VLOOKUP(T3793,Tabla1[],5,0)</f>
        <v>0</v>
      </c>
      <c r="AF3793">
        <f t="shared" si="59"/>
        <v>5</v>
      </c>
    </row>
    <row r="3794" spans="1:32" x14ac:dyDescent="0.25">
      <c r="A3794">
        <v>99382</v>
      </c>
      <c r="B3794" t="s">
        <v>1003</v>
      </c>
      <c r="C3794" t="s">
        <v>33</v>
      </c>
      <c r="D3794">
        <v>0</v>
      </c>
      <c r="F3794" t="s">
        <v>126</v>
      </c>
      <c r="G3794" t="s">
        <v>126</v>
      </c>
      <c r="H3794" t="s">
        <v>7780</v>
      </c>
      <c r="I3794" t="s">
        <v>7781</v>
      </c>
      <c r="J3794" t="s">
        <v>37</v>
      </c>
      <c r="K3794" t="s">
        <v>37</v>
      </c>
      <c r="L3794" t="s">
        <v>37</v>
      </c>
      <c r="M3794" t="s">
        <v>1213</v>
      </c>
      <c r="N3794" t="s">
        <v>5459</v>
      </c>
      <c r="O3794" t="s">
        <v>7782</v>
      </c>
      <c r="P3794" t="s">
        <v>3549</v>
      </c>
      <c r="Q3794" t="s">
        <v>3096</v>
      </c>
      <c r="R3794" t="s">
        <v>3550</v>
      </c>
      <c r="S3794" t="s">
        <v>128</v>
      </c>
      <c r="T3794" t="s">
        <v>7785</v>
      </c>
      <c r="U3794" t="s">
        <v>7786</v>
      </c>
      <c r="X3794">
        <v>4</v>
      </c>
      <c r="Y3794">
        <v>2500</v>
      </c>
      <c r="Z3794">
        <v>2800</v>
      </c>
      <c r="AA3794">
        <v>0</v>
      </c>
      <c r="AB3794">
        <v>0</v>
      </c>
      <c r="AC3794" t="s">
        <v>3553</v>
      </c>
      <c r="AD3794">
        <f>+VLOOKUP(T3794,items!$A$2:$D$1255,4,0)</f>
        <v>0</v>
      </c>
      <c r="AE3794">
        <f>+VLOOKUP(T3794,Tabla1[],5,0)</f>
        <v>0</v>
      </c>
      <c r="AF3794">
        <f t="shared" si="59"/>
        <v>5</v>
      </c>
    </row>
    <row r="3795" spans="1:32" x14ac:dyDescent="0.25">
      <c r="A3795">
        <v>99388</v>
      </c>
      <c r="B3795" t="s">
        <v>3837</v>
      </c>
      <c r="C3795" t="s">
        <v>33</v>
      </c>
      <c r="D3795">
        <v>0</v>
      </c>
      <c r="F3795" t="s">
        <v>126</v>
      </c>
      <c r="G3795" t="s">
        <v>186</v>
      </c>
      <c r="H3795" t="s">
        <v>7787</v>
      </c>
      <c r="I3795" t="s">
        <v>7788</v>
      </c>
      <c r="J3795" t="s">
        <v>7789</v>
      </c>
      <c r="K3795" t="s">
        <v>7790</v>
      </c>
      <c r="L3795" t="s">
        <v>37</v>
      </c>
      <c r="M3795" t="s">
        <v>445</v>
      </c>
      <c r="N3795" t="s">
        <v>626</v>
      </c>
      <c r="O3795" t="s">
        <v>4819</v>
      </c>
      <c r="P3795" t="s">
        <v>326</v>
      </c>
      <c r="Q3795" t="s">
        <v>326</v>
      </c>
      <c r="R3795" t="s">
        <v>127</v>
      </c>
      <c r="S3795" t="s">
        <v>164</v>
      </c>
      <c r="T3795" t="s">
        <v>7791</v>
      </c>
      <c r="U3795" t="s">
        <v>7792</v>
      </c>
      <c r="X3795">
        <v>2</v>
      </c>
      <c r="Y3795">
        <v>0</v>
      </c>
      <c r="Z3795">
        <v>0</v>
      </c>
      <c r="AA3795">
        <v>0</v>
      </c>
      <c r="AB3795">
        <v>394000</v>
      </c>
      <c r="AC3795" t="s">
        <v>47</v>
      </c>
      <c r="AD3795">
        <f>+VLOOKUP(T3795,items!$A$2:$D$1255,4,0)</f>
        <v>0</v>
      </c>
      <c r="AE3795">
        <f>+VLOOKUP(T3795,Tabla1[],5,0)</f>
        <v>0</v>
      </c>
      <c r="AF3795">
        <f t="shared" si="59"/>
        <v>12</v>
      </c>
    </row>
    <row r="3796" spans="1:32" x14ac:dyDescent="0.25">
      <c r="A3796">
        <v>99388</v>
      </c>
      <c r="B3796" t="s">
        <v>3837</v>
      </c>
      <c r="C3796" t="s">
        <v>33</v>
      </c>
      <c r="D3796">
        <v>0</v>
      </c>
      <c r="F3796" t="s">
        <v>126</v>
      </c>
      <c r="G3796" t="s">
        <v>186</v>
      </c>
      <c r="H3796" t="s">
        <v>7787</v>
      </c>
      <c r="I3796" t="s">
        <v>7788</v>
      </c>
      <c r="J3796" t="s">
        <v>7789</v>
      </c>
      <c r="K3796" t="s">
        <v>7790</v>
      </c>
      <c r="L3796" t="s">
        <v>37</v>
      </c>
      <c r="M3796" t="s">
        <v>445</v>
      </c>
      <c r="N3796" t="s">
        <v>626</v>
      </c>
      <c r="O3796" t="s">
        <v>4819</v>
      </c>
      <c r="P3796" t="s">
        <v>326</v>
      </c>
      <c r="Q3796" t="s">
        <v>326</v>
      </c>
      <c r="R3796" t="s">
        <v>127</v>
      </c>
      <c r="S3796" t="s">
        <v>164</v>
      </c>
      <c r="T3796" t="s">
        <v>2884</v>
      </c>
      <c r="U3796" t="s">
        <v>2885</v>
      </c>
      <c r="V3796" t="s">
        <v>1168</v>
      </c>
      <c r="W3796" t="s">
        <v>93</v>
      </c>
      <c r="X3796">
        <v>1</v>
      </c>
      <c r="Y3796">
        <v>4500</v>
      </c>
      <c r="Z3796">
        <v>0</v>
      </c>
      <c r="AA3796">
        <v>7000</v>
      </c>
      <c r="AB3796">
        <v>6853600</v>
      </c>
      <c r="AC3796" t="s">
        <v>47</v>
      </c>
      <c r="AD3796" t="str">
        <f>+VLOOKUP(T3796,items!$A$2:$D$1255,4,0)</f>
        <v>PERGOLA</v>
      </c>
      <c r="AE3796" t="str">
        <f>+VLOOKUP(T3796,Tabla1[],5,0)</f>
        <v>PERGOLITE</v>
      </c>
      <c r="AF3796">
        <f t="shared" si="59"/>
        <v>12</v>
      </c>
    </row>
    <row r="3797" spans="1:32" x14ac:dyDescent="0.25">
      <c r="A3797">
        <v>99389</v>
      </c>
      <c r="B3797" t="s">
        <v>1359</v>
      </c>
      <c r="C3797" t="s">
        <v>75</v>
      </c>
      <c r="D3797">
        <v>0</v>
      </c>
      <c r="F3797" t="s">
        <v>126</v>
      </c>
      <c r="G3797" t="s">
        <v>6385</v>
      </c>
      <c r="H3797" t="s">
        <v>7793</v>
      </c>
      <c r="I3797" t="s">
        <v>37</v>
      </c>
      <c r="J3797" t="s">
        <v>7794</v>
      </c>
      <c r="K3797" t="s">
        <v>7795</v>
      </c>
      <c r="L3797" t="s">
        <v>37</v>
      </c>
      <c r="M3797" t="s">
        <v>4415</v>
      </c>
      <c r="N3797" t="s">
        <v>4415</v>
      </c>
      <c r="O3797" t="s">
        <v>1974</v>
      </c>
      <c r="P3797" t="s">
        <v>7312</v>
      </c>
      <c r="Q3797" t="s">
        <v>2608</v>
      </c>
      <c r="R3797" t="s">
        <v>127</v>
      </c>
      <c r="S3797" t="s">
        <v>108</v>
      </c>
      <c r="T3797" t="s">
        <v>7796</v>
      </c>
      <c r="U3797" t="s">
        <v>7797</v>
      </c>
      <c r="X3797">
        <v>1</v>
      </c>
      <c r="Y3797">
        <v>0</v>
      </c>
      <c r="Z3797">
        <v>0</v>
      </c>
      <c r="AA3797">
        <v>0</v>
      </c>
      <c r="AB3797">
        <v>0</v>
      </c>
      <c r="AC3797" t="s">
        <v>47</v>
      </c>
      <c r="AD3797">
        <f>+VLOOKUP(T3797,items!$A$2:$D$1255,4,0)</f>
        <v>0</v>
      </c>
      <c r="AE3797">
        <f>+VLOOKUP(T3797,Tabla1[],5,0)</f>
        <v>0</v>
      </c>
      <c r="AF3797">
        <f t="shared" si="59"/>
        <v>1</v>
      </c>
    </row>
    <row r="3798" spans="1:32" x14ac:dyDescent="0.25">
      <c r="A3798">
        <v>99389</v>
      </c>
      <c r="B3798" t="s">
        <v>1359</v>
      </c>
      <c r="C3798" t="s">
        <v>75</v>
      </c>
      <c r="D3798">
        <v>0</v>
      </c>
      <c r="F3798" t="s">
        <v>126</v>
      </c>
      <c r="G3798" t="s">
        <v>6385</v>
      </c>
      <c r="H3798" t="s">
        <v>7793</v>
      </c>
      <c r="I3798" t="s">
        <v>37</v>
      </c>
      <c r="J3798" t="s">
        <v>7794</v>
      </c>
      <c r="K3798" t="s">
        <v>7795</v>
      </c>
      <c r="L3798" t="s">
        <v>37</v>
      </c>
      <c r="M3798" t="s">
        <v>4415</v>
      </c>
      <c r="N3798" t="s">
        <v>4415</v>
      </c>
      <c r="O3798" t="s">
        <v>1974</v>
      </c>
      <c r="P3798" t="s">
        <v>7312</v>
      </c>
      <c r="Q3798" t="s">
        <v>2608</v>
      </c>
      <c r="R3798" t="s">
        <v>127</v>
      </c>
      <c r="S3798" t="s">
        <v>108</v>
      </c>
      <c r="T3798" t="s">
        <v>7798</v>
      </c>
      <c r="U3798" t="s">
        <v>7799</v>
      </c>
      <c r="X3798">
        <v>1</v>
      </c>
      <c r="Y3798">
        <v>0</v>
      </c>
      <c r="Z3798">
        <v>0</v>
      </c>
      <c r="AA3798">
        <v>0</v>
      </c>
      <c r="AB3798">
        <v>1109716</v>
      </c>
      <c r="AC3798" t="s">
        <v>47</v>
      </c>
      <c r="AD3798">
        <f>+VLOOKUP(T3798,items!$A$2:$D$1255,4,0)</f>
        <v>0</v>
      </c>
      <c r="AE3798">
        <f>+VLOOKUP(T3798,Tabla1[],5,0)</f>
        <v>0</v>
      </c>
      <c r="AF3798">
        <f t="shared" si="59"/>
        <v>1</v>
      </c>
    </row>
    <row r="3799" spans="1:32" x14ac:dyDescent="0.25">
      <c r="A3799">
        <v>99389</v>
      </c>
      <c r="B3799" t="s">
        <v>1359</v>
      </c>
      <c r="C3799" t="s">
        <v>75</v>
      </c>
      <c r="D3799">
        <v>0</v>
      </c>
      <c r="F3799" t="s">
        <v>126</v>
      </c>
      <c r="G3799" t="s">
        <v>6385</v>
      </c>
      <c r="H3799" t="s">
        <v>7793</v>
      </c>
      <c r="I3799" t="s">
        <v>37</v>
      </c>
      <c r="J3799" t="s">
        <v>7794</v>
      </c>
      <c r="K3799" t="s">
        <v>7795</v>
      </c>
      <c r="L3799" t="s">
        <v>37</v>
      </c>
      <c r="M3799" t="s">
        <v>4415</v>
      </c>
      <c r="N3799" t="s">
        <v>4415</v>
      </c>
      <c r="O3799" t="s">
        <v>1974</v>
      </c>
      <c r="P3799" t="s">
        <v>7312</v>
      </c>
      <c r="Q3799" t="s">
        <v>2608</v>
      </c>
      <c r="R3799" t="s">
        <v>127</v>
      </c>
      <c r="S3799" t="s">
        <v>108</v>
      </c>
      <c r="T3799" t="s">
        <v>392</v>
      </c>
      <c r="U3799" t="s">
        <v>393</v>
      </c>
      <c r="X3799">
        <v>1</v>
      </c>
      <c r="Y3799">
        <v>0</v>
      </c>
      <c r="Z3799">
        <v>0</v>
      </c>
      <c r="AA3799">
        <v>0</v>
      </c>
      <c r="AB3799">
        <v>36000</v>
      </c>
      <c r="AC3799" t="s">
        <v>47</v>
      </c>
      <c r="AD3799" t="e">
        <f>+VLOOKUP(T3799,items!$A$2:$D$1255,4,0)</f>
        <v>#N/A</v>
      </c>
      <c r="AE3799" t="e">
        <f>+VLOOKUP(T3799,Tabla1[],5,0)</f>
        <v>#N/A</v>
      </c>
      <c r="AF3799">
        <f t="shared" si="59"/>
        <v>1</v>
      </c>
    </row>
    <row r="3800" spans="1:32" x14ac:dyDescent="0.25">
      <c r="A3800">
        <v>99409</v>
      </c>
      <c r="B3800" t="s">
        <v>7800</v>
      </c>
      <c r="C3800" t="s">
        <v>33</v>
      </c>
      <c r="D3800">
        <v>0</v>
      </c>
      <c r="F3800" t="s">
        <v>3882</v>
      </c>
      <c r="G3800" t="s">
        <v>1214</v>
      </c>
      <c r="H3800" t="s">
        <v>7801</v>
      </c>
      <c r="I3800" t="s">
        <v>7802</v>
      </c>
      <c r="J3800" t="s">
        <v>7803</v>
      </c>
      <c r="K3800" t="s">
        <v>7804</v>
      </c>
      <c r="L3800" t="s">
        <v>7805</v>
      </c>
      <c r="M3800" t="s">
        <v>5459</v>
      </c>
      <c r="N3800" t="s">
        <v>626</v>
      </c>
      <c r="O3800" t="s">
        <v>7254</v>
      </c>
      <c r="P3800" t="s">
        <v>308</v>
      </c>
      <c r="Q3800" t="s">
        <v>2612</v>
      </c>
      <c r="R3800" t="s">
        <v>63</v>
      </c>
      <c r="S3800" t="s">
        <v>256</v>
      </c>
      <c r="T3800" t="s">
        <v>713</v>
      </c>
      <c r="U3800" t="s">
        <v>714</v>
      </c>
      <c r="X3800">
        <v>1</v>
      </c>
      <c r="Y3800">
        <v>0</v>
      </c>
      <c r="Z3800">
        <v>0</v>
      </c>
      <c r="AA3800">
        <v>0</v>
      </c>
      <c r="AB3800">
        <v>256000</v>
      </c>
      <c r="AC3800" t="s">
        <v>47</v>
      </c>
      <c r="AD3800">
        <f>+VLOOKUP(T3800,items!$A$2:$D$1255,4,0)</f>
        <v>0</v>
      </c>
      <c r="AE3800">
        <f>+VLOOKUP(T3800,Tabla1[],5,0)</f>
        <v>0</v>
      </c>
      <c r="AF3800">
        <f t="shared" si="59"/>
        <v>1</v>
      </c>
    </row>
    <row r="3801" spans="1:32" x14ac:dyDescent="0.25">
      <c r="A3801">
        <v>99409</v>
      </c>
      <c r="B3801" t="s">
        <v>7800</v>
      </c>
      <c r="C3801" t="s">
        <v>33</v>
      </c>
      <c r="D3801">
        <v>0</v>
      </c>
      <c r="F3801" t="s">
        <v>3882</v>
      </c>
      <c r="G3801" t="s">
        <v>1214</v>
      </c>
      <c r="H3801" t="s">
        <v>7801</v>
      </c>
      <c r="I3801" t="s">
        <v>7802</v>
      </c>
      <c r="J3801" t="s">
        <v>7803</v>
      </c>
      <c r="K3801" t="s">
        <v>7804</v>
      </c>
      <c r="L3801" t="s">
        <v>7805</v>
      </c>
      <c r="M3801" t="s">
        <v>5459</v>
      </c>
      <c r="N3801" t="s">
        <v>626</v>
      </c>
      <c r="O3801" t="s">
        <v>7254</v>
      </c>
      <c r="P3801" t="s">
        <v>308</v>
      </c>
      <c r="Q3801" t="s">
        <v>2612</v>
      </c>
      <c r="R3801" t="s">
        <v>63</v>
      </c>
      <c r="S3801" t="s">
        <v>256</v>
      </c>
      <c r="T3801" t="s">
        <v>347</v>
      </c>
      <c r="U3801" t="s">
        <v>348</v>
      </c>
      <c r="W3801" t="s">
        <v>1095</v>
      </c>
      <c r="X3801">
        <v>1</v>
      </c>
      <c r="Y3801">
        <v>5120</v>
      </c>
      <c r="Z3801">
        <v>0</v>
      </c>
      <c r="AA3801">
        <v>0</v>
      </c>
      <c r="AB3801">
        <v>673978</v>
      </c>
      <c r="AC3801" t="s">
        <v>47</v>
      </c>
      <c r="AD3801">
        <f>+VLOOKUP(T3801,items!$A$2:$D$1255,4,0)</f>
        <v>0</v>
      </c>
      <c r="AE3801">
        <f>+VLOOKUP(T3801,Tabla1[],5,0)</f>
        <v>0</v>
      </c>
      <c r="AF3801">
        <f t="shared" si="59"/>
        <v>1</v>
      </c>
    </row>
    <row r="3802" spans="1:32" x14ac:dyDescent="0.25">
      <c r="A3802">
        <v>99409</v>
      </c>
      <c r="B3802" t="s">
        <v>7800</v>
      </c>
      <c r="C3802" t="s">
        <v>33</v>
      </c>
      <c r="D3802">
        <v>0</v>
      </c>
      <c r="F3802" t="s">
        <v>3882</v>
      </c>
      <c r="G3802" t="s">
        <v>1214</v>
      </c>
      <c r="H3802" t="s">
        <v>7801</v>
      </c>
      <c r="I3802" t="s">
        <v>7802</v>
      </c>
      <c r="J3802" t="s">
        <v>7803</v>
      </c>
      <c r="K3802" t="s">
        <v>7804</v>
      </c>
      <c r="L3802" t="s">
        <v>7805</v>
      </c>
      <c r="M3802" t="s">
        <v>5459</v>
      </c>
      <c r="N3802" t="s">
        <v>626</v>
      </c>
      <c r="O3802" t="s">
        <v>7254</v>
      </c>
      <c r="P3802" t="s">
        <v>308</v>
      </c>
      <c r="Q3802" t="s">
        <v>2612</v>
      </c>
      <c r="R3802" t="s">
        <v>63</v>
      </c>
      <c r="S3802" t="s">
        <v>256</v>
      </c>
      <c r="T3802" t="s">
        <v>94</v>
      </c>
      <c r="U3802" t="s">
        <v>95</v>
      </c>
      <c r="X3802">
        <v>1</v>
      </c>
      <c r="Y3802">
        <v>0</v>
      </c>
      <c r="Z3802">
        <v>0</v>
      </c>
      <c r="AA3802">
        <v>0</v>
      </c>
      <c r="AB3802">
        <v>300000</v>
      </c>
      <c r="AC3802" t="s">
        <v>47</v>
      </c>
      <c r="AD3802" t="e">
        <f>+VLOOKUP(T3802,items!$A$2:$D$1255,4,0)</f>
        <v>#N/A</v>
      </c>
      <c r="AE3802" t="e">
        <f>+VLOOKUP(T3802,Tabla1[],5,0)</f>
        <v>#N/A</v>
      </c>
      <c r="AF3802">
        <f t="shared" si="59"/>
        <v>1</v>
      </c>
    </row>
    <row r="3803" spans="1:32" x14ac:dyDescent="0.25">
      <c r="A3803">
        <v>99409</v>
      </c>
      <c r="B3803" t="s">
        <v>7800</v>
      </c>
      <c r="C3803" t="s">
        <v>33</v>
      </c>
      <c r="D3803">
        <v>0</v>
      </c>
      <c r="F3803" t="s">
        <v>3882</v>
      </c>
      <c r="G3803" t="s">
        <v>1214</v>
      </c>
      <c r="H3803" t="s">
        <v>7801</v>
      </c>
      <c r="I3803" t="s">
        <v>7802</v>
      </c>
      <c r="J3803" t="s">
        <v>7803</v>
      </c>
      <c r="K3803" t="s">
        <v>7804</v>
      </c>
      <c r="L3803" t="s">
        <v>7805</v>
      </c>
      <c r="M3803" t="s">
        <v>5459</v>
      </c>
      <c r="N3803" t="s">
        <v>626</v>
      </c>
      <c r="O3803" t="s">
        <v>7254</v>
      </c>
      <c r="P3803" t="s">
        <v>308</v>
      </c>
      <c r="Q3803" t="s">
        <v>2612</v>
      </c>
      <c r="R3803" t="s">
        <v>63</v>
      </c>
      <c r="S3803" t="s">
        <v>256</v>
      </c>
      <c r="T3803" t="s">
        <v>466</v>
      </c>
      <c r="U3803" t="s">
        <v>467</v>
      </c>
      <c r="V3803" t="s">
        <v>867</v>
      </c>
      <c r="W3803" t="s">
        <v>1095</v>
      </c>
      <c r="X3803">
        <v>1</v>
      </c>
      <c r="Y3803">
        <v>5120</v>
      </c>
      <c r="Z3803">
        <v>0</v>
      </c>
      <c r="AA3803">
        <v>2500</v>
      </c>
      <c r="AB3803">
        <v>5923481</v>
      </c>
      <c r="AC3803" t="s">
        <v>47</v>
      </c>
      <c r="AD3803" t="str">
        <f>+VLOOKUP(T3803,items!$A$2:$D$1255,4,0)</f>
        <v>SOMBRALINA</v>
      </c>
      <c r="AE3803" t="str">
        <f>+VLOOKUP(T3803,Tabla1[],5,0)</f>
        <v>ELECTRICA</v>
      </c>
      <c r="AF3803">
        <f t="shared" si="59"/>
        <v>1</v>
      </c>
    </row>
    <row r="3804" spans="1:32" x14ac:dyDescent="0.25">
      <c r="A3804">
        <v>99409</v>
      </c>
      <c r="B3804" t="s">
        <v>7800</v>
      </c>
      <c r="C3804" t="s">
        <v>33</v>
      </c>
      <c r="D3804">
        <v>0</v>
      </c>
      <c r="F3804" t="s">
        <v>3882</v>
      </c>
      <c r="G3804" t="s">
        <v>1214</v>
      </c>
      <c r="H3804" t="s">
        <v>7801</v>
      </c>
      <c r="I3804" t="s">
        <v>7802</v>
      </c>
      <c r="J3804" t="s">
        <v>7803</v>
      </c>
      <c r="K3804" t="s">
        <v>7804</v>
      </c>
      <c r="L3804" t="s">
        <v>7805</v>
      </c>
      <c r="M3804" t="s">
        <v>5459</v>
      </c>
      <c r="N3804" t="s">
        <v>626</v>
      </c>
      <c r="O3804" t="s">
        <v>7254</v>
      </c>
      <c r="P3804" t="s">
        <v>308</v>
      </c>
      <c r="Q3804" t="s">
        <v>2612</v>
      </c>
      <c r="R3804" t="s">
        <v>63</v>
      </c>
      <c r="S3804" t="s">
        <v>256</v>
      </c>
      <c r="T3804" t="s">
        <v>392</v>
      </c>
      <c r="U3804" t="s">
        <v>393</v>
      </c>
      <c r="X3804">
        <v>1</v>
      </c>
      <c r="Y3804">
        <v>0</v>
      </c>
      <c r="Z3804">
        <v>0</v>
      </c>
      <c r="AA3804">
        <v>0</v>
      </c>
      <c r="AB3804">
        <v>540000</v>
      </c>
      <c r="AC3804" t="s">
        <v>47</v>
      </c>
      <c r="AD3804" t="e">
        <f>+VLOOKUP(T3804,items!$A$2:$D$1255,4,0)</f>
        <v>#N/A</v>
      </c>
      <c r="AE3804" t="e">
        <f>+VLOOKUP(T3804,Tabla1[],5,0)</f>
        <v>#N/A</v>
      </c>
      <c r="AF3804">
        <f t="shared" si="59"/>
        <v>1</v>
      </c>
    </row>
    <row r="3805" spans="1:32" x14ac:dyDescent="0.25">
      <c r="A3805">
        <v>99410</v>
      </c>
      <c r="B3805" t="s">
        <v>7806</v>
      </c>
      <c r="C3805" t="s">
        <v>33</v>
      </c>
      <c r="D3805">
        <v>0</v>
      </c>
      <c r="F3805" t="s">
        <v>3882</v>
      </c>
      <c r="G3805" t="s">
        <v>1213</v>
      </c>
      <c r="H3805" t="s">
        <v>7807</v>
      </c>
      <c r="I3805" t="s">
        <v>37</v>
      </c>
      <c r="J3805" t="s">
        <v>7808</v>
      </c>
      <c r="K3805" t="s">
        <v>7809</v>
      </c>
      <c r="L3805" t="s">
        <v>7810</v>
      </c>
      <c r="M3805" t="s">
        <v>186</v>
      </c>
      <c r="N3805" t="s">
        <v>186</v>
      </c>
      <c r="O3805" t="s">
        <v>4320</v>
      </c>
      <c r="P3805" t="s">
        <v>608</v>
      </c>
      <c r="Q3805" t="s">
        <v>1974</v>
      </c>
      <c r="R3805" t="s">
        <v>127</v>
      </c>
      <c r="S3805" t="s">
        <v>128</v>
      </c>
      <c r="T3805" t="s">
        <v>1232</v>
      </c>
      <c r="U3805" t="s">
        <v>1233</v>
      </c>
      <c r="X3805">
        <v>3</v>
      </c>
      <c r="Y3805">
        <v>0</v>
      </c>
      <c r="Z3805">
        <v>0</v>
      </c>
      <c r="AA3805">
        <v>0</v>
      </c>
      <c r="AB3805">
        <v>458460</v>
      </c>
      <c r="AC3805" t="s">
        <v>47</v>
      </c>
      <c r="AD3805">
        <f>+VLOOKUP(T3805,items!$A$2:$D$1255,4,0)</f>
        <v>0</v>
      </c>
      <c r="AE3805">
        <f>+VLOOKUP(T3805,Tabla1[],5,0)</f>
        <v>0</v>
      </c>
      <c r="AF3805">
        <f t="shared" si="59"/>
        <v>1</v>
      </c>
    </row>
    <row r="3806" spans="1:32" x14ac:dyDescent="0.25">
      <c r="A3806">
        <v>99410</v>
      </c>
      <c r="B3806" t="s">
        <v>7806</v>
      </c>
      <c r="C3806" t="s">
        <v>33</v>
      </c>
      <c r="D3806">
        <v>0</v>
      </c>
      <c r="F3806" t="s">
        <v>3882</v>
      </c>
      <c r="G3806" t="s">
        <v>1213</v>
      </c>
      <c r="H3806" t="s">
        <v>7807</v>
      </c>
      <c r="I3806" t="s">
        <v>37</v>
      </c>
      <c r="J3806" t="s">
        <v>7808</v>
      </c>
      <c r="K3806" t="s">
        <v>7809</v>
      </c>
      <c r="L3806" t="s">
        <v>7810</v>
      </c>
      <c r="M3806" t="s">
        <v>186</v>
      </c>
      <c r="N3806" t="s">
        <v>186</v>
      </c>
      <c r="O3806" t="s">
        <v>4320</v>
      </c>
      <c r="P3806" t="s">
        <v>608</v>
      </c>
      <c r="Q3806" t="s">
        <v>1974</v>
      </c>
      <c r="R3806" t="s">
        <v>127</v>
      </c>
      <c r="S3806" t="s">
        <v>128</v>
      </c>
      <c r="T3806" t="s">
        <v>7811</v>
      </c>
      <c r="U3806" t="s">
        <v>7812</v>
      </c>
      <c r="V3806" t="s">
        <v>867</v>
      </c>
      <c r="X3806">
        <v>3</v>
      </c>
      <c r="Y3806">
        <v>0</v>
      </c>
      <c r="Z3806">
        <v>0</v>
      </c>
      <c r="AA3806">
        <v>0</v>
      </c>
      <c r="AB3806">
        <v>520272</v>
      </c>
      <c r="AC3806" t="s">
        <v>47</v>
      </c>
      <c r="AD3806" t="str">
        <f>+VLOOKUP(T3806,items!$A$2:$D$1255,4,0)</f>
        <v>FUNDA</v>
      </c>
      <c r="AE3806">
        <f>+VLOOKUP(T3806,Tabla1[],5,0)</f>
        <v>0</v>
      </c>
      <c r="AF3806">
        <f t="shared" si="59"/>
        <v>1</v>
      </c>
    </row>
    <row r="3807" spans="1:32" x14ac:dyDescent="0.25">
      <c r="A3807">
        <v>99410</v>
      </c>
      <c r="B3807" t="s">
        <v>7806</v>
      </c>
      <c r="C3807" t="s">
        <v>33</v>
      </c>
      <c r="D3807">
        <v>0</v>
      </c>
      <c r="F3807" t="s">
        <v>3882</v>
      </c>
      <c r="G3807" t="s">
        <v>1213</v>
      </c>
      <c r="H3807" t="s">
        <v>7807</v>
      </c>
      <c r="I3807" t="s">
        <v>37</v>
      </c>
      <c r="J3807" t="s">
        <v>7808</v>
      </c>
      <c r="K3807" t="s">
        <v>7809</v>
      </c>
      <c r="L3807" t="s">
        <v>7810</v>
      </c>
      <c r="M3807" t="s">
        <v>186</v>
      </c>
      <c r="N3807" t="s">
        <v>186</v>
      </c>
      <c r="O3807" t="s">
        <v>4320</v>
      </c>
      <c r="P3807" t="s">
        <v>608</v>
      </c>
      <c r="Q3807" t="s">
        <v>1974</v>
      </c>
      <c r="R3807" t="s">
        <v>127</v>
      </c>
      <c r="S3807" t="s">
        <v>128</v>
      </c>
      <c r="T3807" t="s">
        <v>7813</v>
      </c>
      <c r="U3807" t="s">
        <v>7814</v>
      </c>
      <c r="V3807" t="s">
        <v>867</v>
      </c>
      <c r="X3807">
        <v>6</v>
      </c>
      <c r="Y3807">
        <v>0</v>
      </c>
      <c r="Z3807">
        <v>0</v>
      </c>
      <c r="AA3807">
        <v>0</v>
      </c>
      <c r="AB3807">
        <v>2549382</v>
      </c>
      <c r="AC3807" t="s">
        <v>47</v>
      </c>
      <c r="AD3807" t="str">
        <f>+VLOOKUP(T3807,items!$A$2:$D$1255,4,0)</f>
        <v>FUNDA</v>
      </c>
      <c r="AE3807">
        <f>+VLOOKUP(T3807,Tabla1[],5,0)</f>
        <v>0</v>
      </c>
      <c r="AF3807">
        <f t="shared" si="59"/>
        <v>1</v>
      </c>
    </row>
    <row r="3808" spans="1:32" x14ac:dyDescent="0.25">
      <c r="A3808">
        <v>99410</v>
      </c>
      <c r="B3808" t="s">
        <v>7806</v>
      </c>
      <c r="C3808" t="s">
        <v>33</v>
      </c>
      <c r="D3808">
        <v>0</v>
      </c>
      <c r="F3808" t="s">
        <v>3882</v>
      </c>
      <c r="G3808" t="s">
        <v>1213</v>
      </c>
      <c r="H3808" t="s">
        <v>7807</v>
      </c>
      <c r="I3808" t="s">
        <v>37</v>
      </c>
      <c r="J3808" t="s">
        <v>7808</v>
      </c>
      <c r="K3808" t="s">
        <v>7809</v>
      </c>
      <c r="L3808" t="s">
        <v>7810</v>
      </c>
      <c r="M3808" t="s">
        <v>186</v>
      </c>
      <c r="N3808" t="s">
        <v>186</v>
      </c>
      <c r="O3808" t="s">
        <v>4320</v>
      </c>
      <c r="P3808" t="s">
        <v>608</v>
      </c>
      <c r="Q3808" t="s">
        <v>1974</v>
      </c>
      <c r="R3808" t="s">
        <v>127</v>
      </c>
      <c r="S3808" t="s">
        <v>128</v>
      </c>
      <c r="T3808" t="s">
        <v>50</v>
      </c>
      <c r="U3808" t="s">
        <v>51</v>
      </c>
      <c r="X3808">
        <v>1</v>
      </c>
      <c r="Y3808">
        <v>0</v>
      </c>
      <c r="Z3808">
        <v>0</v>
      </c>
      <c r="AA3808">
        <v>0</v>
      </c>
      <c r="AB3808">
        <v>150000</v>
      </c>
      <c r="AC3808" t="s">
        <v>47</v>
      </c>
      <c r="AD3808" t="e">
        <f>+VLOOKUP(T3808,items!$A$2:$D$1255,4,0)</f>
        <v>#N/A</v>
      </c>
      <c r="AE3808" t="e">
        <f>+VLOOKUP(T3808,Tabla1[],5,0)</f>
        <v>#N/A</v>
      </c>
      <c r="AF3808">
        <f t="shared" si="59"/>
        <v>1</v>
      </c>
    </row>
    <row r="3809" spans="1:32" x14ac:dyDescent="0.25">
      <c r="A3809">
        <v>99411</v>
      </c>
      <c r="B3809" t="s">
        <v>7815</v>
      </c>
      <c r="C3809" t="s">
        <v>33</v>
      </c>
      <c r="D3809">
        <v>0</v>
      </c>
      <c r="F3809" t="s">
        <v>3882</v>
      </c>
      <c r="G3809" t="s">
        <v>3882</v>
      </c>
      <c r="H3809" t="s">
        <v>7816</v>
      </c>
      <c r="I3809" t="s">
        <v>37</v>
      </c>
      <c r="J3809" t="s">
        <v>7817</v>
      </c>
      <c r="K3809" t="s">
        <v>7818</v>
      </c>
      <c r="L3809" t="s">
        <v>7819</v>
      </c>
      <c r="M3809" t="s">
        <v>683</v>
      </c>
      <c r="N3809" t="s">
        <v>683</v>
      </c>
      <c r="O3809" t="s">
        <v>326</v>
      </c>
      <c r="P3809" t="s">
        <v>4506</v>
      </c>
      <c r="Q3809" t="s">
        <v>6845</v>
      </c>
      <c r="R3809" t="s">
        <v>63</v>
      </c>
      <c r="S3809" t="s">
        <v>44</v>
      </c>
      <c r="T3809" t="s">
        <v>3864</v>
      </c>
      <c r="U3809" t="s">
        <v>3865</v>
      </c>
      <c r="V3809" t="s">
        <v>313</v>
      </c>
      <c r="W3809" t="s">
        <v>117</v>
      </c>
      <c r="X3809">
        <v>2</v>
      </c>
      <c r="Y3809">
        <v>0</v>
      </c>
      <c r="Z3809">
        <v>0</v>
      </c>
      <c r="AA3809">
        <v>0</v>
      </c>
      <c r="AB3809">
        <v>2086916</v>
      </c>
      <c r="AC3809" t="s">
        <v>47</v>
      </c>
      <c r="AD3809" t="str">
        <f>+VLOOKUP(T3809,items!$A$2:$D$1255,4,0)</f>
        <v>MUEBLES</v>
      </c>
      <c r="AE3809">
        <f>+VLOOKUP(T3809,Tabla1[],5,0)</f>
        <v>0</v>
      </c>
      <c r="AF3809">
        <f t="shared" si="59"/>
        <v>12</v>
      </c>
    </row>
    <row r="3810" spans="1:32" x14ac:dyDescent="0.25">
      <c r="A3810">
        <v>99417</v>
      </c>
      <c r="B3810" t="s">
        <v>2324</v>
      </c>
      <c r="C3810" t="s">
        <v>75</v>
      </c>
      <c r="D3810">
        <v>0</v>
      </c>
      <c r="F3810" t="s">
        <v>292</v>
      </c>
      <c r="G3810" t="s">
        <v>6584</v>
      </c>
      <c r="H3810" t="s">
        <v>7820</v>
      </c>
      <c r="I3810" t="s">
        <v>7821</v>
      </c>
      <c r="J3810" t="s">
        <v>7822</v>
      </c>
      <c r="K3810" t="s">
        <v>7823</v>
      </c>
      <c r="L3810" t="s">
        <v>7824</v>
      </c>
      <c r="M3810" t="s">
        <v>4506</v>
      </c>
      <c r="N3810" t="s">
        <v>4320</v>
      </c>
      <c r="O3810" t="s">
        <v>5856</v>
      </c>
      <c r="P3810" t="s">
        <v>188</v>
      </c>
      <c r="Q3810" t="s">
        <v>7825</v>
      </c>
      <c r="R3810" t="s">
        <v>63</v>
      </c>
      <c r="S3810" t="s">
        <v>88</v>
      </c>
      <c r="T3810" t="s">
        <v>4341</v>
      </c>
      <c r="U3810" t="s">
        <v>4342</v>
      </c>
      <c r="X3810">
        <v>1</v>
      </c>
      <c r="Y3810">
        <v>0</v>
      </c>
      <c r="Z3810">
        <v>0</v>
      </c>
      <c r="AA3810">
        <v>0</v>
      </c>
      <c r="AB3810">
        <v>51546</v>
      </c>
      <c r="AC3810" t="s">
        <v>47</v>
      </c>
      <c r="AD3810">
        <f>+VLOOKUP(T3810,items!$A$2:$D$1255,4,0)</f>
        <v>0</v>
      </c>
      <c r="AE3810">
        <f>+VLOOKUP(T3810,Tabla1[],5,0)</f>
        <v>0</v>
      </c>
      <c r="AF3810">
        <f t="shared" si="59"/>
        <v>2</v>
      </c>
    </row>
    <row r="3811" spans="1:32" x14ac:dyDescent="0.25">
      <c r="A3811">
        <v>99417</v>
      </c>
      <c r="B3811" t="s">
        <v>2324</v>
      </c>
      <c r="C3811" t="s">
        <v>75</v>
      </c>
      <c r="D3811">
        <v>0</v>
      </c>
      <c r="F3811" t="s">
        <v>292</v>
      </c>
      <c r="G3811" t="s">
        <v>6584</v>
      </c>
      <c r="H3811" t="s">
        <v>7820</v>
      </c>
      <c r="I3811" t="s">
        <v>7821</v>
      </c>
      <c r="J3811" t="s">
        <v>7822</v>
      </c>
      <c r="K3811" t="s">
        <v>7823</v>
      </c>
      <c r="L3811" t="s">
        <v>7824</v>
      </c>
      <c r="M3811" t="s">
        <v>4506</v>
      </c>
      <c r="N3811" t="s">
        <v>4320</v>
      </c>
      <c r="O3811" t="s">
        <v>5856</v>
      </c>
      <c r="P3811" t="s">
        <v>188</v>
      </c>
      <c r="Q3811" t="s">
        <v>7825</v>
      </c>
      <c r="R3811" t="s">
        <v>63</v>
      </c>
      <c r="S3811" t="s">
        <v>88</v>
      </c>
      <c r="T3811" t="s">
        <v>429</v>
      </c>
      <c r="U3811" t="s">
        <v>430</v>
      </c>
      <c r="X3811">
        <v>1</v>
      </c>
      <c r="Y3811">
        <v>0</v>
      </c>
      <c r="Z3811">
        <v>0</v>
      </c>
      <c r="AA3811">
        <v>0</v>
      </c>
      <c r="AB3811">
        <v>128696</v>
      </c>
      <c r="AC3811" t="s">
        <v>47</v>
      </c>
      <c r="AD3811">
        <f>+VLOOKUP(T3811,items!$A$2:$D$1255,4,0)</f>
        <v>0</v>
      </c>
      <c r="AE3811">
        <f>+VLOOKUP(T3811,Tabla1[],5,0)</f>
        <v>0</v>
      </c>
      <c r="AF3811">
        <f t="shared" si="59"/>
        <v>2</v>
      </c>
    </row>
    <row r="3812" spans="1:32" x14ac:dyDescent="0.25">
      <c r="A3812">
        <v>99417</v>
      </c>
      <c r="B3812" t="s">
        <v>2324</v>
      </c>
      <c r="C3812" t="s">
        <v>75</v>
      </c>
      <c r="D3812">
        <v>0</v>
      </c>
      <c r="F3812" t="s">
        <v>292</v>
      </c>
      <c r="G3812" t="s">
        <v>6584</v>
      </c>
      <c r="H3812" t="s">
        <v>7820</v>
      </c>
      <c r="I3812" t="s">
        <v>7821</v>
      </c>
      <c r="J3812" t="s">
        <v>7822</v>
      </c>
      <c r="K3812" t="s">
        <v>7823</v>
      </c>
      <c r="L3812" t="s">
        <v>7824</v>
      </c>
      <c r="M3812" t="s">
        <v>4506</v>
      </c>
      <c r="N3812" t="s">
        <v>4320</v>
      </c>
      <c r="O3812" t="s">
        <v>5856</v>
      </c>
      <c r="P3812" t="s">
        <v>188</v>
      </c>
      <c r="Q3812" t="s">
        <v>7825</v>
      </c>
      <c r="R3812" t="s">
        <v>63</v>
      </c>
      <c r="S3812" t="s">
        <v>88</v>
      </c>
      <c r="T3812" t="s">
        <v>347</v>
      </c>
      <c r="U3812" t="s">
        <v>348</v>
      </c>
      <c r="W3812" t="s">
        <v>1095</v>
      </c>
      <c r="X3812">
        <v>2</v>
      </c>
      <c r="Y3812">
        <v>4000</v>
      </c>
      <c r="Z3812">
        <v>0</v>
      </c>
      <c r="AA3812">
        <v>0</v>
      </c>
      <c r="AB3812">
        <v>853970</v>
      </c>
      <c r="AC3812" t="s">
        <v>47</v>
      </c>
      <c r="AD3812">
        <f>+VLOOKUP(T3812,items!$A$2:$D$1255,4,0)</f>
        <v>0</v>
      </c>
      <c r="AE3812">
        <f>+VLOOKUP(T3812,Tabla1[],5,0)</f>
        <v>0</v>
      </c>
      <c r="AF3812">
        <f t="shared" si="59"/>
        <v>2</v>
      </c>
    </row>
    <row r="3813" spans="1:32" x14ac:dyDescent="0.25">
      <c r="A3813">
        <v>99417</v>
      </c>
      <c r="B3813" t="s">
        <v>2324</v>
      </c>
      <c r="C3813" t="s">
        <v>75</v>
      </c>
      <c r="D3813">
        <v>0</v>
      </c>
      <c r="F3813" t="s">
        <v>292</v>
      </c>
      <c r="G3813" t="s">
        <v>6584</v>
      </c>
      <c r="H3813" t="s">
        <v>7820</v>
      </c>
      <c r="I3813" t="s">
        <v>7821</v>
      </c>
      <c r="J3813" t="s">
        <v>7822</v>
      </c>
      <c r="K3813" t="s">
        <v>7823</v>
      </c>
      <c r="L3813" t="s">
        <v>7824</v>
      </c>
      <c r="M3813" t="s">
        <v>4506</v>
      </c>
      <c r="N3813" t="s">
        <v>4320</v>
      </c>
      <c r="O3813" t="s">
        <v>5856</v>
      </c>
      <c r="P3813" t="s">
        <v>188</v>
      </c>
      <c r="Q3813" t="s">
        <v>7825</v>
      </c>
      <c r="R3813" t="s">
        <v>63</v>
      </c>
      <c r="S3813" t="s">
        <v>88</v>
      </c>
      <c r="T3813" t="s">
        <v>857</v>
      </c>
      <c r="U3813" t="s">
        <v>858</v>
      </c>
      <c r="V3813" t="s">
        <v>3281</v>
      </c>
      <c r="W3813" t="s">
        <v>1095</v>
      </c>
      <c r="X3813">
        <v>2</v>
      </c>
      <c r="Y3813">
        <v>4000</v>
      </c>
      <c r="Z3813">
        <v>0</v>
      </c>
      <c r="AA3813">
        <v>2000</v>
      </c>
      <c r="AB3813">
        <v>6643810</v>
      </c>
      <c r="AC3813" t="s">
        <v>47</v>
      </c>
      <c r="AD3813" t="str">
        <f>+VLOOKUP(T3813,items!$A$2:$D$1255,4,0)</f>
        <v>SOMBRALINA</v>
      </c>
      <c r="AE3813" t="str">
        <f>+VLOOKUP(T3813,Tabla1[],5,0)</f>
        <v>MANUAL</v>
      </c>
      <c r="AF3813">
        <f t="shared" si="59"/>
        <v>2</v>
      </c>
    </row>
    <row r="3814" spans="1:32" x14ac:dyDescent="0.25">
      <c r="A3814">
        <v>99417</v>
      </c>
      <c r="B3814" t="s">
        <v>2324</v>
      </c>
      <c r="C3814" t="s">
        <v>75</v>
      </c>
      <c r="D3814">
        <v>0</v>
      </c>
      <c r="F3814" t="s">
        <v>292</v>
      </c>
      <c r="G3814" t="s">
        <v>6584</v>
      </c>
      <c r="H3814" t="s">
        <v>7820</v>
      </c>
      <c r="I3814" t="s">
        <v>7821</v>
      </c>
      <c r="J3814" t="s">
        <v>7822</v>
      </c>
      <c r="K3814" t="s">
        <v>7823</v>
      </c>
      <c r="L3814" t="s">
        <v>7824</v>
      </c>
      <c r="M3814" t="s">
        <v>4506</v>
      </c>
      <c r="N3814" t="s">
        <v>4320</v>
      </c>
      <c r="O3814" t="s">
        <v>5856</v>
      </c>
      <c r="P3814" t="s">
        <v>188</v>
      </c>
      <c r="Q3814" t="s">
        <v>7825</v>
      </c>
      <c r="R3814" t="s">
        <v>63</v>
      </c>
      <c r="S3814" t="s">
        <v>88</v>
      </c>
      <c r="T3814" t="s">
        <v>1096</v>
      </c>
      <c r="U3814" t="s">
        <v>1097</v>
      </c>
      <c r="X3814">
        <v>1</v>
      </c>
      <c r="Y3814">
        <v>0</v>
      </c>
      <c r="Z3814">
        <v>0</v>
      </c>
      <c r="AA3814">
        <v>0</v>
      </c>
      <c r="AB3814">
        <v>150000</v>
      </c>
      <c r="AC3814" t="s">
        <v>47</v>
      </c>
      <c r="AD3814" t="e">
        <f>+VLOOKUP(T3814,items!$A$2:$D$1255,4,0)</f>
        <v>#N/A</v>
      </c>
      <c r="AE3814" t="e">
        <f>+VLOOKUP(T3814,Tabla1[],5,0)</f>
        <v>#N/A</v>
      </c>
      <c r="AF3814">
        <f t="shared" si="59"/>
        <v>2</v>
      </c>
    </row>
    <row r="3815" spans="1:32" x14ac:dyDescent="0.25">
      <c r="A3815">
        <v>99418</v>
      </c>
      <c r="B3815" t="s">
        <v>7075</v>
      </c>
      <c r="C3815" t="s">
        <v>33</v>
      </c>
      <c r="D3815">
        <v>0</v>
      </c>
      <c r="F3815" t="s">
        <v>3882</v>
      </c>
      <c r="G3815" t="s">
        <v>3882</v>
      </c>
      <c r="H3815" t="s">
        <v>7826</v>
      </c>
      <c r="I3815" t="s">
        <v>37</v>
      </c>
      <c r="J3815" t="s">
        <v>7827</v>
      </c>
      <c r="K3815" t="s">
        <v>7828</v>
      </c>
      <c r="L3815" t="s">
        <v>7829</v>
      </c>
      <c r="M3815" t="s">
        <v>683</v>
      </c>
      <c r="N3815" t="s">
        <v>683</v>
      </c>
      <c r="O3815" t="s">
        <v>326</v>
      </c>
      <c r="P3815" t="s">
        <v>387</v>
      </c>
      <c r="Q3815" t="s">
        <v>2801</v>
      </c>
      <c r="R3815" t="s">
        <v>63</v>
      </c>
      <c r="S3815" t="s">
        <v>44</v>
      </c>
      <c r="T3815" t="s">
        <v>209</v>
      </c>
      <c r="U3815" t="s">
        <v>210</v>
      </c>
      <c r="W3815" t="s">
        <v>111</v>
      </c>
      <c r="X3815">
        <v>1</v>
      </c>
      <c r="Y3815">
        <v>0</v>
      </c>
      <c r="Z3815">
        <v>0</v>
      </c>
      <c r="AA3815">
        <v>0</v>
      </c>
      <c r="AB3815">
        <v>257286</v>
      </c>
      <c r="AC3815" t="s">
        <v>47</v>
      </c>
      <c r="AD3815">
        <f>+VLOOKUP(T3815,items!$A$2:$D$1255,4,0)</f>
        <v>0</v>
      </c>
      <c r="AE3815">
        <f>+VLOOKUP(T3815,Tabla1[],5,0)</f>
        <v>0</v>
      </c>
      <c r="AF3815">
        <f t="shared" si="59"/>
        <v>12</v>
      </c>
    </row>
    <row r="3816" spans="1:32" x14ac:dyDescent="0.25">
      <c r="A3816">
        <v>99418</v>
      </c>
      <c r="B3816" t="s">
        <v>7075</v>
      </c>
      <c r="C3816" t="s">
        <v>33</v>
      </c>
      <c r="D3816">
        <v>0</v>
      </c>
      <c r="F3816" t="s">
        <v>3882</v>
      </c>
      <c r="G3816" t="s">
        <v>3882</v>
      </c>
      <c r="H3816" t="s">
        <v>7826</v>
      </c>
      <c r="I3816" t="s">
        <v>37</v>
      </c>
      <c r="J3816" t="s">
        <v>7827</v>
      </c>
      <c r="K3816" t="s">
        <v>7828</v>
      </c>
      <c r="L3816" t="s">
        <v>7829</v>
      </c>
      <c r="M3816" t="s">
        <v>683</v>
      </c>
      <c r="N3816" t="s">
        <v>683</v>
      </c>
      <c r="O3816" t="s">
        <v>326</v>
      </c>
      <c r="P3816" t="s">
        <v>387</v>
      </c>
      <c r="Q3816" t="s">
        <v>2801</v>
      </c>
      <c r="R3816" t="s">
        <v>63</v>
      </c>
      <c r="S3816" t="s">
        <v>44</v>
      </c>
      <c r="T3816" t="s">
        <v>686</v>
      </c>
      <c r="U3816" t="s">
        <v>687</v>
      </c>
      <c r="V3816" t="s">
        <v>529</v>
      </c>
      <c r="W3816" t="s">
        <v>117</v>
      </c>
      <c r="X3816">
        <v>1</v>
      </c>
      <c r="Y3816">
        <v>0</v>
      </c>
      <c r="Z3816">
        <v>0</v>
      </c>
      <c r="AA3816">
        <v>0</v>
      </c>
      <c r="AB3816">
        <v>1820680</v>
      </c>
      <c r="AC3816" t="s">
        <v>47</v>
      </c>
      <c r="AD3816">
        <f>+VLOOKUP(T3816,items!$A$2:$D$1255,4,0)</f>
        <v>0</v>
      </c>
      <c r="AE3816">
        <f>+VLOOKUP(T3816,Tabla1[],5,0)</f>
        <v>0</v>
      </c>
      <c r="AF3816">
        <f t="shared" si="59"/>
        <v>12</v>
      </c>
    </row>
    <row r="3817" spans="1:32" x14ac:dyDescent="0.25">
      <c r="A3817">
        <v>99420</v>
      </c>
      <c r="B3817" t="s">
        <v>7830</v>
      </c>
      <c r="C3817" t="s">
        <v>33</v>
      </c>
      <c r="D3817">
        <v>0</v>
      </c>
      <c r="F3817" t="s">
        <v>3882</v>
      </c>
      <c r="G3817" t="s">
        <v>3882</v>
      </c>
      <c r="H3817" t="s">
        <v>7831</v>
      </c>
      <c r="I3817" t="s">
        <v>37</v>
      </c>
      <c r="J3817" t="s">
        <v>7832</v>
      </c>
      <c r="K3817" t="s">
        <v>7833</v>
      </c>
      <c r="L3817" t="s">
        <v>7834</v>
      </c>
      <c r="M3817" t="s">
        <v>683</v>
      </c>
      <c r="N3817" t="s">
        <v>683</v>
      </c>
      <c r="O3817" t="s">
        <v>6385</v>
      </c>
      <c r="P3817" t="s">
        <v>4415</v>
      </c>
      <c r="Q3817" t="s">
        <v>76</v>
      </c>
      <c r="R3817" t="s">
        <v>63</v>
      </c>
      <c r="S3817" t="s">
        <v>44</v>
      </c>
      <c r="T3817" t="s">
        <v>2014</v>
      </c>
      <c r="U3817" t="s">
        <v>2015</v>
      </c>
      <c r="W3817" t="s">
        <v>93</v>
      </c>
      <c r="X3817">
        <v>1</v>
      </c>
      <c r="Y3817">
        <v>0</v>
      </c>
      <c r="Z3817">
        <v>0</v>
      </c>
      <c r="AA3817">
        <v>0</v>
      </c>
      <c r="AB3817">
        <v>1302401</v>
      </c>
      <c r="AC3817" t="s">
        <v>47</v>
      </c>
      <c r="AD3817" t="str">
        <f>+VLOOKUP(T3817,items!$A$2:$D$1255,4,0)</f>
        <v>MUEBLES</v>
      </c>
      <c r="AE3817">
        <f>+VLOOKUP(T3817,Tabla1[],5,0)</f>
        <v>0</v>
      </c>
      <c r="AF3817">
        <f t="shared" si="59"/>
        <v>1</v>
      </c>
    </row>
    <row r="3818" spans="1:32" x14ac:dyDescent="0.25">
      <c r="A3818">
        <v>99420</v>
      </c>
      <c r="B3818" t="s">
        <v>7830</v>
      </c>
      <c r="C3818" t="s">
        <v>33</v>
      </c>
      <c r="D3818">
        <v>0</v>
      </c>
      <c r="F3818" t="s">
        <v>3882</v>
      </c>
      <c r="G3818" t="s">
        <v>3882</v>
      </c>
      <c r="H3818" t="s">
        <v>7831</v>
      </c>
      <c r="I3818" t="s">
        <v>37</v>
      </c>
      <c r="J3818" t="s">
        <v>7832</v>
      </c>
      <c r="K3818" t="s">
        <v>7833</v>
      </c>
      <c r="L3818" t="s">
        <v>7834</v>
      </c>
      <c r="M3818" t="s">
        <v>683</v>
      </c>
      <c r="N3818" t="s">
        <v>683</v>
      </c>
      <c r="O3818" t="s">
        <v>6385</v>
      </c>
      <c r="P3818" t="s">
        <v>4415</v>
      </c>
      <c r="Q3818" t="s">
        <v>76</v>
      </c>
      <c r="R3818" t="s">
        <v>63</v>
      </c>
      <c r="S3818" t="s">
        <v>44</v>
      </c>
      <c r="T3818" t="s">
        <v>1878</v>
      </c>
      <c r="U3818" t="s">
        <v>1879</v>
      </c>
      <c r="V3818" t="s">
        <v>1349</v>
      </c>
      <c r="X3818">
        <v>2</v>
      </c>
      <c r="Y3818">
        <v>0</v>
      </c>
      <c r="Z3818">
        <v>0</v>
      </c>
      <c r="AA3818">
        <v>0</v>
      </c>
      <c r="AB3818">
        <v>2496748</v>
      </c>
      <c r="AC3818" t="s">
        <v>47</v>
      </c>
      <c r="AD3818" t="str">
        <f>+VLOOKUP(T3818,items!$A$2:$D$1255,4,0)</f>
        <v>MUEBLES</v>
      </c>
      <c r="AE3818">
        <f>+VLOOKUP(T3818,Tabla1[],5,0)</f>
        <v>0</v>
      </c>
      <c r="AF3818">
        <f t="shared" si="59"/>
        <v>1</v>
      </c>
    </row>
    <row r="3819" spans="1:32" x14ac:dyDescent="0.25">
      <c r="A3819">
        <v>99424</v>
      </c>
      <c r="B3819" t="s">
        <v>7835</v>
      </c>
      <c r="C3819" t="s">
        <v>1065</v>
      </c>
      <c r="D3819">
        <v>0</v>
      </c>
      <c r="F3819" t="s">
        <v>1213</v>
      </c>
      <c r="G3819" t="s">
        <v>1213</v>
      </c>
      <c r="H3819" t="s">
        <v>7836</v>
      </c>
      <c r="I3819" t="s">
        <v>37</v>
      </c>
      <c r="J3819" t="s">
        <v>37</v>
      </c>
      <c r="K3819" t="s">
        <v>7837</v>
      </c>
      <c r="L3819" t="s">
        <v>37</v>
      </c>
      <c r="M3819" t="s">
        <v>683</v>
      </c>
      <c r="N3819" t="s">
        <v>683</v>
      </c>
      <c r="O3819" t="s">
        <v>186</v>
      </c>
      <c r="P3819" t="s">
        <v>449</v>
      </c>
      <c r="Q3819" t="s">
        <v>5459</v>
      </c>
      <c r="R3819" t="s">
        <v>127</v>
      </c>
      <c r="S3819" t="s">
        <v>44</v>
      </c>
      <c r="T3819" t="s">
        <v>1232</v>
      </c>
      <c r="U3819" t="s">
        <v>1233</v>
      </c>
      <c r="X3819">
        <v>1</v>
      </c>
      <c r="Y3819">
        <v>0</v>
      </c>
      <c r="Z3819">
        <v>0</v>
      </c>
      <c r="AA3819">
        <v>0</v>
      </c>
      <c r="AB3819">
        <v>198000</v>
      </c>
      <c r="AC3819" t="s">
        <v>47</v>
      </c>
      <c r="AD3819">
        <f>+VLOOKUP(T3819,items!$A$2:$D$1255,4,0)</f>
        <v>0</v>
      </c>
      <c r="AE3819">
        <f>+VLOOKUP(T3819,Tabla1[],5,0)</f>
        <v>0</v>
      </c>
      <c r="AF3819">
        <f t="shared" si="59"/>
        <v>11</v>
      </c>
    </row>
    <row r="3820" spans="1:32" x14ac:dyDescent="0.25">
      <c r="A3820">
        <v>99429</v>
      </c>
      <c r="B3820" t="s">
        <v>7838</v>
      </c>
      <c r="C3820" t="s">
        <v>33</v>
      </c>
      <c r="D3820">
        <v>0</v>
      </c>
      <c r="F3820" t="s">
        <v>1213</v>
      </c>
      <c r="G3820" t="s">
        <v>683</v>
      </c>
      <c r="H3820" t="s">
        <v>7839</v>
      </c>
      <c r="I3820" t="s">
        <v>37</v>
      </c>
      <c r="J3820" t="s">
        <v>7840</v>
      </c>
      <c r="K3820" t="s">
        <v>7841</v>
      </c>
      <c r="L3820" t="s">
        <v>7842</v>
      </c>
      <c r="M3820" t="s">
        <v>445</v>
      </c>
      <c r="N3820" t="s">
        <v>445</v>
      </c>
      <c r="O3820" t="s">
        <v>387</v>
      </c>
      <c r="P3820" t="s">
        <v>343</v>
      </c>
      <c r="Q3820" t="s">
        <v>4506</v>
      </c>
      <c r="R3820" t="s">
        <v>127</v>
      </c>
      <c r="S3820" t="s">
        <v>108</v>
      </c>
      <c r="T3820" t="s">
        <v>1711</v>
      </c>
      <c r="U3820" t="s">
        <v>1712</v>
      </c>
      <c r="V3820" t="s">
        <v>958</v>
      </c>
      <c r="X3820">
        <v>1</v>
      </c>
      <c r="Y3820">
        <v>0</v>
      </c>
      <c r="Z3820">
        <v>0</v>
      </c>
      <c r="AA3820">
        <v>0</v>
      </c>
      <c r="AB3820">
        <v>1204764</v>
      </c>
      <c r="AC3820" t="s">
        <v>47</v>
      </c>
      <c r="AD3820">
        <f>+VLOOKUP(T3820,items!$A$2:$D$1255,4,0)</f>
        <v>0</v>
      </c>
      <c r="AE3820">
        <f>+VLOOKUP(T3820,Tabla1[],5,0)</f>
        <v>0</v>
      </c>
      <c r="AF3820">
        <f t="shared" si="59"/>
        <v>12</v>
      </c>
    </row>
    <row r="3821" spans="1:32" x14ac:dyDescent="0.25">
      <c r="A3821">
        <v>99437</v>
      </c>
      <c r="B3821" t="s">
        <v>5360</v>
      </c>
      <c r="C3821" t="s">
        <v>33</v>
      </c>
      <c r="D3821">
        <v>0</v>
      </c>
      <c r="F3821" t="s">
        <v>572</v>
      </c>
      <c r="G3821" t="s">
        <v>426</v>
      </c>
      <c r="H3821" t="s">
        <v>7843</v>
      </c>
      <c r="I3821" t="s">
        <v>37</v>
      </c>
      <c r="J3821" t="s">
        <v>7844</v>
      </c>
      <c r="K3821" t="s">
        <v>7845</v>
      </c>
      <c r="L3821" t="s">
        <v>7846</v>
      </c>
      <c r="M3821" t="s">
        <v>5459</v>
      </c>
      <c r="N3821" t="s">
        <v>5459</v>
      </c>
      <c r="O3821" t="s">
        <v>4506</v>
      </c>
      <c r="P3821" t="s">
        <v>1973</v>
      </c>
      <c r="Q3821" t="s">
        <v>7254</v>
      </c>
      <c r="R3821" t="s">
        <v>127</v>
      </c>
      <c r="S3821" t="s">
        <v>108</v>
      </c>
      <c r="T3821" t="s">
        <v>7403</v>
      </c>
      <c r="U3821" t="s">
        <v>7847</v>
      </c>
      <c r="V3821" t="s">
        <v>468</v>
      </c>
      <c r="W3821" t="s">
        <v>117</v>
      </c>
      <c r="X3821">
        <v>1</v>
      </c>
      <c r="Y3821">
        <v>0</v>
      </c>
      <c r="Z3821">
        <v>0</v>
      </c>
      <c r="AA3821">
        <v>0</v>
      </c>
      <c r="AB3821">
        <v>6769627</v>
      </c>
      <c r="AC3821" t="s">
        <v>47</v>
      </c>
      <c r="AD3821" t="str">
        <f>+VLOOKUP(T3821,items!$A$2:$D$1255,4,0)</f>
        <v>MUEBLES</v>
      </c>
      <c r="AE3821">
        <f>+VLOOKUP(T3821,Tabla1[],5,0)</f>
        <v>0</v>
      </c>
      <c r="AF3821">
        <f t="shared" si="59"/>
        <v>12</v>
      </c>
    </row>
    <row r="3822" spans="1:32" x14ac:dyDescent="0.25">
      <c r="A3822">
        <v>99447</v>
      </c>
      <c r="B3822" t="s">
        <v>3467</v>
      </c>
      <c r="C3822" t="s">
        <v>33</v>
      </c>
      <c r="D3822">
        <v>0</v>
      </c>
      <c r="F3822" t="s">
        <v>1213</v>
      </c>
      <c r="G3822" t="s">
        <v>186</v>
      </c>
      <c r="H3822" t="s">
        <v>7848</v>
      </c>
      <c r="I3822" t="s">
        <v>37</v>
      </c>
      <c r="J3822" t="s">
        <v>7849</v>
      </c>
      <c r="K3822" t="s">
        <v>7850</v>
      </c>
      <c r="L3822" t="s">
        <v>37</v>
      </c>
      <c r="M3822" t="s">
        <v>445</v>
      </c>
      <c r="N3822" t="s">
        <v>445</v>
      </c>
      <c r="O3822" t="s">
        <v>426</v>
      </c>
      <c r="P3822" t="s">
        <v>449</v>
      </c>
      <c r="Q3822" t="s">
        <v>449</v>
      </c>
      <c r="R3822" t="s">
        <v>411</v>
      </c>
      <c r="S3822" t="s">
        <v>164</v>
      </c>
      <c r="T3822" t="s">
        <v>1624</v>
      </c>
      <c r="U3822" t="s">
        <v>828</v>
      </c>
      <c r="X3822">
        <v>61</v>
      </c>
      <c r="Y3822">
        <v>0</v>
      </c>
      <c r="Z3822">
        <v>0</v>
      </c>
      <c r="AA3822">
        <v>0</v>
      </c>
      <c r="AB3822">
        <v>3050000</v>
      </c>
      <c r="AC3822" t="s">
        <v>47</v>
      </c>
      <c r="AD3822">
        <f>+VLOOKUP(T3822,items!$A$2:$D$1255,4,0)</f>
        <v>0</v>
      </c>
      <c r="AE3822">
        <f>+VLOOKUP(T3822,Tabla1[],5,0)</f>
        <v>0</v>
      </c>
      <c r="AF3822">
        <f t="shared" si="59"/>
        <v>12</v>
      </c>
    </row>
    <row r="3823" spans="1:32" x14ac:dyDescent="0.25">
      <c r="A3823">
        <v>99450</v>
      </c>
      <c r="B3823" t="s">
        <v>5293</v>
      </c>
      <c r="C3823" t="s">
        <v>1065</v>
      </c>
      <c r="D3823">
        <v>0</v>
      </c>
      <c r="F3823" t="s">
        <v>1213</v>
      </c>
      <c r="G3823" t="s">
        <v>683</v>
      </c>
      <c r="H3823" t="s">
        <v>7851</v>
      </c>
      <c r="I3823" t="s">
        <v>37</v>
      </c>
      <c r="J3823" t="s">
        <v>37</v>
      </c>
      <c r="K3823" t="s">
        <v>7852</v>
      </c>
      <c r="L3823" t="s">
        <v>37</v>
      </c>
      <c r="M3823" t="s">
        <v>186</v>
      </c>
      <c r="N3823" t="s">
        <v>186</v>
      </c>
      <c r="O3823" t="s">
        <v>1214</v>
      </c>
      <c r="P3823" t="s">
        <v>1106</v>
      </c>
      <c r="Q3823" t="s">
        <v>2253</v>
      </c>
      <c r="R3823" t="s">
        <v>127</v>
      </c>
      <c r="S3823" t="s">
        <v>44</v>
      </c>
      <c r="T3823" t="s">
        <v>1232</v>
      </c>
      <c r="U3823" t="s">
        <v>1233</v>
      </c>
      <c r="X3823">
        <v>1</v>
      </c>
      <c r="Y3823">
        <v>0</v>
      </c>
      <c r="Z3823">
        <v>0</v>
      </c>
      <c r="AA3823">
        <v>0</v>
      </c>
      <c r="AB3823">
        <v>198000</v>
      </c>
      <c r="AC3823" t="s">
        <v>47</v>
      </c>
      <c r="AD3823">
        <f>+VLOOKUP(T3823,items!$A$2:$D$1255,4,0)</f>
        <v>0</v>
      </c>
      <c r="AE3823">
        <f>+VLOOKUP(T3823,Tabla1[],5,0)</f>
        <v>0</v>
      </c>
      <c r="AF3823">
        <f t="shared" si="59"/>
        <v>11</v>
      </c>
    </row>
    <row r="3824" spans="1:32" x14ac:dyDescent="0.25">
      <c r="A3824">
        <v>99453</v>
      </c>
      <c r="B3824" t="s">
        <v>6569</v>
      </c>
      <c r="C3824" t="s">
        <v>75</v>
      </c>
      <c r="D3824">
        <v>0</v>
      </c>
      <c r="F3824" t="s">
        <v>683</v>
      </c>
      <c r="G3824" t="s">
        <v>683</v>
      </c>
      <c r="H3824" t="s">
        <v>7853</v>
      </c>
      <c r="I3824" t="s">
        <v>37</v>
      </c>
      <c r="J3824" t="s">
        <v>7854</v>
      </c>
      <c r="K3824" t="s">
        <v>7855</v>
      </c>
      <c r="L3824" t="s">
        <v>37</v>
      </c>
      <c r="M3824" t="s">
        <v>445</v>
      </c>
      <c r="N3824" t="s">
        <v>445</v>
      </c>
      <c r="O3824" t="s">
        <v>426</v>
      </c>
      <c r="P3824" t="s">
        <v>449</v>
      </c>
      <c r="Q3824" t="s">
        <v>449</v>
      </c>
      <c r="R3824" t="s">
        <v>127</v>
      </c>
      <c r="S3824" t="s">
        <v>128</v>
      </c>
      <c r="T3824" t="s">
        <v>3801</v>
      </c>
      <c r="U3824" t="s">
        <v>3802</v>
      </c>
      <c r="X3824">
        <v>1</v>
      </c>
      <c r="Y3824">
        <v>0</v>
      </c>
      <c r="Z3824">
        <v>0</v>
      </c>
      <c r="AA3824">
        <v>0</v>
      </c>
      <c r="AB3824">
        <v>409612</v>
      </c>
      <c r="AC3824" t="s">
        <v>47</v>
      </c>
      <c r="AD3824">
        <f>+VLOOKUP(T3824,items!$A$2:$D$1255,4,0)</f>
        <v>0</v>
      </c>
      <c r="AE3824">
        <f>+VLOOKUP(T3824,Tabla1[],5,0)</f>
        <v>0</v>
      </c>
      <c r="AF3824">
        <f t="shared" si="59"/>
        <v>12</v>
      </c>
    </row>
    <row r="3825" spans="1:34" x14ac:dyDescent="0.25">
      <c r="A3825">
        <v>99453</v>
      </c>
      <c r="B3825" t="s">
        <v>6569</v>
      </c>
      <c r="C3825" t="s">
        <v>75</v>
      </c>
      <c r="D3825">
        <v>0</v>
      </c>
      <c r="F3825" t="s">
        <v>683</v>
      </c>
      <c r="G3825" t="s">
        <v>683</v>
      </c>
      <c r="H3825" t="s">
        <v>7853</v>
      </c>
      <c r="I3825" t="s">
        <v>37</v>
      </c>
      <c r="J3825" t="s">
        <v>7854</v>
      </c>
      <c r="K3825" t="s">
        <v>7855</v>
      </c>
      <c r="L3825" t="s">
        <v>37</v>
      </c>
      <c r="M3825" t="s">
        <v>445</v>
      </c>
      <c r="N3825" t="s">
        <v>445</v>
      </c>
      <c r="O3825" t="s">
        <v>426</v>
      </c>
      <c r="P3825" t="s">
        <v>449</v>
      </c>
      <c r="Q3825" t="s">
        <v>449</v>
      </c>
      <c r="R3825" t="s">
        <v>127</v>
      </c>
      <c r="S3825" t="s">
        <v>128</v>
      </c>
      <c r="T3825" t="s">
        <v>6575</v>
      </c>
      <c r="U3825" t="s">
        <v>6576</v>
      </c>
      <c r="X3825">
        <v>1</v>
      </c>
      <c r="Y3825">
        <v>0</v>
      </c>
      <c r="Z3825">
        <v>0</v>
      </c>
      <c r="AA3825">
        <v>0</v>
      </c>
      <c r="AB3825">
        <v>299717</v>
      </c>
      <c r="AC3825" t="s">
        <v>47</v>
      </c>
      <c r="AD3825">
        <f>+VLOOKUP(T3825,items!$A$2:$D$1255,4,0)</f>
        <v>0</v>
      </c>
      <c r="AE3825">
        <f>+VLOOKUP(T3825,Tabla1[],5,0)</f>
        <v>0</v>
      </c>
      <c r="AF3825">
        <f t="shared" si="59"/>
        <v>12</v>
      </c>
    </row>
    <row r="3826" spans="1:34" x14ac:dyDescent="0.25">
      <c r="A3826">
        <v>99457</v>
      </c>
      <c r="B3826" t="s">
        <v>3603</v>
      </c>
      <c r="C3826" t="s">
        <v>75</v>
      </c>
      <c r="D3826">
        <v>0</v>
      </c>
      <c r="F3826" t="s">
        <v>683</v>
      </c>
      <c r="G3826" t="s">
        <v>1214</v>
      </c>
      <c r="H3826" t="s">
        <v>7856</v>
      </c>
      <c r="I3826" t="s">
        <v>7857</v>
      </c>
      <c r="J3826" t="s">
        <v>7858</v>
      </c>
      <c r="K3826" t="s">
        <v>7859</v>
      </c>
      <c r="L3826" t="s">
        <v>7860</v>
      </c>
      <c r="M3826" t="s">
        <v>449</v>
      </c>
      <c r="N3826" t="s">
        <v>341</v>
      </c>
      <c r="O3826" t="s">
        <v>4819</v>
      </c>
      <c r="P3826" t="s">
        <v>6584</v>
      </c>
      <c r="Q3826" t="s">
        <v>5230</v>
      </c>
      <c r="R3826" t="s">
        <v>127</v>
      </c>
      <c r="S3826" t="s">
        <v>272</v>
      </c>
      <c r="T3826" t="s">
        <v>1519</v>
      </c>
      <c r="U3826" t="s">
        <v>1520</v>
      </c>
      <c r="V3826" t="s">
        <v>244</v>
      </c>
      <c r="W3826" t="s">
        <v>111</v>
      </c>
      <c r="X3826">
        <v>1</v>
      </c>
      <c r="Y3826">
        <v>4950</v>
      </c>
      <c r="Z3826">
        <v>0</v>
      </c>
      <c r="AA3826">
        <v>5897</v>
      </c>
      <c r="AB3826" s="14">
        <v>7055784</v>
      </c>
      <c r="AC3826" t="s">
        <v>47</v>
      </c>
      <c r="AD3826" t="str">
        <f>+VLOOKUP(T3826,items!$A$2:$D$1255,4,0)</f>
        <v>PERGOLA</v>
      </c>
      <c r="AE3826" t="str">
        <f>+VLOOKUP(T3826,Tabla1[],5,0)</f>
        <v>PERGOLITE</v>
      </c>
      <c r="AF3826">
        <f t="shared" si="59"/>
        <v>12</v>
      </c>
      <c r="AG3826">
        <v>3816</v>
      </c>
      <c r="AH3826" s="14">
        <v>7055784</v>
      </c>
    </row>
    <row r="3827" spans="1:34" x14ac:dyDescent="0.25">
      <c r="A3827">
        <v>99467</v>
      </c>
      <c r="B3827" t="s">
        <v>7861</v>
      </c>
      <c r="C3827" t="s">
        <v>75</v>
      </c>
      <c r="D3827">
        <v>0</v>
      </c>
      <c r="F3827" t="s">
        <v>683</v>
      </c>
      <c r="G3827" t="s">
        <v>683</v>
      </c>
      <c r="H3827" t="s">
        <v>7862</v>
      </c>
      <c r="I3827" t="s">
        <v>37</v>
      </c>
      <c r="J3827" t="s">
        <v>7863</v>
      </c>
      <c r="K3827" t="s">
        <v>7864</v>
      </c>
      <c r="L3827" t="s">
        <v>37</v>
      </c>
      <c r="M3827" t="s">
        <v>186</v>
      </c>
      <c r="N3827" t="s">
        <v>186</v>
      </c>
      <c r="O3827" t="s">
        <v>1214</v>
      </c>
      <c r="P3827" t="s">
        <v>426</v>
      </c>
      <c r="Q3827" t="s">
        <v>426</v>
      </c>
      <c r="R3827" t="s">
        <v>43</v>
      </c>
      <c r="S3827" t="s">
        <v>164</v>
      </c>
      <c r="T3827" t="s">
        <v>2135</v>
      </c>
      <c r="U3827" t="s">
        <v>214</v>
      </c>
      <c r="X3827">
        <v>22</v>
      </c>
      <c r="Y3827">
        <v>0</v>
      </c>
      <c r="Z3827">
        <v>0</v>
      </c>
      <c r="AA3827">
        <v>0</v>
      </c>
      <c r="AB3827">
        <v>1157200</v>
      </c>
      <c r="AC3827" t="s">
        <v>47</v>
      </c>
      <c r="AD3827">
        <f>+VLOOKUP(T3827,items!$A$2:$D$1255,4,0)</f>
        <v>0</v>
      </c>
      <c r="AE3827">
        <f>+VLOOKUP(T3827,Tabla1[],5,0)</f>
        <v>0</v>
      </c>
      <c r="AF3827">
        <f t="shared" si="59"/>
        <v>11</v>
      </c>
    </row>
    <row r="3828" spans="1:34" x14ac:dyDescent="0.25">
      <c r="A3828">
        <v>99471</v>
      </c>
      <c r="B3828" t="s">
        <v>1234</v>
      </c>
      <c r="C3828" t="s">
        <v>75</v>
      </c>
      <c r="D3828">
        <v>0</v>
      </c>
      <c r="F3828" t="s">
        <v>683</v>
      </c>
      <c r="G3828" t="s">
        <v>683</v>
      </c>
      <c r="H3828" t="s">
        <v>7865</v>
      </c>
      <c r="I3828" t="s">
        <v>37</v>
      </c>
      <c r="J3828" t="s">
        <v>7866</v>
      </c>
      <c r="K3828" t="s">
        <v>7867</v>
      </c>
      <c r="L3828" t="s">
        <v>37</v>
      </c>
      <c r="M3828" t="s">
        <v>186</v>
      </c>
      <c r="N3828" t="s">
        <v>186</v>
      </c>
      <c r="O3828" t="s">
        <v>1214</v>
      </c>
      <c r="P3828" t="s">
        <v>426</v>
      </c>
      <c r="Q3828" t="s">
        <v>426</v>
      </c>
      <c r="R3828" t="s">
        <v>127</v>
      </c>
      <c r="S3828" t="s">
        <v>164</v>
      </c>
      <c r="T3828" t="s">
        <v>1575</v>
      </c>
      <c r="U3828" t="s">
        <v>1576</v>
      </c>
      <c r="X3828">
        <v>3.5</v>
      </c>
      <c r="Y3828">
        <v>0</v>
      </c>
      <c r="Z3828">
        <v>0</v>
      </c>
      <c r="AA3828">
        <v>0</v>
      </c>
      <c r="AB3828">
        <v>184100</v>
      </c>
      <c r="AC3828" t="s">
        <v>47</v>
      </c>
      <c r="AD3828">
        <f>+VLOOKUP(T3828,items!$A$2:$D$1255,4,0)</f>
        <v>0</v>
      </c>
      <c r="AE3828">
        <f>+VLOOKUP(T3828,Tabla1[],5,0)</f>
        <v>0</v>
      </c>
      <c r="AF3828">
        <f t="shared" si="59"/>
        <v>11</v>
      </c>
    </row>
    <row r="3829" spans="1:34" x14ac:dyDescent="0.25">
      <c r="A3829">
        <v>99478</v>
      </c>
      <c r="B3829" t="s">
        <v>4625</v>
      </c>
      <c r="C3829" t="s">
        <v>75</v>
      </c>
      <c r="D3829">
        <v>0</v>
      </c>
      <c r="F3829" t="s">
        <v>683</v>
      </c>
      <c r="G3829" t="s">
        <v>186</v>
      </c>
      <c r="H3829" t="s">
        <v>7868</v>
      </c>
      <c r="I3829" t="s">
        <v>37</v>
      </c>
      <c r="J3829" t="s">
        <v>7869</v>
      </c>
      <c r="K3829" t="s">
        <v>7870</v>
      </c>
      <c r="L3829" t="s">
        <v>37</v>
      </c>
      <c r="M3829" t="s">
        <v>445</v>
      </c>
      <c r="N3829" t="s">
        <v>445</v>
      </c>
      <c r="O3829" t="s">
        <v>426</v>
      </c>
      <c r="P3829" t="s">
        <v>449</v>
      </c>
      <c r="Q3829" t="s">
        <v>449</v>
      </c>
      <c r="R3829" t="s">
        <v>127</v>
      </c>
      <c r="S3829" t="s">
        <v>164</v>
      </c>
      <c r="T3829" t="s">
        <v>2135</v>
      </c>
      <c r="U3829" t="s">
        <v>214</v>
      </c>
      <c r="X3829">
        <v>11</v>
      </c>
      <c r="Y3829">
        <v>0</v>
      </c>
      <c r="Z3829">
        <v>0</v>
      </c>
      <c r="AA3829">
        <v>0</v>
      </c>
      <c r="AB3829">
        <v>578600</v>
      </c>
      <c r="AC3829" t="s">
        <v>47</v>
      </c>
      <c r="AD3829">
        <f>+VLOOKUP(T3829,items!$A$2:$D$1255,4,0)</f>
        <v>0</v>
      </c>
      <c r="AE3829">
        <f>+VLOOKUP(T3829,Tabla1[],5,0)</f>
        <v>0</v>
      </c>
      <c r="AF3829">
        <f t="shared" si="59"/>
        <v>12</v>
      </c>
    </row>
    <row r="3830" spans="1:34" x14ac:dyDescent="0.25">
      <c r="A3830">
        <v>99480</v>
      </c>
      <c r="B3830" t="s">
        <v>7871</v>
      </c>
      <c r="C3830" t="s">
        <v>33</v>
      </c>
      <c r="D3830">
        <v>0</v>
      </c>
      <c r="F3830" t="s">
        <v>683</v>
      </c>
      <c r="G3830" t="s">
        <v>449</v>
      </c>
      <c r="H3830" t="s">
        <v>7872</v>
      </c>
      <c r="I3830" t="s">
        <v>37</v>
      </c>
      <c r="J3830" t="s">
        <v>7873</v>
      </c>
      <c r="K3830" t="s">
        <v>7874</v>
      </c>
      <c r="L3830" t="s">
        <v>37</v>
      </c>
      <c r="M3830" t="s">
        <v>1215</v>
      </c>
      <c r="N3830" t="s">
        <v>1215</v>
      </c>
      <c r="O3830" t="s">
        <v>6845</v>
      </c>
      <c r="P3830" t="s">
        <v>76</v>
      </c>
      <c r="Q3830" t="s">
        <v>6762</v>
      </c>
      <c r="R3830" t="s">
        <v>7875</v>
      </c>
      <c r="S3830" t="s">
        <v>88</v>
      </c>
      <c r="T3830" t="s">
        <v>209</v>
      </c>
      <c r="U3830" t="s">
        <v>210</v>
      </c>
      <c r="W3830" t="s">
        <v>211</v>
      </c>
      <c r="X3830">
        <v>4</v>
      </c>
      <c r="Y3830">
        <v>0</v>
      </c>
      <c r="Z3830">
        <v>0</v>
      </c>
      <c r="AA3830">
        <v>0</v>
      </c>
      <c r="AB3830">
        <v>964824</v>
      </c>
      <c r="AC3830" t="s">
        <v>47</v>
      </c>
      <c r="AD3830">
        <f>+VLOOKUP(T3830,items!$A$2:$D$1255,4,0)</f>
        <v>0</v>
      </c>
      <c r="AE3830">
        <f>+VLOOKUP(T3830,Tabla1[],5,0)</f>
        <v>0</v>
      </c>
      <c r="AF3830">
        <f t="shared" si="59"/>
        <v>1</v>
      </c>
    </row>
    <row r="3831" spans="1:34" x14ac:dyDescent="0.25">
      <c r="A3831">
        <v>99480</v>
      </c>
      <c r="B3831" t="s">
        <v>7871</v>
      </c>
      <c r="C3831" t="s">
        <v>33</v>
      </c>
      <c r="D3831">
        <v>0</v>
      </c>
      <c r="F3831" t="s">
        <v>683</v>
      </c>
      <c r="G3831" t="s">
        <v>449</v>
      </c>
      <c r="H3831" t="s">
        <v>7872</v>
      </c>
      <c r="I3831" t="s">
        <v>37</v>
      </c>
      <c r="J3831" t="s">
        <v>7873</v>
      </c>
      <c r="K3831" t="s">
        <v>7874</v>
      </c>
      <c r="L3831" t="s">
        <v>37</v>
      </c>
      <c r="M3831" t="s">
        <v>1215</v>
      </c>
      <c r="N3831" t="s">
        <v>1215</v>
      </c>
      <c r="O3831" t="s">
        <v>6845</v>
      </c>
      <c r="P3831" t="s">
        <v>76</v>
      </c>
      <c r="Q3831" t="s">
        <v>6762</v>
      </c>
      <c r="R3831" t="s">
        <v>7875</v>
      </c>
      <c r="S3831" t="s">
        <v>88</v>
      </c>
      <c r="T3831" t="s">
        <v>1062</v>
      </c>
      <c r="U3831" t="s">
        <v>6030</v>
      </c>
      <c r="V3831" t="s">
        <v>884</v>
      </c>
      <c r="X3831">
        <v>4</v>
      </c>
      <c r="Y3831">
        <v>0</v>
      </c>
      <c r="Z3831">
        <v>0</v>
      </c>
      <c r="AA3831">
        <v>0</v>
      </c>
      <c r="AB3831">
        <v>3949648</v>
      </c>
      <c r="AC3831" t="s">
        <v>47</v>
      </c>
      <c r="AD3831">
        <f>+VLOOKUP(T3831,items!$A$2:$D$1255,4,0)</f>
        <v>0</v>
      </c>
      <c r="AE3831">
        <f>+VLOOKUP(T3831,Tabla1[],5,0)</f>
        <v>0</v>
      </c>
      <c r="AF3831">
        <f t="shared" si="59"/>
        <v>1</v>
      </c>
    </row>
    <row r="3832" spans="1:34" x14ac:dyDescent="0.25">
      <c r="A3832">
        <v>99480</v>
      </c>
      <c r="B3832" t="s">
        <v>7871</v>
      </c>
      <c r="C3832" t="s">
        <v>33</v>
      </c>
      <c r="D3832">
        <v>0</v>
      </c>
      <c r="F3832" t="s">
        <v>683</v>
      </c>
      <c r="G3832" t="s">
        <v>449</v>
      </c>
      <c r="H3832" t="s">
        <v>7872</v>
      </c>
      <c r="I3832" t="s">
        <v>37</v>
      </c>
      <c r="J3832" t="s">
        <v>7873</v>
      </c>
      <c r="K3832" t="s">
        <v>7874</v>
      </c>
      <c r="L3832" t="s">
        <v>37</v>
      </c>
      <c r="M3832" t="s">
        <v>1215</v>
      </c>
      <c r="N3832" t="s">
        <v>1215</v>
      </c>
      <c r="O3832" t="s">
        <v>6845</v>
      </c>
      <c r="P3832" t="s">
        <v>76</v>
      </c>
      <c r="Q3832" t="s">
        <v>6762</v>
      </c>
      <c r="R3832" t="s">
        <v>7875</v>
      </c>
      <c r="S3832" t="s">
        <v>88</v>
      </c>
      <c r="T3832" t="s">
        <v>314</v>
      </c>
      <c r="U3832" t="s">
        <v>315</v>
      </c>
      <c r="X3832">
        <v>1</v>
      </c>
      <c r="Y3832">
        <v>0</v>
      </c>
      <c r="Z3832">
        <v>0</v>
      </c>
      <c r="AA3832">
        <v>0</v>
      </c>
      <c r="AB3832">
        <v>400000</v>
      </c>
      <c r="AC3832" t="s">
        <v>47</v>
      </c>
      <c r="AD3832">
        <f>+VLOOKUP(T3832,items!$A$2:$D$1255,4,0)</f>
        <v>0</v>
      </c>
      <c r="AE3832">
        <f>+VLOOKUP(T3832,Tabla1[],5,0)</f>
        <v>0</v>
      </c>
      <c r="AF3832">
        <f t="shared" si="59"/>
        <v>1</v>
      </c>
    </row>
    <row r="3833" spans="1:34" x14ac:dyDescent="0.25">
      <c r="A3833">
        <v>99489</v>
      </c>
      <c r="B3833" t="s">
        <v>3679</v>
      </c>
      <c r="C3833" t="s">
        <v>75</v>
      </c>
      <c r="D3833">
        <v>0</v>
      </c>
      <c r="F3833" t="s">
        <v>683</v>
      </c>
      <c r="G3833" t="s">
        <v>186</v>
      </c>
      <c r="H3833" t="s">
        <v>7876</v>
      </c>
      <c r="I3833" t="s">
        <v>37</v>
      </c>
      <c r="J3833" t="s">
        <v>7877</v>
      </c>
      <c r="K3833" t="s">
        <v>7878</v>
      </c>
      <c r="L3833" t="s">
        <v>37</v>
      </c>
      <c r="M3833" t="s">
        <v>445</v>
      </c>
      <c r="N3833" t="s">
        <v>445</v>
      </c>
      <c r="O3833" t="s">
        <v>426</v>
      </c>
      <c r="P3833" t="s">
        <v>449</v>
      </c>
      <c r="Q3833" t="s">
        <v>449</v>
      </c>
      <c r="R3833" t="s">
        <v>127</v>
      </c>
      <c r="S3833" t="s">
        <v>164</v>
      </c>
      <c r="T3833" t="s">
        <v>1315</v>
      </c>
      <c r="U3833" t="s">
        <v>1147</v>
      </c>
      <c r="X3833">
        <v>20</v>
      </c>
      <c r="Y3833">
        <v>0</v>
      </c>
      <c r="Z3833">
        <v>0</v>
      </c>
      <c r="AA3833">
        <v>0</v>
      </c>
      <c r="AB3833">
        <v>1052000</v>
      </c>
      <c r="AC3833" t="s">
        <v>47</v>
      </c>
      <c r="AD3833">
        <f>+VLOOKUP(T3833,items!$A$2:$D$1255,4,0)</f>
        <v>0</v>
      </c>
      <c r="AE3833">
        <f>+VLOOKUP(T3833,Tabla1[],5,0)</f>
        <v>0</v>
      </c>
      <c r="AF3833">
        <f t="shared" si="59"/>
        <v>12</v>
      </c>
    </row>
    <row r="3834" spans="1:34" x14ac:dyDescent="0.25">
      <c r="A3834">
        <v>99490</v>
      </c>
      <c r="B3834" t="s">
        <v>3603</v>
      </c>
      <c r="C3834" t="s">
        <v>75</v>
      </c>
      <c r="D3834">
        <v>0</v>
      </c>
      <c r="F3834" t="s">
        <v>683</v>
      </c>
      <c r="G3834" t="s">
        <v>1214</v>
      </c>
      <c r="H3834" t="s">
        <v>7879</v>
      </c>
      <c r="I3834" t="s">
        <v>7880</v>
      </c>
      <c r="J3834" t="s">
        <v>7881</v>
      </c>
      <c r="K3834" t="s">
        <v>7882</v>
      </c>
      <c r="L3834" t="s">
        <v>7883</v>
      </c>
      <c r="M3834" t="s">
        <v>426</v>
      </c>
      <c r="N3834" t="s">
        <v>2253</v>
      </c>
      <c r="O3834" t="s">
        <v>387</v>
      </c>
      <c r="P3834" t="s">
        <v>343</v>
      </c>
      <c r="Q3834" t="s">
        <v>4883</v>
      </c>
      <c r="R3834" t="s">
        <v>63</v>
      </c>
      <c r="S3834" t="s">
        <v>272</v>
      </c>
      <c r="T3834" t="s">
        <v>7884</v>
      </c>
      <c r="U3834" t="s">
        <v>7885</v>
      </c>
      <c r="X3834">
        <v>1</v>
      </c>
      <c r="Y3834">
        <v>7825</v>
      </c>
      <c r="Z3834">
        <v>0</v>
      </c>
      <c r="AA3834">
        <v>9345</v>
      </c>
      <c r="AB3834" s="14">
        <v>22896000</v>
      </c>
      <c r="AC3834" t="s">
        <v>47</v>
      </c>
      <c r="AD3834">
        <f>+VLOOKUP(T3834,items!$A$2:$D$1255,4,0)</f>
        <v>0</v>
      </c>
      <c r="AE3834">
        <f>+VLOOKUP(T3834,Tabla1[],5,0)</f>
        <v>0</v>
      </c>
      <c r="AF3834">
        <f t="shared" si="59"/>
        <v>12</v>
      </c>
      <c r="AG3834">
        <v>3816</v>
      </c>
      <c r="AH3834" s="14">
        <v>22896000</v>
      </c>
    </row>
    <row r="3835" spans="1:34" x14ac:dyDescent="0.25">
      <c r="A3835">
        <v>99493</v>
      </c>
      <c r="B3835" t="s">
        <v>3471</v>
      </c>
      <c r="C3835" t="s">
        <v>75</v>
      </c>
      <c r="D3835">
        <v>0</v>
      </c>
      <c r="F3835" t="s">
        <v>683</v>
      </c>
      <c r="G3835" t="s">
        <v>186</v>
      </c>
      <c r="H3835" t="s">
        <v>7886</v>
      </c>
      <c r="I3835" t="s">
        <v>37</v>
      </c>
      <c r="J3835" t="s">
        <v>7887</v>
      </c>
      <c r="K3835" t="s">
        <v>7888</v>
      </c>
      <c r="L3835" t="s">
        <v>37</v>
      </c>
      <c r="M3835" t="s">
        <v>445</v>
      </c>
      <c r="N3835" t="s">
        <v>445</v>
      </c>
      <c r="O3835" t="s">
        <v>426</v>
      </c>
      <c r="P3835" t="s">
        <v>449</v>
      </c>
      <c r="Q3835" t="s">
        <v>449</v>
      </c>
      <c r="R3835" t="s">
        <v>127</v>
      </c>
      <c r="S3835" t="s">
        <v>164</v>
      </c>
      <c r="T3835" t="s">
        <v>1126</v>
      </c>
      <c r="U3835" t="s">
        <v>1127</v>
      </c>
      <c r="X3835">
        <v>3</v>
      </c>
      <c r="Y3835">
        <v>0</v>
      </c>
      <c r="Z3835">
        <v>0</v>
      </c>
      <c r="AA3835">
        <v>0</v>
      </c>
      <c r="AB3835">
        <v>180000</v>
      </c>
      <c r="AC3835" t="s">
        <v>47</v>
      </c>
      <c r="AD3835">
        <f>+VLOOKUP(T3835,items!$A$2:$D$1255,4,0)</f>
        <v>0</v>
      </c>
      <c r="AE3835">
        <f>+VLOOKUP(T3835,Tabla1[],5,0)</f>
        <v>0</v>
      </c>
      <c r="AF3835">
        <f t="shared" si="59"/>
        <v>12</v>
      </c>
    </row>
    <row r="3836" spans="1:34" x14ac:dyDescent="0.25">
      <c r="A3836">
        <v>99493</v>
      </c>
      <c r="B3836" t="s">
        <v>3471</v>
      </c>
      <c r="C3836" t="s">
        <v>75</v>
      </c>
      <c r="D3836">
        <v>0</v>
      </c>
      <c r="F3836" t="s">
        <v>683</v>
      </c>
      <c r="G3836" t="s">
        <v>186</v>
      </c>
      <c r="H3836" t="s">
        <v>7886</v>
      </c>
      <c r="I3836" t="s">
        <v>37</v>
      </c>
      <c r="J3836" t="s">
        <v>7887</v>
      </c>
      <c r="K3836" t="s">
        <v>7888</v>
      </c>
      <c r="L3836" t="s">
        <v>37</v>
      </c>
      <c r="M3836" t="s">
        <v>445</v>
      </c>
      <c r="N3836" t="s">
        <v>445</v>
      </c>
      <c r="O3836" t="s">
        <v>426</v>
      </c>
      <c r="P3836" t="s">
        <v>449</v>
      </c>
      <c r="Q3836" t="s">
        <v>449</v>
      </c>
      <c r="R3836" t="s">
        <v>127</v>
      </c>
      <c r="S3836" t="s">
        <v>164</v>
      </c>
      <c r="T3836" t="s">
        <v>3238</v>
      </c>
      <c r="U3836" t="s">
        <v>3239</v>
      </c>
      <c r="X3836">
        <v>10</v>
      </c>
      <c r="Y3836">
        <v>0</v>
      </c>
      <c r="Z3836">
        <v>0</v>
      </c>
      <c r="AA3836">
        <v>0</v>
      </c>
      <c r="AB3836">
        <v>526000</v>
      </c>
      <c r="AC3836" t="s">
        <v>47</v>
      </c>
      <c r="AD3836">
        <f>+VLOOKUP(T3836,items!$A$2:$D$1255,4,0)</f>
        <v>0</v>
      </c>
      <c r="AE3836">
        <f>+VLOOKUP(T3836,Tabla1[],5,0)</f>
        <v>0</v>
      </c>
      <c r="AF3836">
        <f t="shared" si="59"/>
        <v>12</v>
      </c>
    </row>
    <row r="3837" spans="1:34" x14ac:dyDescent="0.25">
      <c r="A3837">
        <v>99495</v>
      </c>
      <c r="B3837" t="s">
        <v>7889</v>
      </c>
      <c r="C3837" t="s">
        <v>33</v>
      </c>
      <c r="D3837">
        <v>0</v>
      </c>
      <c r="F3837" t="s">
        <v>683</v>
      </c>
      <c r="G3837" t="s">
        <v>1106</v>
      </c>
      <c r="H3837" t="s">
        <v>7890</v>
      </c>
      <c r="I3837" t="s">
        <v>37</v>
      </c>
      <c r="J3837" t="s">
        <v>7891</v>
      </c>
      <c r="K3837" t="s">
        <v>7892</v>
      </c>
      <c r="L3837" t="s">
        <v>7893</v>
      </c>
      <c r="M3837" t="s">
        <v>2252</v>
      </c>
      <c r="N3837" t="s">
        <v>2252</v>
      </c>
      <c r="O3837" t="s">
        <v>5557</v>
      </c>
      <c r="P3837" t="s">
        <v>4883</v>
      </c>
      <c r="Q3837" t="s">
        <v>4884</v>
      </c>
      <c r="R3837" t="s">
        <v>127</v>
      </c>
      <c r="S3837" t="s">
        <v>128</v>
      </c>
      <c r="T3837" t="s">
        <v>311</v>
      </c>
      <c r="U3837" t="s">
        <v>312</v>
      </c>
      <c r="V3837" t="s">
        <v>2041</v>
      </c>
      <c r="X3837">
        <v>2</v>
      </c>
      <c r="Y3837">
        <v>0</v>
      </c>
      <c r="Z3837">
        <v>0</v>
      </c>
      <c r="AA3837">
        <v>0</v>
      </c>
      <c r="AB3837">
        <v>2835014</v>
      </c>
      <c r="AC3837" t="s">
        <v>47</v>
      </c>
      <c r="AD3837" t="str">
        <f>+VLOOKUP(T3837,items!$A$2:$D$1255,4,0)</f>
        <v>MUEBLES</v>
      </c>
      <c r="AE3837">
        <f>+VLOOKUP(T3837,Tabla1[],5,0)</f>
        <v>0</v>
      </c>
      <c r="AF3837">
        <f t="shared" si="59"/>
        <v>12</v>
      </c>
    </row>
    <row r="3838" spans="1:34" x14ac:dyDescent="0.25">
      <c r="A3838">
        <v>99495</v>
      </c>
      <c r="B3838" t="s">
        <v>7889</v>
      </c>
      <c r="C3838" t="s">
        <v>33</v>
      </c>
      <c r="D3838">
        <v>0</v>
      </c>
      <c r="F3838" t="s">
        <v>683</v>
      </c>
      <c r="G3838" t="s">
        <v>1106</v>
      </c>
      <c r="H3838" t="s">
        <v>7890</v>
      </c>
      <c r="I3838" t="s">
        <v>37</v>
      </c>
      <c r="J3838" t="s">
        <v>7891</v>
      </c>
      <c r="K3838" t="s">
        <v>7892</v>
      </c>
      <c r="L3838" t="s">
        <v>7893</v>
      </c>
      <c r="M3838" t="s">
        <v>2252</v>
      </c>
      <c r="N3838" t="s">
        <v>2252</v>
      </c>
      <c r="O3838" t="s">
        <v>5557</v>
      </c>
      <c r="P3838" t="s">
        <v>4883</v>
      </c>
      <c r="Q3838" t="s">
        <v>4884</v>
      </c>
      <c r="R3838" t="s">
        <v>127</v>
      </c>
      <c r="S3838" t="s">
        <v>128</v>
      </c>
      <c r="T3838" t="s">
        <v>3142</v>
      </c>
      <c r="U3838" t="s">
        <v>3143</v>
      </c>
      <c r="X3838">
        <v>1</v>
      </c>
      <c r="Y3838">
        <v>0</v>
      </c>
      <c r="Z3838">
        <v>0</v>
      </c>
      <c r="AA3838">
        <v>0</v>
      </c>
      <c r="AB3838">
        <v>571814</v>
      </c>
      <c r="AC3838" t="s">
        <v>47</v>
      </c>
      <c r="AD3838" t="str">
        <f>+VLOOKUP(T3838,items!$A$2:$D$1255,4,0)</f>
        <v>MUEBLES</v>
      </c>
      <c r="AE3838">
        <f>+VLOOKUP(T3838,Tabla1[],5,0)</f>
        <v>0</v>
      </c>
      <c r="AF3838">
        <f t="shared" si="59"/>
        <v>12</v>
      </c>
    </row>
    <row r="3839" spans="1:34" x14ac:dyDescent="0.25">
      <c r="A3839">
        <v>99495</v>
      </c>
      <c r="B3839" t="s">
        <v>7889</v>
      </c>
      <c r="C3839" t="s">
        <v>33</v>
      </c>
      <c r="D3839">
        <v>0</v>
      </c>
      <c r="F3839" t="s">
        <v>683</v>
      </c>
      <c r="G3839" t="s">
        <v>1106</v>
      </c>
      <c r="H3839" t="s">
        <v>7890</v>
      </c>
      <c r="I3839" t="s">
        <v>37</v>
      </c>
      <c r="J3839" t="s">
        <v>7891</v>
      </c>
      <c r="K3839" t="s">
        <v>7892</v>
      </c>
      <c r="L3839" t="s">
        <v>7893</v>
      </c>
      <c r="M3839" t="s">
        <v>2252</v>
      </c>
      <c r="N3839" t="s">
        <v>2252</v>
      </c>
      <c r="O3839" t="s">
        <v>5557</v>
      </c>
      <c r="P3839" t="s">
        <v>4883</v>
      </c>
      <c r="Q3839" t="s">
        <v>4884</v>
      </c>
      <c r="R3839" t="s">
        <v>127</v>
      </c>
      <c r="S3839" t="s">
        <v>128</v>
      </c>
      <c r="T3839" t="s">
        <v>314</v>
      </c>
      <c r="U3839" t="s">
        <v>315</v>
      </c>
      <c r="X3839">
        <v>1</v>
      </c>
      <c r="Y3839">
        <v>0</v>
      </c>
      <c r="Z3839">
        <v>0</v>
      </c>
      <c r="AA3839">
        <v>0</v>
      </c>
      <c r="AB3839">
        <v>350000</v>
      </c>
      <c r="AC3839" t="s">
        <v>47</v>
      </c>
      <c r="AD3839">
        <f>+VLOOKUP(T3839,items!$A$2:$D$1255,4,0)</f>
        <v>0</v>
      </c>
      <c r="AE3839">
        <f>+VLOOKUP(T3839,Tabla1[],5,0)</f>
        <v>0</v>
      </c>
      <c r="AF3839">
        <f t="shared" si="59"/>
        <v>12</v>
      </c>
    </row>
    <row r="3840" spans="1:34" x14ac:dyDescent="0.25">
      <c r="A3840">
        <v>99496</v>
      </c>
      <c r="B3840" t="s">
        <v>7894</v>
      </c>
      <c r="C3840" t="s">
        <v>75</v>
      </c>
      <c r="D3840">
        <v>0</v>
      </c>
      <c r="F3840" t="s">
        <v>683</v>
      </c>
      <c r="G3840" t="s">
        <v>5947</v>
      </c>
      <c r="H3840" t="s">
        <v>7895</v>
      </c>
      <c r="I3840" t="s">
        <v>37</v>
      </c>
      <c r="J3840" t="s">
        <v>7896</v>
      </c>
      <c r="K3840" t="s">
        <v>7897</v>
      </c>
      <c r="L3840" t="s">
        <v>7898</v>
      </c>
      <c r="M3840" t="s">
        <v>7899</v>
      </c>
      <c r="N3840" t="s">
        <v>7899</v>
      </c>
      <c r="O3840" t="s">
        <v>86</v>
      </c>
      <c r="P3840" t="s">
        <v>7782</v>
      </c>
      <c r="Q3840" t="s">
        <v>3549</v>
      </c>
      <c r="R3840" t="s">
        <v>127</v>
      </c>
      <c r="S3840" t="s">
        <v>44</v>
      </c>
      <c r="T3840" t="s">
        <v>299</v>
      </c>
      <c r="U3840" t="s">
        <v>300</v>
      </c>
      <c r="X3840">
        <v>1</v>
      </c>
      <c r="Y3840">
        <v>0</v>
      </c>
      <c r="Z3840">
        <v>0</v>
      </c>
      <c r="AA3840">
        <v>0</v>
      </c>
      <c r="AB3840">
        <v>4486620</v>
      </c>
      <c r="AC3840" t="s">
        <v>47</v>
      </c>
      <c r="AD3840">
        <f>+VLOOKUP(T3840,items!$A$2:$D$1255,4,0)</f>
        <v>0</v>
      </c>
      <c r="AE3840">
        <f>+VLOOKUP(T3840,Tabla1[],5,0)</f>
        <v>0</v>
      </c>
      <c r="AF3840">
        <f t="shared" si="59"/>
        <v>4</v>
      </c>
    </row>
    <row r="3841" spans="1:32" x14ac:dyDescent="0.25">
      <c r="A3841">
        <v>99496</v>
      </c>
      <c r="B3841" t="s">
        <v>7894</v>
      </c>
      <c r="C3841" t="s">
        <v>75</v>
      </c>
      <c r="D3841">
        <v>0</v>
      </c>
      <c r="F3841" t="s">
        <v>683</v>
      </c>
      <c r="G3841" t="s">
        <v>5947</v>
      </c>
      <c r="H3841" t="s">
        <v>7895</v>
      </c>
      <c r="I3841" t="s">
        <v>37</v>
      </c>
      <c r="J3841" t="s">
        <v>7896</v>
      </c>
      <c r="K3841" t="s">
        <v>7897</v>
      </c>
      <c r="L3841" t="s">
        <v>7898</v>
      </c>
      <c r="M3841" t="s">
        <v>7899</v>
      </c>
      <c r="N3841" t="s">
        <v>7899</v>
      </c>
      <c r="O3841" t="s">
        <v>86</v>
      </c>
      <c r="P3841" t="s">
        <v>7782</v>
      </c>
      <c r="Q3841" t="s">
        <v>3549</v>
      </c>
      <c r="R3841" t="s">
        <v>127</v>
      </c>
      <c r="S3841" t="s">
        <v>44</v>
      </c>
      <c r="T3841" t="s">
        <v>299</v>
      </c>
      <c r="U3841" t="s">
        <v>300</v>
      </c>
      <c r="X3841">
        <v>1</v>
      </c>
      <c r="Y3841">
        <v>0</v>
      </c>
      <c r="Z3841">
        <v>0</v>
      </c>
      <c r="AA3841">
        <v>0</v>
      </c>
      <c r="AB3841">
        <v>4359340</v>
      </c>
      <c r="AC3841" t="s">
        <v>47</v>
      </c>
      <c r="AD3841">
        <f>+VLOOKUP(T3841,items!$A$2:$D$1255,4,0)</f>
        <v>0</v>
      </c>
      <c r="AE3841">
        <f>+VLOOKUP(T3841,Tabla1[],5,0)</f>
        <v>0</v>
      </c>
      <c r="AF3841">
        <f t="shared" si="59"/>
        <v>4</v>
      </c>
    </row>
    <row r="3842" spans="1:32" x14ac:dyDescent="0.25">
      <c r="A3842">
        <v>99496</v>
      </c>
      <c r="B3842" t="s">
        <v>7894</v>
      </c>
      <c r="C3842" t="s">
        <v>75</v>
      </c>
      <c r="D3842">
        <v>0</v>
      </c>
      <c r="F3842" t="s">
        <v>683</v>
      </c>
      <c r="G3842" t="s">
        <v>5947</v>
      </c>
      <c r="H3842" t="s">
        <v>7895</v>
      </c>
      <c r="I3842" t="s">
        <v>37</v>
      </c>
      <c r="J3842" t="s">
        <v>7896</v>
      </c>
      <c r="K3842" t="s">
        <v>7897</v>
      </c>
      <c r="L3842" t="s">
        <v>7898</v>
      </c>
      <c r="M3842" t="s">
        <v>7899</v>
      </c>
      <c r="N3842" t="s">
        <v>7899</v>
      </c>
      <c r="O3842" t="s">
        <v>86</v>
      </c>
      <c r="P3842" t="s">
        <v>7782</v>
      </c>
      <c r="Q3842" t="s">
        <v>3549</v>
      </c>
      <c r="R3842" t="s">
        <v>127</v>
      </c>
      <c r="S3842" t="s">
        <v>44</v>
      </c>
      <c r="T3842" t="s">
        <v>299</v>
      </c>
      <c r="U3842" t="s">
        <v>300</v>
      </c>
      <c r="X3842">
        <v>1</v>
      </c>
      <c r="Y3842">
        <v>0</v>
      </c>
      <c r="Z3842">
        <v>0</v>
      </c>
      <c r="AA3842">
        <v>0</v>
      </c>
      <c r="AB3842">
        <v>1941020</v>
      </c>
      <c r="AC3842" t="s">
        <v>47</v>
      </c>
      <c r="AD3842">
        <f>+VLOOKUP(T3842,items!$A$2:$D$1255,4,0)</f>
        <v>0</v>
      </c>
      <c r="AE3842">
        <f>+VLOOKUP(T3842,Tabla1[],5,0)</f>
        <v>0</v>
      </c>
      <c r="AF3842">
        <f t="shared" ref="AF3842:AF3905" si="60">+MONTH(O3842)</f>
        <v>4</v>
      </c>
    </row>
    <row r="3843" spans="1:32" x14ac:dyDescent="0.25">
      <c r="A3843">
        <v>99496</v>
      </c>
      <c r="B3843" t="s">
        <v>7894</v>
      </c>
      <c r="C3843" t="s">
        <v>75</v>
      </c>
      <c r="D3843">
        <v>0</v>
      </c>
      <c r="F3843" t="s">
        <v>683</v>
      </c>
      <c r="G3843" t="s">
        <v>5947</v>
      </c>
      <c r="H3843" t="s">
        <v>7895</v>
      </c>
      <c r="I3843" t="s">
        <v>37</v>
      </c>
      <c r="J3843" t="s">
        <v>7896</v>
      </c>
      <c r="K3843" t="s">
        <v>7897</v>
      </c>
      <c r="L3843" t="s">
        <v>7898</v>
      </c>
      <c r="M3843" t="s">
        <v>7899</v>
      </c>
      <c r="N3843" t="s">
        <v>7899</v>
      </c>
      <c r="O3843" t="s">
        <v>86</v>
      </c>
      <c r="P3843" t="s">
        <v>7782</v>
      </c>
      <c r="Q3843" t="s">
        <v>3549</v>
      </c>
      <c r="R3843" t="s">
        <v>127</v>
      </c>
      <c r="S3843" t="s">
        <v>44</v>
      </c>
      <c r="T3843" t="s">
        <v>299</v>
      </c>
      <c r="U3843" t="s">
        <v>300</v>
      </c>
      <c r="X3843">
        <v>1</v>
      </c>
      <c r="Y3843">
        <v>0</v>
      </c>
      <c r="Z3843">
        <v>0</v>
      </c>
      <c r="AA3843">
        <v>0</v>
      </c>
      <c r="AB3843">
        <v>12218880</v>
      </c>
      <c r="AC3843" t="s">
        <v>47</v>
      </c>
      <c r="AD3843">
        <f>+VLOOKUP(T3843,items!$A$2:$D$1255,4,0)</f>
        <v>0</v>
      </c>
      <c r="AE3843">
        <f>+VLOOKUP(T3843,Tabla1[],5,0)</f>
        <v>0</v>
      </c>
      <c r="AF3843">
        <f t="shared" si="60"/>
        <v>4</v>
      </c>
    </row>
    <row r="3844" spans="1:32" x14ac:dyDescent="0.25">
      <c r="A3844">
        <v>99496</v>
      </c>
      <c r="B3844" t="s">
        <v>7894</v>
      </c>
      <c r="C3844" t="s">
        <v>75</v>
      </c>
      <c r="D3844">
        <v>0</v>
      </c>
      <c r="F3844" t="s">
        <v>683</v>
      </c>
      <c r="G3844" t="s">
        <v>5947</v>
      </c>
      <c r="H3844" t="s">
        <v>7895</v>
      </c>
      <c r="I3844" t="s">
        <v>37</v>
      </c>
      <c r="J3844" t="s">
        <v>7896</v>
      </c>
      <c r="K3844" t="s">
        <v>7897</v>
      </c>
      <c r="L3844" t="s">
        <v>7898</v>
      </c>
      <c r="M3844" t="s">
        <v>7899</v>
      </c>
      <c r="N3844" t="s">
        <v>7899</v>
      </c>
      <c r="O3844" t="s">
        <v>86</v>
      </c>
      <c r="P3844" t="s">
        <v>7782</v>
      </c>
      <c r="Q3844" t="s">
        <v>3549</v>
      </c>
      <c r="R3844" t="s">
        <v>127</v>
      </c>
      <c r="S3844" t="s">
        <v>44</v>
      </c>
      <c r="T3844" t="s">
        <v>299</v>
      </c>
      <c r="U3844" t="s">
        <v>300</v>
      </c>
      <c r="X3844">
        <v>1</v>
      </c>
      <c r="Y3844">
        <v>0</v>
      </c>
      <c r="Z3844">
        <v>0</v>
      </c>
      <c r="AA3844">
        <v>0</v>
      </c>
      <c r="AB3844">
        <v>6809480</v>
      </c>
      <c r="AC3844" t="s">
        <v>47</v>
      </c>
      <c r="AD3844">
        <f>+VLOOKUP(T3844,items!$A$2:$D$1255,4,0)</f>
        <v>0</v>
      </c>
      <c r="AE3844">
        <f>+VLOOKUP(T3844,Tabla1[],5,0)</f>
        <v>0</v>
      </c>
      <c r="AF3844">
        <f t="shared" si="60"/>
        <v>4</v>
      </c>
    </row>
    <row r="3845" spans="1:32" x14ac:dyDescent="0.25">
      <c r="A3845">
        <v>99496</v>
      </c>
      <c r="B3845" t="s">
        <v>7894</v>
      </c>
      <c r="C3845" t="s">
        <v>75</v>
      </c>
      <c r="D3845">
        <v>0</v>
      </c>
      <c r="F3845" t="s">
        <v>683</v>
      </c>
      <c r="G3845" t="s">
        <v>5947</v>
      </c>
      <c r="H3845" t="s">
        <v>7895</v>
      </c>
      <c r="I3845" t="s">
        <v>37</v>
      </c>
      <c r="J3845" t="s">
        <v>7896</v>
      </c>
      <c r="K3845" t="s">
        <v>7897</v>
      </c>
      <c r="L3845" t="s">
        <v>7898</v>
      </c>
      <c r="M3845" t="s">
        <v>7899</v>
      </c>
      <c r="N3845" t="s">
        <v>7899</v>
      </c>
      <c r="O3845" t="s">
        <v>86</v>
      </c>
      <c r="P3845" t="s">
        <v>7782</v>
      </c>
      <c r="Q3845" t="s">
        <v>3549</v>
      </c>
      <c r="R3845" t="s">
        <v>127</v>
      </c>
      <c r="S3845" t="s">
        <v>44</v>
      </c>
      <c r="T3845" t="s">
        <v>299</v>
      </c>
      <c r="U3845" t="s">
        <v>300</v>
      </c>
      <c r="X3845">
        <v>1</v>
      </c>
      <c r="Y3845">
        <v>0</v>
      </c>
      <c r="Z3845">
        <v>0</v>
      </c>
      <c r="AA3845">
        <v>0</v>
      </c>
      <c r="AB3845">
        <v>13078020</v>
      </c>
      <c r="AC3845" t="s">
        <v>47</v>
      </c>
      <c r="AD3845">
        <f>+VLOOKUP(T3845,items!$A$2:$D$1255,4,0)</f>
        <v>0</v>
      </c>
      <c r="AE3845">
        <f>+VLOOKUP(T3845,Tabla1[],5,0)</f>
        <v>0</v>
      </c>
      <c r="AF3845">
        <f t="shared" si="60"/>
        <v>4</v>
      </c>
    </row>
    <row r="3846" spans="1:32" x14ac:dyDescent="0.25">
      <c r="A3846">
        <v>99496</v>
      </c>
      <c r="B3846" t="s">
        <v>7894</v>
      </c>
      <c r="C3846" t="s">
        <v>75</v>
      </c>
      <c r="D3846">
        <v>0</v>
      </c>
      <c r="F3846" t="s">
        <v>683</v>
      </c>
      <c r="G3846" t="s">
        <v>5947</v>
      </c>
      <c r="H3846" t="s">
        <v>7895</v>
      </c>
      <c r="I3846" t="s">
        <v>37</v>
      </c>
      <c r="J3846" t="s">
        <v>7896</v>
      </c>
      <c r="K3846" t="s">
        <v>7897</v>
      </c>
      <c r="L3846" t="s">
        <v>7898</v>
      </c>
      <c r="M3846" t="s">
        <v>7899</v>
      </c>
      <c r="N3846" t="s">
        <v>7899</v>
      </c>
      <c r="O3846" t="s">
        <v>86</v>
      </c>
      <c r="P3846" t="s">
        <v>7782</v>
      </c>
      <c r="Q3846" t="s">
        <v>3549</v>
      </c>
      <c r="R3846" t="s">
        <v>127</v>
      </c>
      <c r="S3846" t="s">
        <v>44</v>
      </c>
      <c r="T3846" t="s">
        <v>299</v>
      </c>
      <c r="U3846" t="s">
        <v>300</v>
      </c>
      <c r="X3846">
        <v>1</v>
      </c>
      <c r="Y3846">
        <v>0</v>
      </c>
      <c r="Z3846">
        <v>0</v>
      </c>
      <c r="AA3846">
        <v>0</v>
      </c>
      <c r="AB3846">
        <v>6109440</v>
      </c>
      <c r="AC3846" t="s">
        <v>47</v>
      </c>
      <c r="AD3846">
        <f>+VLOOKUP(T3846,items!$A$2:$D$1255,4,0)</f>
        <v>0</v>
      </c>
      <c r="AE3846">
        <f>+VLOOKUP(T3846,Tabla1[],5,0)</f>
        <v>0</v>
      </c>
      <c r="AF3846">
        <f t="shared" si="60"/>
        <v>4</v>
      </c>
    </row>
    <row r="3847" spans="1:32" x14ac:dyDescent="0.25">
      <c r="A3847">
        <v>99496</v>
      </c>
      <c r="B3847" t="s">
        <v>7894</v>
      </c>
      <c r="C3847" t="s">
        <v>75</v>
      </c>
      <c r="D3847">
        <v>0</v>
      </c>
      <c r="F3847" t="s">
        <v>683</v>
      </c>
      <c r="G3847" t="s">
        <v>5947</v>
      </c>
      <c r="H3847" t="s">
        <v>7895</v>
      </c>
      <c r="I3847" t="s">
        <v>37</v>
      </c>
      <c r="J3847" t="s">
        <v>7896</v>
      </c>
      <c r="K3847" t="s">
        <v>7897</v>
      </c>
      <c r="L3847" t="s">
        <v>7898</v>
      </c>
      <c r="M3847" t="s">
        <v>7899</v>
      </c>
      <c r="N3847" t="s">
        <v>7899</v>
      </c>
      <c r="O3847" t="s">
        <v>86</v>
      </c>
      <c r="P3847" t="s">
        <v>7782</v>
      </c>
      <c r="Q3847" t="s">
        <v>3549</v>
      </c>
      <c r="R3847" t="s">
        <v>127</v>
      </c>
      <c r="S3847" t="s">
        <v>44</v>
      </c>
      <c r="T3847" t="s">
        <v>299</v>
      </c>
      <c r="U3847" t="s">
        <v>300</v>
      </c>
      <c r="X3847">
        <v>1</v>
      </c>
      <c r="Y3847">
        <v>0</v>
      </c>
      <c r="Z3847">
        <v>0</v>
      </c>
      <c r="AA3847">
        <v>0</v>
      </c>
      <c r="AB3847">
        <v>4359340</v>
      </c>
      <c r="AC3847" t="s">
        <v>47</v>
      </c>
      <c r="AD3847">
        <f>+VLOOKUP(T3847,items!$A$2:$D$1255,4,0)</f>
        <v>0</v>
      </c>
      <c r="AE3847">
        <f>+VLOOKUP(T3847,Tabla1[],5,0)</f>
        <v>0</v>
      </c>
      <c r="AF3847">
        <f t="shared" si="60"/>
        <v>4</v>
      </c>
    </row>
    <row r="3848" spans="1:32" x14ac:dyDescent="0.25">
      <c r="A3848">
        <v>99496</v>
      </c>
      <c r="B3848" t="s">
        <v>7894</v>
      </c>
      <c r="C3848" t="s">
        <v>75</v>
      </c>
      <c r="D3848">
        <v>0</v>
      </c>
      <c r="F3848" t="s">
        <v>683</v>
      </c>
      <c r="G3848" t="s">
        <v>5947</v>
      </c>
      <c r="H3848" t="s">
        <v>7895</v>
      </c>
      <c r="I3848" t="s">
        <v>37</v>
      </c>
      <c r="J3848" t="s">
        <v>7896</v>
      </c>
      <c r="K3848" t="s">
        <v>7897</v>
      </c>
      <c r="L3848" t="s">
        <v>7898</v>
      </c>
      <c r="M3848" t="s">
        <v>7899</v>
      </c>
      <c r="N3848" t="s">
        <v>7899</v>
      </c>
      <c r="O3848" t="s">
        <v>86</v>
      </c>
      <c r="P3848" t="s">
        <v>7782</v>
      </c>
      <c r="Q3848" t="s">
        <v>3549</v>
      </c>
      <c r="R3848" t="s">
        <v>127</v>
      </c>
      <c r="S3848" t="s">
        <v>44</v>
      </c>
      <c r="T3848" t="s">
        <v>299</v>
      </c>
      <c r="U3848" t="s">
        <v>300</v>
      </c>
      <c r="X3848">
        <v>1</v>
      </c>
      <c r="Y3848">
        <v>0</v>
      </c>
      <c r="Z3848">
        <v>0</v>
      </c>
      <c r="AA3848">
        <v>0</v>
      </c>
      <c r="AB3848">
        <v>4359340</v>
      </c>
      <c r="AC3848" t="s">
        <v>47</v>
      </c>
      <c r="AD3848">
        <f>+VLOOKUP(T3848,items!$A$2:$D$1255,4,0)</f>
        <v>0</v>
      </c>
      <c r="AE3848">
        <f>+VLOOKUP(T3848,Tabla1[],5,0)</f>
        <v>0</v>
      </c>
      <c r="AF3848">
        <f t="shared" si="60"/>
        <v>4</v>
      </c>
    </row>
    <row r="3849" spans="1:32" x14ac:dyDescent="0.25">
      <c r="A3849">
        <v>99496</v>
      </c>
      <c r="B3849" t="s">
        <v>7894</v>
      </c>
      <c r="C3849" t="s">
        <v>75</v>
      </c>
      <c r="D3849">
        <v>0</v>
      </c>
      <c r="F3849" t="s">
        <v>683</v>
      </c>
      <c r="G3849" t="s">
        <v>5947</v>
      </c>
      <c r="H3849" t="s">
        <v>7895</v>
      </c>
      <c r="I3849" t="s">
        <v>37</v>
      </c>
      <c r="J3849" t="s">
        <v>7896</v>
      </c>
      <c r="K3849" t="s">
        <v>7897</v>
      </c>
      <c r="L3849" t="s">
        <v>7898</v>
      </c>
      <c r="M3849" t="s">
        <v>7899</v>
      </c>
      <c r="N3849" t="s">
        <v>7899</v>
      </c>
      <c r="O3849" t="s">
        <v>86</v>
      </c>
      <c r="P3849" t="s">
        <v>7782</v>
      </c>
      <c r="Q3849" t="s">
        <v>3549</v>
      </c>
      <c r="R3849" t="s">
        <v>127</v>
      </c>
      <c r="S3849" t="s">
        <v>44</v>
      </c>
      <c r="T3849" t="s">
        <v>299</v>
      </c>
      <c r="U3849" t="s">
        <v>300</v>
      </c>
      <c r="X3849">
        <v>1</v>
      </c>
      <c r="Y3849">
        <v>0</v>
      </c>
      <c r="Z3849">
        <v>0</v>
      </c>
      <c r="AA3849">
        <v>0</v>
      </c>
      <c r="AB3849">
        <v>1400080</v>
      </c>
      <c r="AC3849" t="s">
        <v>47</v>
      </c>
      <c r="AD3849">
        <f>+VLOOKUP(T3849,items!$A$2:$D$1255,4,0)</f>
        <v>0</v>
      </c>
      <c r="AE3849">
        <f>+VLOOKUP(T3849,Tabla1[],5,0)</f>
        <v>0</v>
      </c>
      <c r="AF3849">
        <f t="shared" si="60"/>
        <v>4</v>
      </c>
    </row>
    <row r="3850" spans="1:32" x14ac:dyDescent="0.25">
      <c r="A3850">
        <v>99496</v>
      </c>
      <c r="B3850" t="s">
        <v>7894</v>
      </c>
      <c r="C3850" t="s">
        <v>75</v>
      </c>
      <c r="D3850">
        <v>0</v>
      </c>
      <c r="F3850" t="s">
        <v>683</v>
      </c>
      <c r="G3850" t="s">
        <v>5947</v>
      </c>
      <c r="H3850" t="s">
        <v>7895</v>
      </c>
      <c r="I3850" t="s">
        <v>37</v>
      </c>
      <c r="J3850" t="s">
        <v>7896</v>
      </c>
      <c r="K3850" t="s">
        <v>7897</v>
      </c>
      <c r="L3850" t="s">
        <v>7898</v>
      </c>
      <c r="M3850" t="s">
        <v>7899</v>
      </c>
      <c r="N3850" t="s">
        <v>7899</v>
      </c>
      <c r="O3850" t="s">
        <v>86</v>
      </c>
      <c r="P3850" t="s">
        <v>7782</v>
      </c>
      <c r="Q3850" t="s">
        <v>3549</v>
      </c>
      <c r="R3850" t="s">
        <v>127</v>
      </c>
      <c r="S3850" t="s">
        <v>44</v>
      </c>
      <c r="T3850" t="s">
        <v>299</v>
      </c>
      <c r="U3850" t="s">
        <v>300</v>
      </c>
      <c r="X3850">
        <v>1</v>
      </c>
      <c r="Y3850">
        <v>0</v>
      </c>
      <c r="Z3850">
        <v>0</v>
      </c>
      <c r="AA3850">
        <v>0</v>
      </c>
      <c r="AB3850">
        <v>4359340</v>
      </c>
      <c r="AC3850" t="s">
        <v>47</v>
      </c>
      <c r="AD3850">
        <f>+VLOOKUP(T3850,items!$A$2:$D$1255,4,0)</f>
        <v>0</v>
      </c>
      <c r="AE3850">
        <f>+VLOOKUP(T3850,Tabla1[],5,0)</f>
        <v>0</v>
      </c>
      <c r="AF3850">
        <f t="shared" si="60"/>
        <v>4</v>
      </c>
    </row>
    <row r="3851" spans="1:32" x14ac:dyDescent="0.25">
      <c r="A3851">
        <v>99496</v>
      </c>
      <c r="B3851" t="s">
        <v>7894</v>
      </c>
      <c r="C3851" t="s">
        <v>75</v>
      </c>
      <c r="D3851">
        <v>0</v>
      </c>
      <c r="F3851" t="s">
        <v>683</v>
      </c>
      <c r="G3851" t="s">
        <v>5947</v>
      </c>
      <c r="H3851" t="s">
        <v>7895</v>
      </c>
      <c r="I3851" t="s">
        <v>37</v>
      </c>
      <c r="J3851" t="s">
        <v>7896</v>
      </c>
      <c r="K3851" t="s">
        <v>7897</v>
      </c>
      <c r="L3851" t="s">
        <v>7898</v>
      </c>
      <c r="M3851" t="s">
        <v>7899</v>
      </c>
      <c r="N3851" t="s">
        <v>7899</v>
      </c>
      <c r="O3851" t="s">
        <v>86</v>
      </c>
      <c r="P3851" t="s">
        <v>7782</v>
      </c>
      <c r="Q3851" t="s">
        <v>3549</v>
      </c>
      <c r="R3851" t="s">
        <v>127</v>
      </c>
      <c r="S3851" t="s">
        <v>44</v>
      </c>
      <c r="T3851" t="s">
        <v>299</v>
      </c>
      <c r="U3851" t="s">
        <v>300</v>
      </c>
      <c r="X3851">
        <v>1</v>
      </c>
      <c r="Y3851">
        <v>0</v>
      </c>
      <c r="Z3851">
        <v>0</v>
      </c>
      <c r="AA3851">
        <v>0</v>
      </c>
      <c r="AB3851">
        <v>1941020</v>
      </c>
      <c r="AC3851" t="s">
        <v>47</v>
      </c>
      <c r="AD3851">
        <f>+VLOOKUP(T3851,items!$A$2:$D$1255,4,0)</f>
        <v>0</v>
      </c>
      <c r="AE3851">
        <f>+VLOOKUP(T3851,Tabla1[],5,0)</f>
        <v>0</v>
      </c>
      <c r="AF3851">
        <f t="shared" si="60"/>
        <v>4</v>
      </c>
    </row>
    <row r="3852" spans="1:32" x14ac:dyDescent="0.25">
      <c r="A3852">
        <v>99496</v>
      </c>
      <c r="B3852" t="s">
        <v>7894</v>
      </c>
      <c r="C3852" t="s">
        <v>75</v>
      </c>
      <c r="D3852">
        <v>0</v>
      </c>
      <c r="F3852" t="s">
        <v>683</v>
      </c>
      <c r="G3852" t="s">
        <v>5947</v>
      </c>
      <c r="H3852" t="s">
        <v>7895</v>
      </c>
      <c r="I3852" t="s">
        <v>37</v>
      </c>
      <c r="J3852" t="s">
        <v>7896</v>
      </c>
      <c r="K3852" t="s">
        <v>7897</v>
      </c>
      <c r="L3852" t="s">
        <v>7898</v>
      </c>
      <c r="M3852" t="s">
        <v>7899</v>
      </c>
      <c r="N3852" t="s">
        <v>7899</v>
      </c>
      <c r="O3852" t="s">
        <v>86</v>
      </c>
      <c r="P3852" t="s">
        <v>7782</v>
      </c>
      <c r="Q3852" t="s">
        <v>3549</v>
      </c>
      <c r="R3852" t="s">
        <v>127</v>
      </c>
      <c r="S3852" t="s">
        <v>44</v>
      </c>
      <c r="T3852" t="s">
        <v>299</v>
      </c>
      <c r="U3852" t="s">
        <v>300</v>
      </c>
      <c r="X3852">
        <v>1</v>
      </c>
      <c r="Y3852">
        <v>0</v>
      </c>
      <c r="Z3852">
        <v>0</v>
      </c>
      <c r="AA3852">
        <v>0</v>
      </c>
      <c r="AB3852">
        <v>5504860</v>
      </c>
      <c r="AC3852" t="s">
        <v>47</v>
      </c>
      <c r="AD3852">
        <f>+VLOOKUP(T3852,items!$A$2:$D$1255,4,0)</f>
        <v>0</v>
      </c>
      <c r="AE3852">
        <f>+VLOOKUP(T3852,Tabla1[],5,0)</f>
        <v>0</v>
      </c>
      <c r="AF3852">
        <f t="shared" si="60"/>
        <v>4</v>
      </c>
    </row>
    <row r="3853" spans="1:32" x14ac:dyDescent="0.25">
      <c r="A3853">
        <v>99496</v>
      </c>
      <c r="B3853" t="s">
        <v>7894</v>
      </c>
      <c r="C3853" t="s">
        <v>75</v>
      </c>
      <c r="D3853">
        <v>0</v>
      </c>
      <c r="F3853" t="s">
        <v>683</v>
      </c>
      <c r="G3853" t="s">
        <v>5947</v>
      </c>
      <c r="H3853" t="s">
        <v>7895</v>
      </c>
      <c r="I3853" t="s">
        <v>37</v>
      </c>
      <c r="J3853" t="s">
        <v>7896</v>
      </c>
      <c r="K3853" t="s">
        <v>7897</v>
      </c>
      <c r="L3853" t="s">
        <v>7898</v>
      </c>
      <c r="M3853" t="s">
        <v>7899</v>
      </c>
      <c r="N3853" t="s">
        <v>7899</v>
      </c>
      <c r="O3853" t="s">
        <v>86</v>
      </c>
      <c r="P3853" t="s">
        <v>7782</v>
      </c>
      <c r="Q3853" t="s">
        <v>3549</v>
      </c>
      <c r="R3853" t="s">
        <v>127</v>
      </c>
      <c r="S3853" t="s">
        <v>44</v>
      </c>
      <c r="T3853" t="s">
        <v>299</v>
      </c>
      <c r="U3853" t="s">
        <v>300</v>
      </c>
      <c r="X3853">
        <v>1</v>
      </c>
      <c r="Y3853">
        <v>0</v>
      </c>
      <c r="Z3853">
        <v>0</v>
      </c>
      <c r="AA3853">
        <v>0</v>
      </c>
      <c r="AB3853">
        <v>3595660</v>
      </c>
      <c r="AC3853" t="s">
        <v>47</v>
      </c>
      <c r="AD3853">
        <f>+VLOOKUP(T3853,items!$A$2:$D$1255,4,0)</f>
        <v>0</v>
      </c>
      <c r="AE3853">
        <f>+VLOOKUP(T3853,Tabla1[],5,0)</f>
        <v>0</v>
      </c>
      <c r="AF3853">
        <f t="shared" si="60"/>
        <v>4</v>
      </c>
    </row>
    <row r="3854" spans="1:32" x14ac:dyDescent="0.25">
      <c r="A3854">
        <v>99496</v>
      </c>
      <c r="B3854" t="s">
        <v>7894</v>
      </c>
      <c r="C3854" t="s">
        <v>75</v>
      </c>
      <c r="D3854">
        <v>0</v>
      </c>
      <c r="F3854" t="s">
        <v>683</v>
      </c>
      <c r="G3854" t="s">
        <v>5947</v>
      </c>
      <c r="H3854" t="s">
        <v>7895</v>
      </c>
      <c r="I3854" t="s">
        <v>37</v>
      </c>
      <c r="J3854" t="s">
        <v>7896</v>
      </c>
      <c r="K3854" t="s">
        <v>7897</v>
      </c>
      <c r="L3854" t="s">
        <v>7898</v>
      </c>
      <c r="M3854" t="s">
        <v>7899</v>
      </c>
      <c r="N3854" t="s">
        <v>7899</v>
      </c>
      <c r="O3854" t="s">
        <v>86</v>
      </c>
      <c r="P3854" t="s">
        <v>7782</v>
      </c>
      <c r="Q3854" t="s">
        <v>3549</v>
      </c>
      <c r="R3854" t="s">
        <v>127</v>
      </c>
      <c r="S3854" t="s">
        <v>44</v>
      </c>
      <c r="T3854" t="s">
        <v>331</v>
      </c>
      <c r="U3854" t="s">
        <v>332</v>
      </c>
      <c r="X3854">
        <v>1</v>
      </c>
      <c r="Y3854">
        <v>0</v>
      </c>
      <c r="Z3854">
        <v>0</v>
      </c>
      <c r="AA3854">
        <v>0</v>
      </c>
      <c r="AB3854">
        <v>10000000</v>
      </c>
      <c r="AC3854" t="s">
        <v>47</v>
      </c>
      <c r="AD3854" t="e">
        <f>+VLOOKUP(T3854,items!$A$2:$D$1255,4,0)</f>
        <v>#N/A</v>
      </c>
      <c r="AE3854" t="e">
        <f>+VLOOKUP(T3854,Tabla1[],5,0)</f>
        <v>#N/A</v>
      </c>
      <c r="AF3854">
        <f t="shared" si="60"/>
        <v>4</v>
      </c>
    </row>
    <row r="3855" spans="1:32" x14ac:dyDescent="0.25">
      <c r="A3855">
        <v>99499</v>
      </c>
      <c r="B3855" t="s">
        <v>7280</v>
      </c>
      <c r="C3855" t="s">
        <v>75</v>
      </c>
      <c r="D3855">
        <v>0</v>
      </c>
      <c r="F3855" t="s">
        <v>186</v>
      </c>
      <c r="G3855" t="s">
        <v>186</v>
      </c>
      <c r="H3855" t="s">
        <v>7900</v>
      </c>
      <c r="I3855" t="s">
        <v>37</v>
      </c>
      <c r="J3855" t="s">
        <v>7901</v>
      </c>
      <c r="K3855" t="s">
        <v>7902</v>
      </c>
      <c r="L3855" t="s">
        <v>37</v>
      </c>
      <c r="M3855" t="s">
        <v>445</v>
      </c>
      <c r="N3855" t="s">
        <v>445</v>
      </c>
      <c r="O3855" t="s">
        <v>426</v>
      </c>
      <c r="P3855" t="s">
        <v>449</v>
      </c>
      <c r="Q3855" t="s">
        <v>449</v>
      </c>
      <c r="R3855" t="s">
        <v>43</v>
      </c>
      <c r="S3855" t="s">
        <v>164</v>
      </c>
      <c r="T3855" t="s">
        <v>1411</v>
      </c>
      <c r="U3855" t="s">
        <v>867</v>
      </c>
      <c r="X3855">
        <v>15</v>
      </c>
      <c r="Y3855">
        <v>0</v>
      </c>
      <c r="Z3855">
        <v>0</v>
      </c>
      <c r="AA3855">
        <v>0</v>
      </c>
      <c r="AB3855">
        <v>789000</v>
      </c>
      <c r="AC3855" t="s">
        <v>47</v>
      </c>
      <c r="AD3855">
        <f>+VLOOKUP(T3855,items!$A$2:$D$1255,4,0)</f>
        <v>0</v>
      </c>
      <c r="AE3855">
        <f>+VLOOKUP(T3855,Tabla1[],5,0)</f>
        <v>0</v>
      </c>
      <c r="AF3855">
        <f t="shared" si="60"/>
        <v>12</v>
      </c>
    </row>
    <row r="3856" spans="1:32" x14ac:dyDescent="0.25">
      <c r="A3856">
        <v>99505</v>
      </c>
      <c r="B3856" t="s">
        <v>3837</v>
      </c>
      <c r="C3856" t="s">
        <v>75</v>
      </c>
      <c r="D3856">
        <v>0</v>
      </c>
      <c r="F3856" t="s">
        <v>186</v>
      </c>
      <c r="G3856" t="s">
        <v>186</v>
      </c>
      <c r="H3856" t="s">
        <v>7903</v>
      </c>
      <c r="I3856" t="s">
        <v>37</v>
      </c>
      <c r="J3856" t="s">
        <v>7904</v>
      </c>
      <c r="K3856" t="s">
        <v>7905</v>
      </c>
      <c r="L3856" t="s">
        <v>37</v>
      </c>
      <c r="M3856" t="s">
        <v>445</v>
      </c>
      <c r="N3856" t="s">
        <v>445</v>
      </c>
      <c r="O3856" t="s">
        <v>426</v>
      </c>
      <c r="P3856" t="s">
        <v>449</v>
      </c>
      <c r="Q3856" t="s">
        <v>449</v>
      </c>
      <c r="R3856" t="s">
        <v>43</v>
      </c>
      <c r="S3856" t="s">
        <v>164</v>
      </c>
      <c r="T3856" t="s">
        <v>7906</v>
      </c>
      <c r="U3856" t="s">
        <v>1739</v>
      </c>
      <c r="X3856">
        <v>30</v>
      </c>
      <c r="Y3856">
        <v>0</v>
      </c>
      <c r="Z3856">
        <v>0</v>
      </c>
      <c r="AA3856">
        <v>0</v>
      </c>
      <c r="AB3856">
        <v>1578000</v>
      </c>
      <c r="AC3856" t="s">
        <v>47</v>
      </c>
      <c r="AD3856">
        <f>+VLOOKUP(T3856,items!$A$2:$D$1255,4,0)</f>
        <v>0</v>
      </c>
      <c r="AE3856">
        <f>+VLOOKUP(T3856,Tabla1[],5,0)</f>
        <v>0</v>
      </c>
      <c r="AF3856">
        <f t="shared" si="60"/>
        <v>12</v>
      </c>
    </row>
    <row r="3857" spans="1:32" x14ac:dyDescent="0.25">
      <c r="A3857">
        <v>99510</v>
      </c>
      <c r="B3857" t="s">
        <v>7907</v>
      </c>
      <c r="C3857" t="s">
        <v>75</v>
      </c>
      <c r="D3857">
        <v>0</v>
      </c>
      <c r="F3857" t="s">
        <v>186</v>
      </c>
      <c r="G3857" t="s">
        <v>310</v>
      </c>
      <c r="H3857" t="s">
        <v>7908</v>
      </c>
      <c r="I3857" t="s">
        <v>7909</v>
      </c>
      <c r="J3857" t="s">
        <v>7910</v>
      </c>
      <c r="K3857" t="s">
        <v>7911</v>
      </c>
      <c r="L3857" t="s">
        <v>7912</v>
      </c>
      <c r="M3857" t="s">
        <v>760</v>
      </c>
      <c r="N3857" t="s">
        <v>84</v>
      </c>
      <c r="O3857" t="s">
        <v>7913</v>
      </c>
      <c r="P3857" t="s">
        <v>3800</v>
      </c>
      <c r="Q3857" t="s">
        <v>975</v>
      </c>
      <c r="R3857" t="s">
        <v>127</v>
      </c>
      <c r="S3857" t="s">
        <v>44</v>
      </c>
      <c r="T3857" t="s">
        <v>713</v>
      </c>
      <c r="U3857" t="s">
        <v>714</v>
      </c>
      <c r="X3857">
        <v>6</v>
      </c>
      <c r="Y3857">
        <v>0</v>
      </c>
      <c r="Z3857">
        <v>0</v>
      </c>
      <c r="AA3857">
        <v>0</v>
      </c>
      <c r="AB3857">
        <v>1728000</v>
      </c>
      <c r="AC3857" t="s">
        <v>47</v>
      </c>
      <c r="AD3857">
        <f>+VLOOKUP(T3857,items!$A$2:$D$1255,4,0)</f>
        <v>0</v>
      </c>
      <c r="AE3857">
        <f>+VLOOKUP(T3857,Tabla1[],5,0)</f>
        <v>0</v>
      </c>
      <c r="AF3857">
        <f t="shared" si="60"/>
        <v>5</v>
      </c>
    </row>
    <row r="3858" spans="1:32" x14ac:dyDescent="0.25">
      <c r="A3858">
        <v>99510</v>
      </c>
      <c r="B3858" t="s">
        <v>7907</v>
      </c>
      <c r="C3858" t="s">
        <v>75</v>
      </c>
      <c r="D3858">
        <v>0</v>
      </c>
      <c r="F3858" t="s">
        <v>186</v>
      </c>
      <c r="G3858" t="s">
        <v>310</v>
      </c>
      <c r="H3858" t="s">
        <v>7908</v>
      </c>
      <c r="I3858" t="s">
        <v>7909</v>
      </c>
      <c r="J3858" t="s">
        <v>7910</v>
      </c>
      <c r="K3858" t="s">
        <v>7911</v>
      </c>
      <c r="L3858" t="s">
        <v>7912</v>
      </c>
      <c r="M3858" t="s">
        <v>760</v>
      </c>
      <c r="N3858" t="s">
        <v>84</v>
      </c>
      <c r="O3858" t="s">
        <v>7913</v>
      </c>
      <c r="P3858" t="s">
        <v>3800</v>
      </c>
      <c r="Q3858" t="s">
        <v>975</v>
      </c>
      <c r="R3858" t="s">
        <v>127</v>
      </c>
      <c r="S3858" t="s">
        <v>44</v>
      </c>
      <c r="T3858" t="s">
        <v>7914</v>
      </c>
      <c r="U3858" t="s">
        <v>7915</v>
      </c>
      <c r="X3858">
        <v>20</v>
      </c>
      <c r="Y3858">
        <v>0</v>
      </c>
      <c r="Z3858">
        <v>0</v>
      </c>
      <c r="AA3858">
        <v>0</v>
      </c>
      <c r="AB3858">
        <v>2715080</v>
      </c>
      <c r="AC3858" t="s">
        <v>47</v>
      </c>
      <c r="AD3858">
        <f>+VLOOKUP(T3858,items!$A$2:$D$1255,4,0)</f>
        <v>0</v>
      </c>
      <c r="AE3858">
        <f>+VLOOKUP(T3858,Tabla1[],5,0)</f>
        <v>0</v>
      </c>
      <c r="AF3858">
        <f t="shared" si="60"/>
        <v>5</v>
      </c>
    </row>
    <row r="3859" spans="1:32" x14ac:dyDescent="0.25">
      <c r="A3859">
        <v>99510</v>
      </c>
      <c r="B3859" t="s">
        <v>7907</v>
      </c>
      <c r="C3859" t="s">
        <v>75</v>
      </c>
      <c r="D3859">
        <v>0</v>
      </c>
      <c r="F3859" t="s">
        <v>186</v>
      </c>
      <c r="G3859" t="s">
        <v>310</v>
      </c>
      <c r="H3859" t="s">
        <v>7908</v>
      </c>
      <c r="I3859" t="s">
        <v>7909</v>
      </c>
      <c r="J3859" t="s">
        <v>7910</v>
      </c>
      <c r="K3859" t="s">
        <v>7911</v>
      </c>
      <c r="L3859" t="s">
        <v>7912</v>
      </c>
      <c r="M3859" t="s">
        <v>760</v>
      </c>
      <c r="N3859" t="s">
        <v>84</v>
      </c>
      <c r="O3859" t="s">
        <v>7913</v>
      </c>
      <c r="P3859" t="s">
        <v>3800</v>
      </c>
      <c r="Q3859" t="s">
        <v>975</v>
      </c>
      <c r="R3859" t="s">
        <v>127</v>
      </c>
      <c r="S3859" t="s">
        <v>44</v>
      </c>
      <c r="T3859" t="s">
        <v>717</v>
      </c>
      <c r="U3859" t="s">
        <v>718</v>
      </c>
      <c r="X3859">
        <v>6</v>
      </c>
      <c r="Y3859">
        <v>0</v>
      </c>
      <c r="Z3859">
        <v>0</v>
      </c>
      <c r="AA3859">
        <v>0</v>
      </c>
      <c r="AB3859">
        <v>540000</v>
      </c>
      <c r="AC3859" t="s">
        <v>47</v>
      </c>
      <c r="AD3859">
        <f>+VLOOKUP(T3859,items!$A$2:$D$1255,4,0)</f>
        <v>0</v>
      </c>
      <c r="AE3859">
        <f>+VLOOKUP(T3859,Tabla1[],5,0)</f>
        <v>0</v>
      </c>
      <c r="AF3859">
        <f t="shared" si="60"/>
        <v>5</v>
      </c>
    </row>
    <row r="3860" spans="1:32" x14ac:dyDescent="0.25">
      <c r="A3860">
        <v>99510</v>
      </c>
      <c r="B3860" t="s">
        <v>7907</v>
      </c>
      <c r="C3860" t="s">
        <v>75</v>
      </c>
      <c r="D3860">
        <v>0</v>
      </c>
      <c r="F3860" t="s">
        <v>186</v>
      </c>
      <c r="G3860" t="s">
        <v>310</v>
      </c>
      <c r="H3860" t="s">
        <v>7908</v>
      </c>
      <c r="I3860" t="s">
        <v>7909</v>
      </c>
      <c r="J3860" t="s">
        <v>7910</v>
      </c>
      <c r="K3860" t="s">
        <v>7911</v>
      </c>
      <c r="L3860" t="s">
        <v>7912</v>
      </c>
      <c r="M3860" t="s">
        <v>760</v>
      </c>
      <c r="N3860" t="s">
        <v>84</v>
      </c>
      <c r="O3860" t="s">
        <v>7913</v>
      </c>
      <c r="P3860" t="s">
        <v>3800</v>
      </c>
      <c r="Q3860" t="s">
        <v>975</v>
      </c>
      <c r="R3860" t="s">
        <v>127</v>
      </c>
      <c r="S3860" t="s">
        <v>44</v>
      </c>
      <c r="T3860" t="s">
        <v>347</v>
      </c>
      <c r="U3860" t="s">
        <v>348</v>
      </c>
      <c r="W3860" t="s">
        <v>111</v>
      </c>
      <c r="X3860">
        <v>1</v>
      </c>
      <c r="Y3860">
        <v>11000</v>
      </c>
      <c r="Z3860">
        <v>0</v>
      </c>
      <c r="AA3860">
        <v>0</v>
      </c>
      <c r="AB3860">
        <v>2134926</v>
      </c>
      <c r="AC3860" t="s">
        <v>47</v>
      </c>
      <c r="AD3860">
        <f>+VLOOKUP(T3860,items!$A$2:$D$1255,4,0)</f>
        <v>0</v>
      </c>
      <c r="AE3860">
        <f>+VLOOKUP(T3860,Tabla1[],5,0)</f>
        <v>0</v>
      </c>
      <c r="AF3860">
        <f t="shared" si="60"/>
        <v>5</v>
      </c>
    </row>
    <row r="3861" spans="1:32" x14ac:dyDescent="0.25">
      <c r="A3861">
        <v>99510</v>
      </c>
      <c r="B3861" t="s">
        <v>7907</v>
      </c>
      <c r="C3861" t="s">
        <v>75</v>
      </c>
      <c r="D3861">
        <v>0</v>
      </c>
      <c r="F3861" t="s">
        <v>186</v>
      </c>
      <c r="G3861" t="s">
        <v>310</v>
      </c>
      <c r="H3861" t="s">
        <v>7908</v>
      </c>
      <c r="I3861" t="s">
        <v>7909</v>
      </c>
      <c r="J3861" t="s">
        <v>7910</v>
      </c>
      <c r="K3861" t="s">
        <v>7911</v>
      </c>
      <c r="L3861" t="s">
        <v>7912</v>
      </c>
      <c r="M3861" t="s">
        <v>760</v>
      </c>
      <c r="N3861" t="s">
        <v>84</v>
      </c>
      <c r="O3861" t="s">
        <v>7913</v>
      </c>
      <c r="P3861" t="s">
        <v>3800</v>
      </c>
      <c r="Q3861" t="s">
        <v>975</v>
      </c>
      <c r="R3861" t="s">
        <v>127</v>
      </c>
      <c r="S3861" t="s">
        <v>44</v>
      </c>
      <c r="T3861" t="s">
        <v>347</v>
      </c>
      <c r="U3861" t="s">
        <v>348</v>
      </c>
      <c r="W3861" t="s">
        <v>111</v>
      </c>
      <c r="X3861">
        <v>1</v>
      </c>
      <c r="Y3861">
        <v>12000</v>
      </c>
      <c r="Z3861">
        <v>0</v>
      </c>
      <c r="AA3861">
        <v>0</v>
      </c>
      <c r="AB3861">
        <v>2134926</v>
      </c>
      <c r="AC3861" t="s">
        <v>47</v>
      </c>
      <c r="AD3861">
        <f>+VLOOKUP(T3861,items!$A$2:$D$1255,4,0)</f>
        <v>0</v>
      </c>
      <c r="AE3861">
        <f>+VLOOKUP(T3861,Tabla1[],5,0)</f>
        <v>0</v>
      </c>
      <c r="AF3861">
        <f t="shared" si="60"/>
        <v>5</v>
      </c>
    </row>
    <row r="3862" spans="1:32" x14ac:dyDescent="0.25">
      <c r="A3862">
        <v>99510</v>
      </c>
      <c r="B3862" t="s">
        <v>7907</v>
      </c>
      <c r="C3862" t="s">
        <v>75</v>
      </c>
      <c r="D3862">
        <v>0</v>
      </c>
      <c r="F3862" t="s">
        <v>186</v>
      </c>
      <c r="G3862" t="s">
        <v>310</v>
      </c>
      <c r="H3862" t="s">
        <v>7908</v>
      </c>
      <c r="I3862" t="s">
        <v>7909</v>
      </c>
      <c r="J3862" t="s">
        <v>7910</v>
      </c>
      <c r="K3862" t="s">
        <v>7911</v>
      </c>
      <c r="L3862" t="s">
        <v>7912</v>
      </c>
      <c r="M3862" t="s">
        <v>760</v>
      </c>
      <c r="N3862" t="s">
        <v>84</v>
      </c>
      <c r="O3862" t="s">
        <v>7913</v>
      </c>
      <c r="P3862" t="s">
        <v>3800</v>
      </c>
      <c r="Q3862" t="s">
        <v>975</v>
      </c>
      <c r="R3862" t="s">
        <v>127</v>
      </c>
      <c r="S3862" t="s">
        <v>44</v>
      </c>
      <c r="T3862" t="s">
        <v>725</v>
      </c>
      <c r="U3862" t="s">
        <v>726</v>
      </c>
      <c r="W3862" t="s">
        <v>111</v>
      </c>
      <c r="X3862">
        <v>6</v>
      </c>
      <c r="Y3862">
        <v>0</v>
      </c>
      <c r="Z3862">
        <v>0</v>
      </c>
      <c r="AA3862">
        <v>0</v>
      </c>
      <c r="AB3862">
        <v>3296226</v>
      </c>
      <c r="AC3862" t="s">
        <v>47</v>
      </c>
      <c r="AD3862">
        <f>+VLOOKUP(T3862,items!$A$2:$D$1255,4,0)</f>
        <v>0</v>
      </c>
      <c r="AE3862">
        <f>+VLOOKUP(T3862,Tabla1[],5,0)</f>
        <v>0</v>
      </c>
      <c r="AF3862">
        <f t="shared" si="60"/>
        <v>5</v>
      </c>
    </row>
    <row r="3863" spans="1:32" x14ac:dyDescent="0.25">
      <c r="A3863">
        <v>99510</v>
      </c>
      <c r="B3863" t="s">
        <v>7907</v>
      </c>
      <c r="C3863" t="s">
        <v>75</v>
      </c>
      <c r="D3863">
        <v>0</v>
      </c>
      <c r="F3863" t="s">
        <v>186</v>
      </c>
      <c r="G3863" t="s">
        <v>310</v>
      </c>
      <c r="H3863" t="s">
        <v>7908</v>
      </c>
      <c r="I3863" t="s">
        <v>7909</v>
      </c>
      <c r="J3863" t="s">
        <v>7910</v>
      </c>
      <c r="K3863" t="s">
        <v>7911</v>
      </c>
      <c r="L3863" t="s">
        <v>7912</v>
      </c>
      <c r="M3863" t="s">
        <v>760</v>
      </c>
      <c r="N3863" t="s">
        <v>84</v>
      </c>
      <c r="O3863" t="s">
        <v>7913</v>
      </c>
      <c r="P3863" t="s">
        <v>3800</v>
      </c>
      <c r="Q3863" t="s">
        <v>975</v>
      </c>
      <c r="R3863" t="s">
        <v>127</v>
      </c>
      <c r="S3863" t="s">
        <v>44</v>
      </c>
      <c r="T3863" t="s">
        <v>725</v>
      </c>
      <c r="U3863" t="s">
        <v>726</v>
      </c>
      <c r="W3863" t="s">
        <v>111</v>
      </c>
      <c r="X3863">
        <v>6</v>
      </c>
      <c r="Y3863">
        <v>0</v>
      </c>
      <c r="Z3863">
        <v>0</v>
      </c>
      <c r="AA3863">
        <v>0</v>
      </c>
      <c r="AB3863">
        <v>3296226</v>
      </c>
      <c r="AC3863" t="s">
        <v>47</v>
      </c>
      <c r="AD3863">
        <f>+VLOOKUP(T3863,items!$A$2:$D$1255,4,0)</f>
        <v>0</v>
      </c>
      <c r="AE3863">
        <f>+VLOOKUP(T3863,Tabla1[],5,0)</f>
        <v>0</v>
      </c>
      <c r="AF3863">
        <f t="shared" si="60"/>
        <v>5</v>
      </c>
    </row>
    <row r="3864" spans="1:32" x14ac:dyDescent="0.25">
      <c r="A3864">
        <v>99510</v>
      </c>
      <c r="B3864" t="s">
        <v>7907</v>
      </c>
      <c r="C3864" t="s">
        <v>75</v>
      </c>
      <c r="D3864">
        <v>0</v>
      </c>
      <c r="F3864" t="s">
        <v>186</v>
      </c>
      <c r="G3864" t="s">
        <v>310</v>
      </c>
      <c r="H3864" t="s">
        <v>7908</v>
      </c>
      <c r="I3864" t="s">
        <v>7909</v>
      </c>
      <c r="J3864" t="s">
        <v>7910</v>
      </c>
      <c r="K3864" t="s">
        <v>7911</v>
      </c>
      <c r="L3864" t="s">
        <v>7912</v>
      </c>
      <c r="M3864" t="s">
        <v>760</v>
      </c>
      <c r="N3864" t="s">
        <v>84</v>
      </c>
      <c r="O3864" t="s">
        <v>7913</v>
      </c>
      <c r="P3864" t="s">
        <v>3800</v>
      </c>
      <c r="Q3864" t="s">
        <v>975</v>
      </c>
      <c r="R3864" t="s">
        <v>127</v>
      </c>
      <c r="S3864" t="s">
        <v>44</v>
      </c>
      <c r="T3864" t="s">
        <v>349</v>
      </c>
      <c r="U3864" t="s">
        <v>350</v>
      </c>
      <c r="W3864" t="s">
        <v>111</v>
      </c>
      <c r="X3864">
        <v>12</v>
      </c>
      <c r="Y3864">
        <v>0</v>
      </c>
      <c r="Z3864">
        <v>0</v>
      </c>
      <c r="AA3864">
        <v>0</v>
      </c>
      <c r="AB3864">
        <v>2294616</v>
      </c>
      <c r="AC3864" t="s">
        <v>47</v>
      </c>
      <c r="AD3864">
        <f>+VLOOKUP(T3864,items!$A$2:$D$1255,4,0)</f>
        <v>0</v>
      </c>
      <c r="AE3864">
        <f>+VLOOKUP(T3864,Tabla1[],5,0)</f>
        <v>0</v>
      </c>
      <c r="AF3864">
        <f t="shared" si="60"/>
        <v>5</v>
      </c>
    </row>
    <row r="3865" spans="1:32" x14ac:dyDescent="0.25">
      <c r="A3865">
        <v>99510</v>
      </c>
      <c r="B3865" t="s">
        <v>7907</v>
      </c>
      <c r="C3865" t="s">
        <v>75</v>
      </c>
      <c r="D3865">
        <v>0</v>
      </c>
      <c r="F3865" t="s">
        <v>186</v>
      </c>
      <c r="G3865" t="s">
        <v>310</v>
      </c>
      <c r="H3865" t="s">
        <v>7908</v>
      </c>
      <c r="I3865" t="s">
        <v>7909</v>
      </c>
      <c r="J3865" t="s">
        <v>7910</v>
      </c>
      <c r="K3865" t="s">
        <v>7911</v>
      </c>
      <c r="L3865" t="s">
        <v>7912</v>
      </c>
      <c r="M3865" t="s">
        <v>760</v>
      </c>
      <c r="N3865" t="s">
        <v>84</v>
      </c>
      <c r="O3865" t="s">
        <v>7913</v>
      </c>
      <c r="P3865" t="s">
        <v>3800</v>
      </c>
      <c r="Q3865" t="s">
        <v>975</v>
      </c>
      <c r="R3865" t="s">
        <v>127</v>
      </c>
      <c r="S3865" t="s">
        <v>44</v>
      </c>
      <c r="T3865" t="s">
        <v>349</v>
      </c>
      <c r="U3865" t="s">
        <v>350</v>
      </c>
      <c r="W3865" t="s">
        <v>111</v>
      </c>
      <c r="X3865">
        <v>12</v>
      </c>
      <c r="Y3865">
        <v>0</v>
      </c>
      <c r="Z3865">
        <v>0</v>
      </c>
      <c r="AA3865">
        <v>0</v>
      </c>
      <c r="AB3865">
        <v>2294616</v>
      </c>
      <c r="AC3865" t="s">
        <v>47</v>
      </c>
      <c r="AD3865">
        <f>+VLOOKUP(T3865,items!$A$2:$D$1255,4,0)</f>
        <v>0</v>
      </c>
      <c r="AE3865">
        <f>+VLOOKUP(T3865,Tabla1[],5,0)</f>
        <v>0</v>
      </c>
      <c r="AF3865">
        <f t="shared" si="60"/>
        <v>5</v>
      </c>
    </row>
    <row r="3866" spans="1:32" x14ac:dyDescent="0.25">
      <c r="A3866">
        <v>99510</v>
      </c>
      <c r="B3866" t="s">
        <v>7907</v>
      </c>
      <c r="C3866" t="s">
        <v>75</v>
      </c>
      <c r="D3866">
        <v>0</v>
      </c>
      <c r="F3866" t="s">
        <v>186</v>
      </c>
      <c r="G3866" t="s">
        <v>310</v>
      </c>
      <c r="H3866" t="s">
        <v>7908</v>
      </c>
      <c r="I3866" t="s">
        <v>7909</v>
      </c>
      <c r="J3866" t="s">
        <v>7910</v>
      </c>
      <c r="K3866" t="s">
        <v>7911</v>
      </c>
      <c r="L3866" t="s">
        <v>7912</v>
      </c>
      <c r="M3866" t="s">
        <v>760</v>
      </c>
      <c r="N3866" t="s">
        <v>84</v>
      </c>
      <c r="O3866" t="s">
        <v>7913</v>
      </c>
      <c r="P3866" t="s">
        <v>3800</v>
      </c>
      <c r="Q3866" t="s">
        <v>975</v>
      </c>
      <c r="R3866" t="s">
        <v>127</v>
      </c>
      <c r="S3866" t="s">
        <v>44</v>
      </c>
      <c r="T3866" t="s">
        <v>349</v>
      </c>
      <c r="U3866" t="s">
        <v>350</v>
      </c>
      <c r="W3866" t="s">
        <v>111</v>
      </c>
      <c r="X3866">
        <v>12</v>
      </c>
      <c r="Y3866">
        <v>0</v>
      </c>
      <c r="Z3866">
        <v>0</v>
      </c>
      <c r="AA3866">
        <v>0</v>
      </c>
      <c r="AB3866">
        <v>2294616</v>
      </c>
      <c r="AC3866" t="s">
        <v>47</v>
      </c>
      <c r="AD3866">
        <f>+VLOOKUP(T3866,items!$A$2:$D$1255,4,0)</f>
        <v>0</v>
      </c>
      <c r="AE3866">
        <f>+VLOOKUP(T3866,Tabla1[],5,0)</f>
        <v>0</v>
      </c>
      <c r="AF3866">
        <f t="shared" si="60"/>
        <v>5</v>
      </c>
    </row>
    <row r="3867" spans="1:32" x14ac:dyDescent="0.25">
      <c r="A3867">
        <v>99510</v>
      </c>
      <c r="B3867" t="s">
        <v>7907</v>
      </c>
      <c r="C3867" t="s">
        <v>75</v>
      </c>
      <c r="D3867">
        <v>0</v>
      </c>
      <c r="F3867" t="s">
        <v>186</v>
      </c>
      <c r="G3867" t="s">
        <v>310</v>
      </c>
      <c r="H3867" t="s">
        <v>7908</v>
      </c>
      <c r="I3867" t="s">
        <v>7909</v>
      </c>
      <c r="J3867" t="s">
        <v>7910</v>
      </c>
      <c r="K3867" t="s">
        <v>7911</v>
      </c>
      <c r="L3867" t="s">
        <v>7912</v>
      </c>
      <c r="M3867" t="s">
        <v>760</v>
      </c>
      <c r="N3867" t="s">
        <v>84</v>
      </c>
      <c r="O3867" t="s">
        <v>7913</v>
      </c>
      <c r="P3867" t="s">
        <v>3800</v>
      </c>
      <c r="Q3867" t="s">
        <v>975</v>
      </c>
      <c r="R3867" t="s">
        <v>127</v>
      </c>
      <c r="S3867" t="s">
        <v>44</v>
      </c>
      <c r="T3867" t="s">
        <v>6946</v>
      </c>
      <c r="U3867" t="s">
        <v>6947</v>
      </c>
      <c r="V3867" t="s">
        <v>194</v>
      </c>
      <c r="W3867" t="s">
        <v>117</v>
      </c>
      <c r="X3867">
        <v>2</v>
      </c>
      <c r="Y3867">
        <v>9000</v>
      </c>
      <c r="Z3867">
        <v>0</v>
      </c>
      <c r="AA3867">
        <v>11000</v>
      </c>
      <c r="AB3867">
        <v>161372612</v>
      </c>
      <c r="AC3867" t="s">
        <v>47</v>
      </c>
      <c r="AD3867" t="str">
        <f>+VLOOKUP(T3867,items!$A$2:$D$1255,4,0)</f>
        <v>PERGOLA</v>
      </c>
      <c r="AE3867" t="str">
        <f>+VLOOKUP(T3867,Tabla1[],5,0)</f>
        <v>PERGOTEK ROMANO</v>
      </c>
      <c r="AF3867">
        <f t="shared" si="60"/>
        <v>5</v>
      </c>
    </row>
    <row r="3868" spans="1:32" x14ac:dyDescent="0.25">
      <c r="A3868">
        <v>99510</v>
      </c>
      <c r="B3868" t="s">
        <v>7907</v>
      </c>
      <c r="C3868" t="s">
        <v>75</v>
      </c>
      <c r="D3868">
        <v>0</v>
      </c>
      <c r="F3868" t="s">
        <v>186</v>
      </c>
      <c r="G3868" t="s">
        <v>310</v>
      </c>
      <c r="H3868" t="s">
        <v>7908</v>
      </c>
      <c r="I3868" t="s">
        <v>7909</v>
      </c>
      <c r="J3868" t="s">
        <v>7910</v>
      </c>
      <c r="K3868" t="s">
        <v>7911</v>
      </c>
      <c r="L3868" t="s">
        <v>7912</v>
      </c>
      <c r="M3868" t="s">
        <v>760</v>
      </c>
      <c r="N3868" t="s">
        <v>84</v>
      </c>
      <c r="O3868" t="s">
        <v>7913</v>
      </c>
      <c r="P3868" t="s">
        <v>3800</v>
      </c>
      <c r="Q3868" t="s">
        <v>975</v>
      </c>
      <c r="R3868" t="s">
        <v>127</v>
      </c>
      <c r="S3868" t="s">
        <v>44</v>
      </c>
      <c r="T3868" t="s">
        <v>6946</v>
      </c>
      <c r="U3868" t="s">
        <v>6947</v>
      </c>
      <c r="V3868" t="s">
        <v>194</v>
      </c>
      <c r="W3868" t="s">
        <v>117</v>
      </c>
      <c r="X3868">
        <v>2</v>
      </c>
      <c r="Y3868">
        <v>6200</v>
      </c>
      <c r="Z3868">
        <v>0</v>
      </c>
      <c r="AA3868">
        <v>12000</v>
      </c>
      <c r="AB3868">
        <v>152723080</v>
      </c>
      <c r="AC3868" t="s">
        <v>47</v>
      </c>
      <c r="AD3868" t="str">
        <f>+VLOOKUP(T3868,items!$A$2:$D$1255,4,0)</f>
        <v>PERGOLA</v>
      </c>
      <c r="AE3868" t="str">
        <f>+VLOOKUP(T3868,Tabla1[],5,0)</f>
        <v>PERGOTEK ROMANO</v>
      </c>
      <c r="AF3868">
        <f t="shared" si="60"/>
        <v>5</v>
      </c>
    </row>
    <row r="3869" spans="1:32" x14ac:dyDescent="0.25">
      <c r="A3869">
        <v>99510</v>
      </c>
      <c r="B3869" t="s">
        <v>7907</v>
      </c>
      <c r="C3869" t="s">
        <v>75</v>
      </c>
      <c r="D3869">
        <v>0</v>
      </c>
      <c r="F3869" t="s">
        <v>186</v>
      </c>
      <c r="G3869" t="s">
        <v>310</v>
      </c>
      <c r="H3869" t="s">
        <v>7908</v>
      </c>
      <c r="I3869" t="s">
        <v>7909</v>
      </c>
      <c r="J3869" t="s">
        <v>7910</v>
      </c>
      <c r="K3869" t="s">
        <v>7911</v>
      </c>
      <c r="L3869" t="s">
        <v>7912</v>
      </c>
      <c r="M3869" t="s">
        <v>760</v>
      </c>
      <c r="N3869" t="s">
        <v>84</v>
      </c>
      <c r="O3869" t="s">
        <v>7913</v>
      </c>
      <c r="P3869" t="s">
        <v>3800</v>
      </c>
      <c r="Q3869" t="s">
        <v>975</v>
      </c>
      <c r="R3869" t="s">
        <v>127</v>
      </c>
      <c r="S3869" t="s">
        <v>44</v>
      </c>
      <c r="T3869" t="s">
        <v>94</v>
      </c>
      <c r="U3869" t="s">
        <v>95</v>
      </c>
      <c r="X3869">
        <v>1</v>
      </c>
      <c r="Y3869">
        <v>0</v>
      </c>
      <c r="Z3869">
        <v>0</v>
      </c>
      <c r="AA3869">
        <v>0</v>
      </c>
      <c r="AB3869">
        <v>3480000</v>
      </c>
      <c r="AC3869" t="s">
        <v>47</v>
      </c>
      <c r="AD3869" t="e">
        <f>+VLOOKUP(T3869,items!$A$2:$D$1255,4,0)</f>
        <v>#N/A</v>
      </c>
      <c r="AE3869" t="e">
        <f>+VLOOKUP(T3869,Tabla1[],5,0)</f>
        <v>#N/A</v>
      </c>
      <c r="AF3869">
        <f t="shared" si="60"/>
        <v>5</v>
      </c>
    </row>
    <row r="3870" spans="1:32" x14ac:dyDescent="0.25">
      <c r="A3870">
        <v>99510</v>
      </c>
      <c r="B3870" t="s">
        <v>7907</v>
      </c>
      <c r="C3870" t="s">
        <v>75</v>
      </c>
      <c r="D3870">
        <v>0</v>
      </c>
      <c r="F3870" t="s">
        <v>186</v>
      </c>
      <c r="G3870" t="s">
        <v>310</v>
      </c>
      <c r="H3870" t="s">
        <v>7908</v>
      </c>
      <c r="I3870" t="s">
        <v>7909</v>
      </c>
      <c r="J3870" t="s">
        <v>7910</v>
      </c>
      <c r="K3870" t="s">
        <v>7911</v>
      </c>
      <c r="L3870" t="s">
        <v>7912</v>
      </c>
      <c r="M3870" t="s">
        <v>760</v>
      </c>
      <c r="N3870" t="s">
        <v>84</v>
      </c>
      <c r="O3870" t="s">
        <v>7913</v>
      </c>
      <c r="P3870" t="s">
        <v>3800</v>
      </c>
      <c r="Q3870" t="s">
        <v>975</v>
      </c>
      <c r="R3870" t="s">
        <v>127</v>
      </c>
      <c r="S3870" t="s">
        <v>44</v>
      </c>
      <c r="T3870" t="s">
        <v>94</v>
      </c>
      <c r="U3870" t="s">
        <v>95</v>
      </c>
      <c r="X3870">
        <v>1</v>
      </c>
      <c r="Y3870">
        <v>0</v>
      </c>
      <c r="Z3870">
        <v>0</v>
      </c>
      <c r="AA3870">
        <v>0</v>
      </c>
      <c r="AB3870">
        <v>4500000</v>
      </c>
      <c r="AC3870" t="s">
        <v>47</v>
      </c>
      <c r="AD3870" t="e">
        <f>+VLOOKUP(T3870,items!$A$2:$D$1255,4,0)</f>
        <v>#N/A</v>
      </c>
      <c r="AE3870" t="e">
        <f>+VLOOKUP(T3870,Tabla1[],5,0)</f>
        <v>#N/A</v>
      </c>
      <c r="AF3870">
        <f t="shared" si="60"/>
        <v>5</v>
      </c>
    </row>
    <row r="3871" spans="1:32" x14ac:dyDescent="0.25">
      <c r="A3871">
        <v>99510</v>
      </c>
      <c r="B3871" t="s">
        <v>7907</v>
      </c>
      <c r="C3871" t="s">
        <v>75</v>
      </c>
      <c r="D3871">
        <v>0</v>
      </c>
      <c r="F3871" t="s">
        <v>186</v>
      </c>
      <c r="G3871" t="s">
        <v>310</v>
      </c>
      <c r="H3871" t="s">
        <v>7908</v>
      </c>
      <c r="I3871" t="s">
        <v>7909</v>
      </c>
      <c r="J3871" t="s">
        <v>7910</v>
      </c>
      <c r="K3871" t="s">
        <v>7911</v>
      </c>
      <c r="L3871" t="s">
        <v>7912</v>
      </c>
      <c r="M3871" t="s">
        <v>760</v>
      </c>
      <c r="N3871" t="s">
        <v>84</v>
      </c>
      <c r="O3871" t="s">
        <v>7913</v>
      </c>
      <c r="P3871" t="s">
        <v>3800</v>
      </c>
      <c r="Q3871" t="s">
        <v>975</v>
      </c>
      <c r="R3871" t="s">
        <v>127</v>
      </c>
      <c r="S3871" t="s">
        <v>44</v>
      </c>
      <c r="T3871" t="s">
        <v>94</v>
      </c>
      <c r="U3871" t="s">
        <v>95</v>
      </c>
      <c r="X3871">
        <v>1</v>
      </c>
      <c r="Y3871">
        <v>0</v>
      </c>
      <c r="Z3871">
        <v>0</v>
      </c>
      <c r="AA3871">
        <v>0</v>
      </c>
      <c r="AB3871">
        <v>1880000</v>
      </c>
      <c r="AC3871" t="s">
        <v>47</v>
      </c>
      <c r="AD3871" t="e">
        <f>+VLOOKUP(T3871,items!$A$2:$D$1255,4,0)</f>
        <v>#N/A</v>
      </c>
      <c r="AE3871" t="e">
        <f>+VLOOKUP(T3871,Tabla1[],5,0)</f>
        <v>#N/A</v>
      </c>
      <c r="AF3871">
        <f t="shared" si="60"/>
        <v>5</v>
      </c>
    </row>
    <row r="3872" spans="1:32" x14ac:dyDescent="0.25">
      <c r="A3872">
        <v>99510</v>
      </c>
      <c r="B3872" t="s">
        <v>7907</v>
      </c>
      <c r="C3872" t="s">
        <v>75</v>
      </c>
      <c r="D3872">
        <v>0</v>
      </c>
      <c r="F3872" t="s">
        <v>186</v>
      </c>
      <c r="G3872" t="s">
        <v>310</v>
      </c>
      <c r="H3872" t="s">
        <v>7908</v>
      </c>
      <c r="I3872" t="s">
        <v>7909</v>
      </c>
      <c r="J3872" t="s">
        <v>7910</v>
      </c>
      <c r="K3872" t="s">
        <v>7911</v>
      </c>
      <c r="L3872" t="s">
        <v>7912</v>
      </c>
      <c r="M3872" t="s">
        <v>760</v>
      </c>
      <c r="N3872" t="s">
        <v>84</v>
      </c>
      <c r="O3872" t="s">
        <v>7913</v>
      </c>
      <c r="P3872" t="s">
        <v>3800</v>
      </c>
      <c r="Q3872" t="s">
        <v>975</v>
      </c>
      <c r="R3872" t="s">
        <v>127</v>
      </c>
      <c r="S3872" t="s">
        <v>44</v>
      </c>
      <c r="T3872" t="s">
        <v>94</v>
      </c>
      <c r="U3872" t="s">
        <v>95</v>
      </c>
      <c r="X3872">
        <v>1</v>
      </c>
      <c r="Y3872">
        <v>0</v>
      </c>
      <c r="Z3872">
        <v>0</v>
      </c>
      <c r="AA3872">
        <v>0</v>
      </c>
      <c r="AB3872">
        <v>3520000</v>
      </c>
      <c r="AC3872" t="s">
        <v>47</v>
      </c>
      <c r="AD3872" t="e">
        <f>+VLOOKUP(T3872,items!$A$2:$D$1255,4,0)</f>
        <v>#N/A</v>
      </c>
      <c r="AE3872" t="e">
        <f>+VLOOKUP(T3872,Tabla1[],5,0)</f>
        <v>#N/A</v>
      </c>
      <c r="AF3872">
        <f t="shared" si="60"/>
        <v>5</v>
      </c>
    </row>
    <row r="3873" spans="1:32" x14ac:dyDescent="0.25">
      <c r="A3873">
        <v>99510</v>
      </c>
      <c r="B3873" t="s">
        <v>7907</v>
      </c>
      <c r="C3873" t="s">
        <v>75</v>
      </c>
      <c r="D3873">
        <v>0</v>
      </c>
      <c r="F3873" t="s">
        <v>186</v>
      </c>
      <c r="G3873" t="s">
        <v>310</v>
      </c>
      <c r="H3873" t="s">
        <v>7908</v>
      </c>
      <c r="I3873" t="s">
        <v>7909</v>
      </c>
      <c r="J3873" t="s">
        <v>7910</v>
      </c>
      <c r="K3873" t="s">
        <v>7911</v>
      </c>
      <c r="L3873" t="s">
        <v>7912</v>
      </c>
      <c r="M3873" t="s">
        <v>760</v>
      </c>
      <c r="N3873" t="s">
        <v>84</v>
      </c>
      <c r="O3873" t="s">
        <v>7913</v>
      </c>
      <c r="P3873" t="s">
        <v>3800</v>
      </c>
      <c r="Q3873" t="s">
        <v>975</v>
      </c>
      <c r="R3873" t="s">
        <v>127</v>
      </c>
      <c r="S3873" t="s">
        <v>44</v>
      </c>
      <c r="T3873" t="s">
        <v>331</v>
      </c>
      <c r="U3873" t="s">
        <v>332</v>
      </c>
      <c r="X3873">
        <v>1</v>
      </c>
      <c r="Y3873">
        <v>0</v>
      </c>
      <c r="Z3873">
        <v>0</v>
      </c>
      <c r="AA3873">
        <v>0</v>
      </c>
      <c r="AB3873">
        <v>7050000</v>
      </c>
      <c r="AC3873" t="s">
        <v>47</v>
      </c>
      <c r="AD3873" t="e">
        <f>+VLOOKUP(T3873,items!$A$2:$D$1255,4,0)</f>
        <v>#N/A</v>
      </c>
      <c r="AE3873" t="e">
        <f>+VLOOKUP(T3873,Tabla1[],5,0)</f>
        <v>#N/A</v>
      </c>
      <c r="AF3873">
        <f t="shared" si="60"/>
        <v>5</v>
      </c>
    </row>
    <row r="3874" spans="1:32" x14ac:dyDescent="0.25">
      <c r="A3874">
        <v>99510</v>
      </c>
      <c r="B3874" t="s">
        <v>7907</v>
      </c>
      <c r="C3874" t="s">
        <v>75</v>
      </c>
      <c r="D3874">
        <v>0</v>
      </c>
      <c r="F3874" t="s">
        <v>186</v>
      </c>
      <c r="G3874" t="s">
        <v>310</v>
      </c>
      <c r="H3874" t="s">
        <v>7908</v>
      </c>
      <c r="I3874" t="s">
        <v>7909</v>
      </c>
      <c r="J3874" t="s">
        <v>7910</v>
      </c>
      <c r="K3874" t="s">
        <v>7911</v>
      </c>
      <c r="L3874" t="s">
        <v>7912</v>
      </c>
      <c r="M3874" t="s">
        <v>760</v>
      </c>
      <c r="N3874" t="s">
        <v>84</v>
      </c>
      <c r="O3874" t="s">
        <v>7913</v>
      </c>
      <c r="P3874" t="s">
        <v>3800</v>
      </c>
      <c r="Q3874" t="s">
        <v>975</v>
      </c>
      <c r="R3874" t="s">
        <v>127</v>
      </c>
      <c r="S3874" t="s">
        <v>44</v>
      </c>
      <c r="T3874" t="s">
        <v>745</v>
      </c>
      <c r="U3874" t="s">
        <v>746</v>
      </c>
      <c r="X3874">
        <v>1</v>
      </c>
      <c r="Y3874">
        <v>0</v>
      </c>
      <c r="Z3874">
        <v>0</v>
      </c>
      <c r="AA3874">
        <v>0</v>
      </c>
      <c r="AB3874">
        <v>4000000</v>
      </c>
      <c r="AC3874" t="s">
        <v>47</v>
      </c>
      <c r="AD3874">
        <f>+VLOOKUP(T3874,items!$A$2:$D$1255,4,0)</f>
        <v>0</v>
      </c>
      <c r="AE3874">
        <f>+VLOOKUP(T3874,Tabla1[],5,0)</f>
        <v>0</v>
      </c>
      <c r="AF3874">
        <f t="shared" si="60"/>
        <v>5</v>
      </c>
    </row>
    <row r="3875" spans="1:32" x14ac:dyDescent="0.25">
      <c r="A3875">
        <v>99510</v>
      </c>
      <c r="B3875" t="s">
        <v>7907</v>
      </c>
      <c r="C3875" t="s">
        <v>75</v>
      </c>
      <c r="D3875">
        <v>0</v>
      </c>
      <c r="F3875" t="s">
        <v>186</v>
      </c>
      <c r="G3875" t="s">
        <v>310</v>
      </c>
      <c r="H3875" t="s">
        <v>7908</v>
      </c>
      <c r="I3875" t="s">
        <v>7909</v>
      </c>
      <c r="J3875" t="s">
        <v>7910</v>
      </c>
      <c r="K3875" t="s">
        <v>7911</v>
      </c>
      <c r="L3875" t="s">
        <v>7912</v>
      </c>
      <c r="M3875" t="s">
        <v>760</v>
      </c>
      <c r="N3875" t="s">
        <v>84</v>
      </c>
      <c r="O3875" t="s">
        <v>7913</v>
      </c>
      <c r="P3875" t="s">
        <v>3800</v>
      </c>
      <c r="Q3875" t="s">
        <v>975</v>
      </c>
      <c r="R3875" t="s">
        <v>127</v>
      </c>
      <c r="S3875" t="s">
        <v>44</v>
      </c>
      <c r="T3875" t="s">
        <v>5706</v>
      </c>
      <c r="U3875" t="s">
        <v>5707</v>
      </c>
      <c r="X3875">
        <v>4</v>
      </c>
      <c r="Y3875">
        <v>0</v>
      </c>
      <c r="Z3875">
        <v>0</v>
      </c>
      <c r="AA3875">
        <v>0</v>
      </c>
      <c r="AB3875">
        <v>10992000</v>
      </c>
      <c r="AC3875" t="s">
        <v>47</v>
      </c>
      <c r="AD3875">
        <f>+VLOOKUP(T3875,items!$A$2:$D$1255,4,0)</f>
        <v>0</v>
      </c>
      <c r="AE3875">
        <f>+VLOOKUP(T3875,Tabla1[],5,0)</f>
        <v>0</v>
      </c>
      <c r="AF3875">
        <f t="shared" si="60"/>
        <v>5</v>
      </c>
    </row>
    <row r="3876" spans="1:32" x14ac:dyDescent="0.25">
      <c r="A3876">
        <v>99510</v>
      </c>
      <c r="B3876" t="s">
        <v>7907</v>
      </c>
      <c r="C3876" t="s">
        <v>75</v>
      </c>
      <c r="D3876">
        <v>0</v>
      </c>
      <c r="F3876" t="s">
        <v>186</v>
      </c>
      <c r="G3876" t="s">
        <v>310</v>
      </c>
      <c r="H3876" t="s">
        <v>7908</v>
      </c>
      <c r="I3876" t="s">
        <v>7909</v>
      </c>
      <c r="J3876" t="s">
        <v>7910</v>
      </c>
      <c r="K3876" t="s">
        <v>7911</v>
      </c>
      <c r="L3876" t="s">
        <v>7912</v>
      </c>
      <c r="M3876" t="s">
        <v>760</v>
      </c>
      <c r="N3876" t="s">
        <v>84</v>
      </c>
      <c r="O3876" t="s">
        <v>7913</v>
      </c>
      <c r="P3876" t="s">
        <v>3800</v>
      </c>
      <c r="Q3876" t="s">
        <v>975</v>
      </c>
      <c r="R3876" t="s">
        <v>127</v>
      </c>
      <c r="S3876" t="s">
        <v>44</v>
      </c>
      <c r="T3876" t="s">
        <v>5706</v>
      </c>
      <c r="U3876" t="s">
        <v>5707</v>
      </c>
      <c r="X3876">
        <v>3</v>
      </c>
      <c r="Y3876">
        <v>0</v>
      </c>
      <c r="Z3876">
        <v>0</v>
      </c>
      <c r="AA3876">
        <v>0</v>
      </c>
      <c r="AB3876">
        <v>8244000</v>
      </c>
      <c r="AC3876" t="s">
        <v>47</v>
      </c>
      <c r="AD3876">
        <f>+VLOOKUP(T3876,items!$A$2:$D$1255,4,0)</f>
        <v>0</v>
      </c>
      <c r="AE3876">
        <f>+VLOOKUP(T3876,Tabla1[],5,0)</f>
        <v>0</v>
      </c>
      <c r="AF3876">
        <f t="shared" si="60"/>
        <v>5</v>
      </c>
    </row>
    <row r="3877" spans="1:32" x14ac:dyDescent="0.25">
      <c r="A3877">
        <v>99521</v>
      </c>
      <c r="B3877" t="s">
        <v>7916</v>
      </c>
      <c r="C3877" t="s">
        <v>33</v>
      </c>
      <c r="D3877">
        <v>0</v>
      </c>
      <c r="F3877" t="s">
        <v>186</v>
      </c>
      <c r="G3877" t="s">
        <v>381</v>
      </c>
      <c r="H3877" t="s">
        <v>7917</v>
      </c>
      <c r="I3877" t="s">
        <v>37</v>
      </c>
      <c r="J3877" t="s">
        <v>7918</v>
      </c>
      <c r="K3877" t="s">
        <v>7919</v>
      </c>
      <c r="L3877" t="s">
        <v>7920</v>
      </c>
      <c r="M3877" t="s">
        <v>449</v>
      </c>
      <c r="N3877" t="s">
        <v>449</v>
      </c>
      <c r="O3877" t="s">
        <v>4883</v>
      </c>
      <c r="P3877" t="s">
        <v>7921</v>
      </c>
      <c r="Q3877" t="s">
        <v>3177</v>
      </c>
      <c r="R3877" t="s">
        <v>127</v>
      </c>
      <c r="S3877" t="s">
        <v>108</v>
      </c>
      <c r="T3877" t="s">
        <v>3850</v>
      </c>
      <c r="U3877" t="s">
        <v>3851</v>
      </c>
      <c r="X3877">
        <v>2</v>
      </c>
      <c r="Y3877">
        <v>0</v>
      </c>
      <c r="Z3877">
        <v>0</v>
      </c>
      <c r="AA3877">
        <v>0</v>
      </c>
      <c r="AB3877">
        <v>2128286</v>
      </c>
      <c r="AC3877" t="s">
        <v>47</v>
      </c>
      <c r="AD3877" t="str">
        <f>+VLOOKUP(T3877,items!$A$2:$D$1255,4,0)</f>
        <v>MUEBLES</v>
      </c>
      <c r="AE3877">
        <f>+VLOOKUP(T3877,Tabla1[],5,0)</f>
        <v>0</v>
      </c>
      <c r="AF3877">
        <f t="shared" si="60"/>
        <v>1</v>
      </c>
    </row>
    <row r="3878" spans="1:32" x14ac:dyDescent="0.25">
      <c r="A3878">
        <v>99521</v>
      </c>
      <c r="B3878" t="s">
        <v>7916</v>
      </c>
      <c r="C3878" t="s">
        <v>33</v>
      </c>
      <c r="D3878">
        <v>0</v>
      </c>
      <c r="F3878" t="s">
        <v>186</v>
      </c>
      <c r="G3878" t="s">
        <v>381</v>
      </c>
      <c r="H3878" t="s">
        <v>7917</v>
      </c>
      <c r="I3878" t="s">
        <v>37</v>
      </c>
      <c r="J3878" t="s">
        <v>7918</v>
      </c>
      <c r="K3878" t="s">
        <v>7919</v>
      </c>
      <c r="L3878" t="s">
        <v>7920</v>
      </c>
      <c r="M3878" t="s">
        <v>449</v>
      </c>
      <c r="N3878" t="s">
        <v>449</v>
      </c>
      <c r="O3878" t="s">
        <v>4883</v>
      </c>
      <c r="P3878" t="s">
        <v>7921</v>
      </c>
      <c r="Q3878" t="s">
        <v>3177</v>
      </c>
      <c r="R3878" t="s">
        <v>127</v>
      </c>
      <c r="S3878" t="s">
        <v>108</v>
      </c>
      <c r="T3878" t="s">
        <v>1915</v>
      </c>
      <c r="U3878" t="s">
        <v>1916</v>
      </c>
      <c r="V3878" t="s">
        <v>313</v>
      </c>
      <c r="X3878">
        <v>8</v>
      </c>
      <c r="Y3878">
        <v>0</v>
      </c>
      <c r="Z3878">
        <v>0</v>
      </c>
      <c r="AA3878">
        <v>0</v>
      </c>
      <c r="AB3878">
        <v>4290288</v>
      </c>
      <c r="AC3878" t="s">
        <v>47</v>
      </c>
      <c r="AD3878" t="str">
        <f>+VLOOKUP(T3878,items!$A$2:$D$1255,4,0)</f>
        <v>MUEBLES</v>
      </c>
      <c r="AE3878">
        <f>+VLOOKUP(T3878,Tabla1[],5,0)</f>
        <v>0</v>
      </c>
      <c r="AF3878">
        <f t="shared" si="60"/>
        <v>1</v>
      </c>
    </row>
    <row r="3879" spans="1:32" x14ac:dyDescent="0.25">
      <c r="A3879">
        <v>99521</v>
      </c>
      <c r="B3879" t="s">
        <v>7916</v>
      </c>
      <c r="C3879" t="s">
        <v>33</v>
      </c>
      <c r="D3879">
        <v>0</v>
      </c>
      <c r="F3879" t="s">
        <v>186</v>
      </c>
      <c r="G3879" t="s">
        <v>381</v>
      </c>
      <c r="H3879" t="s">
        <v>7917</v>
      </c>
      <c r="I3879" t="s">
        <v>37</v>
      </c>
      <c r="J3879" t="s">
        <v>7918</v>
      </c>
      <c r="K3879" t="s">
        <v>7919</v>
      </c>
      <c r="L3879" t="s">
        <v>7920</v>
      </c>
      <c r="M3879" t="s">
        <v>449</v>
      </c>
      <c r="N3879" t="s">
        <v>449</v>
      </c>
      <c r="O3879" t="s">
        <v>4883</v>
      </c>
      <c r="P3879" t="s">
        <v>7921</v>
      </c>
      <c r="Q3879" t="s">
        <v>3177</v>
      </c>
      <c r="R3879" t="s">
        <v>127</v>
      </c>
      <c r="S3879" t="s">
        <v>108</v>
      </c>
      <c r="T3879" t="s">
        <v>311</v>
      </c>
      <c r="U3879" t="s">
        <v>312</v>
      </c>
      <c r="V3879" t="s">
        <v>313</v>
      </c>
      <c r="X3879">
        <v>2</v>
      </c>
      <c r="Y3879">
        <v>0</v>
      </c>
      <c r="Z3879">
        <v>0</v>
      </c>
      <c r="AA3879">
        <v>0</v>
      </c>
      <c r="AB3879">
        <v>2835014</v>
      </c>
      <c r="AC3879" t="s">
        <v>47</v>
      </c>
      <c r="AD3879" t="str">
        <f>+VLOOKUP(T3879,items!$A$2:$D$1255,4,0)</f>
        <v>MUEBLES</v>
      </c>
      <c r="AE3879">
        <f>+VLOOKUP(T3879,Tabla1[],5,0)</f>
        <v>0</v>
      </c>
      <c r="AF3879">
        <f t="shared" si="60"/>
        <v>1</v>
      </c>
    </row>
    <row r="3880" spans="1:32" x14ac:dyDescent="0.25">
      <c r="A3880">
        <v>99521</v>
      </c>
      <c r="B3880" t="s">
        <v>7916</v>
      </c>
      <c r="C3880" t="s">
        <v>33</v>
      </c>
      <c r="D3880">
        <v>0</v>
      </c>
      <c r="F3880" t="s">
        <v>186</v>
      </c>
      <c r="G3880" t="s">
        <v>381</v>
      </c>
      <c r="H3880" t="s">
        <v>7917</v>
      </c>
      <c r="I3880" t="s">
        <v>37</v>
      </c>
      <c r="J3880" t="s">
        <v>7918</v>
      </c>
      <c r="K3880" t="s">
        <v>7919</v>
      </c>
      <c r="L3880" t="s">
        <v>7920</v>
      </c>
      <c r="M3880" t="s">
        <v>449</v>
      </c>
      <c r="N3880" t="s">
        <v>449</v>
      </c>
      <c r="O3880" t="s">
        <v>4883</v>
      </c>
      <c r="P3880" t="s">
        <v>7921</v>
      </c>
      <c r="Q3880" t="s">
        <v>3177</v>
      </c>
      <c r="R3880" t="s">
        <v>127</v>
      </c>
      <c r="S3880" t="s">
        <v>108</v>
      </c>
      <c r="T3880" t="s">
        <v>209</v>
      </c>
      <c r="U3880" t="s">
        <v>210</v>
      </c>
      <c r="W3880" t="s">
        <v>211</v>
      </c>
      <c r="X3880">
        <v>2</v>
      </c>
      <c r="Y3880">
        <v>0</v>
      </c>
      <c r="Z3880">
        <v>0</v>
      </c>
      <c r="AA3880">
        <v>0</v>
      </c>
      <c r="AB3880">
        <v>482412</v>
      </c>
      <c r="AC3880" t="s">
        <v>47</v>
      </c>
      <c r="AD3880">
        <f>+VLOOKUP(T3880,items!$A$2:$D$1255,4,0)</f>
        <v>0</v>
      </c>
      <c r="AE3880">
        <f>+VLOOKUP(T3880,Tabla1[],5,0)</f>
        <v>0</v>
      </c>
      <c r="AF3880">
        <f t="shared" si="60"/>
        <v>1</v>
      </c>
    </row>
    <row r="3881" spans="1:32" x14ac:dyDescent="0.25">
      <c r="A3881">
        <v>99521</v>
      </c>
      <c r="B3881" t="s">
        <v>7916</v>
      </c>
      <c r="C3881" t="s">
        <v>33</v>
      </c>
      <c r="D3881">
        <v>0</v>
      </c>
      <c r="F3881" t="s">
        <v>186</v>
      </c>
      <c r="G3881" t="s">
        <v>381</v>
      </c>
      <c r="H3881" t="s">
        <v>7917</v>
      </c>
      <c r="I3881" t="s">
        <v>37</v>
      </c>
      <c r="J3881" t="s">
        <v>7918</v>
      </c>
      <c r="K3881" t="s">
        <v>7919</v>
      </c>
      <c r="L3881" t="s">
        <v>7920</v>
      </c>
      <c r="M3881" t="s">
        <v>449</v>
      </c>
      <c r="N3881" t="s">
        <v>449</v>
      </c>
      <c r="O3881" t="s">
        <v>4883</v>
      </c>
      <c r="P3881" t="s">
        <v>7921</v>
      </c>
      <c r="Q3881" t="s">
        <v>3177</v>
      </c>
      <c r="R3881" t="s">
        <v>127</v>
      </c>
      <c r="S3881" t="s">
        <v>108</v>
      </c>
      <c r="T3881" t="s">
        <v>1062</v>
      </c>
      <c r="U3881" t="s">
        <v>6030</v>
      </c>
      <c r="V3881" t="s">
        <v>1168</v>
      </c>
      <c r="X3881">
        <v>2</v>
      </c>
      <c r="Y3881">
        <v>0</v>
      </c>
      <c r="Z3881">
        <v>0</v>
      </c>
      <c r="AA3881">
        <v>0</v>
      </c>
      <c r="AB3881">
        <v>2115882</v>
      </c>
      <c r="AC3881" t="s">
        <v>47</v>
      </c>
      <c r="AD3881">
        <f>+VLOOKUP(T3881,items!$A$2:$D$1255,4,0)</f>
        <v>0</v>
      </c>
      <c r="AE3881">
        <f>+VLOOKUP(T3881,Tabla1[],5,0)</f>
        <v>0</v>
      </c>
      <c r="AF3881">
        <f t="shared" si="60"/>
        <v>1</v>
      </c>
    </row>
    <row r="3882" spans="1:32" x14ac:dyDescent="0.25">
      <c r="A3882">
        <v>99524</v>
      </c>
      <c r="B3882" t="s">
        <v>3467</v>
      </c>
      <c r="C3882" t="s">
        <v>75</v>
      </c>
      <c r="D3882">
        <v>0</v>
      </c>
      <c r="F3882" t="s">
        <v>186</v>
      </c>
      <c r="G3882" t="s">
        <v>445</v>
      </c>
      <c r="H3882" t="s">
        <v>7922</v>
      </c>
      <c r="I3882" t="s">
        <v>37</v>
      </c>
      <c r="J3882" t="s">
        <v>7923</v>
      </c>
      <c r="K3882" t="s">
        <v>7924</v>
      </c>
      <c r="L3882" t="s">
        <v>37</v>
      </c>
      <c r="M3882" t="s">
        <v>1214</v>
      </c>
      <c r="N3882" t="s">
        <v>1214</v>
      </c>
      <c r="O3882" t="s">
        <v>449</v>
      </c>
      <c r="P3882" t="s">
        <v>5459</v>
      </c>
      <c r="Q3882" t="s">
        <v>5459</v>
      </c>
      <c r="R3882" t="s">
        <v>127</v>
      </c>
      <c r="S3882" t="s">
        <v>164</v>
      </c>
      <c r="T3882" t="s">
        <v>2135</v>
      </c>
      <c r="U3882" t="s">
        <v>214</v>
      </c>
      <c r="X3882">
        <v>180</v>
      </c>
      <c r="Y3882">
        <v>0</v>
      </c>
      <c r="Z3882">
        <v>0</v>
      </c>
      <c r="AA3882">
        <v>0</v>
      </c>
      <c r="AB3882">
        <v>9000000</v>
      </c>
      <c r="AC3882" t="s">
        <v>47</v>
      </c>
      <c r="AD3882">
        <f>+VLOOKUP(T3882,items!$A$2:$D$1255,4,0)</f>
        <v>0</v>
      </c>
      <c r="AE3882">
        <f>+VLOOKUP(T3882,Tabla1[],5,0)</f>
        <v>0</v>
      </c>
      <c r="AF3882">
        <f t="shared" si="60"/>
        <v>12</v>
      </c>
    </row>
    <row r="3883" spans="1:32" x14ac:dyDescent="0.25">
      <c r="A3883">
        <v>99527</v>
      </c>
      <c r="B3883" t="s">
        <v>1311</v>
      </c>
      <c r="C3883" t="s">
        <v>75</v>
      </c>
      <c r="D3883">
        <v>0</v>
      </c>
      <c r="F3883" t="s">
        <v>186</v>
      </c>
      <c r="G3883" t="s">
        <v>426</v>
      </c>
      <c r="H3883" t="s">
        <v>7925</v>
      </c>
      <c r="I3883" t="s">
        <v>37</v>
      </c>
      <c r="J3883" t="s">
        <v>7926</v>
      </c>
      <c r="K3883" t="s">
        <v>7927</v>
      </c>
      <c r="L3883" t="s">
        <v>37</v>
      </c>
      <c r="M3883" t="s">
        <v>5459</v>
      </c>
      <c r="N3883" t="s">
        <v>5459</v>
      </c>
      <c r="O3883" t="s">
        <v>626</v>
      </c>
      <c r="P3883" t="s">
        <v>2252</v>
      </c>
      <c r="Q3883" t="s">
        <v>2252</v>
      </c>
      <c r="R3883" t="s">
        <v>127</v>
      </c>
      <c r="S3883" t="s">
        <v>346</v>
      </c>
      <c r="T3883" t="s">
        <v>2908</v>
      </c>
      <c r="U3883" t="s">
        <v>958</v>
      </c>
      <c r="X3883">
        <v>8</v>
      </c>
      <c r="Y3883">
        <v>0</v>
      </c>
      <c r="Z3883">
        <v>0</v>
      </c>
      <c r="AA3883">
        <v>0</v>
      </c>
      <c r="AB3883">
        <v>420800</v>
      </c>
      <c r="AC3883" t="s">
        <v>47</v>
      </c>
      <c r="AD3883">
        <f>+VLOOKUP(T3883,items!$A$2:$D$1255,4,0)</f>
        <v>0</v>
      </c>
      <c r="AE3883">
        <f>+VLOOKUP(T3883,Tabla1[],5,0)</f>
        <v>0</v>
      </c>
      <c r="AF3883">
        <f t="shared" si="60"/>
        <v>12</v>
      </c>
    </row>
    <row r="3884" spans="1:32" x14ac:dyDescent="0.25">
      <c r="A3884">
        <v>99534</v>
      </c>
      <c r="B3884" t="s">
        <v>2436</v>
      </c>
      <c r="C3884" t="s">
        <v>75</v>
      </c>
      <c r="D3884">
        <v>0</v>
      </c>
      <c r="F3884" t="s">
        <v>186</v>
      </c>
      <c r="G3884" t="s">
        <v>186</v>
      </c>
      <c r="H3884" t="s">
        <v>7928</v>
      </c>
      <c r="I3884" t="s">
        <v>37</v>
      </c>
      <c r="J3884" t="s">
        <v>7929</v>
      </c>
      <c r="K3884" t="s">
        <v>7930</v>
      </c>
      <c r="L3884" t="s">
        <v>37</v>
      </c>
      <c r="M3884" t="s">
        <v>445</v>
      </c>
      <c r="N3884" t="s">
        <v>445</v>
      </c>
      <c r="O3884" t="s">
        <v>426</v>
      </c>
      <c r="P3884" t="s">
        <v>449</v>
      </c>
      <c r="Q3884" t="s">
        <v>449</v>
      </c>
      <c r="R3884" t="s">
        <v>43</v>
      </c>
      <c r="S3884" t="s">
        <v>164</v>
      </c>
      <c r="T3884" t="s">
        <v>3667</v>
      </c>
      <c r="U3884" t="s">
        <v>884</v>
      </c>
      <c r="X3884">
        <v>8</v>
      </c>
      <c r="Y3884">
        <v>0</v>
      </c>
      <c r="Z3884">
        <v>0</v>
      </c>
      <c r="AA3884">
        <v>0</v>
      </c>
      <c r="AB3884">
        <v>420800</v>
      </c>
      <c r="AC3884" t="s">
        <v>47</v>
      </c>
      <c r="AD3884">
        <f>+VLOOKUP(T3884,items!$A$2:$D$1255,4,0)</f>
        <v>0</v>
      </c>
      <c r="AE3884">
        <f>+VLOOKUP(T3884,Tabla1[],5,0)</f>
        <v>0</v>
      </c>
      <c r="AF3884">
        <f t="shared" si="60"/>
        <v>12</v>
      </c>
    </row>
    <row r="3885" spans="1:32" x14ac:dyDescent="0.25">
      <c r="A3885">
        <v>99535</v>
      </c>
      <c r="B3885" t="s">
        <v>7931</v>
      </c>
      <c r="C3885" t="s">
        <v>33</v>
      </c>
      <c r="D3885">
        <v>0</v>
      </c>
      <c r="F3885" t="s">
        <v>186</v>
      </c>
      <c r="G3885" t="s">
        <v>445</v>
      </c>
      <c r="H3885" t="s">
        <v>7932</v>
      </c>
      <c r="I3885" t="s">
        <v>37</v>
      </c>
      <c r="J3885" t="s">
        <v>7933</v>
      </c>
      <c r="K3885" t="s">
        <v>7934</v>
      </c>
      <c r="L3885" t="s">
        <v>37</v>
      </c>
      <c r="M3885" t="s">
        <v>1214</v>
      </c>
      <c r="N3885" t="s">
        <v>1214</v>
      </c>
      <c r="O3885" t="s">
        <v>449</v>
      </c>
      <c r="P3885" t="s">
        <v>5459</v>
      </c>
      <c r="Q3885" t="s">
        <v>5459</v>
      </c>
      <c r="R3885" t="s">
        <v>127</v>
      </c>
      <c r="S3885" t="s">
        <v>164</v>
      </c>
      <c r="T3885" t="s">
        <v>7935</v>
      </c>
      <c r="U3885" t="s">
        <v>7936</v>
      </c>
      <c r="X3885">
        <v>2.5</v>
      </c>
      <c r="Y3885">
        <v>0</v>
      </c>
      <c r="Z3885">
        <v>0</v>
      </c>
      <c r="AA3885">
        <v>0</v>
      </c>
      <c r="AB3885">
        <v>131500</v>
      </c>
      <c r="AC3885" t="s">
        <v>47</v>
      </c>
      <c r="AD3885">
        <f>+VLOOKUP(T3885,items!$A$2:$D$1255,4,0)</f>
        <v>0</v>
      </c>
      <c r="AE3885">
        <f>+VLOOKUP(T3885,Tabla1[],5,0)</f>
        <v>0</v>
      </c>
      <c r="AF3885">
        <f t="shared" si="60"/>
        <v>12</v>
      </c>
    </row>
    <row r="3886" spans="1:32" x14ac:dyDescent="0.25">
      <c r="A3886">
        <v>99536</v>
      </c>
      <c r="B3886" t="s">
        <v>7937</v>
      </c>
      <c r="C3886" t="s">
        <v>33</v>
      </c>
      <c r="D3886">
        <v>0</v>
      </c>
      <c r="F3886" t="s">
        <v>119</v>
      </c>
      <c r="G3886" t="s">
        <v>381</v>
      </c>
      <c r="H3886" t="s">
        <v>7938</v>
      </c>
      <c r="I3886" t="s">
        <v>7939</v>
      </c>
      <c r="J3886" t="s">
        <v>7940</v>
      </c>
      <c r="K3886" t="s">
        <v>7941</v>
      </c>
      <c r="L3886" t="s">
        <v>7942</v>
      </c>
      <c r="M3886" t="s">
        <v>2252</v>
      </c>
      <c r="N3886" t="s">
        <v>2254</v>
      </c>
      <c r="O3886" t="s">
        <v>387</v>
      </c>
      <c r="P3886" t="s">
        <v>2611</v>
      </c>
      <c r="Q3886" t="s">
        <v>7943</v>
      </c>
      <c r="R3886" t="s">
        <v>127</v>
      </c>
      <c r="S3886" t="s">
        <v>88</v>
      </c>
      <c r="T3886" t="s">
        <v>429</v>
      </c>
      <c r="U3886" t="s">
        <v>430</v>
      </c>
      <c r="X3886">
        <v>1</v>
      </c>
      <c r="Y3886">
        <v>0</v>
      </c>
      <c r="Z3886">
        <v>0</v>
      </c>
      <c r="AA3886">
        <v>0</v>
      </c>
      <c r="AB3886">
        <v>128696</v>
      </c>
      <c r="AC3886" t="s">
        <v>47</v>
      </c>
      <c r="AD3886">
        <f>+VLOOKUP(T3886,items!$A$2:$D$1255,4,0)</f>
        <v>0</v>
      </c>
      <c r="AE3886">
        <f>+VLOOKUP(T3886,Tabla1[],5,0)</f>
        <v>0</v>
      </c>
      <c r="AF3886">
        <f t="shared" si="60"/>
        <v>12</v>
      </c>
    </row>
    <row r="3887" spans="1:32" x14ac:dyDescent="0.25">
      <c r="A3887">
        <v>99536</v>
      </c>
      <c r="B3887" t="s">
        <v>7937</v>
      </c>
      <c r="C3887" t="s">
        <v>33</v>
      </c>
      <c r="D3887">
        <v>0</v>
      </c>
      <c r="F3887" t="s">
        <v>119</v>
      </c>
      <c r="G3887" t="s">
        <v>381</v>
      </c>
      <c r="H3887" t="s">
        <v>7938</v>
      </c>
      <c r="I3887" t="s">
        <v>7939</v>
      </c>
      <c r="J3887" t="s">
        <v>7940</v>
      </c>
      <c r="K3887" t="s">
        <v>7941</v>
      </c>
      <c r="L3887" t="s">
        <v>7942</v>
      </c>
      <c r="M3887" t="s">
        <v>2252</v>
      </c>
      <c r="N3887" t="s">
        <v>2254</v>
      </c>
      <c r="O3887" t="s">
        <v>387</v>
      </c>
      <c r="P3887" t="s">
        <v>2611</v>
      </c>
      <c r="Q3887" t="s">
        <v>7943</v>
      </c>
      <c r="R3887" t="s">
        <v>127</v>
      </c>
      <c r="S3887" t="s">
        <v>88</v>
      </c>
      <c r="T3887" t="s">
        <v>347</v>
      </c>
      <c r="U3887" t="s">
        <v>348</v>
      </c>
      <c r="W3887" t="s">
        <v>1095</v>
      </c>
      <c r="X3887">
        <v>1</v>
      </c>
      <c r="Y3887">
        <v>5500</v>
      </c>
      <c r="Z3887">
        <v>0</v>
      </c>
      <c r="AA3887">
        <v>0</v>
      </c>
      <c r="AB3887">
        <v>533731</v>
      </c>
      <c r="AC3887" t="s">
        <v>47</v>
      </c>
      <c r="AD3887">
        <f>+VLOOKUP(T3887,items!$A$2:$D$1255,4,0)</f>
        <v>0</v>
      </c>
      <c r="AE3887">
        <f>+VLOOKUP(T3887,Tabla1[],5,0)</f>
        <v>0</v>
      </c>
      <c r="AF3887">
        <f t="shared" si="60"/>
        <v>12</v>
      </c>
    </row>
    <row r="3888" spans="1:32" x14ac:dyDescent="0.25">
      <c r="A3888">
        <v>99536</v>
      </c>
      <c r="B3888" t="s">
        <v>7937</v>
      </c>
      <c r="C3888" t="s">
        <v>33</v>
      </c>
      <c r="D3888">
        <v>0</v>
      </c>
      <c r="F3888" t="s">
        <v>119</v>
      </c>
      <c r="G3888" t="s">
        <v>381</v>
      </c>
      <c r="H3888" t="s">
        <v>7938</v>
      </c>
      <c r="I3888" t="s">
        <v>7939</v>
      </c>
      <c r="J3888" t="s">
        <v>7940</v>
      </c>
      <c r="K3888" t="s">
        <v>7941</v>
      </c>
      <c r="L3888" t="s">
        <v>7942</v>
      </c>
      <c r="M3888" t="s">
        <v>2252</v>
      </c>
      <c r="N3888" t="s">
        <v>2254</v>
      </c>
      <c r="O3888" t="s">
        <v>387</v>
      </c>
      <c r="P3888" t="s">
        <v>2611</v>
      </c>
      <c r="Q3888" t="s">
        <v>7943</v>
      </c>
      <c r="R3888" t="s">
        <v>127</v>
      </c>
      <c r="S3888" t="s">
        <v>88</v>
      </c>
      <c r="T3888" t="s">
        <v>466</v>
      </c>
      <c r="U3888" t="s">
        <v>467</v>
      </c>
      <c r="V3888" t="s">
        <v>1024</v>
      </c>
      <c r="W3888" t="s">
        <v>1095</v>
      </c>
      <c r="X3888">
        <v>1</v>
      </c>
      <c r="Y3888">
        <v>5500</v>
      </c>
      <c r="Z3888">
        <v>0</v>
      </c>
      <c r="AA3888">
        <v>3000</v>
      </c>
      <c r="AB3888">
        <v>5279072</v>
      </c>
      <c r="AC3888" t="s">
        <v>47</v>
      </c>
      <c r="AD3888" t="str">
        <f>+VLOOKUP(T3888,items!$A$2:$D$1255,4,0)</f>
        <v>SOMBRALINA</v>
      </c>
      <c r="AE3888" t="str">
        <f>+VLOOKUP(T3888,Tabla1[],5,0)</f>
        <v>ELECTRICA</v>
      </c>
      <c r="AF3888">
        <f t="shared" si="60"/>
        <v>12</v>
      </c>
    </row>
    <row r="3889" spans="1:32" x14ac:dyDescent="0.25">
      <c r="A3889">
        <v>99539</v>
      </c>
      <c r="B3889" t="s">
        <v>1569</v>
      </c>
      <c r="C3889" t="s">
        <v>75</v>
      </c>
      <c r="D3889">
        <v>0</v>
      </c>
      <c r="F3889" t="s">
        <v>445</v>
      </c>
      <c r="G3889" t="s">
        <v>445</v>
      </c>
      <c r="H3889" t="s">
        <v>7944</v>
      </c>
      <c r="I3889" t="s">
        <v>37</v>
      </c>
      <c r="J3889" t="s">
        <v>7945</v>
      </c>
      <c r="K3889" t="s">
        <v>7946</v>
      </c>
      <c r="L3889" t="s">
        <v>37</v>
      </c>
      <c r="M3889" t="s">
        <v>1214</v>
      </c>
      <c r="N3889" t="s">
        <v>1214</v>
      </c>
      <c r="O3889" t="s">
        <v>449</v>
      </c>
      <c r="P3889" t="s">
        <v>5459</v>
      </c>
      <c r="Q3889" t="s">
        <v>5459</v>
      </c>
      <c r="R3889" t="s">
        <v>127</v>
      </c>
      <c r="S3889" t="s">
        <v>164</v>
      </c>
      <c r="T3889" t="s">
        <v>816</v>
      </c>
      <c r="U3889" t="s">
        <v>817</v>
      </c>
      <c r="X3889">
        <v>2</v>
      </c>
      <c r="Y3889">
        <v>0</v>
      </c>
      <c r="Z3889">
        <v>0</v>
      </c>
      <c r="AA3889">
        <v>0</v>
      </c>
      <c r="AB3889">
        <v>360000</v>
      </c>
      <c r="AC3889" t="s">
        <v>47</v>
      </c>
      <c r="AD3889">
        <f>+VLOOKUP(T3889,items!$A$2:$D$1255,4,0)</f>
        <v>0</v>
      </c>
      <c r="AE3889">
        <f>+VLOOKUP(T3889,Tabla1[],5,0)</f>
        <v>0</v>
      </c>
      <c r="AF3889">
        <f t="shared" si="60"/>
        <v>12</v>
      </c>
    </row>
    <row r="3890" spans="1:32" x14ac:dyDescent="0.25">
      <c r="A3890">
        <v>99539</v>
      </c>
      <c r="B3890" t="s">
        <v>1569</v>
      </c>
      <c r="C3890" t="s">
        <v>75</v>
      </c>
      <c r="D3890">
        <v>0</v>
      </c>
      <c r="F3890" t="s">
        <v>445</v>
      </c>
      <c r="G3890" t="s">
        <v>445</v>
      </c>
      <c r="H3890" t="s">
        <v>7944</v>
      </c>
      <c r="I3890" t="s">
        <v>37</v>
      </c>
      <c r="J3890" t="s">
        <v>7945</v>
      </c>
      <c r="K3890" t="s">
        <v>7946</v>
      </c>
      <c r="L3890" t="s">
        <v>37</v>
      </c>
      <c r="M3890" t="s">
        <v>1214</v>
      </c>
      <c r="N3890" t="s">
        <v>1214</v>
      </c>
      <c r="O3890" t="s">
        <v>449</v>
      </c>
      <c r="P3890" t="s">
        <v>5459</v>
      </c>
      <c r="Q3890" t="s">
        <v>5459</v>
      </c>
      <c r="R3890" t="s">
        <v>127</v>
      </c>
      <c r="S3890" t="s">
        <v>164</v>
      </c>
      <c r="T3890" t="s">
        <v>1411</v>
      </c>
      <c r="U3890" t="s">
        <v>867</v>
      </c>
      <c r="X3890">
        <v>40</v>
      </c>
      <c r="Y3890">
        <v>0</v>
      </c>
      <c r="Z3890">
        <v>0</v>
      </c>
      <c r="AA3890">
        <v>0</v>
      </c>
      <c r="AB3890">
        <v>2104000</v>
      </c>
      <c r="AC3890" t="s">
        <v>47</v>
      </c>
      <c r="AD3890">
        <f>+VLOOKUP(T3890,items!$A$2:$D$1255,4,0)</f>
        <v>0</v>
      </c>
      <c r="AE3890">
        <f>+VLOOKUP(T3890,Tabla1[],5,0)</f>
        <v>0</v>
      </c>
      <c r="AF3890">
        <f t="shared" si="60"/>
        <v>12</v>
      </c>
    </row>
    <row r="3891" spans="1:32" x14ac:dyDescent="0.25">
      <c r="A3891">
        <v>99543</v>
      </c>
      <c r="B3891" t="s">
        <v>1003</v>
      </c>
      <c r="C3891" t="s">
        <v>33</v>
      </c>
      <c r="D3891">
        <v>0</v>
      </c>
      <c r="F3891" t="s">
        <v>445</v>
      </c>
      <c r="G3891" t="s">
        <v>445</v>
      </c>
      <c r="H3891" t="s">
        <v>7947</v>
      </c>
      <c r="I3891" t="s">
        <v>37</v>
      </c>
      <c r="J3891" t="s">
        <v>7948</v>
      </c>
      <c r="K3891" t="s">
        <v>7949</v>
      </c>
      <c r="L3891" t="s">
        <v>37</v>
      </c>
      <c r="M3891" t="s">
        <v>426</v>
      </c>
      <c r="N3891" t="s">
        <v>426</v>
      </c>
      <c r="O3891" t="s">
        <v>6385</v>
      </c>
      <c r="P3891" t="s">
        <v>6716</v>
      </c>
      <c r="Q3891" t="s">
        <v>6716</v>
      </c>
      <c r="R3891" t="s">
        <v>127</v>
      </c>
      <c r="S3891" t="s">
        <v>128</v>
      </c>
      <c r="T3891" t="s">
        <v>4165</v>
      </c>
      <c r="U3891" t="s">
        <v>4166</v>
      </c>
      <c r="V3891" t="s">
        <v>867</v>
      </c>
      <c r="X3891">
        <v>1</v>
      </c>
      <c r="Y3891">
        <v>0</v>
      </c>
      <c r="Z3891">
        <v>0</v>
      </c>
      <c r="AA3891">
        <v>0</v>
      </c>
      <c r="AB3891">
        <v>0</v>
      </c>
      <c r="AC3891" t="s">
        <v>47</v>
      </c>
      <c r="AD3891" t="str">
        <f>+VLOOKUP(T3891,items!$A$2:$D$1255,4,0)</f>
        <v>COJIN</v>
      </c>
      <c r="AE3891">
        <f>+VLOOKUP(T3891,Tabla1[],5,0)</f>
        <v>0</v>
      </c>
      <c r="AF3891">
        <f t="shared" si="60"/>
        <v>1</v>
      </c>
    </row>
    <row r="3892" spans="1:32" x14ac:dyDescent="0.25">
      <c r="A3892">
        <v>99553</v>
      </c>
      <c r="B3892" t="s">
        <v>7950</v>
      </c>
      <c r="C3892" t="s">
        <v>33</v>
      </c>
      <c r="D3892">
        <v>0</v>
      </c>
      <c r="F3892" t="s">
        <v>445</v>
      </c>
      <c r="G3892" t="s">
        <v>445</v>
      </c>
      <c r="H3892" t="s">
        <v>7951</v>
      </c>
      <c r="I3892" t="s">
        <v>37</v>
      </c>
      <c r="J3892" t="s">
        <v>7952</v>
      </c>
      <c r="K3892" t="s">
        <v>7953</v>
      </c>
      <c r="L3892" t="s">
        <v>7954</v>
      </c>
      <c r="M3892" t="s">
        <v>426</v>
      </c>
      <c r="N3892" t="s">
        <v>426</v>
      </c>
      <c r="O3892" t="s">
        <v>1973</v>
      </c>
      <c r="P3892" t="s">
        <v>344</v>
      </c>
      <c r="Q3892" t="s">
        <v>2608</v>
      </c>
      <c r="R3892" t="s">
        <v>63</v>
      </c>
      <c r="S3892" t="s">
        <v>44</v>
      </c>
      <c r="T3892" t="s">
        <v>1232</v>
      </c>
      <c r="U3892" t="s">
        <v>1233</v>
      </c>
      <c r="X3892">
        <v>1</v>
      </c>
      <c r="Y3892">
        <v>0</v>
      </c>
      <c r="Z3892">
        <v>0</v>
      </c>
      <c r="AA3892">
        <v>0</v>
      </c>
      <c r="AB3892">
        <v>198000</v>
      </c>
      <c r="AC3892" t="s">
        <v>47</v>
      </c>
      <c r="AD3892">
        <f>+VLOOKUP(T3892,items!$A$2:$D$1255,4,0)</f>
        <v>0</v>
      </c>
      <c r="AE3892">
        <f>+VLOOKUP(T3892,Tabla1[],5,0)</f>
        <v>0</v>
      </c>
      <c r="AF3892">
        <f t="shared" si="60"/>
        <v>12</v>
      </c>
    </row>
    <row r="3893" spans="1:32" x14ac:dyDescent="0.25">
      <c r="A3893">
        <v>99553</v>
      </c>
      <c r="B3893" t="s">
        <v>7950</v>
      </c>
      <c r="C3893" t="s">
        <v>33</v>
      </c>
      <c r="D3893">
        <v>0</v>
      </c>
      <c r="F3893" t="s">
        <v>445</v>
      </c>
      <c r="G3893" t="s">
        <v>445</v>
      </c>
      <c r="H3893" t="s">
        <v>7951</v>
      </c>
      <c r="I3893" t="s">
        <v>37</v>
      </c>
      <c r="J3893" t="s">
        <v>7952</v>
      </c>
      <c r="K3893" t="s">
        <v>7953</v>
      </c>
      <c r="L3893" t="s">
        <v>7954</v>
      </c>
      <c r="M3893" t="s">
        <v>426</v>
      </c>
      <c r="N3893" t="s">
        <v>426</v>
      </c>
      <c r="O3893" t="s">
        <v>1973</v>
      </c>
      <c r="P3893" t="s">
        <v>344</v>
      </c>
      <c r="Q3893" t="s">
        <v>2608</v>
      </c>
      <c r="R3893" t="s">
        <v>63</v>
      </c>
      <c r="S3893" t="s">
        <v>44</v>
      </c>
      <c r="T3893" t="s">
        <v>530</v>
      </c>
      <c r="U3893" t="s">
        <v>531</v>
      </c>
      <c r="V3893" t="s">
        <v>4950</v>
      </c>
      <c r="X3893">
        <v>1</v>
      </c>
      <c r="Y3893">
        <v>0</v>
      </c>
      <c r="Z3893">
        <v>0</v>
      </c>
      <c r="AA3893">
        <v>0</v>
      </c>
      <c r="AB3893">
        <v>4765847</v>
      </c>
      <c r="AC3893" t="s">
        <v>47</v>
      </c>
      <c r="AD3893" t="str">
        <f>+VLOOKUP(T3893,items!$A$2:$D$1255,4,0)</f>
        <v>MUEBLES</v>
      </c>
      <c r="AE3893">
        <f>+VLOOKUP(T3893,Tabla1[],5,0)</f>
        <v>0</v>
      </c>
      <c r="AF3893">
        <f t="shared" si="60"/>
        <v>12</v>
      </c>
    </row>
    <row r="3894" spans="1:32" x14ac:dyDescent="0.25">
      <c r="A3894">
        <v>99553</v>
      </c>
      <c r="B3894" t="s">
        <v>7950</v>
      </c>
      <c r="C3894" t="s">
        <v>33</v>
      </c>
      <c r="D3894">
        <v>0</v>
      </c>
      <c r="F3894" t="s">
        <v>445</v>
      </c>
      <c r="G3894" t="s">
        <v>445</v>
      </c>
      <c r="H3894" t="s">
        <v>7951</v>
      </c>
      <c r="I3894" t="s">
        <v>37</v>
      </c>
      <c r="J3894" t="s">
        <v>7952</v>
      </c>
      <c r="K3894" t="s">
        <v>7953</v>
      </c>
      <c r="L3894" t="s">
        <v>7954</v>
      </c>
      <c r="M3894" t="s">
        <v>426</v>
      </c>
      <c r="N3894" t="s">
        <v>426</v>
      </c>
      <c r="O3894" t="s">
        <v>1973</v>
      </c>
      <c r="P3894" t="s">
        <v>344</v>
      </c>
      <c r="Q3894" t="s">
        <v>2608</v>
      </c>
      <c r="R3894" t="s">
        <v>63</v>
      </c>
      <c r="S3894" t="s">
        <v>44</v>
      </c>
      <c r="T3894" t="s">
        <v>1813</v>
      </c>
      <c r="U3894" t="s">
        <v>1814</v>
      </c>
      <c r="V3894" t="s">
        <v>4950</v>
      </c>
      <c r="X3894">
        <v>1</v>
      </c>
      <c r="Y3894">
        <v>0</v>
      </c>
      <c r="Z3894">
        <v>0</v>
      </c>
      <c r="AA3894">
        <v>0</v>
      </c>
      <c r="AB3894">
        <v>4059041</v>
      </c>
      <c r="AC3894" t="s">
        <v>47</v>
      </c>
      <c r="AD3894" t="str">
        <f>+VLOOKUP(T3894,items!$A$2:$D$1255,4,0)</f>
        <v>MUEBLES</v>
      </c>
      <c r="AE3894">
        <f>+VLOOKUP(T3894,Tabla1[],5,0)</f>
        <v>0</v>
      </c>
      <c r="AF3894">
        <f t="shared" si="60"/>
        <v>12</v>
      </c>
    </row>
    <row r="3895" spans="1:32" x14ac:dyDescent="0.25">
      <c r="A3895">
        <v>99553</v>
      </c>
      <c r="B3895" t="s">
        <v>7950</v>
      </c>
      <c r="C3895" t="s">
        <v>33</v>
      </c>
      <c r="D3895">
        <v>0</v>
      </c>
      <c r="F3895" t="s">
        <v>445</v>
      </c>
      <c r="G3895" t="s">
        <v>445</v>
      </c>
      <c r="H3895" t="s">
        <v>7951</v>
      </c>
      <c r="I3895" t="s">
        <v>37</v>
      </c>
      <c r="J3895" t="s">
        <v>7952</v>
      </c>
      <c r="K3895" t="s">
        <v>7953</v>
      </c>
      <c r="L3895" t="s">
        <v>7954</v>
      </c>
      <c r="M3895" t="s">
        <v>426</v>
      </c>
      <c r="N3895" t="s">
        <v>426</v>
      </c>
      <c r="O3895" t="s">
        <v>1973</v>
      </c>
      <c r="P3895" t="s">
        <v>344</v>
      </c>
      <c r="Q3895" t="s">
        <v>2608</v>
      </c>
      <c r="R3895" t="s">
        <v>63</v>
      </c>
      <c r="S3895" t="s">
        <v>44</v>
      </c>
      <c r="T3895" t="s">
        <v>1878</v>
      </c>
      <c r="U3895" t="s">
        <v>1879</v>
      </c>
      <c r="V3895" t="s">
        <v>4950</v>
      </c>
      <c r="X3895">
        <v>2</v>
      </c>
      <c r="Y3895">
        <v>0</v>
      </c>
      <c r="Z3895">
        <v>0</v>
      </c>
      <c r="AA3895">
        <v>0</v>
      </c>
      <c r="AB3895">
        <v>2496748</v>
      </c>
      <c r="AC3895" t="s">
        <v>47</v>
      </c>
      <c r="AD3895" t="str">
        <f>+VLOOKUP(T3895,items!$A$2:$D$1255,4,0)</f>
        <v>MUEBLES</v>
      </c>
      <c r="AE3895">
        <f>+VLOOKUP(T3895,Tabla1[],5,0)</f>
        <v>0</v>
      </c>
      <c r="AF3895">
        <f t="shared" si="60"/>
        <v>12</v>
      </c>
    </row>
    <row r="3896" spans="1:32" x14ac:dyDescent="0.25">
      <c r="A3896">
        <v>99553</v>
      </c>
      <c r="B3896" t="s">
        <v>7950</v>
      </c>
      <c r="C3896" t="s">
        <v>33</v>
      </c>
      <c r="D3896">
        <v>0</v>
      </c>
      <c r="F3896" t="s">
        <v>445</v>
      </c>
      <c r="G3896" t="s">
        <v>445</v>
      </c>
      <c r="H3896" t="s">
        <v>7951</v>
      </c>
      <c r="I3896" t="s">
        <v>37</v>
      </c>
      <c r="J3896" t="s">
        <v>7952</v>
      </c>
      <c r="K3896" t="s">
        <v>7953</v>
      </c>
      <c r="L3896" t="s">
        <v>7954</v>
      </c>
      <c r="M3896" t="s">
        <v>426</v>
      </c>
      <c r="N3896" t="s">
        <v>426</v>
      </c>
      <c r="O3896" t="s">
        <v>1973</v>
      </c>
      <c r="P3896" t="s">
        <v>344</v>
      </c>
      <c r="Q3896" t="s">
        <v>2608</v>
      </c>
      <c r="R3896" t="s">
        <v>63</v>
      </c>
      <c r="S3896" t="s">
        <v>44</v>
      </c>
      <c r="T3896" t="s">
        <v>1685</v>
      </c>
      <c r="U3896" t="s">
        <v>1686</v>
      </c>
      <c r="V3896" t="s">
        <v>4950</v>
      </c>
      <c r="X3896">
        <v>2</v>
      </c>
      <c r="Y3896">
        <v>0</v>
      </c>
      <c r="Z3896">
        <v>0</v>
      </c>
      <c r="AA3896">
        <v>0</v>
      </c>
      <c r="AB3896">
        <v>1039394</v>
      </c>
      <c r="AC3896" t="s">
        <v>47</v>
      </c>
      <c r="AD3896" t="str">
        <f>+VLOOKUP(T3896,items!$A$2:$D$1255,4,0)</f>
        <v>MUEBLES</v>
      </c>
      <c r="AE3896">
        <f>+VLOOKUP(T3896,Tabla1[],5,0)</f>
        <v>0</v>
      </c>
      <c r="AF3896">
        <f t="shared" si="60"/>
        <v>12</v>
      </c>
    </row>
    <row r="3897" spans="1:32" x14ac:dyDescent="0.25">
      <c r="A3897">
        <v>99553</v>
      </c>
      <c r="B3897" t="s">
        <v>7950</v>
      </c>
      <c r="C3897" t="s">
        <v>33</v>
      </c>
      <c r="D3897">
        <v>0</v>
      </c>
      <c r="F3897" t="s">
        <v>445</v>
      </c>
      <c r="G3897" t="s">
        <v>445</v>
      </c>
      <c r="H3897" t="s">
        <v>7951</v>
      </c>
      <c r="I3897" t="s">
        <v>37</v>
      </c>
      <c r="J3897" t="s">
        <v>7952</v>
      </c>
      <c r="K3897" t="s">
        <v>7953</v>
      </c>
      <c r="L3897" t="s">
        <v>7954</v>
      </c>
      <c r="M3897" t="s">
        <v>426</v>
      </c>
      <c r="N3897" t="s">
        <v>426</v>
      </c>
      <c r="O3897" t="s">
        <v>1973</v>
      </c>
      <c r="P3897" t="s">
        <v>344</v>
      </c>
      <c r="Q3897" t="s">
        <v>2608</v>
      </c>
      <c r="R3897" t="s">
        <v>63</v>
      </c>
      <c r="S3897" t="s">
        <v>44</v>
      </c>
      <c r="T3897" t="s">
        <v>1356</v>
      </c>
      <c r="U3897" t="s">
        <v>1357</v>
      </c>
      <c r="V3897" t="s">
        <v>1168</v>
      </c>
      <c r="X3897">
        <v>6</v>
      </c>
      <c r="Y3897">
        <v>0</v>
      </c>
      <c r="Z3897">
        <v>0</v>
      </c>
      <c r="AA3897">
        <v>0</v>
      </c>
      <c r="AB3897">
        <v>1739406</v>
      </c>
      <c r="AC3897" t="s">
        <v>47</v>
      </c>
      <c r="AD3897" t="str">
        <f>+VLOOKUP(T3897,items!$A$2:$D$1255,4,0)</f>
        <v>COJIN</v>
      </c>
      <c r="AE3897">
        <f>+VLOOKUP(T3897,Tabla1[],5,0)</f>
        <v>0</v>
      </c>
      <c r="AF3897">
        <f t="shared" si="60"/>
        <v>12</v>
      </c>
    </row>
    <row r="3898" spans="1:32" x14ac:dyDescent="0.25">
      <c r="A3898">
        <v>99553</v>
      </c>
      <c r="B3898" t="s">
        <v>7950</v>
      </c>
      <c r="C3898" t="s">
        <v>33</v>
      </c>
      <c r="D3898">
        <v>0</v>
      </c>
      <c r="F3898" t="s">
        <v>445</v>
      </c>
      <c r="G3898" t="s">
        <v>445</v>
      </c>
      <c r="H3898" t="s">
        <v>7951</v>
      </c>
      <c r="I3898" t="s">
        <v>37</v>
      </c>
      <c r="J3898" t="s">
        <v>7952</v>
      </c>
      <c r="K3898" t="s">
        <v>7953</v>
      </c>
      <c r="L3898" t="s">
        <v>7954</v>
      </c>
      <c r="M3898" t="s">
        <v>426</v>
      </c>
      <c r="N3898" t="s">
        <v>426</v>
      </c>
      <c r="O3898" t="s">
        <v>1973</v>
      </c>
      <c r="P3898" t="s">
        <v>344</v>
      </c>
      <c r="Q3898" t="s">
        <v>2608</v>
      </c>
      <c r="R3898" t="s">
        <v>63</v>
      </c>
      <c r="S3898" t="s">
        <v>44</v>
      </c>
      <c r="T3898" t="s">
        <v>1688</v>
      </c>
      <c r="U3898" t="s">
        <v>1689</v>
      </c>
      <c r="W3898" t="s">
        <v>211</v>
      </c>
      <c r="X3898">
        <v>1</v>
      </c>
      <c r="Y3898">
        <v>0</v>
      </c>
      <c r="Z3898">
        <v>0</v>
      </c>
      <c r="AA3898">
        <v>0</v>
      </c>
      <c r="AB3898">
        <v>747774</v>
      </c>
      <c r="AC3898" t="s">
        <v>47</v>
      </c>
      <c r="AD3898" t="str">
        <f>+VLOOKUP(T3898,items!$A$2:$D$1255,4,0)</f>
        <v>MUEBLES</v>
      </c>
      <c r="AE3898">
        <f>+VLOOKUP(T3898,Tabla1[],5,0)</f>
        <v>0</v>
      </c>
      <c r="AF3898">
        <f t="shared" si="60"/>
        <v>12</v>
      </c>
    </row>
    <row r="3899" spans="1:32" x14ac:dyDescent="0.25">
      <c r="A3899">
        <v>99553</v>
      </c>
      <c r="B3899" t="s">
        <v>7950</v>
      </c>
      <c r="C3899" t="s">
        <v>33</v>
      </c>
      <c r="D3899">
        <v>0</v>
      </c>
      <c r="F3899" t="s">
        <v>445</v>
      </c>
      <c r="G3899" t="s">
        <v>445</v>
      </c>
      <c r="H3899" t="s">
        <v>7951</v>
      </c>
      <c r="I3899" t="s">
        <v>37</v>
      </c>
      <c r="J3899" t="s">
        <v>7952</v>
      </c>
      <c r="K3899" t="s">
        <v>7953</v>
      </c>
      <c r="L3899" t="s">
        <v>7954</v>
      </c>
      <c r="M3899" t="s">
        <v>426</v>
      </c>
      <c r="N3899" t="s">
        <v>426</v>
      </c>
      <c r="O3899" t="s">
        <v>1973</v>
      </c>
      <c r="P3899" t="s">
        <v>344</v>
      </c>
      <c r="Q3899" t="s">
        <v>2608</v>
      </c>
      <c r="R3899" t="s">
        <v>63</v>
      </c>
      <c r="S3899" t="s">
        <v>44</v>
      </c>
      <c r="T3899" t="s">
        <v>552</v>
      </c>
      <c r="U3899" t="s">
        <v>553</v>
      </c>
      <c r="X3899">
        <v>2</v>
      </c>
      <c r="Y3899">
        <v>0</v>
      </c>
      <c r="Z3899">
        <v>0</v>
      </c>
      <c r="AA3899">
        <v>0</v>
      </c>
      <c r="AB3899">
        <v>1355760</v>
      </c>
      <c r="AC3899" t="s">
        <v>47</v>
      </c>
      <c r="AD3899" t="str">
        <f>+VLOOKUP(T3899,items!$A$2:$D$1255,4,0)</f>
        <v>MUEBLES</v>
      </c>
      <c r="AE3899">
        <f>+VLOOKUP(T3899,Tabla1[],5,0)</f>
        <v>0</v>
      </c>
      <c r="AF3899">
        <f t="shared" si="60"/>
        <v>12</v>
      </c>
    </row>
    <row r="3900" spans="1:32" x14ac:dyDescent="0.25">
      <c r="A3900">
        <v>99553</v>
      </c>
      <c r="B3900" t="s">
        <v>7950</v>
      </c>
      <c r="C3900" t="s">
        <v>33</v>
      </c>
      <c r="D3900">
        <v>0</v>
      </c>
      <c r="F3900" t="s">
        <v>445</v>
      </c>
      <c r="G3900" t="s">
        <v>445</v>
      </c>
      <c r="H3900" t="s">
        <v>7951</v>
      </c>
      <c r="I3900" t="s">
        <v>37</v>
      </c>
      <c r="J3900" t="s">
        <v>7952</v>
      </c>
      <c r="K3900" t="s">
        <v>7953</v>
      </c>
      <c r="L3900" t="s">
        <v>7954</v>
      </c>
      <c r="M3900" t="s">
        <v>426</v>
      </c>
      <c r="N3900" t="s">
        <v>426</v>
      </c>
      <c r="O3900" t="s">
        <v>1973</v>
      </c>
      <c r="P3900" t="s">
        <v>344</v>
      </c>
      <c r="Q3900" t="s">
        <v>2608</v>
      </c>
      <c r="R3900" t="s">
        <v>63</v>
      </c>
      <c r="S3900" t="s">
        <v>44</v>
      </c>
      <c r="T3900" t="s">
        <v>556</v>
      </c>
      <c r="U3900" t="s">
        <v>557</v>
      </c>
      <c r="X3900">
        <v>1</v>
      </c>
      <c r="Y3900">
        <v>0</v>
      </c>
      <c r="Z3900">
        <v>0</v>
      </c>
      <c r="AA3900">
        <v>0</v>
      </c>
      <c r="AB3900">
        <v>1361495</v>
      </c>
      <c r="AC3900" t="s">
        <v>47</v>
      </c>
      <c r="AD3900" t="str">
        <f>+VLOOKUP(T3900,items!$A$2:$D$1255,4,0)</f>
        <v>MUEBLES</v>
      </c>
      <c r="AE3900">
        <f>+VLOOKUP(T3900,Tabla1[],5,0)</f>
        <v>0</v>
      </c>
      <c r="AF3900">
        <f t="shared" si="60"/>
        <v>12</v>
      </c>
    </row>
    <row r="3901" spans="1:32" x14ac:dyDescent="0.25">
      <c r="A3901">
        <v>99553</v>
      </c>
      <c r="B3901" t="s">
        <v>7950</v>
      </c>
      <c r="C3901" t="s">
        <v>33</v>
      </c>
      <c r="D3901">
        <v>0</v>
      </c>
      <c r="F3901" t="s">
        <v>445</v>
      </c>
      <c r="G3901" t="s">
        <v>445</v>
      </c>
      <c r="H3901" t="s">
        <v>7951</v>
      </c>
      <c r="I3901" t="s">
        <v>37</v>
      </c>
      <c r="J3901" t="s">
        <v>7952</v>
      </c>
      <c r="K3901" t="s">
        <v>7953</v>
      </c>
      <c r="L3901" t="s">
        <v>7954</v>
      </c>
      <c r="M3901" t="s">
        <v>426</v>
      </c>
      <c r="N3901" t="s">
        <v>426</v>
      </c>
      <c r="O3901" t="s">
        <v>1973</v>
      </c>
      <c r="P3901" t="s">
        <v>344</v>
      </c>
      <c r="Q3901" t="s">
        <v>2608</v>
      </c>
      <c r="R3901" t="s">
        <v>63</v>
      </c>
      <c r="S3901" t="s">
        <v>44</v>
      </c>
      <c r="T3901" t="s">
        <v>2794</v>
      </c>
      <c r="U3901" t="s">
        <v>2795</v>
      </c>
      <c r="X3901">
        <v>1</v>
      </c>
      <c r="Y3901">
        <v>0</v>
      </c>
      <c r="Z3901">
        <v>0</v>
      </c>
      <c r="AA3901">
        <v>0</v>
      </c>
      <c r="AB3901">
        <v>1055587</v>
      </c>
      <c r="AC3901" t="s">
        <v>47</v>
      </c>
      <c r="AD3901" t="str">
        <f>+VLOOKUP(T3901,items!$A$2:$D$1255,4,0)</f>
        <v>MUEBLES</v>
      </c>
      <c r="AE3901">
        <f>+VLOOKUP(T3901,Tabla1[],5,0)</f>
        <v>0</v>
      </c>
      <c r="AF3901">
        <f t="shared" si="60"/>
        <v>12</v>
      </c>
    </row>
    <row r="3902" spans="1:32" x14ac:dyDescent="0.25">
      <c r="A3902">
        <v>99559</v>
      </c>
      <c r="B3902" t="s">
        <v>7955</v>
      </c>
      <c r="C3902" t="s">
        <v>75</v>
      </c>
      <c r="D3902">
        <v>0</v>
      </c>
      <c r="F3902" t="s">
        <v>445</v>
      </c>
      <c r="G3902" t="s">
        <v>386</v>
      </c>
      <c r="H3902" t="s">
        <v>7956</v>
      </c>
      <c r="I3902" t="s">
        <v>7957</v>
      </c>
      <c r="J3902" t="s">
        <v>7958</v>
      </c>
      <c r="K3902" t="s">
        <v>7959</v>
      </c>
      <c r="L3902" t="s">
        <v>7960</v>
      </c>
      <c r="M3902" t="s">
        <v>387</v>
      </c>
      <c r="N3902" t="s">
        <v>1144</v>
      </c>
      <c r="O3902" t="s">
        <v>6385</v>
      </c>
      <c r="P3902" t="s">
        <v>76</v>
      </c>
      <c r="Q3902" t="s">
        <v>2608</v>
      </c>
      <c r="R3902" t="s">
        <v>63</v>
      </c>
      <c r="S3902" t="s">
        <v>44</v>
      </c>
      <c r="T3902" t="s">
        <v>7961</v>
      </c>
      <c r="U3902" t="s">
        <v>7962</v>
      </c>
      <c r="X3902">
        <v>3</v>
      </c>
      <c r="Y3902">
        <v>0</v>
      </c>
      <c r="Z3902">
        <v>0</v>
      </c>
      <c r="AA3902">
        <v>0</v>
      </c>
      <c r="AB3902">
        <v>180000</v>
      </c>
      <c r="AC3902" t="s">
        <v>47</v>
      </c>
      <c r="AD3902">
        <f>+VLOOKUP(T3902,items!$A$2:$D$1255,4,0)</f>
        <v>0</v>
      </c>
      <c r="AE3902">
        <f>+VLOOKUP(T3902,Tabla1[],5,0)</f>
        <v>0</v>
      </c>
      <c r="AF3902">
        <f t="shared" si="60"/>
        <v>1</v>
      </c>
    </row>
    <row r="3903" spans="1:32" x14ac:dyDescent="0.25">
      <c r="A3903">
        <v>99559</v>
      </c>
      <c r="B3903" t="s">
        <v>7955</v>
      </c>
      <c r="C3903" t="s">
        <v>75</v>
      </c>
      <c r="D3903">
        <v>0</v>
      </c>
      <c r="F3903" t="s">
        <v>445</v>
      </c>
      <c r="G3903" t="s">
        <v>386</v>
      </c>
      <c r="H3903" t="s">
        <v>7956</v>
      </c>
      <c r="I3903" t="s">
        <v>7957</v>
      </c>
      <c r="J3903" t="s">
        <v>7958</v>
      </c>
      <c r="K3903" t="s">
        <v>7959</v>
      </c>
      <c r="L3903" t="s">
        <v>7960</v>
      </c>
      <c r="M3903" t="s">
        <v>387</v>
      </c>
      <c r="N3903" t="s">
        <v>1144</v>
      </c>
      <c r="O3903" t="s">
        <v>6385</v>
      </c>
      <c r="P3903" t="s">
        <v>76</v>
      </c>
      <c r="Q3903" t="s">
        <v>2608</v>
      </c>
      <c r="R3903" t="s">
        <v>63</v>
      </c>
      <c r="S3903" t="s">
        <v>44</v>
      </c>
      <c r="T3903" t="s">
        <v>713</v>
      </c>
      <c r="U3903" t="s">
        <v>714</v>
      </c>
      <c r="X3903">
        <v>1</v>
      </c>
      <c r="Y3903">
        <v>0</v>
      </c>
      <c r="Z3903">
        <v>0</v>
      </c>
      <c r="AA3903">
        <v>0</v>
      </c>
      <c r="AB3903">
        <v>320000</v>
      </c>
      <c r="AC3903" t="s">
        <v>47</v>
      </c>
      <c r="AD3903">
        <f>+VLOOKUP(T3903,items!$A$2:$D$1255,4,0)</f>
        <v>0</v>
      </c>
      <c r="AE3903">
        <f>+VLOOKUP(T3903,Tabla1[],5,0)</f>
        <v>0</v>
      </c>
      <c r="AF3903">
        <f t="shared" si="60"/>
        <v>1</v>
      </c>
    </row>
    <row r="3904" spans="1:32" x14ac:dyDescent="0.25">
      <c r="A3904">
        <v>99559</v>
      </c>
      <c r="B3904" t="s">
        <v>7955</v>
      </c>
      <c r="C3904" t="s">
        <v>75</v>
      </c>
      <c r="D3904">
        <v>0</v>
      </c>
      <c r="F3904" t="s">
        <v>445</v>
      </c>
      <c r="G3904" t="s">
        <v>386</v>
      </c>
      <c r="H3904" t="s">
        <v>7956</v>
      </c>
      <c r="I3904" t="s">
        <v>7957</v>
      </c>
      <c r="J3904" t="s">
        <v>7958</v>
      </c>
      <c r="K3904" t="s">
        <v>7959</v>
      </c>
      <c r="L3904" t="s">
        <v>7960</v>
      </c>
      <c r="M3904" t="s">
        <v>387</v>
      </c>
      <c r="N3904" t="s">
        <v>1144</v>
      </c>
      <c r="O3904" t="s">
        <v>6385</v>
      </c>
      <c r="P3904" t="s">
        <v>76</v>
      </c>
      <c r="Q3904" t="s">
        <v>2608</v>
      </c>
      <c r="R3904" t="s">
        <v>63</v>
      </c>
      <c r="S3904" t="s">
        <v>44</v>
      </c>
      <c r="T3904" t="s">
        <v>727</v>
      </c>
      <c r="U3904" t="s">
        <v>728</v>
      </c>
      <c r="W3904" t="s">
        <v>114</v>
      </c>
      <c r="X3904">
        <v>6</v>
      </c>
      <c r="Y3904">
        <v>0</v>
      </c>
      <c r="Z3904">
        <v>0</v>
      </c>
      <c r="AA3904">
        <v>0</v>
      </c>
      <c r="AB3904">
        <v>1054662</v>
      </c>
      <c r="AC3904" t="s">
        <v>47</v>
      </c>
      <c r="AD3904">
        <f>+VLOOKUP(T3904,items!$A$2:$D$1255,4,0)</f>
        <v>0</v>
      </c>
      <c r="AE3904">
        <f>+VLOOKUP(T3904,Tabla1[],5,0)</f>
        <v>0</v>
      </c>
      <c r="AF3904">
        <f t="shared" si="60"/>
        <v>1</v>
      </c>
    </row>
    <row r="3905" spans="1:32" x14ac:dyDescent="0.25">
      <c r="A3905">
        <v>99559</v>
      </c>
      <c r="B3905" t="s">
        <v>7955</v>
      </c>
      <c r="C3905" t="s">
        <v>75</v>
      </c>
      <c r="D3905">
        <v>0</v>
      </c>
      <c r="F3905" t="s">
        <v>445</v>
      </c>
      <c r="G3905" t="s">
        <v>386</v>
      </c>
      <c r="H3905" t="s">
        <v>7956</v>
      </c>
      <c r="I3905" t="s">
        <v>7957</v>
      </c>
      <c r="J3905" t="s">
        <v>7958</v>
      </c>
      <c r="K3905" t="s">
        <v>7959</v>
      </c>
      <c r="L3905" t="s">
        <v>7960</v>
      </c>
      <c r="M3905" t="s">
        <v>387</v>
      </c>
      <c r="N3905" t="s">
        <v>1144</v>
      </c>
      <c r="O3905" t="s">
        <v>6385</v>
      </c>
      <c r="P3905" t="s">
        <v>76</v>
      </c>
      <c r="Q3905" t="s">
        <v>2608</v>
      </c>
      <c r="R3905" t="s">
        <v>63</v>
      </c>
      <c r="S3905" t="s">
        <v>44</v>
      </c>
      <c r="T3905" t="s">
        <v>94</v>
      </c>
      <c r="U3905" t="s">
        <v>95</v>
      </c>
      <c r="X3905">
        <v>1</v>
      </c>
      <c r="Y3905">
        <v>0</v>
      </c>
      <c r="Z3905">
        <v>0</v>
      </c>
      <c r="AA3905">
        <v>0</v>
      </c>
      <c r="AB3905">
        <v>1800000</v>
      </c>
      <c r="AC3905" t="s">
        <v>47</v>
      </c>
      <c r="AD3905" t="e">
        <f>+VLOOKUP(T3905,items!$A$2:$D$1255,4,0)</f>
        <v>#N/A</v>
      </c>
      <c r="AE3905" t="e">
        <f>+VLOOKUP(T3905,Tabla1[],5,0)</f>
        <v>#N/A</v>
      </c>
      <c r="AF3905">
        <f t="shared" si="60"/>
        <v>1</v>
      </c>
    </row>
    <row r="3906" spans="1:32" x14ac:dyDescent="0.25">
      <c r="A3906">
        <v>99561</v>
      </c>
      <c r="B3906" t="s">
        <v>1305</v>
      </c>
      <c r="C3906" t="s">
        <v>75</v>
      </c>
      <c r="D3906">
        <v>0</v>
      </c>
      <c r="F3906" t="s">
        <v>445</v>
      </c>
      <c r="G3906" t="s">
        <v>1214</v>
      </c>
      <c r="H3906" t="s">
        <v>7963</v>
      </c>
      <c r="I3906" t="s">
        <v>7964</v>
      </c>
      <c r="J3906" t="s">
        <v>7965</v>
      </c>
      <c r="K3906" t="s">
        <v>7966</v>
      </c>
      <c r="L3906" t="s">
        <v>37</v>
      </c>
      <c r="M3906" t="s">
        <v>426</v>
      </c>
      <c r="N3906" t="s">
        <v>5459</v>
      </c>
      <c r="O3906" t="s">
        <v>626</v>
      </c>
      <c r="P3906" t="s">
        <v>2253</v>
      </c>
      <c r="Q3906" t="s">
        <v>2253</v>
      </c>
      <c r="R3906" t="s">
        <v>43</v>
      </c>
      <c r="S3906" t="s">
        <v>164</v>
      </c>
      <c r="T3906" t="s">
        <v>857</v>
      </c>
      <c r="U3906" t="s">
        <v>858</v>
      </c>
      <c r="V3906" t="s">
        <v>1609</v>
      </c>
      <c r="W3906" t="s">
        <v>93</v>
      </c>
      <c r="X3906">
        <v>1</v>
      </c>
      <c r="Y3906">
        <v>5800</v>
      </c>
      <c r="Z3906">
        <v>0</v>
      </c>
      <c r="AA3906">
        <v>2500</v>
      </c>
      <c r="AB3906">
        <v>4033410</v>
      </c>
      <c r="AC3906" t="s">
        <v>47</v>
      </c>
      <c r="AD3906" t="str">
        <f>+VLOOKUP(T3906,items!$A$2:$D$1255,4,0)</f>
        <v>SOMBRALINA</v>
      </c>
      <c r="AE3906" t="str">
        <f>+VLOOKUP(T3906,Tabla1[],5,0)</f>
        <v>MANUAL</v>
      </c>
      <c r="AF3906">
        <f t="shared" ref="AF3906:AF3969" si="61">+MONTH(O3906)</f>
        <v>12</v>
      </c>
    </row>
    <row r="3907" spans="1:32" x14ac:dyDescent="0.25">
      <c r="A3907">
        <v>99568</v>
      </c>
      <c r="B3907" t="s">
        <v>1234</v>
      </c>
      <c r="C3907" t="s">
        <v>75</v>
      </c>
      <c r="D3907">
        <v>0</v>
      </c>
      <c r="F3907" t="s">
        <v>445</v>
      </c>
      <c r="G3907" t="s">
        <v>445</v>
      </c>
      <c r="H3907" t="s">
        <v>7967</v>
      </c>
      <c r="I3907" t="s">
        <v>37</v>
      </c>
      <c r="J3907" t="s">
        <v>7968</v>
      </c>
      <c r="K3907" t="s">
        <v>7969</v>
      </c>
      <c r="L3907" t="s">
        <v>37</v>
      </c>
      <c r="M3907" t="s">
        <v>1214</v>
      </c>
      <c r="N3907" t="s">
        <v>1214</v>
      </c>
      <c r="O3907" t="s">
        <v>449</v>
      </c>
      <c r="P3907" t="s">
        <v>5459</v>
      </c>
      <c r="Q3907" t="s">
        <v>5459</v>
      </c>
      <c r="R3907" t="s">
        <v>43</v>
      </c>
      <c r="S3907" t="s">
        <v>164</v>
      </c>
      <c r="T3907" t="s">
        <v>1575</v>
      </c>
      <c r="U3907" t="s">
        <v>1576</v>
      </c>
      <c r="X3907">
        <v>11</v>
      </c>
      <c r="Y3907">
        <v>0</v>
      </c>
      <c r="Z3907">
        <v>0</v>
      </c>
      <c r="AA3907">
        <v>0</v>
      </c>
      <c r="AB3907">
        <v>578600</v>
      </c>
      <c r="AC3907" t="s">
        <v>47</v>
      </c>
      <c r="AD3907">
        <f>+VLOOKUP(T3907,items!$A$2:$D$1255,4,0)</f>
        <v>0</v>
      </c>
      <c r="AE3907">
        <f>+VLOOKUP(T3907,Tabla1[],5,0)</f>
        <v>0</v>
      </c>
      <c r="AF3907">
        <f t="shared" si="61"/>
        <v>12</v>
      </c>
    </row>
    <row r="3908" spans="1:32" x14ac:dyDescent="0.25">
      <c r="A3908">
        <v>99570</v>
      </c>
      <c r="B3908" t="s">
        <v>4907</v>
      </c>
      <c r="C3908" t="s">
        <v>33</v>
      </c>
      <c r="D3908">
        <v>0</v>
      </c>
      <c r="F3908" t="s">
        <v>909</v>
      </c>
      <c r="G3908" t="s">
        <v>445</v>
      </c>
      <c r="H3908" t="s">
        <v>7970</v>
      </c>
      <c r="I3908" t="s">
        <v>37</v>
      </c>
      <c r="J3908" t="s">
        <v>7971</v>
      </c>
      <c r="K3908" t="s">
        <v>7972</v>
      </c>
      <c r="L3908" t="s">
        <v>7973</v>
      </c>
      <c r="M3908" t="s">
        <v>426</v>
      </c>
      <c r="N3908" t="s">
        <v>426</v>
      </c>
      <c r="O3908" t="s">
        <v>5459</v>
      </c>
      <c r="P3908" t="s">
        <v>1106</v>
      </c>
      <c r="Q3908" t="s">
        <v>626</v>
      </c>
      <c r="R3908" t="s">
        <v>127</v>
      </c>
      <c r="S3908" t="s">
        <v>108</v>
      </c>
      <c r="T3908" t="s">
        <v>2142</v>
      </c>
      <c r="U3908" t="s">
        <v>2143</v>
      </c>
      <c r="X3908">
        <v>2</v>
      </c>
      <c r="Y3908">
        <v>0</v>
      </c>
      <c r="Z3908">
        <v>0</v>
      </c>
      <c r="AA3908">
        <v>0</v>
      </c>
      <c r="AB3908">
        <v>40000</v>
      </c>
      <c r="AC3908" t="s">
        <v>47</v>
      </c>
      <c r="AD3908">
        <f>+VLOOKUP(T3908,items!$A$2:$D$1255,4,0)</f>
        <v>0</v>
      </c>
      <c r="AE3908">
        <f>+VLOOKUP(T3908,Tabla1[],5,0)</f>
        <v>0</v>
      </c>
      <c r="AF3908">
        <f t="shared" si="61"/>
        <v>12</v>
      </c>
    </row>
    <row r="3909" spans="1:32" x14ac:dyDescent="0.25">
      <c r="A3909">
        <v>99570</v>
      </c>
      <c r="B3909" t="s">
        <v>4907</v>
      </c>
      <c r="C3909" t="s">
        <v>33</v>
      </c>
      <c r="D3909">
        <v>0</v>
      </c>
      <c r="F3909" t="s">
        <v>909</v>
      </c>
      <c r="G3909" t="s">
        <v>445</v>
      </c>
      <c r="H3909" t="s">
        <v>7970</v>
      </c>
      <c r="I3909" t="s">
        <v>37</v>
      </c>
      <c r="J3909" t="s">
        <v>7971</v>
      </c>
      <c r="K3909" t="s">
        <v>7972</v>
      </c>
      <c r="L3909" t="s">
        <v>7973</v>
      </c>
      <c r="M3909" t="s">
        <v>426</v>
      </c>
      <c r="N3909" t="s">
        <v>426</v>
      </c>
      <c r="O3909" t="s">
        <v>5459</v>
      </c>
      <c r="P3909" t="s">
        <v>1106</v>
      </c>
      <c r="Q3909" t="s">
        <v>626</v>
      </c>
      <c r="R3909" t="s">
        <v>127</v>
      </c>
      <c r="S3909" t="s">
        <v>108</v>
      </c>
      <c r="T3909" t="s">
        <v>4224</v>
      </c>
      <c r="U3909" t="s">
        <v>4225</v>
      </c>
      <c r="X3909">
        <v>2</v>
      </c>
      <c r="Y3909">
        <v>0</v>
      </c>
      <c r="Z3909">
        <v>0</v>
      </c>
      <c r="AA3909">
        <v>0</v>
      </c>
      <c r="AB3909">
        <v>60000</v>
      </c>
      <c r="AC3909" t="s">
        <v>47</v>
      </c>
      <c r="AD3909">
        <f>+VLOOKUP(T3909,items!$A$2:$D$1255,4,0)</f>
        <v>0</v>
      </c>
      <c r="AE3909">
        <f>+VLOOKUP(T3909,Tabla1[],5,0)</f>
        <v>0</v>
      </c>
      <c r="AF3909">
        <f t="shared" si="61"/>
        <v>12</v>
      </c>
    </row>
    <row r="3910" spans="1:32" x14ac:dyDescent="0.25">
      <c r="A3910">
        <v>99574</v>
      </c>
      <c r="B3910" t="s">
        <v>7974</v>
      </c>
      <c r="C3910" t="s">
        <v>33</v>
      </c>
      <c r="D3910">
        <v>0</v>
      </c>
      <c r="F3910" t="s">
        <v>445</v>
      </c>
      <c r="G3910" t="s">
        <v>445</v>
      </c>
      <c r="H3910" t="s">
        <v>7975</v>
      </c>
      <c r="I3910" t="s">
        <v>37</v>
      </c>
      <c r="J3910" t="s">
        <v>7976</v>
      </c>
      <c r="K3910" t="s">
        <v>7977</v>
      </c>
      <c r="L3910" t="s">
        <v>7978</v>
      </c>
      <c r="M3910" t="s">
        <v>426</v>
      </c>
      <c r="N3910" t="s">
        <v>426</v>
      </c>
      <c r="O3910" t="s">
        <v>4415</v>
      </c>
      <c r="P3910" t="s">
        <v>76</v>
      </c>
      <c r="Q3910" t="s">
        <v>6792</v>
      </c>
      <c r="R3910" t="s">
        <v>127</v>
      </c>
      <c r="S3910" t="s">
        <v>44</v>
      </c>
      <c r="T3910" t="s">
        <v>7979</v>
      </c>
      <c r="U3910" t="s">
        <v>7980</v>
      </c>
      <c r="V3910" t="s">
        <v>259</v>
      </c>
      <c r="X3910">
        <v>1</v>
      </c>
      <c r="Y3910">
        <v>0</v>
      </c>
      <c r="Z3910">
        <v>0</v>
      </c>
      <c r="AA3910">
        <v>0</v>
      </c>
      <c r="AB3910">
        <v>341765</v>
      </c>
      <c r="AC3910" t="s">
        <v>47</v>
      </c>
      <c r="AD3910" t="str">
        <f>+VLOOKUP(T3910,items!$A$2:$D$1255,4,0)</f>
        <v>FUNDA</v>
      </c>
      <c r="AE3910">
        <f>+VLOOKUP(T3910,Tabla1[],5,0)</f>
        <v>0</v>
      </c>
      <c r="AF3910">
        <f t="shared" si="61"/>
        <v>1</v>
      </c>
    </row>
    <row r="3911" spans="1:32" x14ac:dyDescent="0.25">
      <c r="A3911">
        <v>99581</v>
      </c>
      <c r="B3911" t="s">
        <v>1234</v>
      </c>
      <c r="C3911" t="s">
        <v>75</v>
      </c>
      <c r="D3911">
        <v>0</v>
      </c>
      <c r="F3911" t="s">
        <v>445</v>
      </c>
      <c r="G3911" t="s">
        <v>449</v>
      </c>
      <c r="H3911" t="s">
        <v>7981</v>
      </c>
      <c r="I3911" t="s">
        <v>37</v>
      </c>
      <c r="J3911" t="s">
        <v>7982</v>
      </c>
      <c r="K3911" t="s">
        <v>7983</v>
      </c>
      <c r="L3911" t="s">
        <v>37</v>
      </c>
      <c r="M3911" t="s">
        <v>5459</v>
      </c>
      <c r="N3911" t="s">
        <v>5459</v>
      </c>
      <c r="O3911" t="s">
        <v>626</v>
      </c>
      <c r="P3911" t="s">
        <v>2252</v>
      </c>
      <c r="Q3911" t="s">
        <v>2252</v>
      </c>
      <c r="R3911" t="s">
        <v>127</v>
      </c>
      <c r="S3911" t="s">
        <v>164</v>
      </c>
      <c r="T3911" t="s">
        <v>2989</v>
      </c>
      <c r="U3911" t="s">
        <v>688</v>
      </c>
      <c r="X3911">
        <v>68</v>
      </c>
      <c r="Y3911">
        <v>0</v>
      </c>
      <c r="Z3911">
        <v>0</v>
      </c>
      <c r="AA3911">
        <v>0</v>
      </c>
      <c r="AB3911">
        <v>3400000</v>
      </c>
      <c r="AC3911" t="s">
        <v>47</v>
      </c>
      <c r="AD3911">
        <f>+VLOOKUP(T3911,items!$A$2:$D$1255,4,0)</f>
        <v>0</v>
      </c>
      <c r="AE3911">
        <f>+VLOOKUP(T3911,Tabla1[],5,0)</f>
        <v>0</v>
      </c>
      <c r="AF3911">
        <f t="shared" si="61"/>
        <v>12</v>
      </c>
    </row>
    <row r="3912" spans="1:32" x14ac:dyDescent="0.25">
      <c r="A3912">
        <v>99581</v>
      </c>
      <c r="B3912" t="s">
        <v>1234</v>
      </c>
      <c r="C3912" t="s">
        <v>75</v>
      </c>
      <c r="D3912">
        <v>0</v>
      </c>
      <c r="F3912" t="s">
        <v>445</v>
      </c>
      <c r="G3912" t="s">
        <v>449</v>
      </c>
      <c r="H3912" t="s">
        <v>7981</v>
      </c>
      <c r="I3912" t="s">
        <v>37</v>
      </c>
      <c r="J3912" t="s">
        <v>7982</v>
      </c>
      <c r="K3912" t="s">
        <v>7983</v>
      </c>
      <c r="L3912" t="s">
        <v>37</v>
      </c>
      <c r="M3912" t="s">
        <v>5459</v>
      </c>
      <c r="N3912" t="s">
        <v>5459</v>
      </c>
      <c r="O3912" t="s">
        <v>626</v>
      </c>
      <c r="P3912" t="s">
        <v>2252</v>
      </c>
      <c r="Q3912" t="s">
        <v>2252</v>
      </c>
      <c r="R3912" t="s">
        <v>127</v>
      </c>
      <c r="S3912" t="s">
        <v>164</v>
      </c>
      <c r="T3912" t="s">
        <v>1303</v>
      </c>
      <c r="U3912" t="s">
        <v>1304</v>
      </c>
      <c r="X3912">
        <v>20</v>
      </c>
      <c r="Y3912">
        <v>0</v>
      </c>
      <c r="Z3912">
        <v>0</v>
      </c>
      <c r="AA3912">
        <v>0</v>
      </c>
      <c r="AB3912">
        <v>1000000</v>
      </c>
      <c r="AC3912" t="s">
        <v>47</v>
      </c>
      <c r="AD3912">
        <f>+VLOOKUP(T3912,items!$A$2:$D$1255,4,0)</f>
        <v>0</v>
      </c>
      <c r="AE3912">
        <f>+VLOOKUP(T3912,Tabla1[],5,0)</f>
        <v>0</v>
      </c>
      <c r="AF3912">
        <f t="shared" si="61"/>
        <v>12</v>
      </c>
    </row>
    <row r="3913" spans="1:32" x14ac:dyDescent="0.25">
      <c r="A3913">
        <v>99585</v>
      </c>
      <c r="B3913" t="s">
        <v>7937</v>
      </c>
      <c r="C3913" t="s">
        <v>33</v>
      </c>
      <c r="D3913">
        <v>0</v>
      </c>
      <c r="F3913" t="s">
        <v>119</v>
      </c>
      <c r="G3913" t="s">
        <v>381</v>
      </c>
      <c r="H3913" t="s">
        <v>7984</v>
      </c>
      <c r="I3913" t="s">
        <v>37</v>
      </c>
      <c r="J3913" t="s">
        <v>7985</v>
      </c>
      <c r="K3913" t="s">
        <v>7986</v>
      </c>
      <c r="L3913" t="s">
        <v>7987</v>
      </c>
      <c r="M3913" t="s">
        <v>2252</v>
      </c>
      <c r="N3913" t="s">
        <v>2252</v>
      </c>
      <c r="O3913" t="s">
        <v>5557</v>
      </c>
      <c r="P3913" t="s">
        <v>3177</v>
      </c>
      <c r="Q3913" t="s">
        <v>7766</v>
      </c>
      <c r="R3913" t="s">
        <v>127</v>
      </c>
      <c r="S3913" t="s">
        <v>88</v>
      </c>
      <c r="T3913" t="s">
        <v>550</v>
      </c>
      <c r="U3913" t="s">
        <v>551</v>
      </c>
      <c r="W3913" t="s">
        <v>211</v>
      </c>
      <c r="X3913">
        <v>2</v>
      </c>
      <c r="Y3913">
        <v>0</v>
      </c>
      <c r="Z3913">
        <v>0</v>
      </c>
      <c r="AA3913">
        <v>0</v>
      </c>
      <c r="AB3913">
        <v>991314</v>
      </c>
      <c r="AC3913" t="s">
        <v>47</v>
      </c>
      <c r="AD3913">
        <f>+VLOOKUP(T3913,items!$A$2:$D$1255,4,0)</f>
        <v>0</v>
      </c>
      <c r="AE3913">
        <f>+VLOOKUP(T3913,Tabla1[],5,0)</f>
        <v>0</v>
      </c>
      <c r="AF3913">
        <f t="shared" si="61"/>
        <v>12</v>
      </c>
    </row>
    <row r="3914" spans="1:32" x14ac:dyDescent="0.25">
      <c r="A3914">
        <v>99585</v>
      </c>
      <c r="B3914" t="s">
        <v>7937</v>
      </c>
      <c r="C3914" t="s">
        <v>33</v>
      </c>
      <c r="D3914">
        <v>0</v>
      </c>
      <c r="F3914" t="s">
        <v>119</v>
      </c>
      <c r="G3914" t="s">
        <v>381</v>
      </c>
      <c r="H3914" t="s">
        <v>7984</v>
      </c>
      <c r="I3914" t="s">
        <v>37</v>
      </c>
      <c r="J3914" t="s">
        <v>7985</v>
      </c>
      <c r="K3914" t="s">
        <v>7986</v>
      </c>
      <c r="L3914" t="s">
        <v>7987</v>
      </c>
      <c r="M3914" t="s">
        <v>2252</v>
      </c>
      <c r="N3914" t="s">
        <v>2252</v>
      </c>
      <c r="O3914" t="s">
        <v>5557</v>
      </c>
      <c r="P3914" t="s">
        <v>3177</v>
      </c>
      <c r="Q3914" t="s">
        <v>7766</v>
      </c>
      <c r="R3914" t="s">
        <v>127</v>
      </c>
      <c r="S3914" t="s">
        <v>88</v>
      </c>
      <c r="T3914" t="s">
        <v>882</v>
      </c>
      <c r="U3914" t="s">
        <v>883</v>
      </c>
      <c r="V3914" t="s">
        <v>1024</v>
      </c>
      <c r="X3914">
        <v>2</v>
      </c>
      <c r="Y3914">
        <v>0</v>
      </c>
      <c r="Z3914">
        <v>0</v>
      </c>
      <c r="AA3914">
        <v>0</v>
      </c>
      <c r="AB3914">
        <v>2796406</v>
      </c>
      <c r="AC3914" t="s">
        <v>47</v>
      </c>
      <c r="AD3914" t="str">
        <f>+VLOOKUP(T3914,items!$A$2:$D$1255,4,0)</f>
        <v>MUEBLES</v>
      </c>
      <c r="AE3914">
        <f>+VLOOKUP(T3914,Tabla1[],5,0)</f>
        <v>0</v>
      </c>
      <c r="AF3914">
        <f t="shared" si="61"/>
        <v>12</v>
      </c>
    </row>
    <row r="3915" spans="1:32" x14ac:dyDescent="0.25">
      <c r="A3915">
        <v>99592</v>
      </c>
      <c r="B3915" t="s">
        <v>995</v>
      </c>
      <c r="C3915" t="s">
        <v>75</v>
      </c>
      <c r="D3915">
        <v>0</v>
      </c>
      <c r="F3915" t="s">
        <v>426</v>
      </c>
      <c r="G3915" t="s">
        <v>2254</v>
      </c>
      <c r="H3915" t="s">
        <v>7988</v>
      </c>
      <c r="I3915" t="s">
        <v>37</v>
      </c>
      <c r="J3915" t="s">
        <v>7989</v>
      </c>
      <c r="K3915" t="s">
        <v>7990</v>
      </c>
      <c r="L3915" t="s">
        <v>7991</v>
      </c>
      <c r="M3915" t="s">
        <v>2255</v>
      </c>
      <c r="N3915" t="s">
        <v>2255</v>
      </c>
      <c r="O3915" t="s">
        <v>6584</v>
      </c>
      <c r="P3915" t="s">
        <v>5230</v>
      </c>
      <c r="Q3915" t="s">
        <v>4320</v>
      </c>
      <c r="R3915" t="s">
        <v>127</v>
      </c>
      <c r="S3915" t="s">
        <v>256</v>
      </c>
      <c r="T3915" t="s">
        <v>1290</v>
      </c>
      <c r="U3915" t="s">
        <v>1291</v>
      </c>
      <c r="X3915">
        <v>1</v>
      </c>
      <c r="Y3915">
        <v>0</v>
      </c>
      <c r="Z3915">
        <v>0</v>
      </c>
      <c r="AA3915">
        <v>0</v>
      </c>
      <c r="AB3915">
        <v>184500</v>
      </c>
      <c r="AC3915" t="s">
        <v>47</v>
      </c>
      <c r="AD3915">
        <f>+VLOOKUP(T3915,items!$A$2:$D$1255,4,0)</f>
        <v>0</v>
      </c>
      <c r="AE3915">
        <f>+VLOOKUP(T3915,Tabla1[],5,0)</f>
        <v>0</v>
      </c>
      <c r="AF3915">
        <f t="shared" si="61"/>
        <v>12</v>
      </c>
    </row>
    <row r="3916" spans="1:32" x14ac:dyDescent="0.25">
      <c r="A3916">
        <v>99592</v>
      </c>
      <c r="B3916" t="s">
        <v>995</v>
      </c>
      <c r="C3916" t="s">
        <v>75</v>
      </c>
      <c r="D3916">
        <v>0</v>
      </c>
      <c r="F3916" t="s">
        <v>426</v>
      </c>
      <c r="G3916" t="s">
        <v>2254</v>
      </c>
      <c r="H3916" t="s">
        <v>7988</v>
      </c>
      <c r="I3916" t="s">
        <v>37</v>
      </c>
      <c r="J3916" t="s">
        <v>7989</v>
      </c>
      <c r="K3916" t="s">
        <v>7990</v>
      </c>
      <c r="L3916" t="s">
        <v>7991</v>
      </c>
      <c r="M3916" t="s">
        <v>2255</v>
      </c>
      <c r="N3916" t="s">
        <v>2255</v>
      </c>
      <c r="O3916" t="s">
        <v>6584</v>
      </c>
      <c r="P3916" t="s">
        <v>5230</v>
      </c>
      <c r="Q3916" t="s">
        <v>4320</v>
      </c>
      <c r="R3916" t="s">
        <v>127</v>
      </c>
      <c r="S3916" t="s">
        <v>256</v>
      </c>
      <c r="T3916" t="s">
        <v>94</v>
      </c>
      <c r="U3916" t="s">
        <v>95</v>
      </c>
      <c r="X3916">
        <v>1</v>
      </c>
      <c r="Y3916">
        <v>0</v>
      </c>
      <c r="Z3916">
        <v>0</v>
      </c>
      <c r="AA3916">
        <v>0</v>
      </c>
      <c r="AB3916">
        <v>140000</v>
      </c>
      <c r="AC3916" t="s">
        <v>47</v>
      </c>
      <c r="AD3916" t="e">
        <f>+VLOOKUP(T3916,items!$A$2:$D$1255,4,0)</f>
        <v>#N/A</v>
      </c>
      <c r="AE3916" t="e">
        <f>+VLOOKUP(T3916,Tabla1[],5,0)</f>
        <v>#N/A</v>
      </c>
      <c r="AF3916">
        <f t="shared" si="61"/>
        <v>12</v>
      </c>
    </row>
    <row r="3917" spans="1:32" x14ac:dyDescent="0.25">
      <c r="A3917">
        <v>99599</v>
      </c>
      <c r="B3917" t="s">
        <v>7992</v>
      </c>
      <c r="C3917" t="s">
        <v>75</v>
      </c>
      <c r="D3917">
        <v>0</v>
      </c>
      <c r="F3917" t="s">
        <v>1214</v>
      </c>
      <c r="G3917" t="s">
        <v>450</v>
      </c>
      <c r="H3917" t="s">
        <v>7993</v>
      </c>
      <c r="I3917" t="s">
        <v>7994</v>
      </c>
      <c r="J3917" t="s">
        <v>7995</v>
      </c>
      <c r="K3917" t="s">
        <v>7996</v>
      </c>
      <c r="L3917" t="s">
        <v>7997</v>
      </c>
      <c r="M3917" t="s">
        <v>5230</v>
      </c>
      <c r="N3917" t="s">
        <v>5557</v>
      </c>
      <c r="O3917" t="s">
        <v>6845</v>
      </c>
      <c r="P3917" t="s">
        <v>608</v>
      </c>
      <c r="Q3917" t="s">
        <v>6792</v>
      </c>
      <c r="R3917" t="s">
        <v>345</v>
      </c>
      <c r="S3917" t="s">
        <v>108</v>
      </c>
      <c r="T3917" t="s">
        <v>429</v>
      </c>
      <c r="U3917" t="s">
        <v>430</v>
      </c>
      <c r="X3917">
        <v>1</v>
      </c>
      <c r="Y3917">
        <v>0</v>
      </c>
      <c r="Z3917">
        <v>0</v>
      </c>
      <c r="AA3917">
        <v>0</v>
      </c>
      <c r="AB3917">
        <v>183852</v>
      </c>
      <c r="AC3917" t="s">
        <v>47</v>
      </c>
      <c r="AD3917">
        <f>+VLOOKUP(T3917,items!$A$2:$D$1255,4,0)</f>
        <v>0</v>
      </c>
      <c r="AE3917">
        <f>+VLOOKUP(T3917,Tabla1[],5,0)</f>
        <v>0</v>
      </c>
      <c r="AF3917">
        <f t="shared" si="61"/>
        <v>1</v>
      </c>
    </row>
    <row r="3918" spans="1:32" x14ac:dyDescent="0.25">
      <c r="A3918">
        <v>99599</v>
      </c>
      <c r="B3918" t="s">
        <v>7992</v>
      </c>
      <c r="C3918" t="s">
        <v>75</v>
      </c>
      <c r="D3918">
        <v>0</v>
      </c>
      <c r="F3918" t="s">
        <v>1214</v>
      </c>
      <c r="G3918" t="s">
        <v>450</v>
      </c>
      <c r="H3918" t="s">
        <v>7993</v>
      </c>
      <c r="I3918" t="s">
        <v>7994</v>
      </c>
      <c r="J3918" t="s">
        <v>7995</v>
      </c>
      <c r="K3918" t="s">
        <v>7996</v>
      </c>
      <c r="L3918" t="s">
        <v>7997</v>
      </c>
      <c r="M3918" t="s">
        <v>5230</v>
      </c>
      <c r="N3918" t="s">
        <v>5557</v>
      </c>
      <c r="O3918" t="s">
        <v>6845</v>
      </c>
      <c r="P3918" t="s">
        <v>608</v>
      </c>
      <c r="Q3918" t="s">
        <v>6792</v>
      </c>
      <c r="R3918" t="s">
        <v>345</v>
      </c>
      <c r="S3918" t="s">
        <v>108</v>
      </c>
      <c r="T3918" t="s">
        <v>717</v>
      </c>
      <c r="U3918" t="s">
        <v>718</v>
      </c>
      <c r="X3918">
        <v>1</v>
      </c>
      <c r="Y3918">
        <v>0</v>
      </c>
      <c r="Z3918">
        <v>0</v>
      </c>
      <c r="AA3918">
        <v>0</v>
      </c>
      <c r="AB3918">
        <v>62400</v>
      </c>
      <c r="AC3918" t="s">
        <v>47</v>
      </c>
      <c r="AD3918">
        <f>+VLOOKUP(T3918,items!$A$2:$D$1255,4,0)</f>
        <v>0</v>
      </c>
      <c r="AE3918">
        <f>+VLOOKUP(T3918,Tabla1[],5,0)</f>
        <v>0</v>
      </c>
      <c r="AF3918">
        <f t="shared" si="61"/>
        <v>1</v>
      </c>
    </row>
    <row r="3919" spans="1:32" x14ac:dyDescent="0.25">
      <c r="A3919">
        <v>99599</v>
      </c>
      <c r="B3919" t="s">
        <v>7992</v>
      </c>
      <c r="C3919" t="s">
        <v>75</v>
      </c>
      <c r="D3919">
        <v>0</v>
      </c>
      <c r="F3919" t="s">
        <v>1214</v>
      </c>
      <c r="G3919" t="s">
        <v>450</v>
      </c>
      <c r="H3919" t="s">
        <v>7993</v>
      </c>
      <c r="I3919" t="s">
        <v>7994</v>
      </c>
      <c r="J3919" t="s">
        <v>7995</v>
      </c>
      <c r="K3919" t="s">
        <v>7996</v>
      </c>
      <c r="L3919" t="s">
        <v>7997</v>
      </c>
      <c r="M3919" t="s">
        <v>5230</v>
      </c>
      <c r="N3919" t="s">
        <v>5557</v>
      </c>
      <c r="O3919" t="s">
        <v>6845</v>
      </c>
      <c r="P3919" t="s">
        <v>608</v>
      </c>
      <c r="Q3919" t="s">
        <v>6792</v>
      </c>
      <c r="R3919" t="s">
        <v>345</v>
      </c>
      <c r="S3919" t="s">
        <v>108</v>
      </c>
      <c r="T3919" t="s">
        <v>1264</v>
      </c>
      <c r="U3919" t="s">
        <v>1265</v>
      </c>
      <c r="V3919" t="s">
        <v>884</v>
      </c>
      <c r="W3919" t="s">
        <v>114</v>
      </c>
      <c r="X3919">
        <v>1</v>
      </c>
      <c r="Y3919">
        <v>1800</v>
      </c>
      <c r="Z3919">
        <v>0</v>
      </c>
      <c r="AA3919">
        <v>1200</v>
      </c>
      <c r="AB3919">
        <v>3819350</v>
      </c>
      <c r="AC3919" t="s">
        <v>47</v>
      </c>
      <c r="AD3919" t="str">
        <f>+VLOOKUP(T3919,items!$A$2:$D$1255,4,0)</f>
        <v>BANETA</v>
      </c>
      <c r="AE3919" t="str">
        <f>+VLOOKUP(T3919,Tabla1[],5,0)</f>
        <v>PROYECTANTE</v>
      </c>
      <c r="AF3919">
        <f t="shared" si="61"/>
        <v>1</v>
      </c>
    </row>
    <row r="3920" spans="1:32" x14ac:dyDescent="0.25">
      <c r="A3920">
        <v>99599</v>
      </c>
      <c r="B3920" t="s">
        <v>7992</v>
      </c>
      <c r="C3920" t="s">
        <v>75</v>
      </c>
      <c r="D3920">
        <v>0</v>
      </c>
      <c r="F3920" t="s">
        <v>1214</v>
      </c>
      <c r="G3920" t="s">
        <v>450</v>
      </c>
      <c r="H3920" t="s">
        <v>7993</v>
      </c>
      <c r="I3920" t="s">
        <v>7994</v>
      </c>
      <c r="J3920" t="s">
        <v>7995</v>
      </c>
      <c r="K3920" t="s">
        <v>7996</v>
      </c>
      <c r="L3920" t="s">
        <v>7997</v>
      </c>
      <c r="M3920" t="s">
        <v>5230</v>
      </c>
      <c r="N3920" t="s">
        <v>5557</v>
      </c>
      <c r="O3920" t="s">
        <v>6845</v>
      </c>
      <c r="P3920" t="s">
        <v>608</v>
      </c>
      <c r="Q3920" t="s">
        <v>6792</v>
      </c>
      <c r="R3920" t="s">
        <v>345</v>
      </c>
      <c r="S3920" t="s">
        <v>108</v>
      </c>
      <c r="T3920" t="s">
        <v>347</v>
      </c>
      <c r="U3920" t="s">
        <v>348</v>
      </c>
      <c r="W3920" t="s">
        <v>111</v>
      </c>
      <c r="X3920">
        <v>1</v>
      </c>
      <c r="Y3920">
        <v>1800</v>
      </c>
      <c r="Z3920">
        <v>0</v>
      </c>
      <c r="AA3920">
        <v>0</v>
      </c>
      <c r="AB3920">
        <v>304989</v>
      </c>
      <c r="AC3920" t="s">
        <v>47</v>
      </c>
      <c r="AD3920">
        <f>+VLOOKUP(T3920,items!$A$2:$D$1255,4,0)</f>
        <v>0</v>
      </c>
      <c r="AE3920">
        <f>+VLOOKUP(T3920,Tabla1[],5,0)</f>
        <v>0</v>
      </c>
      <c r="AF3920">
        <f t="shared" si="61"/>
        <v>1</v>
      </c>
    </row>
    <row r="3921" spans="1:32" x14ac:dyDescent="0.25">
      <c r="A3921">
        <v>99605</v>
      </c>
      <c r="B3921" t="s">
        <v>7998</v>
      </c>
      <c r="C3921" t="s">
        <v>33</v>
      </c>
      <c r="D3921">
        <v>0</v>
      </c>
      <c r="F3921" t="s">
        <v>1214</v>
      </c>
      <c r="G3921" t="s">
        <v>1214</v>
      </c>
      <c r="H3921" t="s">
        <v>7999</v>
      </c>
      <c r="I3921" t="s">
        <v>37</v>
      </c>
      <c r="J3921" t="s">
        <v>8000</v>
      </c>
      <c r="K3921" t="s">
        <v>8001</v>
      </c>
      <c r="L3921" t="s">
        <v>37</v>
      </c>
      <c r="M3921" t="s">
        <v>449</v>
      </c>
      <c r="N3921" t="s">
        <v>449</v>
      </c>
      <c r="O3921" t="s">
        <v>1106</v>
      </c>
      <c r="P3921" t="s">
        <v>341</v>
      </c>
      <c r="Q3921" t="s">
        <v>2255</v>
      </c>
      <c r="R3921" t="s">
        <v>127</v>
      </c>
      <c r="S3921" t="s">
        <v>44</v>
      </c>
      <c r="T3921" t="s">
        <v>1624</v>
      </c>
      <c r="U3921" t="s">
        <v>828</v>
      </c>
      <c r="X3921">
        <v>7</v>
      </c>
      <c r="Y3921">
        <v>0</v>
      </c>
      <c r="Z3921">
        <v>0</v>
      </c>
      <c r="AA3921">
        <v>0</v>
      </c>
      <c r="AB3921">
        <v>1197000</v>
      </c>
      <c r="AC3921" t="s">
        <v>47</v>
      </c>
      <c r="AD3921">
        <f>+VLOOKUP(T3921,items!$A$2:$D$1255,4,0)</f>
        <v>0</v>
      </c>
      <c r="AE3921">
        <f>+VLOOKUP(T3921,Tabla1[],5,0)</f>
        <v>0</v>
      </c>
      <c r="AF3921">
        <f t="shared" si="61"/>
        <v>12</v>
      </c>
    </row>
    <row r="3922" spans="1:32" x14ac:dyDescent="0.25">
      <c r="A3922">
        <v>99612</v>
      </c>
      <c r="B3922" t="s">
        <v>8002</v>
      </c>
      <c r="C3922" t="s">
        <v>1065</v>
      </c>
      <c r="D3922">
        <v>0</v>
      </c>
      <c r="F3922" t="s">
        <v>1214</v>
      </c>
      <c r="G3922" t="s">
        <v>381</v>
      </c>
      <c r="H3922" t="s">
        <v>8003</v>
      </c>
      <c r="I3922" t="s">
        <v>37</v>
      </c>
      <c r="J3922" t="s">
        <v>37</v>
      </c>
      <c r="K3922" t="s">
        <v>8004</v>
      </c>
      <c r="L3922" t="s">
        <v>8005</v>
      </c>
      <c r="M3922" t="s">
        <v>426</v>
      </c>
      <c r="N3922" t="s">
        <v>426</v>
      </c>
      <c r="O3922" t="s">
        <v>4506</v>
      </c>
      <c r="P3922" t="s">
        <v>6844</v>
      </c>
      <c r="Q3922" t="s">
        <v>1973</v>
      </c>
      <c r="R3922" t="s">
        <v>127</v>
      </c>
      <c r="S3922" t="s">
        <v>88</v>
      </c>
      <c r="T3922" t="s">
        <v>556</v>
      </c>
      <c r="U3922" t="s">
        <v>557</v>
      </c>
      <c r="X3922">
        <v>1</v>
      </c>
      <c r="Y3922">
        <v>0</v>
      </c>
      <c r="Z3922">
        <v>0</v>
      </c>
      <c r="AA3922">
        <v>0</v>
      </c>
      <c r="AB3922">
        <v>1276402</v>
      </c>
      <c r="AC3922" t="s">
        <v>47</v>
      </c>
      <c r="AD3922" t="str">
        <f>+VLOOKUP(T3922,items!$A$2:$D$1255,4,0)</f>
        <v>MUEBLES</v>
      </c>
      <c r="AE3922">
        <f>+VLOOKUP(T3922,Tabla1[],5,0)</f>
        <v>0</v>
      </c>
      <c r="AF3922">
        <f t="shared" si="61"/>
        <v>12</v>
      </c>
    </row>
    <row r="3923" spans="1:32" x14ac:dyDescent="0.25">
      <c r="A3923">
        <v>99613</v>
      </c>
      <c r="B3923" t="s">
        <v>8006</v>
      </c>
      <c r="C3923" t="s">
        <v>75</v>
      </c>
      <c r="D3923">
        <v>0</v>
      </c>
      <c r="F3923" t="s">
        <v>424</v>
      </c>
      <c r="G3923" t="s">
        <v>381</v>
      </c>
      <c r="H3923" t="s">
        <v>8007</v>
      </c>
      <c r="I3923" t="s">
        <v>8008</v>
      </c>
      <c r="J3923" t="s">
        <v>8009</v>
      </c>
      <c r="K3923" t="s">
        <v>8010</v>
      </c>
      <c r="L3923" t="s">
        <v>8011</v>
      </c>
      <c r="M3923" t="s">
        <v>7312</v>
      </c>
      <c r="N3923" t="s">
        <v>3935</v>
      </c>
      <c r="O3923" t="s">
        <v>8012</v>
      </c>
      <c r="P3923" t="s">
        <v>7137</v>
      </c>
      <c r="Q3923" t="s">
        <v>188</v>
      </c>
      <c r="R3923" t="s">
        <v>63</v>
      </c>
      <c r="S3923" t="s">
        <v>256</v>
      </c>
      <c r="T3923" t="s">
        <v>433</v>
      </c>
      <c r="U3923" t="s">
        <v>434</v>
      </c>
      <c r="W3923" t="s">
        <v>114</v>
      </c>
      <c r="X3923">
        <v>1</v>
      </c>
      <c r="Y3923">
        <v>5067</v>
      </c>
      <c r="Z3923">
        <v>0</v>
      </c>
      <c r="AA3923">
        <v>500</v>
      </c>
      <c r="AB3923">
        <v>1130500</v>
      </c>
      <c r="AC3923" t="s">
        <v>47</v>
      </c>
      <c r="AD3923">
        <f>+VLOOKUP(T3923,items!$A$2:$D$1255,4,0)</f>
        <v>0</v>
      </c>
      <c r="AE3923">
        <f>+VLOOKUP(T3923,Tabla1[],5,0)</f>
        <v>0</v>
      </c>
      <c r="AF3923">
        <f t="shared" si="61"/>
        <v>2</v>
      </c>
    </row>
    <row r="3924" spans="1:32" x14ac:dyDescent="0.25">
      <c r="A3924">
        <v>99613</v>
      </c>
      <c r="B3924" t="s">
        <v>8006</v>
      </c>
      <c r="C3924" t="s">
        <v>75</v>
      </c>
      <c r="D3924">
        <v>0</v>
      </c>
      <c r="F3924" t="s">
        <v>424</v>
      </c>
      <c r="G3924" t="s">
        <v>381</v>
      </c>
      <c r="H3924" t="s">
        <v>8007</v>
      </c>
      <c r="I3924" t="s">
        <v>8008</v>
      </c>
      <c r="J3924" t="s">
        <v>8009</v>
      </c>
      <c r="K3924" t="s">
        <v>8010</v>
      </c>
      <c r="L3924" t="s">
        <v>8011</v>
      </c>
      <c r="M3924" t="s">
        <v>7312</v>
      </c>
      <c r="N3924" t="s">
        <v>3935</v>
      </c>
      <c r="O3924" t="s">
        <v>8012</v>
      </c>
      <c r="P3924" t="s">
        <v>7137</v>
      </c>
      <c r="Q3924" t="s">
        <v>188</v>
      </c>
      <c r="R3924" t="s">
        <v>63</v>
      </c>
      <c r="S3924" t="s">
        <v>256</v>
      </c>
      <c r="T3924" t="s">
        <v>347</v>
      </c>
      <c r="U3924" t="s">
        <v>348</v>
      </c>
      <c r="W3924" t="s">
        <v>114</v>
      </c>
      <c r="X3924">
        <v>1</v>
      </c>
      <c r="Y3924">
        <v>6427</v>
      </c>
      <c r="Z3924">
        <v>0</v>
      </c>
      <c r="AA3924">
        <v>0</v>
      </c>
      <c r="AB3924">
        <v>1668102</v>
      </c>
      <c r="AC3924" t="s">
        <v>47</v>
      </c>
      <c r="AD3924">
        <f>+VLOOKUP(T3924,items!$A$2:$D$1255,4,0)</f>
        <v>0</v>
      </c>
      <c r="AE3924">
        <f>+VLOOKUP(T3924,Tabla1[],5,0)</f>
        <v>0</v>
      </c>
      <c r="AF3924">
        <f t="shared" si="61"/>
        <v>2</v>
      </c>
    </row>
    <row r="3925" spans="1:32" x14ac:dyDescent="0.25">
      <c r="A3925">
        <v>99613</v>
      </c>
      <c r="B3925" t="s">
        <v>8006</v>
      </c>
      <c r="C3925" t="s">
        <v>75</v>
      </c>
      <c r="D3925">
        <v>0</v>
      </c>
      <c r="F3925" t="s">
        <v>424</v>
      </c>
      <c r="G3925" t="s">
        <v>381</v>
      </c>
      <c r="H3925" t="s">
        <v>8007</v>
      </c>
      <c r="I3925" t="s">
        <v>8008</v>
      </c>
      <c r="J3925" t="s">
        <v>8009</v>
      </c>
      <c r="K3925" t="s">
        <v>8010</v>
      </c>
      <c r="L3925" t="s">
        <v>8011</v>
      </c>
      <c r="M3925" t="s">
        <v>7312</v>
      </c>
      <c r="N3925" t="s">
        <v>3935</v>
      </c>
      <c r="O3925" t="s">
        <v>8012</v>
      </c>
      <c r="P3925" t="s">
        <v>7137</v>
      </c>
      <c r="Q3925" t="s">
        <v>188</v>
      </c>
      <c r="R3925" t="s">
        <v>63</v>
      </c>
      <c r="S3925" t="s">
        <v>256</v>
      </c>
      <c r="T3925" t="s">
        <v>1447</v>
      </c>
      <c r="U3925" t="s">
        <v>1448</v>
      </c>
      <c r="X3925">
        <v>1</v>
      </c>
      <c r="Y3925">
        <v>5067</v>
      </c>
      <c r="Z3925">
        <v>0</v>
      </c>
      <c r="AA3925">
        <v>0</v>
      </c>
      <c r="AB3925">
        <v>2475932</v>
      </c>
      <c r="AC3925" t="s">
        <v>47</v>
      </c>
      <c r="AD3925">
        <f>+VLOOKUP(T3925,items!$A$2:$D$1255,4,0)</f>
        <v>0</v>
      </c>
      <c r="AE3925">
        <f>+VLOOKUP(T3925,Tabla1[],5,0)</f>
        <v>0</v>
      </c>
      <c r="AF3925">
        <f t="shared" si="61"/>
        <v>2</v>
      </c>
    </row>
    <row r="3926" spans="1:32" x14ac:dyDescent="0.25">
      <c r="A3926">
        <v>99613</v>
      </c>
      <c r="B3926" t="s">
        <v>8006</v>
      </c>
      <c r="C3926" t="s">
        <v>75</v>
      </c>
      <c r="D3926">
        <v>0</v>
      </c>
      <c r="F3926" t="s">
        <v>424</v>
      </c>
      <c r="G3926" t="s">
        <v>381</v>
      </c>
      <c r="H3926" t="s">
        <v>8007</v>
      </c>
      <c r="I3926" t="s">
        <v>8008</v>
      </c>
      <c r="J3926" t="s">
        <v>8009</v>
      </c>
      <c r="K3926" t="s">
        <v>8010</v>
      </c>
      <c r="L3926" t="s">
        <v>8011</v>
      </c>
      <c r="M3926" t="s">
        <v>7312</v>
      </c>
      <c r="N3926" t="s">
        <v>3935</v>
      </c>
      <c r="O3926" t="s">
        <v>8012</v>
      </c>
      <c r="P3926" t="s">
        <v>7137</v>
      </c>
      <c r="Q3926" t="s">
        <v>188</v>
      </c>
      <c r="R3926" t="s">
        <v>63</v>
      </c>
      <c r="S3926" t="s">
        <v>256</v>
      </c>
      <c r="T3926" t="s">
        <v>1519</v>
      </c>
      <c r="U3926" t="s">
        <v>1520</v>
      </c>
      <c r="V3926" t="s">
        <v>492</v>
      </c>
      <c r="W3926" t="s">
        <v>114</v>
      </c>
      <c r="X3926">
        <v>1</v>
      </c>
      <c r="Y3926">
        <v>5067</v>
      </c>
      <c r="Z3926">
        <v>0</v>
      </c>
      <c r="AA3926">
        <v>6427</v>
      </c>
      <c r="AB3926">
        <v>12807532</v>
      </c>
      <c r="AC3926" t="s">
        <v>47</v>
      </c>
      <c r="AD3926" t="str">
        <f>+VLOOKUP(T3926,items!$A$2:$D$1255,4,0)</f>
        <v>PERGOLA</v>
      </c>
      <c r="AE3926" t="str">
        <f>+VLOOKUP(T3926,Tabla1[],5,0)</f>
        <v>PERGOLITE</v>
      </c>
      <c r="AF3926">
        <f t="shared" si="61"/>
        <v>2</v>
      </c>
    </row>
    <row r="3927" spans="1:32" x14ac:dyDescent="0.25">
      <c r="A3927">
        <v>99613</v>
      </c>
      <c r="B3927" t="s">
        <v>8006</v>
      </c>
      <c r="C3927" t="s">
        <v>75</v>
      </c>
      <c r="D3927">
        <v>0</v>
      </c>
      <c r="F3927" t="s">
        <v>424</v>
      </c>
      <c r="G3927" t="s">
        <v>381</v>
      </c>
      <c r="H3927" t="s">
        <v>8007</v>
      </c>
      <c r="I3927" t="s">
        <v>8008</v>
      </c>
      <c r="J3927" t="s">
        <v>8009</v>
      </c>
      <c r="K3927" t="s">
        <v>8010</v>
      </c>
      <c r="L3927" t="s">
        <v>8011</v>
      </c>
      <c r="M3927" t="s">
        <v>7312</v>
      </c>
      <c r="N3927" t="s">
        <v>3935</v>
      </c>
      <c r="O3927" t="s">
        <v>8012</v>
      </c>
      <c r="P3927" t="s">
        <v>7137</v>
      </c>
      <c r="Q3927" t="s">
        <v>188</v>
      </c>
      <c r="R3927" t="s">
        <v>63</v>
      </c>
      <c r="S3927" t="s">
        <v>256</v>
      </c>
      <c r="T3927" t="s">
        <v>2095</v>
      </c>
      <c r="U3927" t="s">
        <v>2096</v>
      </c>
      <c r="W3927" t="s">
        <v>114</v>
      </c>
      <c r="X3927">
        <v>2</v>
      </c>
      <c r="Y3927">
        <v>0</v>
      </c>
      <c r="Z3927">
        <v>0</v>
      </c>
      <c r="AA3927">
        <v>427</v>
      </c>
      <c r="AB3927">
        <v>1149200</v>
      </c>
      <c r="AC3927" t="s">
        <v>47</v>
      </c>
      <c r="AD3927">
        <f>+VLOOKUP(T3927,items!$A$2:$D$1255,4,0)</f>
        <v>0</v>
      </c>
      <c r="AE3927">
        <f>+VLOOKUP(T3927,Tabla1[],5,0)</f>
        <v>0</v>
      </c>
      <c r="AF3927">
        <f t="shared" si="61"/>
        <v>2</v>
      </c>
    </row>
    <row r="3928" spans="1:32" x14ac:dyDescent="0.25">
      <c r="A3928">
        <v>99613</v>
      </c>
      <c r="B3928" t="s">
        <v>8006</v>
      </c>
      <c r="C3928" t="s">
        <v>75</v>
      </c>
      <c r="D3928">
        <v>0</v>
      </c>
      <c r="F3928" t="s">
        <v>424</v>
      </c>
      <c r="G3928" t="s">
        <v>381</v>
      </c>
      <c r="H3928" t="s">
        <v>8007</v>
      </c>
      <c r="I3928" t="s">
        <v>8008</v>
      </c>
      <c r="J3928" t="s">
        <v>8009</v>
      </c>
      <c r="K3928" t="s">
        <v>8010</v>
      </c>
      <c r="L3928" t="s">
        <v>8011</v>
      </c>
      <c r="M3928" t="s">
        <v>7312</v>
      </c>
      <c r="N3928" t="s">
        <v>3935</v>
      </c>
      <c r="O3928" t="s">
        <v>8012</v>
      </c>
      <c r="P3928" t="s">
        <v>7137</v>
      </c>
      <c r="Q3928" t="s">
        <v>188</v>
      </c>
      <c r="R3928" t="s">
        <v>63</v>
      </c>
      <c r="S3928" t="s">
        <v>256</v>
      </c>
      <c r="T3928" t="s">
        <v>94</v>
      </c>
      <c r="U3928" t="s">
        <v>95</v>
      </c>
      <c r="X3928">
        <v>1</v>
      </c>
      <c r="Y3928">
        <v>0</v>
      </c>
      <c r="Z3928">
        <v>0</v>
      </c>
      <c r="AA3928">
        <v>0</v>
      </c>
      <c r="AB3928">
        <v>800000</v>
      </c>
      <c r="AC3928" t="s">
        <v>47</v>
      </c>
      <c r="AD3928" t="e">
        <f>+VLOOKUP(T3928,items!$A$2:$D$1255,4,0)</f>
        <v>#N/A</v>
      </c>
      <c r="AE3928" t="e">
        <f>+VLOOKUP(T3928,Tabla1[],5,0)</f>
        <v>#N/A</v>
      </c>
      <c r="AF3928">
        <f t="shared" si="61"/>
        <v>2</v>
      </c>
    </row>
    <row r="3929" spans="1:32" x14ac:dyDescent="0.25">
      <c r="A3929">
        <v>99613</v>
      </c>
      <c r="B3929" t="s">
        <v>8006</v>
      </c>
      <c r="C3929" t="s">
        <v>75</v>
      </c>
      <c r="D3929">
        <v>0</v>
      </c>
      <c r="F3929" t="s">
        <v>424</v>
      </c>
      <c r="G3929" t="s">
        <v>381</v>
      </c>
      <c r="H3929" t="s">
        <v>8007</v>
      </c>
      <c r="I3929" t="s">
        <v>8008</v>
      </c>
      <c r="J3929" t="s">
        <v>8009</v>
      </c>
      <c r="K3929" t="s">
        <v>8010</v>
      </c>
      <c r="L3929" t="s">
        <v>8011</v>
      </c>
      <c r="M3929" t="s">
        <v>7312</v>
      </c>
      <c r="N3929" t="s">
        <v>3935</v>
      </c>
      <c r="O3929" t="s">
        <v>8012</v>
      </c>
      <c r="P3929" t="s">
        <v>7137</v>
      </c>
      <c r="Q3929" t="s">
        <v>188</v>
      </c>
      <c r="R3929" t="s">
        <v>63</v>
      </c>
      <c r="S3929" t="s">
        <v>256</v>
      </c>
      <c r="T3929" t="s">
        <v>392</v>
      </c>
      <c r="U3929" t="s">
        <v>393</v>
      </c>
      <c r="X3929">
        <v>1</v>
      </c>
      <c r="Y3929">
        <v>0</v>
      </c>
      <c r="Z3929">
        <v>0</v>
      </c>
      <c r="AA3929">
        <v>0</v>
      </c>
      <c r="AB3929">
        <v>240000</v>
      </c>
      <c r="AC3929" t="s">
        <v>47</v>
      </c>
      <c r="AD3929" t="e">
        <f>+VLOOKUP(T3929,items!$A$2:$D$1255,4,0)</f>
        <v>#N/A</v>
      </c>
      <c r="AE3929" t="e">
        <f>+VLOOKUP(T3929,Tabla1[],5,0)</f>
        <v>#N/A</v>
      </c>
      <c r="AF3929">
        <f t="shared" si="61"/>
        <v>2</v>
      </c>
    </row>
    <row r="3930" spans="1:32" x14ac:dyDescent="0.25">
      <c r="A3930">
        <v>99620</v>
      </c>
      <c r="B3930" t="s">
        <v>6883</v>
      </c>
      <c r="C3930" t="s">
        <v>75</v>
      </c>
      <c r="D3930">
        <v>0</v>
      </c>
      <c r="F3930" t="s">
        <v>381</v>
      </c>
      <c r="G3930" t="s">
        <v>426</v>
      </c>
      <c r="H3930" t="s">
        <v>8013</v>
      </c>
      <c r="I3930" t="s">
        <v>8014</v>
      </c>
      <c r="J3930" t="s">
        <v>8015</v>
      </c>
      <c r="K3930" t="s">
        <v>8016</v>
      </c>
      <c r="L3930" t="s">
        <v>37</v>
      </c>
      <c r="M3930" t="s">
        <v>449</v>
      </c>
      <c r="N3930" t="s">
        <v>1106</v>
      </c>
      <c r="O3930" t="s">
        <v>2252</v>
      </c>
      <c r="P3930" t="s">
        <v>386</v>
      </c>
      <c r="Q3930" t="s">
        <v>386</v>
      </c>
      <c r="R3930" t="s">
        <v>127</v>
      </c>
      <c r="S3930" t="s">
        <v>164</v>
      </c>
      <c r="T3930" t="s">
        <v>857</v>
      </c>
      <c r="U3930" t="s">
        <v>858</v>
      </c>
      <c r="V3930" t="s">
        <v>166</v>
      </c>
      <c r="W3930" t="s">
        <v>1095</v>
      </c>
      <c r="X3930">
        <v>1</v>
      </c>
      <c r="Y3930">
        <v>4850</v>
      </c>
      <c r="Z3930">
        <v>0</v>
      </c>
      <c r="AA3930">
        <v>3000</v>
      </c>
      <c r="AB3930">
        <v>3212000</v>
      </c>
      <c r="AC3930" t="s">
        <v>47</v>
      </c>
      <c r="AD3930" t="str">
        <f>+VLOOKUP(T3930,items!$A$2:$D$1255,4,0)</f>
        <v>SOMBRALINA</v>
      </c>
      <c r="AE3930" t="str">
        <f>+VLOOKUP(T3930,Tabla1[],5,0)</f>
        <v>MANUAL</v>
      </c>
      <c r="AF3930">
        <f t="shared" si="61"/>
        <v>12</v>
      </c>
    </row>
    <row r="3931" spans="1:32" x14ac:dyDescent="0.25">
      <c r="A3931">
        <v>99621</v>
      </c>
      <c r="B3931" t="s">
        <v>6204</v>
      </c>
      <c r="C3931" t="s">
        <v>75</v>
      </c>
      <c r="D3931">
        <v>0</v>
      </c>
      <c r="F3931" t="s">
        <v>381</v>
      </c>
      <c r="G3931" t="s">
        <v>426</v>
      </c>
      <c r="H3931" t="s">
        <v>8017</v>
      </c>
      <c r="I3931" t="s">
        <v>37</v>
      </c>
      <c r="J3931" t="s">
        <v>8018</v>
      </c>
      <c r="K3931" t="s">
        <v>8019</v>
      </c>
      <c r="L3931" t="s">
        <v>37</v>
      </c>
      <c r="M3931" t="s">
        <v>449</v>
      </c>
      <c r="N3931" t="s">
        <v>449</v>
      </c>
      <c r="O3931" t="s">
        <v>1106</v>
      </c>
      <c r="P3931" t="s">
        <v>626</v>
      </c>
      <c r="Q3931" t="s">
        <v>626</v>
      </c>
      <c r="R3931" t="s">
        <v>127</v>
      </c>
      <c r="S3931" t="s">
        <v>164</v>
      </c>
      <c r="T3931" t="s">
        <v>1694</v>
      </c>
      <c r="U3931" t="s">
        <v>1168</v>
      </c>
      <c r="X3931">
        <v>16</v>
      </c>
      <c r="Y3931">
        <v>0</v>
      </c>
      <c r="Z3931">
        <v>0</v>
      </c>
      <c r="AA3931">
        <v>0</v>
      </c>
      <c r="AB3931">
        <v>841600</v>
      </c>
      <c r="AC3931" t="s">
        <v>47</v>
      </c>
      <c r="AD3931">
        <f>+VLOOKUP(T3931,items!$A$2:$D$1255,4,0)</f>
        <v>0</v>
      </c>
      <c r="AE3931">
        <f>+VLOOKUP(T3931,Tabla1[],5,0)</f>
        <v>0</v>
      </c>
      <c r="AF3931">
        <f t="shared" si="61"/>
        <v>12</v>
      </c>
    </row>
    <row r="3932" spans="1:32" x14ac:dyDescent="0.25">
      <c r="A3932">
        <v>99621</v>
      </c>
      <c r="B3932" t="s">
        <v>6204</v>
      </c>
      <c r="C3932" t="s">
        <v>75</v>
      </c>
      <c r="D3932">
        <v>0</v>
      </c>
      <c r="F3932" t="s">
        <v>381</v>
      </c>
      <c r="G3932" t="s">
        <v>426</v>
      </c>
      <c r="H3932" t="s">
        <v>8017</v>
      </c>
      <c r="I3932" t="s">
        <v>37</v>
      </c>
      <c r="J3932" t="s">
        <v>8018</v>
      </c>
      <c r="K3932" t="s">
        <v>8019</v>
      </c>
      <c r="L3932" t="s">
        <v>37</v>
      </c>
      <c r="M3932" t="s">
        <v>449</v>
      </c>
      <c r="N3932" t="s">
        <v>449</v>
      </c>
      <c r="O3932" t="s">
        <v>1106</v>
      </c>
      <c r="P3932" t="s">
        <v>626</v>
      </c>
      <c r="Q3932" t="s">
        <v>626</v>
      </c>
      <c r="R3932" t="s">
        <v>127</v>
      </c>
      <c r="S3932" t="s">
        <v>164</v>
      </c>
      <c r="T3932" t="s">
        <v>3667</v>
      </c>
      <c r="U3932" t="s">
        <v>884</v>
      </c>
      <c r="X3932">
        <v>8</v>
      </c>
      <c r="Y3932">
        <v>0</v>
      </c>
      <c r="Z3932">
        <v>0</v>
      </c>
      <c r="AA3932">
        <v>0</v>
      </c>
      <c r="AB3932">
        <v>420800</v>
      </c>
      <c r="AC3932" t="s">
        <v>47</v>
      </c>
      <c r="AD3932">
        <f>+VLOOKUP(T3932,items!$A$2:$D$1255,4,0)</f>
        <v>0</v>
      </c>
      <c r="AE3932">
        <f>+VLOOKUP(T3932,Tabla1[],5,0)</f>
        <v>0</v>
      </c>
      <c r="AF3932">
        <f t="shared" si="61"/>
        <v>12</v>
      </c>
    </row>
    <row r="3933" spans="1:32" x14ac:dyDescent="0.25">
      <c r="A3933">
        <v>99628</v>
      </c>
      <c r="B3933" t="s">
        <v>8020</v>
      </c>
      <c r="C3933" t="s">
        <v>33</v>
      </c>
      <c r="D3933">
        <v>0</v>
      </c>
      <c r="F3933" t="s">
        <v>381</v>
      </c>
      <c r="G3933" t="s">
        <v>381</v>
      </c>
      <c r="H3933" t="s">
        <v>8021</v>
      </c>
      <c r="I3933" t="s">
        <v>37</v>
      </c>
      <c r="J3933" t="s">
        <v>8022</v>
      </c>
      <c r="K3933" t="s">
        <v>8023</v>
      </c>
      <c r="L3933" t="s">
        <v>37</v>
      </c>
      <c r="M3933" t="s">
        <v>449</v>
      </c>
      <c r="N3933" t="s">
        <v>449</v>
      </c>
      <c r="O3933" t="s">
        <v>4320</v>
      </c>
      <c r="P3933" t="s">
        <v>1974</v>
      </c>
      <c r="Q3933" t="s">
        <v>1974</v>
      </c>
      <c r="R3933" t="s">
        <v>127</v>
      </c>
      <c r="S3933" t="s">
        <v>44</v>
      </c>
      <c r="T3933" t="s">
        <v>4165</v>
      </c>
      <c r="U3933" t="s">
        <v>4166</v>
      </c>
      <c r="V3933" t="s">
        <v>867</v>
      </c>
      <c r="X3933">
        <v>6</v>
      </c>
      <c r="Y3933">
        <v>0</v>
      </c>
      <c r="Z3933">
        <v>0</v>
      </c>
      <c r="AA3933">
        <v>0</v>
      </c>
      <c r="AB3933">
        <v>2971296</v>
      </c>
      <c r="AC3933" t="s">
        <v>47</v>
      </c>
      <c r="AD3933" t="str">
        <f>+VLOOKUP(T3933,items!$A$2:$D$1255,4,0)</f>
        <v>COJIN</v>
      </c>
      <c r="AE3933">
        <f>+VLOOKUP(T3933,Tabla1[],5,0)</f>
        <v>0</v>
      </c>
      <c r="AF3933">
        <f t="shared" si="61"/>
        <v>1</v>
      </c>
    </row>
    <row r="3934" spans="1:32" x14ac:dyDescent="0.25">
      <c r="A3934">
        <v>99634</v>
      </c>
      <c r="B3934" t="s">
        <v>7800</v>
      </c>
      <c r="C3934" t="s">
        <v>33</v>
      </c>
      <c r="D3934">
        <v>0</v>
      </c>
      <c r="F3934" t="s">
        <v>3882</v>
      </c>
      <c r="G3934" t="s">
        <v>426</v>
      </c>
      <c r="H3934" t="s">
        <v>8024</v>
      </c>
      <c r="I3934" t="s">
        <v>37</v>
      </c>
      <c r="J3934" t="s">
        <v>8025</v>
      </c>
      <c r="K3934" t="s">
        <v>8026</v>
      </c>
      <c r="L3934" t="s">
        <v>8027</v>
      </c>
      <c r="M3934" t="s">
        <v>5459</v>
      </c>
      <c r="N3934" t="s">
        <v>5459</v>
      </c>
      <c r="O3934" t="s">
        <v>4506</v>
      </c>
      <c r="P3934" t="s">
        <v>7254</v>
      </c>
      <c r="Q3934" t="s">
        <v>7921</v>
      </c>
      <c r="R3934" t="s">
        <v>63</v>
      </c>
      <c r="S3934" t="s">
        <v>256</v>
      </c>
      <c r="T3934" t="s">
        <v>5580</v>
      </c>
      <c r="U3934" t="s">
        <v>5581</v>
      </c>
      <c r="V3934" t="s">
        <v>1609</v>
      </c>
      <c r="X3934">
        <v>1</v>
      </c>
      <c r="Y3934">
        <v>0</v>
      </c>
      <c r="Z3934">
        <v>0</v>
      </c>
      <c r="AA3934">
        <v>0</v>
      </c>
      <c r="AB3934">
        <v>2097634</v>
      </c>
      <c r="AC3934" t="s">
        <v>47</v>
      </c>
      <c r="AD3934">
        <f>+VLOOKUP(T3934,items!$A$2:$D$1255,4,0)</f>
        <v>0</v>
      </c>
      <c r="AE3934">
        <f>+VLOOKUP(T3934,Tabla1[],5,0)</f>
        <v>0</v>
      </c>
      <c r="AF3934">
        <f t="shared" si="61"/>
        <v>12</v>
      </c>
    </row>
    <row r="3935" spans="1:32" x14ac:dyDescent="0.25">
      <c r="A3935">
        <v>99636</v>
      </c>
      <c r="B3935" t="s">
        <v>8028</v>
      </c>
      <c r="C3935" t="s">
        <v>75</v>
      </c>
      <c r="D3935">
        <v>0</v>
      </c>
      <c r="F3935" t="s">
        <v>426</v>
      </c>
      <c r="G3935" t="s">
        <v>5856</v>
      </c>
      <c r="H3935" t="s">
        <v>8029</v>
      </c>
      <c r="I3935" t="s">
        <v>37</v>
      </c>
      <c r="J3935" t="s">
        <v>8030</v>
      </c>
      <c r="K3935" t="s">
        <v>8031</v>
      </c>
      <c r="L3935" t="s">
        <v>37</v>
      </c>
      <c r="M3935" t="s">
        <v>610</v>
      </c>
      <c r="N3935" t="s">
        <v>610</v>
      </c>
      <c r="O3935" t="s">
        <v>8032</v>
      </c>
      <c r="P3935" t="s">
        <v>611</v>
      </c>
      <c r="Q3935" t="s">
        <v>611</v>
      </c>
      <c r="R3935" t="s">
        <v>127</v>
      </c>
      <c r="S3935" t="s">
        <v>128</v>
      </c>
      <c r="T3935" t="s">
        <v>7796</v>
      </c>
      <c r="U3935" t="s">
        <v>7797</v>
      </c>
      <c r="X3935">
        <v>3</v>
      </c>
      <c r="Y3935">
        <v>0</v>
      </c>
      <c r="Z3935">
        <v>0</v>
      </c>
      <c r="AA3935">
        <v>0</v>
      </c>
      <c r="AB3935">
        <v>623490</v>
      </c>
      <c r="AC3935" t="s">
        <v>47</v>
      </c>
      <c r="AD3935">
        <f>+VLOOKUP(T3935,items!$A$2:$D$1255,4,0)</f>
        <v>0</v>
      </c>
      <c r="AE3935">
        <f>+VLOOKUP(T3935,Tabla1[],5,0)</f>
        <v>0</v>
      </c>
      <c r="AF3935">
        <f t="shared" si="61"/>
        <v>2</v>
      </c>
    </row>
    <row r="3936" spans="1:32" x14ac:dyDescent="0.25">
      <c r="A3936">
        <v>99642</v>
      </c>
      <c r="B3936" t="s">
        <v>5493</v>
      </c>
      <c r="C3936" t="s">
        <v>33</v>
      </c>
      <c r="D3936">
        <v>0</v>
      </c>
      <c r="F3936" t="s">
        <v>426</v>
      </c>
      <c r="G3936" t="s">
        <v>426</v>
      </c>
      <c r="H3936" t="s">
        <v>8033</v>
      </c>
      <c r="I3936" t="s">
        <v>37</v>
      </c>
      <c r="J3936" t="s">
        <v>8034</v>
      </c>
      <c r="K3936" t="s">
        <v>8035</v>
      </c>
      <c r="L3936" t="s">
        <v>8036</v>
      </c>
      <c r="M3936" t="s">
        <v>5459</v>
      </c>
      <c r="N3936" t="s">
        <v>5459</v>
      </c>
      <c r="O3936" t="s">
        <v>4506</v>
      </c>
      <c r="P3936" t="s">
        <v>7254</v>
      </c>
      <c r="Q3936" t="s">
        <v>6844</v>
      </c>
      <c r="R3936" t="s">
        <v>127</v>
      </c>
      <c r="S3936" t="s">
        <v>44</v>
      </c>
      <c r="T3936" t="s">
        <v>2288</v>
      </c>
      <c r="U3936" t="s">
        <v>2289</v>
      </c>
      <c r="V3936" t="s">
        <v>828</v>
      </c>
      <c r="X3936">
        <v>1</v>
      </c>
      <c r="Y3936">
        <v>0</v>
      </c>
      <c r="Z3936">
        <v>0</v>
      </c>
      <c r="AA3936">
        <v>0</v>
      </c>
      <c r="AB3936">
        <v>8417387</v>
      </c>
      <c r="AC3936" t="s">
        <v>47</v>
      </c>
      <c r="AD3936">
        <f>+VLOOKUP(T3936,items!$A$2:$D$1255,4,0)</f>
        <v>0</v>
      </c>
      <c r="AE3936">
        <f>+VLOOKUP(T3936,Tabla1[],5,0)</f>
        <v>0</v>
      </c>
      <c r="AF3936">
        <f t="shared" si="61"/>
        <v>12</v>
      </c>
    </row>
    <row r="3937" spans="1:32" x14ac:dyDescent="0.25">
      <c r="A3937">
        <v>99643</v>
      </c>
      <c r="B3937" t="s">
        <v>1003</v>
      </c>
      <c r="C3937" t="s">
        <v>75</v>
      </c>
      <c r="D3937">
        <v>0</v>
      </c>
      <c r="F3937" t="s">
        <v>426</v>
      </c>
      <c r="G3937" t="s">
        <v>449</v>
      </c>
      <c r="H3937" t="s">
        <v>8037</v>
      </c>
      <c r="I3937" t="s">
        <v>37</v>
      </c>
      <c r="J3937" t="s">
        <v>8038</v>
      </c>
      <c r="K3937" t="s">
        <v>8039</v>
      </c>
      <c r="L3937" t="s">
        <v>37</v>
      </c>
      <c r="M3937" t="s">
        <v>1106</v>
      </c>
      <c r="N3937" t="s">
        <v>1106</v>
      </c>
      <c r="O3937" t="s">
        <v>2252</v>
      </c>
      <c r="P3937" t="s">
        <v>2253</v>
      </c>
      <c r="Q3937" t="s">
        <v>2253</v>
      </c>
      <c r="R3937" t="s">
        <v>43</v>
      </c>
      <c r="S3937" t="s">
        <v>128</v>
      </c>
      <c r="T3937" t="s">
        <v>3380</v>
      </c>
      <c r="U3937" t="s">
        <v>3695</v>
      </c>
      <c r="X3937">
        <v>25</v>
      </c>
      <c r="Y3937">
        <v>0</v>
      </c>
      <c r="Z3937">
        <v>0</v>
      </c>
      <c r="AA3937">
        <v>0</v>
      </c>
      <c r="AB3937">
        <v>0</v>
      </c>
      <c r="AC3937" t="s">
        <v>47</v>
      </c>
      <c r="AD3937">
        <f>+VLOOKUP(T3937,items!$A$2:$D$1255,4,0)</f>
        <v>0</v>
      </c>
      <c r="AE3937">
        <f>+VLOOKUP(T3937,Tabla1[],5,0)</f>
        <v>0</v>
      </c>
      <c r="AF3937">
        <f t="shared" si="61"/>
        <v>12</v>
      </c>
    </row>
    <row r="3938" spans="1:32" x14ac:dyDescent="0.25">
      <c r="A3938">
        <v>99643</v>
      </c>
      <c r="B3938" t="s">
        <v>1003</v>
      </c>
      <c r="C3938" t="s">
        <v>75</v>
      </c>
      <c r="D3938">
        <v>0</v>
      </c>
      <c r="F3938" t="s">
        <v>426</v>
      </c>
      <c r="G3938" t="s">
        <v>449</v>
      </c>
      <c r="H3938" t="s">
        <v>8037</v>
      </c>
      <c r="I3938" t="s">
        <v>37</v>
      </c>
      <c r="J3938" t="s">
        <v>8038</v>
      </c>
      <c r="K3938" t="s">
        <v>8039</v>
      </c>
      <c r="L3938" t="s">
        <v>37</v>
      </c>
      <c r="M3938" t="s">
        <v>1106</v>
      </c>
      <c r="N3938" t="s">
        <v>1106</v>
      </c>
      <c r="O3938" t="s">
        <v>2252</v>
      </c>
      <c r="P3938" t="s">
        <v>2253</v>
      </c>
      <c r="Q3938" t="s">
        <v>2253</v>
      </c>
      <c r="R3938" t="s">
        <v>43</v>
      </c>
      <c r="S3938" t="s">
        <v>128</v>
      </c>
      <c r="T3938" t="s">
        <v>3382</v>
      </c>
      <c r="U3938" t="s">
        <v>4328</v>
      </c>
      <c r="X3938">
        <v>4</v>
      </c>
      <c r="Y3938">
        <v>0</v>
      </c>
      <c r="Z3938">
        <v>0</v>
      </c>
      <c r="AA3938">
        <v>0</v>
      </c>
      <c r="AB3938">
        <v>0</v>
      </c>
      <c r="AC3938" t="s">
        <v>47</v>
      </c>
      <c r="AD3938">
        <f>+VLOOKUP(T3938,items!$A$2:$D$1255,4,0)</f>
        <v>0</v>
      </c>
      <c r="AE3938">
        <f>+VLOOKUP(T3938,Tabla1[],5,0)</f>
        <v>0</v>
      </c>
      <c r="AF3938">
        <f t="shared" si="61"/>
        <v>12</v>
      </c>
    </row>
    <row r="3939" spans="1:32" x14ac:dyDescent="0.25">
      <c r="A3939">
        <v>99644</v>
      </c>
      <c r="B3939" t="s">
        <v>7937</v>
      </c>
      <c r="C3939" t="s">
        <v>33</v>
      </c>
      <c r="D3939">
        <v>0</v>
      </c>
      <c r="F3939" t="s">
        <v>119</v>
      </c>
      <c r="G3939" t="s">
        <v>2252</v>
      </c>
      <c r="H3939" t="s">
        <v>8040</v>
      </c>
      <c r="I3939" t="s">
        <v>37</v>
      </c>
      <c r="J3939" t="s">
        <v>8041</v>
      </c>
      <c r="K3939" t="s">
        <v>8042</v>
      </c>
      <c r="L3939" t="s">
        <v>8043</v>
      </c>
      <c r="M3939" t="s">
        <v>2253</v>
      </c>
      <c r="N3939" t="s">
        <v>2253</v>
      </c>
      <c r="O3939" t="s">
        <v>344</v>
      </c>
      <c r="P3939" t="s">
        <v>6716</v>
      </c>
      <c r="Q3939" t="s">
        <v>610</v>
      </c>
      <c r="R3939" t="s">
        <v>127</v>
      </c>
      <c r="S3939" t="s">
        <v>88</v>
      </c>
      <c r="T3939" t="s">
        <v>3032</v>
      </c>
      <c r="U3939" t="s">
        <v>3033</v>
      </c>
      <c r="W3939" t="s">
        <v>117</v>
      </c>
      <c r="X3939">
        <v>2</v>
      </c>
      <c r="Y3939">
        <v>0</v>
      </c>
      <c r="Z3939">
        <v>0</v>
      </c>
      <c r="AA3939">
        <v>0</v>
      </c>
      <c r="AB3939">
        <v>1570464</v>
      </c>
      <c r="AC3939" t="s">
        <v>47</v>
      </c>
      <c r="AD3939" t="str">
        <f>+VLOOKUP(T3939,items!$A$2:$D$1255,4,0)</f>
        <v>MUEBLES</v>
      </c>
      <c r="AE3939">
        <f>+VLOOKUP(T3939,Tabla1[],5,0)</f>
        <v>0</v>
      </c>
      <c r="AF3939">
        <f t="shared" si="61"/>
        <v>1</v>
      </c>
    </row>
    <row r="3940" spans="1:32" x14ac:dyDescent="0.25">
      <c r="A3940">
        <v>99644</v>
      </c>
      <c r="B3940" t="s">
        <v>7937</v>
      </c>
      <c r="C3940" t="s">
        <v>33</v>
      </c>
      <c r="D3940">
        <v>0</v>
      </c>
      <c r="F3940" t="s">
        <v>119</v>
      </c>
      <c r="G3940" t="s">
        <v>2252</v>
      </c>
      <c r="H3940" t="s">
        <v>8040</v>
      </c>
      <c r="I3940" t="s">
        <v>37</v>
      </c>
      <c r="J3940" t="s">
        <v>8041</v>
      </c>
      <c r="K3940" t="s">
        <v>8042</v>
      </c>
      <c r="L3940" t="s">
        <v>8043</v>
      </c>
      <c r="M3940" t="s">
        <v>2253</v>
      </c>
      <c r="N3940" t="s">
        <v>2253</v>
      </c>
      <c r="O3940" t="s">
        <v>344</v>
      </c>
      <c r="P3940" t="s">
        <v>6716</v>
      </c>
      <c r="Q3940" t="s">
        <v>610</v>
      </c>
      <c r="R3940" t="s">
        <v>127</v>
      </c>
      <c r="S3940" t="s">
        <v>88</v>
      </c>
      <c r="T3940" t="s">
        <v>2493</v>
      </c>
      <c r="U3940" t="s">
        <v>2494</v>
      </c>
      <c r="W3940" t="s">
        <v>117</v>
      </c>
      <c r="X3940">
        <v>60</v>
      </c>
      <c r="Y3940">
        <v>0</v>
      </c>
      <c r="Z3940">
        <v>0</v>
      </c>
      <c r="AA3940">
        <v>0</v>
      </c>
      <c r="AB3940">
        <v>34235544</v>
      </c>
      <c r="AC3940" t="s">
        <v>47</v>
      </c>
      <c r="AD3940" t="str">
        <f>+VLOOKUP(T3940,items!$A$2:$D$1255,4,0)</f>
        <v>MUEBLES</v>
      </c>
      <c r="AE3940">
        <f>+VLOOKUP(T3940,Tabla1[],5,0)</f>
        <v>0</v>
      </c>
      <c r="AF3940">
        <f t="shared" si="61"/>
        <v>1</v>
      </c>
    </row>
    <row r="3941" spans="1:32" x14ac:dyDescent="0.25">
      <c r="A3941">
        <v>99644</v>
      </c>
      <c r="B3941" t="s">
        <v>7937</v>
      </c>
      <c r="C3941" t="s">
        <v>33</v>
      </c>
      <c r="D3941">
        <v>0</v>
      </c>
      <c r="F3941" t="s">
        <v>119</v>
      </c>
      <c r="G3941" t="s">
        <v>2252</v>
      </c>
      <c r="H3941" t="s">
        <v>8040</v>
      </c>
      <c r="I3941" t="s">
        <v>37</v>
      </c>
      <c r="J3941" t="s">
        <v>8041</v>
      </c>
      <c r="K3941" t="s">
        <v>8042</v>
      </c>
      <c r="L3941" t="s">
        <v>8043</v>
      </c>
      <c r="M3941" t="s">
        <v>2253</v>
      </c>
      <c r="N3941" t="s">
        <v>2253</v>
      </c>
      <c r="O3941" t="s">
        <v>344</v>
      </c>
      <c r="P3941" t="s">
        <v>6716</v>
      </c>
      <c r="Q3941" t="s">
        <v>610</v>
      </c>
      <c r="R3941" t="s">
        <v>127</v>
      </c>
      <c r="S3941" t="s">
        <v>88</v>
      </c>
      <c r="T3941" t="s">
        <v>2018</v>
      </c>
      <c r="U3941" t="s">
        <v>2019</v>
      </c>
      <c r="V3941" t="s">
        <v>2013</v>
      </c>
      <c r="W3941" t="s">
        <v>117</v>
      </c>
      <c r="X3941">
        <v>6</v>
      </c>
      <c r="Y3941">
        <v>0</v>
      </c>
      <c r="Z3941">
        <v>0</v>
      </c>
      <c r="AA3941">
        <v>0</v>
      </c>
      <c r="AB3941">
        <v>11160055.199999999</v>
      </c>
      <c r="AC3941" t="s">
        <v>47</v>
      </c>
      <c r="AD3941" t="str">
        <f>+VLOOKUP(T3941,items!$A$2:$D$1255,4,0)</f>
        <v>MUEBLES</v>
      </c>
      <c r="AE3941">
        <f>+VLOOKUP(T3941,Tabla1[],5,0)</f>
        <v>0</v>
      </c>
      <c r="AF3941">
        <f t="shared" si="61"/>
        <v>1</v>
      </c>
    </row>
    <row r="3942" spans="1:32" x14ac:dyDescent="0.25">
      <c r="A3942">
        <v>99644</v>
      </c>
      <c r="B3942" t="s">
        <v>7937</v>
      </c>
      <c r="C3942" t="s">
        <v>33</v>
      </c>
      <c r="D3942">
        <v>0</v>
      </c>
      <c r="F3942" t="s">
        <v>119</v>
      </c>
      <c r="G3942" t="s">
        <v>2252</v>
      </c>
      <c r="H3942" t="s">
        <v>8040</v>
      </c>
      <c r="I3942" t="s">
        <v>37</v>
      </c>
      <c r="J3942" t="s">
        <v>8041</v>
      </c>
      <c r="K3942" t="s">
        <v>8042</v>
      </c>
      <c r="L3942" t="s">
        <v>8043</v>
      </c>
      <c r="M3942" t="s">
        <v>2253</v>
      </c>
      <c r="N3942" t="s">
        <v>2253</v>
      </c>
      <c r="O3942" t="s">
        <v>344</v>
      </c>
      <c r="P3942" t="s">
        <v>6716</v>
      </c>
      <c r="Q3942" t="s">
        <v>610</v>
      </c>
      <c r="R3942" t="s">
        <v>127</v>
      </c>
      <c r="S3942" t="s">
        <v>88</v>
      </c>
      <c r="T3942" t="s">
        <v>4706</v>
      </c>
      <c r="U3942" t="s">
        <v>4707</v>
      </c>
      <c r="W3942" t="s">
        <v>117</v>
      </c>
      <c r="X3942">
        <v>16</v>
      </c>
      <c r="Y3942">
        <v>0</v>
      </c>
      <c r="Z3942">
        <v>0</v>
      </c>
      <c r="AA3942">
        <v>0</v>
      </c>
      <c r="AB3942">
        <v>25739011.199999999</v>
      </c>
      <c r="AC3942" t="s">
        <v>47</v>
      </c>
      <c r="AD3942" t="str">
        <f>+VLOOKUP(T3942,items!$A$2:$D$1255,4,0)</f>
        <v>MUEBLES</v>
      </c>
      <c r="AE3942">
        <f>+VLOOKUP(T3942,Tabla1[],5,0)</f>
        <v>0</v>
      </c>
      <c r="AF3942">
        <f t="shared" si="61"/>
        <v>1</v>
      </c>
    </row>
    <row r="3943" spans="1:32" x14ac:dyDescent="0.25">
      <c r="A3943">
        <v>99644</v>
      </c>
      <c r="B3943" t="s">
        <v>7937</v>
      </c>
      <c r="C3943" t="s">
        <v>33</v>
      </c>
      <c r="D3943">
        <v>0</v>
      </c>
      <c r="F3943" t="s">
        <v>119</v>
      </c>
      <c r="G3943" t="s">
        <v>2252</v>
      </c>
      <c r="H3943" t="s">
        <v>8040</v>
      </c>
      <c r="I3943" t="s">
        <v>37</v>
      </c>
      <c r="J3943" t="s">
        <v>8041</v>
      </c>
      <c r="K3943" t="s">
        <v>8042</v>
      </c>
      <c r="L3943" t="s">
        <v>8043</v>
      </c>
      <c r="M3943" t="s">
        <v>2253</v>
      </c>
      <c r="N3943" t="s">
        <v>2253</v>
      </c>
      <c r="O3943" t="s">
        <v>344</v>
      </c>
      <c r="P3943" t="s">
        <v>6716</v>
      </c>
      <c r="Q3943" t="s">
        <v>610</v>
      </c>
      <c r="R3943" t="s">
        <v>127</v>
      </c>
      <c r="S3943" t="s">
        <v>88</v>
      </c>
      <c r="T3943" t="s">
        <v>1880</v>
      </c>
      <c r="U3943" t="s">
        <v>1881</v>
      </c>
      <c r="W3943" t="s">
        <v>117</v>
      </c>
      <c r="X3943">
        <v>1</v>
      </c>
      <c r="Y3943">
        <v>0</v>
      </c>
      <c r="Z3943">
        <v>0</v>
      </c>
      <c r="AA3943">
        <v>0</v>
      </c>
      <c r="AB3943">
        <v>3456812.8</v>
      </c>
      <c r="AC3943" t="s">
        <v>47</v>
      </c>
      <c r="AD3943" t="str">
        <f>+VLOOKUP(T3943,items!$A$2:$D$1255,4,0)</f>
        <v>MUEBLES</v>
      </c>
      <c r="AE3943">
        <f>+VLOOKUP(T3943,Tabla1[],5,0)</f>
        <v>0</v>
      </c>
      <c r="AF3943">
        <f t="shared" si="61"/>
        <v>1</v>
      </c>
    </row>
    <row r="3944" spans="1:32" x14ac:dyDescent="0.25">
      <c r="A3944">
        <v>99644</v>
      </c>
      <c r="B3944" t="s">
        <v>7937</v>
      </c>
      <c r="C3944" t="s">
        <v>33</v>
      </c>
      <c r="D3944">
        <v>0</v>
      </c>
      <c r="F3944" t="s">
        <v>119</v>
      </c>
      <c r="G3944" t="s">
        <v>2252</v>
      </c>
      <c r="H3944" t="s">
        <v>8040</v>
      </c>
      <c r="I3944" t="s">
        <v>37</v>
      </c>
      <c r="J3944" t="s">
        <v>8041</v>
      </c>
      <c r="K3944" t="s">
        <v>8042</v>
      </c>
      <c r="L3944" t="s">
        <v>8043</v>
      </c>
      <c r="M3944" t="s">
        <v>2253</v>
      </c>
      <c r="N3944" t="s">
        <v>2253</v>
      </c>
      <c r="O3944" t="s">
        <v>344</v>
      </c>
      <c r="P3944" t="s">
        <v>6716</v>
      </c>
      <c r="Q3944" t="s">
        <v>610</v>
      </c>
      <c r="R3944" t="s">
        <v>127</v>
      </c>
      <c r="S3944" t="s">
        <v>88</v>
      </c>
      <c r="T3944" t="s">
        <v>5776</v>
      </c>
      <c r="U3944" t="s">
        <v>5777</v>
      </c>
      <c r="W3944" t="s">
        <v>117</v>
      </c>
      <c r="X3944">
        <v>5</v>
      </c>
      <c r="Y3944">
        <v>0</v>
      </c>
      <c r="Z3944">
        <v>0</v>
      </c>
      <c r="AA3944">
        <v>0</v>
      </c>
      <c r="AB3944">
        <v>3500000</v>
      </c>
      <c r="AC3944" t="s">
        <v>47</v>
      </c>
      <c r="AD3944" t="str">
        <f>+VLOOKUP(T3944,items!$A$2:$D$1255,4,0)</f>
        <v>MUEBLES</v>
      </c>
      <c r="AE3944">
        <f>+VLOOKUP(T3944,Tabla1[],5,0)</f>
        <v>0</v>
      </c>
      <c r="AF3944">
        <f t="shared" si="61"/>
        <v>1</v>
      </c>
    </row>
    <row r="3945" spans="1:32" x14ac:dyDescent="0.25">
      <c r="A3945">
        <v>99644</v>
      </c>
      <c r="B3945" t="s">
        <v>7937</v>
      </c>
      <c r="C3945" t="s">
        <v>33</v>
      </c>
      <c r="D3945">
        <v>0</v>
      </c>
      <c r="F3945" t="s">
        <v>119</v>
      </c>
      <c r="G3945" t="s">
        <v>2252</v>
      </c>
      <c r="H3945" t="s">
        <v>8040</v>
      </c>
      <c r="I3945" t="s">
        <v>37</v>
      </c>
      <c r="J3945" t="s">
        <v>8041</v>
      </c>
      <c r="K3945" t="s">
        <v>8042</v>
      </c>
      <c r="L3945" t="s">
        <v>8043</v>
      </c>
      <c r="M3945" t="s">
        <v>2253</v>
      </c>
      <c r="N3945" t="s">
        <v>2253</v>
      </c>
      <c r="O3945" t="s">
        <v>344</v>
      </c>
      <c r="P3945" t="s">
        <v>6716</v>
      </c>
      <c r="Q3945" t="s">
        <v>610</v>
      </c>
      <c r="R3945" t="s">
        <v>127</v>
      </c>
      <c r="S3945" t="s">
        <v>88</v>
      </c>
      <c r="T3945" t="s">
        <v>8044</v>
      </c>
      <c r="U3945" t="s">
        <v>8045</v>
      </c>
      <c r="W3945" t="s">
        <v>117</v>
      </c>
      <c r="X3945">
        <v>2</v>
      </c>
      <c r="Y3945">
        <v>0</v>
      </c>
      <c r="Z3945">
        <v>0</v>
      </c>
      <c r="AA3945">
        <v>0</v>
      </c>
      <c r="AB3945">
        <v>3585198.4</v>
      </c>
      <c r="AC3945" t="s">
        <v>47</v>
      </c>
      <c r="AD3945" t="str">
        <f>+VLOOKUP(T3945,items!$A$2:$D$1255,4,0)</f>
        <v>MUEBLES</v>
      </c>
      <c r="AE3945">
        <f>+VLOOKUP(T3945,Tabla1[],5,0)</f>
        <v>0</v>
      </c>
      <c r="AF3945">
        <f t="shared" si="61"/>
        <v>1</v>
      </c>
    </row>
    <row r="3946" spans="1:32" x14ac:dyDescent="0.25">
      <c r="A3946">
        <v>99645</v>
      </c>
      <c r="B3946" t="s">
        <v>8046</v>
      </c>
      <c r="C3946" t="s">
        <v>33</v>
      </c>
      <c r="D3946">
        <v>0</v>
      </c>
      <c r="F3946" t="s">
        <v>426</v>
      </c>
      <c r="G3946" t="s">
        <v>426</v>
      </c>
      <c r="H3946" t="s">
        <v>8047</v>
      </c>
      <c r="I3946" t="s">
        <v>8048</v>
      </c>
      <c r="J3946" t="s">
        <v>8049</v>
      </c>
      <c r="K3946" t="s">
        <v>8050</v>
      </c>
      <c r="L3946" t="s">
        <v>8051</v>
      </c>
      <c r="M3946" t="s">
        <v>341</v>
      </c>
      <c r="N3946" t="s">
        <v>2253</v>
      </c>
      <c r="O3946" t="s">
        <v>5230</v>
      </c>
      <c r="P3946" t="s">
        <v>344</v>
      </c>
      <c r="Q3946" t="s">
        <v>4884</v>
      </c>
      <c r="R3946" t="s">
        <v>127</v>
      </c>
      <c r="S3946" t="s">
        <v>88</v>
      </c>
      <c r="T3946" t="s">
        <v>2142</v>
      </c>
      <c r="U3946" t="s">
        <v>2143</v>
      </c>
      <c r="X3946">
        <v>2</v>
      </c>
      <c r="Y3946">
        <v>0</v>
      </c>
      <c r="Z3946">
        <v>0</v>
      </c>
      <c r="AA3946">
        <v>0</v>
      </c>
      <c r="AB3946">
        <v>20000</v>
      </c>
      <c r="AC3946" t="s">
        <v>47</v>
      </c>
      <c r="AD3946">
        <f>+VLOOKUP(T3946,items!$A$2:$D$1255,4,0)</f>
        <v>0</v>
      </c>
      <c r="AE3946">
        <f>+VLOOKUP(T3946,Tabla1[],5,0)</f>
        <v>0</v>
      </c>
      <c r="AF3946">
        <f t="shared" si="61"/>
        <v>12</v>
      </c>
    </row>
    <row r="3947" spans="1:32" x14ac:dyDescent="0.25">
      <c r="A3947">
        <v>99645</v>
      </c>
      <c r="B3947" t="s">
        <v>8046</v>
      </c>
      <c r="C3947" t="s">
        <v>33</v>
      </c>
      <c r="D3947">
        <v>0</v>
      </c>
      <c r="F3947" t="s">
        <v>426</v>
      </c>
      <c r="G3947" t="s">
        <v>426</v>
      </c>
      <c r="H3947" t="s">
        <v>8047</v>
      </c>
      <c r="I3947" t="s">
        <v>8048</v>
      </c>
      <c r="J3947" t="s">
        <v>8049</v>
      </c>
      <c r="K3947" t="s">
        <v>8050</v>
      </c>
      <c r="L3947" t="s">
        <v>8051</v>
      </c>
      <c r="M3947" t="s">
        <v>341</v>
      </c>
      <c r="N3947" t="s">
        <v>2253</v>
      </c>
      <c r="O3947" t="s">
        <v>5230</v>
      </c>
      <c r="P3947" t="s">
        <v>344</v>
      </c>
      <c r="Q3947" t="s">
        <v>4884</v>
      </c>
      <c r="R3947" t="s">
        <v>127</v>
      </c>
      <c r="S3947" t="s">
        <v>88</v>
      </c>
      <c r="T3947" t="s">
        <v>4224</v>
      </c>
      <c r="U3947" t="s">
        <v>4225</v>
      </c>
      <c r="X3947">
        <v>2</v>
      </c>
      <c r="Y3947">
        <v>0</v>
      </c>
      <c r="Z3947">
        <v>0</v>
      </c>
      <c r="AA3947">
        <v>0</v>
      </c>
      <c r="AB3947">
        <v>50000</v>
      </c>
      <c r="AC3947" t="s">
        <v>47</v>
      </c>
      <c r="AD3947">
        <f>+VLOOKUP(T3947,items!$A$2:$D$1255,4,0)</f>
        <v>0</v>
      </c>
      <c r="AE3947">
        <f>+VLOOKUP(T3947,Tabla1[],5,0)</f>
        <v>0</v>
      </c>
      <c r="AF3947">
        <f t="shared" si="61"/>
        <v>12</v>
      </c>
    </row>
    <row r="3948" spans="1:32" x14ac:dyDescent="0.25">
      <c r="A3948">
        <v>99645</v>
      </c>
      <c r="B3948" t="s">
        <v>8046</v>
      </c>
      <c r="C3948" t="s">
        <v>33</v>
      </c>
      <c r="D3948">
        <v>0</v>
      </c>
      <c r="F3948" t="s">
        <v>426</v>
      </c>
      <c r="G3948" t="s">
        <v>426</v>
      </c>
      <c r="H3948" t="s">
        <v>8047</v>
      </c>
      <c r="I3948" t="s">
        <v>8048</v>
      </c>
      <c r="J3948" t="s">
        <v>8049</v>
      </c>
      <c r="K3948" t="s">
        <v>8050</v>
      </c>
      <c r="L3948" t="s">
        <v>8051</v>
      </c>
      <c r="M3948" t="s">
        <v>341</v>
      </c>
      <c r="N3948" t="s">
        <v>2253</v>
      </c>
      <c r="O3948" t="s">
        <v>5230</v>
      </c>
      <c r="P3948" t="s">
        <v>344</v>
      </c>
      <c r="Q3948" t="s">
        <v>4884</v>
      </c>
      <c r="R3948" t="s">
        <v>127</v>
      </c>
      <c r="S3948" t="s">
        <v>88</v>
      </c>
      <c r="T3948" t="s">
        <v>1145</v>
      </c>
      <c r="U3948" t="s">
        <v>1146</v>
      </c>
      <c r="X3948">
        <v>1</v>
      </c>
      <c r="Y3948">
        <v>0</v>
      </c>
      <c r="Z3948">
        <v>0</v>
      </c>
      <c r="AA3948">
        <v>0</v>
      </c>
      <c r="AB3948">
        <v>900000</v>
      </c>
      <c r="AC3948" t="s">
        <v>47</v>
      </c>
      <c r="AD3948" t="e">
        <f>+VLOOKUP(T3948,items!$A$2:$D$1255,4,0)</f>
        <v>#N/A</v>
      </c>
      <c r="AE3948" t="e">
        <f>+VLOOKUP(T3948,Tabla1[],5,0)</f>
        <v>#N/A</v>
      </c>
      <c r="AF3948">
        <f t="shared" si="61"/>
        <v>12</v>
      </c>
    </row>
    <row r="3949" spans="1:32" x14ac:dyDescent="0.25">
      <c r="A3949">
        <v>99645</v>
      </c>
      <c r="B3949" t="s">
        <v>8046</v>
      </c>
      <c r="C3949" t="s">
        <v>33</v>
      </c>
      <c r="D3949">
        <v>0</v>
      </c>
      <c r="F3949" t="s">
        <v>426</v>
      </c>
      <c r="G3949" t="s">
        <v>426</v>
      </c>
      <c r="H3949" t="s">
        <v>8047</v>
      </c>
      <c r="I3949" t="s">
        <v>8048</v>
      </c>
      <c r="J3949" t="s">
        <v>8049</v>
      </c>
      <c r="K3949" t="s">
        <v>8050</v>
      </c>
      <c r="L3949" t="s">
        <v>8051</v>
      </c>
      <c r="M3949" t="s">
        <v>341</v>
      </c>
      <c r="N3949" t="s">
        <v>2253</v>
      </c>
      <c r="O3949" t="s">
        <v>5230</v>
      </c>
      <c r="P3949" t="s">
        <v>344</v>
      </c>
      <c r="Q3949" t="s">
        <v>4884</v>
      </c>
      <c r="R3949" t="s">
        <v>127</v>
      </c>
      <c r="S3949" t="s">
        <v>88</v>
      </c>
      <c r="T3949" t="s">
        <v>1145</v>
      </c>
      <c r="U3949" t="s">
        <v>1146</v>
      </c>
      <c r="X3949">
        <v>1</v>
      </c>
      <c r="Y3949">
        <v>0</v>
      </c>
      <c r="Z3949">
        <v>0</v>
      </c>
      <c r="AA3949">
        <v>0</v>
      </c>
      <c r="AB3949">
        <v>400000</v>
      </c>
      <c r="AC3949" t="s">
        <v>47</v>
      </c>
      <c r="AD3949" t="e">
        <f>+VLOOKUP(T3949,items!$A$2:$D$1255,4,0)</f>
        <v>#N/A</v>
      </c>
      <c r="AE3949" t="e">
        <f>+VLOOKUP(T3949,Tabla1[],5,0)</f>
        <v>#N/A</v>
      </c>
      <c r="AF3949">
        <f t="shared" si="61"/>
        <v>12</v>
      </c>
    </row>
    <row r="3950" spans="1:32" x14ac:dyDescent="0.25">
      <c r="A3950">
        <v>99645</v>
      </c>
      <c r="B3950" t="s">
        <v>8046</v>
      </c>
      <c r="C3950" t="s">
        <v>33</v>
      </c>
      <c r="D3950">
        <v>0</v>
      </c>
      <c r="F3950" t="s">
        <v>426</v>
      </c>
      <c r="G3950" t="s">
        <v>426</v>
      </c>
      <c r="H3950" t="s">
        <v>8047</v>
      </c>
      <c r="I3950" t="s">
        <v>8048</v>
      </c>
      <c r="J3950" t="s">
        <v>8049</v>
      </c>
      <c r="K3950" t="s">
        <v>8050</v>
      </c>
      <c r="L3950" t="s">
        <v>8051</v>
      </c>
      <c r="M3950" t="s">
        <v>341</v>
      </c>
      <c r="N3950" t="s">
        <v>2253</v>
      </c>
      <c r="O3950" t="s">
        <v>5230</v>
      </c>
      <c r="P3950" t="s">
        <v>344</v>
      </c>
      <c r="Q3950" t="s">
        <v>4884</v>
      </c>
      <c r="R3950" t="s">
        <v>127</v>
      </c>
      <c r="S3950" t="s">
        <v>88</v>
      </c>
      <c r="T3950" t="s">
        <v>826</v>
      </c>
      <c r="U3950" t="s">
        <v>827</v>
      </c>
      <c r="V3950" t="s">
        <v>1349</v>
      </c>
      <c r="X3950">
        <v>1</v>
      </c>
      <c r="Y3950">
        <v>7000</v>
      </c>
      <c r="Z3950">
        <v>0</v>
      </c>
      <c r="AA3950">
        <v>2000</v>
      </c>
      <c r="AB3950">
        <v>1618750</v>
      </c>
      <c r="AC3950" t="s">
        <v>47</v>
      </c>
      <c r="AD3950">
        <f>+VLOOKUP(T3950,items!$A$2:$D$1255,4,0)</f>
        <v>0</v>
      </c>
      <c r="AE3950">
        <f>+VLOOKUP(T3950,Tabla1[],5,0)</f>
        <v>0</v>
      </c>
      <c r="AF3950">
        <f t="shared" si="61"/>
        <v>12</v>
      </c>
    </row>
    <row r="3951" spans="1:32" x14ac:dyDescent="0.25">
      <c r="A3951">
        <v>99651</v>
      </c>
      <c r="B3951" t="s">
        <v>1121</v>
      </c>
      <c r="C3951" t="s">
        <v>75</v>
      </c>
      <c r="D3951">
        <v>0</v>
      </c>
      <c r="F3951" t="s">
        <v>426</v>
      </c>
      <c r="G3951" t="s">
        <v>2252</v>
      </c>
      <c r="H3951" t="s">
        <v>8052</v>
      </c>
      <c r="I3951" t="s">
        <v>37</v>
      </c>
      <c r="J3951" t="s">
        <v>8053</v>
      </c>
      <c r="K3951" t="s">
        <v>8054</v>
      </c>
      <c r="L3951" t="s">
        <v>37</v>
      </c>
      <c r="M3951" t="s">
        <v>341</v>
      </c>
      <c r="N3951" t="s">
        <v>341</v>
      </c>
      <c r="O3951" t="s">
        <v>386</v>
      </c>
      <c r="P3951" t="s">
        <v>2254</v>
      </c>
      <c r="Q3951" t="s">
        <v>2254</v>
      </c>
      <c r="R3951" t="s">
        <v>127</v>
      </c>
      <c r="S3951" t="s">
        <v>164</v>
      </c>
      <c r="T3951" t="s">
        <v>4896</v>
      </c>
      <c r="U3951" t="s">
        <v>4897</v>
      </c>
      <c r="X3951">
        <v>10</v>
      </c>
      <c r="Y3951">
        <v>0</v>
      </c>
      <c r="Z3951">
        <v>0</v>
      </c>
      <c r="AA3951">
        <v>0</v>
      </c>
      <c r="AB3951">
        <v>630260</v>
      </c>
      <c r="AC3951" t="s">
        <v>47</v>
      </c>
      <c r="AD3951">
        <f>+VLOOKUP(T3951,items!$A$2:$D$1255,4,0)</f>
        <v>0</v>
      </c>
      <c r="AE3951">
        <f>+VLOOKUP(T3951,Tabla1[],5,0)</f>
        <v>0</v>
      </c>
      <c r="AF3951">
        <f t="shared" si="61"/>
        <v>12</v>
      </c>
    </row>
    <row r="3952" spans="1:32" x14ac:dyDescent="0.25">
      <c r="A3952">
        <v>99661</v>
      </c>
      <c r="B3952" t="s">
        <v>8055</v>
      </c>
      <c r="C3952" t="s">
        <v>1065</v>
      </c>
      <c r="D3952">
        <v>0</v>
      </c>
      <c r="F3952" t="s">
        <v>426</v>
      </c>
      <c r="G3952" t="s">
        <v>187</v>
      </c>
      <c r="H3952" t="s">
        <v>8056</v>
      </c>
      <c r="I3952" t="s">
        <v>37</v>
      </c>
      <c r="J3952" t="s">
        <v>37</v>
      </c>
      <c r="K3952" t="s">
        <v>8057</v>
      </c>
      <c r="L3952" t="s">
        <v>8058</v>
      </c>
      <c r="M3952" t="s">
        <v>2252</v>
      </c>
      <c r="N3952" t="s">
        <v>2252</v>
      </c>
      <c r="O3952" t="s">
        <v>4883</v>
      </c>
      <c r="P3952" t="s">
        <v>4884</v>
      </c>
      <c r="Q3952" t="s">
        <v>6845</v>
      </c>
      <c r="R3952" t="s">
        <v>63</v>
      </c>
      <c r="S3952" t="s">
        <v>44</v>
      </c>
      <c r="T3952" t="s">
        <v>2732</v>
      </c>
      <c r="U3952" t="s">
        <v>2733</v>
      </c>
      <c r="X3952">
        <v>1</v>
      </c>
      <c r="Y3952">
        <v>0</v>
      </c>
      <c r="Z3952">
        <v>0</v>
      </c>
      <c r="AA3952">
        <v>0</v>
      </c>
      <c r="AB3952">
        <v>1779063</v>
      </c>
      <c r="AC3952" t="s">
        <v>47</v>
      </c>
      <c r="AD3952" t="str">
        <f>+VLOOKUP(T3952,items!$A$2:$D$1255,4,0)</f>
        <v>MUEBLES</v>
      </c>
      <c r="AE3952">
        <f>+VLOOKUP(T3952,Tabla1[],5,0)</f>
        <v>0</v>
      </c>
      <c r="AF3952">
        <f t="shared" si="61"/>
        <v>1</v>
      </c>
    </row>
    <row r="3953" spans="1:34" x14ac:dyDescent="0.25">
      <c r="A3953">
        <v>99661</v>
      </c>
      <c r="B3953" t="s">
        <v>8055</v>
      </c>
      <c r="C3953" t="s">
        <v>1065</v>
      </c>
      <c r="D3953">
        <v>0</v>
      </c>
      <c r="F3953" t="s">
        <v>426</v>
      </c>
      <c r="G3953" t="s">
        <v>187</v>
      </c>
      <c r="H3953" t="s">
        <v>8056</v>
      </c>
      <c r="I3953" t="s">
        <v>37</v>
      </c>
      <c r="J3953" t="s">
        <v>37</v>
      </c>
      <c r="K3953" t="s">
        <v>8057</v>
      </c>
      <c r="L3953" t="s">
        <v>8058</v>
      </c>
      <c r="M3953" t="s">
        <v>2252</v>
      </c>
      <c r="N3953" t="s">
        <v>2252</v>
      </c>
      <c r="O3953" t="s">
        <v>4883</v>
      </c>
      <c r="P3953" t="s">
        <v>4884</v>
      </c>
      <c r="Q3953" t="s">
        <v>6845</v>
      </c>
      <c r="R3953" t="s">
        <v>63</v>
      </c>
      <c r="S3953" t="s">
        <v>44</v>
      </c>
      <c r="T3953" t="s">
        <v>1459</v>
      </c>
      <c r="U3953" t="s">
        <v>1460</v>
      </c>
      <c r="X3953">
        <v>6</v>
      </c>
      <c r="Y3953">
        <v>0</v>
      </c>
      <c r="Z3953">
        <v>0</v>
      </c>
      <c r="AA3953">
        <v>0</v>
      </c>
      <c r="AB3953">
        <v>2689824</v>
      </c>
      <c r="AC3953" t="s">
        <v>47</v>
      </c>
      <c r="AD3953" t="str">
        <f>+VLOOKUP(T3953,items!$A$2:$D$1255,4,0)</f>
        <v>MUEBLES</v>
      </c>
      <c r="AE3953">
        <f>+VLOOKUP(T3953,Tabla1[],5,0)</f>
        <v>0</v>
      </c>
      <c r="AF3953">
        <f t="shared" si="61"/>
        <v>1</v>
      </c>
    </row>
    <row r="3954" spans="1:34" x14ac:dyDescent="0.25">
      <c r="A3954">
        <v>99661</v>
      </c>
      <c r="B3954" t="s">
        <v>8055</v>
      </c>
      <c r="C3954" t="s">
        <v>1065</v>
      </c>
      <c r="D3954">
        <v>0</v>
      </c>
      <c r="F3954" t="s">
        <v>426</v>
      </c>
      <c r="G3954" t="s">
        <v>187</v>
      </c>
      <c r="H3954" t="s">
        <v>8056</v>
      </c>
      <c r="I3954" t="s">
        <v>37</v>
      </c>
      <c r="J3954" t="s">
        <v>37</v>
      </c>
      <c r="K3954" t="s">
        <v>8057</v>
      </c>
      <c r="L3954" t="s">
        <v>8058</v>
      </c>
      <c r="M3954" t="s">
        <v>2252</v>
      </c>
      <c r="N3954" t="s">
        <v>2252</v>
      </c>
      <c r="O3954" t="s">
        <v>4883</v>
      </c>
      <c r="P3954" t="s">
        <v>4884</v>
      </c>
      <c r="Q3954" t="s">
        <v>6845</v>
      </c>
      <c r="R3954" t="s">
        <v>63</v>
      </c>
      <c r="S3954" t="s">
        <v>44</v>
      </c>
      <c r="T3954" t="s">
        <v>797</v>
      </c>
      <c r="U3954" t="s">
        <v>798</v>
      </c>
      <c r="X3954">
        <v>1</v>
      </c>
      <c r="Y3954">
        <v>0</v>
      </c>
      <c r="Z3954">
        <v>0</v>
      </c>
      <c r="AA3954">
        <v>0</v>
      </c>
      <c r="AB3954">
        <v>730000</v>
      </c>
      <c r="AC3954" t="s">
        <v>47</v>
      </c>
      <c r="AD3954" t="e">
        <f>+VLOOKUP(T3954,items!$A$2:$D$1255,4,0)</f>
        <v>#N/A</v>
      </c>
      <c r="AE3954" t="e">
        <f>+VLOOKUP(T3954,Tabla1[],5,0)</f>
        <v>#N/A</v>
      </c>
      <c r="AF3954">
        <f t="shared" si="61"/>
        <v>1</v>
      </c>
    </row>
    <row r="3955" spans="1:34" x14ac:dyDescent="0.25">
      <c r="A3955">
        <v>99662</v>
      </c>
      <c r="B3955" t="s">
        <v>118</v>
      </c>
      <c r="C3955" t="s">
        <v>33</v>
      </c>
      <c r="D3955">
        <v>0</v>
      </c>
      <c r="F3955" t="s">
        <v>426</v>
      </c>
      <c r="G3955" t="s">
        <v>449</v>
      </c>
      <c r="H3955" t="s">
        <v>8059</v>
      </c>
      <c r="I3955" t="s">
        <v>37</v>
      </c>
      <c r="J3955" t="s">
        <v>8060</v>
      </c>
      <c r="K3955" t="s">
        <v>8061</v>
      </c>
      <c r="L3955" t="s">
        <v>37</v>
      </c>
      <c r="M3955" t="s">
        <v>1106</v>
      </c>
      <c r="N3955" t="s">
        <v>1106</v>
      </c>
      <c r="O3955" t="s">
        <v>2252</v>
      </c>
      <c r="P3955" t="s">
        <v>341</v>
      </c>
      <c r="Q3955" t="s">
        <v>341</v>
      </c>
      <c r="R3955" t="s">
        <v>127</v>
      </c>
      <c r="S3955" t="s">
        <v>128</v>
      </c>
      <c r="T3955" t="s">
        <v>8062</v>
      </c>
      <c r="U3955" t="s">
        <v>8063</v>
      </c>
      <c r="X3955">
        <v>6</v>
      </c>
      <c r="Y3955">
        <v>0</v>
      </c>
      <c r="Z3955">
        <v>0</v>
      </c>
      <c r="AA3955">
        <v>0</v>
      </c>
      <c r="AB3955">
        <v>2695200</v>
      </c>
      <c r="AC3955" t="s">
        <v>47</v>
      </c>
      <c r="AD3955">
        <f>+VLOOKUP(T3955,items!$A$2:$D$1255,4,0)</f>
        <v>0</v>
      </c>
      <c r="AE3955">
        <f>+VLOOKUP(T3955,Tabla1[],5,0)</f>
        <v>0</v>
      </c>
      <c r="AF3955">
        <f t="shared" si="61"/>
        <v>12</v>
      </c>
    </row>
    <row r="3956" spans="1:34" x14ac:dyDescent="0.25">
      <c r="A3956">
        <v>99668</v>
      </c>
      <c r="B3956" t="s">
        <v>5132</v>
      </c>
      <c r="C3956" t="s">
        <v>75</v>
      </c>
      <c r="D3956">
        <v>1</v>
      </c>
      <c r="F3956" t="s">
        <v>449</v>
      </c>
      <c r="G3956" t="s">
        <v>449</v>
      </c>
      <c r="H3956" t="s">
        <v>8064</v>
      </c>
      <c r="I3956" t="s">
        <v>37</v>
      </c>
      <c r="J3956" t="s">
        <v>8065</v>
      </c>
      <c r="K3956" t="s">
        <v>8066</v>
      </c>
      <c r="L3956" t="s">
        <v>37</v>
      </c>
      <c r="M3956" t="s">
        <v>5459</v>
      </c>
      <c r="N3956" t="s">
        <v>5459</v>
      </c>
      <c r="O3956" t="s">
        <v>626</v>
      </c>
      <c r="P3956" t="s">
        <v>2252</v>
      </c>
      <c r="Q3956" t="s">
        <v>2252</v>
      </c>
      <c r="R3956" t="s">
        <v>127</v>
      </c>
      <c r="S3956" t="s">
        <v>164</v>
      </c>
      <c r="T3956" t="s">
        <v>3238</v>
      </c>
      <c r="U3956" t="s">
        <v>3239</v>
      </c>
      <c r="X3956">
        <v>18</v>
      </c>
      <c r="Y3956">
        <v>0</v>
      </c>
      <c r="Z3956">
        <v>0</v>
      </c>
      <c r="AA3956">
        <v>0</v>
      </c>
      <c r="AB3956">
        <v>946800</v>
      </c>
      <c r="AC3956" t="s">
        <v>47</v>
      </c>
      <c r="AD3956">
        <f>+VLOOKUP(T3956,items!$A$2:$D$1255,4,0)</f>
        <v>0</v>
      </c>
      <c r="AE3956">
        <f>+VLOOKUP(T3956,Tabla1[],5,0)</f>
        <v>0</v>
      </c>
      <c r="AF3956">
        <f t="shared" si="61"/>
        <v>12</v>
      </c>
    </row>
    <row r="3957" spans="1:34" x14ac:dyDescent="0.25">
      <c r="A3957">
        <v>99670</v>
      </c>
      <c r="B3957" t="s">
        <v>2219</v>
      </c>
      <c r="C3957" t="s">
        <v>75</v>
      </c>
      <c r="D3957">
        <v>0</v>
      </c>
      <c r="F3957" t="s">
        <v>449</v>
      </c>
      <c r="G3957" t="s">
        <v>386</v>
      </c>
      <c r="H3957" t="s">
        <v>8067</v>
      </c>
      <c r="I3957" t="s">
        <v>8068</v>
      </c>
      <c r="J3957" t="s">
        <v>8069</v>
      </c>
      <c r="K3957" t="s">
        <v>8070</v>
      </c>
      <c r="L3957" t="s">
        <v>37</v>
      </c>
      <c r="M3957" t="s">
        <v>2254</v>
      </c>
      <c r="N3957" t="s">
        <v>2255</v>
      </c>
      <c r="O3957" t="s">
        <v>6584</v>
      </c>
      <c r="P3957" t="s">
        <v>343</v>
      </c>
      <c r="Q3957" t="s">
        <v>343</v>
      </c>
      <c r="R3957" t="s">
        <v>127</v>
      </c>
      <c r="S3957" t="s">
        <v>164</v>
      </c>
      <c r="T3957" t="s">
        <v>857</v>
      </c>
      <c r="U3957" t="s">
        <v>858</v>
      </c>
      <c r="V3957" t="s">
        <v>578</v>
      </c>
      <c r="W3957" t="s">
        <v>1095</v>
      </c>
      <c r="X3957">
        <v>1</v>
      </c>
      <c r="Y3957">
        <v>2300</v>
      </c>
      <c r="Z3957">
        <v>0</v>
      </c>
      <c r="AA3957">
        <v>1500</v>
      </c>
      <c r="AB3957">
        <v>1831077</v>
      </c>
      <c r="AC3957" t="s">
        <v>47</v>
      </c>
      <c r="AD3957" t="str">
        <f>+VLOOKUP(T3957,items!$A$2:$D$1255,4,0)</f>
        <v>SOMBRALINA</v>
      </c>
      <c r="AE3957" t="str">
        <f>+VLOOKUP(T3957,Tabla1[],5,0)</f>
        <v>MANUAL</v>
      </c>
      <c r="AF3957">
        <f t="shared" si="61"/>
        <v>12</v>
      </c>
    </row>
    <row r="3958" spans="1:34" x14ac:dyDescent="0.25">
      <c r="A3958">
        <v>99671</v>
      </c>
      <c r="B3958" t="s">
        <v>1961</v>
      </c>
      <c r="C3958" t="s">
        <v>75</v>
      </c>
      <c r="D3958">
        <v>0</v>
      </c>
      <c r="F3958" t="s">
        <v>449</v>
      </c>
      <c r="G3958" t="s">
        <v>449</v>
      </c>
      <c r="H3958" t="s">
        <v>8071</v>
      </c>
      <c r="I3958" t="s">
        <v>37</v>
      </c>
      <c r="J3958" t="s">
        <v>8072</v>
      </c>
      <c r="K3958" t="s">
        <v>8073</v>
      </c>
      <c r="L3958" t="s">
        <v>37</v>
      </c>
      <c r="M3958" t="s">
        <v>5459</v>
      </c>
      <c r="N3958" t="s">
        <v>5459</v>
      </c>
      <c r="O3958" t="s">
        <v>626</v>
      </c>
      <c r="P3958" t="s">
        <v>341</v>
      </c>
      <c r="Q3958" t="s">
        <v>341</v>
      </c>
      <c r="R3958" t="s">
        <v>127</v>
      </c>
      <c r="S3958" t="s">
        <v>164</v>
      </c>
      <c r="T3958" t="s">
        <v>6309</v>
      </c>
      <c r="U3958" t="s">
        <v>6310</v>
      </c>
      <c r="X3958">
        <v>10</v>
      </c>
      <c r="Y3958">
        <v>0</v>
      </c>
      <c r="Z3958">
        <v>0</v>
      </c>
      <c r="AA3958">
        <v>0</v>
      </c>
      <c r="AB3958">
        <v>13000</v>
      </c>
      <c r="AC3958" t="s">
        <v>47</v>
      </c>
      <c r="AD3958">
        <f>+VLOOKUP(T3958,items!$A$2:$D$1255,4,0)</f>
        <v>0</v>
      </c>
      <c r="AE3958">
        <f>+VLOOKUP(T3958,Tabla1[],5,0)</f>
        <v>0</v>
      </c>
      <c r="AF3958">
        <f t="shared" si="61"/>
        <v>12</v>
      </c>
    </row>
    <row r="3959" spans="1:34" x14ac:dyDescent="0.25">
      <c r="A3959">
        <v>99671</v>
      </c>
      <c r="B3959" t="s">
        <v>1961</v>
      </c>
      <c r="C3959" t="s">
        <v>75</v>
      </c>
      <c r="D3959">
        <v>0</v>
      </c>
      <c r="F3959" t="s">
        <v>449</v>
      </c>
      <c r="G3959" t="s">
        <v>449</v>
      </c>
      <c r="H3959" t="s">
        <v>8071</v>
      </c>
      <c r="I3959" t="s">
        <v>37</v>
      </c>
      <c r="J3959" t="s">
        <v>8072</v>
      </c>
      <c r="K3959" t="s">
        <v>8073</v>
      </c>
      <c r="L3959" t="s">
        <v>37</v>
      </c>
      <c r="M3959" t="s">
        <v>5459</v>
      </c>
      <c r="N3959" t="s">
        <v>5459</v>
      </c>
      <c r="O3959" t="s">
        <v>626</v>
      </c>
      <c r="P3959" t="s">
        <v>341</v>
      </c>
      <c r="Q3959" t="s">
        <v>341</v>
      </c>
      <c r="R3959" t="s">
        <v>127</v>
      </c>
      <c r="S3959" t="s">
        <v>164</v>
      </c>
      <c r="T3959" t="s">
        <v>1290</v>
      </c>
      <c r="U3959" t="s">
        <v>1291</v>
      </c>
      <c r="X3959">
        <v>2</v>
      </c>
      <c r="Y3959">
        <v>0</v>
      </c>
      <c r="Z3959">
        <v>0</v>
      </c>
      <c r="AA3959">
        <v>0</v>
      </c>
      <c r="AB3959">
        <v>127800</v>
      </c>
      <c r="AC3959" t="s">
        <v>47</v>
      </c>
      <c r="AD3959">
        <f>+VLOOKUP(T3959,items!$A$2:$D$1255,4,0)</f>
        <v>0</v>
      </c>
      <c r="AE3959">
        <f>+VLOOKUP(T3959,Tabla1[],5,0)</f>
        <v>0</v>
      </c>
      <c r="AF3959">
        <f t="shared" si="61"/>
        <v>12</v>
      </c>
    </row>
    <row r="3960" spans="1:34" x14ac:dyDescent="0.25">
      <c r="A3960">
        <v>99671</v>
      </c>
      <c r="B3960" t="s">
        <v>1961</v>
      </c>
      <c r="C3960" t="s">
        <v>75</v>
      </c>
      <c r="D3960">
        <v>0</v>
      </c>
      <c r="F3960" t="s">
        <v>449</v>
      </c>
      <c r="G3960" t="s">
        <v>449</v>
      </c>
      <c r="H3960" t="s">
        <v>8071</v>
      </c>
      <c r="I3960" t="s">
        <v>37</v>
      </c>
      <c r="J3960" t="s">
        <v>8072</v>
      </c>
      <c r="K3960" t="s">
        <v>8073</v>
      </c>
      <c r="L3960" t="s">
        <v>37</v>
      </c>
      <c r="M3960" t="s">
        <v>5459</v>
      </c>
      <c r="N3960" t="s">
        <v>5459</v>
      </c>
      <c r="O3960" t="s">
        <v>626</v>
      </c>
      <c r="P3960" t="s">
        <v>341</v>
      </c>
      <c r="Q3960" t="s">
        <v>341</v>
      </c>
      <c r="R3960" t="s">
        <v>127</v>
      </c>
      <c r="S3960" t="s">
        <v>164</v>
      </c>
      <c r="T3960" t="s">
        <v>2142</v>
      </c>
      <c r="U3960" t="s">
        <v>2143</v>
      </c>
      <c r="X3960">
        <v>10</v>
      </c>
      <c r="Y3960">
        <v>0</v>
      </c>
      <c r="Z3960">
        <v>0</v>
      </c>
      <c r="AA3960">
        <v>0</v>
      </c>
      <c r="AB3960">
        <v>100000</v>
      </c>
      <c r="AC3960" t="s">
        <v>47</v>
      </c>
      <c r="AD3960">
        <f>+VLOOKUP(T3960,items!$A$2:$D$1255,4,0)</f>
        <v>0</v>
      </c>
      <c r="AE3960">
        <f>+VLOOKUP(T3960,Tabla1[],5,0)</f>
        <v>0</v>
      </c>
      <c r="AF3960">
        <f t="shared" si="61"/>
        <v>12</v>
      </c>
    </row>
    <row r="3961" spans="1:34" x14ac:dyDescent="0.25">
      <c r="A3961">
        <v>99671</v>
      </c>
      <c r="B3961" t="s">
        <v>1961</v>
      </c>
      <c r="C3961" t="s">
        <v>75</v>
      </c>
      <c r="D3961">
        <v>0</v>
      </c>
      <c r="F3961" t="s">
        <v>449</v>
      </c>
      <c r="G3961" t="s">
        <v>449</v>
      </c>
      <c r="H3961" t="s">
        <v>8071</v>
      </c>
      <c r="I3961" t="s">
        <v>37</v>
      </c>
      <c r="J3961" t="s">
        <v>8072</v>
      </c>
      <c r="K3961" t="s">
        <v>8073</v>
      </c>
      <c r="L3961" t="s">
        <v>37</v>
      </c>
      <c r="M3961" t="s">
        <v>5459</v>
      </c>
      <c r="N3961" t="s">
        <v>5459</v>
      </c>
      <c r="O3961" t="s">
        <v>626</v>
      </c>
      <c r="P3961" t="s">
        <v>341</v>
      </c>
      <c r="Q3961" t="s">
        <v>341</v>
      </c>
      <c r="R3961" t="s">
        <v>127</v>
      </c>
      <c r="S3961" t="s">
        <v>164</v>
      </c>
      <c r="T3961" t="s">
        <v>6311</v>
      </c>
      <c r="U3961" t="s">
        <v>6312</v>
      </c>
      <c r="X3961">
        <v>10</v>
      </c>
      <c r="Y3961">
        <v>0</v>
      </c>
      <c r="Z3961">
        <v>0</v>
      </c>
      <c r="AA3961">
        <v>0</v>
      </c>
      <c r="AB3961">
        <v>4000</v>
      </c>
      <c r="AC3961" t="s">
        <v>47</v>
      </c>
      <c r="AD3961">
        <f>+VLOOKUP(T3961,items!$A$2:$D$1255,4,0)</f>
        <v>0</v>
      </c>
      <c r="AE3961">
        <f>+VLOOKUP(T3961,Tabla1[],5,0)</f>
        <v>0</v>
      </c>
      <c r="AF3961">
        <f t="shared" si="61"/>
        <v>12</v>
      </c>
    </row>
    <row r="3962" spans="1:34" x14ac:dyDescent="0.25">
      <c r="A3962">
        <v>99674</v>
      </c>
      <c r="B3962" t="s">
        <v>1003</v>
      </c>
      <c r="C3962" t="s">
        <v>75</v>
      </c>
      <c r="D3962">
        <v>0</v>
      </c>
      <c r="F3962" t="s">
        <v>449</v>
      </c>
      <c r="G3962" t="s">
        <v>449</v>
      </c>
      <c r="H3962" t="s">
        <v>8074</v>
      </c>
      <c r="I3962" t="s">
        <v>8075</v>
      </c>
      <c r="J3962" t="s">
        <v>8076</v>
      </c>
      <c r="K3962" t="s">
        <v>8077</v>
      </c>
      <c r="L3962" t="s">
        <v>8078</v>
      </c>
      <c r="M3962" t="s">
        <v>1106</v>
      </c>
      <c r="N3962" t="s">
        <v>4819</v>
      </c>
      <c r="O3962" t="s">
        <v>6385</v>
      </c>
      <c r="P3962" t="s">
        <v>1974</v>
      </c>
      <c r="Q3962" t="s">
        <v>4321</v>
      </c>
      <c r="R3962" t="s">
        <v>63</v>
      </c>
      <c r="S3962" t="s">
        <v>272</v>
      </c>
      <c r="T3962" t="s">
        <v>3801</v>
      </c>
      <c r="U3962" t="s">
        <v>3802</v>
      </c>
      <c r="X3962">
        <v>1</v>
      </c>
      <c r="Y3962">
        <v>0</v>
      </c>
      <c r="Z3962">
        <v>0</v>
      </c>
      <c r="AA3962">
        <v>0</v>
      </c>
      <c r="AB3962" s="14">
        <v>0</v>
      </c>
      <c r="AC3962" t="s">
        <v>47</v>
      </c>
      <c r="AD3962">
        <f>+VLOOKUP(T3962,items!$A$2:$D$1255,4,0)</f>
        <v>0</v>
      </c>
      <c r="AE3962">
        <f>+VLOOKUP(T3962,Tabla1[],5,0)</f>
        <v>0</v>
      </c>
      <c r="AF3962">
        <f t="shared" si="61"/>
        <v>1</v>
      </c>
      <c r="AG3962">
        <v>3816</v>
      </c>
      <c r="AH3962" s="14">
        <v>0</v>
      </c>
    </row>
    <row r="3963" spans="1:34" x14ac:dyDescent="0.25">
      <c r="A3963">
        <v>99674</v>
      </c>
      <c r="B3963" t="s">
        <v>1003</v>
      </c>
      <c r="C3963" t="s">
        <v>75</v>
      </c>
      <c r="D3963">
        <v>0</v>
      </c>
      <c r="F3963" t="s">
        <v>449</v>
      </c>
      <c r="G3963" t="s">
        <v>449</v>
      </c>
      <c r="H3963" t="s">
        <v>8074</v>
      </c>
      <c r="I3963" t="s">
        <v>8075</v>
      </c>
      <c r="J3963" t="s">
        <v>8076</v>
      </c>
      <c r="K3963" t="s">
        <v>8077</v>
      </c>
      <c r="L3963" t="s">
        <v>8078</v>
      </c>
      <c r="M3963" t="s">
        <v>1106</v>
      </c>
      <c r="N3963" t="s">
        <v>4819</v>
      </c>
      <c r="O3963" t="s">
        <v>6385</v>
      </c>
      <c r="P3963" t="s">
        <v>1974</v>
      </c>
      <c r="Q3963" t="s">
        <v>4321</v>
      </c>
      <c r="R3963" t="s">
        <v>63</v>
      </c>
      <c r="S3963" t="s">
        <v>272</v>
      </c>
      <c r="T3963" t="s">
        <v>6575</v>
      </c>
      <c r="U3963" t="s">
        <v>6576</v>
      </c>
      <c r="X3963">
        <v>1</v>
      </c>
      <c r="Y3963">
        <v>0</v>
      </c>
      <c r="Z3963">
        <v>0</v>
      </c>
      <c r="AA3963">
        <v>0</v>
      </c>
      <c r="AB3963" s="14">
        <v>0</v>
      </c>
      <c r="AC3963" t="s">
        <v>47</v>
      </c>
      <c r="AD3963">
        <f>+VLOOKUP(T3963,items!$A$2:$D$1255,4,0)</f>
        <v>0</v>
      </c>
      <c r="AE3963">
        <f>+VLOOKUP(T3963,Tabla1[],5,0)</f>
        <v>0</v>
      </c>
      <c r="AF3963">
        <f t="shared" si="61"/>
        <v>1</v>
      </c>
      <c r="AG3963">
        <v>3816</v>
      </c>
      <c r="AH3963" s="14">
        <v>0</v>
      </c>
    </row>
    <row r="3964" spans="1:34" x14ac:dyDescent="0.25">
      <c r="A3964">
        <v>99674</v>
      </c>
      <c r="B3964" t="s">
        <v>1003</v>
      </c>
      <c r="C3964" t="s">
        <v>75</v>
      </c>
      <c r="D3964">
        <v>0</v>
      </c>
      <c r="F3964" t="s">
        <v>449</v>
      </c>
      <c r="G3964" t="s">
        <v>449</v>
      </c>
      <c r="H3964" t="s">
        <v>8074</v>
      </c>
      <c r="I3964" t="s">
        <v>8075</v>
      </c>
      <c r="J3964" t="s">
        <v>8076</v>
      </c>
      <c r="K3964" t="s">
        <v>8077</v>
      </c>
      <c r="L3964" t="s">
        <v>8078</v>
      </c>
      <c r="M3964" t="s">
        <v>1106</v>
      </c>
      <c r="N3964" t="s">
        <v>4819</v>
      </c>
      <c r="O3964" t="s">
        <v>6385</v>
      </c>
      <c r="P3964" t="s">
        <v>1974</v>
      </c>
      <c r="Q3964" t="s">
        <v>4321</v>
      </c>
      <c r="R3964" t="s">
        <v>63</v>
      </c>
      <c r="S3964" t="s">
        <v>272</v>
      </c>
      <c r="T3964" t="s">
        <v>8079</v>
      </c>
      <c r="U3964" t="s">
        <v>8080</v>
      </c>
      <c r="W3964" t="s">
        <v>6579</v>
      </c>
      <c r="X3964">
        <v>1</v>
      </c>
      <c r="Y3964">
        <v>2350</v>
      </c>
      <c r="Z3964">
        <v>2285</v>
      </c>
      <c r="AA3964">
        <v>0</v>
      </c>
      <c r="AB3964" s="14">
        <v>0</v>
      </c>
      <c r="AC3964" t="s">
        <v>47</v>
      </c>
      <c r="AD3964" t="str">
        <f>+VLOOKUP(T3964,items!$A$2:$D$1255,4,0)</f>
        <v>SLINDINGGLASS</v>
      </c>
      <c r="AE3964">
        <f>+VLOOKUP(T3964,Tabla1[],5,0)</f>
        <v>0</v>
      </c>
      <c r="AF3964">
        <f t="shared" si="61"/>
        <v>1</v>
      </c>
      <c r="AG3964">
        <v>3816</v>
      </c>
      <c r="AH3964" s="14">
        <v>0</v>
      </c>
    </row>
    <row r="3965" spans="1:34" x14ac:dyDescent="0.25">
      <c r="A3965">
        <v>99677</v>
      </c>
      <c r="B3965" t="s">
        <v>8081</v>
      </c>
      <c r="C3965" t="s">
        <v>75</v>
      </c>
      <c r="D3965">
        <v>0</v>
      </c>
      <c r="F3965" t="s">
        <v>449</v>
      </c>
      <c r="G3965" t="s">
        <v>449</v>
      </c>
      <c r="H3965" t="s">
        <v>8082</v>
      </c>
      <c r="I3965" t="s">
        <v>8083</v>
      </c>
      <c r="J3965" t="s">
        <v>8084</v>
      </c>
      <c r="K3965" t="s">
        <v>8085</v>
      </c>
      <c r="L3965" t="s">
        <v>37</v>
      </c>
      <c r="M3965" t="s">
        <v>5459</v>
      </c>
      <c r="N3965" t="s">
        <v>626</v>
      </c>
      <c r="O3965" t="s">
        <v>341</v>
      </c>
      <c r="P3965" t="s">
        <v>2254</v>
      </c>
      <c r="Q3965" t="s">
        <v>2254</v>
      </c>
      <c r="R3965" t="s">
        <v>127</v>
      </c>
      <c r="S3965" t="s">
        <v>164</v>
      </c>
      <c r="T3965" t="s">
        <v>857</v>
      </c>
      <c r="U3965" t="s">
        <v>858</v>
      </c>
      <c r="V3965" t="s">
        <v>578</v>
      </c>
      <c r="W3965" t="s">
        <v>1095</v>
      </c>
      <c r="X3965">
        <v>2</v>
      </c>
      <c r="Y3965">
        <v>12340</v>
      </c>
      <c r="Z3965">
        <v>0</v>
      </c>
      <c r="AA3965">
        <v>2000</v>
      </c>
      <c r="AB3965">
        <v>13140900</v>
      </c>
      <c r="AC3965" t="s">
        <v>47</v>
      </c>
      <c r="AD3965" t="str">
        <f>+VLOOKUP(T3965,items!$A$2:$D$1255,4,0)</f>
        <v>SOMBRALINA</v>
      </c>
      <c r="AE3965" t="str">
        <f>+VLOOKUP(T3965,Tabla1[],5,0)</f>
        <v>MANUAL</v>
      </c>
      <c r="AF3965">
        <f t="shared" si="61"/>
        <v>12</v>
      </c>
    </row>
    <row r="3966" spans="1:34" x14ac:dyDescent="0.25">
      <c r="A3966">
        <v>99678</v>
      </c>
      <c r="B3966" t="s">
        <v>8086</v>
      </c>
      <c r="C3966" t="s">
        <v>33</v>
      </c>
      <c r="D3966">
        <v>0</v>
      </c>
      <c r="F3966" t="s">
        <v>449</v>
      </c>
      <c r="G3966" t="s">
        <v>187</v>
      </c>
      <c r="H3966" t="s">
        <v>8087</v>
      </c>
      <c r="I3966" t="s">
        <v>37</v>
      </c>
      <c r="J3966" t="s">
        <v>8088</v>
      </c>
      <c r="K3966" t="s">
        <v>8089</v>
      </c>
      <c r="L3966" t="s">
        <v>8090</v>
      </c>
      <c r="M3966" t="s">
        <v>341</v>
      </c>
      <c r="N3966" t="s">
        <v>341</v>
      </c>
      <c r="O3966" t="s">
        <v>2608</v>
      </c>
      <c r="P3966" t="s">
        <v>4321</v>
      </c>
      <c r="Q3966" t="s">
        <v>303</v>
      </c>
      <c r="R3966" t="s">
        <v>127</v>
      </c>
      <c r="S3966" t="s">
        <v>108</v>
      </c>
      <c r="T3966" t="s">
        <v>8091</v>
      </c>
      <c r="U3966" t="s">
        <v>8092</v>
      </c>
      <c r="V3966" t="s">
        <v>259</v>
      </c>
      <c r="X3966">
        <v>2</v>
      </c>
      <c r="Y3966">
        <v>0</v>
      </c>
      <c r="Z3966">
        <v>0</v>
      </c>
      <c r="AA3966">
        <v>0</v>
      </c>
      <c r="AB3966">
        <v>776616</v>
      </c>
      <c r="AC3966" t="s">
        <v>47</v>
      </c>
      <c r="AD3966" t="str">
        <f>+VLOOKUP(T3966,items!$A$2:$D$1255,4,0)</f>
        <v>FUNDA</v>
      </c>
      <c r="AE3966">
        <f>+VLOOKUP(T3966,Tabla1[],5,0)</f>
        <v>0</v>
      </c>
      <c r="AF3966">
        <f t="shared" si="61"/>
        <v>1</v>
      </c>
    </row>
    <row r="3967" spans="1:34" x14ac:dyDescent="0.25">
      <c r="A3967">
        <v>99678</v>
      </c>
      <c r="B3967" t="s">
        <v>8086</v>
      </c>
      <c r="C3967" t="s">
        <v>33</v>
      </c>
      <c r="D3967">
        <v>0</v>
      </c>
      <c r="F3967" t="s">
        <v>449</v>
      </c>
      <c r="G3967" t="s">
        <v>187</v>
      </c>
      <c r="H3967" t="s">
        <v>8087</v>
      </c>
      <c r="I3967" t="s">
        <v>37</v>
      </c>
      <c r="J3967" t="s">
        <v>8088</v>
      </c>
      <c r="K3967" t="s">
        <v>8089</v>
      </c>
      <c r="L3967" t="s">
        <v>8090</v>
      </c>
      <c r="M3967" t="s">
        <v>341</v>
      </c>
      <c r="N3967" t="s">
        <v>341</v>
      </c>
      <c r="O3967" t="s">
        <v>2608</v>
      </c>
      <c r="P3967" t="s">
        <v>4321</v>
      </c>
      <c r="Q3967" t="s">
        <v>303</v>
      </c>
      <c r="R3967" t="s">
        <v>127</v>
      </c>
      <c r="S3967" t="s">
        <v>108</v>
      </c>
      <c r="T3967" t="s">
        <v>550</v>
      </c>
      <c r="U3967" t="s">
        <v>551</v>
      </c>
      <c r="W3967" t="s">
        <v>211</v>
      </c>
      <c r="X3967">
        <v>2</v>
      </c>
      <c r="Y3967">
        <v>0</v>
      </c>
      <c r="Z3967">
        <v>0</v>
      </c>
      <c r="AA3967">
        <v>0</v>
      </c>
      <c r="AB3967">
        <v>944108</v>
      </c>
      <c r="AC3967" t="s">
        <v>47</v>
      </c>
      <c r="AD3967">
        <f>+VLOOKUP(T3967,items!$A$2:$D$1255,4,0)</f>
        <v>0</v>
      </c>
      <c r="AE3967">
        <f>+VLOOKUP(T3967,Tabla1[],5,0)</f>
        <v>0</v>
      </c>
      <c r="AF3967">
        <f t="shared" si="61"/>
        <v>1</v>
      </c>
    </row>
    <row r="3968" spans="1:34" x14ac:dyDescent="0.25">
      <c r="A3968">
        <v>99679</v>
      </c>
      <c r="B3968" t="s">
        <v>8093</v>
      </c>
      <c r="C3968" t="s">
        <v>33</v>
      </c>
      <c r="D3968">
        <v>0</v>
      </c>
      <c r="F3968" t="s">
        <v>426</v>
      </c>
      <c r="G3968" t="s">
        <v>5459</v>
      </c>
      <c r="H3968" t="s">
        <v>8094</v>
      </c>
      <c r="I3968" t="s">
        <v>37</v>
      </c>
      <c r="J3968" t="s">
        <v>8095</v>
      </c>
      <c r="K3968" t="s">
        <v>8096</v>
      </c>
      <c r="L3968" t="s">
        <v>37</v>
      </c>
      <c r="M3968" t="s">
        <v>626</v>
      </c>
      <c r="N3968" t="s">
        <v>626</v>
      </c>
      <c r="O3968" t="s">
        <v>341</v>
      </c>
      <c r="P3968" t="s">
        <v>2254</v>
      </c>
      <c r="Q3968" t="s">
        <v>2254</v>
      </c>
      <c r="R3968" t="s">
        <v>43</v>
      </c>
      <c r="S3968" t="s">
        <v>256</v>
      </c>
      <c r="T3968" t="s">
        <v>388</v>
      </c>
      <c r="U3968" t="s">
        <v>389</v>
      </c>
      <c r="X3968">
        <v>17</v>
      </c>
      <c r="Y3968">
        <v>0</v>
      </c>
      <c r="Z3968">
        <v>0</v>
      </c>
      <c r="AA3968">
        <v>0</v>
      </c>
      <c r="AB3968">
        <v>2167500</v>
      </c>
      <c r="AC3968" t="s">
        <v>47</v>
      </c>
      <c r="AD3968">
        <f>+VLOOKUP(T3968,items!$A$2:$D$1255,4,0)</f>
        <v>0</v>
      </c>
      <c r="AE3968">
        <f>+VLOOKUP(T3968,Tabla1[],5,0)</f>
        <v>0</v>
      </c>
      <c r="AF3968">
        <f t="shared" si="61"/>
        <v>12</v>
      </c>
    </row>
    <row r="3969" spans="1:32" x14ac:dyDescent="0.25">
      <c r="A3969">
        <v>99690</v>
      </c>
      <c r="B3969" t="s">
        <v>8097</v>
      </c>
      <c r="C3969" t="s">
        <v>33</v>
      </c>
      <c r="D3969">
        <v>0</v>
      </c>
      <c r="F3969" t="s">
        <v>449</v>
      </c>
      <c r="G3969" t="s">
        <v>449</v>
      </c>
      <c r="H3969" t="s">
        <v>8098</v>
      </c>
      <c r="I3969" t="s">
        <v>37</v>
      </c>
      <c r="J3969" t="s">
        <v>37</v>
      </c>
      <c r="K3969" t="s">
        <v>8099</v>
      </c>
      <c r="L3969" t="s">
        <v>8100</v>
      </c>
      <c r="M3969" t="s">
        <v>5459</v>
      </c>
      <c r="N3969" t="s">
        <v>5459</v>
      </c>
      <c r="O3969" t="s">
        <v>5557</v>
      </c>
      <c r="P3969" t="s">
        <v>4884</v>
      </c>
      <c r="Q3969" t="s">
        <v>6385</v>
      </c>
      <c r="R3969" t="s">
        <v>127</v>
      </c>
      <c r="S3969" t="s">
        <v>256</v>
      </c>
      <c r="T3969" t="s">
        <v>2788</v>
      </c>
      <c r="U3969" t="s">
        <v>2789</v>
      </c>
      <c r="W3969" t="s">
        <v>117</v>
      </c>
      <c r="X3969">
        <v>1</v>
      </c>
      <c r="Y3969">
        <v>0</v>
      </c>
      <c r="Z3969">
        <v>0</v>
      </c>
      <c r="AA3969">
        <v>0</v>
      </c>
      <c r="AB3969">
        <v>747293</v>
      </c>
      <c r="AC3969" t="s">
        <v>47</v>
      </c>
      <c r="AD3969">
        <f>+VLOOKUP(T3969,items!$A$2:$D$1255,4,0)</f>
        <v>0</v>
      </c>
      <c r="AE3969">
        <f>+VLOOKUP(T3969,Tabla1[],5,0)</f>
        <v>0</v>
      </c>
      <c r="AF3969">
        <f t="shared" si="61"/>
        <v>12</v>
      </c>
    </row>
    <row r="3970" spans="1:32" x14ac:dyDescent="0.25">
      <c r="A3970">
        <v>99690</v>
      </c>
      <c r="B3970" t="s">
        <v>8097</v>
      </c>
      <c r="C3970" t="s">
        <v>33</v>
      </c>
      <c r="D3970">
        <v>0</v>
      </c>
      <c r="F3970" t="s">
        <v>449</v>
      </c>
      <c r="G3970" t="s">
        <v>449</v>
      </c>
      <c r="H3970" t="s">
        <v>8098</v>
      </c>
      <c r="I3970" t="s">
        <v>37</v>
      </c>
      <c r="J3970" t="s">
        <v>37</v>
      </c>
      <c r="K3970" t="s">
        <v>8099</v>
      </c>
      <c r="L3970" t="s">
        <v>8100</v>
      </c>
      <c r="M3970" t="s">
        <v>5459</v>
      </c>
      <c r="N3970" t="s">
        <v>5459</v>
      </c>
      <c r="O3970" t="s">
        <v>5557</v>
      </c>
      <c r="P3970" t="s">
        <v>4884</v>
      </c>
      <c r="Q3970" t="s">
        <v>6385</v>
      </c>
      <c r="R3970" t="s">
        <v>127</v>
      </c>
      <c r="S3970" t="s">
        <v>256</v>
      </c>
      <c r="T3970" t="s">
        <v>2788</v>
      </c>
      <c r="U3970" t="s">
        <v>2789</v>
      </c>
      <c r="W3970" t="s">
        <v>117</v>
      </c>
      <c r="X3970">
        <v>1</v>
      </c>
      <c r="Y3970">
        <v>0</v>
      </c>
      <c r="Z3970">
        <v>0</v>
      </c>
      <c r="AA3970">
        <v>0</v>
      </c>
      <c r="AB3970">
        <v>1494586</v>
      </c>
      <c r="AC3970" t="s">
        <v>47</v>
      </c>
      <c r="AD3970">
        <f>+VLOOKUP(T3970,items!$A$2:$D$1255,4,0)</f>
        <v>0</v>
      </c>
      <c r="AE3970">
        <f>+VLOOKUP(T3970,Tabla1[],5,0)</f>
        <v>0</v>
      </c>
      <c r="AF3970">
        <f t="shared" ref="AF3970:AF4033" si="62">+MONTH(O3970)</f>
        <v>12</v>
      </c>
    </row>
    <row r="3971" spans="1:32" x14ac:dyDescent="0.25">
      <c r="A3971">
        <v>99690</v>
      </c>
      <c r="B3971" t="s">
        <v>8097</v>
      </c>
      <c r="C3971" t="s">
        <v>33</v>
      </c>
      <c r="D3971">
        <v>0</v>
      </c>
      <c r="F3971" t="s">
        <v>449</v>
      </c>
      <c r="G3971" t="s">
        <v>449</v>
      </c>
      <c r="H3971" t="s">
        <v>8098</v>
      </c>
      <c r="I3971" t="s">
        <v>37</v>
      </c>
      <c r="J3971" t="s">
        <v>37</v>
      </c>
      <c r="K3971" t="s">
        <v>8099</v>
      </c>
      <c r="L3971" t="s">
        <v>8100</v>
      </c>
      <c r="M3971" t="s">
        <v>5459</v>
      </c>
      <c r="N3971" t="s">
        <v>5459</v>
      </c>
      <c r="O3971" t="s">
        <v>5557</v>
      </c>
      <c r="P3971" t="s">
        <v>4884</v>
      </c>
      <c r="Q3971" t="s">
        <v>6385</v>
      </c>
      <c r="R3971" t="s">
        <v>127</v>
      </c>
      <c r="S3971" t="s">
        <v>256</v>
      </c>
      <c r="T3971" t="s">
        <v>691</v>
      </c>
      <c r="U3971" t="s">
        <v>692</v>
      </c>
      <c r="X3971">
        <v>1</v>
      </c>
      <c r="Y3971">
        <v>0</v>
      </c>
      <c r="Z3971">
        <v>0</v>
      </c>
      <c r="AA3971">
        <v>0</v>
      </c>
      <c r="AB3971">
        <v>70000</v>
      </c>
      <c r="AC3971" t="s">
        <v>47</v>
      </c>
      <c r="AD3971" t="e">
        <f>+VLOOKUP(T3971,items!$A$2:$D$1255,4,0)</f>
        <v>#N/A</v>
      </c>
      <c r="AE3971" t="e">
        <f>+VLOOKUP(T3971,Tabla1[],5,0)</f>
        <v>#N/A</v>
      </c>
      <c r="AF3971">
        <f t="shared" si="62"/>
        <v>12</v>
      </c>
    </row>
    <row r="3972" spans="1:32" x14ac:dyDescent="0.25">
      <c r="A3972">
        <v>99695</v>
      </c>
      <c r="B3972" t="s">
        <v>3049</v>
      </c>
      <c r="C3972" t="s">
        <v>75</v>
      </c>
      <c r="D3972">
        <v>0</v>
      </c>
      <c r="F3972" t="s">
        <v>449</v>
      </c>
      <c r="G3972" t="s">
        <v>449</v>
      </c>
      <c r="H3972" t="s">
        <v>8101</v>
      </c>
      <c r="I3972" t="s">
        <v>37</v>
      </c>
      <c r="J3972" t="s">
        <v>8102</v>
      </c>
      <c r="K3972" t="s">
        <v>8103</v>
      </c>
      <c r="L3972" t="s">
        <v>37</v>
      </c>
      <c r="M3972" t="s">
        <v>5459</v>
      </c>
      <c r="N3972" t="s">
        <v>5459</v>
      </c>
      <c r="O3972" t="s">
        <v>626</v>
      </c>
      <c r="P3972" t="s">
        <v>2253</v>
      </c>
      <c r="Q3972" t="s">
        <v>2253</v>
      </c>
      <c r="R3972" t="s">
        <v>127</v>
      </c>
      <c r="S3972" t="s">
        <v>164</v>
      </c>
      <c r="T3972" t="s">
        <v>1624</v>
      </c>
      <c r="U3972" t="s">
        <v>828</v>
      </c>
      <c r="X3972">
        <v>18</v>
      </c>
      <c r="Y3972">
        <v>0</v>
      </c>
      <c r="Z3972">
        <v>0</v>
      </c>
      <c r="AA3972">
        <v>0</v>
      </c>
      <c r="AB3972">
        <v>946800</v>
      </c>
      <c r="AC3972" t="s">
        <v>47</v>
      </c>
      <c r="AD3972">
        <f>+VLOOKUP(T3972,items!$A$2:$D$1255,4,0)</f>
        <v>0</v>
      </c>
      <c r="AE3972">
        <f>+VLOOKUP(T3972,Tabla1[],5,0)</f>
        <v>0</v>
      </c>
      <c r="AF3972">
        <f t="shared" si="62"/>
        <v>12</v>
      </c>
    </row>
    <row r="3973" spans="1:32" x14ac:dyDescent="0.25">
      <c r="A3973">
        <v>99695</v>
      </c>
      <c r="B3973" t="s">
        <v>3049</v>
      </c>
      <c r="C3973" t="s">
        <v>75</v>
      </c>
      <c r="D3973">
        <v>0</v>
      </c>
      <c r="F3973" t="s">
        <v>449</v>
      </c>
      <c r="G3973" t="s">
        <v>449</v>
      </c>
      <c r="H3973" t="s">
        <v>8101</v>
      </c>
      <c r="I3973" t="s">
        <v>37</v>
      </c>
      <c r="J3973" t="s">
        <v>8102</v>
      </c>
      <c r="K3973" t="s">
        <v>8103</v>
      </c>
      <c r="L3973" t="s">
        <v>37</v>
      </c>
      <c r="M3973" t="s">
        <v>5459</v>
      </c>
      <c r="N3973" t="s">
        <v>5459</v>
      </c>
      <c r="O3973" t="s">
        <v>626</v>
      </c>
      <c r="P3973" t="s">
        <v>2253</v>
      </c>
      <c r="Q3973" t="s">
        <v>2253</v>
      </c>
      <c r="R3973" t="s">
        <v>127</v>
      </c>
      <c r="S3973" t="s">
        <v>164</v>
      </c>
      <c r="T3973" t="s">
        <v>2274</v>
      </c>
      <c r="U3973" t="s">
        <v>1349</v>
      </c>
      <c r="X3973">
        <v>6.5</v>
      </c>
      <c r="Y3973">
        <v>0</v>
      </c>
      <c r="Z3973">
        <v>0</v>
      </c>
      <c r="AA3973">
        <v>0</v>
      </c>
      <c r="AB3973">
        <v>341900</v>
      </c>
      <c r="AC3973" t="s">
        <v>47</v>
      </c>
      <c r="AD3973">
        <f>+VLOOKUP(T3973,items!$A$2:$D$1255,4,0)</f>
        <v>0</v>
      </c>
      <c r="AE3973">
        <f>+VLOOKUP(T3973,Tabla1[],5,0)</f>
        <v>0</v>
      </c>
      <c r="AF3973">
        <f t="shared" si="62"/>
        <v>12</v>
      </c>
    </row>
    <row r="3974" spans="1:32" x14ac:dyDescent="0.25">
      <c r="A3974">
        <v>99695</v>
      </c>
      <c r="B3974" t="s">
        <v>3049</v>
      </c>
      <c r="C3974" t="s">
        <v>75</v>
      </c>
      <c r="D3974">
        <v>0</v>
      </c>
      <c r="F3974" t="s">
        <v>449</v>
      </c>
      <c r="G3974" t="s">
        <v>449</v>
      </c>
      <c r="H3974" t="s">
        <v>8101</v>
      </c>
      <c r="I3974" t="s">
        <v>37</v>
      </c>
      <c r="J3974" t="s">
        <v>8102</v>
      </c>
      <c r="K3974" t="s">
        <v>8103</v>
      </c>
      <c r="L3974" t="s">
        <v>37</v>
      </c>
      <c r="M3974" t="s">
        <v>5459</v>
      </c>
      <c r="N3974" t="s">
        <v>5459</v>
      </c>
      <c r="O3974" t="s">
        <v>626</v>
      </c>
      <c r="P3974" t="s">
        <v>2253</v>
      </c>
      <c r="Q3974" t="s">
        <v>2253</v>
      </c>
      <c r="R3974" t="s">
        <v>127</v>
      </c>
      <c r="S3974" t="s">
        <v>164</v>
      </c>
      <c r="T3974" t="s">
        <v>2908</v>
      </c>
      <c r="U3974" t="s">
        <v>958</v>
      </c>
      <c r="X3974">
        <v>5.3</v>
      </c>
      <c r="Y3974">
        <v>0</v>
      </c>
      <c r="Z3974">
        <v>0</v>
      </c>
      <c r="AA3974">
        <v>0</v>
      </c>
      <c r="AB3974">
        <v>278780</v>
      </c>
      <c r="AC3974" t="s">
        <v>47</v>
      </c>
      <c r="AD3974">
        <f>+VLOOKUP(T3974,items!$A$2:$D$1255,4,0)</f>
        <v>0</v>
      </c>
      <c r="AE3974">
        <f>+VLOOKUP(T3974,Tabla1[],5,0)</f>
        <v>0</v>
      </c>
      <c r="AF3974">
        <f t="shared" si="62"/>
        <v>12</v>
      </c>
    </row>
    <row r="3975" spans="1:32" x14ac:dyDescent="0.25">
      <c r="A3975">
        <v>99696</v>
      </c>
      <c r="B3975" t="s">
        <v>1305</v>
      </c>
      <c r="C3975" t="s">
        <v>75</v>
      </c>
      <c r="D3975">
        <v>0</v>
      </c>
      <c r="F3975" t="s">
        <v>449</v>
      </c>
      <c r="G3975" t="s">
        <v>187</v>
      </c>
      <c r="H3975" t="s">
        <v>8104</v>
      </c>
      <c r="I3975" t="s">
        <v>8105</v>
      </c>
      <c r="J3975" t="s">
        <v>8106</v>
      </c>
      <c r="K3975" t="s">
        <v>8107</v>
      </c>
      <c r="L3975" t="s">
        <v>37</v>
      </c>
      <c r="M3975" t="s">
        <v>2252</v>
      </c>
      <c r="N3975" t="s">
        <v>2253</v>
      </c>
      <c r="O3975" t="s">
        <v>2254</v>
      </c>
      <c r="P3975" t="s">
        <v>326</v>
      </c>
      <c r="Q3975" t="s">
        <v>326</v>
      </c>
      <c r="R3975" t="s">
        <v>127</v>
      </c>
      <c r="S3975" t="s">
        <v>164</v>
      </c>
      <c r="T3975" t="s">
        <v>857</v>
      </c>
      <c r="U3975" t="s">
        <v>858</v>
      </c>
      <c r="V3975" t="s">
        <v>8108</v>
      </c>
      <c r="W3975" t="s">
        <v>1095</v>
      </c>
      <c r="X3975">
        <v>1</v>
      </c>
      <c r="Y3975">
        <v>5800</v>
      </c>
      <c r="Z3975">
        <v>0</v>
      </c>
      <c r="AA3975">
        <v>2500</v>
      </c>
      <c r="AB3975">
        <v>4030341</v>
      </c>
      <c r="AC3975" t="s">
        <v>47</v>
      </c>
      <c r="AD3975" t="str">
        <f>+VLOOKUP(T3975,items!$A$2:$D$1255,4,0)</f>
        <v>SOMBRALINA</v>
      </c>
      <c r="AE3975" t="str">
        <f>+VLOOKUP(T3975,Tabla1[],5,0)</f>
        <v>MANUAL</v>
      </c>
      <c r="AF3975">
        <f t="shared" si="62"/>
        <v>12</v>
      </c>
    </row>
    <row r="3976" spans="1:32" x14ac:dyDescent="0.25">
      <c r="A3976">
        <v>99696</v>
      </c>
      <c r="B3976" t="s">
        <v>1305</v>
      </c>
      <c r="C3976" t="s">
        <v>75</v>
      </c>
      <c r="D3976">
        <v>0</v>
      </c>
      <c r="F3976" t="s">
        <v>449</v>
      </c>
      <c r="G3976" t="s">
        <v>187</v>
      </c>
      <c r="H3976" t="s">
        <v>8104</v>
      </c>
      <c r="I3976" t="s">
        <v>8105</v>
      </c>
      <c r="J3976" t="s">
        <v>8106</v>
      </c>
      <c r="K3976" t="s">
        <v>8107</v>
      </c>
      <c r="L3976" t="s">
        <v>37</v>
      </c>
      <c r="M3976" t="s">
        <v>2252</v>
      </c>
      <c r="N3976" t="s">
        <v>2253</v>
      </c>
      <c r="O3976" t="s">
        <v>2254</v>
      </c>
      <c r="P3976" t="s">
        <v>326</v>
      </c>
      <c r="Q3976" t="s">
        <v>326</v>
      </c>
      <c r="R3976" t="s">
        <v>127</v>
      </c>
      <c r="S3976" t="s">
        <v>164</v>
      </c>
      <c r="T3976" t="s">
        <v>857</v>
      </c>
      <c r="U3976" t="s">
        <v>858</v>
      </c>
      <c r="V3976" t="s">
        <v>8108</v>
      </c>
      <c r="W3976" t="s">
        <v>1095</v>
      </c>
      <c r="X3976">
        <v>1</v>
      </c>
      <c r="Y3976">
        <v>4500</v>
      </c>
      <c r="Z3976">
        <v>0</v>
      </c>
      <c r="AA3976">
        <v>2000</v>
      </c>
      <c r="AB3976">
        <v>3127590</v>
      </c>
      <c r="AC3976" t="s">
        <v>47</v>
      </c>
      <c r="AD3976" t="str">
        <f>+VLOOKUP(T3976,items!$A$2:$D$1255,4,0)</f>
        <v>SOMBRALINA</v>
      </c>
      <c r="AE3976" t="str">
        <f>+VLOOKUP(T3976,Tabla1[],5,0)</f>
        <v>MANUAL</v>
      </c>
      <c r="AF3976">
        <f t="shared" si="62"/>
        <v>12</v>
      </c>
    </row>
    <row r="3977" spans="1:32" x14ac:dyDescent="0.25">
      <c r="A3977">
        <v>99701</v>
      </c>
      <c r="B3977" t="s">
        <v>1833</v>
      </c>
      <c r="C3977" t="s">
        <v>75</v>
      </c>
      <c r="D3977">
        <v>0</v>
      </c>
      <c r="F3977" t="s">
        <v>449</v>
      </c>
      <c r="G3977" t="s">
        <v>449</v>
      </c>
      <c r="H3977" t="s">
        <v>8109</v>
      </c>
      <c r="I3977" t="s">
        <v>8110</v>
      </c>
      <c r="J3977" t="s">
        <v>8111</v>
      </c>
      <c r="K3977" t="s">
        <v>8112</v>
      </c>
      <c r="L3977" t="s">
        <v>37</v>
      </c>
      <c r="M3977" t="s">
        <v>5459</v>
      </c>
      <c r="N3977" t="s">
        <v>626</v>
      </c>
      <c r="O3977" t="s">
        <v>341</v>
      </c>
      <c r="P3977" t="s">
        <v>2254</v>
      </c>
      <c r="Q3977" t="s">
        <v>2254</v>
      </c>
      <c r="R3977" t="s">
        <v>127</v>
      </c>
      <c r="S3977" t="s">
        <v>164</v>
      </c>
      <c r="T3977" t="s">
        <v>1469</v>
      </c>
      <c r="U3977" t="s">
        <v>578</v>
      </c>
      <c r="X3977">
        <v>15</v>
      </c>
      <c r="Y3977">
        <v>0</v>
      </c>
      <c r="Z3977">
        <v>0</v>
      </c>
      <c r="AA3977">
        <v>0</v>
      </c>
      <c r="AB3977">
        <v>789000</v>
      </c>
      <c r="AC3977" t="s">
        <v>47</v>
      </c>
      <c r="AD3977">
        <f>+VLOOKUP(T3977,items!$A$2:$D$1255,4,0)</f>
        <v>0</v>
      </c>
      <c r="AE3977">
        <f>+VLOOKUP(T3977,Tabla1[],5,0)</f>
        <v>0</v>
      </c>
      <c r="AF3977">
        <f t="shared" si="62"/>
        <v>12</v>
      </c>
    </row>
    <row r="3978" spans="1:32" x14ac:dyDescent="0.25">
      <c r="A3978">
        <v>99701</v>
      </c>
      <c r="B3978" t="s">
        <v>1833</v>
      </c>
      <c r="C3978" t="s">
        <v>75</v>
      </c>
      <c r="D3978">
        <v>0</v>
      </c>
      <c r="F3978" t="s">
        <v>449</v>
      </c>
      <c r="G3978" t="s">
        <v>449</v>
      </c>
      <c r="H3978" t="s">
        <v>8109</v>
      </c>
      <c r="I3978" t="s">
        <v>8110</v>
      </c>
      <c r="J3978" t="s">
        <v>8111</v>
      </c>
      <c r="K3978" t="s">
        <v>8112</v>
      </c>
      <c r="L3978" t="s">
        <v>37</v>
      </c>
      <c r="M3978" t="s">
        <v>5459</v>
      </c>
      <c r="N3978" t="s">
        <v>626</v>
      </c>
      <c r="O3978" t="s">
        <v>341</v>
      </c>
      <c r="P3978" t="s">
        <v>2254</v>
      </c>
      <c r="Q3978" t="s">
        <v>2254</v>
      </c>
      <c r="R3978" t="s">
        <v>127</v>
      </c>
      <c r="S3978" t="s">
        <v>164</v>
      </c>
      <c r="T3978" t="s">
        <v>857</v>
      </c>
      <c r="U3978" t="s">
        <v>858</v>
      </c>
      <c r="V3978" t="s">
        <v>578</v>
      </c>
      <c r="W3978" t="s">
        <v>1095</v>
      </c>
      <c r="X3978">
        <v>1</v>
      </c>
      <c r="Y3978">
        <v>9670</v>
      </c>
      <c r="Z3978">
        <v>0</v>
      </c>
      <c r="AA3978">
        <v>3000</v>
      </c>
      <c r="AB3978">
        <v>5907500</v>
      </c>
      <c r="AC3978" t="s">
        <v>47</v>
      </c>
      <c r="AD3978" t="str">
        <f>+VLOOKUP(T3978,items!$A$2:$D$1255,4,0)</f>
        <v>SOMBRALINA</v>
      </c>
      <c r="AE3978" t="str">
        <f>+VLOOKUP(T3978,Tabla1[],5,0)</f>
        <v>MANUAL</v>
      </c>
      <c r="AF3978">
        <f t="shared" si="62"/>
        <v>12</v>
      </c>
    </row>
    <row r="3979" spans="1:32" x14ac:dyDescent="0.25">
      <c r="A3979">
        <v>99701</v>
      </c>
      <c r="B3979" t="s">
        <v>1833</v>
      </c>
      <c r="C3979" t="s">
        <v>75</v>
      </c>
      <c r="D3979">
        <v>0</v>
      </c>
      <c r="F3979" t="s">
        <v>449</v>
      </c>
      <c r="G3979" t="s">
        <v>449</v>
      </c>
      <c r="H3979" t="s">
        <v>8109</v>
      </c>
      <c r="I3979" t="s">
        <v>8110</v>
      </c>
      <c r="J3979" t="s">
        <v>8111</v>
      </c>
      <c r="K3979" t="s">
        <v>8112</v>
      </c>
      <c r="L3979" t="s">
        <v>37</v>
      </c>
      <c r="M3979" t="s">
        <v>5459</v>
      </c>
      <c r="N3979" t="s">
        <v>626</v>
      </c>
      <c r="O3979" t="s">
        <v>341</v>
      </c>
      <c r="P3979" t="s">
        <v>2254</v>
      </c>
      <c r="Q3979" t="s">
        <v>2254</v>
      </c>
      <c r="R3979" t="s">
        <v>127</v>
      </c>
      <c r="S3979" t="s">
        <v>164</v>
      </c>
      <c r="T3979" t="s">
        <v>857</v>
      </c>
      <c r="U3979" t="s">
        <v>858</v>
      </c>
      <c r="V3979" t="s">
        <v>578</v>
      </c>
      <c r="W3979" t="s">
        <v>1095</v>
      </c>
      <c r="X3979">
        <v>1</v>
      </c>
      <c r="Y3979">
        <v>4250</v>
      </c>
      <c r="Z3979">
        <v>0</v>
      </c>
      <c r="AA3979">
        <v>3500</v>
      </c>
      <c r="AB3979">
        <v>3485000</v>
      </c>
      <c r="AC3979" t="s">
        <v>47</v>
      </c>
      <c r="AD3979" t="str">
        <f>+VLOOKUP(T3979,items!$A$2:$D$1255,4,0)</f>
        <v>SOMBRALINA</v>
      </c>
      <c r="AE3979" t="str">
        <f>+VLOOKUP(T3979,Tabla1[],5,0)</f>
        <v>MANUAL</v>
      </c>
      <c r="AF3979">
        <f t="shared" si="62"/>
        <v>12</v>
      </c>
    </row>
    <row r="3980" spans="1:32" x14ac:dyDescent="0.25">
      <c r="A3980">
        <v>99701</v>
      </c>
      <c r="B3980" t="s">
        <v>1833</v>
      </c>
      <c r="C3980" t="s">
        <v>75</v>
      </c>
      <c r="D3980">
        <v>0</v>
      </c>
      <c r="F3980" t="s">
        <v>449</v>
      </c>
      <c r="G3980" t="s">
        <v>449</v>
      </c>
      <c r="H3980" t="s">
        <v>8109</v>
      </c>
      <c r="I3980" t="s">
        <v>8110</v>
      </c>
      <c r="J3980" t="s">
        <v>8111</v>
      </c>
      <c r="K3980" t="s">
        <v>8112</v>
      </c>
      <c r="L3980" t="s">
        <v>37</v>
      </c>
      <c r="M3980" t="s">
        <v>5459</v>
      </c>
      <c r="N3980" t="s">
        <v>626</v>
      </c>
      <c r="O3980" t="s">
        <v>341</v>
      </c>
      <c r="P3980" t="s">
        <v>2254</v>
      </c>
      <c r="Q3980" t="s">
        <v>2254</v>
      </c>
      <c r="R3980" t="s">
        <v>127</v>
      </c>
      <c r="S3980" t="s">
        <v>164</v>
      </c>
      <c r="T3980" t="s">
        <v>857</v>
      </c>
      <c r="U3980" t="s">
        <v>858</v>
      </c>
      <c r="V3980" t="s">
        <v>578</v>
      </c>
      <c r="W3980" t="s">
        <v>1095</v>
      </c>
      <c r="X3980">
        <v>1</v>
      </c>
      <c r="Y3980">
        <v>4320</v>
      </c>
      <c r="Z3980">
        <v>0</v>
      </c>
      <c r="AA3980">
        <v>3500</v>
      </c>
      <c r="AB3980">
        <v>3485000</v>
      </c>
      <c r="AC3980" t="s">
        <v>47</v>
      </c>
      <c r="AD3980" t="str">
        <f>+VLOOKUP(T3980,items!$A$2:$D$1255,4,0)</f>
        <v>SOMBRALINA</v>
      </c>
      <c r="AE3980" t="str">
        <f>+VLOOKUP(T3980,Tabla1[],5,0)</f>
        <v>MANUAL</v>
      </c>
      <c r="AF3980">
        <f t="shared" si="62"/>
        <v>12</v>
      </c>
    </row>
    <row r="3981" spans="1:32" x14ac:dyDescent="0.25">
      <c r="A3981">
        <v>99702</v>
      </c>
      <c r="B3981" t="s">
        <v>8113</v>
      </c>
      <c r="C3981" t="s">
        <v>75</v>
      </c>
      <c r="D3981">
        <v>0</v>
      </c>
      <c r="F3981" t="s">
        <v>5459</v>
      </c>
      <c r="G3981" t="s">
        <v>5459</v>
      </c>
      <c r="H3981" t="s">
        <v>8114</v>
      </c>
      <c r="I3981" t="s">
        <v>8115</v>
      </c>
      <c r="J3981" t="s">
        <v>8116</v>
      </c>
      <c r="K3981" t="s">
        <v>8117</v>
      </c>
      <c r="L3981" t="s">
        <v>8118</v>
      </c>
      <c r="M3981" t="s">
        <v>341</v>
      </c>
      <c r="N3981" t="s">
        <v>2255</v>
      </c>
      <c r="O3981" t="s">
        <v>343</v>
      </c>
      <c r="P3981" t="s">
        <v>4885</v>
      </c>
      <c r="Q3981" t="s">
        <v>7312</v>
      </c>
      <c r="R3981" t="s">
        <v>63</v>
      </c>
      <c r="S3981" t="s">
        <v>88</v>
      </c>
      <c r="T3981" t="s">
        <v>4341</v>
      </c>
      <c r="U3981" t="s">
        <v>4342</v>
      </c>
      <c r="X3981">
        <v>1</v>
      </c>
      <c r="Y3981">
        <v>0</v>
      </c>
      <c r="Z3981">
        <v>0</v>
      </c>
      <c r="AA3981">
        <v>0</v>
      </c>
      <c r="AB3981">
        <v>64432</v>
      </c>
      <c r="AC3981" t="s">
        <v>47</v>
      </c>
      <c r="AD3981">
        <f>+VLOOKUP(T3981,items!$A$2:$D$1255,4,0)</f>
        <v>0</v>
      </c>
      <c r="AE3981">
        <f>+VLOOKUP(T3981,Tabla1[],5,0)</f>
        <v>0</v>
      </c>
      <c r="AF3981">
        <f t="shared" si="62"/>
        <v>12</v>
      </c>
    </row>
    <row r="3982" spans="1:32" x14ac:dyDescent="0.25">
      <c r="A3982">
        <v>99702</v>
      </c>
      <c r="B3982" t="s">
        <v>8113</v>
      </c>
      <c r="C3982" t="s">
        <v>75</v>
      </c>
      <c r="D3982">
        <v>0</v>
      </c>
      <c r="F3982" t="s">
        <v>5459</v>
      </c>
      <c r="G3982" t="s">
        <v>5459</v>
      </c>
      <c r="H3982" t="s">
        <v>8114</v>
      </c>
      <c r="I3982" t="s">
        <v>8115</v>
      </c>
      <c r="J3982" t="s">
        <v>8116</v>
      </c>
      <c r="K3982" t="s">
        <v>8117</v>
      </c>
      <c r="L3982" t="s">
        <v>8118</v>
      </c>
      <c r="M3982" t="s">
        <v>341</v>
      </c>
      <c r="N3982" t="s">
        <v>2255</v>
      </c>
      <c r="O3982" t="s">
        <v>343</v>
      </c>
      <c r="P3982" t="s">
        <v>4885</v>
      </c>
      <c r="Q3982" t="s">
        <v>7312</v>
      </c>
      <c r="R3982" t="s">
        <v>63</v>
      </c>
      <c r="S3982" t="s">
        <v>88</v>
      </c>
      <c r="T3982" t="s">
        <v>4830</v>
      </c>
      <c r="U3982" t="s">
        <v>4831</v>
      </c>
      <c r="X3982">
        <v>2</v>
      </c>
      <c r="Y3982">
        <v>0</v>
      </c>
      <c r="Z3982">
        <v>0</v>
      </c>
      <c r="AA3982">
        <v>0</v>
      </c>
      <c r="AB3982">
        <v>160000</v>
      </c>
      <c r="AC3982" t="s">
        <v>47</v>
      </c>
      <c r="AD3982">
        <f>+VLOOKUP(T3982,items!$A$2:$D$1255,4,0)</f>
        <v>0</v>
      </c>
      <c r="AE3982">
        <f>+VLOOKUP(T3982,Tabla1[],5,0)</f>
        <v>0</v>
      </c>
      <c r="AF3982">
        <f t="shared" si="62"/>
        <v>12</v>
      </c>
    </row>
    <row r="3983" spans="1:32" x14ac:dyDescent="0.25">
      <c r="A3983">
        <v>99702</v>
      </c>
      <c r="B3983" t="s">
        <v>8113</v>
      </c>
      <c r="C3983" t="s">
        <v>75</v>
      </c>
      <c r="D3983">
        <v>0</v>
      </c>
      <c r="F3983" t="s">
        <v>5459</v>
      </c>
      <c r="G3983" t="s">
        <v>5459</v>
      </c>
      <c r="H3983" t="s">
        <v>8114</v>
      </c>
      <c r="I3983" t="s">
        <v>8115</v>
      </c>
      <c r="J3983" t="s">
        <v>8116</v>
      </c>
      <c r="K3983" t="s">
        <v>8117</v>
      </c>
      <c r="L3983" t="s">
        <v>8118</v>
      </c>
      <c r="M3983" t="s">
        <v>341</v>
      </c>
      <c r="N3983" t="s">
        <v>2255</v>
      </c>
      <c r="O3983" t="s">
        <v>343</v>
      </c>
      <c r="P3983" t="s">
        <v>4885</v>
      </c>
      <c r="Q3983" t="s">
        <v>7312</v>
      </c>
      <c r="R3983" t="s">
        <v>63</v>
      </c>
      <c r="S3983" t="s">
        <v>88</v>
      </c>
      <c r="T3983" t="s">
        <v>429</v>
      </c>
      <c r="U3983" t="s">
        <v>430</v>
      </c>
      <c r="X3983">
        <v>1</v>
      </c>
      <c r="Y3983">
        <v>0</v>
      </c>
      <c r="Z3983">
        <v>0</v>
      </c>
      <c r="AA3983">
        <v>0</v>
      </c>
      <c r="AB3983">
        <v>183852</v>
      </c>
      <c r="AC3983" t="s">
        <v>47</v>
      </c>
      <c r="AD3983">
        <f>+VLOOKUP(T3983,items!$A$2:$D$1255,4,0)</f>
        <v>0</v>
      </c>
      <c r="AE3983">
        <f>+VLOOKUP(T3983,Tabla1[],5,0)</f>
        <v>0</v>
      </c>
      <c r="AF3983">
        <f t="shared" si="62"/>
        <v>12</v>
      </c>
    </row>
    <row r="3984" spans="1:32" x14ac:dyDescent="0.25">
      <c r="A3984">
        <v>99702</v>
      </c>
      <c r="B3984" t="s">
        <v>8113</v>
      </c>
      <c r="C3984" t="s">
        <v>75</v>
      </c>
      <c r="D3984">
        <v>0</v>
      </c>
      <c r="F3984" t="s">
        <v>5459</v>
      </c>
      <c r="G3984" t="s">
        <v>5459</v>
      </c>
      <c r="H3984" t="s">
        <v>8114</v>
      </c>
      <c r="I3984" t="s">
        <v>8115</v>
      </c>
      <c r="J3984" t="s">
        <v>8116</v>
      </c>
      <c r="K3984" t="s">
        <v>8117</v>
      </c>
      <c r="L3984" t="s">
        <v>8118</v>
      </c>
      <c r="M3984" t="s">
        <v>341</v>
      </c>
      <c r="N3984" t="s">
        <v>2255</v>
      </c>
      <c r="O3984" t="s">
        <v>343</v>
      </c>
      <c r="P3984" t="s">
        <v>4885</v>
      </c>
      <c r="Q3984" t="s">
        <v>7312</v>
      </c>
      <c r="R3984" t="s">
        <v>63</v>
      </c>
      <c r="S3984" t="s">
        <v>88</v>
      </c>
      <c r="T3984" t="s">
        <v>4832</v>
      </c>
      <c r="U3984" t="s">
        <v>4833</v>
      </c>
      <c r="X3984">
        <v>3</v>
      </c>
      <c r="Y3984">
        <v>0</v>
      </c>
      <c r="Z3984">
        <v>0</v>
      </c>
      <c r="AA3984">
        <v>0</v>
      </c>
      <c r="AB3984">
        <v>90000</v>
      </c>
      <c r="AC3984" t="s">
        <v>47</v>
      </c>
      <c r="AD3984">
        <f>+VLOOKUP(T3984,items!$A$2:$D$1255,4,0)</f>
        <v>0</v>
      </c>
      <c r="AE3984">
        <f>+VLOOKUP(T3984,Tabla1[],5,0)</f>
        <v>0</v>
      </c>
      <c r="AF3984">
        <f t="shared" si="62"/>
        <v>12</v>
      </c>
    </row>
    <row r="3985" spans="1:34" x14ac:dyDescent="0.25">
      <c r="A3985">
        <v>99702</v>
      </c>
      <c r="B3985" t="s">
        <v>8113</v>
      </c>
      <c r="C3985" t="s">
        <v>75</v>
      </c>
      <c r="D3985">
        <v>0</v>
      </c>
      <c r="F3985" t="s">
        <v>5459</v>
      </c>
      <c r="G3985" t="s">
        <v>5459</v>
      </c>
      <c r="H3985" t="s">
        <v>8114</v>
      </c>
      <c r="I3985" t="s">
        <v>8115</v>
      </c>
      <c r="J3985" t="s">
        <v>8116</v>
      </c>
      <c r="K3985" t="s">
        <v>8117</v>
      </c>
      <c r="L3985" t="s">
        <v>8118</v>
      </c>
      <c r="M3985" t="s">
        <v>341</v>
      </c>
      <c r="N3985" t="s">
        <v>2255</v>
      </c>
      <c r="O3985" t="s">
        <v>343</v>
      </c>
      <c r="P3985" t="s">
        <v>4885</v>
      </c>
      <c r="Q3985" t="s">
        <v>7312</v>
      </c>
      <c r="R3985" t="s">
        <v>63</v>
      </c>
      <c r="S3985" t="s">
        <v>88</v>
      </c>
      <c r="T3985" t="s">
        <v>6987</v>
      </c>
      <c r="U3985" t="s">
        <v>6988</v>
      </c>
      <c r="V3985" t="s">
        <v>1349</v>
      </c>
      <c r="W3985" t="s">
        <v>114</v>
      </c>
      <c r="X3985">
        <v>1</v>
      </c>
      <c r="Y3985">
        <v>2500</v>
      </c>
      <c r="Z3985">
        <v>350</v>
      </c>
      <c r="AA3985">
        <v>900</v>
      </c>
      <c r="AB3985">
        <v>1996876</v>
      </c>
      <c r="AC3985" t="s">
        <v>47</v>
      </c>
      <c r="AD3985">
        <f>+VLOOKUP(T3985,items!$A$2:$D$1255,4,0)</f>
        <v>0</v>
      </c>
      <c r="AE3985">
        <f>+VLOOKUP(T3985,Tabla1[],5,0)</f>
        <v>0</v>
      </c>
      <c r="AF3985">
        <f t="shared" si="62"/>
        <v>12</v>
      </c>
    </row>
    <row r="3986" spans="1:34" x14ac:dyDescent="0.25">
      <c r="A3986">
        <v>99702</v>
      </c>
      <c r="B3986" t="s">
        <v>8113</v>
      </c>
      <c r="C3986" t="s">
        <v>75</v>
      </c>
      <c r="D3986">
        <v>0</v>
      </c>
      <c r="F3986" t="s">
        <v>5459</v>
      </c>
      <c r="G3986" t="s">
        <v>5459</v>
      </c>
      <c r="H3986" t="s">
        <v>8114</v>
      </c>
      <c r="I3986" t="s">
        <v>8115</v>
      </c>
      <c r="J3986" t="s">
        <v>8116</v>
      </c>
      <c r="K3986" t="s">
        <v>8117</v>
      </c>
      <c r="L3986" t="s">
        <v>8118</v>
      </c>
      <c r="M3986" t="s">
        <v>341</v>
      </c>
      <c r="N3986" t="s">
        <v>2255</v>
      </c>
      <c r="O3986" t="s">
        <v>343</v>
      </c>
      <c r="P3986" t="s">
        <v>4885</v>
      </c>
      <c r="Q3986" t="s">
        <v>7312</v>
      </c>
      <c r="R3986" t="s">
        <v>63</v>
      </c>
      <c r="S3986" t="s">
        <v>88</v>
      </c>
      <c r="T3986" t="s">
        <v>689</v>
      </c>
      <c r="U3986" t="s">
        <v>690</v>
      </c>
      <c r="X3986">
        <v>1</v>
      </c>
      <c r="Y3986">
        <v>2000</v>
      </c>
      <c r="Z3986">
        <v>300</v>
      </c>
      <c r="AA3986">
        <v>0</v>
      </c>
      <c r="AB3986">
        <v>237510</v>
      </c>
      <c r="AC3986" t="s">
        <v>47</v>
      </c>
      <c r="AD3986">
        <f>+VLOOKUP(T3986,items!$A$2:$D$1255,4,0)</f>
        <v>0</v>
      </c>
      <c r="AE3986">
        <f>+VLOOKUP(T3986,Tabla1[],5,0)</f>
        <v>0</v>
      </c>
      <c r="AF3986">
        <f t="shared" si="62"/>
        <v>12</v>
      </c>
    </row>
    <row r="3987" spans="1:34" x14ac:dyDescent="0.25">
      <c r="A3987">
        <v>99702</v>
      </c>
      <c r="B3987" t="s">
        <v>8113</v>
      </c>
      <c r="C3987" t="s">
        <v>75</v>
      </c>
      <c r="D3987">
        <v>0</v>
      </c>
      <c r="F3987" t="s">
        <v>5459</v>
      </c>
      <c r="G3987" t="s">
        <v>5459</v>
      </c>
      <c r="H3987" t="s">
        <v>8114</v>
      </c>
      <c r="I3987" t="s">
        <v>8115</v>
      </c>
      <c r="J3987" t="s">
        <v>8116</v>
      </c>
      <c r="K3987" t="s">
        <v>8117</v>
      </c>
      <c r="L3987" t="s">
        <v>8118</v>
      </c>
      <c r="M3987" t="s">
        <v>341</v>
      </c>
      <c r="N3987" t="s">
        <v>2255</v>
      </c>
      <c r="O3987" t="s">
        <v>343</v>
      </c>
      <c r="P3987" t="s">
        <v>4885</v>
      </c>
      <c r="Q3987" t="s">
        <v>7312</v>
      </c>
      <c r="R3987" t="s">
        <v>63</v>
      </c>
      <c r="S3987" t="s">
        <v>88</v>
      </c>
      <c r="T3987" t="s">
        <v>94</v>
      </c>
      <c r="U3987" t="s">
        <v>95</v>
      </c>
      <c r="X3987">
        <v>1</v>
      </c>
      <c r="Y3987">
        <v>0</v>
      </c>
      <c r="Z3987">
        <v>0</v>
      </c>
      <c r="AA3987">
        <v>0</v>
      </c>
      <c r="AB3987">
        <v>480000</v>
      </c>
      <c r="AC3987" t="s">
        <v>47</v>
      </c>
      <c r="AD3987" t="e">
        <f>+VLOOKUP(T3987,items!$A$2:$D$1255,4,0)</f>
        <v>#N/A</v>
      </c>
      <c r="AE3987" t="e">
        <f>+VLOOKUP(T3987,Tabla1[],5,0)</f>
        <v>#N/A</v>
      </c>
      <c r="AF3987">
        <f t="shared" si="62"/>
        <v>12</v>
      </c>
    </row>
    <row r="3988" spans="1:34" x14ac:dyDescent="0.25">
      <c r="A3988">
        <v>99702</v>
      </c>
      <c r="B3988" t="s">
        <v>8113</v>
      </c>
      <c r="C3988" t="s">
        <v>75</v>
      </c>
      <c r="D3988">
        <v>0</v>
      </c>
      <c r="F3988" t="s">
        <v>5459</v>
      </c>
      <c r="G3988" t="s">
        <v>5459</v>
      </c>
      <c r="H3988" t="s">
        <v>8114</v>
      </c>
      <c r="I3988" t="s">
        <v>8115</v>
      </c>
      <c r="J3988" t="s">
        <v>8116</v>
      </c>
      <c r="K3988" t="s">
        <v>8117</v>
      </c>
      <c r="L3988" t="s">
        <v>8118</v>
      </c>
      <c r="M3988" t="s">
        <v>341</v>
      </c>
      <c r="N3988" t="s">
        <v>2255</v>
      </c>
      <c r="O3988" t="s">
        <v>343</v>
      </c>
      <c r="P3988" t="s">
        <v>4885</v>
      </c>
      <c r="Q3988" t="s">
        <v>7312</v>
      </c>
      <c r="R3988" t="s">
        <v>63</v>
      </c>
      <c r="S3988" t="s">
        <v>88</v>
      </c>
      <c r="T3988" t="s">
        <v>1096</v>
      </c>
      <c r="U3988" t="s">
        <v>1097</v>
      </c>
      <c r="X3988">
        <v>1</v>
      </c>
      <c r="Y3988">
        <v>0</v>
      </c>
      <c r="Z3988">
        <v>0</v>
      </c>
      <c r="AA3988">
        <v>0</v>
      </c>
      <c r="AB3988">
        <v>450000</v>
      </c>
      <c r="AC3988" t="s">
        <v>47</v>
      </c>
      <c r="AD3988" t="e">
        <f>+VLOOKUP(T3988,items!$A$2:$D$1255,4,0)</f>
        <v>#N/A</v>
      </c>
      <c r="AE3988" t="e">
        <f>+VLOOKUP(T3988,Tabla1[],5,0)</f>
        <v>#N/A</v>
      </c>
      <c r="AF3988">
        <f t="shared" si="62"/>
        <v>12</v>
      </c>
    </row>
    <row r="3989" spans="1:34" x14ac:dyDescent="0.25">
      <c r="A3989">
        <v>99706</v>
      </c>
      <c r="B3989" t="s">
        <v>8119</v>
      </c>
      <c r="C3989" t="s">
        <v>75</v>
      </c>
      <c r="D3989">
        <v>0</v>
      </c>
      <c r="F3989" t="s">
        <v>5459</v>
      </c>
      <c r="G3989" t="s">
        <v>626</v>
      </c>
      <c r="H3989" t="s">
        <v>8120</v>
      </c>
      <c r="I3989" t="s">
        <v>37</v>
      </c>
      <c r="J3989" t="s">
        <v>8121</v>
      </c>
      <c r="K3989" t="s">
        <v>8122</v>
      </c>
      <c r="L3989" t="s">
        <v>37</v>
      </c>
      <c r="M3989" t="s">
        <v>341</v>
      </c>
      <c r="N3989" t="s">
        <v>341</v>
      </c>
      <c r="O3989" t="s">
        <v>386</v>
      </c>
      <c r="P3989" t="s">
        <v>4819</v>
      </c>
      <c r="Q3989" t="s">
        <v>4819</v>
      </c>
      <c r="R3989" t="s">
        <v>127</v>
      </c>
      <c r="S3989" t="s">
        <v>128</v>
      </c>
      <c r="T3989" t="s">
        <v>2678</v>
      </c>
      <c r="U3989" t="s">
        <v>2679</v>
      </c>
      <c r="X3989">
        <v>40</v>
      </c>
      <c r="Y3989">
        <v>0</v>
      </c>
      <c r="Z3989">
        <v>0</v>
      </c>
      <c r="AA3989">
        <v>0</v>
      </c>
      <c r="AB3989">
        <v>572000</v>
      </c>
      <c r="AC3989" t="s">
        <v>47</v>
      </c>
      <c r="AD3989">
        <f>+VLOOKUP(T3989,items!$A$2:$D$1255,4,0)</f>
        <v>0</v>
      </c>
      <c r="AE3989">
        <f>+VLOOKUP(T3989,Tabla1[],5,0)</f>
        <v>0</v>
      </c>
      <c r="AF3989">
        <f t="shared" si="62"/>
        <v>12</v>
      </c>
    </row>
    <row r="3990" spans="1:34" x14ac:dyDescent="0.25">
      <c r="A3990">
        <v>99706</v>
      </c>
      <c r="B3990" t="s">
        <v>8119</v>
      </c>
      <c r="C3990" t="s">
        <v>75</v>
      </c>
      <c r="D3990">
        <v>0</v>
      </c>
      <c r="F3990" t="s">
        <v>5459</v>
      </c>
      <c r="G3990" t="s">
        <v>626</v>
      </c>
      <c r="H3990" t="s">
        <v>8120</v>
      </c>
      <c r="I3990" t="s">
        <v>37</v>
      </c>
      <c r="J3990" t="s">
        <v>8121</v>
      </c>
      <c r="K3990" t="s">
        <v>8122</v>
      </c>
      <c r="L3990" t="s">
        <v>37</v>
      </c>
      <c r="M3990" t="s">
        <v>341</v>
      </c>
      <c r="N3990" t="s">
        <v>341</v>
      </c>
      <c r="O3990" t="s">
        <v>386</v>
      </c>
      <c r="P3990" t="s">
        <v>4819</v>
      </c>
      <c r="Q3990" t="s">
        <v>4819</v>
      </c>
      <c r="R3990" t="s">
        <v>127</v>
      </c>
      <c r="S3990" t="s">
        <v>128</v>
      </c>
      <c r="T3990" t="s">
        <v>8123</v>
      </c>
      <c r="U3990" t="s">
        <v>8124</v>
      </c>
      <c r="X3990">
        <v>40</v>
      </c>
      <c r="Y3990">
        <v>0</v>
      </c>
      <c r="Z3990">
        <v>0</v>
      </c>
      <c r="AA3990">
        <v>0</v>
      </c>
      <c r="AB3990">
        <v>45040</v>
      </c>
      <c r="AC3990" t="s">
        <v>47</v>
      </c>
      <c r="AD3990">
        <f>+VLOOKUP(T3990,items!$A$2:$D$1255,4,0)</f>
        <v>0</v>
      </c>
      <c r="AE3990">
        <f>+VLOOKUP(T3990,Tabla1[],5,0)</f>
        <v>0</v>
      </c>
      <c r="AF3990">
        <f t="shared" si="62"/>
        <v>12</v>
      </c>
    </row>
    <row r="3991" spans="1:34" x14ac:dyDescent="0.25">
      <c r="A3991">
        <v>99706</v>
      </c>
      <c r="B3991" t="s">
        <v>8119</v>
      </c>
      <c r="C3991" t="s">
        <v>75</v>
      </c>
      <c r="D3991">
        <v>0</v>
      </c>
      <c r="F3991" t="s">
        <v>5459</v>
      </c>
      <c r="G3991" t="s">
        <v>626</v>
      </c>
      <c r="H3991" t="s">
        <v>8120</v>
      </c>
      <c r="I3991" t="s">
        <v>37</v>
      </c>
      <c r="J3991" t="s">
        <v>8121</v>
      </c>
      <c r="K3991" t="s">
        <v>8122</v>
      </c>
      <c r="L3991" t="s">
        <v>37</v>
      </c>
      <c r="M3991" t="s">
        <v>341</v>
      </c>
      <c r="N3991" t="s">
        <v>341</v>
      </c>
      <c r="O3991" t="s">
        <v>386</v>
      </c>
      <c r="P3991" t="s">
        <v>4819</v>
      </c>
      <c r="Q3991" t="s">
        <v>4819</v>
      </c>
      <c r="R3991" t="s">
        <v>127</v>
      </c>
      <c r="S3991" t="s">
        <v>128</v>
      </c>
      <c r="T3991" t="s">
        <v>388</v>
      </c>
      <c r="U3991" t="s">
        <v>389</v>
      </c>
      <c r="X3991">
        <v>32</v>
      </c>
      <c r="Y3991">
        <v>0</v>
      </c>
      <c r="Z3991">
        <v>0</v>
      </c>
      <c r="AA3991">
        <v>0</v>
      </c>
      <c r="AB3991">
        <v>2080000</v>
      </c>
      <c r="AC3991" t="s">
        <v>47</v>
      </c>
      <c r="AD3991">
        <f>+VLOOKUP(T3991,items!$A$2:$D$1255,4,0)</f>
        <v>0</v>
      </c>
      <c r="AE3991">
        <f>+VLOOKUP(T3991,Tabla1[],5,0)</f>
        <v>0</v>
      </c>
      <c r="AF3991">
        <f t="shared" si="62"/>
        <v>12</v>
      </c>
    </row>
    <row r="3992" spans="1:34" x14ac:dyDescent="0.25">
      <c r="A3992">
        <v>99706</v>
      </c>
      <c r="B3992" t="s">
        <v>8119</v>
      </c>
      <c r="C3992" t="s">
        <v>75</v>
      </c>
      <c r="D3992">
        <v>0</v>
      </c>
      <c r="F3992" t="s">
        <v>5459</v>
      </c>
      <c r="G3992" t="s">
        <v>626</v>
      </c>
      <c r="H3992" t="s">
        <v>8120</v>
      </c>
      <c r="I3992" t="s">
        <v>37</v>
      </c>
      <c r="J3992" t="s">
        <v>8121</v>
      </c>
      <c r="K3992" t="s">
        <v>8122</v>
      </c>
      <c r="L3992" t="s">
        <v>37</v>
      </c>
      <c r="M3992" t="s">
        <v>341</v>
      </c>
      <c r="N3992" t="s">
        <v>341</v>
      </c>
      <c r="O3992" t="s">
        <v>386</v>
      </c>
      <c r="P3992" t="s">
        <v>4819</v>
      </c>
      <c r="Q3992" t="s">
        <v>4819</v>
      </c>
      <c r="R3992" t="s">
        <v>127</v>
      </c>
      <c r="S3992" t="s">
        <v>128</v>
      </c>
      <c r="T3992" t="s">
        <v>392</v>
      </c>
      <c r="U3992" t="s">
        <v>393</v>
      </c>
      <c r="X3992">
        <v>1</v>
      </c>
      <c r="Y3992">
        <v>0</v>
      </c>
      <c r="Z3992">
        <v>0</v>
      </c>
      <c r="AA3992">
        <v>0</v>
      </c>
      <c r="AB3992">
        <v>850000</v>
      </c>
      <c r="AC3992" t="s">
        <v>47</v>
      </c>
      <c r="AD3992" t="e">
        <f>+VLOOKUP(T3992,items!$A$2:$D$1255,4,0)</f>
        <v>#N/A</v>
      </c>
      <c r="AE3992" t="e">
        <f>+VLOOKUP(T3992,Tabla1[],5,0)</f>
        <v>#N/A</v>
      </c>
      <c r="AF3992">
        <f t="shared" si="62"/>
        <v>12</v>
      </c>
    </row>
    <row r="3993" spans="1:34" x14ac:dyDescent="0.25">
      <c r="A3993">
        <v>99707</v>
      </c>
      <c r="B3993" t="s">
        <v>1003</v>
      </c>
      <c r="C3993" t="s">
        <v>1065</v>
      </c>
      <c r="D3993">
        <v>0</v>
      </c>
      <c r="F3993" t="s">
        <v>5459</v>
      </c>
      <c r="G3993" t="s">
        <v>5459</v>
      </c>
      <c r="H3993" t="s">
        <v>8125</v>
      </c>
      <c r="I3993" t="s">
        <v>37</v>
      </c>
      <c r="J3993" t="s">
        <v>37</v>
      </c>
      <c r="K3993" t="s">
        <v>8126</v>
      </c>
      <c r="L3993" t="s">
        <v>8127</v>
      </c>
      <c r="M3993" t="s">
        <v>1106</v>
      </c>
      <c r="N3993" t="s">
        <v>1106</v>
      </c>
      <c r="O3993" t="s">
        <v>5557</v>
      </c>
      <c r="P3993" t="s">
        <v>4883</v>
      </c>
      <c r="Q3993" t="s">
        <v>4883</v>
      </c>
      <c r="R3993" t="s">
        <v>127</v>
      </c>
      <c r="S3993" t="s">
        <v>128</v>
      </c>
      <c r="T3993" t="s">
        <v>536</v>
      </c>
      <c r="U3993" t="s">
        <v>537</v>
      </c>
      <c r="X3993">
        <v>1</v>
      </c>
      <c r="Y3993">
        <v>0</v>
      </c>
      <c r="Z3993">
        <v>0</v>
      </c>
      <c r="AA3993">
        <v>0</v>
      </c>
      <c r="AB3993">
        <v>0</v>
      </c>
      <c r="AC3993" t="s">
        <v>47</v>
      </c>
      <c r="AD3993" t="str">
        <f>+VLOOKUP(T3993,items!$A$2:$D$1255,4,0)</f>
        <v>MUEBLES</v>
      </c>
      <c r="AE3993">
        <f>+VLOOKUP(T3993,Tabla1[],5,0)</f>
        <v>0</v>
      </c>
      <c r="AF3993">
        <f t="shared" si="62"/>
        <v>12</v>
      </c>
    </row>
    <row r="3994" spans="1:34" x14ac:dyDescent="0.25">
      <c r="A3994">
        <v>99708</v>
      </c>
      <c r="B3994" t="s">
        <v>8128</v>
      </c>
      <c r="C3994" t="s">
        <v>33</v>
      </c>
      <c r="D3994">
        <v>0</v>
      </c>
      <c r="F3994" t="s">
        <v>5459</v>
      </c>
      <c r="G3994" t="s">
        <v>386</v>
      </c>
      <c r="H3994" t="s">
        <v>8129</v>
      </c>
      <c r="I3994" t="s">
        <v>37</v>
      </c>
      <c r="J3994" t="s">
        <v>8130</v>
      </c>
      <c r="K3994" t="s">
        <v>8131</v>
      </c>
      <c r="L3994" t="s">
        <v>8132</v>
      </c>
      <c r="M3994" t="s">
        <v>4819</v>
      </c>
      <c r="N3994" t="s">
        <v>4819</v>
      </c>
      <c r="O3994" t="s">
        <v>6845</v>
      </c>
      <c r="P3994" t="s">
        <v>5541</v>
      </c>
      <c r="Q3994" t="s">
        <v>303</v>
      </c>
      <c r="R3994" t="s">
        <v>63</v>
      </c>
      <c r="S3994" t="s">
        <v>88</v>
      </c>
      <c r="T3994" t="s">
        <v>2018</v>
      </c>
      <c r="U3994" t="s">
        <v>2019</v>
      </c>
      <c r="V3994" t="s">
        <v>2013</v>
      </c>
      <c r="W3994" t="s">
        <v>117</v>
      </c>
      <c r="X3994">
        <v>1</v>
      </c>
      <c r="Y3994">
        <v>0</v>
      </c>
      <c r="Z3994">
        <v>0</v>
      </c>
      <c r="AA3994">
        <v>0</v>
      </c>
      <c r="AB3994">
        <v>2657156</v>
      </c>
      <c r="AC3994" t="s">
        <v>47</v>
      </c>
      <c r="AD3994" t="str">
        <f>+VLOOKUP(T3994,items!$A$2:$D$1255,4,0)</f>
        <v>MUEBLES</v>
      </c>
      <c r="AE3994">
        <f>+VLOOKUP(T3994,Tabla1[],5,0)</f>
        <v>0</v>
      </c>
      <c r="AF3994">
        <f t="shared" si="62"/>
        <v>1</v>
      </c>
    </row>
    <row r="3995" spans="1:34" x14ac:dyDescent="0.25">
      <c r="A3995">
        <v>99709</v>
      </c>
      <c r="B3995" t="s">
        <v>3554</v>
      </c>
      <c r="C3995" t="s">
        <v>75</v>
      </c>
      <c r="D3995">
        <v>0</v>
      </c>
      <c r="F3995" t="s">
        <v>5459</v>
      </c>
      <c r="G3995" t="s">
        <v>5459</v>
      </c>
      <c r="H3995" t="s">
        <v>8133</v>
      </c>
      <c r="I3995" t="s">
        <v>37</v>
      </c>
      <c r="J3995" t="s">
        <v>8134</v>
      </c>
      <c r="K3995" t="s">
        <v>8135</v>
      </c>
      <c r="L3995" t="s">
        <v>37</v>
      </c>
      <c r="M3995" t="s">
        <v>1106</v>
      </c>
      <c r="N3995" t="s">
        <v>1106</v>
      </c>
      <c r="O3995" t="s">
        <v>2252</v>
      </c>
      <c r="P3995" t="s">
        <v>341</v>
      </c>
      <c r="Q3995" t="s">
        <v>341</v>
      </c>
      <c r="R3995" t="s">
        <v>127</v>
      </c>
      <c r="S3995" t="s">
        <v>164</v>
      </c>
      <c r="T3995" t="s">
        <v>1411</v>
      </c>
      <c r="U3995" t="s">
        <v>867</v>
      </c>
      <c r="X3995">
        <v>10</v>
      </c>
      <c r="Y3995">
        <v>0</v>
      </c>
      <c r="Z3995">
        <v>0</v>
      </c>
      <c r="AA3995">
        <v>0</v>
      </c>
      <c r="AB3995">
        <v>526000</v>
      </c>
      <c r="AC3995" t="s">
        <v>47</v>
      </c>
      <c r="AD3995">
        <f>+VLOOKUP(T3995,items!$A$2:$D$1255,4,0)</f>
        <v>0</v>
      </c>
      <c r="AE3995">
        <f>+VLOOKUP(T3995,Tabla1[],5,0)</f>
        <v>0</v>
      </c>
      <c r="AF3995">
        <f t="shared" si="62"/>
        <v>12</v>
      </c>
    </row>
    <row r="3996" spans="1:34" x14ac:dyDescent="0.25">
      <c r="A3996">
        <v>99719</v>
      </c>
      <c r="B3996" t="s">
        <v>1177</v>
      </c>
      <c r="C3996" t="s">
        <v>75</v>
      </c>
      <c r="D3996">
        <v>0</v>
      </c>
      <c r="F3996" t="s">
        <v>5459</v>
      </c>
      <c r="G3996" t="s">
        <v>1106</v>
      </c>
      <c r="H3996" t="s">
        <v>8136</v>
      </c>
      <c r="I3996" t="s">
        <v>37</v>
      </c>
      <c r="J3996" t="s">
        <v>8137</v>
      </c>
      <c r="K3996" t="s">
        <v>8138</v>
      </c>
      <c r="L3996" t="s">
        <v>37</v>
      </c>
      <c r="M3996" t="s">
        <v>626</v>
      </c>
      <c r="N3996" t="s">
        <v>626</v>
      </c>
      <c r="O3996" t="s">
        <v>341</v>
      </c>
      <c r="P3996" t="s">
        <v>2253</v>
      </c>
      <c r="Q3996" t="s">
        <v>2253</v>
      </c>
      <c r="R3996" t="s">
        <v>127</v>
      </c>
      <c r="S3996" t="s">
        <v>164</v>
      </c>
      <c r="T3996" t="s">
        <v>1370</v>
      </c>
      <c r="U3996" t="s">
        <v>1371</v>
      </c>
      <c r="X3996">
        <v>2</v>
      </c>
      <c r="Y3996">
        <v>0</v>
      </c>
      <c r="Z3996">
        <v>0</v>
      </c>
      <c r="AA3996">
        <v>0</v>
      </c>
      <c r="AB3996">
        <v>730000</v>
      </c>
      <c r="AC3996" t="s">
        <v>47</v>
      </c>
      <c r="AD3996">
        <f>+VLOOKUP(T3996,items!$A$2:$D$1255,4,0)</f>
        <v>0</v>
      </c>
      <c r="AE3996">
        <f>+VLOOKUP(T3996,Tabla1[],5,0)</f>
        <v>0</v>
      </c>
      <c r="AF3996">
        <f t="shared" si="62"/>
        <v>12</v>
      </c>
    </row>
    <row r="3997" spans="1:34" x14ac:dyDescent="0.25">
      <c r="A3997">
        <v>99723</v>
      </c>
      <c r="B3997" t="s">
        <v>355</v>
      </c>
      <c r="C3997" t="s">
        <v>75</v>
      </c>
      <c r="D3997">
        <v>0</v>
      </c>
      <c r="F3997" t="s">
        <v>5459</v>
      </c>
      <c r="G3997" t="s">
        <v>341</v>
      </c>
      <c r="H3997" t="s">
        <v>8139</v>
      </c>
      <c r="I3997" t="s">
        <v>8140</v>
      </c>
      <c r="J3997" t="s">
        <v>8141</v>
      </c>
      <c r="K3997" t="s">
        <v>8142</v>
      </c>
      <c r="L3997" t="s">
        <v>8143</v>
      </c>
      <c r="M3997" t="s">
        <v>386</v>
      </c>
      <c r="N3997" t="s">
        <v>343</v>
      </c>
      <c r="O3997" t="s">
        <v>6844</v>
      </c>
      <c r="P3997" t="s">
        <v>6845</v>
      </c>
      <c r="Q3997" t="s">
        <v>76</v>
      </c>
      <c r="R3997" t="s">
        <v>63</v>
      </c>
      <c r="S3997" t="s">
        <v>272</v>
      </c>
      <c r="T3997" t="s">
        <v>8144</v>
      </c>
      <c r="U3997" t="s">
        <v>8145</v>
      </c>
      <c r="V3997" t="s">
        <v>194</v>
      </c>
      <c r="W3997" t="s">
        <v>114</v>
      </c>
      <c r="X3997">
        <v>1</v>
      </c>
      <c r="Y3997">
        <v>5182</v>
      </c>
      <c r="Z3997">
        <v>0</v>
      </c>
      <c r="AA3997">
        <v>3658</v>
      </c>
      <c r="AB3997" s="14">
        <v>10017000</v>
      </c>
      <c r="AC3997" t="s">
        <v>47</v>
      </c>
      <c r="AD3997">
        <f>+VLOOKUP(T3997,items!$A$2:$D$1255,4,0)</f>
        <v>0</v>
      </c>
      <c r="AE3997">
        <f>+VLOOKUP(T3997,Tabla1[],5,0)</f>
        <v>0</v>
      </c>
      <c r="AF3997">
        <f t="shared" si="62"/>
        <v>1</v>
      </c>
      <c r="AG3997">
        <v>3816</v>
      </c>
      <c r="AH3997" s="14">
        <v>10017000</v>
      </c>
    </row>
    <row r="3998" spans="1:34" x14ac:dyDescent="0.25">
      <c r="A3998">
        <v>99724</v>
      </c>
      <c r="B3998" t="s">
        <v>1003</v>
      </c>
      <c r="C3998" t="s">
        <v>33</v>
      </c>
      <c r="D3998">
        <v>0</v>
      </c>
      <c r="F3998" t="s">
        <v>5459</v>
      </c>
      <c r="G3998" t="s">
        <v>5459</v>
      </c>
      <c r="H3998" t="s">
        <v>8146</v>
      </c>
      <c r="I3998" t="s">
        <v>37</v>
      </c>
      <c r="J3998" t="s">
        <v>8147</v>
      </c>
      <c r="K3998" t="s">
        <v>8148</v>
      </c>
      <c r="L3998" t="s">
        <v>37</v>
      </c>
      <c r="M3998" t="s">
        <v>626</v>
      </c>
      <c r="N3998" t="s">
        <v>626</v>
      </c>
      <c r="O3998" t="s">
        <v>341</v>
      </c>
      <c r="P3998" t="s">
        <v>2254</v>
      </c>
      <c r="Q3998" t="s">
        <v>2254</v>
      </c>
      <c r="R3998" t="s">
        <v>127</v>
      </c>
      <c r="S3998" t="s">
        <v>128</v>
      </c>
      <c r="T3998" t="s">
        <v>8149</v>
      </c>
      <c r="U3998" t="s">
        <v>8150</v>
      </c>
      <c r="X3998">
        <v>18.8</v>
      </c>
      <c r="Y3998">
        <v>0</v>
      </c>
      <c r="Z3998">
        <v>0</v>
      </c>
      <c r="AA3998">
        <v>0</v>
      </c>
      <c r="AB3998">
        <v>0</v>
      </c>
      <c r="AC3998" t="s">
        <v>47</v>
      </c>
      <c r="AD3998">
        <f>+VLOOKUP(T3998,items!$A$2:$D$1255,4,0)</f>
        <v>0</v>
      </c>
      <c r="AE3998">
        <f>+VLOOKUP(T3998,Tabla1[],5,0)</f>
        <v>0</v>
      </c>
      <c r="AF3998">
        <f t="shared" si="62"/>
        <v>12</v>
      </c>
    </row>
    <row r="3999" spans="1:34" x14ac:dyDescent="0.25">
      <c r="A3999">
        <v>99724</v>
      </c>
      <c r="B3999" t="s">
        <v>1003</v>
      </c>
      <c r="C3999" t="s">
        <v>33</v>
      </c>
      <c r="D3999">
        <v>0</v>
      </c>
      <c r="F3999" t="s">
        <v>5459</v>
      </c>
      <c r="G3999" t="s">
        <v>5459</v>
      </c>
      <c r="H3999" t="s">
        <v>8146</v>
      </c>
      <c r="I3999" t="s">
        <v>37</v>
      </c>
      <c r="J3999" t="s">
        <v>8147</v>
      </c>
      <c r="K3999" t="s">
        <v>8148</v>
      </c>
      <c r="L3999" t="s">
        <v>37</v>
      </c>
      <c r="M3999" t="s">
        <v>626</v>
      </c>
      <c r="N3999" t="s">
        <v>626</v>
      </c>
      <c r="O3999" t="s">
        <v>341</v>
      </c>
      <c r="P3999" t="s">
        <v>2254</v>
      </c>
      <c r="Q3999" t="s">
        <v>2254</v>
      </c>
      <c r="R3999" t="s">
        <v>127</v>
      </c>
      <c r="S3999" t="s">
        <v>128</v>
      </c>
      <c r="T3999" t="s">
        <v>8151</v>
      </c>
      <c r="U3999" t="s">
        <v>8152</v>
      </c>
      <c r="X3999">
        <v>29</v>
      </c>
      <c r="Y3999">
        <v>0</v>
      </c>
      <c r="Z3999">
        <v>0</v>
      </c>
      <c r="AA3999">
        <v>0</v>
      </c>
      <c r="AB3999">
        <v>0</v>
      </c>
      <c r="AC3999" t="s">
        <v>47</v>
      </c>
      <c r="AD3999">
        <f>+VLOOKUP(T3999,items!$A$2:$D$1255,4,0)</f>
        <v>0</v>
      </c>
      <c r="AE3999">
        <f>+VLOOKUP(T3999,Tabla1[],5,0)</f>
        <v>0</v>
      </c>
      <c r="AF3999">
        <f t="shared" si="62"/>
        <v>12</v>
      </c>
    </row>
    <row r="4000" spans="1:34" x14ac:dyDescent="0.25">
      <c r="A4000">
        <v>99724</v>
      </c>
      <c r="B4000" t="s">
        <v>1003</v>
      </c>
      <c r="C4000" t="s">
        <v>33</v>
      </c>
      <c r="D4000">
        <v>0</v>
      </c>
      <c r="F4000" t="s">
        <v>5459</v>
      </c>
      <c r="G4000" t="s">
        <v>5459</v>
      </c>
      <c r="H4000" t="s">
        <v>8146</v>
      </c>
      <c r="I4000" t="s">
        <v>37</v>
      </c>
      <c r="J4000" t="s">
        <v>8147</v>
      </c>
      <c r="K4000" t="s">
        <v>8148</v>
      </c>
      <c r="L4000" t="s">
        <v>37</v>
      </c>
      <c r="M4000" t="s">
        <v>626</v>
      </c>
      <c r="N4000" t="s">
        <v>626</v>
      </c>
      <c r="O4000" t="s">
        <v>341</v>
      </c>
      <c r="P4000" t="s">
        <v>2254</v>
      </c>
      <c r="Q4000" t="s">
        <v>2254</v>
      </c>
      <c r="R4000" t="s">
        <v>127</v>
      </c>
      <c r="S4000" t="s">
        <v>128</v>
      </c>
      <c r="T4000" t="s">
        <v>8153</v>
      </c>
      <c r="U4000" t="s">
        <v>8154</v>
      </c>
      <c r="X4000">
        <v>21.15</v>
      </c>
      <c r="Y4000">
        <v>0</v>
      </c>
      <c r="Z4000">
        <v>0</v>
      </c>
      <c r="AA4000">
        <v>0</v>
      </c>
      <c r="AB4000">
        <v>0</v>
      </c>
      <c r="AC4000" t="s">
        <v>47</v>
      </c>
      <c r="AD4000">
        <f>+VLOOKUP(T4000,items!$A$2:$D$1255,4,0)</f>
        <v>0</v>
      </c>
      <c r="AE4000">
        <f>+VLOOKUP(T4000,Tabla1[],5,0)</f>
        <v>0</v>
      </c>
      <c r="AF4000">
        <f t="shared" si="62"/>
        <v>12</v>
      </c>
    </row>
    <row r="4001" spans="1:32" x14ac:dyDescent="0.25">
      <c r="A4001">
        <v>99724</v>
      </c>
      <c r="B4001" t="s">
        <v>1003</v>
      </c>
      <c r="C4001" t="s">
        <v>33</v>
      </c>
      <c r="D4001">
        <v>0</v>
      </c>
      <c r="F4001" t="s">
        <v>5459</v>
      </c>
      <c r="G4001" t="s">
        <v>5459</v>
      </c>
      <c r="H4001" t="s">
        <v>8146</v>
      </c>
      <c r="I4001" t="s">
        <v>37</v>
      </c>
      <c r="J4001" t="s">
        <v>8147</v>
      </c>
      <c r="K4001" t="s">
        <v>8148</v>
      </c>
      <c r="L4001" t="s">
        <v>37</v>
      </c>
      <c r="M4001" t="s">
        <v>626</v>
      </c>
      <c r="N4001" t="s">
        <v>626</v>
      </c>
      <c r="O4001" t="s">
        <v>341</v>
      </c>
      <c r="P4001" t="s">
        <v>2254</v>
      </c>
      <c r="Q4001" t="s">
        <v>2254</v>
      </c>
      <c r="R4001" t="s">
        <v>127</v>
      </c>
      <c r="S4001" t="s">
        <v>128</v>
      </c>
      <c r="T4001" t="s">
        <v>8155</v>
      </c>
      <c r="U4001" t="s">
        <v>8156</v>
      </c>
      <c r="X4001">
        <v>50</v>
      </c>
      <c r="Y4001">
        <v>0</v>
      </c>
      <c r="Z4001">
        <v>0</v>
      </c>
      <c r="AA4001">
        <v>0</v>
      </c>
      <c r="AB4001">
        <v>0</v>
      </c>
      <c r="AC4001" t="s">
        <v>47</v>
      </c>
      <c r="AD4001">
        <f>+VLOOKUP(T4001,items!$A$2:$D$1255,4,0)</f>
        <v>0</v>
      </c>
      <c r="AE4001">
        <f>+VLOOKUP(T4001,Tabla1[],5,0)</f>
        <v>0</v>
      </c>
      <c r="AF4001">
        <f t="shared" si="62"/>
        <v>12</v>
      </c>
    </row>
    <row r="4002" spans="1:32" x14ac:dyDescent="0.25">
      <c r="A4002">
        <v>99725</v>
      </c>
      <c r="B4002" t="s">
        <v>8157</v>
      </c>
      <c r="C4002" t="s">
        <v>33</v>
      </c>
      <c r="D4002">
        <v>0</v>
      </c>
      <c r="F4002" t="s">
        <v>8158</v>
      </c>
      <c r="G4002" t="s">
        <v>1106</v>
      </c>
      <c r="H4002" t="s">
        <v>8159</v>
      </c>
      <c r="I4002" t="s">
        <v>37</v>
      </c>
      <c r="J4002" t="s">
        <v>8160</v>
      </c>
      <c r="K4002" t="s">
        <v>8161</v>
      </c>
      <c r="L4002" t="s">
        <v>37</v>
      </c>
      <c r="M4002" t="s">
        <v>386</v>
      </c>
      <c r="N4002" t="s">
        <v>386</v>
      </c>
      <c r="O4002" t="s">
        <v>4818</v>
      </c>
      <c r="P4002" t="s">
        <v>4819</v>
      </c>
      <c r="Q4002" t="s">
        <v>2255</v>
      </c>
      <c r="R4002" t="s">
        <v>43</v>
      </c>
      <c r="S4002" t="s">
        <v>108</v>
      </c>
      <c r="T4002" t="s">
        <v>8162</v>
      </c>
      <c r="U4002" t="s">
        <v>8163</v>
      </c>
      <c r="X4002">
        <v>1</v>
      </c>
      <c r="Y4002">
        <v>0</v>
      </c>
      <c r="Z4002">
        <v>0</v>
      </c>
      <c r="AA4002">
        <v>0</v>
      </c>
      <c r="AB4002">
        <v>160350</v>
      </c>
      <c r="AC4002" t="s">
        <v>47</v>
      </c>
      <c r="AD4002">
        <f>+VLOOKUP(T4002,items!$A$2:$D$1255,4,0)</f>
        <v>0</v>
      </c>
      <c r="AE4002">
        <f>+VLOOKUP(T4002,Tabla1[],5,0)</f>
        <v>0</v>
      </c>
      <c r="AF4002">
        <f t="shared" si="62"/>
        <v>12</v>
      </c>
    </row>
    <row r="4003" spans="1:32" x14ac:dyDescent="0.25">
      <c r="A4003">
        <v>99725</v>
      </c>
      <c r="B4003" t="s">
        <v>8157</v>
      </c>
      <c r="C4003" t="s">
        <v>33</v>
      </c>
      <c r="D4003">
        <v>0</v>
      </c>
      <c r="F4003" t="s">
        <v>8158</v>
      </c>
      <c r="G4003" t="s">
        <v>1106</v>
      </c>
      <c r="H4003" t="s">
        <v>8159</v>
      </c>
      <c r="I4003" t="s">
        <v>37</v>
      </c>
      <c r="J4003" t="s">
        <v>8160</v>
      </c>
      <c r="K4003" t="s">
        <v>8161</v>
      </c>
      <c r="L4003" t="s">
        <v>37</v>
      </c>
      <c r="M4003" t="s">
        <v>386</v>
      </c>
      <c r="N4003" t="s">
        <v>386</v>
      </c>
      <c r="O4003" t="s">
        <v>4818</v>
      </c>
      <c r="P4003" t="s">
        <v>4819</v>
      </c>
      <c r="Q4003" t="s">
        <v>2255</v>
      </c>
      <c r="R4003" t="s">
        <v>43</v>
      </c>
      <c r="S4003" t="s">
        <v>108</v>
      </c>
      <c r="T4003" t="s">
        <v>392</v>
      </c>
      <c r="U4003" t="s">
        <v>393</v>
      </c>
      <c r="X4003">
        <v>1</v>
      </c>
      <c r="Y4003">
        <v>0</v>
      </c>
      <c r="Z4003">
        <v>0</v>
      </c>
      <c r="AA4003">
        <v>0</v>
      </c>
      <c r="AB4003">
        <v>50000</v>
      </c>
      <c r="AC4003" t="s">
        <v>47</v>
      </c>
      <c r="AD4003" t="e">
        <f>+VLOOKUP(T4003,items!$A$2:$D$1255,4,0)</f>
        <v>#N/A</v>
      </c>
      <c r="AE4003" t="e">
        <f>+VLOOKUP(T4003,Tabla1[],5,0)</f>
        <v>#N/A</v>
      </c>
      <c r="AF4003">
        <f t="shared" si="62"/>
        <v>12</v>
      </c>
    </row>
    <row r="4004" spans="1:32" x14ac:dyDescent="0.25">
      <c r="A4004">
        <v>99731</v>
      </c>
      <c r="B4004" t="s">
        <v>3539</v>
      </c>
      <c r="C4004" t="s">
        <v>75</v>
      </c>
      <c r="D4004">
        <v>0</v>
      </c>
      <c r="F4004" t="s">
        <v>5459</v>
      </c>
      <c r="G4004" t="s">
        <v>1106</v>
      </c>
      <c r="H4004" t="s">
        <v>8164</v>
      </c>
      <c r="I4004" t="s">
        <v>37</v>
      </c>
      <c r="J4004" t="s">
        <v>8165</v>
      </c>
      <c r="K4004" t="s">
        <v>8166</v>
      </c>
      <c r="L4004" t="s">
        <v>37</v>
      </c>
      <c r="M4004" t="s">
        <v>626</v>
      </c>
      <c r="N4004" t="s">
        <v>626</v>
      </c>
      <c r="O4004" t="s">
        <v>341</v>
      </c>
      <c r="P4004" t="s">
        <v>2253</v>
      </c>
      <c r="Q4004" t="s">
        <v>2253</v>
      </c>
      <c r="R4004" t="s">
        <v>127</v>
      </c>
      <c r="S4004" t="s">
        <v>164</v>
      </c>
      <c r="T4004" t="s">
        <v>1575</v>
      </c>
      <c r="U4004" t="s">
        <v>1576</v>
      </c>
      <c r="X4004">
        <v>17.5</v>
      </c>
      <c r="Y4004">
        <v>0</v>
      </c>
      <c r="Z4004">
        <v>0</v>
      </c>
      <c r="AA4004">
        <v>0</v>
      </c>
      <c r="AB4004">
        <v>920500</v>
      </c>
      <c r="AC4004" t="s">
        <v>47</v>
      </c>
      <c r="AD4004">
        <f>+VLOOKUP(T4004,items!$A$2:$D$1255,4,0)</f>
        <v>0</v>
      </c>
      <c r="AE4004">
        <f>+VLOOKUP(T4004,Tabla1[],5,0)</f>
        <v>0</v>
      </c>
      <c r="AF4004">
        <f t="shared" si="62"/>
        <v>12</v>
      </c>
    </row>
    <row r="4005" spans="1:32" x14ac:dyDescent="0.25">
      <c r="A4005">
        <v>99736</v>
      </c>
      <c r="B4005" t="s">
        <v>8167</v>
      </c>
      <c r="C4005" t="s">
        <v>33</v>
      </c>
      <c r="D4005">
        <v>0</v>
      </c>
      <c r="F4005" t="s">
        <v>5459</v>
      </c>
      <c r="G4005" t="s">
        <v>1106</v>
      </c>
      <c r="H4005" t="s">
        <v>8168</v>
      </c>
      <c r="I4005" t="s">
        <v>37</v>
      </c>
      <c r="J4005" t="s">
        <v>8169</v>
      </c>
      <c r="K4005" t="s">
        <v>8170</v>
      </c>
      <c r="L4005" t="s">
        <v>8171</v>
      </c>
      <c r="M4005" t="s">
        <v>2252</v>
      </c>
      <c r="N4005" t="s">
        <v>2252</v>
      </c>
      <c r="O4005" t="s">
        <v>5557</v>
      </c>
      <c r="P4005" t="s">
        <v>4883</v>
      </c>
      <c r="Q4005" t="s">
        <v>6845</v>
      </c>
      <c r="R4005" t="s">
        <v>127</v>
      </c>
      <c r="S4005" t="s">
        <v>108</v>
      </c>
      <c r="T4005" t="s">
        <v>2288</v>
      </c>
      <c r="U4005" t="s">
        <v>2289</v>
      </c>
      <c r="V4005" t="s">
        <v>867</v>
      </c>
      <c r="X4005">
        <v>1</v>
      </c>
      <c r="Y4005">
        <v>0</v>
      </c>
      <c r="Z4005">
        <v>0</v>
      </c>
      <c r="AA4005">
        <v>0</v>
      </c>
      <c r="AB4005">
        <v>8417387</v>
      </c>
      <c r="AC4005" t="s">
        <v>47</v>
      </c>
      <c r="AD4005">
        <f>+VLOOKUP(T4005,items!$A$2:$D$1255,4,0)</f>
        <v>0</v>
      </c>
      <c r="AE4005">
        <f>+VLOOKUP(T4005,Tabla1[],5,0)</f>
        <v>0</v>
      </c>
      <c r="AF4005">
        <f t="shared" si="62"/>
        <v>12</v>
      </c>
    </row>
    <row r="4006" spans="1:32" x14ac:dyDescent="0.25">
      <c r="A4006">
        <v>99741</v>
      </c>
      <c r="B4006" t="s">
        <v>6833</v>
      </c>
      <c r="C4006" t="s">
        <v>1065</v>
      </c>
      <c r="D4006">
        <v>0</v>
      </c>
      <c r="F4006" t="s">
        <v>1106</v>
      </c>
      <c r="G4006" t="s">
        <v>1106</v>
      </c>
      <c r="H4006" t="s">
        <v>8172</v>
      </c>
      <c r="I4006" t="s">
        <v>37</v>
      </c>
      <c r="J4006" t="s">
        <v>37</v>
      </c>
      <c r="K4006" t="s">
        <v>8173</v>
      </c>
      <c r="L4006" t="s">
        <v>37</v>
      </c>
      <c r="M4006" t="s">
        <v>626</v>
      </c>
      <c r="N4006" t="s">
        <v>626</v>
      </c>
      <c r="O4006" t="s">
        <v>2252</v>
      </c>
      <c r="P4006" t="s">
        <v>386</v>
      </c>
      <c r="Q4006" t="s">
        <v>2252</v>
      </c>
      <c r="R4006" t="s">
        <v>127</v>
      </c>
      <c r="S4006" t="s">
        <v>128</v>
      </c>
      <c r="T4006" t="s">
        <v>4230</v>
      </c>
      <c r="U4006" t="s">
        <v>8174</v>
      </c>
      <c r="X4006">
        <v>16</v>
      </c>
      <c r="Y4006">
        <v>0</v>
      </c>
      <c r="Z4006">
        <v>0</v>
      </c>
      <c r="AA4006">
        <v>0</v>
      </c>
      <c r="AB4006">
        <v>121280</v>
      </c>
      <c r="AC4006" t="s">
        <v>47</v>
      </c>
      <c r="AD4006">
        <f>+VLOOKUP(T4006,items!$A$2:$D$1255,4,0)</f>
        <v>0</v>
      </c>
      <c r="AE4006">
        <f>+VLOOKUP(T4006,Tabla1[],5,0)</f>
        <v>0</v>
      </c>
      <c r="AF4006">
        <f t="shared" si="62"/>
        <v>12</v>
      </c>
    </row>
    <row r="4007" spans="1:32" x14ac:dyDescent="0.25">
      <c r="A4007">
        <v>99744</v>
      </c>
      <c r="B4007" t="s">
        <v>8175</v>
      </c>
      <c r="C4007" t="s">
        <v>75</v>
      </c>
      <c r="D4007">
        <v>0</v>
      </c>
      <c r="F4007" t="s">
        <v>1106</v>
      </c>
      <c r="G4007" t="s">
        <v>1106</v>
      </c>
      <c r="H4007" t="s">
        <v>8176</v>
      </c>
      <c r="I4007" t="s">
        <v>37</v>
      </c>
      <c r="J4007" t="s">
        <v>8177</v>
      </c>
      <c r="K4007" t="s">
        <v>8178</v>
      </c>
      <c r="L4007" t="s">
        <v>37</v>
      </c>
      <c r="M4007" t="s">
        <v>626</v>
      </c>
      <c r="N4007" t="s">
        <v>626</v>
      </c>
      <c r="O4007" t="s">
        <v>341</v>
      </c>
      <c r="P4007" t="s">
        <v>2253</v>
      </c>
      <c r="Q4007" t="s">
        <v>2253</v>
      </c>
      <c r="R4007" t="s">
        <v>127</v>
      </c>
      <c r="S4007" t="s">
        <v>164</v>
      </c>
      <c r="T4007" t="s">
        <v>1575</v>
      </c>
      <c r="U4007" t="s">
        <v>1576</v>
      </c>
      <c r="X4007">
        <v>10</v>
      </c>
      <c r="Y4007">
        <v>0</v>
      </c>
      <c r="Z4007">
        <v>0</v>
      </c>
      <c r="AA4007">
        <v>0</v>
      </c>
      <c r="AB4007">
        <v>526000</v>
      </c>
      <c r="AC4007" t="s">
        <v>47</v>
      </c>
      <c r="AD4007">
        <f>+VLOOKUP(T4007,items!$A$2:$D$1255,4,0)</f>
        <v>0</v>
      </c>
      <c r="AE4007">
        <f>+VLOOKUP(T4007,Tabla1[],5,0)</f>
        <v>0</v>
      </c>
      <c r="AF4007">
        <f t="shared" si="62"/>
        <v>12</v>
      </c>
    </row>
    <row r="4008" spans="1:32" x14ac:dyDescent="0.25">
      <c r="A4008">
        <v>99752</v>
      </c>
      <c r="B4008" t="s">
        <v>3554</v>
      </c>
      <c r="C4008" t="s">
        <v>75</v>
      </c>
      <c r="D4008">
        <v>0</v>
      </c>
      <c r="F4008" t="s">
        <v>1106</v>
      </c>
      <c r="G4008" t="s">
        <v>1106</v>
      </c>
      <c r="H4008" t="s">
        <v>8179</v>
      </c>
      <c r="I4008" t="s">
        <v>37</v>
      </c>
      <c r="J4008" t="s">
        <v>8180</v>
      </c>
      <c r="K4008" t="s">
        <v>8181</v>
      </c>
      <c r="L4008" t="s">
        <v>37</v>
      </c>
      <c r="M4008" t="s">
        <v>626</v>
      </c>
      <c r="N4008" t="s">
        <v>626</v>
      </c>
      <c r="O4008" t="s">
        <v>341</v>
      </c>
      <c r="P4008" t="s">
        <v>2253</v>
      </c>
      <c r="Q4008" t="s">
        <v>2253</v>
      </c>
      <c r="R4008" t="s">
        <v>127</v>
      </c>
      <c r="S4008" t="s">
        <v>164</v>
      </c>
      <c r="T4008" t="s">
        <v>165</v>
      </c>
      <c r="U4008" t="s">
        <v>166</v>
      </c>
      <c r="X4008">
        <v>30</v>
      </c>
      <c r="Y4008">
        <v>0</v>
      </c>
      <c r="Z4008">
        <v>0</v>
      </c>
      <c r="AA4008">
        <v>0</v>
      </c>
      <c r="AB4008">
        <v>1578000</v>
      </c>
      <c r="AC4008" t="s">
        <v>47</v>
      </c>
      <c r="AD4008">
        <f>+VLOOKUP(T4008,items!$A$2:$D$1255,4,0)</f>
        <v>0</v>
      </c>
      <c r="AE4008">
        <f>+VLOOKUP(T4008,Tabla1[],5,0)</f>
        <v>0</v>
      </c>
      <c r="AF4008">
        <f t="shared" si="62"/>
        <v>12</v>
      </c>
    </row>
    <row r="4009" spans="1:32" x14ac:dyDescent="0.25">
      <c r="A4009">
        <v>99762</v>
      </c>
      <c r="B4009" t="s">
        <v>1782</v>
      </c>
      <c r="C4009" t="s">
        <v>33</v>
      </c>
      <c r="D4009">
        <v>0</v>
      </c>
      <c r="F4009" t="s">
        <v>1106</v>
      </c>
      <c r="G4009" t="s">
        <v>626</v>
      </c>
      <c r="H4009" t="s">
        <v>8182</v>
      </c>
      <c r="I4009" t="s">
        <v>37</v>
      </c>
      <c r="J4009" t="s">
        <v>8183</v>
      </c>
      <c r="K4009" t="s">
        <v>8184</v>
      </c>
      <c r="L4009" t="s">
        <v>37</v>
      </c>
      <c r="M4009" t="s">
        <v>2252</v>
      </c>
      <c r="N4009" t="s">
        <v>2252</v>
      </c>
      <c r="O4009" t="s">
        <v>2253</v>
      </c>
      <c r="P4009" t="s">
        <v>386</v>
      </c>
      <c r="Q4009" t="s">
        <v>386</v>
      </c>
      <c r="R4009" t="s">
        <v>127</v>
      </c>
      <c r="S4009" t="s">
        <v>164</v>
      </c>
      <c r="T4009" t="s">
        <v>1624</v>
      </c>
      <c r="U4009" t="s">
        <v>828</v>
      </c>
      <c r="X4009">
        <v>21.7</v>
      </c>
      <c r="Y4009">
        <v>0</v>
      </c>
      <c r="Z4009">
        <v>0</v>
      </c>
      <c r="AA4009">
        <v>0</v>
      </c>
      <c r="AB4009">
        <v>1141420</v>
      </c>
      <c r="AC4009" t="s">
        <v>47</v>
      </c>
      <c r="AD4009">
        <f>+VLOOKUP(T4009,items!$A$2:$D$1255,4,0)</f>
        <v>0</v>
      </c>
      <c r="AE4009">
        <f>+VLOOKUP(T4009,Tabla1[],5,0)</f>
        <v>0</v>
      </c>
      <c r="AF4009">
        <f t="shared" si="62"/>
        <v>12</v>
      </c>
    </row>
    <row r="4010" spans="1:32" x14ac:dyDescent="0.25">
      <c r="A4010">
        <v>99769</v>
      </c>
      <c r="B4010" t="s">
        <v>1833</v>
      </c>
      <c r="C4010" t="s">
        <v>75</v>
      </c>
      <c r="D4010">
        <v>0</v>
      </c>
      <c r="F4010" t="s">
        <v>1106</v>
      </c>
      <c r="G4010" t="s">
        <v>187</v>
      </c>
      <c r="H4010" t="s">
        <v>8185</v>
      </c>
      <c r="I4010" t="s">
        <v>8186</v>
      </c>
      <c r="J4010" t="s">
        <v>8187</v>
      </c>
      <c r="K4010" t="s">
        <v>8188</v>
      </c>
      <c r="L4010" t="s">
        <v>37</v>
      </c>
      <c r="M4010" t="s">
        <v>2252</v>
      </c>
      <c r="N4010" t="s">
        <v>2253</v>
      </c>
      <c r="O4010" t="s">
        <v>2254</v>
      </c>
      <c r="P4010" t="s">
        <v>2255</v>
      </c>
      <c r="Q4010" t="s">
        <v>2255</v>
      </c>
      <c r="R4010" t="s">
        <v>127</v>
      </c>
      <c r="S4010" t="s">
        <v>164</v>
      </c>
      <c r="T4010" t="s">
        <v>466</v>
      </c>
      <c r="U4010" t="s">
        <v>467</v>
      </c>
      <c r="V4010" t="s">
        <v>529</v>
      </c>
      <c r="W4010" t="s">
        <v>1095</v>
      </c>
      <c r="X4010">
        <v>1</v>
      </c>
      <c r="Y4010">
        <v>13500</v>
      </c>
      <c r="Z4010">
        <v>0</v>
      </c>
      <c r="AA4010">
        <v>4000</v>
      </c>
      <c r="AB4010">
        <v>11046600</v>
      </c>
      <c r="AC4010" t="s">
        <v>47</v>
      </c>
      <c r="AD4010" t="str">
        <f>+VLOOKUP(T4010,items!$A$2:$D$1255,4,0)</f>
        <v>SOMBRALINA</v>
      </c>
      <c r="AE4010" t="str">
        <f>+VLOOKUP(T4010,Tabla1[],5,0)</f>
        <v>ELECTRICA</v>
      </c>
      <c r="AF4010">
        <f t="shared" si="62"/>
        <v>12</v>
      </c>
    </row>
    <row r="4011" spans="1:32" x14ac:dyDescent="0.25">
      <c r="A4011">
        <v>99770</v>
      </c>
      <c r="B4011" t="s">
        <v>5161</v>
      </c>
      <c r="C4011" t="s">
        <v>75</v>
      </c>
      <c r="D4011">
        <v>0</v>
      </c>
      <c r="F4011" t="s">
        <v>1106</v>
      </c>
      <c r="G4011" t="s">
        <v>2252</v>
      </c>
      <c r="H4011" t="s">
        <v>8189</v>
      </c>
      <c r="I4011" t="s">
        <v>37</v>
      </c>
      <c r="J4011" t="s">
        <v>8190</v>
      </c>
      <c r="K4011" t="s">
        <v>8191</v>
      </c>
      <c r="L4011" t="s">
        <v>37</v>
      </c>
      <c r="M4011" t="s">
        <v>341</v>
      </c>
      <c r="N4011" t="s">
        <v>341</v>
      </c>
      <c r="O4011" t="s">
        <v>386</v>
      </c>
      <c r="P4011" t="s">
        <v>2254</v>
      </c>
      <c r="Q4011" t="s">
        <v>2254</v>
      </c>
      <c r="R4011" t="s">
        <v>127</v>
      </c>
      <c r="S4011" t="s">
        <v>164</v>
      </c>
      <c r="T4011" t="s">
        <v>4896</v>
      </c>
      <c r="U4011" t="s">
        <v>4897</v>
      </c>
      <c r="X4011">
        <v>1</v>
      </c>
      <c r="Y4011">
        <v>0</v>
      </c>
      <c r="Z4011">
        <v>0</v>
      </c>
      <c r="AA4011">
        <v>0</v>
      </c>
      <c r="AB4011">
        <v>58823</v>
      </c>
      <c r="AC4011" t="s">
        <v>47</v>
      </c>
      <c r="AD4011">
        <f>+VLOOKUP(T4011,items!$A$2:$D$1255,4,0)</f>
        <v>0</v>
      </c>
      <c r="AE4011">
        <f>+VLOOKUP(T4011,Tabla1[],5,0)</f>
        <v>0</v>
      </c>
      <c r="AF4011">
        <f t="shared" si="62"/>
        <v>12</v>
      </c>
    </row>
    <row r="4012" spans="1:32" x14ac:dyDescent="0.25">
      <c r="A4012">
        <v>99779</v>
      </c>
      <c r="B4012" t="s">
        <v>1255</v>
      </c>
      <c r="C4012" t="s">
        <v>75</v>
      </c>
      <c r="D4012">
        <v>0</v>
      </c>
      <c r="F4012" t="s">
        <v>425</v>
      </c>
      <c r="G4012" t="s">
        <v>1106</v>
      </c>
      <c r="H4012" t="s">
        <v>8192</v>
      </c>
      <c r="I4012" t="s">
        <v>8193</v>
      </c>
      <c r="J4012" t="s">
        <v>8194</v>
      </c>
      <c r="K4012" t="s">
        <v>8195</v>
      </c>
      <c r="L4012" t="s">
        <v>8196</v>
      </c>
      <c r="M4012" t="s">
        <v>2252</v>
      </c>
      <c r="N4012" t="s">
        <v>6584</v>
      </c>
      <c r="O4012" t="s">
        <v>4506</v>
      </c>
      <c r="P4012" t="s">
        <v>7254</v>
      </c>
      <c r="Q4012" t="s">
        <v>6385</v>
      </c>
      <c r="R4012" t="s">
        <v>63</v>
      </c>
      <c r="S4012" t="s">
        <v>256</v>
      </c>
      <c r="T4012" t="s">
        <v>1659</v>
      </c>
      <c r="U4012" t="s">
        <v>1660</v>
      </c>
      <c r="V4012" t="s">
        <v>468</v>
      </c>
      <c r="W4012" t="s">
        <v>111</v>
      </c>
      <c r="X4012">
        <v>2</v>
      </c>
      <c r="Y4012">
        <v>1000</v>
      </c>
      <c r="Z4012">
        <v>0</v>
      </c>
      <c r="AA4012">
        <v>1000</v>
      </c>
      <c r="AB4012">
        <v>933800</v>
      </c>
      <c r="AC4012" t="s">
        <v>47</v>
      </c>
      <c r="AD4012">
        <f>+VLOOKUP(T4012,items!$A$2:$D$1255,4,0)</f>
        <v>0</v>
      </c>
      <c r="AE4012">
        <f>+VLOOKUP(T4012,Tabla1[],5,0)</f>
        <v>0</v>
      </c>
      <c r="AF4012">
        <f t="shared" si="62"/>
        <v>12</v>
      </c>
    </row>
    <row r="4013" spans="1:32" x14ac:dyDescent="0.25">
      <c r="A4013">
        <v>99780</v>
      </c>
      <c r="B4013" t="s">
        <v>8197</v>
      </c>
      <c r="C4013" t="s">
        <v>75</v>
      </c>
      <c r="D4013">
        <v>0</v>
      </c>
      <c r="F4013" t="s">
        <v>1106</v>
      </c>
      <c r="G4013" t="s">
        <v>386</v>
      </c>
      <c r="H4013" t="s">
        <v>8198</v>
      </c>
      <c r="I4013" t="s">
        <v>37</v>
      </c>
      <c r="J4013" t="s">
        <v>8199</v>
      </c>
      <c r="K4013" t="s">
        <v>8200</v>
      </c>
      <c r="L4013" t="s">
        <v>37</v>
      </c>
      <c r="M4013" t="s">
        <v>4819</v>
      </c>
      <c r="N4013" t="s">
        <v>4819</v>
      </c>
      <c r="O4013" t="s">
        <v>326</v>
      </c>
      <c r="P4013" t="s">
        <v>6584</v>
      </c>
      <c r="Q4013" t="s">
        <v>6584</v>
      </c>
      <c r="R4013" t="s">
        <v>127</v>
      </c>
      <c r="S4013" t="s">
        <v>128</v>
      </c>
      <c r="T4013" t="s">
        <v>4394</v>
      </c>
      <c r="U4013" t="s">
        <v>4395</v>
      </c>
      <c r="W4013" t="s">
        <v>211</v>
      </c>
      <c r="X4013">
        <v>30</v>
      </c>
      <c r="Y4013">
        <v>0</v>
      </c>
      <c r="Z4013">
        <v>0</v>
      </c>
      <c r="AA4013">
        <v>0</v>
      </c>
      <c r="AB4013">
        <v>3330000</v>
      </c>
      <c r="AC4013" t="s">
        <v>47</v>
      </c>
      <c r="AD4013">
        <f>+VLOOKUP(T4013,items!$A$2:$D$1255,4,0)</f>
        <v>0</v>
      </c>
      <c r="AE4013">
        <f>+VLOOKUP(T4013,Tabla1[],5,0)</f>
        <v>0</v>
      </c>
      <c r="AF4013">
        <f t="shared" si="62"/>
        <v>12</v>
      </c>
    </row>
    <row r="4014" spans="1:32" x14ac:dyDescent="0.25">
      <c r="A4014">
        <v>99791</v>
      </c>
      <c r="B4014" t="s">
        <v>5504</v>
      </c>
      <c r="C4014" t="s">
        <v>33</v>
      </c>
      <c r="D4014">
        <v>0</v>
      </c>
      <c r="F4014" t="s">
        <v>626</v>
      </c>
      <c r="G4014" t="s">
        <v>2255</v>
      </c>
      <c r="H4014" t="s">
        <v>8201</v>
      </c>
      <c r="I4014" t="s">
        <v>8202</v>
      </c>
      <c r="J4014" t="s">
        <v>8203</v>
      </c>
      <c r="K4014" t="s">
        <v>8204</v>
      </c>
      <c r="L4014" t="s">
        <v>8205</v>
      </c>
      <c r="M4014" t="s">
        <v>2608</v>
      </c>
      <c r="N4014" t="s">
        <v>609</v>
      </c>
      <c r="O4014" t="s">
        <v>610</v>
      </c>
      <c r="P4014" t="s">
        <v>611</v>
      </c>
      <c r="Q4014" t="s">
        <v>7004</v>
      </c>
      <c r="R4014" t="s">
        <v>127</v>
      </c>
      <c r="S4014" t="s">
        <v>108</v>
      </c>
      <c r="T4014" t="s">
        <v>8206</v>
      </c>
      <c r="U4014" t="s">
        <v>8207</v>
      </c>
      <c r="X4014">
        <v>1</v>
      </c>
      <c r="Y4014">
        <v>0</v>
      </c>
      <c r="Z4014">
        <v>0</v>
      </c>
      <c r="AA4014">
        <v>0</v>
      </c>
      <c r="AB4014">
        <v>9800000</v>
      </c>
      <c r="AC4014" t="s">
        <v>47</v>
      </c>
      <c r="AD4014">
        <f>+VLOOKUP(T4014,items!$A$2:$D$1255,4,0)</f>
        <v>0</v>
      </c>
      <c r="AE4014">
        <f>+VLOOKUP(T4014,Tabla1[],5,0)</f>
        <v>0</v>
      </c>
      <c r="AF4014">
        <f t="shared" si="62"/>
        <v>2</v>
      </c>
    </row>
    <row r="4015" spans="1:32" x14ac:dyDescent="0.25">
      <c r="A4015">
        <v>99792</v>
      </c>
      <c r="B4015" t="s">
        <v>8208</v>
      </c>
      <c r="C4015" t="s">
        <v>75</v>
      </c>
      <c r="D4015">
        <v>0</v>
      </c>
      <c r="F4015" t="s">
        <v>626</v>
      </c>
      <c r="G4015" t="s">
        <v>2252</v>
      </c>
      <c r="H4015" t="s">
        <v>8209</v>
      </c>
      <c r="I4015" t="s">
        <v>8210</v>
      </c>
      <c r="J4015" t="s">
        <v>8211</v>
      </c>
      <c r="K4015" t="s">
        <v>8212</v>
      </c>
      <c r="L4015" t="s">
        <v>8213</v>
      </c>
      <c r="M4015" t="s">
        <v>2253</v>
      </c>
      <c r="N4015" t="s">
        <v>342</v>
      </c>
      <c r="O4015" t="s">
        <v>6716</v>
      </c>
      <c r="P4015" t="s">
        <v>2611</v>
      </c>
      <c r="Q4015" t="s">
        <v>308</v>
      </c>
      <c r="R4015" t="s">
        <v>63</v>
      </c>
      <c r="S4015" t="s">
        <v>44</v>
      </c>
      <c r="T4015" t="s">
        <v>713</v>
      </c>
      <c r="U4015" t="s">
        <v>714</v>
      </c>
      <c r="X4015">
        <v>1</v>
      </c>
      <c r="Y4015">
        <v>0</v>
      </c>
      <c r="Z4015">
        <v>0</v>
      </c>
      <c r="AA4015">
        <v>0</v>
      </c>
      <c r="AB4015">
        <v>320000</v>
      </c>
      <c r="AC4015" t="s">
        <v>47</v>
      </c>
      <c r="AD4015">
        <f>+VLOOKUP(T4015,items!$A$2:$D$1255,4,0)</f>
        <v>0</v>
      </c>
      <c r="AE4015">
        <f>+VLOOKUP(T4015,Tabla1[],5,0)</f>
        <v>0</v>
      </c>
      <c r="AF4015">
        <f t="shared" si="62"/>
        <v>1</v>
      </c>
    </row>
    <row r="4016" spans="1:32" x14ac:dyDescent="0.25">
      <c r="A4016">
        <v>99792</v>
      </c>
      <c r="B4016" t="s">
        <v>8208</v>
      </c>
      <c r="C4016" t="s">
        <v>75</v>
      </c>
      <c r="D4016">
        <v>0</v>
      </c>
      <c r="F4016" t="s">
        <v>626</v>
      </c>
      <c r="G4016" t="s">
        <v>2252</v>
      </c>
      <c r="H4016" t="s">
        <v>8209</v>
      </c>
      <c r="I4016" t="s">
        <v>8210</v>
      </c>
      <c r="J4016" t="s">
        <v>8211</v>
      </c>
      <c r="K4016" t="s">
        <v>8212</v>
      </c>
      <c r="L4016" t="s">
        <v>8213</v>
      </c>
      <c r="M4016" t="s">
        <v>2253</v>
      </c>
      <c r="N4016" t="s">
        <v>342</v>
      </c>
      <c r="O4016" t="s">
        <v>6716</v>
      </c>
      <c r="P4016" t="s">
        <v>2611</v>
      </c>
      <c r="Q4016" t="s">
        <v>308</v>
      </c>
      <c r="R4016" t="s">
        <v>63</v>
      </c>
      <c r="S4016" t="s">
        <v>44</v>
      </c>
      <c r="T4016" t="s">
        <v>717</v>
      </c>
      <c r="U4016" t="s">
        <v>718</v>
      </c>
      <c r="X4016">
        <v>1</v>
      </c>
      <c r="Y4016">
        <v>0</v>
      </c>
      <c r="Z4016">
        <v>0</v>
      </c>
      <c r="AA4016">
        <v>0</v>
      </c>
      <c r="AB4016">
        <v>100000</v>
      </c>
      <c r="AC4016" t="s">
        <v>47</v>
      </c>
      <c r="AD4016">
        <f>+VLOOKUP(T4016,items!$A$2:$D$1255,4,0)</f>
        <v>0</v>
      </c>
      <c r="AE4016">
        <f>+VLOOKUP(T4016,Tabla1[],5,0)</f>
        <v>0</v>
      </c>
      <c r="AF4016">
        <f t="shared" si="62"/>
        <v>1</v>
      </c>
    </row>
    <row r="4017" spans="1:32" x14ac:dyDescent="0.25">
      <c r="A4017">
        <v>99792</v>
      </c>
      <c r="B4017" t="s">
        <v>8208</v>
      </c>
      <c r="C4017" t="s">
        <v>75</v>
      </c>
      <c r="D4017">
        <v>0</v>
      </c>
      <c r="F4017" t="s">
        <v>626</v>
      </c>
      <c r="G4017" t="s">
        <v>2252</v>
      </c>
      <c r="H4017" t="s">
        <v>8209</v>
      </c>
      <c r="I4017" t="s">
        <v>8210</v>
      </c>
      <c r="J4017" t="s">
        <v>8211</v>
      </c>
      <c r="K4017" t="s">
        <v>8212</v>
      </c>
      <c r="L4017" t="s">
        <v>8213</v>
      </c>
      <c r="M4017" t="s">
        <v>2253</v>
      </c>
      <c r="N4017" t="s">
        <v>342</v>
      </c>
      <c r="O4017" t="s">
        <v>6716</v>
      </c>
      <c r="P4017" t="s">
        <v>2611</v>
      </c>
      <c r="Q4017" t="s">
        <v>308</v>
      </c>
      <c r="R4017" t="s">
        <v>63</v>
      </c>
      <c r="S4017" t="s">
        <v>44</v>
      </c>
      <c r="T4017" t="s">
        <v>986</v>
      </c>
      <c r="U4017" t="s">
        <v>987</v>
      </c>
      <c r="V4017" t="s">
        <v>2088</v>
      </c>
      <c r="W4017" t="s">
        <v>114</v>
      </c>
      <c r="X4017">
        <v>1</v>
      </c>
      <c r="Y4017">
        <v>3700</v>
      </c>
      <c r="Z4017">
        <v>2500</v>
      </c>
      <c r="AA4017">
        <v>0</v>
      </c>
      <c r="AB4017">
        <v>5257594</v>
      </c>
      <c r="AC4017" t="s">
        <v>47</v>
      </c>
      <c r="AD4017" t="str">
        <f>+VLOOKUP(T4017,items!$A$2:$D$1255,4,0)</f>
        <v>BANETA</v>
      </c>
      <c r="AE4017" t="str">
        <f>+VLOOKUP(T4017,Tabla1[],5,0)</f>
        <v>GUILLOTINA</v>
      </c>
      <c r="AF4017">
        <f t="shared" si="62"/>
        <v>1</v>
      </c>
    </row>
    <row r="4018" spans="1:32" x14ac:dyDescent="0.25">
      <c r="A4018">
        <v>99792</v>
      </c>
      <c r="B4018" t="s">
        <v>8208</v>
      </c>
      <c r="C4018" t="s">
        <v>75</v>
      </c>
      <c r="D4018">
        <v>0</v>
      </c>
      <c r="F4018" t="s">
        <v>626</v>
      </c>
      <c r="G4018" t="s">
        <v>2252</v>
      </c>
      <c r="H4018" t="s">
        <v>8209</v>
      </c>
      <c r="I4018" t="s">
        <v>8210</v>
      </c>
      <c r="J4018" t="s">
        <v>8211</v>
      </c>
      <c r="K4018" t="s">
        <v>8212</v>
      </c>
      <c r="L4018" t="s">
        <v>8213</v>
      </c>
      <c r="M4018" t="s">
        <v>2253</v>
      </c>
      <c r="N4018" t="s">
        <v>342</v>
      </c>
      <c r="O4018" t="s">
        <v>6716</v>
      </c>
      <c r="P4018" t="s">
        <v>2611</v>
      </c>
      <c r="Q4018" t="s">
        <v>308</v>
      </c>
      <c r="R4018" t="s">
        <v>63</v>
      </c>
      <c r="S4018" t="s">
        <v>44</v>
      </c>
      <c r="T4018" t="s">
        <v>347</v>
      </c>
      <c r="U4018" t="s">
        <v>348</v>
      </c>
      <c r="W4018" t="s">
        <v>114</v>
      </c>
      <c r="X4018">
        <v>1</v>
      </c>
      <c r="Y4018">
        <v>3800</v>
      </c>
      <c r="Z4018">
        <v>0</v>
      </c>
      <c r="AA4018">
        <v>0</v>
      </c>
      <c r="AB4018">
        <v>1200000</v>
      </c>
      <c r="AC4018" t="s">
        <v>47</v>
      </c>
      <c r="AD4018">
        <f>+VLOOKUP(T4018,items!$A$2:$D$1255,4,0)</f>
        <v>0</v>
      </c>
      <c r="AE4018">
        <f>+VLOOKUP(T4018,Tabla1[],5,0)</f>
        <v>0</v>
      </c>
      <c r="AF4018">
        <f t="shared" si="62"/>
        <v>1</v>
      </c>
    </row>
    <row r="4019" spans="1:32" x14ac:dyDescent="0.25">
      <c r="A4019">
        <v>99792</v>
      </c>
      <c r="B4019" t="s">
        <v>8208</v>
      </c>
      <c r="C4019" t="s">
        <v>75</v>
      </c>
      <c r="D4019">
        <v>0</v>
      </c>
      <c r="F4019" t="s">
        <v>626</v>
      </c>
      <c r="G4019" t="s">
        <v>2252</v>
      </c>
      <c r="H4019" t="s">
        <v>8209</v>
      </c>
      <c r="I4019" t="s">
        <v>8210</v>
      </c>
      <c r="J4019" t="s">
        <v>8211</v>
      </c>
      <c r="K4019" t="s">
        <v>8212</v>
      </c>
      <c r="L4019" t="s">
        <v>8213</v>
      </c>
      <c r="M4019" t="s">
        <v>2253</v>
      </c>
      <c r="N4019" t="s">
        <v>342</v>
      </c>
      <c r="O4019" t="s">
        <v>6716</v>
      </c>
      <c r="P4019" t="s">
        <v>2611</v>
      </c>
      <c r="Q4019" t="s">
        <v>308</v>
      </c>
      <c r="R4019" t="s">
        <v>63</v>
      </c>
      <c r="S4019" t="s">
        <v>44</v>
      </c>
      <c r="T4019" t="s">
        <v>1451</v>
      </c>
      <c r="U4019" t="s">
        <v>1452</v>
      </c>
      <c r="W4019" t="s">
        <v>114</v>
      </c>
      <c r="X4019">
        <v>2</v>
      </c>
      <c r="Y4019">
        <v>0</v>
      </c>
      <c r="Z4019">
        <v>0</v>
      </c>
      <c r="AA4019">
        <v>0</v>
      </c>
      <c r="AB4019">
        <v>657982</v>
      </c>
      <c r="AC4019" t="s">
        <v>47</v>
      </c>
      <c r="AD4019">
        <f>+VLOOKUP(T4019,items!$A$2:$D$1255,4,0)</f>
        <v>0</v>
      </c>
      <c r="AE4019">
        <f>+VLOOKUP(T4019,Tabla1[],5,0)</f>
        <v>0</v>
      </c>
      <c r="AF4019">
        <f t="shared" si="62"/>
        <v>1</v>
      </c>
    </row>
    <row r="4020" spans="1:32" x14ac:dyDescent="0.25">
      <c r="A4020">
        <v>99792</v>
      </c>
      <c r="B4020" t="s">
        <v>8208</v>
      </c>
      <c r="C4020" t="s">
        <v>75</v>
      </c>
      <c r="D4020">
        <v>0</v>
      </c>
      <c r="F4020" t="s">
        <v>626</v>
      </c>
      <c r="G4020" t="s">
        <v>2252</v>
      </c>
      <c r="H4020" t="s">
        <v>8209</v>
      </c>
      <c r="I4020" t="s">
        <v>8210</v>
      </c>
      <c r="J4020" t="s">
        <v>8211</v>
      </c>
      <c r="K4020" t="s">
        <v>8212</v>
      </c>
      <c r="L4020" t="s">
        <v>8213</v>
      </c>
      <c r="M4020" t="s">
        <v>2253</v>
      </c>
      <c r="N4020" t="s">
        <v>342</v>
      </c>
      <c r="O4020" t="s">
        <v>6716</v>
      </c>
      <c r="P4020" t="s">
        <v>2611</v>
      </c>
      <c r="Q4020" t="s">
        <v>308</v>
      </c>
      <c r="R4020" t="s">
        <v>63</v>
      </c>
      <c r="S4020" t="s">
        <v>44</v>
      </c>
      <c r="T4020" t="s">
        <v>2369</v>
      </c>
      <c r="U4020" t="s">
        <v>2370</v>
      </c>
      <c r="W4020" t="s">
        <v>114</v>
      </c>
      <c r="X4020">
        <v>1</v>
      </c>
      <c r="Y4020">
        <v>0</v>
      </c>
      <c r="Z4020">
        <v>2500</v>
      </c>
      <c r="AA4020">
        <v>0</v>
      </c>
      <c r="AB4020">
        <v>786359</v>
      </c>
      <c r="AC4020" t="s">
        <v>47</v>
      </c>
      <c r="AD4020">
        <f>+VLOOKUP(T4020,items!$A$2:$D$1255,4,0)</f>
        <v>0</v>
      </c>
      <c r="AE4020">
        <f>+VLOOKUP(T4020,Tabla1[],5,0)</f>
        <v>0</v>
      </c>
      <c r="AF4020">
        <f t="shared" si="62"/>
        <v>1</v>
      </c>
    </row>
    <row r="4021" spans="1:32" x14ac:dyDescent="0.25">
      <c r="A4021">
        <v>99792</v>
      </c>
      <c r="B4021" t="s">
        <v>8208</v>
      </c>
      <c r="C4021" t="s">
        <v>75</v>
      </c>
      <c r="D4021">
        <v>0</v>
      </c>
      <c r="F4021" t="s">
        <v>626</v>
      </c>
      <c r="G4021" t="s">
        <v>2252</v>
      </c>
      <c r="H4021" t="s">
        <v>8209</v>
      </c>
      <c r="I4021" t="s">
        <v>8210</v>
      </c>
      <c r="J4021" t="s">
        <v>8211</v>
      </c>
      <c r="K4021" t="s">
        <v>8212</v>
      </c>
      <c r="L4021" t="s">
        <v>8213</v>
      </c>
      <c r="M4021" t="s">
        <v>2253</v>
      </c>
      <c r="N4021" t="s">
        <v>342</v>
      </c>
      <c r="O4021" t="s">
        <v>6716</v>
      </c>
      <c r="P4021" t="s">
        <v>2611</v>
      </c>
      <c r="Q4021" t="s">
        <v>308</v>
      </c>
      <c r="R4021" t="s">
        <v>63</v>
      </c>
      <c r="S4021" t="s">
        <v>44</v>
      </c>
      <c r="T4021" t="s">
        <v>4574</v>
      </c>
      <c r="U4021" t="s">
        <v>4575</v>
      </c>
      <c r="W4021" t="s">
        <v>114</v>
      </c>
      <c r="X4021">
        <v>1</v>
      </c>
      <c r="Y4021">
        <v>3800</v>
      </c>
      <c r="Z4021">
        <v>0</v>
      </c>
      <c r="AA4021">
        <v>0</v>
      </c>
      <c r="AB4021">
        <v>1862110</v>
      </c>
      <c r="AC4021" t="s">
        <v>47</v>
      </c>
      <c r="AD4021">
        <f>+VLOOKUP(T4021,items!$A$2:$D$1255,4,0)</f>
        <v>0</v>
      </c>
      <c r="AE4021">
        <f>+VLOOKUP(T4021,Tabla1[],5,0)</f>
        <v>0</v>
      </c>
      <c r="AF4021">
        <f t="shared" si="62"/>
        <v>1</v>
      </c>
    </row>
    <row r="4022" spans="1:32" x14ac:dyDescent="0.25">
      <c r="A4022">
        <v>99798</v>
      </c>
      <c r="B4022" t="s">
        <v>7889</v>
      </c>
      <c r="C4022" t="s">
        <v>1065</v>
      </c>
      <c r="D4022">
        <v>0</v>
      </c>
      <c r="F4022" t="s">
        <v>626</v>
      </c>
      <c r="G4022" t="s">
        <v>341</v>
      </c>
      <c r="H4022" t="s">
        <v>8214</v>
      </c>
      <c r="I4022" t="s">
        <v>37</v>
      </c>
      <c r="J4022" t="s">
        <v>37</v>
      </c>
      <c r="K4022" t="s">
        <v>8215</v>
      </c>
      <c r="L4022" t="s">
        <v>8216</v>
      </c>
      <c r="M4022" t="s">
        <v>2253</v>
      </c>
      <c r="N4022" t="s">
        <v>2253</v>
      </c>
      <c r="O4022" t="s">
        <v>4884</v>
      </c>
      <c r="P4022" t="s">
        <v>3177</v>
      </c>
      <c r="Q4022" t="s">
        <v>3177</v>
      </c>
      <c r="R4022" t="s">
        <v>127</v>
      </c>
      <c r="S4022" t="s">
        <v>128</v>
      </c>
      <c r="T4022" t="s">
        <v>3142</v>
      </c>
      <c r="U4022" t="s">
        <v>3143</v>
      </c>
      <c r="X4022">
        <v>1</v>
      </c>
      <c r="Y4022">
        <v>0</v>
      </c>
      <c r="Z4022">
        <v>0</v>
      </c>
      <c r="AA4022">
        <v>0</v>
      </c>
      <c r="AB4022">
        <v>571814</v>
      </c>
      <c r="AC4022" t="s">
        <v>47</v>
      </c>
      <c r="AD4022" t="str">
        <f>+VLOOKUP(T4022,items!$A$2:$D$1255,4,0)</f>
        <v>MUEBLES</v>
      </c>
      <c r="AE4022">
        <f>+VLOOKUP(T4022,Tabla1[],5,0)</f>
        <v>0</v>
      </c>
      <c r="AF4022">
        <f t="shared" si="62"/>
        <v>1</v>
      </c>
    </row>
    <row r="4023" spans="1:32" x14ac:dyDescent="0.25">
      <c r="A4023">
        <v>99799</v>
      </c>
      <c r="B4023" t="s">
        <v>8217</v>
      </c>
      <c r="C4023" t="s">
        <v>33</v>
      </c>
      <c r="D4023">
        <v>0</v>
      </c>
      <c r="F4023" t="s">
        <v>626</v>
      </c>
      <c r="G4023" t="s">
        <v>626</v>
      </c>
      <c r="H4023" t="s">
        <v>8218</v>
      </c>
      <c r="I4023" t="s">
        <v>37</v>
      </c>
      <c r="J4023" t="s">
        <v>8219</v>
      </c>
      <c r="K4023" t="s">
        <v>8220</v>
      </c>
      <c r="L4023" t="s">
        <v>8221</v>
      </c>
      <c r="M4023" t="s">
        <v>341</v>
      </c>
      <c r="N4023" t="s">
        <v>341</v>
      </c>
      <c r="O4023" t="s">
        <v>7254</v>
      </c>
      <c r="P4023" t="s">
        <v>6845</v>
      </c>
      <c r="Q4023" t="s">
        <v>6385</v>
      </c>
      <c r="R4023" t="s">
        <v>127</v>
      </c>
      <c r="S4023" t="s">
        <v>44</v>
      </c>
      <c r="T4023" t="s">
        <v>311</v>
      </c>
      <c r="U4023" t="s">
        <v>312</v>
      </c>
      <c r="V4023" t="s">
        <v>2013</v>
      </c>
      <c r="X4023">
        <v>2</v>
      </c>
      <c r="Y4023">
        <v>0</v>
      </c>
      <c r="Z4023">
        <v>0</v>
      </c>
      <c r="AA4023">
        <v>0</v>
      </c>
      <c r="AB4023">
        <v>3024014</v>
      </c>
      <c r="AC4023" t="s">
        <v>47</v>
      </c>
      <c r="AD4023" t="str">
        <f>+VLOOKUP(T4023,items!$A$2:$D$1255,4,0)</f>
        <v>MUEBLES</v>
      </c>
      <c r="AE4023">
        <f>+VLOOKUP(T4023,Tabla1[],5,0)</f>
        <v>0</v>
      </c>
      <c r="AF4023">
        <f t="shared" si="62"/>
        <v>1</v>
      </c>
    </row>
    <row r="4024" spans="1:32" x14ac:dyDescent="0.25">
      <c r="A4024">
        <v>99808</v>
      </c>
      <c r="B4024" t="s">
        <v>8222</v>
      </c>
      <c r="C4024" t="s">
        <v>75</v>
      </c>
      <c r="D4024">
        <v>0</v>
      </c>
      <c r="F4024" t="s">
        <v>626</v>
      </c>
      <c r="G4024" t="s">
        <v>6584</v>
      </c>
      <c r="H4024" t="s">
        <v>8223</v>
      </c>
      <c r="I4024" t="s">
        <v>37</v>
      </c>
      <c r="J4024" t="s">
        <v>8224</v>
      </c>
      <c r="K4024" t="s">
        <v>8225</v>
      </c>
      <c r="L4024" t="s">
        <v>37</v>
      </c>
      <c r="M4024" t="s">
        <v>387</v>
      </c>
      <c r="N4024" t="s">
        <v>387</v>
      </c>
      <c r="O4024" t="s">
        <v>343</v>
      </c>
      <c r="P4024" t="s">
        <v>5230</v>
      </c>
      <c r="Q4024" t="s">
        <v>5230</v>
      </c>
      <c r="R4024" t="s">
        <v>43</v>
      </c>
      <c r="S4024" t="s">
        <v>164</v>
      </c>
      <c r="T4024" t="s">
        <v>3488</v>
      </c>
      <c r="U4024" t="s">
        <v>3489</v>
      </c>
      <c r="X4024">
        <v>1</v>
      </c>
      <c r="Y4024">
        <v>0</v>
      </c>
      <c r="Z4024">
        <v>0</v>
      </c>
      <c r="AA4024">
        <v>0</v>
      </c>
      <c r="AB4024">
        <v>50000</v>
      </c>
      <c r="AC4024" t="s">
        <v>47</v>
      </c>
      <c r="AD4024">
        <f>+VLOOKUP(T4024,items!$A$2:$D$1255,4,0)</f>
        <v>0</v>
      </c>
      <c r="AE4024">
        <f>+VLOOKUP(T4024,Tabla1[],5,0)</f>
        <v>0</v>
      </c>
      <c r="AF4024">
        <f t="shared" si="62"/>
        <v>12</v>
      </c>
    </row>
    <row r="4025" spans="1:32" x14ac:dyDescent="0.25">
      <c r="A4025">
        <v>99808</v>
      </c>
      <c r="B4025" t="s">
        <v>8222</v>
      </c>
      <c r="C4025" t="s">
        <v>75</v>
      </c>
      <c r="D4025">
        <v>0</v>
      </c>
      <c r="F4025" t="s">
        <v>626</v>
      </c>
      <c r="G4025" t="s">
        <v>6584</v>
      </c>
      <c r="H4025" t="s">
        <v>8223</v>
      </c>
      <c r="I4025" t="s">
        <v>37</v>
      </c>
      <c r="J4025" t="s">
        <v>8224</v>
      </c>
      <c r="K4025" t="s">
        <v>8225</v>
      </c>
      <c r="L4025" t="s">
        <v>37</v>
      </c>
      <c r="M4025" t="s">
        <v>387</v>
      </c>
      <c r="N4025" t="s">
        <v>387</v>
      </c>
      <c r="O4025" t="s">
        <v>343</v>
      </c>
      <c r="P4025" t="s">
        <v>5230</v>
      </c>
      <c r="Q4025" t="s">
        <v>5230</v>
      </c>
      <c r="R4025" t="s">
        <v>43</v>
      </c>
      <c r="S4025" t="s">
        <v>164</v>
      </c>
      <c r="T4025" t="s">
        <v>6453</v>
      </c>
      <c r="U4025" t="s">
        <v>6454</v>
      </c>
      <c r="X4025">
        <v>2</v>
      </c>
      <c r="Y4025">
        <v>0</v>
      </c>
      <c r="Z4025">
        <v>0</v>
      </c>
      <c r="AA4025">
        <v>0</v>
      </c>
      <c r="AB4025">
        <v>39000</v>
      </c>
      <c r="AC4025" t="s">
        <v>47</v>
      </c>
      <c r="AD4025">
        <f>+VLOOKUP(T4025,items!$A$2:$D$1255,4,0)</f>
        <v>0</v>
      </c>
      <c r="AE4025">
        <f>+VLOOKUP(T4025,Tabla1[],5,0)</f>
        <v>0</v>
      </c>
      <c r="AF4025">
        <f t="shared" si="62"/>
        <v>12</v>
      </c>
    </row>
    <row r="4026" spans="1:32" x14ac:dyDescent="0.25">
      <c r="A4026">
        <v>99808</v>
      </c>
      <c r="B4026" t="s">
        <v>8222</v>
      </c>
      <c r="C4026" t="s">
        <v>75</v>
      </c>
      <c r="D4026">
        <v>0</v>
      </c>
      <c r="F4026" t="s">
        <v>626</v>
      </c>
      <c r="G4026" t="s">
        <v>6584</v>
      </c>
      <c r="H4026" t="s">
        <v>8223</v>
      </c>
      <c r="I4026" t="s">
        <v>37</v>
      </c>
      <c r="J4026" t="s">
        <v>8224</v>
      </c>
      <c r="K4026" t="s">
        <v>8225</v>
      </c>
      <c r="L4026" t="s">
        <v>37</v>
      </c>
      <c r="M4026" t="s">
        <v>387</v>
      </c>
      <c r="N4026" t="s">
        <v>387</v>
      </c>
      <c r="O4026" t="s">
        <v>343</v>
      </c>
      <c r="P4026" t="s">
        <v>5230</v>
      </c>
      <c r="Q4026" t="s">
        <v>5230</v>
      </c>
      <c r="R4026" t="s">
        <v>43</v>
      </c>
      <c r="S4026" t="s">
        <v>164</v>
      </c>
      <c r="T4026" t="s">
        <v>3266</v>
      </c>
      <c r="U4026" t="s">
        <v>3267</v>
      </c>
      <c r="X4026">
        <v>2</v>
      </c>
      <c r="Y4026">
        <v>0</v>
      </c>
      <c r="Z4026">
        <v>0</v>
      </c>
      <c r="AA4026">
        <v>0</v>
      </c>
      <c r="AB4026">
        <v>56550</v>
      </c>
      <c r="AC4026" t="s">
        <v>47</v>
      </c>
      <c r="AD4026">
        <f>+VLOOKUP(T4026,items!$A$2:$D$1255,4,0)</f>
        <v>0</v>
      </c>
      <c r="AE4026">
        <f>+VLOOKUP(T4026,Tabla1[],5,0)</f>
        <v>0</v>
      </c>
      <c r="AF4026">
        <f t="shared" si="62"/>
        <v>12</v>
      </c>
    </row>
    <row r="4027" spans="1:32" x14ac:dyDescent="0.25">
      <c r="A4027">
        <v>99808</v>
      </c>
      <c r="B4027" t="s">
        <v>8222</v>
      </c>
      <c r="C4027" t="s">
        <v>75</v>
      </c>
      <c r="D4027">
        <v>0</v>
      </c>
      <c r="F4027" t="s">
        <v>626</v>
      </c>
      <c r="G4027" t="s">
        <v>6584</v>
      </c>
      <c r="H4027" t="s">
        <v>8223</v>
      </c>
      <c r="I4027" t="s">
        <v>37</v>
      </c>
      <c r="J4027" t="s">
        <v>8224</v>
      </c>
      <c r="K4027" t="s">
        <v>8225</v>
      </c>
      <c r="L4027" t="s">
        <v>37</v>
      </c>
      <c r="M4027" t="s">
        <v>387</v>
      </c>
      <c r="N4027" t="s">
        <v>387</v>
      </c>
      <c r="O4027" t="s">
        <v>343</v>
      </c>
      <c r="P4027" t="s">
        <v>5230</v>
      </c>
      <c r="Q4027" t="s">
        <v>5230</v>
      </c>
      <c r="R4027" t="s">
        <v>43</v>
      </c>
      <c r="S4027" t="s">
        <v>164</v>
      </c>
      <c r="T4027" t="s">
        <v>6198</v>
      </c>
      <c r="U4027" t="s">
        <v>6199</v>
      </c>
      <c r="X4027">
        <v>0</v>
      </c>
      <c r="Y4027">
        <v>0</v>
      </c>
      <c r="Z4027">
        <v>0</v>
      </c>
      <c r="AA4027">
        <v>0</v>
      </c>
      <c r="AB4027">
        <v>0</v>
      </c>
      <c r="AC4027" t="s">
        <v>47</v>
      </c>
      <c r="AD4027">
        <f>+VLOOKUP(T4027,items!$A$2:$D$1255,4,0)</f>
        <v>0</v>
      </c>
      <c r="AE4027">
        <f>+VLOOKUP(T4027,Tabla1[],5,0)</f>
        <v>0</v>
      </c>
      <c r="AF4027">
        <f t="shared" si="62"/>
        <v>12</v>
      </c>
    </row>
    <row r="4028" spans="1:32" x14ac:dyDescent="0.25">
      <c r="A4028">
        <v>99808</v>
      </c>
      <c r="B4028" t="s">
        <v>8222</v>
      </c>
      <c r="C4028" t="s">
        <v>75</v>
      </c>
      <c r="D4028">
        <v>0</v>
      </c>
      <c r="F4028" t="s">
        <v>626</v>
      </c>
      <c r="G4028" t="s">
        <v>6584</v>
      </c>
      <c r="H4028" t="s">
        <v>8223</v>
      </c>
      <c r="I4028" t="s">
        <v>37</v>
      </c>
      <c r="J4028" t="s">
        <v>8224</v>
      </c>
      <c r="K4028" t="s">
        <v>8225</v>
      </c>
      <c r="L4028" t="s">
        <v>37</v>
      </c>
      <c r="M4028" t="s">
        <v>387</v>
      </c>
      <c r="N4028" t="s">
        <v>387</v>
      </c>
      <c r="O4028" t="s">
        <v>343</v>
      </c>
      <c r="P4028" t="s">
        <v>5230</v>
      </c>
      <c r="Q4028" t="s">
        <v>5230</v>
      </c>
      <c r="R4028" t="s">
        <v>43</v>
      </c>
      <c r="S4028" t="s">
        <v>164</v>
      </c>
      <c r="T4028" t="s">
        <v>5586</v>
      </c>
      <c r="U4028" t="s">
        <v>5587</v>
      </c>
      <c r="X4028">
        <v>0</v>
      </c>
      <c r="Y4028">
        <v>0</v>
      </c>
      <c r="Z4028">
        <v>0</v>
      </c>
      <c r="AA4028">
        <v>0</v>
      </c>
      <c r="AB4028">
        <v>0</v>
      </c>
      <c r="AC4028" t="s">
        <v>47</v>
      </c>
      <c r="AD4028">
        <f>+VLOOKUP(T4028,items!$A$2:$D$1255,4,0)</f>
        <v>0</v>
      </c>
      <c r="AE4028">
        <f>+VLOOKUP(T4028,Tabla1[],5,0)</f>
        <v>0</v>
      </c>
      <c r="AF4028">
        <f t="shared" si="62"/>
        <v>12</v>
      </c>
    </row>
    <row r="4029" spans="1:32" x14ac:dyDescent="0.25">
      <c r="A4029">
        <v>99814</v>
      </c>
      <c r="B4029" t="s">
        <v>1003</v>
      </c>
      <c r="C4029" t="s">
        <v>75</v>
      </c>
      <c r="D4029">
        <v>0</v>
      </c>
      <c r="F4029" t="s">
        <v>626</v>
      </c>
      <c r="G4029" t="s">
        <v>4415</v>
      </c>
      <c r="H4029" t="s">
        <v>8226</v>
      </c>
      <c r="I4029" t="s">
        <v>37</v>
      </c>
      <c r="J4029" t="s">
        <v>8227</v>
      </c>
      <c r="K4029" t="s">
        <v>8228</v>
      </c>
      <c r="L4029" t="s">
        <v>37</v>
      </c>
      <c r="M4029" t="s">
        <v>76</v>
      </c>
      <c r="N4029" t="s">
        <v>76</v>
      </c>
      <c r="O4029" t="s">
        <v>6792</v>
      </c>
      <c r="P4029" t="s">
        <v>5541</v>
      </c>
      <c r="Q4029" t="s">
        <v>5541</v>
      </c>
      <c r="R4029" t="s">
        <v>127</v>
      </c>
      <c r="S4029" t="s">
        <v>128</v>
      </c>
      <c r="T4029" t="s">
        <v>4215</v>
      </c>
      <c r="U4029" t="s">
        <v>4216</v>
      </c>
      <c r="X4029">
        <v>6</v>
      </c>
      <c r="Y4029">
        <v>0</v>
      </c>
      <c r="Z4029">
        <v>0</v>
      </c>
      <c r="AA4029">
        <v>0</v>
      </c>
      <c r="AB4029">
        <v>0</v>
      </c>
      <c r="AC4029" t="s">
        <v>47</v>
      </c>
      <c r="AD4029">
        <f>+VLOOKUP(T4029,items!$A$2:$D$1255,4,0)</f>
        <v>0</v>
      </c>
      <c r="AE4029">
        <f>+VLOOKUP(T4029,Tabla1[],5,0)</f>
        <v>0</v>
      </c>
      <c r="AF4029">
        <f t="shared" si="62"/>
        <v>1</v>
      </c>
    </row>
    <row r="4030" spans="1:32" x14ac:dyDescent="0.25">
      <c r="A4030">
        <v>99830</v>
      </c>
      <c r="B4030" t="s">
        <v>8229</v>
      </c>
      <c r="C4030" t="s">
        <v>33</v>
      </c>
      <c r="D4030">
        <v>0</v>
      </c>
      <c r="F4030" t="s">
        <v>1215</v>
      </c>
      <c r="G4030" t="s">
        <v>2255</v>
      </c>
      <c r="H4030" t="s">
        <v>8230</v>
      </c>
      <c r="I4030" t="s">
        <v>37</v>
      </c>
      <c r="J4030" t="s">
        <v>37</v>
      </c>
      <c r="K4030" t="s">
        <v>8231</v>
      </c>
      <c r="L4030" t="s">
        <v>8232</v>
      </c>
      <c r="M4030" t="s">
        <v>326</v>
      </c>
      <c r="N4030" t="s">
        <v>326</v>
      </c>
      <c r="O4030" t="s">
        <v>2611</v>
      </c>
      <c r="P4030" t="s">
        <v>3935</v>
      </c>
      <c r="Q4030" t="s">
        <v>8233</v>
      </c>
      <c r="R4030" t="s">
        <v>63</v>
      </c>
      <c r="S4030" t="s">
        <v>44</v>
      </c>
      <c r="T4030" t="s">
        <v>1457</v>
      </c>
      <c r="U4030" t="s">
        <v>1458</v>
      </c>
      <c r="X4030">
        <v>1</v>
      </c>
      <c r="Y4030">
        <v>0</v>
      </c>
      <c r="Z4030">
        <v>0</v>
      </c>
      <c r="AA4030">
        <v>0</v>
      </c>
      <c r="AB4030">
        <v>1712671</v>
      </c>
      <c r="AC4030" t="s">
        <v>47</v>
      </c>
      <c r="AD4030" t="str">
        <f>+VLOOKUP(T4030,items!$A$2:$D$1255,4,0)</f>
        <v>MUEBLES</v>
      </c>
      <c r="AE4030">
        <f>+VLOOKUP(T4030,Tabla1[],5,0)</f>
        <v>0</v>
      </c>
      <c r="AF4030">
        <f t="shared" si="62"/>
        <v>1</v>
      </c>
    </row>
    <row r="4031" spans="1:32" x14ac:dyDescent="0.25">
      <c r="A4031">
        <v>99830</v>
      </c>
      <c r="B4031" t="s">
        <v>8229</v>
      </c>
      <c r="C4031" t="s">
        <v>33</v>
      </c>
      <c r="D4031">
        <v>0</v>
      </c>
      <c r="F4031" t="s">
        <v>1215</v>
      </c>
      <c r="G4031" t="s">
        <v>2255</v>
      </c>
      <c r="H4031" t="s">
        <v>8230</v>
      </c>
      <c r="I4031" t="s">
        <v>37</v>
      </c>
      <c r="J4031" t="s">
        <v>37</v>
      </c>
      <c r="K4031" t="s">
        <v>8231</v>
      </c>
      <c r="L4031" t="s">
        <v>8232</v>
      </c>
      <c r="M4031" t="s">
        <v>326</v>
      </c>
      <c r="N4031" t="s">
        <v>326</v>
      </c>
      <c r="O4031" t="s">
        <v>2611</v>
      </c>
      <c r="P4031" t="s">
        <v>3935</v>
      </c>
      <c r="Q4031" t="s">
        <v>8233</v>
      </c>
      <c r="R4031" t="s">
        <v>63</v>
      </c>
      <c r="S4031" t="s">
        <v>44</v>
      </c>
      <c r="T4031" t="s">
        <v>3317</v>
      </c>
      <c r="U4031" t="s">
        <v>3318</v>
      </c>
      <c r="X4031">
        <v>2</v>
      </c>
      <c r="Y4031">
        <v>0</v>
      </c>
      <c r="Z4031">
        <v>0</v>
      </c>
      <c r="AA4031">
        <v>0</v>
      </c>
      <c r="AB4031">
        <v>2160000</v>
      </c>
      <c r="AC4031" t="s">
        <v>47</v>
      </c>
      <c r="AD4031">
        <f>+VLOOKUP(T4031,items!$A$2:$D$1255,4,0)</f>
        <v>0</v>
      </c>
      <c r="AE4031">
        <f>+VLOOKUP(T4031,Tabla1[],5,0)</f>
        <v>0</v>
      </c>
      <c r="AF4031">
        <f t="shared" si="62"/>
        <v>1</v>
      </c>
    </row>
    <row r="4032" spans="1:32" x14ac:dyDescent="0.25">
      <c r="A4032">
        <v>99830</v>
      </c>
      <c r="B4032" t="s">
        <v>8229</v>
      </c>
      <c r="C4032" t="s">
        <v>33</v>
      </c>
      <c r="D4032">
        <v>0</v>
      </c>
      <c r="F4032" t="s">
        <v>1215</v>
      </c>
      <c r="G4032" t="s">
        <v>2255</v>
      </c>
      <c r="H4032" t="s">
        <v>8230</v>
      </c>
      <c r="I4032" t="s">
        <v>37</v>
      </c>
      <c r="J4032" t="s">
        <v>37</v>
      </c>
      <c r="K4032" t="s">
        <v>8231</v>
      </c>
      <c r="L4032" t="s">
        <v>8232</v>
      </c>
      <c r="M4032" t="s">
        <v>326</v>
      </c>
      <c r="N4032" t="s">
        <v>326</v>
      </c>
      <c r="O4032" t="s">
        <v>2611</v>
      </c>
      <c r="P4032" t="s">
        <v>3935</v>
      </c>
      <c r="Q4032" t="s">
        <v>8233</v>
      </c>
      <c r="R4032" t="s">
        <v>63</v>
      </c>
      <c r="S4032" t="s">
        <v>44</v>
      </c>
      <c r="T4032" t="s">
        <v>1459</v>
      </c>
      <c r="U4032" t="s">
        <v>1460</v>
      </c>
      <c r="X4032">
        <v>6</v>
      </c>
      <c r="Y4032">
        <v>0</v>
      </c>
      <c r="Z4032">
        <v>0</v>
      </c>
      <c r="AA4032">
        <v>0</v>
      </c>
      <c r="AB4032">
        <v>2241516</v>
      </c>
      <c r="AC4032" t="s">
        <v>47</v>
      </c>
      <c r="AD4032" t="str">
        <f>+VLOOKUP(T4032,items!$A$2:$D$1255,4,0)</f>
        <v>MUEBLES</v>
      </c>
      <c r="AE4032">
        <f>+VLOOKUP(T4032,Tabla1[],5,0)</f>
        <v>0</v>
      </c>
      <c r="AF4032">
        <f t="shared" si="62"/>
        <v>1</v>
      </c>
    </row>
    <row r="4033" spans="1:32" x14ac:dyDescent="0.25">
      <c r="A4033">
        <v>99830</v>
      </c>
      <c r="B4033" t="s">
        <v>8229</v>
      </c>
      <c r="C4033" t="s">
        <v>33</v>
      </c>
      <c r="D4033">
        <v>0</v>
      </c>
      <c r="F4033" t="s">
        <v>1215</v>
      </c>
      <c r="G4033" t="s">
        <v>2255</v>
      </c>
      <c r="H4033" t="s">
        <v>8230</v>
      </c>
      <c r="I4033" t="s">
        <v>37</v>
      </c>
      <c r="J4033" t="s">
        <v>37</v>
      </c>
      <c r="K4033" t="s">
        <v>8231</v>
      </c>
      <c r="L4033" t="s">
        <v>8232</v>
      </c>
      <c r="M4033" t="s">
        <v>326</v>
      </c>
      <c r="N4033" t="s">
        <v>326</v>
      </c>
      <c r="O4033" t="s">
        <v>2611</v>
      </c>
      <c r="P4033" t="s">
        <v>3935</v>
      </c>
      <c r="Q4033" t="s">
        <v>8233</v>
      </c>
      <c r="R4033" t="s">
        <v>63</v>
      </c>
      <c r="S4033" t="s">
        <v>44</v>
      </c>
      <c r="T4033" t="s">
        <v>8234</v>
      </c>
      <c r="U4033" t="s">
        <v>8235</v>
      </c>
      <c r="X4033">
        <v>1</v>
      </c>
      <c r="Y4033">
        <v>0</v>
      </c>
      <c r="Z4033">
        <v>0</v>
      </c>
      <c r="AA4033">
        <v>0</v>
      </c>
      <c r="AB4033">
        <v>5450372</v>
      </c>
      <c r="AC4033" t="s">
        <v>47</v>
      </c>
      <c r="AD4033" t="str">
        <f>+VLOOKUP(T4033,items!$A$2:$D$1255,4,0)</f>
        <v>MUEBLES</v>
      </c>
      <c r="AE4033">
        <f>+VLOOKUP(T4033,Tabla1[],5,0)</f>
        <v>0</v>
      </c>
      <c r="AF4033">
        <f t="shared" si="62"/>
        <v>1</v>
      </c>
    </row>
    <row r="4034" spans="1:32" x14ac:dyDescent="0.25">
      <c r="A4034">
        <v>99831</v>
      </c>
      <c r="B4034" t="s">
        <v>8236</v>
      </c>
      <c r="C4034" t="s">
        <v>33</v>
      </c>
      <c r="D4034">
        <v>0</v>
      </c>
      <c r="F4034" t="s">
        <v>2252</v>
      </c>
      <c r="G4034" t="s">
        <v>341</v>
      </c>
      <c r="H4034" t="s">
        <v>8237</v>
      </c>
      <c r="I4034" t="s">
        <v>37</v>
      </c>
      <c r="J4034" t="s">
        <v>8238</v>
      </c>
      <c r="K4034" t="s">
        <v>8239</v>
      </c>
      <c r="L4034" t="s">
        <v>8240</v>
      </c>
      <c r="M4034" t="s">
        <v>386</v>
      </c>
      <c r="N4034" t="s">
        <v>386</v>
      </c>
      <c r="O4034" t="s">
        <v>4321</v>
      </c>
      <c r="P4034" t="s">
        <v>308</v>
      </c>
      <c r="Q4034" t="s">
        <v>5125</v>
      </c>
      <c r="R4034" t="s">
        <v>127</v>
      </c>
      <c r="S4034" t="s">
        <v>256</v>
      </c>
      <c r="T4034" t="s">
        <v>8241</v>
      </c>
      <c r="U4034" t="s">
        <v>8242</v>
      </c>
      <c r="V4034" t="s">
        <v>259</v>
      </c>
      <c r="X4034">
        <v>2</v>
      </c>
      <c r="Y4034">
        <v>0</v>
      </c>
      <c r="Z4034">
        <v>0</v>
      </c>
      <c r="AA4034">
        <v>0</v>
      </c>
      <c r="AB4034">
        <v>598562</v>
      </c>
      <c r="AC4034" t="s">
        <v>47</v>
      </c>
      <c r="AD4034" t="str">
        <f>+VLOOKUP(T4034,items!$A$2:$D$1255,4,0)</f>
        <v>FUNDA</v>
      </c>
      <c r="AE4034">
        <f>+VLOOKUP(T4034,Tabla1[],5,0)</f>
        <v>0</v>
      </c>
      <c r="AF4034">
        <f t="shared" ref="AF4034:AF4097" si="63">+MONTH(O4034)</f>
        <v>1</v>
      </c>
    </row>
    <row r="4035" spans="1:32" x14ac:dyDescent="0.25">
      <c r="A4035">
        <v>99846</v>
      </c>
      <c r="B4035" t="s">
        <v>3554</v>
      </c>
      <c r="C4035" t="s">
        <v>75</v>
      </c>
      <c r="D4035">
        <v>0</v>
      </c>
      <c r="F4035" t="s">
        <v>2252</v>
      </c>
      <c r="G4035" t="s">
        <v>2252</v>
      </c>
      <c r="H4035" t="s">
        <v>8243</v>
      </c>
      <c r="I4035" t="s">
        <v>37</v>
      </c>
      <c r="J4035" t="s">
        <v>8244</v>
      </c>
      <c r="K4035" t="s">
        <v>8245</v>
      </c>
      <c r="L4035" t="s">
        <v>37</v>
      </c>
      <c r="M4035" t="s">
        <v>341</v>
      </c>
      <c r="N4035" t="s">
        <v>341</v>
      </c>
      <c r="O4035" t="s">
        <v>386</v>
      </c>
      <c r="P4035" t="s">
        <v>2254</v>
      </c>
      <c r="Q4035" t="s">
        <v>2254</v>
      </c>
      <c r="R4035" t="s">
        <v>127</v>
      </c>
      <c r="S4035" t="s">
        <v>164</v>
      </c>
      <c r="T4035" t="s">
        <v>2660</v>
      </c>
      <c r="U4035" t="s">
        <v>2661</v>
      </c>
      <c r="X4035">
        <v>10.5</v>
      </c>
      <c r="Y4035">
        <v>0</v>
      </c>
      <c r="Z4035">
        <v>0</v>
      </c>
      <c r="AA4035">
        <v>0</v>
      </c>
      <c r="AB4035">
        <v>552300</v>
      </c>
      <c r="AC4035" t="s">
        <v>47</v>
      </c>
      <c r="AD4035">
        <f>+VLOOKUP(T4035,items!$A$2:$D$1255,4,0)</f>
        <v>0</v>
      </c>
      <c r="AE4035">
        <f>+VLOOKUP(T4035,Tabla1[],5,0)</f>
        <v>0</v>
      </c>
      <c r="AF4035">
        <f t="shared" si="63"/>
        <v>12</v>
      </c>
    </row>
    <row r="4036" spans="1:32" x14ac:dyDescent="0.25">
      <c r="A4036">
        <v>99855</v>
      </c>
      <c r="B4036" t="s">
        <v>6856</v>
      </c>
      <c r="C4036" t="s">
        <v>33</v>
      </c>
      <c r="D4036">
        <v>0</v>
      </c>
      <c r="F4036" t="s">
        <v>2252</v>
      </c>
      <c r="G4036" t="s">
        <v>2253</v>
      </c>
      <c r="H4036" t="s">
        <v>8246</v>
      </c>
      <c r="I4036" t="s">
        <v>37</v>
      </c>
      <c r="J4036" t="s">
        <v>8247</v>
      </c>
      <c r="K4036" t="s">
        <v>8248</v>
      </c>
      <c r="L4036" t="s">
        <v>37</v>
      </c>
      <c r="M4036" t="s">
        <v>2254</v>
      </c>
      <c r="N4036" t="s">
        <v>2254</v>
      </c>
      <c r="O4036" t="s">
        <v>387</v>
      </c>
      <c r="P4036" t="s">
        <v>5557</v>
      </c>
      <c r="Q4036" t="s">
        <v>6844</v>
      </c>
      <c r="R4036" t="s">
        <v>43</v>
      </c>
      <c r="S4036" t="s">
        <v>88</v>
      </c>
      <c r="T4036" t="s">
        <v>4131</v>
      </c>
      <c r="U4036" t="s">
        <v>4132</v>
      </c>
      <c r="X4036">
        <v>4</v>
      </c>
      <c r="Y4036">
        <v>0</v>
      </c>
      <c r="Z4036">
        <v>0</v>
      </c>
      <c r="AA4036">
        <v>0</v>
      </c>
      <c r="AB4036">
        <v>18720</v>
      </c>
      <c r="AC4036" t="s">
        <v>47</v>
      </c>
      <c r="AD4036">
        <f>+VLOOKUP(T4036,items!$A$2:$D$1255,4,0)</f>
        <v>0</v>
      </c>
      <c r="AE4036">
        <f>+VLOOKUP(T4036,Tabla1[],5,0)</f>
        <v>0</v>
      </c>
      <c r="AF4036">
        <f t="shared" si="63"/>
        <v>12</v>
      </c>
    </row>
    <row r="4037" spans="1:32" x14ac:dyDescent="0.25">
      <c r="A4037">
        <v>99855</v>
      </c>
      <c r="B4037" t="s">
        <v>6856</v>
      </c>
      <c r="C4037" t="s">
        <v>33</v>
      </c>
      <c r="D4037">
        <v>0</v>
      </c>
      <c r="F4037" t="s">
        <v>2252</v>
      </c>
      <c r="G4037" t="s">
        <v>2253</v>
      </c>
      <c r="H4037" t="s">
        <v>8246</v>
      </c>
      <c r="I4037" t="s">
        <v>37</v>
      </c>
      <c r="J4037" t="s">
        <v>8247</v>
      </c>
      <c r="K4037" t="s">
        <v>8248</v>
      </c>
      <c r="L4037" t="s">
        <v>37</v>
      </c>
      <c r="M4037" t="s">
        <v>2254</v>
      </c>
      <c r="N4037" t="s">
        <v>2254</v>
      </c>
      <c r="O4037" t="s">
        <v>387</v>
      </c>
      <c r="P4037" t="s">
        <v>5557</v>
      </c>
      <c r="Q4037" t="s">
        <v>6844</v>
      </c>
      <c r="R4037" t="s">
        <v>43</v>
      </c>
      <c r="S4037" t="s">
        <v>88</v>
      </c>
      <c r="T4037" t="s">
        <v>5282</v>
      </c>
      <c r="U4037" t="s">
        <v>5283</v>
      </c>
      <c r="X4037">
        <v>1</v>
      </c>
      <c r="Y4037">
        <v>0</v>
      </c>
      <c r="Z4037">
        <v>0</v>
      </c>
      <c r="AA4037">
        <v>0</v>
      </c>
      <c r="AB4037">
        <v>1553426</v>
      </c>
      <c r="AC4037" t="s">
        <v>47</v>
      </c>
      <c r="AD4037">
        <f>+VLOOKUP(T4037,items!$A$2:$D$1255,4,0)</f>
        <v>0</v>
      </c>
      <c r="AE4037">
        <f>+VLOOKUP(T4037,Tabla1[],5,0)</f>
        <v>0</v>
      </c>
      <c r="AF4037">
        <f t="shared" si="63"/>
        <v>12</v>
      </c>
    </row>
    <row r="4038" spans="1:32" x14ac:dyDescent="0.25">
      <c r="A4038">
        <v>99863</v>
      </c>
      <c r="B4038" t="s">
        <v>8249</v>
      </c>
      <c r="C4038" t="s">
        <v>75</v>
      </c>
      <c r="D4038">
        <v>0</v>
      </c>
      <c r="F4038" t="s">
        <v>2252</v>
      </c>
      <c r="G4038" t="s">
        <v>2252</v>
      </c>
      <c r="H4038" t="s">
        <v>8250</v>
      </c>
      <c r="I4038" t="s">
        <v>37</v>
      </c>
      <c r="J4038" t="s">
        <v>8251</v>
      </c>
      <c r="K4038" t="s">
        <v>8252</v>
      </c>
      <c r="L4038" t="s">
        <v>37</v>
      </c>
      <c r="M4038" t="s">
        <v>341</v>
      </c>
      <c r="N4038" t="s">
        <v>341</v>
      </c>
      <c r="O4038" t="s">
        <v>2253</v>
      </c>
      <c r="P4038" t="s">
        <v>4819</v>
      </c>
      <c r="Q4038" t="s">
        <v>4819</v>
      </c>
      <c r="R4038" t="s">
        <v>43</v>
      </c>
      <c r="S4038" t="s">
        <v>164</v>
      </c>
      <c r="T4038" t="s">
        <v>1119</v>
      </c>
      <c r="U4038" t="s">
        <v>1120</v>
      </c>
      <c r="X4038">
        <v>1</v>
      </c>
      <c r="Y4038">
        <v>0</v>
      </c>
      <c r="Z4038">
        <v>0</v>
      </c>
      <c r="AA4038">
        <v>0</v>
      </c>
      <c r="AB4038">
        <v>140000</v>
      </c>
      <c r="AC4038" t="s">
        <v>47</v>
      </c>
      <c r="AD4038">
        <f>+VLOOKUP(T4038,items!$A$2:$D$1255,4,0)</f>
        <v>0</v>
      </c>
      <c r="AE4038">
        <f>+VLOOKUP(T4038,Tabla1[],5,0)</f>
        <v>0</v>
      </c>
      <c r="AF4038">
        <f t="shared" si="63"/>
        <v>12</v>
      </c>
    </row>
    <row r="4039" spans="1:32" x14ac:dyDescent="0.25">
      <c r="A4039">
        <v>99872</v>
      </c>
      <c r="B4039" t="s">
        <v>8253</v>
      </c>
      <c r="C4039" t="s">
        <v>75</v>
      </c>
      <c r="D4039">
        <v>0</v>
      </c>
      <c r="F4039" t="s">
        <v>2252</v>
      </c>
      <c r="G4039" t="s">
        <v>341</v>
      </c>
      <c r="H4039" t="s">
        <v>8254</v>
      </c>
      <c r="I4039" t="s">
        <v>37</v>
      </c>
      <c r="J4039" t="s">
        <v>8255</v>
      </c>
      <c r="K4039" t="s">
        <v>8256</v>
      </c>
      <c r="L4039" t="s">
        <v>37</v>
      </c>
      <c r="M4039" t="s">
        <v>2253</v>
      </c>
      <c r="N4039" t="s">
        <v>2253</v>
      </c>
      <c r="O4039" t="s">
        <v>386</v>
      </c>
      <c r="P4039" t="s">
        <v>4819</v>
      </c>
      <c r="Q4039" t="s">
        <v>4819</v>
      </c>
      <c r="R4039" t="s">
        <v>43</v>
      </c>
      <c r="S4039" t="s">
        <v>164</v>
      </c>
      <c r="T4039" t="s">
        <v>4078</v>
      </c>
      <c r="U4039" t="s">
        <v>313</v>
      </c>
      <c r="X4039">
        <v>2.5</v>
      </c>
      <c r="Y4039">
        <v>0</v>
      </c>
      <c r="Z4039">
        <v>0</v>
      </c>
      <c r="AA4039">
        <v>0</v>
      </c>
      <c r="AB4039">
        <v>247500</v>
      </c>
      <c r="AC4039" t="s">
        <v>47</v>
      </c>
      <c r="AD4039">
        <f>+VLOOKUP(T4039,items!$A$2:$D$1255,4,0)</f>
        <v>0</v>
      </c>
      <c r="AE4039">
        <f>+VLOOKUP(T4039,Tabla1[],5,0)</f>
        <v>0</v>
      </c>
      <c r="AF4039">
        <f t="shared" si="63"/>
        <v>12</v>
      </c>
    </row>
    <row r="4040" spans="1:32" x14ac:dyDescent="0.25">
      <c r="A4040">
        <v>99875</v>
      </c>
      <c r="B4040" t="s">
        <v>8257</v>
      </c>
      <c r="C4040" t="s">
        <v>75</v>
      </c>
      <c r="D4040">
        <v>0</v>
      </c>
      <c r="F4040" t="s">
        <v>2252</v>
      </c>
      <c r="G4040" t="s">
        <v>341</v>
      </c>
      <c r="H4040" t="s">
        <v>8258</v>
      </c>
      <c r="I4040" t="s">
        <v>37</v>
      </c>
      <c r="J4040" t="s">
        <v>8259</v>
      </c>
      <c r="K4040" t="s">
        <v>8260</v>
      </c>
      <c r="L4040" t="s">
        <v>37</v>
      </c>
      <c r="M4040" t="s">
        <v>2253</v>
      </c>
      <c r="N4040" t="s">
        <v>2253</v>
      </c>
      <c r="O4040" t="s">
        <v>2254</v>
      </c>
      <c r="P4040" t="s">
        <v>4819</v>
      </c>
      <c r="Q4040" t="s">
        <v>4819</v>
      </c>
      <c r="R4040" t="s">
        <v>43</v>
      </c>
      <c r="S4040" t="s">
        <v>164</v>
      </c>
      <c r="T4040" t="s">
        <v>4337</v>
      </c>
      <c r="U4040" t="s">
        <v>4338</v>
      </c>
      <c r="X4040">
        <v>12</v>
      </c>
      <c r="Y4040">
        <v>0</v>
      </c>
      <c r="Z4040">
        <v>0</v>
      </c>
      <c r="AA4040">
        <v>0</v>
      </c>
      <c r="AB4040">
        <v>2707200</v>
      </c>
      <c r="AC4040" t="s">
        <v>47</v>
      </c>
      <c r="AD4040">
        <f>+VLOOKUP(T4040,items!$A$2:$D$1255,4,0)</f>
        <v>0</v>
      </c>
      <c r="AE4040">
        <f>+VLOOKUP(T4040,Tabla1[],5,0)</f>
        <v>0</v>
      </c>
      <c r="AF4040">
        <f t="shared" si="63"/>
        <v>12</v>
      </c>
    </row>
    <row r="4041" spans="1:32" x14ac:dyDescent="0.25">
      <c r="A4041">
        <v>99875</v>
      </c>
      <c r="B4041" t="s">
        <v>8257</v>
      </c>
      <c r="C4041" t="s">
        <v>75</v>
      </c>
      <c r="D4041">
        <v>0</v>
      </c>
      <c r="F4041" t="s">
        <v>2252</v>
      </c>
      <c r="G4041" t="s">
        <v>341</v>
      </c>
      <c r="H4041" t="s">
        <v>8258</v>
      </c>
      <c r="I4041" t="s">
        <v>37</v>
      </c>
      <c r="J4041" t="s">
        <v>8259</v>
      </c>
      <c r="K4041" t="s">
        <v>8260</v>
      </c>
      <c r="L4041" t="s">
        <v>37</v>
      </c>
      <c r="M4041" t="s">
        <v>2253</v>
      </c>
      <c r="N4041" t="s">
        <v>2253</v>
      </c>
      <c r="O4041" t="s">
        <v>2254</v>
      </c>
      <c r="P4041" t="s">
        <v>4819</v>
      </c>
      <c r="Q4041" t="s">
        <v>4819</v>
      </c>
      <c r="R4041" t="s">
        <v>43</v>
      </c>
      <c r="S4041" t="s">
        <v>164</v>
      </c>
      <c r="T4041" t="s">
        <v>2176</v>
      </c>
      <c r="U4041" t="s">
        <v>2177</v>
      </c>
      <c r="X4041">
        <v>12</v>
      </c>
      <c r="Y4041">
        <v>0</v>
      </c>
      <c r="Z4041">
        <v>0</v>
      </c>
      <c r="AA4041">
        <v>0</v>
      </c>
      <c r="AB4041">
        <v>183600</v>
      </c>
      <c r="AC4041" t="s">
        <v>47</v>
      </c>
      <c r="AD4041">
        <f>+VLOOKUP(T4041,items!$A$2:$D$1255,4,0)</f>
        <v>0</v>
      </c>
      <c r="AE4041">
        <f>+VLOOKUP(T4041,Tabla1[],5,0)</f>
        <v>0</v>
      </c>
      <c r="AF4041">
        <f t="shared" si="63"/>
        <v>12</v>
      </c>
    </row>
    <row r="4042" spans="1:32" x14ac:dyDescent="0.25">
      <c r="A4042">
        <v>99875</v>
      </c>
      <c r="B4042" t="s">
        <v>8257</v>
      </c>
      <c r="C4042" t="s">
        <v>75</v>
      </c>
      <c r="D4042">
        <v>0</v>
      </c>
      <c r="F4042" t="s">
        <v>2252</v>
      </c>
      <c r="G4042" t="s">
        <v>341</v>
      </c>
      <c r="H4042" t="s">
        <v>8258</v>
      </c>
      <c r="I4042" t="s">
        <v>37</v>
      </c>
      <c r="J4042" t="s">
        <v>8259</v>
      </c>
      <c r="K4042" t="s">
        <v>8260</v>
      </c>
      <c r="L4042" t="s">
        <v>37</v>
      </c>
      <c r="M4042" t="s">
        <v>2253</v>
      </c>
      <c r="N4042" t="s">
        <v>2253</v>
      </c>
      <c r="O4042" t="s">
        <v>2254</v>
      </c>
      <c r="P4042" t="s">
        <v>4819</v>
      </c>
      <c r="Q4042" t="s">
        <v>4819</v>
      </c>
      <c r="R4042" t="s">
        <v>43</v>
      </c>
      <c r="S4042" t="s">
        <v>164</v>
      </c>
      <c r="T4042" t="s">
        <v>3512</v>
      </c>
      <c r="U4042" t="s">
        <v>3513</v>
      </c>
      <c r="X4042">
        <v>23.2</v>
      </c>
      <c r="Y4042">
        <v>0</v>
      </c>
      <c r="Z4042">
        <v>0</v>
      </c>
      <c r="AA4042">
        <v>0</v>
      </c>
      <c r="AB4042">
        <v>328860</v>
      </c>
      <c r="AC4042" t="s">
        <v>47</v>
      </c>
      <c r="AD4042">
        <f>+VLOOKUP(T4042,items!$A$2:$D$1255,4,0)</f>
        <v>0</v>
      </c>
      <c r="AE4042">
        <f>+VLOOKUP(T4042,Tabla1[],5,0)</f>
        <v>0</v>
      </c>
      <c r="AF4042">
        <f t="shared" si="63"/>
        <v>12</v>
      </c>
    </row>
    <row r="4043" spans="1:32" x14ac:dyDescent="0.25">
      <c r="A4043">
        <v>99883</v>
      </c>
      <c r="B4043" t="s">
        <v>1234</v>
      </c>
      <c r="C4043" t="s">
        <v>75</v>
      </c>
      <c r="D4043">
        <v>0</v>
      </c>
      <c r="F4043" t="s">
        <v>341</v>
      </c>
      <c r="G4043" t="s">
        <v>341</v>
      </c>
      <c r="H4043" t="s">
        <v>8261</v>
      </c>
      <c r="I4043" t="s">
        <v>37</v>
      </c>
      <c r="J4043" t="s">
        <v>8262</v>
      </c>
      <c r="K4043" t="s">
        <v>8263</v>
      </c>
      <c r="L4043" t="s">
        <v>37</v>
      </c>
      <c r="M4043" t="s">
        <v>2253</v>
      </c>
      <c r="N4043" t="s">
        <v>2253</v>
      </c>
      <c r="O4043" t="s">
        <v>2254</v>
      </c>
      <c r="P4043" t="s">
        <v>4819</v>
      </c>
      <c r="Q4043" t="s">
        <v>4819</v>
      </c>
      <c r="R4043" t="s">
        <v>43</v>
      </c>
      <c r="S4043" t="s">
        <v>164</v>
      </c>
      <c r="T4043" t="s">
        <v>2989</v>
      </c>
      <c r="U4043" t="s">
        <v>688</v>
      </c>
      <c r="X4043">
        <v>11</v>
      </c>
      <c r="Y4043">
        <v>0</v>
      </c>
      <c r="Z4043">
        <v>0</v>
      </c>
      <c r="AA4043">
        <v>0</v>
      </c>
      <c r="AB4043">
        <v>578600</v>
      </c>
      <c r="AC4043" t="s">
        <v>47</v>
      </c>
      <c r="AD4043">
        <f>+VLOOKUP(T4043,items!$A$2:$D$1255,4,0)</f>
        <v>0</v>
      </c>
      <c r="AE4043">
        <f>+VLOOKUP(T4043,Tabla1[],5,0)</f>
        <v>0</v>
      </c>
      <c r="AF4043">
        <f t="shared" si="63"/>
        <v>12</v>
      </c>
    </row>
    <row r="4044" spans="1:32" x14ac:dyDescent="0.25">
      <c r="A4044">
        <v>99885</v>
      </c>
      <c r="B4044" t="s">
        <v>5843</v>
      </c>
      <c r="C4044" t="s">
        <v>75</v>
      </c>
      <c r="D4044">
        <v>0</v>
      </c>
      <c r="F4044" t="s">
        <v>341</v>
      </c>
      <c r="G4044" t="s">
        <v>341</v>
      </c>
      <c r="H4044" t="s">
        <v>8264</v>
      </c>
      <c r="I4044" t="s">
        <v>37</v>
      </c>
      <c r="J4044" t="s">
        <v>8265</v>
      </c>
      <c r="K4044" t="s">
        <v>8266</v>
      </c>
      <c r="L4044" t="s">
        <v>37</v>
      </c>
      <c r="M4044" t="s">
        <v>2253</v>
      </c>
      <c r="N4044" t="s">
        <v>2253</v>
      </c>
      <c r="O4044" t="s">
        <v>2254</v>
      </c>
      <c r="P4044" t="s">
        <v>4819</v>
      </c>
      <c r="Q4044" t="s">
        <v>4819</v>
      </c>
      <c r="R4044" t="s">
        <v>43</v>
      </c>
      <c r="S4044" t="s">
        <v>164</v>
      </c>
      <c r="T4044" t="s">
        <v>165</v>
      </c>
      <c r="U4044" t="s">
        <v>166</v>
      </c>
      <c r="X4044">
        <v>32.700000000000003</v>
      </c>
      <c r="Y4044">
        <v>0</v>
      </c>
      <c r="Z4044">
        <v>0</v>
      </c>
      <c r="AA4044">
        <v>0</v>
      </c>
      <c r="AB4044">
        <v>1720020</v>
      </c>
      <c r="AC4044" t="s">
        <v>47</v>
      </c>
      <c r="AD4044">
        <f>+VLOOKUP(T4044,items!$A$2:$D$1255,4,0)</f>
        <v>0</v>
      </c>
      <c r="AE4044">
        <f>+VLOOKUP(T4044,Tabla1[],5,0)</f>
        <v>0</v>
      </c>
      <c r="AF4044">
        <f t="shared" si="63"/>
        <v>12</v>
      </c>
    </row>
    <row r="4045" spans="1:32" x14ac:dyDescent="0.25">
      <c r="A4045">
        <v>99887</v>
      </c>
      <c r="B4045" t="s">
        <v>1872</v>
      </c>
      <c r="C4045" t="s">
        <v>33</v>
      </c>
      <c r="D4045">
        <v>0</v>
      </c>
      <c r="F4045" t="s">
        <v>341</v>
      </c>
      <c r="G4045" t="s">
        <v>6845</v>
      </c>
      <c r="H4045" t="s">
        <v>8267</v>
      </c>
      <c r="I4045" t="s">
        <v>37</v>
      </c>
      <c r="J4045" t="s">
        <v>8268</v>
      </c>
      <c r="K4045" t="s">
        <v>8269</v>
      </c>
      <c r="L4045" t="s">
        <v>8270</v>
      </c>
      <c r="M4045" t="s">
        <v>6385</v>
      </c>
      <c r="N4045" t="s">
        <v>6385</v>
      </c>
      <c r="O4045" t="s">
        <v>308</v>
      </c>
      <c r="P4045" t="s">
        <v>5125</v>
      </c>
      <c r="Q4045" t="s">
        <v>7766</v>
      </c>
      <c r="R4045" t="s">
        <v>127</v>
      </c>
      <c r="S4045" t="s">
        <v>108</v>
      </c>
      <c r="T4045" t="s">
        <v>530</v>
      </c>
      <c r="U4045" t="s">
        <v>531</v>
      </c>
      <c r="V4045" t="s">
        <v>1024</v>
      </c>
      <c r="X4045">
        <v>1</v>
      </c>
      <c r="Y4045">
        <v>0</v>
      </c>
      <c r="Z4045">
        <v>0</v>
      </c>
      <c r="AA4045">
        <v>0</v>
      </c>
      <c r="AB4045">
        <v>0</v>
      </c>
      <c r="AC4045" t="s">
        <v>47</v>
      </c>
      <c r="AD4045" t="str">
        <f>+VLOOKUP(T4045,items!$A$2:$D$1255,4,0)</f>
        <v>MUEBLES</v>
      </c>
      <c r="AE4045">
        <f>+VLOOKUP(T4045,Tabla1[],5,0)</f>
        <v>0</v>
      </c>
      <c r="AF4045">
        <f t="shared" si="63"/>
        <v>1</v>
      </c>
    </row>
    <row r="4046" spans="1:32" x14ac:dyDescent="0.25">
      <c r="A4046">
        <v>99887</v>
      </c>
      <c r="B4046" t="s">
        <v>1872</v>
      </c>
      <c r="C4046" t="s">
        <v>33</v>
      </c>
      <c r="D4046">
        <v>0</v>
      </c>
      <c r="F4046" t="s">
        <v>341</v>
      </c>
      <c r="G4046" t="s">
        <v>6845</v>
      </c>
      <c r="H4046" t="s">
        <v>8267</v>
      </c>
      <c r="I4046" t="s">
        <v>37</v>
      </c>
      <c r="J4046" t="s">
        <v>8268</v>
      </c>
      <c r="K4046" t="s">
        <v>8269</v>
      </c>
      <c r="L4046" t="s">
        <v>8270</v>
      </c>
      <c r="M4046" t="s">
        <v>6385</v>
      </c>
      <c r="N4046" t="s">
        <v>6385</v>
      </c>
      <c r="O4046" t="s">
        <v>308</v>
      </c>
      <c r="P4046" t="s">
        <v>5125</v>
      </c>
      <c r="Q4046" t="s">
        <v>7766</v>
      </c>
      <c r="R4046" t="s">
        <v>127</v>
      </c>
      <c r="S4046" t="s">
        <v>108</v>
      </c>
      <c r="T4046" t="s">
        <v>5308</v>
      </c>
      <c r="U4046" t="s">
        <v>5309</v>
      </c>
      <c r="V4046" t="s">
        <v>953</v>
      </c>
      <c r="W4046" t="s">
        <v>114</v>
      </c>
      <c r="X4046">
        <v>1</v>
      </c>
      <c r="Y4046">
        <v>0</v>
      </c>
      <c r="Z4046">
        <v>0</v>
      </c>
      <c r="AA4046">
        <v>0</v>
      </c>
      <c r="AB4046">
        <v>0</v>
      </c>
      <c r="AC4046" t="s">
        <v>47</v>
      </c>
      <c r="AD4046" t="str">
        <f>+VLOOKUP(T4046,items!$A$2:$D$1255,4,0)</f>
        <v>MUEBLES</v>
      </c>
      <c r="AE4046">
        <f>+VLOOKUP(T4046,Tabla1[],5,0)</f>
        <v>0</v>
      </c>
      <c r="AF4046">
        <f t="shared" si="63"/>
        <v>1</v>
      </c>
    </row>
    <row r="4047" spans="1:32" x14ac:dyDescent="0.25">
      <c r="A4047">
        <v>99887</v>
      </c>
      <c r="B4047" t="s">
        <v>1872</v>
      </c>
      <c r="C4047" t="s">
        <v>33</v>
      </c>
      <c r="D4047">
        <v>0</v>
      </c>
      <c r="F4047" t="s">
        <v>341</v>
      </c>
      <c r="G4047" t="s">
        <v>6845</v>
      </c>
      <c r="H4047" t="s">
        <v>8267</v>
      </c>
      <c r="I4047" t="s">
        <v>37</v>
      </c>
      <c r="J4047" t="s">
        <v>8268</v>
      </c>
      <c r="K4047" t="s">
        <v>8269</v>
      </c>
      <c r="L4047" t="s">
        <v>8270</v>
      </c>
      <c r="M4047" t="s">
        <v>6385</v>
      </c>
      <c r="N4047" t="s">
        <v>6385</v>
      </c>
      <c r="O4047" t="s">
        <v>308</v>
      </c>
      <c r="P4047" t="s">
        <v>5125</v>
      </c>
      <c r="Q4047" t="s">
        <v>7766</v>
      </c>
      <c r="R4047" t="s">
        <v>127</v>
      </c>
      <c r="S4047" t="s">
        <v>108</v>
      </c>
      <c r="T4047" t="s">
        <v>6953</v>
      </c>
      <c r="U4047" t="s">
        <v>6954</v>
      </c>
      <c r="V4047" t="s">
        <v>953</v>
      </c>
      <c r="W4047" t="s">
        <v>114</v>
      </c>
      <c r="X4047">
        <v>1</v>
      </c>
      <c r="Y4047">
        <v>0</v>
      </c>
      <c r="Z4047">
        <v>0</v>
      </c>
      <c r="AA4047">
        <v>0</v>
      </c>
      <c r="AB4047">
        <v>0</v>
      </c>
      <c r="AC4047" t="s">
        <v>47</v>
      </c>
      <c r="AD4047" t="str">
        <f>+VLOOKUP(T4047,items!$A$2:$D$1255,4,0)</f>
        <v>MUEBLES</v>
      </c>
      <c r="AE4047">
        <f>+VLOOKUP(T4047,Tabla1[],5,0)</f>
        <v>0</v>
      </c>
      <c r="AF4047">
        <f t="shared" si="63"/>
        <v>1</v>
      </c>
    </row>
    <row r="4048" spans="1:32" x14ac:dyDescent="0.25">
      <c r="A4048">
        <v>99887</v>
      </c>
      <c r="B4048" t="s">
        <v>1872</v>
      </c>
      <c r="C4048" t="s">
        <v>33</v>
      </c>
      <c r="D4048">
        <v>0</v>
      </c>
      <c r="F4048" t="s">
        <v>341</v>
      </c>
      <c r="G4048" t="s">
        <v>6845</v>
      </c>
      <c r="H4048" t="s">
        <v>8267</v>
      </c>
      <c r="I4048" t="s">
        <v>37</v>
      </c>
      <c r="J4048" t="s">
        <v>8268</v>
      </c>
      <c r="K4048" t="s">
        <v>8269</v>
      </c>
      <c r="L4048" t="s">
        <v>8270</v>
      </c>
      <c r="M4048" t="s">
        <v>6385</v>
      </c>
      <c r="N4048" t="s">
        <v>6385</v>
      </c>
      <c r="O4048" t="s">
        <v>308</v>
      </c>
      <c r="P4048" t="s">
        <v>5125</v>
      </c>
      <c r="Q4048" t="s">
        <v>7766</v>
      </c>
      <c r="R4048" t="s">
        <v>127</v>
      </c>
      <c r="S4048" t="s">
        <v>108</v>
      </c>
      <c r="T4048" t="s">
        <v>8271</v>
      </c>
      <c r="U4048" t="s">
        <v>8272</v>
      </c>
      <c r="V4048" t="s">
        <v>953</v>
      </c>
      <c r="W4048" t="s">
        <v>114</v>
      </c>
      <c r="X4048">
        <v>1</v>
      </c>
      <c r="Y4048">
        <v>0</v>
      </c>
      <c r="Z4048">
        <v>0</v>
      </c>
      <c r="AA4048">
        <v>0</v>
      </c>
      <c r="AB4048">
        <v>0</v>
      </c>
      <c r="AC4048" t="s">
        <v>47</v>
      </c>
      <c r="AD4048" t="str">
        <f>+VLOOKUP(T4048,items!$A$2:$D$1255,4,0)</f>
        <v>MUEBLES</v>
      </c>
      <c r="AE4048">
        <f>+VLOOKUP(T4048,Tabla1[],5,0)</f>
        <v>0</v>
      </c>
      <c r="AF4048">
        <f t="shared" si="63"/>
        <v>1</v>
      </c>
    </row>
    <row r="4049" spans="1:32" x14ac:dyDescent="0.25">
      <c r="A4049">
        <v>99887</v>
      </c>
      <c r="B4049" t="s">
        <v>1872</v>
      </c>
      <c r="C4049" t="s">
        <v>33</v>
      </c>
      <c r="D4049">
        <v>0</v>
      </c>
      <c r="F4049" t="s">
        <v>341</v>
      </c>
      <c r="G4049" t="s">
        <v>6845</v>
      </c>
      <c r="H4049" t="s">
        <v>8267</v>
      </c>
      <c r="I4049" t="s">
        <v>37</v>
      </c>
      <c r="J4049" t="s">
        <v>8268</v>
      </c>
      <c r="K4049" t="s">
        <v>8269</v>
      </c>
      <c r="L4049" t="s">
        <v>8270</v>
      </c>
      <c r="M4049" t="s">
        <v>6385</v>
      </c>
      <c r="N4049" t="s">
        <v>6385</v>
      </c>
      <c r="O4049" t="s">
        <v>308</v>
      </c>
      <c r="P4049" t="s">
        <v>5125</v>
      </c>
      <c r="Q4049" t="s">
        <v>7766</v>
      </c>
      <c r="R4049" t="s">
        <v>127</v>
      </c>
      <c r="S4049" t="s">
        <v>108</v>
      </c>
      <c r="T4049" t="s">
        <v>1350</v>
      </c>
      <c r="U4049" t="s">
        <v>1351</v>
      </c>
      <c r="V4049" t="s">
        <v>953</v>
      </c>
      <c r="W4049" t="s">
        <v>114</v>
      </c>
      <c r="X4049">
        <v>1</v>
      </c>
      <c r="Y4049">
        <v>0</v>
      </c>
      <c r="Z4049">
        <v>0</v>
      </c>
      <c r="AA4049">
        <v>0</v>
      </c>
      <c r="AB4049">
        <v>0</v>
      </c>
      <c r="AC4049" t="s">
        <v>47</v>
      </c>
      <c r="AD4049" t="str">
        <f>+VLOOKUP(T4049,items!$A$2:$D$1255,4,0)</f>
        <v>MUEBLES</v>
      </c>
      <c r="AE4049">
        <f>+VLOOKUP(T4049,Tabla1[],5,0)</f>
        <v>0</v>
      </c>
      <c r="AF4049">
        <f t="shared" si="63"/>
        <v>1</v>
      </c>
    </row>
    <row r="4050" spans="1:32" x14ac:dyDescent="0.25">
      <c r="A4050">
        <v>99887</v>
      </c>
      <c r="B4050" t="s">
        <v>1872</v>
      </c>
      <c r="C4050" t="s">
        <v>33</v>
      </c>
      <c r="D4050">
        <v>0</v>
      </c>
      <c r="F4050" t="s">
        <v>341</v>
      </c>
      <c r="G4050" t="s">
        <v>6845</v>
      </c>
      <c r="H4050" t="s">
        <v>8267</v>
      </c>
      <c r="I4050" t="s">
        <v>37</v>
      </c>
      <c r="J4050" t="s">
        <v>8268</v>
      </c>
      <c r="K4050" t="s">
        <v>8269</v>
      </c>
      <c r="L4050" t="s">
        <v>8270</v>
      </c>
      <c r="M4050" t="s">
        <v>6385</v>
      </c>
      <c r="N4050" t="s">
        <v>6385</v>
      </c>
      <c r="O4050" t="s">
        <v>308</v>
      </c>
      <c r="P4050" t="s">
        <v>5125</v>
      </c>
      <c r="Q4050" t="s">
        <v>7766</v>
      </c>
      <c r="R4050" t="s">
        <v>127</v>
      </c>
      <c r="S4050" t="s">
        <v>108</v>
      </c>
      <c r="T4050" t="s">
        <v>538</v>
      </c>
      <c r="U4050" t="s">
        <v>539</v>
      </c>
      <c r="X4050">
        <v>4</v>
      </c>
      <c r="Y4050">
        <v>0</v>
      </c>
      <c r="Z4050">
        <v>0</v>
      </c>
      <c r="AA4050">
        <v>0</v>
      </c>
      <c r="AB4050">
        <v>0</v>
      </c>
      <c r="AC4050" t="s">
        <v>47</v>
      </c>
      <c r="AD4050" t="str">
        <f>+VLOOKUP(T4050,items!$A$2:$D$1255,4,0)</f>
        <v>MUEBLES</v>
      </c>
      <c r="AE4050">
        <f>+VLOOKUP(T4050,Tabla1[],5,0)</f>
        <v>0</v>
      </c>
      <c r="AF4050">
        <f t="shared" si="63"/>
        <v>1</v>
      </c>
    </row>
    <row r="4051" spans="1:32" x14ac:dyDescent="0.25">
      <c r="A4051">
        <v>99887</v>
      </c>
      <c r="B4051" t="s">
        <v>1872</v>
      </c>
      <c r="C4051" t="s">
        <v>33</v>
      </c>
      <c r="D4051">
        <v>0</v>
      </c>
      <c r="F4051" t="s">
        <v>341</v>
      </c>
      <c r="G4051" t="s">
        <v>6845</v>
      </c>
      <c r="H4051" t="s">
        <v>8267</v>
      </c>
      <c r="I4051" t="s">
        <v>37</v>
      </c>
      <c r="J4051" t="s">
        <v>8268</v>
      </c>
      <c r="K4051" t="s">
        <v>8269</v>
      </c>
      <c r="L4051" t="s">
        <v>8270</v>
      </c>
      <c r="M4051" t="s">
        <v>6385</v>
      </c>
      <c r="N4051" t="s">
        <v>6385</v>
      </c>
      <c r="O4051" t="s">
        <v>308</v>
      </c>
      <c r="P4051" t="s">
        <v>5125</v>
      </c>
      <c r="Q4051" t="s">
        <v>7766</v>
      </c>
      <c r="R4051" t="s">
        <v>127</v>
      </c>
      <c r="S4051" t="s">
        <v>108</v>
      </c>
      <c r="T4051" t="s">
        <v>3317</v>
      </c>
      <c r="U4051" t="s">
        <v>3318</v>
      </c>
      <c r="X4051">
        <v>1</v>
      </c>
      <c r="Y4051">
        <v>0</v>
      </c>
      <c r="Z4051">
        <v>0</v>
      </c>
      <c r="AA4051">
        <v>0</v>
      </c>
      <c r="AB4051">
        <v>0</v>
      </c>
      <c r="AC4051" t="s">
        <v>47</v>
      </c>
      <c r="AD4051">
        <f>+VLOOKUP(T4051,items!$A$2:$D$1255,4,0)</f>
        <v>0</v>
      </c>
      <c r="AE4051">
        <f>+VLOOKUP(T4051,Tabla1[],5,0)</f>
        <v>0</v>
      </c>
      <c r="AF4051">
        <f t="shared" si="63"/>
        <v>1</v>
      </c>
    </row>
    <row r="4052" spans="1:32" x14ac:dyDescent="0.25">
      <c r="A4052">
        <v>99887</v>
      </c>
      <c r="B4052" t="s">
        <v>1872</v>
      </c>
      <c r="C4052" t="s">
        <v>33</v>
      </c>
      <c r="D4052">
        <v>0</v>
      </c>
      <c r="F4052" t="s">
        <v>341</v>
      </c>
      <c r="G4052" t="s">
        <v>6845</v>
      </c>
      <c r="H4052" t="s">
        <v>8267</v>
      </c>
      <c r="I4052" t="s">
        <v>37</v>
      </c>
      <c r="J4052" t="s">
        <v>8268</v>
      </c>
      <c r="K4052" t="s">
        <v>8269</v>
      </c>
      <c r="L4052" t="s">
        <v>8270</v>
      </c>
      <c r="M4052" t="s">
        <v>6385</v>
      </c>
      <c r="N4052" t="s">
        <v>6385</v>
      </c>
      <c r="O4052" t="s">
        <v>308</v>
      </c>
      <c r="P4052" t="s">
        <v>5125</v>
      </c>
      <c r="Q4052" t="s">
        <v>7766</v>
      </c>
      <c r="R4052" t="s">
        <v>127</v>
      </c>
      <c r="S4052" t="s">
        <v>108</v>
      </c>
      <c r="T4052" t="s">
        <v>8273</v>
      </c>
      <c r="U4052" t="s">
        <v>8274</v>
      </c>
      <c r="X4052">
        <v>1</v>
      </c>
      <c r="Y4052">
        <v>0</v>
      </c>
      <c r="Z4052">
        <v>0</v>
      </c>
      <c r="AA4052">
        <v>0</v>
      </c>
      <c r="AB4052">
        <v>0</v>
      </c>
      <c r="AC4052" t="s">
        <v>47</v>
      </c>
      <c r="AD4052">
        <f>+VLOOKUP(T4052,items!$A$2:$D$1255,4,0)</f>
        <v>0</v>
      </c>
      <c r="AE4052">
        <f>+VLOOKUP(T4052,Tabla1[],5,0)</f>
        <v>0</v>
      </c>
      <c r="AF4052">
        <f t="shared" si="63"/>
        <v>1</v>
      </c>
    </row>
    <row r="4053" spans="1:32" x14ac:dyDescent="0.25">
      <c r="A4053">
        <v>99887</v>
      </c>
      <c r="B4053" t="s">
        <v>1872</v>
      </c>
      <c r="C4053" t="s">
        <v>33</v>
      </c>
      <c r="D4053">
        <v>0</v>
      </c>
      <c r="F4053" t="s">
        <v>341</v>
      </c>
      <c r="G4053" t="s">
        <v>6845</v>
      </c>
      <c r="H4053" t="s">
        <v>8267</v>
      </c>
      <c r="I4053" t="s">
        <v>37</v>
      </c>
      <c r="J4053" t="s">
        <v>8268</v>
      </c>
      <c r="K4053" t="s">
        <v>8269</v>
      </c>
      <c r="L4053" t="s">
        <v>8270</v>
      </c>
      <c r="M4053" t="s">
        <v>6385</v>
      </c>
      <c r="N4053" t="s">
        <v>6385</v>
      </c>
      <c r="O4053" t="s">
        <v>308</v>
      </c>
      <c r="P4053" t="s">
        <v>5125</v>
      </c>
      <c r="Q4053" t="s">
        <v>7766</v>
      </c>
      <c r="R4053" t="s">
        <v>127</v>
      </c>
      <c r="S4053" t="s">
        <v>108</v>
      </c>
      <c r="T4053" t="s">
        <v>550</v>
      </c>
      <c r="U4053" t="s">
        <v>551</v>
      </c>
      <c r="W4053" t="s">
        <v>111</v>
      </c>
      <c r="X4053">
        <v>2</v>
      </c>
      <c r="Y4053">
        <v>0</v>
      </c>
      <c r="Z4053">
        <v>0</v>
      </c>
      <c r="AA4053">
        <v>0</v>
      </c>
      <c r="AB4053">
        <v>0</v>
      </c>
      <c r="AC4053" t="s">
        <v>47</v>
      </c>
      <c r="AD4053">
        <f>+VLOOKUP(T4053,items!$A$2:$D$1255,4,0)</f>
        <v>0</v>
      </c>
      <c r="AE4053">
        <f>+VLOOKUP(T4053,Tabla1[],5,0)</f>
        <v>0</v>
      </c>
      <c r="AF4053">
        <f t="shared" si="63"/>
        <v>1</v>
      </c>
    </row>
    <row r="4054" spans="1:32" x14ac:dyDescent="0.25">
      <c r="A4054">
        <v>99887</v>
      </c>
      <c r="B4054" t="s">
        <v>1872</v>
      </c>
      <c r="C4054" t="s">
        <v>33</v>
      </c>
      <c r="D4054">
        <v>0</v>
      </c>
      <c r="F4054" t="s">
        <v>341</v>
      </c>
      <c r="G4054" t="s">
        <v>6845</v>
      </c>
      <c r="H4054" t="s">
        <v>8267</v>
      </c>
      <c r="I4054" t="s">
        <v>37</v>
      </c>
      <c r="J4054" t="s">
        <v>8268</v>
      </c>
      <c r="K4054" t="s">
        <v>8269</v>
      </c>
      <c r="L4054" t="s">
        <v>8270</v>
      </c>
      <c r="M4054" t="s">
        <v>6385</v>
      </c>
      <c r="N4054" t="s">
        <v>6385</v>
      </c>
      <c r="O4054" t="s">
        <v>308</v>
      </c>
      <c r="P4054" t="s">
        <v>5125</v>
      </c>
      <c r="Q4054" t="s">
        <v>7766</v>
      </c>
      <c r="R4054" t="s">
        <v>127</v>
      </c>
      <c r="S4054" t="s">
        <v>108</v>
      </c>
      <c r="T4054" t="s">
        <v>956</v>
      </c>
      <c r="U4054" t="s">
        <v>957</v>
      </c>
      <c r="W4054" t="s">
        <v>114</v>
      </c>
      <c r="X4054">
        <v>1</v>
      </c>
      <c r="Y4054">
        <v>0</v>
      </c>
      <c r="Z4054">
        <v>0</v>
      </c>
      <c r="AA4054">
        <v>0</v>
      </c>
      <c r="AB4054">
        <v>0</v>
      </c>
      <c r="AC4054" t="s">
        <v>47</v>
      </c>
      <c r="AD4054" t="str">
        <f>+VLOOKUP(T4054,items!$A$2:$D$1255,4,0)</f>
        <v>MUEBLES</v>
      </c>
      <c r="AE4054">
        <f>+VLOOKUP(T4054,Tabla1[],5,0)</f>
        <v>0</v>
      </c>
      <c r="AF4054">
        <f t="shared" si="63"/>
        <v>1</v>
      </c>
    </row>
    <row r="4055" spans="1:32" x14ac:dyDescent="0.25">
      <c r="A4055">
        <v>99887</v>
      </c>
      <c r="B4055" t="s">
        <v>1872</v>
      </c>
      <c r="C4055" t="s">
        <v>33</v>
      </c>
      <c r="D4055">
        <v>0</v>
      </c>
      <c r="F4055" t="s">
        <v>341</v>
      </c>
      <c r="G4055" t="s">
        <v>6845</v>
      </c>
      <c r="H4055" t="s">
        <v>8267</v>
      </c>
      <c r="I4055" t="s">
        <v>37</v>
      </c>
      <c r="J4055" t="s">
        <v>8268</v>
      </c>
      <c r="K4055" t="s">
        <v>8269</v>
      </c>
      <c r="L4055" t="s">
        <v>8270</v>
      </c>
      <c r="M4055" t="s">
        <v>6385</v>
      </c>
      <c r="N4055" t="s">
        <v>6385</v>
      </c>
      <c r="O4055" t="s">
        <v>308</v>
      </c>
      <c r="P4055" t="s">
        <v>5125</v>
      </c>
      <c r="Q4055" t="s">
        <v>7766</v>
      </c>
      <c r="R4055" t="s">
        <v>127</v>
      </c>
      <c r="S4055" t="s">
        <v>108</v>
      </c>
      <c r="T4055" t="s">
        <v>3319</v>
      </c>
      <c r="U4055" t="s">
        <v>3320</v>
      </c>
      <c r="X4055">
        <v>1</v>
      </c>
      <c r="Y4055">
        <v>0</v>
      </c>
      <c r="Z4055">
        <v>0</v>
      </c>
      <c r="AA4055">
        <v>0</v>
      </c>
      <c r="AB4055">
        <v>0</v>
      </c>
      <c r="AC4055" t="s">
        <v>47</v>
      </c>
      <c r="AD4055" t="str">
        <f>+VLOOKUP(T4055,items!$A$2:$D$1255,4,0)</f>
        <v>MUEBLES</v>
      </c>
      <c r="AE4055">
        <f>+VLOOKUP(T4055,Tabla1[],5,0)</f>
        <v>0</v>
      </c>
      <c r="AF4055">
        <f t="shared" si="63"/>
        <v>1</v>
      </c>
    </row>
    <row r="4056" spans="1:32" x14ac:dyDescent="0.25">
      <c r="A4056">
        <v>99903</v>
      </c>
      <c r="B4056" t="s">
        <v>8275</v>
      </c>
      <c r="C4056" t="s">
        <v>1065</v>
      </c>
      <c r="D4056">
        <v>0</v>
      </c>
      <c r="F4056" t="s">
        <v>341</v>
      </c>
      <c r="G4056" t="s">
        <v>608</v>
      </c>
      <c r="H4056" t="s">
        <v>8276</v>
      </c>
      <c r="I4056" t="s">
        <v>37</v>
      </c>
      <c r="J4056" t="s">
        <v>37</v>
      </c>
      <c r="K4056" t="s">
        <v>8277</v>
      </c>
      <c r="L4056" t="s">
        <v>37</v>
      </c>
      <c r="M4056" t="s">
        <v>4415</v>
      </c>
      <c r="N4056" t="s">
        <v>4415</v>
      </c>
      <c r="O4056" t="s">
        <v>1974</v>
      </c>
      <c r="P4056" t="s">
        <v>2611</v>
      </c>
      <c r="Q4056" t="s">
        <v>609</v>
      </c>
      <c r="R4056" t="s">
        <v>127</v>
      </c>
      <c r="S4056" t="s">
        <v>88</v>
      </c>
      <c r="T4056" t="s">
        <v>1232</v>
      </c>
      <c r="U4056" t="s">
        <v>1233</v>
      </c>
      <c r="X4056">
        <v>2</v>
      </c>
      <c r="Y4056">
        <v>0</v>
      </c>
      <c r="Z4056">
        <v>0</v>
      </c>
      <c r="AA4056">
        <v>0</v>
      </c>
      <c r="AB4056">
        <v>339600</v>
      </c>
      <c r="AC4056" t="s">
        <v>47</v>
      </c>
      <c r="AD4056">
        <f>+VLOOKUP(T4056,items!$A$2:$D$1255,4,0)</f>
        <v>0</v>
      </c>
      <c r="AE4056">
        <f>+VLOOKUP(T4056,Tabla1[],5,0)</f>
        <v>0</v>
      </c>
      <c r="AF4056">
        <f t="shared" si="63"/>
        <v>1</v>
      </c>
    </row>
    <row r="4057" spans="1:32" x14ac:dyDescent="0.25">
      <c r="A4057">
        <v>99903</v>
      </c>
      <c r="B4057" t="s">
        <v>8275</v>
      </c>
      <c r="C4057" t="s">
        <v>1065</v>
      </c>
      <c r="D4057">
        <v>0</v>
      </c>
      <c r="F4057" t="s">
        <v>341</v>
      </c>
      <c r="G4057" t="s">
        <v>608</v>
      </c>
      <c r="H4057" t="s">
        <v>8276</v>
      </c>
      <c r="I4057" t="s">
        <v>37</v>
      </c>
      <c r="J4057" t="s">
        <v>37</v>
      </c>
      <c r="K4057" t="s">
        <v>8277</v>
      </c>
      <c r="L4057" t="s">
        <v>37</v>
      </c>
      <c r="M4057" t="s">
        <v>4415</v>
      </c>
      <c r="N4057" t="s">
        <v>4415</v>
      </c>
      <c r="O4057" t="s">
        <v>1974</v>
      </c>
      <c r="P4057" t="s">
        <v>2611</v>
      </c>
      <c r="Q4057" t="s">
        <v>609</v>
      </c>
      <c r="R4057" t="s">
        <v>127</v>
      </c>
      <c r="S4057" t="s">
        <v>88</v>
      </c>
      <c r="T4057" t="s">
        <v>314</v>
      </c>
      <c r="U4057" t="s">
        <v>315</v>
      </c>
      <c r="X4057">
        <v>1</v>
      </c>
      <c r="Y4057">
        <v>0</v>
      </c>
      <c r="Z4057">
        <v>0</v>
      </c>
      <c r="AA4057">
        <v>0</v>
      </c>
      <c r="AB4057">
        <v>70000</v>
      </c>
      <c r="AC4057" t="s">
        <v>47</v>
      </c>
      <c r="AD4057">
        <f>+VLOOKUP(T4057,items!$A$2:$D$1255,4,0)</f>
        <v>0</v>
      </c>
      <c r="AE4057">
        <f>+VLOOKUP(T4057,Tabla1[],5,0)</f>
        <v>0</v>
      </c>
      <c r="AF4057">
        <f t="shared" si="63"/>
        <v>1</v>
      </c>
    </row>
    <row r="4058" spans="1:32" x14ac:dyDescent="0.25">
      <c r="A4058">
        <v>99909</v>
      </c>
      <c r="B4058" t="s">
        <v>8278</v>
      </c>
      <c r="C4058" t="s">
        <v>33</v>
      </c>
      <c r="D4058">
        <v>0</v>
      </c>
      <c r="F4058" t="s">
        <v>341</v>
      </c>
      <c r="G4058" t="s">
        <v>6845</v>
      </c>
      <c r="H4058" t="s">
        <v>8279</v>
      </c>
      <c r="I4058" t="s">
        <v>8280</v>
      </c>
      <c r="J4058" t="s">
        <v>8281</v>
      </c>
      <c r="K4058" t="s">
        <v>8282</v>
      </c>
      <c r="L4058" t="s">
        <v>8283</v>
      </c>
      <c r="M4058" t="s">
        <v>3935</v>
      </c>
      <c r="N4058" t="s">
        <v>8284</v>
      </c>
      <c r="O4058" t="s">
        <v>268</v>
      </c>
      <c r="P4058" t="s">
        <v>7004</v>
      </c>
      <c r="Q4058" t="s">
        <v>8285</v>
      </c>
      <c r="R4058" t="s">
        <v>127</v>
      </c>
      <c r="S4058" t="s">
        <v>64</v>
      </c>
      <c r="T4058" t="s">
        <v>4854</v>
      </c>
      <c r="U4058" t="s">
        <v>4855</v>
      </c>
      <c r="V4058" t="s">
        <v>244</v>
      </c>
      <c r="W4058" t="s">
        <v>114</v>
      </c>
      <c r="X4058">
        <v>1</v>
      </c>
      <c r="Y4058">
        <v>9000</v>
      </c>
      <c r="Z4058">
        <v>0</v>
      </c>
      <c r="AA4058">
        <v>9000</v>
      </c>
      <c r="AB4058">
        <v>60784447</v>
      </c>
      <c r="AC4058" t="s">
        <v>47</v>
      </c>
      <c r="AD4058" t="str">
        <f>+VLOOKUP(T4058,items!$A$2:$D$1255,4,0)</f>
        <v>PERGOLA</v>
      </c>
      <c r="AE4058" t="str">
        <f>+VLOOKUP(T4058,Tabla1[],5,0)</f>
        <v>PERGOTEK ROMANO</v>
      </c>
      <c r="AF4058">
        <f t="shared" si="63"/>
        <v>2</v>
      </c>
    </row>
    <row r="4059" spans="1:32" x14ac:dyDescent="0.25">
      <c r="A4059">
        <v>99909</v>
      </c>
      <c r="B4059" t="s">
        <v>8278</v>
      </c>
      <c r="C4059" t="s">
        <v>33</v>
      </c>
      <c r="D4059">
        <v>0</v>
      </c>
      <c r="F4059" t="s">
        <v>341</v>
      </c>
      <c r="G4059" t="s">
        <v>6845</v>
      </c>
      <c r="H4059" t="s">
        <v>8279</v>
      </c>
      <c r="I4059" t="s">
        <v>8280</v>
      </c>
      <c r="J4059" t="s">
        <v>8281</v>
      </c>
      <c r="K4059" t="s">
        <v>8282</v>
      </c>
      <c r="L4059" t="s">
        <v>8283</v>
      </c>
      <c r="M4059" t="s">
        <v>3935</v>
      </c>
      <c r="N4059" t="s">
        <v>8284</v>
      </c>
      <c r="O4059" t="s">
        <v>268</v>
      </c>
      <c r="P4059" t="s">
        <v>7004</v>
      </c>
      <c r="Q4059" t="s">
        <v>8285</v>
      </c>
      <c r="R4059" t="s">
        <v>127</v>
      </c>
      <c r="S4059" t="s">
        <v>64</v>
      </c>
      <c r="T4059" t="s">
        <v>94</v>
      </c>
      <c r="U4059" t="s">
        <v>95</v>
      </c>
      <c r="X4059">
        <v>1</v>
      </c>
      <c r="Y4059">
        <v>0</v>
      </c>
      <c r="Z4059">
        <v>0</v>
      </c>
      <c r="AA4059">
        <v>0</v>
      </c>
      <c r="AB4059">
        <v>1000000</v>
      </c>
      <c r="AC4059" t="s">
        <v>47</v>
      </c>
      <c r="AD4059" t="e">
        <f>+VLOOKUP(T4059,items!$A$2:$D$1255,4,0)</f>
        <v>#N/A</v>
      </c>
      <c r="AE4059" t="e">
        <f>+VLOOKUP(T4059,Tabla1[],5,0)</f>
        <v>#N/A</v>
      </c>
      <c r="AF4059">
        <f t="shared" si="63"/>
        <v>2</v>
      </c>
    </row>
    <row r="4060" spans="1:32" x14ac:dyDescent="0.25">
      <c r="A4060">
        <v>99909</v>
      </c>
      <c r="B4060" t="s">
        <v>8278</v>
      </c>
      <c r="C4060" t="s">
        <v>33</v>
      </c>
      <c r="D4060">
        <v>0</v>
      </c>
      <c r="F4060" t="s">
        <v>341</v>
      </c>
      <c r="G4060" t="s">
        <v>6845</v>
      </c>
      <c r="H4060" t="s">
        <v>8279</v>
      </c>
      <c r="I4060" t="s">
        <v>8280</v>
      </c>
      <c r="J4060" t="s">
        <v>8281</v>
      </c>
      <c r="K4060" t="s">
        <v>8282</v>
      </c>
      <c r="L4060" t="s">
        <v>8283</v>
      </c>
      <c r="M4060" t="s">
        <v>3935</v>
      </c>
      <c r="N4060" t="s">
        <v>8284</v>
      </c>
      <c r="O4060" t="s">
        <v>268</v>
      </c>
      <c r="P4060" t="s">
        <v>7004</v>
      </c>
      <c r="Q4060" t="s">
        <v>8285</v>
      </c>
      <c r="R4060" t="s">
        <v>127</v>
      </c>
      <c r="S4060" t="s">
        <v>64</v>
      </c>
      <c r="T4060" t="s">
        <v>4507</v>
      </c>
      <c r="U4060" t="s">
        <v>4508</v>
      </c>
      <c r="X4060">
        <v>1</v>
      </c>
      <c r="Y4060">
        <v>0</v>
      </c>
      <c r="Z4060">
        <v>0</v>
      </c>
      <c r="AA4060">
        <v>0</v>
      </c>
      <c r="AB4060">
        <v>1553040</v>
      </c>
      <c r="AC4060" t="s">
        <v>47</v>
      </c>
      <c r="AD4060">
        <f>+VLOOKUP(T4060,items!$A$2:$D$1255,4,0)</f>
        <v>0</v>
      </c>
      <c r="AE4060">
        <f>+VLOOKUP(T4060,Tabla1[],5,0)</f>
        <v>0</v>
      </c>
      <c r="AF4060">
        <f t="shared" si="63"/>
        <v>2</v>
      </c>
    </row>
    <row r="4061" spans="1:32" x14ac:dyDescent="0.25">
      <c r="A4061">
        <v>99909</v>
      </c>
      <c r="B4061" t="s">
        <v>8278</v>
      </c>
      <c r="C4061" t="s">
        <v>33</v>
      </c>
      <c r="D4061">
        <v>0</v>
      </c>
      <c r="F4061" t="s">
        <v>341</v>
      </c>
      <c r="G4061" t="s">
        <v>6845</v>
      </c>
      <c r="H4061" t="s">
        <v>8279</v>
      </c>
      <c r="I4061" t="s">
        <v>8280</v>
      </c>
      <c r="J4061" t="s">
        <v>8281</v>
      </c>
      <c r="K4061" t="s">
        <v>8282</v>
      </c>
      <c r="L4061" t="s">
        <v>8283</v>
      </c>
      <c r="M4061" t="s">
        <v>3935</v>
      </c>
      <c r="N4061" t="s">
        <v>8284</v>
      </c>
      <c r="O4061" t="s">
        <v>268</v>
      </c>
      <c r="P4061" t="s">
        <v>7004</v>
      </c>
      <c r="Q4061" t="s">
        <v>8285</v>
      </c>
      <c r="R4061" t="s">
        <v>127</v>
      </c>
      <c r="S4061" t="s">
        <v>64</v>
      </c>
      <c r="T4061" t="s">
        <v>4856</v>
      </c>
      <c r="U4061" t="s">
        <v>4857</v>
      </c>
      <c r="X4061">
        <v>1</v>
      </c>
      <c r="Y4061">
        <v>0</v>
      </c>
      <c r="Z4061">
        <v>0</v>
      </c>
      <c r="AA4061">
        <v>0</v>
      </c>
      <c r="AB4061">
        <v>2454540</v>
      </c>
      <c r="AC4061" t="s">
        <v>47</v>
      </c>
      <c r="AD4061">
        <f>+VLOOKUP(T4061,items!$A$2:$D$1255,4,0)</f>
        <v>0</v>
      </c>
      <c r="AE4061">
        <f>+VLOOKUP(T4061,Tabla1[],5,0)</f>
        <v>0</v>
      </c>
      <c r="AF4061">
        <f t="shared" si="63"/>
        <v>2</v>
      </c>
    </row>
    <row r="4062" spans="1:32" x14ac:dyDescent="0.25">
      <c r="A4062">
        <v>99913</v>
      </c>
      <c r="B4062" t="s">
        <v>8286</v>
      </c>
      <c r="C4062" t="s">
        <v>75</v>
      </c>
      <c r="D4062">
        <v>0</v>
      </c>
      <c r="F4062" t="s">
        <v>341</v>
      </c>
      <c r="G4062" t="s">
        <v>341</v>
      </c>
      <c r="H4062" t="s">
        <v>8287</v>
      </c>
      <c r="I4062" t="s">
        <v>37</v>
      </c>
      <c r="J4062" t="s">
        <v>8288</v>
      </c>
      <c r="K4062" t="s">
        <v>8289</v>
      </c>
      <c r="L4062" t="s">
        <v>37</v>
      </c>
      <c r="M4062" t="s">
        <v>2253</v>
      </c>
      <c r="N4062" t="s">
        <v>2253</v>
      </c>
      <c r="O4062" t="s">
        <v>2254</v>
      </c>
      <c r="P4062" t="s">
        <v>4819</v>
      </c>
      <c r="Q4062" t="s">
        <v>4819</v>
      </c>
      <c r="R4062" t="s">
        <v>43</v>
      </c>
      <c r="S4062" t="s">
        <v>164</v>
      </c>
      <c r="T4062" t="s">
        <v>4394</v>
      </c>
      <c r="U4062" t="s">
        <v>4395</v>
      </c>
      <c r="X4062">
        <v>2.2999999999999998</v>
      </c>
      <c r="Y4062">
        <v>0</v>
      </c>
      <c r="Z4062">
        <v>0</v>
      </c>
      <c r="AA4062">
        <v>0</v>
      </c>
      <c r="AB4062">
        <v>345000</v>
      </c>
      <c r="AC4062" t="s">
        <v>47</v>
      </c>
      <c r="AD4062">
        <f>+VLOOKUP(T4062,items!$A$2:$D$1255,4,0)</f>
        <v>0</v>
      </c>
      <c r="AE4062">
        <f>+VLOOKUP(T4062,Tabla1[],5,0)</f>
        <v>0</v>
      </c>
      <c r="AF4062">
        <f t="shared" si="63"/>
        <v>12</v>
      </c>
    </row>
    <row r="4063" spans="1:32" x14ac:dyDescent="0.25">
      <c r="A4063">
        <v>99930</v>
      </c>
      <c r="B4063" t="s">
        <v>8290</v>
      </c>
      <c r="C4063" t="s">
        <v>33</v>
      </c>
      <c r="D4063">
        <v>0</v>
      </c>
      <c r="F4063" t="s">
        <v>2253</v>
      </c>
      <c r="G4063" t="s">
        <v>8291</v>
      </c>
      <c r="H4063" t="s">
        <v>8292</v>
      </c>
      <c r="I4063" t="s">
        <v>8293</v>
      </c>
      <c r="J4063" t="s">
        <v>8294</v>
      </c>
      <c r="K4063" t="s">
        <v>8295</v>
      </c>
      <c r="L4063" t="s">
        <v>8296</v>
      </c>
      <c r="M4063" t="s">
        <v>5511</v>
      </c>
      <c r="N4063" t="s">
        <v>8297</v>
      </c>
      <c r="O4063" t="s">
        <v>5513</v>
      </c>
      <c r="P4063" t="s">
        <v>7913</v>
      </c>
      <c r="Q4063" t="s">
        <v>87</v>
      </c>
      <c r="R4063" t="s">
        <v>127</v>
      </c>
      <c r="S4063" t="s">
        <v>44</v>
      </c>
      <c r="T4063" t="s">
        <v>429</v>
      </c>
      <c r="U4063" t="s">
        <v>430</v>
      </c>
      <c r="X4063">
        <v>4</v>
      </c>
      <c r="Y4063">
        <v>0</v>
      </c>
      <c r="Z4063">
        <v>0</v>
      </c>
      <c r="AA4063">
        <v>0</v>
      </c>
      <c r="AB4063">
        <v>1280000</v>
      </c>
      <c r="AC4063" t="s">
        <v>47</v>
      </c>
      <c r="AD4063">
        <f>+VLOOKUP(T4063,items!$A$2:$D$1255,4,0)</f>
        <v>0</v>
      </c>
      <c r="AE4063">
        <f>+VLOOKUP(T4063,Tabla1[],5,0)</f>
        <v>0</v>
      </c>
      <c r="AF4063">
        <f t="shared" si="63"/>
        <v>4</v>
      </c>
    </row>
    <row r="4064" spans="1:32" x14ac:dyDescent="0.25">
      <c r="A4064">
        <v>99930</v>
      </c>
      <c r="B4064" t="s">
        <v>8290</v>
      </c>
      <c r="C4064" t="s">
        <v>33</v>
      </c>
      <c r="D4064">
        <v>0</v>
      </c>
      <c r="F4064" t="s">
        <v>2253</v>
      </c>
      <c r="G4064" t="s">
        <v>8291</v>
      </c>
      <c r="H4064" t="s">
        <v>8292</v>
      </c>
      <c r="I4064" t="s">
        <v>8293</v>
      </c>
      <c r="J4064" t="s">
        <v>8294</v>
      </c>
      <c r="K4064" t="s">
        <v>8295</v>
      </c>
      <c r="L4064" t="s">
        <v>8296</v>
      </c>
      <c r="M4064" t="s">
        <v>5511</v>
      </c>
      <c r="N4064" t="s">
        <v>8297</v>
      </c>
      <c r="O4064" t="s">
        <v>5513</v>
      </c>
      <c r="P4064" t="s">
        <v>7913</v>
      </c>
      <c r="Q4064" t="s">
        <v>87</v>
      </c>
      <c r="R4064" t="s">
        <v>127</v>
      </c>
      <c r="S4064" t="s">
        <v>44</v>
      </c>
      <c r="T4064" t="s">
        <v>717</v>
      </c>
      <c r="U4064" t="s">
        <v>718</v>
      </c>
      <c r="X4064">
        <v>4</v>
      </c>
      <c r="Y4064">
        <v>0</v>
      </c>
      <c r="Z4064">
        <v>0</v>
      </c>
      <c r="AA4064">
        <v>0</v>
      </c>
      <c r="AB4064">
        <v>400000</v>
      </c>
      <c r="AC4064" t="s">
        <v>47</v>
      </c>
      <c r="AD4064">
        <f>+VLOOKUP(T4064,items!$A$2:$D$1255,4,0)</f>
        <v>0</v>
      </c>
      <c r="AE4064">
        <f>+VLOOKUP(T4064,Tabla1[],5,0)</f>
        <v>0</v>
      </c>
      <c r="AF4064">
        <f t="shared" si="63"/>
        <v>4</v>
      </c>
    </row>
    <row r="4065" spans="1:32" x14ac:dyDescent="0.25">
      <c r="A4065">
        <v>99930</v>
      </c>
      <c r="B4065" t="s">
        <v>8290</v>
      </c>
      <c r="C4065" t="s">
        <v>33</v>
      </c>
      <c r="D4065">
        <v>0</v>
      </c>
      <c r="F4065" t="s">
        <v>2253</v>
      </c>
      <c r="G4065" t="s">
        <v>8291</v>
      </c>
      <c r="H4065" t="s">
        <v>8292</v>
      </c>
      <c r="I4065" t="s">
        <v>8293</v>
      </c>
      <c r="J4065" t="s">
        <v>8294</v>
      </c>
      <c r="K4065" t="s">
        <v>8295</v>
      </c>
      <c r="L4065" t="s">
        <v>8296</v>
      </c>
      <c r="M4065" t="s">
        <v>5511</v>
      </c>
      <c r="N4065" t="s">
        <v>8297</v>
      </c>
      <c r="O4065" t="s">
        <v>5513</v>
      </c>
      <c r="P4065" t="s">
        <v>7913</v>
      </c>
      <c r="Q4065" t="s">
        <v>87</v>
      </c>
      <c r="R4065" t="s">
        <v>127</v>
      </c>
      <c r="S4065" t="s">
        <v>44</v>
      </c>
      <c r="T4065" t="s">
        <v>433</v>
      </c>
      <c r="U4065" t="s">
        <v>434</v>
      </c>
      <c r="W4065" t="s">
        <v>114</v>
      </c>
      <c r="X4065">
        <v>1</v>
      </c>
      <c r="Y4065">
        <v>10900</v>
      </c>
      <c r="Z4065">
        <v>0</v>
      </c>
      <c r="AA4065">
        <v>400</v>
      </c>
      <c r="AB4065">
        <v>1578038</v>
      </c>
      <c r="AC4065" t="s">
        <v>47</v>
      </c>
      <c r="AD4065">
        <f>+VLOOKUP(T4065,items!$A$2:$D$1255,4,0)</f>
        <v>0</v>
      </c>
      <c r="AE4065">
        <f>+VLOOKUP(T4065,Tabla1[],5,0)</f>
        <v>0</v>
      </c>
      <c r="AF4065">
        <f t="shared" si="63"/>
        <v>4</v>
      </c>
    </row>
    <row r="4066" spans="1:32" x14ac:dyDescent="0.25">
      <c r="A4066">
        <v>99930</v>
      </c>
      <c r="B4066" t="s">
        <v>8290</v>
      </c>
      <c r="C4066" t="s">
        <v>33</v>
      </c>
      <c r="D4066">
        <v>0</v>
      </c>
      <c r="F4066" t="s">
        <v>2253</v>
      </c>
      <c r="G4066" t="s">
        <v>8291</v>
      </c>
      <c r="H4066" t="s">
        <v>8292</v>
      </c>
      <c r="I4066" t="s">
        <v>8293</v>
      </c>
      <c r="J4066" t="s">
        <v>8294</v>
      </c>
      <c r="K4066" t="s">
        <v>8295</v>
      </c>
      <c r="L4066" t="s">
        <v>8296</v>
      </c>
      <c r="M4066" t="s">
        <v>5511</v>
      </c>
      <c r="N4066" t="s">
        <v>8297</v>
      </c>
      <c r="O4066" t="s">
        <v>5513</v>
      </c>
      <c r="P4066" t="s">
        <v>7913</v>
      </c>
      <c r="Q4066" t="s">
        <v>87</v>
      </c>
      <c r="R4066" t="s">
        <v>127</v>
      </c>
      <c r="S4066" t="s">
        <v>44</v>
      </c>
      <c r="T4066" t="s">
        <v>616</v>
      </c>
      <c r="U4066" t="s">
        <v>617</v>
      </c>
      <c r="W4066" t="s">
        <v>114</v>
      </c>
      <c r="X4066">
        <v>3</v>
      </c>
      <c r="Y4066">
        <v>0</v>
      </c>
      <c r="Z4066">
        <v>0</v>
      </c>
      <c r="AA4066">
        <v>400</v>
      </c>
      <c r="AB4066">
        <v>1397802</v>
      </c>
      <c r="AC4066" t="s">
        <v>47</v>
      </c>
      <c r="AD4066">
        <f>+VLOOKUP(T4066,items!$A$2:$D$1255,4,0)</f>
        <v>0</v>
      </c>
      <c r="AE4066">
        <f>+VLOOKUP(T4066,Tabla1[],5,0)</f>
        <v>0</v>
      </c>
      <c r="AF4066">
        <f t="shared" si="63"/>
        <v>4</v>
      </c>
    </row>
    <row r="4067" spans="1:32" x14ac:dyDescent="0.25">
      <c r="A4067">
        <v>99930</v>
      </c>
      <c r="B4067" t="s">
        <v>8290</v>
      </c>
      <c r="C4067" t="s">
        <v>33</v>
      </c>
      <c r="D4067">
        <v>0</v>
      </c>
      <c r="F4067" t="s">
        <v>2253</v>
      </c>
      <c r="G4067" t="s">
        <v>8291</v>
      </c>
      <c r="H4067" t="s">
        <v>8292</v>
      </c>
      <c r="I4067" t="s">
        <v>8293</v>
      </c>
      <c r="J4067" t="s">
        <v>8294</v>
      </c>
      <c r="K4067" t="s">
        <v>8295</v>
      </c>
      <c r="L4067" t="s">
        <v>8296</v>
      </c>
      <c r="M4067" t="s">
        <v>5511</v>
      </c>
      <c r="N4067" t="s">
        <v>8297</v>
      </c>
      <c r="O4067" t="s">
        <v>5513</v>
      </c>
      <c r="P4067" t="s">
        <v>7913</v>
      </c>
      <c r="Q4067" t="s">
        <v>87</v>
      </c>
      <c r="R4067" t="s">
        <v>127</v>
      </c>
      <c r="S4067" t="s">
        <v>44</v>
      </c>
      <c r="T4067" t="s">
        <v>731</v>
      </c>
      <c r="U4067" t="s">
        <v>732</v>
      </c>
      <c r="W4067" t="s">
        <v>114</v>
      </c>
      <c r="X4067">
        <v>4</v>
      </c>
      <c r="Y4067">
        <v>0</v>
      </c>
      <c r="Z4067">
        <v>0</v>
      </c>
      <c r="AA4067">
        <v>0</v>
      </c>
      <c r="AB4067">
        <v>836616</v>
      </c>
      <c r="AC4067" t="s">
        <v>47</v>
      </c>
      <c r="AD4067">
        <f>+VLOOKUP(T4067,items!$A$2:$D$1255,4,0)</f>
        <v>0</v>
      </c>
      <c r="AE4067">
        <f>+VLOOKUP(T4067,Tabla1[],5,0)</f>
        <v>0</v>
      </c>
      <c r="AF4067">
        <f t="shared" si="63"/>
        <v>4</v>
      </c>
    </row>
    <row r="4068" spans="1:32" x14ac:dyDescent="0.25">
      <c r="A4068">
        <v>99930</v>
      </c>
      <c r="B4068" t="s">
        <v>8290</v>
      </c>
      <c r="C4068" t="s">
        <v>33</v>
      </c>
      <c r="D4068">
        <v>0</v>
      </c>
      <c r="F4068" t="s">
        <v>2253</v>
      </c>
      <c r="G4068" t="s">
        <v>8291</v>
      </c>
      <c r="H4068" t="s">
        <v>8292</v>
      </c>
      <c r="I4068" t="s">
        <v>8293</v>
      </c>
      <c r="J4068" t="s">
        <v>8294</v>
      </c>
      <c r="K4068" t="s">
        <v>8295</v>
      </c>
      <c r="L4068" t="s">
        <v>8296</v>
      </c>
      <c r="M4068" t="s">
        <v>5511</v>
      </c>
      <c r="N4068" t="s">
        <v>8297</v>
      </c>
      <c r="O4068" t="s">
        <v>5513</v>
      </c>
      <c r="P4068" t="s">
        <v>7913</v>
      </c>
      <c r="Q4068" t="s">
        <v>87</v>
      </c>
      <c r="R4068" t="s">
        <v>127</v>
      </c>
      <c r="S4068" t="s">
        <v>44</v>
      </c>
      <c r="T4068" t="s">
        <v>731</v>
      </c>
      <c r="U4068" t="s">
        <v>732</v>
      </c>
      <c r="W4068" t="s">
        <v>114</v>
      </c>
      <c r="X4068">
        <v>8</v>
      </c>
      <c r="Y4068">
        <v>0</v>
      </c>
      <c r="Z4068">
        <v>0</v>
      </c>
      <c r="AA4068">
        <v>0</v>
      </c>
      <c r="AB4068">
        <v>2313232</v>
      </c>
      <c r="AC4068" t="s">
        <v>47</v>
      </c>
      <c r="AD4068">
        <f>+VLOOKUP(T4068,items!$A$2:$D$1255,4,0)</f>
        <v>0</v>
      </c>
      <c r="AE4068">
        <f>+VLOOKUP(T4068,Tabla1[],5,0)</f>
        <v>0</v>
      </c>
      <c r="AF4068">
        <f t="shared" si="63"/>
        <v>4</v>
      </c>
    </row>
    <row r="4069" spans="1:32" x14ac:dyDescent="0.25">
      <c r="A4069">
        <v>99930</v>
      </c>
      <c r="B4069" t="s">
        <v>8290</v>
      </c>
      <c r="C4069" t="s">
        <v>33</v>
      </c>
      <c r="D4069">
        <v>0</v>
      </c>
      <c r="F4069" t="s">
        <v>2253</v>
      </c>
      <c r="G4069" t="s">
        <v>8291</v>
      </c>
      <c r="H4069" t="s">
        <v>8292</v>
      </c>
      <c r="I4069" t="s">
        <v>8293</v>
      </c>
      <c r="J4069" t="s">
        <v>8294</v>
      </c>
      <c r="K4069" t="s">
        <v>8295</v>
      </c>
      <c r="L4069" t="s">
        <v>8296</v>
      </c>
      <c r="M4069" t="s">
        <v>5511</v>
      </c>
      <c r="N4069" t="s">
        <v>8297</v>
      </c>
      <c r="O4069" t="s">
        <v>5513</v>
      </c>
      <c r="P4069" t="s">
        <v>7913</v>
      </c>
      <c r="Q4069" t="s">
        <v>87</v>
      </c>
      <c r="R4069" t="s">
        <v>127</v>
      </c>
      <c r="S4069" t="s">
        <v>44</v>
      </c>
      <c r="T4069" t="s">
        <v>5270</v>
      </c>
      <c r="U4069" t="s">
        <v>5271</v>
      </c>
      <c r="W4069" t="s">
        <v>114</v>
      </c>
      <c r="X4069">
        <v>1</v>
      </c>
      <c r="Y4069">
        <v>0</v>
      </c>
      <c r="Z4069">
        <v>2900</v>
      </c>
      <c r="AA4069">
        <v>0</v>
      </c>
      <c r="AB4069">
        <v>992005</v>
      </c>
      <c r="AC4069" t="s">
        <v>47</v>
      </c>
      <c r="AD4069">
        <f>+VLOOKUP(T4069,items!$A$2:$D$1255,4,0)</f>
        <v>0</v>
      </c>
      <c r="AE4069">
        <f>+VLOOKUP(T4069,Tabla1[],5,0)</f>
        <v>0</v>
      </c>
      <c r="AF4069">
        <f t="shared" si="63"/>
        <v>4</v>
      </c>
    </row>
    <row r="4070" spans="1:32" x14ac:dyDescent="0.25">
      <c r="A4070">
        <v>99930</v>
      </c>
      <c r="B4070" t="s">
        <v>8290</v>
      </c>
      <c r="C4070" t="s">
        <v>33</v>
      </c>
      <c r="D4070">
        <v>0</v>
      </c>
      <c r="F4070" t="s">
        <v>2253</v>
      </c>
      <c r="G4070" t="s">
        <v>8291</v>
      </c>
      <c r="H4070" t="s">
        <v>8292</v>
      </c>
      <c r="I4070" t="s">
        <v>8293</v>
      </c>
      <c r="J4070" t="s">
        <v>8294</v>
      </c>
      <c r="K4070" t="s">
        <v>8295</v>
      </c>
      <c r="L4070" t="s">
        <v>8296</v>
      </c>
      <c r="M4070" t="s">
        <v>5511</v>
      </c>
      <c r="N4070" t="s">
        <v>8297</v>
      </c>
      <c r="O4070" t="s">
        <v>5513</v>
      </c>
      <c r="P4070" t="s">
        <v>7913</v>
      </c>
      <c r="Q4070" t="s">
        <v>87</v>
      </c>
      <c r="R4070" t="s">
        <v>127</v>
      </c>
      <c r="S4070" t="s">
        <v>44</v>
      </c>
      <c r="T4070" t="s">
        <v>2099</v>
      </c>
      <c r="U4070" t="s">
        <v>2100</v>
      </c>
      <c r="V4070" t="s">
        <v>194</v>
      </c>
      <c r="W4070" t="s">
        <v>114</v>
      </c>
      <c r="X4070">
        <v>1</v>
      </c>
      <c r="Y4070">
        <v>11750</v>
      </c>
      <c r="Z4070">
        <v>0</v>
      </c>
      <c r="AA4070">
        <v>2400</v>
      </c>
      <c r="AB4070">
        <v>48843906</v>
      </c>
      <c r="AC4070" t="s">
        <v>47</v>
      </c>
      <c r="AD4070" t="str">
        <f>+VLOOKUP(T4070,items!$A$2:$D$1255,4,0)</f>
        <v>PERGOLA</v>
      </c>
      <c r="AE4070" t="str">
        <f>+VLOOKUP(T4070,Tabla1[],5,0)</f>
        <v>PLUS</v>
      </c>
      <c r="AF4070">
        <f t="shared" si="63"/>
        <v>4</v>
      </c>
    </row>
    <row r="4071" spans="1:32" x14ac:dyDescent="0.25">
      <c r="A4071">
        <v>99930</v>
      </c>
      <c r="B4071" t="s">
        <v>8290</v>
      </c>
      <c r="C4071" t="s">
        <v>33</v>
      </c>
      <c r="D4071">
        <v>0</v>
      </c>
      <c r="F4071" t="s">
        <v>2253</v>
      </c>
      <c r="G4071" t="s">
        <v>8291</v>
      </c>
      <c r="H4071" t="s">
        <v>8292</v>
      </c>
      <c r="I4071" t="s">
        <v>8293</v>
      </c>
      <c r="J4071" t="s">
        <v>8294</v>
      </c>
      <c r="K4071" t="s">
        <v>8295</v>
      </c>
      <c r="L4071" t="s">
        <v>8296</v>
      </c>
      <c r="M4071" t="s">
        <v>5511</v>
      </c>
      <c r="N4071" t="s">
        <v>8297</v>
      </c>
      <c r="O4071" t="s">
        <v>5513</v>
      </c>
      <c r="P4071" t="s">
        <v>7913</v>
      </c>
      <c r="Q4071" t="s">
        <v>87</v>
      </c>
      <c r="R4071" t="s">
        <v>127</v>
      </c>
      <c r="S4071" t="s">
        <v>44</v>
      </c>
      <c r="T4071" t="s">
        <v>439</v>
      </c>
      <c r="U4071" t="s">
        <v>440</v>
      </c>
      <c r="W4071" t="s">
        <v>114</v>
      </c>
      <c r="X4071">
        <v>1</v>
      </c>
      <c r="Y4071">
        <v>11750</v>
      </c>
      <c r="Z4071">
        <v>0</v>
      </c>
      <c r="AA4071">
        <v>0</v>
      </c>
      <c r="AB4071">
        <v>453716</v>
      </c>
      <c r="AC4071" t="s">
        <v>47</v>
      </c>
      <c r="AD4071">
        <f>+VLOOKUP(T4071,items!$A$2:$D$1255,4,0)</f>
        <v>0</v>
      </c>
      <c r="AE4071">
        <f>+VLOOKUP(T4071,Tabla1[],5,0)</f>
        <v>0</v>
      </c>
      <c r="AF4071">
        <f t="shared" si="63"/>
        <v>4</v>
      </c>
    </row>
    <row r="4072" spans="1:32" x14ac:dyDescent="0.25">
      <c r="A4072">
        <v>99930</v>
      </c>
      <c r="B4072" t="s">
        <v>8290</v>
      </c>
      <c r="C4072" t="s">
        <v>33</v>
      </c>
      <c r="D4072">
        <v>0</v>
      </c>
      <c r="F4072" t="s">
        <v>2253</v>
      </c>
      <c r="G4072" t="s">
        <v>8291</v>
      </c>
      <c r="H4072" t="s">
        <v>8292</v>
      </c>
      <c r="I4072" t="s">
        <v>8293</v>
      </c>
      <c r="J4072" t="s">
        <v>8294</v>
      </c>
      <c r="K4072" t="s">
        <v>8295</v>
      </c>
      <c r="L4072" t="s">
        <v>8296</v>
      </c>
      <c r="M4072" t="s">
        <v>5511</v>
      </c>
      <c r="N4072" t="s">
        <v>8297</v>
      </c>
      <c r="O4072" t="s">
        <v>5513</v>
      </c>
      <c r="P4072" t="s">
        <v>7913</v>
      </c>
      <c r="Q4072" t="s">
        <v>87</v>
      </c>
      <c r="R4072" t="s">
        <v>127</v>
      </c>
      <c r="S4072" t="s">
        <v>44</v>
      </c>
      <c r="T4072" t="s">
        <v>509</v>
      </c>
      <c r="U4072" t="s">
        <v>510</v>
      </c>
      <c r="X4072">
        <v>1</v>
      </c>
      <c r="Y4072">
        <v>0</v>
      </c>
      <c r="Z4072">
        <v>0</v>
      </c>
      <c r="AA4072">
        <v>0</v>
      </c>
      <c r="AB4072">
        <v>4016960</v>
      </c>
      <c r="AC4072" t="s">
        <v>47</v>
      </c>
      <c r="AD4072">
        <f>+VLOOKUP(T4072,items!$A$2:$D$1255,4,0)</f>
        <v>0</v>
      </c>
      <c r="AE4072">
        <f>+VLOOKUP(T4072,Tabla1[],5,0)</f>
        <v>0</v>
      </c>
      <c r="AF4072">
        <f t="shared" si="63"/>
        <v>4</v>
      </c>
    </row>
    <row r="4073" spans="1:32" x14ac:dyDescent="0.25">
      <c r="A4073">
        <v>99932</v>
      </c>
      <c r="B4073" t="s">
        <v>8298</v>
      </c>
      <c r="C4073" t="s">
        <v>75</v>
      </c>
      <c r="D4073">
        <v>0</v>
      </c>
      <c r="F4073" t="s">
        <v>2253</v>
      </c>
      <c r="G4073" t="s">
        <v>387</v>
      </c>
      <c r="H4073" t="s">
        <v>8299</v>
      </c>
      <c r="I4073" t="s">
        <v>37</v>
      </c>
      <c r="J4073" t="s">
        <v>8300</v>
      </c>
      <c r="K4073" t="s">
        <v>8301</v>
      </c>
      <c r="L4073" t="s">
        <v>37</v>
      </c>
      <c r="M4073" t="s">
        <v>450</v>
      </c>
      <c r="N4073" t="s">
        <v>450</v>
      </c>
      <c r="O4073" t="s">
        <v>5230</v>
      </c>
      <c r="P4073" t="s">
        <v>4506</v>
      </c>
      <c r="Q4073" t="s">
        <v>4506</v>
      </c>
      <c r="R4073" t="s">
        <v>127</v>
      </c>
      <c r="S4073" t="s">
        <v>164</v>
      </c>
      <c r="T4073" t="s">
        <v>1536</v>
      </c>
      <c r="U4073" t="s">
        <v>1537</v>
      </c>
      <c r="X4073">
        <v>1</v>
      </c>
      <c r="Y4073">
        <v>0</v>
      </c>
      <c r="Z4073">
        <v>0</v>
      </c>
      <c r="AA4073">
        <v>0</v>
      </c>
      <c r="AB4073">
        <v>1063500</v>
      </c>
      <c r="AC4073" t="s">
        <v>47</v>
      </c>
      <c r="AD4073">
        <f>+VLOOKUP(T4073,items!$A$2:$D$1255,4,0)</f>
        <v>0</v>
      </c>
      <c r="AE4073">
        <f>+VLOOKUP(T4073,Tabla1[],5,0)</f>
        <v>0</v>
      </c>
      <c r="AF4073">
        <f t="shared" si="63"/>
        <v>12</v>
      </c>
    </row>
    <row r="4074" spans="1:32" x14ac:dyDescent="0.25">
      <c r="A4074">
        <v>99932</v>
      </c>
      <c r="B4074" t="s">
        <v>8298</v>
      </c>
      <c r="C4074" t="s">
        <v>75</v>
      </c>
      <c r="D4074">
        <v>0</v>
      </c>
      <c r="F4074" t="s">
        <v>2253</v>
      </c>
      <c r="G4074" t="s">
        <v>387</v>
      </c>
      <c r="H4074" t="s">
        <v>8299</v>
      </c>
      <c r="I4074" t="s">
        <v>37</v>
      </c>
      <c r="J4074" t="s">
        <v>8300</v>
      </c>
      <c r="K4074" t="s">
        <v>8301</v>
      </c>
      <c r="L4074" t="s">
        <v>37</v>
      </c>
      <c r="M4074" t="s">
        <v>450</v>
      </c>
      <c r="N4074" t="s">
        <v>450</v>
      </c>
      <c r="O4074" t="s">
        <v>5230</v>
      </c>
      <c r="P4074" t="s">
        <v>4506</v>
      </c>
      <c r="Q4074" t="s">
        <v>4506</v>
      </c>
      <c r="R4074" t="s">
        <v>127</v>
      </c>
      <c r="S4074" t="s">
        <v>164</v>
      </c>
      <c r="T4074" t="s">
        <v>2838</v>
      </c>
      <c r="U4074" t="s">
        <v>2839</v>
      </c>
      <c r="X4074">
        <v>1</v>
      </c>
      <c r="Y4074">
        <v>0</v>
      </c>
      <c r="Z4074">
        <v>0</v>
      </c>
      <c r="AA4074">
        <v>0</v>
      </c>
      <c r="AB4074">
        <v>350000</v>
      </c>
      <c r="AC4074" t="s">
        <v>47</v>
      </c>
      <c r="AD4074" t="e">
        <f>+VLOOKUP(T4074,items!$A$2:$D$1255,4,0)</f>
        <v>#N/A</v>
      </c>
      <c r="AE4074" t="e">
        <f>+VLOOKUP(T4074,Tabla1[],5,0)</f>
        <v>#N/A</v>
      </c>
      <c r="AF4074">
        <f t="shared" si="63"/>
        <v>12</v>
      </c>
    </row>
    <row r="4075" spans="1:32" x14ac:dyDescent="0.25">
      <c r="A4075">
        <v>99933</v>
      </c>
      <c r="B4075" t="s">
        <v>3539</v>
      </c>
      <c r="C4075" t="s">
        <v>75</v>
      </c>
      <c r="D4075">
        <v>0</v>
      </c>
      <c r="F4075" t="s">
        <v>2253</v>
      </c>
      <c r="G4075" t="s">
        <v>386</v>
      </c>
      <c r="H4075" t="s">
        <v>8302</v>
      </c>
      <c r="I4075" t="s">
        <v>37</v>
      </c>
      <c r="J4075" t="s">
        <v>8303</v>
      </c>
      <c r="K4075" t="s">
        <v>8304</v>
      </c>
      <c r="L4075" t="s">
        <v>37</v>
      </c>
      <c r="M4075" t="s">
        <v>2254</v>
      </c>
      <c r="N4075" t="s">
        <v>2254</v>
      </c>
      <c r="O4075" t="s">
        <v>4819</v>
      </c>
      <c r="P4075" t="s">
        <v>326</v>
      </c>
      <c r="Q4075" t="s">
        <v>326</v>
      </c>
      <c r="R4075" t="s">
        <v>43</v>
      </c>
      <c r="S4075" t="s">
        <v>164</v>
      </c>
      <c r="T4075" t="s">
        <v>4078</v>
      </c>
      <c r="U4075" t="s">
        <v>313</v>
      </c>
      <c r="X4075">
        <v>1.2</v>
      </c>
      <c r="Y4075">
        <v>0</v>
      </c>
      <c r="Z4075">
        <v>0</v>
      </c>
      <c r="AA4075">
        <v>0</v>
      </c>
      <c r="AB4075">
        <v>118800</v>
      </c>
      <c r="AC4075" t="s">
        <v>47</v>
      </c>
      <c r="AD4075">
        <f>+VLOOKUP(T4075,items!$A$2:$D$1255,4,0)</f>
        <v>0</v>
      </c>
      <c r="AE4075">
        <f>+VLOOKUP(T4075,Tabla1[],5,0)</f>
        <v>0</v>
      </c>
      <c r="AF4075">
        <f t="shared" si="63"/>
        <v>12</v>
      </c>
    </row>
    <row r="4076" spans="1:32" x14ac:dyDescent="0.25">
      <c r="A4076">
        <v>99935</v>
      </c>
      <c r="B4076" t="s">
        <v>2531</v>
      </c>
      <c r="C4076" t="s">
        <v>75</v>
      </c>
      <c r="D4076">
        <v>0</v>
      </c>
      <c r="F4076" t="s">
        <v>2253</v>
      </c>
      <c r="G4076" t="s">
        <v>4819</v>
      </c>
      <c r="H4076" t="s">
        <v>8305</v>
      </c>
      <c r="I4076" t="s">
        <v>37</v>
      </c>
      <c r="J4076" t="s">
        <v>8306</v>
      </c>
      <c r="K4076" t="s">
        <v>8307</v>
      </c>
      <c r="L4076" t="s">
        <v>37</v>
      </c>
      <c r="M4076" t="s">
        <v>2255</v>
      </c>
      <c r="N4076" t="s">
        <v>2255</v>
      </c>
      <c r="O4076" t="s">
        <v>6584</v>
      </c>
      <c r="P4076" t="s">
        <v>450</v>
      </c>
      <c r="Q4076" t="s">
        <v>450</v>
      </c>
      <c r="R4076" t="s">
        <v>127</v>
      </c>
      <c r="S4076" t="s">
        <v>164</v>
      </c>
      <c r="T4076" t="s">
        <v>4896</v>
      </c>
      <c r="U4076" t="s">
        <v>4897</v>
      </c>
      <c r="X4076">
        <v>2</v>
      </c>
      <c r="Y4076">
        <v>0</v>
      </c>
      <c r="Z4076">
        <v>0</v>
      </c>
      <c r="AA4076">
        <v>0</v>
      </c>
      <c r="AB4076">
        <v>126070</v>
      </c>
      <c r="AC4076" t="s">
        <v>47</v>
      </c>
      <c r="AD4076">
        <f>+VLOOKUP(T4076,items!$A$2:$D$1255,4,0)</f>
        <v>0</v>
      </c>
      <c r="AE4076">
        <f>+VLOOKUP(T4076,Tabla1[],5,0)</f>
        <v>0</v>
      </c>
      <c r="AF4076">
        <f t="shared" si="63"/>
        <v>12</v>
      </c>
    </row>
    <row r="4077" spans="1:32" x14ac:dyDescent="0.25">
      <c r="A4077">
        <v>99935</v>
      </c>
      <c r="B4077" t="s">
        <v>2531</v>
      </c>
      <c r="C4077" t="s">
        <v>75</v>
      </c>
      <c r="D4077">
        <v>0</v>
      </c>
      <c r="F4077" t="s">
        <v>2253</v>
      </c>
      <c r="G4077" t="s">
        <v>4819</v>
      </c>
      <c r="H4077" t="s">
        <v>8305</v>
      </c>
      <c r="I4077" t="s">
        <v>37</v>
      </c>
      <c r="J4077" t="s">
        <v>8306</v>
      </c>
      <c r="K4077" t="s">
        <v>8307</v>
      </c>
      <c r="L4077" t="s">
        <v>37</v>
      </c>
      <c r="M4077" t="s">
        <v>2255</v>
      </c>
      <c r="N4077" t="s">
        <v>2255</v>
      </c>
      <c r="O4077" t="s">
        <v>6584</v>
      </c>
      <c r="P4077" t="s">
        <v>450</v>
      </c>
      <c r="Q4077" t="s">
        <v>450</v>
      </c>
      <c r="R4077" t="s">
        <v>127</v>
      </c>
      <c r="S4077" t="s">
        <v>164</v>
      </c>
      <c r="T4077" t="s">
        <v>6309</v>
      </c>
      <c r="U4077" t="s">
        <v>6310</v>
      </c>
      <c r="X4077">
        <v>6</v>
      </c>
      <c r="Y4077">
        <v>0</v>
      </c>
      <c r="Z4077">
        <v>0</v>
      </c>
      <c r="AA4077">
        <v>0</v>
      </c>
      <c r="AB4077">
        <v>7800</v>
      </c>
      <c r="AC4077" t="s">
        <v>47</v>
      </c>
      <c r="AD4077">
        <f>+VLOOKUP(T4077,items!$A$2:$D$1255,4,0)</f>
        <v>0</v>
      </c>
      <c r="AE4077">
        <f>+VLOOKUP(T4077,Tabla1[],5,0)</f>
        <v>0</v>
      </c>
      <c r="AF4077">
        <f t="shared" si="63"/>
        <v>12</v>
      </c>
    </row>
    <row r="4078" spans="1:32" x14ac:dyDescent="0.25">
      <c r="A4078">
        <v>99935</v>
      </c>
      <c r="B4078" t="s">
        <v>2531</v>
      </c>
      <c r="C4078" t="s">
        <v>75</v>
      </c>
      <c r="D4078">
        <v>0</v>
      </c>
      <c r="F4078" t="s">
        <v>2253</v>
      </c>
      <c r="G4078" t="s">
        <v>4819</v>
      </c>
      <c r="H4078" t="s">
        <v>8305</v>
      </c>
      <c r="I4078" t="s">
        <v>37</v>
      </c>
      <c r="J4078" t="s">
        <v>8306</v>
      </c>
      <c r="K4078" t="s">
        <v>8307</v>
      </c>
      <c r="L4078" t="s">
        <v>37</v>
      </c>
      <c r="M4078" t="s">
        <v>2255</v>
      </c>
      <c r="N4078" t="s">
        <v>2255</v>
      </c>
      <c r="O4078" t="s">
        <v>6584</v>
      </c>
      <c r="P4078" t="s">
        <v>450</v>
      </c>
      <c r="Q4078" t="s">
        <v>450</v>
      </c>
      <c r="R4078" t="s">
        <v>127</v>
      </c>
      <c r="S4078" t="s">
        <v>164</v>
      </c>
      <c r="T4078" t="s">
        <v>1290</v>
      </c>
      <c r="U4078" t="s">
        <v>1291</v>
      </c>
      <c r="X4078">
        <v>3</v>
      </c>
      <c r="Y4078">
        <v>0</v>
      </c>
      <c r="Z4078">
        <v>0</v>
      </c>
      <c r="AA4078">
        <v>0</v>
      </c>
      <c r="AB4078">
        <v>191700</v>
      </c>
      <c r="AC4078" t="s">
        <v>47</v>
      </c>
      <c r="AD4078">
        <f>+VLOOKUP(T4078,items!$A$2:$D$1255,4,0)</f>
        <v>0</v>
      </c>
      <c r="AE4078">
        <f>+VLOOKUP(T4078,Tabla1[],5,0)</f>
        <v>0</v>
      </c>
      <c r="AF4078">
        <f t="shared" si="63"/>
        <v>12</v>
      </c>
    </row>
    <row r="4079" spans="1:32" x14ac:dyDescent="0.25">
      <c r="A4079">
        <v>99935</v>
      </c>
      <c r="B4079" t="s">
        <v>2531</v>
      </c>
      <c r="C4079" t="s">
        <v>75</v>
      </c>
      <c r="D4079">
        <v>0</v>
      </c>
      <c r="F4079" t="s">
        <v>2253</v>
      </c>
      <c r="G4079" t="s">
        <v>4819</v>
      </c>
      <c r="H4079" t="s">
        <v>8305</v>
      </c>
      <c r="I4079" t="s">
        <v>37</v>
      </c>
      <c r="J4079" t="s">
        <v>8306</v>
      </c>
      <c r="K4079" t="s">
        <v>8307</v>
      </c>
      <c r="L4079" t="s">
        <v>37</v>
      </c>
      <c r="M4079" t="s">
        <v>2255</v>
      </c>
      <c r="N4079" t="s">
        <v>2255</v>
      </c>
      <c r="O4079" t="s">
        <v>6584</v>
      </c>
      <c r="P4079" t="s">
        <v>450</v>
      </c>
      <c r="Q4079" t="s">
        <v>450</v>
      </c>
      <c r="R4079" t="s">
        <v>127</v>
      </c>
      <c r="S4079" t="s">
        <v>164</v>
      </c>
      <c r="T4079" t="s">
        <v>6311</v>
      </c>
      <c r="U4079" t="s">
        <v>6312</v>
      </c>
      <c r="X4079">
        <v>6</v>
      </c>
      <c r="Y4079">
        <v>0</v>
      </c>
      <c r="Z4079">
        <v>0</v>
      </c>
      <c r="AA4079">
        <v>0</v>
      </c>
      <c r="AB4079">
        <v>2400</v>
      </c>
      <c r="AC4079" t="s">
        <v>47</v>
      </c>
      <c r="AD4079">
        <f>+VLOOKUP(T4079,items!$A$2:$D$1255,4,0)</f>
        <v>0</v>
      </c>
      <c r="AE4079">
        <f>+VLOOKUP(T4079,Tabla1[],5,0)</f>
        <v>0</v>
      </c>
      <c r="AF4079">
        <f t="shared" si="63"/>
        <v>12</v>
      </c>
    </row>
    <row r="4080" spans="1:32" x14ac:dyDescent="0.25">
      <c r="A4080">
        <v>99954</v>
      </c>
      <c r="B4080" t="s">
        <v>6496</v>
      </c>
      <c r="C4080" t="s">
        <v>75</v>
      </c>
      <c r="D4080">
        <v>0</v>
      </c>
      <c r="F4080" t="s">
        <v>386</v>
      </c>
      <c r="G4080" t="s">
        <v>386</v>
      </c>
      <c r="H4080" t="s">
        <v>8308</v>
      </c>
      <c r="I4080" t="s">
        <v>37</v>
      </c>
      <c r="J4080" t="s">
        <v>8309</v>
      </c>
      <c r="K4080" t="s">
        <v>8310</v>
      </c>
      <c r="L4080" t="s">
        <v>37</v>
      </c>
      <c r="M4080" t="s">
        <v>2254</v>
      </c>
      <c r="N4080" t="s">
        <v>2254</v>
      </c>
      <c r="O4080" t="s">
        <v>2255</v>
      </c>
      <c r="P4080" t="s">
        <v>326</v>
      </c>
      <c r="Q4080" t="s">
        <v>326</v>
      </c>
      <c r="R4080" t="s">
        <v>43</v>
      </c>
      <c r="S4080" t="s">
        <v>164</v>
      </c>
      <c r="T4080" t="s">
        <v>2178</v>
      </c>
      <c r="U4080" t="s">
        <v>2179</v>
      </c>
      <c r="X4080">
        <v>6</v>
      </c>
      <c r="Y4080">
        <v>0</v>
      </c>
      <c r="Z4080">
        <v>0</v>
      </c>
      <c r="AA4080">
        <v>0</v>
      </c>
      <c r="AB4080">
        <v>3012000</v>
      </c>
      <c r="AC4080" t="s">
        <v>47</v>
      </c>
      <c r="AD4080">
        <f>+VLOOKUP(T4080,items!$A$2:$D$1255,4,0)</f>
        <v>0</v>
      </c>
      <c r="AE4080">
        <f>+VLOOKUP(T4080,Tabla1[],5,0)</f>
        <v>0</v>
      </c>
      <c r="AF4080">
        <f t="shared" si="63"/>
        <v>12</v>
      </c>
    </row>
    <row r="4081" spans="1:32" x14ac:dyDescent="0.25">
      <c r="A4081">
        <v>99956</v>
      </c>
      <c r="B4081" t="s">
        <v>8311</v>
      </c>
      <c r="C4081" t="s">
        <v>75</v>
      </c>
      <c r="D4081">
        <v>0</v>
      </c>
      <c r="F4081" t="s">
        <v>386</v>
      </c>
      <c r="G4081" t="s">
        <v>386</v>
      </c>
      <c r="H4081" t="s">
        <v>8312</v>
      </c>
      <c r="I4081" t="s">
        <v>37</v>
      </c>
      <c r="J4081" t="s">
        <v>8313</v>
      </c>
      <c r="K4081" t="s">
        <v>8314</v>
      </c>
      <c r="L4081" t="s">
        <v>37</v>
      </c>
      <c r="M4081" t="s">
        <v>2254</v>
      </c>
      <c r="N4081" t="s">
        <v>2254</v>
      </c>
      <c r="O4081" t="s">
        <v>2255</v>
      </c>
      <c r="P4081" t="s">
        <v>326</v>
      </c>
      <c r="Q4081" t="s">
        <v>326</v>
      </c>
      <c r="R4081" t="s">
        <v>43</v>
      </c>
      <c r="S4081" t="s">
        <v>164</v>
      </c>
      <c r="T4081" t="s">
        <v>2180</v>
      </c>
      <c r="U4081" t="s">
        <v>2181</v>
      </c>
      <c r="X4081">
        <v>2</v>
      </c>
      <c r="Y4081">
        <v>0</v>
      </c>
      <c r="Z4081">
        <v>0</v>
      </c>
      <c r="AA4081">
        <v>0</v>
      </c>
      <c r="AB4081">
        <v>90000</v>
      </c>
      <c r="AC4081" t="s">
        <v>47</v>
      </c>
      <c r="AD4081">
        <f>+VLOOKUP(T4081,items!$A$2:$D$1255,4,0)</f>
        <v>0</v>
      </c>
      <c r="AE4081">
        <f>+VLOOKUP(T4081,Tabla1[],5,0)</f>
        <v>0</v>
      </c>
      <c r="AF4081">
        <f t="shared" si="63"/>
        <v>12</v>
      </c>
    </row>
    <row r="4082" spans="1:32" x14ac:dyDescent="0.25">
      <c r="A4082">
        <v>99956</v>
      </c>
      <c r="B4082" t="s">
        <v>8311</v>
      </c>
      <c r="C4082" t="s">
        <v>75</v>
      </c>
      <c r="D4082">
        <v>0</v>
      </c>
      <c r="F4082" t="s">
        <v>386</v>
      </c>
      <c r="G4082" t="s">
        <v>386</v>
      </c>
      <c r="H4082" t="s">
        <v>8312</v>
      </c>
      <c r="I4082" t="s">
        <v>37</v>
      </c>
      <c r="J4082" t="s">
        <v>8313</v>
      </c>
      <c r="K4082" t="s">
        <v>8314</v>
      </c>
      <c r="L4082" t="s">
        <v>37</v>
      </c>
      <c r="M4082" t="s">
        <v>2254</v>
      </c>
      <c r="N4082" t="s">
        <v>2254</v>
      </c>
      <c r="O4082" t="s">
        <v>2255</v>
      </c>
      <c r="P4082" t="s">
        <v>326</v>
      </c>
      <c r="Q4082" t="s">
        <v>326</v>
      </c>
      <c r="R4082" t="s">
        <v>43</v>
      </c>
      <c r="S4082" t="s">
        <v>164</v>
      </c>
      <c r="T4082" t="s">
        <v>6198</v>
      </c>
      <c r="U4082" t="s">
        <v>6199</v>
      </c>
      <c r="X4082">
        <v>1</v>
      </c>
      <c r="Y4082">
        <v>0</v>
      </c>
      <c r="Z4082">
        <v>0</v>
      </c>
      <c r="AA4082">
        <v>0</v>
      </c>
      <c r="AB4082">
        <v>498000</v>
      </c>
      <c r="AC4082" t="s">
        <v>47</v>
      </c>
      <c r="AD4082">
        <f>+VLOOKUP(T4082,items!$A$2:$D$1255,4,0)</f>
        <v>0</v>
      </c>
      <c r="AE4082">
        <f>+VLOOKUP(T4082,Tabla1[],5,0)</f>
        <v>0</v>
      </c>
      <c r="AF4082">
        <f t="shared" si="63"/>
        <v>12</v>
      </c>
    </row>
    <row r="4083" spans="1:32" x14ac:dyDescent="0.25">
      <c r="A4083">
        <v>99957</v>
      </c>
      <c r="B4083" t="s">
        <v>7106</v>
      </c>
      <c r="C4083" t="s">
        <v>75</v>
      </c>
      <c r="D4083">
        <v>0</v>
      </c>
      <c r="F4083" t="s">
        <v>386</v>
      </c>
      <c r="G4083" t="s">
        <v>386</v>
      </c>
      <c r="H4083" t="s">
        <v>8315</v>
      </c>
      <c r="I4083" t="s">
        <v>37</v>
      </c>
      <c r="J4083" t="s">
        <v>8316</v>
      </c>
      <c r="K4083" t="s">
        <v>8317</v>
      </c>
      <c r="L4083" t="s">
        <v>37</v>
      </c>
      <c r="M4083" t="s">
        <v>2254</v>
      </c>
      <c r="N4083" t="s">
        <v>2254</v>
      </c>
      <c r="O4083" t="s">
        <v>2255</v>
      </c>
      <c r="P4083" t="s">
        <v>326</v>
      </c>
      <c r="Q4083" t="s">
        <v>326</v>
      </c>
      <c r="R4083" t="s">
        <v>43</v>
      </c>
      <c r="S4083" t="s">
        <v>164</v>
      </c>
      <c r="T4083" t="s">
        <v>1411</v>
      </c>
      <c r="U4083" t="s">
        <v>867</v>
      </c>
      <c r="X4083">
        <v>33</v>
      </c>
      <c r="Y4083">
        <v>0</v>
      </c>
      <c r="Z4083">
        <v>0</v>
      </c>
      <c r="AA4083">
        <v>0</v>
      </c>
      <c r="AB4083">
        <v>1735800</v>
      </c>
      <c r="AC4083" t="s">
        <v>47</v>
      </c>
      <c r="AD4083">
        <f>+VLOOKUP(T4083,items!$A$2:$D$1255,4,0)</f>
        <v>0</v>
      </c>
      <c r="AE4083">
        <f>+VLOOKUP(T4083,Tabla1[],5,0)</f>
        <v>0</v>
      </c>
      <c r="AF4083">
        <f t="shared" si="63"/>
        <v>12</v>
      </c>
    </row>
    <row r="4084" spans="1:32" x14ac:dyDescent="0.25">
      <c r="A4084">
        <v>99959</v>
      </c>
      <c r="B4084" t="s">
        <v>3837</v>
      </c>
      <c r="C4084" t="s">
        <v>75</v>
      </c>
      <c r="D4084">
        <v>0</v>
      </c>
      <c r="F4084" t="s">
        <v>386</v>
      </c>
      <c r="G4084" t="s">
        <v>386</v>
      </c>
      <c r="H4084" t="s">
        <v>8318</v>
      </c>
      <c r="I4084" t="s">
        <v>37</v>
      </c>
      <c r="J4084" t="s">
        <v>8319</v>
      </c>
      <c r="K4084" t="s">
        <v>8320</v>
      </c>
      <c r="L4084" t="s">
        <v>37</v>
      </c>
      <c r="M4084" t="s">
        <v>2254</v>
      </c>
      <c r="N4084" t="s">
        <v>2254</v>
      </c>
      <c r="O4084" t="s">
        <v>2255</v>
      </c>
      <c r="P4084" t="s">
        <v>326</v>
      </c>
      <c r="Q4084" t="s">
        <v>326</v>
      </c>
      <c r="R4084" t="s">
        <v>127</v>
      </c>
      <c r="S4084" t="s">
        <v>164</v>
      </c>
      <c r="T4084" t="s">
        <v>7906</v>
      </c>
      <c r="U4084" t="s">
        <v>1739</v>
      </c>
      <c r="X4084">
        <v>9.4</v>
      </c>
      <c r="Y4084">
        <v>0</v>
      </c>
      <c r="Z4084">
        <v>0</v>
      </c>
      <c r="AA4084">
        <v>0</v>
      </c>
      <c r="AB4084">
        <v>494440</v>
      </c>
      <c r="AC4084" t="s">
        <v>47</v>
      </c>
      <c r="AD4084">
        <f>+VLOOKUP(T4084,items!$A$2:$D$1255,4,0)</f>
        <v>0</v>
      </c>
      <c r="AE4084">
        <f>+VLOOKUP(T4084,Tabla1[],5,0)</f>
        <v>0</v>
      </c>
      <c r="AF4084">
        <f t="shared" si="63"/>
        <v>12</v>
      </c>
    </row>
    <row r="4085" spans="1:32" x14ac:dyDescent="0.25">
      <c r="A4085">
        <v>99960</v>
      </c>
      <c r="B4085" t="s">
        <v>5289</v>
      </c>
      <c r="C4085" t="s">
        <v>1065</v>
      </c>
      <c r="D4085">
        <v>0</v>
      </c>
      <c r="F4085" t="s">
        <v>386</v>
      </c>
      <c r="G4085" t="s">
        <v>4819</v>
      </c>
      <c r="H4085" t="s">
        <v>8321</v>
      </c>
      <c r="I4085" t="s">
        <v>37</v>
      </c>
      <c r="J4085" t="s">
        <v>37</v>
      </c>
      <c r="K4085" t="s">
        <v>8322</v>
      </c>
      <c r="L4085" t="s">
        <v>8323</v>
      </c>
      <c r="M4085" t="s">
        <v>2255</v>
      </c>
      <c r="N4085" t="s">
        <v>2255</v>
      </c>
      <c r="O4085" t="s">
        <v>4320</v>
      </c>
      <c r="P4085" t="s">
        <v>1974</v>
      </c>
      <c r="Q4085" t="s">
        <v>608</v>
      </c>
      <c r="R4085" t="s">
        <v>127</v>
      </c>
      <c r="S4085" t="s">
        <v>44</v>
      </c>
      <c r="T4085" t="s">
        <v>540</v>
      </c>
      <c r="U4085" t="s">
        <v>541</v>
      </c>
      <c r="V4085" t="s">
        <v>859</v>
      </c>
      <c r="X4085">
        <v>1</v>
      </c>
      <c r="Y4085">
        <v>0</v>
      </c>
      <c r="Z4085">
        <v>0</v>
      </c>
      <c r="AA4085">
        <v>0</v>
      </c>
      <c r="AB4085">
        <v>8384431</v>
      </c>
      <c r="AC4085" t="s">
        <v>47</v>
      </c>
      <c r="AD4085">
        <f>+VLOOKUP(T4085,items!$A$2:$D$1255,4,0)</f>
        <v>0</v>
      </c>
      <c r="AE4085">
        <f>+VLOOKUP(T4085,Tabla1[],5,0)</f>
        <v>0</v>
      </c>
      <c r="AF4085">
        <f t="shared" si="63"/>
        <v>1</v>
      </c>
    </row>
    <row r="4086" spans="1:32" x14ac:dyDescent="0.25">
      <c r="A4086">
        <v>99960</v>
      </c>
      <c r="B4086" t="s">
        <v>5289</v>
      </c>
      <c r="C4086" t="s">
        <v>1065</v>
      </c>
      <c r="D4086">
        <v>0</v>
      </c>
      <c r="F4086" t="s">
        <v>386</v>
      </c>
      <c r="G4086" t="s">
        <v>4819</v>
      </c>
      <c r="H4086" t="s">
        <v>8321</v>
      </c>
      <c r="I4086" t="s">
        <v>37</v>
      </c>
      <c r="J4086" t="s">
        <v>37</v>
      </c>
      <c r="K4086" t="s">
        <v>8322</v>
      </c>
      <c r="L4086" t="s">
        <v>8323</v>
      </c>
      <c r="M4086" t="s">
        <v>2255</v>
      </c>
      <c r="N4086" t="s">
        <v>2255</v>
      </c>
      <c r="O4086" t="s">
        <v>4320</v>
      </c>
      <c r="P4086" t="s">
        <v>1974</v>
      </c>
      <c r="Q4086" t="s">
        <v>608</v>
      </c>
      <c r="R4086" t="s">
        <v>127</v>
      </c>
      <c r="S4086" t="s">
        <v>44</v>
      </c>
      <c r="T4086" t="s">
        <v>50</v>
      </c>
      <c r="U4086" t="s">
        <v>51</v>
      </c>
      <c r="X4086">
        <v>1</v>
      </c>
      <c r="Y4086">
        <v>0</v>
      </c>
      <c r="Z4086">
        <v>0</v>
      </c>
      <c r="AA4086">
        <v>0</v>
      </c>
      <c r="AB4086">
        <v>520000</v>
      </c>
      <c r="AC4086" t="s">
        <v>47</v>
      </c>
      <c r="AD4086" t="e">
        <f>+VLOOKUP(T4086,items!$A$2:$D$1255,4,0)</f>
        <v>#N/A</v>
      </c>
      <c r="AE4086" t="e">
        <f>+VLOOKUP(T4086,Tabla1[],5,0)</f>
        <v>#N/A</v>
      </c>
      <c r="AF4086">
        <f t="shared" si="63"/>
        <v>1</v>
      </c>
    </row>
    <row r="4087" spans="1:32" x14ac:dyDescent="0.25">
      <c r="A4087">
        <v>99963</v>
      </c>
      <c r="B4087" t="s">
        <v>1311</v>
      </c>
      <c r="C4087" t="s">
        <v>75</v>
      </c>
      <c r="D4087">
        <v>0</v>
      </c>
      <c r="F4087" t="s">
        <v>386</v>
      </c>
      <c r="G4087" t="s">
        <v>450</v>
      </c>
      <c r="H4087" t="s">
        <v>8324</v>
      </c>
      <c r="I4087" t="s">
        <v>8325</v>
      </c>
      <c r="J4087" t="s">
        <v>8326</v>
      </c>
      <c r="K4087" t="s">
        <v>8327</v>
      </c>
      <c r="L4087" t="s">
        <v>8328</v>
      </c>
      <c r="M4087" t="s">
        <v>5230</v>
      </c>
      <c r="N4087" t="s">
        <v>6048</v>
      </c>
      <c r="O4087" t="s">
        <v>5557</v>
      </c>
      <c r="P4087" t="s">
        <v>6844</v>
      </c>
      <c r="Q4087" t="s">
        <v>3177</v>
      </c>
      <c r="R4087" t="s">
        <v>63</v>
      </c>
      <c r="S4087" t="s">
        <v>346</v>
      </c>
      <c r="T4087" t="s">
        <v>857</v>
      </c>
      <c r="U4087" t="s">
        <v>858</v>
      </c>
      <c r="V4087" t="s">
        <v>2663</v>
      </c>
      <c r="W4087" t="s">
        <v>1095</v>
      </c>
      <c r="X4087">
        <v>1</v>
      </c>
      <c r="Y4087">
        <v>3500</v>
      </c>
      <c r="Z4087">
        <v>0</v>
      </c>
      <c r="AA4087">
        <v>2150</v>
      </c>
      <c r="AB4087">
        <v>2648285</v>
      </c>
      <c r="AC4087" t="s">
        <v>47</v>
      </c>
      <c r="AD4087" t="str">
        <f>+VLOOKUP(T4087,items!$A$2:$D$1255,4,0)</f>
        <v>SOMBRALINA</v>
      </c>
      <c r="AE4087" t="str">
        <f>+VLOOKUP(T4087,Tabla1[],5,0)</f>
        <v>MANUAL</v>
      </c>
      <c r="AF4087">
        <f t="shared" si="63"/>
        <v>12</v>
      </c>
    </row>
    <row r="4088" spans="1:32" x14ac:dyDescent="0.25">
      <c r="A4088">
        <v>99979</v>
      </c>
      <c r="B4088" t="s">
        <v>5186</v>
      </c>
      <c r="C4088" t="s">
        <v>33</v>
      </c>
      <c r="D4088">
        <v>0</v>
      </c>
      <c r="F4088" t="s">
        <v>386</v>
      </c>
      <c r="G4088" t="s">
        <v>2254</v>
      </c>
      <c r="H4088" t="s">
        <v>8329</v>
      </c>
      <c r="I4088" t="s">
        <v>37</v>
      </c>
      <c r="J4088" t="s">
        <v>8330</v>
      </c>
      <c r="K4088" t="s">
        <v>8331</v>
      </c>
      <c r="L4088" t="s">
        <v>8332</v>
      </c>
      <c r="M4088" t="s">
        <v>6584</v>
      </c>
      <c r="N4088" t="s">
        <v>6584</v>
      </c>
      <c r="O4088" t="s">
        <v>4320</v>
      </c>
      <c r="P4088" t="s">
        <v>5143</v>
      </c>
      <c r="Q4088" t="s">
        <v>1974</v>
      </c>
      <c r="R4088" t="s">
        <v>127</v>
      </c>
      <c r="S4088" t="s">
        <v>256</v>
      </c>
      <c r="T4088" t="s">
        <v>2288</v>
      </c>
      <c r="U4088" t="s">
        <v>2289</v>
      </c>
      <c r="V4088" t="s">
        <v>1147</v>
      </c>
      <c r="X4088">
        <v>1</v>
      </c>
      <c r="Y4088">
        <v>0</v>
      </c>
      <c r="Z4088">
        <v>0</v>
      </c>
      <c r="AA4088">
        <v>0</v>
      </c>
      <c r="AB4088">
        <v>9837821</v>
      </c>
      <c r="AC4088" t="s">
        <v>47</v>
      </c>
      <c r="AD4088">
        <f>+VLOOKUP(T4088,items!$A$2:$D$1255,4,0)</f>
        <v>0</v>
      </c>
      <c r="AE4088">
        <f>+VLOOKUP(T4088,Tabla1[],5,0)</f>
        <v>0</v>
      </c>
      <c r="AF4088">
        <f t="shared" si="63"/>
        <v>1</v>
      </c>
    </row>
    <row r="4089" spans="1:32" x14ac:dyDescent="0.25">
      <c r="A4089">
        <v>99979</v>
      </c>
      <c r="B4089" t="s">
        <v>5186</v>
      </c>
      <c r="C4089" t="s">
        <v>33</v>
      </c>
      <c r="D4089">
        <v>0</v>
      </c>
      <c r="F4089" t="s">
        <v>386</v>
      </c>
      <c r="G4089" t="s">
        <v>2254</v>
      </c>
      <c r="H4089" t="s">
        <v>8329</v>
      </c>
      <c r="I4089" t="s">
        <v>37</v>
      </c>
      <c r="J4089" t="s">
        <v>8330</v>
      </c>
      <c r="K4089" t="s">
        <v>8331</v>
      </c>
      <c r="L4089" t="s">
        <v>8332</v>
      </c>
      <c r="M4089" t="s">
        <v>6584</v>
      </c>
      <c r="N4089" t="s">
        <v>6584</v>
      </c>
      <c r="O4089" t="s">
        <v>4320</v>
      </c>
      <c r="P4089" t="s">
        <v>5143</v>
      </c>
      <c r="Q4089" t="s">
        <v>1974</v>
      </c>
      <c r="R4089" t="s">
        <v>127</v>
      </c>
      <c r="S4089" t="s">
        <v>256</v>
      </c>
      <c r="T4089" t="s">
        <v>691</v>
      </c>
      <c r="U4089" t="s">
        <v>692</v>
      </c>
      <c r="X4089">
        <v>1</v>
      </c>
      <c r="Y4089">
        <v>0</v>
      </c>
      <c r="Z4089">
        <v>0</v>
      </c>
      <c r="AA4089">
        <v>0</v>
      </c>
      <c r="AB4089">
        <v>300000</v>
      </c>
      <c r="AC4089" t="s">
        <v>47</v>
      </c>
      <c r="AD4089" t="e">
        <f>+VLOOKUP(T4089,items!$A$2:$D$1255,4,0)</f>
        <v>#N/A</v>
      </c>
      <c r="AE4089" t="e">
        <f>+VLOOKUP(T4089,Tabla1[],5,0)</f>
        <v>#N/A</v>
      </c>
      <c r="AF4089">
        <f t="shared" si="63"/>
        <v>1</v>
      </c>
    </row>
    <row r="4090" spans="1:32" x14ac:dyDescent="0.25">
      <c r="A4090">
        <v>99984</v>
      </c>
      <c r="B4090" t="s">
        <v>8333</v>
      </c>
      <c r="C4090" t="s">
        <v>75</v>
      </c>
      <c r="D4090">
        <v>0</v>
      </c>
      <c r="F4090" t="s">
        <v>3191</v>
      </c>
      <c r="G4090" t="s">
        <v>2255</v>
      </c>
      <c r="H4090" t="s">
        <v>8334</v>
      </c>
      <c r="I4090" t="s">
        <v>37</v>
      </c>
      <c r="J4090" t="s">
        <v>8335</v>
      </c>
      <c r="K4090" t="s">
        <v>8336</v>
      </c>
      <c r="L4090" t="s">
        <v>8337</v>
      </c>
      <c r="M4090" t="s">
        <v>6584</v>
      </c>
      <c r="N4090" t="s">
        <v>6584</v>
      </c>
      <c r="O4090" t="s">
        <v>608</v>
      </c>
      <c r="P4090" t="s">
        <v>262</v>
      </c>
      <c r="Q4090" t="s">
        <v>268</v>
      </c>
      <c r="R4090" t="s">
        <v>63</v>
      </c>
      <c r="S4090" t="s">
        <v>88</v>
      </c>
      <c r="T4090" t="s">
        <v>8338</v>
      </c>
      <c r="U4090" t="s">
        <v>8339</v>
      </c>
      <c r="V4090" t="s">
        <v>468</v>
      </c>
      <c r="X4090">
        <v>4</v>
      </c>
      <c r="Y4090">
        <v>0</v>
      </c>
      <c r="Z4090">
        <v>0</v>
      </c>
      <c r="AA4090">
        <v>0</v>
      </c>
      <c r="AB4090">
        <v>4333312</v>
      </c>
      <c r="AC4090" t="s">
        <v>47</v>
      </c>
      <c r="AD4090">
        <f>+VLOOKUP(T4090,items!$A$2:$D$1255,4,0)</f>
        <v>0</v>
      </c>
      <c r="AE4090">
        <f>+VLOOKUP(T4090,Tabla1[],5,0)</f>
        <v>0</v>
      </c>
      <c r="AF4090">
        <f t="shared" si="63"/>
        <v>1</v>
      </c>
    </row>
    <row r="4091" spans="1:32" x14ac:dyDescent="0.25">
      <c r="A4091">
        <v>99984</v>
      </c>
      <c r="B4091" t="s">
        <v>8333</v>
      </c>
      <c r="C4091" t="s">
        <v>75</v>
      </c>
      <c r="D4091">
        <v>0</v>
      </c>
      <c r="F4091" t="s">
        <v>3191</v>
      </c>
      <c r="G4091" t="s">
        <v>2255</v>
      </c>
      <c r="H4091" t="s">
        <v>8334</v>
      </c>
      <c r="I4091" t="s">
        <v>37</v>
      </c>
      <c r="J4091" t="s">
        <v>8335</v>
      </c>
      <c r="K4091" t="s">
        <v>8336</v>
      </c>
      <c r="L4091" t="s">
        <v>8337</v>
      </c>
      <c r="M4091" t="s">
        <v>6584</v>
      </c>
      <c r="N4091" t="s">
        <v>6584</v>
      </c>
      <c r="O4091" t="s">
        <v>608</v>
      </c>
      <c r="P4091" t="s">
        <v>262</v>
      </c>
      <c r="Q4091" t="s">
        <v>268</v>
      </c>
      <c r="R4091" t="s">
        <v>63</v>
      </c>
      <c r="S4091" t="s">
        <v>88</v>
      </c>
      <c r="T4091" t="s">
        <v>1096</v>
      </c>
      <c r="U4091" t="s">
        <v>1097</v>
      </c>
      <c r="X4091">
        <v>1</v>
      </c>
      <c r="Y4091">
        <v>0</v>
      </c>
      <c r="Z4091">
        <v>0</v>
      </c>
      <c r="AA4091">
        <v>0</v>
      </c>
      <c r="AB4091">
        <v>300000</v>
      </c>
      <c r="AC4091" t="s">
        <v>47</v>
      </c>
      <c r="AD4091" t="e">
        <f>+VLOOKUP(T4091,items!$A$2:$D$1255,4,0)</f>
        <v>#N/A</v>
      </c>
      <c r="AE4091" t="e">
        <f>+VLOOKUP(T4091,Tabla1[],5,0)</f>
        <v>#N/A</v>
      </c>
      <c r="AF4091">
        <f t="shared" si="63"/>
        <v>1</v>
      </c>
    </row>
    <row r="4092" spans="1:32" x14ac:dyDescent="0.25">
      <c r="A4092">
        <v>99986</v>
      </c>
      <c r="B4092" t="s">
        <v>8340</v>
      </c>
      <c r="C4092" t="s">
        <v>75</v>
      </c>
      <c r="D4092">
        <v>0</v>
      </c>
      <c r="F4092" t="s">
        <v>386</v>
      </c>
      <c r="G4092" t="s">
        <v>2254</v>
      </c>
      <c r="H4092" t="s">
        <v>8341</v>
      </c>
      <c r="I4092" t="s">
        <v>37</v>
      </c>
      <c r="J4092" t="s">
        <v>8342</v>
      </c>
      <c r="K4092" t="s">
        <v>8343</v>
      </c>
      <c r="L4092" t="s">
        <v>37</v>
      </c>
      <c r="M4092" t="s">
        <v>4819</v>
      </c>
      <c r="N4092" t="s">
        <v>4819</v>
      </c>
      <c r="O4092" t="s">
        <v>326</v>
      </c>
      <c r="P4092" t="s">
        <v>387</v>
      </c>
      <c r="Q4092" t="s">
        <v>387</v>
      </c>
      <c r="R4092" t="s">
        <v>127</v>
      </c>
      <c r="S4092" t="s">
        <v>164</v>
      </c>
      <c r="T4092" t="s">
        <v>6309</v>
      </c>
      <c r="U4092" t="s">
        <v>6310</v>
      </c>
      <c r="X4092">
        <v>10</v>
      </c>
      <c r="Y4092">
        <v>0</v>
      </c>
      <c r="Z4092">
        <v>0</v>
      </c>
      <c r="AA4092">
        <v>0</v>
      </c>
      <c r="AB4092">
        <v>13000</v>
      </c>
      <c r="AC4092" t="s">
        <v>47</v>
      </c>
      <c r="AD4092">
        <f>+VLOOKUP(T4092,items!$A$2:$D$1255,4,0)</f>
        <v>0</v>
      </c>
      <c r="AE4092">
        <f>+VLOOKUP(T4092,Tabla1[],5,0)</f>
        <v>0</v>
      </c>
      <c r="AF4092">
        <f t="shared" si="63"/>
        <v>12</v>
      </c>
    </row>
    <row r="4093" spans="1:32" x14ac:dyDescent="0.25">
      <c r="A4093">
        <v>99986</v>
      </c>
      <c r="B4093" t="s">
        <v>8340</v>
      </c>
      <c r="C4093" t="s">
        <v>75</v>
      </c>
      <c r="D4093">
        <v>0</v>
      </c>
      <c r="F4093" t="s">
        <v>386</v>
      </c>
      <c r="G4093" t="s">
        <v>2254</v>
      </c>
      <c r="H4093" t="s">
        <v>8341</v>
      </c>
      <c r="I4093" t="s">
        <v>37</v>
      </c>
      <c r="J4093" t="s">
        <v>8342</v>
      </c>
      <c r="K4093" t="s">
        <v>8343</v>
      </c>
      <c r="L4093" t="s">
        <v>37</v>
      </c>
      <c r="M4093" t="s">
        <v>4819</v>
      </c>
      <c r="N4093" t="s">
        <v>4819</v>
      </c>
      <c r="O4093" t="s">
        <v>326</v>
      </c>
      <c r="P4093" t="s">
        <v>387</v>
      </c>
      <c r="Q4093" t="s">
        <v>387</v>
      </c>
      <c r="R4093" t="s">
        <v>127</v>
      </c>
      <c r="S4093" t="s">
        <v>164</v>
      </c>
      <c r="T4093" t="s">
        <v>1290</v>
      </c>
      <c r="U4093" t="s">
        <v>1291</v>
      </c>
      <c r="X4093">
        <v>5</v>
      </c>
      <c r="Y4093">
        <v>0</v>
      </c>
      <c r="Z4093">
        <v>0</v>
      </c>
      <c r="AA4093">
        <v>0</v>
      </c>
      <c r="AB4093">
        <v>319500</v>
      </c>
      <c r="AC4093" t="s">
        <v>47</v>
      </c>
      <c r="AD4093">
        <f>+VLOOKUP(T4093,items!$A$2:$D$1255,4,0)</f>
        <v>0</v>
      </c>
      <c r="AE4093">
        <f>+VLOOKUP(T4093,Tabla1[],5,0)</f>
        <v>0</v>
      </c>
      <c r="AF4093">
        <f t="shared" si="63"/>
        <v>12</v>
      </c>
    </row>
    <row r="4094" spans="1:32" x14ac:dyDescent="0.25">
      <c r="A4094">
        <v>99986</v>
      </c>
      <c r="B4094" t="s">
        <v>8340</v>
      </c>
      <c r="C4094" t="s">
        <v>75</v>
      </c>
      <c r="D4094">
        <v>0</v>
      </c>
      <c r="F4094" t="s">
        <v>386</v>
      </c>
      <c r="G4094" t="s">
        <v>2254</v>
      </c>
      <c r="H4094" t="s">
        <v>8341</v>
      </c>
      <c r="I4094" t="s">
        <v>37</v>
      </c>
      <c r="J4094" t="s">
        <v>8342</v>
      </c>
      <c r="K4094" t="s">
        <v>8343</v>
      </c>
      <c r="L4094" t="s">
        <v>37</v>
      </c>
      <c r="M4094" t="s">
        <v>4819</v>
      </c>
      <c r="N4094" t="s">
        <v>4819</v>
      </c>
      <c r="O4094" t="s">
        <v>326</v>
      </c>
      <c r="P4094" t="s">
        <v>387</v>
      </c>
      <c r="Q4094" t="s">
        <v>387</v>
      </c>
      <c r="R4094" t="s">
        <v>127</v>
      </c>
      <c r="S4094" t="s">
        <v>164</v>
      </c>
      <c r="T4094" t="s">
        <v>6311</v>
      </c>
      <c r="U4094" t="s">
        <v>6312</v>
      </c>
      <c r="X4094">
        <v>10</v>
      </c>
      <c r="Y4094">
        <v>0</v>
      </c>
      <c r="Z4094">
        <v>0</v>
      </c>
      <c r="AA4094">
        <v>0</v>
      </c>
      <c r="AB4094">
        <v>4000</v>
      </c>
      <c r="AC4094" t="s">
        <v>47</v>
      </c>
      <c r="AD4094">
        <f>+VLOOKUP(T4094,items!$A$2:$D$1255,4,0)</f>
        <v>0</v>
      </c>
      <c r="AE4094">
        <f>+VLOOKUP(T4094,Tabla1[],5,0)</f>
        <v>0</v>
      </c>
      <c r="AF4094">
        <f t="shared" si="63"/>
        <v>12</v>
      </c>
    </row>
    <row r="4095" spans="1:32" x14ac:dyDescent="0.25">
      <c r="A4095">
        <v>99995</v>
      </c>
      <c r="B4095" t="s">
        <v>3049</v>
      </c>
      <c r="C4095" t="s">
        <v>33</v>
      </c>
      <c r="D4095">
        <v>0</v>
      </c>
      <c r="F4095" t="s">
        <v>2254</v>
      </c>
      <c r="G4095" t="s">
        <v>2254</v>
      </c>
      <c r="H4095" t="s">
        <v>8344</v>
      </c>
      <c r="I4095" t="s">
        <v>37</v>
      </c>
      <c r="J4095" t="s">
        <v>8345</v>
      </c>
      <c r="K4095" t="s">
        <v>8346</v>
      </c>
      <c r="L4095" t="s">
        <v>37</v>
      </c>
      <c r="M4095" t="s">
        <v>4819</v>
      </c>
      <c r="N4095" t="s">
        <v>4819</v>
      </c>
      <c r="O4095" t="s">
        <v>326</v>
      </c>
      <c r="P4095" t="s">
        <v>6584</v>
      </c>
      <c r="Q4095" t="s">
        <v>6584</v>
      </c>
      <c r="R4095" t="s">
        <v>411</v>
      </c>
      <c r="S4095" t="s">
        <v>164</v>
      </c>
      <c r="T4095" t="s">
        <v>2274</v>
      </c>
      <c r="U4095" t="s">
        <v>1349</v>
      </c>
      <c r="X4095">
        <v>2.2000000000000002</v>
      </c>
      <c r="Y4095">
        <v>0</v>
      </c>
      <c r="Z4095">
        <v>0</v>
      </c>
      <c r="AA4095">
        <v>0</v>
      </c>
      <c r="AB4095">
        <v>115720</v>
      </c>
      <c r="AC4095" t="s">
        <v>47</v>
      </c>
      <c r="AD4095">
        <f>+VLOOKUP(T4095,items!$A$2:$D$1255,4,0)</f>
        <v>0</v>
      </c>
      <c r="AE4095">
        <f>+VLOOKUP(T4095,Tabla1[],5,0)</f>
        <v>0</v>
      </c>
      <c r="AF4095">
        <f t="shared" si="63"/>
        <v>12</v>
      </c>
    </row>
    <row r="4096" spans="1:32" x14ac:dyDescent="0.25">
      <c r="A4096">
        <v>99997</v>
      </c>
      <c r="B4096" t="s">
        <v>2714</v>
      </c>
      <c r="C4096" t="s">
        <v>75</v>
      </c>
      <c r="D4096">
        <v>0</v>
      </c>
      <c r="F4096" t="s">
        <v>2254</v>
      </c>
      <c r="G4096" t="s">
        <v>326</v>
      </c>
      <c r="H4096" t="s">
        <v>8347</v>
      </c>
      <c r="I4096" t="s">
        <v>8348</v>
      </c>
      <c r="J4096" t="s">
        <v>8349</v>
      </c>
      <c r="K4096" t="s">
        <v>8350</v>
      </c>
      <c r="L4096" t="s">
        <v>37</v>
      </c>
      <c r="M4096" t="s">
        <v>6584</v>
      </c>
      <c r="N4096" t="s">
        <v>387</v>
      </c>
      <c r="O4096" t="s">
        <v>450</v>
      </c>
      <c r="P4096" t="s">
        <v>343</v>
      </c>
      <c r="Q4096" t="s">
        <v>343</v>
      </c>
      <c r="R4096" t="s">
        <v>127</v>
      </c>
      <c r="S4096" t="s">
        <v>164</v>
      </c>
      <c r="T4096" t="s">
        <v>1022</v>
      </c>
      <c r="U4096" t="s">
        <v>1023</v>
      </c>
      <c r="V4096" t="s">
        <v>578</v>
      </c>
      <c r="X4096">
        <v>1</v>
      </c>
      <c r="Y4096">
        <v>12</v>
      </c>
      <c r="Z4096">
        <v>0</v>
      </c>
      <c r="AA4096">
        <v>4</v>
      </c>
      <c r="AB4096">
        <v>3128520</v>
      </c>
      <c r="AC4096" t="s">
        <v>47</v>
      </c>
      <c r="AD4096">
        <f>+VLOOKUP(T4096,items!$A$2:$D$1255,4,0)</f>
        <v>0</v>
      </c>
      <c r="AE4096">
        <f>+VLOOKUP(T4096,Tabla1[],5,0)</f>
        <v>0</v>
      </c>
      <c r="AF4096">
        <f t="shared" si="63"/>
        <v>12</v>
      </c>
    </row>
    <row r="4097" spans="1:32" x14ac:dyDescent="0.25">
      <c r="A4097">
        <v>100004</v>
      </c>
      <c r="B4097" t="s">
        <v>8351</v>
      </c>
      <c r="C4097" t="s">
        <v>33</v>
      </c>
      <c r="D4097">
        <v>0</v>
      </c>
      <c r="F4097" t="s">
        <v>2254</v>
      </c>
      <c r="G4097" t="s">
        <v>4819</v>
      </c>
      <c r="H4097" t="s">
        <v>8352</v>
      </c>
      <c r="I4097" t="s">
        <v>37</v>
      </c>
      <c r="J4097" t="s">
        <v>8353</v>
      </c>
      <c r="K4097" t="s">
        <v>8354</v>
      </c>
      <c r="L4097" t="s">
        <v>37</v>
      </c>
      <c r="M4097" t="s">
        <v>326</v>
      </c>
      <c r="N4097" t="s">
        <v>326</v>
      </c>
      <c r="O4097" t="s">
        <v>308</v>
      </c>
      <c r="P4097" t="s">
        <v>5125</v>
      </c>
      <c r="Q4097" t="s">
        <v>5125</v>
      </c>
      <c r="R4097" t="s">
        <v>127</v>
      </c>
      <c r="S4097" t="s">
        <v>128</v>
      </c>
      <c r="T4097" t="s">
        <v>1878</v>
      </c>
      <c r="U4097" t="s">
        <v>1879</v>
      </c>
      <c r="V4097" t="s">
        <v>578</v>
      </c>
      <c r="X4097">
        <v>1</v>
      </c>
      <c r="Y4097">
        <v>0</v>
      </c>
      <c r="Z4097">
        <v>0</v>
      </c>
      <c r="AA4097">
        <v>0</v>
      </c>
      <c r="AB4097">
        <v>0</v>
      </c>
      <c r="AC4097" t="s">
        <v>47</v>
      </c>
      <c r="AD4097" t="str">
        <f>+VLOOKUP(T4097,items!$A$2:$D$1255,4,0)</f>
        <v>MUEBLES</v>
      </c>
      <c r="AE4097">
        <f>+VLOOKUP(T4097,Tabla1[],5,0)</f>
        <v>0</v>
      </c>
      <c r="AF4097">
        <f t="shared" si="63"/>
        <v>1</v>
      </c>
    </row>
    <row r="4098" spans="1:32" x14ac:dyDescent="0.25">
      <c r="A4098">
        <v>100005</v>
      </c>
      <c r="B4098" t="s">
        <v>8355</v>
      </c>
      <c r="C4098" t="s">
        <v>33</v>
      </c>
      <c r="D4098">
        <v>0</v>
      </c>
      <c r="F4098" t="s">
        <v>2254</v>
      </c>
      <c r="G4098" t="s">
        <v>2254</v>
      </c>
      <c r="H4098" t="s">
        <v>8356</v>
      </c>
      <c r="I4098" t="s">
        <v>37</v>
      </c>
      <c r="J4098" t="s">
        <v>8357</v>
      </c>
      <c r="K4098" t="s">
        <v>8358</v>
      </c>
      <c r="L4098" t="s">
        <v>8359</v>
      </c>
      <c r="M4098" t="s">
        <v>450</v>
      </c>
      <c r="N4098" t="s">
        <v>450</v>
      </c>
      <c r="O4098" t="s">
        <v>608</v>
      </c>
      <c r="P4098" t="s">
        <v>5124</v>
      </c>
      <c r="Q4098" t="s">
        <v>4321</v>
      </c>
      <c r="R4098" t="s">
        <v>63</v>
      </c>
      <c r="S4098" t="s">
        <v>44</v>
      </c>
      <c r="T4098" t="s">
        <v>1457</v>
      </c>
      <c r="U4098" t="s">
        <v>1458</v>
      </c>
      <c r="X4098">
        <v>1</v>
      </c>
      <c r="Y4098">
        <v>0</v>
      </c>
      <c r="Z4098">
        <v>0</v>
      </c>
      <c r="AA4098">
        <v>0</v>
      </c>
      <c r="AB4098">
        <v>2283561</v>
      </c>
      <c r="AC4098" t="s">
        <v>47</v>
      </c>
      <c r="AD4098" t="str">
        <f>+VLOOKUP(T4098,items!$A$2:$D$1255,4,0)</f>
        <v>MUEBLES</v>
      </c>
      <c r="AE4098">
        <f>+VLOOKUP(T4098,Tabla1[],5,0)</f>
        <v>0</v>
      </c>
      <c r="AF4098">
        <f t="shared" ref="AF4098:AF4161" si="64">+MONTH(O4098)</f>
        <v>1</v>
      </c>
    </row>
    <row r="4099" spans="1:32" x14ac:dyDescent="0.25">
      <c r="A4099">
        <v>100005</v>
      </c>
      <c r="B4099" t="s">
        <v>8355</v>
      </c>
      <c r="C4099" t="s">
        <v>33</v>
      </c>
      <c r="D4099">
        <v>0</v>
      </c>
      <c r="F4099" t="s">
        <v>2254</v>
      </c>
      <c r="G4099" t="s">
        <v>2254</v>
      </c>
      <c r="H4099" t="s">
        <v>8356</v>
      </c>
      <c r="I4099" t="s">
        <v>37</v>
      </c>
      <c r="J4099" t="s">
        <v>8357</v>
      </c>
      <c r="K4099" t="s">
        <v>8358</v>
      </c>
      <c r="L4099" t="s">
        <v>8359</v>
      </c>
      <c r="M4099" t="s">
        <v>450</v>
      </c>
      <c r="N4099" t="s">
        <v>450</v>
      </c>
      <c r="O4099" t="s">
        <v>608</v>
      </c>
      <c r="P4099" t="s">
        <v>5124</v>
      </c>
      <c r="Q4099" t="s">
        <v>4321</v>
      </c>
      <c r="R4099" t="s">
        <v>63</v>
      </c>
      <c r="S4099" t="s">
        <v>44</v>
      </c>
      <c r="T4099" t="s">
        <v>1815</v>
      </c>
      <c r="U4099" t="s">
        <v>1816</v>
      </c>
      <c r="W4099" t="s">
        <v>111</v>
      </c>
      <c r="X4099">
        <v>1</v>
      </c>
      <c r="Y4099">
        <v>0</v>
      </c>
      <c r="Z4099">
        <v>0</v>
      </c>
      <c r="AA4099">
        <v>0</v>
      </c>
      <c r="AB4099">
        <v>740668</v>
      </c>
      <c r="AC4099" t="s">
        <v>47</v>
      </c>
      <c r="AD4099" t="str">
        <f>+VLOOKUP(T4099,items!$A$2:$D$1255,4,0)</f>
        <v>MUEBLES</v>
      </c>
      <c r="AE4099">
        <f>+VLOOKUP(T4099,Tabla1[],5,0)</f>
        <v>0</v>
      </c>
      <c r="AF4099">
        <f t="shared" si="64"/>
        <v>1</v>
      </c>
    </row>
    <row r="4100" spans="1:32" x14ac:dyDescent="0.25">
      <c r="A4100">
        <v>100005</v>
      </c>
      <c r="B4100" t="s">
        <v>8355</v>
      </c>
      <c r="C4100" t="s">
        <v>33</v>
      </c>
      <c r="D4100">
        <v>0</v>
      </c>
      <c r="F4100" t="s">
        <v>2254</v>
      </c>
      <c r="G4100" t="s">
        <v>2254</v>
      </c>
      <c r="H4100" t="s">
        <v>8356</v>
      </c>
      <c r="I4100" t="s">
        <v>37</v>
      </c>
      <c r="J4100" t="s">
        <v>8357</v>
      </c>
      <c r="K4100" t="s">
        <v>8358</v>
      </c>
      <c r="L4100" t="s">
        <v>8359</v>
      </c>
      <c r="M4100" t="s">
        <v>450</v>
      </c>
      <c r="N4100" t="s">
        <v>450</v>
      </c>
      <c r="O4100" t="s">
        <v>608</v>
      </c>
      <c r="P4100" t="s">
        <v>5124</v>
      </c>
      <c r="Q4100" t="s">
        <v>4321</v>
      </c>
      <c r="R4100" t="s">
        <v>63</v>
      </c>
      <c r="S4100" t="s">
        <v>44</v>
      </c>
      <c r="T4100" t="s">
        <v>1459</v>
      </c>
      <c r="U4100" t="s">
        <v>1460</v>
      </c>
      <c r="X4100">
        <v>6</v>
      </c>
      <c r="Y4100">
        <v>0</v>
      </c>
      <c r="Z4100">
        <v>0</v>
      </c>
      <c r="AA4100">
        <v>0</v>
      </c>
      <c r="AB4100">
        <v>2988690</v>
      </c>
      <c r="AC4100" t="s">
        <v>47</v>
      </c>
      <c r="AD4100" t="str">
        <f>+VLOOKUP(T4100,items!$A$2:$D$1255,4,0)</f>
        <v>MUEBLES</v>
      </c>
      <c r="AE4100">
        <f>+VLOOKUP(T4100,Tabla1[],5,0)</f>
        <v>0</v>
      </c>
      <c r="AF4100">
        <f t="shared" si="64"/>
        <v>1</v>
      </c>
    </row>
    <row r="4101" spans="1:32" x14ac:dyDescent="0.25">
      <c r="A4101">
        <v>100005</v>
      </c>
      <c r="B4101" t="s">
        <v>8355</v>
      </c>
      <c r="C4101" t="s">
        <v>33</v>
      </c>
      <c r="D4101">
        <v>0</v>
      </c>
      <c r="F4101" t="s">
        <v>2254</v>
      </c>
      <c r="G4101" t="s">
        <v>2254</v>
      </c>
      <c r="H4101" t="s">
        <v>8356</v>
      </c>
      <c r="I4101" t="s">
        <v>37</v>
      </c>
      <c r="J4101" t="s">
        <v>8357</v>
      </c>
      <c r="K4101" t="s">
        <v>8358</v>
      </c>
      <c r="L4101" t="s">
        <v>8359</v>
      </c>
      <c r="M4101" t="s">
        <v>450</v>
      </c>
      <c r="N4101" t="s">
        <v>450</v>
      </c>
      <c r="O4101" t="s">
        <v>608</v>
      </c>
      <c r="P4101" t="s">
        <v>5124</v>
      </c>
      <c r="Q4101" t="s">
        <v>4321</v>
      </c>
      <c r="R4101" t="s">
        <v>63</v>
      </c>
      <c r="S4101" t="s">
        <v>44</v>
      </c>
      <c r="T4101" t="s">
        <v>882</v>
      </c>
      <c r="U4101" t="s">
        <v>883</v>
      </c>
      <c r="V4101" t="s">
        <v>2663</v>
      </c>
      <c r="X4101">
        <v>1</v>
      </c>
      <c r="Y4101">
        <v>0</v>
      </c>
      <c r="Z4101">
        <v>0</v>
      </c>
      <c r="AA4101">
        <v>0</v>
      </c>
      <c r="AB4101">
        <v>1997433</v>
      </c>
      <c r="AC4101" t="s">
        <v>47</v>
      </c>
      <c r="AD4101" t="str">
        <f>+VLOOKUP(T4101,items!$A$2:$D$1255,4,0)</f>
        <v>MUEBLES</v>
      </c>
      <c r="AE4101">
        <f>+VLOOKUP(T4101,Tabla1[],5,0)</f>
        <v>0</v>
      </c>
      <c r="AF4101">
        <f t="shared" si="64"/>
        <v>1</v>
      </c>
    </row>
    <row r="4102" spans="1:32" x14ac:dyDescent="0.25">
      <c r="A4102">
        <v>100005</v>
      </c>
      <c r="B4102" t="s">
        <v>8355</v>
      </c>
      <c r="C4102" t="s">
        <v>33</v>
      </c>
      <c r="D4102">
        <v>0</v>
      </c>
      <c r="F4102" t="s">
        <v>2254</v>
      </c>
      <c r="G4102" t="s">
        <v>2254</v>
      </c>
      <c r="H4102" t="s">
        <v>8356</v>
      </c>
      <c r="I4102" t="s">
        <v>37</v>
      </c>
      <c r="J4102" t="s">
        <v>8357</v>
      </c>
      <c r="K4102" t="s">
        <v>8358</v>
      </c>
      <c r="L4102" t="s">
        <v>8359</v>
      </c>
      <c r="M4102" t="s">
        <v>450</v>
      </c>
      <c r="N4102" t="s">
        <v>450</v>
      </c>
      <c r="O4102" t="s">
        <v>608</v>
      </c>
      <c r="P4102" t="s">
        <v>5124</v>
      </c>
      <c r="Q4102" t="s">
        <v>4321</v>
      </c>
      <c r="R4102" t="s">
        <v>63</v>
      </c>
      <c r="S4102" t="s">
        <v>44</v>
      </c>
      <c r="T4102" t="s">
        <v>50</v>
      </c>
      <c r="U4102" t="s">
        <v>51</v>
      </c>
      <c r="X4102">
        <v>1</v>
      </c>
      <c r="Y4102">
        <v>0</v>
      </c>
      <c r="Z4102">
        <v>0</v>
      </c>
      <c r="AA4102">
        <v>0</v>
      </c>
      <c r="AB4102">
        <v>350000</v>
      </c>
      <c r="AC4102" t="s">
        <v>47</v>
      </c>
      <c r="AD4102" t="e">
        <f>+VLOOKUP(T4102,items!$A$2:$D$1255,4,0)</f>
        <v>#N/A</v>
      </c>
      <c r="AE4102" t="e">
        <f>+VLOOKUP(T4102,Tabla1[],5,0)</f>
        <v>#N/A</v>
      </c>
      <c r="AF4102">
        <f t="shared" si="64"/>
        <v>1</v>
      </c>
    </row>
    <row r="4103" spans="1:32" x14ac:dyDescent="0.25">
      <c r="A4103">
        <v>100006</v>
      </c>
      <c r="B4103" t="s">
        <v>8360</v>
      </c>
      <c r="C4103" t="s">
        <v>33</v>
      </c>
      <c r="D4103">
        <v>0</v>
      </c>
      <c r="F4103" t="s">
        <v>2254</v>
      </c>
      <c r="G4103" t="s">
        <v>4819</v>
      </c>
      <c r="H4103" t="s">
        <v>8361</v>
      </c>
      <c r="I4103" t="s">
        <v>37</v>
      </c>
      <c r="J4103" t="s">
        <v>8362</v>
      </c>
      <c r="K4103" t="s">
        <v>8363</v>
      </c>
      <c r="L4103" t="s">
        <v>37</v>
      </c>
      <c r="M4103" t="s">
        <v>326</v>
      </c>
      <c r="N4103" t="s">
        <v>326</v>
      </c>
      <c r="O4103" t="s">
        <v>308</v>
      </c>
      <c r="P4103" t="s">
        <v>5125</v>
      </c>
      <c r="Q4103" t="s">
        <v>5125</v>
      </c>
      <c r="R4103" t="s">
        <v>127</v>
      </c>
      <c r="S4103" t="s">
        <v>128</v>
      </c>
      <c r="T4103" t="s">
        <v>1878</v>
      </c>
      <c r="U4103" t="s">
        <v>1879</v>
      </c>
      <c r="V4103" t="s">
        <v>884</v>
      </c>
      <c r="X4103">
        <v>1</v>
      </c>
      <c r="Y4103">
        <v>0</v>
      </c>
      <c r="Z4103">
        <v>0</v>
      </c>
      <c r="AA4103">
        <v>0</v>
      </c>
      <c r="AB4103">
        <v>0</v>
      </c>
      <c r="AC4103" t="s">
        <v>47</v>
      </c>
      <c r="AD4103" t="str">
        <f>+VLOOKUP(T4103,items!$A$2:$D$1255,4,0)</f>
        <v>MUEBLES</v>
      </c>
      <c r="AE4103">
        <f>+VLOOKUP(T4103,Tabla1[],5,0)</f>
        <v>0</v>
      </c>
      <c r="AF4103">
        <f t="shared" si="64"/>
        <v>1</v>
      </c>
    </row>
    <row r="4104" spans="1:32" x14ac:dyDescent="0.25">
      <c r="A4104">
        <v>100009</v>
      </c>
      <c r="B4104" t="s">
        <v>8364</v>
      </c>
      <c r="C4104" t="s">
        <v>75</v>
      </c>
      <c r="D4104">
        <v>0</v>
      </c>
      <c r="F4104" t="s">
        <v>2254</v>
      </c>
      <c r="G4104" t="s">
        <v>451</v>
      </c>
      <c r="H4104" t="s">
        <v>8365</v>
      </c>
      <c r="I4104" t="s">
        <v>8366</v>
      </c>
      <c r="J4104" t="s">
        <v>8367</v>
      </c>
      <c r="K4104" t="s">
        <v>8368</v>
      </c>
      <c r="L4104" t="s">
        <v>8369</v>
      </c>
      <c r="M4104" t="s">
        <v>5557</v>
      </c>
      <c r="N4104" t="s">
        <v>7254</v>
      </c>
      <c r="O4104" t="s">
        <v>6844</v>
      </c>
      <c r="P4104" t="s">
        <v>6385</v>
      </c>
      <c r="Q4104" t="s">
        <v>6716</v>
      </c>
      <c r="R4104" t="s">
        <v>127</v>
      </c>
      <c r="S4104" t="s">
        <v>256</v>
      </c>
      <c r="T4104" t="s">
        <v>1370</v>
      </c>
      <c r="U4104" t="s">
        <v>1371</v>
      </c>
      <c r="X4104">
        <v>1</v>
      </c>
      <c r="Y4104">
        <v>0</v>
      </c>
      <c r="Z4104">
        <v>0</v>
      </c>
      <c r="AA4104">
        <v>0</v>
      </c>
      <c r="AB4104">
        <v>564750</v>
      </c>
      <c r="AC4104" t="s">
        <v>47</v>
      </c>
      <c r="AD4104">
        <f>+VLOOKUP(T4104,items!$A$2:$D$1255,4,0)</f>
        <v>0</v>
      </c>
      <c r="AE4104">
        <f>+VLOOKUP(T4104,Tabla1[],5,0)</f>
        <v>0</v>
      </c>
      <c r="AF4104">
        <f t="shared" si="64"/>
        <v>1</v>
      </c>
    </row>
    <row r="4105" spans="1:32" x14ac:dyDescent="0.25">
      <c r="A4105">
        <v>100009</v>
      </c>
      <c r="B4105" t="s">
        <v>8364</v>
      </c>
      <c r="C4105" t="s">
        <v>75</v>
      </c>
      <c r="D4105">
        <v>0</v>
      </c>
      <c r="F4105" t="s">
        <v>2254</v>
      </c>
      <c r="G4105" t="s">
        <v>451</v>
      </c>
      <c r="H4105" t="s">
        <v>8365</v>
      </c>
      <c r="I4105" t="s">
        <v>8366</v>
      </c>
      <c r="J4105" t="s">
        <v>8367</v>
      </c>
      <c r="K4105" t="s">
        <v>8368</v>
      </c>
      <c r="L4105" t="s">
        <v>8369</v>
      </c>
      <c r="M4105" t="s">
        <v>5557</v>
      </c>
      <c r="N4105" t="s">
        <v>7254</v>
      </c>
      <c r="O4105" t="s">
        <v>6844</v>
      </c>
      <c r="P4105" t="s">
        <v>6385</v>
      </c>
      <c r="Q4105" t="s">
        <v>6716</v>
      </c>
      <c r="R4105" t="s">
        <v>127</v>
      </c>
      <c r="S4105" t="s">
        <v>256</v>
      </c>
      <c r="T4105" t="s">
        <v>94</v>
      </c>
      <c r="U4105" t="s">
        <v>95</v>
      </c>
      <c r="X4105">
        <v>1</v>
      </c>
      <c r="Y4105">
        <v>0</v>
      </c>
      <c r="Z4105">
        <v>0</v>
      </c>
      <c r="AA4105">
        <v>0</v>
      </c>
      <c r="AB4105">
        <v>300000</v>
      </c>
      <c r="AC4105" t="s">
        <v>47</v>
      </c>
      <c r="AD4105" t="e">
        <f>+VLOOKUP(T4105,items!$A$2:$D$1255,4,0)</f>
        <v>#N/A</v>
      </c>
      <c r="AE4105" t="e">
        <f>+VLOOKUP(T4105,Tabla1[],5,0)</f>
        <v>#N/A</v>
      </c>
      <c r="AF4105">
        <f t="shared" si="64"/>
        <v>1</v>
      </c>
    </row>
    <row r="4106" spans="1:32" x14ac:dyDescent="0.25">
      <c r="A4106">
        <v>100009</v>
      </c>
      <c r="B4106" t="s">
        <v>8364</v>
      </c>
      <c r="C4106" t="s">
        <v>75</v>
      </c>
      <c r="D4106">
        <v>0</v>
      </c>
      <c r="F4106" t="s">
        <v>2254</v>
      </c>
      <c r="G4106" t="s">
        <v>451</v>
      </c>
      <c r="H4106" t="s">
        <v>8365</v>
      </c>
      <c r="I4106" t="s">
        <v>8366</v>
      </c>
      <c r="J4106" t="s">
        <v>8367</v>
      </c>
      <c r="K4106" t="s">
        <v>8368</v>
      </c>
      <c r="L4106" t="s">
        <v>8369</v>
      </c>
      <c r="M4106" t="s">
        <v>5557</v>
      </c>
      <c r="N4106" t="s">
        <v>7254</v>
      </c>
      <c r="O4106" t="s">
        <v>6844</v>
      </c>
      <c r="P4106" t="s">
        <v>6385</v>
      </c>
      <c r="Q4106" t="s">
        <v>6716</v>
      </c>
      <c r="R4106" t="s">
        <v>127</v>
      </c>
      <c r="S4106" t="s">
        <v>256</v>
      </c>
      <c r="T4106" t="s">
        <v>4262</v>
      </c>
      <c r="U4106" t="s">
        <v>4500</v>
      </c>
      <c r="V4106" t="s">
        <v>828</v>
      </c>
      <c r="X4106">
        <v>1</v>
      </c>
      <c r="Y4106">
        <v>5200</v>
      </c>
      <c r="Z4106">
        <v>0</v>
      </c>
      <c r="AA4106">
        <v>1500</v>
      </c>
      <c r="AB4106">
        <v>1055114</v>
      </c>
      <c r="AC4106" t="s">
        <v>47</v>
      </c>
      <c r="AD4106">
        <f>+VLOOKUP(T4106,items!$A$2:$D$1255,4,0)</f>
        <v>0</v>
      </c>
      <c r="AE4106">
        <f>+VLOOKUP(T4106,Tabla1[],5,0)</f>
        <v>0</v>
      </c>
      <c r="AF4106">
        <f t="shared" si="64"/>
        <v>1</v>
      </c>
    </row>
    <row r="4107" spans="1:32" x14ac:dyDescent="0.25">
      <c r="A4107">
        <v>100009</v>
      </c>
      <c r="B4107" t="s">
        <v>8364</v>
      </c>
      <c r="C4107" t="s">
        <v>75</v>
      </c>
      <c r="D4107">
        <v>0</v>
      </c>
      <c r="F4107" t="s">
        <v>2254</v>
      </c>
      <c r="G4107" t="s">
        <v>451</v>
      </c>
      <c r="H4107" t="s">
        <v>8365</v>
      </c>
      <c r="I4107" t="s">
        <v>8366</v>
      </c>
      <c r="J4107" t="s">
        <v>8367</v>
      </c>
      <c r="K4107" t="s">
        <v>8368</v>
      </c>
      <c r="L4107" t="s">
        <v>8369</v>
      </c>
      <c r="M4107" t="s">
        <v>5557</v>
      </c>
      <c r="N4107" t="s">
        <v>7254</v>
      </c>
      <c r="O4107" t="s">
        <v>6844</v>
      </c>
      <c r="P4107" t="s">
        <v>6385</v>
      </c>
      <c r="Q4107" t="s">
        <v>6716</v>
      </c>
      <c r="R4107" t="s">
        <v>127</v>
      </c>
      <c r="S4107" t="s">
        <v>256</v>
      </c>
      <c r="T4107" t="s">
        <v>392</v>
      </c>
      <c r="U4107" t="s">
        <v>393</v>
      </c>
      <c r="X4107">
        <v>1</v>
      </c>
      <c r="Y4107">
        <v>0</v>
      </c>
      <c r="Z4107">
        <v>0</v>
      </c>
      <c r="AA4107">
        <v>0</v>
      </c>
      <c r="AB4107">
        <v>160000</v>
      </c>
      <c r="AC4107" t="s">
        <v>47</v>
      </c>
      <c r="AD4107" t="e">
        <f>+VLOOKUP(T4107,items!$A$2:$D$1255,4,0)</f>
        <v>#N/A</v>
      </c>
      <c r="AE4107" t="e">
        <f>+VLOOKUP(T4107,Tabla1[],5,0)</f>
        <v>#N/A</v>
      </c>
      <c r="AF4107">
        <f t="shared" si="64"/>
        <v>1</v>
      </c>
    </row>
    <row r="4108" spans="1:32" x14ac:dyDescent="0.25">
      <c r="A4108">
        <v>100010</v>
      </c>
      <c r="B4108" t="s">
        <v>3554</v>
      </c>
      <c r="C4108" t="s">
        <v>75</v>
      </c>
      <c r="D4108">
        <v>0</v>
      </c>
      <c r="F4108" t="s">
        <v>2254</v>
      </c>
      <c r="G4108" t="s">
        <v>2254</v>
      </c>
      <c r="H4108" t="s">
        <v>8370</v>
      </c>
      <c r="I4108" t="s">
        <v>37</v>
      </c>
      <c r="J4108" t="s">
        <v>8371</v>
      </c>
      <c r="K4108" t="s">
        <v>8372</v>
      </c>
      <c r="L4108" t="s">
        <v>37</v>
      </c>
      <c r="M4108" t="s">
        <v>4819</v>
      </c>
      <c r="N4108" t="s">
        <v>4819</v>
      </c>
      <c r="O4108" t="s">
        <v>326</v>
      </c>
      <c r="P4108" t="s">
        <v>6584</v>
      </c>
      <c r="Q4108" t="s">
        <v>6584</v>
      </c>
      <c r="R4108" t="s">
        <v>127</v>
      </c>
      <c r="S4108" t="s">
        <v>164</v>
      </c>
      <c r="T4108" t="s">
        <v>4925</v>
      </c>
      <c r="U4108" t="s">
        <v>1024</v>
      </c>
      <c r="X4108">
        <v>9</v>
      </c>
      <c r="Y4108">
        <v>0</v>
      </c>
      <c r="Z4108">
        <v>0</v>
      </c>
      <c r="AA4108">
        <v>0</v>
      </c>
      <c r="AB4108">
        <v>473400</v>
      </c>
      <c r="AC4108" t="s">
        <v>47</v>
      </c>
      <c r="AD4108">
        <f>+VLOOKUP(T4108,items!$A$2:$D$1255,4,0)</f>
        <v>0</v>
      </c>
      <c r="AE4108">
        <f>+VLOOKUP(T4108,Tabla1[],5,0)</f>
        <v>0</v>
      </c>
      <c r="AF4108">
        <f t="shared" si="64"/>
        <v>12</v>
      </c>
    </row>
    <row r="4109" spans="1:32" x14ac:dyDescent="0.25">
      <c r="A4109">
        <v>100010</v>
      </c>
      <c r="B4109" t="s">
        <v>3554</v>
      </c>
      <c r="C4109" t="s">
        <v>75</v>
      </c>
      <c r="D4109">
        <v>0</v>
      </c>
      <c r="F4109" t="s">
        <v>2254</v>
      </c>
      <c r="G4109" t="s">
        <v>2254</v>
      </c>
      <c r="H4109" t="s">
        <v>8370</v>
      </c>
      <c r="I4109" t="s">
        <v>37</v>
      </c>
      <c r="J4109" t="s">
        <v>8371</v>
      </c>
      <c r="K4109" t="s">
        <v>8372</v>
      </c>
      <c r="L4109" t="s">
        <v>37</v>
      </c>
      <c r="M4109" t="s">
        <v>4819</v>
      </c>
      <c r="N4109" t="s">
        <v>4819</v>
      </c>
      <c r="O4109" t="s">
        <v>326</v>
      </c>
      <c r="P4109" t="s">
        <v>6584</v>
      </c>
      <c r="Q4109" t="s">
        <v>6584</v>
      </c>
      <c r="R4109" t="s">
        <v>127</v>
      </c>
      <c r="S4109" t="s">
        <v>164</v>
      </c>
      <c r="T4109" t="s">
        <v>1411</v>
      </c>
      <c r="U4109" t="s">
        <v>867</v>
      </c>
      <c r="X4109">
        <v>10</v>
      </c>
      <c r="Y4109">
        <v>0</v>
      </c>
      <c r="Z4109">
        <v>0</v>
      </c>
      <c r="AA4109">
        <v>0</v>
      </c>
      <c r="AB4109">
        <v>526000</v>
      </c>
      <c r="AC4109" t="s">
        <v>47</v>
      </c>
      <c r="AD4109">
        <f>+VLOOKUP(T4109,items!$A$2:$D$1255,4,0)</f>
        <v>0</v>
      </c>
      <c r="AE4109">
        <f>+VLOOKUP(T4109,Tabla1[],5,0)</f>
        <v>0</v>
      </c>
      <c r="AF4109">
        <f t="shared" si="64"/>
        <v>12</v>
      </c>
    </row>
    <row r="4110" spans="1:32" x14ac:dyDescent="0.25">
      <c r="A4110">
        <v>100015</v>
      </c>
      <c r="B4110" t="s">
        <v>6904</v>
      </c>
      <c r="C4110" t="s">
        <v>75</v>
      </c>
      <c r="D4110">
        <v>0</v>
      </c>
      <c r="F4110" t="s">
        <v>2254</v>
      </c>
      <c r="G4110" t="s">
        <v>8373</v>
      </c>
      <c r="H4110" t="s">
        <v>8374</v>
      </c>
      <c r="I4110" t="s">
        <v>37</v>
      </c>
      <c r="J4110" t="s">
        <v>8375</v>
      </c>
      <c r="K4110" t="s">
        <v>8376</v>
      </c>
      <c r="L4110" t="s">
        <v>8377</v>
      </c>
      <c r="M4110" t="s">
        <v>1149</v>
      </c>
      <c r="N4110" t="s">
        <v>1149</v>
      </c>
      <c r="O4110" t="s">
        <v>761</v>
      </c>
      <c r="P4110" t="s">
        <v>8297</v>
      </c>
      <c r="Q4110" t="s">
        <v>105</v>
      </c>
      <c r="R4110" t="s">
        <v>63</v>
      </c>
      <c r="S4110" t="s">
        <v>256</v>
      </c>
      <c r="T4110" t="s">
        <v>94</v>
      </c>
      <c r="U4110" t="s">
        <v>95</v>
      </c>
      <c r="X4110">
        <v>1</v>
      </c>
      <c r="Y4110">
        <v>0</v>
      </c>
      <c r="Z4110">
        <v>0</v>
      </c>
      <c r="AA4110">
        <v>0</v>
      </c>
      <c r="AB4110">
        <v>500000</v>
      </c>
      <c r="AC4110" t="s">
        <v>47</v>
      </c>
      <c r="AD4110" t="e">
        <f>+VLOOKUP(T4110,items!$A$2:$D$1255,4,0)</f>
        <v>#N/A</v>
      </c>
      <c r="AE4110" t="e">
        <f>+VLOOKUP(T4110,Tabla1[],5,0)</f>
        <v>#N/A</v>
      </c>
      <c r="AF4110">
        <f t="shared" si="64"/>
        <v>4</v>
      </c>
    </row>
    <row r="4111" spans="1:32" x14ac:dyDescent="0.25">
      <c r="A4111">
        <v>100032</v>
      </c>
      <c r="B4111" t="s">
        <v>1234</v>
      </c>
      <c r="C4111" t="s">
        <v>75</v>
      </c>
      <c r="D4111">
        <v>0</v>
      </c>
      <c r="F4111" t="s">
        <v>2254</v>
      </c>
      <c r="G4111" t="s">
        <v>326</v>
      </c>
      <c r="H4111" t="s">
        <v>8378</v>
      </c>
      <c r="I4111" t="s">
        <v>8379</v>
      </c>
      <c r="J4111" t="s">
        <v>8380</v>
      </c>
      <c r="K4111" t="s">
        <v>8381</v>
      </c>
      <c r="L4111" t="s">
        <v>37</v>
      </c>
      <c r="M4111" t="s">
        <v>6584</v>
      </c>
      <c r="N4111" t="s">
        <v>450</v>
      </c>
      <c r="O4111" t="s">
        <v>5230</v>
      </c>
      <c r="P4111" t="s">
        <v>1973</v>
      </c>
      <c r="Q4111" t="s">
        <v>1973</v>
      </c>
      <c r="R4111" t="s">
        <v>127</v>
      </c>
      <c r="S4111" t="s">
        <v>164</v>
      </c>
      <c r="T4111" t="s">
        <v>857</v>
      </c>
      <c r="U4111" t="s">
        <v>858</v>
      </c>
      <c r="V4111" t="s">
        <v>578</v>
      </c>
      <c r="W4111" t="s">
        <v>1095</v>
      </c>
      <c r="X4111">
        <v>1</v>
      </c>
      <c r="Y4111">
        <v>4000</v>
      </c>
      <c r="Z4111">
        <v>0</v>
      </c>
      <c r="AA4111">
        <v>2500</v>
      </c>
      <c r="AB4111">
        <v>2660730</v>
      </c>
      <c r="AC4111" t="s">
        <v>47</v>
      </c>
      <c r="AD4111" t="str">
        <f>+VLOOKUP(T4111,items!$A$2:$D$1255,4,0)</f>
        <v>SOMBRALINA</v>
      </c>
      <c r="AE4111" t="str">
        <f>+VLOOKUP(T4111,Tabla1[],5,0)</f>
        <v>MANUAL</v>
      </c>
      <c r="AF4111">
        <f t="shared" si="64"/>
        <v>12</v>
      </c>
    </row>
    <row r="4112" spans="1:32" x14ac:dyDescent="0.25">
      <c r="A4112">
        <v>100035</v>
      </c>
      <c r="B4112" t="s">
        <v>8382</v>
      </c>
      <c r="C4112" t="s">
        <v>1065</v>
      </c>
      <c r="D4112">
        <v>0</v>
      </c>
      <c r="F4112" t="s">
        <v>2254</v>
      </c>
      <c r="G4112" t="s">
        <v>2255</v>
      </c>
      <c r="H4112" t="s">
        <v>8383</v>
      </c>
      <c r="I4112" t="s">
        <v>37</v>
      </c>
      <c r="J4112" t="s">
        <v>8384</v>
      </c>
      <c r="K4112" t="s">
        <v>8385</v>
      </c>
      <c r="L4112" t="s">
        <v>8386</v>
      </c>
      <c r="M4112" t="s">
        <v>6584</v>
      </c>
      <c r="N4112" t="s">
        <v>6584</v>
      </c>
      <c r="O4112" t="s">
        <v>608</v>
      </c>
      <c r="P4112" t="s">
        <v>8032</v>
      </c>
      <c r="Q4112" t="s">
        <v>262</v>
      </c>
      <c r="R4112" t="s">
        <v>63</v>
      </c>
      <c r="S4112" t="s">
        <v>44</v>
      </c>
      <c r="T4112" t="s">
        <v>536</v>
      </c>
      <c r="U4112" t="s">
        <v>537</v>
      </c>
      <c r="W4112" t="s">
        <v>117</v>
      </c>
      <c r="X4112">
        <v>2</v>
      </c>
      <c r="Y4112">
        <v>0</v>
      </c>
      <c r="Z4112">
        <v>0</v>
      </c>
      <c r="AA4112">
        <v>0</v>
      </c>
      <c r="AB4112">
        <v>1582722</v>
      </c>
      <c r="AC4112" t="s">
        <v>47</v>
      </c>
      <c r="AD4112" t="str">
        <f>+VLOOKUP(T4112,items!$A$2:$D$1255,4,0)</f>
        <v>MUEBLES</v>
      </c>
      <c r="AE4112">
        <f>+VLOOKUP(T4112,Tabla1[],5,0)</f>
        <v>0</v>
      </c>
      <c r="AF4112">
        <f t="shared" si="64"/>
        <v>1</v>
      </c>
    </row>
    <row r="4113" spans="1:32" x14ac:dyDescent="0.25">
      <c r="A4113">
        <v>100035</v>
      </c>
      <c r="B4113" t="s">
        <v>8382</v>
      </c>
      <c r="C4113" t="s">
        <v>1065</v>
      </c>
      <c r="D4113">
        <v>0</v>
      </c>
      <c r="F4113" t="s">
        <v>2254</v>
      </c>
      <c r="G4113" t="s">
        <v>2255</v>
      </c>
      <c r="H4113" t="s">
        <v>8383</v>
      </c>
      <c r="I4113" t="s">
        <v>37</v>
      </c>
      <c r="J4113" t="s">
        <v>8384</v>
      </c>
      <c r="K4113" t="s">
        <v>8385</v>
      </c>
      <c r="L4113" t="s">
        <v>8386</v>
      </c>
      <c r="M4113" t="s">
        <v>6584</v>
      </c>
      <c r="N4113" t="s">
        <v>6584</v>
      </c>
      <c r="O4113" t="s">
        <v>608</v>
      </c>
      <c r="P4113" t="s">
        <v>8032</v>
      </c>
      <c r="Q4113" t="s">
        <v>262</v>
      </c>
      <c r="R4113" t="s">
        <v>63</v>
      </c>
      <c r="S4113" t="s">
        <v>44</v>
      </c>
      <c r="T4113" t="s">
        <v>538</v>
      </c>
      <c r="U4113" t="s">
        <v>539</v>
      </c>
      <c r="W4113" t="s">
        <v>111</v>
      </c>
      <c r="X4113">
        <v>6</v>
      </c>
      <c r="Y4113">
        <v>0</v>
      </c>
      <c r="Z4113">
        <v>0</v>
      </c>
      <c r="AA4113">
        <v>0</v>
      </c>
      <c r="AB4113">
        <v>3894492</v>
      </c>
      <c r="AC4113" t="s">
        <v>47</v>
      </c>
      <c r="AD4113" t="str">
        <f>+VLOOKUP(T4113,items!$A$2:$D$1255,4,0)</f>
        <v>MUEBLES</v>
      </c>
      <c r="AE4113">
        <f>+VLOOKUP(T4113,Tabla1[],5,0)</f>
        <v>0</v>
      </c>
      <c r="AF4113">
        <f t="shared" si="64"/>
        <v>1</v>
      </c>
    </row>
    <row r="4114" spans="1:32" x14ac:dyDescent="0.25">
      <c r="A4114">
        <v>100035</v>
      </c>
      <c r="B4114" t="s">
        <v>8382</v>
      </c>
      <c r="C4114" t="s">
        <v>1065</v>
      </c>
      <c r="D4114">
        <v>0</v>
      </c>
      <c r="F4114" t="s">
        <v>2254</v>
      </c>
      <c r="G4114" t="s">
        <v>2255</v>
      </c>
      <c r="H4114" t="s">
        <v>8383</v>
      </c>
      <c r="I4114" t="s">
        <v>37</v>
      </c>
      <c r="J4114" t="s">
        <v>8384</v>
      </c>
      <c r="K4114" t="s">
        <v>8385</v>
      </c>
      <c r="L4114" t="s">
        <v>8386</v>
      </c>
      <c r="M4114" t="s">
        <v>6584</v>
      </c>
      <c r="N4114" t="s">
        <v>6584</v>
      </c>
      <c r="O4114" t="s">
        <v>608</v>
      </c>
      <c r="P4114" t="s">
        <v>8032</v>
      </c>
      <c r="Q4114" t="s">
        <v>262</v>
      </c>
      <c r="R4114" t="s">
        <v>63</v>
      </c>
      <c r="S4114" t="s">
        <v>44</v>
      </c>
      <c r="T4114" t="s">
        <v>8387</v>
      </c>
      <c r="U4114" t="s">
        <v>8388</v>
      </c>
      <c r="V4114" t="s">
        <v>958</v>
      </c>
      <c r="X4114">
        <v>1</v>
      </c>
      <c r="Y4114">
        <v>0</v>
      </c>
      <c r="Z4114">
        <v>0</v>
      </c>
      <c r="AA4114">
        <v>0</v>
      </c>
      <c r="AB4114">
        <v>1522322</v>
      </c>
      <c r="AC4114" t="s">
        <v>47</v>
      </c>
      <c r="AD4114" t="str">
        <f>+VLOOKUP(T4114,items!$A$2:$D$1255,4,0)</f>
        <v>COJINES</v>
      </c>
      <c r="AE4114">
        <f>+VLOOKUP(T4114,Tabla1[],5,0)</f>
        <v>0</v>
      </c>
      <c r="AF4114">
        <f t="shared" si="64"/>
        <v>1</v>
      </c>
    </row>
    <row r="4115" spans="1:32" x14ac:dyDescent="0.25">
      <c r="A4115">
        <v>100035</v>
      </c>
      <c r="B4115" t="s">
        <v>8382</v>
      </c>
      <c r="C4115" t="s">
        <v>1065</v>
      </c>
      <c r="D4115">
        <v>0</v>
      </c>
      <c r="F4115" t="s">
        <v>2254</v>
      </c>
      <c r="G4115" t="s">
        <v>2255</v>
      </c>
      <c r="H4115" t="s">
        <v>8383</v>
      </c>
      <c r="I4115" t="s">
        <v>37</v>
      </c>
      <c r="J4115" t="s">
        <v>8384</v>
      </c>
      <c r="K4115" t="s">
        <v>8385</v>
      </c>
      <c r="L4115" t="s">
        <v>8386</v>
      </c>
      <c r="M4115" t="s">
        <v>6584</v>
      </c>
      <c r="N4115" t="s">
        <v>6584</v>
      </c>
      <c r="O4115" t="s">
        <v>608</v>
      </c>
      <c r="P4115" t="s">
        <v>8032</v>
      </c>
      <c r="Q4115" t="s">
        <v>262</v>
      </c>
      <c r="R4115" t="s">
        <v>63</v>
      </c>
      <c r="S4115" t="s">
        <v>44</v>
      </c>
      <c r="T4115" t="s">
        <v>8389</v>
      </c>
      <c r="U4115" t="s">
        <v>8390</v>
      </c>
      <c r="V4115" t="s">
        <v>958</v>
      </c>
      <c r="X4115">
        <v>1</v>
      </c>
      <c r="Y4115">
        <v>0</v>
      </c>
      <c r="Z4115">
        <v>0</v>
      </c>
      <c r="AA4115">
        <v>0</v>
      </c>
      <c r="AB4115">
        <v>613682</v>
      </c>
      <c r="AC4115" t="s">
        <v>47</v>
      </c>
      <c r="AD4115" t="str">
        <f>+VLOOKUP(T4115,items!$A$2:$D$1255,4,0)</f>
        <v>COJINES</v>
      </c>
      <c r="AE4115">
        <f>+VLOOKUP(T4115,Tabla1[],5,0)</f>
        <v>0</v>
      </c>
      <c r="AF4115">
        <f t="shared" si="64"/>
        <v>1</v>
      </c>
    </row>
    <row r="4116" spans="1:32" x14ac:dyDescent="0.25">
      <c r="A4116">
        <v>100035</v>
      </c>
      <c r="B4116" t="s">
        <v>8382</v>
      </c>
      <c r="C4116" t="s">
        <v>1065</v>
      </c>
      <c r="D4116">
        <v>0</v>
      </c>
      <c r="F4116" t="s">
        <v>2254</v>
      </c>
      <c r="G4116" t="s">
        <v>2255</v>
      </c>
      <c r="H4116" t="s">
        <v>8383</v>
      </c>
      <c r="I4116" t="s">
        <v>37</v>
      </c>
      <c r="J4116" t="s">
        <v>8384</v>
      </c>
      <c r="K4116" t="s">
        <v>8385</v>
      </c>
      <c r="L4116" t="s">
        <v>8386</v>
      </c>
      <c r="M4116" t="s">
        <v>6584</v>
      </c>
      <c r="N4116" t="s">
        <v>6584</v>
      </c>
      <c r="O4116" t="s">
        <v>608</v>
      </c>
      <c r="P4116" t="s">
        <v>8032</v>
      </c>
      <c r="Q4116" t="s">
        <v>262</v>
      </c>
      <c r="R4116" t="s">
        <v>63</v>
      </c>
      <c r="S4116" t="s">
        <v>44</v>
      </c>
      <c r="T4116" t="s">
        <v>8391</v>
      </c>
      <c r="U4116" t="s">
        <v>8392</v>
      </c>
      <c r="V4116" t="s">
        <v>958</v>
      </c>
      <c r="X4116">
        <v>1</v>
      </c>
      <c r="Y4116">
        <v>0</v>
      </c>
      <c r="Z4116">
        <v>0</v>
      </c>
      <c r="AA4116">
        <v>0</v>
      </c>
      <c r="AB4116">
        <v>2640842</v>
      </c>
      <c r="AC4116" t="s">
        <v>47</v>
      </c>
      <c r="AD4116" t="str">
        <f>+VLOOKUP(T4116,items!$A$2:$D$1255,4,0)</f>
        <v>COJINES</v>
      </c>
      <c r="AE4116">
        <f>+VLOOKUP(T4116,Tabla1[],5,0)</f>
        <v>0</v>
      </c>
      <c r="AF4116">
        <f t="shared" si="64"/>
        <v>1</v>
      </c>
    </row>
    <row r="4117" spans="1:32" x14ac:dyDescent="0.25">
      <c r="A4117">
        <v>100035</v>
      </c>
      <c r="B4117" t="s">
        <v>8382</v>
      </c>
      <c r="C4117" t="s">
        <v>1065</v>
      </c>
      <c r="D4117">
        <v>0</v>
      </c>
      <c r="F4117" t="s">
        <v>2254</v>
      </c>
      <c r="G4117" t="s">
        <v>2255</v>
      </c>
      <c r="H4117" t="s">
        <v>8383</v>
      </c>
      <c r="I4117" t="s">
        <v>37</v>
      </c>
      <c r="J4117" t="s">
        <v>8384</v>
      </c>
      <c r="K4117" t="s">
        <v>8385</v>
      </c>
      <c r="L4117" t="s">
        <v>8386</v>
      </c>
      <c r="M4117" t="s">
        <v>6584</v>
      </c>
      <c r="N4117" t="s">
        <v>6584</v>
      </c>
      <c r="O4117" t="s">
        <v>608</v>
      </c>
      <c r="P4117" t="s">
        <v>8032</v>
      </c>
      <c r="Q4117" t="s">
        <v>262</v>
      </c>
      <c r="R4117" t="s">
        <v>63</v>
      </c>
      <c r="S4117" t="s">
        <v>44</v>
      </c>
      <c r="T4117" t="s">
        <v>8393</v>
      </c>
      <c r="U4117" t="s">
        <v>8394</v>
      </c>
      <c r="V4117" t="s">
        <v>958</v>
      </c>
      <c r="X4117">
        <v>1</v>
      </c>
      <c r="Y4117">
        <v>0</v>
      </c>
      <c r="Z4117">
        <v>0</v>
      </c>
      <c r="AA4117">
        <v>0</v>
      </c>
      <c r="AB4117">
        <v>2346442</v>
      </c>
      <c r="AC4117" t="s">
        <v>47</v>
      </c>
      <c r="AD4117" t="str">
        <f>+VLOOKUP(T4117,items!$A$2:$D$1255,4,0)</f>
        <v>COJINES</v>
      </c>
      <c r="AE4117">
        <f>+VLOOKUP(T4117,Tabla1[],5,0)</f>
        <v>0</v>
      </c>
      <c r="AF4117">
        <f t="shared" si="64"/>
        <v>1</v>
      </c>
    </row>
    <row r="4118" spans="1:32" x14ac:dyDescent="0.25">
      <c r="A4118">
        <v>100035</v>
      </c>
      <c r="B4118" t="s">
        <v>8382</v>
      </c>
      <c r="C4118" t="s">
        <v>1065</v>
      </c>
      <c r="D4118">
        <v>0</v>
      </c>
      <c r="F4118" t="s">
        <v>2254</v>
      </c>
      <c r="G4118" t="s">
        <v>2255</v>
      </c>
      <c r="H4118" t="s">
        <v>8383</v>
      </c>
      <c r="I4118" t="s">
        <v>37</v>
      </c>
      <c r="J4118" t="s">
        <v>8384</v>
      </c>
      <c r="K4118" t="s">
        <v>8385</v>
      </c>
      <c r="L4118" t="s">
        <v>8386</v>
      </c>
      <c r="M4118" t="s">
        <v>6584</v>
      </c>
      <c r="N4118" t="s">
        <v>6584</v>
      </c>
      <c r="O4118" t="s">
        <v>608</v>
      </c>
      <c r="P4118" t="s">
        <v>8032</v>
      </c>
      <c r="Q4118" t="s">
        <v>262</v>
      </c>
      <c r="R4118" t="s">
        <v>63</v>
      </c>
      <c r="S4118" t="s">
        <v>44</v>
      </c>
      <c r="T4118" t="s">
        <v>314</v>
      </c>
      <c r="U4118" t="s">
        <v>315</v>
      </c>
      <c r="X4118">
        <v>1</v>
      </c>
      <c r="Y4118">
        <v>0</v>
      </c>
      <c r="Z4118">
        <v>0</v>
      </c>
      <c r="AA4118">
        <v>0</v>
      </c>
      <c r="AB4118">
        <v>890000</v>
      </c>
      <c r="AC4118" t="s">
        <v>47</v>
      </c>
      <c r="AD4118">
        <f>+VLOOKUP(T4118,items!$A$2:$D$1255,4,0)</f>
        <v>0</v>
      </c>
      <c r="AE4118">
        <f>+VLOOKUP(T4118,Tabla1[],5,0)</f>
        <v>0</v>
      </c>
      <c r="AF4118">
        <f t="shared" si="64"/>
        <v>1</v>
      </c>
    </row>
    <row r="4119" spans="1:32" x14ac:dyDescent="0.25">
      <c r="A4119">
        <v>100036</v>
      </c>
      <c r="B4119" t="s">
        <v>8395</v>
      </c>
      <c r="C4119" t="s">
        <v>75</v>
      </c>
      <c r="D4119">
        <v>0</v>
      </c>
      <c r="F4119" t="s">
        <v>2254</v>
      </c>
      <c r="G4119" t="s">
        <v>4819</v>
      </c>
      <c r="H4119" t="s">
        <v>8396</v>
      </c>
      <c r="I4119" t="s">
        <v>37</v>
      </c>
      <c r="J4119" t="s">
        <v>8397</v>
      </c>
      <c r="K4119" t="s">
        <v>8398</v>
      </c>
      <c r="L4119" t="s">
        <v>37</v>
      </c>
      <c r="M4119" t="s">
        <v>2255</v>
      </c>
      <c r="N4119" t="s">
        <v>2255</v>
      </c>
      <c r="O4119" t="s">
        <v>6584</v>
      </c>
      <c r="P4119" t="s">
        <v>387</v>
      </c>
      <c r="Q4119" t="s">
        <v>387</v>
      </c>
      <c r="R4119" t="s">
        <v>127</v>
      </c>
      <c r="S4119" t="s">
        <v>164</v>
      </c>
      <c r="T4119" t="s">
        <v>2135</v>
      </c>
      <c r="U4119" t="s">
        <v>214</v>
      </c>
      <c r="X4119">
        <v>5</v>
      </c>
      <c r="Y4119">
        <v>0</v>
      </c>
      <c r="Z4119">
        <v>0</v>
      </c>
      <c r="AA4119">
        <v>0</v>
      </c>
      <c r="AB4119">
        <v>263000</v>
      </c>
      <c r="AC4119" t="s">
        <v>47</v>
      </c>
      <c r="AD4119">
        <f>+VLOOKUP(T4119,items!$A$2:$D$1255,4,0)</f>
        <v>0</v>
      </c>
      <c r="AE4119">
        <f>+VLOOKUP(T4119,Tabla1[],5,0)</f>
        <v>0</v>
      </c>
      <c r="AF4119">
        <f t="shared" si="64"/>
        <v>12</v>
      </c>
    </row>
    <row r="4120" spans="1:32" x14ac:dyDescent="0.25">
      <c r="A4120">
        <v>100042</v>
      </c>
      <c r="B4120" t="s">
        <v>8399</v>
      </c>
      <c r="C4120" t="s">
        <v>1065</v>
      </c>
      <c r="D4120">
        <v>0</v>
      </c>
      <c r="F4120" t="s">
        <v>4818</v>
      </c>
      <c r="G4120" t="s">
        <v>4818</v>
      </c>
      <c r="H4120" t="s">
        <v>8400</v>
      </c>
      <c r="I4120" t="s">
        <v>37</v>
      </c>
      <c r="J4120" t="s">
        <v>37</v>
      </c>
      <c r="K4120" t="s">
        <v>8401</v>
      </c>
      <c r="L4120" t="s">
        <v>8402</v>
      </c>
      <c r="M4120" t="s">
        <v>4819</v>
      </c>
      <c r="N4120" t="s">
        <v>4819</v>
      </c>
      <c r="O4120" t="s">
        <v>4885</v>
      </c>
      <c r="P4120" t="s">
        <v>76</v>
      </c>
      <c r="Q4120" t="s">
        <v>5541</v>
      </c>
      <c r="R4120" t="s">
        <v>127</v>
      </c>
      <c r="S4120" t="s">
        <v>44</v>
      </c>
      <c r="T4120" t="s">
        <v>1459</v>
      </c>
      <c r="U4120" t="s">
        <v>1460</v>
      </c>
      <c r="X4120">
        <v>4</v>
      </c>
      <c r="Y4120">
        <v>0</v>
      </c>
      <c r="Z4120">
        <v>0</v>
      </c>
      <c r="AA4120">
        <v>0</v>
      </c>
      <c r="AB4120">
        <v>1992460</v>
      </c>
      <c r="AC4120" t="s">
        <v>47</v>
      </c>
      <c r="AD4120" t="str">
        <f>+VLOOKUP(T4120,items!$A$2:$D$1255,4,0)</f>
        <v>MUEBLES</v>
      </c>
      <c r="AE4120">
        <f>+VLOOKUP(T4120,Tabla1[],5,0)</f>
        <v>0</v>
      </c>
      <c r="AF4120">
        <f t="shared" si="64"/>
        <v>1</v>
      </c>
    </row>
    <row r="4121" spans="1:32" x14ac:dyDescent="0.25">
      <c r="A4121">
        <v>100045</v>
      </c>
      <c r="B4121" t="s">
        <v>1003</v>
      </c>
      <c r="C4121" t="s">
        <v>75</v>
      </c>
      <c r="D4121">
        <v>0</v>
      </c>
      <c r="F4121" t="s">
        <v>4819</v>
      </c>
      <c r="G4121" t="s">
        <v>4819</v>
      </c>
      <c r="H4121" t="s">
        <v>8403</v>
      </c>
      <c r="I4121" t="s">
        <v>37</v>
      </c>
      <c r="J4121" t="s">
        <v>8404</v>
      </c>
      <c r="K4121" t="s">
        <v>37</v>
      </c>
      <c r="L4121" t="s">
        <v>37</v>
      </c>
      <c r="M4121" t="s">
        <v>326</v>
      </c>
      <c r="N4121" t="s">
        <v>326</v>
      </c>
      <c r="O4121" t="s">
        <v>8405</v>
      </c>
      <c r="P4121" t="s">
        <v>8406</v>
      </c>
      <c r="Q4121" t="s">
        <v>8406</v>
      </c>
      <c r="R4121" t="s">
        <v>3358</v>
      </c>
      <c r="S4121" t="s">
        <v>128</v>
      </c>
      <c r="T4121" t="s">
        <v>5371</v>
      </c>
      <c r="U4121" t="s">
        <v>5372</v>
      </c>
      <c r="X4121">
        <v>20</v>
      </c>
      <c r="Y4121">
        <v>0</v>
      </c>
      <c r="Z4121">
        <v>0</v>
      </c>
      <c r="AA4121">
        <v>0</v>
      </c>
      <c r="AB4121">
        <v>0</v>
      </c>
      <c r="AC4121" t="s">
        <v>47</v>
      </c>
      <c r="AD4121">
        <f>+VLOOKUP(T4121,items!$A$2:$D$1255,4,0)</f>
        <v>0</v>
      </c>
      <c r="AE4121">
        <f>+VLOOKUP(T4121,Tabla1[],5,0)</f>
        <v>0</v>
      </c>
      <c r="AF4121">
        <f t="shared" si="64"/>
        <v>5</v>
      </c>
    </row>
    <row r="4122" spans="1:32" x14ac:dyDescent="0.25">
      <c r="A4122">
        <v>100046</v>
      </c>
      <c r="B4122" t="s">
        <v>8407</v>
      </c>
      <c r="C4122" t="s">
        <v>33</v>
      </c>
      <c r="D4122">
        <v>0</v>
      </c>
      <c r="F4122" t="s">
        <v>4819</v>
      </c>
      <c r="G4122" t="s">
        <v>4819</v>
      </c>
      <c r="H4122" t="s">
        <v>8408</v>
      </c>
      <c r="I4122" t="s">
        <v>37</v>
      </c>
      <c r="J4122" t="s">
        <v>8409</v>
      </c>
      <c r="K4122" t="s">
        <v>8410</v>
      </c>
      <c r="L4122" t="s">
        <v>8411</v>
      </c>
      <c r="M4122" t="s">
        <v>326</v>
      </c>
      <c r="N4122" t="s">
        <v>326</v>
      </c>
      <c r="O4122" t="s">
        <v>308</v>
      </c>
      <c r="P4122" t="s">
        <v>5125</v>
      </c>
      <c r="Q4122" t="s">
        <v>7766</v>
      </c>
      <c r="R4122" t="s">
        <v>127</v>
      </c>
      <c r="S4122" t="s">
        <v>128</v>
      </c>
      <c r="T4122" t="s">
        <v>1009</v>
      </c>
      <c r="U4122" t="s">
        <v>1010</v>
      </c>
      <c r="X4122">
        <v>4</v>
      </c>
      <c r="Y4122">
        <v>0</v>
      </c>
      <c r="Z4122">
        <v>0</v>
      </c>
      <c r="AA4122">
        <v>0</v>
      </c>
      <c r="AB4122">
        <v>719952</v>
      </c>
      <c r="AC4122" t="s">
        <v>47</v>
      </c>
      <c r="AD4122" t="str">
        <f>+VLOOKUP(T4122,items!$A$2:$D$1255,4,0)</f>
        <v>FUNDA</v>
      </c>
      <c r="AE4122">
        <f>+VLOOKUP(T4122,Tabla1[],5,0)</f>
        <v>0</v>
      </c>
      <c r="AF4122">
        <f t="shared" si="64"/>
        <v>1</v>
      </c>
    </row>
    <row r="4123" spans="1:32" x14ac:dyDescent="0.25">
      <c r="A4123">
        <v>100046</v>
      </c>
      <c r="B4123" t="s">
        <v>8407</v>
      </c>
      <c r="C4123" t="s">
        <v>33</v>
      </c>
      <c r="D4123">
        <v>0</v>
      </c>
      <c r="F4123" t="s">
        <v>4819</v>
      </c>
      <c r="G4123" t="s">
        <v>4819</v>
      </c>
      <c r="H4123" t="s">
        <v>8408</v>
      </c>
      <c r="I4123" t="s">
        <v>37</v>
      </c>
      <c r="J4123" t="s">
        <v>8409</v>
      </c>
      <c r="K4123" t="s">
        <v>8410</v>
      </c>
      <c r="L4123" t="s">
        <v>8411</v>
      </c>
      <c r="M4123" t="s">
        <v>326</v>
      </c>
      <c r="N4123" t="s">
        <v>326</v>
      </c>
      <c r="O4123" t="s">
        <v>308</v>
      </c>
      <c r="P4123" t="s">
        <v>5125</v>
      </c>
      <c r="Q4123" t="s">
        <v>7766</v>
      </c>
      <c r="R4123" t="s">
        <v>127</v>
      </c>
      <c r="S4123" t="s">
        <v>128</v>
      </c>
      <c r="T4123" t="s">
        <v>2018</v>
      </c>
      <c r="U4123" t="s">
        <v>2019</v>
      </c>
      <c r="V4123" t="s">
        <v>313</v>
      </c>
      <c r="W4123" t="s">
        <v>117</v>
      </c>
      <c r="X4123">
        <v>4</v>
      </c>
      <c r="Y4123">
        <v>0</v>
      </c>
      <c r="Z4123">
        <v>0</v>
      </c>
      <c r="AA4123">
        <v>0</v>
      </c>
      <c r="AB4123">
        <v>9034332</v>
      </c>
      <c r="AC4123" t="s">
        <v>47</v>
      </c>
      <c r="AD4123" t="str">
        <f>+VLOOKUP(T4123,items!$A$2:$D$1255,4,0)</f>
        <v>MUEBLES</v>
      </c>
      <c r="AE4123">
        <f>+VLOOKUP(T4123,Tabla1[],5,0)</f>
        <v>0</v>
      </c>
      <c r="AF4123">
        <f t="shared" si="64"/>
        <v>1</v>
      </c>
    </row>
    <row r="4124" spans="1:32" x14ac:dyDescent="0.25">
      <c r="A4124">
        <v>100050</v>
      </c>
      <c r="B4124" t="s">
        <v>7236</v>
      </c>
      <c r="C4124" t="s">
        <v>75</v>
      </c>
      <c r="D4124">
        <v>0</v>
      </c>
      <c r="F4124" t="s">
        <v>4819</v>
      </c>
      <c r="G4124" t="s">
        <v>4819</v>
      </c>
      <c r="H4124" t="s">
        <v>8412</v>
      </c>
      <c r="I4124" t="s">
        <v>37</v>
      </c>
      <c r="J4124" t="s">
        <v>8413</v>
      </c>
      <c r="K4124" t="s">
        <v>8414</v>
      </c>
      <c r="L4124" t="s">
        <v>37</v>
      </c>
      <c r="M4124" t="s">
        <v>2255</v>
      </c>
      <c r="N4124" t="s">
        <v>2255</v>
      </c>
      <c r="O4124" t="s">
        <v>6584</v>
      </c>
      <c r="P4124" t="s">
        <v>387</v>
      </c>
      <c r="Q4124" t="s">
        <v>387</v>
      </c>
      <c r="R4124" t="s">
        <v>127</v>
      </c>
      <c r="S4124" t="s">
        <v>164</v>
      </c>
      <c r="T4124" t="s">
        <v>2908</v>
      </c>
      <c r="U4124" t="s">
        <v>958</v>
      </c>
      <c r="X4124">
        <v>9.5</v>
      </c>
      <c r="Y4124">
        <v>0</v>
      </c>
      <c r="Z4124">
        <v>0</v>
      </c>
      <c r="AA4124">
        <v>0</v>
      </c>
      <c r="AB4124">
        <v>499700</v>
      </c>
      <c r="AC4124" t="s">
        <v>47</v>
      </c>
      <c r="AD4124">
        <f>+VLOOKUP(T4124,items!$A$2:$D$1255,4,0)</f>
        <v>0</v>
      </c>
      <c r="AE4124">
        <f>+VLOOKUP(T4124,Tabla1[],5,0)</f>
        <v>0</v>
      </c>
      <c r="AF4124">
        <f t="shared" si="64"/>
        <v>12</v>
      </c>
    </row>
    <row r="4125" spans="1:32" x14ac:dyDescent="0.25">
      <c r="A4125">
        <v>100057</v>
      </c>
      <c r="B4125" t="s">
        <v>1234</v>
      </c>
      <c r="C4125" t="s">
        <v>75</v>
      </c>
      <c r="D4125">
        <v>0</v>
      </c>
      <c r="F4125" t="s">
        <v>4819</v>
      </c>
      <c r="G4125" t="s">
        <v>6584</v>
      </c>
      <c r="H4125" t="s">
        <v>8415</v>
      </c>
      <c r="I4125" t="s">
        <v>37</v>
      </c>
      <c r="J4125" t="s">
        <v>8416</v>
      </c>
      <c r="K4125" t="s">
        <v>8417</v>
      </c>
      <c r="L4125" t="s">
        <v>37</v>
      </c>
      <c r="M4125" t="s">
        <v>387</v>
      </c>
      <c r="N4125" t="s">
        <v>387</v>
      </c>
      <c r="O4125" t="s">
        <v>343</v>
      </c>
      <c r="P4125" t="s">
        <v>5230</v>
      </c>
      <c r="Q4125" t="s">
        <v>5230</v>
      </c>
      <c r="R4125" t="s">
        <v>127</v>
      </c>
      <c r="S4125" t="s">
        <v>164</v>
      </c>
      <c r="T4125" t="s">
        <v>2662</v>
      </c>
      <c r="U4125" t="s">
        <v>2663</v>
      </c>
      <c r="X4125">
        <v>140</v>
      </c>
      <c r="Y4125">
        <v>0</v>
      </c>
      <c r="Z4125">
        <v>0</v>
      </c>
      <c r="AA4125">
        <v>0</v>
      </c>
      <c r="AB4125">
        <v>7000000</v>
      </c>
      <c r="AC4125" t="s">
        <v>47</v>
      </c>
      <c r="AD4125">
        <f>+VLOOKUP(T4125,items!$A$2:$D$1255,4,0)</f>
        <v>0</v>
      </c>
      <c r="AE4125">
        <f>+VLOOKUP(T4125,Tabla1[],5,0)</f>
        <v>0</v>
      </c>
      <c r="AF4125">
        <f t="shared" si="64"/>
        <v>12</v>
      </c>
    </row>
    <row r="4126" spans="1:32" x14ac:dyDescent="0.25">
      <c r="A4126">
        <v>100058</v>
      </c>
      <c r="B4126" t="s">
        <v>8418</v>
      </c>
      <c r="C4126" t="s">
        <v>75</v>
      </c>
      <c r="D4126">
        <v>0</v>
      </c>
      <c r="F4126" t="s">
        <v>4819</v>
      </c>
      <c r="G4126" t="s">
        <v>326</v>
      </c>
      <c r="H4126" t="s">
        <v>8419</v>
      </c>
      <c r="I4126" t="s">
        <v>37</v>
      </c>
      <c r="J4126" t="s">
        <v>8420</v>
      </c>
      <c r="K4126" t="s">
        <v>8421</v>
      </c>
      <c r="L4126" t="s">
        <v>37</v>
      </c>
      <c r="M4126" t="s">
        <v>6584</v>
      </c>
      <c r="N4126" t="s">
        <v>6584</v>
      </c>
      <c r="O4126" t="s">
        <v>450</v>
      </c>
      <c r="P4126" t="s">
        <v>343</v>
      </c>
      <c r="Q4126" t="s">
        <v>343</v>
      </c>
      <c r="R4126" t="s">
        <v>127</v>
      </c>
      <c r="S4126" t="s">
        <v>164</v>
      </c>
      <c r="T4126" t="s">
        <v>2142</v>
      </c>
      <c r="U4126" t="s">
        <v>2143</v>
      </c>
      <c r="X4126">
        <v>2</v>
      </c>
      <c r="Y4126">
        <v>0</v>
      </c>
      <c r="Z4126">
        <v>0</v>
      </c>
      <c r="AA4126">
        <v>0</v>
      </c>
      <c r="AB4126">
        <v>20000</v>
      </c>
      <c r="AC4126" t="s">
        <v>47</v>
      </c>
      <c r="AD4126">
        <f>+VLOOKUP(T4126,items!$A$2:$D$1255,4,0)</f>
        <v>0</v>
      </c>
      <c r="AE4126">
        <f>+VLOOKUP(T4126,Tabla1[],5,0)</f>
        <v>0</v>
      </c>
      <c r="AF4126">
        <f t="shared" si="64"/>
        <v>12</v>
      </c>
    </row>
    <row r="4127" spans="1:32" x14ac:dyDescent="0.25">
      <c r="A4127">
        <v>100058</v>
      </c>
      <c r="B4127" t="s">
        <v>8418</v>
      </c>
      <c r="C4127" t="s">
        <v>75</v>
      </c>
      <c r="D4127">
        <v>0</v>
      </c>
      <c r="F4127" t="s">
        <v>4819</v>
      </c>
      <c r="G4127" t="s">
        <v>326</v>
      </c>
      <c r="H4127" t="s">
        <v>8419</v>
      </c>
      <c r="I4127" t="s">
        <v>37</v>
      </c>
      <c r="J4127" t="s">
        <v>8420</v>
      </c>
      <c r="K4127" t="s">
        <v>8421</v>
      </c>
      <c r="L4127" t="s">
        <v>37</v>
      </c>
      <c r="M4127" t="s">
        <v>6584</v>
      </c>
      <c r="N4127" t="s">
        <v>6584</v>
      </c>
      <c r="O4127" t="s">
        <v>450</v>
      </c>
      <c r="P4127" t="s">
        <v>343</v>
      </c>
      <c r="Q4127" t="s">
        <v>343</v>
      </c>
      <c r="R4127" t="s">
        <v>127</v>
      </c>
      <c r="S4127" t="s">
        <v>164</v>
      </c>
      <c r="T4127" t="s">
        <v>6198</v>
      </c>
      <c r="U4127" t="s">
        <v>6199</v>
      </c>
      <c r="X4127">
        <v>2</v>
      </c>
      <c r="Y4127">
        <v>0</v>
      </c>
      <c r="Z4127">
        <v>0</v>
      </c>
      <c r="AA4127">
        <v>0</v>
      </c>
      <c r="AB4127">
        <v>996000</v>
      </c>
      <c r="AC4127" t="s">
        <v>47</v>
      </c>
      <c r="AD4127">
        <f>+VLOOKUP(T4127,items!$A$2:$D$1255,4,0)</f>
        <v>0</v>
      </c>
      <c r="AE4127">
        <f>+VLOOKUP(T4127,Tabla1[],5,0)</f>
        <v>0</v>
      </c>
      <c r="AF4127">
        <f t="shared" si="64"/>
        <v>12</v>
      </c>
    </row>
    <row r="4128" spans="1:32" x14ac:dyDescent="0.25">
      <c r="A4128">
        <v>100059</v>
      </c>
      <c r="B4128" t="s">
        <v>8422</v>
      </c>
      <c r="C4128" t="s">
        <v>75</v>
      </c>
      <c r="D4128">
        <v>0</v>
      </c>
      <c r="F4128" t="s">
        <v>4819</v>
      </c>
      <c r="G4128" t="s">
        <v>2608</v>
      </c>
      <c r="H4128" t="s">
        <v>8423</v>
      </c>
      <c r="I4128" t="s">
        <v>8424</v>
      </c>
      <c r="J4128" t="s">
        <v>8425</v>
      </c>
      <c r="K4128" t="s">
        <v>8426</v>
      </c>
      <c r="L4128" t="s">
        <v>8427</v>
      </c>
      <c r="M4128" t="s">
        <v>308</v>
      </c>
      <c r="N4128" t="s">
        <v>8428</v>
      </c>
      <c r="O4128" t="s">
        <v>8297</v>
      </c>
      <c r="P4128" t="s">
        <v>84</v>
      </c>
      <c r="Q4128" t="s">
        <v>7235</v>
      </c>
      <c r="R4128" t="s">
        <v>127</v>
      </c>
      <c r="S4128" t="s">
        <v>44</v>
      </c>
      <c r="T4128" t="s">
        <v>3690</v>
      </c>
      <c r="U4128" t="s">
        <v>3691</v>
      </c>
      <c r="X4128">
        <v>3</v>
      </c>
      <c r="Y4128">
        <v>0</v>
      </c>
      <c r="Z4128">
        <v>0</v>
      </c>
      <c r="AA4128">
        <v>0</v>
      </c>
      <c r="AB4128">
        <v>180000</v>
      </c>
      <c r="AC4128" t="s">
        <v>47</v>
      </c>
      <c r="AD4128">
        <f>+VLOOKUP(T4128,items!$A$2:$D$1255,4,0)</f>
        <v>0</v>
      </c>
      <c r="AE4128">
        <f>+VLOOKUP(T4128,Tabla1[],5,0)</f>
        <v>0</v>
      </c>
      <c r="AF4128">
        <f t="shared" si="64"/>
        <v>4</v>
      </c>
    </row>
    <row r="4129" spans="1:32" x14ac:dyDescent="0.25">
      <c r="A4129">
        <v>100059</v>
      </c>
      <c r="B4129" t="s">
        <v>8422</v>
      </c>
      <c r="C4129" t="s">
        <v>75</v>
      </c>
      <c r="D4129">
        <v>0</v>
      </c>
      <c r="F4129" t="s">
        <v>4819</v>
      </c>
      <c r="G4129" t="s">
        <v>2608</v>
      </c>
      <c r="H4129" t="s">
        <v>8423</v>
      </c>
      <c r="I4129" t="s">
        <v>8424</v>
      </c>
      <c r="J4129" t="s">
        <v>8425</v>
      </c>
      <c r="K4129" t="s">
        <v>8426</v>
      </c>
      <c r="L4129" t="s">
        <v>8427</v>
      </c>
      <c r="M4129" t="s">
        <v>308</v>
      </c>
      <c r="N4129" t="s">
        <v>8428</v>
      </c>
      <c r="O4129" t="s">
        <v>8297</v>
      </c>
      <c r="P4129" t="s">
        <v>84</v>
      </c>
      <c r="Q4129" t="s">
        <v>7235</v>
      </c>
      <c r="R4129" t="s">
        <v>127</v>
      </c>
      <c r="S4129" t="s">
        <v>44</v>
      </c>
      <c r="T4129" t="s">
        <v>429</v>
      </c>
      <c r="U4129" t="s">
        <v>430</v>
      </c>
      <c r="X4129">
        <v>3</v>
      </c>
      <c r="Y4129">
        <v>0</v>
      </c>
      <c r="Z4129">
        <v>0</v>
      </c>
      <c r="AA4129">
        <v>0</v>
      </c>
      <c r="AB4129">
        <v>551556</v>
      </c>
      <c r="AC4129" t="s">
        <v>47</v>
      </c>
      <c r="AD4129">
        <f>+VLOOKUP(T4129,items!$A$2:$D$1255,4,0)</f>
        <v>0</v>
      </c>
      <c r="AE4129">
        <f>+VLOOKUP(T4129,Tabla1[],5,0)</f>
        <v>0</v>
      </c>
      <c r="AF4129">
        <f t="shared" si="64"/>
        <v>4</v>
      </c>
    </row>
    <row r="4130" spans="1:32" x14ac:dyDescent="0.25">
      <c r="A4130">
        <v>100059</v>
      </c>
      <c r="B4130" t="s">
        <v>8422</v>
      </c>
      <c r="C4130" t="s">
        <v>75</v>
      </c>
      <c r="D4130">
        <v>0</v>
      </c>
      <c r="F4130" t="s">
        <v>4819</v>
      </c>
      <c r="G4130" t="s">
        <v>2608</v>
      </c>
      <c r="H4130" t="s">
        <v>8423</v>
      </c>
      <c r="I4130" t="s">
        <v>8424</v>
      </c>
      <c r="J4130" t="s">
        <v>8425</v>
      </c>
      <c r="K4130" t="s">
        <v>8426</v>
      </c>
      <c r="L4130" t="s">
        <v>8427</v>
      </c>
      <c r="M4130" t="s">
        <v>308</v>
      </c>
      <c r="N4130" t="s">
        <v>8428</v>
      </c>
      <c r="O4130" t="s">
        <v>8297</v>
      </c>
      <c r="P4130" t="s">
        <v>84</v>
      </c>
      <c r="Q4130" t="s">
        <v>7235</v>
      </c>
      <c r="R4130" t="s">
        <v>127</v>
      </c>
      <c r="S4130" t="s">
        <v>44</v>
      </c>
      <c r="T4130" t="s">
        <v>347</v>
      </c>
      <c r="U4130" t="s">
        <v>348</v>
      </c>
      <c r="W4130" t="s">
        <v>114</v>
      </c>
      <c r="X4130">
        <v>1</v>
      </c>
      <c r="Y4130">
        <v>9000</v>
      </c>
      <c r="Z4130">
        <v>0</v>
      </c>
      <c r="AA4130">
        <v>0</v>
      </c>
      <c r="AB4130">
        <v>853971</v>
      </c>
      <c r="AC4130" t="s">
        <v>47</v>
      </c>
      <c r="AD4130">
        <f>+VLOOKUP(T4130,items!$A$2:$D$1255,4,0)</f>
        <v>0</v>
      </c>
      <c r="AE4130">
        <f>+VLOOKUP(T4130,Tabla1[],5,0)</f>
        <v>0</v>
      </c>
      <c r="AF4130">
        <f t="shared" si="64"/>
        <v>4</v>
      </c>
    </row>
    <row r="4131" spans="1:32" x14ac:dyDescent="0.25">
      <c r="A4131">
        <v>100059</v>
      </c>
      <c r="B4131" t="s">
        <v>8422</v>
      </c>
      <c r="C4131" t="s">
        <v>75</v>
      </c>
      <c r="D4131">
        <v>0</v>
      </c>
      <c r="F4131" t="s">
        <v>4819</v>
      </c>
      <c r="G4131" t="s">
        <v>2608</v>
      </c>
      <c r="H4131" t="s">
        <v>8423</v>
      </c>
      <c r="I4131" t="s">
        <v>8424</v>
      </c>
      <c r="J4131" t="s">
        <v>8425</v>
      </c>
      <c r="K4131" t="s">
        <v>8426</v>
      </c>
      <c r="L4131" t="s">
        <v>8427</v>
      </c>
      <c r="M4131" t="s">
        <v>308</v>
      </c>
      <c r="N4131" t="s">
        <v>8428</v>
      </c>
      <c r="O4131" t="s">
        <v>8297</v>
      </c>
      <c r="P4131" t="s">
        <v>84</v>
      </c>
      <c r="Q4131" t="s">
        <v>7235</v>
      </c>
      <c r="R4131" t="s">
        <v>127</v>
      </c>
      <c r="S4131" t="s">
        <v>44</v>
      </c>
      <c r="T4131" t="s">
        <v>2541</v>
      </c>
      <c r="U4131" t="s">
        <v>2542</v>
      </c>
      <c r="W4131" t="s">
        <v>114</v>
      </c>
      <c r="X4131">
        <v>2</v>
      </c>
      <c r="Y4131">
        <v>4180</v>
      </c>
      <c r="Z4131">
        <v>3000</v>
      </c>
      <c r="AA4131">
        <v>0</v>
      </c>
      <c r="AB4131">
        <v>9023772</v>
      </c>
      <c r="AC4131" t="s">
        <v>47</v>
      </c>
      <c r="AD4131">
        <f>+VLOOKUP(T4131,items!$A$2:$D$1255,4,0)</f>
        <v>0</v>
      </c>
      <c r="AE4131">
        <f>+VLOOKUP(T4131,Tabla1[],5,0)</f>
        <v>0</v>
      </c>
      <c r="AF4131">
        <f t="shared" si="64"/>
        <v>4</v>
      </c>
    </row>
    <row r="4132" spans="1:32" x14ac:dyDescent="0.25">
      <c r="A4132">
        <v>100059</v>
      </c>
      <c r="B4132" t="s">
        <v>8422</v>
      </c>
      <c r="C4132" t="s">
        <v>75</v>
      </c>
      <c r="D4132">
        <v>0</v>
      </c>
      <c r="F4132" t="s">
        <v>4819</v>
      </c>
      <c r="G4132" t="s">
        <v>2608</v>
      </c>
      <c r="H4132" t="s">
        <v>8423</v>
      </c>
      <c r="I4132" t="s">
        <v>8424</v>
      </c>
      <c r="J4132" t="s">
        <v>8425</v>
      </c>
      <c r="K4132" t="s">
        <v>8426</v>
      </c>
      <c r="L4132" t="s">
        <v>8427</v>
      </c>
      <c r="M4132" t="s">
        <v>308</v>
      </c>
      <c r="N4132" t="s">
        <v>8428</v>
      </c>
      <c r="O4132" t="s">
        <v>8297</v>
      </c>
      <c r="P4132" t="s">
        <v>84</v>
      </c>
      <c r="Q4132" t="s">
        <v>7235</v>
      </c>
      <c r="R4132" t="s">
        <v>127</v>
      </c>
      <c r="S4132" t="s">
        <v>44</v>
      </c>
      <c r="T4132" t="s">
        <v>351</v>
      </c>
      <c r="U4132" t="s">
        <v>352</v>
      </c>
      <c r="V4132" t="s">
        <v>2522</v>
      </c>
      <c r="W4132" t="s">
        <v>114</v>
      </c>
      <c r="X4132">
        <v>1</v>
      </c>
      <c r="Y4132">
        <v>4180</v>
      </c>
      <c r="Z4132">
        <v>0</v>
      </c>
      <c r="AA4132">
        <v>9000</v>
      </c>
      <c r="AB4132">
        <v>41345441</v>
      </c>
      <c r="AC4132" t="s">
        <v>47</v>
      </c>
      <c r="AD4132" t="str">
        <f>+VLOOKUP(T4132,items!$A$2:$D$1255,4,0)</f>
        <v>PERGOLA</v>
      </c>
      <c r="AE4132" t="str">
        <f>+VLOOKUP(T4132,Tabla1[],5,0)</f>
        <v>PERGOTEK ROMANO</v>
      </c>
      <c r="AF4132">
        <f t="shared" si="64"/>
        <v>4</v>
      </c>
    </row>
    <row r="4133" spans="1:32" x14ac:dyDescent="0.25">
      <c r="A4133">
        <v>100059</v>
      </c>
      <c r="B4133" t="s">
        <v>8422</v>
      </c>
      <c r="C4133" t="s">
        <v>75</v>
      </c>
      <c r="D4133">
        <v>0</v>
      </c>
      <c r="F4133" t="s">
        <v>4819</v>
      </c>
      <c r="G4133" t="s">
        <v>2608</v>
      </c>
      <c r="H4133" t="s">
        <v>8423</v>
      </c>
      <c r="I4133" t="s">
        <v>8424</v>
      </c>
      <c r="J4133" t="s">
        <v>8425</v>
      </c>
      <c r="K4133" t="s">
        <v>8426</v>
      </c>
      <c r="L4133" t="s">
        <v>8427</v>
      </c>
      <c r="M4133" t="s">
        <v>308</v>
      </c>
      <c r="N4133" t="s">
        <v>8428</v>
      </c>
      <c r="O4133" t="s">
        <v>8297</v>
      </c>
      <c r="P4133" t="s">
        <v>84</v>
      </c>
      <c r="Q4133" t="s">
        <v>7235</v>
      </c>
      <c r="R4133" t="s">
        <v>127</v>
      </c>
      <c r="S4133" t="s">
        <v>44</v>
      </c>
      <c r="T4133" t="s">
        <v>747</v>
      </c>
      <c r="U4133" t="s">
        <v>748</v>
      </c>
      <c r="X4133">
        <v>1</v>
      </c>
      <c r="Y4133">
        <v>0</v>
      </c>
      <c r="Z4133">
        <v>0</v>
      </c>
      <c r="AA4133">
        <v>0</v>
      </c>
      <c r="AB4133">
        <v>3583008</v>
      </c>
      <c r="AC4133" t="s">
        <v>47</v>
      </c>
      <c r="AD4133">
        <f>+VLOOKUP(T4133,items!$A$2:$D$1255,4,0)</f>
        <v>0</v>
      </c>
      <c r="AE4133">
        <f>+VLOOKUP(T4133,Tabla1[],5,0)</f>
        <v>0</v>
      </c>
      <c r="AF4133">
        <f t="shared" si="64"/>
        <v>4</v>
      </c>
    </row>
    <row r="4134" spans="1:32" x14ac:dyDescent="0.25">
      <c r="A4134">
        <v>100060</v>
      </c>
      <c r="B4134" t="s">
        <v>1003</v>
      </c>
      <c r="C4134" t="s">
        <v>75</v>
      </c>
      <c r="D4134">
        <v>0</v>
      </c>
      <c r="F4134" t="s">
        <v>4819</v>
      </c>
      <c r="G4134" t="s">
        <v>4819</v>
      </c>
      <c r="H4134" t="s">
        <v>8429</v>
      </c>
      <c r="I4134" t="s">
        <v>37</v>
      </c>
      <c r="J4134" t="s">
        <v>8430</v>
      </c>
      <c r="K4134" t="s">
        <v>8431</v>
      </c>
      <c r="L4134" t="s">
        <v>37</v>
      </c>
      <c r="M4134" t="s">
        <v>326</v>
      </c>
      <c r="N4134" t="s">
        <v>326</v>
      </c>
      <c r="O4134" t="s">
        <v>387</v>
      </c>
      <c r="P4134" t="s">
        <v>343</v>
      </c>
      <c r="Q4134" t="s">
        <v>343</v>
      </c>
      <c r="R4134" t="s">
        <v>127</v>
      </c>
      <c r="S4134" t="s">
        <v>128</v>
      </c>
      <c r="T4134" t="s">
        <v>3380</v>
      </c>
      <c r="U4134" t="s">
        <v>3695</v>
      </c>
      <c r="X4134">
        <v>30</v>
      </c>
      <c r="Y4134">
        <v>0</v>
      </c>
      <c r="Z4134">
        <v>0</v>
      </c>
      <c r="AA4134">
        <v>0</v>
      </c>
      <c r="AB4134">
        <v>0</v>
      </c>
      <c r="AC4134" t="s">
        <v>47</v>
      </c>
      <c r="AD4134">
        <f>+VLOOKUP(T4134,items!$A$2:$D$1255,4,0)</f>
        <v>0</v>
      </c>
      <c r="AE4134">
        <f>+VLOOKUP(T4134,Tabla1[],5,0)</f>
        <v>0</v>
      </c>
      <c r="AF4134">
        <f t="shared" si="64"/>
        <v>12</v>
      </c>
    </row>
    <row r="4135" spans="1:32" x14ac:dyDescent="0.25">
      <c r="A4135">
        <v>100060</v>
      </c>
      <c r="B4135" t="s">
        <v>1003</v>
      </c>
      <c r="C4135" t="s">
        <v>75</v>
      </c>
      <c r="D4135">
        <v>0</v>
      </c>
      <c r="F4135" t="s">
        <v>4819</v>
      </c>
      <c r="G4135" t="s">
        <v>4819</v>
      </c>
      <c r="H4135" t="s">
        <v>8429</v>
      </c>
      <c r="I4135" t="s">
        <v>37</v>
      </c>
      <c r="J4135" t="s">
        <v>8430</v>
      </c>
      <c r="K4135" t="s">
        <v>8431</v>
      </c>
      <c r="L4135" t="s">
        <v>37</v>
      </c>
      <c r="M4135" t="s">
        <v>326</v>
      </c>
      <c r="N4135" t="s">
        <v>326</v>
      </c>
      <c r="O4135" t="s">
        <v>387</v>
      </c>
      <c r="P4135" t="s">
        <v>343</v>
      </c>
      <c r="Q4135" t="s">
        <v>343</v>
      </c>
      <c r="R4135" t="s">
        <v>127</v>
      </c>
      <c r="S4135" t="s">
        <v>128</v>
      </c>
      <c r="T4135" t="s">
        <v>3382</v>
      </c>
      <c r="U4135" t="s">
        <v>4328</v>
      </c>
      <c r="X4135">
        <v>10</v>
      </c>
      <c r="Y4135">
        <v>0</v>
      </c>
      <c r="Z4135">
        <v>0</v>
      </c>
      <c r="AA4135">
        <v>0</v>
      </c>
      <c r="AB4135">
        <v>0</v>
      </c>
      <c r="AC4135" t="s">
        <v>47</v>
      </c>
      <c r="AD4135">
        <f>+VLOOKUP(T4135,items!$A$2:$D$1255,4,0)</f>
        <v>0</v>
      </c>
      <c r="AE4135">
        <f>+VLOOKUP(T4135,Tabla1[],5,0)</f>
        <v>0</v>
      </c>
      <c r="AF4135">
        <f t="shared" si="64"/>
        <v>12</v>
      </c>
    </row>
    <row r="4136" spans="1:32" x14ac:dyDescent="0.25">
      <c r="A4136">
        <v>100075</v>
      </c>
      <c r="B4136" t="s">
        <v>1003</v>
      </c>
      <c r="C4136" t="s">
        <v>75</v>
      </c>
      <c r="D4136">
        <v>0</v>
      </c>
      <c r="F4136" t="s">
        <v>2255</v>
      </c>
      <c r="G4136" t="s">
        <v>2255</v>
      </c>
      <c r="H4136" t="s">
        <v>8432</v>
      </c>
      <c r="I4136" t="s">
        <v>37</v>
      </c>
      <c r="J4136" t="s">
        <v>8433</v>
      </c>
      <c r="K4136" t="s">
        <v>8434</v>
      </c>
      <c r="L4136" t="s">
        <v>37</v>
      </c>
      <c r="M4136" t="s">
        <v>6584</v>
      </c>
      <c r="N4136" t="s">
        <v>6584</v>
      </c>
      <c r="O4136" t="s">
        <v>450</v>
      </c>
      <c r="P4136" t="s">
        <v>343</v>
      </c>
      <c r="Q4136" t="s">
        <v>343</v>
      </c>
      <c r="R4136" t="s">
        <v>127</v>
      </c>
      <c r="S4136" t="s">
        <v>128</v>
      </c>
      <c r="T4136" t="s">
        <v>905</v>
      </c>
      <c r="U4136" t="s">
        <v>906</v>
      </c>
      <c r="X4136">
        <v>3</v>
      </c>
      <c r="Y4136">
        <v>0</v>
      </c>
      <c r="Z4136">
        <v>0</v>
      </c>
      <c r="AA4136">
        <v>0</v>
      </c>
      <c r="AB4136">
        <v>0</v>
      </c>
      <c r="AC4136" t="s">
        <v>47</v>
      </c>
      <c r="AD4136">
        <f>+VLOOKUP(T4136,items!$A$2:$D$1255,4,0)</f>
        <v>0</v>
      </c>
      <c r="AE4136">
        <f>+VLOOKUP(T4136,Tabla1[],5,0)</f>
        <v>0</v>
      </c>
      <c r="AF4136">
        <f t="shared" si="64"/>
        <v>12</v>
      </c>
    </row>
    <row r="4137" spans="1:32" x14ac:dyDescent="0.25">
      <c r="A4137">
        <v>100078</v>
      </c>
      <c r="B4137" t="s">
        <v>8435</v>
      </c>
      <c r="C4137" t="s">
        <v>33</v>
      </c>
      <c r="D4137">
        <v>0</v>
      </c>
      <c r="F4137" t="s">
        <v>2255</v>
      </c>
      <c r="G4137" t="s">
        <v>450</v>
      </c>
      <c r="H4137" t="s">
        <v>8436</v>
      </c>
      <c r="I4137" t="s">
        <v>37</v>
      </c>
      <c r="J4137" t="s">
        <v>8437</v>
      </c>
      <c r="K4137" t="s">
        <v>8438</v>
      </c>
      <c r="L4137" t="s">
        <v>8439</v>
      </c>
      <c r="M4137" t="s">
        <v>343</v>
      </c>
      <c r="N4137" t="s">
        <v>343</v>
      </c>
      <c r="O4137" t="s">
        <v>8291</v>
      </c>
      <c r="P4137" t="s">
        <v>5511</v>
      </c>
      <c r="Q4137" t="s">
        <v>760</v>
      </c>
      <c r="R4137" t="s">
        <v>63</v>
      </c>
      <c r="S4137" t="s">
        <v>128</v>
      </c>
      <c r="T4137" t="s">
        <v>2171</v>
      </c>
      <c r="U4137" t="s">
        <v>2172</v>
      </c>
      <c r="W4137" t="s">
        <v>111</v>
      </c>
      <c r="X4137">
        <v>10</v>
      </c>
      <c r="Y4137">
        <v>0</v>
      </c>
      <c r="Z4137">
        <v>0</v>
      </c>
      <c r="AA4137">
        <v>0</v>
      </c>
      <c r="AB4137">
        <v>11524960</v>
      </c>
      <c r="AC4137" t="s">
        <v>47</v>
      </c>
      <c r="AD4137">
        <f>+VLOOKUP(T4137,items!$A$2:$D$1255,4,0)</f>
        <v>0</v>
      </c>
      <c r="AE4137">
        <f>+VLOOKUP(T4137,Tabla1[],5,0)</f>
        <v>0</v>
      </c>
      <c r="AF4137">
        <f t="shared" si="64"/>
        <v>3</v>
      </c>
    </row>
    <row r="4138" spans="1:32" x14ac:dyDescent="0.25">
      <c r="A4138">
        <v>100078</v>
      </c>
      <c r="B4138" t="s">
        <v>8435</v>
      </c>
      <c r="C4138" t="s">
        <v>33</v>
      </c>
      <c r="D4138">
        <v>0</v>
      </c>
      <c r="F4138" t="s">
        <v>2255</v>
      </c>
      <c r="G4138" t="s">
        <v>450</v>
      </c>
      <c r="H4138" t="s">
        <v>8436</v>
      </c>
      <c r="I4138" t="s">
        <v>37</v>
      </c>
      <c r="J4138" t="s">
        <v>8437</v>
      </c>
      <c r="K4138" t="s">
        <v>8438</v>
      </c>
      <c r="L4138" t="s">
        <v>8439</v>
      </c>
      <c r="M4138" t="s">
        <v>343</v>
      </c>
      <c r="N4138" t="s">
        <v>343</v>
      </c>
      <c r="O4138" t="s">
        <v>8291</v>
      </c>
      <c r="P4138" t="s">
        <v>5511</v>
      </c>
      <c r="Q4138" t="s">
        <v>760</v>
      </c>
      <c r="R4138" t="s">
        <v>63</v>
      </c>
      <c r="S4138" t="s">
        <v>128</v>
      </c>
      <c r="T4138" t="s">
        <v>686</v>
      </c>
      <c r="U4138" t="s">
        <v>687</v>
      </c>
      <c r="V4138" t="s">
        <v>958</v>
      </c>
      <c r="W4138" t="s">
        <v>117</v>
      </c>
      <c r="X4138">
        <v>4</v>
      </c>
      <c r="Y4138">
        <v>0</v>
      </c>
      <c r="Z4138">
        <v>0</v>
      </c>
      <c r="AA4138">
        <v>0</v>
      </c>
      <c r="AB4138">
        <v>4369632</v>
      </c>
      <c r="AC4138" t="s">
        <v>47</v>
      </c>
      <c r="AD4138">
        <f>+VLOOKUP(T4138,items!$A$2:$D$1255,4,0)</f>
        <v>0</v>
      </c>
      <c r="AE4138">
        <f>+VLOOKUP(T4138,Tabla1[],5,0)</f>
        <v>0</v>
      </c>
      <c r="AF4138">
        <f t="shared" si="64"/>
        <v>3</v>
      </c>
    </row>
    <row r="4139" spans="1:32" x14ac:dyDescent="0.25">
      <c r="A4139">
        <v>100078</v>
      </c>
      <c r="B4139" t="s">
        <v>8435</v>
      </c>
      <c r="C4139" t="s">
        <v>33</v>
      </c>
      <c r="D4139">
        <v>0</v>
      </c>
      <c r="F4139" t="s">
        <v>2255</v>
      </c>
      <c r="G4139" t="s">
        <v>450</v>
      </c>
      <c r="H4139" t="s">
        <v>8436</v>
      </c>
      <c r="I4139" t="s">
        <v>37</v>
      </c>
      <c r="J4139" t="s">
        <v>8437</v>
      </c>
      <c r="K4139" t="s">
        <v>8438</v>
      </c>
      <c r="L4139" t="s">
        <v>8439</v>
      </c>
      <c r="M4139" t="s">
        <v>343</v>
      </c>
      <c r="N4139" t="s">
        <v>343</v>
      </c>
      <c r="O4139" t="s">
        <v>8291</v>
      </c>
      <c r="P4139" t="s">
        <v>5511</v>
      </c>
      <c r="Q4139" t="s">
        <v>760</v>
      </c>
      <c r="R4139" t="s">
        <v>63</v>
      </c>
      <c r="S4139" t="s">
        <v>128</v>
      </c>
      <c r="T4139" t="s">
        <v>686</v>
      </c>
      <c r="U4139" t="s">
        <v>687</v>
      </c>
      <c r="V4139" t="s">
        <v>8108</v>
      </c>
      <c r="W4139" t="s">
        <v>117</v>
      </c>
      <c r="X4139">
        <v>3</v>
      </c>
      <c r="Y4139">
        <v>0</v>
      </c>
      <c r="Z4139">
        <v>0</v>
      </c>
      <c r="AA4139">
        <v>0</v>
      </c>
      <c r="AB4139">
        <v>3004122</v>
      </c>
      <c r="AC4139" t="s">
        <v>47</v>
      </c>
      <c r="AD4139">
        <f>+VLOOKUP(T4139,items!$A$2:$D$1255,4,0)</f>
        <v>0</v>
      </c>
      <c r="AE4139">
        <f>+VLOOKUP(T4139,Tabla1[],5,0)</f>
        <v>0</v>
      </c>
      <c r="AF4139">
        <f t="shared" si="64"/>
        <v>3</v>
      </c>
    </row>
    <row r="4140" spans="1:32" x14ac:dyDescent="0.25">
      <c r="A4140">
        <v>100078</v>
      </c>
      <c r="B4140" t="s">
        <v>8435</v>
      </c>
      <c r="C4140" t="s">
        <v>33</v>
      </c>
      <c r="D4140">
        <v>0</v>
      </c>
      <c r="F4140" t="s">
        <v>2255</v>
      </c>
      <c r="G4140" t="s">
        <v>450</v>
      </c>
      <c r="H4140" t="s">
        <v>8436</v>
      </c>
      <c r="I4140" t="s">
        <v>37</v>
      </c>
      <c r="J4140" t="s">
        <v>8437</v>
      </c>
      <c r="K4140" t="s">
        <v>8438</v>
      </c>
      <c r="L4140" t="s">
        <v>8439</v>
      </c>
      <c r="M4140" t="s">
        <v>343</v>
      </c>
      <c r="N4140" t="s">
        <v>343</v>
      </c>
      <c r="O4140" t="s">
        <v>8291</v>
      </c>
      <c r="P4140" t="s">
        <v>5511</v>
      </c>
      <c r="Q4140" t="s">
        <v>760</v>
      </c>
      <c r="R4140" t="s">
        <v>63</v>
      </c>
      <c r="S4140" t="s">
        <v>128</v>
      </c>
      <c r="T4140" t="s">
        <v>686</v>
      </c>
      <c r="U4140" t="s">
        <v>687</v>
      </c>
      <c r="V4140" t="s">
        <v>3239</v>
      </c>
      <c r="W4140" t="s">
        <v>117</v>
      </c>
      <c r="X4140">
        <v>2</v>
      </c>
      <c r="Y4140">
        <v>0</v>
      </c>
      <c r="Z4140">
        <v>0</v>
      </c>
      <c r="AA4140">
        <v>0</v>
      </c>
      <c r="AB4140">
        <v>2403298</v>
      </c>
      <c r="AC4140" t="s">
        <v>47</v>
      </c>
      <c r="AD4140">
        <f>+VLOOKUP(T4140,items!$A$2:$D$1255,4,0)</f>
        <v>0</v>
      </c>
      <c r="AE4140">
        <f>+VLOOKUP(T4140,Tabla1[],5,0)</f>
        <v>0</v>
      </c>
      <c r="AF4140">
        <f t="shared" si="64"/>
        <v>3</v>
      </c>
    </row>
    <row r="4141" spans="1:32" x14ac:dyDescent="0.25">
      <c r="A4141">
        <v>100078</v>
      </c>
      <c r="B4141" t="s">
        <v>8435</v>
      </c>
      <c r="C4141" t="s">
        <v>33</v>
      </c>
      <c r="D4141">
        <v>0</v>
      </c>
      <c r="F4141" t="s">
        <v>2255</v>
      </c>
      <c r="G4141" t="s">
        <v>450</v>
      </c>
      <c r="H4141" t="s">
        <v>8436</v>
      </c>
      <c r="I4141" t="s">
        <v>37</v>
      </c>
      <c r="J4141" t="s">
        <v>8437</v>
      </c>
      <c r="K4141" t="s">
        <v>8438</v>
      </c>
      <c r="L4141" t="s">
        <v>8439</v>
      </c>
      <c r="M4141" t="s">
        <v>343</v>
      </c>
      <c r="N4141" t="s">
        <v>343</v>
      </c>
      <c r="O4141" t="s">
        <v>8291</v>
      </c>
      <c r="P4141" t="s">
        <v>5511</v>
      </c>
      <c r="Q4141" t="s">
        <v>760</v>
      </c>
      <c r="R4141" t="s">
        <v>63</v>
      </c>
      <c r="S4141" t="s">
        <v>128</v>
      </c>
      <c r="T4141" t="s">
        <v>5841</v>
      </c>
      <c r="U4141" t="s">
        <v>5842</v>
      </c>
      <c r="V4141" t="s">
        <v>8108</v>
      </c>
      <c r="W4141" t="s">
        <v>117</v>
      </c>
      <c r="X4141">
        <v>2</v>
      </c>
      <c r="Y4141">
        <v>0</v>
      </c>
      <c r="Z4141">
        <v>0</v>
      </c>
      <c r="AA4141">
        <v>0</v>
      </c>
      <c r="AB4141">
        <v>3197090</v>
      </c>
      <c r="AC4141" t="s">
        <v>47</v>
      </c>
      <c r="AD4141">
        <f>+VLOOKUP(T4141,items!$A$2:$D$1255,4,0)</f>
        <v>0</v>
      </c>
      <c r="AE4141">
        <f>+VLOOKUP(T4141,Tabla1[],5,0)</f>
        <v>0</v>
      </c>
      <c r="AF4141">
        <f t="shared" si="64"/>
        <v>3</v>
      </c>
    </row>
    <row r="4142" spans="1:32" x14ac:dyDescent="0.25">
      <c r="A4142">
        <v>100078</v>
      </c>
      <c r="B4142" t="s">
        <v>8435</v>
      </c>
      <c r="C4142" t="s">
        <v>33</v>
      </c>
      <c r="D4142">
        <v>0</v>
      </c>
      <c r="F4142" t="s">
        <v>2255</v>
      </c>
      <c r="G4142" t="s">
        <v>450</v>
      </c>
      <c r="H4142" t="s">
        <v>8436</v>
      </c>
      <c r="I4142" t="s">
        <v>37</v>
      </c>
      <c r="J4142" t="s">
        <v>8437</v>
      </c>
      <c r="K4142" t="s">
        <v>8438</v>
      </c>
      <c r="L4142" t="s">
        <v>8439</v>
      </c>
      <c r="M4142" t="s">
        <v>343</v>
      </c>
      <c r="N4142" t="s">
        <v>343</v>
      </c>
      <c r="O4142" t="s">
        <v>8291</v>
      </c>
      <c r="P4142" t="s">
        <v>5511</v>
      </c>
      <c r="Q4142" t="s">
        <v>760</v>
      </c>
      <c r="R4142" t="s">
        <v>63</v>
      </c>
      <c r="S4142" t="s">
        <v>128</v>
      </c>
      <c r="T4142" t="s">
        <v>5841</v>
      </c>
      <c r="U4142" t="s">
        <v>5842</v>
      </c>
      <c r="V4142" t="s">
        <v>958</v>
      </c>
      <c r="W4142" t="s">
        <v>117</v>
      </c>
      <c r="X4142">
        <v>8</v>
      </c>
      <c r="Y4142">
        <v>0</v>
      </c>
      <c r="Z4142">
        <v>0</v>
      </c>
      <c r="AA4142">
        <v>0</v>
      </c>
      <c r="AB4142">
        <v>12788360</v>
      </c>
      <c r="AC4142" t="s">
        <v>47</v>
      </c>
      <c r="AD4142">
        <f>+VLOOKUP(T4142,items!$A$2:$D$1255,4,0)</f>
        <v>0</v>
      </c>
      <c r="AE4142">
        <f>+VLOOKUP(T4142,Tabla1[],5,0)</f>
        <v>0</v>
      </c>
      <c r="AF4142">
        <f t="shared" si="64"/>
        <v>3</v>
      </c>
    </row>
    <row r="4143" spans="1:32" x14ac:dyDescent="0.25">
      <c r="A4143">
        <v>100082</v>
      </c>
      <c r="B4143" t="s">
        <v>1177</v>
      </c>
      <c r="C4143" t="s">
        <v>75</v>
      </c>
      <c r="D4143">
        <v>0</v>
      </c>
      <c r="F4143" t="s">
        <v>2255</v>
      </c>
      <c r="G4143" t="s">
        <v>450</v>
      </c>
      <c r="H4143" t="s">
        <v>8440</v>
      </c>
      <c r="I4143" t="s">
        <v>37</v>
      </c>
      <c r="J4143" t="s">
        <v>8441</v>
      </c>
      <c r="K4143" t="s">
        <v>8442</v>
      </c>
      <c r="L4143" t="s">
        <v>37</v>
      </c>
      <c r="M4143" t="s">
        <v>343</v>
      </c>
      <c r="N4143" t="s">
        <v>343</v>
      </c>
      <c r="O4143" t="s">
        <v>4506</v>
      </c>
      <c r="P4143" t="s">
        <v>6048</v>
      </c>
      <c r="Q4143" t="s">
        <v>6048</v>
      </c>
      <c r="R4143" t="s">
        <v>127</v>
      </c>
      <c r="S4143" t="s">
        <v>164</v>
      </c>
      <c r="T4143" t="s">
        <v>1375</v>
      </c>
      <c r="U4143" t="s">
        <v>1376</v>
      </c>
      <c r="X4143">
        <v>4</v>
      </c>
      <c r="Y4143">
        <v>0</v>
      </c>
      <c r="Z4143">
        <v>0</v>
      </c>
      <c r="AA4143">
        <v>0</v>
      </c>
      <c r="AB4143">
        <v>1840000</v>
      </c>
      <c r="AC4143" t="s">
        <v>47</v>
      </c>
      <c r="AD4143">
        <f>+VLOOKUP(T4143,items!$A$2:$D$1255,4,0)</f>
        <v>0</v>
      </c>
      <c r="AE4143">
        <f>+VLOOKUP(T4143,Tabla1[],5,0)</f>
        <v>0</v>
      </c>
      <c r="AF4143">
        <f t="shared" si="64"/>
        <v>12</v>
      </c>
    </row>
    <row r="4144" spans="1:32" x14ac:dyDescent="0.25">
      <c r="A4144">
        <v>100089</v>
      </c>
      <c r="B4144" t="s">
        <v>8443</v>
      </c>
      <c r="C4144" t="s">
        <v>75</v>
      </c>
      <c r="D4144">
        <v>0</v>
      </c>
      <c r="F4144" t="s">
        <v>126</v>
      </c>
      <c r="G4144" t="s">
        <v>4506</v>
      </c>
      <c r="H4144" t="s">
        <v>8444</v>
      </c>
      <c r="I4144" t="s">
        <v>8445</v>
      </c>
      <c r="J4144" t="s">
        <v>8446</v>
      </c>
      <c r="K4144" t="s">
        <v>8447</v>
      </c>
      <c r="L4144" t="s">
        <v>8448</v>
      </c>
      <c r="M4144" t="s">
        <v>4883</v>
      </c>
      <c r="N4144" t="s">
        <v>2608</v>
      </c>
      <c r="O4144" t="s">
        <v>303</v>
      </c>
      <c r="P4144" t="s">
        <v>308</v>
      </c>
      <c r="Q4144" t="s">
        <v>7766</v>
      </c>
      <c r="R4144" t="s">
        <v>127</v>
      </c>
      <c r="S4144" t="s">
        <v>256</v>
      </c>
      <c r="T4144" t="s">
        <v>6944</v>
      </c>
      <c r="U4144" t="s">
        <v>6945</v>
      </c>
      <c r="V4144" t="s">
        <v>1576</v>
      </c>
      <c r="W4144" t="s">
        <v>114</v>
      </c>
      <c r="X4144">
        <v>1</v>
      </c>
      <c r="Y4144">
        <v>4300</v>
      </c>
      <c r="Z4144">
        <v>0</v>
      </c>
      <c r="AA4144">
        <v>1000</v>
      </c>
      <c r="AB4144">
        <v>4680720</v>
      </c>
      <c r="AC4144" t="s">
        <v>47</v>
      </c>
      <c r="AD4144" t="str">
        <f>+VLOOKUP(T4144,items!$A$2:$D$1255,4,0)</f>
        <v>BANETA</v>
      </c>
      <c r="AE4144" t="str">
        <f>+VLOOKUP(T4144,Tabla1[],5,0)</f>
        <v>PROYECTANTE</v>
      </c>
      <c r="AF4144">
        <f t="shared" si="64"/>
        <v>1</v>
      </c>
    </row>
    <row r="4145" spans="1:32" x14ac:dyDescent="0.25">
      <c r="A4145">
        <v>100089</v>
      </c>
      <c r="B4145" t="s">
        <v>8443</v>
      </c>
      <c r="C4145" t="s">
        <v>75</v>
      </c>
      <c r="D4145">
        <v>0</v>
      </c>
      <c r="F4145" t="s">
        <v>126</v>
      </c>
      <c r="G4145" t="s">
        <v>4506</v>
      </c>
      <c r="H4145" t="s">
        <v>8444</v>
      </c>
      <c r="I4145" t="s">
        <v>8445</v>
      </c>
      <c r="J4145" t="s">
        <v>8446</v>
      </c>
      <c r="K4145" t="s">
        <v>8447</v>
      </c>
      <c r="L4145" t="s">
        <v>8448</v>
      </c>
      <c r="M4145" t="s">
        <v>4883</v>
      </c>
      <c r="N4145" t="s">
        <v>2608</v>
      </c>
      <c r="O4145" t="s">
        <v>303</v>
      </c>
      <c r="P4145" t="s">
        <v>308</v>
      </c>
      <c r="Q4145" t="s">
        <v>7766</v>
      </c>
      <c r="R4145" t="s">
        <v>127</v>
      </c>
      <c r="S4145" t="s">
        <v>256</v>
      </c>
      <c r="T4145" t="s">
        <v>6944</v>
      </c>
      <c r="U4145" t="s">
        <v>6945</v>
      </c>
      <c r="V4145" t="s">
        <v>1576</v>
      </c>
      <c r="W4145" t="s">
        <v>114</v>
      </c>
      <c r="X4145">
        <v>1</v>
      </c>
      <c r="Y4145">
        <v>3000</v>
      </c>
      <c r="Z4145">
        <v>0</v>
      </c>
      <c r="AA4145">
        <v>1000</v>
      </c>
      <c r="AB4145">
        <v>4536467</v>
      </c>
      <c r="AC4145" t="s">
        <v>47</v>
      </c>
      <c r="AD4145" t="str">
        <f>+VLOOKUP(T4145,items!$A$2:$D$1255,4,0)</f>
        <v>BANETA</v>
      </c>
      <c r="AE4145" t="str">
        <f>+VLOOKUP(T4145,Tabla1[],5,0)</f>
        <v>PROYECTANTE</v>
      </c>
      <c r="AF4145">
        <f t="shared" si="64"/>
        <v>1</v>
      </c>
    </row>
    <row r="4146" spans="1:32" x14ac:dyDescent="0.25">
      <c r="A4146">
        <v>100089</v>
      </c>
      <c r="B4146" t="s">
        <v>8443</v>
      </c>
      <c r="C4146" t="s">
        <v>75</v>
      </c>
      <c r="D4146">
        <v>0</v>
      </c>
      <c r="F4146" t="s">
        <v>126</v>
      </c>
      <c r="G4146" t="s">
        <v>4506</v>
      </c>
      <c r="H4146" t="s">
        <v>8444</v>
      </c>
      <c r="I4146" t="s">
        <v>8445</v>
      </c>
      <c r="J4146" t="s">
        <v>8446</v>
      </c>
      <c r="K4146" t="s">
        <v>8447</v>
      </c>
      <c r="L4146" t="s">
        <v>8448</v>
      </c>
      <c r="M4146" t="s">
        <v>4883</v>
      </c>
      <c r="N4146" t="s">
        <v>2608</v>
      </c>
      <c r="O4146" t="s">
        <v>303</v>
      </c>
      <c r="P4146" t="s">
        <v>308</v>
      </c>
      <c r="Q4146" t="s">
        <v>7766</v>
      </c>
      <c r="R4146" t="s">
        <v>127</v>
      </c>
      <c r="S4146" t="s">
        <v>256</v>
      </c>
      <c r="T4146" t="s">
        <v>989</v>
      </c>
      <c r="U4146" t="s">
        <v>990</v>
      </c>
      <c r="W4146" t="s">
        <v>114</v>
      </c>
      <c r="X4146">
        <v>2</v>
      </c>
      <c r="Y4146">
        <v>0</v>
      </c>
      <c r="Z4146">
        <v>0</v>
      </c>
      <c r="AA4146">
        <v>0</v>
      </c>
      <c r="AB4146">
        <v>125972</v>
      </c>
      <c r="AC4146" t="s">
        <v>47</v>
      </c>
      <c r="AD4146">
        <f>+VLOOKUP(T4146,items!$A$2:$D$1255,4,0)</f>
        <v>0</v>
      </c>
      <c r="AE4146">
        <f>+VLOOKUP(T4146,Tabla1[],5,0)</f>
        <v>0</v>
      </c>
      <c r="AF4146">
        <f t="shared" si="64"/>
        <v>1</v>
      </c>
    </row>
    <row r="4147" spans="1:32" x14ac:dyDescent="0.25">
      <c r="A4147">
        <v>100089</v>
      </c>
      <c r="B4147" t="s">
        <v>8443</v>
      </c>
      <c r="C4147" t="s">
        <v>75</v>
      </c>
      <c r="D4147">
        <v>0</v>
      </c>
      <c r="F4147" t="s">
        <v>126</v>
      </c>
      <c r="G4147" t="s">
        <v>4506</v>
      </c>
      <c r="H4147" t="s">
        <v>8444</v>
      </c>
      <c r="I4147" t="s">
        <v>8445</v>
      </c>
      <c r="J4147" t="s">
        <v>8446</v>
      </c>
      <c r="K4147" t="s">
        <v>8447</v>
      </c>
      <c r="L4147" t="s">
        <v>8448</v>
      </c>
      <c r="M4147" t="s">
        <v>4883</v>
      </c>
      <c r="N4147" t="s">
        <v>2608</v>
      </c>
      <c r="O4147" t="s">
        <v>303</v>
      </c>
      <c r="P4147" t="s">
        <v>308</v>
      </c>
      <c r="Q4147" t="s">
        <v>7766</v>
      </c>
      <c r="R4147" t="s">
        <v>127</v>
      </c>
      <c r="S4147" t="s">
        <v>256</v>
      </c>
      <c r="T4147" t="s">
        <v>3063</v>
      </c>
      <c r="U4147" t="s">
        <v>3064</v>
      </c>
      <c r="W4147" t="s">
        <v>114</v>
      </c>
      <c r="X4147">
        <v>2</v>
      </c>
      <c r="Y4147">
        <v>0</v>
      </c>
      <c r="Z4147">
        <v>0</v>
      </c>
      <c r="AA4147">
        <v>0</v>
      </c>
      <c r="AB4147">
        <v>203848</v>
      </c>
      <c r="AC4147" t="s">
        <v>47</v>
      </c>
      <c r="AD4147">
        <f>+VLOOKUP(T4147,items!$A$2:$D$1255,4,0)</f>
        <v>0</v>
      </c>
      <c r="AE4147">
        <f>+VLOOKUP(T4147,Tabla1[],5,0)</f>
        <v>0</v>
      </c>
      <c r="AF4147">
        <f t="shared" si="64"/>
        <v>1</v>
      </c>
    </row>
    <row r="4148" spans="1:32" x14ac:dyDescent="0.25">
      <c r="A4148">
        <v>100089</v>
      </c>
      <c r="B4148" t="s">
        <v>8443</v>
      </c>
      <c r="C4148" t="s">
        <v>75</v>
      </c>
      <c r="D4148">
        <v>0</v>
      </c>
      <c r="F4148" t="s">
        <v>126</v>
      </c>
      <c r="G4148" t="s">
        <v>4506</v>
      </c>
      <c r="H4148" t="s">
        <v>8444</v>
      </c>
      <c r="I4148" t="s">
        <v>8445</v>
      </c>
      <c r="J4148" t="s">
        <v>8446</v>
      </c>
      <c r="K4148" t="s">
        <v>8447</v>
      </c>
      <c r="L4148" t="s">
        <v>8448</v>
      </c>
      <c r="M4148" t="s">
        <v>4883</v>
      </c>
      <c r="N4148" t="s">
        <v>2608</v>
      </c>
      <c r="O4148" t="s">
        <v>303</v>
      </c>
      <c r="P4148" t="s">
        <v>308</v>
      </c>
      <c r="Q4148" t="s">
        <v>7766</v>
      </c>
      <c r="R4148" t="s">
        <v>127</v>
      </c>
      <c r="S4148" t="s">
        <v>256</v>
      </c>
      <c r="T4148" t="s">
        <v>94</v>
      </c>
      <c r="U4148" t="s">
        <v>95</v>
      </c>
      <c r="X4148">
        <v>1</v>
      </c>
      <c r="Y4148">
        <v>0</v>
      </c>
      <c r="Z4148">
        <v>0</v>
      </c>
      <c r="AA4148">
        <v>0</v>
      </c>
      <c r="AB4148">
        <v>300000</v>
      </c>
      <c r="AC4148" t="s">
        <v>47</v>
      </c>
      <c r="AD4148" t="e">
        <f>+VLOOKUP(T4148,items!$A$2:$D$1255,4,0)</f>
        <v>#N/A</v>
      </c>
      <c r="AE4148" t="e">
        <f>+VLOOKUP(T4148,Tabla1[],5,0)</f>
        <v>#N/A</v>
      </c>
      <c r="AF4148">
        <f t="shared" si="64"/>
        <v>1</v>
      </c>
    </row>
    <row r="4149" spans="1:32" x14ac:dyDescent="0.25">
      <c r="A4149">
        <v>100089</v>
      </c>
      <c r="B4149" t="s">
        <v>8443</v>
      </c>
      <c r="C4149" t="s">
        <v>75</v>
      </c>
      <c r="D4149">
        <v>0</v>
      </c>
      <c r="F4149" t="s">
        <v>126</v>
      </c>
      <c r="G4149" t="s">
        <v>4506</v>
      </c>
      <c r="H4149" t="s">
        <v>8444</v>
      </c>
      <c r="I4149" t="s">
        <v>8445</v>
      </c>
      <c r="J4149" t="s">
        <v>8446</v>
      </c>
      <c r="K4149" t="s">
        <v>8447</v>
      </c>
      <c r="L4149" t="s">
        <v>8448</v>
      </c>
      <c r="M4149" t="s">
        <v>4883</v>
      </c>
      <c r="N4149" t="s">
        <v>2608</v>
      </c>
      <c r="O4149" t="s">
        <v>303</v>
      </c>
      <c r="P4149" t="s">
        <v>308</v>
      </c>
      <c r="Q4149" t="s">
        <v>7766</v>
      </c>
      <c r="R4149" t="s">
        <v>127</v>
      </c>
      <c r="S4149" t="s">
        <v>256</v>
      </c>
      <c r="T4149" t="s">
        <v>392</v>
      </c>
      <c r="U4149" t="s">
        <v>393</v>
      </c>
      <c r="X4149">
        <v>1</v>
      </c>
      <c r="Y4149">
        <v>0</v>
      </c>
      <c r="Z4149">
        <v>0</v>
      </c>
      <c r="AA4149">
        <v>0</v>
      </c>
      <c r="AB4149">
        <v>180000</v>
      </c>
      <c r="AC4149" t="s">
        <v>47</v>
      </c>
      <c r="AD4149" t="e">
        <f>+VLOOKUP(T4149,items!$A$2:$D$1255,4,0)</f>
        <v>#N/A</v>
      </c>
      <c r="AE4149" t="e">
        <f>+VLOOKUP(T4149,Tabla1[],5,0)</f>
        <v>#N/A</v>
      </c>
      <c r="AF4149">
        <f t="shared" si="64"/>
        <v>1</v>
      </c>
    </row>
    <row r="4150" spans="1:32" x14ac:dyDescent="0.25">
      <c r="A4150">
        <v>100091</v>
      </c>
      <c r="B4150" t="s">
        <v>4396</v>
      </c>
      <c r="C4150" t="s">
        <v>75</v>
      </c>
      <c r="D4150">
        <v>0</v>
      </c>
      <c r="F4150" t="s">
        <v>2255</v>
      </c>
      <c r="G4150" t="s">
        <v>2255</v>
      </c>
      <c r="H4150" t="s">
        <v>8449</v>
      </c>
      <c r="I4150" t="s">
        <v>37</v>
      </c>
      <c r="J4150" t="s">
        <v>8450</v>
      </c>
      <c r="K4150" t="s">
        <v>8451</v>
      </c>
      <c r="L4150" t="s">
        <v>37</v>
      </c>
      <c r="M4150" t="s">
        <v>326</v>
      </c>
      <c r="N4150" t="s">
        <v>326</v>
      </c>
      <c r="O4150" t="s">
        <v>387</v>
      </c>
      <c r="P4150" t="s">
        <v>343</v>
      </c>
      <c r="Q4150" t="s">
        <v>343</v>
      </c>
      <c r="R4150" t="s">
        <v>127</v>
      </c>
      <c r="S4150" t="s">
        <v>164</v>
      </c>
      <c r="T4150" t="s">
        <v>6309</v>
      </c>
      <c r="U4150" t="s">
        <v>6310</v>
      </c>
      <c r="X4150">
        <v>4</v>
      </c>
      <c r="Y4150">
        <v>0</v>
      </c>
      <c r="Z4150">
        <v>0</v>
      </c>
      <c r="AA4150">
        <v>0</v>
      </c>
      <c r="AB4150">
        <v>5200</v>
      </c>
      <c r="AC4150" t="s">
        <v>47</v>
      </c>
      <c r="AD4150">
        <f>+VLOOKUP(T4150,items!$A$2:$D$1255,4,0)</f>
        <v>0</v>
      </c>
      <c r="AE4150">
        <f>+VLOOKUP(T4150,Tabla1[],5,0)</f>
        <v>0</v>
      </c>
      <c r="AF4150">
        <f t="shared" si="64"/>
        <v>12</v>
      </c>
    </row>
    <row r="4151" spans="1:32" x14ac:dyDescent="0.25">
      <c r="A4151">
        <v>100091</v>
      </c>
      <c r="B4151" t="s">
        <v>4396</v>
      </c>
      <c r="C4151" t="s">
        <v>75</v>
      </c>
      <c r="D4151">
        <v>0</v>
      </c>
      <c r="F4151" t="s">
        <v>2255</v>
      </c>
      <c r="G4151" t="s">
        <v>2255</v>
      </c>
      <c r="H4151" t="s">
        <v>8449</v>
      </c>
      <c r="I4151" t="s">
        <v>37</v>
      </c>
      <c r="J4151" t="s">
        <v>8450</v>
      </c>
      <c r="K4151" t="s">
        <v>8451</v>
      </c>
      <c r="L4151" t="s">
        <v>37</v>
      </c>
      <c r="M4151" t="s">
        <v>326</v>
      </c>
      <c r="N4151" t="s">
        <v>326</v>
      </c>
      <c r="O4151" t="s">
        <v>387</v>
      </c>
      <c r="P4151" t="s">
        <v>343</v>
      </c>
      <c r="Q4151" t="s">
        <v>343</v>
      </c>
      <c r="R4151" t="s">
        <v>127</v>
      </c>
      <c r="S4151" t="s">
        <v>164</v>
      </c>
      <c r="T4151" t="s">
        <v>1290</v>
      </c>
      <c r="U4151" t="s">
        <v>1291</v>
      </c>
      <c r="X4151">
        <v>2</v>
      </c>
      <c r="Y4151">
        <v>0</v>
      </c>
      <c r="Z4151">
        <v>0</v>
      </c>
      <c r="AA4151">
        <v>0</v>
      </c>
      <c r="AB4151">
        <v>127800</v>
      </c>
      <c r="AC4151" t="s">
        <v>47</v>
      </c>
      <c r="AD4151">
        <f>+VLOOKUP(T4151,items!$A$2:$D$1255,4,0)</f>
        <v>0</v>
      </c>
      <c r="AE4151">
        <f>+VLOOKUP(T4151,Tabla1[],5,0)</f>
        <v>0</v>
      </c>
      <c r="AF4151">
        <f t="shared" si="64"/>
        <v>12</v>
      </c>
    </row>
    <row r="4152" spans="1:32" x14ac:dyDescent="0.25">
      <c r="A4152">
        <v>100091</v>
      </c>
      <c r="B4152" t="s">
        <v>4396</v>
      </c>
      <c r="C4152" t="s">
        <v>75</v>
      </c>
      <c r="D4152">
        <v>0</v>
      </c>
      <c r="F4152" t="s">
        <v>2255</v>
      </c>
      <c r="G4152" t="s">
        <v>2255</v>
      </c>
      <c r="H4152" t="s">
        <v>8449</v>
      </c>
      <c r="I4152" t="s">
        <v>37</v>
      </c>
      <c r="J4152" t="s">
        <v>8450</v>
      </c>
      <c r="K4152" t="s">
        <v>8451</v>
      </c>
      <c r="L4152" t="s">
        <v>37</v>
      </c>
      <c r="M4152" t="s">
        <v>326</v>
      </c>
      <c r="N4152" t="s">
        <v>326</v>
      </c>
      <c r="O4152" t="s">
        <v>387</v>
      </c>
      <c r="P4152" t="s">
        <v>343</v>
      </c>
      <c r="Q4152" t="s">
        <v>343</v>
      </c>
      <c r="R4152" t="s">
        <v>127</v>
      </c>
      <c r="S4152" t="s">
        <v>164</v>
      </c>
      <c r="T4152" t="s">
        <v>6311</v>
      </c>
      <c r="U4152" t="s">
        <v>6312</v>
      </c>
      <c r="X4152">
        <v>4</v>
      </c>
      <c r="Y4152">
        <v>0</v>
      </c>
      <c r="Z4152">
        <v>0</v>
      </c>
      <c r="AA4152">
        <v>0</v>
      </c>
      <c r="AB4152">
        <v>1600</v>
      </c>
      <c r="AC4152" t="s">
        <v>47</v>
      </c>
      <c r="AD4152">
        <f>+VLOOKUP(T4152,items!$A$2:$D$1255,4,0)</f>
        <v>0</v>
      </c>
      <c r="AE4152">
        <f>+VLOOKUP(T4152,Tabla1[],5,0)</f>
        <v>0</v>
      </c>
      <c r="AF4152">
        <f t="shared" si="64"/>
        <v>12</v>
      </c>
    </row>
    <row r="4153" spans="1:32" x14ac:dyDescent="0.25">
      <c r="A4153">
        <v>100093</v>
      </c>
      <c r="B4153" t="s">
        <v>6763</v>
      </c>
      <c r="C4153" t="s">
        <v>33</v>
      </c>
      <c r="D4153">
        <v>0</v>
      </c>
      <c r="F4153" t="s">
        <v>1031</v>
      </c>
      <c r="G4153" t="s">
        <v>387</v>
      </c>
      <c r="H4153" t="s">
        <v>8452</v>
      </c>
      <c r="I4153" t="s">
        <v>37</v>
      </c>
      <c r="J4153" t="s">
        <v>8453</v>
      </c>
      <c r="K4153" t="s">
        <v>8454</v>
      </c>
      <c r="L4153" t="s">
        <v>8455</v>
      </c>
      <c r="M4153" t="s">
        <v>5541</v>
      </c>
      <c r="N4153" t="s">
        <v>5541</v>
      </c>
      <c r="O4153" t="s">
        <v>8032</v>
      </c>
      <c r="P4153" t="s">
        <v>2801</v>
      </c>
      <c r="Q4153" t="s">
        <v>2802</v>
      </c>
      <c r="R4153" t="s">
        <v>127</v>
      </c>
      <c r="S4153" t="s">
        <v>108</v>
      </c>
      <c r="T4153" t="s">
        <v>1232</v>
      </c>
      <c r="U4153" t="s">
        <v>1233</v>
      </c>
      <c r="X4153">
        <v>3</v>
      </c>
      <c r="Y4153">
        <v>0</v>
      </c>
      <c r="Z4153">
        <v>0</v>
      </c>
      <c r="AA4153">
        <v>0</v>
      </c>
      <c r="AB4153">
        <v>509400</v>
      </c>
      <c r="AC4153" t="s">
        <v>47</v>
      </c>
      <c r="AD4153">
        <f>+VLOOKUP(T4153,items!$A$2:$D$1255,4,0)</f>
        <v>0</v>
      </c>
      <c r="AE4153">
        <f>+VLOOKUP(T4153,Tabla1[],5,0)</f>
        <v>0</v>
      </c>
      <c r="AF4153">
        <f t="shared" si="64"/>
        <v>2</v>
      </c>
    </row>
    <row r="4154" spans="1:32" x14ac:dyDescent="0.25">
      <c r="A4154">
        <v>100093</v>
      </c>
      <c r="B4154" t="s">
        <v>6763</v>
      </c>
      <c r="C4154" t="s">
        <v>33</v>
      </c>
      <c r="D4154">
        <v>0</v>
      </c>
      <c r="F4154" t="s">
        <v>1031</v>
      </c>
      <c r="G4154" t="s">
        <v>387</v>
      </c>
      <c r="H4154" t="s">
        <v>8452</v>
      </c>
      <c r="I4154" t="s">
        <v>37</v>
      </c>
      <c r="J4154" t="s">
        <v>8453</v>
      </c>
      <c r="K4154" t="s">
        <v>8454</v>
      </c>
      <c r="L4154" t="s">
        <v>8455</v>
      </c>
      <c r="M4154" t="s">
        <v>5541</v>
      </c>
      <c r="N4154" t="s">
        <v>5541</v>
      </c>
      <c r="O4154" t="s">
        <v>8032</v>
      </c>
      <c r="P4154" t="s">
        <v>2801</v>
      </c>
      <c r="Q4154" t="s">
        <v>2802</v>
      </c>
      <c r="R4154" t="s">
        <v>127</v>
      </c>
      <c r="S4154" t="s">
        <v>108</v>
      </c>
      <c r="T4154" t="s">
        <v>8456</v>
      </c>
      <c r="U4154" t="s">
        <v>8457</v>
      </c>
      <c r="V4154" t="s">
        <v>1147</v>
      </c>
      <c r="X4154">
        <v>13</v>
      </c>
      <c r="Y4154">
        <v>0</v>
      </c>
      <c r="Z4154">
        <v>0</v>
      </c>
      <c r="AA4154">
        <v>0</v>
      </c>
      <c r="AB4154">
        <v>7800000</v>
      </c>
      <c r="AC4154" t="s">
        <v>47</v>
      </c>
      <c r="AD4154">
        <f>+VLOOKUP(T4154,items!$A$2:$D$1255,4,0)</f>
        <v>0</v>
      </c>
      <c r="AE4154">
        <f>+VLOOKUP(T4154,Tabla1[],5,0)</f>
        <v>0</v>
      </c>
      <c r="AF4154">
        <f t="shared" si="64"/>
        <v>2</v>
      </c>
    </row>
    <row r="4155" spans="1:32" x14ac:dyDescent="0.25">
      <c r="A4155">
        <v>100093</v>
      </c>
      <c r="B4155" t="s">
        <v>6763</v>
      </c>
      <c r="C4155" t="s">
        <v>33</v>
      </c>
      <c r="D4155">
        <v>0</v>
      </c>
      <c r="F4155" t="s">
        <v>1031</v>
      </c>
      <c r="G4155" t="s">
        <v>387</v>
      </c>
      <c r="H4155" t="s">
        <v>8452</v>
      </c>
      <c r="I4155" t="s">
        <v>37</v>
      </c>
      <c r="J4155" t="s">
        <v>8453</v>
      </c>
      <c r="K4155" t="s">
        <v>8454</v>
      </c>
      <c r="L4155" t="s">
        <v>8455</v>
      </c>
      <c r="M4155" t="s">
        <v>5541</v>
      </c>
      <c r="N4155" t="s">
        <v>5541</v>
      </c>
      <c r="O4155" t="s">
        <v>8032</v>
      </c>
      <c r="P4155" t="s">
        <v>2801</v>
      </c>
      <c r="Q4155" t="s">
        <v>2802</v>
      </c>
      <c r="R4155" t="s">
        <v>127</v>
      </c>
      <c r="S4155" t="s">
        <v>108</v>
      </c>
      <c r="T4155" t="s">
        <v>48</v>
      </c>
      <c r="U4155" t="s">
        <v>49</v>
      </c>
      <c r="X4155">
        <v>13</v>
      </c>
      <c r="Y4155">
        <v>0</v>
      </c>
      <c r="Z4155">
        <v>0</v>
      </c>
      <c r="AA4155">
        <v>0</v>
      </c>
      <c r="AB4155">
        <v>3796221</v>
      </c>
      <c r="AC4155" t="s">
        <v>47</v>
      </c>
      <c r="AD4155">
        <f>+VLOOKUP(T4155,items!$A$2:$D$1255,4,0)</f>
        <v>0</v>
      </c>
      <c r="AE4155">
        <f>+VLOOKUP(T4155,Tabla1[],5,0)</f>
        <v>0</v>
      </c>
      <c r="AF4155">
        <f t="shared" si="64"/>
        <v>2</v>
      </c>
    </row>
    <row r="4156" spans="1:32" x14ac:dyDescent="0.25">
      <c r="A4156">
        <v>100093</v>
      </c>
      <c r="B4156" t="s">
        <v>6763</v>
      </c>
      <c r="C4156" t="s">
        <v>33</v>
      </c>
      <c r="D4156">
        <v>0</v>
      </c>
      <c r="F4156" t="s">
        <v>1031</v>
      </c>
      <c r="G4156" t="s">
        <v>387</v>
      </c>
      <c r="H4156" t="s">
        <v>8452</v>
      </c>
      <c r="I4156" t="s">
        <v>37</v>
      </c>
      <c r="J4156" t="s">
        <v>8453</v>
      </c>
      <c r="K4156" t="s">
        <v>8454</v>
      </c>
      <c r="L4156" t="s">
        <v>8455</v>
      </c>
      <c r="M4156" t="s">
        <v>5541</v>
      </c>
      <c r="N4156" t="s">
        <v>5541</v>
      </c>
      <c r="O4156" t="s">
        <v>8032</v>
      </c>
      <c r="P4156" t="s">
        <v>2801</v>
      </c>
      <c r="Q4156" t="s">
        <v>2802</v>
      </c>
      <c r="R4156" t="s">
        <v>127</v>
      </c>
      <c r="S4156" t="s">
        <v>108</v>
      </c>
      <c r="T4156" t="s">
        <v>1581</v>
      </c>
      <c r="U4156" t="s">
        <v>1582</v>
      </c>
      <c r="X4156">
        <v>13</v>
      </c>
      <c r="Y4156">
        <v>0</v>
      </c>
      <c r="Z4156">
        <v>0</v>
      </c>
      <c r="AA4156">
        <v>0</v>
      </c>
      <c r="AB4156">
        <v>2063204</v>
      </c>
      <c r="AC4156" t="s">
        <v>47</v>
      </c>
      <c r="AD4156">
        <f>+VLOOKUP(T4156,items!$A$2:$D$1255,4,0)</f>
        <v>0</v>
      </c>
      <c r="AE4156">
        <f>+VLOOKUP(T4156,Tabla1[],5,0)</f>
        <v>0</v>
      </c>
      <c r="AF4156">
        <f t="shared" si="64"/>
        <v>2</v>
      </c>
    </row>
    <row r="4157" spans="1:32" x14ac:dyDescent="0.25">
      <c r="A4157">
        <v>100093</v>
      </c>
      <c r="B4157" t="s">
        <v>6763</v>
      </c>
      <c r="C4157" t="s">
        <v>33</v>
      </c>
      <c r="D4157">
        <v>0</v>
      </c>
      <c r="F4157" t="s">
        <v>1031</v>
      </c>
      <c r="G4157" t="s">
        <v>387</v>
      </c>
      <c r="H4157" t="s">
        <v>8452</v>
      </c>
      <c r="I4157" t="s">
        <v>37</v>
      </c>
      <c r="J4157" t="s">
        <v>8453</v>
      </c>
      <c r="K4157" t="s">
        <v>8454</v>
      </c>
      <c r="L4157" t="s">
        <v>8455</v>
      </c>
      <c r="M4157" t="s">
        <v>5541</v>
      </c>
      <c r="N4157" t="s">
        <v>5541</v>
      </c>
      <c r="O4157" t="s">
        <v>8032</v>
      </c>
      <c r="P4157" t="s">
        <v>2801</v>
      </c>
      <c r="Q4157" t="s">
        <v>2802</v>
      </c>
      <c r="R4157" t="s">
        <v>127</v>
      </c>
      <c r="S4157" t="s">
        <v>108</v>
      </c>
      <c r="T4157" t="s">
        <v>314</v>
      </c>
      <c r="U4157" t="s">
        <v>315</v>
      </c>
      <c r="X4157">
        <v>1</v>
      </c>
      <c r="Y4157">
        <v>0</v>
      </c>
      <c r="Z4157">
        <v>0</v>
      </c>
      <c r="AA4157">
        <v>0</v>
      </c>
      <c r="AB4157">
        <v>400000</v>
      </c>
      <c r="AC4157" t="s">
        <v>47</v>
      </c>
      <c r="AD4157">
        <f>+VLOOKUP(T4157,items!$A$2:$D$1255,4,0)</f>
        <v>0</v>
      </c>
      <c r="AE4157">
        <f>+VLOOKUP(T4157,Tabla1[],5,0)</f>
        <v>0</v>
      </c>
      <c r="AF4157">
        <f t="shared" si="64"/>
        <v>2</v>
      </c>
    </row>
    <row r="4158" spans="1:32" x14ac:dyDescent="0.25">
      <c r="A4158">
        <v>100094</v>
      </c>
      <c r="B4158" t="s">
        <v>8458</v>
      </c>
      <c r="C4158" t="s">
        <v>75</v>
      </c>
      <c r="D4158">
        <v>0</v>
      </c>
      <c r="F4158" t="s">
        <v>2255</v>
      </c>
      <c r="G4158" t="s">
        <v>450</v>
      </c>
      <c r="H4158" t="s">
        <v>8459</v>
      </c>
      <c r="I4158" t="s">
        <v>8460</v>
      </c>
      <c r="J4158" t="s">
        <v>8461</v>
      </c>
      <c r="K4158" t="s">
        <v>8462</v>
      </c>
      <c r="L4158" t="s">
        <v>37</v>
      </c>
      <c r="M4158" t="s">
        <v>343</v>
      </c>
      <c r="N4158" t="s">
        <v>7254</v>
      </c>
      <c r="O4158" t="s">
        <v>6385</v>
      </c>
      <c r="P4158" t="s">
        <v>6716</v>
      </c>
      <c r="Q4158" t="s">
        <v>6716</v>
      </c>
      <c r="R4158" t="s">
        <v>127</v>
      </c>
      <c r="S4158" t="s">
        <v>164</v>
      </c>
      <c r="T4158" t="s">
        <v>2089</v>
      </c>
      <c r="U4158" t="s">
        <v>2090</v>
      </c>
      <c r="X4158">
        <v>7</v>
      </c>
      <c r="Y4158">
        <v>0</v>
      </c>
      <c r="Z4158">
        <v>0</v>
      </c>
      <c r="AA4158">
        <v>0</v>
      </c>
      <c r="AB4158">
        <v>2356704</v>
      </c>
      <c r="AC4158" t="s">
        <v>47</v>
      </c>
      <c r="AD4158">
        <f>+VLOOKUP(T4158,items!$A$2:$D$1255,4,0)</f>
        <v>0</v>
      </c>
      <c r="AE4158">
        <f>+VLOOKUP(T4158,Tabla1[],5,0)</f>
        <v>0</v>
      </c>
      <c r="AF4158">
        <f t="shared" si="64"/>
        <v>1</v>
      </c>
    </row>
    <row r="4159" spans="1:32" x14ac:dyDescent="0.25">
      <c r="A4159">
        <v>100094</v>
      </c>
      <c r="B4159" t="s">
        <v>8458</v>
      </c>
      <c r="C4159" t="s">
        <v>75</v>
      </c>
      <c r="D4159">
        <v>0</v>
      </c>
      <c r="F4159" t="s">
        <v>2255</v>
      </c>
      <c r="G4159" t="s">
        <v>450</v>
      </c>
      <c r="H4159" t="s">
        <v>8459</v>
      </c>
      <c r="I4159" t="s">
        <v>8460</v>
      </c>
      <c r="J4159" t="s">
        <v>8461</v>
      </c>
      <c r="K4159" t="s">
        <v>8462</v>
      </c>
      <c r="L4159" t="s">
        <v>37</v>
      </c>
      <c r="M4159" t="s">
        <v>343</v>
      </c>
      <c r="N4159" t="s">
        <v>7254</v>
      </c>
      <c r="O4159" t="s">
        <v>6385</v>
      </c>
      <c r="P4159" t="s">
        <v>6716</v>
      </c>
      <c r="Q4159" t="s">
        <v>6716</v>
      </c>
      <c r="R4159" t="s">
        <v>127</v>
      </c>
      <c r="S4159" t="s">
        <v>164</v>
      </c>
      <c r="T4159" t="s">
        <v>1447</v>
      </c>
      <c r="U4159" t="s">
        <v>1448</v>
      </c>
      <c r="X4159">
        <v>7</v>
      </c>
      <c r="Y4159">
        <v>5000</v>
      </c>
      <c r="Z4159">
        <v>0</v>
      </c>
      <c r="AA4159">
        <v>0</v>
      </c>
      <c r="AB4159">
        <v>10974019</v>
      </c>
      <c r="AC4159" t="s">
        <v>47</v>
      </c>
      <c r="AD4159">
        <f>+VLOOKUP(T4159,items!$A$2:$D$1255,4,0)</f>
        <v>0</v>
      </c>
      <c r="AE4159">
        <f>+VLOOKUP(T4159,Tabla1[],5,0)</f>
        <v>0</v>
      </c>
      <c r="AF4159">
        <f t="shared" si="64"/>
        <v>1</v>
      </c>
    </row>
    <row r="4160" spans="1:32" x14ac:dyDescent="0.25">
      <c r="A4160">
        <v>100094</v>
      </c>
      <c r="B4160" t="s">
        <v>8458</v>
      </c>
      <c r="C4160" t="s">
        <v>75</v>
      </c>
      <c r="D4160">
        <v>0</v>
      </c>
      <c r="F4160" t="s">
        <v>2255</v>
      </c>
      <c r="G4160" t="s">
        <v>450</v>
      </c>
      <c r="H4160" t="s">
        <v>8459</v>
      </c>
      <c r="I4160" t="s">
        <v>8460</v>
      </c>
      <c r="J4160" t="s">
        <v>8461</v>
      </c>
      <c r="K4160" t="s">
        <v>8462</v>
      </c>
      <c r="L4160" t="s">
        <v>37</v>
      </c>
      <c r="M4160" t="s">
        <v>343</v>
      </c>
      <c r="N4160" t="s">
        <v>7254</v>
      </c>
      <c r="O4160" t="s">
        <v>6385</v>
      </c>
      <c r="P4160" t="s">
        <v>6716</v>
      </c>
      <c r="Q4160" t="s">
        <v>6716</v>
      </c>
      <c r="R4160" t="s">
        <v>127</v>
      </c>
      <c r="S4160" t="s">
        <v>164</v>
      </c>
      <c r="T4160" t="s">
        <v>613</v>
      </c>
      <c r="U4160" t="s">
        <v>614</v>
      </c>
      <c r="V4160" t="s">
        <v>867</v>
      </c>
      <c r="W4160" t="s">
        <v>117</v>
      </c>
      <c r="X4160">
        <v>3</v>
      </c>
      <c r="Y4160">
        <v>4270</v>
      </c>
      <c r="Z4160">
        <v>0</v>
      </c>
      <c r="AA4160">
        <v>3000</v>
      </c>
      <c r="AB4160">
        <v>9848700</v>
      </c>
      <c r="AC4160" t="s">
        <v>47</v>
      </c>
      <c r="AD4160" t="str">
        <f>+VLOOKUP(T4160,items!$A$2:$D$1255,4,0)</f>
        <v>PERGOLA</v>
      </c>
      <c r="AE4160" t="str">
        <f>+VLOOKUP(T4160,Tabla1[],5,0)</f>
        <v>PERGOLITE</v>
      </c>
      <c r="AF4160">
        <f t="shared" si="64"/>
        <v>1</v>
      </c>
    </row>
    <row r="4161" spans="1:32" x14ac:dyDescent="0.25">
      <c r="A4161">
        <v>100094</v>
      </c>
      <c r="B4161" t="s">
        <v>8458</v>
      </c>
      <c r="C4161" t="s">
        <v>75</v>
      </c>
      <c r="D4161">
        <v>0</v>
      </c>
      <c r="F4161" t="s">
        <v>2255</v>
      </c>
      <c r="G4161" t="s">
        <v>450</v>
      </c>
      <c r="H4161" t="s">
        <v>8459</v>
      </c>
      <c r="I4161" t="s">
        <v>8460</v>
      </c>
      <c r="J4161" t="s">
        <v>8461</v>
      </c>
      <c r="K4161" t="s">
        <v>8462</v>
      </c>
      <c r="L4161" t="s">
        <v>37</v>
      </c>
      <c r="M4161" t="s">
        <v>343</v>
      </c>
      <c r="N4161" t="s">
        <v>7254</v>
      </c>
      <c r="O4161" t="s">
        <v>6385</v>
      </c>
      <c r="P4161" t="s">
        <v>6716</v>
      </c>
      <c r="Q4161" t="s">
        <v>6716</v>
      </c>
      <c r="R4161" t="s">
        <v>127</v>
      </c>
      <c r="S4161" t="s">
        <v>164</v>
      </c>
      <c r="T4161" t="s">
        <v>613</v>
      </c>
      <c r="U4161" t="s">
        <v>614</v>
      </c>
      <c r="V4161" t="s">
        <v>867</v>
      </c>
      <c r="W4161" t="s">
        <v>117</v>
      </c>
      <c r="X4161">
        <v>4</v>
      </c>
      <c r="Y4161">
        <v>4810</v>
      </c>
      <c r="Z4161">
        <v>0</v>
      </c>
      <c r="AA4161">
        <v>3000</v>
      </c>
      <c r="AB4161">
        <v>13875600</v>
      </c>
      <c r="AC4161" t="s">
        <v>47</v>
      </c>
      <c r="AD4161" t="str">
        <f>+VLOOKUP(T4161,items!$A$2:$D$1255,4,0)</f>
        <v>PERGOLA</v>
      </c>
      <c r="AE4161" t="str">
        <f>+VLOOKUP(T4161,Tabla1[],5,0)</f>
        <v>PERGOLITE</v>
      </c>
      <c r="AF4161">
        <f t="shared" si="64"/>
        <v>1</v>
      </c>
    </row>
    <row r="4162" spans="1:32" x14ac:dyDescent="0.25">
      <c r="A4162">
        <v>100094</v>
      </c>
      <c r="B4162" t="s">
        <v>8458</v>
      </c>
      <c r="C4162" t="s">
        <v>75</v>
      </c>
      <c r="D4162">
        <v>0</v>
      </c>
      <c r="F4162" t="s">
        <v>2255</v>
      </c>
      <c r="G4162" t="s">
        <v>450</v>
      </c>
      <c r="H4162" t="s">
        <v>8459</v>
      </c>
      <c r="I4162" t="s">
        <v>8460</v>
      </c>
      <c r="J4162" t="s">
        <v>8461</v>
      </c>
      <c r="K4162" t="s">
        <v>8462</v>
      </c>
      <c r="L4162" t="s">
        <v>37</v>
      </c>
      <c r="M4162" t="s">
        <v>343</v>
      </c>
      <c r="N4162" t="s">
        <v>7254</v>
      </c>
      <c r="O4162" t="s">
        <v>6385</v>
      </c>
      <c r="P4162" t="s">
        <v>6716</v>
      </c>
      <c r="Q4162" t="s">
        <v>6716</v>
      </c>
      <c r="R4162" t="s">
        <v>127</v>
      </c>
      <c r="S4162" t="s">
        <v>164</v>
      </c>
      <c r="T4162" t="s">
        <v>1805</v>
      </c>
      <c r="U4162" t="s">
        <v>1806</v>
      </c>
      <c r="X4162">
        <v>6</v>
      </c>
      <c r="Y4162">
        <v>4200</v>
      </c>
      <c r="Z4162">
        <v>0</v>
      </c>
      <c r="AA4162">
        <v>0</v>
      </c>
      <c r="AB4162">
        <v>1976862</v>
      </c>
      <c r="AC4162" t="s">
        <v>47</v>
      </c>
      <c r="AD4162">
        <f>+VLOOKUP(T4162,items!$A$2:$D$1255,4,0)</f>
        <v>0</v>
      </c>
      <c r="AE4162">
        <f>+VLOOKUP(T4162,Tabla1[],5,0)</f>
        <v>0</v>
      </c>
      <c r="AF4162">
        <f t="shared" ref="AF4162:AF4225" si="65">+MONTH(O4162)</f>
        <v>1</v>
      </c>
    </row>
    <row r="4163" spans="1:32" x14ac:dyDescent="0.25">
      <c r="A4163">
        <v>100094</v>
      </c>
      <c r="B4163" t="s">
        <v>8458</v>
      </c>
      <c r="C4163" t="s">
        <v>75</v>
      </c>
      <c r="D4163">
        <v>0</v>
      </c>
      <c r="F4163" t="s">
        <v>2255</v>
      </c>
      <c r="G4163" t="s">
        <v>450</v>
      </c>
      <c r="H4163" t="s">
        <v>8459</v>
      </c>
      <c r="I4163" t="s">
        <v>8460</v>
      </c>
      <c r="J4163" t="s">
        <v>8461</v>
      </c>
      <c r="K4163" t="s">
        <v>8462</v>
      </c>
      <c r="L4163" t="s">
        <v>37</v>
      </c>
      <c r="M4163" t="s">
        <v>343</v>
      </c>
      <c r="N4163" t="s">
        <v>7254</v>
      </c>
      <c r="O4163" t="s">
        <v>6385</v>
      </c>
      <c r="P4163" t="s">
        <v>6716</v>
      </c>
      <c r="Q4163" t="s">
        <v>6716</v>
      </c>
      <c r="R4163" t="s">
        <v>127</v>
      </c>
      <c r="S4163" t="s">
        <v>164</v>
      </c>
      <c r="T4163" t="s">
        <v>1805</v>
      </c>
      <c r="U4163" t="s">
        <v>1806</v>
      </c>
      <c r="X4163">
        <v>8</v>
      </c>
      <c r="Y4163">
        <v>4800</v>
      </c>
      <c r="Z4163">
        <v>0</v>
      </c>
      <c r="AA4163">
        <v>0</v>
      </c>
      <c r="AB4163">
        <v>2878888</v>
      </c>
      <c r="AC4163" t="s">
        <v>47</v>
      </c>
      <c r="AD4163">
        <f>+VLOOKUP(T4163,items!$A$2:$D$1255,4,0)</f>
        <v>0</v>
      </c>
      <c r="AE4163">
        <f>+VLOOKUP(T4163,Tabla1[],5,0)</f>
        <v>0</v>
      </c>
      <c r="AF4163">
        <f t="shared" si="65"/>
        <v>1</v>
      </c>
    </row>
    <row r="4164" spans="1:32" x14ac:dyDescent="0.25">
      <c r="A4164">
        <v>100129</v>
      </c>
      <c r="B4164" t="s">
        <v>8463</v>
      </c>
      <c r="C4164" t="s">
        <v>1065</v>
      </c>
      <c r="D4164">
        <v>0</v>
      </c>
      <c r="F4164" t="s">
        <v>326</v>
      </c>
      <c r="G4164" t="s">
        <v>326</v>
      </c>
      <c r="H4164" t="s">
        <v>8464</v>
      </c>
      <c r="I4164" t="s">
        <v>37</v>
      </c>
      <c r="J4164" t="s">
        <v>37</v>
      </c>
      <c r="K4164" t="s">
        <v>8465</v>
      </c>
      <c r="L4164" t="s">
        <v>37</v>
      </c>
      <c r="M4164" t="s">
        <v>6584</v>
      </c>
      <c r="N4164" t="s">
        <v>6584</v>
      </c>
      <c r="O4164" t="s">
        <v>387</v>
      </c>
      <c r="P4164" t="s">
        <v>343</v>
      </c>
      <c r="Q4164" t="s">
        <v>1974</v>
      </c>
      <c r="R4164" t="s">
        <v>127</v>
      </c>
      <c r="S4164" t="s">
        <v>44</v>
      </c>
      <c r="T4164" t="s">
        <v>1232</v>
      </c>
      <c r="U4164" t="s">
        <v>1233</v>
      </c>
      <c r="X4164">
        <v>3</v>
      </c>
      <c r="Y4164">
        <v>0</v>
      </c>
      <c r="Z4164">
        <v>0</v>
      </c>
      <c r="AA4164">
        <v>0</v>
      </c>
      <c r="AB4164">
        <v>509400</v>
      </c>
      <c r="AC4164" t="s">
        <v>47</v>
      </c>
      <c r="AD4164">
        <f>+VLOOKUP(T4164,items!$A$2:$D$1255,4,0)</f>
        <v>0</v>
      </c>
      <c r="AE4164">
        <f>+VLOOKUP(T4164,Tabla1[],5,0)</f>
        <v>0</v>
      </c>
      <c r="AF4164">
        <f t="shared" si="65"/>
        <v>12</v>
      </c>
    </row>
    <row r="4165" spans="1:32" x14ac:dyDescent="0.25">
      <c r="A4165">
        <v>100129</v>
      </c>
      <c r="B4165" t="s">
        <v>8463</v>
      </c>
      <c r="C4165" t="s">
        <v>1065</v>
      </c>
      <c r="D4165">
        <v>0</v>
      </c>
      <c r="F4165" t="s">
        <v>326</v>
      </c>
      <c r="G4165" t="s">
        <v>326</v>
      </c>
      <c r="H4165" t="s">
        <v>8464</v>
      </c>
      <c r="I4165" t="s">
        <v>37</v>
      </c>
      <c r="J4165" t="s">
        <v>37</v>
      </c>
      <c r="K4165" t="s">
        <v>8465</v>
      </c>
      <c r="L4165" t="s">
        <v>37</v>
      </c>
      <c r="M4165" t="s">
        <v>6584</v>
      </c>
      <c r="N4165" t="s">
        <v>6584</v>
      </c>
      <c r="O4165" t="s">
        <v>387</v>
      </c>
      <c r="P4165" t="s">
        <v>343</v>
      </c>
      <c r="Q4165" t="s">
        <v>1974</v>
      </c>
      <c r="R4165" t="s">
        <v>127</v>
      </c>
      <c r="S4165" t="s">
        <v>44</v>
      </c>
      <c r="T4165" t="s">
        <v>314</v>
      </c>
      <c r="U4165" t="s">
        <v>315</v>
      </c>
      <c r="X4165">
        <v>1</v>
      </c>
      <c r="Y4165">
        <v>0</v>
      </c>
      <c r="Z4165">
        <v>0</v>
      </c>
      <c r="AA4165">
        <v>0</v>
      </c>
      <c r="AB4165">
        <v>30000</v>
      </c>
      <c r="AC4165" t="s">
        <v>47</v>
      </c>
      <c r="AD4165">
        <f>+VLOOKUP(T4165,items!$A$2:$D$1255,4,0)</f>
        <v>0</v>
      </c>
      <c r="AE4165">
        <f>+VLOOKUP(T4165,Tabla1[],5,0)</f>
        <v>0</v>
      </c>
      <c r="AF4165">
        <f t="shared" si="65"/>
        <v>12</v>
      </c>
    </row>
    <row r="4166" spans="1:32" x14ac:dyDescent="0.25">
      <c r="A4166">
        <v>100132</v>
      </c>
      <c r="B4166" t="s">
        <v>1003</v>
      </c>
      <c r="C4166" t="s">
        <v>33</v>
      </c>
      <c r="D4166">
        <v>0</v>
      </c>
      <c r="F4166" t="s">
        <v>326</v>
      </c>
      <c r="G4166" t="s">
        <v>326</v>
      </c>
      <c r="H4166" t="s">
        <v>8466</v>
      </c>
      <c r="I4166" t="s">
        <v>37</v>
      </c>
      <c r="J4166" t="s">
        <v>8467</v>
      </c>
      <c r="K4166" t="s">
        <v>8468</v>
      </c>
      <c r="L4166" t="s">
        <v>37</v>
      </c>
      <c r="M4166" t="s">
        <v>387</v>
      </c>
      <c r="N4166" t="s">
        <v>387</v>
      </c>
      <c r="O4166" t="s">
        <v>343</v>
      </c>
      <c r="P4166" t="s">
        <v>5230</v>
      </c>
      <c r="Q4166" t="s">
        <v>5230</v>
      </c>
      <c r="R4166" t="s">
        <v>127</v>
      </c>
      <c r="S4166" t="s">
        <v>128</v>
      </c>
      <c r="T4166" t="s">
        <v>3287</v>
      </c>
      <c r="U4166" t="s">
        <v>3288</v>
      </c>
      <c r="X4166">
        <v>42</v>
      </c>
      <c r="Y4166">
        <v>0</v>
      </c>
      <c r="Z4166">
        <v>0</v>
      </c>
      <c r="AA4166">
        <v>0</v>
      </c>
      <c r="AB4166">
        <v>0</v>
      </c>
      <c r="AC4166" t="s">
        <v>47</v>
      </c>
      <c r="AD4166">
        <f>+VLOOKUP(T4166,items!$A$2:$D$1255,4,0)</f>
        <v>0</v>
      </c>
      <c r="AE4166">
        <f>+VLOOKUP(T4166,Tabla1[],5,0)</f>
        <v>0</v>
      </c>
      <c r="AF4166">
        <f t="shared" si="65"/>
        <v>12</v>
      </c>
    </row>
    <row r="4167" spans="1:32" x14ac:dyDescent="0.25">
      <c r="A4167">
        <v>100133</v>
      </c>
      <c r="B4167" t="s">
        <v>3539</v>
      </c>
      <c r="C4167" t="s">
        <v>75</v>
      </c>
      <c r="D4167">
        <v>0</v>
      </c>
      <c r="F4167" t="s">
        <v>326</v>
      </c>
      <c r="G4167" t="s">
        <v>326</v>
      </c>
      <c r="H4167" t="s">
        <v>8469</v>
      </c>
      <c r="I4167" t="s">
        <v>37</v>
      </c>
      <c r="J4167" t="s">
        <v>8470</v>
      </c>
      <c r="K4167" t="s">
        <v>8471</v>
      </c>
      <c r="L4167" t="s">
        <v>37</v>
      </c>
      <c r="M4167" t="s">
        <v>6584</v>
      </c>
      <c r="N4167" t="s">
        <v>6584</v>
      </c>
      <c r="O4167" t="s">
        <v>450</v>
      </c>
      <c r="P4167" t="s">
        <v>343</v>
      </c>
      <c r="Q4167" t="s">
        <v>343</v>
      </c>
      <c r="R4167" t="s">
        <v>127</v>
      </c>
      <c r="S4167" t="s">
        <v>164</v>
      </c>
      <c r="T4167" t="s">
        <v>1411</v>
      </c>
      <c r="U4167" t="s">
        <v>867</v>
      </c>
      <c r="X4167">
        <v>15</v>
      </c>
      <c r="Y4167">
        <v>0</v>
      </c>
      <c r="Z4167">
        <v>0</v>
      </c>
      <c r="AA4167">
        <v>0</v>
      </c>
      <c r="AB4167">
        <v>789000</v>
      </c>
      <c r="AC4167" t="s">
        <v>47</v>
      </c>
      <c r="AD4167">
        <f>+VLOOKUP(T4167,items!$A$2:$D$1255,4,0)</f>
        <v>0</v>
      </c>
      <c r="AE4167">
        <f>+VLOOKUP(T4167,Tabla1[],5,0)</f>
        <v>0</v>
      </c>
      <c r="AF4167">
        <f t="shared" si="65"/>
        <v>12</v>
      </c>
    </row>
    <row r="4168" spans="1:32" x14ac:dyDescent="0.25">
      <c r="A4168">
        <v>100140</v>
      </c>
      <c r="B4168" t="s">
        <v>8472</v>
      </c>
      <c r="C4168" t="s">
        <v>33</v>
      </c>
      <c r="D4168">
        <v>0</v>
      </c>
      <c r="F4168" t="s">
        <v>326</v>
      </c>
      <c r="G4168" t="s">
        <v>6048</v>
      </c>
      <c r="H4168" t="s">
        <v>8473</v>
      </c>
      <c r="I4168" t="s">
        <v>37</v>
      </c>
      <c r="J4168" t="s">
        <v>37</v>
      </c>
      <c r="K4168" t="s">
        <v>8474</v>
      </c>
      <c r="L4168" t="s">
        <v>8475</v>
      </c>
      <c r="M4168" t="s">
        <v>1974</v>
      </c>
      <c r="N4168" t="s">
        <v>1974</v>
      </c>
      <c r="O4168" t="s">
        <v>5856</v>
      </c>
      <c r="P4168" t="s">
        <v>611</v>
      </c>
      <c r="Q4168" t="s">
        <v>268</v>
      </c>
      <c r="R4168" t="s">
        <v>127</v>
      </c>
      <c r="S4168" t="s">
        <v>44</v>
      </c>
      <c r="T4168" t="s">
        <v>932</v>
      </c>
      <c r="U4168" t="s">
        <v>933</v>
      </c>
      <c r="V4168" t="s">
        <v>867</v>
      </c>
      <c r="X4168">
        <v>1</v>
      </c>
      <c r="Y4168">
        <v>0</v>
      </c>
      <c r="Z4168">
        <v>0</v>
      </c>
      <c r="AA4168">
        <v>0</v>
      </c>
      <c r="AB4168">
        <v>1206460</v>
      </c>
      <c r="AC4168" t="s">
        <v>47</v>
      </c>
      <c r="AD4168" t="str">
        <f>+VLOOKUP(T4168,items!$A$2:$D$1255,4,0)</f>
        <v>MUEBLES</v>
      </c>
      <c r="AE4168">
        <f>+VLOOKUP(T4168,Tabla1[],5,0)</f>
        <v>0</v>
      </c>
      <c r="AF4168">
        <f t="shared" si="65"/>
        <v>2</v>
      </c>
    </row>
    <row r="4169" spans="1:32" x14ac:dyDescent="0.25">
      <c r="A4169">
        <v>100150</v>
      </c>
      <c r="B4169" t="s">
        <v>3349</v>
      </c>
      <c r="C4169" t="s">
        <v>75</v>
      </c>
      <c r="D4169">
        <v>0</v>
      </c>
      <c r="F4169" t="s">
        <v>326</v>
      </c>
      <c r="G4169" t="s">
        <v>6048</v>
      </c>
      <c r="H4169" t="s">
        <v>8476</v>
      </c>
      <c r="I4169" t="s">
        <v>37</v>
      </c>
      <c r="J4169" t="s">
        <v>37</v>
      </c>
      <c r="K4169" t="s">
        <v>37</v>
      </c>
      <c r="L4169" t="s">
        <v>37</v>
      </c>
      <c r="M4169" t="s">
        <v>3353</v>
      </c>
      <c r="N4169" t="s">
        <v>8477</v>
      </c>
      <c r="O4169" t="s">
        <v>8478</v>
      </c>
      <c r="P4169" t="s">
        <v>8479</v>
      </c>
      <c r="Q4169" t="s">
        <v>8480</v>
      </c>
      <c r="R4169" t="s">
        <v>8481</v>
      </c>
      <c r="S4169" t="s">
        <v>346</v>
      </c>
      <c r="T4169" t="s">
        <v>1659</v>
      </c>
      <c r="U4169" t="s">
        <v>1660</v>
      </c>
      <c r="V4169" t="s">
        <v>529</v>
      </c>
      <c r="W4169" t="s">
        <v>114</v>
      </c>
      <c r="X4169">
        <v>1</v>
      </c>
      <c r="Y4169">
        <v>11000</v>
      </c>
      <c r="Z4169">
        <v>0</v>
      </c>
      <c r="AA4169">
        <v>2000</v>
      </c>
      <c r="AB4169">
        <v>8716500</v>
      </c>
      <c r="AC4169" t="s">
        <v>178</v>
      </c>
      <c r="AD4169">
        <f>+VLOOKUP(T4169,items!$A$2:$D$1255,4,0)</f>
        <v>0</v>
      </c>
      <c r="AE4169">
        <f>+VLOOKUP(T4169,Tabla1[],5,0)</f>
        <v>0</v>
      </c>
      <c r="AF4169">
        <f t="shared" si="65"/>
        <v>8</v>
      </c>
    </row>
    <row r="4170" spans="1:32" x14ac:dyDescent="0.25">
      <c r="A4170">
        <v>100150</v>
      </c>
      <c r="B4170" t="s">
        <v>3349</v>
      </c>
      <c r="C4170" t="s">
        <v>75</v>
      </c>
      <c r="D4170">
        <v>0</v>
      </c>
      <c r="F4170" t="s">
        <v>326</v>
      </c>
      <c r="G4170" t="s">
        <v>6048</v>
      </c>
      <c r="H4170" t="s">
        <v>8476</v>
      </c>
      <c r="I4170" t="s">
        <v>37</v>
      </c>
      <c r="J4170" t="s">
        <v>37</v>
      </c>
      <c r="K4170" t="s">
        <v>37</v>
      </c>
      <c r="L4170" t="s">
        <v>37</v>
      </c>
      <c r="M4170" t="s">
        <v>3353</v>
      </c>
      <c r="N4170" t="s">
        <v>8477</v>
      </c>
      <c r="O4170" t="s">
        <v>8478</v>
      </c>
      <c r="P4170" t="s">
        <v>8479</v>
      </c>
      <c r="Q4170" t="s">
        <v>8480</v>
      </c>
      <c r="R4170" t="s">
        <v>8481</v>
      </c>
      <c r="S4170" t="s">
        <v>346</v>
      </c>
      <c r="T4170" t="s">
        <v>347</v>
      </c>
      <c r="U4170" t="s">
        <v>348</v>
      </c>
      <c r="W4170" t="s">
        <v>114</v>
      </c>
      <c r="X4170">
        <v>2</v>
      </c>
      <c r="Y4170">
        <v>12000</v>
      </c>
      <c r="Z4170">
        <v>0</v>
      </c>
      <c r="AA4170">
        <v>0</v>
      </c>
      <c r="AB4170">
        <v>3787420</v>
      </c>
      <c r="AC4170" t="s">
        <v>178</v>
      </c>
      <c r="AD4170">
        <f>+VLOOKUP(T4170,items!$A$2:$D$1255,4,0)</f>
        <v>0</v>
      </c>
      <c r="AE4170">
        <f>+VLOOKUP(T4170,Tabla1[],5,0)</f>
        <v>0</v>
      </c>
      <c r="AF4170">
        <f t="shared" si="65"/>
        <v>8</v>
      </c>
    </row>
    <row r="4171" spans="1:32" x14ac:dyDescent="0.25">
      <c r="A4171">
        <v>100150</v>
      </c>
      <c r="B4171" t="s">
        <v>3349</v>
      </c>
      <c r="C4171" t="s">
        <v>75</v>
      </c>
      <c r="D4171">
        <v>0</v>
      </c>
      <c r="F4171" t="s">
        <v>326</v>
      </c>
      <c r="G4171" t="s">
        <v>6048</v>
      </c>
      <c r="H4171" t="s">
        <v>8476</v>
      </c>
      <c r="I4171" t="s">
        <v>37</v>
      </c>
      <c r="J4171" t="s">
        <v>37</v>
      </c>
      <c r="K4171" t="s">
        <v>37</v>
      </c>
      <c r="L4171" t="s">
        <v>37</v>
      </c>
      <c r="M4171" t="s">
        <v>3353</v>
      </c>
      <c r="N4171" t="s">
        <v>8477</v>
      </c>
      <c r="O4171" t="s">
        <v>8478</v>
      </c>
      <c r="P4171" t="s">
        <v>8479</v>
      </c>
      <c r="Q4171" t="s">
        <v>8480</v>
      </c>
      <c r="R4171" t="s">
        <v>8481</v>
      </c>
      <c r="S4171" t="s">
        <v>346</v>
      </c>
      <c r="T4171" t="s">
        <v>347</v>
      </c>
      <c r="U4171" t="s">
        <v>348</v>
      </c>
      <c r="W4171" t="s">
        <v>114</v>
      </c>
      <c r="X4171">
        <v>1</v>
      </c>
      <c r="Y4171">
        <v>11000</v>
      </c>
      <c r="Z4171">
        <v>0</v>
      </c>
      <c r="AA4171">
        <v>0</v>
      </c>
      <c r="AB4171">
        <v>1893710</v>
      </c>
      <c r="AC4171" t="s">
        <v>178</v>
      </c>
      <c r="AD4171">
        <f>+VLOOKUP(T4171,items!$A$2:$D$1255,4,0)</f>
        <v>0</v>
      </c>
      <c r="AE4171">
        <f>+VLOOKUP(T4171,Tabla1[],5,0)</f>
        <v>0</v>
      </c>
      <c r="AF4171">
        <f t="shared" si="65"/>
        <v>8</v>
      </c>
    </row>
    <row r="4172" spans="1:32" x14ac:dyDescent="0.25">
      <c r="A4172">
        <v>100150</v>
      </c>
      <c r="B4172" t="s">
        <v>3349</v>
      </c>
      <c r="C4172" t="s">
        <v>75</v>
      </c>
      <c r="D4172">
        <v>0</v>
      </c>
      <c r="F4172" t="s">
        <v>326</v>
      </c>
      <c r="G4172" t="s">
        <v>6048</v>
      </c>
      <c r="H4172" t="s">
        <v>8476</v>
      </c>
      <c r="I4172" t="s">
        <v>37</v>
      </c>
      <c r="J4172" t="s">
        <v>37</v>
      </c>
      <c r="K4172" t="s">
        <v>37</v>
      </c>
      <c r="L4172" t="s">
        <v>37</v>
      </c>
      <c r="M4172" t="s">
        <v>3353</v>
      </c>
      <c r="N4172" t="s">
        <v>8477</v>
      </c>
      <c r="O4172" t="s">
        <v>8478</v>
      </c>
      <c r="P4172" t="s">
        <v>8479</v>
      </c>
      <c r="Q4172" t="s">
        <v>8480</v>
      </c>
      <c r="R4172" t="s">
        <v>8481</v>
      </c>
      <c r="S4172" t="s">
        <v>346</v>
      </c>
      <c r="T4172" t="s">
        <v>725</v>
      </c>
      <c r="U4172" t="s">
        <v>726</v>
      </c>
      <c r="X4172">
        <v>1</v>
      </c>
      <c r="Y4172">
        <v>0</v>
      </c>
      <c r="Z4172">
        <v>0</v>
      </c>
      <c r="AA4172">
        <v>0</v>
      </c>
      <c r="AB4172">
        <v>1500000</v>
      </c>
      <c r="AC4172" t="s">
        <v>178</v>
      </c>
      <c r="AD4172">
        <f>+VLOOKUP(T4172,items!$A$2:$D$1255,4,0)</f>
        <v>0</v>
      </c>
      <c r="AE4172">
        <f>+VLOOKUP(T4172,Tabla1[],5,0)</f>
        <v>0</v>
      </c>
      <c r="AF4172">
        <f t="shared" si="65"/>
        <v>8</v>
      </c>
    </row>
    <row r="4173" spans="1:32" x14ac:dyDescent="0.25">
      <c r="A4173">
        <v>100150</v>
      </c>
      <c r="B4173" t="s">
        <v>3349</v>
      </c>
      <c r="C4173" t="s">
        <v>75</v>
      </c>
      <c r="D4173">
        <v>0</v>
      </c>
      <c r="F4173" t="s">
        <v>326</v>
      </c>
      <c r="G4173" t="s">
        <v>6048</v>
      </c>
      <c r="H4173" t="s">
        <v>8476</v>
      </c>
      <c r="I4173" t="s">
        <v>37</v>
      </c>
      <c r="J4173" t="s">
        <v>37</v>
      </c>
      <c r="K4173" t="s">
        <v>37</v>
      </c>
      <c r="L4173" t="s">
        <v>37</v>
      </c>
      <c r="M4173" t="s">
        <v>3353</v>
      </c>
      <c r="N4173" t="s">
        <v>8477</v>
      </c>
      <c r="O4173" t="s">
        <v>8478</v>
      </c>
      <c r="P4173" t="s">
        <v>8479</v>
      </c>
      <c r="Q4173" t="s">
        <v>8480</v>
      </c>
      <c r="R4173" t="s">
        <v>8481</v>
      </c>
      <c r="S4173" t="s">
        <v>346</v>
      </c>
      <c r="T4173" t="s">
        <v>725</v>
      </c>
      <c r="U4173" t="s">
        <v>726</v>
      </c>
      <c r="X4173">
        <v>1</v>
      </c>
      <c r="Y4173">
        <v>0</v>
      </c>
      <c r="Z4173">
        <v>0</v>
      </c>
      <c r="AA4173">
        <v>0</v>
      </c>
      <c r="AB4173">
        <v>1500000</v>
      </c>
      <c r="AC4173" t="s">
        <v>178</v>
      </c>
      <c r="AD4173">
        <f>+VLOOKUP(T4173,items!$A$2:$D$1255,4,0)</f>
        <v>0</v>
      </c>
      <c r="AE4173">
        <f>+VLOOKUP(T4173,Tabla1[],5,0)</f>
        <v>0</v>
      </c>
      <c r="AF4173">
        <f t="shared" si="65"/>
        <v>8</v>
      </c>
    </row>
    <row r="4174" spans="1:32" x14ac:dyDescent="0.25">
      <c r="A4174">
        <v>100150</v>
      </c>
      <c r="B4174" t="s">
        <v>3349</v>
      </c>
      <c r="C4174" t="s">
        <v>75</v>
      </c>
      <c r="D4174">
        <v>0</v>
      </c>
      <c r="F4174" t="s">
        <v>326</v>
      </c>
      <c r="G4174" t="s">
        <v>6048</v>
      </c>
      <c r="H4174" t="s">
        <v>8476</v>
      </c>
      <c r="I4174" t="s">
        <v>37</v>
      </c>
      <c r="J4174" t="s">
        <v>37</v>
      </c>
      <c r="K4174" t="s">
        <v>37</v>
      </c>
      <c r="L4174" t="s">
        <v>37</v>
      </c>
      <c r="M4174" t="s">
        <v>3353</v>
      </c>
      <c r="N4174" t="s">
        <v>8477</v>
      </c>
      <c r="O4174" t="s">
        <v>8478</v>
      </c>
      <c r="P4174" t="s">
        <v>8479</v>
      </c>
      <c r="Q4174" t="s">
        <v>8480</v>
      </c>
      <c r="R4174" t="s">
        <v>8481</v>
      </c>
      <c r="S4174" t="s">
        <v>346</v>
      </c>
      <c r="T4174" t="s">
        <v>351</v>
      </c>
      <c r="U4174" t="s">
        <v>352</v>
      </c>
      <c r="V4174" t="s">
        <v>194</v>
      </c>
      <c r="W4174" t="s">
        <v>114</v>
      </c>
      <c r="X4174">
        <v>1</v>
      </c>
      <c r="Y4174">
        <v>12000</v>
      </c>
      <c r="Z4174">
        <v>0</v>
      </c>
      <c r="AA4174">
        <v>12000</v>
      </c>
      <c r="AB4174">
        <v>148315116</v>
      </c>
      <c r="AC4174" t="s">
        <v>178</v>
      </c>
      <c r="AD4174" t="str">
        <f>+VLOOKUP(T4174,items!$A$2:$D$1255,4,0)</f>
        <v>PERGOLA</v>
      </c>
      <c r="AE4174" t="str">
        <f>+VLOOKUP(T4174,Tabla1[],5,0)</f>
        <v>PERGOTEK ROMANO</v>
      </c>
      <c r="AF4174">
        <f t="shared" si="65"/>
        <v>8</v>
      </c>
    </row>
    <row r="4175" spans="1:32" x14ac:dyDescent="0.25">
      <c r="A4175">
        <v>100150</v>
      </c>
      <c r="B4175" t="s">
        <v>3349</v>
      </c>
      <c r="C4175" t="s">
        <v>75</v>
      </c>
      <c r="D4175">
        <v>0</v>
      </c>
      <c r="F4175" t="s">
        <v>326</v>
      </c>
      <c r="G4175" t="s">
        <v>6048</v>
      </c>
      <c r="H4175" t="s">
        <v>8476</v>
      </c>
      <c r="I4175" t="s">
        <v>37</v>
      </c>
      <c r="J4175" t="s">
        <v>37</v>
      </c>
      <c r="K4175" t="s">
        <v>37</v>
      </c>
      <c r="L4175" t="s">
        <v>37</v>
      </c>
      <c r="M4175" t="s">
        <v>3353</v>
      </c>
      <c r="N4175" t="s">
        <v>8477</v>
      </c>
      <c r="O4175" t="s">
        <v>8478</v>
      </c>
      <c r="P4175" t="s">
        <v>8479</v>
      </c>
      <c r="Q4175" t="s">
        <v>8480</v>
      </c>
      <c r="R4175" t="s">
        <v>8481</v>
      </c>
      <c r="S4175" t="s">
        <v>346</v>
      </c>
      <c r="T4175" t="s">
        <v>273</v>
      </c>
      <c r="U4175" t="s">
        <v>274</v>
      </c>
      <c r="V4175" t="s">
        <v>194</v>
      </c>
      <c r="W4175" t="s">
        <v>114</v>
      </c>
      <c r="X4175">
        <v>1</v>
      </c>
      <c r="Y4175">
        <v>11000</v>
      </c>
      <c r="Z4175">
        <v>0</v>
      </c>
      <c r="AA4175">
        <v>3500</v>
      </c>
      <c r="AB4175">
        <v>46142233</v>
      </c>
      <c r="AC4175" t="s">
        <v>178</v>
      </c>
      <c r="AD4175" t="str">
        <f>+VLOOKUP(T4175,items!$A$2:$D$1255,4,0)</f>
        <v>PERGOLA</v>
      </c>
      <c r="AE4175" t="str">
        <f>+VLOOKUP(T4175,Tabla1[],5,0)</f>
        <v>PERGOTEK ROMANO</v>
      </c>
      <c r="AF4175">
        <f t="shared" si="65"/>
        <v>8</v>
      </c>
    </row>
    <row r="4176" spans="1:32" x14ac:dyDescent="0.25">
      <c r="A4176">
        <v>100150</v>
      </c>
      <c r="B4176" t="s">
        <v>3349</v>
      </c>
      <c r="C4176" t="s">
        <v>75</v>
      </c>
      <c r="D4176">
        <v>0</v>
      </c>
      <c r="F4176" t="s">
        <v>326</v>
      </c>
      <c r="G4176" t="s">
        <v>6048</v>
      </c>
      <c r="H4176" t="s">
        <v>8476</v>
      </c>
      <c r="I4176" t="s">
        <v>37</v>
      </c>
      <c r="J4176" t="s">
        <v>37</v>
      </c>
      <c r="K4176" t="s">
        <v>37</v>
      </c>
      <c r="L4176" t="s">
        <v>37</v>
      </c>
      <c r="M4176" t="s">
        <v>3353</v>
      </c>
      <c r="N4176" t="s">
        <v>8477</v>
      </c>
      <c r="O4176" t="s">
        <v>8478</v>
      </c>
      <c r="P4176" t="s">
        <v>8479</v>
      </c>
      <c r="Q4176" t="s">
        <v>8480</v>
      </c>
      <c r="R4176" t="s">
        <v>8481</v>
      </c>
      <c r="S4176" t="s">
        <v>346</v>
      </c>
      <c r="T4176" t="s">
        <v>94</v>
      </c>
      <c r="U4176" t="s">
        <v>95</v>
      </c>
      <c r="X4176">
        <v>1</v>
      </c>
      <c r="Y4176">
        <v>0</v>
      </c>
      <c r="Z4176">
        <v>0</v>
      </c>
      <c r="AA4176">
        <v>0</v>
      </c>
      <c r="AB4176">
        <v>5000000</v>
      </c>
      <c r="AC4176" t="s">
        <v>178</v>
      </c>
      <c r="AD4176" t="e">
        <f>+VLOOKUP(T4176,items!$A$2:$D$1255,4,0)</f>
        <v>#N/A</v>
      </c>
      <c r="AE4176" t="e">
        <f>+VLOOKUP(T4176,Tabla1[],5,0)</f>
        <v>#N/A</v>
      </c>
      <c r="AF4176">
        <f t="shared" si="65"/>
        <v>8</v>
      </c>
    </row>
    <row r="4177" spans="1:32" x14ac:dyDescent="0.25">
      <c r="A4177">
        <v>100150</v>
      </c>
      <c r="B4177" t="s">
        <v>3349</v>
      </c>
      <c r="C4177" t="s">
        <v>75</v>
      </c>
      <c r="D4177">
        <v>0</v>
      </c>
      <c r="F4177" t="s">
        <v>326</v>
      </c>
      <c r="G4177" t="s">
        <v>6048</v>
      </c>
      <c r="H4177" t="s">
        <v>8476</v>
      </c>
      <c r="I4177" t="s">
        <v>37</v>
      </c>
      <c r="J4177" t="s">
        <v>37</v>
      </c>
      <c r="K4177" t="s">
        <v>37</v>
      </c>
      <c r="L4177" t="s">
        <v>37</v>
      </c>
      <c r="M4177" t="s">
        <v>3353</v>
      </c>
      <c r="N4177" t="s">
        <v>8477</v>
      </c>
      <c r="O4177" t="s">
        <v>8478</v>
      </c>
      <c r="P4177" t="s">
        <v>8479</v>
      </c>
      <c r="Q4177" t="s">
        <v>8480</v>
      </c>
      <c r="R4177" t="s">
        <v>8481</v>
      </c>
      <c r="S4177" t="s">
        <v>346</v>
      </c>
      <c r="T4177" t="s">
        <v>94</v>
      </c>
      <c r="U4177" t="s">
        <v>95</v>
      </c>
      <c r="X4177">
        <v>1</v>
      </c>
      <c r="Y4177">
        <v>0</v>
      </c>
      <c r="Z4177">
        <v>0</v>
      </c>
      <c r="AA4177">
        <v>0</v>
      </c>
      <c r="AB4177">
        <v>5000000</v>
      </c>
      <c r="AC4177" t="s">
        <v>178</v>
      </c>
      <c r="AD4177" t="e">
        <f>+VLOOKUP(T4177,items!$A$2:$D$1255,4,0)</f>
        <v>#N/A</v>
      </c>
      <c r="AE4177" t="e">
        <f>+VLOOKUP(T4177,Tabla1[],5,0)</f>
        <v>#N/A</v>
      </c>
      <c r="AF4177">
        <f t="shared" si="65"/>
        <v>8</v>
      </c>
    </row>
    <row r="4178" spans="1:32" x14ac:dyDescent="0.25">
      <c r="A4178">
        <v>100150</v>
      </c>
      <c r="B4178" t="s">
        <v>3349</v>
      </c>
      <c r="C4178" t="s">
        <v>75</v>
      </c>
      <c r="D4178">
        <v>0</v>
      </c>
      <c r="F4178" t="s">
        <v>326</v>
      </c>
      <c r="G4178" t="s">
        <v>6048</v>
      </c>
      <c r="H4178" t="s">
        <v>8476</v>
      </c>
      <c r="I4178" t="s">
        <v>37</v>
      </c>
      <c r="J4178" t="s">
        <v>37</v>
      </c>
      <c r="K4178" t="s">
        <v>37</v>
      </c>
      <c r="L4178" t="s">
        <v>37</v>
      </c>
      <c r="M4178" t="s">
        <v>3353</v>
      </c>
      <c r="N4178" t="s">
        <v>8477</v>
      </c>
      <c r="O4178" t="s">
        <v>8478</v>
      </c>
      <c r="P4178" t="s">
        <v>8479</v>
      </c>
      <c r="Q4178" t="s">
        <v>8480</v>
      </c>
      <c r="R4178" t="s">
        <v>8481</v>
      </c>
      <c r="S4178" t="s">
        <v>346</v>
      </c>
      <c r="T4178" t="s">
        <v>2960</v>
      </c>
      <c r="U4178" t="s">
        <v>2961</v>
      </c>
      <c r="X4178">
        <v>1</v>
      </c>
      <c r="Y4178">
        <v>0</v>
      </c>
      <c r="Z4178">
        <v>0</v>
      </c>
      <c r="AA4178">
        <v>0</v>
      </c>
      <c r="AB4178">
        <v>0</v>
      </c>
      <c r="AC4178" t="s">
        <v>178</v>
      </c>
      <c r="AD4178">
        <f>+VLOOKUP(T4178,items!$A$2:$D$1255,4,0)</f>
        <v>0</v>
      </c>
      <c r="AE4178">
        <f>+VLOOKUP(T4178,Tabla1[],5,0)</f>
        <v>0</v>
      </c>
      <c r="AF4178">
        <f t="shared" si="65"/>
        <v>8</v>
      </c>
    </row>
    <row r="4179" spans="1:32" x14ac:dyDescent="0.25">
      <c r="A4179">
        <v>100150</v>
      </c>
      <c r="B4179" t="s">
        <v>3349</v>
      </c>
      <c r="C4179" t="s">
        <v>75</v>
      </c>
      <c r="D4179">
        <v>0</v>
      </c>
      <c r="F4179" t="s">
        <v>326</v>
      </c>
      <c r="G4179" t="s">
        <v>6048</v>
      </c>
      <c r="H4179" t="s">
        <v>8476</v>
      </c>
      <c r="I4179" t="s">
        <v>37</v>
      </c>
      <c r="J4179" t="s">
        <v>37</v>
      </c>
      <c r="K4179" t="s">
        <v>37</v>
      </c>
      <c r="L4179" t="s">
        <v>37</v>
      </c>
      <c r="M4179" t="s">
        <v>3353</v>
      </c>
      <c r="N4179" t="s">
        <v>8477</v>
      </c>
      <c r="O4179" t="s">
        <v>8478</v>
      </c>
      <c r="P4179" t="s">
        <v>8479</v>
      </c>
      <c r="Q4179" t="s">
        <v>8480</v>
      </c>
      <c r="R4179" t="s">
        <v>8481</v>
      </c>
      <c r="S4179" t="s">
        <v>346</v>
      </c>
      <c r="T4179" t="s">
        <v>8482</v>
      </c>
      <c r="U4179" t="s">
        <v>8483</v>
      </c>
      <c r="X4179">
        <v>2</v>
      </c>
      <c r="Y4179">
        <v>0</v>
      </c>
      <c r="Z4179">
        <v>0</v>
      </c>
      <c r="AA4179">
        <v>0</v>
      </c>
      <c r="AB4179">
        <v>0</v>
      </c>
      <c r="AC4179" t="s">
        <v>178</v>
      </c>
      <c r="AD4179">
        <f>+VLOOKUP(T4179,items!$A$2:$D$1255,4,0)</f>
        <v>0</v>
      </c>
      <c r="AE4179">
        <f>+VLOOKUP(T4179,Tabla1[],5,0)</f>
        <v>0</v>
      </c>
      <c r="AF4179">
        <f t="shared" si="65"/>
        <v>8</v>
      </c>
    </row>
    <row r="4180" spans="1:32" x14ac:dyDescent="0.25">
      <c r="A4180">
        <v>100159</v>
      </c>
      <c r="B4180" t="s">
        <v>8484</v>
      </c>
      <c r="C4180" t="s">
        <v>33</v>
      </c>
      <c r="D4180">
        <v>0</v>
      </c>
      <c r="F4180" t="s">
        <v>6584</v>
      </c>
      <c r="G4180" t="s">
        <v>1973</v>
      </c>
      <c r="H4180" t="s">
        <v>8485</v>
      </c>
      <c r="I4180" t="s">
        <v>37</v>
      </c>
      <c r="J4180" t="s">
        <v>8486</v>
      </c>
      <c r="K4180" t="s">
        <v>8487</v>
      </c>
      <c r="L4180" t="s">
        <v>8488</v>
      </c>
      <c r="M4180" t="s">
        <v>7254</v>
      </c>
      <c r="N4180" t="s">
        <v>7254</v>
      </c>
      <c r="O4180" t="s">
        <v>2608</v>
      </c>
      <c r="P4180" t="s">
        <v>303</v>
      </c>
      <c r="Q4180" t="s">
        <v>308</v>
      </c>
      <c r="R4180" t="s">
        <v>63</v>
      </c>
      <c r="S4180" t="s">
        <v>256</v>
      </c>
      <c r="T4180" t="s">
        <v>684</v>
      </c>
      <c r="U4180" t="s">
        <v>685</v>
      </c>
      <c r="W4180" t="s">
        <v>211</v>
      </c>
      <c r="X4180">
        <v>1</v>
      </c>
      <c r="Y4180">
        <v>0</v>
      </c>
      <c r="Z4180">
        <v>0</v>
      </c>
      <c r="AA4180">
        <v>0</v>
      </c>
      <c r="AB4180">
        <v>520403</v>
      </c>
      <c r="AC4180" t="s">
        <v>47</v>
      </c>
      <c r="AD4180">
        <f>+VLOOKUP(T4180,items!$A$2:$D$1255,4,0)</f>
        <v>0</v>
      </c>
      <c r="AE4180">
        <f>+VLOOKUP(T4180,Tabla1[],5,0)</f>
        <v>0</v>
      </c>
      <c r="AF4180">
        <f t="shared" si="65"/>
        <v>1</v>
      </c>
    </row>
    <row r="4181" spans="1:32" x14ac:dyDescent="0.25">
      <c r="A4181">
        <v>100159</v>
      </c>
      <c r="B4181" t="s">
        <v>8484</v>
      </c>
      <c r="C4181" t="s">
        <v>33</v>
      </c>
      <c r="D4181">
        <v>0</v>
      </c>
      <c r="F4181" t="s">
        <v>6584</v>
      </c>
      <c r="G4181" t="s">
        <v>1973</v>
      </c>
      <c r="H4181" t="s">
        <v>8485</v>
      </c>
      <c r="I4181" t="s">
        <v>37</v>
      </c>
      <c r="J4181" t="s">
        <v>8486</v>
      </c>
      <c r="K4181" t="s">
        <v>8487</v>
      </c>
      <c r="L4181" t="s">
        <v>8488</v>
      </c>
      <c r="M4181" t="s">
        <v>7254</v>
      </c>
      <c r="N4181" t="s">
        <v>7254</v>
      </c>
      <c r="O4181" t="s">
        <v>2608</v>
      </c>
      <c r="P4181" t="s">
        <v>303</v>
      </c>
      <c r="Q4181" t="s">
        <v>308</v>
      </c>
      <c r="R4181" t="s">
        <v>63</v>
      </c>
      <c r="S4181" t="s">
        <v>256</v>
      </c>
      <c r="T4181" t="s">
        <v>1062</v>
      </c>
      <c r="U4181" t="s">
        <v>6030</v>
      </c>
      <c r="V4181" t="s">
        <v>828</v>
      </c>
      <c r="X4181">
        <v>1</v>
      </c>
      <c r="Y4181">
        <v>0</v>
      </c>
      <c r="Z4181">
        <v>0</v>
      </c>
      <c r="AA4181">
        <v>0</v>
      </c>
      <c r="AB4181">
        <v>1128470</v>
      </c>
      <c r="AC4181" t="s">
        <v>47</v>
      </c>
      <c r="AD4181">
        <f>+VLOOKUP(T4181,items!$A$2:$D$1255,4,0)</f>
        <v>0</v>
      </c>
      <c r="AE4181">
        <f>+VLOOKUP(T4181,Tabla1[],5,0)</f>
        <v>0</v>
      </c>
      <c r="AF4181">
        <f t="shared" si="65"/>
        <v>1</v>
      </c>
    </row>
    <row r="4182" spans="1:32" x14ac:dyDescent="0.25">
      <c r="A4182">
        <v>100160</v>
      </c>
      <c r="B4182" t="s">
        <v>1003</v>
      </c>
      <c r="C4182" t="s">
        <v>75</v>
      </c>
      <c r="D4182">
        <v>0</v>
      </c>
      <c r="F4182" t="s">
        <v>6584</v>
      </c>
      <c r="G4182" t="s">
        <v>5542</v>
      </c>
      <c r="H4182" t="s">
        <v>8489</v>
      </c>
      <c r="I4182" t="s">
        <v>8490</v>
      </c>
      <c r="J4182" t="s">
        <v>8491</v>
      </c>
      <c r="K4182" t="s">
        <v>8492</v>
      </c>
      <c r="L4182" t="s">
        <v>8493</v>
      </c>
      <c r="M4182" t="s">
        <v>7943</v>
      </c>
      <c r="N4182" t="s">
        <v>5856</v>
      </c>
      <c r="O4182" t="s">
        <v>262</v>
      </c>
      <c r="P4182" t="s">
        <v>268</v>
      </c>
      <c r="Q4182" t="s">
        <v>2802</v>
      </c>
      <c r="R4182" t="s">
        <v>63</v>
      </c>
      <c r="S4182" t="s">
        <v>128</v>
      </c>
      <c r="T4182" t="s">
        <v>8494</v>
      </c>
      <c r="U4182" t="s">
        <v>8495</v>
      </c>
      <c r="X4182">
        <v>2</v>
      </c>
      <c r="Y4182">
        <v>0</v>
      </c>
      <c r="Z4182">
        <v>0</v>
      </c>
      <c r="AA4182">
        <v>0</v>
      </c>
      <c r="AB4182">
        <v>0</v>
      </c>
      <c r="AC4182" t="s">
        <v>47</v>
      </c>
      <c r="AD4182">
        <f>+VLOOKUP(T4182,items!$A$2:$D$1255,4,0)</f>
        <v>0</v>
      </c>
      <c r="AE4182">
        <f>+VLOOKUP(T4182,Tabla1[],5,0)</f>
        <v>0</v>
      </c>
      <c r="AF4182">
        <f t="shared" si="65"/>
        <v>2</v>
      </c>
    </row>
    <row r="4183" spans="1:32" x14ac:dyDescent="0.25">
      <c r="A4183">
        <v>100162</v>
      </c>
      <c r="B4183" t="s">
        <v>8496</v>
      </c>
      <c r="C4183" t="s">
        <v>75</v>
      </c>
      <c r="D4183">
        <v>0</v>
      </c>
      <c r="F4183" t="s">
        <v>6584</v>
      </c>
      <c r="G4183" t="s">
        <v>343</v>
      </c>
      <c r="H4183" t="s">
        <v>8497</v>
      </c>
      <c r="I4183" t="s">
        <v>8498</v>
      </c>
      <c r="J4183" t="s">
        <v>8499</v>
      </c>
      <c r="K4183" t="s">
        <v>8500</v>
      </c>
      <c r="L4183" t="s">
        <v>8501</v>
      </c>
      <c r="M4183" t="s">
        <v>6792</v>
      </c>
      <c r="N4183" t="s">
        <v>5541</v>
      </c>
      <c r="O4183" t="s">
        <v>7138</v>
      </c>
      <c r="P4183" t="s">
        <v>763</v>
      </c>
      <c r="Q4183" t="s">
        <v>3799</v>
      </c>
      <c r="R4183" t="s">
        <v>127</v>
      </c>
      <c r="S4183" t="s">
        <v>256</v>
      </c>
      <c r="T4183" t="s">
        <v>2354</v>
      </c>
      <c r="U4183" t="s">
        <v>2355</v>
      </c>
      <c r="X4183">
        <v>2</v>
      </c>
      <c r="Y4183">
        <v>0</v>
      </c>
      <c r="Z4183">
        <v>0</v>
      </c>
      <c r="AA4183">
        <v>0</v>
      </c>
      <c r="AB4183">
        <v>2781450</v>
      </c>
      <c r="AC4183" t="s">
        <v>47</v>
      </c>
      <c r="AD4183">
        <f>+VLOOKUP(T4183,items!$A$2:$D$1255,4,0)</f>
        <v>0</v>
      </c>
      <c r="AE4183">
        <f>+VLOOKUP(T4183,Tabla1[],5,0)</f>
        <v>0</v>
      </c>
      <c r="AF4183">
        <f t="shared" si="65"/>
        <v>3</v>
      </c>
    </row>
    <row r="4184" spans="1:32" x14ac:dyDescent="0.25">
      <c r="A4184">
        <v>100162</v>
      </c>
      <c r="B4184" t="s">
        <v>8496</v>
      </c>
      <c r="C4184" t="s">
        <v>75</v>
      </c>
      <c r="D4184">
        <v>0</v>
      </c>
      <c r="F4184" t="s">
        <v>6584</v>
      </c>
      <c r="G4184" t="s">
        <v>343</v>
      </c>
      <c r="H4184" t="s">
        <v>8497</v>
      </c>
      <c r="I4184" t="s">
        <v>8498</v>
      </c>
      <c r="J4184" t="s">
        <v>8499</v>
      </c>
      <c r="K4184" t="s">
        <v>8500</v>
      </c>
      <c r="L4184" t="s">
        <v>8501</v>
      </c>
      <c r="M4184" t="s">
        <v>6792</v>
      </c>
      <c r="N4184" t="s">
        <v>5541</v>
      </c>
      <c r="O4184" t="s">
        <v>7138</v>
      </c>
      <c r="P4184" t="s">
        <v>763</v>
      </c>
      <c r="Q4184" t="s">
        <v>3799</v>
      </c>
      <c r="R4184" t="s">
        <v>127</v>
      </c>
      <c r="S4184" t="s">
        <v>256</v>
      </c>
      <c r="T4184" t="s">
        <v>2354</v>
      </c>
      <c r="U4184" t="s">
        <v>2355</v>
      </c>
      <c r="X4184">
        <v>2</v>
      </c>
      <c r="Y4184">
        <v>0</v>
      </c>
      <c r="Z4184">
        <v>0</v>
      </c>
      <c r="AA4184">
        <v>0</v>
      </c>
      <c r="AB4184">
        <v>2781450</v>
      </c>
      <c r="AC4184" t="s">
        <v>47</v>
      </c>
      <c r="AD4184">
        <f>+VLOOKUP(T4184,items!$A$2:$D$1255,4,0)</f>
        <v>0</v>
      </c>
      <c r="AE4184">
        <f>+VLOOKUP(T4184,Tabla1[],5,0)</f>
        <v>0</v>
      </c>
      <c r="AF4184">
        <f t="shared" si="65"/>
        <v>3</v>
      </c>
    </row>
    <row r="4185" spans="1:32" x14ac:dyDescent="0.25">
      <c r="A4185">
        <v>100162</v>
      </c>
      <c r="B4185" t="s">
        <v>8496</v>
      </c>
      <c r="C4185" t="s">
        <v>75</v>
      </c>
      <c r="D4185">
        <v>0</v>
      </c>
      <c r="F4185" t="s">
        <v>6584</v>
      </c>
      <c r="G4185" t="s">
        <v>343</v>
      </c>
      <c r="H4185" t="s">
        <v>8497</v>
      </c>
      <c r="I4185" t="s">
        <v>8498</v>
      </c>
      <c r="J4185" t="s">
        <v>8499</v>
      </c>
      <c r="K4185" t="s">
        <v>8500</v>
      </c>
      <c r="L4185" t="s">
        <v>8501</v>
      </c>
      <c r="M4185" t="s">
        <v>6792</v>
      </c>
      <c r="N4185" t="s">
        <v>5541</v>
      </c>
      <c r="O4185" t="s">
        <v>7138</v>
      </c>
      <c r="P4185" t="s">
        <v>763</v>
      </c>
      <c r="Q4185" t="s">
        <v>3799</v>
      </c>
      <c r="R4185" t="s">
        <v>127</v>
      </c>
      <c r="S4185" t="s">
        <v>256</v>
      </c>
      <c r="T4185" t="s">
        <v>257</v>
      </c>
      <c r="U4185" t="s">
        <v>258</v>
      </c>
      <c r="V4185" t="s">
        <v>259</v>
      </c>
      <c r="X4185">
        <v>2</v>
      </c>
      <c r="Y4185">
        <v>0</v>
      </c>
      <c r="Z4185">
        <v>0</v>
      </c>
      <c r="AA4185">
        <v>0</v>
      </c>
      <c r="AB4185">
        <v>589612</v>
      </c>
      <c r="AC4185" t="s">
        <v>47</v>
      </c>
      <c r="AD4185" t="str">
        <f>+VLOOKUP(T4185,items!$A$2:$D$1255,4,0)</f>
        <v>FUNDA</v>
      </c>
      <c r="AE4185">
        <f>+VLOOKUP(T4185,Tabla1[],5,0)</f>
        <v>0</v>
      </c>
      <c r="AF4185">
        <f t="shared" si="65"/>
        <v>3</v>
      </c>
    </row>
    <row r="4186" spans="1:32" x14ac:dyDescent="0.25">
      <c r="A4186">
        <v>100162</v>
      </c>
      <c r="B4186" t="s">
        <v>8496</v>
      </c>
      <c r="C4186" t="s">
        <v>75</v>
      </c>
      <c r="D4186">
        <v>0</v>
      </c>
      <c r="F4186" t="s">
        <v>6584</v>
      </c>
      <c r="G4186" t="s">
        <v>343</v>
      </c>
      <c r="H4186" t="s">
        <v>8497</v>
      </c>
      <c r="I4186" t="s">
        <v>8498</v>
      </c>
      <c r="J4186" t="s">
        <v>8499</v>
      </c>
      <c r="K4186" t="s">
        <v>8500</v>
      </c>
      <c r="L4186" t="s">
        <v>8501</v>
      </c>
      <c r="M4186" t="s">
        <v>6792</v>
      </c>
      <c r="N4186" t="s">
        <v>5541</v>
      </c>
      <c r="O4186" t="s">
        <v>7138</v>
      </c>
      <c r="P4186" t="s">
        <v>763</v>
      </c>
      <c r="Q4186" t="s">
        <v>3799</v>
      </c>
      <c r="R4186" t="s">
        <v>127</v>
      </c>
      <c r="S4186" t="s">
        <v>256</v>
      </c>
      <c r="T4186" t="s">
        <v>94</v>
      </c>
      <c r="U4186" t="s">
        <v>95</v>
      </c>
      <c r="X4186">
        <v>1</v>
      </c>
      <c r="Y4186">
        <v>0</v>
      </c>
      <c r="Z4186">
        <v>0</v>
      </c>
      <c r="AA4186">
        <v>0</v>
      </c>
      <c r="AB4186">
        <v>300000</v>
      </c>
      <c r="AC4186" t="s">
        <v>47</v>
      </c>
      <c r="AD4186" t="e">
        <f>+VLOOKUP(T4186,items!$A$2:$D$1255,4,0)</f>
        <v>#N/A</v>
      </c>
      <c r="AE4186" t="e">
        <f>+VLOOKUP(T4186,Tabla1[],5,0)</f>
        <v>#N/A</v>
      </c>
      <c r="AF4186">
        <f t="shared" si="65"/>
        <v>3</v>
      </c>
    </row>
    <row r="4187" spans="1:32" x14ac:dyDescent="0.25">
      <c r="A4187">
        <v>100162</v>
      </c>
      <c r="B4187" t="s">
        <v>8496</v>
      </c>
      <c r="C4187" t="s">
        <v>75</v>
      </c>
      <c r="D4187">
        <v>0</v>
      </c>
      <c r="F4187" t="s">
        <v>6584</v>
      </c>
      <c r="G4187" t="s">
        <v>343</v>
      </c>
      <c r="H4187" t="s">
        <v>8497</v>
      </c>
      <c r="I4187" t="s">
        <v>8498</v>
      </c>
      <c r="J4187" t="s">
        <v>8499</v>
      </c>
      <c r="K4187" t="s">
        <v>8500</v>
      </c>
      <c r="L4187" t="s">
        <v>8501</v>
      </c>
      <c r="M4187" t="s">
        <v>6792</v>
      </c>
      <c r="N4187" t="s">
        <v>5541</v>
      </c>
      <c r="O4187" t="s">
        <v>7138</v>
      </c>
      <c r="P4187" t="s">
        <v>763</v>
      </c>
      <c r="Q4187" t="s">
        <v>3799</v>
      </c>
      <c r="R4187" t="s">
        <v>127</v>
      </c>
      <c r="S4187" t="s">
        <v>256</v>
      </c>
      <c r="T4187" t="s">
        <v>826</v>
      </c>
      <c r="U4187" t="s">
        <v>827</v>
      </c>
      <c r="V4187" t="s">
        <v>166</v>
      </c>
      <c r="X4187">
        <v>1</v>
      </c>
      <c r="Y4187">
        <v>10000</v>
      </c>
      <c r="Z4187">
        <v>0</v>
      </c>
      <c r="AA4187">
        <v>3800</v>
      </c>
      <c r="AB4187">
        <v>3498272</v>
      </c>
      <c r="AC4187" t="s">
        <v>47</v>
      </c>
      <c r="AD4187">
        <f>+VLOOKUP(T4187,items!$A$2:$D$1255,4,0)</f>
        <v>0</v>
      </c>
      <c r="AE4187">
        <f>+VLOOKUP(T4187,Tabla1[],5,0)</f>
        <v>0</v>
      </c>
      <c r="AF4187">
        <f t="shared" si="65"/>
        <v>3</v>
      </c>
    </row>
    <row r="4188" spans="1:32" x14ac:dyDescent="0.25">
      <c r="A4188">
        <v>100162</v>
      </c>
      <c r="B4188" t="s">
        <v>8496</v>
      </c>
      <c r="C4188" t="s">
        <v>75</v>
      </c>
      <c r="D4188">
        <v>0</v>
      </c>
      <c r="F4188" t="s">
        <v>6584</v>
      </c>
      <c r="G4188" t="s">
        <v>343</v>
      </c>
      <c r="H4188" t="s">
        <v>8497</v>
      </c>
      <c r="I4188" t="s">
        <v>8498</v>
      </c>
      <c r="J4188" t="s">
        <v>8499</v>
      </c>
      <c r="K4188" t="s">
        <v>8500</v>
      </c>
      <c r="L4188" t="s">
        <v>8501</v>
      </c>
      <c r="M4188" t="s">
        <v>6792</v>
      </c>
      <c r="N4188" t="s">
        <v>5541</v>
      </c>
      <c r="O4188" t="s">
        <v>7138</v>
      </c>
      <c r="P4188" t="s">
        <v>763</v>
      </c>
      <c r="Q4188" t="s">
        <v>3799</v>
      </c>
      <c r="R4188" t="s">
        <v>127</v>
      </c>
      <c r="S4188" t="s">
        <v>256</v>
      </c>
      <c r="T4188" t="s">
        <v>392</v>
      </c>
      <c r="U4188" t="s">
        <v>393</v>
      </c>
      <c r="X4188">
        <v>1</v>
      </c>
      <c r="Y4188">
        <v>0</v>
      </c>
      <c r="Z4188">
        <v>0</v>
      </c>
      <c r="AA4188">
        <v>0</v>
      </c>
      <c r="AB4188">
        <v>160000</v>
      </c>
      <c r="AC4188" t="s">
        <v>47</v>
      </c>
      <c r="AD4188" t="e">
        <f>+VLOOKUP(T4188,items!$A$2:$D$1255,4,0)</f>
        <v>#N/A</v>
      </c>
      <c r="AE4188" t="e">
        <f>+VLOOKUP(T4188,Tabla1[],5,0)</f>
        <v>#N/A</v>
      </c>
      <c r="AF4188">
        <f t="shared" si="65"/>
        <v>3</v>
      </c>
    </row>
    <row r="4189" spans="1:32" x14ac:dyDescent="0.25">
      <c r="A4189">
        <v>100164</v>
      </c>
      <c r="B4189" t="s">
        <v>8502</v>
      </c>
      <c r="C4189" t="s">
        <v>33</v>
      </c>
      <c r="D4189">
        <v>0</v>
      </c>
      <c r="F4189" t="s">
        <v>6584</v>
      </c>
      <c r="G4189" t="s">
        <v>6584</v>
      </c>
      <c r="H4189" t="s">
        <v>8503</v>
      </c>
      <c r="I4189" t="s">
        <v>37</v>
      </c>
      <c r="J4189" t="s">
        <v>8504</v>
      </c>
      <c r="K4189" t="s">
        <v>8505</v>
      </c>
      <c r="L4189" t="s">
        <v>8506</v>
      </c>
      <c r="M4189" t="s">
        <v>450</v>
      </c>
      <c r="N4189" t="s">
        <v>450</v>
      </c>
      <c r="O4189" t="s">
        <v>608</v>
      </c>
      <c r="P4189" t="s">
        <v>1974</v>
      </c>
      <c r="Q4189" t="s">
        <v>5124</v>
      </c>
      <c r="R4189" t="s">
        <v>63</v>
      </c>
      <c r="S4189" t="s">
        <v>44</v>
      </c>
      <c r="T4189" t="s">
        <v>5320</v>
      </c>
      <c r="U4189" t="s">
        <v>5321</v>
      </c>
      <c r="V4189" t="s">
        <v>958</v>
      </c>
      <c r="X4189">
        <v>1</v>
      </c>
      <c r="Y4189">
        <v>0</v>
      </c>
      <c r="Z4189">
        <v>0</v>
      </c>
      <c r="AA4189">
        <v>0</v>
      </c>
      <c r="AB4189">
        <v>802759</v>
      </c>
      <c r="AC4189" t="s">
        <v>47</v>
      </c>
      <c r="AD4189">
        <f>+VLOOKUP(T4189,items!$A$2:$D$1255,4,0)</f>
        <v>0</v>
      </c>
      <c r="AE4189">
        <f>+VLOOKUP(T4189,Tabla1[],5,0)</f>
        <v>0</v>
      </c>
      <c r="AF4189">
        <f t="shared" si="65"/>
        <v>1</v>
      </c>
    </row>
    <row r="4190" spans="1:32" x14ac:dyDescent="0.25">
      <c r="A4190">
        <v>100164</v>
      </c>
      <c r="B4190" t="s">
        <v>8502</v>
      </c>
      <c r="C4190" t="s">
        <v>33</v>
      </c>
      <c r="D4190">
        <v>0</v>
      </c>
      <c r="F4190" t="s">
        <v>6584</v>
      </c>
      <c r="G4190" t="s">
        <v>6584</v>
      </c>
      <c r="H4190" t="s">
        <v>8503</v>
      </c>
      <c r="I4190" t="s">
        <v>37</v>
      </c>
      <c r="J4190" t="s">
        <v>8504</v>
      </c>
      <c r="K4190" t="s">
        <v>8505</v>
      </c>
      <c r="L4190" t="s">
        <v>8506</v>
      </c>
      <c r="M4190" t="s">
        <v>450</v>
      </c>
      <c r="N4190" t="s">
        <v>450</v>
      </c>
      <c r="O4190" t="s">
        <v>608</v>
      </c>
      <c r="P4190" t="s">
        <v>1974</v>
      </c>
      <c r="Q4190" t="s">
        <v>5124</v>
      </c>
      <c r="R4190" t="s">
        <v>63</v>
      </c>
      <c r="S4190" t="s">
        <v>44</v>
      </c>
      <c r="T4190" t="s">
        <v>2171</v>
      </c>
      <c r="U4190" t="s">
        <v>2172</v>
      </c>
      <c r="W4190" t="s">
        <v>211</v>
      </c>
      <c r="X4190">
        <v>1</v>
      </c>
      <c r="Y4190">
        <v>0</v>
      </c>
      <c r="Z4190">
        <v>0</v>
      </c>
      <c r="AA4190">
        <v>0</v>
      </c>
      <c r="AB4190">
        <v>1344578</v>
      </c>
      <c r="AC4190" t="s">
        <v>47</v>
      </c>
      <c r="AD4190">
        <f>+VLOOKUP(T4190,items!$A$2:$D$1255,4,0)</f>
        <v>0</v>
      </c>
      <c r="AE4190">
        <f>+VLOOKUP(T4190,Tabla1[],5,0)</f>
        <v>0</v>
      </c>
      <c r="AF4190">
        <f t="shared" si="65"/>
        <v>1</v>
      </c>
    </row>
    <row r="4191" spans="1:32" x14ac:dyDescent="0.25">
      <c r="A4191">
        <v>100164</v>
      </c>
      <c r="B4191" t="s">
        <v>8502</v>
      </c>
      <c r="C4191" t="s">
        <v>33</v>
      </c>
      <c r="D4191">
        <v>0</v>
      </c>
      <c r="F4191" t="s">
        <v>6584</v>
      </c>
      <c r="G4191" t="s">
        <v>6584</v>
      </c>
      <c r="H4191" t="s">
        <v>8503</v>
      </c>
      <c r="I4191" t="s">
        <v>37</v>
      </c>
      <c r="J4191" t="s">
        <v>8504</v>
      </c>
      <c r="K4191" t="s">
        <v>8505</v>
      </c>
      <c r="L4191" t="s">
        <v>8506</v>
      </c>
      <c r="M4191" t="s">
        <v>450</v>
      </c>
      <c r="N4191" t="s">
        <v>450</v>
      </c>
      <c r="O4191" t="s">
        <v>608</v>
      </c>
      <c r="P4191" t="s">
        <v>1974</v>
      </c>
      <c r="Q4191" t="s">
        <v>5124</v>
      </c>
      <c r="R4191" t="s">
        <v>63</v>
      </c>
      <c r="S4191" t="s">
        <v>44</v>
      </c>
      <c r="T4191" t="s">
        <v>5322</v>
      </c>
      <c r="U4191" t="s">
        <v>5323</v>
      </c>
      <c r="V4191" t="s">
        <v>958</v>
      </c>
      <c r="X4191">
        <v>1</v>
      </c>
      <c r="Y4191">
        <v>0</v>
      </c>
      <c r="Z4191">
        <v>0</v>
      </c>
      <c r="AA4191">
        <v>0</v>
      </c>
      <c r="AB4191">
        <v>1791398</v>
      </c>
      <c r="AC4191" t="s">
        <v>47</v>
      </c>
      <c r="AD4191">
        <f>+VLOOKUP(T4191,items!$A$2:$D$1255,4,0)</f>
        <v>0</v>
      </c>
      <c r="AE4191">
        <f>+VLOOKUP(T4191,Tabla1[],5,0)</f>
        <v>0</v>
      </c>
      <c r="AF4191">
        <f t="shared" si="65"/>
        <v>1</v>
      </c>
    </row>
    <row r="4192" spans="1:32" x14ac:dyDescent="0.25">
      <c r="A4192">
        <v>100164</v>
      </c>
      <c r="B4192" t="s">
        <v>8502</v>
      </c>
      <c r="C4192" t="s">
        <v>33</v>
      </c>
      <c r="D4192">
        <v>0</v>
      </c>
      <c r="F4192" t="s">
        <v>6584</v>
      </c>
      <c r="G4192" t="s">
        <v>6584</v>
      </c>
      <c r="H4192" t="s">
        <v>8503</v>
      </c>
      <c r="I4192" t="s">
        <v>37</v>
      </c>
      <c r="J4192" t="s">
        <v>8504</v>
      </c>
      <c r="K4192" t="s">
        <v>8505</v>
      </c>
      <c r="L4192" t="s">
        <v>8506</v>
      </c>
      <c r="M4192" t="s">
        <v>450</v>
      </c>
      <c r="N4192" t="s">
        <v>450</v>
      </c>
      <c r="O4192" t="s">
        <v>608</v>
      </c>
      <c r="P4192" t="s">
        <v>1974</v>
      </c>
      <c r="Q4192" t="s">
        <v>5124</v>
      </c>
      <c r="R4192" t="s">
        <v>63</v>
      </c>
      <c r="S4192" t="s">
        <v>44</v>
      </c>
      <c r="T4192" t="s">
        <v>50</v>
      </c>
      <c r="U4192" t="s">
        <v>51</v>
      </c>
      <c r="X4192">
        <v>1</v>
      </c>
      <c r="Y4192">
        <v>0</v>
      </c>
      <c r="Z4192">
        <v>0</v>
      </c>
      <c r="AA4192">
        <v>0</v>
      </c>
      <c r="AB4192">
        <v>380000</v>
      </c>
      <c r="AC4192" t="s">
        <v>47</v>
      </c>
      <c r="AD4192" t="e">
        <f>+VLOOKUP(T4192,items!$A$2:$D$1255,4,0)</f>
        <v>#N/A</v>
      </c>
      <c r="AE4192" t="e">
        <f>+VLOOKUP(T4192,Tabla1[],5,0)</f>
        <v>#N/A</v>
      </c>
      <c r="AF4192">
        <f t="shared" si="65"/>
        <v>1</v>
      </c>
    </row>
    <row r="4193" spans="1:32" x14ac:dyDescent="0.25">
      <c r="A4193">
        <v>100165</v>
      </c>
      <c r="B4193" t="s">
        <v>1003</v>
      </c>
      <c r="C4193" t="s">
        <v>75</v>
      </c>
      <c r="D4193">
        <v>0</v>
      </c>
      <c r="F4193" t="s">
        <v>6584</v>
      </c>
      <c r="G4193" t="s">
        <v>6584</v>
      </c>
      <c r="H4193" t="s">
        <v>8507</v>
      </c>
      <c r="I4193" t="s">
        <v>37</v>
      </c>
      <c r="J4193" t="s">
        <v>8508</v>
      </c>
      <c r="K4193" t="s">
        <v>8509</v>
      </c>
      <c r="L4193" t="s">
        <v>37</v>
      </c>
      <c r="M4193" t="s">
        <v>450</v>
      </c>
      <c r="N4193" t="s">
        <v>450</v>
      </c>
      <c r="O4193" t="s">
        <v>1973</v>
      </c>
      <c r="P4193" t="s">
        <v>7254</v>
      </c>
      <c r="Q4193" t="s">
        <v>7254</v>
      </c>
      <c r="R4193" t="s">
        <v>127</v>
      </c>
      <c r="S4193" t="s">
        <v>128</v>
      </c>
      <c r="T4193" t="s">
        <v>5282</v>
      </c>
      <c r="U4193" t="s">
        <v>5283</v>
      </c>
      <c r="X4193">
        <v>1</v>
      </c>
      <c r="Y4193">
        <v>0</v>
      </c>
      <c r="Z4193">
        <v>0</v>
      </c>
      <c r="AA4193">
        <v>0</v>
      </c>
      <c r="AB4193">
        <v>0</v>
      </c>
      <c r="AC4193" t="s">
        <v>47</v>
      </c>
      <c r="AD4193">
        <f>+VLOOKUP(T4193,items!$A$2:$D$1255,4,0)</f>
        <v>0</v>
      </c>
      <c r="AE4193">
        <f>+VLOOKUP(T4193,Tabla1[],5,0)</f>
        <v>0</v>
      </c>
      <c r="AF4193">
        <f t="shared" si="65"/>
        <v>12</v>
      </c>
    </row>
    <row r="4194" spans="1:32" x14ac:dyDescent="0.25">
      <c r="A4194">
        <v>100165</v>
      </c>
      <c r="B4194" t="s">
        <v>1003</v>
      </c>
      <c r="C4194" t="s">
        <v>75</v>
      </c>
      <c r="D4194">
        <v>0</v>
      </c>
      <c r="F4194" t="s">
        <v>6584</v>
      </c>
      <c r="G4194" t="s">
        <v>6584</v>
      </c>
      <c r="H4194" t="s">
        <v>8507</v>
      </c>
      <c r="I4194" t="s">
        <v>37</v>
      </c>
      <c r="J4194" t="s">
        <v>8508</v>
      </c>
      <c r="K4194" t="s">
        <v>8509</v>
      </c>
      <c r="L4194" t="s">
        <v>37</v>
      </c>
      <c r="M4194" t="s">
        <v>450</v>
      </c>
      <c r="N4194" t="s">
        <v>450</v>
      </c>
      <c r="O4194" t="s">
        <v>1973</v>
      </c>
      <c r="P4194" t="s">
        <v>7254</v>
      </c>
      <c r="Q4194" t="s">
        <v>7254</v>
      </c>
      <c r="R4194" t="s">
        <v>127</v>
      </c>
      <c r="S4194" t="s">
        <v>128</v>
      </c>
      <c r="T4194" t="s">
        <v>2855</v>
      </c>
      <c r="U4194" t="s">
        <v>2856</v>
      </c>
      <c r="X4194">
        <v>1</v>
      </c>
      <c r="Y4194">
        <v>0</v>
      </c>
      <c r="Z4194">
        <v>0</v>
      </c>
      <c r="AA4194">
        <v>0</v>
      </c>
      <c r="AB4194">
        <v>0</v>
      </c>
      <c r="AC4194" t="s">
        <v>47</v>
      </c>
      <c r="AD4194">
        <f>+VLOOKUP(T4194,items!$A$2:$D$1255,4,0)</f>
        <v>0</v>
      </c>
      <c r="AE4194">
        <f>+VLOOKUP(T4194,Tabla1[],5,0)</f>
        <v>0</v>
      </c>
      <c r="AF4194">
        <f t="shared" si="65"/>
        <v>12</v>
      </c>
    </row>
    <row r="4195" spans="1:32" x14ac:dyDescent="0.25">
      <c r="A4195">
        <v>100172</v>
      </c>
      <c r="B4195" t="s">
        <v>8510</v>
      </c>
      <c r="C4195" t="s">
        <v>75</v>
      </c>
      <c r="D4195">
        <v>0</v>
      </c>
      <c r="F4195" t="s">
        <v>6584</v>
      </c>
      <c r="G4195" t="s">
        <v>450</v>
      </c>
      <c r="H4195" t="s">
        <v>8511</v>
      </c>
      <c r="I4195" t="s">
        <v>37</v>
      </c>
      <c r="J4195" t="s">
        <v>8512</v>
      </c>
      <c r="K4195" t="s">
        <v>8513</v>
      </c>
      <c r="L4195" t="s">
        <v>37</v>
      </c>
      <c r="M4195" t="s">
        <v>343</v>
      </c>
      <c r="N4195" t="s">
        <v>343</v>
      </c>
      <c r="O4195" t="s">
        <v>4506</v>
      </c>
      <c r="P4195" t="s">
        <v>6048</v>
      </c>
      <c r="Q4195" t="s">
        <v>6048</v>
      </c>
      <c r="R4195" t="s">
        <v>127</v>
      </c>
      <c r="S4195" t="s">
        <v>164</v>
      </c>
      <c r="T4195" t="s">
        <v>2142</v>
      </c>
      <c r="U4195" t="s">
        <v>2143</v>
      </c>
      <c r="X4195">
        <v>2</v>
      </c>
      <c r="Y4195">
        <v>0</v>
      </c>
      <c r="Z4195">
        <v>0</v>
      </c>
      <c r="AA4195">
        <v>0</v>
      </c>
      <c r="AB4195">
        <v>67226</v>
      </c>
      <c r="AC4195" t="s">
        <v>47</v>
      </c>
      <c r="AD4195">
        <f>+VLOOKUP(T4195,items!$A$2:$D$1255,4,0)</f>
        <v>0</v>
      </c>
      <c r="AE4195">
        <f>+VLOOKUP(T4195,Tabla1[],5,0)</f>
        <v>0</v>
      </c>
      <c r="AF4195">
        <f t="shared" si="65"/>
        <v>12</v>
      </c>
    </row>
    <row r="4196" spans="1:32" x14ac:dyDescent="0.25">
      <c r="A4196">
        <v>100181</v>
      </c>
      <c r="B4196" t="s">
        <v>8514</v>
      </c>
      <c r="C4196" t="s">
        <v>33</v>
      </c>
      <c r="D4196">
        <v>0</v>
      </c>
      <c r="F4196" t="s">
        <v>387</v>
      </c>
      <c r="G4196" t="s">
        <v>387</v>
      </c>
      <c r="H4196" t="s">
        <v>8515</v>
      </c>
      <c r="I4196" t="s">
        <v>37</v>
      </c>
      <c r="J4196" t="s">
        <v>37</v>
      </c>
      <c r="K4196" t="s">
        <v>8516</v>
      </c>
      <c r="L4196" t="s">
        <v>37</v>
      </c>
      <c r="M4196" t="s">
        <v>450</v>
      </c>
      <c r="N4196" t="s">
        <v>450</v>
      </c>
      <c r="O4196" t="s">
        <v>5230</v>
      </c>
      <c r="P4196" t="s">
        <v>6048</v>
      </c>
      <c r="Q4196" t="s">
        <v>5230</v>
      </c>
      <c r="R4196" t="s">
        <v>127</v>
      </c>
      <c r="S4196" t="s">
        <v>108</v>
      </c>
      <c r="T4196" t="s">
        <v>8517</v>
      </c>
      <c r="U4196" t="s">
        <v>8518</v>
      </c>
      <c r="X4196">
        <v>1</v>
      </c>
      <c r="Y4196">
        <v>0</v>
      </c>
      <c r="Z4196">
        <v>0</v>
      </c>
      <c r="AA4196">
        <v>0</v>
      </c>
      <c r="AB4196">
        <v>300000</v>
      </c>
      <c r="AC4196" t="s">
        <v>47</v>
      </c>
      <c r="AD4196" t="e">
        <f>+VLOOKUP(T4196,items!$A$2:$D$1255,4,0)</f>
        <v>#N/A</v>
      </c>
      <c r="AE4196" t="e">
        <f>+VLOOKUP(T4196,Tabla1[],5,0)</f>
        <v>#N/A</v>
      </c>
      <c r="AF4196">
        <f t="shared" si="65"/>
        <v>12</v>
      </c>
    </row>
    <row r="4197" spans="1:32" x14ac:dyDescent="0.25">
      <c r="A4197">
        <v>100181</v>
      </c>
      <c r="B4197" t="s">
        <v>8514</v>
      </c>
      <c r="C4197" t="s">
        <v>33</v>
      </c>
      <c r="D4197">
        <v>0</v>
      </c>
      <c r="F4197" t="s">
        <v>387</v>
      </c>
      <c r="G4197" t="s">
        <v>387</v>
      </c>
      <c r="H4197" t="s">
        <v>8515</v>
      </c>
      <c r="I4197" t="s">
        <v>37</v>
      </c>
      <c r="J4197" t="s">
        <v>37</v>
      </c>
      <c r="K4197" t="s">
        <v>8516</v>
      </c>
      <c r="L4197" t="s">
        <v>37</v>
      </c>
      <c r="M4197" t="s">
        <v>450</v>
      </c>
      <c r="N4197" t="s">
        <v>450</v>
      </c>
      <c r="O4197" t="s">
        <v>5230</v>
      </c>
      <c r="P4197" t="s">
        <v>6048</v>
      </c>
      <c r="Q4197" t="s">
        <v>5230</v>
      </c>
      <c r="R4197" t="s">
        <v>127</v>
      </c>
      <c r="S4197" t="s">
        <v>108</v>
      </c>
      <c r="T4197" t="s">
        <v>314</v>
      </c>
      <c r="U4197" t="s">
        <v>315</v>
      </c>
      <c r="X4197">
        <v>1</v>
      </c>
      <c r="Y4197">
        <v>0</v>
      </c>
      <c r="Z4197">
        <v>0</v>
      </c>
      <c r="AA4197">
        <v>0</v>
      </c>
      <c r="AB4197">
        <v>50000</v>
      </c>
      <c r="AC4197" t="s">
        <v>47</v>
      </c>
      <c r="AD4197">
        <f>+VLOOKUP(T4197,items!$A$2:$D$1255,4,0)</f>
        <v>0</v>
      </c>
      <c r="AE4197">
        <f>+VLOOKUP(T4197,Tabla1[],5,0)</f>
        <v>0</v>
      </c>
      <c r="AF4197">
        <f t="shared" si="65"/>
        <v>12</v>
      </c>
    </row>
    <row r="4198" spans="1:32" x14ac:dyDescent="0.25">
      <c r="A4198">
        <v>100188</v>
      </c>
      <c r="B4198" t="s">
        <v>2714</v>
      </c>
      <c r="C4198" t="s">
        <v>75</v>
      </c>
      <c r="D4198">
        <v>0</v>
      </c>
      <c r="F4198" t="s">
        <v>387</v>
      </c>
      <c r="G4198" t="s">
        <v>343</v>
      </c>
      <c r="H4198" t="s">
        <v>8519</v>
      </c>
      <c r="I4198" t="s">
        <v>8520</v>
      </c>
      <c r="J4198" t="s">
        <v>8521</v>
      </c>
      <c r="K4198" t="s">
        <v>8522</v>
      </c>
      <c r="L4198" t="s">
        <v>37</v>
      </c>
      <c r="M4198" t="s">
        <v>5230</v>
      </c>
      <c r="N4198" t="s">
        <v>6048</v>
      </c>
      <c r="O4198" t="s">
        <v>5557</v>
      </c>
      <c r="P4198" t="s">
        <v>6844</v>
      </c>
      <c r="Q4198" t="s">
        <v>6844</v>
      </c>
      <c r="R4198" t="s">
        <v>127</v>
      </c>
      <c r="S4198" t="s">
        <v>164</v>
      </c>
      <c r="T4198" t="s">
        <v>857</v>
      </c>
      <c r="U4198" t="s">
        <v>858</v>
      </c>
      <c r="V4198" t="s">
        <v>166</v>
      </c>
      <c r="W4198" t="s">
        <v>1095</v>
      </c>
      <c r="X4198">
        <v>1</v>
      </c>
      <c r="Y4198">
        <v>14500</v>
      </c>
      <c r="Z4198">
        <v>0</v>
      </c>
      <c r="AA4198">
        <v>3000</v>
      </c>
      <c r="AB4198">
        <v>8463000</v>
      </c>
      <c r="AC4198" t="s">
        <v>47</v>
      </c>
      <c r="AD4198" t="str">
        <f>+VLOOKUP(T4198,items!$A$2:$D$1255,4,0)</f>
        <v>SOMBRALINA</v>
      </c>
      <c r="AE4198" t="str">
        <f>+VLOOKUP(T4198,Tabla1[],5,0)</f>
        <v>MANUAL</v>
      </c>
      <c r="AF4198">
        <f t="shared" si="65"/>
        <v>12</v>
      </c>
    </row>
    <row r="4199" spans="1:32" x14ac:dyDescent="0.25">
      <c r="A4199">
        <v>100190</v>
      </c>
      <c r="B4199" t="s">
        <v>8523</v>
      </c>
      <c r="C4199" t="s">
        <v>75</v>
      </c>
      <c r="D4199">
        <v>0</v>
      </c>
      <c r="F4199" t="s">
        <v>387</v>
      </c>
      <c r="G4199" t="s">
        <v>450</v>
      </c>
      <c r="H4199" t="s">
        <v>8524</v>
      </c>
      <c r="I4199" t="s">
        <v>37</v>
      </c>
      <c r="J4199" t="s">
        <v>8525</v>
      </c>
      <c r="K4199" t="s">
        <v>8526</v>
      </c>
      <c r="L4199" t="s">
        <v>37</v>
      </c>
      <c r="M4199" t="s">
        <v>5230</v>
      </c>
      <c r="N4199" t="s">
        <v>5230</v>
      </c>
      <c r="O4199" t="s">
        <v>3177</v>
      </c>
      <c r="P4199" t="s">
        <v>4321</v>
      </c>
      <c r="Q4199" t="s">
        <v>4321</v>
      </c>
      <c r="R4199" t="s">
        <v>127</v>
      </c>
      <c r="S4199" t="s">
        <v>44</v>
      </c>
      <c r="T4199" t="s">
        <v>3200</v>
      </c>
      <c r="U4199" t="s">
        <v>3201</v>
      </c>
      <c r="X4199">
        <v>8</v>
      </c>
      <c r="Y4199">
        <v>0</v>
      </c>
      <c r="Z4199">
        <v>0</v>
      </c>
      <c r="AA4199">
        <v>0</v>
      </c>
      <c r="AB4199">
        <v>80000</v>
      </c>
      <c r="AC4199" t="s">
        <v>47</v>
      </c>
      <c r="AD4199">
        <f>+VLOOKUP(T4199,items!$A$2:$D$1255,4,0)</f>
        <v>0</v>
      </c>
      <c r="AE4199">
        <f>+VLOOKUP(T4199,Tabla1[],5,0)</f>
        <v>0</v>
      </c>
      <c r="AF4199">
        <f t="shared" si="65"/>
        <v>1</v>
      </c>
    </row>
    <row r="4200" spans="1:32" x14ac:dyDescent="0.25">
      <c r="A4200">
        <v>100190</v>
      </c>
      <c r="B4200" t="s">
        <v>8523</v>
      </c>
      <c r="C4200" t="s">
        <v>75</v>
      </c>
      <c r="D4200">
        <v>0</v>
      </c>
      <c r="F4200" t="s">
        <v>387</v>
      </c>
      <c r="G4200" t="s">
        <v>450</v>
      </c>
      <c r="H4200" t="s">
        <v>8524</v>
      </c>
      <c r="I4200" t="s">
        <v>37</v>
      </c>
      <c r="J4200" t="s">
        <v>8525</v>
      </c>
      <c r="K4200" t="s">
        <v>8526</v>
      </c>
      <c r="L4200" t="s">
        <v>37</v>
      </c>
      <c r="M4200" t="s">
        <v>5230</v>
      </c>
      <c r="N4200" t="s">
        <v>5230</v>
      </c>
      <c r="O4200" t="s">
        <v>3177</v>
      </c>
      <c r="P4200" t="s">
        <v>4321</v>
      </c>
      <c r="Q4200" t="s">
        <v>4321</v>
      </c>
      <c r="R4200" t="s">
        <v>127</v>
      </c>
      <c r="S4200" t="s">
        <v>44</v>
      </c>
      <c r="T4200" t="s">
        <v>283</v>
      </c>
      <c r="U4200" t="s">
        <v>284</v>
      </c>
      <c r="X4200">
        <v>1</v>
      </c>
      <c r="Y4200">
        <v>0</v>
      </c>
      <c r="Z4200">
        <v>0</v>
      </c>
      <c r="AA4200">
        <v>0</v>
      </c>
      <c r="AB4200">
        <v>200000</v>
      </c>
      <c r="AC4200" t="s">
        <v>47</v>
      </c>
      <c r="AD4200" t="e">
        <f>+VLOOKUP(T4200,items!$A$2:$D$1255,4,0)</f>
        <v>#N/A</v>
      </c>
      <c r="AE4200" t="e">
        <f>+VLOOKUP(T4200,Tabla1[],5,0)</f>
        <v>#N/A</v>
      </c>
      <c r="AF4200">
        <f t="shared" si="65"/>
        <v>1</v>
      </c>
    </row>
    <row r="4201" spans="1:32" x14ac:dyDescent="0.25">
      <c r="A4201">
        <v>100191</v>
      </c>
      <c r="B4201" t="s">
        <v>8527</v>
      </c>
      <c r="C4201" t="s">
        <v>75</v>
      </c>
      <c r="D4201">
        <v>0</v>
      </c>
      <c r="F4201" t="s">
        <v>387</v>
      </c>
      <c r="G4201" t="s">
        <v>343</v>
      </c>
      <c r="H4201" t="s">
        <v>8528</v>
      </c>
      <c r="I4201" t="s">
        <v>8529</v>
      </c>
      <c r="J4201" t="s">
        <v>8530</v>
      </c>
      <c r="K4201" t="s">
        <v>8531</v>
      </c>
      <c r="L4201" t="s">
        <v>8532</v>
      </c>
      <c r="M4201" t="s">
        <v>4506</v>
      </c>
      <c r="N4201" t="s">
        <v>4415</v>
      </c>
      <c r="O4201" t="s">
        <v>5541</v>
      </c>
      <c r="P4201" t="s">
        <v>303</v>
      </c>
      <c r="Q4201" t="s">
        <v>7943</v>
      </c>
      <c r="R4201" t="s">
        <v>127</v>
      </c>
      <c r="S4201" t="s">
        <v>108</v>
      </c>
      <c r="T4201" t="s">
        <v>429</v>
      </c>
      <c r="U4201" t="s">
        <v>430</v>
      </c>
      <c r="X4201">
        <v>1</v>
      </c>
      <c r="Y4201">
        <v>0</v>
      </c>
      <c r="Z4201">
        <v>0</v>
      </c>
      <c r="AA4201">
        <v>0</v>
      </c>
      <c r="AB4201">
        <v>183852</v>
      </c>
      <c r="AC4201" t="s">
        <v>47</v>
      </c>
      <c r="AD4201">
        <f>+VLOOKUP(T4201,items!$A$2:$D$1255,4,0)</f>
        <v>0</v>
      </c>
      <c r="AE4201">
        <f>+VLOOKUP(T4201,Tabla1[],5,0)</f>
        <v>0</v>
      </c>
      <c r="AF4201">
        <f t="shared" si="65"/>
        <v>1</v>
      </c>
    </row>
    <row r="4202" spans="1:32" x14ac:dyDescent="0.25">
      <c r="A4202">
        <v>100191</v>
      </c>
      <c r="B4202" t="s">
        <v>8527</v>
      </c>
      <c r="C4202" t="s">
        <v>75</v>
      </c>
      <c r="D4202">
        <v>0</v>
      </c>
      <c r="F4202" t="s">
        <v>387</v>
      </c>
      <c r="G4202" t="s">
        <v>343</v>
      </c>
      <c r="H4202" t="s">
        <v>8528</v>
      </c>
      <c r="I4202" t="s">
        <v>8529</v>
      </c>
      <c r="J4202" t="s">
        <v>8530</v>
      </c>
      <c r="K4202" t="s">
        <v>8531</v>
      </c>
      <c r="L4202" t="s">
        <v>8532</v>
      </c>
      <c r="M4202" t="s">
        <v>4506</v>
      </c>
      <c r="N4202" t="s">
        <v>4415</v>
      </c>
      <c r="O4202" t="s">
        <v>5541</v>
      </c>
      <c r="P4202" t="s">
        <v>303</v>
      </c>
      <c r="Q4202" t="s">
        <v>7943</v>
      </c>
      <c r="R4202" t="s">
        <v>127</v>
      </c>
      <c r="S4202" t="s">
        <v>108</v>
      </c>
      <c r="T4202" t="s">
        <v>717</v>
      </c>
      <c r="U4202" t="s">
        <v>718</v>
      </c>
      <c r="X4202">
        <v>1</v>
      </c>
      <c r="Y4202">
        <v>0</v>
      </c>
      <c r="Z4202">
        <v>0</v>
      </c>
      <c r="AA4202">
        <v>0</v>
      </c>
      <c r="AB4202">
        <v>72400</v>
      </c>
      <c r="AC4202" t="s">
        <v>47</v>
      </c>
      <c r="AD4202">
        <f>+VLOOKUP(T4202,items!$A$2:$D$1255,4,0)</f>
        <v>0</v>
      </c>
      <c r="AE4202">
        <f>+VLOOKUP(T4202,Tabla1[],5,0)</f>
        <v>0</v>
      </c>
      <c r="AF4202">
        <f t="shared" si="65"/>
        <v>1</v>
      </c>
    </row>
    <row r="4203" spans="1:32" x14ac:dyDescent="0.25">
      <c r="A4203">
        <v>100191</v>
      </c>
      <c r="B4203" t="s">
        <v>8527</v>
      </c>
      <c r="C4203" t="s">
        <v>75</v>
      </c>
      <c r="D4203">
        <v>0</v>
      </c>
      <c r="F4203" t="s">
        <v>387</v>
      </c>
      <c r="G4203" t="s">
        <v>343</v>
      </c>
      <c r="H4203" t="s">
        <v>8528</v>
      </c>
      <c r="I4203" t="s">
        <v>8529</v>
      </c>
      <c r="J4203" t="s">
        <v>8530</v>
      </c>
      <c r="K4203" t="s">
        <v>8531</v>
      </c>
      <c r="L4203" t="s">
        <v>8532</v>
      </c>
      <c r="M4203" t="s">
        <v>4506</v>
      </c>
      <c r="N4203" t="s">
        <v>4415</v>
      </c>
      <c r="O4203" t="s">
        <v>5541</v>
      </c>
      <c r="P4203" t="s">
        <v>303</v>
      </c>
      <c r="Q4203" t="s">
        <v>7943</v>
      </c>
      <c r="R4203" t="s">
        <v>127</v>
      </c>
      <c r="S4203" t="s">
        <v>108</v>
      </c>
      <c r="T4203" t="s">
        <v>347</v>
      </c>
      <c r="U4203" t="s">
        <v>348</v>
      </c>
      <c r="W4203" t="s">
        <v>114</v>
      </c>
      <c r="X4203">
        <v>1</v>
      </c>
      <c r="Y4203">
        <v>3800</v>
      </c>
      <c r="Z4203">
        <v>0</v>
      </c>
      <c r="AA4203">
        <v>0</v>
      </c>
      <c r="AB4203">
        <v>609979</v>
      </c>
      <c r="AC4203" t="s">
        <v>47</v>
      </c>
      <c r="AD4203">
        <f>+VLOOKUP(T4203,items!$A$2:$D$1255,4,0)</f>
        <v>0</v>
      </c>
      <c r="AE4203">
        <f>+VLOOKUP(T4203,Tabla1[],5,0)</f>
        <v>0</v>
      </c>
      <c r="AF4203">
        <f t="shared" si="65"/>
        <v>1</v>
      </c>
    </row>
    <row r="4204" spans="1:32" x14ac:dyDescent="0.25">
      <c r="A4204">
        <v>100191</v>
      </c>
      <c r="B4204" t="s">
        <v>8527</v>
      </c>
      <c r="C4204" t="s">
        <v>75</v>
      </c>
      <c r="D4204">
        <v>0</v>
      </c>
      <c r="F4204" t="s">
        <v>387</v>
      </c>
      <c r="G4204" t="s">
        <v>343</v>
      </c>
      <c r="H4204" t="s">
        <v>8528</v>
      </c>
      <c r="I4204" t="s">
        <v>8529</v>
      </c>
      <c r="J4204" t="s">
        <v>8530</v>
      </c>
      <c r="K4204" t="s">
        <v>8531</v>
      </c>
      <c r="L4204" t="s">
        <v>8532</v>
      </c>
      <c r="M4204" t="s">
        <v>4506</v>
      </c>
      <c r="N4204" t="s">
        <v>4415</v>
      </c>
      <c r="O4204" t="s">
        <v>5541</v>
      </c>
      <c r="P4204" t="s">
        <v>303</v>
      </c>
      <c r="Q4204" t="s">
        <v>7943</v>
      </c>
      <c r="R4204" t="s">
        <v>127</v>
      </c>
      <c r="S4204" t="s">
        <v>108</v>
      </c>
      <c r="T4204" t="s">
        <v>857</v>
      </c>
      <c r="U4204" t="s">
        <v>858</v>
      </c>
      <c r="V4204" t="s">
        <v>1182</v>
      </c>
      <c r="W4204" t="s">
        <v>93</v>
      </c>
      <c r="X4204">
        <v>1</v>
      </c>
      <c r="Y4204">
        <v>3800</v>
      </c>
      <c r="Z4204">
        <v>0</v>
      </c>
      <c r="AA4204">
        <v>1900</v>
      </c>
      <c r="AB4204">
        <v>5758537</v>
      </c>
      <c r="AC4204" t="s">
        <v>47</v>
      </c>
      <c r="AD4204" t="str">
        <f>+VLOOKUP(T4204,items!$A$2:$D$1255,4,0)</f>
        <v>SOMBRALINA</v>
      </c>
      <c r="AE4204" t="str">
        <f>+VLOOKUP(T4204,Tabla1[],5,0)</f>
        <v>MANUAL</v>
      </c>
      <c r="AF4204">
        <f t="shared" si="65"/>
        <v>1</v>
      </c>
    </row>
    <row r="4205" spans="1:32" x14ac:dyDescent="0.25">
      <c r="A4205">
        <v>100202</v>
      </c>
      <c r="B4205" t="s">
        <v>4968</v>
      </c>
      <c r="C4205" t="s">
        <v>33</v>
      </c>
      <c r="D4205">
        <v>0</v>
      </c>
      <c r="F4205" t="s">
        <v>1646</v>
      </c>
      <c r="G4205" t="s">
        <v>450</v>
      </c>
      <c r="H4205" t="s">
        <v>8533</v>
      </c>
      <c r="I4205" t="s">
        <v>37</v>
      </c>
      <c r="J4205" t="s">
        <v>8534</v>
      </c>
      <c r="K4205" t="s">
        <v>8535</v>
      </c>
      <c r="L4205" t="s">
        <v>8536</v>
      </c>
      <c r="M4205" t="s">
        <v>5230</v>
      </c>
      <c r="N4205" t="s">
        <v>5230</v>
      </c>
      <c r="O4205" t="s">
        <v>7766</v>
      </c>
      <c r="P4205" t="s">
        <v>611</v>
      </c>
      <c r="Q4205" t="s">
        <v>2801</v>
      </c>
      <c r="R4205" t="s">
        <v>63</v>
      </c>
      <c r="S4205" t="s">
        <v>88</v>
      </c>
      <c r="T4205" t="s">
        <v>1480</v>
      </c>
      <c r="U4205" t="s">
        <v>1481</v>
      </c>
      <c r="W4205" t="s">
        <v>114</v>
      </c>
      <c r="X4205">
        <v>1</v>
      </c>
      <c r="Y4205">
        <v>0</v>
      </c>
      <c r="Z4205">
        <v>0</v>
      </c>
      <c r="AA4205">
        <v>0</v>
      </c>
      <c r="AB4205">
        <v>1077840</v>
      </c>
      <c r="AC4205" t="s">
        <v>47</v>
      </c>
      <c r="AD4205">
        <f>+VLOOKUP(T4205,items!$A$2:$D$1255,4,0)</f>
        <v>0</v>
      </c>
      <c r="AE4205">
        <f>+VLOOKUP(T4205,Tabla1[],5,0)</f>
        <v>0</v>
      </c>
      <c r="AF4205">
        <f t="shared" si="65"/>
        <v>2</v>
      </c>
    </row>
    <row r="4206" spans="1:32" x14ac:dyDescent="0.25">
      <c r="A4206">
        <v>100202</v>
      </c>
      <c r="B4206" t="s">
        <v>4968</v>
      </c>
      <c r="C4206" t="s">
        <v>33</v>
      </c>
      <c r="D4206">
        <v>0</v>
      </c>
      <c r="F4206" t="s">
        <v>1646</v>
      </c>
      <c r="G4206" t="s">
        <v>450</v>
      </c>
      <c r="H4206" t="s">
        <v>8533</v>
      </c>
      <c r="I4206" t="s">
        <v>37</v>
      </c>
      <c r="J4206" t="s">
        <v>8534</v>
      </c>
      <c r="K4206" t="s">
        <v>8535</v>
      </c>
      <c r="L4206" t="s">
        <v>8536</v>
      </c>
      <c r="M4206" t="s">
        <v>5230</v>
      </c>
      <c r="N4206" t="s">
        <v>5230</v>
      </c>
      <c r="O4206" t="s">
        <v>7766</v>
      </c>
      <c r="P4206" t="s">
        <v>611</v>
      </c>
      <c r="Q4206" t="s">
        <v>2801</v>
      </c>
      <c r="R4206" t="s">
        <v>63</v>
      </c>
      <c r="S4206" t="s">
        <v>88</v>
      </c>
      <c r="T4206" t="s">
        <v>936</v>
      </c>
      <c r="U4206" t="s">
        <v>937</v>
      </c>
      <c r="X4206">
        <v>1</v>
      </c>
      <c r="Y4206">
        <v>0</v>
      </c>
      <c r="Z4206">
        <v>0</v>
      </c>
      <c r="AA4206">
        <v>0</v>
      </c>
      <c r="AB4206">
        <v>220000</v>
      </c>
      <c r="AC4206" t="s">
        <v>47</v>
      </c>
      <c r="AD4206">
        <f>+VLOOKUP(T4206,items!$A$2:$D$1255,4,0)</f>
        <v>0</v>
      </c>
      <c r="AE4206">
        <f>+VLOOKUP(T4206,Tabla1[],5,0)</f>
        <v>0</v>
      </c>
      <c r="AF4206">
        <f t="shared" si="65"/>
        <v>2</v>
      </c>
    </row>
    <row r="4207" spans="1:32" x14ac:dyDescent="0.25">
      <c r="A4207">
        <v>100203</v>
      </c>
      <c r="B4207" t="s">
        <v>6496</v>
      </c>
      <c r="C4207" t="s">
        <v>75</v>
      </c>
      <c r="D4207">
        <v>0</v>
      </c>
      <c r="F4207" t="s">
        <v>387</v>
      </c>
      <c r="G4207" t="s">
        <v>387</v>
      </c>
      <c r="H4207" t="s">
        <v>8537</v>
      </c>
      <c r="I4207" t="s">
        <v>37</v>
      </c>
      <c r="J4207" t="s">
        <v>8538</v>
      </c>
      <c r="K4207" t="s">
        <v>8539</v>
      </c>
      <c r="L4207" t="s">
        <v>37</v>
      </c>
      <c r="M4207" t="s">
        <v>450</v>
      </c>
      <c r="N4207" t="s">
        <v>450</v>
      </c>
      <c r="O4207" t="s">
        <v>5230</v>
      </c>
      <c r="P4207" t="s">
        <v>4506</v>
      </c>
      <c r="Q4207" t="s">
        <v>4506</v>
      </c>
      <c r="R4207" t="s">
        <v>127</v>
      </c>
      <c r="S4207" t="s">
        <v>164</v>
      </c>
      <c r="T4207" t="s">
        <v>2178</v>
      </c>
      <c r="U4207" t="s">
        <v>2179</v>
      </c>
      <c r="X4207">
        <v>8</v>
      </c>
      <c r="Y4207">
        <v>0</v>
      </c>
      <c r="Z4207">
        <v>0</v>
      </c>
      <c r="AA4207">
        <v>0</v>
      </c>
      <c r="AB4207">
        <v>4056000</v>
      </c>
      <c r="AC4207" t="s">
        <v>47</v>
      </c>
      <c r="AD4207">
        <f>+VLOOKUP(T4207,items!$A$2:$D$1255,4,0)</f>
        <v>0</v>
      </c>
      <c r="AE4207">
        <f>+VLOOKUP(T4207,Tabla1[],5,0)</f>
        <v>0</v>
      </c>
      <c r="AF4207">
        <f t="shared" si="65"/>
        <v>12</v>
      </c>
    </row>
    <row r="4208" spans="1:32" x14ac:dyDescent="0.25">
      <c r="A4208">
        <v>100205</v>
      </c>
      <c r="B4208" t="s">
        <v>3467</v>
      </c>
      <c r="C4208" t="s">
        <v>75</v>
      </c>
      <c r="D4208">
        <v>0</v>
      </c>
      <c r="F4208" t="s">
        <v>387</v>
      </c>
      <c r="G4208" t="s">
        <v>3177</v>
      </c>
      <c r="H4208" t="s">
        <v>8540</v>
      </c>
      <c r="I4208" t="s">
        <v>37</v>
      </c>
      <c r="J4208" t="s">
        <v>8541</v>
      </c>
      <c r="K4208" t="s">
        <v>8542</v>
      </c>
      <c r="L4208" t="s">
        <v>37</v>
      </c>
      <c r="M4208" t="s">
        <v>6385</v>
      </c>
      <c r="N4208" t="s">
        <v>6385</v>
      </c>
      <c r="O4208" t="s">
        <v>6716</v>
      </c>
      <c r="P4208" t="s">
        <v>608</v>
      </c>
      <c r="Q4208" t="s">
        <v>608</v>
      </c>
      <c r="R4208" t="s">
        <v>127</v>
      </c>
      <c r="S4208" t="s">
        <v>164</v>
      </c>
      <c r="T4208" t="s">
        <v>1694</v>
      </c>
      <c r="U4208" t="s">
        <v>1168</v>
      </c>
      <c r="X4208">
        <v>98</v>
      </c>
      <c r="Y4208">
        <v>0</v>
      </c>
      <c r="Z4208">
        <v>0</v>
      </c>
      <c r="AA4208">
        <v>0</v>
      </c>
      <c r="AB4208">
        <v>4900000</v>
      </c>
      <c r="AC4208" t="s">
        <v>47</v>
      </c>
      <c r="AD4208">
        <f>+VLOOKUP(T4208,items!$A$2:$D$1255,4,0)</f>
        <v>0</v>
      </c>
      <c r="AE4208">
        <f>+VLOOKUP(T4208,Tabla1[],5,0)</f>
        <v>0</v>
      </c>
      <c r="AF4208">
        <f t="shared" si="65"/>
        <v>1</v>
      </c>
    </row>
    <row r="4209" spans="1:32" x14ac:dyDescent="0.25">
      <c r="A4209">
        <v>100207</v>
      </c>
      <c r="B4209" t="s">
        <v>8249</v>
      </c>
      <c r="C4209" t="s">
        <v>33</v>
      </c>
      <c r="D4209">
        <v>0</v>
      </c>
      <c r="F4209" t="s">
        <v>387</v>
      </c>
      <c r="G4209" t="s">
        <v>387</v>
      </c>
      <c r="H4209" t="s">
        <v>8543</v>
      </c>
      <c r="I4209" t="s">
        <v>37</v>
      </c>
      <c r="J4209" t="s">
        <v>8544</v>
      </c>
      <c r="K4209" t="s">
        <v>8545</v>
      </c>
      <c r="L4209" t="s">
        <v>37</v>
      </c>
      <c r="M4209" t="s">
        <v>450</v>
      </c>
      <c r="N4209" t="s">
        <v>450</v>
      </c>
      <c r="O4209" t="s">
        <v>5230</v>
      </c>
      <c r="P4209" t="s">
        <v>4506</v>
      </c>
      <c r="Q4209" t="s">
        <v>4506</v>
      </c>
      <c r="R4209" t="s">
        <v>43</v>
      </c>
      <c r="S4209" t="s">
        <v>164</v>
      </c>
      <c r="T4209" t="s">
        <v>3287</v>
      </c>
      <c r="U4209" t="s">
        <v>3288</v>
      </c>
      <c r="X4209">
        <v>8.1999999999999993</v>
      </c>
      <c r="Y4209">
        <v>0</v>
      </c>
      <c r="Z4209">
        <v>0</v>
      </c>
      <c r="AA4209">
        <v>0</v>
      </c>
      <c r="AB4209">
        <v>431320</v>
      </c>
      <c r="AC4209" t="s">
        <v>47</v>
      </c>
      <c r="AD4209">
        <f>+VLOOKUP(T4209,items!$A$2:$D$1255,4,0)</f>
        <v>0</v>
      </c>
      <c r="AE4209">
        <f>+VLOOKUP(T4209,Tabla1[],5,0)</f>
        <v>0</v>
      </c>
      <c r="AF4209">
        <f t="shared" si="65"/>
        <v>12</v>
      </c>
    </row>
    <row r="4210" spans="1:32" x14ac:dyDescent="0.25">
      <c r="A4210">
        <v>100211</v>
      </c>
      <c r="B4210" t="s">
        <v>8546</v>
      </c>
      <c r="C4210" t="s">
        <v>75</v>
      </c>
      <c r="D4210">
        <v>0</v>
      </c>
      <c r="F4210" t="s">
        <v>387</v>
      </c>
      <c r="G4210" t="s">
        <v>387</v>
      </c>
      <c r="H4210" t="s">
        <v>8547</v>
      </c>
      <c r="I4210" t="s">
        <v>37</v>
      </c>
      <c r="J4210" t="s">
        <v>8548</v>
      </c>
      <c r="K4210" t="s">
        <v>8549</v>
      </c>
      <c r="L4210" t="s">
        <v>37</v>
      </c>
      <c r="M4210" t="s">
        <v>450</v>
      </c>
      <c r="N4210" t="s">
        <v>450</v>
      </c>
      <c r="O4210" t="s">
        <v>5230</v>
      </c>
      <c r="P4210" t="s">
        <v>6048</v>
      </c>
      <c r="Q4210" t="s">
        <v>6048</v>
      </c>
      <c r="R4210" t="s">
        <v>127</v>
      </c>
      <c r="S4210" t="s">
        <v>164</v>
      </c>
      <c r="T4210" t="s">
        <v>6309</v>
      </c>
      <c r="U4210" t="s">
        <v>6310</v>
      </c>
      <c r="X4210">
        <v>2</v>
      </c>
      <c r="Y4210">
        <v>0</v>
      </c>
      <c r="Z4210">
        <v>0</v>
      </c>
      <c r="AA4210">
        <v>0</v>
      </c>
      <c r="AB4210">
        <v>2600</v>
      </c>
      <c r="AC4210" t="s">
        <v>47</v>
      </c>
      <c r="AD4210">
        <f>+VLOOKUP(T4210,items!$A$2:$D$1255,4,0)</f>
        <v>0</v>
      </c>
      <c r="AE4210">
        <f>+VLOOKUP(T4210,Tabla1[],5,0)</f>
        <v>0</v>
      </c>
      <c r="AF4210">
        <f t="shared" si="65"/>
        <v>12</v>
      </c>
    </row>
    <row r="4211" spans="1:32" x14ac:dyDescent="0.25">
      <c r="A4211">
        <v>100211</v>
      </c>
      <c r="B4211" t="s">
        <v>8546</v>
      </c>
      <c r="C4211" t="s">
        <v>75</v>
      </c>
      <c r="D4211">
        <v>0</v>
      </c>
      <c r="F4211" t="s">
        <v>387</v>
      </c>
      <c r="G4211" t="s">
        <v>387</v>
      </c>
      <c r="H4211" t="s">
        <v>8547</v>
      </c>
      <c r="I4211" t="s">
        <v>37</v>
      </c>
      <c r="J4211" t="s">
        <v>8548</v>
      </c>
      <c r="K4211" t="s">
        <v>8549</v>
      </c>
      <c r="L4211" t="s">
        <v>37</v>
      </c>
      <c r="M4211" t="s">
        <v>450</v>
      </c>
      <c r="N4211" t="s">
        <v>450</v>
      </c>
      <c r="O4211" t="s">
        <v>5230</v>
      </c>
      <c r="P4211" t="s">
        <v>6048</v>
      </c>
      <c r="Q4211" t="s">
        <v>6048</v>
      </c>
      <c r="R4211" t="s">
        <v>127</v>
      </c>
      <c r="S4211" t="s">
        <v>164</v>
      </c>
      <c r="T4211" t="s">
        <v>1290</v>
      </c>
      <c r="U4211" t="s">
        <v>1291</v>
      </c>
      <c r="X4211">
        <v>1</v>
      </c>
      <c r="Y4211">
        <v>0</v>
      </c>
      <c r="Z4211">
        <v>0</v>
      </c>
      <c r="AA4211">
        <v>0</v>
      </c>
      <c r="AB4211">
        <v>63900</v>
      </c>
      <c r="AC4211" t="s">
        <v>47</v>
      </c>
      <c r="AD4211">
        <f>+VLOOKUP(T4211,items!$A$2:$D$1255,4,0)</f>
        <v>0</v>
      </c>
      <c r="AE4211">
        <f>+VLOOKUP(T4211,Tabla1[],5,0)</f>
        <v>0</v>
      </c>
      <c r="AF4211">
        <f t="shared" si="65"/>
        <v>12</v>
      </c>
    </row>
    <row r="4212" spans="1:32" x14ac:dyDescent="0.25">
      <c r="A4212">
        <v>100211</v>
      </c>
      <c r="B4212" t="s">
        <v>8546</v>
      </c>
      <c r="C4212" t="s">
        <v>75</v>
      </c>
      <c r="D4212">
        <v>0</v>
      </c>
      <c r="F4212" t="s">
        <v>387</v>
      </c>
      <c r="G4212" t="s">
        <v>387</v>
      </c>
      <c r="H4212" t="s">
        <v>8547</v>
      </c>
      <c r="I4212" t="s">
        <v>37</v>
      </c>
      <c r="J4212" t="s">
        <v>8548</v>
      </c>
      <c r="K4212" t="s">
        <v>8549</v>
      </c>
      <c r="L4212" t="s">
        <v>37</v>
      </c>
      <c r="M4212" t="s">
        <v>450</v>
      </c>
      <c r="N4212" t="s">
        <v>450</v>
      </c>
      <c r="O4212" t="s">
        <v>5230</v>
      </c>
      <c r="P4212" t="s">
        <v>6048</v>
      </c>
      <c r="Q4212" t="s">
        <v>6048</v>
      </c>
      <c r="R4212" t="s">
        <v>127</v>
      </c>
      <c r="S4212" t="s">
        <v>164</v>
      </c>
      <c r="T4212" t="s">
        <v>6311</v>
      </c>
      <c r="U4212" t="s">
        <v>6312</v>
      </c>
      <c r="X4212">
        <v>2</v>
      </c>
      <c r="Y4212">
        <v>0</v>
      </c>
      <c r="Z4212">
        <v>0</v>
      </c>
      <c r="AA4212">
        <v>0</v>
      </c>
      <c r="AB4212">
        <v>800</v>
      </c>
      <c r="AC4212" t="s">
        <v>47</v>
      </c>
      <c r="AD4212">
        <f>+VLOOKUP(T4212,items!$A$2:$D$1255,4,0)</f>
        <v>0</v>
      </c>
      <c r="AE4212">
        <f>+VLOOKUP(T4212,Tabla1[],5,0)</f>
        <v>0</v>
      </c>
      <c r="AF4212">
        <f t="shared" si="65"/>
        <v>12</v>
      </c>
    </row>
    <row r="4213" spans="1:32" x14ac:dyDescent="0.25">
      <c r="A4213">
        <v>100212</v>
      </c>
      <c r="B4213" t="s">
        <v>8550</v>
      </c>
      <c r="C4213" t="s">
        <v>75</v>
      </c>
      <c r="D4213">
        <v>0</v>
      </c>
      <c r="F4213" t="s">
        <v>387</v>
      </c>
      <c r="G4213" t="s">
        <v>450</v>
      </c>
      <c r="H4213" t="s">
        <v>8551</v>
      </c>
      <c r="I4213" t="s">
        <v>37</v>
      </c>
      <c r="J4213" t="s">
        <v>8552</v>
      </c>
      <c r="K4213" t="s">
        <v>8553</v>
      </c>
      <c r="L4213" t="s">
        <v>37</v>
      </c>
      <c r="M4213" t="s">
        <v>343</v>
      </c>
      <c r="N4213" t="s">
        <v>343</v>
      </c>
      <c r="O4213" t="s">
        <v>4506</v>
      </c>
      <c r="P4213" t="s">
        <v>6048</v>
      </c>
      <c r="Q4213" t="s">
        <v>6048</v>
      </c>
      <c r="R4213" t="s">
        <v>127</v>
      </c>
      <c r="S4213" t="s">
        <v>164</v>
      </c>
      <c r="T4213" t="s">
        <v>3238</v>
      </c>
      <c r="U4213" t="s">
        <v>3239</v>
      </c>
      <c r="X4213">
        <v>14</v>
      </c>
      <c r="Y4213">
        <v>0</v>
      </c>
      <c r="Z4213">
        <v>0</v>
      </c>
      <c r="AA4213">
        <v>0</v>
      </c>
      <c r="AB4213">
        <v>736400</v>
      </c>
      <c r="AC4213" t="s">
        <v>47</v>
      </c>
      <c r="AD4213">
        <f>+VLOOKUP(T4213,items!$A$2:$D$1255,4,0)</f>
        <v>0</v>
      </c>
      <c r="AE4213">
        <f>+VLOOKUP(T4213,Tabla1[],5,0)</f>
        <v>0</v>
      </c>
      <c r="AF4213">
        <f t="shared" si="65"/>
        <v>12</v>
      </c>
    </row>
    <row r="4214" spans="1:32" x14ac:dyDescent="0.25">
      <c r="A4214">
        <v>100222</v>
      </c>
      <c r="B4214" t="s">
        <v>8554</v>
      </c>
      <c r="C4214" t="s">
        <v>33</v>
      </c>
      <c r="D4214">
        <v>0</v>
      </c>
      <c r="F4214" t="s">
        <v>450</v>
      </c>
      <c r="G4214" t="s">
        <v>450</v>
      </c>
      <c r="H4214" t="s">
        <v>8555</v>
      </c>
      <c r="I4214" t="s">
        <v>37</v>
      </c>
      <c r="J4214" t="s">
        <v>37</v>
      </c>
      <c r="K4214" t="s">
        <v>8556</v>
      </c>
      <c r="L4214" t="s">
        <v>37</v>
      </c>
      <c r="M4214" t="s">
        <v>343</v>
      </c>
      <c r="N4214" t="s">
        <v>343</v>
      </c>
      <c r="O4214" t="s">
        <v>4506</v>
      </c>
      <c r="P4214" t="s">
        <v>1973</v>
      </c>
      <c r="Q4214" t="s">
        <v>4506</v>
      </c>
      <c r="R4214" t="s">
        <v>411</v>
      </c>
      <c r="S4214" t="s">
        <v>108</v>
      </c>
      <c r="T4214" t="s">
        <v>8517</v>
      </c>
      <c r="U4214" t="s">
        <v>8518</v>
      </c>
      <c r="X4214">
        <v>2</v>
      </c>
      <c r="Y4214">
        <v>0</v>
      </c>
      <c r="Z4214">
        <v>0</v>
      </c>
      <c r="AA4214">
        <v>0</v>
      </c>
      <c r="AB4214">
        <v>600000</v>
      </c>
      <c r="AC4214" t="s">
        <v>47</v>
      </c>
      <c r="AD4214" t="e">
        <f>+VLOOKUP(T4214,items!$A$2:$D$1255,4,0)</f>
        <v>#N/A</v>
      </c>
      <c r="AE4214" t="e">
        <f>+VLOOKUP(T4214,Tabla1[],5,0)</f>
        <v>#N/A</v>
      </c>
      <c r="AF4214">
        <f t="shared" si="65"/>
        <v>12</v>
      </c>
    </row>
    <row r="4215" spans="1:32" x14ac:dyDescent="0.25">
      <c r="A4215">
        <v>100222</v>
      </c>
      <c r="B4215" t="s">
        <v>8554</v>
      </c>
      <c r="C4215" t="s">
        <v>33</v>
      </c>
      <c r="D4215">
        <v>0</v>
      </c>
      <c r="F4215" t="s">
        <v>450</v>
      </c>
      <c r="G4215" t="s">
        <v>450</v>
      </c>
      <c r="H4215" t="s">
        <v>8555</v>
      </c>
      <c r="I4215" t="s">
        <v>37</v>
      </c>
      <c r="J4215" t="s">
        <v>37</v>
      </c>
      <c r="K4215" t="s">
        <v>8556</v>
      </c>
      <c r="L4215" t="s">
        <v>37</v>
      </c>
      <c r="M4215" t="s">
        <v>343</v>
      </c>
      <c r="N4215" t="s">
        <v>343</v>
      </c>
      <c r="O4215" t="s">
        <v>4506</v>
      </c>
      <c r="P4215" t="s">
        <v>1973</v>
      </c>
      <c r="Q4215" t="s">
        <v>4506</v>
      </c>
      <c r="R4215" t="s">
        <v>411</v>
      </c>
      <c r="S4215" t="s">
        <v>108</v>
      </c>
      <c r="T4215" t="s">
        <v>314</v>
      </c>
      <c r="U4215" t="s">
        <v>315</v>
      </c>
      <c r="X4215">
        <v>1</v>
      </c>
      <c r="Y4215">
        <v>0</v>
      </c>
      <c r="Z4215">
        <v>0</v>
      </c>
      <c r="AA4215">
        <v>0</v>
      </c>
      <c r="AB4215">
        <v>50000</v>
      </c>
      <c r="AC4215" t="s">
        <v>47</v>
      </c>
      <c r="AD4215">
        <f>+VLOOKUP(T4215,items!$A$2:$D$1255,4,0)</f>
        <v>0</v>
      </c>
      <c r="AE4215">
        <f>+VLOOKUP(T4215,Tabla1[],5,0)</f>
        <v>0</v>
      </c>
      <c r="AF4215">
        <f t="shared" si="65"/>
        <v>12</v>
      </c>
    </row>
    <row r="4216" spans="1:32" x14ac:dyDescent="0.25">
      <c r="A4216">
        <v>100224</v>
      </c>
      <c r="B4216" t="s">
        <v>8557</v>
      </c>
      <c r="C4216" t="s">
        <v>33</v>
      </c>
      <c r="D4216">
        <v>0</v>
      </c>
      <c r="F4216" t="s">
        <v>450</v>
      </c>
      <c r="G4216" t="s">
        <v>6792</v>
      </c>
      <c r="H4216" t="s">
        <v>8558</v>
      </c>
      <c r="I4216" t="s">
        <v>37</v>
      </c>
      <c r="J4216" t="s">
        <v>8559</v>
      </c>
      <c r="K4216" t="s">
        <v>8560</v>
      </c>
      <c r="L4216" t="s">
        <v>8561</v>
      </c>
      <c r="M4216" t="s">
        <v>2608</v>
      </c>
      <c r="N4216" t="s">
        <v>2608</v>
      </c>
      <c r="O4216" t="s">
        <v>308</v>
      </c>
      <c r="P4216" t="s">
        <v>7766</v>
      </c>
      <c r="Q4216" t="s">
        <v>5856</v>
      </c>
      <c r="R4216" t="s">
        <v>127</v>
      </c>
      <c r="S4216" t="s">
        <v>256</v>
      </c>
      <c r="T4216" t="s">
        <v>8562</v>
      </c>
      <c r="U4216" t="s">
        <v>8563</v>
      </c>
      <c r="X4216">
        <v>1</v>
      </c>
      <c r="Y4216">
        <v>5100</v>
      </c>
      <c r="Z4216">
        <v>0</v>
      </c>
      <c r="AA4216">
        <v>2100</v>
      </c>
      <c r="AB4216">
        <v>575100</v>
      </c>
      <c r="AC4216" t="s">
        <v>47</v>
      </c>
      <c r="AD4216">
        <f>+VLOOKUP(T4216,items!$A$2:$D$1255,4,0)</f>
        <v>0</v>
      </c>
      <c r="AE4216">
        <f>+VLOOKUP(T4216,Tabla1[],5,0)</f>
        <v>0</v>
      </c>
      <c r="AF4216">
        <f t="shared" si="65"/>
        <v>1</v>
      </c>
    </row>
    <row r="4217" spans="1:32" x14ac:dyDescent="0.25">
      <c r="A4217">
        <v>100224</v>
      </c>
      <c r="B4217" t="s">
        <v>8557</v>
      </c>
      <c r="C4217" t="s">
        <v>33</v>
      </c>
      <c r="D4217">
        <v>0</v>
      </c>
      <c r="F4217" t="s">
        <v>450</v>
      </c>
      <c r="G4217" t="s">
        <v>6792</v>
      </c>
      <c r="H4217" t="s">
        <v>8558</v>
      </c>
      <c r="I4217" t="s">
        <v>37</v>
      </c>
      <c r="J4217" t="s">
        <v>8559</v>
      </c>
      <c r="K4217" t="s">
        <v>8560</v>
      </c>
      <c r="L4217" t="s">
        <v>8561</v>
      </c>
      <c r="M4217" t="s">
        <v>2608</v>
      </c>
      <c r="N4217" t="s">
        <v>2608</v>
      </c>
      <c r="O4217" t="s">
        <v>308</v>
      </c>
      <c r="P4217" t="s">
        <v>7766</v>
      </c>
      <c r="Q4217" t="s">
        <v>5856</v>
      </c>
      <c r="R4217" t="s">
        <v>127</v>
      </c>
      <c r="S4217" t="s">
        <v>256</v>
      </c>
      <c r="T4217" t="s">
        <v>94</v>
      </c>
      <c r="U4217" t="s">
        <v>95</v>
      </c>
      <c r="X4217">
        <v>1</v>
      </c>
      <c r="Y4217">
        <v>0</v>
      </c>
      <c r="Z4217">
        <v>0</v>
      </c>
      <c r="AA4217">
        <v>0</v>
      </c>
      <c r="AB4217">
        <v>80000</v>
      </c>
      <c r="AC4217" t="s">
        <v>47</v>
      </c>
      <c r="AD4217" t="e">
        <f>+VLOOKUP(T4217,items!$A$2:$D$1255,4,0)</f>
        <v>#N/A</v>
      </c>
      <c r="AE4217" t="e">
        <f>+VLOOKUP(T4217,Tabla1[],5,0)</f>
        <v>#N/A</v>
      </c>
      <c r="AF4217">
        <f t="shared" si="65"/>
        <v>1</v>
      </c>
    </row>
    <row r="4218" spans="1:32" x14ac:dyDescent="0.25">
      <c r="A4218">
        <v>100230</v>
      </c>
      <c r="B4218" t="s">
        <v>1403</v>
      </c>
      <c r="C4218" t="s">
        <v>75</v>
      </c>
      <c r="D4218">
        <v>0</v>
      </c>
      <c r="F4218" t="s">
        <v>450</v>
      </c>
      <c r="G4218" t="s">
        <v>450</v>
      </c>
      <c r="H4218" t="s">
        <v>8564</v>
      </c>
      <c r="I4218" t="s">
        <v>37</v>
      </c>
      <c r="J4218" t="s">
        <v>8565</v>
      </c>
      <c r="K4218" t="s">
        <v>8566</v>
      </c>
      <c r="L4218" t="s">
        <v>37</v>
      </c>
      <c r="M4218" t="s">
        <v>343</v>
      </c>
      <c r="N4218" t="s">
        <v>343</v>
      </c>
      <c r="O4218" t="s">
        <v>4506</v>
      </c>
      <c r="P4218" t="s">
        <v>6048</v>
      </c>
      <c r="Q4218" t="s">
        <v>6048</v>
      </c>
      <c r="R4218" t="s">
        <v>127</v>
      </c>
      <c r="S4218" t="s">
        <v>164</v>
      </c>
      <c r="T4218" t="s">
        <v>1573</v>
      </c>
      <c r="U4218" t="s">
        <v>1574</v>
      </c>
      <c r="X4218">
        <v>1</v>
      </c>
      <c r="Y4218">
        <v>0</v>
      </c>
      <c r="Z4218">
        <v>0</v>
      </c>
      <c r="AA4218">
        <v>0</v>
      </c>
      <c r="AB4218">
        <v>118000</v>
      </c>
      <c r="AC4218" t="s">
        <v>47</v>
      </c>
      <c r="AD4218">
        <f>+VLOOKUP(T4218,items!$A$2:$D$1255,4,0)</f>
        <v>0</v>
      </c>
      <c r="AE4218">
        <f>+VLOOKUP(T4218,Tabla1[],5,0)</f>
        <v>0</v>
      </c>
      <c r="AF4218">
        <f t="shared" si="65"/>
        <v>12</v>
      </c>
    </row>
    <row r="4219" spans="1:32" x14ac:dyDescent="0.25">
      <c r="A4219">
        <v>100233</v>
      </c>
      <c r="B4219" t="s">
        <v>8567</v>
      </c>
      <c r="C4219" t="s">
        <v>75</v>
      </c>
      <c r="D4219">
        <v>0</v>
      </c>
      <c r="F4219" t="s">
        <v>450</v>
      </c>
      <c r="G4219" t="s">
        <v>6716</v>
      </c>
      <c r="H4219" t="s">
        <v>8568</v>
      </c>
      <c r="I4219" t="s">
        <v>8569</v>
      </c>
      <c r="J4219" t="s">
        <v>8570</v>
      </c>
      <c r="K4219" t="s">
        <v>8571</v>
      </c>
      <c r="L4219" t="s">
        <v>8572</v>
      </c>
      <c r="M4219" t="s">
        <v>7312</v>
      </c>
      <c r="N4219" t="s">
        <v>3935</v>
      </c>
      <c r="O4219" t="s">
        <v>7384</v>
      </c>
      <c r="P4219" t="s">
        <v>6762</v>
      </c>
      <c r="Q4219" t="s">
        <v>188</v>
      </c>
      <c r="R4219" t="s">
        <v>63</v>
      </c>
      <c r="S4219" t="s">
        <v>346</v>
      </c>
      <c r="T4219" t="s">
        <v>347</v>
      </c>
      <c r="U4219" t="s">
        <v>348</v>
      </c>
      <c r="W4219" t="s">
        <v>114</v>
      </c>
      <c r="X4219">
        <v>1</v>
      </c>
      <c r="Y4219">
        <v>6570</v>
      </c>
      <c r="Z4219">
        <v>0</v>
      </c>
      <c r="AA4219">
        <v>0</v>
      </c>
      <c r="AB4219">
        <v>1451974</v>
      </c>
      <c r="AC4219" t="s">
        <v>47</v>
      </c>
      <c r="AD4219">
        <f>+VLOOKUP(T4219,items!$A$2:$D$1255,4,0)</f>
        <v>0</v>
      </c>
      <c r="AE4219">
        <f>+VLOOKUP(T4219,Tabla1[],5,0)</f>
        <v>0</v>
      </c>
      <c r="AF4219">
        <f t="shared" si="65"/>
        <v>2</v>
      </c>
    </row>
    <row r="4220" spans="1:32" x14ac:dyDescent="0.25">
      <c r="A4220">
        <v>100233</v>
      </c>
      <c r="B4220" t="s">
        <v>8567</v>
      </c>
      <c r="C4220" t="s">
        <v>75</v>
      </c>
      <c r="D4220">
        <v>0</v>
      </c>
      <c r="F4220" t="s">
        <v>450</v>
      </c>
      <c r="G4220" t="s">
        <v>6716</v>
      </c>
      <c r="H4220" t="s">
        <v>8568</v>
      </c>
      <c r="I4220" t="s">
        <v>8569</v>
      </c>
      <c r="J4220" t="s">
        <v>8570</v>
      </c>
      <c r="K4220" t="s">
        <v>8571</v>
      </c>
      <c r="L4220" t="s">
        <v>8572</v>
      </c>
      <c r="M4220" t="s">
        <v>7312</v>
      </c>
      <c r="N4220" t="s">
        <v>3935</v>
      </c>
      <c r="O4220" t="s">
        <v>7384</v>
      </c>
      <c r="P4220" t="s">
        <v>6762</v>
      </c>
      <c r="Q4220" t="s">
        <v>188</v>
      </c>
      <c r="R4220" t="s">
        <v>63</v>
      </c>
      <c r="S4220" t="s">
        <v>346</v>
      </c>
      <c r="T4220" t="s">
        <v>1519</v>
      </c>
      <c r="U4220" t="s">
        <v>1520</v>
      </c>
      <c r="V4220" t="s">
        <v>244</v>
      </c>
      <c r="W4220" t="s">
        <v>114</v>
      </c>
      <c r="X4220">
        <v>1</v>
      </c>
      <c r="Y4220">
        <v>2450</v>
      </c>
      <c r="Z4220">
        <v>0</v>
      </c>
      <c r="AA4220">
        <v>6570</v>
      </c>
      <c r="AB4220">
        <v>6854526</v>
      </c>
      <c r="AC4220" t="s">
        <v>47</v>
      </c>
      <c r="AD4220" t="str">
        <f>+VLOOKUP(T4220,items!$A$2:$D$1255,4,0)</f>
        <v>PERGOLA</v>
      </c>
      <c r="AE4220" t="str">
        <f>+VLOOKUP(T4220,Tabla1[],5,0)</f>
        <v>PERGOLITE</v>
      </c>
      <c r="AF4220">
        <f t="shared" si="65"/>
        <v>2</v>
      </c>
    </row>
    <row r="4221" spans="1:32" x14ac:dyDescent="0.25">
      <c r="A4221">
        <v>100233</v>
      </c>
      <c r="B4221" t="s">
        <v>8567</v>
      </c>
      <c r="C4221" t="s">
        <v>75</v>
      </c>
      <c r="D4221">
        <v>0</v>
      </c>
      <c r="F4221" t="s">
        <v>450</v>
      </c>
      <c r="G4221" t="s">
        <v>6716</v>
      </c>
      <c r="H4221" t="s">
        <v>8568</v>
      </c>
      <c r="I4221" t="s">
        <v>8569</v>
      </c>
      <c r="J4221" t="s">
        <v>8570</v>
      </c>
      <c r="K4221" t="s">
        <v>8571</v>
      </c>
      <c r="L4221" t="s">
        <v>8572</v>
      </c>
      <c r="M4221" t="s">
        <v>7312</v>
      </c>
      <c r="N4221" t="s">
        <v>3935</v>
      </c>
      <c r="O4221" t="s">
        <v>7384</v>
      </c>
      <c r="P4221" t="s">
        <v>6762</v>
      </c>
      <c r="Q4221" t="s">
        <v>188</v>
      </c>
      <c r="R4221" t="s">
        <v>63</v>
      </c>
      <c r="S4221" t="s">
        <v>346</v>
      </c>
      <c r="T4221" t="s">
        <v>1805</v>
      </c>
      <c r="U4221" t="s">
        <v>1806</v>
      </c>
      <c r="X4221">
        <v>4</v>
      </c>
      <c r="Y4221">
        <v>2500</v>
      </c>
      <c r="Z4221">
        <v>0</v>
      </c>
      <c r="AA4221">
        <v>0</v>
      </c>
      <c r="AB4221">
        <v>1102352</v>
      </c>
      <c r="AC4221" t="s">
        <v>47</v>
      </c>
      <c r="AD4221">
        <f>+VLOOKUP(T4221,items!$A$2:$D$1255,4,0)</f>
        <v>0</v>
      </c>
      <c r="AE4221">
        <f>+VLOOKUP(T4221,Tabla1[],5,0)</f>
        <v>0</v>
      </c>
      <c r="AF4221">
        <f t="shared" si="65"/>
        <v>2</v>
      </c>
    </row>
    <row r="4222" spans="1:32" x14ac:dyDescent="0.25">
      <c r="A4222">
        <v>100234</v>
      </c>
      <c r="B4222" t="s">
        <v>8573</v>
      </c>
      <c r="C4222" t="s">
        <v>75</v>
      </c>
      <c r="D4222">
        <v>0</v>
      </c>
      <c r="F4222" t="s">
        <v>450</v>
      </c>
      <c r="G4222" t="s">
        <v>310</v>
      </c>
      <c r="H4222" t="s">
        <v>37</v>
      </c>
      <c r="I4222" t="s">
        <v>37</v>
      </c>
      <c r="J4222" t="s">
        <v>37</v>
      </c>
      <c r="K4222" t="s">
        <v>37</v>
      </c>
      <c r="L4222" t="s">
        <v>37</v>
      </c>
      <c r="M4222" t="s">
        <v>759</v>
      </c>
      <c r="N4222" t="s">
        <v>8428</v>
      </c>
      <c r="O4222" t="s">
        <v>969</v>
      </c>
      <c r="P4222" t="s">
        <v>271</v>
      </c>
      <c r="Q4222" t="s">
        <v>7899</v>
      </c>
      <c r="R4222" t="s">
        <v>282</v>
      </c>
      <c r="S4222" t="s">
        <v>346</v>
      </c>
      <c r="T4222" t="s">
        <v>347</v>
      </c>
      <c r="U4222" t="s">
        <v>348</v>
      </c>
      <c r="W4222" t="s">
        <v>114</v>
      </c>
      <c r="X4222">
        <v>1</v>
      </c>
      <c r="Y4222">
        <v>23000</v>
      </c>
      <c r="Z4222">
        <v>0</v>
      </c>
      <c r="AA4222">
        <v>0</v>
      </c>
      <c r="AB4222">
        <v>2679916</v>
      </c>
      <c r="AC4222" t="s">
        <v>285</v>
      </c>
      <c r="AD4222">
        <f>+VLOOKUP(T4222,items!$A$2:$D$1255,4,0)</f>
        <v>0</v>
      </c>
      <c r="AE4222">
        <f>+VLOOKUP(T4222,Tabla1[],5,0)</f>
        <v>0</v>
      </c>
      <c r="AF4222">
        <f t="shared" si="65"/>
        <v>3</v>
      </c>
    </row>
    <row r="4223" spans="1:32" x14ac:dyDescent="0.25">
      <c r="A4223">
        <v>100234</v>
      </c>
      <c r="B4223" t="s">
        <v>8573</v>
      </c>
      <c r="C4223" t="s">
        <v>75</v>
      </c>
      <c r="D4223">
        <v>0</v>
      </c>
      <c r="F4223" t="s">
        <v>450</v>
      </c>
      <c r="G4223" t="s">
        <v>310</v>
      </c>
      <c r="H4223" t="s">
        <v>37</v>
      </c>
      <c r="I4223" t="s">
        <v>37</v>
      </c>
      <c r="J4223" t="s">
        <v>37</v>
      </c>
      <c r="K4223" t="s">
        <v>37</v>
      </c>
      <c r="L4223" t="s">
        <v>37</v>
      </c>
      <c r="M4223" t="s">
        <v>759</v>
      </c>
      <c r="N4223" t="s">
        <v>8428</v>
      </c>
      <c r="O4223" t="s">
        <v>969</v>
      </c>
      <c r="P4223" t="s">
        <v>271</v>
      </c>
      <c r="Q4223" t="s">
        <v>7899</v>
      </c>
      <c r="R4223" t="s">
        <v>282</v>
      </c>
      <c r="S4223" t="s">
        <v>346</v>
      </c>
      <c r="T4223" t="s">
        <v>347</v>
      </c>
      <c r="U4223" t="s">
        <v>348</v>
      </c>
      <c r="W4223" t="s">
        <v>114</v>
      </c>
      <c r="X4223">
        <v>2</v>
      </c>
      <c r="Y4223">
        <v>11000</v>
      </c>
      <c r="Z4223">
        <v>0</v>
      </c>
      <c r="AA4223">
        <v>0</v>
      </c>
      <c r="AB4223">
        <v>3049894</v>
      </c>
      <c r="AC4223" t="s">
        <v>285</v>
      </c>
      <c r="AD4223">
        <f>+VLOOKUP(T4223,items!$A$2:$D$1255,4,0)</f>
        <v>0</v>
      </c>
      <c r="AE4223">
        <f>+VLOOKUP(T4223,Tabla1[],5,0)</f>
        <v>0</v>
      </c>
      <c r="AF4223">
        <f t="shared" si="65"/>
        <v>3</v>
      </c>
    </row>
    <row r="4224" spans="1:32" x14ac:dyDescent="0.25">
      <c r="A4224">
        <v>100234</v>
      </c>
      <c r="B4224" t="s">
        <v>8573</v>
      </c>
      <c r="C4224" t="s">
        <v>75</v>
      </c>
      <c r="D4224">
        <v>0</v>
      </c>
      <c r="F4224" t="s">
        <v>450</v>
      </c>
      <c r="G4224" t="s">
        <v>310</v>
      </c>
      <c r="H4224" t="s">
        <v>37</v>
      </c>
      <c r="I4224" t="s">
        <v>37</v>
      </c>
      <c r="J4224" t="s">
        <v>37</v>
      </c>
      <c r="K4224" t="s">
        <v>37</v>
      </c>
      <c r="L4224" t="s">
        <v>37</v>
      </c>
      <c r="M4224" t="s">
        <v>759</v>
      </c>
      <c r="N4224" t="s">
        <v>8428</v>
      </c>
      <c r="O4224" t="s">
        <v>969</v>
      </c>
      <c r="P4224" t="s">
        <v>271</v>
      </c>
      <c r="Q4224" t="s">
        <v>7899</v>
      </c>
      <c r="R4224" t="s">
        <v>282</v>
      </c>
      <c r="S4224" t="s">
        <v>346</v>
      </c>
      <c r="T4224" t="s">
        <v>347</v>
      </c>
      <c r="U4224" t="s">
        <v>348</v>
      </c>
      <c r="W4224" t="s">
        <v>114</v>
      </c>
      <c r="X4224">
        <v>4</v>
      </c>
      <c r="Y4224">
        <v>9000</v>
      </c>
      <c r="Z4224">
        <v>0</v>
      </c>
      <c r="AA4224">
        <v>0</v>
      </c>
      <c r="AB4224">
        <v>4543864</v>
      </c>
      <c r="AC4224" t="s">
        <v>285</v>
      </c>
      <c r="AD4224">
        <f>+VLOOKUP(T4224,items!$A$2:$D$1255,4,0)</f>
        <v>0</v>
      </c>
      <c r="AE4224">
        <f>+VLOOKUP(T4224,Tabla1[],5,0)</f>
        <v>0</v>
      </c>
      <c r="AF4224">
        <f t="shared" si="65"/>
        <v>3</v>
      </c>
    </row>
    <row r="4225" spans="1:32" x14ac:dyDescent="0.25">
      <c r="A4225">
        <v>100234</v>
      </c>
      <c r="B4225" t="s">
        <v>8573</v>
      </c>
      <c r="C4225" t="s">
        <v>75</v>
      </c>
      <c r="D4225">
        <v>0</v>
      </c>
      <c r="F4225" t="s">
        <v>450</v>
      </c>
      <c r="G4225" t="s">
        <v>310</v>
      </c>
      <c r="H4225" t="s">
        <v>37</v>
      </c>
      <c r="I4225" t="s">
        <v>37</v>
      </c>
      <c r="J4225" t="s">
        <v>37</v>
      </c>
      <c r="K4225" t="s">
        <v>37</v>
      </c>
      <c r="L4225" t="s">
        <v>37</v>
      </c>
      <c r="M4225" t="s">
        <v>759</v>
      </c>
      <c r="N4225" t="s">
        <v>8428</v>
      </c>
      <c r="O4225" t="s">
        <v>969</v>
      </c>
      <c r="P4225" t="s">
        <v>271</v>
      </c>
      <c r="Q4225" t="s">
        <v>7899</v>
      </c>
      <c r="R4225" t="s">
        <v>282</v>
      </c>
      <c r="S4225" t="s">
        <v>346</v>
      </c>
      <c r="T4225" t="s">
        <v>347</v>
      </c>
      <c r="U4225" t="s">
        <v>348</v>
      </c>
      <c r="W4225" t="s">
        <v>114</v>
      </c>
      <c r="X4225">
        <v>2</v>
      </c>
      <c r="Y4225">
        <v>5400</v>
      </c>
      <c r="Z4225">
        <v>0</v>
      </c>
      <c r="AA4225">
        <v>0</v>
      </c>
      <c r="AB4225">
        <v>1539956</v>
      </c>
      <c r="AC4225" t="s">
        <v>285</v>
      </c>
      <c r="AD4225">
        <f>+VLOOKUP(T4225,items!$A$2:$D$1255,4,0)</f>
        <v>0</v>
      </c>
      <c r="AE4225">
        <f>+VLOOKUP(T4225,Tabla1[],5,0)</f>
        <v>0</v>
      </c>
      <c r="AF4225">
        <f t="shared" si="65"/>
        <v>3</v>
      </c>
    </row>
    <row r="4226" spans="1:32" x14ac:dyDescent="0.25">
      <c r="A4226">
        <v>100234</v>
      </c>
      <c r="B4226" t="s">
        <v>8573</v>
      </c>
      <c r="C4226" t="s">
        <v>75</v>
      </c>
      <c r="D4226">
        <v>0</v>
      </c>
      <c r="F4226" t="s">
        <v>450</v>
      </c>
      <c r="G4226" t="s">
        <v>310</v>
      </c>
      <c r="H4226" t="s">
        <v>37</v>
      </c>
      <c r="I4226" t="s">
        <v>37</v>
      </c>
      <c r="J4226" t="s">
        <v>37</v>
      </c>
      <c r="K4226" t="s">
        <v>37</v>
      </c>
      <c r="L4226" t="s">
        <v>37</v>
      </c>
      <c r="M4226" t="s">
        <v>759</v>
      </c>
      <c r="N4226" t="s">
        <v>8428</v>
      </c>
      <c r="O4226" t="s">
        <v>969</v>
      </c>
      <c r="P4226" t="s">
        <v>271</v>
      </c>
      <c r="Q4226" t="s">
        <v>7899</v>
      </c>
      <c r="R4226" t="s">
        <v>282</v>
      </c>
      <c r="S4226" t="s">
        <v>346</v>
      </c>
      <c r="T4226" t="s">
        <v>2640</v>
      </c>
      <c r="U4226" t="s">
        <v>2641</v>
      </c>
      <c r="X4226">
        <v>1</v>
      </c>
      <c r="Y4226">
        <v>3000</v>
      </c>
      <c r="Z4226">
        <v>0</v>
      </c>
      <c r="AA4226">
        <v>0</v>
      </c>
      <c r="AB4226">
        <v>1131425</v>
      </c>
      <c r="AC4226" t="s">
        <v>285</v>
      </c>
      <c r="AD4226">
        <f>+VLOOKUP(T4226,items!$A$2:$D$1255,4,0)</f>
        <v>0</v>
      </c>
      <c r="AE4226">
        <f>+VLOOKUP(T4226,Tabla1[],5,0)</f>
        <v>0</v>
      </c>
      <c r="AF4226">
        <f t="shared" ref="AF4226:AF4289" si="66">+MONTH(O4226)</f>
        <v>3</v>
      </c>
    </row>
    <row r="4227" spans="1:32" x14ac:dyDescent="0.25">
      <c r="A4227">
        <v>100234</v>
      </c>
      <c r="B4227" t="s">
        <v>8573</v>
      </c>
      <c r="C4227" t="s">
        <v>75</v>
      </c>
      <c r="D4227">
        <v>0</v>
      </c>
      <c r="F4227" t="s">
        <v>450</v>
      </c>
      <c r="G4227" t="s">
        <v>310</v>
      </c>
      <c r="H4227" t="s">
        <v>37</v>
      </c>
      <c r="I4227" t="s">
        <v>37</v>
      </c>
      <c r="J4227" t="s">
        <v>37</v>
      </c>
      <c r="K4227" t="s">
        <v>37</v>
      </c>
      <c r="L4227" t="s">
        <v>37</v>
      </c>
      <c r="M4227" t="s">
        <v>759</v>
      </c>
      <c r="N4227" t="s">
        <v>8428</v>
      </c>
      <c r="O4227" t="s">
        <v>969</v>
      </c>
      <c r="P4227" t="s">
        <v>271</v>
      </c>
      <c r="Q4227" t="s">
        <v>7899</v>
      </c>
      <c r="R4227" t="s">
        <v>282</v>
      </c>
      <c r="S4227" t="s">
        <v>346</v>
      </c>
      <c r="T4227" t="s">
        <v>2640</v>
      </c>
      <c r="U4227" t="s">
        <v>2641</v>
      </c>
      <c r="X4227">
        <v>4</v>
      </c>
      <c r="Y4227">
        <v>5400</v>
      </c>
      <c r="Z4227">
        <v>0</v>
      </c>
      <c r="AA4227">
        <v>0</v>
      </c>
      <c r="AB4227">
        <v>6397264</v>
      </c>
      <c r="AC4227" t="s">
        <v>285</v>
      </c>
      <c r="AD4227">
        <f>+VLOOKUP(T4227,items!$A$2:$D$1255,4,0)</f>
        <v>0</v>
      </c>
      <c r="AE4227">
        <f>+VLOOKUP(T4227,Tabla1[],5,0)</f>
        <v>0</v>
      </c>
      <c r="AF4227">
        <f t="shared" si="66"/>
        <v>3</v>
      </c>
    </row>
    <row r="4228" spans="1:32" x14ac:dyDescent="0.25">
      <c r="A4228">
        <v>100234</v>
      </c>
      <c r="B4228" t="s">
        <v>8573</v>
      </c>
      <c r="C4228" t="s">
        <v>75</v>
      </c>
      <c r="D4228">
        <v>0</v>
      </c>
      <c r="F4228" t="s">
        <v>450</v>
      </c>
      <c r="G4228" t="s">
        <v>310</v>
      </c>
      <c r="H4228" t="s">
        <v>37</v>
      </c>
      <c r="I4228" t="s">
        <v>37</v>
      </c>
      <c r="J4228" t="s">
        <v>37</v>
      </c>
      <c r="K4228" t="s">
        <v>37</v>
      </c>
      <c r="L4228" t="s">
        <v>37</v>
      </c>
      <c r="M4228" t="s">
        <v>759</v>
      </c>
      <c r="N4228" t="s">
        <v>8428</v>
      </c>
      <c r="O4228" t="s">
        <v>969</v>
      </c>
      <c r="P4228" t="s">
        <v>271</v>
      </c>
      <c r="Q4228" t="s">
        <v>7899</v>
      </c>
      <c r="R4228" t="s">
        <v>282</v>
      </c>
      <c r="S4228" t="s">
        <v>346</v>
      </c>
      <c r="T4228" t="s">
        <v>2640</v>
      </c>
      <c r="U4228" t="s">
        <v>2641</v>
      </c>
      <c r="X4228">
        <v>2</v>
      </c>
      <c r="Y4228">
        <v>3500</v>
      </c>
      <c r="Z4228">
        <v>0</v>
      </c>
      <c r="AA4228">
        <v>0</v>
      </c>
      <c r="AB4228">
        <v>2326620</v>
      </c>
      <c r="AC4228" t="s">
        <v>285</v>
      </c>
      <c r="AD4228">
        <f>+VLOOKUP(T4228,items!$A$2:$D$1255,4,0)</f>
        <v>0</v>
      </c>
      <c r="AE4228">
        <f>+VLOOKUP(T4228,Tabla1[],5,0)</f>
        <v>0</v>
      </c>
      <c r="AF4228">
        <f t="shared" si="66"/>
        <v>3</v>
      </c>
    </row>
    <row r="4229" spans="1:32" x14ac:dyDescent="0.25">
      <c r="A4229">
        <v>100234</v>
      </c>
      <c r="B4229" t="s">
        <v>8573</v>
      </c>
      <c r="C4229" t="s">
        <v>75</v>
      </c>
      <c r="D4229">
        <v>0</v>
      </c>
      <c r="F4229" t="s">
        <v>450</v>
      </c>
      <c r="G4229" t="s">
        <v>310</v>
      </c>
      <c r="H4229" t="s">
        <v>37</v>
      </c>
      <c r="I4229" t="s">
        <v>37</v>
      </c>
      <c r="J4229" t="s">
        <v>37</v>
      </c>
      <c r="K4229" t="s">
        <v>37</v>
      </c>
      <c r="L4229" t="s">
        <v>37</v>
      </c>
      <c r="M4229" t="s">
        <v>759</v>
      </c>
      <c r="N4229" t="s">
        <v>8428</v>
      </c>
      <c r="O4229" t="s">
        <v>969</v>
      </c>
      <c r="P4229" t="s">
        <v>271</v>
      </c>
      <c r="Q4229" t="s">
        <v>7899</v>
      </c>
      <c r="R4229" t="s">
        <v>282</v>
      </c>
      <c r="S4229" t="s">
        <v>346</v>
      </c>
      <c r="T4229" t="s">
        <v>1519</v>
      </c>
      <c r="U4229" t="s">
        <v>1520</v>
      </c>
      <c r="V4229" t="s">
        <v>244</v>
      </c>
      <c r="W4229" t="s">
        <v>114</v>
      </c>
      <c r="X4229">
        <v>2</v>
      </c>
      <c r="Y4229">
        <v>4750</v>
      </c>
      <c r="Z4229">
        <v>0</v>
      </c>
      <c r="AA4229">
        <v>3500</v>
      </c>
      <c r="AB4229">
        <v>13166360</v>
      </c>
      <c r="AC4229" t="s">
        <v>285</v>
      </c>
      <c r="AD4229" t="str">
        <f>+VLOOKUP(T4229,items!$A$2:$D$1255,4,0)</f>
        <v>PERGOLA</v>
      </c>
      <c r="AE4229" t="str">
        <f>+VLOOKUP(T4229,Tabla1[],5,0)</f>
        <v>PERGOLITE</v>
      </c>
      <c r="AF4229">
        <f t="shared" si="66"/>
        <v>3</v>
      </c>
    </row>
    <row r="4230" spans="1:32" x14ac:dyDescent="0.25">
      <c r="A4230">
        <v>100234</v>
      </c>
      <c r="B4230" t="s">
        <v>8573</v>
      </c>
      <c r="C4230" t="s">
        <v>75</v>
      </c>
      <c r="D4230">
        <v>0</v>
      </c>
      <c r="F4230" t="s">
        <v>450</v>
      </c>
      <c r="G4230" t="s">
        <v>310</v>
      </c>
      <c r="H4230" t="s">
        <v>37</v>
      </c>
      <c r="I4230" t="s">
        <v>37</v>
      </c>
      <c r="J4230" t="s">
        <v>37</v>
      </c>
      <c r="K4230" t="s">
        <v>37</v>
      </c>
      <c r="L4230" t="s">
        <v>37</v>
      </c>
      <c r="M4230" t="s">
        <v>759</v>
      </c>
      <c r="N4230" t="s">
        <v>8428</v>
      </c>
      <c r="O4230" t="s">
        <v>969</v>
      </c>
      <c r="P4230" t="s">
        <v>271</v>
      </c>
      <c r="Q4230" t="s">
        <v>7899</v>
      </c>
      <c r="R4230" t="s">
        <v>282</v>
      </c>
      <c r="S4230" t="s">
        <v>346</v>
      </c>
      <c r="T4230" t="s">
        <v>1519</v>
      </c>
      <c r="U4230" t="s">
        <v>1520</v>
      </c>
      <c r="V4230" t="s">
        <v>244</v>
      </c>
      <c r="W4230" t="s">
        <v>114</v>
      </c>
      <c r="X4230">
        <v>4</v>
      </c>
      <c r="Y4230">
        <v>5400</v>
      </c>
      <c r="Z4230">
        <v>0</v>
      </c>
      <c r="AA4230">
        <v>5550</v>
      </c>
      <c r="AB4230">
        <v>47636420</v>
      </c>
      <c r="AC4230" t="s">
        <v>285</v>
      </c>
      <c r="AD4230" t="str">
        <f>+VLOOKUP(T4230,items!$A$2:$D$1255,4,0)</f>
        <v>PERGOLA</v>
      </c>
      <c r="AE4230" t="str">
        <f>+VLOOKUP(T4230,Tabla1[],5,0)</f>
        <v>PERGOLITE</v>
      </c>
      <c r="AF4230">
        <f t="shared" si="66"/>
        <v>3</v>
      </c>
    </row>
    <row r="4231" spans="1:32" x14ac:dyDescent="0.25">
      <c r="A4231">
        <v>100234</v>
      </c>
      <c r="B4231" t="s">
        <v>8573</v>
      </c>
      <c r="C4231" t="s">
        <v>75</v>
      </c>
      <c r="D4231">
        <v>0</v>
      </c>
      <c r="F4231" t="s">
        <v>450</v>
      </c>
      <c r="G4231" t="s">
        <v>310</v>
      </c>
      <c r="H4231" t="s">
        <v>37</v>
      </c>
      <c r="I4231" t="s">
        <v>37</v>
      </c>
      <c r="J4231" t="s">
        <v>37</v>
      </c>
      <c r="K4231" t="s">
        <v>37</v>
      </c>
      <c r="L4231" t="s">
        <v>37</v>
      </c>
      <c r="M4231" t="s">
        <v>759</v>
      </c>
      <c r="N4231" t="s">
        <v>8428</v>
      </c>
      <c r="O4231" t="s">
        <v>969</v>
      </c>
      <c r="P4231" t="s">
        <v>271</v>
      </c>
      <c r="Q4231" t="s">
        <v>7899</v>
      </c>
      <c r="R4231" t="s">
        <v>282</v>
      </c>
      <c r="S4231" t="s">
        <v>346</v>
      </c>
      <c r="T4231" t="s">
        <v>1519</v>
      </c>
      <c r="U4231" t="s">
        <v>1520</v>
      </c>
      <c r="V4231" t="s">
        <v>244</v>
      </c>
      <c r="W4231" t="s">
        <v>114</v>
      </c>
      <c r="X4231">
        <v>1</v>
      </c>
      <c r="Y4231">
        <v>7600</v>
      </c>
      <c r="Z4231">
        <v>0</v>
      </c>
      <c r="AA4231">
        <v>3000</v>
      </c>
      <c r="AB4231">
        <v>9299418</v>
      </c>
      <c r="AC4231" t="s">
        <v>285</v>
      </c>
      <c r="AD4231" t="str">
        <f>+VLOOKUP(T4231,items!$A$2:$D$1255,4,0)</f>
        <v>PERGOLA</v>
      </c>
      <c r="AE4231" t="str">
        <f>+VLOOKUP(T4231,Tabla1[],5,0)</f>
        <v>PERGOLITE</v>
      </c>
      <c r="AF4231">
        <f t="shared" si="66"/>
        <v>3</v>
      </c>
    </row>
    <row r="4232" spans="1:32" x14ac:dyDescent="0.25">
      <c r="A4232">
        <v>100234</v>
      </c>
      <c r="B4232" t="s">
        <v>8573</v>
      </c>
      <c r="C4232" t="s">
        <v>75</v>
      </c>
      <c r="D4232">
        <v>0</v>
      </c>
      <c r="F4232" t="s">
        <v>450</v>
      </c>
      <c r="G4232" t="s">
        <v>310</v>
      </c>
      <c r="H4232" t="s">
        <v>37</v>
      </c>
      <c r="I4232" t="s">
        <v>37</v>
      </c>
      <c r="J4232" t="s">
        <v>37</v>
      </c>
      <c r="K4232" t="s">
        <v>37</v>
      </c>
      <c r="L4232" t="s">
        <v>37</v>
      </c>
      <c r="M4232" t="s">
        <v>759</v>
      </c>
      <c r="N4232" t="s">
        <v>8428</v>
      </c>
      <c r="O4232" t="s">
        <v>969</v>
      </c>
      <c r="P4232" t="s">
        <v>271</v>
      </c>
      <c r="Q4232" t="s">
        <v>7899</v>
      </c>
      <c r="R4232" t="s">
        <v>282</v>
      </c>
      <c r="S4232" t="s">
        <v>346</v>
      </c>
      <c r="T4232" t="s">
        <v>94</v>
      </c>
      <c r="U4232" t="s">
        <v>95</v>
      </c>
      <c r="X4232">
        <v>1</v>
      </c>
      <c r="Y4232">
        <v>0</v>
      </c>
      <c r="Z4232">
        <v>0</v>
      </c>
      <c r="AA4232">
        <v>0</v>
      </c>
      <c r="AB4232">
        <v>1800000</v>
      </c>
      <c r="AC4232" t="s">
        <v>285</v>
      </c>
      <c r="AD4232" t="e">
        <f>+VLOOKUP(T4232,items!$A$2:$D$1255,4,0)</f>
        <v>#N/A</v>
      </c>
      <c r="AE4232" t="e">
        <f>+VLOOKUP(T4232,Tabla1[],5,0)</f>
        <v>#N/A</v>
      </c>
      <c r="AF4232">
        <f t="shared" si="66"/>
        <v>3</v>
      </c>
    </row>
    <row r="4233" spans="1:32" x14ac:dyDescent="0.25">
      <c r="A4233">
        <v>100234</v>
      </c>
      <c r="B4233" t="s">
        <v>8573</v>
      </c>
      <c r="C4233" t="s">
        <v>75</v>
      </c>
      <c r="D4233">
        <v>0</v>
      </c>
      <c r="F4233" t="s">
        <v>450</v>
      </c>
      <c r="G4233" t="s">
        <v>310</v>
      </c>
      <c r="H4233" t="s">
        <v>37</v>
      </c>
      <c r="I4233" t="s">
        <v>37</v>
      </c>
      <c r="J4233" t="s">
        <v>37</v>
      </c>
      <c r="K4233" t="s">
        <v>37</v>
      </c>
      <c r="L4233" t="s">
        <v>37</v>
      </c>
      <c r="M4233" t="s">
        <v>759</v>
      </c>
      <c r="N4233" t="s">
        <v>8428</v>
      </c>
      <c r="O4233" t="s">
        <v>969</v>
      </c>
      <c r="P4233" t="s">
        <v>271</v>
      </c>
      <c r="Q4233" t="s">
        <v>7899</v>
      </c>
      <c r="R4233" t="s">
        <v>282</v>
      </c>
      <c r="S4233" t="s">
        <v>346</v>
      </c>
      <c r="T4233" t="s">
        <v>392</v>
      </c>
      <c r="U4233" t="s">
        <v>393</v>
      </c>
      <c r="X4233">
        <v>1</v>
      </c>
      <c r="Y4233">
        <v>0</v>
      </c>
      <c r="Z4233">
        <v>0</v>
      </c>
      <c r="AA4233">
        <v>0</v>
      </c>
      <c r="AB4233">
        <v>1800000</v>
      </c>
      <c r="AC4233" t="s">
        <v>285</v>
      </c>
      <c r="AD4233" t="e">
        <f>+VLOOKUP(T4233,items!$A$2:$D$1255,4,0)</f>
        <v>#N/A</v>
      </c>
      <c r="AE4233" t="e">
        <f>+VLOOKUP(T4233,Tabla1[],5,0)</f>
        <v>#N/A</v>
      </c>
      <c r="AF4233">
        <f t="shared" si="66"/>
        <v>3</v>
      </c>
    </row>
    <row r="4234" spans="1:32" x14ac:dyDescent="0.25">
      <c r="A4234">
        <v>100239</v>
      </c>
      <c r="B4234" t="s">
        <v>8574</v>
      </c>
      <c r="C4234" t="s">
        <v>75</v>
      </c>
      <c r="D4234">
        <v>0</v>
      </c>
      <c r="F4234" t="s">
        <v>450</v>
      </c>
      <c r="G4234" t="s">
        <v>5124</v>
      </c>
      <c r="H4234" t="s">
        <v>8575</v>
      </c>
      <c r="I4234" t="s">
        <v>37</v>
      </c>
      <c r="J4234" t="s">
        <v>8576</v>
      </c>
      <c r="K4234" t="s">
        <v>8577</v>
      </c>
      <c r="L4234" t="s">
        <v>37</v>
      </c>
      <c r="M4234" t="s">
        <v>6792</v>
      </c>
      <c r="N4234" t="s">
        <v>6792</v>
      </c>
      <c r="O4234" t="s">
        <v>2608</v>
      </c>
      <c r="P4234" t="s">
        <v>3935</v>
      </c>
      <c r="Q4234" t="s">
        <v>3935</v>
      </c>
      <c r="R4234" t="s">
        <v>43</v>
      </c>
      <c r="S4234" t="s">
        <v>164</v>
      </c>
      <c r="T4234" t="s">
        <v>3777</v>
      </c>
      <c r="U4234" t="s">
        <v>3778</v>
      </c>
      <c r="X4234">
        <v>4</v>
      </c>
      <c r="Y4234">
        <v>0</v>
      </c>
      <c r="Z4234">
        <v>0</v>
      </c>
      <c r="AA4234">
        <v>0</v>
      </c>
      <c r="AB4234">
        <v>51000</v>
      </c>
      <c r="AC4234" t="s">
        <v>47</v>
      </c>
      <c r="AD4234">
        <f>+VLOOKUP(T4234,items!$A$2:$D$1255,4,0)</f>
        <v>0</v>
      </c>
      <c r="AE4234">
        <f>+VLOOKUP(T4234,Tabla1[],5,0)</f>
        <v>0</v>
      </c>
      <c r="AF4234">
        <f t="shared" si="66"/>
        <v>1</v>
      </c>
    </row>
    <row r="4235" spans="1:32" x14ac:dyDescent="0.25">
      <c r="A4235">
        <v>100239</v>
      </c>
      <c r="B4235" t="s">
        <v>8574</v>
      </c>
      <c r="C4235" t="s">
        <v>75</v>
      </c>
      <c r="D4235">
        <v>0</v>
      </c>
      <c r="F4235" t="s">
        <v>450</v>
      </c>
      <c r="G4235" t="s">
        <v>5124</v>
      </c>
      <c r="H4235" t="s">
        <v>8575</v>
      </c>
      <c r="I4235" t="s">
        <v>37</v>
      </c>
      <c r="J4235" t="s">
        <v>8576</v>
      </c>
      <c r="K4235" t="s">
        <v>8577</v>
      </c>
      <c r="L4235" t="s">
        <v>37</v>
      </c>
      <c r="M4235" t="s">
        <v>6792</v>
      </c>
      <c r="N4235" t="s">
        <v>6792</v>
      </c>
      <c r="O4235" t="s">
        <v>2608</v>
      </c>
      <c r="P4235" t="s">
        <v>3935</v>
      </c>
      <c r="Q4235" t="s">
        <v>3935</v>
      </c>
      <c r="R4235" t="s">
        <v>43</v>
      </c>
      <c r="S4235" t="s">
        <v>164</v>
      </c>
      <c r="T4235" t="s">
        <v>1557</v>
      </c>
      <c r="U4235" t="s">
        <v>1558</v>
      </c>
      <c r="X4235">
        <v>4</v>
      </c>
      <c r="Y4235">
        <v>0</v>
      </c>
      <c r="Z4235">
        <v>0</v>
      </c>
      <c r="AA4235">
        <v>0</v>
      </c>
      <c r="AB4235">
        <v>168000</v>
      </c>
      <c r="AC4235" t="s">
        <v>47</v>
      </c>
      <c r="AD4235">
        <f>+VLOOKUP(T4235,items!$A$2:$D$1255,4,0)</f>
        <v>0</v>
      </c>
      <c r="AE4235">
        <f>+VLOOKUP(T4235,Tabla1[],5,0)</f>
        <v>0</v>
      </c>
      <c r="AF4235">
        <f t="shared" si="66"/>
        <v>1</v>
      </c>
    </row>
    <row r="4236" spans="1:32" x14ac:dyDescent="0.25">
      <c r="A4236">
        <v>100239</v>
      </c>
      <c r="B4236" t="s">
        <v>8574</v>
      </c>
      <c r="C4236" t="s">
        <v>75</v>
      </c>
      <c r="D4236">
        <v>0</v>
      </c>
      <c r="F4236" t="s">
        <v>450</v>
      </c>
      <c r="G4236" t="s">
        <v>5124</v>
      </c>
      <c r="H4236" t="s">
        <v>8575</v>
      </c>
      <c r="I4236" t="s">
        <v>37</v>
      </c>
      <c r="J4236" t="s">
        <v>8576</v>
      </c>
      <c r="K4236" t="s">
        <v>8577</v>
      </c>
      <c r="L4236" t="s">
        <v>37</v>
      </c>
      <c r="M4236" t="s">
        <v>6792</v>
      </c>
      <c r="N4236" t="s">
        <v>6792</v>
      </c>
      <c r="O4236" t="s">
        <v>2608</v>
      </c>
      <c r="P4236" t="s">
        <v>3935</v>
      </c>
      <c r="Q4236" t="s">
        <v>3935</v>
      </c>
      <c r="R4236" t="s">
        <v>43</v>
      </c>
      <c r="S4236" t="s">
        <v>164</v>
      </c>
      <c r="T4236" t="s">
        <v>3779</v>
      </c>
      <c r="U4236" t="s">
        <v>3780</v>
      </c>
      <c r="X4236">
        <v>4</v>
      </c>
      <c r="Y4236">
        <v>0</v>
      </c>
      <c r="Z4236">
        <v>0</v>
      </c>
      <c r="AA4236">
        <v>0</v>
      </c>
      <c r="AB4236">
        <v>97920</v>
      </c>
      <c r="AC4236" t="s">
        <v>47</v>
      </c>
      <c r="AD4236">
        <f>+VLOOKUP(T4236,items!$A$2:$D$1255,4,0)</f>
        <v>0</v>
      </c>
      <c r="AE4236">
        <f>+VLOOKUP(T4236,Tabla1[],5,0)</f>
        <v>0</v>
      </c>
      <c r="AF4236">
        <f t="shared" si="66"/>
        <v>1</v>
      </c>
    </row>
    <row r="4237" spans="1:32" x14ac:dyDescent="0.25">
      <c r="A4237">
        <v>100239</v>
      </c>
      <c r="B4237" t="s">
        <v>8574</v>
      </c>
      <c r="C4237" t="s">
        <v>75</v>
      </c>
      <c r="D4237">
        <v>0</v>
      </c>
      <c r="F4237" t="s">
        <v>450</v>
      </c>
      <c r="G4237" t="s">
        <v>5124</v>
      </c>
      <c r="H4237" t="s">
        <v>8575</v>
      </c>
      <c r="I4237" t="s">
        <v>37</v>
      </c>
      <c r="J4237" t="s">
        <v>8576</v>
      </c>
      <c r="K4237" t="s">
        <v>8577</v>
      </c>
      <c r="L4237" t="s">
        <v>37</v>
      </c>
      <c r="M4237" t="s">
        <v>6792</v>
      </c>
      <c r="N4237" t="s">
        <v>6792</v>
      </c>
      <c r="O4237" t="s">
        <v>2608</v>
      </c>
      <c r="P4237" t="s">
        <v>3935</v>
      </c>
      <c r="Q4237" t="s">
        <v>3935</v>
      </c>
      <c r="R4237" t="s">
        <v>43</v>
      </c>
      <c r="S4237" t="s">
        <v>164</v>
      </c>
      <c r="T4237" t="s">
        <v>3781</v>
      </c>
      <c r="U4237" t="s">
        <v>3782</v>
      </c>
      <c r="X4237">
        <v>4</v>
      </c>
      <c r="Y4237">
        <v>0</v>
      </c>
      <c r="Z4237">
        <v>0</v>
      </c>
      <c r="AA4237">
        <v>0</v>
      </c>
      <c r="AB4237">
        <v>78600</v>
      </c>
      <c r="AC4237" t="s">
        <v>47</v>
      </c>
      <c r="AD4237">
        <f>+VLOOKUP(T4237,items!$A$2:$D$1255,4,0)</f>
        <v>0</v>
      </c>
      <c r="AE4237">
        <f>+VLOOKUP(T4237,Tabla1[],5,0)</f>
        <v>0</v>
      </c>
      <c r="AF4237">
        <f t="shared" si="66"/>
        <v>1</v>
      </c>
    </row>
    <row r="4238" spans="1:32" x14ac:dyDescent="0.25">
      <c r="A4238">
        <v>100239</v>
      </c>
      <c r="B4238" t="s">
        <v>8574</v>
      </c>
      <c r="C4238" t="s">
        <v>75</v>
      </c>
      <c r="D4238">
        <v>0</v>
      </c>
      <c r="F4238" t="s">
        <v>450</v>
      </c>
      <c r="G4238" t="s">
        <v>5124</v>
      </c>
      <c r="H4238" t="s">
        <v>8575</v>
      </c>
      <c r="I4238" t="s">
        <v>37</v>
      </c>
      <c r="J4238" t="s">
        <v>8576</v>
      </c>
      <c r="K4238" t="s">
        <v>8577</v>
      </c>
      <c r="L4238" t="s">
        <v>37</v>
      </c>
      <c r="M4238" t="s">
        <v>6792</v>
      </c>
      <c r="N4238" t="s">
        <v>6792</v>
      </c>
      <c r="O4238" t="s">
        <v>2608</v>
      </c>
      <c r="P4238" t="s">
        <v>3935</v>
      </c>
      <c r="Q4238" t="s">
        <v>3935</v>
      </c>
      <c r="R4238" t="s">
        <v>43</v>
      </c>
      <c r="S4238" t="s">
        <v>164</v>
      </c>
      <c r="T4238" t="s">
        <v>8578</v>
      </c>
      <c r="U4238" t="s">
        <v>8579</v>
      </c>
      <c r="X4238">
        <v>4</v>
      </c>
      <c r="Y4238">
        <v>0</v>
      </c>
      <c r="Z4238">
        <v>0</v>
      </c>
      <c r="AA4238">
        <v>0</v>
      </c>
      <c r="AB4238">
        <v>92000</v>
      </c>
      <c r="AC4238" t="s">
        <v>47</v>
      </c>
      <c r="AD4238">
        <f>+VLOOKUP(T4238,items!$A$2:$D$1255,4,0)</f>
        <v>0</v>
      </c>
      <c r="AE4238">
        <f>+VLOOKUP(T4238,Tabla1[],5,0)</f>
        <v>0</v>
      </c>
      <c r="AF4238">
        <f t="shared" si="66"/>
        <v>1</v>
      </c>
    </row>
    <row r="4239" spans="1:32" x14ac:dyDescent="0.25">
      <c r="A4239">
        <v>100239</v>
      </c>
      <c r="B4239" t="s">
        <v>8574</v>
      </c>
      <c r="C4239" t="s">
        <v>75</v>
      </c>
      <c r="D4239">
        <v>0</v>
      </c>
      <c r="F4239" t="s">
        <v>450</v>
      </c>
      <c r="G4239" t="s">
        <v>5124</v>
      </c>
      <c r="H4239" t="s">
        <v>8575</v>
      </c>
      <c r="I4239" t="s">
        <v>37</v>
      </c>
      <c r="J4239" t="s">
        <v>8576</v>
      </c>
      <c r="K4239" t="s">
        <v>8577</v>
      </c>
      <c r="L4239" t="s">
        <v>37</v>
      </c>
      <c r="M4239" t="s">
        <v>6792</v>
      </c>
      <c r="N4239" t="s">
        <v>6792</v>
      </c>
      <c r="O4239" t="s">
        <v>2608</v>
      </c>
      <c r="P4239" t="s">
        <v>3935</v>
      </c>
      <c r="Q4239" t="s">
        <v>3935</v>
      </c>
      <c r="R4239" t="s">
        <v>43</v>
      </c>
      <c r="S4239" t="s">
        <v>164</v>
      </c>
      <c r="T4239" t="s">
        <v>8580</v>
      </c>
      <c r="U4239" t="s">
        <v>8581</v>
      </c>
      <c r="X4239">
        <v>4</v>
      </c>
      <c r="Y4239">
        <v>0</v>
      </c>
      <c r="Z4239">
        <v>0</v>
      </c>
      <c r="AA4239">
        <v>0</v>
      </c>
      <c r="AB4239">
        <v>140000</v>
      </c>
      <c r="AC4239" t="s">
        <v>47</v>
      </c>
      <c r="AD4239">
        <f>+VLOOKUP(T4239,items!$A$2:$D$1255,4,0)</f>
        <v>0</v>
      </c>
      <c r="AE4239">
        <f>+VLOOKUP(T4239,Tabla1[],5,0)</f>
        <v>0</v>
      </c>
      <c r="AF4239">
        <f t="shared" si="66"/>
        <v>1</v>
      </c>
    </row>
    <row r="4240" spans="1:32" x14ac:dyDescent="0.25">
      <c r="A4240">
        <v>100239</v>
      </c>
      <c r="B4240" t="s">
        <v>8574</v>
      </c>
      <c r="C4240" t="s">
        <v>75</v>
      </c>
      <c r="D4240">
        <v>0</v>
      </c>
      <c r="F4240" t="s">
        <v>450</v>
      </c>
      <c r="G4240" t="s">
        <v>5124</v>
      </c>
      <c r="H4240" t="s">
        <v>8575</v>
      </c>
      <c r="I4240" t="s">
        <v>37</v>
      </c>
      <c r="J4240" t="s">
        <v>8576</v>
      </c>
      <c r="K4240" t="s">
        <v>8577</v>
      </c>
      <c r="L4240" t="s">
        <v>37</v>
      </c>
      <c r="M4240" t="s">
        <v>6792</v>
      </c>
      <c r="N4240" t="s">
        <v>6792</v>
      </c>
      <c r="O4240" t="s">
        <v>2608</v>
      </c>
      <c r="P4240" t="s">
        <v>3935</v>
      </c>
      <c r="Q4240" t="s">
        <v>3935</v>
      </c>
      <c r="R4240" t="s">
        <v>43</v>
      </c>
      <c r="S4240" t="s">
        <v>164</v>
      </c>
      <c r="T4240" t="s">
        <v>1309</v>
      </c>
      <c r="U4240" t="s">
        <v>1310</v>
      </c>
      <c r="X4240">
        <v>2</v>
      </c>
      <c r="Y4240">
        <v>0</v>
      </c>
      <c r="Z4240">
        <v>0</v>
      </c>
      <c r="AA4240">
        <v>0</v>
      </c>
      <c r="AB4240">
        <v>35500</v>
      </c>
      <c r="AC4240" t="s">
        <v>47</v>
      </c>
      <c r="AD4240">
        <f>+VLOOKUP(T4240,items!$A$2:$D$1255,4,0)</f>
        <v>0</v>
      </c>
      <c r="AE4240">
        <f>+VLOOKUP(T4240,Tabla1[],5,0)</f>
        <v>0</v>
      </c>
      <c r="AF4240">
        <f t="shared" si="66"/>
        <v>1</v>
      </c>
    </row>
    <row r="4241" spans="1:32" x14ac:dyDescent="0.25">
      <c r="A4241">
        <v>100239</v>
      </c>
      <c r="B4241" t="s">
        <v>8574</v>
      </c>
      <c r="C4241" t="s">
        <v>75</v>
      </c>
      <c r="D4241">
        <v>0</v>
      </c>
      <c r="F4241" t="s">
        <v>450</v>
      </c>
      <c r="G4241" t="s">
        <v>5124</v>
      </c>
      <c r="H4241" t="s">
        <v>8575</v>
      </c>
      <c r="I4241" t="s">
        <v>37</v>
      </c>
      <c r="J4241" t="s">
        <v>8576</v>
      </c>
      <c r="K4241" t="s">
        <v>8577</v>
      </c>
      <c r="L4241" t="s">
        <v>37</v>
      </c>
      <c r="M4241" t="s">
        <v>6792</v>
      </c>
      <c r="N4241" t="s">
        <v>6792</v>
      </c>
      <c r="O4241" t="s">
        <v>2608</v>
      </c>
      <c r="P4241" t="s">
        <v>3935</v>
      </c>
      <c r="Q4241" t="s">
        <v>3935</v>
      </c>
      <c r="R4241" t="s">
        <v>43</v>
      </c>
      <c r="S4241" t="s">
        <v>164</v>
      </c>
      <c r="T4241" t="s">
        <v>5533</v>
      </c>
      <c r="U4241" t="s">
        <v>5534</v>
      </c>
      <c r="X4241">
        <v>5.8</v>
      </c>
      <c r="Y4241">
        <v>0</v>
      </c>
      <c r="Z4241">
        <v>0</v>
      </c>
      <c r="AA4241">
        <v>0</v>
      </c>
      <c r="AB4241">
        <v>274050</v>
      </c>
      <c r="AC4241" t="s">
        <v>47</v>
      </c>
      <c r="AD4241">
        <f>+VLOOKUP(T4241,items!$A$2:$D$1255,4,0)</f>
        <v>0</v>
      </c>
      <c r="AE4241">
        <f>+VLOOKUP(T4241,Tabla1[],5,0)</f>
        <v>0</v>
      </c>
      <c r="AF4241">
        <f t="shared" si="66"/>
        <v>1</v>
      </c>
    </row>
    <row r="4242" spans="1:32" x14ac:dyDescent="0.25">
      <c r="A4242">
        <v>100239</v>
      </c>
      <c r="B4242" t="s">
        <v>8574</v>
      </c>
      <c r="C4242" t="s">
        <v>75</v>
      </c>
      <c r="D4242">
        <v>0</v>
      </c>
      <c r="F4242" t="s">
        <v>450</v>
      </c>
      <c r="G4242" t="s">
        <v>5124</v>
      </c>
      <c r="H4242" t="s">
        <v>8575</v>
      </c>
      <c r="I4242" t="s">
        <v>37</v>
      </c>
      <c r="J4242" t="s">
        <v>8576</v>
      </c>
      <c r="K4242" t="s">
        <v>8577</v>
      </c>
      <c r="L4242" t="s">
        <v>37</v>
      </c>
      <c r="M4242" t="s">
        <v>6792</v>
      </c>
      <c r="N4242" t="s">
        <v>6792</v>
      </c>
      <c r="O4242" t="s">
        <v>2608</v>
      </c>
      <c r="P4242" t="s">
        <v>3935</v>
      </c>
      <c r="Q4242" t="s">
        <v>3935</v>
      </c>
      <c r="R4242" t="s">
        <v>43</v>
      </c>
      <c r="S4242" t="s">
        <v>164</v>
      </c>
      <c r="T4242" t="s">
        <v>2431</v>
      </c>
      <c r="U4242" t="s">
        <v>2432</v>
      </c>
      <c r="X4242">
        <v>1</v>
      </c>
      <c r="Y4242">
        <v>0</v>
      </c>
      <c r="Z4242">
        <v>0</v>
      </c>
      <c r="AA4242">
        <v>0</v>
      </c>
      <c r="AB4242">
        <v>270000</v>
      </c>
      <c r="AC4242" t="s">
        <v>47</v>
      </c>
      <c r="AD4242">
        <f>+VLOOKUP(T4242,items!$A$2:$D$1255,4,0)</f>
        <v>0</v>
      </c>
      <c r="AE4242">
        <f>+VLOOKUP(T4242,Tabla1[],5,0)</f>
        <v>0</v>
      </c>
      <c r="AF4242">
        <f t="shared" si="66"/>
        <v>1</v>
      </c>
    </row>
    <row r="4243" spans="1:32" x14ac:dyDescent="0.25">
      <c r="A4243">
        <v>100241</v>
      </c>
      <c r="B4243" t="s">
        <v>8574</v>
      </c>
      <c r="C4243" t="s">
        <v>75</v>
      </c>
      <c r="D4243">
        <v>0</v>
      </c>
      <c r="F4243" t="s">
        <v>343</v>
      </c>
      <c r="G4243" t="s">
        <v>5124</v>
      </c>
      <c r="H4243" t="s">
        <v>8582</v>
      </c>
      <c r="I4243" t="s">
        <v>37</v>
      </c>
      <c r="J4243" t="s">
        <v>8583</v>
      </c>
      <c r="K4243" t="s">
        <v>8584</v>
      </c>
      <c r="L4243" t="s">
        <v>37</v>
      </c>
      <c r="M4243" t="s">
        <v>6792</v>
      </c>
      <c r="N4243" t="s">
        <v>6792</v>
      </c>
      <c r="O4243" t="s">
        <v>2608</v>
      </c>
      <c r="P4243" t="s">
        <v>3935</v>
      </c>
      <c r="Q4243" t="s">
        <v>3935</v>
      </c>
      <c r="R4243" t="s">
        <v>43</v>
      </c>
      <c r="S4243" t="s">
        <v>164</v>
      </c>
      <c r="T4243" t="s">
        <v>2176</v>
      </c>
      <c r="U4243" t="s">
        <v>2177</v>
      </c>
      <c r="X4243">
        <v>4</v>
      </c>
      <c r="Y4243">
        <v>0</v>
      </c>
      <c r="Z4243">
        <v>0</v>
      </c>
      <c r="AA4243">
        <v>0</v>
      </c>
      <c r="AB4243">
        <v>68000</v>
      </c>
      <c r="AC4243" t="s">
        <v>47</v>
      </c>
      <c r="AD4243">
        <f>+VLOOKUP(T4243,items!$A$2:$D$1255,4,0)</f>
        <v>0</v>
      </c>
      <c r="AE4243">
        <f>+VLOOKUP(T4243,Tabla1[],5,0)</f>
        <v>0</v>
      </c>
      <c r="AF4243">
        <f t="shared" si="66"/>
        <v>1</v>
      </c>
    </row>
    <row r="4244" spans="1:32" x14ac:dyDescent="0.25">
      <c r="A4244">
        <v>100241</v>
      </c>
      <c r="B4244" t="s">
        <v>8574</v>
      </c>
      <c r="C4244" t="s">
        <v>75</v>
      </c>
      <c r="D4244">
        <v>0</v>
      </c>
      <c r="F4244" t="s">
        <v>343</v>
      </c>
      <c r="G4244" t="s">
        <v>5124</v>
      </c>
      <c r="H4244" t="s">
        <v>8582</v>
      </c>
      <c r="I4244" t="s">
        <v>37</v>
      </c>
      <c r="J4244" t="s">
        <v>8583</v>
      </c>
      <c r="K4244" t="s">
        <v>8584</v>
      </c>
      <c r="L4244" t="s">
        <v>37</v>
      </c>
      <c r="M4244" t="s">
        <v>6792</v>
      </c>
      <c r="N4244" t="s">
        <v>6792</v>
      </c>
      <c r="O4244" t="s">
        <v>2608</v>
      </c>
      <c r="P4244" t="s">
        <v>3935</v>
      </c>
      <c r="Q4244" t="s">
        <v>3935</v>
      </c>
      <c r="R4244" t="s">
        <v>43</v>
      </c>
      <c r="S4244" t="s">
        <v>164</v>
      </c>
      <c r="T4244" t="s">
        <v>3783</v>
      </c>
      <c r="U4244" t="s">
        <v>3784</v>
      </c>
      <c r="X4244">
        <v>4</v>
      </c>
      <c r="Y4244">
        <v>0</v>
      </c>
      <c r="Z4244">
        <v>0</v>
      </c>
      <c r="AA4244">
        <v>0</v>
      </c>
      <c r="AB4244">
        <v>13264</v>
      </c>
      <c r="AC4244" t="s">
        <v>47</v>
      </c>
      <c r="AD4244">
        <f>+VLOOKUP(T4244,items!$A$2:$D$1255,4,0)</f>
        <v>0</v>
      </c>
      <c r="AE4244">
        <f>+VLOOKUP(T4244,Tabla1[],5,0)</f>
        <v>0</v>
      </c>
      <c r="AF4244">
        <f t="shared" si="66"/>
        <v>1</v>
      </c>
    </row>
    <row r="4245" spans="1:32" x14ac:dyDescent="0.25">
      <c r="A4245">
        <v>100241</v>
      </c>
      <c r="B4245" t="s">
        <v>8574</v>
      </c>
      <c r="C4245" t="s">
        <v>75</v>
      </c>
      <c r="D4245">
        <v>0</v>
      </c>
      <c r="F4245" t="s">
        <v>343</v>
      </c>
      <c r="G4245" t="s">
        <v>5124</v>
      </c>
      <c r="H4245" t="s">
        <v>8582</v>
      </c>
      <c r="I4245" t="s">
        <v>37</v>
      </c>
      <c r="J4245" t="s">
        <v>8583</v>
      </c>
      <c r="K4245" t="s">
        <v>8584</v>
      </c>
      <c r="L4245" t="s">
        <v>37</v>
      </c>
      <c r="M4245" t="s">
        <v>6792</v>
      </c>
      <c r="N4245" t="s">
        <v>6792</v>
      </c>
      <c r="O4245" t="s">
        <v>2608</v>
      </c>
      <c r="P4245" t="s">
        <v>3935</v>
      </c>
      <c r="Q4245" t="s">
        <v>3935</v>
      </c>
      <c r="R4245" t="s">
        <v>43</v>
      </c>
      <c r="S4245" t="s">
        <v>164</v>
      </c>
      <c r="T4245" t="s">
        <v>145</v>
      </c>
      <c r="U4245" t="s">
        <v>146</v>
      </c>
      <c r="X4245">
        <v>4</v>
      </c>
      <c r="Y4245">
        <v>0</v>
      </c>
      <c r="Z4245">
        <v>0</v>
      </c>
      <c r="AA4245">
        <v>0</v>
      </c>
      <c r="AB4245">
        <v>48000</v>
      </c>
      <c r="AC4245" t="s">
        <v>47</v>
      </c>
      <c r="AD4245">
        <f>+VLOOKUP(T4245,items!$A$2:$D$1255,4,0)</f>
        <v>0</v>
      </c>
      <c r="AE4245">
        <f>+VLOOKUP(T4245,Tabla1[],5,0)</f>
        <v>0</v>
      </c>
      <c r="AF4245">
        <f t="shared" si="66"/>
        <v>1</v>
      </c>
    </row>
    <row r="4246" spans="1:32" x14ac:dyDescent="0.25">
      <c r="A4246">
        <v>100241</v>
      </c>
      <c r="B4246" t="s">
        <v>8574</v>
      </c>
      <c r="C4246" t="s">
        <v>75</v>
      </c>
      <c r="D4246">
        <v>0</v>
      </c>
      <c r="F4246" t="s">
        <v>343</v>
      </c>
      <c r="G4246" t="s">
        <v>5124</v>
      </c>
      <c r="H4246" t="s">
        <v>8582</v>
      </c>
      <c r="I4246" t="s">
        <v>37</v>
      </c>
      <c r="J4246" t="s">
        <v>8583</v>
      </c>
      <c r="K4246" t="s">
        <v>8584</v>
      </c>
      <c r="L4246" t="s">
        <v>37</v>
      </c>
      <c r="M4246" t="s">
        <v>6792</v>
      </c>
      <c r="N4246" t="s">
        <v>6792</v>
      </c>
      <c r="O4246" t="s">
        <v>2608</v>
      </c>
      <c r="P4246" t="s">
        <v>3935</v>
      </c>
      <c r="Q4246" t="s">
        <v>3935</v>
      </c>
      <c r="R4246" t="s">
        <v>43</v>
      </c>
      <c r="S4246" t="s">
        <v>164</v>
      </c>
      <c r="T4246" t="s">
        <v>6485</v>
      </c>
      <c r="U4246" t="s">
        <v>6486</v>
      </c>
      <c r="X4246">
        <v>2</v>
      </c>
      <c r="Y4246">
        <v>0</v>
      </c>
      <c r="Z4246">
        <v>0</v>
      </c>
      <c r="AA4246">
        <v>0</v>
      </c>
      <c r="AB4246">
        <v>98000</v>
      </c>
      <c r="AC4246" t="s">
        <v>47</v>
      </c>
      <c r="AD4246">
        <f>+VLOOKUP(T4246,items!$A$2:$D$1255,4,0)</f>
        <v>0</v>
      </c>
      <c r="AE4246">
        <f>+VLOOKUP(T4246,Tabla1[],5,0)</f>
        <v>0</v>
      </c>
      <c r="AF4246">
        <f t="shared" si="66"/>
        <v>1</v>
      </c>
    </row>
    <row r="4247" spans="1:32" x14ac:dyDescent="0.25">
      <c r="A4247">
        <v>100241</v>
      </c>
      <c r="B4247" t="s">
        <v>8574</v>
      </c>
      <c r="C4247" t="s">
        <v>75</v>
      </c>
      <c r="D4247">
        <v>0</v>
      </c>
      <c r="F4247" t="s">
        <v>343</v>
      </c>
      <c r="G4247" t="s">
        <v>5124</v>
      </c>
      <c r="H4247" t="s">
        <v>8582</v>
      </c>
      <c r="I4247" t="s">
        <v>37</v>
      </c>
      <c r="J4247" t="s">
        <v>8583</v>
      </c>
      <c r="K4247" t="s">
        <v>8584</v>
      </c>
      <c r="L4247" t="s">
        <v>37</v>
      </c>
      <c r="M4247" t="s">
        <v>6792</v>
      </c>
      <c r="N4247" t="s">
        <v>6792</v>
      </c>
      <c r="O4247" t="s">
        <v>2608</v>
      </c>
      <c r="P4247" t="s">
        <v>3935</v>
      </c>
      <c r="Q4247" t="s">
        <v>3935</v>
      </c>
      <c r="R4247" t="s">
        <v>43</v>
      </c>
      <c r="S4247" t="s">
        <v>164</v>
      </c>
      <c r="T4247" t="s">
        <v>8585</v>
      </c>
      <c r="U4247" t="s">
        <v>8586</v>
      </c>
      <c r="X4247">
        <v>2</v>
      </c>
      <c r="Y4247">
        <v>0</v>
      </c>
      <c r="Z4247">
        <v>0</v>
      </c>
      <c r="AA4247">
        <v>0</v>
      </c>
      <c r="AB4247">
        <v>1056000</v>
      </c>
      <c r="AC4247" t="s">
        <v>47</v>
      </c>
      <c r="AD4247">
        <f>+VLOOKUP(T4247,items!$A$2:$D$1255,4,0)</f>
        <v>0</v>
      </c>
      <c r="AE4247">
        <f>+VLOOKUP(T4247,Tabla1[],5,0)</f>
        <v>0</v>
      </c>
      <c r="AF4247">
        <f t="shared" si="66"/>
        <v>1</v>
      </c>
    </row>
    <row r="4248" spans="1:32" x14ac:dyDescent="0.25">
      <c r="A4248">
        <v>100245</v>
      </c>
      <c r="B4248" t="s">
        <v>1003</v>
      </c>
      <c r="C4248" t="s">
        <v>33</v>
      </c>
      <c r="D4248">
        <v>0</v>
      </c>
      <c r="F4248" t="s">
        <v>343</v>
      </c>
      <c r="G4248" t="s">
        <v>1974</v>
      </c>
      <c r="H4248" t="s">
        <v>8587</v>
      </c>
      <c r="I4248" t="s">
        <v>8588</v>
      </c>
      <c r="J4248" t="s">
        <v>8589</v>
      </c>
      <c r="K4248" t="s">
        <v>8590</v>
      </c>
      <c r="L4248" t="s">
        <v>8591</v>
      </c>
      <c r="M4248" t="s">
        <v>5124</v>
      </c>
      <c r="N4248" t="s">
        <v>4321</v>
      </c>
      <c r="O4248" t="s">
        <v>7943</v>
      </c>
      <c r="P4248" t="s">
        <v>2612</v>
      </c>
      <c r="Q4248" t="s">
        <v>611</v>
      </c>
      <c r="R4248" t="s">
        <v>127</v>
      </c>
      <c r="S4248" t="s">
        <v>128</v>
      </c>
      <c r="T4248" t="s">
        <v>721</v>
      </c>
      <c r="U4248" t="s">
        <v>722</v>
      </c>
      <c r="W4248" t="s">
        <v>111</v>
      </c>
      <c r="X4248">
        <v>2</v>
      </c>
      <c r="Y4248">
        <v>0</v>
      </c>
      <c r="Z4248">
        <v>0</v>
      </c>
      <c r="AA4248">
        <v>0</v>
      </c>
      <c r="AB4248">
        <v>0</v>
      </c>
      <c r="AC4248" t="s">
        <v>47</v>
      </c>
      <c r="AD4248">
        <f>+VLOOKUP(T4248,items!$A$2:$D$1255,4,0)</f>
        <v>0</v>
      </c>
      <c r="AE4248">
        <f>+VLOOKUP(T4248,Tabla1[],5,0)</f>
        <v>0</v>
      </c>
      <c r="AF4248">
        <f t="shared" si="66"/>
        <v>2</v>
      </c>
    </row>
    <row r="4249" spans="1:32" x14ac:dyDescent="0.25">
      <c r="A4249">
        <v>100245</v>
      </c>
      <c r="B4249" t="s">
        <v>1003</v>
      </c>
      <c r="C4249" t="s">
        <v>33</v>
      </c>
      <c r="D4249">
        <v>0</v>
      </c>
      <c r="F4249" t="s">
        <v>343</v>
      </c>
      <c r="G4249" t="s">
        <v>1974</v>
      </c>
      <c r="H4249" t="s">
        <v>8587</v>
      </c>
      <c r="I4249" t="s">
        <v>8588</v>
      </c>
      <c r="J4249" t="s">
        <v>8589</v>
      </c>
      <c r="K4249" t="s">
        <v>8590</v>
      </c>
      <c r="L4249" t="s">
        <v>8591</v>
      </c>
      <c r="M4249" t="s">
        <v>5124</v>
      </c>
      <c r="N4249" t="s">
        <v>4321</v>
      </c>
      <c r="O4249" t="s">
        <v>7943</v>
      </c>
      <c r="P4249" t="s">
        <v>2612</v>
      </c>
      <c r="Q4249" t="s">
        <v>611</v>
      </c>
      <c r="R4249" t="s">
        <v>127</v>
      </c>
      <c r="S4249" t="s">
        <v>128</v>
      </c>
      <c r="T4249" t="s">
        <v>725</v>
      </c>
      <c r="U4249" t="s">
        <v>726</v>
      </c>
      <c r="W4249" t="s">
        <v>111</v>
      </c>
      <c r="X4249">
        <v>5</v>
      </c>
      <c r="Y4249">
        <v>0</v>
      </c>
      <c r="Z4249">
        <v>0</v>
      </c>
      <c r="AA4249">
        <v>0</v>
      </c>
      <c r="AB4249">
        <v>0</v>
      </c>
      <c r="AC4249" t="s">
        <v>47</v>
      </c>
      <c r="AD4249">
        <f>+VLOOKUP(T4249,items!$A$2:$D$1255,4,0)</f>
        <v>0</v>
      </c>
      <c r="AE4249">
        <f>+VLOOKUP(T4249,Tabla1[],5,0)</f>
        <v>0</v>
      </c>
      <c r="AF4249">
        <f t="shared" si="66"/>
        <v>2</v>
      </c>
    </row>
    <row r="4250" spans="1:32" x14ac:dyDescent="0.25">
      <c r="A4250">
        <v>100246</v>
      </c>
      <c r="B4250" t="s">
        <v>1183</v>
      </c>
      <c r="C4250" t="s">
        <v>75</v>
      </c>
      <c r="D4250">
        <v>0</v>
      </c>
      <c r="F4250" t="s">
        <v>5230</v>
      </c>
      <c r="G4250" t="s">
        <v>6385</v>
      </c>
      <c r="H4250" t="s">
        <v>8592</v>
      </c>
      <c r="I4250" t="s">
        <v>37</v>
      </c>
      <c r="J4250" t="s">
        <v>8593</v>
      </c>
      <c r="K4250" t="s">
        <v>8594</v>
      </c>
      <c r="L4250" t="s">
        <v>37</v>
      </c>
      <c r="M4250" t="s">
        <v>6792</v>
      </c>
      <c r="N4250" t="s">
        <v>6792</v>
      </c>
      <c r="O4250" t="s">
        <v>5125</v>
      </c>
      <c r="P4250" t="s">
        <v>2612</v>
      </c>
      <c r="Q4250" t="s">
        <v>5856</v>
      </c>
      <c r="R4250" t="s">
        <v>127</v>
      </c>
      <c r="S4250" t="s">
        <v>108</v>
      </c>
      <c r="T4250" t="s">
        <v>190</v>
      </c>
      <c r="U4250" t="s">
        <v>191</v>
      </c>
      <c r="X4250">
        <v>34</v>
      </c>
      <c r="Y4250">
        <v>0</v>
      </c>
      <c r="Z4250">
        <v>0</v>
      </c>
      <c r="AA4250">
        <v>0</v>
      </c>
      <c r="AB4250">
        <v>2417400</v>
      </c>
      <c r="AC4250" t="s">
        <v>47</v>
      </c>
      <c r="AD4250">
        <f>+VLOOKUP(T4250,items!$A$2:$D$1255,4,0)</f>
        <v>0</v>
      </c>
      <c r="AE4250">
        <f>+VLOOKUP(T4250,Tabla1[],5,0)</f>
        <v>0</v>
      </c>
      <c r="AF4250">
        <f t="shared" si="66"/>
        <v>2</v>
      </c>
    </row>
    <row r="4251" spans="1:32" x14ac:dyDescent="0.25">
      <c r="A4251">
        <v>100246</v>
      </c>
      <c r="B4251" t="s">
        <v>1183</v>
      </c>
      <c r="C4251" t="s">
        <v>75</v>
      </c>
      <c r="D4251">
        <v>0</v>
      </c>
      <c r="F4251" t="s">
        <v>5230</v>
      </c>
      <c r="G4251" t="s">
        <v>6385</v>
      </c>
      <c r="H4251" t="s">
        <v>8592</v>
      </c>
      <c r="I4251" t="s">
        <v>37</v>
      </c>
      <c r="J4251" t="s">
        <v>8593</v>
      </c>
      <c r="K4251" t="s">
        <v>8594</v>
      </c>
      <c r="L4251" t="s">
        <v>37</v>
      </c>
      <c r="M4251" t="s">
        <v>6792</v>
      </c>
      <c r="N4251" t="s">
        <v>6792</v>
      </c>
      <c r="O4251" t="s">
        <v>5125</v>
      </c>
      <c r="P4251" t="s">
        <v>2612</v>
      </c>
      <c r="Q4251" t="s">
        <v>5856</v>
      </c>
      <c r="R4251" t="s">
        <v>127</v>
      </c>
      <c r="S4251" t="s">
        <v>108</v>
      </c>
      <c r="T4251" t="s">
        <v>5807</v>
      </c>
      <c r="U4251" t="s">
        <v>5808</v>
      </c>
      <c r="X4251">
        <v>2</v>
      </c>
      <c r="Y4251">
        <v>0</v>
      </c>
      <c r="Z4251">
        <v>0</v>
      </c>
      <c r="AA4251">
        <v>0</v>
      </c>
      <c r="AB4251">
        <v>521434</v>
      </c>
      <c r="AC4251" t="s">
        <v>47</v>
      </c>
      <c r="AD4251">
        <f>+VLOOKUP(T4251,items!$A$2:$D$1255,4,0)</f>
        <v>0</v>
      </c>
      <c r="AE4251">
        <f>+VLOOKUP(T4251,Tabla1[],5,0)</f>
        <v>0</v>
      </c>
      <c r="AF4251">
        <f t="shared" si="66"/>
        <v>2</v>
      </c>
    </row>
    <row r="4252" spans="1:32" x14ac:dyDescent="0.25">
      <c r="A4252">
        <v>100246</v>
      </c>
      <c r="B4252" t="s">
        <v>1183</v>
      </c>
      <c r="C4252" t="s">
        <v>75</v>
      </c>
      <c r="D4252">
        <v>0</v>
      </c>
      <c r="F4252" t="s">
        <v>5230</v>
      </c>
      <c r="G4252" t="s">
        <v>6385</v>
      </c>
      <c r="H4252" t="s">
        <v>8592</v>
      </c>
      <c r="I4252" t="s">
        <v>37</v>
      </c>
      <c r="J4252" t="s">
        <v>8593</v>
      </c>
      <c r="K4252" t="s">
        <v>8594</v>
      </c>
      <c r="L4252" t="s">
        <v>37</v>
      </c>
      <c r="M4252" t="s">
        <v>6792</v>
      </c>
      <c r="N4252" t="s">
        <v>6792</v>
      </c>
      <c r="O4252" t="s">
        <v>5125</v>
      </c>
      <c r="P4252" t="s">
        <v>2612</v>
      </c>
      <c r="Q4252" t="s">
        <v>5856</v>
      </c>
      <c r="R4252" t="s">
        <v>127</v>
      </c>
      <c r="S4252" t="s">
        <v>108</v>
      </c>
      <c r="T4252" t="s">
        <v>8595</v>
      </c>
      <c r="U4252" t="s">
        <v>8596</v>
      </c>
      <c r="X4252">
        <v>2</v>
      </c>
      <c r="Y4252">
        <v>0</v>
      </c>
      <c r="Z4252">
        <v>0</v>
      </c>
      <c r="AA4252">
        <v>0</v>
      </c>
      <c r="AB4252">
        <v>2806722</v>
      </c>
      <c r="AC4252" t="s">
        <v>47</v>
      </c>
      <c r="AD4252">
        <f>+VLOOKUP(T4252,items!$A$2:$D$1255,4,0)</f>
        <v>0</v>
      </c>
      <c r="AE4252">
        <f>+VLOOKUP(T4252,Tabla1[],5,0)</f>
        <v>0</v>
      </c>
      <c r="AF4252">
        <f t="shared" si="66"/>
        <v>2</v>
      </c>
    </row>
    <row r="4253" spans="1:32" x14ac:dyDescent="0.25">
      <c r="A4253">
        <v>100246</v>
      </c>
      <c r="B4253" t="s">
        <v>1183</v>
      </c>
      <c r="C4253" t="s">
        <v>75</v>
      </c>
      <c r="D4253">
        <v>0</v>
      </c>
      <c r="F4253" t="s">
        <v>5230</v>
      </c>
      <c r="G4253" t="s">
        <v>6385</v>
      </c>
      <c r="H4253" t="s">
        <v>8592</v>
      </c>
      <c r="I4253" t="s">
        <v>37</v>
      </c>
      <c r="J4253" t="s">
        <v>8593</v>
      </c>
      <c r="K4253" t="s">
        <v>8594</v>
      </c>
      <c r="L4253" t="s">
        <v>37</v>
      </c>
      <c r="M4253" t="s">
        <v>6792</v>
      </c>
      <c r="N4253" t="s">
        <v>6792</v>
      </c>
      <c r="O4253" t="s">
        <v>5125</v>
      </c>
      <c r="P4253" t="s">
        <v>2612</v>
      </c>
      <c r="Q4253" t="s">
        <v>5856</v>
      </c>
      <c r="R4253" t="s">
        <v>127</v>
      </c>
      <c r="S4253" t="s">
        <v>108</v>
      </c>
      <c r="T4253" t="s">
        <v>474</v>
      </c>
      <c r="U4253" t="s">
        <v>475</v>
      </c>
      <c r="X4253">
        <v>3</v>
      </c>
      <c r="Y4253">
        <v>0</v>
      </c>
      <c r="Z4253">
        <v>0</v>
      </c>
      <c r="AA4253">
        <v>0</v>
      </c>
      <c r="AB4253">
        <v>720000</v>
      </c>
      <c r="AC4253" t="s">
        <v>47</v>
      </c>
      <c r="AD4253">
        <f>+VLOOKUP(T4253,items!$A$2:$D$1255,4,0)</f>
        <v>0</v>
      </c>
      <c r="AE4253">
        <f>+VLOOKUP(T4253,Tabla1[],5,0)</f>
        <v>0</v>
      </c>
      <c r="AF4253">
        <f t="shared" si="66"/>
        <v>2</v>
      </c>
    </row>
    <row r="4254" spans="1:32" x14ac:dyDescent="0.25">
      <c r="A4254">
        <v>100246</v>
      </c>
      <c r="B4254" t="s">
        <v>1183</v>
      </c>
      <c r="C4254" t="s">
        <v>75</v>
      </c>
      <c r="D4254">
        <v>0</v>
      </c>
      <c r="F4254" t="s">
        <v>5230</v>
      </c>
      <c r="G4254" t="s">
        <v>6385</v>
      </c>
      <c r="H4254" t="s">
        <v>8592</v>
      </c>
      <c r="I4254" t="s">
        <v>37</v>
      </c>
      <c r="J4254" t="s">
        <v>8593</v>
      </c>
      <c r="K4254" t="s">
        <v>8594</v>
      </c>
      <c r="L4254" t="s">
        <v>37</v>
      </c>
      <c r="M4254" t="s">
        <v>6792</v>
      </c>
      <c r="N4254" t="s">
        <v>6792</v>
      </c>
      <c r="O4254" t="s">
        <v>5125</v>
      </c>
      <c r="P4254" t="s">
        <v>2612</v>
      </c>
      <c r="Q4254" t="s">
        <v>5856</v>
      </c>
      <c r="R4254" t="s">
        <v>127</v>
      </c>
      <c r="S4254" t="s">
        <v>108</v>
      </c>
      <c r="T4254" t="s">
        <v>331</v>
      </c>
      <c r="U4254" t="s">
        <v>332</v>
      </c>
      <c r="X4254">
        <v>3</v>
      </c>
      <c r="Y4254">
        <v>0</v>
      </c>
      <c r="Z4254">
        <v>0</v>
      </c>
      <c r="AA4254">
        <v>0</v>
      </c>
      <c r="AB4254">
        <v>360000</v>
      </c>
      <c r="AC4254" t="s">
        <v>47</v>
      </c>
      <c r="AD4254" t="e">
        <f>+VLOOKUP(T4254,items!$A$2:$D$1255,4,0)</f>
        <v>#N/A</v>
      </c>
      <c r="AE4254" t="e">
        <f>+VLOOKUP(T4254,Tabla1[],5,0)</f>
        <v>#N/A</v>
      </c>
      <c r="AF4254">
        <f t="shared" si="66"/>
        <v>2</v>
      </c>
    </row>
    <row r="4255" spans="1:32" x14ac:dyDescent="0.25">
      <c r="A4255">
        <v>100246</v>
      </c>
      <c r="B4255" t="s">
        <v>1183</v>
      </c>
      <c r="C4255" t="s">
        <v>75</v>
      </c>
      <c r="D4255">
        <v>0</v>
      </c>
      <c r="F4255" t="s">
        <v>5230</v>
      </c>
      <c r="G4255" t="s">
        <v>6385</v>
      </c>
      <c r="H4255" t="s">
        <v>8592</v>
      </c>
      <c r="I4255" t="s">
        <v>37</v>
      </c>
      <c r="J4255" t="s">
        <v>8593</v>
      </c>
      <c r="K4255" t="s">
        <v>8594</v>
      </c>
      <c r="L4255" t="s">
        <v>37</v>
      </c>
      <c r="M4255" t="s">
        <v>6792</v>
      </c>
      <c r="N4255" t="s">
        <v>6792</v>
      </c>
      <c r="O4255" t="s">
        <v>5125</v>
      </c>
      <c r="P4255" t="s">
        <v>2612</v>
      </c>
      <c r="Q4255" t="s">
        <v>5856</v>
      </c>
      <c r="R4255" t="s">
        <v>127</v>
      </c>
      <c r="S4255" t="s">
        <v>108</v>
      </c>
      <c r="T4255" t="s">
        <v>7511</v>
      </c>
      <c r="U4255" t="s">
        <v>7512</v>
      </c>
      <c r="X4255">
        <v>3</v>
      </c>
      <c r="Y4255">
        <v>0</v>
      </c>
      <c r="Z4255">
        <v>0</v>
      </c>
      <c r="AA4255">
        <v>0</v>
      </c>
      <c r="AB4255">
        <v>291000</v>
      </c>
      <c r="AC4255" t="s">
        <v>47</v>
      </c>
      <c r="AD4255" t="e">
        <f>+VLOOKUP(T4255,items!$A$2:$D$1255,4,0)</f>
        <v>#N/A</v>
      </c>
      <c r="AE4255" t="e">
        <f>+VLOOKUP(T4255,Tabla1[],5,0)</f>
        <v>#N/A</v>
      </c>
      <c r="AF4255">
        <f t="shared" si="66"/>
        <v>2</v>
      </c>
    </row>
    <row r="4256" spans="1:32" x14ac:dyDescent="0.25">
      <c r="A4256">
        <v>100247</v>
      </c>
      <c r="B4256" t="s">
        <v>8597</v>
      </c>
      <c r="C4256" t="s">
        <v>75</v>
      </c>
      <c r="D4256">
        <v>0</v>
      </c>
      <c r="F4256" t="s">
        <v>4506</v>
      </c>
      <c r="G4256" t="s">
        <v>4506</v>
      </c>
      <c r="H4256" t="s">
        <v>8598</v>
      </c>
      <c r="I4256" t="s">
        <v>8599</v>
      </c>
      <c r="J4256" t="s">
        <v>8600</v>
      </c>
      <c r="K4256" t="s">
        <v>37</v>
      </c>
      <c r="L4256" t="s">
        <v>37</v>
      </c>
      <c r="M4256" t="s">
        <v>4415</v>
      </c>
      <c r="N4256" t="s">
        <v>2611</v>
      </c>
      <c r="O4256" t="s">
        <v>268</v>
      </c>
      <c r="P4256" t="s">
        <v>77</v>
      </c>
      <c r="Q4256" t="s">
        <v>8601</v>
      </c>
      <c r="R4256" t="s">
        <v>3358</v>
      </c>
      <c r="S4256" t="s">
        <v>128</v>
      </c>
      <c r="T4256" t="s">
        <v>8602</v>
      </c>
      <c r="U4256" t="s">
        <v>8603</v>
      </c>
      <c r="W4256" t="s">
        <v>3807</v>
      </c>
      <c r="X4256">
        <v>1</v>
      </c>
      <c r="Y4256">
        <v>9000</v>
      </c>
      <c r="Z4256">
        <v>0</v>
      </c>
      <c r="AA4256">
        <v>8000</v>
      </c>
      <c r="AB4256">
        <v>0</v>
      </c>
      <c r="AC4256" t="s">
        <v>47</v>
      </c>
      <c r="AD4256">
        <f>+VLOOKUP(T4256,items!$A$2:$D$1255,4,0)</f>
        <v>0</v>
      </c>
      <c r="AE4256">
        <f>+VLOOKUP(T4256,Tabla1[],5,0)</f>
        <v>0</v>
      </c>
      <c r="AF4256">
        <f t="shared" si="66"/>
        <v>2</v>
      </c>
    </row>
    <row r="4257" spans="1:32" x14ac:dyDescent="0.25">
      <c r="A4257">
        <v>100249</v>
      </c>
      <c r="B4257" t="s">
        <v>8604</v>
      </c>
      <c r="C4257" t="s">
        <v>75</v>
      </c>
      <c r="D4257">
        <v>0</v>
      </c>
      <c r="F4257" t="s">
        <v>4506</v>
      </c>
      <c r="G4257" t="s">
        <v>8601</v>
      </c>
      <c r="H4257" t="s">
        <v>8605</v>
      </c>
      <c r="I4257" t="s">
        <v>8606</v>
      </c>
      <c r="J4257" t="s">
        <v>8607</v>
      </c>
      <c r="K4257" t="s">
        <v>37</v>
      </c>
      <c r="L4257" t="s">
        <v>37</v>
      </c>
      <c r="M4257" t="s">
        <v>104</v>
      </c>
      <c r="N4257" t="s">
        <v>8479</v>
      </c>
      <c r="O4257" t="s">
        <v>6296</v>
      </c>
      <c r="P4257" t="s">
        <v>8608</v>
      </c>
      <c r="Q4257" t="s">
        <v>8609</v>
      </c>
      <c r="R4257" t="s">
        <v>3358</v>
      </c>
      <c r="S4257" t="s">
        <v>44</v>
      </c>
      <c r="T4257" t="s">
        <v>1976</v>
      </c>
      <c r="U4257" t="s">
        <v>1977</v>
      </c>
      <c r="X4257">
        <v>4</v>
      </c>
      <c r="Y4257">
        <v>0</v>
      </c>
      <c r="Z4257">
        <v>0</v>
      </c>
      <c r="AA4257">
        <v>0</v>
      </c>
      <c r="AB4257">
        <v>610388</v>
      </c>
      <c r="AC4257" t="s">
        <v>47</v>
      </c>
      <c r="AD4257">
        <f>+VLOOKUP(T4257,items!$A$2:$D$1255,4,0)</f>
        <v>0</v>
      </c>
      <c r="AE4257">
        <f>+VLOOKUP(T4257,Tabla1[],5,0)</f>
        <v>0</v>
      </c>
      <c r="AF4257">
        <f t="shared" si="66"/>
        <v>9</v>
      </c>
    </row>
    <row r="4258" spans="1:32" x14ac:dyDescent="0.25">
      <c r="A4258">
        <v>100249</v>
      </c>
      <c r="B4258" t="s">
        <v>8604</v>
      </c>
      <c r="C4258" t="s">
        <v>75</v>
      </c>
      <c r="D4258">
        <v>0</v>
      </c>
      <c r="F4258" t="s">
        <v>4506</v>
      </c>
      <c r="G4258" t="s">
        <v>8601</v>
      </c>
      <c r="H4258" t="s">
        <v>8605</v>
      </c>
      <c r="I4258" t="s">
        <v>8606</v>
      </c>
      <c r="J4258" t="s">
        <v>8607</v>
      </c>
      <c r="K4258" t="s">
        <v>37</v>
      </c>
      <c r="L4258" t="s">
        <v>37</v>
      </c>
      <c r="M4258" t="s">
        <v>104</v>
      </c>
      <c r="N4258" t="s">
        <v>8479</v>
      </c>
      <c r="O4258" t="s">
        <v>6296</v>
      </c>
      <c r="P4258" t="s">
        <v>8608</v>
      </c>
      <c r="Q4258" t="s">
        <v>8609</v>
      </c>
      <c r="R4258" t="s">
        <v>3358</v>
      </c>
      <c r="S4258" t="s">
        <v>44</v>
      </c>
      <c r="T4258" t="s">
        <v>3690</v>
      </c>
      <c r="U4258" t="s">
        <v>3691</v>
      </c>
      <c r="X4258">
        <v>3</v>
      </c>
      <c r="Y4258">
        <v>0</v>
      </c>
      <c r="Z4258">
        <v>0</v>
      </c>
      <c r="AA4258">
        <v>0</v>
      </c>
      <c r="AB4258">
        <v>196800</v>
      </c>
      <c r="AC4258" t="s">
        <v>47</v>
      </c>
      <c r="AD4258">
        <f>+VLOOKUP(T4258,items!$A$2:$D$1255,4,0)</f>
        <v>0</v>
      </c>
      <c r="AE4258">
        <f>+VLOOKUP(T4258,Tabla1[],5,0)</f>
        <v>0</v>
      </c>
      <c r="AF4258">
        <f t="shared" si="66"/>
        <v>9</v>
      </c>
    </row>
    <row r="4259" spans="1:32" x14ac:dyDescent="0.25">
      <c r="A4259">
        <v>100249</v>
      </c>
      <c r="B4259" t="s">
        <v>8604</v>
      </c>
      <c r="C4259" t="s">
        <v>75</v>
      </c>
      <c r="D4259">
        <v>0</v>
      </c>
      <c r="F4259" t="s">
        <v>4506</v>
      </c>
      <c r="G4259" t="s">
        <v>8601</v>
      </c>
      <c r="H4259" t="s">
        <v>8605</v>
      </c>
      <c r="I4259" t="s">
        <v>8606</v>
      </c>
      <c r="J4259" t="s">
        <v>8607</v>
      </c>
      <c r="K4259" t="s">
        <v>37</v>
      </c>
      <c r="L4259" t="s">
        <v>37</v>
      </c>
      <c r="M4259" t="s">
        <v>104</v>
      </c>
      <c r="N4259" t="s">
        <v>8479</v>
      </c>
      <c r="O4259" t="s">
        <v>6296</v>
      </c>
      <c r="P4259" t="s">
        <v>8608</v>
      </c>
      <c r="Q4259" t="s">
        <v>8609</v>
      </c>
      <c r="R4259" t="s">
        <v>3358</v>
      </c>
      <c r="S4259" t="s">
        <v>44</v>
      </c>
      <c r="T4259" t="s">
        <v>431</v>
      </c>
      <c r="U4259" t="s">
        <v>432</v>
      </c>
      <c r="X4259">
        <v>2</v>
      </c>
      <c r="Y4259">
        <v>6130</v>
      </c>
      <c r="Z4259">
        <v>0</v>
      </c>
      <c r="AA4259">
        <v>0</v>
      </c>
      <c r="AB4259">
        <v>10200000</v>
      </c>
      <c r="AC4259" t="s">
        <v>47</v>
      </c>
      <c r="AD4259">
        <f>+VLOOKUP(T4259,items!$A$2:$D$1255,4,0)</f>
        <v>0</v>
      </c>
      <c r="AE4259">
        <f>+VLOOKUP(T4259,Tabla1[],5,0)</f>
        <v>0</v>
      </c>
      <c r="AF4259">
        <f t="shared" si="66"/>
        <v>9</v>
      </c>
    </row>
    <row r="4260" spans="1:32" x14ac:dyDescent="0.25">
      <c r="A4260">
        <v>100249</v>
      </c>
      <c r="B4260" t="s">
        <v>8604</v>
      </c>
      <c r="C4260" t="s">
        <v>75</v>
      </c>
      <c r="D4260">
        <v>0</v>
      </c>
      <c r="F4260" t="s">
        <v>4506</v>
      </c>
      <c r="G4260" t="s">
        <v>8601</v>
      </c>
      <c r="H4260" t="s">
        <v>8605</v>
      </c>
      <c r="I4260" t="s">
        <v>8606</v>
      </c>
      <c r="J4260" t="s">
        <v>8607</v>
      </c>
      <c r="K4260" t="s">
        <v>37</v>
      </c>
      <c r="L4260" t="s">
        <v>37</v>
      </c>
      <c r="M4260" t="s">
        <v>104</v>
      </c>
      <c r="N4260" t="s">
        <v>8479</v>
      </c>
      <c r="O4260" t="s">
        <v>6296</v>
      </c>
      <c r="P4260" t="s">
        <v>8608</v>
      </c>
      <c r="Q4260" t="s">
        <v>8609</v>
      </c>
      <c r="R4260" t="s">
        <v>3358</v>
      </c>
      <c r="S4260" t="s">
        <v>44</v>
      </c>
      <c r="T4260" t="s">
        <v>347</v>
      </c>
      <c r="U4260" t="s">
        <v>348</v>
      </c>
      <c r="W4260" t="s">
        <v>114</v>
      </c>
      <c r="X4260">
        <v>1</v>
      </c>
      <c r="Y4260">
        <v>8500</v>
      </c>
      <c r="Z4260">
        <v>0</v>
      </c>
      <c r="AA4260">
        <v>0</v>
      </c>
      <c r="AB4260">
        <v>2210000</v>
      </c>
      <c r="AC4260" t="s">
        <v>47</v>
      </c>
      <c r="AD4260">
        <f>+VLOOKUP(T4260,items!$A$2:$D$1255,4,0)</f>
        <v>0</v>
      </c>
      <c r="AE4260">
        <f>+VLOOKUP(T4260,Tabla1[],5,0)</f>
        <v>0</v>
      </c>
      <c r="AF4260">
        <f t="shared" si="66"/>
        <v>9</v>
      </c>
    </row>
    <row r="4261" spans="1:32" x14ac:dyDescent="0.25">
      <c r="A4261">
        <v>100249</v>
      </c>
      <c r="B4261" t="s">
        <v>8604</v>
      </c>
      <c r="C4261" t="s">
        <v>75</v>
      </c>
      <c r="D4261">
        <v>0</v>
      </c>
      <c r="F4261" t="s">
        <v>4506</v>
      </c>
      <c r="G4261" t="s">
        <v>8601</v>
      </c>
      <c r="H4261" t="s">
        <v>8605</v>
      </c>
      <c r="I4261" t="s">
        <v>8606</v>
      </c>
      <c r="J4261" t="s">
        <v>8607</v>
      </c>
      <c r="K4261" t="s">
        <v>37</v>
      </c>
      <c r="L4261" t="s">
        <v>37</v>
      </c>
      <c r="M4261" t="s">
        <v>104</v>
      </c>
      <c r="N4261" t="s">
        <v>8479</v>
      </c>
      <c r="O4261" t="s">
        <v>6296</v>
      </c>
      <c r="P4261" t="s">
        <v>8608</v>
      </c>
      <c r="Q4261" t="s">
        <v>8609</v>
      </c>
      <c r="R4261" t="s">
        <v>3358</v>
      </c>
      <c r="S4261" t="s">
        <v>44</v>
      </c>
      <c r="T4261" t="s">
        <v>347</v>
      </c>
      <c r="U4261" t="s">
        <v>348</v>
      </c>
      <c r="W4261" t="s">
        <v>114</v>
      </c>
      <c r="X4261">
        <v>1</v>
      </c>
      <c r="Y4261">
        <v>8500</v>
      </c>
      <c r="Z4261">
        <v>0</v>
      </c>
      <c r="AA4261">
        <v>0</v>
      </c>
      <c r="AB4261">
        <v>1105000</v>
      </c>
      <c r="AC4261" t="s">
        <v>47</v>
      </c>
      <c r="AD4261">
        <f>+VLOOKUP(T4261,items!$A$2:$D$1255,4,0)</f>
        <v>0</v>
      </c>
      <c r="AE4261">
        <f>+VLOOKUP(T4261,Tabla1[],5,0)</f>
        <v>0</v>
      </c>
      <c r="AF4261">
        <f t="shared" si="66"/>
        <v>9</v>
      </c>
    </row>
    <row r="4262" spans="1:32" x14ac:dyDescent="0.25">
      <c r="A4262">
        <v>100249</v>
      </c>
      <c r="B4262" t="s">
        <v>8604</v>
      </c>
      <c r="C4262" t="s">
        <v>75</v>
      </c>
      <c r="D4262">
        <v>0</v>
      </c>
      <c r="F4262" t="s">
        <v>4506</v>
      </c>
      <c r="G4262" t="s">
        <v>8601</v>
      </c>
      <c r="H4262" t="s">
        <v>8605</v>
      </c>
      <c r="I4262" t="s">
        <v>8606</v>
      </c>
      <c r="J4262" t="s">
        <v>8607</v>
      </c>
      <c r="K4262" t="s">
        <v>37</v>
      </c>
      <c r="L4262" t="s">
        <v>37</v>
      </c>
      <c r="M4262" t="s">
        <v>104</v>
      </c>
      <c r="N4262" t="s">
        <v>8479</v>
      </c>
      <c r="O4262" t="s">
        <v>6296</v>
      </c>
      <c r="P4262" t="s">
        <v>8608</v>
      </c>
      <c r="Q4262" t="s">
        <v>8609</v>
      </c>
      <c r="R4262" t="s">
        <v>3358</v>
      </c>
      <c r="S4262" t="s">
        <v>44</v>
      </c>
      <c r="T4262" t="s">
        <v>347</v>
      </c>
      <c r="U4262" t="s">
        <v>348</v>
      </c>
      <c r="W4262" t="s">
        <v>114</v>
      </c>
      <c r="X4262">
        <v>3</v>
      </c>
      <c r="Y4262">
        <v>6130</v>
      </c>
      <c r="Z4262">
        <v>0</v>
      </c>
      <c r="AA4262">
        <v>0</v>
      </c>
      <c r="AB4262">
        <v>2550000</v>
      </c>
      <c r="AC4262" t="s">
        <v>47</v>
      </c>
      <c r="AD4262">
        <f>+VLOOKUP(T4262,items!$A$2:$D$1255,4,0)</f>
        <v>0</v>
      </c>
      <c r="AE4262">
        <f>+VLOOKUP(T4262,Tabla1[],5,0)</f>
        <v>0</v>
      </c>
      <c r="AF4262">
        <f t="shared" si="66"/>
        <v>9</v>
      </c>
    </row>
    <row r="4263" spans="1:32" x14ac:dyDescent="0.25">
      <c r="A4263">
        <v>100249</v>
      </c>
      <c r="B4263" t="s">
        <v>8604</v>
      </c>
      <c r="C4263" t="s">
        <v>75</v>
      </c>
      <c r="D4263">
        <v>0</v>
      </c>
      <c r="F4263" t="s">
        <v>4506</v>
      </c>
      <c r="G4263" t="s">
        <v>8601</v>
      </c>
      <c r="H4263" t="s">
        <v>8605</v>
      </c>
      <c r="I4263" t="s">
        <v>8606</v>
      </c>
      <c r="J4263" t="s">
        <v>8607</v>
      </c>
      <c r="K4263" t="s">
        <v>37</v>
      </c>
      <c r="L4263" t="s">
        <v>37</v>
      </c>
      <c r="M4263" t="s">
        <v>104</v>
      </c>
      <c r="N4263" t="s">
        <v>8479</v>
      </c>
      <c r="O4263" t="s">
        <v>6296</v>
      </c>
      <c r="P4263" t="s">
        <v>8608</v>
      </c>
      <c r="Q4263" t="s">
        <v>8609</v>
      </c>
      <c r="R4263" t="s">
        <v>3358</v>
      </c>
      <c r="S4263" t="s">
        <v>44</v>
      </c>
      <c r="T4263" t="s">
        <v>8610</v>
      </c>
      <c r="U4263" t="s">
        <v>8611</v>
      </c>
      <c r="X4263">
        <v>1</v>
      </c>
      <c r="Y4263">
        <v>0</v>
      </c>
      <c r="Z4263">
        <v>0</v>
      </c>
      <c r="AA4263">
        <v>0</v>
      </c>
      <c r="AB4263">
        <v>11618489</v>
      </c>
      <c r="AC4263" t="s">
        <v>47</v>
      </c>
      <c r="AD4263">
        <f>+VLOOKUP(T4263,items!$A$2:$D$1255,4,0)</f>
        <v>0</v>
      </c>
      <c r="AE4263">
        <f>+VLOOKUP(T4263,Tabla1[],5,0)</f>
        <v>0</v>
      </c>
      <c r="AF4263">
        <f t="shared" si="66"/>
        <v>9</v>
      </c>
    </row>
    <row r="4264" spans="1:32" x14ac:dyDescent="0.25">
      <c r="A4264">
        <v>100249</v>
      </c>
      <c r="B4264" t="s">
        <v>8604</v>
      </c>
      <c r="C4264" t="s">
        <v>75</v>
      </c>
      <c r="D4264">
        <v>0</v>
      </c>
      <c r="F4264" t="s">
        <v>4506</v>
      </c>
      <c r="G4264" t="s">
        <v>8601</v>
      </c>
      <c r="H4264" t="s">
        <v>8605</v>
      </c>
      <c r="I4264" t="s">
        <v>8606</v>
      </c>
      <c r="J4264" t="s">
        <v>8607</v>
      </c>
      <c r="K4264" t="s">
        <v>37</v>
      </c>
      <c r="L4264" t="s">
        <v>37</v>
      </c>
      <c r="M4264" t="s">
        <v>104</v>
      </c>
      <c r="N4264" t="s">
        <v>8479</v>
      </c>
      <c r="O4264" t="s">
        <v>6296</v>
      </c>
      <c r="P4264" t="s">
        <v>8608</v>
      </c>
      <c r="Q4264" t="s">
        <v>8609</v>
      </c>
      <c r="R4264" t="s">
        <v>3358</v>
      </c>
      <c r="S4264" t="s">
        <v>44</v>
      </c>
      <c r="T4264" t="s">
        <v>507</v>
      </c>
      <c r="U4264" t="s">
        <v>508</v>
      </c>
      <c r="V4264" t="s">
        <v>244</v>
      </c>
      <c r="W4264" t="s">
        <v>114</v>
      </c>
      <c r="X4264">
        <v>2</v>
      </c>
      <c r="Y4264">
        <v>4250</v>
      </c>
      <c r="Z4264">
        <v>0</v>
      </c>
      <c r="AA4264">
        <v>6130</v>
      </c>
      <c r="AB4264">
        <v>80360000</v>
      </c>
      <c r="AC4264" t="s">
        <v>47</v>
      </c>
      <c r="AD4264" t="str">
        <f>+VLOOKUP(T4264,items!$A$2:$D$1255,4,0)</f>
        <v>PERGOLA</v>
      </c>
      <c r="AE4264" t="str">
        <f>+VLOOKUP(T4264,Tabla1[],5,0)</f>
        <v>PERGOTEK ROMANO</v>
      </c>
      <c r="AF4264">
        <f t="shared" si="66"/>
        <v>9</v>
      </c>
    </row>
    <row r="4265" spans="1:32" x14ac:dyDescent="0.25">
      <c r="A4265">
        <v>100249</v>
      </c>
      <c r="B4265" t="s">
        <v>8604</v>
      </c>
      <c r="C4265" t="s">
        <v>75</v>
      </c>
      <c r="D4265">
        <v>0</v>
      </c>
      <c r="F4265" t="s">
        <v>4506</v>
      </c>
      <c r="G4265" t="s">
        <v>8601</v>
      </c>
      <c r="H4265" t="s">
        <v>8605</v>
      </c>
      <c r="I4265" t="s">
        <v>8606</v>
      </c>
      <c r="J4265" t="s">
        <v>8607</v>
      </c>
      <c r="K4265" t="s">
        <v>37</v>
      </c>
      <c r="L4265" t="s">
        <v>37</v>
      </c>
      <c r="M4265" t="s">
        <v>104</v>
      </c>
      <c r="N4265" t="s">
        <v>8479</v>
      </c>
      <c r="O4265" t="s">
        <v>6296</v>
      </c>
      <c r="P4265" t="s">
        <v>8608</v>
      </c>
      <c r="Q4265" t="s">
        <v>8609</v>
      </c>
      <c r="R4265" t="s">
        <v>3358</v>
      </c>
      <c r="S4265" t="s">
        <v>44</v>
      </c>
      <c r="T4265" t="s">
        <v>331</v>
      </c>
      <c r="U4265" t="s">
        <v>332</v>
      </c>
      <c r="X4265">
        <v>1</v>
      </c>
      <c r="Y4265">
        <v>0</v>
      </c>
      <c r="Z4265">
        <v>0</v>
      </c>
      <c r="AA4265">
        <v>0</v>
      </c>
      <c r="AB4265">
        <v>6000000</v>
      </c>
      <c r="AC4265" t="s">
        <v>47</v>
      </c>
      <c r="AD4265" t="e">
        <f>+VLOOKUP(T4265,items!$A$2:$D$1255,4,0)</f>
        <v>#N/A</v>
      </c>
      <c r="AE4265" t="e">
        <f>+VLOOKUP(T4265,Tabla1[],5,0)</f>
        <v>#N/A</v>
      </c>
      <c r="AF4265">
        <f t="shared" si="66"/>
        <v>9</v>
      </c>
    </row>
    <row r="4266" spans="1:32" x14ac:dyDescent="0.25">
      <c r="A4266">
        <v>100249</v>
      </c>
      <c r="B4266" t="s">
        <v>8604</v>
      </c>
      <c r="C4266" t="s">
        <v>75</v>
      </c>
      <c r="D4266">
        <v>0</v>
      </c>
      <c r="F4266" t="s">
        <v>4506</v>
      </c>
      <c r="G4266" t="s">
        <v>8601</v>
      </c>
      <c r="H4266" t="s">
        <v>8605</v>
      </c>
      <c r="I4266" t="s">
        <v>8606</v>
      </c>
      <c r="J4266" t="s">
        <v>8607</v>
      </c>
      <c r="K4266" t="s">
        <v>37</v>
      </c>
      <c r="L4266" t="s">
        <v>37</v>
      </c>
      <c r="M4266" t="s">
        <v>104</v>
      </c>
      <c r="N4266" t="s">
        <v>8479</v>
      </c>
      <c r="O4266" t="s">
        <v>6296</v>
      </c>
      <c r="P4266" t="s">
        <v>8608</v>
      </c>
      <c r="Q4266" t="s">
        <v>8609</v>
      </c>
      <c r="R4266" t="s">
        <v>3358</v>
      </c>
      <c r="S4266" t="s">
        <v>44</v>
      </c>
      <c r="T4266" t="s">
        <v>7511</v>
      </c>
      <c r="U4266" t="s">
        <v>7512</v>
      </c>
      <c r="X4266">
        <v>1</v>
      </c>
      <c r="Y4266">
        <v>0</v>
      </c>
      <c r="Z4266">
        <v>0</v>
      </c>
      <c r="AA4266">
        <v>0</v>
      </c>
      <c r="AB4266">
        <v>4800000</v>
      </c>
      <c r="AC4266" t="s">
        <v>47</v>
      </c>
      <c r="AD4266" t="e">
        <f>+VLOOKUP(T4266,items!$A$2:$D$1255,4,0)</f>
        <v>#N/A</v>
      </c>
      <c r="AE4266" t="e">
        <f>+VLOOKUP(T4266,Tabla1[],5,0)</f>
        <v>#N/A</v>
      </c>
      <c r="AF4266">
        <f t="shared" si="66"/>
        <v>9</v>
      </c>
    </row>
    <row r="4267" spans="1:32" x14ac:dyDescent="0.25">
      <c r="A4267">
        <v>100249</v>
      </c>
      <c r="B4267" t="s">
        <v>8604</v>
      </c>
      <c r="C4267" t="s">
        <v>75</v>
      </c>
      <c r="D4267">
        <v>0</v>
      </c>
      <c r="F4267" t="s">
        <v>4506</v>
      </c>
      <c r="G4267" t="s">
        <v>8601</v>
      </c>
      <c r="H4267" t="s">
        <v>8605</v>
      </c>
      <c r="I4267" t="s">
        <v>8606</v>
      </c>
      <c r="J4267" t="s">
        <v>8607</v>
      </c>
      <c r="K4267" t="s">
        <v>37</v>
      </c>
      <c r="L4267" t="s">
        <v>37</v>
      </c>
      <c r="M4267" t="s">
        <v>104</v>
      </c>
      <c r="N4267" t="s">
        <v>8479</v>
      </c>
      <c r="O4267" t="s">
        <v>6296</v>
      </c>
      <c r="P4267" t="s">
        <v>8608</v>
      </c>
      <c r="Q4267" t="s">
        <v>8609</v>
      </c>
      <c r="R4267" t="s">
        <v>3358</v>
      </c>
      <c r="S4267" t="s">
        <v>44</v>
      </c>
      <c r="T4267" t="s">
        <v>2107</v>
      </c>
      <c r="U4267" t="s">
        <v>2108</v>
      </c>
      <c r="X4267">
        <v>2</v>
      </c>
      <c r="Y4267">
        <v>0</v>
      </c>
      <c r="Z4267">
        <v>0</v>
      </c>
      <c r="AA4267">
        <v>0</v>
      </c>
      <c r="AB4267">
        <v>0</v>
      </c>
      <c r="AC4267" t="s">
        <v>47</v>
      </c>
      <c r="AD4267">
        <f>+VLOOKUP(T4267,items!$A$2:$D$1255,4,0)</f>
        <v>0</v>
      </c>
      <c r="AE4267">
        <f>+VLOOKUP(T4267,Tabla1[],5,0)</f>
        <v>0</v>
      </c>
      <c r="AF4267">
        <f t="shared" si="66"/>
        <v>9</v>
      </c>
    </row>
    <row r="4268" spans="1:32" x14ac:dyDescent="0.25">
      <c r="A4268">
        <v>100249</v>
      </c>
      <c r="B4268" t="s">
        <v>8604</v>
      </c>
      <c r="C4268" t="s">
        <v>75</v>
      </c>
      <c r="D4268">
        <v>0</v>
      </c>
      <c r="F4268" t="s">
        <v>4506</v>
      </c>
      <c r="G4268" t="s">
        <v>8601</v>
      </c>
      <c r="H4268" t="s">
        <v>8605</v>
      </c>
      <c r="I4268" t="s">
        <v>8606</v>
      </c>
      <c r="J4268" t="s">
        <v>8607</v>
      </c>
      <c r="K4268" t="s">
        <v>37</v>
      </c>
      <c r="L4268" t="s">
        <v>37</v>
      </c>
      <c r="M4268" t="s">
        <v>104</v>
      </c>
      <c r="N4268" t="s">
        <v>8479</v>
      </c>
      <c r="O4268" t="s">
        <v>6296</v>
      </c>
      <c r="P4268" t="s">
        <v>8608</v>
      </c>
      <c r="Q4268" t="s">
        <v>8609</v>
      </c>
      <c r="R4268" t="s">
        <v>3358</v>
      </c>
      <c r="S4268" t="s">
        <v>44</v>
      </c>
      <c r="T4268" t="s">
        <v>8612</v>
      </c>
      <c r="U4268" t="s">
        <v>8613</v>
      </c>
      <c r="X4268">
        <v>2</v>
      </c>
      <c r="Y4268">
        <v>0</v>
      </c>
      <c r="Z4268">
        <v>0</v>
      </c>
      <c r="AA4268">
        <v>0</v>
      </c>
      <c r="AB4268">
        <v>11024714</v>
      </c>
      <c r="AC4268" t="s">
        <v>47</v>
      </c>
      <c r="AD4268">
        <f>+VLOOKUP(T4268,items!$A$2:$D$1255,4,0)</f>
        <v>0</v>
      </c>
      <c r="AE4268">
        <f>+VLOOKUP(T4268,Tabla1[],5,0)</f>
        <v>0</v>
      </c>
      <c r="AF4268">
        <f t="shared" si="66"/>
        <v>9</v>
      </c>
    </row>
    <row r="4269" spans="1:32" x14ac:dyDescent="0.25">
      <c r="A4269">
        <v>100268</v>
      </c>
      <c r="B4269" t="s">
        <v>8614</v>
      </c>
      <c r="C4269" t="s">
        <v>75</v>
      </c>
      <c r="D4269">
        <v>0</v>
      </c>
      <c r="F4269" t="s">
        <v>4506</v>
      </c>
      <c r="G4269" t="s">
        <v>5513</v>
      </c>
      <c r="H4269" t="s">
        <v>8615</v>
      </c>
      <c r="I4269" t="s">
        <v>8616</v>
      </c>
      <c r="J4269" t="s">
        <v>8617</v>
      </c>
      <c r="K4269" t="s">
        <v>8618</v>
      </c>
      <c r="L4269" t="s">
        <v>8619</v>
      </c>
      <c r="M4269" t="s">
        <v>86</v>
      </c>
      <c r="N4269" t="s">
        <v>7235</v>
      </c>
      <c r="O4269" t="s">
        <v>8620</v>
      </c>
      <c r="P4269" t="s">
        <v>8621</v>
      </c>
      <c r="Q4269" t="s">
        <v>8622</v>
      </c>
      <c r="R4269" t="s">
        <v>127</v>
      </c>
      <c r="S4269" t="s">
        <v>128</v>
      </c>
      <c r="T4269" t="s">
        <v>8562</v>
      </c>
      <c r="U4269" t="s">
        <v>8623</v>
      </c>
      <c r="X4269">
        <v>1</v>
      </c>
      <c r="Y4269">
        <v>8500</v>
      </c>
      <c r="Z4269">
        <v>0</v>
      </c>
      <c r="AA4269">
        <v>3500</v>
      </c>
      <c r="AB4269">
        <v>970002</v>
      </c>
      <c r="AC4269" t="s">
        <v>47</v>
      </c>
      <c r="AD4269">
        <f>+VLOOKUP(T4269,items!$A$2:$D$1255,4,0)</f>
        <v>0</v>
      </c>
      <c r="AE4269">
        <f>+VLOOKUP(T4269,Tabla1[],5,0)</f>
        <v>0</v>
      </c>
      <c r="AF4269">
        <f t="shared" si="66"/>
        <v>5</v>
      </c>
    </row>
    <row r="4270" spans="1:32" x14ac:dyDescent="0.25">
      <c r="A4270">
        <v>100268</v>
      </c>
      <c r="B4270" t="s">
        <v>8614</v>
      </c>
      <c r="C4270" t="s">
        <v>75</v>
      </c>
      <c r="D4270">
        <v>0</v>
      </c>
      <c r="F4270" t="s">
        <v>4506</v>
      </c>
      <c r="G4270" t="s">
        <v>5513</v>
      </c>
      <c r="H4270" t="s">
        <v>8615</v>
      </c>
      <c r="I4270" t="s">
        <v>8616</v>
      </c>
      <c r="J4270" t="s">
        <v>8617</v>
      </c>
      <c r="K4270" t="s">
        <v>8618</v>
      </c>
      <c r="L4270" t="s">
        <v>8619</v>
      </c>
      <c r="M4270" t="s">
        <v>86</v>
      </c>
      <c r="N4270" t="s">
        <v>7235</v>
      </c>
      <c r="O4270" t="s">
        <v>8620</v>
      </c>
      <c r="P4270" t="s">
        <v>8621</v>
      </c>
      <c r="Q4270" t="s">
        <v>8622</v>
      </c>
      <c r="R4270" t="s">
        <v>127</v>
      </c>
      <c r="S4270" t="s">
        <v>128</v>
      </c>
      <c r="T4270" t="s">
        <v>826</v>
      </c>
      <c r="U4270" t="s">
        <v>827</v>
      </c>
      <c r="V4270" t="s">
        <v>688</v>
      </c>
      <c r="X4270">
        <v>1</v>
      </c>
      <c r="Y4270">
        <v>8500</v>
      </c>
      <c r="Z4270">
        <v>0</v>
      </c>
      <c r="AA4270">
        <v>3500</v>
      </c>
      <c r="AB4270">
        <v>3120773</v>
      </c>
      <c r="AC4270" t="s">
        <v>47</v>
      </c>
      <c r="AD4270">
        <f>+VLOOKUP(T4270,items!$A$2:$D$1255,4,0)</f>
        <v>0</v>
      </c>
      <c r="AE4270">
        <f>+VLOOKUP(T4270,Tabla1[],5,0)</f>
        <v>0</v>
      </c>
      <c r="AF4270">
        <f t="shared" si="66"/>
        <v>5</v>
      </c>
    </row>
    <row r="4271" spans="1:32" x14ac:dyDescent="0.25">
      <c r="A4271">
        <v>100270</v>
      </c>
      <c r="B4271" t="s">
        <v>8624</v>
      </c>
      <c r="C4271" t="s">
        <v>75</v>
      </c>
      <c r="D4271">
        <v>0</v>
      </c>
      <c r="F4271" t="s">
        <v>6048</v>
      </c>
      <c r="G4271" t="s">
        <v>6048</v>
      </c>
      <c r="H4271" t="s">
        <v>8625</v>
      </c>
      <c r="I4271" t="s">
        <v>37</v>
      </c>
      <c r="J4271" t="s">
        <v>8626</v>
      </c>
      <c r="K4271" t="s">
        <v>8627</v>
      </c>
      <c r="L4271" t="s">
        <v>37</v>
      </c>
      <c r="M4271" t="s">
        <v>1973</v>
      </c>
      <c r="N4271" t="s">
        <v>1973</v>
      </c>
      <c r="O4271" t="s">
        <v>7254</v>
      </c>
      <c r="P4271" t="s">
        <v>4883</v>
      </c>
      <c r="Q4271" t="s">
        <v>4883</v>
      </c>
      <c r="R4271" t="s">
        <v>127</v>
      </c>
      <c r="S4271" t="s">
        <v>164</v>
      </c>
      <c r="T4271" t="s">
        <v>1375</v>
      </c>
      <c r="U4271" t="s">
        <v>1376</v>
      </c>
      <c r="X4271">
        <v>1</v>
      </c>
      <c r="Y4271">
        <v>0</v>
      </c>
      <c r="Z4271">
        <v>0</v>
      </c>
      <c r="AA4271">
        <v>0</v>
      </c>
      <c r="AB4271">
        <v>450000</v>
      </c>
      <c r="AC4271" t="s">
        <v>47</v>
      </c>
      <c r="AD4271">
        <f>+VLOOKUP(T4271,items!$A$2:$D$1255,4,0)</f>
        <v>0</v>
      </c>
      <c r="AE4271">
        <f>+VLOOKUP(T4271,Tabla1[],5,0)</f>
        <v>0</v>
      </c>
      <c r="AF4271">
        <f t="shared" si="66"/>
        <v>1</v>
      </c>
    </row>
    <row r="4272" spans="1:32" x14ac:dyDescent="0.25">
      <c r="A4272">
        <v>100271</v>
      </c>
      <c r="B4272" t="s">
        <v>8628</v>
      </c>
      <c r="C4272" t="s">
        <v>75</v>
      </c>
      <c r="D4272">
        <v>0</v>
      </c>
      <c r="F4272" t="s">
        <v>6048</v>
      </c>
      <c r="G4272" t="s">
        <v>6048</v>
      </c>
      <c r="H4272" t="s">
        <v>8629</v>
      </c>
      <c r="I4272" t="s">
        <v>37</v>
      </c>
      <c r="J4272" t="s">
        <v>8630</v>
      </c>
      <c r="K4272" t="s">
        <v>8631</v>
      </c>
      <c r="L4272" t="s">
        <v>37</v>
      </c>
      <c r="M4272" t="s">
        <v>1973</v>
      </c>
      <c r="N4272" t="s">
        <v>1973</v>
      </c>
      <c r="O4272" t="s">
        <v>7254</v>
      </c>
      <c r="P4272" t="s">
        <v>4883</v>
      </c>
      <c r="Q4272" t="s">
        <v>4883</v>
      </c>
      <c r="R4272" t="s">
        <v>127</v>
      </c>
      <c r="S4272" t="s">
        <v>164</v>
      </c>
      <c r="T4272" t="s">
        <v>5720</v>
      </c>
      <c r="U4272" t="s">
        <v>859</v>
      </c>
      <c r="X4272">
        <v>5</v>
      </c>
      <c r="Y4272">
        <v>0</v>
      </c>
      <c r="Z4272">
        <v>0</v>
      </c>
      <c r="AA4272">
        <v>0</v>
      </c>
      <c r="AB4272">
        <v>263000</v>
      </c>
      <c r="AC4272" t="s">
        <v>47</v>
      </c>
      <c r="AD4272">
        <f>+VLOOKUP(T4272,items!$A$2:$D$1255,4,0)</f>
        <v>0</v>
      </c>
      <c r="AE4272">
        <f>+VLOOKUP(T4272,Tabla1[],5,0)</f>
        <v>0</v>
      </c>
      <c r="AF4272">
        <f t="shared" si="66"/>
        <v>1</v>
      </c>
    </row>
    <row r="4273" spans="1:32" x14ac:dyDescent="0.25">
      <c r="A4273">
        <v>100273</v>
      </c>
      <c r="B4273" t="s">
        <v>8632</v>
      </c>
      <c r="C4273" t="s">
        <v>1065</v>
      </c>
      <c r="D4273">
        <v>0</v>
      </c>
      <c r="F4273" t="s">
        <v>6048</v>
      </c>
      <c r="G4273" t="s">
        <v>451</v>
      </c>
      <c r="H4273" t="s">
        <v>8633</v>
      </c>
      <c r="I4273" t="s">
        <v>37</v>
      </c>
      <c r="J4273" t="s">
        <v>37</v>
      </c>
      <c r="K4273" t="s">
        <v>8634</v>
      </c>
      <c r="L4273" t="s">
        <v>37</v>
      </c>
      <c r="M4273" t="s">
        <v>1973</v>
      </c>
      <c r="N4273" t="s">
        <v>1973</v>
      </c>
      <c r="O4273" t="s">
        <v>5557</v>
      </c>
      <c r="P4273" t="s">
        <v>4884</v>
      </c>
      <c r="Q4273" t="s">
        <v>5143</v>
      </c>
      <c r="R4273" t="s">
        <v>127</v>
      </c>
      <c r="S4273" t="s">
        <v>256</v>
      </c>
      <c r="T4273" t="s">
        <v>1232</v>
      </c>
      <c r="U4273" t="s">
        <v>1233</v>
      </c>
      <c r="X4273">
        <v>1</v>
      </c>
      <c r="Y4273">
        <v>0</v>
      </c>
      <c r="Z4273">
        <v>0</v>
      </c>
      <c r="AA4273">
        <v>0</v>
      </c>
      <c r="AB4273">
        <v>169800</v>
      </c>
      <c r="AC4273" t="s">
        <v>47</v>
      </c>
      <c r="AD4273">
        <f>+VLOOKUP(T4273,items!$A$2:$D$1255,4,0)</f>
        <v>0</v>
      </c>
      <c r="AE4273">
        <f>+VLOOKUP(T4273,Tabla1[],5,0)</f>
        <v>0</v>
      </c>
      <c r="AF4273">
        <f t="shared" si="66"/>
        <v>12</v>
      </c>
    </row>
    <row r="4274" spans="1:32" x14ac:dyDescent="0.25">
      <c r="A4274">
        <v>100277</v>
      </c>
      <c r="B4274" t="s">
        <v>2773</v>
      </c>
      <c r="C4274" t="s">
        <v>75</v>
      </c>
      <c r="D4274">
        <v>0</v>
      </c>
      <c r="F4274" t="s">
        <v>6048</v>
      </c>
      <c r="G4274" t="s">
        <v>6845</v>
      </c>
      <c r="H4274" t="s">
        <v>8635</v>
      </c>
      <c r="I4274" t="s">
        <v>37</v>
      </c>
      <c r="J4274" t="s">
        <v>8636</v>
      </c>
      <c r="K4274" t="s">
        <v>8637</v>
      </c>
      <c r="L4274" t="s">
        <v>37</v>
      </c>
      <c r="M4274" t="s">
        <v>3177</v>
      </c>
      <c r="N4274" t="s">
        <v>3177</v>
      </c>
      <c r="O4274" t="s">
        <v>4320</v>
      </c>
      <c r="P4274" t="s">
        <v>6716</v>
      </c>
      <c r="Q4274" t="s">
        <v>6716</v>
      </c>
      <c r="R4274" t="s">
        <v>127</v>
      </c>
      <c r="S4274" t="s">
        <v>164</v>
      </c>
      <c r="T4274" t="s">
        <v>3238</v>
      </c>
      <c r="U4274" t="s">
        <v>3239</v>
      </c>
      <c r="X4274">
        <v>12</v>
      </c>
      <c r="Y4274">
        <v>0</v>
      </c>
      <c r="Z4274">
        <v>0</v>
      </c>
      <c r="AA4274">
        <v>0</v>
      </c>
      <c r="AB4274">
        <v>631200</v>
      </c>
      <c r="AC4274" t="s">
        <v>47</v>
      </c>
      <c r="AD4274">
        <f>+VLOOKUP(T4274,items!$A$2:$D$1255,4,0)</f>
        <v>0</v>
      </c>
      <c r="AE4274">
        <f>+VLOOKUP(T4274,Tabla1[],5,0)</f>
        <v>0</v>
      </c>
      <c r="AF4274">
        <f t="shared" si="66"/>
        <v>1</v>
      </c>
    </row>
    <row r="4275" spans="1:32" x14ac:dyDescent="0.25">
      <c r="A4275">
        <v>100279</v>
      </c>
      <c r="B4275" t="s">
        <v>8638</v>
      </c>
      <c r="C4275" t="s">
        <v>33</v>
      </c>
      <c r="D4275">
        <v>0</v>
      </c>
      <c r="F4275" t="s">
        <v>6048</v>
      </c>
      <c r="G4275" t="s">
        <v>6048</v>
      </c>
      <c r="H4275" t="s">
        <v>8639</v>
      </c>
      <c r="I4275" t="s">
        <v>37</v>
      </c>
      <c r="J4275" t="s">
        <v>8640</v>
      </c>
      <c r="K4275" t="s">
        <v>8641</v>
      </c>
      <c r="L4275" t="s">
        <v>37</v>
      </c>
      <c r="M4275" t="s">
        <v>344</v>
      </c>
      <c r="N4275" t="s">
        <v>344</v>
      </c>
      <c r="O4275" t="s">
        <v>2801</v>
      </c>
      <c r="P4275" t="s">
        <v>612</v>
      </c>
      <c r="Q4275" t="s">
        <v>612</v>
      </c>
      <c r="R4275" t="s">
        <v>127</v>
      </c>
      <c r="S4275" t="s">
        <v>44</v>
      </c>
      <c r="T4275" t="s">
        <v>1878</v>
      </c>
      <c r="U4275" t="s">
        <v>1879</v>
      </c>
      <c r="V4275" t="s">
        <v>867</v>
      </c>
      <c r="X4275">
        <v>1</v>
      </c>
      <c r="Y4275">
        <v>0</v>
      </c>
      <c r="Z4275">
        <v>0</v>
      </c>
      <c r="AA4275">
        <v>0</v>
      </c>
      <c r="AB4275">
        <v>1248374</v>
      </c>
      <c r="AC4275" t="s">
        <v>47</v>
      </c>
      <c r="AD4275" t="str">
        <f>+VLOOKUP(T4275,items!$A$2:$D$1255,4,0)</f>
        <v>MUEBLES</v>
      </c>
      <c r="AE4275">
        <f>+VLOOKUP(T4275,Tabla1[],5,0)</f>
        <v>0</v>
      </c>
      <c r="AF4275">
        <f t="shared" si="66"/>
        <v>2</v>
      </c>
    </row>
    <row r="4276" spans="1:32" x14ac:dyDescent="0.25">
      <c r="A4276">
        <v>100288</v>
      </c>
      <c r="B4276" t="s">
        <v>8642</v>
      </c>
      <c r="C4276" t="s">
        <v>75</v>
      </c>
      <c r="D4276">
        <v>0</v>
      </c>
      <c r="F4276" t="s">
        <v>1973</v>
      </c>
      <c r="G4276" t="s">
        <v>3177</v>
      </c>
      <c r="H4276" t="s">
        <v>8643</v>
      </c>
      <c r="I4276" t="s">
        <v>8644</v>
      </c>
      <c r="J4276" t="s">
        <v>8645</v>
      </c>
      <c r="K4276" t="s">
        <v>8646</v>
      </c>
      <c r="L4276" t="s">
        <v>8647</v>
      </c>
      <c r="M4276" t="s">
        <v>608</v>
      </c>
      <c r="N4276" t="s">
        <v>6792</v>
      </c>
      <c r="O4276" t="s">
        <v>303</v>
      </c>
      <c r="P4276" t="s">
        <v>7943</v>
      </c>
      <c r="Q4276" t="s">
        <v>5856</v>
      </c>
      <c r="R4276" t="s">
        <v>127</v>
      </c>
      <c r="S4276" t="s">
        <v>44</v>
      </c>
      <c r="T4276" t="s">
        <v>257</v>
      </c>
      <c r="U4276" t="s">
        <v>258</v>
      </c>
      <c r="V4276" t="s">
        <v>259</v>
      </c>
      <c r="X4276">
        <v>1</v>
      </c>
      <c r="Y4276">
        <v>0</v>
      </c>
      <c r="Z4276">
        <v>0</v>
      </c>
      <c r="AA4276">
        <v>0</v>
      </c>
      <c r="AB4276">
        <v>170883</v>
      </c>
      <c r="AC4276" t="s">
        <v>47</v>
      </c>
      <c r="AD4276" t="str">
        <f>+VLOOKUP(T4276,items!$A$2:$D$1255,4,0)</f>
        <v>FUNDA</v>
      </c>
      <c r="AE4276">
        <f>+VLOOKUP(T4276,Tabla1[],5,0)</f>
        <v>0</v>
      </c>
      <c r="AF4276">
        <f t="shared" si="66"/>
        <v>1</v>
      </c>
    </row>
    <row r="4277" spans="1:32" x14ac:dyDescent="0.25">
      <c r="A4277">
        <v>100288</v>
      </c>
      <c r="B4277" t="s">
        <v>8642</v>
      </c>
      <c r="C4277" t="s">
        <v>75</v>
      </c>
      <c r="D4277">
        <v>0</v>
      </c>
      <c r="F4277" t="s">
        <v>1973</v>
      </c>
      <c r="G4277" t="s">
        <v>3177</v>
      </c>
      <c r="H4277" t="s">
        <v>8643</v>
      </c>
      <c r="I4277" t="s">
        <v>8644</v>
      </c>
      <c r="J4277" t="s">
        <v>8645</v>
      </c>
      <c r="K4277" t="s">
        <v>8646</v>
      </c>
      <c r="L4277" t="s">
        <v>8647</v>
      </c>
      <c r="M4277" t="s">
        <v>608</v>
      </c>
      <c r="N4277" t="s">
        <v>6792</v>
      </c>
      <c r="O4277" t="s">
        <v>303</v>
      </c>
      <c r="P4277" t="s">
        <v>7943</v>
      </c>
      <c r="Q4277" t="s">
        <v>5856</v>
      </c>
      <c r="R4277" t="s">
        <v>127</v>
      </c>
      <c r="S4277" t="s">
        <v>44</v>
      </c>
      <c r="T4277" t="s">
        <v>857</v>
      </c>
      <c r="U4277" t="s">
        <v>858</v>
      </c>
      <c r="V4277" t="s">
        <v>884</v>
      </c>
      <c r="W4277" t="s">
        <v>1095</v>
      </c>
      <c r="X4277">
        <v>1</v>
      </c>
      <c r="Y4277">
        <v>2800</v>
      </c>
      <c r="Z4277">
        <v>0</v>
      </c>
      <c r="AA4277">
        <v>2100</v>
      </c>
      <c r="AB4277">
        <v>2156562</v>
      </c>
      <c r="AC4277" t="s">
        <v>47</v>
      </c>
      <c r="AD4277" t="str">
        <f>+VLOOKUP(T4277,items!$A$2:$D$1255,4,0)</f>
        <v>SOMBRALINA</v>
      </c>
      <c r="AE4277" t="str">
        <f>+VLOOKUP(T4277,Tabla1[],5,0)</f>
        <v>MANUAL</v>
      </c>
      <c r="AF4277">
        <f t="shared" si="66"/>
        <v>1</v>
      </c>
    </row>
    <row r="4278" spans="1:32" x14ac:dyDescent="0.25">
      <c r="A4278">
        <v>100290</v>
      </c>
      <c r="B4278" t="s">
        <v>7815</v>
      </c>
      <c r="C4278" t="s">
        <v>33</v>
      </c>
      <c r="D4278">
        <v>0</v>
      </c>
      <c r="F4278" t="s">
        <v>4883</v>
      </c>
      <c r="G4278" t="s">
        <v>6844</v>
      </c>
      <c r="H4278" t="s">
        <v>8648</v>
      </c>
      <c r="I4278" t="s">
        <v>37</v>
      </c>
      <c r="J4278" t="s">
        <v>8649</v>
      </c>
      <c r="K4278" t="s">
        <v>8650</v>
      </c>
      <c r="L4278" t="s">
        <v>8651</v>
      </c>
      <c r="M4278" t="s">
        <v>6845</v>
      </c>
      <c r="N4278" t="s">
        <v>6845</v>
      </c>
      <c r="O4278" t="s">
        <v>303</v>
      </c>
      <c r="P4278" t="s">
        <v>7766</v>
      </c>
      <c r="Q4278" t="s">
        <v>5856</v>
      </c>
      <c r="R4278" t="s">
        <v>63</v>
      </c>
      <c r="S4278" t="s">
        <v>88</v>
      </c>
      <c r="T4278" t="s">
        <v>311</v>
      </c>
      <c r="U4278" t="s">
        <v>312</v>
      </c>
      <c r="V4278" t="s">
        <v>313</v>
      </c>
      <c r="X4278">
        <v>1</v>
      </c>
      <c r="Y4278">
        <v>0</v>
      </c>
      <c r="Z4278">
        <v>0</v>
      </c>
      <c r="AA4278">
        <v>0</v>
      </c>
      <c r="AB4278">
        <v>1544268</v>
      </c>
      <c r="AC4278" t="s">
        <v>47</v>
      </c>
      <c r="AD4278" t="str">
        <f>+VLOOKUP(T4278,items!$A$2:$D$1255,4,0)</f>
        <v>MUEBLES</v>
      </c>
      <c r="AE4278">
        <f>+VLOOKUP(T4278,Tabla1[],5,0)</f>
        <v>0</v>
      </c>
      <c r="AF4278">
        <f t="shared" si="66"/>
        <v>1</v>
      </c>
    </row>
    <row r="4279" spans="1:32" x14ac:dyDescent="0.25">
      <c r="A4279">
        <v>100290</v>
      </c>
      <c r="B4279" t="s">
        <v>7815</v>
      </c>
      <c r="C4279" t="s">
        <v>33</v>
      </c>
      <c r="D4279">
        <v>0</v>
      </c>
      <c r="F4279" t="s">
        <v>4883</v>
      </c>
      <c r="G4279" t="s">
        <v>6844</v>
      </c>
      <c r="H4279" t="s">
        <v>8648</v>
      </c>
      <c r="I4279" t="s">
        <v>37</v>
      </c>
      <c r="J4279" t="s">
        <v>8649</v>
      </c>
      <c r="K4279" t="s">
        <v>8650</v>
      </c>
      <c r="L4279" t="s">
        <v>8651</v>
      </c>
      <c r="M4279" t="s">
        <v>6845</v>
      </c>
      <c r="N4279" t="s">
        <v>6845</v>
      </c>
      <c r="O4279" t="s">
        <v>303</v>
      </c>
      <c r="P4279" t="s">
        <v>7766</v>
      </c>
      <c r="Q4279" t="s">
        <v>5856</v>
      </c>
      <c r="R4279" t="s">
        <v>63</v>
      </c>
      <c r="S4279" t="s">
        <v>88</v>
      </c>
      <c r="T4279" t="s">
        <v>936</v>
      </c>
      <c r="U4279" t="s">
        <v>937</v>
      </c>
      <c r="X4279">
        <v>1</v>
      </c>
      <c r="Y4279">
        <v>0</v>
      </c>
      <c r="Z4279">
        <v>0</v>
      </c>
      <c r="AA4279">
        <v>0</v>
      </c>
      <c r="AB4279">
        <v>400000</v>
      </c>
      <c r="AC4279" t="s">
        <v>47</v>
      </c>
      <c r="AD4279">
        <f>+VLOOKUP(T4279,items!$A$2:$D$1255,4,0)</f>
        <v>0</v>
      </c>
      <c r="AE4279">
        <f>+VLOOKUP(T4279,Tabla1[],5,0)</f>
        <v>0</v>
      </c>
      <c r="AF4279">
        <f t="shared" si="66"/>
        <v>1</v>
      </c>
    </row>
    <row r="4280" spans="1:32" x14ac:dyDescent="0.25">
      <c r="A4280">
        <v>100297</v>
      </c>
      <c r="B4280" t="s">
        <v>8652</v>
      </c>
      <c r="C4280" t="s">
        <v>75</v>
      </c>
      <c r="D4280">
        <v>0</v>
      </c>
      <c r="F4280" t="s">
        <v>6845</v>
      </c>
      <c r="G4280" t="s">
        <v>6845</v>
      </c>
      <c r="H4280" t="s">
        <v>8653</v>
      </c>
      <c r="I4280" t="s">
        <v>37</v>
      </c>
      <c r="J4280" t="s">
        <v>8654</v>
      </c>
      <c r="K4280" t="s">
        <v>8655</v>
      </c>
      <c r="L4280" t="s">
        <v>37</v>
      </c>
      <c r="M4280" t="s">
        <v>3177</v>
      </c>
      <c r="N4280" t="s">
        <v>3177</v>
      </c>
      <c r="O4280" t="s">
        <v>4320</v>
      </c>
      <c r="P4280" t="s">
        <v>608</v>
      </c>
      <c r="Q4280" t="s">
        <v>608</v>
      </c>
      <c r="R4280" t="s">
        <v>127</v>
      </c>
      <c r="S4280" t="s">
        <v>164</v>
      </c>
      <c r="T4280" t="s">
        <v>6309</v>
      </c>
      <c r="U4280" t="s">
        <v>6310</v>
      </c>
      <c r="X4280">
        <v>14</v>
      </c>
      <c r="Y4280">
        <v>0</v>
      </c>
      <c r="Z4280">
        <v>0</v>
      </c>
      <c r="AA4280">
        <v>0</v>
      </c>
      <c r="AB4280">
        <v>18200</v>
      </c>
      <c r="AC4280" t="s">
        <v>47</v>
      </c>
      <c r="AD4280">
        <f>+VLOOKUP(T4280,items!$A$2:$D$1255,4,0)</f>
        <v>0</v>
      </c>
      <c r="AE4280">
        <f>+VLOOKUP(T4280,Tabla1[],5,0)</f>
        <v>0</v>
      </c>
      <c r="AF4280">
        <f t="shared" si="66"/>
        <v>1</v>
      </c>
    </row>
    <row r="4281" spans="1:32" x14ac:dyDescent="0.25">
      <c r="A4281">
        <v>100297</v>
      </c>
      <c r="B4281" t="s">
        <v>8652</v>
      </c>
      <c r="C4281" t="s">
        <v>75</v>
      </c>
      <c r="D4281">
        <v>0</v>
      </c>
      <c r="F4281" t="s">
        <v>6845</v>
      </c>
      <c r="G4281" t="s">
        <v>6845</v>
      </c>
      <c r="H4281" t="s">
        <v>8653</v>
      </c>
      <c r="I4281" t="s">
        <v>37</v>
      </c>
      <c r="J4281" t="s">
        <v>8654</v>
      </c>
      <c r="K4281" t="s">
        <v>8655</v>
      </c>
      <c r="L4281" t="s">
        <v>37</v>
      </c>
      <c r="M4281" t="s">
        <v>3177</v>
      </c>
      <c r="N4281" t="s">
        <v>3177</v>
      </c>
      <c r="O4281" t="s">
        <v>4320</v>
      </c>
      <c r="P4281" t="s">
        <v>608</v>
      </c>
      <c r="Q4281" t="s">
        <v>608</v>
      </c>
      <c r="R4281" t="s">
        <v>127</v>
      </c>
      <c r="S4281" t="s">
        <v>164</v>
      </c>
      <c r="T4281" t="s">
        <v>1290</v>
      </c>
      <c r="U4281" t="s">
        <v>1291</v>
      </c>
      <c r="X4281">
        <v>7</v>
      </c>
      <c r="Y4281">
        <v>0</v>
      </c>
      <c r="Z4281">
        <v>0</v>
      </c>
      <c r="AA4281">
        <v>0</v>
      </c>
      <c r="AB4281">
        <v>447300</v>
      </c>
      <c r="AC4281" t="s">
        <v>47</v>
      </c>
      <c r="AD4281">
        <f>+VLOOKUP(T4281,items!$A$2:$D$1255,4,0)</f>
        <v>0</v>
      </c>
      <c r="AE4281">
        <f>+VLOOKUP(T4281,Tabla1[],5,0)</f>
        <v>0</v>
      </c>
      <c r="AF4281">
        <f t="shared" si="66"/>
        <v>1</v>
      </c>
    </row>
    <row r="4282" spans="1:32" x14ac:dyDescent="0.25">
      <c r="A4282">
        <v>100297</v>
      </c>
      <c r="B4282" t="s">
        <v>8652</v>
      </c>
      <c r="C4282" t="s">
        <v>75</v>
      </c>
      <c r="D4282">
        <v>0</v>
      </c>
      <c r="F4282" t="s">
        <v>6845</v>
      </c>
      <c r="G4282" t="s">
        <v>6845</v>
      </c>
      <c r="H4282" t="s">
        <v>8653</v>
      </c>
      <c r="I4282" t="s">
        <v>37</v>
      </c>
      <c r="J4282" t="s">
        <v>8654</v>
      </c>
      <c r="K4282" t="s">
        <v>8655</v>
      </c>
      <c r="L4282" t="s">
        <v>37</v>
      </c>
      <c r="M4282" t="s">
        <v>3177</v>
      </c>
      <c r="N4282" t="s">
        <v>3177</v>
      </c>
      <c r="O4282" t="s">
        <v>4320</v>
      </c>
      <c r="P4282" t="s">
        <v>608</v>
      </c>
      <c r="Q4282" t="s">
        <v>608</v>
      </c>
      <c r="R4282" t="s">
        <v>127</v>
      </c>
      <c r="S4282" t="s">
        <v>164</v>
      </c>
      <c r="T4282" t="s">
        <v>6311</v>
      </c>
      <c r="U4282" t="s">
        <v>6312</v>
      </c>
      <c r="X4282">
        <v>14</v>
      </c>
      <c r="Y4282">
        <v>0</v>
      </c>
      <c r="Z4282">
        <v>0</v>
      </c>
      <c r="AA4282">
        <v>0</v>
      </c>
      <c r="AB4282">
        <v>5600</v>
      </c>
      <c r="AC4282" t="s">
        <v>47</v>
      </c>
      <c r="AD4282">
        <f>+VLOOKUP(T4282,items!$A$2:$D$1255,4,0)</f>
        <v>0</v>
      </c>
      <c r="AE4282">
        <f>+VLOOKUP(T4282,Tabla1[],5,0)</f>
        <v>0</v>
      </c>
      <c r="AF4282">
        <f t="shared" si="66"/>
        <v>1</v>
      </c>
    </row>
    <row r="4283" spans="1:32" x14ac:dyDescent="0.25">
      <c r="A4283">
        <v>100298</v>
      </c>
      <c r="B4283" t="s">
        <v>5132</v>
      </c>
      <c r="C4283" t="s">
        <v>75</v>
      </c>
      <c r="D4283">
        <v>0</v>
      </c>
      <c r="F4283" t="s">
        <v>6845</v>
      </c>
      <c r="G4283" t="s">
        <v>6845</v>
      </c>
      <c r="H4283" t="s">
        <v>8656</v>
      </c>
      <c r="I4283" t="s">
        <v>37</v>
      </c>
      <c r="J4283" t="s">
        <v>8657</v>
      </c>
      <c r="K4283" t="s">
        <v>8658</v>
      </c>
      <c r="L4283" t="s">
        <v>37</v>
      </c>
      <c r="M4283" t="s">
        <v>3177</v>
      </c>
      <c r="N4283" t="s">
        <v>3177</v>
      </c>
      <c r="O4283" t="s">
        <v>4320</v>
      </c>
      <c r="P4283" t="s">
        <v>6716</v>
      </c>
      <c r="Q4283" t="s">
        <v>6716</v>
      </c>
      <c r="R4283" t="s">
        <v>127</v>
      </c>
      <c r="S4283" t="s">
        <v>164</v>
      </c>
      <c r="T4283" t="s">
        <v>1608</v>
      </c>
      <c r="U4283" t="s">
        <v>1609</v>
      </c>
      <c r="X4283">
        <v>13</v>
      </c>
      <c r="Y4283">
        <v>0</v>
      </c>
      <c r="Z4283">
        <v>0</v>
      </c>
      <c r="AA4283">
        <v>0</v>
      </c>
      <c r="AB4283">
        <v>683800</v>
      </c>
      <c r="AC4283" t="s">
        <v>47</v>
      </c>
      <c r="AD4283">
        <f>+VLOOKUP(T4283,items!$A$2:$D$1255,4,0)</f>
        <v>0</v>
      </c>
      <c r="AE4283">
        <f>+VLOOKUP(T4283,Tabla1[],5,0)</f>
        <v>0</v>
      </c>
      <c r="AF4283">
        <f t="shared" si="66"/>
        <v>1</v>
      </c>
    </row>
    <row r="4284" spans="1:32" x14ac:dyDescent="0.25">
      <c r="A4284">
        <v>100298</v>
      </c>
      <c r="B4284" t="s">
        <v>5132</v>
      </c>
      <c r="C4284" t="s">
        <v>75</v>
      </c>
      <c r="D4284">
        <v>0</v>
      </c>
      <c r="F4284" t="s">
        <v>6845</v>
      </c>
      <c r="G4284" t="s">
        <v>6845</v>
      </c>
      <c r="H4284" t="s">
        <v>8656</v>
      </c>
      <c r="I4284" t="s">
        <v>37</v>
      </c>
      <c r="J4284" t="s">
        <v>8657</v>
      </c>
      <c r="K4284" t="s">
        <v>8658</v>
      </c>
      <c r="L4284" t="s">
        <v>37</v>
      </c>
      <c r="M4284" t="s">
        <v>3177</v>
      </c>
      <c r="N4284" t="s">
        <v>3177</v>
      </c>
      <c r="O4284" t="s">
        <v>4320</v>
      </c>
      <c r="P4284" t="s">
        <v>6716</v>
      </c>
      <c r="Q4284" t="s">
        <v>6716</v>
      </c>
      <c r="R4284" t="s">
        <v>127</v>
      </c>
      <c r="S4284" t="s">
        <v>164</v>
      </c>
      <c r="T4284" t="s">
        <v>1411</v>
      </c>
      <c r="U4284" t="s">
        <v>867</v>
      </c>
      <c r="X4284">
        <v>26</v>
      </c>
      <c r="Y4284">
        <v>0</v>
      </c>
      <c r="Z4284">
        <v>0</v>
      </c>
      <c r="AA4284">
        <v>0</v>
      </c>
      <c r="AB4284">
        <v>1367600</v>
      </c>
      <c r="AC4284" t="s">
        <v>47</v>
      </c>
      <c r="AD4284">
        <f>+VLOOKUP(T4284,items!$A$2:$D$1255,4,0)</f>
        <v>0</v>
      </c>
      <c r="AE4284">
        <f>+VLOOKUP(T4284,Tabla1[],5,0)</f>
        <v>0</v>
      </c>
      <c r="AF4284">
        <f t="shared" si="66"/>
        <v>1</v>
      </c>
    </row>
    <row r="4285" spans="1:32" x14ac:dyDescent="0.25">
      <c r="A4285">
        <v>100304</v>
      </c>
      <c r="B4285" t="s">
        <v>5605</v>
      </c>
      <c r="C4285" t="s">
        <v>75</v>
      </c>
      <c r="D4285">
        <v>0</v>
      </c>
      <c r="F4285" t="s">
        <v>6845</v>
      </c>
      <c r="G4285" t="s">
        <v>6845</v>
      </c>
      <c r="H4285" t="s">
        <v>8659</v>
      </c>
      <c r="I4285" t="s">
        <v>37</v>
      </c>
      <c r="J4285" t="s">
        <v>8660</v>
      </c>
      <c r="K4285" t="s">
        <v>8661</v>
      </c>
      <c r="L4285" t="s">
        <v>8662</v>
      </c>
      <c r="M4285" t="s">
        <v>5124</v>
      </c>
      <c r="N4285" t="s">
        <v>5124</v>
      </c>
      <c r="O4285" t="s">
        <v>5542</v>
      </c>
      <c r="P4285" t="s">
        <v>611</v>
      </c>
      <c r="Q4285" t="s">
        <v>6762</v>
      </c>
      <c r="R4285" t="s">
        <v>127</v>
      </c>
      <c r="S4285" t="s">
        <v>88</v>
      </c>
      <c r="T4285" t="s">
        <v>299</v>
      </c>
      <c r="U4285" t="s">
        <v>300</v>
      </c>
      <c r="X4285">
        <v>1</v>
      </c>
      <c r="Y4285">
        <v>0</v>
      </c>
      <c r="Z4285">
        <v>0</v>
      </c>
      <c r="AA4285">
        <v>0</v>
      </c>
      <c r="AB4285">
        <v>80000</v>
      </c>
      <c r="AC4285" t="s">
        <v>47</v>
      </c>
      <c r="AD4285">
        <f>+VLOOKUP(T4285,items!$A$2:$D$1255,4,0)</f>
        <v>0</v>
      </c>
      <c r="AE4285">
        <f>+VLOOKUP(T4285,Tabla1[],5,0)</f>
        <v>0</v>
      </c>
      <c r="AF4285">
        <f t="shared" si="66"/>
        <v>2</v>
      </c>
    </row>
    <row r="4286" spans="1:32" x14ac:dyDescent="0.25">
      <c r="A4286">
        <v>100304</v>
      </c>
      <c r="B4286" t="s">
        <v>5605</v>
      </c>
      <c r="C4286" t="s">
        <v>75</v>
      </c>
      <c r="D4286">
        <v>0</v>
      </c>
      <c r="F4286" t="s">
        <v>6845</v>
      </c>
      <c r="G4286" t="s">
        <v>6845</v>
      </c>
      <c r="H4286" t="s">
        <v>8659</v>
      </c>
      <c r="I4286" t="s">
        <v>37</v>
      </c>
      <c r="J4286" t="s">
        <v>8660</v>
      </c>
      <c r="K4286" t="s">
        <v>8661</v>
      </c>
      <c r="L4286" t="s">
        <v>8662</v>
      </c>
      <c r="M4286" t="s">
        <v>5124</v>
      </c>
      <c r="N4286" t="s">
        <v>5124</v>
      </c>
      <c r="O4286" t="s">
        <v>5542</v>
      </c>
      <c r="P4286" t="s">
        <v>611</v>
      </c>
      <c r="Q4286" t="s">
        <v>6762</v>
      </c>
      <c r="R4286" t="s">
        <v>127</v>
      </c>
      <c r="S4286" t="s">
        <v>88</v>
      </c>
      <c r="T4286" t="s">
        <v>474</v>
      </c>
      <c r="U4286" t="s">
        <v>475</v>
      </c>
      <c r="X4286">
        <v>1</v>
      </c>
      <c r="Y4286">
        <v>0</v>
      </c>
      <c r="Z4286">
        <v>0</v>
      </c>
      <c r="AA4286">
        <v>0</v>
      </c>
      <c r="AB4286">
        <v>300000</v>
      </c>
      <c r="AC4286" t="s">
        <v>47</v>
      </c>
      <c r="AD4286">
        <f>+VLOOKUP(T4286,items!$A$2:$D$1255,4,0)</f>
        <v>0</v>
      </c>
      <c r="AE4286">
        <f>+VLOOKUP(T4286,Tabla1[],5,0)</f>
        <v>0</v>
      </c>
      <c r="AF4286">
        <f t="shared" si="66"/>
        <v>2</v>
      </c>
    </row>
    <row r="4287" spans="1:32" x14ac:dyDescent="0.25">
      <c r="A4287">
        <v>100304</v>
      </c>
      <c r="B4287" t="s">
        <v>5605</v>
      </c>
      <c r="C4287" t="s">
        <v>75</v>
      </c>
      <c r="D4287">
        <v>0</v>
      </c>
      <c r="F4287" t="s">
        <v>6845</v>
      </c>
      <c r="G4287" t="s">
        <v>6845</v>
      </c>
      <c r="H4287" t="s">
        <v>8659</v>
      </c>
      <c r="I4287" t="s">
        <v>37</v>
      </c>
      <c r="J4287" t="s">
        <v>8660</v>
      </c>
      <c r="K4287" t="s">
        <v>8661</v>
      </c>
      <c r="L4287" t="s">
        <v>8662</v>
      </c>
      <c r="M4287" t="s">
        <v>5124</v>
      </c>
      <c r="N4287" t="s">
        <v>5124</v>
      </c>
      <c r="O4287" t="s">
        <v>5542</v>
      </c>
      <c r="P4287" t="s">
        <v>611</v>
      </c>
      <c r="Q4287" t="s">
        <v>6762</v>
      </c>
      <c r="R4287" t="s">
        <v>127</v>
      </c>
      <c r="S4287" t="s">
        <v>88</v>
      </c>
      <c r="T4287" t="s">
        <v>94</v>
      </c>
      <c r="U4287" t="s">
        <v>95</v>
      </c>
      <c r="X4287">
        <v>1</v>
      </c>
      <c r="Y4287">
        <v>0</v>
      </c>
      <c r="Z4287">
        <v>0</v>
      </c>
      <c r="AA4287">
        <v>0</v>
      </c>
      <c r="AB4287">
        <v>850000</v>
      </c>
      <c r="AC4287" t="s">
        <v>47</v>
      </c>
      <c r="AD4287" t="e">
        <f>+VLOOKUP(T4287,items!$A$2:$D$1255,4,0)</f>
        <v>#N/A</v>
      </c>
      <c r="AE4287" t="e">
        <f>+VLOOKUP(T4287,Tabla1[],5,0)</f>
        <v>#N/A</v>
      </c>
      <c r="AF4287">
        <f t="shared" si="66"/>
        <v>2</v>
      </c>
    </row>
    <row r="4288" spans="1:32" x14ac:dyDescent="0.25">
      <c r="A4288">
        <v>100306</v>
      </c>
      <c r="B4288" t="s">
        <v>1003</v>
      </c>
      <c r="C4288" t="s">
        <v>1065</v>
      </c>
      <c r="D4288">
        <v>0</v>
      </c>
      <c r="F4288" t="s">
        <v>6845</v>
      </c>
      <c r="G4288" t="s">
        <v>6845</v>
      </c>
      <c r="H4288" t="s">
        <v>8663</v>
      </c>
      <c r="I4288" t="s">
        <v>37</v>
      </c>
      <c r="J4288" t="s">
        <v>37</v>
      </c>
      <c r="K4288" t="s">
        <v>8664</v>
      </c>
      <c r="L4288" t="s">
        <v>8665</v>
      </c>
      <c r="M4288" t="s">
        <v>3177</v>
      </c>
      <c r="N4288" t="s">
        <v>3177</v>
      </c>
      <c r="O4288" t="s">
        <v>5542</v>
      </c>
      <c r="P4288" t="s">
        <v>7943</v>
      </c>
      <c r="Q4288" t="s">
        <v>7943</v>
      </c>
      <c r="R4288" t="s">
        <v>127</v>
      </c>
      <c r="S4288" t="s">
        <v>128</v>
      </c>
      <c r="T4288" t="s">
        <v>876</v>
      </c>
      <c r="U4288" t="s">
        <v>877</v>
      </c>
      <c r="X4288">
        <v>1</v>
      </c>
      <c r="Y4288">
        <v>0</v>
      </c>
      <c r="Z4288">
        <v>0</v>
      </c>
      <c r="AA4288">
        <v>0</v>
      </c>
      <c r="AB4288">
        <v>0</v>
      </c>
      <c r="AC4288" t="s">
        <v>47</v>
      </c>
      <c r="AD4288" t="str">
        <f>+VLOOKUP(T4288,items!$A$2:$D$1255,4,0)</f>
        <v>MUEBLES</v>
      </c>
      <c r="AE4288">
        <f>+VLOOKUP(T4288,Tabla1[],5,0)</f>
        <v>0</v>
      </c>
      <c r="AF4288">
        <f t="shared" si="66"/>
        <v>2</v>
      </c>
    </row>
    <row r="4289" spans="1:32" x14ac:dyDescent="0.25">
      <c r="A4289">
        <v>100306</v>
      </c>
      <c r="B4289" t="s">
        <v>1003</v>
      </c>
      <c r="C4289" t="s">
        <v>1065</v>
      </c>
      <c r="D4289">
        <v>0</v>
      </c>
      <c r="F4289" t="s">
        <v>6845</v>
      </c>
      <c r="G4289" t="s">
        <v>6845</v>
      </c>
      <c r="H4289" t="s">
        <v>8663</v>
      </c>
      <c r="I4289" t="s">
        <v>37</v>
      </c>
      <c r="J4289" t="s">
        <v>37</v>
      </c>
      <c r="K4289" t="s">
        <v>8664</v>
      </c>
      <c r="L4289" t="s">
        <v>8665</v>
      </c>
      <c r="M4289" t="s">
        <v>3177</v>
      </c>
      <c r="N4289" t="s">
        <v>3177</v>
      </c>
      <c r="O4289" t="s">
        <v>5542</v>
      </c>
      <c r="P4289" t="s">
        <v>7943</v>
      </c>
      <c r="Q4289" t="s">
        <v>7943</v>
      </c>
      <c r="R4289" t="s">
        <v>127</v>
      </c>
      <c r="S4289" t="s">
        <v>128</v>
      </c>
      <c r="T4289" t="s">
        <v>5732</v>
      </c>
      <c r="U4289" t="s">
        <v>5733</v>
      </c>
      <c r="X4289">
        <v>1</v>
      </c>
      <c r="Y4289">
        <v>0</v>
      </c>
      <c r="Z4289">
        <v>0</v>
      </c>
      <c r="AA4289">
        <v>0</v>
      </c>
      <c r="AB4289">
        <v>0</v>
      </c>
      <c r="AC4289" t="s">
        <v>47</v>
      </c>
      <c r="AD4289">
        <f>+VLOOKUP(T4289,items!$A$2:$D$1255,4,0)</f>
        <v>0</v>
      </c>
      <c r="AE4289">
        <f>+VLOOKUP(T4289,Tabla1[],5,0)</f>
        <v>0</v>
      </c>
      <c r="AF4289">
        <f t="shared" si="66"/>
        <v>2</v>
      </c>
    </row>
    <row r="4290" spans="1:32" x14ac:dyDescent="0.25">
      <c r="A4290">
        <v>100307</v>
      </c>
      <c r="B4290" t="s">
        <v>8666</v>
      </c>
      <c r="C4290" t="s">
        <v>33</v>
      </c>
      <c r="D4290">
        <v>0</v>
      </c>
      <c r="F4290" t="s">
        <v>6845</v>
      </c>
      <c r="G4290" t="s">
        <v>608</v>
      </c>
      <c r="H4290" t="s">
        <v>8667</v>
      </c>
      <c r="I4290" t="s">
        <v>37</v>
      </c>
      <c r="J4290" t="s">
        <v>8668</v>
      </c>
      <c r="K4290" t="s">
        <v>8669</v>
      </c>
      <c r="L4290" t="s">
        <v>8670</v>
      </c>
      <c r="M4290" t="s">
        <v>6792</v>
      </c>
      <c r="N4290" t="s">
        <v>6792</v>
      </c>
      <c r="O4290" t="s">
        <v>8291</v>
      </c>
      <c r="P4290" t="s">
        <v>760</v>
      </c>
      <c r="Q4290" t="s">
        <v>8671</v>
      </c>
      <c r="R4290" t="s">
        <v>63</v>
      </c>
      <c r="S4290" t="s">
        <v>256</v>
      </c>
      <c r="T4290" t="s">
        <v>8672</v>
      </c>
      <c r="U4290" t="s">
        <v>8673</v>
      </c>
      <c r="X4290">
        <v>1</v>
      </c>
      <c r="Y4290">
        <v>0</v>
      </c>
      <c r="Z4290">
        <v>0</v>
      </c>
      <c r="AA4290">
        <v>0</v>
      </c>
      <c r="AB4290">
        <v>1049985</v>
      </c>
      <c r="AC4290" t="s">
        <v>47</v>
      </c>
      <c r="AD4290" t="str">
        <f>+VLOOKUP(T4290,items!$A$2:$D$1255,4,0)</f>
        <v>FORRO</v>
      </c>
      <c r="AE4290">
        <f>+VLOOKUP(T4290,Tabla1[],5,0)</f>
        <v>0</v>
      </c>
      <c r="AF4290">
        <f t="shared" ref="AF4290:AF4353" si="67">+MONTH(O4290)</f>
        <v>3</v>
      </c>
    </row>
    <row r="4291" spans="1:32" x14ac:dyDescent="0.25">
      <c r="A4291">
        <v>100307</v>
      </c>
      <c r="B4291" t="s">
        <v>8666</v>
      </c>
      <c r="C4291" t="s">
        <v>33</v>
      </c>
      <c r="D4291">
        <v>0</v>
      </c>
      <c r="F4291" t="s">
        <v>6845</v>
      </c>
      <c r="G4291" t="s">
        <v>608</v>
      </c>
      <c r="H4291" t="s">
        <v>8667</v>
      </c>
      <c r="I4291" t="s">
        <v>37</v>
      </c>
      <c r="J4291" t="s">
        <v>8668</v>
      </c>
      <c r="K4291" t="s">
        <v>8669</v>
      </c>
      <c r="L4291" t="s">
        <v>8670</v>
      </c>
      <c r="M4291" t="s">
        <v>6792</v>
      </c>
      <c r="N4291" t="s">
        <v>6792</v>
      </c>
      <c r="O4291" t="s">
        <v>8291</v>
      </c>
      <c r="P4291" t="s">
        <v>760</v>
      </c>
      <c r="Q4291" t="s">
        <v>8671</v>
      </c>
      <c r="R4291" t="s">
        <v>63</v>
      </c>
      <c r="S4291" t="s">
        <v>256</v>
      </c>
      <c r="T4291" t="s">
        <v>8674</v>
      </c>
      <c r="U4291" t="s">
        <v>8675</v>
      </c>
      <c r="V4291" t="s">
        <v>859</v>
      </c>
      <c r="X4291">
        <v>1</v>
      </c>
      <c r="Y4291">
        <v>0</v>
      </c>
      <c r="Z4291">
        <v>0</v>
      </c>
      <c r="AA4291">
        <v>0</v>
      </c>
      <c r="AB4291">
        <v>577275</v>
      </c>
      <c r="AC4291" t="s">
        <v>47</v>
      </c>
      <c r="AD4291" t="str">
        <f>+VLOOKUP(T4291,items!$A$2:$D$1255,4,0)</f>
        <v>FORRO</v>
      </c>
      <c r="AE4291">
        <f>+VLOOKUP(T4291,Tabla1[],5,0)</f>
        <v>0</v>
      </c>
      <c r="AF4291">
        <f t="shared" si="67"/>
        <v>3</v>
      </c>
    </row>
    <row r="4292" spans="1:32" x14ac:dyDescent="0.25">
      <c r="A4292">
        <v>100307</v>
      </c>
      <c r="B4292" t="s">
        <v>8666</v>
      </c>
      <c r="C4292" t="s">
        <v>33</v>
      </c>
      <c r="D4292">
        <v>0</v>
      </c>
      <c r="F4292" t="s">
        <v>6845</v>
      </c>
      <c r="G4292" t="s">
        <v>608</v>
      </c>
      <c r="H4292" t="s">
        <v>8667</v>
      </c>
      <c r="I4292" t="s">
        <v>37</v>
      </c>
      <c r="J4292" t="s">
        <v>8668</v>
      </c>
      <c r="K4292" t="s">
        <v>8669</v>
      </c>
      <c r="L4292" t="s">
        <v>8670</v>
      </c>
      <c r="M4292" t="s">
        <v>6792</v>
      </c>
      <c r="N4292" t="s">
        <v>6792</v>
      </c>
      <c r="O4292" t="s">
        <v>8291</v>
      </c>
      <c r="P4292" t="s">
        <v>760</v>
      </c>
      <c r="Q4292" t="s">
        <v>8671</v>
      </c>
      <c r="R4292" t="s">
        <v>63</v>
      </c>
      <c r="S4292" t="s">
        <v>256</v>
      </c>
      <c r="T4292" t="s">
        <v>894</v>
      </c>
      <c r="U4292" t="s">
        <v>895</v>
      </c>
      <c r="V4292" t="s">
        <v>859</v>
      </c>
      <c r="X4292">
        <v>1</v>
      </c>
      <c r="Y4292">
        <v>0</v>
      </c>
      <c r="Z4292">
        <v>0</v>
      </c>
      <c r="AA4292">
        <v>0</v>
      </c>
      <c r="AB4292">
        <v>916979</v>
      </c>
      <c r="AC4292" t="s">
        <v>47</v>
      </c>
      <c r="AD4292" t="str">
        <f>+VLOOKUP(T4292,items!$A$2:$D$1255,4,0)</f>
        <v>FORRO</v>
      </c>
      <c r="AE4292">
        <f>+VLOOKUP(T4292,Tabla1[],5,0)</f>
        <v>0</v>
      </c>
      <c r="AF4292">
        <f t="shared" si="67"/>
        <v>3</v>
      </c>
    </row>
    <row r="4293" spans="1:32" x14ac:dyDescent="0.25">
      <c r="A4293">
        <v>100314</v>
      </c>
      <c r="B4293" t="s">
        <v>8676</v>
      </c>
      <c r="C4293" t="s">
        <v>33</v>
      </c>
      <c r="D4293">
        <v>0</v>
      </c>
      <c r="F4293" t="s">
        <v>6845</v>
      </c>
      <c r="G4293" t="s">
        <v>6845</v>
      </c>
      <c r="H4293" t="s">
        <v>8677</v>
      </c>
      <c r="I4293" t="s">
        <v>37</v>
      </c>
      <c r="J4293" t="s">
        <v>8678</v>
      </c>
      <c r="K4293" t="s">
        <v>8679</v>
      </c>
      <c r="L4293" t="s">
        <v>8680</v>
      </c>
      <c r="M4293" t="s">
        <v>6385</v>
      </c>
      <c r="N4293" t="s">
        <v>6385</v>
      </c>
      <c r="O4293" t="s">
        <v>308</v>
      </c>
      <c r="P4293" t="s">
        <v>7766</v>
      </c>
      <c r="Q4293" t="s">
        <v>5856</v>
      </c>
      <c r="R4293" t="s">
        <v>63</v>
      </c>
      <c r="S4293" t="s">
        <v>256</v>
      </c>
      <c r="T4293" t="s">
        <v>68</v>
      </c>
      <c r="U4293" t="s">
        <v>3081</v>
      </c>
      <c r="V4293" t="s">
        <v>166</v>
      </c>
      <c r="W4293" t="s">
        <v>117</v>
      </c>
      <c r="X4293">
        <v>1</v>
      </c>
      <c r="Y4293">
        <v>0</v>
      </c>
      <c r="Z4293">
        <v>0</v>
      </c>
      <c r="AA4293">
        <v>0</v>
      </c>
      <c r="AB4293">
        <v>6584905</v>
      </c>
      <c r="AC4293" t="s">
        <v>47</v>
      </c>
      <c r="AD4293" t="str">
        <f>+VLOOKUP(T4293,items!$A$2:$D$1255,4,0)</f>
        <v>MUEBLES</v>
      </c>
      <c r="AE4293">
        <f>+VLOOKUP(T4293,Tabla1[],5,0)</f>
        <v>0</v>
      </c>
      <c r="AF4293">
        <f t="shared" si="67"/>
        <v>1</v>
      </c>
    </row>
    <row r="4294" spans="1:32" x14ac:dyDescent="0.25">
      <c r="A4294">
        <v>100316</v>
      </c>
      <c r="B4294" t="s">
        <v>8681</v>
      </c>
      <c r="C4294" t="s">
        <v>1065</v>
      </c>
      <c r="D4294">
        <v>0</v>
      </c>
      <c r="F4294" t="s">
        <v>6845</v>
      </c>
      <c r="G4294" t="s">
        <v>6845</v>
      </c>
      <c r="H4294" t="s">
        <v>8682</v>
      </c>
      <c r="I4294" t="s">
        <v>37</v>
      </c>
      <c r="J4294" t="s">
        <v>37</v>
      </c>
      <c r="K4294" t="s">
        <v>8683</v>
      </c>
      <c r="L4294" t="s">
        <v>37</v>
      </c>
      <c r="M4294" t="s">
        <v>3177</v>
      </c>
      <c r="N4294" t="s">
        <v>3177</v>
      </c>
      <c r="O4294" t="s">
        <v>6385</v>
      </c>
      <c r="P4294" t="s">
        <v>6716</v>
      </c>
      <c r="Q4294" t="s">
        <v>6385</v>
      </c>
      <c r="R4294" t="s">
        <v>127</v>
      </c>
      <c r="S4294" t="s">
        <v>44</v>
      </c>
      <c r="T4294" t="s">
        <v>1232</v>
      </c>
      <c r="U4294" t="s">
        <v>1233</v>
      </c>
      <c r="X4294">
        <v>1</v>
      </c>
      <c r="Y4294">
        <v>0</v>
      </c>
      <c r="Z4294">
        <v>0</v>
      </c>
      <c r="AA4294">
        <v>0</v>
      </c>
      <c r="AB4294">
        <v>198000</v>
      </c>
      <c r="AC4294" t="s">
        <v>47</v>
      </c>
      <c r="AD4294">
        <f>+VLOOKUP(T4294,items!$A$2:$D$1255,4,0)</f>
        <v>0</v>
      </c>
      <c r="AE4294">
        <f>+VLOOKUP(T4294,Tabla1[],5,0)</f>
        <v>0</v>
      </c>
      <c r="AF4294">
        <f t="shared" si="67"/>
        <v>1</v>
      </c>
    </row>
    <row r="4295" spans="1:32" x14ac:dyDescent="0.25">
      <c r="A4295">
        <v>100320</v>
      </c>
      <c r="B4295" t="s">
        <v>8684</v>
      </c>
      <c r="C4295" t="s">
        <v>33</v>
      </c>
      <c r="D4295">
        <v>0</v>
      </c>
      <c r="F4295" t="s">
        <v>3177</v>
      </c>
      <c r="G4295" t="s">
        <v>6385</v>
      </c>
      <c r="H4295" t="s">
        <v>8685</v>
      </c>
      <c r="I4295" t="s">
        <v>37</v>
      </c>
      <c r="J4295" t="s">
        <v>8686</v>
      </c>
      <c r="K4295" t="s">
        <v>8687</v>
      </c>
      <c r="L4295" t="s">
        <v>8688</v>
      </c>
      <c r="M4295" t="s">
        <v>6716</v>
      </c>
      <c r="N4295" t="s">
        <v>6716</v>
      </c>
      <c r="O4295" t="s">
        <v>77</v>
      </c>
      <c r="P4295" t="s">
        <v>98</v>
      </c>
      <c r="Q4295" t="s">
        <v>8689</v>
      </c>
      <c r="R4295" t="s">
        <v>127</v>
      </c>
      <c r="S4295" t="s">
        <v>256</v>
      </c>
      <c r="T4295" t="s">
        <v>1815</v>
      </c>
      <c r="U4295" t="s">
        <v>1816</v>
      </c>
      <c r="X4295">
        <v>1</v>
      </c>
      <c r="Y4295">
        <v>0</v>
      </c>
      <c r="Z4295">
        <v>0</v>
      </c>
      <c r="AA4295">
        <v>0</v>
      </c>
      <c r="AB4295">
        <v>577334</v>
      </c>
      <c r="AC4295" t="s">
        <v>47</v>
      </c>
      <c r="AD4295" t="str">
        <f>+VLOOKUP(T4295,items!$A$2:$D$1255,4,0)</f>
        <v>MUEBLES</v>
      </c>
      <c r="AE4295">
        <f>+VLOOKUP(T4295,Tabla1[],5,0)</f>
        <v>0</v>
      </c>
      <c r="AF4295">
        <f t="shared" si="67"/>
        <v>2</v>
      </c>
    </row>
    <row r="4296" spans="1:32" x14ac:dyDescent="0.25">
      <c r="A4296">
        <v>100320</v>
      </c>
      <c r="B4296" t="s">
        <v>8684</v>
      </c>
      <c r="C4296" t="s">
        <v>33</v>
      </c>
      <c r="D4296">
        <v>0</v>
      </c>
      <c r="F4296" t="s">
        <v>3177</v>
      </c>
      <c r="G4296" t="s">
        <v>6385</v>
      </c>
      <c r="H4296" t="s">
        <v>8685</v>
      </c>
      <c r="I4296" t="s">
        <v>37</v>
      </c>
      <c r="J4296" t="s">
        <v>8686</v>
      </c>
      <c r="K4296" t="s">
        <v>8687</v>
      </c>
      <c r="L4296" t="s">
        <v>8688</v>
      </c>
      <c r="M4296" t="s">
        <v>6716</v>
      </c>
      <c r="N4296" t="s">
        <v>6716</v>
      </c>
      <c r="O4296" t="s">
        <v>77</v>
      </c>
      <c r="P4296" t="s">
        <v>98</v>
      </c>
      <c r="Q4296" t="s">
        <v>8689</v>
      </c>
      <c r="R4296" t="s">
        <v>127</v>
      </c>
      <c r="S4296" t="s">
        <v>256</v>
      </c>
      <c r="T4296" t="s">
        <v>1878</v>
      </c>
      <c r="U4296" t="s">
        <v>1879</v>
      </c>
      <c r="V4296" t="s">
        <v>1349</v>
      </c>
      <c r="X4296">
        <v>2</v>
      </c>
      <c r="Y4296">
        <v>0</v>
      </c>
      <c r="Z4296">
        <v>0</v>
      </c>
      <c r="AA4296">
        <v>0</v>
      </c>
      <c r="AB4296">
        <v>2808840</v>
      </c>
      <c r="AC4296" t="s">
        <v>47</v>
      </c>
      <c r="AD4296" t="str">
        <f>+VLOOKUP(T4296,items!$A$2:$D$1255,4,0)</f>
        <v>MUEBLES</v>
      </c>
      <c r="AE4296">
        <f>+VLOOKUP(T4296,Tabla1[],5,0)</f>
        <v>0</v>
      </c>
      <c r="AF4296">
        <f t="shared" si="67"/>
        <v>2</v>
      </c>
    </row>
    <row r="4297" spans="1:32" x14ac:dyDescent="0.25">
      <c r="A4297">
        <v>100320</v>
      </c>
      <c r="B4297" t="s">
        <v>8684</v>
      </c>
      <c r="C4297" t="s">
        <v>33</v>
      </c>
      <c r="D4297">
        <v>0</v>
      </c>
      <c r="F4297" t="s">
        <v>3177</v>
      </c>
      <c r="G4297" t="s">
        <v>6385</v>
      </c>
      <c r="H4297" t="s">
        <v>8685</v>
      </c>
      <c r="I4297" t="s">
        <v>37</v>
      </c>
      <c r="J4297" t="s">
        <v>8686</v>
      </c>
      <c r="K4297" t="s">
        <v>8687</v>
      </c>
      <c r="L4297" t="s">
        <v>8688</v>
      </c>
      <c r="M4297" t="s">
        <v>6716</v>
      </c>
      <c r="N4297" t="s">
        <v>6716</v>
      </c>
      <c r="O4297" t="s">
        <v>77</v>
      </c>
      <c r="P4297" t="s">
        <v>98</v>
      </c>
      <c r="Q4297" t="s">
        <v>8689</v>
      </c>
      <c r="R4297" t="s">
        <v>127</v>
      </c>
      <c r="S4297" t="s">
        <v>256</v>
      </c>
      <c r="T4297" t="s">
        <v>691</v>
      </c>
      <c r="U4297" t="s">
        <v>692</v>
      </c>
      <c r="X4297">
        <v>1</v>
      </c>
      <c r="Y4297">
        <v>0</v>
      </c>
      <c r="Z4297">
        <v>0</v>
      </c>
      <c r="AA4297">
        <v>0</v>
      </c>
      <c r="AB4297">
        <v>80000</v>
      </c>
      <c r="AC4297" t="s">
        <v>47</v>
      </c>
      <c r="AD4297" t="e">
        <f>+VLOOKUP(T4297,items!$A$2:$D$1255,4,0)</f>
        <v>#N/A</v>
      </c>
      <c r="AE4297" t="e">
        <f>+VLOOKUP(T4297,Tabla1[],5,0)</f>
        <v>#N/A</v>
      </c>
      <c r="AF4297">
        <f t="shared" si="67"/>
        <v>2</v>
      </c>
    </row>
    <row r="4298" spans="1:32" x14ac:dyDescent="0.25">
      <c r="A4298">
        <v>100322</v>
      </c>
      <c r="B4298" t="s">
        <v>8690</v>
      </c>
      <c r="C4298" t="s">
        <v>75</v>
      </c>
      <c r="D4298">
        <v>0</v>
      </c>
      <c r="F4298" t="s">
        <v>3177</v>
      </c>
      <c r="G4298" t="s">
        <v>5514</v>
      </c>
      <c r="H4298" t="s">
        <v>8691</v>
      </c>
      <c r="I4298" t="s">
        <v>37</v>
      </c>
      <c r="J4298" t="s">
        <v>8692</v>
      </c>
      <c r="K4298" t="s">
        <v>8693</v>
      </c>
      <c r="L4298" t="s">
        <v>8694</v>
      </c>
      <c r="M4298" t="s">
        <v>3549</v>
      </c>
      <c r="N4298" t="s">
        <v>3549</v>
      </c>
      <c r="O4298" t="s">
        <v>512</v>
      </c>
      <c r="P4298" t="s">
        <v>8695</v>
      </c>
      <c r="Q4298" t="s">
        <v>519</v>
      </c>
      <c r="R4298" t="s">
        <v>127</v>
      </c>
      <c r="S4298" t="s">
        <v>88</v>
      </c>
      <c r="T4298" t="s">
        <v>4322</v>
      </c>
      <c r="U4298" t="s">
        <v>4323</v>
      </c>
      <c r="X4298">
        <v>1</v>
      </c>
      <c r="Y4298">
        <v>0</v>
      </c>
      <c r="Z4298">
        <v>0</v>
      </c>
      <c r="AA4298">
        <v>0</v>
      </c>
      <c r="AB4298">
        <v>2990000</v>
      </c>
      <c r="AC4298" t="s">
        <v>47</v>
      </c>
      <c r="AD4298">
        <f>+VLOOKUP(T4298,items!$A$2:$D$1255,4,0)</f>
        <v>0</v>
      </c>
      <c r="AE4298">
        <f>+VLOOKUP(T4298,Tabla1[],5,0)</f>
        <v>0</v>
      </c>
      <c r="AF4298">
        <f t="shared" si="67"/>
        <v>5</v>
      </c>
    </row>
    <row r="4299" spans="1:32" x14ac:dyDescent="0.25">
      <c r="A4299">
        <v>100322</v>
      </c>
      <c r="B4299" t="s">
        <v>8690</v>
      </c>
      <c r="C4299" t="s">
        <v>75</v>
      </c>
      <c r="D4299">
        <v>0</v>
      </c>
      <c r="F4299" t="s">
        <v>3177</v>
      </c>
      <c r="G4299" t="s">
        <v>5514</v>
      </c>
      <c r="H4299" t="s">
        <v>8691</v>
      </c>
      <c r="I4299" t="s">
        <v>37</v>
      </c>
      <c r="J4299" t="s">
        <v>8692</v>
      </c>
      <c r="K4299" t="s">
        <v>8693</v>
      </c>
      <c r="L4299" t="s">
        <v>8694</v>
      </c>
      <c r="M4299" t="s">
        <v>3549</v>
      </c>
      <c r="N4299" t="s">
        <v>3549</v>
      </c>
      <c r="O4299" t="s">
        <v>512</v>
      </c>
      <c r="P4299" t="s">
        <v>8695</v>
      </c>
      <c r="Q4299" t="s">
        <v>519</v>
      </c>
      <c r="R4299" t="s">
        <v>127</v>
      </c>
      <c r="S4299" t="s">
        <v>88</v>
      </c>
      <c r="T4299" t="s">
        <v>5282</v>
      </c>
      <c r="U4299" t="s">
        <v>5283</v>
      </c>
      <c r="X4299">
        <v>1</v>
      </c>
      <c r="Y4299">
        <v>0</v>
      </c>
      <c r="Z4299">
        <v>0</v>
      </c>
      <c r="AA4299">
        <v>0</v>
      </c>
      <c r="AB4299">
        <v>1642415</v>
      </c>
      <c r="AC4299" t="s">
        <v>47</v>
      </c>
      <c r="AD4299">
        <f>+VLOOKUP(T4299,items!$A$2:$D$1255,4,0)</f>
        <v>0</v>
      </c>
      <c r="AE4299">
        <f>+VLOOKUP(T4299,Tabla1[],5,0)</f>
        <v>0</v>
      </c>
      <c r="AF4299">
        <f t="shared" si="67"/>
        <v>5</v>
      </c>
    </row>
    <row r="4300" spans="1:32" x14ac:dyDescent="0.25">
      <c r="A4300">
        <v>100322</v>
      </c>
      <c r="B4300" t="s">
        <v>8690</v>
      </c>
      <c r="C4300" t="s">
        <v>75</v>
      </c>
      <c r="D4300">
        <v>0</v>
      </c>
      <c r="F4300" t="s">
        <v>3177</v>
      </c>
      <c r="G4300" t="s">
        <v>5514</v>
      </c>
      <c r="H4300" t="s">
        <v>8691</v>
      </c>
      <c r="I4300" t="s">
        <v>37</v>
      </c>
      <c r="J4300" t="s">
        <v>8692</v>
      </c>
      <c r="K4300" t="s">
        <v>8693</v>
      </c>
      <c r="L4300" t="s">
        <v>8694</v>
      </c>
      <c r="M4300" t="s">
        <v>3549</v>
      </c>
      <c r="N4300" t="s">
        <v>3549</v>
      </c>
      <c r="O4300" t="s">
        <v>512</v>
      </c>
      <c r="P4300" t="s">
        <v>8695</v>
      </c>
      <c r="Q4300" t="s">
        <v>519</v>
      </c>
      <c r="R4300" t="s">
        <v>127</v>
      </c>
      <c r="S4300" t="s">
        <v>88</v>
      </c>
      <c r="T4300" t="s">
        <v>94</v>
      </c>
      <c r="U4300" t="s">
        <v>95</v>
      </c>
      <c r="X4300">
        <v>1</v>
      </c>
      <c r="Y4300">
        <v>0</v>
      </c>
      <c r="Z4300">
        <v>0</v>
      </c>
      <c r="AA4300">
        <v>0</v>
      </c>
      <c r="AB4300">
        <v>380000</v>
      </c>
      <c r="AC4300" t="s">
        <v>47</v>
      </c>
      <c r="AD4300" t="e">
        <f>+VLOOKUP(T4300,items!$A$2:$D$1255,4,0)</f>
        <v>#N/A</v>
      </c>
      <c r="AE4300" t="e">
        <f>+VLOOKUP(T4300,Tabla1[],5,0)</f>
        <v>#N/A</v>
      </c>
      <c r="AF4300">
        <f t="shared" si="67"/>
        <v>5</v>
      </c>
    </row>
    <row r="4301" spans="1:32" x14ac:dyDescent="0.25">
      <c r="A4301">
        <v>100322</v>
      </c>
      <c r="B4301" t="s">
        <v>8690</v>
      </c>
      <c r="C4301" t="s">
        <v>75</v>
      </c>
      <c r="D4301">
        <v>0</v>
      </c>
      <c r="F4301" t="s">
        <v>3177</v>
      </c>
      <c r="G4301" t="s">
        <v>5514</v>
      </c>
      <c r="H4301" t="s">
        <v>8691</v>
      </c>
      <c r="I4301" t="s">
        <v>37</v>
      </c>
      <c r="J4301" t="s">
        <v>8692</v>
      </c>
      <c r="K4301" t="s">
        <v>8693</v>
      </c>
      <c r="L4301" t="s">
        <v>8694</v>
      </c>
      <c r="M4301" t="s">
        <v>3549</v>
      </c>
      <c r="N4301" t="s">
        <v>3549</v>
      </c>
      <c r="O4301" t="s">
        <v>512</v>
      </c>
      <c r="P4301" t="s">
        <v>8695</v>
      </c>
      <c r="Q4301" t="s">
        <v>519</v>
      </c>
      <c r="R4301" t="s">
        <v>127</v>
      </c>
      <c r="S4301" t="s">
        <v>88</v>
      </c>
      <c r="T4301" t="s">
        <v>1096</v>
      </c>
      <c r="U4301" t="s">
        <v>1097</v>
      </c>
      <c r="X4301">
        <v>1</v>
      </c>
      <c r="Y4301">
        <v>0</v>
      </c>
      <c r="Z4301">
        <v>0</v>
      </c>
      <c r="AA4301">
        <v>0</v>
      </c>
      <c r="AB4301">
        <v>400000</v>
      </c>
      <c r="AC4301" t="s">
        <v>47</v>
      </c>
      <c r="AD4301" t="e">
        <f>+VLOOKUP(T4301,items!$A$2:$D$1255,4,0)</f>
        <v>#N/A</v>
      </c>
      <c r="AE4301" t="e">
        <f>+VLOOKUP(T4301,Tabla1[],5,0)</f>
        <v>#N/A</v>
      </c>
      <c r="AF4301">
        <f t="shared" si="67"/>
        <v>5</v>
      </c>
    </row>
    <row r="4302" spans="1:32" x14ac:dyDescent="0.25">
      <c r="A4302">
        <v>100323</v>
      </c>
      <c r="B4302" t="s">
        <v>3852</v>
      </c>
      <c r="C4302" t="s">
        <v>75</v>
      </c>
      <c r="D4302">
        <v>0</v>
      </c>
      <c r="F4302" t="s">
        <v>3177</v>
      </c>
      <c r="G4302" t="s">
        <v>3177</v>
      </c>
      <c r="H4302" t="s">
        <v>8696</v>
      </c>
      <c r="I4302" t="s">
        <v>37</v>
      </c>
      <c r="J4302" t="s">
        <v>8697</v>
      </c>
      <c r="K4302" t="s">
        <v>8698</v>
      </c>
      <c r="L4302" t="s">
        <v>37</v>
      </c>
      <c r="M4302" t="s">
        <v>4320</v>
      </c>
      <c r="N4302" t="s">
        <v>4320</v>
      </c>
      <c r="O4302" t="s">
        <v>608</v>
      </c>
      <c r="P4302" t="s">
        <v>76</v>
      </c>
      <c r="Q4302" t="s">
        <v>76</v>
      </c>
      <c r="R4302" t="s">
        <v>127</v>
      </c>
      <c r="S4302" t="s">
        <v>256</v>
      </c>
      <c r="T4302" t="s">
        <v>3857</v>
      </c>
      <c r="U4302" t="s">
        <v>3858</v>
      </c>
      <c r="X4302">
        <v>2</v>
      </c>
      <c r="Y4302">
        <v>0</v>
      </c>
      <c r="Z4302">
        <v>0</v>
      </c>
      <c r="AA4302">
        <v>0</v>
      </c>
      <c r="AB4302">
        <v>410128</v>
      </c>
      <c r="AC4302" t="s">
        <v>47</v>
      </c>
      <c r="AD4302">
        <f>+VLOOKUP(T4302,items!$A$2:$D$1255,4,0)</f>
        <v>0</v>
      </c>
      <c r="AE4302">
        <f>+VLOOKUP(T4302,Tabla1[],5,0)</f>
        <v>0</v>
      </c>
      <c r="AF4302">
        <f t="shared" si="67"/>
        <v>1</v>
      </c>
    </row>
    <row r="4303" spans="1:32" x14ac:dyDescent="0.25">
      <c r="A4303">
        <v>100331</v>
      </c>
      <c r="B4303" t="s">
        <v>8699</v>
      </c>
      <c r="C4303" t="s">
        <v>33</v>
      </c>
      <c r="D4303">
        <v>0</v>
      </c>
      <c r="F4303" t="s">
        <v>3177</v>
      </c>
      <c r="G4303" t="s">
        <v>759</v>
      </c>
      <c r="H4303" t="s">
        <v>8700</v>
      </c>
      <c r="I4303" t="s">
        <v>37</v>
      </c>
      <c r="J4303" t="s">
        <v>8701</v>
      </c>
      <c r="K4303" t="s">
        <v>8702</v>
      </c>
      <c r="L4303" t="s">
        <v>37</v>
      </c>
      <c r="M4303" t="s">
        <v>760</v>
      </c>
      <c r="N4303" t="s">
        <v>760</v>
      </c>
      <c r="O4303" t="s">
        <v>7466</v>
      </c>
      <c r="P4303" t="s">
        <v>8428</v>
      </c>
      <c r="Q4303" t="s">
        <v>8428</v>
      </c>
      <c r="R4303" t="s">
        <v>43</v>
      </c>
      <c r="S4303" t="s">
        <v>128</v>
      </c>
      <c r="T4303" t="s">
        <v>1039</v>
      </c>
      <c r="U4303" t="s">
        <v>1040</v>
      </c>
      <c r="V4303" t="s">
        <v>313</v>
      </c>
      <c r="X4303">
        <v>4</v>
      </c>
      <c r="Y4303">
        <v>0</v>
      </c>
      <c r="Z4303">
        <v>0</v>
      </c>
      <c r="AA4303">
        <v>0</v>
      </c>
      <c r="AB4303">
        <v>1083980</v>
      </c>
      <c r="AC4303" t="s">
        <v>47</v>
      </c>
      <c r="AD4303">
        <f>+VLOOKUP(T4303,items!$A$2:$D$1255,4,0)</f>
        <v>0</v>
      </c>
      <c r="AE4303">
        <f>+VLOOKUP(T4303,Tabla1[],5,0)</f>
        <v>0</v>
      </c>
      <c r="AF4303">
        <f t="shared" si="67"/>
        <v>3</v>
      </c>
    </row>
    <row r="4304" spans="1:32" x14ac:dyDescent="0.25">
      <c r="A4304">
        <v>100331</v>
      </c>
      <c r="B4304" t="s">
        <v>8699</v>
      </c>
      <c r="C4304" t="s">
        <v>33</v>
      </c>
      <c r="D4304">
        <v>0</v>
      </c>
      <c r="F4304" t="s">
        <v>3177</v>
      </c>
      <c r="G4304" t="s">
        <v>759</v>
      </c>
      <c r="H4304" t="s">
        <v>8700</v>
      </c>
      <c r="I4304" t="s">
        <v>37</v>
      </c>
      <c r="J4304" t="s">
        <v>8701</v>
      </c>
      <c r="K4304" t="s">
        <v>8702</v>
      </c>
      <c r="L4304" t="s">
        <v>37</v>
      </c>
      <c r="M4304" t="s">
        <v>760</v>
      </c>
      <c r="N4304" t="s">
        <v>760</v>
      </c>
      <c r="O4304" t="s">
        <v>7466</v>
      </c>
      <c r="P4304" t="s">
        <v>8428</v>
      </c>
      <c r="Q4304" t="s">
        <v>8428</v>
      </c>
      <c r="R4304" t="s">
        <v>43</v>
      </c>
      <c r="S4304" t="s">
        <v>128</v>
      </c>
      <c r="T4304" t="s">
        <v>314</v>
      </c>
      <c r="U4304" t="s">
        <v>315</v>
      </c>
      <c r="X4304">
        <v>1</v>
      </c>
      <c r="Y4304">
        <v>0</v>
      </c>
      <c r="Z4304">
        <v>0</v>
      </c>
      <c r="AA4304">
        <v>0</v>
      </c>
      <c r="AB4304">
        <v>200000</v>
      </c>
      <c r="AC4304" t="s">
        <v>47</v>
      </c>
      <c r="AD4304">
        <f>+VLOOKUP(T4304,items!$A$2:$D$1255,4,0)</f>
        <v>0</v>
      </c>
      <c r="AE4304">
        <f>+VLOOKUP(T4304,Tabla1[],5,0)</f>
        <v>0</v>
      </c>
      <c r="AF4304">
        <f t="shared" si="67"/>
        <v>3</v>
      </c>
    </row>
    <row r="4305" spans="1:32" x14ac:dyDescent="0.25">
      <c r="A4305">
        <v>100332</v>
      </c>
      <c r="B4305" t="s">
        <v>8676</v>
      </c>
      <c r="C4305" t="s">
        <v>33</v>
      </c>
      <c r="D4305">
        <v>0</v>
      </c>
      <c r="F4305" t="s">
        <v>3177</v>
      </c>
      <c r="G4305" t="s">
        <v>3177</v>
      </c>
      <c r="H4305" t="s">
        <v>8703</v>
      </c>
      <c r="I4305" t="s">
        <v>37</v>
      </c>
      <c r="J4305" t="s">
        <v>8704</v>
      </c>
      <c r="K4305" t="s">
        <v>8705</v>
      </c>
      <c r="L4305" t="s">
        <v>8706</v>
      </c>
      <c r="M4305" t="s">
        <v>4320</v>
      </c>
      <c r="N4305" t="s">
        <v>4320</v>
      </c>
      <c r="O4305" t="s">
        <v>7004</v>
      </c>
      <c r="P4305" t="s">
        <v>269</v>
      </c>
      <c r="Q4305" t="s">
        <v>83</v>
      </c>
      <c r="R4305" t="s">
        <v>63</v>
      </c>
      <c r="S4305" t="s">
        <v>256</v>
      </c>
      <c r="T4305" t="s">
        <v>8707</v>
      </c>
      <c r="U4305" t="s">
        <v>8708</v>
      </c>
      <c r="V4305" t="s">
        <v>259</v>
      </c>
      <c r="X4305">
        <v>1</v>
      </c>
      <c r="Y4305">
        <v>0</v>
      </c>
      <c r="Z4305">
        <v>0</v>
      </c>
      <c r="AA4305">
        <v>0</v>
      </c>
      <c r="AB4305">
        <v>537741</v>
      </c>
      <c r="AC4305" t="s">
        <v>47</v>
      </c>
      <c r="AD4305" t="str">
        <f>+VLOOKUP(T4305,items!$A$2:$D$1255,4,0)</f>
        <v>FUNDA</v>
      </c>
      <c r="AE4305">
        <f>+VLOOKUP(T4305,Tabla1[],5,0)</f>
        <v>0</v>
      </c>
      <c r="AF4305">
        <f t="shared" si="67"/>
        <v>2</v>
      </c>
    </row>
    <row r="4306" spans="1:32" x14ac:dyDescent="0.25">
      <c r="A4306">
        <v>100340</v>
      </c>
      <c r="B4306" t="s">
        <v>1286</v>
      </c>
      <c r="C4306" t="s">
        <v>75</v>
      </c>
      <c r="D4306">
        <v>0</v>
      </c>
      <c r="F4306" t="s">
        <v>3177</v>
      </c>
      <c r="G4306" t="s">
        <v>3177</v>
      </c>
      <c r="H4306" t="s">
        <v>8709</v>
      </c>
      <c r="I4306" t="s">
        <v>37</v>
      </c>
      <c r="J4306" t="s">
        <v>8710</v>
      </c>
      <c r="K4306" t="s">
        <v>8711</v>
      </c>
      <c r="L4306" t="s">
        <v>37</v>
      </c>
      <c r="M4306" t="s">
        <v>6385</v>
      </c>
      <c r="N4306" t="s">
        <v>6385</v>
      </c>
      <c r="O4306" t="s">
        <v>6716</v>
      </c>
      <c r="P4306" t="s">
        <v>4415</v>
      </c>
      <c r="Q4306" t="s">
        <v>4415</v>
      </c>
      <c r="R4306" t="s">
        <v>127</v>
      </c>
      <c r="S4306" t="s">
        <v>164</v>
      </c>
      <c r="T4306" t="s">
        <v>6309</v>
      </c>
      <c r="U4306" t="s">
        <v>6310</v>
      </c>
      <c r="X4306">
        <v>4</v>
      </c>
      <c r="Y4306">
        <v>0</v>
      </c>
      <c r="Z4306">
        <v>0</v>
      </c>
      <c r="AA4306">
        <v>0</v>
      </c>
      <c r="AB4306">
        <v>4000</v>
      </c>
      <c r="AC4306" t="s">
        <v>47</v>
      </c>
      <c r="AD4306">
        <f>+VLOOKUP(T4306,items!$A$2:$D$1255,4,0)</f>
        <v>0</v>
      </c>
      <c r="AE4306">
        <f>+VLOOKUP(T4306,Tabla1[],5,0)</f>
        <v>0</v>
      </c>
      <c r="AF4306">
        <f t="shared" si="67"/>
        <v>1</v>
      </c>
    </row>
    <row r="4307" spans="1:32" x14ac:dyDescent="0.25">
      <c r="A4307">
        <v>100340</v>
      </c>
      <c r="B4307" t="s">
        <v>1286</v>
      </c>
      <c r="C4307" t="s">
        <v>75</v>
      </c>
      <c r="D4307">
        <v>0</v>
      </c>
      <c r="F4307" t="s">
        <v>3177</v>
      </c>
      <c r="G4307" t="s">
        <v>3177</v>
      </c>
      <c r="H4307" t="s">
        <v>8709</v>
      </c>
      <c r="I4307" t="s">
        <v>37</v>
      </c>
      <c r="J4307" t="s">
        <v>8710</v>
      </c>
      <c r="K4307" t="s">
        <v>8711</v>
      </c>
      <c r="L4307" t="s">
        <v>37</v>
      </c>
      <c r="M4307" t="s">
        <v>6385</v>
      </c>
      <c r="N4307" t="s">
        <v>6385</v>
      </c>
      <c r="O4307" t="s">
        <v>6716</v>
      </c>
      <c r="P4307" t="s">
        <v>4415</v>
      </c>
      <c r="Q4307" t="s">
        <v>4415</v>
      </c>
      <c r="R4307" t="s">
        <v>127</v>
      </c>
      <c r="S4307" t="s">
        <v>164</v>
      </c>
      <c r="T4307" t="s">
        <v>1290</v>
      </c>
      <c r="U4307" t="s">
        <v>1291</v>
      </c>
      <c r="X4307">
        <v>2</v>
      </c>
      <c r="Y4307">
        <v>0</v>
      </c>
      <c r="Z4307">
        <v>0</v>
      </c>
      <c r="AA4307">
        <v>0</v>
      </c>
      <c r="AB4307">
        <v>122000</v>
      </c>
      <c r="AC4307" t="s">
        <v>47</v>
      </c>
      <c r="AD4307">
        <f>+VLOOKUP(T4307,items!$A$2:$D$1255,4,0)</f>
        <v>0</v>
      </c>
      <c r="AE4307">
        <f>+VLOOKUP(T4307,Tabla1[],5,0)</f>
        <v>0</v>
      </c>
      <c r="AF4307">
        <f t="shared" si="67"/>
        <v>1</v>
      </c>
    </row>
    <row r="4308" spans="1:32" x14ac:dyDescent="0.25">
      <c r="A4308">
        <v>100340</v>
      </c>
      <c r="B4308" t="s">
        <v>1286</v>
      </c>
      <c r="C4308" t="s">
        <v>75</v>
      </c>
      <c r="D4308">
        <v>0</v>
      </c>
      <c r="F4308" t="s">
        <v>3177</v>
      </c>
      <c r="G4308" t="s">
        <v>3177</v>
      </c>
      <c r="H4308" t="s">
        <v>8709</v>
      </c>
      <c r="I4308" t="s">
        <v>37</v>
      </c>
      <c r="J4308" t="s">
        <v>8710</v>
      </c>
      <c r="K4308" t="s">
        <v>8711</v>
      </c>
      <c r="L4308" t="s">
        <v>37</v>
      </c>
      <c r="M4308" t="s">
        <v>6385</v>
      </c>
      <c r="N4308" t="s">
        <v>6385</v>
      </c>
      <c r="O4308" t="s">
        <v>6716</v>
      </c>
      <c r="P4308" t="s">
        <v>4415</v>
      </c>
      <c r="Q4308" t="s">
        <v>4415</v>
      </c>
      <c r="R4308" t="s">
        <v>127</v>
      </c>
      <c r="S4308" t="s">
        <v>164</v>
      </c>
      <c r="T4308" t="s">
        <v>6311</v>
      </c>
      <c r="U4308" t="s">
        <v>6312</v>
      </c>
      <c r="X4308">
        <v>4</v>
      </c>
      <c r="Y4308">
        <v>0</v>
      </c>
      <c r="Z4308">
        <v>0</v>
      </c>
      <c r="AA4308">
        <v>0</v>
      </c>
      <c r="AB4308">
        <v>1600</v>
      </c>
      <c r="AC4308" t="s">
        <v>47</v>
      </c>
      <c r="AD4308">
        <f>+VLOOKUP(T4308,items!$A$2:$D$1255,4,0)</f>
        <v>0</v>
      </c>
      <c r="AE4308">
        <f>+VLOOKUP(T4308,Tabla1[],5,0)</f>
        <v>0</v>
      </c>
      <c r="AF4308">
        <f t="shared" si="67"/>
        <v>1</v>
      </c>
    </row>
    <row r="4309" spans="1:32" x14ac:dyDescent="0.25">
      <c r="A4309">
        <v>100340</v>
      </c>
      <c r="B4309" t="s">
        <v>1286</v>
      </c>
      <c r="C4309" t="s">
        <v>75</v>
      </c>
      <c r="D4309">
        <v>0</v>
      </c>
      <c r="F4309" t="s">
        <v>3177</v>
      </c>
      <c r="G4309" t="s">
        <v>3177</v>
      </c>
      <c r="H4309" t="s">
        <v>8709</v>
      </c>
      <c r="I4309" t="s">
        <v>37</v>
      </c>
      <c r="J4309" t="s">
        <v>8710</v>
      </c>
      <c r="K4309" t="s">
        <v>8711</v>
      </c>
      <c r="L4309" t="s">
        <v>37</v>
      </c>
      <c r="M4309" t="s">
        <v>6385</v>
      </c>
      <c r="N4309" t="s">
        <v>6385</v>
      </c>
      <c r="O4309" t="s">
        <v>6716</v>
      </c>
      <c r="P4309" t="s">
        <v>4415</v>
      </c>
      <c r="Q4309" t="s">
        <v>4415</v>
      </c>
      <c r="R4309" t="s">
        <v>127</v>
      </c>
      <c r="S4309" t="s">
        <v>164</v>
      </c>
      <c r="T4309" t="s">
        <v>1438</v>
      </c>
      <c r="U4309" t="s">
        <v>1439</v>
      </c>
      <c r="X4309">
        <v>1</v>
      </c>
      <c r="Y4309">
        <v>0</v>
      </c>
      <c r="Z4309">
        <v>0</v>
      </c>
      <c r="AA4309">
        <v>0</v>
      </c>
      <c r="AB4309">
        <v>200000</v>
      </c>
      <c r="AC4309" t="s">
        <v>47</v>
      </c>
      <c r="AD4309">
        <f>+VLOOKUP(T4309,items!$A$2:$D$1255,4,0)</f>
        <v>0</v>
      </c>
      <c r="AE4309">
        <f>+VLOOKUP(T4309,Tabla1[],5,0)</f>
        <v>0</v>
      </c>
      <c r="AF4309">
        <f t="shared" si="67"/>
        <v>1</v>
      </c>
    </row>
    <row r="4310" spans="1:32" x14ac:dyDescent="0.25">
      <c r="A4310">
        <v>100345</v>
      </c>
      <c r="B4310" t="s">
        <v>4735</v>
      </c>
      <c r="C4310" t="s">
        <v>75</v>
      </c>
      <c r="D4310">
        <v>0</v>
      </c>
      <c r="F4310" t="s">
        <v>3177</v>
      </c>
      <c r="G4310" t="s">
        <v>76</v>
      </c>
      <c r="H4310" t="s">
        <v>8712</v>
      </c>
      <c r="I4310" t="s">
        <v>8713</v>
      </c>
      <c r="J4310" t="s">
        <v>8714</v>
      </c>
      <c r="K4310" t="s">
        <v>8715</v>
      </c>
      <c r="L4310" t="s">
        <v>8716</v>
      </c>
      <c r="M4310" t="s">
        <v>5505</v>
      </c>
      <c r="N4310" t="s">
        <v>7943</v>
      </c>
      <c r="O4310" t="s">
        <v>611</v>
      </c>
      <c r="P4310" t="s">
        <v>6762</v>
      </c>
      <c r="Q4310" t="s">
        <v>612</v>
      </c>
      <c r="R4310" t="s">
        <v>127</v>
      </c>
      <c r="S4310" t="s">
        <v>128</v>
      </c>
      <c r="T4310" t="s">
        <v>1838</v>
      </c>
      <c r="U4310" t="s">
        <v>1839</v>
      </c>
      <c r="V4310" t="s">
        <v>1168</v>
      </c>
      <c r="W4310" t="s">
        <v>114</v>
      </c>
      <c r="X4310">
        <v>2</v>
      </c>
      <c r="Y4310">
        <v>5800</v>
      </c>
      <c r="Z4310">
        <v>0</v>
      </c>
      <c r="AA4310">
        <v>1500</v>
      </c>
      <c r="AB4310">
        <v>8575088</v>
      </c>
      <c r="AC4310" t="s">
        <v>47</v>
      </c>
      <c r="AD4310" t="str">
        <f>+VLOOKUP(T4310,items!$A$2:$D$1255,4,0)</f>
        <v>BANETA</v>
      </c>
      <c r="AE4310" t="str">
        <f>+VLOOKUP(T4310,Tabla1[],5,0)</f>
        <v>PROYECTANTE</v>
      </c>
      <c r="AF4310">
        <f t="shared" si="67"/>
        <v>2</v>
      </c>
    </row>
    <row r="4311" spans="1:32" x14ac:dyDescent="0.25">
      <c r="A4311">
        <v>100345</v>
      </c>
      <c r="B4311" t="s">
        <v>4735</v>
      </c>
      <c r="C4311" t="s">
        <v>75</v>
      </c>
      <c r="D4311">
        <v>0</v>
      </c>
      <c r="F4311" t="s">
        <v>3177</v>
      </c>
      <c r="G4311" t="s">
        <v>76</v>
      </c>
      <c r="H4311" t="s">
        <v>8712</v>
      </c>
      <c r="I4311" t="s">
        <v>8713</v>
      </c>
      <c r="J4311" t="s">
        <v>8714</v>
      </c>
      <c r="K4311" t="s">
        <v>8715</v>
      </c>
      <c r="L4311" t="s">
        <v>8716</v>
      </c>
      <c r="M4311" t="s">
        <v>5505</v>
      </c>
      <c r="N4311" t="s">
        <v>7943</v>
      </c>
      <c r="O4311" t="s">
        <v>611</v>
      </c>
      <c r="P4311" t="s">
        <v>6762</v>
      </c>
      <c r="Q4311" t="s">
        <v>612</v>
      </c>
      <c r="R4311" t="s">
        <v>127</v>
      </c>
      <c r="S4311" t="s">
        <v>128</v>
      </c>
      <c r="T4311" t="s">
        <v>989</v>
      </c>
      <c r="U4311" t="s">
        <v>990</v>
      </c>
      <c r="W4311" t="s">
        <v>114</v>
      </c>
      <c r="X4311">
        <v>2</v>
      </c>
      <c r="Y4311">
        <v>0</v>
      </c>
      <c r="Z4311">
        <v>0</v>
      </c>
      <c r="AA4311">
        <v>0</v>
      </c>
      <c r="AB4311">
        <v>88180</v>
      </c>
      <c r="AC4311" t="s">
        <v>47</v>
      </c>
      <c r="AD4311">
        <f>+VLOOKUP(T4311,items!$A$2:$D$1255,4,0)</f>
        <v>0</v>
      </c>
      <c r="AE4311">
        <f>+VLOOKUP(T4311,Tabla1[],5,0)</f>
        <v>0</v>
      </c>
      <c r="AF4311">
        <f t="shared" si="67"/>
        <v>2</v>
      </c>
    </row>
    <row r="4312" spans="1:32" x14ac:dyDescent="0.25">
      <c r="A4312">
        <v>100345</v>
      </c>
      <c r="B4312" t="s">
        <v>4735</v>
      </c>
      <c r="C4312" t="s">
        <v>75</v>
      </c>
      <c r="D4312">
        <v>0</v>
      </c>
      <c r="F4312" t="s">
        <v>3177</v>
      </c>
      <c r="G4312" t="s">
        <v>76</v>
      </c>
      <c r="H4312" t="s">
        <v>8712</v>
      </c>
      <c r="I4312" t="s">
        <v>8713</v>
      </c>
      <c r="J4312" t="s">
        <v>8714</v>
      </c>
      <c r="K4312" t="s">
        <v>8715</v>
      </c>
      <c r="L4312" t="s">
        <v>8716</v>
      </c>
      <c r="M4312" t="s">
        <v>5505</v>
      </c>
      <c r="N4312" t="s">
        <v>7943</v>
      </c>
      <c r="O4312" t="s">
        <v>611</v>
      </c>
      <c r="P4312" t="s">
        <v>6762</v>
      </c>
      <c r="Q4312" t="s">
        <v>612</v>
      </c>
      <c r="R4312" t="s">
        <v>127</v>
      </c>
      <c r="S4312" t="s">
        <v>128</v>
      </c>
      <c r="T4312" t="s">
        <v>991</v>
      </c>
      <c r="U4312" t="s">
        <v>992</v>
      </c>
      <c r="W4312" t="s">
        <v>114</v>
      </c>
      <c r="X4312">
        <v>4</v>
      </c>
      <c r="Y4312">
        <v>0</v>
      </c>
      <c r="Z4312">
        <v>0</v>
      </c>
      <c r="AA4312">
        <v>500</v>
      </c>
      <c r="AB4312">
        <v>616060</v>
      </c>
      <c r="AC4312" t="s">
        <v>47</v>
      </c>
      <c r="AD4312">
        <f>+VLOOKUP(T4312,items!$A$2:$D$1255,4,0)</f>
        <v>0</v>
      </c>
      <c r="AE4312">
        <f>+VLOOKUP(T4312,Tabla1[],5,0)</f>
        <v>0</v>
      </c>
      <c r="AF4312">
        <f t="shared" si="67"/>
        <v>2</v>
      </c>
    </row>
    <row r="4313" spans="1:32" x14ac:dyDescent="0.25">
      <c r="A4313">
        <v>100345</v>
      </c>
      <c r="B4313" t="s">
        <v>4735</v>
      </c>
      <c r="C4313" t="s">
        <v>75</v>
      </c>
      <c r="D4313">
        <v>0</v>
      </c>
      <c r="F4313" t="s">
        <v>3177</v>
      </c>
      <c r="G4313" t="s">
        <v>76</v>
      </c>
      <c r="H4313" t="s">
        <v>8712</v>
      </c>
      <c r="I4313" t="s">
        <v>8713</v>
      </c>
      <c r="J4313" t="s">
        <v>8714</v>
      </c>
      <c r="K4313" t="s">
        <v>8715</v>
      </c>
      <c r="L4313" t="s">
        <v>8716</v>
      </c>
      <c r="M4313" t="s">
        <v>5505</v>
      </c>
      <c r="N4313" t="s">
        <v>7943</v>
      </c>
      <c r="O4313" t="s">
        <v>611</v>
      </c>
      <c r="P4313" t="s">
        <v>6762</v>
      </c>
      <c r="Q4313" t="s">
        <v>612</v>
      </c>
      <c r="R4313" t="s">
        <v>127</v>
      </c>
      <c r="S4313" t="s">
        <v>128</v>
      </c>
      <c r="T4313" t="s">
        <v>3061</v>
      </c>
      <c r="U4313" t="s">
        <v>3062</v>
      </c>
      <c r="W4313" t="s">
        <v>114</v>
      </c>
      <c r="X4313">
        <v>2</v>
      </c>
      <c r="Y4313">
        <v>0</v>
      </c>
      <c r="Z4313">
        <v>0</v>
      </c>
      <c r="AA4313">
        <v>0</v>
      </c>
      <c r="AB4313">
        <v>129722</v>
      </c>
      <c r="AC4313" t="s">
        <v>47</v>
      </c>
      <c r="AD4313">
        <f>+VLOOKUP(T4313,items!$A$2:$D$1255,4,0)</f>
        <v>0</v>
      </c>
      <c r="AE4313">
        <f>+VLOOKUP(T4313,Tabla1[],5,0)</f>
        <v>0</v>
      </c>
      <c r="AF4313">
        <f t="shared" si="67"/>
        <v>2</v>
      </c>
    </row>
    <row r="4314" spans="1:32" x14ac:dyDescent="0.25">
      <c r="A4314">
        <v>100345</v>
      </c>
      <c r="B4314" t="s">
        <v>4735</v>
      </c>
      <c r="C4314" t="s">
        <v>75</v>
      </c>
      <c r="D4314">
        <v>0</v>
      </c>
      <c r="F4314" t="s">
        <v>3177</v>
      </c>
      <c r="G4314" t="s">
        <v>76</v>
      </c>
      <c r="H4314" t="s">
        <v>8712</v>
      </c>
      <c r="I4314" t="s">
        <v>8713</v>
      </c>
      <c r="J4314" t="s">
        <v>8714</v>
      </c>
      <c r="K4314" t="s">
        <v>8715</v>
      </c>
      <c r="L4314" t="s">
        <v>8716</v>
      </c>
      <c r="M4314" t="s">
        <v>5505</v>
      </c>
      <c r="N4314" t="s">
        <v>7943</v>
      </c>
      <c r="O4314" t="s">
        <v>611</v>
      </c>
      <c r="P4314" t="s">
        <v>6762</v>
      </c>
      <c r="Q4314" t="s">
        <v>612</v>
      </c>
      <c r="R4314" t="s">
        <v>127</v>
      </c>
      <c r="S4314" t="s">
        <v>128</v>
      </c>
      <c r="T4314" t="s">
        <v>3063</v>
      </c>
      <c r="U4314" t="s">
        <v>3064</v>
      </c>
      <c r="W4314" t="s">
        <v>114</v>
      </c>
      <c r="X4314">
        <v>2</v>
      </c>
      <c r="Y4314">
        <v>0</v>
      </c>
      <c r="Z4314">
        <v>0</v>
      </c>
      <c r="AA4314">
        <v>0</v>
      </c>
      <c r="AB4314">
        <v>129722</v>
      </c>
      <c r="AC4314" t="s">
        <v>47</v>
      </c>
      <c r="AD4314">
        <f>+VLOOKUP(T4314,items!$A$2:$D$1255,4,0)</f>
        <v>0</v>
      </c>
      <c r="AE4314">
        <f>+VLOOKUP(T4314,Tabla1[],5,0)</f>
        <v>0</v>
      </c>
      <c r="AF4314">
        <f t="shared" si="67"/>
        <v>2</v>
      </c>
    </row>
    <row r="4315" spans="1:32" x14ac:dyDescent="0.25">
      <c r="A4315">
        <v>100355</v>
      </c>
      <c r="B4315" t="s">
        <v>469</v>
      </c>
      <c r="C4315" t="s">
        <v>75</v>
      </c>
      <c r="D4315">
        <v>0</v>
      </c>
      <c r="F4315" t="s">
        <v>6385</v>
      </c>
      <c r="G4315" t="s">
        <v>4415</v>
      </c>
      <c r="H4315" t="s">
        <v>8717</v>
      </c>
      <c r="I4315" t="s">
        <v>37</v>
      </c>
      <c r="J4315" t="s">
        <v>8718</v>
      </c>
      <c r="K4315" t="s">
        <v>8719</v>
      </c>
      <c r="L4315" t="s">
        <v>37</v>
      </c>
      <c r="M4315" t="s">
        <v>76</v>
      </c>
      <c r="N4315" t="s">
        <v>76</v>
      </c>
      <c r="O4315" t="s">
        <v>6792</v>
      </c>
      <c r="P4315" t="s">
        <v>2611</v>
      </c>
      <c r="Q4315" t="s">
        <v>2611</v>
      </c>
      <c r="R4315" t="s">
        <v>127</v>
      </c>
      <c r="S4315" t="s">
        <v>44</v>
      </c>
      <c r="T4315" t="s">
        <v>388</v>
      </c>
      <c r="U4315" t="s">
        <v>389</v>
      </c>
      <c r="X4315">
        <v>40</v>
      </c>
      <c r="Y4315">
        <v>0</v>
      </c>
      <c r="Z4315">
        <v>0</v>
      </c>
      <c r="AA4315">
        <v>0</v>
      </c>
      <c r="AB4315">
        <v>4000000</v>
      </c>
      <c r="AC4315" t="s">
        <v>47</v>
      </c>
      <c r="AD4315">
        <f>+VLOOKUP(T4315,items!$A$2:$D$1255,4,0)</f>
        <v>0</v>
      </c>
      <c r="AE4315">
        <f>+VLOOKUP(T4315,Tabla1[],5,0)</f>
        <v>0</v>
      </c>
      <c r="AF4315">
        <f t="shared" si="67"/>
        <v>1</v>
      </c>
    </row>
    <row r="4316" spans="1:32" x14ac:dyDescent="0.25">
      <c r="A4316">
        <v>100358</v>
      </c>
      <c r="B4316" t="s">
        <v>8720</v>
      </c>
      <c r="C4316" t="s">
        <v>75</v>
      </c>
      <c r="D4316">
        <v>0</v>
      </c>
      <c r="F4316" t="s">
        <v>6385</v>
      </c>
      <c r="G4316" t="s">
        <v>308</v>
      </c>
      <c r="H4316" t="s">
        <v>8721</v>
      </c>
      <c r="I4316" t="s">
        <v>8722</v>
      </c>
      <c r="J4316" t="s">
        <v>8723</v>
      </c>
      <c r="K4316" t="s">
        <v>8724</v>
      </c>
      <c r="L4316" t="s">
        <v>8725</v>
      </c>
      <c r="M4316" t="s">
        <v>5125</v>
      </c>
      <c r="N4316" t="s">
        <v>5125</v>
      </c>
      <c r="O4316" t="s">
        <v>2801</v>
      </c>
      <c r="P4316" t="s">
        <v>7086</v>
      </c>
      <c r="Q4316" t="s">
        <v>269</v>
      </c>
      <c r="R4316" t="s">
        <v>63</v>
      </c>
      <c r="S4316" t="s">
        <v>88</v>
      </c>
      <c r="T4316" t="s">
        <v>388</v>
      </c>
      <c r="U4316" t="s">
        <v>389</v>
      </c>
      <c r="X4316">
        <v>21</v>
      </c>
      <c r="Y4316">
        <v>0</v>
      </c>
      <c r="Z4316">
        <v>0</v>
      </c>
      <c r="AA4316">
        <v>0</v>
      </c>
      <c r="AB4316">
        <v>975000</v>
      </c>
      <c r="AC4316" t="s">
        <v>47</v>
      </c>
      <c r="AD4316">
        <f>+VLOOKUP(T4316,items!$A$2:$D$1255,4,0)</f>
        <v>0</v>
      </c>
      <c r="AE4316">
        <f>+VLOOKUP(T4316,Tabla1[],5,0)</f>
        <v>0</v>
      </c>
      <c r="AF4316">
        <f t="shared" si="67"/>
        <v>2</v>
      </c>
    </row>
    <row r="4317" spans="1:32" x14ac:dyDescent="0.25">
      <c r="A4317">
        <v>100358</v>
      </c>
      <c r="B4317" t="s">
        <v>8720</v>
      </c>
      <c r="C4317" t="s">
        <v>75</v>
      </c>
      <c r="D4317">
        <v>0</v>
      </c>
      <c r="F4317" t="s">
        <v>6385</v>
      </c>
      <c r="G4317" t="s">
        <v>308</v>
      </c>
      <c r="H4317" t="s">
        <v>8721</v>
      </c>
      <c r="I4317" t="s">
        <v>8722</v>
      </c>
      <c r="J4317" t="s">
        <v>8723</v>
      </c>
      <c r="K4317" t="s">
        <v>8724</v>
      </c>
      <c r="L4317" t="s">
        <v>8725</v>
      </c>
      <c r="M4317" t="s">
        <v>5125</v>
      </c>
      <c r="N4317" t="s">
        <v>5125</v>
      </c>
      <c r="O4317" t="s">
        <v>2801</v>
      </c>
      <c r="P4317" t="s">
        <v>7086</v>
      </c>
      <c r="Q4317" t="s">
        <v>269</v>
      </c>
      <c r="R4317" t="s">
        <v>63</v>
      </c>
      <c r="S4317" t="s">
        <v>88</v>
      </c>
      <c r="T4317" t="s">
        <v>474</v>
      </c>
      <c r="U4317" t="s">
        <v>475</v>
      </c>
      <c r="X4317">
        <v>1</v>
      </c>
      <c r="Y4317">
        <v>0</v>
      </c>
      <c r="Z4317">
        <v>0</v>
      </c>
      <c r="AA4317">
        <v>0</v>
      </c>
      <c r="AB4317">
        <v>400000</v>
      </c>
      <c r="AC4317" t="s">
        <v>47</v>
      </c>
      <c r="AD4317">
        <f>+VLOOKUP(T4317,items!$A$2:$D$1255,4,0)</f>
        <v>0</v>
      </c>
      <c r="AE4317">
        <f>+VLOOKUP(T4317,Tabla1[],5,0)</f>
        <v>0</v>
      </c>
      <c r="AF4317">
        <f t="shared" si="67"/>
        <v>2</v>
      </c>
    </row>
    <row r="4318" spans="1:32" x14ac:dyDescent="0.25">
      <c r="A4318">
        <v>100358</v>
      </c>
      <c r="B4318" t="s">
        <v>8720</v>
      </c>
      <c r="C4318" t="s">
        <v>75</v>
      </c>
      <c r="D4318">
        <v>0</v>
      </c>
      <c r="F4318" t="s">
        <v>6385</v>
      </c>
      <c r="G4318" t="s">
        <v>308</v>
      </c>
      <c r="H4318" t="s">
        <v>8721</v>
      </c>
      <c r="I4318" t="s">
        <v>8722</v>
      </c>
      <c r="J4318" t="s">
        <v>8723</v>
      </c>
      <c r="K4318" t="s">
        <v>8724</v>
      </c>
      <c r="L4318" t="s">
        <v>8725</v>
      </c>
      <c r="M4318" t="s">
        <v>5125</v>
      </c>
      <c r="N4318" t="s">
        <v>5125</v>
      </c>
      <c r="O4318" t="s">
        <v>2801</v>
      </c>
      <c r="P4318" t="s">
        <v>7086</v>
      </c>
      <c r="Q4318" t="s">
        <v>269</v>
      </c>
      <c r="R4318" t="s">
        <v>63</v>
      </c>
      <c r="S4318" t="s">
        <v>88</v>
      </c>
      <c r="T4318" t="s">
        <v>3105</v>
      </c>
      <c r="U4318" t="s">
        <v>3106</v>
      </c>
      <c r="X4318">
        <v>1</v>
      </c>
      <c r="Y4318">
        <v>8000</v>
      </c>
      <c r="Z4318">
        <v>0</v>
      </c>
      <c r="AA4318">
        <v>0</v>
      </c>
      <c r="AB4318">
        <v>750725</v>
      </c>
      <c r="AC4318" t="s">
        <v>47</v>
      </c>
      <c r="AD4318">
        <f>+VLOOKUP(T4318,items!$A$2:$D$1255,4,0)</f>
        <v>0</v>
      </c>
      <c r="AE4318">
        <f>+VLOOKUP(T4318,Tabla1[],5,0)</f>
        <v>0</v>
      </c>
      <c r="AF4318">
        <f t="shared" si="67"/>
        <v>2</v>
      </c>
    </row>
    <row r="4319" spans="1:32" x14ac:dyDescent="0.25">
      <c r="A4319">
        <v>100358</v>
      </c>
      <c r="B4319" t="s">
        <v>8720</v>
      </c>
      <c r="C4319" t="s">
        <v>75</v>
      </c>
      <c r="D4319">
        <v>0</v>
      </c>
      <c r="F4319" t="s">
        <v>6385</v>
      </c>
      <c r="G4319" t="s">
        <v>308</v>
      </c>
      <c r="H4319" t="s">
        <v>8721</v>
      </c>
      <c r="I4319" t="s">
        <v>8722</v>
      </c>
      <c r="J4319" t="s">
        <v>8723</v>
      </c>
      <c r="K4319" t="s">
        <v>8724</v>
      </c>
      <c r="L4319" t="s">
        <v>8725</v>
      </c>
      <c r="M4319" t="s">
        <v>5125</v>
      </c>
      <c r="N4319" t="s">
        <v>5125</v>
      </c>
      <c r="O4319" t="s">
        <v>2801</v>
      </c>
      <c r="P4319" t="s">
        <v>7086</v>
      </c>
      <c r="Q4319" t="s">
        <v>269</v>
      </c>
      <c r="R4319" t="s">
        <v>63</v>
      </c>
      <c r="S4319" t="s">
        <v>88</v>
      </c>
      <c r="T4319" t="s">
        <v>1096</v>
      </c>
      <c r="U4319" t="s">
        <v>1097</v>
      </c>
      <c r="X4319">
        <v>1</v>
      </c>
      <c r="Y4319">
        <v>0</v>
      </c>
      <c r="Z4319">
        <v>0</v>
      </c>
      <c r="AA4319">
        <v>0</v>
      </c>
      <c r="AB4319">
        <v>300000</v>
      </c>
      <c r="AC4319" t="s">
        <v>47</v>
      </c>
      <c r="AD4319" t="e">
        <f>+VLOOKUP(T4319,items!$A$2:$D$1255,4,0)</f>
        <v>#N/A</v>
      </c>
      <c r="AE4319" t="e">
        <f>+VLOOKUP(T4319,Tabla1[],5,0)</f>
        <v>#N/A</v>
      </c>
      <c r="AF4319">
        <f t="shared" si="67"/>
        <v>2</v>
      </c>
    </row>
    <row r="4320" spans="1:32" x14ac:dyDescent="0.25">
      <c r="A4320">
        <v>100360</v>
      </c>
      <c r="B4320" t="s">
        <v>1604</v>
      </c>
      <c r="C4320" t="s">
        <v>75</v>
      </c>
      <c r="D4320">
        <v>0</v>
      </c>
      <c r="F4320" t="s">
        <v>6385</v>
      </c>
      <c r="G4320" t="s">
        <v>6385</v>
      </c>
      <c r="H4320" t="s">
        <v>8726</v>
      </c>
      <c r="I4320" t="s">
        <v>37</v>
      </c>
      <c r="J4320" t="s">
        <v>8727</v>
      </c>
      <c r="K4320" t="s">
        <v>8728</v>
      </c>
      <c r="L4320" t="s">
        <v>37</v>
      </c>
      <c r="M4320" t="s">
        <v>4320</v>
      </c>
      <c r="N4320" t="s">
        <v>4320</v>
      </c>
      <c r="O4320" t="s">
        <v>608</v>
      </c>
      <c r="P4320" t="s">
        <v>4415</v>
      </c>
      <c r="Q4320" t="s">
        <v>4415</v>
      </c>
      <c r="R4320" t="s">
        <v>127</v>
      </c>
      <c r="S4320" t="s">
        <v>164</v>
      </c>
      <c r="T4320" t="s">
        <v>1411</v>
      </c>
      <c r="U4320" t="s">
        <v>867</v>
      </c>
      <c r="X4320">
        <v>24</v>
      </c>
      <c r="Y4320">
        <v>0</v>
      </c>
      <c r="Z4320">
        <v>0</v>
      </c>
      <c r="AA4320">
        <v>0</v>
      </c>
      <c r="AB4320">
        <v>1262400</v>
      </c>
      <c r="AC4320" t="s">
        <v>47</v>
      </c>
      <c r="AD4320">
        <f>+VLOOKUP(T4320,items!$A$2:$D$1255,4,0)</f>
        <v>0</v>
      </c>
      <c r="AE4320">
        <f>+VLOOKUP(T4320,Tabla1[],5,0)</f>
        <v>0</v>
      </c>
      <c r="AF4320">
        <f t="shared" si="67"/>
        <v>1</v>
      </c>
    </row>
    <row r="4321" spans="1:32" x14ac:dyDescent="0.25">
      <c r="A4321">
        <v>100364</v>
      </c>
      <c r="B4321" t="s">
        <v>8729</v>
      </c>
      <c r="C4321" t="s">
        <v>75</v>
      </c>
      <c r="D4321">
        <v>0</v>
      </c>
      <c r="F4321" t="s">
        <v>6385</v>
      </c>
      <c r="G4321" t="s">
        <v>6385</v>
      </c>
      <c r="H4321" t="s">
        <v>8730</v>
      </c>
      <c r="I4321" t="s">
        <v>37</v>
      </c>
      <c r="J4321" t="s">
        <v>8731</v>
      </c>
      <c r="K4321" t="s">
        <v>8732</v>
      </c>
      <c r="L4321" t="s">
        <v>37</v>
      </c>
      <c r="M4321" t="s">
        <v>6716</v>
      </c>
      <c r="N4321" t="s">
        <v>6716</v>
      </c>
      <c r="O4321" t="s">
        <v>4415</v>
      </c>
      <c r="P4321" t="s">
        <v>1974</v>
      </c>
      <c r="Q4321" t="s">
        <v>1974</v>
      </c>
      <c r="R4321" t="s">
        <v>127</v>
      </c>
      <c r="S4321" t="s">
        <v>346</v>
      </c>
      <c r="T4321" t="s">
        <v>1411</v>
      </c>
      <c r="U4321" t="s">
        <v>867</v>
      </c>
      <c r="X4321">
        <v>10.5</v>
      </c>
      <c r="Y4321">
        <v>0</v>
      </c>
      <c r="Z4321">
        <v>0</v>
      </c>
      <c r="AA4321">
        <v>0</v>
      </c>
      <c r="AB4321">
        <v>552300</v>
      </c>
      <c r="AC4321" t="s">
        <v>47</v>
      </c>
      <c r="AD4321">
        <f>+VLOOKUP(T4321,items!$A$2:$D$1255,4,0)</f>
        <v>0</v>
      </c>
      <c r="AE4321">
        <f>+VLOOKUP(T4321,Tabla1[],5,0)</f>
        <v>0</v>
      </c>
      <c r="AF4321">
        <f t="shared" si="67"/>
        <v>1</v>
      </c>
    </row>
    <row r="4322" spans="1:32" x14ac:dyDescent="0.25">
      <c r="A4322">
        <v>100366</v>
      </c>
      <c r="B4322" t="s">
        <v>3539</v>
      </c>
      <c r="C4322" t="s">
        <v>75</v>
      </c>
      <c r="D4322">
        <v>0</v>
      </c>
      <c r="F4322" t="s">
        <v>6385</v>
      </c>
      <c r="G4322" t="s">
        <v>6716</v>
      </c>
      <c r="H4322" t="s">
        <v>8733</v>
      </c>
      <c r="I4322" t="s">
        <v>37</v>
      </c>
      <c r="J4322" t="s">
        <v>8734</v>
      </c>
      <c r="K4322" t="s">
        <v>8735</v>
      </c>
      <c r="L4322" t="s">
        <v>37</v>
      </c>
      <c r="M4322" t="s">
        <v>608</v>
      </c>
      <c r="N4322" t="s">
        <v>608</v>
      </c>
      <c r="O4322" t="s">
        <v>1974</v>
      </c>
      <c r="P4322" t="s">
        <v>76</v>
      </c>
      <c r="Q4322" t="s">
        <v>76</v>
      </c>
      <c r="R4322" t="s">
        <v>127</v>
      </c>
      <c r="S4322" t="s">
        <v>164</v>
      </c>
      <c r="T4322" t="s">
        <v>1575</v>
      </c>
      <c r="U4322" t="s">
        <v>1576</v>
      </c>
      <c r="X4322">
        <v>27</v>
      </c>
      <c r="Y4322">
        <v>0</v>
      </c>
      <c r="Z4322">
        <v>0</v>
      </c>
      <c r="AA4322">
        <v>0</v>
      </c>
      <c r="AB4322">
        <v>1420200</v>
      </c>
      <c r="AC4322" t="s">
        <v>47</v>
      </c>
      <c r="AD4322">
        <f>+VLOOKUP(T4322,items!$A$2:$D$1255,4,0)</f>
        <v>0</v>
      </c>
      <c r="AE4322">
        <f>+VLOOKUP(T4322,Tabla1[],5,0)</f>
        <v>0</v>
      </c>
      <c r="AF4322">
        <f t="shared" si="67"/>
        <v>1</v>
      </c>
    </row>
    <row r="4323" spans="1:32" x14ac:dyDescent="0.25">
      <c r="A4323">
        <v>100369</v>
      </c>
      <c r="B4323" t="s">
        <v>8736</v>
      </c>
      <c r="C4323" t="s">
        <v>33</v>
      </c>
      <c r="D4323">
        <v>0</v>
      </c>
      <c r="F4323" t="s">
        <v>6385</v>
      </c>
      <c r="G4323" t="s">
        <v>2611</v>
      </c>
      <c r="H4323" t="s">
        <v>8737</v>
      </c>
      <c r="I4323" t="s">
        <v>37</v>
      </c>
      <c r="J4323" t="s">
        <v>8738</v>
      </c>
      <c r="K4323" t="s">
        <v>8739</v>
      </c>
      <c r="L4323" t="s">
        <v>37</v>
      </c>
      <c r="M4323" t="s">
        <v>3935</v>
      </c>
      <c r="N4323" t="s">
        <v>3935</v>
      </c>
      <c r="O4323" t="s">
        <v>5125</v>
      </c>
      <c r="P4323" t="s">
        <v>5856</v>
      </c>
      <c r="Q4323" t="s">
        <v>5856</v>
      </c>
      <c r="R4323" t="s">
        <v>127</v>
      </c>
      <c r="S4323" t="s">
        <v>256</v>
      </c>
      <c r="T4323" t="s">
        <v>3097</v>
      </c>
      <c r="U4323" t="s">
        <v>3098</v>
      </c>
      <c r="X4323">
        <v>1</v>
      </c>
      <c r="Y4323">
        <v>0</v>
      </c>
      <c r="Z4323">
        <v>0</v>
      </c>
      <c r="AA4323">
        <v>0</v>
      </c>
      <c r="AB4323">
        <v>2108250</v>
      </c>
      <c r="AC4323" t="s">
        <v>47</v>
      </c>
      <c r="AD4323">
        <f>+VLOOKUP(T4323,items!$A$2:$D$1255,4,0)</f>
        <v>0</v>
      </c>
      <c r="AE4323">
        <f>+VLOOKUP(T4323,Tabla1[],5,0)</f>
        <v>0</v>
      </c>
      <c r="AF4323">
        <f t="shared" si="67"/>
        <v>2</v>
      </c>
    </row>
    <row r="4324" spans="1:32" x14ac:dyDescent="0.25">
      <c r="A4324">
        <v>100369</v>
      </c>
      <c r="B4324" t="s">
        <v>8736</v>
      </c>
      <c r="C4324" t="s">
        <v>33</v>
      </c>
      <c r="D4324">
        <v>0</v>
      </c>
      <c r="F4324" t="s">
        <v>6385</v>
      </c>
      <c r="G4324" t="s">
        <v>2611</v>
      </c>
      <c r="H4324" t="s">
        <v>8737</v>
      </c>
      <c r="I4324" t="s">
        <v>37</v>
      </c>
      <c r="J4324" t="s">
        <v>8738</v>
      </c>
      <c r="K4324" t="s">
        <v>8739</v>
      </c>
      <c r="L4324" t="s">
        <v>37</v>
      </c>
      <c r="M4324" t="s">
        <v>3935</v>
      </c>
      <c r="N4324" t="s">
        <v>3935</v>
      </c>
      <c r="O4324" t="s">
        <v>5125</v>
      </c>
      <c r="P4324" t="s">
        <v>5856</v>
      </c>
      <c r="Q4324" t="s">
        <v>5856</v>
      </c>
      <c r="R4324" t="s">
        <v>127</v>
      </c>
      <c r="S4324" t="s">
        <v>256</v>
      </c>
      <c r="T4324" t="s">
        <v>2855</v>
      </c>
      <c r="U4324" t="s">
        <v>2856</v>
      </c>
      <c r="X4324">
        <v>1</v>
      </c>
      <c r="Y4324">
        <v>0</v>
      </c>
      <c r="Z4324">
        <v>0</v>
      </c>
      <c r="AA4324">
        <v>0</v>
      </c>
      <c r="AB4324">
        <v>660600</v>
      </c>
      <c r="AC4324" t="s">
        <v>47</v>
      </c>
      <c r="AD4324">
        <f>+VLOOKUP(T4324,items!$A$2:$D$1255,4,0)</f>
        <v>0</v>
      </c>
      <c r="AE4324">
        <f>+VLOOKUP(T4324,Tabla1[],5,0)</f>
        <v>0</v>
      </c>
      <c r="AF4324">
        <f t="shared" si="67"/>
        <v>2</v>
      </c>
    </row>
    <row r="4325" spans="1:32" x14ac:dyDescent="0.25">
      <c r="A4325">
        <v>100371</v>
      </c>
      <c r="B4325" t="s">
        <v>8740</v>
      </c>
      <c r="C4325" t="s">
        <v>75</v>
      </c>
      <c r="D4325">
        <v>0</v>
      </c>
      <c r="F4325" t="s">
        <v>6385</v>
      </c>
      <c r="G4325" t="s">
        <v>308</v>
      </c>
      <c r="H4325" t="s">
        <v>8741</v>
      </c>
      <c r="I4325" t="s">
        <v>8742</v>
      </c>
      <c r="J4325" t="s">
        <v>8743</v>
      </c>
      <c r="K4325" t="s">
        <v>8744</v>
      </c>
      <c r="L4325" t="s">
        <v>37</v>
      </c>
      <c r="M4325" t="s">
        <v>969</v>
      </c>
      <c r="N4325" t="s">
        <v>8695</v>
      </c>
      <c r="O4325" t="s">
        <v>8745</v>
      </c>
      <c r="P4325" t="s">
        <v>8746</v>
      </c>
      <c r="Q4325" t="s">
        <v>8747</v>
      </c>
      <c r="R4325" t="s">
        <v>764</v>
      </c>
      <c r="S4325" t="s">
        <v>108</v>
      </c>
      <c r="T4325" t="s">
        <v>717</v>
      </c>
      <c r="U4325" t="s">
        <v>718</v>
      </c>
      <c r="X4325">
        <v>8</v>
      </c>
      <c r="Y4325">
        <v>0</v>
      </c>
      <c r="Z4325">
        <v>0</v>
      </c>
      <c r="AA4325">
        <v>0</v>
      </c>
      <c r="AB4325">
        <v>499200</v>
      </c>
      <c r="AC4325" t="s">
        <v>47</v>
      </c>
      <c r="AD4325">
        <f>+VLOOKUP(T4325,items!$A$2:$D$1255,4,0)</f>
        <v>0</v>
      </c>
      <c r="AE4325">
        <f>+VLOOKUP(T4325,Tabla1[],5,0)</f>
        <v>0</v>
      </c>
      <c r="AF4325">
        <f t="shared" si="67"/>
        <v>6</v>
      </c>
    </row>
    <row r="4326" spans="1:32" x14ac:dyDescent="0.25">
      <c r="A4326">
        <v>100371</v>
      </c>
      <c r="B4326" t="s">
        <v>8740</v>
      </c>
      <c r="C4326" t="s">
        <v>75</v>
      </c>
      <c r="D4326">
        <v>0</v>
      </c>
      <c r="F4326" t="s">
        <v>6385</v>
      </c>
      <c r="G4326" t="s">
        <v>308</v>
      </c>
      <c r="H4326" t="s">
        <v>8741</v>
      </c>
      <c r="I4326" t="s">
        <v>8742</v>
      </c>
      <c r="J4326" t="s">
        <v>8743</v>
      </c>
      <c r="K4326" t="s">
        <v>8744</v>
      </c>
      <c r="L4326" t="s">
        <v>37</v>
      </c>
      <c r="M4326" t="s">
        <v>969</v>
      </c>
      <c r="N4326" t="s">
        <v>8695</v>
      </c>
      <c r="O4326" t="s">
        <v>8745</v>
      </c>
      <c r="P4326" t="s">
        <v>8746</v>
      </c>
      <c r="Q4326" t="s">
        <v>8747</v>
      </c>
      <c r="R4326" t="s">
        <v>764</v>
      </c>
      <c r="S4326" t="s">
        <v>108</v>
      </c>
      <c r="T4326" t="s">
        <v>431</v>
      </c>
      <c r="U4326" t="s">
        <v>432</v>
      </c>
      <c r="X4326">
        <v>2</v>
      </c>
      <c r="Y4326">
        <v>5500</v>
      </c>
      <c r="Z4326">
        <v>0</v>
      </c>
      <c r="AA4326">
        <v>0</v>
      </c>
      <c r="AB4326">
        <v>10186128</v>
      </c>
      <c r="AC4326" t="s">
        <v>47</v>
      </c>
      <c r="AD4326">
        <f>+VLOOKUP(T4326,items!$A$2:$D$1255,4,0)</f>
        <v>0</v>
      </c>
      <c r="AE4326">
        <f>+VLOOKUP(T4326,Tabla1[],5,0)</f>
        <v>0</v>
      </c>
      <c r="AF4326">
        <f t="shared" si="67"/>
        <v>6</v>
      </c>
    </row>
    <row r="4327" spans="1:32" x14ac:dyDescent="0.25">
      <c r="A4327">
        <v>100371</v>
      </c>
      <c r="B4327" t="s">
        <v>8740</v>
      </c>
      <c r="C4327" t="s">
        <v>75</v>
      </c>
      <c r="D4327">
        <v>0</v>
      </c>
      <c r="F4327" t="s">
        <v>6385</v>
      </c>
      <c r="G4327" t="s">
        <v>308</v>
      </c>
      <c r="H4327" t="s">
        <v>8741</v>
      </c>
      <c r="I4327" t="s">
        <v>8742</v>
      </c>
      <c r="J4327" t="s">
        <v>8743</v>
      </c>
      <c r="K4327" t="s">
        <v>8744</v>
      </c>
      <c r="L4327" t="s">
        <v>37</v>
      </c>
      <c r="M4327" t="s">
        <v>969</v>
      </c>
      <c r="N4327" t="s">
        <v>8695</v>
      </c>
      <c r="O4327" t="s">
        <v>8745</v>
      </c>
      <c r="P4327" t="s">
        <v>8746</v>
      </c>
      <c r="Q4327" t="s">
        <v>8747</v>
      </c>
      <c r="R4327" t="s">
        <v>764</v>
      </c>
      <c r="S4327" t="s">
        <v>108</v>
      </c>
      <c r="T4327" t="s">
        <v>347</v>
      </c>
      <c r="U4327" t="s">
        <v>348</v>
      </c>
      <c r="W4327" t="s">
        <v>114</v>
      </c>
      <c r="X4327">
        <v>1</v>
      </c>
      <c r="Y4327">
        <v>44200</v>
      </c>
      <c r="Z4327">
        <v>0</v>
      </c>
      <c r="AA4327">
        <v>0</v>
      </c>
      <c r="AB4327">
        <v>5642306</v>
      </c>
      <c r="AC4327" t="s">
        <v>47</v>
      </c>
      <c r="AD4327">
        <f>+VLOOKUP(T4327,items!$A$2:$D$1255,4,0)</f>
        <v>0</v>
      </c>
      <c r="AE4327">
        <f>+VLOOKUP(T4327,Tabla1[],5,0)</f>
        <v>0</v>
      </c>
      <c r="AF4327">
        <f t="shared" si="67"/>
        <v>6</v>
      </c>
    </row>
    <row r="4328" spans="1:32" x14ac:dyDescent="0.25">
      <c r="A4328">
        <v>100371</v>
      </c>
      <c r="B4328" t="s">
        <v>8740</v>
      </c>
      <c r="C4328" t="s">
        <v>75</v>
      </c>
      <c r="D4328">
        <v>0</v>
      </c>
      <c r="F4328" t="s">
        <v>6385</v>
      </c>
      <c r="G4328" t="s">
        <v>308</v>
      </c>
      <c r="H4328" t="s">
        <v>8741</v>
      </c>
      <c r="I4328" t="s">
        <v>8742</v>
      </c>
      <c r="J4328" t="s">
        <v>8743</v>
      </c>
      <c r="K4328" t="s">
        <v>8744</v>
      </c>
      <c r="L4328" t="s">
        <v>37</v>
      </c>
      <c r="M4328" t="s">
        <v>969</v>
      </c>
      <c r="N4328" t="s">
        <v>8695</v>
      </c>
      <c r="O4328" t="s">
        <v>8745</v>
      </c>
      <c r="P4328" t="s">
        <v>8746</v>
      </c>
      <c r="Q4328" t="s">
        <v>8747</v>
      </c>
      <c r="R4328" t="s">
        <v>764</v>
      </c>
      <c r="S4328" t="s">
        <v>108</v>
      </c>
      <c r="T4328" t="s">
        <v>616</v>
      </c>
      <c r="U4328" t="s">
        <v>617</v>
      </c>
      <c r="W4328" t="s">
        <v>114</v>
      </c>
      <c r="X4328">
        <v>12</v>
      </c>
      <c r="Y4328">
        <v>0</v>
      </c>
      <c r="Z4328">
        <v>0</v>
      </c>
      <c r="AA4328">
        <v>500</v>
      </c>
      <c r="AB4328">
        <v>6989004</v>
      </c>
      <c r="AC4328" t="s">
        <v>47</v>
      </c>
      <c r="AD4328">
        <f>+VLOOKUP(T4328,items!$A$2:$D$1255,4,0)</f>
        <v>0</v>
      </c>
      <c r="AE4328">
        <f>+VLOOKUP(T4328,Tabla1[],5,0)</f>
        <v>0</v>
      </c>
      <c r="AF4328">
        <f t="shared" si="67"/>
        <v>6</v>
      </c>
    </row>
    <row r="4329" spans="1:32" x14ac:dyDescent="0.25">
      <c r="A4329">
        <v>100371</v>
      </c>
      <c r="B4329" t="s">
        <v>8740</v>
      </c>
      <c r="C4329" t="s">
        <v>75</v>
      </c>
      <c r="D4329">
        <v>0</v>
      </c>
      <c r="F4329" t="s">
        <v>6385</v>
      </c>
      <c r="G4329" t="s">
        <v>308</v>
      </c>
      <c r="H4329" t="s">
        <v>8741</v>
      </c>
      <c r="I4329" t="s">
        <v>8742</v>
      </c>
      <c r="J4329" t="s">
        <v>8743</v>
      </c>
      <c r="K4329" t="s">
        <v>8744</v>
      </c>
      <c r="L4329" t="s">
        <v>37</v>
      </c>
      <c r="M4329" t="s">
        <v>969</v>
      </c>
      <c r="N4329" t="s">
        <v>8695</v>
      </c>
      <c r="O4329" t="s">
        <v>8745</v>
      </c>
      <c r="P4329" t="s">
        <v>8746</v>
      </c>
      <c r="Q4329" t="s">
        <v>8747</v>
      </c>
      <c r="R4329" t="s">
        <v>764</v>
      </c>
      <c r="S4329" t="s">
        <v>108</v>
      </c>
      <c r="T4329" t="s">
        <v>8748</v>
      </c>
      <c r="U4329" t="s">
        <v>8749</v>
      </c>
      <c r="W4329" t="s">
        <v>114</v>
      </c>
      <c r="X4329">
        <v>12</v>
      </c>
      <c r="Y4329">
        <v>0</v>
      </c>
      <c r="Z4329">
        <v>0</v>
      </c>
      <c r="AA4329">
        <v>0</v>
      </c>
      <c r="AB4329">
        <v>1059096</v>
      </c>
      <c r="AC4329" t="s">
        <v>47</v>
      </c>
      <c r="AD4329">
        <f>+VLOOKUP(T4329,items!$A$2:$D$1255,4,0)</f>
        <v>0</v>
      </c>
      <c r="AE4329">
        <f>+VLOOKUP(T4329,Tabla1[],5,0)</f>
        <v>0</v>
      </c>
      <c r="AF4329">
        <f t="shared" si="67"/>
        <v>6</v>
      </c>
    </row>
    <row r="4330" spans="1:32" x14ac:dyDescent="0.25">
      <c r="A4330">
        <v>100371</v>
      </c>
      <c r="B4330" t="s">
        <v>8740</v>
      </c>
      <c r="C4330" t="s">
        <v>75</v>
      </c>
      <c r="D4330">
        <v>0</v>
      </c>
      <c r="F4330" t="s">
        <v>6385</v>
      </c>
      <c r="G4330" t="s">
        <v>308</v>
      </c>
      <c r="H4330" t="s">
        <v>8741</v>
      </c>
      <c r="I4330" t="s">
        <v>8742</v>
      </c>
      <c r="J4330" t="s">
        <v>8743</v>
      </c>
      <c r="K4330" t="s">
        <v>8744</v>
      </c>
      <c r="L4330" t="s">
        <v>37</v>
      </c>
      <c r="M4330" t="s">
        <v>969</v>
      </c>
      <c r="N4330" t="s">
        <v>8695</v>
      </c>
      <c r="O4330" t="s">
        <v>8745</v>
      </c>
      <c r="P4330" t="s">
        <v>8746</v>
      </c>
      <c r="Q4330" t="s">
        <v>8747</v>
      </c>
      <c r="R4330" t="s">
        <v>764</v>
      </c>
      <c r="S4330" t="s">
        <v>108</v>
      </c>
      <c r="T4330" t="s">
        <v>1723</v>
      </c>
      <c r="U4330" t="s">
        <v>1724</v>
      </c>
      <c r="V4330" t="s">
        <v>244</v>
      </c>
      <c r="W4330" t="s">
        <v>114</v>
      </c>
      <c r="X4330">
        <v>1</v>
      </c>
      <c r="Y4330">
        <v>4300</v>
      </c>
      <c r="Z4330">
        <v>0</v>
      </c>
      <c r="AA4330">
        <v>3700</v>
      </c>
      <c r="AB4330">
        <v>30021062</v>
      </c>
      <c r="AC4330" t="s">
        <v>47</v>
      </c>
      <c r="AD4330" t="str">
        <f>+VLOOKUP(T4330,items!$A$2:$D$1255,4,0)</f>
        <v>PERGOLA</v>
      </c>
      <c r="AE4330" t="str">
        <f>+VLOOKUP(T4330,Tabla1[],5,0)</f>
        <v>CLASSIC</v>
      </c>
      <c r="AF4330">
        <f t="shared" si="67"/>
        <v>6</v>
      </c>
    </row>
    <row r="4331" spans="1:32" x14ac:dyDescent="0.25">
      <c r="A4331">
        <v>100371</v>
      </c>
      <c r="B4331" t="s">
        <v>8740</v>
      </c>
      <c r="C4331" t="s">
        <v>75</v>
      </c>
      <c r="D4331">
        <v>0</v>
      </c>
      <c r="F4331" t="s">
        <v>6385</v>
      </c>
      <c r="G4331" t="s">
        <v>308</v>
      </c>
      <c r="H4331" t="s">
        <v>8741</v>
      </c>
      <c r="I4331" t="s">
        <v>8742</v>
      </c>
      <c r="J4331" t="s">
        <v>8743</v>
      </c>
      <c r="K4331" t="s">
        <v>8744</v>
      </c>
      <c r="L4331" t="s">
        <v>37</v>
      </c>
      <c r="M4331" t="s">
        <v>969</v>
      </c>
      <c r="N4331" t="s">
        <v>8695</v>
      </c>
      <c r="O4331" t="s">
        <v>8745</v>
      </c>
      <c r="P4331" t="s">
        <v>8746</v>
      </c>
      <c r="Q4331" t="s">
        <v>8747</v>
      </c>
      <c r="R4331" t="s">
        <v>764</v>
      </c>
      <c r="S4331" t="s">
        <v>108</v>
      </c>
      <c r="T4331" t="s">
        <v>1723</v>
      </c>
      <c r="U4331" t="s">
        <v>1724</v>
      </c>
      <c r="V4331" t="s">
        <v>244</v>
      </c>
      <c r="W4331" t="s">
        <v>114</v>
      </c>
      <c r="X4331">
        <v>1</v>
      </c>
      <c r="Y4331">
        <v>4000</v>
      </c>
      <c r="Z4331">
        <v>0</v>
      </c>
      <c r="AA4331">
        <v>3700</v>
      </c>
      <c r="AB4331">
        <v>28110063</v>
      </c>
      <c r="AC4331" t="s">
        <v>47</v>
      </c>
      <c r="AD4331" t="str">
        <f>+VLOOKUP(T4331,items!$A$2:$D$1255,4,0)</f>
        <v>PERGOLA</v>
      </c>
      <c r="AE4331" t="str">
        <f>+VLOOKUP(T4331,Tabla1[],5,0)</f>
        <v>CLASSIC</v>
      </c>
      <c r="AF4331">
        <f t="shared" si="67"/>
        <v>6</v>
      </c>
    </row>
    <row r="4332" spans="1:32" x14ac:dyDescent="0.25">
      <c r="A4332">
        <v>100371</v>
      </c>
      <c r="B4332" t="s">
        <v>8740</v>
      </c>
      <c r="C4332" t="s">
        <v>75</v>
      </c>
      <c r="D4332">
        <v>0</v>
      </c>
      <c r="F4332" t="s">
        <v>6385</v>
      </c>
      <c r="G4332" t="s">
        <v>308</v>
      </c>
      <c r="H4332" t="s">
        <v>8741</v>
      </c>
      <c r="I4332" t="s">
        <v>8742</v>
      </c>
      <c r="J4332" t="s">
        <v>8743</v>
      </c>
      <c r="K4332" t="s">
        <v>8744</v>
      </c>
      <c r="L4332" t="s">
        <v>37</v>
      </c>
      <c r="M4332" t="s">
        <v>969</v>
      </c>
      <c r="N4332" t="s">
        <v>8695</v>
      </c>
      <c r="O4332" t="s">
        <v>8745</v>
      </c>
      <c r="P4332" t="s">
        <v>8746</v>
      </c>
      <c r="Q4332" t="s">
        <v>8747</v>
      </c>
      <c r="R4332" t="s">
        <v>764</v>
      </c>
      <c r="S4332" t="s">
        <v>108</v>
      </c>
      <c r="T4332" t="s">
        <v>1723</v>
      </c>
      <c r="U4332" t="s">
        <v>1724</v>
      </c>
      <c r="V4332" t="s">
        <v>244</v>
      </c>
      <c r="W4332" t="s">
        <v>114</v>
      </c>
      <c r="X4332">
        <v>1</v>
      </c>
      <c r="Y4332">
        <v>2700</v>
      </c>
      <c r="Z4332">
        <v>0</v>
      </c>
      <c r="AA4332">
        <v>3700</v>
      </c>
      <c r="AB4332">
        <v>24993414</v>
      </c>
      <c r="AC4332" t="s">
        <v>47</v>
      </c>
      <c r="AD4332" t="str">
        <f>+VLOOKUP(T4332,items!$A$2:$D$1255,4,0)</f>
        <v>PERGOLA</v>
      </c>
      <c r="AE4332" t="str">
        <f>+VLOOKUP(T4332,Tabla1[],5,0)</f>
        <v>CLASSIC</v>
      </c>
      <c r="AF4332">
        <f t="shared" si="67"/>
        <v>6</v>
      </c>
    </row>
    <row r="4333" spans="1:32" x14ac:dyDescent="0.25">
      <c r="A4333">
        <v>100371</v>
      </c>
      <c r="B4333" t="s">
        <v>8740</v>
      </c>
      <c r="C4333" t="s">
        <v>75</v>
      </c>
      <c r="D4333">
        <v>0</v>
      </c>
      <c r="F4333" t="s">
        <v>6385</v>
      </c>
      <c r="G4333" t="s">
        <v>308</v>
      </c>
      <c r="H4333" t="s">
        <v>8741</v>
      </c>
      <c r="I4333" t="s">
        <v>8742</v>
      </c>
      <c r="J4333" t="s">
        <v>8743</v>
      </c>
      <c r="K4333" t="s">
        <v>8744</v>
      </c>
      <c r="L4333" t="s">
        <v>37</v>
      </c>
      <c r="M4333" t="s">
        <v>969</v>
      </c>
      <c r="N4333" t="s">
        <v>8695</v>
      </c>
      <c r="O4333" t="s">
        <v>8745</v>
      </c>
      <c r="P4333" t="s">
        <v>8746</v>
      </c>
      <c r="Q4333" t="s">
        <v>8747</v>
      </c>
      <c r="R4333" t="s">
        <v>764</v>
      </c>
      <c r="S4333" t="s">
        <v>108</v>
      </c>
      <c r="T4333" t="s">
        <v>745</v>
      </c>
      <c r="U4333" t="s">
        <v>746</v>
      </c>
      <c r="X4333">
        <v>1</v>
      </c>
      <c r="Y4333">
        <v>0</v>
      </c>
      <c r="Z4333">
        <v>0</v>
      </c>
      <c r="AA4333">
        <v>0</v>
      </c>
      <c r="AB4333">
        <v>1449000</v>
      </c>
      <c r="AC4333" t="s">
        <v>47</v>
      </c>
      <c r="AD4333">
        <f>+VLOOKUP(T4333,items!$A$2:$D$1255,4,0)</f>
        <v>0</v>
      </c>
      <c r="AE4333">
        <f>+VLOOKUP(T4333,Tabla1[],5,0)</f>
        <v>0</v>
      </c>
      <c r="AF4333">
        <f t="shared" si="67"/>
        <v>6</v>
      </c>
    </row>
    <row r="4334" spans="1:32" x14ac:dyDescent="0.25">
      <c r="A4334">
        <v>100379</v>
      </c>
      <c r="B4334" t="s">
        <v>1003</v>
      </c>
      <c r="C4334" t="s">
        <v>33</v>
      </c>
      <c r="D4334">
        <v>0</v>
      </c>
      <c r="F4334" t="s">
        <v>4320</v>
      </c>
      <c r="G4334" t="s">
        <v>4415</v>
      </c>
      <c r="H4334" t="s">
        <v>8750</v>
      </c>
      <c r="I4334" t="s">
        <v>37</v>
      </c>
      <c r="J4334" t="s">
        <v>8751</v>
      </c>
      <c r="K4334" t="s">
        <v>8752</v>
      </c>
      <c r="L4334" t="s">
        <v>8753</v>
      </c>
      <c r="M4334" t="s">
        <v>76</v>
      </c>
      <c r="N4334" t="s">
        <v>76</v>
      </c>
      <c r="O4334" t="s">
        <v>5856</v>
      </c>
      <c r="P4334" t="s">
        <v>610</v>
      </c>
      <c r="Q4334" t="s">
        <v>611</v>
      </c>
      <c r="R4334" t="s">
        <v>127</v>
      </c>
      <c r="S4334" t="s">
        <v>128</v>
      </c>
      <c r="T4334" t="s">
        <v>3097</v>
      </c>
      <c r="U4334" t="s">
        <v>3098</v>
      </c>
      <c r="X4334">
        <v>1</v>
      </c>
      <c r="Y4334">
        <v>0</v>
      </c>
      <c r="Z4334">
        <v>0</v>
      </c>
      <c r="AA4334">
        <v>0</v>
      </c>
      <c r="AB4334">
        <v>0</v>
      </c>
      <c r="AC4334" t="s">
        <v>47</v>
      </c>
      <c r="AD4334">
        <f>+VLOOKUP(T4334,items!$A$2:$D$1255,4,0)</f>
        <v>0</v>
      </c>
      <c r="AE4334">
        <f>+VLOOKUP(T4334,Tabla1[],5,0)</f>
        <v>0</v>
      </c>
      <c r="AF4334">
        <f t="shared" si="67"/>
        <v>2</v>
      </c>
    </row>
    <row r="4335" spans="1:32" x14ac:dyDescent="0.25">
      <c r="A4335">
        <v>100379</v>
      </c>
      <c r="B4335" t="s">
        <v>1003</v>
      </c>
      <c r="C4335" t="s">
        <v>33</v>
      </c>
      <c r="D4335">
        <v>0</v>
      </c>
      <c r="F4335" t="s">
        <v>4320</v>
      </c>
      <c r="G4335" t="s">
        <v>4415</v>
      </c>
      <c r="H4335" t="s">
        <v>8750</v>
      </c>
      <c r="I4335" t="s">
        <v>37</v>
      </c>
      <c r="J4335" t="s">
        <v>8751</v>
      </c>
      <c r="K4335" t="s">
        <v>8752</v>
      </c>
      <c r="L4335" t="s">
        <v>8753</v>
      </c>
      <c r="M4335" t="s">
        <v>76</v>
      </c>
      <c r="N4335" t="s">
        <v>76</v>
      </c>
      <c r="O4335" t="s">
        <v>5856</v>
      </c>
      <c r="P4335" t="s">
        <v>610</v>
      </c>
      <c r="Q4335" t="s">
        <v>611</v>
      </c>
      <c r="R4335" t="s">
        <v>127</v>
      </c>
      <c r="S4335" t="s">
        <v>128</v>
      </c>
      <c r="T4335" t="s">
        <v>4137</v>
      </c>
      <c r="U4335" t="s">
        <v>4138</v>
      </c>
      <c r="X4335">
        <v>1</v>
      </c>
      <c r="Y4335">
        <v>0</v>
      </c>
      <c r="Z4335">
        <v>0</v>
      </c>
      <c r="AA4335">
        <v>0</v>
      </c>
      <c r="AB4335">
        <v>0</v>
      </c>
      <c r="AC4335" t="s">
        <v>47</v>
      </c>
      <c r="AD4335">
        <f>+VLOOKUP(T4335,items!$A$2:$D$1255,4,0)</f>
        <v>0</v>
      </c>
      <c r="AE4335">
        <f>+VLOOKUP(T4335,Tabla1[],5,0)</f>
        <v>0</v>
      </c>
      <c r="AF4335">
        <f t="shared" si="67"/>
        <v>2</v>
      </c>
    </row>
    <row r="4336" spans="1:32" x14ac:dyDescent="0.25">
      <c r="A4336">
        <v>100391</v>
      </c>
      <c r="B4336" t="s">
        <v>8754</v>
      </c>
      <c r="C4336" t="s">
        <v>33</v>
      </c>
      <c r="D4336">
        <v>0</v>
      </c>
      <c r="F4336" t="s">
        <v>4320</v>
      </c>
      <c r="G4336" t="s">
        <v>4320</v>
      </c>
      <c r="H4336" t="s">
        <v>8755</v>
      </c>
      <c r="I4336" t="s">
        <v>37</v>
      </c>
      <c r="J4336" t="s">
        <v>8756</v>
      </c>
      <c r="K4336" t="s">
        <v>8757</v>
      </c>
      <c r="L4336" t="s">
        <v>8758</v>
      </c>
      <c r="M4336" t="s">
        <v>608</v>
      </c>
      <c r="N4336" t="s">
        <v>608</v>
      </c>
      <c r="O4336" t="s">
        <v>7086</v>
      </c>
      <c r="P4336" t="s">
        <v>83</v>
      </c>
      <c r="Q4336" t="s">
        <v>8601</v>
      </c>
      <c r="R4336" t="s">
        <v>127</v>
      </c>
      <c r="S4336" t="s">
        <v>256</v>
      </c>
      <c r="T4336" t="s">
        <v>527</v>
      </c>
      <c r="U4336" t="s">
        <v>528</v>
      </c>
      <c r="V4336" t="s">
        <v>1147</v>
      </c>
      <c r="X4336">
        <v>2</v>
      </c>
      <c r="Y4336">
        <v>0</v>
      </c>
      <c r="Z4336">
        <v>0</v>
      </c>
      <c r="AA4336">
        <v>0</v>
      </c>
      <c r="AB4336">
        <v>5632806</v>
      </c>
      <c r="AC4336" t="s">
        <v>47</v>
      </c>
      <c r="AD4336" t="str">
        <f>+VLOOKUP(T4336,items!$A$2:$D$1255,4,0)</f>
        <v>MUEBLES</v>
      </c>
      <c r="AE4336">
        <f>+VLOOKUP(T4336,Tabla1[],5,0)</f>
        <v>0</v>
      </c>
      <c r="AF4336">
        <f t="shared" si="67"/>
        <v>2</v>
      </c>
    </row>
    <row r="4337" spans="1:32" x14ac:dyDescent="0.25">
      <c r="A4337">
        <v>100391</v>
      </c>
      <c r="B4337" t="s">
        <v>8754</v>
      </c>
      <c r="C4337" t="s">
        <v>33</v>
      </c>
      <c r="D4337">
        <v>0</v>
      </c>
      <c r="F4337" t="s">
        <v>4320</v>
      </c>
      <c r="G4337" t="s">
        <v>4320</v>
      </c>
      <c r="H4337" t="s">
        <v>8755</v>
      </c>
      <c r="I4337" t="s">
        <v>37</v>
      </c>
      <c r="J4337" t="s">
        <v>8756</v>
      </c>
      <c r="K4337" t="s">
        <v>8757</v>
      </c>
      <c r="L4337" t="s">
        <v>8758</v>
      </c>
      <c r="M4337" t="s">
        <v>608</v>
      </c>
      <c r="N4337" t="s">
        <v>608</v>
      </c>
      <c r="O4337" t="s">
        <v>7086</v>
      </c>
      <c r="P4337" t="s">
        <v>83</v>
      </c>
      <c r="Q4337" t="s">
        <v>8601</v>
      </c>
      <c r="R4337" t="s">
        <v>127</v>
      </c>
      <c r="S4337" t="s">
        <v>256</v>
      </c>
      <c r="T4337" t="s">
        <v>1813</v>
      </c>
      <c r="U4337" t="s">
        <v>1814</v>
      </c>
      <c r="V4337" t="s">
        <v>859</v>
      </c>
      <c r="X4337">
        <v>1</v>
      </c>
      <c r="Y4337">
        <v>0</v>
      </c>
      <c r="Z4337">
        <v>0</v>
      </c>
      <c r="AA4337">
        <v>0</v>
      </c>
      <c r="AB4337">
        <v>4059041</v>
      </c>
      <c r="AC4337" t="s">
        <v>47</v>
      </c>
      <c r="AD4337" t="str">
        <f>+VLOOKUP(T4337,items!$A$2:$D$1255,4,0)</f>
        <v>MUEBLES</v>
      </c>
      <c r="AE4337">
        <f>+VLOOKUP(T4337,Tabla1[],5,0)</f>
        <v>0</v>
      </c>
      <c r="AF4337">
        <f t="shared" si="67"/>
        <v>2</v>
      </c>
    </row>
    <row r="4338" spans="1:32" x14ac:dyDescent="0.25">
      <c r="A4338">
        <v>100391</v>
      </c>
      <c r="B4338" t="s">
        <v>8754</v>
      </c>
      <c r="C4338" t="s">
        <v>33</v>
      </c>
      <c r="D4338">
        <v>0</v>
      </c>
      <c r="F4338" t="s">
        <v>4320</v>
      </c>
      <c r="G4338" t="s">
        <v>4320</v>
      </c>
      <c r="H4338" t="s">
        <v>8755</v>
      </c>
      <c r="I4338" t="s">
        <v>37</v>
      </c>
      <c r="J4338" t="s">
        <v>8756</v>
      </c>
      <c r="K4338" t="s">
        <v>8757</v>
      </c>
      <c r="L4338" t="s">
        <v>8758</v>
      </c>
      <c r="M4338" t="s">
        <v>608</v>
      </c>
      <c r="N4338" t="s">
        <v>608</v>
      </c>
      <c r="O4338" t="s">
        <v>7086</v>
      </c>
      <c r="P4338" t="s">
        <v>83</v>
      </c>
      <c r="Q4338" t="s">
        <v>8601</v>
      </c>
      <c r="R4338" t="s">
        <v>127</v>
      </c>
      <c r="S4338" t="s">
        <v>256</v>
      </c>
      <c r="T4338" t="s">
        <v>1878</v>
      </c>
      <c r="U4338" t="s">
        <v>1879</v>
      </c>
      <c r="V4338" t="s">
        <v>1147</v>
      </c>
      <c r="X4338">
        <v>1</v>
      </c>
      <c r="Y4338">
        <v>0</v>
      </c>
      <c r="Z4338">
        <v>0</v>
      </c>
      <c r="AA4338">
        <v>0</v>
      </c>
      <c r="AB4338">
        <v>1248374</v>
      </c>
      <c r="AC4338" t="s">
        <v>47</v>
      </c>
      <c r="AD4338" t="str">
        <f>+VLOOKUP(T4338,items!$A$2:$D$1255,4,0)</f>
        <v>MUEBLES</v>
      </c>
      <c r="AE4338">
        <f>+VLOOKUP(T4338,Tabla1[],5,0)</f>
        <v>0</v>
      </c>
      <c r="AF4338">
        <f t="shared" si="67"/>
        <v>2</v>
      </c>
    </row>
    <row r="4339" spans="1:32" x14ac:dyDescent="0.25">
      <c r="A4339">
        <v>100391</v>
      </c>
      <c r="B4339" t="s">
        <v>8754</v>
      </c>
      <c r="C4339" t="s">
        <v>33</v>
      </c>
      <c r="D4339">
        <v>0</v>
      </c>
      <c r="F4339" t="s">
        <v>4320</v>
      </c>
      <c r="G4339" t="s">
        <v>4320</v>
      </c>
      <c r="H4339" t="s">
        <v>8755</v>
      </c>
      <c r="I4339" t="s">
        <v>37</v>
      </c>
      <c r="J4339" t="s">
        <v>8756</v>
      </c>
      <c r="K4339" t="s">
        <v>8757</v>
      </c>
      <c r="L4339" t="s">
        <v>8758</v>
      </c>
      <c r="M4339" t="s">
        <v>608</v>
      </c>
      <c r="N4339" t="s">
        <v>608</v>
      </c>
      <c r="O4339" t="s">
        <v>7086</v>
      </c>
      <c r="P4339" t="s">
        <v>83</v>
      </c>
      <c r="Q4339" t="s">
        <v>8601</v>
      </c>
      <c r="R4339" t="s">
        <v>127</v>
      </c>
      <c r="S4339" t="s">
        <v>256</v>
      </c>
      <c r="T4339" t="s">
        <v>691</v>
      </c>
      <c r="U4339" t="s">
        <v>692</v>
      </c>
      <c r="X4339">
        <v>1</v>
      </c>
      <c r="Y4339">
        <v>0</v>
      </c>
      <c r="Z4339">
        <v>0</v>
      </c>
      <c r="AA4339">
        <v>0</v>
      </c>
      <c r="AB4339">
        <v>80000</v>
      </c>
      <c r="AC4339" t="s">
        <v>47</v>
      </c>
      <c r="AD4339" t="e">
        <f>+VLOOKUP(T4339,items!$A$2:$D$1255,4,0)</f>
        <v>#N/A</v>
      </c>
      <c r="AE4339" t="e">
        <f>+VLOOKUP(T4339,Tabla1[],5,0)</f>
        <v>#N/A</v>
      </c>
      <c r="AF4339">
        <f t="shared" si="67"/>
        <v>2</v>
      </c>
    </row>
    <row r="4340" spans="1:32" x14ac:dyDescent="0.25">
      <c r="A4340">
        <v>100392</v>
      </c>
      <c r="B4340" t="s">
        <v>3490</v>
      </c>
      <c r="C4340" t="s">
        <v>75</v>
      </c>
      <c r="D4340">
        <v>0</v>
      </c>
      <c r="F4340" t="s">
        <v>4320</v>
      </c>
      <c r="G4340" t="s">
        <v>4320</v>
      </c>
      <c r="H4340" t="s">
        <v>8759</v>
      </c>
      <c r="I4340" t="s">
        <v>37</v>
      </c>
      <c r="J4340" t="s">
        <v>8760</v>
      </c>
      <c r="K4340" t="s">
        <v>8761</v>
      </c>
      <c r="L4340" t="s">
        <v>37</v>
      </c>
      <c r="M4340" t="s">
        <v>6716</v>
      </c>
      <c r="N4340" t="s">
        <v>6716</v>
      </c>
      <c r="O4340" t="s">
        <v>4415</v>
      </c>
      <c r="P4340" t="s">
        <v>76</v>
      </c>
      <c r="Q4340" t="s">
        <v>76</v>
      </c>
      <c r="R4340" t="s">
        <v>127</v>
      </c>
      <c r="S4340" t="s">
        <v>164</v>
      </c>
      <c r="T4340" t="s">
        <v>6309</v>
      </c>
      <c r="U4340" t="s">
        <v>6310</v>
      </c>
      <c r="X4340">
        <v>4</v>
      </c>
      <c r="Y4340">
        <v>0</v>
      </c>
      <c r="Z4340">
        <v>0</v>
      </c>
      <c r="AA4340">
        <v>0</v>
      </c>
      <c r="AB4340">
        <v>5200</v>
      </c>
      <c r="AC4340" t="s">
        <v>47</v>
      </c>
      <c r="AD4340">
        <f>+VLOOKUP(T4340,items!$A$2:$D$1255,4,0)</f>
        <v>0</v>
      </c>
      <c r="AE4340">
        <f>+VLOOKUP(T4340,Tabla1[],5,0)</f>
        <v>0</v>
      </c>
      <c r="AF4340">
        <f t="shared" si="67"/>
        <v>1</v>
      </c>
    </row>
    <row r="4341" spans="1:32" x14ac:dyDescent="0.25">
      <c r="A4341">
        <v>100392</v>
      </c>
      <c r="B4341" t="s">
        <v>3490</v>
      </c>
      <c r="C4341" t="s">
        <v>75</v>
      </c>
      <c r="D4341">
        <v>0</v>
      </c>
      <c r="F4341" t="s">
        <v>4320</v>
      </c>
      <c r="G4341" t="s">
        <v>4320</v>
      </c>
      <c r="H4341" t="s">
        <v>8759</v>
      </c>
      <c r="I4341" t="s">
        <v>37</v>
      </c>
      <c r="J4341" t="s">
        <v>8760</v>
      </c>
      <c r="K4341" t="s">
        <v>8761</v>
      </c>
      <c r="L4341" t="s">
        <v>37</v>
      </c>
      <c r="M4341" t="s">
        <v>6716</v>
      </c>
      <c r="N4341" t="s">
        <v>6716</v>
      </c>
      <c r="O4341" t="s">
        <v>4415</v>
      </c>
      <c r="P4341" t="s">
        <v>76</v>
      </c>
      <c r="Q4341" t="s">
        <v>76</v>
      </c>
      <c r="R4341" t="s">
        <v>127</v>
      </c>
      <c r="S4341" t="s">
        <v>164</v>
      </c>
      <c r="T4341" t="s">
        <v>1290</v>
      </c>
      <c r="U4341" t="s">
        <v>1291</v>
      </c>
      <c r="X4341">
        <v>2</v>
      </c>
      <c r="Y4341">
        <v>0</v>
      </c>
      <c r="Z4341">
        <v>0</v>
      </c>
      <c r="AA4341">
        <v>0</v>
      </c>
      <c r="AB4341">
        <v>127800</v>
      </c>
      <c r="AC4341" t="s">
        <v>47</v>
      </c>
      <c r="AD4341">
        <f>+VLOOKUP(T4341,items!$A$2:$D$1255,4,0)</f>
        <v>0</v>
      </c>
      <c r="AE4341">
        <f>+VLOOKUP(T4341,Tabla1[],5,0)</f>
        <v>0</v>
      </c>
      <c r="AF4341">
        <f t="shared" si="67"/>
        <v>1</v>
      </c>
    </row>
    <row r="4342" spans="1:32" x14ac:dyDescent="0.25">
      <c r="A4342">
        <v>100392</v>
      </c>
      <c r="B4342" t="s">
        <v>3490</v>
      </c>
      <c r="C4342" t="s">
        <v>75</v>
      </c>
      <c r="D4342">
        <v>0</v>
      </c>
      <c r="F4342" t="s">
        <v>4320</v>
      </c>
      <c r="G4342" t="s">
        <v>4320</v>
      </c>
      <c r="H4342" t="s">
        <v>8759</v>
      </c>
      <c r="I4342" t="s">
        <v>37</v>
      </c>
      <c r="J4342" t="s">
        <v>8760</v>
      </c>
      <c r="K4342" t="s">
        <v>8761</v>
      </c>
      <c r="L4342" t="s">
        <v>37</v>
      </c>
      <c r="M4342" t="s">
        <v>6716</v>
      </c>
      <c r="N4342" t="s">
        <v>6716</v>
      </c>
      <c r="O4342" t="s">
        <v>4415</v>
      </c>
      <c r="P4342" t="s">
        <v>76</v>
      </c>
      <c r="Q4342" t="s">
        <v>76</v>
      </c>
      <c r="R4342" t="s">
        <v>127</v>
      </c>
      <c r="S4342" t="s">
        <v>164</v>
      </c>
      <c r="T4342" t="s">
        <v>6311</v>
      </c>
      <c r="U4342" t="s">
        <v>6312</v>
      </c>
      <c r="X4342">
        <v>4</v>
      </c>
      <c r="Y4342">
        <v>0</v>
      </c>
      <c r="Z4342">
        <v>0</v>
      </c>
      <c r="AA4342">
        <v>0</v>
      </c>
      <c r="AB4342">
        <v>1600</v>
      </c>
      <c r="AC4342" t="s">
        <v>47</v>
      </c>
      <c r="AD4342">
        <f>+VLOOKUP(T4342,items!$A$2:$D$1255,4,0)</f>
        <v>0</v>
      </c>
      <c r="AE4342">
        <f>+VLOOKUP(T4342,Tabla1[],5,0)</f>
        <v>0</v>
      </c>
      <c r="AF4342">
        <f t="shared" si="67"/>
        <v>1</v>
      </c>
    </row>
    <row r="4343" spans="1:32" x14ac:dyDescent="0.25">
      <c r="A4343">
        <v>100401</v>
      </c>
      <c r="B4343" t="s">
        <v>8762</v>
      </c>
      <c r="C4343" t="s">
        <v>75</v>
      </c>
      <c r="D4343">
        <v>0</v>
      </c>
      <c r="F4343" t="s">
        <v>4320</v>
      </c>
      <c r="G4343" t="s">
        <v>303</v>
      </c>
      <c r="H4343" t="s">
        <v>8763</v>
      </c>
      <c r="I4343" t="s">
        <v>8764</v>
      </c>
      <c r="J4343" t="s">
        <v>8765</v>
      </c>
      <c r="K4343" t="s">
        <v>8766</v>
      </c>
      <c r="L4343" t="s">
        <v>8767</v>
      </c>
      <c r="M4343" t="s">
        <v>308</v>
      </c>
      <c r="N4343" t="s">
        <v>5125</v>
      </c>
      <c r="O4343" t="s">
        <v>7384</v>
      </c>
      <c r="P4343" t="s">
        <v>262</v>
      </c>
      <c r="Q4343" t="s">
        <v>309</v>
      </c>
      <c r="R4343" t="s">
        <v>63</v>
      </c>
      <c r="S4343" t="s">
        <v>128</v>
      </c>
      <c r="T4343" t="s">
        <v>713</v>
      </c>
      <c r="U4343" t="s">
        <v>714</v>
      </c>
      <c r="X4343">
        <v>1</v>
      </c>
      <c r="Y4343">
        <v>0</v>
      </c>
      <c r="Z4343">
        <v>0</v>
      </c>
      <c r="AA4343">
        <v>0</v>
      </c>
      <c r="AB4343">
        <v>320000</v>
      </c>
      <c r="AC4343" t="s">
        <v>47</v>
      </c>
      <c r="AD4343">
        <f>+VLOOKUP(T4343,items!$A$2:$D$1255,4,0)</f>
        <v>0</v>
      </c>
      <c r="AE4343">
        <f>+VLOOKUP(T4343,Tabla1[],5,0)</f>
        <v>0</v>
      </c>
      <c r="AF4343">
        <f t="shared" si="67"/>
        <v>2</v>
      </c>
    </row>
    <row r="4344" spans="1:32" x14ac:dyDescent="0.25">
      <c r="A4344">
        <v>100401</v>
      </c>
      <c r="B4344" t="s">
        <v>8762</v>
      </c>
      <c r="C4344" t="s">
        <v>75</v>
      </c>
      <c r="D4344">
        <v>0</v>
      </c>
      <c r="F4344" t="s">
        <v>4320</v>
      </c>
      <c r="G4344" t="s">
        <v>303</v>
      </c>
      <c r="H4344" t="s">
        <v>8763</v>
      </c>
      <c r="I4344" t="s">
        <v>8764</v>
      </c>
      <c r="J4344" t="s">
        <v>8765</v>
      </c>
      <c r="K4344" t="s">
        <v>8766</v>
      </c>
      <c r="L4344" t="s">
        <v>8767</v>
      </c>
      <c r="M4344" t="s">
        <v>308</v>
      </c>
      <c r="N4344" t="s">
        <v>5125</v>
      </c>
      <c r="O4344" t="s">
        <v>7384</v>
      </c>
      <c r="P4344" t="s">
        <v>262</v>
      </c>
      <c r="Q4344" t="s">
        <v>309</v>
      </c>
      <c r="R4344" t="s">
        <v>63</v>
      </c>
      <c r="S4344" t="s">
        <v>128</v>
      </c>
      <c r="T4344" t="s">
        <v>347</v>
      </c>
      <c r="U4344" t="s">
        <v>348</v>
      </c>
      <c r="W4344" t="s">
        <v>93</v>
      </c>
      <c r="X4344">
        <v>1</v>
      </c>
      <c r="Y4344">
        <v>5700</v>
      </c>
      <c r="Z4344">
        <v>0</v>
      </c>
      <c r="AA4344">
        <v>0</v>
      </c>
      <c r="AB4344">
        <v>648102</v>
      </c>
      <c r="AC4344" t="s">
        <v>47</v>
      </c>
      <c r="AD4344">
        <f>+VLOOKUP(T4344,items!$A$2:$D$1255,4,0)</f>
        <v>0</v>
      </c>
      <c r="AE4344">
        <f>+VLOOKUP(T4344,Tabla1[],5,0)</f>
        <v>0</v>
      </c>
      <c r="AF4344">
        <f t="shared" si="67"/>
        <v>2</v>
      </c>
    </row>
    <row r="4345" spans="1:32" x14ac:dyDescent="0.25">
      <c r="A4345">
        <v>100401</v>
      </c>
      <c r="B4345" t="s">
        <v>8762</v>
      </c>
      <c r="C4345" t="s">
        <v>75</v>
      </c>
      <c r="D4345">
        <v>0</v>
      </c>
      <c r="F4345" t="s">
        <v>4320</v>
      </c>
      <c r="G4345" t="s">
        <v>303</v>
      </c>
      <c r="H4345" t="s">
        <v>8763</v>
      </c>
      <c r="I4345" t="s">
        <v>8764</v>
      </c>
      <c r="J4345" t="s">
        <v>8765</v>
      </c>
      <c r="K4345" t="s">
        <v>8766</v>
      </c>
      <c r="L4345" t="s">
        <v>8767</v>
      </c>
      <c r="M4345" t="s">
        <v>308</v>
      </c>
      <c r="N4345" t="s">
        <v>5125</v>
      </c>
      <c r="O4345" t="s">
        <v>7384</v>
      </c>
      <c r="P4345" t="s">
        <v>262</v>
      </c>
      <c r="Q4345" t="s">
        <v>309</v>
      </c>
      <c r="R4345" t="s">
        <v>63</v>
      </c>
      <c r="S4345" t="s">
        <v>128</v>
      </c>
      <c r="T4345" t="s">
        <v>94</v>
      </c>
      <c r="U4345" t="s">
        <v>95</v>
      </c>
      <c r="X4345">
        <v>1</v>
      </c>
      <c r="Y4345">
        <v>0</v>
      </c>
      <c r="Z4345">
        <v>0</v>
      </c>
      <c r="AA4345">
        <v>0</v>
      </c>
      <c r="AB4345">
        <v>300000</v>
      </c>
      <c r="AC4345" t="s">
        <v>47</v>
      </c>
      <c r="AD4345" t="e">
        <f>+VLOOKUP(T4345,items!$A$2:$D$1255,4,0)</f>
        <v>#N/A</v>
      </c>
      <c r="AE4345" t="e">
        <f>+VLOOKUP(T4345,Tabla1[],5,0)</f>
        <v>#N/A</v>
      </c>
      <c r="AF4345">
        <f t="shared" si="67"/>
        <v>2</v>
      </c>
    </row>
    <row r="4346" spans="1:32" x14ac:dyDescent="0.25">
      <c r="A4346">
        <v>100401</v>
      </c>
      <c r="B4346" t="s">
        <v>8762</v>
      </c>
      <c r="C4346" t="s">
        <v>75</v>
      </c>
      <c r="D4346">
        <v>0</v>
      </c>
      <c r="F4346" t="s">
        <v>4320</v>
      </c>
      <c r="G4346" t="s">
        <v>303</v>
      </c>
      <c r="H4346" t="s">
        <v>8763</v>
      </c>
      <c r="I4346" t="s">
        <v>8764</v>
      </c>
      <c r="J4346" t="s">
        <v>8765</v>
      </c>
      <c r="K4346" t="s">
        <v>8766</v>
      </c>
      <c r="L4346" t="s">
        <v>8767</v>
      </c>
      <c r="M4346" t="s">
        <v>308</v>
      </c>
      <c r="N4346" t="s">
        <v>5125</v>
      </c>
      <c r="O4346" t="s">
        <v>7384</v>
      </c>
      <c r="P4346" t="s">
        <v>262</v>
      </c>
      <c r="Q4346" t="s">
        <v>309</v>
      </c>
      <c r="R4346" t="s">
        <v>63</v>
      </c>
      <c r="S4346" t="s">
        <v>128</v>
      </c>
      <c r="T4346" t="s">
        <v>466</v>
      </c>
      <c r="U4346" t="s">
        <v>467</v>
      </c>
      <c r="V4346" t="s">
        <v>953</v>
      </c>
      <c r="W4346" t="s">
        <v>1095</v>
      </c>
      <c r="X4346">
        <v>1</v>
      </c>
      <c r="Y4346">
        <v>5700</v>
      </c>
      <c r="Z4346">
        <v>0</v>
      </c>
      <c r="AA4346">
        <v>2750</v>
      </c>
      <c r="AB4346">
        <v>8146441</v>
      </c>
      <c r="AC4346" t="s">
        <v>47</v>
      </c>
      <c r="AD4346" t="str">
        <f>+VLOOKUP(T4346,items!$A$2:$D$1255,4,0)</f>
        <v>SOMBRALINA</v>
      </c>
      <c r="AE4346" t="str">
        <f>+VLOOKUP(T4346,Tabla1[],5,0)</f>
        <v>ELECTRICA</v>
      </c>
      <c r="AF4346">
        <f t="shared" si="67"/>
        <v>2</v>
      </c>
    </row>
    <row r="4347" spans="1:32" x14ac:dyDescent="0.25">
      <c r="A4347">
        <v>100401</v>
      </c>
      <c r="B4347" t="s">
        <v>8762</v>
      </c>
      <c r="C4347" t="s">
        <v>75</v>
      </c>
      <c r="D4347">
        <v>0</v>
      </c>
      <c r="F4347" t="s">
        <v>4320</v>
      </c>
      <c r="G4347" t="s">
        <v>303</v>
      </c>
      <c r="H4347" t="s">
        <v>8763</v>
      </c>
      <c r="I4347" t="s">
        <v>8764</v>
      </c>
      <c r="J4347" t="s">
        <v>8765</v>
      </c>
      <c r="K4347" t="s">
        <v>8766</v>
      </c>
      <c r="L4347" t="s">
        <v>8767</v>
      </c>
      <c r="M4347" t="s">
        <v>308</v>
      </c>
      <c r="N4347" t="s">
        <v>5125</v>
      </c>
      <c r="O4347" t="s">
        <v>7384</v>
      </c>
      <c r="P4347" t="s">
        <v>262</v>
      </c>
      <c r="Q4347" t="s">
        <v>309</v>
      </c>
      <c r="R4347" t="s">
        <v>63</v>
      </c>
      <c r="S4347" t="s">
        <v>128</v>
      </c>
      <c r="T4347" t="s">
        <v>392</v>
      </c>
      <c r="U4347" t="s">
        <v>393</v>
      </c>
      <c r="X4347">
        <v>1</v>
      </c>
      <c r="Y4347">
        <v>0</v>
      </c>
      <c r="Z4347">
        <v>0</v>
      </c>
      <c r="AA4347">
        <v>0</v>
      </c>
      <c r="AB4347">
        <v>600000</v>
      </c>
      <c r="AC4347" t="s">
        <v>47</v>
      </c>
      <c r="AD4347" t="e">
        <f>+VLOOKUP(T4347,items!$A$2:$D$1255,4,0)</f>
        <v>#N/A</v>
      </c>
      <c r="AE4347" t="e">
        <f>+VLOOKUP(T4347,Tabla1[],5,0)</f>
        <v>#N/A</v>
      </c>
      <c r="AF4347">
        <f t="shared" si="67"/>
        <v>2</v>
      </c>
    </row>
    <row r="4348" spans="1:32" x14ac:dyDescent="0.25">
      <c r="A4348">
        <v>100414</v>
      </c>
      <c r="B4348" t="s">
        <v>8768</v>
      </c>
      <c r="C4348" t="s">
        <v>75</v>
      </c>
      <c r="D4348">
        <v>0</v>
      </c>
      <c r="F4348" t="s">
        <v>4885</v>
      </c>
      <c r="G4348" t="s">
        <v>608</v>
      </c>
      <c r="H4348" t="s">
        <v>8769</v>
      </c>
      <c r="I4348" t="s">
        <v>8770</v>
      </c>
      <c r="J4348" t="s">
        <v>8771</v>
      </c>
      <c r="K4348" t="s">
        <v>8772</v>
      </c>
      <c r="L4348" t="s">
        <v>8773</v>
      </c>
      <c r="M4348" t="s">
        <v>6792</v>
      </c>
      <c r="N4348" t="s">
        <v>3935</v>
      </c>
      <c r="O4348" t="s">
        <v>5125</v>
      </c>
      <c r="P4348" t="s">
        <v>262</v>
      </c>
      <c r="Q4348" t="s">
        <v>309</v>
      </c>
      <c r="R4348" t="s">
        <v>127</v>
      </c>
      <c r="S4348" t="s">
        <v>88</v>
      </c>
      <c r="T4348" t="s">
        <v>4830</v>
      </c>
      <c r="U4348" t="s">
        <v>4831</v>
      </c>
      <c r="X4348">
        <v>2</v>
      </c>
      <c r="Y4348">
        <v>0</v>
      </c>
      <c r="Z4348">
        <v>0</v>
      </c>
      <c r="AA4348">
        <v>0</v>
      </c>
      <c r="AB4348">
        <v>136000</v>
      </c>
      <c r="AC4348" t="s">
        <v>47</v>
      </c>
      <c r="AD4348">
        <f>+VLOOKUP(T4348,items!$A$2:$D$1255,4,0)</f>
        <v>0</v>
      </c>
      <c r="AE4348">
        <f>+VLOOKUP(T4348,Tabla1[],5,0)</f>
        <v>0</v>
      </c>
      <c r="AF4348">
        <f t="shared" si="67"/>
        <v>2</v>
      </c>
    </row>
    <row r="4349" spans="1:32" x14ac:dyDescent="0.25">
      <c r="A4349">
        <v>100414</v>
      </c>
      <c r="B4349" t="s">
        <v>8768</v>
      </c>
      <c r="C4349" t="s">
        <v>75</v>
      </c>
      <c r="D4349">
        <v>0</v>
      </c>
      <c r="F4349" t="s">
        <v>4885</v>
      </c>
      <c r="G4349" t="s">
        <v>608</v>
      </c>
      <c r="H4349" t="s">
        <v>8769</v>
      </c>
      <c r="I4349" t="s">
        <v>8770</v>
      </c>
      <c r="J4349" t="s">
        <v>8771</v>
      </c>
      <c r="K4349" t="s">
        <v>8772</v>
      </c>
      <c r="L4349" t="s">
        <v>8773</v>
      </c>
      <c r="M4349" t="s">
        <v>6792</v>
      </c>
      <c r="N4349" t="s">
        <v>3935</v>
      </c>
      <c r="O4349" t="s">
        <v>5125</v>
      </c>
      <c r="P4349" t="s">
        <v>262</v>
      </c>
      <c r="Q4349" t="s">
        <v>309</v>
      </c>
      <c r="R4349" t="s">
        <v>127</v>
      </c>
      <c r="S4349" t="s">
        <v>88</v>
      </c>
      <c r="T4349" t="s">
        <v>429</v>
      </c>
      <c r="U4349" t="s">
        <v>430</v>
      </c>
      <c r="X4349">
        <v>1</v>
      </c>
      <c r="Y4349">
        <v>0</v>
      </c>
      <c r="Z4349">
        <v>0</v>
      </c>
      <c r="AA4349">
        <v>0</v>
      </c>
      <c r="AB4349">
        <v>156274</v>
      </c>
      <c r="AC4349" t="s">
        <v>47</v>
      </c>
      <c r="AD4349">
        <f>+VLOOKUP(T4349,items!$A$2:$D$1255,4,0)</f>
        <v>0</v>
      </c>
      <c r="AE4349">
        <f>+VLOOKUP(T4349,Tabla1[],5,0)</f>
        <v>0</v>
      </c>
      <c r="AF4349">
        <f t="shared" si="67"/>
        <v>2</v>
      </c>
    </row>
    <row r="4350" spans="1:32" x14ac:dyDescent="0.25">
      <c r="A4350">
        <v>100414</v>
      </c>
      <c r="B4350" t="s">
        <v>8768</v>
      </c>
      <c r="C4350" t="s">
        <v>75</v>
      </c>
      <c r="D4350">
        <v>0</v>
      </c>
      <c r="F4350" t="s">
        <v>4885</v>
      </c>
      <c r="G4350" t="s">
        <v>608</v>
      </c>
      <c r="H4350" t="s">
        <v>8769</v>
      </c>
      <c r="I4350" t="s">
        <v>8770</v>
      </c>
      <c r="J4350" t="s">
        <v>8771</v>
      </c>
      <c r="K4350" t="s">
        <v>8772</v>
      </c>
      <c r="L4350" t="s">
        <v>8773</v>
      </c>
      <c r="M4350" t="s">
        <v>6792</v>
      </c>
      <c r="N4350" t="s">
        <v>3935</v>
      </c>
      <c r="O4350" t="s">
        <v>5125</v>
      </c>
      <c r="P4350" t="s">
        <v>262</v>
      </c>
      <c r="Q4350" t="s">
        <v>309</v>
      </c>
      <c r="R4350" t="s">
        <v>127</v>
      </c>
      <c r="S4350" t="s">
        <v>88</v>
      </c>
      <c r="T4350" t="s">
        <v>717</v>
      </c>
      <c r="U4350" t="s">
        <v>718</v>
      </c>
      <c r="X4350">
        <v>1</v>
      </c>
      <c r="Y4350">
        <v>0</v>
      </c>
      <c r="Z4350">
        <v>0</v>
      </c>
      <c r="AA4350">
        <v>0</v>
      </c>
      <c r="AB4350">
        <v>53040</v>
      </c>
      <c r="AC4350" t="s">
        <v>47</v>
      </c>
      <c r="AD4350">
        <f>+VLOOKUP(T4350,items!$A$2:$D$1255,4,0)</f>
        <v>0</v>
      </c>
      <c r="AE4350">
        <f>+VLOOKUP(T4350,Tabla1[],5,0)</f>
        <v>0</v>
      </c>
      <c r="AF4350">
        <f t="shared" si="67"/>
        <v>2</v>
      </c>
    </row>
    <row r="4351" spans="1:32" x14ac:dyDescent="0.25">
      <c r="A4351">
        <v>100414</v>
      </c>
      <c r="B4351" t="s">
        <v>8768</v>
      </c>
      <c r="C4351" t="s">
        <v>75</v>
      </c>
      <c r="D4351">
        <v>0</v>
      </c>
      <c r="F4351" t="s">
        <v>4885</v>
      </c>
      <c r="G4351" t="s">
        <v>608</v>
      </c>
      <c r="H4351" t="s">
        <v>8769</v>
      </c>
      <c r="I4351" t="s">
        <v>8770</v>
      </c>
      <c r="J4351" t="s">
        <v>8771</v>
      </c>
      <c r="K4351" t="s">
        <v>8772</v>
      </c>
      <c r="L4351" t="s">
        <v>8773</v>
      </c>
      <c r="M4351" t="s">
        <v>6792</v>
      </c>
      <c r="N4351" t="s">
        <v>3935</v>
      </c>
      <c r="O4351" t="s">
        <v>5125</v>
      </c>
      <c r="P4351" t="s">
        <v>262</v>
      </c>
      <c r="Q4351" t="s">
        <v>309</v>
      </c>
      <c r="R4351" t="s">
        <v>127</v>
      </c>
      <c r="S4351" t="s">
        <v>88</v>
      </c>
      <c r="T4351" t="s">
        <v>4832</v>
      </c>
      <c r="U4351" t="s">
        <v>4833</v>
      </c>
      <c r="X4351">
        <v>5</v>
      </c>
      <c r="Y4351">
        <v>0</v>
      </c>
      <c r="Z4351">
        <v>0</v>
      </c>
      <c r="AA4351">
        <v>0</v>
      </c>
      <c r="AB4351">
        <v>127500</v>
      </c>
      <c r="AC4351" t="s">
        <v>47</v>
      </c>
      <c r="AD4351">
        <f>+VLOOKUP(T4351,items!$A$2:$D$1255,4,0)</f>
        <v>0</v>
      </c>
      <c r="AE4351">
        <f>+VLOOKUP(T4351,Tabla1[],5,0)</f>
        <v>0</v>
      </c>
      <c r="AF4351">
        <f t="shared" si="67"/>
        <v>2</v>
      </c>
    </row>
    <row r="4352" spans="1:32" x14ac:dyDescent="0.25">
      <c r="A4352">
        <v>100414</v>
      </c>
      <c r="B4352" t="s">
        <v>8768</v>
      </c>
      <c r="C4352" t="s">
        <v>75</v>
      </c>
      <c r="D4352">
        <v>0</v>
      </c>
      <c r="F4352" t="s">
        <v>4885</v>
      </c>
      <c r="G4352" t="s">
        <v>608</v>
      </c>
      <c r="H4352" t="s">
        <v>8769</v>
      </c>
      <c r="I4352" t="s">
        <v>8770</v>
      </c>
      <c r="J4352" t="s">
        <v>8771</v>
      </c>
      <c r="K4352" t="s">
        <v>8772</v>
      </c>
      <c r="L4352" t="s">
        <v>8773</v>
      </c>
      <c r="M4352" t="s">
        <v>6792</v>
      </c>
      <c r="N4352" t="s">
        <v>3935</v>
      </c>
      <c r="O4352" t="s">
        <v>5125</v>
      </c>
      <c r="P4352" t="s">
        <v>262</v>
      </c>
      <c r="Q4352" t="s">
        <v>309</v>
      </c>
      <c r="R4352" t="s">
        <v>127</v>
      </c>
      <c r="S4352" t="s">
        <v>88</v>
      </c>
      <c r="T4352" t="s">
        <v>6987</v>
      </c>
      <c r="U4352" t="s">
        <v>6988</v>
      </c>
      <c r="V4352" t="s">
        <v>1182</v>
      </c>
      <c r="W4352" t="s">
        <v>93</v>
      </c>
      <c r="X4352">
        <v>1</v>
      </c>
      <c r="Y4352">
        <v>4000</v>
      </c>
      <c r="Z4352">
        <v>800</v>
      </c>
      <c r="AA4352">
        <v>1700</v>
      </c>
      <c r="AB4352">
        <v>2423107</v>
      </c>
      <c r="AC4352" t="s">
        <v>47</v>
      </c>
      <c r="AD4352">
        <f>+VLOOKUP(T4352,items!$A$2:$D$1255,4,0)</f>
        <v>0</v>
      </c>
      <c r="AE4352">
        <f>+VLOOKUP(T4352,Tabla1[],5,0)</f>
        <v>0</v>
      </c>
      <c r="AF4352">
        <f t="shared" si="67"/>
        <v>2</v>
      </c>
    </row>
    <row r="4353" spans="1:32" x14ac:dyDescent="0.25">
      <c r="A4353">
        <v>100414</v>
      </c>
      <c r="B4353" t="s">
        <v>8768</v>
      </c>
      <c r="C4353" t="s">
        <v>75</v>
      </c>
      <c r="D4353">
        <v>0</v>
      </c>
      <c r="F4353" t="s">
        <v>4885</v>
      </c>
      <c r="G4353" t="s">
        <v>608</v>
      </c>
      <c r="H4353" t="s">
        <v>8769</v>
      </c>
      <c r="I4353" t="s">
        <v>8770</v>
      </c>
      <c r="J4353" t="s">
        <v>8771</v>
      </c>
      <c r="K4353" t="s">
        <v>8772</v>
      </c>
      <c r="L4353" t="s">
        <v>8773</v>
      </c>
      <c r="M4353" t="s">
        <v>6792</v>
      </c>
      <c r="N4353" t="s">
        <v>3935</v>
      </c>
      <c r="O4353" t="s">
        <v>5125</v>
      </c>
      <c r="P4353" t="s">
        <v>262</v>
      </c>
      <c r="Q4353" t="s">
        <v>309</v>
      </c>
      <c r="R4353" t="s">
        <v>127</v>
      </c>
      <c r="S4353" t="s">
        <v>88</v>
      </c>
      <c r="T4353" t="s">
        <v>439</v>
      </c>
      <c r="U4353" t="s">
        <v>440</v>
      </c>
      <c r="W4353" t="s">
        <v>1095</v>
      </c>
      <c r="X4353">
        <v>1</v>
      </c>
      <c r="Y4353">
        <v>4000</v>
      </c>
      <c r="Z4353">
        <v>0</v>
      </c>
      <c r="AA4353">
        <v>0</v>
      </c>
      <c r="AB4353">
        <v>192829</v>
      </c>
      <c r="AC4353" t="s">
        <v>47</v>
      </c>
      <c r="AD4353">
        <f>+VLOOKUP(T4353,items!$A$2:$D$1255,4,0)</f>
        <v>0</v>
      </c>
      <c r="AE4353">
        <f>+VLOOKUP(T4353,Tabla1[],5,0)</f>
        <v>0</v>
      </c>
      <c r="AF4353">
        <f t="shared" si="67"/>
        <v>2</v>
      </c>
    </row>
    <row r="4354" spans="1:32" x14ac:dyDescent="0.25">
      <c r="A4354">
        <v>100424</v>
      </c>
      <c r="B4354" t="s">
        <v>8774</v>
      </c>
      <c r="C4354" t="s">
        <v>75</v>
      </c>
      <c r="D4354">
        <v>0</v>
      </c>
      <c r="F4354" t="s">
        <v>6716</v>
      </c>
      <c r="G4354" t="s">
        <v>6716</v>
      </c>
      <c r="H4354" t="s">
        <v>8775</v>
      </c>
      <c r="I4354" t="s">
        <v>37</v>
      </c>
      <c r="J4354" t="s">
        <v>8776</v>
      </c>
      <c r="K4354" t="s">
        <v>8777</v>
      </c>
      <c r="L4354" t="s">
        <v>37</v>
      </c>
      <c r="M4354" t="s">
        <v>608</v>
      </c>
      <c r="N4354" t="s">
        <v>608</v>
      </c>
      <c r="O4354" t="s">
        <v>1974</v>
      </c>
      <c r="P4354" t="s">
        <v>76</v>
      </c>
      <c r="Q4354" t="s">
        <v>76</v>
      </c>
      <c r="R4354" t="s">
        <v>127</v>
      </c>
      <c r="S4354" t="s">
        <v>164</v>
      </c>
      <c r="T4354" t="s">
        <v>3280</v>
      </c>
      <c r="U4354" t="s">
        <v>3281</v>
      </c>
      <c r="X4354">
        <v>10.5</v>
      </c>
      <c r="Y4354">
        <v>0</v>
      </c>
      <c r="Z4354">
        <v>0</v>
      </c>
      <c r="AA4354">
        <v>0</v>
      </c>
      <c r="AB4354">
        <v>552300</v>
      </c>
      <c r="AC4354" t="s">
        <v>47</v>
      </c>
      <c r="AD4354">
        <f>+VLOOKUP(T4354,items!$A$2:$D$1255,4,0)</f>
        <v>0</v>
      </c>
      <c r="AE4354">
        <f>+VLOOKUP(T4354,Tabla1[],5,0)</f>
        <v>0</v>
      </c>
      <c r="AF4354">
        <f t="shared" ref="AF4354:AF4417" si="68">+MONTH(O4354)</f>
        <v>1</v>
      </c>
    </row>
    <row r="4355" spans="1:32" x14ac:dyDescent="0.25">
      <c r="A4355">
        <v>100432</v>
      </c>
      <c r="B4355" t="s">
        <v>8778</v>
      </c>
      <c r="C4355" t="s">
        <v>75</v>
      </c>
      <c r="D4355">
        <v>0</v>
      </c>
      <c r="F4355" t="s">
        <v>6716</v>
      </c>
      <c r="G4355" t="s">
        <v>5557</v>
      </c>
      <c r="H4355" t="s">
        <v>8779</v>
      </c>
      <c r="I4355" t="s">
        <v>8780</v>
      </c>
      <c r="J4355" t="s">
        <v>8781</v>
      </c>
      <c r="K4355" t="s">
        <v>8782</v>
      </c>
      <c r="L4355" t="s">
        <v>37</v>
      </c>
      <c r="M4355" t="s">
        <v>5124</v>
      </c>
      <c r="N4355" t="s">
        <v>761</v>
      </c>
      <c r="O4355" t="s">
        <v>5513</v>
      </c>
      <c r="P4355" t="s">
        <v>3800</v>
      </c>
      <c r="Q4355" t="s">
        <v>975</v>
      </c>
      <c r="R4355" t="s">
        <v>764</v>
      </c>
      <c r="S4355" t="s">
        <v>44</v>
      </c>
      <c r="T4355" t="s">
        <v>713</v>
      </c>
      <c r="U4355" t="s">
        <v>714</v>
      </c>
      <c r="X4355">
        <v>1</v>
      </c>
      <c r="Y4355">
        <v>0</v>
      </c>
      <c r="Z4355">
        <v>0</v>
      </c>
      <c r="AA4355">
        <v>0</v>
      </c>
      <c r="AB4355">
        <v>320000</v>
      </c>
      <c r="AC4355" t="s">
        <v>47</v>
      </c>
      <c r="AD4355">
        <f>+VLOOKUP(T4355,items!$A$2:$D$1255,4,0)</f>
        <v>0</v>
      </c>
      <c r="AE4355">
        <f>+VLOOKUP(T4355,Tabla1[],5,0)</f>
        <v>0</v>
      </c>
      <c r="AF4355">
        <f t="shared" si="68"/>
        <v>4</v>
      </c>
    </row>
    <row r="4356" spans="1:32" x14ac:dyDescent="0.25">
      <c r="A4356">
        <v>100432</v>
      </c>
      <c r="B4356" t="s">
        <v>8778</v>
      </c>
      <c r="C4356" t="s">
        <v>75</v>
      </c>
      <c r="D4356">
        <v>0</v>
      </c>
      <c r="F4356" t="s">
        <v>6716</v>
      </c>
      <c r="G4356" t="s">
        <v>5557</v>
      </c>
      <c r="H4356" t="s">
        <v>8779</v>
      </c>
      <c r="I4356" t="s">
        <v>8780</v>
      </c>
      <c r="J4356" t="s">
        <v>8781</v>
      </c>
      <c r="K4356" t="s">
        <v>8782</v>
      </c>
      <c r="L4356" t="s">
        <v>37</v>
      </c>
      <c r="M4356" t="s">
        <v>5124</v>
      </c>
      <c r="N4356" t="s">
        <v>761</v>
      </c>
      <c r="O4356" t="s">
        <v>5513</v>
      </c>
      <c r="P4356" t="s">
        <v>3800</v>
      </c>
      <c r="Q4356" t="s">
        <v>975</v>
      </c>
      <c r="R4356" t="s">
        <v>764</v>
      </c>
      <c r="S4356" t="s">
        <v>44</v>
      </c>
      <c r="T4356" t="s">
        <v>713</v>
      </c>
      <c r="U4356" t="s">
        <v>714</v>
      </c>
      <c r="X4356">
        <v>1</v>
      </c>
      <c r="Y4356">
        <v>0</v>
      </c>
      <c r="Z4356">
        <v>0</v>
      </c>
      <c r="AA4356">
        <v>0</v>
      </c>
      <c r="AB4356">
        <v>320000</v>
      </c>
      <c r="AC4356" t="s">
        <v>47</v>
      </c>
      <c r="AD4356">
        <f>+VLOOKUP(T4356,items!$A$2:$D$1255,4,0)</f>
        <v>0</v>
      </c>
      <c r="AE4356">
        <f>+VLOOKUP(T4356,Tabla1[],5,0)</f>
        <v>0</v>
      </c>
      <c r="AF4356">
        <f t="shared" si="68"/>
        <v>4</v>
      </c>
    </row>
    <row r="4357" spans="1:32" x14ac:dyDescent="0.25">
      <c r="A4357">
        <v>100432</v>
      </c>
      <c r="B4357" t="s">
        <v>8778</v>
      </c>
      <c r="C4357" t="s">
        <v>75</v>
      </c>
      <c r="D4357">
        <v>0</v>
      </c>
      <c r="F4357" t="s">
        <v>6716</v>
      </c>
      <c r="G4357" t="s">
        <v>5557</v>
      </c>
      <c r="H4357" t="s">
        <v>8779</v>
      </c>
      <c r="I4357" t="s">
        <v>8780</v>
      </c>
      <c r="J4357" t="s">
        <v>8781</v>
      </c>
      <c r="K4357" t="s">
        <v>8782</v>
      </c>
      <c r="L4357" t="s">
        <v>37</v>
      </c>
      <c r="M4357" t="s">
        <v>5124</v>
      </c>
      <c r="N4357" t="s">
        <v>761</v>
      </c>
      <c r="O4357" t="s">
        <v>5513</v>
      </c>
      <c r="P4357" t="s">
        <v>3800</v>
      </c>
      <c r="Q4357" t="s">
        <v>975</v>
      </c>
      <c r="R4357" t="s">
        <v>764</v>
      </c>
      <c r="S4357" t="s">
        <v>44</v>
      </c>
      <c r="T4357" t="s">
        <v>713</v>
      </c>
      <c r="U4357" t="s">
        <v>714</v>
      </c>
      <c r="X4357">
        <v>1</v>
      </c>
      <c r="Y4357">
        <v>0</v>
      </c>
      <c r="Z4357">
        <v>0</v>
      </c>
      <c r="AA4357">
        <v>0</v>
      </c>
      <c r="AB4357">
        <v>320000</v>
      </c>
      <c r="AC4357" t="s">
        <v>47</v>
      </c>
      <c r="AD4357">
        <f>+VLOOKUP(T4357,items!$A$2:$D$1255,4,0)</f>
        <v>0</v>
      </c>
      <c r="AE4357">
        <f>+VLOOKUP(T4357,Tabla1[],5,0)</f>
        <v>0</v>
      </c>
      <c r="AF4357">
        <f t="shared" si="68"/>
        <v>4</v>
      </c>
    </row>
    <row r="4358" spans="1:32" x14ac:dyDescent="0.25">
      <c r="A4358">
        <v>100432</v>
      </c>
      <c r="B4358" t="s">
        <v>8778</v>
      </c>
      <c r="C4358" t="s">
        <v>75</v>
      </c>
      <c r="D4358">
        <v>0</v>
      </c>
      <c r="F4358" t="s">
        <v>6716</v>
      </c>
      <c r="G4358" t="s">
        <v>5557</v>
      </c>
      <c r="H4358" t="s">
        <v>8779</v>
      </c>
      <c r="I4358" t="s">
        <v>8780</v>
      </c>
      <c r="J4358" t="s">
        <v>8781</v>
      </c>
      <c r="K4358" t="s">
        <v>8782</v>
      </c>
      <c r="L4358" t="s">
        <v>37</v>
      </c>
      <c r="M4358" t="s">
        <v>5124</v>
      </c>
      <c r="N4358" t="s">
        <v>761</v>
      </c>
      <c r="O4358" t="s">
        <v>5513</v>
      </c>
      <c r="P4358" t="s">
        <v>3800</v>
      </c>
      <c r="Q4358" t="s">
        <v>975</v>
      </c>
      <c r="R4358" t="s">
        <v>764</v>
      </c>
      <c r="S4358" t="s">
        <v>44</v>
      </c>
      <c r="T4358" t="s">
        <v>713</v>
      </c>
      <c r="U4358" t="s">
        <v>714</v>
      </c>
      <c r="X4358">
        <v>1</v>
      </c>
      <c r="Y4358">
        <v>0</v>
      </c>
      <c r="Z4358">
        <v>0</v>
      </c>
      <c r="AA4358">
        <v>0</v>
      </c>
      <c r="AB4358">
        <v>320000</v>
      </c>
      <c r="AC4358" t="s">
        <v>47</v>
      </c>
      <c r="AD4358">
        <f>+VLOOKUP(T4358,items!$A$2:$D$1255,4,0)</f>
        <v>0</v>
      </c>
      <c r="AE4358">
        <f>+VLOOKUP(T4358,Tabla1[],5,0)</f>
        <v>0</v>
      </c>
      <c r="AF4358">
        <f t="shared" si="68"/>
        <v>4</v>
      </c>
    </row>
    <row r="4359" spans="1:32" x14ac:dyDescent="0.25">
      <c r="A4359">
        <v>100432</v>
      </c>
      <c r="B4359" t="s">
        <v>8778</v>
      </c>
      <c r="C4359" t="s">
        <v>75</v>
      </c>
      <c r="D4359">
        <v>0</v>
      </c>
      <c r="F4359" t="s">
        <v>6716</v>
      </c>
      <c r="G4359" t="s">
        <v>5557</v>
      </c>
      <c r="H4359" t="s">
        <v>8779</v>
      </c>
      <c r="I4359" t="s">
        <v>8780</v>
      </c>
      <c r="J4359" t="s">
        <v>8781</v>
      </c>
      <c r="K4359" t="s">
        <v>8782</v>
      </c>
      <c r="L4359" t="s">
        <v>37</v>
      </c>
      <c r="M4359" t="s">
        <v>5124</v>
      </c>
      <c r="N4359" t="s">
        <v>761</v>
      </c>
      <c r="O4359" t="s">
        <v>5513</v>
      </c>
      <c r="P4359" t="s">
        <v>3800</v>
      </c>
      <c r="Q4359" t="s">
        <v>975</v>
      </c>
      <c r="R4359" t="s">
        <v>764</v>
      </c>
      <c r="S4359" t="s">
        <v>44</v>
      </c>
      <c r="T4359" t="s">
        <v>8783</v>
      </c>
      <c r="U4359" t="s">
        <v>3360</v>
      </c>
      <c r="W4359" t="s">
        <v>114</v>
      </c>
      <c r="X4359">
        <v>1</v>
      </c>
      <c r="Y4359">
        <v>0</v>
      </c>
      <c r="Z4359">
        <v>0</v>
      </c>
      <c r="AA4359">
        <v>0</v>
      </c>
      <c r="AB4359">
        <v>5040089</v>
      </c>
      <c r="AC4359" t="s">
        <v>47</v>
      </c>
      <c r="AD4359">
        <f>+VLOOKUP(T4359,items!$A$2:$D$1255,4,0)</f>
        <v>0</v>
      </c>
      <c r="AE4359">
        <f>+VLOOKUP(T4359,Tabla1[],5,0)</f>
        <v>0</v>
      </c>
      <c r="AF4359">
        <f t="shared" si="68"/>
        <v>4</v>
      </c>
    </row>
    <row r="4360" spans="1:32" x14ac:dyDescent="0.25">
      <c r="A4360">
        <v>100432</v>
      </c>
      <c r="B4360" t="s">
        <v>8778</v>
      </c>
      <c r="C4360" t="s">
        <v>75</v>
      </c>
      <c r="D4360">
        <v>0</v>
      </c>
      <c r="F4360" t="s">
        <v>6716</v>
      </c>
      <c r="G4360" t="s">
        <v>5557</v>
      </c>
      <c r="H4360" t="s">
        <v>8779</v>
      </c>
      <c r="I4360" t="s">
        <v>8780</v>
      </c>
      <c r="J4360" t="s">
        <v>8781</v>
      </c>
      <c r="K4360" t="s">
        <v>8782</v>
      </c>
      <c r="L4360" t="s">
        <v>37</v>
      </c>
      <c r="M4360" t="s">
        <v>5124</v>
      </c>
      <c r="N4360" t="s">
        <v>761</v>
      </c>
      <c r="O4360" t="s">
        <v>5513</v>
      </c>
      <c r="P4360" t="s">
        <v>3800</v>
      </c>
      <c r="Q4360" t="s">
        <v>975</v>
      </c>
      <c r="R4360" t="s">
        <v>764</v>
      </c>
      <c r="S4360" t="s">
        <v>44</v>
      </c>
      <c r="T4360" t="s">
        <v>717</v>
      </c>
      <c r="U4360" t="s">
        <v>718</v>
      </c>
      <c r="X4360">
        <v>1</v>
      </c>
      <c r="Y4360">
        <v>0</v>
      </c>
      <c r="Z4360">
        <v>0</v>
      </c>
      <c r="AA4360">
        <v>0</v>
      </c>
      <c r="AB4360">
        <v>100000</v>
      </c>
      <c r="AC4360" t="s">
        <v>47</v>
      </c>
      <c r="AD4360">
        <f>+VLOOKUP(T4360,items!$A$2:$D$1255,4,0)</f>
        <v>0</v>
      </c>
      <c r="AE4360">
        <f>+VLOOKUP(T4360,Tabla1[],5,0)</f>
        <v>0</v>
      </c>
      <c r="AF4360">
        <f t="shared" si="68"/>
        <v>4</v>
      </c>
    </row>
    <row r="4361" spans="1:32" x14ac:dyDescent="0.25">
      <c r="A4361">
        <v>100432</v>
      </c>
      <c r="B4361" t="s">
        <v>8778</v>
      </c>
      <c r="C4361" t="s">
        <v>75</v>
      </c>
      <c r="D4361">
        <v>0</v>
      </c>
      <c r="F4361" t="s">
        <v>6716</v>
      </c>
      <c r="G4361" t="s">
        <v>5557</v>
      </c>
      <c r="H4361" t="s">
        <v>8779</v>
      </c>
      <c r="I4361" t="s">
        <v>8780</v>
      </c>
      <c r="J4361" t="s">
        <v>8781</v>
      </c>
      <c r="K4361" t="s">
        <v>8782</v>
      </c>
      <c r="L4361" t="s">
        <v>37</v>
      </c>
      <c r="M4361" t="s">
        <v>5124</v>
      </c>
      <c r="N4361" t="s">
        <v>761</v>
      </c>
      <c r="O4361" t="s">
        <v>5513</v>
      </c>
      <c r="P4361" t="s">
        <v>3800</v>
      </c>
      <c r="Q4361" t="s">
        <v>975</v>
      </c>
      <c r="R4361" t="s">
        <v>764</v>
      </c>
      <c r="S4361" t="s">
        <v>44</v>
      </c>
      <c r="T4361" t="s">
        <v>717</v>
      </c>
      <c r="U4361" t="s">
        <v>718</v>
      </c>
      <c r="X4361">
        <v>1</v>
      </c>
      <c r="Y4361">
        <v>0</v>
      </c>
      <c r="Z4361">
        <v>0</v>
      </c>
      <c r="AA4361">
        <v>0</v>
      </c>
      <c r="AB4361">
        <v>100000</v>
      </c>
      <c r="AC4361" t="s">
        <v>47</v>
      </c>
      <c r="AD4361">
        <f>+VLOOKUP(T4361,items!$A$2:$D$1255,4,0)</f>
        <v>0</v>
      </c>
      <c r="AE4361">
        <f>+VLOOKUP(T4361,Tabla1[],5,0)</f>
        <v>0</v>
      </c>
      <c r="AF4361">
        <f t="shared" si="68"/>
        <v>4</v>
      </c>
    </row>
    <row r="4362" spans="1:32" x14ac:dyDescent="0.25">
      <c r="A4362">
        <v>100432</v>
      </c>
      <c r="B4362" t="s">
        <v>8778</v>
      </c>
      <c r="C4362" t="s">
        <v>75</v>
      </c>
      <c r="D4362">
        <v>0</v>
      </c>
      <c r="F4362" t="s">
        <v>6716</v>
      </c>
      <c r="G4362" t="s">
        <v>5557</v>
      </c>
      <c r="H4362" t="s">
        <v>8779</v>
      </c>
      <c r="I4362" t="s">
        <v>8780</v>
      </c>
      <c r="J4362" t="s">
        <v>8781</v>
      </c>
      <c r="K4362" t="s">
        <v>8782</v>
      </c>
      <c r="L4362" t="s">
        <v>37</v>
      </c>
      <c r="M4362" t="s">
        <v>5124</v>
      </c>
      <c r="N4362" t="s">
        <v>761</v>
      </c>
      <c r="O4362" t="s">
        <v>5513</v>
      </c>
      <c r="P4362" t="s">
        <v>3800</v>
      </c>
      <c r="Q4362" t="s">
        <v>975</v>
      </c>
      <c r="R4362" t="s">
        <v>764</v>
      </c>
      <c r="S4362" t="s">
        <v>44</v>
      </c>
      <c r="T4362" t="s">
        <v>717</v>
      </c>
      <c r="U4362" t="s">
        <v>718</v>
      </c>
      <c r="X4362">
        <v>1</v>
      </c>
      <c r="Y4362">
        <v>0</v>
      </c>
      <c r="Z4362">
        <v>0</v>
      </c>
      <c r="AA4362">
        <v>0</v>
      </c>
      <c r="AB4362">
        <v>100000</v>
      </c>
      <c r="AC4362" t="s">
        <v>47</v>
      </c>
      <c r="AD4362">
        <f>+VLOOKUP(T4362,items!$A$2:$D$1255,4,0)</f>
        <v>0</v>
      </c>
      <c r="AE4362">
        <f>+VLOOKUP(T4362,Tabla1[],5,0)</f>
        <v>0</v>
      </c>
      <c r="AF4362">
        <f t="shared" si="68"/>
        <v>4</v>
      </c>
    </row>
    <row r="4363" spans="1:32" x14ac:dyDescent="0.25">
      <c r="A4363">
        <v>100432</v>
      </c>
      <c r="B4363" t="s">
        <v>8778</v>
      </c>
      <c r="C4363" t="s">
        <v>75</v>
      </c>
      <c r="D4363">
        <v>0</v>
      </c>
      <c r="F4363" t="s">
        <v>6716</v>
      </c>
      <c r="G4363" t="s">
        <v>5557</v>
      </c>
      <c r="H4363" t="s">
        <v>8779</v>
      </c>
      <c r="I4363" t="s">
        <v>8780</v>
      </c>
      <c r="J4363" t="s">
        <v>8781</v>
      </c>
      <c r="K4363" t="s">
        <v>8782</v>
      </c>
      <c r="L4363" t="s">
        <v>37</v>
      </c>
      <c r="M4363" t="s">
        <v>5124</v>
      </c>
      <c r="N4363" t="s">
        <v>761</v>
      </c>
      <c r="O4363" t="s">
        <v>5513</v>
      </c>
      <c r="P4363" t="s">
        <v>3800</v>
      </c>
      <c r="Q4363" t="s">
        <v>975</v>
      </c>
      <c r="R4363" t="s">
        <v>764</v>
      </c>
      <c r="S4363" t="s">
        <v>44</v>
      </c>
      <c r="T4363" t="s">
        <v>717</v>
      </c>
      <c r="U4363" t="s">
        <v>718</v>
      </c>
      <c r="X4363">
        <v>1</v>
      </c>
      <c r="Y4363">
        <v>0</v>
      </c>
      <c r="Z4363">
        <v>0</v>
      </c>
      <c r="AA4363">
        <v>0</v>
      </c>
      <c r="AB4363">
        <v>100000</v>
      </c>
      <c r="AC4363" t="s">
        <v>47</v>
      </c>
      <c r="AD4363">
        <f>+VLOOKUP(T4363,items!$A$2:$D$1255,4,0)</f>
        <v>0</v>
      </c>
      <c r="AE4363">
        <f>+VLOOKUP(T4363,Tabla1[],5,0)</f>
        <v>0</v>
      </c>
      <c r="AF4363">
        <f t="shared" si="68"/>
        <v>4</v>
      </c>
    </row>
    <row r="4364" spans="1:32" x14ac:dyDescent="0.25">
      <c r="A4364">
        <v>100432</v>
      </c>
      <c r="B4364" t="s">
        <v>8778</v>
      </c>
      <c r="C4364" t="s">
        <v>75</v>
      </c>
      <c r="D4364">
        <v>0</v>
      </c>
      <c r="F4364" t="s">
        <v>6716</v>
      </c>
      <c r="G4364" t="s">
        <v>5557</v>
      </c>
      <c r="H4364" t="s">
        <v>8779</v>
      </c>
      <c r="I4364" t="s">
        <v>8780</v>
      </c>
      <c r="J4364" t="s">
        <v>8781</v>
      </c>
      <c r="K4364" t="s">
        <v>8782</v>
      </c>
      <c r="L4364" t="s">
        <v>37</v>
      </c>
      <c r="M4364" t="s">
        <v>5124</v>
      </c>
      <c r="N4364" t="s">
        <v>761</v>
      </c>
      <c r="O4364" t="s">
        <v>5513</v>
      </c>
      <c r="P4364" t="s">
        <v>3800</v>
      </c>
      <c r="Q4364" t="s">
        <v>975</v>
      </c>
      <c r="R4364" t="s">
        <v>764</v>
      </c>
      <c r="S4364" t="s">
        <v>44</v>
      </c>
      <c r="T4364" t="s">
        <v>91</v>
      </c>
      <c r="U4364" t="s">
        <v>92</v>
      </c>
      <c r="W4364" t="s">
        <v>111</v>
      </c>
      <c r="X4364">
        <v>1</v>
      </c>
      <c r="Y4364">
        <v>4229</v>
      </c>
      <c r="Z4364">
        <v>2500</v>
      </c>
      <c r="AA4364">
        <v>0</v>
      </c>
      <c r="AB4364">
        <v>14364804</v>
      </c>
      <c r="AC4364" t="s">
        <v>47</v>
      </c>
      <c r="AD4364" t="str">
        <f>+VLOOKUP(T4364,items!$A$2:$D$1255,4,0)</f>
        <v>FLEXIGLASS</v>
      </c>
      <c r="AE4364">
        <f>+VLOOKUP(T4364,Tabla1[],5,0)</f>
        <v>0</v>
      </c>
      <c r="AF4364">
        <f t="shared" si="68"/>
        <v>4</v>
      </c>
    </row>
    <row r="4365" spans="1:32" x14ac:dyDescent="0.25">
      <c r="A4365">
        <v>100432</v>
      </c>
      <c r="B4365" t="s">
        <v>8778</v>
      </c>
      <c r="C4365" t="s">
        <v>75</v>
      </c>
      <c r="D4365">
        <v>0</v>
      </c>
      <c r="F4365" t="s">
        <v>6716</v>
      </c>
      <c r="G4365" t="s">
        <v>5557</v>
      </c>
      <c r="H4365" t="s">
        <v>8779</v>
      </c>
      <c r="I4365" t="s">
        <v>8780</v>
      </c>
      <c r="J4365" t="s">
        <v>8781</v>
      </c>
      <c r="K4365" t="s">
        <v>8782</v>
      </c>
      <c r="L4365" t="s">
        <v>37</v>
      </c>
      <c r="M4365" t="s">
        <v>5124</v>
      </c>
      <c r="N4365" t="s">
        <v>761</v>
      </c>
      <c r="O4365" t="s">
        <v>5513</v>
      </c>
      <c r="P4365" t="s">
        <v>3800</v>
      </c>
      <c r="Q4365" t="s">
        <v>975</v>
      </c>
      <c r="R4365" t="s">
        <v>764</v>
      </c>
      <c r="S4365" t="s">
        <v>44</v>
      </c>
      <c r="T4365" t="s">
        <v>91</v>
      </c>
      <c r="U4365" t="s">
        <v>92</v>
      </c>
      <c r="W4365" t="s">
        <v>111</v>
      </c>
      <c r="X4365">
        <v>1</v>
      </c>
      <c r="Y4365">
        <v>4137</v>
      </c>
      <c r="Z4365">
        <v>2500</v>
      </c>
      <c r="AA4365">
        <v>0</v>
      </c>
      <c r="AB4365">
        <v>14608187</v>
      </c>
      <c r="AC4365" t="s">
        <v>47</v>
      </c>
      <c r="AD4365" t="str">
        <f>+VLOOKUP(T4365,items!$A$2:$D$1255,4,0)</f>
        <v>FLEXIGLASS</v>
      </c>
      <c r="AE4365">
        <f>+VLOOKUP(T4365,Tabla1[],5,0)</f>
        <v>0</v>
      </c>
      <c r="AF4365">
        <f t="shared" si="68"/>
        <v>4</v>
      </c>
    </row>
    <row r="4366" spans="1:32" x14ac:dyDescent="0.25">
      <c r="A4366">
        <v>100432</v>
      </c>
      <c r="B4366" t="s">
        <v>8778</v>
      </c>
      <c r="C4366" t="s">
        <v>75</v>
      </c>
      <c r="D4366">
        <v>0</v>
      </c>
      <c r="F4366" t="s">
        <v>6716</v>
      </c>
      <c r="G4366" t="s">
        <v>5557</v>
      </c>
      <c r="H4366" t="s">
        <v>8779</v>
      </c>
      <c r="I4366" t="s">
        <v>8780</v>
      </c>
      <c r="J4366" t="s">
        <v>8781</v>
      </c>
      <c r="K4366" t="s">
        <v>8782</v>
      </c>
      <c r="L4366" t="s">
        <v>37</v>
      </c>
      <c r="M4366" t="s">
        <v>5124</v>
      </c>
      <c r="N4366" t="s">
        <v>761</v>
      </c>
      <c r="O4366" t="s">
        <v>5513</v>
      </c>
      <c r="P4366" t="s">
        <v>3800</v>
      </c>
      <c r="Q4366" t="s">
        <v>975</v>
      </c>
      <c r="R4366" t="s">
        <v>764</v>
      </c>
      <c r="S4366" t="s">
        <v>44</v>
      </c>
      <c r="T4366" t="s">
        <v>91</v>
      </c>
      <c r="U4366" t="s">
        <v>92</v>
      </c>
      <c r="W4366" t="s">
        <v>111</v>
      </c>
      <c r="X4366">
        <v>1</v>
      </c>
      <c r="Y4366">
        <v>5788</v>
      </c>
      <c r="Z4366">
        <v>2500</v>
      </c>
      <c r="AA4366">
        <v>0</v>
      </c>
      <c r="AB4366">
        <v>17051277</v>
      </c>
      <c r="AC4366" t="s">
        <v>47</v>
      </c>
      <c r="AD4366" t="str">
        <f>+VLOOKUP(T4366,items!$A$2:$D$1255,4,0)</f>
        <v>FLEXIGLASS</v>
      </c>
      <c r="AE4366">
        <f>+VLOOKUP(T4366,Tabla1[],5,0)</f>
        <v>0</v>
      </c>
      <c r="AF4366">
        <f t="shared" si="68"/>
        <v>4</v>
      </c>
    </row>
    <row r="4367" spans="1:32" x14ac:dyDescent="0.25">
      <c r="A4367">
        <v>100432</v>
      </c>
      <c r="B4367" t="s">
        <v>8778</v>
      </c>
      <c r="C4367" t="s">
        <v>75</v>
      </c>
      <c r="D4367">
        <v>0</v>
      </c>
      <c r="F4367" t="s">
        <v>6716</v>
      </c>
      <c r="G4367" t="s">
        <v>5557</v>
      </c>
      <c r="H4367" t="s">
        <v>8779</v>
      </c>
      <c r="I4367" t="s">
        <v>8780</v>
      </c>
      <c r="J4367" t="s">
        <v>8781</v>
      </c>
      <c r="K4367" t="s">
        <v>8782</v>
      </c>
      <c r="L4367" t="s">
        <v>37</v>
      </c>
      <c r="M4367" t="s">
        <v>5124</v>
      </c>
      <c r="N4367" t="s">
        <v>761</v>
      </c>
      <c r="O4367" t="s">
        <v>5513</v>
      </c>
      <c r="P4367" t="s">
        <v>3800</v>
      </c>
      <c r="Q4367" t="s">
        <v>975</v>
      </c>
      <c r="R4367" t="s">
        <v>764</v>
      </c>
      <c r="S4367" t="s">
        <v>44</v>
      </c>
      <c r="T4367" t="s">
        <v>91</v>
      </c>
      <c r="U4367" t="s">
        <v>92</v>
      </c>
      <c r="W4367" t="s">
        <v>111</v>
      </c>
      <c r="X4367">
        <v>1</v>
      </c>
      <c r="Y4367">
        <v>4847</v>
      </c>
      <c r="Z4367">
        <v>2500</v>
      </c>
      <c r="AA4367">
        <v>0</v>
      </c>
      <c r="AB4367">
        <v>15772004</v>
      </c>
      <c r="AC4367" t="s">
        <v>47</v>
      </c>
      <c r="AD4367" t="str">
        <f>+VLOOKUP(T4367,items!$A$2:$D$1255,4,0)</f>
        <v>FLEXIGLASS</v>
      </c>
      <c r="AE4367">
        <f>+VLOOKUP(T4367,Tabla1[],5,0)</f>
        <v>0</v>
      </c>
      <c r="AF4367">
        <f t="shared" si="68"/>
        <v>4</v>
      </c>
    </row>
    <row r="4368" spans="1:32" x14ac:dyDescent="0.25">
      <c r="A4368">
        <v>100432</v>
      </c>
      <c r="B4368" t="s">
        <v>8778</v>
      </c>
      <c r="C4368" t="s">
        <v>75</v>
      </c>
      <c r="D4368">
        <v>0</v>
      </c>
      <c r="F4368" t="s">
        <v>6716</v>
      </c>
      <c r="G4368" t="s">
        <v>5557</v>
      </c>
      <c r="H4368" t="s">
        <v>8779</v>
      </c>
      <c r="I4368" t="s">
        <v>8780</v>
      </c>
      <c r="J4368" t="s">
        <v>8781</v>
      </c>
      <c r="K4368" t="s">
        <v>8782</v>
      </c>
      <c r="L4368" t="s">
        <v>37</v>
      </c>
      <c r="M4368" t="s">
        <v>5124</v>
      </c>
      <c r="N4368" t="s">
        <v>761</v>
      </c>
      <c r="O4368" t="s">
        <v>5513</v>
      </c>
      <c r="P4368" t="s">
        <v>3800</v>
      </c>
      <c r="Q4368" t="s">
        <v>975</v>
      </c>
      <c r="R4368" t="s">
        <v>764</v>
      </c>
      <c r="S4368" t="s">
        <v>44</v>
      </c>
      <c r="T4368" t="s">
        <v>2369</v>
      </c>
      <c r="U4368" t="s">
        <v>2370</v>
      </c>
      <c r="W4368" t="s">
        <v>114</v>
      </c>
      <c r="X4368">
        <v>1</v>
      </c>
      <c r="Y4368">
        <v>0</v>
      </c>
      <c r="Z4368">
        <v>2000</v>
      </c>
      <c r="AA4368">
        <v>0</v>
      </c>
      <c r="AB4368">
        <v>717369</v>
      </c>
      <c r="AC4368" t="s">
        <v>47</v>
      </c>
      <c r="AD4368">
        <f>+VLOOKUP(T4368,items!$A$2:$D$1255,4,0)</f>
        <v>0</v>
      </c>
      <c r="AE4368">
        <f>+VLOOKUP(T4368,Tabla1[],5,0)</f>
        <v>0</v>
      </c>
      <c r="AF4368">
        <f t="shared" si="68"/>
        <v>4</v>
      </c>
    </row>
    <row r="4369" spans="1:34" x14ac:dyDescent="0.25">
      <c r="A4369">
        <v>100432</v>
      </c>
      <c r="B4369" t="s">
        <v>8778</v>
      </c>
      <c r="C4369" t="s">
        <v>75</v>
      </c>
      <c r="D4369">
        <v>0</v>
      </c>
      <c r="F4369" t="s">
        <v>6716</v>
      </c>
      <c r="G4369" t="s">
        <v>5557</v>
      </c>
      <c r="H4369" t="s">
        <v>8779</v>
      </c>
      <c r="I4369" t="s">
        <v>8780</v>
      </c>
      <c r="J4369" t="s">
        <v>8781</v>
      </c>
      <c r="K4369" t="s">
        <v>8782</v>
      </c>
      <c r="L4369" t="s">
        <v>37</v>
      </c>
      <c r="M4369" t="s">
        <v>5124</v>
      </c>
      <c r="N4369" t="s">
        <v>761</v>
      </c>
      <c r="O4369" t="s">
        <v>5513</v>
      </c>
      <c r="P4369" t="s">
        <v>3800</v>
      </c>
      <c r="Q4369" t="s">
        <v>975</v>
      </c>
      <c r="R4369" t="s">
        <v>764</v>
      </c>
      <c r="S4369" t="s">
        <v>44</v>
      </c>
      <c r="T4369" t="s">
        <v>8784</v>
      </c>
      <c r="U4369" t="s">
        <v>8785</v>
      </c>
      <c r="X4369">
        <v>8</v>
      </c>
      <c r="Y4369">
        <v>0</v>
      </c>
      <c r="Z4369">
        <v>0</v>
      </c>
      <c r="AA4369">
        <v>0</v>
      </c>
      <c r="AB4369">
        <v>2458200</v>
      </c>
      <c r="AC4369" t="s">
        <v>47</v>
      </c>
      <c r="AD4369">
        <f>+VLOOKUP(T4369,items!$A$2:$D$1255,4,0)</f>
        <v>0</v>
      </c>
      <c r="AE4369">
        <f>+VLOOKUP(T4369,Tabla1[],5,0)</f>
        <v>0</v>
      </c>
      <c r="AF4369">
        <f t="shared" si="68"/>
        <v>4</v>
      </c>
    </row>
    <row r="4370" spans="1:34" x14ac:dyDescent="0.25">
      <c r="A4370">
        <v>100432</v>
      </c>
      <c r="B4370" t="s">
        <v>8778</v>
      </c>
      <c r="C4370" t="s">
        <v>75</v>
      </c>
      <c r="D4370">
        <v>0</v>
      </c>
      <c r="F4370" t="s">
        <v>6716</v>
      </c>
      <c r="G4370" t="s">
        <v>5557</v>
      </c>
      <c r="H4370" t="s">
        <v>8779</v>
      </c>
      <c r="I4370" t="s">
        <v>8780</v>
      </c>
      <c r="J4370" t="s">
        <v>8781</v>
      </c>
      <c r="K4370" t="s">
        <v>8782</v>
      </c>
      <c r="L4370" t="s">
        <v>37</v>
      </c>
      <c r="M4370" t="s">
        <v>5124</v>
      </c>
      <c r="N4370" t="s">
        <v>761</v>
      </c>
      <c r="O4370" t="s">
        <v>5513</v>
      </c>
      <c r="P4370" t="s">
        <v>3800</v>
      </c>
      <c r="Q4370" t="s">
        <v>975</v>
      </c>
      <c r="R4370" t="s">
        <v>764</v>
      </c>
      <c r="S4370" t="s">
        <v>44</v>
      </c>
      <c r="T4370" t="s">
        <v>8786</v>
      </c>
      <c r="U4370" t="s">
        <v>8787</v>
      </c>
      <c r="X4370">
        <v>8</v>
      </c>
      <c r="Y4370">
        <v>0</v>
      </c>
      <c r="Z4370">
        <v>0</v>
      </c>
      <c r="AA4370">
        <v>0</v>
      </c>
      <c r="AB4370">
        <v>5276800</v>
      </c>
      <c r="AC4370" t="s">
        <v>47</v>
      </c>
      <c r="AD4370">
        <f>+VLOOKUP(T4370,items!$A$2:$D$1255,4,0)</f>
        <v>0</v>
      </c>
      <c r="AE4370">
        <f>+VLOOKUP(T4370,Tabla1[],5,0)</f>
        <v>0</v>
      </c>
      <c r="AF4370">
        <f t="shared" si="68"/>
        <v>4</v>
      </c>
    </row>
    <row r="4371" spans="1:34" x14ac:dyDescent="0.25">
      <c r="A4371">
        <v>100432</v>
      </c>
      <c r="B4371" t="s">
        <v>8778</v>
      </c>
      <c r="C4371" t="s">
        <v>75</v>
      </c>
      <c r="D4371">
        <v>0</v>
      </c>
      <c r="F4371" t="s">
        <v>6716</v>
      </c>
      <c r="G4371" t="s">
        <v>5557</v>
      </c>
      <c r="H4371" t="s">
        <v>8779</v>
      </c>
      <c r="I4371" t="s">
        <v>8780</v>
      </c>
      <c r="J4371" t="s">
        <v>8781</v>
      </c>
      <c r="K4371" t="s">
        <v>8782</v>
      </c>
      <c r="L4371" t="s">
        <v>37</v>
      </c>
      <c r="M4371" t="s">
        <v>5124</v>
      </c>
      <c r="N4371" t="s">
        <v>761</v>
      </c>
      <c r="O4371" t="s">
        <v>5513</v>
      </c>
      <c r="P4371" t="s">
        <v>3800</v>
      </c>
      <c r="Q4371" t="s">
        <v>975</v>
      </c>
      <c r="R4371" t="s">
        <v>764</v>
      </c>
      <c r="S4371" t="s">
        <v>44</v>
      </c>
      <c r="T4371" t="s">
        <v>6260</v>
      </c>
      <c r="U4371" t="s">
        <v>6261</v>
      </c>
      <c r="W4371" t="s">
        <v>114</v>
      </c>
      <c r="X4371">
        <v>1</v>
      </c>
      <c r="Y4371">
        <v>4847</v>
      </c>
      <c r="Z4371">
        <v>0</v>
      </c>
      <c r="AA4371">
        <v>0</v>
      </c>
      <c r="AB4371">
        <v>2264386</v>
      </c>
      <c r="AC4371" t="s">
        <v>47</v>
      </c>
      <c r="AD4371">
        <f>+VLOOKUP(T4371,items!$A$2:$D$1255,4,0)</f>
        <v>0</v>
      </c>
      <c r="AE4371">
        <f>+VLOOKUP(T4371,Tabla1[],5,0)</f>
        <v>0</v>
      </c>
      <c r="AF4371">
        <f t="shared" si="68"/>
        <v>4</v>
      </c>
    </row>
    <row r="4372" spans="1:34" x14ac:dyDescent="0.25">
      <c r="A4372">
        <v>100432</v>
      </c>
      <c r="B4372" t="s">
        <v>8778</v>
      </c>
      <c r="C4372" t="s">
        <v>75</v>
      </c>
      <c r="D4372">
        <v>0</v>
      </c>
      <c r="F4372" t="s">
        <v>6716</v>
      </c>
      <c r="G4372" t="s">
        <v>5557</v>
      </c>
      <c r="H4372" t="s">
        <v>8779</v>
      </c>
      <c r="I4372" t="s">
        <v>8780</v>
      </c>
      <c r="J4372" t="s">
        <v>8781</v>
      </c>
      <c r="K4372" t="s">
        <v>8782</v>
      </c>
      <c r="L4372" t="s">
        <v>37</v>
      </c>
      <c r="M4372" t="s">
        <v>5124</v>
      </c>
      <c r="N4372" t="s">
        <v>761</v>
      </c>
      <c r="O4372" t="s">
        <v>5513</v>
      </c>
      <c r="P4372" t="s">
        <v>3800</v>
      </c>
      <c r="Q4372" t="s">
        <v>975</v>
      </c>
      <c r="R4372" t="s">
        <v>764</v>
      </c>
      <c r="S4372" t="s">
        <v>44</v>
      </c>
      <c r="T4372" t="s">
        <v>6260</v>
      </c>
      <c r="U4372" t="s">
        <v>6261</v>
      </c>
      <c r="W4372" t="s">
        <v>114</v>
      </c>
      <c r="X4372">
        <v>1</v>
      </c>
      <c r="Y4372">
        <v>4137</v>
      </c>
      <c r="Z4372">
        <v>0</v>
      </c>
      <c r="AA4372">
        <v>0</v>
      </c>
      <c r="AB4372">
        <v>2141535</v>
      </c>
      <c r="AC4372" t="s">
        <v>47</v>
      </c>
      <c r="AD4372">
        <f>+VLOOKUP(T4372,items!$A$2:$D$1255,4,0)</f>
        <v>0</v>
      </c>
      <c r="AE4372">
        <f>+VLOOKUP(T4372,Tabla1[],5,0)</f>
        <v>0</v>
      </c>
      <c r="AF4372">
        <f t="shared" si="68"/>
        <v>4</v>
      </c>
    </row>
    <row r="4373" spans="1:34" x14ac:dyDescent="0.25">
      <c r="A4373">
        <v>100432</v>
      </c>
      <c r="B4373" t="s">
        <v>8778</v>
      </c>
      <c r="C4373" t="s">
        <v>75</v>
      </c>
      <c r="D4373">
        <v>0</v>
      </c>
      <c r="F4373" t="s">
        <v>6716</v>
      </c>
      <c r="G4373" t="s">
        <v>5557</v>
      </c>
      <c r="H4373" t="s">
        <v>8779</v>
      </c>
      <c r="I4373" t="s">
        <v>8780</v>
      </c>
      <c r="J4373" t="s">
        <v>8781</v>
      </c>
      <c r="K4373" t="s">
        <v>8782</v>
      </c>
      <c r="L4373" t="s">
        <v>37</v>
      </c>
      <c r="M4373" t="s">
        <v>5124</v>
      </c>
      <c r="N4373" t="s">
        <v>761</v>
      </c>
      <c r="O4373" t="s">
        <v>5513</v>
      </c>
      <c r="P4373" t="s">
        <v>3800</v>
      </c>
      <c r="Q4373" t="s">
        <v>975</v>
      </c>
      <c r="R4373" t="s">
        <v>764</v>
      </c>
      <c r="S4373" t="s">
        <v>44</v>
      </c>
      <c r="T4373" t="s">
        <v>6260</v>
      </c>
      <c r="U4373" t="s">
        <v>6261</v>
      </c>
      <c r="W4373" t="s">
        <v>114</v>
      </c>
      <c r="X4373">
        <v>1</v>
      </c>
      <c r="Y4373">
        <v>4229</v>
      </c>
      <c r="Z4373">
        <v>0</v>
      </c>
      <c r="AA4373">
        <v>0</v>
      </c>
      <c r="AB4373">
        <v>2599069</v>
      </c>
      <c r="AC4373" t="s">
        <v>47</v>
      </c>
      <c r="AD4373">
        <f>+VLOOKUP(T4373,items!$A$2:$D$1255,4,0)</f>
        <v>0</v>
      </c>
      <c r="AE4373">
        <f>+VLOOKUP(T4373,Tabla1[],5,0)</f>
        <v>0</v>
      </c>
      <c r="AF4373">
        <f t="shared" si="68"/>
        <v>4</v>
      </c>
    </row>
    <row r="4374" spans="1:34" x14ac:dyDescent="0.25">
      <c r="A4374">
        <v>100432</v>
      </c>
      <c r="B4374" t="s">
        <v>8778</v>
      </c>
      <c r="C4374" t="s">
        <v>75</v>
      </c>
      <c r="D4374">
        <v>0</v>
      </c>
      <c r="F4374" t="s">
        <v>6716</v>
      </c>
      <c r="G4374" t="s">
        <v>5557</v>
      </c>
      <c r="H4374" t="s">
        <v>8779</v>
      </c>
      <c r="I4374" t="s">
        <v>8780</v>
      </c>
      <c r="J4374" t="s">
        <v>8781</v>
      </c>
      <c r="K4374" t="s">
        <v>8782</v>
      </c>
      <c r="L4374" t="s">
        <v>37</v>
      </c>
      <c r="M4374" t="s">
        <v>5124</v>
      </c>
      <c r="N4374" t="s">
        <v>761</v>
      </c>
      <c r="O4374" t="s">
        <v>5513</v>
      </c>
      <c r="P4374" t="s">
        <v>3800</v>
      </c>
      <c r="Q4374" t="s">
        <v>975</v>
      </c>
      <c r="R4374" t="s">
        <v>764</v>
      </c>
      <c r="S4374" t="s">
        <v>44</v>
      </c>
      <c r="T4374" t="s">
        <v>751</v>
      </c>
      <c r="U4374" t="s">
        <v>752</v>
      </c>
      <c r="X4374">
        <v>1</v>
      </c>
      <c r="Y4374">
        <v>5788</v>
      </c>
      <c r="Z4374">
        <v>0</v>
      </c>
      <c r="AA4374">
        <v>0</v>
      </c>
      <c r="AB4374">
        <v>6001000</v>
      </c>
      <c r="AC4374" t="s">
        <v>47</v>
      </c>
      <c r="AD4374">
        <f>+VLOOKUP(T4374,items!$A$2:$D$1255,4,0)</f>
        <v>0</v>
      </c>
      <c r="AE4374">
        <f>+VLOOKUP(T4374,Tabla1[],5,0)</f>
        <v>0</v>
      </c>
      <c r="AF4374">
        <f t="shared" si="68"/>
        <v>4</v>
      </c>
    </row>
    <row r="4375" spans="1:34" x14ac:dyDescent="0.25">
      <c r="A4375">
        <v>100442</v>
      </c>
      <c r="B4375" t="s">
        <v>8788</v>
      </c>
      <c r="C4375" t="s">
        <v>75</v>
      </c>
      <c r="D4375">
        <v>0</v>
      </c>
      <c r="F4375" t="s">
        <v>6716</v>
      </c>
      <c r="G4375" t="s">
        <v>1974</v>
      </c>
      <c r="H4375" t="s">
        <v>8789</v>
      </c>
      <c r="I4375" t="s">
        <v>8790</v>
      </c>
      <c r="J4375" t="s">
        <v>8791</v>
      </c>
      <c r="K4375" t="s">
        <v>8792</v>
      </c>
      <c r="L4375" t="s">
        <v>8793</v>
      </c>
      <c r="M4375" t="s">
        <v>2608</v>
      </c>
      <c r="N4375" t="s">
        <v>2611</v>
      </c>
      <c r="O4375" t="s">
        <v>3934</v>
      </c>
      <c r="P4375" t="s">
        <v>609</v>
      </c>
      <c r="Q4375" t="s">
        <v>5542</v>
      </c>
      <c r="R4375" t="s">
        <v>127</v>
      </c>
      <c r="S4375" t="s">
        <v>256</v>
      </c>
      <c r="T4375" t="s">
        <v>94</v>
      </c>
      <c r="U4375" t="s">
        <v>95</v>
      </c>
      <c r="X4375">
        <v>1</v>
      </c>
      <c r="Y4375">
        <v>0</v>
      </c>
      <c r="Z4375">
        <v>0</v>
      </c>
      <c r="AA4375">
        <v>0</v>
      </c>
      <c r="AB4375">
        <v>50000</v>
      </c>
      <c r="AC4375" t="s">
        <v>47</v>
      </c>
      <c r="AD4375" t="e">
        <f>+VLOOKUP(T4375,items!$A$2:$D$1255,4,0)</f>
        <v>#N/A</v>
      </c>
      <c r="AE4375" t="e">
        <f>+VLOOKUP(T4375,Tabla1[],5,0)</f>
        <v>#N/A</v>
      </c>
      <c r="AF4375">
        <f t="shared" si="68"/>
        <v>1</v>
      </c>
    </row>
    <row r="4376" spans="1:34" x14ac:dyDescent="0.25">
      <c r="A4376">
        <v>100442</v>
      </c>
      <c r="B4376" t="s">
        <v>8788</v>
      </c>
      <c r="C4376" t="s">
        <v>75</v>
      </c>
      <c r="D4376">
        <v>0</v>
      </c>
      <c r="F4376" t="s">
        <v>6716</v>
      </c>
      <c r="G4376" t="s">
        <v>1974</v>
      </c>
      <c r="H4376" t="s">
        <v>8789</v>
      </c>
      <c r="I4376" t="s">
        <v>8790</v>
      </c>
      <c r="J4376" t="s">
        <v>8791</v>
      </c>
      <c r="K4376" t="s">
        <v>8792</v>
      </c>
      <c r="L4376" t="s">
        <v>8793</v>
      </c>
      <c r="M4376" t="s">
        <v>2608</v>
      </c>
      <c r="N4376" t="s">
        <v>2611</v>
      </c>
      <c r="O4376" t="s">
        <v>3934</v>
      </c>
      <c r="P4376" t="s">
        <v>609</v>
      </c>
      <c r="Q4376" t="s">
        <v>5542</v>
      </c>
      <c r="R4376" t="s">
        <v>127</v>
      </c>
      <c r="S4376" t="s">
        <v>256</v>
      </c>
      <c r="T4376" t="s">
        <v>826</v>
      </c>
      <c r="U4376" t="s">
        <v>2040</v>
      </c>
      <c r="V4376" t="s">
        <v>688</v>
      </c>
      <c r="X4376">
        <v>1</v>
      </c>
      <c r="Y4376">
        <v>4200</v>
      </c>
      <c r="Z4376">
        <v>0</v>
      </c>
      <c r="AA4376">
        <v>2600</v>
      </c>
      <c r="AB4376">
        <v>1544735</v>
      </c>
      <c r="AC4376" t="s">
        <v>47</v>
      </c>
      <c r="AD4376">
        <f>+VLOOKUP(T4376,items!$A$2:$D$1255,4,0)</f>
        <v>0</v>
      </c>
      <c r="AE4376">
        <f>+VLOOKUP(T4376,Tabla1[],5,0)</f>
        <v>0</v>
      </c>
      <c r="AF4376">
        <f t="shared" si="68"/>
        <v>1</v>
      </c>
    </row>
    <row r="4377" spans="1:34" x14ac:dyDescent="0.25">
      <c r="A4377">
        <v>100442</v>
      </c>
      <c r="B4377" t="s">
        <v>8788</v>
      </c>
      <c r="C4377" t="s">
        <v>75</v>
      </c>
      <c r="D4377">
        <v>0</v>
      </c>
      <c r="F4377" t="s">
        <v>6716</v>
      </c>
      <c r="G4377" t="s">
        <v>1974</v>
      </c>
      <c r="H4377" t="s">
        <v>8789</v>
      </c>
      <c r="I4377" t="s">
        <v>8790</v>
      </c>
      <c r="J4377" t="s">
        <v>8791</v>
      </c>
      <c r="K4377" t="s">
        <v>8792</v>
      </c>
      <c r="L4377" t="s">
        <v>8793</v>
      </c>
      <c r="M4377" t="s">
        <v>2608</v>
      </c>
      <c r="N4377" t="s">
        <v>2611</v>
      </c>
      <c r="O4377" t="s">
        <v>3934</v>
      </c>
      <c r="P4377" t="s">
        <v>609</v>
      </c>
      <c r="Q4377" t="s">
        <v>5542</v>
      </c>
      <c r="R4377" t="s">
        <v>127</v>
      </c>
      <c r="S4377" t="s">
        <v>256</v>
      </c>
      <c r="T4377" t="s">
        <v>392</v>
      </c>
      <c r="U4377" t="s">
        <v>393</v>
      </c>
      <c r="X4377">
        <v>1</v>
      </c>
      <c r="Y4377">
        <v>0</v>
      </c>
      <c r="Z4377">
        <v>0</v>
      </c>
      <c r="AA4377">
        <v>0</v>
      </c>
      <c r="AB4377">
        <v>440000</v>
      </c>
      <c r="AC4377" t="s">
        <v>47</v>
      </c>
      <c r="AD4377" t="e">
        <f>+VLOOKUP(T4377,items!$A$2:$D$1255,4,0)</f>
        <v>#N/A</v>
      </c>
      <c r="AE4377" t="e">
        <f>+VLOOKUP(T4377,Tabla1[],5,0)</f>
        <v>#N/A</v>
      </c>
      <c r="AF4377">
        <f t="shared" si="68"/>
        <v>1</v>
      </c>
    </row>
    <row r="4378" spans="1:34" x14ac:dyDescent="0.25">
      <c r="A4378">
        <v>100456</v>
      </c>
      <c r="B4378" t="s">
        <v>8794</v>
      </c>
      <c r="C4378" t="s">
        <v>75</v>
      </c>
      <c r="D4378">
        <v>0</v>
      </c>
      <c r="F4378" t="s">
        <v>76</v>
      </c>
      <c r="G4378" t="s">
        <v>611</v>
      </c>
      <c r="H4378" t="s">
        <v>8795</v>
      </c>
      <c r="I4378" t="s">
        <v>8796</v>
      </c>
      <c r="J4378" t="s">
        <v>8797</v>
      </c>
      <c r="K4378" t="s">
        <v>8798</v>
      </c>
      <c r="L4378" t="s">
        <v>8799</v>
      </c>
      <c r="M4378" t="s">
        <v>2801</v>
      </c>
      <c r="N4378" t="s">
        <v>2802</v>
      </c>
      <c r="O4378" t="s">
        <v>269</v>
      </c>
      <c r="P4378" t="s">
        <v>8689</v>
      </c>
      <c r="Q4378" t="s">
        <v>8620</v>
      </c>
      <c r="R4378" t="s">
        <v>127</v>
      </c>
      <c r="S4378" t="s">
        <v>108</v>
      </c>
      <c r="T4378" t="s">
        <v>918</v>
      </c>
      <c r="U4378" t="s">
        <v>919</v>
      </c>
      <c r="W4378" t="s">
        <v>93</v>
      </c>
      <c r="X4378">
        <v>1</v>
      </c>
      <c r="Y4378">
        <v>0</v>
      </c>
      <c r="Z4378">
        <v>0</v>
      </c>
      <c r="AA4378">
        <v>300</v>
      </c>
      <c r="AB4378">
        <v>320000</v>
      </c>
      <c r="AC4378" t="s">
        <v>47</v>
      </c>
      <c r="AD4378">
        <f>+VLOOKUP(T4378,items!$A$2:$D$1255,4,0)</f>
        <v>0</v>
      </c>
      <c r="AE4378">
        <f>+VLOOKUP(T4378,Tabla1[],5,0)</f>
        <v>0</v>
      </c>
      <c r="AF4378">
        <f t="shared" si="68"/>
        <v>3</v>
      </c>
    </row>
    <row r="4379" spans="1:34" x14ac:dyDescent="0.25">
      <c r="A4379">
        <v>100456</v>
      </c>
      <c r="B4379" t="s">
        <v>8794</v>
      </c>
      <c r="C4379" t="s">
        <v>75</v>
      </c>
      <c r="D4379">
        <v>0</v>
      </c>
      <c r="F4379" t="s">
        <v>76</v>
      </c>
      <c r="G4379" t="s">
        <v>611</v>
      </c>
      <c r="H4379" t="s">
        <v>8795</v>
      </c>
      <c r="I4379" t="s">
        <v>8796</v>
      </c>
      <c r="J4379" t="s">
        <v>8797</v>
      </c>
      <c r="K4379" t="s">
        <v>8798</v>
      </c>
      <c r="L4379" t="s">
        <v>8799</v>
      </c>
      <c r="M4379" t="s">
        <v>2801</v>
      </c>
      <c r="N4379" t="s">
        <v>2802</v>
      </c>
      <c r="O4379" t="s">
        <v>269</v>
      </c>
      <c r="P4379" t="s">
        <v>8689</v>
      </c>
      <c r="Q4379" t="s">
        <v>8620</v>
      </c>
      <c r="R4379" t="s">
        <v>127</v>
      </c>
      <c r="S4379" t="s">
        <v>108</v>
      </c>
      <c r="T4379" t="s">
        <v>857</v>
      </c>
      <c r="U4379" t="s">
        <v>858</v>
      </c>
      <c r="V4379" t="s">
        <v>1609</v>
      </c>
      <c r="W4379" t="s">
        <v>93</v>
      </c>
      <c r="X4379">
        <v>1</v>
      </c>
      <c r="Y4379">
        <v>3500</v>
      </c>
      <c r="Z4379">
        <v>0</v>
      </c>
      <c r="AA4379">
        <v>2000</v>
      </c>
      <c r="AB4379">
        <v>3384000</v>
      </c>
      <c r="AC4379" t="s">
        <v>47</v>
      </c>
      <c r="AD4379" t="str">
        <f>+VLOOKUP(T4379,items!$A$2:$D$1255,4,0)</f>
        <v>SOMBRALINA</v>
      </c>
      <c r="AE4379" t="str">
        <f>+VLOOKUP(T4379,Tabla1[],5,0)</f>
        <v>MANUAL</v>
      </c>
      <c r="AF4379">
        <f t="shared" si="68"/>
        <v>3</v>
      </c>
    </row>
    <row r="4380" spans="1:34" x14ac:dyDescent="0.25">
      <c r="A4380">
        <v>100459</v>
      </c>
      <c r="B4380" t="s">
        <v>8800</v>
      </c>
      <c r="C4380" t="s">
        <v>75</v>
      </c>
      <c r="D4380">
        <v>0</v>
      </c>
      <c r="F4380" t="s">
        <v>6716</v>
      </c>
      <c r="G4380" t="s">
        <v>6716</v>
      </c>
      <c r="H4380" t="s">
        <v>8801</v>
      </c>
      <c r="I4380" t="s">
        <v>37</v>
      </c>
      <c r="J4380" t="s">
        <v>8802</v>
      </c>
      <c r="K4380" t="s">
        <v>8803</v>
      </c>
      <c r="L4380" t="s">
        <v>37</v>
      </c>
      <c r="M4380" t="s">
        <v>4415</v>
      </c>
      <c r="N4380" t="s">
        <v>4415</v>
      </c>
      <c r="O4380" t="s">
        <v>76</v>
      </c>
      <c r="P4380" t="s">
        <v>5124</v>
      </c>
      <c r="Q4380" t="s">
        <v>5124</v>
      </c>
      <c r="R4380" t="s">
        <v>127</v>
      </c>
      <c r="S4380" t="s">
        <v>346</v>
      </c>
      <c r="T4380" t="s">
        <v>1411</v>
      </c>
      <c r="U4380" t="s">
        <v>867</v>
      </c>
      <c r="X4380">
        <v>4</v>
      </c>
      <c r="Y4380">
        <v>0</v>
      </c>
      <c r="Z4380">
        <v>0</v>
      </c>
      <c r="AA4380">
        <v>0</v>
      </c>
      <c r="AB4380">
        <v>210400</v>
      </c>
      <c r="AC4380" t="s">
        <v>47</v>
      </c>
      <c r="AD4380">
        <f>+VLOOKUP(T4380,items!$A$2:$D$1255,4,0)</f>
        <v>0</v>
      </c>
      <c r="AE4380">
        <f>+VLOOKUP(T4380,Tabla1[],5,0)</f>
        <v>0</v>
      </c>
      <c r="AF4380">
        <f t="shared" si="68"/>
        <v>1</v>
      </c>
    </row>
    <row r="4381" spans="1:34" x14ac:dyDescent="0.25">
      <c r="A4381">
        <v>100466</v>
      </c>
      <c r="B4381" t="s">
        <v>4461</v>
      </c>
      <c r="C4381" t="s">
        <v>33</v>
      </c>
      <c r="D4381">
        <v>0</v>
      </c>
      <c r="F4381" t="s">
        <v>608</v>
      </c>
      <c r="G4381" t="s">
        <v>5124</v>
      </c>
      <c r="H4381" t="s">
        <v>8804</v>
      </c>
      <c r="I4381" t="s">
        <v>37</v>
      </c>
      <c r="J4381" t="s">
        <v>8805</v>
      </c>
      <c r="K4381" t="s">
        <v>8806</v>
      </c>
      <c r="L4381" t="s">
        <v>37</v>
      </c>
      <c r="M4381" t="s">
        <v>5541</v>
      </c>
      <c r="N4381" t="s">
        <v>5541</v>
      </c>
      <c r="O4381" t="s">
        <v>2611</v>
      </c>
      <c r="P4381" t="s">
        <v>4321</v>
      </c>
      <c r="Q4381" t="s">
        <v>4321</v>
      </c>
      <c r="R4381" t="s">
        <v>127</v>
      </c>
      <c r="S4381" t="s">
        <v>272</v>
      </c>
      <c r="T4381" t="s">
        <v>8807</v>
      </c>
      <c r="U4381" t="s">
        <v>8808</v>
      </c>
      <c r="X4381">
        <v>4</v>
      </c>
      <c r="Y4381">
        <v>0</v>
      </c>
      <c r="Z4381">
        <v>0</v>
      </c>
      <c r="AA4381">
        <v>0</v>
      </c>
      <c r="AB4381" s="14">
        <v>1899604.8</v>
      </c>
      <c r="AC4381" t="s">
        <v>47</v>
      </c>
      <c r="AD4381">
        <f>+VLOOKUP(T4381,items!$A$2:$D$1255,4,0)</f>
        <v>0</v>
      </c>
      <c r="AE4381">
        <f>+VLOOKUP(T4381,Tabla1[],5,0)</f>
        <v>0</v>
      </c>
      <c r="AF4381">
        <f t="shared" si="68"/>
        <v>1</v>
      </c>
      <c r="AG4381">
        <v>3816</v>
      </c>
      <c r="AH4381" s="14">
        <v>1899604.8</v>
      </c>
    </row>
    <row r="4382" spans="1:34" x14ac:dyDescent="0.25">
      <c r="A4382">
        <v>100471</v>
      </c>
      <c r="B4382" t="s">
        <v>8809</v>
      </c>
      <c r="C4382" t="s">
        <v>75</v>
      </c>
      <c r="D4382">
        <v>0</v>
      </c>
      <c r="F4382" t="s">
        <v>608</v>
      </c>
      <c r="G4382" t="s">
        <v>608</v>
      </c>
      <c r="H4382" t="s">
        <v>8810</v>
      </c>
      <c r="I4382" t="s">
        <v>37</v>
      </c>
      <c r="J4382" t="s">
        <v>8811</v>
      </c>
      <c r="K4382" t="s">
        <v>8812</v>
      </c>
      <c r="L4382" t="s">
        <v>37</v>
      </c>
      <c r="M4382" t="s">
        <v>4415</v>
      </c>
      <c r="N4382" t="s">
        <v>4415</v>
      </c>
      <c r="O4382" t="s">
        <v>76</v>
      </c>
      <c r="P4382" t="s">
        <v>5124</v>
      </c>
      <c r="Q4382" t="s">
        <v>5124</v>
      </c>
      <c r="R4382" t="s">
        <v>43</v>
      </c>
      <c r="S4382" t="s">
        <v>164</v>
      </c>
      <c r="T4382" t="s">
        <v>816</v>
      </c>
      <c r="U4382" t="s">
        <v>817</v>
      </c>
      <c r="X4382">
        <v>1</v>
      </c>
      <c r="Y4382">
        <v>0</v>
      </c>
      <c r="Z4382">
        <v>0</v>
      </c>
      <c r="AA4382">
        <v>0</v>
      </c>
      <c r="AB4382">
        <v>156800</v>
      </c>
      <c r="AC4382" t="s">
        <v>47</v>
      </c>
      <c r="AD4382">
        <f>+VLOOKUP(T4382,items!$A$2:$D$1255,4,0)</f>
        <v>0</v>
      </c>
      <c r="AE4382">
        <f>+VLOOKUP(T4382,Tabla1[],5,0)</f>
        <v>0</v>
      </c>
      <c r="AF4382">
        <f t="shared" si="68"/>
        <v>1</v>
      </c>
    </row>
    <row r="4383" spans="1:34" x14ac:dyDescent="0.25">
      <c r="A4383">
        <v>100471</v>
      </c>
      <c r="B4383" t="s">
        <v>8809</v>
      </c>
      <c r="C4383" t="s">
        <v>75</v>
      </c>
      <c r="D4383">
        <v>0</v>
      </c>
      <c r="F4383" t="s">
        <v>608</v>
      </c>
      <c r="G4383" t="s">
        <v>608</v>
      </c>
      <c r="H4383" t="s">
        <v>8810</v>
      </c>
      <c r="I4383" t="s">
        <v>37</v>
      </c>
      <c r="J4383" t="s">
        <v>8811</v>
      </c>
      <c r="K4383" t="s">
        <v>8812</v>
      </c>
      <c r="L4383" t="s">
        <v>37</v>
      </c>
      <c r="M4383" t="s">
        <v>4415</v>
      </c>
      <c r="N4383" t="s">
        <v>4415</v>
      </c>
      <c r="O4383" t="s">
        <v>76</v>
      </c>
      <c r="P4383" t="s">
        <v>5124</v>
      </c>
      <c r="Q4383" t="s">
        <v>5124</v>
      </c>
      <c r="R4383" t="s">
        <v>43</v>
      </c>
      <c r="S4383" t="s">
        <v>164</v>
      </c>
      <c r="T4383" t="s">
        <v>1370</v>
      </c>
      <c r="U4383" t="s">
        <v>1371</v>
      </c>
      <c r="X4383">
        <v>3</v>
      </c>
      <c r="Y4383">
        <v>0</v>
      </c>
      <c r="Z4383">
        <v>0</v>
      </c>
      <c r="AA4383">
        <v>0</v>
      </c>
      <c r="AB4383">
        <v>1098000</v>
      </c>
      <c r="AC4383" t="s">
        <v>47</v>
      </c>
      <c r="AD4383">
        <f>+VLOOKUP(T4383,items!$A$2:$D$1255,4,0)</f>
        <v>0</v>
      </c>
      <c r="AE4383">
        <f>+VLOOKUP(T4383,Tabla1[],5,0)</f>
        <v>0</v>
      </c>
      <c r="AF4383">
        <f t="shared" si="68"/>
        <v>1</v>
      </c>
    </row>
    <row r="4384" spans="1:34" x14ac:dyDescent="0.25">
      <c r="A4384">
        <v>100471</v>
      </c>
      <c r="B4384" t="s">
        <v>8809</v>
      </c>
      <c r="C4384" t="s">
        <v>75</v>
      </c>
      <c r="D4384">
        <v>0</v>
      </c>
      <c r="F4384" t="s">
        <v>608</v>
      </c>
      <c r="G4384" t="s">
        <v>608</v>
      </c>
      <c r="H4384" t="s">
        <v>8810</v>
      </c>
      <c r="I4384" t="s">
        <v>37</v>
      </c>
      <c r="J4384" t="s">
        <v>8811</v>
      </c>
      <c r="K4384" t="s">
        <v>8812</v>
      </c>
      <c r="L4384" t="s">
        <v>37</v>
      </c>
      <c r="M4384" t="s">
        <v>4415</v>
      </c>
      <c r="N4384" t="s">
        <v>4415</v>
      </c>
      <c r="O4384" t="s">
        <v>76</v>
      </c>
      <c r="P4384" t="s">
        <v>5124</v>
      </c>
      <c r="Q4384" t="s">
        <v>5124</v>
      </c>
      <c r="R4384" t="s">
        <v>43</v>
      </c>
      <c r="S4384" t="s">
        <v>164</v>
      </c>
      <c r="T4384" t="s">
        <v>1438</v>
      </c>
      <c r="U4384" t="s">
        <v>1439</v>
      </c>
      <c r="X4384">
        <v>1</v>
      </c>
      <c r="Y4384">
        <v>0</v>
      </c>
      <c r="Z4384">
        <v>0</v>
      </c>
      <c r="AA4384">
        <v>0</v>
      </c>
      <c r="AB4384">
        <v>200000</v>
      </c>
      <c r="AC4384" t="s">
        <v>47</v>
      </c>
      <c r="AD4384">
        <f>+VLOOKUP(T4384,items!$A$2:$D$1255,4,0)</f>
        <v>0</v>
      </c>
      <c r="AE4384">
        <f>+VLOOKUP(T4384,Tabla1[],5,0)</f>
        <v>0</v>
      </c>
      <c r="AF4384">
        <f t="shared" si="68"/>
        <v>1</v>
      </c>
    </row>
    <row r="4385" spans="1:32" x14ac:dyDescent="0.25">
      <c r="A4385">
        <v>100477</v>
      </c>
      <c r="B4385" t="s">
        <v>2913</v>
      </c>
      <c r="C4385" t="s">
        <v>75</v>
      </c>
      <c r="D4385">
        <v>0</v>
      </c>
      <c r="F4385" t="s">
        <v>608</v>
      </c>
      <c r="G4385" t="s">
        <v>4415</v>
      </c>
      <c r="H4385" t="s">
        <v>8813</v>
      </c>
      <c r="I4385" t="s">
        <v>37</v>
      </c>
      <c r="J4385" t="s">
        <v>8814</v>
      </c>
      <c r="K4385" t="s">
        <v>8815</v>
      </c>
      <c r="L4385" t="s">
        <v>37</v>
      </c>
      <c r="M4385" t="s">
        <v>76</v>
      </c>
      <c r="N4385" t="s">
        <v>76</v>
      </c>
      <c r="O4385" t="s">
        <v>5124</v>
      </c>
      <c r="P4385" t="s">
        <v>6792</v>
      </c>
      <c r="Q4385" t="s">
        <v>2608</v>
      </c>
      <c r="R4385" t="s">
        <v>127</v>
      </c>
      <c r="S4385" t="s">
        <v>108</v>
      </c>
      <c r="T4385" t="s">
        <v>7796</v>
      </c>
      <c r="U4385" t="s">
        <v>7797</v>
      </c>
      <c r="X4385">
        <v>1</v>
      </c>
      <c r="Y4385">
        <v>0</v>
      </c>
      <c r="Z4385">
        <v>0</v>
      </c>
      <c r="AA4385">
        <v>0</v>
      </c>
      <c r="AB4385">
        <v>207830</v>
      </c>
      <c r="AC4385" t="s">
        <v>47</v>
      </c>
      <c r="AD4385">
        <f>+VLOOKUP(T4385,items!$A$2:$D$1255,4,0)</f>
        <v>0</v>
      </c>
      <c r="AE4385">
        <f>+VLOOKUP(T4385,Tabla1[],5,0)</f>
        <v>0</v>
      </c>
      <c r="AF4385">
        <f t="shared" si="68"/>
        <v>1</v>
      </c>
    </row>
    <row r="4386" spans="1:32" x14ac:dyDescent="0.25">
      <c r="A4386">
        <v>100477</v>
      </c>
      <c r="B4386" t="s">
        <v>2913</v>
      </c>
      <c r="C4386" t="s">
        <v>75</v>
      </c>
      <c r="D4386">
        <v>0</v>
      </c>
      <c r="F4386" t="s">
        <v>608</v>
      </c>
      <c r="G4386" t="s">
        <v>4415</v>
      </c>
      <c r="H4386" t="s">
        <v>8813</v>
      </c>
      <c r="I4386" t="s">
        <v>37</v>
      </c>
      <c r="J4386" t="s">
        <v>8814</v>
      </c>
      <c r="K4386" t="s">
        <v>8815</v>
      </c>
      <c r="L4386" t="s">
        <v>37</v>
      </c>
      <c r="M4386" t="s">
        <v>76</v>
      </c>
      <c r="N4386" t="s">
        <v>76</v>
      </c>
      <c r="O4386" t="s">
        <v>5124</v>
      </c>
      <c r="P4386" t="s">
        <v>6792</v>
      </c>
      <c r="Q4386" t="s">
        <v>2608</v>
      </c>
      <c r="R4386" t="s">
        <v>127</v>
      </c>
      <c r="S4386" t="s">
        <v>108</v>
      </c>
      <c r="T4386" t="s">
        <v>6487</v>
      </c>
      <c r="U4386" t="s">
        <v>7125</v>
      </c>
      <c r="X4386">
        <v>1</v>
      </c>
      <c r="Y4386">
        <v>0</v>
      </c>
      <c r="Z4386">
        <v>0</v>
      </c>
      <c r="AA4386">
        <v>0</v>
      </c>
      <c r="AB4386">
        <v>2109290</v>
      </c>
      <c r="AC4386" t="s">
        <v>47</v>
      </c>
      <c r="AD4386">
        <f>+VLOOKUP(T4386,items!$A$2:$D$1255,4,0)</f>
        <v>0</v>
      </c>
      <c r="AE4386">
        <f>+VLOOKUP(T4386,Tabla1[],5,0)</f>
        <v>0</v>
      </c>
      <c r="AF4386">
        <f t="shared" si="68"/>
        <v>1</v>
      </c>
    </row>
    <row r="4387" spans="1:32" x14ac:dyDescent="0.25">
      <c r="A4387">
        <v>100486</v>
      </c>
      <c r="B4387" t="s">
        <v>8816</v>
      </c>
      <c r="C4387" t="s">
        <v>1065</v>
      </c>
      <c r="D4387">
        <v>0</v>
      </c>
      <c r="F4387" t="s">
        <v>608</v>
      </c>
      <c r="G4387" t="s">
        <v>76</v>
      </c>
      <c r="H4387" t="s">
        <v>8817</v>
      </c>
      <c r="I4387" t="s">
        <v>37</v>
      </c>
      <c r="J4387" t="s">
        <v>37</v>
      </c>
      <c r="K4387" t="s">
        <v>8818</v>
      </c>
      <c r="L4387" t="s">
        <v>8819</v>
      </c>
      <c r="M4387" t="s">
        <v>5124</v>
      </c>
      <c r="N4387" t="s">
        <v>5124</v>
      </c>
      <c r="O4387" t="s">
        <v>8032</v>
      </c>
      <c r="P4387" t="s">
        <v>262</v>
      </c>
      <c r="Q4387" t="s">
        <v>262</v>
      </c>
      <c r="R4387" t="s">
        <v>127</v>
      </c>
      <c r="S4387" t="s">
        <v>108</v>
      </c>
      <c r="T4387" t="s">
        <v>2786</v>
      </c>
      <c r="U4387" t="s">
        <v>2787</v>
      </c>
      <c r="W4387" t="s">
        <v>117</v>
      </c>
      <c r="X4387">
        <v>1</v>
      </c>
      <c r="Y4387">
        <v>0</v>
      </c>
      <c r="Z4387">
        <v>0</v>
      </c>
      <c r="AA4387">
        <v>0</v>
      </c>
      <c r="AB4387">
        <v>1533884</v>
      </c>
      <c r="AC4387" t="s">
        <v>47</v>
      </c>
      <c r="AD4387" t="str">
        <f>+VLOOKUP(T4387,items!$A$2:$D$1255,4,0)</f>
        <v>MUEBLES</v>
      </c>
      <c r="AE4387">
        <f>+VLOOKUP(T4387,Tabla1[],5,0)</f>
        <v>0</v>
      </c>
      <c r="AF4387">
        <f t="shared" si="68"/>
        <v>2</v>
      </c>
    </row>
    <row r="4388" spans="1:32" x14ac:dyDescent="0.25">
      <c r="A4388">
        <v>100487</v>
      </c>
      <c r="B4388" t="s">
        <v>8820</v>
      </c>
      <c r="C4388" t="s">
        <v>75</v>
      </c>
      <c r="D4388">
        <v>0</v>
      </c>
      <c r="F4388" t="s">
        <v>608</v>
      </c>
      <c r="G4388" t="s">
        <v>5124</v>
      </c>
      <c r="H4388" t="s">
        <v>8821</v>
      </c>
      <c r="I4388" t="s">
        <v>37</v>
      </c>
      <c r="J4388" t="s">
        <v>8822</v>
      </c>
      <c r="K4388" t="s">
        <v>8823</v>
      </c>
      <c r="L4388" t="s">
        <v>8824</v>
      </c>
      <c r="M4388" t="s">
        <v>5541</v>
      </c>
      <c r="N4388" t="s">
        <v>5541</v>
      </c>
      <c r="O4388" t="s">
        <v>2608</v>
      </c>
      <c r="P4388" t="s">
        <v>3935</v>
      </c>
      <c r="Q4388" t="s">
        <v>5505</v>
      </c>
      <c r="R4388" t="s">
        <v>63</v>
      </c>
      <c r="S4388" t="s">
        <v>44</v>
      </c>
      <c r="T4388" t="s">
        <v>6831</v>
      </c>
      <c r="U4388" t="s">
        <v>6832</v>
      </c>
      <c r="X4388">
        <v>3</v>
      </c>
      <c r="Y4388">
        <v>0</v>
      </c>
      <c r="Z4388">
        <v>0</v>
      </c>
      <c r="AA4388">
        <v>0</v>
      </c>
      <c r="AB4388">
        <v>162000</v>
      </c>
      <c r="AC4388" t="s">
        <v>47</v>
      </c>
      <c r="AD4388">
        <f>+VLOOKUP(T4388,items!$A$2:$D$1255,4,0)</f>
        <v>0</v>
      </c>
      <c r="AE4388">
        <f>+VLOOKUP(T4388,Tabla1[],5,0)</f>
        <v>0</v>
      </c>
      <c r="AF4388">
        <f t="shared" si="68"/>
        <v>1</v>
      </c>
    </row>
    <row r="4389" spans="1:32" x14ac:dyDescent="0.25">
      <c r="A4389">
        <v>100487</v>
      </c>
      <c r="B4389" t="s">
        <v>8820</v>
      </c>
      <c r="C4389" t="s">
        <v>75</v>
      </c>
      <c r="D4389">
        <v>0</v>
      </c>
      <c r="F4389" t="s">
        <v>608</v>
      </c>
      <c r="G4389" t="s">
        <v>5124</v>
      </c>
      <c r="H4389" t="s">
        <v>8821</v>
      </c>
      <c r="I4389" t="s">
        <v>37</v>
      </c>
      <c r="J4389" t="s">
        <v>8822</v>
      </c>
      <c r="K4389" t="s">
        <v>8823</v>
      </c>
      <c r="L4389" t="s">
        <v>8824</v>
      </c>
      <c r="M4389" t="s">
        <v>5541</v>
      </c>
      <c r="N4389" t="s">
        <v>5541</v>
      </c>
      <c r="O4389" t="s">
        <v>2608</v>
      </c>
      <c r="P4389" t="s">
        <v>3935</v>
      </c>
      <c r="Q4389" t="s">
        <v>5505</v>
      </c>
      <c r="R4389" t="s">
        <v>63</v>
      </c>
      <c r="S4389" t="s">
        <v>44</v>
      </c>
      <c r="T4389" t="s">
        <v>94</v>
      </c>
      <c r="U4389" t="s">
        <v>95</v>
      </c>
      <c r="X4389">
        <v>2</v>
      </c>
      <c r="Y4389">
        <v>0</v>
      </c>
      <c r="Z4389">
        <v>0</v>
      </c>
      <c r="AA4389">
        <v>0</v>
      </c>
      <c r="AB4389">
        <v>240000</v>
      </c>
      <c r="AC4389" t="s">
        <v>47</v>
      </c>
      <c r="AD4389" t="e">
        <f>+VLOOKUP(T4389,items!$A$2:$D$1255,4,0)</f>
        <v>#N/A</v>
      </c>
      <c r="AE4389" t="e">
        <f>+VLOOKUP(T4389,Tabla1[],5,0)</f>
        <v>#N/A</v>
      </c>
      <c r="AF4389">
        <f t="shared" si="68"/>
        <v>1</v>
      </c>
    </row>
    <row r="4390" spans="1:32" x14ac:dyDescent="0.25">
      <c r="A4390">
        <v>100500</v>
      </c>
      <c r="B4390" t="s">
        <v>1833</v>
      </c>
      <c r="C4390" t="s">
        <v>75</v>
      </c>
      <c r="D4390">
        <v>0</v>
      </c>
      <c r="F4390" t="s">
        <v>608</v>
      </c>
      <c r="G4390" t="s">
        <v>4415</v>
      </c>
      <c r="H4390" t="s">
        <v>8825</v>
      </c>
      <c r="I4390" t="s">
        <v>8826</v>
      </c>
      <c r="J4390" t="s">
        <v>8827</v>
      </c>
      <c r="K4390" t="s">
        <v>8828</v>
      </c>
      <c r="L4390" t="s">
        <v>37</v>
      </c>
      <c r="M4390" t="s">
        <v>1974</v>
      </c>
      <c r="N4390" t="s">
        <v>5541</v>
      </c>
      <c r="O4390" t="s">
        <v>3935</v>
      </c>
      <c r="P4390" t="s">
        <v>5505</v>
      </c>
      <c r="Q4390" t="s">
        <v>5505</v>
      </c>
      <c r="R4390" t="s">
        <v>127</v>
      </c>
      <c r="S4390" t="s">
        <v>164</v>
      </c>
      <c r="T4390" t="s">
        <v>7264</v>
      </c>
      <c r="U4390" t="s">
        <v>7265</v>
      </c>
      <c r="V4390" t="s">
        <v>529</v>
      </c>
      <c r="W4390" t="s">
        <v>1095</v>
      </c>
      <c r="X4390">
        <v>1</v>
      </c>
      <c r="Y4390">
        <v>2500</v>
      </c>
      <c r="Z4390">
        <v>0</v>
      </c>
      <c r="AA4390">
        <v>1500</v>
      </c>
      <c r="AB4390">
        <v>1252200</v>
      </c>
      <c r="AC4390" t="s">
        <v>47</v>
      </c>
      <c r="AD4390" t="str">
        <f>+VLOOKUP(T4390,items!$A$2:$D$1255,4,0)</f>
        <v>BANETA</v>
      </c>
      <c r="AE4390" t="str">
        <f>+VLOOKUP(T4390,Tabla1[],5,0)</f>
        <v>PROYECTANTE</v>
      </c>
      <c r="AF4390">
        <f t="shared" si="68"/>
        <v>1</v>
      </c>
    </row>
    <row r="4391" spans="1:32" x14ac:dyDescent="0.25">
      <c r="A4391">
        <v>100501</v>
      </c>
      <c r="B4391" t="s">
        <v>1961</v>
      </c>
      <c r="C4391" t="s">
        <v>75</v>
      </c>
      <c r="D4391">
        <v>0</v>
      </c>
      <c r="F4391" t="s">
        <v>608</v>
      </c>
      <c r="G4391" t="s">
        <v>608</v>
      </c>
      <c r="H4391" t="s">
        <v>8829</v>
      </c>
      <c r="I4391" t="s">
        <v>37</v>
      </c>
      <c r="J4391" t="s">
        <v>8830</v>
      </c>
      <c r="K4391" t="s">
        <v>8831</v>
      </c>
      <c r="L4391" t="s">
        <v>37</v>
      </c>
      <c r="M4391" t="s">
        <v>4415</v>
      </c>
      <c r="N4391" t="s">
        <v>4415</v>
      </c>
      <c r="O4391" t="s">
        <v>76</v>
      </c>
      <c r="P4391" t="s">
        <v>5124</v>
      </c>
      <c r="Q4391" t="s">
        <v>5124</v>
      </c>
      <c r="R4391" t="s">
        <v>43</v>
      </c>
      <c r="S4391" t="s">
        <v>164</v>
      </c>
      <c r="T4391" t="s">
        <v>1469</v>
      </c>
      <c r="U4391" t="s">
        <v>578</v>
      </c>
      <c r="X4391">
        <v>5</v>
      </c>
      <c r="Y4391">
        <v>0</v>
      </c>
      <c r="Z4391">
        <v>0</v>
      </c>
      <c r="AA4391">
        <v>0</v>
      </c>
      <c r="AB4391">
        <v>263000</v>
      </c>
      <c r="AC4391" t="s">
        <v>47</v>
      </c>
      <c r="AD4391">
        <f>+VLOOKUP(T4391,items!$A$2:$D$1255,4,0)</f>
        <v>0</v>
      </c>
      <c r="AE4391">
        <f>+VLOOKUP(T4391,Tabla1[],5,0)</f>
        <v>0</v>
      </c>
      <c r="AF4391">
        <f t="shared" si="68"/>
        <v>1</v>
      </c>
    </row>
    <row r="4392" spans="1:32" x14ac:dyDescent="0.25">
      <c r="A4392">
        <v>100508</v>
      </c>
      <c r="B4392" t="s">
        <v>8832</v>
      </c>
      <c r="C4392" t="s">
        <v>75</v>
      </c>
      <c r="D4392">
        <v>0</v>
      </c>
      <c r="F4392" t="s">
        <v>4415</v>
      </c>
      <c r="G4392" t="s">
        <v>189</v>
      </c>
      <c r="H4392" t="s">
        <v>8833</v>
      </c>
      <c r="I4392" t="s">
        <v>37</v>
      </c>
      <c r="J4392" t="s">
        <v>8834</v>
      </c>
      <c r="K4392" t="s">
        <v>8835</v>
      </c>
      <c r="L4392" t="s">
        <v>8836</v>
      </c>
      <c r="M4392" t="s">
        <v>8837</v>
      </c>
      <c r="N4392" t="s">
        <v>8837</v>
      </c>
      <c r="O4392" t="s">
        <v>7235</v>
      </c>
      <c r="P4392" t="s">
        <v>5514</v>
      </c>
      <c r="Q4392" t="s">
        <v>3549</v>
      </c>
      <c r="R4392" t="s">
        <v>63</v>
      </c>
      <c r="S4392" t="s">
        <v>256</v>
      </c>
      <c r="T4392" t="s">
        <v>94</v>
      </c>
      <c r="U4392" t="s">
        <v>95</v>
      </c>
      <c r="X4392">
        <v>1</v>
      </c>
      <c r="Y4392">
        <v>0</v>
      </c>
      <c r="Z4392">
        <v>0</v>
      </c>
      <c r="AA4392">
        <v>0</v>
      </c>
      <c r="AB4392">
        <v>150000</v>
      </c>
      <c r="AC4392" t="s">
        <v>47</v>
      </c>
      <c r="AD4392" t="e">
        <f>+VLOOKUP(T4392,items!$A$2:$D$1255,4,0)</f>
        <v>#N/A</v>
      </c>
      <c r="AE4392" t="e">
        <f>+VLOOKUP(T4392,Tabla1[],5,0)</f>
        <v>#N/A</v>
      </c>
      <c r="AF4392">
        <f t="shared" si="68"/>
        <v>5</v>
      </c>
    </row>
    <row r="4393" spans="1:32" x14ac:dyDescent="0.25">
      <c r="A4393">
        <v>100508</v>
      </c>
      <c r="B4393" t="s">
        <v>8832</v>
      </c>
      <c r="C4393" t="s">
        <v>75</v>
      </c>
      <c r="D4393">
        <v>0</v>
      </c>
      <c r="F4393" t="s">
        <v>4415</v>
      </c>
      <c r="G4393" t="s">
        <v>189</v>
      </c>
      <c r="H4393" t="s">
        <v>8833</v>
      </c>
      <c r="I4393" t="s">
        <v>37</v>
      </c>
      <c r="J4393" t="s">
        <v>8834</v>
      </c>
      <c r="K4393" t="s">
        <v>8835</v>
      </c>
      <c r="L4393" t="s">
        <v>8836</v>
      </c>
      <c r="M4393" t="s">
        <v>8837</v>
      </c>
      <c r="N4393" t="s">
        <v>8837</v>
      </c>
      <c r="O4393" t="s">
        <v>7235</v>
      </c>
      <c r="P4393" t="s">
        <v>5514</v>
      </c>
      <c r="Q4393" t="s">
        <v>3549</v>
      </c>
      <c r="R4393" t="s">
        <v>63</v>
      </c>
      <c r="S4393" t="s">
        <v>256</v>
      </c>
      <c r="T4393" t="s">
        <v>390</v>
      </c>
      <c r="U4393" t="s">
        <v>5952</v>
      </c>
      <c r="X4393">
        <v>1</v>
      </c>
      <c r="Y4393">
        <v>7600</v>
      </c>
      <c r="Z4393">
        <v>0</v>
      </c>
      <c r="AA4393">
        <v>2400</v>
      </c>
      <c r="AB4393">
        <v>684000</v>
      </c>
      <c r="AC4393" t="s">
        <v>47</v>
      </c>
      <c r="AD4393" t="e">
        <f>+VLOOKUP(T4393,items!$A$2:$D$1255,4,0)</f>
        <v>#N/A</v>
      </c>
      <c r="AE4393" t="e">
        <f>+VLOOKUP(T4393,Tabla1[],5,0)</f>
        <v>#N/A</v>
      </c>
      <c r="AF4393">
        <f t="shared" si="68"/>
        <v>5</v>
      </c>
    </row>
    <row r="4394" spans="1:32" x14ac:dyDescent="0.25">
      <c r="A4394">
        <v>100508</v>
      </c>
      <c r="B4394" t="s">
        <v>8832</v>
      </c>
      <c r="C4394" t="s">
        <v>75</v>
      </c>
      <c r="D4394">
        <v>0</v>
      </c>
      <c r="F4394" t="s">
        <v>4415</v>
      </c>
      <c r="G4394" t="s">
        <v>189</v>
      </c>
      <c r="H4394" t="s">
        <v>8833</v>
      </c>
      <c r="I4394" t="s">
        <v>37</v>
      </c>
      <c r="J4394" t="s">
        <v>8834</v>
      </c>
      <c r="K4394" t="s">
        <v>8835</v>
      </c>
      <c r="L4394" t="s">
        <v>8836</v>
      </c>
      <c r="M4394" t="s">
        <v>8837</v>
      </c>
      <c r="N4394" t="s">
        <v>8837</v>
      </c>
      <c r="O4394" t="s">
        <v>7235</v>
      </c>
      <c r="P4394" t="s">
        <v>5514</v>
      </c>
      <c r="Q4394" t="s">
        <v>3549</v>
      </c>
      <c r="R4394" t="s">
        <v>63</v>
      </c>
      <c r="S4394" t="s">
        <v>256</v>
      </c>
      <c r="T4394" t="s">
        <v>390</v>
      </c>
      <c r="U4394" t="s">
        <v>5952</v>
      </c>
      <c r="X4394">
        <v>1</v>
      </c>
      <c r="Y4394">
        <v>8250</v>
      </c>
      <c r="Z4394">
        <v>0</v>
      </c>
      <c r="AA4394">
        <v>2400</v>
      </c>
      <c r="AB4394">
        <v>698250</v>
      </c>
      <c r="AC4394" t="s">
        <v>47</v>
      </c>
      <c r="AD4394" t="e">
        <f>+VLOOKUP(T4394,items!$A$2:$D$1255,4,0)</f>
        <v>#N/A</v>
      </c>
      <c r="AE4394" t="e">
        <f>+VLOOKUP(T4394,Tabla1[],5,0)</f>
        <v>#N/A</v>
      </c>
      <c r="AF4394">
        <f t="shared" si="68"/>
        <v>5</v>
      </c>
    </row>
    <row r="4395" spans="1:32" x14ac:dyDescent="0.25">
      <c r="A4395">
        <v>100508</v>
      </c>
      <c r="B4395" t="s">
        <v>8832</v>
      </c>
      <c r="C4395" t="s">
        <v>75</v>
      </c>
      <c r="D4395">
        <v>0</v>
      </c>
      <c r="F4395" t="s">
        <v>4415</v>
      </c>
      <c r="G4395" t="s">
        <v>189</v>
      </c>
      <c r="H4395" t="s">
        <v>8833</v>
      </c>
      <c r="I4395" t="s">
        <v>37</v>
      </c>
      <c r="J4395" t="s">
        <v>8834</v>
      </c>
      <c r="K4395" t="s">
        <v>8835</v>
      </c>
      <c r="L4395" t="s">
        <v>8836</v>
      </c>
      <c r="M4395" t="s">
        <v>8837</v>
      </c>
      <c r="N4395" t="s">
        <v>8837</v>
      </c>
      <c r="O4395" t="s">
        <v>7235</v>
      </c>
      <c r="P4395" t="s">
        <v>5514</v>
      </c>
      <c r="Q4395" t="s">
        <v>3549</v>
      </c>
      <c r="R4395" t="s">
        <v>63</v>
      </c>
      <c r="S4395" t="s">
        <v>256</v>
      </c>
      <c r="T4395" t="s">
        <v>390</v>
      </c>
      <c r="U4395" t="s">
        <v>5952</v>
      </c>
      <c r="X4395">
        <v>1</v>
      </c>
      <c r="Y4395">
        <v>7620</v>
      </c>
      <c r="Z4395">
        <v>0</v>
      </c>
      <c r="AA4395">
        <v>2400</v>
      </c>
      <c r="AB4395">
        <v>684000</v>
      </c>
      <c r="AC4395" t="s">
        <v>47</v>
      </c>
      <c r="AD4395" t="e">
        <f>+VLOOKUP(T4395,items!$A$2:$D$1255,4,0)</f>
        <v>#N/A</v>
      </c>
      <c r="AE4395" t="e">
        <f>+VLOOKUP(T4395,Tabla1[],5,0)</f>
        <v>#N/A</v>
      </c>
      <c r="AF4395">
        <f t="shared" si="68"/>
        <v>5</v>
      </c>
    </row>
    <row r="4396" spans="1:32" x14ac:dyDescent="0.25">
      <c r="A4396">
        <v>100508</v>
      </c>
      <c r="B4396" t="s">
        <v>8832</v>
      </c>
      <c r="C4396" t="s">
        <v>75</v>
      </c>
      <c r="D4396">
        <v>0</v>
      </c>
      <c r="F4396" t="s">
        <v>4415</v>
      </c>
      <c r="G4396" t="s">
        <v>189</v>
      </c>
      <c r="H4396" t="s">
        <v>8833</v>
      </c>
      <c r="I4396" t="s">
        <v>37</v>
      </c>
      <c r="J4396" t="s">
        <v>8834</v>
      </c>
      <c r="K4396" t="s">
        <v>8835</v>
      </c>
      <c r="L4396" t="s">
        <v>8836</v>
      </c>
      <c r="M4396" t="s">
        <v>8837</v>
      </c>
      <c r="N4396" t="s">
        <v>8837</v>
      </c>
      <c r="O4396" t="s">
        <v>7235</v>
      </c>
      <c r="P4396" t="s">
        <v>5514</v>
      </c>
      <c r="Q4396" t="s">
        <v>3549</v>
      </c>
      <c r="R4396" t="s">
        <v>63</v>
      </c>
      <c r="S4396" t="s">
        <v>256</v>
      </c>
      <c r="T4396" t="s">
        <v>392</v>
      </c>
      <c r="U4396" t="s">
        <v>393</v>
      </c>
      <c r="X4396">
        <v>1</v>
      </c>
      <c r="Y4396">
        <v>0</v>
      </c>
      <c r="Z4396">
        <v>0</v>
      </c>
      <c r="AA4396">
        <v>0</v>
      </c>
      <c r="AB4396">
        <v>200000</v>
      </c>
      <c r="AC4396" t="s">
        <v>47</v>
      </c>
      <c r="AD4396" t="e">
        <f>+VLOOKUP(T4396,items!$A$2:$D$1255,4,0)</f>
        <v>#N/A</v>
      </c>
      <c r="AE4396" t="e">
        <f>+VLOOKUP(T4396,Tabla1[],5,0)</f>
        <v>#N/A</v>
      </c>
      <c r="AF4396">
        <f t="shared" si="68"/>
        <v>5</v>
      </c>
    </row>
    <row r="4397" spans="1:32" x14ac:dyDescent="0.25">
      <c r="A4397">
        <v>100509</v>
      </c>
      <c r="B4397" t="s">
        <v>5191</v>
      </c>
      <c r="C4397" t="s">
        <v>75</v>
      </c>
      <c r="D4397">
        <v>0</v>
      </c>
      <c r="F4397" t="s">
        <v>4415</v>
      </c>
      <c r="G4397" t="s">
        <v>6792</v>
      </c>
      <c r="H4397" t="s">
        <v>8838</v>
      </c>
      <c r="I4397" t="s">
        <v>37</v>
      </c>
      <c r="J4397" t="s">
        <v>8839</v>
      </c>
      <c r="K4397" t="s">
        <v>8840</v>
      </c>
      <c r="L4397" t="s">
        <v>37</v>
      </c>
      <c r="M4397" t="s">
        <v>2608</v>
      </c>
      <c r="N4397" t="s">
        <v>2608</v>
      </c>
      <c r="O4397" t="s">
        <v>4321</v>
      </c>
      <c r="P4397" t="s">
        <v>3935</v>
      </c>
      <c r="Q4397" t="s">
        <v>3935</v>
      </c>
      <c r="R4397" t="s">
        <v>127</v>
      </c>
      <c r="S4397" t="s">
        <v>108</v>
      </c>
      <c r="T4397" t="s">
        <v>4925</v>
      </c>
      <c r="U4397" t="s">
        <v>1024</v>
      </c>
      <c r="X4397">
        <v>7</v>
      </c>
      <c r="Y4397">
        <v>0</v>
      </c>
      <c r="Z4397">
        <v>0</v>
      </c>
      <c r="AA4397">
        <v>0</v>
      </c>
      <c r="AB4397">
        <v>826000</v>
      </c>
      <c r="AC4397" t="s">
        <v>47</v>
      </c>
      <c r="AD4397">
        <f>+VLOOKUP(T4397,items!$A$2:$D$1255,4,0)</f>
        <v>0</v>
      </c>
      <c r="AE4397">
        <f>+VLOOKUP(T4397,Tabla1[],5,0)</f>
        <v>0</v>
      </c>
      <c r="AF4397">
        <f t="shared" si="68"/>
        <v>1</v>
      </c>
    </row>
    <row r="4398" spans="1:32" x14ac:dyDescent="0.25">
      <c r="A4398">
        <v>100513</v>
      </c>
      <c r="B4398" t="s">
        <v>8841</v>
      </c>
      <c r="C4398" t="s">
        <v>75</v>
      </c>
      <c r="D4398">
        <v>0</v>
      </c>
      <c r="F4398" t="s">
        <v>4415</v>
      </c>
      <c r="G4398" t="s">
        <v>76</v>
      </c>
      <c r="H4398" t="s">
        <v>8842</v>
      </c>
      <c r="I4398" t="s">
        <v>37</v>
      </c>
      <c r="J4398" t="s">
        <v>8843</v>
      </c>
      <c r="K4398" t="s">
        <v>8844</v>
      </c>
      <c r="L4398" t="s">
        <v>8845</v>
      </c>
      <c r="M4398" t="s">
        <v>6792</v>
      </c>
      <c r="N4398" t="s">
        <v>6792</v>
      </c>
      <c r="O4398" t="s">
        <v>2608</v>
      </c>
      <c r="P4398" t="s">
        <v>4321</v>
      </c>
      <c r="Q4398" t="s">
        <v>303</v>
      </c>
      <c r="R4398" t="s">
        <v>63</v>
      </c>
      <c r="S4398" t="s">
        <v>128</v>
      </c>
      <c r="T4398" t="s">
        <v>1290</v>
      </c>
      <c r="U4398" t="s">
        <v>1291</v>
      </c>
      <c r="X4398">
        <v>1</v>
      </c>
      <c r="Y4398">
        <v>0</v>
      </c>
      <c r="Z4398">
        <v>0</v>
      </c>
      <c r="AA4398">
        <v>0</v>
      </c>
      <c r="AB4398">
        <v>205000</v>
      </c>
      <c r="AC4398" t="s">
        <v>47</v>
      </c>
      <c r="AD4398">
        <f>+VLOOKUP(T4398,items!$A$2:$D$1255,4,0)</f>
        <v>0</v>
      </c>
      <c r="AE4398">
        <f>+VLOOKUP(T4398,Tabla1[],5,0)</f>
        <v>0</v>
      </c>
      <c r="AF4398">
        <f t="shared" si="68"/>
        <v>1</v>
      </c>
    </row>
    <row r="4399" spans="1:32" x14ac:dyDescent="0.25">
      <c r="A4399">
        <v>100513</v>
      </c>
      <c r="B4399" t="s">
        <v>8841</v>
      </c>
      <c r="C4399" t="s">
        <v>75</v>
      </c>
      <c r="D4399">
        <v>0</v>
      </c>
      <c r="F4399" t="s">
        <v>4415</v>
      </c>
      <c r="G4399" t="s">
        <v>76</v>
      </c>
      <c r="H4399" t="s">
        <v>8842</v>
      </c>
      <c r="I4399" t="s">
        <v>37</v>
      </c>
      <c r="J4399" t="s">
        <v>8843</v>
      </c>
      <c r="K4399" t="s">
        <v>8844</v>
      </c>
      <c r="L4399" t="s">
        <v>8845</v>
      </c>
      <c r="M4399" t="s">
        <v>6792</v>
      </c>
      <c r="N4399" t="s">
        <v>6792</v>
      </c>
      <c r="O4399" t="s">
        <v>2608</v>
      </c>
      <c r="P4399" t="s">
        <v>4321</v>
      </c>
      <c r="Q4399" t="s">
        <v>303</v>
      </c>
      <c r="R4399" t="s">
        <v>63</v>
      </c>
      <c r="S4399" t="s">
        <v>128</v>
      </c>
      <c r="T4399" t="s">
        <v>94</v>
      </c>
      <c r="U4399" t="s">
        <v>95</v>
      </c>
      <c r="X4399">
        <v>1</v>
      </c>
      <c r="Y4399">
        <v>0</v>
      </c>
      <c r="Z4399">
        <v>0</v>
      </c>
      <c r="AA4399">
        <v>0</v>
      </c>
      <c r="AB4399">
        <v>88000</v>
      </c>
      <c r="AC4399" t="s">
        <v>47</v>
      </c>
      <c r="AD4399" t="e">
        <f>+VLOOKUP(T4399,items!$A$2:$D$1255,4,0)</f>
        <v>#N/A</v>
      </c>
      <c r="AE4399" t="e">
        <f>+VLOOKUP(T4399,Tabla1[],5,0)</f>
        <v>#N/A</v>
      </c>
      <c r="AF4399">
        <f t="shared" si="68"/>
        <v>1</v>
      </c>
    </row>
    <row r="4400" spans="1:32" x14ac:dyDescent="0.25">
      <c r="A4400">
        <v>100514</v>
      </c>
      <c r="B4400" t="s">
        <v>8846</v>
      </c>
      <c r="C4400" t="s">
        <v>1065</v>
      </c>
      <c r="D4400">
        <v>0</v>
      </c>
      <c r="F4400" t="s">
        <v>4415</v>
      </c>
      <c r="G4400" t="s">
        <v>104</v>
      </c>
      <c r="H4400" t="s">
        <v>8847</v>
      </c>
      <c r="I4400" t="s">
        <v>37</v>
      </c>
      <c r="J4400" t="s">
        <v>37</v>
      </c>
      <c r="K4400" t="s">
        <v>8848</v>
      </c>
      <c r="L4400" t="s">
        <v>37</v>
      </c>
      <c r="M4400" t="s">
        <v>7466</v>
      </c>
      <c r="N4400" t="s">
        <v>7466</v>
      </c>
      <c r="O4400" t="s">
        <v>270</v>
      </c>
      <c r="P4400" t="s">
        <v>7483</v>
      </c>
      <c r="Q4400" t="s">
        <v>7483</v>
      </c>
      <c r="R4400" t="s">
        <v>127</v>
      </c>
      <c r="S4400" t="s">
        <v>128</v>
      </c>
      <c r="T4400" t="s">
        <v>1232</v>
      </c>
      <c r="U4400" t="s">
        <v>1233</v>
      </c>
      <c r="X4400">
        <v>1</v>
      </c>
      <c r="Y4400">
        <v>0</v>
      </c>
      <c r="Z4400">
        <v>0</v>
      </c>
      <c r="AA4400">
        <v>0</v>
      </c>
      <c r="AB4400">
        <v>198000</v>
      </c>
      <c r="AC4400" t="s">
        <v>47</v>
      </c>
      <c r="AD4400">
        <f>+VLOOKUP(T4400,items!$A$2:$D$1255,4,0)</f>
        <v>0</v>
      </c>
      <c r="AE4400">
        <f>+VLOOKUP(T4400,Tabla1[],5,0)</f>
        <v>0</v>
      </c>
      <c r="AF4400">
        <f t="shared" si="68"/>
        <v>3</v>
      </c>
    </row>
    <row r="4401" spans="1:32" x14ac:dyDescent="0.25">
      <c r="A4401">
        <v>100517</v>
      </c>
      <c r="B4401" t="s">
        <v>8849</v>
      </c>
      <c r="C4401" t="s">
        <v>75</v>
      </c>
      <c r="D4401">
        <v>0</v>
      </c>
      <c r="F4401" t="s">
        <v>4415</v>
      </c>
      <c r="G4401" t="s">
        <v>5124</v>
      </c>
      <c r="H4401" t="s">
        <v>8850</v>
      </c>
      <c r="I4401" t="s">
        <v>8851</v>
      </c>
      <c r="J4401" t="s">
        <v>8852</v>
      </c>
      <c r="K4401" t="s">
        <v>8853</v>
      </c>
      <c r="L4401" t="s">
        <v>8854</v>
      </c>
      <c r="M4401" t="s">
        <v>5541</v>
      </c>
      <c r="N4401" t="s">
        <v>2611</v>
      </c>
      <c r="O4401" t="s">
        <v>5542</v>
      </c>
      <c r="P4401" t="s">
        <v>2801</v>
      </c>
      <c r="Q4401" t="s">
        <v>2802</v>
      </c>
      <c r="R4401" t="s">
        <v>127</v>
      </c>
      <c r="S4401" t="s">
        <v>44</v>
      </c>
      <c r="T4401" t="s">
        <v>3675</v>
      </c>
      <c r="U4401" t="s">
        <v>3676</v>
      </c>
      <c r="X4401">
        <v>1</v>
      </c>
      <c r="Y4401">
        <v>4000</v>
      </c>
      <c r="Z4401">
        <v>0</v>
      </c>
      <c r="AA4401">
        <v>0</v>
      </c>
      <c r="AB4401">
        <v>144572</v>
      </c>
      <c r="AC4401" t="s">
        <v>47</v>
      </c>
      <c r="AD4401">
        <f>+VLOOKUP(T4401,items!$A$2:$D$1255,4,0)</f>
        <v>0</v>
      </c>
      <c r="AE4401">
        <f>+VLOOKUP(T4401,Tabla1[],5,0)</f>
        <v>0</v>
      </c>
      <c r="AF4401">
        <f t="shared" si="68"/>
        <v>2</v>
      </c>
    </row>
    <row r="4402" spans="1:32" x14ac:dyDescent="0.25">
      <c r="A4402">
        <v>100517</v>
      </c>
      <c r="B4402" t="s">
        <v>8849</v>
      </c>
      <c r="C4402" t="s">
        <v>75</v>
      </c>
      <c r="D4402">
        <v>0</v>
      </c>
      <c r="F4402" t="s">
        <v>4415</v>
      </c>
      <c r="G4402" t="s">
        <v>5124</v>
      </c>
      <c r="H4402" t="s">
        <v>8850</v>
      </c>
      <c r="I4402" t="s">
        <v>8851</v>
      </c>
      <c r="J4402" t="s">
        <v>8852</v>
      </c>
      <c r="K4402" t="s">
        <v>8853</v>
      </c>
      <c r="L4402" t="s">
        <v>8854</v>
      </c>
      <c r="M4402" t="s">
        <v>5541</v>
      </c>
      <c r="N4402" t="s">
        <v>2611</v>
      </c>
      <c r="O4402" t="s">
        <v>5542</v>
      </c>
      <c r="P4402" t="s">
        <v>2801</v>
      </c>
      <c r="Q4402" t="s">
        <v>2802</v>
      </c>
      <c r="R4402" t="s">
        <v>127</v>
      </c>
      <c r="S4402" t="s">
        <v>44</v>
      </c>
      <c r="T4402" t="s">
        <v>8562</v>
      </c>
      <c r="U4402" t="s">
        <v>8623</v>
      </c>
      <c r="X4402">
        <v>1</v>
      </c>
      <c r="Y4402">
        <v>4000</v>
      </c>
      <c r="Z4402">
        <v>0</v>
      </c>
      <c r="AA4402">
        <v>3400</v>
      </c>
      <c r="AB4402">
        <v>695638</v>
      </c>
      <c r="AC4402" t="s">
        <v>47</v>
      </c>
      <c r="AD4402">
        <f>+VLOOKUP(T4402,items!$A$2:$D$1255,4,0)</f>
        <v>0</v>
      </c>
      <c r="AE4402">
        <f>+VLOOKUP(T4402,Tabla1[],5,0)</f>
        <v>0</v>
      </c>
      <c r="AF4402">
        <f t="shared" si="68"/>
        <v>2</v>
      </c>
    </row>
    <row r="4403" spans="1:32" x14ac:dyDescent="0.25">
      <c r="A4403">
        <v>100517</v>
      </c>
      <c r="B4403" t="s">
        <v>8849</v>
      </c>
      <c r="C4403" t="s">
        <v>75</v>
      </c>
      <c r="D4403">
        <v>0</v>
      </c>
      <c r="F4403" t="s">
        <v>4415</v>
      </c>
      <c r="G4403" t="s">
        <v>5124</v>
      </c>
      <c r="H4403" t="s">
        <v>8850</v>
      </c>
      <c r="I4403" t="s">
        <v>8851</v>
      </c>
      <c r="J4403" t="s">
        <v>8852</v>
      </c>
      <c r="K4403" t="s">
        <v>8853</v>
      </c>
      <c r="L4403" t="s">
        <v>8854</v>
      </c>
      <c r="M4403" t="s">
        <v>5541</v>
      </c>
      <c r="N4403" t="s">
        <v>2611</v>
      </c>
      <c r="O4403" t="s">
        <v>5542</v>
      </c>
      <c r="P4403" t="s">
        <v>2801</v>
      </c>
      <c r="Q4403" t="s">
        <v>2802</v>
      </c>
      <c r="R4403" t="s">
        <v>127</v>
      </c>
      <c r="S4403" t="s">
        <v>44</v>
      </c>
      <c r="T4403" t="s">
        <v>826</v>
      </c>
      <c r="U4403" t="s">
        <v>2040</v>
      </c>
      <c r="V4403" t="s">
        <v>1147</v>
      </c>
      <c r="X4403">
        <v>1</v>
      </c>
      <c r="Y4403">
        <v>4000</v>
      </c>
      <c r="Z4403">
        <v>0</v>
      </c>
      <c r="AA4403">
        <v>3400</v>
      </c>
      <c r="AB4403">
        <v>1562665</v>
      </c>
      <c r="AC4403" t="s">
        <v>47</v>
      </c>
      <c r="AD4403">
        <f>+VLOOKUP(T4403,items!$A$2:$D$1255,4,0)</f>
        <v>0</v>
      </c>
      <c r="AE4403">
        <f>+VLOOKUP(T4403,Tabla1[],5,0)</f>
        <v>0</v>
      </c>
      <c r="AF4403">
        <f t="shared" si="68"/>
        <v>2</v>
      </c>
    </row>
    <row r="4404" spans="1:32" x14ac:dyDescent="0.25">
      <c r="A4404">
        <v>100521</v>
      </c>
      <c r="B4404" t="s">
        <v>8855</v>
      </c>
      <c r="C4404" t="s">
        <v>1065</v>
      </c>
      <c r="D4404">
        <v>0</v>
      </c>
      <c r="F4404" t="s">
        <v>4415</v>
      </c>
      <c r="G4404" t="s">
        <v>4415</v>
      </c>
      <c r="H4404" t="s">
        <v>8856</v>
      </c>
      <c r="I4404" t="s">
        <v>37</v>
      </c>
      <c r="J4404" t="s">
        <v>37</v>
      </c>
      <c r="K4404" t="s">
        <v>8857</v>
      </c>
      <c r="L4404" t="s">
        <v>37</v>
      </c>
      <c r="M4404" t="s">
        <v>1974</v>
      </c>
      <c r="N4404" t="s">
        <v>1974</v>
      </c>
      <c r="O4404" t="s">
        <v>76</v>
      </c>
      <c r="P4404" t="s">
        <v>6792</v>
      </c>
      <c r="Q4404" t="s">
        <v>76</v>
      </c>
      <c r="R4404" t="s">
        <v>127</v>
      </c>
      <c r="S4404" t="s">
        <v>128</v>
      </c>
      <c r="T4404" t="s">
        <v>1232</v>
      </c>
      <c r="U4404" t="s">
        <v>1233</v>
      </c>
      <c r="X4404">
        <v>1</v>
      </c>
      <c r="Y4404">
        <v>0</v>
      </c>
      <c r="Z4404">
        <v>0</v>
      </c>
      <c r="AA4404">
        <v>0</v>
      </c>
      <c r="AB4404">
        <v>169800</v>
      </c>
      <c r="AC4404" t="s">
        <v>47</v>
      </c>
      <c r="AD4404">
        <f>+VLOOKUP(T4404,items!$A$2:$D$1255,4,0)</f>
        <v>0</v>
      </c>
      <c r="AE4404">
        <f>+VLOOKUP(T4404,Tabla1[],5,0)</f>
        <v>0</v>
      </c>
      <c r="AF4404">
        <f t="shared" si="68"/>
        <v>1</v>
      </c>
    </row>
    <row r="4405" spans="1:32" x14ac:dyDescent="0.25">
      <c r="A4405">
        <v>100523</v>
      </c>
      <c r="B4405" t="s">
        <v>8858</v>
      </c>
      <c r="C4405" t="s">
        <v>75</v>
      </c>
      <c r="D4405">
        <v>0</v>
      </c>
      <c r="F4405" t="s">
        <v>4415</v>
      </c>
      <c r="G4405" t="s">
        <v>76</v>
      </c>
      <c r="H4405" t="s">
        <v>8859</v>
      </c>
      <c r="I4405" t="s">
        <v>8860</v>
      </c>
      <c r="J4405" t="s">
        <v>8861</v>
      </c>
      <c r="K4405" t="s">
        <v>8862</v>
      </c>
      <c r="L4405" t="s">
        <v>37</v>
      </c>
      <c r="M4405" t="s">
        <v>5124</v>
      </c>
      <c r="N4405" t="s">
        <v>5541</v>
      </c>
      <c r="O4405" t="s">
        <v>2611</v>
      </c>
      <c r="P4405" t="s">
        <v>303</v>
      </c>
      <c r="Q4405" t="s">
        <v>303</v>
      </c>
      <c r="R4405" t="s">
        <v>43</v>
      </c>
      <c r="S4405" t="s">
        <v>164</v>
      </c>
      <c r="T4405" t="s">
        <v>857</v>
      </c>
      <c r="U4405" t="s">
        <v>858</v>
      </c>
      <c r="V4405" t="s">
        <v>1147</v>
      </c>
      <c r="W4405" t="s">
        <v>1095</v>
      </c>
      <c r="X4405">
        <v>1</v>
      </c>
      <c r="Y4405">
        <v>5000</v>
      </c>
      <c r="Z4405">
        <v>0</v>
      </c>
      <c r="AA4405">
        <v>2000</v>
      </c>
      <c r="AB4405">
        <v>3013200</v>
      </c>
      <c r="AC4405" t="s">
        <v>47</v>
      </c>
      <c r="AD4405" t="str">
        <f>+VLOOKUP(T4405,items!$A$2:$D$1255,4,0)</f>
        <v>SOMBRALINA</v>
      </c>
      <c r="AE4405" t="str">
        <f>+VLOOKUP(T4405,Tabla1[],5,0)</f>
        <v>MANUAL</v>
      </c>
      <c r="AF4405">
        <f t="shared" si="68"/>
        <v>1</v>
      </c>
    </row>
    <row r="4406" spans="1:32" x14ac:dyDescent="0.25">
      <c r="A4406">
        <v>100529</v>
      </c>
      <c r="B4406" t="s">
        <v>8863</v>
      </c>
      <c r="C4406" t="s">
        <v>33</v>
      </c>
      <c r="D4406">
        <v>0</v>
      </c>
      <c r="F4406" t="s">
        <v>76</v>
      </c>
      <c r="G4406" t="s">
        <v>5542</v>
      </c>
      <c r="H4406" t="s">
        <v>8864</v>
      </c>
      <c r="I4406" t="s">
        <v>37</v>
      </c>
      <c r="J4406" t="s">
        <v>8865</v>
      </c>
      <c r="K4406" t="s">
        <v>8866</v>
      </c>
      <c r="L4406" t="s">
        <v>8867</v>
      </c>
      <c r="M4406" t="s">
        <v>7943</v>
      </c>
      <c r="N4406" t="s">
        <v>7943</v>
      </c>
      <c r="O4406" t="s">
        <v>8032</v>
      </c>
      <c r="P4406" t="s">
        <v>268</v>
      </c>
      <c r="Q4406" t="s">
        <v>8868</v>
      </c>
      <c r="R4406" t="s">
        <v>127</v>
      </c>
      <c r="S4406" t="s">
        <v>256</v>
      </c>
      <c r="T4406" t="s">
        <v>8562</v>
      </c>
      <c r="U4406" t="s">
        <v>8623</v>
      </c>
      <c r="X4406">
        <v>1</v>
      </c>
      <c r="Y4406">
        <v>5000</v>
      </c>
      <c r="Z4406">
        <v>0</v>
      </c>
      <c r="AA4406">
        <v>2500</v>
      </c>
      <c r="AB4406">
        <v>500688</v>
      </c>
      <c r="AC4406" t="s">
        <v>47</v>
      </c>
      <c r="AD4406">
        <f>+VLOOKUP(T4406,items!$A$2:$D$1255,4,0)</f>
        <v>0</v>
      </c>
      <c r="AE4406">
        <f>+VLOOKUP(T4406,Tabla1[],5,0)</f>
        <v>0</v>
      </c>
      <c r="AF4406">
        <f t="shared" si="68"/>
        <v>2</v>
      </c>
    </row>
    <row r="4407" spans="1:32" x14ac:dyDescent="0.25">
      <c r="A4407">
        <v>100529</v>
      </c>
      <c r="B4407" t="s">
        <v>8863</v>
      </c>
      <c r="C4407" t="s">
        <v>33</v>
      </c>
      <c r="D4407">
        <v>0</v>
      </c>
      <c r="F4407" t="s">
        <v>76</v>
      </c>
      <c r="G4407" t="s">
        <v>5542</v>
      </c>
      <c r="H4407" t="s">
        <v>8864</v>
      </c>
      <c r="I4407" t="s">
        <v>37</v>
      </c>
      <c r="J4407" t="s">
        <v>8865</v>
      </c>
      <c r="K4407" t="s">
        <v>8866</v>
      </c>
      <c r="L4407" t="s">
        <v>8867</v>
      </c>
      <c r="M4407" t="s">
        <v>7943</v>
      </c>
      <c r="N4407" t="s">
        <v>7943</v>
      </c>
      <c r="O4407" t="s">
        <v>8032</v>
      </c>
      <c r="P4407" t="s">
        <v>268</v>
      </c>
      <c r="Q4407" t="s">
        <v>8868</v>
      </c>
      <c r="R4407" t="s">
        <v>127</v>
      </c>
      <c r="S4407" t="s">
        <v>256</v>
      </c>
      <c r="T4407" t="s">
        <v>8562</v>
      </c>
      <c r="U4407" t="s">
        <v>8623</v>
      </c>
      <c r="X4407">
        <v>1</v>
      </c>
      <c r="Y4407">
        <v>4500</v>
      </c>
      <c r="Z4407">
        <v>0</v>
      </c>
      <c r="AA4407">
        <v>2000</v>
      </c>
      <c r="AB4407">
        <v>442760</v>
      </c>
      <c r="AC4407" t="s">
        <v>47</v>
      </c>
      <c r="AD4407">
        <f>+VLOOKUP(T4407,items!$A$2:$D$1255,4,0)</f>
        <v>0</v>
      </c>
      <c r="AE4407">
        <f>+VLOOKUP(T4407,Tabla1[],5,0)</f>
        <v>0</v>
      </c>
      <c r="AF4407">
        <f t="shared" si="68"/>
        <v>2</v>
      </c>
    </row>
    <row r="4408" spans="1:32" x14ac:dyDescent="0.25">
      <c r="A4408">
        <v>100529</v>
      </c>
      <c r="B4408" t="s">
        <v>8863</v>
      </c>
      <c r="C4408" t="s">
        <v>33</v>
      </c>
      <c r="D4408">
        <v>0</v>
      </c>
      <c r="F4408" t="s">
        <v>76</v>
      </c>
      <c r="G4408" t="s">
        <v>5542</v>
      </c>
      <c r="H4408" t="s">
        <v>8864</v>
      </c>
      <c r="I4408" t="s">
        <v>37</v>
      </c>
      <c r="J4408" t="s">
        <v>8865</v>
      </c>
      <c r="K4408" t="s">
        <v>8866</v>
      </c>
      <c r="L4408" t="s">
        <v>8867</v>
      </c>
      <c r="M4408" t="s">
        <v>7943</v>
      </c>
      <c r="N4408" t="s">
        <v>7943</v>
      </c>
      <c r="O4408" t="s">
        <v>8032</v>
      </c>
      <c r="P4408" t="s">
        <v>268</v>
      </c>
      <c r="Q4408" t="s">
        <v>8868</v>
      </c>
      <c r="R4408" t="s">
        <v>127</v>
      </c>
      <c r="S4408" t="s">
        <v>256</v>
      </c>
      <c r="T4408" t="s">
        <v>94</v>
      </c>
      <c r="U4408" t="s">
        <v>95</v>
      </c>
      <c r="X4408">
        <v>1</v>
      </c>
      <c r="Y4408">
        <v>0</v>
      </c>
      <c r="Z4408">
        <v>0</v>
      </c>
      <c r="AA4408">
        <v>0</v>
      </c>
      <c r="AB4408">
        <v>60000</v>
      </c>
      <c r="AC4408" t="s">
        <v>47</v>
      </c>
      <c r="AD4408" t="e">
        <f>+VLOOKUP(T4408,items!$A$2:$D$1255,4,0)</f>
        <v>#N/A</v>
      </c>
      <c r="AE4408" t="e">
        <f>+VLOOKUP(T4408,Tabla1[],5,0)</f>
        <v>#N/A</v>
      </c>
      <c r="AF4408">
        <f t="shared" si="68"/>
        <v>2</v>
      </c>
    </row>
    <row r="4409" spans="1:32" x14ac:dyDescent="0.25">
      <c r="A4409">
        <v>100532</v>
      </c>
      <c r="B4409" t="s">
        <v>8869</v>
      </c>
      <c r="C4409" t="s">
        <v>33</v>
      </c>
      <c r="D4409">
        <v>0</v>
      </c>
      <c r="F4409" t="s">
        <v>4415</v>
      </c>
      <c r="G4409" t="s">
        <v>5124</v>
      </c>
      <c r="H4409" t="s">
        <v>8870</v>
      </c>
      <c r="I4409" t="s">
        <v>37</v>
      </c>
      <c r="J4409" t="s">
        <v>37</v>
      </c>
      <c r="K4409" t="s">
        <v>37</v>
      </c>
      <c r="L4409" t="s">
        <v>37</v>
      </c>
      <c r="M4409" t="s">
        <v>6792</v>
      </c>
      <c r="N4409" t="s">
        <v>6792</v>
      </c>
      <c r="O4409" t="s">
        <v>2608</v>
      </c>
      <c r="P4409" t="s">
        <v>303</v>
      </c>
      <c r="Q4409" t="s">
        <v>5125</v>
      </c>
      <c r="R4409" t="s">
        <v>127</v>
      </c>
      <c r="S4409" t="s">
        <v>256</v>
      </c>
      <c r="T4409" t="s">
        <v>50</v>
      </c>
      <c r="U4409" t="s">
        <v>51</v>
      </c>
      <c r="X4409">
        <v>1</v>
      </c>
      <c r="Y4409">
        <v>0</v>
      </c>
      <c r="Z4409">
        <v>0</v>
      </c>
      <c r="AA4409">
        <v>0</v>
      </c>
      <c r="AB4409">
        <v>224000</v>
      </c>
      <c r="AC4409" t="s">
        <v>47</v>
      </c>
      <c r="AD4409" t="e">
        <f>+VLOOKUP(T4409,items!$A$2:$D$1255,4,0)</f>
        <v>#N/A</v>
      </c>
      <c r="AE4409" t="e">
        <f>+VLOOKUP(T4409,Tabla1[],5,0)</f>
        <v>#N/A</v>
      </c>
      <c r="AF4409">
        <f t="shared" si="68"/>
        <v>1</v>
      </c>
    </row>
    <row r="4410" spans="1:32" x14ac:dyDescent="0.25">
      <c r="A4410">
        <v>100532</v>
      </c>
      <c r="B4410" t="s">
        <v>8869</v>
      </c>
      <c r="C4410" t="s">
        <v>33</v>
      </c>
      <c r="D4410">
        <v>0</v>
      </c>
      <c r="F4410" t="s">
        <v>4415</v>
      </c>
      <c r="G4410" t="s">
        <v>5124</v>
      </c>
      <c r="H4410" t="s">
        <v>8870</v>
      </c>
      <c r="I4410" t="s">
        <v>37</v>
      </c>
      <c r="J4410" t="s">
        <v>37</v>
      </c>
      <c r="K4410" t="s">
        <v>37</v>
      </c>
      <c r="L4410" t="s">
        <v>37</v>
      </c>
      <c r="M4410" t="s">
        <v>6792</v>
      </c>
      <c r="N4410" t="s">
        <v>6792</v>
      </c>
      <c r="O4410" t="s">
        <v>2608</v>
      </c>
      <c r="P4410" t="s">
        <v>303</v>
      </c>
      <c r="Q4410" t="s">
        <v>5125</v>
      </c>
      <c r="R4410" t="s">
        <v>127</v>
      </c>
      <c r="S4410" t="s">
        <v>256</v>
      </c>
      <c r="T4410" t="s">
        <v>691</v>
      </c>
      <c r="U4410" t="s">
        <v>692</v>
      </c>
      <c r="X4410">
        <v>1</v>
      </c>
      <c r="Y4410">
        <v>0</v>
      </c>
      <c r="Z4410">
        <v>0</v>
      </c>
      <c r="AA4410">
        <v>0</v>
      </c>
      <c r="AB4410">
        <v>70000</v>
      </c>
      <c r="AC4410" t="s">
        <v>47</v>
      </c>
      <c r="AD4410" t="e">
        <f>+VLOOKUP(T4410,items!$A$2:$D$1255,4,0)</f>
        <v>#N/A</v>
      </c>
      <c r="AE4410" t="e">
        <f>+VLOOKUP(T4410,Tabla1[],5,0)</f>
        <v>#N/A</v>
      </c>
      <c r="AF4410">
        <f t="shared" si="68"/>
        <v>1</v>
      </c>
    </row>
    <row r="4411" spans="1:32" x14ac:dyDescent="0.25">
      <c r="A4411">
        <v>100534</v>
      </c>
      <c r="B4411" t="s">
        <v>8871</v>
      </c>
      <c r="C4411" t="s">
        <v>33</v>
      </c>
      <c r="D4411">
        <v>0</v>
      </c>
      <c r="F4411" t="s">
        <v>4415</v>
      </c>
      <c r="G4411" t="s">
        <v>3935</v>
      </c>
      <c r="H4411" t="s">
        <v>8872</v>
      </c>
      <c r="I4411" t="s">
        <v>37</v>
      </c>
      <c r="J4411" t="s">
        <v>8873</v>
      </c>
      <c r="K4411" t="s">
        <v>8874</v>
      </c>
      <c r="L4411" t="s">
        <v>8875</v>
      </c>
      <c r="M4411" t="s">
        <v>5505</v>
      </c>
      <c r="N4411" t="s">
        <v>5505</v>
      </c>
      <c r="O4411" t="s">
        <v>270</v>
      </c>
      <c r="P4411" t="s">
        <v>7483</v>
      </c>
      <c r="Q4411" t="s">
        <v>5647</v>
      </c>
      <c r="R4411" t="s">
        <v>127</v>
      </c>
      <c r="S4411" t="s">
        <v>108</v>
      </c>
      <c r="T4411" t="s">
        <v>7811</v>
      </c>
      <c r="U4411" t="s">
        <v>7812</v>
      </c>
      <c r="V4411" t="s">
        <v>259</v>
      </c>
      <c r="X4411">
        <v>1</v>
      </c>
      <c r="Y4411">
        <v>0</v>
      </c>
      <c r="Z4411">
        <v>0</v>
      </c>
      <c r="AA4411">
        <v>0</v>
      </c>
      <c r="AB4411">
        <v>180000</v>
      </c>
      <c r="AC4411" t="s">
        <v>47</v>
      </c>
      <c r="AD4411" t="str">
        <f>+VLOOKUP(T4411,items!$A$2:$D$1255,4,0)</f>
        <v>FUNDA</v>
      </c>
      <c r="AE4411">
        <f>+VLOOKUP(T4411,Tabla1[],5,0)</f>
        <v>0</v>
      </c>
      <c r="AF4411">
        <f t="shared" si="68"/>
        <v>3</v>
      </c>
    </row>
    <row r="4412" spans="1:32" x14ac:dyDescent="0.25">
      <c r="A4412">
        <v>100542</v>
      </c>
      <c r="B4412" t="s">
        <v>8876</v>
      </c>
      <c r="C4412" t="s">
        <v>75</v>
      </c>
      <c r="D4412">
        <v>0</v>
      </c>
      <c r="F4412" t="s">
        <v>4415</v>
      </c>
      <c r="G4412" t="s">
        <v>308</v>
      </c>
      <c r="H4412" t="s">
        <v>8877</v>
      </c>
      <c r="I4412" t="s">
        <v>8878</v>
      </c>
      <c r="J4412" t="s">
        <v>8879</v>
      </c>
      <c r="K4412" t="s">
        <v>8880</v>
      </c>
      <c r="L4412" t="s">
        <v>8881</v>
      </c>
      <c r="M4412" t="s">
        <v>8291</v>
      </c>
      <c r="N4412" t="s">
        <v>8428</v>
      </c>
      <c r="O4412" t="s">
        <v>8373</v>
      </c>
      <c r="P4412" t="s">
        <v>762</v>
      </c>
      <c r="Q4412" t="s">
        <v>106</v>
      </c>
      <c r="R4412" t="s">
        <v>63</v>
      </c>
      <c r="S4412" t="s">
        <v>256</v>
      </c>
      <c r="T4412" t="s">
        <v>347</v>
      </c>
      <c r="U4412" t="s">
        <v>348</v>
      </c>
      <c r="W4412" t="s">
        <v>114</v>
      </c>
      <c r="X4412">
        <v>1</v>
      </c>
      <c r="Y4412">
        <v>5690</v>
      </c>
      <c r="Z4412">
        <v>0</v>
      </c>
      <c r="AA4412">
        <v>0</v>
      </c>
      <c r="AB4412">
        <v>1258080</v>
      </c>
      <c r="AC4412" t="s">
        <v>47</v>
      </c>
      <c r="AD4412">
        <f>+VLOOKUP(T4412,items!$A$2:$D$1255,4,0)</f>
        <v>0</v>
      </c>
      <c r="AE4412">
        <f>+VLOOKUP(T4412,Tabla1[],5,0)</f>
        <v>0</v>
      </c>
      <c r="AF4412">
        <f t="shared" si="68"/>
        <v>3</v>
      </c>
    </row>
    <row r="4413" spans="1:32" x14ac:dyDescent="0.25">
      <c r="A4413">
        <v>100542</v>
      </c>
      <c r="B4413" t="s">
        <v>8876</v>
      </c>
      <c r="C4413" t="s">
        <v>75</v>
      </c>
      <c r="D4413">
        <v>0</v>
      </c>
      <c r="F4413" t="s">
        <v>4415</v>
      </c>
      <c r="G4413" t="s">
        <v>308</v>
      </c>
      <c r="H4413" t="s">
        <v>8877</v>
      </c>
      <c r="I4413" t="s">
        <v>8878</v>
      </c>
      <c r="J4413" t="s">
        <v>8879</v>
      </c>
      <c r="K4413" t="s">
        <v>8880</v>
      </c>
      <c r="L4413" t="s">
        <v>8881</v>
      </c>
      <c r="M4413" t="s">
        <v>8291</v>
      </c>
      <c r="N4413" t="s">
        <v>8428</v>
      </c>
      <c r="O4413" t="s">
        <v>8373</v>
      </c>
      <c r="P4413" t="s">
        <v>762</v>
      </c>
      <c r="Q4413" t="s">
        <v>106</v>
      </c>
      <c r="R4413" t="s">
        <v>63</v>
      </c>
      <c r="S4413" t="s">
        <v>256</v>
      </c>
      <c r="T4413" t="s">
        <v>347</v>
      </c>
      <c r="U4413" t="s">
        <v>348</v>
      </c>
      <c r="W4413" t="s">
        <v>114</v>
      </c>
      <c r="X4413">
        <v>1</v>
      </c>
      <c r="Y4413">
        <v>6939</v>
      </c>
      <c r="Z4413">
        <v>0</v>
      </c>
      <c r="AA4413">
        <v>0</v>
      </c>
      <c r="AB4413">
        <v>1482000</v>
      </c>
      <c r="AC4413" t="s">
        <v>47</v>
      </c>
      <c r="AD4413">
        <f>+VLOOKUP(T4413,items!$A$2:$D$1255,4,0)</f>
        <v>0</v>
      </c>
      <c r="AE4413">
        <f>+VLOOKUP(T4413,Tabla1[],5,0)</f>
        <v>0</v>
      </c>
      <c r="AF4413">
        <f t="shared" si="68"/>
        <v>3</v>
      </c>
    </row>
    <row r="4414" spans="1:32" x14ac:dyDescent="0.25">
      <c r="A4414">
        <v>100542</v>
      </c>
      <c r="B4414" t="s">
        <v>8876</v>
      </c>
      <c r="C4414" t="s">
        <v>75</v>
      </c>
      <c r="D4414">
        <v>0</v>
      </c>
      <c r="F4414" t="s">
        <v>4415</v>
      </c>
      <c r="G4414" t="s">
        <v>308</v>
      </c>
      <c r="H4414" t="s">
        <v>8877</v>
      </c>
      <c r="I4414" t="s">
        <v>8878</v>
      </c>
      <c r="J4414" t="s">
        <v>8879</v>
      </c>
      <c r="K4414" t="s">
        <v>8880</v>
      </c>
      <c r="L4414" t="s">
        <v>8881</v>
      </c>
      <c r="M4414" t="s">
        <v>8291</v>
      </c>
      <c r="N4414" t="s">
        <v>8428</v>
      </c>
      <c r="O4414" t="s">
        <v>8373</v>
      </c>
      <c r="P4414" t="s">
        <v>762</v>
      </c>
      <c r="Q4414" t="s">
        <v>106</v>
      </c>
      <c r="R4414" t="s">
        <v>63</v>
      </c>
      <c r="S4414" t="s">
        <v>256</v>
      </c>
      <c r="T4414" t="s">
        <v>2369</v>
      </c>
      <c r="U4414" t="s">
        <v>2370</v>
      </c>
      <c r="W4414" t="s">
        <v>114</v>
      </c>
      <c r="X4414">
        <v>1</v>
      </c>
      <c r="Y4414">
        <v>0</v>
      </c>
      <c r="Z4414">
        <v>2000</v>
      </c>
      <c r="AA4414">
        <v>0</v>
      </c>
      <c r="AB4414">
        <v>737973</v>
      </c>
      <c r="AC4414" t="s">
        <v>47</v>
      </c>
      <c r="AD4414">
        <f>+VLOOKUP(T4414,items!$A$2:$D$1255,4,0)</f>
        <v>0</v>
      </c>
      <c r="AE4414">
        <f>+VLOOKUP(T4414,Tabla1[],5,0)</f>
        <v>0</v>
      </c>
      <c r="AF4414">
        <f t="shared" si="68"/>
        <v>3</v>
      </c>
    </row>
    <row r="4415" spans="1:32" x14ac:dyDescent="0.25">
      <c r="A4415">
        <v>100542</v>
      </c>
      <c r="B4415" t="s">
        <v>8876</v>
      </c>
      <c r="C4415" t="s">
        <v>75</v>
      </c>
      <c r="D4415">
        <v>0</v>
      </c>
      <c r="F4415" t="s">
        <v>4415</v>
      </c>
      <c r="G4415" t="s">
        <v>308</v>
      </c>
      <c r="H4415" t="s">
        <v>8877</v>
      </c>
      <c r="I4415" t="s">
        <v>8878</v>
      </c>
      <c r="J4415" t="s">
        <v>8879</v>
      </c>
      <c r="K4415" t="s">
        <v>8880</v>
      </c>
      <c r="L4415" t="s">
        <v>8881</v>
      </c>
      <c r="M4415" t="s">
        <v>8291</v>
      </c>
      <c r="N4415" t="s">
        <v>8428</v>
      </c>
      <c r="O4415" t="s">
        <v>8373</v>
      </c>
      <c r="P4415" t="s">
        <v>762</v>
      </c>
      <c r="Q4415" t="s">
        <v>106</v>
      </c>
      <c r="R4415" t="s">
        <v>63</v>
      </c>
      <c r="S4415" t="s">
        <v>256</v>
      </c>
      <c r="T4415" t="s">
        <v>2369</v>
      </c>
      <c r="U4415" t="s">
        <v>2370</v>
      </c>
      <c r="W4415" t="s">
        <v>114</v>
      </c>
      <c r="X4415">
        <v>2</v>
      </c>
      <c r="Y4415">
        <v>0</v>
      </c>
      <c r="Z4415">
        <v>3200</v>
      </c>
      <c r="AA4415">
        <v>0</v>
      </c>
      <c r="AB4415">
        <v>2080516</v>
      </c>
      <c r="AC4415" t="s">
        <v>47</v>
      </c>
      <c r="AD4415">
        <f>+VLOOKUP(T4415,items!$A$2:$D$1255,4,0)</f>
        <v>0</v>
      </c>
      <c r="AE4415">
        <f>+VLOOKUP(T4415,Tabla1[],5,0)</f>
        <v>0</v>
      </c>
      <c r="AF4415">
        <f t="shared" si="68"/>
        <v>3</v>
      </c>
    </row>
    <row r="4416" spans="1:32" x14ac:dyDescent="0.25">
      <c r="A4416">
        <v>100542</v>
      </c>
      <c r="B4416" t="s">
        <v>8876</v>
      </c>
      <c r="C4416" t="s">
        <v>75</v>
      </c>
      <c r="D4416">
        <v>0</v>
      </c>
      <c r="F4416" t="s">
        <v>4415</v>
      </c>
      <c r="G4416" t="s">
        <v>308</v>
      </c>
      <c r="H4416" t="s">
        <v>8877</v>
      </c>
      <c r="I4416" t="s">
        <v>8878</v>
      </c>
      <c r="J4416" t="s">
        <v>8879</v>
      </c>
      <c r="K4416" t="s">
        <v>8880</v>
      </c>
      <c r="L4416" t="s">
        <v>8881</v>
      </c>
      <c r="M4416" t="s">
        <v>8291</v>
      </c>
      <c r="N4416" t="s">
        <v>8428</v>
      </c>
      <c r="O4416" t="s">
        <v>8373</v>
      </c>
      <c r="P4416" t="s">
        <v>762</v>
      </c>
      <c r="Q4416" t="s">
        <v>106</v>
      </c>
      <c r="R4416" t="s">
        <v>63</v>
      </c>
      <c r="S4416" t="s">
        <v>256</v>
      </c>
      <c r="T4416" t="s">
        <v>507</v>
      </c>
      <c r="U4416" t="s">
        <v>508</v>
      </c>
      <c r="V4416" t="s">
        <v>492</v>
      </c>
      <c r="W4416" t="s">
        <v>114</v>
      </c>
      <c r="X4416">
        <v>1</v>
      </c>
      <c r="Y4416">
        <v>5620</v>
      </c>
      <c r="Z4416">
        <v>0</v>
      </c>
      <c r="AA4416">
        <v>6739</v>
      </c>
      <c r="AB4416">
        <v>47780955</v>
      </c>
      <c r="AC4416" t="s">
        <v>47</v>
      </c>
      <c r="AD4416" t="str">
        <f>+VLOOKUP(T4416,items!$A$2:$D$1255,4,0)</f>
        <v>PERGOLA</v>
      </c>
      <c r="AE4416" t="str">
        <f>+VLOOKUP(T4416,Tabla1[],5,0)</f>
        <v>PERGOTEK ROMANO</v>
      </c>
      <c r="AF4416">
        <f t="shared" si="68"/>
        <v>3</v>
      </c>
    </row>
    <row r="4417" spans="1:32" x14ac:dyDescent="0.25">
      <c r="A4417">
        <v>100542</v>
      </c>
      <c r="B4417" t="s">
        <v>8876</v>
      </c>
      <c r="C4417" t="s">
        <v>75</v>
      </c>
      <c r="D4417">
        <v>0</v>
      </c>
      <c r="F4417" t="s">
        <v>4415</v>
      </c>
      <c r="G4417" t="s">
        <v>308</v>
      </c>
      <c r="H4417" t="s">
        <v>8877</v>
      </c>
      <c r="I4417" t="s">
        <v>8878</v>
      </c>
      <c r="J4417" t="s">
        <v>8879</v>
      </c>
      <c r="K4417" t="s">
        <v>8880</v>
      </c>
      <c r="L4417" t="s">
        <v>8881</v>
      </c>
      <c r="M4417" t="s">
        <v>8291</v>
      </c>
      <c r="N4417" t="s">
        <v>8428</v>
      </c>
      <c r="O4417" t="s">
        <v>8373</v>
      </c>
      <c r="P4417" t="s">
        <v>762</v>
      </c>
      <c r="Q4417" t="s">
        <v>106</v>
      </c>
      <c r="R4417" t="s">
        <v>63</v>
      </c>
      <c r="S4417" t="s">
        <v>256</v>
      </c>
      <c r="T4417" t="s">
        <v>94</v>
      </c>
      <c r="U4417" t="s">
        <v>95</v>
      </c>
      <c r="X4417">
        <v>1</v>
      </c>
      <c r="Y4417">
        <v>0</v>
      </c>
      <c r="Z4417">
        <v>0</v>
      </c>
      <c r="AA4417">
        <v>0</v>
      </c>
      <c r="AB4417">
        <v>1500000</v>
      </c>
      <c r="AC4417" t="s">
        <v>47</v>
      </c>
      <c r="AD4417" t="e">
        <f>+VLOOKUP(T4417,items!$A$2:$D$1255,4,0)</f>
        <v>#N/A</v>
      </c>
      <c r="AE4417" t="e">
        <f>+VLOOKUP(T4417,Tabla1[],5,0)</f>
        <v>#N/A</v>
      </c>
      <c r="AF4417">
        <f t="shared" si="68"/>
        <v>3</v>
      </c>
    </row>
    <row r="4418" spans="1:32" x14ac:dyDescent="0.25">
      <c r="A4418">
        <v>100542</v>
      </c>
      <c r="B4418" t="s">
        <v>8876</v>
      </c>
      <c r="C4418" t="s">
        <v>75</v>
      </c>
      <c r="D4418">
        <v>0</v>
      </c>
      <c r="F4418" t="s">
        <v>4415</v>
      </c>
      <c r="G4418" t="s">
        <v>308</v>
      </c>
      <c r="H4418" t="s">
        <v>8877</v>
      </c>
      <c r="I4418" t="s">
        <v>8878</v>
      </c>
      <c r="J4418" t="s">
        <v>8879</v>
      </c>
      <c r="K4418" t="s">
        <v>8880</v>
      </c>
      <c r="L4418" t="s">
        <v>8881</v>
      </c>
      <c r="M4418" t="s">
        <v>8291</v>
      </c>
      <c r="N4418" t="s">
        <v>8428</v>
      </c>
      <c r="O4418" t="s">
        <v>8373</v>
      </c>
      <c r="P4418" t="s">
        <v>762</v>
      </c>
      <c r="Q4418" t="s">
        <v>106</v>
      </c>
      <c r="R4418" t="s">
        <v>63</v>
      </c>
      <c r="S4418" t="s">
        <v>256</v>
      </c>
      <c r="T4418" t="s">
        <v>8482</v>
      </c>
      <c r="U4418" t="s">
        <v>8483</v>
      </c>
      <c r="X4418">
        <v>1</v>
      </c>
      <c r="Y4418">
        <v>0</v>
      </c>
      <c r="Z4418">
        <v>0</v>
      </c>
      <c r="AA4418">
        <v>0</v>
      </c>
      <c r="AB4418">
        <v>3244680</v>
      </c>
      <c r="AC4418" t="s">
        <v>47</v>
      </c>
      <c r="AD4418">
        <f>+VLOOKUP(T4418,items!$A$2:$D$1255,4,0)</f>
        <v>0</v>
      </c>
      <c r="AE4418">
        <f>+VLOOKUP(T4418,Tabla1[],5,0)</f>
        <v>0</v>
      </c>
      <c r="AF4418">
        <f t="shared" ref="AF4418:AF4481" si="69">+MONTH(O4418)</f>
        <v>3</v>
      </c>
    </row>
    <row r="4419" spans="1:32" x14ac:dyDescent="0.25">
      <c r="A4419">
        <v>100542</v>
      </c>
      <c r="B4419" t="s">
        <v>8876</v>
      </c>
      <c r="C4419" t="s">
        <v>75</v>
      </c>
      <c r="D4419">
        <v>0</v>
      </c>
      <c r="F4419" t="s">
        <v>4415</v>
      </c>
      <c r="G4419" t="s">
        <v>308</v>
      </c>
      <c r="H4419" t="s">
        <v>8877</v>
      </c>
      <c r="I4419" t="s">
        <v>8878</v>
      </c>
      <c r="J4419" t="s">
        <v>8879</v>
      </c>
      <c r="K4419" t="s">
        <v>8880</v>
      </c>
      <c r="L4419" t="s">
        <v>8881</v>
      </c>
      <c r="M4419" t="s">
        <v>8291</v>
      </c>
      <c r="N4419" t="s">
        <v>8428</v>
      </c>
      <c r="O4419" t="s">
        <v>8373</v>
      </c>
      <c r="P4419" t="s">
        <v>762</v>
      </c>
      <c r="Q4419" t="s">
        <v>106</v>
      </c>
      <c r="R4419" t="s">
        <v>63</v>
      </c>
      <c r="S4419" t="s">
        <v>256</v>
      </c>
      <c r="T4419" t="s">
        <v>392</v>
      </c>
      <c r="U4419" t="s">
        <v>393</v>
      </c>
      <c r="X4419">
        <v>1</v>
      </c>
      <c r="Y4419">
        <v>0</v>
      </c>
      <c r="Z4419">
        <v>0</v>
      </c>
      <c r="AA4419">
        <v>0</v>
      </c>
      <c r="AB4419">
        <v>800000</v>
      </c>
      <c r="AC4419" t="s">
        <v>47</v>
      </c>
      <c r="AD4419" t="e">
        <f>+VLOOKUP(T4419,items!$A$2:$D$1255,4,0)</f>
        <v>#N/A</v>
      </c>
      <c r="AE4419" t="e">
        <f>+VLOOKUP(T4419,Tabla1[],5,0)</f>
        <v>#N/A</v>
      </c>
      <c r="AF4419">
        <f t="shared" si="69"/>
        <v>3</v>
      </c>
    </row>
    <row r="4420" spans="1:32" x14ac:dyDescent="0.25">
      <c r="A4420">
        <v>100542</v>
      </c>
      <c r="B4420" t="s">
        <v>8876</v>
      </c>
      <c r="C4420" t="s">
        <v>75</v>
      </c>
      <c r="D4420">
        <v>0</v>
      </c>
      <c r="F4420" t="s">
        <v>4415</v>
      </c>
      <c r="G4420" t="s">
        <v>308</v>
      </c>
      <c r="H4420" t="s">
        <v>8877</v>
      </c>
      <c r="I4420" t="s">
        <v>8878</v>
      </c>
      <c r="J4420" t="s">
        <v>8879</v>
      </c>
      <c r="K4420" t="s">
        <v>8880</v>
      </c>
      <c r="L4420" t="s">
        <v>8881</v>
      </c>
      <c r="M4420" t="s">
        <v>8291</v>
      </c>
      <c r="N4420" t="s">
        <v>8428</v>
      </c>
      <c r="O4420" t="s">
        <v>8373</v>
      </c>
      <c r="P4420" t="s">
        <v>762</v>
      </c>
      <c r="Q4420" t="s">
        <v>106</v>
      </c>
      <c r="R4420" t="s">
        <v>63</v>
      </c>
      <c r="S4420" t="s">
        <v>256</v>
      </c>
      <c r="T4420" t="s">
        <v>751</v>
      </c>
      <c r="U4420" t="s">
        <v>752</v>
      </c>
      <c r="X4420">
        <v>2</v>
      </c>
      <c r="Y4420">
        <v>5690</v>
      </c>
      <c r="Z4420">
        <v>0</v>
      </c>
      <c r="AA4420">
        <v>0</v>
      </c>
      <c r="AB4420">
        <v>9689104</v>
      </c>
      <c r="AC4420" t="s">
        <v>47</v>
      </c>
      <c r="AD4420">
        <f>+VLOOKUP(T4420,items!$A$2:$D$1255,4,0)</f>
        <v>0</v>
      </c>
      <c r="AE4420">
        <f>+VLOOKUP(T4420,Tabla1[],5,0)</f>
        <v>0</v>
      </c>
      <c r="AF4420">
        <f t="shared" si="69"/>
        <v>3</v>
      </c>
    </row>
    <row r="4421" spans="1:32" x14ac:dyDescent="0.25">
      <c r="A4421">
        <v>100544</v>
      </c>
      <c r="B4421" t="s">
        <v>3883</v>
      </c>
      <c r="C4421" t="s">
        <v>75</v>
      </c>
      <c r="D4421">
        <v>0</v>
      </c>
      <c r="F4421" t="s">
        <v>1974</v>
      </c>
      <c r="G4421" t="s">
        <v>1974</v>
      </c>
      <c r="H4421" t="s">
        <v>8882</v>
      </c>
      <c r="I4421" t="s">
        <v>37</v>
      </c>
      <c r="J4421" t="s">
        <v>8883</v>
      </c>
      <c r="K4421" t="s">
        <v>8884</v>
      </c>
      <c r="L4421" t="s">
        <v>37</v>
      </c>
      <c r="M4421" t="s">
        <v>76</v>
      </c>
      <c r="N4421" t="s">
        <v>76</v>
      </c>
      <c r="O4421" t="s">
        <v>6792</v>
      </c>
      <c r="P4421" t="s">
        <v>2608</v>
      </c>
      <c r="Q4421" t="s">
        <v>2608</v>
      </c>
      <c r="R4421" t="s">
        <v>127</v>
      </c>
      <c r="S4421" t="s">
        <v>164</v>
      </c>
      <c r="T4421" t="s">
        <v>6309</v>
      </c>
      <c r="U4421" t="s">
        <v>6310</v>
      </c>
      <c r="X4421">
        <v>6</v>
      </c>
      <c r="Y4421">
        <v>0</v>
      </c>
      <c r="Z4421">
        <v>0</v>
      </c>
      <c r="AA4421">
        <v>0</v>
      </c>
      <c r="AB4421">
        <v>7800</v>
      </c>
      <c r="AC4421" t="s">
        <v>47</v>
      </c>
      <c r="AD4421">
        <f>+VLOOKUP(T4421,items!$A$2:$D$1255,4,0)</f>
        <v>0</v>
      </c>
      <c r="AE4421">
        <f>+VLOOKUP(T4421,Tabla1[],5,0)</f>
        <v>0</v>
      </c>
      <c r="AF4421">
        <f t="shared" si="69"/>
        <v>1</v>
      </c>
    </row>
    <row r="4422" spans="1:32" x14ac:dyDescent="0.25">
      <c r="A4422">
        <v>100544</v>
      </c>
      <c r="B4422" t="s">
        <v>3883</v>
      </c>
      <c r="C4422" t="s">
        <v>75</v>
      </c>
      <c r="D4422">
        <v>0</v>
      </c>
      <c r="F4422" t="s">
        <v>1974</v>
      </c>
      <c r="G4422" t="s">
        <v>1974</v>
      </c>
      <c r="H4422" t="s">
        <v>8882</v>
      </c>
      <c r="I4422" t="s">
        <v>37</v>
      </c>
      <c r="J4422" t="s">
        <v>8883</v>
      </c>
      <c r="K4422" t="s">
        <v>8884</v>
      </c>
      <c r="L4422" t="s">
        <v>37</v>
      </c>
      <c r="M4422" t="s">
        <v>76</v>
      </c>
      <c r="N4422" t="s">
        <v>76</v>
      </c>
      <c r="O4422" t="s">
        <v>6792</v>
      </c>
      <c r="P4422" t="s">
        <v>2608</v>
      </c>
      <c r="Q4422" t="s">
        <v>2608</v>
      </c>
      <c r="R4422" t="s">
        <v>127</v>
      </c>
      <c r="S4422" t="s">
        <v>164</v>
      </c>
      <c r="T4422" t="s">
        <v>1290</v>
      </c>
      <c r="U4422" t="s">
        <v>1291</v>
      </c>
      <c r="X4422">
        <v>3</v>
      </c>
      <c r="Y4422">
        <v>0</v>
      </c>
      <c r="Z4422">
        <v>0</v>
      </c>
      <c r="AA4422">
        <v>0</v>
      </c>
      <c r="AB4422">
        <v>191700</v>
      </c>
      <c r="AC4422" t="s">
        <v>47</v>
      </c>
      <c r="AD4422">
        <f>+VLOOKUP(T4422,items!$A$2:$D$1255,4,0)</f>
        <v>0</v>
      </c>
      <c r="AE4422">
        <f>+VLOOKUP(T4422,Tabla1[],5,0)</f>
        <v>0</v>
      </c>
      <c r="AF4422">
        <f t="shared" si="69"/>
        <v>1</v>
      </c>
    </row>
    <row r="4423" spans="1:32" x14ac:dyDescent="0.25">
      <c r="A4423">
        <v>100544</v>
      </c>
      <c r="B4423" t="s">
        <v>3883</v>
      </c>
      <c r="C4423" t="s">
        <v>75</v>
      </c>
      <c r="D4423">
        <v>0</v>
      </c>
      <c r="F4423" t="s">
        <v>1974</v>
      </c>
      <c r="G4423" t="s">
        <v>1974</v>
      </c>
      <c r="H4423" t="s">
        <v>8882</v>
      </c>
      <c r="I4423" t="s">
        <v>37</v>
      </c>
      <c r="J4423" t="s">
        <v>8883</v>
      </c>
      <c r="K4423" t="s">
        <v>8884</v>
      </c>
      <c r="L4423" t="s">
        <v>37</v>
      </c>
      <c r="M4423" t="s">
        <v>76</v>
      </c>
      <c r="N4423" t="s">
        <v>76</v>
      </c>
      <c r="O4423" t="s">
        <v>6792</v>
      </c>
      <c r="P4423" t="s">
        <v>2608</v>
      </c>
      <c r="Q4423" t="s">
        <v>2608</v>
      </c>
      <c r="R4423" t="s">
        <v>127</v>
      </c>
      <c r="S4423" t="s">
        <v>164</v>
      </c>
      <c r="T4423" t="s">
        <v>6311</v>
      </c>
      <c r="U4423" t="s">
        <v>6312</v>
      </c>
      <c r="X4423">
        <v>6</v>
      </c>
      <c r="Y4423">
        <v>0</v>
      </c>
      <c r="Z4423">
        <v>0</v>
      </c>
      <c r="AA4423">
        <v>0</v>
      </c>
      <c r="AB4423">
        <v>2400</v>
      </c>
      <c r="AC4423" t="s">
        <v>47</v>
      </c>
      <c r="AD4423">
        <f>+VLOOKUP(T4423,items!$A$2:$D$1255,4,0)</f>
        <v>0</v>
      </c>
      <c r="AE4423">
        <f>+VLOOKUP(T4423,Tabla1[],5,0)</f>
        <v>0</v>
      </c>
      <c r="AF4423">
        <f t="shared" si="69"/>
        <v>1</v>
      </c>
    </row>
    <row r="4424" spans="1:32" x14ac:dyDescent="0.25">
      <c r="A4424">
        <v>100548</v>
      </c>
      <c r="B4424" t="s">
        <v>8885</v>
      </c>
      <c r="C4424" t="s">
        <v>33</v>
      </c>
      <c r="D4424">
        <v>0</v>
      </c>
      <c r="F4424" t="s">
        <v>1974</v>
      </c>
      <c r="G4424" t="s">
        <v>1974</v>
      </c>
      <c r="H4424" t="s">
        <v>8886</v>
      </c>
      <c r="I4424" t="s">
        <v>37</v>
      </c>
      <c r="J4424" t="s">
        <v>8887</v>
      </c>
      <c r="K4424" t="s">
        <v>8888</v>
      </c>
      <c r="L4424" t="s">
        <v>8889</v>
      </c>
      <c r="M4424" t="s">
        <v>5124</v>
      </c>
      <c r="N4424" t="s">
        <v>5124</v>
      </c>
      <c r="O4424" t="s">
        <v>7384</v>
      </c>
      <c r="P4424" t="s">
        <v>8032</v>
      </c>
      <c r="Q4424" t="s">
        <v>262</v>
      </c>
      <c r="R4424" t="s">
        <v>127</v>
      </c>
      <c r="S4424" t="s">
        <v>108</v>
      </c>
      <c r="T4424" t="s">
        <v>3864</v>
      </c>
      <c r="U4424" t="s">
        <v>3865</v>
      </c>
      <c r="V4424" t="s">
        <v>313</v>
      </c>
      <c r="W4424" t="s">
        <v>114</v>
      </c>
      <c r="X4424">
        <v>2</v>
      </c>
      <c r="Y4424">
        <v>0</v>
      </c>
      <c r="Z4424">
        <v>0</v>
      </c>
      <c r="AA4424">
        <v>0</v>
      </c>
      <c r="AB4424">
        <v>2008658</v>
      </c>
      <c r="AC4424" t="s">
        <v>47</v>
      </c>
      <c r="AD4424" t="str">
        <f>+VLOOKUP(T4424,items!$A$2:$D$1255,4,0)</f>
        <v>MUEBLES</v>
      </c>
      <c r="AE4424">
        <f>+VLOOKUP(T4424,Tabla1[],5,0)</f>
        <v>0</v>
      </c>
      <c r="AF4424">
        <f t="shared" si="69"/>
        <v>2</v>
      </c>
    </row>
    <row r="4425" spans="1:32" x14ac:dyDescent="0.25">
      <c r="A4425">
        <v>100548</v>
      </c>
      <c r="B4425" t="s">
        <v>8885</v>
      </c>
      <c r="C4425" t="s">
        <v>33</v>
      </c>
      <c r="D4425">
        <v>0</v>
      </c>
      <c r="F4425" t="s">
        <v>1974</v>
      </c>
      <c r="G4425" t="s">
        <v>1974</v>
      </c>
      <c r="H4425" t="s">
        <v>8886</v>
      </c>
      <c r="I4425" t="s">
        <v>37</v>
      </c>
      <c r="J4425" t="s">
        <v>8887</v>
      </c>
      <c r="K4425" t="s">
        <v>8888</v>
      </c>
      <c r="L4425" t="s">
        <v>8889</v>
      </c>
      <c r="M4425" t="s">
        <v>5124</v>
      </c>
      <c r="N4425" t="s">
        <v>5124</v>
      </c>
      <c r="O4425" t="s">
        <v>7384</v>
      </c>
      <c r="P4425" t="s">
        <v>8032</v>
      </c>
      <c r="Q4425" t="s">
        <v>262</v>
      </c>
      <c r="R4425" t="s">
        <v>127</v>
      </c>
      <c r="S4425" t="s">
        <v>108</v>
      </c>
      <c r="T4425" t="s">
        <v>1880</v>
      </c>
      <c r="U4425" t="s">
        <v>1881</v>
      </c>
      <c r="W4425" t="s">
        <v>114</v>
      </c>
      <c r="X4425">
        <v>1</v>
      </c>
      <c r="Y4425">
        <v>0</v>
      </c>
      <c r="Z4425">
        <v>0</v>
      </c>
      <c r="AA4425">
        <v>0</v>
      </c>
      <c r="AB4425">
        <v>3802495</v>
      </c>
      <c r="AC4425" t="s">
        <v>47</v>
      </c>
      <c r="AD4425" t="str">
        <f>+VLOOKUP(T4425,items!$A$2:$D$1255,4,0)</f>
        <v>MUEBLES</v>
      </c>
      <c r="AE4425">
        <f>+VLOOKUP(T4425,Tabla1[],5,0)</f>
        <v>0</v>
      </c>
      <c r="AF4425">
        <f t="shared" si="69"/>
        <v>2</v>
      </c>
    </row>
    <row r="4426" spans="1:32" x14ac:dyDescent="0.25">
      <c r="A4426">
        <v>100548</v>
      </c>
      <c r="B4426" t="s">
        <v>8885</v>
      </c>
      <c r="C4426" t="s">
        <v>33</v>
      </c>
      <c r="D4426">
        <v>0</v>
      </c>
      <c r="F4426" t="s">
        <v>1974</v>
      </c>
      <c r="G4426" t="s">
        <v>1974</v>
      </c>
      <c r="H4426" t="s">
        <v>8886</v>
      </c>
      <c r="I4426" t="s">
        <v>37</v>
      </c>
      <c r="J4426" t="s">
        <v>8887</v>
      </c>
      <c r="K4426" t="s">
        <v>8888</v>
      </c>
      <c r="L4426" t="s">
        <v>8889</v>
      </c>
      <c r="M4426" t="s">
        <v>5124</v>
      </c>
      <c r="N4426" t="s">
        <v>5124</v>
      </c>
      <c r="O4426" t="s">
        <v>7384</v>
      </c>
      <c r="P4426" t="s">
        <v>8032</v>
      </c>
      <c r="Q4426" t="s">
        <v>262</v>
      </c>
      <c r="R4426" t="s">
        <v>127</v>
      </c>
      <c r="S4426" t="s">
        <v>108</v>
      </c>
      <c r="T4426" t="s">
        <v>2067</v>
      </c>
      <c r="U4426" t="s">
        <v>2068</v>
      </c>
      <c r="V4426" t="s">
        <v>313</v>
      </c>
      <c r="W4426" t="s">
        <v>114</v>
      </c>
      <c r="X4426">
        <v>4</v>
      </c>
      <c r="Y4426">
        <v>0</v>
      </c>
      <c r="Z4426">
        <v>0</v>
      </c>
      <c r="AA4426">
        <v>0</v>
      </c>
      <c r="AB4426">
        <v>3452604</v>
      </c>
      <c r="AC4426" t="s">
        <v>47</v>
      </c>
      <c r="AD4426" t="str">
        <f>+VLOOKUP(T4426,items!$A$2:$D$1255,4,0)</f>
        <v>MUEBLES</v>
      </c>
      <c r="AE4426">
        <f>+VLOOKUP(T4426,Tabla1[],5,0)</f>
        <v>0</v>
      </c>
      <c r="AF4426">
        <f t="shared" si="69"/>
        <v>2</v>
      </c>
    </row>
    <row r="4427" spans="1:32" x14ac:dyDescent="0.25">
      <c r="A4427">
        <v>100549</v>
      </c>
      <c r="B4427" t="s">
        <v>6409</v>
      </c>
      <c r="C4427" t="s">
        <v>75</v>
      </c>
      <c r="D4427">
        <v>0</v>
      </c>
      <c r="F4427" t="s">
        <v>1974</v>
      </c>
      <c r="G4427" t="s">
        <v>5541</v>
      </c>
      <c r="H4427" t="s">
        <v>8890</v>
      </c>
      <c r="I4427" t="s">
        <v>37</v>
      </c>
      <c r="J4427" t="s">
        <v>8891</v>
      </c>
      <c r="K4427" t="s">
        <v>8892</v>
      </c>
      <c r="L4427" t="s">
        <v>37</v>
      </c>
      <c r="M4427" t="s">
        <v>2611</v>
      </c>
      <c r="N4427" t="s">
        <v>2611</v>
      </c>
      <c r="O4427" t="s">
        <v>3935</v>
      </c>
      <c r="P4427" t="s">
        <v>5505</v>
      </c>
      <c r="Q4427" t="s">
        <v>5505</v>
      </c>
      <c r="R4427" t="s">
        <v>127</v>
      </c>
      <c r="S4427" t="s">
        <v>128</v>
      </c>
      <c r="T4427" t="s">
        <v>5236</v>
      </c>
      <c r="U4427" t="s">
        <v>5237</v>
      </c>
      <c r="X4427">
        <v>2</v>
      </c>
      <c r="Y4427">
        <v>0</v>
      </c>
      <c r="Z4427">
        <v>0</v>
      </c>
      <c r="AA4427">
        <v>0</v>
      </c>
      <c r="AB4427">
        <v>70000</v>
      </c>
      <c r="AC4427" t="s">
        <v>47</v>
      </c>
      <c r="AD4427">
        <f>+VLOOKUP(T4427,items!$A$2:$D$1255,4,0)</f>
        <v>0</v>
      </c>
      <c r="AE4427">
        <f>+VLOOKUP(T4427,Tabla1[],5,0)</f>
        <v>0</v>
      </c>
      <c r="AF4427">
        <f t="shared" si="69"/>
        <v>1</v>
      </c>
    </row>
    <row r="4428" spans="1:32" x14ac:dyDescent="0.25">
      <c r="A4428">
        <v>100549</v>
      </c>
      <c r="B4428" t="s">
        <v>6409</v>
      </c>
      <c r="C4428" t="s">
        <v>75</v>
      </c>
      <c r="D4428">
        <v>0</v>
      </c>
      <c r="F4428" t="s">
        <v>1974</v>
      </c>
      <c r="G4428" t="s">
        <v>5541</v>
      </c>
      <c r="H4428" t="s">
        <v>8890</v>
      </c>
      <c r="I4428" t="s">
        <v>37</v>
      </c>
      <c r="J4428" t="s">
        <v>8891</v>
      </c>
      <c r="K4428" t="s">
        <v>8892</v>
      </c>
      <c r="L4428" t="s">
        <v>37</v>
      </c>
      <c r="M4428" t="s">
        <v>2611</v>
      </c>
      <c r="N4428" t="s">
        <v>2611</v>
      </c>
      <c r="O4428" t="s">
        <v>3935</v>
      </c>
      <c r="P4428" t="s">
        <v>5505</v>
      </c>
      <c r="Q4428" t="s">
        <v>5505</v>
      </c>
      <c r="R4428" t="s">
        <v>127</v>
      </c>
      <c r="S4428" t="s">
        <v>128</v>
      </c>
      <c r="T4428" t="s">
        <v>8893</v>
      </c>
      <c r="U4428" t="s">
        <v>8894</v>
      </c>
      <c r="X4428">
        <v>2</v>
      </c>
      <c r="Y4428">
        <v>0</v>
      </c>
      <c r="Z4428">
        <v>0</v>
      </c>
      <c r="AA4428">
        <v>0</v>
      </c>
      <c r="AB4428">
        <v>72000</v>
      </c>
      <c r="AC4428" t="s">
        <v>47</v>
      </c>
      <c r="AD4428">
        <f>+VLOOKUP(T4428,items!$A$2:$D$1255,4,0)</f>
        <v>0</v>
      </c>
      <c r="AE4428">
        <f>+VLOOKUP(T4428,Tabla1[],5,0)</f>
        <v>0</v>
      </c>
      <c r="AF4428">
        <f t="shared" si="69"/>
        <v>1</v>
      </c>
    </row>
    <row r="4429" spans="1:32" x14ac:dyDescent="0.25">
      <c r="A4429">
        <v>100549</v>
      </c>
      <c r="B4429" t="s">
        <v>6409</v>
      </c>
      <c r="C4429" t="s">
        <v>75</v>
      </c>
      <c r="D4429">
        <v>0</v>
      </c>
      <c r="F4429" t="s">
        <v>1974</v>
      </c>
      <c r="G4429" t="s">
        <v>5541</v>
      </c>
      <c r="H4429" t="s">
        <v>8890</v>
      </c>
      <c r="I4429" t="s">
        <v>37</v>
      </c>
      <c r="J4429" t="s">
        <v>8891</v>
      </c>
      <c r="K4429" t="s">
        <v>8892</v>
      </c>
      <c r="L4429" t="s">
        <v>37</v>
      </c>
      <c r="M4429" t="s">
        <v>2611</v>
      </c>
      <c r="N4429" t="s">
        <v>2611</v>
      </c>
      <c r="O4429" t="s">
        <v>3935</v>
      </c>
      <c r="P4429" t="s">
        <v>5505</v>
      </c>
      <c r="Q4429" t="s">
        <v>5505</v>
      </c>
      <c r="R4429" t="s">
        <v>127</v>
      </c>
      <c r="S4429" t="s">
        <v>128</v>
      </c>
      <c r="T4429" t="s">
        <v>5762</v>
      </c>
      <c r="U4429" t="s">
        <v>5763</v>
      </c>
      <c r="X4429">
        <v>1</v>
      </c>
      <c r="Y4429">
        <v>0</v>
      </c>
      <c r="Z4429">
        <v>0</v>
      </c>
      <c r="AA4429">
        <v>0</v>
      </c>
      <c r="AB4429">
        <v>192500</v>
      </c>
      <c r="AC4429" t="s">
        <v>47</v>
      </c>
      <c r="AD4429">
        <f>+VLOOKUP(T4429,items!$A$2:$D$1255,4,0)</f>
        <v>0</v>
      </c>
      <c r="AE4429">
        <f>+VLOOKUP(T4429,Tabla1[],5,0)</f>
        <v>0</v>
      </c>
      <c r="AF4429">
        <f t="shared" si="69"/>
        <v>1</v>
      </c>
    </row>
    <row r="4430" spans="1:32" x14ac:dyDescent="0.25">
      <c r="A4430">
        <v>100553</v>
      </c>
      <c r="B4430" t="s">
        <v>8895</v>
      </c>
      <c r="C4430" t="s">
        <v>1065</v>
      </c>
      <c r="D4430">
        <v>0</v>
      </c>
      <c r="F4430" t="s">
        <v>1974</v>
      </c>
      <c r="G4430" t="s">
        <v>1974</v>
      </c>
      <c r="H4430" t="s">
        <v>8896</v>
      </c>
      <c r="I4430" t="s">
        <v>37</v>
      </c>
      <c r="J4430" t="s">
        <v>37</v>
      </c>
      <c r="K4430" t="s">
        <v>8897</v>
      </c>
      <c r="L4430" t="s">
        <v>37</v>
      </c>
      <c r="M4430" t="s">
        <v>76</v>
      </c>
      <c r="N4430" t="s">
        <v>76</v>
      </c>
      <c r="O4430" t="s">
        <v>6792</v>
      </c>
      <c r="P4430" t="s">
        <v>5541</v>
      </c>
      <c r="Q4430" t="s">
        <v>6792</v>
      </c>
      <c r="R4430" t="s">
        <v>127</v>
      </c>
      <c r="S4430" t="s">
        <v>108</v>
      </c>
      <c r="T4430" t="s">
        <v>412</v>
      </c>
      <c r="U4430" t="s">
        <v>413</v>
      </c>
      <c r="X4430">
        <v>1</v>
      </c>
      <c r="Y4430">
        <v>0</v>
      </c>
      <c r="Z4430">
        <v>0</v>
      </c>
      <c r="AA4430">
        <v>0</v>
      </c>
      <c r="AB4430">
        <v>592000</v>
      </c>
      <c r="AC4430" t="s">
        <v>47</v>
      </c>
      <c r="AD4430">
        <f>+VLOOKUP(T4430,items!$A$2:$D$1255,4,0)</f>
        <v>0</v>
      </c>
      <c r="AE4430">
        <f>+VLOOKUP(T4430,Tabla1[],5,0)</f>
        <v>0</v>
      </c>
      <c r="AF4430">
        <f t="shared" si="69"/>
        <v>1</v>
      </c>
    </row>
    <row r="4431" spans="1:32" x14ac:dyDescent="0.25">
      <c r="A4431">
        <v>100561</v>
      </c>
      <c r="B4431" t="s">
        <v>8898</v>
      </c>
      <c r="C4431" t="s">
        <v>33</v>
      </c>
      <c r="D4431">
        <v>0</v>
      </c>
      <c r="F4431" t="s">
        <v>1974</v>
      </c>
      <c r="G4431" t="s">
        <v>308</v>
      </c>
      <c r="H4431" t="s">
        <v>8899</v>
      </c>
      <c r="I4431" t="s">
        <v>37</v>
      </c>
      <c r="J4431" t="s">
        <v>8900</v>
      </c>
      <c r="K4431" t="s">
        <v>8901</v>
      </c>
      <c r="L4431" t="s">
        <v>8902</v>
      </c>
      <c r="M4431" t="s">
        <v>5125</v>
      </c>
      <c r="N4431" t="s">
        <v>5125</v>
      </c>
      <c r="O4431" t="s">
        <v>7466</v>
      </c>
      <c r="P4431" t="s">
        <v>5648</v>
      </c>
      <c r="Q4431" t="s">
        <v>5649</v>
      </c>
      <c r="R4431" t="s">
        <v>63</v>
      </c>
      <c r="S4431" t="s">
        <v>88</v>
      </c>
      <c r="T4431" t="s">
        <v>8903</v>
      </c>
      <c r="U4431" t="s">
        <v>8904</v>
      </c>
      <c r="V4431" t="s">
        <v>867</v>
      </c>
      <c r="X4431">
        <v>2</v>
      </c>
      <c r="Y4431">
        <v>0</v>
      </c>
      <c r="Z4431">
        <v>0</v>
      </c>
      <c r="AA4431">
        <v>0</v>
      </c>
      <c r="AB4431">
        <v>2600894</v>
      </c>
      <c r="AC4431" t="s">
        <v>47</v>
      </c>
      <c r="AD4431">
        <f>+VLOOKUP(T4431,items!$A$2:$D$1255,4,0)</f>
        <v>0</v>
      </c>
      <c r="AE4431">
        <f>+VLOOKUP(T4431,Tabla1[],5,0)</f>
        <v>0</v>
      </c>
      <c r="AF4431">
        <f t="shared" si="69"/>
        <v>3</v>
      </c>
    </row>
    <row r="4432" spans="1:32" x14ac:dyDescent="0.25">
      <c r="A4432">
        <v>100561</v>
      </c>
      <c r="B4432" t="s">
        <v>8898</v>
      </c>
      <c r="C4432" t="s">
        <v>33</v>
      </c>
      <c r="D4432">
        <v>0</v>
      </c>
      <c r="F4432" t="s">
        <v>1974</v>
      </c>
      <c r="G4432" t="s">
        <v>308</v>
      </c>
      <c r="H4432" t="s">
        <v>8899</v>
      </c>
      <c r="I4432" t="s">
        <v>37</v>
      </c>
      <c r="J4432" t="s">
        <v>8900</v>
      </c>
      <c r="K4432" t="s">
        <v>8901</v>
      </c>
      <c r="L4432" t="s">
        <v>8902</v>
      </c>
      <c r="M4432" t="s">
        <v>5125</v>
      </c>
      <c r="N4432" t="s">
        <v>5125</v>
      </c>
      <c r="O4432" t="s">
        <v>7466</v>
      </c>
      <c r="P4432" t="s">
        <v>5648</v>
      </c>
      <c r="Q4432" t="s">
        <v>5649</v>
      </c>
      <c r="R4432" t="s">
        <v>63</v>
      </c>
      <c r="S4432" t="s">
        <v>88</v>
      </c>
      <c r="T4432" t="s">
        <v>1480</v>
      </c>
      <c r="U4432" t="s">
        <v>1481</v>
      </c>
      <c r="W4432" t="s">
        <v>114</v>
      </c>
      <c r="X4432">
        <v>4</v>
      </c>
      <c r="Y4432">
        <v>0</v>
      </c>
      <c r="Z4432">
        <v>0</v>
      </c>
      <c r="AA4432">
        <v>0</v>
      </c>
      <c r="AB4432">
        <v>4550880</v>
      </c>
      <c r="AC4432" t="s">
        <v>47</v>
      </c>
      <c r="AD4432">
        <f>+VLOOKUP(T4432,items!$A$2:$D$1255,4,0)</f>
        <v>0</v>
      </c>
      <c r="AE4432">
        <f>+VLOOKUP(T4432,Tabla1[],5,0)</f>
        <v>0</v>
      </c>
      <c r="AF4432">
        <f t="shared" si="69"/>
        <v>3</v>
      </c>
    </row>
    <row r="4433" spans="1:32" x14ac:dyDescent="0.25">
      <c r="A4433">
        <v>100561</v>
      </c>
      <c r="B4433" t="s">
        <v>8898</v>
      </c>
      <c r="C4433" t="s">
        <v>33</v>
      </c>
      <c r="D4433">
        <v>0</v>
      </c>
      <c r="F4433" t="s">
        <v>1974</v>
      </c>
      <c r="G4433" t="s">
        <v>308</v>
      </c>
      <c r="H4433" t="s">
        <v>8899</v>
      </c>
      <c r="I4433" t="s">
        <v>37</v>
      </c>
      <c r="J4433" t="s">
        <v>8900</v>
      </c>
      <c r="K4433" t="s">
        <v>8901</v>
      </c>
      <c r="L4433" t="s">
        <v>8902</v>
      </c>
      <c r="M4433" t="s">
        <v>5125</v>
      </c>
      <c r="N4433" t="s">
        <v>5125</v>
      </c>
      <c r="O4433" t="s">
        <v>7466</v>
      </c>
      <c r="P4433" t="s">
        <v>5648</v>
      </c>
      <c r="Q4433" t="s">
        <v>5649</v>
      </c>
      <c r="R4433" t="s">
        <v>63</v>
      </c>
      <c r="S4433" t="s">
        <v>88</v>
      </c>
      <c r="T4433" t="s">
        <v>882</v>
      </c>
      <c r="U4433" t="s">
        <v>883</v>
      </c>
      <c r="V4433" t="s">
        <v>867</v>
      </c>
      <c r="X4433">
        <v>4</v>
      </c>
      <c r="Y4433">
        <v>0</v>
      </c>
      <c r="Z4433">
        <v>0</v>
      </c>
      <c r="AA4433">
        <v>0</v>
      </c>
      <c r="AB4433">
        <v>7590244</v>
      </c>
      <c r="AC4433" t="s">
        <v>47</v>
      </c>
      <c r="AD4433" t="str">
        <f>+VLOOKUP(T4433,items!$A$2:$D$1255,4,0)</f>
        <v>MUEBLES</v>
      </c>
      <c r="AE4433">
        <f>+VLOOKUP(T4433,Tabla1[],5,0)</f>
        <v>0</v>
      </c>
      <c r="AF4433">
        <f t="shared" si="69"/>
        <v>3</v>
      </c>
    </row>
    <row r="4434" spans="1:32" x14ac:dyDescent="0.25">
      <c r="A4434">
        <v>100561</v>
      </c>
      <c r="B4434" t="s">
        <v>8898</v>
      </c>
      <c r="C4434" t="s">
        <v>33</v>
      </c>
      <c r="D4434">
        <v>0</v>
      </c>
      <c r="F4434" t="s">
        <v>1974</v>
      </c>
      <c r="G4434" t="s">
        <v>308</v>
      </c>
      <c r="H4434" t="s">
        <v>8899</v>
      </c>
      <c r="I4434" t="s">
        <v>37</v>
      </c>
      <c r="J4434" t="s">
        <v>8900</v>
      </c>
      <c r="K4434" t="s">
        <v>8901</v>
      </c>
      <c r="L4434" t="s">
        <v>8902</v>
      </c>
      <c r="M4434" t="s">
        <v>5125</v>
      </c>
      <c r="N4434" t="s">
        <v>5125</v>
      </c>
      <c r="O4434" t="s">
        <v>7466</v>
      </c>
      <c r="P4434" t="s">
        <v>5648</v>
      </c>
      <c r="Q4434" t="s">
        <v>5649</v>
      </c>
      <c r="R4434" t="s">
        <v>63</v>
      </c>
      <c r="S4434" t="s">
        <v>88</v>
      </c>
      <c r="T4434" t="s">
        <v>936</v>
      </c>
      <c r="U4434" t="s">
        <v>937</v>
      </c>
      <c r="X4434">
        <v>1</v>
      </c>
      <c r="Y4434">
        <v>0</v>
      </c>
      <c r="Z4434">
        <v>0</v>
      </c>
      <c r="AA4434">
        <v>0</v>
      </c>
      <c r="AB4434">
        <v>410000</v>
      </c>
      <c r="AC4434" t="s">
        <v>47</v>
      </c>
      <c r="AD4434">
        <f>+VLOOKUP(T4434,items!$A$2:$D$1255,4,0)</f>
        <v>0</v>
      </c>
      <c r="AE4434">
        <f>+VLOOKUP(T4434,Tabla1[],5,0)</f>
        <v>0</v>
      </c>
      <c r="AF4434">
        <f t="shared" si="69"/>
        <v>3</v>
      </c>
    </row>
    <row r="4435" spans="1:32" x14ac:dyDescent="0.25">
      <c r="A4435">
        <v>100563</v>
      </c>
      <c r="B4435" t="s">
        <v>5132</v>
      </c>
      <c r="C4435" t="s">
        <v>75</v>
      </c>
      <c r="D4435">
        <v>0</v>
      </c>
      <c r="F4435" t="s">
        <v>1974</v>
      </c>
      <c r="G4435" t="s">
        <v>76</v>
      </c>
      <c r="H4435" t="s">
        <v>8905</v>
      </c>
      <c r="I4435" t="s">
        <v>37</v>
      </c>
      <c r="J4435" t="s">
        <v>8906</v>
      </c>
      <c r="K4435" t="s">
        <v>8907</v>
      </c>
      <c r="L4435" t="s">
        <v>37</v>
      </c>
      <c r="M4435" t="s">
        <v>5124</v>
      </c>
      <c r="N4435" t="s">
        <v>5124</v>
      </c>
      <c r="O4435" t="s">
        <v>5541</v>
      </c>
      <c r="P4435" t="s">
        <v>2608</v>
      </c>
      <c r="Q4435" t="s">
        <v>2608</v>
      </c>
      <c r="R4435" t="s">
        <v>43</v>
      </c>
      <c r="S4435" t="s">
        <v>164</v>
      </c>
      <c r="T4435" t="s">
        <v>3238</v>
      </c>
      <c r="U4435" t="s">
        <v>3239</v>
      </c>
      <c r="X4435">
        <v>8</v>
      </c>
      <c r="Y4435">
        <v>0</v>
      </c>
      <c r="Z4435">
        <v>0</v>
      </c>
      <c r="AA4435">
        <v>0</v>
      </c>
      <c r="AB4435">
        <v>420800</v>
      </c>
      <c r="AC4435" t="s">
        <v>47</v>
      </c>
      <c r="AD4435">
        <f>+VLOOKUP(T4435,items!$A$2:$D$1255,4,0)</f>
        <v>0</v>
      </c>
      <c r="AE4435">
        <f>+VLOOKUP(T4435,Tabla1[],5,0)</f>
        <v>0</v>
      </c>
      <c r="AF4435">
        <f t="shared" si="69"/>
        <v>1</v>
      </c>
    </row>
    <row r="4436" spans="1:32" x14ac:dyDescent="0.25">
      <c r="A4436">
        <v>100565</v>
      </c>
      <c r="B4436" t="s">
        <v>8908</v>
      </c>
      <c r="C4436" t="s">
        <v>1065</v>
      </c>
      <c r="D4436">
        <v>0</v>
      </c>
      <c r="F4436" t="s">
        <v>1974</v>
      </c>
      <c r="G4436" t="s">
        <v>1974</v>
      </c>
      <c r="H4436" t="s">
        <v>8909</v>
      </c>
      <c r="I4436" t="s">
        <v>37</v>
      </c>
      <c r="J4436" t="s">
        <v>37</v>
      </c>
      <c r="K4436" t="s">
        <v>8910</v>
      </c>
      <c r="L4436" t="s">
        <v>8911</v>
      </c>
      <c r="M4436" t="s">
        <v>76</v>
      </c>
      <c r="N4436" t="s">
        <v>76</v>
      </c>
      <c r="O4436" t="s">
        <v>610</v>
      </c>
      <c r="P4436" t="s">
        <v>611</v>
      </c>
      <c r="Q4436" t="s">
        <v>611</v>
      </c>
      <c r="R4436" t="s">
        <v>63</v>
      </c>
      <c r="S4436" t="s">
        <v>44</v>
      </c>
      <c r="T4436" t="s">
        <v>686</v>
      </c>
      <c r="U4436" t="s">
        <v>687</v>
      </c>
      <c r="V4436" t="s">
        <v>884</v>
      </c>
      <c r="W4436" t="s">
        <v>117</v>
      </c>
      <c r="X4436">
        <v>1</v>
      </c>
      <c r="Y4436">
        <v>0</v>
      </c>
      <c r="Z4436">
        <v>0</v>
      </c>
      <c r="AA4436">
        <v>0</v>
      </c>
      <c r="AB4436">
        <v>1820680</v>
      </c>
      <c r="AC4436" t="s">
        <v>47</v>
      </c>
      <c r="AD4436">
        <f>+VLOOKUP(T4436,items!$A$2:$D$1255,4,0)</f>
        <v>0</v>
      </c>
      <c r="AE4436">
        <f>+VLOOKUP(T4436,Tabla1[],5,0)</f>
        <v>0</v>
      </c>
      <c r="AF4436">
        <f t="shared" si="69"/>
        <v>2</v>
      </c>
    </row>
    <row r="4437" spans="1:32" x14ac:dyDescent="0.25">
      <c r="A4437">
        <v>100568</v>
      </c>
      <c r="B4437" t="s">
        <v>8912</v>
      </c>
      <c r="C4437" t="s">
        <v>33</v>
      </c>
      <c r="D4437">
        <v>0</v>
      </c>
      <c r="F4437" t="s">
        <v>1974</v>
      </c>
      <c r="G4437" t="s">
        <v>4321</v>
      </c>
      <c r="H4437" t="s">
        <v>8913</v>
      </c>
      <c r="I4437" t="s">
        <v>37</v>
      </c>
      <c r="J4437" t="s">
        <v>8914</v>
      </c>
      <c r="K4437" t="s">
        <v>8915</v>
      </c>
      <c r="L4437" t="s">
        <v>37</v>
      </c>
      <c r="M4437" t="s">
        <v>303</v>
      </c>
      <c r="N4437" t="s">
        <v>303</v>
      </c>
      <c r="O4437" t="s">
        <v>610</v>
      </c>
      <c r="P4437" t="s">
        <v>262</v>
      </c>
      <c r="Q4437" t="s">
        <v>262</v>
      </c>
      <c r="R4437" t="s">
        <v>127</v>
      </c>
      <c r="S4437" t="s">
        <v>108</v>
      </c>
      <c r="T4437" t="s">
        <v>7576</v>
      </c>
      <c r="U4437" t="s">
        <v>7577</v>
      </c>
      <c r="X4437">
        <v>1</v>
      </c>
      <c r="Y4437">
        <v>0</v>
      </c>
      <c r="Z4437">
        <v>0</v>
      </c>
      <c r="AA4437">
        <v>0</v>
      </c>
      <c r="AB4437">
        <v>10200</v>
      </c>
      <c r="AC4437" t="s">
        <v>47</v>
      </c>
      <c r="AD4437">
        <f>+VLOOKUP(T4437,items!$A$2:$D$1255,4,0)</f>
        <v>0</v>
      </c>
      <c r="AE4437">
        <f>+VLOOKUP(T4437,Tabla1[],5,0)</f>
        <v>0</v>
      </c>
      <c r="AF4437">
        <f t="shared" si="69"/>
        <v>2</v>
      </c>
    </row>
    <row r="4438" spans="1:32" x14ac:dyDescent="0.25">
      <c r="A4438">
        <v>100568</v>
      </c>
      <c r="B4438" t="s">
        <v>8912</v>
      </c>
      <c r="C4438" t="s">
        <v>33</v>
      </c>
      <c r="D4438">
        <v>0</v>
      </c>
      <c r="F4438" t="s">
        <v>1974</v>
      </c>
      <c r="G4438" t="s">
        <v>4321</v>
      </c>
      <c r="H4438" t="s">
        <v>8913</v>
      </c>
      <c r="I4438" t="s">
        <v>37</v>
      </c>
      <c r="J4438" t="s">
        <v>8914</v>
      </c>
      <c r="K4438" t="s">
        <v>8915</v>
      </c>
      <c r="L4438" t="s">
        <v>37</v>
      </c>
      <c r="M4438" t="s">
        <v>303</v>
      </c>
      <c r="N4438" t="s">
        <v>303</v>
      </c>
      <c r="O4438" t="s">
        <v>610</v>
      </c>
      <c r="P4438" t="s">
        <v>262</v>
      </c>
      <c r="Q4438" t="s">
        <v>262</v>
      </c>
      <c r="R4438" t="s">
        <v>127</v>
      </c>
      <c r="S4438" t="s">
        <v>108</v>
      </c>
      <c r="T4438" t="s">
        <v>8916</v>
      </c>
      <c r="U4438" t="s">
        <v>8917</v>
      </c>
      <c r="X4438">
        <v>1</v>
      </c>
      <c r="Y4438">
        <v>0</v>
      </c>
      <c r="Z4438">
        <v>0</v>
      </c>
      <c r="AA4438">
        <v>0</v>
      </c>
      <c r="AB4438">
        <v>190000</v>
      </c>
      <c r="AC4438" t="s">
        <v>47</v>
      </c>
      <c r="AD4438">
        <f>+VLOOKUP(T4438,items!$A$2:$D$1255,4,0)</f>
        <v>0</v>
      </c>
      <c r="AE4438">
        <f>+VLOOKUP(T4438,Tabla1[],5,0)</f>
        <v>0</v>
      </c>
      <c r="AF4438">
        <f t="shared" si="69"/>
        <v>2</v>
      </c>
    </row>
    <row r="4439" spans="1:32" x14ac:dyDescent="0.25">
      <c r="A4439">
        <v>100568</v>
      </c>
      <c r="B4439" t="s">
        <v>8912</v>
      </c>
      <c r="C4439" t="s">
        <v>33</v>
      </c>
      <c r="D4439">
        <v>0</v>
      </c>
      <c r="F4439" t="s">
        <v>1974</v>
      </c>
      <c r="G4439" t="s">
        <v>4321</v>
      </c>
      <c r="H4439" t="s">
        <v>8913</v>
      </c>
      <c r="I4439" t="s">
        <v>37</v>
      </c>
      <c r="J4439" t="s">
        <v>8914</v>
      </c>
      <c r="K4439" t="s">
        <v>8915</v>
      </c>
      <c r="L4439" t="s">
        <v>37</v>
      </c>
      <c r="M4439" t="s">
        <v>303</v>
      </c>
      <c r="N4439" t="s">
        <v>303</v>
      </c>
      <c r="O4439" t="s">
        <v>610</v>
      </c>
      <c r="P4439" t="s">
        <v>262</v>
      </c>
      <c r="Q4439" t="s">
        <v>262</v>
      </c>
      <c r="R4439" t="s">
        <v>127</v>
      </c>
      <c r="S4439" t="s">
        <v>108</v>
      </c>
      <c r="T4439" t="s">
        <v>8918</v>
      </c>
      <c r="U4439" t="s">
        <v>8919</v>
      </c>
      <c r="X4439">
        <v>1</v>
      </c>
      <c r="Y4439">
        <v>0</v>
      </c>
      <c r="Z4439">
        <v>0</v>
      </c>
      <c r="AA4439">
        <v>0</v>
      </c>
      <c r="AB4439">
        <v>29007</v>
      </c>
      <c r="AC4439" t="s">
        <v>47</v>
      </c>
      <c r="AD4439">
        <f>+VLOOKUP(T4439,items!$A$2:$D$1255,4,0)</f>
        <v>0</v>
      </c>
      <c r="AE4439">
        <f>+VLOOKUP(T4439,Tabla1[],5,0)</f>
        <v>0</v>
      </c>
      <c r="AF4439">
        <f t="shared" si="69"/>
        <v>2</v>
      </c>
    </row>
    <row r="4440" spans="1:32" x14ac:dyDescent="0.25">
      <c r="A4440">
        <v>100568</v>
      </c>
      <c r="B4440" t="s">
        <v>8912</v>
      </c>
      <c r="C4440" t="s">
        <v>33</v>
      </c>
      <c r="D4440">
        <v>0</v>
      </c>
      <c r="F4440" t="s">
        <v>1974</v>
      </c>
      <c r="G4440" t="s">
        <v>4321</v>
      </c>
      <c r="H4440" t="s">
        <v>8913</v>
      </c>
      <c r="I4440" t="s">
        <v>37</v>
      </c>
      <c r="J4440" t="s">
        <v>8914</v>
      </c>
      <c r="K4440" t="s">
        <v>8915</v>
      </c>
      <c r="L4440" t="s">
        <v>37</v>
      </c>
      <c r="M4440" t="s">
        <v>303</v>
      </c>
      <c r="N4440" t="s">
        <v>303</v>
      </c>
      <c r="O4440" t="s">
        <v>610</v>
      </c>
      <c r="P4440" t="s">
        <v>262</v>
      </c>
      <c r="Q4440" t="s">
        <v>262</v>
      </c>
      <c r="R4440" t="s">
        <v>127</v>
      </c>
      <c r="S4440" t="s">
        <v>108</v>
      </c>
      <c r="T4440" t="s">
        <v>8920</v>
      </c>
      <c r="U4440" t="s">
        <v>8921</v>
      </c>
      <c r="X4440">
        <v>1</v>
      </c>
      <c r="Y4440">
        <v>0</v>
      </c>
      <c r="Z4440">
        <v>0</v>
      </c>
      <c r="AA4440">
        <v>0</v>
      </c>
      <c r="AB4440">
        <v>32000</v>
      </c>
      <c r="AC4440" t="s">
        <v>47</v>
      </c>
      <c r="AD4440">
        <f>+VLOOKUP(T4440,items!$A$2:$D$1255,4,0)</f>
        <v>0</v>
      </c>
      <c r="AE4440">
        <f>+VLOOKUP(T4440,Tabla1[],5,0)</f>
        <v>0</v>
      </c>
      <c r="AF4440">
        <f t="shared" si="69"/>
        <v>2</v>
      </c>
    </row>
    <row r="4441" spans="1:32" x14ac:dyDescent="0.25">
      <c r="A4441">
        <v>100568</v>
      </c>
      <c r="B4441" t="s">
        <v>8912</v>
      </c>
      <c r="C4441" t="s">
        <v>33</v>
      </c>
      <c r="D4441">
        <v>0</v>
      </c>
      <c r="F4441" t="s">
        <v>1974</v>
      </c>
      <c r="G4441" t="s">
        <v>4321</v>
      </c>
      <c r="H4441" t="s">
        <v>8913</v>
      </c>
      <c r="I4441" t="s">
        <v>37</v>
      </c>
      <c r="J4441" t="s">
        <v>8914</v>
      </c>
      <c r="K4441" t="s">
        <v>8915</v>
      </c>
      <c r="L4441" t="s">
        <v>37</v>
      </c>
      <c r="M4441" t="s">
        <v>303</v>
      </c>
      <c r="N4441" t="s">
        <v>303</v>
      </c>
      <c r="O4441" t="s">
        <v>610</v>
      </c>
      <c r="P4441" t="s">
        <v>262</v>
      </c>
      <c r="Q4441" t="s">
        <v>262</v>
      </c>
      <c r="R4441" t="s">
        <v>127</v>
      </c>
      <c r="S4441" t="s">
        <v>108</v>
      </c>
      <c r="T4441" t="s">
        <v>4435</v>
      </c>
      <c r="U4441" t="s">
        <v>4436</v>
      </c>
      <c r="X4441">
        <v>1</v>
      </c>
      <c r="Y4441">
        <v>0</v>
      </c>
      <c r="Z4441">
        <v>0</v>
      </c>
      <c r="AA4441">
        <v>0</v>
      </c>
      <c r="AB4441">
        <v>10000</v>
      </c>
      <c r="AC4441" t="s">
        <v>47</v>
      </c>
      <c r="AD4441">
        <f>+VLOOKUP(T4441,items!$A$2:$D$1255,4,0)</f>
        <v>0</v>
      </c>
      <c r="AE4441">
        <f>+VLOOKUP(T4441,Tabla1[],5,0)</f>
        <v>0</v>
      </c>
      <c r="AF4441">
        <f t="shared" si="69"/>
        <v>2</v>
      </c>
    </row>
    <row r="4442" spans="1:32" x14ac:dyDescent="0.25">
      <c r="A4442">
        <v>100568</v>
      </c>
      <c r="B4442" t="s">
        <v>8912</v>
      </c>
      <c r="C4442" t="s">
        <v>33</v>
      </c>
      <c r="D4442">
        <v>0</v>
      </c>
      <c r="F4442" t="s">
        <v>1974</v>
      </c>
      <c r="G4442" t="s">
        <v>4321</v>
      </c>
      <c r="H4442" t="s">
        <v>8913</v>
      </c>
      <c r="I4442" t="s">
        <v>37</v>
      </c>
      <c r="J4442" t="s">
        <v>8914</v>
      </c>
      <c r="K4442" t="s">
        <v>8915</v>
      </c>
      <c r="L4442" t="s">
        <v>37</v>
      </c>
      <c r="M4442" t="s">
        <v>303</v>
      </c>
      <c r="N4442" t="s">
        <v>303</v>
      </c>
      <c r="O4442" t="s">
        <v>610</v>
      </c>
      <c r="P4442" t="s">
        <v>262</v>
      </c>
      <c r="Q4442" t="s">
        <v>262</v>
      </c>
      <c r="R4442" t="s">
        <v>127</v>
      </c>
      <c r="S4442" t="s">
        <v>108</v>
      </c>
      <c r="T4442" t="s">
        <v>215</v>
      </c>
      <c r="U4442" t="s">
        <v>216</v>
      </c>
      <c r="X4442">
        <v>1</v>
      </c>
      <c r="Y4442">
        <v>0</v>
      </c>
      <c r="Z4442">
        <v>0</v>
      </c>
      <c r="AA4442">
        <v>0</v>
      </c>
      <c r="AB4442">
        <v>300000</v>
      </c>
      <c r="AC4442" t="s">
        <v>47</v>
      </c>
      <c r="AD4442">
        <f>+VLOOKUP(T4442,items!$A$2:$D$1255,4,0)</f>
        <v>0</v>
      </c>
      <c r="AE4442">
        <f>+VLOOKUP(T4442,Tabla1[],5,0)</f>
        <v>0</v>
      </c>
      <c r="AF4442">
        <f t="shared" si="69"/>
        <v>2</v>
      </c>
    </row>
    <row r="4443" spans="1:32" x14ac:dyDescent="0.25">
      <c r="A4443">
        <v>100569</v>
      </c>
      <c r="B4443" t="s">
        <v>4768</v>
      </c>
      <c r="C4443" t="s">
        <v>75</v>
      </c>
      <c r="D4443">
        <v>0</v>
      </c>
      <c r="F4443" t="s">
        <v>1974</v>
      </c>
      <c r="G4443" t="s">
        <v>1974</v>
      </c>
      <c r="H4443" t="s">
        <v>8922</v>
      </c>
      <c r="I4443" t="s">
        <v>37</v>
      </c>
      <c r="J4443" t="s">
        <v>8923</v>
      </c>
      <c r="K4443" t="s">
        <v>8924</v>
      </c>
      <c r="L4443" t="s">
        <v>37</v>
      </c>
      <c r="M4443" t="s">
        <v>5124</v>
      </c>
      <c r="N4443" t="s">
        <v>5124</v>
      </c>
      <c r="O4443" t="s">
        <v>5541</v>
      </c>
      <c r="P4443" t="s">
        <v>2608</v>
      </c>
      <c r="Q4443" t="s">
        <v>2608</v>
      </c>
      <c r="R4443" t="s">
        <v>127</v>
      </c>
      <c r="S4443" t="s">
        <v>108</v>
      </c>
      <c r="T4443" t="s">
        <v>818</v>
      </c>
      <c r="U4443" t="s">
        <v>819</v>
      </c>
      <c r="X4443">
        <v>3</v>
      </c>
      <c r="Y4443">
        <v>0</v>
      </c>
      <c r="Z4443">
        <v>0</v>
      </c>
      <c r="AA4443">
        <v>0</v>
      </c>
      <c r="AB4443">
        <v>255000</v>
      </c>
      <c r="AC4443" t="s">
        <v>47</v>
      </c>
      <c r="AD4443">
        <f>+VLOOKUP(T4443,items!$A$2:$D$1255,4,0)</f>
        <v>0</v>
      </c>
      <c r="AE4443">
        <f>+VLOOKUP(T4443,Tabla1[],5,0)</f>
        <v>0</v>
      </c>
      <c r="AF4443">
        <f t="shared" si="69"/>
        <v>1</v>
      </c>
    </row>
    <row r="4444" spans="1:32" x14ac:dyDescent="0.25">
      <c r="A4444">
        <v>100569</v>
      </c>
      <c r="B4444" t="s">
        <v>4768</v>
      </c>
      <c r="C4444" t="s">
        <v>75</v>
      </c>
      <c r="D4444">
        <v>0</v>
      </c>
      <c r="F4444" t="s">
        <v>1974</v>
      </c>
      <c r="G4444" t="s">
        <v>1974</v>
      </c>
      <c r="H4444" t="s">
        <v>8922</v>
      </c>
      <c r="I4444" t="s">
        <v>37</v>
      </c>
      <c r="J4444" t="s">
        <v>8923</v>
      </c>
      <c r="K4444" t="s">
        <v>8924</v>
      </c>
      <c r="L4444" t="s">
        <v>37</v>
      </c>
      <c r="M4444" t="s">
        <v>5124</v>
      </c>
      <c r="N4444" t="s">
        <v>5124</v>
      </c>
      <c r="O4444" t="s">
        <v>5541</v>
      </c>
      <c r="P4444" t="s">
        <v>2608</v>
      </c>
      <c r="Q4444" t="s">
        <v>2608</v>
      </c>
      <c r="R4444" t="s">
        <v>127</v>
      </c>
      <c r="S4444" t="s">
        <v>108</v>
      </c>
      <c r="T4444" t="s">
        <v>8925</v>
      </c>
      <c r="U4444" t="s">
        <v>8926</v>
      </c>
      <c r="X4444">
        <v>3</v>
      </c>
      <c r="Y4444">
        <v>0</v>
      </c>
      <c r="Z4444">
        <v>0</v>
      </c>
      <c r="AA4444">
        <v>0</v>
      </c>
      <c r="AB4444">
        <v>181500</v>
      </c>
      <c r="AC4444" t="s">
        <v>47</v>
      </c>
      <c r="AD4444">
        <f>+VLOOKUP(T4444,items!$A$2:$D$1255,4,0)</f>
        <v>0</v>
      </c>
      <c r="AE4444">
        <f>+VLOOKUP(T4444,Tabla1[],5,0)</f>
        <v>0</v>
      </c>
      <c r="AF4444">
        <f t="shared" si="69"/>
        <v>1</v>
      </c>
    </row>
    <row r="4445" spans="1:32" x14ac:dyDescent="0.25">
      <c r="A4445">
        <v>100570</v>
      </c>
      <c r="B4445" t="s">
        <v>8927</v>
      </c>
      <c r="C4445" t="s">
        <v>33</v>
      </c>
      <c r="D4445">
        <v>0</v>
      </c>
      <c r="F4445" t="s">
        <v>1974</v>
      </c>
      <c r="G4445" t="s">
        <v>76</v>
      </c>
      <c r="H4445" t="s">
        <v>8928</v>
      </c>
      <c r="I4445" t="s">
        <v>37</v>
      </c>
      <c r="J4445" t="s">
        <v>8929</v>
      </c>
      <c r="K4445" t="s">
        <v>8930</v>
      </c>
      <c r="L4445" t="s">
        <v>8931</v>
      </c>
      <c r="M4445" t="s">
        <v>6792</v>
      </c>
      <c r="N4445" t="s">
        <v>6792</v>
      </c>
      <c r="O4445" t="s">
        <v>610</v>
      </c>
      <c r="P4445" t="s">
        <v>2801</v>
      </c>
      <c r="Q4445" t="s">
        <v>2802</v>
      </c>
      <c r="R4445" t="s">
        <v>63</v>
      </c>
      <c r="S4445" t="s">
        <v>44</v>
      </c>
      <c r="T4445" t="s">
        <v>2288</v>
      </c>
      <c r="U4445" t="s">
        <v>2289</v>
      </c>
      <c r="V4445" t="s">
        <v>958</v>
      </c>
      <c r="X4445">
        <v>1</v>
      </c>
      <c r="Y4445">
        <v>0</v>
      </c>
      <c r="Z4445">
        <v>0</v>
      </c>
      <c r="AA4445">
        <v>0</v>
      </c>
      <c r="AB4445">
        <v>7891301</v>
      </c>
      <c r="AC4445" t="s">
        <v>47</v>
      </c>
      <c r="AD4445">
        <f>+VLOOKUP(T4445,items!$A$2:$D$1255,4,0)</f>
        <v>0</v>
      </c>
      <c r="AE4445">
        <f>+VLOOKUP(T4445,Tabla1[],5,0)</f>
        <v>0</v>
      </c>
      <c r="AF4445">
        <f t="shared" si="69"/>
        <v>2</v>
      </c>
    </row>
    <row r="4446" spans="1:32" x14ac:dyDescent="0.25">
      <c r="A4446">
        <v>100570</v>
      </c>
      <c r="B4446" t="s">
        <v>8927</v>
      </c>
      <c r="C4446" t="s">
        <v>33</v>
      </c>
      <c r="D4446">
        <v>0</v>
      </c>
      <c r="F4446" t="s">
        <v>1974</v>
      </c>
      <c r="G4446" t="s">
        <v>76</v>
      </c>
      <c r="H4446" t="s">
        <v>8928</v>
      </c>
      <c r="I4446" t="s">
        <v>37</v>
      </c>
      <c r="J4446" t="s">
        <v>8929</v>
      </c>
      <c r="K4446" t="s">
        <v>8930</v>
      </c>
      <c r="L4446" t="s">
        <v>8931</v>
      </c>
      <c r="M4446" t="s">
        <v>6792</v>
      </c>
      <c r="N4446" t="s">
        <v>6792</v>
      </c>
      <c r="O4446" t="s">
        <v>610</v>
      </c>
      <c r="P4446" t="s">
        <v>2801</v>
      </c>
      <c r="Q4446" t="s">
        <v>2802</v>
      </c>
      <c r="R4446" t="s">
        <v>63</v>
      </c>
      <c r="S4446" t="s">
        <v>44</v>
      </c>
      <c r="T4446" t="s">
        <v>50</v>
      </c>
      <c r="U4446" t="s">
        <v>51</v>
      </c>
      <c r="X4446">
        <v>1</v>
      </c>
      <c r="Y4446">
        <v>0</v>
      </c>
      <c r="Z4446">
        <v>0</v>
      </c>
      <c r="AA4446">
        <v>0</v>
      </c>
      <c r="AB4446">
        <v>420000</v>
      </c>
      <c r="AC4446" t="s">
        <v>47</v>
      </c>
      <c r="AD4446" t="e">
        <f>+VLOOKUP(T4446,items!$A$2:$D$1255,4,0)</f>
        <v>#N/A</v>
      </c>
      <c r="AE4446" t="e">
        <f>+VLOOKUP(T4446,Tabla1[],5,0)</f>
        <v>#N/A</v>
      </c>
      <c r="AF4446">
        <f t="shared" si="69"/>
        <v>2</v>
      </c>
    </row>
    <row r="4447" spans="1:32" x14ac:dyDescent="0.25">
      <c r="A4447">
        <v>100571</v>
      </c>
      <c r="B4447" t="s">
        <v>8932</v>
      </c>
      <c r="C4447" t="s">
        <v>75</v>
      </c>
      <c r="D4447">
        <v>0</v>
      </c>
      <c r="F4447" t="s">
        <v>1974</v>
      </c>
      <c r="G4447" t="s">
        <v>5124</v>
      </c>
      <c r="H4447" t="s">
        <v>8933</v>
      </c>
      <c r="I4447" t="s">
        <v>37</v>
      </c>
      <c r="J4447" t="s">
        <v>8934</v>
      </c>
      <c r="K4447" t="s">
        <v>8935</v>
      </c>
      <c r="L4447" t="s">
        <v>8936</v>
      </c>
      <c r="M4447" t="s">
        <v>5541</v>
      </c>
      <c r="N4447" t="s">
        <v>5541</v>
      </c>
      <c r="O4447" t="s">
        <v>7943</v>
      </c>
      <c r="P4447" t="s">
        <v>611</v>
      </c>
      <c r="Q4447" t="s">
        <v>2801</v>
      </c>
      <c r="R4447" t="s">
        <v>127</v>
      </c>
      <c r="S4447" t="s">
        <v>88</v>
      </c>
      <c r="T4447" t="s">
        <v>8937</v>
      </c>
      <c r="U4447" t="s">
        <v>8938</v>
      </c>
      <c r="X4447">
        <v>1</v>
      </c>
      <c r="Y4447">
        <v>3000</v>
      </c>
      <c r="Z4447">
        <v>0</v>
      </c>
      <c r="AA4447">
        <v>2930</v>
      </c>
      <c r="AB4447">
        <v>890000</v>
      </c>
      <c r="AC4447" t="s">
        <v>47</v>
      </c>
      <c r="AD4447">
        <f>+VLOOKUP(T4447,items!$A$2:$D$1255,4,0)</f>
        <v>0</v>
      </c>
      <c r="AE4447">
        <f>+VLOOKUP(T4447,Tabla1[],5,0)</f>
        <v>0</v>
      </c>
      <c r="AF4447">
        <f t="shared" si="69"/>
        <v>2</v>
      </c>
    </row>
    <row r="4448" spans="1:32" x14ac:dyDescent="0.25">
      <c r="A4448">
        <v>100571</v>
      </c>
      <c r="B4448" t="s">
        <v>8932</v>
      </c>
      <c r="C4448" t="s">
        <v>75</v>
      </c>
      <c r="D4448">
        <v>0</v>
      </c>
      <c r="F4448" t="s">
        <v>1974</v>
      </c>
      <c r="G4448" t="s">
        <v>5124</v>
      </c>
      <c r="H4448" t="s">
        <v>8933</v>
      </c>
      <c r="I4448" t="s">
        <v>37</v>
      </c>
      <c r="J4448" t="s">
        <v>8934</v>
      </c>
      <c r="K4448" t="s">
        <v>8935</v>
      </c>
      <c r="L4448" t="s">
        <v>8936</v>
      </c>
      <c r="M4448" t="s">
        <v>5541</v>
      </c>
      <c r="N4448" t="s">
        <v>5541</v>
      </c>
      <c r="O4448" t="s">
        <v>7943</v>
      </c>
      <c r="P4448" t="s">
        <v>611</v>
      </c>
      <c r="Q4448" t="s">
        <v>2801</v>
      </c>
      <c r="R4448" t="s">
        <v>127</v>
      </c>
      <c r="S4448" t="s">
        <v>88</v>
      </c>
      <c r="T4448" t="s">
        <v>299</v>
      </c>
      <c r="U4448" t="s">
        <v>300</v>
      </c>
      <c r="X4448">
        <v>1</v>
      </c>
      <c r="Y4448">
        <v>0</v>
      </c>
      <c r="Z4448">
        <v>0</v>
      </c>
      <c r="AA4448">
        <v>0</v>
      </c>
      <c r="AB4448">
        <v>200000</v>
      </c>
      <c r="AC4448" t="s">
        <v>47</v>
      </c>
      <c r="AD4448">
        <f>+VLOOKUP(T4448,items!$A$2:$D$1255,4,0)</f>
        <v>0</v>
      </c>
      <c r="AE4448">
        <f>+VLOOKUP(T4448,Tabla1[],5,0)</f>
        <v>0</v>
      </c>
      <c r="AF4448">
        <f t="shared" si="69"/>
        <v>2</v>
      </c>
    </row>
    <row r="4449" spans="1:32" x14ac:dyDescent="0.25">
      <c r="A4449">
        <v>100571</v>
      </c>
      <c r="B4449" t="s">
        <v>8932</v>
      </c>
      <c r="C4449" t="s">
        <v>75</v>
      </c>
      <c r="D4449">
        <v>0</v>
      </c>
      <c r="F4449" t="s">
        <v>1974</v>
      </c>
      <c r="G4449" t="s">
        <v>5124</v>
      </c>
      <c r="H4449" t="s">
        <v>8933</v>
      </c>
      <c r="I4449" t="s">
        <v>37</v>
      </c>
      <c r="J4449" t="s">
        <v>8934</v>
      </c>
      <c r="K4449" t="s">
        <v>8935</v>
      </c>
      <c r="L4449" t="s">
        <v>8936</v>
      </c>
      <c r="M4449" t="s">
        <v>5541</v>
      </c>
      <c r="N4449" t="s">
        <v>5541</v>
      </c>
      <c r="O4449" t="s">
        <v>7943</v>
      </c>
      <c r="P4449" t="s">
        <v>611</v>
      </c>
      <c r="Q4449" t="s">
        <v>2801</v>
      </c>
      <c r="R4449" t="s">
        <v>127</v>
      </c>
      <c r="S4449" t="s">
        <v>88</v>
      </c>
      <c r="T4449" t="s">
        <v>1001</v>
      </c>
      <c r="U4449" t="s">
        <v>8939</v>
      </c>
      <c r="X4449">
        <v>1</v>
      </c>
      <c r="Y4449">
        <v>3000</v>
      </c>
      <c r="Z4449">
        <v>0</v>
      </c>
      <c r="AA4449">
        <v>2930</v>
      </c>
      <c r="AB4449">
        <v>247500</v>
      </c>
      <c r="AC4449" t="s">
        <v>47</v>
      </c>
      <c r="AD4449" t="e">
        <f>+VLOOKUP(T4449,items!$A$2:$D$1255,4,0)</f>
        <v>#N/A</v>
      </c>
      <c r="AE4449" t="e">
        <f>+VLOOKUP(T4449,Tabla1[],5,0)</f>
        <v>#N/A</v>
      </c>
      <c r="AF4449">
        <f t="shared" si="69"/>
        <v>2</v>
      </c>
    </row>
    <row r="4450" spans="1:32" x14ac:dyDescent="0.25">
      <c r="A4450">
        <v>100576</v>
      </c>
      <c r="B4450" t="s">
        <v>8940</v>
      </c>
      <c r="C4450" t="s">
        <v>75</v>
      </c>
      <c r="D4450">
        <v>0</v>
      </c>
      <c r="F4450" t="s">
        <v>1974</v>
      </c>
      <c r="G4450" t="s">
        <v>5856</v>
      </c>
      <c r="H4450" t="s">
        <v>8941</v>
      </c>
      <c r="I4450" t="s">
        <v>37</v>
      </c>
      <c r="J4450" t="s">
        <v>8942</v>
      </c>
      <c r="K4450" t="s">
        <v>8943</v>
      </c>
      <c r="L4450" t="s">
        <v>8944</v>
      </c>
      <c r="M4450" t="s">
        <v>610</v>
      </c>
      <c r="N4450" t="s">
        <v>610</v>
      </c>
      <c r="O4450" t="s">
        <v>2802</v>
      </c>
      <c r="P4450" t="s">
        <v>77</v>
      </c>
      <c r="Q4450" t="s">
        <v>310</v>
      </c>
      <c r="R4450" t="s">
        <v>127</v>
      </c>
      <c r="S4450" t="s">
        <v>44</v>
      </c>
      <c r="T4450" t="s">
        <v>5950</v>
      </c>
      <c r="U4450" t="s">
        <v>5951</v>
      </c>
      <c r="X4450">
        <v>1</v>
      </c>
      <c r="Y4450">
        <v>9350</v>
      </c>
      <c r="Z4450">
        <v>0</v>
      </c>
      <c r="AA4450">
        <v>5500</v>
      </c>
      <c r="AB4450">
        <v>2242500</v>
      </c>
      <c r="AC4450" t="s">
        <v>47</v>
      </c>
      <c r="AD4450">
        <f>+VLOOKUP(T4450,items!$A$2:$D$1255,4,0)</f>
        <v>0</v>
      </c>
      <c r="AE4450">
        <f>+VLOOKUP(T4450,Tabla1[],5,0)</f>
        <v>0</v>
      </c>
      <c r="AF4450">
        <f t="shared" si="69"/>
        <v>2</v>
      </c>
    </row>
    <row r="4451" spans="1:32" x14ac:dyDescent="0.25">
      <c r="A4451">
        <v>100576</v>
      </c>
      <c r="B4451" t="s">
        <v>8940</v>
      </c>
      <c r="C4451" t="s">
        <v>75</v>
      </c>
      <c r="D4451">
        <v>0</v>
      </c>
      <c r="F4451" t="s">
        <v>1974</v>
      </c>
      <c r="G4451" t="s">
        <v>5856</v>
      </c>
      <c r="H4451" t="s">
        <v>8941</v>
      </c>
      <c r="I4451" t="s">
        <v>37</v>
      </c>
      <c r="J4451" t="s">
        <v>8942</v>
      </c>
      <c r="K4451" t="s">
        <v>8943</v>
      </c>
      <c r="L4451" t="s">
        <v>8944</v>
      </c>
      <c r="M4451" t="s">
        <v>610</v>
      </c>
      <c r="N4451" t="s">
        <v>610</v>
      </c>
      <c r="O4451" t="s">
        <v>2802</v>
      </c>
      <c r="P4451" t="s">
        <v>77</v>
      </c>
      <c r="Q4451" t="s">
        <v>310</v>
      </c>
      <c r="R4451" t="s">
        <v>127</v>
      </c>
      <c r="S4451" t="s">
        <v>44</v>
      </c>
      <c r="T4451" t="s">
        <v>390</v>
      </c>
      <c r="U4451" t="s">
        <v>5952</v>
      </c>
      <c r="X4451">
        <v>1</v>
      </c>
      <c r="Y4451">
        <v>9350</v>
      </c>
      <c r="Z4451">
        <v>0</v>
      </c>
      <c r="AA4451">
        <v>5500</v>
      </c>
      <c r="AB4451">
        <v>1652407</v>
      </c>
      <c r="AC4451" t="s">
        <v>47</v>
      </c>
      <c r="AD4451" t="e">
        <f>+VLOOKUP(T4451,items!$A$2:$D$1255,4,0)</f>
        <v>#N/A</v>
      </c>
      <c r="AE4451" t="e">
        <f>+VLOOKUP(T4451,Tabla1[],5,0)</f>
        <v>#N/A</v>
      </c>
      <c r="AF4451">
        <f t="shared" si="69"/>
        <v>2</v>
      </c>
    </row>
    <row r="4452" spans="1:32" x14ac:dyDescent="0.25">
      <c r="A4452">
        <v>100581</v>
      </c>
      <c r="B4452" t="s">
        <v>8642</v>
      </c>
      <c r="C4452" t="s">
        <v>75</v>
      </c>
      <c r="D4452">
        <v>0</v>
      </c>
      <c r="F4452" t="s">
        <v>1974</v>
      </c>
      <c r="G4452" t="s">
        <v>5948</v>
      </c>
      <c r="H4452" t="s">
        <v>8945</v>
      </c>
      <c r="I4452" t="s">
        <v>8946</v>
      </c>
      <c r="J4452" t="s">
        <v>8947</v>
      </c>
      <c r="K4452" t="s">
        <v>8948</v>
      </c>
      <c r="L4452" t="s">
        <v>8949</v>
      </c>
      <c r="M4452" t="s">
        <v>6959</v>
      </c>
      <c r="N4452" t="s">
        <v>189</v>
      </c>
      <c r="O4452" t="s">
        <v>85</v>
      </c>
      <c r="P4452" t="s">
        <v>3548</v>
      </c>
      <c r="Q4452" t="s">
        <v>3800</v>
      </c>
      <c r="R4452" t="s">
        <v>345</v>
      </c>
      <c r="S4452" t="s">
        <v>44</v>
      </c>
      <c r="T4452" t="s">
        <v>2103</v>
      </c>
      <c r="U4452" t="s">
        <v>2104</v>
      </c>
      <c r="V4452" t="s">
        <v>1644</v>
      </c>
      <c r="W4452" t="s">
        <v>1095</v>
      </c>
      <c r="X4452">
        <v>1</v>
      </c>
      <c r="Y4452">
        <v>3200</v>
      </c>
      <c r="Z4452">
        <v>0</v>
      </c>
      <c r="AA4452">
        <v>2500</v>
      </c>
      <c r="AB4452">
        <v>2908115</v>
      </c>
      <c r="AC4452" t="s">
        <v>47</v>
      </c>
      <c r="AD4452" t="str">
        <f>+VLOOKUP(T4452,items!$A$2:$D$1255,4,0)</f>
        <v>SOMBRALINA</v>
      </c>
      <c r="AE4452" t="str">
        <f>+VLOOKUP(T4452,Tabla1[],5,0)</f>
        <v>ELECTRICA-MANUAL</v>
      </c>
      <c r="AF4452">
        <f t="shared" si="69"/>
        <v>4</v>
      </c>
    </row>
    <row r="4453" spans="1:32" x14ac:dyDescent="0.25">
      <c r="A4453">
        <v>100581</v>
      </c>
      <c r="B4453" t="s">
        <v>8642</v>
      </c>
      <c r="C4453" t="s">
        <v>75</v>
      </c>
      <c r="D4453">
        <v>0</v>
      </c>
      <c r="F4453" t="s">
        <v>1974</v>
      </c>
      <c r="G4453" t="s">
        <v>5948</v>
      </c>
      <c r="H4453" t="s">
        <v>8945</v>
      </c>
      <c r="I4453" t="s">
        <v>8946</v>
      </c>
      <c r="J4453" t="s">
        <v>8947</v>
      </c>
      <c r="K4453" t="s">
        <v>8948</v>
      </c>
      <c r="L4453" t="s">
        <v>8949</v>
      </c>
      <c r="M4453" t="s">
        <v>6959</v>
      </c>
      <c r="N4453" t="s">
        <v>189</v>
      </c>
      <c r="O4453" t="s">
        <v>85</v>
      </c>
      <c r="P4453" t="s">
        <v>3548</v>
      </c>
      <c r="Q4453" t="s">
        <v>3800</v>
      </c>
      <c r="R4453" t="s">
        <v>345</v>
      </c>
      <c r="S4453" t="s">
        <v>44</v>
      </c>
      <c r="T4453" t="s">
        <v>392</v>
      </c>
      <c r="U4453" t="s">
        <v>393</v>
      </c>
      <c r="X4453">
        <v>1</v>
      </c>
      <c r="Y4453">
        <v>0</v>
      </c>
      <c r="Z4453">
        <v>0</v>
      </c>
      <c r="AA4453">
        <v>0</v>
      </c>
      <c r="AB4453">
        <v>300000</v>
      </c>
      <c r="AC4453" t="s">
        <v>47</v>
      </c>
      <c r="AD4453" t="e">
        <f>+VLOOKUP(T4453,items!$A$2:$D$1255,4,0)</f>
        <v>#N/A</v>
      </c>
      <c r="AE4453" t="e">
        <f>+VLOOKUP(T4453,Tabla1[],5,0)</f>
        <v>#N/A</v>
      </c>
      <c r="AF4453">
        <f t="shared" si="69"/>
        <v>4</v>
      </c>
    </row>
    <row r="4454" spans="1:32" x14ac:dyDescent="0.25">
      <c r="A4454">
        <v>100588</v>
      </c>
      <c r="B4454" t="s">
        <v>8950</v>
      </c>
      <c r="C4454" t="s">
        <v>75</v>
      </c>
      <c r="D4454">
        <v>0</v>
      </c>
      <c r="F4454" t="s">
        <v>175</v>
      </c>
      <c r="G4454" t="s">
        <v>2608</v>
      </c>
      <c r="H4454" t="s">
        <v>8951</v>
      </c>
      <c r="I4454" t="s">
        <v>8952</v>
      </c>
      <c r="J4454" t="s">
        <v>8953</v>
      </c>
      <c r="K4454" t="s">
        <v>8954</v>
      </c>
      <c r="L4454" t="s">
        <v>8955</v>
      </c>
      <c r="M4454" t="s">
        <v>5505</v>
      </c>
      <c r="N4454" t="s">
        <v>609</v>
      </c>
      <c r="O4454" t="s">
        <v>8012</v>
      </c>
      <c r="P4454" t="s">
        <v>8868</v>
      </c>
      <c r="Q4454" t="s">
        <v>310</v>
      </c>
      <c r="R4454" t="s">
        <v>127</v>
      </c>
      <c r="S4454" t="s">
        <v>88</v>
      </c>
      <c r="T4454" t="s">
        <v>429</v>
      </c>
      <c r="U4454" t="s">
        <v>430</v>
      </c>
      <c r="X4454">
        <v>1</v>
      </c>
      <c r="Y4454">
        <v>0</v>
      </c>
      <c r="Z4454">
        <v>0</v>
      </c>
      <c r="AA4454">
        <v>0</v>
      </c>
      <c r="AB4454">
        <v>174659</v>
      </c>
      <c r="AC4454" t="s">
        <v>47</v>
      </c>
      <c r="AD4454">
        <f>+VLOOKUP(T4454,items!$A$2:$D$1255,4,0)</f>
        <v>0</v>
      </c>
      <c r="AE4454">
        <f>+VLOOKUP(T4454,Tabla1[],5,0)</f>
        <v>0</v>
      </c>
      <c r="AF4454">
        <f t="shared" si="69"/>
        <v>2</v>
      </c>
    </row>
    <row r="4455" spans="1:32" x14ac:dyDescent="0.25">
      <c r="A4455">
        <v>100588</v>
      </c>
      <c r="B4455" t="s">
        <v>8950</v>
      </c>
      <c r="C4455" t="s">
        <v>75</v>
      </c>
      <c r="D4455">
        <v>0</v>
      </c>
      <c r="F4455" t="s">
        <v>175</v>
      </c>
      <c r="G4455" t="s">
        <v>2608</v>
      </c>
      <c r="H4455" t="s">
        <v>8951</v>
      </c>
      <c r="I4455" t="s">
        <v>8952</v>
      </c>
      <c r="J4455" t="s">
        <v>8953</v>
      </c>
      <c r="K4455" t="s">
        <v>8954</v>
      </c>
      <c r="L4455" t="s">
        <v>8955</v>
      </c>
      <c r="M4455" t="s">
        <v>5505</v>
      </c>
      <c r="N4455" t="s">
        <v>609</v>
      </c>
      <c r="O4455" t="s">
        <v>8012</v>
      </c>
      <c r="P4455" t="s">
        <v>8868</v>
      </c>
      <c r="Q4455" t="s">
        <v>310</v>
      </c>
      <c r="R4455" t="s">
        <v>127</v>
      </c>
      <c r="S4455" t="s">
        <v>88</v>
      </c>
      <c r="T4455" t="s">
        <v>347</v>
      </c>
      <c r="U4455" t="s">
        <v>348</v>
      </c>
      <c r="W4455" t="s">
        <v>114</v>
      </c>
      <c r="X4455">
        <v>1</v>
      </c>
      <c r="Y4455">
        <v>5600</v>
      </c>
      <c r="Z4455">
        <v>0</v>
      </c>
      <c r="AA4455">
        <v>0</v>
      </c>
      <c r="AB4455">
        <v>724349</v>
      </c>
      <c r="AC4455" t="s">
        <v>47</v>
      </c>
      <c r="AD4455">
        <f>+VLOOKUP(T4455,items!$A$2:$D$1255,4,0)</f>
        <v>0</v>
      </c>
      <c r="AE4455">
        <f>+VLOOKUP(T4455,Tabla1[],5,0)</f>
        <v>0</v>
      </c>
      <c r="AF4455">
        <f t="shared" si="69"/>
        <v>2</v>
      </c>
    </row>
    <row r="4456" spans="1:32" x14ac:dyDescent="0.25">
      <c r="A4456">
        <v>100588</v>
      </c>
      <c r="B4456" t="s">
        <v>8950</v>
      </c>
      <c r="C4456" t="s">
        <v>75</v>
      </c>
      <c r="D4456">
        <v>0</v>
      </c>
      <c r="F4456" t="s">
        <v>175</v>
      </c>
      <c r="G4456" t="s">
        <v>2608</v>
      </c>
      <c r="H4456" t="s">
        <v>8951</v>
      </c>
      <c r="I4456" t="s">
        <v>8952</v>
      </c>
      <c r="J4456" t="s">
        <v>8953</v>
      </c>
      <c r="K4456" t="s">
        <v>8954</v>
      </c>
      <c r="L4456" t="s">
        <v>8955</v>
      </c>
      <c r="M4456" t="s">
        <v>5505</v>
      </c>
      <c r="N4456" t="s">
        <v>609</v>
      </c>
      <c r="O4456" t="s">
        <v>8012</v>
      </c>
      <c r="P4456" t="s">
        <v>8868</v>
      </c>
      <c r="Q4456" t="s">
        <v>310</v>
      </c>
      <c r="R4456" t="s">
        <v>127</v>
      </c>
      <c r="S4456" t="s">
        <v>88</v>
      </c>
      <c r="T4456" t="s">
        <v>94</v>
      </c>
      <c r="U4456" t="s">
        <v>95</v>
      </c>
      <c r="X4456">
        <v>1</v>
      </c>
      <c r="Y4456">
        <v>0</v>
      </c>
      <c r="Z4456">
        <v>0</v>
      </c>
      <c r="AA4456">
        <v>0</v>
      </c>
      <c r="AB4456">
        <v>350000</v>
      </c>
      <c r="AC4456" t="s">
        <v>47</v>
      </c>
      <c r="AD4456" t="e">
        <f>+VLOOKUP(T4456,items!$A$2:$D$1255,4,0)</f>
        <v>#N/A</v>
      </c>
      <c r="AE4456" t="e">
        <f>+VLOOKUP(T4456,Tabla1[],5,0)</f>
        <v>#N/A</v>
      </c>
      <c r="AF4456">
        <f t="shared" si="69"/>
        <v>2</v>
      </c>
    </row>
    <row r="4457" spans="1:32" x14ac:dyDescent="0.25">
      <c r="A4457">
        <v>100588</v>
      </c>
      <c r="B4457" t="s">
        <v>8950</v>
      </c>
      <c r="C4457" t="s">
        <v>75</v>
      </c>
      <c r="D4457">
        <v>0</v>
      </c>
      <c r="F4457" t="s">
        <v>175</v>
      </c>
      <c r="G4457" t="s">
        <v>2608</v>
      </c>
      <c r="H4457" t="s">
        <v>8951</v>
      </c>
      <c r="I4457" t="s">
        <v>8952</v>
      </c>
      <c r="J4457" t="s">
        <v>8953</v>
      </c>
      <c r="K4457" t="s">
        <v>8954</v>
      </c>
      <c r="L4457" t="s">
        <v>8955</v>
      </c>
      <c r="M4457" t="s">
        <v>5505</v>
      </c>
      <c r="N4457" t="s">
        <v>609</v>
      </c>
      <c r="O4457" t="s">
        <v>8012</v>
      </c>
      <c r="P4457" t="s">
        <v>8868</v>
      </c>
      <c r="Q4457" t="s">
        <v>310</v>
      </c>
      <c r="R4457" t="s">
        <v>127</v>
      </c>
      <c r="S4457" t="s">
        <v>88</v>
      </c>
      <c r="T4457" t="s">
        <v>2103</v>
      </c>
      <c r="U4457" t="s">
        <v>2104</v>
      </c>
      <c r="V4457" t="s">
        <v>688</v>
      </c>
      <c r="W4457" t="s">
        <v>114</v>
      </c>
      <c r="X4457">
        <v>1</v>
      </c>
      <c r="Y4457">
        <v>5600</v>
      </c>
      <c r="Z4457">
        <v>0</v>
      </c>
      <c r="AA4457">
        <v>3000</v>
      </c>
      <c r="AB4457">
        <v>10982445</v>
      </c>
      <c r="AC4457" t="s">
        <v>47</v>
      </c>
      <c r="AD4457" t="str">
        <f>+VLOOKUP(T4457,items!$A$2:$D$1255,4,0)</f>
        <v>SOMBRALINA</v>
      </c>
      <c r="AE4457" t="str">
        <f>+VLOOKUP(T4457,Tabla1[],5,0)</f>
        <v>ELECTRICA-MANUAL</v>
      </c>
      <c r="AF4457">
        <f t="shared" si="69"/>
        <v>2</v>
      </c>
    </row>
    <row r="4458" spans="1:32" x14ac:dyDescent="0.25">
      <c r="A4458">
        <v>100588</v>
      </c>
      <c r="B4458" t="s">
        <v>8950</v>
      </c>
      <c r="C4458" t="s">
        <v>75</v>
      </c>
      <c r="D4458">
        <v>0</v>
      </c>
      <c r="F4458" t="s">
        <v>175</v>
      </c>
      <c r="G4458" t="s">
        <v>2608</v>
      </c>
      <c r="H4458" t="s">
        <v>8951</v>
      </c>
      <c r="I4458" t="s">
        <v>8952</v>
      </c>
      <c r="J4458" t="s">
        <v>8953</v>
      </c>
      <c r="K4458" t="s">
        <v>8954</v>
      </c>
      <c r="L4458" t="s">
        <v>8955</v>
      </c>
      <c r="M4458" t="s">
        <v>5505</v>
      </c>
      <c r="N4458" t="s">
        <v>609</v>
      </c>
      <c r="O4458" t="s">
        <v>8012</v>
      </c>
      <c r="P4458" t="s">
        <v>8868</v>
      </c>
      <c r="Q4458" t="s">
        <v>310</v>
      </c>
      <c r="R4458" t="s">
        <v>127</v>
      </c>
      <c r="S4458" t="s">
        <v>88</v>
      </c>
      <c r="T4458" t="s">
        <v>1096</v>
      </c>
      <c r="U4458" t="s">
        <v>1097</v>
      </c>
      <c r="X4458">
        <v>1</v>
      </c>
      <c r="Y4458">
        <v>0</v>
      </c>
      <c r="Z4458">
        <v>0</v>
      </c>
      <c r="AA4458">
        <v>0</v>
      </c>
      <c r="AB4458">
        <v>300000</v>
      </c>
      <c r="AC4458" t="s">
        <v>47</v>
      </c>
      <c r="AD4458" t="e">
        <f>+VLOOKUP(T4458,items!$A$2:$D$1255,4,0)</f>
        <v>#N/A</v>
      </c>
      <c r="AE4458" t="e">
        <f>+VLOOKUP(T4458,Tabla1[],5,0)</f>
        <v>#N/A</v>
      </c>
      <c r="AF4458">
        <f t="shared" si="69"/>
        <v>2</v>
      </c>
    </row>
    <row r="4459" spans="1:32" x14ac:dyDescent="0.25">
      <c r="A4459">
        <v>100589</v>
      </c>
      <c r="B4459" t="s">
        <v>8956</v>
      </c>
      <c r="C4459" t="s">
        <v>33</v>
      </c>
      <c r="D4459">
        <v>0</v>
      </c>
      <c r="F4459" t="s">
        <v>76</v>
      </c>
      <c r="G4459" t="s">
        <v>2801</v>
      </c>
      <c r="H4459" t="s">
        <v>8957</v>
      </c>
      <c r="I4459" t="s">
        <v>37</v>
      </c>
      <c r="J4459" t="s">
        <v>8958</v>
      </c>
      <c r="K4459" t="s">
        <v>8959</v>
      </c>
      <c r="L4459" t="s">
        <v>8960</v>
      </c>
      <c r="M4459" t="s">
        <v>2802</v>
      </c>
      <c r="N4459" t="s">
        <v>2802</v>
      </c>
      <c r="O4459" t="s">
        <v>7466</v>
      </c>
      <c r="P4459" t="s">
        <v>5642</v>
      </c>
      <c r="Q4459" t="s">
        <v>5648</v>
      </c>
      <c r="R4459" t="s">
        <v>63</v>
      </c>
      <c r="S4459" t="s">
        <v>256</v>
      </c>
      <c r="T4459" t="s">
        <v>2288</v>
      </c>
      <c r="U4459" t="s">
        <v>2289</v>
      </c>
      <c r="V4459" t="s">
        <v>958</v>
      </c>
      <c r="X4459">
        <v>1</v>
      </c>
      <c r="Y4459">
        <v>0</v>
      </c>
      <c r="Z4459">
        <v>0</v>
      </c>
      <c r="AA4459">
        <v>0</v>
      </c>
      <c r="AB4459">
        <v>9469561</v>
      </c>
      <c r="AC4459" t="s">
        <v>47</v>
      </c>
      <c r="AD4459">
        <f>+VLOOKUP(T4459,items!$A$2:$D$1255,4,0)</f>
        <v>0</v>
      </c>
      <c r="AE4459">
        <f>+VLOOKUP(T4459,Tabla1[],5,0)</f>
        <v>0</v>
      </c>
      <c r="AF4459">
        <f t="shared" si="69"/>
        <v>3</v>
      </c>
    </row>
    <row r="4460" spans="1:32" x14ac:dyDescent="0.25">
      <c r="A4460">
        <v>100589</v>
      </c>
      <c r="B4460" t="s">
        <v>8956</v>
      </c>
      <c r="C4460" t="s">
        <v>33</v>
      </c>
      <c r="D4460">
        <v>0</v>
      </c>
      <c r="F4460" t="s">
        <v>76</v>
      </c>
      <c r="G4460" t="s">
        <v>2801</v>
      </c>
      <c r="H4460" t="s">
        <v>8957</v>
      </c>
      <c r="I4460" t="s">
        <v>37</v>
      </c>
      <c r="J4460" t="s">
        <v>8958</v>
      </c>
      <c r="K4460" t="s">
        <v>8959</v>
      </c>
      <c r="L4460" t="s">
        <v>8960</v>
      </c>
      <c r="M4460" t="s">
        <v>2802</v>
      </c>
      <c r="N4460" t="s">
        <v>2802</v>
      </c>
      <c r="O4460" t="s">
        <v>7466</v>
      </c>
      <c r="P4460" t="s">
        <v>5642</v>
      </c>
      <c r="Q4460" t="s">
        <v>5648</v>
      </c>
      <c r="R4460" t="s">
        <v>63</v>
      </c>
      <c r="S4460" t="s">
        <v>256</v>
      </c>
      <c r="T4460" t="s">
        <v>691</v>
      </c>
      <c r="U4460" t="s">
        <v>692</v>
      </c>
      <c r="X4460">
        <v>1</v>
      </c>
      <c r="Y4460">
        <v>0</v>
      </c>
      <c r="Z4460">
        <v>0</v>
      </c>
      <c r="AA4460">
        <v>0</v>
      </c>
      <c r="AB4460">
        <v>100000</v>
      </c>
      <c r="AC4460" t="s">
        <v>47</v>
      </c>
      <c r="AD4460" t="e">
        <f>+VLOOKUP(T4460,items!$A$2:$D$1255,4,0)</f>
        <v>#N/A</v>
      </c>
      <c r="AE4460" t="e">
        <f>+VLOOKUP(T4460,Tabla1[],5,0)</f>
        <v>#N/A</v>
      </c>
      <c r="AF4460">
        <f t="shared" si="69"/>
        <v>3</v>
      </c>
    </row>
    <row r="4461" spans="1:32" x14ac:dyDescent="0.25">
      <c r="A4461">
        <v>100595</v>
      </c>
      <c r="B4461" t="s">
        <v>8961</v>
      </c>
      <c r="C4461" t="s">
        <v>75</v>
      </c>
      <c r="D4461">
        <v>0</v>
      </c>
      <c r="F4461" t="s">
        <v>175</v>
      </c>
      <c r="G4461" t="s">
        <v>308</v>
      </c>
      <c r="H4461" t="s">
        <v>8962</v>
      </c>
      <c r="I4461" t="s">
        <v>8963</v>
      </c>
      <c r="J4461" t="s">
        <v>8964</v>
      </c>
      <c r="K4461" t="s">
        <v>8965</v>
      </c>
      <c r="L4461" t="s">
        <v>8966</v>
      </c>
      <c r="M4461" t="s">
        <v>5125</v>
      </c>
      <c r="N4461" t="s">
        <v>610</v>
      </c>
      <c r="O4461" t="s">
        <v>8868</v>
      </c>
      <c r="P4461" t="s">
        <v>310</v>
      </c>
      <c r="Q4461" t="s">
        <v>5511</v>
      </c>
      <c r="R4461" t="s">
        <v>127</v>
      </c>
      <c r="S4461" t="s">
        <v>44</v>
      </c>
      <c r="T4461" t="s">
        <v>297</v>
      </c>
      <c r="U4461" t="s">
        <v>298</v>
      </c>
      <c r="X4461">
        <v>4</v>
      </c>
      <c r="Y4461">
        <v>0</v>
      </c>
      <c r="Z4461">
        <v>0</v>
      </c>
      <c r="AA4461">
        <v>0</v>
      </c>
      <c r="AB4461">
        <v>487680</v>
      </c>
      <c r="AC4461" t="s">
        <v>47</v>
      </c>
      <c r="AD4461">
        <f>+VLOOKUP(T4461,items!$A$2:$D$1255,4,0)</f>
        <v>0</v>
      </c>
      <c r="AE4461">
        <f>+VLOOKUP(T4461,Tabla1[],5,0)</f>
        <v>0</v>
      </c>
      <c r="AF4461">
        <f t="shared" si="69"/>
        <v>2</v>
      </c>
    </row>
    <row r="4462" spans="1:32" x14ac:dyDescent="0.25">
      <c r="A4462">
        <v>100595</v>
      </c>
      <c r="B4462" t="s">
        <v>8961</v>
      </c>
      <c r="C4462" t="s">
        <v>75</v>
      </c>
      <c r="D4462">
        <v>0</v>
      </c>
      <c r="F4462" t="s">
        <v>175</v>
      </c>
      <c r="G4462" t="s">
        <v>308</v>
      </c>
      <c r="H4462" t="s">
        <v>8962</v>
      </c>
      <c r="I4462" t="s">
        <v>8963</v>
      </c>
      <c r="J4462" t="s">
        <v>8964</v>
      </c>
      <c r="K4462" t="s">
        <v>8965</v>
      </c>
      <c r="L4462" t="s">
        <v>8966</v>
      </c>
      <c r="M4462" t="s">
        <v>5125</v>
      </c>
      <c r="N4462" t="s">
        <v>610</v>
      </c>
      <c r="O4462" t="s">
        <v>8868</v>
      </c>
      <c r="P4462" t="s">
        <v>310</v>
      </c>
      <c r="Q4462" t="s">
        <v>5511</v>
      </c>
      <c r="R4462" t="s">
        <v>127</v>
      </c>
      <c r="S4462" t="s">
        <v>44</v>
      </c>
      <c r="T4462" t="s">
        <v>429</v>
      </c>
      <c r="U4462" t="s">
        <v>430</v>
      </c>
      <c r="X4462">
        <v>4</v>
      </c>
      <c r="Y4462">
        <v>0</v>
      </c>
      <c r="Z4462">
        <v>0</v>
      </c>
      <c r="AA4462">
        <v>0</v>
      </c>
      <c r="AB4462">
        <v>588328</v>
      </c>
      <c r="AC4462" t="s">
        <v>47</v>
      </c>
      <c r="AD4462">
        <f>+VLOOKUP(T4462,items!$A$2:$D$1255,4,0)</f>
        <v>0</v>
      </c>
      <c r="AE4462">
        <f>+VLOOKUP(T4462,Tabla1[],5,0)</f>
        <v>0</v>
      </c>
      <c r="AF4462">
        <f t="shared" si="69"/>
        <v>2</v>
      </c>
    </row>
    <row r="4463" spans="1:32" x14ac:dyDescent="0.25">
      <c r="A4463">
        <v>100595</v>
      </c>
      <c r="B4463" t="s">
        <v>8961</v>
      </c>
      <c r="C4463" t="s">
        <v>75</v>
      </c>
      <c r="D4463">
        <v>0</v>
      </c>
      <c r="F4463" t="s">
        <v>175</v>
      </c>
      <c r="G4463" t="s">
        <v>308</v>
      </c>
      <c r="H4463" t="s">
        <v>8962</v>
      </c>
      <c r="I4463" t="s">
        <v>8963</v>
      </c>
      <c r="J4463" t="s">
        <v>8964</v>
      </c>
      <c r="K4463" t="s">
        <v>8965</v>
      </c>
      <c r="L4463" t="s">
        <v>8966</v>
      </c>
      <c r="M4463" t="s">
        <v>5125</v>
      </c>
      <c r="N4463" t="s">
        <v>610</v>
      </c>
      <c r="O4463" t="s">
        <v>8868</v>
      </c>
      <c r="P4463" t="s">
        <v>310</v>
      </c>
      <c r="Q4463" t="s">
        <v>5511</v>
      </c>
      <c r="R4463" t="s">
        <v>127</v>
      </c>
      <c r="S4463" t="s">
        <v>44</v>
      </c>
      <c r="T4463" t="s">
        <v>347</v>
      </c>
      <c r="U4463" t="s">
        <v>348</v>
      </c>
      <c r="W4463" t="s">
        <v>111</v>
      </c>
      <c r="X4463">
        <v>2</v>
      </c>
      <c r="Y4463">
        <v>3100</v>
      </c>
      <c r="Z4463">
        <v>0</v>
      </c>
      <c r="AA4463">
        <v>0</v>
      </c>
      <c r="AB4463">
        <v>731974</v>
      </c>
      <c r="AC4463" t="s">
        <v>47</v>
      </c>
      <c r="AD4463">
        <f>+VLOOKUP(T4463,items!$A$2:$D$1255,4,0)</f>
        <v>0</v>
      </c>
      <c r="AE4463">
        <f>+VLOOKUP(T4463,Tabla1[],5,0)</f>
        <v>0</v>
      </c>
      <c r="AF4463">
        <f t="shared" si="69"/>
        <v>2</v>
      </c>
    </row>
    <row r="4464" spans="1:32" x14ac:dyDescent="0.25">
      <c r="A4464">
        <v>100595</v>
      </c>
      <c r="B4464" t="s">
        <v>8961</v>
      </c>
      <c r="C4464" t="s">
        <v>75</v>
      </c>
      <c r="D4464">
        <v>0</v>
      </c>
      <c r="F4464" t="s">
        <v>175</v>
      </c>
      <c r="G4464" t="s">
        <v>308</v>
      </c>
      <c r="H4464" t="s">
        <v>8962</v>
      </c>
      <c r="I4464" t="s">
        <v>8963</v>
      </c>
      <c r="J4464" t="s">
        <v>8964</v>
      </c>
      <c r="K4464" t="s">
        <v>8965</v>
      </c>
      <c r="L4464" t="s">
        <v>8966</v>
      </c>
      <c r="M4464" t="s">
        <v>5125</v>
      </c>
      <c r="N4464" t="s">
        <v>610</v>
      </c>
      <c r="O4464" t="s">
        <v>8868</v>
      </c>
      <c r="P4464" t="s">
        <v>310</v>
      </c>
      <c r="Q4464" t="s">
        <v>5511</v>
      </c>
      <c r="R4464" t="s">
        <v>127</v>
      </c>
      <c r="S4464" t="s">
        <v>44</v>
      </c>
      <c r="T4464" t="s">
        <v>616</v>
      </c>
      <c r="U4464" t="s">
        <v>617</v>
      </c>
      <c r="W4464" t="s">
        <v>111</v>
      </c>
      <c r="X4464">
        <v>4</v>
      </c>
      <c r="Y4464">
        <v>0</v>
      </c>
      <c r="Z4464">
        <v>0</v>
      </c>
      <c r="AA4464">
        <v>1000</v>
      </c>
      <c r="AB4464">
        <v>3351028</v>
      </c>
      <c r="AC4464" t="s">
        <v>47</v>
      </c>
      <c r="AD4464">
        <f>+VLOOKUP(T4464,items!$A$2:$D$1255,4,0)</f>
        <v>0</v>
      </c>
      <c r="AE4464">
        <f>+VLOOKUP(T4464,Tabla1[],5,0)</f>
        <v>0</v>
      </c>
      <c r="AF4464">
        <f t="shared" si="69"/>
        <v>2</v>
      </c>
    </row>
    <row r="4465" spans="1:32" x14ac:dyDescent="0.25">
      <c r="A4465">
        <v>100595</v>
      </c>
      <c r="B4465" t="s">
        <v>8961</v>
      </c>
      <c r="C4465" t="s">
        <v>75</v>
      </c>
      <c r="D4465">
        <v>0</v>
      </c>
      <c r="F4465" t="s">
        <v>175</v>
      </c>
      <c r="G4465" t="s">
        <v>308</v>
      </c>
      <c r="H4465" t="s">
        <v>8962</v>
      </c>
      <c r="I4465" t="s">
        <v>8963</v>
      </c>
      <c r="J4465" t="s">
        <v>8964</v>
      </c>
      <c r="K4465" t="s">
        <v>8965</v>
      </c>
      <c r="L4465" t="s">
        <v>8966</v>
      </c>
      <c r="M4465" t="s">
        <v>5125</v>
      </c>
      <c r="N4465" t="s">
        <v>610</v>
      </c>
      <c r="O4465" t="s">
        <v>8868</v>
      </c>
      <c r="P4465" t="s">
        <v>310</v>
      </c>
      <c r="Q4465" t="s">
        <v>5511</v>
      </c>
      <c r="R4465" t="s">
        <v>127</v>
      </c>
      <c r="S4465" t="s">
        <v>44</v>
      </c>
      <c r="T4465" t="s">
        <v>731</v>
      </c>
      <c r="U4465" t="s">
        <v>732</v>
      </c>
      <c r="W4465" t="s">
        <v>111</v>
      </c>
      <c r="X4465">
        <v>6</v>
      </c>
      <c r="Y4465">
        <v>0</v>
      </c>
      <c r="Z4465">
        <v>0</v>
      </c>
      <c r="AA4465">
        <v>0</v>
      </c>
      <c r="AB4465">
        <v>960000</v>
      </c>
      <c r="AC4465" t="s">
        <v>47</v>
      </c>
      <c r="AD4465">
        <f>+VLOOKUP(T4465,items!$A$2:$D$1255,4,0)</f>
        <v>0</v>
      </c>
      <c r="AE4465">
        <f>+VLOOKUP(T4465,Tabla1[],5,0)</f>
        <v>0</v>
      </c>
      <c r="AF4465">
        <f t="shared" si="69"/>
        <v>2</v>
      </c>
    </row>
    <row r="4466" spans="1:32" x14ac:dyDescent="0.25">
      <c r="A4466">
        <v>100595</v>
      </c>
      <c r="B4466" t="s">
        <v>8961</v>
      </c>
      <c r="C4466" t="s">
        <v>75</v>
      </c>
      <c r="D4466">
        <v>0</v>
      </c>
      <c r="F4466" t="s">
        <v>175</v>
      </c>
      <c r="G4466" t="s">
        <v>308</v>
      </c>
      <c r="H4466" t="s">
        <v>8962</v>
      </c>
      <c r="I4466" t="s">
        <v>8963</v>
      </c>
      <c r="J4466" t="s">
        <v>8964</v>
      </c>
      <c r="K4466" t="s">
        <v>8965</v>
      </c>
      <c r="L4466" t="s">
        <v>8966</v>
      </c>
      <c r="M4466" t="s">
        <v>5125</v>
      </c>
      <c r="N4466" t="s">
        <v>610</v>
      </c>
      <c r="O4466" t="s">
        <v>8868</v>
      </c>
      <c r="P4466" t="s">
        <v>310</v>
      </c>
      <c r="Q4466" t="s">
        <v>5511</v>
      </c>
      <c r="R4466" t="s">
        <v>127</v>
      </c>
      <c r="S4466" t="s">
        <v>44</v>
      </c>
      <c r="T4466" t="s">
        <v>741</v>
      </c>
      <c r="U4466" t="s">
        <v>742</v>
      </c>
      <c r="V4466" t="s">
        <v>194</v>
      </c>
      <c r="W4466" t="s">
        <v>117</v>
      </c>
      <c r="X4466">
        <v>1</v>
      </c>
      <c r="Y4466">
        <v>8350</v>
      </c>
      <c r="Z4466">
        <v>0</v>
      </c>
      <c r="AA4466">
        <v>2900</v>
      </c>
      <c r="AB4466">
        <v>31575602</v>
      </c>
      <c r="AC4466" t="s">
        <v>47</v>
      </c>
      <c r="AD4466" t="str">
        <f>+VLOOKUP(T4466,items!$A$2:$D$1255,4,0)</f>
        <v>PERGOLA</v>
      </c>
      <c r="AE4466" t="str">
        <f>+VLOOKUP(T4466,Tabla1[],5,0)</f>
        <v>CLASSIC</v>
      </c>
      <c r="AF4466">
        <f t="shared" si="69"/>
        <v>2</v>
      </c>
    </row>
    <row r="4467" spans="1:32" x14ac:dyDescent="0.25">
      <c r="A4467">
        <v>100595</v>
      </c>
      <c r="B4467" t="s">
        <v>8961</v>
      </c>
      <c r="C4467" t="s">
        <v>75</v>
      </c>
      <c r="D4467">
        <v>0</v>
      </c>
      <c r="F4467" t="s">
        <v>175</v>
      </c>
      <c r="G4467" t="s">
        <v>308</v>
      </c>
      <c r="H4467" t="s">
        <v>8962</v>
      </c>
      <c r="I4467" t="s">
        <v>8963</v>
      </c>
      <c r="J4467" t="s">
        <v>8964</v>
      </c>
      <c r="K4467" t="s">
        <v>8965</v>
      </c>
      <c r="L4467" t="s">
        <v>8966</v>
      </c>
      <c r="M4467" t="s">
        <v>5125</v>
      </c>
      <c r="N4467" t="s">
        <v>610</v>
      </c>
      <c r="O4467" t="s">
        <v>8868</v>
      </c>
      <c r="P4467" t="s">
        <v>310</v>
      </c>
      <c r="Q4467" t="s">
        <v>5511</v>
      </c>
      <c r="R4467" t="s">
        <v>127</v>
      </c>
      <c r="S4467" t="s">
        <v>44</v>
      </c>
      <c r="T4467" t="s">
        <v>439</v>
      </c>
      <c r="U4467" t="s">
        <v>440</v>
      </c>
      <c r="W4467" t="s">
        <v>111</v>
      </c>
      <c r="X4467">
        <v>1</v>
      </c>
      <c r="Y4467">
        <v>8400</v>
      </c>
      <c r="Z4467">
        <v>0</v>
      </c>
      <c r="AA4467">
        <v>0</v>
      </c>
      <c r="AB4467">
        <v>272230</v>
      </c>
      <c r="AC4467" t="s">
        <v>47</v>
      </c>
      <c r="AD4467">
        <f>+VLOOKUP(T4467,items!$A$2:$D$1255,4,0)</f>
        <v>0</v>
      </c>
      <c r="AE4467">
        <f>+VLOOKUP(T4467,Tabla1[],5,0)</f>
        <v>0</v>
      </c>
      <c r="AF4467">
        <f t="shared" si="69"/>
        <v>2</v>
      </c>
    </row>
    <row r="4468" spans="1:32" x14ac:dyDescent="0.25">
      <c r="A4468">
        <v>100595</v>
      </c>
      <c r="B4468" t="s">
        <v>8961</v>
      </c>
      <c r="C4468" t="s">
        <v>75</v>
      </c>
      <c r="D4468">
        <v>0</v>
      </c>
      <c r="F4468" t="s">
        <v>175</v>
      </c>
      <c r="G4468" t="s">
        <v>308</v>
      </c>
      <c r="H4468" t="s">
        <v>8962</v>
      </c>
      <c r="I4468" t="s">
        <v>8963</v>
      </c>
      <c r="J4468" t="s">
        <v>8964</v>
      </c>
      <c r="K4468" t="s">
        <v>8965</v>
      </c>
      <c r="L4468" t="s">
        <v>8966</v>
      </c>
      <c r="M4468" t="s">
        <v>5125</v>
      </c>
      <c r="N4468" t="s">
        <v>610</v>
      </c>
      <c r="O4468" t="s">
        <v>8868</v>
      </c>
      <c r="P4468" t="s">
        <v>310</v>
      </c>
      <c r="Q4468" t="s">
        <v>5511</v>
      </c>
      <c r="R4468" t="s">
        <v>127</v>
      </c>
      <c r="S4468" t="s">
        <v>44</v>
      </c>
      <c r="T4468" t="s">
        <v>2107</v>
      </c>
      <c r="U4468" t="s">
        <v>2108</v>
      </c>
      <c r="X4468">
        <v>1</v>
      </c>
      <c r="Y4468">
        <v>0</v>
      </c>
      <c r="Z4468">
        <v>0</v>
      </c>
      <c r="AA4468">
        <v>0</v>
      </c>
      <c r="AB4468">
        <v>2728896</v>
      </c>
      <c r="AC4468" t="s">
        <v>47</v>
      </c>
      <c r="AD4468">
        <f>+VLOOKUP(T4468,items!$A$2:$D$1255,4,0)</f>
        <v>0</v>
      </c>
      <c r="AE4468">
        <f>+VLOOKUP(T4468,Tabla1[],5,0)</f>
        <v>0</v>
      </c>
      <c r="AF4468">
        <f t="shared" si="69"/>
        <v>2</v>
      </c>
    </row>
    <row r="4469" spans="1:32" x14ac:dyDescent="0.25">
      <c r="A4469">
        <v>100605</v>
      </c>
      <c r="B4469" t="s">
        <v>469</v>
      </c>
      <c r="C4469" t="s">
        <v>75</v>
      </c>
      <c r="D4469">
        <v>0</v>
      </c>
      <c r="F4469" t="s">
        <v>76</v>
      </c>
      <c r="G4469" t="s">
        <v>303</v>
      </c>
      <c r="H4469" t="s">
        <v>8967</v>
      </c>
      <c r="I4469" t="s">
        <v>37</v>
      </c>
      <c r="J4469" t="s">
        <v>8968</v>
      </c>
      <c r="K4469" t="s">
        <v>8969</v>
      </c>
      <c r="L4469" t="s">
        <v>37</v>
      </c>
      <c r="M4469" t="s">
        <v>7943</v>
      </c>
      <c r="N4469" t="s">
        <v>7943</v>
      </c>
      <c r="O4469" t="s">
        <v>8284</v>
      </c>
      <c r="P4469" t="s">
        <v>610</v>
      </c>
      <c r="Q4469" t="s">
        <v>610</v>
      </c>
      <c r="R4469" t="s">
        <v>127</v>
      </c>
      <c r="S4469" t="s">
        <v>44</v>
      </c>
      <c r="T4469" t="s">
        <v>8970</v>
      </c>
      <c r="U4469" t="s">
        <v>8971</v>
      </c>
      <c r="X4469">
        <v>1</v>
      </c>
      <c r="Y4469">
        <v>0</v>
      </c>
      <c r="Z4469">
        <v>0</v>
      </c>
      <c r="AA4469">
        <v>0</v>
      </c>
      <c r="AB4469">
        <v>78000</v>
      </c>
      <c r="AC4469" t="s">
        <v>47</v>
      </c>
      <c r="AD4469">
        <f>+VLOOKUP(T4469,items!$A$2:$D$1255,4,0)</f>
        <v>0</v>
      </c>
      <c r="AE4469">
        <f>+VLOOKUP(T4469,Tabla1[],5,0)</f>
        <v>0</v>
      </c>
      <c r="AF4469">
        <f t="shared" si="69"/>
        <v>2</v>
      </c>
    </row>
    <row r="4470" spans="1:32" x14ac:dyDescent="0.25">
      <c r="A4470">
        <v>100605</v>
      </c>
      <c r="B4470" t="s">
        <v>469</v>
      </c>
      <c r="C4470" t="s">
        <v>75</v>
      </c>
      <c r="D4470">
        <v>0</v>
      </c>
      <c r="F4470" t="s">
        <v>76</v>
      </c>
      <c r="G4470" t="s">
        <v>303</v>
      </c>
      <c r="H4470" t="s">
        <v>8967</v>
      </c>
      <c r="I4470" t="s">
        <v>37</v>
      </c>
      <c r="J4470" t="s">
        <v>8968</v>
      </c>
      <c r="K4470" t="s">
        <v>8969</v>
      </c>
      <c r="L4470" t="s">
        <v>37</v>
      </c>
      <c r="M4470" t="s">
        <v>7943</v>
      </c>
      <c r="N4470" t="s">
        <v>7943</v>
      </c>
      <c r="O4470" t="s">
        <v>8284</v>
      </c>
      <c r="P4470" t="s">
        <v>610</v>
      </c>
      <c r="Q4470" t="s">
        <v>610</v>
      </c>
      <c r="R4470" t="s">
        <v>127</v>
      </c>
      <c r="S4470" t="s">
        <v>44</v>
      </c>
      <c r="T4470" t="s">
        <v>243</v>
      </c>
      <c r="U4470" t="s">
        <v>244</v>
      </c>
      <c r="X4470">
        <v>1</v>
      </c>
      <c r="Y4470">
        <v>0</v>
      </c>
      <c r="Z4470">
        <v>0</v>
      </c>
      <c r="AA4470">
        <v>0</v>
      </c>
      <c r="AB4470">
        <v>250000</v>
      </c>
      <c r="AC4470" t="s">
        <v>47</v>
      </c>
      <c r="AD4470">
        <f>+VLOOKUP(T4470,items!$A$2:$D$1255,4,0)</f>
        <v>0</v>
      </c>
      <c r="AE4470">
        <f>+VLOOKUP(T4470,Tabla1[],5,0)</f>
        <v>0</v>
      </c>
      <c r="AF4470">
        <f t="shared" si="69"/>
        <v>2</v>
      </c>
    </row>
    <row r="4471" spans="1:32" x14ac:dyDescent="0.25">
      <c r="A4471">
        <v>100612</v>
      </c>
      <c r="B4471" t="s">
        <v>3467</v>
      </c>
      <c r="C4471" t="s">
        <v>75</v>
      </c>
      <c r="D4471">
        <v>0</v>
      </c>
      <c r="F4471" t="s">
        <v>76</v>
      </c>
      <c r="G4471" t="s">
        <v>6792</v>
      </c>
      <c r="H4471" t="s">
        <v>8972</v>
      </c>
      <c r="I4471" t="s">
        <v>37</v>
      </c>
      <c r="J4471" t="s">
        <v>8973</v>
      </c>
      <c r="K4471" t="s">
        <v>8974</v>
      </c>
      <c r="L4471" t="s">
        <v>37</v>
      </c>
      <c r="M4471" t="s">
        <v>5541</v>
      </c>
      <c r="N4471" t="s">
        <v>5541</v>
      </c>
      <c r="O4471" t="s">
        <v>2611</v>
      </c>
      <c r="P4471" t="s">
        <v>4321</v>
      </c>
      <c r="Q4471" t="s">
        <v>4321</v>
      </c>
      <c r="R4471" t="s">
        <v>127</v>
      </c>
      <c r="S4471" t="s">
        <v>164</v>
      </c>
      <c r="T4471" t="s">
        <v>1303</v>
      </c>
      <c r="U4471" t="s">
        <v>1304</v>
      </c>
      <c r="X4471">
        <v>73</v>
      </c>
      <c r="Y4471">
        <v>0</v>
      </c>
      <c r="Z4471">
        <v>0</v>
      </c>
      <c r="AA4471">
        <v>0</v>
      </c>
      <c r="AB4471">
        <v>3650000</v>
      </c>
      <c r="AC4471" t="s">
        <v>47</v>
      </c>
      <c r="AD4471">
        <f>+VLOOKUP(T4471,items!$A$2:$D$1255,4,0)</f>
        <v>0</v>
      </c>
      <c r="AE4471">
        <f>+VLOOKUP(T4471,Tabla1[],5,0)</f>
        <v>0</v>
      </c>
      <c r="AF4471">
        <f t="shared" si="69"/>
        <v>1</v>
      </c>
    </row>
    <row r="4472" spans="1:32" x14ac:dyDescent="0.25">
      <c r="A4472">
        <v>100625</v>
      </c>
      <c r="B4472" t="s">
        <v>8975</v>
      </c>
      <c r="C4472" t="s">
        <v>33</v>
      </c>
      <c r="D4472">
        <v>0</v>
      </c>
      <c r="F4472" t="s">
        <v>76</v>
      </c>
      <c r="G4472" t="s">
        <v>2608</v>
      </c>
      <c r="H4472" t="s">
        <v>8976</v>
      </c>
      <c r="I4472" t="s">
        <v>37</v>
      </c>
      <c r="J4472" t="s">
        <v>8977</v>
      </c>
      <c r="K4472" t="s">
        <v>8978</v>
      </c>
      <c r="L4472" t="s">
        <v>37</v>
      </c>
      <c r="M4472" t="s">
        <v>4321</v>
      </c>
      <c r="N4472" t="s">
        <v>4321</v>
      </c>
      <c r="O4472" t="s">
        <v>5856</v>
      </c>
      <c r="P4472" t="s">
        <v>8032</v>
      </c>
      <c r="Q4472" t="s">
        <v>8032</v>
      </c>
      <c r="R4472" t="s">
        <v>127</v>
      </c>
      <c r="S4472" t="s">
        <v>108</v>
      </c>
      <c r="T4472" t="s">
        <v>414</v>
      </c>
      <c r="U4472" t="s">
        <v>415</v>
      </c>
      <c r="X4472">
        <v>3</v>
      </c>
      <c r="Y4472">
        <v>0</v>
      </c>
      <c r="Z4472">
        <v>0</v>
      </c>
      <c r="AA4472">
        <v>0</v>
      </c>
      <c r="AB4472">
        <v>840000</v>
      </c>
      <c r="AC4472" t="s">
        <v>47</v>
      </c>
      <c r="AD4472">
        <f>+VLOOKUP(T4472,items!$A$2:$D$1255,4,0)</f>
        <v>0</v>
      </c>
      <c r="AE4472">
        <f>+VLOOKUP(T4472,Tabla1[],5,0)</f>
        <v>0</v>
      </c>
      <c r="AF4472">
        <f t="shared" si="69"/>
        <v>2</v>
      </c>
    </row>
    <row r="4473" spans="1:32" x14ac:dyDescent="0.25">
      <c r="A4473">
        <v>100625</v>
      </c>
      <c r="B4473" t="s">
        <v>8975</v>
      </c>
      <c r="C4473" t="s">
        <v>33</v>
      </c>
      <c r="D4473">
        <v>0</v>
      </c>
      <c r="F4473" t="s">
        <v>76</v>
      </c>
      <c r="G4473" t="s">
        <v>2608</v>
      </c>
      <c r="H4473" t="s">
        <v>8976</v>
      </c>
      <c r="I4473" t="s">
        <v>37</v>
      </c>
      <c r="J4473" t="s">
        <v>8977</v>
      </c>
      <c r="K4473" t="s">
        <v>8978</v>
      </c>
      <c r="L4473" t="s">
        <v>37</v>
      </c>
      <c r="M4473" t="s">
        <v>4321</v>
      </c>
      <c r="N4473" t="s">
        <v>4321</v>
      </c>
      <c r="O4473" t="s">
        <v>5856</v>
      </c>
      <c r="P4473" t="s">
        <v>8032</v>
      </c>
      <c r="Q4473" t="s">
        <v>8032</v>
      </c>
      <c r="R4473" t="s">
        <v>127</v>
      </c>
      <c r="S4473" t="s">
        <v>108</v>
      </c>
      <c r="T4473" t="s">
        <v>1581</v>
      </c>
      <c r="U4473" t="s">
        <v>1582</v>
      </c>
      <c r="X4473">
        <v>2</v>
      </c>
      <c r="Y4473">
        <v>0</v>
      </c>
      <c r="Z4473">
        <v>0</v>
      </c>
      <c r="AA4473">
        <v>0</v>
      </c>
      <c r="AB4473">
        <v>500000</v>
      </c>
      <c r="AC4473" t="s">
        <v>47</v>
      </c>
      <c r="AD4473">
        <f>+VLOOKUP(T4473,items!$A$2:$D$1255,4,0)</f>
        <v>0</v>
      </c>
      <c r="AE4473">
        <f>+VLOOKUP(T4473,Tabla1[],5,0)</f>
        <v>0</v>
      </c>
      <c r="AF4473">
        <f t="shared" si="69"/>
        <v>2</v>
      </c>
    </row>
    <row r="4474" spans="1:32" x14ac:dyDescent="0.25">
      <c r="A4474">
        <v>100625</v>
      </c>
      <c r="B4474" t="s">
        <v>8975</v>
      </c>
      <c r="C4474" t="s">
        <v>33</v>
      </c>
      <c r="D4474">
        <v>0</v>
      </c>
      <c r="F4474" t="s">
        <v>76</v>
      </c>
      <c r="G4474" t="s">
        <v>2608</v>
      </c>
      <c r="H4474" t="s">
        <v>8976</v>
      </c>
      <c r="I4474" t="s">
        <v>37</v>
      </c>
      <c r="J4474" t="s">
        <v>8977</v>
      </c>
      <c r="K4474" t="s">
        <v>8978</v>
      </c>
      <c r="L4474" t="s">
        <v>37</v>
      </c>
      <c r="M4474" t="s">
        <v>4321</v>
      </c>
      <c r="N4474" t="s">
        <v>4321</v>
      </c>
      <c r="O4474" t="s">
        <v>5856</v>
      </c>
      <c r="P4474" t="s">
        <v>8032</v>
      </c>
      <c r="Q4474" t="s">
        <v>8032</v>
      </c>
      <c r="R4474" t="s">
        <v>127</v>
      </c>
      <c r="S4474" t="s">
        <v>108</v>
      </c>
      <c r="T4474" t="s">
        <v>1581</v>
      </c>
      <c r="U4474" t="s">
        <v>1582</v>
      </c>
      <c r="X4474">
        <v>1</v>
      </c>
      <c r="Y4474">
        <v>0</v>
      </c>
      <c r="Z4474">
        <v>0</v>
      </c>
      <c r="AA4474">
        <v>0</v>
      </c>
      <c r="AB4474">
        <v>360000</v>
      </c>
      <c r="AC4474" t="s">
        <v>47</v>
      </c>
      <c r="AD4474">
        <f>+VLOOKUP(T4474,items!$A$2:$D$1255,4,0)</f>
        <v>0</v>
      </c>
      <c r="AE4474">
        <f>+VLOOKUP(T4474,Tabla1[],5,0)</f>
        <v>0</v>
      </c>
      <c r="AF4474">
        <f t="shared" si="69"/>
        <v>2</v>
      </c>
    </row>
    <row r="4475" spans="1:32" x14ac:dyDescent="0.25">
      <c r="A4475">
        <v>100631</v>
      </c>
      <c r="B4475" t="s">
        <v>8979</v>
      </c>
      <c r="C4475" t="s">
        <v>33</v>
      </c>
      <c r="D4475">
        <v>0</v>
      </c>
      <c r="F4475" t="s">
        <v>7312</v>
      </c>
      <c r="G4475" t="s">
        <v>4321</v>
      </c>
      <c r="H4475" t="s">
        <v>8980</v>
      </c>
      <c r="I4475" t="s">
        <v>37</v>
      </c>
      <c r="J4475" t="s">
        <v>8981</v>
      </c>
      <c r="K4475" t="s">
        <v>8982</v>
      </c>
      <c r="L4475" t="s">
        <v>8983</v>
      </c>
      <c r="M4475" t="s">
        <v>303</v>
      </c>
      <c r="N4475" t="s">
        <v>303</v>
      </c>
      <c r="O4475" t="s">
        <v>2802</v>
      </c>
      <c r="P4475" t="s">
        <v>77</v>
      </c>
      <c r="Q4475" t="s">
        <v>3549</v>
      </c>
      <c r="R4475" t="s">
        <v>63</v>
      </c>
      <c r="S4475" t="s">
        <v>128</v>
      </c>
      <c r="T4475" t="s">
        <v>2171</v>
      </c>
      <c r="U4475" t="s">
        <v>2172</v>
      </c>
      <c r="W4475" t="s">
        <v>211</v>
      </c>
      <c r="X4475">
        <v>6</v>
      </c>
      <c r="Y4475">
        <v>0</v>
      </c>
      <c r="Z4475">
        <v>0</v>
      </c>
      <c r="AA4475">
        <v>0</v>
      </c>
      <c r="AB4475">
        <v>9450000</v>
      </c>
      <c r="AC4475" t="s">
        <v>47</v>
      </c>
      <c r="AD4475">
        <f>+VLOOKUP(T4475,items!$A$2:$D$1255,4,0)</f>
        <v>0</v>
      </c>
      <c r="AE4475">
        <f>+VLOOKUP(T4475,Tabla1[],5,0)</f>
        <v>0</v>
      </c>
      <c r="AF4475">
        <f t="shared" si="69"/>
        <v>2</v>
      </c>
    </row>
    <row r="4476" spans="1:32" x14ac:dyDescent="0.25">
      <c r="A4476">
        <v>100631</v>
      </c>
      <c r="B4476" t="s">
        <v>8979</v>
      </c>
      <c r="C4476" t="s">
        <v>33</v>
      </c>
      <c r="D4476">
        <v>0</v>
      </c>
      <c r="F4476" t="s">
        <v>7312</v>
      </c>
      <c r="G4476" t="s">
        <v>4321</v>
      </c>
      <c r="H4476" t="s">
        <v>8980</v>
      </c>
      <c r="I4476" t="s">
        <v>37</v>
      </c>
      <c r="J4476" t="s">
        <v>8981</v>
      </c>
      <c r="K4476" t="s">
        <v>8982</v>
      </c>
      <c r="L4476" t="s">
        <v>8983</v>
      </c>
      <c r="M4476" t="s">
        <v>303</v>
      </c>
      <c r="N4476" t="s">
        <v>303</v>
      </c>
      <c r="O4476" t="s">
        <v>2802</v>
      </c>
      <c r="P4476" t="s">
        <v>77</v>
      </c>
      <c r="Q4476" t="s">
        <v>3549</v>
      </c>
      <c r="R4476" t="s">
        <v>63</v>
      </c>
      <c r="S4476" t="s">
        <v>128</v>
      </c>
      <c r="T4476" t="s">
        <v>562</v>
      </c>
      <c r="U4476" t="s">
        <v>7272</v>
      </c>
      <c r="V4476" t="s">
        <v>1168</v>
      </c>
      <c r="X4476">
        <v>6</v>
      </c>
      <c r="Y4476">
        <v>0</v>
      </c>
      <c r="Z4476">
        <v>0</v>
      </c>
      <c r="AA4476">
        <v>0</v>
      </c>
      <c r="AB4476">
        <v>9666786</v>
      </c>
      <c r="AC4476" t="s">
        <v>47</v>
      </c>
      <c r="AD4476">
        <f>+VLOOKUP(T4476,items!$A$2:$D$1255,4,0)</f>
        <v>0</v>
      </c>
      <c r="AE4476">
        <f>+VLOOKUP(T4476,Tabla1[],5,0)</f>
        <v>0</v>
      </c>
      <c r="AF4476">
        <f t="shared" si="69"/>
        <v>2</v>
      </c>
    </row>
    <row r="4477" spans="1:32" x14ac:dyDescent="0.25">
      <c r="A4477">
        <v>100631</v>
      </c>
      <c r="B4477" t="s">
        <v>8979</v>
      </c>
      <c r="C4477" t="s">
        <v>33</v>
      </c>
      <c r="D4477">
        <v>0</v>
      </c>
      <c r="F4477" t="s">
        <v>7312</v>
      </c>
      <c r="G4477" t="s">
        <v>4321</v>
      </c>
      <c r="H4477" t="s">
        <v>8980</v>
      </c>
      <c r="I4477" t="s">
        <v>37</v>
      </c>
      <c r="J4477" t="s">
        <v>8981</v>
      </c>
      <c r="K4477" t="s">
        <v>8982</v>
      </c>
      <c r="L4477" t="s">
        <v>8983</v>
      </c>
      <c r="M4477" t="s">
        <v>303</v>
      </c>
      <c r="N4477" t="s">
        <v>303</v>
      </c>
      <c r="O4477" t="s">
        <v>2802</v>
      </c>
      <c r="P4477" t="s">
        <v>77</v>
      </c>
      <c r="Q4477" t="s">
        <v>3549</v>
      </c>
      <c r="R4477" t="s">
        <v>63</v>
      </c>
      <c r="S4477" t="s">
        <v>128</v>
      </c>
      <c r="T4477" t="s">
        <v>314</v>
      </c>
      <c r="U4477" t="s">
        <v>315</v>
      </c>
      <c r="X4477">
        <v>1</v>
      </c>
      <c r="Y4477">
        <v>0</v>
      </c>
      <c r="Z4477">
        <v>0</v>
      </c>
      <c r="AA4477">
        <v>0</v>
      </c>
      <c r="AB4477">
        <v>1300000</v>
      </c>
      <c r="AC4477" t="s">
        <v>47</v>
      </c>
      <c r="AD4477">
        <f>+VLOOKUP(T4477,items!$A$2:$D$1255,4,0)</f>
        <v>0</v>
      </c>
      <c r="AE4477">
        <f>+VLOOKUP(T4477,Tabla1[],5,0)</f>
        <v>0</v>
      </c>
      <c r="AF4477">
        <f t="shared" si="69"/>
        <v>2</v>
      </c>
    </row>
    <row r="4478" spans="1:32" x14ac:dyDescent="0.25">
      <c r="A4478">
        <v>100634</v>
      </c>
      <c r="B4478" t="s">
        <v>4865</v>
      </c>
      <c r="C4478" t="s">
        <v>33</v>
      </c>
      <c r="D4478">
        <v>0</v>
      </c>
      <c r="F4478" t="s">
        <v>7312</v>
      </c>
      <c r="G4478" t="s">
        <v>2611</v>
      </c>
      <c r="H4478" t="s">
        <v>8984</v>
      </c>
      <c r="I4478" t="s">
        <v>37</v>
      </c>
      <c r="J4478" t="s">
        <v>8985</v>
      </c>
      <c r="K4478" t="s">
        <v>8986</v>
      </c>
      <c r="L4478" t="s">
        <v>37</v>
      </c>
      <c r="M4478" t="s">
        <v>3935</v>
      </c>
      <c r="N4478" t="s">
        <v>3935</v>
      </c>
      <c r="O4478" t="s">
        <v>7384</v>
      </c>
      <c r="P4478" t="s">
        <v>611</v>
      </c>
      <c r="Q4478" t="s">
        <v>611</v>
      </c>
      <c r="R4478" t="s">
        <v>127</v>
      </c>
      <c r="S4478" t="s">
        <v>108</v>
      </c>
      <c r="T4478" t="s">
        <v>1581</v>
      </c>
      <c r="U4478" t="s">
        <v>1582</v>
      </c>
      <c r="X4478">
        <v>1</v>
      </c>
      <c r="Y4478">
        <v>0</v>
      </c>
      <c r="Z4478">
        <v>0</v>
      </c>
      <c r="AA4478">
        <v>0</v>
      </c>
      <c r="AB4478">
        <v>230000</v>
      </c>
      <c r="AC4478" t="s">
        <v>47</v>
      </c>
      <c r="AD4478">
        <f>+VLOOKUP(T4478,items!$A$2:$D$1255,4,0)</f>
        <v>0</v>
      </c>
      <c r="AE4478">
        <f>+VLOOKUP(T4478,Tabla1[],5,0)</f>
        <v>0</v>
      </c>
      <c r="AF4478">
        <f t="shared" si="69"/>
        <v>2</v>
      </c>
    </row>
    <row r="4479" spans="1:32" x14ac:dyDescent="0.25">
      <c r="A4479">
        <v>100635</v>
      </c>
      <c r="B4479" t="s">
        <v>8987</v>
      </c>
      <c r="C4479" t="s">
        <v>33</v>
      </c>
      <c r="D4479">
        <v>0</v>
      </c>
      <c r="F4479" t="s">
        <v>7312</v>
      </c>
      <c r="G4479" t="s">
        <v>7312</v>
      </c>
      <c r="H4479" t="s">
        <v>8988</v>
      </c>
      <c r="I4479" t="s">
        <v>37</v>
      </c>
      <c r="J4479" t="s">
        <v>8989</v>
      </c>
      <c r="K4479" t="s">
        <v>8990</v>
      </c>
      <c r="L4479" t="s">
        <v>8991</v>
      </c>
      <c r="M4479" t="s">
        <v>6792</v>
      </c>
      <c r="N4479" t="s">
        <v>6792</v>
      </c>
      <c r="O4479" t="s">
        <v>610</v>
      </c>
      <c r="P4479" t="s">
        <v>2802</v>
      </c>
      <c r="Q4479" t="s">
        <v>8868</v>
      </c>
      <c r="R4479" t="s">
        <v>127</v>
      </c>
      <c r="S4479" t="s">
        <v>44</v>
      </c>
      <c r="T4479" t="s">
        <v>1685</v>
      </c>
      <c r="U4479" t="s">
        <v>1686</v>
      </c>
      <c r="V4479" t="s">
        <v>1739</v>
      </c>
      <c r="X4479">
        <v>2</v>
      </c>
      <c r="Y4479">
        <v>0</v>
      </c>
      <c r="Z4479">
        <v>0</v>
      </c>
      <c r="AA4479">
        <v>0</v>
      </c>
      <c r="AB4479">
        <v>1169318</v>
      </c>
      <c r="AC4479" t="s">
        <v>47</v>
      </c>
      <c r="AD4479" t="str">
        <f>+VLOOKUP(T4479,items!$A$2:$D$1255,4,0)</f>
        <v>MUEBLES</v>
      </c>
      <c r="AE4479">
        <f>+VLOOKUP(T4479,Tabla1[],5,0)</f>
        <v>0</v>
      </c>
      <c r="AF4479">
        <f t="shared" si="69"/>
        <v>2</v>
      </c>
    </row>
    <row r="4480" spans="1:32" x14ac:dyDescent="0.25">
      <c r="A4480">
        <v>100656</v>
      </c>
      <c r="B4480" t="s">
        <v>8992</v>
      </c>
      <c r="C4480" t="s">
        <v>75</v>
      </c>
      <c r="D4480">
        <v>0</v>
      </c>
      <c r="F4480" t="s">
        <v>5124</v>
      </c>
      <c r="G4480" t="s">
        <v>5878</v>
      </c>
      <c r="H4480" t="s">
        <v>8993</v>
      </c>
      <c r="I4480" t="s">
        <v>37</v>
      </c>
      <c r="J4480" t="s">
        <v>8994</v>
      </c>
      <c r="K4480" t="s">
        <v>8995</v>
      </c>
      <c r="L4480" t="s">
        <v>8996</v>
      </c>
      <c r="M4480" t="s">
        <v>8477</v>
      </c>
      <c r="N4480" t="s">
        <v>8477</v>
      </c>
      <c r="O4480" t="s">
        <v>234</v>
      </c>
      <c r="P4480" t="s">
        <v>8997</v>
      </c>
      <c r="Q4480" t="s">
        <v>8998</v>
      </c>
      <c r="R4480" t="s">
        <v>127</v>
      </c>
      <c r="S4480" t="s">
        <v>108</v>
      </c>
      <c r="T4480" t="s">
        <v>388</v>
      </c>
      <c r="U4480" t="s">
        <v>389</v>
      </c>
      <c r="X4480">
        <v>21</v>
      </c>
      <c r="Y4480">
        <v>0</v>
      </c>
      <c r="Z4480">
        <v>0</v>
      </c>
      <c r="AA4480">
        <v>0</v>
      </c>
      <c r="AB4480">
        <v>1417500</v>
      </c>
      <c r="AC4480" t="s">
        <v>47</v>
      </c>
      <c r="AD4480">
        <f>+VLOOKUP(T4480,items!$A$2:$D$1255,4,0)</f>
        <v>0</v>
      </c>
      <c r="AE4480">
        <f>+VLOOKUP(T4480,Tabla1[],5,0)</f>
        <v>0</v>
      </c>
      <c r="AF4480">
        <f t="shared" si="69"/>
        <v>8</v>
      </c>
    </row>
    <row r="4481" spans="1:32" x14ac:dyDescent="0.25">
      <c r="A4481">
        <v>100656</v>
      </c>
      <c r="B4481" t="s">
        <v>8992</v>
      </c>
      <c r="C4481" t="s">
        <v>75</v>
      </c>
      <c r="D4481">
        <v>0</v>
      </c>
      <c r="F4481" t="s">
        <v>5124</v>
      </c>
      <c r="G4481" t="s">
        <v>5878</v>
      </c>
      <c r="H4481" t="s">
        <v>8993</v>
      </c>
      <c r="I4481" t="s">
        <v>37</v>
      </c>
      <c r="J4481" t="s">
        <v>8994</v>
      </c>
      <c r="K4481" t="s">
        <v>8995</v>
      </c>
      <c r="L4481" t="s">
        <v>8996</v>
      </c>
      <c r="M4481" t="s">
        <v>8477</v>
      </c>
      <c r="N4481" t="s">
        <v>8477</v>
      </c>
      <c r="O4481" t="s">
        <v>234</v>
      </c>
      <c r="P4481" t="s">
        <v>8997</v>
      </c>
      <c r="Q4481" t="s">
        <v>8998</v>
      </c>
      <c r="R4481" t="s">
        <v>127</v>
      </c>
      <c r="S4481" t="s">
        <v>108</v>
      </c>
      <c r="T4481" t="s">
        <v>94</v>
      </c>
      <c r="U4481" t="s">
        <v>95</v>
      </c>
      <c r="X4481">
        <v>3</v>
      </c>
      <c r="Y4481">
        <v>0</v>
      </c>
      <c r="Z4481">
        <v>0</v>
      </c>
      <c r="AA4481">
        <v>0</v>
      </c>
      <c r="AB4481">
        <v>621000</v>
      </c>
      <c r="AC4481" t="s">
        <v>47</v>
      </c>
      <c r="AD4481" t="e">
        <f>+VLOOKUP(T4481,items!$A$2:$D$1255,4,0)</f>
        <v>#N/A</v>
      </c>
      <c r="AE4481" t="e">
        <f>+VLOOKUP(T4481,Tabla1[],5,0)</f>
        <v>#N/A</v>
      </c>
      <c r="AF4481">
        <f t="shared" si="69"/>
        <v>8</v>
      </c>
    </row>
    <row r="4482" spans="1:32" x14ac:dyDescent="0.25">
      <c r="A4482">
        <v>100656</v>
      </c>
      <c r="B4482" t="s">
        <v>8992</v>
      </c>
      <c r="C4482" t="s">
        <v>75</v>
      </c>
      <c r="D4482">
        <v>0</v>
      </c>
      <c r="F4482" t="s">
        <v>5124</v>
      </c>
      <c r="G4482" t="s">
        <v>5878</v>
      </c>
      <c r="H4482" t="s">
        <v>8993</v>
      </c>
      <c r="I4482" t="s">
        <v>37</v>
      </c>
      <c r="J4482" t="s">
        <v>8994</v>
      </c>
      <c r="K4482" t="s">
        <v>8995</v>
      </c>
      <c r="L4482" t="s">
        <v>8996</v>
      </c>
      <c r="M4482" t="s">
        <v>8477</v>
      </c>
      <c r="N4482" t="s">
        <v>8477</v>
      </c>
      <c r="O4482" t="s">
        <v>234</v>
      </c>
      <c r="P4482" t="s">
        <v>8997</v>
      </c>
      <c r="Q4482" t="s">
        <v>8998</v>
      </c>
      <c r="R4482" t="s">
        <v>127</v>
      </c>
      <c r="S4482" t="s">
        <v>108</v>
      </c>
      <c r="T4482" t="s">
        <v>618</v>
      </c>
      <c r="U4482" t="s">
        <v>619</v>
      </c>
      <c r="X4482">
        <v>1</v>
      </c>
      <c r="Y4482">
        <v>0</v>
      </c>
      <c r="Z4482">
        <v>0</v>
      </c>
      <c r="AA4482">
        <v>0</v>
      </c>
      <c r="AB4482">
        <v>300000</v>
      </c>
      <c r="AC4482" t="s">
        <v>47</v>
      </c>
      <c r="AD4482">
        <f>+VLOOKUP(T4482,items!$A$2:$D$1255,4,0)</f>
        <v>0</v>
      </c>
      <c r="AE4482">
        <f>+VLOOKUP(T4482,Tabla1[],5,0)</f>
        <v>0</v>
      </c>
      <c r="AF4482">
        <f t="shared" ref="AF4482:AF4545" si="70">+MONTH(O4482)</f>
        <v>8</v>
      </c>
    </row>
    <row r="4483" spans="1:32" x14ac:dyDescent="0.25">
      <c r="A4483">
        <v>100660</v>
      </c>
      <c r="B4483" t="s">
        <v>1177</v>
      </c>
      <c r="C4483" t="s">
        <v>75</v>
      </c>
      <c r="D4483">
        <v>0</v>
      </c>
      <c r="F4483" t="s">
        <v>5124</v>
      </c>
      <c r="G4483" t="s">
        <v>5541</v>
      </c>
      <c r="H4483" t="s">
        <v>8999</v>
      </c>
      <c r="I4483" t="s">
        <v>37</v>
      </c>
      <c r="J4483" t="s">
        <v>9000</v>
      </c>
      <c r="K4483" t="s">
        <v>9001</v>
      </c>
      <c r="L4483" t="s">
        <v>37</v>
      </c>
      <c r="M4483" t="s">
        <v>2608</v>
      </c>
      <c r="N4483" t="s">
        <v>2608</v>
      </c>
      <c r="O4483" t="s">
        <v>4321</v>
      </c>
      <c r="P4483" t="s">
        <v>5505</v>
      </c>
      <c r="Q4483" t="s">
        <v>5505</v>
      </c>
      <c r="R4483" t="s">
        <v>127</v>
      </c>
      <c r="S4483" t="s">
        <v>164</v>
      </c>
      <c r="T4483" t="s">
        <v>765</v>
      </c>
      <c r="U4483" t="s">
        <v>766</v>
      </c>
      <c r="X4483">
        <v>2</v>
      </c>
      <c r="Y4483">
        <v>0</v>
      </c>
      <c r="Z4483">
        <v>0</v>
      </c>
      <c r="AA4483">
        <v>0</v>
      </c>
      <c r="AB4483">
        <v>120000</v>
      </c>
      <c r="AC4483" t="s">
        <v>47</v>
      </c>
      <c r="AD4483">
        <f>+VLOOKUP(T4483,items!$A$2:$D$1255,4,0)</f>
        <v>0</v>
      </c>
      <c r="AE4483">
        <f>+VLOOKUP(T4483,Tabla1[],5,0)</f>
        <v>0</v>
      </c>
      <c r="AF4483">
        <f t="shared" si="70"/>
        <v>1</v>
      </c>
    </row>
    <row r="4484" spans="1:32" x14ac:dyDescent="0.25">
      <c r="A4484">
        <v>100660</v>
      </c>
      <c r="B4484" t="s">
        <v>1177</v>
      </c>
      <c r="C4484" t="s">
        <v>75</v>
      </c>
      <c r="D4484">
        <v>0</v>
      </c>
      <c r="F4484" t="s">
        <v>5124</v>
      </c>
      <c r="G4484" t="s">
        <v>5541</v>
      </c>
      <c r="H4484" t="s">
        <v>8999</v>
      </c>
      <c r="I4484" t="s">
        <v>37</v>
      </c>
      <c r="J4484" t="s">
        <v>9000</v>
      </c>
      <c r="K4484" t="s">
        <v>9001</v>
      </c>
      <c r="L4484" t="s">
        <v>37</v>
      </c>
      <c r="M4484" t="s">
        <v>2608</v>
      </c>
      <c r="N4484" t="s">
        <v>2608</v>
      </c>
      <c r="O4484" t="s">
        <v>4321</v>
      </c>
      <c r="P4484" t="s">
        <v>5505</v>
      </c>
      <c r="Q4484" t="s">
        <v>5505</v>
      </c>
      <c r="R4484" t="s">
        <v>127</v>
      </c>
      <c r="S4484" t="s">
        <v>164</v>
      </c>
      <c r="T4484" t="s">
        <v>1559</v>
      </c>
      <c r="U4484" t="s">
        <v>1560</v>
      </c>
      <c r="X4484">
        <v>2</v>
      </c>
      <c r="Y4484">
        <v>0</v>
      </c>
      <c r="Z4484">
        <v>0</v>
      </c>
      <c r="AA4484">
        <v>0</v>
      </c>
      <c r="AB4484">
        <v>39000</v>
      </c>
      <c r="AC4484" t="s">
        <v>47</v>
      </c>
      <c r="AD4484">
        <f>+VLOOKUP(T4484,items!$A$2:$D$1255,4,0)</f>
        <v>0</v>
      </c>
      <c r="AE4484">
        <f>+VLOOKUP(T4484,Tabla1[],5,0)</f>
        <v>0</v>
      </c>
      <c r="AF4484">
        <f t="shared" si="70"/>
        <v>1</v>
      </c>
    </row>
    <row r="4485" spans="1:32" x14ac:dyDescent="0.25">
      <c r="A4485">
        <v>100660</v>
      </c>
      <c r="B4485" t="s">
        <v>1177</v>
      </c>
      <c r="C4485" t="s">
        <v>75</v>
      </c>
      <c r="D4485">
        <v>0</v>
      </c>
      <c r="F4485" t="s">
        <v>5124</v>
      </c>
      <c r="G4485" t="s">
        <v>5541</v>
      </c>
      <c r="H4485" t="s">
        <v>8999</v>
      </c>
      <c r="I4485" t="s">
        <v>37</v>
      </c>
      <c r="J4485" t="s">
        <v>9000</v>
      </c>
      <c r="K4485" t="s">
        <v>9001</v>
      </c>
      <c r="L4485" t="s">
        <v>37</v>
      </c>
      <c r="M4485" t="s">
        <v>2608</v>
      </c>
      <c r="N4485" t="s">
        <v>2608</v>
      </c>
      <c r="O4485" t="s">
        <v>4321</v>
      </c>
      <c r="P4485" t="s">
        <v>5505</v>
      </c>
      <c r="Q4485" t="s">
        <v>5505</v>
      </c>
      <c r="R4485" t="s">
        <v>127</v>
      </c>
      <c r="S4485" t="s">
        <v>164</v>
      </c>
      <c r="T4485" t="s">
        <v>2431</v>
      </c>
      <c r="U4485" t="s">
        <v>2432</v>
      </c>
      <c r="X4485">
        <v>2</v>
      </c>
      <c r="Y4485">
        <v>0</v>
      </c>
      <c r="Z4485">
        <v>0</v>
      </c>
      <c r="AA4485">
        <v>0</v>
      </c>
      <c r="AB4485">
        <v>525000</v>
      </c>
      <c r="AC4485" t="s">
        <v>47</v>
      </c>
      <c r="AD4485">
        <f>+VLOOKUP(T4485,items!$A$2:$D$1255,4,0)</f>
        <v>0</v>
      </c>
      <c r="AE4485">
        <f>+VLOOKUP(T4485,Tabla1[],5,0)</f>
        <v>0</v>
      </c>
      <c r="AF4485">
        <f t="shared" si="70"/>
        <v>1</v>
      </c>
    </row>
    <row r="4486" spans="1:32" x14ac:dyDescent="0.25">
      <c r="A4486">
        <v>100664</v>
      </c>
      <c r="B4486" t="s">
        <v>8286</v>
      </c>
      <c r="C4486" t="s">
        <v>75</v>
      </c>
      <c r="D4486">
        <v>0</v>
      </c>
      <c r="F4486" t="s">
        <v>5124</v>
      </c>
      <c r="G4486" t="s">
        <v>5124</v>
      </c>
      <c r="H4486" t="s">
        <v>9002</v>
      </c>
      <c r="I4486" t="s">
        <v>37</v>
      </c>
      <c r="J4486" t="s">
        <v>9003</v>
      </c>
      <c r="K4486" t="s">
        <v>9004</v>
      </c>
      <c r="L4486" t="s">
        <v>37</v>
      </c>
      <c r="M4486" t="s">
        <v>6792</v>
      </c>
      <c r="N4486" t="s">
        <v>6792</v>
      </c>
      <c r="O4486" t="s">
        <v>5541</v>
      </c>
      <c r="P4486" t="s">
        <v>2611</v>
      </c>
      <c r="Q4486" t="s">
        <v>2611</v>
      </c>
      <c r="R4486" t="s">
        <v>127</v>
      </c>
      <c r="S4486" t="s">
        <v>164</v>
      </c>
      <c r="T4486" t="s">
        <v>4078</v>
      </c>
      <c r="U4486" t="s">
        <v>313</v>
      </c>
      <c r="X4486">
        <v>1.4</v>
      </c>
      <c r="Y4486">
        <v>0</v>
      </c>
      <c r="Z4486">
        <v>0</v>
      </c>
      <c r="AA4486">
        <v>0</v>
      </c>
      <c r="AB4486">
        <v>140000</v>
      </c>
      <c r="AC4486" t="s">
        <v>47</v>
      </c>
      <c r="AD4486">
        <f>+VLOOKUP(T4486,items!$A$2:$D$1255,4,0)</f>
        <v>0</v>
      </c>
      <c r="AE4486">
        <f>+VLOOKUP(T4486,Tabla1[],5,0)</f>
        <v>0</v>
      </c>
      <c r="AF4486">
        <f t="shared" si="70"/>
        <v>1</v>
      </c>
    </row>
    <row r="4487" spans="1:32" x14ac:dyDescent="0.25">
      <c r="A4487">
        <v>100665</v>
      </c>
      <c r="B4487" t="s">
        <v>9005</v>
      </c>
      <c r="C4487" t="s">
        <v>75</v>
      </c>
      <c r="D4487">
        <v>0</v>
      </c>
      <c r="F4487" t="s">
        <v>5124</v>
      </c>
      <c r="G4487" t="s">
        <v>77</v>
      </c>
      <c r="H4487" t="s">
        <v>9006</v>
      </c>
      <c r="I4487" t="s">
        <v>37</v>
      </c>
      <c r="J4487" t="s">
        <v>9007</v>
      </c>
      <c r="K4487" t="s">
        <v>9008</v>
      </c>
      <c r="L4487" t="s">
        <v>9009</v>
      </c>
      <c r="M4487" t="s">
        <v>7086</v>
      </c>
      <c r="N4487" t="s">
        <v>7086</v>
      </c>
      <c r="O4487" t="s">
        <v>969</v>
      </c>
      <c r="P4487" t="s">
        <v>1149</v>
      </c>
      <c r="Q4487" t="s">
        <v>7005</v>
      </c>
      <c r="R4487" t="s">
        <v>127</v>
      </c>
      <c r="S4487" t="s">
        <v>88</v>
      </c>
      <c r="T4487" t="s">
        <v>2322</v>
      </c>
      <c r="U4487" t="s">
        <v>2323</v>
      </c>
      <c r="V4487" t="s">
        <v>1168</v>
      </c>
      <c r="X4487">
        <v>1</v>
      </c>
      <c r="Y4487">
        <v>0</v>
      </c>
      <c r="Z4487">
        <v>0</v>
      </c>
      <c r="AA4487">
        <v>0</v>
      </c>
      <c r="AB4487">
        <v>1660601</v>
      </c>
      <c r="AC4487" t="s">
        <v>47</v>
      </c>
      <c r="AD4487">
        <f>+VLOOKUP(T4487,items!$A$2:$D$1255,4,0)</f>
        <v>0</v>
      </c>
      <c r="AE4487">
        <f>+VLOOKUP(T4487,Tabla1[],5,0)</f>
        <v>0</v>
      </c>
      <c r="AF4487">
        <f t="shared" si="70"/>
        <v>3</v>
      </c>
    </row>
    <row r="4488" spans="1:32" x14ac:dyDescent="0.25">
      <c r="A4488">
        <v>100665</v>
      </c>
      <c r="B4488" t="s">
        <v>9005</v>
      </c>
      <c r="C4488" t="s">
        <v>75</v>
      </c>
      <c r="D4488">
        <v>0</v>
      </c>
      <c r="F4488" t="s">
        <v>5124</v>
      </c>
      <c r="G4488" t="s">
        <v>77</v>
      </c>
      <c r="H4488" t="s">
        <v>9006</v>
      </c>
      <c r="I4488" t="s">
        <v>37</v>
      </c>
      <c r="J4488" t="s">
        <v>9007</v>
      </c>
      <c r="K4488" t="s">
        <v>9008</v>
      </c>
      <c r="L4488" t="s">
        <v>9009</v>
      </c>
      <c r="M4488" t="s">
        <v>7086</v>
      </c>
      <c r="N4488" t="s">
        <v>7086</v>
      </c>
      <c r="O4488" t="s">
        <v>969</v>
      </c>
      <c r="P4488" t="s">
        <v>1149</v>
      </c>
      <c r="Q4488" t="s">
        <v>7005</v>
      </c>
      <c r="R4488" t="s">
        <v>127</v>
      </c>
      <c r="S4488" t="s">
        <v>88</v>
      </c>
      <c r="T4488" t="s">
        <v>209</v>
      </c>
      <c r="U4488" t="s">
        <v>210</v>
      </c>
      <c r="W4488" t="s">
        <v>465</v>
      </c>
      <c r="X4488">
        <v>1</v>
      </c>
      <c r="Y4488">
        <v>0</v>
      </c>
      <c r="Z4488">
        <v>0</v>
      </c>
      <c r="AA4488">
        <v>0</v>
      </c>
      <c r="AB4488">
        <v>289447</v>
      </c>
      <c r="AC4488" t="s">
        <v>47</v>
      </c>
      <c r="AD4488">
        <f>+VLOOKUP(T4488,items!$A$2:$D$1255,4,0)</f>
        <v>0</v>
      </c>
      <c r="AE4488">
        <f>+VLOOKUP(T4488,Tabla1[],5,0)</f>
        <v>0</v>
      </c>
      <c r="AF4488">
        <f t="shared" si="70"/>
        <v>3</v>
      </c>
    </row>
    <row r="4489" spans="1:32" x14ac:dyDescent="0.25">
      <c r="A4489">
        <v>100665</v>
      </c>
      <c r="B4489" t="s">
        <v>9005</v>
      </c>
      <c r="C4489" t="s">
        <v>75</v>
      </c>
      <c r="D4489">
        <v>0</v>
      </c>
      <c r="F4489" t="s">
        <v>5124</v>
      </c>
      <c r="G4489" t="s">
        <v>77</v>
      </c>
      <c r="H4489" t="s">
        <v>9006</v>
      </c>
      <c r="I4489" t="s">
        <v>37</v>
      </c>
      <c r="J4489" t="s">
        <v>9007</v>
      </c>
      <c r="K4489" t="s">
        <v>9008</v>
      </c>
      <c r="L4489" t="s">
        <v>9009</v>
      </c>
      <c r="M4489" t="s">
        <v>7086</v>
      </c>
      <c r="N4489" t="s">
        <v>7086</v>
      </c>
      <c r="O4489" t="s">
        <v>969</v>
      </c>
      <c r="P4489" t="s">
        <v>1149</v>
      </c>
      <c r="Q4489" t="s">
        <v>7005</v>
      </c>
      <c r="R4489" t="s">
        <v>127</v>
      </c>
      <c r="S4489" t="s">
        <v>88</v>
      </c>
      <c r="T4489" t="s">
        <v>1096</v>
      </c>
      <c r="U4489" t="s">
        <v>1097</v>
      </c>
      <c r="X4489">
        <v>1</v>
      </c>
      <c r="Y4489">
        <v>0</v>
      </c>
      <c r="Z4489">
        <v>0</v>
      </c>
      <c r="AA4489">
        <v>0</v>
      </c>
      <c r="AB4489">
        <v>400000</v>
      </c>
      <c r="AC4489" t="s">
        <v>47</v>
      </c>
      <c r="AD4489" t="e">
        <f>+VLOOKUP(T4489,items!$A$2:$D$1255,4,0)</f>
        <v>#N/A</v>
      </c>
      <c r="AE4489" t="e">
        <f>+VLOOKUP(T4489,Tabla1[],5,0)</f>
        <v>#N/A</v>
      </c>
      <c r="AF4489">
        <f t="shared" si="70"/>
        <v>3</v>
      </c>
    </row>
    <row r="4490" spans="1:32" x14ac:dyDescent="0.25">
      <c r="A4490">
        <v>100675</v>
      </c>
      <c r="B4490" t="s">
        <v>9010</v>
      </c>
      <c r="C4490" t="s">
        <v>75</v>
      </c>
      <c r="D4490">
        <v>0</v>
      </c>
      <c r="F4490" t="s">
        <v>5124</v>
      </c>
      <c r="G4490" t="s">
        <v>6792</v>
      </c>
      <c r="H4490" t="s">
        <v>9011</v>
      </c>
      <c r="I4490" t="s">
        <v>37</v>
      </c>
      <c r="J4490" t="s">
        <v>9012</v>
      </c>
      <c r="K4490" t="s">
        <v>9013</v>
      </c>
      <c r="L4490" t="s">
        <v>37</v>
      </c>
      <c r="M4490" t="s">
        <v>5541</v>
      </c>
      <c r="N4490" t="s">
        <v>5541</v>
      </c>
      <c r="O4490" t="s">
        <v>2611</v>
      </c>
      <c r="P4490" t="s">
        <v>4321</v>
      </c>
      <c r="Q4490" t="s">
        <v>4321</v>
      </c>
      <c r="R4490" t="s">
        <v>127</v>
      </c>
      <c r="S4490" t="s">
        <v>164</v>
      </c>
      <c r="T4490" t="s">
        <v>1469</v>
      </c>
      <c r="U4490" t="s">
        <v>578</v>
      </c>
      <c r="X4490">
        <v>6</v>
      </c>
      <c r="Y4490">
        <v>0</v>
      </c>
      <c r="Z4490">
        <v>0</v>
      </c>
      <c r="AA4490">
        <v>0</v>
      </c>
      <c r="AB4490">
        <v>315600</v>
      </c>
      <c r="AC4490" t="s">
        <v>47</v>
      </c>
      <c r="AD4490">
        <f>+VLOOKUP(T4490,items!$A$2:$D$1255,4,0)</f>
        <v>0</v>
      </c>
      <c r="AE4490">
        <f>+VLOOKUP(T4490,Tabla1[],5,0)</f>
        <v>0</v>
      </c>
      <c r="AF4490">
        <f t="shared" si="70"/>
        <v>1</v>
      </c>
    </row>
    <row r="4491" spans="1:32" x14ac:dyDescent="0.25">
      <c r="A4491">
        <v>100678</v>
      </c>
      <c r="B4491" t="s">
        <v>9014</v>
      </c>
      <c r="C4491" t="s">
        <v>75</v>
      </c>
      <c r="D4491">
        <v>0</v>
      </c>
      <c r="F4491" t="s">
        <v>5124</v>
      </c>
      <c r="G4491" t="s">
        <v>310</v>
      </c>
      <c r="H4491" t="s">
        <v>9015</v>
      </c>
      <c r="I4491" t="s">
        <v>9016</v>
      </c>
      <c r="J4491" t="s">
        <v>9017</v>
      </c>
      <c r="K4491" t="s">
        <v>9018</v>
      </c>
      <c r="L4491" t="s">
        <v>9019</v>
      </c>
      <c r="M4491" t="s">
        <v>759</v>
      </c>
      <c r="N4491" t="s">
        <v>5642</v>
      </c>
      <c r="O4491" t="s">
        <v>9020</v>
      </c>
      <c r="P4491" t="s">
        <v>189</v>
      </c>
      <c r="Q4491" t="s">
        <v>7235</v>
      </c>
      <c r="R4491" t="s">
        <v>127</v>
      </c>
      <c r="S4491" t="s">
        <v>108</v>
      </c>
      <c r="T4491" t="s">
        <v>429</v>
      </c>
      <c r="U4491" t="s">
        <v>430</v>
      </c>
      <c r="X4491">
        <v>8</v>
      </c>
      <c r="Y4491">
        <v>0</v>
      </c>
      <c r="Z4491">
        <v>0</v>
      </c>
      <c r="AA4491">
        <v>0</v>
      </c>
      <c r="AB4491">
        <v>1470816</v>
      </c>
      <c r="AC4491" t="s">
        <v>47</v>
      </c>
      <c r="AD4491">
        <f>+VLOOKUP(T4491,items!$A$2:$D$1255,4,0)</f>
        <v>0</v>
      </c>
      <c r="AE4491">
        <f>+VLOOKUP(T4491,Tabla1[],5,0)</f>
        <v>0</v>
      </c>
      <c r="AF4491">
        <f t="shared" si="70"/>
        <v>4</v>
      </c>
    </row>
    <row r="4492" spans="1:32" x14ac:dyDescent="0.25">
      <c r="A4492">
        <v>100678</v>
      </c>
      <c r="B4492" t="s">
        <v>9014</v>
      </c>
      <c r="C4492" t="s">
        <v>75</v>
      </c>
      <c r="D4492">
        <v>0</v>
      </c>
      <c r="F4492" t="s">
        <v>5124</v>
      </c>
      <c r="G4492" t="s">
        <v>310</v>
      </c>
      <c r="H4492" t="s">
        <v>9015</v>
      </c>
      <c r="I4492" t="s">
        <v>9016</v>
      </c>
      <c r="J4492" t="s">
        <v>9017</v>
      </c>
      <c r="K4492" t="s">
        <v>9018</v>
      </c>
      <c r="L4492" t="s">
        <v>9019</v>
      </c>
      <c r="M4492" t="s">
        <v>759</v>
      </c>
      <c r="N4492" t="s">
        <v>5642</v>
      </c>
      <c r="O4492" t="s">
        <v>9020</v>
      </c>
      <c r="P4492" t="s">
        <v>189</v>
      </c>
      <c r="Q4492" t="s">
        <v>7235</v>
      </c>
      <c r="R4492" t="s">
        <v>127</v>
      </c>
      <c r="S4492" t="s">
        <v>108</v>
      </c>
      <c r="T4492" t="s">
        <v>918</v>
      </c>
      <c r="U4492" t="s">
        <v>919</v>
      </c>
      <c r="W4492" t="s">
        <v>114</v>
      </c>
      <c r="X4492">
        <v>8</v>
      </c>
      <c r="Y4492">
        <v>0</v>
      </c>
      <c r="Z4492">
        <v>0</v>
      </c>
      <c r="AA4492">
        <v>250</v>
      </c>
      <c r="AB4492">
        <v>3963152</v>
      </c>
      <c r="AC4492" t="s">
        <v>47</v>
      </c>
      <c r="AD4492">
        <f>+VLOOKUP(T4492,items!$A$2:$D$1255,4,0)</f>
        <v>0</v>
      </c>
      <c r="AE4492">
        <f>+VLOOKUP(T4492,Tabla1[],5,0)</f>
        <v>0</v>
      </c>
      <c r="AF4492">
        <f t="shared" si="70"/>
        <v>4</v>
      </c>
    </row>
    <row r="4493" spans="1:32" x14ac:dyDescent="0.25">
      <c r="A4493">
        <v>100678</v>
      </c>
      <c r="B4493" t="s">
        <v>9014</v>
      </c>
      <c r="C4493" t="s">
        <v>75</v>
      </c>
      <c r="D4493">
        <v>0</v>
      </c>
      <c r="F4493" t="s">
        <v>5124</v>
      </c>
      <c r="G4493" t="s">
        <v>310</v>
      </c>
      <c r="H4493" t="s">
        <v>9015</v>
      </c>
      <c r="I4493" t="s">
        <v>9016</v>
      </c>
      <c r="J4493" t="s">
        <v>9017</v>
      </c>
      <c r="K4493" t="s">
        <v>9018</v>
      </c>
      <c r="L4493" t="s">
        <v>9019</v>
      </c>
      <c r="M4493" t="s">
        <v>759</v>
      </c>
      <c r="N4493" t="s">
        <v>5642</v>
      </c>
      <c r="O4493" t="s">
        <v>9020</v>
      </c>
      <c r="P4493" t="s">
        <v>189</v>
      </c>
      <c r="Q4493" t="s">
        <v>7235</v>
      </c>
      <c r="R4493" t="s">
        <v>127</v>
      </c>
      <c r="S4493" t="s">
        <v>108</v>
      </c>
      <c r="T4493" t="s">
        <v>9021</v>
      </c>
      <c r="U4493" t="s">
        <v>9022</v>
      </c>
      <c r="W4493" t="s">
        <v>114</v>
      </c>
      <c r="X4493">
        <v>16</v>
      </c>
      <c r="Y4493">
        <v>0</v>
      </c>
      <c r="Z4493">
        <v>0</v>
      </c>
      <c r="AA4493">
        <v>0</v>
      </c>
      <c r="AB4493">
        <v>1032528</v>
      </c>
      <c r="AC4493" t="s">
        <v>47</v>
      </c>
      <c r="AD4493">
        <f>+VLOOKUP(T4493,items!$A$2:$D$1255,4,0)</f>
        <v>0</v>
      </c>
      <c r="AE4493">
        <f>+VLOOKUP(T4493,Tabla1[],5,0)</f>
        <v>0</v>
      </c>
      <c r="AF4493">
        <f t="shared" si="70"/>
        <v>4</v>
      </c>
    </row>
    <row r="4494" spans="1:32" x14ac:dyDescent="0.25">
      <c r="A4494">
        <v>100678</v>
      </c>
      <c r="B4494" t="s">
        <v>9014</v>
      </c>
      <c r="C4494" t="s">
        <v>75</v>
      </c>
      <c r="D4494">
        <v>0</v>
      </c>
      <c r="F4494" t="s">
        <v>5124</v>
      </c>
      <c r="G4494" t="s">
        <v>310</v>
      </c>
      <c r="H4494" t="s">
        <v>9015</v>
      </c>
      <c r="I4494" t="s">
        <v>9016</v>
      </c>
      <c r="J4494" t="s">
        <v>9017</v>
      </c>
      <c r="K4494" t="s">
        <v>9018</v>
      </c>
      <c r="L4494" t="s">
        <v>9019</v>
      </c>
      <c r="M4494" t="s">
        <v>759</v>
      </c>
      <c r="N4494" t="s">
        <v>5642</v>
      </c>
      <c r="O4494" t="s">
        <v>9020</v>
      </c>
      <c r="P4494" t="s">
        <v>189</v>
      </c>
      <c r="Q4494" t="s">
        <v>7235</v>
      </c>
      <c r="R4494" t="s">
        <v>127</v>
      </c>
      <c r="S4494" t="s">
        <v>108</v>
      </c>
      <c r="T4494" t="s">
        <v>689</v>
      </c>
      <c r="U4494" t="s">
        <v>690</v>
      </c>
      <c r="X4494">
        <v>8</v>
      </c>
      <c r="Y4494">
        <v>500</v>
      </c>
      <c r="Z4494">
        <v>250</v>
      </c>
      <c r="AA4494">
        <v>0</v>
      </c>
      <c r="AB4494">
        <v>640000</v>
      </c>
      <c r="AC4494" t="s">
        <v>47</v>
      </c>
      <c r="AD4494">
        <f>+VLOOKUP(T4494,items!$A$2:$D$1255,4,0)</f>
        <v>0</v>
      </c>
      <c r="AE4494">
        <f>+VLOOKUP(T4494,Tabla1[],5,0)</f>
        <v>0</v>
      </c>
      <c r="AF4494">
        <f t="shared" si="70"/>
        <v>4</v>
      </c>
    </row>
    <row r="4495" spans="1:32" x14ac:dyDescent="0.25">
      <c r="A4495">
        <v>100678</v>
      </c>
      <c r="B4495" t="s">
        <v>9014</v>
      </c>
      <c r="C4495" t="s">
        <v>75</v>
      </c>
      <c r="D4495">
        <v>0</v>
      </c>
      <c r="F4495" t="s">
        <v>5124</v>
      </c>
      <c r="G4495" t="s">
        <v>310</v>
      </c>
      <c r="H4495" t="s">
        <v>9015</v>
      </c>
      <c r="I4495" t="s">
        <v>9016</v>
      </c>
      <c r="J4495" t="s">
        <v>9017</v>
      </c>
      <c r="K4495" t="s">
        <v>9018</v>
      </c>
      <c r="L4495" t="s">
        <v>9019</v>
      </c>
      <c r="M4495" t="s">
        <v>759</v>
      </c>
      <c r="N4495" t="s">
        <v>5642</v>
      </c>
      <c r="O4495" t="s">
        <v>9020</v>
      </c>
      <c r="P4495" t="s">
        <v>189</v>
      </c>
      <c r="Q4495" t="s">
        <v>7235</v>
      </c>
      <c r="R4495" t="s">
        <v>127</v>
      </c>
      <c r="S4495" t="s">
        <v>108</v>
      </c>
      <c r="T4495" t="s">
        <v>745</v>
      </c>
      <c r="U4495" t="s">
        <v>746</v>
      </c>
      <c r="X4495">
        <v>1</v>
      </c>
      <c r="Y4495">
        <v>0</v>
      </c>
      <c r="Z4495">
        <v>0</v>
      </c>
      <c r="AA4495">
        <v>0</v>
      </c>
      <c r="AB4495">
        <v>2010000</v>
      </c>
      <c r="AC4495" t="s">
        <v>47</v>
      </c>
      <c r="AD4495">
        <f>+VLOOKUP(T4495,items!$A$2:$D$1255,4,0)</f>
        <v>0</v>
      </c>
      <c r="AE4495">
        <f>+VLOOKUP(T4495,Tabla1[],5,0)</f>
        <v>0</v>
      </c>
      <c r="AF4495">
        <f t="shared" si="70"/>
        <v>4</v>
      </c>
    </row>
    <row r="4496" spans="1:32" x14ac:dyDescent="0.25">
      <c r="A4496">
        <v>100678</v>
      </c>
      <c r="B4496" t="s">
        <v>9014</v>
      </c>
      <c r="C4496" t="s">
        <v>75</v>
      </c>
      <c r="D4496">
        <v>0</v>
      </c>
      <c r="F4496" t="s">
        <v>5124</v>
      </c>
      <c r="G4496" t="s">
        <v>310</v>
      </c>
      <c r="H4496" t="s">
        <v>9015</v>
      </c>
      <c r="I4496" t="s">
        <v>9016</v>
      </c>
      <c r="J4496" t="s">
        <v>9017</v>
      </c>
      <c r="K4496" t="s">
        <v>9018</v>
      </c>
      <c r="L4496" t="s">
        <v>9019</v>
      </c>
      <c r="M4496" t="s">
        <v>759</v>
      </c>
      <c r="N4496" t="s">
        <v>5642</v>
      </c>
      <c r="O4496" t="s">
        <v>9020</v>
      </c>
      <c r="P4496" t="s">
        <v>189</v>
      </c>
      <c r="Q4496" t="s">
        <v>7235</v>
      </c>
      <c r="R4496" t="s">
        <v>127</v>
      </c>
      <c r="S4496" t="s">
        <v>108</v>
      </c>
      <c r="T4496" t="s">
        <v>466</v>
      </c>
      <c r="U4496" t="s">
        <v>467</v>
      </c>
      <c r="V4496" t="s">
        <v>578</v>
      </c>
      <c r="W4496" t="s">
        <v>114</v>
      </c>
      <c r="X4496">
        <v>1</v>
      </c>
      <c r="Y4496">
        <v>8000</v>
      </c>
      <c r="Z4496">
        <v>0</v>
      </c>
      <c r="AA4496">
        <v>2500</v>
      </c>
      <c r="AB4496">
        <v>10596629</v>
      </c>
      <c r="AC4496" t="s">
        <v>47</v>
      </c>
      <c r="AD4496" t="str">
        <f>+VLOOKUP(T4496,items!$A$2:$D$1255,4,0)</f>
        <v>SOMBRALINA</v>
      </c>
      <c r="AE4496" t="str">
        <f>+VLOOKUP(T4496,Tabla1[],5,0)</f>
        <v>ELECTRICA</v>
      </c>
      <c r="AF4496">
        <f t="shared" si="70"/>
        <v>4</v>
      </c>
    </row>
    <row r="4497" spans="1:32" x14ac:dyDescent="0.25">
      <c r="A4497">
        <v>100678</v>
      </c>
      <c r="B4497" t="s">
        <v>9014</v>
      </c>
      <c r="C4497" t="s">
        <v>75</v>
      </c>
      <c r="D4497">
        <v>0</v>
      </c>
      <c r="F4497" t="s">
        <v>5124</v>
      </c>
      <c r="G4497" t="s">
        <v>310</v>
      </c>
      <c r="H4497" t="s">
        <v>9015</v>
      </c>
      <c r="I4497" t="s">
        <v>9016</v>
      </c>
      <c r="J4497" t="s">
        <v>9017</v>
      </c>
      <c r="K4497" t="s">
        <v>9018</v>
      </c>
      <c r="L4497" t="s">
        <v>9019</v>
      </c>
      <c r="M4497" t="s">
        <v>759</v>
      </c>
      <c r="N4497" t="s">
        <v>5642</v>
      </c>
      <c r="O4497" t="s">
        <v>9020</v>
      </c>
      <c r="P4497" t="s">
        <v>189</v>
      </c>
      <c r="Q4497" t="s">
        <v>7235</v>
      </c>
      <c r="R4497" t="s">
        <v>127</v>
      </c>
      <c r="S4497" t="s">
        <v>108</v>
      </c>
      <c r="T4497" t="s">
        <v>466</v>
      </c>
      <c r="U4497" t="s">
        <v>467</v>
      </c>
      <c r="V4497" t="s">
        <v>578</v>
      </c>
      <c r="W4497" t="s">
        <v>114</v>
      </c>
      <c r="X4497">
        <v>1</v>
      </c>
      <c r="Y4497">
        <v>7000</v>
      </c>
      <c r="Z4497">
        <v>0</v>
      </c>
      <c r="AA4497">
        <v>2500</v>
      </c>
      <c r="AB4497">
        <v>10001363</v>
      </c>
      <c r="AC4497" t="s">
        <v>47</v>
      </c>
      <c r="AD4497" t="str">
        <f>+VLOOKUP(T4497,items!$A$2:$D$1255,4,0)</f>
        <v>SOMBRALINA</v>
      </c>
      <c r="AE4497" t="str">
        <f>+VLOOKUP(T4497,Tabla1[],5,0)</f>
        <v>ELECTRICA</v>
      </c>
      <c r="AF4497">
        <f t="shared" si="70"/>
        <v>4</v>
      </c>
    </row>
    <row r="4498" spans="1:32" x14ac:dyDescent="0.25">
      <c r="A4498">
        <v>100690</v>
      </c>
      <c r="B4498" t="s">
        <v>2436</v>
      </c>
      <c r="C4498" t="s">
        <v>75</v>
      </c>
      <c r="D4498">
        <v>0</v>
      </c>
      <c r="F4498" t="s">
        <v>6792</v>
      </c>
      <c r="G4498" t="s">
        <v>6792</v>
      </c>
      <c r="H4498" t="s">
        <v>9023</v>
      </c>
      <c r="I4498" t="s">
        <v>37</v>
      </c>
      <c r="J4498" t="s">
        <v>9024</v>
      </c>
      <c r="K4498" t="s">
        <v>9025</v>
      </c>
      <c r="L4498" t="s">
        <v>37</v>
      </c>
      <c r="M4498" t="s">
        <v>5541</v>
      </c>
      <c r="N4498" t="s">
        <v>5541</v>
      </c>
      <c r="O4498" t="s">
        <v>2611</v>
      </c>
      <c r="P4498" t="s">
        <v>4321</v>
      </c>
      <c r="Q4498" t="s">
        <v>4321</v>
      </c>
      <c r="R4498" t="s">
        <v>127</v>
      </c>
      <c r="S4498" t="s">
        <v>164</v>
      </c>
      <c r="T4498" t="s">
        <v>2718</v>
      </c>
      <c r="U4498" t="s">
        <v>2719</v>
      </c>
      <c r="X4498">
        <v>10.7</v>
      </c>
      <c r="Y4498">
        <v>0</v>
      </c>
      <c r="Z4498">
        <v>0</v>
      </c>
      <c r="AA4498">
        <v>0</v>
      </c>
      <c r="AB4498">
        <v>562820</v>
      </c>
      <c r="AC4498" t="s">
        <v>47</v>
      </c>
      <c r="AD4498">
        <f>+VLOOKUP(T4498,items!$A$2:$D$1255,4,0)</f>
        <v>0</v>
      </c>
      <c r="AE4498">
        <f>+VLOOKUP(T4498,Tabla1[],5,0)</f>
        <v>0</v>
      </c>
      <c r="AF4498">
        <f t="shared" si="70"/>
        <v>1</v>
      </c>
    </row>
    <row r="4499" spans="1:32" x14ac:dyDescent="0.25">
      <c r="A4499">
        <v>100696</v>
      </c>
      <c r="B4499" t="s">
        <v>4361</v>
      </c>
      <c r="C4499" t="s">
        <v>75</v>
      </c>
      <c r="D4499">
        <v>0</v>
      </c>
      <c r="F4499" t="s">
        <v>6792</v>
      </c>
      <c r="G4499" t="s">
        <v>6792</v>
      </c>
      <c r="H4499" t="s">
        <v>9026</v>
      </c>
      <c r="I4499" t="s">
        <v>37</v>
      </c>
      <c r="J4499" t="s">
        <v>9027</v>
      </c>
      <c r="K4499" t="s">
        <v>9028</v>
      </c>
      <c r="L4499" t="s">
        <v>37</v>
      </c>
      <c r="M4499" t="s">
        <v>5541</v>
      </c>
      <c r="N4499" t="s">
        <v>5541</v>
      </c>
      <c r="O4499" t="s">
        <v>2611</v>
      </c>
      <c r="P4499" t="s">
        <v>4321</v>
      </c>
      <c r="Q4499" t="s">
        <v>4321</v>
      </c>
      <c r="R4499" t="s">
        <v>127</v>
      </c>
      <c r="S4499" t="s">
        <v>164</v>
      </c>
      <c r="T4499" t="s">
        <v>2135</v>
      </c>
      <c r="U4499" t="s">
        <v>214</v>
      </c>
      <c r="X4499">
        <v>11</v>
      </c>
      <c r="Y4499">
        <v>0</v>
      </c>
      <c r="Z4499">
        <v>0</v>
      </c>
      <c r="AA4499">
        <v>0</v>
      </c>
      <c r="AB4499">
        <v>578600</v>
      </c>
      <c r="AC4499" t="s">
        <v>47</v>
      </c>
      <c r="AD4499">
        <f>+VLOOKUP(T4499,items!$A$2:$D$1255,4,0)</f>
        <v>0</v>
      </c>
      <c r="AE4499">
        <f>+VLOOKUP(T4499,Tabla1[],5,0)</f>
        <v>0</v>
      </c>
      <c r="AF4499">
        <f t="shared" si="70"/>
        <v>1</v>
      </c>
    </row>
    <row r="4500" spans="1:32" x14ac:dyDescent="0.25">
      <c r="A4500">
        <v>100696</v>
      </c>
      <c r="B4500" t="s">
        <v>4361</v>
      </c>
      <c r="C4500" t="s">
        <v>75</v>
      </c>
      <c r="D4500">
        <v>0</v>
      </c>
      <c r="F4500" t="s">
        <v>6792</v>
      </c>
      <c r="G4500" t="s">
        <v>6792</v>
      </c>
      <c r="H4500" t="s">
        <v>9026</v>
      </c>
      <c r="I4500" t="s">
        <v>37</v>
      </c>
      <c r="J4500" t="s">
        <v>9027</v>
      </c>
      <c r="K4500" t="s">
        <v>9028</v>
      </c>
      <c r="L4500" t="s">
        <v>37</v>
      </c>
      <c r="M4500" t="s">
        <v>5541</v>
      </c>
      <c r="N4500" t="s">
        <v>5541</v>
      </c>
      <c r="O4500" t="s">
        <v>2611</v>
      </c>
      <c r="P4500" t="s">
        <v>4321</v>
      </c>
      <c r="Q4500" t="s">
        <v>4321</v>
      </c>
      <c r="R4500" t="s">
        <v>127</v>
      </c>
      <c r="S4500" t="s">
        <v>164</v>
      </c>
      <c r="T4500" t="s">
        <v>4925</v>
      </c>
      <c r="U4500" t="s">
        <v>1024</v>
      </c>
      <c r="X4500">
        <v>8.5</v>
      </c>
      <c r="Y4500">
        <v>0</v>
      </c>
      <c r="Z4500">
        <v>0</v>
      </c>
      <c r="AA4500">
        <v>0</v>
      </c>
      <c r="AB4500">
        <v>447100</v>
      </c>
      <c r="AC4500" t="s">
        <v>47</v>
      </c>
      <c r="AD4500">
        <f>+VLOOKUP(T4500,items!$A$2:$D$1255,4,0)</f>
        <v>0</v>
      </c>
      <c r="AE4500">
        <f>+VLOOKUP(T4500,Tabla1[],5,0)</f>
        <v>0</v>
      </c>
      <c r="AF4500">
        <f t="shared" si="70"/>
        <v>1</v>
      </c>
    </row>
    <row r="4501" spans="1:32" x14ac:dyDescent="0.25">
      <c r="A4501">
        <v>100703</v>
      </c>
      <c r="B4501" t="s">
        <v>1003</v>
      </c>
      <c r="C4501" t="s">
        <v>33</v>
      </c>
      <c r="D4501">
        <v>0</v>
      </c>
      <c r="F4501" t="s">
        <v>6792</v>
      </c>
      <c r="G4501" t="s">
        <v>6792</v>
      </c>
      <c r="H4501" t="s">
        <v>9029</v>
      </c>
      <c r="I4501" t="s">
        <v>37</v>
      </c>
      <c r="J4501" t="s">
        <v>9030</v>
      </c>
      <c r="K4501" t="s">
        <v>9031</v>
      </c>
      <c r="L4501" t="s">
        <v>37</v>
      </c>
      <c r="M4501" t="s">
        <v>2608</v>
      </c>
      <c r="N4501" t="s">
        <v>2608</v>
      </c>
      <c r="O4501" t="s">
        <v>7766</v>
      </c>
      <c r="P4501" t="s">
        <v>7384</v>
      </c>
      <c r="Q4501" t="s">
        <v>7384</v>
      </c>
      <c r="R4501" t="s">
        <v>127</v>
      </c>
      <c r="S4501" t="s">
        <v>128</v>
      </c>
      <c r="T4501" t="s">
        <v>1922</v>
      </c>
      <c r="U4501" t="s">
        <v>1923</v>
      </c>
      <c r="X4501">
        <v>40</v>
      </c>
      <c r="Y4501">
        <v>0</v>
      </c>
      <c r="Z4501">
        <v>0</v>
      </c>
      <c r="AA4501">
        <v>0</v>
      </c>
      <c r="AB4501">
        <v>0</v>
      </c>
      <c r="AC4501" t="s">
        <v>47</v>
      </c>
      <c r="AD4501">
        <f>+VLOOKUP(T4501,items!$A$2:$D$1255,4,0)</f>
        <v>0</v>
      </c>
      <c r="AE4501">
        <f>+VLOOKUP(T4501,Tabla1[],5,0)</f>
        <v>0</v>
      </c>
      <c r="AF4501">
        <f t="shared" si="70"/>
        <v>2</v>
      </c>
    </row>
    <row r="4502" spans="1:32" x14ac:dyDescent="0.25">
      <c r="A4502">
        <v>100703</v>
      </c>
      <c r="B4502" t="s">
        <v>1003</v>
      </c>
      <c r="C4502" t="s">
        <v>33</v>
      </c>
      <c r="D4502">
        <v>0</v>
      </c>
      <c r="F4502" t="s">
        <v>6792</v>
      </c>
      <c r="G4502" t="s">
        <v>6792</v>
      </c>
      <c r="H4502" t="s">
        <v>9029</v>
      </c>
      <c r="I4502" t="s">
        <v>37</v>
      </c>
      <c r="J4502" t="s">
        <v>9030</v>
      </c>
      <c r="K4502" t="s">
        <v>9031</v>
      </c>
      <c r="L4502" t="s">
        <v>37</v>
      </c>
      <c r="M4502" t="s">
        <v>2608</v>
      </c>
      <c r="N4502" t="s">
        <v>2608</v>
      </c>
      <c r="O4502" t="s">
        <v>7766</v>
      </c>
      <c r="P4502" t="s">
        <v>7384</v>
      </c>
      <c r="Q4502" t="s">
        <v>7384</v>
      </c>
      <c r="R4502" t="s">
        <v>127</v>
      </c>
      <c r="S4502" t="s">
        <v>128</v>
      </c>
      <c r="T4502" t="s">
        <v>1922</v>
      </c>
      <c r="U4502" t="s">
        <v>1923</v>
      </c>
      <c r="X4502">
        <v>1</v>
      </c>
      <c r="Y4502">
        <v>0</v>
      </c>
      <c r="Z4502">
        <v>0</v>
      </c>
      <c r="AA4502">
        <v>0</v>
      </c>
      <c r="AB4502">
        <v>0</v>
      </c>
      <c r="AC4502" t="s">
        <v>47</v>
      </c>
      <c r="AD4502">
        <f>+VLOOKUP(T4502,items!$A$2:$D$1255,4,0)</f>
        <v>0</v>
      </c>
      <c r="AE4502">
        <f>+VLOOKUP(T4502,Tabla1[],5,0)</f>
        <v>0</v>
      </c>
      <c r="AF4502">
        <f t="shared" si="70"/>
        <v>2</v>
      </c>
    </row>
    <row r="4503" spans="1:32" x14ac:dyDescent="0.25">
      <c r="A4503">
        <v>100703</v>
      </c>
      <c r="B4503" t="s">
        <v>1003</v>
      </c>
      <c r="C4503" t="s">
        <v>33</v>
      </c>
      <c r="D4503">
        <v>0</v>
      </c>
      <c r="F4503" t="s">
        <v>6792</v>
      </c>
      <c r="G4503" t="s">
        <v>6792</v>
      </c>
      <c r="H4503" t="s">
        <v>9029</v>
      </c>
      <c r="I4503" t="s">
        <v>37</v>
      </c>
      <c r="J4503" t="s">
        <v>9030</v>
      </c>
      <c r="K4503" t="s">
        <v>9031</v>
      </c>
      <c r="L4503" t="s">
        <v>37</v>
      </c>
      <c r="M4503" t="s">
        <v>2608</v>
      </c>
      <c r="N4503" t="s">
        <v>2608</v>
      </c>
      <c r="O4503" t="s">
        <v>7766</v>
      </c>
      <c r="P4503" t="s">
        <v>7384</v>
      </c>
      <c r="Q4503" t="s">
        <v>7384</v>
      </c>
      <c r="R4503" t="s">
        <v>127</v>
      </c>
      <c r="S4503" t="s">
        <v>128</v>
      </c>
      <c r="T4503" t="s">
        <v>215</v>
      </c>
      <c r="U4503" t="s">
        <v>216</v>
      </c>
      <c r="X4503">
        <v>18</v>
      </c>
      <c r="Y4503">
        <v>0</v>
      </c>
      <c r="Z4503">
        <v>0</v>
      </c>
      <c r="AA4503">
        <v>0</v>
      </c>
      <c r="AB4503">
        <v>0</v>
      </c>
      <c r="AC4503" t="s">
        <v>47</v>
      </c>
      <c r="AD4503">
        <f>+VLOOKUP(T4503,items!$A$2:$D$1255,4,0)</f>
        <v>0</v>
      </c>
      <c r="AE4503">
        <f>+VLOOKUP(T4503,Tabla1[],5,0)</f>
        <v>0</v>
      </c>
      <c r="AF4503">
        <f t="shared" si="70"/>
        <v>2</v>
      </c>
    </row>
    <row r="4504" spans="1:32" x14ac:dyDescent="0.25">
      <c r="A4504">
        <v>100703</v>
      </c>
      <c r="B4504" t="s">
        <v>1003</v>
      </c>
      <c r="C4504" t="s">
        <v>33</v>
      </c>
      <c r="D4504">
        <v>0</v>
      </c>
      <c r="F4504" t="s">
        <v>6792</v>
      </c>
      <c r="G4504" t="s">
        <v>6792</v>
      </c>
      <c r="H4504" t="s">
        <v>9029</v>
      </c>
      <c r="I4504" t="s">
        <v>37</v>
      </c>
      <c r="J4504" t="s">
        <v>9030</v>
      </c>
      <c r="K4504" t="s">
        <v>9031</v>
      </c>
      <c r="L4504" t="s">
        <v>37</v>
      </c>
      <c r="M4504" t="s">
        <v>2608</v>
      </c>
      <c r="N4504" t="s">
        <v>2608</v>
      </c>
      <c r="O4504" t="s">
        <v>7766</v>
      </c>
      <c r="P4504" t="s">
        <v>7384</v>
      </c>
      <c r="Q4504" t="s">
        <v>7384</v>
      </c>
      <c r="R4504" t="s">
        <v>127</v>
      </c>
      <c r="S4504" t="s">
        <v>128</v>
      </c>
      <c r="T4504" t="s">
        <v>217</v>
      </c>
      <c r="U4504" t="s">
        <v>218</v>
      </c>
      <c r="X4504">
        <v>8</v>
      </c>
      <c r="Y4504">
        <v>0</v>
      </c>
      <c r="Z4504">
        <v>0</v>
      </c>
      <c r="AA4504">
        <v>0</v>
      </c>
      <c r="AB4504">
        <v>0</v>
      </c>
      <c r="AC4504" t="s">
        <v>47</v>
      </c>
      <c r="AD4504">
        <f>+VLOOKUP(T4504,items!$A$2:$D$1255,4,0)</f>
        <v>0</v>
      </c>
      <c r="AE4504">
        <f>+VLOOKUP(T4504,Tabla1[],5,0)</f>
        <v>0</v>
      </c>
      <c r="AF4504">
        <f t="shared" si="70"/>
        <v>2</v>
      </c>
    </row>
    <row r="4505" spans="1:32" x14ac:dyDescent="0.25">
      <c r="A4505">
        <v>100703</v>
      </c>
      <c r="B4505" t="s">
        <v>1003</v>
      </c>
      <c r="C4505" t="s">
        <v>33</v>
      </c>
      <c r="D4505">
        <v>0</v>
      </c>
      <c r="F4505" t="s">
        <v>6792</v>
      </c>
      <c r="G4505" t="s">
        <v>6792</v>
      </c>
      <c r="H4505" t="s">
        <v>9029</v>
      </c>
      <c r="I4505" t="s">
        <v>37</v>
      </c>
      <c r="J4505" t="s">
        <v>9030</v>
      </c>
      <c r="K4505" t="s">
        <v>9031</v>
      </c>
      <c r="L4505" t="s">
        <v>37</v>
      </c>
      <c r="M4505" t="s">
        <v>2608</v>
      </c>
      <c r="N4505" t="s">
        <v>2608</v>
      </c>
      <c r="O4505" t="s">
        <v>7766</v>
      </c>
      <c r="P4505" t="s">
        <v>7384</v>
      </c>
      <c r="Q4505" t="s">
        <v>7384</v>
      </c>
      <c r="R4505" t="s">
        <v>127</v>
      </c>
      <c r="S4505" t="s">
        <v>128</v>
      </c>
      <c r="T4505" t="s">
        <v>219</v>
      </c>
      <c r="U4505" t="s">
        <v>220</v>
      </c>
      <c r="X4505">
        <v>6</v>
      </c>
      <c r="Y4505">
        <v>0</v>
      </c>
      <c r="Z4505">
        <v>0</v>
      </c>
      <c r="AA4505">
        <v>0</v>
      </c>
      <c r="AB4505">
        <v>0</v>
      </c>
      <c r="AC4505" t="s">
        <v>47</v>
      </c>
      <c r="AD4505">
        <f>+VLOOKUP(T4505,items!$A$2:$D$1255,4,0)</f>
        <v>0</v>
      </c>
      <c r="AE4505">
        <f>+VLOOKUP(T4505,Tabla1[],5,0)</f>
        <v>0</v>
      </c>
      <c r="AF4505">
        <f t="shared" si="70"/>
        <v>2</v>
      </c>
    </row>
    <row r="4506" spans="1:32" x14ac:dyDescent="0.25">
      <c r="A4506">
        <v>100703</v>
      </c>
      <c r="B4506" t="s">
        <v>1003</v>
      </c>
      <c r="C4506" t="s">
        <v>33</v>
      </c>
      <c r="D4506">
        <v>0</v>
      </c>
      <c r="F4506" t="s">
        <v>6792</v>
      </c>
      <c r="G4506" t="s">
        <v>6792</v>
      </c>
      <c r="H4506" t="s">
        <v>9029</v>
      </c>
      <c r="I4506" t="s">
        <v>37</v>
      </c>
      <c r="J4506" t="s">
        <v>9030</v>
      </c>
      <c r="K4506" t="s">
        <v>9031</v>
      </c>
      <c r="L4506" t="s">
        <v>37</v>
      </c>
      <c r="M4506" t="s">
        <v>2608</v>
      </c>
      <c r="N4506" t="s">
        <v>2608</v>
      </c>
      <c r="O4506" t="s">
        <v>7766</v>
      </c>
      <c r="P4506" t="s">
        <v>7384</v>
      </c>
      <c r="Q4506" t="s">
        <v>7384</v>
      </c>
      <c r="R4506" t="s">
        <v>127</v>
      </c>
      <c r="S4506" t="s">
        <v>128</v>
      </c>
      <c r="T4506" t="s">
        <v>219</v>
      </c>
      <c r="U4506" t="s">
        <v>220</v>
      </c>
      <c r="X4506">
        <v>2</v>
      </c>
      <c r="Y4506">
        <v>0</v>
      </c>
      <c r="Z4506">
        <v>0</v>
      </c>
      <c r="AA4506">
        <v>0</v>
      </c>
      <c r="AB4506">
        <v>0</v>
      </c>
      <c r="AC4506" t="s">
        <v>47</v>
      </c>
      <c r="AD4506">
        <f>+VLOOKUP(T4506,items!$A$2:$D$1255,4,0)</f>
        <v>0</v>
      </c>
      <c r="AE4506">
        <f>+VLOOKUP(T4506,Tabla1[],5,0)</f>
        <v>0</v>
      </c>
      <c r="AF4506">
        <f t="shared" si="70"/>
        <v>2</v>
      </c>
    </row>
    <row r="4507" spans="1:32" x14ac:dyDescent="0.25">
      <c r="A4507">
        <v>100703</v>
      </c>
      <c r="B4507" t="s">
        <v>1003</v>
      </c>
      <c r="C4507" t="s">
        <v>33</v>
      </c>
      <c r="D4507">
        <v>0</v>
      </c>
      <c r="F4507" t="s">
        <v>6792</v>
      </c>
      <c r="G4507" t="s">
        <v>6792</v>
      </c>
      <c r="H4507" t="s">
        <v>9029</v>
      </c>
      <c r="I4507" t="s">
        <v>37</v>
      </c>
      <c r="J4507" t="s">
        <v>9030</v>
      </c>
      <c r="K4507" t="s">
        <v>9031</v>
      </c>
      <c r="L4507" t="s">
        <v>37</v>
      </c>
      <c r="M4507" t="s">
        <v>2608</v>
      </c>
      <c r="N4507" t="s">
        <v>2608</v>
      </c>
      <c r="O4507" t="s">
        <v>7766</v>
      </c>
      <c r="P4507" t="s">
        <v>7384</v>
      </c>
      <c r="Q4507" t="s">
        <v>7384</v>
      </c>
      <c r="R4507" t="s">
        <v>127</v>
      </c>
      <c r="S4507" t="s">
        <v>128</v>
      </c>
      <c r="T4507" t="s">
        <v>219</v>
      </c>
      <c r="U4507" t="s">
        <v>220</v>
      </c>
      <c r="X4507">
        <v>14</v>
      </c>
      <c r="Y4507">
        <v>0</v>
      </c>
      <c r="Z4507">
        <v>0</v>
      </c>
      <c r="AA4507">
        <v>0</v>
      </c>
      <c r="AB4507">
        <v>0</v>
      </c>
      <c r="AC4507" t="s">
        <v>47</v>
      </c>
      <c r="AD4507">
        <f>+VLOOKUP(T4507,items!$A$2:$D$1255,4,0)</f>
        <v>0</v>
      </c>
      <c r="AE4507">
        <f>+VLOOKUP(T4507,Tabla1[],5,0)</f>
        <v>0</v>
      </c>
      <c r="AF4507">
        <f t="shared" si="70"/>
        <v>2</v>
      </c>
    </row>
    <row r="4508" spans="1:32" x14ac:dyDescent="0.25">
      <c r="A4508">
        <v>100704</v>
      </c>
      <c r="B4508" t="s">
        <v>8820</v>
      </c>
      <c r="C4508" t="s">
        <v>75</v>
      </c>
      <c r="D4508">
        <v>0</v>
      </c>
      <c r="F4508" t="s">
        <v>6792</v>
      </c>
      <c r="G4508" t="s">
        <v>2608</v>
      </c>
      <c r="H4508" t="s">
        <v>9032</v>
      </c>
      <c r="I4508" t="s">
        <v>37</v>
      </c>
      <c r="J4508" t="s">
        <v>9033</v>
      </c>
      <c r="K4508" t="s">
        <v>9034</v>
      </c>
      <c r="L4508" t="s">
        <v>9035</v>
      </c>
      <c r="M4508" t="s">
        <v>4321</v>
      </c>
      <c r="N4508" t="s">
        <v>4321</v>
      </c>
      <c r="O4508" t="s">
        <v>3935</v>
      </c>
      <c r="P4508" t="s">
        <v>308</v>
      </c>
      <c r="Q4508" t="s">
        <v>7766</v>
      </c>
      <c r="R4508" t="s">
        <v>127</v>
      </c>
      <c r="S4508" t="s">
        <v>44</v>
      </c>
      <c r="T4508" t="s">
        <v>6831</v>
      </c>
      <c r="U4508" t="s">
        <v>6832</v>
      </c>
      <c r="X4508">
        <v>8</v>
      </c>
      <c r="Y4508">
        <v>0</v>
      </c>
      <c r="Z4508">
        <v>0</v>
      </c>
      <c r="AA4508">
        <v>0</v>
      </c>
      <c r="AB4508">
        <v>432000</v>
      </c>
      <c r="AC4508" t="s">
        <v>47</v>
      </c>
      <c r="AD4508">
        <f>+VLOOKUP(T4508,items!$A$2:$D$1255,4,0)</f>
        <v>0</v>
      </c>
      <c r="AE4508">
        <f>+VLOOKUP(T4508,Tabla1[],5,0)</f>
        <v>0</v>
      </c>
      <c r="AF4508">
        <f t="shared" si="70"/>
        <v>1</v>
      </c>
    </row>
    <row r="4509" spans="1:32" x14ac:dyDescent="0.25">
      <c r="A4509">
        <v>100704</v>
      </c>
      <c r="B4509" t="s">
        <v>8820</v>
      </c>
      <c r="C4509" t="s">
        <v>75</v>
      </c>
      <c r="D4509">
        <v>0</v>
      </c>
      <c r="F4509" t="s">
        <v>6792</v>
      </c>
      <c r="G4509" t="s">
        <v>2608</v>
      </c>
      <c r="H4509" t="s">
        <v>9032</v>
      </c>
      <c r="I4509" t="s">
        <v>37</v>
      </c>
      <c r="J4509" t="s">
        <v>9033</v>
      </c>
      <c r="K4509" t="s">
        <v>9034</v>
      </c>
      <c r="L4509" t="s">
        <v>9035</v>
      </c>
      <c r="M4509" t="s">
        <v>4321</v>
      </c>
      <c r="N4509" t="s">
        <v>4321</v>
      </c>
      <c r="O4509" t="s">
        <v>3935</v>
      </c>
      <c r="P4509" t="s">
        <v>308</v>
      </c>
      <c r="Q4509" t="s">
        <v>7766</v>
      </c>
      <c r="R4509" t="s">
        <v>127</v>
      </c>
      <c r="S4509" t="s">
        <v>44</v>
      </c>
      <c r="T4509" t="s">
        <v>94</v>
      </c>
      <c r="U4509" t="s">
        <v>95</v>
      </c>
      <c r="X4509">
        <v>2</v>
      </c>
      <c r="Y4509">
        <v>0</v>
      </c>
      <c r="Z4509">
        <v>0</v>
      </c>
      <c r="AA4509">
        <v>0</v>
      </c>
      <c r="AB4509">
        <v>240000</v>
      </c>
      <c r="AC4509" t="s">
        <v>47</v>
      </c>
      <c r="AD4509" t="e">
        <f>+VLOOKUP(T4509,items!$A$2:$D$1255,4,0)</f>
        <v>#N/A</v>
      </c>
      <c r="AE4509" t="e">
        <f>+VLOOKUP(T4509,Tabla1[],5,0)</f>
        <v>#N/A</v>
      </c>
      <c r="AF4509">
        <f t="shared" si="70"/>
        <v>1</v>
      </c>
    </row>
    <row r="4510" spans="1:32" x14ac:dyDescent="0.25">
      <c r="A4510">
        <v>100704</v>
      </c>
      <c r="B4510" t="s">
        <v>8820</v>
      </c>
      <c r="C4510" t="s">
        <v>75</v>
      </c>
      <c r="D4510">
        <v>0</v>
      </c>
      <c r="F4510" t="s">
        <v>6792</v>
      </c>
      <c r="G4510" t="s">
        <v>2608</v>
      </c>
      <c r="H4510" t="s">
        <v>9032</v>
      </c>
      <c r="I4510" t="s">
        <v>37</v>
      </c>
      <c r="J4510" t="s">
        <v>9033</v>
      </c>
      <c r="K4510" t="s">
        <v>9034</v>
      </c>
      <c r="L4510" t="s">
        <v>9035</v>
      </c>
      <c r="M4510" t="s">
        <v>4321</v>
      </c>
      <c r="N4510" t="s">
        <v>4321</v>
      </c>
      <c r="O4510" t="s">
        <v>3935</v>
      </c>
      <c r="P4510" t="s">
        <v>308</v>
      </c>
      <c r="Q4510" t="s">
        <v>7766</v>
      </c>
      <c r="R4510" t="s">
        <v>127</v>
      </c>
      <c r="S4510" t="s">
        <v>44</v>
      </c>
      <c r="T4510" t="s">
        <v>7511</v>
      </c>
      <c r="U4510" t="s">
        <v>9036</v>
      </c>
      <c r="X4510">
        <v>1</v>
      </c>
      <c r="Y4510">
        <v>0</v>
      </c>
      <c r="Z4510">
        <v>0</v>
      </c>
      <c r="AA4510">
        <v>0</v>
      </c>
      <c r="AB4510">
        <v>115000</v>
      </c>
      <c r="AC4510" t="s">
        <v>47</v>
      </c>
      <c r="AD4510" t="e">
        <f>+VLOOKUP(T4510,items!$A$2:$D$1255,4,0)</f>
        <v>#N/A</v>
      </c>
      <c r="AE4510" t="e">
        <f>+VLOOKUP(T4510,Tabla1[],5,0)</f>
        <v>#N/A</v>
      </c>
      <c r="AF4510">
        <f t="shared" si="70"/>
        <v>1</v>
      </c>
    </row>
    <row r="4511" spans="1:32" x14ac:dyDescent="0.25">
      <c r="A4511">
        <v>100707</v>
      </c>
      <c r="B4511" t="s">
        <v>1003</v>
      </c>
      <c r="C4511" t="s">
        <v>33</v>
      </c>
      <c r="D4511">
        <v>0</v>
      </c>
      <c r="F4511" t="s">
        <v>6792</v>
      </c>
      <c r="G4511" t="s">
        <v>5125</v>
      </c>
      <c r="H4511" t="s">
        <v>9037</v>
      </c>
      <c r="I4511" t="s">
        <v>37</v>
      </c>
      <c r="J4511" t="s">
        <v>9038</v>
      </c>
      <c r="K4511" t="s">
        <v>9039</v>
      </c>
      <c r="L4511" t="s">
        <v>9040</v>
      </c>
      <c r="M4511" t="s">
        <v>8012</v>
      </c>
      <c r="N4511" t="s">
        <v>8012</v>
      </c>
      <c r="O4511" t="s">
        <v>8620</v>
      </c>
      <c r="P4511" t="s">
        <v>8406</v>
      </c>
      <c r="Q4511" t="s">
        <v>516</v>
      </c>
      <c r="R4511" t="s">
        <v>127</v>
      </c>
      <c r="S4511" t="s">
        <v>44</v>
      </c>
      <c r="T4511" t="s">
        <v>540</v>
      </c>
      <c r="U4511" t="s">
        <v>541</v>
      </c>
      <c r="V4511" t="s">
        <v>958</v>
      </c>
      <c r="X4511">
        <v>1</v>
      </c>
      <c r="Y4511">
        <v>0</v>
      </c>
      <c r="Z4511">
        <v>0</v>
      </c>
      <c r="AA4511">
        <v>0</v>
      </c>
      <c r="AB4511">
        <v>0</v>
      </c>
      <c r="AC4511" t="s">
        <v>47</v>
      </c>
      <c r="AD4511">
        <f>+VLOOKUP(T4511,items!$A$2:$D$1255,4,0)</f>
        <v>0</v>
      </c>
      <c r="AE4511">
        <f>+VLOOKUP(T4511,Tabla1[],5,0)</f>
        <v>0</v>
      </c>
      <c r="AF4511">
        <f t="shared" si="70"/>
        <v>5</v>
      </c>
    </row>
    <row r="4512" spans="1:32" x14ac:dyDescent="0.25">
      <c r="A4512">
        <v>100707</v>
      </c>
      <c r="B4512" t="s">
        <v>1003</v>
      </c>
      <c r="C4512" t="s">
        <v>33</v>
      </c>
      <c r="D4512">
        <v>0</v>
      </c>
      <c r="F4512" t="s">
        <v>6792</v>
      </c>
      <c r="G4512" t="s">
        <v>5125</v>
      </c>
      <c r="H4512" t="s">
        <v>9037</v>
      </c>
      <c r="I4512" t="s">
        <v>37</v>
      </c>
      <c r="J4512" t="s">
        <v>9038</v>
      </c>
      <c r="K4512" t="s">
        <v>9039</v>
      </c>
      <c r="L4512" t="s">
        <v>9040</v>
      </c>
      <c r="M4512" t="s">
        <v>8012</v>
      </c>
      <c r="N4512" t="s">
        <v>8012</v>
      </c>
      <c r="O4512" t="s">
        <v>8620</v>
      </c>
      <c r="P4512" t="s">
        <v>8406</v>
      </c>
      <c r="Q4512" t="s">
        <v>516</v>
      </c>
      <c r="R4512" t="s">
        <v>127</v>
      </c>
      <c r="S4512" t="s">
        <v>44</v>
      </c>
      <c r="T4512" t="s">
        <v>2288</v>
      </c>
      <c r="U4512" t="s">
        <v>2289</v>
      </c>
      <c r="V4512" t="s">
        <v>828</v>
      </c>
      <c r="X4512">
        <v>1</v>
      </c>
      <c r="Y4512">
        <v>0</v>
      </c>
      <c r="Z4512">
        <v>0</v>
      </c>
      <c r="AA4512">
        <v>0</v>
      </c>
      <c r="AB4512">
        <v>0</v>
      </c>
      <c r="AC4512" t="s">
        <v>47</v>
      </c>
      <c r="AD4512">
        <f>+VLOOKUP(T4512,items!$A$2:$D$1255,4,0)</f>
        <v>0</v>
      </c>
      <c r="AE4512">
        <f>+VLOOKUP(T4512,Tabla1[],5,0)</f>
        <v>0</v>
      </c>
      <c r="AF4512">
        <f t="shared" si="70"/>
        <v>5</v>
      </c>
    </row>
    <row r="4513" spans="1:32" x14ac:dyDescent="0.25">
      <c r="A4513">
        <v>100711</v>
      </c>
      <c r="B4513" t="s">
        <v>1807</v>
      </c>
      <c r="C4513" t="s">
        <v>33</v>
      </c>
      <c r="D4513">
        <v>0</v>
      </c>
      <c r="F4513" t="s">
        <v>6792</v>
      </c>
      <c r="G4513" t="s">
        <v>2611</v>
      </c>
      <c r="H4513" t="s">
        <v>9041</v>
      </c>
      <c r="I4513" t="s">
        <v>37</v>
      </c>
      <c r="J4513" t="s">
        <v>37</v>
      </c>
      <c r="K4513" t="s">
        <v>9042</v>
      </c>
      <c r="L4513" t="s">
        <v>37</v>
      </c>
      <c r="M4513" t="s">
        <v>4321</v>
      </c>
      <c r="N4513" t="s">
        <v>4321</v>
      </c>
      <c r="O4513" t="s">
        <v>303</v>
      </c>
      <c r="P4513" t="s">
        <v>7766</v>
      </c>
      <c r="Q4513" t="s">
        <v>8012</v>
      </c>
      <c r="R4513" t="s">
        <v>127</v>
      </c>
      <c r="S4513" t="s">
        <v>88</v>
      </c>
      <c r="T4513" t="s">
        <v>1232</v>
      </c>
      <c r="U4513" t="s">
        <v>1233</v>
      </c>
      <c r="X4513">
        <v>4</v>
      </c>
      <c r="Y4513">
        <v>0</v>
      </c>
      <c r="Z4513">
        <v>0</v>
      </c>
      <c r="AA4513">
        <v>0</v>
      </c>
      <c r="AB4513">
        <v>679200</v>
      </c>
      <c r="AC4513" t="s">
        <v>47</v>
      </c>
      <c r="AD4513">
        <f>+VLOOKUP(T4513,items!$A$2:$D$1255,4,0)</f>
        <v>0</v>
      </c>
      <c r="AE4513">
        <f>+VLOOKUP(T4513,Tabla1[],5,0)</f>
        <v>0</v>
      </c>
      <c r="AF4513">
        <f t="shared" si="70"/>
        <v>1</v>
      </c>
    </row>
    <row r="4514" spans="1:32" x14ac:dyDescent="0.25">
      <c r="A4514">
        <v>100720</v>
      </c>
      <c r="B4514" t="s">
        <v>9043</v>
      </c>
      <c r="C4514" t="s">
        <v>75</v>
      </c>
      <c r="D4514">
        <v>0</v>
      </c>
      <c r="F4514" t="s">
        <v>5541</v>
      </c>
      <c r="G4514" t="s">
        <v>5505</v>
      </c>
      <c r="H4514" t="s">
        <v>9044</v>
      </c>
      <c r="I4514" t="s">
        <v>37</v>
      </c>
      <c r="J4514" t="s">
        <v>9045</v>
      </c>
      <c r="K4514" t="s">
        <v>9046</v>
      </c>
      <c r="L4514" t="s">
        <v>37</v>
      </c>
      <c r="M4514" t="s">
        <v>308</v>
      </c>
      <c r="N4514" t="s">
        <v>308</v>
      </c>
      <c r="O4514" t="s">
        <v>5125</v>
      </c>
      <c r="P4514" t="s">
        <v>7943</v>
      </c>
      <c r="Q4514" t="s">
        <v>7943</v>
      </c>
      <c r="R4514" t="s">
        <v>127</v>
      </c>
      <c r="S4514" t="s">
        <v>164</v>
      </c>
      <c r="T4514" t="s">
        <v>1694</v>
      </c>
      <c r="U4514" t="s">
        <v>1168</v>
      </c>
      <c r="X4514">
        <v>9</v>
      </c>
      <c r="Y4514">
        <v>0</v>
      </c>
      <c r="Z4514">
        <v>0</v>
      </c>
      <c r="AA4514">
        <v>0</v>
      </c>
      <c r="AB4514">
        <v>473400</v>
      </c>
      <c r="AC4514" t="s">
        <v>47</v>
      </c>
      <c r="AD4514">
        <f>+VLOOKUP(T4514,items!$A$2:$D$1255,4,0)</f>
        <v>0</v>
      </c>
      <c r="AE4514">
        <f>+VLOOKUP(T4514,Tabla1[],5,0)</f>
        <v>0</v>
      </c>
      <c r="AF4514">
        <f t="shared" si="70"/>
        <v>2</v>
      </c>
    </row>
    <row r="4515" spans="1:32" x14ac:dyDescent="0.25">
      <c r="A4515">
        <v>100721</v>
      </c>
      <c r="B4515" t="s">
        <v>8550</v>
      </c>
      <c r="C4515" t="s">
        <v>75</v>
      </c>
      <c r="D4515">
        <v>0</v>
      </c>
      <c r="F4515" t="s">
        <v>5541</v>
      </c>
      <c r="G4515" t="s">
        <v>5541</v>
      </c>
      <c r="H4515" t="s">
        <v>9047</v>
      </c>
      <c r="I4515" t="s">
        <v>37</v>
      </c>
      <c r="J4515" t="s">
        <v>9048</v>
      </c>
      <c r="K4515" t="s">
        <v>9049</v>
      </c>
      <c r="L4515" t="s">
        <v>37</v>
      </c>
      <c r="M4515" t="s">
        <v>2608</v>
      </c>
      <c r="N4515" t="s">
        <v>2608</v>
      </c>
      <c r="O4515" t="s">
        <v>4321</v>
      </c>
      <c r="P4515" t="s">
        <v>3935</v>
      </c>
      <c r="Q4515" t="s">
        <v>3935</v>
      </c>
      <c r="R4515" t="s">
        <v>43</v>
      </c>
      <c r="S4515" t="s">
        <v>164</v>
      </c>
      <c r="T4515" t="s">
        <v>165</v>
      </c>
      <c r="U4515" t="s">
        <v>166</v>
      </c>
      <c r="X4515">
        <v>6</v>
      </c>
      <c r="Y4515">
        <v>0</v>
      </c>
      <c r="Z4515">
        <v>0</v>
      </c>
      <c r="AA4515">
        <v>0</v>
      </c>
      <c r="AB4515">
        <v>315600</v>
      </c>
      <c r="AC4515" t="s">
        <v>47</v>
      </c>
      <c r="AD4515">
        <f>+VLOOKUP(T4515,items!$A$2:$D$1255,4,0)</f>
        <v>0</v>
      </c>
      <c r="AE4515">
        <f>+VLOOKUP(T4515,Tabla1[],5,0)</f>
        <v>0</v>
      </c>
      <c r="AF4515">
        <f t="shared" si="70"/>
        <v>1</v>
      </c>
    </row>
    <row r="4516" spans="1:32" x14ac:dyDescent="0.25">
      <c r="A4516">
        <v>100733</v>
      </c>
      <c r="B4516" t="s">
        <v>8093</v>
      </c>
      <c r="C4516" t="s">
        <v>75</v>
      </c>
      <c r="D4516">
        <v>0</v>
      </c>
      <c r="F4516" t="s">
        <v>387</v>
      </c>
      <c r="G4516" t="s">
        <v>610</v>
      </c>
      <c r="H4516" t="s">
        <v>9050</v>
      </c>
      <c r="I4516" t="s">
        <v>37</v>
      </c>
      <c r="J4516" t="s">
        <v>9051</v>
      </c>
      <c r="K4516" t="s">
        <v>9052</v>
      </c>
      <c r="L4516" t="s">
        <v>9053</v>
      </c>
      <c r="M4516" t="s">
        <v>611</v>
      </c>
      <c r="N4516" t="s">
        <v>611</v>
      </c>
      <c r="O4516" t="s">
        <v>310</v>
      </c>
      <c r="P4516" t="s">
        <v>8601</v>
      </c>
      <c r="Q4516" t="s">
        <v>759</v>
      </c>
      <c r="R4516" t="s">
        <v>127</v>
      </c>
      <c r="S4516" t="s">
        <v>256</v>
      </c>
      <c r="T4516" t="s">
        <v>5950</v>
      </c>
      <c r="U4516" t="s">
        <v>5951</v>
      </c>
      <c r="X4516">
        <v>2</v>
      </c>
      <c r="Y4516">
        <v>12090</v>
      </c>
      <c r="Z4516">
        <v>0</v>
      </c>
      <c r="AA4516">
        <v>8730</v>
      </c>
      <c r="AB4516">
        <v>2820000</v>
      </c>
      <c r="AC4516" t="s">
        <v>47</v>
      </c>
      <c r="AD4516">
        <f>+VLOOKUP(T4516,items!$A$2:$D$1255,4,0)</f>
        <v>0</v>
      </c>
      <c r="AE4516">
        <f>+VLOOKUP(T4516,Tabla1[],5,0)</f>
        <v>0</v>
      </c>
      <c r="AF4516">
        <f t="shared" si="70"/>
        <v>2</v>
      </c>
    </row>
    <row r="4517" spans="1:32" x14ac:dyDescent="0.25">
      <c r="A4517">
        <v>100733</v>
      </c>
      <c r="B4517" t="s">
        <v>8093</v>
      </c>
      <c r="C4517" t="s">
        <v>75</v>
      </c>
      <c r="D4517">
        <v>0</v>
      </c>
      <c r="F4517" t="s">
        <v>387</v>
      </c>
      <c r="G4517" t="s">
        <v>610</v>
      </c>
      <c r="H4517" t="s">
        <v>9050</v>
      </c>
      <c r="I4517" t="s">
        <v>37</v>
      </c>
      <c r="J4517" t="s">
        <v>9051</v>
      </c>
      <c r="K4517" t="s">
        <v>9052</v>
      </c>
      <c r="L4517" t="s">
        <v>9053</v>
      </c>
      <c r="M4517" t="s">
        <v>611</v>
      </c>
      <c r="N4517" t="s">
        <v>611</v>
      </c>
      <c r="O4517" t="s">
        <v>310</v>
      </c>
      <c r="P4517" t="s">
        <v>8601</v>
      </c>
      <c r="Q4517" t="s">
        <v>759</v>
      </c>
      <c r="R4517" t="s">
        <v>127</v>
      </c>
      <c r="S4517" t="s">
        <v>256</v>
      </c>
      <c r="T4517" t="s">
        <v>474</v>
      </c>
      <c r="U4517" t="s">
        <v>475</v>
      </c>
      <c r="X4517">
        <v>1</v>
      </c>
      <c r="Y4517">
        <v>0</v>
      </c>
      <c r="Z4517">
        <v>0</v>
      </c>
      <c r="AA4517">
        <v>0</v>
      </c>
      <c r="AB4517">
        <v>2534400</v>
      </c>
      <c r="AC4517" t="s">
        <v>47</v>
      </c>
      <c r="AD4517">
        <f>+VLOOKUP(T4517,items!$A$2:$D$1255,4,0)</f>
        <v>0</v>
      </c>
      <c r="AE4517">
        <f>+VLOOKUP(T4517,Tabla1[],5,0)</f>
        <v>0</v>
      </c>
      <c r="AF4517">
        <f t="shared" si="70"/>
        <v>2</v>
      </c>
    </row>
    <row r="4518" spans="1:32" x14ac:dyDescent="0.25">
      <c r="A4518">
        <v>100733</v>
      </c>
      <c r="B4518" t="s">
        <v>8093</v>
      </c>
      <c r="C4518" t="s">
        <v>75</v>
      </c>
      <c r="D4518">
        <v>0</v>
      </c>
      <c r="F4518" t="s">
        <v>387</v>
      </c>
      <c r="G4518" t="s">
        <v>610</v>
      </c>
      <c r="H4518" t="s">
        <v>9050</v>
      </c>
      <c r="I4518" t="s">
        <v>37</v>
      </c>
      <c r="J4518" t="s">
        <v>9051</v>
      </c>
      <c r="K4518" t="s">
        <v>9052</v>
      </c>
      <c r="L4518" t="s">
        <v>9053</v>
      </c>
      <c r="M4518" t="s">
        <v>611</v>
      </c>
      <c r="N4518" t="s">
        <v>611</v>
      </c>
      <c r="O4518" t="s">
        <v>310</v>
      </c>
      <c r="P4518" t="s">
        <v>8601</v>
      </c>
      <c r="Q4518" t="s">
        <v>759</v>
      </c>
      <c r="R4518" t="s">
        <v>127</v>
      </c>
      <c r="S4518" t="s">
        <v>256</v>
      </c>
      <c r="T4518" t="s">
        <v>9054</v>
      </c>
      <c r="U4518" t="s">
        <v>9055</v>
      </c>
      <c r="X4518">
        <v>1</v>
      </c>
      <c r="Y4518">
        <v>0</v>
      </c>
      <c r="Z4518">
        <v>0</v>
      </c>
      <c r="AA4518">
        <v>0</v>
      </c>
      <c r="AB4518">
        <v>8715540</v>
      </c>
      <c r="AC4518" t="s">
        <v>47</v>
      </c>
      <c r="AD4518">
        <f>+VLOOKUP(T4518,items!$A$2:$D$1255,4,0)</f>
        <v>0</v>
      </c>
      <c r="AE4518">
        <f>+VLOOKUP(T4518,Tabla1[],5,0)</f>
        <v>0</v>
      </c>
      <c r="AF4518">
        <f t="shared" si="70"/>
        <v>2</v>
      </c>
    </row>
    <row r="4519" spans="1:32" x14ac:dyDescent="0.25">
      <c r="A4519">
        <v>100733</v>
      </c>
      <c r="B4519" t="s">
        <v>8093</v>
      </c>
      <c r="C4519" t="s">
        <v>75</v>
      </c>
      <c r="D4519">
        <v>0</v>
      </c>
      <c r="F4519" t="s">
        <v>387</v>
      </c>
      <c r="G4519" t="s">
        <v>610</v>
      </c>
      <c r="H4519" t="s">
        <v>9050</v>
      </c>
      <c r="I4519" t="s">
        <v>37</v>
      </c>
      <c r="J4519" t="s">
        <v>9051</v>
      </c>
      <c r="K4519" t="s">
        <v>9052</v>
      </c>
      <c r="L4519" t="s">
        <v>9053</v>
      </c>
      <c r="M4519" t="s">
        <v>611</v>
      </c>
      <c r="N4519" t="s">
        <v>611</v>
      </c>
      <c r="O4519" t="s">
        <v>310</v>
      </c>
      <c r="P4519" t="s">
        <v>8601</v>
      </c>
      <c r="Q4519" t="s">
        <v>759</v>
      </c>
      <c r="R4519" t="s">
        <v>127</v>
      </c>
      <c r="S4519" t="s">
        <v>256</v>
      </c>
      <c r="T4519" t="s">
        <v>94</v>
      </c>
      <c r="U4519" t="s">
        <v>95</v>
      </c>
      <c r="X4519">
        <v>1</v>
      </c>
      <c r="Y4519">
        <v>0</v>
      </c>
      <c r="Z4519">
        <v>0</v>
      </c>
      <c r="AA4519">
        <v>0</v>
      </c>
      <c r="AB4519">
        <v>500000</v>
      </c>
      <c r="AC4519" t="s">
        <v>47</v>
      </c>
      <c r="AD4519" t="e">
        <f>+VLOOKUP(T4519,items!$A$2:$D$1255,4,0)</f>
        <v>#N/A</v>
      </c>
      <c r="AE4519" t="e">
        <f>+VLOOKUP(T4519,Tabla1[],5,0)</f>
        <v>#N/A</v>
      </c>
      <c r="AF4519">
        <f t="shared" si="70"/>
        <v>2</v>
      </c>
    </row>
    <row r="4520" spans="1:32" x14ac:dyDescent="0.25">
      <c r="A4520">
        <v>100733</v>
      </c>
      <c r="B4520" t="s">
        <v>8093</v>
      </c>
      <c r="C4520" t="s">
        <v>75</v>
      </c>
      <c r="D4520">
        <v>0</v>
      </c>
      <c r="F4520" t="s">
        <v>387</v>
      </c>
      <c r="G4520" t="s">
        <v>610</v>
      </c>
      <c r="H4520" t="s">
        <v>9050</v>
      </c>
      <c r="I4520" t="s">
        <v>37</v>
      </c>
      <c r="J4520" t="s">
        <v>9051</v>
      </c>
      <c r="K4520" t="s">
        <v>9052</v>
      </c>
      <c r="L4520" t="s">
        <v>9053</v>
      </c>
      <c r="M4520" t="s">
        <v>611</v>
      </c>
      <c r="N4520" t="s">
        <v>611</v>
      </c>
      <c r="O4520" t="s">
        <v>310</v>
      </c>
      <c r="P4520" t="s">
        <v>8601</v>
      </c>
      <c r="Q4520" t="s">
        <v>759</v>
      </c>
      <c r="R4520" t="s">
        <v>127</v>
      </c>
      <c r="S4520" t="s">
        <v>256</v>
      </c>
      <c r="T4520" t="s">
        <v>331</v>
      </c>
      <c r="U4520" t="s">
        <v>332</v>
      </c>
      <c r="X4520">
        <v>6</v>
      </c>
      <c r="Y4520">
        <v>0</v>
      </c>
      <c r="Z4520">
        <v>0</v>
      </c>
      <c r="AA4520">
        <v>0</v>
      </c>
      <c r="AB4520">
        <v>2340000</v>
      </c>
      <c r="AC4520" t="s">
        <v>47</v>
      </c>
      <c r="AD4520" t="e">
        <f>+VLOOKUP(T4520,items!$A$2:$D$1255,4,0)</f>
        <v>#N/A</v>
      </c>
      <c r="AE4520" t="e">
        <f>+VLOOKUP(T4520,Tabla1[],5,0)</f>
        <v>#N/A</v>
      </c>
      <c r="AF4520">
        <f t="shared" si="70"/>
        <v>2</v>
      </c>
    </row>
    <row r="4521" spans="1:32" x14ac:dyDescent="0.25">
      <c r="A4521">
        <v>100733</v>
      </c>
      <c r="B4521" t="s">
        <v>8093</v>
      </c>
      <c r="C4521" t="s">
        <v>75</v>
      </c>
      <c r="D4521">
        <v>0</v>
      </c>
      <c r="F4521" t="s">
        <v>387</v>
      </c>
      <c r="G4521" t="s">
        <v>610</v>
      </c>
      <c r="H4521" t="s">
        <v>9050</v>
      </c>
      <c r="I4521" t="s">
        <v>37</v>
      </c>
      <c r="J4521" t="s">
        <v>9051</v>
      </c>
      <c r="K4521" t="s">
        <v>9052</v>
      </c>
      <c r="L4521" t="s">
        <v>9053</v>
      </c>
      <c r="M4521" t="s">
        <v>611</v>
      </c>
      <c r="N4521" t="s">
        <v>611</v>
      </c>
      <c r="O4521" t="s">
        <v>310</v>
      </c>
      <c r="P4521" t="s">
        <v>8601</v>
      </c>
      <c r="Q4521" t="s">
        <v>759</v>
      </c>
      <c r="R4521" t="s">
        <v>127</v>
      </c>
      <c r="S4521" t="s">
        <v>256</v>
      </c>
      <c r="T4521" t="s">
        <v>390</v>
      </c>
      <c r="U4521" t="s">
        <v>5952</v>
      </c>
      <c r="X4521">
        <v>2</v>
      </c>
      <c r="Y4521">
        <v>12090</v>
      </c>
      <c r="Z4521">
        <v>0</v>
      </c>
      <c r="AA4521">
        <v>8730</v>
      </c>
      <c r="AB4521">
        <v>3712500</v>
      </c>
      <c r="AC4521" t="s">
        <v>47</v>
      </c>
      <c r="AD4521" t="e">
        <f>+VLOOKUP(T4521,items!$A$2:$D$1255,4,0)</f>
        <v>#N/A</v>
      </c>
      <c r="AE4521" t="e">
        <f>+VLOOKUP(T4521,Tabla1[],5,0)</f>
        <v>#N/A</v>
      </c>
      <c r="AF4521">
        <f t="shared" si="70"/>
        <v>2</v>
      </c>
    </row>
    <row r="4522" spans="1:32" x14ac:dyDescent="0.25">
      <c r="A4522">
        <v>100733</v>
      </c>
      <c r="B4522" t="s">
        <v>8093</v>
      </c>
      <c r="C4522" t="s">
        <v>75</v>
      </c>
      <c r="D4522">
        <v>0</v>
      </c>
      <c r="F4522" t="s">
        <v>387</v>
      </c>
      <c r="G4522" t="s">
        <v>610</v>
      </c>
      <c r="H4522" t="s">
        <v>9050</v>
      </c>
      <c r="I4522" t="s">
        <v>37</v>
      </c>
      <c r="J4522" t="s">
        <v>9051</v>
      </c>
      <c r="K4522" t="s">
        <v>9052</v>
      </c>
      <c r="L4522" t="s">
        <v>9053</v>
      </c>
      <c r="M4522" t="s">
        <v>611</v>
      </c>
      <c r="N4522" t="s">
        <v>611</v>
      </c>
      <c r="O4522" t="s">
        <v>310</v>
      </c>
      <c r="P4522" t="s">
        <v>8601</v>
      </c>
      <c r="Q4522" t="s">
        <v>759</v>
      </c>
      <c r="R4522" t="s">
        <v>127</v>
      </c>
      <c r="S4522" t="s">
        <v>256</v>
      </c>
      <c r="T4522" t="s">
        <v>392</v>
      </c>
      <c r="U4522" t="s">
        <v>393</v>
      </c>
      <c r="X4522">
        <v>1</v>
      </c>
      <c r="Y4522">
        <v>0</v>
      </c>
      <c r="Z4522">
        <v>0</v>
      </c>
      <c r="AA4522">
        <v>0</v>
      </c>
      <c r="AB4522">
        <v>240000</v>
      </c>
      <c r="AC4522" t="s">
        <v>47</v>
      </c>
      <c r="AD4522" t="e">
        <f>+VLOOKUP(T4522,items!$A$2:$D$1255,4,0)</f>
        <v>#N/A</v>
      </c>
      <c r="AE4522" t="e">
        <f>+VLOOKUP(T4522,Tabla1[],5,0)</f>
        <v>#N/A</v>
      </c>
      <c r="AF4522">
        <f t="shared" si="70"/>
        <v>2</v>
      </c>
    </row>
    <row r="4523" spans="1:32" x14ac:dyDescent="0.25">
      <c r="A4523">
        <v>100752</v>
      </c>
      <c r="B4523" t="s">
        <v>9056</v>
      </c>
      <c r="C4523" t="s">
        <v>75</v>
      </c>
      <c r="D4523">
        <v>0</v>
      </c>
      <c r="F4523" t="s">
        <v>2608</v>
      </c>
      <c r="G4523" t="s">
        <v>3935</v>
      </c>
      <c r="H4523" t="s">
        <v>9057</v>
      </c>
      <c r="I4523" t="s">
        <v>37</v>
      </c>
      <c r="J4523" t="s">
        <v>9058</v>
      </c>
      <c r="K4523" t="s">
        <v>9059</v>
      </c>
      <c r="L4523" t="s">
        <v>9060</v>
      </c>
      <c r="M4523" t="s">
        <v>5505</v>
      </c>
      <c r="N4523" t="s">
        <v>5505</v>
      </c>
      <c r="O4523" t="s">
        <v>2612</v>
      </c>
      <c r="P4523" t="s">
        <v>8032</v>
      </c>
      <c r="Q4523" t="s">
        <v>262</v>
      </c>
      <c r="R4523" t="s">
        <v>63</v>
      </c>
      <c r="S4523" t="s">
        <v>256</v>
      </c>
      <c r="T4523" t="s">
        <v>8562</v>
      </c>
      <c r="U4523" t="s">
        <v>8623</v>
      </c>
      <c r="X4523">
        <v>1</v>
      </c>
      <c r="Y4523">
        <v>4000</v>
      </c>
      <c r="Z4523">
        <v>0</v>
      </c>
      <c r="AA4523">
        <v>2000</v>
      </c>
      <c r="AB4523">
        <v>409281</v>
      </c>
      <c r="AC4523" t="s">
        <v>47</v>
      </c>
      <c r="AD4523">
        <f>+VLOOKUP(T4523,items!$A$2:$D$1255,4,0)</f>
        <v>0</v>
      </c>
      <c r="AE4523">
        <f>+VLOOKUP(T4523,Tabla1[],5,0)</f>
        <v>0</v>
      </c>
      <c r="AF4523">
        <f t="shared" si="70"/>
        <v>2</v>
      </c>
    </row>
    <row r="4524" spans="1:32" x14ac:dyDescent="0.25">
      <c r="A4524">
        <v>100752</v>
      </c>
      <c r="B4524" t="s">
        <v>9056</v>
      </c>
      <c r="C4524" t="s">
        <v>75</v>
      </c>
      <c r="D4524">
        <v>0</v>
      </c>
      <c r="F4524" t="s">
        <v>2608</v>
      </c>
      <c r="G4524" t="s">
        <v>3935</v>
      </c>
      <c r="H4524" t="s">
        <v>9057</v>
      </c>
      <c r="I4524" t="s">
        <v>37</v>
      </c>
      <c r="J4524" t="s">
        <v>9058</v>
      </c>
      <c r="K4524" t="s">
        <v>9059</v>
      </c>
      <c r="L4524" t="s">
        <v>9060</v>
      </c>
      <c r="M4524" t="s">
        <v>5505</v>
      </c>
      <c r="N4524" t="s">
        <v>5505</v>
      </c>
      <c r="O4524" t="s">
        <v>2612</v>
      </c>
      <c r="P4524" t="s">
        <v>8032</v>
      </c>
      <c r="Q4524" t="s">
        <v>262</v>
      </c>
      <c r="R4524" t="s">
        <v>63</v>
      </c>
      <c r="S4524" t="s">
        <v>256</v>
      </c>
      <c r="T4524" t="s">
        <v>94</v>
      </c>
      <c r="U4524" t="s">
        <v>95</v>
      </c>
      <c r="X4524">
        <v>1</v>
      </c>
      <c r="Y4524">
        <v>0</v>
      </c>
      <c r="Z4524">
        <v>0</v>
      </c>
      <c r="AA4524">
        <v>0</v>
      </c>
      <c r="AB4524">
        <v>80000</v>
      </c>
      <c r="AC4524" t="s">
        <v>47</v>
      </c>
      <c r="AD4524" t="e">
        <f>+VLOOKUP(T4524,items!$A$2:$D$1255,4,0)</f>
        <v>#N/A</v>
      </c>
      <c r="AE4524" t="e">
        <f>+VLOOKUP(T4524,Tabla1[],5,0)</f>
        <v>#N/A</v>
      </c>
      <c r="AF4524">
        <f t="shared" si="70"/>
        <v>2</v>
      </c>
    </row>
    <row r="4525" spans="1:32" x14ac:dyDescent="0.25">
      <c r="A4525">
        <v>100755</v>
      </c>
      <c r="B4525" t="s">
        <v>9061</v>
      </c>
      <c r="C4525" t="s">
        <v>33</v>
      </c>
      <c r="D4525">
        <v>0</v>
      </c>
      <c r="F4525" t="s">
        <v>2608</v>
      </c>
      <c r="G4525" t="s">
        <v>2611</v>
      </c>
      <c r="H4525" t="s">
        <v>9062</v>
      </c>
      <c r="I4525" t="s">
        <v>37</v>
      </c>
      <c r="J4525" t="s">
        <v>9063</v>
      </c>
      <c r="K4525" t="s">
        <v>9064</v>
      </c>
      <c r="L4525" t="s">
        <v>9065</v>
      </c>
      <c r="M4525" t="s">
        <v>308</v>
      </c>
      <c r="N4525" t="s">
        <v>308</v>
      </c>
      <c r="O4525" t="s">
        <v>8671</v>
      </c>
      <c r="P4525" t="s">
        <v>5648</v>
      </c>
      <c r="Q4525" t="s">
        <v>5947</v>
      </c>
      <c r="R4525" t="s">
        <v>127</v>
      </c>
      <c r="S4525" t="s">
        <v>88</v>
      </c>
      <c r="T4525" t="s">
        <v>1815</v>
      </c>
      <c r="U4525" t="s">
        <v>1816</v>
      </c>
      <c r="X4525">
        <v>1</v>
      </c>
      <c r="Y4525">
        <v>0</v>
      </c>
      <c r="Z4525">
        <v>0</v>
      </c>
      <c r="AA4525">
        <v>0</v>
      </c>
      <c r="AB4525">
        <v>481112.25</v>
      </c>
      <c r="AC4525" t="s">
        <v>47</v>
      </c>
      <c r="AD4525" t="str">
        <f>+VLOOKUP(T4525,items!$A$2:$D$1255,4,0)</f>
        <v>MUEBLES</v>
      </c>
      <c r="AE4525">
        <f>+VLOOKUP(T4525,Tabla1[],5,0)</f>
        <v>0</v>
      </c>
      <c r="AF4525">
        <f t="shared" si="70"/>
        <v>3</v>
      </c>
    </row>
    <row r="4526" spans="1:32" x14ac:dyDescent="0.25">
      <c r="A4526">
        <v>100755</v>
      </c>
      <c r="B4526" t="s">
        <v>9061</v>
      </c>
      <c r="C4526" t="s">
        <v>33</v>
      </c>
      <c r="D4526">
        <v>0</v>
      </c>
      <c r="F4526" t="s">
        <v>2608</v>
      </c>
      <c r="G4526" t="s">
        <v>2611</v>
      </c>
      <c r="H4526" t="s">
        <v>9062</v>
      </c>
      <c r="I4526" t="s">
        <v>37</v>
      </c>
      <c r="J4526" t="s">
        <v>9063</v>
      </c>
      <c r="K4526" t="s">
        <v>9064</v>
      </c>
      <c r="L4526" t="s">
        <v>9065</v>
      </c>
      <c r="M4526" t="s">
        <v>308</v>
      </c>
      <c r="N4526" t="s">
        <v>308</v>
      </c>
      <c r="O4526" t="s">
        <v>8671</v>
      </c>
      <c r="P4526" t="s">
        <v>5648</v>
      </c>
      <c r="Q4526" t="s">
        <v>5947</v>
      </c>
      <c r="R4526" t="s">
        <v>127</v>
      </c>
      <c r="S4526" t="s">
        <v>88</v>
      </c>
      <c r="T4526" t="s">
        <v>1878</v>
      </c>
      <c r="U4526" t="s">
        <v>1879</v>
      </c>
      <c r="V4526" t="s">
        <v>3154</v>
      </c>
      <c r="X4526">
        <v>2</v>
      </c>
      <c r="Y4526">
        <v>0</v>
      </c>
      <c r="Z4526">
        <v>0</v>
      </c>
      <c r="AA4526">
        <v>0</v>
      </c>
      <c r="AB4526">
        <v>2340702</v>
      </c>
      <c r="AC4526" t="s">
        <v>47</v>
      </c>
      <c r="AD4526" t="str">
        <f>+VLOOKUP(T4526,items!$A$2:$D$1255,4,0)</f>
        <v>MUEBLES</v>
      </c>
      <c r="AE4526">
        <f>+VLOOKUP(T4526,Tabla1[],5,0)</f>
        <v>0</v>
      </c>
      <c r="AF4526">
        <f t="shared" si="70"/>
        <v>3</v>
      </c>
    </row>
    <row r="4527" spans="1:32" x14ac:dyDescent="0.25">
      <c r="A4527">
        <v>100766</v>
      </c>
      <c r="B4527" t="s">
        <v>9066</v>
      </c>
      <c r="C4527" t="s">
        <v>75</v>
      </c>
      <c r="D4527">
        <v>0</v>
      </c>
      <c r="F4527" t="s">
        <v>2608</v>
      </c>
      <c r="G4527" t="s">
        <v>3935</v>
      </c>
      <c r="H4527" t="s">
        <v>9067</v>
      </c>
      <c r="I4527" t="s">
        <v>37</v>
      </c>
      <c r="J4527" t="s">
        <v>9068</v>
      </c>
      <c r="K4527" t="s">
        <v>9069</v>
      </c>
      <c r="L4527" t="s">
        <v>37</v>
      </c>
      <c r="M4527" t="s">
        <v>303</v>
      </c>
      <c r="N4527" t="s">
        <v>303</v>
      </c>
      <c r="O4527" t="s">
        <v>5505</v>
      </c>
      <c r="P4527" t="s">
        <v>5125</v>
      </c>
      <c r="Q4527" t="s">
        <v>5125</v>
      </c>
      <c r="R4527" t="s">
        <v>127</v>
      </c>
      <c r="S4527" t="s">
        <v>164</v>
      </c>
      <c r="T4527" t="s">
        <v>7778</v>
      </c>
      <c r="U4527" t="s">
        <v>7779</v>
      </c>
      <c r="X4527">
        <v>8</v>
      </c>
      <c r="Y4527">
        <v>0</v>
      </c>
      <c r="Z4527">
        <v>0</v>
      </c>
      <c r="AA4527">
        <v>0</v>
      </c>
      <c r="AB4527">
        <v>773112</v>
      </c>
      <c r="AC4527" t="s">
        <v>47</v>
      </c>
      <c r="AD4527">
        <f>+VLOOKUP(T4527,items!$A$2:$D$1255,4,0)</f>
        <v>0</v>
      </c>
      <c r="AE4527">
        <f>+VLOOKUP(T4527,Tabla1[],5,0)</f>
        <v>0</v>
      </c>
      <c r="AF4527">
        <f t="shared" si="70"/>
        <v>1</v>
      </c>
    </row>
    <row r="4528" spans="1:32" x14ac:dyDescent="0.25">
      <c r="A4528">
        <v>100768</v>
      </c>
      <c r="B4528" t="s">
        <v>9070</v>
      </c>
      <c r="C4528" t="s">
        <v>33</v>
      </c>
      <c r="D4528">
        <v>0</v>
      </c>
      <c r="F4528" t="s">
        <v>2608</v>
      </c>
      <c r="G4528" t="s">
        <v>5144</v>
      </c>
      <c r="H4528" t="s">
        <v>9071</v>
      </c>
      <c r="I4528" t="s">
        <v>37</v>
      </c>
      <c r="J4528" t="s">
        <v>9072</v>
      </c>
      <c r="K4528" t="s">
        <v>9073</v>
      </c>
      <c r="L4528" t="s">
        <v>9074</v>
      </c>
      <c r="M4528" t="s">
        <v>7004</v>
      </c>
      <c r="N4528" t="s">
        <v>7004</v>
      </c>
      <c r="O4528" t="s">
        <v>6960</v>
      </c>
      <c r="P4528" t="s">
        <v>85</v>
      </c>
      <c r="Q4528" t="s">
        <v>9075</v>
      </c>
      <c r="R4528" t="s">
        <v>127</v>
      </c>
      <c r="S4528" t="s">
        <v>44</v>
      </c>
      <c r="T4528" t="s">
        <v>2457</v>
      </c>
      <c r="U4528" t="s">
        <v>9076</v>
      </c>
      <c r="V4528" t="s">
        <v>1349</v>
      </c>
      <c r="X4528">
        <v>1</v>
      </c>
      <c r="Y4528">
        <v>0</v>
      </c>
      <c r="Z4528">
        <v>0</v>
      </c>
      <c r="AA4528">
        <v>0</v>
      </c>
      <c r="AB4528">
        <v>1412221</v>
      </c>
      <c r="AC4528" t="s">
        <v>47</v>
      </c>
      <c r="AD4528">
        <f>+VLOOKUP(T4528,items!$A$2:$D$1255,4,0)</f>
        <v>0</v>
      </c>
      <c r="AE4528">
        <f>+VLOOKUP(T4528,Tabla1[],5,0)</f>
        <v>0</v>
      </c>
      <c r="AF4528">
        <f t="shared" si="70"/>
        <v>4</v>
      </c>
    </row>
    <row r="4529" spans="1:32" x14ac:dyDescent="0.25">
      <c r="A4529">
        <v>100768</v>
      </c>
      <c r="B4529" t="s">
        <v>9070</v>
      </c>
      <c r="C4529" t="s">
        <v>33</v>
      </c>
      <c r="D4529">
        <v>0</v>
      </c>
      <c r="F4529" t="s">
        <v>2608</v>
      </c>
      <c r="G4529" t="s">
        <v>5144</v>
      </c>
      <c r="H4529" t="s">
        <v>9071</v>
      </c>
      <c r="I4529" t="s">
        <v>37</v>
      </c>
      <c r="J4529" t="s">
        <v>9072</v>
      </c>
      <c r="K4529" t="s">
        <v>9073</v>
      </c>
      <c r="L4529" t="s">
        <v>9074</v>
      </c>
      <c r="M4529" t="s">
        <v>7004</v>
      </c>
      <c r="N4529" t="s">
        <v>7004</v>
      </c>
      <c r="O4529" t="s">
        <v>6960</v>
      </c>
      <c r="P4529" t="s">
        <v>85</v>
      </c>
      <c r="Q4529" t="s">
        <v>9075</v>
      </c>
      <c r="R4529" t="s">
        <v>127</v>
      </c>
      <c r="S4529" t="s">
        <v>44</v>
      </c>
      <c r="T4529" t="s">
        <v>5130</v>
      </c>
      <c r="U4529" t="s">
        <v>5131</v>
      </c>
      <c r="X4529">
        <v>1</v>
      </c>
      <c r="Y4529">
        <v>0</v>
      </c>
      <c r="Z4529">
        <v>0</v>
      </c>
      <c r="AA4529">
        <v>0</v>
      </c>
      <c r="AB4529">
        <v>990000</v>
      </c>
      <c r="AC4529" t="s">
        <v>47</v>
      </c>
      <c r="AD4529">
        <f>+VLOOKUP(T4529,items!$A$2:$D$1255,4,0)</f>
        <v>0</v>
      </c>
      <c r="AE4529">
        <f>+VLOOKUP(T4529,Tabla1[],5,0)</f>
        <v>0</v>
      </c>
      <c r="AF4529">
        <f t="shared" si="70"/>
        <v>4</v>
      </c>
    </row>
    <row r="4530" spans="1:32" x14ac:dyDescent="0.25">
      <c r="A4530">
        <v>100768</v>
      </c>
      <c r="B4530" t="s">
        <v>9070</v>
      </c>
      <c r="C4530" t="s">
        <v>33</v>
      </c>
      <c r="D4530">
        <v>0</v>
      </c>
      <c r="F4530" t="s">
        <v>2608</v>
      </c>
      <c r="G4530" t="s">
        <v>5144</v>
      </c>
      <c r="H4530" t="s">
        <v>9071</v>
      </c>
      <c r="I4530" t="s">
        <v>37</v>
      </c>
      <c r="J4530" t="s">
        <v>9072</v>
      </c>
      <c r="K4530" t="s">
        <v>9073</v>
      </c>
      <c r="L4530" t="s">
        <v>9074</v>
      </c>
      <c r="M4530" t="s">
        <v>7004</v>
      </c>
      <c r="N4530" t="s">
        <v>7004</v>
      </c>
      <c r="O4530" t="s">
        <v>6960</v>
      </c>
      <c r="P4530" t="s">
        <v>85</v>
      </c>
      <c r="Q4530" t="s">
        <v>9075</v>
      </c>
      <c r="R4530" t="s">
        <v>127</v>
      </c>
      <c r="S4530" t="s">
        <v>44</v>
      </c>
      <c r="T4530" t="s">
        <v>283</v>
      </c>
      <c r="U4530" t="s">
        <v>284</v>
      </c>
      <c r="X4530">
        <v>1</v>
      </c>
      <c r="Y4530">
        <v>0</v>
      </c>
      <c r="Z4530">
        <v>0</v>
      </c>
      <c r="AA4530">
        <v>0</v>
      </c>
      <c r="AB4530">
        <v>950000</v>
      </c>
      <c r="AC4530" t="s">
        <v>47</v>
      </c>
      <c r="AD4530" t="e">
        <f>+VLOOKUP(T4530,items!$A$2:$D$1255,4,0)</f>
        <v>#N/A</v>
      </c>
      <c r="AE4530" t="e">
        <f>+VLOOKUP(T4530,Tabla1[],5,0)</f>
        <v>#N/A</v>
      </c>
      <c r="AF4530">
        <f t="shared" si="70"/>
        <v>4</v>
      </c>
    </row>
    <row r="4531" spans="1:32" x14ac:dyDescent="0.25">
      <c r="A4531">
        <v>100768</v>
      </c>
      <c r="B4531" t="s">
        <v>9070</v>
      </c>
      <c r="C4531" t="s">
        <v>33</v>
      </c>
      <c r="D4531">
        <v>0</v>
      </c>
      <c r="F4531" t="s">
        <v>2608</v>
      </c>
      <c r="G4531" t="s">
        <v>5144</v>
      </c>
      <c r="H4531" t="s">
        <v>9071</v>
      </c>
      <c r="I4531" t="s">
        <v>37</v>
      </c>
      <c r="J4531" t="s">
        <v>9072</v>
      </c>
      <c r="K4531" t="s">
        <v>9073</v>
      </c>
      <c r="L4531" t="s">
        <v>9074</v>
      </c>
      <c r="M4531" t="s">
        <v>7004</v>
      </c>
      <c r="N4531" t="s">
        <v>7004</v>
      </c>
      <c r="O4531" t="s">
        <v>6960</v>
      </c>
      <c r="P4531" t="s">
        <v>85</v>
      </c>
      <c r="Q4531" t="s">
        <v>9075</v>
      </c>
      <c r="R4531" t="s">
        <v>127</v>
      </c>
      <c r="S4531" t="s">
        <v>44</v>
      </c>
      <c r="T4531" t="s">
        <v>283</v>
      </c>
      <c r="U4531" t="s">
        <v>284</v>
      </c>
      <c r="X4531">
        <v>8</v>
      </c>
      <c r="Y4531">
        <v>0</v>
      </c>
      <c r="Z4531">
        <v>0</v>
      </c>
      <c r="AA4531">
        <v>0</v>
      </c>
      <c r="AB4531">
        <v>2000000</v>
      </c>
      <c r="AC4531" t="s">
        <v>47</v>
      </c>
      <c r="AD4531" t="e">
        <f>+VLOOKUP(T4531,items!$A$2:$D$1255,4,0)</f>
        <v>#N/A</v>
      </c>
      <c r="AE4531" t="e">
        <f>+VLOOKUP(T4531,Tabla1[],5,0)</f>
        <v>#N/A</v>
      </c>
      <c r="AF4531">
        <f t="shared" si="70"/>
        <v>4</v>
      </c>
    </row>
    <row r="4532" spans="1:32" x14ac:dyDescent="0.25">
      <c r="A4532">
        <v>100768</v>
      </c>
      <c r="B4532" t="s">
        <v>9070</v>
      </c>
      <c r="C4532" t="s">
        <v>33</v>
      </c>
      <c r="D4532">
        <v>0</v>
      </c>
      <c r="F4532" t="s">
        <v>2608</v>
      </c>
      <c r="G4532" t="s">
        <v>5144</v>
      </c>
      <c r="H4532" t="s">
        <v>9071</v>
      </c>
      <c r="I4532" t="s">
        <v>37</v>
      </c>
      <c r="J4532" t="s">
        <v>9072</v>
      </c>
      <c r="K4532" t="s">
        <v>9073</v>
      </c>
      <c r="L4532" t="s">
        <v>9074</v>
      </c>
      <c r="M4532" t="s">
        <v>7004</v>
      </c>
      <c r="N4532" t="s">
        <v>7004</v>
      </c>
      <c r="O4532" t="s">
        <v>6960</v>
      </c>
      <c r="P4532" t="s">
        <v>85</v>
      </c>
      <c r="Q4532" t="s">
        <v>9075</v>
      </c>
      <c r="R4532" t="s">
        <v>127</v>
      </c>
      <c r="S4532" t="s">
        <v>44</v>
      </c>
      <c r="T4532" t="s">
        <v>50</v>
      </c>
      <c r="U4532" t="s">
        <v>51</v>
      </c>
      <c r="X4532">
        <v>1</v>
      </c>
      <c r="Y4532">
        <v>0</v>
      </c>
      <c r="Z4532">
        <v>0</v>
      </c>
      <c r="AA4532">
        <v>0</v>
      </c>
      <c r="AB4532">
        <v>480000</v>
      </c>
      <c r="AC4532" t="s">
        <v>47</v>
      </c>
      <c r="AD4532" t="e">
        <f>+VLOOKUP(T4532,items!$A$2:$D$1255,4,0)</f>
        <v>#N/A</v>
      </c>
      <c r="AE4532" t="e">
        <f>+VLOOKUP(T4532,Tabla1[],5,0)</f>
        <v>#N/A</v>
      </c>
      <c r="AF4532">
        <f t="shared" si="70"/>
        <v>4</v>
      </c>
    </row>
    <row r="4533" spans="1:32" x14ac:dyDescent="0.25">
      <c r="A4533">
        <v>100768</v>
      </c>
      <c r="B4533" t="s">
        <v>9070</v>
      </c>
      <c r="C4533" t="s">
        <v>33</v>
      </c>
      <c r="D4533">
        <v>0</v>
      </c>
      <c r="F4533" t="s">
        <v>2608</v>
      </c>
      <c r="G4533" t="s">
        <v>5144</v>
      </c>
      <c r="H4533" t="s">
        <v>9071</v>
      </c>
      <c r="I4533" t="s">
        <v>37</v>
      </c>
      <c r="J4533" t="s">
        <v>9072</v>
      </c>
      <c r="K4533" t="s">
        <v>9073</v>
      </c>
      <c r="L4533" t="s">
        <v>9074</v>
      </c>
      <c r="M4533" t="s">
        <v>7004</v>
      </c>
      <c r="N4533" t="s">
        <v>7004</v>
      </c>
      <c r="O4533" t="s">
        <v>6960</v>
      </c>
      <c r="P4533" t="s">
        <v>85</v>
      </c>
      <c r="Q4533" t="s">
        <v>9075</v>
      </c>
      <c r="R4533" t="s">
        <v>127</v>
      </c>
      <c r="S4533" t="s">
        <v>44</v>
      </c>
      <c r="T4533" t="s">
        <v>797</v>
      </c>
      <c r="U4533" t="s">
        <v>798</v>
      </c>
      <c r="X4533">
        <v>1</v>
      </c>
      <c r="Y4533">
        <v>0</v>
      </c>
      <c r="Z4533">
        <v>0</v>
      </c>
      <c r="AA4533">
        <v>0</v>
      </c>
      <c r="AB4533">
        <v>500000</v>
      </c>
      <c r="AC4533" t="s">
        <v>47</v>
      </c>
      <c r="AD4533" t="e">
        <f>+VLOOKUP(T4533,items!$A$2:$D$1255,4,0)</f>
        <v>#N/A</v>
      </c>
      <c r="AE4533" t="e">
        <f>+VLOOKUP(T4533,Tabla1[],5,0)</f>
        <v>#N/A</v>
      </c>
      <c r="AF4533">
        <f t="shared" si="70"/>
        <v>4</v>
      </c>
    </row>
    <row r="4534" spans="1:32" x14ac:dyDescent="0.25">
      <c r="A4534">
        <v>100770</v>
      </c>
      <c r="B4534" t="s">
        <v>8676</v>
      </c>
      <c r="C4534" t="s">
        <v>1065</v>
      </c>
      <c r="D4534">
        <v>0</v>
      </c>
      <c r="F4534" t="s">
        <v>2608</v>
      </c>
      <c r="G4534" t="s">
        <v>611</v>
      </c>
      <c r="H4534" t="s">
        <v>9077</v>
      </c>
      <c r="I4534" t="s">
        <v>37</v>
      </c>
      <c r="J4534" t="s">
        <v>37</v>
      </c>
      <c r="K4534" t="s">
        <v>9078</v>
      </c>
      <c r="L4534" t="s">
        <v>37</v>
      </c>
      <c r="M4534" t="s">
        <v>262</v>
      </c>
      <c r="N4534" t="s">
        <v>262</v>
      </c>
      <c r="O4534" t="s">
        <v>2801</v>
      </c>
      <c r="P4534" t="s">
        <v>309</v>
      </c>
      <c r="Q4534" t="s">
        <v>2801</v>
      </c>
      <c r="R4534" t="s">
        <v>127</v>
      </c>
      <c r="S4534" t="s">
        <v>256</v>
      </c>
      <c r="T4534" t="s">
        <v>1232</v>
      </c>
      <c r="U4534" t="s">
        <v>1233</v>
      </c>
      <c r="X4534">
        <v>1</v>
      </c>
      <c r="Y4534">
        <v>0</v>
      </c>
      <c r="Z4534">
        <v>0</v>
      </c>
      <c r="AA4534">
        <v>0</v>
      </c>
      <c r="AB4534">
        <v>169800</v>
      </c>
      <c r="AC4534" t="s">
        <v>47</v>
      </c>
      <c r="AD4534">
        <f>+VLOOKUP(T4534,items!$A$2:$D$1255,4,0)</f>
        <v>0</v>
      </c>
      <c r="AE4534">
        <f>+VLOOKUP(T4534,Tabla1[],5,0)</f>
        <v>0</v>
      </c>
      <c r="AF4534">
        <f t="shared" si="70"/>
        <v>2</v>
      </c>
    </row>
    <row r="4535" spans="1:32" x14ac:dyDescent="0.25">
      <c r="A4535">
        <v>100772</v>
      </c>
      <c r="B4535" t="s">
        <v>9079</v>
      </c>
      <c r="C4535" t="s">
        <v>75</v>
      </c>
      <c r="D4535">
        <v>0</v>
      </c>
      <c r="F4535" t="s">
        <v>1204</v>
      </c>
      <c r="G4535" t="s">
        <v>188</v>
      </c>
      <c r="H4535" t="s">
        <v>9080</v>
      </c>
      <c r="I4535" t="s">
        <v>37</v>
      </c>
      <c r="J4535" t="s">
        <v>9081</v>
      </c>
      <c r="K4535" t="s">
        <v>9082</v>
      </c>
      <c r="L4535" t="s">
        <v>9083</v>
      </c>
      <c r="M4535" t="s">
        <v>7004</v>
      </c>
      <c r="N4535" t="s">
        <v>7004</v>
      </c>
      <c r="O4535" t="s">
        <v>77</v>
      </c>
      <c r="P4535" t="s">
        <v>269</v>
      </c>
      <c r="Q4535" t="s">
        <v>83</v>
      </c>
      <c r="R4535" t="s">
        <v>63</v>
      </c>
      <c r="S4535" t="s">
        <v>256</v>
      </c>
      <c r="T4535" t="s">
        <v>1119</v>
      </c>
      <c r="U4535" t="s">
        <v>1120</v>
      </c>
      <c r="X4535">
        <v>1</v>
      </c>
      <c r="Y4535">
        <v>0</v>
      </c>
      <c r="Z4535">
        <v>0</v>
      </c>
      <c r="AA4535">
        <v>0</v>
      </c>
      <c r="AB4535">
        <v>117000</v>
      </c>
      <c r="AC4535" t="s">
        <v>47</v>
      </c>
      <c r="AD4535">
        <f>+VLOOKUP(T4535,items!$A$2:$D$1255,4,0)</f>
        <v>0</v>
      </c>
      <c r="AE4535">
        <f>+VLOOKUP(T4535,Tabla1[],5,0)</f>
        <v>0</v>
      </c>
      <c r="AF4535">
        <f t="shared" si="70"/>
        <v>2</v>
      </c>
    </row>
    <row r="4536" spans="1:32" x14ac:dyDescent="0.25">
      <c r="A4536">
        <v>100772</v>
      </c>
      <c r="B4536" t="s">
        <v>9079</v>
      </c>
      <c r="C4536" t="s">
        <v>75</v>
      </c>
      <c r="D4536">
        <v>0</v>
      </c>
      <c r="F4536" t="s">
        <v>1204</v>
      </c>
      <c r="G4536" t="s">
        <v>188</v>
      </c>
      <c r="H4536" t="s">
        <v>9080</v>
      </c>
      <c r="I4536" t="s">
        <v>37</v>
      </c>
      <c r="J4536" t="s">
        <v>9081</v>
      </c>
      <c r="K4536" t="s">
        <v>9082</v>
      </c>
      <c r="L4536" t="s">
        <v>9083</v>
      </c>
      <c r="M4536" t="s">
        <v>7004</v>
      </c>
      <c r="N4536" t="s">
        <v>7004</v>
      </c>
      <c r="O4536" t="s">
        <v>77</v>
      </c>
      <c r="P4536" t="s">
        <v>269</v>
      </c>
      <c r="Q4536" t="s">
        <v>83</v>
      </c>
      <c r="R4536" t="s">
        <v>63</v>
      </c>
      <c r="S4536" t="s">
        <v>256</v>
      </c>
      <c r="T4536" t="s">
        <v>94</v>
      </c>
      <c r="U4536" t="s">
        <v>95</v>
      </c>
      <c r="X4536">
        <v>1</v>
      </c>
      <c r="Y4536">
        <v>0</v>
      </c>
      <c r="Z4536">
        <v>0</v>
      </c>
      <c r="AA4536">
        <v>0</v>
      </c>
      <c r="AB4536">
        <v>80000</v>
      </c>
      <c r="AC4536" t="s">
        <v>47</v>
      </c>
      <c r="AD4536" t="e">
        <f>+VLOOKUP(T4536,items!$A$2:$D$1255,4,0)</f>
        <v>#N/A</v>
      </c>
      <c r="AE4536" t="e">
        <f>+VLOOKUP(T4536,Tabla1[],5,0)</f>
        <v>#N/A</v>
      </c>
      <c r="AF4536">
        <f t="shared" si="70"/>
        <v>2</v>
      </c>
    </row>
    <row r="4537" spans="1:32" x14ac:dyDescent="0.25">
      <c r="A4537">
        <v>100780</v>
      </c>
      <c r="B4537" t="s">
        <v>9084</v>
      </c>
      <c r="C4537" t="s">
        <v>75</v>
      </c>
      <c r="D4537">
        <v>0</v>
      </c>
      <c r="F4537" t="s">
        <v>2611</v>
      </c>
      <c r="G4537" t="s">
        <v>7086</v>
      </c>
      <c r="H4537" t="s">
        <v>9085</v>
      </c>
      <c r="I4537" t="s">
        <v>9086</v>
      </c>
      <c r="J4537" t="s">
        <v>9087</v>
      </c>
      <c r="K4537" t="s">
        <v>9088</v>
      </c>
      <c r="L4537" t="s">
        <v>9089</v>
      </c>
      <c r="M4537" t="s">
        <v>269</v>
      </c>
      <c r="N4537" t="s">
        <v>98</v>
      </c>
      <c r="O4537" t="s">
        <v>83</v>
      </c>
      <c r="P4537" t="s">
        <v>759</v>
      </c>
      <c r="Q4537" t="s">
        <v>104</v>
      </c>
      <c r="R4537" t="s">
        <v>127</v>
      </c>
      <c r="S4537" t="s">
        <v>88</v>
      </c>
      <c r="T4537" t="s">
        <v>9090</v>
      </c>
      <c r="U4537" t="s">
        <v>9091</v>
      </c>
      <c r="V4537" t="s">
        <v>1168</v>
      </c>
      <c r="X4537">
        <v>1</v>
      </c>
      <c r="Y4537">
        <v>3500</v>
      </c>
      <c r="Z4537">
        <v>4700</v>
      </c>
      <c r="AA4537">
        <v>0</v>
      </c>
      <c r="AB4537">
        <v>3860067</v>
      </c>
      <c r="AC4537" t="s">
        <v>47</v>
      </c>
      <c r="AD4537">
        <f>+VLOOKUP(T4537,items!$A$2:$D$1255,4,0)</f>
        <v>0</v>
      </c>
      <c r="AE4537">
        <f>+VLOOKUP(T4537,Tabla1[],5,0)</f>
        <v>0</v>
      </c>
      <c r="AF4537">
        <f t="shared" si="70"/>
        <v>3</v>
      </c>
    </row>
    <row r="4538" spans="1:32" x14ac:dyDescent="0.25">
      <c r="A4538">
        <v>100780</v>
      </c>
      <c r="B4538" t="s">
        <v>9084</v>
      </c>
      <c r="C4538" t="s">
        <v>75</v>
      </c>
      <c r="D4538">
        <v>0</v>
      </c>
      <c r="F4538" t="s">
        <v>2611</v>
      </c>
      <c r="G4538" t="s">
        <v>7086</v>
      </c>
      <c r="H4538" t="s">
        <v>9085</v>
      </c>
      <c r="I4538" t="s">
        <v>9086</v>
      </c>
      <c r="J4538" t="s">
        <v>9087</v>
      </c>
      <c r="K4538" t="s">
        <v>9088</v>
      </c>
      <c r="L4538" t="s">
        <v>9089</v>
      </c>
      <c r="M4538" t="s">
        <v>269</v>
      </c>
      <c r="N4538" t="s">
        <v>98</v>
      </c>
      <c r="O4538" t="s">
        <v>83</v>
      </c>
      <c r="P4538" t="s">
        <v>759</v>
      </c>
      <c r="Q4538" t="s">
        <v>104</v>
      </c>
      <c r="R4538" t="s">
        <v>127</v>
      </c>
      <c r="S4538" t="s">
        <v>88</v>
      </c>
      <c r="T4538" t="s">
        <v>94</v>
      </c>
      <c r="U4538" t="s">
        <v>197</v>
      </c>
      <c r="X4538">
        <v>1</v>
      </c>
      <c r="Y4538">
        <v>0</v>
      </c>
      <c r="Z4538">
        <v>0</v>
      </c>
      <c r="AA4538">
        <v>0</v>
      </c>
      <c r="AB4538">
        <v>852540</v>
      </c>
      <c r="AC4538" t="s">
        <v>47</v>
      </c>
      <c r="AD4538" t="e">
        <f>+VLOOKUP(T4538,items!$A$2:$D$1255,4,0)</f>
        <v>#N/A</v>
      </c>
      <c r="AE4538" t="e">
        <f>+VLOOKUP(T4538,Tabla1[],5,0)</f>
        <v>#N/A</v>
      </c>
      <c r="AF4538">
        <f t="shared" si="70"/>
        <v>3</v>
      </c>
    </row>
    <row r="4539" spans="1:32" x14ac:dyDescent="0.25">
      <c r="A4539">
        <v>100790</v>
      </c>
      <c r="B4539" t="s">
        <v>9092</v>
      </c>
      <c r="C4539" t="s">
        <v>33</v>
      </c>
      <c r="D4539">
        <v>0</v>
      </c>
      <c r="F4539" t="s">
        <v>2611</v>
      </c>
      <c r="G4539" t="s">
        <v>189</v>
      </c>
      <c r="H4539" t="s">
        <v>9093</v>
      </c>
      <c r="I4539" t="s">
        <v>37</v>
      </c>
      <c r="J4539" t="s">
        <v>9094</v>
      </c>
      <c r="K4539" t="s">
        <v>37</v>
      </c>
      <c r="L4539" t="s">
        <v>9095</v>
      </c>
      <c r="M4539" t="s">
        <v>8837</v>
      </c>
      <c r="N4539" t="s">
        <v>8837</v>
      </c>
      <c r="O4539" t="s">
        <v>8695</v>
      </c>
      <c r="P4539" t="s">
        <v>519</v>
      </c>
      <c r="Q4539" t="s">
        <v>9096</v>
      </c>
      <c r="R4539" t="s">
        <v>127</v>
      </c>
      <c r="S4539" t="s">
        <v>44</v>
      </c>
      <c r="T4539" t="s">
        <v>7326</v>
      </c>
      <c r="U4539" t="s">
        <v>7327</v>
      </c>
      <c r="X4539">
        <v>5</v>
      </c>
      <c r="Y4539">
        <v>0</v>
      </c>
      <c r="Z4539">
        <v>0</v>
      </c>
      <c r="AA4539">
        <v>0</v>
      </c>
      <c r="AB4539">
        <v>145035</v>
      </c>
      <c r="AC4539" t="s">
        <v>47</v>
      </c>
      <c r="AD4539">
        <f>+VLOOKUP(T4539,items!$A$2:$D$1255,4,0)</f>
        <v>0</v>
      </c>
      <c r="AE4539">
        <f>+VLOOKUP(T4539,Tabla1[],5,0)</f>
        <v>0</v>
      </c>
      <c r="AF4539">
        <f t="shared" si="70"/>
        <v>5</v>
      </c>
    </row>
    <row r="4540" spans="1:32" x14ac:dyDescent="0.25">
      <c r="A4540">
        <v>100790</v>
      </c>
      <c r="B4540" t="s">
        <v>9092</v>
      </c>
      <c r="C4540" t="s">
        <v>33</v>
      </c>
      <c r="D4540">
        <v>0</v>
      </c>
      <c r="F4540" t="s">
        <v>2611</v>
      </c>
      <c r="G4540" t="s">
        <v>189</v>
      </c>
      <c r="H4540" t="s">
        <v>9093</v>
      </c>
      <c r="I4540" t="s">
        <v>37</v>
      </c>
      <c r="J4540" t="s">
        <v>9094</v>
      </c>
      <c r="K4540" t="s">
        <v>37</v>
      </c>
      <c r="L4540" t="s">
        <v>9095</v>
      </c>
      <c r="M4540" t="s">
        <v>8837</v>
      </c>
      <c r="N4540" t="s">
        <v>8837</v>
      </c>
      <c r="O4540" t="s">
        <v>8695</v>
      </c>
      <c r="P4540" t="s">
        <v>519</v>
      </c>
      <c r="Q4540" t="s">
        <v>9096</v>
      </c>
      <c r="R4540" t="s">
        <v>127</v>
      </c>
      <c r="S4540" t="s">
        <v>44</v>
      </c>
      <c r="T4540" t="s">
        <v>4529</v>
      </c>
      <c r="U4540" t="s">
        <v>4530</v>
      </c>
      <c r="V4540" t="s">
        <v>1168</v>
      </c>
      <c r="X4540">
        <v>2</v>
      </c>
      <c r="Y4540">
        <v>0</v>
      </c>
      <c r="Z4540">
        <v>0</v>
      </c>
      <c r="AA4540">
        <v>0</v>
      </c>
      <c r="AB4540">
        <v>2103120</v>
      </c>
      <c r="AC4540" t="s">
        <v>47</v>
      </c>
      <c r="AD4540">
        <f>+VLOOKUP(T4540,items!$A$2:$D$1255,4,0)</f>
        <v>0</v>
      </c>
      <c r="AE4540">
        <f>+VLOOKUP(T4540,Tabla1[],5,0)</f>
        <v>0</v>
      </c>
      <c r="AF4540">
        <f t="shared" si="70"/>
        <v>5</v>
      </c>
    </row>
    <row r="4541" spans="1:32" x14ac:dyDescent="0.25">
      <c r="A4541">
        <v>100790</v>
      </c>
      <c r="B4541" t="s">
        <v>9092</v>
      </c>
      <c r="C4541" t="s">
        <v>33</v>
      </c>
      <c r="D4541">
        <v>0</v>
      </c>
      <c r="F4541" t="s">
        <v>2611</v>
      </c>
      <c r="G4541" t="s">
        <v>189</v>
      </c>
      <c r="H4541" t="s">
        <v>9093</v>
      </c>
      <c r="I4541" t="s">
        <v>37</v>
      </c>
      <c r="J4541" t="s">
        <v>9094</v>
      </c>
      <c r="K4541" t="s">
        <v>37</v>
      </c>
      <c r="L4541" t="s">
        <v>9095</v>
      </c>
      <c r="M4541" t="s">
        <v>8837</v>
      </c>
      <c r="N4541" t="s">
        <v>8837</v>
      </c>
      <c r="O4541" t="s">
        <v>8695</v>
      </c>
      <c r="P4541" t="s">
        <v>519</v>
      </c>
      <c r="Q4541" t="s">
        <v>9096</v>
      </c>
      <c r="R4541" t="s">
        <v>127</v>
      </c>
      <c r="S4541" t="s">
        <v>44</v>
      </c>
      <c r="T4541" t="s">
        <v>4529</v>
      </c>
      <c r="U4541" t="s">
        <v>4530</v>
      </c>
      <c r="V4541" t="s">
        <v>688</v>
      </c>
      <c r="X4541">
        <v>1</v>
      </c>
      <c r="Y4541">
        <v>0</v>
      </c>
      <c r="Z4541">
        <v>0</v>
      </c>
      <c r="AA4541">
        <v>0</v>
      </c>
      <c r="AB4541">
        <v>850230</v>
      </c>
      <c r="AC4541" t="s">
        <v>47</v>
      </c>
      <c r="AD4541">
        <f>+VLOOKUP(T4541,items!$A$2:$D$1255,4,0)</f>
        <v>0</v>
      </c>
      <c r="AE4541">
        <f>+VLOOKUP(T4541,Tabla1[],5,0)</f>
        <v>0</v>
      </c>
      <c r="AF4541">
        <f t="shared" si="70"/>
        <v>5</v>
      </c>
    </row>
    <row r="4542" spans="1:32" x14ac:dyDescent="0.25">
      <c r="A4542">
        <v>100790</v>
      </c>
      <c r="B4542" t="s">
        <v>9092</v>
      </c>
      <c r="C4542" t="s">
        <v>33</v>
      </c>
      <c r="D4542">
        <v>0</v>
      </c>
      <c r="F4542" t="s">
        <v>2611</v>
      </c>
      <c r="G4542" t="s">
        <v>189</v>
      </c>
      <c r="H4542" t="s">
        <v>9093</v>
      </c>
      <c r="I4542" t="s">
        <v>37</v>
      </c>
      <c r="J4542" t="s">
        <v>9094</v>
      </c>
      <c r="K4542" t="s">
        <v>37</v>
      </c>
      <c r="L4542" t="s">
        <v>9095</v>
      </c>
      <c r="M4542" t="s">
        <v>8837</v>
      </c>
      <c r="N4542" t="s">
        <v>8837</v>
      </c>
      <c r="O4542" t="s">
        <v>8695</v>
      </c>
      <c r="P4542" t="s">
        <v>519</v>
      </c>
      <c r="Q4542" t="s">
        <v>9096</v>
      </c>
      <c r="R4542" t="s">
        <v>127</v>
      </c>
      <c r="S4542" t="s">
        <v>44</v>
      </c>
      <c r="T4542" t="s">
        <v>8338</v>
      </c>
      <c r="U4542" t="s">
        <v>8339</v>
      </c>
      <c r="V4542" t="s">
        <v>688</v>
      </c>
      <c r="X4542">
        <v>1</v>
      </c>
      <c r="Y4542">
        <v>0</v>
      </c>
      <c r="Z4542">
        <v>0</v>
      </c>
      <c r="AA4542">
        <v>0</v>
      </c>
      <c r="AB4542">
        <v>812497</v>
      </c>
      <c r="AC4542" t="s">
        <v>47</v>
      </c>
      <c r="AD4542">
        <f>+VLOOKUP(T4542,items!$A$2:$D$1255,4,0)</f>
        <v>0</v>
      </c>
      <c r="AE4542">
        <f>+VLOOKUP(T4542,Tabla1[],5,0)</f>
        <v>0</v>
      </c>
      <c r="AF4542">
        <f t="shared" si="70"/>
        <v>5</v>
      </c>
    </row>
    <row r="4543" spans="1:32" x14ac:dyDescent="0.25">
      <c r="A4543">
        <v>100795</v>
      </c>
      <c r="B4543" t="s">
        <v>9097</v>
      </c>
      <c r="C4543" t="s">
        <v>75</v>
      </c>
      <c r="D4543">
        <v>0</v>
      </c>
      <c r="F4543" t="s">
        <v>303</v>
      </c>
      <c r="G4543" t="s">
        <v>5505</v>
      </c>
      <c r="H4543" t="s">
        <v>9098</v>
      </c>
      <c r="I4543" t="s">
        <v>9099</v>
      </c>
      <c r="J4543" t="s">
        <v>9100</v>
      </c>
      <c r="K4543" t="s">
        <v>9101</v>
      </c>
      <c r="L4543" t="s">
        <v>9102</v>
      </c>
      <c r="M4543" t="s">
        <v>8868</v>
      </c>
      <c r="N4543" t="s">
        <v>759</v>
      </c>
      <c r="O4543" t="s">
        <v>8428</v>
      </c>
      <c r="P4543" t="s">
        <v>7234</v>
      </c>
      <c r="Q4543" t="s">
        <v>3548</v>
      </c>
      <c r="R4543" t="s">
        <v>63</v>
      </c>
      <c r="S4543" t="s">
        <v>108</v>
      </c>
      <c r="T4543" t="s">
        <v>429</v>
      </c>
      <c r="U4543" t="s">
        <v>430</v>
      </c>
      <c r="X4543">
        <v>4</v>
      </c>
      <c r="Y4543">
        <v>0</v>
      </c>
      <c r="Z4543">
        <v>0</v>
      </c>
      <c r="AA4543">
        <v>0</v>
      </c>
      <c r="AB4543">
        <v>735408</v>
      </c>
      <c r="AC4543" t="s">
        <v>47</v>
      </c>
      <c r="AD4543">
        <f>+VLOOKUP(T4543,items!$A$2:$D$1255,4,0)</f>
        <v>0</v>
      </c>
      <c r="AE4543">
        <f>+VLOOKUP(T4543,Tabla1[],5,0)</f>
        <v>0</v>
      </c>
      <c r="AF4543">
        <f t="shared" si="70"/>
        <v>3</v>
      </c>
    </row>
    <row r="4544" spans="1:32" x14ac:dyDescent="0.25">
      <c r="A4544">
        <v>100795</v>
      </c>
      <c r="B4544" t="s">
        <v>9097</v>
      </c>
      <c r="C4544" t="s">
        <v>75</v>
      </c>
      <c r="D4544">
        <v>0</v>
      </c>
      <c r="F4544" t="s">
        <v>303</v>
      </c>
      <c r="G4544" t="s">
        <v>5505</v>
      </c>
      <c r="H4544" t="s">
        <v>9098</v>
      </c>
      <c r="I4544" t="s">
        <v>9099</v>
      </c>
      <c r="J4544" t="s">
        <v>9100</v>
      </c>
      <c r="K4544" t="s">
        <v>9101</v>
      </c>
      <c r="L4544" t="s">
        <v>9102</v>
      </c>
      <c r="M4544" t="s">
        <v>8868</v>
      </c>
      <c r="N4544" t="s">
        <v>759</v>
      </c>
      <c r="O4544" t="s">
        <v>8428</v>
      </c>
      <c r="P4544" t="s">
        <v>7234</v>
      </c>
      <c r="Q4544" t="s">
        <v>3548</v>
      </c>
      <c r="R4544" t="s">
        <v>63</v>
      </c>
      <c r="S4544" t="s">
        <v>108</v>
      </c>
      <c r="T4544" t="s">
        <v>429</v>
      </c>
      <c r="U4544" t="s">
        <v>430</v>
      </c>
      <c r="X4544">
        <v>4</v>
      </c>
      <c r="Y4544">
        <v>0</v>
      </c>
      <c r="Z4544">
        <v>0</v>
      </c>
      <c r="AA4544">
        <v>0</v>
      </c>
      <c r="AB4544">
        <v>735408</v>
      </c>
      <c r="AC4544" t="s">
        <v>47</v>
      </c>
      <c r="AD4544">
        <f>+VLOOKUP(T4544,items!$A$2:$D$1255,4,0)</f>
        <v>0</v>
      </c>
      <c r="AE4544">
        <f>+VLOOKUP(T4544,Tabla1[],5,0)</f>
        <v>0</v>
      </c>
      <c r="AF4544">
        <f t="shared" si="70"/>
        <v>3</v>
      </c>
    </row>
    <row r="4545" spans="1:32" x14ac:dyDescent="0.25">
      <c r="A4545">
        <v>100795</v>
      </c>
      <c r="B4545" t="s">
        <v>9097</v>
      </c>
      <c r="C4545" t="s">
        <v>75</v>
      </c>
      <c r="D4545">
        <v>0</v>
      </c>
      <c r="F4545" t="s">
        <v>303</v>
      </c>
      <c r="G4545" t="s">
        <v>5505</v>
      </c>
      <c r="H4545" t="s">
        <v>9098</v>
      </c>
      <c r="I4545" t="s">
        <v>9099</v>
      </c>
      <c r="J4545" t="s">
        <v>9100</v>
      </c>
      <c r="K4545" t="s">
        <v>9101</v>
      </c>
      <c r="L4545" t="s">
        <v>9102</v>
      </c>
      <c r="M4545" t="s">
        <v>8868</v>
      </c>
      <c r="N4545" t="s">
        <v>759</v>
      </c>
      <c r="O4545" t="s">
        <v>8428</v>
      </c>
      <c r="P4545" t="s">
        <v>7234</v>
      </c>
      <c r="Q4545" t="s">
        <v>3548</v>
      </c>
      <c r="R4545" t="s">
        <v>63</v>
      </c>
      <c r="S4545" t="s">
        <v>108</v>
      </c>
      <c r="T4545" t="s">
        <v>717</v>
      </c>
      <c r="U4545" t="s">
        <v>718</v>
      </c>
      <c r="X4545">
        <v>8</v>
      </c>
      <c r="Y4545">
        <v>0</v>
      </c>
      <c r="Z4545">
        <v>0</v>
      </c>
      <c r="AA4545">
        <v>0</v>
      </c>
      <c r="AB4545">
        <v>499200</v>
      </c>
      <c r="AC4545" t="s">
        <v>47</v>
      </c>
      <c r="AD4545">
        <f>+VLOOKUP(T4545,items!$A$2:$D$1255,4,0)</f>
        <v>0</v>
      </c>
      <c r="AE4545">
        <f>+VLOOKUP(T4545,Tabla1[],5,0)</f>
        <v>0</v>
      </c>
      <c r="AF4545">
        <f t="shared" si="70"/>
        <v>3</v>
      </c>
    </row>
    <row r="4546" spans="1:32" x14ac:dyDescent="0.25">
      <c r="A4546">
        <v>100795</v>
      </c>
      <c r="B4546" t="s">
        <v>9097</v>
      </c>
      <c r="C4546" t="s">
        <v>75</v>
      </c>
      <c r="D4546">
        <v>0</v>
      </c>
      <c r="F4546" t="s">
        <v>303</v>
      </c>
      <c r="G4546" t="s">
        <v>5505</v>
      </c>
      <c r="H4546" t="s">
        <v>9098</v>
      </c>
      <c r="I4546" t="s">
        <v>9099</v>
      </c>
      <c r="J4546" t="s">
        <v>9100</v>
      </c>
      <c r="K4546" t="s">
        <v>9101</v>
      </c>
      <c r="L4546" t="s">
        <v>9102</v>
      </c>
      <c r="M4546" t="s">
        <v>8868</v>
      </c>
      <c r="N4546" t="s">
        <v>759</v>
      </c>
      <c r="O4546" t="s">
        <v>8428</v>
      </c>
      <c r="P4546" t="s">
        <v>7234</v>
      </c>
      <c r="Q4546" t="s">
        <v>3548</v>
      </c>
      <c r="R4546" t="s">
        <v>63</v>
      </c>
      <c r="S4546" t="s">
        <v>108</v>
      </c>
      <c r="T4546" t="s">
        <v>347</v>
      </c>
      <c r="U4546" t="s">
        <v>348</v>
      </c>
      <c r="W4546" t="s">
        <v>114</v>
      </c>
      <c r="X4546">
        <v>1</v>
      </c>
      <c r="Y4546">
        <v>10000</v>
      </c>
      <c r="Z4546">
        <v>0</v>
      </c>
      <c r="AA4546">
        <v>0</v>
      </c>
      <c r="AB4546">
        <v>1235207</v>
      </c>
      <c r="AC4546" t="s">
        <v>47</v>
      </c>
      <c r="AD4546">
        <f>+VLOOKUP(T4546,items!$A$2:$D$1255,4,0)</f>
        <v>0</v>
      </c>
      <c r="AE4546">
        <f>+VLOOKUP(T4546,Tabla1[],5,0)</f>
        <v>0</v>
      </c>
      <c r="AF4546">
        <f t="shared" ref="AF4546:AF4609" si="71">+MONTH(O4546)</f>
        <v>3</v>
      </c>
    </row>
    <row r="4547" spans="1:32" x14ac:dyDescent="0.25">
      <c r="A4547">
        <v>100795</v>
      </c>
      <c r="B4547" t="s">
        <v>9097</v>
      </c>
      <c r="C4547" t="s">
        <v>75</v>
      </c>
      <c r="D4547">
        <v>0</v>
      </c>
      <c r="F4547" t="s">
        <v>303</v>
      </c>
      <c r="G4547" t="s">
        <v>5505</v>
      </c>
      <c r="H4547" t="s">
        <v>9098</v>
      </c>
      <c r="I4547" t="s">
        <v>9099</v>
      </c>
      <c r="J4547" t="s">
        <v>9100</v>
      </c>
      <c r="K4547" t="s">
        <v>9101</v>
      </c>
      <c r="L4547" t="s">
        <v>9102</v>
      </c>
      <c r="M4547" t="s">
        <v>8868</v>
      </c>
      <c r="N4547" t="s">
        <v>759</v>
      </c>
      <c r="O4547" t="s">
        <v>8428</v>
      </c>
      <c r="P4547" t="s">
        <v>7234</v>
      </c>
      <c r="Q4547" t="s">
        <v>3548</v>
      </c>
      <c r="R4547" t="s">
        <v>63</v>
      </c>
      <c r="S4547" t="s">
        <v>108</v>
      </c>
      <c r="T4547" t="s">
        <v>347</v>
      </c>
      <c r="U4547" t="s">
        <v>348</v>
      </c>
      <c r="W4547" t="s">
        <v>114</v>
      </c>
      <c r="X4547">
        <v>1</v>
      </c>
      <c r="Y4547">
        <v>31000</v>
      </c>
      <c r="Z4547">
        <v>0</v>
      </c>
      <c r="AA4547">
        <v>0</v>
      </c>
      <c r="AB4547">
        <v>3568377</v>
      </c>
      <c r="AC4547" t="s">
        <v>47</v>
      </c>
      <c r="AD4547">
        <f>+VLOOKUP(T4547,items!$A$2:$D$1255,4,0)</f>
        <v>0</v>
      </c>
      <c r="AE4547">
        <f>+VLOOKUP(T4547,Tabla1[],5,0)</f>
        <v>0</v>
      </c>
      <c r="AF4547">
        <f t="shared" si="71"/>
        <v>3</v>
      </c>
    </row>
    <row r="4548" spans="1:32" x14ac:dyDescent="0.25">
      <c r="A4548">
        <v>100795</v>
      </c>
      <c r="B4548" t="s">
        <v>9097</v>
      </c>
      <c r="C4548" t="s">
        <v>75</v>
      </c>
      <c r="D4548">
        <v>0</v>
      </c>
      <c r="F4548" t="s">
        <v>303</v>
      </c>
      <c r="G4548" t="s">
        <v>5505</v>
      </c>
      <c r="H4548" t="s">
        <v>9098</v>
      </c>
      <c r="I4548" t="s">
        <v>9099</v>
      </c>
      <c r="J4548" t="s">
        <v>9100</v>
      </c>
      <c r="K4548" t="s">
        <v>9101</v>
      </c>
      <c r="L4548" t="s">
        <v>9102</v>
      </c>
      <c r="M4548" t="s">
        <v>8868</v>
      </c>
      <c r="N4548" t="s">
        <v>759</v>
      </c>
      <c r="O4548" t="s">
        <v>8428</v>
      </c>
      <c r="P4548" t="s">
        <v>7234</v>
      </c>
      <c r="Q4548" t="s">
        <v>3548</v>
      </c>
      <c r="R4548" t="s">
        <v>63</v>
      </c>
      <c r="S4548" t="s">
        <v>108</v>
      </c>
      <c r="T4548" t="s">
        <v>1519</v>
      </c>
      <c r="U4548" t="s">
        <v>1520</v>
      </c>
      <c r="V4548" t="s">
        <v>244</v>
      </c>
      <c r="W4548" t="s">
        <v>114</v>
      </c>
      <c r="X4548">
        <v>1</v>
      </c>
      <c r="Y4548">
        <v>3500</v>
      </c>
      <c r="Z4548">
        <v>0</v>
      </c>
      <c r="AA4548">
        <v>5770</v>
      </c>
      <c r="AB4548">
        <v>8902191</v>
      </c>
      <c r="AC4548" t="s">
        <v>47</v>
      </c>
      <c r="AD4548" t="str">
        <f>+VLOOKUP(T4548,items!$A$2:$D$1255,4,0)</f>
        <v>PERGOLA</v>
      </c>
      <c r="AE4548" t="str">
        <f>+VLOOKUP(T4548,Tabla1[],5,0)</f>
        <v>PERGOLITE</v>
      </c>
      <c r="AF4548">
        <f t="shared" si="71"/>
        <v>3</v>
      </c>
    </row>
    <row r="4549" spans="1:32" x14ac:dyDescent="0.25">
      <c r="A4549">
        <v>100795</v>
      </c>
      <c r="B4549" t="s">
        <v>9097</v>
      </c>
      <c r="C4549" t="s">
        <v>75</v>
      </c>
      <c r="D4549">
        <v>0</v>
      </c>
      <c r="F4549" t="s">
        <v>303</v>
      </c>
      <c r="G4549" t="s">
        <v>5505</v>
      </c>
      <c r="H4549" t="s">
        <v>9098</v>
      </c>
      <c r="I4549" t="s">
        <v>9099</v>
      </c>
      <c r="J4549" t="s">
        <v>9100</v>
      </c>
      <c r="K4549" t="s">
        <v>9101</v>
      </c>
      <c r="L4549" t="s">
        <v>9102</v>
      </c>
      <c r="M4549" t="s">
        <v>8868</v>
      </c>
      <c r="N4549" t="s">
        <v>759</v>
      </c>
      <c r="O4549" t="s">
        <v>8428</v>
      </c>
      <c r="P4549" t="s">
        <v>7234</v>
      </c>
      <c r="Q4549" t="s">
        <v>3548</v>
      </c>
      <c r="R4549" t="s">
        <v>63</v>
      </c>
      <c r="S4549" t="s">
        <v>108</v>
      </c>
      <c r="T4549" t="s">
        <v>1519</v>
      </c>
      <c r="U4549" t="s">
        <v>1520</v>
      </c>
      <c r="V4549" t="s">
        <v>244</v>
      </c>
      <c r="W4549" t="s">
        <v>114</v>
      </c>
      <c r="X4549">
        <v>2</v>
      </c>
      <c r="Y4549">
        <v>3890</v>
      </c>
      <c r="Z4549">
        <v>0</v>
      </c>
      <c r="AA4549">
        <v>3775</v>
      </c>
      <c r="AB4549">
        <v>14628028</v>
      </c>
      <c r="AC4549" t="s">
        <v>47</v>
      </c>
      <c r="AD4549" t="str">
        <f>+VLOOKUP(T4549,items!$A$2:$D$1255,4,0)</f>
        <v>PERGOLA</v>
      </c>
      <c r="AE4549" t="str">
        <f>+VLOOKUP(T4549,Tabla1[],5,0)</f>
        <v>PERGOLITE</v>
      </c>
      <c r="AF4549">
        <f t="shared" si="71"/>
        <v>3</v>
      </c>
    </row>
    <row r="4550" spans="1:32" x14ac:dyDescent="0.25">
      <c r="A4550">
        <v>100809</v>
      </c>
      <c r="B4550" t="s">
        <v>1121</v>
      </c>
      <c r="C4550" t="s">
        <v>75</v>
      </c>
      <c r="D4550">
        <v>0</v>
      </c>
      <c r="F4550" t="s">
        <v>2611</v>
      </c>
      <c r="G4550" t="s">
        <v>5856</v>
      </c>
      <c r="H4550" t="s">
        <v>9103</v>
      </c>
      <c r="I4550" t="s">
        <v>37</v>
      </c>
      <c r="J4550" t="s">
        <v>9104</v>
      </c>
      <c r="K4550" t="s">
        <v>9105</v>
      </c>
      <c r="L4550" t="s">
        <v>37</v>
      </c>
      <c r="M4550" t="s">
        <v>7384</v>
      </c>
      <c r="N4550" t="s">
        <v>7384</v>
      </c>
      <c r="O4550" t="s">
        <v>8032</v>
      </c>
      <c r="P4550" t="s">
        <v>611</v>
      </c>
      <c r="Q4550" t="s">
        <v>611</v>
      </c>
      <c r="R4550" t="s">
        <v>127</v>
      </c>
      <c r="S4550" t="s">
        <v>164</v>
      </c>
      <c r="T4550" t="s">
        <v>1126</v>
      </c>
      <c r="U4550" t="s">
        <v>1127</v>
      </c>
      <c r="X4550">
        <v>10</v>
      </c>
      <c r="Y4550">
        <v>0</v>
      </c>
      <c r="Z4550">
        <v>0</v>
      </c>
      <c r="AA4550">
        <v>0</v>
      </c>
      <c r="AB4550">
        <v>546210</v>
      </c>
      <c r="AC4550" t="s">
        <v>47</v>
      </c>
      <c r="AD4550">
        <f>+VLOOKUP(T4550,items!$A$2:$D$1255,4,0)</f>
        <v>0</v>
      </c>
      <c r="AE4550">
        <f>+VLOOKUP(T4550,Tabla1[],5,0)</f>
        <v>0</v>
      </c>
      <c r="AF4550">
        <f t="shared" si="71"/>
        <v>2</v>
      </c>
    </row>
    <row r="4551" spans="1:32" x14ac:dyDescent="0.25">
      <c r="A4551">
        <v>100823</v>
      </c>
      <c r="B4551" t="s">
        <v>9106</v>
      </c>
      <c r="C4551" t="s">
        <v>33</v>
      </c>
      <c r="D4551">
        <v>0</v>
      </c>
      <c r="F4551" t="s">
        <v>2611</v>
      </c>
      <c r="G4551" t="s">
        <v>3935</v>
      </c>
      <c r="H4551" t="s">
        <v>9107</v>
      </c>
      <c r="I4551" t="s">
        <v>37</v>
      </c>
      <c r="J4551" t="s">
        <v>9108</v>
      </c>
      <c r="K4551" t="s">
        <v>9109</v>
      </c>
      <c r="L4551" t="s">
        <v>9110</v>
      </c>
      <c r="M4551" t="s">
        <v>5505</v>
      </c>
      <c r="N4551" t="s">
        <v>5505</v>
      </c>
      <c r="O4551" t="s">
        <v>8868</v>
      </c>
      <c r="P4551" t="s">
        <v>7004</v>
      </c>
      <c r="Q4551" t="s">
        <v>7086</v>
      </c>
      <c r="R4551" t="s">
        <v>127</v>
      </c>
      <c r="S4551" t="s">
        <v>44</v>
      </c>
      <c r="T4551" t="s">
        <v>2171</v>
      </c>
      <c r="U4551" t="s">
        <v>2172</v>
      </c>
      <c r="W4551" t="s">
        <v>211</v>
      </c>
      <c r="X4551">
        <v>1</v>
      </c>
      <c r="Y4551">
        <v>0</v>
      </c>
      <c r="Z4551">
        <v>0</v>
      </c>
      <c r="AA4551">
        <v>0</v>
      </c>
      <c r="AB4551">
        <v>1920826</v>
      </c>
      <c r="AC4551" t="s">
        <v>47</v>
      </c>
      <c r="AD4551">
        <f>+VLOOKUP(T4551,items!$A$2:$D$1255,4,0)</f>
        <v>0</v>
      </c>
      <c r="AE4551">
        <f>+VLOOKUP(T4551,Tabla1[],5,0)</f>
        <v>0</v>
      </c>
      <c r="AF4551">
        <f t="shared" si="71"/>
        <v>2</v>
      </c>
    </row>
    <row r="4552" spans="1:32" x14ac:dyDescent="0.25">
      <c r="A4552">
        <v>100823</v>
      </c>
      <c r="B4552" t="s">
        <v>9106</v>
      </c>
      <c r="C4552" t="s">
        <v>33</v>
      </c>
      <c r="D4552">
        <v>0</v>
      </c>
      <c r="F4552" t="s">
        <v>2611</v>
      </c>
      <c r="G4552" t="s">
        <v>3935</v>
      </c>
      <c r="H4552" t="s">
        <v>9107</v>
      </c>
      <c r="I4552" t="s">
        <v>37</v>
      </c>
      <c r="J4552" t="s">
        <v>9108</v>
      </c>
      <c r="K4552" t="s">
        <v>9109</v>
      </c>
      <c r="L4552" t="s">
        <v>9110</v>
      </c>
      <c r="M4552" t="s">
        <v>5505</v>
      </c>
      <c r="N4552" t="s">
        <v>5505</v>
      </c>
      <c r="O4552" t="s">
        <v>8868</v>
      </c>
      <c r="P4552" t="s">
        <v>7004</v>
      </c>
      <c r="Q4552" t="s">
        <v>7086</v>
      </c>
      <c r="R4552" t="s">
        <v>127</v>
      </c>
      <c r="S4552" t="s">
        <v>44</v>
      </c>
      <c r="T4552" t="s">
        <v>882</v>
      </c>
      <c r="U4552" t="s">
        <v>883</v>
      </c>
      <c r="V4552" t="s">
        <v>958</v>
      </c>
      <c r="X4552">
        <v>1</v>
      </c>
      <c r="Y4552">
        <v>0</v>
      </c>
      <c r="Z4552">
        <v>0</v>
      </c>
      <c r="AA4552">
        <v>0</v>
      </c>
      <c r="AB4552">
        <v>1997433</v>
      </c>
      <c r="AC4552" t="s">
        <v>47</v>
      </c>
      <c r="AD4552" t="str">
        <f>+VLOOKUP(T4552,items!$A$2:$D$1255,4,0)</f>
        <v>MUEBLES</v>
      </c>
      <c r="AE4552">
        <f>+VLOOKUP(T4552,Tabla1[],5,0)</f>
        <v>0</v>
      </c>
      <c r="AF4552">
        <f t="shared" si="71"/>
        <v>2</v>
      </c>
    </row>
    <row r="4553" spans="1:32" x14ac:dyDescent="0.25">
      <c r="A4553">
        <v>100824</v>
      </c>
      <c r="B4553" t="s">
        <v>6763</v>
      </c>
      <c r="C4553" t="s">
        <v>33</v>
      </c>
      <c r="D4553">
        <v>0</v>
      </c>
      <c r="F4553" t="s">
        <v>1031</v>
      </c>
      <c r="G4553" t="s">
        <v>5125</v>
      </c>
      <c r="H4553" t="s">
        <v>9111</v>
      </c>
      <c r="I4553" t="s">
        <v>37</v>
      </c>
      <c r="J4553" t="s">
        <v>37</v>
      </c>
      <c r="K4553" t="s">
        <v>9112</v>
      </c>
      <c r="L4553" t="s">
        <v>37</v>
      </c>
      <c r="M4553" t="s">
        <v>7943</v>
      </c>
      <c r="N4553" t="s">
        <v>7943</v>
      </c>
      <c r="O4553" t="s">
        <v>760</v>
      </c>
      <c r="P4553" t="s">
        <v>270</v>
      </c>
      <c r="Q4553" t="s">
        <v>270</v>
      </c>
      <c r="R4553" t="s">
        <v>127</v>
      </c>
      <c r="S4553" t="s">
        <v>108</v>
      </c>
      <c r="T4553" t="s">
        <v>9113</v>
      </c>
      <c r="U4553" t="s">
        <v>9114</v>
      </c>
      <c r="X4553">
        <v>13</v>
      </c>
      <c r="Y4553">
        <v>0</v>
      </c>
      <c r="Z4553">
        <v>0</v>
      </c>
      <c r="AA4553">
        <v>0</v>
      </c>
      <c r="AB4553">
        <v>1950000</v>
      </c>
      <c r="AC4553" t="s">
        <v>47</v>
      </c>
      <c r="AD4553">
        <f>+VLOOKUP(T4553,items!$A$2:$D$1255,4,0)</f>
        <v>0</v>
      </c>
      <c r="AE4553">
        <f>+VLOOKUP(T4553,Tabla1[],5,0)</f>
        <v>0</v>
      </c>
      <c r="AF4553">
        <f t="shared" si="71"/>
        <v>3</v>
      </c>
    </row>
    <row r="4554" spans="1:32" x14ac:dyDescent="0.25">
      <c r="A4554">
        <v>100824</v>
      </c>
      <c r="B4554" t="s">
        <v>6763</v>
      </c>
      <c r="C4554" t="s">
        <v>33</v>
      </c>
      <c r="D4554">
        <v>0</v>
      </c>
      <c r="F4554" t="s">
        <v>1031</v>
      </c>
      <c r="G4554" t="s">
        <v>5125</v>
      </c>
      <c r="H4554" t="s">
        <v>9111</v>
      </c>
      <c r="I4554" t="s">
        <v>37</v>
      </c>
      <c r="J4554" t="s">
        <v>37</v>
      </c>
      <c r="K4554" t="s">
        <v>9112</v>
      </c>
      <c r="L4554" t="s">
        <v>37</v>
      </c>
      <c r="M4554" t="s">
        <v>7943</v>
      </c>
      <c r="N4554" t="s">
        <v>7943</v>
      </c>
      <c r="O4554" t="s">
        <v>760</v>
      </c>
      <c r="P4554" t="s">
        <v>270</v>
      </c>
      <c r="Q4554" t="s">
        <v>270</v>
      </c>
      <c r="R4554" t="s">
        <v>127</v>
      </c>
      <c r="S4554" t="s">
        <v>108</v>
      </c>
      <c r="T4554" t="s">
        <v>9115</v>
      </c>
      <c r="U4554" t="s">
        <v>9116</v>
      </c>
      <c r="X4554">
        <v>13</v>
      </c>
      <c r="Y4554">
        <v>0</v>
      </c>
      <c r="Z4554">
        <v>0</v>
      </c>
      <c r="AA4554">
        <v>0</v>
      </c>
      <c r="AB4554">
        <v>1690000</v>
      </c>
      <c r="AC4554" t="s">
        <v>47</v>
      </c>
      <c r="AD4554">
        <f>+VLOOKUP(T4554,items!$A$2:$D$1255,4,0)</f>
        <v>0</v>
      </c>
      <c r="AE4554">
        <f>+VLOOKUP(T4554,Tabla1[],5,0)</f>
        <v>0</v>
      </c>
      <c r="AF4554">
        <f t="shared" si="71"/>
        <v>3</v>
      </c>
    </row>
    <row r="4555" spans="1:32" x14ac:dyDescent="0.25">
      <c r="A4555">
        <v>100835</v>
      </c>
      <c r="B4555" t="s">
        <v>9117</v>
      </c>
      <c r="C4555" t="s">
        <v>33</v>
      </c>
      <c r="D4555">
        <v>0</v>
      </c>
      <c r="F4555" t="s">
        <v>5541</v>
      </c>
      <c r="G4555" t="s">
        <v>310</v>
      </c>
      <c r="H4555" t="s">
        <v>9118</v>
      </c>
      <c r="I4555" t="s">
        <v>37</v>
      </c>
      <c r="J4555" t="s">
        <v>9119</v>
      </c>
      <c r="K4555" t="s">
        <v>9120</v>
      </c>
      <c r="L4555" t="s">
        <v>9121</v>
      </c>
      <c r="M4555" t="s">
        <v>98</v>
      </c>
      <c r="N4555" t="s">
        <v>98</v>
      </c>
      <c r="O4555" t="s">
        <v>5649</v>
      </c>
      <c r="P4555" t="s">
        <v>1149</v>
      </c>
      <c r="Q4555" t="s">
        <v>7005</v>
      </c>
      <c r="R4555" t="s">
        <v>127</v>
      </c>
      <c r="S4555" t="s">
        <v>256</v>
      </c>
      <c r="T4555" t="s">
        <v>2288</v>
      </c>
      <c r="U4555" t="s">
        <v>2289</v>
      </c>
      <c r="V4555" t="s">
        <v>958</v>
      </c>
      <c r="X4555">
        <v>1</v>
      </c>
      <c r="Y4555">
        <v>0</v>
      </c>
      <c r="Z4555">
        <v>0</v>
      </c>
      <c r="AA4555">
        <v>0</v>
      </c>
      <c r="AB4555">
        <v>7891301</v>
      </c>
      <c r="AC4555" t="s">
        <v>47</v>
      </c>
      <c r="AD4555">
        <f>+VLOOKUP(T4555,items!$A$2:$D$1255,4,0)</f>
        <v>0</v>
      </c>
      <c r="AE4555">
        <f>+VLOOKUP(T4555,Tabla1[],5,0)</f>
        <v>0</v>
      </c>
      <c r="AF4555">
        <f t="shared" si="71"/>
        <v>3</v>
      </c>
    </row>
    <row r="4556" spans="1:32" x14ac:dyDescent="0.25">
      <c r="A4556">
        <v>100835</v>
      </c>
      <c r="B4556" t="s">
        <v>9117</v>
      </c>
      <c r="C4556" t="s">
        <v>33</v>
      </c>
      <c r="D4556">
        <v>0</v>
      </c>
      <c r="F4556" t="s">
        <v>5541</v>
      </c>
      <c r="G4556" t="s">
        <v>310</v>
      </c>
      <c r="H4556" t="s">
        <v>9118</v>
      </c>
      <c r="I4556" t="s">
        <v>37</v>
      </c>
      <c r="J4556" t="s">
        <v>9119</v>
      </c>
      <c r="K4556" t="s">
        <v>9120</v>
      </c>
      <c r="L4556" t="s">
        <v>9121</v>
      </c>
      <c r="M4556" t="s">
        <v>98</v>
      </c>
      <c r="N4556" t="s">
        <v>98</v>
      </c>
      <c r="O4556" t="s">
        <v>5649</v>
      </c>
      <c r="P4556" t="s">
        <v>1149</v>
      </c>
      <c r="Q4556" t="s">
        <v>7005</v>
      </c>
      <c r="R4556" t="s">
        <v>127</v>
      </c>
      <c r="S4556" t="s">
        <v>256</v>
      </c>
      <c r="T4556" t="s">
        <v>691</v>
      </c>
      <c r="U4556" t="s">
        <v>692</v>
      </c>
      <c r="X4556">
        <v>1</v>
      </c>
      <c r="Y4556">
        <v>0</v>
      </c>
      <c r="Z4556">
        <v>0</v>
      </c>
      <c r="AA4556">
        <v>0</v>
      </c>
      <c r="AB4556">
        <v>314000</v>
      </c>
      <c r="AC4556" t="s">
        <v>47</v>
      </c>
      <c r="AD4556" t="e">
        <f>+VLOOKUP(T4556,items!$A$2:$D$1255,4,0)</f>
        <v>#N/A</v>
      </c>
      <c r="AE4556" t="e">
        <f>+VLOOKUP(T4556,Tabla1[],5,0)</f>
        <v>#N/A</v>
      </c>
      <c r="AF4556">
        <f t="shared" si="71"/>
        <v>3</v>
      </c>
    </row>
    <row r="4557" spans="1:32" x14ac:dyDescent="0.25">
      <c r="A4557">
        <v>100838</v>
      </c>
      <c r="B4557" t="s">
        <v>7728</v>
      </c>
      <c r="C4557" t="s">
        <v>75</v>
      </c>
      <c r="D4557">
        <v>0</v>
      </c>
      <c r="F4557" t="s">
        <v>5144</v>
      </c>
      <c r="G4557" t="s">
        <v>303</v>
      </c>
      <c r="H4557" t="s">
        <v>9122</v>
      </c>
      <c r="I4557" t="s">
        <v>37</v>
      </c>
      <c r="J4557" t="s">
        <v>9123</v>
      </c>
      <c r="K4557" t="s">
        <v>9124</v>
      </c>
      <c r="L4557" t="s">
        <v>9125</v>
      </c>
      <c r="M4557" t="s">
        <v>308</v>
      </c>
      <c r="N4557" t="s">
        <v>308</v>
      </c>
      <c r="O4557" t="s">
        <v>5856</v>
      </c>
      <c r="P4557" t="s">
        <v>610</v>
      </c>
      <c r="Q4557" t="s">
        <v>611</v>
      </c>
      <c r="R4557" t="s">
        <v>127</v>
      </c>
      <c r="S4557" t="s">
        <v>44</v>
      </c>
      <c r="T4557" t="s">
        <v>5950</v>
      </c>
      <c r="U4557" t="s">
        <v>5951</v>
      </c>
      <c r="X4557">
        <v>1</v>
      </c>
      <c r="Y4557">
        <v>8370</v>
      </c>
      <c r="Z4557">
        <v>0</v>
      </c>
      <c r="AA4557">
        <v>4050</v>
      </c>
      <c r="AB4557">
        <v>1127175</v>
      </c>
      <c r="AC4557" t="s">
        <v>47</v>
      </c>
      <c r="AD4557">
        <f>+VLOOKUP(T4557,items!$A$2:$D$1255,4,0)</f>
        <v>0</v>
      </c>
      <c r="AE4557">
        <f>+VLOOKUP(T4557,Tabla1[],5,0)</f>
        <v>0</v>
      </c>
      <c r="AF4557">
        <f t="shared" si="71"/>
        <v>2</v>
      </c>
    </row>
    <row r="4558" spans="1:32" x14ac:dyDescent="0.25">
      <c r="A4558">
        <v>100838</v>
      </c>
      <c r="B4558" t="s">
        <v>7728</v>
      </c>
      <c r="C4558" t="s">
        <v>75</v>
      </c>
      <c r="D4558">
        <v>0</v>
      </c>
      <c r="F4558" t="s">
        <v>5144</v>
      </c>
      <c r="G4558" t="s">
        <v>303</v>
      </c>
      <c r="H4558" t="s">
        <v>9122</v>
      </c>
      <c r="I4558" t="s">
        <v>37</v>
      </c>
      <c r="J4558" t="s">
        <v>9123</v>
      </c>
      <c r="K4558" t="s">
        <v>9124</v>
      </c>
      <c r="L4558" t="s">
        <v>9125</v>
      </c>
      <c r="M4558" t="s">
        <v>308</v>
      </c>
      <c r="N4558" t="s">
        <v>308</v>
      </c>
      <c r="O4558" t="s">
        <v>5856</v>
      </c>
      <c r="P4558" t="s">
        <v>610</v>
      </c>
      <c r="Q4558" t="s">
        <v>611</v>
      </c>
      <c r="R4558" t="s">
        <v>127</v>
      </c>
      <c r="S4558" t="s">
        <v>44</v>
      </c>
      <c r="T4558" t="s">
        <v>5950</v>
      </c>
      <c r="U4558" t="s">
        <v>5951</v>
      </c>
      <c r="X4558">
        <v>1</v>
      </c>
      <c r="Y4558">
        <v>5000</v>
      </c>
      <c r="Z4558">
        <v>0</v>
      </c>
      <c r="AA4558">
        <v>4050</v>
      </c>
      <c r="AB4558">
        <v>673313</v>
      </c>
      <c r="AC4558" t="s">
        <v>47</v>
      </c>
      <c r="AD4558">
        <f>+VLOOKUP(T4558,items!$A$2:$D$1255,4,0)</f>
        <v>0</v>
      </c>
      <c r="AE4558">
        <f>+VLOOKUP(T4558,Tabla1[],5,0)</f>
        <v>0</v>
      </c>
      <c r="AF4558">
        <f t="shared" si="71"/>
        <v>2</v>
      </c>
    </row>
    <row r="4559" spans="1:32" x14ac:dyDescent="0.25">
      <c r="A4559">
        <v>100838</v>
      </c>
      <c r="B4559" t="s">
        <v>7728</v>
      </c>
      <c r="C4559" t="s">
        <v>75</v>
      </c>
      <c r="D4559">
        <v>0</v>
      </c>
      <c r="F4559" t="s">
        <v>5144</v>
      </c>
      <c r="G4559" t="s">
        <v>303</v>
      </c>
      <c r="H4559" t="s">
        <v>9122</v>
      </c>
      <c r="I4559" t="s">
        <v>37</v>
      </c>
      <c r="J4559" t="s">
        <v>9123</v>
      </c>
      <c r="K4559" t="s">
        <v>9124</v>
      </c>
      <c r="L4559" t="s">
        <v>9125</v>
      </c>
      <c r="M4559" t="s">
        <v>308</v>
      </c>
      <c r="N4559" t="s">
        <v>308</v>
      </c>
      <c r="O4559" t="s">
        <v>5856</v>
      </c>
      <c r="P4559" t="s">
        <v>610</v>
      </c>
      <c r="Q4559" t="s">
        <v>611</v>
      </c>
      <c r="R4559" t="s">
        <v>127</v>
      </c>
      <c r="S4559" t="s">
        <v>44</v>
      </c>
      <c r="T4559" t="s">
        <v>390</v>
      </c>
      <c r="U4559" t="s">
        <v>5952</v>
      </c>
      <c r="X4559">
        <v>1</v>
      </c>
      <c r="Y4559">
        <v>8370</v>
      </c>
      <c r="Z4559">
        <v>0</v>
      </c>
      <c r="AA4559">
        <v>4050</v>
      </c>
      <c r="AB4559">
        <v>999281</v>
      </c>
      <c r="AC4559" t="s">
        <v>47</v>
      </c>
      <c r="AD4559" t="e">
        <f>+VLOOKUP(T4559,items!$A$2:$D$1255,4,0)</f>
        <v>#N/A</v>
      </c>
      <c r="AE4559" t="e">
        <f>+VLOOKUP(T4559,Tabla1[],5,0)</f>
        <v>#N/A</v>
      </c>
      <c r="AF4559">
        <f t="shared" si="71"/>
        <v>2</v>
      </c>
    </row>
    <row r="4560" spans="1:32" x14ac:dyDescent="0.25">
      <c r="A4560">
        <v>100838</v>
      </c>
      <c r="B4560" t="s">
        <v>7728</v>
      </c>
      <c r="C4560" t="s">
        <v>75</v>
      </c>
      <c r="D4560">
        <v>0</v>
      </c>
      <c r="F4560" t="s">
        <v>5144</v>
      </c>
      <c r="G4560" t="s">
        <v>303</v>
      </c>
      <c r="H4560" t="s">
        <v>9122</v>
      </c>
      <c r="I4560" t="s">
        <v>37</v>
      </c>
      <c r="J4560" t="s">
        <v>9123</v>
      </c>
      <c r="K4560" t="s">
        <v>9124</v>
      </c>
      <c r="L4560" t="s">
        <v>9125</v>
      </c>
      <c r="M4560" t="s">
        <v>308</v>
      </c>
      <c r="N4560" t="s">
        <v>308</v>
      </c>
      <c r="O4560" t="s">
        <v>5856</v>
      </c>
      <c r="P4560" t="s">
        <v>610</v>
      </c>
      <c r="Q4560" t="s">
        <v>611</v>
      </c>
      <c r="R4560" t="s">
        <v>127</v>
      </c>
      <c r="S4560" t="s">
        <v>44</v>
      </c>
      <c r="T4560" t="s">
        <v>390</v>
      </c>
      <c r="U4560" t="s">
        <v>5952</v>
      </c>
      <c r="X4560">
        <v>1</v>
      </c>
      <c r="Y4560">
        <v>5000</v>
      </c>
      <c r="Z4560">
        <v>0</v>
      </c>
      <c r="AA4560">
        <v>4050</v>
      </c>
      <c r="AB4560">
        <v>853219</v>
      </c>
      <c r="AC4560" t="s">
        <v>47</v>
      </c>
      <c r="AD4560" t="e">
        <f>+VLOOKUP(T4560,items!$A$2:$D$1255,4,0)</f>
        <v>#N/A</v>
      </c>
      <c r="AE4560" t="e">
        <f>+VLOOKUP(T4560,Tabla1[],5,0)</f>
        <v>#N/A</v>
      </c>
      <c r="AF4560">
        <f t="shared" si="71"/>
        <v>2</v>
      </c>
    </row>
    <row r="4561" spans="1:32" x14ac:dyDescent="0.25">
      <c r="A4561">
        <v>100842</v>
      </c>
      <c r="B4561" t="s">
        <v>9126</v>
      </c>
      <c r="C4561" t="s">
        <v>75</v>
      </c>
      <c r="D4561">
        <v>0</v>
      </c>
      <c r="F4561" t="s">
        <v>5144</v>
      </c>
      <c r="G4561" t="s">
        <v>5505</v>
      </c>
      <c r="H4561" t="s">
        <v>9127</v>
      </c>
      <c r="I4561" t="s">
        <v>9128</v>
      </c>
      <c r="J4561" t="s">
        <v>9129</v>
      </c>
      <c r="K4561" t="s">
        <v>9130</v>
      </c>
      <c r="L4561" t="s">
        <v>9131</v>
      </c>
      <c r="M4561" t="s">
        <v>5542</v>
      </c>
      <c r="N4561" t="s">
        <v>7943</v>
      </c>
      <c r="O4561" t="s">
        <v>2612</v>
      </c>
      <c r="P4561" t="s">
        <v>611</v>
      </c>
      <c r="Q4561" t="s">
        <v>268</v>
      </c>
      <c r="R4561" t="s">
        <v>127</v>
      </c>
      <c r="S4561" t="s">
        <v>256</v>
      </c>
      <c r="T4561" t="s">
        <v>94</v>
      </c>
      <c r="U4561" t="s">
        <v>95</v>
      </c>
      <c r="X4561">
        <v>1</v>
      </c>
      <c r="Y4561">
        <v>0</v>
      </c>
      <c r="Z4561">
        <v>0</v>
      </c>
      <c r="AA4561">
        <v>0</v>
      </c>
      <c r="AB4561">
        <v>200000</v>
      </c>
      <c r="AC4561" t="s">
        <v>47</v>
      </c>
      <c r="AD4561" t="e">
        <f>+VLOOKUP(T4561,items!$A$2:$D$1255,4,0)</f>
        <v>#N/A</v>
      </c>
      <c r="AE4561" t="e">
        <f>+VLOOKUP(T4561,Tabla1[],5,0)</f>
        <v>#N/A</v>
      </c>
      <c r="AF4561">
        <f t="shared" si="71"/>
        <v>2</v>
      </c>
    </row>
    <row r="4562" spans="1:32" x14ac:dyDescent="0.25">
      <c r="A4562">
        <v>100842</v>
      </c>
      <c r="B4562" t="s">
        <v>9126</v>
      </c>
      <c r="C4562" t="s">
        <v>75</v>
      </c>
      <c r="D4562">
        <v>0</v>
      </c>
      <c r="F4562" t="s">
        <v>5144</v>
      </c>
      <c r="G4562" t="s">
        <v>5505</v>
      </c>
      <c r="H4562" t="s">
        <v>9127</v>
      </c>
      <c r="I4562" t="s">
        <v>9128</v>
      </c>
      <c r="J4562" t="s">
        <v>9129</v>
      </c>
      <c r="K4562" t="s">
        <v>9130</v>
      </c>
      <c r="L4562" t="s">
        <v>9131</v>
      </c>
      <c r="M4562" t="s">
        <v>5542</v>
      </c>
      <c r="N4562" t="s">
        <v>7943</v>
      </c>
      <c r="O4562" t="s">
        <v>2612</v>
      </c>
      <c r="P4562" t="s">
        <v>611</v>
      </c>
      <c r="Q4562" t="s">
        <v>268</v>
      </c>
      <c r="R4562" t="s">
        <v>127</v>
      </c>
      <c r="S4562" t="s">
        <v>256</v>
      </c>
      <c r="T4562" t="s">
        <v>857</v>
      </c>
      <c r="U4562" t="s">
        <v>858</v>
      </c>
      <c r="V4562" t="s">
        <v>958</v>
      </c>
      <c r="W4562" t="s">
        <v>1095</v>
      </c>
      <c r="X4562">
        <v>1</v>
      </c>
      <c r="Y4562">
        <v>4000</v>
      </c>
      <c r="Z4562">
        <v>0</v>
      </c>
      <c r="AA4562">
        <v>2000</v>
      </c>
      <c r="AB4562">
        <v>3592184</v>
      </c>
      <c r="AC4562" t="s">
        <v>47</v>
      </c>
      <c r="AD4562" t="str">
        <f>+VLOOKUP(T4562,items!$A$2:$D$1255,4,0)</f>
        <v>SOMBRALINA</v>
      </c>
      <c r="AE4562" t="str">
        <f>+VLOOKUP(T4562,Tabla1[],5,0)</f>
        <v>MANUAL</v>
      </c>
      <c r="AF4562">
        <f t="shared" si="71"/>
        <v>2</v>
      </c>
    </row>
    <row r="4563" spans="1:32" x14ac:dyDescent="0.25">
      <c r="A4563">
        <v>100842</v>
      </c>
      <c r="B4563" t="s">
        <v>9126</v>
      </c>
      <c r="C4563" t="s">
        <v>75</v>
      </c>
      <c r="D4563">
        <v>0</v>
      </c>
      <c r="F4563" t="s">
        <v>5144</v>
      </c>
      <c r="G4563" t="s">
        <v>5505</v>
      </c>
      <c r="H4563" t="s">
        <v>9127</v>
      </c>
      <c r="I4563" t="s">
        <v>9128</v>
      </c>
      <c r="J4563" t="s">
        <v>9129</v>
      </c>
      <c r="K4563" t="s">
        <v>9130</v>
      </c>
      <c r="L4563" t="s">
        <v>9131</v>
      </c>
      <c r="M4563" t="s">
        <v>5542</v>
      </c>
      <c r="N4563" t="s">
        <v>7943</v>
      </c>
      <c r="O4563" t="s">
        <v>2612</v>
      </c>
      <c r="P4563" t="s">
        <v>611</v>
      </c>
      <c r="Q4563" t="s">
        <v>268</v>
      </c>
      <c r="R4563" t="s">
        <v>127</v>
      </c>
      <c r="S4563" t="s">
        <v>256</v>
      </c>
      <c r="T4563" t="s">
        <v>392</v>
      </c>
      <c r="U4563" t="s">
        <v>393</v>
      </c>
      <c r="X4563">
        <v>1</v>
      </c>
      <c r="Y4563">
        <v>0</v>
      </c>
      <c r="Z4563">
        <v>0</v>
      </c>
      <c r="AA4563">
        <v>0</v>
      </c>
      <c r="AB4563">
        <v>160000</v>
      </c>
      <c r="AC4563" t="s">
        <v>47</v>
      </c>
      <c r="AD4563" t="e">
        <f>+VLOOKUP(T4563,items!$A$2:$D$1255,4,0)</f>
        <v>#N/A</v>
      </c>
      <c r="AE4563" t="e">
        <f>+VLOOKUP(T4563,Tabla1[],5,0)</f>
        <v>#N/A</v>
      </c>
      <c r="AF4563">
        <f t="shared" si="71"/>
        <v>2</v>
      </c>
    </row>
    <row r="4564" spans="1:32" x14ac:dyDescent="0.25">
      <c r="A4564">
        <v>100858</v>
      </c>
      <c r="B4564" t="s">
        <v>6354</v>
      </c>
      <c r="C4564" t="s">
        <v>75</v>
      </c>
      <c r="D4564">
        <v>0</v>
      </c>
      <c r="F4564" t="s">
        <v>3427</v>
      </c>
      <c r="G4564" t="s">
        <v>3935</v>
      </c>
      <c r="H4564" t="s">
        <v>9132</v>
      </c>
      <c r="I4564" t="s">
        <v>9133</v>
      </c>
      <c r="J4564" t="s">
        <v>9134</v>
      </c>
      <c r="K4564" t="s">
        <v>9135</v>
      </c>
      <c r="L4564" t="s">
        <v>9136</v>
      </c>
      <c r="M4564" t="s">
        <v>5505</v>
      </c>
      <c r="N4564" t="s">
        <v>7943</v>
      </c>
      <c r="O4564" t="s">
        <v>7384</v>
      </c>
      <c r="P4564" t="s">
        <v>8032</v>
      </c>
      <c r="Q4564" t="s">
        <v>268</v>
      </c>
      <c r="R4564" t="s">
        <v>63</v>
      </c>
      <c r="S4564" t="s">
        <v>108</v>
      </c>
      <c r="T4564" t="s">
        <v>7210</v>
      </c>
      <c r="U4564" t="s">
        <v>7211</v>
      </c>
      <c r="V4564" t="s">
        <v>1147</v>
      </c>
      <c r="W4564" t="s">
        <v>114</v>
      </c>
      <c r="X4564">
        <v>2</v>
      </c>
      <c r="Y4564">
        <v>1500</v>
      </c>
      <c r="Z4564">
        <v>0</v>
      </c>
      <c r="AA4564">
        <v>0</v>
      </c>
      <c r="AB4564">
        <v>1275000</v>
      </c>
      <c r="AC4564" t="s">
        <v>47</v>
      </c>
      <c r="AD4564">
        <f>+VLOOKUP(T4564,items!$A$2:$D$1255,4,0)</f>
        <v>0</v>
      </c>
      <c r="AE4564">
        <f>+VLOOKUP(T4564,Tabla1[],5,0)</f>
        <v>0</v>
      </c>
      <c r="AF4564">
        <f t="shared" si="71"/>
        <v>2</v>
      </c>
    </row>
    <row r="4565" spans="1:32" x14ac:dyDescent="0.25">
      <c r="A4565">
        <v>100862</v>
      </c>
      <c r="B4565" t="s">
        <v>9137</v>
      </c>
      <c r="C4565" t="s">
        <v>33</v>
      </c>
      <c r="D4565">
        <v>0</v>
      </c>
      <c r="F4565" t="s">
        <v>4321</v>
      </c>
      <c r="G4565" t="s">
        <v>308</v>
      </c>
      <c r="H4565" t="s">
        <v>9138</v>
      </c>
      <c r="I4565" t="s">
        <v>37</v>
      </c>
      <c r="J4565" t="s">
        <v>9139</v>
      </c>
      <c r="K4565" t="s">
        <v>9140</v>
      </c>
      <c r="L4565" t="s">
        <v>9141</v>
      </c>
      <c r="M4565" t="s">
        <v>5125</v>
      </c>
      <c r="N4565" t="s">
        <v>5125</v>
      </c>
      <c r="O4565" t="s">
        <v>77</v>
      </c>
      <c r="P4565" t="s">
        <v>310</v>
      </c>
      <c r="Q4565" t="s">
        <v>98</v>
      </c>
      <c r="R4565" t="s">
        <v>63</v>
      </c>
      <c r="S4565" t="s">
        <v>108</v>
      </c>
      <c r="T4565" t="s">
        <v>1865</v>
      </c>
      <c r="U4565" t="s">
        <v>1866</v>
      </c>
      <c r="V4565" t="s">
        <v>1802</v>
      </c>
      <c r="X4565">
        <v>1</v>
      </c>
      <c r="Y4565">
        <v>0</v>
      </c>
      <c r="Z4565">
        <v>0</v>
      </c>
      <c r="AA4565">
        <v>0</v>
      </c>
      <c r="AB4565">
        <v>615784</v>
      </c>
      <c r="AC4565" t="s">
        <v>47</v>
      </c>
      <c r="AD4565" t="str">
        <f>+VLOOKUP(T4565,items!$A$2:$D$1255,4,0)</f>
        <v>MUEBLES</v>
      </c>
      <c r="AE4565">
        <f>+VLOOKUP(T4565,Tabla1[],5,0)</f>
        <v>0</v>
      </c>
      <c r="AF4565">
        <f t="shared" si="71"/>
        <v>2</v>
      </c>
    </row>
    <row r="4566" spans="1:32" x14ac:dyDescent="0.25">
      <c r="A4566">
        <v>100862</v>
      </c>
      <c r="B4566" t="s">
        <v>9137</v>
      </c>
      <c r="C4566" t="s">
        <v>33</v>
      </c>
      <c r="D4566">
        <v>0</v>
      </c>
      <c r="F4566" t="s">
        <v>4321</v>
      </c>
      <c r="G4566" t="s">
        <v>308</v>
      </c>
      <c r="H4566" t="s">
        <v>9138</v>
      </c>
      <c r="I4566" t="s">
        <v>37</v>
      </c>
      <c r="J4566" t="s">
        <v>9139</v>
      </c>
      <c r="K4566" t="s">
        <v>9140</v>
      </c>
      <c r="L4566" t="s">
        <v>9141</v>
      </c>
      <c r="M4566" t="s">
        <v>5125</v>
      </c>
      <c r="N4566" t="s">
        <v>5125</v>
      </c>
      <c r="O4566" t="s">
        <v>77</v>
      </c>
      <c r="P4566" t="s">
        <v>310</v>
      </c>
      <c r="Q4566" t="s">
        <v>98</v>
      </c>
      <c r="R4566" t="s">
        <v>63</v>
      </c>
      <c r="S4566" t="s">
        <v>108</v>
      </c>
      <c r="T4566" t="s">
        <v>2014</v>
      </c>
      <c r="U4566" t="s">
        <v>2015</v>
      </c>
      <c r="W4566" t="s">
        <v>117</v>
      </c>
      <c r="X4566">
        <v>1</v>
      </c>
      <c r="Y4566">
        <v>0</v>
      </c>
      <c r="Z4566">
        <v>0</v>
      </c>
      <c r="AA4566">
        <v>0</v>
      </c>
      <c r="AB4566">
        <v>1030672</v>
      </c>
      <c r="AC4566" t="s">
        <v>47</v>
      </c>
      <c r="AD4566" t="str">
        <f>+VLOOKUP(T4566,items!$A$2:$D$1255,4,0)</f>
        <v>MUEBLES</v>
      </c>
      <c r="AE4566">
        <f>+VLOOKUP(T4566,Tabla1[],5,0)</f>
        <v>0</v>
      </c>
      <c r="AF4566">
        <f t="shared" si="71"/>
        <v>2</v>
      </c>
    </row>
    <row r="4567" spans="1:32" x14ac:dyDescent="0.25">
      <c r="A4567">
        <v>100862</v>
      </c>
      <c r="B4567" t="s">
        <v>9137</v>
      </c>
      <c r="C4567" t="s">
        <v>33</v>
      </c>
      <c r="D4567">
        <v>0</v>
      </c>
      <c r="F4567" t="s">
        <v>4321</v>
      </c>
      <c r="G4567" t="s">
        <v>308</v>
      </c>
      <c r="H4567" t="s">
        <v>9138</v>
      </c>
      <c r="I4567" t="s">
        <v>37</v>
      </c>
      <c r="J4567" t="s">
        <v>9139</v>
      </c>
      <c r="K4567" t="s">
        <v>9140</v>
      </c>
      <c r="L4567" t="s">
        <v>9141</v>
      </c>
      <c r="M4567" t="s">
        <v>5125</v>
      </c>
      <c r="N4567" t="s">
        <v>5125</v>
      </c>
      <c r="O4567" t="s">
        <v>77</v>
      </c>
      <c r="P4567" t="s">
        <v>310</v>
      </c>
      <c r="Q4567" t="s">
        <v>98</v>
      </c>
      <c r="R4567" t="s">
        <v>63</v>
      </c>
      <c r="S4567" t="s">
        <v>108</v>
      </c>
      <c r="T4567" t="s">
        <v>1196</v>
      </c>
      <c r="U4567" t="s">
        <v>1197</v>
      </c>
      <c r="V4567" t="s">
        <v>859</v>
      </c>
      <c r="W4567" t="s">
        <v>117</v>
      </c>
      <c r="X4567">
        <v>1</v>
      </c>
      <c r="Y4567">
        <v>0</v>
      </c>
      <c r="Z4567">
        <v>0</v>
      </c>
      <c r="AA4567">
        <v>0</v>
      </c>
      <c r="AB4567">
        <v>4136028</v>
      </c>
      <c r="AC4567" t="s">
        <v>47</v>
      </c>
      <c r="AD4567" t="str">
        <f>+VLOOKUP(T4567,items!$A$2:$D$1255,4,0)</f>
        <v>MUEBLES</v>
      </c>
      <c r="AE4567">
        <f>+VLOOKUP(T4567,Tabla1[],5,0)</f>
        <v>0</v>
      </c>
      <c r="AF4567">
        <f t="shared" si="71"/>
        <v>2</v>
      </c>
    </row>
    <row r="4568" spans="1:32" x14ac:dyDescent="0.25">
      <c r="A4568">
        <v>100862</v>
      </c>
      <c r="B4568" t="s">
        <v>9137</v>
      </c>
      <c r="C4568" t="s">
        <v>33</v>
      </c>
      <c r="D4568">
        <v>0</v>
      </c>
      <c r="F4568" t="s">
        <v>4321</v>
      </c>
      <c r="G4568" t="s">
        <v>308</v>
      </c>
      <c r="H4568" t="s">
        <v>9138</v>
      </c>
      <c r="I4568" t="s">
        <v>37</v>
      </c>
      <c r="J4568" t="s">
        <v>9139</v>
      </c>
      <c r="K4568" t="s">
        <v>9140</v>
      </c>
      <c r="L4568" t="s">
        <v>9141</v>
      </c>
      <c r="M4568" t="s">
        <v>5125</v>
      </c>
      <c r="N4568" t="s">
        <v>5125</v>
      </c>
      <c r="O4568" t="s">
        <v>77</v>
      </c>
      <c r="P4568" t="s">
        <v>310</v>
      </c>
      <c r="Q4568" t="s">
        <v>98</v>
      </c>
      <c r="R4568" t="s">
        <v>63</v>
      </c>
      <c r="S4568" t="s">
        <v>108</v>
      </c>
      <c r="T4568" t="s">
        <v>314</v>
      </c>
      <c r="U4568" t="s">
        <v>315</v>
      </c>
      <c r="X4568">
        <v>1</v>
      </c>
      <c r="Y4568">
        <v>0</v>
      </c>
      <c r="Z4568">
        <v>0</v>
      </c>
      <c r="AA4568">
        <v>0</v>
      </c>
      <c r="AB4568">
        <v>100000</v>
      </c>
      <c r="AC4568" t="s">
        <v>47</v>
      </c>
      <c r="AD4568">
        <f>+VLOOKUP(T4568,items!$A$2:$D$1255,4,0)</f>
        <v>0</v>
      </c>
      <c r="AE4568">
        <f>+VLOOKUP(T4568,Tabla1[],5,0)</f>
        <v>0</v>
      </c>
      <c r="AF4568">
        <f t="shared" si="71"/>
        <v>2</v>
      </c>
    </row>
    <row r="4569" spans="1:32" x14ac:dyDescent="0.25">
      <c r="A4569">
        <v>100865</v>
      </c>
      <c r="B4569" t="s">
        <v>6056</v>
      </c>
      <c r="C4569" t="s">
        <v>1065</v>
      </c>
      <c r="D4569">
        <v>0</v>
      </c>
      <c r="F4569" t="s">
        <v>4321</v>
      </c>
      <c r="G4569" t="s">
        <v>4321</v>
      </c>
      <c r="H4569" t="s">
        <v>9142</v>
      </c>
      <c r="I4569" t="s">
        <v>37</v>
      </c>
      <c r="J4569" t="s">
        <v>37</v>
      </c>
      <c r="K4569" t="s">
        <v>9143</v>
      </c>
      <c r="L4569" t="s">
        <v>37</v>
      </c>
      <c r="M4569" t="s">
        <v>3935</v>
      </c>
      <c r="N4569" t="s">
        <v>3935</v>
      </c>
      <c r="O4569" t="s">
        <v>303</v>
      </c>
      <c r="P4569" t="s">
        <v>5125</v>
      </c>
      <c r="Q4569" t="s">
        <v>303</v>
      </c>
      <c r="R4569" t="s">
        <v>127</v>
      </c>
      <c r="S4569" t="s">
        <v>44</v>
      </c>
      <c r="T4569" t="s">
        <v>1232</v>
      </c>
      <c r="U4569" t="s">
        <v>1233</v>
      </c>
      <c r="X4569">
        <v>1</v>
      </c>
      <c r="Y4569">
        <v>0</v>
      </c>
      <c r="Z4569">
        <v>0</v>
      </c>
      <c r="AA4569">
        <v>0</v>
      </c>
      <c r="AB4569">
        <v>198000</v>
      </c>
      <c r="AC4569" t="s">
        <v>47</v>
      </c>
      <c r="AD4569">
        <f>+VLOOKUP(T4569,items!$A$2:$D$1255,4,0)</f>
        <v>0</v>
      </c>
      <c r="AE4569">
        <f>+VLOOKUP(T4569,Tabla1[],5,0)</f>
        <v>0</v>
      </c>
      <c r="AF4569">
        <f t="shared" si="71"/>
        <v>1</v>
      </c>
    </row>
    <row r="4570" spans="1:32" x14ac:dyDescent="0.25">
      <c r="A4570">
        <v>100877</v>
      </c>
      <c r="B4570" t="s">
        <v>9144</v>
      </c>
      <c r="C4570" t="s">
        <v>75</v>
      </c>
      <c r="D4570">
        <v>0</v>
      </c>
      <c r="F4570" t="s">
        <v>4321</v>
      </c>
      <c r="G4570" t="s">
        <v>4321</v>
      </c>
      <c r="H4570" t="s">
        <v>9145</v>
      </c>
      <c r="I4570" t="s">
        <v>37</v>
      </c>
      <c r="J4570" t="s">
        <v>9146</v>
      </c>
      <c r="K4570" t="s">
        <v>9147</v>
      </c>
      <c r="L4570" t="s">
        <v>37</v>
      </c>
      <c r="M4570" t="s">
        <v>3935</v>
      </c>
      <c r="N4570" t="s">
        <v>3935</v>
      </c>
      <c r="O4570" t="s">
        <v>5505</v>
      </c>
      <c r="P4570" t="s">
        <v>308</v>
      </c>
      <c r="Q4570" t="s">
        <v>308</v>
      </c>
      <c r="R4570" t="s">
        <v>127</v>
      </c>
      <c r="S4570" t="s">
        <v>164</v>
      </c>
      <c r="T4570" t="s">
        <v>816</v>
      </c>
      <c r="U4570" t="s">
        <v>817</v>
      </c>
      <c r="X4570">
        <v>1</v>
      </c>
      <c r="Y4570">
        <v>0</v>
      </c>
      <c r="Z4570">
        <v>0</v>
      </c>
      <c r="AA4570">
        <v>0</v>
      </c>
      <c r="AB4570">
        <v>170000</v>
      </c>
      <c r="AC4570" t="s">
        <v>47</v>
      </c>
      <c r="AD4570">
        <f>+VLOOKUP(T4570,items!$A$2:$D$1255,4,0)</f>
        <v>0</v>
      </c>
      <c r="AE4570">
        <f>+VLOOKUP(T4570,Tabla1[],5,0)</f>
        <v>0</v>
      </c>
      <c r="AF4570">
        <f t="shared" si="71"/>
        <v>1</v>
      </c>
    </row>
    <row r="4571" spans="1:32" x14ac:dyDescent="0.25">
      <c r="A4571">
        <v>100881</v>
      </c>
      <c r="B4571" t="s">
        <v>1311</v>
      </c>
      <c r="C4571" t="s">
        <v>75</v>
      </c>
      <c r="D4571">
        <v>0</v>
      </c>
      <c r="F4571" t="s">
        <v>4321</v>
      </c>
      <c r="G4571" t="s">
        <v>3935</v>
      </c>
      <c r="H4571" t="s">
        <v>9148</v>
      </c>
      <c r="I4571" t="s">
        <v>37</v>
      </c>
      <c r="J4571" t="s">
        <v>9149</v>
      </c>
      <c r="K4571" t="s">
        <v>9150</v>
      </c>
      <c r="L4571" t="s">
        <v>37</v>
      </c>
      <c r="M4571" t="s">
        <v>5505</v>
      </c>
      <c r="N4571" t="s">
        <v>5505</v>
      </c>
      <c r="O4571" t="s">
        <v>5542</v>
      </c>
      <c r="P4571" t="s">
        <v>5125</v>
      </c>
      <c r="Q4571" t="s">
        <v>5125</v>
      </c>
      <c r="R4571" t="s">
        <v>127</v>
      </c>
      <c r="S4571" t="s">
        <v>346</v>
      </c>
      <c r="T4571" t="s">
        <v>3667</v>
      </c>
      <c r="U4571" t="s">
        <v>884</v>
      </c>
      <c r="X4571">
        <v>18</v>
      </c>
      <c r="Y4571">
        <v>0</v>
      </c>
      <c r="Z4571">
        <v>0</v>
      </c>
      <c r="AA4571">
        <v>0</v>
      </c>
      <c r="AB4571">
        <v>946800</v>
      </c>
      <c r="AC4571" t="s">
        <v>47</v>
      </c>
      <c r="AD4571">
        <f>+VLOOKUP(T4571,items!$A$2:$D$1255,4,0)</f>
        <v>0</v>
      </c>
      <c r="AE4571">
        <f>+VLOOKUP(T4571,Tabla1[],5,0)</f>
        <v>0</v>
      </c>
      <c r="AF4571">
        <f t="shared" si="71"/>
        <v>2</v>
      </c>
    </row>
    <row r="4572" spans="1:32" x14ac:dyDescent="0.25">
      <c r="A4572">
        <v>100883</v>
      </c>
      <c r="B4572" t="s">
        <v>9151</v>
      </c>
      <c r="C4572" t="s">
        <v>75</v>
      </c>
      <c r="D4572">
        <v>0</v>
      </c>
      <c r="F4572" t="s">
        <v>104</v>
      </c>
      <c r="G4572" t="s">
        <v>9152</v>
      </c>
      <c r="H4572" t="s">
        <v>9153</v>
      </c>
      <c r="I4572" t="s">
        <v>37</v>
      </c>
      <c r="J4572" t="s">
        <v>9154</v>
      </c>
      <c r="K4572" t="s">
        <v>9155</v>
      </c>
      <c r="L4572" t="s">
        <v>9156</v>
      </c>
      <c r="M4572" t="s">
        <v>9157</v>
      </c>
      <c r="N4572" t="s">
        <v>9157</v>
      </c>
      <c r="O4572" t="s">
        <v>9158</v>
      </c>
      <c r="P4572" t="s">
        <v>9159</v>
      </c>
      <c r="Q4572" t="s">
        <v>9160</v>
      </c>
      <c r="R4572" t="s">
        <v>127</v>
      </c>
      <c r="S4572" t="s">
        <v>44</v>
      </c>
      <c r="T4572" t="s">
        <v>7629</v>
      </c>
      <c r="U4572" t="s">
        <v>7630</v>
      </c>
      <c r="X4572">
        <v>10</v>
      </c>
      <c r="Y4572">
        <v>0</v>
      </c>
      <c r="Z4572">
        <v>0</v>
      </c>
      <c r="AA4572">
        <v>0</v>
      </c>
      <c r="AB4572">
        <v>1480000</v>
      </c>
      <c r="AC4572" t="s">
        <v>47</v>
      </c>
      <c r="AD4572">
        <f>+VLOOKUP(T4572,items!$A$2:$D$1255,4,0)</f>
        <v>0</v>
      </c>
      <c r="AE4572">
        <f>+VLOOKUP(T4572,Tabla1[],5,0)</f>
        <v>0</v>
      </c>
      <c r="AF4572">
        <f t="shared" si="71"/>
        <v>9</v>
      </c>
    </row>
    <row r="4573" spans="1:32" x14ac:dyDescent="0.25">
      <c r="A4573">
        <v>100883</v>
      </c>
      <c r="B4573" t="s">
        <v>9151</v>
      </c>
      <c r="C4573" t="s">
        <v>75</v>
      </c>
      <c r="D4573">
        <v>0</v>
      </c>
      <c r="F4573" t="s">
        <v>104</v>
      </c>
      <c r="G4573" t="s">
        <v>9152</v>
      </c>
      <c r="H4573" t="s">
        <v>9153</v>
      </c>
      <c r="I4573" t="s">
        <v>37</v>
      </c>
      <c r="J4573" t="s">
        <v>9154</v>
      </c>
      <c r="K4573" t="s">
        <v>9155</v>
      </c>
      <c r="L4573" t="s">
        <v>9156</v>
      </c>
      <c r="M4573" t="s">
        <v>9157</v>
      </c>
      <c r="N4573" t="s">
        <v>9157</v>
      </c>
      <c r="O4573" t="s">
        <v>9158</v>
      </c>
      <c r="P4573" t="s">
        <v>9159</v>
      </c>
      <c r="Q4573" t="s">
        <v>9160</v>
      </c>
      <c r="R4573" t="s">
        <v>127</v>
      </c>
      <c r="S4573" t="s">
        <v>44</v>
      </c>
      <c r="T4573" t="s">
        <v>2089</v>
      </c>
      <c r="U4573" t="s">
        <v>2090</v>
      </c>
      <c r="X4573">
        <v>3</v>
      </c>
      <c r="Y4573">
        <v>0</v>
      </c>
      <c r="Z4573">
        <v>0</v>
      </c>
      <c r="AA4573">
        <v>0</v>
      </c>
      <c r="AB4573">
        <v>1683360</v>
      </c>
      <c r="AC4573" t="s">
        <v>47</v>
      </c>
      <c r="AD4573">
        <f>+VLOOKUP(T4573,items!$A$2:$D$1255,4,0)</f>
        <v>0</v>
      </c>
      <c r="AE4573">
        <f>+VLOOKUP(T4573,Tabla1[],5,0)</f>
        <v>0</v>
      </c>
      <c r="AF4573">
        <f t="shared" si="71"/>
        <v>9</v>
      </c>
    </row>
    <row r="4574" spans="1:32" x14ac:dyDescent="0.25">
      <c r="A4574">
        <v>100883</v>
      </c>
      <c r="B4574" t="s">
        <v>9151</v>
      </c>
      <c r="C4574" t="s">
        <v>75</v>
      </c>
      <c r="D4574">
        <v>0</v>
      </c>
      <c r="F4574" t="s">
        <v>104</v>
      </c>
      <c r="G4574" t="s">
        <v>9152</v>
      </c>
      <c r="H4574" t="s">
        <v>9153</v>
      </c>
      <c r="I4574" t="s">
        <v>37</v>
      </c>
      <c r="J4574" t="s">
        <v>9154</v>
      </c>
      <c r="K4574" t="s">
        <v>9155</v>
      </c>
      <c r="L4574" t="s">
        <v>9156</v>
      </c>
      <c r="M4574" t="s">
        <v>9157</v>
      </c>
      <c r="N4574" t="s">
        <v>9157</v>
      </c>
      <c r="O4574" t="s">
        <v>9158</v>
      </c>
      <c r="P4574" t="s">
        <v>9159</v>
      </c>
      <c r="Q4574" t="s">
        <v>9160</v>
      </c>
      <c r="R4574" t="s">
        <v>127</v>
      </c>
      <c r="S4574" t="s">
        <v>44</v>
      </c>
      <c r="T4574" t="s">
        <v>7509</v>
      </c>
      <c r="U4574" t="s">
        <v>7510</v>
      </c>
      <c r="X4574">
        <v>2</v>
      </c>
      <c r="Y4574">
        <v>0</v>
      </c>
      <c r="Z4574">
        <v>0</v>
      </c>
      <c r="AA4574">
        <v>0</v>
      </c>
      <c r="AB4574">
        <v>200000</v>
      </c>
      <c r="AC4574" t="s">
        <v>47</v>
      </c>
      <c r="AD4574">
        <f>+VLOOKUP(T4574,items!$A$2:$D$1255,4,0)</f>
        <v>0</v>
      </c>
      <c r="AE4574">
        <f>+VLOOKUP(T4574,Tabla1[],5,0)</f>
        <v>0</v>
      </c>
      <c r="AF4574">
        <f t="shared" si="71"/>
        <v>9</v>
      </c>
    </row>
    <row r="4575" spans="1:32" x14ac:dyDescent="0.25">
      <c r="A4575">
        <v>100883</v>
      </c>
      <c r="B4575" t="s">
        <v>9151</v>
      </c>
      <c r="C4575" t="s">
        <v>75</v>
      </c>
      <c r="D4575">
        <v>0</v>
      </c>
      <c r="F4575" t="s">
        <v>104</v>
      </c>
      <c r="G4575" t="s">
        <v>9152</v>
      </c>
      <c r="H4575" t="s">
        <v>9153</v>
      </c>
      <c r="I4575" t="s">
        <v>37</v>
      </c>
      <c r="J4575" t="s">
        <v>9154</v>
      </c>
      <c r="K4575" t="s">
        <v>9155</v>
      </c>
      <c r="L4575" t="s">
        <v>9156</v>
      </c>
      <c r="M4575" t="s">
        <v>9157</v>
      </c>
      <c r="N4575" t="s">
        <v>9157</v>
      </c>
      <c r="O4575" t="s">
        <v>9158</v>
      </c>
      <c r="P4575" t="s">
        <v>9159</v>
      </c>
      <c r="Q4575" t="s">
        <v>9160</v>
      </c>
      <c r="R4575" t="s">
        <v>127</v>
      </c>
      <c r="S4575" t="s">
        <v>44</v>
      </c>
      <c r="T4575" t="s">
        <v>5950</v>
      </c>
      <c r="U4575" t="s">
        <v>5951</v>
      </c>
      <c r="X4575">
        <v>2</v>
      </c>
      <c r="Y4575">
        <v>9000</v>
      </c>
      <c r="Z4575">
        <v>0</v>
      </c>
      <c r="AA4575">
        <v>6000</v>
      </c>
      <c r="AB4575">
        <v>2940000</v>
      </c>
      <c r="AC4575" t="s">
        <v>47</v>
      </c>
      <c r="AD4575">
        <f>+VLOOKUP(T4575,items!$A$2:$D$1255,4,0)</f>
        <v>0</v>
      </c>
      <c r="AE4575">
        <f>+VLOOKUP(T4575,Tabla1[],5,0)</f>
        <v>0</v>
      </c>
      <c r="AF4575">
        <f t="shared" si="71"/>
        <v>9</v>
      </c>
    </row>
    <row r="4576" spans="1:32" x14ac:dyDescent="0.25">
      <c r="A4576">
        <v>100883</v>
      </c>
      <c r="B4576" t="s">
        <v>9151</v>
      </c>
      <c r="C4576" t="s">
        <v>75</v>
      </c>
      <c r="D4576">
        <v>0</v>
      </c>
      <c r="F4576" t="s">
        <v>104</v>
      </c>
      <c r="G4576" t="s">
        <v>9152</v>
      </c>
      <c r="H4576" t="s">
        <v>9153</v>
      </c>
      <c r="I4576" t="s">
        <v>37</v>
      </c>
      <c r="J4576" t="s">
        <v>9154</v>
      </c>
      <c r="K4576" t="s">
        <v>9155</v>
      </c>
      <c r="L4576" t="s">
        <v>9156</v>
      </c>
      <c r="M4576" t="s">
        <v>9157</v>
      </c>
      <c r="N4576" t="s">
        <v>9157</v>
      </c>
      <c r="O4576" t="s">
        <v>9158</v>
      </c>
      <c r="P4576" t="s">
        <v>9159</v>
      </c>
      <c r="Q4576" t="s">
        <v>9160</v>
      </c>
      <c r="R4576" t="s">
        <v>127</v>
      </c>
      <c r="S4576" t="s">
        <v>44</v>
      </c>
      <c r="T4576" t="s">
        <v>94</v>
      </c>
      <c r="U4576" t="s">
        <v>95</v>
      </c>
      <c r="X4576">
        <v>1</v>
      </c>
      <c r="Y4576">
        <v>0</v>
      </c>
      <c r="Z4576">
        <v>0</v>
      </c>
      <c r="AA4576">
        <v>0</v>
      </c>
      <c r="AB4576">
        <v>2000000</v>
      </c>
      <c r="AC4576" t="s">
        <v>47</v>
      </c>
      <c r="AD4576" t="e">
        <f>+VLOOKUP(T4576,items!$A$2:$D$1255,4,0)</f>
        <v>#N/A</v>
      </c>
      <c r="AE4576" t="e">
        <f>+VLOOKUP(T4576,Tabla1[],5,0)</f>
        <v>#N/A</v>
      </c>
      <c r="AF4576">
        <f t="shared" si="71"/>
        <v>9</v>
      </c>
    </row>
    <row r="4577" spans="1:32" x14ac:dyDescent="0.25">
      <c r="A4577">
        <v>100883</v>
      </c>
      <c r="B4577" t="s">
        <v>9151</v>
      </c>
      <c r="C4577" t="s">
        <v>75</v>
      </c>
      <c r="D4577">
        <v>0</v>
      </c>
      <c r="F4577" t="s">
        <v>104</v>
      </c>
      <c r="G4577" t="s">
        <v>9152</v>
      </c>
      <c r="H4577" t="s">
        <v>9153</v>
      </c>
      <c r="I4577" t="s">
        <v>37</v>
      </c>
      <c r="J4577" t="s">
        <v>9154</v>
      </c>
      <c r="K4577" t="s">
        <v>9155</v>
      </c>
      <c r="L4577" t="s">
        <v>9156</v>
      </c>
      <c r="M4577" t="s">
        <v>9157</v>
      </c>
      <c r="N4577" t="s">
        <v>9157</v>
      </c>
      <c r="O4577" t="s">
        <v>9158</v>
      </c>
      <c r="P4577" t="s">
        <v>9159</v>
      </c>
      <c r="Q4577" t="s">
        <v>9160</v>
      </c>
      <c r="R4577" t="s">
        <v>127</v>
      </c>
      <c r="S4577" t="s">
        <v>44</v>
      </c>
      <c r="T4577" t="s">
        <v>331</v>
      </c>
      <c r="U4577" t="s">
        <v>332</v>
      </c>
      <c r="X4577">
        <v>1</v>
      </c>
      <c r="Y4577">
        <v>0</v>
      </c>
      <c r="Z4577">
        <v>0</v>
      </c>
      <c r="AA4577">
        <v>0</v>
      </c>
      <c r="AB4577">
        <v>1250000</v>
      </c>
      <c r="AC4577" t="s">
        <v>47</v>
      </c>
      <c r="AD4577" t="e">
        <f>+VLOOKUP(T4577,items!$A$2:$D$1255,4,0)</f>
        <v>#N/A</v>
      </c>
      <c r="AE4577" t="e">
        <f>+VLOOKUP(T4577,Tabla1[],5,0)</f>
        <v>#N/A</v>
      </c>
      <c r="AF4577">
        <f t="shared" si="71"/>
        <v>9</v>
      </c>
    </row>
    <row r="4578" spans="1:32" x14ac:dyDescent="0.25">
      <c r="A4578">
        <v>100883</v>
      </c>
      <c r="B4578" t="s">
        <v>9151</v>
      </c>
      <c r="C4578" t="s">
        <v>75</v>
      </c>
      <c r="D4578">
        <v>0</v>
      </c>
      <c r="F4578" t="s">
        <v>104</v>
      </c>
      <c r="G4578" t="s">
        <v>9152</v>
      </c>
      <c r="H4578" t="s">
        <v>9153</v>
      </c>
      <c r="I4578" t="s">
        <v>37</v>
      </c>
      <c r="J4578" t="s">
        <v>9154</v>
      </c>
      <c r="K4578" t="s">
        <v>9155</v>
      </c>
      <c r="L4578" t="s">
        <v>9156</v>
      </c>
      <c r="M4578" t="s">
        <v>9157</v>
      </c>
      <c r="N4578" t="s">
        <v>9157</v>
      </c>
      <c r="O4578" t="s">
        <v>9158</v>
      </c>
      <c r="P4578" t="s">
        <v>9159</v>
      </c>
      <c r="Q4578" t="s">
        <v>9160</v>
      </c>
      <c r="R4578" t="s">
        <v>127</v>
      </c>
      <c r="S4578" t="s">
        <v>44</v>
      </c>
      <c r="T4578" t="s">
        <v>7511</v>
      </c>
      <c r="U4578" t="s">
        <v>7512</v>
      </c>
      <c r="X4578">
        <v>1</v>
      </c>
      <c r="Y4578">
        <v>0</v>
      </c>
      <c r="Z4578">
        <v>0</v>
      </c>
      <c r="AA4578">
        <v>0</v>
      </c>
      <c r="AB4578">
        <v>550000</v>
      </c>
      <c r="AC4578" t="s">
        <v>47</v>
      </c>
      <c r="AD4578" t="e">
        <f>+VLOOKUP(T4578,items!$A$2:$D$1255,4,0)</f>
        <v>#N/A</v>
      </c>
      <c r="AE4578" t="e">
        <f>+VLOOKUP(T4578,Tabla1[],5,0)</f>
        <v>#N/A</v>
      </c>
      <c r="AF4578">
        <f t="shared" si="71"/>
        <v>9</v>
      </c>
    </row>
    <row r="4579" spans="1:32" x14ac:dyDescent="0.25">
      <c r="A4579">
        <v>100883</v>
      </c>
      <c r="B4579" t="s">
        <v>9151</v>
      </c>
      <c r="C4579" t="s">
        <v>75</v>
      </c>
      <c r="D4579">
        <v>0</v>
      </c>
      <c r="F4579" t="s">
        <v>104</v>
      </c>
      <c r="G4579" t="s">
        <v>9152</v>
      </c>
      <c r="H4579" t="s">
        <v>9153</v>
      </c>
      <c r="I4579" t="s">
        <v>37</v>
      </c>
      <c r="J4579" t="s">
        <v>9154</v>
      </c>
      <c r="K4579" t="s">
        <v>9155</v>
      </c>
      <c r="L4579" t="s">
        <v>9156</v>
      </c>
      <c r="M4579" t="s">
        <v>9157</v>
      </c>
      <c r="N4579" t="s">
        <v>9157</v>
      </c>
      <c r="O4579" t="s">
        <v>9158</v>
      </c>
      <c r="P4579" t="s">
        <v>9159</v>
      </c>
      <c r="Q4579" t="s">
        <v>9160</v>
      </c>
      <c r="R4579" t="s">
        <v>127</v>
      </c>
      <c r="S4579" t="s">
        <v>44</v>
      </c>
      <c r="T4579" t="s">
        <v>390</v>
      </c>
      <c r="U4579" t="s">
        <v>5952</v>
      </c>
      <c r="X4579">
        <v>2</v>
      </c>
      <c r="Y4579">
        <v>9000</v>
      </c>
      <c r="Z4579">
        <v>0</v>
      </c>
      <c r="AA4579">
        <v>6000</v>
      </c>
      <c r="AB4579">
        <v>3170000</v>
      </c>
      <c r="AC4579" t="s">
        <v>47</v>
      </c>
      <c r="AD4579" t="e">
        <f>+VLOOKUP(T4579,items!$A$2:$D$1255,4,0)</f>
        <v>#N/A</v>
      </c>
      <c r="AE4579" t="e">
        <f>+VLOOKUP(T4579,Tabla1[],5,0)</f>
        <v>#N/A</v>
      </c>
      <c r="AF4579">
        <f t="shared" si="71"/>
        <v>9</v>
      </c>
    </row>
    <row r="4580" spans="1:32" x14ac:dyDescent="0.25">
      <c r="A4580">
        <v>100891</v>
      </c>
      <c r="B4580" t="s">
        <v>9161</v>
      </c>
      <c r="C4580" t="s">
        <v>75</v>
      </c>
      <c r="D4580">
        <v>0</v>
      </c>
      <c r="F4580" t="s">
        <v>4321</v>
      </c>
      <c r="G4580" t="s">
        <v>5125</v>
      </c>
      <c r="H4580" t="s">
        <v>9162</v>
      </c>
      <c r="I4580" t="s">
        <v>37</v>
      </c>
      <c r="J4580" t="s">
        <v>9163</v>
      </c>
      <c r="K4580" t="s">
        <v>9164</v>
      </c>
      <c r="L4580" t="s">
        <v>9165</v>
      </c>
      <c r="M4580" t="s">
        <v>7766</v>
      </c>
      <c r="N4580" t="s">
        <v>7766</v>
      </c>
      <c r="O4580" t="s">
        <v>2802</v>
      </c>
      <c r="P4580" t="s">
        <v>7004</v>
      </c>
      <c r="Q4580" t="s">
        <v>7086</v>
      </c>
      <c r="R4580" t="s">
        <v>127</v>
      </c>
      <c r="S4580" t="s">
        <v>108</v>
      </c>
      <c r="T4580" t="s">
        <v>139</v>
      </c>
      <c r="U4580" t="s">
        <v>140</v>
      </c>
      <c r="X4580">
        <v>2</v>
      </c>
      <c r="Y4580">
        <v>0</v>
      </c>
      <c r="Z4580">
        <v>0</v>
      </c>
      <c r="AA4580">
        <v>0</v>
      </c>
      <c r="AB4580">
        <v>3160</v>
      </c>
      <c r="AC4580" t="s">
        <v>47</v>
      </c>
      <c r="AD4580">
        <f>+VLOOKUP(T4580,items!$A$2:$D$1255,4,0)</f>
        <v>0</v>
      </c>
      <c r="AE4580">
        <f>+VLOOKUP(T4580,Tabla1[],5,0)</f>
        <v>0</v>
      </c>
      <c r="AF4580">
        <f t="shared" si="71"/>
        <v>2</v>
      </c>
    </row>
    <row r="4581" spans="1:32" x14ac:dyDescent="0.25">
      <c r="A4581">
        <v>100891</v>
      </c>
      <c r="B4581" t="s">
        <v>9161</v>
      </c>
      <c r="C4581" t="s">
        <v>75</v>
      </c>
      <c r="D4581">
        <v>0</v>
      </c>
      <c r="F4581" t="s">
        <v>4321</v>
      </c>
      <c r="G4581" t="s">
        <v>5125</v>
      </c>
      <c r="H4581" t="s">
        <v>9162</v>
      </c>
      <c r="I4581" t="s">
        <v>37</v>
      </c>
      <c r="J4581" t="s">
        <v>9163</v>
      </c>
      <c r="K4581" t="s">
        <v>9164</v>
      </c>
      <c r="L4581" t="s">
        <v>9165</v>
      </c>
      <c r="M4581" t="s">
        <v>7766</v>
      </c>
      <c r="N4581" t="s">
        <v>7766</v>
      </c>
      <c r="O4581" t="s">
        <v>2802</v>
      </c>
      <c r="P4581" t="s">
        <v>7004</v>
      </c>
      <c r="Q4581" t="s">
        <v>7086</v>
      </c>
      <c r="R4581" t="s">
        <v>127</v>
      </c>
      <c r="S4581" t="s">
        <v>108</v>
      </c>
      <c r="T4581" t="s">
        <v>145</v>
      </c>
      <c r="U4581" t="s">
        <v>146</v>
      </c>
      <c r="X4581">
        <v>1</v>
      </c>
      <c r="Y4581">
        <v>0</v>
      </c>
      <c r="Z4581">
        <v>0</v>
      </c>
      <c r="AA4581">
        <v>0</v>
      </c>
      <c r="AB4581">
        <v>2200</v>
      </c>
      <c r="AC4581" t="s">
        <v>47</v>
      </c>
      <c r="AD4581">
        <f>+VLOOKUP(T4581,items!$A$2:$D$1255,4,0)</f>
        <v>0</v>
      </c>
      <c r="AE4581">
        <f>+VLOOKUP(T4581,Tabla1[],5,0)</f>
        <v>0</v>
      </c>
      <c r="AF4581">
        <f t="shared" si="71"/>
        <v>2</v>
      </c>
    </row>
    <row r="4582" spans="1:32" x14ac:dyDescent="0.25">
      <c r="A4582">
        <v>100891</v>
      </c>
      <c r="B4582" t="s">
        <v>9161</v>
      </c>
      <c r="C4582" t="s">
        <v>75</v>
      </c>
      <c r="D4582">
        <v>0</v>
      </c>
      <c r="F4582" t="s">
        <v>4321</v>
      </c>
      <c r="G4582" t="s">
        <v>5125</v>
      </c>
      <c r="H4582" t="s">
        <v>9162</v>
      </c>
      <c r="I4582" t="s">
        <v>37</v>
      </c>
      <c r="J4582" t="s">
        <v>9163</v>
      </c>
      <c r="K4582" t="s">
        <v>9164</v>
      </c>
      <c r="L4582" t="s">
        <v>9165</v>
      </c>
      <c r="M4582" t="s">
        <v>7766</v>
      </c>
      <c r="N4582" t="s">
        <v>7766</v>
      </c>
      <c r="O4582" t="s">
        <v>2802</v>
      </c>
      <c r="P4582" t="s">
        <v>7004</v>
      </c>
      <c r="Q4582" t="s">
        <v>7086</v>
      </c>
      <c r="R4582" t="s">
        <v>127</v>
      </c>
      <c r="S4582" t="s">
        <v>108</v>
      </c>
      <c r="T4582" t="s">
        <v>147</v>
      </c>
      <c r="U4582" t="s">
        <v>148</v>
      </c>
      <c r="X4582">
        <v>1</v>
      </c>
      <c r="Y4582">
        <v>0</v>
      </c>
      <c r="Z4582">
        <v>0</v>
      </c>
      <c r="AA4582">
        <v>0</v>
      </c>
      <c r="AB4582">
        <v>2450</v>
      </c>
      <c r="AC4582" t="s">
        <v>47</v>
      </c>
      <c r="AD4582">
        <f>+VLOOKUP(T4582,items!$A$2:$D$1255,4,0)</f>
        <v>0</v>
      </c>
      <c r="AE4582">
        <f>+VLOOKUP(T4582,Tabla1[],5,0)</f>
        <v>0</v>
      </c>
      <c r="AF4582">
        <f t="shared" si="71"/>
        <v>2</v>
      </c>
    </row>
    <row r="4583" spans="1:32" x14ac:dyDescent="0.25">
      <c r="A4583">
        <v>100891</v>
      </c>
      <c r="B4583" t="s">
        <v>9161</v>
      </c>
      <c r="C4583" t="s">
        <v>75</v>
      </c>
      <c r="D4583">
        <v>0</v>
      </c>
      <c r="F4583" t="s">
        <v>4321</v>
      </c>
      <c r="G4583" t="s">
        <v>5125</v>
      </c>
      <c r="H4583" t="s">
        <v>9162</v>
      </c>
      <c r="I4583" t="s">
        <v>37</v>
      </c>
      <c r="J4583" t="s">
        <v>9163</v>
      </c>
      <c r="K4583" t="s">
        <v>9164</v>
      </c>
      <c r="L4583" t="s">
        <v>9165</v>
      </c>
      <c r="M4583" t="s">
        <v>7766</v>
      </c>
      <c r="N4583" t="s">
        <v>7766</v>
      </c>
      <c r="O4583" t="s">
        <v>2802</v>
      </c>
      <c r="P4583" t="s">
        <v>7004</v>
      </c>
      <c r="Q4583" t="s">
        <v>7086</v>
      </c>
      <c r="R4583" t="s">
        <v>127</v>
      </c>
      <c r="S4583" t="s">
        <v>108</v>
      </c>
      <c r="T4583" t="s">
        <v>9166</v>
      </c>
      <c r="U4583" t="s">
        <v>9167</v>
      </c>
      <c r="X4583">
        <v>6</v>
      </c>
      <c r="Y4583">
        <v>0</v>
      </c>
      <c r="Z4583">
        <v>0</v>
      </c>
      <c r="AA4583">
        <v>0</v>
      </c>
      <c r="AB4583">
        <v>84000</v>
      </c>
      <c r="AC4583" t="s">
        <v>47</v>
      </c>
      <c r="AD4583">
        <f>+VLOOKUP(T4583,items!$A$2:$D$1255,4,0)</f>
        <v>0</v>
      </c>
      <c r="AE4583">
        <f>+VLOOKUP(T4583,Tabla1[],5,0)</f>
        <v>0</v>
      </c>
      <c r="AF4583">
        <f t="shared" si="71"/>
        <v>2</v>
      </c>
    </row>
    <row r="4584" spans="1:32" x14ac:dyDescent="0.25">
      <c r="A4584">
        <v>100891</v>
      </c>
      <c r="B4584" t="s">
        <v>9161</v>
      </c>
      <c r="C4584" t="s">
        <v>75</v>
      </c>
      <c r="D4584">
        <v>0</v>
      </c>
      <c r="F4584" t="s">
        <v>4321</v>
      </c>
      <c r="G4584" t="s">
        <v>5125</v>
      </c>
      <c r="H4584" t="s">
        <v>9162</v>
      </c>
      <c r="I4584" t="s">
        <v>37</v>
      </c>
      <c r="J4584" t="s">
        <v>9163</v>
      </c>
      <c r="K4584" t="s">
        <v>9164</v>
      </c>
      <c r="L4584" t="s">
        <v>9165</v>
      </c>
      <c r="M4584" t="s">
        <v>7766</v>
      </c>
      <c r="N4584" t="s">
        <v>7766</v>
      </c>
      <c r="O4584" t="s">
        <v>2802</v>
      </c>
      <c r="P4584" t="s">
        <v>7004</v>
      </c>
      <c r="Q4584" t="s">
        <v>7086</v>
      </c>
      <c r="R4584" t="s">
        <v>127</v>
      </c>
      <c r="S4584" t="s">
        <v>108</v>
      </c>
      <c r="T4584" t="s">
        <v>1280</v>
      </c>
      <c r="U4584" t="s">
        <v>9168</v>
      </c>
      <c r="X4584">
        <v>6</v>
      </c>
      <c r="Y4584">
        <v>0</v>
      </c>
      <c r="Z4584">
        <v>0</v>
      </c>
      <c r="AA4584">
        <v>0</v>
      </c>
      <c r="AB4584">
        <v>105000</v>
      </c>
      <c r="AC4584" t="s">
        <v>47</v>
      </c>
      <c r="AD4584">
        <f>+VLOOKUP(T4584,items!$A$2:$D$1255,4,0)</f>
        <v>0</v>
      </c>
      <c r="AE4584">
        <f>+VLOOKUP(T4584,Tabla1[],5,0)</f>
        <v>0</v>
      </c>
      <c r="AF4584">
        <f t="shared" si="71"/>
        <v>2</v>
      </c>
    </row>
    <row r="4585" spans="1:32" x14ac:dyDescent="0.25">
      <c r="A4585">
        <v>100891</v>
      </c>
      <c r="B4585" t="s">
        <v>9161</v>
      </c>
      <c r="C4585" t="s">
        <v>75</v>
      </c>
      <c r="D4585">
        <v>0</v>
      </c>
      <c r="F4585" t="s">
        <v>4321</v>
      </c>
      <c r="G4585" t="s">
        <v>5125</v>
      </c>
      <c r="H4585" t="s">
        <v>9162</v>
      </c>
      <c r="I4585" t="s">
        <v>37</v>
      </c>
      <c r="J4585" t="s">
        <v>9163</v>
      </c>
      <c r="K4585" t="s">
        <v>9164</v>
      </c>
      <c r="L4585" t="s">
        <v>9165</v>
      </c>
      <c r="M4585" t="s">
        <v>7766</v>
      </c>
      <c r="N4585" t="s">
        <v>7766</v>
      </c>
      <c r="O4585" t="s">
        <v>2802</v>
      </c>
      <c r="P4585" t="s">
        <v>7004</v>
      </c>
      <c r="Q4585" t="s">
        <v>7086</v>
      </c>
      <c r="R4585" t="s">
        <v>127</v>
      </c>
      <c r="S4585" t="s">
        <v>108</v>
      </c>
      <c r="T4585" t="s">
        <v>1282</v>
      </c>
      <c r="U4585" t="s">
        <v>1283</v>
      </c>
      <c r="X4585">
        <v>10</v>
      </c>
      <c r="Y4585">
        <v>0</v>
      </c>
      <c r="Z4585">
        <v>0</v>
      </c>
      <c r="AA4585">
        <v>0</v>
      </c>
      <c r="AB4585">
        <v>102500</v>
      </c>
      <c r="AC4585" t="s">
        <v>47</v>
      </c>
      <c r="AD4585">
        <f>+VLOOKUP(T4585,items!$A$2:$D$1255,4,0)</f>
        <v>0</v>
      </c>
      <c r="AE4585">
        <f>+VLOOKUP(T4585,Tabla1[],5,0)</f>
        <v>0</v>
      </c>
      <c r="AF4585">
        <f t="shared" si="71"/>
        <v>2</v>
      </c>
    </row>
    <row r="4586" spans="1:32" x14ac:dyDescent="0.25">
      <c r="A4586">
        <v>100891</v>
      </c>
      <c r="B4586" t="s">
        <v>9161</v>
      </c>
      <c r="C4586" t="s">
        <v>75</v>
      </c>
      <c r="D4586">
        <v>0</v>
      </c>
      <c r="F4586" t="s">
        <v>4321</v>
      </c>
      <c r="G4586" t="s">
        <v>5125</v>
      </c>
      <c r="H4586" t="s">
        <v>9162</v>
      </c>
      <c r="I4586" t="s">
        <v>37</v>
      </c>
      <c r="J4586" t="s">
        <v>9163</v>
      </c>
      <c r="K4586" t="s">
        <v>9164</v>
      </c>
      <c r="L4586" t="s">
        <v>9165</v>
      </c>
      <c r="M4586" t="s">
        <v>7766</v>
      </c>
      <c r="N4586" t="s">
        <v>7766</v>
      </c>
      <c r="O4586" t="s">
        <v>2802</v>
      </c>
      <c r="P4586" t="s">
        <v>7004</v>
      </c>
      <c r="Q4586" t="s">
        <v>7086</v>
      </c>
      <c r="R4586" t="s">
        <v>127</v>
      </c>
      <c r="S4586" t="s">
        <v>108</v>
      </c>
      <c r="T4586" t="s">
        <v>151</v>
      </c>
      <c r="U4586" t="s">
        <v>152</v>
      </c>
      <c r="X4586">
        <v>1</v>
      </c>
      <c r="Y4586">
        <v>0</v>
      </c>
      <c r="Z4586">
        <v>0</v>
      </c>
      <c r="AA4586">
        <v>0</v>
      </c>
      <c r="AB4586">
        <v>12000</v>
      </c>
      <c r="AC4586" t="s">
        <v>47</v>
      </c>
      <c r="AD4586">
        <f>+VLOOKUP(T4586,items!$A$2:$D$1255,4,0)</f>
        <v>0</v>
      </c>
      <c r="AE4586">
        <f>+VLOOKUP(T4586,Tabla1[],5,0)</f>
        <v>0</v>
      </c>
      <c r="AF4586">
        <f t="shared" si="71"/>
        <v>2</v>
      </c>
    </row>
    <row r="4587" spans="1:32" x14ac:dyDescent="0.25">
      <c r="A4587">
        <v>100891</v>
      </c>
      <c r="B4587" t="s">
        <v>9161</v>
      </c>
      <c r="C4587" t="s">
        <v>75</v>
      </c>
      <c r="D4587">
        <v>0</v>
      </c>
      <c r="F4587" t="s">
        <v>4321</v>
      </c>
      <c r="G4587" t="s">
        <v>5125</v>
      </c>
      <c r="H4587" t="s">
        <v>9162</v>
      </c>
      <c r="I4587" t="s">
        <v>37</v>
      </c>
      <c r="J4587" t="s">
        <v>9163</v>
      </c>
      <c r="K4587" t="s">
        <v>9164</v>
      </c>
      <c r="L4587" t="s">
        <v>9165</v>
      </c>
      <c r="M4587" t="s">
        <v>7766</v>
      </c>
      <c r="N4587" t="s">
        <v>7766</v>
      </c>
      <c r="O4587" t="s">
        <v>2802</v>
      </c>
      <c r="P4587" t="s">
        <v>7004</v>
      </c>
      <c r="Q4587" t="s">
        <v>7086</v>
      </c>
      <c r="R4587" t="s">
        <v>127</v>
      </c>
      <c r="S4587" t="s">
        <v>108</v>
      </c>
      <c r="T4587" t="s">
        <v>153</v>
      </c>
      <c r="U4587" t="s">
        <v>154</v>
      </c>
      <c r="X4587">
        <v>1</v>
      </c>
      <c r="Y4587">
        <v>0</v>
      </c>
      <c r="Z4587">
        <v>0</v>
      </c>
      <c r="AA4587">
        <v>0</v>
      </c>
      <c r="AB4587">
        <v>11750</v>
      </c>
      <c r="AC4587" t="s">
        <v>47</v>
      </c>
      <c r="AD4587">
        <f>+VLOOKUP(T4587,items!$A$2:$D$1255,4,0)</f>
        <v>0</v>
      </c>
      <c r="AE4587">
        <f>+VLOOKUP(T4587,Tabla1[],5,0)</f>
        <v>0</v>
      </c>
      <c r="AF4587">
        <f t="shared" si="71"/>
        <v>2</v>
      </c>
    </row>
    <row r="4588" spans="1:32" x14ac:dyDescent="0.25">
      <c r="A4588">
        <v>100891</v>
      </c>
      <c r="B4588" t="s">
        <v>9161</v>
      </c>
      <c r="C4588" t="s">
        <v>75</v>
      </c>
      <c r="D4588">
        <v>0</v>
      </c>
      <c r="F4588" t="s">
        <v>4321</v>
      </c>
      <c r="G4588" t="s">
        <v>5125</v>
      </c>
      <c r="H4588" t="s">
        <v>9162</v>
      </c>
      <c r="I4588" t="s">
        <v>37</v>
      </c>
      <c r="J4588" t="s">
        <v>9163</v>
      </c>
      <c r="K4588" t="s">
        <v>9164</v>
      </c>
      <c r="L4588" t="s">
        <v>9165</v>
      </c>
      <c r="M4588" t="s">
        <v>7766</v>
      </c>
      <c r="N4588" t="s">
        <v>7766</v>
      </c>
      <c r="O4588" t="s">
        <v>2802</v>
      </c>
      <c r="P4588" t="s">
        <v>7004</v>
      </c>
      <c r="Q4588" t="s">
        <v>7086</v>
      </c>
      <c r="R4588" t="s">
        <v>127</v>
      </c>
      <c r="S4588" t="s">
        <v>108</v>
      </c>
      <c r="T4588" t="s">
        <v>9169</v>
      </c>
      <c r="U4588" t="s">
        <v>9170</v>
      </c>
      <c r="X4588">
        <v>1</v>
      </c>
      <c r="Y4588">
        <v>5850</v>
      </c>
      <c r="Z4588">
        <v>2500</v>
      </c>
      <c r="AA4588">
        <v>0</v>
      </c>
      <c r="AB4588">
        <v>734379</v>
      </c>
      <c r="AC4588" t="s">
        <v>47</v>
      </c>
      <c r="AD4588">
        <f>+VLOOKUP(T4588,items!$A$2:$D$1255,4,0)</f>
        <v>0</v>
      </c>
      <c r="AE4588">
        <f>+VLOOKUP(T4588,Tabla1[],5,0)</f>
        <v>0</v>
      </c>
      <c r="AF4588">
        <f t="shared" si="71"/>
        <v>2</v>
      </c>
    </row>
    <row r="4589" spans="1:32" x14ac:dyDescent="0.25">
      <c r="A4589">
        <v>100891</v>
      </c>
      <c r="B4589" t="s">
        <v>9161</v>
      </c>
      <c r="C4589" t="s">
        <v>75</v>
      </c>
      <c r="D4589">
        <v>0</v>
      </c>
      <c r="F4589" t="s">
        <v>4321</v>
      </c>
      <c r="G4589" t="s">
        <v>5125</v>
      </c>
      <c r="H4589" t="s">
        <v>9162</v>
      </c>
      <c r="I4589" t="s">
        <v>37</v>
      </c>
      <c r="J4589" t="s">
        <v>9163</v>
      </c>
      <c r="K4589" t="s">
        <v>9164</v>
      </c>
      <c r="L4589" t="s">
        <v>9165</v>
      </c>
      <c r="M4589" t="s">
        <v>7766</v>
      </c>
      <c r="N4589" t="s">
        <v>7766</v>
      </c>
      <c r="O4589" t="s">
        <v>2802</v>
      </c>
      <c r="P4589" t="s">
        <v>7004</v>
      </c>
      <c r="Q4589" t="s">
        <v>7086</v>
      </c>
      <c r="R4589" t="s">
        <v>127</v>
      </c>
      <c r="S4589" t="s">
        <v>108</v>
      </c>
      <c r="T4589" t="s">
        <v>9169</v>
      </c>
      <c r="U4589" t="s">
        <v>9170</v>
      </c>
      <c r="X4589">
        <v>1</v>
      </c>
      <c r="Y4589">
        <v>2400</v>
      </c>
      <c r="Z4589">
        <v>1600</v>
      </c>
      <c r="AA4589">
        <v>0</v>
      </c>
      <c r="AB4589">
        <v>452619</v>
      </c>
      <c r="AC4589" t="s">
        <v>47</v>
      </c>
      <c r="AD4589">
        <f>+VLOOKUP(T4589,items!$A$2:$D$1255,4,0)</f>
        <v>0</v>
      </c>
      <c r="AE4589">
        <f>+VLOOKUP(T4589,Tabla1[],5,0)</f>
        <v>0</v>
      </c>
      <c r="AF4589">
        <f t="shared" si="71"/>
        <v>2</v>
      </c>
    </row>
    <row r="4590" spans="1:32" x14ac:dyDescent="0.25">
      <c r="A4590">
        <v>100891</v>
      </c>
      <c r="B4590" t="s">
        <v>9161</v>
      </c>
      <c r="C4590" t="s">
        <v>75</v>
      </c>
      <c r="D4590">
        <v>0</v>
      </c>
      <c r="F4590" t="s">
        <v>4321</v>
      </c>
      <c r="G4590" t="s">
        <v>5125</v>
      </c>
      <c r="H4590" t="s">
        <v>9162</v>
      </c>
      <c r="I4590" t="s">
        <v>37</v>
      </c>
      <c r="J4590" t="s">
        <v>9163</v>
      </c>
      <c r="K4590" t="s">
        <v>9164</v>
      </c>
      <c r="L4590" t="s">
        <v>9165</v>
      </c>
      <c r="M4590" t="s">
        <v>7766</v>
      </c>
      <c r="N4590" t="s">
        <v>7766</v>
      </c>
      <c r="O4590" t="s">
        <v>2802</v>
      </c>
      <c r="P4590" t="s">
        <v>7004</v>
      </c>
      <c r="Q4590" t="s">
        <v>7086</v>
      </c>
      <c r="R4590" t="s">
        <v>127</v>
      </c>
      <c r="S4590" t="s">
        <v>108</v>
      </c>
      <c r="T4590" t="s">
        <v>2680</v>
      </c>
      <c r="U4590" t="s">
        <v>2681</v>
      </c>
      <c r="X4590">
        <v>1</v>
      </c>
      <c r="Y4590">
        <v>0</v>
      </c>
      <c r="Z4590">
        <v>0</v>
      </c>
      <c r="AA4590">
        <v>0</v>
      </c>
      <c r="AB4590">
        <v>400000</v>
      </c>
      <c r="AC4590" t="s">
        <v>47</v>
      </c>
      <c r="AD4590">
        <f>+VLOOKUP(T4590,items!$A$2:$D$1255,4,0)</f>
        <v>0</v>
      </c>
      <c r="AE4590">
        <f>+VLOOKUP(T4590,Tabla1[],5,0)</f>
        <v>0</v>
      </c>
      <c r="AF4590">
        <f t="shared" si="71"/>
        <v>2</v>
      </c>
    </row>
    <row r="4591" spans="1:32" x14ac:dyDescent="0.25">
      <c r="A4591">
        <v>100901</v>
      </c>
      <c r="B4591" t="s">
        <v>8567</v>
      </c>
      <c r="C4591" t="s">
        <v>75</v>
      </c>
      <c r="D4591">
        <v>0</v>
      </c>
      <c r="F4591" t="s">
        <v>3935</v>
      </c>
      <c r="G4591" t="s">
        <v>5856</v>
      </c>
      <c r="H4591" t="s">
        <v>9171</v>
      </c>
      <c r="I4591" t="s">
        <v>9172</v>
      </c>
      <c r="J4591" t="s">
        <v>9173</v>
      </c>
      <c r="K4591" t="s">
        <v>9174</v>
      </c>
      <c r="L4591" t="s">
        <v>9175</v>
      </c>
      <c r="M4591" t="s">
        <v>610</v>
      </c>
      <c r="N4591" t="s">
        <v>2801</v>
      </c>
      <c r="O4591" t="s">
        <v>7086</v>
      </c>
      <c r="P4591" t="s">
        <v>269</v>
      </c>
      <c r="Q4591" t="s">
        <v>8601</v>
      </c>
      <c r="R4591" t="s">
        <v>63</v>
      </c>
      <c r="S4591" t="s">
        <v>128</v>
      </c>
      <c r="T4591" t="s">
        <v>1451</v>
      </c>
      <c r="U4591" t="s">
        <v>1452</v>
      </c>
      <c r="W4591" t="s">
        <v>114</v>
      </c>
      <c r="X4591">
        <v>4</v>
      </c>
      <c r="Y4591">
        <v>0</v>
      </c>
      <c r="Z4591">
        <v>0</v>
      </c>
      <c r="AA4591">
        <v>0</v>
      </c>
      <c r="AB4591">
        <v>536824</v>
      </c>
      <c r="AC4591" t="s">
        <v>47</v>
      </c>
      <c r="AD4591">
        <f>+VLOOKUP(T4591,items!$A$2:$D$1255,4,0)</f>
        <v>0</v>
      </c>
      <c r="AE4591">
        <f>+VLOOKUP(T4591,Tabla1[],5,0)</f>
        <v>0</v>
      </c>
      <c r="AF4591">
        <f t="shared" si="71"/>
        <v>2</v>
      </c>
    </row>
    <row r="4592" spans="1:32" x14ac:dyDescent="0.25">
      <c r="A4592">
        <v>100901</v>
      </c>
      <c r="B4592" t="s">
        <v>8567</v>
      </c>
      <c r="C4592" t="s">
        <v>75</v>
      </c>
      <c r="D4592">
        <v>0</v>
      </c>
      <c r="F4592" t="s">
        <v>3935</v>
      </c>
      <c r="G4592" t="s">
        <v>5856</v>
      </c>
      <c r="H4592" t="s">
        <v>9171</v>
      </c>
      <c r="I4592" t="s">
        <v>9172</v>
      </c>
      <c r="J4592" t="s">
        <v>9173</v>
      </c>
      <c r="K4592" t="s">
        <v>9174</v>
      </c>
      <c r="L4592" t="s">
        <v>9175</v>
      </c>
      <c r="M4592" t="s">
        <v>610</v>
      </c>
      <c r="N4592" t="s">
        <v>2801</v>
      </c>
      <c r="O4592" t="s">
        <v>7086</v>
      </c>
      <c r="P4592" t="s">
        <v>269</v>
      </c>
      <c r="Q4592" t="s">
        <v>8601</v>
      </c>
      <c r="R4592" t="s">
        <v>63</v>
      </c>
      <c r="S4592" t="s">
        <v>128</v>
      </c>
      <c r="T4592" t="s">
        <v>1934</v>
      </c>
      <c r="U4592" t="s">
        <v>9176</v>
      </c>
      <c r="W4592" t="s">
        <v>114</v>
      </c>
      <c r="X4592">
        <v>2</v>
      </c>
      <c r="Y4592">
        <v>2500</v>
      </c>
      <c r="Z4592">
        <v>2500</v>
      </c>
      <c r="AA4592">
        <v>0</v>
      </c>
      <c r="AB4592">
        <v>2810314</v>
      </c>
      <c r="AC4592" t="s">
        <v>47</v>
      </c>
      <c r="AD4592">
        <f>+VLOOKUP(T4592,items!$A$2:$D$1255,4,0)</f>
        <v>0</v>
      </c>
      <c r="AE4592">
        <f>+VLOOKUP(T4592,Tabla1[],5,0)</f>
        <v>0</v>
      </c>
      <c r="AF4592">
        <f t="shared" si="71"/>
        <v>2</v>
      </c>
    </row>
    <row r="4593" spans="1:32" x14ac:dyDescent="0.25">
      <c r="A4593">
        <v>100902</v>
      </c>
      <c r="B4593" t="s">
        <v>2843</v>
      </c>
      <c r="C4593" t="s">
        <v>75</v>
      </c>
      <c r="D4593">
        <v>0</v>
      </c>
      <c r="F4593" t="s">
        <v>3935</v>
      </c>
      <c r="G4593" t="s">
        <v>3935</v>
      </c>
      <c r="H4593" t="s">
        <v>9177</v>
      </c>
      <c r="I4593" t="s">
        <v>37</v>
      </c>
      <c r="J4593" t="s">
        <v>9178</v>
      </c>
      <c r="K4593" t="s">
        <v>9179</v>
      </c>
      <c r="L4593" t="s">
        <v>37</v>
      </c>
      <c r="M4593" t="s">
        <v>303</v>
      </c>
      <c r="N4593" t="s">
        <v>303</v>
      </c>
      <c r="O4593" t="s">
        <v>308</v>
      </c>
      <c r="P4593" t="s">
        <v>5542</v>
      </c>
      <c r="Q4593" t="s">
        <v>5542</v>
      </c>
      <c r="R4593" t="s">
        <v>127</v>
      </c>
      <c r="S4593" t="s">
        <v>164</v>
      </c>
      <c r="T4593" t="s">
        <v>1573</v>
      </c>
      <c r="U4593" t="s">
        <v>1574</v>
      </c>
      <c r="X4593">
        <v>1</v>
      </c>
      <c r="Y4593">
        <v>0</v>
      </c>
      <c r="Z4593">
        <v>0</v>
      </c>
      <c r="AA4593">
        <v>0</v>
      </c>
      <c r="AB4593">
        <v>116000</v>
      </c>
      <c r="AC4593" t="s">
        <v>47</v>
      </c>
      <c r="AD4593">
        <f>+VLOOKUP(T4593,items!$A$2:$D$1255,4,0)</f>
        <v>0</v>
      </c>
      <c r="AE4593">
        <f>+VLOOKUP(T4593,Tabla1[],5,0)</f>
        <v>0</v>
      </c>
      <c r="AF4593">
        <f t="shared" si="71"/>
        <v>1</v>
      </c>
    </row>
    <row r="4594" spans="1:32" x14ac:dyDescent="0.25">
      <c r="A4594">
        <v>100902</v>
      </c>
      <c r="B4594" t="s">
        <v>2843</v>
      </c>
      <c r="C4594" t="s">
        <v>75</v>
      </c>
      <c r="D4594">
        <v>0</v>
      </c>
      <c r="F4594" t="s">
        <v>3935</v>
      </c>
      <c r="G4594" t="s">
        <v>3935</v>
      </c>
      <c r="H4594" t="s">
        <v>9177</v>
      </c>
      <c r="I4594" t="s">
        <v>37</v>
      </c>
      <c r="J4594" t="s">
        <v>9178</v>
      </c>
      <c r="K4594" t="s">
        <v>9179</v>
      </c>
      <c r="L4594" t="s">
        <v>37</v>
      </c>
      <c r="M4594" t="s">
        <v>303</v>
      </c>
      <c r="N4594" t="s">
        <v>303</v>
      </c>
      <c r="O4594" t="s">
        <v>308</v>
      </c>
      <c r="P4594" t="s">
        <v>5542</v>
      </c>
      <c r="Q4594" t="s">
        <v>5542</v>
      </c>
      <c r="R4594" t="s">
        <v>127</v>
      </c>
      <c r="S4594" t="s">
        <v>164</v>
      </c>
      <c r="T4594" t="s">
        <v>1469</v>
      </c>
      <c r="U4594" t="s">
        <v>578</v>
      </c>
      <c r="X4594">
        <v>20.3</v>
      </c>
      <c r="Y4594">
        <v>0</v>
      </c>
      <c r="Z4594">
        <v>0</v>
      </c>
      <c r="AA4594">
        <v>0</v>
      </c>
      <c r="AB4594">
        <v>1067780</v>
      </c>
      <c r="AC4594" t="s">
        <v>47</v>
      </c>
      <c r="AD4594">
        <f>+VLOOKUP(T4594,items!$A$2:$D$1255,4,0)</f>
        <v>0</v>
      </c>
      <c r="AE4594">
        <f>+VLOOKUP(T4594,Tabla1[],5,0)</f>
        <v>0</v>
      </c>
      <c r="AF4594">
        <f t="shared" si="71"/>
        <v>1</v>
      </c>
    </row>
    <row r="4595" spans="1:32" x14ac:dyDescent="0.25">
      <c r="A4595">
        <v>100911</v>
      </c>
      <c r="B4595" t="s">
        <v>9180</v>
      </c>
      <c r="C4595" t="s">
        <v>33</v>
      </c>
      <c r="D4595">
        <v>0</v>
      </c>
      <c r="F4595" t="s">
        <v>3935</v>
      </c>
      <c r="G4595" t="s">
        <v>5505</v>
      </c>
      <c r="H4595" t="s">
        <v>9181</v>
      </c>
      <c r="I4595" t="s">
        <v>37</v>
      </c>
      <c r="J4595" t="s">
        <v>9182</v>
      </c>
      <c r="K4595" t="s">
        <v>9183</v>
      </c>
      <c r="L4595" t="s">
        <v>9184</v>
      </c>
      <c r="M4595" t="s">
        <v>5542</v>
      </c>
      <c r="N4595" t="s">
        <v>5542</v>
      </c>
      <c r="O4595" t="s">
        <v>7004</v>
      </c>
      <c r="P4595" t="s">
        <v>269</v>
      </c>
      <c r="Q4595" t="s">
        <v>83</v>
      </c>
      <c r="R4595" t="s">
        <v>127</v>
      </c>
      <c r="S4595" t="s">
        <v>256</v>
      </c>
      <c r="T4595" t="s">
        <v>1815</v>
      </c>
      <c r="U4595" t="s">
        <v>1816</v>
      </c>
      <c r="X4595">
        <v>2</v>
      </c>
      <c r="Y4595">
        <v>0</v>
      </c>
      <c r="Z4595">
        <v>0</v>
      </c>
      <c r="AA4595">
        <v>0</v>
      </c>
      <c r="AB4595">
        <v>1026372</v>
      </c>
      <c r="AC4595" t="s">
        <v>47</v>
      </c>
      <c r="AD4595" t="str">
        <f>+VLOOKUP(T4595,items!$A$2:$D$1255,4,0)</f>
        <v>MUEBLES</v>
      </c>
      <c r="AE4595">
        <f>+VLOOKUP(T4595,Tabla1[],5,0)</f>
        <v>0</v>
      </c>
      <c r="AF4595">
        <f t="shared" si="71"/>
        <v>2</v>
      </c>
    </row>
    <row r="4596" spans="1:32" x14ac:dyDescent="0.25">
      <c r="A4596">
        <v>100911</v>
      </c>
      <c r="B4596" t="s">
        <v>9180</v>
      </c>
      <c r="C4596" t="s">
        <v>33</v>
      </c>
      <c r="D4596">
        <v>0</v>
      </c>
      <c r="F4596" t="s">
        <v>3935</v>
      </c>
      <c r="G4596" t="s">
        <v>5505</v>
      </c>
      <c r="H4596" t="s">
        <v>9181</v>
      </c>
      <c r="I4596" t="s">
        <v>37</v>
      </c>
      <c r="J4596" t="s">
        <v>9182</v>
      </c>
      <c r="K4596" t="s">
        <v>9183</v>
      </c>
      <c r="L4596" t="s">
        <v>9184</v>
      </c>
      <c r="M4596" t="s">
        <v>5542</v>
      </c>
      <c r="N4596" t="s">
        <v>5542</v>
      </c>
      <c r="O4596" t="s">
        <v>7004</v>
      </c>
      <c r="P4596" t="s">
        <v>269</v>
      </c>
      <c r="Q4596" t="s">
        <v>83</v>
      </c>
      <c r="R4596" t="s">
        <v>127</v>
      </c>
      <c r="S4596" t="s">
        <v>256</v>
      </c>
      <c r="T4596" t="s">
        <v>311</v>
      </c>
      <c r="U4596" t="s">
        <v>312</v>
      </c>
      <c r="V4596" t="s">
        <v>2041</v>
      </c>
      <c r="X4596">
        <v>4</v>
      </c>
      <c r="Y4596">
        <v>0</v>
      </c>
      <c r="Z4596">
        <v>0</v>
      </c>
      <c r="AA4596">
        <v>0</v>
      </c>
      <c r="AB4596">
        <v>6048028</v>
      </c>
      <c r="AC4596" t="s">
        <v>47</v>
      </c>
      <c r="AD4596" t="str">
        <f>+VLOOKUP(T4596,items!$A$2:$D$1255,4,0)</f>
        <v>MUEBLES</v>
      </c>
      <c r="AE4596">
        <f>+VLOOKUP(T4596,Tabla1[],5,0)</f>
        <v>0</v>
      </c>
      <c r="AF4596">
        <f t="shared" si="71"/>
        <v>2</v>
      </c>
    </row>
    <row r="4597" spans="1:32" x14ac:dyDescent="0.25">
      <c r="A4597">
        <v>100920</v>
      </c>
      <c r="B4597" t="s">
        <v>1003</v>
      </c>
      <c r="C4597" t="s">
        <v>33</v>
      </c>
      <c r="D4597">
        <v>0</v>
      </c>
      <c r="F4597" t="s">
        <v>3935</v>
      </c>
      <c r="G4597" t="s">
        <v>610</v>
      </c>
      <c r="H4597" t="s">
        <v>9185</v>
      </c>
      <c r="I4597" t="s">
        <v>37</v>
      </c>
      <c r="J4597" t="s">
        <v>9186</v>
      </c>
      <c r="K4597" t="s">
        <v>9187</v>
      </c>
      <c r="L4597" t="s">
        <v>9188</v>
      </c>
      <c r="M4597" t="s">
        <v>611</v>
      </c>
      <c r="N4597" t="s">
        <v>611</v>
      </c>
      <c r="O4597" t="s">
        <v>761</v>
      </c>
      <c r="P4597" t="s">
        <v>7006</v>
      </c>
      <c r="Q4597" t="s">
        <v>5948</v>
      </c>
      <c r="R4597" t="s">
        <v>127</v>
      </c>
      <c r="S4597" t="s">
        <v>88</v>
      </c>
      <c r="T4597" t="s">
        <v>1815</v>
      </c>
      <c r="U4597" t="s">
        <v>1816</v>
      </c>
      <c r="X4597">
        <v>1</v>
      </c>
      <c r="Y4597">
        <v>0</v>
      </c>
      <c r="Z4597">
        <v>0</v>
      </c>
      <c r="AA4597">
        <v>0</v>
      </c>
      <c r="AB4597">
        <v>0</v>
      </c>
      <c r="AC4597" t="s">
        <v>47</v>
      </c>
      <c r="AD4597" t="str">
        <f>+VLOOKUP(T4597,items!$A$2:$D$1255,4,0)</f>
        <v>MUEBLES</v>
      </c>
      <c r="AE4597">
        <f>+VLOOKUP(T4597,Tabla1[],5,0)</f>
        <v>0</v>
      </c>
      <c r="AF4597">
        <f t="shared" si="71"/>
        <v>4</v>
      </c>
    </row>
    <row r="4598" spans="1:32" x14ac:dyDescent="0.25">
      <c r="A4598">
        <v>100920</v>
      </c>
      <c r="B4598" t="s">
        <v>1003</v>
      </c>
      <c r="C4598" t="s">
        <v>33</v>
      </c>
      <c r="D4598">
        <v>0</v>
      </c>
      <c r="F4598" t="s">
        <v>3935</v>
      </c>
      <c r="G4598" t="s">
        <v>610</v>
      </c>
      <c r="H4598" t="s">
        <v>9185</v>
      </c>
      <c r="I4598" t="s">
        <v>37</v>
      </c>
      <c r="J4598" t="s">
        <v>9186</v>
      </c>
      <c r="K4598" t="s">
        <v>9187</v>
      </c>
      <c r="L4598" t="s">
        <v>9188</v>
      </c>
      <c r="M4598" t="s">
        <v>611</v>
      </c>
      <c r="N4598" t="s">
        <v>611</v>
      </c>
      <c r="O4598" t="s">
        <v>761</v>
      </c>
      <c r="P4598" t="s">
        <v>7006</v>
      </c>
      <c r="Q4598" t="s">
        <v>5948</v>
      </c>
      <c r="R4598" t="s">
        <v>127</v>
      </c>
      <c r="S4598" t="s">
        <v>88</v>
      </c>
      <c r="T4598" t="s">
        <v>1878</v>
      </c>
      <c r="U4598" t="s">
        <v>1879</v>
      </c>
      <c r="V4598" t="s">
        <v>3154</v>
      </c>
      <c r="X4598">
        <v>2</v>
      </c>
      <c r="Y4598">
        <v>0</v>
      </c>
      <c r="Z4598">
        <v>0</v>
      </c>
      <c r="AA4598">
        <v>0</v>
      </c>
      <c r="AB4598">
        <v>0</v>
      </c>
      <c r="AC4598" t="s">
        <v>47</v>
      </c>
      <c r="AD4598" t="str">
        <f>+VLOOKUP(T4598,items!$A$2:$D$1255,4,0)</f>
        <v>MUEBLES</v>
      </c>
      <c r="AE4598">
        <f>+VLOOKUP(T4598,Tabla1[],5,0)</f>
        <v>0</v>
      </c>
      <c r="AF4598">
        <f t="shared" si="71"/>
        <v>4</v>
      </c>
    </row>
    <row r="4599" spans="1:32" x14ac:dyDescent="0.25">
      <c r="A4599">
        <v>100923</v>
      </c>
      <c r="B4599" t="s">
        <v>9189</v>
      </c>
      <c r="C4599" t="s">
        <v>75</v>
      </c>
      <c r="D4599">
        <v>0</v>
      </c>
      <c r="F4599" t="s">
        <v>3935</v>
      </c>
      <c r="G4599" t="s">
        <v>308</v>
      </c>
      <c r="H4599" t="s">
        <v>9190</v>
      </c>
      <c r="I4599" t="s">
        <v>9191</v>
      </c>
      <c r="J4599" t="s">
        <v>9192</v>
      </c>
      <c r="K4599" t="s">
        <v>9193</v>
      </c>
      <c r="L4599" t="s">
        <v>9194</v>
      </c>
      <c r="M4599" t="s">
        <v>5125</v>
      </c>
      <c r="N4599" t="s">
        <v>5856</v>
      </c>
      <c r="O4599" t="s">
        <v>268</v>
      </c>
      <c r="P4599" t="s">
        <v>7086</v>
      </c>
      <c r="Q4599" t="s">
        <v>8689</v>
      </c>
      <c r="R4599" t="s">
        <v>127</v>
      </c>
      <c r="S4599" t="s">
        <v>88</v>
      </c>
      <c r="T4599" t="s">
        <v>429</v>
      </c>
      <c r="U4599" t="s">
        <v>430</v>
      </c>
      <c r="X4599">
        <v>1</v>
      </c>
      <c r="Y4599">
        <v>0</v>
      </c>
      <c r="Z4599">
        <v>0</v>
      </c>
      <c r="AA4599">
        <v>0</v>
      </c>
      <c r="AB4599">
        <v>147082</v>
      </c>
      <c r="AC4599" t="s">
        <v>47</v>
      </c>
      <c r="AD4599">
        <f>+VLOOKUP(T4599,items!$A$2:$D$1255,4,0)</f>
        <v>0</v>
      </c>
      <c r="AE4599">
        <f>+VLOOKUP(T4599,Tabla1[],5,0)</f>
        <v>0</v>
      </c>
      <c r="AF4599">
        <f t="shared" si="71"/>
        <v>2</v>
      </c>
    </row>
    <row r="4600" spans="1:32" x14ac:dyDescent="0.25">
      <c r="A4600">
        <v>100923</v>
      </c>
      <c r="B4600" t="s">
        <v>9189</v>
      </c>
      <c r="C4600" t="s">
        <v>75</v>
      </c>
      <c r="D4600">
        <v>0</v>
      </c>
      <c r="F4600" t="s">
        <v>3935</v>
      </c>
      <c r="G4600" t="s">
        <v>308</v>
      </c>
      <c r="H4600" t="s">
        <v>9190</v>
      </c>
      <c r="I4600" t="s">
        <v>9191</v>
      </c>
      <c r="J4600" t="s">
        <v>9192</v>
      </c>
      <c r="K4600" t="s">
        <v>9193</v>
      </c>
      <c r="L4600" t="s">
        <v>9194</v>
      </c>
      <c r="M4600" t="s">
        <v>5125</v>
      </c>
      <c r="N4600" t="s">
        <v>5856</v>
      </c>
      <c r="O4600" t="s">
        <v>268</v>
      </c>
      <c r="P4600" t="s">
        <v>7086</v>
      </c>
      <c r="Q4600" t="s">
        <v>8689</v>
      </c>
      <c r="R4600" t="s">
        <v>127</v>
      </c>
      <c r="S4600" t="s">
        <v>88</v>
      </c>
      <c r="T4600" t="s">
        <v>1266</v>
      </c>
      <c r="U4600" t="s">
        <v>9195</v>
      </c>
      <c r="V4600" t="s">
        <v>2088</v>
      </c>
      <c r="W4600" t="s">
        <v>93</v>
      </c>
      <c r="X4600">
        <v>1</v>
      </c>
      <c r="Y4600">
        <v>4430</v>
      </c>
      <c r="Z4600">
        <v>2620</v>
      </c>
      <c r="AA4600">
        <v>0</v>
      </c>
      <c r="AB4600">
        <v>6289662</v>
      </c>
      <c r="AC4600" t="s">
        <v>47</v>
      </c>
      <c r="AD4600" t="str">
        <f>+VLOOKUP(T4600,items!$A$2:$D$1255,4,0)</f>
        <v>BANETA</v>
      </c>
      <c r="AE4600" t="str">
        <f>+VLOOKUP(T4600,Tabla1[],5,0)</f>
        <v>GUILLOTINA</v>
      </c>
      <c r="AF4600">
        <f t="shared" si="71"/>
        <v>2</v>
      </c>
    </row>
    <row r="4601" spans="1:32" x14ac:dyDescent="0.25">
      <c r="A4601">
        <v>100923</v>
      </c>
      <c r="B4601" t="s">
        <v>9189</v>
      </c>
      <c r="C4601" t="s">
        <v>75</v>
      </c>
      <c r="D4601">
        <v>0</v>
      </c>
      <c r="F4601" t="s">
        <v>3935</v>
      </c>
      <c r="G4601" t="s">
        <v>308</v>
      </c>
      <c r="H4601" t="s">
        <v>9190</v>
      </c>
      <c r="I4601" t="s">
        <v>9191</v>
      </c>
      <c r="J4601" t="s">
        <v>9192</v>
      </c>
      <c r="K4601" t="s">
        <v>9193</v>
      </c>
      <c r="L4601" t="s">
        <v>9194</v>
      </c>
      <c r="M4601" t="s">
        <v>5125</v>
      </c>
      <c r="N4601" t="s">
        <v>5856</v>
      </c>
      <c r="O4601" t="s">
        <v>268</v>
      </c>
      <c r="P4601" t="s">
        <v>7086</v>
      </c>
      <c r="Q4601" t="s">
        <v>8689</v>
      </c>
      <c r="R4601" t="s">
        <v>127</v>
      </c>
      <c r="S4601" t="s">
        <v>88</v>
      </c>
      <c r="T4601" t="s">
        <v>991</v>
      </c>
      <c r="U4601" t="s">
        <v>992</v>
      </c>
      <c r="W4601" t="s">
        <v>93</v>
      </c>
      <c r="X4601">
        <v>2</v>
      </c>
      <c r="Y4601">
        <v>0</v>
      </c>
      <c r="Z4601">
        <v>0</v>
      </c>
      <c r="AA4601">
        <v>500</v>
      </c>
      <c r="AB4601">
        <v>352036</v>
      </c>
      <c r="AC4601" t="s">
        <v>47</v>
      </c>
      <c r="AD4601">
        <f>+VLOOKUP(T4601,items!$A$2:$D$1255,4,0)</f>
        <v>0</v>
      </c>
      <c r="AE4601">
        <f>+VLOOKUP(T4601,Tabla1[],5,0)</f>
        <v>0</v>
      </c>
      <c r="AF4601">
        <f t="shared" si="71"/>
        <v>2</v>
      </c>
    </row>
    <row r="4602" spans="1:32" x14ac:dyDescent="0.25">
      <c r="A4602">
        <v>100931</v>
      </c>
      <c r="B4602" t="s">
        <v>1782</v>
      </c>
      <c r="C4602" t="s">
        <v>75</v>
      </c>
      <c r="D4602">
        <v>0</v>
      </c>
      <c r="F4602" t="s">
        <v>3935</v>
      </c>
      <c r="G4602" t="s">
        <v>303</v>
      </c>
      <c r="H4602" t="s">
        <v>9196</v>
      </c>
      <c r="I4602" t="s">
        <v>9197</v>
      </c>
      <c r="J4602" t="s">
        <v>9198</v>
      </c>
      <c r="K4602" t="s">
        <v>9199</v>
      </c>
      <c r="L4602" t="s">
        <v>37</v>
      </c>
      <c r="M4602" t="s">
        <v>5505</v>
      </c>
      <c r="N4602" t="s">
        <v>5542</v>
      </c>
      <c r="O4602" t="s">
        <v>7943</v>
      </c>
      <c r="P4602" t="s">
        <v>2612</v>
      </c>
      <c r="Q4602" t="s">
        <v>2612</v>
      </c>
      <c r="R4602" t="s">
        <v>127</v>
      </c>
      <c r="S4602" t="s">
        <v>164</v>
      </c>
      <c r="T4602" t="s">
        <v>7266</v>
      </c>
      <c r="U4602" t="s">
        <v>7267</v>
      </c>
      <c r="V4602" t="s">
        <v>1576</v>
      </c>
      <c r="X4602">
        <v>1</v>
      </c>
      <c r="Y4602">
        <v>6000</v>
      </c>
      <c r="Z4602">
        <v>0</v>
      </c>
      <c r="AA4602">
        <v>1000</v>
      </c>
      <c r="AB4602">
        <v>1059325</v>
      </c>
      <c r="AC4602" t="s">
        <v>47</v>
      </c>
      <c r="AD4602">
        <f>+VLOOKUP(T4602,items!$A$2:$D$1255,4,0)</f>
        <v>0</v>
      </c>
      <c r="AE4602">
        <f>+VLOOKUP(T4602,Tabla1[],5,0)</f>
        <v>0</v>
      </c>
      <c r="AF4602">
        <f t="shared" si="71"/>
        <v>2</v>
      </c>
    </row>
    <row r="4603" spans="1:32" x14ac:dyDescent="0.25">
      <c r="A4603">
        <v>100937</v>
      </c>
      <c r="B4603" t="s">
        <v>2843</v>
      </c>
      <c r="C4603" t="s">
        <v>75</v>
      </c>
      <c r="D4603">
        <v>0</v>
      </c>
      <c r="F4603" t="s">
        <v>303</v>
      </c>
      <c r="G4603" t="s">
        <v>5505</v>
      </c>
      <c r="H4603" t="s">
        <v>9200</v>
      </c>
      <c r="I4603" t="s">
        <v>37</v>
      </c>
      <c r="J4603" t="s">
        <v>9201</v>
      </c>
      <c r="K4603" t="s">
        <v>9202</v>
      </c>
      <c r="L4603" t="s">
        <v>37</v>
      </c>
      <c r="M4603" t="s">
        <v>308</v>
      </c>
      <c r="N4603" t="s">
        <v>308</v>
      </c>
      <c r="O4603" t="s">
        <v>5125</v>
      </c>
      <c r="P4603" t="s">
        <v>7766</v>
      </c>
      <c r="Q4603" t="s">
        <v>7766</v>
      </c>
      <c r="R4603" t="s">
        <v>127</v>
      </c>
      <c r="S4603" t="s">
        <v>164</v>
      </c>
      <c r="T4603" t="s">
        <v>6309</v>
      </c>
      <c r="U4603" t="s">
        <v>6310</v>
      </c>
      <c r="X4603">
        <v>2</v>
      </c>
      <c r="Y4603">
        <v>0</v>
      </c>
      <c r="Z4603">
        <v>0</v>
      </c>
      <c r="AA4603">
        <v>0</v>
      </c>
      <c r="AB4603">
        <v>2600</v>
      </c>
      <c r="AC4603" t="s">
        <v>47</v>
      </c>
      <c r="AD4603">
        <f>+VLOOKUP(T4603,items!$A$2:$D$1255,4,0)</f>
        <v>0</v>
      </c>
      <c r="AE4603">
        <f>+VLOOKUP(T4603,Tabla1[],5,0)</f>
        <v>0</v>
      </c>
      <c r="AF4603">
        <f t="shared" si="71"/>
        <v>2</v>
      </c>
    </row>
    <row r="4604" spans="1:32" x14ac:dyDescent="0.25">
      <c r="A4604">
        <v>100937</v>
      </c>
      <c r="B4604" t="s">
        <v>2843</v>
      </c>
      <c r="C4604" t="s">
        <v>75</v>
      </c>
      <c r="D4604">
        <v>0</v>
      </c>
      <c r="F4604" t="s">
        <v>303</v>
      </c>
      <c r="G4604" t="s">
        <v>5505</v>
      </c>
      <c r="H4604" t="s">
        <v>9200</v>
      </c>
      <c r="I4604" t="s">
        <v>37</v>
      </c>
      <c r="J4604" t="s">
        <v>9201</v>
      </c>
      <c r="K4604" t="s">
        <v>9202</v>
      </c>
      <c r="L4604" t="s">
        <v>37</v>
      </c>
      <c r="M4604" t="s">
        <v>308</v>
      </c>
      <c r="N4604" t="s">
        <v>308</v>
      </c>
      <c r="O4604" t="s">
        <v>5125</v>
      </c>
      <c r="P4604" t="s">
        <v>7766</v>
      </c>
      <c r="Q4604" t="s">
        <v>7766</v>
      </c>
      <c r="R4604" t="s">
        <v>127</v>
      </c>
      <c r="S4604" t="s">
        <v>164</v>
      </c>
      <c r="T4604" t="s">
        <v>1290</v>
      </c>
      <c r="U4604" t="s">
        <v>1291</v>
      </c>
      <c r="X4604">
        <v>1</v>
      </c>
      <c r="Y4604">
        <v>0</v>
      </c>
      <c r="Z4604">
        <v>0</v>
      </c>
      <c r="AA4604">
        <v>0</v>
      </c>
      <c r="AB4604">
        <v>63900</v>
      </c>
      <c r="AC4604" t="s">
        <v>47</v>
      </c>
      <c r="AD4604">
        <f>+VLOOKUP(T4604,items!$A$2:$D$1255,4,0)</f>
        <v>0</v>
      </c>
      <c r="AE4604">
        <f>+VLOOKUP(T4604,Tabla1[],5,0)</f>
        <v>0</v>
      </c>
      <c r="AF4604">
        <f t="shared" si="71"/>
        <v>2</v>
      </c>
    </row>
    <row r="4605" spans="1:32" x14ac:dyDescent="0.25">
      <c r="A4605">
        <v>100937</v>
      </c>
      <c r="B4605" t="s">
        <v>2843</v>
      </c>
      <c r="C4605" t="s">
        <v>75</v>
      </c>
      <c r="D4605">
        <v>0</v>
      </c>
      <c r="F4605" t="s">
        <v>303</v>
      </c>
      <c r="G4605" t="s">
        <v>5505</v>
      </c>
      <c r="H4605" t="s">
        <v>9200</v>
      </c>
      <c r="I4605" t="s">
        <v>37</v>
      </c>
      <c r="J4605" t="s">
        <v>9201</v>
      </c>
      <c r="K4605" t="s">
        <v>9202</v>
      </c>
      <c r="L4605" t="s">
        <v>37</v>
      </c>
      <c r="M4605" t="s">
        <v>308</v>
      </c>
      <c r="N4605" t="s">
        <v>308</v>
      </c>
      <c r="O4605" t="s">
        <v>5125</v>
      </c>
      <c r="P4605" t="s">
        <v>7766</v>
      </c>
      <c r="Q4605" t="s">
        <v>7766</v>
      </c>
      <c r="R4605" t="s">
        <v>127</v>
      </c>
      <c r="S4605" t="s">
        <v>164</v>
      </c>
      <c r="T4605" t="s">
        <v>6311</v>
      </c>
      <c r="U4605" t="s">
        <v>6312</v>
      </c>
      <c r="X4605">
        <v>2</v>
      </c>
      <c r="Y4605">
        <v>0</v>
      </c>
      <c r="Z4605">
        <v>0</v>
      </c>
      <c r="AA4605">
        <v>0</v>
      </c>
      <c r="AB4605">
        <v>800</v>
      </c>
      <c r="AC4605" t="s">
        <v>47</v>
      </c>
      <c r="AD4605">
        <f>+VLOOKUP(T4605,items!$A$2:$D$1255,4,0)</f>
        <v>0</v>
      </c>
      <c r="AE4605">
        <f>+VLOOKUP(T4605,Tabla1[],5,0)</f>
        <v>0</v>
      </c>
      <c r="AF4605">
        <f t="shared" si="71"/>
        <v>2</v>
      </c>
    </row>
    <row r="4606" spans="1:32" x14ac:dyDescent="0.25">
      <c r="A4606">
        <v>100941</v>
      </c>
      <c r="B4606" t="s">
        <v>9203</v>
      </c>
      <c r="C4606" t="s">
        <v>75</v>
      </c>
      <c r="D4606">
        <v>0</v>
      </c>
      <c r="F4606" t="s">
        <v>303</v>
      </c>
      <c r="G4606" t="s">
        <v>308</v>
      </c>
      <c r="H4606" t="s">
        <v>9204</v>
      </c>
      <c r="I4606" t="s">
        <v>9205</v>
      </c>
      <c r="J4606" t="s">
        <v>9206</v>
      </c>
      <c r="K4606" t="s">
        <v>9207</v>
      </c>
      <c r="L4606" t="s">
        <v>9208</v>
      </c>
      <c r="M4606" t="s">
        <v>5125</v>
      </c>
      <c r="N4606" t="s">
        <v>7766</v>
      </c>
      <c r="O4606" t="s">
        <v>8032</v>
      </c>
      <c r="P4606" t="s">
        <v>262</v>
      </c>
      <c r="Q4606" t="s">
        <v>309</v>
      </c>
      <c r="R4606" t="s">
        <v>63</v>
      </c>
      <c r="S4606" t="s">
        <v>128</v>
      </c>
      <c r="T4606" t="s">
        <v>347</v>
      </c>
      <c r="U4606" t="s">
        <v>348</v>
      </c>
      <c r="W4606" t="s">
        <v>1095</v>
      </c>
      <c r="X4606">
        <v>1</v>
      </c>
      <c r="Y4606">
        <v>6000</v>
      </c>
      <c r="Z4606">
        <v>0</v>
      </c>
      <c r="AA4606">
        <v>0</v>
      </c>
      <c r="AB4606">
        <v>343113</v>
      </c>
      <c r="AC4606" t="s">
        <v>47</v>
      </c>
      <c r="AD4606">
        <f>+VLOOKUP(T4606,items!$A$2:$D$1255,4,0)</f>
        <v>0</v>
      </c>
      <c r="AE4606">
        <f>+VLOOKUP(T4606,Tabla1[],5,0)</f>
        <v>0</v>
      </c>
      <c r="AF4606">
        <f t="shared" si="71"/>
        <v>2</v>
      </c>
    </row>
    <row r="4607" spans="1:32" x14ac:dyDescent="0.25">
      <c r="A4607">
        <v>100941</v>
      </c>
      <c r="B4607" t="s">
        <v>9203</v>
      </c>
      <c r="C4607" t="s">
        <v>75</v>
      </c>
      <c r="D4607">
        <v>0</v>
      </c>
      <c r="F4607" t="s">
        <v>303</v>
      </c>
      <c r="G4607" t="s">
        <v>308</v>
      </c>
      <c r="H4607" t="s">
        <v>9204</v>
      </c>
      <c r="I4607" t="s">
        <v>9205</v>
      </c>
      <c r="J4607" t="s">
        <v>9206</v>
      </c>
      <c r="K4607" t="s">
        <v>9207</v>
      </c>
      <c r="L4607" t="s">
        <v>9208</v>
      </c>
      <c r="M4607" t="s">
        <v>5125</v>
      </c>
      <c r="N4607" t="s">
        <v>7766</v>
      </c>
      <c r="O4607" t="s">
        <v>8032</v>
      </c>
      <c r="P4607" t="s">
        <v>262</v>
      </c>
      <c r="Q4607" t="s">
        <v>309</v>
      </c>
      <c r="R4607" t="s">
        <v>63</v>
      </c>
      <c r="S4607" t="s">
        <v>128</v>
      </c>
      <c r="T4607" t="s">
        <v>466</v>
      </c>
      <c r="U4607" t="s">
        <v>467</v>
      </c>
      <c r="V4607" t="s">
        <v>1349</v>
      </c>
      <c r="W4607" t="s">
        <v>1095</v>
      </c>
      <c r="X4607">
        <v>1</v>
      </c>
      <c r="Y4607">
        <v>6000</v>
      </c>
      <c r="Z4607">
        <v>0</v>
      </c>
      <c r="AA4607">
        <v>2500</v>
      </c>
      <c r="AB4607">
        <v>4088855</v>
      </c>
      <c r="AC4607" t="s">
        <v>47</v>
      </c>
      <c r="AD4607" t="str">
        <f>+VLOOKUP(T4607,items!$A$2:$D$1255,4,0)</f>
        <v>SOMBRALINA</v>
      </c>
      <c r="AE4607" t="str">
        <f>+VLOOKUP(T4607,Tabla1[],5,0)</f>
        <v>ELECTRICA</v>
      </c>
      <c r="AF4607">
        <f t="shared" si="71"/>
        <v>2</v>
      </c>
    </row>
    <row r="4608" spans="1:32" x14ac:dyDescent="0.25">
      <c r="A4608">
        <v>100943</v>
      </c>
      <c r="B4608" t="s">
        <v>8778</v>
      </c>
      <c r="C4608" t="s">
        <v>75</v>
      </c>
      <c r="D4608">
        <v>0</v>
      </c>
      <c r="F4608" t="s">
        <v>303</v>
      </c>
      <c r="G4608" t="s">
        <v>8689</v>
      </c>
      <c r="H4608" t="s">
        <v>9209</v>
      </c>
      <c r="I4608" t="s">
        <v>9210</v>
      </c>
      <c r="J4608" t="s">
        <v>9211</v>
      </c>
      <c r="K4608" t="s">
        <v>9212</v>
      </c>
      <c r="L4608" t="s">
        <v>37</v>
      </c>
      <c r="M4608" t="s">
        <v>104</v>
      </c>
      <c r="N4608" t="s">
        <v>84</v>
      </c>
      <c r="O4608" t="s">
        <v>7913</v>
      </c>
      <c r="P4608" t="s">
        <v>3549</v>
      </c>
      <c r="Q4608" t="s">
        <v>8406</v>
      </c>
      <c r="R4608" t="s">
        <v>764</v>
      </c>
      <c r="S4608" t="s">
        <v>44</v>
      </c>
      <c r="T4608" t="s">
        <v>713</v>
      </c>
      <c r="U4608" t="s">
        <v>714</v>
      </c>
      <c r="X4608">
        <v>1</v>
      </c>
      <c r="Y4608">
        <v>0</v>
      </c>
      <c r="Z4608">
        <v>0</v>
      </c>
      <c r="AA4608">
        <v>0</v>
      </c>
      <c r="AB4608">
        <v>320000</v>
      </c>
      <c r="AC4608" t="s">
        <v>47</v>
      </c>
      <c r="AD4608">
        <f>+VLOOKUP(T4608,items!$A$2:$D$1255,4,0)</f>
        <v>0</v>
      </c>
      <c r="AE4608">
        <f>+VLOOKUP(T4608,Tabla1[],5,0)</f>
        <v>0</v>
      </c>
      <c r="AF4608">
        <f t="shared" si="71"/>
        <v>5</v>
      </c>
    </row>
    <row r="4609" spans="1:32" x14ac:dyDescent="0.25">
      <c r="A4609">
        <v>100943</v>
      </c>
      <c r="B4609" t="s">
        <v>8778</v>
      </c>
      <c r="C4609" t="s">
        <v>75</v>
      </c>
      <c r="D4609">
        <v>0</v>
      </c>
      <c r="F4609" t="s">
        <v>303</v>
      </c>
      <c r="G4609" t="s">
        <v>8689</v>
      </c>
      <c r="H4609" t="s">
        <v>9209</v>
      </c>
      <c r="I4609" t="s">
        <v>9210</v>
      </c>
      <c r="J4609" t="s">
        <v>9211</v>
      </c>
      <c r="K4609" t="s">
        <v>9212</v>
      </c>
      <c r="L4609" t="s">
        <v>37</v>
      </c>
      <c r="M4609" t="s">
        <v>104</v>
      </c>
      <c r="N4609" t="s">
        <v>84</v>
      </c>
      <c r="O4609" t="s">
        <v>7913</v>
      </c>
      <c r="P4609" t="s">
        <v>3549</v>
      </c>
      <c r="Q4609" t="s">
        <v>8406</v>
      </c>
      <c r="R4609" t="s">
        <v>764</v>
      </c>
      <c r="S4609" t="s">
        <v>44</v>
      </c>
      <c r="T4609" t="s">
        <v>8783</v>
      </c>
      <c r="U4609" t="s">
        <v>3360</v>
      </c>
      <c r="X4609">
        <v>2</v>
      </c>
      <c r="Y4609">
        <v>0</v>
      </c>
      <c r="Z4609">
        <v>0</v>
      </c>
      <c r="AA4609">
        <v>0</v>
      </c>
      <c r="AB4609">
        <v>3340500</v>
      </c>
      <c r="AC4609" t="s">
        <v>47</v>
      </c>
      <c r="AD4609">
        <f>+VLOOKUP(T4609,items!$A$2:$D$1255,4,0)</f>
        <v>0</v>
      </c>
      <c r="AE4609">
        <f>+VLOOKUP(T4609,Tabla1[],5,0)</f>
        <v>0</v>
      </c>
      <c r="AF4609">
        <f t="shared" si="71"/>
        <v>5</v>
      </c>
    </row>
    <row r="4610" spans="1:32" x14ac:dyDescent="0.25">
      <c r="A4610">
        <v>100943</v>
      </c>
      <c r="B4610" t="s">
        <v>8778</v>
      </c>
      <c r="C4610" t="s">
        <v>75</v>
      </c>
      <c r="D4610">
        <v>0</v>
      </c>
      <c r="F4610" t="s">
        <v>303</v>
      </c>
      <c r="G4610" t="s">
        <v>8689</v>
      </c>
      <c r="H4610" t="s">
        <v>9209</v>
      </c>
      <c r="I4610" t="s">
        <v>9210</v>
      </c>
      <c r="J4610" t="s">
        <v>9211</v>
      </c>
      <c r="K4610" t="s">
        <v>9212</v>
      </c>
      <c r="L4610" t="s">
        <v>37</v>
      </c>
      <c r="M4610" t="s">
        <v>104</v>
      </c>
      <c r="N4610" t="s">
        <v>84</v>
      </c>
      <c r="O4610" t="s">
        <v>7913</v>
      </c>
      <c r="P4610" t="s">
        <v>3549</v>
      </c>
      <c r="Q4610" t="s">
        <v>8406</v>
      </c>
      <c r="R4610" t="s">
        <v>764</v>
      </c>
      <c r="S4610" t="s">
        <v>44</v>
      </c>
      <c r="T4610" t="s">
        <v>717</v>
      </c>
      <c r="U4610" t="s">
        <v>718</v>
      </c>
      <c r="X4610">
        <v>1</v>
      </c>
      <c r="Y4610">
        <v>0</v>
      </c>
      <c r="Z4610">
        <v>0</v>
      </c>
      <c r="AA4610">
        <v>0</v>
      </c>
      <c r="AB4610">
        <v>100000</v>
      </c>
      <c r="AC4610" t="s">
        <v>47</v>
      </c>
      <c r="AD4610">
        <f>+VLOOKUP(T4610,items!$A$2:$D$1255,4,0)</f>
        <v>0</v>
      </c>
      <c r="AE4610">
        <f>+VLOOKUP(T4610,Tabla1[],5,0)</f>
        <v>0</v>
      </c>
      <c r="AF4610">
        <f t="shared" ref="AF4610:AF4673" si="72">+MONTH(O4610)</f>
        <v>5</v>
      </c>
    </row>
    <row r="4611" spans="1:32" x14ac:dyDescent="0.25">
      <c r="A4611">
        <v>100943</v>
      </c>
      <c r="B4611" t="s">
        <v>8778</v>
      </c>
      <c r="C4611" t="s">
        <v>75</v>
      </c>
      <c r="D4611">
        <v>0</v>
      </c>
      <c r="F4611" t="s">
        <v>303</v>
      </c>
      <c r="G4611" t="s">
        <v>8689</v>
      </c>
      <c r="H4611" t="s">
        <v>9209</v>
      </c>
      <c r="I4611" t="s">
        <v>9210</v>
      </c>
      <c r="J4611" t="s">
        <v>9211</v>
      </c>
      <c r="K4611" t="s">
        <v>9212</v>
      </c>
      <c r="L4611" t="s">
        <v>37</v>
      </c>
      <c r="M4611" t="s">
        <v>104</v>
      </c>
      <c r="N4611" t="s">
        <v>84</v>
      </c>
      <c r="O4611" t="s">
        <v>7913</v>
      </c>
      <c r="P4611" t="s">
        <v>3549</v>
      </c>
      <c r="Q4611" t="s">
        <v>8406</v>
      </c>
      <c r="R4611" t="s">
        <v>764</v>
      </c>
      <c r="S4611" t="s">
        <v>44</v>
      </c>
      <c r="T4611" t="s">
        <v>91</v>
      </c>
      <c r="U4611" t="s">
        <v>92</v>
      </c>
      <c r="W4611" t="s">
        <v>117</v>
      </c>
      <c r="X4611">
        <v>1</v>
      </c>
      <c r="Y4611">
        <v>2819</v>
      </c>
      <c r="Z4611">
        <v>2500</v>
      </c>
      <c r="AA4611">
        <v>0</v>
      </c>
      <c r="AB4611">
        <v>10225639</v>
      </c>
      <c r="AC4611" t="s">
        <v>47</v>
      </c>
      <c r="AD4611" t="str">
        <f>+VLOOKUP(T4611,items!$A$2:$D$1255,4,0)</f>
        <v>FLEXIGLASS</v>
      </c>
      <c r="AE4611">
        <f>+VLOOKUP(T4611,Tabla1[],5,0)</f>
        <v>0</v>
      </c>
      <c r="AF4611">
        <f t="shared" si="72"/>
        <v>5</v>
      </c>
    </row>
    <row r="4612" spans="1:32" x14ac:dyDescent="0.25">
      <c r="A4612">
        <v>100943</v>
      </c>
      <c r="B4612" t="s">
        <v>8778</v>
      </c>
      <c r="C4612" t="s">
        <v>75</v>
      </c>
      <c r="D4612">
        <v>0</v>
      </c>
      <c r="F4612" t="s">
        <v>303</v>
      </c>
      <c r="G4612" t="s">
        <v>8689</v>
      </c>
      <c r="H4612" t="s">
        <v>9209</v>
      </c>
      <c r="I4612" t="s">
        <v>9210</v>
      </c>
      <c r="J4612" t="s">
        <v>9211</v>
      </c>
      <c r="K4612" t="s">
        <v>9212</v>
      </c>
      <c r="L4612" t="s">
        <v>37</v>
      </c>
      <c r="M4612" t="s">
        <v>104</v>
      </c>
      <c r="N4612" t="s">
        <v>84</v>
      </c>
      <c r="O4612" t="s">
        <v>7913</v>
      </c>
      <c r="P4612" t="s">
        <v>3549</v>
      </c>
      <c r="Q4612" t="s">
        <v>8406</v>
      </c>
      <c r="R4612" t="s">
        <v>764</v>
      </c>
      <c r="S4612" t="s">
        <v>44</v>
      </c>
      <c r="T4612" t="s">
        <v>437</v>
      </c>
      <c r="U4612" t="s">
        <v>438</v>
      </c>
      <c r="W4612" t="s">
        <v>114</v>
      </c>
      <c r="X4612">
        <v>1</v>
      </c>
      <c r="Y4612">
        <v>0</v>
      </c>
      <c r="Z4612">
        <v>3500</v>
      </c>
      <c r="AA4612">
        <v>0</v>
      </c>
      <c r="AB4612">
        <v>2621774</v>
      </c>
      <c r="AC4612" t="s">
        <v>47</v>
      </c>
      <c r="AD4612">
        <f>+VLOOKUP(T4612,items!$A$2:$D$1255,4,0)</f>
        <v>0</v>
      </c>
      <c r="AE4612">
        <f>+VLOOKUP(T4612,Tabla1[],5,0)</f>
        <v>0</v>
      </c>
      <c r="AF4612">
        <f t="shared" si="72"/>
        <v>5</v>
      </c>
    </row>
    <row r="4613" spans="1:32" x14ac:dyDescent="0.25">
      <c r="A4613">
        <v>100943</v>
      </c>
      <c r="B4613" t="s">
        <v>8778</v>
      </c>
      <c r="C4613" t="s">
        <v>75</v>
      </c>
      <c r="D4613">
        <v>0</v>
      </c>
      <c r="F4613" t="s">
        <v>303</v>
      </c>
      <c r="G4613" t="s">
        <v>8689</v>
      </c>
      <c r="H4613" t="s">
        <v>9209</v>
      </c>
      <c r="I4613" t="s">
        <v>9210</v>
      </c>
      <c r="J4613" t="s">
        <v>9211</v>
      </c>
      <c r="K4613" t="s">
        <v>9212</v>
      </c>
      <c r="L4613" t="s">
        <v>37</v>
      </c>
      <c r="M4613" t="s">
        <v>104</v>
      </c>
      <c r="N4613" t="s">
        <v>84</v>
      </c>
      <c r="O4613" t="s">
        <v>7913</v>
      </c>
      <c r="P4613" t="s">
        <v>3549</v>
      </c>
      <c r="Q4613" t="s">
        <v>8406</v>
      </c>
      <c r="R4613" t="s">
        <v>764</v>
      </c>
      <c r="S4613" t="s">
        <v>44</v>
      </c>
      <c r="T4613" t="s">
        <v>8784</v>
      </c>
      <c r="U4613" t="s">
        <v>8785</v>
      </c>
      <c r="X4613">
        <v>1</v>
      </c>
      <c r="Y4613">
        <v>0</v>
      </c>
      <c r="Z4613">
        <v>0</v>
      </c>
      <c r="AA4613">
        <v>0</v>
      </c>
      <c r="AB4613">
        <v>307275</v>
      </c>
      <c r="AC4613" t="s">
        <v>47</v>
      </c>
      <c r="AD4613">
        <f>+VLOOKUP(T4613,items!$A$2:$D$1255,4,0)</f>
        <v>0</v>
      </c>
      <c r="AE4613">
        <f>+VLOOKUP(T4613,Tabla1[],5,0)</f>
        <v>0</v>
      </c>
      <c r="AF4613">
        <f t="shared" si="72"/>
        <v>5</v>
      </c>
    </row>
    <row r="4614" spans="1:32" x14ac:dyDescent="0.25">
      <c r="A4614">
        <v>100943</v>
      </c>
      <c r="B4614" t="s">
        <v>8778</v>
      </c>
      <c r="C4614" t="s">
        <v>75</v>
      </c>
      <c r="D4614">
        <v>0</v>
      </c>
      <c r="F4614" t="s">
        <v>303</v>
      </c>
      <c r="G4614" t="s">
        <v>8689</v>
      </c>
      <c r="H4614" t="s">
        <v>9209</v>
      </c>
      <c r="I4614" t="s">
        <v>9210</v>
      </c>
      <c r="J4614" t="s">
        <v>9211</v>
      </c>
      <c r="K4614" t="s">
        <v>9212</v>
      </c>
      <c r="L4614" t="s">
        <v>37</v>
      </c>
      <c r="M4614" t="s">
        <v>104</v>
      </c>
      <c r="N4614" t="s">
        <v>84</v>
      </c>
      <c r="O4614" t="s">
        <v>7913</v>
      </c>
      <c r="P4614" t="s">
        <v>3549</v>
      </c>
      <c r="Q4614" t="s">
        <v>8406</v>
      </c>
      <c r="R4614" t="s">
        <v>764</v>
      </c>
      <c r="S4614" t="s">
        <v>44</v>
      </c>
      <c r="T4614" t="s">
        <v>8786</v>
      </c>
      <c r="U4614" t="s">
        <v>8787</v>
      </c>
      <c r="X4614">
        <v>1</v>
      </c>
      <c r="Y4614">
        <v>0</v>
      </c>
      <c r="Z4614">
        <v>0</v>
      </c>
      <c r="AA4614">
        <v>0</v>
      </c>
      <c r="AB4614">
        <v>659600</v>
      </c>
      <c r="AC4614" t="s">
        <v>47</v>
      </c>
      <c r="AD4614">
        <f>+VLOOKUP(T4614,items!$A$2:$D$1255,4,0)</f>
        <v>0</v>
      </c>
      <c r="AE4614">
        <f>+VLOOKUP(T4614,Tabla1[],5,0)</f>
        <v>0</v>
      </c>
      <c r="AF4614">
        <f t="shared" si="72"/>
        <v>5</v>
      </c>
    </row>
    <row r="4615" spans="1:32" x14ac:dyDescent="0.25">
      <c r="A4615">
        <v>100943</v>
      </c>
      <c r="B4615" t="s">
        <v>8778</v>
      </c>
      <c r="C4615" t="s">
        <v>75</v>
      </c>
      <c r="D4615">
        <v>0</v>
      </c>
      <c r="F4615" t="s">
        <v>303</v>
      </c>
      <c r="G4615" t="s">
        <v>8689</v>
      </c>
      <c r="H4615" t="s">
        <v>9209</v>
      </c>
      <c r="I4615" t="s">
        <v>9210</v>
      </c>
      <c r="J4615" t="s">
        <v>9211</v>
      </c>
      <c r="K4615" t="s">
        <v>9212</v>
      </c>
      <c r="L4615" t="s">
        <v>37</v>
      </c>
      <c r="M4615" t="s">
        <v>104</v>
      </c>
      <c r="N4615" t="s">
        <v>84</v>
      </c>
      <c r="O4615" t="s">
        <v>7913</v>
      </c>
      <c r="P4615" t="s">
        <v>3549</v>
      </c>
      <c r="Q4615" t="s">
        <v>8406</v>
      </c>
      <c r="R4615" t="s">
        <v>764</v>
      </c>
      <c r="S4615" t="s">
        <v>44</v>
      </c>
      <c r="T4615" t="s">
        <v>6260</v>
      </c>
      <c r="U4615" t="s">
        <v>6261</v>
      </c>
      <c r="W4615" t="s">
        <v>114</v>
      </c>
      <c r="X4615">
        <v>1</v>
      </c>
      <c r="Y4615">
        <v>2819</v>
      </c>
      <c r="Z4615">
        <v>0</v>
      </c>
      <c r="AA4615">
        <v>0</v>
      </c>
      <c r="AB4615">
        <v>1687984</v>
      </c>
      <c r="AC4615" t="s">
        <v>47</v>
      </c>
      <c r="AD4615">
        <f>+VLOOKUP(T4615,items!$A$2:$D$1255,4,0)</f>
        <v>0</v>
      </c>
      <c r="AE4615">
        <f>+VLOOKUP(T4615,Tabla1[],5,0)</f>
        <v>0</v>
      </c>
      <c r="AF4615">
        <f t="shared" si="72"/>
        <v>5</v>
      </c>
    </row>
    <row r="4616" spans="1:32" x14ac:dyDescent="0.25">
      <c r="A4616">
        <v>100952</v>
      </c>
      <c r="B4616" t="s">
        <v>9189</v>
      </c>
      <c r="C4616" t="s">
        <v>75</v>
      </c>
      <c r="D4616">
        <v>0</v>
      </c>
      <c r="F4616" t="s">
        <v>3935</v>
      </c>
      <c r="G4616" t="s">
        <v>308</v>
      </c>
      <c r="H4616" t="s">
        <v>9213</v>
      </c>
      <c r="I4616" t="s">
        <v>9214</v>
      </c>
      <c r="J4616" t="s">
        <v>9215</v>
      </c>
      <c r="K4616" t="s">
        <v>9216</v>
      </c>
      <c r="L4616" t="s">
        <v>9217</v>
      </c>
      <c r="M4616" t="s">
        <v>7137</v>
      </c>
      <c r="N4616" t="s">
        <v>262</v>
      </c>
      <c r="O4616" t="s">
        <v>310</v>
      </c>
      <c r="P4616" t="s">
        <v>5511</v>
      </c>
      <c r="Q4616" t="s">
        <v>270</v>
      </c>
      <c r="R4616" t="s">
        <v>127</v>
      </c>
      <c r="S4616" t="s">
        <v>88</v>
      </c>
      <c r="T4616" t="s">
        <v>429</v>
      </c>
      <c r="U4616" t="s">
        <v>430</v>
      </c>
      <c r="X4616">
        <v>1</v>
      </c>
      <c r="Y4616">
        <v>0</v>
      </c>
      <c r="Z4616">
        <v>0</v>
      </c>
      <c r="AA4616">
        <v>0</v>
      </c>
      <c r="AB4616">
        <v>147082</v>
      </c>
      <c r="AC4616" t="s">
        <v>47</v>
      </c>
      <c r="AD4616">
        <f>+VLOOKUP(T4616,items!$A$2:$D$1255,4,0)</f>
        <v>0</v>
      </c>
      <c r="AE4616">
        <f>+VLOOKUP(T4616,Tabla1[],5,0)</f>
        <v>0</v>
      </c>
      <c r="AF4616">
        <f t="shared" si="72"/>
        <v>2</v>
      </c>
    </row>
    <row r="4617" spans="1:32" x14ac:dyDescent="0.25">
      <c r="A4617">
        <v>100952</v>
      </c>
      <c r="B4617" t="s">
        <v>9189</v>
      </c>
      <c r="C4617" t="s">
        <v>75</v>
      </c>
      <c r="D4617">
        <v>0</v>
      </c>
      <c r="F4617" t="s">
        <v>3935</v>
      </c>
      <c r="G4617" t="s">
        <v>308</v>
      </c>
      <c r="H4617" t="s">
        <v>9213</v>
      </c>
      <c r="I4617" t="s">
        <v>9214</v>
      </c>
      <c r="J4617" t="s">
        <v>9215</v>
      </c>
      <c r="K4617" t="s">
        <v>9216</v>
      </c>
      <c r="L4617" t="s">
        <v>9217</v>
      </c>
      <c r="M4617" t="s">
        <v>7137</v>
      </c>
      <c r="N4617" t="s">
        <v>262</v>
      </c>
      <c r="O4617" t="s">
        <v>310</v>
      </c>
      <c r="P4617" t="s">
        <v>5511</v>
      </c>
      <c r="Q4617" t="s">
        <v>270</v>
      </c>
      <c r="R4617" t="s">
        <v>127</v>
      </c>
      <c r="S4617" t="s">
        <v>88</v>
      </c>
      <c r="T4617" t="s">
        <v>2113</v>
      </c>
      <c r="U4617" t="s">
        <v>2114</v>
      </c>
      <c r="W4617" t="s">
        <v>93</v>
      </c>
      <c r="X4617">
        <v>1</v>
      </c>
      <c r="Y4617">
        <v>0</v>
      </c>
      <c r="Z4617">
        <v>0</v>
      </c>
      <c r="AA4617">
        <v>0</v>
      </c>
      <c r="AB4617">
        <v>216800</v>
      </c>
      <c r="AC4617" t="s">
        <v>47</v>
      </c>
      <c r="AD4617">
        <f>+VLOOKUP(T4617,items!$A$2:$D$1255,4,0)</f>
        <v>0</v>
      </c>
      <c r="AE4617">
        <f>+VLOOKUP(T4617,Tabla1[],5,0)</f>
        <v>0</v>
      </c>
      <c r="AF4617">
        <f t="shared" si="72"/>
        <v>2</v>
      </c>
    </row>
    <row r="4618" spans="1:32" x14ac:dyDescent="0.25">
      <c r="A4618">
        <v>100952</v>
      </c>
      <c r="B4618" t="s">
        <v>9189</v>
      </c>
      <c r="C4618" t="s">
        <v>75</v>
      </c>
      <c r="D4618">
        <v>0</v>
      </c>
      <c r="F4618" t="s">
        <v>3935</v>
      </c>
      <c r="G4618" t="s">
        <v>308</v>
      </c>
      <c r="H4618" t="s">
        <v>9213</v>
      </c>
      <c r="I4618" t="s">
        <v>9214</v>
      </c>
      <c r="J4618" t="s">
        <v>9215</v>
      </c>
      <c r="K4618" t="s">
        <v>9216</v>
      </c>
      <c r="L4618" t="s">
        <v>9217</v>
      </c>
      <c r="M4618" t="s">
        <v>7137</v>
      </c>
      <c r="N4618" t="s">
        <v>262</v>
      </c>
      <c r="O4618" t="s">
        <v>310</v>
      </c>
      <c r="P4618" t="s">
        <v>5511</v>
      </c>
      <c r="Q4618" t="s">
        <v>270</v>
      </c>
      <c r="R4618" t="s">
        <v>127</v>
      </c>
      <c r="S4618" t="s">
        <v>88</v>
      </c>
      <c r="T4618" t="s">
        <v>347</v>
      </c>
      <c r="U4618" t="s">
        <v>348</v>
      </c>
      <c r="W4618" t="s">
        <v>211</v>
      </c>
      <c r="X4618">
        <v>1</v>
      </c>
      <c r="Y4618">
        <v>2000</v>
      </c>
      <c r="Z4618">
        <v>0</v>
      </c>
      <c r="AA4618">
        <v>0</v>
      </c>
      <c r="AB4618">
        <v>243991</v>
      </c>
      <c r="AC4618" t="s">
        <v>47</v>
      </c>
      <c r="AD4618">
        <f>+VLOOKUP(T4618,items!$A$2:$D$1255,4,0)</f>
        <v>0</v>
      </c>
      <c r="AE4618">
        <f>+VLOOKUP(T4618,Tabla1[],5,0)</f>
        <v>0</v>
      </c>
      <c r="AF4618">
        <f t="shared" si="72"/>
        <v>2</v>
      </c>
    </row>
    <row r="4619" spans="1:32" x14ac:dyDescent="0.25">
      <c r="A4619">
        <v>100952</v>
      </c>
      <c r="B4619" t="s">
        <v>9189</v>
      </c>
      <c r="C4619" t="s">
        <v>75</v>
      </c>
      <c r="D4619">
        <v>0</v>
      </c>
      <c r="F4619" t="s">
        <v>3935</v>
      </c>
      <c r="G4619" t="s">
        <v>308</v>
      </c>
      <c r="H4619" t="s">
        <v>9213</v>
      </c>
      <c r="I4619" t="s">
        <v>9214</v>
      </c>
      <c r="J4619" t="s">
        <v>9215</v>
      </c>
      <c r="K4619" t="s">
        <v>9216</v>
      </c>
      <c r="L4619" t="s">
        <v>9217</v>
      </c>
      <c r="M4619" t="s">
        <v>7137</v>
      </c>
      <c r="N4619" t="s">
        <v>262</v>
      </c>
      <c r="O4619" t="s">
        <v>310</v>
      </c>
      <c r="P4619" t="s">
        <v>5511</v>
      </c>
      <c r="Q4619" t="s">
        <v>270</v>
      </c>
      <c r="R4619" t="s">
        <v>127</v>
      </c>
      <c r="S4619" t="s">
        <v>88</v>
      </c>
      <c r="T4619" t="s">
        <v>918</v>
      </c>
      <c r="U4619" t="s">
        <v>919</v>
      </c>
      <c r="W4619" t="s">
        <v>93</v>
      </c>
      <c r="X4619">
        <v>2</v>
      </c>
      <c r="Y4619">
        <v>0</v>
      </c>
      <c r="Z4619">
        <v>0</v>
      </c>
      <c r="AA4619">
        <v>500</v>
      </c>
      <c r="AB4619">
        <v>639284</v>
      </c>
      <c r="AC4619" t="s">
        <v>47</v>
      </c>
      <c r="AD4619">
        <f>+VLOOKUP(T4619,items!$A$2:$D$1255,4,0)</f>
        <v>0</v>
      </c>
      <c r="AE4619">
        <f>+VLOOKUP(T4619,Tabla1[],5,0)</f>
        <v>0</v>
      </c>
      <c r="AF4619">
        <f t="shared" si="72"/>
        <v>2</v>
      </c>
    </row>
    <row r="4620" spans="1:32" x14ac:dyDescent="0.25">
      <c r="A4620">
        <v>100952</v>
      </c>
      <c r="B4620" t="s">
        <v>9189</v>
      </c>
      <c r="C4620" t="s">
        <v>75</v>
      </c>
      <c r="D4620">
        <v>0</v>
      </c>
      <c r="F4620" t="s">
        <v>3935</v>
      </c>
      <c r="G4620" t="s">
        <v>308</v>
      </c>
      <c r="H4620" t="s">
        <v>9213</v>
      </c>
      <c r="I4620" t="s">
        <v>9214</v>
      </c>
      <c r="J4620" t="s">
        <v>9215</v>
      </c>
      <c r="K4620" t="s">
        <v>9216</v>
      </c>
      <c r="L4620" t="s">
        <v>9217</v>
      </c>
      <c r="M4620" t="s">
        <v>7137</v>
      </c>
      <c r="N4620" t="s">
        <v>262</v>
      </c>
      <c r="O4620" t="s">
        <v>310</v>
      </c>
      <c r="P4620" t="s">
        <v>5511</v>
      </c>
      <c r="Q4620" t="s">
        <v>270</v>
      </c>
      <c r="R4620" t="s">
        <v>127</v>
      </c>
      <c r="S4620" t="s">
        <v>88</v>
      </c>
      <c r="T4620" t="s">
        <v>466</v>
      </c>
      <c r="U4620" t="s">
        <v>467</v>
      </c>
      <c r="V4620" t="s">
        <v>958</v>
      </c>
      <c r="W4620" t="s">
        <v>1095</v>
      </c>
      <c r="X4620">
        <v>1</v>
      </c>
      <c r="Y4620">
        <v>2000</v>
      </c>
      <c r="Z4620">
        <v>0</v>
      </c>
      <c r="AA4620">
        <v>1500</v>
      </c>
      <c r="AB4620">
        <v>4134065</v>
      </c>
      <c r="AC4620" t="s">
        <v>47</v>
      </c>
      <c r="AD4620" t="str">
        <f>+VLOOKUP(T4620,items!$A$2:$D$1255,4,0)</f>
        <v>SOMBRALINA</v>
      </c>
      <c r="AE4620" t="str">
        <f>+VLOOKUP(T4620,Tabla1[],5,0)</f>
        <v>ELECTRICA</v>
      </c>
      <c r="AF4620">
        <f t="shared" si="72"/>
        <v>2</v>
      </c>
    </row>
    <row r="4621" spans="1:32" x14ac:dyDescent="0.25">
      <c r="A4621">
        <v>100961</v>
      </c>
      <c r="B4621" t="s">
        <v>9218</v>
      </c>
      <c r="C4621" t="s">
        <v>75</v>
      </c>
      <c r="D4621">
        <v>0</v>
      </c>
      <c r="F4621" t="s">
        <v>387</v>
      </c>
      <c r="G4621" t="s">
        <v>308</v>
      </c>
      <c r="H4621" t="s">
        <v>9219</v>
      </c>
      <c r="I4621" t="s">
        <v>9220</v>
      </c>
      <c r="J4621" t="s">
        <v>9221</v>
      </c>
      <c r="K4621" t="s">
        <v>9222</v>
      </c>
      <c r="L4621" t="s">
        <v>37</v>
      </c>
      <c r="M4621" t="s">
        <v>7384</v>
      </c>
      <c r="N4621" t="s">
        <v>84</v>
      </c>
      <c r="O4621" t="s">
        <v>3800</v>
      </c>
      <c r="P4621" t="s">
        <v>9223</v>
      </c>
      <c r="Q4621" t="s">
        <v>517</v>
      </c>
      <c r="R4621" t="s">
        <v>764</v>
      </c>
      <c r="S4621" t="s">
        <v>108</v>
      </c>
      <c r="T4621" t="s">
        <v>5917</v>
      </c>
      <c r="U4621" t="s">
        <v>5918</v>
      </c>
      <c r="X4621">
        <v>1</v>
      </c>
      <c r="Y4621">
        <v>0</v>
      </c>
      <c r="Z4621">
        <v>0</v>
      </c>
      <c r="AA4621">
        <v>0</v>
      </c>
      <c r="AB4621">
        <v>1023750</v>
      </c>
      <c r="AC4621" t="s">
        <v>47</v>
      </c>
      <c r="AD4621">
        <f>+VLOOKUP(T4621,items!$A$2:$D$1255,4,0)</f>
        <v>0</v>
      </c>
      <c r="AE4621">
        <f>+VLOOKUP(T4621,Tabla1[],5,0)</f>
        <v>0</v>
      </c>
      <c r="AF4621">
        <f t="shared" si="72"/>
        <v>5</v>
      </c>
    </row>
    <row r="4622" spans="1:32" x14ac:dyDescent="0.25">
      <c r="A4622">
        <v>100961</v>
      </c>
      <c r="B4622" t="s">
        <v>9218</v>
      </c>
      <c r="C4622" t="s">
        <v>75</v>
      </c>
      <c r="D4622">
        <v>0</v>
      </c>
      <c r="F4622" t="s">
        <v>387</v>
      </c>
      <c r="G4622" t="s">
        <v>308</v>
      </c>
      <c r="H4622" t="s">
        <v>9219</v>
      </c>
      <c r="I4622" t="s">
        <v>9220</v>
      </c>
      <c r="J4622" t="s">
        <v>9221</v>
      </c>
      <c r="K4622" t="s">
        <v>9222</v>
      </c>
      <c r="L4622" t="s">
        <v>37</v>
      </c>
      <c r="M4622" t="s">
        <v>7384</v>
      </c>
      <c r="N4622" t="s">
        <v>84</v>
      </c>
      <c r="O4622" t="s">
        <v>3800</v>
      </c>
      <c r="P4622" t="s">
        <v>9223</v>
      </c>
      <c r="Q4622" t="s">
        <v>517</v>
      </c>
      <c r="R4622" t="s">
        <v>764</v>
      </c>
      <c r="S4622" t="s">
        <v>108</v>
      </c>
      <c r="T4622" t="s">
        <v>2385</v>
      </c>
      <c r="U4622" t="s">
        <v>2386</v>
      </c>
      <c r="X4622">
        <v>20</v>
      </c>
      <c r="Y4622">
        <v>0</v>
      </c>
      <c r="Z4622">
        <v>0</v>
      </c>
      <c r="AA4622">
        <v>0</v>
      </c>
      <c r="AB4622">
        <v>8000</v>
      </c>
      <c r="AC4622" t="s">
        <v>47</v>
      </c>
      <c r="AD4622">
        <f>+VLOOKUP(T4622,items!$A$2:$D$1255,4,0)</f>
        <v>0</v>
      </c>
      <c r="AE4622">
        <f>+VLOOKUP(T4622,Tabla1[],5,0)</f>
        <v>0</v>
      </c>
      <c r="AF4622">
        <f t="shared" si="72"/>
        <v>5</v>
      </c>
    </row>
    <row r="4623" spans="1:32" x14ac:dyDescent="0.25">
      <c r="A4623">
        <v>100961</v>
      </c>
      <c r="B4623" t="s">
        <v>9218</v>
      </c>
      <c r="C4623" t="s">
        <v>75</v>
      </c>
      <c r="D4623">
        <v>0</v>
      </c>
      <c r="F4623" t="s">
        <v>387</v>
      </c>
      <c r="G4623" t="s">
        <v>308</v>
      </c>
      <c r="H4623" t="s">
        <v>9219</v>
      </c>
      <c r="I4623" t="s">
        <v>9220</v>
      </c>
      <c r="J4623" t="s">
        <v>9221</v>
      </c>
      <c r="K4623" t="s">
        <v>9222</v>
      </c>
      <c r="L4623" t="s">
        <v>37</v>
      </c>
      <c r="M4623" t="s">
        <v>7384</v>
      </c>
      <c r="N4623" t="s">
        <v>84</v>
      </c>
      <c r="O4623" t="s">
        <v>3800</v>
      </c>
      <c r="P4623" t="s">
        <v>9223</v>
      </c>
      <c r="Q4623" t="s">
        <v>517</v>
      </c>
      <c r="R4623" t="s">
        <v>764</v>
      </c>
      <c r="S4623" t="s">
        <v>108</v>
      </c>
      <c r="T4623" t="s">
        <v>429</v>
      </c>
      <c r="U4623" t="s">
        <v>430</v>
      </c>
      <c r="X4623">
        <v>2</v>
      </c>
      <c r="Y4623">
        <v>0</v>
      </c>
      <c r="Z4623">
        <v>0</v>
      </c>
      <c r="AA4623">
        <v>0</v>
      </c>
      <c r="AB4623">
        <v>330934</v>
      </c>
      <c r="AC4623" t="s">
        <v>47</v>
      </c>
      <c r="AD4623">
        <f>+VLOOKUP(T4623,items!$A$2:$D$1255,4,0)</f>
        <v>0</v>
      </c>
      <c r="AE4623">
        <f>+VLOOKUP(T4623,Tabla1[],5,0)</f>
        <v>0</v>
      </c>
      <c r="AF4623">
        <f t="shared" si="72"/>
        <v>5</v>
      </c>
    </row>
    <row r="4624" spans="1:32" x14ac:dyDescent="0.25">
      <c r="A4624">
        <v>100961</v>
      </c>
      <c r="B4624" t="s">
        <v>9218</v>
      </c>
      <c r="C4624" t="s">
        <v>75</v>
      </c>
      <c r="D4624">
        <v>0</v>
      </c>
      <c r="F4624" t="s">
        <v>387</v>
      </c>
      <c r="G4624" t="s">
        <v>308</v>
      </c>
      <c r="H4624" t="s">
        <v>9219</v>
      </c>
      <c r="I4624" t="s">
        <v>9220</v>
      </c>
      <c r="J4624" t="s">
        <v>9221</v>
      </c>
      <c r="K4624" t="s">
        <v>9222</v>
      </c>
      <c r="L4624" t="s">
        <v>37</v>
      </c>
      <c r="M4624" t="s">
        <v>7384</v>
      </c>
      <c r="N4624" t="s">
        <v>84</v>
      </c>
      <c r="O4624" t="s">
        <v>3800</v>
      </c>
      <c r="P4624" t="s">
        <v>9223</v>
      </c>
      <c r="Q4624" t="s">
        <v>517</v>
      </c>
      <c r="R4624" t="s">
        <v>764</v>
      </c>
      <c r="S4624" t="s">
        <v>108</v>
      </c>
      <c r="T4624" t="s">
        <v>9224</v>
      </c>
      <c r="U4624" t="s">
        <v>9225</v>
      </c>
      <c r="X4624">
        <v>20</v>
      </c>
      <c r="Y4624">
        <v>0</v>
      </c>
      <c r="Z4624">
        <v>0</v>
      </c>
      <c r="AA4624">
        <v>0</v>
      </c>
      <c r="AB4624">
        <v>13600</v>
      </c>
      <c r="AC4624" t="s">
        <v>47</v>
      </c>
      <c r="AD4624">
        <f>+VLOOKUP(T4624,items!$A$2:$D$1255,4,0)</f>
        <v>0</v>
      </c>
      <c r="AE4624">
        <f>+VLOOKUP(T4624,Tabla1[],5,0)</f>
        <v>0</v>
      </c>
      <c r="AF4624">
        <f t="shared" si="72"/>
        <v>5</v>
      </c>
    </row>
    <row r="4625" spans="1:32" x14ac:dyDescent="0.25">
      <c r="A4625">
        <v>100961</v>
      </c>
      <c r="B4625" t="s">
        <v>9218</v>
      </c>
      <c r="C4625" t="s">
        <v>75</v>
      </c>
      <c r="D4625">
        <v>0</v>
      </c>
      <c r="F4625" t="s">
        <v>387</v>
      </c>
      <c r="G4625" t="s">
        <v>308</v>
      </c>
      <c r="H4625" t="s">
        <v>9219</v>
      </c>
      <c r="I4625" t="s">
        <v>9220</v>
      </c>
      <c r="J4625" t="s">
        <v>9221</v>
      </c>
      <c r="K4625" t="s">
        <v>9222</v>
      </c>
      <c r="L4625" t="s">
        <v>37</v>
      </c>
      <c r="M4625" t="s">
        <v>7384</v>
      </c>
      <c r="N4625" t="s">
        <v>84</v>
      </c>
      <c r="O4625" t="s">
        <v>3800</v>
      </c>
      <c r="P4625" t="s">
        <v>9223</v>
      </c>
      <c r="Q4625" t="s">
        <v>517</v>
      </c>
      <c r="R4625" t="s">
        <v>764</v>
      </c>
      <c r="S4625" t="s">
        <v>108</v>
      </c>
      <c r="T4625" t="s">
        <v>1751</v>
      </c>
      <c r="U4625" t="s">
        <v>1752</v>
      </c>
      <c r="X4625">
        <v>1</v>
      </c>
      <c r="Y4625">
        <v>0</v>
      </c>
      <c r="Z4625">
        <v>0</v>
      </c>
      <c r="AA4625">
        <v>0</v>
      </c>
      <c r="AB4625">
        <v>720500</v>
      </c>
      <c r="AC4625" t="s">
        <v>47</v>
      </c>
      <c r="AD4625">
        <f>+VLOOKUP(T4625,items!$A$2:$D$1255,4,0)</f>
        <v>0</v>
      </c>
      <c r="AE4625">
        <f>+VLOOKUP(T4625,Tabla1[],5,0)</f>
        <v>0</v>
      </c>
      <c r="AF4625">
        <f t="shared" si="72"/>
        <v>5</v>
      </c>
    </row>
    <row r="4626" spans="1:32" x14ac:dyDescent="0.25">
      <c r="A4626">
        <v>100961</v>
      </c>
      <c r="B4626" t="s">
        <v>9218</v>
      </c>
      <c r="C4626" t="s">
        <v>75</v>
      </c>
      <c r="D4626">
        <v>0</v>
      </c>
      <c r="F4626" t="s">
        <v>387</v>
      </c>
      <c r="G4626" t="s">
        <v>308</v>
      </c>
      <c r="H4626" t="s">
        <v>9219</v>
      </c>
      <c r="I4626" t="s">
        <v>9220</v>
      </c>
      <c r="J4626" t="s">
        <v>9221</v>
      </c>
      <c r="K4626" t="s">
        <v>9222</v>
      </c>
      <c r="L4626" t="s">
        <v>37</v>
      </c>
      <c r="M4626" t="s">
        <v>7384</v>
      </c>
      <c r="N4626" t="s">
        <v>84</v>
      </c>
      <c r="O4626" t="s">
        <v>3800</v>
      </c>
      <c r="P4626" t="s">
        <v>9223</v>
      </c>
      <c r="Q4626" t="s">
        <v>517</v>
      </c>
      <c r="R4626" t="s">
        <v>764</v>
      </c>
      <c r="S4626" t="s">
        <v>108</v>
      </c>
      <c r="T4626" t="s">
        <v>91</v>
      </c>
      <c r="U4626" t="s">
        <v>92</v>
      </c>
      <c r="W4626" t="s">
        <v>2506</v>
      </c>
      <c r="X4626">
        <v>1</v>
      </c>
      <c r="Y4626">
        <v>2850</v>
      </c>
      <c r="Z4626">
        <v>2480</v>
      </c>
      <c r="AA4626">
        <v>0</v>
      </c>
      <c r="AB4626">
        <v>8145208</v>
      </c>
      <c r="AC4626" t="s">
        <v>47</v>
      </c>
      <c r="AD4626" t="str">
        <f>+VLOOKUP(T4626,items!$A$2:$D$1255,4,0)</f>
        <v>FLEXIGLASS</v>
      </c>
      <c r="AE4626">
        <f>+VLOOKUP(T4626,Tabla1[],5,0)</f>
        <v>0</v>
      </c>
      <c r="AF4626">
        <f t="shared" si="72"/>
        <v>5</v>
      </c>
    </row>
    <row r="4627" spans="1:32" x14ac:dyDescent="0.25">
      <c r="A4627">
        <v>100961</v>
      </c>
      <c r="B4627" t="s">
        <v>9218</v>
      </c>
      <c r="C4627" t="s">
        <v>75</v>
      </c>
      <c r="D4627">
        <v>0</v>
      </c>
      <c r="F4627" t="s">
        <v>387</v>
      </c>
      <c r="G4627" t="s">
        <v>308</v>
      </c>
      <c r="H4627" t="s">
        <v>9219</v>
      </c>
      <c r="I4627" t="s">
        <v>9220</v>
      </c>
      <c r="J4627" t="s">
        <v>9221</v>
      </c>
      <c r="K4627" t="s">
        <v>9222</v>
      </c>
      <c r="L4627" t="s">
        <v>37</v>
      </c>
      <c r="M4627" t="s">
        <v>7384</v>
      </c>
      <c r="N4627" t="s">
        <v>84</v>
      </c>
      <c r="O4627" t="s">
        <v>3800</v>
      </c>
      <c r="P4627" t="s">
        <v>9223</v>
      </c>
      <c r="Q4627" t="s">
        <v>517</v>
      </c>
      <c r="R4627" t="s">
        <v>764</v>
      </c>
      <c r="S4627" t="s">
        <v>108</v>
      </c>
      <c r="T4627" t="s">
        <v>91</v>
      </c>
      <c r="U4627" t="s">
        <v>92</v>
      </c>
      <c r="W4627" t="s">
        <v>2506</v>
      </c>
      <c r="X4627">
        <v>1</v>
      </c>
      <c r="Y4627">
        <v>1350</v>
      </c>
      <c r="Z4627">
        <v>2190</v>
      </c>
      <c r="AA4627">
        <v>0</v>
      </c>
      <c r="AB4627">
        <v>4072604</v>
      </c>
      <c r="AC4627" t="s">
        <v>47</v>
      </c>
      <c r="AD4627" t="str">
        <f>+VLOOKUP(T4627,items!$A$2:$D$1255,4,0)</f>
        <v>FLEXIGLASS</v>
      </c>
      <c r="AE4627">
        <f>+VLOOKUP(T4627,Tabla1[],5,0)</f>
        <v>0</v>
      </c>
      <c r="AF4627">
        <f t="shared" si="72"/>
        <v>5</v>
      </c>
    </row>
    <row r="4628" spans="1:32" x14ac:dyDescent="0.25">
      <c r="A4628">
        <v>100961</v>
      </c>
      <c r="B4628" t="s">
        <v>9218</v>
      </c>
      <c r="C4628" t="s">
        <v>75</v>
      </c>
      <c r="D4628">
        <v>0</v>
      </c>
      <c r="F4628" t="s">
        <v>387</v>
      </c>
      <c r="G4628" t="s">
        <v>308</v>
      </c>
      <c r="H4628" t="s">
        <v>9219</v>
      </c>
      <c r="I4628" t="s">
        <v>9220</v>
      </c>
      <c r="J4628" t="s">
        <v>9221</v>
      </c>
      <c r="K4628" t="s">
        <v>9222</v>
      </c>
      <c r="L4628" t="s">
        <v>37</v>
      </c>
      <c r="M4628" t="s">
        <v>7384</v>
      </c>
      <c r="N4628" t="s">
        <v>84</v>
      </c>
      <c r="O4628" t="s">
        <v>3800</v>
      </c>
      <c r="P4628" t="s">
        <v>9223</v>
      </c>
      <c r="Q4628" t="s">
        <v>517</v>
      </c>
      <c r="R4628" t="s">
        <v>764</v>
      </c>
      <c r="S4628" t="s">
        <v>108</v>
      </c>
      <c r="T4628" t="s">
        <v>8784</v>
      </c>
      <c r="U4628" t="s">
        <v>8785</v>
      </c>
      <c r="X4628">
        <v>1</v>
      </c>
      <c r="Y4628">
        <v>0</v>
      </c>
      <c r="Z4628">
        <v>0</v>
      </c>
      <c r="AA4628">
        <v>0</v>
      </c>
      <c r="AB4628">
        <v>325350</v>
      </c>
      <c r="AC4628" t="s">
        <v>47</v>
      </c>
      <c r="AD4628">
        <f>+VLOOKUP(T4628,items!$A$2:$D$1255,4,0)</f>
        <v>0</v>
      </c>
      <c r="AE4628">
        <f>+VLOOKUP(T4628,Tabla1[],5,0)</f>
        <v>0</v>
      </c>
      <c r="AF4628">
        <f t="shared" si="72"/>
        <v>5</v>
      </c>
    </row>
    <row r="4629" spans="1:32" x14ac:dyDescent="0.25">
      <c r="A4629">
        <v>100961</v>
      </c>
      <c r="B4629" t="s">
        <v>9218</v>
      </c>
      <c r="C4629" t="s">
        <v>75</v>
      </c>
      <c r="D4629">
        <v>0</v>
      </c>
      <c r="F4629" t="s">
        <v>387</v>
      </c>
      <c r="G4629" t="s">
        <v>308</v>
      </c>
      <c r="H4629" t="s">
        <v>9219</v>
      </c>
      <c r="I4629" t="s">
        <v>9220</v>
      </c>
      <c r="J4629" t="s">
        <v>9221</v>
      </c>
      <c r="K4629" t="s">
        <v>9222</v>
      </c>
      <c r="L4629" t="s">
        <v>37</v>
      </c>
      <c r="M4629" t="s">
        <v>7384</v>
      </c>
      <c r="N4629" t="s">
        <v>84</v>
      </c>
      <c r="O4629" t="s">
        <v>3800</v>
      </c>
      <c r="P4629" t="s">
        <v>9223</v>
      </c>
      <c r="Q4629" t="s">
        <v>517</v>
      </c>
      <c r="R4629" t="s">
        <v>764</v>
      </c>
      <c r="S4629" t="s">
        <v>108</v>
      </c>
      <c r="T4629" t="s">
        <v>8786</v>
      </c>
      <c r="U4629" t="s">
        <v>8787</v>
      </c>
      <c r="X4629">
        <v>1</v>
      </c>
      <c r="Y4629">
        <v>0</v>
      </c>
      <c r="Z4629">
        <v>0</v>
      </c>
      <c r="AA4629">
        <v>0</v>
      </c>
      <c r="AB4629">
        <v>698400</v>
      </c>
      <c r="AC4629" t="s">
        <v>47</v>
      </c>
      <c r="AD4629">
        <f>+VLOOKUP(T4629,items!$A$2:$D$1255,4,0)</f>
        <v>0</v>
      </c>
      <c r="AE4629">
        <f>+VLOOKUP(T4629,Tabla1[],5,0)</f>
        <v>0</v>
      </c>
      <c r="AF4629">
        <f t="shared" si="72"/>
        <v>5</v>
      </c>
    </row>
    <row r="4630" spans="1:32" x14ac:dyDescent="0.25">
      <c r="A4630">
        <v>100985</v>
      </c>
      <c r="B4630" t="s">
        <v>9226</v>
      </c>
      <c r="C4630" t="s">
        <v>75</v>
      </c>
      <c r="D4630">
        <v>0</v>
      </c>
      <c r="F4630" t="s">
        <v>5505</v>
      </c>
      <c r="G4630" t="s">
        <v>5542</v>
      </c>
      <c r="H4630" t="s">
        <v>9227</v>
      </c>
      <c r="I4630" t="s">
        <v>37</v>
      </c>
      <c r="J4630" t="s">
        <v>9228</v>
      </c>
      <c r="K4630" t="s">
        <v>9229</v>
      </c>
      <c r="L4630" t="s">
        <v>9230</v>
      </c>
      <c r="M4630" t="s">
        <v>7943</v>
      </c>
      <c r="N4630" t="s">
        <v>7943</v>
      </c>
      <c r="O4630" t="s">
        <v>268</v>
      </c>
      <c r="P4630" t="s">
        <v>310</v>
      </c>
      <c r="Q4630" t="s">
        <v>5513</v>
      </c>
      <c r="R4630" t="s">
        <v>127</v>
      </c>
      <c r="S4630" t="s">
        <v>88</v>
      </c>
      <c r="T4630" t="s">
        <v>9169</v>
      </c>
      <c r="U4630" t="s">
        <v>9170</v>
      </c>
      <c r="X4630">
        <v>1</v>
      </c>
      <c r="Y4630">
        <v>2500</v>
      </c>
      <c r="Z4630">
        <v>1960</v>
      </c>
      <c r="AA4630">
        <v>0</v>
      </c>
      <c r="AB4630">
        <v>352619</v>
      </c>
      <c r="AC4630" t="s">
        <v>47</v>
      </c>
      <c r="AD4630">
        <f>+VLOOKUP(T4630,items!$A$2:$D$1255,4,0)</f>
        <v>0</v>
      </c>
      <c r="AE4630">
        <f>+VLOOKUP(T4630,Tabla1[],5,0)</f>
        <v>0</v>
      </c>
      <c r="AF4630">
        <f t="shared" si="72"/>
        <v>2</v>
      </c>
    </row>
    <row r="4631" spans="1:32" x14ac:dyDescent="0.25">
      <c r="A4631">
        <v>100985</v>
      </c>
      <c r="B4631" t="s">
        <v>9226</v>
      </c>
      <c r="C4631" t="s">
        <v>75</v>
      </c>
      <c r="D4631">
        <v>0</v>
      </c>
      <c r="F4631" t="s">
        <v>5505</v>
      </c>
      <c r="G4631" t="s">
        <v>5542</v>
      </c>
      <c r="H4631" t="s">
        <v>9227</v>
      </c>
      <c r="I4631" t="s">
        <v>37</v>
      </c>
      <c r="J4631" t="s">
        <v>9228</v>
      </c>
      <c r="K4631" t="s">
        <v>9229</v>
      </c>
      <c r="L4631" t="s">
        <v>9230</v>
      </c>
      <c r="M4631" t="s">
        <v>7943</v>
      </c>
      <c r="N4631" t="s">
        <v>7943</v>
      </c>
      <c r="O4631" t="s">
        <v>268</v>
      </c>
      <c r="P4631" t="s">
        <v>310</v>
      </c>
      <c r="Q4631" t="s">
        <v>5513</v>
      </c>
      <c r="R4631" t="s">
        <v>127</v>
      </c>
      <c r="S4631" t="s">
        <v>88</v>
      </c>
      <c r="T4631" t="s">
        <v>1284</v>
      </c>
      <c r="U4631" t="s">
        <v>1285</v>
      </c>
      <c r="X4631">
        <v>1</v>
      </c>
      <c r="Y4631">
        <v>0</v>
      </c>
      <c r="Z4631">
        <v>0</v>
      </c>
      <c r="AA4631">
        <v>0</v>
      </c>
      <c r="AB4631">
        <v>55000</v>
      </c>
      <c r="AC4631" t="s">
        <v>47</v>
      </c>
      <c r="AD4631">
        <f>+VLOOKUP(T4631,items!$A$2:$D$1255,4,0)</f>
        <v>0</v>
      </c>
      <c r="AE4631">
        <f>+VLOOKUP(T4631,Tabla1[],5,0)</f>
        <v>0</v>
      </c>
      <c r="AF4631">
        <f t="shared" si="72"/>
        <v>2</v>
      </c>
    </row>
    <row r="4632" spans="1:32" x14ac:dyDescent="0.25">
      <c r="A4632">
        <v>100997</v>
      </c>
      <c r="B4632" t="s">
        <v>9231</v>
      </c>
      <c r="C4632" t="s">
        <v>75</v>
      </c>
      <c r="D4632">
        <v>0</v>
      </c>
      <c r="F4632" t="s">
        <v>5505</v>
      </c>
      <c r="G4632" t="s">
        <v>1149</v>
      </c>
      <c r="H4632" t="s">
        <v>9232</v>
      </c>
      <c r="I4632" t="s">
        <v>9233</v>
      </c>
      <c r="J4632" t="s">
        <v>9234</v>
      </c>
      <c r="K4632" t="s">
        <v>9235</v>
      </c>
      <c r="L4632" t="s">
        <v>37</v>
      </c>
      <c r="M4632" t="s">
        <v>7006</v>
      </c>
      <c r="N4632" t="s">
        <v>86</v>
      </c>
      <c r="O4632" t="s">
        <v>512</v>
      </c>
      <c r="P4632" t="s">
        <v>517</v>
      </c>
      <c r="Q4632" t="s">
        <v>9236</v>
      </c>
      <c r="R4632" t="s">
        <v>764</v>
      </c>
      <c r="S4632" t="s">
        <v>44</v>
      </c>
      <c r="T4632" t="s">
        <v>713</v>
      </c>
      <c r="U4632" t="s">
        <v>714</v>
      </c>
      <c r="X4632">
        <v>2</v>
      </c>
      <c r="Y4632">
        <v>0</v>
      </c>
      <c r="Z4632">
        <v>0</v>
      </c>
      <c r="AA4632">
        <v>0</v>
      </c>
      <c r="AB4632">
        <v>640000</v>
      </c>
      <c r="AC4632" t="s">
        <v>47</v>
      </c>
      <c r="AD4632">
        <f>+VLOOKUP(T4632,items!$A$2:$D$1255,4,0)</f>
        <v>0</v>
      </c>
      <c r="AE4632">
        <f>+VLOOKUP(T4632,Tabla1[],5,0)</f>
        <v>0</v>
      </c>
      <c r="AF4632">
        <f t="shared" si="72"/>
        <v>5</v>
      </c>
    </row>
    <row r="4633" spans="1:32" x14ac:dyDescent="0.25">
      <c r="A4633">
        <v>100997</v>
      </c>
      <c r="B4633" t="s">
        <v>9231</v>
      </c>
      <c r="C4633" t="s">
        <v>75</v>
      </c>
      <c r="D4633">
        <v>0</v>
      </c>
      <c r="F4633" t="s">
        <v>5505</v>
      </c>
      <c r="G4633" t="s">
        <v>1149</v>
      </c>
      <c r="H4633" t="s">
        <v>9232</v>
      </c>
      <c r="I4633" t="s">
        <v>9233</v>
      </c>
      <c r="J4633" t="s">
        <v>9234</v>
      </c>
      <c r="K4633" t="s">
        <v>9235</v>
      </c>
      <c r="L4633" t="s">
        <v>37</v>
      </c>
      <c r="M4633" t="s">
        <v>7006</v>
      </c>
      <c r="N4633" t="s">
        <v>86</v>
      </c>
      <c r="O4633" t="s">
        <v>512</v>
      </c>
      <c r="P4633" t="s">
        <v>517</v>
      </c>
      <c r="Q4633" t="s">
        <v>9236</v>
      </c>
      <c r="R4633" t="s">
        <v>764</v>
      </c>
      <c r="S4633" t="s">
        <v>44</v>
      </c>
      <c r="T4633" t="s">
        <v>713</v>
      </c>
      <c r="U4633" t="s">
        <v>714</v>
      </c>
      <c r="X4633">
        <v>2</v>
      </c>
      <c r="Y4633">
        <v>0</v>
      </c>
      <c r="Z4633">
        <v>0</v>
      </c>
      <c r="AA4633">
        <v>0</v>
      </c>
      <c r="AB4633">
        <v>640000</v>
      </c>
      <c r="AC4633" t="s">
        <v>47</v>
      </c>
      <c r="AD4633">
        <f>+VLOOKUP(T4633,items!$A$2:$D$1255,4,0)</f>
        <v>0</v>
      </c>
      <c r="AE4633">
        <f>+VLOOKUP(T4633,Tabla1[],5,0)</f>
        <v>0</v>
      </c>
      <c r="AF4633">
        <f t="shared" si="72"/>
        <v>5</v>
      </c>
    </row>
    <row r="4634" spans="1:32" x14ac:dyDescent="0.25">
      <c r="A4634">
        <v>100997</v>
      </c>
      <c r="B4634" t="s">
        <v>9231</v>
      </c>
      <c r="C4634" t="s">
        <v>75</v>
      </c>
      <c r="D4634">
        <v>0</v>
      </c>
      <c r="F4634" t="s">
        <v>5505</v>
      </c>
      <c r="G4634" t="s">
        <v>1149</v>
      </c>
      <c r="H4634" t="s">
        <v>9232</v>
      </c>
      <c r="I4634" t="s">
        <v>9233</v>
      </c>
      <c r="J4634" t="s">
        <v>9234</v>
      </c>
      <c r="K4634" t="s">
        <v>9235</v>
      </c>
      <c r="L4634" t="s">
        <v>37</v>
      </c>
      <c r="M4634" t="s">
        <v>7006</v>
      </c>
      <c r="N4634" t="s">
        <v>86</v>
      </c>
      <c r="O4634" t="s">
        <v>512</v>
      </c>
      <c r="P4634" t="s">
        <v>517</v>
      </c>
      <c r="Q4634" t="s">
        <v>9236</v>
      </c>
      <c r="R4634" t="s">
        <v>764</v>
      </c>
      <c r="S4634" t="s">
        <v>44</v>
      </c>
      <c r="T4634" t="s">
        <v>7509</v>
      </c>
      <c r="U4634" t="s">
        <v>7510</v>
      </c>
      <c r="X4634">
        <v>2</v>
      </c>
      <c r="Y4634">
        <v>0</v>
      </c>
      <c r="Z4634">
        <v>0</v>
      </c>
      <c r="AA4634">
        <v>0</v>
      </c>
      <c r="AB4634">
        <v>200000</v>
      </c>
      <c r="AC4634" t="s">
        <v>47</v>
      </c>
      <c r="AD4634">
        <f>+VLOOKUP(T4634,items!$A$2:$D$1255,4,0)</f>
        <v>0</v>
      </c>
      <c r="AE4634">
        <f>+VLOOKUP(T4634,Tabla1[],5,0)</f>
        <v>0</v>
      </c>
      <c r="AF4634">
        <f t="shared" si="72"/>
        <v>5</v>
      </c>
    </row>
    <row r="4635" spans="1:32" x14ac:dyDescent="0.25">
      <c r="A4635">
        <v>100997</v>
      </c>
      <c r="B4635" t="s">
        <v>9231</v>
      </c>
      <c r="C4635" t="s">
        <v>75</v>
      </c>
      <c r="D4635">
        <v>0</v>
      </c>
      <c r="F4635" t="s">
        <v>5505</v>
      </c>
      <c r="G4635" t="s">
        <v>1149</v>
      </c>
      <c r="H4635" t="s">
        <v>9232</v>
      </c>
      <c r="I4635" t="s">
        <v>9233</v>
      </c>
      <c r="J4635" t="s">
        <v>9234</v>
      </c>
      <c r="K4635" t="s">
        <v>9235</v>
      </c>
      <c r="L4635" t="s">
        <v>37</v>
      </c>
      <c r="M4635" t="s">
        <v>7006</v>
      </c>
      <c r="N4635" t="s">
        <v>86</v>
      </c>
      <c r="O4635" t="s">
        <v>512</v>
      </c>
      <c r="P4635" t="s">
        <v>517</v>
      </c>
      <c r="Q4635" t="s">
        <v>9236</v>
      </c>
      <c r="R4635" t="s">
        <v>764</v>
      </c>
      <c r="S4635" t="s">
        <v>44</v>
      </c>
      <c r="T4635" t="s">
        <v>7509</v>
      </c>
      <c r="U4635" t="s">
        <v>7510</v>
      </c>
      <c r="X4635">
        <v>2</v>
      </c>
      <c r="Y4635">
        <v>0</v>
      </c>
      <c r="Z4635">
        <v>0</v>
      </c>
      <c r="AA4635">
        <v>0</v>
      </c>
      <c r="AB4635">
        <v>200000</v>
      </c>
      <c r="AC4635" t="s">
        <v>47</v>
      </c>
      <c r="AD4635">
        <f>+VLOOKUP(T4635,items!$A$2:$D$1255,4,0)</f>
        <v>0</v>
      </c>
      <c r="AE4635">
        <f>+VLOOKUP(T4635,Tabla1[],5,0)</f>
        <v>0</v>
      </c>
      <c r="AF4635">
        <f t="shared" si="72"/>
        <v>5</v>
      </c>
    </row>
    <row r="4636" spans="1:32" x14ac:dyDescent="0.25">
      <c r="A4636">
        <v>100997</v>
      </c>
      <c r="B4636" t="s">
        <v>9231</v>
      </c>
      <c r="C4636" t="s">
        <v>75</v>
      </c>
      <c r="D4636">
        <v>0</v>
      </c>
      <c r="F4636" t="s">
        <v>5505</v>
      </c>
      <c r="G4636" t="s">
        <v>1149</v>
      </c>
      <c r="H4636" t="s">
        <v>9232</v>
      </c>
      <c r="I4636" t="s">
        <v>9233</v>
      </c>
      <c r="J4636" t="s">
        <v>9234</v>
      </c>
      <c r="K4636" t="s">
        <v>9235</v>
      </c>
      <c r="L4636" t="s">
        <v>37</v>
      </c>
      <c r="M4636" t="s">
        <v>7006</v>
      </c>
      <c r="N4636" t="s">
        <v>86</v>
      </c>
      <c r="O4636" t="s">
        <v>512</v>
      </c>
      <c r="P4636" t="s">
        <v>517</v>
      </c>
      <c r="Q4636" t="s">
        <v>9236</v>
      </c>
      <c r="R4636" t="s">
        <v>764</v>
      </c>
      <c r="S4636" t="s">
        <v>44</v>
      </c>
      <c r="T4636" t="s">
        <v>347</v>
      </c>
      <c r="U4636" t="s">
        <v>348</v>
      </c>
      <c r="W4636" t="s">
        <v>114</v>
      </c>
      <c r="X4636">
        <v>1</v>
      </c>
      <c r="Y4636">
        <v>3800</v>
      </c>
      <c r="Z4636">
        <v>0</v>
      </c>
      <c r="AA4636">
        <v>0</v>
      </c>
      <c r="AB4636">
        <v>567983</v>
      </c>
      <c r="AC4636" t="s">
        <v>47</v>
      </c>
      <c r="AD4636">
        <f>+VLOOKUP(T4636,items!$A$2:$D$1255,4,0)</f>
        <v>0</v>
      </c>
      <c r="AE4636">
        <f>+VLOOKUP(T4636,Tabla1[],5,0)</f>
        <v>0</v>
      </c>
      <c r="AF4636">
        <f t="shared" si="72"/>
        <v>5</v>
      </c>
    </row>
    <row r="4637" spans="1:32" x14ac:dyDescent="0.25">
      <c r="A4637">
        <v>100997</v>
      </c>
      <c r="B4637" t="s">
        <v>9231</v>
      </c>
      <c r="C4637" t="s">
        <v>75</v>
      </c>
      <c r="D4637">
        <v>0</v>
      </c>
      <c r="F4637" t="s">
        <v>5505</v>
      </c>
      <c r="G4637" t="s">
        <v>1149</v>
      </c>
      <c r="H4637" t="s">
        <v>9232</v>
      </c>
      <c r="I4637" t="s">
        <v>9233</v>
      </c>
      <c r="J4637" t="s">
        <v>9234</v>
      </c>
      <c r="K4637" t="s">
        <v>9235</v>
      </c>
      <c r="L4637" t="s">
        <v>37</v>
      </c>
      <c r="M4637" t="s">
        <v>7006</v>
      </c>
      <c r="N4637" t="s">
        <v>86</v>
      </c>
      <c r="O4637" t="s">
        <v>512</v>
      </c>
      <c r="P4637" t="s">
        <v>517</v>
      </c>
      <c r="Q4637" t="s">
        <v>9236</v>
      </c>
      <c r="R4637" t="s">
        <v>764</v>
      </c>
      <c r="S4637" t="s">
        <v>44</v>
      </c>
      <c r="T4637" t="s">
        <v>347</v>
      </c>
      <c r="U4637" t="s">
        <v>348</v>
      </c>
      <c r="W4637" t="s">
        <v>114</v>
      </c>
      <c r="X4637">
        <v>1</v>
      </c>
      <c r="Y4637">
        <v>3460</v>
      </c>
      <c r="Z4637">
        <v>0</v>
      </c>
      <c r="AA4637">
        <v>0</v>
      </c>
      <c r="AB4637">
        <v>445987</v>
      </c>
      <c r="AC4637" t="s">
        <v>47</v>
      </c>
      <c r="AD4637">
        <f>+VLOOKUP(T4637,items!$A$2:$D$1255,4,0)</f>
        <v>0</v>
      </c>
      <c r="AE4637">
        <f>+VLOOKUP(T4637,Tabla1[],5,0)</f>
        <v>0</v>
      </c>
      <c r="AF4637">
        <f t="shared" si="72"/>
        <v>5</v>
      </c>
    </row>
    <row r="4638" spans="1:32" x14ac:dyDescent="0.25">
      <c r="A4638">
        <v>100997</v>
      </c>
      <c r="B4638" t="s">
        <v>9231</v>
      </c>
      <c r="C4638" t="s">
        <v>75</v>
      </c>
      <c r="D4638">
        <v>0</v>
      </c>
      <c r="F4638" t="s">
        <v>5505</v>
      </c>
      <c r="G4638" t="s">
        <v>1149</v>
      </c>
      <c r="H4638" t="s">
        <v>9232</v>
      </c>
      <c r="I4638" t="s">
        <v>9233</v>
      </c>
      <c r="J4638" t="s">
        <v>9234</v>
      </c>
      <c r="K4638" t="s">
        <v>9235</v>
      </c>
      <c r="L4638" t="s">
        <v>37</v>
      </c>
      <c r="M4638" t="s">
        <v>7006</v>
      </c>
      <c r="N4638" t="s">
        <v>86</v>
      </c>
      <c r="O4638" t="s">
        <v>512</v>
      </c>
      <c r="P4638" t="s">
        <v>517</v>
      </c>
      <c r="Q4638" t="s">
        <v>9236</v>
      </c>
      <c r="R4638" t="s">
        <v>764</v>
      </c>
      <c r="S4638" t="s">
        <v>44</v>
      </c>
      <c r="T4638" t="s">
        <v>347</v>
      </c>
      <c r="U4638" t="s">
        <v>348</v>
      </c>
      <c r="W4638" t="s">
        <v>114</v>
      </c>
      <c r="X4638">
        <v>1</v>
      </c>
      <c r="Y4638">
        <v>4500</v>
      </c>
      <c r="Z4638">
        <v>0</v>
      </c>
      <c r="AA4638">
        <v>0</v>
      </c>
      <c r="AB4638">
        <v>1280000</v>
      </c>
      <c r="AC4638" t="s">
        <v>47</v>
      </c>
      <c r="AD4638">
        <f>+VLOOKUP(T4638,items!$A$2:$D$1255,4,0)</f>
        <v>0</v>
      </c>
      <c r="AE4638">
        <f>+VLOOKUP(T4638,Tabla1[],5,0)</f>
        <v>0</v>
      </c>
      <c r="AF4638">
        <f t="shared" si="72"/>
        <v>5</v>
      </c>
    </row>
    <row r="4639" spans="1:32" x14ac:dyDescent="0.25">
      <c r="A4639">
        <v>100997</v>
      </c>
      <c r="B4639" t="s">
        <v>9231</v>
      </c>
      <c r="C4639" t="s">
        <v>75</v>
      </c>
      <c r="D4639">
        <v>0</v>
      </c>
      <c r="F4639" t="s">
        <v>5505</v>
      </c>
      <c r="G4639" t="s">
        <v>1149</v>
      </c>
      <c r="H4639" t="s">
        <v>9232</v>
      </c>
      <c r="I4639" t="s">
        <v>9233</v>
      </c>
      <c r="J4639" t="s">
        <v>9234</v>
      </c>
      <c r="K4639" t="s">
        <v>9235</v>
      </c>
      <c r="L4639" t="s">
        <v>37</v>
      </c>
      <c r="M4639" t="s">
        <v>7006</v>
      </c>
      <c r="N4639" t="s">
        <v>86</v>
      </c>
      <c r="O4639" t="s">
        <v>512</v>
      </c>
      <c r="P4639" t="s">
        <v>517</v>
      </c>
      <c r="Q4639" t="s">
        <v>9236</v>
      </c>
      <c r="R4639" t="s">
        <v>764</v>
      </c>
      <c r="S4639" t="s">
        <v>44</v>
      </c>
      <c r="T4639" t="s">
        <v>733</v>
      </c>
      <c r="U4639" t="s">
        <v>734</v>
      </c>
      <c r="W4639" t="s">
        <v>114</v>
      </c>
      <c r="X4639">
        <v>2</v>
      </c>
      <c r="Y4639">
        <v>0</v>
      </c>
      <c r="Z4639">
        <v>2900</v>
      </c>
      <c r="AA4639">
        <v>0</v>
      </c>
      <c r="AB4639">
        <v>3536000</v>
      </c>
      <c r="AC4639" t="s">
        <v>47</v>
      </c>
      <c r="AD4639">
        <f>+VLOOKUP(T4639,items!$A$2:$D$1255,4,0)</f>
        <v>0</v>
      </c>
      <c r="AE4639">
        <f>+VLOOKUP(T4639,Tabla1[],5,0)</f>
        <v>0</v>
      </c>
      <c r="AF4639">
        <f t="shared" si="72"/>
        <v>5</v>
      </c>
    </row>
    <row r="4640" spans="1:32" x14ac:dyDescent="0.25">
      <c r="A4640">
        <v>100997</v>
      </c>
      <c r="B4640" t="s">
        <v>9231</v>
      </c>
      <c r="C4640" t="s">
        <v>75</v>
      </c>
      <c r="D4640">
        <v>0</v>
      </c>
      <c r="F4640" t="s">
        <v>5505</v>
      </c>
      <c r="G4640" t="s">
        <v>1149</v>
      </c>
      <c r="H4640" t="s">
        <v>9232</v>
      </c>
      <c r="I4640" t="s">
        <v>9233</v>
      </c>
      <c r="J4640" t="s">
        <v>9234</v>
      </c>
      <c r="K4640" t="s">
        <v>9235</v>
      </c>
      <c r="L4640" t="s">
        <v>37</v>
      </c>
      <c r="M4640" t="s">
        <v>7006</v>
      </c>
      <c r="N4640" t="s">
        <v>86</v>
      </c>
      <c r="O4640" t="s">
        <v>512</v>
      </c>
      <c r="P4640" t="s">
        <v>517</v>
      </c>
      <c r="Q4640" t="s">
        <v>9236</v>
      </c>
      <c r="R4640" t="s">
        <v>764</v>
      </c>
      <c r="S4640" t="s">
        <v>44</v>
      </c>
      <c r="T4640" t="s">
        <v>9237</v>
      </c>
      <c r="U4640" t="s">
        <v>9238</v>
      </c>
      <c r="V4640" t="s">
        <v>194</v>
      </c>
      <c r="W4640" t="s">
        <v>114</v>
      </c>
      <c r="X4640">
        <v>1</v>
      </c>
      <c r="Y4640">
        <v>4200</v>
      </c>
      <c r="Z4640">
        <v>0</v>
      </c>
      <c r="AA4640">
        <v>4200</v>
      </c>
      <c r="AB4640">
        <v>27550870</v>
      </c>
      <c r="AC4640" t="s">
        <v>47</v>
      </c>
      <c r="AD4640" t="str">
        <f>+VLOOKUP(T4640,items!$A$2:$D$1255,4,0)</f>
        <v>PERGOLA</v>
      </c>
      <c r="AE4640" t="str">
        <f>+VLOOKUP(T4640,Tabla1[],5,0)</f>
        <v>PERGOTEK ROMANO</v>
      </c>
      <c r="AF4640">
        <f t="shared" si="72"/>
        <v>5</v>
      </c>
    </row>
    <row r="4641" spans="1:32" x14ac:dyDescent="0.25">
      <c r="A4641">
        <v>100997</v>
      </c>
      <c r="B4641" t="s">
        <v>9231</v>
      </c>
      <c r="C4641" t="s">
        <v>75</v>
      </c>
      <c r="D4641">
        <v>0</v>
      </c>
      <c r="F4641" t="s">
        <v>5505</v>
      </c>
      <c r="G4641" t="s">
        <v>1149</v>
      </c>
      <c r="H4641" t="s">
        <v>9232</v>
      </c>
      <c r="I4641" t="s">
        <v>9233</v>
      </c>
      <c r="J4641" t="s">
        <v>9234</v>
      </c>
      <c r="K4641" t="s">
        <v>9235</v>
      </c>
      <c r="L4641" t="s">
        <v>37</v>
      </c>
      <c r="M4641" t="s">
        <v>7006</v>
      </c>
      <c r="N4641" t="s">
        <v>86</v>
      </c>
      <c r="O4641" t="s">
        <v>512</v>
      </c>
      <c r="P4641" t="s">
        <v>517</v>
      </c>
      <c r="Q4641" t="s">
        <v>9236</v>
      </c>
      <c r="R4641" t="s">
        <v>764</v>
      </c>
      <c r="S4641" t="s">
        <v>44</v>
      </c>
      <c r="T4641" t="s">
        <v>9237</v>
      </c>
      <c r="U4641" t="s">
        <v>9238</v>
      </c>
      <c r="V4641" t="s">
        <v>194</v>
      </c>
      <c r="W4641" t="s">
        <v>114</v>
      </c>
      <c r="X4641">
        <v>1</v>
      </c>
      <c r="Y4641">
        <v>4000</v>
      </c>
      <c r="Z4641">
        <v>0</v>
      </c>
      <c r="AA4641">
        <v>2320</v>
      </c>
      <c r="AB4641">
        <v>20809518</v>
      </c>
      <c r="AC4641" t="s">
        <v>47</v>
      </c>
      <c r="AD4641" t="str">
        <f>+VLOOKUP(T4641,items!$A$2:$D$1255,4,0)</f>
        <v>PERGOLA</v>
      </c>
      <c r="AE4641" t="str">
        <f>+VLOOKUP(T4641,Tabla1[],5,0)</f>
        <v>PERGOTEK ROMANO</v>
      </c>
      <c r="AF4641">
        <f t="shared" si="72"/>
        <v>5</v>
      </c>
    </row>
    <row r="4642" spans="1:32" x14ac:dyDescent="0.25">
      <c r="A4642">
        <v>100997</v>
      </c>
      <c r="B4642" t="s">
        <v>9231</v>
      </c>
      <c r="C4642" t="s">
        <v>75</v>
      </c>
      <c r="D4642">
        <v>0</v>
      </c>
      <c r="F4642" t="s">
        <v>5505</v>
      </c>
      <c r="G4642" t="s">
        <v>1149</v>
      </c>
      <c r="H4642" t="s">
        <v>9232</v>
      </c>
      <c r="I4642" t="s">
        <v>9233</v>
      </c>
      <c r="J4642" t="s">
        <v>9234</v>
      </c>
      <c r="K4642" t="s">
        <v>9235</v>
      </c>
      <c r="L4642" t="s">
        <v>37</v>
      </c>
      <c r="M4642" t="s">
        <v>7006</v>
      </c>
      <c r="N4642" t="s">
        <v>86</v>
      </c>
      <c r="O4642" t="s">
        <v>512</v>
      </c>
      <c r="P4642" t="s">
        <v>517</v>
      </c>
      <c r="Q4642" t="s">
        <v>9236</v>
      </c>
      <c r="R4642" t="s">
        <v>764</v>
      </c>
      <c r="S4642" t="s">
        <v>44</v>
      </c>
      <c r="T4642" t="s">
        <v>94</v>
      </c>
      <c r="U4642" t="s">
        <v>95</v>
      </c>
      <c r="X4642">
        <v>1</v>
      </c>
      <c r="Y4642">
        <v>0</v>
      </c>
      <c r="Z4642">
        <v>0</v>
      </c>
      <c r="AA4642">
        <v>0</v>
      </c>
      <c r="AB4642">
        <v>2000000</v>
      </c>
      <c r="AC4642" t="s">
        <v>47</v>
      </c>
      <c r="AD4642" t="e">
        <f>+VLOOKUP(T4642,items!$A$2:$D$1255,4,0)</f>
        <v>#N/A</v>
      </c>
      <c r="AE4642" t="e">
        <f>+VLOOKUP(T4642,Tabla1[],5,0)</f>
        <v>#N/A</v>
      </c>
      <c r="AF4642">
        <f t="shared" si="72"/>
        <v>5</v>
      </c>
    </row>
    <row r="4643" spans="1:32" x14ac:dyDescent="0.25">
      <c r="A4643">
        <v>100997</v>
      </c>
      <c r="B4643" t="s">
        <v>9231</v>
      </c>
      <c r="C4643" t="s">
        <v>75</v>
      </c>
      <c r="D4643">
        <v>0</v>
      </c>
      <c r="F4643" t="s">
        <v>5505</v>
      </c>
      <c r="G4643" t="s">
        <v>1149</v>
      </c>
      <c r="H4643" t="s">
        <v>9232</v>
      </c>
      <c r="I4643" t="s">
        <v>9233</v>
      </c>
      <c r="J4643" t="s">
        <v>9234</v>
      </c>
      <c r="K4643" t="s">
        <v>9235</v>
      </c>
      <c r="L4643" t="s">
        <v>37</v>
      </c>
      <c r="M4643" t="s">
        <v>7006</v>
      </c>
      <c r="N4643" t="s">
        <v>86</v>
      </c>
      <c r="O4643" t="s">
        <v>512</v>
      </c>
      <c r="P4643" t="s">
        <v>517</v>
      </c>
      <c r="Q4643" t="s">
        <v>9236</v>
      </c>
      <c r="R4643" t="s">
        <v>764</v>
      </c>
      <c r="S4643" t="s">
        <v>44</v>
      </c>
      <c r="T4643" t="s">
        <v>493</v>
      </c>
      <c r="U4643" t="s">
        <v>494</v>
      </c>
      <c r="X4643">
        <v>1</v>
      </c>
      <c r="Y4643">
        <v>0</v>
      </c>
      <c r="Z4643">
        <v>0</v>
      </c>
      <c r="AA4643">
        <v>0</v>
      </c>
      <c r="AB4643">
        <v>1832768</v>
      </c>
      <c r="AC4643" t="s">
        <v>47</v>
      </c>
      <c r="AD4643">
        <f>+VLOOKUP(T4643,items!$A$2:$D$1255,4,0)</f>
        <v>0</v>
      </c>
      <c r="AE4643">
        <f>+VLOOKUP(T4643,Tabla1[],5,0)</f>
        <v>0</v>
      </c>
      <c r="AF4643">
        <f t="shared" si="72"/>
        <v>5</v>
      </c>
    </row>
    <row r="4644" spans="1:32" x14ac:dyDescent="0.25">
      <c r="A4644">
        <v>100997</v>
      </c>
      <c r="B4644" t="s">
        <v>9231</v>
      </c>
      <c r="C4644" t="s">
        <v>75</v>
      </c>
      <c r="D4644">
        <v>0</v>
      </c>
      <c r="F4644" t="s">
        <v>5505</v>
      </c>
      <c r="G4644" t="s">
        <v>1149</v>
      </c>
      <c r="H4644" t="s">
        <v>9232</v>
      </c>
      <c r="I4644" t="s">
        <v>9233</v>
      </c>
      <c r="J4644" t="s">
        <v>9234</v>
      </c>
      <c r="K4644" t="s">
        <v>9235</v>
      </c>
      <c r="L4644" t="s">
        <v>37</v>
      </c>
      <c r="M4644" t="s">
        <v>7006</v>
      </c>
      <c r="N4644" t="s">
        <v>86</v>
      </c>
      <c r="O4644" t="s">
        <v>512</v>
      </c>
      <c r="P4644" t="s">
        <v>517</v>
      </c>
      <c r="Q4644" t="s">
        <v>9236</v>
      </c>
      <c r="R4644" t="s">
        <v>764</v>
      </c>
      <c r="S4644" t="s">
        <v>44</v>
      </c>
      <c r="T4644" t="s">
        <v>2960</v>
      </c>
      <c r="U4644" t="s">
        <v>2961</v>
      </c>
      <c r="X4644">
        <v>1</v>
      </c>
      <c r="Y4644">
        <v>0</v>
      </c>
      <c r="Z4644">
        <v>0</v>
      </c>
      <c r="AA4644">
        <v>0</v>
      </c>
      <c r="AB4644">
        <v>2396800</v>
      </c>
      <c r="AC4644" t="s">
        <v>47</v>
      </c>
      <c r="AD4644">
        <f>+VLOOKUP(T4644,items!$A$2:$D$1255,4,0)</f>
        <v>0</v>
      </c>
      <c r="AE4644">
        <f>+VLOOKUP(T4644,Tabla1[],5,0)</f>
        <v>0</v>
      </c>
      <c r="AF4644">
        <f t="shared" si="72"/>
        <v>5</v>
      </c>
    </row>
    <row r="4645" spans="1:32" x14ac:dyDescent="0.25">
      <c r="A4645">
        <v>100999</v>
      </c>
      <c r="B4645" t="s">
        <v>1461</v>
      </c>
      <c r="C4645" t="s">
        <v>75</v>
      </c>
      <c r="D4645">
        <v>0</v>
      </c>
      <c r="F4645" t="s">
        <v>5505</v>
      </c>
      <c r="G4645" t="s">
        <v>5505</v>
      </c>
      <c r="H4645" t="s">
        <v>9239</v>
      </c>
      <c r="I4645" t="s">
        <v>37</v>
      </c>
      <c r="J4645" t="s">
        <v>9240</v>
      </c>
      <c r="K4645" t="s">
        <v>9241</v>
      </c>
      <c r="L4645" t="s">
        <v>37</v>
      </c>
      <c r="M4645" t="s">
        <v>308</v>
      </c>
      <c r="N4645" t="s">
        <v>308</v>
      </c>
      <c r="O4645" t="s">
        <v>5125</v>
      </c>
      <c r="P4645" t="s">
        <v>7766</v>
      </c>
      <c r="Q4645" t="s">
        <v>7766</v>
      </c>
      <c r="R4645" t="s">
        <v>127</v>
      </c>
      <c r="S4645" t="s">
        <v>164</v>
      </c>
      <c r="T4645" t="s">
        <v>6309</v>
      </c>
      <c r="U4645" t="s">
        <v>6310</v>
      </c>
      <c r="X4645">
        <v>6</v>
      </c>
      <c r="Y4645">
        <v>0</v>
      </c>
      <c r="Z4645">
        <v>0</v>
      </c>
      <c r="AA4645">
        <v>0</v>
      </c>
      <c r="AB4645">
        <v>7800</v>
      </c>
      <c r="AC4645" t="s">
        <v>47</v>
      </c>
      <c r="AD4645">
        <f>+VLOOKUP(T4645,items!$A$2:$D$1255,4,0)</f>
        <v>0</v>
      </c>
      <c r="AE4645">
        <f>+VLOOKUP(T4645,Tabla1[],5,0)</f>
        <v>0</v>
      </c>
      <c r="AF4645">
        <f t="shared" si="72"/>
        <v>2</v>
      </c>
    </row>
    <row r="4646" spans="1:32" x14ac:dyDescent="0.25">
      <c r="A4646">
        <v>100999</v>
      </c>
      <c r="B4646" t="s">
        <v>1461</v>
      </c>
      <c r="C4646" t="s">
        <v>75</v>
      </c>
      <c r="D4646">
        <v>0</v>
      </c>
      <c r="F4646" t="s">
        <v>5505</v>
      </c>
      <c r="G4646" t="s">
        <v>5505</v>
      </c>
      <c r="H4646" t="s">
        <v>9239</v>
      </c>
      <c r="I4646" t="s">
        <v>37</v>
      </c>
      <c r="J4646" t="s">
        <v>9240</v>
      </c>
      <c r="K4646" t="s">
        <v>9241</v>
      </c>
      <c r="L4646" t="s">
        <v>37</v>
      </c>
      <c r="M4646" t="s">
        <v>308</v>
      </c>
      <c r="N4646" t="s">
        <v>308</v>
      </c>
      <c r="O4646" t="s">
        <v>5125</v>
      </c>
      <c r="P4646" t="s">
        <v>7766</v>
      </c>
      <c r="Q4646" t="s">
        <v>7766</v>
      </c>
      <c r="R4646" t="s">
        <v>127</v>
      </c>
      <c r="S4646" t="s">
        <v>164</v>
      </c>
      <c r="T4646" t="s">
        <v>1290</v>
      </c>
      <c r="U4646" t="s">
        <v>1291</v>
      </c>
      <c r="X4646">
        <v>3</v>
      </c>
      <c r="Y4646">
        <v>0</v>
      </c>
      <c r="Z4646">
        <v>0</v>
      </c>
      <c r="AA4646">
        <v>0</v>
      </c>
      <c r="AB4646">
        <v>191700</v>
      </c>
      <c r="AC4646" t="s">
        <v>47</v>
      </c>
      <c r="AD4646">
        <f>+VLOOKUP(T4646,items!$A$2:$D$1255,4,0)</f>
        <v>0</v>
      </c>
      <c r="AE4646">
        <f>+VLOOKUP(T4646,Tabla1[],5,0)</f>
        <v>0</v>
      </c>
      <c r="AF4646">
        <f t="shared" si="72"/>
        <v>2</v>
      </c>
    </row>
    <row r="4647" spans="1:32" x14ac:dyDescent="0.25">
      <c r="A4647">
        <v>100999</v>
      </c>
      <c r="B4647" t="s">
        <v>1461</v>
      </c>
      <c r="C4647" t="s">
        <v>75</v>
      </c>
      <c r="D4647">
        <v>0</v>
      </c>
      <c r="F4647" t="s">
        <v>5505</v>
      </c>
      <c r="G4647" t="s">
        <v>5505</v>
      </c>
      <c r="H4647" t="s">
        <v>9239</v>
      </c>
      <c r="I4647" t="s">
        <v>37</v>
      </c>
      <c r="J4647" t="s">
        <v>9240</v>
      </c>
      <c r="K4647" t="s">
        <v>9241</v>
      </c>
      <c r="L4647" t="s">
        <v>37</v>
      </c>
      <c r="M4647" t="s">
        <v>308</v>
      </c>
      <c r="N4647" t="s">
        <v>308</v>
      </c>
      <c r="O4647" t="s">
        <v>5125</v>
      </c>
      <c r="P4647" t="s">
        <v>7766</v>
      </c>
      <c r="Q4647" t="s">
        <v>7766</v>
      </c>
      <c r="R4647" t="s">
        <v>127</v>
      </c>
      <c r="S4647" t="s">
        <v>164</v>
      </c>
      <c r="T4647" t="s">
        <v>6311</v>
      </c>
      <c r="U4647" t="s">
        <v>6312</v>
      </c>
      <c r="X4647">
        <v>6</v>
      </c>
      <c r="Y4647">
        <v>0</v>
      </c>
      <c r="Z4647">
        <v>0</v>
      </c>
      <c r="AA4647">
        <v>0</v>
      </c>
      <c r="AB4647">
        <v>2400</v>
      </c>
      <c r="AC4647" t="s">
        <v>47</v>
      </c>
      <c r="AD4647">
        <f>+VLOOKUP(T4647,items!$A$2:$D$1255,4,0)</f>
        <v>0</v>
      </c>
      <c r="AE4647">
        <f>+VLOOKUP(T4647,Tabla1[],5,0)</f>
        <v>0</v>
      </c>
      <c r="AF4647">
        <f t="shared" si="72"/>
        <v>2</v>
      </c>
    </row>
    <row r="4648" spans="1:32" x14ac:dyDescent="0.25">
      <c r="A4648">
        <v>101000</v>
      </c>
      <c r="B4648" t="s">
        <v>1461</v>
      </c>
      <c r="C4648" t="s">
        <v>75</v>
      </c>
      <c r="D4648">
        <v>0</v>
      </c>
      <c r="F4648" t="s">
        <v>5505</v>
      </c>
      <c r="G4648" t="s">
        <v>5505</v>
      </c>
      <c r="H4648" t="s">
        <v>9242</v>
      </c>
      <c r="I4648" t="s">
        <v>37</v>
      </c>
      <c r="J4648" t="s">
        <v>9243</v>
      </c>
      <c r="K4648" t="s">
        <v>9244</v>
      </c>
      <c r="L4648" t="s">
        <v>37</v>
      </c>
      <c r="M4648" t="s">
        <v>308</v>
      </c>
      <c r="N4648" t="s">
        <v>308</v>
      </c>
      <c r="O4648" t="s">
        <v>5125</v>
      </c>
      <c r="P4648" t="s">
        <v>7943</v>
      </c>
      <c r="Q4648" t="s">
        <v>7943</v>
      </c>
      <c r="R4648" t="s">
        <v>43</v>
      </c>
      <c r="S4648" t="s">
        <v>164</v>
      </c>
      <c r="T4648" t="s">
        <v>1126</v>
      </c>
      <c r="U4648" t="s">
        <v>1127</v>
      </c>
      <c r="X4648">
        <v>1</v>
      </c>
      <c r="Y4648">
        <v>0</v>
      </c>
      <c r="Z4648">
        <v>0</v>
      </c>
      <c r="AA4648">
        <v>0</v>
      </c>
      <c r="AB4648">
        <v>50420</v>
      </c>
      <c r="AC4648" t="s">
        <v>47</v>
      </c>
      <c r="AD4648">
        <f>+VLOOKUP(T4648,items!$A$2:$D$1255,4,0)</f>
        <v>0</v>
      </c>
      <c r="AE4648">
        <f>+VLOOKUP(T4648,Tabla1[],5,0)</f>
        <v>0</v>
      </c>
      <c r="AF4648">
        <f t="shared" si="72"/>
        <v>2</v>
      </c>
    </row>
    <row r="4649" spans="1:32" x14ac:dyDescent="0.25">
      <c r="A4649">
        <v>101006</v>
      </c>
      <c r="B4649" t="s">
        <v>8932</v>
      </c>
      <c r="C4649" t="s">
        <v>75</v>
      </c>
      <c r="D4649">
        <v>0</v>
      </c>
      <c r="F4649" t="s">
        <v>5505</v>
      </c>
      <c r="G4649" t="s">
        <v>2612</v>
      </c>
      <c r="H4649" t="s">
        <v>9245</v>
      </c>
      <c r="I4649" t="s">
        <v>37</v>
      </c>
      <c r="J4649" t="s">
        <v>9246</v>
      </c>
      <c r="K4649" t="s">
        <v>9247</v>
      </c>
      <c r="L4649" t="s">
        <v>37</v>
      </c>
      <c r="M4649" t="s">
        <v>7384</v>
      </c>
      <c r="N4649" t="s">
        <v>7384</v>
      </c>
      <c r="O4649" t="s">
        <v>8032</v>
      </c>
      <c r="P4649" t="s">
        <v>309</v>
      </c>
      <c r="Q4649" t="s">
        <v>309</v>
      </c>
      <c r="R4649" t="s">
        <v>127</v>
      </c>
      <c r="S4649" t="s">
        <v>88</v>
      </c>
      <c r="T4649" t="s">
        <v>5752</v>
      </c>
      <c r="U4649" t="s">
        <v>5753</v>
      </c>
      <c r="X4649">
        <v>20</v>
      </c>
      <c r="Y4649">
        <v>0</v>
      </c>
      <c r="Z4649">
        <v>0</v>
      </c>
      <c r="AA4649">
        <v>0</v>
      </c>
      <c r="AB4649">
        <v>87840</v>
      </c>
      <c r="AC4649" t="s">
        <v>47</v>
      </c>
      <c r="AD4649">
        <f>+VLOOKUP(T4649,items!$A$2:$D$1255,4,0)</f>
        <v>0</v>
      </c>
      <c r="AE4649">
        <f>+VLOOKUP(T4649,Tabla1[],5,0)</f>
        <v>0</v>
      </c>
      <c r="AF4649">
        <f t="shared" si="72"/>
        <v>2</v>
      </c>
    </row>
    <row r="4650" spans="1:32" x14ac:dyDescent="0.25">
      <c r="A4650">
        <v>101006</v>
      </c>
      <c r="B4650" t="s">
        <v>8932</v>
      </c>
      <c r="C4650" t="s">
        <v>75</v>
      </c>
      <c r="D4650">
        <v>0</v>
      </c>
      <c r="F4650" t="s">
        <v>5505</v>
      </c>
      <c r="G4650" t="s">
        <v>2612</v>
      </c>
      <c r="H4650" t="s">
        <v>9245</v>
      </c>
      <c r="I4650" t="s">
        <v>37</v>
      </c>
      <c r="J4650" t="s">
        <v>9246</v>
      </c>
      <c r="K4650" t="s">
        <v>9247</v>
      </c>
      <c r="L4650" t="s">
        <v>37</v>
      </c>
      <c r="M4650" t="s">
        <v>7384</v>
      </c>
      <c r="N4650" t="s">
        <v>7384</v>
      </c>
      <c r="O4650" t="s">
        <v>8032</v>
      </c>
      <c r="P4650" t="s">
        <v>309</v>
      </c>
      <c r="Q4650" t="s">
        <v>309</v>
      </c>
      <c r="R4650" t="s">
        <v>127</v>
      </c>
      <c r="S4650" t="s">
        <v>88</v>
      </c>
      <c r="T4650" t="s">
        <v>9248</v>
      </c>
      <c r="U4650" t="s">
        <v>9249</v>
      </c>
      <c r="X4650">
        <v>2</v>
      </c>
      <c r="Y4650">
        <v>0</v>
      </c>
      <c r="Z4650">
        <v>0</v>
      </c>
      <c r="AA4650">
        <v>0</v>
      </c>
      <c r="AB4650">
        <v>59400</v>
      </c>
      <c r="AC4650" t="s">
        <v>47</v>
      </c>
      <c r="AD4650">
        <f>+VLOOKUP(T4650,items!$A$2:$D$1255,4,0)</f>
        <v>0</v>
      </c>
      <c r="AE4650">
        <f>+VLOOKUP(T4650,Tabla1[],5,0)</f>
        <v>0</v>
      </c>
      <c r="AF4650">
        <f t="shared" si="72"/>
        <v>2</v>
      </c>
    </row>
    <row r="4651" spans="1:32" x14ac:dyDescent="0.25">
      <c r="A4651">
        <v>101006</v>
      </c>
      <c r="B4651" t="s">
        <v>8932</v>
      </c>
      <c r="C4651" t="s">
        <v>75</v>
      </c>
      <c r="D4651">
        <v>0</v>
      </c>
      <c r="F4651" t="s">
        <v>5505</v>
      </c>
      <c r="G4651" t="s">
        <v>2612</v>
      </c>
      <c r="H4651" t="s">
        <v>9245</v>
      </c>
      <c r="I4651" t="s">
        <v>37</v>
      </c>
      <c r="J4651" t="s">
        <v>9246</v>
      </c>
      <c r="K4651" t="s">
        <v>9247</v>
      </c>
      <c r="L4651" t="s">
        <v>37</v>
      </c>
      <c r="M4651" t="s">
        <v>7384</v>
      </c>
      <c r="N4651" t="s">
        <v>7384</v>
      </c>
      <c r="O4651" t="s">
        <v>8032</v>
      </c>
      <c r="P4651" t="s">
        <v>309</v>
      </c>
      <c r="Q4651" t="s">
        <v>309</v>
      </c>
      <c r="R4651" t="s">
        <v>127</v>
      </c>
      <c r="S4651" t="s">
        <v>88</v>
      </c>
      <c r="T4651" t="s">
        <v>5236</v>
      </c>
      <c r="U4651" t="s">
        <v>5237</v>
      </c>
      <c r="X4651">
        <v>1</v>
      </c>
      <c r="Y4651">
        <v>0</v>
      </c>
      <c r="Z4651">
        <v>0</v>
      </c>
      <c r="AA4651">
        <v>0</v>
      </c>
      <c r="AB4651">
        <v>31500</v>
      </c>
      <c r="AC4651" t="s">
        <v>47</v>
      </c>
      <c r="AD4651">
        <f>+VLOOKUP(T4651,items!$A$2:$D$1255,4,0)</f>
        <v>0</v>
      </c>
      <c r="AE4651">
        <f>+VLOOKUP(T4651,Tabla1[],5,0)</f>
        <v>0</v>
      </c>
      <c r="AF4651">
        <f t="shared" si="72"/>
        <v>2</v>
      </c>
    </row>
    <row r="4652" spans="1:32" x14ac:dyDescent="0.25">
      <c r="A4652">
        <v>101006</v>
      </c>
      <c r="B4652" t="s">
        <v>8932</v>
      </c>
      <c r="C4652" t="s">
        <v>75</v>
      </c>
      <c r="D4652">
        <v>0</v>
      </c>
      <c r="F4652" t="s">
        <v>5505</v>
      </c>
      <c r="G4652" t="s">
        <v>2612</v>
      </c>
      <c r="H4652" t="s">
        <v>9245</v>
      </c>
      <c r="I4652" t="s">
        <v>37</v>
      </c>
      <c r="J4652" t="s">
        <v>9246</v>
      </c>
      <c r="K4652" t="s">
        <v>9247</v>
      </c>
      <c r="L4652" t="s">
        <v>37</v>
      </c>
      <c r="M4652" t="s">
        <v>7384</v>
      </c>
      <c r="N4652" t="s">
        <v>7384</v>
      </c>
      <c r="O4652" t="s">
        <v>8032</v>
      </c>
      <c r="P4652" t="s">
        <v>309</v>
      </c>
      <c r="Q4652" t="s">
        <v>309</v>
      </c>
      <c r="R4652" t="s">
        <v>127</v>
      </c>
      <c r="S4652" t="s">
        <v>88</v>
      </c>
      <c r="T4652" t="s">
        <v>9250</v>
      </c>
      <c r="U4652" t="s">
        <v>9251</v>
      </c>
      <c r="X4652">
        <v>4</v>
      </c>
      <c r="Y4652">
        <v>0</v>
      </c>
      <c r="Z4652">
        <v>0</v>
      </c>
      <c r="AA4652">
        <v>0</v>
      </c>
      <c r="AB4652">
        <v>135000</v>
      </c>
      <c r="AC4652" t="s">
        <v>47</v>
      </c>
      <c r="AD4652">
        <f>+VLOOKUP(T4652,items!$A$2:$D$1255,4,0)</f>
        <v>0</v>
      </c>
      <c r="AE4652">
        <f>+VLOOKUP(T4652,Tabla1[],5,0)</f>
        <v>0</v>
      </c>
      <c r="AF4652">
        <f t="shared" si="72"/>
        <v>2</v>
      </c>
    </row>
    <row r="4653" spans="1:32" x14ac:dyDescent="0.25">
      <c r="A4653">
        <v>101007</v>
      </c>
      <c r="B4653" t="s">
        <v>9252</v>
      </c>
      <c r="C4653" t="s">
        <v>33</v>
      </c>
      <c r="D4653">
        <v>0</v>
      </c>
      <c r="F4653" t="s">
        <v>5505</v>
      </c>
      <c r="G4653" t="s">
        <v>5505</v>
      </c>
      <c r="H4653" t="s">
        <v>9253</v>
      </c>
      <c r="I4653" t="s">
        <v>37</v>
      </c>
      <c r="J4653" t="s">
        <v>9254</v>
      </c>
      <c r="K4653" t="s">
        <v>9255</v>
      </c>
      <c r="L4653" t="s">
        <v>37</v>
      </c>
      <c r="M4653" t="s">
        <v>308</v>
      </c>
      <c r="N4653" t="s">
        <v>308</v>
      </c>
      <c r="O4653" t="s">
        <v>5125</v>
      </c>
      <c r="P4653" t="s">
        <v>7943</v>
      </c>
      <c r="Q4653" t="s">
        <v>7943</v>
      </c>
      <c r="R4653" t="s">
        <v>43</v>
      </c>
      <c r="S4653" t="s">
        <v>164</v>
      </c>
      <c r="T4653" t="s">
        <v>4925</v>
      </c>
      <c r="U4653" t="s">
        <v>1024</v>
      </c>
      <c r="X4653">
        <v>11</v>
      </c>
      <c r="Y4653">
        <v>0</v>
      </c>
      <c r="Z4653">
        <v>0</v>
      </c>
      <c r="AA4653">
        <v>0</v>
      </c>
      <c r="AB4653">
        <v>578600</v>
      </c>
      <c r="AC4653" t="s">
        <v>47</v>
      </c>
      <c r="AD4653">
        <f>+VLOOKUP(T4653,items!$A$2:$D$1255,4,0)</f>
        <v>0</v>
      </c>
      <c r="AE4653">
        <f>+VLOOKUP(T4653,Tabla1[],5,0)</f>
        <v>0</v>
      </c>
      <c r="AF4653">
        <f t="shared" si="72"/>
        <v>2</v>
      </c>
    </row>
    <row r="4654" spans="1:32" x14ac:dyDescent="0.25">
      <c r="A4654">
        <v>101007</v>
      </c>
      <c r="B4654" t="s">
        <v>9252</v>
      </c>
      <c r="C4654" t="s">
        <v>33</v>
      </c>
      <c r="D4654">
        <v>0</v>
      </c>
      <c r="F4654" t="s">
        <v>5505</v>
      </c>
      <c r="G4654" t="s">
        <v>5505</v>
      </c>
      <c r="H4654" t="s">
        <v>9253</v>
      </c>
      <c r="I4654" t="s">
        <v>37</v>
      </c>
      <c r="J4654" t="s">
        <v>9254</v>
      </c>
      <c r="K4654" t="s">
        <v>9255</v>
      </c>
      <c r="L4654" t="s">
        <v>37</v>
      </c>
      <c r="M4654" t="s">
        <v>308</v>
      </c>
      <c r="N4654" t="s">
        <v>308</v>
      </c>
      <c r="O4654" t="s">
        <v>5125</v>
      </c>
      <c r="P4654" t="s">
        <v>7943</v>
      </c>
      <c r="Q4654" t="s">
        <v>7943</v>
      </c>
      <c r="R4654" t="s">
        <v>43</v>
      </c>
      <c r="S4654" t="s">
        <v>164</v>
      </c>
      <c r="T4654" t="s">
        <v>1398</v>
      </c>
      <c r="U4654" t="s">
        <v>529</v>
      </c>
      <c r="X4654">
        <v>11</v>
      </c>
      <c r="Y4654">
        <v>0</v>
      </c>
      <c r="Z4654">
        <v>0</v>
      </c>
      <c r="AA4654">
        <v>0</v>
      </c>
      <c r="AB4654">
        <v>578600</v>
      </c>
      <c r="AC4654" t="s">
        <v>47</v>
      </c>
      <c r="AD4654">
        <f>+VLOOKUP(T4654,items!$A$2:$D$1255,4,0)</f>
        <v>0</v>
      </c>
      <c r="AE4654">
        <f>+VLOOKUP(T4654,Tabla1[],5,0)</f>
        <v>0</v>
      </c>
      <c r="AF4654">
        <f t="shared" si="72"/>
        <v>2</v>
      </c>
    </row>
    <row r="4655" spans="1:32" x14ac:dyDescent="0.25">
      <c r="A4655">
        <v>101010</v>
      </c>
      <c r="B4655" t="s">
        <v>9256</v>
      </c>
      <c r="C4655" t="s">
        <v>75</v>
      </c>
      <c r="D4655">
        <v>0</v>
      </c>
      <c r="F4655" t="s">
        <v>5505</v>
      </c>
      <c r="G4655" t="s">
        <v>308</v>
      </c>
      <c r="H4655" t="s">
        <v>9257</v>
      </c>
      <c r="I4655" t="s">
        <v>37</v>
      </c>
      <c r="J4655" t="s">
        <v>9258</v>
      </c>
      <c r="K4655" t="s">
        <v>9259</v>
      </c>
      <c r="L4655" t="s">
        <v>37</v>
      </c>
      <c r="M4655" t="s">
        <v>5542</v>
      </c>
      <c r="N4655" t="s">
        <v>5542</v>
      </c>
      <c r="O4655" t="s">
        <v>7943</v>
      </c>
      <c r="P4655" t="s">
        <v>610</v>
      </c>
      <c r="Q4655" t="s">
        <v>610</v>
      </c>
      <c r="R4655" t="s">
        <v>127</v>
      </c>
      <c r="S4655" t="s">
        <v>164</v>
      </c>
      <c r="T4655" t="s">
        <v>3287</v>
      </c>
      <c r="U4655" t="s">
        <v>3288</v>
      </c>
      <c r="X4655">
        <v>120</v>
      </c>
      <c r="Y4655">
        <v>0</v>
      </c>
      <c r="Z4655">
        <v>0</v>
      </c>
      <c r="AA4655">
        <v>0</v>
      </c>
      <c r="AB4655">
        <v>6000000</v>
      </c>
      <c r="AC4655" t="s">
        <v>47</v>
      </c>
      <c r="AD4655">
        <f>+VLOOKUP(T4655,items!$A$2:$D$1255,4,0)</f>
        <v>0</v>
      </c>
      <c r="AE4655">
        <f>+VLOOKUP(T4655,Tabla1[],5,0)</f>
        <v>0</v>
      </c>
      <c r="AF4655">
        <f t="shared" si="72"/>
        <v>2</v>
      </c>
    </row>
    <row r="4656" spans="1:32" x14ac:dyDescent="0.25">
      <c r="A4656">
        <v>101010</v>
      </c>
      <c r="B4656" t="s">
        <v>9256</v>
      </c>
      <c r="C4656" t="s">
        <v>75</v>
      </c>
      <c r="D4656">
        <v>0</v>
      </c>
      <c r="F4656" t="s">
        <v>5505</v>
      </c>
      <c r="G4656" t="s">
        <v>308</v>
      </c>
      <c r="H4656" t="s">
        <v>9257</v>
      </c>
      <c r="I4656" t="s">
        <v>37</v>
      </c>
      <c r="J4656" t="s">
        <v>9258</v>
      </c>
      <c r="K4656" t="s">
        <v>9259</v>
      </c>
      <c r="L4656" t="s">
        <v>37</v>
      </c>
      <c r="M4656" t="s">
        <v>5542</v>
      </c>
      <c r="N4656" t="s">
        <v>5542</v>
      </c>
      <c r="O4656" t="s">
        <v>7943</v>
      </c>
      <c r="P4656" t="s">
        <v>610</v>
      </c>
      <c r="Q4656" t="s">
        <v>610</v>
      </c>
      <c r="R4656" t="s">
        <v>127</v>
      </c>
      <c r="S4656" t="s">
        <v>164</v>
      </c>
      <c r="T4656" t="s">
        <v>4781</v>
      </c>
      <c r="U4656" t="s">
        <v>4782</v>
      </c>
      <c r="X4656">
        <v>1</v>
      </c>
      <c r="Y4656">
        <v>0</v>
      </c>
      <c r="Z4656">
        <v>0</v>
      </c>
      <c r="AA4656">
        <v>0</v>
      </c>
      <c r="AB4656">
        <v>416158</v>
      </c>
      <c r="AC4656" t="s">
        <v>47</v>
      </c>
      <c r="AD4656">
        <f>+VLOOKUP(T4656,items!$A$2:$D$1255,4,0)</f>
        <v>0</v>
      </c>
      <c r="AE4656">
        <f>+VLOOKUP(T4656,Tabla1[],5,0)</f>
        <v>0</v>
      </c>
      <c r="AF4656">
        <f t="shared" si="72"/>
        <v>2</v>
      </c>
    </row>
    <row r="4657" spans="1:32" x14ac:dyDescent="0.25">
      <c r="A4657">
        <v>101010</v>
      </c>
      <c r="B4657" t="s">
        <v>9256</v>
      </c>
      <c r="C4657" t="s">
        <v>75</v>
      </c>
      <c r="D4657">
        <v>0</v>
      </c>
      <c r="F4657" t="s">
        <v>5505</v>
      </c>
      <c r="G4657" t="s">
        <v>308</v>
      </c>
      <c r="H4657" t="s">
        <v>9257</v>
      </c>
      <c r="I4657" t="s">
        <v>37</v>
      </c>
      <c r="J4657" t="s">
        <v>9258</v>
      </c>
      <c r="K4657" t="s">
        <v>9259</v>
      </c>
      <c r="L4657" t="s">
        <v>37</v>
      </c>
      <c r="M4657" t="s">
        <v>5542</v>
      </c>
      <c r="N4657" t="s">
        <v>5542</v>
      </c>
      <c r="O4657" t="s">
        <v>7943</v>
      </c>
      <c r="P4657" t="s">
        <v>610</v>
      </c>
      <c r="Q4657" t="s">
        <v>610</v>
      </c>
      <c r="R4657" t="s">
        <v>127</v>
      </c>
      <c r="S4657" t="s">
        <v>164</v>
      </c>
      <c r="T4657" t="s">
        <v>2908</v>
      </c>
      <c r="U4657" t="s">
        <v>958</v>
      </c>
      <c r="X4657">
        <v>180</v>
      </c>
      <c r="Y4657">
        <v>0</v>
      </c>
      <c r="Z4657">
        <v>0</v>
      </c>
      <c r="AA4657">
        <v>0</v>
      </c>
      <c r="AB4657">
        <v>9000000</v>
      </c>
      <c r="AC4657" t="s">
        <v>47</v>
      </c>
      <c r="AD4657">
        <f>+VLOOKUP(T4657,items!$A$2:$D$1255,4,0)</f>
        <v>0</v>
      </c>
      <c r="AE4657">
        <f>+VLOOKUP(T4657,Tabla1[],5,0)</f>
        <v>0</v>
      </c>
      <c r="AF4657">
        <f t="shared" si="72"/>
        <v>2</v>
      </c>
    </row>
    <row r="4658" spans="1:32" x14ac:dyDescent="0.25">
      <c r="A4658">
        <v>101017</v>
      </c>
      <c r="B4658" t="s">
        <v>9260</v>
      </c>
      <c r="C4658" t="s">
        <v>75</v>
      </c>
      <c r="D4658">
        <v>0</v>
      </c>
      <c r="F4658" t="s">
        <v>175</v>
      </c>
      <c r="G4658" t="s">
        <v>310</v>
      </c>
      <c r="H4658" t="s">
        <v>9261</v>
      </c>
      <c r="I4658" t="s">
        <v>9262</v>
      </c>
      <c r="J4658" t="s">
        <v>9263</v>
      </c>
      <c r="K4658" t="s">
        <v>9264</v>
      </c>
      <c r="L4658" t="s">
        <v>9265</v>
      </c>
      <c r="M4658" t="s">
        <v>5642</v>
      </c>
      <c r="N4658" t="s">
        <v>969</v>
      </c>
      <c r="O4658" t="s">
        <v>761</v>
      </c>
      <c r="P4658" t="s">
        <v>7899</v>
      </c>
      <c r="Q4658" t="s">
        <v>86</v>
      </c>
      <c r="R4658" t="s">
        <v>63</v>
      </c>
      <c r="S4658" t="s">
        <v>108</v>
      </c>
      <c r="T4658" t="s">
        <v>466</v>
      </c>
      <c r="U4658" t="s">
        <v>467</v>
      </c>
      <c r="V4658" t="s">
        <v>884</v>
      </c>
      <c r="W4658" t="s">
        <v>114</v>
      </c>
      <c r="X4658">
        <v>1</v>
      </c>
      <c r="Y4658">
        <v>10900</v>
      </c>
      <c r="Z4658">
        <v>0</v>
      </c>
      <c r="AA4658">
        <v>4000</v>
      </c>
      <c r="AB4658">
        <v>16748383</v>
      </c>
      <c r="AC4658" t="s">
        <v>47</v>
      </c>
      <c r="AD4658" t="str">
        <f>+VLOOKUP(T4658,items!$A$2:$D$1255,4,0)</f>
        <v>SOMBRALINA</v>
      </c>
      <c r="AE4658" t="str">
        <f>+VLOOKUP(T4658,Tabla1[],5,0)</f>
        <v>ELECTRICA</v>
      </c>
      <c r="AF4658">
        <f t="shared" si="72"/>
        <v>4</v>
      </c>
    </row>
    <row r="4659" spans="1:32" x14ac:dyDescent="0.25">
      <c r="A4659">
        <v>101017</v>
      </c>
      <c r="B4659" t="s">
        <v>9260</v>
      </c>
      <c r="C4659" t="s">
        <v>75</v>
      </c>
      <c r="D4659">
        <v>0</v>
      </c>
      <c r="F4659" t="s">
        <v>175</v>
      </c>
      <c r="G4659" t="s">
        <v>310</v>
      </c>
      <c r="H4659" t="s">
        <v>9261</v>
      </c>
      <c r="I4659" t="s">
        <v>9262</v>
      </c>
      <c r="J4659" t="s">
        <v>9263</v>
      </c>
      <c r="K4659" t="s">
        <v>9264</v>
      </c>
      <c r="L4659" t="s">
        <v>9265</v>
      </c>
      <c r="M4659" t="s">
        <v>5642</v>
      </c>
      <c r="N4659" t="s">
        <v>969</v>
      </c>
      <c r="O4659" t="s">
        <v>761</v>
      </c>
      <c r="P4659" t="s">
        <v>7899</v>
      </c>
      <c r="Q4659" t="s">
        <v>86</v>
      </c>
      <c r="R4659" t="s">
        <v>63</v>
      </c>
      <c r="S4659" t="s">
        <v>108</v>
      </c>
      <c r="T4659" t="s">
        <v>466</v>
      </c>
      <c r="U4659" t="s">
        <v>467</v>
      </c>
      <c r="V4659" t="s">
        <v>884</v>
      </c>
      <c r="W4659" t="s">
        <v>114</v>
      </c>
      <c r="X4659">
        <v>1</v>
      </c>
      <c r="Y4659">
        <v>8000</v>
      </c>
      <c r="Z4659">
        <v>0</v>
      </c>
      <c r="AA4659">
        <v>4000</v>
      </c>
      <c r="AB4659">
        <v>12839677</v>
      </c>
      <c r="AC4659" t="s">
        <v>47</v>
      </c>
      <c r="AD4659" t="str">
        <f>+VLOOKUP(T4659,items!$A$2:$D$1255,4,0)</f>
        <v>SOMBRALINA</v>
      </c>
      <c r="AE4659" t="str">
        <f>+VLOOKUP(T4659,Tabla1[],5,0)</f>
        <v>ELECTRICA</v>
      </c>
      <c r="AF4659">
        <f t="shared" si="72"/>
        <v>4</v>
      </c>
    </row>
    <row r="4660" spans="1:32" x14ac:dyDescent="0.25">
      <c r="A4660">
        <v>101019</v>
      </c>
      <c r="B4660" t="s">
        <v>9266</v>
      </c>
      <c r="C4660" t="s">
        <v>33</v>
      </c>
      <c r="D4660">
        <v>0</v>
      </c>
      <c r="F4660" t="s">
        <v>4320</v>
      </c>
      <c r="G4660" t="s">
        <v>308</v>
      </c>
      <c r="H4660" t="s">
        <v>9267</v>
      </c>
      <c r="I4660" t="s">
        <v>9268</v>
      </c>
      <c r="J4660" t="s">
        <v>9269</v>
      </c>
      <c r="K4660" t="s">
        <v>9270</v>
      </c>
      <c r="L4660" t="s">
        <v>9271</v>
      </c>
      <c r="M4660" t="s">
        <v>7943</v>
      </c>
      <c r="N4660" t="s">
        <v>2612</v>
      </c>
      <c r="O4660" t="s">
        <v>8868</v>
      </c>
      <c r="P4660" t="s">
        <v>77</v>
      </c>
      <c r="Q4660" t="s">
        <v>310</v>
      </c>
      <c r="R4660" t="s">
        <v>127</v>
      </c>
      <c r="S4660" t="s">
        <v>44</v>
      </c>
      <c r="T4660" t="s">
        <v>2142</v>
      </c>
      <c r="U4660" t="s">
        <v>2143</v>
      </c>
      <c r="X4660">
        <v>2</v>
      </c>
      <c r="Y4660">
        <v>0</v>
      </c>
      <c r="Z4660">
        <v>0</v>
      </c>
      <c r="AA4660">
        <v>0</v>
      </c>
      <c r="AB4660">
        <v>30000</v>
      </c>
      <c r="AC4660" t="s">
        <v>47</v>
      </c>
      <c r="AD4660">
        <f>+VLOOKUP(T4660,items!$A$2:$D$1255,4,0)</f>
        <v>0</v>
      </c>
      <c r="AE4660">
        <f>+VLOOKUP(T4660,Tabla1[],5,0)</f>
        <v>0</v>
      </c>
      <c r="AF4660">
        <f t="shared" si="72"/>
        <v>2</v>
      </c>
    </row>
    <row r="4661" spans="1:32" x14ac:dyDescent="0.25">
      <c r="A4661">
        <v>101019</v>
      </c>
      <c r="B4661" t="s">
        <v>9266</v>
      </c>
      <c r="C4661" t="s">
        <v>33</v>
      </c>
      <c r="D4661">
        <v>0</v>
      </c>
      <c r="F4661" t="s">
        <v>4320</v>
      </c>
      <c r="G4661" t="s">
        <v>308</v>
      </c>
      <c r="H4661" t="s">
        <v>9267</v>
      </c>
      <c r="I4661" t="s">
        <v>9268</v>
      </c>
      <c r="J4661" t="s">
        <v>9269</v>
      </c>
      <c r="K4661" t="s">
        <v>9270</v>
      </c>
      <c r="L4661" t="s">
        <v>9271</v>
      </c>
      <c r="M4661" t="s">
        <v>7943</v>
      </c>
      <c r="N4661" t="s">
        <v>2612</v>
      </c>
      <c r="O4661" t="s">
        <v>8868</v>
      </c>
      <c r="P4661" t="s">
        <v>77</v>
      </c>
      <c r="Q4661" t="s">
        <v>310</v>
      </c>
      <c r="R4661" t="s">
        <v>127</v>
      </c>
      <c r="S4661" t="s">
        <v>44</v>
      </c>
      <c r="T4661" t="s">
        <v>3675</v>
      </c>
      <c r="U4661" t="s">
        <v>3676</v>
      </c>
      <c r="X4661">
        <v>1</v>
      </c>
      <c r="Y4661">
        <v>3360</v>
      </c>
      <c r="Z4661">
        <v>0</v>
      </c>
      <c r="AA4661">
        <v>0</v>
      </c>
      <c r="AB4661">
        <v>158123</v>
      </c>
      <c r="AC4661" t="s">
        <v>47</v>
      </c>
      <c r="AD4661">
        <f>+VLOOKUP(T4661,items!$A$2:$D$1255,4,0)</f>
        <v>0</v>
      </c>
      <c r="AE4661">
        <f>+VLOOKUP(T4661,Tabla1[],5,0)</f>
        <v>0</v>
      </c>
      <c r="AF4661">
        <f t="shared" si="72"/>
        <v>2</v>
      </c>
    </row>
    <row r="4662" spans="1:32" x14ac:dyDescent="0.25">
      <c r="A4662">
        <v>101019</v>
      </c>
      <c r="B4662" t="s">
        <v>9266</v>
      </c>
      <c r="C4662" t="s">
        <v>33</v>
      </c>
      <c r="D4662">
        <v>0</v>
      </c>
      <c r="F4662" t="s">
        <v>4320</v>
      </c>
      <c r="G4662" t="s">
        <v>308</v>
      </c>
      <c r="H4662" t="s">
        <v>9267</v>
      </c>
      <c r="I4662" t="s">
        <v>9268</v>
      </c>
      <c r="J4662" t="s">
        <v>9269</v>
      </c>
      <c r="K4662" t="s">
        <v>9270</v>
      </c>
      <c r="L4662" t="s">
        <v>9271</v>
      </c>
      <c r="M4662" t="s">
        <v>7943</v>
      </c>
      <c r="N4662" t="s">
        <v>2612</v>
      </c>
      <c r="O4662" t="s">
        <v>8868</v>
      </c>
      <c r="P4662" t="s">
        <v>77</v>
      </c>
      <c r="Q4662" t="s">
        <v>310</v>
      </c>
      <c r="R4662" t="s">
        <v>127</v>
      </c>
      <c r="S4662" t="s">
        <v>44</v>
      </c>
      <c r="T4662" t="s">
        <v>717</v>
      </c>
      <c r="U4662" t="s">
        <v>718</v>
      </c>
      <c r="X4662">
        <v>1</v>
      </c>
      <c r="Y4662">
        <v>0</v>
      </c>
      <c r="Z4662">
        <v>0</v>
      </c>
      <c r="AA4662">
        <v>0</v>
      </c>
      <c r="AB4662">
        <v>62400</v>
      </c>
      <c r="AC4662" t="s">
        <v>47</v>
      </c>
      <c r="AD4662">
        <f>+VLOOKUP(T4662,items!$A$2:$D$1255,4,0)</f>
        <v>0</v>
      </c>
      <c r="AE4662">
        <f>+VLOOKUP(T4662,Tabla1[],5,0)</f>
        <v>0</v>
      </c>
      <c r="AF4662">
        <f t="shared" si="72"/>
        <v>2</v>
      </c>
    </row>
    <row r="4663" spans="1:32" x14ac:dyDescent="0.25">
      <c r="A4663">
        <v>101019</v>
      </c>
      <c r="B4663" t="s">
        <v>9266</v>
      </c>
      <c r="C4663" t="s">
        <v>33</v>
      </c>
      <c r="D4663">
        <v>0</v>
      </c>
      <c r="F4663" t="s">
        <v>4320</v>
      </c>
      <c r="G4663" t="s">
        <v>308</v>
      </c>
      <c r="H4663" t="s">
        <v>9267</v>
      </c>
      <c r="I4663" t="s">
        <v>9268</v>
      </c>
      <c r="J4663" t="s">
        <v>9269</v>
      </c>
      <c r="K4663" t="s">
        <v>9270</v>
      </c>
      <c r="L4663" t="s">
        <v>9271</v>
      </c>
      <c r="M4663" t="s">
        <v>7943</v>
      </c>
      <c r="N4663" t="s">
        <v>2612</v>
      </c>
      <c r="O4663" t="s">
        <v>8868</v>
      </c>
      <c r="P4663" t="s">
        <v>77</v>
      </c>
      <c r="Q4663" t="s">
        <v>310</v>
      </c>
      <c r="R4663" t="s">
        <v>127</v>
      </c>
      <c r="S4663" t="s">
        <v>44</v>
      </c>
      <c r="T4663" t="s">
        <v>4224</v>
      </c>
      <c r="U4663" t="s">
        <v>4225</v>
      </c>
      <c r="X4663">
        <v>2</v>
      </c>
      <c r="Y4663">
        <v>0</v>
      </c>
      <c r="Z4663">
        <v>0</v>
      </c>
      <c r="AA4663">
        <v>0</v>
      </c>
      <c r="AB4663">
        <v>60000</v>
      </c>
      <c r="AC4663" t="s">
        <v>47</v>
      </c>
      <c r="AD4663">
        <f>+VLOOKUP(T4663,items!$A$2:$D$1255,4,0)</f>
        <v>0</v>
      </c>
      <c r="AE4663">
        <f>+VLOOKUP(T4663,Tabla1[],5,0)</f>
        <v>0</v>
      </c>
      <c r="AF4663">
        <f t="shared" si="72"/>
        <v>2</v>
      </c>
    </row>
    <row r="4664" spans="1:32" x14ac:dyDescent="0.25">
      <c r="A4664">
        <v>101019</v>
      </c>
      <c r="B4664" t="s">
        <v>9266</v>
      </c>
      <c r="C4664" t="s">
        <v>33</v>
      </c>
      <c r="D4664">
        <v>0</v>
      </c>
      <c r="F4664" t="s">
        <v>4320</v>
      </c>
      <c r="G4664" t="s">
        <v>308</v>
      </c>
      <c r="H4664" t="s">
        <v>9267</v>
      </c>
      <c r="I4664" t="s">
        <v>9268</v>
      </c>
      <c r="J4664" t="s">
        <v>9269</v>
      </c>
      <c r="K4664" t="s">
        <v>9270</v>
      </c>
      <c r="L4664" t="s">
        <v>9271</v>
      </c>
      <c r="M4664" t="s">
        <v>7943</v>
      </c>
      <c r="N4664" t="s">
        <v>2612</v>
      </c>
      <c r="O4664" t="s">
        <v>8868</v>
      </c>
      <c r="P4664" t="s">
        <v>77</v>
      </c>
      <c r="Q4664" t="s">
        <v>310</v>
      </c>
      <c r="R4664" t="s">
        <v>127</v>
      </c>
      <c r="S4664" t="s">
        <v>44</v>
      </c>
      <c r="T4664" t="s">
        <v>8562</v>
      </c>
      <c r="U4664" t="s">
        <v>8623</v>
      </c>
      <c r="X4664">
        <v>1</v>
      </c>
      <c r="Y4664">
        <v>3360</v>
      </c>
      <c r="Z4664">
        <v>0</v>
      </c>
      <c r="AA4664">
        <v>2960</v>
      </c>
      <c r="AB4664">
        <v>490969</v>
      </c>
      <c r="AC4664" t="s">
        <v>47</v>
      </c>
      <c r="AD4664">
        <f>+VLOOKUP(T4664,items!$A$2:$D$1255,4,0)</f>
        <v>0</v>
      </c>
      <c r="AE4664">
        <f>+VLOOKUP(T4664,Tabla1[],5,0)</f>
        <v>0</v>
      </c>
      <c r="AF4664">
        <f t="shared" si="72"/>
        <v>2</v>
      </c>
    </row>
    <row r="4665" spans="1:32" x14ac:dyDescent="0.25">
      <c r="A4665">
        <v>101019</v>
      </c>
      <c r="B4665" t="s">
        <v>9266</v>
      </c>
      <c r="C4665" t="s">
        <v>33</v>
      </c>
      <c r="D4665">
        <v>0</v>
      </c>
      <c r="F4665" t="s">
        <v>4320</v>
      </c>
      <c r="G4665" t="s">
        <v>308</v>
      </c>
      <c r="H4665" t="s">
        <v>9267</v>
      </c>
      <c r="I4665" t="s">
        <v>9268</v>
      </c>
      <c r="J4665" t="s">
        <v>9269</v>
      </c>
      <c r="K4665" t="s">
        <v>9270</v>
      </c>
      <c r="L4665" t="s">
        <v>9271</v>
      </c>
      <c r="M4665" t="s">
        <v>7943</v>
      </c>
      <c r="N4665" t="s">
        <v>2612</v>
      </c>
      <c r="O4665" t="s">
        <v>8868</v>
      </c>
      <c r="P4665" t="s">
        <v>77</v>
      </c>
      <c r="Q4665" t="s">
        <v>310</v>
      </c>
      <c r="R4665" t="s">
        <v>127</v>
      </c>
      <c r="S4665" t="s">
        <v>44</v>
      </c>
      <c r="T4665" t="s">
        <v>1145</v>
      </c>
      <c r="U4665" t="s">
        <v>1146</v>
      </c>
      <c r="X4665">
        <v>1</v>
      </c>
      <c r="Y4665">
        <v>0</v>
      </c>
      <c r="Z4665">
        <v>0</v>
      </c>
      <c r="AA4665">
        <v>0</v>
      </c>
      <c r="AB4665">
        <v>259154</v>
      </c>
      <c r="AC4665" t="s">
        <v>47</v>
      </c>
      <c r="AD4665" t="e">
        <f>+VLOOKUP(T4665,items!$A$2:$D$1255,4,0)</f>
        <v>#N/A</v>
      </c>
      <c r="AE4665" t="e">
        <f>+VLOOKUP(T4665,Tabla1[],5,0)</f>
        <v>#N/A</v>
      </c>
      <c r="AF4665">
        <f t="shared" si="72"/>
        <v>2</v>
      </c>
    </row>
    <row r="4666" spans="1:32" x14ac:dyDescent="0.25">
      <c r="A4666">
        <v>101019</v>
      </c>
      <c r="B4666" t="s">
        <v>9266</v>
      </c>
      <c r="C4666" t="s">
        <v>33</v>
      </c>
      <c r="D4666">
        <v>0</v>
      </c>
      <c r="F4666" t="s">
        <v>4320</v>
      </c>
      <c r="G4666" t="s">
        <v>308</v>
      </c>
      <c r="H4666" t="s">
        <v>9267</v>
      </c>
      <c r="I4666" t="s">
        <v>9268</v>
      </c>
      <c r="J4666" t="s">
        <v>9269</v>
      </c>
      <c r="K4666" t="s">
        <v>9270</v>
      </c>
      <c r="L4666" t="s">
        <v>9271</v>
      </c>
      <c r="M4666" t="s">
        <v>7943</v>
      </c>
      <c r="N4666" t="s">
        <v>2612</v>
      </c>
      <c r="O4666" t="s">
        <v>8868</v>
      </c>
      <c r="P4666" t="s">
        <v>77</v>
      </c>
      <c r="Q4666" t="s">
        <v>310</v>
      </c>
      <c r="R4666" t="s">
        <v>127</v>
      </c>
      <c r="S4666" t="s">
        <v>44</v>
      </c>
      <c r="T4666" t="s">
        <v>1022</v>
      </c>
      <c r="U4666" t="s">
        <v>1023</v>
      </c>
      <c r="V4666" t="s">
        <v>578</v>
      </c>
      <c r="X4666">
        <v>1</v>
      </c>
      <c r="Y4666">
        <v>3360</v>
      </c>
      <c r="Z4666">
        <v>0</v>
      </c>
      <c r="AA4666">
        <v>2960</v>
      </c>
      <c r="AB4666">
        <v>1140000</v>
      </c>
      <c r="AC4666" t="s">
        <v>47</v>
      </c>
      <c r="AD4666">
        <f>+VLOOKUP(T4666,items!$A$2:$D$1255,4,0)</f>
        <v>0</v>
      </c>
      <c r="AE4666">
        <f>+VLOOKUP(T4666,Tabla1[],5,0)</f>
        <v>0</v>
      </c>
      <c r="AF4666">
        <f t="shared" si="72"/>
        <v>2</v>
      </c>
    </row>
    <row r="4667" spans="1:32" x14ac:dyDescent="0.25">
      <c r="A4667">
        <v>101023</v>
      </c>
      <c r="B4667" t="s">
        <v>1305</v>
      </c>
      <c r="C4667" t="s">
        <v>75</v>
      </c>
      <c r="D4667">
        <v>0</v>
      </c>
      <c r="F4667" t="s">
        <v>308</v>
      </c>
      <c r="G4667" t="s">
        <v>308</v>
      </c>
      <c r="H4667" t="s">
        <v>9272</v>
      </c>
      <c r="I4667" t="s">
        <v>37</v>
      </c>
      <c r="J4667" t="s">
        <v>9273</v>
      </c>
      <c r="K4667" t="s">
        <v>9274</v>
      </c>
      <c r="L4667" t="s">
        <v>37</v>
      </c>
      <c r="M4667" t="s">
        <v>5542</v>
      </c>
      <c r="N4667" t="s">
        <v>5542</v>
      </c>
      <c r="O4667" t="s">
        <v>5125</v>
      </c>
      <c r="P4667" t="s">
        <v>2612</v>
      </c>
      <c r="Q4667" t="s">
        <v>2612</v>
      </c>
      <c r="R4667" t="s">
        <v>127</v>
      </c>
      <c r="S4667" t="s">
        <v>164</v>
      </c>
      <c r="T4667" t="s">
        <v>5752</v>
      </c>
      <c r="U4667" t="s">
        <v>5753</v>
      </c>
      <c r="X4667">
        <v>25</v>
      </c>
      <c r="Y4667">
        <v>0</v>
      </c>
      <c r="Z4667">
        <v>0</v>
      </c>
      <c r="AA4667">
        <v>0</v>
      </c>
      <c r="AB4667">
        <v>73200</v>
      </c>
      <c r="AC4667" t="s">
        <v>47</v>
      </c>
      <c r="AD4667">
        <f>+VLOOKUP(T4667,items!$A$2:$D$1255,4,0)</f>
        <v>0</v>
      </c>
      <c r="AE4667">
        <f>+VLOOKUP(T4667,Tabla1[],5,0)</f>
        <v>0</v>
      </c>
      <c r="AF4667">
        <f t="shared" si="72"/>
        <v>2</v>
      </c>
    </row>
    <row r="4668" spans="1:32" x14ac:dyDescent="0.25">
      <c r="A4668">
        <v>101036</v>
      </c>
      <c r="B4668" t="s">
        <v>9275</v>
      </c>
      <c r="C4668" t="s">
        <v>33</v>
      </c>
      <c r="D4668">
        <v>0</v>
      </c>
      <c r="F4668" t="s">
        <v>308</v>
      </c>
      <c r="G4668" t="s">
        <v>5125</v>
      </c>
      <c r="H4668" t="s">
        <v>9276</v>
      </c>
      <c r="I4668" t="s">
        <v>37</v>
      </c>
      <c r="J4668" t="s">
        <v>9277</v>
      </c>
      <c r="K4668" t="s">
        <v>9278</v>
      </c>
      <c r="L4668" t="s">
        <v>9279</v>
      </c>
      <c r="M4668" t="s">
        <v>7766</v>
      </c>
      <c r="N4668" t="s">
        <v>7766</v>
      </c>
      <c r="O4668" t="s">
        <v>310</v>
      </c>
      <c r="P4668" t="s">
        <v>83</v>
      </c>
      <c r="Q4668" t="s">
        <v>8601</v>
      </c>
      <c r="R4668" t="s">
        <v>127</v>
      </c>
      <c r="S4668" t="s">
        <v>108</v>
      </c>
      <c r="T4668" t="s">
        <v>1711</v>
      </c>
      <c r="U4668" t="s">
        <v>1712</v>
      </c>
      <c r="V4668" t="s">
        <v>1147</v>
      </c>
      <c r="X4668">
        <v>1</v>
      </c>
      <c r="Y4668">
        <v>0</v>
      </c>
      <c r="Z4668">
        <v>0</v>
      </c>
      <c r="AA4668">
        <v>0</v>
      </c>
      <c r="AB4668">
        <v>1417369</v>
      </c>
      <c r="AC4668" t="s">
        <v>47</v>
      </c>
      <c r="AD4668">
        <f>+VLOOKUP(T4668,items!$A$2:$D$1255,4,0)</f>
        <v>0</v>
      </c>
      <c r="AE4668">
        <f>+VLOOKUP(T4668,Tabla1[],5,0)</f>
        <v>0</v>
      </c>
      <c r="AF4668">
        <f t="shared" si="72"/>
        <v>2</v>
      </c>
    </row>
    <row r="4669" spans="1:32" x14ac:dyDescent="0.25">
      <c r="A4669">
        <v>101036</v>
      </c>
      <c r="B4669" t="s">
        <v>9275</v>
      </c>
      <c r="C4669" t="s">
        <v>33</v>
      </c>
      <c r="D4669">
        <v>0</v>
      </c>
      <c r="F4669" t="s">
        <v>308</v>
      </c>
      <c r="G4669" t="s">
        <v>5125</v>
      </c>
      <c r="H4669" t="s">
        <v>9276</v>
      </c>
      <c r="I4669" t="s">
        <v>37</v>
      </c>
      <c r="J4669" t="s">
        <v>9277</v>
      </c>
      <c r="K4669" t="s">
        <v>9278</v>
      </c>
      <c r="L4669" t="s">
        <v>9279</v>
      </c>
      <c r="M4669" t="s">
        <v>7766</v>
      </c>
      <c r="N4669" t="s">
        <v>7766</v>
      </c>
      <c r="O4669" t="s">
        <v>310</v>
      </c>
      <c r="P4669" t="s">
        <v>83</v>
      </c>
      <c r="Q4669" t="s">
        <v>8601</v>
      </c>
      <c r="R4669" t="s">
        <v>127</v>
      </c>
      <c r="S4669" t="s">
        <v>108</v>
      </c>
      <c r="T4669" t="s">
        <v>3200</v>
      </c>
      <c r="U4669" t="s">
        <v>3201</v>
      </c>
      <c r="X4669">
        <v>7</v>
      </c>
      <c r="Y4669">
        <v>0</v>
      </c>
      <c r="Z4669">
        <v>0</v>
      </c>
      <c r="AA4669">
        <v>0</v>
      </c>
      <c r="AB4669">
        <v>40600</v>
      </c>
      <c r="AC4669" t="s">
        <v>47</v>
      </c>
      <c r="AD4669">
        <f>+VLOOKUP(T4669,items!$A$2:$D$1255,4,0)</f>
        <v>0</v>
      </c>
      <c r="AE4669">
        <f>+VLOOKUP(T4669,Tabla1[],5,0)</f>
        <v>0</v>
      </c>
      <c r="AF4669">
        <f t="shared" si="72"/>
        <v>2</v>
      </c>
    </row>
    <row r="4670" spans="1:32" x14ac:dyDescent="0.25">
      <c r="A4670">
        <v>101036</v>
      </c>
      <c r="B4670" t="s">
        <v>9275</v>
      </c>
      <c r="C4670" t="s">
        <v>33</v>
      </c>
      <c r="D4670">
        <v>0</v>
      </c>
      <c r="F4670" t="s">
        <v>308</v>
      </c>
      <c r="G4670" t="s">
        <v>5125</v>
      </c>
      <c r="H4670" t="s">
        <v>9276</v>
      </c>
      <c r="I4670" t="s">
        <v>37</v>
      </c>
      <c r="J4670" t="s">
        <v>9277</v>
      </c>
      <c r="K4670" t="s">
        <v>9278</v>
      </c>
      <c r="L4670" t="s">
        <v>9279</v>
      </c>
      <c r="M4670" t="s">
        <v>7766</v>
      </c>
      <c r="N4670" t="s">
        <v>7766</v>
      </c>
      <c r="O4670" t="s">
        <v>310</v>
      </c>
      <c r="P4670" t="s">
        <v>83</v>
      </c>
      <c r="Q4670" t="s">
        <v>8601</v>
      </c>
      <c r="R4670" t="s">
        <v>127</v>
      </c>
      <c r="S4670" t="s">
        <v>108</v>
      </c>
      <c r="T4670" t="s">
        <v>215</v>
      </c>
      <c r="U4670" t="s">
        <v>216</v>
      </c>
      <c r="X4670">
        <v>1</v>
      </c>
      <c r="Y4670">
        <v>0</v>
      </c>
      <c r="Z4670">
        <v>0</v>
      </c>
      <c r="AA4670">
        <v>0</v>
      </c>
      <c r="AB4670">
        <v>1800000</v>
      </c>
      <c r="AC4670" t="s">
        <v>47</v>
      </c>
      <c r="AD4670">
        <f>+VLOOKUP(T4670,items!$A$2:$D$1255,4,0)</f>
        <v>0</v>
      </c>
      <c r="AE4670">
        <f>+VLOOKUP(T4670,Tabla1[],5,0)</f>
        <v>0</v>
      </c>
      <c r="AF4670">
        <f t="shared" si="72"/>
        <v>2</v>
      </c>
    </row>
    <row r="4671" spans="1:32" x14ac:dyDescent="0.25">
      <c r="A4671">
        <v>101036</v>
      </c>
      <c r="B4671" t="s">
        <v>9275</v>
      </c>
      <c r="C4671" t="s">
        <v>33</v>
      </c>
      <c r="D4671">
        <v>0</v>
      </c>
      <c r="F4671" t="s">
        <v>308</v>
      </c>
      <c r="G4671" t="s">
        <v>5125</v>
      </c>
      <c r="H4671" t="s">
        <v>9276</v>
      </c>
      <c r="I4671" t="s">
        <v>37</v>
      </c>
      <c r="J4671" t="s">
        <v>9277</v>
      </c>
      <c r="K4671" t="s">
        <v>9278</v>
      </c>
      <c r="L4671" t="s">
        <v>9279</v>
      </c>
      <c r="M4671" t="s">
        <v>7766</v>
      </c>
      <c r="N4671" t="s">
        <v>7766</v>
      </c>
      <c r="O4671" t="s">
        <v>310</v>
      </c>
      <c r="P4671" t="s">
        <v>83</v>
      </c>
      <c r="Q4671" t="s">
        <v>8601</v>
      </c>
      <c r="R4671" t="s">
        <v>127</v>
      </c>
      <c r="S4671" t="s">
        <v>108</v>
      </c>
      <c r="T4671" t="s">
        <v>392</v>
      </c>
      <c r="U4671" t="s">
        <v>393</v>
      </c>
      <c r="X4671">
        <v>1</v>
      </c>
      <c r="Y4671">
        <v>0</v>
      </c>
      <c r="Z4671">
        <v>0</v>
      </c>
      <c r="AA4671">
        <v>0</v>
      </c>
      <c r="AB4671">
        <v>180000</v>
      </c>
      <c r="AC4671" t="s">
        <v>47</v>
      </c>
      <c r="AD4671" t="e">
        <f>+VLOOKUP(T4671,items!$A$2:$D$1255,4,0)</f>
        <v>#N/A</v>
      </c>
      <c r="AE4671" t="e">
        <f>+VLOOKUP(T4671,Tabla1[],5,0)</f>
        <v>#N/A</v>
      </c>
      <c r="AF4671">
        <f t="shared" si="72"/>
        <v>2</v>
      </c>
    </row>
    <row r="4672" spans="1:32" x14ac:dyDescent="0.25">
      <c r="A4672">
        <v>101043</v>
      </c>
      <c r="B4672" t="s">
        <v>9280</v>
      </c>
      <c r="C4672" t="s">
        <v>75</v>
      </c>
      <c r="D4672">
        <v>0</v>
      </c>
      <c r="F4672" t="s">
        <v>308</v>
      </c>
      <c r="G4672" t="s">
        <v>310</v>
      </c>
      <c r="H4672" t="s">
        <v>9281</v>
      </c>
      <c r="I4672" t="s">
        <v>9282</v>
      </c>
      <c r="J4672" t="s">
        <v>9283</v>
      </c>
      <c r="K4672" t="s">
        <v>9284</v>
      </c>
      <c r="L4672" t="s">
        <v>9285</v>
      </c>
      <c r="M4672" t="s">
        <v>8601</v>
      </c>
      <c r="N4672" t="s">
        <v>9286</v>
      </c>
      <c r="O4672" t="s">
        <v>3799</v>
      </c>
      <c r="P4672" t="s">
        <v>9020</v>
      </c>
      <c r="Q4672" t="s">
        <v>87</v>
      </c>
      <c r="R4672" t="s">
        <v>63</v>
      </c>
      <c r="S4672" t="s">
        <v>128</v>
      </c>
      <c r="T4672" t="s">
        <v>347</v>
      </c>
      <c r="U4672" t="s">
        <v>348</v>
      </c>
      <c r="W4672" t="s">
        <v>114</v>
      </c>
      <c r="X4672">
        <v>1</v>
      </c>
      <c r="Y4672">
        <v>9100</v>
      </c>
      <c r="Z4672">
        <v>0</v>
      </c>
      <c r="AA4672">
        <v>0</v>
      </c>
      <c r="AB4672">
        <v>914969</v>
      </c>
      <c r="AC4672" t="s">
        <v>47</v>
      </c>
      <c r="AD4672">
        <f>+VLOOKUP(T4672,items!$A$2:$D$1255,4,0)</f>
        <v>0</v>
      </c>
      <c r="AE4672">
        <f>+VLOOKUP(T4672,Tabla1[],5,0)</f>
        <v>0</v>
      </c>
      <c r="AF4672">
        <f t="shared" si="72"/>
        <v>4</v>
      </c>
    </row>
    <row r="4673" spans="1:32" x14ac:dyDescent="0.25">
      <c r="A4673">
        <v>101043</v>
      </c>
      <c r="B4673" t="s">
        <v>9280</v>
      </c>
      <c r="C4673" t="s">
        <v>75</v>
      </c>
      <c r="D4673">
        <v>0</v>
      </c>
      <c r="F4673" t="s">
        <v>308</v>
      </c>
      <c r="G4673" t="s">
        <v>310</v>
      </c>
      <c r="H4673" t="s">
        <v>9281</v>
      </c>
      <c r="I4673" t="s">
        <v>9282</v>
      </c>
      <c r="J4673" t="s">
        <v>9283</v>
      </c>
      <c r="K4673" t="s">
        <v>9284</v>
      </c>
      <c r="L4673" t="s">
        <v>9285</v>
      </c>
      <c r="M4673" t="s">
        <v>8601</v>
      </c>
      <c r="N4673" t="s">
        <v>9286</v>
      </c>
      <c r="O4673" t="s">
        <v>3799</v>
      </c>
      <c r="P4673" t="s">
        <v>9020</v>
      </c>
      <c r="Q4673" t="s">
        <v>87</v>
      </c>
      <c r="R4673" t="s">
        <v>63</v>
      </c>
      <c r="S4673" t="s">
        <v>128</v>
      </c>
      <c r="T4673" t="s">
        <v>1447</v>
      </c>
      <c r="U4673" t="s">
        <v>1448</v>
      </c>
      <c r="X4673">
        <v>1</v>
      </c>
      <c r="Y4673">
        <v>9100</v>
      </c>
      <c r="Z4673">
        <v>0</v>
      </c>
      <c r="AA4673">
        <v>0</v>
      </c>
      <c r="AB4673">
        <v>2405761</v>
      </c>
      <c r="AC4673" t="s">
        <v>47</v>
      </c>
      <c r="AD4673">
        <f>+VLOOKUP(T4673,items!$A$2:$D$1255,4,0)</f>
        <v>0</v>
      </c>
      <c r="AE4673">
        <f>+VLOOKUP(T4673,Tabla1[],5,0)</f>
        <v>0</v>
      </c>
      <c r="AF4673">
        <f t="shared" si="72"/>
        <v>4</v>
      </c>
    </row>
    <row r="4674" spans="1:32" x14ac:dyDescent="0.25">
      <c r="A4674">
        <v>101043</v>
      </c>
      <c r="B4674" t="s">
        <v>9280</v>
      </c>
      <c r="C4674" t="s">
        <v>75</v>
      </c>
      <c r="D4674">
        <v>0</v>
      </c>
      <c r="F4674" t="s">
        <v>308</v>
      </c>
      <c r="G4674" t="s">
        <v>310</v>
      </c>
      <c r="H4674" t="s">
        <v>9281</v>
      </c>
      <c r="I4674" t="s">
        <v>9282</v>
      </c>
      <c r="J4674" t="s">
        <v>9283</v>
      </c>
      <c r="K4674" t="s">
        <v>9284</v>
      </c>
      <c r="L4674" t="s">
        <v>9285</v>
      </c>
      <c r="M4674" t="s">
        <v>8601</v>
      </c>
      <c r="N4674" t="s">
        <v>9286</v>
      </c>
      <c r="O4674" t="s">
        <v>3799</v>
      </c>
      <c r="P4674" t="s">
        <v>9020</v>
      </c>
      <c r="Q4674" t="s">
        <v>87</v>
      </c>
      <c r="R4674" t="s">
        <v>63</v>
      </c>
      <c r="S4674" t="s">
        <v>128</v>
      </c>
      <c r="T4674" t="s">
        <v>1519</v>
      </c>
      <c r="U4674" t="s">
        <v>1520</v>
      </c>
      <c r="V4674" t="s">
        <v>244</v>
      </c>
      <c r="W4674" t="s">
        <v>114</v>
      </c>
      <c r="X4674">
        <v>1</v>
      </c>
      <c r="Y4674">
        <v>9100</v>
      </c>
      <c r="Z4674">
        <v>0</v>
      </c>
      <c r="AA4674">
        <v>5700</v>
      </c>
      <c r="AB4674">
        <v>16232779</v>
      </c>
      <c r="AC4674" t="s">
        <v>47</v>
      </c>
      <c r="AD4674" t="str">
        <f>+VLOOKUP(T4674,items!$A$2:$D$1255,4,0)</f>
        <v>PERGOLA</v>
      </c>
      <c r="AE4674" t="str">
        <f>+VLOOKUP(T4674,Tabla1[],5,0)</f>
        <v>PERGOLITE</v>
      </c>
      <c r="AF4674">
        <f t="shared" ref="AF4674:AF4737" si="73">+MONTH(O4674)</f>
        <v>4</v>
      </c>
    </row>
    <row r="4675" spans="1:32" x14ac:dyDescent="0.25">
      <c r="A4675">
        <v>101043</v>
      </c>
      <c r="B4675" t="s">
        <v>9280</v>
      </c>
      <c r="C4675" t="s">
        <v>75</v>
      </c>
      <c r="D4675">
        <v>0</v>
      </c>
      <c r="F4675" t="s">
        <v>308</v>
      </c>
      <c r="G4675" t="s">
        <v>310</v>
      </c>
      <c r="H4675" t="s">
        <v>9281</v>
      </c>
      <c r="I4675" t="s">
        <v>9282</v>
      </c>
      <c r="J4675" t="s">
        <v>9283</v>
      </c>
      <c r="K4675" t="s">
        <v>9284</v>
      </c>
      <c r="L4675" t="s">
        <v>9285</v>
      </c>
      <c r="M4675" t="s">
        <v>8601</v>
      </c>
      <c r="N4675" t="s">
        <v>9286</v>
      </c>
      <c r="O4675" t="s">
        <v>3799</v>
      </c>
      <c r="P4675" t="s">
        <v>9020</v>
      </c>
      <c r="Q4675" t="s">
        <v>87</v>
      </c>
      <c r="R4675" t="s">
        <v>63</v>
      </c>
      <c r="S4675" t="s">
        <v>128</v>
      </c>
      <c r="T4675" t="s">
        <v>94</v>
      </c>
      <c r="U4675" t="s">
        <v>95</v>
      </c>
      <c r="X4675">
        <v>1</v>
      </c>
      <c r="Y4675">
        <v>0</v>
      </c>
      <c r="Z4675">
        <v>0</v>
      </c>
      <c r="AA4675">
        <v>0</v>
      </c>
      <c r="AB4675">
        <v>2100000</v>
      </c>
      <c r="AC4675" t="s">
        <v>47</v>
      </c>
      <c r="AD4675" t="e">
        <f>+VLOOKUP(T4675,items!$A$2:$D$1255,4,0)</f>
        <v>#N/A</v>
      </c>
      <c r="AE4675" t="e">
        <f>+VLOOKUP(T4675,Tabla1[],5,0)</f>
        <v>#N/A</v>
      </c>
      <c r="AF4675">
        <f t="shared" si="73"/>
        <v>4</v>
      </c>
    </row>
    <row r="4676" spans="1:32" x14ac:dyDescent="0.25">
      <c r="A4676">
        <v>101045</v>
      </c>
      <c r="B4676" t="s">
        <v>9287</v>
      </c>
      <c r="C4676" t="s">
        <v>75</v>
      </c>
      <c r="D4676">
        <v>0</v>
      </c>
      <c r="F4676" t="s">
        <v>308</v>
      </c>
      <c r="G4676" t="s">
        <v>5647</v>
      </c>
      <c r="H4676" t="s">
        <v>9288</v>
      </c>
      <c r="I4676" t="s">
        <v>9289</v>
      </c>
      <c r="J4676" t="s">
        <v>9290</v>
      </c>
      <c r="K4676" t="s">
        <v>9291</v>
      </c>
      <c r="L4676" t="s">
        <v>9292</v>
      </c>
      <c r="M4676" t="s">
        <v>271</v>
      </c>
      <c r="N4676" t="s">
        <v>3096</v>
      </c>
      <c r="O4676" t="s">
        <v>9293</v>
      </c>
      <c r="P4676" t="s">
        <v>9294</v>
      </c>
      <c r="Q4676" t="s">
        <v>9295</v>
      </c>
      <c r="R4676" t="s">
        <v>63</v>
      </c>
      <c r="S4676" t="s">
        <v>44</v>
      </c>
      <c r="T4676" t="s">
        <v>1976</v>
      </c>
      <c r="U4676" t="s">
        <v>9296</v>
      </c>
      <c r="X4676">
        <v>2</v>
      </c>
      <c r="Y4676">
        <v>0</v>
      </c>
      <c r="Z4676">
        <v>0</v>
      </c>
      <c r="AA4676">
        <v>0</v>
      </c>
      <c r="AB4676">
        <v>348602</v>
      </c>
      <c r="AC4676" t="s">
        <v>47</v>
      </c>
      <c r="AD4676">
        <f>+VLOOKUP(T4676,items!$A$2:$D$1255,4,0)</f>
        <v>0</v>
      </c>
      <c r="AE4676">
        <f>+VLOOKUP(T4676,Tabla1[],5,0)</f>
        <v>0</v>
      </c>
      <c r="AF4676">
        <f t="shared" si="73"/>
        <v>5</v>
      </c>
    </row>
    <row r="4677" spans="1:32" x14ac:dyDescent="0.25">
      <c r="A4677">
        <v>101045</v>
      </c>
      <c r="B4677" t="s">
        <v>9287</v>
      </c>
      <c r="C4677" t="s">
        <v>75</v>
      </c>
      <c r="D4677">
        <v>0</v>
      </c>
      <c r="F4677" t="s">
        <v>308</v>
      </c>
      <c r="G4677" t="s">
        <v>5647</v>
      </c>
      <c r="H4677" t="s">
        <v>9288</v>
      </c>
      <c r="I4677" t="s">
        <v>9289</v>
      </c>
      <c r="J4677" t="s">
        <v>9290</v>
      </c>
      <c r="K4677" t="s">
        <v>9291</v>
      </c>
      <c r="L4677" t="s">
        <v>9292</v>
      </c>
      <c r="M4677" t="s">
        <v>271</v>
      </c>
      <c r="N4677" t="s">
        <v>3096</v>
      </c>
      <c r="O4677" t="s">
        <v>9293</v>
      </c>
      <c r="P4677" t="s">
        <v>9294</v>
      </c>
      <c r="Q4677" t="s">
        <v>9295</v>
      </c>
      <c r="R4677" t="s">
        <v>63</v>
      </c>
      <c r="S4677" t="s">
        <v>44</v>
      </c>
      <c r="T4677" t="s">
        <v>717</v>
      </c>
      <c r="U4677" t="s">
        <v>718</v>
      </c>
      <c r="X4677">
        <v>2</v>
      </c>
      <c r="Y4677">
        <v>0</v>
      </c>
      <c r="Z4677">
        <v>0</v>
      </c>
      <c r="AA4677">
        <v>0</v>
      </c>
      <c r="AB4677">
        <v>124800</v>
      </c>
      <c r="AC4677" t="s">
        <v>47</v>
      </c>
      <c r="AD4677">
        <f>+VLOOKUP(T4677,items!$A$2:$D$1255,4,0)</f>
        <v>0</v>
      </c>
      <c r="AE4677">
        <f>+VLOOKUP(T4677,Tabla1[],5,0)</f>
        <v>0</v>
      </c>
      <c r="AF4677">
        <f t="shared" si="73"/>
        <v>5</v>
      </c>
    </row>
    <row r="4678" spans="1:32" x14ac:dyDescent="0.25">
      <c r="A4678">
        <v>101045</v>
      </c>
      <c r="B4678" t="s">
        <v>9287</v>
      </c>
      <c r="C4678" t="s">
        <v>75</v>
      </c>
      <c r="D4678">
        <v>0</v>
      </c>
      <c r="F4678" t="s">
        <v>308</v>
      </c>
      <c r="G4678" t="s">
        <v>5647</v>
      </c>
      <c r="H4678" t="s">
        <v>9288</v>
      </c>
      <c r="I4678" t="s">
        <v>9289</v>
      </c>
      <c r="J4678" t="s">
        <v>9290</v>
      </c>
      <c r="K4678" t="s">
        <v>9291</v>
      </c>
      <c r="L4678" t="s">
        <v>9292</v>
      </c>
      <c r="M4678" t="s">
        <v>271</v>
      </c>
      <c r="N4678" t="s">
        <v>3096</v>
      </c>
      <c r="O4678" t="s">
        <v>9293</v>
      </c>
      <c r="P4678" t="s">
        <v>9294</v>
      </c>
      <c r="Q4678" t="s">
        <v>9295</v>
      </c>
      <c r="R4678" t="s">
        <v>63</v>
      </c>
      <c r="S4678" t="s">
        <v>44</v>
      </c>
      <c r="T4678" t="s">
        <v>347</v>
      </c>
      <c r="U4678" t="s">
        <v>348</v>
      </c>
      <c r="W4678" t="s">
        <v>114</v>
      </c>
      <c r="X4678">
        <v>1</v>
      </c>
      <c r="Y4678">
        <v>6000</v>
      </c>
      <c r="Z4678">
        <v>0</v>
      </c>
      <c r="AA4678">
        <v>0</v>
      </c>
      <c r="AB4678">
        <v>689978</v>
      </c>
      <c r="AC4678" t="s">
        <v>47</v>
      </c>
      <c r="AD4678">
        <f>+VLOOKUP(T4678,items!$A$2:$D$1255,4,0)</f>
        <v>0</v>
      </c>
      <c r="AE4678">
        <f>+VLOOKUP(T4678,Tabla1[],5,0)</f>
        <v>0</v>
      </c>
      <c r="AF4678">
        <f t="shared" si="73"/>
        <v>5</v>
      </c>
    </row>
    <row r="4679" spans="1:32" x14ac:dyDescent="0.25">
      <c r="A4679">
        <v>101045</v>
      </c>
      <c r="B4679" t="s">
        <v>9287</v>
      </c>
      <c r="C4679" t="s">
        <v>75</v>
      </c>
      <c r="D4679">
        <v>0</v>
      </c>
      <c r="F4679" t="s">
        <v>308</v>
      </c>
      <c r="G4679" t="s">
        <v>5647</v>
      </c>
      <c r="H4679" t="s">
        <v>9288</v>
      </c>
      <c r="I4679" t="s">
        <v>9289</v>
      </c>
      <c r="J4679" t="s">
        <v>9290</v>
      </c>
      <c r="K4679" t="s">
        <v>9291</v>
      </c>
      <c r="L4679" t="s">
        <v>9292</v>
      </c>
      <c r="M4679" t="s">
        <v>271</v>
      </c>
      <c r="N4679" t="s">
        <v>3096</v>
      </c>
      <c r="O4679" t="s">
        <v>9293</v>
      </c>
      <c r="P4679" t="s">
        <v>9294</v>
      </c>
      <c r="Q4679" t="s">
        <v>9295</v>
      </c>
      <c r="R4679" t="s">
        <v>63</v>
      </c>
      <c r="S4679" t="s">
        <v>44</v>
      </c>
      <c r="T4679" t="s">
        <v>2103</v>
      </c>
      <c r="U4679" t="s">
        <v>2104</v>
      </c>
      <c r="V4679" t="s">
        <v>1349</v>
      </c>
      <c r="W4679" t="s">
        <v>114</v>
      </c>
      <c r="X4679">
        <v>1</v>
      </c>
      <c r="Y4679">
        <v>6000</v>
      </c>
      <c r="Z4679">
        <v>0</v>
      </c>
      <c r="AA4679">
        <v>2600</v>
      </c>
      <c r="AB4679">
        <v>9467034</v>
      </c>
      <c r="AC4679" t="s">
        <v>47</v>
      </c>
      <c r="AD4679" t="str">
        <f>+VLOOKUP(T4679,items!$A$2:$D$1255,4,0)</f>
        <v>SOMBRALINA</v>
      </c>
      <c r="AE4679" t="str">
        <f>+VLOOKUP(T4679,Tabla1[],5,0)</f>
        <v>ELECTRICA-MANUAL</v>
      </c>
      <c r="AF4679">
        <f t="shared" si="73"/>
        <v>5</v>
      </c>
    </row>
    <row r="4680" spans="1:32" x14ac:dyDescent="0.25">
      <c r="A4680">
        <v>101058</v>
      </c>
      <c r="B4680" t="s">
        <v>9297</v>
      </c>
      <c r="C4680" t="s">
        <v>75</v>
      </c>
      <c r="D4680">
        <v>0</v>
      </c>
      <c r="F4680" t="s">
        <v>308</v>
      </c>
      <c r="G4680" t="s">
        <v>2612</v>
      </c>
      <c r="H4680" t="s">
        <v>9298</v>
      </c>
      <c r="I4680" t="s">
        <v>9299</v>
      </c>
      <c r="J4680" t="s">
        <v>9300</v>
      </c>
      <c r="K4680" t="s">
        <v>9301</v>
      </c>
      <c r="L4680" t="s">
        <v>9302</v>
      </c>
      <c r="M4680" t="s">
        <v>7384</v>
      </c>
      <c r="N4680" t="s">
        <v>8032</v>
      </c>
      <c r="O4680" t="s">
        <v>2802</v>
      </c>
      <c r="P4680" t="s">
        <v>7086</v>
      </c>
      <c r="Q4680" t="s">
        <v>8689</v>
      </c>
      <c r="R4680" t="s">
        <v>63</v>
      </c>
      <c r="S4680" t="s">
        <v>108</v>
      </c>
      <c r="T4680" t="s">
        <v>429</v>
      </c>
      <c r="U4680" t="s">
        <v>430</v>
      </c>
      <c r="X4680">
        <v>1</v>
      </c>
      <c r="Y4680">
        <v>0</v>
      </c>
      <c r="Z4680">
        <v>0</v>
      </c>
      <c r="AA4680">
        <v>0</v>
      </c>
      <c r="AB4680">
        <v>181774</v>
      </c>
      <c r="AC4680" t="s">
        <v>47</v>
      </c>
      <c r="AD4680">
        <f>+VLOOKUP(T4680,items!$A$2:$D$1255,4,0)</f>
        <v>0</v>
      </c>
      <c r="AE4680">
        <f>+VLOOKUP(T4680,Tabla1[],5,0)</f>
        <v>0</v>
      </c>
      <c r="AF4680">
        <f t="shared" si="73"/>
        <v>2</v>
      </c>
    </row>
    <row r="4681" spans="1:32" x14ac:dyDescent="0.25">
      <c r="A4681">
        <v>101058</v>
      </c>
      <c r="B4681" t="s">
        <v>9297</v>
      </c>
      <c r="C4681" t="s">
        <v>75</v>
      </c>
      <c r="D4681">
        <v>0</v>
      </c>
      <c r="F4681" t="s">
        <v>308</v>
      </c>
      <c r="G4681" t="s">
        <v>2612</v>
      </c>
      <c r="H4681" t="s">
        <v>9298</v>
      </c>
      <c r="I4681" t="s">
        <v>9299</v>
      </c>
      <c r="J4681" t="s">
        <v>9300</v>
      </c>
      <c r="K4681" t="s">
        <v>9301</v>
      </c>
      <c r="L4681" t="s">
        <v>9302</v>
      </c>
      <c r="M4681" t="s">
        <v>7384</v>
      </c>
      <c r="N4681" t="s">
        <v>8032</v>
      </c>
      <c r="O4681" t="s">
        <v>2802</v>
      </c>
      <c r="P4681" t="s">
        <v>7086</v>
      </c>
      <c r="Q4681" t="s">
        <v>8689</v>
      </c>
      <c r="R4681" t="s">
        <v>63</v>
      </c>
      <c r="S4681" t="s">
        <v>108</v>
      </c>
      <c r="T4681" t="s">
        <v>717</v>
      </c>
      <c r="U4681" t="s">
        <v>718</v>
      </c>
      <c r="X4681">
        <v>1</v>
      </c>
      <c r="Y4681">
        <v>0</v>
      </c>
      <c r="Z4681">
        <v>0</v>
      </c>
      <c r="AA4681">
        <v>0</v>
      </c>
      <c r="AB4681">
        <v>70040</v>
      </c>
      <c r="AC4681" t="s">
        <v>47</v>
      </c>
      <c r="AD4681">
        <f>+VLOOKUP(T4681,items!$A$2:$D$1255,4,0)</f>
        <v>0</v>
      </c>
      <c r="AE4681">
        <f>+VLOOKUP(T4681,Tabla1[],5,0)</f>
        <v>0</v>
      </c>
      <c r="AF4681">
        <f t="shared" si="73"/>
        <v>2</v>
      </c>
    </row>
    <row r="4682" spans="1:32" x14ac:dyDescent="0.25">
      <c r="A4682">
        <v>101058</v>
      </c>
      <c r="B4682" t="s">
        <v>9297</v>
      </c>
      <c r="C4682" t="s">
        <v>75</v>
      </c>
      <c r="D4682">
        <v>0</v>
      </c>
      <c r="F4682" t="s">
        <v>308</v>
      </c>
      <c r="G4682" t="s">
        <v>2612</v>
      </c>
      <c r="H4682" t="s">
        <v>9298</v>
      </c>
      <c r="I4682" t="s">
        <v>9299</v>
      </c>
      <c r="J4682" t="s">
        <v>9300</v>
      </c>
      <c r="K4682" t="s">
        <v>9301</v>
      </c>
      <c r="L4682" t="s">
        <v>9302</v>
      </c>
      <c r="M4682" t="s">
        <v>7384</v>
      </c>
      <c r="N4682" t="s">
        <v>8032</v>
      </c>
      <c r="O4682" t="s">
        <v>2802</v>
      </c>
      <c r="P4682" t="s">
        <v>7086</v>
      </c>
      <c r="Q4682" t="s">
        <v>8689</v>
      </c>
      <c r="R4682" t="s">
        <v>63</v>
      </c>
      <c r="S4682" t="s">
        <v>108</v>
      </c>
      <c r="T4682" t="s">
        <v>347</v>
      </c>
      <c r="U4682" t="s">
        <v>348</v>
      </c>
      <c r="W4682" t="s">
        <v>211</v>
      </c>
      <c r="X4682">
        <v>1</v>
      </c>
      <c r="Y4682">
        <v>2300</v>
      </c>
      <c r="Z4682">
        <v>0</v>
      </c>
      <c r="AA4682">
        <v>0</v>
      </c>
      <c r="AB4682">
        <v>243991</v>
      </c>
      <c r="AC4682" t="s">
        <v>47</v>
      </c>
      <c r="AD4682">
        <f>+VLOOKUP(T4682,items!$A$2:$D$1255,4,0)</f>
        <v>0</v>
      </c>
      <c r="AE4682">
        <f>+VLOOKUP(T4682,Tabla1[],5,0)</f>
        <v>0</v>
      </c>
      <c r="AF4682">
        <f t="shared" si="73"/>
        <v>2</v>
      </c>
    </row>
    <row r="4683" spans="1:32" x14ac:dyDescent="0.25">
      <c r="A4683">
        <v>101058</v>
      </c>
      <c r="B4683" t="s">
        <v>9297</v>
      </c>
      <c r="C4683" t="s">
        <v>75</v>
      </c>
      <c r="D4683">
        <v>0</v>
      </c>
      <c r="F4683" t="s">
        <v>308</v>
      </c>
      <c r="G4683" t="s">
        <v>2612</v>
      </c>
      <c r="H4683" t="s">
        <v>9298</v>
      </c>
      <c r="I4683" t="s">
        <v>9299</v>
      </c>
      <c r="J4683" t="s">
        <v>9300</v>
      </c>
      <c r="K4683" t="s">
        <v>9301</v>
      </c>
      <c r="L4683" t="s">
        <v>9302</v>
      </c>
      <c r="M4683" t="s">
        <v>7384</v>
      </c>
      <c r="N4683" t="s">
        <v>8032</v>
      </c>
      <c r="O4683" t="s">
        <v>2802</v>
      </c>
      <c r="P4683" t="s">
        <v>7086</v>
      </c>
      <c r="Q4683" t="s">
        <v>8689</v>
      </c>
      <c r="R4683" t="s">
        <v>63</v>
      </c>
      <c r="S4683" t="s">
        <v>108</v>
      </c>
      <c r="T4683" t="s">
        <v>466</v>
      </c>
      <c r="U4683" t="s">
        <v>467</v>
      </c>
      <c r="V4683" t="s">
        <v>2663</v>
      </c>
      <c r="W4683" t="s">
        <v>211</v>
      </c>
      <c r="X4683">
        <v>1</v>
      </c>
      <c r="Y4683">
        <v>2300</v>
      </c>
      <c r="Z4683">
        <v>0</v>
      </c>
      <c r="AA4683">
        <v>2000</v>
      </c>
      <c r="AB4683">
        <v>4006872</v>
      </c>
      <c r="AC4683" t="s">
        <v>47</v>
      </c>
      <c r="AD4683" t="str">
        <f>+VLOOKUP(T4683,items!$A$2:$D$1255,4,0)</f>
        <v>SOMBRALINA</v>
      </c>
      <c r="AE4683" t="str">
        <f>+VLOOKUP(T4683,Tabla1[],5,0)</f>
        <v>ELECTRICA</v>
      </c>
      <c r="AF4683">
        <f t="shared" si="73"/>
        <v>2</v>
      </c>
    </row>
    <row r="4684" spans="1:32" x14ac:dyDescent="0.25">
      <c r="A4684">
        <v>101060</v>
      </c>
      <c r="B4684" t="s">
        <v>9303</v>
      </c>
      <c r="C4684" t="s">
        <v>75</v>
      </c>
      <c r="D4684">
        <v>0</v>
      </c>
      <c r="F4684" t="s">
        <v>609</v>
      </c>
      <c r="G4684" t="s">
        <v>2612</v>
      </c>
      <c r="H4684" t="s">
        <v>9304</v>
      </c>
      <c r="I4684" t="s">
        <v>9305</v>
      </c>
      <c r="J4684" t="s">
        <v>9306</v>
      </c>
      <c r="K4684" t="s">
        <v>9307</v>
      </c>
      <c r="L4684" t="s">
        <v>9308</v>
      </c>
      <c r="M4684" t="s">
        <v>7384</v>
      </c>
      <c r="N4684" t="s">
        <v>6762</v>
      </c>
      <c r="O4684" t="s">
        <v>309</v>
      </c>
      <c r="P4684" t="s">
        <v>7825</v>
      </c>
      <c r="Q4684" t="s">
        <v>8689</v>
      </c>
      <c r="R4684" t="s">
        <v>127</v>
      </c>
      <c r="S4684" t="s">
        <v>44</v>
      </c>
      <c r="T4684" t="s">
        <v>9309</v>
      </c>
      <c r="U4684" t="s">
        <v>9310</v>
      </c>
      <c r="V4684" t="s">
        <v>1495</v>
      </c>
      <c r="X4684">
        <v>1</v>
      </c>
      <c r="Y4684">
        <v>7800</v>
      </c>
      <c r="Z4684">
        <v>0</v>
      </c>
      <c r="AA4684">
        <v>2800</v>
      </c>
      <c r="AB4684">
        <v>2377979</v>
      </c>
      <c r="AC4684" t="s">
        <v>47</v>
      </c>
      <c r="AD4684">
        <f>+VLOOKUP(T4684,items!$A$2:$D$1255,4,0)</f>
        <v>0</v>
      </c>
      <c r="AE4684">
        <f>+VLOOKUP(T4684,Tabla1[],5,0)</f>
        <v>0</v>
      </c>
      <c r="AF4684">
        <f t="shared" si="73"/>
        <v>2</v>
      </c>
    </row>
    <row r="4685" spans="1:32" x14ac:dyDescent="0.25">
      <c r="A4685">
        <v>101060</v>
      </c>
      <c r="B4685" t="s">
        <v>9303</v>
      </c>
      <c r="C4685" t="s">
        <v>75</v>
      </c>
      <c r="D4685">
        <v>0</v>
      </c>
      <c r="F4685" t="s">
        <v>609</v>
      </c>
      <c r="G4685" t="s">
        <v>2612</v>
      </c>
      <c r="H4685" t="s">
        <v>9304</v>
      </c>
      <c r="I4685" t="s">
        <v>9305</v>
      </c>
      <c r="J4685" t="s">
        <v>9306</v>
      </c>
      <c r="K4685" t="s">
        <v>9307</v>
      </c>
      <c r="L4685" t="s">
        <v>9308</v>
      </c>
      <c r="M4685" t="s">
        <v>7384</v>
      </c>
      <c r="N4685" t="s">
        <v>6762</v>
      </c>
      <c r="O4685" t="s">
        <v>309</v>
      </c>
      <c r="P4685" t="s">
        <v>7825</v>
      </c>
      <c r="Q4685" t="s">
        <v>8689</v>
      </c>
      <c r="R4685" t="s">
        <v>127</v>
      </c>
      <c r="S4685" t="s">
        <v>44</v>
      </c>
      <c r="T4685" t="s">
        <v>9309</v>
      </c>
      <c r="U4685" t="s">
        <v>9310</v>
      </c>
      <c r="V4685" t="s">
        <v>1495</v>
      </c>
      <c r="X4685">
        <v>1</v>
      </c>
      <c r="Y4685">
        <v>3850</v>
      </c>
      <c r="Z4685">
        <v>0</v>
      </c>
      <c r="AA4685">
        <v>2800</v>
      </c>
      <c r="AB4685">
        <v>1527166</v>
      </c>
      <c r="AC4685" t="s">
        <v>47</v>
      </c>
      <c r="AD4685">
        <f>+VLOOKUP(T4685,items!$A$2:$D$1255,4,0)</f>
        <v>0</v>
      </c>
      <c r="AE4685">
        <f>+VLOOKUP(T4685,Tabla1[],5,0)</f>
        <v>0</v>
      </c>
      <c r="AF4685">
        <f t="shared" si="73"/>
        <v>2</v>
      </c>
    </row>
    <row r="4686" spans="1:32" x14ac:dyDescent="0.25">
      <c r="A4686">
        <v>101060</v>
      </c>
      <c r="B4686" t="s">
        <v>9303</v>
      </c>
      <c r="C4686" t="s">
        <v>75</v>
      </c>
      <c r="D4686">
        <v>0</v>
      </c>
      <c r="F4686" t="s">
        <v>609</v>
      </c>
      <c r="G4686" t="s">
        <v>2612</v>
      </c>
      <c r="H4686" t="s">
        <v>9304</v>
      </c>
      <c r="I4686" t="s">
        <v>9305</v>
      </c>
      <c r="J4686" t="s">
        <v>9306</v>
      </c>
      <c r="K4686" t="s">
        <v>9307</v>
      </c>
      <c r="L4686" t="s">
        <v>9308</v>
      </c>
      <c r="M4686" t="s">
        <v>7384</v>
      </c>
      <c r="N4686" t="s">
        <v>6762</v>
      </c>
      <c r="O4686" t="s">
        <v>309</v>
      </c>
      <c r="P4686" t="s">
        <v>7825</v>
      </c>
      <c r="Q4686" t="s">
        <v>8689</v>
      </c>
      <c r="R4686" t="s">
        <v>127</v>
      </c>
      <c r="S4686" t="s">
        <v>44</v>
      </c>
      <c r="T4686" t="s">
        <v>9309</v>
      </c>
      <c r="U4686" t="s">
        <v>9310</v>
      </c>
      <c r="V4686" t="s">
        <v>1495</v>
      </c>
      <c r="X4686">
        <v>1</v>
      </c>
      <c r="Y4686">
        <v>2480</v>
      </c>
      <c r="Z4686">
        <v>0</v>
      </c>
      <c r="AA4686">
        <v>2800</v>
      </c>
      <c r="AB4686">
        <v>1178110</v>
      </c>
      <c r="AC4686" t="s">
        <v>47</v>
      </c>
      <c r="AD4686">
        <f>+VLOOKUP(T4686,items!$A$2:$D$1255,4,0)</f>
        <v>0</v>
      </c>
      <c r="AE4686">
        <f>+VLOOKUP(T4686,Tabla1[],5,0)</f>
        <v>0</v>
      </c>
      <c r="AF4686">
        <f t="shared" si="73"/>
        <v>2</v>
      </c>
    </row>
    <row r="4687" spans="1:32" x14ac:dyDescent="0.25">
      <c r="A4687">
        <v>101060</v>
      </c>
      <c r="B4687" t="s">
        <v>9303</v>
      </c>
      <c r="C4687" t="s">
        <v>75</v>
      </c>
      <c r="D4687">
        <v>0</v>
      </c>
      <c r="F4687" t="s">
        <v>609</v>
      </c>
      <c r="G4687" t="s">
        <v>2612</v>
      </c>
      <c r="H4687" t="s">
        <v>9304</v>
      </c>
      <c r="I4687" t="s">
        <v>9305</v>
      </c>
      <c r="J4687" t="s">
        <v>9306</v>
      </c>
      <c r="K4687" t="s">
        <v>9307</v>
      </c>
      <c r="L4687" t="s">
        <v>9308</v>
      </c>
      <c r="M4687" t="s">
        <v>7384</v>
      </c>
      <c r="N4687" t="s">
        <v>6762</v>
      </c>
      <c r="O4687" t="s">
        <v>309</v>
      </c>
      <c r="P4687" t="s">
        <v>7825</v>
      </c>
      <c r="Q4687" t="s">
        <v>8689</v>
      </c>
      <c r="R4687" t="s">
        <v>127</v>
      </c>
      <c r="S4687" t="s">
        <v>44</v>
      </c>
      <c r="T4687" t="s">
        <v>9309</v>
      </c>
      <c r="U4687" t="s">
        <v>9310</v>
      </c>
      <c r="V4687" t="s">
        <v>1495</v>
      </c>
      <c r="X4687">
        <v>1</v>
      </c>
      <c r="Y4687">
        <v>4000</v>
      </c>
      <c r="Z4687">
        <v>0</v>
      </c>
      <c r="AA4687">
        <v>2800</v>
      </c>
      <c r="AB4687">
        <v>1527166</v>
      </c>
      <c r="AC4687" t="s">
        <v>47</v>
      </c>
      <c r="AD4687">
        <f>+VLOOKUP(T4687,items!$A$2:$D$1255,4,0)</f>
        <v>0</v>
      </c>
      <c r="AE4687">
        <f>+VLOOKUP(T4687,Tabla1[],5,0)</f>
        <v>0</v>
      </c>
      <c r="AF4687">
        <f t="shared" si="73"/>
        <v>2</v>
      </c>
    </row>
    <row r="4688" spans="1:32" x14ac:dyDescent="0.25">
      <c r="A4688">
        <v>101060</v>
      </c>
      <c r="B4688" t="s">
        <v>9303</v>
      </c>
      <c r="C4688" t="s">
        <v>75</v>
      </c>
      <c r="D4688">
        <v>0</v>
      </c>
      <c r="F4688" t="s">
        <v>609</v>
      </c>
      <c r="G4688" t="s">
        <v>2612</v>
      </c>
      <c r="H4688" t="s">
        <v>9304</v>
      </c>
      <c r="I4688" t="s">
        <v>9305</v>
      </c>
      <c r="J4688" t="s">
        <v>9306</v>
      </c>
      <c r="K4688" t="s">
        <v>9307</v>
      </c>
      <c r="L4688" t="s">
        <v>9308</v>
      </c>
      <c r="M4688" t="s">
        <v>7384</v>
      </c>
      <c r="N4688" t="s">
        <v>6762</v>
      </c>
      <c r="O4688" t="s">
        <v>309</v>
      </c>
      <c r="P4688" t="s">
        <v>7825</v>
      </c>
      <c r="Q4688" t="s">
        <v>8689</v>
      </c>
      <c r="R4688" t="s">
        <v>127</v>
      </c>
      <c r="S4688" t="s">
        <v>44</v>
      </c>
      <c r="T4688" t="s">
        <v>9309</v>
      </c>
      <c r="U4688" t="s">
        <v>9310</v>
      </c>
      <c r="V4688" t="s">
        <v>1495</v>
      </c>
      <c r="X4688">
        <v>1</v>
      </c>
      <c r="Y4688">
        <v>2750</v>
      </c>
      <c r="Z4688">
        <v>0</v>
      </c>
      <c r="AA4688">
        <v>2800</v>
      </c>
      <c r="AB4688">
        <v>1178110</v>
      </c>
      <c r="AC4688" t="s">
        <v>47</v>
      </c>
      <c r="AD4688">
        <f>+VLOOKUP(T4688,items!$A$2:$D$1255,4,0)</f>
        <v>0</v>
      </c>
      <c r="AE4688">
        <f>+VLOOKUP(T4688,Tabla1[],5,0)</f>
        <v>0</v>
      </c>
      <c r="AF4688">
        <f t="shared" si="73"/>
        <v>2</v>
      </c>
    </row>
    <row r="4689" spans="1:32" x14ac:dyDescent="0.25">
      <c r="A4689">
        <v>101060</v>
      </c>
      <c r="B4689" t="s">
        <v>9303</v>
      </c>
      <c r="C4689" t="s">
        <v>75</v>
      </c>
      <c r="D4689">
        <v>0</v>
      </c>
      <c r="F4689" t="s">
        <v>609</v>
      </c>
      <c r="G4689" t="s">
        <v>2612</v>
      </c>
      <c r="H4689" t="s">
        <v>9304</v>
      </c>
      <c r="I4689" t="s">
        <v>9305</v>
      </c>
      <c r="J4689" t="s">
        <v>9306</v>
      </c>
      <c r="K4689" t="s">
        <v>9307</v>
      </c>
      <c r="L4689" t="s">
        <v>9308</v>
      </c>
      <c r="M4689" t="s">
        <v>7384</v>
      </c>
      <c r="N4689" t="s">
        <v>6762</v>
      </c>
      <c r="O4689" t="s">
        <v>309</v>
      </c>
      <c r="P4689" t="s">
        <v>7825</v>
      </c>
      <c r="Q4689" t="s">
        <v>8689</v>
      </c>
      <c r="R4689" t="s">
        <v>127</v>
      </c>
      <c r="S4689" t="s">
        <v>44</v>
      </c>
      <c r="T4689" t="s">
        <v>9309</v>
      </c>
      <c r="U4689" t="s">
        <v>9310</v>
      </c>
      <c r="V4689" t="s">
        <v>1495</v>
      </c>
      <c r="X4689">
        <v>1</v>
      </c>
      <c r="Y4689">
        <v>5200</v>
      </c>
      <c r="Z4689">
        <v>0</v>
      </c>
      <c r="AA4689">
        <v>2800</v>
      </c>
      <c r="AB4689">
        <v>1759869</v>
      </c>
      <c r="AC4689" t="s">
        <v>47</v>
      </c>
      <c r="AD4689">
        <f>+VLOOKUP(T4689,items!$A$2:$D$1255,4,0)</f>
        <v>0</v>
      </c>
      <c r="AE4689">
        <f>+VLOOKUP(T4689,Tabla1[],5,0)</f>
        <v>0</v>
      </c>
      <c r="AF4689">
        <f t="shared" si="73"/>
        <v>2</v>
      </c>
    </row>
    <row r="4690" spans="1:32" x14ac:dyDescent="0.25">
      <c r="A4690">
        <v>101060</v>
      </c>
      <c r="B4690" t="s">
        <v>9303</v>
      </c>
      <c r="C4690" t="s">
        <v>75</v>
      </c>
      <c r="D4690">
        <v>0</v>
      </c>
      <c r="F4690" t="s">
        <v>609</v>
      </c>
      <c r="G4690" t="s">
        <v>2612</v>
      </c>
      <c r="H4690" t="s">
        <v>9304</v>
      </c>
      <c r="I4690" t="s">
        <v>9305</v>
      </c>
      <c r="J4690" t="s">
        <v>9306</v>
      </c>
      <c r="K4690" t="s">
        <v>9307</v>
      </c>
      <c r="L4690" t="s">
        <v>9308</v>
      </c>
      <c r="M4690" t="s">
        <v>7384</v>
      </c>
      <c r="N4690" t="s">
        <v>6762</v>
      </c>
      <c r="O4690" t="s">
        <v>309</v>
      </c>
      <c r="P4690" t="s">
        <v>7825</v>
      </c>
      <c r="Q4690" t="s">
        <v>8689</v>
      </c>
      <c r="R4690" t="s">
        <v>127</v>
      </c>
      <c r="S4690" t="s">
        <v>44</v>
      </c>
      <c r="T4690" t="s">
        <v>9309</v>
      </c>
      <c r="U4690" t="s">
        <v>9310</v>
      </c>
      <c r="V4690" t="s">
        <v>1495</v>
      </c>
      <c r="X4690">
        <v>1</v>
      </c>
      <c r="Y4690">
        <v>3400</v>
      </c>
      <c r="Z4690">
        <v>0</v>
      </c>
      <c r="AA4690">
        <v>2800</v>
      </c>
      <c r="AB4690">
        <v>1410814</v>
      </c>
      <c r="AC4690" t="s">
        <v>47</v>
      </c>
      <c r="AD4690">
        <f>+VLOOKUP(T4690,items!$A$2:$D$1255,4,0)</f>
        <v>0</v>
      </c>
      <c r="AE4690">
        <f>+VLOOKUP(T4690,Tabla1[],5,0)</f>
        <v>0</v>
      </c>
      <c r="AF4690">
        <f t="shared" si="73"/>
        <v>2</v>
      </c>
    </row>
    <row r="4691" spans="1:32" x14ac:dyDescent="0.25">
      <c r="A4691">
        <v>101060</v>
      </c>
      <c r="B4691" t="s">
        <v>9303</v>
      </c>
      <c r="C4691" t="s">
        <v>75</v>
      </c>
      <c r="D4691">
        <v>0</v>
      </c>
      <c r="F4691" t="s">
        <v>609</v>
      </c>
      <c r="G4691" t="s">
        <v>2612</v>
      </c>
      <c r="H4691" t="s">
        <v>9304</v>
      </c>
      <c r="I4691" t="s">
        <v>9305</v>
      </c>
      <c r="J4691" t="s">
        <v>9306</v>
      </c>
      <c r="K4691" t="s">
        <v>9307</v>
      </c>
      <c r="L4691" t="s">
        <v>9308</v>
      </c>
      <c r="M4691" t="s">
        <v>7384</v>
      </c>
      <c r="N4691" t="s">
        <v>6762</v>
      </c>
      <c r="O4691" t="s">
        <v>309</v>
      </c>
      <c r="P4691" t="s">
        <v>7825</v>
      </c>
      <c r="Q4691" t="s">
        <v>8689</v>
      </c>
      <c r="R4691" t="s">
        <v>127</v>
      </c>
      <c r="S4691" t="s">
        <v>44</v>
      </c>
      <c r="T4691" t="s">
        <v>9311</v>
      </c>
      <c r="U4691" t="s">
        <v>9312</v>
      </c>
      <c r="X4691">
        <v>1</v>
      </c>
      <c r="Y4691">
        <v>8200</v>
      </c>
      <c r="Z4691">
        <v>2800</v>
      </c>
      <c r="AA4691">
        <v>0</v>
      </c>
      <c r="AB4691">
        <v>1237358</v>
      </c>
      <c r="AC4691" t="s">
        <v>47</v>
      </c>
      <c r="AD4691">
        <f>+VLOOKUP(T4691,items!$A$2:$D$1255,4,0)</f>
        <v>0</v>
      </c>
      <c r="AE4691">
        <f>+VLOOKUP(T4691,Tabla1[],5,0)</f>
        <v>0</v>
      </c>
      <c r="AF4691">
        <f t="shared" si="73"/>
        <v>2</v>
      </c>
    </row>
    <row r="4692" spans="1:32" x14ac:dyDescent="0.25">
      <c r="A4692">
        <v>101060</v>
      </c>
      <c r="B4692" t="s">
        <v>9303</v>
      </c>
      <c r="C4692" t="s">
        <v>75</v>
      </c>
      <c r="D4692">
        <v>0</v>
      </c>
      <c r="F4692" t="s">
        <v>609</v>
      </c>
      <c r="G4692" t="s">
        <v>2612</v>
      </c>
      <c r="H4692" t="s">
        <v>9304</v>
      </c>
      <c r="I4692" t="s">
        <v>9305</v>
      </c>
      <c r="J4692" t="s">
        <v>9306</v>
      </c>
      <c r="K4692" t="s">
        <v>9307</v>
      </c>
      <c r="L4692" t="s">
        <v>9308</v>
      </c>
      <c r="M4692" t="s">
        <v>7384</v>
      </c>
      <c r="N4692" t="s">
        <v>6762</v>
      </c>
      <c r="O4692" t="s">
        <v>309</v>
      </c>
      <c r="P4692" t="s">
        <v>7825</v>
      </c>
      <c r="Q4692" t="s">
        <v>8689</v>
      </c>
      <c r="R4692" t="s">
        <v>127</v>
      </c>
      <c r="S4692" t="s">
        <v>44</v>
      </c>
      <c r="T4692" t="s">
        <v>9311</v>
      </c>
      <c r="U4692" t="s">
        <v>9312</v>
      </c>
      <c r="X4692">
        <v>1</v>
      </c>
      <c r="Y4692">
        <v>4000</v>
      </c>
      <c r="Z4692">
        <v>2800</v>
      </c>
      <c r="AA4692">
        <v>0</v>
      </c>
      <c r="AB4692">
        <v>593981</v>
      </c>
      <c r="AC4692" t="s">
        <v>47</v>
      </c>
      <c r="AD4692">
        <f>+VLOOKUP(T4692,items!$A$2:$D$1255,4,0)</f>
        <v>0</v>
      </c>
      <c r="AE4692">
        <f>+VLOOKUP(T4692,Tabla1[],5,0)</f>
        <v>0</v>
      </c>
      <c r="AF4692">
        <f t="shared" si="73"/>
        <v>2</v>
      </c>
    </row>
    <row r="4693" spans="1:32" x14ac:dyDescent="0.25">
      <c r="A4693">
        <v>101060</v>
      </c>
      <c r="B4693" t="s">
        <v>9303</v>
      </c>
      <c r="C4693" t="s">
        <v>75</v>
      </c>
      <c r="D4693">
        <v>0</v>
      </c>
      <c r="F4693" t="s">
        <v>609</v>
      </c>
      <c r="G4693" t="s">
        <v>2612</v>
      </c>
      <c r="H4693" t="s">
        <v>9304</v>
      </c>
      <c r="I4693" t="s">
        <v>9305</v>
      </c>
      <c r="J4693" t="s">
        <v>9306</v>
      </c>
      <c r="K4693" t="s">
        <v>9307</v>
      </c>
      <c r="L4693" t="s">
        <v>9308</v>
      </c>
      <c r="M4693" t="s">
        <v>7384</v>
      </c>
      <c r="N4693" t="s">
        <v>6762</v>
      </c>
      <c r="O4693" t="s">
        <v>309</v>
      </c>
      <c r="P4693" t="s">
        <v>7825</v>
      </c>
      <c r="Q4693" t="s">
        <v>8689</v>
      </c>
      <c r="R4693" t="s">
        <v>127</v>
      </c>
      <c r="S4693" t="s">
        <v>44</v>
      </c>
      <c r="T4693" t="s">
        <v>9311</v>
      </c>
      <c r="U4693" t="s">
        <v>9312</v>
      </c>
      <c r="X4693">
        <v>1</v>
      </c>
      <c r="Y4693">
        <v>2700</v>
      </c>
      <c r="Z4693">
        <v>2800</v>
      </c>
      <c r="AA4693">
        <v>0</v>
      </c>
      <c r="AB4693">
        <v>486153</v>
      </c>
      <c r="AC4693" t="s">
        <v>47</v>
      </c>
      <c r="AD4693">
        <f>+VLOOKUP(T4693,items!$A$2:$D$1255,4,0)</f>
        <v>0</v>
      </c>
      <c r="AE4693">
        <f>+VLOOKUP(T4693,Tabla1[],5,0)</f>
        <v>0</v>
      </c>
      <c r="AF4693">
        <f t="shared" si="73"/>
        <v>2</v>
      </c>
    </row>
    <row r="4694" spans="1:32" x14ac:dyDescent="0.25">
      <c r="A4694">
        <v>101060</v>
      </c>
      <c r="B4694" t="s">
        <v>9303</v>
      </c>
      <c r="C4694" t="s">
        <v>75</v>
      </c>
      <c r="D4694">
        <v>0</v>
      </c>
      <c r="F4694" t="s">
        <v>609</v>
      </c>
      <c r="G4694" t="s">
        <v>2612</v>
      </c>
      <c r="H4694" t="s">
        <v>9304</v>
      </c>
      <c r="I4694" t="s">
        <v>9305</v>
      </c>
      <c r="J4694" t="s">
        <v>9306</v>
      </c>
      <c r="K4694" t="s">
        <v>9307</v>
      </c>
      <c r="L4694" t="s">
        <v>9308</v>
      </c>
      <c r="M4694" t="s">
        <v>7384</v>
      </c>
      <c r="N4694" t="s">
        <v>6762</v>
      </c>
      <c r="O4694" t="s">
        <v>309</v>
      </c>
      <c r="P4694" t="s">
        <v>7825</v>
      </c>
      <c r="Q4694" t="s">
        <v>8689</v>
      </c>
      <c r="R4694" t="s">
        <v>127</v>
      </c>
      <c r="S4694" t="s">
        <v>44</v>
      </c>
      <c r="T4694" t="s">
        <v>9311</v>
      </c>
      <c r="U4694" t="s">
        <v>9312</v>
      </c>
      <c r="X4694">
        <v>1</v>
      </c>
      <c r="Y4694">
        <v>4140</v>
      </c>
      <c r="Z4694">
        <v>2800</v>
      </c>
      <c r="AA4694">
        <v>0</v>
      </c>
      <c r="AB4694">
        <v>647895</v>
      </c>
      <c r="AC4694" t="s">
        <v>47</v>
      </c>
      <c r="AD4694">
        <f>+VLOOKUP(T4694,items!$A$2:$D$1255,4,0)</f>
        <v>0</v>
      </c>
      <c r="AE4694">
        <f>+VLOOKUP(T4694,Tabla1[],5,0)</f>
        <v>0</v>
      </c>
      <c r="AF4694">
        <f t="shared" si="73"/>
        <v>2</v>
      </c>
    </row>
    <row r="4695" spans="1:32" x14ac:dyDescent="0.25">
      <c r="A4695">
        <v>101060</v>
      </c>
      <c r="B4695" t="s">
        <v>9303</v>
      </c>
      <c r="C4695" t="s">
        <v>75</v>
      </c>
      <c r="D4695">
        <v>0</v>
      </c>
      <c r="F4695" t="s">
        <v>609</v>
      </c>
      <c r="G4695" t="s">
        <v>2612</v>
      </c>
      <c r="H4695" t="s">
        <v>9304</v>
      </c>
      <c r="I4695" t="s">
        <v>9305</v>
      </c>
      <c r="J4695" t="s">
        <v>9306</v>
      </c>
      <c r="K4695" t="s">
        <v>9307</v>
      </c>
      <c r="L4695" t="s">
        <v>9308</v>
      </c>
      <c r="M4695" t="s">
        <v>7384</v>
      </c>
      <c r="N4695" t="s">
        <v>6762</v>
      </c>
      <c r="O4695" t="s">
        <v>309</v>
      </c>
      <c r="P4695" t="s">
        <v>7825</v>
      </c>
      <c r="Q4695" t="s">
        <v>8689</v>
      </c>
      <c r="R4695" t="s">
        <v>127</v>
      </c>
      <c r="S4695" t="s">
        <v>44</v>
      </c>
      <c r="T4695" t="s">
        <v>9311</v>
      </c>
      <c r="U4695" t="s">
        <v>9312</v>
      </c>
      <c r="X4695">
        <v>1</v>
      </c>
      <c r="Y4695">
        <v>2840</v>
      </c>
      <c r="Z4695">
        <v>2800</v>
      </c>
      <c r="AA4695">
        <v>0</v>
      </c>
      <c r="AB4695">
        <v>486153</v>
      </c>
      <c r="AC4695" t="s">
        <v>47</v>
      </c>
      <c r="AD4695">
        <f>+VLOOKUP(T4695,items!$A$2:$D$1255,4,0)</f>
        <v>0</v>
      </c>
      <c r="AE4695">
        <f>+VLOOKUP(T4695,Tabla1[],5,0)</f>
        <v>0</v>
      </c>
      <c r="AF4695">
        <f t="shared" si="73"/>
        <v>2</v>
      </c>
    </row>
    <row r="4696" spans="1:32" x14ac:dyDescent="0.25">
      <c r="A4696">
        <v>101060</v>
      </c>
      <c r="B4696" t="s">
        <v>9303</v>
      </c>
      <c r="C4696" t="s">
        <v>75</v>
      </c>
      <c r="D4696">
        <v>0</v>
      </c>
      <c r="F4696" t="s">
        <v>609</v>
      </c>
      <c r="G4696" t="s">
        <v>2612</v>
      </c>
      <c r="H4696" t="s">
        <v>9304</v>
      </c>
      <c r="I4696" t="s">
        <v>9305</v>
      </c>
      <c r="J4696" t="s">
        <v>9306</v>
      </c>
      <c r="K4696" t="s">
        <v>9307</v>
      </c>
      <c r="L4696" t="s">
        <v>9308</v>
      </c>
      <c r="M4696" t="s">
        <v>7384</v>
      </c>
      <c r="N4696" t="s">
        <v>6762</v>
      </c>
      <c r="O4696" t="s">
        <v>309</v>
      </c>
      <c r="P4696" t="s">
        <v>7825</v>
      </c>
      <c r="Q4696" t="s">
        <v>8689</v>
      </c>
      <c r="R4696" t="s">
        <v>127</v>
      </c>
      <c r="S4696" t="s">
        <v>44</v>
      </c>
      <c r="T4696" t="s">
        <v>9311</v>
      </c>
      <c r="U4696" t="s">
        <v>9312</v>
      </c>
      <c r="X4696">
        <v>1</v>
      </c>
      <c r="Y4696">
        <v>5260</v>
      </c>
      <c r="Z4696">
        <v>2800</v>
      </c>
      <c r="AA4696">
        <v>0</v>
      </c>
      <c r="AB4696">
        <v>755722</v>
      </c>
      <c r="AC4696" t="s">
        <v>47</v>
      </c>
      <c r="AD4696">
        <f>+VLOOKUP(T4696,items!$A$2:$D$1255,4,0)</f>
        <v>0</v>
      </c>
      <c r="AE4696">
        <f>+VLOOKUP(T4696,Tabla1[],5,0)</f>
        <v>0</v>
      </c>
      <c r="AF4696">
        <f t="shared" si="73"/>
        <v>2</v>
      </c>
    </row>
    <row r="4697" spans="1:32" x14ac:dyDescent="0.25">
      <c r="A4697">
        <v>101060</v>
      </c>
      <c r="B4697" t="s">
        <v>9303</v>
      </c>
      <c r="C4697" t="s">
        <v>75</v>
      </c>
      <c r="D4697">
        <v>0</v>
      </c>
      <c r="F4697" t="s">
        <v>609</v>
      </c>
      <c r="G4697" t="s">
        <v>2612</v>
      </c>
      <c r="H4697" t="s">
        <v>9304</v>
      </c>
      <c r="I4697" t="s">
        <v>9305</v>
      </c>
      <c r="J4697" t="s">
        <v>9306</v>
      </c>
      <c r="K4697" t="s">
        <v>9307</v>
      </c>
      <c r="L4697" t="s">
        <v>9308</v>
      </c>
      <c r="M4697" t="s">
        <v>7384</v>
      </c>
      <c r="N4697" t="s">
        <v>6762</v>
      </c>
      <c r="O4697" t="s">
        <v>309</v>
      </c>
      <c r="P4697" t="s">
        <v>7825</v>
      </c>
      <c r="Q4697" t="s">
        <v>8689</v>
      </c>
      <c r="R4697" t="s">
        <v>127</v>
      </c>
      <c r="S4697" t="s">
        <v>44</v>
      </c>
      <c r="T4697" t="s">
        <v>9311</v>
      </c>
      <c r="U4697" t="s">
        <v>9312</v>
      </c>
      <c r="X4697">
        <v>1</v>
      </c>
      <c r="Y4697">
        <v>3500</v>
      </c>
      <c r="Z4697">
        <v>2800</v>
      </c>
      <c r="AA4697">
        <v>0</v>
      </c>
      <c r="AB4697">
        <v>540065</v>
      </c>
      <c r="AC4697" t="s">
        <v>47</v>
      </c>
      <c r="AD4697">
        <f>+VLOOKUP(T4697,items!$A$2:$D$1255,4,0)</f>
        <v>0</v>
      </c>
      <c r="AE4697">
        <f>+VLOOKUP(T4697,Tabla1[],5,0)</f>
        <v>0</v>
      </c>
      <c r="AF4697">
        <f t="shared" si="73"/>
        <v>2</v>
      </c>
    </row>
    <row r="4698" spans="1:32" x14ac:dyDescent="0.25">
      <c r="A4698">
        <v>101060</v>
      </c>
      <c r="B4698" t="s">
        <v>9303</v>
      </c>
      <c r="C4698" t="s">
        <v>75</v>
      </c>
      <c r="D4698">
        <v>0</v>
      </c>
      <c r="F4698" t="s">
        <v>609</v>
      </c>
      <c r="G4698" t="s">
        <v>2612</v>
      </c>
      <c r="H4698" t="s">
        <v>9304</v>
      </c>
      <c r="I4698" t="s">
        <v>9305</v>
      </c>
      <c r="J4698" t="s">
        <v>9306</v>
      </c>
      <c r="K4698" t="s">
        <v>9307</v>
      </c>
      <c r="L4698" t="s">
        <v>9308</v>
      </c>
      <c r="M4698" t="s">
        <v>7384</v>
      </c>
      <c r="N4698" t="s">
        <v>6762</v>
      </c>
      <c r="O4698" t="s">
        <v>309</v>
      </c>
      <c r="P4698" t="s">
        <v>7825</v>
      </c>
      <c r="Q4698" t="s">
        <v>8689</v>
      </c>
      <c r="R4698" t="s">
        <v>127</v>
      </c>
      <c r="S4698" t="s">
        <v>44</v>
      </c>
      <c r="T4698" t="s">
        <v>94</v>
      </c>
      <c r="U4698" t="s">
        <v>95</v>
      </c>
      <c r="X4698">
        <v>1</v>
      </c>
      <c r="Y4698">
        <v>0</v>
      </c>
      <c r="Z4698">
        <v>0</v>
      </c>
      <c r="AA4698">
        <v>0</v>
      </c>
      <c r="AB4698">
        <v>1050000</v>
      </c>
      <c r="AC4698" t="s">
        <v>47</v>
      </c>
      <c r="AD4698" t="e">
        <f>+VLOOKUP(T4698,items!$A$2:$D$1255,4,0)</f>
        <v>#N/A</v>
      </c>
      <c r="AE4698" t="e">
        <f>+VLOOKUP(T4698,Tabla1[],5,0)</f>
        <v>#N/A</v>
      </c>
      <c r="AF4698">
        <f t="shared" si="73"/>
        <v>2</v>
      </c>
    </row>
    <row r="4699" spans="1:32" x14ac:dyDescent="0.25">
      <c r="A4699">
        <v>101060</v>
      </c>
      <c r="B4699" t="s">
        <v>9303</v>
      </c>
      <c r="C4699" t="s">
        <v>75</v>
      </c>
      <c r="D4699">
        <v>0</v>
      </c>
      <c r="F4699" t="s">
        <v>609</v>
      </c>
      <c r="G4699" t="s">
        <v>2612</v>
      </c>
      <c r="H4699" t="s">
        <v>9304</v>
      </c>
      <c r="I4699" t="s">
        <v>9305</v>
      </c>
      <c r="J4699" t="s">
        <v>9306</v>
      </c>
      <c r="K4699" t="s">
        <v>9307</v>
      </c>
      <c r="L4699" t="s">
        <v>9308</v>
      </c>
      <c r="M4699" t="s">
        <v>7384</v>
      </c>
      <c r="N4699" t="s">
        <v>6762</v>
      </c>
      <c r="O4699" t="s">
        <v>309</v>
      </c>
      <c r="P4699" t="s">
        <v>7825</v>
      </c>
      <c r="Q4699" t="s">
        <v>8689</v>
      </c>
      <c r="R4699" t="s">
        <v>127</v>
      </c>
      <c r="S4699" t="s">
        <v>44</v>
      </c>
      <c r="T4699" t="s">
        <v>331</v>
      </c>
      <c r="U4699" t="s">
        <v>332</v>
      </c>
      <c r="X4699">
        <v>1</v>
      </c>
      <c r="Y4699">
        <v>0</v>
      </c>
      <c r="Z4699">
        <v>0</v>
      </c>
      <c r="AA4699">
        <v>0</v>
      </c>
      <c r="AB4699">
        <v>2500000</v>
      </c>
      <c r="AC4699" t="s">
        <v>47</v>
      </c>
      <c r="AD4699" t="e">
        <f>+VLOOKUP(T4699,items!$A$2:$D$1255,4,0)</f>
        <v>#N/A</v>
      </c>
      <c r="AE4699" t="e">
        <f>+VLOOKUP(T4699,Tabla1[],5,0)</f>
        <v>#N/A</v>
      </c>
      <c r="AF4699">
        <f t="shared" si="73"/>
        <v>2</v>
      </c>
    </row>
    <row r="4700" spans="1:32" x14ac:dyDescent="0.25">
      <c r="A4700">
        <v>101060</v>
      </c>
      <c r="B4700" t="s">
        <v>9303</v>
      </c>
      <c r="C4700" t="s">
        <v>75</v>
      </c>
      <c r="D4700">
        <v>0</v>
      </c>
      <c r="F4700" t="s">
        <v>609</v>
      </c>
      <c r="G4700" t="s">
        <v>2612</v>
      </c>
      <c r="H4700" t="s">
        <v>9304</v>
      </c>
      <c r="I4700" t="s">
        <v>9305</v>
      </c>
      <c r="J4700" t="s">
        <v>9306</v>
      </c>
      <c r="K4700" t="s">
        <v>9307</v>
      </c>
      <c r="L4700" t="s">
        <v>9308</v>
      </c>
      <c r="M4700" t="s">
        <v>7384</v>
      </c>
      <c r="N4700" t="s">
        <v>6762</v>
      </c>
      <c r="O4700" t="s">
        <v>309</v>
      </c>
      <c r="P4700" t="s">
        <v>7825</v>
      </c>
      <c r="Q4700" t="s">
        <v>8689</v>
      </c>
      <c r="R4700" t="s">
        <v>127</v>
      </c>
      <c r="S4700" t="s">
        <v>44</v>
      </c>
      <c r="T4700" t="s">
        <v>7511</v>
      </c>
      <c r="U4700" t="s">
        <v>7512</v>
      </c>
      <c r="X4700">
        <v>1</v>
      </c>
      <c r="Y4700">
        <v>0</v>
      </c>
      <c r="Z4700">
        <v>0</v>
      </c>
      <c r="AA4700">
        <v>0</v>
      </c>
      <c r="AB4700">
        <v>1100000</v>
      </c>
      <c r="AC4700" t="s">
        <v>47</v>
      </c>
      <c r="AD4700" t="e">
        <f>+VLOOKUP(T4700,items!$A$2:$D$1255,4,0)</f>
        <v>#N/A</v>
      </c>
      <c r="AE4700" t="e">
        <f>+VLOOKUP(T4700,Tabla1[],5,0)</f>
        <v>#N/A</v>
      </c>
      <c r="AF4700">
        <f t="shared" si="73"/>
        <v>2</v>
      </c>
    </row>
    <row r="4701" spans="1:32" x14ac:dyDescent="0.25">
      <c r="A4701">
        <v>101078</v>
      </c>
      <c r="B4701" t="s">
        <v>9313</v>
      </c>
      <c r="C4701" t="s">
        <v>33</v>
      </c>
      <c r="D4701">
        <v>0</v>
      </c>
      <c r="F4701" t="s">
        <v>609</v>
      </c>
      <c r="G4701" t="s">
        <v>5542</v>
      </c>
      <c r="H4701" t="s">
        <v>9314</v>
      </c>
      <c r="I4701" t="s">
        <v>37</v>
      </c>
      <c r="J4701" t="s">
        <v>9315</v>
      </c>
      <c r="K4701" t="s">
        <v>9316</v>
      </c>
      <c r="L4701" t="s">
        <v>37</v>
      </c>
      <c r="M4701" t="s">
        <v>7943</v>
      </c>
      <c r="N4701" t="s">
        <v>7943</v>
      </c>
      <c r="O4701" t="s">
        <v>5647</v>
      </c>
      <c r="P4701" t="s">
        <v>271</v>
      </c>
      <c r="Q4701" t="s">
        <v>271</v>
      </c>
      <c r="R4701" t="s">
        <v>411</v>
      </c>
      <c r="S4701" t="s">
        <v>44</v>
      </c>
      <c r="T4701" t="s">
        <v>1878</v>
      </c>
      <c r="U4701" t="s">
        <v>1879</v>
      </c>
      <c r="V4701" t="s">
        <v>1168</v>
      </c>
      <c r="X4701">
        <v>2</v>
      </c>
      <c r="Y4701">
        <v>0</v>
      </c>
      <c r="Z4701">
        <v>0</v>
      </c>
      <c r="AA4701">
        <v>0</v>
      </c>
      <c r="AB4701">
        <v>2652794</v>
      </c>
      <c r="AC4701" t="s">
        <v>47</v>
      </c>
      <c r="AD4701" t="str">
        <f>+VLOOKUP(T4701,items!$A$2:$D$1255,4,0)</f>
        <v>MUEBLES</v>
      </c>
      <c r="AE4701">
        <f>+VLOOKUP(T4701,Tabla1[],5,0)</f>
        <v>0</v>
      </c>
      <c r="AF4701">
        <f t="shared" si="73"/>
        <v>3</v>
      </c>
    </row>
    <row r="4702" spans="1:32" x14ac:dyDescent="0.25">
      <c r="A4702">
        <v>101081</v>
      </c>
      <c r="B4702" t="s">
        <v>9317</v>
      </c>
      <c r="C4702" t="s">
        <v>1065</v>
      </c>
      <c r="D4702">
        <v>0</v>
      </c>
      <c r="F4702" t="s">
        <v>609</v>
      </c>
      <c r="G4702" t="s">
        <v>5542</v>
      </c>
      <c r="H4702" t="s">
        <v>9318</v>
      </c>
      <c r="I4702" t="s">
        <v>37</v>
      </c>
      <c r="J4702" t="s">
        <v>37</v>
      </c>
      <c r="K4702" t="s">
        <v>9319</v>
      </c>
      <c r="L4702" t="s">
        <v>9320</v>
      </c>
      <c r="M4702" t="s">
        <v>5125</v>
      </c>
      <c r="N4702" t="s">
        <v>5125</v>
      </c>
      <c r="O4702" t="s">
        <v>310</v>
      </c>
      <c r="P4702" t="s">
        <v>8689</v>
      </c>
      <c r="Q4702" t="s">
        <v>98</v>
      </c>
      <c r="R4702" t="s">
        <v>127</v>
      </c>
      <c r="S4702" t="s">
        <v>44</v>
      </c>
      <c r="T4702" t="s">
        <v>5399</v>
      </c>
      <c r="U4702" t="s">
        <v>5400</v>
      </c>
      <c r="W4702" t="s">
        <v>117</v>
      </c>
      <c r="X4702">
        <v>2</v>
      </c>
      <c r="Y4702">
        <v>0</v>
      </c>
      <c r="Z4702">
        <v>0</v>
      </c>
      <c r="AA4702">
        <v>0</v>
      </c>
      <c r="AB4702">
        <v>1812424</v>
      </c>
      <c r="AC4702" t="s">
        <v>47</v>
      </c>
      <c r="AD4702" t="str">
        <f>+VLOOKUP(T4702,items!$A$2:$D$1255,4,0)</f>
        <v>MUEBLES</v>
      </c>
      <c r="AE4702">
        <f>+VLOOKUP(T4702,Tabla1[],5,0)</f>
        <v>0</v>
      </c>
      <c r="AF4702">
        <f t="shared" si="73"/>
        <v>2</v>
      </c>
    </row>
    <row r="4703" spans="1:32" x14ac:dyDescent="0.25">
      <c r="A4703">
        <v>101081</v>
      </c>
      <c r="B4703" t="s">
        <v>9317</v>
      </c>
      <c r="C4703" t="s">
        <v>1065</v>
      </c>
      <c r="D4703">
        <v>0</v>
      </c>
      <c r="F4703" t="s">
        <v>609</v>
      </c>
      <c r="G4703" t="s">
        <v>5542</v>
      </c>
      <c r="H4703" t="s">
        <v>9318</v>
      </c>
      <c r="I4703" t="s">
        <v>37</v>
      </c>
      <c r="J4703" t="s">
        <v>37</v>
      </c>
      <c r="K4703" t="s">
        <v>9319</v>
      </c>
      <c r="L4703" t="s">
        <v>9320</v>
      </c>
      <c r="M4703" t="s">
        <v>5125</v>
      </c>
      <c r="N4703" t="s">
        <v>5125</v>
      </c>
      <c r="O4703" t="s">
        <v>310</v>
      </c>
      <c r="P4703" t="s">
        <v>8689</v>
      </c>
      <c r="Q4703" t="s">
        <v>98</v>
      </c>
      <c r="R4703" t="s">
        <v>127</v>
      </c>
      <c r="S4703" t="s">
        <v>44</v>
      </c>
      <c r="T4703" t="s">
        <v>9321</v>
      </c>
      <c r="U4703" t="s">
        <v>9322</v>
      </c>
      <c r="X4703">
        <v>1</v>
      </c>
      <c r="Y4703">
        <v>0</v>
      </c>
      <c r="Z4703">
        <v>0</v>
      </c>
      <c r="AA4703">
        <v>0</v>
      </c>
      <c r="AB4703">
        <v>1852431</v>
      </c>
      <c r="AC4703" t="s">
        <v>47</v>
      </c>
      <c r="AD4703">
        <f>+VLOOKUP(T4703,items!$A$2:$D$1255,4,0)</f>
        <v>0</v>
      </c>
      <c r="AE4703">
        <f>+VLOOKUP(T4703,Tabla1[],5,0)</f>
        <v>0</v>
      </c>
      <c r="AF4703">
        <f t="shared" si="73"/>
        <v>2</v>
      </c>
    </row>
    <row r="4704" spans="1:32" x14ac:dyDescent="0.25">
      <c r="A4704">
        <v>101085</v>
      </c>
      <c r="B4704" t="s">
        <v>9323</v>
      </c>
      <c r="C4704" t="s">
        <v>75</v>
      </c>
      <c r="D4704">
        <v>0</v>
      </c>
      <c r="F4704" t="s">
        <v>5542</v>
      </c>
      <c r="G4704" t="s">
        <v>5542</v>
      </c>
      <c r="H4704" t="s">
        <v>9324</v>
      </c>
      <c r="I4704" t="s">
        <v>37</v>
      </c>
      <c r="J4704" t="s">
        <v>9325</v>
      </c>
      <c r="K4704" t="s">
        <v>9326</v>
      </c>
      <c r="L4704" t="s">
        <v>37</v>
      </c>
      <c r="M4704" t="s">
        <v>7943</v>
      </c>
      <c r="N4704" t="s">
        <v>7943</v>
      </c>
      <c r="O4704" t="s">
        <v>2612</v>
      </c>
      <c r="P4704" t="s">
        <v>5856</v>
      </c>
      <c r="Q4704" t="s">
        <v>5856</v>
      </c>
      <c r="R4704" t="s">
        <v>43</v>
      </c>
      <c r="S4704" t="s">
        <v>346</v>
      </c>
      <c r="T4704" t="s">
        <v>3667</v>
      </c>
      <c r="U4704" t="s">
        <v>884</v>
      </c>
      <c r="X4704">
        <v>10</v>
      </c>
      <c r="Y4704">
        <v>0</v>
      </c>
      <c r="Z4704">
        <v>0</v>
      </c>
      <c r="AA4704">
        <v>0</v>
      </c>
      <c r="AB4704">
        <v>526000</v>
      </c>
      <c r="AC4704" t="s">
        <v>47</v>
      </c>
      <c r="AD4704">
        <f>+VLOOKUP(T4704,items!$A$2:$D$1255,4,0)</f>
        <v>0</v>
      </c>
      <c r="AE4704">
        <f>+VLOOKUP(T4704,Tabla1[],5,0)</f>
        <v>0</v>
      </c>
      <c r="AF4704">
        <f t="shared" si="73"/>
        <v>2</v>
      </c>
    </row>
    <row r="4705" spans="1:32" x14ac:dyDescent="0.25">
      <c r="A4705">
        <v>101090</v>
      </c>
      <c r="B4705" t="s">
        <v>9327</v>
      </c>
      <c r="C4705" t="s">
        <v>75</v>
      </c>
      <c r="D4705">
        <v>0</v>
      </c>
      <c r="F4705" t="s">
        <v>5542</v>
      </c>
      <c r="G4705" t="s">
        <v>5542</v>
      </c>
      <c r="H4705" t="s">
        <v>9328</v>
      </c>
      <c r="I4705" t="s">
        <v>37</v>
      </c>
      <c r="J4705" t="s">
        <v>9329</v>
      </c>
      <c r="K4705" t="s">
        <v>9330</v>
      </c>
      <c r="L4705" t="s">
        <v>37</v>
      </c>
      <c r="M4705" t="s">
        <v>5125</v>
      </c>
      <c r="N4705" t="s">
        <v>5125</v>
      </c>
      <c r="O4705" t="s">
        <v>7766</v>
      </c>
      <c r="P4705" t="s">
        <v>2612</v>
      </c>
      <c r="Q4705" t="s">
        <v>2612</v>
      </c>
      <c r="R4705" t="s">
        <v>127</v>
      </c>
      <c r="S4705" t="s">
        <v>164</v>
      </c>
      <c r="T4705" t="s">
        <v>816</v>
      </c>
      <c r="U4705" t="s">
        <v>817</v>
      </c>
      <c r="X4705">
        <v>1</v>
      </c>
      <c r="Y4705">
        <v>0</v>
      </c>
      <c r="Z4705">
        <v>0</v>
      </c>
      <c r="AA4705">
        <v>0</v>
      </c>
      <c r="AB4705">
        <v>156000</v>
      </c>
      <c r="AC4705" t="s">
        <v>47</v>
      </c>
      <c r="AD4705">
        <f>+VLOOKUP(T4705,items!$A$2:$D$1255,4,0)</f>
        <v>0</v>
      </c>
      <c r="AE4705">
        <f>+VLOOKUP(T4705,Tabla1[],5,0)</f>
        <v>0</v>
      </c>
      <c r="AF4705">
        <f t="shared" si="73"/>
        <v>2</v>
      </c>
    </row>
    <row r="4706" spans="1:32" x14ac:dyDescent="0.25">
      <c r="A4706">
        <v>101091</v>
      </c>
      <c r="B4706" t="s">
        <v>7774</v>
      </c>
      <c r="C4706" t="s">
        <v>75</v>
      </c>
      <c r="D4706">
        <v>0</v>
      </c>
      <c r="F4706" t="s">
        <v>5542</v>
      </c>
      <c r="G4706" t="s">
        <v>5856</v>
      </c>
      <c r="H4706" t="s">
        <v>9331</v>
      </c>
      <c r="I4706" t="s">
        <v>37</v>
      </c>
      <c r="J4706" t="s">
        <v>9332</v>
      </c>
      <c r="K4706" t="s">
        <v>9333</v>
      </c>
      <c r="L4706" t="s">
        <v>37</v>
      </c>
      <c r="M4706" t="s">
        <v>7384</v>
      </c>
      <c r="N4706" t="s">
        <v>7384</v>
      </c>
      <c r="O4706" t="s">
        <v>8032</v>
      </c>
      <c r="P4706" t="s">
        <v>611</v>
      </c>
      <c r="Q4706" t="s">
        <v>611</v>
      </c>
      <c r="R4706" t="s">
        <v>127</v>
      </c>
      <c r="S4706" t="s">
        <v>164</v>
      </c>
      <c r="T4706" t="s">
        <v>3558</v>
      </c>
      <c r="U4706" t="s">
        <v>3559</v>
      </c>
      <c r="X4706">
        <v>58</v>
      </c>
      <c r="Y4706">
        <v>0</v>
      </c>
      <c r="Z4706">
        <v>0</v>
      </c>
      <c r="AA4706">
        <v>0</v>
      </c>
      <c r="AB4706">
        <v>2900000</v>
      </c>
      <c r="AC4706" t="s">
        <v>47</v>
      </c>
      <c r="AD4706">
        <f>+VLOOKUP(T4706,items!$A$2:$D$1255,4,0)</f>
        <v>0</v>
      </c>
      <c r="AE4706">
        <f>+VLOOKUP(T4706,Tabla1[],5,0)</f>
        <v>0</v>
      </c>
      <c r="AF4706">
        <f t="shared" si="73"/>
        <v>2</v>
      </c>
    </row>
    <row r="4707" spans="1:32" x14ac:dyDescent="0.25">
      <c r="A4707">
        <v>101091</v>
      </c>
      <c r="B4707" t="s">
        <v>7774</v>
      </c>
      <c r="C4707" t="s">
        <v>75</v>
      </c>
      <c r="D4707">
        <v>0</v>
      </c>
      <c r="F4707" t="s">
        <v>5542</v>
      </c>
      <c r="G4707" t="s">
        <v>5856</v>
      </c>
      <c r="H4707" t="s">
        <v>9331</v>
      </c>
      <c r="I4707" t="s">
        <v>37</v>
      </c>
      <c r="J4707" t="s">
        <v>9332</v>
      </c>
      <c r="K4707" t="s">
        <v>9333</v>
      </c>
      <c r="L4707" t="s">
        <v>37</v>
      </c>
      <c r="M4707" t="s">
        <v>7384</v>
      </c>
      <c r="N4707" t="s">
        <v>7384</v>
      </c>
      <c r="O4707" t="s">
        <v>8032</v>
      </c>
      <c r="P4707" t="s">
        <v>611</v>
      </c>
      <c r="Q4707" t="s">
        <v>611</v>
      </c>
      <c r="R4707" t="s">
        <v>127</v>
      </c>
      <c r="S4707" t="s">
        <v>164</v>
      </c>
      <c r="T4707" t="s">
        <v>1411</v>
      </c>
      <c r="U4707" t="s">
        <v>867</v>
      </c>
      <c r="X4707">
        <v>27</v>
      </c>
      <c r="Y4707">
        <v>0</v>
      </c>
      <c r="Z4707">
        <v>0</v>
      </c>
      <c r="AA4707">
        <v>0</v>
      </c>
      <c r="AB4707">
        <v>1350000</v>
      </c>
      <c r="AC4707" t="s">
        <v>47</v>
      </c>
      <c r="AD4707">
        <f>+VLOOKUP(T4707,items!$A$2:$D$1255,4,0)</f>
        <v>0</v>
      </c>
      <c r="AE4707">
        <f>+VLOOKUP(T4707,Tabla1[],5,0)</f>
        <v>0</v>
      </c>
      <c r="AF4707">
        <f t="shared" si="73"/>
        <v>2</v>
      </c>
    </row>
    <row r="4708" spans="1:32" x14ac:dyDescent="0.25">
      <c r="A4708">
        <v>101092</v>
      </c>
      <c r="B4708" t="s">
        <v>9334</v>
      </c>
      <c r="C4708" t="s">
        <v>75</v>
      </c>
      <c r="D4708">
        <v>0</v>
      </c>
      <c r="F4708" t="s">
        <v>5542</v>
      </c>
      <c r="G4708" t="s">
        <v>5125</v>
      </c>
      <c r="H4708" t="s">
        <v>9335</v>
      </c>
      <c r="I4708" t="s">
        <v>37</v>
      </c>
      <c r="J4708" t="s">
        <v>9336</v>
      </c>
      <c r="K4708" t="s">
        <v>9337</v>
      </c>
      <c r="L4708" t="s">
        <v>37</v>
      </c>
      <c r="M4708" t="s">
        <v>7943</v>
      </c>
      <c r="N4708" t="s">
        <v>7943</v>
      </c>
      <c r="O4708" t="s">
        <v>2612</v>
      </c>
      <c r="P4708" t="s">
        <v>5856</v>
      </c>
      <c r="Q4708" t="s">
        <v>5856</v>
      </c>
      <c r="R4708" t="s">
        <v>127</v>
      </c>
      <c r="S4708" t="s">
        <v>164</v>
      </c>
      <c r="T4708" t="s">
        <v>1608</v>
      </c>
      <c r="U4708" t="s">
        <v>1609</v>
      </c>
      <c r="X4708">
        <v>4.5</v>
      </c>
      <c r="Y4708">
        <v>0</v>
      </c>
      <c r="Z4708">
        <v>0</v>
      </c>
      <c r="AA4708">
        <v>0</v>
      </c>
      <c r="AB4708">
        <v>236700</v>
      </c>
      <c r="AC4708" t="s">
        <v>47</v>
      </c>
      <c r="AD4708">
        <f>+VLOOKUP(T4708,items!$A$2:$D$1255,4,0)</f>
        <v>0</v>
      </c>
      <c r="AE4708">
        <f>+VLOOKUP(T4708,Tabla1[],5,0)</f>
        <v>0</v>
      </c>
      <c r="AF4708">
        <f t="shared" si="73"/>
        <v>2</v>
      </c>
    </row>
    <row r="4709" spans="1:32" x14ac:dyDescent="0.25">
      <c r="A4709">
        <v>101092</v>
      </c>
      <c r="B4709" t="s">
        <v>9334</v>
      </c>
      <c r="C4709" t="s">
        <v>75</v>
      </c>
      <c r="D4709">
        <v>0</v>
      </c>
      <c r="F4709" t="s">
        <v>5542</v>
      </c>
      <c r="G4709" t="s">
        <v>5125</v>
      </c>
      <c r="H4709" t="s">
        <v>9335</v>
      </c>
      <c r="I4709" t="s">
        <v>37</v>
      </c>
      <c r="J4709" t="s">
        <v>9336</v>
      </c>
      <c r="K4709" t="s">
        <v>9337</v>
      </c>
      <c r="L4709" t="s">
        <v>37</v>
      </c>
      <c r="M4709" t="s">
        <v>7943</v>
      </c>
      <c r="N4709" t="s">
        <v>7943</v>
      </c>
      <c r="O4709" t="s">
        <v>2612</v>
      </c>
      <c r="P4709" t="s">
        <v>5856</v>
      </c>
      <c r="Q4709" t="s">
        <v>5856</v>
      </c>
      <c r="R4709" t="s">
        <v>127</v>
      </c>
      <c r="S4709" t="s">
        <v>164</v>
      </c>
      <c r="T4709" t="s">
        <v>3667</v>
      </c>
      <c r="U4709" t="s">
        <v>884</v>
      </c>
      <c r="X4709">
        <v>17</v>
      </c>
      <c r="Y4709">
        <v>0</v>
      </c>
      <c r="Z4709">
        <v>0</v>
      </c>
      <c r="AA4709">
        <v>0</v>
      </c>
      <c r="AB4709">
        <v>894200</v>
      </c>
      <c r="AC4709" t="s">
        <v>47</v>
      </c>
      <c r="AD4709">
        <f>+VLOOKUP(T4709,items!$A$2:$D$1255,4,0)</f>
        <v>0</v>
      </c>
      <c r="AE4709">
        <f>+VLOOKUP(T4709,Tabla1[],5,0)</f>
        <v>0</v>
      </c>
      <c r="AF4709">
        <f t="shared" si="73"/>
        <v>2</v>
      </c>
    </row>
    <row r="4710" spans="1:32" x14ac:dyDescent="0.25">
      <c r="A4710">
        <v>101096</v>
      </c>
      <c r="B4710" t="s">
        <v>1422</v>
      </c>
      <c r="C4710" t="s">
        <v>75</v>
      </c>
      <c r="D4710">
        <v>0</v>
      </c>
      <c r="F4710" t="s">
        <v>5542</v>
      </c>
      <c r="G4710" t="s">
        <v>7384</v>
      </c>
      <c r="H4710" t="s">
        <v>9338</v>
      </c>
      <c r="I4710" t="s">
        <v>37</v>
      </c>
      <c r="J4710" t="s">
        <v>9339</v>
      </c>
      <c r="K4710" t="s">
        <v>9340</v>
      </c>
      <c r="L4710" t="s">
        <v>37</v>
      </c>
      <c r="M4710" t="s">
        <v>610</v>
      </c>
      <c r="N4710" t="s">
        <v>610</v>
      </c>
      <c r="O4710" t="s">
        <v>611</v>
      </c>
      <c r="P4710" t="s">
        <v>2801</v>
      </c>
      <c r="Q4710" t="s">
        <v>2801</v>
      </c>
      <c r="R4710" t="s">
        <v>127</v>
      </c>
      <c r="S4710" t="s">
        <v>164</v>
      </c>
      <c r="T4710" t="s">
        <v>4925</v>
      </c>
      <c r="U4710" t="s">
        <v>1024</v>
      </c>
      <c r="X4710">
        <v>64</v>
      </c>
      <c r="Y4710">
        <v>0</v>
      </c>
      <c r="Z4710">
        <v>0</v>
      </c>
      <c r="AA4710">
        <v>0</v>
      </c>
      <c r="AB4710">
        <v>3200000</v>
      </c>
      <c r="AC4710" t="s">
        <v>47</v>
      </c>
      <c r="AD4710">
        <f>+VLOOKUP(T4710,items!$A$2:$D$1255,4,0)</f>
        <v>0</v>
      </c>
      <c r="AE4710">
        <f>+VLOOKUP(T4710,Tabla1[],5,0)</f>
        <v>0</v>
      </c>
      <c r="AF4710">
        <f t="shared" si="73"/>
        <v>2</v>
      </c>
    </row>
    <row r="4711" spans="1:32" x14ac:dyDescent="0.25">
      <c r="A4711">
        <v>101096</v>
      </c>
      <c r="B4711" t="s">
        <v>1422</v>
      </c>
      <c r="C4711" t="s">
        <v>75</v>
      </c>
      <c r="D4711">
        <v>0</v>
      </c>
      <c r="F4711" t="s">
        <v>5542</v>
      </c>
      <c r="G4711" t="s">
        <v>7384</v>
      </c>
      <c r="H4711" t="s">
        <v>9338</v>
      </c>
      <c r="I4711" t="s">
        <v>37</v>
      </c>
      <c r="J4711" t="s">
        <v>9339</v>
      </c>
      <c r="K4711" t="s">
        <v>9340</v>
      </c>
      <c r="L4711" t="s">
        <v>37</v>
      </c>
      <c r="M4711" t="s">
        <v>610</v>
      </c>
      <c r="N4711" t="s">
        <v>610</v>
      </c>
      <c r="O4711" t="s">
        <v>611</v>
      </c>
      <c r="P4711" t="s">
        <v>2801</v>
      </c>
      <c r="Q4711" t="s">
        <v>2801</v>
      </c>
      <c r="R4711" t="s">
        <v>127</v>
      </c>
      <c r="S4711" t="s">
        <v>164</v>
      </c>
      <c r="T4711" t="s">
        <v>6500</v>
      </c>
      <c r="U4711" t="s">
        <v>6501</v>
      </c>
      <c r="X4711">
        <v>1</v>
      </c>
      <c r="Y4711">
        <v>0</v>
      </c>
      <c r="Z4711">
        <v>0</v>
      </c>
      <c r="AA4711">
        <v>0</v>
      </c>
      <c r="AB4711">
        <v>92450</v>
      </c>
      <c r="AC4711" t="s">
        <v>47</v>
      </c>
      <c r="AD4711">
        <f>+VLOOKUP(T4711,items!$A$2:$D$1255,4,0)</f>
        <v>0</v>
      </c>
      <c r="AE4711">
        <f>+VLOOKUP(T4711,Tabla1[],5,0)</f>
        <v>0</v>
      </c>
      <c r="AF4711">
        <f t="shared" si="73"/>
        <v>2</v>
      </c>
    </row>
    <row r="4712" spans="1:32" x14ac:dyDescent="0.25">
      <c r="A4712">
        <v>101100</v>
      </c>
      <c r="B4712" t="s">
        <v>9341</v>
      </c>
      <c r="C4712" t="s">
        <v>75</v>
      </c>
      <c r="D4712">
        <v>0</v>
      </c>
      <c r="F4712" t="s">
        <v>5542</v>
      </c>
      <c r="G4712" t="s">
        <v>310</v>
      </c>
      <c r="H4712" t="s">
        <v>9342</v>
      </c>
      <c r="I4712" t="s">
        <v>9343</v>
      </c>
      <c r="J4712" t="s">
        <v>9344</v>
      </c>
      <c r="K4712" t="s">
        <v>9345</v>
      </c>
      <c r="L4712" t="s">
        <v>9346</v>
      </c>
      <c r="M4712" t="s">
        <v>98</v>
      </c>
      <c r="N4712" t="s">
        <v>7483</v>
      </c>
      <c r="O4712" t="s">
        <v>7005</v>
      </c>
      <c r="P4712" t="s">
        <v>9286</v>
      </c>
      <c r="Q4712" t="s">
        <v>6960</v>
      </c>
      <c r="R4712" t="s">
        <v>127</v>
      </c>
      <c r="S4712" t="s">
        <v>108</v>
      </c>
      <c r="T4712" t="s">
        <v>4722</v>
      </c>
      <c r="U4712" t="s">
        <v>4723</v>
      </c>
      <c r="X4712">
        <v>1</v>
      </c>
      <c r="Y4712">
        <v>0</v>
      </c>
      <c r="Z4712">
        <v>0</v>
      </c>
      <c r="AA4712">
        <v>0</v>
      </c>
      <c r="AB4712">
        <v>886500</v>
      </c>
      <c r="AC4712" t="s">
        <v>47</v>
      </c>
      <c r="AD4712">
        <f>+VLOOKUP(T4712,items!$A$2:$D$1255,4,0)</f>
        <v>0</v>
      </c>
      <c r="AE4712">
        <f>+VLOOKUP(T4712,Tabla1[],5,0)</f>
        <v>0</v>
      </c>
      <c r="AF4712">
        <f t="shared" si="73"/>
        <v>4</v>
      </c>
    </row>
    <row r="4713" spans="1:32" x14ac:dyDescent="0.25">
      <c r="A4713">
        <v>101100</v>
      </c>
      <c r="B4713" t="s">
        <v>9341</v>
      </c>
      <c r="C4713" t="s">
        <v>75</v>
      </c>
      <c r="D4713">
        <v>0</v>
      </c>
      <c r="F4713" t="s">
        <v>5542</v>
      </c>
      <c r="G4713" t="s">
        <v>310</v>
      </c>
      <c r="H4713" t="s">
        <v>9342</v>
      </c>
      <c r="I4713" t="s">
        <v>9343</v>
      </c>
      <c r="J4713" t="s">
        <v>9344</v>
      </c>
      <c r="K4713" t="s">
        <v>9345</v>
      </c>
      <c r="L4713" t="s">
        <v>9346</v>
      </c>
      <c r="M4713" t="s">
        <v>98</v>
      </c>
      <c r="N4713" t="s">
        <v>7483</v>
      </c>
      <c r="O4713" t="s">
        <v>7005</v>
      </c>
      <c r="P4713" t="s">
        <v>9286</v>
      </c>
      <c r="Q4713" t="s">
        <v>6960</v>
      </c>
      <c r="R4713" t="s">
        <v>127</v>
      </c>
      <c r="S4713" t="s">
        <v>108</v>
      </c>
      <c r="T4713" t="s">
        <v>429</v>
      </c>
      <c r="U4713" t="s">
        <v>430</v>
      </c>
      <c r="X4713">
        <v>1</v>
      </c>
      <c r="Y4713">
        <v>0</v>
      </c>
      <c r="Z4713">
        <v>0</v>
      </c>
      <c r="AA4713">
        <v>0</v>
      </c>
      <c r="AB4713">
        <v>165467</v>
      </c>
      <c r="AC4713" t="s">
        <v>47</v>
      </c>
      <c r="AD4713">
        <f>+VLOOKUP(T4713,items!$A$2:$D$1255,4,0)</f>
        <v>0</v>
      </c>
      <c r="AE4713">
        <f>+VLOOKUP(T4713,Tabla1[],5,0)</f>
        <v>0</v>
      </c>
      <c r="AF4713">
        <f t="shared" si="73"/>
        <v>4</v>
      </c>
    </row>
    <row r="4714" spans="1:32" x14ac:dyDescent="0.25">
      <c r="A4714">
        <v>101100</v>
      </c>
      <c r="B4714" t="s">
        <v>9341</v>
      </c>
      <c r="C4714" t="s">
        <v>75</v>
      </c>
      <c r="D4714">
        <v>0</v>
      </c>
      <c r="F4714" t="s">
        <v>5542</v>
      </c>
      <c r="G4714" t="s">
        <v>310</v>
      </c>
      <c r="H4714" t="s">
        <v>9342</v>
      </c>
      <c r="I4714" t="s">
        <v>9343</v>
      </c>
      <c r="J4714" t="s">
        <v>9344</v>
      </c>
      <c r="K4714" t="s">
        <v>9345</v>
      </c>
      <c r="L4714" t="s">
        <v>9346</v>
      </c>
      <c r="M4714" t="s">
        <v>98</v>
      </c>
      <c r="N4714" t="s">
        <v>7483</v>
      </c>
      <c r="O4714" t="s">
        <v>7005</v>
      </c>
      <c r="P4714" t="s">
        <v>9286</v>
      </c>
      <c r="Q4714" t="s">
        <v>6960</v>
      </c>
      <c r="R4714" t="s">
        <v>127</v>
      </c>
      <c r="S4714" t="s">
        <v>108</v>
      </c>
      <c r="T4714" t="s">
        <v>717</v>
      </c>
      <c r="U4714" t="s">
        <v>718</v>
      </c>
      <c r="X4714">
        <v>1</v>
      </c>
      <c r="Y4714">
        <v>0</v>
      </c>
      <c r="Z4714">
        <v>0</v>
      </c>
      <c r="AA4714">
        <v>0</v>
      </c>
      <c r="AB4714">
        <v>56160</v>
      </c>
      <c r="AC4714" t="s">
        <v>47</v>
      </c>
      <c r="AD4714">
        <f>+VLOOKUP(T4714,items!$A$2:$D$1255,4,0)</f>
        <v>0</v>
      </c>
      <c r="AE4714">
        <f>+VLOOKUP(T4714,Tabla1[],5,0)</f>
        <v>0</v>
      </c>
      <c r="AF4714">
        <f t="shared" si="73"/>
        <v>4</v>
      </c>
    </row>
    <row r="4715" spans="1:32" x14ac:dyDescent="0.25">
      <c r="A4715">
        <v>101100</v>
      </c>
      <c r="B4715" t="s">
        <v>9341</v>
      </c>
      <c r="C4715" t="s">
        <v>75</v>
      </c>
      <c r="D4715">
        <v>0</v>
      </c>
      <c r="F4715" t="s">
        <v>5542</v>
      </c>
      <c r="G4715" t="s">
        <v>310</v>
      </c>
      <c r="H4715" t="s">
        <v>9342</v>
      </c>
      <c r="I4715" t="s">
        <v>9343</v>
      </c>
      <c r="J4715" t="s">
        <v>9344</v>
      </c>
      <c r="K4715" t="s">
        <v>9345</v>
      </c>
      <c r="L4715" t="s">
        <v>9346</v>
      </c>
      <c r="M4715" t="s">
        <v>98</v>
      </c>
      <c r="N4715" t="s">
        <v>7483</v>
      </c>
      <c r="O4715" t="s">
        <v>7005</v>
      </c>
      <c r="P4715" t="s">
        <v>9286</v>
      </c>
      <c r="Q4715" t="s">
        <v>6960</v>
      </c>
      <c r="R4715" t="s">
        <v>127</v>
      </c>
      <c r="S4715" t="s">
        <v>108</v>
      </c>
      <c r="T4715" t="s">
        <v>2369</v>
      </c>
      <c r="U4715" t="s">
        <v>2370</v>
      </c>
      <c r="W4715" t="s">
        <v>111</v>
      </c>
      <c r="X4715">
        <v>2</v>
      </c>
      <c r="Y4715">
        <v>0</v>
      </c>
      <c r="Z4715">
        <v>900</v>
      </c>
      <c r="AA4715">
        <v>0</v>
      </c>
      <c r="AB4715">
        <v>1018790</v>
      </c>
      <c r="AC4715" t="s">
        <v>47</v>
      </c>
      <c r="AD4715">
        <f>+VLOOKUP(T4715,items!$A$2:$D$1255,4,0)</f>
        <v>0</v>
      </c>
      <c r="AE4715">
        <f>+VLOOKUP(T4715,Tabla1[],5,0)</f>
        <v>0</v>
      </c>
      <c r="AF4715">
        <f t="shared" si="73"/>
        <v>4</v>
      </c>
    </row>
    <row r="4716" spans="1:32" x14ac:dyDescent="0.25">
      <c r="A4716">
        <v>101100</v>
      </c>
      <c r="B4716" t="s">
        <v>9341</v>
      </c>
      <c r="C4716" t="s">
        <v>75</v>
      </c>
      <c r="D4716">
        <v>0</v>
      </c>
      <c r="F4716" t="s">
        <v>5542</v>
      </c>
      <c r="G4716" t="s">
        <v>310</v>
      </c>
      <c r="H4716" t="s">
        <v>9342</v>
      </c>
      <c r="I4716" t="s">
        <v>9343</v>
      </c>
      <c r="J4716" t="s">
        <v>9344</v>
      </c>
      <c r="K4716" t="s">
        <v>9345</v>
      </c>
      <c r="L4716" t="s">
        <v>9346</v>
      </c>
      <c r="M4716" t="s">
        <v>98</v>
      </c>
      <c r="N4716" t="s">
        <v>7483</v>
      </c>
      <c r="O4716" t="s">
        <v>7005</v>
      </c>
      <c r="P4716" t="s">
        <v>9286</v>
      </c>
      <c r="Q4716" t="s">
        <v>6960</v>
      </c>
      <c r="R4716" t="s">
        <v>127</v>
      </c>
      <c r="S4716" t="s">
        <v>108</v>
      </c>
      <c r="T4716" t="s">
        <v>5248</v>
      </c>
      <c r="U4716" t="s">
        <v>5249</v>
      </c>
      <c r="V4716" t="s">
        <v>244</v>
      </c>
      <c r="W4716" t="s">
        <v>117</v>
      </c>
      <c r="X4716">
        <v>1</v>
      </c>
      <c r="Y4716">
        <v>4000</v>
      </c>
      <c r="Z4716">
        <v>0</v>
      </c>
      <c r="AA4716">
        <v>4500</v>
      </c>
      <c r="AB4716">
        <v>25030210</v>
      </c>
      <c r="AC4716" t="s">
        <v>47</v>
      </c>
      <c r="AD4716" t="str">
        <f>+VLOOKUP(T4716,items!$A$2:$D$1255,4,0)</f>
        <v>PERGOLA</v>
      </c>
      <c r="AE4716" t="str">
        <f>+VLOOKUP(T4716,Tabla1[],5,0)</f>
        <v>PERGOTEK ROMANO</v>
      </c>
      <c r="AF4716">
        <f t="shared" si="73"/>
        <v>4</v>
      </c>
    </row>
    <row r="4717" spans="1:32" x14ac:dyDescent="0.25">
      <c r="A4717">
        <v>101100</v>
      </c>
      <c r="B4717" t="s">
        <v>9341</v>
      </c>
      <c r="C4717" t="s">
        <v>75</v>
      </c>
      <c r="D4717">
        <v>0</v>
      </c>
      <c r="F4717" t="s">
        <v>5542</v>
      </c>
      <c r="G4717" t="s">
        <v>310</v>
      </c>
      <c r="H4717" t="s">
        <v>9342</v>
      </c>
      <c r="I4717" t="s">
        <v>9343</v>
      </c>
      <c r="J4717" t="s">
        <v>9344</v>
      </c>
      <c r="K4717" t="s">
        <v>9345</v>
      </c>
      <c r="L4717" t="s">
        <v>9346</v>
      </c>
      <c r="M4717" t="s">
        <v>98</v>
      </c>
      <c r="N4717" t="s">
        <v>7483</v>
      </c>
      <c r="O4717" t="s">
        <v>7005</v>
      </c>
      <c r="P4717" t="s">
        <v>9286</v>
      </c>
      <c r="Q4717" t="s">
        <v>6960</v>
      </c>
      <c r="R4717" t="s">
        <v>127</v>
      </c>
      <c r="S4717" t="s">
        <v>108</v>
      </c>
      <c r="T4717" t="s">
        <v>94</v>
      </c>
      <c r="U4717" t="s">
        <v>95</v>
      </c>
      <c r="X4717">
        <v>1</v>
      </c>
      <c r="Y4717">
        <v>0</v>
      </c>
      <c r="Z4717">
        <v>0</v>
      </c>
      <c r="AA4717">
        <v>0</v>
      </c>
      <c r="AB4717">
        <v>540000</v>
      </c>
      <c r="AC4717" t="s">
        <v>47</v>
      </c>
      <c r="AD4717" t="e">
        <f>+VLOOKUP(T4717,items!$A$2:$D$1255,4,0)</f>
        <v>#N/A</v>
      </c>
      <c r="AE4717" t="e">
        <f>+VLOOKUP(T4717,Tabla1[],5,0)</f>
        <v>#N/A</v>
      </c>
      <c r="AF4717">
        <f t="shared" si="73"/>
        <v>4</v>
      </c>
    </row>
    <row r="4718" spans="1:32" x14ac:dyDescent="0.25">
      <c r="A4718">
        <v>101100</v>
      </c>
      <c r="B4718" t="s">
        <v>9341</v>
      </c>
      <c r="C4718" t="s">
        <v>75</v>
      </c>
      <c r="D4718">
        <v>0</v>
      </c>
      <c r="F4718" t="s">
        <v>5542</v>
      </c>
      <c r="G4718" t="s">
        <v>310</v>
      </c>
      <c r="H4718" t="s">
        <v>9342</v>
      </c>
      <c r="I4718" t="s">
        <v>9343</v>
      </c>
      <c r="J4718" t="s">
        <v>9344</v>
      </c>
      <c r="K4718" t="s">
        <v>9345</v>
      </c>
      <c r="L4718" t="s">
        <v>9346</v>
      </c>
      <c r="M4718" t="s">
        <v>98</v>
      </c>
      <c r="N4718" t="s">
        <v>7483</v>
      </c>
      <c r="O4718" t="s">
        <v>7005</v>
      </c>
      <c r="P4718" t="s">
        <v>9286</v>
      </c>
      <c r="Q4718" t="s">
        <v>6960</v>
      </c>
      <c r="R4718" t="s">
        <v>127</v>
      </c>
      <c r="S4718" t="s">
        <v>108</v>
      </c>
      <c r="T4718" t="s">
        <v>439</v>
      </c>
      <c r="U4718" t="s">
        <v>440</v>
      </c>
      <c r="W4718" t="s">
        <v>111</v>
      </c>
      <c r="X4718">
        <v>1</v>
      </c>
      <c r="Y4718">
        <v>4000</v>
      </c>
      <c r="Z4718">
        <v>0</v>
      </c>
      <c r="AA4718">
        <v>0</v>
      </c>
      <c r="AB4718">
        <v>204172</v>
      </c>
      <c r="AC4718" t="s">
        <v>47</v>
      </c>
      <c r="AD4718">
        <f>+VLOOKUP(T4718,items!$A$2:$D$1255,4,0)</f>
        <v>0</v>
      </c>
      <c r="AE4718">
        <f>+VLOOKUP(T4718,Tabla1[],5,0)</f>
        <v>0</v>
      </c>
      <c r="AF4718">
        <f t="shared" si="73"/>
        <v>4</v>
      </c>
    </row>
    <row r="4719" spans="1:32" x14ac:dyDescent="0.25">
      <c r="A4719">
        <v>101100</v>
      </c>
      <c r="B4719" t="s">
        <v>9341</v>
      </c>
      <c r="C4719" t="s">
        <v>75</v>
      </c>
      <c r="D4719">
        <v>0</v>
      </c>
      <c r="F4719" t="s">
        <v>5542</v>
      </c>
      <c r="G4719" t="s">
        <v>310</v>
      </c>
      <c r="H4719" t="s">
        <v>9342</v>
      </c>
      <c r="I4719" t="s">
        <v>9343</v>
      </c>
      <c r="J4719" t="s">
        <v>9344</v>
      </c>
      <c r="K4719" t="s">
        <v>9345</v>
      </c>
      <c r="L4719" t="s">
        <v>9346</v>
      </c>
      <c r="M4719" t="s">
        <v>98</v>
      </c>
      <c r="N4719" t="s">
        <v>7483</v>
      </c>
      <c r="O4719" t="s">
        <v>7005</v>
      </c>
      <c r="P4719" t="s">
        <v>9286</v>
      </c>
      <c r="Q4719" t="s">
        <v>6960</v>
      </c>
      <c r="R4719" t="s">
        <v>127</v>
      </c>
      <c r="S4719" t="s">
        <v>108</v>
      </c>
      <c r="T4719" t="s">
        <v>2960</v>
      </c>
      <c r="U4719" t="s">
        <v>2961</v>
      </c>
      <c r="X4719">
        <v>1</v>
      </c>
      <c r="Y4719">
        <v>0</v>
      </c>
      <c r="Z4719">
        <v>0</v>
      </c>
      <c r="AA4719">
        <v>0</v>
      </c>
      <c r="AB4719">
        <v>2246400</v>
      </c>
      <c r="AC4719" t="s">
        <v>47</v>
      </c>
      <c r="AD4719">
        <f>+VLOOKUP(T4719,items!$A$2:$D$1255,4,0)</f>
        <v>0</v>
      </c>
      <c r="AE4719">
        <f>+VLOOKUP(T4719,Tabla1[],5,0)</f>
        <v>0</v>
      </c>
      <c r="AF4719">
        <f t="shared" si="73"/>
        <v>4</v>
      </c>
    </row>
    <row r="4720" spans="1:32" x14ac:dyDescent="0.25">
      <c r="A4720">
        <v>101100</v>
      </c>
      <c r="B4720" t="s">
        <v>9341</v>
      </c>
      <c r="C4720" t="s">
        <v>75</v>
      </c>
      <c r="D4720">
        <v>0</v>
      </c>
      <c r="F4720" t="s">
        <v>5542</v>
      </c>
      <c r="G4720" t="s">
        <v>310</v>
      </c>
      <c r="H4720" t="s">
        <v>9342</v>
      </c>
      <c r="I4720" t="s">
        <v>9343</v>
      </c>
      <c r="J4720" t="s">
        <v>9344</v>
      </c>
      <c r="K4720" t="s">
        <v>9345</v>
      </c>
      <c r="L4720" t="s">
        <v>9346</v>
      </c>
      <c r="M4720" t="s">
        <v>98</v>
      </c>
      <c r="N4720" t="s">
        <v>7483</v>
      </c>
      <c r="O4720" t="s">
        <v>7005</v>
      </c>
      <c r="P4720" t="s">
        <v>9286</v>
      </c>
      <c r="Q4720" t="s">
        <v>6960</v>
      </c>
      <c r="R4720" t="s">
        <v>127</v>
      </c>
      <c r="S4720" t="s">
        <v>108</v>
      </c>
      <c r="T4720" t="s">
        <v>392</v>
      </c>
      <c r="U4720" t="s">
        <v>393</v>
      </c>
      <c r="X4720">
        <v>2</v>
      </c>
      <c r="Y4720">
        <v>0</v>
      </c>
      <c r="Z4720">
        <v>0</v>
      </c>
      <c r="AA4720">
        <v>0</v>
      </c>
      <c r="AB4720">
        <v>70000</v>
      </c>
      <c r="AC4720" t="s">
        <v>47</v>
      </c>
      <c r="AD4720" t="e">
        <f>+VLOOKUP(T4720,items!$A$2:$D$1255,4,0)</f>
        <v>#N/A</v>
      </c>
      <c r="AE4720" t="e">
        <f>+VLOOKUP(T4720,Tabla1[],5,0)</f>
        <v>#N/A</v>
      </c>
      <c r="AF4720">
        <f t="shared" si="73"/>
        <v>4</v>
      </c>
    </row>
    <row r="4721" spans="1:32" x14ac:dyDescent="0.25">
      <c r="A4721">
        <v>101101</v>
      </c>
      <c r="B4721" t="s">
        <v>9347</v>
      </c>
      <c r="C4721" t="s">
        <v>33</v>
      </c>
      <c r="D4721">
        <v>0</v>
      </c>
      <c r="F4721" t="s">
        <v>5542</v>
      </c>
      <c r="G4721" t="s">
        <v>262</v>
      </c>
      <c r="H4721" t="s">
        <v>9348</v>
      </c>
      <c r="I4721" t="s">
        <v>9349</v>
      </c>
      <c r="J4721" t="s">
        <v>9350</v>
      </c>
      <c r="K4721" t="s">
        <v>9351</v>
      </c>
      <c r="L4721" t="s">
        <v>9352</v>
      </c>
      <c r="M4721" t="s">
        <v>268</v>
      </c>
      <c r="N4721" t="s">
        <v>7004</v>
      </c>
      <c r="O4721" t="s">
        <v>83</v>
      </c>
      <c r="P4721" t="s">
        <v>104</v>
      </c>
      <c r="Q4721" t="s">
        <v>5642</v>
      </c>
      <c r="R4721" t="s">
        <v>63</v>
      </c>
      <c r="S4721" t="s">
        <v>88</v>
      </c>
      <c r="T4721" t="s">
        <v>429</v>
      </c>
      <c r="U4721" t="s">
        <v>430</v>
      </c>
      <c r="X4721">
        <v>2</v>
      </c>
      <c r="Y4721">
        <v>0</v>
      </c>
      <c r="Z4721">
        <v>0</v>
      </c>
      <c r="AA4721">
        <v>0</v>
      </c>
      <c r="AB4721">
        <v>349318</v>
      </c>
      <c r="AC4721" t="s">
        <v>47</v>
      </c>
      <c r="AD4721">
        <f>+VLOOKUP(T4721,items!$A$2:$D$1255,4,0)</f>
        <v>0</v>
      </c>
      <c r="AE4721">
        <f>+VLOOKUP(T4721,Tabla1[],5,0)</f>
        <v>0</v>
      </c>
      <c r="AF4721">
        <f t="shared" si="73"/>
        <v>3</v>
      </c>
    </row>
    <row r="4722" spans="1:32" x14ac:dyDescent="0.25">
      <c r="A4722">
        <v>101101</v>
      </c>
      <c r="B4722" t="s">
        <v>9347</v>
      </c>
      <c r="C4722" t="s">
        <v>33</v>
      </c>
      <c r="D4722">
        <v>0</v>
      </c>
      <c r="F4722" t="s">
        <v>5542</v>
      </c>
      <c r="G4722" t="s">
        <v>262</v>
      </c>
      <c r="H4722" t="s">
        <v>9348</v>
      </c>
      <c r="I4722" t="s">
        <v>9349</v>
      </c>
      <c r="J4722" t="s">
        <v>9350</v>
      </c>
      <c r="K4722" t="s">
        <v>9351</v>
      </c>
      <c r="L4722" t="s">
        <v>9352</v>
      </c>
      <c r="M4722" t="s">
        <v>268</v>
      </c>
      <c r="N4722" t="s">
        <v>7004</v>
      </c>
      <c r="O4722" t="s">
        <v>83</v>
      </c>
      <c r="P4722" t="s">
        <v>104</v>
      </c>
      <c r="Q4722" t="s">
        <v>5642</v>
      </c>
      <c r="R4722" t="s">
        <v>63</v>
      </c>
      <c r="S4722" t="s">
        <v>88</v>
      </c>
      <c r="T4722" t="s">
        <v>9353</v>
      </c>
      <c r="U4722" t="s">
        <v>9354</v>
      </c>
      <c r="V4722" t="s">
        <v>1268</v>
      </c>
      <c r="W4722" t="s">
        <v>93</v>
      </c>
      <c r="X4722">
        <v>1</v>
      </c>
      <c r="Y4722">
        <v>5086</v>
      </c>
      <c r="Z4722">
        <v>2450</v>
      </c>
      <c r="AA4722">
        <v>0</v>
      </c>
      <c r="AB4722">
        <v>5852793</v>
      </c>
      <c r="AC4722" t="s">
        <v>47</v>
      </c>
      <c r="AD4722" t="str">
        <f>+VLOOKUP(T4722,items!$A$2:$D$1255,4,0)</f>
        <v>BANETA</v>
      </c>
      <c r="AE4722" t="str">
        <f>+VLOOKUP(T4722,Tabla1[],5,0)</f>
        <v>VERTICAL-GUAYA</v>
      </c>
      <c r="AF4722">
        <f t="shared" si="73"/>
        <v>3</v>
      </c>
    </row>
    <row r="4723" spans="1:32" x14ac:dyDescent="0.25">
      <c r="A4723">
        <v>101101</v>
      </c>
      <c r="B4723" t="s">
        <v>9347</v>
      </c>
      <c r="C4723" t="s">
        <v>33</v>
      </c>
      <c r="D4723">
        <v>0</v>
      </c>
      <c r="F4723" t="s">
        <v>5542</v>
      </c>
      <c r="G4723" t="s">
        <v>262</v>
      </c>
      <c r="H4723" t="s">
        <v>9348</v>
      </c>
      <c r="I4723" t="s">
        <v>9349</v>
      </c>
      <c r="J4723" t="s">
        <v>9350</v>
      </c>
      <c r="K4723" t="s">
        <v>9351</v>
      </c>
      <c r="L4723" t="s">
        <v>9352</v>
      </c>
      <c r="M4723" t="s">
        <v>268</v>
      </c>
      <c r="N4723" t="s">
        <v>7004</v>
      </c>
      <c r="O4723" t="s">
        <v>83</v>
      </c>
      <c r="P4723" t="s">
        <v>104</v>
      </c>
      <c r="Q4723" t="s">
        <v>5642</v>
      </c>
      <c r="R4723" t="s">
        <v>63</v>
      </c>
      <c r="S4723" t="s">
        <v>88</v>
      </c>
      <c r="T4723" t="s">
        <v>9353</v>
      </c>
      <c r="U4723" t="s">
        <v>9354</v>
      </c>
      <c r="V4723" t="s">
        <v>1268</v>
      </c>
      <c r="W4723" t="s">
        <v>93</v>
      </c>
      <c r="X4723">
        <v>1</v>
      </c>
      <c r="Y4723">
        <v>3545</v>
      </c>
      <c r="Z4723">
        <v>3090</v>
      </c>
      <c r="AA4723">
        <v>0</v>
      </c>
      <c r="AB4723">
        <v>5267817</v>
      </c>
      <c r="AC4723" t="s">
        <v>47</v>
      </c>
      <c r="AD4723" t="str">
        <f>+VLOOKUP(T4723,items!$A$2:$D$1255,4,0)</f>
        <v>BANETA</v>
      </c>
      <c r="AE4723" t="str">
        <f>+VLOOKUP(T4723,Tabla1[],5,0)</f>
        <v>VERTICAL-GUAYA</v>
      </c>
      <c r="AF4723">
        <f t="shared" si="73"/>
        <v>3</v>
      </c>
    </row>
    <row r="4724" spans="1:32" x14ac:dyDescent="0.25">
      <c r="A4724">
        <v>101101</v>
      </c>
      <c r="B4724" t="s">
        <v>9347</v>
      </c>
      <c r="C4724" t="s">
        <v>33</v>
      </c>
      <c r="D4724">
        <v>0</v>
      </c>
      <c r="F4724" t="s">
        <v>5542</v>
      </c>
      <c r="G4724" t="s">
        <v>262</v>
      </c>
      <c r="H4724" t="s">
        <v>9348</v>
      </c>
      <c r="I4724" t="s">
        <v>9349</v>
      </c>
      <c r="J4724" t="s">
        <v>9350</v>
      </c>
      <c r="K4724" t="s">
        <v>9351</v>
      </c>
      <c r="L4724" t="s">
        <v>9352</v>
      </c>
      <c r="M4724" t="s">
        <v>268</v>
      </c>
      <c r="N4724" t="s">
        <v>7004</v>
      </c>
      <c r="O4724" t="s">
        <v>83</v>
      </c>
      <c r="P4724" t="s">
        <v>104</v>
      </c>
      <c r="Q4724" t="s">
        <v>5642</v>
      </c>
      <c r="R4724" t="s">
        <v>63</v>
      </c>
      <c r="S4724" t="s">
        <v>88</v>
      </c>
      <c r="T4724" t="s">
        <v>3061</v>
      </c>
      <c r="U4724" t="s">
        <v>3062</v>
      </c>
      <c r="W4724" t="s">
        <v>93</v>
      </c>
      <c r="X4724">
        <v>1</v>
      </c>
      <c r="Y4724">
        <v>0</v>
      </c>
      <c r="Z4724">
        <v>0</v>
      </c>
      <c r="AA4724">
        <v>0</v>
      </c>
      <c r="AB4724">
        <v>88026</v>
      </c>
      <c r="AC4724" t="s">
        <v>47</v>
      </c>
      <c r="AD4724">
        <f>+VLOOKUP(T4724,items!$A$2:$D$1255,4,0)</f>
        <v>0</v>
      </c>
      <c r="AE4724">
        <f>+VLOOKUP(T4724,Tabla1[],5,0)</f>
        <v>0</v>
      </c>
      <c r="AF4724">
        <f t="shared" si="73"/>
        <v>3</v>
      </c>
    </row>
    <row r="4725" spans="1:32" x14ac:dyDescent="0.25">
      <c r="A4725">
        <v>101101</v>
      </c>
      <c r="B4725" t="s">
        <v>9347</v>
      </c>
      <c r="C4725" t="s">
        <v>33</v>
      </c>
      <c r="D4725">
        <v>0</v>
      </c>
      <c r="F4725" t="s">
        <v>5542</v>
      </c>
      <c r="G4725" t="s">
        <v>262</v>
      </c>
      <c r="H4725" t="s">
        <v>9348</v>
      </c>
      <c r="I4725" t="s">
        <v>9349</v>
      </c>
      <c r="J4725" t="s">
        <v>9350</v>
      </c>
      <c r="K4725" t="s">
        <v>9351</v>
      </c>
      <c r="L4725" t="s">
        <v>9352</v>
      </c>
      <c r="M4725" t="s">
        <v>268</v>
      </c>
      <c r="N4725" t="s">
        <v>7004</v>
      </c>
      <c r="O4725" t="s">
        <v>83</v>
      </c>
      <c r="P4725" t="s">
        <v>104</v>
      </c>
      <c r="Q4725" t="s">
        <v>5642</v>
      </c>
      <c r="R4725" t="s">
        <v>63</v>
      </c>
      <c r="S4725" t="s">
        <v>88</v>
      </c>
      <c r="T4725" t="s">
        <v>3063</v>
      </c>
      <c r="U4725" t="s">
        <v>3064</v>
      </c>
      <c r="W4725" t="s">
        <v>93</v>
      </c>
      <c r="X4725">
        <v>1</v>
      </c>
      <c r="Y4725">
        <v>0</v>
      </c>
      <c r="Z4725">
        <v>0</v>
      </c>
      <c r="AA4725">
        <v>0</v>
      </c>
      <c r="AB4725">
        <v>88026</v>
      </c>
      <c r="AC4725" t="s">
        <v>47</v>
      </c>
      <c r="AD4725">
        <f>+VLOOKUP(T4725,items!$A$2:$D$1255,4,0)</f>
        <v>0</v>
      </c>
      <c r="AE4725">
        <f>+VLOOKUP(T4725,Tabla1[],5,0)</f>
        <v>0</v>
      </c>
      <c r="AF4725">
        <f t="shared" si="73"/>
        <v>3</v>
      </c>
    </row>
    <row r="4726" spans="1:32" x14ac:dyDescent="0.25">
      <c r="A4726">
        <v>101101</v>
      </c>
      <c r="B4726" t="s">
        <v>9347</v>
      </c>
      <c r="C4726" t="s">
        <v>33</v>
      </c>
      <c r="D4726">
        <v>0</v>
      </c>
      <c r="F4726" t="s">
        <v>5542</v>
      </c>
      <c r="G4726" t="s">
        <v>262</v>
      </c>
      <c r="H4726" t="s">
        <v>9348</v>
      </c>
      <c r="I4726" t="s">
        <v>9349</v>
      </c>
      <c r="J4726" t="s">
        <v>9350</v>
      </c>
      <c r="K4726" t="s">
        <v>9351</v>
      </c>
      <c r="L4726" t="s">
        <v>9352</v>
      </c>
      <c r="M4726" t="s">
        <v>268</v>
      </c>
      <c r="N4726" t="s">
        <v>7004</v>
      </c>
      <c r="O4726" t="s">
        <v>83</v>
      </c>
      <c r="P4726" t="s">
        <v>104</v>
      </c>
      <c r="Q4726" t="s">
        <v>5642</v>
      </c>
      <c r="R4726" t="s">
        <v>63</v>
      </c>
      <c r="S4726" t="s">
        <v>88</v>
      </c>
      <c r="T4726" t="s">
        <v>94</v>
      </c>
      <c r="U4726" t="s">
        <v>95</v>
      </c>
      <c r="X4726">
        <v>1</v>
      </c>
      <c r="Y4726">
        <v>0</v>
      </c>
      <c r="Z4726">
        <v>0</v>
      </c>
      <c r="AA4726">
        <v>0</v>
      </c>
      <c r="AB4726">
        <v>700000</v>
      </c>
      <c r="AC4726" t="s">
        <v>47</v>
      </c>
      <c r="AD4726" t="e">
        <f>+VLOOKUP(T4726,items!$A$2:$D$1255,4,0)</f>
        <v>#N/A</v>
      </c>
      <c r="AE4726" t="e">
        <f>+VLOOKUP(T4726,Tabla1[],5,0)</f>
        <v>#N/A</v>
      </c>
      <c r="AF4726">
        <f t="shared" si="73"/>
        <v>3</v>
      </c>
    </row>
    <row r="4727" spans="1:32" x14ac:dyDescent="0.25">
      <c r="A4727">
        <v>101101</v>
      </c>
      <c r="B4727" t="s">
        <v>9347</v>
      </c>
      <c r="C4727" t="s">
        <v>33</v>
      </c>
      <c r="D4727">
        <v>0</v>
      </c>
      <c r="F4727" t="s">
        <v>5542</v>
      </c>
      <c r="G4727" t="s">
        <v>262</v>
      </c>
      <c r="H4727" t="s">
        <v>9348</v>
      </c>
      <c r="I4727" t="s">
        <v>9349</v>
      </c>
      <c r="J4727" t="s">
        <v>9350</v>
      </c>
      <c r="K4727" t="s">
        <v>9351</v>
      </c>
      <c r="L4727" t="s">
        <v>9352</v>
      </c>
      <c r="M4727" t="s">
        <v>268</v>
      </c>
      <c r="N4727" t="s">
        <v>7004</v>
      </c>
      <c r="O4727" t="s">
        <v>83</v>
      </c>
      <c r="P4727" t="s">
        <v>104</v>
      </c>
      <c r="Q4727" t="s">
        <v>5642</v>
      </c>
      <c r="R4727" t="s">
        <v>63</v>
      </c>
      <c r="S4727" t="s">
        <v>88</v>
      </c>
      <c r="T4727" t="s">
        <v>1096</v>
      </c>
      <c r="U4727" t="s">
        <v>1097</v>
      </c>
      <c r="X4727">
        <v>1</v>
      </c>
      <c r="Y4727">
        <v>0</v>
      </c>
      <c r="Z4727">
        <v>0</v>
      </c>
      <c r="AA4727">
        <v>0</v>
      </c>
      <c r="AB4727">
        <v>300000</v>
      </c>
      <c r="AC4727" t="s">
        <v>47</v>
      </c>
      <c r="AD4727" t="e">
        <f>+VLOOKUP(T4727,items!$A$2:$D$1255,4,0)</f>
        <v>#N/A</v>
      </c>
      <c r="AE4727" t="e">
        <f>+VLOOKUP(T4727,Tabla1[],5,0)</f>
        <v>#N/A</v>
      </c>
      <c r="AF4727">
        <f t="shared" si="73"/>
        <v>3</v>
      </c>
    </row>
    <row r="4728" spans="1:32" x14ac:dyDescent="0.25">
      <c r="A4728">
        <v>101102</v>
      </c>
      <c r="B4728" t="s">
        <v>5176</v>
      </c>
      <c r="C4728" t="s">
        <v>75</v>
      </c>
      <c r="D4728">
        <v>0</v>
      </c>
      <c r="F4728" t="s">
        <v>5542</v>
      </c>
      <c r="G4728" t="s">
        <v>5125</v>
      </c>
      <c r="H4728" t="s">
        <v>9355</v>
      </c>
      <c r="I4728" t="s">
        <v>37</v>
      </c>
      <c r="J4728" t="s">
        <v>9356</v>
      </c>
      <c r="K4728" t="s">
        <v>9357</v>
      </c>
      <c r="L4728" t="s">
        <v>37</v>
      </c>
      <c r="M4728" t="s">
        <v>7943</v>
      </c>
      <c r="N4728" t="s">
        <v>7943</v>
      </c>
      <c r="O4728" t="s">
        <v>2612</v>
      </c>
      <c r="P4728" t="s">
        <v>7384</v>
      </c>
      <c r="Q4728" t="s">
        <v>7384</v>
      </c>
      <c r="R4728" t="s">
        <v>43</v>
      </c>
      <c r="S4728" t="s">
        <v>164</v>
      </c>
      <c r="T4728" t="s">
        <v>6309</v>
      </c>
      <c r="U4728" t="s">
        <v>6310</v>
      </c>
      <c r="X4728">
        <v>6</v>
      </c>
      <c r="Y4728">
        <v>0</v>
      </c>
      <c r="Z4728">
        <v>0</v>
      </c>
      <c r="AA4728">
        <v>0</v>
      </c>
      <c r="AB4728">
        <v>7800</v>
      </c>
      <c r="AC4728" t="s">
        <v>47</v>
      </c>
      <c r="AD4728">
        <f>+VLOOKUP(T4728,items!$A$2:$D$1255,4,0)</f>
        <v>0</v>
      </c>
      <c r="AE4728">
        <f>+VLOOKUP(T4728,Tabla1[],5,0)</f>
        <v>0</v>
      </c>
      <c r="AF4728">
        <f t="shared" si="73"/>
        <v>2</v>
      </c>
    </row>
    <row r="4729" spans="1:32" x14ac:dyDescent="0.25">
      <c r="A4729">
        <v>101102</v>
      </c>
      <c r="B4729" t="s">
        <v>5176</v>
      </c>
      <c r="C4729" t="s">
        <v>75</v>
      </c>
      <c r="D4729">
        <v>0</v>
      </c>
      <c r="F4729" t="s">
        <v>5542</v>
      </c>
      <c r="G4729" t="s">
        <v>5125</v>
      </c>
      <c r="H4729" t="s">
        <v>9355</v>
      </c>
      <c r="I4729" t="s">
        <v>37</v>
      </c>
      <c r="J4729" t="s">
        <v>9356</v>
      </c>
      <c r="K4729" t="s">
        <v>9357</v>
      </c>
      <c r="L4729" t="s">
        <v>37</v>
      </c>
      <c r="M4729" t="s">
        <v>7943</v>
      </c>
      <c r="N4729" t="s">
        <v>7943</v>
      </c>
      <c r="O4729" t="s">
        <v>2612</v>
      </c>
      <c r="P4729" t="s">
        <v>7384</v>
      </c>
      <c r="Q4729" t="s">
        <v>7384</v>
      </c>
      <c r="R4729" t="s">
        <v>43</v>
      </c>
      <c r="S4729" t="s">
        <v>164</v>
      </c>
      <c r="T4729" t="s">
        <v>1290</v>
      </c>
      <c r="U4729" t="s">
        <v>1291</v>
      </c>
      <c r="X4729">
        <v>3</v>
      </c>
      <c r="Y4729">
        <v>0</v>
      </c>
      <c r="Z4729">
        <v>0</v>
      </c>
      <c r="AA4729">
        <v>0</v>
      </c>
      <c r="AB4729">
        <v>191700</v>
      </c>
      <c r="AC4729" t="s">
        <v>47</v>
      </c>
      <c r="AD4729">
        <f>+VLOOKUP(T4729,items!$A$2:$D$1255,4,0)</f>
        <v>0</v>
      </c>
      <c r="AE4729">
        <f>+VLOOKUP(T4729,Tabla1[],5,0)</f>
        <v>0</v>
      </c>
      <c r="AF4729">
        <f t="shared" si="73"/>
        <v>2</v>
      </c>
    </row>
    <row r="4730" spans="1:32" x14ac:dyDescent="0.25">
      <c r="A4730">
        <v>101102</v>
      </c>
      <c r="B4730" t="s">
        <v>5176</v>
      </c>
      <c r="C4730" t="s">
        <v>75</v>
      </c>
      <c r="D4730">
        <v>0</v>
      </c>
      <c r="F4730" t="s">
        <v>5542</v>
      </c>
      <c r="G4730" t="s">
        <v>5125</v>
      </c>
      <c r="H4730" t="s">
        <v>9355</v>
      </c>
      <c r="I4730" t="s">
        <v>37</v>
      </c>
      <c r="J4730" t="s">
        <v>9356</v>
      </c>
      <c r="K4730" t="s">
        <v>9357</v>
      </c>
      <c r="L4730" t="s">
        <v>37</v>
      </c>
      <c r="M4730" t="s">
        <v>7943</v>
      </c>
      <c r="N4730" t="s">
        <v>7943</v>
      </c>
      <c r="O4730" t="s">
        <v>2612</v>
      </c>
      <c r="P4730" t="s">
        <v>7384</v>
      </c>
      <c r="Q4730" t="s">
        <v>7384</v>
      </c>
      <c r="R4730" t="s">
        <v>43</v>
      </c>
      <c r="S4730" t="s">
        <v>164</v>
      </c>
      <c r="T4730" t="s">
        <v>1126</v>
      </c>
      <c r="U4730" t="s">
        <v>1127</v>
      </c>
      <c r="X4730">
        <v>1</v>
      </c>
      <c r="Y4730">
        <v>0</v>
      </c>
      <c r="Z4730">
        <v>0</v>
      </c>
      <c r="AA4730">
        <v>0</v>
      </c>
      <c r="AB4730">
        <v>50420</v>
      </c>
      <c r="AC4730" t="s">
        <v>47</v>
      </c>
      <c r="AD4730">
        <f>+VLOOKUP(T4730,items!$A$2:$D$1255,4,0)</f>
        <v>0</v>
      </c>
      <c r="AE4730">
        <f>+VLOOKUP(T4730,Tabla1[],5,0)</f>
        <v>0</v>
      </c>
      <c r="AF4730">
        <f t="shared" si="73"/>
        <v>2</v>
      </c>
    </row>
    <row r="4731" spans="1:32" x14ac:dyDescent="0.25">
      <c r="A4731">
        <v>101102</v>
      </c>
      <c r="B4731" t="s">
        <v>5176</v>
      </c>
      <c r="C4731" t="s">
        <v>75</v>
      </c>
      <c r="D4731">
        <v>0</v>
      </c>
      <c r="F4731" t="s">
        <v>5542</v>
      </c>
      <c r="G4731" t="s">
        <v>5125</v>
      </c>
      <c r="H4731" t="s">
        <v>9355</v>
      </c>
      <c r="I4731" t="s">
        <v>37</v>
      </c>
      <c r="J4731" t="s">
        <v>9356</v>
      </c>
      <c r="K4731" t="s">
        <v>9357</v>
      </c>
      <c r="L4731" t="s">
        <v>37</v>
      </c>
      <c r="M4731" t="s">
        <v>7943</v>
      </c>
      <c r="N4731" t="s">
        <v>7943</v>
      </c>
      <c r="O4731" t="s">
        <v>2612</v>
      </c>
      <c r="P4731" t="s">
        <v>7384</v>
      </c>
      <c r="Q4731" t="s">
        <v>7384</v>
      </c>
      <c r="R4731" t="s">
        <v>43</v>
      </c>
      <c r="S4731" t="s">
        <v>164</v>
      </c>
      <c r="T4731" t="s">
        <v>6311</v>
      </c>
      <c r="U4731" t="s">
        <v>6312</v>
      </c>
      <c r="X4731">
        <v>6</v>
      </c>
      <c r="Y4731">
        <v>0</v>
      </c>
      <c r="Z4731">
        <v>0</v>
      </c>
      <c r="AA4731">
        <v>0</v>
      </c>
      <c r="AB4731">
        <v>2400</v>
      </c>
      <c r="AC4731" t="s">
        <v>47</v>
      </c>
      <c r="AD4731">
        <f>+VLOOKUP(T4731,items!$A$2:$D$1255,4,0)</f>
        <v>0</v>
      </c>
      <c r="AE4731">
        <f>+VLOOKUP(T4731,Tabla1[],5,0)</f>
        <v>0</v>
      </c>
      <c r="AF4731">
        <f t="shared" si="73"/>
        <v>2</v>
      </c>
    </row>
    <row r="4732" spans="1:32" x14ac:dyDescent="0.25">
      <c r="A4732">
        <v>101109</v>
      </c>
      <c r="B4732" t="s">
        <v>2714</v>
      </c>
      <c r="C4732" t="s">
        <v>75</v>
      </c>
      <c r="D4732">
        <v>0</v>
      </c>
      <c r="F4732" t="s">
        <v>5542</v>
      </c>
      <c r="G4732" t="s">
        <v>5125</v>
      </c>
      <c r="H4732" t="s">
        <v>9358</v>
      </c>
      <c r="I4732" t="s">
        <v>37</v>
      </c>
      <c r="J4732" t="s">
        <v>9359</v>
      </c>
      <c r="K4732" t="s">
        <v>9360</v>
      </c>
      <c r="L4732" t="s">
        <v>37</v>
      </c>
      <c r="M4732" t="s">
        <v>7943</v>
      </c>
      <c r="N4732" t="s">
        <v>7943</v>
      </c>
      <c r="O4732" t="s">
        <v>2612</v>
      </c>
      <c r="P4732" t="s">
        <v>7384</v>
      </c>
      <c r="Q4732" t="s">
        <v>7384</v>
      </c>
      <c r="R4732" t="s">
        <v>127</v>
      </c>
      <c r="S4732" t="s">
        <v>164</v>
      </c>
      <c r="T4732" t="s">
        <v>6309</v>
      </c>
      <c r="U4732" t="s">
        <v>6310</v>
      </c>
      <c r="X4732">
        <v>10</v>
      </c>
      <c r="Y4732">
        <v>0</v>
      </c>
      <c r="Z4732">
        <v>0</v>
      </c>
      <c r="AA4732">
        <v>0</v>
      </c>
      <c r="AB4732">
        <v>13000</v>
      </c>
      <c r="AC4732" t="s">
        <v>47</v>
      </c>
      <c r="AD4732">
        <f>+VLOOKUP(T4732,items!$A$2:$D$1255,4,0)</f>
        <v>0</v>
      </c>
      <c r="AE4732">
        <f>+VLOOKUP(T4732,Tabla1[],5,0)</f>
        <v>0</v>
      </c>
      <c r="AF4732">
        <f t="shared" si="73"/>
        <v>2</v>
      </c>
    </row>
    <row r="4733" spans="1:32" x14ac:dyDescent="0.25">
      <c r="A4733">
        <v>101109</v>
      </c>
      <c r="B4733" t="s">
        <v>2714</v>
      </c>
      <c r="C4733" t="s">
        <v>75</v>
      </c>
      <c r="D4733">
        <v>0</v>
      </c>
      <c r="F4733" t="s">
        <v>5542</v>
      </c>
      <c r="G4733" t="s">
        <v>5125</v>
      </c>
      <c r="H4733" t="s">
        <v>9358</v>
      </c>
      <c r="I4733" t="s">
        <v>37</v>
      </c>
      <c r="J4733" t="s">
        <v>9359</v>
      </c>
      <c r="K4733" t="s">
        <v>9360</v>
      </c>
      <c r="L4733" t="s">
        <v>37</v>
      </c>
      <c r="M4733" t="s">
        <v>7943</v>
      </c>
      <c r="N4733" t="s">
        <v>7943</v>
      </c>
      <c r="O4733" t="s">
        <v>2612</v>
      </c>
      <c r="P4733" t="s">
        <v>7384</v>
      </c>
      <c r="Q4733" t="s">
        <v>7384</v>
      </c>
      <c r="R4733" t="s">
        <v>127</v>
      </c>
      <c r="S4733" t="s">
        <v>164</v>
      </c>
      <c r="T4733" t="s">
        <v>1290</v>
      </c>
      <c r="U4733" t="s">
        <v>1291</v>
      </c>
      <c r="X4733">
        <v>5</v>
      </c>
      <c r="Y4733">
        <v>0</v>
      </c>
      <c r="Z4733">
        <v>0</v>
      </c>
      <c r="AA4733">
        <v>0</v>
      </c>
      <c r="AB4733">
        <v>319500</v>
      </c>
      <c r="AC4733" t="s">
        <v>47</v>
      </c>
      <c r="AD4733">
        <f>+VLOOKUP(T4733,items!$A$2:$D$1255,4,0)</f>
        <v>0</v>
      </c>
      <c r="AE4733">
        <f>+VLOOKUP(T4733,Tabla1[],5,0)</f>
        <v>0</v>
      </c>
      <c r="AF4733">
        <f t="shared" si="73"/>
        <v>2</v>
      </c>
    </row>
    <row r="4734" spans="1:32" x14ac:dyDescent="0.25">
      <c r="A4734">
        <v>101109</v>
      </c>
      <c r="B4734" t="s">
        <v>2714</v>
      </c>
      <c r="C4734" t="s">
        <v>75</v>
      </c>
      <c r="D4734">
        <v>0</v>
      </c>
      <c r="F4734" t="s">
        <v>5542</v>
      </c>
      <c r="G4734" t="s">
        <v>5125</v>
      </c>
      <c r="H4734" t="s">
        <v>9358</v>
      </c>
      <c r="I4734" t="s">
        <v>37</v>
      </c>
      <c r="J4734" t="s">
        <v>9359</v>
      </c>
      <c r="K4734" t="s">
        <v>9360</v>
      </c>
      <c r="L4734" t="s">
        <v>37</v>
      </c>
      <c r="M4734" t="s">
        <v>7943</v>
      </c>
      <c r="N4734" t="s">
        <v>7943</v>
      </c>
      <c r="O4734" t="s">
        <v>2612</v>
      </c>
      <c r="P4734" t="s">
        <v>7384</v>
      </c>
      <c r="Q4734" t="s">
        <v>7384</v>
      </c>
      <c r="R4734" t="s">
        <v>127</v>
      </c>
      <c r="S4734" t="s">
        <v>164</v>
      </c>
      <c r="T4734" t="s">
        <v>6311</v>
      </c>
      <c r="U4734" t="s">
        <v>6312</v>
      </c>
      <c r="X4734">
        <v>10</v>
      </c>
      <c r="Y4734">
        <v>0</v>
      </c>
      <c r="Z4734">
        <v>0</v>
      </c>
      <c r="AA4734">
        <v>0</v>
      </c>
      <c r="AB4734">
        <v>4000</v>
      </c>
      <c r="AC4734" t="s">
        <v>47</v>
      </c>
      <c r="AD4734">
        <f>+VLOOKUP(T4734,items!$A$2:$D$1255,4,0)</f>
        <v>0</v>
      </c>
      <c r="AE4734">
        <f>+VLOOKUP(T4734,Tabla1[],5,0)</f>
        <v>0</v>
      </c>
      <c r="AF4734">
        <f t="shared" si="73"/>
        <v>2</v>
      </c>
    </row>
    <row r="4735" spans="1:32" x14ac:dyDescent="0.25">
      <c r="A4735">
        <v>101109</v>
      </c>
      <c r="B4735" t="s">
        <v>2714</v>
      </c>
      <c r="C4735" t="s">
        <v>75</v>
      </c>
      <c r="D4735">
        <v>0</v>
      </c>
      <c r="F4735" t="s">
        <v>5542</v>
      </c>
      <c r="G4735" t="s">
        <v>5125</v>
      </c>
      <c r="H4735" t="s">
        <v>9358</v>
      </c>
      <c r="I4735" t="s">
        <v>37</v>
      </c>
      <c r="J4735" t="s">
        <v>9359</v>
      </c>
      <c r="K4735" t="s">
        <v>9360</v>
      </c>
      <c r="L4735" t="s">
        <v>37</v>
      </c>
      <c r="M4735" t="s">
        <v>7943</v>
      </c>
      <c r="N4735" t="s">
        <v>7943</v>
      </c>
      <c r="O4735" t="s">
        <v>2612</v>
      </c>
      <c r="P4735" t="s">
        <v>7384</v>
      </c>
      <c r="Q4735" t="s">
        <v>7384</v>
      </c>
      <c r="R4735" t="s">
        <v>127</v>
      </c>
      <c r="S4735" t="s">
        <v>164</v>
      </c>
      <c r="T4735" t="s">
        <v>2989</v>
      </c>
      <c r="U4735" t="s">
        <v>688</v>
      </c>
      <c r="X4735">
        <v>30</v>
      </c>
      <c r="Y4735">
        <v>0</v>
      </c>
      <c r="Z4735">
        <v>0</v>
      </c>
      <c r="AA4735">
        <v>0</v>
      </c>
      <c r="AB4735">
        <v>1578000</v>
      </c>
      <c r="AC4735" t="s">
        <v>47</v>
      </c>
      <c r="AD4735">
        <f>+VLOOKUP(T4735,items!$A$2:$D$1255,4,0)</f>
        <v>0</v>
      </c>
      <c r="AE4735">
        <f>+VLOOKUP(T4735,Tabla1[],5,0)</f>
        <v>0</v>
      </c>
      <c r="AF4735">
        <f t="shared" si="73"/>
        <v>2</v>
      </c>
    </row>
    <row r="4736" spans="1:32" x14ac:dyDescent="0.25">
      <c r="A4736">
        <v>101116</v>
      </c>
      <c r="B4736" t="s">
        <v>9361</v>
      </c>
      <c r="C4736" t="s">
        <v>75</v>
      </c>
      <c r="D4736">
        <v>0</v>
      </c>
      <c r="F4736" t="s">
        <v>5542</v>
      </c>
      <c r="G4736" t="s">
        <v>5125</v>
      </c>
      <c r="H4736" t="s">
        <v>9362</v>
      </c>
      <c r="I4736" t="s">
        <v>37</v>
      </c>
      <c r="J4736" t="s">
        <v>9363</v>
      </c>
      <c r="K4736" t="s">
        <v>9364</v>
      </c>
      <c r="L4736" t="s">
        <v>9365</v>
      </c>
      <c r="M4736" t="s">
        <v>7766</v>
      </c>
      <c r="N4736" t="s">
        <v>7766</v>
      </c>
      <c r="O4736" t="s">
        <v>98</v>
      </c>
      <c r="P4736" t="s">
        <v>761</v>
      </c>
      <c r="Q4736" t="s">
        <v>7899</v>
      </c>
      <c r="R4736" t="s">
        <v>127</v>
      </c>
      <c r="S4736" t="s">
        <v>128</v>
      </c>
      <c r="T4736" t="s">
        <v>2457</v>
      </c>
      <c r="U4736" t="s">
        <v>9076</v>
      </c>
      <c r="V4736" t="s">
        <v>1168</v>
      </c>
      <c r="X4736">
        <v>1</v>
      </c>
      <c r="Y4736">
        <v>0</v>
      </c>
      <c r="Z4736">
        <v>0</v>
      </c>
      <c r="AA4736">
        <v>0</v>
      </c>
      <c r="AB4736">
        <v>2195370</v>
      </c>
      <c r="AC4736" t="s">
        <v>47</v>
      </c>
      <c r="AD4736">
        <f>+VLOOKUP(T4736,items!$A$2:$D$1255,4,0)</f>
        <v>0</v>
      </c>
      <c r="AE4736">
        <f>+VLOOKUP(T4736,Tabla1[],5,0)</f>
        <v>0</v>
      </c>
      <c r="AF4736">
        <f t="shared" si="73"/>
        <v>3</v>
      </c>
    </row>
    <row r="4737" spans="1:34" x14ac:dyDescent="0.25">
      <c r="A4737">
        <v>101116</v>
      </c>
      <c r="B4737" t="s">
        <v>9361</v>
      </c>
      <c r="C4737" t="s">
        <v>75</v>
      </c>
      <c r="D4737">
        <v>0</v>
      </c>
      <c r="F4737" t="s">
        <v>5542</v>
      </c>
      <c r="G4737" t="s">
        <v>5125</v>
      </c>
      <c r="H4737" t="s">
        <v>9362</v>
      </c>
      <c r="I4737" t="s">
        <v>37</v>
      </c>
      <c r="J4737" t="s">
        <v>9363</v>
      </c>
      <c r="K4737" t="s">
        <v>9364</v>
      </c>
      <c r="L4737" t="s">
        <v>9365</v>
      </c>
      <c r="M4737" t="s">
        <v>7766</v>
      </c>
      <c r="N4737" t="s">
        <v>7766</v>
      </c>
      <c r="O4737" t="s">
        <v>98</v>
      </c>
      <c r="P4737" t="s">
        <v>761</v>
      </c>
      <c r="Q4737" t="s">
        <v>7899</v>
      </c>
      <c r="R4737" t="s">
        <v>127</v>
      </c>
      <c r="S4737" t="s">
        <v>128</v>
      </c>
      <c r="T4737" t="s">
        <v>392</v>
      </c>
      <c r="U4737" t="s">
        <v>393</v>
      </c>
      <c r="X4737">
        <v>1</v>
      </c>
      <c r="Y4737">
        <v>0</v>
      </c>
      <c r="Z4737">
        <v>0</v>
      </c>
      <c r="AA4737">
        <v>0</v>
      </c>
      <c r="AB4737">
        <v>40000</v>
      </c>
      <c r="AC4737" t="s">
        <v>47</v>
      </c>
      <c r="AD4737" t="e">
        <f>+VLOOKUP(T4737,items!$A$2:$D$1255,4,0)</f>
        <v>#N/A</v>
      </c>
      <c r="AE4737" t="e">
        <f>+VLOOKUP(T4737,Tabla1[],5,0)</f>
        <v>#N/A</v>
      </c>
      <c r="AF4737">
        <f t="shared" si="73"/>
        <v>3</v>
      </c>
    </row>
    <row r="4738" spans="1:34" x14ac:dyDescent="0.25">
      <c r="A4738">
        <v>101121</v>
      </c>
      <c r="B4738" t="s">
        <v>9366</v>
      </c>
      <c r="C4738" t="s">
        <v>1065</v>
      </c>
      <c r="D4738">
        <v>0</v>
      </c>
      <c r="F4738" t="s">
        <v>5542</v>
      </c>
      <c r="G4738" t="s">
        <v>7766</v>
      </c>
      <c r="H4738" t="s">
        <v>9367</v>
      </c>
      <c r="I4738" t="s">
        <v>37</v>
      </c>
      <c r="J4738" t="s">
        <v>37</v>
      </c>
      <c r="K4738" t="s">
        <v>9368</v>
      </c>
      <c r="L4738" t="s">
        <v>37</v>
      </c>
      <c r="M4738" t="s">
        <v>2612</v>
      </c>
      <c r="N4738" t="s">
        <v>2612</v>
      </c>
      <c r="O4738" t="s">
        <v>104</v>
      </c>
      <c r="P4738" t="s">
        <v>270</v>
      </c>
      <c r="Q4738" t="s">
        <v>104</v>
      </c>
      <c r="R4738" t="s">
        <v>127</v>
      </c>
      <c r="S4738" t="s">
        <v>128</v>
      </c>
      <c r="T4738" t="s">
        <v>7326</v>
      </c>
      <c r="U4738" t="s">
        <v>7327</v>
      </c>
      <c r="X4738">
        <v>1</v>
      </c>
      <c r="Y4738">
        <v>0</v>
      </c>
      <c r="Z4738">
        <v>0</v>
      </c>
      <c r="AA4738">
        <v>0</v>
      </c>
      <c r="AB4738">
        <v>75150</v>
      </c>
      <c r="AC4738" t="s">
        <v>47</v>
      </c>
      <c r="AD4738">
        <f>+VLOOKUP(T4738,items!$A$2:$D$1255,4,0)</f>
        <v>0</v>
      </c>
      <c r="AE4738">
        <f>+VLOOKUP(T4738,Tabla1[],5,0)</f>
        <v>0</v>
      </c>
      <c r="AF4738">
        <f t="shared" ref="AF4738:AF4801" si="74">+MONTH(O4738)</f>
        <v>3</v>
      </c>
    </row>
    <row r="4739" spans="1:34" x14ac:dyDescent="0.25">
      <c r="A4739">
        <v>101121</v>
      </c>
      <c r="B4739" t="s">
        <v>9366</v>
      </c>
      <c r="C4739" t="s">
        <v>1065</v>
      </c>
      <c r="D4739">
        <v>0</v>
      </c>
      <c r="F4739" t="s">
        <v>5542</v>
      </c>
      <c r="G4739" t="s">
        <v>7766</v>
      </c>
      <c r="H4739" t="s">
        <v>9367</v>
      </c>
      <c r="I4739" t="s">
        <v>37</v>
      </c>
      <c r="J4739" t="s">
        <v>37</v>
      </c>
      <c r="K4739" t="s">
        <v>9368</v>
      </c>
      <c r="L4739" t="s">
        <v>37</v>
      </c>
      <c r="M4739" t="s">
        <v>2612</v>
      </c>
      <c r="N4739" t="s">
        <v>2612</v>
      </c>
      <c r="O4739" t="s">
        <v>104</v>
      </c>
      <c r="P4739" t="s">
        <v>270</v>
      </c>
      <c r="Q4739" t="s">
        <v>104</v>
      </c>
      <c r="R4739" t="s">
        <v>127</v>
      </c>
      <c r="S4739" t="s">
        <v>128</v>
      </c>
      <c r="T4739" t="s">
        <v>314</v>
      </c>
      <c r="U4739" t="s">
        <v>315</v>
      </c>
      <c r="X4739">
        <v>1</v>
      </c>
      <c r="Y4739">
        <v>0</v>
      </c>
      <c r="Z4739">
        <v>0</v>
      </c>
      <c r="AA4739">
        <v>0</v>
      </c>
      <c r="AB4739">
        <v>20000</v>
      </c>
      <c r="AC4739" t="s">
        <v>47</v>
      </c>
      <c r="AD4739">
        <f>+VLOOKUP(T4739,items!$A$2:$D$1255,4,0)</f>
        <v>0</v>
      </c>
      <c r="AE4739">
        <f>+VLOOKUP(T4739,Tabla1[],5,0)</f>
        <v>0</v>
      </c>
      <c r="AF4739">
        <f t="shared" si="74"/>
        <v>3</v>
      </c>
    </row>
    <row r="4740" spans="1:34" x14ac:dyDescent="0.25">
      <c r="A4740">
        <v>101134</v>
      </c>
      <c r="B4740" t="s">
        <v>3603</v>
      </c>
      <c r="C4740" t="s">
        <v>75</v>
      </c>
      <c r="D4740">
        <v>0</v>
      </c>
      <c r="F4740" t="s">
        <v>5125</v>
      </c>
      <c r="G4740" t="s">
        <v>7384</v>
      </c>
      <c r="H4740" t="s">
        <v>9369</v>
      </c>
      <c r="I4740" t="s">
        <v>9370</v>
      </c>
      <c r="J4740" t="s">
        <v>9371</v>
      </c>
      <c r="K4740" t="s">
        <v>9372</v>
      </c>
      <c r="L4740" t="s">
        <v>9373</v>
      </c>
      <c r="M4740" t="s">
        <v>2801</v>
      </c>
      <c r="N4740" t="s">
        <v>5513</v>
      </c>
      <c r="O4740" t="s">
        <v>9374</v>
      </c>
      <c r="P4740" t="s">
        <v>9375</v>
      </c>
      <c r="Q4740" t="s">
        <v>9376</v>
      </c>
      <c r="R4740" t="s">
        <v>127</v>
      </c>
      <c r="S4740" t="s">
        <v>272</v>
      </c>
      <c r="T4740" t="s">
        <v>1519</v>
      </c>
      <c r="U4740" t="s">
        <v>1520</v>
      </c>
      <c r="V4740" t="s">
        <v>244</v>
      </c>
      <c r="W4740" t="s">
        <v>1088</v>
      </c>
      <c r="X4740">
        <v>1</v>
      </c>
      <c r="Y4740">
        <v>5950</v>
      </c>
      <c r="Z4740">
        <v>0</v>
      </c>
      <c r="AA4740">
        <v>4922</v>
      </c>
      <c r="AB4740" s="14">
        <v>8890364.1600000001</v>
      </c>
      <c r="AC4740" t="s">
        <v>47</v>
      </c>
      <c r="AD4740" t="str">
        <f>+VLOOKUP(T4740,items!$A$2:$D$1255,4,0)</f>
        <v>PERGOLA</v>
      </c>
      <c r="AE4740" t="str">
        <f>+VLOOKUP(T4740,Tabla1[],5,0)</f>
        <v>PERGOLITE</v>
      </c>
      <c r="AF4740">
        <f t="shared" si="74"/>
        <v>6</v>
      </c>
      <c r="AG4740">
        <v>3816</v>
      </c>
      <c r="AH4740" s="14">
        <v>8890364.1600000001</v>
      </c>
    </row>
    <row r="4741" spans="1:34" x14ac:dyDescent="0.25">
      <c r="A4741">
        <v>101135</v>
      </c>
      <c r="B4741" t="s">
        <v>9377</v>
      </c>
      <c r="C4741" t="s">
        <v>75</v>
      </c>
      <c r="D4741">
        <v>0</v>
      </c>
      <c r="F4741" t="s">
        <v>5125</v>
      </c>
      <c r="G4741" t="s">
        <v>8032</v>
      </c>
      <c r="H4741" t="s">
        <v>9378</v>
      </c>
      <c r="I4741" t="s">
        <v>37</v>
      </c>
      <c r="J4741" t="s">
        <v>9379</v>
      </c>
      <c r="K4741" t="s">
        <v>9380</v>
      </c>
      <c r="L4741" t="s">
        <v>9381</v>
      </c>
      <c r="M4741" t="s">
        <v>262</v>
      </c>
      <c r="N4741" t="s">
        <v>262</v>
      </c>
      <c r="O4741" t="s">
        <v>7004</v>
      </c>
      <c r="P4741" t="s">
        <v>8689</v>
      </c>
      <c r="Q4741" t="s">
        <v>5511</v>
      </c>
      <c r="R4741" t="s">
        <v>127</v>
      </c>
      <c r="S4741" t="s">
        <v>88</v>
      </c>
      <c r="T4741" t="s">
        <v>1557</v>
      </c>
      <c r="U4741" t="s">
        <v>1558</v>
      </c>
      <c r="X4741">
        <v>4</v>
      </c>
      <c r="Y4741">
        <v>0</v>
      </c>
      <c r="Z4741">
        <v>0</v>
      </c>
      <c r="AA4741">
        <v>0</v>
      </c>
      <c r="AB4741">
        <v>238000</v>
      </c>
      <c r="AC4741" t="s">
        <v>47</v>
      </c>
      <c r="AD4741">
        <f>+VLOOKUP(T4741,items!$A$2:$D$1255,4,0)</f>
        <v>0</v>
      </c>
      <c r="AE4741">
        <f>+VLOOKUP(T4741,Tabla1[],5,0)</f>
        <v>0</v>
      </c>
      <c r="AF4741">
        <f t="shared" si="74"/>
        <v>2</v>
      </c>
    </row>
    <row r="4742" spans="1:34" x14ac:dyDescent="0.25">
      <c r="A4742">
        <v>101135</v>
      </c>
      <c r="B4742" t="s">
        <v>9377</v>
      </c>
      <c r="C4742" t="s">
        <v>75</v>
      </c>
      <c r="D4742">
        <v>0</v>
      </c>
      <c r="F4742" t="s">
        <v>5125</v>
      </c>
      <c r="G4742" t="s">
        <v>8032</v>
      </c>
      <c r="H4742" t="s">
        <v>9378</v>
      </c>
      <c r="I4742" t="s">
        <v>37</v>
      </c>
      <c r="J4742" t="s">
        <v>9379</v>
      </c>
      <c r="K4742" t="s">
        <v>9380</v>
      </c>
      <c r="L4742" t="s">
        <v>9381</v>
      </c>
      <c r="M4742" t="s">
        <v>262</v>
      </c>
      <c r="N4742" t="s">
        <v>262</v>
      </c>
      <c r="O4742" t="s">
        <v>7004</v>
      </c>
      <c r="P4742" t="s">
        <v>8689</v>
      </c>
      <c r="Q4742" t="s">
        <v>5511</v>
      </c>
      <c r="R4742" t="s">
        <v>127</v>
      </c>
      <c r="S4742" t="s">
        <v>88</v>
      </c>
      <c r="T4742" t="s">
        <v>8578</v>
      </c>
      <c r="U4742" t="s">
        <v>8579</v>
      </c>
      <c r="X4742">
        <v>4</v>
      </c>
      <c r="Y4742">
        <v>0</v>
      </c>
      <c r="Z4742">
        <v>0</v>
      </c>
      <c r="AA4742">
        <v>0</v>
      </c>
      <c r="AB4742">
        <v>78200</v>
      </c>
      <c r="AC4742" t="s">
        <v>47</v>
      </c>
      <c r="AD4742">
        <f>+VLOOKUP(T4742,items!$A$2:$D$1255,4,0)</f>
        <v>0</v>
      </c>
      <c r="AE4742">
        <f>+VLOOKUP(T4742,Tabla1[],5,0)</f>
        <v>0</v>
      </c>
      <c r="AF4742">
        <f t="shared" si="74"/>
        <v>2</v>
      </c>
    </row>
    <row r="4743" spans="1:34" x14ac:dyDescent="0.25">
      <c r="A4743">
        <v>101135</v>
      </c>
      <c r="B4743" t="s">
        <v>9377</v>
      </c>
      <c r="C4743" t="s">
        <v>75</v>
      </c>
      <c r="D4743">
        <v>0</v>
      </c>
      <c r="F4743" t="s">
        <v>5125</v>
      </c>
      <c r="G4743" t="s">
        <v>8032</v>
      </c>
      <c r="H4743" t="s">
        <v>9378</v>
      </c>
      <c r="I4743" t="s">
        <v>37</v>
      </c>
      <c r="J4743" t="s">
        <v>9379</v>
      </c>
      <c r="K4743" t="s">
        <v>9380</v>
      </c>
      <c r="L4743" t="s">
        <v>9381</v>
      </c>
      <c r="M4743" t="s">
        <v>262</v>
      </c>
      <c r="N4743" t="s">
        <v>262</v>
      </c>
      <c r="O4743" t="s">
        <v>7004</v>
      </c>
      <c r="P4743" t="s">
        <v>8689</v>
      </c>
      <c r="Q4743" t="s">
        <v>5511</v>
      </c>
      <c r="R4743" t="s">
        <v>127</v>
      </c>
      <c r="S4743" t="s">
        <v>88</v>
      </c>
      <c r="T4743" t="s">
        <v>2336</v>
      </c>
      <c r="U4743" t="s">
        <v>2337</v>
      </c>
      <c r="X4743">
        <v>2</v>
      </c>
      <c r="Y4743">
        <v>0</v>
      </c>
      <c r="Z4743">
        <v>0</v>
      </c>
      <c r="AA4743">
        <v>0</v>
      </c>
      <c r="AB4743">
        <v>81600</v>
      </c>
      <c r="AC4743" t="s">
        <v>47</v>
      </c>
      <c r="AD4743">
        <f>+VLOOKUP(T4743,items!$A$2:$D$1255,4,0)</f>
        <v>0</v>
      </c>
      <c r="AE4743">
        <f>+VLOOKUP(T4743,Tabla1[],5,0)</f>
        <v>0</v>
      </c>
      <c r="AF4743">
        <f t="shared" si="74"/>
        <v>2</v>
      </c>
    </row>
    <row r="4744" spans="1:34" x14ac:dyDescent="0.25">
      <c r="A4744">
        <v>101135</v>
      </c>
      <c r="B4744" t="s">
        <v>9377</v>
      </c>
      <c r="C4744" t="s">
        <v>75</v>
      </c>
      <c r="D4744">
        <v>0</v>
      </c>
      <c r="F4744" t="s">
        <v>5125</v>
      </c>
      <c r="G4744" t="s">
        <v>8032</v>
      </c>
      <c r="H4744" t="s">
        <v>9378</v>
      </c>
      <c r="I4744" t="s">
        <v>37</v>
      </c>
      <c r="J4744" t="s">
        <v>9379</v>
      </c>
      <c r="K4744" t="s">
        <v>9380</v>
      </c>
      <c r="L4744" t="s">
        <v>9381</v>
      </c>
      <c r="M4744" t="s">
        <v>262</v>
      </c>
      <c r="N4744" t="s">
        <v>262</v>
      </c>
      <c r="O4744" t="s">
        <v>7004</v>
      </c>
      <c r="P4744" t="s">
        <v>8689</v>
      </c>
      <c r="Q4744" t="s">
        <v>5511</v>
      </c>
      <c r="R4744" t="s">
        <v>127</v>
      </c>
      <c r="S4744" t="s">
        <v>88</v>
      </c>
      <c r="T4744" t="s">
        <v>4341</v>
      </c>
      <c r="U4744" t="s">
        <v>4342</v>
      </c>
      <c r="X4744">
        <v>1</v>
      </c>
      <c r="Y4744">
        <v>0</v>
      </c>
      <c r="Z4744">
        <v>0</v>
      </c>
      <c r="AA4744">
        <v>0</v>
      </c>
      <c r="AB4744">
        <v>54767</v>
      </c>
      <c r="AC4744" t="s">
        <v>47</v>
      </c>
      <c r="AD4744">
        <f>+VLOOKUP(T4744,items!$A$2:$D$1255,4,0)</f>
        <v>0</v>
      </c>
      <c r="AE4744">
        <f>+VLOOKUP(T4744,Tabla1[],5,0)</f>
        <v>0</v>
      </c>
      <c r="AF4744">
        <f t="shared" si="74"/>
        <v>2</v>
      </c>
    </row>
    <row r="4745" spans="1:34" x14ac:dyDescent="0.25">
      <c r="A4745">
        <v>101135</v>
      </c>
      <c r="B4745" t="s">
        <v>9377</v>
      </c>
      <c r="C4745" t="s">
        <v>75</v>
      </c>
      <c r="D4745">
        <v>0</v>
      </c>
      <c r="F4745" t="s">
        <v>5125</v>
      </c>
      <c r="G4745" t="s">
        <v>8032</v>
      </c>
      <c r="H4745" t="s">
        <v>9378</v>
      </c>
      <c r="I4745" t="s">
        <v>37</v>
      </c>
      <c r="J4745" t="s">
        <v>9379</v>
      </c>
      <c r="K4745" t="s">
        <v>9380</v>
      </c>
      <c r="L4745" t="s">
        <v>9381</v>
      </c>
      <c r="M4745" t="s">
        <v>262</v>
      </c>
      <c r="N4745" t="s">
        <v>262</v>
      </c>
      <c r="O4745" t="s">
        <v>7004</v>
      </c>
      <c r="P4745" t="s">
        <v>8689</v>
      </c>
      <c r="Q4745" t="s">
        <v>5511</v>
      </c>
      <c r="R4745" t="s">
        <v>127</v>
      </c>
      <c r="S4745" t="s">
        <v>88</v>
      </c>
      <c r="T4745" t="s">
        <v>9311</v>
      </c>
      <c r="U4745" t="s">
        <v>9312</v>
      </c>
      <c r="X4745">
        <v>1</v>
      </c>
      <c r="Y4745">
        <v>4550</v>
      </c>
      <c r="Z4745">
        <v>3000</v>
      </c>
      <c r="AA4745">
        <v>0</v>
      </c>
      <c r="AB4745">
        <v>542307</v>
      </c>
      <c r="AC4745" t="s">
        <v>47</v>
      </c>
      <c r="AD4745">
        <f>+VLOOKUP(T4745,items!$A$2:$D$1255,4,0)</f>
        <v>0</v>
      </c>
      <c r="AE4745">
        <f>+VLOOKUP(T4745,Tabla1[],5,0)</f>
        <v>0</v>
      </c>
      <c r="AF4745">
        <f t="shared" si="74"/>
        <v>2</v>
      </c>
    </row>
    <row r="4746" spans="1:34" x14ac:dyDescent="0.25">
      <c r="A4746">
        <v>101135</v>
      </c>
      <c r="B4746" t="s">
        <v>9377</v>
      </c>
      <c r="C4746" t="s">
        <v>75</v>
      </c>
      <c r="D4746">
        <v>0</v>
      </c>
      <c r="F4746" t="s">
        <v>5125</v>
      </c>
      <c r="G4746" t="s">
        <v>8032</v>
      </c>
      <c r="H4746" t="s">
        <v>9378</v>
      </c>
      <c r="I4746" t="s">
        <v>37</v>
      </c>
      <c r="J4746" t="s">
        <v>9379</v>
      </c>
      <c r="K4746" t="s">
        <v>9380</v>
      </c>
      <c r="L4746" t="s">
        <v>9381</v>
      </c>
      <c r="M4746" t="s">
        <v>262</v>
      </c>
      <c r="N4746" t="s">
        <v>262</v>
      </c>
      <c r="O4746" t="s">
        <v>7004</v>
      </c>
      <c r="P4746" t="s">
        <v>8689</v>
      </c>
      <c r="Q4746" t="s">
        <v>5511</v>
      </c>
      <c r="R4746" t="s">
        <v>127</v>
      </c>
      <c r="S4746" t="s">
        <v>88</v>
      </c>
      <c r="T4746" t="s">
        <v>9311</v>
      </c>
      <c r="U4746" t="s">
        <v>9312</v>
      </c>
      <c r="X4746">
        <v>1</v>
      </c>
      <c r="Y4746">
        <v>4450</v>
      </c>
      <c r="Z4746">
        <v>3000</v>
      </c>
      <c r="AA4746">
        <v>0</v>
      </c>
      <c r="AB4746">
        <v>500646</v>
      </c>
      <c r="AC4746" t="s">
        <v>47</v>
      </c>
      <c r="AD4746">
        <f>+VLOOKUP(T4746,items!$A$2:$D$1255,4,0)</f>
        <v>0</v>
      </c>
      <c r="AE4746">
        <f>+VLOOKUP(T4746,Tabla1[],5,0)</f>
        <v>0</v>
      </c>
      <c r="AF4746">
        <f t="shared" si="74"/>
        <v>2</v>
      </c>
    </row>
    <row r="4747" spans="1:34" x14ac:dyDescent="0.25">
      <c r="A4747">
        <v>101135</v>
      </c>
      <c r="B4747" t="s">
        <v>9377</v>
      </c>
      <c r="C4747" t="s">
        <v>75</v>
      </c>
      <c r="D4747">
        <v>0</v>
      </c>
      <c r="F4747" t="s">
        <v>5125</v>
      </c>
      <c r="G4747" t="s">
        <v>8032</v>
      </c>
      <c r="H4747" t="s">
        <v>9378</v>
      </c>
      <c r="I4747" t="s">
        <v>37</v>
      </c>
      <c r="J4747" t="s">
        <v>9379</v>
      </c>
      <c r="K4747" t="s">
        <v>9380</v>
      </c>
      <c r="L4747" t="s">
        <v>9381</v>
      </c>
      <c r="M4747" t="s">
        <v>262</v>
      </c>
      <c r="N4747" t="s">
        <v>262</v>
      </c>
      <c r="O4747" t="s">
        <v>7004</v>
      </c>
      <c r="P4747" t="s">
        <v>8689</v>
      </c>
      <c r="Q4747" t="s">
        <v>5511</v>
      </c>
      <c r="R4747" t="s">
        <v>127</v>
      </c>
      <c r="S4747" t="s">
        <v>88</v>
      </c>
      <c r="T4747" t="s">
        <v>94</v>
      </c>
      <c r="U4747" t="s">
        <v>95</v>
      </c>
      <c r="X4747">
        <v>1</v>
      </c>
      <c r="Y4747">
        <v>0</v>
      </c>
      <c r="Z4747">
        <v>0</v>
      </c>
      <c r="AA4747">
        <v>0</v>
      </c>
      <c r="AB4747">
        <v>200000</v>
      </c>
      <c r="AC4747" t="s">
        <v>47</v>
      </c>
      <c r="AD4747" t="e">
        <f>+VLOOKUP(T4747,items!$A$2:$D$1255,4,0)</f>
        <v>#N/A</v>
      </c>
      <c r="AE4747" t="e">
        <f>+VLOOKUP(T4747,Tabla1[],5,0)</f>
        <v>#N/A</v>
      </c>
      <c r="AF4747">
        <f t="shared" si="74"/>
        <v>2</v>
      </c>
    </row>
    <row r="4748" spans="1:34" x14ac:dyDescent="0.25">
      <c r="A4748">
        <v>101135</v>
      </c>
      <c r="B4748" t="s">
        <v>9377</v>
      </c>
      <c r="C4748" t="s">
        <v>75</v>
      </c>
      <c r="D4748">
        <v>0</v>
      </c>
      <c r="F4748" t="s">
        <v>5125</v>
      </c>
      <c r="G4748" t="s">
        <v>8032</v>
      </c>
      <c r="H4748" t="s">
        <v>9378</v>
      </c>
      <c r="I4748" t="s">
        <v>37</v>
      </c>
      <c r="J4748" t="s">
        <v>9379</v>
      </c>
      <c r="K4748" t="s">
        <v>9380</v>
      </c>
      <c r="L4748" t="s">
        <v>9381</v>
      </c>
      <c r="M4748" t="s">
        <v>262</v>
      </c>
      <c r="N4748" t="s">
        <v>262</v>
      </c>
      <c r="O4748" t="s">
        <v>7004</v>
      </c>
      <c r="P4748" t="s">
        <v>8689</v>
      </c>
      <c r="Q4748" t="s">
        <v>5511</v>
      </c>
      <c r="R4748" t="s">
        <v>127</v>
      </c>
      <c r="S4748" t="s">
        <v>88</v>
      </c>
      <c r="T4748" t="s">
        <v>1096</v>
      </c>
      <c r="U4748" t="s">
        <v>1097</v>
      </c>
      <c r="X4748">
        <v>1</v>
      </c>
      <c r="Y4748">
        <v>0</v>
      </c>
      <c r="Z4748">
        <v>0</v>
      </c>
      <c r="AA4748">
        <v>0</v>
      </c>
      <c r="AB4748">
        <v>380000</v>
      </c>
      <c r="AC4748" t="s">
        <v>47</v>
      </c>
      <c r="AD4748" t="e">
        <f>+VLOOKUP(T4748,items!$A$2:$D$1255,4,0)</f>
        <v>#N/A</v>
      </c>
      <c r="AE4748" t="e">
        <f>+VLOOKUP(T4748,Tabla1[],5,0)</f>
        <v>#N/A</v>
      </c>
      <c r="AF4748">
        <f t="shared" si="74"/>
        <v>2</v>
      </c>
    </row>
    <row r="4749" spans="1:34" x14ac:dyDescent="0.25">
      <c r="A4749">
        <v>101140</v>
      </c>
      <c r="B4749" t="s">
        <v>9382</v>
      </c>
      <c r="C4749" t="s">
        <v>75</v>
      </c>
      <c r="D4749">
        <v>0</v>
      </c>
      <c r="F4749" t="s">
        <v>5125</v>
      </c>
      <c r="G4749" t="s">
        <v>3096</v>
      </c>
      <c r="H4749" t="s">
        <v>9383</v>
      </c>
      <c r="I4749" t="s">
        <v>37</v>
      </c>
      <c r="J4749" t="s">
        <v>9384</v>
      </c>
      <c r="K4749" t="s">
        <v>9385</v>
      </c>
      <c r="L4749" t="s">
        <v>9386</v>
      </c>
      <c r="M4749" t="s">
        <v>5949</v>
      </c>
      <c r="N4749" t="s">
        <v>5949</v>
      </c>
      <c r="O4749" t="s">
        <v>975</v>
      </c>
      <c r="P4749" t="s">
        <v>516</v>
      </c>
      <c r="Q4749" t="s">
        <v>9293</v>
      </c>
      <c r="R4749" t="s">
        <v>127</v>
      </c>
      <c r="S4749" t="s">
        <v>164</v>
      </c>
      <c r="T4749" t="s">
        <v>1438</v>
      </c>
      <c r="U4749" t="s">
        <v>1439</v>
      </c>
      <c r="X4749">
        <v>1</v>
      </c>
      <c r="Y4749">
        <v>0</v>
      </c>
      <c r="Z4749">
        <v>0</v>
      </c>
      <c r="AA4749">
        <v>0</v>
      </c>
      <c r="AB4749">
        <v>205000</v>
      </c>
      <c r="AC4749" t="s">
        <v>47</v>
      </c>
      <c r="AD4749">
        <f>+VLOOKUP(T4749,items!$A$2:$D$1255,4,0)</f>
        <v>0</v>
      </c>
      <c r="AE4749">
        <f>+VLOOKUP(T4749,Tabla1[],5,0)</f>
        <v>0</v>
      </c>
      <c r="AF4749">
        <f t="shared" si="74"/>
        <v>5</v>
      </c>
    </row>
    <row r="4750" spans="1:34" x14ac:dyDescent="0.25">
      <c r="A4750">
        <v>101147</v>
      </c>
      <c r="B4750" t="s">
        <v>5654</v>
      </c>
      <c r="C4750" t="s">
        <v>75</v>
      </c>
      <c r="D4750">
        <v>0</v>
      </c>
      <c r="F4750" t="s">
        <v>5125</v>
      </c>
      <c r="G4750" t="s">
        <v>5125</v>
      </c>
      <c r="H4750" t="s">
        <v>9387</v>
      </c>
      <c r="I4750" t="s">
        <v>37</v>
      </c>
      <c r="J4750" t="s">
        <v>9388</v>
      </c>
      <c r="K4750" t="s">
        <v>9389</v>
      </c>
      <c r="L4750" t="s">
        <v>37</v>
      </c>
      <c r="M4750" t="s">
        <v>7943</v>
      </c>
      <c r="N4750" t="s">
        <v>7943</v>
      </c>
      <c r="O4750" t="s">
        <v>7766</v>
      </c>
      <c r="P4750" t="s">
        <v>2612</v>
      </c>
      <c r="Q4750" t="s">
        <v>2612</v>
      </c>
      <c r="R4750" t="s">
        <v>43</v>
      </c>
      <c r="S4750" t="s">
        <v>164</v>
      </c>
      <c r="T4750" t="s">
        <v>6485</v>
      </c>
      <c r="U4750" t="s">
        <v>6486</v>
      </c>
      <c r="X4750">
        <v>1</v>
      </c>
      <c r="Y4750">
        <v>0</v>
      </c>
      <c r="Z4750">
        <v>0</v>
      </c>
      <c r="AA4750">
        <v>0</v>
      </c>
      <c r="AB4750">
        <v>47000</v>
      </c>
      <c r="AC4750" t="s">
        <v>47</v>
      </c>
      <c r="AD4750">
        <f>+VLOOKUP(T4750,items!$A$2:$D$1255,4,0)</f>
        <v>0</v>
      </c>
      <c r="AE4750">
        <f>+VLOOKUP(T4750,Tabla1[],5,0)</f>
        <v>0</v>
      </c>
      <c r="AF4750">
        <f t="shared" si="74"/>
        <v>2</v>
      </c>
    </row>
    <row r="4751" spans="1:34" x14ac:dyDescent="0.25">
      <c r="A4751">
        <v>101147</v>
      </c>
      <c r="B4751" t="s">
        <v>5654</v>
      </c>
      <c r="C4751" t="s">
        <v>75</v>
      </c>
      <c r="D4751">
        <v>0</v>
      </c>
      <c r="F4751" t="s">
        <v>5125</v>
      </c>
      <c r="G4751" t="s">
        <v>5125</v>
      </c>
      <c r="H4751" t="s">
        <v>9387</v>
      </c>
      <c r="I4751" t="s">
        <v>37</v>
      </c>
      <c r="J4751" t="s">
        <v>9388</v>
      </c>
      <c r="K4751" t="s">
        <v>9389</v>
      </c>
      <c r="L4751" t="s">
        <v>37</v>
      </c>
      <c r="M4751" t="s">
        <v>7943</v>
      </c>
      <c r="N4751" t="s">
        <v>7943</v>
      </c>
      <c r="O4751" t="s">
        <v>7766</v>
      </c>
      <c r="P4751" t="s">
        <v>2612</v>
      </c>
      <c r="Q4751" t="s">
        <v>2612</v>
      </c>
      <c r="R4751" t="s">
        <v>43</v>
      </c>
      <c r="S4751" t="s">
        <v>164</v>
      </c>
      <c r="T4751" t="s">
        <v>9390</v>
      </c>
      <c r="U4751" t="s">
        <v>9391</v>
      </c>
      <c r="X4751">
        <v>1</v>
      </c>
      <c r="Y4751">
        <v>0</v>
      </c>
      <c r="Z4751">
        <v>0</v>
      </c>
      <c r="AA4751">
        <v>0</v>
      </c>
      <c r="AB4751">
        <v>545000</v>
      </c>
      <c r="AC4751" t="s">
        <v>47</v>
      </c>
      <c r="AD4751">
        <f>+VLOOKUP(T4751,items!$A$2:$D$1255,4,0)</f>
        <v>0</v>
      </c>
      <c r="AE4751">
        <f>+VLOOKUP(T4751,Tabla1[],5,0)</f>
        <v>0</v>
      </c>
      <c r="AF4751">
        <f t="shared" si="74"/>
        <v>2</v>
      </c>
    </row>
    <row r="4752" spans="1:34" x14ac:dyDescent="0.25">
      <c r="A4752">
        <v>101158</v>
      </c>
      <c r="B4752" t="s">
        <v>9392</v>
      </c>
      <c r="C4752" t="s">
        <v>33</v>
      </c>
      <c r="D4752">
        <v>0</v>
      </c>
      <c r="F4752" t="s">
        <v>682</v>
      </c>
      <c r="G4752" t="s">
        <v>9293</v>
      </c>
      <c r="H4752" t="s">
        <v>9393</v>
      </c>
      <c r="I4752" t="s">
        <v>37</v>
      </c>
      <c r="J4752" t="s">
        <v>37</v>
      </c>
      <c r="K4752" t="s">
        <v>9394</v>
      </c>
      <c r="L4752" t="s">
        <v>9395</v>
      </c>
      <c r="M4752" t="s">
        <v>517</v>
      </c>
      <c r="N4752" t="s">
        <v>517</v>
      </c>
      <c r="O4752" t="s">
        <v>9396</v>
      </c>
      <c r="P4752" t="s">
        <v>8746</v>
      </c>
      <c r="Q4752" t="s">
        <v>9397</v>
      </c>
      <c r="R4752" t="s">
        <v>63</v>
      </c>
      <c r="S4752" t="s">
        <v>88</v>
      </c>
      <c r="T4752" t="s">
        <v>2171</v>
      </c>
      <c r="U4752" t="s">
        <v>2172</v>
      </c>
      <c r="W4752" t="s">
        <v>114</v>
      </c>
      <c r="X4752">
        <v>1</v>
      </c>
      <c r="Y4752">
        <v>0</v>
      </c>
      <c r="Z4752">
        <v>0</v>
      </c>
      <c r="AA4752">
        <v>0</v>
      </c>
      <c r="AB4752">
        <v>1344578</v>
      </c>
      <c r="AC4752" t="s">
        <v>47</v>
      </c>
      <c r="AD4752">
        <f>+VLOOKUP(T4752,items!$A$2:$D$1255,4,0)</f>
        <v>0</v>
      </c>
      <c r="AE4752">
        <f>+VLOOKUP(T4752,Tabla1[],5,0)</f>
        <v>0</v>
      </c>
      <c r="AF4752">
        <f t="shared" si="74"/>
        <v>6</v>
      </c>
    </row>
    <row r="4753" spans="1:32" x14ac:dyDescent="0.25">
      <c r="A4753">
        <v>101158</v>
      </c>
      <c r="B4753" t="s">
        <v>9392</v>
      </c>
      <c r="C4753" t="s">
        <v>33</v>
      </c>
      <c r="D4753">
        <v>0</v>
      </c>
      <c r="F4753" t="s">
        <v>682</v>
      </c>
      <c r="G4753" t="s">
        <v>9293</v>
      </c>
      <c r="H4753" t="s">
        <v>9393</v>
      </c>
      <c r="I4753" t="s">
        <v>37</v>
      </c>
      <c r="J4753" t="s">
        <v>37</v>
      </c>
      <c r="K4753" t="s">
        <v>9394</v>
      </c>
      <c r="L4753" t="s">
        <v>9395</v>
      </c>
      <c r="M4753" t="s">
        <v>517</v>
      </c>
      <c r="N4753" t="s">
        <v>517</v>
      </c>
      <c r="O4753" t="s">
        <v>9396</v>
      </c>
      <c r="P4753" t="s">
        <v>8746</v>
      </c>
      <c r="Q4753" t="s">
        <v>9397</v>
      </c>
      <c r="R4753" t="s">
        <v>63</v>
      </c>
      <c r="S4753" t="s">
        <v>88</v>
      </c>
      <c r="T4753" t="s">
        <v>7418</v>
      </c>
      <c r="U4753" t="s">
        <v>7419</v>
      </c>
      <c r="V4753" t="s">
        <v>468</v>
      </c>
      <c r="X4753">
        <v>1</v>
      </c>
      <c r="Y4753">
        <v>0</v>
      </c>
      <c r="Z4753">
        <v>0</v>
      </c>
      <c r="AA4753">
        <v>0</v>
      </c>
      <c r="AB4753">
        <v>1762269</v>
      </c>
      <c r="AC4753" t="s">
        <v>47</v>
      </c>
      <c r="AD4753">
        <f>+VLOOKUP(T4753,items!$A$2:$D$1255,4,0)</f>
        <v>0</v>
      </c>
      <c r="AE4753">
        <f>+VLOOKUP(T4753,Tabla1[],5,0)</f>
        <v>0</v>
      </c>
      <c r="AF4753">
        <f t="shared" si="74"/>
        <v>6</v>
      </c>
    </row>
    <row r="4754" spans="1:32" x14ac:dyDescent="0.25">
      <c r="A4754">
        <v>101158</v>
      </c>
      <c r="B4754" t="s">
        <v>9392</v>
      </c>
      <c r="C4754" t="s">
        <v>33</v>
      </c>
      <c r="D4754">
        <v>0</v>
      </c>
      <c r="F4754" t="s">
        <v>682</v>
      </c>
      <c r="G4754" t="s">
        <v>9293</v>
      </c>
      <c r="H4754" t="s">
        <v>9393</v>
      </c>
      <c r="I4754" t="s">
        <v>37</v>
      </c>
      <c r="J4754" t="s">
        <v>37</v>
      </c>
      <c r="K4754" t="s">
        <v>9394</v>
      </c>
      <c r="L4754" t="s">
        <v>9395</v>
      </c>
      <c r="M4754" t="s">
        <v>517</v>
      </c>
      <c r="N4754" t="s">
        <v>517</v>
      </c>
      <c r="O4754" t="s">
        <v>9396</v>
      </c>
      <c r="P4754" t="s">
        <v>8746</v>
      </c>
      <c r="Q4754" t="s">
        <v>9397</v>
      </c>
      <c r="R4754" t="s">
        <v>63</v>
      </c>
      <c r="S4754" t="s">
        <v>88</v>
      </c>
      <c r="T4754" t="s">
        <v>7418</v>
      </c>
      <c r="U4754" t="s">
        <v>7419</v>
      </c>
      <c r="V4754" t="s">
        <v>468</v>
      </c>
      <c r="X4754">
        <v>1</v>
      </c>
      <c r="Y4754">
        <v>0</v>
      </c>
      <c r="Z4754">
        <v>0</v>
      </c>
      <c r="AA4754">
        <v>0</v>
      </c>
      <c r="AB4754">
        <v>1762269</v>
      </c>
      <c r="AC4754" t="s">
        <v>47</v>
      </c>
      <c r="AD4754">
        <f>+VLOOKUP(T4754,items!$A$2:$D$1255,4,0)</f>
        <v>0</v>
      </c>
      <c r="AE4754">
        <f>+VLOOKUP(T4754,Tabla1[],5,0)</f>
        <v>0</v>
      </c>
      <c r="AF4754">
        <f t="shared" si="74"/>
        <v>6</v>
      </c>
    </row>
    <row r="4755" spans="1:32" x14ac:dyDescent="0.25">
      <c r="A4755">
        <v>101158</v>
      </c>
      <c r="B4755" t="s">
        <v>9392</v>
      </c>
      <c r="C4755" t="s">
        <v>33</v>
      </c>
      <c r="D4755">
        <v>0</v>
      </c>
      <c r="F4755" t="s">
        <v>682</v>
      </c>
      <c r="G4755" t="s">
        <v>9293</v>
      </c>
      <c r="H4755" t="s">
        <v>9393</v>
      </c>
      <c r="I4755" t="s">
        <v>37</v>
      </c>
      <c r="J4755" t="s">
        <v>37</v>
      </c>
      <c r="K4755" t="s">
        <v>9394</v>
      </c>
      <c r="L4755" t="s">
        <v>9395</v>
      </c>
      <c r="M4755" t="s">
        <v>517</v>
      </c>
      <c r="N4755" t="s">
        <v>517</v>
      </c>
      <c r="O4755" t="s">
        <v>9396</v>
      </c>
      <c r="P4755" t="s">
        <v>8746</v>
      </c>
      <c r="Q4755" t="s">
        <v>9397</v>
      </c>
      <c r="R4755" t="s">
        <v>63</v>
      </c>
      <c r="S4755" t="s">
        <v>88</v>
      </c>
      <c r="T4755" t="s">
        <v>934</v>
      </c>
      <c r="U4755" t="s">
        <v>935</v>
      </c>
      <c r="X4755">
        <v>1</v>
      </c>
      <c r="Y4755">
        <v>0</v>
      </c>
      <c r="Z4755">
        <v>0</v>
      </c>
      <c r="AA4755">
        <v>0</v>
      </c>
      <c r="AB4755">
        <v>364000</v>
      </c>
      <c r="AC4755" t="s">
        <v>47</v>
      </c>
      <c r="AD4755">
        <f>+VLOOKUP(T4755,items!$A$2:$D$1255,4,0)</f>
        <v>0</v>
      </c>
      <c r="AE4755">
        <f>+VLOOKUP(T4755,Tabla1[],5,0)</f>
        <v>0</v>
      </c>
      <c r="AF4755">
        <f t="shared" si="74"/>
        <v>6</v>
      </c>
    </row>
    <row r="4756" spans="1:32" x14ac:dyDescent="0.25">
      <c r="A4756">
        <v>101160</v>
      </c>
      <c r="B4756" t="s">
        <v>9398</v>
      </c>
      <c r="C4756" t="s">
        <v>33</v>
      </c>
      <c r="D4756">
        <v>0</v>
      </c>
      <c r="F4756" t="s">
        <v>682</v>
      </c>
      <c r="G4756" t="s">
        <v>9293</v>
      </c>
      <c r="H4756" t="s">
        <v>9399</v>
      </c>
      <c r="I4756" t="s">
        <v>37</v>
      </c>
      <c r="J4756" t="s">
        <v>9400</v>
      </c>
      <c r="K4756" t="s">
        <v>9401</v>
      </c>
      <c r="L4756" t="s">
        <v>9402</v>
      </c>
      <c r="M4756" t="s">
        <v>7766</v>
      </c>
      <c r="N4756" t="s">
        <v>7766</v>
      </c>
      <c r="O4756" t="s">
        <v>310</v>
      </c>
      <c r="P4756" t="s">
        <v>760</v>
      </c>
      <c r="Q4756" t="s">
        <v>519</v>
      </c>
      <c r="R4756" t="s">
        <v>127</v>
      </c>
      <c r="S4756" t="s">
        <v>88</v>
      </c>
      <c r="T4756" t="s">
        <v>2171</v>
      </c>
      <c r="U4756" t="s">
        <v>2172</v>
      </c>
      <c r="W4756" t="s">
        <v>114</v>
      </c>
      <c r="X4756">
        <v>1</v>
      </c>
      <c r="Y4756">
        <v>0</v>
      </c>
      <c r="Z4756">
        <v>0</v>
      </c>
      <c r="AA4756">
        <v>0</v>
      </c>
      <c r="AB4756">
        <v>0</v>
      </c>
      <c r="AC4756" t="s">
        <v>47</v>
      </c>
      <c r="AD4756">
        <f>+VLOOKUP(T4756,items!$A$2:$D$1255,4,0)</f>
        <v>0</v>
      </c>
      <c r="AE4756">
        <f>+VLOOKUP(T4756,Tabla1[],5,0)</f>
        <v>0</v>
      </c>
      <c r="AF4756">
        <f t="shared" si="74"/>
        <v>2</v>
      </c>
    </row>
    <row r="4757" spans="1:32" x14ac:dyDescent="0.25">
      <c r="A4757">
        <v>101160</v>
      </c>
      <c r="B4757" t="s">
        <v>9398</v>
      </c>
      <c r="C4757" t="s">
        <v>33</v>
      </c>
      <c r="D4757">
        <v>0</v>
      </c>
      <c r="F4757" t="s">
        <v>682</v>
      </c>
      <c r="G4757" t="s">
        <v>9293</v>
      </c>
      <c r="H4757" t="s">
        <v>9399</v>
      </c>
      <c r="I4757" t="s">
        <v>37</v>
      </c>
      <c r="J4757" t="s">
        <v>9400</v>
      </c>
      <c r="K4757" t="s">
        <v>9401</v>
      </c>
      <c r="L4757" t="s">
        <v>9402</v>
      </c>
      <c r="M4757" t="s">
        <v>7766</v>
      </c>
      <c r="N4757" t="s">
        <v>7766</v>
      </c>
      <c r="O4757" t="s">
        <v>310</v>
      </c>
      <c r="P4757" t="s">
        <v>760</v>
      </c>
      <c r="Q4757" t="s">
        <v>519</v>
      </c>
      <c r="R4757" t="s">
        <v>127</v>
      </c>
      <c r="S4757" t="s">
        <v>88</v>
      </c>
      <c r="T4757" t="s">
        <v>7418</v>
      </c>
      <c r="U4757" t="s">
        <v>7419</v>
      </c>
      <c r="V4757" t="s">
        <v>468</v>
      </c>
      <c r="X4757">
        <v>2</v>
      </c>
      <c r="Y4757">
        <v>0</v>
      </c>
      <c r="Z4757">
        <v>0</v>
      </c>
      <c r="AA4757">
        <v>0</v>
      </c>
      <c r="AB4757">
        <v>0</v>
      </c>
      <c r="AC4757" t="s">
        <v>47</v>
      </c>
      <c r="AD4757">
        <f>+VLOOKUP(T4757,items!$A$2:$D$1255,4,0)</f>
        <v>0</v>
      </c>
      <c r="AE4757">
        <f>+VLOOKUP(T4757,Tabla1[],5,0)</f>
        <v>0</v>
      </c>
      <c r="AF4757">
        <f t="shared" si="74"/>
        <v>2</v>
      </c>
    </row>
    <row r="4758" spans="1:32" x14ac:dyDescent="0.25">
      <c r="A4758">
        <v>101160</v>
      </c>
      <c r="B4758" t="s">
        <v>9398</v>
      </c>
      <c r="C4758" t="s">
        <v>33</v>
      </c>
      <c r="D4758">
        <v>0</v>
      </c>
      <c r="F4758" t="s">
        <v>682</v>
      </c>
      <c r="G4758" t="s">
        <v>9293</v>
      </c>
      <c r="H4758" t="s">
        <v>9399</v>
      </c>
      <c r="I4758" t="s">
        <v>37</v>
      </c>
      <c r="J4758" t="s">
        <v>9400</v>
      </c>
      <c r="K4758" t="s">
        <v>9401</v>
      </c>
      <c r="L4758" t="s">
        <v>9402</v>
      </c>
      <c r="M4758" t="s">
        <v>7766</v>
      </c>
      <c r="N4758" t="s">
        <v>7766</v>
      </c>
      <c r="O4758" t="s">
        <v>310</v>
      </c>
      <c r="P4758" t="s">
        <v>760</v>
      </c>
      <c r="Q4758" t="s">
        <v>519</v>
      </c>
      <c r="R4758" t="s">
        <v>127</v>
      </c>
      <c r="S4758" t="s">
        <v>88</v>
      </c>
      <c r="T4758" t="s">
        <v>934</v>
      </c>
      <c r="U4758" t="s">
        <v>935</v>
      </c>
      <c r="X4758">
        <v>1</v>
      </c>
      <c r="Y4758">
        <v>0</v>
      </c>
      <c r="Z4758">
        <v>0</v>
      </c>
      <c r="AA4758">
        <v>0</v>
      </c>
      <c r="AB4758">
        <v>0</v>
      </c>
      <c r="AC4758" t="s">
        <v>47</v>
      </c>
      <c r="AD4758">
        <f>+VLOOKUP(T4758,items!$A$2:$D$1255,4,0)</f>
        <v>0</v>
      </c>
      <c r="AE4758">
        <f>+VLOOKUP(T4758,Tabla1[],5,0)</f>
        <v>0</v>
      </c>
      <c r="AF4758">
        <f t="shared" si="74"/>
        <v>2</v>
      </c>
    </row>
    <row r="4759" spans="1:32" x14ac:dyDescent="0.25">
      <c r="A4759">
        <v>101160</v>
      </c>
      <c r="B4759" t="s">
        <v>9398</v>
      </c>
      <c r="C4759" t="s">
        <v>33</v>
      </c>
      <c r="D4759">
        <v>0</v>
      </c>
      <c r="F4759" t="s">
        <v>682</v>
      </c>
      <c r="G4759" t="s">
        <v>9293</v>
      </c>
      <c r="H4759" t="s">
        <v>9399</v>
      </c>
      <c r="I4759" t="s">
        <v>37</v>
      </c>
      <c r="J4759" t="s">
        <v>9400</v>
      </c>
      <c r="K4759" t="s">
        <v>9401</v>
      </c>
      <c r="L4759" t="s">
        <v>9402</v>
      </c>
      <c r="M4759" t="s">
        <v>7766</v>
      </c>
      <c r="N4759" t="s">
        <v>7766</v>
      </c>
      <c r="O4759" t="s">
        <v>310</v>
      </c>
      <c r="P4759" t="s">
        <v>760</v>
      </c>
      <c r="Q4759" t="s">
        <v>519</v>
      </c>
      <c r="R4759" t="s">
        <v>127</v>
      </c>
      <c r="S4759" t="s">
        <v>88</v>
      </c>
      <c r="T4759" t="s">
        <v>936</v>
      </c>
      <c r="U4759" t="s">
        <v>937</v>
      </c>
      <c r="X4759">
        <v>0</v>
      </c>
      <c r="Y4759">
        <v>0</v>
      </c>
      <c r="Z4759">
        <v>0</v>
      </c>
      <c r="AA4759">
        <v>0</v>
      </c>
      <c r="AB4759">
        <v>0</v>
      </c>
      <c r="AC4759" t="s">
        <v>47</v>
      </c>
      <c r="AD4759">
        <f>+VLOOKUP(T4759,items!$A$2:$D$1255,4,0)</f>
        <v>0</v>
      </c>
      <c r="AE4759">
        <f>+VLOOKUP(T4759,Tabla1[],5,0)</f>
        <v>0</v>
      </c>
      <c r="AF4759">
        <f t="shared" si="74"/>
        <v>2</v>
      </c>
    </row>
    <row r="4760" spans="1:32" x14ac:dyDescent="0.25">
      <c r="A4760">
        <v>101162</v>
      </c>
      <c r="B4760" t="s">
        <v>1003</v>
      </c>
      <c r="C4760" t="s">
        <v>1065</v>
      </c>
      <c r="D4760">
        <v>0</v>
      </c>
      <c r="F4760" t="s">
        <v>5125</v>
      </c>
      <c r="G4760" t="s">
        <v>5125</v>
      </c>
      <c r="H4760" t="s">
        <v>9403</v>
      </c>
      <c r="I4760" t="s">
        <v>37</v>
      </c>
      <c r="J4760" t="s">
        <v>37</v>
      </c>
      <c r="K4760" t="s">
        <v>9404</v>
      </c>
      <c r="L4760" t="s">
        <v>9405</v>
      </c>
      <c r="M4760" t="s">
        <v>7943</v>
      </c>
      <c r="N4760" t="s">
        <v>7943</v>
      </c>
      <c r="O4760" t="s">
        <v>269</v>
      </c>
      <c r="P4760" t="s">
        <v>83</v>
      </c>
      <c r="Q4760" t="s">
        <v>83</v>
      </c>
      <c r="R4760" t="s">
        <v>127</v>
      </c>
      <c r="S4760" t="s">
        <v>128</v>
      </c>
      <c r="T4760" t="s">
        <v>876</v>
      </c>
      <c r="U4760" t="s">
        <v>877</v>
      </c>
      <c r="X4760">
        <v>2</v>
      </c>
      <c r="Y4760">
        <v>0</v>
      </c>
      <c r="Z4760">
        <v>0</v>
      </c>
      <c r="AA4760">
        <v>0</v>
      </c>
      <c r="AB4760">
        <v>0</v>
      </c>
      <c r="AC4760" t="s">
        <v>47</v>
      </c>
      <c r="AD4760" t="str">
        <f>+VLOOKUP(T4760,items!$A$2:$D$1255,4,0)</f>
        <v>MUEBLES</v>
      </c>
      <c r="AE4760">
        <f>+VLOOKUP(T4760,Tabla1[],5,0)</f>
        <v>0</v>
      </c>
      <c r="AF4760">
        <f t="shared" si="74"/>
        <v>3</v>
      </c>
    </row>
    <row r="4761" spans="1:32" x14ac:dyDescent="0.25">
      <c r="A4761">
        <v>101172</v>
      </c>
      <c r="B4761" t="s">
        <v>1177</v>
      </c>
      <c r="C4761" t="s">
        <v>75</v>
      </c>
      <c r="D4761">
        <v>0</v>
      </c>
      <c r="F4761" t="s">
        <v>7943</v>
      </c>
      <c r="G4761" t="s">
        <v>8032</v>
      </c>
      <c r="H4761" t="s">
        <v>9406</v>
      </c>
      <c r="I4761" t="s">
        <v>37</v>
      </c>
      <c r="J4761" t="s">
        <v>9407</v>
      </c>
      <c r="K4761" t="s">
        <v>9408</v>
      </c>
      <c r="L4761" t="s">
        <v>37</v>
      </c>
      <c r="M4761" t="s">
        <v>611</v>
      </c>
      <c r="N4761" t="s">
        <v>611</v>
      </c>
      <c r="O4761" t="s">
        <v>2801</v>
      </c>
      <c r="P4761" t="s">
        <v>268</v>
      </c>
      <c r="Q4761" t="s">
        <v>268</v>
      </c>
      <c r="R4761" t="s">
        <v>43</v>
      </c>
      <c r="S4761" t="s">
        <v>164</v>
      </c>
      <c r="T4761" t="s">
        <v>1126</v>
      </c>
      <c r="U4761" t="s">
        <v>1127</v>
      </c>
      <c r="X4761">
        <v>1</v>
      </c>
      <c r="Y4761">
        <v>0</v>
      </c>
      <c r="Z4761">
        <v>0</v>
      </c>
      <c r="AA4761">
        <v>0</v>
      </c>
      <c r="AB4761">
        <v>50420</v>
      </c>
      <c r="AC4761" t="s">
        <v>47</v>
      </c>
      <c r="AD4761">
        <f>+VLOOKUP(T4761,items!$A$2:$D$1255,4,0)</f>
        <v>0</v>
      </c>
      <c r="AE4761">
        <f>+VLOOKUP(T4761,Tabla1[],5,0)</f>
        <v>0</v>
      </c>
      <c r="AF4761">
        <f t="shared" si="74"/>
        <v>2</v>
      </c>
    </row>
    <row r="4762" spans="1:32" x14ac:dyDescent="0.25">
      <c r="A4762">
        <v>101172</v>
      </c>
      <c r="B4762" t="s">
        <v>1177</v>
      </c>
      <c r="C4762" t="s">
        <v>75</v>
      </c>
      <c r="D4762">
        <v>0</v>
      </c>
      <c r="F4762" t="s">
        <v>7943</v>
      </c>
      <c r="G4762" t="s">
        <v>8032</v>
      </c>
      <c r="H4762" t="s">
        <v>9406</v>
      </c>
      <c r="I4762" t="s">
        <v>37</v>
      </c>
      <c r="J4762" t="s">
        <v>9407</v>
      </c>
      <c r="K4762" t="s">
        <v>9408</v>
      </c>
      <c r="L4762" t="s">
        <v>37</v>
      </c>
      <c r="M4762" t="s">
        <v>611</v>
      </c>
      <c r="N4762" t="s">
        <v>611</v>
      </c>
      <c r="O4762" t="s">
        <v>2801</v>
      </c>
      <c r="P4762" t="s">
        <v>268</v>
      </c>
      <c r="Q4762" t="s">
        <v>268</v>
      </c>
      <c r="R4762" t="s">
        <v>43</v>
      </c>
      <c r="S4762" t="s">
        <v>164</v>
      </c>
      <c r="T4762" t="s">
        <v>1559</v>
      </c>
      <c r="U4762" t="s">
        <v>1560</v>
      </c>
      <c r="X4762">
        <v>2</v>
      </c>
      <c r="Y4762">
        <v>0</v>
      </c>
      <c r="Z4762">
        <v>0</v>
      </c>
      <c r="AA4762">
        <v>0</v>
      </c>
      <c r="AB4762">
        <v>39000</v>
      </c>
      <c r="AC4762" t="s">
        <v>47</v>
      </c>
      <c r="AD4762">
        <f>+VLOOKUP(T4762,items!$A$2:$D$1255,4,0)</f>
        <v>0</v>
      </c>
      <c r="AE4762">
        <f>+VLOOKUP(T4762,Tabla1[],5,0)</f>
        <v>0</v>
      </c>
      <c r="AF4762">
        <f t="shared" si="74"/>
        <v>2</v>
      </c>
    </row>
    <row r="4763" spans="1:32" x14ac:dyDescent="0.25">
      <c r="A4763">
        <v>101172</v>
      </c>
      <c r="B4763" t="s">
        <v>1177</v>
      </c>
      <c r="C4763" t="s">
        <v>75</v>
      </c>
      <c r="D4763">
        <v>0</v>
      </c>
      <c r="F4763" t="s">
        <v>7943</v>
      </c>
      <c r="G4763" t="s">
        <v>8032</v>
      </c>
      <c r="H4763" t="s">
        <v>9406</v>
      </c>
      <c r="I4763" t="s">
        <v>37</v>
      </c>
      <c r="J4763" t="s">
        <v>9407</v>
      </c>
      <c r="K4763" t="s">
        <v>9408</v>
      </c>
      <c r="L4763" t="s">
        <v>37</v>
      </c>
      <c r="M4763" t="s">
        <v>611</v>
      </c>
      <c r="N4763" t="s">
        <v>611</v>
      </c>
      <c r="O4763" t="s">
        <v>2801</v>
      </c>
      <c r="P4763" t="s">
        <v>268</v>
      </c>
      <c r="Q4763" t="s">
        <v>268</v>
      </c>
      <c r="R4763" t="s">
        <v>43</v>
      </c>
      <c r="S4763" t="s">
        <v>164</v>
      </c>
      <c r="T4763" t="s">
        <v>1309</v>
      </c>
      <c r="U4763" t="s">
        <v>1310</v>
      </c>
      <c r="X4763">
        <v>2</v>
      </c>
      <c r="Y4763">
        <v>0</v>
      </c>
      <c r="Z4763">
        <v>0</v>
      </c>
      <c r="AA4763">
        <v>0</v>
      </c>
      <c r="AB4763">
        <v>35500</v>
      </c>
      <c r="AC4763" t="s">
        <v>47</v>
      </c>
      <c r="AD4763">
        <f>+VLOOKUP(T4763,items!$A$2:$D$1255,4,0)</f>
        <v>0</v>
      </c>
      <c r="AE4763">
        <f>+VLOOKUP(T4763,Tabla1[],5,0)</f>
        <v>0</v>
      </c>
      <c r="AF4763">
        <f t="shared" si="74"/>
        <v>2</v>
      </c>
    </row>
    <row r="4764" spans="1:32" x14ac:dyDescent="0.25">
      <c r="A4764">
        <v>101172</v>
      </c>
      <c r="B4764" t="s">
        <v>1177</v>
      </c>
      <c r="C4764" t="s">
        <v>75</v>
      </c>
      <c r="D4764">
        <v>0</v>
      </c>
      <c r="F4764" t="s">
        <v>7943</v>
      </c>
      <c r="G4764" t="s">
        <v>8032</v>
      </c>
      <c r="H4764" t="s">
        <v>9406</v>
      </c>
      <c r="I4764" t="s">
        <v>37</v>
      </c>
      <c r="J4764" t="s">
        <v>9407</v>
      </c>
      <c r="K4764" t="s">
        <v>9408</v>
      </c>
      <c r="L4764" t="s">
        <v>37</v>
      </c>
      <c r="M4764" t="s">
        <v>611</v>
      </c>
      <c r="N4764" t="s">
        <v>611</v>
      </c>
      <c r="O4764" t="s">
        <v>2801</v>
      </c>
      <c r="P4764" t="s">
        <v>268</v>
      </c>
      <c r="Q4764" t="s">
        <v>268</v>
      </c>
      <c r="R4764" t="s">
        <v>43</v>
      </c>
      <c r="S4764" t="s">
        <v>164</v>
      </c>
      <c r="T4764" t="s">
        <v>1438</v>
      </c>
      <c r="U4764" t="s">
        <v>1439</v>
      </c>
      <c r="X4764">
        <v>2</v>
      </c>
      <c r="Y4764">
        <v>0</v>
      </c>
      <c r="Z4764">
        <v>0</v>
      </c>
      <c r="AA4764">
        <v>0</v>
      </c>
      <c r="AB4764">
        <v>400000</v>
      </c>
      <c r="AC4764" t="s">
        <v>47</v>
      </c>
      <c r="AD4764">
        <f>+VLOOKUP(T4764,items!$A$2:$D$1255,4,0)</f>
        <v>0</v>
      </c>
      <c r="AE4764">
        <f>+VLOOKUP(T4764,Tabla1[],5,0)</f>
        <v>0</v>
      </c>
      <c r="AF4764">
        <f t="shared" si="74"/>
        <v>2</v>
      </c>
    </row>
    <row r="4765" spans="1:32" x14ac:dyDescent="0.25">
      <c r="A4765">
        <v>101172</v>
      </c>
      <c r="B4765" t="s">
        <v>1177</v>
      </c>
      <c r="C4765" t="s">
        <v>75</v>
      </c>
      <c r="D4765">
        <v>0</v>
      </c>
      <c r="F4765" t="s">
        <v>7943</v>
      </c>
      <c r="G4765" t="s">
        <v>8032</v>
      </c>
      <c r="H4765" t="s">
        <v>9406</v>
      </c>
      <c r="I4765" t="s">
        <v>37</v>
      </c>
      <c r="J4765" t="s">
        <v>9407</v>
      </c>
      <c r="K4765" t="s">
        <v>9408</v>
      </c>
      <c r="L4765" t="s">
        <v>37</v>
      </c>
      <c r="M4765" t="s">
        <v>611</v>
      </c>
      <c r="N4765" t="s">
        <v>611</v>
      </c>
      <c r="O4765" t="s">
        <v>2801</v>
      </c>
      <c r="P4765" t="s">
        <v>268</v>
      </c>
      <c r="Q4765" t="s">
        <v>268</v>
      </c>
      <c r="R4765" t="s">
        <v>43</v>
      </c>
      <c r="S4765" t="s">
        <v>164</v>
      </c>
      <c r="T4765" t="s">
        <v>2431</v>
      </c>
      <c r="U4765" t="s">
        <v>2432</v>
      </c>
      <c r="X4765">
        <v>1</v>
      </c>
      <c r="Y4765">
        <v>0</v>
      </c>
      <c r="Z4765">
        <v>0</v>
      </c>
      <c r="AA4765">
        <v>0</v>
      </c>
      <c r="AB4765">
        <v>262500</v>
      </c>
      <c r="AC4765" t="s">
        <v>47</v>
      </c>
      <c r="AD4765">
        <f>+VLOOKUP(T4765,items!$A$2:$D$1255,4,0)</f>
        <v>0</v>
      </c>
      <c r="AE4765">
        <f>+VLOOKUP(T4765,Tabla1[],5,0)</f>
        <v>0</v>
      </c>
      <c r="AF4765">
        <f t="shared" si="74"/>
        <v>2</v>
      </c>
    </row>
    <row r="4766" spans="1:32" x14ac:dyDescent="0.25">
      <c r="A4766">
        <v>101175</v>
      </c>
      <c r="B4766" t="s">
        <v>5801</v>
      </c>
      <c r="C4766" t="s">
        <v>75</v>
      </c>
      <c r="D4766">
        <v>0</v>
      </c>
      <c r="F4766" t="s">
        <v>683</v>
      </c>
      <c r="G4766" t="s">
        <v>7384</v>
      </c>
      <c r="H4766" t="s">
        <v>9409</v>
      </c>
      <c r="I4766" t="s">
        <v>9410</v>
      </c>
      <c r="J4766" t="s">
        <v>9411</v>
      </c>
      <c r="K4766" t="s">
        <v>9412</v>
      </c>
      <c r="L4766" t="s">
        <v>9413</v>
      </c>
      <c r="M4766" t="s">
        <v>8032</v>
      </c>
      <c r="N4766" t="s">
        <v>611</v>
      </c>
      <c r="O4766" t="s">
        <v>310</v>
      </c>
      <c r="P4766" t="s">
        <v>83</v>
      </c>
      <c r="Q4766" t="s">
        <v>8689</v>
      </c>
      <c r="R4766" t="s">
        <v>63</v>
      </c>
      <c r="S4766" t="s">
        <v>44</v>
      </c>
      <c r="T4766" t="s">
        <v>9414</v>
      </c>
      <c r="U4766" t="s">
        <v>9415</v>
      </c>
      <c r="X4766">
        <v>1</v>
      </c>
      <c r="Y4766">
        <v>0</v>
      </c>
      <c r="Z4766">
        <v>0</v>
      </c>
      <c r="AA4766">
        <v>0</v>
      </c>
      <c r="AB4766">
        <v>6090912</v>
      </c>
      <c r="AC4766" t="s">
        <v>47</v>
      </c>
      <c r="AD4766">
        <f>+VLOOKUP(T4766,items!$A$2:$D$1255,4,0)</f>
        <v>0</v>
      </c>
      <c r="AE4766">
        <f>+VLOOKUP(T4766,Tabla1[],5,0)</f>
        <v>0</v>
      </c>
      <c r="AF4766">
        <f t="shared" si="74"/>
        <v>2</v>
      </c>
    </row>
    <row r="4767" spans="1:32" x14ac:dyDescent="0.25">
      <c r="A4767">
        <v>101175</v>
      </c>
      <c r="B4767" t="s">
        <v>5801</v>
      </c>
      <c r="C4767" t="s">
        <v>75</v>
      </c>
      <c r="D4767">
        <v>0</v>
      </c>
      <c r="F4767" t="s">
        <v>683</v>
      </c>
      <c r="G4767" t="s">
        <v>7384</v>
      </c>
      <c r="H4767" t="s">
        <v>9409</v>
      </c>
      <c r="I4767" t="s">
        <v>9410</v>
      </c>
      <c r="J4767" t="s">
        <v>9411</v>
      </c>
      <c r="K4767" t="s">
        <v>9412</v>
      </c>
      <c r="L4767" t="s">
        <v>9413</v>
      </c>
      <c r="M4767" t="s">
        <v>8032</v>
      </c>
      <c r="N4767" t="s">
        <v>611</v>
      </c>
      <c r="O4767" t="s">
        <v>310</v>
      </c>
      <c r="P4767" t="s">
        <v>83</v>
      </c>
      <c r="Q4767" t="s">
        <v>8689</v>
      </c>
      <c r="R4767" t="s">
        <v>63</v>
      </c>
      <c r="S4767" t="s">
        <v>44</v>
      </c>
      <c r="T4767" t="s">
        <v>8893</v>
      </c>
      <c r="U4767" t="s">
        <v>8894</v>
      </c>
      <c r="X4767">
        <v>11</v>
      </c>
      <c r="Y4767">
        <v>0</v>
      </c>
      <c r="Z4767">
        <v>0</v>
      </c>
      <c r="AA4767">
        <v>0</v>
      </c>
      <c r="AB4767">
        <v>376200</v>
      </c>
      <c r="AC4767" t="s">
        <v>47</v>
      </c>
      <c r="AD4767">
        <f>+VLOOKUP(T4767,items!$A$2:$D$1255,4,0)</f>
        <v>0</v>
      </c>
      <c r="AE4767">
        <f>+VLOOKUP(T4767,Tabla1[],5,0)</f>
        <v>0</v>
      </c>
      <c r="AF4767">
        <f t="shared" si="74"/>
        <v>2</v>
      </c>
    </row>
    <row r="4768" spans="1:32" x14ac:dyDescent="0.25">
      <c r="A4768">
        <v>101175</v>
      </c>
      <c r="B4768" t="s">
        <v>5801</v>
      </c>
      <c r="C4768" t="s">
        <v>75</v>
      </c>
      <c r="D4768">
        <v>0</v>
      </c>
      <c r="F4768" t="s">
        <v>683</v>
      </c>
      <c r="G4768" t="s">
        <v>7384</v>
      </c>
      <c r="H4768" t="s">
        <v>9409</v>
      </c>
      <c r="I4768" t="s">
        <v>9410</v>
      </c>
      <c r="J4768" t="s">
        <v>9411</v>
      </c>
      <c r="K4768" t="s">
        <v>9412</v>
      </c>
      <c r="L4768" t="s">
        <v>9413</v>
      </c>
      <c r="M4768" t="s">
        <v>8032</v>
      </c>
      <c r="N4768" t="s">
        <v>611</v>
      </c>
      <c r="O4768" t="s">
        <v>310</v>
      </c>
      <c r="P4768" t="s">
        <v>83</v>
      </c>
      <c r="Q4768" t="s">
        <v>8689</v>
      </c>
      <c r="R4768" t="s">
        <v>63</v>
      </c>
      <c r="S4768" t="s">
        <v>44</v>
      </c>
      <c r="T4768" t="s">
        <v>9250</v>
      </c>
      <c r="U4768" t="s">
        <v>9251</v>
      </c>
      <c r="X4768">
        <v>11</v>
      </c>
      <c r="Y4768">
        <v>0</v>
      </c>
      <c r="Z4768">
        <v>0</v>
      </c>
      <c r="AA4768">
        <v>0</v>
      </c>
      <c r="AB4768">
        <v>391875</v>
      </c>
      <c r="AC4768" t="s">
        <v>47</v>
      </c>
      <c r="AD4768">
        <f>+VLOOKUP(T4768,items!$A$2:$D$1255,4,0)</f>
        <v>0</v>
      </c>
      <c r="AE4768">
        <f>+VLOOKUP(T4768,Tabla1[],5,0)</f>
        <v>0</v>
      </c>
      <c r="AF4768">
        <f t="shared" si="74"/>
        <v>2</v>
      </c>
    </row>
    <row r="4769" spans="1:32" x14ac:dyDescent="0.25">
      <c r="A4769">
        <v>101175</v>
      </c>
      <c r="B4769" t="s">
        <v>5801</v>
      </c>
      <c r="C4769" t="s">
        <v>75</v>
      </c>
      <c r="D4769">
        <v>0</v>
      </c>
      <c r="F4769" t="s">
        <v>683</v>
      </c>
      <c r="G4769" t="s">
        <v>7384</v>
      </c>
      <c r="H4769" t="s">
        <v>9409</v>
      </c>
      <c r="I4769" t="s">
        <v>9410</v>
      </c>
      <c r="J4769" t="s">
        <v>9411</v>
      </c>
      <c r="K4769" t="s">
        <v>9412</v>
      </c>
      <c r="L4769" t="s">
        <v>9413</v>
      </c>
      <c r="M4769" t="s">
        <v>8032</v>
      </c>
      <c r="N4769" t="s">
        <v>611</v>
      </c>
      <c r="O4769" t="s">
        <v>310</v>
      </c>
      <c r="P4769" t="s">
        <v>83</v>
      </c>
      <c r="Q4769" t="s">
        <v>8689</v>
      </c>
      <c r="R4769" t="s">
        <v>63</v>
      </c>
      <c r="S4769" t="s">
        <v>44</v>
      </c>
      <c r="T4769" t="s">
        <v>9416</v>
      </c>
      <c r="U4769" t="s">
        <v>9417</v>
      </c>
      <c r="X4769">
        <v>11</v>
      </c>
      <c r="Y4769">
        <v>0</v>
      </c>
      <c r="Z4769">
        <v>0</v>
      </c>
      <c r="AA4769">
        <v>0</v>
      </c>
      <c r="AB4769">
        <v>402325</v>
      </c>
      <c r="AC4769" t="s">
        <v>47</v>
      </c>
      <c r="AD4769">
        <f>+VLOOKUP(T4769,items!$A$2:$D$1255,4,0)</f>
        <v>0</v>
      </c>
      <c r="AE4769">
        <f>+VLOOKUP(T4769,Tabla1[],5,0)</f>
        <v>0</v>
      </c>
      <c r="AF4769">
        <f t="shared" si="74"/>
        <v>2</v>
      </c>
    </row>
    <row r="4770" spans="1:32" x14ac:dyDescent="0.25">
      <c r="A4770">
        <v>101175</v>
      </c>
      <c r="B4770" t="s">
        <v>5801</v>
      </c>
      <c r="C4770" t="s">
        <v>75</v>
      </c>
      <c r="D4770">
        <v>0</v>
      </c>
      <c r="F4770" t="s">
        <v>683</v>
      </c>
      <c r="G4770" t="s">
        <v>7384</v>
      </c>
      <c r="H4770" t="s">
        <v>9409</v>
      </c>
      <c r="I4770" t="s">
        <v>9410</v>
      </c>
      <c r="J4770" t="s">
        <v>9411</v>
      </c>
      <c r="K4770" t="s">
        <v>9412</v>
      </c>
      <c r="L4770" t="s">
        <v>9413</v>
      </c>
      <c r="M4770" t="s">
        <v>8032</v>
      </c>
      <c r="N4770" t="s">
        <v>611</v>
      </c>
      <c r="O4770" t="s">
        <v>310</v>
      </c>
      <c r="P4770" t="s">
        <v>83</v>
      </c>
      <c r="Q4770" t="s">
        <v>8689</v>
      </c>
      <c r="R4770" t="s">
        <v>63</v>
      </c>
      <c r="S4770" t="s">
        <v>44</v>
      </c>
      <c r="T4770" t="s">
        <v>474</v>
      </c>
      <c r="U4770" t="s">
        <v>475</v>
      </c>
      <c r="X4770">
        <v>1</v>
      </c>
      <c r="Y4770">
        <v>0</v>
      </c>
      <c r="Z4770">
        <v>0</v>
      </c>
      <c r="AA4770">
        <v>0</v>
      </c>
      <c r="AB4770">
        <v>400000</v>
      </c>
      <c r="AC4770" t="s">
        <v>47</v>
      </c>
      <c r="AD4770">
        <f>+VLOOKUP(T4770,items!$A$2:$D$1255,4,0)</f>
        <v>0</v>
      </c>
      <c r="AE4770">
        <f>+VLOOKUP(T4770,Tabla1[],5,0)</f>
        <v>0</v>
      </c>
      <c r="AF4770">
        <f t="shared" si="74"/>
        <v>2</v>
      </c>
    </row>
    <row r="4771" spans="1:32" x14ac:dyDescent="0.25">
      <c r="A4771">
        <v>101176</v>
      </c>
      <c r="B4771" t="s">
        <v>8574</v>
      </c>
      <c r="C4771" t="s">
        <v>33</v>
      </c>
      <c r="D4771">
        <v>0</v>
      </c>
      <c r="F4771" t="s">
        <v>7943</v>
      </c>
      <c r="G4771" t="s">
        <v>8032</v>
      </c>
      <c r="H4771" t="s">
        <v>9418</v>
      </c>
      <c r="I4771" t="s">
        <v>37</v>
      </c>
      <c r="J4771" t="s">
        <v>9419</v>
      </c>
      <c r="K4771" t="s">
        <v>9420</v>
      </c>
      <c r="L4771" t="s">
        <v>37</v>
      </c>
      <c r="M4771" t="s">
        <v>611</v>
      </c>
      <c r="N4771" t="s">
        <v>611</v>
      </c>
      <c r="O4771" t="s">
        <v>2801</v>
      </c>
      <c r="P4771" t="s">
        <v>268</v>
      </c>
      <c r="Q4771" t="s">
        <v>268</v>
      </c>
      <c r="R4771" t="s">
        <v>127</v>
      </c>
      <c r="S4771" t="s">
        <v>164</v>
      </c>
      <c r="T4771" t="s">
        <v>9421</v>
      </c>
      <c r="U4771" t="s">
        <v>9422</v>
      </c>
      <c r="X4771">
        <v>4</v>
      </c>
      <c r="Y4771">
        <v>0</v>
      </c>
      <c r="Z4771">
        <v>0</v>
      </c>
      <c r="AA4771">
        <v>0</v>
      </c>
      <c r="AB4771">
        <v>120000</v>
      </c>
      <c r="AC4771" t="s">
        <v>47</v>
      </c>
      <c r="AD4771">
        <f>+VLOOKUP(T4771,items!$A$2:$D$1255,4,0)</f>
        <v>0</v>
      </c>
      <c r="AE4771">
        <f>+VLOOKUP(T4771,Tabla1[],5,0)</f>
        <v>0</v>
      </c>
      <c r="AF4771">
        <f t="shared" si="74"/>
        <v>2</v>
      </c>
    </row>
    <row r="4772" spans="1:32" x14ac:dyDescent="0.25">
      <c r="A4772">
        <v>101182</v>
      </c>
      <c r="B4772" t="s">
        <v>5712</v>
      </c>
      <c r="C4772" t="s">
        <v>75</v>
      </c>
      <c r="D4772">
        <v>0</v>
      </c>
      <c r="F4772" t="s">
        <v>7943</v>
      </c>
      <c r="G4772" t="s">
        <v>7943</v>
      </c>
      <c r="H4772" t="s">
        <v>9423</v>
      </c>
      <c r="I4772" t="s">
        <v>37</v>
      </c>
      <c r="J4772" t="s">
        <v>9424</v>
      </c>
      <c r="K4772" t="s">
        <v>9425</v>
      </c>
      <c r="L4772" t="s">
        <v>37</v>
      </c>
      <c r="M4772" t="s">
        <v>7766</v>
      </c>
      <c r="N4772" t="s">
        <v>7766</v>
      </c>
      <c r="O4772" t="s">
        <v>5856</v>
      </c>
      <c r="P4772" t="s">
        <v>610</v>
      </c>
      <c r="Q4772" t="s">
        <v>610</v>
      </c>
      <c r="R4772" t="s">
        <v>127</v>
      </c>
      <c r="S4772" t="s">
        <v>164</v>
      </c>
      <c r="T4772" t="s">
        <v>6309</v>
      </c>
      <c r="U4772" t="s">
        <v>6310</v>
      </c>
      <c r="X4772">
        <v>6</v>
      </c>
      <c r="Y4772">
        <v>0</v>
      </c>
      <c r="Z4772">
        <v>0</v>
      </c>
      <c r="AA4772">
        <v>0</v>
      </c>
      <c r="AB4772">
        <v>7800</v>
      </c>
      <c r="AC4772" t="s">
        <v>47</v>
      </c>
      <c r="AD4772">
        <f>+VLOOKUP(T4772,items!$A$2:$D$1255,4,0)</f>
        <v>0</v>
      </c>
      <c r="AE4772">
        <f>+VLOOKUP(T4772,Tabla1[],5,0)</f>
        <v>0</v>
      </c>
      <c r="AF4772">
        <f t="shared" si="74"/>
        <v>2</v>
      </c>
    </row>
    <row r="4773" spans="1:32" x14ac:dyDescent="0.25">
      <c r="A4773">
        <v>101182</v>
      </c>
      <c r="B4773" t="s">
        <v>5712</v>
      </c>
      <c r="C4773" t="s">
        <v>75</v>
      </c>
      <c r="D4773">
        <v>0</v>
      </c>
      <c r="F4773" t="s">
        <v>7943</v>
      </c>
      <c r="G4773" t="s">
        <v>7943</v>
      </c>
      <c r="H4773" t="s">
        <v>9423</v>
      </c>
      <c r="I4773" t="s">
        <v>37</v>
      </c>
      <c r="J4773" t="s">
        <v>9424</v>
      </c>
      <c r="K4773" t="s">
        <v>9425</v>
      </c>
      <c r="L4773" t="s">
        <v>37</v>
      </c>
      <c r="M4773" t="s">
        <v>7766</v>
      </c>
      <c r="N4773" t="s">
        <v>7766</v>
      </c>
      <c r="O4773" t="s">
        <v>5856</v>
      </c>
      <c r="P4773" t="s">
        <v>610</v>
      </c>
      <c r="Q4773" t="s">
        <v>610</v>
      </c>
      <c r="R4773" t="s">
        <v>127</v>
      </c>
      <c r="S4773" t="s">
        <v>164</v>
      </c>
      <c r="T4773" t="s">
        <v>1290</v>
      </c>
      <c r="U4773" t="s">
        <v>1291</v>
      </c>
      <c r="X4773">
        <v>3</v>
      </c>
      <c r="Y4773">
        <v>0</v>
      </c>
      <c r="Z4773">
        <v>0</v>
      </c>
      <c r="AA4773">
        <v>0</v>
      </c>
      <c r="AB4773">
        <v>191700</v>
      </c>
      <c r="AC4773" t="s">
        <v>47</v>
      </c>
      <c r="AD4773">
        <f>+VLOOKUP(T4773,items!$A$2:$D$1255,4,0)</f>
        <v>0</v>
      </c>
      <c r="AE4773">
        <f>+VLOOKUP(T4773,Tabla1[],5,0)</f>
        <v>0</v>
      </c>
      <c r="AF4773">
        <f t="shared" si="74"/>
        <v>2</v>
      </c>
    </row>
    <row r="4774" spans="1:32" x14ac:dyDescent="0.25">
      <c r="A4774">
        <v>101182</v>
      </c>
      <c r="B4774" t="s">
        <v>5712</v>
      </c>
      <c r="C4774" t="s">
        <v>75</v>
      </c>
      <c r="D4774">
        <v>0</v>
      </c>
      <c r="F4774" t="s">
        <v>7943</v>
      </c>
      <c r="G4774" t="s">
        <v>7943</v>
      </c>
      <c r="H4774" t="s">
        <v>9423</v>
      </c>
      <c r="I4774" t="s">
        <v>37</v>
      </c>
      <c r="J4774" t="s">
        <v>9424</v>
      </c>
      <c r="K4774" t="s">
        <v>9425</v>
      </c>
      <c r="L4774" t="s">
        <v>37</v>
      </c>
      <c r="M4774" t="s">
        <v>7766</v>
      </c>
      <c r="N4774" t="s">
        <v>7766</v>
      </c>
      <c r="O4774" t="s">
        <v>5856</v>
      </c>
      <c r="P4774" t="s">
        <v>610</v>
      </c>
      <c r="Q4774" t="s">
        <v>610</v>
      </c>
      <c r="R4774" t="s">
        <v>127</v>
      </c>
      <c r="S4774" t="s">
        <v>164</v>
      </c>
      <c r="T4774" t="s">
        <v>6311</v>
      </c>
      <c r="U4774" t="s">
        <v>6312</v>
      </c>
      <c r="X4774">
        <v>6</v>
      </c>
      <c r="Y4774">
        <v>0</v>
      </c>
      <c r="Z4774">
        <v>0</v>
      </c>
      <c r="AA4774">
        <v>0</v>
      </c>
      <c r="AB4774">
        <v>2400</v>
      </c>
      <c r="AC4774" t="s">
        <v>47</v>
      </c>
      <c r="AD4774">
        <f>+VLOOKUP(T4774,items!$A$2:$D$1255,4,0)</f>
        <v>0</v>
      </c>
      <c r="AE4774">
        <f>+VLOOKUP(T4774,Tabla1[],5,0)</f>
        <v>0</v>
      </c>
      <c r="AF4774">
        <f t="shared" si="74"/>
        <v>2</v>
      </c>
    </row>
    <row r="4775" spans="1:32" x14ac:dyDescent="0.25">
      <c r="A4775">
        <v>101183</v>
      </c>
      <c r="B4775" t="s">
        <v>6972</v>
      </c>
      <c r="C4775" t="s">
        <v>33</v>
      </c>
      <c r="D4775">
        <v>0</v>
      </c>
      <c r="F4775" t="s">
        <v>424</v>
      </c>
      <c r="G4775" t="s">
        <v>5856</v>
      </c>
      <c r="H4775" t="s">
        <v>9426</v>
      </c>
      <c r="I4775" t="s">
        <v>37</v>
      </c>
      <c r="J4775" t="s">
        <v>9427</v>
      </c>
      <c r="K4775" t="s">
        <v>9428</v>
      </c>
      <c r="L4775" t="s">
        <v>9429</v>
      </c>
      <c r="M4775" t="s">
        <v>610</v>
      </c>
      <c r="N4775" t="s">
        <v>610</v>
      </c>
      <c r="O4775" t="s">
        <v>8689</v>
      </c>
      <c r="P4775" t="s">
        <v>760</v>
      </c>
      <c r="Q4775" t="s">
        <v>7466</v>
      </c>
      <c r="R4775" t="s">
        <v>127</v>
      </c>
      <c r="S4775" t="s">
        <v>256</v>
      </c>
      <c r="T4775" t="s">
        <v>550</v>
      </c>
      <c r="U4775" t="s">
        <v>551</v>
      </c>
      <c r="W4775" t="s">
        <v>111</v>
      </c>
      <c r="X4775">
        <v>1</v>
      </c>
      <c r="Y4775">
        <v>0</v>
      </c>
      <c r="Z4775">
        <v>0</v>
      </c>
      <c r="AA4775">
        <v>0</v>
      </c>
      <c r="AB4775">
        <v>472054</v>
      </c>
      <c r="AC4775" t="s">
        <v>47</v>
      </c>
      <c r="AD4775">
        <f>+VLOOKUP(T4775,items!$A$2:$D$1255,4,0)</f>
        <v>0</v>
      </c>
      <c r="AE4775">
        <f>+VLOOKUP(T4775,Tabla1[],5,0)</f>
        <v>0</v>
      </c>
      <c r="AF4775">
        <f t="shared" si="74"/>
        <v>3</v>
      </c>
    </row>
    <row r="4776" spans="1:32" x14ac:dyDescent="0.25">
      <c r="A4776">
        <v>101184</v>
      </c>
      <c r="B4776" t="s">
        <v>9303</v>
      </c>
      <c r="C4776" t="s">
        <v>75</v>
      </c>
      <c r="D4776">
        <v>0</v>
      </c>
      <c r="F4776" t="s">
        <v>7943</v>
      </c>
      <c r="G4776" t="s">
        <v>2612</v>
      </c>
      <c r="H4776" t="s">
        <v>9430</v>
      </c>
      <c r="I4776" t="s">
        <v>9431</v>
      </c>
      <c r="J4776" t="s">
        <v>9432</v>
      </c>
      <c r="K4776" t="s">
        <v>9433</v>
      </c>
      <c r="L4776" t="s">
        <v>9434</v>
      </c>
      <c r="M4776" t="s">
        <v>7384</v>
      </c>
      <c r="N4776" t="s">
        <v>262</v>
      </c>
      <c r="O4776" t="s">
        <v>309</v>
      </c>
      <c r="P4776" t="s">
        <v>98</v>
      </c>
      <c r="Q4776" t="s">
        <v>759</v>
      </c>
      <c r="R4776" t="s">
        <v>127</v>
      </c>
      <c r="S4776" t="s">
        <v>44</v>
      </c>
      <c r="T4776" t="s">
        <v>713</v>
      </c>
      <c r="U4776" t="s">
        <v>714</v>
      </c>
      <c r="X4776">
        <v>3</v>
      </c>
      <c r="Y4776">
        <v>0</v>
      </c>
      <c r="Z4776">
        <v>0</v>
      </c>
      <c r="AA4776">
        <v>0</v>
      </c>
      <c r="AB4776">
        <v>960000</v>
      </c>
      <c r="AC4776" t="s">
        <v>47</v>
      </c>
      <c r="AD4776">
        <f>+VLOOKUP(T4776,items!$A$2:$D$1255,4,0)</f>
        <v>0</v>
      </c>
      <c r="AE4776">
        <f>+VLOOKUP(T4776,Tabla1[],5,0)</f>
        <v>0</v>
      </c>
      <c r="AF4776">
        <f t="shared" si="74"/>
        <v>2</v>
      </c>
    </row>
    <row r="4777" spans="1:32" x14ac:dyDescent="0.25">
      <c r="A4777">
        <v>101184</v>
      </c>
      <c r="B4777" t="s">
        <v>9303</v>
      </c>
      <c r="C4777" t="s">
        <v>75</v>
      </c>
      <c r="D4777">
        <v>0</v>
      </c>
      <c r="F4777" t="s">
        <v>7943</v>
      </c>
      <c r="G4777" t="s">
        <v>2612</v>
      </c>
      <c r="H4777" t="s">
        <v>9430</v>
      </c>
      <c r="I4777" t="s">
        <v>9431</v>
      </c>
      <c r="J4777" t="s">
        <v>9432</v>
      </c>
      <c r="K4777" t="s">
        <v>9433</v>
      </c>
      <c r="L4777" t="s">
        <v>9434</v>
      </c>
      <c r="M4777" t="s">
        <v>7384</v>
      </c>
      <c r="N4777" t="s">
        <v>262</v>
      </c>
      <c r="O4777" t="s">
        <v>309</v>
      </c>
      <c r="P4777" t="s">
        <v>98</v>
      </c>
      <c r="Q4777" t="s">
        <v>759</v>
      </c>
      <c r="R4777" t="s">
        <v>127</v>
      </c>
      <c r="S4777" t="s">
        <v>44</v>
      </c>
      <c r="T4777" t="s">
        <v>986</v>
      </c>
      <c r="U4777" t="s">
        <v>987</v>
      </c>
      <c r="V4777" t="s">
        <v>615</v>
      </c>
      <c r="W4777" t="s">
        <v>114</v>
      </c>
      <c r="X4777">
        <v>1</v>
      </c>
      <c r="Y4777">
        <v>683</v>
      </c>
      <c r="Z4777">
        <v>3000</v>
      </c>
      <c r="AA4777">
        <v>0</v>
      </c>
      <c r="AB4777">
        <v>2697949</v>
      </c>
      <c r="AC4777" t="s">
        <v>47</v>
      </c>
      <c r="AD4777" t="str">
        <f>+VLOOKUP(T4777,items!$A$2:$D$1255,4,0)</f>
        <v>BANETA</v>
      </c>
      <c r="AE4777" t="str">
        <f>+VLOOKUP(T4777,Tabla1[],5,0)</f>
        <v>GUILLOTINA</v>
      </c>
      <c r="AF4777">
        <f t="shared" si="74"/>
        <v>2</v>
      </c>
    </row>
    <row r="4778" spans="1:32" x14ac:dyDescent="0.25">
      <c r="A4778">
        <v>101184</v>
      </c>
      <c r="B4778" t="s">
        <v>9303</v>
      </c>
      <c r="C4778" t="s">
        <v>75</v>
      </c>
      <c r="D4778">
        <v>0</v>
      </c>
      <c r="F4778" t="s">
        <v>7943</v>
      </c>
      <c r="G4778" t="s">
        <v>2612</v>
      </c>
      <c r="H4778" t="s">
        <v>9430</v>
      </c>
      <c r="I4778" t="s">
        <v>9431</v>
      </c>
      <c r="J4778" t="s">
        <v>9432</v>
      </c>
      <c r="K4778" t="s">
        <v>9433</v>
      </c>
      <c r="L4778" t="s">
        <v>9434</v>
      </c>
      <c r="M4778" t="s">
        <v>7384</v>
      </c>
      <c r="N4778" t="s">
        <v>262</v>
      </c>
      <c r="O4778" t="s">
        <v>309</v>
      </c>
      <c r="P4778" t="s">
        <v>98</v>
      </c>
      <c r="Q4778" t="s">
        <v>759</v>
      </c>
      <c r="R4778" t="s">
        <v>127</v>
      </c>
      <c r="S4778" t="s">
        <v>44</v>
      </c>
      <c r="T4778" t="s">
        <v>1266</v>
      </c>
      <c r="U4778" t="s">
        <v>1267</v>
      </c>
      <c r="V4778" t="s">
        <v>615</v>
      </c>
      <c r="W4778" t="s">
        <v>114</v>
      </c>
      <c r="X4778">
        <v>1</v>
      </c>
      <c r="Y4778">
        <v>1925</v>
      </c>
      <c r="Z4778">
        <v>3000</v>
      </c>
      <c r="AA4778">
        <v>0</v>
      </c>
      <c r="AB4778">
        <v>3344097</v>
      </c>
      <c r="AC4778" t="s">
        <v>47</v>
      </c>
      <c r="AD4778" t="str">
        <f>+VLOOKUP(T4778,items!$A$2:$D$1255,4,0)</f>
        <v>BANETA</v>
      </c>
      <c r="AE4778" t="str">
        <f>+VLOOKUP(T4778,Tabla1[],5,0)</f>
        <v>GUILLOTINA</v>
      </c>
      <c r="AF4778">
        <f t="shared" si="74"/>
        <v>2</v>
      </c>
    </row>
    <row r="4779" spans="1:32" x14ac:dyDescent="0.25">
      <c r="A4779">
        <v>101184</v>
      </c>
      <c r="B4779" t="s">
        <v>9303</v>
      </c>
      <c r="C4779" t="s">
        <v>75</v>
      </c>
      <c r="D4779">
        <v>0</v>
      </c>
      <c r="F4779" t="s">
        <v>7943</v>
      </c>
      <c r="G4779" t="s">
        <v>2612</v>
      </c>
      <c r="H4779" t="s">
        <v>9430</v>
      </c>
      <c r="I4779" t="s">
        <v>9431</v>
      </c>
      <c r="J4779" t="s">
        <v>9432</v>
      </c>
      <c r="K4779" t="s">
        <v>9433</v>
      </c>
      <c r="L4779" t="s">
        <v>9434</v>
      </c>
      <c r="M4779" t="s">
        <v>7384</v>
      </c>
      <c r="N4779" t="s">
        <v>262</v>
      </c>
      <c r="O4779" t="s">
        <v>309</v>
      </c>
      <c r="P4779" t="s">
        <v>98</v>
      </c>
      <c r="Q4779" t="s">
        <v>759</v>
      </c>
      <c r="R4779" t="s">
        <v>127</v>
      </c>
      <c r="S4779" t="s">
        <v>44</v>
      </c>
      <c r="T4779" t="s">
        <v>1266</v>
      </c>
      <c r="U4779" t="s">
        <v>1267</v>
      </c>
      <c r="V4779" t="s">
        <v>615</v>
      </c>
      <c r="W4779" t="s">
        <v>114</v>
      </c>
      <c r="X4779">
        <v>1</v>
      </c>
      <c r="Y4779">
        <v>1911</v>
      </c>
      <c r="Z4779">
        <v>3000</v>
      </c>
      <c r="AA4779">
        <v>0</v>
      </c>
      <c r="AB4779">
        <v>3558466</v>
      </c>
      <c r="AC4779" t="s">
        <v>47</v>
      </c>
      <c r="AD4779" t="str">
        <f>+VLOOKUP(T4779,items!$A$2:$D$1255,4,0)</f>
        <v>BANETA</v>
      </c>
      <c r="AE4779" t="str">
        <f>+VLOOKUP(T4779,Tabla1[],5,0)</f>
        <v>GUILLOTINA</v>
      </c>
      <c r="AF4779">
        <f t="shared" si="74"/>
        <v>2</v>
      </c>
    </row>
    <row r="4780" spans="1:32" x14ac:dyDescent="0.25">
      <c r="A4780">
        <v>101184</v>
      </c>
      <c r="B4780" t="s">
        <v>9303</v>
      </c>
      <c r="C4780" t="s">
        <v>75</v>
      </c>
      <c r="D4780">
        <v>0</v>
      </c>
      <c r="F4780" t="s">
        <v>7943</v>
      </c>
      <c r="G4780" t="s">
        <v>2612</v>
      </c>
      <c r="H4780" t="s">
        <v>9430</v>
      </c>
      <c r="I4780" t="s">
        <v>9431</v>
      </c>
      <c r="J4780" t="s">
        <v>9432</v>
      </c>
      <c r="K4780" t="s">
        <v>9433</v>
      </c>
      <c r="L4780" t="s">
        <v>9434</v>
      </c>
      <c r="M4780" t="s">
        <v>7384</v>
      </c>
      <c r="N4780" t="s">
        <v>262</v>
      </c>
      <c r="O4780" t="s">
        <v>309</v>
      </c>
      <c r="P4780" t="s">
        <v>98</v>
      </c>
      <c r="Q4780" t="s">
        <v>759</v>
      </c>
      <c r="R4780" t="s">
        <v>127</v>
      </c>
      <c r="S4780" t="s">
        <v>44</v>
      </c>
      <c r="T4780" t="s">
        <v>1266</v>
      </c>
      <c r="U4780" t="s">
        <v>1267</v>
      </c>
      <c r="V4780" t="s">
        <v>615</v>
      </c>
      <c r="W4780" t="s">
        <v>114</v>
      </c>
      <c r="X4780">
        <v>1</v>
      </c>
      <c r="Y4780">
        <v>1926</v>
      </c>
      <c r="Z4780">
        <v>3000</v>
      </c>
      <c r="AA4780">
        <v>0</v>
      </c>
      <c r="AB4780">
        <v>3558466</v>
      </c>
      <c r="AC4780" t="s">
        <v>47</v>
      </c>
      <c r="AD4780" t="str">
        <f>+VLOOKUP(T4780,items!$A$2:$D$1255,4,0)</f>
        <v>BANETA</v>
      </c>
      <c r="AE4780" t="str">
        <f>+VLOOKUP(T4780,Tabla1[],5,0)</f>
        <v>GUILLOTINA</v>
      </c>
      <c r="AF4780">
        <f t="shared" si="74"/>
        <v>2</v>
      </c>
    </row>
    <row r="4781" spans="1:32" x14ac:dyDescent="0.25">
      <c r="A4781">
        <v>101184</v>
      </c>
      <c r="B4781" t="s">
        <v>9303</v>
      </c>
      <c r="C4781" t="s">
        <v>75</v>
      </c>
      <c r="D4781">
        <v>0</v>
      </c>
      <c r="F4781" t="s">
        <v>7943</v>
      </c>
      <c r="G4781" t="s">
        <v>2612</v>
      </c>
      <c r="H4781" t="s">
        <v>9430</v>
      </c>
      <c r="I4781" t="s">
        <v>9431</v>
      </c>
      <c r="J4781" t="s">
        <v>9432</v>
      </c>
      <c r="K4781" t="s">
        <v>9433</v>
      </c>
      <c r="L4781" t="s">
        <v>9434</v>
      </c>
      <c r="M4781" t="s">
        <v>7384</v>
      </c>
      <c r="N4781" t="s">
        <v>262</v>
      </c>
      <c r="O4781" t="s">
        <v>309</v>
      </c>
      <c r="P4781" t="s">
        <v>98</v>
      </c>
      <c r="Q4781" t="s">
        <v>759</v>
      </c>
      <c r="R4781" t="s">
        <v>127</v>
      </c>
      <c r="S4781" t="s">
        <v>44</v>
      </c>
      <c r="T4781" t="s">
        <v>1266</v>
      </c>
      <c r="U4781" t="s">
        <v>1267</v>
      </c>
      <c r="V4781" t="s">
        <v>615</v>
      </c>
      <c r="W4781" t="s">
        <v>114</v>
      </c>
      <c r="X4781">
        <v>1</v>
      </c>
      <c r="Y4781">
        <v>1922</v>
      </c>
      <c r="Z4781">
        <v>3000</v>
      </c>
      <c r="AA4781">
        <v>0</v>
      </c>
      <c r="AB4781">
        <v>3558466</v>
      </c>
      <c r="AC4781" t="s">
        <v>47</v>
      </c>
      <c r="AD4781" t="str">
        <f>+VLOOKUP(T4781,items!$A$2:$D$1255,4,0)</f>
        <v>BANETA</v>
      </c>
      <c r="AE4781" t="str">
        <f>+VLOOKUP(T4781,Tabla1[],5,0)</f>
        <v>GUILLOTINA</v>
      </c>
      <c r="AF4781">
        <f t="shared" si="74"/>
        <v>2</v>
      </c>
    </row>
    <row r="4782" spans="1:32" x14ac:dyDescent="0.25">
      <c r="A4782">
        <v>101184</v>
      </c>
      <c r="B4782" t="s">
        <v>9303</v>
      </c>
      <c r="C4782" t="s">
        <v>75</v>
      </c>
      <c r="D4782">
        <v>0</v>
      </c>
      <c r="F4782" t="s">
        <v>7943</v>
      </c>
      <c r="G4782" t="s">
        <v>2612</v>
      </c>
      <c r="H4782" t="s">
        <v>9430</v>
      </c>
      <c r="I4782" t="s">
        <v>9431</v>
      </c>
      <c r="J4782" t="s">
        <v>9432</v>
      </c>
      <c r="K4782" t="s">
        <v>9433</v>
      </c>
      <c r="L4782" t="s">
        <v>9434</v>
      </c>
      <c r="M4782" t="s">
        <v>7384</v>
      </c>
      <c r="N4782" t="s">
        <v>262</v>
      </c>
      <c r="O4782" t="s">
        <v>309</v>
      </c>
      <c r="P4782" t="s">
        <v>98</v>
      </c>
      <c r="Q4782" t="s">
        <v>759</v>
      </c>
      <c r="R4782" t="s">
        <v>127</v>
      </c>
      <c r="S4782" t="s">
        <v>44</v>
      </c>
      <c r="T4782" t="s">
        <v>1266</v>
      </c>
      <c r="U4782" t="s">
        <v>1267</v>
      </c>
      <c r="V4782" t="s">
        <v>615</v>
      </c>
      <c r="W4782" t="s">
        <v>114</v>
      </c>
      <c r="X4782">
        <v>1</v>
      </c>
      <c r="Y4782">
        <v>1919</v>
      </c>
      <c r="Z4782">
        <v>3000</v>
      </c>
      <c r="AA4782">
        <v>0</v>
      </c>
      <c r="AB4782">
        <v>3344097</v>
      </c>
      <c r="AC4782" t="s">
        <v>47</v>
      </c>
      <c r="AD4782" t="str">
        <f>+VLOOKUP(T4782,items!$A$2:$D$1255,4,0)</f>
        <v>BANETA</v>
      </c>
      <c r="AE4782" t="str">
        <f>+VLOOKUP(T4782,Tabla1[],5,0)</f>
        <v>GUILLOTINA</v>
      </c>
      <c r="AF4782">
        <f t="shared" si="74"/>
        <v>2</v>
      </c>
    </row>
    <row r="4783" spans="1:32" x14ac:dyDescent="0.25">
      <c r="A4783">
        <v>101184</v>
      </c>
      <c r="B4783" t="s">
        <v>9303</v>
      </c>
      <c r="C4783" t="s">
        <v>75</v>
      </c>
      <c r="D4783">
        <v>0</v>
      </c>
      <c r="F4783" t="s">
        <v>7943</v>
      </c>
      <c r="G4783" t="s">
        <v>2612</v>
      </c>
      <c r="H4783" t="s">
        <v>9430</v>
      </c>
      <c r="I4783" t="s">
        <v>9431</v>
      </c>
      <c r="J4783" t="s">
        <v>9432</v>
      </c>
      <c r="K4783" t="s">
        <v>9433</v>
      </c>
      <c r="L4783" t="s">
        <v>9434</v>
      </c>
      <c r="M4783" t="s">
        <v>7384</v>
      </c>
      <c r="N4783" t="s">
        <v>262</v>
      </c>
      <c r="O4783" t="s">
        <v>309</v>
      </c>
      <c r="P4783" t="s">
        <v>98</v>
      </c>
      <c r="Q4783" t="s">
        <v>759</v>
      </c>
      <c r="R4783" t="s">
        <v>127</v>
      </c>
      <c r="S4783" t="s">
        <v>44</v>
      </c>
      <c r="T4783" t="s">
        <v>1266</v>
      </c>
      <c r="U4783" t="s">
        <v>1267</v>
      </c>
      <c r="V4783" t="s">
        <v>615</v>
      </c>
      <c r="W4783" t="s">
        <v>114</v>
      </c>
      <c r="X4783">
        <v>1</v>
      </c>
      <c r="Y4783">
        <v>1648</v>
      </c>
      <c r="Z4783">
        <v>3000</v>
      </c>
      <c r="AA4783">
        <v>0</v>
      </c>
      <c r="AB4783">
        <v>3558466</v>
      </c>
      <c r="AC4783" t="s">
        <v>47</v>
      </c>
      <c r="AD4783" t="str">
        <f>+VLOOKUP(T4783,items!$A$2:$D$1255,4,0)</f>
        <v>BANETA</v>
      </c>
      <c r="AE4783" t="str">
        <f>+VLOOKUP(T4783,Tabla1[],5,0)</f>
        <v>GUILLOTINA</v>
      </c>
      <c r="AF4783">
        <f t="shared" si="74"/>
        <v>2</v>
      </c>
    </row>
    <row r="4784" spans="1:32" x14ac:dyDescent="0.25">
      <c r="A4784">
        <v>101184</v>
      </c>
      <c r="B4784" t="s">
        <v>9303</v>
      </c>
      <c r="C4784" t="s">
        <v>75</v>
      </c>
      <c r="D4784">
        <v>0</v>
      </c>
      <c r="F4784" t="s">
        <v>7943</v>
      </c>
      <c r="G4784" t="s">
        <v>2612</v>
      </c>
      <c r="H4784" t="s">
        <v>9430</v>
      </c>
      <c r="I4784" t="s">
        <v>9431</v>
      </c>
      <c r="J4784" t="s">
        <v>9432</v>
      </c>
      <c r="K4784" t="s">
        <v>9433</v>
      </c>
      <c r="L4784" t="s">
        <v>9434</v>
      </c>
      <c r="M4784" t="s">
        <v>7384</v>
      </c>
      <c r="N4784" t="s">
        <v>262</v>
      </c>
      <c r="O4784" t="s">
        <v>309</v>
      </c>
      <c r="P4784" t="s">
        <v>98</v>
      </c>
      <c r="Q4784" t="s">
        <v>759</v>
      </c>
      <c r="R4784" t="s">
        <v>127</v>
      </c>
      <c r="S4784" t="s">
        <v>44</v>
      </c>
      <c r="T4784" t="s">
        <v>1266</v>
      </c>
      <c r="U4784" t="s">
        <v>1267</v>
      </c>
      <c r="V4784" t="s">
        <v>615</v>
      </c>
      <c r="W4784" t="s">
        <v>114</v>
      </c>
      <c r="X4784">
        <v>1</v>
      </c>
      <c r="Y4784">
        <v>1929</v>
      </c>
      <c r="Z4784">
        <v>3000</v>
      </c>
      <c r="AA4784">
        <v>0</v>
      </c>
      <c r="AB4784">
        <v>3558466</v>
      </c>
      <c r="AC4784" t="s">
        <v>47</v>
      </c>
      <c r="AD4784" t="str">
        <f>+VLOOKUP(T4784,items!$A$2:$D$1255,4,0)</f>
        <v>BANETA</v>
      </c>
      <c r="AE4784" t="str">
        <f>+VLOOKUP(T4784,Tabla1[],5,0)</f>
        <v>GUILLOTINA</v>
      </c>
      <c r="AF4784">
        <f t="shared" si="74"/>
        <v>2</v>
      </c>
    </row>
    <row r="4785" spans="1:32" x14ac:dyDescent="0.25">
      <c r="A4785">
        <v>101184</v>
      </c>
      <c r="B4785" t="s">
        <v>9303</v>
      </c>
      <c r="C4785" t="s">
        <v>75</v>
      </c>
      <c r="D4785">
        <v>0</v>
      </c>
      <c r="F4785" t="s">
        <v>7943</v>
      </c>
      <c r="G4785" t="s">
        <v>2612</v>
      </c>
      <c r="H4785" t="s">
        <v>9430</v>
      </c>
      <c r="I4785" t="s">
        <v>9431</v>
      </c>
      <c r="J4785" t="s">
        <v>9432</v>
      </c>
      <c r="K4785" t="s">
        <v>9433</v>
      </c>
      <c r="L4785" t="s">
        <v>9434</v>
      </c>
      <c r="M4785" t="s">
        <v>7384</v>
      </c>
      <c r="N4785" t="s">
        <v>262</v>
      </c>
      <c r="O4785" t="s">
        <v>309</v>
      </c>
      <c r="P4785" t="s">
        <v>98</v>
      </c>
      <c r="Q4785" t="s">
        <v>759</v>
      </c>
      <c r="R4785" t="s">
        <v>127</v>
      </c>
      <c r="S4785" t="s">
        <v>44</v>
      </c>
      <c r="T4785" t="s">
        <v>1266</v>
      </c>
      <c r="U4785" t="s">
        <v>1267</v>
      </c>
      <c r="V4785" t="s">
        <v>615</v>
      </c>
      <c r="W4785" t="s">
        <v>114</v>
      </c>
      <c r="X4785">
        <v>1</v>
      </c>
      <c r="Y4785">
        <v>1920</v>
      </c>
      <c r="Z4785">
        <v>3000</v>
      </c>
      <c r="AA4785">
        <v>0</v>
      </c>
      <c r="AB4785">
        <v>3558466</v>
      </c>
      <c r="AC4785" t="s">
        <v>47</v>
      </c>
      <c r="AD4785" t="str">
        <f>+VLOOKUP(T4785,items!$A$2:$D$1255,4,0)</f>
        <v>BANETA</v>
      </c>
      <c r="AE4785" t="str">
        <f>+VLOOKUP(T4785,Tabla1[],5,0)</f>
        <v>GUILLOTINA</v>
      </c>
      <c r="AF4785">
        <f t="shared" si="74"/>
        <v>2</v>
      </c>
    </row>
    <row r="4786" spans="1:32" x14ac:dyDescent="0.25">
      <c r="A4786">
        <v>101184</v>
      </c>
      <c r="B4786" t="s">
        <v>9303</v>
      </c>
      <c r="C4786" t="s">
        <v>75</v>
      </c>
      <c r="D4786">
        <v>0</v>
      </c>
      <c r="F4786" t="s">
        <v>7943</v>
      </c>
      <c r="G4786" t="s">
        <v>2612</v>
      </c>
      <c r="H4786" t="s">
        <v>9430</v>
      </c>
      <c r="I4786" t="s">
        <v>9431</v>
      </c>
      <c r="J4786" t="s">
        <v>9432</v>
      </c>
      <c r="K4786" t="s">
        <v>9433</v>
      </c>
      <c r="L4786" t="s">
        <v>9434</v>
      </c>
      <c r="M4786" t="s">
        <v>7384</v>
      </c>
      <c r="N4786" t="s">
        <v>262</v>
      </c>
      <c r="O4786" t="s">
        <v>309</v>
      </c>
      <c r="P4786" t="s">
        <v>98</v>
      </c>
      <c r="Q4786" t="s">
        <v>759</v>
      </c>
      <c r="R4786" t="s">
        <v>127</v>
      </c>
      <c r="S4786" t="s">
        <v>44</v>
      </c>
      <c r="T4786" t="s">
        <v>94</v>
      </c>
      <c r="U4786" t="s">
        <v>95</v>
      </c>
      <c r="X4786">
        <v>1</v>
      </c>
      <c r="Y4786">
        <v>0</v>
      </c>
      <c r="Z4786">
        <v>0</v>
      </c>
      <c r="AA4786">
        <v>0</v>
      </c>
      <c r="AB4786">
        <v>2550000</v>
      </c>
      <c r="AC4786" t="s">
        <v>47</v>
      </c>
      <c r="AD4786" t="e">
        <f>+VLOOKUP(T4786,items!$A$2:$D$1255,4,0)</f>
        <v>#N/A</v>
      </c>
      <c r="AE4786" t="e">
        <f>+VLOOKUP(T4786,Tabla1[],5,0)</f>
        <v>#N/A</v>
      </c>
      <c r="AF4786">
        <f t="shared" si="74"/>
        <v>2</v>
      </c>
    </row>
    <row r="4787" spans="1:32" x14ac:dyDescent="0.25">
      <c r="A4787">
        <v>101184</v>
      </c>
      <c r="B4787" t="s">
        <v>9303</v>
      </c>
      <c r="C4787" t="s">
        <v>75</v>
      </c>
      <c r="D4787">
        <v>0</v>
      </c>
      <c r="F4787" t="s">
        <v>7943</v>
      </c>
      <c r="G4787" t="s">
        <v>2612</v>
      </c>
      <c r="H4787" t="s">
        <v>9430</v>
      </c>
      <c r="I4787" t="s">
        <v>9431</v>
      </c>
      <c r="J4787" t="s">
        <v>9432</v>
      </c>
      <c r="K4787" t="s">
        <v>9433</v>
      </c>
      <c r="L4787" t="s">
        <v>9434</v>
      </c>
      <c r="M4787" t="s">
        <v>7384</v>
      </c>
      <c r="N4787" t="s">
        <v>262</v>
      </c>
      <c r="O4787" t="s">
        <v>309</v>
      </c>
      <c r="P4787" t="s">
        <v>98</v>
      </c>
      <c r="Q4787" t="s">
        <v>759</v>
      </c>
      <c r="R4787" t="s">
        <v>127</v>
      </c>
      <c r="S4787" t="s">
        <v>44</v>
      </c>
      <c r="T4787" t="s">
        <v>331</v>
      </c>
      <c r="U4787" t="s">
        <v>332</v>
      </c>
      <c r="X4787">
        <v>1</v>
      </c>
      <c r="Y4787">
        <v>0</v>
      </c>
      <c r="Z4787">
        <v>0</v>
      </c>
      <c r="AA4787">
        <v>0</v>
      </c>
      <c r="AB4787">
        <v>1200000</v>
      </c>
      <c r="AC4787" t="s">
        <v>47</v>
      </c>
      <c r="AD4787" t="e">
        <f>+VLOOKUP(T4787,items!$A$2:$D$1255,4,0)</f>
        <v>#N/A</v>
      </c>
      <c r="AE4787" t="e">
        <f>+VLOOKUP(T4787,Tabla1[],5,0)</f>
        <v>#N/A</v>
      </c>
      <c r="AF4787">
        <f t="shared" si="74"/>
        <v>2</v>
      </c>
    </row>
    <row r="4788" spans="1:32" x14ac:dyDescent="0.25">
      <c r="A4788">
        <v>101184</v>
      </c>
      <c r="B4788" t="s">
        <v>9303</v>
      </c>
      <c r="C4788" t="s">
        <v>75</v>
      </c>
      <c r="D4788">
        <v>0</v>
      </c>
      <c r="F4788" t="s">
        <v>7943</v>
      </c>
      <c r="G4788" t="s">
        <v>2612</v>
      </c>
      <c r="H4788" t="s">
        <v>9430</v>
      </c>
      <c r="I4788" t="s">
        <v>9431</v>
      </c>
      <c r="J4788" t="s">
        <v>9432</v>
      </c>
      <c r="K4788" t="s">
        <v>9433</v>
      </c>
      <c r="L4788" t="s">
        <v>9434</v>
      </c>
      <c r="M4788" t="s">
        <v>7384</v>
      </c>
      <c r="N4788" t="s">
        <v>262</v>
      </c>
      <c r="O4788" t="s">
        <v>309</v>
      </c>
      <c r="P4788" t="s">
        <v>98</v>
      </c>
      <c r="Q4788" t="s">
        <v>759</v>
      </c>
      <c r="R4788" t="s">
        <v>127</v>
      </c>
      <c r="S4788" t="s">
        <v>44</v>
      </c>
      <c r="T4788" t="s">
        <v>7511</v>
      </c>
      <c r="U4788" t="s">
        <v>7512</v>
      </c>
      <c r="X4788">
        <v>1</v>
      </c>
      <c r="Y4788">
        <v>0</v>
      </c>
      <c r="Z4788">
        <v>0</v>
      </c>
      <c r="AA4788">
        <v>0</v>
      </c>
      <c r="AB4788">
        <v>1650000</v>
      </c>
      <c r="AC4788" t="s">
        <v>47</v>
      </c>
      <c r="AD4788" t="e">
        <f>+VLOOKUP(T4788,items!$A$2:$D$1255,4,0)</f>
        <v>#N/A</v>
      </c>
      <c r="AE4788" t="e">
        <f>+VLOOKUP(T4788,Tabla1[],5,0)</f>
        <v>#N/A</v>
      </c>
      <c r="AF4788">
        <f t="shared" si="74"/>
        <v>2</v>
      </c>
    </row>
    <row r="4789" spans="1:32" x14ac:dyDescent="0.25">
      <c r="A4789">
        <v>101188</v>
      </c>
      <c r="B4789" t="s">
        <v>9435</v>
      </c>
      <c r="C4789" t="s">
        <v>33</v>
      </c>
      <c r="D4789">
        <v>0</v>
      </c>
      <c r="F4789" t="s">
        <v>7943</v>
      </c>
      <c r="G4789" t="s">
        <v>5949</v>
      </c>
      <c r="H4789" t="s">
        <v>9436</v>
      </c>
      <c r="I4789" t="s">
        <v>37</v>
      </c>
      <c r="J4789" t="s">
        <v>9437</v>
      </c>
      <c r="K4789" t="s">
        <v>9438</v>
      </c>
      <c r="L4789" t="s">
        <v>9439</v>
      </c>
      <c r="M4789" t="s">
        <v>975</v>
      </c>
      <c r="N4789" t="s">
        <v>975</v>
      </c>
      <c r="O4789" t="s">
        <v>9440</v>
      </c>
      <c r="P4789" t="s">
        <v>9441</v>
      </c>
      <c r="Q4789" t="s">
        <v>9442</v>
      </c>
      <c r="R4789" t="s">
        <v>63</v>
      </c>
      <c r="S4789" t="s">
        <v>108</v>
      </c>
      <c r="T4789" t="s">
        <v>540</v>
      </c>
      <c r="U4789" t="s">
        <v>541</v>
      </c>
      <c r="V4789" t="s">
        <v>867</v>
      </c>
      <c r="X4789">
        <v>1</v>
      </c>
      <c r="Y4789">
        <v>0</v>
      </c>
      <c r="Z4789">
        <v>0</v>
      </c>
      <c r="AA4789">
        <v>0</v>
      </c>
      <c r="AB4789">
        <v>10061317</v>
      </c>
      <c r="AC4789" t="s">
        <v>47</v>
      </c>
      <c r="AD4789">
        <f>+VLOOKUP(T4789,items!$A$2:$D$1255,4,0)</f>
        <v>0</v>
      </c>
      <c r="AE4789">
        <f>+VLOOKUP(T4789,Tabla1[],5,0)</f>
        <v>0</v>
      </c>
      <c r="AF4789">
        <f t="shared" si="74"/>
        <v>6</v>
      </c>
    </row>
    <row r="4790" spans="1:32" x14ac:dyDescent="0.25">
      <c r="A4790">
        <v>101198</v>
      </c>
      <c r="B4790" t="s">
        <v>9443</v>
      </c>
      <c r="C4790" t="s">
        <v>75</v>
      </c>
      <c r="D4790">
        <v>0</v>
      </c>
      <c r="F4790" t="s">
        <v>7943</v>
      </c>
      <c r="G4790" t="s">
        <v>309</v>
      </c>
      <c r="H4790" t="s">
        <v>9444</v>
      </c>
      <c r="I4790" t="s">
        <v>9445</v>
      </c>
      <c r="J4790" t="s">
        <v>9446</v>
      </c>
      <c r="K4790" t="s">
        <v>9447</v>
      </c>
      <c r="L4790" t="s">
        <v>9448</v>
      </c>
      <c r="M4790" t="s">
        <v>77</v>
      </c>
      <c r="N4790" t="s">
        <v>6473</v>
      </c>
      <c r="O4790" t="s">
        <v>9449</v>
      </c>
      <c r="P4790" t="s">
        <v>5512</v>
      </c>
      <c r="Q4790" t="s">
        <v>7913</v>
      </c>
      <c r="R4790" t="s">
        <v>127</v>
      </c>
      <c r="S4790" t="s">
        <v>108</v>
      </c>
      <c r="T4790" t="s">
        <v>4722</v>
      </c>
      <c r="U4790" t="s">
        <v>9450</v>
      </c>
      <c r="X4790">
        <v>1</v>
      </c>
      <c r="Y4790">
        <v>0</v>
      </c>
      <c r="Z4790">
        <v>0</v>
      </c>
      <c r="AA4790">
        <v>0</v>
      </c>
      <c r="AB4790">
        <v>985000</v>
      </c>
      <c r="AC4790" t="s">
        <v>47</v>
      </c>
      <c r="AD4790">
        <f>+VLOOKUP(T4790,items!$A$2:$D$1255,4,0)</f>
        <v>0</v>
      </c>
      <c r="AE4790">
        <f>+VLOOKUP(T4790,Tabla1[],5,0)</f>
        <v>0</v>
      </c>
      <c r="AF4790">
        <f t="shared" si="74"/>
        <v>4</v>
      </c>
    </row>
    <row r="4791" spans="1:32" x14ac:dyDescent="0.25">
      <c r="A4791">
        <v>101198</v>
      </c>
      <c r="B4791" t="s">
        <v>9443</v>
      </c>
      <c r="C4791" t="s">
        <v>75</v>
      </c>
      <c r="D4791">
        <v>0</v>
      </c>
      <c r="F4791" t="s">
        <v>7943</v>
      </c>
      <c r="G4791" t="s">
        <v>309</v>
      </c>
      <c r="H4791" t="s">
        <v>9444</v>
      </c>
      <c r="I4791" t="s">
        <v>9445</v>
      </c>
      <c r="J4791" t="s">
        <v>9446</v>
      </c>
      <c r="K4791" t="s">
        <v>9447</v>
      </c>
      <c r="L4791" t="s">
        <v>9448</v>
      </c>
      <c r="M4791" t="s">
        <v>77</v>
      </c>
      <c r="N4791" t="s">
        <v>6473</v>
      </c>
      <c r="O4791" t="s">
        <v>9449</v>
      </c>
      <c r="P4791" t="s">
        <v>5512</v>
      </c>
      <c r="Q4791" t="s">
        <v>7913</v>
      </c>
      <c r="R4791" t="s">
        <v>127</v>
      </c>
      <c r="S4791" t="s">
        <v>108</v>
      </c>
      <c r="T4791" t="s">
        <v>717</v>
      </c>
      <c r="U4791" t="s">
        <v>718</v>
      </c>
      <c r="X4791">
        <v>2</v>
      </c>
      <c r="Y4791">
        <v>0</v>
      </c>
      <c r="Z4791">
        <v>0</v>
      </c>
      <c r="AA4791">
        <v>0</v>
      </c>
      <c r="AB4791">
        <v>124800</v>
      </c>
      <c r="AC4791" t="s">
        <v>47</v>
      </c>
      <c r="AD4791">
        <f>+VLOOKUP(T4791,items!$A$2:$D$1255,4,0)</f>
        <v>0</v>
      </c>
      <c r="AE4791">
        <f>+VLOOKUP(T4791,Tabla1[],5,0)</f>
        <v>0</v>
      </c>
      <c r="AF4791">
        <f t="shared" si="74"/>
        <v>4</v>
      </c>
    </row>
    <row r="4792" spans="1:32" x14ac:dyDescent="0.25">
      <c r="A4792">
        <v>101198</v>
      </c>
      <c r="B4792" t="s">
        <v>9443</v>
      </c>
      <c r="C4792" t="s">
        <v>75</v>
      </c>
      <c r="D4792">
        <v>0</v>
      </c>
      <c r="F4792" t="s">
        <v>7943</v>
      </c>
      <c r="G4792" t="s">
        <v>309</v>
      </c>
      <c r="H4792" t="s">
        <v>9444</v>
      </c>
      <c r="I4792" t="s">
        <v>9445</v>
      </c>
      <c r="J4792" t="s">
        <v>9446</v>
      </c>
      <c r="K4792" t="s">
        <v>9447</v>
      </c>
      <c r="L4792" t="s">
        <v>9448</v>
      </c>
      <c r="M4792" t="s">
        <v>77</v>
      </c>
      <c r="N4792" t="s">
        <v>6473</v>
      </c>
      <c r="O4792" t="s">
        <v>9449</v>
      </c>
      <c r="P4792" t="s">
        <v>5512</v>
      </c>
      <c r="Q4792" t="s">
        <v>7913</v>
      </c>
      <c r="R4792" t="s">
        <v>127</v>
      </c>
      <c r="S4792" t="s">
        <v>108</v>
      </c>
      <c r="T4792" t="s">
        <v>347</v>
      </c>
      <c r="U4792" t="s">
        <v>348</v>
      </c>
      <c r="W4792" t="s">
        <v>114</v>
      </c>
      <c r="X4792">
        <v>2</v>
      </c>
      <c r="Y4792">
        <v>6000</v>
      </c>
      <c r="Z4792">
        <v>0</v>
      </c>
      <c r="AA4792">
        <v>0</v>
      </c>
      <c r="AB4792">
        <v>1724946</v>
      </c>
      <c r="AC4792" t="s">
        <v>47</v>
      </c>
      <c r="AD4792">
        <f>+VLOOKUP(T4792,items!$A$2:$D$1255,4,0)</f>
        <v>0</v>
      </c>
      <c r="AE4792">
        <f>+VLOOKUP(T4792,Tabla1[],5,0)</f>
        <v>0</v>
      </c>
      <c r="AF4792">
        <f t="shared" si="74"/>
        <v>4</v>
      </c>
    </row>
    <row r="4793" spans="1:32" x14ac:dyDescent="0.25">
      <c r="A4793">
        <v>101198</v>
      </c>
      <c r="B4793" t="s">
        <v>9443</v>
      </c>
      <c r="C4793" t="s">
        <v>75</v>
      </c>
      <c r="D4793">
        <v>0</v>
      </c>
      <c r="F4793" t="s">
        <v>7943</v>
      </c>
      <c r="G4793" t="s">
        <v>309</v>
      </c>
      <c r="H4793" t="s">
        <v>9444</v>
      </c>
      <c r="I4793" t="s">
        <v>9445</v>
      </c>
      <c r="J4793" t="s">
        <v>9446</v>
      </c>
      <c r="K4793" t="s">
        <v>9447</v>
      </c>
      <c r="L4793" t="s">
        <v>9448</v>
      </c>
      <c r="M4793" t="s">
        <v>77</v>
      </c>
      <c r="N4793" t="s">
        <v>6473</v>
      </c>
      <c r="O4793" t="s">
        <v>9449</v>
      </c>
      <c r="P4793" t="s">
        <v>5512</v>
      </c>
      <c r="Q4793" t="s">
        <v>7913</v>
      </c>
      <c r="R4793" t="s">
        <v>127</v>
      </c>
      <c r="S4793" t="s">
        <v>108</v>
      </c>
      <c r="T4793" t="s">
        <v>1447</v>
      </c>
      <c r="U4793" t="s">
        <v>1448</v>
      </c>
      <c r="X4793">
        <v>1</v>
      </c>
      <c r="Y4793">
        <v>6000</v>
      </c>
      <c r="Z4793">
        <v>0</v>
      </c>
      <c r="AA4793">
        <v>0</v>
      </c>
      <c r="AB4793">
        <v>2612861</v>
      </c>
      <c r="AC4793" t="s">
        <v>47</v>
      </c>
      <c r="AD4793">
        <f>+VLOOKUP(T4793,items!$A$2:$D$1255,4,0)</f>
        <v>0</v>
      </c>
      <c r="AE4793">
        <f>+VLOOKUP(T4793,Tabla1[],5,0)</f>
        <v>0</v>
      </c>
      <c r="AF4793">
        <f t="shared" si="74"/>
        <v>4</v>
      </c>
    </row>
    <row r="4794" spans="1:32" x14ac:dyDescent="0.25">
      <c r="A4794">
        <v>101198</v>
      </c>
      <c r="B4794" t="s">
        <v>9443</v>
      </c>
      <c r="C4794" t="s">
        <v>75</v>
      </c>
      <c r="D4794">
        <v>0</v>
      </c>
      <c r="F4794" t="s">
        <v>7943</v>
      </c>
      <c r="G4794" t="s">
        <v>309</v>
      </c>
      <c r="H4794" t="s">
        <v>9444</v>
      </c>
      <c r="I4794" t="s">
        <v>9445</v>
      </c>
      <c r="J4794" t="s">
        <v>9446</v>
      </c>
      <c r="K4794" t="s">
        <v>9447</v>
      </c>
      <c r="L4794" t="s">
        <v>9448</v>
      </c>
      <c r="M4794" t="s">
        <v>77</v>
      </c>
      <c r="N4794" t="s">
        <v>6473</v>
      </c>
      <c r="O4794" t="s">
        <v>9449</v>
      </c>
      <c r="P4794" t="s">
        <v>5512</v>
      </c>
      <c r="Q4794" t="s">
        <v>7913</v>
      </c>
      <c r="R4794" t="s">
        <v>127</v>
      </c>
      <c r="S4794" t="s">
        <v>108</v>
      </c>
      <c r="T4794" t="s">
        <v>1519</v>
      </c>
      <c r="U4794" t="s">
        <v>1520</v>
      </c>
      <c r="V4794" t="s">
        <v>244</v>
      </c>
      <c r="W4794" t="s">
        <v>114</v>
      </c>
      <c r="X4794">
        <v>1</v>
      </c>
      <c r="Y4794">
        <v>6000</v>
      </c>
      <c r="Z4794">
        <v>0</v>
      </c>
      <c r="AA4794">
        <v>6000</v>
      </c>
      <c r="AB4794">
        <v>14335646</v>
      </c>
      <c r="AC4794" t="s">
        <v>47</v>
      </c>
      <c r="AD4794" t="str">
        <f>+VLOOKUP(T4794,items!$A$2:$D$1255,4,0)</f>
        <v>PERGOLA</v>
      </c>
      <c r="AE4794" t="str">
        <f>+VLOOKUP(T4794,Tabla1[],5,0)</f>
        <v>PERGOLITE</v>
      </c>
      <c r="AF4794">
        <f t="shared" si="74"/>
        <v>4</v>
      </c>
    </row>
    <row r="4795" spans="1:32" x14ac:dyDescent="0.25">
      <c r="A4795">
        <v>101198</v>
      </c>
      <c r="B4795" t="s">
        <v>9443</v>
      </c>
      <c r="C4795" t="s">
        <v>75</v>
      </c>
      <c r="D4795">
        <v>0</v>
      </c>
      <c r="F4795" t="s">
        <v>7943</v>
      </c>
      <c r="G4795" t="s">
        <v>309</v>
      </c>
      <c r="H4795" t="s">
        <v>9444</v>
      </c>
      <c r="I4795" t="s">
        <v>9445</v>
      </c>
      <c r="J4795" t="s">
        <v>9446</v>
      </c>
      <c r="K4795" t="s">
        <v>9447</v>
      </c>
      <c r="L4795" t="s">
        <v>9448</v>
      </c>
      <c r="M4795" t="s">
        <v>77</v>
      </c>
      <c r="N4795" t="s">
        <v>6473</v>
      </c>
      <c r="O4795" t="s">
        <v>9449</v>
      </c>
      <c r="P4795" t="s">
        <v>5512</v>
      </c>
      <c r="Q4795" t="s">
        <v>7913</v>
      </c>
      <c r="R4795" t="s">
        <v>127</v>
      </c>
      <c r="S4795" t="s">
        <v>108</v>
      </c>
      <c r="T4795" t="s">
        <v>490</v>
      </c>
      <c r="U4795" t="s">
        <v>491</v>
      </c>
      <c r="W4795" t="s">
        <v>114</v>
      </c>
      <c r="X4795">
        <v>4</v>
      </c>
      <c r="Y4795">
        <v>0</v>
      </c>
      <c r="Z4795">
        <v>0</v>
      </c>
      <c r="AA4795">
        <v>0</v>
      </c>
      <c r="AB4795">
        <v>360768</v>
      </c>
      <c r="AC4795" t="s">
        <v>47</v>
      </c>
      <c r="AD4795">
        <f>+VLOOKUP(T4795,items!$A$2:$D$1255,4,0)</f>
        <v>0</v>
      </c>
      <c r="AE4795">
        <f>+VLOOKUP(T4795,Tabla1[],5,0)</f>
        <v>0</v>
      </c>
      <c r="AF4795">
        <f t="shared" si="74"/>
        <v>4</v>
      </c>
    </row>
    <row r="4796" spans="1:32" x14ac:dyDescent="0.25">
      <c r="A4796">
        <v>101198</v>
      </c>
      <c r="B4796" t="s">
        <v>9443</v>
      </c>
      <c r="C4796" t="s">
        <v>75</v>
      </c>
      <c r="D4796">
        <v>0</v>
      </c>
      <c r="F4796" t="s">
        <v>7943</v>
      </c>
      <c r="G4796" t="s">
        <v>309</v>
      </c>
      <c r="H4796" t="s">
        <v>9444</v>
      </c>
      <c r="I4796" t="s">
        <v>9445</v>
      </c>
      <c r="J4796" t="s">
        <v>9446</v>
      </c>
      <c r="K4796" t="s">
        <v>9447</v>
      </c>
      <c r="L4796" t="s">
        <v>9448</v>
      </c>
      <c r="M4796" t="s">
        <v>77</v>
      </c>
      <c r="N4796" t="s">
        <v>6473</v>
      </c>
      <c r="O4796" t="s">
        <v>9449</v>
      </c>
      <c r="P4796" t="s">
        <v>5512</v>
      </c>
      <c r="Q4796" t="s">
        <v>7913</v>
      </c>
      <c r="R4796" t="s">
        <v>127</v>
      </c>
      <c r="S4796" t="s">
        <v>108</v>
      </c>
      <c r="T4796" t="s">
        <v>94</v>
      </c>
      <c r="U4796" t="s">
        <v>95</v>
      </c>
      <c r="X4796">
        <v>1</v>
      </c>
      <c r="Y4796">
        <v>0</v>
      </c>
      <c r="Z4796">
        <v>0</v>
      </c>
      <c r="AA4796">
        <v>0</v>
      </c>
      <c r="AB4796">
        <v>900000</v>
      </c>
      <c r="AC4796" t="s">
        <v>47</v>
      </c>
      <c r="AD4796" t="e">
        <f>+VLOOKUP(T4796,items!$A$2:$D$1255,4,0)</f>
        <v>#N/A</v>
      </c>
      <c r="AE4796" t="e">
        <f>+VLOOKUP(T4796,Tabla1[],5,0)</f>
        <v>#N/A</v>
      </c>
      <c r="AF4796">
        <f t="shared" si="74"/>
        <v>4</v>
      </c>
    </row>
    <row r="4797" spans="1:32" x14ac:dyDescent="0.25">
      <c r="A4797">
        <v>101198</v>
      </c>
      <c r="B4797" t="s">
        <v>9443</v>
      </c>
      <c r="C4797" t="s">
        <v>75</v>
      </c>
      <c r="D4797">
        <v>0</v>
      </c>
      <c r="F4797" t="s">
        <v>7943</v>
      </c>
      <c r="G4797" t="s">
        <v>309</v>
      </c>
      <c r="H4797" t="s">
        <v>9444</v>
      </c>
      <c r="I4797" t="s">
        <v>9445</v>
      </c>
      <c r="J4797" t="s">
        <v>9446</v>
      </c>
      <c r="K4797" t="s">
        <v>9447</v>
      </c>
      <c r="L4797" t="s">
        <v>9448</v>
      </c>
      <c r="M4797" t="s">
        <v>77</v>
      </c>
      <c r="N4797" t="s">
        <v>6473</v>
      </c>
      <c r="O4797" t="s">
        <v>9449</v>
      </c>
      <c r="P4797" t="s">
        <v>5512</v>
      </c>
      <c r="Q4797" t="s">
        <v>7913</v>
      </c>
      <c r="R4797" t="s">
        <v>127</v>
      </c>
      <c r="S4797" t="s">
        <v>108</v>
      </c>
      <c r="T4797" t="s">
        <v>1805</v>
      </c>
      <c r="U4797" t="s">
        <v>1806</v>
      </c>
      <c r="X4797">
        <v>6</v>
      </c>
      <c r="Y4797">
        <v>6000</v>
      </c>
      <c r="Z4797">
        <v>0</v>
      </c>
      <c r="AA4797">
        <v>0</v>
      </c>
      <c r="AB4797">
        <v>4257636</v>
      </c>
      <c r="AC4797" t="s">
        <v>47</v>
      </c>
      <c r="AD4797">
        <f>+VLOOKUP(T4797,items!$A$2:$D$1255,4,0)</f>
        <v>0</v>
      </c>
      <c r="AE4797">
        <f>+VLOOKUP(T4797,Tabla1[],5,0)</f>
        <v>0</v>
      </c>
      <c r="AF4797">
        <f t="shared" si="74"/>
        <v>4</v>
      </c>
    </row>
    <row r="4798" spans="1:32" x14ac:dyDescent="0.25">
      <c r="A4798">
        <v>101198</v>
      </c>
      <c r="B4798" t="s">
        <v>9443</v>
      </c>
      <c r="C4798" t="s">
        <v>75</v>
      </c>
      <c r="D4798">
        <v>0</v>
      </c>
      <c r="F4798" t="s">
        <v>7943</v>
      </c>
      <c r="G4798" t="s">
        <v>309</v>
      </c>
      <c r="H4798" t="s">
        <v>9444</v>
      </c>
      <c r="I4798" t="s">
        <v>9445</v>
      </c>
      <c r="J4798" t="s">
        <v>9446</v>
      </c>
      <c r="K4798" t="s">
        <v>9447</v>
      </c>
      <c r="L4798" t="s">
        <v>9448</v>
      </c>
      <c r="M4798" t="s">
        <v>77</v>
      </c>
      <c r="N4798" t="s">
        <v>6473</v>
      </c>
      <c r="O4798" t="s">
        <v>9449</v>
      </c>
      <c r="P4798" t="s">
        <v>5512</v>
      </c>
      <c r="Q4798" t="s">
        <v>7913</v>
      </c>
      <c r="R4798" t="s">
        <v>127</v>
      </c>
      <c r="S4798" t="s">
        <v>108</v>
      </c>
      <c r="T4798" t="s">
        <v>618</v>
      </c>
      <c r="U4798" t="s">
        <v>619</v>
      </c>
      <c r="X4798">
        <v>2</v>
      </c>
      <c r="Y4798">
        <v>0</v>
      </c>
      <c r="Z4798">
        <v>0</v>
      </c>
      <c r="AA4798">
        <v>0</v>
      </c>
      <c r="AB4798">
        <v>700000</v>
      </c>
      <c r="AC4798" t="s">
        <v>47</v>
      </c>
      <c r="AD4798">
        <f>+VLOOKUP(T4798,items!$A$2:$D$1255,4,0)</f>
        <v>0</v>
      </c>
      <c r="AE4798">
        <f>+VLOOKUP(T4798,Tabla1[],5,0)</f>
        <v>0</v>
      </c>
      <c r="AF4798">
        <f t="shared" si="74"/>
        <v>4</v>
      </c>
    </row>
    <row r="4799" spans="1:32" x14ac:dyDescent="0.25">
      <c r="A4799">
        <v>101207</v>
      </c>
      <c r="B4799" t="s">
        <v>1003</v>
      </c>
      <c r="C4799" t="s">
        <v>33</v>
      </c>
      <c r="D4799">
        <v>0</v>
      </c>
      <c r="F4799" t="s">
        <v>7766</v>
      </c>
      <c r="G4799" t="s">
        <v>7766</v>
      </c>
      <c r="H4799" t="s">
        <v>9451</v>
      </c>
      <c r="I4799" t="s">
        <v>9452</v>
      </c>
      <c r="J4799" t="s">
        <v>9453</v>
      </c>
      <c r="K4799" t="s">
        <v>9454</v>
      </c>
      <c r="L4799" t="s">
        <v>9455</v>
      </c>
      <c r="M4799" t="s">
        <v>2612</v>
      </c>
      <c r="N4799" t="s">
        <v>2801</v>
      </c>
      <c r="O4799" t="s">
        <v>7086</v>
      </c>
      <c r="P4799" t="s">
        <v>269</v>
      </c>
      <c r="Q4799" t="s">
        <v>760</v>
      </c>
      <c r="R4799" t="s">
        <v>127</v>
      </c>
      <c r="S4799" t="s">
        <v>128</v>
      </c>
      <c r="T4799" t="s">
        <v>9456</v>
      </c>
      <c r="U4799" t="s">
        <v>9457</v>
      </c>
      <c r="X4799">
        <v>30</v>
      </c>
      <c r="Y4799">
        <v>0</v>
      </c>
      <c r="Z4799">
        <v>0</v>
      </c>
      <c r="AA4799">
        <v>0</v>
      </c>
      <c r="AB4799">
        <v>0</v>
      </c>
      <c r="AC4799" t="s">
        <v>47</v>
      </c>
      <c r="AD4799">
        <f>+VLOOKUP(T4799,items!$A$2:$D$1255,4,0)</f>
        <v>0</v>
      </c>
      <c r="AE4799">
        <f>+VLOOKUP(T4799,Tabla1[],5,0)</f>
        <v>0</v>
      </c>
      <c r="AF4799">
        <f t="shared" si="74"/>
        <v>2</v>
      </c>
    </row>
    <row r="4800" spans="1:32" x14ac:dyDescent="0.25">
      <c r="A4800">
        <v>101207</v>
      </c>
      <c r="B4800" t="s">
        <v>1003</v>
      </c>
      <c r="C4800" t="s">
        <v>33</v>
      </c>
      <c r="D4800">
        <v>0</v>
      </c>
      <c r="F4800" t="s">
        <v>7766</v>
      </c>
      <c r="G4800" t="s">
        <v>7766</v>
      </c>
      <c r="H4800" t="s">
        <v>9451</v>
      </c>
      <c r="I4800" t="s">
        <v>9452</v>
      </c>
      <c r="J4800" t="s">
        <v>9453</v>
      </c>
      <c r="K4800" t="s">
        <v>9454</v>
      </c>
      <c r="L4800" t="s">
        <v>9455</v>
      </c>
      <c r="M4800" t="s">
        <v>2612</v>
      </c>
      <c r="N4800" t="s">
        <v>2801</v>
      </c>
      <c r="O4800" t="s">
        <v>7086</v>
      </c>
      <c r="P4800" t="s">
        <v>269</v>
      </c>
      <c r="Q4800" t="s">
        <v>760</v>
      </c>
      <c r="R4800" t="s">
        <v>127</v>
      </c>
      <c r="S4800" t="s">
        <v>128</v>
      </c>
      <c r="T4800" t="s">
        <v>9458</v>
      </c>
      <c r="U4800" t="s">
        <v>9459</v>
      </c>
      <c r="X4800">
        <v>2</v>
      </c>
      <c r="Y4800">
        <v>0</v>
      </c>
      <c r="Z4800">
        <v>0</v>
      </c>
      <c r="AA4800">
        <v>0</v>
      </c>
      <c r="AB4800">
        <v>0</v>
      </c>
      <c r="AC4800" t="s">
        <v>47</v>
      </c>
      <c r="AD4800">
        <f>+VLOOKUP(T4800,items!$A$2:$D$1255,4,0)</f>
        <v>0</v>
      </c>
      <c r="AE4800">
        <f>+VLOOKUP(T4800,Tabla1[],5,0)</f>
        <v>0</v>
      </c>
      <c r="AF4800">
        <f t="shared" si="74"/>
        <v>2</v>
      </c>
    </row>
    <row r="4801" spans="1:32" x14ac:dyDescent="0.25">
      <c r="A4801">
        <v>101209</v>
      </c>
      <c r="B4801" t="s">
        <v>9460</v>
      </c>
      <c r="C4801" t="s">
        <v>33</v>
      </c>
      <c r="D4801">
        <v>0</v>
      </c>
      <c r="F4801" t="s">
        <v>7766</v>
      </c>
      <c r="G4801" t="s">
        <v>7766</v>
      </c>
      <c r="H4801" t="s">
        <v>9461</v>
      </c>
      <c r="I4801" t="s">
        <v>37</v>
      </c>
      <c r="J4801" t="s">
        <v>9462</v>
      </c>
      <c r="K4801" t="s">
        <v>9463</v>
      </c>
      <c r="L4801" t="s">
        <v>9464</v>
      </c>
      <c r="M4801" t="s">
        <v>5856</v>
      </c>
      <c r="N4801" t="s">
        <v>5856</v>
      </c>
      <c r="O4801" t="s">
        <v>98</v>
      </c>
      <c r="P4801" t="s">
        <v>8689</v>
      </c>
      <c r="Q4801" t="s">
        <v>5511</v>
      </c>
      <c r="R4801" t="s">
        <v>63</v>
      </c>
      <c r="S4801" t="s">
        <v>44</v>
      </c>
      <c r="T4801" t="s">
        <v>9465</v>
      </c>
      <c r="U4801" t="s">
        <v>9466</v>
      </c>
      <c r="V4801" t="s">
        <v>867</v>
      </c>
      <c r="W4801" t="s">
        <v>117</v>
      </c>
      <c r="X4801">
        <v>1</v>
      </c>
      <c r="Y4801">
        <v>0</v>
      </c>
      <c r="Z4801">
        <v>0</v>
      </c>
      <c r="AA4801">
        <v>0</v>
      </c>
      <c r="AB4801">
        <v>3913522</v>
      </c>
      <c r="AC4801" t="s">
        <v>47</v>
      </c>
      <c r="AD4801" t="str">
        <f>+VLOOKUP(T4801,items!$A$2:$D$1255,4,0)</f>
        <v>MUEBLES</v>
      </c>
      <c r="AE4801">
        <f>+VLOOKUP(T4801,Tabla1[],5,0)</f>
        <v>0</v>
      </c>
      <c r="AF4801">
        <f t="shared" si="74"/>
        <v>3</v>
      </c>
    </row>
    <row r="4802" spans="1:32" x14ac:dyDescent="0.25">
      <c r="A4802">
        <v>101215</v>
      </c>
      <c r="B4802" t="s">
        <v>9435</v>
      </c>
      <c r="C4802" t="s">
        <v>33</v>
      </c>
      <c r="D4802">
        <v>0</v>
      </c>
      <c r="F4802" t="s">
        <v>7943</v>
      </c>
      <c r="G4802" t="s">
        <v>9396</v>
      </c>
      <c r="H4802" t="s">
        <v>9467</v>
      </c>
      <c r="I4802" t="s">
        <v>37</v>
      </c>
      <c r="J4802" t="s">
        <v>9468</v>
      </c>
      <c r="K4802" t="s">
        <v>9469</v>
      </c>
      <c r="L4802" t="s">
        <v>9470</v>
      </c>
      <c r="M4802" t="s">
        <v>8745</v>
      </c>
      <c r="N4802" t="s">
        <v>8745</v>
      </c>
      <c r="O4802" t="s">
        <v>8998</v>
      </c>
      <c r="P4802" t="s">
        <v>8478</v>
      </c>
      <c r="Q4802" t="s">
        <v>8479</v>
      </c>
      <c r="R4802" t="s">
        <v>127</v>
      </c>
      <c r="S4802" t="s">
        <v>108</v>
      </c>
      <c r="T4802" t="s">
        <v>9471</v>
      </c>
      <c r="U4802" t="s">
        <v>9472</v>
      </c>
      <c r="V4802" t="s">
        <v>867</v>
      </c>
      <c r="X4802">
        <v>2</v>
      </c>
      <c r="Y4802">
        <v>0</v>
      </c>
      <c r="Z4802">
        <v>0</v>
      </c>
      <c r="AA4802">
        <v>0</v>
      </c>
      <c r="AB4802">
        <v>9162724</v>
      </c>
      <c r="AC4802" t="s">
        <v>47</v>
      </c>
      <c r="AD4802">
        <f>+VLOOKUP(T4802,items!$A$2:$D$1255,4,0)</f>
        <v>0</v>
      </c>
      <c r="AE4802">
        <f>+VLOOKUP(T4802,Tabla1[],5,0)</f>
        <v>0</v>
      </c>
      <c r="AF4802">
        <f t="shared" ref="AF4802:AF4865" si="75">+MONTH(O4802)</f>
        <v>8</v>
      </c>
    </row>
    <row r="4803" spans="1:32" x14ac:dyDescent="0.25">
      <c r="A4803">
        <v>101215</v>
      </c>
      <c r="B4803" t="s">
        <v>9435</v>
      </c>
      <c r="C4803" t="s">
        <v>33</v>
      </c>
      <c r="D4803">
        <v>0</v>
      </c>
      <c r="F4803" t="s">
        <v>7943</v>
      </c>
      <c r="G4803" t="s">
        <v>9396</v>
      </c>
      <c r="H4803" t="s">
        <v>9467</v>
      </c>
      <c r="I4803" t="s">
        <v>37</v>
      </c>
      <c r="J4803" t="s">
        <v>9468</v>
      </c>
      <c r="K4803" t="s">
        <v>9469</v>
      </c>
      <c r="L4803" t="s">
        <v>9470</v>
      </c>
      <c r="M4803" t="s">
        <v>8745</v>
      </c>
      <c r="N4803" t="s">
        <v>8745</v>
      </c>
      <c r="O4803" t="s">
        <v>8998</v>
      </c>
      <c r="P4803" t="s">
        <v>8478</v>
      </c>
      <c r="Q4803" t="s">
        <v>8479</v>
      </c>
      <c r="R4803" t="s">
        <v>127</v>
      </c>
      <c r="S4803" t="s">
        <v>108</v>
      </c>
      <c r="T4803" t="s">
        <v>215</v>
      </c>
      <c r="U4803" t="s">
        <v>216</v>
      </c>
      <c r="X4803">
        <v>2</v>
      </c>
      <c r="Y4803">
        <v>0</v>
      </c>
      <c r="Z4803">
        <v>0</v>
      </c>
      <c r="AA4803">
        <v>0</v>
      </c>
      <c r="AB4803">
        <v>1800000</v>
      </c>
      <c r="AC4803" t="s">
        <v>47</v>
      </c>
      <c r="AD4803">
        <f>+VLOOKUP(T4803,items!$A$2:$D$1255,4,0)</f>
        <v>0</v>
      </c>
      <c r="AE4803">
        <f>+VLOOKUP(T4803,Tabla1[],5,0)</f>
        <v>0</v>
      </c>
      <c r="AF4803">
        <f t="shared" si="75"/>
        <v>8</v>
      </c>
    </row>
    <row r="4804" spans="1:32" x14ac:dyDescent="0.25">
      <c r="A4804">
        <v>101215</v>
      </c>
      <c r="B4804" t="s">
        <v>9435</v>
      </c>
      <c r="C4804" t="s">
        <v>33</v>
      </c>
      <c r="D4804">
        <v>0</v>
      </c>
      <c r="F4804" t="s">
        <v>7943</v>
      </c>
      <c r="G4804" t="s">
        <v>9396</v>
      </c>
      <c r="H4804" t="s">
        <v>9467</v>
      </c>
      <c r="I4804" t="s">
        <v>37</v>
      </c>
      <c r="J4804" t="s">
        <v>9468</v>
      </c>
      <c r="K4804" t="s">
        <v>9469</v>
      </c>
      <c r="L4804" t="s">
        <v>9470</v>
      </c>
      <c r="M4804" t="s">
        <v>8745</v>
      </c>
      <c r="N4804" t="s">
        <v>8745</v>
      </c>
      <c r="O4804" t="s">
        <v>8998</v>
      </c>
      <c r="P4804" t="s">
        <v>8478</v>
      </c>
      <c r="Q4804" t="s">
        <v>8479</v>
      </c>
      <c r="R4804" t="s">
        <v>127</v>
      </c>
      <c r="S4804" t="s">
        <v>108</v>
      </c>
      <c r="T4804" t="s">
        <v>50</v>
      </c>
      <c r="U4804" t="s">
        <v>51</v>
      </c>
      <c r="X4804">
        <v>1</v>
      </c>
      <c r="Y4804">
        <v>0</v>
      </c>
      <c r="Z4804">
        <v>0</v>
      </c>
      <c r="AA4804">
        <v>0</v>
      </c>
      <c r="AB4804">
        <v>200000</v>
      </c>
      <c r="AC4804" t="s">
        <v>47</v>
      </c>
      <c r="AD4804" t="e">
        <f>+VLOOKUP(T4804,items!$A$2:$D$1255,4,0)</f>
        <v>#N/A</v>
      </c>
      <c r="AE4804" t="e">
        <f>+VLOOKUP(T4804,Tabla1[],5,0)</f>
        <v>#N/A</v>
      </c>
      <c r="AF4804">
        <f t="shared" si="75"/>
        <v>8</v>
      </c>
    </row>
    <row r="4805" spans="1:32" x14ac:dyDescent="0.25">
      <c r="A4805">
        <v>101217</v>
      </c>
      <c r="B4805" t="s">
        <v>9473</v>
      </c>
      <c r="C4805" t="s">
        <v>75</v>
      </c>
      <c r="D4805">
        <v>0</v>
      </c>
      <c r="F4805" t="s">
        <v>7766</v>
      </c>
      <c r="G4805" t="s">
        <v>5511</v>
      </c>
      <c r="H4805" t="s">
        <v>9474</v>
      </c>
      <c r="I4805" t="s">
        <v>9475</v>
      </c>
      <c r="J4805" t="s">
        <v>9476</v>
      </c>
      <c r="K4805" t="s">
        <v>9477</v>
      </c>
      <c r="L4805" t="s">
        <v>9478</v>
      </c>
      <c r="M4805" t="s">
        <v>1149</v>
      </c>
      <c r="N4805" t="s">
        <v>5949</v>
      </c>
      <c r="O4805" t="s">
        <v>517</v>
      </c>
      <c r="P4805" t="s">
        <v>9295</v>
      </c>
      <c r="Q4805" t="s">
        <v>9375</v>
      </c>
      <c r="R4805" t="s">
        <v>127</v>
      </c>
      <c r="S4805" t="s">
        <v>88</v>
      </c>
      <c r="T4805" t="s">
        <v>429</v>
      </c>
      <c r="U4805" t="s">
        <v>430</v>
      </c>
      <c r="X4805">
        <v>3</v>
      </c>
      <c r="Y4805">
        <v>0</v>
      </c>
      <c r="Z4805">
        <v>0</v>
      </c>
      <c r="AA4805">
        <v>0</v>
      </c>
      <c r="AB4805">
        <v>441246</v>
      </c>
      <c r="AC4805" t="s">
        <v>47</v>
      </c>
      <c r="AD4805">
        <f>+VLOOKUP(T4805,items!$A$2:$D$1255,4,0)</f>
        <v>0</v>
      </c>
      <c r="AE4805">
        <f>+VLOOKUP(T4805,Tabla1[],5,0)</f>
        <v>0</v>
      </c>
      <c r="AF4805">
        <f t="shared" si="75"/>
        <v>5</v>
      </c>
    </row>
    <row r="4806" spans="1:32" x14ac:dyDescent="0.25">
      <c r="A4806">
        <v>101217</v>
      </c>
      <c r="B4806" t="s">
        <v>9473</v>
      </c>
      <c r="C4806" t="s">
        <v>75</v>
      </c>
      <c r="D4806">
        <v>0</v>
      </c>
      <c r="F4806" t="s">
        <v>7766</v>
      </c>
      <c r="G4806" t="s">
        <v>5511</v>
      </c>
      <c r="H4806" t="s">
        <v>9474</v>
      </c>
      <c r="I4806" t="s">
        <v>9475</v>
      </c>
      <c r="J4806" t="s">
        <v>9476</v>
      </c>
      <c r="K4806" t="s">
        <v>9477</v>
      </c>
      <c r="L4806" t="s">
        <v>9478</v>
      </c>
      <c r="M4806" t="s">
        <v>1149</v>
      </c>
      <c r="N4806" t="s">
        <v>5949</v>
      </c>
      <c r="O4806" t="s">
        <v>517</v>
      </c>
      <c r="P4806" t="s">
        <v>9295</v>
      </c>
      <c r="Q4806" t="s">
        <v>9375</v>
      </c>
      <c r="R4806" t="s">
        <v>127</v>
      </c>
      <c r="S4806" t="s">
        <v>88</v>
      </c>
      <c r="T4806" t="s">
        <v>717</v>
      </c>
      <c r="U4806" t="s">
        <v>718</v>
      </c>
      <c r="X4806">
        <v>3</v>
      </c>
      <c r="Y4806">
        <v>0</v>
      </c>
      <c r="Z4806">
        <v>0</v>
      </c>
      <c r="AA4806">
        <v>0</v>
      </c>
      <c r="AB4806">
        <v>154638</v>
      </c>
      <c r="AC4806" t="s">
        <v>47</v>
      </c>
      <c r="AD4806">
        <f>+VLOOKUP(T4806,items!$A$2:$D$1255,4,0)</f>
        <v>0</v>
      </c>
      <c r="AE4806">
        <f>+VLOOKUP(T4806,Tabla1[],5,0)</f>
        <v>0</v>
      </c>
      <c r="AF4806">
        <f t="shared" si="75"/>
        <v>5</v>
      </c>
    </row>
    <row r="4807" spans="1:32" x14ac:dyDescent="0.25">
      <c r="A4807">
        <v>101217</v>
      </c>
      <c r="B4807" t="s">
        <v>9473</v>
      </c>
      <c r="C4807" t="s">
        <v>75</v>
      </c>
      <c r="D4807">
        <v>0</v>
      </c>
      <c r="F4807" t="s">
        <v>7766</v>
      </c>
      <c r="G4807" t="s">
        <v>5511</v>
      </c>
      <c r="H4807" t="s">
        <v>9474</v>
      </c>
      <c r="I4807" t="s">
        <v>9475</v>
      </c>
      <c r="J4807" t="s">
        <v>9476</v>
      </c>
      <c r="K4807" t="s">
        <v>9477</v>
      </c>
      <c r="L4807" t="s">
        <v>9478</v>
      </c>
      <c r="M4807" t="s">
        <v>1149</v>
      </c>
      <c r="N4807" t="s">
        <v>5949</v>
      </c>
      <c r="O4807" t="s">
        <v>517</v>
      </c>
      <c r="P4807" t="s">
        <v>9295</v>
      </c>
      <c r="Q4807" t="s">
        <v>9375</v>
      </c>
      <c r="R4807" t="s">
        <v>127</v>
      </c>
      <c r="S4807" t="s">
        <v>88</v>
      </c>
      <c r="T4807" t="s">
        <v>347</v>
      </c>
      <c r="U4807" t="s">
        <v>348</v>
      </c>
      <c r="W4807" t="s">
        <v>1095</v>
      </c>
      <c r="X4807">
        <v>1</v>
      </c>
      <c r="Y4807">
        <v>3100</v>
      </c>
      <c r="Z4807">
        <v>0</v>
      </c>
      <c r="AA4807">
        <v>0</v>
      </c>
      <c r="AB4807">
        <v>343113</v>
      </c>
      <c r="AC4807" t="s">
        <v>47</v>
      </c>
      <c r="AD4807">
        <f>+VLOOKUP(T4807,items!$A$2:$D$1255,4,0)</f>
        <v>0</v>
      </c>
      <c r="AE4807">
        <f>+VLOOKUP(T4807,Tabla1[],5,0)</f>
        <v>0</v>
      </c>
      <c r="AF4807">
        <f t="shared" si="75"/>
        <v>5</v>
      </c>
    </row>
    <row r="4808" spans="1:32" x14ac:dyDescent="0.25">
      <c r="A4808">
        <v>101217</v>
      </c>
      <c r="B4808" t="s">
        <v>9473</v>
      </c>
      <c r="C4808" t="s">
        <v>75</v>
      </c>
      <c r="D4808">
        <v>0</v>
      </c>
      <c r="F4808" t="s">
        <v>7766</v>
      </c>
      <c r="G4808" t="s">
        <v>5511</v>
      </c>
      <c r="H4808" t="s">
        <v>9474</v>
      </c>
      <c r="I4808" t="s">
        <v>9475</v>
      </c>
      <c r="J4808" t="s">
        <v>9476</v>
      </c>
      <c r="K4808" t="s">
        <v>9477</v>
      </c>
      <c r="L4808" t="s">
        <v>9478</v>
      </c>
      <c r="M4808" t="s">
        <v>1149</v>
      </c>
      <c r="N4808" t="s">
        <v>5949</v>
      </c>
      <c r="O4808" t="s">
        <v>517</v>
      </c>
      <c r="P4808" t="s">
        <v>9295</v>
      </c>
      <c r="Q4808" t="s">
        <v>9375</v>
      </c>
      <c r="R4808" t="s">
        <v>127</v>
      </c>
      <c r="S4808" t="s">
        <v>88</v>
      </c>
      <c r="T4808" t="s">
        <v>347</v>
      </c>
      <c r="U4808" t="s">
        <v>348</v>
      </c>
      <c r="W4808" t="s">
        <v>1095</v>
      </c>
      <c r="X4808">
        <v>1</v>
      </c>
      <c r="Y4808">
        <v>3750</v>
      </c>
      <c r="Z4808">
        <v>0</v>
      </c>
      <c r="AA4808">
        <v>0</v>
      </c>
      <c r="AB4808">
        <v>457484</v>
      </c>
      <c r="AC4808" t="s">
        <v>47</v>
      </c>
      <c r="AD4808">
        <f>+VLOOKUP(T4808,items!$A$2:$D$1255,4,0)</f>
        <v>0</v>
      </c>
      <c r="AE4808">
        <f>+VLOOKUP(T4808,Tabla1[],5,0)</f>
        <v>0</v>
      </c>
      <c r="AF4808">
        <f t="shared" si="75"/>
        <v>5</v>
      </c>
    </row>
    <row r="4809" spans="1:32" x14ac:dyDescent="0.25">
      <c r="A4809">
        <v>101217</v>
      </c>
      <c r="B4809" t="s">
        <v>9473</v>
      </c>
      <c r="C4809" t="s">
        <v>75</v>
      </c>
      <c r="D4809">
        <v>0</v>
      </c>
      <c r="F4809" t="s">
        <v>7766</v>
      </c>
      <c r="G4809" t="s">
        <v>5511</v>
      </c>
      <c r="H4809" t="s">
        <v>9474</v>
      </c>
      <c r="I4809" t="s">
        <v>9475</v>
      </c>
      <c r="J4809" t="s">
        <v>9476</v>
      </c>
      <c r="K4809" t="s">
        <v>9477</v>
      </c>
      <c r="L4809" t="s">
        <v>9478</v>
      </c>
      <c r="M4809" t="s">
        <v>1149</v>
      </c>
      <c r="N4809" t="s">
        <v>5949</v>
      </c>
      <c r="O4809" t="s">
        <v>517</v>
      </c>
      <c r="P4809" t="s">
        <v>9295</v>
      </c>
      <c r="Q4809" t="s">
        <v>9375</v>
      </c>
      <c r="R4809" t="s">
        <v>127</v>
      </c>
      <c r="S4809" t="s">
        <v>88</v>
      </c>
      <c r="T4809" t="s">
        <v>347</v>
      </c>
      <c r="U4809" t="s">
        <v>348</v>
      </c>
      <c r="W4809" t="s">
        <v>1095</v>
      </c>
      <c r="X4809">
        <v>2</v>
      </c>
      <c r="Y4809">
        <v>3300</v>
      </c>
      <c r="Z4809">
        <v>0</v>
      </c>
      <c r="AA4809">
        <v>0</v>
      </c>
      <c r="AB4809">
        <v>914968</v>
      </c>
      <c r="AC4809" t="s">
        <v>47</v>
      </c>
      <c r="AD4809">
        <f>+VLOOKUP(T4809,items!$A$2:$D$1255,4,0)</f>
        <v>0</v>
      </c>
      <c r="AE4809">
        <f>+VLOOKUP(T4809,Tabla1[],5,0)</f>
        <v>0</v>
      </c>
      <c r="AF4809">
        <f t="shared" si="75"/>
        <v>5</v>
      </c>
    </row>
    <row r="4810" spans="1:32" x14ac:dyDescent="0.25">
      <c r="A4810">
        <v>101217</v>
      </c>
      <c r="B4810" t="s">
        <v>9473</v>
      </c>
      <c r="C4810" t="s">
        <v>75</v>
      </c>
      <c r="D4810">
        <v>0</v>
      </c>
      <c r="F4810" t="s">
        <v>7766</v>
      </c>
      <c r="G4810" t="s">
        <v>5511</v>
      </c>
      <c r="H4810" t="s">
        <v>9474</v>
      </c>
      <c r="I4810" t="s">
        <v>9475</v>
      </c>
      <c r="J4810" t="s">
        <v>9476</v>
      </c>
      <c r="K4810" t="s">
        <v>9477</v>
      </c>
      <c r="L4810" t="s">
        <v>9478</v>
      </c>
      <c r="M4810" t="s">
        <v>1149</v>
      </c>
      <c r="N4810" t="s">
        <v>5949</v>
      </c>
      <c r="O4810" t="s">
        <v>517</v>
      </c>
      <c r="P4810" t="s">
        <v>9295</v>
      </c>
      <c r="Q4810" t="s">
        <v>9375</v>
      </c>
      <c r="R4810" t="s">
        <v>127</v>
      </c>
      <c r="S4810" t="s">
        <v>88</v>
      </c>
      <c r="T4810" t="s">
        <v>347</v>
      </c>
      <c r="U4810" t="s">
        <v>348</v>
      </c>
      <c r="W4810" t="s">
        <v>1095</v>
      </c>
      <c r="X4810">
        <v>1</v>
      </c>
      <c r="Y4810">
        <v>3450</v>
      </c>
      <c r="Z4810">
        <v>0</v>
      </c>
      <c r="AA4810">
        <v>0</v>
      </c>
      <c r="AB4810">
        <v>343113</v>
      </c>
      <c r="AC4810" t="s">
        <v>47</v>
      </c>
      <c r="AD4810">
        <f>+VLOOKUP(T4810,items!$A$2:$D$1255,4,0)</f>
        <v>0</v>
      </c>
      <c r="AE4810">
        <f>+VLOOKUP(T4810,Tabla1[],5,0)</f>
        <v>0</v>
      </c>
      <c r="AF4810">
        <f t="shared" si="75"/>
        <v>5</v>
      </c>
    </row>
    <row r="4811" spans="1:32" x14ac:dyDescent="0.25">
      <c r="A4811">
        <v>101217</v>
      </c>
      <c r="B4811" t="s">
        <v>9473</v>
      </c>
      <c r="C4811" t="s">
        <v>75</v>
      </c>
      <c r="D4811">
        <v>0</v>
      </c>
      <c r="F4811" t="s">
        <v>7766</v>
      </c>
      <c r="G4811" t="s">
        <v>5511</v>
      </c>
      <c r="H4811" t="s">
        <v>9474</v>
      </c>
      <c r="I4811" t="s">
        <v>9475</v>
      </c>
      <c r="J4811" t="s">
        <v>9476</v>
      </c>
      <c r="K4811" t="s">
        <v>9477</v>
      </c>
      <c r="L4811" t="s">
        <v>9478</v>
      </c>
      <c r="M4811" t="s">
        <v>1149</v>
      </c>
      <c r="N4811" t="s">
        <v>5949</v>
      </c>
      <c r="O4811" t="s">
        <v>517</v>
      </c>
      <c r="P4811" t="s">
        <v>9295</v>
      </c>
      <c r="Q4811" t="s">
        <v>9375</v>
      </c>
      <c r="R4811" t="s">
        <v>127</v>
      </c>
      <c r="S4811" t="s">
        <v>88</v>
      </c>
      <c r="T4811" t="s">
        <v>94</v>
      </c>
      <c r="U4811" t="s">
        <v>95</v>
      </c>
      <c r="X4811">
        <v>1</v>
      </c>
      <c r="Y4811">
        <v>0</v>
      </c>
      <c r="Z4811">
        <v>0</v>
      </c>
      <c r="AA4811">
        <v>0</v>
      </c>
      <c r="AB4811">
        <v>450000</v>
      </c>
      <c r="AC4811" t="s">
        <v>47</v>
      </c>
      <c r="AD4811" t="e">
        <f>+VLOOKUP(T4811,items!$A$2:$D$1255,4,0)</f>
        <v>#N/A</v>
      </c>
      <c r="AE4811" t="e">
        <f>+VLOOKUP(T4811,Tabla1[],5,0)</f>
        <v>#N/A</v>
      </c>
      <c r="AF4811">
        <f t="shared" si="75"/>
        <v>5</v>
      </c>
    </row>
    <row r="4812" spans="1:32" x14ac:dyDescent="0.25">
      <c r="A4812">
        <v>101217</v>
      </c>
      <c r="B4812" t="s">
        <v>9473</v>
      </c>
      <c r="C4812" t="s">
        <v>75</v>
      </c>
      <c r="D4812">
        <v>0</v>
      </c>
      <c r="F4812" t="s">
        <v>7766</v>
      </c>
      <c r="G4812" t="s">
        <v>5511</v>
      </c>
      <c r="H4812" t="s">
        <v>9474</v>
      </c>
      <c r="I4812" t="s">
        <v>9475</v>
      </c>
      <c r="J4812" t="s">
        <v>9476</v>
      </c>
      <c r="K4812" t="s">
        <v>9477</v>
      </c>
      <c r="L4812" t="s">
        <v>9478</v>
      </c>
      <c r="M4812" t="s">
        <v>1149</v>
      </c>
      <c r="N4812" t="s">
        <v>5949</v>
      </c>
      <c r="O4812" t="s">
        <v>517</v>
      </c>
      <c r="P4812" t="s">
        <v>9295</v>
      </c>
      <c r="Q4812" t="s">
        <v>9375</v>
      </c>
      <c r="R4812" t="s">
        <v>127</v>
      </c>
      <c r="S4812" t="s">
        <v>88</v>
      </c>
      <c r="T4812" t="s">
        <v>857</v>
      </c>
      <c r="U4812" t="s">
        <v>858</v>
      </c>
      <c r="V4812" t="s">
        <v>166</v>
      </c>
      <c r="W4812" t="s">
        <v>1095</v>
      </c>
      <c r="X4812">
        <v>1</v>
      </c>
      <c r="Y4812">
        <v>3000</v>
      </c>
      <c r="Z4812">
        <v>0</v>
      </c>
      <c r="AA4812">
        <v>1500</v>
      </c>
      <c r="AB4812">
        <v>2853119</v>
      </c>
      <c r="AC4812" t="s">
        <v>47</v>
      </c>
      <c r="AD4812" t="str">
        <f>+VLOOKUP(T4812,items!$A$2:$D$1255,4,0)</f>
        <v>SOMBRALINA</v>
      </c>
      <c r="AE4812" t="str">
        <f>+VLOOKUP(T4812,Tabla1[],5,0)</f>
        <v>MANUAL</v>
      </c>
      <c r="AF4812">
        <f t="shared" si="75"/>
        <v>5</v>
      </c>
    </row>
    <row r="4813" spans="1:32" x14ac:dyDescent="0.25">
      <c r="A4813">
        <v>101217</v>
      </c>
      <c r="B4813" t="s">
        <v>9473</v>
      </c>
      <c r="C4813" t="s">
        <v>75</v>
      </c>
      <c r="D4813">
        <v>0</v>
      </c>
      <c r="F4813" t="s">
        <v>7766</v>
      </c>
      <c r="G4813" t="s">
        <v>5511</v>
      </c>
      <c r="H4813" t="s">
        <v>9474</v>
      </c>
      <c r="I4813" t="s">
        <v>9475</v>
      </c>
      <c r="J4813" t="s">
        <v>9476</v>
      </c>
      <c r="K4813" t="s">
        <v>9477</v>
      </c>
      <c r="L4813" t="s">
        <v>9478</v>
      </c>
      <c r="M4813" t="s">
        <v>1149</v>
      </c>
      <c r="N4813" t="s">
        <v>5949</v>
      </c>
      <c r="O4813" t="s">
        <v>517</v>
      </c>
      <c r="P4813" t="s">
        <v>9295</v>
      </c>
      <c r="Q4813" t="s">
        <v>9375</v>
      </c>
      <c r="R4813" t="s">
        <v>127</v>
      </c>
      <c r="S4813" t="s">
        <v>88</v>
      </c>
      <c r="T4813" t="s">
        <v>857</v>
      </c>
      <c r="U4813" t="s">
        <v>858</v>
      </c>
      <c r="V4813" t="s">
        <v>166</v>
      </c>
      <c r="W4813" t="s">
        <v>1095</v>
      </c>
      <c r="X4813">
        <v>1</v>
      </c>
      <c r="Y4813">
        <v>3670</v>
      </c>
      <c r="Z4813">
        <v>0</v>
      </c>
      <c r="AA4813">
        <v>1500</v>
      </c>
      <c r="AB4813">
        <v>3263672</v>
      </c>
      <c r="AC4813" t="s">
        <v>47</v>
      </c>
      <c r="AD4813" t="str">
        <f>+VLOOKUP(T4813,items!$A$2:$D$1255,4,0)</f>
        <v>SOMBRALINA</v>
      </c>
      <c r="AE4813" t="str">
        <f>+VLOOKUP(T4813,Tabla1[],5,0)</f>
        <v>MANUAL</v>
      </c>
      <c r="AF4813">
        <f t="shared" si="75"/>
        <v>5</v>
      </c>
    </row>
    <row r="4814" spans="1:32" x14ac:dyDescent="0.25">
      <c r="A4814">
        <v>101217</v>
      </c>
      <c r="B4814" t="s">
        <v>9473</v>
      </c>
      <c r="C4814" t="s">
        <v>75</v>
      </c>
      <c r="D4814">
        <v>0</v>
      </c>
      <c r="F4814" t="s">
        <v>7766</v>
      </c>
      <c r="G4814" t="s">
        <v>5511</v>
      </c>
      <c r="H4814" t="s">
        <v>9474</v>
      </c>
      <c r="I4814" t="s">
        <v>9475</v>
      </c>
      <c r="J4814" t="s">
        <v>9476</v>
      </c>
      <c r="K4814" t="s">
        <v>9477</v>
      </c>
      <c r="L4814" t="s">
        <v>9478</v>
      </c>
      <c r="M4814" t="s">
        <v>1149</v>
      </c>
      <c r="N4814" t="s">
        <v>5949</v>
      </c>
      <c r="O4814" t="s">
        <v>517</v>
      </c>
      <c r="P4814" t="s">
        <v>9295</v>
      </c>
      <c r="Q4814" t="s">
        <v>9375</v>
      </c>
      <c r="R4814" t="s">
        <v>127</v>
      </c>
      <c r="S4814" t="s">
        <v>88</v>
      </c>
      <c r="T4814" t="s">
        <v>857</v>
      </c>
      <c r="U4814" t="s">
        <v>858</v>
      </c>
      <c r="V4814" t="s">
        <v>166</v>
      </c>
      <c r="W4814" t="s">
        <v>1095</v>
      </c>
      <c r="X4814">
        <v>2</v>
      </c>
      <c r="Y4814">
        <v>3200</v>
      </c>
      <c r="Z4814">
        <v>0</v>
      </c>
      <c r="AA4814">
        <v>1500</v>
      </c>
      <c r="AB4814">
        <v>7315948</v>
      </c>
      <c r="AC4814" t="s">
        <v>47</v>
      </c>
      <c r="AD4814" t="str">
        <f>+VLOOKUP(T4814,items!$A$2:$D$1255,4,0)</f>
        <v>SOMBRALINA</v>
      </c>
      <c r="AE4814" t="str">
        <f>+VLOOKUP(T4814,Tabla1[],5,0)</f>
        <v>MANUAL</v>
      </c>
      <c r="AF4814">
        <f t="shared" si="75"/>
        <v>5</v>
      </c>
    </row>
    <row r="4815" spans="1:32" x14ac:dyDescent="0.25">
      <c r="A4815">
        <v>101217</v>
      </c>
      <c r="B4815" t="s">
        <v>9473</v>
      </c>
      <c r="C4815" t="s">
        <v>75</v>
      </c>
      <c r="D4815">
        <v>0</v>
      </c>
      <c r="F4815" t="s">
        <v>7766</v>
      </c>
      <c r="G4815" t="s">
        <v>5511</v>
      </c>
      <c r="H4815" t="s">
        <v>9474</v>
      </c>
      <c r="I4815" t="s">
        <v>9475</v>
      </c>
      <c r="J4815" t="s">
        <v>9476</v>
      </c>
      <c r="K4815" t="s">
        <v>9477</v>
      </c>
      <c r="L4815" t="s">
        <v>9478</v>
      </c>
      <c r="M4815" t="s">
        <v>1149</v>
      </c>
      <c r="N4815" t="s">
        <v>5949</v>
      </c>
      <c r="O4815" t="s">
        <v>517</v>
      </c>
      <c r="P4815" t="s">
        <v>9295</v>
      </c>
      <c r="Q4815" t="s">
        <v>9375</v>
      </c>
      <c r="R4815" t="s">
        <v>127</v>
      </c>
      <c r="S4815" t="s">
        <v>88</v>
      </c>
      <c r="T4815" t="s">
        <v>857</v>
      </c>
      <c r="U4815" t="s">
        <v>858</v>
      </c>
      <c r="V4815" t="s">
        <v>166</v>
      </c>
      <c r="W4815" t="s">
        <v>1095</v>
      </c>
      <c r="X4815">
        <v>1</v>
      </c>
      <c r="Y4815">
        <v>3340</v>
      </c>
      <c r="Z4815">
        <v>0</v>
      </c>
      <c r="AA4815">
        <v>1500</v>
      </c>
      <c r="AB4815">
        <v>2926379</v>
      </c>
      <c r="AC4815" t="s">
        <v>47</v>
      </c>
      <c r="AD4815" t="str">
        <f>+VLOOKUP(T4815,items!$A$2:$D$1255,4,0)</f>
        <v>SOMBRALINA</v>
      </c>
      <c r="AE4815" t="str">
        <f>+VLOOKUP(T4815,Tabla1[],5,0)</f>
        <v>MANUAL</v>
      </c>
      <c r="AF4815">
        <f t="shared" si="75"/>
        <v>5</v>
      </c>
    </row>
    <row r="4816" spans="1:32" x14ac:dyDescent="0.25">
      <c r="A4816">
        <v>101217</v>
      </c>
      <c r="B4816" t="s">
        <v>9473</v>
      </c>
      <c r="C4816" t="s">
        <v>75</v>
      </c>
      <c r="D4816">
        <v>0</v>
      </c>
      <c r="F4816" t="s">
        <v>7766</v>
      </c>
      <c r="G4816" t="s">
        <v>5511</v>
      </c>
      <c r="H4816" t="s">
        <v>9474</v>
      </c>
      <c r="I4816" t="s">
        <v>9475</v>
      </c>
      <c r="J4816" t="s">
        <v>9476</v>
      </c>
      <c r="K4816" t="s">
        <v>9477</v>
      </c>
      <c r="L4816" t="s">
        <v>9478</v>
      </c>
      <c r="M4816" t="s">
        <v>1149</v>
      </c>
      <c r="N4816" t="s">
        <v>5949</v>
      </c>
      <c r="O4816" t="s">
        <v>517</v>
      </c>
      <c r="P4816" t="s">
        <v>9295</v>
      </c>
      <c r="Q4816" t="s">
        <v>9375</v>
      </c>
      <c r="R4816" t="s">
        <v>127</v>
      </c>
      <c r="S4816" t="s">
        <v>88</v>
      </c>
      <c r="T4816" t="s">
        <v>1096</v>
      </c>
      <c r="U4816" t="s">
        <v>1097</v>
      </c>
      <c r="X4816">
        <v>1</v>
      </c>
      <c r="Y4816">
        <v>0</v>
      </c>
      <c r="Z4816">
        <v>0</v>
      </c>
      <c r="AA4816">
        <v>0</v>
      </c>
      <c r="AB4816">
        <v>350000</v>
      </c>
      <c r="AC4816" t="s">
        <v>47</v>
      </c>
      <c r="AD4816" t="e">
        <f>+VLOOKUP(T4816,items!$A$2:$D$1255,4,0)</f>
        <v>#N/A</v>
      </c>
      <c r="AE4816" t="e">
        <f>+VLOOKUP(T4816,Tabla1[],5,0)</f>
        <v>#N/A</v>
      </c>
      <c r="AF4816">
        <f t="shared" si="75"/>
        <v>5</v>
      </c>
    </row>
    <row r="4817" spans="1:32" x14ac:dyDescent="0.25">
      <c r="A4817">
        <v>101222</v>
      </c>
      <c r="B4817" t="s">
        <v>1502</v>
      </c>
      <c r="C4817" t="s">
        <v>75</v>
      </c>
      <c r="D4817">
        <v>0</v>
      </c>
      <c r="F4817" t="s">
        <v>7766</v>
      </c>
      <c r="G4817" t="s">
        <v>7766</v>
      </c>
      <c r="H4817" t="s">
        <v>9479</v>
      </c>
      <c r="I4817" t="s">
        <v>37</v>
      </c>
      <c r="J4817" t="s">
        <v>9480</v>
      </c>
      <c r="K4817" t="s">
        <v>9481</v>
      </c>
      <c r="L4817" t="s">
        <v>37</v>
      </c>
      <c r="M4817" t="s">
        <v>2612</v>
      </c>
      <c r="N4817" t="s">
        <v>2612</v>
      </c>
      <c r="O4817" t="s">
        <v>7384</v>
      </c>
      <c r="P4817" t="s">
        <v>610</v>
      </c>
      <c r="Q4817" t="s">
        <v>610</v>
      </c>
      <c r="R4817" t="s">
        <v>127</v>
      </c>
      <c r="S4817" t="s">
        <v>164</v>
      </c>
      <c r="T4817" t="s">
        <v>3238</v>
      </c>
      <c r="U4817" t="s">
        <v>3239</v>
      </c>
      <c r="X4817">
        <v>11</v>
      </c>
      <c r="Y4817">
        <v>0</v>
      </c>
      <c r="Z4817">
        <v>0</v>
      </c>
      <c r="AA4817">
        <v>0</v>
      </c>
      <c r="AB4817">
        <v>578600</v>
      </c>
      <c r="AC4817" t="s">
        <v>47</v>
      </c>
      <c r="AD4817">
        <f>+VLOOKUP(T4817,items!$A$2:$D$1255,4,0)</f>
        <v>0</v>
      </c>
      <c r="AE4817">
        <f>+VLOOKUP(T4817,Tabla1[],5,0)</f>
        <v>0</v>
      </c>
      <c r="AF4817">
        <f t="shared" si="75"/>
        <v>2</v>
      </c>
    </row>
    <row r="4818" spans="1:32" x14ac:dyDescent="0.25">
      <c r="A4818">
        <v>101223</v>
      </c>
      <c r="B4818" t="s">
        <v>9482</v>
      </c>
      <c r="C4818" t="s">
        <v>75</v>
      </c>
      <c r="D4818">
        <v>0</v>
      </c>
      <c r="F4818" t="s">
        <v>7766</v>
      </c>
      <c r="G4818" t="s">
        <v>8032</v>
      </c>
      <c r="H4818" t="s">
        <v>9483</v>
      </c>
      <c r="I4818" t="s">
        <v>37</v>
      </c>
      <c r="J4818" t="s">
        <v>9484</v>
      </c>
      <c r="K4818" t="s">
        <v>9485</v>
      </c>
      <c r="L4818" t="s">
        <v>9486</v>
      </c>
      <c r="M4818" t="s">
        <v>262</v>
      </c>
      <c r="N4818" t="s">
        <v>262</v>
      </c>
      <c r="O4818" t="s">
        <v>269</v>
      </c>
      <c r="P4818" t="s">
        <v>8689</v>
      </c>
      <c r="Q4818" t="s">
        <v>5511</v>
      </c>
      <c r="R4818" t="s">
        <v>63</v>
      </c>
      <c r="S4818" t="s">
        <v>44</v>
      </c>
      <c r="T4818" t="s">
        <v>4347</v>
      </c>
      <c r="U4818" t="s">
        <v>4348</v>
      </c>
      <c r="X4818">
        <v>1</v>
      </c>
      <c r="Y4818">
        <v>0</v>
      </c>
      <c r="Z4818">
        <v>0</v>
      </c>
      <c r="AA4818">
        <v>0</v>
      </c>
      <c r="AB4818">
        <v>250000</v>
      </c>
      <c r="AC4818" t="s">
        <v>47</v>
      </c>
      <c r="AD4818">
        <f>+VLOOKUP(T4818,items!$A$2:$D$1255,4,0)</f>
        <v>0</v>
      </c>
      <c r="AE4818">
        <f>+VLOOKUP(T4818,Tabla1[],5,0)</f>
        <v>0</v>
      </c>
      <c r="AF4818">
        <f t="shared" si="75"/>
        <v>3</v>
      </c>
    </row>
    <row r="4819" spans="1:32" x14ac:dyDescent="0.25">
      <c r="A4819">
        <v>101223</v>
      </c>
      <c r="B4819" t="s">
        <v>9482</v>
      </c>
      <c r="C4819" t="s">
        <v>75</v>
      </c>
      <c r="D4819">
        <v>0</v>
      </c>
      <c r="F4819" t="s">
        <v>7766</v>
      </c>
      <c r="G4819" t="s">
        <v>8032</v>
      </c>
      <c r="H4819" t="s">
        <v>9483</v>
      </c>
      <c r="I4819" t="s">
        <v>37</v>
      </c>
      <c r="J4819" t="s">
        <v>9484</v>
      </c>
      <c r="K4819" t="s">
        <v>9485</v>
      </c>
      <c r="L4819" t="s">
        <v>9486</v>
      </c>
      <c r="M4819" t="s">
        <v>262</v>
      </c>
      <c r="N4819" t="s">
        <v>262</v>
      </c>
      <c r="O4819" t="s">
        <v>269</v>
      </c>
      <c r="P4819" t="s">
        <v>8689</v>
      </c>
      <c r="Q4819" t="s">
        <v>5511</v>
      </c>
      <c r="R4819" t="s">
        <v>63</v>
      </c>
      <c r="S4819" t="s">
        <v>44</v>
      </c>
      <c r="T4819" t="s">
        <v>94</v>
      </c>
      <c r="U4819" t="s">
        <v>95</v>
      </c>
      <c r="X4819">
        <v>1</v>
      </c>
      <c r="Y4819">
        <v>0</v>
      </c>
      <c r="Z4819">
        <v>0</v>
      </c>
      <c r="AA4819">
        <v>0</v>
      </c>
      <c r="AB4819">
        <v>120000</v>
      </c>
      <c r="AC4819" t="s">
        <v>47</v>
      </c>
      <c r="AD4819" t="e">
        <f>+VLOOKUP(T4819,items!$A$2:$D$1255,4,0)</f>
        <v>#N/A</v>
      </c>
      <c r="AE4819" t="e">
        <f>+VLOOKUP(T4819,Tabla1[],5,0)</f>
        <v>#N/A</v>
      </c>
      <c r="AF4819">
        <f t="shared" si="75"/>
        <v>3</v>
      </c>
    </row>
    <row r="4820" spans="1:32" x14ac:dyDescent="0.25">
      <c r="A4820">
        <v>101223</v>
      </c>
      <c r="B4820" t="s">
        <v>9482</v>
      </c>
      <c r="C4820" t="s">
        <v>75</v>
      </c>
      <c r="D4820">
        <v>0</v>
      </c>
      <c r="F4820" t="s">
        <v>7766</v>
      </c>
      <c r="G4820" t="s">
        <v>8032</v>
      </c>
      <c r="H4820" t="s">
        <v>9483</v>
      </c>
      <c r="I4820" t="s">
        <v>37</v>
      </c>
      <c r="J4820" t="s">
        <v>9484</v>
      </c>
      <c r="K4820" t="s">
        <v>9485</v>
      </c>
      <c r="L4820" t="s">
        <v>9486</v>
      </c>
      <c r="M4820" t="s">
        <v>262</v>
      </c>
      <c r="N4820" t="s">
        <v>262</v>
      </c>
      <c r="O4820" t="s">
        <v>269</v>
      </c>
      <c r="P4820" t="s">
        <v>8689</v>
      </c>
      <c r="Q4820" t="s">
        <v>5511</v>
      </c>
      <c r="R4820" t="s">
        <v>63</v>
      </c>
      <c r="S4820" t="s">
        <v>44</v>
      </c>
      <c r="T4820" t="s">
        <v>7511</v>
      </c>
      <c r="U4820" t="s">
        <v>7512</v>
      </c>
      <c r="X4820">
        <v>1</v>
      </c>
      <c r="Y4820">
        <v>0</v>
      </c>
      <c r="Z4820">
        <v>0</v>
      </c>
      <c r="AA4820">
        <v>0</v>
      </c>
      <c r="AB4820">
        <v>57500</v>
      </c>
      <c r="AC4820" t="s">
        <v>47</v>
      </c>
      <c r="AD4820" t="e">
        <f>+VLOOKUP(T4820,items!$A$2:$D$1255,4,0)</f>
        <v>#N/A</v>
      </c>
      <c r="AE4820" t="e">
        <f>+VLOOKUP(T4820,Tabla1[],5,0)</f>
        <v>#N/A</v>
      </c>
      <c r="AF4820">
        <f t="shared" si="75"/>
        <v>3</v>
      </c>
    </row>
    <row r="4821" spans="1:32" x14ac:dyDescent="0.25">
      <c r="A4821">
        <v>101227</v>
      </c>
      <c r="B4821" t="s">
        <v>9487</v>
      </c>
      <c r="C4821" t="s">
        <v>33</v>
      </c>
      <c r="D4821">
        <v>0</v>
      </c>
      <c r="F4821" t="s">
        <v>5124</v>
      </c>
      <c r="G4821" t="s">
        <v>7384</v>
      </c>
      <c r="H4821" t="s">
        <v>9488</v>
      </c>
      <c r="I4821" t="s">
        <v>37</v>
      </c>
      <c r="J4821" t="s">
        <v>9489</v>
      </c>
      <c r="K4821" t="s">
        <v>9490</v>
      </c>
      <c r="L4821" t="s">
        <v>9491</v>
      </c>
      <c r="M4821" t="s">
        <v>8032</v>
      </c>
      <c r="N4821" t="s">
        <v>8032</v>
      </c>
      <c r="O4821" t="s">
        <v>8601</v>
      </c>
      <c r="P4821" t="s">
        <v>104</v>
      </c>
      <c r="Q4821" t="s">
        <v>270</v>
      </c>
      <c r="R4821" t="s">
        <v>63</v>
      </c>
      <c r="S4821" t="s">
        <v>256</v>
      </c>
      <c r="T4821" t="s">
        <v>550</v>
      </c>
      <c r="U4821" t="s">
        <v>551</v>
      </c>
      <c r="W4821" t="s">
        <v>111</v>
      </c>
      <c r="X4821">
        <v>2</v>
      </c>
      <c r="Y4821">
        <v>0</v>
      </c>
      <c r="Z4821">
        <v>0</v>
      </c>
      <c r="AA4821">
        <v>0</v>
      </c>
      <c r="AB4821">
        <v>944108</v>
      </c>
      <c r="AC4821" t="s">
        <v>47</v>
      </c>
      <c r="AD4821">
        <f>+VLOOKUP(T4821,items!$A$2:$D$1255,4,0)</f>
        <v>0</v>
      </c>
      <c r="AE4821">
        <f>+VLOOKUP(T4821,Tabla1[],5,0)</f>
        <v>0</v>
      </c>
      <c r="AF4821">
        <f t="shared" si="75"/>
        <v>3</v>
      </c>
    </row>
    <row r="4822" spans="1:32" x14ac:dyDescent="0.25">
      <c r="A4822">
        <v>101227</v>
      </c>
      <c r="B4822" t="s">
        <v>9487</v>
      </c>
      <c r="C4822" t="s">
        <v>33</v>
      </c>
      <c r="D4822">
        <v>0</v>
      </c>
      <c r="F4822" t="s">
        <v>5124</v>
      </c>
      <c r="G4822" t="s">
        <v>7384</v>
      </c>
      <c r="H4822" t="s">
        <v>9488</v>
      </c>
      <c r="I4822" t="s">
        <v>37</v>
      </c>
      <c r="J4822" t="s">
        <v>9489</v>
      </c>
      <c r="K4822" t="s">
        <v>9490</v>
      </c>
      <c r="L4822" t="s">
        <v>9491</v>
      </c>
      <c r="M4822" t="s">
        <v>8032</v>
      </c>
      <c r="N4822" t="s">
        <v>8032</v>
      </c>
      <c r="O4822" t="s">
        <v>8601</v>
      </c>
      <c r="P4822" t="s">
        <v>104</v>
      </c>
      <c r="Q4822" t="s">
        <v>270</v>
      </c>
      <c r="R4822" t="s">
        <v>63</v>
      </c>
      <c r="S4822" t="s">
        <v>256</v>
      </c>
      <c r="T4822" t="s">
        <v>2493</v>
      </c>
      <c r="U4822" t="s">
        <v>2494</v>
      </c>
      <c r="W4822" t="s">
        <v>117</v>
      </c>
      <c r="X4822">
        <v>8</v>
      </c>
      <c r="Y4822">
        <v>0</v>
      </c>
      <c r="Z4822">
        <v>0</v>
      </c>
      <c r="AA4822">
        <v>0</v>
      </c>
      <c r="AB4822">
        <v>5216848</v>
      </c>
      <c r="AC4822" t="s">
        <v>47</v>
      </c>
      <c r="AD4822" t="str">
        <f>+VLOOKUP(T4822,items!$A$2:$D$1255,4,0)</f>
        <v>MUEBLES</v>
      </c>
      <c r="AE4822">
        <f>+VLOOKUP(T4822,Tabla1[],5,0)</f>
        <v>0</v>
      </c>
      <c r="AF4822">
        <f t="shared" si="75"/>
        <v>3</v>
      </c>
    </row>
    <row r="4823" spans="1:32" x14ac:dyDescent="0.25">
      <c r="A4823">
        <v>101227</v>
      </c>
      <c r="B4823" t="s">
        <v>9487</v>
      </c>
      <c r="C4823" t="s">
        <v>33</v>
      </c>
      <c r="D4823">
        <v>0</v>
      </c>
      <c r="F4823" t="s">
        <v>5124</v>
      </c>
      <c r="G4823" t="s">
        <v>7384</v>
      </c>
      <c r="H4823" t="s">
        <v>9488</v>
      </c>
      <c r="I4823" t="s">
        <v>37</v>
      </c>
      <c r="J4823" t="s">
        <v>9489</v>
      </c>
      <c r="K4823" t="s">
        <v>9490</v>
      </c>
      <c r="L4823" t="s">
        <v>9491</v>
      </c>
      <c r="M4823" t="s">
        <v>8032</v>
      </c>
      <c r="N4823" t="s">
        <v>8032</v>
      </c>
      <c r="O4823" t="s">
        <v>8601</v>
      </c>
      <c r="P4823" t="s">
        <v>104</v>
      </c>
      <c r="Q4823" t="s">
        <v>270</v>
      </c>
      <c r="R4823" t="s">
        <v>63</v>
      </c>
      <c r="S4823" t="s">
        <v>256</v>
      </c>
      <c r="T4823" t="s">
        <v>2018</v>
      </c>
      <c r="U4823" t="s">
        <v>2019</v>
      </c>
      <c r="V4823" t="s">
        <v>313</v>
      </c>
      <c r="W4823" t="s">
        <v>117</v>
      </c>
      <c r="X4823">
        <v>6</v>
      </c>
      <c r="Y4823">
        <v>0</v>
      </c>
      <c r="Z4823">
        <v>0</v>
      </c>
      <c r="AA4823">
        <v>0</v>
      </c>
      <c r="AB4823">
        <v>12754350</v>
      </c>
      <c r="AC4823" t="s">
        <v>47</v>
      </c>
      <c r="AD4823" t="str">
        <f>+VLOOKUP(T4823,items!$A$2:$D$1255,4,0)</f>
        <v>MUEBLES</v>
      </c>
      <c r="AE4823">
        <f>+VLOOKUP(T4823,Tabla1[],5,0)</f>
        <v>0</v>
      </c>
      <c r="AF4823">
        <f t="shared" si="75"/>
        <v>3</v>
      </c>
    </row>
    <row r="4824" spans="1:32" x14ac:dyDescent="0.25">
      <c r="A4824">
        <v>101227</v>
      </c>
      <c r="B4824" t="s">
        <v>9487</v>
      </c>
      <c r="C4824" t="s">
        <v>33</v>
      </c>
      <c r="D4824">
        <v>0</v>
      </c>
      <c r="F4824" t="s">
        <v>5124</v>
      </c>
      <c r="G4824" t="s">
        <v>7384</v>
      </c>
      <c r="H4824" t="s">
        <v>9488</v>
      </c>
      <c r="I4824" t="s">
        <v>37</v>
      </c>
      <c r="J4824" t="s">
        <v>9489</v>
      </c>
      <c r="K4824" t="s">
        <v>9490</v>
      </c>
      <c r="L4824" t="s">
        <v>9491</v>
      </c>
      <c r="M4824" t="s">
        <v>8032</v>
      </c>
      <c r="N4824" t="s">
        <v>8032</v>
      </c>
      <c r="O4824" t="s">
        <v>8601</v>
      </c>
      <c r="P4824" t="s">
        <v>104</v>
      </c>
      <c r="Q4824" t="s">
        <v>270</v>
      </c>
      <c r="R4824" t="s">
        <v>63</v>
      </c>
      <c r="S4824" t="s">
        <v>256</v>
      </c>
      <c r="T4824" t="s">
        <v>4706</v>
      </c>
      <c r="U4824" t="s">
        <v>4707</v>
      </c>
      <c r="W4824" t="s">
        <v>117</v>
      </c>
      <c r="X4824">
        <v>2</v>
      </c>
      <c r="Y4824">
        <v>0</v>
      </c>
      <c r="Z4824">
        <v>0</v>
      </c>
      <c r="AA4824">
        <v>0</v>
      </c>
      <c r="AB4824">
        <v>3677002</v>
      </c>
      <c r="AC4824" t="s">
        <v>47</v>
      </c>
      <c r="AD4824" t="str">
        <f>+VLOOKUP(T4824,items!$A$2:$D$1255,4,0)</f>
        <v>MUEBLES</v>
      </c>
      <c r="AE4824">
        <f>+VLOOKUP(T4824,Tabla1[],5,0)</f>
        <v>0</v>
      </c>
      <c r="AF4824">
        <f t="shared" si="75"/>
        <v>3</v>
      </c>
    </row>
    <row r="4825" spans="1:32" x14ac:dyDescent="0.25">
      <c r="A4825">
        <v>101227</v>
      </c>
      <c r="B4825" t="s">
        <v>9487</v>
      </c>
      <c r="C4825" t="s">
        <v>33</v>
      </c>
      <c r="D4825">
        <v>0</v>
      </c>
      <c r="F4825" t="s">
        <v>5124</v>
      </c>
      <c r="G4825" t="s">
        <v>7384</v>
      </c>
      <c r="H4825" t="s">
        <v>9488</v>
      </c>
      <c r="I4825" t="s">
        <v>37</v>
      </c>
      <c r="J4825" t="s">
        <v>9489</v>
      </c>
      <c r="K4825" t="s">
        <v>9490</v>
      </c>
      <c r="L4825" t="s">
        <v>9491</v>
      </c>
      <c r="M4825" t="s">
        <v>8032</v>
      </c>
      <c r="N4825" t="s">
        <v>8032</v>
      </c>
      <c r="O4825" t="s">
        <v>8601</v>
      </c>
      <c r="P4825" t="s">
        <v>104</v>
      </c>
      <c r="Q4825" t="s">
        <v>270</v>
      </c>
      <c r="R4825" t="s">
        <v>63</v>
      </c>
      <c r="S4825" t="s">
        <v>256</v>
      </c>
      <c r="T4825" t="s">
        <v>5776</v>
      </c>
      <c r="U4825" t="s">
        <v>5777</v>
      </c>
      <c r="W4825" t="s">
        <v>117</v>
      </c>
      <c r="X4825">
        <v>2</v>
      </c>
      <c r="Y4825">
        <v>0</v>
      </c>
      <c r="Z4825">
        <v>0</v>
      </c>
      <c r="AA4825">
        <v>0</v>
      </c>
      <c r="AB4825">
        <v>1600000</v>
      </c>
      <c r="AC4825" t="s">
        <v>47</v>
      </c>
      <c r="AD4825" t="str">
        <f>+VLOOKUP(T4825,items!$A$2:$D$1255,4,0)</f>
        <v>MUEBLES</v>
      </c>
      <c r="AE4825">
        <f>+VLOOKUP(T4825,Tabla1[],5,0)</f>
        <v>0</v>
      </c>
      <c r="AF4825">
        <f t="shared" si="75"/>
        <v>3</v>
      </c>
    </row>
    <row r="4826" spans="1:32" x14ac:dyDescent="0.25">
      <c r="A4826">
        <v>101227</v>
      </c>
      <c r="B4826" t="s">
        <v>9487</v>
      </c>
      <c r="C4826" t="s">
        <v>33</v>
      </c>
      <c r="D4826">
        <v>0</v>
      </c>
      <c r="F4826" t="s">
        <v>5124</v>
      </c>
      <c r="G4826" t="s">
        <v>7384</v>
      </c>
      <c r="H4826" t="s">
        <v>9488</v>
      </c>
      <c r="I4826" t="s">
        <v>37</v>
      </c>
      <c r="J4826" t="s">
        <v>9489</v>
      </c>
      <c r="K4826" t="s">
        <v>9490</v>
      </c>
      <c r="L4826" t="s">
        <v>9491</v>
      </c>
      <c r="M4826" t="s">
        <v>8032</v>
      </c>
      <c r="N4826" t="s">
        <v>8032</v>
      </c>
      <c r="O4826" t="s">
        <v>8601</v>
      </c>
      <c r="P4826" t="s">
        <v>104</v>
      </c>
      <c r="Q4826" t="s">
        <v>270</v>
      </c>
      <c r="R4826" t="s">
        <v>63</v>
      </c>
      <c r="S4826" t="s">
        <v>256</v>
      </c>
      <c r="T4826" t="s">
        <v>5841</v>
      </c>
      <c r="U4826" t="s">
        <v>5842</v>
      </c>
      <c r="V4826" t="s">
        <v>958</v>
      </c>
      <c r="W4826" t="s">
        <v>117</v>
      </c>
      <c r="X4826">
        <v>2</v>
      </c>
      <c r="Y4826">
        <v>0</v>
      </c>
      <c r="Z4826">
        <v>0</v>
      </c>
      <c r="AA4826">
        <v>0</v>
      </c>
      <c r="AB4826">
        <v>3197090</v>
      </c>
      <c r="AC4826" t="s">
        <v>47</v>
      </c>
      <c r="AD4826">
        <f>+VLOOKUP(T4826,items!$A$2:$D$1255,4,0)</f>
        <v>0</v>
      </c>
      <c r="AE4826">
        <f>+VLOOKUP(T4826,Tabla1[],5,0)</f>
        <v>0</v>
      </c>
      <c r="AF4826">
        <f t="shared" si="75"/>
        <v>3</v>
      </c>
    </row>
    <row r="4827" spans="1:32" x14ac:dyDescent="0.25">
      <c r="A4827">
        <v>101227</v>
      </c>
      <c r="B4827" t="s">
        <v>9487</v>
      </c>
      <c r="C4827" t="s">
        <v>33</v>
      </c>
      <c r="D4827">
        <v>0</v>
      </c>
      <c r="F4827" t="s">
        <v>5124</v>
      </c>
      <c r="G4827" t="s">
        <v>7384</v>
      </c>
      <c r="H4827" t="s">
        <v>9488</v>
      </c>
      <c r="I4827" t="s">
        <v>37</v>
      </c>
      <c r="J4827" t="s">
        <v>9489</v>
      </c>
      <c r="K4827" t="s">
        <v>9490</v>
      </c>
      <c r="L4827" t="s">
        <v>9491</v>
      </c>
      <c r="M4827" t="s">
        <v>8032</v>
      </c>
      <c r="N4827" t="s">
        <v>8032</v>
      </c>
      <c r="O4827" t="s">
        <v>8601</v>
      </c>
      <c r="P4827" t="s">
        <v>104</v>
      </c>
      <c r="Q4827" t="s">
        <v>270</v>
      </c>
      <c r="R4827" t="s">
        <v>63</v>
      </c>
      <c r="S4827" t="s">
        <v>256</v>
      </c>
      <c r="T4827" t="s">
        <v>691</v>
      </c>
      <c r="U4827" t="s">
        <v>692</v>
      </c>
      <c r="X4827">
        <v>1</v>
      </c>
      <c r="Y4827">
        <v>0</v>
      </c>
      <c r="Z4827">
        <v>0</v>
      </c>
      <c r="AA4827">
        <v>0</v>
      </c>
      <c r="AB4827">
        <v>98802</v>
      </c>
      <c r="AC4827" t="s">
        <v>47</v>
      </c>
      <c r="AD4827" t="e">
        <f>+VLOOKUP(T4827,items!$A$2:$D$1255,4,0)</f>
        <v>#N/A</v>
      </c>
      <c r="AE4827" t="e">
        <f>+VLOOKUP(T4827,Tabla1[],5,0)</f>
        <v>#N/A</v>
      </c>
      <c r="AF4827">
        <f t="shared" si="75"/>
        <v>3</v>
      </c>
    </row>
    <row r="4828" spans="1:32" x14ac:dyDescent="0.25">
      <c r="A4828">
        <v>101232</v>
      </c>
      <c r="B4828" t="s">
        <v>2714</v>
      </c>
      <c r="C4828" t="s">
        <v>75</v>
      </c>
      <c r="D4828">
        <v>0</v>
      </c>
      <c r="F4828" t="s">
        <v>7766</v>
      </c>
      <c r="G4828" t="s">
        <v>7766</v>
      </c>
      <c r="H4828" t="s">
        <v>9492</v>
      </c>
      <c r="I4828" t="s">
        <v>37</v>
      </c>
      <c r="J4828" t="s">
        <v>9493</v>
      </c>
      <c r="K4828" t="s">
        <v>9494</v>
      </c>
      <c r="L4828" t="s">
        <v>37</v>
      </c>
      <c r="M4828" t="s">
        <v>2612</v>
      </c>
      <c r="N4828" t="s">
        <v>2612</v>
      </c>
      <c r="O4828" t="s">
        <v>7384</v>
      </c>
      <c r="P4828" t="s">
        <v>610</v>
      </c>
      <c r="Q4828" t="s">
        <v>610</v>
      </c>
      <c r="R4828" t="s">
        <v>127</v>
      </c>
      <c r="S4828" t="s">
        <v>164</v>
      </c>
      <c r="T4828" t="s">
        <v>2989</v>
      </c>
      <c r="U4828" t="s">
        <v>688</v>
      </c>
      <c r="X4828">
        <v>5</v>
      </c>
      <c r="Y4828">
        <v>0</v>
      </c>
      <c r="Z4828">
        <v>0</v>
      </c>
      <c r="AA4828">
        <v>0</v>
      </c>
      <c r="AB4828">
        <v>263000</v>
      </c>
      <c r="AC4828" t="s">
        <v>47</v>
      </c>
      <c r="AD4828">
        <f>+VLOOKUP(T4828,items!$A$2:$D$1255,4,0)</f>
        <v>0</v>
      </c>
      <c r="AE4828">
        <f>+VLOOKUP(T4828,Tabla1[],5,0)</f>
        <v>0</v>
      </c>
      <c r="AF4828">
        <f t="shared" si="75"/>
        <v>2</v>
      </c>
    </row>
    <row r="4829" spans="1:32" x14ac:dyDescent="0.25">
      <c r="A4829">
        <v>101236</v>
      </c>
      <c r="B4829" t="s">
        <v>9495</v>
      </c>
      <c r="C4829" t="s">
        <v>75</v>
      </c>
      <c r="D4829">
        <v>0</v>
      </c>
      <c r="F4829" t="s">
        <v>7766</v>
      </c>
      <c r="G4829" t="s">
        <v>8868</v>
      </c>
      <c r="H4829" t="s">
        <v>9496</v>
      </c>
      <c r="I4829" t="s">
        <v>9497</v>
      </c>
      <c r="J4829" t="s">
        <v>9498</v>
      </c>
      <c r="K4829" t="s">
        <v>9499</v>
      </c>
      <c r="L4829" t="s">
        <v>9500</v>
      </c>
      <c r="M4829" t="s">
        <v>7004</v>
      </c>
      <c r="N4829" t="s">
        <v>98</v>
      </c>
      <c r="O4829" t="s">
        <v>759</v>
      </c>
      <c r="P4829" t="s">
        <v>104</v>
      </c>
      <c r="Q4829" t="s">
        <v>5642</v>
      </c>
      <c r="R4829" t="s">
        <v>127</v>
      </c>
      <c r="S4829" t="s">
        <v>108</v>
      </c>
      <c r="T4829" t="s">
        <v>347</v>
      </c>
      <c r="U4829" t="s">
        <v>348</v>
      </c>
      <c r="W4829" t="s">
        <v>1088</v>
      </c>
      <c r="X4829">
        <v>10</v>
      </c>
      <c r="Y4829">
        <v>3000</v>
      </c>
      <c r="Z4829">
        <v>0</v>
      </c>
      <c r="AA4829">
        <v>0</v>
      </c>
      <c r="AB4829">
        <v>9679830</v>
      </c>
      <c r="AC4829" t="s">
        <v>47</v>
      </c>
      <c r="AD4829">
        <f>+VLOOKUP(T4829,items!$A$2:$D$1255,4,0)</f>
        <v>0</v>
      </c>
      <c r="AE4829">
        <f>+VLOOKUP(T4829,Tabla1[],5,0)</f>
        <v>0</v>
      </c>
      <c r="AF4829">
        <f t="shared" si="75"/>
        <v>3</v>
      </c>
    </row>
    <row r="4830" spans="1:32" x14ac:dyDescent="0.25">
      <c r="A4830">
        <v>101236</v>
      </c>
      <c r="B4830" t="s">
        <v>9495</v>
      </c>
      <c r="C4830" t="s">
        <v>75</v>
      </c>
      <c r="D4830">
        <v>0</v>
      </c>
      <c r="F4830" t="s">
        <v>7766</v>
      </c>
      <c r="G4830" t="s">
        <v>8868</v>
      </c>
      <c r="H4830" t="s">
        <v>9496</v>
      </c>
      <c r="I4830" t="s">
        <v>9497</v>
      </c>
      <c r="J4830" t="s">
        <v>9498</v>
      </c>
      <c r="K4830" t="s">
        <v>9499</v>
      </c>
      <c r="L4830" t="s">
        <v>9500</v>
      </c>
      <c r="M4830" t="s">
        <v>7004</v>
      </c>
      <c r="N4830" t="s">
        <v>98</v>
      </c>
      <c r="O4830" t="s">
        <v>759</v>
      </c>
      <c r="P4830" t="s">
        <v>104</v>
      </c>
      <c r="Q4830" t="s">
        <v>5642</v>
      </c>
      <c r="R4830" t="s">
        <v>127</v>
      </c>
      <c r="S4830" t="s">
        <v>108</v>
      </c>
      <c r="T4830" t="s">
        <v>1519</v>
      </c>
      <c r="U4830" t="s">
        <v>1520</v>
      </c>
      <c r="V4830" t="s">
        <v>492</v>
      </c>
      <c r="W4830" t="s">
        <v>117</v>
      </c>
      <c r="X4830">
        <v>10</v>
      </c>
      <c r="Y4830">
        <v>2400</v>
      </c>
      <c r="Z4830">
        <v>0</v>
      </c>
      <c r="AA4830">
        <v>3000</v>
      </c>
      <c r="AB4830">
        <v>34017770</v>
      </c>
      <c r="AC4830" t="s">
        <v>47</v>
      </c>
      <c r="AD4830" t="str">
        <f>+VLOOKUP(T4830,items!$A$2:$D$1255,4,0)</f>
        <v>PERGOLA</v>
      </c>
      <c r="AE4830" t="str">
        <f>+VLOOKUP(T4830,Tabla1[],5,0)</f>
        <v>PERGOLITE</v>
      </c>
      <c r="AF4830">
        <f t="shared" si="75"/>
        <v>3</v>
      </c>
    </row>
    <row r="4831" spans="1:32" x14ac:dyDescent="0.25">
      <c r="A4831">
        <v>101236</v>
      </c>
      <c r="B4831" t="s">
        <v>9495</v>
      </c>
      <c r="C4831" t="s">
        <v>75</v>
      </c>
      <c r="D4831">
        <v>0</v>
      </c>
      <c r="F4831" t="s">
        <v>7766</v>
      </c>
      <c r="G4831" t="s">
        <v>8868</v>
      </c>
      <c r="H4831" t="s">
        <v>9496</v>
      </c>
      <c r="I4831" t="s">
        <v>9497</v>
      </c>
      <c r="J4831" t="s">
        <v>9498</v>
      </c>
      <c r="K4831" t="s">
        <v>9499</v>
      </c>
      <c r="L4831" t="s">
        <v>9500</v>
      </c>
      <c r="M4831" t="s">
        <v>7004</v>
      </c>
      <c r="N4831" t="s">
        <v>98</v>
      </c>
      <c r="O4831" t="s">
        <v>759</v>
      </c>
      <c r="P4831" t="s">
        <v>104</v>
      </c>
      <c r="Q4831" t="s">
        <v>5642</v>
      </c>
      <c r="R4831" t="s">
        <v>127</v>
      </c>
      <c r="S4831" t="s">
        <v>108</v>
      </c>
      <c r="T4831" t="s">
        <v>94</v>
      </c>
      <c r="U4831" t="s">
        <v>95</v>
      </c>
      <c r="X4831">
        <v>1</v>
      </c>
      <c r="Y4831">
        <v>0</v>
      </c>
      <c r="Z4831">
        <v>0</v>
      </c>
      <c r="AA4831">
        <v>0</v>
      </c>
      <c r="AB4831">
        <v>2941117</v>
      </c>
      <c r="AC4831" t="s">
        <v>47</v>
      </c>
      <c r="AD4831" t="e">
        <f>+VLOOKUP(T4831,items!$A$2:$D$1255,4,0)</f>
        <v>#N/A</v>
      </c>
      <c r="AE4831" t="e">
        <f>+VLOOKUP(T4831,Tabla1[],5,0)</f>
        <v>#N/A</v>
      </c>
      <c r="AF4831">
        <f t="shared" si="75"/>
        <v>3</v>
      </c>
    </row>
    <row r="4832" spans="1:32" x14ac:dyDescent="0.25">
      <c r="A4832">
        <v>101240</v>
      </c>
      <c r="B4832" t="s">
        <v>9501</v>
      </c>
      <c r="C4832" t="s">
        <v>75</v>
      </c>
      <c r="D4832">
        <v>0</v>
      </c>
      <c r="F4832" t="s">
        <v>7312</v>
      </c>
      <c r="G4832" t="s">
        <v>7766</v>
      </c>
      <c r="H4832" t="s">
        <v>9502</v>
      </c>
      <c r="I4832" t="s">
        <v>9503</v>
      </c>
      <c r="J4832" t="s">
        <v>9504</v>
      </c>
      <c r="K4832" t="s">
        <v>9505</v>
      </c>
      <c r="L4832" t="s">
        <v>9506</v>
      </c>
      <c r="M4832" t="s">
        <v>5856</v>
      </c>
      <c r="N4832" t="s">
        <v>610</v>
      </c>
      <c r="O4832" t="s">
        <v>268</v>
      </c>
      <c r="P4832" t="s">
        <v>8868</v>
      </c>
      <c r="Q4832" t="s">
        <v>310</v>
      </c>
      <c r="R4832" t="s">
        <v>127</v>
      </c>
      <c r="S4832" t="s">
        <v>128</v>
      </c>
      <c r="T4832" t="s">
        <v>347</v>
      </c>
      <c r="U4832" t="s">
        <v>348</v>
      </c>
      <c r="W4832" t="s">
        <v>1095</v>
      </c>
      <c r="X4832">
        <v>1</v>
      </c>
      <c r="Y4832">
        <v>5450</v>
      </c>
      <c r="Z4832">
        <v>0</v>
      </c>
      <c r="AA4832">
        <v>0</v>
      </c>
      <c r="AB4832">
        <v>343113</v>
      </c>
      <c r="AC4832" t="s">
        <v>47</v>
      </c>
      <c r="AD4832">
        <f>+VLOOKUP(T4832,items!$A$2:$D$1255,4,0)</f>
        <v>0</v>
      </c>
      <c r="AE4832">
        <f>+VLOOKUP(T4832,Tabla1[],5,0)</f>
        <v>0</v>
      </c>
      <c r="AF4832">
        <f t="shared" si="75"/>
        <v>2</v>
      </c>
    </row>
    <row r="4833" spans="1:32" x14ac:dyDescent="0.25">
      <c r="A4833">
        <v>101240</v>
      </c>
      <c r="B4833" t="s">
        <v>9501</v>
      </c>
      <c r="C4833" t="s">
        <v>75</v>
      </c>
      <c r="D4833">
        <v>0</v>
      </c>
      <c r="F4833" t="s">
        <v>7312</v>
      </c>
      <c r="G4833" t="s">
        <v>7766</v>
      </c>
      <c r="H4833" t="s">
        <v>9502</v>
      </c>
      <c r="I4833" t="s">
        <v>9503</v>
      </c>
      <c r="J4833" t="s">
        <v>9504</v>
      </c>
      <c r="K4833" t="s">
        <v>9505</v>
      </c>
      <c r="L4833" t="s">
        <v>9506</v>
      </c>
      <c r="M4833" t="s">
        <v>5856</v>
      </c>
      <c r="N4833" t="s">
        <v>610</v>
      </c>
      <c r="O4833" t="s">
        <v>268</v>
      </c>
      <c r="P4833" t="s">
        <v>8868</v>
      </c>
      <c r="Q4833" t="s">
        <v>310</v>
      </c>
      <c r="R4833" t="s">
        <v>127</v>
      </c>
      <c r="S4833" t="s">
        <v>128</v>
      </c>
      <c r="T4833" t="s">
        <v>466</v>
      </c>
      <c r="U4833" t="s">
        <v>467</v>
      </c>
      <c r="V4833" t="s">
        <v>1349</v>
      </c>
      <c r="W4833" t="s">
        <v>1095</v>
      </c>
      <c r="X4833">
        <v>1</v>
      </c>
      <c r="Y4833">
        <v>5450</v>
      </c>
      <c r="Z4833">
        <v>0</v>
      </c>
      <c r="AA4833">
        <v>3000</v>
      </c>
      <c r="AB4833">
        <v>3326189</v>
      </c>
      <c r="AC4833" t="s">
        <v>47</v>
      </c>
      <c r="AD4833" t="str">
        <f>+VLOOKUP(T4833,items!$A$2:$D$1255,4,0)</f>
        <v>SOMBRALINA</v>
      </c>
      <c r="AE4833" t="str">
        <f>+VLOOKUP(T4833,Tabla1[],5,0)</f>
        <v>ELECTRICA</v>
      </c>
      <c r="AF4833">
        <f t="shared" si="75"/>
        <v>2</v>
      </c>
    </row>
    <row r="4834" spans="1:32" x14ac:dyDescent="0.25">
      <c r="A4834">
        <v>101242</v>
      </c>
      <c r="B4834" t="s">
        <v>9507</v>
      </c>
      <c r="C4834" t="s">
        <v>75</v>
      </c>
      <c r="D4834">
        <v>0</v>
      </c>
      <c r="F4834" t="s">
        <v>7766</v>
      </c>
      <c r="G4834" t="s">
        <v>77</v>
      </c>
      <c r="H4834" t="s">
        <v>9508</v>
      </c>
      <c r="I4834" t="s">
        <v>9509</v>
      </c>
      <c r="J4834" t="s">
        <v>9510</v>
      </c>
      <c r="K4834" t="s">
        <v>9511</v>
      </c>
      <c r="L4834" t="s">
        <v>9512</v>
      </c>
      <c r="M4834" t="s">
        <v>310</v>
      </c>
      <c r="N4834" t="s">
        <v>5511</v>
      </c>
      <c r="O4834" t="s">
        <v>8428</v>
      </c>
      <c r="P4834" t="s">
        <v>5642</v>
      </c>
      <c r="Q4834" t="s">
        <v>5947</v>
      </c>
      <c r="R4834" t="s">
        <v>127</v>
      </c>
      <c r="S4834" t="s">
        <v>108</v>
      </c>
      <c r="T4834" t="s">
        <v>347</v>
      </c>
      <c r="U4834" t="s">
        <v>348</v>
      </c>
      <c r="W4834" t="s">
        <v>1088</v>
      </c>
      <c r="X4834">
        <v>7</v>
      </c>
      <c r="Y4834">
        <v>3000</v>
      </c>
      <c r="Z4834">
        <v>0</v>
      </c>
      <c r="AA4834">
        <v>0</v>
      </c>
      <c r="AB4834">
        <v>6775881</v>
      </c>
      <c r="AC4834" t="s">
        <v>47</v>
      </c>
      <c r="AD4834">
        <f>+VLOOKUP(T4834,items!$A$2:$D$1255,4,0)</f>
        <v>0</v>
      </c>
      <c r="AE4834">
        <f>+VLOOKUP(T4834,Tabla1[],5,0)</f>
        <v>0</v>
      </c>
      <c r="AF4834">
        <f t="shared" si="75"/>
        <v>3</v>
      </c>
    </row>
    <row r="4835" spans="1:32" x14ac:dyDescent="0.25">
      <c r="A4835">
        <v>101242</v>
      </c>
      <c r="B4835" t="s">
        <v>9507</v>
      </c>
      <c r="C4835" t="s">
        <v>75</v>
      </c>
      <c r="D4835">
        <v>0</v>
      </c>
      <c r="F4835" t="s">
        <v>7766</v>
      </c>
      <c r="G4835" t="s">
        <v>77</v>
      </c>
      <c r="H4835" t="s">
        <v>9508</v>
      </c>
      <c r="I4835" t="s">
        <v>9509</v>
      </c>
      <c r="J4835" t="s">
        <v>9510</v>
      </c>
      <c r="K4835" t="s">
        <v>9511</v>
      </c>
      <c r="L4835" t="s">
        <v>9512</v>
      </c>
      <c r="M4835" t="s">
        <v>310</v>
      </c>
      <c r="N4835" t="s">
        <v>5511</v>
      </c>
      <c r="O4835" t="s">
        <v>8428</v>
      </c>
      <c r="P4835" t="s">
        <v>5642</v>
      </c>
      <c r="Q4835" t="s">
        <v>5947</v>
      </c>
      <c r="R4835" t="s">
        <v>127</v>
      </c>
      <c r="S4835" t="s">
        <v>108</v>
      </c>
      <c r="T4835" t="s">
        <v>1519</v>
      </c>
      <c r="U4835" t="s">
        <v>1520</v>
      </c>
      <c r="V4835" t="s">
        <v>492</v>
      </c>
      <c r="W4835" t="s">
        <v>1088</v>
      </c>
      <c r="X4835">
        <v>7</v>
      </c>
      <c r="Y4835">
        <v>2400</v>
      </c>
      <c r="Z4835">
        <v>0</v>
      </c>
      <c r="AA4835">
        <v>3000</v>
      </c>
      <c r="AB4835">
        <v>23812439</v>
      </c>
      <c r="AC4835" t="s">
        <v>47</v>
      </c>
      <c r="AD4835" t="str">
        <f>+VLOOKUP(T4835,items!$A$2:$D$1255,4,0)</f>
        <v>PERGOLA</v>
      </c>
      <c r="AE4835" t="str">
        <f>+VLOOKUP(T4835,Tabla1[],5,0)</f>
        <v>PERGOLITE</v>
      </c>
      <c r="AF4835">
        <f t="shared" si="75"/>
        <v>3</v>
      </c>
    </row>
    <row r="4836" spans="1:32" x14ac:dyDescent="0.25">
      <c r="A4836">
        <v>101242</v>
      </c>
      <c r="B4836" t="s">
        <v>9507</v>
      </c>
      <c r="C4836" t="s">
        <v>75</v>
      </c>
      <c r="D4836">
        <v>0</v>
      </c>
      <c r="F4836" t="s">
        <v>7766</v>
      </c>
      <c r="G4836" t="s">
        <v>77</v>
      </c>
      <c r="H4836" t="s">
        <v>9508</v>
      </c>
      <c r="I4836" t="s">
        <v>9509</v>
      </c>
      <c r="J4836" t="s">
        <v>9510</v>
      </c>
      <c r="K4836" t="s">
        <v>9511</v>
      </c>
      <c r="L4836" t="s">
        <v>9512</v>
      </c>
      <c r="M4836" t="s">
        <v>310</v>
      </c>
      <c r="N4836" t="s">
        <v>5511</v>
      </c>
      <c r="O4836" t="s">
        <v>8428</v>
      </c>
      <c r="P4836" t="s">
        <v>5642</v>
      </c>
      <c r="Q4836" t="s">
        <v>5947</v>
      </c>
      <c r="R4836" t="s">
        <v>127</v>
      </c>
      <c r="S4836" t="s">
        <v>108</v>
      </c>
      <c r="T4836" t="s">
        <v>94</v>
      </c>
      <c r="U4836" t="s">
        <v>95</v>
      </c>
      <c r="X4836">
        <v>1</v>
      </c>
      <c r="Y4836">
        <v>0</v>
      </c>
      <c r="Z4836">
        <v>0</v>
      </c>
      <c r="AA4836">
        <v>0</v>
      </c>
      <c r="AB4836">
        <v>2058883</v>
      </c>
      <c r="AC4836" t="s">
        <v>47</v>
      </c>
      <c r="AD4836" t="e">
        <f>+VLOOKUP(T4836,items!$A$2:$D$1255,4,0)</f>
        <v>#N/A</v>
      </c>
      <c r="AE4836" t="e">
        <f>+VLOOKUP(T4836,Tabla1[],5,0)</f>
        <v>#N/A</v>
      </c>
      <c r="AF4836">
        <f t="shared" si="75"/>
        <v>3</v>
      </c>
    </row>
    <row r="4837" spans="1:32" x14ac:dyDescent="0.25">
      <c r="A4837">
        <v>101245</v>
      </c>
      <c r="B4837" t="s">
        <v>9513</v>
      </c>
      <c r="C4837" t="s">
        <v>33</v>
      </c>
      <c r="D4837">
        <v>0</v>
      </c>
      <c r="F4837" t="s">
        <v>7766</v>
      </c>
      <c r="G4837" t="s">
        <v>2612</v>
      </c>
      <c r="H4837" t="s">
        <v>9514</v>
      </c>
      <c r="I4837" t="s">
        <v>37</v>
      </c>
      <c r="J4837" t="s">
        <v>9515</v>
      </c>
      <c r="K4837" t="s">
        <v>9516</v>
      </c>
      <c r="L4837" t="s">
        <v>37</v>
      </c>
      <c r="M4837" t="s">
        <v>7384</v>
      </c>
      <c r="N4837" t="s">
        <v>7384</v>
      </c>
      <c r="O4837" t="s">
        <v>7004</v>
      </c>
      <c r="P4837" t="s">
        <v>310</v>
      </c>
      <c r="Q4837" t="s">
        <v>310</v>
      </c>
      <c r="R4837" t="s">
        <v>127</v>
      </c>
      <c r="S4837" t="s">
        <v>108</v>
      </c>
      <c r="T4837" t="s">
        <v>4347</v>
      </c>
      <c r="U4837" t="s">
        <v>4348</v>
      </c>
      <c r="X4837">
        <v>2</v>
      </c>
      <c r="Y4837">
        <v>0</v>
      </c>
      <c r="Z4837">
        <v>0</v>
      </c>
      <c r="AA4837">
        <v>0</v>
      </c>
      <c r="AB4837">
        <v>240000</v>
      </c>
      <c r="AC4837" t="s">
        <v>47</v>
      </c>
      <c r="AD4837">
        <f>+VLOOKUP(T4837,items!$A$2:$D$1255,4,0)</f>
        <v>0</v>
      </c>
      <c r="AE4837">
        <f>+VLOOKUP(T4837,Tabla1[],5,0)</f>
        <v>0</v>
      </c>
      <c r="AF4837">
        <f t="shared" si="75"/>
        <v>2</v>
      </c>
    </row>
    <row r="4838" spans="1:32" x14ac:dyDescent="0.25">
      <c r="A4838">
        <v>101245</v>
      </c>
      <c r="B4838" t="s">
        <v>9513</v>
      </c>
      <c r="C4838" t="s">
        <v>33</v>
      </c>
      <c r="D4838">
        <v>0</v>
      </c>
      <c r="F4838" t="s">
        <v>7766</v>
      </c>
      <c r="G4838" t="s">
        <v>2612</v>
      </c>
      <c r="H4838" t="s">
        <v>9514</v>
      </c>
      <c r="I4838" t="s">
        <v>37</v>
      </c>
      <c r="J4838" t="s">
        <v>9515</v>
      </c>
      <c r="K4838" t="s">
        <v>9516</v>
      </c>
      <c r="L4838" t="s">
        <v>37</v>
      </c>
      <c r="M4838" t="s">
        <v>7384</v>
      </c>
      <c r="N4838" t="s">
        <v>7384</v>
      </c>
      <c r="O4838" t="s">
        <v>7004</v>
      </c>
      <c r="P4838" t="s">
        <v>310</v>
      </c>
      <c r="Q4838" t="s">
        <v>310</v>
      </c>
      <c r="R4838" t="s">
        <v>127</v>
      </c>
      <c r="S4838" t="s">
        <v>108</v>
      </c>
      <c r="T4838" t="s">
        <v>392</v>
      </c>
      <c r="U4838" t="s">
        <v>393</v>
      </c>
      <c r="X4838">
        <v>1</v>
      </c>
      <c r="Y4838">
        <v>0</v>
      </c>
      <c r="Z4838">
        <v>0</v>
      </c>
      <c r="AA4838">
        <v>0</v>
      </c>
      <c r="AB4838">
        <v>60000</v>
      </c>
      <c r="AC4838" t="s">
        <v>47</v>
      </c>
      <c r="AD4838" t="e">
        <f>+VLOOKUP(T4838,items!$A$2:$D$1255,4,0)</f>
        <v>#N/A</v>
      </c>
      <c r="AE4838" t="e">
        <f>+VLOOKUP(T4838,Tabla1[],5,0)</f>
        <v>#N/A</v>
      </c>
      <c r="AF4838">
        <f t="shared" si="75"/>
        <v>2</v>
      </c>
    </row>
    <row r="4839" spans="1:32" x14ac:dyDescent="0.25">
      <c r="A4839">
        <v>101246</v>
      </c>
      <c r="B4839" t="s">
        <v>9517</v>
      </c>
      <c r="C4839" t="s">
        <v>75</v>
      </c>
      <c r="D4839">
        <v>0</v>
      </c>
      <c r="F4839" t="s">
        <v>7766</v>
      </c>
      <c r="G4839" t="s">
        <v>8012</v>
      </c>
      <c r="H4839" t="s">
        <v>9518</v>
      </c>
      <c r="I4839" t="s">
        <v>37</v>
      </c>
      <c r="J4839" t="s">
        <v>9519</v>
      </c>
      <c r="K4839" t="s">
        <v>9520</v>
      </c>
      <c r="L4839" t="s">
        <v>37</v>
      </c>
      <c r="M4839" t="s">
        <v>7384</v>
      </c>
      <c r="N4839" t="s">
        <v>7384</v>
      </c>
      <c r="O4839" t="s">
        <v>610</v>
      </c>
      <c r="P4839" t="s">
        <v>611</v>
      </c>
      <c r="Q4839" t="s">
        <v>262</v>
      </c>
      <c r="R4839" t="s">
        <v>127</v>
      </c>
      <c r="S4839" t="s">
        <v>44</v>
      </c>
      <c r="T4839" t="s">
        <v>9521</v>
      </c>
      <c r="U4839" t="s">
        <v>9522</v>
      </c>
      <c r="X4839">
        <v>1</v>
      </c>
      <c r="Y4839">
        <v>0</v>
      </c>
      <c r="Z4839">
        <v>0</v>
      </c>
      <c r="AA4839">
        <v>0</v>
      </c>
      <c r="AB4839">
        <v>60000</v>
      </c>
      <c r="AC4839" t="s">
        <v>47</v>
      </c>
      <c r="AD4839" t="e">
        <f>+VLOOKUP(T4839,items!$A$2:$D$1255,4,0)</f>
        <v>#N/A</v>
      </c>
      <c r="AE4839" t="e">
        <f>+VLOOKUP(T4839,Tabla1[],5,0)</f>
        <v>#N/A</v>
      </c>
      <c r="AF4839">
        <f t="shared" si="75"/>
        <v>2</v>
      </c>
    </row>
    <row r="4840" spans="1:32" x14ac:dyDescent="0.25">
      <c r="A4840">
        <v>101254</v>
      </c>
      <c r="B4840" t="s">
        <v>2714</v>
      </c>
      <c r="C4840" t="s">
        <v>75</v>
      </c>
      <c r="D4840">
        <v>0</v>
      </c>
      <c r="F4840" t="s">
        <v>2612</v>
      </c>
      <c r="G4840" t="s">
        <v>2612</v>
      </c>
      <c r="H4840" t="s">
        <v>9523</v>
      </c>
      <c r="I4840" t="s">
        <v>37</v>
      </c>
      <c r="J4840" t="s">
        <v>9524</v>
      </c>
      <c r="K4840" t="s">
        <v>9525</v>
      </c>
      <c r="L4840" t="s">
        <v>37</v>
      </c>
      <c r="M4840" t="s">
        <v>5856</v>
      </c>
      <c r="N4840" t="s">
        <v>5856</v>
      </c>
      <c r="O4840" t="s">
        <v>610</v>
      </c>
      <c r="P4840" t="s">
        <v>8032</v>
      </c>
      <c r="Q4840" t="s">
        <v>8032</v>
      </c>
      <c r="R4840" t="s">
        <v>127</v>
      </c>
      <c r="S4840" t="s">
        <v>164</v>
      </c>
      <c r="T4840" t="s">
        <v>2989</v>
      </c>
      <c r="U4840" t="s">
        <v>688</v>
      </c>
      <c r="X4840">
        <v>5</v>
      </c>
      <c r="Y4840">
        <v>0</v>
      </c>
      <c r="Z4840">
        <v>0</v>
      </c>
      <c r="AA4840">
        <v>0</v>
      </c>
      <c r="AB4840">
        <v>263000</v>
      </c>
      <c r="AC4840" t="s">
        <v>47</v>
      </c>
      <c r="AD4840">
        <f>+VLOOKUP(T4840,items!$A$2:$D$1255,4,0)</f>
        <v>0</v>
      </c>
      <c r="AE4840">
        <f>+VLOOKUP(T4840,Tabla1[],5,0)</f>
        <v>0</v>
      </c>
      <c r="AF4840">
        <f t="shared" si="75"/>
        <v>2</v>
      </c>
    </row>
    <row r="4841" spans="1:32" x14ac:dyDescent="0.25">
      <c r="A4841">
        <v>101258</v>
      </c>
      <c r="B4841" t="s">
        <v>9526</v>
      </c>
      <c r="C4841" t="s">
        <v>75</v>
      </c>
      <c r="D4841">
        <v>0</v>
      </c>
      <c r="F4841" t="s">
        <v>2612</v>
      </c>
      <c r="G4841" t="s">
        <v>5856</v>
      </c>
      <c r="H4841" t="s">
        <v>9527</v>
      </c>
      <c r="I4841" t="s">
        <v>9528</v>
      </c>
      <c r="J4841" t="s">
        <v>9529</v>
      </c>
      <c r="K4841" t="s">
        <v>9530</v>
      </c>
      <c r="L4841" t="s">
        <v>37</v>
      </c>
      <c r="M4841" t="s">
        <v>7384</v>
      </c>
      <c r="N4841" t="s">
        <v>8032</v>
      </c>
      <c r="O4841" t="s">
        <v>262</v>
      </c>
      <c r="P4841" t="s">
        <v>2802</v>
      </c>
      <c r="Q4841" t="s">
        <v>2802</v>
      </c>
      <c r="R4841" t="s">
        <v>127</v>
      </c>
      <c r="S4841" t="s">
        <v>164</v>
      </c>
      <c r="T4841" t="s">
        <v>857</v>
      </c>
      <c r="U4841" t="s">
        <v>858</v>
      </c>
      <c r="V4841" t="s">
        <v>884</v>
      </c>
      <c r="W4841" t="s">
        <v>1095</v>
      </c>
      <c r="X4841">
        <v>1</v>
      </c>
      <c r="Y4841">
        <v>3500</v>
      </c>
      <c r="Z4841">
        <v>0</v>
      </c>
      <c r="AA4841">
        <v>1500</v>
      </c>
      <c r="AB4841">
        <v>2092500</v>
      </c>
      <c r="AC4841" t="s">
        <v>47</v>
      </c>
      <c r="AD4841" t="str">
        <f>+VLOOKUP(T4841,items!$A$2:$D$1255,4,0)</f>
        <v>SOMBRALINA</v>
      </c>
      <c r="AE4841" t="str">
        <f>+VLOOKUP(T4841,Tabla1[],5,0)</f>
        <v>MANUAL</v>
      </c>
      <c r="AF4841">
        <f t="shared" si="75"/>
        <v>2</v>
      </c>
    </row>
    <row r="4842" spans="1:32" x14ac:dyDescent="0.25">
      <c r="A4842">
        <v>101258</v>
      </c>
      <c r="B4842" t="s">
        <v>9526</v>
      </c>
      <c r="C4842" t="s">
        <v>75</v>
      </c>
      <c r="D4842">
        <v>0</v>
      </c>
      <c r="F4842" t="s">
        <v>2612</v>
      </c>
      <c r="G4842" t="s">
        <v>5856</v>
      </c>
      <c r="H4842" t="s">
        <v>9527</v>
      </c>
      <c r="I4842" t="s">
        <v>9528</v>
      </c>
      <c r="J4842" t="s">
        <v>9529</v>
      </c>
      <c r="K4842" t="s">
        <v>9530</v>
      </c>
      <c r="L4842" t="s">
        <v>37</v>
      </c>
      <c r="M4842" t="s">
        <v>7384</v>
      </c>
      <c r="N4842" t="s">
        <v>8032</v>
      </c>
      <c r="O4842" t="s">
        <v>262</v>
      </c>
      <c r="P4842" t="s">
        <v>2802</v>
      </c>
      <c r="Q4842" t="s">
        <v>2802</v>
      </c>
      <c r="R4842" t="s">
        <v>127</v>
      </c>
      <c r="S4842" t="s">
        <v>164</v>
      </c>
      <c r="T4842" t="s">
        <v>857</v>
      </c>
      <c r="U4842" t="s">
        <v>858</v>
      </c>
      <c r="V4842" t="s">
        <v>884</v>
      </c>
      <c r="W4842" t="s">
        <v>1095</v>
      </c>
      <c r="X4842">
        <v>1</v>
      </c>
      <c r="Y4842">
        <v>6200</v>
      </c>
      <c r="Z4842">
        <v>0</v>
      </c>
      <c r="AA4842">
        <v>1500</v>
      </c>
      <c r="AB4842">
        <v>3671640</v>
      </c>
      <c r="AC4842" t="s">
        <v>47</v>
      </c>
      <c r="AD4842" t="str">
        <f>+VLOOKUP(T4842,items!$A$2:$D$1255,4,0)</f>
        <v>SOMBRALINA</v>
      </c>
      <c r="AE4842" t="str">
        <f>+VLOOKUP(T4842,Tabla1[],5,0)</f>
        <v>MANUAL</v>
      </c>
      <c r="AF4842">
        <f t="shared" si="75"/>
        <v>2</v>
      </c>
    </row>
    <row r="4843" spans="1:32" x14ac:dyDescent="0.25">
      <c r="A4843">
        <v>101259</v>
      </c>
      <c r="B4843" t="s">
        <v>9517</v>
      </c>
      <c r="C4843" t="s">
        <v>75</v>
      </c>
      <c r="D4843">
        <v>0</v>
      </c>
      <c r="F4843" t="s">
        <v>2612</v>
      </c>
      <c r="G4843" t="s">
        <v>9531</v>
      </c>
      <c r="H4843" t="s">
        <v>9532</v>
      </c>
      <c r="I4843" t="s">
        <v>9533</v>
      </c>
      <c r="J4843" t="s">
        <v>9534</v>
      </c>
      <c r="K4843" t="s">
        <v>9535</v>
      </c>
      <c r="L4843" t="s">
        <v>9536</v>
      </c>
      <c r="M4843" t="s">
        <v>9096</v>
      </c>
      <c r="N4843" t="s">
        <v>53</v>
      </c>
      <c r="O4843" t="s">
        <v>9376</v>
      </c>
      <c r="P4843" t="s">
        <v>9441</v>
      </c>
      <c r="Q4843" t="s">
        <v>9442</v>
      </c>
      <c r="R4843" t="s">
        <v>63</v>
      </c>
      <c r="S4843" t="s">
        <v>44</v>
      </c>
      <c r="T4843" t="s">
        <v>4755</v>
      </c>
      <c r="U4843" t="s">
        <v>4756</v>
      </c>
      <c r="X4843">
        <v>2</v>
      </c>
      <c r="Y4843">
        <v>0</v>
      </c>
      <c r="Z4843">
        <v>0</v>
      </c>
      <c r="AA4843">
        <v>0</v>
      </c>
      <c r="AB4843">
        <v>8800</v>
      </c>
      <c r="AC4843" t="s">
        <v>47</v>
      </c>
      <c r="AD4843">
        <f>+VLOOKUP(T4843,items!$A$2:$D$1255,4,0)</f>
        <v>0</v>
      </c>
      <c r="AE4843">
        <f>+VLOOKUP(T4843,Tabla1[],5,0)</f>
        <v>0</v>
      </c>
      <c r="AF4843">
        <f t="shared" si="75"/>
        <v>6</v>
      </c>
    </row>
    <row r="4844" spans="1:32" x14ac:dyDescent="0.25">
      <c r="A4844">
        <v>101259</v>
      </c>
      <c r="B4844" t="s">
        <v>9517</v>
      </c>
      <c r="C4844" t="s">
        <v>75</v>
      </c>
      <c r="D4844">
        <v>0</v>
      </c>
      <c r="F4844" t="s">
        <v>2612</v>
      </c>
      <c r="G4844" t="s">
        <v>9531</v>
      </c>
      <c r="H4844" t="s">
        <v>9532</v>
      </c>
      <c r="I4844" t="s">
        <v>9533</v>
      </c>
      <c r="J4844" t="s">
        <v>9534</v>
      </c>
      <c r="K4844" t="s">
        <v>9535</v>
      </c>
      <c r="L4844" t="s">
        <v>9536</v>
      </c>
      <c r="M4844" t="s">
        <v>9096</v>
      </c>
      <c r="N4844" t="s">
        <v>53</v>
      </c>
      <c r="O4844" t="s">
        <v>9376</v>
      </c>
      <c r="P4844" t="s">
        <v>9441</v>
      </c>
      <c r="Q4844" t="s">
        <v>9442</v>
      </c>
      <c r="R4844" t="s">
        <v>63</v>
      </c>
      <c r="S4844" t="s">
        <v>44</v>
      </c>
      <c r="T4844" t="s">
        <v>4755</v>
      </c>
      <c r="U4844" t="s">
        <v>4756</v>
      </c>
      <c r="X4844">
        <v>1</v>
      </c>
      <c r="Y4844">
        <v>0</v>
      </c>
      <c r="Z4844">
        <v>0</v>
      </c>
      <c r="AA4844">
        <v>0</v>
      </c>
      <c r="AB4844">
        <v>8400</v>
      </c>
      <c r="AC4844" t="s">
        <v>47</v>
      </c>
      <c r="AD4844">
        <f>+VLOOKUP(T4844,items!$A$2:$D$1255,4,0)</f>
        <v>0</v>
      </c>
      <c r="AE4844">
        <f>+VLOOKUP(T4844,Tabla1[],5,0)</f>
        <v>0</v>
      </c>
      <c r="AF4844">
        <f t="shared" si="75"/>
        <v>6</v>
      </c>
    </row>
    <row r="4845" spans="1:32" x14ac:dyDescent="0.25">
      <c r="A4845">
        <v>101259</v>
      </c>
      <c r="B4845" t="s">
        <v>9517</v>
      </c>
      <c r="C4845" t="s">
        <v>75</v>
      </c>
      <c r="D4845">
        <v>0</v>
      </c>
      <c r="F4845" t="s">
        <v>2612</v>
      </c>
      <c r="G4845" t="s">
        <v>9531</v>
      </c>
      <c r="H4845" t="s">
        <v>9532</v>
      </c>
      <c r="I4845" t="s">
        <v>9533</v>
      </c>
      <c r="J4845" t="s">
        <v>9534</v>
      </c>
      <c r="K4845" t="s">
        <v>9535</v>
      </c>
      <c r="L4845" t="s">
        <v>9536</v>
      </c>
      <c r="M4845" t="s">
        <v>9096</v>
      </c>
      <c r="N4845" t="s">
        <v>53</v>
      </c>
      <c r="O4845" t="s">
        <v>9376</v>
      </c>
      <c r="P4845" t="s">
        <v>9441</v>
      </c>
      <c r="Q4845" t="s">
        <v>9442</v>
      </c>
      <c r="R4845" t="s">
        <v>63</v>
      </c>
      <c r="S4845" t="s">
        <v>44</v>
      </c>
      <c r="T4845" t="s">
        <v>3675</v>
      </c>
      <c r="U4845" t="s">
        <v>3676</v>
      </c>
      <c r="X4845">
        <v>1</v>
      </c>
      <c r="Y4845">
        <v>4100</v>
      </c>
      <c r="Z4845">
        <v>0</v>
      </c>
      <c r="AA4845">
        <v>0</v>
      </c>
      <c r="AB4845">
        <v>182340</v>
      </c>
      <c r="AC4845" t="s">
        <v>47</v>
      </c>
      <c r="AD4845">
        <f>+VLOOKUP(T4845,items!$A$2:$D$1255,4,0)</f>
        <v>0</v>
      </c>
      <c r="AE4845">
        <f>+VLOOKUP(T4845,Tabla1[],5,0)</f>
        <v>0</v>
      </c>
      <c r="AF4845">
        <f t="shared" si="75"/>
        <v>6</v>
      </c>
    </row>
    <row r="4846" spans="1:32" x14ac:dyDescent="0.25">
      <c r="A4846">
        <v>101259</v>
      </c>
      <c r="B4846" t="s">
        <v>9517</v>
      </c>
      <c r="C4846" t="s">
        <v>75</v>
      </c>
      <c r="D4846">
        <v>0</v>
      </c>
      <c r="F4846" t="s">
        <v>2612</v>
      </c>
      <c r="G4846" t="s">
        <v>9531</v>
      </c>
      <c r="H4846" t="s">
        <v>9532</v>
      </c>
      <c r="I4846" t="s">
        <v>9533</v>
      </c>
      <c r="J4846" t="s">
        <v>9534</v>
      </c>
      <c r="K4846" t="s">
        <v>9535</v>
      </c>
      <c r="L4846" t="s">
        <v>9536</v>
      </c>
      <c r="M4846" t="s">
        <v>9096</v>
      </c>
      <c r="N4846" t="s">
        <v>53</v>
      </c>
      <c r="O4846" t="s">
        <v>9376</v>
      </c>
      <c r="P4846" t="s">
        <v>9441</v>
      </c>
      <c r="Q4846" t="s">
        <v>9442</v>
      </c>
      <c r="R4846" t="s">
        <v>63</v>
      </c>
      <c r="S4846" t="s">
        <v>44</v>
      </c>
      <c r="T4846" t="s">
        <v>4086</v>
      </c>
      <c r="U4846" t="s">
        <v>4087</v>
      </c>
      <c r="X4846">
        <v>2</v>
      </c>
      <c r="Y4846">
        <v>0</v>
      </c>
      <c r="Z4846">
        <v>0</v>
      </c>
      <c r="AA4846">
        <v>0</v>
      </c>
      <c r="AB4846">
        <v>72000</v>
      </c>
      <c r="AC4846" t="s">
        <v>47</v>
      </c>
      <c r="AD4846">
        <f>+VLOOKUP(T4846,items!$A$2:$D$1255,4,0)</f>
        <v>0</v>
      </c>
      <c r="AE4846">
        <f>+VLOOKUP(T4846,Tabla1[],5,0)</f>
        <v>0</v>
      </c>
      <c r="AF4846">
        <f t="shared" si="75"/>
        <v>6</v>
      </c>
    </row>
    <row r="4847" spans="1:32" x14ac:dyDescent="0.25">
      <c r="A4847">
        <v>101259</v>
      </c>
      <c r="B4847" t="s">
        <v>9517</v>
      </c>
      <c r="C4847" t="s">
        <v>75</v>
      </c>
      <c r="D4847">
        <v>0</v>
      </c>
      <c r="F4847" t="s">
        <v>2612</v>
      </c>
      <c r="G4847" t="s">
        <v>9531</v>
      </c>
      <c r="H4847" t="s">
        <v>9532</v>
      </c>
      <c r="I4847" t="s">
        <v>9533</v>
      </c>
      <c r="J4847" t="s">
        <v>9534</v>
      </c>
      <c r="K4847" t="s">
        <v>9535</v>
      </c>
      <c r="L4847" t="s">
        <v>9536</v>
      </c>
      <c r="M4847" t="s">
        <v>9096</v>
      </c>
      <c r="N4847" t="s">
        <v>53</v>
      </c>
      <c r="O4847" t="s">
        <v>9376</v>
      </c>
      <c r="P4847" t="s">
        <v>9441</v>
      </c>
      <c r="Q4847" t="s">
        <v>9442</v>
      </c>
      <c r="R4847" t="s">
        <v>63</v>
      </c>
      <c r="S4847" t="s">
        <v>44</v>
      </c>
      <c r="T4847" t="s">
        <v>8562</v>
      </c>
      <c r="U4847" t="s">
        <v>8623</v>
      </c>
      <c r="X4847">
        <v>1</v>
      </c>
      <c r="Y4847">
        <v>0</v>
      </c>
      <c r="Z4847">
        <v>0</v>
      </c>
      <c r="AA4847">
        <v>0</v>
      </c>
      <c r="AB4847">
        <v>682513</v>
      </c>
      <c r="AC4847" t="s">
        <v>47</v>
      </c>
      <c r="AD4847">
        <f>+VLOOKUP(T4847,items!$A$2:$D$1255,4,0)</f>
        <v>0</v>
      </c>
      <c r="AE4847">
        <f>+VLOOKUP(T4847,Tabla1[],5,0)</f>
        <v>0</v>
      </c>
      <c r="AF4847">
        <f t="shared" si="75"/>
        <v>6</v>
      </c>
    </row>
    <row r="4848" spans="1:32" x14ac:dyDescent="0.25">
      <c r="A4848">
        <v>101259</v>
      </c>
      <c r="B4848" t="s">
        <v>9517</v>
      </c>
      <c r="C4848" t="s">
        <v>75</v>
      </c>
      <c r="D4848">
        <v>0</v>
      </c>
      <c r="F4848" t="s">
        <v>2612</v>
      </c>
      <c r="G4848" t="s">
        <v>9531</v>
      </c>
      <c r="H4848" t="s">
        <v>9532</v>
      </c>
      <c r="I4848" t="s">
        <v>9533</v>
      </c>
      <c r="J4848" t="s">
        <v>9534</v>
      </c>
      <c r="K4848" t="s">
        <v>9535</v>
      </c>
      <c r="L4848" t="s">
        <v>9536</v>
      </c>
      <c r="M4848" t="s">
        <v>9096</v>
      </c>
      <c r="N4848" t="s">
        <v>53</v>
      </c>
      <c r="O4848" t="s">
        <v>9376</v>
      </c>
      <c r="P4848" t="s">
        <v>9441</v>
      </c>
      <c r="Q4848" t="s">
        <v>9442</v>
      </c>
      <c r="R4848" t="s">
        <v>63</v>
      </c>
      <c r="S4848" t="s">
        <v>44</v>
      </c>
      <c r="T4848" t="s">
        <v>94</v>
      </c>
      <c r="U4848" t="s">
        <v>95</v>
      </c>
      <c r="X4848">
        <v>1</v>
      </c>
      <c r="Y4848">
        <v>0</v>
      </c>
      <c r="Z4848">
        <v>0</v>
      </c>
      <c r="AA4848">
        <v>0</v>
      </c>
      <c r="AB4848">
        <v>200000</v>
      </c>
      <c r="AC4848" t="s">
        <v>47</v>
      </c>
      <c r="AD4848" t="e">
        <f>+VLOOKUP(T4848,items!$A$2:$D$1255,4,0)</f>
        <v>#N/A</v>
      </c>
      <c r="AE4848" t="e">
        <f>+VLOOKUP(T4848,Tabla1[],5,0)</f>
        <v>#N/A</v>
      </c>
      <c r="AF4848">
        <f t="shared" si="75"/>
        <v>6</v>
      </c>
    </row>
    <row r="4849" spans="1:32" x14ac:dyDescent="0.25">
      <c r="A4849">
        <v>101259</v>
      </c>
      <c r="B4849" t="s">
        <v>9517</v>
      </c>
      <c r="C4849" t="s">
        <v>75</v>
      </c>
      <c r="D4849">
        <v>0</v>
      </c>
      <c r="F4849" t="s">
        <v>2612</v>
      </c>
      <c r="G4849" t="s">
        <v>9531</v>
      </c>
      <c r="H4849" t="s">
        <v>9532</v>
      </c>
      <c r="I4849" t="s">
        <v>9533</v>
      </c>
      <c r="J4849" t="s">
        <v>9534</v>
      </c>
      <c r="K4849" t="s">
        <v>9535</v>
      </c>
      <c r="L4849" t="s">
        <v>9536</v>
      </c>
      <c r="M4849" t="s">
        <v>9096</v>
      </c>
      <c r="N4849" t="s">
        <v>53</v>
      </c>
      <c r="O4849" t="s">
        <v>9376</v>
      </c>
      <c r="P4849" t="s">
        <v>9441</v>
      </c>
      <c r="Q4849" t="s">
        <v>9442</v>
      </c>
      <c r="R4849" t="s">
        <v>63</v>
      </c>
      <c r="S4849" t="s">
        <v>44</v>
      </c>
      <c r="T4849" t="s">
        <v>1022</v>
      </c>
      <c r="U4849" t="s">
        <v>2144</v>
      </c>
      <c r="V4849" t="s">
        <v>702</v>
      </c>
      <c r="X4849">
        <v>1</v>
      </c>
      <c r="Y4849">
        <v>4100</v>
      </c>
      <c r="Z4849">
        <v>0</v>
      </c>
      <c r="AA4849">
        <v>3100</v>
      </c>
      <c r="AB4849">
        <v>1723526</v>
      </c>
      <c r="AC4849" t="s">
        <v>47</v>
      </c>
      <c r="AD4849">
        <f>+VLOOKUP(T4849,items!$A$2:$D$1255,4,0)</f>
        <v>0</v>
      </c>
      <c r="AE4849">
        <f>+VLOOKUP(T4849,Tabla1[],5,0)</f>
        <v>0</v>
      </c>
      <c r="AF4849">
        <f t="shared" si="75"/>
        <v>6</v>
      </c>
    </row>
    <row r="4850" spans="1:32" x14ac:dyDescent="0.25">
      <c r="A4850">
        <v>101262</v>
      </c>
      <c r="B4850" t="s">
        <v>4032</v>
      </c>
      <c r="C4850" t="s">
        <v>75</v>
      </c>
      <c r="D4850">
        <v>0</v>
      </c>
      <c r="F4850" t="s">
        <v>571</v>
      </c>
      <c r="G4850" t="s">
        <v>310</v>
      </c>
      <c r="H4850" t="s">
        <v>9537</v>
      </c>
      <c r="I4850" t="s">
        <v>9538</v>
      </c>
      <c r="J4850" t="s">
        <v>9539</v>
      </c>
      <c r="K4850" t="s">
        <v>9540</v>
      </c>
      <c r="L4850" t="s">
        <v>37</v>
      </c>
      <c r="M4850" t="s">
        <v>7006</v>
      </c>
      <c r="N4850" t="s">
        <v>8477</v>
      </c>
      <c r="O4850" t="s">
        <v>9541</v>
      </c>
      <c r="P4850" t="s">
        <v>9152</v>
      </c>
      <c r="Q4850" t="s">
        <v>9159</v>
      </c>
      <c r="R4850" t="s">
        <v>43</v>
      </c>
      <c r="S4850" t="s">
        <v>88</v>
      </c>
      <c r="T4850" t="s">
        <v>9542</v>
      </c>
      <c r="U4850" t="s">
        <v>9543</v>
      </c>
      <c r="X4850">
        <v>1</v>
      </c>
      <c r="Y4850">
        <v>0</v>
      </c>
      <c r="Z4850">
        <v>0</v>
      </c>
      <c r="AA4850">
        <v>0</v>
      </c>
      <c r="AB4850">
        <v>138390706</v>
      </c>
      <c r="AC4850" t="s">
        <v>47</v>
      </c>
      <c r="AD4850">
        <f>+VLOOKUP(T4850,items!$A$2:$D$1255,4,0)</f>
        <v>0</v>
      </c>
      <c r="AE4850">
        <f>+VLOOKUP(T4850,Tabla1[],5,0)</f>
        <v>0</v>
      </c>
      <c r="AF4850">
        <f t="shared" si="75"/>
        <v>8</v>
      </c>
    </row>
    <row r="4851" spans="1:32" x14ac:dyDescent="0.25">
      <c r="A4851">
        <v>101262</v>
      </c>
      <c r="B4851" t="s">
        <v>4032</v>
      </c>
      <c r="C4851" t="s">
        <v>75</v>
      </c>
      <c r="D4851">
        <v>0</v>
      </c>
      <c r="F4851" t="s">
        <v>571</v>
      </c>
      <c r="G4851" t="s">
        <v>310</v>
      </c>
      <c r="H4851" t="s">
        <v>9537</v>
      </c>
      <c r="I4851" t="s">
        <v>9538</v>
      </c>
      <c r="J4851" t="s">
        <v>9539</v>
      </c>
      <c r="K4851" t="s">
        <v>9540</v>
      </c>
      <c r="L4851" t="s">
        <v>37</v>
      </c>
      <c r="M4851" t="s">
        <v>7006</v>
      </c>
      <c r="N4851" t="s">
        <v>8477</v>
      </c>
      <c r="O4851" t="s">
        <v>9541</v>
      </c>
      <c r="P4851" t="s">
        <v>9152</v>
      </c>
      <c r="Q4851" t="s">
        <v>9159</v>
      </c>
      <c r="R4851" t="s">
        <v>43</v>
      </c>
      <c r="S4851" t="s">
        <v>88</v>
      </c>
      <c r="T4851" t="s">
        <v>3940</v>
      </c>
      <c r="U4851" t="s">
        <v>3941</v>
      </c>
      <c r="X4851">
        <v>1</v>
      </c>
      <c r="Y4851">
        <v>0</v>
      </c>
      <c r="Z4851">
        <v>0</v>
      </c>
      <c r="AA4851">
        <v>0</v>
      </c>
      <c r="AB4851">
        <v>750000</v>
      </c>
      <c r="AC4851" t="s">
        <v>47</v>
      </c>
      <c r="AD4851" t="e">
        <f>+VLOOKUP(T4851,items!$A$2:$D$1255,4,0)</f>
        <v>#N/A</v>
      </c>
      <c r="AE4851" t="e">
        <f>+VLOOKUP(T4851,Tabla1[],5,0)</f>
        <v>#N/A</v>
      </c>
      <c r="AF4851">
        <f t="shared" si="75"/>
        <v>8</v>
      </c>
    </row>
    <row r="4852" spans="1:32" x14ac:dyDescent="0.25">
      <c r="A4852">
        <v>101262</v>
      </c>
      <c r="B4852" t="s">
        <v>4032</v>
      </c>
      <c r="C4852" t="s">
        <v>75</v>
      </c>
      <c r="D4852">
        <v>0</v>
      </c>
      <c r="F4852" t="s">
        <v>571</v>
      </c>
      <c r="G4852" t="s">
        <v>310</v>
      </c>
      <c r="H4852" t="s">
        <v>9537</v>
      </c>
      <c r="I4852" t="s">
        <v>9538</v>
      </c>
      <c r="J4852" t="s">
        <v>9539</v>
      </c>
      <c r="K4852" t="s">
        <v>9540</v>
      </c>
      <c r="L4852" t="s">
        <v>37</v>
      </c>
      <c r="M4852" t="s">
        <v>7006</v>
      </c>
      <c r="N4852" t="s">
        <v>8477</v>
      </c>
      <c r="O4852" t="s">
        <v>9541</v>
      </c>
      <c r="P4852" t="s">
        <v>9152</v>
      </c>
      <c r="Q4852" t="s">
        <v>9159</v>
      </c>
      <c r="R4852" t="s">
        <v>43</v>
      </c>
      <c r="S4852" t="s">
        <v>88</v>
      </c>
      <c r="T4852" t="s">
        <v>94</v>
      </c>
      <c r="U4852" t="s">
        <v>95</v>
      </c>
      <c r="X4852">
        <v>1</v>
      </c>
      <c r="Y4852">
        <v>0</v>
      </c>
      <c r="Z4852">
        <v>0</v>
      </c>
      <c r="AA4852">
        <v>0</v>
      </c>
      <c r="AB4852">
        <v>3000000</v>
      </c>
      <c r="AC4852" t="s">
        <v>47</v>
      </c>
      <c r="AD4852" t="e">
        <f>+VLOOKUP(T4852,items!$A$2:$D$1255,4,0)</f>
        <v>#N/A</v>
      </c>
      <c r="AE4852" t="e">
        <f>+VLOOKUP(T4852,Tabla1[],5,0)</f>
        <v>#N/A</v>
      </c>
      <c r="AF4852">
        <f t="shared" si="75"/>
        <v>8</v>
      </c>
    </row>
    <row r="4853" spans="1:32" x14ac:dyDescent="0.25">
      <c r="A4853">
        <v>101262</v>
      </c>
      <c r="B4853" t="s">
        <v>4032</v>
      </c>
      <c r="C4853" t="s">
        <v>75</v>
      </c>
      <c r="D4853">
        <v>0</v>
      </c>
      <c r="F4853" t="s">
        <v>571</v>
      </c>
      <c r="G4853" t="s">
        <v>310</v>
      </c>
      <c r="H4853" t="s">
        <v>9537</v>
      </c>
      <c r="I4853" t="s">
        <v>9538</v>
      </c>
      <c r="J4853" t="s">
        <v>9539</v>
      </c>
      <c r="K4853" t="s">
        <v>9540</v>
      </c>
      <c r="L4853" t="s">
        <v>37</v>
      </c>
      <c r="M4853" t="s">
        <v>7006</v>
      </c>
      <c r="N4853" t="s">
        <v>8477</v>
      </c>
      <c r="O4853" t="s">
        <v>9541</v>
      </c>
      <c r="P4853" t="s">
        <v>9152</v>
      </c>
      <c r="Q4853" t="s">
        <v>9159</v>
      </c>
      <c r="R4853" t="s">
        <v>43</v>
      </c>
      <c r="S4853" t="s">
        <v>88</v>
      </c>
      <c r="T4853" t="s">
        <v>331</v>
      </c>
      <c r="U4853" t="s">
        <v>332</v>
      </c>
      <c r="X4853">
        <v>1</v>
      </c>
      <c r="Y4853">
        <v>0</v>
      </c>
      <c r="Z4853">
        <v>0</v>
      </c>
      <c r="AA4853">
        <v>0</v>
      </c>
      <c r="AB4853">
        <v>2340000</v>
      </c>
      <c r="AC4853" t="s">
        <v>47</v>
      </c>
      <c r="AD4853" t="e">
        <f>+VLOOKUP(T4853,items!$A$2:$D$1255,4,0)</f>
        <v>#N/A</v>
      </c>
      <c r="AE4853" t="e">
        <f>+VLOOKUP(T4853,Tabla1[],5,0)</f>
        <v>#N/A</v>
      </c>
      <c r="AF4853">
        <f t="shared" si="75"/>
        <v>8</v>
      </c>
    </row>
    <row r="4854" spans="1:32" x14ac:dyDescent="0.25">
      <c r="A4854">
        <v>101262</v>
      </c>
      <c r="B4854" t="s">
        <v>4032</v>
      </c>
      <c r="C4854" t="s">
        <v>75</v>
      </c>
      <c r="D4854">
        <v>0</v>
      </c>
      <c r="F4854" t="s">
        <v>571</v>
      </c>
      <c r="G4854" t="s">
        <v>310</v>
      </c>
      <c r="H4854" t="s">
        <v>9537</v>
      </c>
      <c r="I4854" t="s">
        <v>9538</v>
      </c>
      <c r="J4854" t="s">
        <v>9539</v>
      </c>
      <c r="K4854" t="s">
        <v>9540</v>
      </c>
      <c r="L4854" t="s">
        <v>37</v>
      </c>
      <c r="M4854" t="s">
        <v>7006</v>
      </c>
      <c r="N4854" t="s">
        <v>8477</v>
      </c>
      <c r="O4854" t="s">
        <v>9541</v>
      </c>
      <c r="P4854" t="s">
        <v>9152</v>
      </c>
      <c r="Q4854" t="s">
        <v>9159</v>
      </c>
      <c r="R4854" t="s">
        <v>43</v>
      </c>
      <c r="S4854" t="s">
        <v>88</v>
      </c>
      <c r="T4854" t="s">
        <v>2403</v>
      </c>
      <c r="U4854" t="s">
        <v>2404</v>
      </c>
      <c r="X4854">
        <v>1</v>
      </c>
      <c r="Y4854">
        <v>0</v>
      </c>
      <c r="Z4854">
        <v>0</v>
      </c>
      <c r="AA4854">
        <v>0</v>
      </c>
      <c r="AB4854">
        <v>3500000</v>
      </c>
      <c r="AC4854" t="s">
        <v>47</v>
      </c>
      <c r="AD4854" t="e">
        <f>+VLOOKUP(T4854,items!$A$2:$D$1255,4,0)</f>
        <v>#N/A</v>
      </c>
      <c r="AE4854" t="e">
        <f>+VLOOKUP(T4854,Tabla1[],5,0)</f>
        <v>#N/A</v>
      </c>
      <c r="AF4854">
        <f t="shared" si="75"/>
        <v>8</v>
      </c>
    </row>
    <row r="4855" spans="1:32" x14ac:dyDescent="0.25">
      <c r="A4855">
        <v>101262</v>
      </c>
      <c r="B4855" t="s">
        <v>4032</v>
      </c>
      <c r="C4855" t="s">
        <v>75</v>
      </c>
      <c r="D4855">
        <v>0</v>
      </c>
      <c r="F4855" t="s">
        <v>571</v>
      </c>
      <c r="G4855" t="s">
        <v>310</v>
      </c>
      <c r="H4855" t="s">
        <v>9537</v>
      </c>
      <c r="I4855" t="s">
        <v>9538</v>
      </c>
      <c r="J4855" t="s">
        <v>9539</v>
      </c>
      <c r="K4855" t="s">
        <v>9540</v>
      </c>
      <c r="L4855" t="s">
        <v>37</v>
      </c>
      <c r="M4855" t="s">
        <v>7006</v>
      </c>
      <c r="N4855" t="s">
        <v>8477</v>
      </c>
      <c r="O4855" t="s">
        <v>9541</v>
      </c>
      <c r="P4855" t="s">
        <v>9152</v>
      </c>
      <c r="Q4855" t="s">
        <v>9159</v>
      </c>
      <c r="R4855" t="s">
        <v>43</v>
      </c>
      <c r="S4855" t="s">
        <v>88</v>
      </c>
      <c r="T4855" t="s">
        <v>745</v>
      </c>
      <c r="U4855" t="s">
        <v>746</v>
      </c>
      <c r="X4855">
        <v>1</v>
      </c>
      <c r="Y4855">
        <v>0</v>
      </c>
      <c r="Z4855">
        <v>0</v>
      </c>
      <c r="AA4855">
        <v>0</v>
      </c>
      <c r="AB4855">
        <v>1800000</v>
      </c>
      <c r="AC4855" t="s">
        <v>47</v>
      </c>
      <c r="AD4855">
        <f>+VLOOKUP(T4855,items!$A$2:$D$1255,4,0)</f>
        <v>0</v>
      </c>
      <c r="AE4855">
        <f>+VLOOKUP(T4855,Tabla1[],5,0)</f>
        <v>0</v>
      </c>
      <c r="AF4855">
        <f t="shared" si="75"/>
        <v>8</v>
      </c>
    </row>
    <row r="4856" spans="1:32" x14ac:dyDescent="0.25">
      <c r="A4856">
        <v>101262</v>
      </c>
      <c r="B4856" t="s">
        <v>4032</v>
      </c>
      <c r="C4856" t="s">
        <v>75</v>
      </c>
      <c r="D4856">
        <v>0</v>
      </c>
      <c r="F4856" t="s">
        <v>571</v>
      </c>
      <c r="G4856" t="s">
        <v>310</v>
      </c>
      <c r="H4856" t="s">
        <v>9537</v>
      </c>
      <c r="I4856" t="s">
        <v>9538</v>
      </c>
      <c r="J4856" t="s">
        <v>9539</v>
      </c>
      <c r="K4856" t="s">
        <v>9540</v>
      </c>
      <c r="L4856" t="s">
        <v>37</v>
      </c>
      <c r="M4856" t="s">
        <v>7006</v>
      </c>
      <c r="N4856" t="s">
        <v>8477</v>
      </c>
      <c r="O4856" t="s">
        <v>9541</v>
      </c>
      <c r="P4856" t="s">
        <v>9152</v>
      </c>
      <c r="Q4856" t="s">
        <v>9159</v>
      </c>
      <c r="R4856" t="s">
        <v>43</v>
      </c>
      <c r="S4856" t="s">
        <v>88</v>
      </c>
      <c r="T4856" t="s">
        <v>392</v>
      </c>
      <c r="U4856" t="s">
        <v>393</v>
      </c>
      <c r="X4856">
        <v>1</v>
      </c>
      <c r="Y4856">
        <v>0</v>
      </c>
      <c r="Z4856">
        <v>0</v>
      </c>
      <c r="AA4856">
        <v>0</v>
      </c>
      <c r="AB4856">
        <v>2500000</v>
      </c>
      <c r="AC4856" t="s">
        <v>47</v>
      </c>
      <c r="AD4856" t="e">
        <f>+VLOOKUP(T4856,items!$A$2:$D$1255,4,0)</f>
        <v>#N/A</v>
      </c>
      <c r="AE4856" t="e">
        <f>+VLOOKUP(T4856,Tabla1[],5,0)</f>
        <v>#N/A</v>
      </c>
      <c r="AF4856">
        <f t="shared" si="75"/>
        <v>8</v>
      </c>
    </row>
    <row r="4857" spans="1:32" x14ac:dyDescent="0.25">
      <c r="A4857">
        <v>101267</v>
      </c>
      <c r="B4857" t="s">
        <v>9544</v>
      </c>
      <c r="C4857" t="s">
        <v>75</v>
      </c>
      <c r="D4857">
        <v>0</v>
      </c>
      <c r="F4857" t="s">
        <v>2612</v>
      </c>
      <c r="G4857" t="s">
        <v>2612</v>
      </c>
      <c r="H4857" t="s">
        <v>9545</v>
      </c>
      <c r="I4857" t="s">
        <v>37</v>
      </c>
      <c r="J4857" t="s">
        <v>9546</v>
      </c>
      <c r="K4857" t="s">
        <v>9547</v>
      </c>
      <c r="L4857" t="s">
        <v>9548</v>
      </c>
      <c r="M4857" t="s">
        <v>7384</v>
      </c>
      <c r="N4857" t="s">
        <v>7384</v>
      </c>
      <c r="O4857" t="s">
        <v>268</v>
      </c>
      <c r="P4857" t="s">
        <v>77</v>
      </c>
      <c r="Q4857" t="s">
        <v>310</v>
      </c>
      <c r="R4857" t="s">
        <v>127</v>
      </c>
      <c r="S4857" t="s">
        <v>44</v>
      </c>
      <c r="T4857" t="s">
        <v>717</v>
      </c>
      <c r="U4857" t="s">
        <v>718</v>
      </c>
      <c r="X4857">
        <v>1</v>
      </c>
      <c r="Y4857">
        <v>0</v>
      </c>
      <c r="Z4857">
        <v>0</v>
      </c>
      <c r="AA4857">
        <v>0</v>
      </c>
      <c r="AB4857">
        <v>100000</v>
      </c>
      <c r="AC4857" t="s">
        <v>47</v>
      </c>
      <c r="AD4857">
        <f>+VLOOKUP(T4857,items!$A$2:$D$1255,4,0)</f>
        <v>0</v>
      </c>
      <c r="AE4857">
        <f>+VLOOKUP(T4857,Tabla1[],5,0)</f>
        <v>0</v>
      </c>
      <c r="AF4857">
        <f t="shared" si="75"/>
        <v>2</v>
      </c>
    </row>
    <row r="4858" spans="1:32" x14ac:dyDescent="0.25">
      <c r="A4858">
        <v>101267</v>
      </c>
      <c r="B4858" t="s">
        <v>9544</v>
      </c>
      <c r="C4858" t="s">
        <v>75</v>
      </c>
      <c r="D4858">
        <v>0</v>
      </c>
      <c r="F4858" t="s">
        <v>2612</v>
      </c>
      <c r="G4858" t="s">
        <v>2612</v>
      </c>
      <c r="H4858" t="s">
        <v>9545</v>
      </c>
      <c r="I4858" t="s">
        <v>37</v>
      </c>
      <c r="J4858" t="s">
        <v>9546</v>
      </c>
      <c r="K4858" t="s">
        <v>9547</v>
      </c>
      <c r="L4858" t="s">
        <v>9548</v>
      </c>
      <c r="M4858" t="s">
        <v>7384</v>
      </c>
      <c r="N4858" t="s">
        <v>7384</v>
      </c>
      <c r="O4858" t="s">
        <v>268</v>
      </c>
      <c r="P4858" t="s">
        <v>77</v>
      </c>
      <c r="Q4858" t="s">
        <v>310</v>
      </c>
      <c r="R4858" t="s">
        <v>127</v>
      </c>
      <c r="S4858" t="s">
        <v>44</v>
      </c>
      <c r="T4858" t="s">
        <v>5950</v>
      </c>
      <c r="U4858" t="s">
        <v>5951</v>
      </c>
      <c r="X4858">
        <v>1</v>
      </c>
      <c r="Y4858">
        <v>4800</v>
      </c>
      <c r="Z4858">
        <v>0</v>
      </c>
      <c r="AA4858">
        <v>3650</v>
      </c>
      <c r="AB4858">
        <v>890000</v>
      </c>
      <c r="AC4858" t="s">
        <v>47</v>
      </c>
      <c r="AD4858">
        <f>+VLOOKUP(T4858,items!$A$2:$D$1255,4,0)</f>
        <v>0</v>
      </c>
      <c r="AE4858">
        <f>+VLOOKUP(T4858,Tabla1[],5,0)</f>
        <v>0</v>
      </c>
      <c r="AF4858">
        <f t="shared" si="75"/>
        <v>2</v>
      </c>
    </row>
    <row r="4859" spans="1:32" x14ac:dyDescent="0.25">
      <c r="A4859">
        <v>101267</v>
      </c>
      <c r="B4859" t="s">
        <v>9544</v>
      </c>
      <c r="C4859" t="s">
        <v>75</v>
      </c>
      <c r="D4859">
        <v>0</v>
      </c>
      <c r="F4859" t="s">
        <v>2612</v>
      </c>
      <c r="G4859" t="s">
        <v>2612</v>
      </c>
      <c r="H4859" t="s">
        <v>9545</v>
      </c>
      <c r="I4859" t="s">
        <v>37</v>
      </c>
      <c r="J4859" t="s">
        <v>9546</v>
      </c>
      <c r="K4859" t="s">
        <v>9547</v>
      </c>
      <c r="L4859" t="s">
        <v>9548</v>
      </c>
      <c r="M4859" t="s">
        <v>7384</v>
      </c>
      <c r="N4859" t="s">
        <v>7384</v>
      </c>
      <c r="O4859" t="s">
        <v>268</v>
      </c>
      <c r="P4859" t="s">
        <v>77</v>
      </c>
      <c r="Q4859" t="s">
        <v>310</v>
      </c>
      <c r="R4859" t="s">
        <v>127</v>
      </c>
      <c r="S4859" t="s">
        <v>44</v>
      </c>
      <c r="T4859" t="s">
        <v>390</v>
      </c>
      <c r="U4859" t="s">
        <v>5952</v>
      </c>
      <c r="X4859">
        <v>1</v>
      </c>
      <c r="Y4859">
        <v>4800</v>
      </c>
      <c r="Z4859">
        <v>0</v>
      </c>
      <c r="AA4859">
        <v>3650</v>
      </c>
      <c r="AB4859">
        <v>650000</v>
      </c>
      <c r="AC4859" t="s">
        <v>47</v>
      </c>
      <c r="AD4859" t="e">
        <f>+VLOOKUP(T4859,items!$A$2:$D$1255,4,0)</f>
        <v>#N/A</v>
      </c>
      <c r="AE4859" t="e">
        <f>+VLOOKUP(T4859,Tabla1[],5,0)</f>
        <v>#N/A</v>
      </c>
      <c r="AF4859">
        <f t="shared" si="75"/>
        <v>2</v>
      </c>
    </row>
    <row r="4860" spans="1:32" x14ac:dyDescent="0.25">
      <c r="A4860">
        <v>101270</v>
      </c>
      <c r="B4860" t="s">
        <v>1003</v>
      </c>
      <c r="C4860" t="s">
        <v>75</v>
      </c>
      <c r="D4860">
        <v>0</v>
      </c>
      <c r="F4860" t="s">
        <v>2612</v>
      </c>
      <c r="G4860" t="s">
        <v>2612</v>
      </c>
      <c r="H4860" t="s">
        <v>9549</v>
      </c>
      <c r="I4860" t="s">
        <v>37</v>
      </c>
      <c r="J4860" t="s">
        <v>9550</v>
      </c>
      <c r="K4860" t="s">
        <v>9551</v>
      </c>
      <c r="L4860" t="s">
        <v>9552</v>
      </c>
      <c r="M4860" t="s">
        <v>7384</v>
      </c>
      <c r="N4860" t="s">
        <v>7384</v>
      </c>
      <c r="O4860" t="s">
        <v>8032</v>
      </c>
      <c r="P4860" t="s">
        <v>611</v>
      </c>
      <c r="Q4860" t="s">
        <v>262</v>
      </c>
      <c r="R4860" t="s">
        <v>63</v>
      </c>
      <c r="S4860" t="s">
        <v>128</v>
      </c>
      <c r="T4860" t="s">
        <v>388</v>
      </c>
      <c r="U4860" t="s">
        <v>389</v>
      </c>
      <c r="X4860">
        <v>8.5</v>
      </c>
      <c r="Y4860">
        <v>0</v>
      </c>
      <c r="Z4860">
        <v>0</v>
      </c>
      <c r="AA4860">
        <v>0</v>
      </c>
      <c r="AB4860">
        <v>0</v>
      </c>
      <c r="AC4860" t="s">
        <v>47</v>
      </c>
      <c r="AD4860">
        <f>+VLOOKUP(T4860,items!$A$2:$D$1255,4,0)</f>
        <v>0</v>
      </c>
      <c r="AE4860">
        <f>+VLOOKUP(T4860,Tabla1[],5,0)</f>
        <v>0</v>
      </c>
      <c r="AF4860">
        <f t="shared" si="75"/>
        <v>2</v>
      </c>
    </row>
    <row r="4861" spans="1:32" x14ac:dyDescent="0.25">
      <c r="A4861">
        <v>101274</v>
      </c>
      <c r="B4861" t="s">
        <v>8788</v>
      </c>
      <c r="C4861" t="s">
        <v>75</v>
      </c>
      <c r="D4861">
        <v>0</v>
      </c>
      <c r="F4861" t="s">
        <v>2612</v>
      </c>
      <c r="G4861" t="s">
        <v>310</v>
      </c>
      <c r="H4861" t="s">
        <v>9553</v>
      </c>
      <c r="I4861" t="s">
        <v>9554</v>
      </c>
      <c r="J4861" t="s">
        <v>9555</v>
      </c>
      <c r="K4861" t="s">
        <v>9556</v>
      </c>
      <c r="L4861" t="s">
        <v>9557</v>
      </c>
      <c r="M4861" t="s">
        <v>98</v>
      </c>
      <c r="N4861" t="s">
        <v>83</v>
      </c>
      <c r="O4861" t="s">
        <v>8689</v>
      </c>
      <c r="P4861" t="s">
        <v>759</v>
      </c>
      <c r="Q4861" t="s">
        <v>104</v>
      </c>
      <c r="R4861" t="s">
        <v>127</v>
      </c>
      <c r="S4861" t="s">
        <v>256</v>
      </c>
      <c r="T4861" t="s">
        <v>94</v>
      </c>
      <c r="U4861" t="s">
        <v>95</v>
      </c>
      <c r="X4861">
        <v>1</v>
      </c>
      <c r="Y4861">
        <v>0</v>
      </c>
      <c r="Z4861">
        <v>0</v>
      </c>
      <c r="AA4861">
        <v>0</v>
      </c>
      <c r="AB4861">
        <v>50000</v>
      </c>
      <c r="AC4861" t="s">
        <v>47</v>
      </c>
      <c r="AD4861" t="e">
        <f>+VLOOKUP(T4861,items!$A$2:$D$1255,4,0)</f>
        <v>#N/A</v>
      </c>
      <c r="AE4861" t="e">
        <f>+VLOOKUP(T4861,Tabla1[],5,0)</f>
        <v>#N/A</v>
      </c>
      <c r="AF4861">
        <f t="shared" si="75"/>
        <v>3</v>
      </c>
    </row>
    <row r="4862" spans="1:32" x14ac:dyDescent="0.25">
      <c r="A4862">
        <v>101274</v>
      </c>
      <c r="B4862" t="s">
        <v>8788</v>
      </c>
      <c r="C4862" t="s">
        <v>75</v>
      </c>
      <c r="D4862">
        <v>0</v>
      </c>
      <c r="F4862" t="s">
        <v>2612</v>
      </c>
      <c r="G4862" t="s">
        <v>310</v>
      </c>
      <c r="H4862" t="s">
        <v>9553</v>
      </c>
      <c r="I4862" t="s">
        <v>9554</v>
      </c>
      <c r="J4862" t="s">
        <v>9555</v>
      </c>
      <c r="K4862" t="s">
        <v>9556</v>
      </c>
      <c r="L4862" t="s">
        <v>9557</v>
      </c>
      <c r="M4862" t="s">
        <v>98</v>
      </c>
      <c r="N4862" t="s">
        <v>83</v>
      </c>
      <c r="O4862" t="s">
        <v>8689</v>
      </c>
      <c r="P4862" t="s">
        <v>759</v>
      </c>
      <c r="Q4862" t="s">
        <v>104</v>
      </c>
      <c r="R4862" t="s">
        <v>127</v>
      </c>
      <c r="S4862" t="s">
        <v>256</v>
      </c>
      <c r="T4862" t="s">
        <v>826</v>
      </c>
      <c r="U4862" t="s">
        <v>2040</v>
      </c>
      <c r="V4862" t="s">
        <v>688</v>
      </c>
      <c r="X4862">
        <v>1</v>
      </c>
      <c r="Y4862">
        <v>7800</v>
      </c>
      <c r="Z4862">
        <v>0</v>
      </c>
      <c r="AA4862">
        <v>2200</v>
      </c>
      <c r="AB4862">
        <v>2440199</v>
      </c>
      <c r="AC4862" t="s">
        <v>47</v>
      </c>
      <c r="AD4862">
        <f>+VLOOKUP(T4862,items!$A$2:$D$1255,4,0)</f>
        <v>0</v>
      </c>
      <c r="AE4862">
        <f>+VLOOKUP(T4862,Tabla1[],5,0)</f>
        <v>0</v>
      </c>
      <c r="AF4862">
        <f t="shared" si="75"/>
        <v>3</v>
      </c>
    </row>
    <row r="4863" spans="1:32" x14ac:dyDescent="0.25">
      <c r="A4863">
        <v>101274</v>
      </c>
      <c r="B4863" t="s">
        <v>8788</v>
      </c>
      <c r="C4863" t="s">
        <v>75</v>
      </c>
      <c r="D4863">
        <v>0</v>
      </c>
      <c r="F4863" t="s">
        <v>2612</v>
      </c>
      <c r="G4863" t="s">
        <v>310</v>
      </c>
      <c r="H4863" t="s">
        <v>9553</v>
      </c>
      <c r="I4863" t="s">
        <v>9554</v>
      </c>
      <c r="J4863" t="s">
        <v>9555</v>
      </c>
      <c r="K4863" t="s">
        <v>9556</v>
      </c>
      <c r="L4863" t="s">
        <v>9557</v>
      </c>
      <c r="M4863" t="s">
        <v>98</v>
      </c>
      <c r="N4863" t="s">
        <v>83</v>
      </c>
      <c r="O4863" t="s">
        <v>8689</v>
      </c>
      <c r="P4863" t="s">
        <v>759</v>
      </c>
      <c r="Q4863" t="s">
        <v>104</v>
      </c>
      <c r="R4863" t="s">
        <v>127</v>
      </c>
      <c r="S4863" t="s">
        <v>256</v>
      </c>
      <c r="T4863" t="s">
        <v>392</v>
      </c>
      <c r="U4863" t="s">
        <v>393</v>
      </c>
      <c r="X4863">
        <v>1</v>
      </c>
      <c r="Y4863">
        <v>0</v>
      </c>
      <c r="Z4863">
        <v>0</v>
      </c>
      <c r="AA4863">
        <v>0</v>
      </c>
      <c r="AB4863">
        <v>350000</v>
      </c>
      <c r="AC4863" t="s">
        <v>47</v>
      </c>
      <c r="AD4863" t="e">
        <f>+VLOOKUP(T4863,items!$A$2:$D$1255,4,0)</f>
        <v>#N/A</v>
      </c>
      <c r="AE4863" t="e">
        <f>+VLOOKUP(T4863,Tabla1[],5,0)</f>
        <v>#N/A</v>
      </c>
      <c r="AF4863">
        <f t="shared" si="75"/>
        <v>3</v>
      </c>
    </row>
    <row r="4864" spans="1:32" x14ac:dyDescent="0.25">
      <c r="A4864">
        <v>101298</v>
      </c>
      <c r="B4864" t="s">
        <v>9558</v>
      </c>
      <c r="C4864" t="s">
        <v>75</v>
      </c>
      <c r="D4864">
        <v>0</v>
      </c>
      <c r="F4864" t="s">
        <v>8012</v>
      </c>
      <c r="G4864" t="s">
        <v>7137</v>
      </c>
      <c r="H4864" t="s">
        <v>9559</v>
      </c>
      <c r="I4864" t="s">
        <v>9560</v>
      </c>
      <c r="J4864" t="s">
        <v>9561</v>
      </c>
      <c r="K4864" t="s">
        <v>9562</v>
      </c>
      <c r="L4864" t="s">
        <v>9563</v>
      </c>
      <c r="M4864" t="s">
        <v>2801</v>
      </c>
      <c r="N4864" t="s">
        <v>2802</v>
      </c>
      <c r="O4864" t="s">
        <v>7086</v>
      </c>
      <c r="P4864" t="s">
        <v>5511</v>
      </c>
      <c r="Q4864" t="s">
        <v>270</v>
      </c>
      <c r="R4864" t="s">
        <v>127</v>
      </c>
      <c r="S4864" t="s">
        <v>44</v>
      </c>
      <c r="T4864" t="s">
        <v>713</v>
      </c>
      <c r="U4864" t="s">
        <v>714</v>
      </c>
      <c r="X4864">
        <v>2</v>
      </c>
      <c r="Y4864">
        <v>0</v>
      </c>
      <c r="Z4864">
        <v>0</v>
      </c>
      <c r="AA4864">
        <v>0</v>
      </c>
      <c r="AB4864">
        <v>640000</v>
      </c>
      <c r="AC4864" t="s">
        <v>47</v>
      </c>
      <c r="AD4864">
        <f>+VLOOKUP(T4864,items!$A$2:$D$1255,4,0)</f>
        <v>0</v>
      </c>
      <c r="AE4864">
        <f>+VLOOKUP(T4864,Tabla1[],5,0)</f>
        <v>0</v>
      </c>
      <c r="AF4864">
        <f t="shared" si="75"/>
        <v>2</v>
      </c>
    </row>
    <row r="4865" spans="1:32" x14ac:dyDescent="0.25">
      <c r="A4865">
        <v>101298</v>
      </c>
      <c r="B4865" t="s">
        <v>9558</v>
      </c>
      <c r="C4865" t="s">
        <v>75</v>
      </c>
      <c r="D4865">
        <v>0</v>
      </c>
      <c r="F4865" t="s">
        <v>8012</v>
      </c>
      <c r="G4865" t="s">
        <v>7137</v>
      </c>
      <c r="H4865" t="s">
        <v>9559</v>
      </c>
      <c r="I4865" t="s">
        <v>9560</v>
      </c>
      <c r="J4865" t="s">
        <v>9561</v>
      </c>
      <c r="K4865" t="s">
        <v>9562</v>
      </c>
      <c r="L4865" t="s">
        <v>9563</v>
      </c>
      <c r="M4865" t="s">
        <v>2801</v>
      </c>
      <c r="N4865" t="s">
        <v>2802</v>
      </c>
      <c r="O4865" t="s">
        <v>7086</v>
      </c>
      <c r="P4865" t="s">
        <v>5511</v>
      </c>
      <c r="Q4865" t="s">
        <v>270</v>
      </c>
      <c r="R4865" t="s">
        <v>127</v>
      </c>
      <c r="S4865" t="s">
        <v>44</v>
      </c>
      <c r="T4865" t="s">
        <v>717</v>
      </c>
      <c r="U4865" t="s">
        <v>718</v>
      </c>
      <c r="X4865">
        <v>2</v>
      </c>
      <c r="Y4865">
        <v>0</v>
      </c>
      <c r="Z4865">
        <v>0</v>
      </c>
      <c r="AA4865">
        <v>0</v>
      </c>
      <c r="AB4865">
        <v>200000</v>
      </c>
      <c r="AC4865" t="s">
        <v>47</v>
      </c>
      <c r="AD4865">
        <f>+VLOOKUP(T4865,items!$A$2:$D$1255,4,0)</f>
        <v>0</v>
      </c>
      <c r="AE4865">
        <f>+VLOOKUP(T4865,Tabla1[],5,0)</f>
        <v>0</v>
      </c>
      <c r="AF4865">
        <f t="shared" si="75"/>
        <v>2</v>
      </c>
    </row>
    <row r="4866" spans="1:32" x14ac:dyDescent="0.25">
      <c r="A4866">
        <v>101298</v>
      </c>
      <c r="B4866" t="s">
        <v>9558</v>
      </c>
      <c r="C4866" t="s">
        <v>75</v>
      </c>
      <c r="D4866">
        <v>0</v>
      </c>
      <c r="F4866" t="s">
        <v>8012</v>
      </c>
      <c r="G4866" t="s">
        <v>7137</v>
      </c>
      <c r="H4866" t="s">
        <v>9559</v>
      </c>
      <c r="I4866" t="s">
        <v>9560</v>
      </c>
      <c r="J4866" t="s">
        <v>9561</v>
      </c>
      <c r="K4866" t="s">
        <v>9562</v>
      </c>
      <c r="L4866" t="s">
        <v>9563</v>
      </c>
      <c r="M4866" t="s">
        <v>2801</v>
      </c>
      <c r="N4866" t="s">
        <v>2802</v>
      </c>
      <c r="O4866" t="s">
        <v>7086</v>
      </c>
      <c r="P4866" t="s">
        <v>5511</v>
      </c>
      <c r="Q4866" t="s">
        <v>270</v>
      </c>
      <c r="R4866" t="s">
        <v>127</v>
      </c>
      <c r="S4866" t="s">
        <v>44</v>
      </c>
      <c r="T4866" t="s">
        <v>347</v>
      </c>
      <c r="U4866" t="s">
        <v>348</v>
      </c>
      <c r="W4866" t="s">
        <v>93</v>
      </c>
      <c r="X4866">
        <v>1</v>
      </c>
      <c r="Y4866">
        <v>5500</v>
      </c>
      <c r="Z4866">
        <v>0</v>
      </c>
      <c r="AA4866">
        <v>0</v>
      </c>
      <c r="AB4866">
        <v>914349</v>
      </c>
      <c r="AC4866" t="s">
        <v>47</v>
      </c>
      <c r="AD4866">
        <f>+VLOOKUP(T4866,items!$A$2:$D$1255,4,0)</f>
        <v>0</v>
      </c>
      <c r="AE4866">
        <f>+VLOOKUP(T4866,Tabla1[],5,0)</f>
        <v>0</v>
      </c>
      <c r="AF4866">
        <f t="shared" ref="AF4866:AF4929" si="76">+MONTH(O4866)</f>
        <v>2</v>
      </c>
    </row>
    <row r="4867" spans="1:32" x14ac:dyDescent="0.25">
      <c r="A4867">
        <v>101298</v>
      </c>
      <c r="B4867" t="s">
        <v>9558</v>
      </c>
      <c r="C4867" t="s">
        <v>75</v>
      </c>
      <c r="D4867">
        <v>0</v>
      </c>
      <c r="F4867" t="s">
        <v>8012</v>
      </c>
      <c r="G4867" t="s">
        <v>7137</v>
      </c>
      <c r="H4867" t="s">
        <v>9559</v>
      </c>
      <c r="I4867" t="s">
        <v>9560</v>
      </c>
      <c r="J4867" t="s">
        <v>9561</v>
      </c>
      <c r="K4867" t="s">
        <v>9562</v>
      </c>
      <c r="L4867" t="s">
        <v>9563</v>
      </c>
      <c r="M4867" t="s">
        <v>2801</v>
      </c>
      <c r="N4867" t="s">
        <v>2802</v>
      </c>
      <c r="O4867" t="s">
        <v>7086</v>
      </c>
      <c r="P4867" t="s">
        <v>5511</v>
      </c>
      <c r="Q4867" t="s">
        <v>270</v>
      </c>
      <c r="R4867" t="s">
        <v>127</v>
      </c>
      <c r="S4867" t="s">
        <v>44</v>
      </c>
      <c r="T4867" t="s">
        <v>94</v>
      </c>
      <c r="U4867" t="s">
        <v>95</v>
      </c>
      <c r="X4867">
        <v>1</v>
      </c>
      <c r="Y4867">
        <v>0</v>
      </c>
      <c r="Z4867">
        <v>0</v>
      </c>
      <c r="AA4867">
        <v>0</v>
      </c>
      <c r="AB4867">
        <v>1200000</v>
      </c>
      <c r="AC4867" t="s">
        <v>47</v>
      </c>
      <c r="AD4867" t="e">
        <f>+VLOOKUP(T4867,items!$A$2:$D$1255,4,0)</f>
        <v>#N/A</v>
      </c>
      <c r="AE4867" t="e">
        <f>+VLOOKUP(T4867,Tabla1[],5,0)</f>
        <v>#N/A</v>
      </c>
      <c r="AF4867">
        <f t="shared" si="76"/>
        <v>2</v>
      </c>
    </row>
    <row r="4868" spans="1:32" x14ac:dyDescent="0.25">
      <c r="A4868">
        <v>101298</v>
      </c>
      <c r="B4868" t="s">
        <v>9558</v>
      </c>
      <c r="C4868" t="s">
        <v>75</v>
      </c>
      <c r="D4868">
        <v>0</v>
      </c>
      <c r="F4868" t="s">
        <v>8012</v>
      </c>
      <c r="G4868" t="s">
        <v>7137</v>
      </c>
      <c r="H4868" t="s">
        <v>9559</v>
      </c>
      <c r="I4868" t="s">
        <v>9560</v>
      </c>
      <c r="J4868" t="s">
        <v>9561</v>
      </c>
      <c r="K4868" t="s">
        <v>9562</v>
      </c>
      <c r="L4868" t="s">
        <v>9563</v>
      </c>
      <c r="M4868" t="s">
        <v>2801</v>
      </c>
      <c r="N4868" t="s">
        <v>2802</v>
      </c>
      <c r="O4868" t="s">
        <v>7086</v>
      </c>
      <c r="P4868" t="s">
        <v>5511</v>
      </c>
      <c r="Q4868" t="s">
        <v>270</v>
      </c>
      <c r="R4868" t="s">
        <v>127</v>
      </c>
      <c r="S4868" t="s">
        <v>44</v>
      </c>
      <c r="T4868" t="s">
        <v>466</v>
      </c>
      <c r="U4868" t="s">
        <v>467</v>
      </c>
      <c r="V4868" t="s">
        <v>867</v>
      </c>
      <c r="W4868" t="s">
        <v>93</v>
      </c>
      <c r="X4868">
        <v>1</v>
      </c>
      <c r="Y4868">
        <v>5500</v>
      </c>
      <c r="Z4868">
        <v>0</v>
      </c>
      <c r="AA4868">
        <v>2120</v>
      </c>
      <c r="AB4868">
        <v>8269339</v>
      </c>
      <c r="AC4868" t="s">
        <v>47</v>
      </c>
      <c r="AD4868" t="str">
        <f>+VLOOKUP(T4868,items!$A$2:$D$1255,4,0)</f>
        <v>SOMBRALINA</v>
      </c>
      <c r="AE4868" t="str">
        <f>+VLOOKUP(T4868,Tabla1[],5,0)</f>
        <v>ELECTRICA</v>
      </c>
      <c r="AF4868">
        <f t="shared" si="76"/>
        <v>2</v>
      </c>
    </row>
    <row r="4869" spans="1:32" x14ac:dyDescent="0.25">
      <c r="A4869">
        <v>101299</v>
      </c>
      <c r="B4869" t="s">
        <v>9564</v>
      </c>
      <c r="C4869" t="s">
        <v>33</v>
      </c>
      <c r="D4869">
        <v>0</v>
      </c>
      <c r="F4869" t="s">
        <v>8012</v>
      </c>
      <c r="G4869" t="s">
        <v>8012</v>
      </c>
      <c r="H4869" t="s">
        <v>9565</v>
      </c>
      <c r="I4869" t="s">
        <v>37</v>
      </c>
      <c r="J4869" t="s">
        <v>9566</v>
      </c>
      <c r="K4869" t="s">
        <v>9567</v>
      </c>
      <c r="L4869" t="s">
        <v>9568</v>
      </c>
      <c r="M4869" t="s">
        <v>7384</v>
      </c>
      <c r="N4869" t="s">
        <v>7384</v>
      </c>
      <c r="O4869" t="s">
        <v>83</v>
      </c>
      <c r="P4869" t="s">
        <v>8601</v>
      </c>
      <c r="Q4869" t="s">
        <v>759</v>
      </c>
      <c r="R4869" t="s">
        <v>63</v>
      </c>
      <c r="S4869" t="s">
        <v>108</v>
      </c>
      <c r="T4869" t="s">
        <v>932</v>
      </c>
      <c r="U4869" t="s">
        <v>933</v>
      </c>
      <c r="V4869" t="s">
        <v>1609</v>
      </c>
      <c r="X4869">
        <v>2</v>
      </c>
      <c r="Y4869">
        <v>0</v>
      </c>
      <c r="Z4869">
        <v>0</v>
      </c>
      <c r="AA4869">
        <v>0</v>
      </c>
      <c r="AB4869">
        <v>2412920</v>
      </c>
      <c r="AC4869" t="s">
        <v>47</v>
      </c>
      <c r="AD4869" t="str">
        <f>+VLOOKUP(T4869,items!$A$2:$D$1255,4,0)</f>
        <v>MUEBLES</v>
      </c>
      <c r="AE4869">
        <f>+VLOOKUP(T4869,Tabla1[],5,0)</f>
        <v>0</v>
      </c>
      <c r="AF4869">
        <f t="shared" si="76"/>
        <v>3</v>
      </c>
    </row>
    <row r="4870" spans="1:32" x14ac:dyDescent="0.25">
      <c r="A4870">
        <v>101299</v>
      </c>
      <c r="B4870" t="s">
        <v>9564</v>
      </c>
      <c r="C4870" t="s">
        <v>33</v>
      </c>
      <c r="D4870">
        <v>0</v>
      </c>
      <c r="F4870" t="s">
        <v>8012</v>
      </c>
      <c r="G4870" t="s">
        <v>8012</v>
      </c>
      <c r="H4870" t="s">
        <v>9565</v>
      </c>
      <c r="I4870" t="s">
        <v>37</v>
      </c>
      <c r="J4870" t="s">
        <v>9566</v>
      </c>
      <c r="K4870" t="s">
        <v>9567</v>
      </c>
      <c r="L4870" t="s">
        <v>9568</v>
      </c>
      <c r="M4870" t="s">
        <v>7384</v>
      </c>
      <c r="N4870" t="s">
        <v>7384</v>
      </c>
      <c r="O4870" t="s">
        <v>83</v>
      </c>
      <c r="P4870" t="s">
        <v>8601</v>
      </c>
      <c r="Q4870" t="s">
        <v>759</v>
      </c>
      <c r="R4870" t="s">
        <v>63</v>
      </c>
      <c r="S4870" t="s">
        <v>108</v>
      </c>
      <c r="T4870" t="s">
        <v>209</v>
      </c>
      <c r="U4870" t="s">
        <v>210</v>
      </c>
      <c r="W4870" t="s">
        <v>211</v>
      </c>
      <c r="X4870">
        <v>2</v>
      </c>
      <c r="Y4870">
        <v>0</v>
      </c>
      <c r="Z4870">
        <v>0</v>
      </c>
      <c r="AA4870">
        <v>0</v>
      </c>
      <c r="AB4870">
        <v>514572</v>
      </c>
      <c r="AC4870" t="s">
        <v>47</v>
      </c>
      <c r="AD4870">
        <f>+VLOOKUP(T4870,items!$A$2:$D$1255,4,0)</f>
        <v>0</v>
      </c>
      <c r="AE4870">
        <f>+VLOOKUP(T4870,Tabla1[],5,0)</f>
        <v>0</v>
      </c>
      <c r="AF4870">
        <f t="shared" si="76"/>
        <v>3</v>
      </c>
    </row>
    <row r="4871" spans="1:32" x14ac:dyDescent="0.25">
      <c r="A4871">
        <v>101299</v>
      </c>
      <c r="B4871" t="s">
        <v>9564</v>
      </c>
      <c r="C4871" t="s">
        <v>33</v>
      </c>
      <c r="D4871">
        <v>0</v>
      </c>
      <c r="F4871" t="s">
        <v>8012</v>
      </c>
      <c r="G4871" t="s">
        <v>8012</v>
      </c>
      <c r="H4871" t="s">
        <v>9565</v>
      </c>
      <c r="I4871" t="s">
        <v>37</v>
      </c>
      <c r="J4871" t="s">
        <v>9566</v>
      </c>
      <c r="K4871" t="s">
        <v>9567</v>
      </c>
      <c r="L4871" t="s">
        <v>9568</v>
      </c>
      <c r="M4871" t="s">
        <v>7384</v>
      </c>
      <c r="N4871" t="s">
        <v>7384</v>
      </c>
      <c r="O4871" t="s">
        <v>83</v>
      </c>
      <c r="P4871" t="s">
        <v>8601</v>
      </c>
      <c r="Q4871" t="s">
        <v>759</v>
      </c>
      <c r="R4871" t="s">
        <v>63</v>
      </c>
      <c r="S4871" t="s">
        <v>108</v>
      </c>
      <c r="T4871" t="s">
        <v>314</v>
      </c>
      <c r="U4871" t="s">
        <v>315</v>
      </c>
      <c r="X4871">
        <v>1</v>
      </c>
      <c r="Y4871">
        <v>0</v>
      </c>
      <c r="Z4871">
        <v>0</v>
      </c>
      <c r="AA4871">
        <v>0</v>
      </c>
      <c r="AB4871">
        <v>300000</v>
      </c>
      <c r="AC4871" t="s">
        <v>47</v>
      </c>
      <c r="AD4871">
        <f>+VLOOKUP(T4871,items!$A$2:$D$1255,4,0)</f>
        <v>0</v>
      </c>
      <c r="AE4871">
        <f>+VLOOKUP(T4871,Tabla1[],5,0)</f>
        <v>0</v>
      </c>
      <c r="AF4871">
        <f t="shared" si="76"/>
        <v>3</v>
      </c>
    </row>
    <row r="4872" spans="1:32" x14ac:dyDescent="0.25">
      <c r="A4872">
        <v>101301</v>
      </c>
      <c r="B4872" t="s">
        <v>9558</v>
      </c>
      <c r="C4872" t="s">
        <v>75</v>
      </c>
      <c r="D4872">
        <v>0</v>
      </c>
      <c r="F4872" t="s">
        <v>8012</v>
      </c>
      <c r="G4872" t="s">
        <v>8012</v>
      </c>
      <c r="H4872" t="s">
        <v>9569</v>
      </c>
      <c r="I4872" t="s">
        <v>37</v>
      </c>
      <c r="J4872" t="s">
        <v>9570</v>
      </c>
      <c r="K4872" t="s">
        <v>9571</v>
      </c>
      <c r="L4872" t="s">
        <v>37</v>
      </c>
      <c r="M4872" t="s">
        <v>7384</v>
      </c>
      <c r="N4872" t="s">
        <v>7384</v>
      </c>
      <c r="O4872" t="s">
        <v>610</v>
      </c>
      <c r="P4872" t="s">
        <v>2801</v>
      </c>
      <c r="Q4872" t="s">
        <v>2801</v>
      </c>
      <c r="R4872" t="s">
        <v>127</v>
      </c>
      <c r="S4872" t="s">
        <v>44</v>
      </c>
      <c r="T4872" t="s">
        <v>9521</v>
      </c>
      <c r="U4872" t="s">
        <v>9522</v>
      </c>
      <c r="X4872">
        <v>1</v>
      </c>
      <c r="Y4872">
        <v>0</v>
      </c>
      <c r="Z4872">
        <v>0</v>
      </c>
      <c r="AA4872">
        <v>0</v>
      </c>
      <c r="AB4872">
        <v>250000</v>
      </c>
      <c r="AC4872" t="s">
        <v>47</v>
      </c>
      <c r="AD4872" t="e">
        <f>+VLOOKUP(T4872,items!$A$2:$D$1255,4,0)</f>
        <v>#N/A</v>
      </c>
      <c r="AE4872" t="e">
        <f>+VLOOKUP(T4872,Tabla1[],5,0)</f>
        <v>#N/A</v>
      </c>
      <c r="AF4872">
        <f t="shared" si="76"/>
        <v>2</v>
      </c>
    </row>
    <row r="4873" spans="1:32" x14ac:dyDescent="0.25">
      <c r="A4873">
        <v>101302</v>
      </c>
      <c r="B4873" t="s">
        <v>9572</v>
      </c>
      <c r="C4873" t="s">
        <v>75</v>
      </c>
      <c r="D4873">
        <v>0</v>
      </c>
      <c r="F4873" t="s">
        <v>162</v>
      </c>
      <c r="G4873" t="s">
        <v>86</v>
      </c>
      <c r="H4873" t="s">
        <v>9573</v>
      </c>
      <c r="I4873" t="s">
        <v>37</v>
      </c>
      <c r="J4873" t="s">
        <v>9574</v>
      </c>
      <c r="K4873" t="s">
        <v>9575</v>
      </c>
      <c r="L4873" t="s">
        <v>9576</v>
      </c>
      <c r="M4873" t="s">
        <v>7235</v>
      </c>
      <c r="N4873" t="s">
        <v>7235</v>
      </c>
      <c r="O4873" t="s">
        <v>8620</v>
      </c>
      <c r="P4873" t="s">
        <v>8621</v>
      </c>
      <c r="Q4873" t="s">
        <v>8622</v>
      </c>
      <c r="R4873" t="s">
        <v>63</v>
      </c>
      <c r="S4873" t="s">
        <v>108</v>
      </c>
      <c r="T4873" t="s">
        <v>388</v>
      </c>
      <c r="U4873" t="s">
        <v>389</v>
      </c>
      <c r="X4873">
        <v>9.4</v>
      </c>
      <c r="Y4873">
        <v>0</v>
      </c>
      <c r="Z4873">
        <v>0</v>
      </c>
      <c r="AA4873">
        <v>0</v>
      </c>
      <c r="AB4873">
        <v>599250</v>
      </c>
      <c r="AC4873" t="s">
        <v>47</v>
      </c>
      <c r="AD4873">
        <f>+VLOOKUP(T4873,items!$A$2:$D$1255,4,0)</f>
        <v>0</v>
      </c>
      <c r="AE4873">
        <f>+VLOOKUP(T4873,Tabla1[],5,0)</f>
        <v>0</v>
      </c>
      <c r="AF4873">
        <f t="shared" si="76"/>
        <v>5</v>
      </c>
    </row>
    <row r="4874" spans="1:32" x14ac:dyDescent="0.25">
      <c r="A4874">
        <v>101302</v>
      </c>
      <c r="B4874" t="s">
        <v>9572</v>
      </c>
      <c r="C4874" t="s">
        <v>75</v>
      </c>
      <c r="D4874">
        <v>0</v>
      </c>
      <c r="F4874" t="s">
        <v>162</v>
      </c>
      <c r="G4874" t="s">
        <v>86</v>
      </c>
      <c r="H4874" t="s">
        <v>9573</v>
      </c>
      <c r="I4874" t="s">
        <v>37</v>
      </c>
      <c r="J4874" t="s">
        <v>9574</v>
      </c>
      <c r="K4874" t="s">
        <v>9575</v>
      </c>
      <c r="L4874" t="s">
        <v>9576</v>
      </c>
      <c r="M4874" t="s">
        <v>7235</v>
      </c>
      <c r="N4874" t="s">
        <v>7235</v>
      </c>
      <c r="O4874" t="s">
        <v>8620</v>
      </c>
      <c r="P4874" t="s">
        <v>8621</v>
      </c>
      <c r="Q4874" t="s">
        <v>8622</v>
      </c>
      <c r="R4874" t="s">
        <v>63</v>
      </c>
      <c r="S4874" t="s">
        <v>108</v>
      </c>
      <c r="T4874" t="s">
        <v>5950</v>
      </c>
      <c r="U4874" t="s">
        <v>5951</v>
      </c>
      <c r="X4874">
        <v>2</v>
      </c>
      <c r="Y4874">
        <v>3000</v>
      </c>
      <c r="Z4874">
        <v>0</v>
      </c>
      <c r="AA4874">
        <v>5100</v>
      </c>
      <c r="AB4874">
        <v>1335000</v>
      </c>
      <c r="AC4874" t="s">
        <v>47</v>
      </c>
      <c r="AD4874">
        <f>+VLOOKUP(T4874,items!$A$2:$D$1255,4,0)</f>
        <v>0</v>
      </c>
      <c r="AE4874">
        <f>+VLOOKUP(T4874,Tabla1[],5,0)</f>
        <v>0</v>
      </c>
      <c r="AF4874">
        <f t="shared" si="76"/>
        <v>5</v>
      </c>
    </row>
    <row r="4875" spans="1:32" x14ac:dyDescent="0.25">
      <c r="A4875">
        <v>101302</v>
      </c>
      <c r="B4875" t="s">
        <v>9572</v>
      </c>
      <c r="C4875" t="s">
        <v>75</v>
      </c>
      <c r="D4875">
        <v>0</v>
      </c>
      <c r="F4875" t="s">
        <v>162</v>
      </c>
      <c r="G4875" t="s">
        <v>86</v>
      </c>
      <c r="H4875" t="s">
        <v>9573</v>
      </c>
      <c r="I4875" t="s">
        <v>37</v>
      </c>
      <c r="J4875" t="s">
        <v>9574</v>
      </c>
      <c r="K4875" t="s">
        <v>9575</v>
      </c>
      <c r="L4875" t="s">
        <v>9576</v>
      </c>
      <c r="M4875" t="s">
        <v>7235</v>
      </c>
      <c r="N4875" t="s">
        <v>7235</v>
      </c>
      <c r="O4875" t="s">
        <v>8620</v>
      </c>
      <c r="P4875" t="s">
        <v>8621</v>
      </c>
      <c r="Q4875" t="s">
        <v>8622</v>
      </c>
      <c r="R4875" t="s">
        <v>63</v>
      </c>
      <c r="S4875" t="s">
        <v>108</v>
      </c>
      <c r="T4875" t="s">
        <v>5950</v>
      </c>
      <c r="U4875" t="s">
        <v>5951</v>
      </c>
      <c r="X4875">
        <v>4</v>
      </c>
      <c r="Y4875">
        <v>3500</v>
      </c>
      <c r="Z4875">
        <v>0</v>
      </c>
      <c r="AA4875">
        <v>4700</v>
      </c>
      <c r="AB4875">
        <v>2970000</v>
      </c>
      <c r="AC4875" t="s">
        <v>47</v>
      </c>
      <c r="AD4875">
        <f>+VLOOKUP(T4875,items!$A$2:$D$1255,4,0)</f>
        <v>0</v>
      </c>
      <c r="AE4875">
        <f>+VLOOKUP(T4875,Tabla1[],5,0)</f>
        <v>0</v>
      </c>
      <c r="AF4875">
        <f t="shared" si="76"/>
        <v>5</v>
      </c>
    </row>
    <row r="4876" spans="1:32" x14ac:dyDescent="0.25">
      <c r="A4876">
        <v>101302</v>
      </c>
      <c r="B4876" t="s">
        <v>9572</v>
      </c>
      <c r="C4876" t="s">
        <v>75</v>
      </c>
      <c r="D4876">
        <v>0</v>
      </c>
      <c r="F4876" t="s">
        <v>162</v>
      </c>
      <c r="G4876" t="s">
        <v>86</v>
      </c>
      <c r="H4876" t="s">
        <v>9573</v>
      </c>
      <c r="I4876" t="s">
        <v>37</v>
      </c>
      <c r="J4876" t="s">
        <v>9574</v>
      </c>
      <c r="K4876" t="s">
        <v>9575</v>
      </c>
      <c r="L4876" t="s">
        <v>9576</v>
      </c>
      <c r="M4876" t="s">
        <v>7235</v>
      </c>
      <c r="N4876" t="s">
        <v>7235</v>
      </c>
      <c r="O4876" t="s">
        <v>8620</v>
      </c>
      <c r="P4876" t="s">
        <v>8621</v>
      </c>
      <c r="Q4876" t="s">
        <v>8622</v>
      </c>
      <c r="R4876" t="s">
        <v>63</v>
      </c>
      <c r="S4876" t="s">
        <v>108</v>
      </c>
      <c r="T4876" t="s">
        <v>7511</v>
      </c>
      <c r="U4876" t="s">
        <v>7512</v>
      </c>
      <c r="X4876">
        <v>1</v>
      </c>
      <c r="Y4876">
        <v>0</v>
      </c>
      <c r="Z4876">
        <v>0</v>
      </c>
      <c r="AA4876">
        <v>0</v>
      </c>
      <c r="AB4876">
        <v>645000</v>
      </c>
      <c r="AC4876" t="s">
        <v>47</v>
      </c>
      <c r="AD4876" t="e">
        <f>+VLOOKUP(T4876,items!$A$2:$D$1255,4,0)</f>
        <v>#N/A</v>
      </c>
      <c r="AE4876" t="e">
        <f>+VLOOKUP(T4876,Tabla1[],5,0)</f>
        <v>#N/A</v>
      </c>
      <c r="AF4876">
        <f t="shared" si="76"/>
        <v>5</v>
      </c>
    </row>
    <row r="4877" spans="1:32" x14ac:dyDescent="0.25">
      <c r="A4877">
        <v>101302</v>
      </c>
      <c r="B4877" t="s">
        <v>9572</v>
      </c>
      <c r="C4877" t="s">
        <v>75</v>
      </c>
      <c r="D4877">
        <v>0</v>
      </c>
      <c r="F4877" t="s">
        <v>162</v>
      </c>
      <c r="G4877" t="s">
        <v>86</v>
      </c>
      <c r="H4877" t="s">
        <v>9573</v>
      </c>
      <c r="I4877" t="s">
        <v>37</v>
      </c>
      <c r="J4877" t="s">
        <v>9574</v>
      </c>
      <c r="K4877" t="s">
        <v>9575</v>
      </c>
      <c r="L4877" t="s">
        <v>9576</v>
      </c>
      <c r="M4877" t="s">
        <v>7235</v>
      </c>
      <c r="N4877" t="s">
        <v>7235</v>
      </c>
      <c r="O4877" t="s">
        <v>8620</v>
      </c>
      <c r="P4877" t="s">
        <v>8621</v>
      </c>
      <c r="Q4877" t="s">
        <v>8622</v>
      </c>
      <c r="R4877" t="s">
        <v>63</v>
      </c>
      <c r="S4877" t="s">
        <v>108</v>
      </c>
      <c r="T4877" t="s">
        <v>390</v>
      </c>
      <c r="U4877" t="s">
        <v>391</v>
      </c>
      <c r="X4877">
        <v>2</v>
      </c>
      <c r="Y4877">
        <v>3000</v>
      </c>
      <c r="Z4877">
        <v>0</v>
      </c>
      <c r="AA4877">
        <v>5100</v>
      </c>
      <c r="AB4877">
        <v>780000</v>
      </c>
      <c r="AC4877" t="s">
        <v>47</v>
      </c>
      <c r="AD4877" t="e">
        <f>+VLOOKUP(T4877,items!$A$2:$D$1255,4,0)</f>
        <v>#N/A</v>
      </c>
      <c r="AE4877" t="e">
        <f>+VLOOKUP(T4877,Tabla1[],5,0)</f>
        <v>#N/A</v>
      </c>
      <c r="AF4877">
        <f t="shared" si="76"/>
        <v>5</v>
      </c>
    </row>
    <row r="4878" spans="1:32" x14ac:dyDescent="0.25">
      <c r="A4878">
        <v>101302</v>
      </c>
      <c r="B4878" t="s">
        <v>9572</v>
      </c>
      <c r="C4878" t="s">
        <v>75</v>
      </c>
      <c r="D4878">
        <v>0</v>
      </c>
      <c r="F4878" t="s">
        <v>162</v>
      </c>
      <c r="G4878" t="s">
        <v>86</v>
      </c>
      <c r="H4878" t="s">
        <v>9573</v>
      </c>
      <c r="I4878" t="s">
        <v>37</v>
      </c>
      <c r="J4878" t="s">
        <v>9574</v>
      </c>
      <c r="K4878" t="s">
        <v>9575</v>
      </c>
      <c r="L4878" t="s">
        <v>9576</v>
      </c>
      <c r="M4878" t="s">
        <v>7235</v>
      </c>
      <c r="N4878" t="s">
        <v>7235</v>
      </c>
      <c r="O4878" t="s">
        <v>8620</v>
      </c>
      <c r="P4878" t="s">
        <v>8621</v>
      </c>
      <c r="Q4878" t="s">
        <v>8622</v>
      </c>
      <c r="R4878" t="s">
        <v>63</v>
      </c>
      <c r="S4878" t="s">
        <v>108</v>
      </c>
      <c r="T4878" t="s">
        <v>390</v>
      </c>
      <c r="U4878" t="s">
        <v>391</v>
      </c>
      <c r="X4878">
        <v>5</v>
      </c>
      <c r="Y4878">
        <v>0</v>
      </c>
      <c r="Z4878">
        <v>0</v>
      </c>
      <c r="AA4878">
        <v>0</v>
      </c>
      <c r="AB4878">
        <v>937500</v>
      </c>
      <c r="AC4878" t="s">
        <v>47</v>
      </c>
      <c r="AD4878" t="e">
        <f>+VLOOKUP(T4878,items!$A$2:$D$1255,4,0)</f>
        <v>#N/A</v>
      </c>
      <c r="AE4878" t="e">
        <f>+VLOOKUP(T4878,Tabla1[],5,0)</f>
        <v>#N/A</v>
      </c>
      <c r="AF4878">
        <f t="shared" si="76"/>
        <v>5</v>
      </c>
    </row>
    <row r="4879" spans="1:32" x14ac:dyDescent="0.25">
      <c r="A4879">
        <v>101302</v>
      </c>
      <c r="B4879" t="s">
        <v>9572</v>
      </c>
      <c r="C4879" t="s">
        <v>75</v>
      </c>
      <c r="D4879">
        <v>0</v>
      </c>
      <c r="F4879" t="s">
        <v>162</v>
      </c>
      <c r="G4879" t="s">
        <v>86</v>
      </c>
      <c r="H4879" t="s">
        <v>9573</v>
      </c>
      <c r="I4879" t="s">
        <v>37</v>
      </c>
      <c r="J4879" t="s">
        <v>9574</v>
      </c>
      <c r="K4879" t="s">
        <v>9575</v>
      </c>
      <c r="L4879" t="s">
        <v>9576</v>
      </c>
      <c r="M4879" t="s">
        <v>7235</v>
      </c>
      <c r="N4879" t="s">
        <v>7235</v>
      </c>
      <c r="O4879" t="s">
        <v>8620</v>
      </c>
      <c r="P4879" t="s">
        <v>8621</v>
      </c>
      <c r="Q4879" t="s">
        <v>8622</v>
      </c>
      <c r="R4879" t="s">
        <v>63</v>
      </c>
      <c r="S4879" t="s">
        <v>108</v>
      </c>
      <c r="T4879" t="s">
        <v>390</v>
      </c>
      <c r="U4879" t="s">
        <v>391</v>
      </c>
      <c r="X4879">
        <v>4</v>
      </c>
      <c r="Y4879">
        <v>3500</v>
      </c>
      <c r="Z4879">
        <v>0</v>
      </c>
      <c r="AA4879">
        <v>4700</v>
      </c>
      <c r="AB4879">
        <v>1650752</v>
      </c>
      <c r="AC4879" t="s">
        <v>47</v>
      </c>
      <c r="AD4879" t="e">
        <f>+VLOOKUP(T4879,items!$A$2:$D$1255,4,0)</f>
        <v>#N/A</v>
      </c>
      <c r="AE4879" t="e">
        <f>+VLOOKUP(T4879,Tabla1[],5,0)</f>
        <v>#N/A</v>
      </c>
      <c r="AF4879">
        <f t="shared" si="76"/>
        <v>5</v>
      </c>
    </row>
    <row r="4880" spans="1:32" x14ac:dyDescent="0.25">
      <c r="A4880">
        <v>101308</v>
      </c>
      <c r="B4880" t="s">
        <v>9577</v>
      </c>
      <c r="C4880" t="s">
        <v>33</v>
      </c>
      <c r="D4880">
        <v>0</v>
      </c>
      <c r="F4880" t="s">
        <v>5856</v>
      </c>
      <c r="G4880" t="s">
        <v>5856</v>
      </c>
      <c r="H4880" t="s">
        <v>9578</v>
      </c>
      <c r="I4880" t="s">
        <v>37</v>
      </c>
      <c r="J4880" t="s">
        <v>9579</v>
      </c>
      <c r="K4880" t="s">
        <v>9580</v>
      </c>
      <c r="L4880" t="s">
        <v>37</v>
      </c>
      <c r="M4880" t="s">
        <v>7384</v>
      </c>
      <c r="N4880" t="s">
        <v>7384</v>
      </c>
      <c r="O4880" t="s">
        <v>8032</v>
      </c>
      <c r="P4880" t="s">
        <v>611</v>
      </c>
      <c r="Q4880" t="s">
        <v>611</v>
      </c>
      <c r="R4880" t="s">
        <v>127</v>
      </c>
      <c r="S4880" t="s">
        <v>164</v>
      </c>
      <c r="T4880" t="s">
        <v>3287</v>
      </c>
      <c r="U4880" t="s">
        <v>3288</v>
      </c>
      <c r="X4880">
        <v>30</v>
      </c>
      <c r="Y4880">
        <v>0</v>
      </c>
      <c r="Z4880">
        <v>0</v>
      </c>
      <c r="AA4880">
        <v>0</v>
      </c>
      <c r="AB4880">
        <v>1578000</v>
      </c>
      <c r="AC4880" t="s">
        <v>47</v>
      </c>
      <c r="AD4880">
        <f>+VLOOKUP(T4880,items!$A$2:$D$1255,4,0)</f>
        <v>0</v>
      </c>
      <c r="AE4880">
        <f>+VLOOKUP(T4880,Tabla1[],5,0)</f>
        <v>0</v>
      </c>
      <c r="AF4880">
        <f t="shared" si="76"/>
        <v>2</v>
      </c>
    </row>
    <row r="4881" spans="1:32" x14ac:dyDescent="0.25">
      <c r="A4881">
        <v>101312</v>
      </c>
      <c r="B4881" t="s">
        <v>8458</v>
      </c>
      <c r="C4881" t="s">
        <v>75</v>
      </c>
      <c r="D4881">
        <v>0</v>
      </c>
      <c r="F4881" t="s">
        <v>5856</v>
      </c>
      <c r="G4881" t="s">
        <v>5856</v>
      </c>
      <c r="H4881" t="s">
        <v>9581</v>
      </c>
      <c r="I4881" t="s">
        <v>9582</v>
      </c>
      <c r="J4881" t="s">
        <v>9583</v>
      </c>
      <c r="K4881" t="s">
        <v>9584</v>
      </c>
      <c r="L4881" t="s">
        <v>37</v>
      </c>
      <c r="M4881" t="s">
        <v>7384</v>
      </c>
      <c r="N4881" t="s">
        <v>268</v>
      </c>
      <c r="O4881" t="s">
        <v>7086</v>
      </c>
      <c r="P4881" t="s">
        <v>269</v>
      </c>
      <c r="Q4881" t="s">
        <v>269</v>
      </c>
      <c r="R4881" t="s">
        <v>127</v>
      </c>
      <c r="S4881" t="s">
        <v>164</v>
      </c>
      <c r="T4881" t="s">
        <v>2089</v>
      </c>
      <c r="U4881" t="s">
        <v>2090</v>
      </c>
      <c r="X4881">
        <v>6</v>
      </c>
      <c r="Y4881">
        <v>0</v>
      </c>
      <c r="Z4881">
        <v>0</v>
      </c>
      <c r="AA4881">
        <v>0</v>
      </c>
      <c r="AB4881">
        <v>2020032</v>
      </c>
      <c r="AC4881" t="s">
        <v>47</v>
      </c>
      <c r="AD4881">
        <f>+VLOOKUP(T4881,items!$A$2:$D$1255,4,0)</f>
        <v>0</v>
      </c>
      <c r="AE4881">
        <f>+VLOOKUP(T4881,Tabla1[],5,0)</f>
        <v>0</v>
      </c>
      <c r="AF4881">
        <f t="shared" si="76"/>
        <v>2</v>
      </c>
    </row>
    <row r="4882" spans="1:32" x14ac:dyDescent="0.25">
      <c r="A4882">
        <v>101312</v>
      </c>
      <c r="B4882" t="s">
        <v>8458</v>
      </c>
      <c r="C4882" t="s">
        <v>75</v>
      </c>
      <c r="D4882">
        <v>0</v>
      </c>
      <c r="F4882" t="s">
        <v>5856</v>
      </c>
      <c r="G4882" t="s">
        <v>5856</v>
      </c>
      <c r="H4882" t="s">
        <v>9581</v>
      </c>
      <c r="I4882" t="s">
        <v>9582</v>
      </c>
      <c r="J4882" t="s">
        <v>9583</v>
      </c>
      <c r="K4882" t="s">
        <v>9584</v>
      </c>
      <c r="L4882" t="s">
        <v>37</v>
      </c>
      <c r="M4882" t="s">
        <v>7384</v>
      </c>
      <c r="N4882" t="s">
        <v>268</v>
      </c>
      <c r="O4882" t="s">
        <v>7086</v>
      </c>
      <c r="P4882" t="s">
        <v>269</v>
      </c>
      <c r="Q4882" t="s">
        <v>269</v>
      </c>
      <c r="R4882" t="s">
        <v>127</v>
      </c>
      <c r="S4882" t="s">
        <v>164</v>
      </c>
      <c r="T4882" t="s">
        <v>1447</v>
      </c>
      <c r="U4882" t="s">
        <v>1448</v>
      </c>
      <c r="X4882">
        <v>6</v>
      </c>
      <c r="Y4882">
        <v>5000</v>
      </c>
      <c r="Z4882">
        <v>0</v>
      </c>
      <c r="AA4882">
        <v>0</v>
      </c>
      <c r="AB4882">
        <v>9406374</v>
      </c>
      <c r="AC4882" t="s">
        <v>47</v>
      </c>
      <c r="AD4882">
        <f>+VLOOKUP(T4882,items!$A$2:$D$1255,4,0)</f>
        <v>0</v>
      </c>
      <c r="AE4882">
        <f>+VLOOKUP(T4882,Tabla1[],5,0)</f>
        <v>0</v>
      </c>
      <c r="AF4882">
        <f t="shared" si="76"/>
        <v>2</v>
      </c>
    </row>
    <row r="4883" spans="1:32" x14ac:dyDescent="0.25">
      <c r="A4883">
        <v>101312</v>
      </c>
      <c r="B4883" t="s">
        <v>8458</v>
      </c>
      <c r="C4883" t="s">
        <v>75</v>
      </c>
      <c r="D4883">
        <v>0</v>
      </c>
      <c r="F4883" t="s">
        <v>5856</v>
      </c>
      <c r="G4883" t="s">
        <v>5856</v>
      </c>
      <c r="H4883" t="s">
        <v>9581</v>
      </c>
      <c r="I4883" t="s">
        <v>9582</v>
      </c>
      <c r="J4883" t="s">
        <v>9583</v>
      </c>
      <c r="K4883" t="s">
        <v>9584</v>
      </c>
      <c r="L4883" t="s">
        <v>37</v>
      </c>
      <c r="M4883" t="s">
        <v>7384</v>
      </c>
      <c r="N4883" t="s">
        <v>268</v>
      </c>
      <c r="O4883" t="s">
        <v>7086</v>
      </c>
      <c r="P4883" t="s">
        <v>269</v>
      </c>
      <c r="Q4883" t="s">
        <v>269</v>
      </c>
      <c r="R4883" t="s">
        <v>127</v>
      </c>
      <c r="S4883" t="s">
        <v>164</v>
      </c>
      <c r="T4883" t="s">
        <v>613</v>
      </c>
      <c r="U4883" t="s">
        <v>614</v>
      </c>
      <c r="V4883" t="s">
        <v>867</v>
      </c>
      <c r="W4883" t="s">
        <v>117</v>
      </c>
      <c r="X4883">
        <v>4</v>
      </c>
      <c r="Y4883">
        <v>4950</v>
      </c>
      <c r="Z4883">
        <v>0</v>
      </c>
      <c r="AA4883">
        <v>2600</v>
      </c>
      <c r="AB4883">
        <v>13875600</v>
      </c>
      <c r="AC4883" t="s">
        <v>47</v>
      </c>
      <c r="AD4883" t="str">
        <f>+VLOOKUP(T4883,items!$A$2:$D$1255,4,0)</f>
        <v>PERGOLA</v>
      </c>
      <c r="AE4883" t="str">
        <f>+VLOOKUP(T4883,Tabla1[],5,0)</f>
        <v>PERGOLITE</v>
      </c>
      <c r="AF4883">
        <f t="shared" si="76"/>
        <v>2</v>
      </c>
    </row>
    <row r="4884" spans="1:32" x14ac:dyDescent="0.25">
      <c r="A4884">
        <v>101312</v>
      </c>
      <c r="B4884" t="s">
        <v>8458</v>
      </c>
      <c r="C4884" t="s">
        <v>75</v>
      </c>
      <c r="D4884">
        <v>0</v>
      </c>
      <c r="F4884" t="s">
        <v>5856</v>
      </c>
      <c r="G4884" t="s">
        <v>5856</v>
      </c>
      <c r="H4884" t="s">
        <v>9581</v>
      </c>
      <c r="I4884" t="s">
        <v>9582</v>
      </c>
      <c r="J4884" t="s">
        <v>9583</v>
      </c>
      <c r="K4884" t="s">
        <v>9584</v>
      </c>
      <c r="L4884" t="s">
        <v>37</v>
      </c>
      <c r="M4884" t="s">
        <v>7384</v>
      </c>
      <c r="N4884" t="s">
        <v>268</v>
      </c>
      <c r="O4884" t="s">
        <v>7086</v>
      </c>
      <c r="P4884" t="s">
        <v>269</v>
      </c>
      <c r="Q4884" t="s">
        <v>269</v>
      </c>
      <c r="R4884" t="s">
        <v>127</v>
      </c>
      <c r="S4884" t="s">
        <v>164</v>
      </c>
      <c r="T4884" t="s">
        <v>613</v>
      </c>
      <c r="U4884" t="s">
        <v>614</v>
      </c>
      <c r="V4884" t="s">
        <v>867</v>
      </c>
      <c r="W4884" t="s">
        <v>117</v>
      </c>
      <c r="X4884">
        <v>3</v>
      </c>
      <c r="Y4884">
        <v>4400</v>
      </c>
      <c r="Z4884">
        <v>0</v>
      </c>
      <c r="AA4884">
        <v>3200</v>
      </c>
      <c r="AB4884">
        <v>9848700</v>
      </c>
      <c r="AC4884" t="s">
        <v>47</v>
      </c>
      <c r="AD4884" t="str">
        <f>+VLOOKUP(T4884,items!$A$2:$D$1255,4,0)</f>
        <v>PERGOLA</v>
      </c>
      <c r="AE4884" t="str">
        <f>+VLOOKUP(T4884,Tabla1[],5,0)</f>
        <v>PERGOLITE</v>
      </c>
      <c r="AF4884">
        <f t="shared" si="76"/>
        <v>2</v>
      </c>
    </row>
    <row r="4885" spans="1:32" x14ac:dyDescent="0.25">
      <c r="A4885">
        <v>101312</v>
      </c>
      <c r="B4885" t="s">
        <v>8458</v>
      </c>
      <c r="C4885" t="s">
        <v>75</v>
      </c>
      <c r="D4885">
        <v>0</v>
      </c>
      <c r="F4885" t="s">
        <v>5856</v>
      </c>
      <c r="G4885" t="s">
        <v>5856</v>
      </c>
      <c r="H4885" t="s">
        <v>9581</v>
      </c>
      <c r="I4885" t="s">
        <v>9582</v>
      </c>
      <c r="J4885" t="s">
        <v>9583</v>
      </c>
      <c r="K4885" t="s">
        <v>9584</v>
      </c>
      <c r="L4885" t="s">
        <v>37</v>
      </c>
      <c r="M4885" t="s">
        <v>7384</v>
      </c>
      <c r="N4885" t="s">
        <v>268</v>
      </c>
      <c r="O4885" t="s">
        <v>7086</v>
      </c>
      <c r="P4885" t="s">
        <v>269</v>
      </c>
      <c r="Q4885" t="s">
        <v>269</v>
      </c>
      <c r="R4885" t="s">
        <v>127</v>
      </c>
      <c r="S4885" t="s">
        <v>164</v>
      </c>
      <c r="T4885" t="s">
        <v>1805</v>
      </c>
      <c r="U4885" t="s">
        <v>1806</v>
      </c>
      <c r="X4885">
        <v>8</v>
      </c>
      <c r="Y4885">
        <v>4950</v>
      </c>
      <c r="Z4885">
        <v>0</v>
      </c>
      <c r="AA4885">
        <v>0</v>
      </c>
      <c r="AB4885">
        <v>2878888</v>
      </c>
      <c r="AC4885" t="s">
        <v>47</v>
      </c>
      <c r="AD4885">
        <f>+VLOOKUP(T4885,items!$A$2:$D$1255,4,0)</f>
        <v>0</v>
      </c>
      <c r="AE4885">
        <f>+VLOOKUP(T4885,Tabla1[],5,0)</f>
        <v>0</v>
      </c>
      <c r="AF4885">
        <f t="shared" si="76"/>
        <v>2</v>
      </c>
    </row>
    <row r="4886" spans="1:32" x14ac:dyDescent="0.25">
      <c r="A4886">
        <v>101312</v>
      </c>
      <c r="B4886" t="s">
        <v>8458</v>
      </c>
      <c r="C4886" t="s">
        <v>75</v>
      </c>
      <c r="D4886">
        <v>0</v>
      </c>
      <c r="F4886" t="s">
        <v>5856</v>
      </c>
      <c r="G4886" t="s">
        <v>5856</v>
      </c>
      <c r="H4886" t="s">
        <v>9581</v>
      </c>
      <c r="I4886" t="s">
        <v>9582</v>
      </c>
      <c r="J4886" t="s">
        <v>9583</v>
      </c>
      <c r="K4886" t="s">
        <v>9584</v>
      </c>
      <c r="L4886" t="s">
        <v>37</v>
      </c>
      <c r="M4886" t="s">
        <v>7384</v>
      </c>
      <c r="N4886" t="s">
        <v>268</v>
      </c>
      <c r="O4886" t="s">
        <v>7086</v>
      </c>
      <c r="P4886" t="s">
        <v>269</v>
      </c>
      <c r="Q4886" t="s">
        <v>269</v>
      </c>
      <c r="R4886" t="s">
        <v>127</v>
      </c>
      <c r="S4886" t="s">
        <v>164</v>
      </c>
      <c r="T4886" t="s">
        <v>1805</v>
      </c>
      <c r="U4886" t="s">
        <v>1806</v>
      </c>
      <c r="X4886">
        <v>4</v>
      </c>
      <c r="Y4886">
        <v>4400</v>
      </c>
      <c r="Z4886">
        <v>0</v>
      </c>
      <c r="AA4886">
        <v>0</v>
      </c>
      <c r="AB4886">
        <v>1317908</v>
      </c>
      <c r="AC4886" t="s">
        <v>47</v>
      </c>
      <c r="AD4886">
        <f>+VLOOKUP(T4886,items!$A$2:$D$1255,4,0)</f>
        <v>0</v>
      </c>
      <c r="AE4886">
        <f>+VLOOKUP(T4886,Tabla1[],5,0)</f>
        <v>0</v>
      </c>
      <c r="AF4886">
        <f t="shared" si="76"/>
        <v>2</v>
      </c>
    </row>
    <row r="4887" spans="1:32" x14ac:dyDescent="0.25">
      <c r="A4887">
        <v>101313</v>
      </c>
      <c r="B4887" t="s">
        <v>8975</v>
      </c>
      <c r="C4887" t="s">
        <v>33</v>
      </c>
      <c r="D4887">
        <v>0</v>
      </c>
      <c r="F4887" t="s">
        <v>5856</v>
      </c>
      <c r="G4887" t="s">
        <v>7384</v>
      </c>
      <c r="H4887" t="s">
        <v>9585</v>
      </c>
      <c r="I4887" t="s">
        <v>37</v>
      </c>
      <c r="J4887" t="s">
        <v>9586</v>
      </c>
      <c r="K4887" t="s">
        <v>9587</v>
      </c>
      <c r="L4887" t="s">
        <v>37</v>
      </c>
      <c r="M4887" t="s">
        <v>8032</v>
      </c>
      <c r="N4887" t="s">
        <v>8032</v>
      </c>
      <c r="O4887" t="s">
        <v>262</v>
      </c>
      <c r="P4887" t="s">
        <v>2801</v>
      </c>
      <c r="Q4887" t="s">
        <v>2801</v>
      </c>
      <c r="R4887" t="s">
        <v>127</v>
      </c>
      <c r="S4887" t="s">
        <v>108</v>
      </c>
      <c r="T4887" t="s">
        <v>7576</v>
      </c>
      <c r="U4887" t="s">
        <v>7577</v>
      </c>
      <c r="X4887">
        <v>3</v>
      </c>
      <c r="Y4887">
        <v>0</v>
      </c>
      <c r="Z4887">
        <v>0</v>
      </c>
      <c r="AA4887">
        <v>0</v>
      </c>
      <c r="AB4887">
        <v>30600</v>
      </c>
      <c r="AC4887" t="s">
        <v>47</v>
      </c>
      <c r="AD4887">
        <f>+VLOOKUP(T4887,items!$A$2:$D$1255,4,0)</f>
        <v>0</v>
      </c>
      <c r="AE4887">
        <f>+VLOOKUP(T4887,Tabla1[],5,0)</f>
        <v>0</v>
      </c>
      <c r="AF4887">
        <f t="shared" si="76"/>
        <v>2</v>
      </c>
    </row>
    <row r="4888" spans="1:32" x14ac:dyDescent="0.25">
      <c r="A4888">
        <v>101313</v>
      </c>
      <c r="B4888" t="s">
        <v>8975</v>
      </c>
      <c r="C4888" t="s">
        <v>33</v>
      </c>
      <c r="D4888">
        <v>0</v>
      </c>
      <c r="F4888" t="s">
        <v>5856</v>
      </c>
      <c r="G4888" t="s">
        <v>7384</v>
      </c>
      <c r="H4888" t="s">
        <v>9585</v>
      </c>
      <c r="I4888" t="s">
        <v>37</v>
      </c>
      <c r="J4888" t="s">
        <v>9586</v>
      </c>
      <c r="K4888" t="s">
        <v>9587</v>
      </c>
      <c r="L4888" t="s">
        <v>37</v>
      </c>
      <c r="M4888" t="s">
        <v>8032</v>
      </c>
      <c r="N4888" t="s">
        <v>8032</v>
      </c>
      <c r="O4888" t="s">
        <v>262</v>
      </c>
      <c r="P4888" t="s">
        <v>2801</v>
      </c>
      <c r="Q4888" t="s">
        <v>2801</v>
      </c>
      <c r="R4888" t="s">
        <v>127</v>
      </c>
      <c r="S4888" t="s">
        <v>108</v>
      </c>
      <c r="T4888" t="s">
        <v>9588</v>
      </c>
      <c r="U4888" t="s">
        <v>9589</v>
      </c>
      <c r="X4888">
        <v>3</v>
      </c>
      <c r="Y4888">
        <v>0</v>
      </c>
      <c r="Z4888">
        <v>0</v>
      </c>
      <c r="AA4888">
        <v>0</v>
      </c>
      <c r="AB4888">
        <v>195000</v>
      </c>
      <c r="AC4888" t="s">
        <v>47</v>
      </c>
      <c r="AD4888">
        <f>+VLOOKUP(T4888,items!$A$2:$D$1255,4,0)</f>
        <v>0</v>
      </c>
      <c r="AE4888">
        <f>+VLOOKUP(T4888,Tabla1[],5,0)</f>
        <v>0</v>
      </c>
      <c r="AF4888">
        <f t="shared" si="76"/>
        <v>2</v>
      </c>
    </row>
    <row r="4889" spans="1:32" x14ac:dyDescent="0.25">
      <c r="A4889">
        <v>101314</v>
      </c>
      <c r="B4889" t="s">
        <v>9590</v>
      </c>
      <c r="C4889" t="s">
        <v>1065</v>
      </c>
      <c r="D4889">
        <v>0</v>
      </c>
      <c r="F4889" t="s">
        <v>5856</v>
      </c>
      <c r="G4889" t="s">
        <v>5856</v>
      </c>
      <c r="H4889" t="s">
        <v>9591</v>
      </c>
      <c r="I4889" t="s">
        <v>37</v>
      </c>
      <c r="J4889" t="s">
        <v>37</v>
      </c>
      <c r="K4889" t="s">
        <v>9592</v>
      </c>
      <c r="L4889" t="s">
        <v>9593</v>
      </c>
      <c r="M4889" t="s">
        <v>7384</v>
      </c>
      <c r="N4889" t="s">
        <v>7384</v>
      </c>
      <c r="O4889" t="s">
        <v>7483</v>
      </c>
      <c r="P4889" t="s">
        <v>969</v>
      </c>
      <c r="Q4889" t="s">
        <v>5647</v>
      </c>
      <c r="R4889" t="s">
        <v>127</v>
      </c>
      <c r="S4889" t="s">
        <v>44</v>
      </c>
      <c r="T4889" t="s">
        <v>538</v>
      </c>
      <c r="U4889" t="s">
        <v>539</v>
      </c>
      <c r="X4889">
        <v>4</v>
      </c>
      <c r="Y4889">
        <v>0</v>
      </c>
      <c r="Z4889">
        <v>0</v>
      </c>
      <c r="AA4889">
        <v>0</v>
      </c>
      <c r="AB4889">
        <v>2360296</v>
      </c>
      <c r="AC4889" t="s">
        <v>47</v>
      </c>
      <c r="AD4889" t="str">
        <f>+VLOOKUP(T4889,items!$A$2:$D$1255,4,0)</f>
        <v>MUEBLES</v>
      </c>
      <c r="AE4889">
        <f>+VLOOKUP(T4889,Tabla1[],5,0)</f>
        <v>0</v>
      </c>
      <c r="AF4889">
        <f t="shared" si="76"/>
        <v>3</v>
      </c>
    </row>
    <row r="4890" spans="1:32" x14ac:dyDescent="0.25">
      <c r="A4890">
        <v>101314</v>
      </c>
      <c r="B4890" t="s">
        <v>9590</v>
      </c>
      <c r="C4890" t="s">
        <v>1065</v>
      </c>
      <c r="D4890">
        <v>0</v>
      </c>
      <c r="F4890" t="s">
        <v>5856</v>
      </c>
      <c r="G4890" t="s">
        <v>5856</v>
      </c>
      <c r="H4890" t="s">
        <v>9591</v>
      </c>
      <c r="I4890" t="s">
        <v>37</v>
      </c>
      <c r="J4890" t="s">
        <v>37</v>
      </c>
      <c r="K4890" t="s">
        <v>9592</v>
      </c>
      <c r="L4890" t="s">
        <v>9593</v>
      </c>
      <c r="M4890" t="s">
        <v>7384</v>
      </c>
      <c r="N4890" t="s">
        <v>7384</v>
      </c>
      <c r="O4890" t="s">
        <v>7483</v>
      </c>
      <c r="P4890" t="s">
        <v>969</v>
      </c>
      <c r="Q4890" t="s">
        <v>5647</v>
      </c>
      <c r="R4890" t="s">
        <v>127</v>
      </c>
      <c r="S4890" t="s">
        <v>44</v>
      </c>
      <c r="T4890" t="s">
        <v>3317</v>
      </c>
      <c r="U4890" t="s">
        <v>3318</v>
      </c>
      <c r="X4890">
        <v>2</v>
      </c>
      <c r="Y4890">
        <v>0</v>
      </c>
      <c r="Z4890">
        <v>0</v>
      </c>
      <c r="AA4890">
        <v>0</v>
      </c>
      <c r="AB4890">
        <v>2304000</v>
      </c>
      <c r="AC4890" t="s">
        <v>47</v>
      </c>
      <c r="AD4890">
        <f>+VLOOKUP(T4890,items!$A$2:$D$1255,4,0)</f>
        <v>0</v>
      </c>
      <c r="AE4890">
        <f>+VLOOKUP(T4890,Tabla1[],5,0)</f>
        <v>0</v>
      </c>
      <c r="AF4890">
        <f t="shared" si="76"/>
        <v>3</v>
      </c>
    </row>
    <row r="4891" spans="1:32" x14ac:dyDescent="0.25">
      <c r="A4891">
        <v>101314</v>
      </c>
      <c r="B4891" t="s">
        <v>9590</v>
      </c>
      <c r="C4891" t="s">
        <v>1065</v>
      </c>
      <c r="D4891">
        <v>0</v>
      </c>
      <c r="F4891" t="s">
        <v>5856</v>
      </c>
      <c r="G4891" t="s">
        <v>5856</v>
      </c>
      <c r="H4891" t="s">
        <v>9591</v>
      </c>
      <c r="I4891" t="s">
        <v>37</v>
      </c>
      <c r="J4891" t="s">
        <v>37</v>
      </c>
      <c r="K4891" t="s">
        <v>9592</v>
      </c>
      <c r="L4891" t="s">
        <v>9593</v>
      </c>
      <c r="M4891" t="s">
        <v>7384</v>
      </c>
      <c r="N4891" t="s">
        <v>7384</v>
      </c>
      <c r="O4891" t="s">
        <v>7483</v>
      </c>
      <c r="P4891" t="s">
        <v>969</v>
      </c>
      <c r="Q4891" t="s">
        <v>5647</v>
      </c>
      <c r="R4891" t="s">
        <v>127</v>
      </c>
      <c r="S4891" t="s">
        <v>44</v>
      </c>
      <c r="T4891" t="s">
        <v>3319</v>
      </c>
      <c r="U4891" t="s">
        <v>3320</v>
      </c>
      <c r="X4891">
        <v>1</v>
      </c>
      <c r="Y4891">
        <v>0</v>
      </c>
      <c r="Z4891">
        <v>0</v>
      </c>
      <c r="AA4891">
        <v>0</v>
      </c>
      <c r="AB4891">
        <v>5480981</v>
      </c>
      <c r="AC4891" t="s">
        <v>47</v>
      </c>
      <c r="AD4891" t="str">
        <f>+VLOOKUP(T4891,items!$A$2:$D$1255,4,0)</f>
        <v>MUEBLES</v>
      </c>
      <c r="AE4891">
        <f>+VLOOKUP(T4891,Tabla1[],5,0)</f>
        <v>0</v>
      </c>
      <c r="AF4891">
        <f t="shared" si="76"/>
        <v>3</v>
      </c>
    </row>
    <row r="4892" spans="1:32" x14ac:dyDescent="0.25">
      <c r="A4892">
        <v>101314</v>
      </c>
      <c r="B4892" t="s">
        <v>9590</v>
      </c>
      <c r="C4892" t="s">
        <v>1065</v>
      </c>
      <c r="D4892">
        <v>0</v>
      </c>
      <c r="F4892" t="s">
        <v>5856</v>
      </c>
      <c r="G4892" t="s">
        <v>5856</v>
      </c>
      <c r="H4892" t="s">
        <v>9591</v>
      </c>
      <c r="I4892" t="s">
        <v>37</v>
      </c>
      <c r="J4892" t="s">
        <v>37</v>
      </c>
      <c r="K4892" t="s">
        <v>9592</v>
      </c>
      <c r="L4892" t="s">
        <v>9593</v>
      </c>
      <c r="M4892" t="s">
        <v>7384</v>
      </c>
      <c r="N4892" t="s">
        <v>7384</v>
      </c>
      <c r="O4892" t="s">
        <v>7483</v>
      </c>
      <c r="P4892" t="s">
        <v>969</v>
      </c>
      <c r="Q4892" t="s">
        <v>5647</v>
      </c>
      <c r="R4892" t="s">
        <v>127</v>
      </c>
      <c r="S4892" t="s">
        <v>44</v>
      </c>
      <c r="T4892" t="s">
        <v>797</v>
      </c>
      <c r="U4892" t="s">
        <v>798</v>
      </c>
      <c r="X4892">
        <v>1</v>
      </c>
      <c r="Y4892">
        <v>0</v>
      </c>
      <c r="Z4892">
        <v>0</v>
      </c>
      <c r="AA4892">
        <v>0</v>
      </c>
      <c r="AB4892">
        <v>1450000</v>
      </c>
      <c r="AC4892" t="s">
        <v>47</v>
      </c>
      <c r="AD4892" t="e">
        <f>+VLOOKUP(T4892,items!$A$2:$D$1255,4,0)</f>
        <v>#N/A</v>
      </c>
      <c r="AE4892" t="e">
        <f>+VLOOKUP(T4892,Tabla1[],5,0)</f>
        <v>#N/A</v>
      </c>
      <c r="AF4892">
        <f t="shared" si="76"/>
        <v>3</v>
      </c>
    </row>
    <row r="4893" spans="1:32" x14ac:dyDescent="0.25">
      <c r="A4893">
        <v>101317</v>
      </c>
      <c r="B4893" t="s">
        <v>4032</v>
      </c>
      <c r="C4893" t="s">
        <v>75</v>
      </c>
      <c r="D4893">
        <v>0</v>
      </c>
      <c r="F4893" t="s">
        <v>5856</v>
      </c>
      <c r="G4893" t="s">
        <v>310</v>
      </c>
      <c r="H4893" t="s">
        <v>9594</v>
      </c>
      <c r="I4893" t="s">
        <v>9595</v>
      </c>
      <c r="J4893" t="s">
        <v>9596</v>
      </c>
      <c r="K4893" t="s">
        <v>9597</v>
      </c>
      <c r="L4893" t="s">
        <v>37</v>
      </c>
      <c r="M4893" t="s">
        <v>5948</v>
      </c>
      <c r="N4893" t="s">
        <v>8405</v>
      </c>
      <c r="O4893" t="s">
        <v>9598</v>
      </c>
      <c r="P4893" t="s">
        <v>9440</v>
      </c>
      <c r="Q4893" t="s">
        <v>9599</v>
      </c>
      <c r="R4893" t="s">
        <v>43</v>
      </c>
      <c r="S4893" t="s">
        <v>88</v>
      </c>
      <c r="T4893" t="s">
        <v>429</v>
      </c>
      <c r="U4893" t="s">
        <v>430</v>
      </c>
      <c r="X4893">
        <v>8</v>
      </c>
      <c r="Y4893">
        <v>0</v>
      </c>
      <c r="Z4893">
        <v>0</v>
      </c>
      <c r="AA4893">
        <v>0</v>
      </c>
      <c r="AB4893">
        <v>1176656</v>
      </c>
      <c r="AC4893" t="s">
        <v>47</v>
      </c>
      <c r="AD4893">
        <f>+VLOOKUP(T4893,items!$A$2:$D$1255,4,0)</f>
        <v>0</v>
      </c>
      <c r="AE4893">
        <f>+VLOOKUP(T4893,Tabla1[],5,0)</f>
        <v>0</v>
      </c>
      <c r="AF4893">
        <f t="shared" si="76"/>
        <v>6</v>
      </c>
    </row>
    <row r="4894" spans="1:32" x14ac:dyDescent="0.25">
      <c r="A4894">
        <v>101317</v>
      </c>
      <c r="B4894" t="s">
        <v>4032</v>
      </c>
      <c r="C4894" t="s">
        <v>75</v>
      </c>
      <c r="D4894">
        <v>0</v>
      </c>
      <c r="F4894" t="s">
        <v>5856</v>
      </c>
      <c r="G4894" t="s">
        <v>310</v>
      </c>
      <c r="H4894" t="s">
        <v>9594</v>
      </c>
      <c r="I4894" t="s">
        <v>9595</v>
      </c>
      <c r="J4894" t="s">
        <v>9596</v>
      </c>
      <c r="K4894" t="s">
        <v>9597</v>
      </c>
      <c r="L4894" t="s">
        <v>37</v>
      </c>
      <c r="M4894" t="s">
        <v>5948</v>
      </c>
      <c r="N4894" t="s">
        <v>8405</v>
      </c>
      <c r="O4894" t="s">
        <v>9598</v>
      </c>
      <c r="P4894" t="s">
        <v>9440</v>
      </c>
      <c r="Q4894" t="s">
        <v>9599</v>
      </c>
      <c r="R4894" t="s">
        <v>43</v>
      </c>
      <c r="S4894" t="s">
        <v>88</v>
      </c>
      <c r="T4894" t="s">
        <v>91</v>
      </c>
      <c r="U4894" t="s">
        <v>92</v>
      </c>
      <c r="W4894" t="s">
        <v>93</v>
      </c>
      <c r="X4894">
        <v>1</v>
      </c>
      <c r="Y4894">
        <v>5485</v>
      </c>
      <c r="Z4894">
        <v>2500</v>
      </c>
      <c r="AA4894">
        <v>0</v>
      </c>
      <c r="AB4894">
        <v>17482395</v>
      </c>
      <c r="AC4894" t="s">
        <v>47</v>
      </c>
      <c r="AD4894" t="str">
        <f>+VLOOKUP(T4894,items!$A$2:$D$1255,4,0)</f>
        <v>FLEXIGLASS</v>
      </c>
      <c r="AE4894">
        <f>+VLOOKUP(T4894,Tabla1[],5,0)</f>
        <v>0</v>
      </c>
      <c r="AF4894">
        <f t="shared" si="76"/>
        <v>6</v>
      </c>
    </row>
    <row r="4895" spans="1:32" x14ac:dyDescent="0.25">
      <c r="A4895">
        <v>101317</v>
      </c>
      <c r="B4895" t="s">
        <v>4032</v>
      </c>
      <c r="C4895" t="s">
        <v>75</v>
      </c>
      <c r="D4895">
        <v>0</v>
      </c>
      <c r="F4895" t="s">
        <v>5856</v>
      </c>
      <c r="G4895" t="s">
        <v>310</v>
      </c>
      <c r="H4895" t="s">
        <v>9594</v>
      </c>
      <c r="I4895" t="s">
        <v>9595</v>
      </c>
      <c r="J4895" t="s">
        <v>9596</v>
      </c>
      <c r="K4895" t="s">
        <v>9597</v>
      </c>
      <c r="L4895" t="s">
        <v>37</v>
      </c>
      <c r="M4895" t="s">
        <v>5948</v>
      </c>
      <c r="N4895" t="s">
        <v>8405</v>
      </c>
      <c r="O4895" t="s">
        <v>9598</v>
      </c>
      <c r="P4895" t="s">
        <v>9440</v>
      </c>
      <c r="Q4895" t="s">
        <v>9599</v>
      </c>
      <c r="R4895" t="s">
        <v>43</v>
      </c>
      <c r="S4895" t="s">
        <v>88</v>
      </c>
      <c r="T4895" t="s">
        <v>91</v>
      </c>
      <c r="U4895" t="s">
        <v>92</v>
      </c>
      <c r="W4895" t="s">
        <v>93</v>
      </c>
      <c r="X4895">
        <v>1</v>
      </c>
      <c r="Y4895">
        <v>4280</v>
      </c>
      <c r="Z4895">
        <v>2500</v>
      </c>
      <c r="AA4895">
        <v>0</v>
      </c>
      <c r="AB4895">
        <v>6357234</v>
      </c>
      <c r="AC4895" t="s">
        <v>47</v>
      </c>
      <c r="AD4895" t="str">
        <f>+VLOOKUP(T4895,items!$A$2:$D$1255,4,0)</f>
        <v>FLEXIGLASS</v>
      </c>
      <c r="AE4895">
        <f>+VLOOKUP(T4895,Tabla1[],5,0)</f>
        <v>0</v>
      </c>
      <c r="AF4895">
        <f t="shared" si="76"/>
        <v>6</v>
      </c>
    </row>
    <row r="4896" spans="1:32" x14ac:dyDescent="0.25">
      <c r="A4896">
        <v>101317</v>
      </c>
      <c r="B4896" t="s">
        <v>4032</v>
      </c>
      <c r="C4896" t="s">
        <v>75</v>
      </c>
      <c r="D4896">
        <v>0</v>
      </c>
      <c r="F4896" t="s">
        <v>5856</v>
      </c>
      <c r="G4896" t="s">
        <v>310</v>
      </c>
      <c r="H4896" t="s">
        <v>9594</v>
      </c>
      <c r="I4896" t="s">
        <v>9595</v>
      </c>
      <c r="J4896" t="s">
        <v>9596</v>
      </c>
      <c r="K4896" t="s">
        <v>9597</v>
      </c>
      <c r="L4896" t="s">
        <v>37</v>
      </c>
      <c r="M4896" t="s">
        <v>5948</v>
      </c>
      <c r="N4896" t="s">
        <v>8405</v>
      </c>
      <c r="O4896" t="s">
        <v>9598</v>
      </c>
      <c r="P4896" t="s">
        <v>9440</v>
      </c>
      <c r="Q4896" t="s">
        <v>9599</v>
      </c>
      <c r="R4896" t="s">
        <v>43</v>
      </c>
      <c r="S4896" t="s">
        <v>88</v>
      </c>
      <c r="T4896" t="s">
        <v>91</v>
      </c>
      <c r="U4896" t="s">
        <v>92</v>
      </c>
      <c r="W4896" t="s">
        <v>93</v>
      </c>
      <c r="X4896">
        <v>1</v>
      </c>
      <c r="Y4896">
        <v>4290</v>
      </c>
      <c r="Z4896">
        <v>2500</v>
      </c>
      <c r="AA4896">
        <v>0</v>
      </c>
      <c r="AB4896">
        <v>6357234</v>
      </c>
      <c r="AC4896" t="s">
        <v>47</v>
      </c>
      <c r="AD4896" t="str">
        <f>+VLOOKUP(T4896,items!$A$2:$D$1255,4,0)</f>
        <v>FLEXIGLASS</v>
      </c>
      <c r="AE4896">
        <f>+VLOOKUP(T4896,Tabla1[],5,0)</f>
        <v>0</v>
      </c>
      <c r="AF4896">
        <f t="shared" si="76"/>
        <v>6</v>
      </c>
    </row>
    <row r="4897" spans="1:32" x14ac:dyDescent="0.25">
      <c r="A4897">
        <v>101317</v>
      </c>
      <c r="B4897" t="s">
        <v>4032</v>
      </c>
      <c r="C4897" t="s">
        <v>75</v>
      </c>
      <c r="D4897">
        <v>0</v>
      </c>
      <c r="F4897" t="s">
        <v>5856</v>
      </c>
      <c r="G4897" t="s">
        <v>310</v>
      </c>
      <c r="H4897" t="s">
        <v>9594</v>
      </c>
      <c r="I4897" t="s">
        <v>9595</v>
      </c>
      <c r="J4897" t="s">
        <v>9596</v>
      </c>
      <c r="K4897" t="s">
        <v>9597</v>
      </c>
      <c r="L4897" t="s">
        <v>37</v>
      </c>
      <c r="M4897" t="s">
        <v>5948</v>
      </c>
      <c r="N4897" t="s">
        <v>8405</v>
      </c>
      <c r="O4897" t="s">
        <v>9598</v>
      </c>
      <c r="P4897" t="s">
        <v>9440</v>
      </c>
      <c r="Q4897" t="s">
        <v>9599</v>
      </c>
      <c r="R4897" t="s">
        <v>43</v>
      </c>
      <c r="S4897" t="s">
        <v>88</v>
      </c>
      <c r="T4897" t="s">
        <v>91</v>
      </c>
      <c r="U4897" t="s">
        <v>92</v>
      </c>
      <c r="W4897" t="s">
        <v>93</v>
      </c>
      <c r="X4897">
        <v>1</v>
      </c>
      <c r="Y4897">
        <v>5140</v>
      </c>
      <c r="Z4897">
        <v>2500</v>
      </c>
      <c r="AA4897">
        <v>0</v>
      </c>
      <c r="AB4897">
        <v>17482395</v>
      </c>
      <c r="AC4897" t="s">
        <v>47</v>
      </c>
      <c r="AD4897" t="str">
        <f>+VLOOKUP(T4897,items!$A$2:$D$1255,4,0)</f>
        <v>FLEXIGLASS</v>
      </c>
      <c r="AE4897">
        <f>+VLOOKUP(T4897,Tabla1[],5,0)</f>
        <v>0</v>
      </c>
      <c r="AF4897">
        <f t="shared" si="76"/>
        <v>6</v>
      </c>
    </row>
    <row r="4898" spans="1:32" x14ac:dyDescent="0.25">
      <c r="A4898">
        <v>101317</v>
      </c>
      <c r="B4898" t="s">
        <v>4032</v>
      </c>
      <c r="C4898" t="s">
        <v>75</v>
      </c>
      <c r="D4898">
        <v>0</v>
      </c>
      <c r="F4898" t="s">
        <v>5856</v>
      </c>
      <c r="G4898" t="s">
        <v>310</v>
      </c>
      <c r="H4898" t="s">
        <v>9594</v>
      </c>
      <c r="I4898" t="s">
        <v>9595</v>
      </c>
      <c r="J4898" t="s">
        <v>9596</v>
      </c>
      <c r="K4898" t="s">
        <v>9597</v>
      </c>
      <c r="L4898" t="s">
        <v>37</v>
      </c>
      <c r="M4898" t="s">
        <v>5948</v>
      </c>
      <c r="N4898" t="s">
        <v>8405</v>
      </c>
      <c r="O4898" t="s">
        <v>9598</v>
      </c>
      <c r="P4898" t="s">
        <v>9440</v>
      </c>
      <c r="Q4898" t="s">
        <v>9599</v>
      </c>
      <c r="R4898" t="s">
        <v>43</v>
      </c>
      <c r="S4898" t="s">
        <v>88</v>
      </c>
      <c r="T4898" t="s">
        <v>9600</v>
      </c>
      <c r="U4898" t="s">
        <v>9601</v>
      </c>
      <c r="W4898" t="s">
        <v>93</v>
      </c>
      <c r="X4898">
        <v>10</v>
      </c>
      <c r="Y4898">
        <v>0</v>
      </c>
      <c r="Z4898">
        <v>0</v>
      </c>
      <c r="AA4898">
        <v>0</v>
      </c>
      <c r="AB4898">
        <v>3477140</v>
      </c>
      <c r="AC4898" t="s">
        <v>47</v>
      </c>
      <c r="AD4898">
        <f>+VLOOKUP(T4898,items!$A$2:$D$1255,4,0)</f>
        <v>0</v>
      </c>
      <c r="AE4898">
        <f>+VLOOKUP(T4898,Tabla1[],5,0)</f>
        <v>0</v>
      </c>
      <c r="AF4898">
        <f t="shared" si="76"/>
        <v>6</v>
      </c>
    </row>
    <row r="4899" spans="1:32" x14ac:dyDescent="0.25">
      <c r="A4899">
        <v>101317</v>
      </c>
      <c r="B4899" t="s">
        <v>4032</v>
      </c>
      <c r="C4899" t="s">
        <v>75</v>
      </c>
      <c r="D4899">
        <v>0</v>
      </c>
      <c r="F4899" t="s">
        <v>5856</v>
      </c>
      <c r="G4899" t="s">
        <v>310</v>
      </c>
      <c r="H4899" t="s">
        <v>9594</v>
      </c>
      <c r="I4899" t="s">
        <v>9595</v>
      </c>
      <c r="J4899" t="s">
        <v>9596</v>
      </c>
      <c r="K4899" t="s">
        <v>9597</v>
      </c>
      <c r="L4899" t="s">
        <v>37</v>
      </c>
      <c r="M4899" t="s">
        <v>5948</v>
      </c>
      <c r="N4899" t="s">
        <v>8405</v>
      </c>
      <c r="O4899" t="s">
        <v>9598</v>
      </c>
      <c r="P4899" t="s">
        <v>9440</v>
      </c>
      <c r="Q4899" t="s">
        <v>9599</v>
      </c>
      <c r="R4899" t="s">
        <v>43</v>
      </c>
      <c r="S4899" t="s">
        <v>88</v>
      </c>
      <c r="T4899" t="s">
        <v>9602</v>
      </c>
      <c r="U4899" t="s">
        <v>9603</v>
      </c>
      <c r="W4899" t="s">
        <v>93</v>
      </c>
      <c r="X4899">
        <v>1</v>
      </c>
      <c r="Y4899">
        <v>5485</v>
      </c>
      <c r="Z4899">
        <v>2500</v>
      </c>
      <c r="AA4899">
        <v>0</v>
      </c>
      <c r="AB4899">
        <v>2326898</v>
      </c>
      <c r="AC4899" t="s">
        <v>47</v>
      </c>
      <c r="AD4899">
        <f>+VLOOKUP(T4899,items!$A$2:$D$1255,4,0)</f>
        <v>0</v>
      </c>
      <c r="AE4899">
        <f>+VLOOKUP(T4899,Tabla1[],5,0)</f>
        <v>0</v>
      </c>
      <c r="AF4899">
        <f t="shared" si="76"/>
        <v>6</v>
      </c>
    </row>
    <row r="4900" spans="1:32" x14ac:dyDescent="0.25">
      <c r="A4900">
        <v>101317</v>
      </c>
      <c r="B4900" t="s">
        <v>4032</v>
      </c>
      <c r="C4900" t="s">
        <v>75</v>
      </c>
      <c r="D4900">
        <v>0</v>
      </c>
      <c r="F4900" t="s">
        <v>5856</v>
      </c>
      <c r="G4900" t="s">
        <v>310</v>
      </c>
      <c r="H4900" t="s">
        <v>9594</v>
      </c>
      <c r="I4900" t="s">
        <v>9595</v>
      </c>
      <c r="J4900" t="s">
        <v>9596</v>
      </c>
      <c r="K4900" t="s">
        <v>9597</v>
      </c>
      <c r="L4900" t="s">
        <v>37</v>
      </c>
      <c r="M4900" t="s">
        <v>5948</v>
      </c>
      <c r="N4900" t="s">
        <v>8405</v>
      </c>
      <c r="O4900" t="s">
        <v>9598</v>
      </c>
      <c r="P4900" t="s">
        <v>9440</v>
      </c>
      <c r="Q4900" t="s">
        <v>9599</v>
      </c>
      <c r="R4900" t="s">
        <v>43</v>
      </c>
      <c r="S4900" t="s">
        <v>88</v>
      </c>
      <c r="T4900" t="s">
        <v>9602</v>
      </c>
      <c r="U4900" t="s">
        <v>9603</v>
      </c>
      <c r="W4900" t="s">
        <v>93</v>
      </c>
      <c r="X4900">
        <v>1</v>
      </c>
      <c r="Y4900">
        <v>4280</v>
      </c>
      <c r="Z4900">
        <v>2500</v>
      </c>
      <c r="AA4900">
        <v>0</v>
      </c>
      <c r="AB4900">
        <v>1927493</v>
      </c>
      <c r="AC4900" t="s">
        <v>47</v>
      </c>
      <c r="AD4900">
        <f>+VLOOKUP(T4900,items!$A$2:$D$1255,4,0)</f>
        <v>0</v>
      </c>
      <c r="AE4900">
        <f>+VLOOKUP(T4900,Tabla1[],5,0)</f>
        <v>0</v>
      </c>
      <c r="AF4900">
        <f t="shared" si="76"/>
        <v>6</v>
      </c>
    </row>
    <row r="4901" spans="1:32" x14ac:dyDescent="0.25">
      <c r="A4901">
        <v>101317</v>
      </c>
      <c r="B4901" t="s">
        <v>4032</v>
      </c>
      <c r="C4901" t="s">
        <v>75</v>
      </c>
      <c r="D4901">
        <v>0</v>
      </c>
      <c r="F4901" t="s">
        <v>5856</v>
      </c>
      <c r="G4901" t="s">
        <v>310</v>
      </c>
      <c r="H4901" t="s">
        <v>9594</v>
      </c>
      <c r="I4901" t="s">
        <v>9595</v>
      </c>
      <c r="J4901" t="s">
        <v>9596</v>
      </c>
      <c r="K4901" t="s">
        <v>9597</v>
      </c>
      <c r="L4901" t="s">
        <v>37</v>
      </c>
      <c r="M4901" t="s">
        <v>5948</v>
      </c>
      <c r="N4901" t="s">
        <v>8405</v>
      </c>
      <c r="O4901" t="s">
        <v>9598</v>
      </c>
      <c r="P4901" t="s">
        <v>9440</v>
      </c>
      <c r="Q4901" t="s">
        <v>9599</v>
      </c>
      <c r="R4901" t="s">
        <v>43</v>
      </c>
      <c r="S4901" t="s">
        <v>88</v>
      </c>
      <c r="T4901" t="s">
        <v>9602</v>
      </c>
      <c r="U4901" t="s">
        <v>9603</v>
      </c>
      <c r="W4901" t="s">
        <v>93</v>
      </c>
      <c r="X4901">
        <v>1</v>
      </c>
      <c r="Y4901">
        <v>4290</v>
      </c>
      <c r="Z4901">
        <v>2500</v>
      </c>
      <c r="AA4901">
        <v>0</v>
      </c>
      <c r="AB4901">
        <v>1927493</v>
      </c>
      <c r="AC4901" t="s">
        <v>47</v>
      </c>
      <c r="AD4901">
        <f>+VLOOKUP(T4901,items!$A$2:$D$1255,4,0)</f>
        <v>0</v>
      </c>
      <c r="AE4901">
        <f>+VLOOKUP(T4901,Tabla1[],5,0)</f>
        <v>0</v>
      </c>
      <c r="AF4901">
        <f t="shared" si="76"/>
        <v>6</v>
      </c>
    </row>
    <row r="4902" spans="1:32" x14ac:dyDescent="0.25">
      <c r="A4902">
        <v>101317</v>
      </c>
      <c r="B4902" t="s">
        <v>4032</v>
      </c>
      <c r="C4902" t="s">
        <v>75</v>
      </c>
      <c r="D4902">
        <v>0</v>
      </c>
      <c r="F4902" t="s">
        <v>5856</v>
      </c>
      <c r="G4902" t="s">
        <v>310</v>
      </c>
      <c r="H4902" t="s">
        <v>9594</v>
      </c>
      <c r="I4902" t="s">
        <v>9595</v>
      </c>
      <c r="J4902" t="s">
        <v>9596</v>
      </c>
      <c r="K4902" t="s">
        <v>9597</v>
      </c>
      <c r="L4902" t="s">
        <v>37</v>
      </c>
      <c r="M4902" t="s">
        <v>5948</v>
      </c>
      <c r="N4902" t="s">
        <v>8405</v>
      </c>
      <c r="O4902" t="s">
        <v>9598</v>
      </c>
      <c r="P4902" t="s">
        <v>9440</v>
      </c>
      <c r="Q4902" t="s">
        <v>9599</v>
      </c>
      <c r="R4902" t="s">
        <v>43</v>
      </c>
      <c r="S4902" t="s">
        <v>88</v>
      </c>
      <c r="T4902" t="s">
        <v>9602</v>
      </c>
      <c r="U4902" t="s">
        <v>9603</v>
      </c>
      <c r="W4902" t="s">
        <v>93</v>
      </c>
      <c r="X4902">
        <v>1</v>
      </c>
      <c r="Y4902">
        <v>5140</v>
      </c>
      <c r="Z4902">
        <v>2500</v>
      </c>
      <c r="AA4902">
        <v>0</v>
      </c>
      <c r="AB4902">
        <v>2326898</v>
      </c>
      <c r="AC4902" t="s">
        <v>47</v>
      </c>
      <c r="AD4902">
        <f>+VLOOKUP(T4902,items!$A$2:$D$1255,4,0)</f>
        <v>0</v>
      </c>
      <c r="AE4902">
        <f>+VLOOKUP(T4902,Tabla1[],5,0)</f>
        <v>0</v>
      </c>
      <c r="AF4902">
        <f t="shared" si="76"/>
        <v>6</v>
      </c>
    </row>
    <row r="4903" spans="1:32" x14ac:dyDescent="0.25">
      <c r="A4903">
        <v>101317</v>
      </c>
      <c r="B4903" t="s">
        <v>4032</v>
      </c>
      <c r="C4903" t="s">
        <v>75</v>
      </c>
      <c r="D4903">
        <v>0</v>
      </c>
      <c r="F4903" t="s">
        <v>5856</v>
      </c>
      <c r="G4903" t="s">
        <v>310</v>
      </c>
      <c r="H4903" t="s">
        <v>9594</v>
      </c>
      <c r="I4903" t="s">
        <v>9595</v>
      </c>
      <c r="J4903" t="s">
        <v>9596</v>
      </c>
      <c r="K4903" t="s">
        <v>9597</v>
      </c>
      <c r="L4903" t="s">
        <v>37</v>
      </c>
      <c r="M4903" t="s">
        <v>5948</v>
      </c>
      <c r="N4903" t="s">
        <v>8405</v>
      </c>
      <c r="O4903" t="s">
        <v>9598</v>
      </c>
      <c r="P4903" t="s">
        <v>9440</v>
      </c>
      <c r="Q4903" t="s">
        <v>9599</v>
      </c>
      <c r="R4903" t="s">
        <v>43</v>
      </c>
      <c r="S4903" t="s">
        <v>88</v>
      </c>
      <c r="T4903" t="s">
        <v>94</v>
      </c>
      <c r="U4903" t="s">
        <v>95</v>
      </c>
      <c r="X4903">
        <v>15</v>
      </c>
      <c r="Y4903">
        <v>0</v>
      </c>
      <c r="Z4903">
        <v>0</v>
      </c>
      <c r="AA4903">
        <v>0</v>
      </c>
      <c r="AB4903">
        <v>1500000</v>
      </c>
      <c r="AC4903" t="s">
        <v>47</v>
      </c>
      <c r="AD4903" t="e">
        <f>+VLOOKUP(T4903,items!$A$2:$D$1255,4,0)</f>
        <v>#N/A</v>
      </c>
      <c r="AE4903" t="e">
        <f>+VLOOKUP(T4903,Tabla1[],5,0)</f>
        <v>#N/A</v>
      </c>
      <c r="AF4903">
        <f t="shared" si="76"/>
        <v>6</v>
      </c>
    </row>
    <row r="4904" spans="1:32" x14ac:dyDescent="0.25">
      <c r="A4904">
        <v>101317</v>
      </c>
      <c r="B4904" t="s">
        <v>4032</v>
      </c>
      <c r="C4904" t="s">
        <v>75</v>
      </c>
      <c r="D4904">
        <v>0</v>
      </c>
      <c r="F4904" t="s">
        <v>5856</v>
      </c>
      <c r="G4904" t="s">
        <v>310</v>
      </c>
      <c r="H4904" t="s">
        <v>9594</v>
      </c>
      <c r="I4904" t="s">
        <v>9595</v>
      </c>
      <c r="J4904" t="s">
        <v>9596</v>
      </c>
      <c r="K4904" t="s">
        <v>9597</v>
      </c>
      <c r="L4904" t="s">
        <v>37</v>
      </c>
      <c r="M4904" t="s">
        <v>5948</v>
      </c>
      <c r="N4904" t="s">
        <v>8405</v>
      </c>
      <c r="O4904" t="s">
        <v>9598</v>
      </c>
      <c r="P4904" t="s">
        <v>9440</v>
      </c>
      <c r="Q4904" t="s">
        <v>9599</v>
      </c>
      <c r="R4904" t="s">
        <v>43</v>
      </c>
      <c r="S4904" t="s">
        <v>88</v>
      </c>
      <c r="T4904" t="s">
        <v>94</v>
      </c>
      <c r="U4904" t="s">
        <v>95</v>
      </c>
      <c r="X4904">
        <v>1</v>
      </c>
      <c r="Y4904">
        <v>0</v>
      </c>
      <c r="Z4904">
        <v>0</v>
      </c>
      <c r="AA4904">
        <v>0</v>
      </c>
      <c r="AB4904">
        <v>1800000</v>
      </c>
      <c r="AC4904" t="s">
        <v>47</v>
      </c>
      <c r="AD4904" t="e">
        <f>+VLOOKUP(T4904,items!$A$2:$D$1255,4,0)</f>
        <v>#N/A</v>
      </c>
      <c r="AE4904" t="e">
        <f>+VLOOKUP(T4904,Tabla1[],5,0)</f>
        <v>#N/A</v>
      </c>
      <c r="AF4904">
        <f t="shared" si="76"/>
        <v>6</v>
      </c>
    </row>
    <row r="4905" spans="1:32" x14ac:dyDescent="0.25">
      <c r="A4905">
        <v>101317</v>
      </c>
      <c r="B4905" t="s">
        <v>4032</v>
      </c>
      <c r="C4905" t="s">
        <v>75</v>
      </c>
      <c r="D4905">
        <v>0</v>
      </c>
      <c r="F4905" t="s">
        <v>5856</v>
      </c>
      <c r="G4905" t="s">
        <v>310</v>
      </c>
      <c r="H4905" t="s">
        <v>9594</v>
      </c>
      <c r="I4905" t="s">
        <v>9595</v>
      </c>
      <c r="J4905" t="s">
        <v>9596</v>
      </c>
      <c r="K4905" t="s">
        <v>9597</v>
      </c>
      <c r="L4905" t="s">
        <v>37</v>
      </c>
      <c r="M4905" t="s">
        <v>5948</v>
      </c>
      <c r="N4905" t="s">
        <v>8405</v>
      </c>
      <c r="O4905" t="s">
        <v>9598</v>
      </c>
      <c r="P4905" t="s">
        <v>9440</v>
      </c>
      <c r="Q4905" t="s">
        <v>9599</v>
      </c>
      <c r="R4905" t="s">
        <v>43</v>
      </c>
      <c r="S4905" t="s">
        <v>88</v>
      </c>
      <c r="T4905" t="s">
        <v>94</v>
      </c>
      <c r="U4905" t="s">
        <v>95</v>
      </c>
      <c r="X4905">
        <v>1</v>
      </c>
      <c r="Y4905">
        <v>0</v>
      </c>
      <c r="Z4905">
        <v>0</v>
      </c>
      <c r="AA4905">
        <v>0</v>
      </c>
      <c r="AB4905">
        <v>2000000</v>
      </c>
      <c r="AC4905" t="s">
        <v>47</v>
      </c>
      <c r="AD4905" t="e">
        <f>+VLOOKUP(T4905,items!$A$2:$D$1255,4,0)</f>
        <v>#N/A</v>
      </c>
      <c r="AE4905" t="e">
        <f>+VLOOKUP(T4905,Tabla1[],5,0)</f>
        <v>#N/A</v>
      </c>
      <c r="AF4905">
        <f t="shared" si="76"/>
        <v>6</v>
      </c>
    </row>
    <row r="4906" spans="1:32" x14ac:dyDescent="0.25">
      <c r="A4906">
        <v>101317</v>
      </c>
      <c r="B4906" t="s">
        <v>4032</v>
      </c>
      <c r="C4906" t="s">
        <v>75</v>
      </c>
      <c r="D4906">
        <v>0</v>
      </c>
      <c r="F4906" t="s">
        <v>5856</v>
      </c>
      <c r="G4906" t="s">
        <v>310</v>
      </c>
      <c r="H4906" t="s">
        <v>9594</v>
      </c>
      <c r="I4906" t="s">
        <v>9595</v>
      </c>
      <c r="J4906" t="s">
        <v>9596</v>
      </c>
      <c r="K4906" t="s">
        <v>9597</v>
      </c>
      <c r="L4906" t="s">
        <v>37</v>
      </c>
      <c r="M4906" t="s">
        <v>5948</v>
      </c>
      <c r="N4906" t="s">
        <v>8405</v>
      </c>
      <c r="O4906" t="s">
        <v>9598</v>
      </c>
      <c r="P4906" t="s">
        <v>9440</v>
      </c>
      <c r="Q4906" t="s">
        <v>9599</v>
      </c>
      <c r="R4906" t="s">
        <v>43</v>
      </c>
      <c r="S4906" t="s">
        <v>88</v>
      </c>
      <c r="T4906" t="s">
        <v>331</v>
      </c>
      <c r="U4906" t="s">
        <v>332</v>
      </c>
      <c r="X4906">
        <v>6</v>
      </c>
      <c r="Y4906">
        <v>0</v>
      </c>
      <c r="Z4906">
        <v>0</v>
      </c>
      <c r="AA4906">
        <v>0</v>
      </c>
      <c r="AB4906">
        <v>2340000</v>
      </c>
      <c r="AC4906" t="s">
        <v>47</v>
      </c>
      <c r="AD4906" t="e">
        <f>+VLOOKUP(T4906,items!$A$2:$D$1255,4,0)</f>
        <v>#N/A</v>
      </c>
      <c r="AE4906" t="e">
        <f>+VLOOKUP(T4906,Tabla1[],5,0)</f>
        <v>#N/A</v>
      </c>
      <c r="AF4906">
        <f t="shared" si="76"/>
        <v>6</v>
      </c>
    </row>
    <row r="4907" spans="1:32" x14ac:dyDescent="0.25">
      <c r="A4907">
        <v>101317</v>
      </c>
      <c r="B4907" t="s">
        <v>4032</v>
      </c>
      <c r="C4907" t="s">
        <v>75</v>
      </c>
      <c r="D4907">
        <v>0</v>
      </c>
      <c r="F4907" t="s">
        <v>5856</v>
      </c>
      <c r="G4907" t="s">
        <v>310</v>
      </c>
      <c r="H4907" t="s">
        <v>9594</v>
      </c>
      <c r="I4907" t="s">
        <v>9595</v>
      </c>
      <c r="J4907" t="s">
        <v>9596</v>
      </c>
      <c r="K4907" t="s">
        <v>9597</v>
      </c>
      <c r="L4907" t="s">
        <v>37</v>
      </c>
      <c r="M4907" t="s">
        <v>5948</v>
      </c>
      <c r="N4907" t="s">
        <v>8405</v>
      </c>
      <c r="O4907" t="s">
        <v>9598</v>
      </c>
      <c r="P4907" t="s">
        <v>9440</v>
      </c>
      <c r="Q4907" t="s">
        <v>9599</v>
      </c>
      <c r="R4907" t="s">
        <v>43</v>
      </c>
      <c r="S4907" t="s">
        <v>88</v>
      </c>
      <c r="T4907" t="s">
        <v>618</v>
      </c>
      <c r="U4907" t="s">
        <v>619</v>
      </c>
      <c r="X4907">
        <v>1</v>
      </c>
      <c r="Y4907">
        <v>0</v>
      </c>
      <c r="Z4907">
        <v>0</v>
      </c>
      <c r="AA4907">
        <v>0</v>
      </c>
      <c r="AB4907">
        <v>1100000</v>
      </c>
      <c r="AC4907" t="s">
        <v>47</v>
      </c>
      <c r="AD4907">
        <f>+VLOOKUP(T4907,items!$A$2:$D$1255,4,0)</f>
        <v>0</v>
      </c>
      <c r="AE4907">
        <f>+VLOOKUP(T4907,Tabla1[],5,0)</f>
        <v>0</v>
      </c>
      <c r="AF4907">
        <f t="shared" si="76"/>
        <v>6</v>
      </c>
    </row>
    <row r="4908" spans="1:32" x14ac:dyDescent="0.25">
      <c r="A4908">
        <v>101320</v>
      </c>
      <c r="B4908" t="s">
        <v>3539</v>
      </c>
      <c r="C4908" t="s">
        <v>75</v>
      </c>
      <c r="D4908">
        <v>0</v>
      </c>
      <c r="F4908" t="s">
        <v>5856</v>
      </c>
      <c r="G4908" t="s">
        <v>5856</v>
      </c>
      <c r="H4908" t="s">
        <v>9604</v>
      </c>
      <c r="I4908" t="s">
        <v>37</v>
      </c>
      <c r="J4908" t="s">
        <v>9605</v>
      </c>
      <c r="K4908" t="s">
        <v>9606</v>
      </c>
      <c r="L4908" t="s">
        <v>37</v>
      </c>
      <c r="M4908" t="s">
        <v>7384</v>
      </c>
      <c r="N4908" t="s">
        <v>7384</v>
      </c>
      <c r="O4908" t="s">
        <v>8032</v>
      </c>
      <c r="P4908" t="s">
        <v>611</v>
      </c>
      <c r="Q4908" t="s">
        <v>611</v>
      </c>
      <c r="R4908" t="s">
        <v>127</v>
      </c>
      <c r="S4908" t="s">
        <v>164</v>
      </c>
      <c r="T4908" t="s">
        <v>5720</v>
      </c>
      <c r="U4908" t="s">
        <v>859</v>
      </c>
      <c r="X4908">
        <v>9</v>
      </c>
      <c r="Y4908">
        <v>0</v>
      </c>
      <c r="Z4908">
        <v>0</v>
      </c>
      <c r="AA4908">
        <v>0</v>
      </c>
      <c r="AB4908">
        <v>473400</v>
      </c>
      <c r="AC4908" t="s">
        <v>47</v>
      </c>
      <c r="AD4908">
        <f>+VLOOKUP(T4908,items!$A$2:$D$1255,4,0)</f>
        <v>0</v>
      </c>
      <c r="AE4908">
        <f>+VLOOKUP(T4908,Tabla1[],5,0)</f>
        <v>0</v>
      </c>
      <c r="AF4908">
        <f t="shared" si="76"/>
        <v>2</v>
      </c>
    </row>
    <row r="4909" spans="1:32" x14ac:dyDescent="0.25">
      <c r="A4909">
        <v>101330</v>
      </c>
      <c r="B4909" t="s">
        <v>9607</v>
      </c>
      <c r="C4909" t="s">
        <v>33</v>
      </c>
      <c r="D4909">
        <v>0</v>
      </c>
      <c r="F4909" t="s">
        <v>5856</v>
      </c>
      <c r="G4909" t="s">
        <v>5856</v>
      </c>
      <c r="H4909" t="s">
        <v>9608</v>
      </c>
      <c r="I4909" t="s">
        <v>37</v>
      </c>
      <c r="J4909" t="s">
        <v>9609</v>
      </c>
      <c r="K4909" t="s">
        <v>9610</v>
      </c>
      <c r="L4909" t="s">
        <v>9611</v>
      </c>
      <c r="M4909" t="s">
        <v>610</v>
      </c>
      <c r="N4909" t="s">
        <v>610</v>
      </c>
      <c r="O4909" t="s">
        <v>8689</v>
      </c>
      <c r="P4909" t="s">
        <v>760</v>
      </c>
      <c r="Q4909" t="s">
        <v>7466</v>
      </c>
      <c r="R4909" t="s">
        <v>127</v>
      </c>
      <c r="S4909" t="s">
        <v>44</v>
      </c>
      <c r="T4909" t="s">
        <v>2014</v>
      </c>
      <c r="U4909" t="s">
        <v>2015</v>
      </c>
      <c r="W4909" t="s">
        <v>117</v>
      </c>
      <c r="X4909">
        <v>1</v>
      </c>
      <c r="Y4909">
        <v>0</v>
      </c>
      <c r="Z4909">
        <v>0</v>
      </c>
      <c r="AA4909">
        <v>0</v>
      </c>
      <c r="AB4909">
        <v>1110000</v>
      </c>
      <c r="AC4909" t="s">
        <v>47</v>
      </c>
      <c r="AD4909" t="str">
        <f>+VLOOKUP(T4909,items!$A$2:$D$1255,4,0)</f>
        <v>MUEBLES</v>
      </c>
      <c r="AE4909">
        <f>+VLOOKUP(T4909,Tabla1[],5,0)</f>
        <v>0</v>
      </c>
      <c r="AF4909">
        <f t="shared" si="76"/>
        <v>3</v>
      </c>
    </row>
    <row r="4910" spans="1:32" x14ac:dyDescent="0.25">
      <c r="A4910">
        <v>101330</v>
      </c>
      <c r="B4910" t="s">
        <v>9607</v>
      </c>
      <c r="C4910" t="s">
        <v>33</v>
      </c>
      <c r="D4910">
        <v>0</v>
      </c>
      <c r="F4910" t="s">
        <v>5856</v>
      </c>
      <c r="G4910" t="s">
        <v>5856</v>
      </c>
      <c r="H4910" t="s">
        <v>9608</v>
      </c>
      <c r="I4910" t="s">
        <v>37</v>
      </c>
      <c r="J4910" t="s">
        <v>9609</v>
      </c>
      <c r="K4910" t="s">
        <v>9610</v>
      </c>
      <c r="L4910" t="s">
        <v>9611</v>
      </c>
      <c r="M4910" t="s">
        <v>610</v>
      </c>
      <c r="N4910" t="s">
        <v>610</v>
      </c>
      <c r="O4910" t="s">
        <v>8689</v>
      </c>
      <c r="P4910" t="s">
        <v>760</v>
      </c>
      <c r="Q4910" t="s">
        <v>7466</v>
      </c>
      <c r="R4910" t="s">
        <v>127</v>
      </c>
      <c r="S4910" t="s">
        <v>44</v>
      </c>
      <c r="T4910" t="s">
        <v>65</v>
      </c>
      <c r="U4910" t="s">
        <v>66</v>
      </c>
      <c r="W4910" t="s">
        <v>117</v>
      </c>
      <c r="X4910">
        <v>1</v>
      </c>
      <c r="Y4910">
        <v>0</v>
      </c>
      <c r="Z4910">
        <v>0</v>
      </c>
      <c r="AA4910">
        <v>0</v>
      </c>
      <c r="AB4910">
        <v>1547788</v>
      </c>
      <c r="AC4910" t="s">
        <v>47</v>
      </c>
      <c r="AD4910" t="str">
        <f>+VLOOKUP(T4910,items!$A$2:$D$1255,4,0)</f>
        <v>MUEBLES</v>
      </c>
      <c r="AE4910">
        <f>+VLOOKUP(T4910,Tabla1[],5,0)</f>
        <v>0</v>
      </c>
      <c r="AF4910">
        <f t="shared" si="76"/>
        <v>3</v>
      </c>
    </row>
    <row r="4911" spans="1:32" x14ac:dyDescent="0.25">
      <c r="A4911">
        <v>101330</v>
      </c>
      <c r="B4911" t="s">
        <v>9607</v>
      </c>
      <c r="C4911" t="s">
        <v>33</v>
      </c>
      <c r="D4911">
        <v>0</v>
      </c>
      <c r="F4911" t="s">
        <v>5856</v>
      </c>
      <c r="G4911" t="s">
        <v>5856</v>
      </c>
      <c r="H4911" t="s">
        <v>9608</v>
      </c>
      <c r="I4911" t="s">
        <v>37</v>
      </c>
      <c r="J4911" t="s">
        <v>9609</v>
      </c>
      <c r="K4911" t="s">
        <v>9610</v>
      </c>
      <c r="L4911" t="s">
        <v>9611</v>
      </c>
      <c r="M4911" t="s">
        <v>610</v>
      </c>
      <c r="N4911" t="s">
        <v>610</v>
      </c>
      <c r="O4911" t="s">
        <v>8689</v>
      </c>
      <c r="P4911" t="s">
        <v>760</v>
      </c>
      <c r="Q4911" t="s">
        <v>7466</v>
      </c>
      <c r="R4911" t="s">
        <v>127</v>
      </c>
      <c r="S4911" t="s">
        <v>44</v>
      </c>
      <c r="T4911" t="s">
        <v>68</v>
      </c>
      <c r="U4911" t="s">
        <v>3081</v>
      </c>
      <c r="V4911" t="s">
        <v>958</v>
      </c>
      <c r="W4911" t="s">
        <v>117</v>
      </c>
      <c r="X4911">
        <v>2</v>
      </c>
      <c r="Y4911">
        <v>0</v>
      </c>
      <c r="Z4911">
        <v>0</v>
      </c>
      <c r="AA4911">
        <v>0</v>
      </c>
      <c r="AB4911">
        <v>10974842</v>
      </c>
      <c r="AC4911" t="s">
        <v>47</v>
      </c>
      <c r="AD4911" t="str">
        <f>+VLOOKUP(T4911,items!$A$2:$D$1255,4,0)</f>
        <v>MUEBLES</v>
      </c>
      <c r="AE4911">
        <f>+VLOOKUP(T4911,Tabla1[],5,0)</f>
        <v>0</v>
      </c>
      <c r="AF4911">
        <f t="shared" si="76"/>
        <v>3</v>
      </c>
    </row>
    <row r="4912" spans="1:32" x14ac:dyDescent="0.25">
      <c r="A4912">
        <v>101330</v>
      </c>
      <c r="B4912" t="s">
        <v>9607</v>
      </c>
      <c r="C4912" t="s">
        <v>33</v>
      </c>
      <c r="D4912">
        <v>0</v>
      </c>
      <c r="F4912" t="s">
        <v>5856</v>
      </c>
      <c r="G4912" t="s">
        <v>5856</v>
      </c>
      <c r="H4912" t="s">
        <v>9608</v>
      </c>
      <c r="I4912" t="s">
        <v>37</v>
      </c>
      <c r="J4912" t="s">
        <v>9609</v>
      </c>
      <c r="K4912" t="s">
        <v>9610</v>
      </c>
      <c r="L4912" t="s">
        <v>9611</v>
      </c>
      <c r="M4912" t="s">
        <v>610</v>
      </c>
      <c r="N4912" t="s">
        <v>610</v>
      </c>
      <c r="O4912" t="s">
        <v>8689</v>
      </c>
      <c r="P4912" t="s">
        <v>760</v>
      </c>
      <c r="Q4912" t="s">
        <v>7466</v>
      </c>
      <c r="R4912" t="s">
        <v>127</v>
      </c>
      <c r="S4912" t="s">
        <v>44</v>
      </c>
      <c r="T4912" t="s">
        <v>70</v>
      </c>
      <c r="U4912" t="s">
        <v>3082</v>
      </c>
      <c r="V4912" t="s">
        <v>958</v>
      </c>
      <c r="W4912" t="s">
        <v>117</v>
      </c>
      <c r="X4912">
        <v>2</v>
      </c>
      <c r="Y4912">
        <v>0</v>
      </c>
      <c r="Z4912">
        <v>0</v>
      </c>
      <c r="AA4912">
        <v>0</v>
      </c>
      <c r="AB4912">
        <v>6230228</v>
      </c>
      <c r="AC4912" t="s">
        <v>47</v>
      </c>
      <c r="AD4912" t="str">
        <f>+VLOOKUP(T4912,items!$A$2:$D$1255,4,0)</f>
        <v>MUEBLES</v>
      </c>
      <c r="AE4912">
        <f>+VLOOKUP(T4912,Tabla1[],5,0)</f>
        <v>0</v>
      </c>
      <c r="AF4912">
        <f t="shared" si="76"/>
        <v>3</v>
      </c>
    </row>
    <row r="4913" spans="1:32" x14ac:dyDescent="0.25">
      <c r="A4913">
        <v>101330</v>
      </c>
      <c r="B4913" t="s">
        <v>9607</v>
      </c>
      <c r="C4913" t="s">
        <v>33</v>
      </c>
      <c r="D4913">
        <v>0</v>
      </c>
      <c r="F4913" t="s">
        <v>5856</v>
      </c>
      <c r="G4913" t="s">
        <v>5856</v>
      </c>
      <c r="H4913" t="s">
        <v>9608</v>
      </c>
      <c r="I4913" t="s">
        <v>37</v>
      </c>
      <c r="J4913" t="s">
        <v>9609</v>
      </c>
      <c r="K4913" t="s">
        <v>9610</v>
      </c>
      <c r="L4913" t="s">
        <v>9611</v>
      </c>
      <c r="M4913" t="s">
        <v>610</v>
      </c>
      <c r="N4913" t="s">
        <v>610</v>
      </c>
      <c r="O4913" t="s">
        <v>8689</v>
      </c>
      <c r="P4913" t="s">
        <v>760</v>
      </c>
      <c r="Q4913" t="s">
        <v>7466</v>
      </c>
      <c r="R4913" t="s">
        <v>127</v>
      </c>
      <c r="S4913" t="s">
        <v>44</v>
      </c>
      <c r="T4913" t="s">
        <v>2493</v>
      </c>
      <c r="U4913" t="s">
        <v>2494</v>
      </c>
      <c r="W4913" t="s">
        <v>117</v>
      </c>
      <c r="X4913">
        <v>8</v>
      </c>
      <c r="Y4913">
        <v>0</v>
      </c>
      <c r="Z4913">
        <v>0</v>
      </c>
      <c r="AA4913">
        <v>0</v>
      </c>
      <c r="AB4913">
        <v>5490792</v>
      </c>
      <c r="AC4913" t="s">
        <v>47</v>
      </c>
      <c r="AD4913" t="str">
        <f>+VLOOKUP(T4913,items!$A$2:$D$1255,4,0)</f>
        <v>MUEBLES</v>
      </c>
      <c r="AE4913">
        <f>+VLOOKUP(T4913,Tabla1[],5,0)</f>
        <v>0</v>
      </c>
      <c r="AF4913">
        <f t="shared" si="76"/>
        <v>3</v>
      </c>
    </row>
    <row r="4914" spans="1:32" x14ac:dyDescent="0.25">
      <c r="A4914">
        <v>101330</v>
      </c>
      <c r="B4914" t="s">
        <v>9607</v>
      </c>
      <c r="C4914" t="s">
        <v>33</v>
      </c>
      <c r="D4914">
        <v>0</v>
      </c>
      <c r="F4914" t="s">
        <v>5856</v>
      </c>
      <c r="G4914" t="s">
        <v>5856</v>
      </c>
      <c r="H4914" t="s">
        <v>9608</v>
      </c>
      <c r="I4914" t="s">
        <v>37</v>
      </c>
      <c r="J4914" t="s">
        <v>9609</v>
      </c>
      <c r="K4914" t="s">
        <v>9610</v>
      </c>
      <c r="L4914" t="s">
        <v>9611</v>
      </c>
      <c r="M4914" t="s">
        <v>610</v>
      </c>
      <c r="N4914" t="s">
        <v>610</v>
      </c>
      <c r="O4914" t="s">
        <v>8689</v>
      </c>
      <c r="P4914" t="s">
        <v>760</v>
      </c>
      <c r="Q4914" t="s">
        <v>7466</v>
      </c>
      <c r="R4914" t="s">
        <v>127</v>
      </c>
      <c r="S4914" t="s">
        <v>44</v>
      </c>
      <c r="T4914" t="s">
        <v>2792</v>
      </c>
      <c r="U4914" t="s">
        <v>2793</v>
      </c>
      <c r="W4914" t="s">
        <v>117</v>
      </c>
      <c r="X4914">
        <v>1</v>
      </c>
      <c r="Y4914">
        <v>0</v>
      </c>
      <c r="Z4914">
        <v>0</v>
      </c>
      <c r="AA4914">
        <v>0</v>
      </c>
      <c r="AB4914">
        <v>4298549</v>
      </c>
      <c r="AC4914" t="s">
        <v>47</v>
      </c>
      <c r="AD4914" t="str">
        <f>+VLOOKUP(T4914,items!$A$2:$D$1255,4,0)</f>
        <v>MUEBLES</v>
      </c>
      <c r="AE4914">
        <f>+VLOOKUP(T4914,Tabla1[],5,0)</f>
        <v>0</v>
      </c>
      <c r="AF4914">
        <f t="shared" si="76"/>
        <v>3</v>
      </c>
    </row>
    <row r="4915" spans="1:32" x14ac:dyDescent="0.25">
      <c r="A4915">
        <v>101331</v>
      </c>
      <c r="B4915" t="s">
        <v>9607</v>
      </c>
      <c r="C4915" t="s">
        <v>33</v>
      </c>
      <c r="D4915">
        <v>0</v>
      </c>
      <c r="F4915" t="s">
        <v>5856</v>
      </c>
      <c r="G4915" t="s">
        <v>5856</v>
      </c>
      <c r="H4915" t="s">
        <v>9612</v>
      </c>
      <c r="I4915" t="s">
        <v>37</v>
      </c>
      <c r="J4915" t="s">
        <v>9613</v>
      </c>
      <c r="K4915" t="s">
        <v>9614</v>
      </c>
      <c r="L4915" t="s">
        <v>9615</v>
      </c>
      <c r="M4915" t="s">
        <v>610</v>
      </c>
      <c r="N4915" t="s">
        <v>610</v>
      </c>
      <c r="O4915" t="s">
        <v>8689</v>
      </c>
      <c r="P4915" t="s">
        <v>760</v>
      </c>
      <c r="Q4915" t="s">
        <v>7466</v>
      </c>
      <c r="R4915" t="s">
        <v>127</v>
      </c>
      <c r="S4915" t="s">
        <v>44</v>
      </c>
      <c r="T4915" t="s">
        <v>1356</v>
      </c>
      <c r="U4915" t="s">
        <v>1357</v>
      </c>
      <c r="V4915" t="s">
        <v>1349</v>
      </c>
      <c r="X4915">
        <v>2</v>
      </c>
      <c r="Y4915">
        <v>0</v>
      </c>
      <c r="Z4915">
        <v>0</v>
      </c>
      <c r="AA4915">
        <v>0</v>
      </c>
      <c r="AB4915">
        <v>492832</v>
      </c>
      <c r="AC4915" t="s">
        <v>47</v>
      </c>
      <c r="AD4915" t="str">
        <f>+VLOOKUP(T4915,items!$A$2:$D$1255,4,0)</f>
        <v>COJIN</v>
      </c>
      <c r="AE4915">
        <f>+VLOOKUP(T4915,Tabla1[],5,0)</f>
        <v>0</v>
      </c>
      <c r="AF4915">
        <f t="shared" si="76"/>
        <v>3</v>
      </c>
    </row>
    <row r="4916" spans="1:32" x14ac:dyDescent="0.25">
      <c r="A4916">
        <v>101331</v>
      </c>
      <c r="B4916" t="s">
        <v>9607</v>
      </c>
      <c r="C4916" t="s">
        <v>33</v>
      </c>
      <c r="D4916">
        <v>0</v>
      </c>
      <c r="F4916" t="s">
        <v>5856</v>
      </c>
      <c r="G4916" t="s">
        <v>5856</v>
      </c>
      <c r="H4916" t="s">
        <v>9612</v>
      </c>
      <c r="I4916" t="s">
        <v>37</v>
      </c>
      <c r="J4916" t="s">
        <v>9613</v>
      </c>
      <c r="K4916" t="s">
        <v>9614</v>
      </c>
      <c r="L4916" t="s">
        <v>9615</v>
      </c>
      <c r="M4916" t="s">
        <v>610</v>
      </c>
      <c r="N4916" t="s">
        <v>610</v>
      </c>
      <c r="O4916" t="s">
        <v>8689</v>
      </c>
      <c r="P4916" t="s">
        <v>760</v>
      </c>
      <c r="Q4916" t="s">
        <v>7466</v>
      </c>
      <c r="R4916" t="s">
        <v>127</v>
      </c>
      <c r="S4916" t="s">
        <v>44</v>
      </c>
      <c r="T4916" t="s">
        <v>1356</v>
      </c>
      <c r="U4916" t="s">
        <v>1357</v>
      </c>
      <c r="V4916" t="s">
        <v>1024</v>
      </c>
      <c r="X4916">
        <v>2</v>
      </c>
      <c r="Y4916">
        <v>0</v>
      </c>
      <c r="Z4916">
        <v>0</v>
      </c>
      <c r="AA4916">
        <v>0</v>
      </c>
      <c r="AB4916">
        <v>492832</v>
      </c>
      <c r="AC4916" t="s">
        <v>47</v>
      </c>
      <c r="AD4916" t="str">
        <f>+VLOOKUP(T4916,items!$A$2:$D$1255,4,0)</f>
        <v>COJIN</v>
      </c>
      <c r="AE4916">
        <f>+VLOOKUP(T4916,Tabla1[],5,0)</f>
        <v>0</v>
      </c>
      <c r="AF4916">
        <f t="shared" si="76"/>
        <v>3</v>
      </c>
    </row>
    <row r="4917" spans="1:32" x14ac:dyDescent="0.25">
      <c r="A4917">
        <v>101349</v>
      </c>
      <c r="B4917" t="s">
        <v>9616</v>
      </c>
      <c r="C4917" t="s">
        <v>33</v>
      </c>
      <c r="D4917">
        <v>0</v>
      </c>
      <c r="F4917" t="s">
        <v>5856</v>
      </c>
      <c r="G4917" t="s">
        <v>7004</v>
      </c>
      <c r="H4917" t="s">
        <v>9617</v>
      </c>
      <c r="I4917" t="s">
        <v>9618</v>
      </c>
      <c r="J4917" t="s">
        <v>9619</v>
      </c>
      <c r="K4917" t="s">
        <v>9620</v>
      </c>
      <c r="L4917" t="s">
        <v>9621</v>
      </c>
      <c r="M4917" t="s">
        <v>7086</v>
      </c>
      <c r="N4917" t="s">
        <v>310</v>
      </c>
      <c r="O4917" t="s">
        <v>269</v>
      </c>
      <c r="P4917" t="s">
        <v>8689</v>
      </c>
      <c r="Q4917" t="s">
        <v>5511</v>
      </c>
      <c r="R4917" t="s">
        <v>127</v>
      </c>
      <c r="S4917" t="s">
        <v>44</v>
      </c>
      <c r="T4917" t="s">
        <v>94</v>
      </c>
      <c r="U4917" t="s">
        <v>95</v>
      </c>
      <c r="X4917">
        <v>1</v>
      </c>
      <c r="Y4917">
        <v>0</v>
      </c>
      <c r="Z4917">
        <v>0</v>
      </c>
      <c r="AA4917">
        <v>0</v>
      </c>
      <c r="AB4917">
        <v>200000</v>
      </c>
      <c r="AC4917" t="s">
        <v>47</v>
      </c>
      <c r="AD4917" t="e">
        <f>+VLOOKUP(T4917,items!$A$2:$D$1255,4,0)</f>
        <v>#N/A</v>
      </c>
      <c r="AE4917" t="e">
        <f>+VLOOKUP(T4917,Tabla1[],5,0)</f>
        <v>#N/A</v>
      </c>
      <c r="AF4917">
        <f t="shared" si="76"/>
        <v>3</v>
      </c>
    </row>
    <row r="4918" spans="1:32" x14ac:dyDescent="0.25">
      <c r="A4918">
        <v>101349</v>
      </c>
      <c r="B4918" t="s">
        <v>9616</v>
      </c>
      <c r="C4918" t="s">
        <v>33</v>
      </c>
      <c r="D4918">
        <v>0</v>
      </c>
      <c r="F4918" t="s">
        <v>5856</v>
      </c>
      <c r="G4918" t="s">
        <v>7004</v>
      </c>
      <c r="H4918" t="s">
        <v>9617</v>
      </c>
      <c r="I4918" t="s">
        <v>9618</v>
      </c>
      <c r="J4918" t="s">
        <v>9619</v>
      </c>
      <c r="K4918" t="s">
        <v>9620</v>
      </c>
      <c r="L4918" t="s">
        <v>9621</v>
      </c>
      <c r="M4918" t="s">
        <v>7086</v>
      </c>
      <c r="N4918" t="s">
        <v>310</v>
      </c>
      <c r="O4918" t="s">
        <v>269</v>
      </c>
      <c r="P4918" t="s">
        <v>8689</v>
      </c>
      <c r="Q4918" t="s">
        <v>5511</v>
      </c>
      <c r="R4918" t="s">
        <v>127</v>
      </c>
      <c r="S4918" t="s">
        <v>44</v>
      </c>
      <c r="T4918" t="s">
        <v>1022</v>
      </c>
      <c r="U4918" t="s">
        <v>1023</v>
      </c>
      <c r="V4918" t="s">
        <v>1024</v>
      </c>
      <c r="X4918">
        <v>1</v>
      </c>
      <c r="Y4918">
        <v>4000</v>
      </c>
      <c r="Z4918">
        <v>0</v>
      </c>
      <c r="AA4918">
        <v>3000</v>
      </c>
      <c r="AB4918">
        <v>2544910</v>
      </c>
      <c r="AC4918" t="s">
        <v>47</v>
      </c>
      <c r="AD4918">
        <f>+VLOOKUP(T4918,items!$A$2:$D$1255,4,0)</f>
        <v>0</v>
      </c>
      <c r="AE4918">
        <f>+VLOOKUP(T4918,Tabla1[],5,0)</f>
        <v>0</v>
      </c>
      <c r="AF4918">
        <f t="shared" si="76"/>
        <v>3</v>
      </c>
    </row>
    <row r="4919" spans="1:32" x14ac:dyDescent="0.25">
      <c r="A4919">
        <v>101356</v>
      </c>
      <c r="B4919" t="s">
        <v>8774</v>
      </c>
      <c r="C4919" t="s">
        <v>75</v>
      </c>
      <c r="D4919">
        <v>0</v>
      </c>
      <c r="F4919" t="s">
        <v>7384</v>
      </c>
      <c r="G4919" t="s">
        <v>7384</v>
      </c>
      <c r="H4919" t="s">
        <v>9622</v>
      </c>
      <c r="I4919" t="s">
        <v>37</v>
      </c>
      <c r="J4919" t="s">
        <v>9623</v>
      </c>
      <c r="K4919" t="s">
        <v>9624</v>
      </c>
      <c r="L4919" t="s">
        <v>37</v>
      </c>
      <c r="M4919" t="s">
        <v>610</v>
      </c>
      <c r="N4919" t="s">
        <v>610</v>
      </c>
      <c r="O4919" t="s">
        <v>611</v>
      </c>
      <c r="P4919" t="s">
        <v>262</v>
      </c>
      <c r="Q4919" t="s">
        <v>262</v>
      </c>
      <c r="R4919" t="s">
        <v>127</v>
      </c>
      <c r="S4919" t="s">
        <v>164</v>
      </c>
      <c r="T4919" t="s">
        <v>9625</v>
      </c>
      <c r="U4919" t="s">
        <v>9626</v>
      </c>
      <c r="X4919">
        <v>5.3</v>
      </c>
      <c r="Y4919">
        <v>0</v>
      </c>
      <c r="Z4919">
        <v>0</v>
      </c>
      <c r="AA4919">
        <v>0</v>
      </c>
      <c r="AB4919">
        <v>278780</v>
      </c>
      <c r="AC4919" t="s">
        <v>47</v>
      </c>
      <c r="AD4919">
        <f>+VLOOKUP(T4919,items!$A$2:$D$1255,4,0)</f>
        <v>0</v>
      </c>
      <c r="AE4919">
        <f>+VLOOKUP(T4919,Tabla1[],5,0)</f>
        <v>0</v>
      </c>
      <c r="AF4919">
        <f t="shared" si="76"/>
        <v>2</v>
      </c>
    </row>
    <row r="4920" spans="1:32" x14ac:dyDescent="0.25">
      <c r="A4920">
        <v>101358</v>
      </c>
      <c r="B4920" t="s">
        <v>5132</v>
      </c>
      <c r="C4920" t="s">
        <v>75</v>
      </c>
      <c r="D4920">
        <v>0</v>
      </c>
      <c r="F4920" t="s">
        <v>7384</v>
      </c>
      <c r="G4920" t="s">
        <v>7384</v>
      </c>
      <c r="H4920" t="s">
        <v>9627</v>
      </c>
      <c r="I4920" t="s">
        <v>37</v>
      </c>
      <c r="J4920" t="s">
        <v>9628</v>
      </c>
      <c r="K4920" t="s">
        <v>9629</v>
      </c>
      <c r="L4920" t="s">
        <v>37</v>
      </c>
      <c r="M4920" t="s">
        <v>610</v>
      </c>
      <c r="N4920" t="s">
        <v>610</v>
      </c>
      <c r="O4920" t="s">
        <v>611</v>
      </c>
      <c r="P4920" t="s">
        <v>262</v>
      </c>
      <c r="Q4920" t="s">
        <v>262</v>
      </c>
      <c r="R4920" t="s">
        <v>127</v>
      </c>
      <c r="S4920" t="s">
        <v>164</v>
      </c>
      <c r="T4920" t="s">
        <v>1608</v>
      </c>
      <c r="U4920" t="s">
        <v>1609</v>
      </c>
      <c r="X4920">
        <v>6</v>
      </c>
      <c r="Y4920">
        <v>0</v>
      </c>
      <c r="Z4920">
        <v>0</v>
      </c>
      <c r="AA4920">
        <v>0</v>
      </c>
      <c r="AB4920">
        <v>315600</v>
      </c>
      <c r="AC4920" t="s">
        <v>47</v>
      </c>
      <c r="AD4920">
        <f>+VLOOKUP(T4920,items!$A$2:$D$1255,4,0)</f>
        <v>0</v>
      </c>
      <c r="AE4920">
        <f>+VLOOKUP(T4920,Tabla1[],5,0)</f>
        <v>0</v>
      </c>
      <c r="AF4920">
        <f t="shared" si="76"/>
        <v>2</v>
      </c>
    </row>
    <row r="4921" spans="1:32" x14ac:dyDescent="0.25">
      <c r="A4921">
        <v>101359</v>
      </c>
      <c r="B4921" t="s">
        <v>9630</v>
      </c>
      <c r="C4921" t="s">
        <v>33</v>
      </c>
      <c r="D4921">
        <v>0</v>
      </c>
      <c r="F4921" t="s">
        <v>7384</v>
      </c>
      <c r="G4921" t="s">
        <v>310</v>
      </c>
      <c r="H4921" t="s">
        <v>9631</v>
      </c>
      <c r="I4921" t="s">
        <v>37</v>
      </c>
      <c r="J4921" t="s">
        <v>9632</v>
      </c>
      <c r="K4921" t="s">
        <v>9633</v>
      </c>
      <c r="L4921" t="s">
        <v>9634</v>
      </c>
      <c r="M4921" t="s">
        <v>98</v>
      </c>
      <c r="N4921" t="s">
        <v>98</v>
      </c>
      <c r="O4921" t="s">
        <v>1149</v>
      </c>
      <c r="P4921" t="s">
        <v>8297</v>
      </c>
      <c r="Q4921" t="s">
        <v>8297</v>
      </c>
      <c r="R4921" t="s">
        <v>127</v>
      </c>
      <c r="S4921" t="s">
        <v>128</v>
      </c>
      <c r="T4921" t="s">
        <v>932</v>
      </c>
      <c r="U4921" t="s">
        <v>933</v>
      </c>
      <c r="V4921" t="s">
        <v>166</v>
      </c>
      <c r="X4921">
        <v>1</v>
      </c>
      <c r="Y4921">
        <v>0</v>
      </c>
      <c r="Z4921">
        <v>0</v>
      </c>
      <c r="AA4921">
        <v>0</v>
      </c>
      <c r="AB4921">
        <v>1206460</v>
      </c>
      <c r="AC4921" t="s">
        <v>47</v>
      </c>
      <c r="AD4921" t="str">
        <f>+VLOOKUP(T4921,items!$A$2:$D$1255,4,0)</f>
        <v>MUEBLES</v>
      </c>
      <c r="AE4921">
        <f>+VLOOKUP(T4921,Tabla1[],5,0)</f>
        <v>0</v>
      </c>
      <c r="AF4921">
        <f t="shared" si="76"/>
        <v>3</v>
      </c>
    </row>
    <row r="4922" spans="1:32" x14ac:dyDescent="0.25">
      <c r="A4922">
        <v>101362</v>
      </c>
      <c r="B4922" t="s">
        <v>8652</v>
      </c>
      <c r="C4922" t="s">
        <v>75</v>
      </c>
      <c r="D4922">
        <v>0</v>
      </c>
      <c r="F4922" t="s">
        <v>7384</v>
      </c>
      <c r="G4922" t="s">
        <v>8032</v>
      </c>
      <c r="H4922" t="s">
        <v>9635</v>
      </c>
      <c r="I4922" t="s">
        <v>37</v>
      </c>
      <c r="J4922" t="s">
        <v>9636</v>
      </c>
      <c r="K4922" t="s">
        <v>9637</v>
      </c>
      <c r="L4922" t="s">
        <v>37</v>
      </c>
      <c r="M4922" t="s">
        <v>611</v>
      </c>
      <c r="N4922" t="s">
        <v>611</v>
      </c>
      <c r="O4922" t="s">
        <v>2801</v>
      </c>
      <c r="P4922" t="s">
        <v>2802</v>
      </c>
      <c r="Q4922" t="s">
        <v>2802</v>
      </c>
      <c r="R4922" t="s">
        <v>127</v>
      </c>
      <c r="S4922" t="s">
        <v>164</v>
      </c>
      <c r="T4922" t="s">
        <v>6309</v>
      </c>
      <c r="U4922" t="s">
        <v>6310</v>
      </c>
      <c r="X4922">
        <v>6</v>
      </c>
      <c r="Y4922">
        <v>0</v>
      </c>
      <c r="Z4922">
        <v>0</v>
      </c>
      <c r="AA4922">
        <v>0</v>
      </c>
      <c r="AB4922">
        <v>7800</v>
      </c>
      <c r="AC4922" t="s">
        <v>47</v>
      </c>
      <c r="AD4922">
        <f>+VLOOKUP(T4922,items!$A$2:$D$1255,4,0)</f>
        <v>0</v>
      </c>
      <c r="AE4922">
        <f>+VLOOKUP(T4922,Tabla1[],5,0)</f>
        <v>0</v>
      </c>
      <c r="AF4922">
        <f t="shared" si="76"/>
        <v>2</v>
      </c>
    </row>
    <row r="4923" spans="1:32" x14ac:dyDescent="0.25">
      <c r="A4923">
        <v>101362</v>
      </c>
      <c r="B4923" t="s">
        <v>8652</v>
      </c>
      <c r="C4923" t="s">
        <v>75</v>
      </c>
      <c r="D4923">
        <v>0</v>
      </c>
      <c r="F4923" t="s">
        <v>7384</v>
      </c>
      <c r="G4923" t="s">
        <v>8032</v>
      </c>
      <c r="H4923" t="s">
        <v>9635</v>
      </c>
      <c r="I4923" t="s">
        <v>37</v>
      </c>
      <c r="J4923" t="s">
        <v>9636</v>
      </c>
      <c r="K4923" t="s">
        <v>9637</v>
      </c>
      <c r="L4923" t="s">
        <v>37</v>
      </c>
      <c r="M4923" t="s">
        <v>611</v>
      </c>
      <c r="N4923" t="s">
        <v>611</v>
      </c>
      <c r="O4923" t="s">
        <v>2801</v>
      </c>
      <c r="P4923" t="s">
        <v>2802</v>
      </c>
      <c r="Q4923" t="s">
        <v>2802</v>
      </c>
      <c r="R4923" t="s">
        <v>127</v>
      </c>
      <c r="S4923" t="s">
        <v>164</v>
      </c>
      <c r="T4923" t="s">
        <v>1290</v>
      </c>
      <c r="U4923" t="s">
        <v>1291</v>
      </c>
      <c r="X4923">
        <v>3</v>
      </c>
      <c r="Y4923">
        <v>0</v>
      </c>
      <c r="Z4923">
        <v>0</v>
      </c>
      <c r="AA4923">
        <v>0</v>
      </c>
      <c r="AB4923">
        <v>191700</v>
      </c>
      <c r="AC4923" t="s">
        <v>47</v>
      </c>
      <c r="AD4923">
        <f>+VLOOKUP(T4923,items!$A$2:$D$1255,4,0)</f>
        <v>0</v>
      </c>
      <c r="AE4923">
        <f>+VLOOKUP(T4923,Tabla1[],5,0)</f>
        <v>0</v>
      </c>
      <c r="AF4923">
        <f t="shared" si="76"/>
        <v>2</v>
      </c>
    </row>
    <row r="4924" spans="1:32" x14ac:dyDescent="0.25">
      <c r="A4924">
        <v>101362</v>
      </c>
      <c r="B4924" t="s">
        <v>8652</v>
      </c>
      <c r="C4924" t="s">
        <v>75</v>
      </c>
      <c r="D4924">
        <v>0</v>
      </c>
      <c r="F4924" t="s">
        <v>7384</v>
      </c>
      <c r="G4924" t="s">
        <v>8032</v>
      </c>
      <c r="H4924" t="s">
        <v>9635</v>
      </c>
      <c r="I4924" t="s">
        <v>37</v>
      </c>
      <c r="J4924" t="s">
        <v>9636</v>
      </c>
      <c r="K4924" t="s">
        <v>9637</v>
      </c>
      <c r="L4924" t="s">
        <v>37</v>
      </c>
      <c r="M4924" t="s">
        <v>611</v>
      </c>
      <c r="N4924" t="s">
        <v>611</v>
      </c>
      <c r="O4924" t="s">
        <v>2801</v>
      </c>
      <c r="P4924" t="s">
        <v>2802</v>
      </c>
      <c r="Q4924" t="s">
        <v>2802</v>
      </c>
      <c r="R4924" t="s">
        <v>127</v>
      </c>
      <c r="S4924" t="s">
        <v>164</v>
      </c>
      <c r="T4924" t="s">
        <v>6311</v>
      </c>
      <c r="U4924" t="s">
        <v>6312</v>
      </c>
      <c r="X4924">
        <v>6</v>
      </c>
      <c r="Y4924">
        <v>0</v>
      </c>
      <c r="Z4924">
        <v>0</v>
      </c>
      <c r="AA4924">
        <v>0</v>
      </c>
      <c r="AB4924">
        <v>2400</v>
      </c>
      <c r="AC4924" t="s">
        <v>47</v>
      </c>
      <c r="AD4924">
        <f>+VLOOKUP(T4924,items!$A$2:$D$1255,4,0)</f>
        <v>0</v>
      </c>
      <c r="AE4924">
        <f>+VLOOKUP(T4924,Tabla1[],5,0)</f>
        <v>0</v>
      </c>
      <c r="AF4924">
        <f t="shared" si="76"/>
        <v>2</v>
      </c>
    </row>
    <row r="4925" spans="1:32" x14ac:dyDescent="0.25">
      <c r="A4925">
        <v>101363</v>
      </c>
      <c r="B4925" t="s">
        <v>1422</v>
      </c>
      <c r="C4925" t="s">
        <v>75</v>
      </c>
      <c r="D4925">
        <v>0</v>
      </c>
      <c r="F4925" t="s">
        <v>7384</v>
      </c>
      <c r="G4925" t="s">
        <v>7384</v>
      </c>
      <c r="H4925" t="s">
        <v>9638</v>
      </c>
      <c r="I4925" t="s">
        <v>37</v>
      </c>
      <c r="J4925" t="s">
        <v>9639</v>
      </c>
      <c r="K4925" t="s">
        <v>9640</v>
      </c>
      <c r="L4925" t="s">
        <v>37</v>
      </c>
      <c r="M4925" t="s">
        <v>610</v>
      </c>
      <c r="N4925" t="s">
        <v>610</v>
      </c>
      <c r="O4925" t="s">
        <v>611</v>
      </c>
      <c r="P4925" t="s">
        <v>262</v>
      </c>
      <c r="Q4925" t="s">
        <v>262</v>
      </c>
      <c r="R4925" t="s">
        <v>127</v>
      </c>
      <c r="S4925" t="s">
        <v>164</v>
      </c>
      <c r="T4925" t="s">
        <v>1315</v>
      </c>
      <c r="U4925" t="s">
        <v>1147</v>
      </c>
      <c r="X4925">
        <v>6</v>
      </c>
      <c r="Y4925">
        <v>0</v>
      </c>
      <c r="Z4925">
        <v>0</v>
      </c>
      <c r="AA4925">
        <v>0</v>
      </c>
      <c r="AB4925">
        <v>315600</v>
      </c>
      <c r="AC4925" t="s">
        <v>47</v>
      </c>
      <c r="AD4925">
        <f>+VLOOKUP(T4925,items!$A$2:$D$1255,4,0)</f>
        <v>0</v>
      </c>
      <c r="AE4925">
        <f>+VLOOKUP(T4925,Tabla1[],5,0)</f>
        <v>0</v>
      </c>
      <c r="AF4925">
        <f t="shared" si="76"/>
        <v>2</v>
      </c>
    </row>
    <row r="4926" spans="1:32" x14ac:dyDescent="0.25">
      <c r="A4926">
        <v>101366</v>
      </c>
      <c r="B4926" t="s">
        <v>1003</v>
      </c>
      <c r="C4926" t="s">
        <v>75</v>
      </c>
      <c r="D4926">
        <v>0</v>
      </c>
      <c r="F4926" t="s">
        <v>7384</v>
      </c>
      <c r="G4926" t="s">
        <v>7384</v>
      </c>
      <c r="H4926" t="s">
        <v>9641</v>
      </c>
      <c r="I4926" t="s">
        <v>9642</v>
      </c>
      <c r="J4926" t="s">
        <v>9643</v>
      </c>
      <c r="K4926" t="s">
        <v>9644</v>
      </c>
      <c r="L4926" t="s">
        <v>37</v>
      </c>
      <c r="M4926" t="s">
        <v>8032</v>
      </c>
      <c r="N4926" t="s">
        <v>2802</v>
      </c>
      <c r="O4926" t="s">
        <v>104</v>
      </c>
      <c r="P4926" t="s">
        <v>270</v>
      </c>
      <c r="Q4926" t="s">
        <v>5648</v>
      </c>
      <c r="R4926" t="s">
        <v>127</v>
      </c>
      <c r="S4926" t="s">
        <v>128</v>
      </c>
      <c r="T4926" t="s">
        <v>9645</v>
      </c>
      <c r="U4926" t="s">
        <v>9646</v>
      </c>
      <c r="X4926">
        <v>4</v>
      </c>
      <c r="Y4926">
        <v>0</v>
      </c>
      <c r="Z4926">
        <v>0</v>
      </c>
      <c r="AA4926">
        <v>0</v>
      </c>
      <c r="AB4926">
        <v>0</v>
      </c>
      <c r="AC4926" t="s">
        <v>47</v>
      </c>
      <c r="AD4926">
        <f>+VLOOKUP(T4926,items!$A$2:$D$1255,4,0)</f>
        <v>0</v>
      </c>
      <c r="AE4926">
        <f>+VLOOKUP(T4926,Tabla1[],5,0)</f>
        <v>0</v>
      </c>
      <c r="AF4926">
        <f t="shared" si="76"/>
        <v>3</v>
      </c>
    </row>
    <row r="4927" spans="1:32" x14ac:dyDescent="0.25">
      <c r="A4927">
        <v>101366</v>
      </c>
      <c r="B4927" t="s">
        <v>1003</v>
      </c>
      <c r="C4927" t="s">
        <v>75</v>
      </c>
      <c r="D4927">
        <v>0</v>
      </c>
      <c r="F4927" t="s">
        <v>7384</v>
      </c>
      <c r="G4927" t="s">
        <v>7384</v>
      </c>
      <c r="H4927" t="s">
        <v>9641</v>
      </c>
      <c r="I4927" t="s">
        <v>9642</v>
      </c>
      <c r="J4927" t="s">
        <v>9643</v>
      </c>
      <c r="K4927" t="s">
        <v>9644</v>
      </c>
      <c r="L4927" t="s">
        <v>37</v>
      </c>
      <c r="M4927" t="s">
        <v>8032</v>
      </c>
      <c r="N4927" t="s">
        <v>2802</v>
      </c>
      <c r="O4927" t="s">
        <v>104</v>
      </c>
      <c r="P4927" t="s">
        <v>270</v>
      </c>
      <c r="Q4927" t="s">
        <v>5648</v>
      </c>
      <c r="R4927" t="s">
        <v>127</v>
      </c>
      <c r="S4927" t="s">
        <v>128</v>
      </c>
      <c r="T4927" t="s">
        <v>6577</v>
      </c>
      <c r="U4927" t="s">
        <v>6578</v>
      </c>
      <c r="W4927" t="s">
        <v>3807</v>
      </c>
      <c r="X4927">
        <v>1</v>
      </c>
      <c r="Y4927">
        <v>8140</v>
      </c>
      <c r="Z4927">
        <v>2657</v>
      </c>
      <c r="AA4927">
        <v>0</v>
      </c>
      <c r="AB4927">
        <v>0</v>
      </c>
      <c r="AC4927" t="s">
        <v>47</v>
      </c>
      <c r="AD4927" t="str">
        <f>+VLOOKUP(T4927,items!$A$2:$D$1255,4,0)</f>
        <v>SLINDINGGLASS</v>
      </c>
      <c r="AE4927">
        <f>+VLOOKUP(T4927,Tabla1[],5,0)</f>
        <v>0</v>
      </c>
      <c r="AF4927">
        <f t="shared" si="76"/>
        <v>3</v>
      </c>
    </row>
    <row r="4928" spans="1:32" x14ac:dyDescent="0.25">
      <c r="A4928">
        <v>101366</v>
      </c>
      <c r="B4928" t="s">
        <v>1003</v>
      </c>
      <c r="C4928" t="s">
        <v>75</v>
      </c>
      <c r="D4928">
        <v>0</v>
      </c>
      <c r="F4928" t="s">
        <v>7384</v>
      </c>
      <c r="G4928" t="s">
        <v>7384</v>
      </c>
      <c r="H4928" t="s">
        <v>9641</v>
      </c>
      <c r="I4928" t="s">
        <v>9642</v>
      </c>
      <c r="J4928" t="s">
        <v>9643</v>
      </c>
      <c r="K4928" t="s">
        <v>9644</v>
      </c>
      <c r="L4928" t="s">
        <v>37</v>
      </c>
      <c r="M4928" t="s">
        <v>8032</v>
      </c>
      <c r="N4928" t="s">
        <v>2802</v>
      </c>
      <c r="O4928" t="s">
        <v>104</v>
      </c>
      <c r="P4928" t="s">
        <v>270</v>
      </c>
      <c r="Q4928" t="s">
        <v>5648</v>
      </c>
      <c r="R4928" t="s">
        <v>127</v>
      </c>
      <c r="S4928" t="s">
        <v>128</v>
      </c>
      <c r="T4928" t="s">
        <v>6577</v>
      </c>
      <c r="U4928" t="s">
        <v>6578</v>
      </c>
      <c r="W4928" t="s">
        <v>3807</v>
      </c>
      <c r="X4928">
        <v>1</v>
      </c>
      <c r="Y4928">
        <v>4730</v>
      </c>
      <c r="Z4928">
        <v>2657</v>
      </c>
      <c r="AA4928">
        <v>0</v>
      </c>
      <c r="AB4928">
        <v>0</v>
      </c>
      <c r="AC4928" t="s">
        <v>47</v>
      </c>
      <c r="AD4928" t="str">
        <f>+VLOOKUP(T4928,items!$A$2:$D$1255,4,0)</f>
        <v>SLINDINGGLASS</v>
      </c>
      <c r="AE4928">
        <f>+VLOOKUP(T4928,Tabla1[],5,0)</f>
        <v>0</v>
      </c>
      <c r="AF4928">
        <f t="shared" si="76"/>
        <v>3</v>
      </c>
    </row>
    <row r="4929" spans="1:34" x14ac:dyDescent="0.25">
      <c r="A4929">
        <v>101377</v>
      </c>
      <c r="B4929" t="s">
        <v>9647</v>
      </c>
      <c r="C4929" t="s">
        <v>75</v>
      </c>
      <c r="D4929">
        <v>0</v>
      </c>
      <c r="F4929" t="s">
        <v>268</v>
      </c>
      <c r="G4929" t="s">
        <v>7004</v>
      </c>
      <c r="H4929" t="s">
        <v>9648</v>
      </c>
      <c r="I4929" t="s">
        <v>37</v>
      </c>
      <c r="J4929" t="s">
        <v>9649</v>
      </c>
      <c r="K4929" t="s">
        <v>9650</v>
      </c>
      <c r="L4929" t="s">
        <v>9651</v>
      </c>
      <c r="M4929" t="s">
        <v>7086</v>
      </c>
      <c r="N4929" t="s">
        <v>7086</v>
      </c>
      <c r="O4929" t="s">
        <v>8601</v>
      </c>
      <c r="P4929" t="s">
        <v>104</v>
      </c>
      <c r="Q4929" t="s">
        <v>270</v>
      </c>
      <c r="R4929" t="s">
        <v>63</v>
      </c>
      <c r="S4929" t="s">
        <v>88</v>
      </c>
      <c r="T4929" t="s">
        <v>3785</v>
      </c>
      <c r="U4929" t="s">
        <v>3786</v>
      </c>
      <c r="X4929">
        <v>7</v>
      </c>
      <c r="Y4929">
        <v>0</v>
      </c>
      <c r="Z4929">
        <v>0</v>
      </c>
      <c r="AA4929">
        <v>0</v>
      </c>
      <c r="AB4929">
        <v>109200</v>
      </c>
      <c r="AC4929" t="s">
        <v>47</v>
      </c>
      <c r="AD4929">
        <f>+VLOOKUP(T4929,items!$A$2:$D$1255,4,0)</f>
        <v>0</v>
      </c>
      <c r="AE4929">
        <f>+VLOOKUP(T4929,Tabla1[],5,0)</f>
        <v>0</v>
      </c>
      <c r="AF4929">
        <f t="shared" si="76"/>
        <v>3</v>
      </c>
    </row>
    <row r="4930" spans="1:34" x14ac:dyDescent="0.25">
      <c r="A4930">
        <v>101377</v>
      </c>
      <c r="B4930" t="s">
        <v>9647</v>
      </c>
      <c r="C4930" t="s">
        <v>75</v>
      </c>
      <c r="D4930">
        <v>0</v>
      </c>
      <c r="F4930" t="s">
        <v>268</v>
      </c>
      <c r="G4930" t="s">
        <v>7004</v>
      </c>
      <c r="H4930" t="s">
        <v>9648</v>
      </c>
      <c r="I4930" t="s">
        <v>37</v>
      </c>
      <c r="J4930" t="s">
        <v>9649</v>
      </c>
      <c r="K4930" t="s">
        <v>9650</v>
      </c>
      <c r="L4930" t="s">
        <v>9651</v>
      </c>
      <c r="M4930" t="s">
        <v>7086</v>
      </c>
      <c r="N4930" t="s">
        <v>7086</v>
      </c>
      <c r="O4930" t="s">
        <v>8601</v>
      </c>
      <c r="P4930" t="s">
        <v>104</v>
      </c>
      <c r="Q4930" t="s">
        <v>270</v>
      </c>
      <c r="R4930" t="s">
        <v>63</v>
      </c>
      <c r="S4930" t="s">
        <v>88</v>
      </c>
      <c r="T4930" t="s">
        <v>5950</v>
      </c>
      <c r="U4930" t="s">
        <v>5951</v>
      </c>
      <c r="X4930">
        <v>1</v>
      </c>
      <c r="Y4930">
        <v>5000</v>
      </c>
      <c r="Z4930">
        <v>0</v>
      </c>
      <c r="AA4930">
        <v>5000</v>
      </c>
      <c r="AB4930">
        <v>790000</v>
      </c>
      <c r="AC4930" t="s">
        <v>47</v>
      </c>
      <c r="AD4930">
        <f>+VLOOKUP(T4930,items!$A$2:$D$1255,4,0)</f>
        <v>0</v>
      </c>
      <c r="AE4930">
        <f>+VLOOKUP(T4930,Tabla1[],5,0)</f>
        <v>0</v>
      </c>
      <c r="AF4930">
        <f t="shared" ref="AF4930:AF4993" si="77">+MONTH(O4930)</f>
        <v>3</v>
      </c>
    </row>
    <row r="4931" spans="1:34" x14ac:dyDescent="0.25">
      <c r="A4931">
        <v>101377</v>
      </c>
      <c r="B4931" t="s">
        <v>9647</v>
      </c>
      <c r="C4931" t="s">
        <v>75</v>
      </c>
      <c r="D4931">
        <v>0</v>
      </c>
      <c r="F4931" t="s">
        <v>268</v>
      </c>
      <c r="G4931" t="s">
        <v>7004</v>
      </c>
      <c r="H4931" t="s">
        <v>9648</v>
      </c>
      <c r="I4931" t="s">
        <v>37</v>
      </c>
      <c r="J4931" t="s">
        <v>9649</v>
      </c>
      <c r="K4931" t="s">
        <v>9650</v>
      </c>
      <c r="L4931" t="s">
        <v>9651</v>
      </c>
      <c r="M4931" t="s">
        <v>7086</v>
      </c>
      <c r="N4931" t="s">
        <v>7086</v>
      </c>
      <c r="O4931" t="s">
        <v>8601</v>
      </c>
      <c r="P4931" t="s">
        <v>104</v>
      </c>
      <c r="Q4931" t="s">
        <v>270</v>
      </c>
      <c r="R4931" t="s">
        <v>63</v>
      </c>
      <c r="S4931" t="s">
        <v>88</v>
      </c>
      <c r="T4931" t="s">
        <v>8562</v>
      </c>
      <c r="U4931" t="s">
        <v>8623</v>
      </c>
      <c r="X4931">
        <v>1</v>
      </c>
      <c r="Y4931">
        <v>7100</v>
      </c>
      <c r="Z4931">
        <v>0</v>
      </c>
      <c r="AA4931">
        <v>2000</v>
      </c>
      <c r="AB4931">
        <v>640868</v>
      </c>
      <c r="AC4931" t="s">
        <v>47</v>
      </c>
      <c r="AD4931">
        <f>+VLOOKUP(T4931,items!$A$2:$D$1255,4,0)</f>
        <v>0</v>
      </c>
      <c r="AE4931">
        <f>+VLOOKUP(T4931,Tabla1[],5,0)</f>
        <v>0</v>
      </c>
      <c r="AF4931">
        <f t="shared" si="77"/>
        <v>3</v>
      </c>
    </row>
    <row r="4932" spans="1:34" x14ac:dyDescent="0.25">
      <c r="A4932">
        <v>101377</v>
      </c>
      <c r="B4932" t="s">
        <v>9647</v>
      </c>
      <c r="C4932" t="s">
        <v>75</v>
      </c>
      <c r="D4932">
        <v>0</v>
      </c>
      <c r="F4932" t="s">
        <v>268</v>
      </c>
      <c r="G4932" t="s">
        <v>7004</v>
      </c>
      <c r="H4932" t="s">
        <v>9648</v>
      </c>
      <c r="I4932" t="s">
        <v>37</v>
      </c>
      <c r="J4932" t="s">
        <v>9649</v>
      </c>
      <c r="K4932" t="s">
        <v>9650</v>
      </c>
      <c r="L4932" t="s">
        <v>9651</v>
      </c>
      <c r="M4932" t="s">
        <v>7086</v>
      </c>
      <c r="N4932" t="s">
        <v>7086</v>
      </c>
      <c r="O4932" t="s">
        <v>8601</v>
      </c>
      <c r="P4932" t="s">
        <v>104</v>
      </c>
      <c r="Q4932" t="s">
        <v>270</v>
      </c>
      <c r="R4932" t="s">
        <v>63</v>
      </c>
      <c r="S4932" t="s">
        <v>88</v>
      </c>
      <c r="T4932" t="s">
        <v>390</v>
      </c>
      <c r="U4932" t="s">
        <v>5952</v>
      </c>
      <c r="X4932">
        <v>1</v>
      </c>
      <c r="Y4932">
        <v>5000</v>
      </c>
      <c r="Z4932">
        <v>0</v>
      </c>
      <c r="AA4932">
        <v>5000</v>
      </c>
      <c r="AB4932">
        <v>687500</v>
      </c>
      <c r="AC4932" t="s">
        <v>47</v>
      </c>
      <c r="AD4932" t="e">
        <f>+VLOOKUP(T4932,items!$A$2:$D$1255,4,0)</f>
        <v>#N/A</v>
      </c>
      <c r="AE4932" t="e">
        <f>+VLOOKUP(T4932,Tabla1[],5,0)</f>
        <v>#N/A</v>
      </c>
      <c r="AF4932">
        <f t="shared" si="77"/>
        <v>3</v>
      </c>
    </row>
    <row r="4933" spans="1:34" x14ac:dyDescent="0.25">
      <c r="A4933">
        <v>101377</v>
      </c>
      <c r="B4933" t="s">
        <v>9647</v>
      </c>
      <c r="C4933" t="s">
        <v>75</v>
      </c>
      <c r="D4933">
        <v>0</v>
      </c>
      <c r="F4933" t="s">
        <v>268</v>
      </c>
      <c r="G4933" t="s">
        <v>7004</v>
      </c>
      <c r="H4933" t="s">
        <v>9648</v>
      </c>
      <c r="I4933" t="s">
        <v>37</v>
      </c>
      <c r="J4933" t="s">
        <v>9649</v>
      </c>
      <c r="K4933" t="s">
        <v>9650</v>
      </c>
      <c r="L4933" t="s">
        <v>9651</v>
      </c>
      <c r="M4933" t="s">
        <v>7086</v>
      </c>
      <c r="N4933" t="s">
        <v>7086</v>
      </c>
      <c r="O4933" t="s">
        <v>8601</v>
      </c>
      <c r="P4933" t="s">
        <v>104</v>
      </c>
      <c r="Q4933" t="s">
        <v>270</v>
      </c>
      <c r="R4933" t="s">
        <v>63</v>
      </c>
      <c r="S4933" t="s">
        <v>88</v>
      </c>
      <c r="T4933" t="s">
        <v>3992</v>
      </c>
      <c r="U4933" t="s">
        <v>9652</v>
      </c>
      <c r="X4933">
        <v>2</v>
      </c>
      <c r="Y4933">
        <v>5680</v>
      </c>
      <c r="Z4933">
        <v>0</v>
      </c>
      <c r="AA4933">
        <v>1500</v>
      </c>
      <c r="AB4933">
        <v>684348</v>
      </c>
      <c r="AC4933" t="s">
        <v>47</v>
      </c>
      <c r="AD4933" t="e">
        <f>+VLOOKUP(T4933,items!$A$2:$D$1255,4,0)</f>
        <v>#N/A</v>
      </c>
      <c r="AE4933" t="e">
        <f>+VLOOKUP(T4933,Tabla1[],5,0)</f>
        <v>#N/A</v>
      </c>
      <c r="AF4933">
        <f t="shared" si="77"/>
        <v>3</v>
      </c>
    </row>
    <row r="4934" spans="1:34" x14ac:dyDescent="0.25">
      <c r="A4934">
        <v>101377</v>
      </c>
      <c r="B4934" t="s">
        <v>9647</v>
      </c>
      <c r="C4934" t="s">
        <v>75</v>
      </c>
      <c r="D4934">
        <v>0</v>
      </c>
      <c r="F4934" t="s">
        <v>268</v>
      </c>
      <c r="G4934" t="s">
        <v>7004</v>
      </c>
      <c r="H4934" t="s">
        <v>9648</v>
      </c>
      <c r="I4934" t="s">
        <v>37</v>
      </c>
      <c r="J4934" t="s">
        <v>9649</v>
      </c>
      <c r="K4934" t="s">
        <v>9650</v>
      </c>
      <c r="L4934" t="s">
        <v>9651</v>
      </c>
      <c r="M4934" t="s">
        <v>7086</v>
      </c>
      <c r="N4934" t="s">
        <v>7086</v>
      </c>
      <c r="O4934" t="s">
        <v>8601</v>
      </c>
      <c r="P4934" t="s">
        <v>104</v>
      </c>
      <c r="Q4934" t="s">
        <v>270</v>
      </c>
      <c r="R4934" t="s">
        <v>63</v>
      </c>
      <c r="S4934" t="s">
        <v>88</v>
      </c>
      <c r="T4934" t="s">
        <v>9653</v>
      </c>
      <c r="U4934" t="s">
        <v>9654</v>
      </c>
      <c r="X4934">
        <v>1</v>
      </c>
      <c r="Y4934">
        <v>5000</v>
      </c>
      <c r="Z4934">
        <v>0</v>
      </c>
      <c r="AA4934">
        <v>3000</v>
      </c>
      <c r="AB4934">
        <v>753649</v>
      </c>
      <c r="AC4934" t="s">
        <v>47</v>
      </c>
      <c r="AD4934" t="e">
        <f>+VLOOKUP(T4934,items!$A$2:$D$1255,4,0)</f>
        <v>#N/A</v>
      </c>
      <c r="AE4934" t="e">
        <f>+VLOOKUP(T4934,Tabla1[],5,0)</f>
        <v>#N/A</v>
      </c>
      <c r="AF4934">
        <f t="shared" si="77"/>
        <v>3</v>
      </c>
    </row>
    <row r="4935" spans="1:34" x14ac:dyDescent="0.25">
      <c r="A4935">
        <v>101377</v>
      </c>
      <c r="B4935" t="s">
        <v>9647</v>
      </c>
      <c r="C4935" t="s">
        <v>75</v>
      </c>
      <c r="D4935">
        <v>0</v>
      </c>
      <c r="F4935" t="s">
        <v>268</v>
      </c>
      <c r="G4935" t="s">
        <v>7004</v>
      </c>
      <c r="H4935" t="s">
        <v>9648</v>
      </c>
      <c r="I4935" t="s">
        <v>37</v>
      </c>
      <c r="J4935" t="s">
        <v>9649</v>
      </c>
      <c r="K4935" t="s">
        <v>9650</v>
      </c>
      <c r="L4935" t="s">
        <v>9651</v>
      </c>
      <c r="M4935" t="s">
        <v>7086</v>
      </c>
      <c r="N4935" t="s">
        <v>7086</v>
      </c>
      <c r="O4935" t="s">
        <v>8601</v>
      </c>
      <c r="P4935" t="s">
        <v>104</v>
      </c>
      <c r="Q4935" t="s">
        <v>270</v>
      </c>
      <c r="R4935" t="s">
        <v>63</v>
      </c>
      <c r="S4935" t="s">
        <v>88</v>
      </c>
      <c r="T4935" t="s">
        <v>1096</v>
      </c>
      <c r="U4935" t="s">
        <v>1097</v>
      </c>
      <c r="X4935">
        <v>1</v>
      </c>
      <c r="Y4935">
        <v>0</v>
      </c>
      <c r="Z4935">
        <v>0</v>
      </c>
      <c r="AA4935">
        <v>0</v>
      </c>
      <c r="AB4935">
        <v>150000</v>
      </c>
      <c r="AC4935" t="s">
        <v>47</v>
      </c>
      <c r="AD4935" t="e">
        <f>+VLOOKUP(T4935,items!$A$2:$D$1255,4,0)</f>
        <v>#N/A</v>
      </c>
      <c r="AE4935" t="e">
        <f>+VLOOKUP(T4935,Tabla1[],5,0)</f>
        <v>#N/A</v>
      </c>
      <c r="AF4935">
        <f t="shared" si="77"/>
        <v>3</v>
      </c>
    </row>
    <row r="4936" spans="1:34" x14ac:dyDescent="0.25">
      <c r="A4936">
        <v>101384</v>
      </c>
      <c r="B4936" t="s">
        <v>9655</v>
      </c>
      <c r="C4936" t="s">
        <v>75</v>
      </c>
      <c r="D4936">
        <v>0</v>
      </c>
      <c r="F4936" t="s">
        <v>610</v>
      </c>
      <c r="G4936" t="s">
        <v>760</v>
      </c>
      <c r="H4936" t="s">
        <v>9656</v>
      </c>
      <c r="I4936" t="s">
        <v>9657</v>
      </c>
      <c r="J4936" t="s">
        <v>9658</v>
      </c>
      <c r="K4936" t="s">
        <v>9659</v>
      </c>
      <c r="L4936" t="s">
        <v>9660</v>
      </c>
      <c r="M4936" t="s">
        <v>969</v>
      </c>
      <c r="N4936" t="s">
        <v>7005</v>
      </c>
      <c r="O4936" t="s">
        <v>3800</v>
      </c>
      <c r="P4936" t="s">
        <v>87</v>
      </c>
      <c r="Q4936" t="s">
        <v>1446</v>
      </c>
      <c r="R4936" t="s">
        <v>127</v>
      </c>
      <c r="S4936" t="s">
        <v>272</v>
      </c>
      <c r="T4936" t="s">
        <v>1264</v>
      </c>
      <c r="U4936" t="s">
        <v>1265</v>
      </c>
      <c r="V4936" t="s">
        <v>1268</v>
      </c>
      <c r="W4936" t="s">
        <v>114</v>
      </c>
      <c r="X4936">
        <v>1</v>
      </c>
      <c r="Y4936">
        <v>5631</v>
      </c>
      <c r="Z4936">
        <v>0</v>
      </c>
      <c r="AA4936">
        <v>1575</v>
      </c>
      <c r="AB4936" s="14">
        <v>3799171.44</v>
      </c>
      <c r="AC4936" t="s">
        <v>47</v>
      </c>
      <c r="AD4936" t="str">
        <f>+VLOOKUP(T4936,items!$A$2:$D$1255,4,0)</f>
        <v>BANETA</v>
      </c>
      <c r="AE4936" t="str">
        <f>+VLOOKUP(T4936,Tabla1[],5,0)</f>
        <v>PROYECTANTE</v>
      </c>
      <c r="AF4936">
        <f t="shared" si="77"/>
        <v>5</v>
      </c>
      <c r="AG4936">
        <v>3816</v>
      </c>
      <c r="AH4936" s="14">
        <v>3799171.44</v>
      </c>
    </row>
    <row r="4937" spans="1:34" x14ac:dyDescent="0.25">
      <c r="A4937">
        <v>101384</v>
      </c>
      <c r="B4937" t="s">
        <v>9655</v>
      </c>
      <c r="C4937" t="s">
        <v>75</v>
      </c>
      <c r="D4937">
        <v>0</v>
      </c>
      <c r="F4937" t="s">
        <v>610</v>
      </c>
      <c r="G4937" t="s">
        <v>760</v>
      </c>
      <c r="H4937" t="s">
        <v>9656</v>
      </c>
      <c r="I4937" t="s">
        <v>9657</v>
      </c>
      <c r="J4937" t="s">
        <v>9658</v>
      </c>
      <c r="K4937" t="s">
        <v>9659</v>
      </c>
      <c r="L4937" t="s">
        <v>9660</v>
      </c>
      <c r="M4937" t="s">
        <v>969</v>
      </c>
      <c r="N4937" t="s">
        <v>7005</v>
      </c>
      <c r="O4937" t="s">
        <v>3800</v>
      </c>
      <c r="P4937" t="s">
        <v>87</v>
      </c>
      <c r="Q4937" t="s">
        <v>1446</v>
      </c>
      <c r="R4937" t="s">
        <v>127</v>
      </c>
      <c r="S4937" t="s">
        <v>272</v>
      </c>
      <c r="T4937" t="s">
        <v>1264</v>
      </c>
      <c r="U4937" t="s">
        <v>1265</v>
      </c>
      <c r="V4937" t="s">
        <v>1268</v>
      </c>
      <c r="W4937" t="s">
        <v>114</v>
      </c>
      <c r="X4937">
        <v>1</v>
      </c>
      <c r="Y4937">
        <v>3015</v>
      </c>
      <c r="Z4937">
        <v>0</v>
      </c>
      <c r="AA4937">
        <v>1575</v>
      </c>
      <c r="AB4937" s="14">
        <v>2328942.96</v>
      </c>
      <c r="AC4937" t="s">
        <v>47</v>
      </c>
      <c r="AD4937" t="str">
        <f>+VLOOKUP(T4937,items!$A$2:$D$1255,4,0)</f>
        <v>BANETA</v>
      </c>
      <c r="AE4937" t="str">
        <f>+VLOOKUP(T4937,Tabla1[],5,0)</f>
        <v>PROYECTANTE</v>
      </c>
      <c r="AF4937">
        <f t="shared" si="77"/>
        <v>5</v>
      </c>
      <c r="AG4937">
        <v>3816</v>
      </c>
      <c r="AH4937" s="14">
        <v>2328942.96</v>
      </c>
    </row>
    <row r="4938" spans="1:34" x14ac:dyDescent="0.25">
      <c r="A4938">
        <v>101384</v>
      </c>
      <c r="B4938" t="s">
        <v>9655</v>
      </c>
      <c r="C4938" t="s">
        <v>75</v>
      </c>
      <c r="D4938">
        <v>0</v>
      </c>
      <c r="F4938" t="s">
        <v>610</v>
      </c>
      <c r="G4938" t="s">
        <v>760</v>
      </c>
      <c r="H4938" t="s">
        <v>9656</v>
      </c>
      <c r="I4938" t="s">
        <v>9657</v>
      </c>
      <c r="J4938" t="s">
        <v>9658</v>
      </c>
      <c r="K4938" t="s">
        <v>9659</v>
      </c>
      <c r="L4938" t="s">
        <v>9660</v>
      </c>
      <c r="M4938" t="s">
        <v>969</v>
      </c>
      <c r="N4938" t="s">
        <v>7005</v>
      </c>
      <c r="O4938" t="s">
        <v>3800</v>
      </c>
      <c r="P4938" t="s">
        <v>87</v>
      </c>
      <c r="Q4938" t="s">
        <v>1446</v>
      </c>
      <c r="R4938" t="s">
        <v>127</v>
      </c>
      <c r="S4938" t="s">
        <v>272</v>
      </c>
      <c r="T4938" t="s">
        <v>1264</v>
      </c>
      <c r="U4938" t="s">
        <v>1265</v>
      </c>
      <c r="V4938" t="s">
        <v>1268</v>
      </c>
      <c r="W4938" t="s">
        <v>114</v>
      </c>
      <c r="X4938">
        <v>1</v>
      </c>
      <c r="Y4938">
        <v>5529</v>
      </c>
      <c r="Z4938">
        <v>0</v>
      </c>
      <c r="AA4938">
        <v>1575</v>
      </c>
      <c r="AB4938" s="14">
        <v>3726171.3600000003</v>
      </c>
      <c r="AC4938" t="s">
        <v>47</v>
      </c>
      <c r="AD4938" t="str">
        <f>+VLOOKUP(T4938,items!$A$2:$D$1255,4,0)</f>
        <v>BANETA</v>
      </c>
      <c r="AE4938" t="str">
        <f>+VLOOKUP(T4938,Tabla1[],5,0)</f>
        <v>PROYECTANTE</v>
      </c>
      <c r="AF4938">
        <f t="shared" si="77"/>
        <v>5</v>
      </c>
      <c r="AG4938">
        <v>3816</v>
      </c>
      <c r="AH4938" s="14">
        <v>3726171.3600000003</v>
      </c>
    </row>
    <row r="4939" spans="1:34" x14ac:dyDescent="0.25">
      <c r="A4939">
        <v>101384</v>
      </c>
      <c r="B4939" t="s">
        <v>9655</v>
      </c>
      <c r="C4939" t="s">
        <v>75</v>
      </c>
      <c r="D4939">
        <v>0</v>
      </c>
      <c r="F4939" t="s">
        <v>610</v>
      </c>
      <c r="G4939" t="s">
        <v>760</v>
      </c>
      <c r="H4939" t="s">
        <v>9656</v>
      </c>
      <c r="I4939" t="s">
        <v>9657</v>
      </c>
      <c r="J4939" t="s">
        <v>9658</v>
      </c>
      <c r="K4939" t="s">
        <v>9659</v>
      </c>
      <c r="L4939" t="s">
        <v>9660</v>
      </c>
      <c r="M4939" t="s">
        <v>969</v>
      </c>
      <c r="N4939" t="s">
        <v>7005</v>
      </c>
      <c r="O4939" t="s">
        <v>3800</v>
      </c>
      <c r="P4939" t="s">
        <v>87</v>
      </c>
      <c r="Q4939" t="s">
        <v>1446</v>
      </c>
      <c r="R4939" t="s">
        <v>127</v>
      </c>
      <c r="S4939" t="s">
        <v>272</v>
      </c>
      <c r="T4939" t="s">
        <v>1264</v>
      </c>
      <c r="U4939" t="s">
        <v>1265</v>
      </c>
      <c r="V4939" t="s">
        <v>1268</v>
      </c>
      <c r="W4939" t="s">
        <v>114</v>
      </c>
      <c r="X4939">
        <v>1</v>
      </c>
      <c r="Y4939">
        <v>3218</v>
      </c>
      <c r="Z4939">
        <v>0</v>
      </c>
      <c r="AA4939">
        <v>1575</v>
      </c>
      <c r="AB4939" s="14">
        <v>2505432.96</v>
      </c>
      <c r="AC4939" t="s">
        <v>47</v>
      </c>
      <c r="AD4939" t="str">
        <f>+VLOOKUP(T4939,items!$A$2:$D$1255,4,0)</f>
        <v>BANETA</v>
      </c>
      <c r="AE4939" t="str">
        <f>+VLOOKUP(T4939,Tabla1[],5,0)</f>
        <v>PROYECTANTE</v>
      </c>
      <c r="AF4939">
        <f t="shared" si="77"/>
        <v>5</v>
      </c>
      <c r="AG4939">
        <v>3816</v>
      </c>
      <c r="AH4939" s="14">
        <v>2505432.96</v>
      </c>
    </row>
    <row r="4940" spans="1:34" x14ac:dyDescent="0.25">
      <c r="A4940">
        <v>101384</v>
      </c>
      <c r="B4940" t="s">
        <v>9655</v>
      </c>
      <c r="C4940" t="s">
        <v>75</v>
      </c>
      <c r="D4940">
        <v>0</v>
      </c>
      <c r="F4940" t="s">
        <v>610</v>
      </c>
      <c r="G4940" t="s">
        <v>760</v>
      </c>
      <c r="H4940" t="s">
        <v>9656</v>
      </c>
      <c r="I4940" t="s">
        <v>9657</v>
      </c>
      <c r="J4940" t="s">
        <v>9658</v>
      </c>
      <c r="K4940" t="s">
        <v>9659</v>
      </c>
      <c r="L4940" t="s">
        <v>9660</v>
      </c>
      <c r="M4940" t="s">
        <v>969</v>
      </c>
      <c r="N4940" t="s">
        <v>7005</v>
      </c>
      <c r="O4940" t="s">
        <v>3800</v>
      </c>
      <c r="P4940" t="s">
        <v>87</v>
      </c>
      <c r="Q4940" t="s">
        <v>1446</v>
      </c>
      <c r="R4940" t="s">
        <v>127</v>
      </c>
      <c r="S4940" t="s">
        <v>272</v>
      </c>
      <c r="T4940" t="s">
        <v>1264</v>
      </c>
      <c r="U4940" t="s">
        <v>1265</v>
      </c>
      <c r="V4940" t="s">
        <v>1268</v>
      </c>
      <c r="W4940" t="s">
        <v>114</v>
      </c>
      <c r="X4940">
        <v>1</v>
      </c>
      <c r="Y4940">
        <v>5682</v>
      </c>
      <c r="Z4940">
        <v>0</v>
      </c>
      <c r="AA4940">
        <v>1575</v>
      </c>
      <c r="AB4940" s="14">
        <v>2416138.56</v>
      </c>
      <c r="AC4940" t="s">
        <v>47</v>
      </c>
      <c r="AD4940" t="str">
        <f>+VLOOKUP(T4940,items!$A$2:$D$1255,4,0)</f>
        <v>BANETA</v>
      </c>
      <c r="AE4940" t="str">
        <f>+VLOOKUP(T4940,Tabla1[],5,0)</f>
        <v>PROYECTANTE</v>
      </c>
      <c r="AF4940">
        <f t="shared" si="77"/>
        <v>5</v>
      </c>
      <c r="AG4940">
        <v>3816</v>
      </c>
      <c r="AH4940" s="14">
        <v>2416138.56</v>
      </c>
    </row>
    <row r="4941" spans="1:34" x14ac:dyDescent="0.25">
      <c r="A4941">
        <v>101384</v>
      </c>
      <c r="B4941" t="s">
        <v>9655</v>
      </c>
      <c r="C4941" t="s">
        <v>75</v>
      </c>
      <c r="D4941">
        <v>0</v>
      </c>
      <c r="F4941" t="s">
        <v>610</v>
      </c>
      <c r="G4941" t="s">
        <v>760</v>
      </c>
      <c r="H4941" t="s">
        <v>9656</v>
      </c>
      <c r="I4941" t="s">
        <v>9657</v>
      </c>
      <c r="J4941" t="s">
        <v>9658</v>
      </c>
      <c r="K4941" t="s">
        <v>9659</v>
      </c>
      <c r="L4941" t="s">
        <v>9660</v>
      </c>
      <c r="M4941" t="s">
        <v>969</v>
      </c>
      <c r="N4941" t="s">
        <v>7005</v>
      </c>
      <c r="O4941" t="s">
        <v>3800</v>
      </c>
      <c r="P4941" t="s">
        <v>87</v>
      </c>
      <c r="Q4941" t="s">
        <v>1446</v>
      </c>
      <c r="R4941" t="s">
        <v>127</v>
      </c>
      <c r="S4941" t="s">
        <v>272</v>
      </c>
      <c r="T4941" t="s">
        <v>1264</v>
      </c>
      <c r="U4941" t="s">
        <v>1265</v>
      </c>
      <c r="V4941" t="s">
        <v>1268</v>
      </c>
      <c r="W4941" t="s">
        <v>114</v>
      </c>
      <c r="X4941">
        <v>1</v>
      </c>
      <c r="Y4941">
        <v>3497</v>
      </c>
      <c r="Z4941">
        <v>0</v>
      </c>
      <c r="AA4941">
        <v>1575</v>
      </c>
      <c r="AB4941" s="14">
        <v>3834927.3600000003</v>
      </c>
      <c r="AC4941" t="s">
        <v>47</v>
      </c>
      <c r="AD4941" t="str">
        <f>+VLOOKUP(T4941,items!$A$2:$D$1255,4,0)</f>
        <v>BANETA</v>
      </c>
      <c r="AE4941" t="str">
        <f>+VLOOKUP(T4941,Tabla1[],5,0)</f>
        <v>PROYECTANTE</v>
      </c>
      <c r="AF4941">
        <f t="shared" si="77"/>
        <v>5</v>
      </c>
      <c r="AG4941">
        <v>3816</v>
      </c>
      <c r="AH4941" s="14">
        <v>3834927.3600000003</v>
      </c>
    </row>
    <row r="4942" spans="1:34" x14ac:dyDescent="0.25">
      <c r="A4942">
        <v>101384</v>
      </c>
      <c r="B4942" t="s">
        <v>9655</v>
      </c>
      <c r="C4942" t="s">
        <v>75</v>
      </c>
      <c r="D4942">
        <v>0</v>
      </c>
      <c r="F4942" t="s">
        <v>610</v>
      </c>
      <c r="G4942" t="s">
        <v>760</v>
      </c>
      <c r="H4942" t="s">
        <v>9656</v>
      </c>
      <c r="I4942" t="s">
        <v>9657</v>
      </c>
      <c r="J4942" t="s">
        <v>9658</v>
      </c>
      <c r="K4942" t="s">
        <v>9659</v>
      </c>
      <c r="L4942" t="s">
        <v>9660</v>
      </c>
      <c r="M4942" t="s">
        <v>969</v>
      </c>
      <c r="N4942" t="s">
        <v>7005</v>
      </c>
      <c r="O4942" t="s">
        <v>3800</v>
      </c>
      <c r="P4942" t="s">
        <v>87</v>
      </c>
      <c r="Q4942" t="s">
        <v>1446</v>
      </c>
      <c r="R4942" t="s">
        <v>127</v>
      </c>
      <c r="S4942" t="s">
        <v>272</v>
      </c>
      <c r="T4942" t="s">
        <v>1271</v>
      </c>
      <c r="U4942" t="s">
        <v>1272</v>
      </c>
      <c r="W4942" t="s">
        <v>114</v>
      </c>
      <c r="X4942">
        <v>3</v>
      </c>
      <c r="Y4942">
        <v>3500</v>
      </c>
      <c r="Z4942">
        <v>0</v>
      </c>
      <c r="AA4942">
        <v>0</v>
      </c>
      <c r="AB4942" s="14">
        <v>955564.55999999994</v>
      </c>
      <c r="AC4942" t="s">
        <v>47</v>
      </c>
      <c r="AD4942">
        <f>+VLOOKUP(T4942,items!$A$2:$D$1255,4,0)</f>
        <v>0</v>
      </c>
      <c r="AE4942">
        <f>+VLOOKUP(T4942,Tabla1[],5,0)</f>
        <v>0</v>
      </c>
      <c r="AF4942">
        <f t="shared" si="77"/>
        <v>5</v>
      </c>
      <c r="AG4942">
        <v>3816</v>
      </c>
      <c r="AH4942" s="14">
        <v>955564.55999999994</v>
      </c>
    </row>
    <row r="4943" spans="1:34" x14ac:dyDescent="0.25">
      <c r="A4943">
        <v>101384</v>
      </c>
      <c r="B4943" t="s">
        <v>9655</v>
      </c>
      <c r="C4943" t="s">
        <v>75</v>
      </c>
      <c r="D4943">
        <v>0</v>
      </c>
      <c r="F4943" t="s">
        <v>610</v>
      </c>
      <c r="G4943" t="s">
        <v>760</v>
      </c>
      <c r="H4943" t="s">
        <v>9656</v>
      </c>
      <c r="I4943" t="s">
        <v>9657</v>
      </c>
      <c r="J4943" t="s">
        <v>9658</v>
      </c>
      <c r="K4943" t="s">
        <v>9659</v>
      </c>
      <c r="L4943" t="s">
        <v>9660</v>
      </c>
      <c r="M4943" t="s">
        <v>969</v>
      </c>
      <c r="N4943" t="s">
        <v>7005</v>
      </c>
      <c r="O4943" t="s">
        <v>3800</v>
      </c>
      <c r="P4943" t="s">
        <v>87</v>
      </c>
      <c r="Q4943" t="s">
        <v>1446</v>
      </c>
      <c r="R4943" t="s">
        <v>127</v>
      </c>
      <c r="S4943" t="s">
        <v>272</v>
      </c>
      <c r="T4943" t="s">
        <v>1271</v>
      </c>
      <c r="U4943" t="s">
        <v>1272</v>
      </c>
      <c r="W4943" t="s">
        <v>114</v>
      </c>
      <c r="X4943">
        <v>3</v>
      </c>
      <c r="Y4943">
        <v>5800</v>
      </c>
      <c r="Z4943">
        <v>0</v>
      </c>
      <c r="AA4943">
        <v>0</v>
      </c>
      <c r="AB4943" s="14">
        <v>955564.55999999994</v>
      </c>
      <c r="AC4943" t="s">
        <v>47</v>
      </c>
      <c r="AD4943">
        <f>+VLOOKUP(T4943,items!$A$2:$D$1255,4,0)</f>
        <v>0</v>
      </c>
      <c r="AE4943">
        <f>+VLOOKUP(T4943,Tabla1[],5,0)</f>
        <v>0</v>
      </c>
      <c r="AF4943">
        <f t="shared" si="77"/>
        <v>5</v>
      </c>
      <c r="AG4943">
        <v>3816</v>
      </c>
      <c r="AH4943" s="14">
        <v>955564.55999999994</v>
      </c>
    </row>
    <row r="4944" spans="1:34" x14ac:dyDescent="0.25">
      <c r="A4944">
        <v>101384</v>
      </c>
      <c r="B4944" t="s">
        <v>9655</v>
      </c>
      <c r="C4944" t="s">
        <v>75</v>
      </c>
      <c r="D4944">
        <v>0</v>
      </c>
      <c r="F4944" t="s">
        <v>610</v>
      </c>
      <c r="G4944" t="s">
        <v>760</v>
      </c>
      <c r="H4944" t="s">
        <v>9656</v>
      </c>
      <c r="I4944" t="s">
        <v>9657</v>
      </c>
      <c r="J4944" t="s">
        <v>9658</v>
      </c>
      <c r="K4944" t="s">
        <v>9659</v>
      </c>
      <c r="L4944" t="s">
        <v>9660</v>
      </c>
      <c r="M4944" t="s">
        <v>969</v>
      </c>
      <c r="N4944" t="s">
        <v>7005</v>
      </c>
      <c r="O4944" t="s">
        <v>3800</v>
      </c>
      <c r="P4944" t="s">
        <v>87</v>
      </c>
      <c r="Q4944" t="s">
        <v>1446</v>
      </c>
      <c r="R4944" t="s">
        <v>127</v>
      </c>
      <c r="S4944" t="s">
        <v>272</v>
      </c>
      <c r="T4944" t="s">
        <v>439</v>
      </c>
      <c r="U4944" t="s">
        <v>440</v>
      </c>
      <c r="W4944" t="s">
        <v>114</v>
      </c>
      <c r="X4944">
        <v>3</v>
      </c>
      <c r="Y4944">
        <v>5800</v>
      </c>
      <c r="Z4944">
        <v>0</v>
      </c>
      <c r="AA4944">
        <v>0</v>
      </c>
      <c r="AB4944" s="14">
        <v>567248.4</v>
      </c>
      <c r="AC4944" t="s">
        <v>47</v>
      </c>
      <c r="AD4944">
        <f>+VLOOKUP(T4944,items!$A$2:$D$1255,4,0)</f>
        <v>0</v>
      </c>
      <c r="AE4944">
        <f>+VLOOKUP(T4944,Tabla1[],5,0)</f>
        <v>0</v>
      </c>
      <c r="AF4944">
        <f t="shared" si="77"/>
        <v>5</v>
      </c>
      <c r="AG4944">
        <v>3816</v>
      </c>
      <c r="AH4944" s="14">
        <v>567248.4</v>
      </c>
    </row>
    <row r="4945" spans="1:34" x14ac:dyDescent="0.25">
      <c r="A4945">
        <v>101384</v>
      </c>
      <c r="B4945" t="s">
        <v>9655</v>
      </c>
      <c r="C4945" t="s">
        <v>75</v>
      </c>
      <c r="D4945">
        <v>0</v>
      </c>
      <c r="F4945" t="s">
        <v>610</v>
      </c>
      <c r="G4945" t="s">
        <v>760</v>
      </c>
      <c r="H4945" t="s">
        <v>9656</v>
      </c>
      <c r="I4945" t="s">
        <v>9657</v>
      </c>
      <c r="J4945" t="s">
        <v>9658</v>
      </c>
      <c r="K4945" t="s">
        <v>9659</v>
      </c>
      <c r="L4945" t="s">
        <v>9660</v>
      </c>
      <c r="M4945" t="s">
        <v>969</v>
      </c>
      <c r="N4945" t="s">
        <v>7005</v>
      </c>
      <c r="O4945" t="s">
        <v>3800</v>
      </c>
      <c r="P4945" t="s">
        <v>87</v>
      </c>
      <c r="Q4945" t="s">
        <v>1446</v>
      </c>
      <c r="R4945" t="s">
        <v>127</v>
      </c>
      <c r="S4945" t="s">
        <v>272</v>
      </c>
      <c r="T4945" t="s">
        <v>439</v>
      </c>
      <c r="U4945" t="s">
        <v>440</v>
      </c>
      <c r="W4945" t="s">
        <v>114</v>
      </c>
      <c r="X4945">
        <v>3</v>
      </c>
      <c r="Y4945">
        <v>3500</v>
      </c>
      <c r="Z4945">
        <v>0</v>
      </c>
      <c r="AA4945">
        <v>0</v>
      </c>
      <c r="AB4945" s="14">
        <v>357063.12</v>
      </c>
      <c r="AC4945" t="s">
        <v>47</v>
      </c>
      <c r="AD4945">
        <f>+VLOOKUP(T4945,items!$A$2:$D$1255,4,0)</f>
        <v>0</v>
      </c>
      <c r="AE4945">
        <f>+VLOOKUP(T4945,Tabla1[],5,0)</f>
        <v>0</v>
      </c>
      <c r="AF4945">
        <f t="shared" si="77"/>
        <v>5</v>
      </c>
      <c r="AG4945">
        <v>3816</v>
      </c>
      <c r="AH4945" s="14">
        <v>357063.12</v>
      </c>
    </row>
    <row r="4946" spans="1:34" x14ac:dyDescent="0.25">
      <c r="A4946">
        <v>101387</v>
      </c>
      <c r="B4946" t="s">
        <v>9661</v>
      </c>
      <c r="C4946" t="s">
        <v>33</v>
      </c>
      <c r="D4946">
        <v>0</v>
      </c>
      <c r="F4946" t="s">
        <v>3935</v>
      </c>
      <c r="G4946" t="s">
        <v>610</v>
      </c>
      <c r="H4946" t="s">
        <v>9662</v>
      </c>
      <c r="I4946" t="s">
        <v>37</v>
      </c>
      <c r="J4946" t="s">
        <v>9663</v>
      </c>
      <c r="K4946" t="s">
        <v>9664</v>
      </c>
      <c r="L4946" t="s">
        <v>9665</v>
      </c>
      <c r="M4946" t="s">
        <v>6762</v>
      </c>
      <c r="N4946" t="s">
        <v>6762</v>
      </c>
      <c r="O4946" t="s">
        <v>760</v>
      </c>
      <c r="P4946" t="s">
        <v>7234</v>
      </c>
      <c r="Q4946" t="s">
        <v>9449</v>
      </c>
      <c r="R4946" t="s">
        <v>127</v>
      </c>
      <c r="S4946" t="s">
        <v>108</v>
      </c>
      <c r="T4946" t="s">
        <v>1786</v>
      </c>
      <c r="U4946" t="s">
        <v>1787</v>
      </c>
      <c r="V4946" t="s">
        <v>1609</v>
      </c>
      <c r="X4946">
        <v>2</v>
      </c>
      <c r="Y4946">
        <v>0</v>
      </c>
      <c r="Z4946">
        <v>0</v>
      </c>
      <c r="AA4946">
        <v>0</v>
      </c>
      <c r="AB4946">
        <v>2210680</v>
      </c>
      <c r="AC4946" t="s">
        <v>47</v>
      </c>
      <c r="AD4946">
        <f>+VLOOKUP(T4946,items!$A$2:$D$1255,4,0)</f>
        <v>0</v>
      </c>
      <c r="AE4946">
        <f>+VLOOKUP(T4946,Tabla1[],5,0)</f>
        <v>0</v>
      </c>
      <c r="AF4946">
        <f t="shared" si="77"/>
        <v>3</v>
      </c>
    </row>
    <row r="4947" spans="1:34" x14ac:dyDescent="0.25">
      <c r="A4947">
        <v>101388</v>
      </c>
      <c r="B4947" t="s">
        <v>9661</v>
      </c>
      <c r="C4947" t="s">
        <v>33</v>
      </c>
      <c r="D4947">
        <v>0</v>
      </c>
      <c r="F4947" t="s">
        <v>3935</v>
      </c>
      <c r="G4947" t="s">
        <v>610</v>
      </c>
      <c r="H4947" t="s">
        <v>9666</v>
      </c>
      <c r="I4947" t="s">
        <v>37</v>
      </c>
      <c r="J4947" t="s">
        <v>9667</v>
      </c>
      <c r="K4947" t="s">
        <v>9668</v>
      </c>
      <c r="L4947" t="s">
        <v>9669</v>
      </c>
      <c r="M4947" t="s">
        <v>611</v>
      </c>
      <c r="N4947" t="s">
        <v>611</v>
      </c>
      <c r="O4947" t="s">
        <v>5649</v>
      </c>
      <c r="P4947" t="s">
        <v>5947</v>
      </c>
      <c r="Q4947" t="s">
        <v>761</v>
      </c>
      <c r="R4947" t="s">
        <v>127</v>
      </c>
      <c r="S4947" t="s">
        <v>108</v>
      </c>
      <c r="T4947" t="s">
        <v>8918</v>
      </c>
      <c r="U4947" t="s">
        <v>8919</v>
      </c>
      <c r="X4947">
        <v>2</v>
      </c>
      <c r="Y4947">
        <v>0</v>
      </c>
      <c r="Z4947">
        <v>0</v>
      </c>
      <c r="AA4947">
        <v>0</v>
      </c>
      <c r="AB4947">
        <v>136850</v>
      </c>
      <c r="AC4947" t="s">
        <v>47</v>
      </c>
      <c r="AD4947">
        <f>+VLOOKUP(T4947,items!$A$2:$D$1255,4,0)</f>
        <v>0</v>
      </c>
      <c r="AE4947">
        <f>+VLOOKUP(T4947,Tabla1[],5,0)</f>
        <v>0</v>
      </c>
      <c r="AF4947">
        <f t="shared" si="77"/>
        <v>3</v>
      </c>
    </row>
    <row r="4948" spans="1:34" x14ac:dyDescent="0.25">
      <c r="A4948">
        <v>101388</v>
      </c>
      <c r="B4948" t="s">
        <v>9661</v>
      </c>
      <c r="C4948" t="s">
        <v>33</v>
      </c>
      <c r="D4948">
        <v>0</v>
      </c>
      <c r="F4948" t="s">
        <v>3935</v>
      </c>
      <c r="G4948" t="s">
        <v>610</v>
      </c>
      <c r="H4948" t="s">
        <v>9666</v>
      </c>
      <c r="I4948" t="s">
        <v>37</v>
      </c>
      <c r="J4948" t="s">
        <v>9667</v>
      </c>
      <c r="K4948" t="s">
        <v>9668</v>
      </c>
      <c r="L4948" t="s">
        <v>9669</v>
      </c>
      <c r="M4948" t="s">
        <v>611</v>
      </c>
      <c r="N4948" t="s">
        <v>611</v>
      </c>
      <c r="O4948" t="s">
        <v>5649</v>
      </c>
      <c r="P4948" t="s">
        <v>5947</v>
      </c>
      <c r="Q4948" t="s">
        <v>761</v>
      </c>
      <c r="R4948" t="s">
        <v>127</v>
      </c>
      <c r="S4948" t="s">
        <v>108</v>
      </c>
      <c r="T4948" t="s">
        <v>1786</v>
      </c>
      <c r="U4948" t="s">
        <v>1787</v>
      </c>
      <c r="V4948" t="s">
        <v>1609</v>
      </c>
      <c r="X4948">
        <v>2</v>
      </c>
      <c r="Y4948">
        <v>0</v>
      </c>
      <c r="Z4948">
        <v>0</v>
      </c>
      <c r="AA4948">
        <v>0</v>
      </c>
      <c r="AB4948">
        <v>2210680</v>
      </c>
      <c r="AC4948" t="s">
        <v>47</v>
      </c>
      <c r="AD4948">
        <f>+VLOOKUP(T4948,items!$A$2:$D$1255,4,0)</f>
        <v>0</v>
      </c>
      <c r="AE4948">
        <f>+VLOOKUP(T4948,Tabla1[],5,0)</f>
        <v>0</v>
      </c>
      <c r="AF4948">
        <f t="shared" si="77"/>
        <v>3</v>
      </c>
    </row>
    <row r="4949" spans="1:34" x14ac:dyDescent="0.25">
      <c r="A4949">
        <v>101388</v>
      </c>
      <c r="B4949" t="s">
        <v>9661</v>
      </c>
      <c r="C4949" t="s">
        <v>33</v>
      </c>
      <c r="D4949">
        <v>0</v>
      </c>
      <c r="F4949" t="s">
        <v>3935</v>
      </c>
      <c r="G4949" t="s">
        <v>610</v>
      </c>
      <c r="H4949" t="s">
        <v>9666</v>
      </c>
      <c r="I4949" t="s">
        <v>37</v>
      </c>
      <c r="J4949" t="s">
        <v>9667</v>
      </c>
      <c r="K4949" t="s">
        <v>9668</v>
      </c>
      <c r="L4949" t="s">
        <v>9669</v>
      </c>
      <c r="M4949" t="s">
        <v>611</v>
      </c>
      <c r="N4949" t="s">
        <v>611</v>
      </c>
      <c r="O4949" t="s">
        <v>5649</v>
      </c>
      <c r="P4949" t="s">
        <v>5947</v>
      </c>
      <c r="Q4949" t="s">
        <v>761</v>
      </c>
      <c r="R4949" t="s">
        <v>127</v>
      </c>
      <c r="S4949" t="s">
        <v>108</v>
      </c>
      <c r="T4949" t="s">
        <v>9670</v>
      </c>
      <c r="U4949" t="s">
        <v>9671</v>
      </c>
      <c r="X4949">
        <v>8</v>
      </c>
      <c r="Y4949">
        <v>0</v>
      </c>
      <c r="Z4949">
        <v>0</v>
      </c>
      <c r="AA4949">
        <v>0</v>
      </c>
      <c r="AB4949">
        <v>2404480</v>
      </c>
      <c r="AC4949" t="s">
        <v>47</v>
      </c>
      <c r="AD4949" t="str">
        <f>+VLOOKUP(T4949,items!$A$2:$D$1255,4,0)</f>
        <v>COJINES</v>
      </c>
      <c r="AE4949">
        <f>+VLOOKUP(T4949,Tabla1[],5,0)</f>
        <v>0</v>
      </c>
      <c r="AF4949">
        <f t="shared" si="77"/>
        <v>3</v>
      </c>
    </row>
    <row r="4950" spans="1:34" x14ac:dyDescent="0.25">
      <c r="A4950">
        <v>101388</v>
      </c>
      <c r="B4950" t="s">
        <v>9661</v>
      </c>
      <c r="C4950" t="s">
        <v>33</v>
      </c>
      <c r="D4950">
        <v>0</v>
      </c>
      <c r="F4950" t="s">
        <v>3935</v>
      </c>
      <c r="G4950" t="s">
        <v>610</v>
      </c>
      <c r="H4950" t="s">
        <v>9666</v>
      </c>
      <c r="I4950" t="s">
        <v>37</v>
      </c>
      <c r="J4950" t="s">
        <v>9667</v>
      </c>
      <c r="K4950" t="s">
        <v>9668</v>
      </c>
      <c r="L4950" t="s">
        <v>9669</v>
      </c>
      <c r="M4950" t="s">
        <v>611</v>
      </c>
      <c r="N4950" t="s">
        <v>611</v>
      </c>
      <c r="O4950" t="s">
        <v>5649</v>
      </c>
      <c r="P4950" t="s">
        <v>5947</v>
      </c>
      <c r="Q4950" t="s">
        <v>761</v>
      </c>
      <c r="R4950" t="s">
        <v>127</v>
      </c>
      <c r="S4950" t="s">
        <v>108</v>
      </c>
      <c r="T4950" t="s">
        <v>5202</v>
      </c>
      <c r="U4950" t="s">
        <v>5203</v>
      </c>
      <c r="V4950" t="s">
        <v>1609</v>
      </c>
      <c r="X4950">
        <v>4</v>
      </c>
      <c r="Y4950">
        <v>0</v>
      </c>
      <c r="Z4950">
        <v>0</v>
      </c>
      <c r="AA4950">
        <v>0</v>
      </c>
      <c r="AB4950">
        <v>5204492</v>
      </c>
      <c r="AC4950" t="s">
        <v>47</v>
      </c>
      <c r="AD4950" t="str">
        <f>+VLOOKUP(T4950,items!$A$2:$D$1255,4,0)</f>
        <v>COJIN</v>
      </c>
      <c r="AE4950">
        <f>+VLOOKUP(T4950,Tabla1[],5,0)</f>
        <v>0</v>
      </c>
      <c r="AF4950">
        <f t="shared" si="77"/>
        <v>3</v>
      </c>
    </row>
    <row r="4951" spans="1:34" x14ac:dyDescent="0.25">
      <c r="A4951">
        <v>101400</v>
      </c>
      <c r="B4951" t="s">
        <v>9672</v>
      </c>
      <c r="C4951" t="s">
        <v>33</v>
      </c>
      <c r="D4951">
        <v>0</v>
      </c>
      <c r="F4951" t="s">
        <v>610</v>
      </c>
      <c r="G4951" t="s">
        <v>611</v>
      </c>
      <c r="H4951" t="s">
        <v>9673</v>
      </c>
      <c r="I4951" t="s">
        <v>37</v>
      </c>
      <c r="J4951" t="s">
        <v>9674</v>
      </c>
      <c r="K4951" t="s">
        <v>9675</v>
      </c>
      <c r="L4951" t="s">
        <v>9676</v>
      </c>
      <c r="M4951" t="s">
        <v>2801</v>
      </c>
      <c r="N4951" t="s">
        <v>2801</v>
      </c>
      <c r="O4951" t="s">
        <v>77</v>
      </c>
      <c r="P4951" t="s">
        <v>8689</v>
      </c>
      <c r="Q4951" t="s">
        <v>5511</v>
      </c>
      <c r="R4951" t="s">
        <v>63</v>
      </c>
      <c r="S4951" t="s">
        <v>88</v>
      </c>
      <c r="T4951" t="s">
        <v>9677</v>
      </c>
      <c r="U4951" t="s">
        <v>9678</v>
      </c>
      <c r="X4951">
        <v>3</v>
      </c>
      <c r="Y4951">
        <v>0</v>
      </c>
      <c r="Z4951">
        <v>0</v>
      </c>
      <c r="AA4951">
        <v>0</v>
      </c>
      <c r="AB4951">
        <v>1968</v>
      </c>
      <c r="AC4951" t="s">
        <v>47</v>
      </c>
      <c r="AD4951">
        <f>+VLOOKUP(T4951,items!$A$2:$D$1255,4,0)</f>
        <v>0</v>
      </c>
      <c r="AE4951">
        <f>+VLOOKUP(T4951,Tabla1[],5,0)</f>
        <v>0</v>
      </c>
      <c r="AF4951">
        <f t="shared" si="77"/>
        <v>2</v>
      </c>
    </row>
    <row r="4952" spans="1:34" x14ac:dyDescent="0.25">
      <c r="A4952">
        <v>101400</v>
      </c>
      <c r="B4952" t="s">
        <v>9672</v>
      </c>
      <c r="C4952" t="s">
        <v>33</v>
      </c>
      <c r="D4952">
        <v>0</v>
      </c>
      <c r="F4952" t="s">
        <v>610</v>
      </c>
      <c r="G4952" t="s">
        <v>611</v>
      </c>
      <c r="H4952" t="s">
        <v>9673</v>
      </c>
      <c r="I4952" t="s">
        <v>37</v>
      </c>
      <c r="J4952" t="s">
        <v>9674</v>
      </c>
      <c r="K4952" t="s">
        <v>9675</v>
      </c>
      <c r="L4952" t="s">
        <v>9676</v>
      </c>
      <c r="M4952" t="s">
        <v>2801</v>
      </c>
      <c r="N4952" t="s">
        <v>2801</v>
      </c>
      <c r="O4952" t="s">
        <v>77</v>
      </c>
      <c r="P4952" t="s">
        <v>8689</v>
      </c>
      <c r="Q4952" t="s">
        <v>5511</v>
      </c>
      <c r="R4952" t="s">
        <v>63</v>
      </c>
      <c r="S4952" t="s">
        <v>88</v>
      </c>
      <c r="T4952" t="s">
        <v>9679</v>
      </c>
      <c r="U4952" t="s">
        <v>9680</v>
      </c>
      <c r="X4952">
        <v>3</v>
      </c>
      <c r="Y4952">
        <v>0</v>
      </c>
      <c r="Z4952">
        <v>0</v>
      </c>
      <c r="AA4952">
        <v>0</v>
      </c>
      <c r="AB4952">
        <v>1200</v>
      </c>
      <c r="AC4952" t="s">
        <v>47</v>
      </c>
      <c r="AD4952">
        <f>+VLOOKUP(T4952,items!$A$2:$D$1255,4,0)</f>
        <v>0</v>
      </c>
      <c r="AE4952">
        <f>+VLOOKUP(T4952,Tabla1[],5,0)</f>
        <v>0</v>
      </c>
      <c r="AF4952">
        <f t="shared" si="77"/>
        <v>2</v>
      </c>
    </row>
    <row r="4953" spans="1:34" x14ac:dyDescent="0.25">
      <c r="A4953">
        <v>101400</v>
      </c>
      <c r="B4953" t="s">
        <v>9672</v>
      </c>
      <c r="C4953" t="s">
        <v>33</v>
      </c>
      <c r="D4953">
        <v>0</v>
      </c>
      <c r="F4953" t="s">
        <v>610</v>
      </c>
      <c r="G4953" t="s">
        <v>611</v>
      </c>
      <c r="H4953" t="s">
        <v>9673</v>
      </c>
      <c r="I4953" t="s">
        <v>37</v>
      </c>
      <c r="J4953" t="s">
        <v>9674</v>
      </c>
      <c r="K4953" t="s">
        <v>9675</v>
      </c>
      <c r="L4953" t="s">
        <v>9676</v>
      </c>
      <c r="M4953" t="s">
        <v>2801</v>
      </c>
      <c r="N4953" t="s">
        <v>2801</v>
      </c>
      <c r="O4953" t="s">
        <v>77</v>
      </c>
      <c r="P4953" t="s">
        <v>8689</v>
      </c>
      <c r="Q4953" t="s">
        <v>5511</v>
      </c>
      <c r="R4953" t="s">
        <v>63</v>
      </c>
      <c r="S4953" t="s">
        <v>88</v>
      </c>
      <c r="T4953" t="s">
        <v>8562</v>
      </c>
      <c r="U4953" t="s">
        <v>8623</v>
      </c>
      <c r="X4953">
        <v>1</v>
      </c>
      <c r="Y4953">
        <v>3000</v>
      </c>
      <c r="Z4953">
        <v>0</v>
      </c>
      <c r="AA4953">
        <v>2000</v>
      </c>
      <c r="AB4953">
        <v>443931</v>
      </c>
      <c r="AC4953" t="s">
        <v>47</v>
      </c>
      <c r="AD4953">
        <f>+VLOOKUP(T4953,items!$A$2:$D$1255,4,0)</f>
        <v>0</v>
      </c>
      <c r="AE4953">
        <f>+VLOOKUP(T4953,Tabla1[],5,0)</f>
        <v>0</v>
      </c>
      <c r="AF4953">
        <f t="shared" si="77"/>
        <v>2</v>
      </c>
    </row>
    <row r="4954" spans="1:34" x14ac:dyDescent="0.25">
      <c r="A4954">
        <v>101407</v>
      </c>
      <c r="B4954" t="s">
        <v>9681</v>
      </c>
      <c r="C4954" t="s">
        <v>75</v>
      </c>
      <c r="D4954">
        <v>0</v>
      </c>
      <c r="F4954" t="s">
        <v>610</v>
      </c>
      <c r="G4954" t="s">
        <v>8032</v>
      </c>
      <c r="H4954" t="s">
        <v>9682</v>
      </c>
      <c r="I4954" t="s">
        <v>37</v>
      </c>
      <c r="J4954" t="s">
        <v>9683</v>
      </c>
      <c r="K4954" t="s">
        <v>9684</v>
      </c>
      <c r="L4954" t="s">
        <v>37</v>
      </c>
      <c r="M4954" t="s">
        <v>611</v>
      </c>
      <c r="N4954" t="s">
        <v>611</v>
      </c>
      <c r="O4954" t="s">
        <v>2801</v>
      </c>
      <c r="P4954" t="s">
        <v>2802</v>
      </c>
      <c r="Q4954" t="s">
        <v>2802</v>
      </c>
      <c r="R4954" t="s">
        <v>127</v>
      </c>
      <c r="S4954" t="s">
        <v>164</v>
      </c>
      <c r="T4954" t="s">
        <v>6309</v>
      </c>
      <c r="U4954" t="s">
        <v>6310</v>
      </c>
      <c r="X4954">
        <v>8</v>
      </c>
      <c r="Y4954">
        <v>0</v>
      </c>
      <c r="Z4954">
        <v>0</v>
      </c>
      <c r="AA4954">
        <v>0</v>
      </c>
      <c r="AB4954">
        <v>10400</v>
      </c>
      <c r="AC4954" t="s">
        <v>47</v>
      </c>
      <c r="AD4954">
        <f>+VLOOKUP(T4954,items!$A$2:$D$1255,4,0)</f>
        <v>0</v>
      </c>
      <c r="AE4954">
        <f>+VLOOKUP(T4954,Tabla1[],5,0)</f>
        <v>0</v>
      </c>
      <c r="AF4954">
        <f t="shared" si="77"/>
        <v>2</v>
      </c>
    </row>
    <row r="4955" spans="1:34" x14ac:dyDescent="0.25">
      <c r="A4955">
        <v>101407</v>
      </c>
      <c r="B4955" t="s">
        <v>9681</v>
      </c>
      <c r="C4955" t="s">
        <v>75</v>
      </c>
      <c r="D4955">
        <v>0</v>
      </c>
      <c r="F4955" t="s">
        <v>610</v>
      </c>
      <c r="G4955" t="s">
        <v>8032</v>
      </c>
      <c r="H4955" t="s">
        <v>9682</v>
      </c>
      <c r="I4955" t="s">
        <v>37</v>
      </c>
      <c r="J4955" t="s">
        <v>9683</v>
      </c>
      <c r="K4955" t="s">
        <v>9684</v>
      </c>
      <c r="L4955" t="s">
        <v>37</v>
      </c>
      <c r="M4955" t="s">
        <v>611</v>
      </c>
      <c r="N4955" t="s">
        <v>611</v>
      </c>
      <c r="O4955" t="s">
        <v>2801</v>
      </c>
      <c r="P4955" t="s">
        <v>2802</v>
      </c>
      <c r="Q4955" t="s">
        <v>2802</v>
      </c>
      <c r="R4955" t="s">
        <v>127</v>
      </c>
      <c r="S4955" t="s">
        <v>164</v>
      </c>
      <c r="T4955" t="s">
        <v>1290</v>
      </c>
      <c r="U4955" t="s">
        <v>1291</v>
      </c>
      <c r="X4955">
        <v>4</v>
      </c>
      <c r="Y4955">
        <v>0</v>
      </c>
      <c r="Z4955">
        <v>0</v>
      </c>
      <c r="AA4955">
        <v>0</v>
      </c>
      <c r="AB4955">
        <v>255600</v>
      </c>
      <c r="AC4955" t="s">
        <v>47</v>
      </c>
      <c r="AD4955">
        <f>+VLOOKUP(T4955,items!$A$2:$D$1255,4,0)</f>
        <v>0</v>
      </c>
      <c r="AE4955">
        <f>+VLOOKUP(T4955,Tabla1[],5,0)</f>
        <v>0</v>
      </c>
      <c r="AF4955">
        <f t="shared" si="77"/>
        <v>2</v>
      </c>
    </row>
    <row r="4956" spans="1:34" x14ac:dyDescent="0.25">
      <c r="A4956">
        <v>101407</v>
      </c>
      <c r="B4956" t="s">
        <v>9681</v>
      </c>
      <c r="C4956" t="s">
        <v>75</v>
      </c>
      <c r="D4956">
        <v>0</v>
      </c>
      <c r="F4956" t="s">
        <v>610</v>
      </c>
      <c r="G4956" t="s">
        <v>8032</v>
      </c>
      <c r="H4956" t="s">
        <v>9682</v>
      </c>
      <c r="I4956" t="s">
        <v>37</v>
      </c>
      <c r="J4956" t="s">
        <v>9683</v>
      </c>
      <c r="K4956" t="s">
        <v>9684</v>
      </c>
      <c r="L4956" t="s">
        <v>37</v>
      </c>
      <c r="M4956" t="s">
        <v>611</v>
      </c>
      <c r="N4956" t="s">
        <v>611</v>
      </c>
      <c r="O4956" t="s">
        <v>2801</v>
      </c>
      <c r="P4956" t="s">
        <v>2802</v>
      </c>
      <c r="Q4956" t="s">
        <v>2802</v>
      </c>
      <c r="R4956" t="s">
        <v>127</v>
      </c>
      <c r="S4956" t="s">
        <v>164</v>
      </c>
      <c r="T4956" t="s">
        <v>1126</v>
      </c>
      <c r="U4956" t="s">
        <v>1127</v>
      </c>
      <c r="X4956">
        <v>1</v>
      </c>
      <c r="Y4956">
        <v>0</v>
      </c>
      <c r="Z4956">
        <v>0</v>
      </c>
      <c r="AA4956">
        <v>0</v>
      </c>
      <c r="AB4956">
        <v>50420</v>
      </c>
      <c r="AC4956" t="s">
        <v>47</v>
      </c>
      <c r="AD4956">
        <f>+VLOOKUP(T4956,items!$A$2:$D$1255,4,0)</f>
        <v>0</v>
      </c>
      <c r="AE4956">
        <f>+VLOOKUP(T4956,Tabla1[],5,0)</f>
        <v>0</v>
      </c>
      <c r="AF4956">
        <f t="shared" si="77"/>
        <v>2</v>
      </c>
    </row>
    <row r="4957" spans="1:34" x14ac:dyDescent="0.25">
      <c r="A4957">
        <v>101407</v>
      </c>
      <c r="B4957" t="s">
        <v>9681</v>
      </c>
      <c r="C4957" t="s">
        <v>75</v>
      </c>
      <c r="D4957">
        <v>0</v>
      </c>
      <c r="F4957" t="s">
        <v>610</v>
      </c>
      <c r="G4957" t="s">
        <v>8032</v>
      </c>
      <c r="H4957" t="s">
        <v>9682</v>
      </c>
      <c r="I4957" t="s">
        <v>37</v>
      </c>
      <c r="J4957" t="s">
        <v>9683</v>
      </c>
      <c r="K4957" t="s">
        <v>9684</v>
      </c>
      <c r="L4957" t="s">
        <v>37</v>
      </c>
      <c r="M4957" t="s">
        <v>611</v>
      </c>
      <c r="N4957" t="s">
        <v>611</v>
      </c>
      <c r="O4957" t="s">
        <v>2801</v>
      </c>
      <c r="P4957" t="s">
        <v>2802</v>
      </c>
      <c r="Q4957" t="s">
        <v>2802</v>
      </c>
      <c r="R4957" t="s">
        <v>127</v>
      </c>
      <c r="S4957" t="s">
        <v>164</v>
      </c>
      <c r="T4957" t="s">
        <v>6311</v>
      </c>
      <c r="U4957" t="s">
        <v>6312</v>
      </c>
      <c r="X4957">
        <v>8</v>
      </c>
      <c r="Y4957">
        <v>0</v>
      </c>
      <c r="Z4957">
        <v>0</v>
      </c>
      <c r="AA4957">
        <v>0</v>
      </c>
      <c r="AB4957">
        <v>3200</v>
      </c>
      <c r="AC4957" t="s">
        <v>47</v>
      </c>
      <c r="AD4957">
        <f>+VLOOKUP(T4957,items!$A$2:$D$1255,4,0)</f>
        <v>0</v>
      </c>
      <c r="AE4957">
        <f>+VLOOKUP(T4957,Tabla1[],5,0)</f>
        <v>0</v>
      </c>
      <c r="AF4957">
        <f t="shared" si="77"/>
        <v>2</v>
      </c>
    </row>
    <row r="4958" spans="1:34" x14ac:dyDescent="0.25">
      <c r="A4958">
        <v>101411</v>
      </c>
      <c r="B4958" t="s">
        <v>8167</v>
      </c>
      <c r="C4958" t="s">
        <v>33</v>
      </c>
      <c r="D4958">
        <v>0</v>
      </c>
      <c r="F4958" t="s">
        <v>610</v>
      </c>
      <c r="G4958" t="s">
        <v>969</v>
      </c>
      <c r="H4958" t="s">
        <v>9685</v>
      </c>
      <c r="I4958" t="s">
        <v>37</v>
      </c>
      <c r="J4958" t="s">
        <v>9686</v>
      </c>
      <c r="K4958" t="s">
        <v>9687</v>
      </c>
      <c r="L4958" t="s">
        <v>9688</v>
      </c>
      <c r="M4958" t="s">
        <v>8601</v>
      </c>
      <c r="N4958" t="s">
        <v>8601</v>
      </c>
      <c r="O4958" t="s">
        <v>3799</v>
      </c>
      <c r="P4958" t="s">
        <v>9020</v>
      </c>
      <c r="Q4958" t="s">
        <v>106</v>
      </c>
      <c r="R4958" t="s">
        <v>127</v>
      </c>
      <c r="S4958" t="s">
        <v>108</v>
      </c>
      <c r="T4958" t="s">
        <v>9689</v>
      </c>
      <c r="U4958" t="s">
        <v>9690</v>
      </c>
      <c r="V4958" t="s">
        <v>259</v>
      </c>
      <c r="X4958">
        <v>1</v>
      </c>
      <c r="Y4958">
        <v>0</v>
      </c>
      <c r="Z4958">
        <v>0</v>
      </c>
      <c r="AA4958">
        <v>0</v>
      </c>
      <c r="AB4958">
        <v>1192959</v>
      </c>
      <c r="AC4958" t="s">
        <v>47</v>
      </c>
      <c r="AD4958" t="str">
        <f>+VLOOKUP(T4958,items!$A$2:$D$1255,4,0)</f>
        <v>FUNDA</v>
      </c>
      <c r="AE4958">
        <f>+VLOOKUP(T4958,Tabla1[],5,0)</f>
        <v>0</v>
      </c>
      <c r="AF4958">
        <f t="shared" si="77"/>
        <v>4</v>
      </c>
    </row>
    <row r="4959" spans="1:34" x14ac:dyDescent="0.25">
      <c r="A4959">
        <v>101416</v>
      </c>
      <c r="B4959" t="s">
        <v>2714</v>
      </c>
      <c r="C4959" t="s">
        <v>75</v>
      </c>
      <c r="D4959">
        <v>0</v>
      </c>
      <c r="F4959" t="s">
        <v>610</v>
      </c>
      <c r="G4959" t="s">
        <v>611</v>
      </c>
      <c r="H4959" t="s">
        <v>9691</v>
      </c>
      <c r="I4959" t="s">
        <v>37</v>
      </c>
      <c r="J4959" t="s">
        <v>9692</v>
      </c>
      <c r="K4959" t="s">
        <v>9693</v>
      </c>
      <c r="L4959" t="s">
        <v>37</v>
      </c>
      <c r="M4959" t="s">
        <v>262</v>
      </c>
      <c r="N4959" t="s">
        <v>262</v>
      </c>
      <c r="O4959" t="s">
        <v>268</v>
      </c>
      <c r="P4959" t="s">
        <v>2802</v>
      </c>
      <c r="Q4959" t="s">
        <v>2802</v>
      </c>
      <c r="R4959" t="s">
        <v>127</v>
      </c>
      <c r="S4959" t="s">
        <v>164</v>
      </c>
      <c r="T4959" t="s">
        <v>1900</v>
      </c>
      <c r="U4959" t="s">
        <v>1901</v>
      </c>
      <c r="X4959">
        <v>10</v>
      </c>
      <c r="Y4959">
        <v>0</v>
      </c>
      <c r="Z4959">
        <v>0</v>
      </c>
      <c r="AA4959">
        <v>0</v>
      </c>
      <c r="AB4959">
        <v>526000</v>
      </c>
      <c r="AC4959" t="s">
        <v>47</v>
      </c>
      <c r="AD4959">
        <f>+VLOOKUP(T4959,items!$A$2:$D$1255,4,0)</f>
        <v>0</v>
      </c>
      <c r="AE4959">
        <f>+VLOOKUP(T4959,Tabla1[],5,0)</f>
        <v>0</v>
      </c>
      <c r="AF4959">
        <f t="shared" si="77"/>
        <v>2</v>
      </c>
    </row>
    <row r="4960" spans="1:34" x14ac:dyDescent="0.25">
      <c r="A4960">
        <v>101416</v>
      </c>
      <c r="B4960" t="s">
        <v>2714</v>
      </c>
      <c r="C4960" t="s">
        <v>75</v>
      </c>
      <c r="D4960">
        <v>0</v>
      </c>
      <c r="F4960" t="s">
        <v>610</v>
      </c>
      <c r="G4960" t="s">
        <v>611</v>
      </c>
      <c r="H4960" t="s">
        <v>9691</v>
      </c>
      <c r="I4960" t="s">
        <v>37</v>
      </c>
      <c r="J4960" t="s">
        <v>9692</v>
      </c>
      <c r="K4960" t="s">
        <v>9693</v>
      </c>
      <c r="L4960" t="s">
        <v>37</v>
      </c>
      <c r="M4960" t="s">
        <v>262</v>
      </c>
      <c r="N4960" t="s">
        <v>262</v>
      </c>
      <c r="O4960" t="s">
        <v>268</v>
      </c>
      <c r="P4960" t="s">
        <v>2802</v>
      </c>
      <c r="Q4960" t="s">
        <v>2802</v>
      </c>
      <c r="R4960" t="s">
        <v>127</v>
      </c>
      <c r="S4960" t="s">
        <v>164</v>
      </c>
      <c r="T4960" t="s">
        <v>1608</v>
      </c>
      <c r="U4960" t="s">
        <v>1609</v>
      </c>
      <c r="X4960">
        <v>10</v>
      </c>
      <c r="Y4960">
        <v>0</v>
      </c>
      <c r="Z4960">
        <v>0</v>
      </c>
      <c r="AA4960">
        <v>0</v>
      </c>
      <c r="AB4960">
        <v>526000</v>
      </c>
      <c r="AC4960" t="s">
        <v>47</v>
      </c>
      <c r="AD4960">
        <f>+VLOOKUP(T4960,items!$A$2:$D$1255,4,0)</f>
        <v>0</v>
      </c>
      <c r="AE4960">
        <f>+VLOOKUP(T4960,Tabla1[],5,0)</f>
        <v>0</v>
      </c>
      <c r="AF4960">
        <f t="shared" si="77"/>
        <v>2</v>
      </c>
    </row>
    <row r="4961" spans="1:32" x14ac:dyDescent="0.25">
      <c r="A4961">
        <v>101436</v>
      </c>
      <c r="B4961" t="s">
        <v>9694</v>
      </c>
      <c r="C4961" t="s">
        <v>75</v>
      </c>
      <c r="D4961">
        <v>0</v>
      </c>
      <c r="F4961" t="s">
        <v>8032</v>
      </c>
      <c r="G4961" t="s">
        <v>8032</v>
      </c>
      <c r="H4961" t="s">
        <v>9695</v>
      </c>
      <c r="I4961" t="s">
        <v>37</v>
      </c>
      <c r="J4961" t="s">
        <v>9696</v>
      </c>
      <c r="K4961" t="s">
        <v>9697</v>
      </c>
      <c r="L4961" t="s">
        <v>37</v>
      </c>
      <c r="M4961" t="s">
        <v>262</v>
      </c>
      <c r="N4961" t="s">
        <v>262</v>
      </c>
      <c r="O4961" t="s">
        <v>268</v>
      </c>
      <c r="P4961" t="s">
        <v>2802</v>
      </c>
      <c r="Q4961" t="s">
        <v>2802</v>
      </c>
      <c r="R4961" t="s">
        <v>127</v>
      </c>
      <c r="S4961" t="s">
        <v>128</v>
      </c>
      <c r="T4961" t="s">
        <v>1469</v>
      </c>
      <c r="U4961" t="s">
        <v>578</v>
      </c>
      <c r="X4961">
        <v>10</v>
      </c>
      <c r="Y4961">
        <v>0</v>
      </c>
      <c r="Z4961">
        <v>0</v>
      </c>
      <c r="AA4961">
        <v>0</v>
      </c>
      <c r="AB4961">
        <v>0</v>
      </c>
      <c r="AC4961" t="s">
        <v>47</v>
      </c>
      <c r="AD4961">
        <f>+VLOOKUP(T4961,items!$A$2:$D$1255,4,0)</f>
        <v>0</v>
      </c>
      <c r="AE4961">
        <f>+VLOOKUP(T4961,Tabla1[],5,0)</f>
        <v>0</v>
      </c>
      <c r="AF4961">
        <f t="shared" si="77"/>
        <v>2</v>
      </c>
    </row>
    <row r="4962" spans="1:32" x14ac:dyDescent="0.25">
      <c r="A4962">
        <v>101437</v>
      </c>
      <c r="B4962" t="s">
        <v>2607</v>
      </c>
      <c r="C4962" t="s">
        <v>33</v>
      </c>
      <c r="D4962">
        <v>0</v>
      </c>
      <c r="F4962" t="s">
        <v>8032</v>
      </c>
      <c r="G4962" t="s">
        <v>8032</v>
      </c>
      <c r="H4962" t="s">
        <v>9698</v>
      </c>
      <c r="I4962" t="s">
        <v>37</v>
      </c>
      <c r="J4962" t="s">
        <v>37</v>
      </c>
      <c r="K4962" t="s">
        <v>9699</v>
      </c>
      <c r="L4962" t="s">
        <v>37</v>
      </c>
      <c r="M4962" t="s">
        <v>262</v>
      </c>
      <c r="N4962" t="s">
        <v>262</v>
      </c>
      <c r="O4962" t="s">
        <v>2802</v>
      </c>
      <c r="P4962" t="s">
        <v>77</v>
      </c>
      <c r="Q4962" t="s">
        <v>309</v>
      </c>
      <c r="R4962" t="s">
        <v>127</v>
      </c>
      <c r="S4962" t="s">
        <v>44</v>
      </c>
      <c r="T4962" t="s">
        <v>9700</v>
      </c>
      <c r="U4962" t="s">
        <v>9701</v>
      </c>
      <c r="X4962">
        <v>2</v>
      </c>
      <c r="Y4962">
        <v>0</v>
      </c>
      <c r="Z4962">
        <v>0</v>
      </c>
      <c r="AA4962">
        <v>0</v>
      </c>
      <c r="AB4962">
        <v>5500</v>
      </c>
      <c r="AC4962" t="s">
        <v>47</v>
      </c>
      <c r="AD4962">
        <f>+VLOOKUP(T4962,items!$A$2:$D$1255,4,0)</f>
        <v>0</v>
      </c>
      <c r="AE4962">
        <f>+VLOOKUP(T4962,Tabla1[],5,0)</f>
        <v>0</v>
      </c>
      <c r="AF4962">
        <f t="shared" si="77"/>
        <v>2</v>
      </c>
    </row>
    <row r="4963" spans="1:32" x14ac:dyDescent="0.25">
      <c r="A4963">
        <v>101437</v>
      </c>
      <c r="B4963" t="s">
        <v>2607</v>
      </c>
      <c r="C4963" t="s">
        <v>33</v>
      </c>
      <c r="D4963">
        <v>0</v>
      </c>
      <c r="F4963" t="s">
        <v>8032</v>
      </c>
      <c r="G4963" t="s">
        <v>8032</v>
      </c>
      <c r="H4963" t="s">
        <v>9698</v>
      </c>
      <c r="I4963" t="s">
        <v>37</v>
      </c>
      <c r="J4963" t="s">
        <v>37</v>
      </c>
      <c r="K4963" t="s">
        <v>9699</v>
      </c>
      <c r="L4963" t="s">
        <v>37</v>
      </c>
      <c r="M4963" t="s">
        <v>262</v>
      </c>
      <c r="N4963" t="s">
        <v>262</v>
      </c>
      <c r="O4963" t="s">
        <v>2802</v>
      </c>
      <c r="P4963" t="s">
        <v>77</v>
      </c>
      <c r="Q4963" t="s">
        <v>309</v>
      </c>
      <c r="R4963" t="s">
        <v>127</v>
      </c>
      <c r="S4963" t="s">
        <v>44</v>
      </c>
      <c r="T4963" t="s">
        <v>9702</v>
      </c>
      <c r="U4963" t="s">
        <v>9703</v>
      </c>
      <c r="X4963">
        <v>2</v>
      </c>
      <c r="Y4963">
        <v>0</v>
      </c>
      <c r="Z4963">
        <v>0</v>
      </c>
      <c r="AA4963">
        <v>0</v>
      </c>
      <c r="AB4963">
        <v>512</v>
      </c>
      <c r="AC4963" t="s">
        <v>47</v>
      </c>
      <c r="AD4963">
        <f>+VLOOKUP(T4963,items!$A$2:$D$1255,4,0)</f>
        <v>0</v>
      </c>
      <c r="AE4963">
        <f>+VLOOKUP(T4963,Tabla1[],5,0)</f>
        <v>0</v>
      </c>
      <c r="AF4963">
        <f t="shared" si="77"/>
        <v>2</v>
      </c>
    </row>
    <row r="4964" spans="1:32" x14ac:dyDescent="0.25">
      <c r="A4964">
        <v>101437</v>
      </c>
      <c r="B4964" t="s">
        <v>2607</v>
      </c>
      <c r="C4964" t="s">
        <v>33</v>
      </c>
      <c r="D4964">
        <v>0</v>
      </c>
      <c r="F4964" t="s">
        <v>8032</v>
      </c>
      <c r="G4964" t="s">
        <v>8032</v>
      </c>
      <c r="H4964" t="s">
        <v>9698</v>
      </c>
      <c r="I4964" t="s">
        <v>37</v>
      </c>
      <c r="J4964" t="s">
        <v>37</v>
      </c>
      <c r="K4964" t="s">
        <v>9699</v>
      </c>
      <c r="L4964" t="s">
        <v>37</v>
      </c>
      <c r="M4964" t="s">
        <v>262</v>
      </c>
      <c r="N4964" t="s">
        <v>262</v>
      </c>
      <c r="O4964" t="s">
        <v>2802</v>
      </c>
      <c r="P4964" t="s">
        <v>77</v>
      </c>
      <c r="Q4964" t="s">
        <v>309</v>
      </c>
      <c r="R4964" t="s">
        <v>127</v>
      </c>
      <c r="S4964" t="s">
        <v>44</v>
      </c>
      <c r="T4964" t="s">
        <v>9704</v>
      </c>
      <c r="U4964" t="s">
        <v>9705</v>
      </c>
      <c r="X4964">
        <v>4</v>
      </c>
      <c r="Y4964">
        <v>0</v>
      </c>
      <c r="Z4964">
        <v>0</v>
      </c>
      <c r="AA4964">
        <v>0</v>
      </c>
      <c r="AB4964">
        <v>1200</v>
      </c>
      <c r="AC4964" t="s">
        <v>47</v>
      </c>
      <c r="AD4964">
        <f>+VLOOKUP(T4964,items!$A$2:$D$1255,4,0)</f>
        <v>0</v>
      </c>
      <c r="AE4964">
        <f>+VLOOKUP(T4964,Tabla1[],5,0)</f>
        <v>0</v>
      </c>
      <c r="AF4964">
        <f t="shared" si="77"/>
        <v>2</v>
      </c>
    </row>
    <row r="4965" spans="1:32" x14ac:dyDescent="0.25">
      <c r="A4965">
        <v>101438</v>
      </c>
      <c r="B4965" t="s">
        <v>9706</v>
      </c>
      <c r="C4965" t="s">
        <v>75</v>
      </c>
      <c r="D4965">
        <v>0</v>
      </c>
      <c r="F4965" t="s">
        <v>9707</v>
      </c>
      <c r="G4965" t="s">
        <v>8868</v>
      </c>
      <c r="H4965" t="s">
        <v>9708</v>
      </c>
      <c r="I4965" t="s">
        <v>37</v>
      </c>
      <c r="J4965" t="s">
        <v>9709</v>
      </c>
      <c r="K4965" t="s">
        <v>9710</v>
      </c>
      <c r="L4965" t="s">
        <v>37</v>
      </c>
      <c r="M4965" t="s">
        <v>7004</v>
      </c>
      <c r="N4965" t="s">
        <v>7004</v>
      </c>
      <c r="O4965" t="s">
        <v>759</v>
      </c>
      <c r="P4965" t="s">
        <v>271</v>
      </c>
      <c r="Q4965" t="s">
        <v>271</v>
      </c>
      <c r="R4965" t="s">
        <v>127</v>
      </c>
      <c r="S4965" t="s">
        <v>108</v>
      </c>
      <c r="T4965" t="s">
        <v>1020</v>
      </c>
      <c r="U4965" t="s">
        <v>1021</v>
      </c>
      <c r="X4965">
        <v>1</v>
      </c>
      <c r="Y4965">
        <v>0</v>
      </c>
      <c r="Z4965">
        <v>0</v>
      </c>
      <c r="AA4965">
        <v>0</v>
      </c>
      <c r="AB4965">
        <v>246000</v>
      </c>
      <c r="AC4965" t="s">
        <v>47</v>
      </c>
      <c r="AD4965">
        <f>+VLOOKUP(T4965,items!$A$2:$D$1255,4,0)</f>
        <v>0</v>
      </c>
      <c r="AE4965">
        <f>+VLOOKUP(T4965,Tabla1[],5,0)</f>
        <v>0</v>
      </c>
      <c r="AF4965">
        <f t="shared" si="77"/>
        <v>3</v>
      </c>
    </row>
    <row r="4966" spans="1:32" x14ac:dyDescent="0.25">
      <c r="A4966">
        <v>101438</v>
      </c>
      <c r="B4966" t="s">
        <v>9706</v>
      </c>
      <c r="C4966" t="s">
        <v>75</v>
      </c>
      <c r="D4966">
        <v>0</v>
      </c>
      <c r="F4966" t="s">
        <v>9707</v>
      </c>
      <c r="G4966" t="s">
        <v>8868</v>
      </c>
      <c r="H4966" t="s">
        <v>9708</v>
      </c>
      <c r="I4966" t="s">
        <v>37</v>
      </c>
      <c r="J4966" t="s">
        <v>9709</v>
      </c>
      <c r="K4966" t="s">
        <v>9710</v>
      </c>
      <c r="L4966" t="s">
        <v>37</v>
      </c>
      <c r="M4966" t="s">
        <v>7004</v>
      </c>
      <c r="N4966" t="s">
        <v>7004</v>
      </c>
      <c r="O4966" t="s">
        <v>759</v>
      </c>
      <c r="P4966" t="s">
        <v>271</v>
      </c>
      <c r="Q4966" t="s">
        <v>271</v>
      </c>
      <c r="R4966" t="s">
        <v>127</v>
      </c>
      <c r="S4966" t="s">
        <v>108</v>
      </c>
      <c r="T4966" t="s">
        <v>1145</v>
      </c>
      <c r="U4966" t="s">
        <v>1146</v>
      </c>
      <c r="X4966">
        <v>1</v>
      </c>
      <c r="Y4966">
        <v>0</v>
      </c>
      <c r="Z4966">
        <v>0</v>
      </c>
      <c r="AA4966">
        <v>0</v>
      </c>
      <c r="AB4966">
        <v>480000</v>
      </c>
      <c r="AC4966" t="s">
        <v>47</v>
      </c>
      <c r="AD4966" t="e">
        <f>+VLOOKUP(T4966,items!$A$2:$D$1255,4,0)</f>
        <v>#N/A</v>
      </c>
      <c r="AE4966" t="e">
        <f>+VLOOKUP(T4966,Tabla1[],5,0)</f>
        <v>#N/A</v>
      </c>
      <c r="AF4966">
        <f t="shared" si="77"/>
        <v>3</v>
      </c>
    </row>
    <row r="4967" spans="1:32" x14ac:dyDescent="0.25">
      <c r="A4967">
        <v>101438</v>
      </c>
      <c r="B4967" t="s">
        <v>9706</v>
      </c>
      <c r="C4967" t="s">
        <v>75</v>
      </c>
      <c r="D4967">
        <v>0</v>
      </c>
      <c r="F4967" t="s">
        <v>9707</v>
      </c>
      <c r="G4967" t="s">
        <v>8868</v>
      </c>
      <c r="H4967" t="s">
        <v>9708</v>
      </c>
      <c r="I4967" t="s">
        <v>37</v>
      </c>
      <c r="J4967" t="s">
        <v>9709</v>
      </c>
      <c r="K4967" t="s">
        <v>9710</v>
      </c>
      <c r="L4967" t="s">
        <v>37</v>
      </c>
      <c r="M4967" t="s">
        <v>7004</v>
      </c>
      <c r="N4967" t="s">
        <v>7004</v>
      </c>
      <c r="O4967" t="s">
        <v>759</v>
      </c>
      <c r="P4967" t="s">
        <v>271</v>
      </c>
      <c r="Q4967" t="s">
        <v>271</v>
      </c>
      <c r="R4967" t="s">
        <v>127</v>
      </c>
      <c r="S4967" t="s">
        <v>108</v>
      </c>
      <c r="T4967" t="s">
        <v>392</v>
      </c>
      <c r="U4967" t="s">
        <v>393</v>
      </c>
      <c r="X4967">
        <v>1</v>
      </c>
      <c r="Y4967">
        <v>0</v>
      </c>
      <c r="Z4967">
        <v>0</v>
      </c>
      <c r="AA4967">
        <v>0</v>
      </c>
      <c r="AB4967">
        <v>100000</v>
      </c>
      <c r="AC4967" t="s">
        <v>47</v>
      </c>
      <c r="AD4967" t="e">
        <f>+VLOOKUP(T4967,items!$A$2:$D$1255,4,0)</f>
        <v>#N/A</v>
      </c>
      <c r="AE4967" t="e">
        <f>+VLOOKUP(T4967,Tabla1[],5,0)</f>
        <v>#N/A</v>
      </c>
      <c r="AF4967">
        <f t="shared" si="77"/>
        <v>3</v>
      </c>
    </row>
    <row r="4968" spans="1:32" x14ac:dyDescent="0.25">
      <c r="A4968">
        <v>101441</v>
      </c>
      <c r="B4968" t="s">
        <v>9577</v>
      </c>
      <c r="C4968" t="s">
        <v>33</v>
      </c>
      <c r="D4968">
        <v>0</v>
      </c>
      <c r="F4968" t="s">
        <v>8032</v>
      </c>
      <c r="G4968" t="s">
        <v>8032</v>
      </c>
      <c r="H4968" t="s">
        <v>9711</v>
      </c>
      <c r="I4968" t="s">
        <v>37</v>
      </c>
      <c r="J4968" t="s">
        <v>9712</v>
      </c>
      <c r="K4968" t="s">
        <v>9713</v>
      </c>
      <c r="L4968" t="s">
        <v>37</v>
      </c>
      <c r="M4968" t="s">
        <v>611</v>
      </c>
      <c r="N4968" t="s">
        <v>611</v>
      </c>
      <c r="O4968" t="s">
        <v>2801</v>
      </c>
      <c r="P4968" t="s">
        <v>268</v>
      </c>
      <c r="Q4968" t="s">
        <v>268</v>
      </c>
      <c r="R4968" t="s">
        <v>127</v>
      </c>
      <c r="S4968" t="s">
        <v>164</v>
      </c>
      <c r="T4968" t="s">
        <v>3287</v>
      </c>
      <c r="U4968" t="s">
        <v>3288</v>
      </c>
      <c r="X4968">
        <v>6</v>
      </c>
      <c r="Y4968">
        <v>0</v>
      </c>
      <c r="Z4968">
        <v>0</v>
      </c>
      <c r="AA4968">
        <v>0</v>
      </c>
      <c r="AB4968">
        <v>315600</v>
      </c>
      <c r="AC4968" t="s">
        <v>47</v>
      </c>
      <c r="AD4968">
        <f>+VLOOKUP(T4968,items!$A$2:$D$1255,4,0)</f>
        <v>0</v>
      </c>
      <c r="AE4968">
        <f>+VLOOKUP(T4968,Tabla1[],5,0)</f>
        <v>0</v>
      </c>
      <c r="AF4968">
        <f t="shared" si="77"/>
        <v>2</v>
      </c>
    </row>
    <row r="4969" spans="1:32" x14ac:dyDescent="0.25">
      <c r="A4969">
        <v>101443</v>
      </c>
      <c r="B4969" t="s">
        <v>2324</v>
      </c>
      <c r="C4969" t="s">
        <v>75</v>
      </c>
      <c r="D4969">
        <v>0</v>
      </c>
      <c r="F4969" t="s">
        <v>292</v>
      </c>
      <c r="G4969" t="s">
        <v>8032</v>
      </c>
      <c r="H4969" t="s">
        <v>9714</v>
      </c>
      <c r="I4969" t="s">
        <v>9715</v>
      </c>
      <c r="J4969" t="s">
        <v>9716</v>
      </c>
      <c r="K4969" t="s">
        <v>9717</v>
      </c>
      <c r="L4969" t="s">
        <v>9718</v>
      </c>
      <c r="M4969" t="s">
        <v>262</v>
      </c>
      <c r="N4969" t="s">
        <v>268</v>
      </c>
      <c r="O4969" t="s">
        <v>77</v>
      </c>
      <c r="P4969" t="s">
        <v>759</v>
      </c>
      <c r="Q4969" t="s">
        <v>8428</v>
      </c>
      <c r="R4969" t="s">
        <v>127</v>
      </c>
      <c r="S4969" t="s">
        <v>88</v>
      </c>
      <c r="T4969" t="s">
        <v>4341</v>
      </c>
      <c r="U4969" t="s">
        <v>4342</v>
      </c>
      <c r="X4969">
        <v>1</v>
      </c>
      <c r="Y4969">
        <v>0</v>
      </c>
      <c r="Z4969">
        <v>0</v>
      </c>
      <c r="AA4969">
        <v>0</v>
      </c>
      <c r="AB4969">
        <v>51546</v>
      </c>
      <c r="AC4969" t="s">
        <v>47</v>
      </c>
      <c r="AD4969">
        <f>+VLOOKUP(T4969,items!$A$2:$D$1255,4,0)</f>
        <v>0</v>
      </c>
      <c r="AE4969">
        <f>+VLOOKUP(T4969,Tabla1[],5,0)</f>
        <v>0</v>
      </c>
      <c r="AF4969">
        <f t="shared" si="77"/>
        <v>2</v>
      </c>
    </row>
    <row r="4970" spans="1:32" x14ac:dyDescent="0.25">
      <c r="A4970">
        <v>101443</v>
      </c>
      <c r="B4970" t="s">
        <v>2324</v>
      </c>
      <c r="C4970" t="s">
        <v>75</v>
      </c>
      <c r="D4970">
        <v>0</v>
      </c>
      <c r="F4970" t="s">
        <v>292</v>
      </c>
      <c r="G4970" t="s">
        <v>8032</v>
      </c>
      <c r="H4970" t="s">
        <v>9714</v>
      </c>
      <c r="I4970" t="s">
        <v>9715</v>
      </c>
      <c r="J4970" t="s">
        <v>9716</v>
      </c>
      <c r="K4970" t="s">
        <v>9717</v>
      </c>
      <c r="L4970" t="s">
        <v>9718</v>
      </c>
      <c r="M4970" t="s">
        <v>262</v>
      </c>
      <c r="N4970" t="s">
        <v>268</v>
      </c>
      <c r="O4970" t="s">
        <v>77</v>
      </c>
      <c r="P4970" t="s">
        <v>759</v>
      </c>
      <c r="Q4970" t="s">
        <v>8428</v>
      </c>
      <c r="R4970" t="s">
        <v>127</v>
      </c>
      <c r="S4970" t="s">
        <v>88</v>
      </c>
      <c r="T4970" t="s">
        <v>429</v>
      </c>
      <c r="U4970" t="s">
        <v>430</v>
      </c>
      <c r="X4970">
        <v>1</v>
      </c>
      <c r="Y4970">
        <v>0</v>
      </c>
      <c r="Z4970">
        <v>0</v>
      </c>
      <c r="AA4970">
        <v>0</v>
      </c>
      <c r="AB4970">
        <v>128696</v>
      </c>
      <c r="AC4970" t="s">
        <v>47</v>
      </c>
      <c r="AD4970">
        <f>+VLOOKUP(T4970,items!$A$2:$D$1255,4,0)</f>
        <v>0</v>
      </c>
      <c r="AE4970">
        <f>+VLOOKUP(T4970,Tabla1[],5,0)</f>
        <v>0</v>
      </c>
      <c r="AF4970">
        <f t="shared" si="77"/>
        <v>2</v>
      </c>
    </row>
    <row r="4971" spans="1:32" x14ac:dyDescent="0.25">
      <c r="A4971">
        <v>101443</v>
      </c>
      <c r="B4971" t="s">
        <v>2324</v>
      </c>
      <c r="C4971" t="s">
        <v>75</v>
      </c>
      <c r="D4971">
        <v>0</v>
      </c>
      <c r="F4971" t="s">
        <v>292</v>
      </c>
      <c r="G4971" t="s">
        <v>8032</v>
      </c>
      <c r="H4971" t="s">
        <v>9714</v>
      </c>
      <c r="I4971" t="s">
        <v>9715</v>
      </c>
      <c r="J4971" t="s">
        <v>9716</v>
      </c>
      <c r="K4971" t="s">
        <v>9717</v>
      </c>
      <c r="L4971" t="s">
        <v>9718</v>
      </c>
      <c r="M4971" t="s">
        <v>262</v>
      </c>
      <c r="N4971" t="s">
        <v>268</v>
      </c>
      <c r="O4971" t="s">
        <v>77</v>
      </c>
      <c r="P4971" t="s">
        <v>759</v>
      </c>
      <c r="Q4971" t="s">
        <v>8428</v>
      </c>
      <c r="R4971" t="s">
        <v>127</v>
      </c>
      <c r="S4971" t="s">
        <v>88</v>
      </c>
      <c r="T4971" t="s">
        <v>347</v>
      </c>
      <c r="U4971" t="s">
        <v>348</v>
      </c>
      <c r="W4971" t="s">
        <v>1095</v>
      </c>
      <c r="X4971">
        <v>2</v>
      </c>
      <c r="Y4971">
        <v>4000</v>
      </c>
      <c r="Z4971">
        <v>0</v>
      </c>
      <c r="AA4971">
        <v>0</v>
      </c>
      <c r="AB4971">
        <v>853970</v>
      </c>
      <c r="AC4971" t="s">
        <v>47</v>
      </c>
      <c r="AD4971">
        <f>+VLOOKUP(T4971,items!$A$2:$D$1255,4,0)</f>
        <v>0</v>
      </c>
      <c r="AE4971">
        <f>+VLOOKUP(T4971,Tabla1[],5,0)</f>
        <v>0</v>
      </c>
      <c r="AF4971">
        <f t="shared" si="77"/>
        <v>2</v>
      </c>
    </row>
    <row r="4972" spans="1:32" x14ac:dyDescent="0.25">
      <c r="A4972">
        <v>101443</v>
      </c>
      <c r="B4972" t="s">
        <v>2324</v>
      </c>
      <c r="C4972" t="s">
        <v>75</v>
      </c>
      <c r="D4972">
        <v>0</v>
      </c>
      <c r="F4972" t="s">
        <v>292</v>
      </c>
      <c r="G4972" t="s">
        <v>8032</v>
      </c>
      <c r="H4972" t="s">
        <v>9714</v>
      </c>
      <c r="I4972" t="s">
        <v>9715</v>
      </c>
      <c r="J4972" t="s">
        <v>9716</v>
      </c>
      <c r="K4972" t="s">
        <v>9717</v>
      </c>
      <c r="L4972" t="s">
        <v>9718</v>
      </c>
      <c r="M4972" t="s">
        <v>262</v>
      </c>
      <c r="N4972" t="s">
        <v>268</v>
      </c>
      <c r="O4972" t="s">
        <v>77</v>
      </c>
      <c r="P4972" t="s">
        <v>759</v>
      </c>
      <c r="Q4972" t="s">
        <v>8428</v>
      </c>
      <c r="R4972" t="s">
        <v>127</v>
      </c>
      <c r="S4972" t="s">
        <v>88</v>
      </c>
      <c r="T4972" t="s">
        <v>857</v>
      </c>
      <c r="U4972" t="s">
        <v>858</v>
      </c>
      <c r="V4972" t="s">
        <v>3281</v>
      </c>
      <c r="W4972" t="s">
        <v>1095</v>
      </c>
      <c r="X4972">
        <v>2</v>
      </c>
      <c r="Y4972">
        <v>4000</v>
      </c>
      <c r="Z4972">
        <v>0</v>
      </c>
      <c r="AA4972">
        <v>2000</v>
      </c>
      <c r="AB4972">
        <v>6643810</v>
      </c>
      <c r="AC4972" t="s">
        <v>47</v>
      </c>
      <c r="AD4972" t="str">
        <f>+VLOOKUP(T4972,items!$A$2:$D$1255,4,0)</f>
        <v>SOMBRALINA</v>
      </c>
      <c r="AE4972" t="str">
        <f>+VLOOKUP(T4972,Tabla1[],5,0)</f>
        <v>MANUAL</v>
      </c>
      <c r="AF4972">
        <f t="shared" si="77"/>
        <v>2</v>
      </c>
    </row>
    <row r="4973" spans="1:32" x14ac:dyDescent="0.25">
      <c r="A4973">
        <v>101443</v>
      </c>
      <c r="B4973" t="s">
        <v>2324</v>
      </c>
      <c r="C4973" t="s">
        <v>75</v>
      </c>
      <c r="D4973">
        <v>0</v>
      </c>
      <c r="F4973" t="s">
        <v>292</v>
      </c>
      <c r="G4973" t="s">
        <v>8032</v>
      </c>
      <c r="H4973" t="s">
        <v>9714</v>
      </c>
      <c r="I4973" t="s">
        <v>9715</v>
      </c>
      <c r="J4973" t="s">
        <v>9716</v>
      </c>
      <c r="K4973" t="s">
        <v>9717</v>
      </c>
      <c r="L4973" t="s">
        <v>9718</v>
      </c>
      <c r="M4973" t="s">
        <v>262</v>
      </c>
      <c r="N4973" t="s">
        <v>268</v>
      </c>
      <c r="O4973" t="s">
        <v>77</v>
      </c>
      <c r="P4973" t="s">
        <v>759</v>
      </c>
      <c r="Q4973" t="s">
        <v>8428</v>
      </c>
      <c r="R4973" t="s">
        <v>127</v>
      </c>
      <c r="S4973" t="s">
        <v>88</v>
      </c>
      <c r="T4973" t="s">
        <v>1096</v>
      </c>
      <c r="U4973" t="s">
        <v>1097</v>
      </c>
      <c r="X4973">
        <v>1</v>
      </c>
      <c r="Y4973">
        <v>0</v>
      </c>
      <c r="Z4973">
        <v>0</v>
      </c>
      <c r="AA4973">
        <v>0</v>
      </c>
      <c r="AB4973">
        <v>150000</v>
      </c>
      <c r="AC4973" t="s">
        <v>47</v>
      </c>
      <c r="AD4973" t="e">
        <f>+VLOOKUP(T4973,items!$A$2:$D$1255,4,0)</f>
        <v>#N/A</v>
      </c>
      <c r="AE4973" t="e">
        <f>+VLOOKUP(T4973,Tabla1[],5,0)</f>
        <v>#N/A</v>
      </c>
      <c r="AF4973">
        <f t="shared" si="77"/>
        <v>2</v>
      </c>
    </row>
    <row r="4974" spans="1:32" x14ac:dyDescent="0.25">
      <c r="A4974">
        <v>101447</v>
      </c>
      <c r="B4974" t="s">
        <v>5293</v>
      </c>
      <c r="C4974" t="s">
        <v>33</v>
      </c>
      <c r="D4974">
        <v>0</v>
      </c>
      <c r="F4974" t="s">
        <v>8032</v>
      </c>
      <c r="G4974" t="s">
        <v>7004</v>
      </c>
      <c r="H4974" t="s">
        <v>9719</v>
      </c>
      <c r="I4974" t="s">
        <v>37</v>
      </c>
      <c r="J4974" t="s">
        <v>37</v>
      </c>
      <c r="K4974" t="s">
        <v>9720</v>
      </c>
      <c r="L4974" t="s">
        <v>37</v>
      </c>
      <c r="M4974" t="s">
        <v>7086</v>
      </c>
      <c r="N4974" t="s">
        <v>7086</v>
      </c>
      <c r="O4974" t="s">
        <v>7466</v>
      </c>
      <c r="P4974" t="s">
        <v>5649</v>
      </c>
      <c r="Q4974" t="s">
        <v>9286</v>
      </c>
      <c r="R4974" t="s">
        <v>411</v>
      </c>
      <c r="S4974" t="s">
        <v>44</v>
      </c>
      <c r="T4974" t="s">
        <v>9721</v>
      </c>
      <c r="U4974" t="s">
        <v>9722</v>
      </c>
      <c r="X4974">
        <v>1</v>
      </c>
      <c r="Y4974">
        <v>0</v>
      </c>
      <c r="Z4974">
        <v>0</v>
      </c>
      <c r="AA4974">
        <v>0</v>
      </c>
      <c r="AB4974">
        <v>69184</v>
      </c>
      <c r="AC4974" t="s">
        <v>47</v>
      </c>
      <c r="AD4974">
        <f>+VLOOKUP(T4974,items!$A$2:$D$1255,4,0)</f>
        <v>0</v>
      </c>
      <c r="AE4974">
        <f>+VLOOKUP(T4974,Tabla1[],5,0)</f>
        <v>0</v>
      </c>
      <c r="AF4974">
        <f t="shared" si="77"/>
        <v>3</v>
      </c>
    </row>
    <row r="4975" spans="1:32" x14ac:dyDescent="0.25">
      <c r="A4975">
        <v>101447</v>
      </c>
      <c r="B4975" t="s">
        <v>5293</v>
      </c>
      <c r="C4975" t="s">
        <v>33</v>
      </c>
      <c r="D4975">
        <v>0</v>
      </c>
      <c r="F4975" t="s">
        <v>8032</v>
      </c>
      <c r="G4975" t="s">
        <v>7004</v>
      </c>
      <c r="H4975" t="s">
        <v>9719</v>
      </c>
      <c r="I4975" t="s">
        <v>37</v>
      </c>
      <c r="J4975" t="s">
        <v>37</v>
      </c>
      <c r="K4975" t="s">
        <v>9720</v>
      </c>
      <c r="L4975" t="s">
        <v>37</v>
      </c>
      <c r="M4975" t="s">
        <v>7086</v>
      </c>
      <c r="N4975" t="s">
        <v>7086</v>
      </c>
      <c r="O4975" t="s">
        <v>7466</v>
      </c>
      <c r="P4975" t="s">
        <v>5649</v>
      </c>
      <c r="Q4975" t="s">
        <v>9286</v>
      </c>
      <c r="R4975" t="s">
        <v>411</v>
      </c>
      <c r="S4975" t="s">
        <v>44</v>
      </c>
      <c r="T4975" t="s">
        <v>48</v>
      </c>
      <c r="U4975" t="s">
        <v>49</v>
      </c>
      <c r="X4975">
        <v>1</v>
      </c>
      <c r="Y4975">
        <v>0</v>
      </c>
      <c r="Z4975">
        <v>0</v>
      </c>
      <c r="AA4975">
        <v>0</v>
      </c>
      <c r="AB4975">
        <v>96000</v>
      </c>
      <c r="AC4975" t="s">
        <v>47</v>
      </c>
      <c r="AD4975">
        <f>+VLOOKUP(T4975,items!$A$2:$D$1255,4,0)</f>
        <v>0</v>
      </c>
      <c r="AE4975">
        <f>+VLOOKUP(T4975,Tabla1[],5,0)</f>
        <v>0</v>
      </c>
      <c r="AF4975">
        <f t="shared" si="77"/>
        <v>3</v>
      </c>
    </row>
    <row r="4976" spans="1:32" x14ac:dyDescent="0.25">
      <c r="A4976">
        <v>101448</v>
      </c>
      <c r="B4976" t="s">
        <v>9723</v>
      </c>
      <c r="C4976" t="s">
        <v>33</v>
      </c>
      <c r="D4976">
        <v>0</v>
      </c>
      <c r="F4976" t="s">
        <v>8032</v>
      </c>
      <c r="G4976" t="s">
        <v>262</v>
      </c>
      <c r="H4976" t="s">
        <v>9724</v>
      </c>
      <c r="I4976" t="s">
        <v>37</v>
      </c>
      <c r="J4976" t="s">
        <v>9725</v>
      </c>
      <c r="K4976" t="s">
        <v>9726</v>
      </c>
      <c r="L4976" t="s">
        <v>9727</v>
      </c>
      <c r="M4976" t="s">
        <v>268</v>
      </c>
      <c r="N4976" t="s">
        <v>268</v>
      </c>
      <c r="O4976" t="s">
        <v>104</v>
      </c>
      <c r="P4976" t="s">
        <v>270</v>
      </c>
      <c r="Q4976" t="s">
        <v>7483</v>
      </c>
      <c r="R4976" t="s">
        <v>63</v>
      </c>
      <c r="S4976" t="s">
        <v>128</v>
      </c>
      <c r="T4976" t="s">
        <v>2998</v>
      </c>
      <c r="U4976" t="s">
        <v>2999</v>
      </c>
      <c r="V4976" t="s">
        <v>1802</v>
      </c>
      <c r="X4976">
        <v>1</v>
      </c>
      <c r="Y4976">
        <v>0</v>
      </c>
      <c r="Z4976">
        <v>0</v>
      </c>
      <c r="AA4976">
        <v>0</v>
      </c>
      <c r="AB4976">
        <v>1430330</v>
      </c>
      <c r="AC4976" t="s">
        <v>47</v>
      </c>
      <c r="AD4976" t="str">
        <f>+VLOOKUP(T4976,items!$A$2:$D$1255,4,0)</f>
        <v>MUEBLES</v>
      </c>
      <c r="AE4976">
        <f>+VLOOKUP(T4976,Tabla1[],5,0)</f>
        <v>0</v>
      </c>
      <c r="AF4976">
        <f t="shared" si="77"/>
        <v>3</v>
      </c>
    </row>
    <row r="4977" spans="1:32" x14ac:dyDescent="0.25">
      <c r="A4977">
        <v>101451</v>
      </c>
      <c r="B4977" t="s">
        <v>3467</v>
      </c>
      <c r="C4977" t="s">
        <v>33</v>
      </c>
      <c r="D4977">
        <v>0</v>
      </c>
      <c r="F4977" t="s">
        <v>8032</v>
      </c>
      <c r="G4977" t="s">
        <v>611</v>
      </c>
      <c r="H4977" t="s">
        <v>9728</v>
      </c>
      <c r="I4977" t="s">
        <v>37</v>
      </c>
      <c r="J4977" t="s">
        <v>9729</v>
      </c>
      <c r="K4977" t="s">
        <v>9730</v>
      </c>
      <c r="L4977" t="s">
        <v>37</v>
      </c>
      <c r="M4977" t="s">
        <v>262</v>
      </c>
      <c r="N4977" t="s">
        <v>262</v>
      </c>
      <c r="O4977" t="s">
        <v>268</v>
      </c>
      <c r="P4977" t="s">
        <v>2802</v>
      </c>
      <c r="Q4977" t="s">
        <v>2802</v>
      </c>
      <c r="R4977" t="s">
        <v>43</v>
      </c>
      <c r="S4977" t="s">
        <v>164</v>
      </c>
      <c r="T4977" t="s">
        <v>1624</v>
      </c>
      <c r="U4977" t="s">
        <v>828</v>
      </c>
      <c r="X4977">
        <v>61</v>
      </c>
      <c r="Y4977">
        <v>0</v>
      </c>
      <c r="Z4977">
        <v>0</v>
      </c>
      <c r="AA4977">
        <v>0</v>
      </c>
      <c r="AB4977">
        <v>3050000</v>
      </c>
      <c r="AC4977" t="s">
        <v>47</v>
      </c>
      <c r="AD4977">
        <f>+VLOOKUP(T4977,items!$A$2:$D$1255,4,0)</f>
        <v>0</v>
      </c>
      <c r="AE4977">
        <f>+VLOOKUP(T4977,Tabla1[],5,0)</f>
        <v>0</v>
      </c>
      <c r="AF4977">
        <f t="shared" si="77"/>
        <v>2</v>
      </c>
    </row>
    <row r="4978" spans="1:32" x14ac:dyDescent="0.25">
      <c r="A4978">
        <v>101452</v>
      </c>
      <c r="B4978" t="s">
        <v>1003</v>
      </c>
      <c r="C4978" t="s">
        <v>33</v>
      </c>
      <c r="D4978">
        <v>0</v>
      </c>
      <c r="F4978" t="s">
        <v>8032</v>
      </c>
      <c r="G4978" t="s">
        <v>8032</v>
      </c>
      <c r="H4978" t="s">
        <v>9731</v>
      </c>
      <c r="I4978" t="s">
        <v>37</v>
      </c>
      <c r="J4978" t="s">
        <v>9732</v>
      </c>
      <c r="K4978" t="s">
        <v>9733</v>
      </c>
      <c r="L4978" t="s">
        <v>9734</v>
      </c>
      <c r="M4978" t="s">
        <v>262</v>
      </c>
      <c r="N4978" t="s">
        <v>262</v>
      </c>
      <c r="O4978" t="s">
        <v>759</v>
      </c>
      <c r="P4978" t="s">
        <v>104</v>
      </c>
      <c r="Q4978" t="s">
        <v>270</v>
      </c>
      <c r="R4978" t="s">
        <v>127</v>
      </c>
      <c r="S4978" t="s">
        <v>44</v>
      </c>
      <c r="T4978" t="s">
        <v>1232</v>
      </c>
      <c r="U4978" t="s">
        <v>1233</v>
      </c>
      <c r="X4978">
        <v>10</v>
      </c>
      <c r="Y4978">
        <v>0</v>
      </c>
      <c r="Z4978">
        <v>0</v>
      </c>
      <c r="AA4978">
        <v>0</v>
      </c>
      <c r="AB4978">
        <v>0</v>
      </c>
      <c r="AC4978" t="s">
        <v>47</v>
      </c>
      <c r="AD4978">
        <f>+VLOOKUP(T4978,items!$A$2:$D$1255,4,0)</f>
        <v>0</v>
      </c>
      <c r="AE4978">
        <f>+VLOOKUP(T4978,Tabla1[],5,0)</f>
        <v>0</v>
      </c>
      <c r="AF4978">
        <f t="shared" si="77"/>
        <v>3</v>
      </c>
    </row>
    <row r="4979" spans="1:32" x14ac:dyDescent="0.25">
      <c r="A4979">
        <v>101452</v>
      </c>
      <c r="B4979" t="s">
        <v>1003</v>
      </c>
      <c r="C4979" t="s">
        <v>33</v>
      </c>
      <c r="D4979">
        <v>0</v>
      </c>
      <c r="F4979" t="s">
        <v>8032</v>
      </c>
      <c r="G4979" t="s">
        <v>8032</v>
      </c>
      <c r="H4979" t="s">
        <v>9731</v>
      </c>
      <c r="I4979" t="s">
        <v>37</v>
      </c>
      <c r="J4979" t="s">
        <v>9732</v>
      </c>
      <c r="K4979" t="s">
        <v>9733</v>
      </c>
      <c r="L4979" t="s">
        <v>9734</v>
      </c>
      <c r="M4979" t="s">
        <v>262</v>
      </c>
      <c r="N4979" t="s">
        <v>262</v>
      </c>
      <c r="O4979" t="s">
        <v>759</v>
      </c>
      <c r="P4979" t="s">
        <v>104</v>
      </c>
      <c r="Q4979" t="s">
        <v>270</v>
      </c>
      <c r="R4979" t="s">
        <v>127</v>
      </c>
      <c r="S4979" t="s">
        <v>44</v>
      </c>
      <c r="T4979" t="s">
        <v>538</v>
      </c>
      <c r="U4979" t="s">
        <v>539</v>
      </c>
      <c r="X4979">
        <v>2</v>
      </c>
      <c r="Y4979">
        <v>0</v>
      </c>
      <c r="Z4979">
        <v>0</v>
      </c>
      <c r="AA4979">
        <v>0</v>
      </c>
      <c r="AB4979">
        <v>0</v>
      </c>
      <c r="AC4979" t="s">
        <v>47</v>
      </c>
      <c r="AD4979" t="str">
        <f>+VLOOKUP(T4979,items!$A$2:$D$1255,4,0)</f>
        <v>MUEBLES</v>
      </c>
      <c r="AE4979">
        <f>+VLOOKUP(T4979,Tabla1[],5,0)</f>
        <v>0</v>
      </c>
      <c r="AF4979">
        <f t="shared" si="77"/>
        <v>3</v>
      </c>
    </row>
    <row r="4980" spans="1:32" x14ac:dyDescent="0.25">
      <c r="A4980">
        <v>101452</v>
      </c>
      <c r="B4980" t="s">
        <v>1003</v>
      </c>
      <c r="C4980" t="s">
        <v>33</v>
      </c>
      <c r="D4980">
        <v>0</v>
      </c>
      <c r="F4980" t="s">
        <v>8032</v>
      </c>
      <c r="G4980" t="s">
        <v>8032</v>
      </c>
      <c r="H4980" t="s">
        <v>9731</v>
      </c>
      <c r="I4980" t="s">
        <v>37</v>
      </c>
      <c r="J4980" t="s">
        <v>9732</v>
      </c>
      <c r="K4980" t="s">
        <v>9733</v>
      </c>
      <c r="L4980" t="s">
        <v>9734</v>
      </c>
      <c r="M4980" t="s">
        <v>262</v>
      </c>
      <c r="N4980" t="s">
        <v>262</v>
      </c>
      <c r="O4980" t="s">
        <v>759</v>
      </c>
      <c r="P4980" t="s">
        <v>104</v>
      </c>
      <c r="Q4980" t="s">
        <v>270</v>
      </c>
      <c r="R4980" t="s">
        <v>127</v>
      </c>
      <c r="S4980" t="s">
        <v>44</v>
      </c>
      <c r="T4980" t="s">
        <v>2014</v>
      </c>
      <c r="U4980" t="s">
        <v>2015</v>
      </c>
      <c r="W4980" t="s">
        <v>117</v>
      </c>
      <c r="X4980">
        <v>2</v>
      </c>
      <c r="Y4980">
        <v>0</v>
      </c>
      <c r="Z4980">
        <v>0</v>
      </c>
      <c r="AA4980">
        <v>0</v>
      </c>
      <c r="AB4980">
        <v>0</v>
      </c>
      <c r="AC4980" t="s">
        <v>47</v>
      </c>
      <c r="AD4980" t="str">
        <f>+VLOOKUP(T4980,items!$A$2:$D$1255,4,0)</f>
        <v>MUEBLES</v>
      </c>
      <c r="AE4980">
        <f>+VLOOKUP(T4980,Tabla1[],5,0)</f>
        <v>0</v>
      </c>
      <c r="AF4980">
        <f t="shared" si="77"/>
        <v>3</v>
      </c>
    </row>
    <row r="4981" spans="1:32" x14ac:dyDescent="0.25">
      <c r="A4981">
        <v>101452</v>
      </c>
      <c r="B4981" t="s">
        <v>1003</v>
      </c>
      <c r="C4981" t="s">
        <v>33</v>
      </c>
      <c r="D4981">
        <v>0</v>
      </c>
      <c r="F4981" t="s">
        <v>8032</v>
      </c>
      <c r="G4981" t="s">
        <v>8032</v>
      </c>
      <c r="H4981" t="s">
        <v>9731</v>
      </c>
      <c r="I4981" t="s">
        <v>37</v>
      </c>
      <c r="J4981" t="s">
        <v>9732</v>
      </c>
      <c r="K4981" t="s">
        <v>9733</v>
      </c>
      <c r="L4981" t="s">
        <v>9734</v>
      </c>
      <c r="M4981" t="s">
        <v>262</v>
      </c>
      <c r="N4981" t="s">
        <v>262</v>
      </c>
      <c r="O4981" t="s">
        <v>759</v>
      </c>
      <c r="P4981" t="s">
        <v>104</v>
      </c>
      <c r="Q4981" t="s">
        <v>270</v>
      </c>
      <c r="R4981" t="s">
        <v>127</v>
      </c>
      <c r="S4981" t="s">
        <v>44</v>
      </c>
      <c r="T4981" t="s">
        <v>1196</v>
      </c>
      <c r="U4981" t="s">
        <v>1197</v>
      </c>
      <c r="V4981" t="s">
        <v>958</v>
      </c>
      <c r="W4981" t="s">
        <v>117</v>
      </c>
      <c r="X4981">
        <v>1</v>
      </c>
      <c r="Y4981">
        <v>0</v>
      </c>
      <c r="Z4981">
        <v>0</v>
      </c>
      <c r="AA4981">
        <v>0</v>
      </c>
      <c r="AB4981">
        <v>0</v>
      </c>
      <c r="AC4981" t="s">
        <v>47</v>
      </c>
      <c r="AD4981" t="str">
        <f>+VLOOKUP(T4981,items!$A$2:$D$1255,4,0)</f>
        <v>MUEBLES</v>
      </c>
      <c r="AE4981">
        <f>+VLOOKUP(T4981,Tabla1[],5,0)</f>
        <v>0</v>
      </c>
      <c r="AF4981">
        <f t="shared" si="77"/>
        <v>3</v>
      </c>
    </row>
    <row r="4982" spans="1:32" x14ac:dyDescent="0.25">
      <c r="A4982">
        <v>101452</v>
      </c>
      <c r="B4982" t="s">
        <v>1003</v>
      </c>
      <c r="C4982" t="s">
        <v>33</v>
      </c>
      <c r="D4982">
        <v>0</v>
      </c>
      <c r="F4982" t="s">
        <v>8032</v>
      </c>
      <c r="G4982" t="s">
        <v>8032</v>
      </c>
      <c r="H4982" t="s">
        <v>9731</v>
      </c>
      <c r="I4982" t="s">
        <v>37</v>
      </c>
      <c r="J4982" t="s">
        <v>9732</v>
      </c>
      <c r="K4982" t="s">
        <v>9733</v>
      </c>
      <c r="L4982" t="s">
        <v>9734</v>
      </c>
      <c r="M4982" t="s">
        <v>262</v>
      </c>
      <c r="N4982" t="s">
        <v>262</v>
      </c>
      <c r="O4982" t="s">
        <v>759</v>
      </c>
      <c r="P4982" t="s">
        <v>104</v>
      </c>
      <c r="Q4982" t="s">
        <v>270</v>
      </c>
      <c r="R4982" t="s">
        <v>127</v>
      </c>
      <c r="S4982" t="s">
        <v>44</v>
      </c>
      <c r="T4982" t="s">
        <v>68</v>
      </c>
      <c r="U4982" t="s">
        <v>3081</v>
      </c>
      <c r="V4982" t="s">
        <v>958</v>
      </c>
      <c r="W4982" t="s">
        <v>117</v>
      </c>
      <c r="X4982">
        <v>1</v>
      </c>
      <c r="Y4982">
        <v>0</v>
      </c>
      <c r="Z4982">
        <v>0</v>
      </c>
      <c r="AA4982">
        <v>0</v>
      </c>
      <c r="AB4982">
        <v>0</v>
      </c>
      <c r="AC4982" t="s">
        <v>47</v>
      </c>
      <c r="AD4982" t="str">
        <f>+VLOOKUP(T4982,items!$A$2:$D$1255,4,0)</f>
        <v>MUEBLES</v>
      </c>
      <c r="AE4982">
        <f>+VLOOKUP(T4982,Tabla1[],5,0)</f>
        <v>0</v>
      </c>
      <c r="AF4982">
        <f t="shared" si="77"/>
        <v>3</v>
      </c>
    </row>
    <row r="4983" spans="1:32" x14ac:dyDescent="0.25">
      <c r="A4983">
        <v>101452</v>
      </c>
      <c r="B4983" t="s">
        <v>1003</v>
      </c>
      <c r="C4983" t="s">
        <v>33</v>
      </c>
      <c r="D4983">
        <v>0</v>
      </c>
      <c r="F4983" t="s">
        <v>8032</v>
      </c>
      <c r="G4983" t="s">
        <v>8032</v>
      </c>
      <c r="H4983" t="s">
        <v>9731</v>
      </c>
      <c r="I4983" t="s">
        <v>37</v>
      </c>
      <c r="J4983" t="s">
        <v>9732</v>
      </c>
      <c r="K4983" t="s">
        <v>9733</v>
      </c>
      <c r="L4983" t="s">
        <v>9734</v>
      </c>
      <c r="M4983" t="s">
        <v>262</v>
      </c>
      <c r="N4983" t="s">
        <v>262</v>
      </c>
      <c r="O4983" t="s">
        <v>759</v>
      </c>
      <c r="P4983" t="s">
        <v>104</v>
      </c>
      <c r="Q4983" t="s">
        <v>270</v>
      </c>
      <c r="R4983" t="s">
        <v>127</v>
      </c>
      <c r="S4983" t="s">
        <v>44</v>
      </c>
      <c r="T4983" t="s">
        <v>70</v>
      </c>
      <c r="U4983" t="s">
        <v>3082</v>
      </c>
      <c r="V4983" t="s">
        <v>958</v>
      </c>
      <c r="W4983" t="s">
        <v>117</v>
      </c>
      <c r="X4983">
        <v>2</v>
      </c>
      <c r="Y4983">
        <v>0</v>
      </c>
      <c r="Z4983">
        <v>0</v>
      </c>
      <c r="AA4983">
        <v>0</v>
      </c>
      <c r="AB4983">
        <v>0</v>
      </c>
      <c r="AC4983" t="s">
        <v>47</v>
      </c>
      <c r="AD4983" t="str">
        <f>+VLOOKUP(T4983,items!$A$2:$D$1255,4,0)</f>
        <v>MUEBLES</v>
      </c>
      <c r="AE4983">
        <f>+VLOOKUP(T4983,Tabla1[],5,0)</f>
        <v>0</v>
      </c>
      <c r="AF4983">
        <f t="shared" si="77"/>
        <v>3</v>
      </c>
    </row>
    <row r="4984" spans="1:32" x14ac:dyDescent="0.25">
      <c r="A4984">
        <v>101452</v>
      </c>
      <c r="B4984" t="s">
        <v>1003</v>
      </c>
      <c r="C4984" t="s">
        <v>33</v>
      </c>
      <c r="D4984">
        <v>0</v>
      </c>
      <c r="F4984" t="s">
        <v>8032</v>
      </c>
      <c r="G4984" t="s">
        <v>8032</v>
      </c>
      <c r="H4984" t="s">
        <v>9731</v>
      </c>
      <c r="I4984" t="s">
        <v>37</v>
      </c>
      <c r="J4984" t="s">
        <v>9732</v>
      </c>
      <c r="K4984" t="s">
        <v>9733</v>
      </c>
      <c r="L4984" t="s">
        <v>9734</v>
      </c>
      <c r="M4984" t="s">
        <v>262</v>
      </c>
      <c r="N4984" t="s">
        <v>262</v>
      </c>
      <c r="O4984" t="s">
        <v>759</v>
      </c>
      <c r="P4984" t="s">
        <v>104</v>
      </c>
      <c r="Q4984" t="s">
        <v>270</v>
      </c>
      <c r="R4984" t="s">
        <v>127</v>
      </c>
      <c r="S4984" t="s">
        <v>44</v>
      </c>
      <c r="T4984" t="s">
        <v>3317</v>
      </c>
      <c r="U4984" t="s">
        <v>3318</v>
      </c>
      <c r="X4984">
        <v>1</v>
      </c>
      <c r="Y4984">
        <v>0</v>
      </c>
      <c r="Z4984">
        <v>0</v>
      </c>
      <c r="AA4984">
        <v>0</v>
      </c>
      <c r="AB4984">
        <v>0</v>
      </c>
      <c r="AC4984" t="s">
        <v>47</v>
      </c>
      <c r="AD4984">
        <f>+VLOOKUP(T4984,items!$A$2:$D$1255,4,0)</f>
        <v>0</v>
      </c>
      <c r="AE4984">
        <f>+VLOOKUP(T4984,Tabla1[],5,0)</f>
        <v>0</v>
      </c>
      <c r="AF4984">
        <f t="shared" si="77"/>
        <v>3</v>
      </c>
    </row>
    <row r="4985" spans="1:32" x14ac:dyDescent="0.25">
      <c r="A4985">
        <v>101452</v>
      </c>
      <c r="B4985" t="s">
        <v>1003</v>
      </c>
      <c r="C4985" t="s">
        <v>33</v>
      </c>
      <c r="D4985">
        <v>0</v>
      </c>
      <c r="F4985" t="s">
        <v>8032</v>
      </c>
      <c r="G4985" t="s">
        <v>8032</v>
      </c>
      <c r="H4985" t="s">
        <v>9731</v>
      </c>
      <c r="I4985" t="s">
        <v>37</v>
      </c>
      <c r="J4985" t="s">
        <v>9732</v>
      </c>
      <c r="K4985" t="s">
        <v>9733</v>
      </c>
      <c r="L4985" t="s">
        <v>9734</v>
      </c>
      <c r="M4985" t="s">
        <v>262</v>
      </c>
      <c r="N4985" t="s">
        <v>262</v>
      </c>
      <c r="O4985" t="s">
        <v>759</v>
      </c>
      <c r="P4985" t="s">
        <v>104</v>
      </c>
      <c r="Q4985" t="s">
        <v>270</v>
      </c>
      <c r="R4985" t="s">
        <v>127</v>
      </c>
      <c r="S4985" t="s">
        <v>44</v>
      </c>
      <c r="T4985" t="s">
        <v>1356</v>
      </c>
      <c r="U4985" t="s">
        <v>1357</v>
      </c>
      <c r="V4985" t="s">
        <v>1349</v>
      </c>
      <c r="X4985">
        <v>2</v>
      </c>
      <c r="Y4985">
        <v>0</v>
      </c>
      <c r="Z4985">
        <v>0</v>
      </c>
      <c r="AA4985">
        <v>0</v>
      </c>
      <c r="AB4985">
        <v>0</v>
      </c>
      <c r="AC4985" t="s">
        <v>47</v>
      </c>
      <c r="AD4985" t="str">
        <f>+VLOOKUP(T4985,items!$A$2:$D$1255,4,0)</f>
        <v>COJIN</v>
      </c>
      <c r="AE4985">
        <f>+VLOOKUP(T4985,Tabla1[],5,0)</f>
        <v>0</v>
      </c>
      <c r="AF4985">
        <f t="shared" si="77"/>
        <v>3</v>
      </c>
    </row>
    <row r="4986" spans="1:32" x14ac:dyDescent="0.25">
      <c r="A4986">
        <v>101452</v>
      </c>
      <c r="B4986" t="s">
        <v>1003</v>
      </c>
      <c r="C4986" t="s">
        <v>33</v>
      </c>
      <c r="D4986">
        <v>0</v>
      </c>
      <c r="F4986" t="s">
        <v>8032</v>
      </c>
      <c r="G4986" t="s">
        <v>8032</v>
      </c>
      <c r="H4986" t="s">
        <v>9731</v>
      </c>
      <c r="I4986" t="s">
        <v>37</v>
      </c>
      <c r="J4986" t="s">
        <v>9732</v>
      </c>
      <c r="K4986" t="s">
        <v>9733</v>
      </c>
      <c r="L4986" t="s">
        <v>9734</v>
      </c>
      <c r="M4986" t="s">
        <v>262</v>
      </c>
      <c r="N4986" t="s">
        <v>262</v>
      </c>
      <c r="O4986" t="s">
        <v>759</v>
      </c>
      <c r="P4986" t="s">
        <v>104</v>
      </c>
      <c r="Q4986" t="s">
        <v>270</v>
      </c>
      <c r="R4986" t="s">
        <v>127</v>
      </c>
      <c r="S4986" t="s">
        <v>44</v>
      </c>
      <c r="T4986" t="s">
        <v>1356</v>
      </c>
      <c r="U4986" t="s">
        <v>1357</v>
      </c>
      <c r="V4986" t="s">
        <v>828</v>
      </c>
      <c r="X4986">
        <v>4</v>
      </c>
      <c r="Y4986">
        <v>0</v>
      </c>
      <c r="Z4986">
        <v>0</v>
      </c>
      <c r="AA4986">
        <v>0</v>
      </c>
      <c r="AB4986">
        <v>0</v>
      </c>
      <c r="AC4986" t="s">
        <v>47</v>
      </c>
      <c r="AD4986" t="str">
        <f>+VLOOKUP(T4986,items!$A$2:$D$1255,4,0)</f>
        <v>COJIN</v>
      </c>
      <c r="AE4986">
        <f>+VLOOKUP(T4986,Tabla1[],5,0)</f>
        <v>0</v>
      </c>
      <c r="AF4986">
        <f t="shared" si="77"/>
        <v>3</v>
      </c>
    </row>
    <row r="4987" spans="1:32" x14ac:dyDescent="0.25">
      <c r="A4987">
        <v>101452</v>
      </c>
      <c r="B4987" t="s">
        <v>1003</v>
      </c>
      <c r="C4987" t="s">
        <v>33</v>
      </c>
      <c r="D4987">
        <v>0</v>
      </c>
      <c r="F4987" t="s">
        <v>8032</v>
      </c>
      <c r="G4987" t="s">
        <v>8032</v>
      </c>
      <c r="H4987" t="s">
        <v>9731</v>
      </c>
      <c r="I4987" t="s">
        <v>37</v>
      </c>
      <c r="J4987" t="s">
        <v>9732</v>
      </c>
      <c r="K4987" t="s">
        <v>9733</v>
      </c>
      <c r="L4987" t="s">
        <v>9734</v>
      </c>
      <c r="M4987" t="s">
        <v>262</v>
      </c>
      <c r="N4987" t="s">
        <v>262</v>
      </c>
      <c r="O4987" t="s">
        <v>759</v>
      </c>
      <c r="P4987" t="s">
        <v>104</v>
      </c>
      <c r="Q4987" t="s">
        <v>270</v>
      </c>
      <c r="R4987" t="s">
        <v>127</v>
      </c>
      <c r="S4987" t="s">
        <v>44</v>
      </c>
      <c r="T4987" t="s">
        <v>1356</v>
      </c>
      <c r="U4987" t="s">
        <v>1357</v>
      </c>
      <c r="V4987" t="s">
        <v>1024</v>
      </c>
      <c r="X4987">
        <v>2</v>
      </c>
      <c r="Y4987">
        <v>0</v>
      </c>
      <c r="Z4987">
        <v>0</v>
      </c>
      <c r="AA4987">
        <v>0</v>
      </c>
      <c r="AB4987">
        <v>0</v>
      </c>
      <c r="AC4987" t="s">
        <v>47</v>
      </c>
      <c r="AD4987" t="str">
        <f>+VLOOKUP(T4987,items!$A$2:$D$1255,4,0)</f>
        <v>COJIN</v>
      </c>
      <c r="AE4987">
        <f>+VLOOKUP(T4987,Tabla1[],5,0)</f>
        <v>0</v>
      </c>
      <c r="AF4987">
        <f t="shared" si="77"/>
        <v>3</v>
      </c>
    </row>
    <row r="4988" spans="1:32" x14ac:dyDescent="0.25">
      <c r="A4988">
        <v>101452</v>
      </c>
      <c r="B4988" t="s">
        <v>1003</v>
      </c>
      <c r="C4988" t="s">
        <v>33</v>
      </c>
      <c r="D4988">
        <v>0</v>
      </c>
      <c r="F4988" t="s">
        <v>8032</v>
      </c>
      <c r="G4988" t="s">
        <v>8032</v>
      </c>
      <c r="H4988" t="s">
        <v>9731</v>
      </c>
      <c r="I4988" t="s">
        <v>37</v>
      </c>
      <c r="J4988" t="s">
        <v>9732</v>
      </c>
      <c r="K4988" t="s">
        <v>9733</v>
      </c>
      <c r="L4988" t="s">
        <v>9734</v>
      </c>
      <c r="M4988" t="s">
        <v>262</v>
      </c>
      <c r="N4988" t="s">
        <v>262</v>
      </c>
      <c r="O4988" t="s">
        <v>759</v>
      </c>
      <c r="P4988" t="s">
        <v>104</v>
      </c>
      <c r="Q4988" t="s">
        <v>270</v>
      </c>
      <c r="R4988" t="s">
        <v>127</v>
      </c>
      <c r="S4988" t="s">
        <v>44</v>
      </c>
      <c r="T4988" t="s">
        <v>5399</v>
      </c>
      <c r="U4988" t="s">
        <v>5400</v>
      </c>
      <c r="W4988" t="s">
        <v>117</v>
      </c>
      <c r="X4988">
        <v>2</v>
      </c>
      <c r="Y4988">
        <v>0</v>
      </c>
      <c r="Z4988">
        <v>0</v>
      </c>
      <c r="AA4988">
        <v>0</v>
      </c>
      <c r="AB4988">
        <v>0</v>
      </c>
      <c r="AC4988" t="s">
        <v>47</v>
      </c>
      <c r="AD4988" t="str">
        <f>+VLOOKUP(T4988,items!$A$2:$D$1255,4,0)</f>
        <v>MUEBLES</v>
      </c>
      <c r="AE4988">
        <f>+VLOOKUP(T4988,Tabla1[],5,0)</f>
        <v>0</v>
      </c>
      <c r="AF4988">
        <f t="shared" si="77"/>
        <v>3</v>
      </c>
    </row>
    <row r="4989" spans="1:32" x14ac:dyDescent="0.25">
      <c r="A4989">
        <v>101452</v>
      </c>
      <c r="B4989" t="s">
        <v>1003</v>
      </c>
      <c r="C4989" t="s">
        <v>33</v>
      </c>
      <c r="D4989">
        <v>0</v>
      </c>
      <c r="F4989" t="s">
        <v>8032</v>
      </c>
      <c r="G4989" t="s">
        <v>8032</v>
      </c>
      <c r="H4989" t="s">
        <v>9731</v>
      </c>
      <c r="I4989" t="s">
        <v>37</v>
      </c>
      <c r="J4989" t="s">
        <v>9732</v>
      </c>
      <c r="K4989" t="s">
        <v>9733</v>
      </c>
      <c r="L4989" t="s">
        <v>9734</v>
      </c>
      <c r="M4989" t="s">
        <v>262</v>
      </c>
      <c r="N4989" t="s">
        <v>262</v>
      </c>
      <c r="O4989" t="s">
        <v>759</v>
      </c>
      <c r="P4989" t="s">
        <v>104</v>
      </c>
      <c r="Q4989" t="s">
        <v>270</v>
      </c>
      <c r="R4989" t="s">
        <v>127</v>
      </c>
      <c r="S4989" t="s">
        <v>44</v>
      </c>
      <c r="T4989" t="s">
        <v>3319</v>
      </c>
      <c r="U4989" t="s">
        <v>3320</v>
      </c>
      <c r="X4989">
        <v>1</v>
      </c>
      <c r="Y4989">
        <v>0</v>
      </c>
      <c r="Z4989">
        <v>0</v>
      </c>
      <c r="AA4989">
        <v>0</v>
      </c>
      <c r="AB4989">
        <v>0</v>
      </c>
      <c r="AC4989" t="s">
        <v>47</v>
      </c>
      <c r="AD4989" t="str">
        <f>+VLOOKUP(T4989,items!$A$2:$D$1255,4,0)</f>
        <v>MUEBLES</v>
      </c>
      <c r="AE4989">
        <f>+VLOOKUP(T4989,Tabla1[],5,0)</f>
        <v>0</v>
      </c>
      <c r="AF4989">
        <f t="shared" si="77"/>
        <v>3</v>
      </c>
    </row>
    <row r="4990" spans="1:32" x14ac:dyDescent="0.25">
      <c r="A4990">
        <v>101460</v>
      </c>
      <c r="B4990" t="s">
        <v>9735</v>
      </c>
      <c r="C4990" t="s">
        <v>33</v>
      </c>
      <c r="D4990">
        <v>0</v>
      </c>
      <c r="F4990" t="s">
        <v>8032</v>
      </c>
      <c r="G4990" t="s">
        <v>2801</v>
      </c>
      <c r="H4990" t="s">
        <v>9736</v>
      </c>
      <c r="I4990" t="s">
        <v>9737</v>
      </c>
      <c r="J4990" t="s">
        <v>9738</v>
      </c>
      <c r="K4990" t="s">
        <v>9739</v>
      </c>
      <c r="L4990" t="s">
        <v>9740</v>
      </c>
      <c r="M4990" t="s">
        <v>2802</v>
      </c>
      <c r="N4990" t="s">
        <v>5947</v>
      </c>
      <c r="O4990" t="s">
        <v>9741</v>
      </c>
      <c r="P4990" t="s">
        <v>9075</v>
      </c>
      <c r="Q4990" t="s">
        <v>87</v>
      </c>
      <c r="R4990" t="s">
        <v>127</v>
      </c>
      <c r="S4990" t="s">
        <v>108</v>
      </c>
      <c r="T4990" t="s">
        <v>429</v>
      </c>
      <c r="U4990" t="s">
        <v>430</v>
      </c>
      <c r="X4990">
        <v>1</v>
      </c>
      <c r="Y4990">
        <v>0</v>
      </c>
      <c r="Z4990">
        <v>0</v>
      </c>
      <c r="AA4990">
        <v>0</v>
      </c>
      <c r="AB4990">
        <v>183852</v>
      </c>
      <c r="AC4990" t="s">
        <v>47</v>
      </c>
      <c r="AD4990">
        <f>+VLOOKUP(T4990,items!$A$2:$D$1255,4,0)</f>
        <v>0</v>
      </c>
      <c r="AE4990">
        <f>+VLOOKUP(T4990,Tabla1[],5,0)</f>
        <v>0</v>
      </c>
      <c r="AF4990">
        <f t="shared" si="77"/>
        <v>4</v>
      </c>
    </row>
    <row r="4991" spans="1:32" x14ac:dyDescent="0.25">
      <c r="A4991">
        <v>101460</v>
      </c>
      <c r="B4991" t="s">
        <v>9735</v>
      </c>
      <c r="C4991" t="s">
        <v>33</v>
      </c>
      <c r="D4991">
        <v>0</v>
      </c>
      <c r="F4991" t="s">
        <v>8032</v>
      </c>
      <c r="G4991" t="s">
        <v>2801</v>
      </c>
      <c r="H4991" t="s">
        <v>9736</v>
      </c>
      <c r="I4991" t="s">
        <v>9737</v>
      </c>
      <c r="J4991" t="s">
        <v>9738</v>
      </c>
      <c r="K4991" t="s">
        <v>9739</v>
      </c>
      <c r="L4991" t="s">
        <v>9740</v>
      </c>
      <c r="M4991" t="s">
        <v>2802</v>
      </c>
      <c r="N4991" t="s">
        <v>5947</v>
      </c>
      <c r="O4991" t="s">
        <v>9741</v>
      </c>
      <c r="P4991" t="s">
        <v>9075</v>
      </c>
      <c r="Q4991" t="s">
        <v>87</v>
      </c>
      <c r="R4991" t="s">
        <v>127</v>
      </c>
      <c r="S4991" t="s">
        <v>108</v>
      </c>
      <c r="T4991" t="s">
        <v>2855</v>
      </c>
      <c r="U4991" t="s">
        <v>2856</v>
      </c>
      <c r="X4991">
        <v>1</v>
      </c>
      <c r="Y4991">
        <v>0</v>
      </c>
      <c r="Z4991">
        <v>0</v>
      </c>
      <c r="AA4991">
        <v>0</v>
      </c>
      <c r="AB4991">
        <v>583032</v>
      </c>
      <c r="AC4991" t="s">
        <v>47</v>
      </c>
      <c r="AD4991">
        <f>+VLOOKUP(T4991,items!$A$2:$D$1255,4,0)</f>
        <v>0</v>
      </c>
      <c r="AE4991">
        <f>+VLOOKUP(T4991,Tabla1[],5,0)</f>
        <v>0</v>
      </c>
      <c r="AF4991">
        <f t="shared" si="77"/>
        <v>4</v>
      </c>
    </row>
    <row r="4992" spans="1:32" x14ac:dyDescent="0.25">
      <c r="A4992">
        <v>101460</v>
      </c>
      <c r="B4992" t="s">
        <v>9735</v>
      </c>
      <c r="C4992" t="s">
        <v>33</v>
      </c>
      <c r="D4992">
        <v>0</v>
      </c>
      <c r="F4992" t="s">
        <v>8032</v>
      </c>
      <c r="G4992" t="s">
        <v>2801</v>
      </c>
      <c r="H4992" t="s">
        <v>9736</v>
      </c>
      <c r="I4992" t="s">
        <v>9737</v>
      </c>
      <c r="J4992" t="s">
        <v>9738</v>
      </c>
      <c r="K4992" t="s">
        <v>9739</v>
      </c>
      <c r="L4992" t="s">
        <v>9740</v>
      </c>
      <c r="M4992" t="s">
        <v>2802</v>
      </c>
      <c r="N4992" t="s">
        <v>5947</v>
      </c>
      <c r="O4992" t="s">
        <v>9741</v>
      </c>
      <c r="P4992" t="s">
        <v>9075</v>
      </c>
      <c r="Q4992" t="s">
        <v>87</v>
      </c>
      <c r="R4992" t="s">
        <v>127</v>
      </c>
      <c r="S4992" t="s">
        <v>108</v>
      </c>
      <c r="T4992" t="s">
        <v>717</v>
      </c>
      <c r="U4992" t="s">
        <v>718</v>
      </c>
      <c r="X4992">
        <v>3</v>
      </c>
      <c r="Y4992">
        <v>0</v>
      </c>
      <c r="Z4992">
        <v>0</v>
      </c>
      <c r="AA4992">
        <v>0</v>
      </c>
      <c r="AB4992">
        <v>187200</v>
      </c>
      <c r="AC4992" t="s">
        <v>47</v>
      </c>
      <c r="AD4992">
        <f>+VLOOKUP(T4992,items!$A$2:$D$1255,4,0)</f>
        <v>0</v>
      </c>
      <c r="AE4992">
        <f>+VLOOKUP(T4992,Tabla1[],5,0)</f>
        <v>0</v>
      </c>
      <c r="AF4992">
        <f t="shared" si="77"/>
        <v>4</v>
      </c>
    </row>
    <row r="4993" spans="1:32" x14ac:dyDescent="0.25">
      <c r="A4993">
        <v>101460</v>
      </c>
      <c r="B4993" t="s">
        <v>9735</v>
      </c>
      <c r="C4993" t="s">
        <v>33</v>
      </c>
      <c r="D4993">
        <v>0</v>
      </c>
      <c r="F4993" t="s">
        <v>8032</v>
      </c>
      <c r="G4993" t="s">
        <v>2801</v>
      </c>
      <c r="H4993" t="s">
        <v>9736</v>
      </c>
      <c r="I4993" t="s">
        <v>9737</v>
      </c>
      <c r="J4993" t="s">
        <v>9738</v>
      </c>
      <c r="K4993" t="s">
        <v>9739</v>
      </c>
      <c r="L4993" t="s">
        <v>9740</v>
      </c>
      <c r="M4993" t="s">
        <v>2802</v>
      </c>
      <c r="N4993" t="s">
        <v>5947</v>
      </c>
      <c r="O4993" t="s">
        <v>9741</v>
      </c>
      <c r="P4993" t="s">
        <v>9075</v>
      </c>
      <c r="Q4993" t="s">
        <v>87</v>
      </c>
      <c r="R4993" t="s">
        <v>127</v>
      </c>
      <c r="S4993" t="s">
        <v>108</v>
      </c>
      <c r="T4993" t="s">
        <v>505</v>
      </c>
      <c r="U4993" t="s">
        <v>506</v>
      </c>
      <c r="V4993" t="s">
        <v>492</v>
      </c>
      <c r="W4993" t="s">
        <v>114</v>
      </c>
      <c r="X4993">
        <v>2</v>
      </c>
      <c r="Y4993">
        <v>1000</v>
      </c>
      <c r="Z4993">
        <v>0</v>
      </c>
      <c r="AA4993">
        <v>5000</v>
      </c>
      <c r="AB4993">
        <v>3190382</v>
      </c>
      <c r="AC4993" t="s">
        <v>47</v>
      </c>
      <c r="AD4993">
        <f>+VLOOKUP(T4993,items!$A$2:$D$1255,4,0)</f>
        <v>0</v>
      </c>
      <c r="AE4993">
        <f>+VLOOKUP(T4993,Tabla1[],5,0)</f>
        <v>0</v>
      </c>
      <c r="AF4993">
        <f t="shared" si="77"/>
        <v>4</v>
      </c>
    </row>
    <row r="4994" spans="1:32" x14ac:dyDescent="0.25">
      <c r="A4994">
        <v>101460</v>
      </c>
      <c r="B4994" t="s">
        <v>9735</v>
      </c>
      <c r="C4994" t="s">
        <v>33</v>
      </c>
      <c r="D4994">
        <v>0</v>
      </c>
      <c r="F4994" t="s">
        <v>8032</v>
      </c>
      <c r="G4994" t="s">
        <v>2801</v>
      </c>
      <c r="H4994" t="s">
        <v>9736</v>
      </c>
      <c r="I4994" t="s">
        <v>9737</v>
      </c>
      <c r="J4994" t="s">
        <v>9738</v>
      </c>
      <c r="K4994" t="s">
        <v>9739</v>
      </c>
      <c r="L4994" t="s">
        <v>9740</v>
      </c>
      <c r="M4994" t="s">
        <v>2802</v>
      </c>
      <c r="N4994" t="s">
        <v>5947</v>
      </c>
      <c r="O4994" t="s">
        <v>9741</v>
      </c>
      <c r="P4994" t="s">
        <v>9075</v>
      </c>
      <c r="Q4994" t="s">
        <v>87</v>
      </c>
      <c r="R4994" t="s">
        <v>127</v>
      </c>
      <c r="S4994" t="s">
        <v>108</v>
      </c>
      <c r="T4994" t="s">
        <v>347</v>
      </c>
      <c r="U4994" t="s">
        <v>348</v>
      </c>
      <c r="W4994" t="s">
        <v>114</v>
      </c>
      <c r="X4994">
        <v>1</v>
      </c>
      <c r="Y4994">
        <v>5000</v>
      </c>
      <c r="Z4994">
        <v>0</v>
      </c>
      <c r="AA4994">
        <v>0</v>
      </c>
      <c r="AB4994">
        <v>648102</v>
      </c>
      <c r="AC4994" t="s">
        <v>47</v>
      </c>
      <c r="AD4994">
        <f>+VLOOKUP(T4994,items!$A$2:$D$1255,4,0)</f>
        <v>0</v>
      </c>
      <c r="AE4994">
        <f>+VLOOKUP(T4994,Tabla1[],5,0)</f>
        <v>0</v>
      </c>
      <c r="AF4994">
        <f t="shared" ref="AF4994:AF5057" si="78">+MONTH(O4994)</f>
        <v>4</v>
      </c>
    </row>
    <row r="4995" spans="1:32" x14ac:dyDescent="0.25">
      <c r="A4995">
        <v>101460</v>
      </c>
      <c r="B4995" t="s">
        <v>9735</v>
      </c>
      <c r="C4995" t="s">
        <v>33</v>
      </c>
      <c r="D4995">
        <v>0</v>
      </c>
      <c r="F4995" t="s">
        <v>8032</v>
      </c>
      <c r="G4995" t="s">
        <v>2801</v>
      </c>
      <c r="H4995" t="s">
        <v>9736</v>
      </c>
      <c r="I4995" t="s">
        <v>9737</v>
      </c>
      <c r="J4995" t="s">
        <v>9738</v>
      </c>
      <c r="K4995" t="s">
        <v>9739</v>
      </c>
      <c r="L4995" t="s">
        <v>9740</v>
      </c>
      <c r="M4995" t="s">
        <v>2802</v>
      </c>
      <c r="N4995" t="s">
        <v>5947</v>
      </c>
      <c r="O4995" t="s">
        <v>9741</v>
      </c>
      <c r="P4995" t="s">
        <v>9075</v>
      </c>
      <c r="Q4995" t="s">
        <v>87</v>
      </c>
      <c r="R4995" t="s">
        <v>127</v>
      </c>
      <c r="S4995" t="s">
        <v>108</v>
      </c>
      <c r="T4995" t="s">
        <v>347</v>
      </c>
      <c r="U4995" t="s">
        <v>348</v>
      </c>
      <c r="W4995" t="s">
        <v>114</v>
      </c>
      <c r="X4995">
        <v>1</v>
      </c>
      <c r="Y4995">
        <v>8000</v>
      </c>
      <c r="Z4995">
        <v>0</v>
      </c>
      <c r="AA4995">
        <v>0</v>
      </c>
      <c r="AB4995">
        <v>907344</v>
      </c>
      <c r="AC4995" t="s">
        <v>47</v>
      </c>
      <c r="AD4995">
        <f>+VLOOKUP(T4995,items!$A$2:$D$1255,4,0)</f>
        <v>0</v>
      </c>
      <c r="AE4995">
        <f>+VLOOKUP(T4995,Tabla1[],5,0)</f>
        <v>0</v>
      </c>
      <c r="AF4995">
        <f t="shared" si="78"/>
        <v>4</v>
      </c>
    </row>
    <row r="4996" spans="1:32" x14ac:dyDescent="0.25">
      <c r="A4996">
        <v>101460</v>
      </c>
      <c r="B4996" t="s">
        <v>9735</v>
      </c>
      <c r="C4996" t="s">
        <v>33</v>
      </c>
      <c r="D4996">
        <v>0</v>
      </c>
      <c r="F4996" t="s">
        <v>8032</v>
      </c>
      <c r="G4996" t="s">
        <v>2801</v>
      </c>
      <c r="H4996" t="s">
        <v>9736</v>
      </c>
      <c r="I4996" t="s">
        <v>9737</v>
      </c>
      <c r="J4996" t="s">
        <v>9738</v>
      </c>
      <c r="K4996" t="s">
        <v>9739</v>
      </c>
      <c r="L4996" t="s">
        <v>9740</v>
      </c>
      <c r="M4996" t="s">
        <v>2802</v>
      </c>
      <c r="N4996" t="s">
        <v>5947</v>
      </c>
      <c r="O4996" t="s">
        <v>9741</v>
      </c>
      <c r="P4996" t="s">
        <v>9075</v>
      </c>
      <c r="Q4996" t="s">
        <v>87</v>
      </c>
      <c r="R4996" t="s">
        <v>127</v>
      </c>
      <c r="S4996" t="s">
        <v>108</v>
      </c>
      <c r="T4996" t="s">
        <v>1447</v>
      </c>
      <c r="U4996" t="s">
        <v>1448</v>
      </c>
      <c r="X4996">
        <v>1</v>
      </c>
      <c r="Y4996">
        <v>6000</v>
      </c>
      <c r="Z4996">
        <v>0</v>
      </c>
      <c r="AA4996">
        <v>0</v>
      </c>
      <c r="AB4996">
        <v>2612861</v>
      </c>
      <c r="AC4996" t="s">
        <v>47</v>
      </c>
      <c r="AD4996">
        <f>+VLOOKUP(T4996,items!$A$2:$D$1255,4,0)</f>
        <v>0</v>
      </c>
      <c r="AE4996">
        <f>+VLOOKUP(T4996,Tabla1[],5,0)</f>
        <v>0</v>
      </c>
      <c r="AF4996">
        <f t="shared" si="78"/>
        <v>4</v>
      </c>
    </row>
    <row r="4997" spans="1:32" x14ac:dyDescent="0.25">
      <c r="A4997">
        <v>101460</v>
      </c>
      <c r="B4997" t="s">
        <v>9735</v>
      </c>
      <c r="C4997" t="s">
        <v>33</v>
      </c>
      <c r="D4997">
        <v>0</v>
      </c>
      <c r="F4997" t="s">
        <v>8032</v>
      </c>
      <c r="G4997" t="s">
        <v>2801</v>
      </c>
      <c r="H4997" t="s">
        <v>9736</v>
      </c>
      <c r="I4997" t="s">
        <v>9737</v>
      </c>
      <c r="J4997" t="s">
        <v>9738</v>
      </c>
      <c r="K4997" t="s">
        <v>9739</v>
      </c>
      <c r="L4997" t="s">
        <v>9740</v>
      </c>
      <c r="M4997" t="s">
        <v>2802</v>
      </c>
      <c r="N4997" t="s">
        <v>5947</v>
      </c>
      <c r="O4997" t="s">
        <v>9741</v>
      </c>
      <c r="P4997" t="s">
        <v>9075</v>
      </c>
      <c r="Q4997" t="s">
        <v>87</v>
      </c>
      <c r="R4997" t="s">
        <v>127</v>
      </c>
      <c r="S4997" t="s">
        <v>108</v>
      </c>
      <c r="T4997" t="s">
        <v>1519</v>
      </c>
      <c r="U4997" t="s">
        <v>1520</v>
      </c>
      <c r="V4997" t="s">
        <v>492</v>
      </c>
      <c r="W4997" t="s">
        <v>114</v>
      </c>
      <c r="X4997">
        <v>1</v>
      </c>
      <c r="Y4997">
        <v>5000</v>
      </c>
      <c r="Z4997">
        <v>0</v>
      </c>
      <c r="AA4997">
        <v>6000</v>
      </c>
      <c r="AB4997">
        <v>9848177</v>
      </c>
      <c r="AC4997" t="s">
        <v>47</v>
      </c>
      <c r="AD4997" t="str">
        <f>+VLOOKUP(T4997,items!$A$2:$D$1255,4,0)</f>
        <v>PERGOLA</v>
      </c>
      <c r="AE4997" t="str">
        <f>+VLOOKUP(T4997,Tabla1[],5,0)</f>
        <v>PERGOLITE</v>
      </c>
      <c r="AF4997">
        <f t="shared" si="78"/>
        <v>4</v>
      </c>
    </row>
    <row r="4998" spans="1:32" x14ac:dyDescent="0.25">
      <c r="A4998">
        <v>101460</v>
      </c>
      <c r="B4998" t="s">
        <v>9735</v>
      </c>
      <c r="C4998" t="s">
        <v>33</v>
      </c>
      <c r="D4998">
        <v>0</v>
      </c>
      <c r="F4998" t="s">
        <v>8032</v>
      </c>
      <c r="G4998" t="s">
        <v>2801</v>
      </c>
      <c r="H4998" t="s">
        <v>9736</v>
      </c>
      <c r="I4998" t="s">
        <v>9737</v>
      </c>
      <c r="J4998" t="s">
        <v>9738</v>
      </c>
      <c r="K4998" t="s">
        <v>9739</v>
      </c>
      <c r="L4998" t="s">
        <v>9740</v>
      </c>
      <c r="M4998" t="s">
        <v>2802</v>
      </c>
      <c r="N4998" t="s">
        <v>5947</v>
      </c>
      <c r="O4998" t="s">
        <v>9741</v>
      </c>
      <c r="P4998" t="s">
        <v>9075</v>
      </c>
      <c r="Q4998" t="s">
        <v>87</v>
      </c>
      <c r="R4998" t="s">
        <v>127</v>
      </c>
      <c r="S4998" t="s">
        <v>108</v>
      </c>
      <c r="T4998" t="s">
        <v>9742</v>
      </c>
      <c r="U4998" t="s">
        <v>9743</v>
      </c>
      <c r="W4998" t="s">
        <v>114</v>
      </c>
      <c r="X4998">
        <v>2</v>
      </c>
      <c r="Y4998">
        <v>0</v>
      </c>
      <c r="Z4998">
        <v>0</v>
      </c>
      <c r="AA4998">
        <v>0</v>
      </c>
      <c r="AB4998">
        <v>877848</v>
      </c>
      <c r="AC4998" t="s">
        <v>47</v>
      </c>
      <c r="AD4998">
        <f>+VLOOKUP(T4998,items!$A$2:$D$1255,4,0)</f>
        <v>0</v>
      </c>
      <c r="AE4998">
        <f>+VLOOKUP(T4998,Tabla1[],5,0)</f>
        <v>0</v>
      </c>
      <c r="AF4998">
        <f t="shared" si="78"/>
        <v>4</v>
      </c>
    </row>
    <row r="4999" spans="1:32" x14ac:dyDescent="0.25">
      <c r="A4999">
        <v>101460</v>
      </c>
      <c r="B4999" t="s">
        <v>9735</v>
      </c>
      <c r="C4999" t="s">
        <v>33</v>
      </c>
      <c r="D4999">
        <v>0</v>
      </c>
      <c r="F4999" t="s">
        <v>8032</v>
      </c>
      <c r="G4999" t="s">
        <v>2801</v>
      </c>
      <c r="H4999" t="s">
        <v>9736</v>
      </c>
      <c r="I4999" t="s">
        <v>9737</v>
      </c>
      <c r="J4999" t="s">
        <v>9738</v>
      </c>
      <c r="K4999" t="s">
        <v>9739</v>
      </c>
      <c r="L4999" t="s">
        <v>9740</v>
      </c>
      <c r="M4999" t="s">
        <v>2802</v>
      </c>
      <c r="N4999" t="s">
        <v>5947</v>
      </c>
      <c r="O4999" t="s">
        <v>9741</v>
      </c>
      <c r="P4999" t="s">
        <v>9075</v>
      </c>
      <c r="Q4999" t="s">
        <v>87</v>
      </c>
      <c r="R4999" t="s">
        <v>127</v>
      </c>
      <c r="S4999" t="s">
        <v>108</v>
      </c>
      <c r="T4999" t="s">
        <v>437</v>
      </c>
      <c r="U4999" t="s">
        <v>438</v>
      </c>
      <c r="W4999" t="s">
        <v>114</v>
      </c>
      <c r="X4999">
        <v>3</v>
      </c>
      <c r="Y4999">
        <v>0</v>
      </c>
      <c r="Z4999">
        <v>5000</v>
      </c>
      <c r="AA4999">
        <v>0</v>
      </c>
      <c r="AB4999">
        <v>7100016</v>
      </c>
      <c r="AC4999" t="s">
        <v>47</v>
      </c>
      <c r="AD4999">
        <f>+VLOOKUP(T4999,items!$A$2:$D$1255,4,0)</f>
        <v>0</v>
      </c>
      <c r="AE4999">
        <f>+VLOOKUP(T4999,Tabla1[],5,0)</f>
        <v>0</v>
      </c>
      <c r="AF4999">
        <f t="shared" si="78"/>
        <v>4</v>
      </c>
    </row>
    <row r="5000" spans="1:32" x14ac:dyDescent="0.25">
      <c r="A5000">
        <v>101460</v>
      </c>
      <c r="B5000" t="s">
        <v>9735</v>
      </c>
      <c r="C5000" t="s">
        <v>33</v>
      </c>
      <c r="D5000">
        <v>0</v>
      </c>
      <c r="F5000" t="s">
        <v>8032</v>
      </c>
      <c r="G5000" t="s">
        <v>2801</v>
      </c>
      <c r="H5000" t="s">
        <v>9736</v>
      </c>
      <c r="I5000" t="s">
        <v>9737</v>
      </c>
      <c r="J5000" t="s">
        <v>9738</v>
      </c>
      <c r="K5000" t="s">
        <v>9739</v>
      </c>
      <c r="L5000" t="s">
        <v>9740</v>
      </c>
      <c r="M5000" t="s">
        <v>2802</v>
      </c>
      <c r="N5000" t="s">
        <v>5947</v>
      </c>
      <c r="O5000" t="s">
        <v>9741</v>
      </c>
      <c r="P5000" t="s">
        <v>9075</v>
      </c>
      <c r="Q5000" t="s">
        <v>87</v>
      </c>
      <c r="R5000" t="s">
        <v>127</v>
      </c>
      <c r="S5000" t="s">
        <v>108</v>
      </c>
      <c r="T5000" t="s">
        <v>94</v>
      </c>
      <c r="U5000" t="s">
        <v>95</v>
      </c>
      <c r="X5000">
        <v>3</v>
      </c>
      <c r="Y5000">
        <v>0</v>
      </c>
      <c r="Z5000">
        <v>0</v>
      </c>
      <c r="AA5000">
        <v>0</v>
      </c>
      <c r="AB5000">
        <v>600000</v>
      </c>
      <c r="AC5000" t="s">
        <v>47</v>
      </c>
      <c r="AD5000" t="e">
        <f>+VLOOKUP(T5000,items!$A$2:$D$1255,4,0)</f>
        <v>#N/A</v>
      </c>
      <c r="AE5000" t="e">
        <f>+VLOOKUP(T5000,Tabla1[],5,0)</f>
        <v>#N/A</v>
      </c>
      <c r="AF5000">
        <f t="shared" si="78"/>
        <v>4</v>
      </c>
    </row>
    <row r="5001" spans="1:32" x14ac:dyDescent="0.25">
      <c r="A5001">
        <v>101460</v>
      </c>
      <c r="B5001" t="s">
        <v>9735</v>
      </c>
      <c r="C5001" t="s">
        <v>33</v>
      </c>
      <c r="D5001">
        <v>0</v>
      </c>
      <c r="F5001" t="s">
        <v>8032</v>
      </c>
      <c r="G5001" t="s">
        <v>2801</v>
      </c>
      <c r="H5001" t="s">
        <v>9736</v>
      </c>
      <c r="I5001" t="s">
        <v>9737</v>
      </c>
      <c r="J5001" t="s">
        <v>9738</v>
      </c>
      <c r="K5001" t="s">
        <v>9739</v>
      </c>
      <c r="L5001" t="s">
        <v>9740</v>
      </c>
      <c r="M5001" t="s">
        <v>2802</v>
      </c>
      <c r="N5001" t="s">
        <v>5947</v>
      </c>
      <c r="O5001" t="s">
        <v>9741</v>
      </c>
      <c r="P5001" t="s">
        <v>9075</v>
      </c>
      <c r="Q5001" t="s">
        <v>87</v>
      </c>
      <c r="R5001" t="s">
        <v>127</v>
      </c>
      <c r="S5001" t="s">
        <v>108</v>
      </c>
      <c r="T5001" t="s">
        <v>1805</v>
      </c>
      <c r="U5001" t="s">
        <v>1806</v>
      </c>
      <c r="X5001">
        <v>3</v>
      </c>
      <c r="Y5001">
        <v>5000</v>
      </c>
      <c r="Z5001">
        <v>0</v>
      </c>
      <c r="AA5001">
        <v>0</v>
      </c>
      <c r="AB5001">
        <v>1529412</v>
      </c>
      <c r="AC5001" t="s">
        <v>47</v>
      </c>
      <c r="AD5001">
        <f>+VLOOKUP(T5001,items!$A$2:$D$1255,4,0)</f>
        <v>0</v>
      </c>
      <c r="AE5001">
        <f>+VLOOKUP(T5001,Tabla1[],5,0)</f>
        <v>0</v>
      </c>
      <c r="AF5001">
        <f t="shared" si="78"/>
        <v>4</v>
      </c>
    </row>
    <row r="5002" spans="1:32" x14ac:dyDescent="0.25">
      <c r="A5002">
        <v>101460</v>
      </c>
      <c r="B5002" t="s">
        <v>9735</v>
      </c>
      <c r="C5002" t="s">
        <v>33</v>
      </c>
      <c r="D5002">
        <v>0</v>
      </c>
      <c r="F5002" t="s">
        <v>8032</v>
      </c>
      <c r="G5002" t="s">
        <v>2801</v>
      </c>
      <c r="H5002" t="s">
        <v>9736</v>
      </c>
      <c r="I5002" t="s">
        <v>9737</v>
      </c>
      <c r="J5002" t="s">
        <v>9738</v>
      </c>
      <c r="K5002" t="s">
        <v>9739</v>
      </c>
      <c r="L5002" t="s">
        <v>9740</v>
      </c>
      <c r="M5002" t="s">
        <v>2802</v>
      </c>
      <c r="N5002" t="s">
        <v>5947</v>
      </c>
      <c r="O5002" t="s">
        <v>9741</v>
      </c>
      <c r="P5002" t="s">
        <v>9075</v>
      </c>
      <c r="Q5002" t="s">
        <v>87</v>
      </c>
      <c r="R5002" t="s">
        <v>127</v>
      </c>
      <c r="S5002" t="s">
        <v>108</v>
      </c>
      <c r="T5002" t="s">
        <v>2371</v>
      </c>
      <c r="U5002" t="s">
        <v>2372</v>
      </c>
      <c r="W5002" t="s">
        <v>114</v>
      </c>
      <c r="X5002">
        <v>2</v>
      </c>
      <c r="Y5002">
        <v>5000</v>
      </c>
      <c r="Z5002">
        <v>3000</v>
      </c>
      <c r="AA5002">
        <v>0</v>
      </c>
      <c r="AB5002">
        <v>4095454</v>
      </c>
      <c r="AC5002" t="s">
        <v>47</v>
      </c>
      <c r="AD5002">
        <f>+VLOOKUP(T5002,items!$A$2:$D$1255,4,0)</f>
        <v>0</v>
      </c>
      <c r="AE5002">
        <f>+VLOOKUP(T5002,Tabla1[],5,0)</f>
        <v>0</v>
      </c>
      <c r="AF5002">
        <f t="shared" si="78"/>
        <v>4</v>
      </c>
    </row>
    <row r="5003" spans="1:32" x14ac:dyDescent="0.25">
      <c r="A5003">
        <v>101460</v>
      </c>
      <c r="B5003" t="s">
        <v>9735</v>
      </c>
      <c r="C5003" t="s">
        <v>33</v>
      </c>
      <c r="D5003">
        <v>0</v>
      </c>
      <c r="F5003" t="s">
        <v>8032</v>
      </c>
      <c r="G5003" t="s">
        <v>2801</v>
      </c>
      <c r="H5003" t="s">
        <v>9736</v>
      </c>
      <c r="I5003" t="s">
        <v>9737</v>
      </c>
      <c r="J5003" t="s">
        <v>9738</v>
      </c>
      <c r="K5003" t="s">
        <v>9739</v>
      </c>
      <c r="L5003" t="s">
        <v>9740</v>
      </c>
      <c r="M5003" t="s">
        <v>2802</v>
      </c>
      <c r="N5003" t="s">
        <v>5947</v>
      </c>
      <c r="O5003" t="s">
        <v>9741</v>
      </c>
      <c r="P5003" t="s">
        <v>9075</v>
      </c>
      <c r="Q5003" t="s">
        <v>87</v>
      </c>
      <c r="R5003" t="s">
        <v>127</v>
      </c>
      <c r="S5003" t="s">
        <v>108</v>
      </c>
      <c r="T5003" t="s">
        <v>618</v>
      </c>
      <c r="U5003" t="s">
        <v>619</v>
      </c>
      <c r="X5003">
        <v>1</v>
      </c>
      <c r="Y5003">
        <v>0</v>
      </c>
      <c r="Z5003">
        <v>0</v>
      </c>
      <c r="AA5003">
        <v>0</v>
      </c>
      <c r="AB5003">
        <v>600000</v>
      </c>
      <c r="AC5003" t="s">
        <v>47</v>
      </c>
      <c r="AD5003">
        <f>+VLOOKUP(T5003,items!$A$2:$D$1255,4,0)</f>
        <v>0</v>
      </c>
      <c r="AE5003">
        <f>+VLOOKUP(T5003,Tabla1[],5,0)</f>
        <v>0</v>
      </c>
      <c r="AF5003">
        <f t="shared" si="78"/>
        <v>4</v>
      </c>
    </row>
    <row r="5004" spans="1:32" x14ac:dyDescent="0.25">
      <c r="A5004">
        <v>101461</v>
      </c>
      <c r="B5004" t="s">
        <v>1311</v>
      </c>
      <c r="C5004" t="s">
        <v>75</v>
      </c>
      <c r="D5004">
        <v>0</v>
      </c>
      <c r="F5004" t="s">
        <v>611</v>
      </c>
      <c r="G5004" t="s">
        <v>262</v>
      </c>
      <c r="H5004" t="s">
        <v>9744</v>
      </c>
      <c r="I5004" t="s">
        <v>37</v>
      </c>
      <c r="J5004" t="s">
        <v>9745</v>
      </c>
      <c r="K5004" t="s">
        <v>9746</v>
      </c>
      <c r="L5004" t="s">
        <v>37</v>
      </c>
      <c r="M5004" t="s">
        <v>268</v>
      </c>
      <c r="N5004" t="s">
        <v>268</v>
      </c>
      <c r="O5004" t="s">
        <v>8868</v>
      </c>
      <c r="P5004" t="s">
        <v>309</v>
      </c>
      <c r="Q5004" t="s">
        <v>309</v>
      </c>
      <c r="R5004" t="s">
        <v>127</v>
      </c>
      <c r="S5004" t="s">
        <v>346</v>
      </c>
      <c r="T5004" t="s">
        <v>1469</v>
      </c>
      <c r="U5004" t="s">
        <v>578</v>
      </c>
      <c r="X5004">
        <v>13</v>
      </c>
      <c r="Y5004">
        <v>0</v>
      </c>
      <c r="Z5004">
        <v>0</v>
      </c>
      <c r="AA5004">
        <v>0</v>
      </c>
      <c r="AB5004">
        <v>683800</v>
      </c>
      <c r="AC5004" t="s">
        <v>47</v>
      </c>
      <c r="AD5004">
        <f>+VLOOKUP(T5004,items!$A$2:$D$1255,4,0)</f>
        <v>0</v>
      </c>
      <c r="AE5004">
        <f>+VLOOKUP(T5004,Tabla1[],5,0)</f>
        <v>0</v>
      </c>
      <c r="AF5004">
        <f t="shared" si="78"/>
        <v>2</v>
      </c>
    </row>
    <row r="5005" spans="1:32" x14ac:dyDescent="0.25">
      <c r="A5005">
        <v>101465</v>
      </c>
      <c r="B5005" t="s">
        <v>2310</v>
      </c>
      <c r="C5005" t="s">
        <v>33</v>
      </c>
      <c r="D5005">
        <v>0</v>
      </c>
      <c r="F5005" t="s">
        <v>611</v>
      </c>
      <c r="G5005" t="s">
        <v>104</v>
      </c>
      <c r="H5005" t="s">
        <v>9747</v>
      </c>
      <c r="I5005" t="s">
        <v>37</v>
      </c>
      <c r="J5005" t="s">
        <v>9748</v>
      </c>
      <c r="K5005" t="s">
        <v>9749</v>
      </c>
      <c r="L5005" t="s">
        <v>9750</v>
      </c>
      <c r="M5005" t="s">
        <v>7466</v>
      </c>
      <c r="N5005" t="s">
        <v>7466</v>
      </c>
      <c r="O5005" t="s">
        <v>7006</v>
      </c>
      <c r="P5005" t="s">
        <v>5948</v>
      </c>
      <c r="Q5005" t="s">
        <v>6959</v>
      </c>
      <c r="R5005" t="s">
        <v>63</v>
      </c>
      <c r="S5005" t="s">
        <v>44</v>
      </c>
      <c r="T5005" t="s">
        <v>2315</v>
      </c>
      <c r="U5005" t="s">
        <v>2316</v>
      </c>
      <c r="V5005" t="s">
        <v>867</v>
      </c>
      <c r="X5005">
        <v>4</v>
      </c>
      <c r="Y5005">
        <v>0</v>
      </c>
      <c r="Z5005">
        <v>0</v>
      </c>
      <c r="AA5005">
        <v>0</v>
      </c>
      <c r="AB5005">
        <v>5379124</v>
      </c>
      <c r="AC5005" t="s">
        <v>47</v>
      </c>
      <c r="AD5005">
        <f>+VLOOKUP(T5005,items!$A$2:$D$1255,4,0)</f>
        <v>0</v>
      </c>
      <c r="AE5005">
        <f>+VLOOKUP(T5005,Tabla1[],5,0)</f>
        <v>0</v>
      </c>
      <c r="AF5005">
        <f t="shared" si="78"/>
        <v>4</v>
      </c>
    </row>
    <row r="5006" spans="1:32" x14ac:dyDescent="0.25">
      <c r="A5006">
        <v>101469</v>
      </c>
      <c r="B5006" t="s">
        <v>8642</v>
      </c>
      <c r="C5006" t="s">
        <v>75</v>
      </c>
      <c r="D5006">
        <v>0</v>
      </c>
      <c r="F5006" t="s">
        <v>611</v>
      </c>
      <c r="G5006" t="s">
        <v>611</v>
      </c>
      <c r="H5006" t="s">
        <v>9751</v>
      </c>
      <c r="I5006" t="s">
        <v>37</v>
      </c>
      <c r="J5006" t="s">
        <v>9752</v>
      </c>
      <c r="K5006" t="s">
        <v>9753</v>
      </c>
      <c r="L5006" t="s">
        <v>9754</v>
      </c>
      <c r="M5006" t="s">
        <v>2801</v>
      </c>
      <c r="N5006" t="s">
        <v>2801</v>
      </c>
      <c r="O5006" t="s">
        <v>268</v>
      </c>
      <c r="P5006" t="s">
        <v>8868</v>
      </c>
      <c r="Q5006" t="s">
        <v>7004</v>
      </c>
      <c r="R5006" t="s">
        <v>127</v>
      </c>
      <c r="S5006" t="s">
        <v>44</v>
      </c>
      <c r="T5006" t="s">
        <v>94</v>
      </c>
      <c r="U5006" t="s">
        <v>95</v>
      </c>
      <c r="X5006">
        <v>1</v>
      </c>
      <c r="Y5006">
        <v>0</v>
      </c>
      <c r="Z5006">
        <v>0</v>
      </c>
      <c r="AA5006">
        <v>0</v>
      </c>
      <c r="AB5006">
        <v>250000</v>
      </c>
      <c r="AC5006" t="s">
        <v>47</v>
      </c>
      <c r="AD5006" t="e">
        <f>+VLOOKUP(T5006,items!$A$2:$D$1255,4,0)</f>
        <v>#N/A</v>
      </c>
      <c r="AE5006" t="e">
        <f>+VLOOKUP(T5006,Tabla1[],5,0)</f>
        <v>#N/A</v>
      </c>
      <c r="AF5006">
        <f t="shared" si="78"/>
        <v>2</v>
      </c>
    </row>
    <row r="5007" spans="1:32" x14ac:dyDescent="0.25">
      <c r="A5007">
        <v>101470</v>
      </c>
      <c r="B5007" t="s">
        <v>2909</v>
      </c>
      <c r="C5007" t="s">
        <v>33</v>
      </c>
      <c r="D5007">
        <v>0</v>
      </c>
      <c r="F5007" t="s">
        <v>611</v>
      </c>
      <c r="G5007" t="s">
        <v>611</v>
      </c>
      <c r="H5007" t="s">
        <v>9755</v>
      </c>
      <c r="I5007" t="s">
        <v>37</v>
      </c>
      <c r="J5007" t="s">
        <v>9756</v>
      </c>
      <c r="K5007" t="s">
        <v>9757</v>
      </c>
      <c r="L5007" t="s">
        <v>37</v>
      </c>
      <c r="M5007" t="s">
        <v>262</v>
      </c>
      <c r="N5007" t="s">
        <v>262</v>
      </c>
      <c r="O5007" t="s">
        <v>268</v>
      </c>
      <c r="P5007" t="s">
        <v>2802</v>
      </c>
      <c r="Q5007" t="s">
        <v>2802</v>
      </c>
      <c r="R5007" t="s">
        <v>43</v>
      </c>
      <c r="S5007" t="s">
        <v>164</v>
      </c>
      <c r="T5007" t="s">
        <v>1624</v>
      </c>
      <c r="U5007" t="s">
        <v>828</v>
      </c>
      <c r="X5007">
        <v>5</v>
      </c>
      <c r="Y5007">
        <v>0</v>
      </c>
      <c r="Z5007">
        <v>0</v>
      </c>
      <c r="AA5007">
        <v>0</v>
      </c>
      <c r="AB5007">
        <v>263000</v>
      </c>
      <c r="AC5007" t="s">
        <v>47</v>
      </c>
      <c r="AD5007">
        <f>+VLOOKUP(T5007,items!$A$2:$D$1255,4,0)</f>
        <v>0</v>
      </c>
      <c r="AE5007">
        <f>+VLOOKUP(T5007,Tabla1[],5,0)</f>
        <v>0</v>
      </c>
      <c r="AF5007">
        <f t="shared" si="78"/>
        <v>2</v>
      </c>
    </row>
    <row r="5008" spans="1:32" x14ac:dyDescent="0.25">
      <c r="A5008">
        <v>101473</v>
      </c>
      <c r="B5008" t="s">
        <v>9758</v>
      </c>
      <c r="C5008" t="s">
        <v>75</v>
      </c>
      <c r="D5008">
        <v>0</v>
      </c>
      <c r="F5008" t="s">
        <v>611</v>
      </c>
      <c r="G5008" t="s">
        <v>310</v>
      </c>
      <c r="H5008" t="s">
        <v>9759</v>
      </c>
      <c r="I5008" t="s">
        <v>37</v>
      </c>
      <c r="J5008" t="s">
        <v>9760</v>
      </c>
      <c r="K5008" t="s">
        <v>9761</v>
      </c>
      <c r="L5008" t="s">
        <v>9762</v>
      </c>
      <c r="M5008" t="s">
        <v>98</v>
      </c>
      <c r="N5008" t="s">
        <v>98</v>
      </c>
      <c r="O5008" t="s">
        <v>760</v>
      </c>
      <c r="P5008" t="s">
        <v>8428</v>
      </c>
      <c r="Q5008" t="s">
        <v>5642</v>
      </c>
      <c r="R5008" t="s">
        <v>127</v>
      </c>
      <c r="S5008" t="s">
        <v>88</v>
      </c>
      <c r="T5008" t="s">
        <v>3200</v>
      </c>
      <c r="U5008" t="s">
        <v>3201</v>
      </c>
      <c r="X5008">
        <v>7</v>
      </c>
      <c r="Y5008">
        <v>0</v>
      </c>
      <c r="Z5008">
        <v>0</v>
      </c>
      <c r="AA5008">
        <v>0</v>
      </c>
      <c r="AB5008">
        <v>19600</v>
      </c>
      <c r="AC5008" t="s">
        <v>47</v>
      </c>
      <c r="AD5008">
        <f>+VLOOKUP(T5008,items!$A$2:$D$1255,4,0)</f>
        <v>0</v>
      </c>
      <c r="AE5008">
        <f>+VLOOKUP(T5008,Tabla1[],5,0)</f>
        <v>0</v>
      </c>
      <c r="AF5008">
        <f t="shared" si="78"/>
        <v>3</v>
      </c>
    </row>
    <row r="5009" spans="1:32" x14ac:dyDescent="0.25">
      <c r="A5009">
        <v>101473</v>
      </c>
      <c r="B5009" t="s">
        <v>9758</v>
      </c>
      <c r="C5009" t="s">
        <v>75</v>
      </c>
      <c r="D5009">
        <v>0</v>
      </c>
      <c r="F5009" t="s">
        <v>611</v>
      </c>
      <c r="G5009" t="s">
        <v>310</v>
      </c>
      <c r="H5009" t="s">
        <v>9759</v>
      </c>
      <c r="I5009" t="s">
        <v>37</v>
      </c>
      <c r="J5009" t="s">
        <v>9760</v>
      </c>
      <c r="K5009" t="s">
        <v>9761</v>
      </c>
      <c r="L5009" t="s">
        <v>9762</v>
      </c>
      <c r="M5009" t="s">
        <v>98</v>
      </c>
      <c r="N5009" t="s">
        <v>98</v>
      </c>
      <c r="O5009" t="s">
        <v>760</v>
      </c>
      <c r="P5009" t="s">
        <v>8428</v>
      </c>
      <c r="Q5009" t="s">
        <v>5642</v>
      </c>
      <c r="R5009" t="s">
        <v>127</v>
      </c>
      <c r="S5009" t="s">
        <v>88</v>
      </c>
      <c r="T5009" t="s">
        <v>8562</v>
      </c>
      <c r="U5009" t="s">
        <v>8623</v>
      </c>
      <c r="X5009">
        <v>1</v>
      </c>
      <c r="Y5009">
        <v>3820</v>
      </c>
      <c r="Z5009">
        <v>0</v>
      </c>
      <c r="AA5009">
        <v>1600</v>
      </c>
      <c r="AB5009">
        <v>466281</v>
      </c>
      <c r="AC5009" t="s">
        <v>47</v>
      </c>
      <c r="AD5009">
        <f>+VLOOKUP(T5009,items!$A$2:$D$1255,4,0)</f>
        <v>0</v>
      </c>
      <c r="AE5009">
        <f>+VLOOKUP(T5009,Tabla1[],5,0)</f>
        <v>0</v>
      </c>
      <c r="AF5009">
        <f t="shared" si="78"/>
        <v>3</v>
      </c>
    </row>
    <row r="5010" spans="1:32" x14ac:dyDescent="0.25">
      <c r="A5010">
        <v>101473</v>
      </c>
      <c r="B5010" t="s">
        <v>9758</v>
      </c>
      <c r="C5010" t="s">
        <v>75</v>
      </c>
      <c r="D5010">
        <v>0</v>
      </c>
      <c r="F5010" t="s">
        <v>611</v>
      </c>
      <c r="G5010" t="s">
        <v>310</v>
      </c>
      <c r="H5010" t="s">
        <v>9759</v>
      </c>
      <c r="I5010" t="s">
        <v>37</v>
      </c>
      <c r="J5010" t="s">
        <v>9760</v>
      </c>
      <c r="K5010" t="s">
        <v>9761</v>
      </c>
      <c r="L5010" t="s">
        <v>9762</v>
      </c>
      <c r="M5010" t="s">
        <v>98</v>
      </c>
      <c r="N5010" t="s">
        <v>98</v>
      </c>
      <c r="O5010" t="s">
        <v>760</v>
      </c>
      <c r="P5010" t="s">
        <v>8428</v>
      </c>
      <c r="Q5010" t="s">
        <v>5642</v>
      </c>
      <c r="R5010" t="s">
        <v>127</v>
      </c>
      <c r="S5010" t="s">
        <v>88</v>
      </c>
      <c r="T5010" t="s">
        <v>94</v>
      </c>
      <c r="U5010" t="s">
        <v>95</v>
      </c>
      <c r="X5010">
        <v>1</v>
      </c>
      <c r="Y5010">
        <v>0</v>
      </c>
      <c r="Z5010">
        <v>0</v>
      </c>
      <c r="AA5010">
        <v>0</v>
      </c>
      <c r="AB5010">
        <v>350000</v>
      </c>
      <c r="AC5010" t="s">
        <v>47</v>
      </c>
      <c r="AD5010" t="e">
        <f>+VLOOKUP(T5010,items!$A$2:$D$1255,4,0)</f>
        <v>#N/A</v>
      </c>
      <c r="AE5010" t="e">
        <f>+VLOOKUP(T5010,Tabla1[],5,0)</f>
        <v>#N/A</v>
      </c>
      <c r="AF5010">
        <f t="shared" si="78"/>
        <v>3</v>
      </c>
    </row>
    <row r="5011" spans="1:32" x14ac:dyDescent="0.25">
      <c r="A5011">
        <v>101473</v>
      </c>
      <c r="B5011" t="s">
        <v>9758</v>
      </c>
      <c r="C5011" t="s">
        <v>75</v>
      </c>
      <c r="D5011">
        <v>0</v>
      </c>
      <c r="F5011" t="s">
        <v>611</v>
      </c>
      <c r="G5011" t="s">
        <v>310</v>
      </c>
      <c r="H5011" t="s">
        <v>9759</v>
      </c>
      <c r="I5011" t="s">
        <v>37</v>
      </c>
      <c r="J5011" t="s">
        <v>9760</v>
      </c>
      <c r="K5011" t="s">
        <v>9761</v>
      </c>
      <c r="L5011" t="s">
        <v>9762</v>
      </c>
      <c r="M5011" t="s">
        <v>98</v>
      </c>
      <c r="N5011" t="s">
        <v>98</v>
      </c>
      <c r="O5011" t="s">
        <v>760</v>
      </c>
      <c r="P5011" t="s">
        <v>8428</v>
      </c>
      <c r="Q5011" t="s">
        <v>5642</v>
      </c>
      <c r="R5011" t="s">
        <v>127</v>
      </c>
      <c r="S5011" t="s">
        <v>88</v>
      </c>
      <c r="T5011" t="s">
        <v>1096</v>
      </c>
      <c r="U5011" t="s">
        <v>1097</v>
      </c>
      <c r="X5011">
        <v>1</v>
      </c>
      <c r="Y5011">
        <v>0</v>
      </c>
      <c r="Z5011">
        <v>0</v>
      </c>
      <c r="AA5011">
        <v>0</v>
      </c>
      <c r="AB5011">
        <v>1800000</v>
      </c>
      <c r="AC5011" t="s">
        <v>47</v>
      </c>
      <c r="AD5011" t="e">
        <f>+VLOOKUP(T5011,items!$A$2:$D$1255,4,0)</f>
        <v>#N/A</v>
      </c>
      <c r="AE5011" t="e">
        <f>+VLOOKUP(T5011,Tabla1[],5,0)</f>
        <v>#N/A</v>
      </c>
      <c r="AF5011">
        <f t="shared" si="78"/>
        <v>3</v>
      </c>
    </row>
    <row r="5012" spans="1:32" x14ac:dyDescent="0.25">
      <c r="A5012">
        <v>101483</v>
      </c>
      <c r="B5012" t="s">
        <v>9763</v>
      </c>
      <c r="C5012" t="s">
        <v>33</v>
      </c>
      <c r="D5012">
        <v>0</v>
      </c>
      <c r="F5012" t="s">
        <v>611</v>
      </c>
      <c r="G5012" t="s">
        <v>7086</v>
      </c>
      <c r="H5012" t="s">
        <v>9764</v>
      </c>
      <c r="I5012" t="s">
        <v>9765</v>
      </c>
      <c r="J5012" t="s">
        <v>9766</v>
      </c>
      <c r="K5012" t="s">
        <v>9767</v>
      </c>
      <c r="L5012" t="s">
        <v>9768</v>
      </c>
      <c r="M5012" t="s">
        <v>269</v>
      </c>
      <c r="N5012" t="s">
        <v>8601</v>
      </c>
      <c r="O5012" t="s">
        <v>270</v>
      </c>
      <c r="P5012" t="s">
        <v>5649</v>
      </c>
      <c r="Q5012" t="s">
        <v>7005</v>
      </c>
      <c r="R5012" t="s">
        <v>63</v>
      </c>
      <c r="S5012" t="s">
        <v>108</v>
      </c>
      <c r="T5012" t="s">
        <v>9353</v>
      </c>
      <c r="U5012" t="s">
        <v>9354</v>
      </c>
      <c r="V5012" t="s">
        <v>615</v>
      </c>
      <c r="W5012" t="s">
        <v>114</v>
      </c>
      <c r="X5012">
        <v>1</v>
      </c>
      <c r="Y5012">
        <v>3700</v>
      </c>
      <c r="Z5012">
        <v>3200</v>
      </c>
      <c r="AA5012">
        <v>0</v>
      </c>
      <c r="AB5012">
        <v>5142500</v>
      </c>
      <c r="AC5012" t="s">
        <v>47</v>
      </c>
      <c r="AD5012" t="str">
        <f>+VLOOKUP(T5012,items!$A$2:$D$1255,4,0)</f>
        <v>BANETA</v>
      </c>
      <c r="AE5012" t="str">
        <f>+VLOOKUP(T5012,Tabla1[],5,0)</f>
        <v>VERTICAL-GUAYA</v>
      </c>
      <c r="AF5012">
        <f t="shared" si="78"/>
        <v>3</v>
      </c>
    </row>
    <row r="5013" spans="1:32" x14ac:dyDescent="0.25">
      <c r="A5013">
        <v>101483</v>
      </c>
      <c r="B5013" t="s">
        <v>9763</v>
      </c>
      <c r="C5013" t="s">
        <v>33</v>
      </c>
      <c r="D5013">
        <v>0</v>
      </c>
      <c r="F5013" t="s">
        <v>611</v>
      </c>
      <c r="G5013" t="s">
        <v>7086</v>
      </c>
      <c r="H5013" t="s">
        <v>9764</v>
      </c>
      <c r="I5013" t="s">
        <v>9765</v>
      </c>
      <c r="J5013" t="s">
        <v>9766</v>
      </c>
      <c r="K5013" t="s">
        <v>9767</v>
      </c>
      <c r="L5013" t="s">
        <v>9768</v>
      </c>
      <c r="M5013" t="s">
        <v>269</v>
      </c>
      <c r="N5013" t="s">
        <v>8601</v>
      </c>
      <c r="O5013" t="s">
        <v>270</v>
      </c>
      <c r="P5013" t="s">
        <v>5649</v>
      </c>
      <c r="Q5013" t="s">
        <v>7005</v>
      </c>
      <c r="R5013" t="s">
        <v>63</v>
      </c>
      <c r="S5013" t="s">
        <v>108</v>
      </c>
      <c r="T5013" t="s">
        <v>9353</v>
      </c>
      <c r="U5013" t="s">
        <v>9354</v>
      </c>
      <c r="V5013" t="s">
        <v>615</v>
      </c>
      <c r="W5013" t="s">
        <v>114</v>
      </c>
      <c r="X5013">
        <v>1</v>
      </c>
      <c r="Y5013">
        <v>3780</v>
      </c>
      <c r="Z5013">
        <v>3200</v>
      </c>
      <c r="AA5013">
        <v>0</v>
      </c>
      <c r="AB5013">
        <v>5142500</v>
      </c>
      <c r="AC5013" t="s">
        <v>47</v>
      </c>
      <c r="AD5013" t="str">
        <f>+VLOOKUP(T5013,items!$A$2:$D$1255,4,0)</f>
        <v>BANETA</v>
      </c>
      <c r="AE5013" t="str">
        <f>+VLOOKUP(T5013,Tabla1[],5,0)</f>
        <v>VERTICAL-GUAYA</v>
      </c>
      <c r="AF5013">
        <f t="shared" si="78"/>
        <v>3</v>
      </c>
    </row>
    <row r="5014" spans="1:32" x14ac:dyDescent="0.25">
      <c r="A5014">
        <v>101483</v>
      </c>
      <c r="B5014" t="s">
        <v>9763</v>
      </c>
      <c r="C5014" t="s">
        <v>33</v>
      </c>
      <c r="D5014">
        <v>0</v>
      </c>
      <c r="F5014" t="s">
        <v>611</v>
      </c>
      <c r="G5014" t="s">
        <v>7086</v>
      </c>
      <c r="H5014" t="s">
        <v>9764</v>
      </c>
      <c r="I5014" t="s">
        <v>9765</v>
      </c>
      <c r="J5014" t="s">
        <v>9766</v>
      </c>
      <c r="K5014" t="s">
        <v>9767</v>
      </c>
      <c r="L5014" t="s">
        <v>9768</v>
      </c>
      <c r="M5014" t="s">
        <v>269</v>
      </c>
      <c r="N5014" t="s">
        <v>8601</v>
      </c>
      <c r="O5014" t="s">
        <v>270</v>
      </c>
      <c r="P5014" t="s">
        <v>5649</v>
      </c>
      <c r="Q5014" t="s">
        <v>7005</v>
      </c>
      <c r="R5014" t="s">
        <v>63</v>
      </c>
      <c r="S5014" t="s">
        <v>108</v>
      </c>
      <c r="T5014" t="s">
        <v>9353</v>
      </c>
      <c r="U5014" t="s">
        <v>9354</v>
      </c>
      <c r="V5014" t="s">
        <v>615</v>
      </c>
      <c r="W5014" t="s">
        <v>114</v>
      </c>
      <c r="X5014">
        <v>1</v>
      </c>
      <c r="Y5014">
        <v>3970</v>
      </c>
      <c r="Z5014">
        <v>3200</v>
      </c>
      <c r="AA5014">
        <v>0</v>
      </c>
      <c r="AB5014">
        <v>5142500</v>
      </c>
      <c r="AC5014" t="s">
        <v>47</v>
      </c>
      <c r="AD5014" t="str">
        <f>+VLOOKUP(T5014,items!$A$2:$D$1255,4,0)</f>
        <v>BANETA</v>
      </c>
      <c r="AE5014" t="str">
        <f>+VLOOKUP(T5014,Tabla1[],5,0)</f>
        <v>VERTICAL-GUAYA</v>
      </c>
      <c r="AF5014">
        <f t="shared" si="78"/>
        <v>3</v>
      </c>
    </row>
    <row r="5015" spans="1:32" x14ac:dyDescent="0.25">
      <c r="A5015">
        <v>101483</v>
      </c>
      <c r="B5015" t="s">
        <v>9763</v>
      </c>
      <c r="C5015" t="s">
        <v>33</v>
      </c>
      <c r="D5015">
        <v>0</v>
      </c>
      <c r="F5015" t="s">
        <v>611</v>
      </c>
      <c r="G5015" t="s">
        <v>7086</v>
      </c>
      <c r="H5015" t="s">
        <v>9764</v>
      </c>
      <c r="I5015" t="s">
        <v>9765</v>
      </c>
      <c r="J5015" t="s">
        <v>9766</v>
      </c>
      <c r="K5015" t="s">
        <v>9767</v>
      </c>
      <c r="L5015" t="s">
        <v>9768</v>
      </c>
      <c r="M5015" t="s">
        <v>269</v>
      </c>
      <c r="N5015" t="s">
        <v>8601</v>
      </c>
      <c r="O5015" t="s">
        <v>270</v>
      </c>
      <c r="P5015" t="s">
        <v>5649</v>
      </c>
      <c r="Q5015" t="s">
        <v>7005</v>
      </c>
      <c r="R5015" t="s">
        <v>63</v>
      </c>
      <c r="S5015" t="s">
        <v>108</v>
      </c>
      <c r="T5015" t="s">
        <v>993</v>
      </c>
      <c r="U5015" t="s">
        <v>994</v>
      </c>
      <c r="W5015" t="s">
        <v>114</v>
      </c>
      <c r="X5015">
        <v>12</v>
      </c>
      <c r="Y5015">
        <v>0</v>
      </c>
      <c r="Z5015">
        <v>0</v>
      </c>
      <c r="AA5015">
        <v>0</v>
      </c>
      <c r="AB5015">
        <v>1318560</v>
      </c>
      <c r="AC5015" t="s">
        <v>47</v>
      </c>
      <c r="AD5015">
        <f>+VLOOKUP(T5015,items!$A$2:$D$1255,4,0)</f>
        <v>0</v>
      </c>
      <c r="AE5015">
        <f>+VLOOKUP(T5015,Tabla1[],5,0)</f>
        <v>0</v>
      </c>
      <c r="AF5015">
        <f t="shared" si="78"/>
        <v>3</v>
      </c>
    </row>
    <row r="5016" spans="1:32" x14ac:dyDescent="0.25">
      <c r="A5016">
        <v>101483</v>
      </c>
      <c r="B5016" t="s">
        <v>9763</v>
      </c>
      <c r="C5016" t="s">
        <v>33</v>
      </c>
      <c r="D5016">
        <v>0</v>
      </c>
      <c r="F5016" t="s">
        <v>611</v>
      </c>
      <c r="G5016" t="s">
        <v>7086</v>
      </c>
      <c r="H5016" t="s">
        <v>9764</v>
      </c>
      <c r="I5016" t="s">
        <v>9765</v>
      </c>
      <c r="J5016" t="s">
        <v>9766</v>
      </c>
      <c r="K5016" t="s">
        <v>9767</v>
      </c>
      <c r="L5016" t="s">
        <v>9768</v>
      </c>
      <c r="M5016" t="s">
        <v>269</v>
      </c>
      <c r="N5016" t="s">
        <v>8601</v>
      </c>
      <c r="O5016" t="s">
        <v>270</v>
      </c>
      <c r="P5016" t="s">
        <v>5649</v>
      </c>
      <c r="Q5016" t="s">
        <v>7005</v>
      </c>
      <c r="R5016" t="s">
        <v>63</v>
      </c>
      <c r="S5016" t="s">
        <v>108</v>
      </c>
      <c r="T5016" t="s">
        <v>689</v>
      </c>
      <c r="U5016" t="s">
        <v>690</v>
      </c>
      <c r="X5016">
        <v>6</v>
      </c>
      <c r="Y5016">
        <v>1200</v>
      </c>
      <c r="Z5016">
        <v>1000</v>
      </c>
      <c r="AA5016">
        <v>0</v>
      </c>
      <c r="AB5016">
        <v>1781328</v>
      </c>
      <c r="AC5016" t="s">
        <v>47</v>
      </c>
      <c r="AD5016">
        <f>+VLOOKUP(T5016,items!$A$2:$D$1255,4,0)</f>
        <v>0</v>
      </c>
      <c r="AE5016">
        <f>+VLOOKUP(T5016,Tabla1[],5,0)</f>
        <v>0</v>
      </c>
      <c r="AF5016">
        <f t="shared" si="78"/>
        <v>3</v>
      </c>
    </row>
    <row r="5017" spans="1:32" x14ac:dyDescent="0.25">
      <c r="A5017">
        <v>101483</v>
      </c>
      <c r="B5017" t="s">
        <v>9763</v>
      </c>
      <c r="C5017" t="s">
        <v>33</v>
      </c>
      <c r="D5017">
        <v>0</v>
      </c>
      <c r="F5017" t="s">
        <v>611</v>
      </c>
      <c r="G5017" t="s">
        <v>7086</v>
      </c>
      <c r="H5017" t="s">
        <v>9764</v>
      </c>
      <c r="I5017" t="s">
        <v>9765</v>
      </c>
      <c r="J5017" t="s">
        <v>9766</v>
      </c>
      <c r="K5017" t="s">
        <v>9767</v>
      </c>
      <c r="L5017" t="s">
        <v>9768</v>
      </c>
      <c r="M5017" t="s">
        <v>269</v>
      </c>
      <c r="N5017" t="s">
        <v>8601</v>
      </c>
      <c r="O5017" t="s">
        <v>270</v>
      </c>
      <c r="P5017" t="s">
        <v>5649</v>
      </c>
      <c r="Q5017" t="s">
        <v>7005</v>
      </c>
      <c r="R5017" t="s">
        <v>63</v>
      </c>
      <c r="S5017" t="s">
        <v>108</v>
      </c>
      <c r="T5017" t="s">
        <v>331</v>
      </c>
      <c r="U5017" t="s">
        <v>332</v>
      </c>
      <c r="X5017">
        <v>1</v>
      </c>
      <c r="Y5017">
        <v>0</v>
      </c>
      <c r="Z5017">
        <v>0</v>
      </c>
      <c r="AA5017">
        <v>0</v>
      </c>
      <c r="AB5017">
        <v>390000</v>
      </c>
      <c r="AC5017" t="s">
        <v>47</v>
      </c>
      <c r="AD5017" t="e">
        <f>+VLOOKUP(T5017,items!$A$2:$D$1255,4,0)</f>
        <v>#N/A</v>
      </c>
      <c r="AE5017" t="e">
        <f>+VLOOKUP(T5017,Tabla1[],5,0)</f>
        <v>#N/A</v>
      </c>
      <c r="AF5017">
        <f t="shared" si="78"/>
        <v>3</v>
      </c>
    </row>
    <row r="5018" spans="1:32" x14ac:dyDescent="0.25">
      <c r="A5018">
        <v>101483</v>
      </c>
      <c r="B5018" t="s">
        <v>9763</v>
      </c>
      <c r="C5018" t="s">
        <v>33</v>
      </c>
      <c r="D5018">
        <v>0</v>
      </c>
      <c r="F5018" t="s">
        <v>611</v>
      </c>
      <c r="G5018" t="s">
        <v>7086</v>
      </c>
      <c r="H5018" t="s">
        <v>9764</v>
      </c>
      <c r="I5018" t="s">
        <v>9765</v>
      </c>
      <c r="J5018" t="s">
        <v>9766</v>
      </c>
      <c r="K5018" t="s">
        <v>9767</v>
      </c>
      <c r="L5018" t="s">
        <v>9768</v>
      </c>
      <c r="M5018" t="s">
        <v>269</v>
      </c>
      <c r="N5018" t="s">
        <v>8601</v>
      </c>
      <c r="O5018" t="s">
        <v>270</v>
      </c>
      <c r="P5018" t="s">
        <v>5649</v>
      </c>
      <c r="Q5018" t="s">
        <v>7005</v>
      </c>
      <c r="R5018" t="s">
        <v>63</v>
      </c>
      <c r="S5018" t="s">
        <v>108</v>
      </c>
      <c r="T5018" t="s">
        <v>7511</v>
      </c>
      <c r="U5018" t="s">
        <v>7512</v>
      </c>
      <c r="X5018">
        <v>4</v>
      </c>
      <c r="Y5018">
        <v>0</v>
      </c>
      <c r="Z5018">
        <v>0</v>
      </c>
      <c r="AA5018">
        <v>0</v>
      </c>
      <c r="AB5018">
        <v>688000</v>
      </c>
      <c r="AC5018" t="s">
        <v>47</v>
      </c>
      <c r="AD5018" t="e">
        <f>+VLOOKUP(T5018,items!$A$2:$D$1255,4,0)</f>
        <v>#N/A</v>
      </c>
      <c r="AE5018" t="e">
        <f>+VLOOKUP(T5018,Tabla1[],5,0)</f>
        <v>#N/A</v>
      </c>
      <c r="AF5018">
        <f t="shared" si="78"/>
        <v>3</v>
      </c>
    </row>
    <row r="5019" spans="1:32" x14ac:dyDescent="0.25">
      <c r="A5019">
        <v>101483</v>
      </c>
      <c r="B5019" t="s">
        <v>9763</v>
      </c>
      <c r="C5019" t="s">
        <v>33</v>
      </c>
      <c r="D5019">
        <v>0</v>
      </c>
      <c r="F5019" t="s">
        <v>611</v>
      </c>
      <c r="G5019" t="s">
        <v>7086</v>
      </c>
      <c r="H5019" t="s">
        <v>9764</v>
      </c>
      <c r="I5019" t="s">
        <v>9765</v>
      </c>
      <c r="J5019" t="s">
        <v>9766</v>
      </c>
      <c r="K5019" t="s">
        <v>9767</v>
      </c>
      <c r="L5019" t="s">
        <v>9768</v>
      </c>
      <c r="M5019" t="s">
        <v>269</v>
      </c>
      <c r="N5019" t="s">
        <v>8601</v>
      </c>
      <c r="O5019" t="s">
        <v>270</v>
      </c>
      <c r="P5019" t="s">
        <v>5649</v>
      </c>
      <c r="Q5019" t="s">
        <v>7005</v>
      </c>
      <c r="R5019" t="s">
        <v>63</v>
      </c>
      <c r="S5019" t="s">
        <v>108</v>
      </c>
      <c r="T5019" t="s">
        <v>392</v>
      </c>
      <c r="U5019" t="s">
        <v>393</v>
      </c>
      <c r="X5019">
        <v>1</v>
      </c>
      <c r="Y5019">
        <v>0</v>
      </c>
      <c r="Z5019">
        <v>0</v>
      </c>
      <c r="AA5019">
        <v>0</v>
      </c>
      <c r="AB5019">
        <v>100000</v>
      </c>
      <c r="AC5019" t="s">
        <v>47</v>
      </c>
      <c r="AD5019" t="e">
        <f>+VLOOKUP(T5019,items!$A$2:$D$1255,4,0)</f>
        <v>#N/A</v>
      </c>
      <c r="AE5019" t="e">
        <f>+VLOOKUP(T5019,Tabla1[],5,0)</f>
        <v>#N/A</v>
      </c>
      <c r="AF5019">
        <f t="shared" si="78"/>
        <v>3</v>
      </c>
    </row>
    <row r="5020" spans="1:32" x14ac:dyDescent="0.25">
      <c r="A5020">
        <v>101487</v>
      </c>
      <c r="B5020" t="s">
        <v>1003</v>
      </c>
      <c r="C5020" t="s">
        <v>75</v>
      </c>
      <c r="D5020">
        <v>0</v>
      </c>
      <c r="F5020" t="s">
        <v>611</v>
      </c>
      <c r="G5020" t="s">
        <v>611</v>
      </c>
      <c r="H5020" t="s">
        <v>9769</v>
      </c>
      <c r="I5020" t="s">
        <v>37</v>
      </c>
      <c r="J5020" t="s">
        <v>9770</v>
      </c>
      <c r="K5020" t="s">
        <v>9771</v>
      </c>
      <c r="L5020" t="s">
        <v>37</v>
      </c>
      <c r="M5020" t="s">
        <v>2801</v>
      </c>
      <c r="N5020" t="s">
        <v>2801</v>
      </c>
      <c r="O5020" t="s">
        <v>2802</v>
      </c>
      <c r="P5020" t="s">
        <v>7086</v>
      </c>
      <c r="Q5020" t="s">
        <v>7086</v>
      </c>
      <c r="R5020" t="s">
        <v>127</v>
      </c>
      <c r="S5020" t="s">
        <v>44</v>
      </c>
      <c r="T5020" t="s">
        <v>1529</v>
      </c>
      <c r="U5020" t="s">
        <v>1530</v>
      </c>
      <c r="X5020">
        <v>5</v>
      </c>
      <c r="Y5020">
        <v>0</v>
      </c>
      <c r="Z5020">
        <v>0</v>
      </c>
      <c r="AA5020">
        <v>0</v>
      </c>
      <c r="AB5020">
        <v>0</v>
      </c>
      <c r="AC5020" t="s">
        <v>47</v>
      </c>
      <c r="AD5020">
        <f>+VLOOKUP(T5020,items!$A$2:$D$1255,4,0)</f>
        <v>0</v>
      </c>
      <c r="AE5020">
        <f>+VLOOKUP(T5020,Tabla1[],5,0)</f>
        <v>0</v>
      </c>
      <c r="AF5020">
        <f t="shared" si="78"/>
        <v>2</v>
      </c>
    </row>
    <row r="5021" spans="1:32" x14ac:dyDescent="0.25">
      <c r="A5021">
        <v>101487</v>
      </c>
      <c r="B5021" t="s">
        <v>1003</v>
      </c>
      <c r="C5021" t="s">
        <v>75</v>
      </c>
      <c r="D5021">
        <v>0</v>
      </c>
      <c r="F5021" t="s">
        <v>611</v>
      </c>
      <c r="G5021" t="s">
        <v>611</v>
      </c>
      <c r="H5021" t="s">
        <v>9769</v>
      </c>
      <c r="I5021" t="s">
        <v>37</v>
      </c>
      <c r="J5021" t="s">
        <v>9770</v>
      </c>
      <c r="K5021" t="s">
        <v>9771</v>
      </c>
      <c r="L5021" t="s">
        <v>37</v>
      </c>
      <c r="M5021" t="s">
        <v>2801</v>
      </c>
      <c r="N5021" t="s">
        <v>2801</v>
      </c>
      <c r="O5021" t="s">
        <v>2802</v>
      </c>
      <c r="P5021" t="s">
        <v>7086</v>
      </c>
      <c r="Q5021" t="s">
        <v>7086</v>
      </c>
      <c r="R5021" t="s">
        <v>127</v>
      </c>
      <c r="S5021" t="s">
        <v>44</v>
      </c>
      <c r="T5021" t="s">
        <v>769</v>
      </c>
      <c r="U5021" t="s">
        <v>770</v>
      </c>
      <c r="X5021">
        <v>5</v>
      </c>
      <c r="Y5021">
        <v>0</v>
      </c>
      <c r="Z5021">
        <v>0</v>
      </c>
      <c r="AA5021">
        <v>0</v>
      </c>
      <c r="AB5021">
        <v>0</v>
      </c>
      <c r="AC5021" t="s">
        <v>47</v>
      </c>
      <c r="AD5021">
        <f>+VLOOKUP(T5021,items!$A$2:$D$1255,4,0)</f>
        <v>0</v>
      </c>
      <c r="AE5021">
        <f>+VLOOKUP(T5021,Tabla1[],5,0)</f>
        <v>0</v>
      </c>
      <c r="AF5021">
        <f t="shared" si="78"/>
        <v>2</v>
      </c>
    </row>
    <row r="5022" spans="1:32" x14ac:dyDescent="0.25">
      <c r="A5022">
        <v>101487</v>
      </c>
      <c r="B5022" t="s">
        <v>1003</v>
      </c>
      <c r="C5022" t="s">
        <v>75</v>
      </c>
      <c r="D5022">
        <v>0</v>
      </c>
      <c r="F5022" t="s">
        <v>611</v>
      </c>
      <c r="G5022" t="s">
        <v>611</v>
      </c>
      <c r="H5022" t="s">
        <v>9769</v>
      </c>
      <c r="I5022" t="s">
        <v>37</v>
      </c>
      <c r="J5022" t="s">
        <v>9770</v>
      </c>
      <c r="K5022" t="s">
        <v>9771</v>
      </c>
      <c r="L5022" t="s">
        <v>37</v>
      </c>
      <c r="M5022" t="s">
        <v>2801</v>
      </c>
      <c r="N5022" t="s">
        <v>2801</v>
      </c>
      <c r="O5022" t="s">
        <v>2802</v>
      </c>
      <c r="P5022" t="s">
        <v>7086</v>
      </c>
      <c r="Q5022" t="s">
        <v>7086</v>
      </c>
      <c r="R5022" t="s">
        <v>127</v>
      </c>
      <c r="S5022" t="s">
        <v>44</v>
      </c>
      <c r="T5022" t="s">
        <v>3115</v>
      </c>
      <c r="U5022" t="s">
        <v>3116</v>
      </c>
      <c r="X5022">
        <v>5</v>
      </c>
      <c r="Y5022">
        <v>0</v>
      </c>
      <c r="Z5022">
        <v>0</v>
      </c>
      <c r="AA5022">
        <v>0</v>
      </c>
      <c r="AB5022">
        <v>0</v>
      </c>
      <c r="AC5022" t="s">
        <v>47</v>
      </c>
      <c r="AD5022">
        <f>+VLOOKUP(T5022,items!$A$2:$D$1255,4,0)</f>
        <v>0</v>
      </c>
      <c r="AE5022">
        <f>+VLOOKUP(T5022,Tabla1[],5,0)</f>
        <v>0</v>
      </c>
      <c r="AF5022">
        <f t="shared" si="78"/>
        <v>2</v>
      </c>
    </row>
    <row r="5023" spans="1:32" x14ac:dyDescent="0.25">
      <c r="A5023">
        <v>101487</v>
      </c>
      <c r="B5023" t="s">
        <v>1003</v>
      </c>
      <c r="C5023" t="s">
        <v>75</v>
      </c>
      <c r="D5023">
        <v>0</v>
      </c>
      <c r="F5023" t="s">
        <v>611</v>
      </c>
      <c r="G5023" t="s">
        <v>611</v>
      </c>
      <c r="H5023" t="s">
        <v>9769</v>
      </c>
      <c r="I5023" t="s">
        <v>37</v>
      </c>
      <c r="J5023" t="s">
        <v>9770</v>
      </c>
      <c r="K5023" t="s">
        <v>9771</v>
      </c>
      <c r="L5023" t="s">
        <v>37</v>
      </c>
      <c r="M5023" t="s">
        <v>2801</v>
      </c>
      <c r="N5023" t="s">
        <v>2801</v>
      </c>
      <c r="O5023" t="s">
        <v>2802</v>
      </c>
      <c r="P5023" t="s">
        <v>7086</v>
      </c>
      <c r="Q5023" t="s">
        <v>7086</v>
      </c>
      <c r="R5023" t="s">
        <v>127</v>
      </c>
      <c r="S5023" t="s">
        <v>44</v>
      </c>
      <c r="T5023" t="s">
        <v>1175</v>
      </c>
      <c r="U5023" t="s">
        <v>1176</v>
      </c>
      <c r="X5023">
        <v>5</v>
      </c>
      <c r="Y5023">
        <v>0</v>
      </c>
      <c r="Z5023">
        <v>0</v>
      </c>
      <c r="AA5023">
        <v>0</v>
      </c>
      <c r="AB5023">
        <v>0</v>
      </c>
      <c r="AC5023" t="s">
        <v>47</v>
      </c>
      <c r="AD5023">
        <f>+VLOOKUP(T5023,items!$A$2:$D$1255,4,0)</f>
        <v>0</v>
      </c>
      <c r="AE5023">
        <f>+VLOOKUP(T5023,Tabla1[],5,0)</f>
        <v>0</v>
      </c>
      <c r="AF5023">
        <f t="shared" si="78"/>
        <v>2</v>
      </c>
    </row>
    <row r="5024" spans="1:32" x14ac:dyDescent="0.25">
      <c r="A5024">
        <v>101487</v>
      </c>
      <c r="B5024" t="s">
        <v>1003</v>
      </c>
      <c r="C5024" t="s">
        <v>75</v>
      </c>
      <c r="D5024">
        <v>0</v>
      </c>
      <c r="F5024" t="s">
        <v>611</v>
      </c>
      <c r="G5024" t="s">
        <v>611</v>
      </c>
      <c r="H5024" t="s">
        <v>9769</v>
      </c>
      <c r="I5024" t="s">
        <v>37</v>
      </c>
      <c r="J5024" t="s">
        <v>9770</v>
      </c>
      <c r="K5024" t="s">
        <v>9771</v>
      </c>
      <c r="L5024" t="s">
        <v>37</v>
      </c>
      <c r="M5024" t="s">
        <v>2801</v>
      </c>
      <c r="N5024" t="s">
        <v>2801</v>
      </c>
      <c r="O5024" t="s">
        <v>2802</v>
      </c>
      <c r="P5024" t="s">
        <v>7086</v>
      </c>
      <c r="Q5024" t="s">
        <v>7086</v>
      </c>
      <c r="R5024" t="s">
        <v>127</v>
      </c>
      <c r="S5024" t="s">
        <v>44</v>
      </c>
      <c r="T5024" t="s">
        <v>6013</v>
      </c>
      <c r="U5024" t="s">
        <v>6014</v>
      </c>
      <c r="X5024">
        <v>5</v>
      </c>
      <c r="Y5024">
        <v>0</v>
      </c>
      <c r="Z5024">
        <v>0</v>
      </c>
      <c r="AA5024">
        <v>0</v>
      </c>
      <c r="AB5024">
        <v>0</v>
      </c>
      <c r="AC5024" t="s">
        <v>47</v>
      </c>
      <c r="AD5024">
        <f>+VLOOKUP(T5024,items!$A$2:$D$1255,4,0)</f>
        <v>0</v>
      </c>
      <c r="AE5024">
        <f>+VLOOKUP(T5024,Tabla1[],5,0)</f>
        <v>0</v>
      </c>
      <c r="AF5024">
        <f t="shared" si="78"/>
        <v>2</v>
      </c>
    </row>
    <row r="5025" spans="1:32" x14ac:dyDescent="0.25">
      <c r="A5025">
        <v>101487</v>
      </c>
      <c r="B5025" t="s">
        <v>1003</v>
      </c>
      <c r="C5025" t="s">
        <v>75</v>
      </c>
      <c r="D5025">
        <v>0</v>
      </c>
      <c r="F5025" t="s">
        <v>611</v>
      </c>
      <c r="G5025" t="s">
        <v>611</v>
      </c>
      <c r="H5025" t="s">
        <v>9769</v>
      </c>
      <c r="I5025" t="s">
        <v>37</v>
      </c>
      <c r="J5025" t="s">
        <v>9770</v>
      </c>
      <c r="K5025" t="s">
        <v>9771</v>
      </c>
      <c r="L5025" t="s">
        <v>37</v>
      </c>
      <c r="M5025" t="s">
        <v>2801</v>
      </c>
      <c r="N5025" t="s">
        <v>2801</v>
      </c>
      <c r="O5025" t="s">
        <v>2802</v>
      </c>
      <c r="P5025" t="s">
        <v>7086</v>
      </c>
      <c r="Q5025" t="s">
        <v>7086</v>
      </c>
      <c r="R5025" t="s">
        <v>127</v>
      </c>
      <c r="S5025" t="s">
        <v>44</v>
      </c>
      <c r="T5025" t="s">
        <v>2859</v>
      </c>
      <c r="U5025" t="s">
        <v>2860</v>
      </c>
      <c r="X5025">
        <v>5</v>
      </c>
      <c r="Y5025">
        <v>0</v>
      </c>
      <c r="Z5025">
        <v>0</v>
      </c>
      <c r="AA5025">
        <v>0</v>
      </c>
      <c r="AB5025">
        <v>0</v>
      </c>
      <c r="AC5025" t="s">
        <v>47</v>
      </c>
      <c r="AD5025">
        <f>+VLOOKUP(T5025,items!$A$2:$D$1255,4,0)</f>
        <v>0</v>
      </c>
      <c r="AE5025">
        <f>+VLOOKUP(T5025,Tabla1[],5,0)</f>
        <v>0</v>
      </c>
      <c r="AF5025">
        <f t="shared" si="78"/>
        <v>2</v>
      </c>
    </row>
    <row r="5026" spans="1:32" x14ac:dyDescent="0.25">
      <c r="A5026">
        <v>101487</v>
      </c>
      <c r="B5026" t="s">
        <v>1003</v>
      </c>
      <c r="C5026" t="s">
        <v>75</v>
      </c>
      <c r="D5026">
        <v>0</v>
      </c>
      <c r="F5026" t="s">
        <v>611</v>
      </c>
      <c r="G5026" t="s">
        <v>611</v>
      </c>
      <c r="H5026" t="s">
        <v>9769</v>
      </c>
      <c r="I5026" t="s">
        <v>37</v>
      </c>
      <c r="J5026" t="s">
        <v>9770</v>
      </c>
      <c r="K5026" t="s">
        <v>9771</v>
      </c>
      <c r="L5026" t="s">
        <v>37</v>
      </c>
      <c r="M5026" t="s">
        <v>2801</v>
      </c>
      <c r="N5026" t="s">
        <v>2801</v>
      </c>
      <c r="O5026" t="s">
        <v>2802</v>
      </c>
      <c r="P5026" t="s">
        <v>7086</v>
      </c>
      <c r="Q5026" t="s">
        <v>7086</v>
      </c>
      <c r="R5026" t="s">
        <v>127</v>
      </c>
      <c r="S5026" t="s">
        <v>44</v>
      </c>
      <c r="T5026" t="s">
        <v>5236</v>
      </c>
      <c r="U5026" t="s">
        <v>5237</v>
      </c>
      <c r="X5026">
        <v>5</v>
      </c>
      <c r="Y5026">
        <v>0</v>
      </c>
      <c r="Z5026">
        <v>0</v>
      </c>
      <c r="AA5026">
        <v>0</v>
      </c>
      <c r="AB5026">
        <v>0</v>
      </c>
      <c r="AC5026" t="s">
        <v>47</v>
      </c>
      <c r="AD5026">
        <f>+VLOOKUP(T5026,items!$A$2:$D$1255,4,0)</f>
        <v>0</v>
      </c>
      <c r="AE5026">
        <f>+VLOOKUP(T5026,Tabla1[],5,0)</f>
        <v>0</v>
      </c>
      <c r="AF5026">
        <f t="shared" si="78"/>
        <v>2</v>
      </c>
    </row>
    <row r="5027" spans="1:32" x14ac:dyDescent="0.25">
      <c r="A5027">
        <v>101487</v>
      </c>
      <c r="B5027" t="s">
        <v>1003</v>
      </c>
      <c r="C5027" t="s">
        <v>75</v>
      </c>
      <c r="D5027">
        <v>0</v>
      </c>
      <c r="F5027" t="s">
        <v>611</v>
      </c>
      <c r="G5027" t="s">
        <v>611</v>
      </c>
      <c r="H5027" t="s">
        <v>9769</v>
      </c>
      <c r="I5027" t="s">
        <v>37</v>
      </c>
      <c r="J5027" t="s">
        <v>9770</v>
      </c>
      <c r="K5027" t="s">
        <v>9771</v>
      </c>
      <c r="L5027" t="s">
        <v>37</v>
      </c>
      <c r="M5027" t="s">
        <v>2801</v>
      </c>
      <c r="N5027" t="s">
        <v>2801</v>
      </c>
      <c r="O5027" t="s">
        <v>2802</v>
      </c>
      <c r="P5027" t="s">
        <v>7086</v>
      </c>
      <c r="Q5027" t="s">
        <v>7086</v>
      </c>
      <c r="R5027" t="s">
        <v>127</v>
      </c>
      <c r="S5027" t="s">
        <v>44</v>
      </c>
      <c r="T5027" t="s">
        <v>9772</v>
      </c>
      <c r="U5027" t="s">
        <v>9773</v>
      </c>
      <c r="X5027">
        <v>5</v>
      </c>
      <c r="Y5027">
        <v>0</v>
      </c>
      <c r="Z5027">
        <v>0</v>
      </c>
      <c r="AA5027">
        <v>0</v>
      </c>
      <c r="AB5027">
        <v>0</v>
      </c>
      <c r="AC5027" t="s">
        <v>47</v>
      </c>
      <c r="AD5027">
        <f>+VLOOKUP(T5027,items!$A$2:$D$1255,4,0)</f>
        <v>0</v>
      </c>
      <c r="AE5027">
        <f>+VLOOKUP(T5027,Tabla1[],5,0)</f>
        <v>0</v>
      </c>
      <c r="AF5027">
        <f t="shared" si="78"/>
        <v>2</v>
      </c>
    </row>
    <row r="5028" spans="1:32" x14ac:dyDescent="0.25">
      <c r="A5028">
        <v>101490</v>
      </c>
      <c r="B5028" t="s">
        <v>9774</v>
      </c>
      <c r="C5028" t="s">
        <v>75</v>
      </c>
      <c r="D5028">
        <v>0</v>
      </c>
      <c r="F5028" t="s">
        <v>611</v>
      </c>
      <c r="G5028" t="s">
        <v>3356</v>
      </c>
      <c r="H5028" t="s">
        <v>9775</v>
      </c>
      <c r="I5028" t="s">
        <v>37</v>
      </c>
      <c r="J5028" t="s">
        <v>9776</v>
      </c>
      <c r="K5028" t="s">
        <v>9777</v>
      </c>
      <c r="L5028" t="s">
        <v>9778</v>
      </c>
      <c r="M5028" t="s">
        <v>171</v>
      </c>
      <c r="N5028" t="s">
        <v>171</v>
      </c>
      <c r="O5028" t="s">
        <v>6299</v>
      </c>
      <c r="P5028" t="s">
        <v>9779</v>
      </c>
      <c r="Q5028" t="s">
        <v>277</v>
      </c>
      <c r="R5028" t="s">
        <v>63</v>
      </c>
      <c r="S5028" t="s">
        <v>44</v>
      </c>
      <c r="T5028" t="s">
        <v>7509</v>
      </c>
      <c r="U5028" t="s">
        <v>9780</v>
      </c>
      <c r="X5028">
        <v>3</v>
      </c>
      <c r="Y5028">
        <v>0</v>
      </c>
      <c r="Z5028">
        <v>0</v>
      </c>
      <c r="AA5028">
        <v>0</v>
      </c>
      <c r="AB5028">
        <v>300000</v>
      </c>
      <c r="AC5028" t="s">
        <v>47</v>
      </c>
      <c r="AD5028">
        <f>+VLOOKUP(T5028,items!$A$2:$D$1255,4,0)</f>
        <v>0</v>
      </c>
      <c r="AE5028">
        <f>+VLOOKUP(T5028,Tabla1[],5,0)</f>
        <v>0</v>
      </c>
      <c r="AF5028">
        <f t="shared" si="78"/>
        <v>10</v>
      </c>
    </row>
    <row r="5029" spans="1:32" x14ac:dyDescent="0.25">
      <c r="A5029">
        <v>101490</v>
      </c>
      <c r="B5029" t="s">
        <v>9774</v>
      </c>
      <c r="C5029" t="s">
        <v>75</v>
      </c>
      <c r="D5029">
        <v>0</v>
      </c>
      <c r="F5029" t="s">
        <v>611</v>
      </c>
      <c r="G5029" t="s">
        <v>3356</v>
      </c>
      <c r="H5029" t="s">
        <v>9775</v>
      </c>
      <c r="I5029" t="s">
        <v>37</v>
      </c>
      <c r="J5029" t="s">
        <v>9776</v>
      </c>
      <c r="K5029" t="s">
        <v>9777</v>
      </c>
      <c r="L5029" t="s">
        <v>9778</v>
      </c>
      <c r="M5029" t="s">
        <v>171</v>
      </c>
      <c r="N5029" t="s">
        <v>171</v>
      </c>
      <c r="O5029" t="s">
        <v>6299</v>
      </c>
      <c r="P5029" t="s">
        <v>9779</v>
      </c>
      <c r="Q5029" t="s">
        <v>277</v>
      </c>
      <c r="R5029" t="s">
        <v>63</v>
      </c>
      <c r="S5029" t="s">
        <v>44</v>
      </c>
      <c r="T5029" t="s">
        <v>8937</v>
      </c>
      <c r="U5029" t="s">
        <v>8938</v>
      </c>
      <c r="X5029">
        <v>3</v>
      </c>
      <c r="Y5029">
        <v>3600</v>
      </c>
      <c r="Z5029">
        <v>0</v>
      </c>
      <c r="AA5029">
        <v>3866</v>
      </c>
      <c r="AB5029">
        <v>2937000</v>
      </c>
      <c r="AC5029" t="s">
        <v>47</v>
      </c>
      <c r="AD5029">
        <f>+VLOOKUP(T5029,items!$A$2:$D$1255,4,0)</f>
        <v>0</v>
      </c>
      <c r="AE5029">
        <f>+VLOOKUP(T5029,Tabla1[],5,0)</f>
        <v>0</v>
      </c>
      <c r="AF5029">
        <f t="shared" si="78"/>
        <v>10</v>
      </c>
    </row>
    <row r="5030" spans="1:32" x14ac:dyDescent="0.25">
      <c r="A5030">
        <v>101490</v>
      </c>
      <c r="B5030" t="s">
        <v>9774</v>
      </c>
      <c r="C5030" t="s">
        <v>75</v>
      </c>
      <c r="D5030">
        <v>0</v>
      </c>
      <c r="F5030" t="s">
        <v>611</v>
      </c>
      <c r="G5030" t="s">
        <v>3356</v>
      </c>
      <c r="H5030" t="s">
        <v>9775</v>
      </c>
      <c r="I5030" t="s">
        <v>37</v>
      </c>
      <c r="J5030" t="s">
        <v>9776</v>
      </c>
      <c r="K5030" t="s">
        <v>9777</v>
      </c>
      <c r="L5030" t="s">
        <v>9778</v>
      </c>
      <c r="M5030" t="s">
        <v>171</v>
      </c>
      <c r="N5030" t="s">
        <v>171</v>
      </c>
      <c r="O5030" t="s">
        <v>6299</v>
      </c>
      <c r="P5030" t="s">
        <v>9779</v>
      </c>
      <c r="Q5030" t="s">
        <v>277</v>
      </c>
      <c r="R5030" t="s">
        <v>63</v>
      </c>
      <c r="S5030" t="s">
        <v>44</v>
      </c>
      <c r="T5030" t="s">
        <v>331</v>
      </c>
      <c r="U5030" t="s">
        <v>9781</v>
      </c>
      <c r="X5030">
        <v>1</v>
      </c>
      <c r="Y5030">
        <v>0</v>
      </c>
      <c r="Z5030">
        <v>0</v>
      </c>
      <c r="AA5030">
        <v>0</v>
      </c>
      <c r="AB5030">
        <v>1250000</v>
      </c>
      <c r="AC5030" t="s">
        <v>47</v>
      </c>
      <c r="AD5030" t="e">
        <f>+VLOOKUP(T5030,items!$A$2:$D$1255,4,0)</f>
        <v>#N/A</v>
      </c>
      <c r="AE5030" t="e">
        <f>+VLOOKUP(T5030,Tabla1[],5,0)</f>
        <v>#N/A</v>
      </c>
      <c r="AF5030">
        <f t="shared" si="78"/>
        <v>10</v>
      </c>
    </row>
    <row r="5031" spans="1:32" x14ac:dyDescent="0.25">
      <c r="A5031">
        <v>101490</v>
      </c>
      <c r="B5031" t="s">
        <v>9774</v>
      </c>
      <c r="C5031" t="s">
        <v>75</v>
      </c>
      <c r="D5031">
        <v>0</v>
      </c>
      <c r="F5031" t="s">
        <v>611</v>
      </c>
      <c r="G5031" t="s">
        <v>3356</v>
      </c>
      <c r="H5031" t="s">
        <v>9775</v>
      </c>
      <c r="I5031" t="s">
        <v>37</v>
      </c>
      <c r="J5031" t="s">
        <v>9776</v>
      </c>
      <c r="K5031" t="s">
        <v>9777</v>
      </c>
      <c r="L5031" t="s">
        <v>9778</v>
      </c>
      <c r="M5031" t="s">
        <v>171</v>
      </c>
      <c r="N5031" t="s">
        <v>171</v>
      </c>
      <c r="O5031" t="s">
        <v>6299</v>
      </c>
      <c r="P5031" t="s">
        <v>9779</v>
      </c>
      <c r="Q5031" t="s">
        <v>277</v>
      </c>
      <c r="R5031" t="s">
        <v>63</v>
      </c>
      <c r="S5031" t="s">
        <v>44</v>
      </c>
      <c r="T5031" t="s">
        <v>7511</v>
      </c>
      <c r="U5031" t="s">
        <v>7512</v>
      </c>
      <c r="X5031">
        <v>1</v>
      </c>
      <c r="Y5031">
        <v>0</v>
      </c>
      <c r="Z5031">
        <v>0</v>
      </c>
      <c r="AA5031">
        <v>0</v>
      </c>
      <c r="AB5031">
        <v>550000</v>
      </c>
      <c r="AC5031" t="s">
        <v>47</v>
      </c>
      <c r="AD5031" t="e">
        <f>+VLOOKUP(T5031,items!$A$2:$D$1255,4,0)</f>
        <v>#N/A</v>
      </c>
      <c r="AE5031" t="e">
        <f>+VLOOKUP(T5031,Tabla1[],5,0)</f>
        <v>#N/A</v>
      </c>
      <c r="AF5031">
        <f t="shared" si="78"/>
        <v>10</v>
      </c>
    </row>
    <row r="5032" spans="1:32" x14ac:dyDescent="0.25">
      <c r="A5032">
        <v>101490</v>
      </c>
      <c r="B5032" t="s">
        <v>9774</v>
      </c>
      <c r="C5032" t="s">
        <v>75</v>
      </c>
      <c r="D5032">
        <v>0</v>
      </c>
      <c r="F5032" t="s">
        <v>611</v>
      </c>
      <c r="G5032" t="s">
        <v>3356</v>
      </c>
      <c r="H5032" t="s">
        <v>9775</v>
      </c>
      <c r="I5032" t="s">
        <v>37</v>
      </c>
      <c r="J5032" t="s">
        <v>9776</v>
      </c>
      <c r="K5032" t="s">
        <v>9777</v>
      </c>
      <c r="L5032" t="s">
        <v>9778</v>
      </c>
      <c r="M5032" t="s">
        <v>171</v>
      </c>
      <c r="N5032" t="s">
        <v>171</v>
      </c>
      <c r="O5032" t="s">
        <v>6299</v>
      </c>
      <c r="P5032" t="s">
        <v>9779</v>
      </c>
      <c r="Q5032" t="s">
        <v>277</v>
      </c>
      <c r="R5032" t="s">
        <v>63</v>
      </c>
      <c r="S5032" t="s">
        <v>44</v>
      </c>
      <c r="T5032" t="s">
        <v>1001</v>
      </c>
      <c r="U5032" t="s">
        <v>8939</v>
      </c>
      <c r="X5032">
        <v>3</v>
      </c>
      <c r="Y5032">
        <v>3600</v>
      </c>
      <c r="Z5032">
        <v>0</v>
      </c>
      <c r="AA5032">
        <v>3866</v>
      </c>
      <c r="AB5032">
        <v>1452000</v>
      </c>
      <c r="AC5032" t="s">
        <v>47</v>
      </c>
      <c r="AD5032" t="e">
        <f>+VLOOKUP(T5032,items!$A$2:$D$1255,4,0)</f>
        <v>#N/A</v>
      </c>
      <c r="AE5032" t="e">
        <f>+VLOOKUP(T5032,Tabla1[],5,0)</f>
        <v>#N/A</v>
      </c>
      <c r="AF5032">
        <f t="shared" si="78"/>
        <v>10</v>
      </c>
    </row>
    <row r="5033" spans="1:32" x14ac:dyDescent="0.25">
      <c r="A5033">
        <v>101505</v>
      </c>
      <c r="B5033" t="s">
        <v>9558</v>
      </c>
      <c r="C5033" t="s">
        <v>33</v>
      </c>
      <c r="D5033">
        <v>0</v>
      </c>
      <c r="F5033" t="s">
        <v>7137</v>
      </c>
      <c r="G5033" t="s">
        <v>268</v>
      </c>
      <c r="H5033" t="s">
        <v>9782</v>
      </c>
      <c r="I5033" t="s">
        <v>37</v>
      </c>
      <c r="J5033" t="s">
        <v>9783</v>
      </c>
      <c r="K5033" t="s">
        <v>9784</v>
      </c>
      <c r="L5033" t="s">
        <v>9785</v>
      </c>
      <c r="M5033" t="s">
        <v>8868</v>
      </c>
      <c r="N5033" t="s">
        <v>8868</v>
      </c>
      <c r="O5033" t="s">
        <v>270</v>
      </c>
      <c r="P5033" t="s">
        <v>5647</v>
      </c>
      <c r="Q5033" t="s">
        <v>969</v>
      </c>
      <c r="R5033" t="s">
        <v>63</v>
      </c>
      <c r="S5033" t="s">
        <v>44</v>
      </c>
      <c r="T5033" t="s">
        <v>3864</v>
      </c>
      <c r="U5033" t="s">
        <v>3865</v>
      </c>
      <c r="V5033" t="s">
        <v>2013</v>
      </c>
      <c r="W5033" t="s">
        <v>117</v>
      </c>
      <c r="X5033">
        <v>2</v>
      </c>
      <c r="Y5033">
        <v>0</v>
      </c>
      <c r="Z5033">
        <v>0</v>
      </c>
      <c r="AA5033">
        <v>0</v>
      </c>
      <c r="AB5033">
        <v>1956484</v>
      </c>
      <c r="AC5033" t="s">
        <v>47</v>
      </c>
      <c r="AD5033" t="str">
        <f>+VLOOKUP(T5033,items!$A$2:$D$1255,4,0)</f>
        <v>MUEBLES</v>
      </c>
      <c r="AE5033">
        <f>+VLOOKUP(T5033,Tabla1[],5,0)</f>
        <v>0</v>
      </c>
      <c r="AF5033">
        <f t="shared" si="78"/>
        <v>3</v>
      </c>
    </row>
    <row r="5034" spans="1:32" x14ac:dyDescent="0.25">
      <c r="A5034">
        <v>101505</v>
      </c>
      <c r="B5034" t="s">
        <v>9558</v>
      </c>
      <c r="C5034" t="s">
        <v>33</v>
      </c>
      <c r="D5034">
        <v>0</v>
      </c>
      <c r="F5034" t="s">
        <v>7137</v>
      </c>
      <c r="G5034" t="s">
        <v>268</v>
      </c>
      <c r="H5034" t="s">
        <v>9782</v>
      </c>
      <c r="I5034" t="s">
        <v>37</v>
      </c>
      <c r="J5034" t="s">
        <v>9783</v>
      </c>
      <c r="K5034" t="s">
        <v>9784</v>
      </c>
      <c r="L5034" t="s">
        <v>9785</v>
      </c>
      <c r="M5034" t="s">
        <v>8868</v>
      </c>
      <c r="N5034" t="s">
        <v>8868</v>
      </c>
      <c r="O5034" t="s">
        <v>270</v>
      </c>
      <c r="P5034" t="s">
        <v>5647</v>
      </c>
      <c r="Q5034" t="s">
        <v>969</v>
      </c>
      <c r="R5034" t="s">
        <v>63</v>
      </c>
      <c r="S5034" t="s">
        <v>44</v>
      </c>
      <c r="T5034" t="s">
        <v>1880</v>
      </c>
      <c r="U5034" t="s">
        <v>1881</v>
      </c>
      <c r="W5034" t="s">
        <v>117</v>
      </c>
      <c r="X5034">
        <v>1</v>
      </c>
      <c r="Y5034">
        <v>0</v>
      </c>
      <c r="Z5034">
        <v>0</v>
      </c>
      <c r="AA5034">
        <v>0</v>
      </c>
      <c r="AB5034">
        <v>3703728</v>
      </c>
      <c r="AC5034" t="s">
        <v>47</v>
      </c>
      <c r="AD5034" t="str">
        <f>+VLOOKUP(T5034,items!$A$2:$D$1255,4,0)</f>
        <v>MUEBLES</v>
      </c>
      <c r="AE5034">
        <f>+VLOOKUP(T5034,Tabla1[],5,0)</f>
        <v>0</v>
      </c>
      <c r="AF5034">
        <f t="shared" si="78"/>
        <v>3</v>
      </c>
    </row>
    <row r="5035" spans="1:32" x14ac:dyDescent="0.25">
      <c r="A5035">
        <v>101505</v>
      </c>
      <c r="B5035" t="s">
        <v>9558</v>
      </c>
      <c r="C5035" t="s">
        <v>33</v>
      </c>
      <c r="D5035">
        <v>0</v>
      </c>
      <c r="F5035" t="s">
        <v>7137</v>
      </c>
      <c r="G5035" t="s">
        <v>268</v>
      </c>
      <c r="H5035" t="s">
        <v>9782</v>
      </c>
      <c r="I5035" t="s">
        <v>37</v>
      </c>
      <c r="J5035" t="s">
        <v>9783</v>
      </c>
      <c r="K5035" t="s">
        <v>9784</v>
      </c>
      <c r="L5035" t="s">
        <v>9785</v>
      </c>
      <c r="M5035" t="s">
        <v>8868</v>
      </c>
      <c r="N5035" t="s">
        <v>8868</v>
      </c>
      <c r="O5035" t="s">
        <v>270</v>
      </c>
      <c r="P5035" t="s">
        <v>5647</v>
      </c>
      <c r="Q5035" t="s">
        <v>969</v>
      </c>
      <c r="R5035" t="s">
        <v>63</v>
      </c>
      <c r="S5035" t="s">
        <v>44</v>
      </c>
      <c r="T5035" t="s">
        <v>2067</v>
      </c>
      <c r="U5035" t="s">
        <v>2068</v>
      </c>
      <c r="V5035" t="s">
        <v>313</v>
      </c>
      <c r="W5035" t="s">
        <v>117</v>
      </c>
      <c r="X5035">
        <v>4</v>
      </c>
      <c r="Y5035">
        <v>0</v>
      </c>
      <c r="Z5035">
        <v>0</v>
      </c>
      <c r="AA5035">
        <v>0</v>
      </c>
      <c r="AB5035">
        <v>3362924</v>
      </c>
      <c r="AC5035" t="s">
        <v>47</v>
      </c>
      <c r="AD5035" t="str">
        <f>+VLOOKUP(T5035,items!$A$2:$D$1255,4,0)</f>
        <v>MUEBLES</v>
      </c>
      <c r="AE5035">
        <f>+VLOOKUP(T5035,Tabla1[],5,0)</f>
        <v>0</v>
      </c>
      <c r="AF5035">
        <f t="shared" si="78"/>
        <v>3</v>
      </c>
    </row>
    <row r="5036" spans="1:32" x14ac:dyDescent="0.25">
      <c r="A5036">
        <v>101505</v>
      </c>
      <c r="B5036" t="s">
        <v>9558</v>
      </c>
      <c r="C5036" t="s">
        <v>33</v>
      </c>
      <c r="D5036">
        <v>0</v>
      </c>
      <c r="F5036" t="s">
        <v>7137</v>
      </c>
      <c r="G5036" t="s">
        <v>268</v>
      </c>
      <c r="H5036" t="s">
        <v>9782</v>
      </c>
      <c r="I5036" t="s">
        <v>37</v>
      </c>
      <c r="J5036" t="s">
        <v>9783</v>
      </c>
      <c r="K5036" t="s">
        <v>9784</v>
      </c>
      <c r="L5036" t="s">
        <v>9785</v>
      </c>
      <c r="M5036" t="s">
        <v>8868</v>
      </c>
      <c r="N5036" t="s">
        <v>8868</v>
      </c>
      <c r="O5036" t="s">
        <v>270</v>
      </c>
      <c r="P5036" t="s">
        <v>5647</v>
      </c>
      <c r="Q5036" t="s">
        <v>969</v>
      </c>
      <c r="R5036" t="s">
        <v>63</v>
      </c>
      <c r="S5036" t="s">
        <v>44</v>
      </c>
      <c r="T5036" t="s">
        <v>797</v>
      </c>
      <c r="U5036" t="s">
        <v>798</v>
      </c>
      <c r="X5036">
        <v>1</v>
      </c>
      <c r="Y5036">
        <v>0</v>
      </c>
      <c r="Z5036">
        <v>0</v>
      </c>
      <c r="AA5036">
        <v>0</v>
      </c>
      <c r="AB5036">
        <v>320000</v>
      </c>
      <c r="AC5036" t="s">
        <v>47</v>
      </c>
      <c r="AD5036" t="e">
        <f>+VLOOKUP(T5036,items!$A$2:$D$1255,4,0)</f>
        <v>#N/A</v>
      </c>
      <c r="AE5036" t="e">
        <f>+VLOOKUP(T5036,Tabla1[],5,0)</f>
        <v>#N/A</v>
      </c>
      <c r="AF5036">
        <f t="shared" si="78"/>
        <v>3</v>
      </c>
    </row>
    <row r="5037" spans="1:32" x14ac:dyDescent="0.25">
      <c r="A5037">
        <v>101514</v>
      </c>
      <c r="B5037" t="s">
        <v>9786</v>
      </c>
      <c r="C5037" t="s">
        <v>75</v>
      </c>
      <c r="D5037">
        <v>0</v>
      </c>
      <c r="F5037" t="s">
        <v>7466</v>
      </c>
      <c r="G5037" t="s">
        <v>5512</v>
      </c>
      <c r="H5037" t="s">
        <v>9787</v>
      </c>
      <c r="I5037" t="s">
        <v>37</v>
      </c>
      <c r="J5037" t="s">
        <v>9788</v>
      </c>
      <c r="K5037" t="s">
        <v>9789</v>
      </c>
      <c r="L5037" t="s">
        <v>9790</v>
      </c>
      <c r="M5037" t="s">
        <v>86</v>
      </c>
      <c r="N5037" t="s">
        <v>86</v>
      </c>
      <c r="O5037" t="s">
        <v>9223</v>
      </c>
      <c r="P5037" t="s">
        <v>3096</v>
      </c>
      <c r="Q5037" t="s">
        <v>8406</v>
      </c>
      <c r="R5037" t="s">
        <v>127</v>
      </c>
      <c r="S5037" t="s">
        <v>44</v>
      </c>
      <c r="T5037" t="s">
        <v>633</v>
      </c>
      <c r="U5037" t="s">
        <v>634</v>
      </c>
      <c r="X5037">
        <v>1</v>
      </c>
      <c r="Y5037">
        <v>0</v>
      </c>
      <c r="Z5037">
        <v>0</v>
      </c>
      <c r="AA5037">
        <v>0</v>
      </c>
      <c r="AB5037">
        <v>326250</v>
      </c>
      <c r="AC5037" t="s">
        <v>47</v>
      </c>
      <c r="AD5037">
        <f>+VLOOKUP(T5037,items!$A$2:$D$1255,4,0)</f>
        <v>0</v>
      </c>
      <c r="AE5037">
        <f>+VLOOKUP(T5037,Tabla1[],5,0)</f>
        <v>0</v>
      </c>
      <c r="AF5037">
        <f t="shared" si="78"/>
        <v>5</v>
      </c>
    </row>
    <row r="5038" spans="1:32" x14ac:dyDescent="0.25">
      <c r="A5038">
        <v>101514</v>
      </c>
      <c r="B5038" t="s">
        <v>9786</v>
      </c>
      <c r="C5038" t="s">
        <v>75</v>
      </c>
      <c r="D5038">
        <v>0</v>
      </c>
      <c r="F5038" t="s">
        <v>7466</v>
      </c>
      <c r="G5038" t="s">
        <v>5512</v>
      </c>
      <c r="H5038" t="s">
        <v>9787</v>
      </c>
      <c r="I5038" t="s">
        <v>37</v>
      </c>
      <c r="J5038" t="s">
        <v>9788</v>
      </c>
      <c r="K5038" t="s">
        <v>9789</v>
      </c>
      <c r="L5038" t="s">
        <v>9790</v>
      </c>
      <c r="M5038" t="s">
        <v>86</v>
      </c>
      <c r="N5038" t="s">
        <v>86</v>
      </c>
      <c r="O5038" t="s">
        <v>9223</v>
      </c>
      <c r="P5038" t="s">
        <v>3096</v>
      </c>
      <c r="Q5038" t="s">
        <v>8406</v>
      </c>
      <c r="R5038" t="s">
        <v>127</v>
      </c>
      <c r="S5038" t="s">
        <v>44</v>
      </c>
      <c r="T5038" t="s">
        <v>388</v>
      </c>
      <c r="U5038" t="s">
        <v>389</v>
      </c>
      <c r="X5038">
        <v>6</v>
      </c>
      <c r="Y5038">
        <v>0</v>
      </c>
      <c r="Z5038">
        <v>0</v>
      </c>
      <c r="AA5038">
        <v>0</v>
      </c>
      <c r="AB5038">
        <v>390000</v>
      </c>
      <c r="AC5038" t="s">
        <v>47</v>
      </c>
      <c r="AD5038">
        <f>+VLOOKUP(T5038,items!$A$2:$D$1255,4,0)</f>
        <v>0</v>
      </c>
      <c r="AE5038">
        <f>+VLOOKUP(T5038,Tabla1[],5,0)</f>
        <v>0</v>
      </c>
      <c r="AF5038">
        <f t="shared" si="78"/>
        <v>5</v>
      </c>
    </row>
    <row r="5039" spans="1:32" x14ac:dyDescent="0.25">
      <c r="A5039">
        <v>101514</v>
      </c>
      <c r="B5039" t="s">
        <v>9786</v>
      </c>
      <c r="C5039" t="s">
        <v>75</v>
      </c>
      <c r="D5039">
        <v>0</v>
      </c>
      <c r="F5039" t="s">
        <v>7466</v>
      </c>
      <c r="G5039" t="s">
        <v>5512</v>
      </c>
      <c r="H5039" t="s">
        <v>9787</v>
      </c>
      <c r="I5039" t="s">
        <v>37</v>
      </c>
      <c r="J5039" t="s">
        <v>9788</v>
      </c>
      <c r="K5039" t="s">
        <v>9789</v>
      </c>
      <c r="L5039" t="s">
        <v>9790</v>
      </c>
      <c r="M5039" t="s">
        <v>86</v>
      </c>
      <c r="N5039" t="s">
        <v>86</v>
      </c>
      <c r="O5039" t="s">
        <v>9223</v>
      </c>
      <c r="P5039" t="s">
        <v>3096</v>
      </c>
      <c r="Q5039" t="s">
        <v>8406</v>
      </c>
      <c r="R5039" t="s">
        <v>127</v>
      </c>
      <c r="S5039" t="s">
        <v>44</v>
      </c>
      <c r="T5039" t="s">
        <v>2755</v>
      </c>
      <c r="U5039" t="s">
        <v>2756</v>
      </c>
      <c r="X5039">
        <v>1</v>
      </c>
      <c r="Y5039">
        <v>0</v>
      </c>
      <c r="Z5039">
        <v>0</v>
      </c>
      <c r="AA5039">
        <v>0</v>
      </c>
      <c r="AB5039">
        <v>300000</v>
      </c>
      <c r="AC5039" t="s">
        <v>47</v>
      </c>
      <c r="AD5039">
        <f>+VLOOKUP(T5039,items!$A$2:$D$1255,4,0)</f>
        <v>0</v>
      </c>
      <c r="AE5039">
        <f>+VLOOKUP(T5039,Tabla1[],5,0)</f>
        <v>0</v>
      </c>
      <c r="AF5039">
        <f t="shared" si="78"/>
        <v>5</v>
      </c>
    </row>
    <row r="5040" spans="1:32" x14ac:dyDescent="0.25">
      <c r="A5040">
        <v>101533</v>
      </c>
      <c r="B5040" t="s">
        <v>9791</v>
      </c>
      <c r="C5040" t="s">
        <v>75</v>
      </c>
      <c r="D5040">
        <v>0</v>
      </c>
      <c r="F5040" t="s">
        <v>2608</v>
      </c>
      <c r="G5040" t="s">
        <v>262</v>
      </c>
      <c r="H5040" t="s">
        <v>9792</v>
      </c>
      <c r="I5040" t="s">
        <v>9793</v>
      </c>
      <c r="J5040" t="s">
        <v>9794</v>
      </c>
      <c r="K5040" t="s">
        <v>9795</v>
      </c>
      <c r="L5040" t="s">
        <v>9796</v>
      </c>
      <c r="M5040" t="s">
        <v>268</v>
      </c>
      <c r="N5040" t="s">
        <v>7004</v>
      </c>
      <c r="O5040" t="s">
        <v>83</v>
      </c>
      <c r="P5040" t="s">
        <v>8601</v>
      </c>
      <c r="Q5040" t="s">
        <v>7466</v>
      </c>
      <c r="R5040" t="s">
        <v>127</v>
      </c>
      <c r="S5040" t="s">
        <v>44</v>
      </c>
      <c r="T5040" t="s">
        <v>9797</v>
      </c>
      <c r="U5040" t="s">
        <v>9798</v>
      </c>
      <c r="V5040" t="s">
        <v>1907</v>
      </c>
      <c r="W5040" t="s">
        <v>1095</v>
      </c>
      <c r="X5040">
        <v>1</v>
      </c>
      <c r="Y5040">
        <v>4300</v>
      </c>
      <c r="Z5040">
        <v>3500</v>
      </c>
      <c r="AA5040">
        <v>0</v>
      </c>
      <c r="AB5040">
        <v>3910827</v>
      </c>
      <c r="AC5040" t="s">
        <v>47</v>
      </c>
      <c r="AD5040" t="str">
        <f>+VLOOKUP(T5040,items!$A$2:$D$1255,4,0)</f>
        <v>BANETA</v>
      </c>
      <c r="AE5040" t="str">
        <f>+VLOOKUP(T5040,Tabla1[],5,0)</f>
        <v>GUILLOTINA</v>
      </c>
      <c r="AF5040">
        <f t="shared" si="78"/>
        <v>3</v>
      </c>
    </row>
    <row r="5041" spans="1:32" x14ac:dyDescent="0.25">
      <c r="A5041">
        <v>101533</v>
      </c>
      <c r="B5041" t="s">
        <v>9791</v>
      </c>
      <c r="C5041" t="s">
        <v>75</v>
      </c>
      <c r="D5041">
        <v>0</v>
      </c>
      <c r="F5041" t="s">
        <v>2608</v>
      </c>
      <c r="G5041" t="s">
        <v>262</v>
      </c>
      <c r="H5041" t="s">
        <v>9792</v>
      </c>
      <c r="I5041" t="s">
        <v>9793</v>
      </c>
      <c r="J5041" t="s">
        <v>9794</v>
      </c>
      <c r="K5041" t="s">
        <v>9795</v>
      </c>
      <c r="L5041" t="s">
        <v>9796</v>
      </c>
      <c r="M5041" t="s">
        <v>268</v>
      </c>
      <c r="N5041" t="s">
        <v>7004</v>
      </c>
      <c r="O5041" t="s">
        <v>83</v>
      </c>
      <c r="P5041" t="s">
        <v>8601</v>
      </c>
      <c r="Q5041" t="s">
        <v>7466</v>
      </c>
      <c r="R5041" t="s">
        <v>127</v>
      </c>
      <c r="S5041" t="s">
        <v>44</v>
      </c>
      <c r="T5041" t="s">
        <v>989</v>
      </c>
      <c r="U5041" t="s">
        <v>990</v>
      </c>
      <c r="W5041" t="s">
        <v>93</v>
      </c>
      <c r="X5041">
        <v>2</v>
      </c>
      <c r="Y5041">
        <v>0</v>
      </c>
      <c r="Z5041">
        <v>0</v>
      </c>
      <c r="AA5041">
        <v>0</v>
      </c>
      <c r="AB5041">
        <v>125972</v>
      </c>
      <c r="AC5041" t="s">
        <v>47</v>
      </c>
      <c r="AD5041">
        <f>+VLOOKUP(T5041,items!$A$2:$D$1255,4,0)</f>
        <v>0</v>
      </c>
      <c r="AE5041">
        <f>+VLOOKUP(T5041,Tabla1[],5,0)</f>
        <v>0</v>
      </c>
      <c r="AF5041">
        <f t="shared" si="78"/>
        <v>3</v>
      </c>
    </row>
    <row r="5042" spans="1:32" x14ac:dyDescent="0.25">
      <c r="A5042">
        <v>101533</v>
      </c>
      <c r="B5042" t="s">
        <v>9791</v>
      </c>
      <c r="C5042" t="s">
        <v>75</v>
      </c>
      <c r="D5042">
        <v>0</v>
      </c>
      <c r="F5042" t="s">
        <v>2608</v>
      </c>
      <c r="G5042" t="s">
        <v>262</v>
      </c>
      <c r="H5042" t="s">
        <v>9792</v>
      </c>
      <c r="I5042" t="s">
        <v>9793</v>
      </c>
      <c r="J5042" t="s">
        <v>9794</v>
      </c>
      <c r="K5042" t="s">
        <v>9795</v>
      </c>
      <c r="L5042" t="s">
        <v>9796</v>
      </c>
      <c r="M5042" t="s">
        <v>268</v>
      </c>
      <c r="N5042" t="s">
        <v>7004</v>
      </c>
      <c r="O5042" t="s">
        <v>83</v>
      </c>
      <c r="P5042" t="s">
        <v>8601</v>
      </c>
      <c r="Q5042" t="s">
        <v>7466</v>
      </c>
      <c r="R5042" t="s">
        <v>127</v>
      </c>
      <c r="S5042" t="s">
        <v>44</v>
      </c>
      <c r="T5042" t="s">
        <v>94</v>
      </c>
      <c r="U5042" t="s">
        <v>95</v>
      </c>
      <c r="X5042">
        <v>1</v>
      </c>
      <c r="Y5042">
        <v>0</v>
      </c>
      <c r="Z5042">
        <v>0</v>
      </c>
      <c r="AA5042">
        <v>0</v>
      </c>
      <c r="AB5042">
        <v>600000</v>
      </c>
      <c r="AC5042" t="s">
        <v>47</v>
      </c>
      <c r="AD5042" t="e">
        <f>+VLOOKUP(T5042,items!$A$2:$D$1255,4,0)</f>
        <v>#N/A</v>
      </c>
      <c r="AE5042" t="e">
        <f>+VLOOKUP(T5042,Tabla1[],5,0)</f>
        <v>#N/A</v>
      </c>
      <c r="AF5042">
        <f t="shared" si="78"/>
        <v>3</v>
      </c>
    </row>
    <row r="5043" spans="1:32" x14ac:dyDescent="0.25">
      <c r="A5043">
        <v>101536</v>
      </c>
      <c r="B5043" t="s">
        <v>1003</v>
      </c>
      <c r="C5043" t="s">
        <v>33</v>
      </c>
      <c r="D5043">
        <v>0</v>
      </c>
      <c r="F5043" t="s">
        <v>262</v>
      </c>
      <c r="G5043" t="s">
        <v>2801</v>
      </c>
      <c r="H5043" t="s">
        <v>9799</v>
      </c>
      <c r="I5043" t="s">
        <v>37</v>
      </c>
      <c r="J5043" t="s">
        <v>9800</v>
      </c>
      <c r="K5043" t="s">
        <v>9801</v>
      </c>
      <c r="L5043" t="s">
        <v>37</v>
      </c>
      <c r="M5043" t="s">
        <v>2802</v>
      </c>
      <c r="N5043" t="s">
        <v>2802</v>
      </c>
      <c r="O5043" t="s">
        <v>309</v>
      </c>
      <c r="P5043" t="s">
        <v>269</v>
      </c>
      <c r="Q5043" t="s">
        <v>269</v>
      </c>
      <c r="R5043" t="s">
        <v>127</v>
      </c>
      <c r="S5043" t="s">
        <v>128</v>
      </c>
      <c r="T5043" t="s">
        <v>7629</v>
      </c>
      <c r="U5043" t="s">
        <v>7630</v>
      </c>
      <c r="X5043">
        <v>10</v>
      </c>
      <c r="Y5043">
        <v>0</v>
      </c>
      <c r="Z5043">
        <v>0</v>
      </c>
      <c r="AA5043">
        <v>0</v>
      </c>
      <c r="AB5043">
        <v>0</v>
      </c>
      <c r="AC5043" t="s">
        <v>47</v>
      </c>
      <c r="AD5043">
        <f>+VLOOKUP(T5043,items!$A$2:$D$1255,4,0)</f>
        <v>0</v>
      </c>
      <c r="AE5043">
        <f>+VLOOKUP(T5043,Tabla1[],5,0)</f>
        <v>0</v>
      </c>
      <c r="AF5043">
        <f t="shared" si="78"/>
        <v>2</v>
      </c>
    </row>
    <row r="5044" spans="1:32" x14ac:dyDescent="0.25">
      <c r="A5044">
        <v>101536</v>
      </c>
      <c r="B5044" t="s">
        <v>1003</v>
      </c>
      <c r="C5044" t="s">
        <v>33</v>
      </c>
      <c r="D5044">
        <v>0</v>
      </c>
      <c r="F5044" t="s">
        <v>262</v>
      </c>
      <c r="G5044" t="s">
        <v>2801</v>
      </c>
      <c r="H5044" t="s">
        <v>9799</v>
      </c>
      <c r="I5044" t="s">
        <v>37</v>
      </c>
      <c r="J5044" t="s">
        <v>9800</v>
      </c>
      <c r="K5044" t="s">
        <v>9801</v>
      </c>
      <c r="L5044" t="s">
        <v>37</v>
      </c>
      <c r="M5044" t="s">
        <v>2802</v>
      </c>
      <c r="N5044" t="s">
        <v>2802</v>
      </c>
      <c r="O5044" t="s">
        <v>309</v>
      </c>
      <c r="P5044" t="s">
        <v>269</v>
      </c>
      <c r="Q5044" t="s">
        <v>269</v>
      </c>
      <c r="R5044" t="s">
        <v>127</v>
      </c>
      <c r="S5044" t="s">
        <v>128</v>
      </c>
      <c r="T5044" t="s">
        <v>2089</v>
      </c>
      <c r="U5044" t="s">
        <v>2090</v>
      </c>
      <c r="X5044">
        <v>1</v>
      </c>
      <c r="Y5044">
        <v>0</v>
      </c>
      <c r="Z5044">
        <v>0</v>
      </c>
      <c r="AA5044">
        <v>0</v>
      </c>
      <c r="AB5044">
        <v>0</v>
      </c>
      <c r="AC5044" t="s">
        <v>47</v>
      </c>
      <c r="AD5044">
        <f>+VLOOKUP(T5044,items!$A$2:$D$1255,4,0)</f>
        <v>0</v>
      </c>
      <c r="AE5044">
        <f>+VLOOKUP(T5044,Tabla1[],5,0)</f>
        <v>0</v>
      </c>
      <c r="AF5044">
        <f t="shared" si="78"/>
        <v>2</v>
      </c>
    </row>
    <row r="5045" spans="1:32" x14ac:dyDescent="0.25">
      <c r="A5045">
        <v>101548</v>
      </c>
      <c r="B5045" t="s">
        <v>6422</v>
      </c>
      <c r="C5045" t="s">
        <v>33</v>
      </c>
      <c r="D5045">
        <v>0</v>
      </c>
      <c r="F5045" t="s">
        <v>2801</v>
      </c>
      <c r="G5045" t="s">
        <v>8621</v>
      </c>
      <c r="H5045" t="s">
        <v>9802</v>
      </c>
      <c r="I5045" t="s">
        <v>37</v>
      </c>
      <c r="J5045" t="s">
        <v>9803</v>
      </c>
      <c r="K5045" t="s">
        <v>9804</v>
      </c>
      <c r="L5045" t="s">
        <v>9805</v>
      </c>
      <c r="M5045" t="s">
        <v>9223</v>
      </c>
      <c r="N5045" t="s">
        <v>9223</v>
      </c>
      <c r="O5045" t="s">
        <v>8622</v>
      </c>
      <c r="P5045" t="s">
        <v>5949</v>
      </c>
      <c r="Q5045" t="s">
        <v>975</v>
      </c>
      <c r="R5045" t="s">
        <v>127</v>
      </c>
      <c r="S5045" t="s">
        <v>128</v>
      </c>
      <c r="T5045" t="s">
        <v>3159</v>
      </c>
      <c r="U5045" t="s">
        <v>3160</v>
      </c>
      <c r="X5045">
        <v>2</v>
      </c>
      <c r="Y5045">
        <v>0</v>
      </c>
      <c r="Z5045">
        <v>0</v>
      </c>
      <c r="AA5045">
        <v>0</v>
      </c>
      <c r="AB5045">
        <v>1116000</v>
      </c>
      <c r="AC5045" t="s">
        <v>47</v>
      </c>
      <c r="AD5045">
        <f>+VLOOKUP(T5045,items!$A$2:$D$1255,4,0)</f>
        <v>0</v>
      </c>
      <c r="AE5045">
        <f>+VLOOKUP(T5045,Tabla1[],5,0)</f>
        <v>0</v>
      </c>
      <c r="AF5045">
        <f t="shared" si="78"/>
        <v>5</v>
      </c>
    </row>
    <row r="5046" spans="1:32" x14ac:dyDescent="0.25">
      <c r="A5046">
        <v>101549</v>
      </c>
      <c r="B5046" t="s">
        <v>5654</v>
      </c>
      <c r="C5046" t="s">
        <v>75</v>
      </c>
      <c r="D5046">
        <v>0</v>
      </c>
      <c r="F5046" t="s">
        <v>2801</v>
      </c>
      <c r="G5046" t="s">
        <v>2801</v>
      </c>
      <c r="H5046" t="s">
        <v>9806</v>
      </c>
      <c r="I5046" t="s">
        <v>37</v>
      </c>
      <c r="J5046" t="s">
        <v>9807</v>
      </c>
      <c r="K5046" t="s">
        <v>9808</v>
      </c>
      <c r="L5046" t="s">
        <v>37</v>
      </c>
      <c r="M5046" t="s">
        <v>268</v>
      </c>
      <c r="N5046" t="s">
        <v>268</v>
      </c>
      <c r="O5046" t="s">
        <v>8868</v>
      </c>
      <c r="P5046" t="s">
        <v>309</v>
      </c>
      <c r="Q5046" t="s">
        <v>309</v>
      </c>
      <c r="R5046" t="s">
        <v>127</v>
      </c>
      <c r="S5046" t="s">
        <v>164</v>
      </c>
      <c r="T5046" t="s">
        <v>2908</v>
      </c>
      <c r="U5046" t="s">
        <v>958</v>
      </c>
      <c r="X5046">
        <v>1</v>
      </c>
      <c r="Y5046">
        <v>0</v>
      </c>
      <c r="Z5046">
        <v>0</v>
      </c>
      <c r="AA5046">
        <v>0</v>
      </c>
      <c r="AB5046">
        <v>52600</v>
      </c>
      <c r="AC5046" t="s">
        <v>47</v>
      </c>
      <c r="AD5046">
        <f>+VLOOKUP(T5046,items!$A$2:$D$1255,4,0)</f>
        <v>0</v>
      </c>
      <c r="AE5046">
        <f>+VLOOKUP(T5046,Tabla1[],5,0)</f>
        <v>0</v>
      </c>
      <c r="AF5046">
        <f t="shared" si="78"/>
        <v>2</v>
      </c>
    </row>
    <row r="5047" spans="1:32" x14ac:dyDescent="0.25">
      <c r="A5047">
        <v>101550</v>
      </c>
      <c r="B5047" t="s">
        <v>6422</v>
      </c>
      <c r="C5047" t="s">
        <v>33</v>
      </c>
      <c r="D5047">
        <v>0</v>
      </c>
      <c r="F5047" t="s">
        <v>2801</v>
      </c>
      <c r="G5047" t="s">
        <v>269</v>
      </c>
      <c r="H5047" t="s">
        <v>9809</v>
      </c>
      <c r="I5047" t="s">
        <v>9810</v>
      </c>
      <c r="J5047" t="s">
        <v>37</v>
      </c>
      <c r="K5047" t="s">
        <v>9811</v>
      </c>
      <c r="L5047" t="s">
        <v>9812</v>
      </c>
      <c r="M5047" t="s">
        <v>83</v>
      </c>
      <c r="N5047" t="s">
        <v>8601</v>
      </c>
      <c r="O5047" t="s">
        <v>760</v>
      </c>
      <c r="P5047" t="s">
        <v>7466</v>
      </c>
      <c r="Q5047" t="s">
        <v>5648</v>
      </c>
      <c r="R5047" t="s">
        <v>127</v>
      </c>
      <c r="S5047" t="s">
        <v>128</v>
      </c>
      <c r="T5047" t="s">
        <v>3138</v>
      </c>
      <c r="U5047" t="s">
        <v>3139</v>
      </c>
      <c r="X5047">
        <v>1</v>
      </c>
      <c r="Y5047">
        <v>0</v>
      </c>
      <c r="Z5047">
        <v>0</v>
      </c>
      <c r="AA5047">
        <v>0</v>
      </c>
      <c r="AB5047">
        <v>504596</v>
      </c>
      <c r="AC5047" t="s">
        <v>47</v>
      </c>
      <c r="AD5047">
        <f>+VLOOKUP(T5047,items!$A$2:$D$1255,4,0)</f>
        <v>0</v>
      </c>
      <c r="AE5047">
        <f>+VLOOKUP(T5047,Tabla1[],5,0)</f>
        <v>0</v>
      </c>
      <c r="AF5047">
        <f t="shared" si="78"/>
        <v>3</v>
      </c>
    </row>
    <row r="5048" spans="1:32" x14ac:dyDescent="0.25">
      <c r="A5048">
        <v>101550</v>
      </c>
      <c r="B5048" t="s">
        <v>6422</v>
      </c>
      <c r="C5048" t="s">
        <v>33</v>
      </c>
      <c r="D5048">
        <v>0</v>
      </c>
      <c r="F5048" t="s">
        <v>2801</v>
      </c>
      <c r="G5048" t="s">
        <v>269</v>
      </c>
      <c r="H5048" t="s">
        <v>9809</v>
      </c>
      <c r="I5048" t="s">
        <v>9810</v>
      </c>
      <c r="J5048" t="s">
        <v>37</v>
      </c>
      <c r="K5048" t="s">
        <v>9811</v>
      </c>
      <c r="L5048" t="s">
        <v>9812</v>
      </c>
      <c r="M5048" t="s">
        <v>83</v>
      </c>
      <c r="N5048" t="s">
        <v>8601</v>
      </c>
      <c r="O5048" t="s">
        <v>760</v>
      </c>
      <c r="P5048" t="s">
        <v>7466</v>
      </c>
      <c r="Q5048" t="s">
        <v>5648</v>
      </c>
      <c r="R5048" t="s">
        <v>127</v>
      </c>
      <c r="S5048" t="s">
        <v>128</v>
      </c>
      <c r="T5048" t="s">
        <v>5000</v>
      </c>
      <c r="U5048" t="s">
        <v>5001</v>
      </c>
      <c r="X5048">
        <v>1</v>
      </c>
      <c r="Y5048">
        <v>0</v>
      </c>
      <c r="Z5048">
        <v>0</v>
      </c>
      <c r="AA5048">
        <v>0</v>
      </c>
      <c r="AB5048">
        <v>970434</v>
      </c>
      <c r="AC5048" t="s">
        <v>47</v>
      </c>
      <c r="AD5048">
        <f>+VLOOKUP(T5048,items!$A$2:$D$1255,4,0)</f>
        <v>0</v>
      </c>
      <c r="AE5048">
        <f>+VLOOKUP(T5048,Tabla1[],5,0)</f>
        <v>0</v>
      </c>
      <c r="AF5048">
        <f t="shared" si="78"/>
        <v>3</v>
      </c>
    </row>
    <row r="5049" spans="1:32" x14ac:dyDescent="0.25">
      <c r="A5049">
        <v>101552</v>
      </c>
      <c r="B5049" t="s">
        <v>8257</v>
      </c>
      <c r="C5049" t="s">
        <v>75</v>
      </c>
      <c r="D5049">
        <v>0</v>
      </c>
      <c r="F5049" t="s">
        <v>2801</v>
      </c>
      <c r="G5049" t="s">
        <v>2802</v>
      </c>
      <c r="H5049" t="s">
        <v>9813</v>
      </c>
      <c r="I5049" t="s">
        <v>37</v>
      </c>
      <c r="J5049" t="s">
        <v>9814</v>
      </c>
      <c r="K5049" t="s">
        <v>9815</v>
      </c>
      <c r="L5049" t="s">
        <v>37</v>
      </c>
      <c r="M5049" t="s">
        <v>309</v>
      </c>
      <c r="N5049" t="s">
        <v>309</v>
      </c>
      <c r="O5049" t="s">
        <v>77</v>
      </c>
      <c r="P5049" t="s">
        <v>310</v>
      </c>
      <c r="Q5049" t="s">
        <v>310</v>
      </c>
      <c r="R5049" t="s">
        <v>127</v>
      </c>
      <c r="S5049" t="s">
        <v>164</v>
      </c>
      <c r="T5049" t="s">
        <v>4337</v>
      </c>
      <c r="U5049" t="s">
        <v>4338</v>
      </c>
      <c r="X5049">
        <v>4</v>
      </c>
      <c r="Y5049">
        <v>0</v>
      </c>
      <c r="Z5049">
        <v>0</v>
      </c>
      <c r="AA5049">
        <v>0</v>
      </c>
      <c r="AB5049">
        <v>902400</v>
      </c>
      <c r="AC5049" t="s">
        <v>47</v>
      </c>
      <c r="AD5049">
        <f>+VLOOKUP(T5049,items!$A$2:$D$1255,4,0)</f>
        <v>0</v>
      </c>
      <c r="AE5049">
        <f>+VLOOKUP(T5049,Tabla1[],5,0)</f>
        <v>0</v>
      </c>
      <c r="AF5049">
        <f t="shared" si="78"/>
        <v>2</v>
      </c>
    </row>
    <row r="5050" spans="1:32" x14ac:dyDescent="0.25">
      <c r="A5050">
        <v>101552</v>
      </c>
      <c r="B5050" t="s">
        <v>8257</v>
      </c>
      <c r="C5050" t="s">
        <v>75</v>
      </c>
      <c r="D5050">
        <v>0</v>
      </c>
      <c r="F5050" t="s">
        <v>2801</v>
      </c>
      <c r="G5050" t="s">
        <v>2802</v>
      </c>
      <c r="H5050" t="s">
        <v>9813</v>
      </c>
      <c r="I5050" t="s">
        <v>37</v>
      </c>
      <c r="J5050" t="s">
        <v>9814</v>
      </c>
      <c r="K5050" t="s">
        <v>9815</v>
      </c>
      <c r="L5050" t="s">
        <v>37</v>
      </c>
      <c r="M5050" t="s">
        <v>309</v>
      </c>
      <c r="N5050" t="s">
        <v>309</v>
      </c>
      <c r="O5050" t="s">
        <v>77</v>
      </c>
      <c r="P5050" t="s">
        <v>310</v>
      </c>
      <c r="Q5050" t="s">
        <v>310</v>
      </c>
      <c r="R5050" t="s">
        <v>127</v>
      </c>
      <c r="S5050" t="s">
        <v>164</v>
      </c>
      <c r="T5050" t="s">
        <v>2176</v>
      </c>
      <c r="U5050" t="s">
        <v>2177</v>
      </c>
      <c r="X5050">
        <v>4</v>
      </c>
      <c r="Y5050">
        <v>0</v>
      </c>
      <c r="Z5050">
        <v>0</v>
      </c>
      <c r="AA5050">
        <v>0</v>
      </c>
      <c r="AB5050">
        <v>68000</v>
      </c>
      <c r="AC5050" t="s">
        <v>47</v>
      </c>
      <c r="AD5050">
        <f>+VLOOKUP(T5050,items!$A$2:$D$1255,4,0)</f>
        <v>0</v>
      </c>
      <c r="AE5050">
        <f>+VLOOKUP(T5050,Tabla1[],5,0)</f>
        <v>0</v>
      </c>
      <c r="AF5050">
        <f t="shared" si="78"/>
        <v>2</v>
      </c>
    </row>
    <row r="5051" spans="1:32" x14ac:dyDescent="0.25">
      <c r="A5051">
        <v>101552</v>
      </c>
      <c r="B5051" t="s">
        <v>8257</v>
      </c>
      <c r="C5051" t="s">
        <v>75</v>
      </c>
      <c r="D5051">
        <v>0</v>
      </c>
      <c r="F5051" t="s">
        <v>2801</v>
      </c>
      <c r="G5051" t="s">
        <v>2802</v>
      </c>
      <c r="H5051" t="s">
        <v>9813</v>
      </c>
      <c r="I5051" t="s">
        <v>37</v>
      </c>
      <c r="J5051" t="s">
        <v>9814</v>
      </c>
      <c r="K5051" t="s">
        <v>9815</v>
      </c>
      <c r="L5051" t="s">
        <v>37</v>
      </c>
      <c r="M5051" t="s">
        <v>309</v>
      </c>
      <c r="N5051" t="s">
        <v>309</v>
      </c>
      <c r="O5051" t="s">
        <v>77</v>
      </c>
      <c r="P5051" t="s">
        <v>310</v>
      </c>
      <c r="Q5051" t="s">
        <v>310</v>
      </c>
      <c r="R5051" t="s">
        <v>127</v>
      </c>
      <c r="S5051" t="s">
        <v>164</v>
      </c>
      <c r="T5051" t="s">
        <v>775</v>
      </c>
      <c r="U5051" t="s">
        <v>776</v>
      </c>
      <c r="X5051">
        <v>24</v>
      </c>
      <c r="Y5051">
        <v>0</v>
      </c>
      <c r="Z5051">
        <v>0</v>
      </c>
      <c r="AA5051">
        <v>0</v>
      </c>
      <c r="AB5051">
        <v>7200</v>
      </c>
      <c r="AC5051" t="s">
        <v>47</v>
      </c>
      <c r="AD5051">
        <f>+VLOOKUP(T5051,items!$A$2:$D$1255,4,0)</f>
        <v>0</v>
      </c>
      <c r="AE5051">
        <f>+VLOOKUP(T5051,Tabla1[],5,0)</f>
        <v>0</v>
      </c>
      <c r="AF5051">
        <f t="shared" si="78"/>
        <v>2</v>
      </c>
    </row>
    <row r="5052" spans="1:32" x14ac:dyDescent="0.25">
      <c r="A5052">
        <v>101552</v>
      </c>
      <c r="B5052" t="s">
        <v>8257</v>
      </c>
      <c r="C5052" t="s">
        <v>75</v>
      </c>
      <c r="D5052">
        <v>0</v>
      </c>
      <c r="F5052" t="s">
        <v>2801</v>
      </c>
      <c r="G5052" t="s">
        <v>2802</v>
      </c>
      <c r="H5052" t="s">
        <v>9813</v>
      </c>
      <c r="I5052" t="s">
        <v>37</v>
      </c>
      <c r="J5052" t="s">
        <v>9814</v>
      </c>
      <c r="K5052" t="s">
        <v>9815</v>
      </c>
      <c r="L5052" t="s">
        <v>37</v>
      </c>
      <c r="M5052" t="s">
        <v>309</v>
      </c>
      <c r="N5052" t="s">
        <v>309</v>
      </c>
      <c r="O5052" t="s">
        <v>77</v>
      </c>
      <c r="P5052" t="s">
        <v>310</v>
      </c>
      <c r="Q5052" t="s">
        <v>310</v>
      </c>
      <c r="R5052" t="s">
        <v>127</v>
      </c>
      <c r="S5052" t="s">
        <v>164</v>
      </c>
      <c r="T5052" t="s">
        <v>3512</v>
      </c>
      <c r="U5052" t="s">
        <v>3513</v>
      </c>
      <c r="X5052">
        <v>4.5</v>
      </c>
      <c r="Y5052">
        <v>0</v>
      </c>
      <c r="Z5052">
        <v>0</v>
      </c>
      <c r="AA5052">
        <v>0</v>
      </c>
      <c r="AB5052">
        <v>42525</v>
      </c>
      <c r="AC5052" t="s">
        <v>47</v>
      </c>
      <c r="AD5052">
        <f>+VLOOKUP(T5052,items!$A$2:$D$1255,4,0)</f>
        <v>0</v>
      </c>
      <c r="AE5052">
        <f>+VLOOKUP(T5052,Tabla1[],5,0)</f>
        <v>0</v>
      </c>
      <c r="AF5052">
        <f t="shared" si="78"/>
        <v>2</v>
      </c>
    </row>
    <row r="5053" spans="1:32" x14ac:dyDescent="0.25">
      <c r="A5053">
        <v>101552</v>
      </c>
      <c r="B5053" t="s">
        <v>8257</v>
      </c>
      <c r="C5053" t="s">
        <v>75</v>
      </c>
      <c r="D5053">
        <v>0</v>
      </c>
      <c r="F5053" t="s">
        <v>2801</v>
      </c>
      <c r="G5053" t="s">
        <v>2802</v>
      </c>
      <c r="H5053" t="s">
        <v>9813</v>
      </c>
      <c r="I5053" t="s">
        <v>37</v>
      </c>
      <c r="J5053" t="s">
        <v>9814</v>
      </c>
      <c r="K5053" t="s">
        <v>9815</v>
      </c>
      <c r="L5053" t="s">
        <v>37</v>
      </c>
      <c r="M5053" t="s">
        <v>309</v>
      </c>
      <c r="N5053" t="s">
        <v>309</v>
      </c>
      <c r="O5053" t="s">
        <v>77</v>
      </c>
      <c r="P5053" t="s">
        <v>310</v>
      </c>
      <c r="Q5053" t="s">
        <v>310</v>
      </c>
      <c r="R5053" t="s">
        <v>127</v>
      </c>
      <c r="S5053" t="s">
        <v>164</v>
      </c>
      <c r="T5053" t="s">
        <v>3512</v>
      </c>
      <c r="U5053" t="s">
        <v>3513</v>
      </c>
      <c r="X5053">
        <v>1.5</v>
      </c>
      <c r="Y5053">
        <v>0</v>
      </c>
      <c r="Z5053">
        <v>0</v>
      </c>
      <c r="AA5053">
        <v>0</v>
      </c>
      <c r="AB5053">
        <v>14175</v>
      </c>
      <c r="AC5053" t="s">
        <v>47</v>
      </c>
      <c r="AD5053">
        <f>+VLOOKUP(T5053,items!$A$2:$D$1255,4,0)</f>
        <v>0</v>
      </c>
      <c r="AE5053">
        <f>+VLOOKUP(T5053,Tabla1[],5,0)</f>
        <v>0</v>
      </c>
      <c r="AF5053">
        <f t="shared" si="78"/>
        <v>2</v>
      </c>
    </row>
    <row r="5054" spans="1:32" x14ac:dyDescent="0.25">
      <c r="A5054">
        <v>101557</v>
      </c>
      <c r="B5054" t="s">
        <v>1003</v>
      </c>
      <c r="C5054" t="s">
        <v>75</v>
      </c>
      <c r="D5054">
        <v>0</v>
      </c>
      <c r="F5054" t="s">
        <v>2801</v>
      </c>
      <c r="G5054" t="s">
        <v>2801</v>
      </c>
      <c r="H5054" t="s">
        <v>9816</v>
      </c>
      <c r="I5054" t="s">
        <v>37</v>
      </c>
      <c r="J5054" t="s">
        <v>9817</v>
      </c>
      <c r="K5054" t="s">
        <v>9818</v>
      </c>
      <c r="L5054" t="s">
        <v>37</v>
      </c>
      <c r="M5054" t="s">
        <v>2802</v>
      </c>
      <c r="N5054" t="s">
        <v>2802</v>
      </c>
      <c r="O5054" t="s">
        <v>309</v>
      </c>
      <c r="P5054" t="s">
        <v>7004</v>
      </c>
      <c r="Q5054" t="s">
        <v>7004</v>
      </c>
      <c r="R5054" t="s">
        <v>127</v>
      </c>
      <c r="S5054" t="s">
        <v>128</v>
      </c>
      <c r="T5054" t="s">
        <v>9819</v>
      </c>
      <c r="U5054" t="s">
        <v>9820</v>
      </c>
      <c r="X5054">
        <v>1.5</v>
      </c>
      <c r="Y5054">
        <v>0</v>
      </c>
      <c r="Z5054">
        <v>0</v>
      </c>
      <c r="AA5054">
        <v>0</v>
      </c>
      <c r="AB5054">
        <v>0</v>
      </c>
      <c r="AC5054" t="s">
        <v>47</v>
      </c>
      <c r="AD5054">
        <f>+VLOOKUP(T5054,items!$A$2:$D$1255,4,0)</f>
        <v>0</v>
      </c>
      <c r="AE5054">
        <f>+VLOOKUP(T5054,Tabla1[],5,0)</f>
        <v>0</v>
      </c>
      <c r="AF5054">
        <f t="shared" si="78"/>
        <v>2</v>
      </c>
    </row>
    <row r="5055" spans="1:32" x14ac:dyDescent="0.25">
      <c r="A5055">
        <v>101557</v>
      </c>
      <c r="B5055" t="s">
        <v>1003</v>
      </c>
      <c r="C5055" t="s">
        <v>75</v>
      </c>
      <c r="D5055">
        <v>0</v>
      </c>
      <c r="F5055" t="s">
        <v>2801</v>
      </c>
      <c r="G5055" t="s">
        <v>2801</v>
      </c>
      <c r="H5055" t="s">
        <v>9816</v>
      </c>
      <c r="I5055" t="s">
        <v>37</v>
      </c>
      <c r="J5055" t="s">
        <v>9817</v>
      </c>
      <c r="K5055" t="s">
        <v>9818</v>
      </c>
      <c r="L5055" t="s">
        <v>37</v>
      </c>
      <c r="M5055" t="s">
        <v>2802</v>
      </c>
      <c r="N5055" t="s">
        <v>2802</v>
      </c>
      <c r="O5055" t="s">
        <v>309</v>
      </c>
      <c r="P5055" t="s">
        <v>7004</v>
      </c>
      <c r="Q5055" t="s">
        <v>7004</v>
      </c>
      <c r="R5055" t="s">
        <v>127</v>
      </c>
      <c r="S5055" t="s">
        <v>128</v>
      </c>
      <c r="T5055" t="s">
        <v>1469</v>
      </c>
      <c r="U5055" t="s">
        <v>578</v>
      </c>
      <c r="X5055">
        <v>4.5</v>
      </c>
      <c r="Y5055">
        <v>0</v>
      </c>
      <c r="Z5055">
        <v>0</v>
      </c>
      <c r="AA5055">
        <v>0</v>
      </c>
      <c r="AB5055">
        <v>0</v>
      </c>
      <c r="AC5055" t="s">
        <v>47</v>
      </c>
      <c r="AD5055">
        <f>+VLOOKUP(T5055,items!$A$2:$D$1255,4,0)</f>
        <v>0</v>
      </c>
      <c r="AE5055">
        <f>+VLOOKUP(T5055,Tabla1[],5,0)</f>
        <v>0</v>
      </c>
      <c r="AF5055">
        <f t="shared" si="78"/>
        <v>2</v>
      </c>
    </row>
    <row r="5056" spans="1:32" x14ac:dyDescent="0.25">
      <c r="A5056">
        <v>101561</v>
      </c>
      <c r="B5056" t="s">
        <v>4361</v>
      </c>
      <c r="C5056" t="s">
        <v>75</v>
      </c>
      <c r="D5056">
        <v>0</v>
      </c>
      <c r="F5056" t="s">
        <v>2801</v>
      </c>
      <c r="G5056" t="s">
        <v>2801</v>
      </c>
      <c r="H5056" t="s">
        <v>9821</v>
      </c>
      <c r="I5056" t="s">
        <v>37</v>
      </c>
      <c r="J5056" t="s">
        <v>9822</v>
      </c>
      <c r="K5056" t="s">
        <v>9823</v>
      </c>
      <c r="L5056" t="s">
        <v>37</v>
      </c>
      <c r="M5056" t="s">
        <v>268</v>
      </c>
      <c r="N5056" t="s">
        <v>268</v>
      </c>
      <c r="O5056" t="s">
        <v>8868</v>
      </c>
      <c r="P5056" t="s">
        <v>309</v>
      </c>
      <c r="Q5056" t="s">
        <v>309</v>
      </c>
      <c r="R5056" t="s">
        <v>43</v>
      </c>
      <c r="S5056" t="s">
        <v>164</v>
      </c>
      <c r="T5056" t="s">
        <v>1126</v>
      </c>
      <c r="U5056" t="s">
        <v>1127</v>
      </c>
      <c r="X5056">
        <v>1</v>
      </c>
      <c r="Y5056">
        <v>0</v>
      </c>
      <c r="Z5056">
        <v>0</v>
      </c>
      <c r="AA5056">
        <v>0</v>
      </c>
      <c r="AB5056">
        <v>54621</v>
      </c>
      <c r="AC5056" t="s">
        <v>47</v>
      </c>
      <c r="AD5056">
        <f>+VLOOKUP(T5056,items!$A$2:$D$1255,4,0)</f>
        <v>0</v>
      </c>
      <c r="AE5056">
        <f>+VLOOKUP(T5056,Tabla1[],5,0)</f>
        <v>0</v>
      </c>
      <c r="AF5056">
        <f t="shared" si="78"/>
        <v>2</v>
      </c>
    </row>
    <row r="5057" spans="1:32" x14ac:dyDescent="0.25">
      <c r="A5057">
        <v>101563</v>
      </c>
      <c r="B5057" t="s">
        <v>4361</v>
      </c>
      <c r="C5057" t="s">
        <v>33</v>
      </c>
      <c r="D5057">
        <v>0</v>
      </c>
      <c r="F5057" t="s">
        <v>2801</v>
      </c>
      <c r="G5057" t="s">
        <v>2802</v>
      </c>
      <c r="H5057" t="s">
        <v>9824</v>
      </c>
      <c r="I5057" t="s">
        <v>37</v>
      </c>
      <c r="J5057" t="s">
        <v>9825</v>
      </c>
      <c r="K5057" t="s">
        <v>9826</v>
      </c>
      <c r="L5057" t="s">
        <v>37</v>
      </c>
      <c r="M5057" t="s">
        <v>8868</v>
      </c>
      <c r="N5057" t="s">
        <v>8868</v>
      </c>
      <c r="O5057" t="s">
        <v>7004</v>
      </c>
      <c r="P5057" t="s">
        <v>7086</v>
      </c>
      <c r="Q5057" t="s">
        <v>7086</v>
      </c>
      <c r="R5057" t="s">
        <v>43</v>
      </c>
      <c r="S5057" t="s">
        <v>164</v>
      </c>
      <c r="T5057" t="s">
        <v>3287</v>
      </c>
      <c r="U5057" t="s">
        <v>3288</v>
      </c>
      <c r="X5057">
        <v>4</v>
      </c>
      <c r="Y5057">
        <v>0</v>
      </c>
      <c r="Z5057">
        <v>0</v>
      </c>
      <c r="AA5057">
        <v>0</v>
      </c>
      <c r="AB5057">
        <v>210400</v>
      </c>
      <c r="AC5057" t="s">
        <v>47</v>
      </c>
      <c r="AD5057">
        <f>+VLOOKUP(T5057,items!$A$2:$D$1255,4,0)</f>
        <v>0</v>
      </c>
      <c r="AE5057">
        <f>+VLOOKUP(T5057,Tabla1[],5,0)</f>
        <v>0</v>
      </c>
      <c r="AF5057">
        <f t="shared" si="78"/>
        <v>2</v>
      </c>
    </row>
    <row r="5058" spans="1:32" x14ac:dyDescent="0.25">
      <c r="A5058">
        <v>101563</v>
      </c>
      <c r="B5058" t="s">
        <v>4361</v>
      </c>
      <c r="C5058" t="s">
        <v>33</v>
      </c>
      <c r="D5058">
        <v>0</v>
      </c>
      <c r="F5058" t="s">
        <v>2801</v>
      </c>
      <c r="G5058" t="s">
        <v>2802</v>
      </c>
      <c r="H5058" t="s">
        <v>9824</v>
      </c>
      <c r="I5058" t="s">
        <v>37</v>
      </c>
      <c r="J5058" t="s">
        <v>9825</v>
      </c>
      <c r="K5058" t="s">
        <v>9826</v>
      </c>
      <c r="L5058" t="s">
        <v>37</v>
      </c>
      <c r="M5058" t="s">
        <v>8868</v>
      </c>
      <c r="N5058" t="s">
        <v>8868</v>
      </c>
      <c r="O5058" t="s">
        <v>7004</v>
      </c>
      <c r="P5058" t="s">
        <v>7086</v>
      </c>
      <c r="Q5058" t="s">
        <v>7086</v>
      </c>
      <c r="R5058" t="s">
        <v>43</v>
      </c>
      <c r="S5058" t="s">
        <v>164</v>
      </c>
      <c r="T5058" t="s">
        <v>4925</v>
      </c>
      <c r="U5058" t="s">
        <v>1024</v>
      </c>
      <c r="X5058">
        <v>9</v>
      </c>
      <c r="Y5058">
        <v>0</v>
      </c>
      <c r="Z5058">
        <v>0</v>
      </c>
      <c r="AA5058">
        <v>0</v>
      </c>
      <c r="AB5058">
        <v>473400</v>
      </c>
      <c r="AC5058" t="s">
        <v>47</v>
      </c>
      <c r="AD5058">
        <f>+VLOOKUP(T5058,items!$A$2:$D$1255,4,0)</f>
        <v>0</v>
      </c>
      <c r="AE5058">
        <f>+VLOOKUP(T5058,Tabla1[],5,0)</f>
        <v>0</v>
      </c>
      <c r="AF5058">
        <f t="shared" ref="AF5058:AF5121" si="79">+MONTH(O5058)</f>
        <v>2</v>
      </c>
    </row>
    <row r="5059" spans="1:32" x14ac:dyDescent="0.25">
      <c r="A5059">
        <v>101563</v>
      </c>
      <c r="B5059" t="s">
        <v>4361</v>
      </c>
      <c r="C5059" t="s">
        <v>33</v>
      </c>
      <c r="D5059">
        <v>0</v>
      </c>
      <c r="F5059" t="s">
        <v>2801</v>
      </c>
      <c r="G5059" t="s">
        <v>2802</v>
      </c>
      <c r="H5059" t="s">
        <v>9824</v>
      </c>
      <c r="I5059" t="s">
        <v>37</v>
      </c>
      <c r="J5059" t="s">
        <v>9825</v>
      </c>
      <c r="K5059" t="s">
        <v>9826</v>
      </c>
      <c r="L5059" t="s">
        <v>37</v>
      </c>
      <c r="M5059" t="s">
        <v>8868</v>
      </c>
      <c r="N5059" t="s">
        <v>8868</v>
      </c>
      <c r="O5059" t="s">
        <v>7004</v>
      </c>
      <c r="P5059" t="s">
        <v>7086</v>
      </c>
      <c r="Q5059" t="s">
        <v>7086</v>
      </c>
      <c r="R5059" t="s">
        <v>43</v>
      </c>
      <c r="S5059" t="s">
        <v>164</v>
      </c>
      <c r="T5059" t="s">
        <v>7906</v>
      </c>
      <c r="U5059" t="s">
        <v>1739</v>
      </c>
      <c r="X5059">
        <v>10</v>
      </c>
      <c r="Y5059">
        <v>0</v>
      </c>
      <c r="Z5059">
        <v>0</v>
      </c>
      <c r="AA5059">
        <v>0</v>
      </c>
      <c r="AB5059">
        <v>526000</v>
      </c>
      <c r="AC5059" t="s">
        <v>47</v>
      </c>
      <c r="AD5059">
        <f>+VLOOKUP(T5059,items!$A$2:$D$1255,4,0)</f>
        <v>0</v>
      </c>
      <c r="AE5059">
        <f>+VLOOKUP(T5059,Tabla1[],5,0)</f>
        <v>0</v>
      </c>
      <c r="AF5059">
        <f t="shared" si="79"/>
        <v>2</v>
      </c>
    </row>
    <row r="5060" spans="1:32" x14ac:dyDescent="0.25">
      <c r="A5060">
        <v>101568</v>
      </c>
      <c r="B5060" t="s">
        <v>9827</v>
      </c>
      <c r="C5060" t="s">
        <v>33</v>
      </c>
      <c r="D5060">
        <v>0</v>
      </c>
      <c r="F5060" t="s">
        <v>2801</v>
      </c>
      <c r="G5060" t="s">
        <v>2801</v>
      </c>
      <c r="H5060" t="s">
        <v>9828</v>
      </c>
      <c r="I5060" t="s">
        <v>37</v>
      </c>
      <c r="J5060" t="s">
        <v>9829</v>
      </c>
      <c r="K5060" t="s">
        <v>9830</v>
      </c>
      <c r="L5060" t="s">
        <v>37</v>
      </c>
      <c r="M5060" t="s">
        <v>268</v>
      </c>
      <c r="N5060" t="s">
        <v>268</v>
      </c>
      <c r="O5060" t="s">
        <v>8868</v>
      </c>
      <c r="P5060" t="s">
        <v>309</v>
      </c>
      <c r="Q5060" t="s">
        <v>309</v>
      </c>
      <c r="R5060" t="s">
        <v>127</v>
      </c>
      <c r="S5060" t="s">
        <v>164</v>
      </c>
      <c r="T5060" t="s">
        <v>1900</v>
      </c>
      <c r="U5060" t="s">
        <v>1901</v>
      </c>
      <c r="X5060">
        <v>9</v>
      </c>
      <c r="Y5060">
        <v>0</v>
      </c>
      <c r="Z5060">
        <v>0</v>
      </c>
      <c r="AA5060">
        <v>0</v>
      </c>
      <c r="AB5060">
        <v>473400</v>
      </c>
      <c r="AC5060" t="s">
        <v>47</v>
      </c>
      <c r="AD5060">
        <f>+VLOOKUP(T5060,items!$A$2:$D$1255,4,0)</f>
        <v>0</v>
      </c>
      <c r="AE5060">
        <f>+VLOOKUP(T5060,Tabla1[],5,0)</f>
        <v>0</v>
      </c>
      <c r="AF5060">
        <f t="shared" si="79"/>
        <v>2</v>
      </c>
    </row>
    <row r="5061" spans="1:32" x14ac:dyDescent="0.25">
      <c r="A5061">
        <v>101585</v>
      </c>
      <c r="B5061" t="s">
        <v>1003</v>
      </c>
      <c r="C5061" t="s">
        <v>33</v>
      </c>
      <c r="D5061">
        <v>0</v>
      </c>
      <c r="F5061" t="s">
        <v>268</v>
      </c>
      <c r="G5061" t="s">
        <v>98</v>
      </c>
      <c r="H5061" t="s">
        <v>9831</v>
      </c>
      <c r="I5061" t="s">
        <v>37</v>
      </c>
      <c r="J5061" t="s">
        <v>9832</v>
      </c>
      <c r="K5061" t="s">
        <v>9833</v>
      </c>
      <c r="L5061" t="s">
        <v>9834</v>
      </c>
      <c r="M5061" t="s">
        <v>8689</v>
      </c>
      <c r="N5061" t="s">
        <v>8689</v>
      </c>
      <c r="O5061" t="s">
        <v>5947</v>
      </c>
      <c r="P5061" t="s">
        <v>8297</v>
      </c>
      <c r="Q5061" t="s">
        <v>84</v>
      </c>
      <c r="R5061" t="s">
        <v>127</v>
      </c>
      <c r="S5061" t="s">
        <v>44</v>
      </c>
      <c r="T5061" t="s">
        <v>1232</v>
      </c>
      <c r="U5061" t="s">
        <v>1233</v>
      </c>
      <c r="X5061">
        <v>2</v>
      </c>
      <c r="Y5061">
        <v>0</v>
      </c>
      <c r="Z5061">
        <v>0</v>
      </c>
      <c r="AA5061">
        <v>0</v>
      </c>
      <c r="AB5061">
        <v>0</v>
      </c>
      <c r="AC5061" t="s">
        <v>47</v>
      </c>
      <c r="AD5061">
        <f>+VLOOKUP(T5061,items!$A$2:$D$1255,4,0)</f>
        <v>0</v>
      </c>
      <c r="AE5061">
        <f>+VLOOKUP(T5061,Tabla1[],5,0)</f>
        <v>0</v>
      </c>
      <c r="AF5061">
        <f t="shared" si="79"/>
        <v>3</v>
      </c>
    </row>
    <row r="5062" spans="1:32" x14ac:dyDescent="0.25">
      <c r="A5062">
        <v>101585</v>
      </c>
      <c r="B5062" t="s">
        <v>1003</v>
      </c>
      <c r="C5062" t="s">
        <v>33</v>
      </c>
      <c r="D5062">
        <v>0</v>
      </c>
      <c r="F5062" t="s">
        <v>268</v>
      </c>
      <c r="G5062" t="s">
        <v>98</v>
      </c>
      <c r="H5062" t="s">
        <v>9831</v>
      </c>
      <c r="I5062" t="s">
        <v>37</v>
      </c>
      <c r="J5062" t="s">
        <v>9832</v>
      </c>
      <c r="K5062" t="s">
        <v>9833</v>
      </c>
      <c r="L5062" t="s">
        <v>9834</v>
      </c>
      <c r="M5062" t="s">
        <v>8689</v>
      </c>
      <c r="N5062" t="s">
        <v>8689</v>
      </c>
      <c r="O5062" t="s">
        <v>5947</v>
      </c>
      <c r="P5062" t="s">
        <v>8297</v>
      </c>
      <c r="Q5062" t="s">
        <v>84</v>
      </c>
      <c r="R5062" t="s">
        <v>127</v>
      </c>
      <c r="S5062" t="s">
        <v>44</v>
      </c>
      <c r="T5062" t="s">
        <v>1459</v>
      </c>
      <c r="U5062" t="s">
        <v>1460</v>
      </c>
      <c r="X5062">
        <v>2</v>
      </c>
      <c r="Y5062">
        <v>0</v>
      </c>
      <c r="Z5062">
        <v>0</v>
      </c>
      <c r="AA5062">
        <v>0</v>
      </c>
      <c r="AB5062">
        <v>0</v>
      </c>
      <c r="AC5062" t="s">
        <v>47</v>
      </c>
      <c r="AD5062" t="str">
        <f>+VLOOKUP(T5062,items!$A$2:$D$1255,4,0)</f>
        <v>MUEBLES</v>
      </c>
      <c r="AE5062">
        <f>+VLOOKUP(T5062,Tabla1[],5,0)</f>
        <v>0</v>
      </c>
      <c r="AF5062">
        <f t="shared" si="79"/>
        <v>3</v>
      </c>
    </row>
    <row r="5063" spans="1:32" x14ac:dyDescent="0.25">
      <c r="A5063">
        <v>101585</v>
      </c>
      <c r="B5063" t="s">
        <v>1003</v>
      </c>
      <c r="C5063" t="s">
        <v>33</v>
      </c>
      <c r="D5063">
        <v>0</v>
      </c>
      <c r="F5063" t="s">
        <v>268</v>
      </c>
      <c r="G5063" t="s">
        <v>98</v>
      </c>
      <c r="H5063" t="s">
        <v>9831</v>
      </c>
      <c r="I5063" t="s">
        <v>37</v>
      </c>
      <c r="J5063" t="s">
        <v>9832</v>
      </c>
      <c r="K5063" t="s">
        <v>9833</v>
      </c>
      <c r="L5063" t="s">
        <v>9834</v>
      </c>
      <c r="M5063" t="s">
        <v>8689</v>
      </c>
      <c r="N5063" t="s">
        <v>8689</v>
      </c>
      <c r="O5063" t="s">
        <v>5947</v>
      </c>
      <c r="P5063" t="s">
        <v>8297</v>
      </c>
      <c r="Q5063" t="s">
        <v>84</v>
      </c>
      <c r="R5063" t="s">
        <v>127</v>
      </c>
      <c r="S5063" t="s">
        <v>44</v>
      </c>
      <c r="T5063" t="s">
        <v>4230</v>
      </c>
      <c r="U5063" t="s">
        <v>8174</v>
      </c>
      <c r="X5063">
        <v>20</v>
      </c>
      <c r="Y5063">
        <v>0</v>
      </c>
      <c r="Z5063">
        <v>0</v>
      </c>
      <c r="AA5063">
        <v>0</v>
      </c>
      <c r="AB5063">
        <v>0</v>
      </c>
      <c r="AC5063" t="s">
        <v>47</v>
      </c>
      <c r="AD5063">
        <f>+VLOOKUP(T5063,items!$A$2:$D$1255,4,0)</f>
        <v>0</v>
      </c>
      <c r="AE5063">
        <f>+VLOOKUP(T5063,Tabla1[],5,0)</f>
        <v>0</v>
      </c>
      <c r="AF5063">
        <f t="shared" si="79"/>
        <v>3</v>
      </c>
    </row>
    <row r="5064" spans="1:32" x14ac:dyDescent="0.25">
      <c r="A5064">
        <v>101585</v>
      </c>
      <c r="B5064" t="s">
        <v>1003</v>
      </c>
      <c r="C5064" t="s">
        <v>33</v>
      </c>
      <c r="D5064">
        <v>0</v>
      </c>
      <c r="F5064" t="s">
        <v>268</v>
      </c>
      <c r="G5064" t="s">
        <v>98</v>
      </c>
      <c r="H5064" t="s">
        <v>9831</v>
      </c>
      <c r="I5064" t="s">
        <v>37</v>
      </c>
      <c r="J5064" t="s">
        <v>9832</v>
      </c>
      <c r="K5064" t="s">
        <v>9833</v>
      </c>
      <c r="L5064" t="s">
        <v>9834</v>
      </c>
      <c r="M5064" t="s">
        <v>8689</v>
      </c>
      <c r="N5064" t="s">
        <v>8689</v>
      </c>
      <c r="O5064" t="s">
        <v>5947</v>
      </c>
      <c r="P5064" t="s">
        <v>8297</v>
      </c>
      <c r="Q5064" t="s">
        <v>84</v>
      </c>
      <c r="R5064" t="s">
        <v>127</v>
      </c>
      <c r="S5064" t="s">
        <v>44</v>
      </c>
      <c r="T5064" t="s">
        <v>2018</v>
      </c>
      <c r="U5064" t="s">
        <v>2019</v>
      </c>
      <c r="V5064" t="s">
        <v>2013</v>
      </c>
      <c r="W5064" t="s">
        <v>117</v>
      </c>
      <c r="X5064">
        <v>2</v>
      </c>
      <c r="Y5064">
        <v>0</v>
      </c>
      <c r="Z5064">
        <v>0</v>
      </c>
      <c r="AA5064">
        <v>0</v>
      </c>
      <c r="AB5064">
        <v>0</v>
      </c>
      <c r="AC5064" t="s">
        <v>47</v>
      </c>
      <c r="AD5064" t="str">
        <f>+VLOOKUP(T5064,items!$A$2:$D$1255,4,0)</f>
        <v>MUEBLES</v>
      </c>
      <c r="AE5064">
        <f>+VLOOKUP(T5064,Tabla1[],5,0)</f>
        <v>0</v>
      </c>
      <c r="AF5064">
        <f t="shared" si="79"/>
        <v>3</v>
      </c>
    </row>
    <row r="5065" spans="1:32" x14ac:dyDescent="0.25">
      <c r="A5065">
        <v>101585</v>
      </c>
      <c r="B5065" t="s">
        <v>1003</v>
      </c>
      <c r="C5065" t="s">
        <v>33</v>
      </c>
      <c r="D5065">
        <v>0</v>
      </c>
      <c r="F5065" t="s">
        <v>268</v>
      </c>
      <c r="G5065" t="s">
        <v>98</v>
      </c>
      <c r="H5065" t="s">
        <v>9831</v>
      </c>
      <c r="I5065" t="s">
        <v>37</v>
      </c>
      <c r="J5065" t="s">
        <v>9832</v>
      </c>
      <c r="K5065" t="s">
        <v>9833</v>
      </c>
      <c r="L5065" t="s">
        <v>9834</v>
      </c>
      <c r="M5065" t="s">
        <v>8689</v>
      </c>
      <c r="N5065" t="s">
        <v>8689</v>
      </c>
      <c r="O5065" t="s">
        <v>5947</v>
      </c>
      <c r="P5065" t="s">
        <v>8297</v>
      </c>
      <c r="Q5065" t="s">
        <v>84</v>
      </c>
      <c r="R5065" t="s">
        <v>127</v>
      </c>
      <c r="S5065" t="s">
        <v>44</v>
      </c>
      <c r="T5065" t="s">
        <v>3864</v>
      </c>
      <c r="U5065" t="s">
        <v>3865</v>
      </c>
      <c r="V5065" t="s">
        <v>2013</v>
      </c>
      <c r="W5065" t="s">
        <v>117</v>
      </c>
      <c r="X5065">
        <v>2</v>
      </c>
      <c r="Y5065">
        <v>0</v>
      </c>
      <c r="Z5065">
        <v>0</v>
      </c>
      <c r="AA5065">
        <v>0</v>
      </c>
      <c r="AB5065">
        <v>0</v>
      </c>
      <c r="AC5065" t="s">
        <v>47</v>
      </c>
      <c r="AD5065" t="str">
        <f>+VLOOKUP(T5065,items!$A$2:$D$1255,4,0)</f>
        <v>MUEBLES</v>
      </c>
      <c r="AE5065">
        <f>+VLOOKUP(T5065,Tabla1[],5,0)</f>
        <v>0</v>
      </c>
      <c r="AF5065">
        <f t="shared" si="79"/>
        <v>3</v>
      </c>
    </row>
    <row r="5066" spans="1:32" x14ac:dyDescent="0.25">
      <c r="A5066">
        <v>101585</v>
      </c>
      <c r="B5066" t="s">
        <v>1003</v>
      </c>
      <c r="C5066" t="s">
        <v>33</v>
      </c>
      <c r="D5066">
        <v>0</v>
      </c>
      <c r="F5066" t="s">
        <v>268</v>
      </c>
      <c r="G5066" t="s">
        <v>98</v>
      </c>
      <c r="H5066" t="s">
        <v>9831</v>
      </c>
      <c r="I5066" t="s">
        <v>37</v>
      </c>
      <c r="J5066" t="s">
        <v>9832</v>
      </c>
      <c r="K5066" t="s">
        <v>9833</v>
      </c>
      <c r="L5066" t="s">
        <v>9834</v>
      </c>
      <c r="M5066" t="s">
        <v>8689</v>
      </c>
      <c r="N5066" t="s">
        <v>8689</v>
      </c>
      <c r="O5066" t="s">
        <v>5947</v>
      </c>
      <c r="P5066" t="s">
        <v>8297</v>
      </c>
      <c r="Q5066" t="s">
        <v>84</v>
      </c>
      <c r="R5066" t="s">
        <v>127</v>
      </c>
      <c r="S5066" t="s">
        <v>44</v>
      </c>
      <c r="T5066" t="s">
        <v>2067</v>
      </c>
      <c r="U5066" t="s">
        <v>2068</v>
      </c>
      <c r="V5066" t="s">
        <v>2013</v>
      </c>
      <c r="W5066" t="s">
        <v>117</v>
      </c>
      <c r="X5066">
        <v>2</v>
      </c>
      <c r="Y5066">
        <v>0</v>
      </c>
      <c r="Z5066">
        <v>0</v>
      </c>
      <c r="AA5066">
        <v>0</v>
      </c>
      <c r="AB5066">
        <v>0</v>
      </c>
      <c r="AC5066" t="s">
        <v>47</v>
      </c>
      <c r="AD5066" t="str">
        <f>+VLOOKUP(T5066,items!$A$2:$D$1255,4,0)</f>
        <v>MUEBLES</v>
      </c>
      <c r="AE5066">
        <f>+VLOOKUP(T5066,Tabla1[],5,0)</f>
        <v>0</v>
      </c>
      <c r="AF5066">
        <f t="shared" si="79"/>
        <v>3</v>
      </c>
    </row>
    <row r="5067" spans="1:32" x14ac:dyDescent="0.25">
      <c r="A5067">
        <v>101600</v>
      </c>
      <c r="B5067" t="s">
        <v>3554</v>
      </c>
      <c r="C5067" t="s">
        <v>75</v>
      </c>
      <c r="D5067">
        <v>0</v>
      </c>
      <c r="F5067" t="s">
        <v>268</v>
      </c>
      <c r="G5067" t="s">
        <v>2802</v>
      </c>
      <c r="H5067" t="s">
        <v>9835</v>
      </c>
      <c r="I5067" t="s">
        <v>9836</v>
      </c>
      <c r="J5067" t="s">
        <v>9837</v>
      </c>
      <c r="K5067" t="s">
        <v>9838</v>
      </c>
      <c r="L5067" t="s">
        <v>37</v>
      </c>
      <c r="M5067" t="s">
        <v>8868</v>
      </c>
      <c r="N5067" t="s">
        <v>7004</v>
      </c>
      <c r="O5067" t="s">
        <v>7086</v>
      </c>
      <c r="P5067" t="s">
        <v>269</v>
      </c>
      <c r="Q5067" t="s">
        <v>269</v>
      </c>
      <c r="R5067" t="s">
        <v>127</v>
      </c>
      <c r="S5067" t="s">
        <v>164</v>
      </c>
      <c r="T5067" t="s">
        <v>857</v>
      </c>
      <c r="U5067" t="s">
        <v>858</v>
      </c>
      <c r="V5067" t="s">
        <v>1427</v>
      </c>
      <c r="W5067" t="s">
        <v>1095</v>
      </c>
      <c r="X5067">
        <v>1</v>
      </c>
      <c r="Y5067">
        <v>2900</v>
      </c>
      <c r="Z5067">
        <v>0</v>
      </c>
      <c r="AA5067">
        <v>2500</v>
      </c>
      <c r="AB5067">
        <v>2464500</v>
      </c>
      <c r="AC5067" t="s">
        <v>47</v>
      </c>
      <c r="AD5067" t="str">
        <f>+VLOOKUP(T5067,items!$A$2:$D$1255,4,0)</f>
        <v>SOMBRALINA</v>
      </c>
      <c r="AE5067" t="str">
        <f>+VLOOKUP(T5067,Tabla1[],5,0)</f>
        <v>MANUAL</v>
      </c>
      <c r="AF5067">
        <f t="shared" si="79"/>
        <v>2</v>
      </c>
    </row>
    <row r="5068" spans="1:32" x14ac:dyDescent="0.25">
      <c r="A5068">
        <v>101605</v>
      </c>
      <c r="B5068" t="s">
        <v>232</v>
      </c>
      <c r="C5068" t="s">
        <v>75</v>
      </c>
      <c r="D5068">
        <v>0</v>
      </c>
      <c r="F5068" t="s">
        <v>262</v>
      </c>
      <c r="G5068" t="s">
        <v>1149</v>
      </c>
      <c r="H5068" t="s">
        <v>9839</v>
      </c>
      <c r="I5068" t="s">
        <v>9840</v>
      </c>
      <c r="J5068" t="s">
        <v>9841</v>
      </c>
      <c r="K5068" t="s">
        <v>9842</v>
      </c>
      <c r="L5068" t="s">
        <v>9843</v>
      </c>
      <c r="M5068" t="s">
        <v>761</v>
      </c>
      <c r="N5068" t="s">
        <v>5948</v>
      </c>
      <c r="O5068" t="s">
        <v>8837</v>
      </c>
      <c r="P5068" t="s">
        <v>5512</v>
      </c>
      <c r="Q5068" t="s">
        <v>3549</v>
      </c>
      <c r="R5068" t="s">
        <v>63</v>
      </c>
      <c r="S5068" t="s">
        <v>128</v>
      </c>
      <c r="T5068" t="s">
        <v>5248</v>
      </c>
      <c r="U5068" t="s">
        <v>5249</v>
      </c>
      <c r="V5068" t="s">
        <v>244</v>
      </c>
      <c r="W5068" t="s">
        <v>117</v>
      </c>
      <c r="X5068">
        <v>1</v>
      </c>
      <c r="Y5068">
        <v>7360</v>
      </c>
      <c r="Z5068">
        <v>0</v>
      </c>
      <c r="AA5068">
        <v>2800</v>
      </c>
      <c r="AB5068">
        <v>20277962</v>
      </c>
      <c r="AC5068" t="s">
        <v>47</v>
      </c>
      <c r="AD5068" t="str">
        <f>+VLOOKUP(T5068,items!$A$2:$D$1255,4,0)</f>
        <v>PERGOLA</v>
      </c>
      <c r="AE5068" t="str">
        <f>+VLOOKUP(T5068,Tabla1[],5,0)</f>
        <v>PERGOTEK ROMANO</v>
      </c>
      <c r="AF5068">
        <f t="shared" si="79"/>
        <v>4</v>
      </c>
    </row>
    <row r="5069" spans="1:32" x14ac:dyDescent="0.25">
      <c r="A5069">
        <v>101605</v>
      </c>
      <c r="B5069" t="s">
        <v>232</v>
      </c>
      <c r="C5069" t="s">
        <v>75</v>
      </c>
      <c r="D5069">
        <v>0</v>
      </c>
      <c r="F5069" t="s">
        <v>262</v>
      </c>
      <c r="G5069" t="s">
        <v>1149</v>
      </c>
      <c r="H5069" t="s">
        <v>9839</v>
      </c>
      <c r="I5069" t="s">
        <v>9840</v>
      </c>
      <c r="J5069" t="s">
        <v>9841</v>
      </c>
      <c r="K5069" t="s">
        <v>9842</v>
      </c>
      <c r="L5069" t="s">
        <v>9843</v>
      </c>
      <c r="M5069" t="s">
        <v>761</v>
      </c>
      <c r="N5069" t="s">
        <v>5948</v>
      </c>
      <c r="O5069" t="s">
        <v>8837</v>
      </c>
      <c r="P5069" t="s">
        <v>5512</v>
      </c>
      <c r="Q5069" t="s">
        <v>3549</v>
      </c>
      <c r="R5069" t="s">
        <v>63</v>
      </c>
      <c r="S5069" t="s">
        <v>128</v>
      </c>
      <c r="T5069" t="s">
        <v>1725</v>
      </c>
      <c r="U5069" t="s">
        <v>1726</v>
      </c>
      <c r="X5069">
        <v>1</v>
      </c>
      <c r="Y5069">
        <v>0</v>
      </c>
      <c r="Z5069">
        <v>0</v>
      </c>
      <c r="AA5069">
        <v>0</v>
      </c>
      <c r="AB5069">
        <v>1484551</v>
      </c>
      <c r="AC5069" t="s">
        <v>47</v>
      </c>
      <c r="AD5069">
        <f>+VLOOKUP(T5069,items!$A$2:$D$1255,4,0)</f>
        <v>0</v>
      </c>
      <c r="AE5069">
        <f>+VLOOKUP(T5069,Tabla1[],5,0)</f>
        <v>0</v>
      </c>
      <c r="AF5069">
        <f t="shared" si="79"/>
        <v>4</v>
      </c>
    </row>
    <row r="5070" spans="1:32" x14ac:dyDescent="0.25">
      <c r="A5070">
        <v>101615</v>
      </c>
      <c r="B5070" t="s">
        <v>8841</v>
      </c>
      <c r="C5070" t="s">
        <v>75</v>
      </c>
      <c r="D5070">
        <v>0</v>
      </c>
      <c r="F5070" t="s">
        <v>268</v>
      </c>
      <c r="G5070" t="s">
        <v>2802</v>
      </c>
      <c r="H5070" t="s">
        <v>9844</v>
      </c>
      <c r="I5070" t="s">
        <v>37</v>
      </c>
      <c r="J5070" t="s">
        <v>9845</v>
      </c>
      <c r="K5070" t="s">
        <v>9846</v>
      </c>
      <c r="L5070" t="s">
        <v>37</v>
      </c>
      <c r="M5070" t="s">
        <v>309</v>
      </c>
      <c r="N5070" t="s">
        <v>309</v>
      </c>
      <c r="O5070" t="s">
        <v>77</v>
      </c>
      <c r="P5070" t="s">
        <v>310</v>
      </c>
      <c r="Q5070" t="s">
        <v>310</v>
      </c>
      <c r="R5070" t="s">
        <v>43</v>
      </c>
      <c r="S5070" t="s">
        <v>128</v>
      </c>
      <c r="T5070" t="s">
        <v>1438</v>
      </c>
      <c r="U5070" t="s">
        <v>1439</v>
      </c>
      <c r="X5070">
        <v>1</v>
      </c>
      <c r="Y5070">
        <v>0</v>
      </c>
      <c r="Z5070">
        <v>0</v>
      </c>
      <c r="AA5070">
        <v>0</v>
      </c>
      <c r="AB5070">
        <v>282750</v>
      </c>
      <c r="AC5070" t="s">
        <v>47</v>
      </c>
      <c r="AD5070">
        <f>+VLOOKUP(T5070,items!$A$2:$D$1255,4,0)</f>
        <v>0</v>
      </c>
      <c r="AE5070">
        <f>+VLOOKUP(T5070,Tabla1[],5,0)</f>
        <v>0</v>
      </c>
      <c r="AF5070">
        <f t="shared" si="79"/>
        <v>2</v>
      </c>
    </row>
    <row r="5071" spans="1:32" x14ac:dyDescent="0.25">
      <c r="A5071">
        <v>101620</v>
      </c>
      <c r="B5071" t="s">
        <v>9847</v>
      </c>
      <c r="C5071" t="s">
        <v>75</v>
      </c>
      <c r="D5071">
        <v>0</v>
      </c>
      <c r="F5071" t="s">
        <v>268</v>
      </c>
      <c r="G5071" t="s">
        <v>310</v>
      </c>
      <c r="H5071" t="s">
        <v>9848</v>
      </c>
      <c r="I5071" t="s">
        <v>37</v>
      </c>
      <c r="J5071" t="s">
        <v>9849</v>
      </c>
      <c r="K5071" t="s">
        <v>9850</v>
      </c>
      <c r="L5071" t="s">
        <v>9851</v>
      </c>
      <c r="M5071" t="s">
        <v>98</v>
      </c>
      <c r="N5071" t="s">
        <v>98</v>
      </c>
      <c r="O5071" t="s">
        <v>760</v>
      </c>
      <c r="P5071" t="s">
        <v>7466</v>
      </c>
      <c r="Q5071" t="s">
        <v>8428</v>
      </c>
      <c r="R5071" t="s">
        <v>127</v>
      </c>
      <c r="S5071" t="s">
        <v>108</v>
      </c>
      <c r="T5071" t="s">
        <v>4322</v>
      </c>
      <c r="U5071" t="s">
        <v>4323</v>
      </c>
      <c r="X5071">
        <v>1</v>
      </c>
      <c r="Y5071">
        <v>0</v>
      </c>
      <c r="Z5071">
        <v>0</v>
      </c>
      <c r="AA5071">
        <v>0</v>
      </c>
      <c r="AB5071">
        <v>2691000</v>
      </c>
      <c r="AC5071" t="s">
        <v>47</v>
      </c>
      <c r="AD5071">
        <f>+VLOOKUP(T5071,items!$A$2:$D$1255,4,0)</f>
        <v>0</v>
      </c>
      <c r="AE5071">
        <f>+VLOOKUP(T5071,Tabla1[],5,0)</f>
        <v>0</v>
      </c>
      <c r="AF5071">
        <f t="shared" si="79"/>
        <v>3</v>
      </c>
    </row>
    <row r="5072" spans="1:32" x14ac:dyDescent="0.25">
      <c r="A5072">
        <v>101620</v>
      </c>
      <c r="B5072" t="s">
        <v>9847</v>
      </c>
      <c r="C5072" t="s">
        <v>75</v>
      </c>
      <c r="D5072">
        <v>0</v>
      </c>
      <c r="F5072" t="s">
        <v>268</v>
      </c>
      <c r="G5072" t="s">
        <v>310</v>
      </c>
      <c r="H5072" t="s">
        <v>9848</v>
      </c>
      <c r="I5072" t="s">
        <v>37</v>
      </c>
      <c r="J5072" t="s">
        <v>9849</v>
      </c>
      <c r="K5072" t="s">
        <v>9850</v>
      </c>
      <c r="L5072" t="s">
        <v>9851</v>
      </c>
      <c r="M5072" t="s">
        <v>98</v>
      </c>
      <c r="N5072" t="s">
        <v>98</v>
      </c>
      <c r="O5072" t="s">
        <v>760</v>
      </c>
      <c r="P5072" t="s">
        <v>7466</v>
      </c>
      <c r="Q5072" t="s">
        <v>8428</v>
      </c>
      <c r="R5072" t="s">
        <v>127</v>
      </c>
      <c r="S5072" t="s">
        <v>108</v>
      </c>
      <c r="T5072" t="s">
        <v>388</v>
      </c>
      <c r="U5072" t="s">
        <v>389</v>
      </c>
      <c r="X5072">
        <v>20</v>
      </c>
      <c r="Y5072">
        <v>0</v>
      </c>
      <c r="Z5072">
        <v>0</v>
      </c>
      <c r="AA5072">
        <v>0</v>
      </c>
      <c r="AB5072">
        <v>1170000</v>
      </c>
      <c r="AC5072" t="s">
        <v>47</v>
      </c>
      <c r="AD5072">
        <f>+VLOOKUP(T5072,items!$A$2:$D$1255,4,0)</f>
        <v>0</v>
      </c>
      <c r="AE5072">
        <f>+VLOOKUP(T5072,Tabla1[],5,0)</f>
        <v>0</v>
      </c>
      <c r="AF5072">
        <f t="shared" si="79"/>
        <v>3</v>
      </c>
    </row>
    <row r="5073" spans="1:32" x14ac:dyDescent="0.25">
      <c r="A5073">
        <v>101620</v>
      </c>
      <c r="B5073" t="s">
        <v>9847</v>
      </c>
      <c r="C5073" t="s">
        <v>75</v>
      </c>
      <c r="D5073">
        <v>0</v>
      </c>
      <c r="F5073" t="s">
        <v>268</v>
      </c>
      <c r="G5073" t="s">
        <v>310</v>
      </c>
      <c r="H5073" t="s">
        <v>9848</v>
      </c>
      <c r="I5073" t="s">
        <v>37</v>
      </c>
      <c r="J5073" t="s">
        <v>9849</v>
      </c>
      <c r="K5073" t="s">
        <v>9850</v>
      </c>
      <c r="L5073" t="s">
        <v>9851</v>
      </c>
      <c r="M5073" t="s">
        <v>98</v>
      </c>
      <c r="N5073" t="s">
        <v>98</v>
      </c>
      <c r="O5073" t="s">
        <v>760</v>
      </c>
      <c r="P5073" t="s">
        <v>7466</v>
      </c>
      <c r="Q5073" t="s">
        <v>8428</v>
      </c>
      <c r="R5073" t="s">
        <v>127</v>
      </c>
      <c r="S5073" t="s">
        <v>108</v>
      </c>
      <c r="T5073" t="s">
        <v>1536</v>
      </c>
      <c r="U5073" t="s">
        <v>1537</v>
      </c>
      <c r="X5073">
        <v>1</v>
      </c>
      <c r="Y5073">
        <v>0</v>
      </c>
      <c r="Z5073">
        <v>0</v>
      </c>
      <c r="AA5073">
        <v>0</v>
      </c>
      <c r="AB5073">
        <v>957150</v>
      </c>
      <c r="AC5073" t="s">
        <v>47</v>
      </c>
      <c r="AD5073">
        <f>+VLOOKUP(T5073,items!$A$2:$D$1255,4,0)</f>
        <v>0</v>
      </c>
      <c r="AE5073">
        <f>+VLOOKUP(T5073,Tabla1[],5,0)</f>
        <v>0</v>
      </c>
      <c r="AF5073">
        <f t="shared" si="79"/>
        <v>3</v>
      </c>
    </row>
    <row r="5074" spans="1:32" x14ac:dyDescent="0.25">
      <c r="A5074">
        <v>101620</v>
      </c>
      <c r="B5074" t="s">
        <v>9847</v>
      </c>
      <c r="C5074" t="s">
        <v>75</v>
      </c>
      <c r="D5074">
        <v>0</v>
      </c>
      <c r="F5074" t="s">
        <v>268</v>
      </c>
      <c r="G5074" t="s">
        <v>310</v>
      </c>
      <c r="H5074" t="s">
        <v>9848</v>
      </c>
      <c r="I5074" t="s">
        <v>37</v>
      </c>
      <c r="J5074" t="s">
        <v>9849</v>
      </c>
      <c r="K5074" t="s">
        <v>9850</v>
      </c>
      <c r="L5074" t="s">
        <v>9851</v>
      </c>
      <c r="M5074" t="s">
        <v>98</v>
      </c>
      <c r="N5074" t="s">
        <v>98</v>
      </c>
      <c r="O5074" t="s">
        <v>760</v>
      </c>
      <c r="P5074" t="s">
        <v>7466</v>
      </c>
      <c r="Q5074" t="s">
        <v>8428</v>
      </c>
      <c r="R5074" t="s">
        <v>127</v>
      </c>
      <c r="S5074" t="s">
        <v>108</v>
      </c>
      <c r="T5074" t="s">
        <v>1855</v>
      </c>
      <c r="U5074" t="s">
        <v>1856</v>
      </c>
      <c r="X5074">
        <v>2</v>
      </c>
      <c r="Y5074">
        <v>0</v>
      </c>
      <c r="Z5074">
        <v>0</v>
      </c>
      <c r="AA5074">
        <v>0</v>
      </c>
      <c r="AB5074">
        <v>25200</v>
      </c>
      <c r="AC5074" t="s">
        <v>47</v>
      </c>
      <c r="AD5074">
        <f>+VLOOKUP(T5074,items!$A$2:$D$1255,4,0)</f>
        <v>0</v>
      </c>
      <c r="AE5074">
        <f>+VLOOKUP(T5074,Tabla1[],5,0)</f>
        <v>0</v>
      </c>
      <c r="AF5074">
        <f t="shared" si="79"/>
        <v>3</v>
      </c>
    </row>
    <row r="5075" spans="1:32" x14ac:dyDescent="0.25">
      <c r="A5075">
        <v>101620</v>
      </c>
      <c r="B5075" t="s">
        <v>9847</v>
      </c>
      <c r="C5075" t="s">
        <v>75</v>
      </c>
      <c r="D5075">
        <v>0</v>
      </c>
      <c r="F5075" t="s">
        <v>268</v>
      </c>
      <c r="G5075" t="s">
        <v>310</v>
      </c>
      <c r="H5075" t="s">
        <v>9848</v>
      </c>
      <c r="I5075" t="s">
        <v>37</v>
      </c>
      <c r="J5075" t="s">
        <v>9849</v>
      </c>
      <c r="K5075" t="s">
        <v>9850</v>
      </c>
      <c r="L5075" t="s">
        <v>9851</v>
      </c>
      <c r="M5075" t="s">
        <v>98</v>
      </c>
      <c r="N5075" t="s">
        <v>98</v>
      </c>
      <c r="O5075" t="s">
        <v>760</v>
      </c>
      <c r="P5075" t="s">
        <v>7466</v>
      </c>
      <c r="Q5075" t="s">
        <v>8428</v>
      </c>
      <c r="R5075" t="s">
        <v>127</v>
      </c>
      <c r="S5075" t="s">
        <v>108</v>
      </c>
      <c r="T5075" t="s">
        <v>4729</v>
      </c>
      <c r="U5075" t="s">
        <v>4730</v>
      </c>
      <c r="X5075">
        <v>2</v>
      </c>
      <c r="Y5075">
        <v>0</v>
      </c>
      <c r="Z5075">
        <v>0</v>
      </c>
      <c r="AA5075">
        <v>0</v>
      </c>
      <c r="AB5075">
        <v>47880</v>
      </c>
      <c r="AC5075" t="s">
        <v>47</v>
      </c>
      <c r="AD5075">
        <f>+VLOOKUP(T5075,items!$A$2:$D$1255,4,0)</f>
        <v>0</v>
      </c>
      <c r="AE5075">
        <f>+VLOOKUP(T5075,Tabla1[],5,0)</f>
        <v>0</v>
      </c>
      <c r="AF5075">
        <f t="shared" si="79"/>
        <v>3</v>
      </c>
    </row>
    <row r="5076" spans="1:32" x14ac:dyDescent="0.25">
      <c r="A5076">
        <v>101620</v>
      </c>
      <c r="B5076" t="s">
        <v>9847</v>
      </c>
      <c r="C5076" t="s">
        <v>75</v>
      </c>
      <c r="D5076">
        <v>0</v>
      </c>
      <c r="F5076" t="s">
        <v>268</v>
      </c>
      <c r="G5076" t="s">
        <v>310</v>
      </c>
      <c r="H5076" t="s">
        <v>9848</v>
      </c>
      <c r="I5076" t="s">
        <v>37</v>
      </c>
      <c r="J5076" t="s">
        <v>9849</v>
      </c>
      <c r="K5076" t="s">
        <v>9850</v>
      </c>
      <c r="L5076" t="s">
        <v>9851</v>
      </c>
      <c r="M5076" t="s">
        <v>98</v>
      </c>
      <c r="N5076" t="s">
        <v>98</v>
      </c>
      <c r="O5076" t="s">
        <v>760</v>
      </c>
      <c r="P5076" t="s">
        <v>7466</v>
      </c>
      <c r="Q5076" t="s">
        <v>8428</v>
      </c>
      <c r="R5076" t="s">
        <v>127</v>
      </c>
      <c r="S5076" t="s">
        <v>108</v>
      </c>
      <c r="T5076" t="s">
        <v>5950</v>
      </c>
      <c r="U5076" t="s">
        <v>5951</v>
      </c>
      <c r="X5076">
        <v>1</v>
      </c>
      <c r="Y5076">
        <v>4000</v>
      </c>
      <c r="Z5076">
        <v>0</v>
      </c>
      <c r="AA5076">
        <v>4500</v>
      </c>
      <c r="AB5076">
        <v>632000</v>
      </c>
      <c r="AC5076" t="s">
        <v>47</v>
      </c>
      <c r="AD5076">
        <f>+VLOOKUP(T5076,items!$A$2:$D$1255,4,0)</f>
        <v>0</v>
      </c>
      <c r="AE5076">
        <f>+VLOOKUP(T5076,Tabla1[],5,0)</f>
        <v>0</v>
      </c>
      <c r="AF5076">
        <f t="shared" si="79"/>
        <v>3</v>
      </c>
    </row>
    <row r="5077" spans="1:32" x14ac:dyDescent="0.25">
      <c r="A5077">
        <v>101620</v>
      </c>
      <c r="B5077" t="s">
        <v>9847</v>
      </c>
      <c r="C5077" t="s">
        <v>75</v>
      </c>
      <c r="D5077">
        <v>0</v>
      </c>
      <c r="F5077" t="s">
        <v>268</v>
      </c>
      <c r="G5077" t="s">
        <v>310</v>
      </c>
      <c r="H5077" t="s">
        <v>9848</v>
      </c>
      <c r="I5077" t="s">
        <v>37</v>
      </c>
      <c r="J5077" t="s">
        <v>9849</v>
      </c>
      <c r="K5077" t="s">
        <v>9850</v>
      </c>
      <c r="L5077" t="s">
        <v>9851</v>
      </c>
      <c r="M5077" t="s">
        <v>98</v>
      </c>
      <c r="N5077" t="s">
        <v>98</v>
      </c>
      <c r="O5077" t="s">
        <v>760</v>
      </c>
      <c r="P5077" t="s">
        <v>7466</v>
      </c>
      <c r="Q5077" t="s">
        <v>8428</v>
      </c>
      <c r="R5077" t="s">
        <v>127</v>
      </c>
      <c r="S5077" t="s">
        <v>108</v>
      </c>
      <c r="T5077" t="s">
        <v>94</v>
      </c>
      <c r="U5077" t="s">
        <v>95</v>
      </c>
      <c r="X5077">
        <v>1</v>
      </c>
      <c r="Y5077">
        <v>0</v>
      </c>
      <c r="Z5077">
        <v>0</v>
      </c>
      <c r="AA5077">
        <v>0</v>
      </c>
      <c r="AB5077">
        <v>360000</v>
      </c>
      <c r="AC5077" t="s">
        <v>47</v>
      </c>
      <c r="AD5077" t="e">
        <f>+VLOOKUP(T5077,items!$A$2:$D$1255,4,0)</f>
        <v>#N/A</v>
      </c>
      <c r="AE5077" t="e">
        <f>+VLOOKUP(T5077,Tabla1[],5,0)</f>
        <v>#N/A</v>
      </c>
      <c r="AF5077">
        <f t="shared" si="79"/>
        <v>3</v>
      </c>
    </row>
    <row r="5078" spans="1:32" x14ac:dyDescent="0.25">
      <c r="A5078">
        <v>101620</v>
      </c>
      <c r="B5078" t="s">
        <v>9847</v>
      </c>
      <c r="C5078" t="s">
        <v>75</v>
      </c>
      <c r="D5078">
        <v>0</v>
      </c>
      <c r="F5078" t="s">
        <v>268</v>
      </c>
      <c r="G5078" t="s">
        <v>310</v>
      </c>
      <c r="H5078" t="s">
        <v>9848</v>
      </c>
      <c r="I5078" t="s">
        <v>37</v>
      </c>
      <c r="J5078" t="s">
        <v>9849</v>
      </c>
      <c r="K5078" t="s">
        <v>9850</v>
      </c>
      <c r="L5078" t="s">
        <v>9851</v>
      </c>
      <c r="M5078" t="s">
        <v>98</v>
      </c>
      <c r="N5078" t="s">
        <v>98</v>
      </c>
      <c r="O5078" t="s">
        <v>760</v>
      </c>
      <c r="P5078" t="s">
        <v>7466</v>
      </c>
      <c r="Q5078" t="s">
        <v>8428</v>
      </c>
      <c r="R5078" t="s">
        <v>127</v>
      </c>
      <c r="S5078" t="s">
        <v>108</v>
      </c>
      <c r="T5078" t="s">
        <v>392</v>
      </c>
      <c r="U5078" t="s">
        <v>393</v>
      </c>
      <c r="X5078">
        <v>2</v>
      </c>
      <c r="Y5078">
        <v>0</v>
      </c>
      <c r="Z5078">
        <v>0</v>
      </c>
      <c r="AA5078">
        <v>0</v>
      </c>
      <c r="AB5078">
        <v>100000</v>
      </c>
      <c r="AC5078" t="s">
        <v>47</v>
      </c>
      <c r="AD5078" t="e">
        <f>+VLOOKUP(T5078,items!$A$2:$D$1255,4,0)</f>
        <v>#N/A</v>
      </c>
      <c r="AE5078" t="e">
        <f>+VLOOKUP(T5078,Tabla1[],5,0)</f>
        <v>#N/A</v>
      </c>
      <c r="AF5078">
        <f t="shared" si="79"/>
        <v>3</v>
      </c>
    </row>
    <row r="5079" spans="1:32" x14ac:dyDescent="0.25">
      <c r="A5079">
        <v>101625</v>
      </c>
      <c r="B5079" t="s">
        <v>1003</v>
      </c>
      <c r="C5079" t="s">
        <v>33</v>
      </c>
      <c r="D5079">
        <v>0</v>
      </c>
      <c r="F5079" t="s">
        <v>2802</v>
      </c>
      <c r="G5079" t="s">
        <v>2802</v>
      </c>
      <c r="H5079" t="s">
        <v>9852</v>
      </c>
      <c r="I5079" t="s">
        <v>9853</v>
      </c>
      <c r="J5079" t="s">
        <v>37</v>
      </c>
      <c r="K5079" t="s">
        <v>37</v>
      </c>
      <c r="L5079" t="s">
        <v>37</v>
      </c>
      <c r="M5079" t="s">
        <v>309</v>
      </c>
      <c r="N5079" t="s">
        <v>106</v>
      </c>
      <c r="O5079" t="s">
        <v>5512</v>
      </c>
      <c r="P5079" t="s">
        <v>9854</v>
      </c>
      <c r="Q5079" t="s">
        <v>9854</v>
      </c>
      <c r="R5079" t="s">
        <v>3550</v>
      </c>
      <c r="S5079" t="s">
        <v>128</v>
      </c>
      <c r="T5079" t="s">
        <v>9855</v>
      </c>
      <c r="U5079" t="s">
        <v>9856</v>
      </c>
      <c r="X5079">
        <v>1</v>
      </c>
      <c r="Y5079">
        <v>0</v>
      </c>
      <c r="Z5079">
        <v>0</v>
      </c>
      <c r="AA5079">
        <v>0</v>
      </c>
      <c r="AB5079">
        <v>0</v>
      </c>
      <c r="AC5079" t="s">
        <v>3553</v>
      </c>
      <c r="AD5079" t="str">
        <f>+VLOOKUP(T5079,items!$A$2:$D$1255,4,0)</f>
        <v>COJINES</v>
      </c>
      <c r="AE5079">
        <f>+VLOOKUP(T5079,Tabla1[],5,0)</f>
        <v>0</v>
      </c>
      <c r="AF5079">
        <f t="shared" si="79"/>
        <v>4</v>
      </c>
    </row>
    <row r="5080" spans="1:32" x14ac:dyDescent="0.25">
      <c r="A5080">
        <v>101625</v>
      </c>
      <c r="B5080" t="s">
        <v>1003</v>
      </c>
      <c r="C5080" t="s">
        <v>33</v>
      </c>
      <c r="D5080">
        <v>0</v>
      </c>
      <c r="F5080" t="s">
        <v>2802</v>
      </c>
      <c r="G5080" t="s">
        <v>2802</v>
      </c>
      <c r="H5080" t="s">
        <v>9852</v>
      </c>
      <c r="I5080" t="s">
        <v>9853</v>
      </c>
      <c r="J5080" t="s">
        <v>37</v>
      </c>
      <c r="K5080" t="s">
        <v>37</v>
      </c>
      <c r="L5080" t="s">
        <v>37</v>
      </c>
      <c r="M5080" t="s">
        <v>309</v>
      </c>
      <c r="N5080" t="s">
        <v>106</v>
      </c>
      <c r="O5080" t="s">
        <v>5512</v>
      </c>
      <c r="P5080" t="s">
        <v>9854</v>
      </c>
      <c r="Q5080" t="s">
        <v>9854</v>
      </c>
      <c r="R5080" t="s">
        <v>3550</v>
      </c>
      <c r="S5080" t="s">
        <v>128</v>
      </c>
      <c r="T5080" t="s">
        <v>9857</v>
      </c>
      <c r="U5080" t="s">
        <v>9858</v>
      </c>
      <c r="X5080">
        <v>1</v>
      </c>
      <c r="Y5080">
        <v>0</v>
      </c>
      <c r="Z5080">
        <v>0</v>
      </c>
      <c r="AA5080">
        <v>0</v>
      </c>
      <c r="AB5080">
        <v>0</v>
      </c>
      <c r="AC5080" t="s">
        <v>3553</v>
      </c>
      <c r="AD5080" t="str">
        <f>+VLOOKUP(T5080,items!$A$2:$D$1255,4,0)</f>
        <v>COJINES</v>
      </c>
      <c r="AE5080">
        <f>+VLOOKUP(T5080,Tabla1[],5,0)</f>
        <v>0</v>
      </c>
      <c r="AF5080">
        <f t="shared" si="79"/>
        <v>4</v>
      </c>
    </row>
    <row r="5081" spans="1:32" x14ac:dyDescent="0.25">
      <c r="A5081">
        <v>101625</v>
      </c>
      <c r="B5081" t="s">
        <v>1003</v>
      </c>
      <c r="C5081" t="s">
        <v>33</v>
      </c>
      <c r="D5081">
        <v>0</v>
      </c>
      <c r="F5081" t="s">
        <v>2802</v>
      </c>
      <c r="G5081" t="s">
        <v>2802</v>
      </c>
      <c r="H5081" t="s">
        <v>9852</v>
      </c>
      <c r="I5081" t="s">
        <v>9853</v>
      </c>
      <c r="J5081" t="s">
        <v>37</v>
      </c>
      <c r="K5081" t="s">
        <v>37</v>
      </c>
      <c r="L5081" t="s">
        <v>37</v>
      </c>
      <c r="M5081" t="s">
        <v>309</v>
      </c>
      <c r="N5081" t="s">
        <v>106</v>
      </c>
      <c r="O5081" t="s">
        <v>5512</v>
      </c>
      <c r="P5081" t="s">
        <v>9854</v>
      </c>
      <c r="Q5081" t="s">
        <v>9854</v>
      </c>
      <c r="R5081" t="s">
        <v>3550</v>
      </c>
      <c r="S5081" t="s">
        <v>128</v>
      </c>
      <c r="T5081" t="s">
        <v>9859</v>
      </c>
      <c r="U5081" t="s">
        <v>9860</v>
      </c>
      <c r="X5081">
        <v>1</v>
      </c>
      <c r="Y5081">
        <v>0</v>
      </c>
      <c r="Z5081">
        <v>0</v>
      </c>
      <c r="AA5081">
        <v>0</v>
      </c>
      <c r="AB5081">
        <v>0</v>
      </c>
      <c r="AC5081" t="s">
        <v>3553</v>
      </c>
      <c r="AD5081" t="str">
        <f>+VLOOKUP(T5081,items!$A$2:$D$1255,4,0)</f>
        <v>COJINES</v>
      </c>
      <c r="AE5081">
        <f>+VLOOKUP(T5081,Tabla1[],5,0)</f>
        <v>0</v>
      </c>
      <c r="AF5081">
        <f t="shared" si="79"/>
        <v>4</v>
      </c>
    </row>
    <row r="5082" spans="1:32" x14ac:dyDescent="0.25">
      <c r="A5082">
        <v>101628</v>
      </c>
      <c r="B5082" t="s">
        <v>9861</v>
      </c>
      <c r="C5082" t="s">
        <v>33</v>
      </c>
      <c r="D5082">
        <v>0</v>
      </c>
      <c r="F5082" t="s">
        <v>2802</v>
      </c>
      <c r="G5082" t="s">
        <v>269</v>
      </c>
      <c r="H5082" t="s">
        <v>9862</v>
      </c>
      <c r="I5082" t="s">
        <v>37</v>
      </c>
      <c r="J5082" t="s">
        <v>9863</v>
      </c>
      <c r="K5082" t="s">
        <v>9864</v>
      </c>
      <c r="L5082" t="s">
        <v>9865</v>
      </c>
      <c r="M5082" t="s">
        <v>83</v>
      </c>
      <c r="N5082" t="s">
        <v>83</v>
      </c>
      <c r="O5082" t="s">
        <v>271</v>
      </c>
      <c r="P5082" t="s">
        <v>761</v>
      </c>
      <c r="Q5082" t="s">
        <v>7899</v>
      </c>
      <c r="R5082" t="s">
        <v>127</v>
      </c>
      <c r="S5082" t="s">
        <v>64</v>
      </c>
      <c r="T5082" t="s">
        <v>684</v>
      </c>
      <c r="U5082" t="s">
        <v>685</v>
      </c>
      <c r="W5082" t="s">
        <v>211</v>
      </c>
      <c r="X5082">
        <v>1</v>
      </c>
      <c r="Y5082">
        <v>0</v>
      </c>
      <c r="Z5082">
        <v>0</v>
      </c>
      <c r="AA5082">
        <v>0</v>
      </c>
      <c r="AB5082">
        <v>650504</v>
      </c>
      <c r="AC5082" t="s">
        <v>47</v>
      </c>
      <c r="AD5082">
        <f>+VLOOKUP(T5082,items!$A$2:$D$1255,4,0)</f>
        <v>0</v>
      </c>
      <c r="AE5082">
        <f>+VLOOKUP(T5082,Tabla1[],5,0)</f>
        <v>0</v>
      </c>
      <c r="AF5082">
        <f t="shared" si="79"/>
        <v>3</v>
      </c>
    </row>
    <row r="5083" spans="1:32" x14ac:dyDescent="0.25">
      <c r="A5083">
        <v>101628</v>
      </c>
      <c r="B5083" t="s">
        <v>9861</v>
      </c>
      <c r="C5083" t="s">
        <v>33</v>
      </c>
      <c r="D5083">
        <v>0</v>
      </c>
      <c r="F5083" t="s">
        <v>2802</v>
      </c>
      <c r="G5083" t="s">
        <v>269</v>
      </c>
      <c r="H5083" t="s">
        <v>9862</v>
      </c>
      <c r="I5083" t="s">
        <v>37</v>
      </c>
      <c r="J5083" t="s">
        <v>9863</v>
      </c>
      <c r="K5083" t="s">
        <v>9864</v>
      </c>
      <c r="L5083" t="s">
        <v>9865</v>
      </c>
      <c r="M5083" t="s">
        <v>83</v>
      </c>
      <c r="N5083" t="s">
        <v>83</v>
      </c>
      <c r="O5083" t="s">
        <v>271</v>
      </c>
      <c r="P5083" t="s">
        <v>761</v>
      </c>
      <c r="Q5083" t="s">
        <v>7899</v>
      </c>
      <c r="R5083" t="s">
        <v>127</v>
      </c>
      <c r="S5083" t="s">
        <v>64</v>
      </c>
      <c r="T5083" t="s">
        <v>1062</v>
      </c>
      <c r="U5083" t="s">
        <v>6030</v>
      </c>
      <c r="V5083" t="s">
        <v>828</v>
      </c>
      <c r="X5083">
        <v>1</v>
      </c>
      <c r="Y5083">
        <v>0</v>
      </c>
      <c r="Z5083">
        <v>0</v>
      </c>
      <c r="AA5083">
        <v>0</v>
      </c>
      <c r="AB5083">
        <v>1410588</v>
      </c>
      <c r="AC5083" t="s">
        <v>47</v>
      </c>
      <c r="AD5083">
        <f>+VLOOKUP(T5083,items!$A$2:$D$1255,4,0)</f>
        <v>0</v>
      </c>
      <c r="AE5083">
        <f>+VLOOKUP(T5083,Tabla1[],5,0)</f>
        <v>0</v>
      </c>
      <c r="AF5083">
        <f t="shared" si="79"/>
        <v>3</v>
      </c>
    </row>
    <row r="5084" spans="1:32" x14ac:dyDescent="0.25">
      <c r="A5084">
        <v>101628</v>
      </c>
      <c r="B5084" t="s">
        <v>9861</v>
      </c>
      <c r="C5084" t="s">
        <v>33</v>
      </c>
      <c r="D5084">
        <v>0</v>
      </c>
      <c r="F5084" t="s">
        <v>2802</v>
      </c>
      <c r="G5084" t="s">
        <v>269</v>
      </c>
      <c r="H5084" t="s">
        <v>9862</v>
      </c>
      <c r="I5084" t="s">
        <v>37</v>
      </c>
      <c r="J5084" t="s">
        <v>9863</v>
      </c>
      <c r="K5084" t="s">
        <v>9864</v>
      </c>
      <c r="L5084" t="s">
        <v>9865</v>
      </c>
      <c r="M5084" t="s">
        <v>83</v>
      </c>
      <c r="N5084" t="s">
        <v>83</v>
      </c>
      <c r="O5084" t="s">
        <v>271</v>
      </c>
      <c r="P5084" t="s">
        <v>761</v>
      </c>
      <c r="Q5084" t="s">
        <v>7899</v>
      </c>
      <c r="R5084" t="s">
        <v>127</v>
      </c>
      <c r="S5084" t="s">
        <v>64</v>
      </c>
      <c r="T5084" t="s">
        <v>691</v>
      </c>
      <c r="U5084" t="s">
        <v>692</v>
      </c>
      <c r="X5084">
        <v>1</v>
      </c>
      <c r="Y5084">
        <v>0</v>
      </c>
      <c r="Z5084">
        <v>0</v>
      </c>
      <c r="AA5084">
        <v>0</v>
      </c>
      <c r="AB5084">
        <v>80000</v>
      </c>
      <c r="AC5084" t="s">
        <v>47</v>
      </c>
      <c r="AD5084" t="e">
        <f>+VLOOKUP(T5084,items!$A$2:$D$1255,4,0)</f>
        <v>#N/A</v>
      </c>
      <c r="AE5084" t="e">
        <f>+VLOOKUP(T5084,Tabla1[],5,0)</f>
        <v>#N/A</v>
      </c>
      <c r="AF5084">
        <f t="shared" si="79"/>
        <v>3</v>
      </c>
    </row>
    <row r="5085" spans="1:32" x14ac:dyDescent="0.25">
      <c r="A5085">
        <v>101634</v>
      </c>
      <c r="B5085" t="s">
        <v>9866</v>
      </c>
      <c r="C5085" t="s">
        <v>75</v>
      </c>
      <c r="D5085">
        <v>0</v>
      </c>
      <c r="F5085" t="s">
        <v>2802</v>
      </c>
      <c r="G5085" t="s">
        <v>77</v>
      </c>
      <c r="H5085" t="s">
        <v>9867</v>
      </c>
      <c r="I5085" t="s">
        <v>9868</v>
      </c>
      <c r="J5085" t="s">
        <v>9869</v>
      </c>
      <c r="K5085" t="s">
        <v>9870</v>
      </c>
      <c r="L5085" t="s">
        <v>9871</v>
      </c>
      <c r="M5085" t="s">
        <v>310</v>
      </c>
      <c r="N5085" t="s">
        <v>7483</v>
      </c>
      <c r="O5085" t="s">
        <v>8373</v>
      </c>
      <c r="P5085" t="s">
        <v>7005</v>
      </c>
      <c r="Q5085" t="s">
        <v>7006</v>
      </c>
      <c r="R5085" t="s">
        <v>63</v>
      </c>
      <c r="S5085" t="s">
        <v>108</v>
      </c>
      <c r="T5085" t="s">
        <v>429</v>
      </c>
      <c r="U5085" t="s">
        <v>430</v>
      </c>
      <c r="X5085">
        <v>1</v>
      </c>
      <c r="Y5085">
        <v>0</v>
      </c>
      <c r="Z5085">
        <v>0</v>
      </c>
      <c r="AA5085">
        <v>0</v>
      </c>
      <c r="AB5085">
        <v>183852</v>
      </c>
      <c r="AC5085" t="s">
        <v>47</v>
      </c>
      <c r="AD5085">
        <f>+VLOOKUP(T5085,items!$A$2:$D$1255,4,0)</f>
        <v>0</v>
      </c>
      <c r="AE5085">
        <f>+VLOOKUP(T5085,Tabla1[],5,0)</f>
        <v>0</v>
      </c>
      <c r="AF5085">
        <f t="shared" si="79"/>
        <v>3</v>
      </c>
    </row>
    <row r="5086" spans="1:32" x14ac:dyDescent="0.25">
      <c r="A5086">
        <v>101634</v>
      </c>
      <c r="B5086" t="s">
        <v>9866</v>
      </c>
      <c r="C5086" t="s">
        <v>75</v>
      </c>
      <c r="D5086">
        <v>0</v>
      </c>
      <c r="F5086" t="s">
        <v>2802</v>
      </c>
      <c r="G5086" t="s">
        <v>77</v>
      </c>
      <c r="H5086" t="s">
        <v>9867</v>
      </c>
      <c r="I5086" t="s">
        <v>9868</v>
      </c>
      <c r="J5086" t="s">
        <v>9869</v>
      </c>
      <c r="K5086" t="s">
        <v>9870</v>
      </c>
      <c r="L5086" t="s">
        <v>9871</v>
      </c>
      <c r="M5086" t="s">
        <v>310</v>
      </c>
      <c r="N5086" t="s">
        <v>7483</v>
      </c>
      <c r="O5086" t="s">
        <v>8373</v>
      </c>
      <c r="P5086" t="s">
        <v>7005</v>
      </c>
      <c r="Q5086" t="s">
        <v>7006</v>
      </c>
      <c r="R5086" t="s">
        <v>63</v>
      </c>
      <c r="S5086" t="s">
        <v>108</v>
      </c>
      <c r="T5086" t="s">
        <v>3534</v>
      </c>
      <c r="U5086" t="s">
        <v>3535</v>
      </c>
      <c r="V5086" t="s">
        <v>529</v>
      </c>
      <c r="W5086" t="s">
        <v>93</v>
      </c>
      <c r="X5086">
        <v>1</v>
      </c>
      <c r="Y5086">
        <v>2700</v>
      </c>
      <c r="Z5086">
        <v>2935</v>
      </c>
      <c r="AA5086">
        <v>0</v>
      </c>
      <c r="AB5086">
        <v>5985551</v>
      </c>
      <c r="AC5086" t="s">
        <v>47</v>
      </c>
      <c r="AD5086" t="str">
        <f>+VLOOKUP(T5086,items!$A$2:$D$1255,4,0)</f>
        <v>BANETA</v>
      </c>
      <c r="AE5086" t="str">
        <f>+VLOOKUP(T5086,Tabla1[],5,0)</f>
        <v>GUILLOTINA</v>
      </c>
      <c r="AF5086">
        <f t="shared" si="79"/>
        <v>3</v>
      </c>
    </row>
    <row r="5087" spans="1:32" x14ac:dyDescent="0.25">
      <c r="A5087">
        <v>101634</v>
      </c>
      <c r="B5087" t="s">
        <v>9866</v>
      </c>
      <c r="C5087" t="s">
        <v>75</v>
      </c>
      <c r="D5087">
        <v>0</v>
      </c>
      <c r="F5087" t="s">
        <v>2802</v>
      </c>
      <c r="G5087" t="s">
        <v>77</v>
      </c>
      <c r="H5087" t="s">
        <v>9867</v>
      </c>
      <c r="I5087" t="s">
        <v>9868</v>
      </c>
      <c r="J5087" t="s">
        <v>9869</v>
      </c>
      <c r="K5087" t="s">
        <v>9870</v>
      </c>
      <c r="L5087" t="s">
        <v>9871</v>
      </c>
      <c r="M5087" t="s">
        <v>310</v>
      </c>
      <c r="N5087" t="s">
        <v>7483</v>
      </c>
      <c r="O5087" t="s">
        <v>8373</v>
      </c>
      <c r="P5087" t="s">
        <v>7005</v>
      </c>
      <c r="Q5087" t="s">
        <v>7006</v>
      </c>
      <c r="R5087" t="s">
        <v>63</v>
      </c>
      <c r="S5087" t="s">
        <v>108</v>
      </c>
      <c r="T5087" t="s">
        <v>94</v>
      </c>
      <c r="U5087" t="s">
        <v>95</v>
      </c>
      <c r="X5087">
        <v>1</v>
      </c>
      <c r="Y5087">
        <v>0</v>
      </c>
      <c r="Z5087">
        <v>0</v>
      </c>
      <c r="AA5087">
        <v>0</v>
      </c>
      <c r="AB5087">
        <v>200000</v>
      </c>
      <c r="AC5087" t="s">
        <v>47</v>
      </c>
      <c r="AD5087" t="e">
        <f>+VLOOKUP(T5087,items!$A$2:$D$1255,4,0)</f>
        <v>#N/A</v>
      </c>
      <c r="AE5087" t="e">
        <f>+VLOOKUP(T5087,Tabla1[],5,0)</f>
        <v>#N/A</v>
      </c>
      <c r="AF5087">
        <f t="shared" si="79"/>
        <v>3</v>
      </c>
    </row>
    <row r="5088" spans="1:32" x14ac:dyDescent="0.25">
      <c r="A5088">
        <v>101634</v>
      </c>
      <c r="B5088" t="s">
        <v>9866</v>
      </c>
      <c r="C5088" t="s">
        <v>75</v>
      </c>
      <c r="D5088">
        <v>0</v>
      </c>
      <c r="F5088" t="s">
        <v>2802</v>
      </c>
      <c r="G5088" t="s">
        <v>77</v>
      </c>
      <c r="H5088" t="s">
        <v>9867</v>
      </c>
      <c r="I5088" t="s">
        <v>9868</v>
      </c>
      <c r="J5088" t="s">
        <v>9869</v>
      </c>
      <c r="K5088" t="s">
        <v>9870</v>
      </c>
      <c r="L5088" t="s">
        <v>9871</v>
      </c>
      <c r="M5088" t="s">
        <v>310</v>
      </c>
      <c r="N5088" t="s">
        <v>7483</v>
      </c>
      <c r="O5088" t="s">
        <v>8373</v>
      </c>
      <c r="P5088" t="s">
        <v>7005</v>
      </c>
      <c r="Q5088" t="s">
        <v>7006</v>
      </c>
      <c r="R5088" t="s">
        <v>63</v>
      </c>
      <c r="S5088" t="s">
        <v>108</v>
      </c>
      <c r="T5088" t="s">
        <v>618</v>
      </c>
      <c r="U5088" t="s">
        <v>619</v>
      </c>
      <c r="X5088">
        <v>1</v>
      </c>
      <c r="Y5088">
        <v>0</v>
      </c>
      <c r="Z5088">
        <v>0</v>
      </c>
      <c r="AA5088">
        <v>0</v>
      </c>
      <c r="AB5088">
        <v>700000</v>
      </c>
      <c r="AC5088" t="s">
        <v>47</v>
      </c>
      <c r="AD5088">
        <f>+VLOOKUP(T5088,items!$A$2:$D$1255,4,0)</f>
        <v>0</v>
      </c>
      <c r="AE5088">
        <f>+VLOOKUP(T5088,Tabla1[],5,0)</f>
        <v>0</v>
      </c>
      <c r="AF5088">
        <f t="shared" si="79"/>
        <v>3</v>
      </c>
    </row>
    <row r="5089" spans="1:32" x14ac:dyDescent="0.25">
      <c r="A5089">
        <v>101635</v>
      </c>
      <c r="B5089" t="s">
        <v>2714</v>
      </c>
      <c r="C5089" t="s">
        <v>75</v>
      </c>
      <c r="D5089">
        <v>0</v>
      </c>
      <c r="F5089" t="s">
        <v>2802</v>
      </c>
      <c r="G5089" t="s">
        <v>2802</v>
      </c>
      <c r="H5089" t="s">
        <v>9872</v>
      </c>
      <c r="I5089" t="s">
        <v>37</v>
      </c>
      <c r="J5089" t="s">
        <v>9873</v>
      </c>
      <c r="K5089" t="s">
        <v>9874</v>
      </c>
      <c r="L5089" t="s">
        <v>37</v>
      </c>
      <c r="M5089" t="s">
        <v>309</v>
      </c>
      <c r="N5089" t="s">
        <v>309</v>
      </c>
      <c r="O5089" t="s">
        <v>77</v>
      </c>
      <c r="P5089" t="s">
        <v>310</v>
      </c>
      <c r="Q5089" t="s">
        <v>310</v>
      </c>
      <c r="R5089" t="s">
        <v>127</v>
      </c>
      <c r="S5089" t="s">
        <v>164</v>
      </c>
      <c r="T5089" t="s">
        <v>1426</v>
      </c>
      <c r="U5089" t="s">
        <v>1427</v>
      </c>
      <c r="X5089">
        <v>5</v>
      </c>
      <c r="Y5089">
        <v>0</v>
      </c>
      <c r="Z5089">
        <v>0</v>
      </c>
      <c r="AA5089">
        <v>0</v>
      </c>
      <c r="AB5089">
        <v>263000</v>
      </c>
      <c r="AC5089" t="s">
        <v>47</v>
      </c>
      <c r="AD5089">
        <f>+VLOOKUP(T5089,items!$A$2:$D$1255,4,0)</f>
        <v>0</v>
      </c>
      <c r="AE5089">
        <f>+VLOOKUP(T5089,Tabla1[],5,0)</f>
        <v>0</v>
      </c>
      <c r="AF5089">
        <f t="shared" si="79"/>
        <v>2</v>
      </c>
    </row>
    <row r="5090" spans="1:32" x14ac:dyDescent="0.25">
      <c r="A5090">
        <v>101635</v>
      </c>
      <c r="B5090" t="s">
        <v>2714</v>
      </c>
      <c r="C5090" t="s">
        <v>75</v>
      </c>
      <c r="D5090">
        <v>0</v>
      </c>
      <c r="F5090" t="s">
        <v>2802</v>
      </c>
      <c r="G5090" t="s">
        <v>2802</v>
      </c>
      <c r="H5090" t="s">
        <v>9872</v>
      </c>
      <c r="I5090" t="s">
        <v>37</v>
      </c>
      <c r="J5090" t="s">
        <v>9873</v>
      </c>
      <c r="K5090" t="s">
        <v>9874</v>
      </c>
      <c r="L5090" t="s">
        <v>37</v>
      </c>
      <c r="M5090" t="s">
        <v>309</v>
      </c>
      <c r="N5090" t="s">
        <v>309</v>
      </c>
      <c r="O5090" t="s">
        <v>77</v>
      </c>
      <c r="P5090" t="s">
        <v>310</v>
      </c>
      <c r="Q5090" t="s">
        <v>310</v>
      </c>
      <c r="R5090" t="s">
        <v>127</v>
      </c>
      <c r="S5090" t="s">
        <v>164</v>
      </c>
      <c r="T5090" t="s">
        <v>2135</v>
      </c>
      <c r="U5090" t="s">
        <v>214</v>
      </c>
      <c r="X5090">
        <v>7</v>
      </c>
      <c r="Y5090">
        <v>0</v>
      </c>
      <c r="Z5090">
        <v>0</v>
      </c>
      <c r="AA5090">
        <v>0</v>
      </c>
      <c r="AB5090">
        <v>368200</v>
      </c>
      <c r="AC5090" t="s">
        <v>47</v>
      </c>
      <c r="AD5090">
        <f>+VLOOKUP(T5090,items!$A$2:$D$1255,4,0)</f>
        <v>0</v>
      </c>
      <c r="AE5090">
        <f>+VLOOKUP(T5090,Tabla1[],5,0)</f>
        <v>0</v>
      </c>
      <c r="AF5090">
        <f t="shared" si="79"/>
        <v>2</v>
      </c>
    </row>
    <row r="5091" spans="1:32" x14ac:dyDescent="0.25">
      <c r="A5091">
        <v>101650</v>
      </c>
      <c r="B5091" t="s">
        <v>9875</v>
      </c>
      <c r="C5091" t="s">
        <v>75</v>
      </c>
      <c r="D5091">
        <v>0</v>
      </c>
      <c r="F5091" t="s">
        <v>4415</v>
      </c>
      <c r="G5091" t="s">
        <v>8868</v>
      </c>
      <c r="H5091" t="s">
        <v>9876</v>
      </c>
      <c r="I5091" t="s">
        <v>9877</v>
      </c>
      <c r="J5091" t="s">
        <v>9878</v>
      </c>
      <c r="K5091" t="s">
        <v>9879</v>
      </c>
      <c r="L5091" t="s">
        <v>9880</v>
      </c>
      <c r="M5091" t="s">
        <v>7004</v>
      </c>
      <c r="N5091" t="s">
        <v>8601</v>
      </c>
      <c r="O5091" t="s">
        <v>7466</v>
      </c>
      <c r="P5091" t="s">
        <v>8428</v>
      </c>
      <c r="Q5091" t="s">
        <v>5649</v>
      </c>
      <c r="R5091" t="s">
        <v>127</v>
      </c>
      <c r="S5091" t="s">
        <v>108</v>
      </c>
      <c r="T5091" t="s">
        <v>1517</v>
      </c>
      <c r="U5091" t="s">
        <v>1518</v>
      </c>
      <c r="V5091" t="s">
        <v>688</v>
      </c>
      <c r="W5091" t="s">
        <v>111</v>
      </c>
      <c r="X5091">
        <v>1</v>
      </c>
      <c r="Y5091">
        <v>2700</v>
      </c>
      <c r="Z5091">
        <v>0</v>
      </c>
      <c r="AA5091">
        <v>900</v>
      </c>
      <c r="AB5091">
        <v>1758345</v>
      </c>
      <c r="AC5091" t="s">
        <v>47</v>
      </c>
      <c r="AD5091">
        <f>+VLOOKUP(T5091,items!$A$2:$D$1255,4,0)</f>
        <v>0</v>
      </c>
      <c r="AE5091">
        <f>+VLOOKUP(T5091,Tabla1[],5,0)</f>
        <v>0</v>
      </c>
      <c r="AF5091">
        <f t="shared" si="79"/>
        <v>3</v>
      </c>
    </row>
    <row r="5092" spans="1:32" x14ac:dyDescent="0.25">
      <c r="A5092">
        <v>101653</v>
      </c>
      <c r="B5092" t="s">
        <v>9881</v>
      </c>
      <c r="C5092" t="s">
        <v>75</v>
      </c>
      <c r="D5092">
        <v>0</v>
      </c>
      <c r="F5092" t="s">
        <v>2802</v>
      </c>
      <c r="G5092" t="s">
        <v>7086</v>
      </c>
      <c r="H5092" t="s">
        <v>9882</v>
      </c>
      <c r="I5092" t="s">
        <v>9883</v>
      </c>
      <c r="J5092" t="s">
        <v>9884</v>
      </c>
      <c r="K5092" t="s">
        <v>9885</v>
      </c>
      <c r="L5092" t="s">
        <v>9886</v>
      </c>
      <c r="M5092" t="s">
        <v>8689</v>
      </c>
      <c r="N5092" t="s">
        <v>9887</v>
      </c>
      <c r="O5092" t="s">
        <v>6473</v>
      </c>
      <c r="P5092" t="s">
        <v>763</v>
      </c>
      <c r="Q5092" t="s">
        <v>3800</v>
      </c>
      <c r="R5092" t="s">
        <v>127</v>
      </c>
      <c r="S5092" t="s">
        <v>108</v>
      </c>
      <c r="T5092" t="s">
        <v>429</v>
      </c>
      <c r="U5092" t="s">
        <v>430</v>
      </c>
      <c r="X5092">
        <v>1</v>
      </c>
      <c r="Y5092">
        <v>0</v>
      </c>
      <c r="Z5092">
        <v>0</v>
      </c>
      <c r="AA5092">
        <v>0</v>
      </c>
      <c r="AB5092">
        <v>183852</v>
      </c>
      <c r="AC5092" t="s">
        <v>47</v>
      </c>
      <c r="AD5092">
        <f>+VLOOKUP(T5092,items!$A$2:$D$1255,4,0)</f>
        <v>0</v>
      </c>
      <c r="AE5092">
        <f>+VLOOKUP(T5092,Tabla1[],5,0)</f>
        <v>0</v>
      </c>
      <c r="AF5092">
        <f t="shared" si="79"/>
        <v>4</v>
      </c>
    </row>
    <row r="5093" spans="1:32" x14ac:dyDescent="0.25">
      <c r="A5093">
        <v>101653</v>
      </c>
      <c r="B5093" t="s">
        <v>9881</v>
      </c>
      <c r="C5093" t="s">
        <v>75</v>
      </c>
      <c r="D5093">
        <v>0</v>
      </c>
      <c r="F5093" t="s">
        <v>2802</v>
      </c>
      <c r="G5093" t="s">
        <v>7086</v>
      </c>
      <c r="H5093" t="s">
        <v>9882</v>
      </c>
      <c r="I5093" t="s">
        <v>9883</v>
      </c>
      <c r="J5093" t="s">
        <v>9884</v>
      </c>
      <c r="K5093" t="s">
        <v>9885</v>
      </c>
      <c r="L5093" t="s">
        <v>9886</v>
      </c>
      <c r="M5093" t="s">
        <v>8689</v>
      </c>
      <c r="N5093" t="s">
        <v>9887</v>
      </c>
      <c r="O5093" t="s">
        <v>6473</v>
      </c>
      <c r="P5093" t="s">
        <v>763</v>
      </c>
      <c r="Q5093" t="s">
        <v>3800</v>
      </c>
      <c r="R5093" t="s">
        <v>127</v>
      </c>
      <c r="S5093" t="s">
        <v>108</v>
      </c>
      <c r="T5093" t="s">
        <v>2089</v>
      </c>
      <c r="U5093" t="s">
        <v>2090</v>
      </c>
      <c r="X5093">
        <v>1</v>
      </c>
      <c r="Y5093">
        <v>0</v>
      </c>
      <c r="Z5093">
        <v>0</v>
      </c>
      <c r="AA5093">
        <v>0</v>
      </c>
      <c r="AB5093">
        <v>561120</v>
      </c>
      <c r="AC5093" t="s">
        <v>47</v>
      </c>
      <c r="AD5093">
        <f>+VLOOKUP(T5093,items!$A$2:$D$1255,4,0)</f>
        <v>0</v>
      </c>
      <c r="AE5093">
        <f>+VLOOKUP(T5093,Tabla1[],5,0)</f>
        <v>0</v>
      </c>
      <c r="AF5093">
        <f t="shared" si="79"/>
        <v>4</v>
      </c>
    </row>
    <row r="5094" spans="1:32" x14ac:dyDescent="0.25">
      <c r="A5094">
        <v>101653</v>
      </c>
      <c r="B5094" t="s">
        <v>9881</v>
      </c>
      <c r="C5094" t="s">
        <v>75</v>
      </c>
      <c r="D5094">
        <v>0</v>
      </c>
      <c r="F5094" t="s">
        <v>2802</v>
      </c>
      <c r="G5094" t="s">
        <v>7086</v>
      </c>
      <c r="H5094" t="s">
        <v>9882</v>
      </c>
      <c r="I5094" t="s">
        <v>9883</v>
      </c>
      <c r="J5094" t="s">
        <v>9884</v>
      </c>
      <c r="K5094" t="s">
        <v>9885</v>
      </c>
      <c r="L5094" t="s">
        <v>9886</v>
      </c>
      <c r="M5094" t="s">
        <v>8689</v>
      </c>
      <c r="N5094" t="s">
        <v>9887</v>
      </c>
      <c r="O5094" t="s">
        <v>6473</v>
      </c>
      <c r="P5094" t="s">
        <v>763</v>
      </c>
      <c r="Q5094" t="s">
        <v>3800</v>
      </c>
      <c r="R5094" t="s">
        <v>127</v>
      </c>
      <c r="S5094" t="s">
        <v>108</v>
      </c>
      <c r="T5094" t="s">
        <v>717</v>
      </c>
      <c r="U5094" t="s">
        <v>718</v>
      </c>
      <c r="X5094">
        <v>1</v>
      </c>
      <c r="Y5094">
        <v>0</v>
      </c>
      <c r="Z5094">
        <v>0</v>
      </c>
      <c r="AA5094">
        <v>0</v>
      </c>
      <c r="AB5094">
        <v>62400</v>
      </c>
      <c r="AC5094" t="s">
        <v>47</v>
      </c>
      <c r="AD5094">
        <f>+VLOOKUP(T5094,items!$A$2:$D$1255,4,0)</f>
        <v>0</v>
      </c>
      <c r="AE5094">
        <f>+VLOOKUP(T5094,Tabla1[],5,0)</f>
        <v>0</v>
      </c>
      <c r="AF5094">
        <f t="shared" si="79"/>
        <v>4</v>
      </c>
    </row>
    <row r="5095" spans="1:32" x14ac:dyDescent="0.25">
      <c r="A5095">
        <v>101653</v>
      </c>
      <c r="B5095" t="s">
        <v>9881</v>
      </c>
      <c r="C5095" t="s">
        <v>75</v>
      </c>
      <c r="D5095">
        <v>0</v>
      </c>
      <c r="F5095" t="s">
        <v>2802</v>
      </c>
      <c r="G5095" t="s">
        <v>7086</v>
      </c>
      <c r="H5095" t="s">
        <v>9882</v>
      </c>
      <c r="I5095" t="s">
        <v>9883</v>
      </c>
      <c r="J5095" t="s">
        <v>9884</v>
      </c>
      <c r="K5095" t="s">
        <v>9885</v>
      </c>
      <c r="L5095" t="s">
        <v>9886</v>
      </c>
      <c r="M5095" t="s">
        <v>8689</v>
      </c>
      <c r="N5095" t="s">
        <v>9887</v>
      </c>
      <c r="O5095" t="s">
        <v>6473</v>
      </c>
      <c r="P5095" t="s">
        <v>763</v>
      </c>
      <c r="Q5095" t="s">
        <v>3800</v>
      </c>
      <c r="R5095" t="s">
        <v>127</v>
      </c>
      <c r="S5095" t="s">
        <v>108</v>
      </c>
      <c r="T5095" t="s">
        <v>433</v>
      </c>
      <c r="U5095" t="s">
        <v>434</v>
      </c>
      <c r="W5095" t="s">
        <v>114</v>
      </c>
      <c r="X5095">
        <v>1</v>
      </c>
      <c r="Y5095">
        <v>1200</v>
      </c>
      <c r="Z5095">
        <v>0</v>
      </c>
      <c r="AA5095">
        <v>1200</v>
      </c>
      <c r="AB5095">
        <v>760000</v>
      </c>
      <c r="AC5095" t="s">
        <v>47</v>
      </c>
      <c r="AD5095">
        <f>+VLOOKUP(T5095,items!$A$2:$D$1255,4,0)</f>
        <v>0</v>
      </c>
      <c r="AE5095">
        <f>+VLOOKUP(T5095,Tabla1[],5,0)</f>
        <v>0</v>
      </c>
      <c r="AF5095">
        <f t="shared" si="79"/>
        <v>4</v>
      </c>
    </row>
    <row r="5096" spans="1:32" x14ac:dyDescent="0.25">
      <c r="A5096">
        <v>101653</v>
      </c>
      <c r="B5096" t="s">
        <v>9881</v>
      </c>
      <c r="C5096" t="s">
        <v>75</v>
      </c>
      <c r="D5096">
        <v>0</v>
      </c>
      <c r="F5096" t="s">
        <v>2802</v>
      </c>
      <c r="G5096" t="s">
        <v>7086</v>
      </c>
      <c r="H5096" t="s">
        <v>9882</v>
      </c>
      <c r="I5096" t="s">
        <v>9883</v>
      </c>
      <c r="J5096" t="s">
        <v>9884</v>
      </c>
      <c r="K5096" t="s">
        <v>9885</v>
      </c>
      <c r="L5096" t="s">
        <v>9886</v>
      </c>
      <c r="M5096" t="s">
        <v>8689</v>
      </c>
      <c r="N5096" t="s">
        <v>9887</v>
      </c>
      <c r="O5096" t="s">
        <v>6473</v>
      </c>
      <c r="P5096" t="s">
        <v>763</v>
      </c>
      <c r="Q5096" t="s">
        <v>3800</v>
      </c>
      <c r="R5096" t="s">
        <v>127</v>
      </c>
      <c r="S5096" t="s">
        <v>108</v>
      </c>
      <c r="T5096" t="s">
        <v>347</v>
      </c>
      <c r="U5096" t="s">
        <v>348</v>
      </c>
      <c r="W5096" t="s">
        <v>114</v>
      </c>
      <c r="X5096">
        <v>3</v>
      </c>
      <c r="Y5096">
        <v>5000</v>
      </c>
      <c r="Z5096">
        <v>0</v>
      </c>
      <c r="AA5096">
        <v>0</v>
      </c>
      <c r="AB5096">
        <v>2040000</v>
      </c>
      <c r="AC5096" t="s">
        <v>47</v>
      </c>
      <c r="AD5096">
        <f>+VLOOKUP(T5096,items!$A$2:$D$1255,4,0)</f>
        <v>0</v>
      </c>
      <c r="AE5096">
        <f>+VLOOKUP(T5096,Tabla1[],5,0)</f>
        <v>0</v>
      </c>
      <c r="AF5096">
        <f t="shared" si="79"/>
        <v>4</v>
      </c>
    </row>
    <row r="5097" spans="1:32" x14ac:dyDescent="0.25">
      <c r="A5097">
        <v>101653</v>
      </c>
      <c r="B5097" t="s">
        <v>9881</v>
      </c>
      <c r="C5097" t="s">
        <v>75</v>
      </c>
      <c r="D5097">
        <v>0</v>
      </c>
      <c r="F5097" t="s">
        <v>2802</v>
      </c>
      <c r="G5097" t="s">
        <v>7086</v>
      </c>
      <c r="H5097" t="s">
        <v>9882</v>
      </c>
      <c r="I5097" t="s">
        <v>9883</v>
      </c>
      <c r="J5097" t="s">
        <v>9884</v>
      </c>
      <c r="K5097" t="s">
        <v>9885</v>
      </c>
      <c r="L5097" t="s">
        <v>9886</v>
      </c>
      <c r="M5097" t="s">
        <v>8689</v>
      </c>
      <c r="N5097" t="s">
        <v>9887</v>
      </c>
      <c r="O5097" t="s">
        <v>6473</v>
      </c>
      <c r="P5097" t="s">
        <v>763</v>
      </c>
      <c r="Q5097" t="s">
        <v>3800</v>
      </c>
      <c r="R5097" t="s">
        <v>127</v>
      </c>
      <c r="S5097" t="s">
        <v>108</v>
      </c>
      <c r="T5097" t="s">
        <v>1803</v>
      </c>
      <c r="U5097" t="s">
        <v>2282</v>
      </c>
      <c r="V5097" t="s">
        <v>859</v>
      </c>
      <c r="W5097" t="s">
        <v>114</v>
      </c>
      <c r="X5097">
        <v>1</v>
      </c>
      <c r="Y5097">
        <v>5000</v>
      </c>
      <c r="Z5097">
        <v>0</v>
      </c>
      <c r="AA5097">
        <v>4500</v>
      </c>
      <c r="AB5097">
        <v>10920000</v>
      </c>
      <c r="AC5097" t="s">
        <v>47</v>
      </c>
      <c r="AD5097" t="str">
        <f>+VLOOKUP(T5097,items!$A$2:$D$1255,4,0)</f>
        <v>PERGOLA</v>
      </c>
      <c r="AE5097" t="str">
        <f>+VLOOKUP(T5097,Tabla1[],5,0)</f>
        <v>PERGOLITE</v>
      </c>
      <c r="AF5097">
        <f t="shared" si="79"/>
        <v>4</v>
      </c>
    </row>
    <row r="5098" spans="1:32" x14ac:dyDescent="0.25">
      <c r="A5098">
        <v>101653</v>
      </c>
      <c r="B5098" t="s">
        <v>9881</v>
      </c>
      <c r="C5098" t="s">
        <v>75</v>
      </c>
      <c r="D5098">
        <v>0</v>
      </c>
      <c r="F5098" t="s">
        <v>2802</v>
      </c>
      <c r="G5098" t="s">
        <v>7086</v>
      </c>
      <c r="H5098" t="s">
        <v>9882</v>
      </c>
      <c r="I5098" t="s">
        <v>9883</v>
      </c>
      <c r="J5098" t="s">
        <v>9884</v>
      </c>
      <c r="K5098" t="s">
        <v>9885</v>
      </c>
      <c r="L5098" t="s">
        <v>9886</v>
      </c>
      <c r="M5098" t="s">
        <v>8689</v>
      </c>
      <c r="N5098" t="s">
        <v>9887</v>
      </c>
      <c r="O5098" t="s">
        <v>6473</v>
      </c>
      <c r="P5098" t="s">
        <v>763</v>
      </c>
      <c r="Q5098" t="s">
        <v>3800</v>
      </c>
      <c r="R5098" t="s">
        <v>127</v>
      </c>
      <c r="S5098" t="s">
        <v>108</v>
      </c>
      <c r="T5098" t="s">
        <v>1451</v>
      </c>
      <c r="U5098" t="s">
        <v>1452</v>
      </c>
      <c r="W5098" t="s">
        <v>114</v>
      </c>
      <c r="X5098">
        <v>2</v>
      </c>
      <c r="Y5098">
        <v>0</v>
      </c>
      <c r="Z5098">
        <v>0</v>
      </c>
      <c r="AA5098">
        <v>0</v>
      </c>
      <c r="AB5098">
        <v>335514</v>
      </c>
      <c r="AC5098" t="s">
        <v>47</v>
      </c>
      <c r="AD5098">
        <f>+VLOOKUP(T5098,items!$A$2:$D$1255,4,0)</f>
        <v>0</v>
      </c>
      <c r="AE5098">
        <f>+VLOOKUP(T5098,Tabla1[],5,0)</f>
        <v>0</v>
      </c>
      <c r="AF5098">
        <f t="shared" si="79"/>
        <v>4</v>
      </c>
    </row>
    <row r="5099" spans="1:32" x14ac:dyDescent="0.25">
      <c r="A5099">
        <v>101653</v>
      </c>
      <c r="B5099" t="s">
        <v>9881</v>
      </c>
      <c r="C5099" t="s">
        <v>75</v>
      </c>
      <c r="D5099">
        <v>0</v>
      </c>
      <c r="F5099" t="s">
        <v>2802</v>
      </c>
      <c r="G5099" t="s">
        <v>7086</v>
      </c>
      <c r="H5099" t="s">
        <v>9882</v>
      </c>
      <c r="I5099" t="s">
        <v>9883</v>
      </c>
      <c r="J5099" t="s">
        <v>9884</v>
      </c>
      <c r="K5099" t="s">
        <v>9885</v>
      </c>
      <c r="L5099" t="s">
        <v>9886</v>
      </c>
      <c r="M5099" t="s">
        <v>8689</v>
      </c>
      <c r="N5099" t="s">
        <v>9887</v>
      </c>
      <c r="O5099" t="s">
        <v>6473</v>
      </c>
      <c r="P5099" t="s">
        <v>763</v>
      </c>
      <c r="Q5099" t="s">
        <v>3800</v>
      </c>
      <c r="R5099" t="s">
        <v>127</v>
      </c>
      <c r="S5099" t="s">
        <v>108</v>
      </c>
      <c r="T5099" t="s">
        <v>1805</v>
      </c>
      <c r="U5099" t="s">
        <v>1806</v>
      </c>
      <c r="X5099">
        <v>3</v>
      </c>
      <c r="Y5099">
        <v>5000</v>
      </c>
      <c r="Z5099">
        <v>0</v>
      </c>
      <c r="AA5099">
        <v>0</v>
      </c>
      <c r="AB5099">
        <v>1800000</v>
      </c>
      <c r="AC5099" t="s">
        <v>47</v>
      </c>
      <c r="AD5099">
        <f>+VLOOKUP(T5099,items!$A$2:$D$1255,4,0)</f>
        <v>0</v>
      </c>
      <c r="AE5099">
        <f>+VLOOKUP(T5099,Tabla1[],5,0)</f>
        <v>0</v>
      </c>
      <c r="AF5099">
        <f t="shared" si="79"/>
        <v>4</v>
      </c>
    </row>
    <row r="5100" spans="1:32" x14ac:dyDescent="0.25">
      <c r="A5100">
        <v>101655</v>
      </c>
      <c r="B5100" t="s">
        <v>9888</v>
      </c>
      <c r="C5100" t="s">
        <v>1065</v>
      </c>
      <c r="D5100">
        <v>0</v>
      </c>
      <c r="F5100" t="s">
        <v>2802</v>
      </c>
      <c r="G5100" t="s">
        <v>2802</v>
      </c>
      <c r="H5100" t="s">
        <v>9889</v>
      </c>
      <c r="I5100" t="s">
        <v>37</v>
      </c>
      <c r="J5100" t="s">
        <v>37</v>
      </c>
      <c r="K5100" t="s">
        <v>9890</v>
      </c>
      <c r="L5100" t="s">
        <v>37</v>
      </c>
      <c r="M5100" t="s">
        <v>309</v>
      </c>
      <c r="N5100" t="s">
        <v>309</v>
      </c>
      <c r="O5100" t="s">
        <v>7004</v>
      </c>
      <c r="P5100" t="s">
        <v>269</v>
      </c>
      <c r="Q5100" t="s">
        <v>8601</v>
      </c>
      <c r="R5100" t="s">
        <v>345</v>
      </c>
      <c r="S5100" t="s">
        <v>128</v>
      </c>
      <c r="T5100" t="s">
        <v>1232</v>
      </c>
      <c r="U5100" t="s">
        <v>1233</v>
      </c>
      <c r="X5100">
        <v>1</v>
      </c>
      <c r="Y5100">
        <v>0</v>
      </c>
      <c r="Z5100">
        <v>0</v>
      </c>
      <c r="AA5100">
        <v>0</v>
      </c>
      <c r="AB5100">
        <v>169800</v>
      </c>
      <c r="AC5100" t="s">
        <v>47</v>
      </c>
      <c r="AD5100">
        <f>+VLOOKUP(T5100,items!$A$2:$D$1255,4,0)</f>
        <v>0</v>
      </c>
      <c r="AE5100">
        <f>+VLOOKUP(T5100,Tabla1[],5,0)</f>
        <v>0</v>
      </c>
      <c r="AF5100">
        <f t="shared" si="79"/>
        <v>2</v>
      </c>
    </row>
    <row r="5101" spans="1:32" x14ac:dyDescent="0.25">
      <c r="A5101">
        <v>101655</v>
      </c>
      <c r="B5101" t="s">
        <v>9888</v>
      </c>
      <c r="C5101" t="s">
        <v>1065</v>
      </c>
      <c r="D5101">
        <v>0</v>
      </c>
      <c r="F5101" t="s">
        <v>2802</v>
      </c>
      <c r="G5101" t="s">
        <v>2802</v>
      </c>
      <c r="H5101" t="s">
        <v>9889</v>
      </c>
      <c r="I5101" t="s">
        <v>37</v>
      </c>
      <c r="J5101" t="s">
        <v>37</v>
      </c>
      <c r="K5101" t="s">
        <v>9890</v>
      </c>
      <c r="L5101" t="s">
        <v>37</v>
      </c>
      <c r="M5101" t="s">
        <v>309</v>
      </c>
      <c r="N5101" t="s">
        <v>309</v>
      </c>
      <c r="O5101" t="s">
        <v>7004</v>
      </c>
      <c r="P5101" t="s">
        <v>269</v>
      </c>
      <c r="Q5101" t="s">
        <v>8601</v>
      </c>
      <c r="R5101" t="s">
        <v>345</v>
      </c>
      <c r="S5101" t="s">
        <v>128</v>
      </c>
      <c r="T5101" t="s">
        <v>314</v>
      </c>
      <c r="U5101" t="s">
        <v>315</v>
      </c>
      <c r="X5101">
        <v>1</v>
      </c>
      <c r="Y5101">
        <v>0</v>
      </c>
      <c r="Z5101">
        <v>0</v>
      </c>
      <c r="AA5101">
        <v>0</v>
      </c>
      <c r="AB5101">
        <v>30000</v>
      </c>
      <c r="AC5101" t="s">
        <v>47</v>
      </c>
      <c r="AD5101">
        <f>+VLOOKUP(T5101,items!$A$2:$D$1255,4,0)</f>
        <v>0</v>
      </c>
      <c r="AE5101">
        <f>+VLOOKUP(T5101,Tabla1[],5,0)</f>
        <v>0</v>
      </c>
      <c r="AF5101">
        <f t="shared" si="79"/>
        <v>2</v>
      </c>
    </row>
    <row r="5102" spans="1:32" x14ac:dyDescent="0.25">
      <c r="A5102">
        <v>101661</v>
      </c>
      <c r="B5102" t="s">
        <v>9891</v>
      </c>
      <c r="C5102" t="s">
        <v>1065</v>
      </c>
      <c r="D5102">
        <v>0</v>
      </c>
      <c r="F5102" t="s">
        <v>2802</v>
      </c>
      <c r="G5102" t="s">
        <v>8868</v>
      </c>
      <c r="H5102" t="s">
        <v>9892</v>
      </c>
      <c r="I5102" t="s">
        <v>37</v>
      </c>
      <c r="J5102" t="s">
        <v>9893</v>
      </c>
      <c r="K5102" t="s">
        <v>9894</v>
      </c>
      <c r="L5102" t="s">
        <v>9895</v>
      </c>
      <c r="M5102" t="s">
        <v>7004</v>
      </c>
      <c r="N5102" t="s">
        <v>7004</v>
      </c>
      <c r="O5102" t="s">
        <v>5647</v>
      </c>
      <c r="P5102" t="s">
        <v>271</v>
      </c>
      <c r="Q5102" t="s">
        <v>271</v>
      </c>
      <c r="R5102" t="s">
        <v>127</v>
      </c>
      <c r="S5102" t="s">
        <v>128</v>
      </c>
      <c r="T5102" t="s">
        <v>1062</v>
      </c>
      <c r="U5102" t="s">
        <v>6030</v>
      </c>
      <c r="V5102" t="s">
        <v>867</v>
      </c>
      <c r="X5102">
        <v>1</v>
      </c>
      <c r="Y5102">
        <v>0</v>
      </c>
      <c r="Z5102">
        <v>0</v>
      </c>
      <c r="AA5102">
        <v>0</v>
      </c>
      <c r="AB5102">
        <v>1199000</v>
      </c>
      <c r="AC5102" t="s">
        <v>47</v>
      </c>
      <c r="AD5102">
        <f>+VLOOKUP(T5102,items!$A$2:$D$1255,4,0)</f>
        <v>0</v>
      </c>
      <c r="AE5102">
        <f>+VLOOKUP(T5102,Tabla1[],5,0)</f>
        <v>0</v>
      </c>
      <c r="AF5102">
        <f t="shared" si="79"/>
        <v>3</v>
      </c>
    </row>
    <row r="5103" spans="1:32" x14ac:dyDescent="0.25">
      <c r="A5103">
        <v>101661</v>
      </c>
      <c r="B5103" t="s">
        <v>9891</v>
      </c>
      <c r="C5103" t="s">
        <v>1065</v>
      </c>
      <c r="D5103">
        <v>0</v>
      </c>
      <c r="F5103" t="s">
        <v>2802</v>
      </c>
      <c r="G5103" t="s">
        <v>8868</v>
      </c>
      <c r="H5103" t="s">
        <v>9892</v>
      </c>
      <c r="I5103" t="s">
        <v>37</v>
      </c>
      <c r="J5103" t="s">
        <v>9893</v>
      </c>
      <c r="K5103" t="s">
        <v>9894</v>
      </c>
      <c r="L5103" t="s">
        <v>9895</v>
      </c>
      <c r="M5103" t="s">
        <v>7004</v>
      </c>
      <c r="N5103" t="s">
        <v>7004</v>
      </c>
      <c r="O5103" t="s">
        <v>5647</v>
      </c>
      <c r="P5103" t="s">
        <v>271</v>
      </c>
      <c r="Q5103" t="s">
        <v>271</v>
      </c>
      <c r="R5103" t="s">
        <v>127</v>
      </c>
      <c r="S5103" t="s">
        <v>128</v>
      </c>
      <c r="T5103" t="s">
        <v>314</v>
      </c>
      <c r="U5103" t="s">
        <v>315</v>
      </c>
      <c r="X5103">
        <v>1</v>
      </c>
      <c r="Y5103">
        <v>0</v>
      </c>
      <c r="Z5103">
        <v>0</v>
      </c>
      <c r="AA5103">
        <v>0</v>
      </c>
      <c r="AB5103">
        <v>200000</v>
      </c>
      <c r="AC5103" t="s">
        <v>47</v>
      </c>
      <c r="AD5103">
        <f>+VLOOKUP(T5103,items!$A$2:$D$1255,4,0)</f>
        <v>0</v>
      </c>
      <c r="AE5103">
        <f>+VLOOKUP(T5103,Tabla1[],5,0)</f>
        <v>0</v>
      </c>
      <c r="AF5103">
        <f t="shared" si="79"/>
        <v>3</v>
      </c>
    </row>
    <row r="5104" spans="1:32" x14ac:dyDescent="0.25">
      <c r="A5104">
        <v>101664</v>
      </c>
      <c r="B5104" t="s">
        <v>9896</v>
      </c>
      <c r="C5104" t="s">
        <v>75</v>
      </c>
      <c r="D5104">
        <v>0</v>
      </c>
      <c r="F5104" t="s">
        <v>610</v>
      </c>
      <c r="G5104" t="s">
        <v>5649</v>
      </c>
      <c r="H5104" t="s">
        <v>9897</v>
      </c>
      <c r="I5104" t="s">
        <v>9898</v>
      </c>
      <c r="J5104" t="s">
        <v>9899</v>
      </c>
      <c r="K5104" t="s">
        <v>9900</v>
      </c>
      <c r="L5104" t="s">
        <v>9901</v>
      </c>
      <c r="M5104" t="s">
        <v>1149</v>
      </c>
      <c r="N5104" t="s">
        <v>105</v>
      </c>
      <c r="O5104" t="s">
        <v>5512</v>
      </c>
      <c r="P5104" t="s">
        <v>8620</v>
      </c>
      <c r="Q5104" t="s">
        <v>8695</v>
      </c>
      <c r="R5104" t="s">
        <v>127</v>
      </c>
      <c r="S5104" t="s">
        <v>44</v>
      </c>
      <c r="T5104" t="s">
        <v>429</v>
      </c>
      <c r="U5104" t="s">
        <v>430</v>
      </c>
      <c r="X5104">
        <v>2</v>
      </c>
      <c r="Y5104">
        <v>0</v>
      </c>
      <c r="Z5104">
        <v>0</v>
      </c>
      <c r="AA5104">
        <v>0</v>
      </c>
      <c r="AB5104">
        <v>367704</v>
      </c>
      <c r="AC5104" t="s">
        <v>47</v>
      </c>
      <c r="AD5104">
        <f>+VLOOKUP(T5104,items!$A$2:$D$1255,4,0)</f>
        <v>0</v>
      </c>
      <c r="AE5104">
        <f>+VLOOKUP(T5104,Tabla1[],5,0)</f>
        <v>0</v>
      </c>
      <c r="AF5104">
        <f t="shared" si="79"/>
        <v>4</v>
      </c>
    </row>
    <row r="5105" spans="1:32" x14ac:dyDescent="0.25">
      <c r="A5105">
        <v>101664</v>
      </c>
      <c r="B5105" t="s">
        <v>9896</v>
      </c>
      <c r="C5105" t="s">
        <v>75</v>
      </c>
      <c r="D5105">
        <v>0</v>
      </c>
      <c r="F5105" t="s">
        <v>610</v>
      </c>
      <c r="G5105" t="s">
        <v>5649</v>
      </c>
      <c r="H5105" t="s">
        <v>9897</v>
      </c>
      <c r="I5105" t="s">
        <v>9898</v>
      </c>
      <c r="J5105" t="s">
        <v>9899</v>
      </c>
      <c r="K5105" t="s">
        <v>9900</v>
      </c>
      <c r="L5105" t="s">
        <v>9901</v>
      </c>
      <c r="M5105" t="s">
        <v>1149</v>
      </c>
      <c r="N5105" t="s">
        <v>105</v>
      </c>
      <c r="O5105" t="s">
        <v>5512</v>
      </c>
      <c r="P5105" t="s">
        <v>8620</v>
      </c>
      <c r="Q5105" t="s">
        <v>8695</v>
      </c>
      <c r="R5105" t="s">
        <v>127</v>
      </c>
      <c r="S5105" t="s">
        <v>44</v>
      </c>
      <c r="T5105" t="s">
        <v>717</v>
      </c>
      <c r="U5105" t="s">
        <v>718</v>
      </c>
      <c r="X5105">
        <v>2</v>
      </c>
      <c r="Y5105">
        <v>0</v>
      </c>
      <c r="Z5105">
        <v>0</v>
      </c>
      <c r="AA5105">
        <v>0</v>
      </c>
      <c r="AB5105">
        <v>124800</v>
      </c>
      <c r="AC5105" t="s">
        <v>47</v>
      </c>
      <c r="AD5105">
        <f>+VLOOKUP(T5105,items!$A$2:$D$1255,4,0)</f>
        <v>0</v>
      </c>
      <c r="AE5105">
        <f>+VLOOKUP(T5105,Tabla1[],5,0)</f>
        <v>0</v>
      </c>
      <c r="AF5105">
        <f t="shared" si="79"/>
        <v>4</v>
      </c>
    </row>
    <row r="5106" spans="1:32" x14ac:dyDescent="0.25">
      <c r="A5106">
        <v>101664</v>
      </c>
      <c r="B5106" t="s">
        <v>9896</v>
      </c>
      <c r="C5106" t="s">
        <v>75</v>
      </c>
      <c r="D5106">
        <v>0</v>
      </c>
      <c r="F5106" t="s">
        <v>610</v>
      </c>
      <c r="G5106" t="s">
        <v>5649</v>
      </c>
      <c r="H5106" t="s">
        <v>9897</v>
      </c>
      <c r="I5106" t="s">
        <v>9898</v>
      </c>
      <c r="J5106" t="s">
        <v>9899</v>
      </c>
      <c r="K5106" t="s">
        <v>9900</v>
      </c>
      <c r="L5106" t="s">
        <v>9901</v>
      </c>
      <c r="M5106" t="s">
        <v>1149</v>
      </c>
      <c r="N5106" t="s">
        <v>105</v>
      </c>
      <c r="O5106" t="s">
        <v>5512</v>
      </c>
      <c r="P5106" t="s">
        <v>8620</v>
      </c>
      <c r="Q5106" t="s">
        <v>8695</v>
      </c>
      <c r="R5106" t="s">
        <v>127</v>
      </c>
      <c r="S5106" t="s">
        <v>44</v>
      </c>
      <c r="T5106" t="s">
        <v>347</v>
      </c>
      <c r="U5106" t="s">
        <v>348</v>
      </c>
      <c r="W5106" t="s">
        <v>114</v>
      </c>
      <c r="X5106">
        <v>1</v>
      </c>
      <c r="Y5106">
        <v>5000</v>
      </c>
      <c r="Z5106">
        <v>0</v>
      </c>
      <c r="AA5106">
        <v>0</v>
      </c>
      <c r="AB5106">
        <v>1218710</v>
      </c>
      <c r="AC5106" t="s">
        <v>47</v>
      </c>
      <c r="AD5106">
        <f>+VLOOKUP(T5106,items!$A$2:$D$1255,4,0)</f>
        <v>0</v>
      </c>
      <c r="AE5106">
        <f>+VLOOKUP(T5106,Tabla1[],5,0)</f>
        <v>0</v>
      </c>
      <c r="AF5106">
        <f t="shared" si="79"/>
        <v>4</v>
      </c>
    </row>
    <row r="5107" spans="1:32" x14ac:dyDescent="0.25">
      <c r="A5107">
        <v>101664</v>
      </c>
      <c r="B5107" t="s">
        <v>9896</v>
      </c>
      <c r="C5107" t="s">
        <v>75</v>
      </c>
      <c r="D5107">
        <v>0</v>
      </c>
      <c r="F5107" t="s">
        <v>610</v>
      </c>
      <c r="G5107" t="s">
        <v>5649</v>
      </c>
      <c r="H5107" t="s">
        <v>9897</v>
      </c>
      <c r="I5107" t="s">
        <v>9898</v>
      </c>
      <c r="J5107" t="s">
        <v>9899</v>
      </c>
      <c r="K5107" t="s">
        <v>9900</v>
      </c>
      <c r="L5107" t="s">
        <v>9901</v>
      </c>
      <c r="M5107" t="s">
        <v>1149</v>
      </c>
      <c r="N5107" t="s">
        <v>105</v>
      </c>
      <c r="O5107" t="s">
        <v>5512</v>
      </c>
      <c r="P5107" t="s">
        <v>8620</v>
      </c>
      <c r="Q5107" t="s">
        <v>8695</v>
      </c>
      <c r="R5107" t="s">
        <v>127</v>
      </c>
      <c r="S5107" t="s">
        <v>44</v>
      </c>
      <c r="T5107" t="s">
        <v>347</v>
      </c>
      <c r="U5107" t="s">
        <v>348</v>
      </c>
      <c r="W5107" t="s">
        <v>114</v>
      </c>
      <c r="X5107">
        <v>1</v>
      </c>
      <c r="Y5107">
        <v>2500</v>
      </c>
      <c r="Z5107">
        <v>0</v>
      </c>
      <c r="AA5107">
        <v>0</v>
      </c>
      <c r="AB5107">
        <v>723726</v>
      </c>
      <c r="AC5107" t="s">
        <v>47</v>
      </c>
      <c r="AD5107">
        <f>+VLOOKUP(T5107,items!$A$2:$D$1255,4,0)</f>
        <v>0</v>
      </c>
      <c r="AE5107">
        <f>+VLOOKUP(T5107,Tabla1[],5,0)</f>
        <v>0</v>
      </c>
      <c r="AF5107">
        <f t="shared" si="79"/>
        <v>4</v>
      </c>
    </row>
    <row r="5108" spans="1:32" x14ac:dyDescent="0.25">
      <c r="A5108">
        <v>101664</v>
      </c>
      <c r="B5108" t="s">
        <v>9896</v>
      </c>
      <c r="C5108" t="s">
        <v>75</v>
      </c>
      <c r="D5108">
        <v>0</v>
      </c>
      <c r="F5108" t="s">
        <v>610</v>
      </c>
      <c r="G5108" t="s">
        <v>5649</v>
      </c>
      <c r="H5108" t="s">
        <v>9897</v>
      </c>
      <c r="I5108" t="s">
        <v>9898</v>
      </c>
      <c r="J5108" t="s">
        <v>9899</v>
      </c>
      <c r="K5108" t="s">
        <v>9900</v>
      </c>
      <c r="L5108" t="s">
        <v>9901</v>
      </c>
      <c r="M5108" t="s">
        <v>1149</v>
      </c>
      <c r="N5108" t="s">
        <v>105</v>
      </c>
      <c r="O5108" t="s">
        <v>5512</v>
      </c>
      <c r="P5108" t="s">
        <v>8620</v>
      </c>
      <c r="Q5108" t="s">
        <v>8695</v>
      </c>
      <c r="R5108" t="s">
        <v>127</v>
      </c>
      <c r="S5108" t="s">
        <v>44</v>
      </c>
      <c r="T5108" t="s">
        <v>347</v>
      </c>
      <c r="U5108" t="s">
        <v>348</v>
      </c>
      <c r="W5108" t="s">
        <v>114</v>
      </c>
      <c r="X5108">
        <v>1</v>
      </c>
      <c r="Y5108">
        <v>5000</v>
      </c>
      <c r="Z5108">
        <v>0</v>
      </c>
      <c r="AA5108">
        <v>0</v>
      </c>
      <c r="AB5108">
        <v>1218710</v>
      </c>
      <c r="AC5108" t="s">
        <v>47</v>
      </c>
      <c r="AD5108">
        <f>+VLOOKUP(T5108,items!$A$2:$D$1255,4,0)</f>
        <v>0</v>
      </c>
      <c r="AE5108">
        <f>+VLOOKUP(T5108,Tabla1[],5,0)</f>
        <v>0</v>
      </c>
      <c r="AF5108">
        <f t="shared" si="79"/>
        <v>4</v>
      </c>
    </row>
    <row r="5109" spans="1:32" x14ac:dyDescent="0.25">
      <c r="A5109">
        <v>101664</v>
      </c>
      <c r="B5109" t="s">
        <v>9896</v>
      </c>
      <c r="C5109" t="s">
        <v>75</v>
      </c>
      <c r="D5109">
        <v>0</v>
      </c>
      <c r="F5109" t="s">
        <v>610</v>
      </c>
      <c r="G5109" t="s">
        <v>5649</v>
      </c>
      <c r="H5109" t="s">
        <v>9897</v>
      </c>
      <c r="I5109" t="s">
        <v>9898</v>
      </c>
      <c r="J5109" t="s">
        <v>9899</v>
      </c>
      <c r="K5109" t="s">
        <v>9900</v>
      </c>
      <c r="L5109" t="s">
        <v>9901</v>
      </c>
      <c r="M5109" t="s">
        <v>1149</v>
      </c>
      <c r="N5109" t="s">
        <v>105</v>
      </c>
      <c r="O5109" t="s">
        <v>5512</v>
      </c>
      <c r="P5109" t="s">
        <v>8620</v>
      </c>
      <c r="Q5109" t="s">
        <v>8695</v>
      </c>
      <c r="R5109" t="s">
        <v>127</v>
      </c>
      <c r="S5109" t="s">
        <v>44</v>
      </c>
      <c r="T5109" t="s">
        <v>1447</v>
      </c>
      <c r="U5109" t="s">
        <v>1448</v>
      </c>
      <c r="X5109">
        <v>1</v>
      </c>
      <c r="Y5109">
        <v>4750</v>
      </c>
      <c r="Z5109">
        <v>0</v>
      </c>
      <c r="AA5109">
        <v>0</v>
      </c>
      <c r="AB5109">
        <v>2170289</v>
      </c>
      <c r="AC5109" t="s">
        <v>47</v>
      </c>
      <c r="AD5109">
        <f>+VLOOKUP(T5109,items!$A$2:$D$1255,4,0)</f>
        <v>0</v>
      </c>
      <c r="AE5109">
        <f>+VLOOKUP(T5109,Tabla1[],5,0)</f>
        <v>0</v>
      </c>
      <c r="AF5109">
        <f t="shared" si="79"/>
        <v>4</v>
      </c>
    </row>
    <row r="5110" spans="1:32" x14ac:dyDescent="0.25">
      <c r="A5110">
        <v>101664</v>
      </c>
      <c r="B5110" t="s">
        <v>9896</v>
      </c>
      <c r="C5110" t="s">
        <v>75</v>
      </c>
      <c r="D5110">
        <v>0</v>
      </c>
      <c r="F5110" t="s">
        <v>610</v>
      </c>
      <c r="G5110" t="s">
        <v>5649</v>
      </c>
      <c r="H5110" t="s">
        <v>9897</v>
      </c>
      <c r="I5110" t="s">
        <v>9898</v>
      </c>
      <c r="J5110" t="s">
        <v>9899</v>
      </c>
      <c r="K5110" t="s">
        <v>9900</v>
      </c>
      <c r="L5110" t="s">
        <v>9901</v>
      </c>
      <c r="M5110" t="s">
        <v>1149</v>
      </c>
      <c r="N5110" t="s">
        <v>105</v>
      </c>
      <c r="O5110" t="s">
        <v>5512</v>
      </c>
      <c r="P5110" t="s">
        <v>8620</v>
      </c>
      <c r="Q5110" t="s">
        <v>8695</v>
      </c>
      <c r="R5110" t="s">
        <v>127</v>
      </c>
      <c r="S5110" t="s">
        <v>44</v>
      </c>
      <c r="T5110" t="s">
        <v>613</v>
      </c>
      <c r="U5110" t="s">
        <v>614</v>
      </c>
      <c r="V5110" t="s">
        <v>1576</v>
      </c>
      <c r="W5110" t="s">
        <v>114</v>
      </c>
      <c r="X5110">
        <v>1</v>
      </c>
      <c r="Y5110">
        <v>4750</v>
      </c>
      <c r="Z5110">
        <v>0</v>
      </c>
      <c r="AA5110">
        <v>2360</v>
      </c>
      <c r="AB5110">
        <v>4782099</v>
      </c>
      <c r="AC5110" t="s">
        <v>47</v>
      </c>
      <c r="AD5110" t="str">
        <f>+VLOOKUP(T5110,items!$A$2:$D$1255,4,0)</f>
        <v>PERGOLA</v>
      </c>
      <c r="AE5110" t="str">
        <f>+VLOOKUP(T5110,Tabla1[],5,0)</f>
        <v>PERGOLITE</v>
      </c>
      <c r="AF5110">
        <f t="shared" si="79"/>
        <v>4</v>
      </c>
    </row>
    <row r="5111" spans="1:32" x14ac:dyDescent="0.25">
      <c r="A5111">
        <v>101664</v>
      </c>
      <c r="B5111" t="s">
        <v>9896</v>
      </c>
      <c r="C5111" t="s">
        <v>75</v>
      </c>
      <c r="D5111">
        <v>0</v>
      </c>
      <c r="F5111" t="s">
        <v>610</v>
      </c>
      <c r="G5111" t="s">
        <v>5649</v>
      </c>
      <c r="H5111" t="s">
        <v>9897</v>
      </c>
      <c r="I5111" t="s">
        <v>9898</v>
      </c>
      <c r="J5111" t="s">
        <v>9899</v>
      </c>
      <c r="K5111" t="s">
        <v>9900</v>
      </c>
      <c r="L5111" t="s">
        <v>9901</v>
      </c>
      <c r="M5111" t="s">
        <v>1149</v>
      </c>
      <c r="N5111" t="s">
        <v>105</v>
      </c>
      <c r="O5111" t="s">
        <v>5512</v>
      </c>
      <c r="P5111" t="s">
        <v>8620</v>
      </c>
      <c r="Q5111" t="s">
        <v>8695</v>
      </c>
      <c r="R5111" t="s">
        <v>127</v>
      </c>
      <c r="S5111" t="s">
        <v>44</v>
      </c>
      <c r="T5111" t="s">
        <v>1451</v>
      </c>
      <c r="U5111" t="s">
        <v>1452</v>
      </c>
      <c r="W5111" t="s">
        <v>114</v>
      </c>
      <c r="X5111">
        <v>2</v>
      </c>
      <c r="Y5111">
        <v>0</v>
      </c>
      <c r="Z5111">
        <v>0</v>
      </c>
      <c r="AA5111">
        <v>0</v>
      </c>
      <c r="AB5111">
        <v>335514</v>
      </c>
      <c r="AC5111" t="s">
        <v>47</v>
      </c>
      <c r="AD5111">
        <f>+VLOOKUP(T5111,items!$A$2:$D$1255,4,0)</f>
        <v>0</v>
      </c>
      <c r="AE5111">
        <f>+VLOOKUP(T5111,Tabla1[],5,0)</f>
        <v>0</v>
      </c>
      <c r="AF5111">
        <f t="shared" si="79"/>
        <v>4</v>
      </c>
    </row>
    <row r="5112" spans="1:32" x14ac:dyDescent="0.25">
      <c r="A5112">
        <v>101664</v>
      </c>
      <c r="B5112" t="s">
        <v>9896</v>
      </c>
      <c r="C5112" t="s">
        <v>75</v>
      </c>
      <c r="D5112">
        <v>0</v>
      </c>
      <c r="F5112" t="s">
        <v>610</v>
      </c>
      <c r="G5112" t="s">
        <v>5649</v>
      </c>
      <c r="H5112" t="s">
        <v>9897</v>
      </c>
      <c r="I5112" t="s">
        <v>9898</v>
      </c>
      <c r="J5112" t="s">
        <v>9899</v>
      </c>
      <c r="K5112" t="s">
        <v>9900</v>
      </c>
      <c r="L5112" t="s">
        <v>9901</v>
      </c>
      <c r="M5112" t="s">
        <v>1149</v>
      </c>
      <c r="N5112" t="s">
        <v>105</v>
      </c>
      <c r="O5112" t="s">
        <v>5512</v>
      </c>
      <c r="P5112" t="s">
        <v>8620</v>
      </c>
      <c r="Q5112" t="s">
        <v>8695</v>
      </c>
      <c r="R5112" t="s">
        <v>127</v>
      </c>
      <c r="S5112" t="s">
        <v>44</v>
      </c>
      <c r="T5112" t="s">
        <v>6260</v>
      </c>
      <c r="U5112" t="s">
        <v>6261</v>
      </c>
      <c r="W5112" t="s">
        <v>114</v>
      </c>
      <c r="X5112">
        <v>1</v>
      </c>
      <c r="Y5112">
        <v>4800</v>
      </c>
      <c r="Z5112">
        <v>0</v>
      </c>
      <c r="AA5112">
        <v>0</v>
      </c>
      <c r="AB5112">
        <v>2185487</v>
      </c>
      <c r="AC5112" t="s">
        <v>47</v>
      </c>
      <c r="AD5112">
        <f>+VLOOKUP(T5112,items!$A$2:$D$1255,4,0)</f>
        <v>0</v>
      </c>
      <c r="AE5112">
        <f>+VLOOKUP(T5112,Tabla1[],5,0)</f>
        <v>0</v>
      </c>
      <c r="AF5112">
        <f t="shared" si="79"/>
        <v>4</v>
      </c>
    </row>
    <row r="5113" spans="1:32" x14ac:dyDescent="0.25">
      <c r="A5113">
        <v>101669</v>
      </c>
      <c r="B5113" t="s">
        <v>1422</v>
      </c>
      <c r="C5113" t="s">
        <v>75</v>
      </c>
      <c r="D5113">
        <v>0</v>
      </c>
      <c r="F5113" t="s">
        <v>8868</v>
      </c>
      <c r="G5113" t="s">
        <v>8868</v>
      </c>
      <c r="H5113" t="s">
        <v>9902</v>
      </c>
      <c r="I5113" t="s">
        <v>37</v>
      </c>
      <c r="J5113" t="s">
        <v>9903</v>
      </c>
      <c r="K5113" t="s">
        <v>9904</v>
      </c>
      <c r="L5113" t="s">
        <v>37</v>
      </c>
      <c r="M5113" t="s">
        <v>309</v>
      </c>
      <c r="N5113" t="s">
        <v>309</v>
      </c>
      <c r="O5113" t="s">
        <v>77</v>
      </c>
      <c r="P5113" t="s">
        <v>310</v>
      </c>
      <c r="Q5113" t="s">
        <v>310</v>
      </c>
      <c r="R5113" t="s">
        <v>127</v>
      </c>
      <c r="S5113" t="s">
        <v>164</v>
      </c>
      <c r="T5113" t="s">
        <v>2989</v>
      </c>
      <c r="U5113" t="s">
        <v>688</v>
      </c>
      <c r="X5113">
        <v>9.3000000000000007</v>
      </c>
      <c r="Y5113">
        <v>0</v>
      </c>
      <c r="Z5113">
        <v>0</v>
      </c>
      <c r="AA5113">
        <v>0</v>
      </c>
      <c r="AB5113">
        <v>489180</v>
      </c>
      <c r="AC5113" t="s">
        <v>47</v>
      </c>
      <c r="AD5113">
        <f>+VLOOKUP(T5113,items!$A$2:$D$1255,4,0)</f>
        <v>0</v>
      </c>
      <c r="AE5113">
        <f>+VLOOKUP(T5113,Tabla1[],5,0)</f>
        <v>0</v>
      </c>
      <c r="AF5113">
        <f t="shared" si="79"/>
        <v>2</v>
      </c>
    </row>
    <row r="5114" spans="1:32" x14ac:dyDescent="0.25">
      <c r="A5114">
        <v>101682</v>
      </c>
      <c r="C5114" t="s">
        <v>75</v>
      </c>
      <c r="D5114">
        <v>0</v>
      </c>
      <c r="F5114" t="s">
        <v>8868</v>
      </c>
      <c r="G5114" t="s">
        <v>8868</v>
      </c>
      <c r="H5114" t="s">
        <v>9905</v>
      </c>
      <c r="I5114" t="s">
        <v>9906</v>
      </c>
      <c r="J5114" t="s">
        <v>9907</v>
      </c>
      <c r="K5114" t="s">
        <v>9908</v>
      </c>
      <c r="L5114" t="s">
        <v>9909</v>
      </c>
      <c r="M5114" t="s">
        <v>7004</v>
      </c>
      <c r="N5114" t="s">
        <v>8689</v>
      </c>
      <c r="O5114" t="s">
        <v>270</v>
      </c>
      <c r="P5114" t="s">
        <v>7483</v>
      </c>
      <c r="Q5114" t="s">
        <v>5642</v>
      </c>
      <c r="R5114" t="s">
        <v>127</v>
      </c>
      <c r="S5114" t="s">
        <v>346</v>
      </c>
      <c r="T5114" t="s">
        <v>4322</v>
      </c>
      <c r="U5114" t="s">
        <v>4323</v>
      </c>
      <c r="X5114">
        <v>1</v>
      </c>
      <c r="Y5114">
        <v>0</v>
      </c>
      <c r="Z5114">
        <v>0</v>
      </c>
      <c r="AA5114">
        <v>0</v>
      </c>
      <c r="AB5114">
        <v>0</v>
      </c>
      <c r="AC5114" t="s">
        <v>47</v>
      </c>
      <c r="AD5114">
        <f>+VLOOKUP(T5114,items!$A$2:$D$1255,4,0)</f>
        <v>0</v>
      </c>
      <c r="AE5114">
        <f>+VLOOKUP(T5114,Tabla1[],5,0)</f>
        <v>0</v>
      </c>
      <c r="AF5114">
        <f t="shared" si="79"/>
        <v>3</v>
      </c>
    </row>
    <row r="5115" spans="1:32" x14ac:dyDescent="0.25">
      <c r="A5115">
        <v>101685</v>
      </c>
      <c r="B5115" t="s">
        <v>9910</v>
      </c>
      <c r="C5115" t="s">
        <v>75</v>
      </c>
      <c r="D5115">
        <v>0</v>
      </c>
      <c r="F5115" t="s">
        <v>175</v>
      </c>
      <c r="G5115" t="s">
        <v>7086</v>
      </c>
      <c r="H5115" t="s">
        <v>9911</v>
      </c>
      <c r="I5115" t="s">
        <v>9912</v>
      </c>
      <c r="J5115" t="s">
        <v>9913</v>
      </c>
      <c r="K5115" t="s">
        <v>9914</v>
      </c>
      <c r="L5115" t="s">
        <v>9915</v>
      </c>
      <c r="M5115" t="s">
        <v>8601</v>
      </c>
      <c r="N5115" t="s">
        <v>5647</v>
      </c>
      <c r="O5115" t="s">
        <v>5947</v>
      </c>
      <c r="P5115" t="s">
        <v>7899</v>
      </c>
      <c r="Q5115" t="s">
        <v>5513</v>
      </c>
      <c r="R5115" t="s">
        <v>63</v>
      </c>
      <c r="S5115" t="s">
        <v>108</v>
      </c>
      <c r="T5115" t="s">
        <v>429</v>
      </c>
      <c r="U5115" t="s">
        <v>430</v>
      </c>
      <c r="X5115">
        <v>3</v>
      </c>
      <c r="Y5115">
        <v>0</v>
      </c>
      <c r="Z5115">
        <v>0</v>
      </c>
      <c r="AA5115">
        <v>0</v>
      </c>
      <c r="AB5115">
        <v>551556</v>
      </c>
      <c r="AC5115" t="s">
        <v>47</v>
      </c>
      <c r="AD5115">
        <f>+VLOOKUP(T5115,items!$A$2:$D$1255,4,0)</f>
        <v>0</v>
      </c>
      <c r="AE5115">
        <f>+VLOOKUP(T5115,Tabla1[],5,0)</f>
        <v>0</v>
      </c>
      <c r="AF5115">
        <f t="shared" si="79"/>
        <v>3</v>
      </c>
    </row>
    <row r="5116" spans="1:32" x14ac:dyDescent="0.25">
      <c r="A5116">
        <v>101685</v>
      </c>
      <c r="B5116" t="s">
        <v>9910</v>
      </c>
      <c r="C5116" t="s">
        <v>75</v>
      </c>
      <c r="D5116">
        <v>0</v>
      </c>
      <c r="F5116" t="s">
        <v>175</v>
      </c>
      <c r="G5116" t="s">
        <v>7086</v>
      </c>
      <c r="H5116" t="s">
        <v>9911</v>
      </c>
      <c r="I5116" t="s">
        <v>9912</v>
      </c>
      <c r="J5116" t="s">
        <v>9913</v>
      </c>
      <c r="K5116" t="s">
        <v>9914</v>
      </c>
      <c r="L5116" t="s">
        <v>9915</v>
      </c>
      <c r="M5116" t="s">
        <v>8601</v>
      </c>
      <c r="N5116" t="s">
        <v>5647</v>
      </c>
      <c r="O5116" t="s">
        <v>5947</v>
      </c>
      <c r="P5116" t="s">
        <v>7899</v>
      </c>
      <c r="Q5116" t="s">
        <v>5513</v>
      </c>
      <c r="R5116" t="s">
        <v>63</v>
      </c>
      <c r="S5116" t="s">
        <v>108</v>
      </c>
      <c r="T5116" t="s">
        <v>717</v>
      </c>
      <c r="U5116" t="s">
        <v>718</v>
      </c>
      <c r="X5116">
        <v>1</v>
      </c>
      <c r="Y5116">
        <v>0</v>
      </c>
      <c r="Z5116">
        <v>0</v>
      </c>
      <c r="AA5116">
        <v>0</v>
      </c>
      <c r="AB5116">
        <v>62400</v>
      </c>
      <c r="AC5116" t="s">
        <v>47</v>
      </c>
      <c r="AD5116">
        <f>+VLOOKUP(T5116,items!$A$2:$D$1255,4,0)</f>
        <v>0</v>
      </c>
      <c r="AE5116">
        <f>+VLOOKUP(T5116,Tabla1[],5,0)</f>
        <v>0</v>
      </c>
      <c r="AF5116">
        <f t="shared" si="79"/>
        <v>3</v>
      </c>
    </row>
    <row r="5117" spans="1:32" x14ac:dyDescent="0.25">
      <c r="A5117">
        <v>101685</v>
      </c>
      <c r="B5117" t="s">
        <v>9910</v>
      </c>
      <c r="C5117" t="s">
        <v>75</v>
      </c>
      <c r="D5117">
        <v>0</v>
      </c>
      <c r="F5117" t="s">
        <v>175</v>
      </c>
      <c r="G5117" t="s">
        <v>7086</v>
      </c>
      <c r="H5117" t="s">
        <v>9911</v>
      </c>
      <c r="I5117" t="s">
        <v>9912</v>
      </c>
      <c r="J5117" t="s">
        <v>9913</v>
      </c>
      <c r="K5117" t="s">
        <v>9914</v>
      </c>
      <c r="L5117" t="s">
        <v>9915</v>
      </c>
      <c r="M5117" t="s">
        <v>8601</v>
      </c>
      <c r="N5117" t="s">
        <v>5647</v>
      </c>
      <c r="O5117" t="s">
        <v>5947</v>
      </c>
      <c r="P5117" t="s">
        <v>7899</v>
      </c>
      <c r="Q5117" t="s">
        <v>5513</v>
      </c>
      <c r="R5117" t="s">
        <v>63</v>
      </c>
      <c r="S5117" t="s">
        <v>108</v>
      </c>
      <c r="T5117" t="s">
        <v>1264</v>
      </c>
      <c r="U5117" t="s">
        <v>1265</v>
      </c>
      <c r="V5117" t="s">
        <v>688</v>
      </c>
      <c r="W5117" t="s">
        <v>114</v>
      </c>
      <c r="X5117">
        <v>1</v>
      </c>
      <c r="Y5117">
        <v>5800</v>
      </c>
      <c r="Z5117">
        <v>0</v>
      </c>
      <c r="AA5117">
        <v>800</v>
      </c>
      <c r="AB5117">
        <v>6184384</v>
      </c>
      <c r="AC5117" t="s">
        <v>47</v>
      </c>
      <c r="AD5117" t="str">
        <f>+VLOOKUP(T5117,items!$A$2:$D$1255,4,0)</f>
        <v>BANETA</v>
      </c>
      <c r="AE5117" t="str">
        <f>+VLOOKUP(T5117,Tabla1[],5,0)</f>
        <v>PROYECTANTE</v>
      </c>
      <c r="AF5117">
        <f t="shared" si="79"/>
        <v>3</v>
      </c>
    </row>
    <row r="5118" spans="1:32" x14ac:dyDescent="0.25">
      <c r="A5118">
        <v>101685</v>
      </c>
      <c r="B5118" t="s">
        <v>9910</v>
      </c>
      <c r="C5118" t="s">
        <v>75</v>
      </c>
      <c r="D5118">
        <v>0</v>
      </c>
      <c r="F5118" t="s">
        <v>175</v>
      </c>
      <c r="G5118" t="s">
        <v>7086</v>
      </c>
      <c r="H5118" t="s">
        <v>9911</v>
      </c>
      <c r="I5118" t="s">
        <v>9912</v>
      </c>
      <c r="J5118" t="s">
        <v>9913</v>
      </c>
      <c r="K5118" t="s">
        <v>9914</v>
      </c>
      <c r="L5118" t="s">
        <v>9915</v>
      </c>
      <c r="M5118" t="s">
        <v>8601</v>
      </c>
      <c r="N5118" t="s">
        <v>5647</v>
      </c>
      <c r="O5118" t="s">
        <v>5947</v>
      </c>
      <c r="P5118" t="s">
        <v>7899</v>
      </c>
      <c r="Q5118" t="s">
        <v>5513</v>
      </c>
      <c r="R5118" t="s">
        <v>63</v>
      </c>
      <c r="S5118" t="s">
        <v>108</v>
      </c>
      <c r="T5118" t="s">
        <v>9916</v>
      </c>
      <c r="U5118" t="s">
        <v>9917</v>
      </c>
      <c r="V5118" t="s">
        <v>988</v>
      </c>
      <c r="W5118" t="s">
        <v>114</v>
      </c>
      <c r="X5118">
        <v>1</v>
      </c>
      <c r="Y5118">
        <v>1100</v>
      </c>
      <c r="Z5118">
        <v>2280</v>
      </c>
      <c r="AA5118">
        <v>0</v>
      </c>
      <c r="AB5118">
        <v>1152596</v>
      </c>
      <c r="AC5118" t="s">
        <v>47</v>
      </c>
      <c r="AD5118" t="str">
        <f>+VLOOKUP(T5118,items!$A$2:$D$1255,4,0)</f>
        <v>BANETA</v>
      </c>
      <c r="AE5118" t="str">
        <f>+VLOOKUP(T5118,Tabla1[],5,0)</f>
        <v>VERTICAL-GUAYA</v>
      </c>
      <c r="AF5118">
        <f t="shared" si="79"/>
        <v>3</v>
      </c>
    </row>
    <row r="5119" spans="1:32" x14ac:dyDescent="0.25">
      <c r="A5119">
        <v>101685</v>
      </c>
      <c r="B5119" t="s">
        <v>9910</v>
      </c>
      <c r="C5119" t="s">
        <v>75</v>
      </c>
      <c r="D5119">
        <v>0</v>
      </c>
      <c r="F5119" t="s">
        <v>175</v>
      </c>
      <c r="G5119" t="s">
        <v>7086</v>
      </c>
      <c r="H5119" t="s">
        <v>9911</v>
      </c>
      <c r="I5119" t="s">
        <v>9912</v>
      </c>
      <c r="J5119" t="s">
        <v>9913</v>
      </c>
      <c r="K5119" t="s">
        <v>9914</v>
      </c>
      <c r="L5119" t="s">
        <v>9915</v>
      </c>
      <c r="M5119" t="s">
        <v>8601</v>
      </c>
      <c r="N5119" t="s">
        <v>5647</v>
      </c>
      <c r="O5119" t="s">
        <v>5947</v>
      </c>
      <c r="P5119" t="s">
        <v>7899</v>
      </c>
      <c r="Q5119" t="s">
        <v>5513</v>
      </c>
      <c r="R5119" t="s">
        <v>63</v>
      </c>
      <c r="S5119" t="s">
        <v>108</v>
      </c>
      <c r="T5119" t="s">
        <v>9916</v>
      </c>
      <c r="U5119" t="s">
        <v>9917</v>
      </c>
      <c r="V5119" t="s">
        <v>988</v>
      </c>
      <c r="W5119" t="s">
        <v>114</v>
      </c>
      <c r="X5119">
        <v>1</v>
      </c>
      <c r="Y5119">
        <v>2880</v>
      </c>
      <c r="Z5119">
        <v>2280</v>
      </c>
      <c r="AA5119">
        <v>0</v>
      </c>
      <c r="AB5119">
        <v>2016874</v>
      </c>
      <c r="AC5119" t="s">
        <v>47</v>
      </c>
      <c r="AD5119" t="str">
        <f>+VLOOKUP(T5119,items!$A$2:$D$1255,4,0)</f>
        <v>BANETA</v>
      </c>
      <c r="AE5119" t="str">
        <f>+VLOOKUP(T5119,Tabla1[],5,0)</f>
        <v>VERTICAL-GUAYA</v>
      </c>
      <c r="AF5119">
        <f t="shared" si="79"/>
        <v>3</v>
      </c>
    </row>
    <row r="5120" spans="1:32" x14ac:dyDescent="0.25">
      <c r="A5120">
        <v>101685</v>
      </c>
      <c r="B5120" t="s">
        <v>9910</v>
      </c>
      <c r="C5120" t="s">
        <v>75</v>
      </c>
      <c r="D5120">
        <v>0</v>
      </c>
      <c r="F5120" t="s">
        <v>175</v>
      </c>
      <c r="G5120" t="s">
        <v>7086</v>
      </c>
      <c r="H5120" t="s">
        <v>9911</v>
      </c>
      <c r="I5120" t="s">
        <v>9912</v>
      </c>
      <c r="J5120" t="s">
        <v>9913</v>
      </c>
      <c r="K5120" t="s">
        <v>9914</v>
      </c>
      <c r="L5120" t="s">
        <v>9915</v>
      </c>
      <c r="M5120" t="s">
        <v>8601</v>
      </c>
      <c r="N5120" t="s">
        <v>5647</v>
      </c>
      <c r="O5120" t="s">
        <v>5947</v>
      </c>
      <c r="P5120" t="s">
        <v>7899</v>
      </c>
      <c r="Q5120" t="s">
        <v>5513</v>
      </c>
      <c r="R5120" t="s">
        <v>63</v>
      </c>
      <c r="S5120" t="s">
        <v>108</v>
      </c>
      <c r="T5120" t="s">
        <v>347</v>
      </c>
      <c r="U5120" t="s">
        <v>348</v>
      </c>
      <c r="W5120" t="s">
        <v>114</v>
      </c>
      <c r="X5120">
        <v>1</v>
      </c>
      <c r="Y5120">
        <v>5800</v>
      </c>
      <c r="Z5120">
        <v>0</v>
      </c>
      <c r="AA5120">
        <v>0</v>
      </c>
      <c r="AB5120">
        <v>762473</v>
      </c>
      <c r="AC5120" t="s">
        <v>47</v>
      </c>
      <c r="AD5120">
        <f>+VLOOKUP(T5120,items!$A$2:$D$1255,4,0)</f>
        <v>0</v>
      </c>
      <c r="AE5120">
        <f>+VLOOKUP(T5120,Tabla1[],5,0)</f>
        <v>0</v>
      </c>
      <c r="AF5120">
        <f t="shared" si="79"/>
        <v>3</v>
      </c>
    </row>
    <row r="5121" spans="1:32" x14ac:dyDescent="0.25">
      <c r="A5121">
        <v>101685</v>
      </c>
      <c r="B5121" t="s">
        <v>9910</v>
      </c>
      <c r="C5121" t="s">
        <v>75</v>
      </c>
      <c r="D5121">
        <v>0</v>
      </c>
      <c r="F5121" t="s">
        <v>175</v>
      </c>
      <c r="G5121" t="s">
        <v>7086</v>
      </c>
      <c r="H5121" t="s">
        <v>9911</v>
      </c>
      <c r="I5121" t="s">
        <v>9912</v>
      </c>
      <c r="J5121" t="s">
        <v>9913</v>
      </c>
      <c r="K5121" t="s">
        <v>9914</v>
      </c>
      <c r="L5121" t="s">
        <v>9915</v>
      </c>
      <c r="M5121" t="s">
        <v>8601</v>
      </c>
      <c r="N5121" t="s">
        <v>5647</v>
      </c>
      <c r="O5121" t="s">
        <v>5947</v>
      </c>
      <c r="P5121" t="s">
        <v>7899</v>
      </c>
      <c r="Q5121" t="s">
        <v>5513</v>
      </c>
      <c r="R5121" t="s">
        <v>63</v>
      </c>
      <c r="S5121" t="s">
        <v>108</v>
      </c>
      <c r="T5121" t="s">
        <v>3061</v>
      </c>
      <c r="U5121" t="s">
        <v>3062</v>
      </c>
      <c r="W5121" t="s">
        <v>114</v>
      </c>
      <c r="X5121">
        <v>2</v>
      </c>
      <c r="Y5121">
        <v>0</v>
      </c>
      <c r="Z5121">
        <v>0</v>
      </c>
      <c r="AA5121">
        <v>0</v>
      </c>
      <c r="AB5121">
        <v>300000</v>
      </c>
      <c r="AC5121" t="s">
        <v>47</v>
      </c>
      <c r="AD5121">
        <f>+VLOOKUP(T5121,items!$A$2:$D$1255,4,0)</f>
        <v>0</v>
      </c>
      <c r="AE5121">
        <f>+VLOOKUP(T5121,Tabla1[],5,0)</f>
        <v>0</v>
      </c>
      <c r="AF5121">
        <f t="shared" si="79"/>
        <v>3</v>
      </c>
    </row>
    <row r="5122" spans="1:32" x14ac:dyDescent="0.25">
      <c r="A5122">
        <v>101685</v>
      </c>
      <c r="B5122" t="s">
        <v>9910</v>
      </c>
      <c r="C5122" t="s">
        <v>75</v>
      </c>
      <c r="D5122">
        <v>0</v>
      </c>
      <c r="F5122" t="s">
        <v>175</v>
      </c>
      <c r="G5122" t="s">
        <v>7086</v>
      </c>
      <c r="H5122" t="s">
        <v>9911</v>
      </c>
      <c r="I5122" t="s">
        <v>9912</v>
      </c>
      <c r="J5122" t="s">
        <v>9913</v>
      </c>
      <c r="K5122" t="s">
        <v>9914</v>
      </c>
      <c r="L5122" t="s">
        <v>9915</v>
      </c>
      <c r="M5122" t="s">
        <v>8601</v>
      </c>
      <c r="N5122" t="s">
        <v>5647</v>
      </c>
      <c r="O5122" t="s">
        <v>5947</v>
      </c>
      <c r="P5122" t="s">
        <v>7899</v>
      </c>
      <c r="Q5122" t="s">
        <v>5513</v>
      </c>
      <c r="R5122" t="s">
        <v>63</v>
      </c>
      <c r="S5122" t="s">
        <v>108</v>
      </c>
      <c r="T5122" t="s">
        <v>3063</v>
      </c>
      <c r="U5122" t="s">
        <v>3064</v>
      </c>
      <c r="W5122" t="s">
        <v>114</v>
      </c>
      <c r="X5122">
        <v>2</v>
      </c>
      <c r="Y5122">
        <v>0</v>
      </c>
      <c r="Z5122">
        <v>0</v>
      </c>
      <c r="AA5122">
        <v>0</v>
      </c>
      <c r="AB5122">
        <v>300000</v>
      </c>
      <c r="AC5122" t="s">
        <v>47</v>
      </c>
      <c r="AD5122">
        <f>+VLOOKUP(T5122,items!$A$2:$D$1255,4,0)</f>
        <v>0</v>
      </c>
      <c r="AE5122">
        <f>+VLOOKUP(T5122,Tabla1[],5,0)</f>
        <v>0</v>
      </c>
      <c r="AF5122">
        <f t="shared" ref="AF5122:AF5185" si="80">+MONTH(O5122)</f>
        <v>3</v>
      </c>
    </row>
    <row r="5123" spans="1:32" x14ac:dyDescent="0.25">
      <c r="A5123">
        <v>101685</v>
      </c>
      <c r="B5123" t="s">
        <v>9910</v>
      </c>
      <c r="C5123" t="s">
        <v>75</v>
      </c>
      <c r="D5123">
        <v>0</v>
      </c>
      <c r="F5123" t="s">
        <v>175</v>
      </c>
      <c r="G5123" t="s">
        <v>7086</v>
      </c>
      <c r="H5123" t="s">
        <v>9911</v>
      </c>
      <c r="I5123" t="s">
        <v>9912</v>
      </c>
      <c r="J5123" t="s">
        <v>9913</v>
      </c>
      <c r="K5123" t="s">
        <v>9914</v>
      </c>
      <c r="L5123" t="s">
        <v>9915</v>
      </c>
      <c r="M5123" t="s">
        <v>8601</v>
      </c>
      <c r="N5123" t="s">
        <v>5647</v>
      </c>
      <c r="O5123" t="s">
        <v>5947</v>
      </c>
      <c r="P5123" t="s">
        <v>7899</v>
      </c>
      <c r="Q5123" t="s">
        <v>5513</v>
      </c>
      <c r="R5123" t="s">
        <v>63</v>
      </c>
      <c r="S5123" t="s">
        <v>108</v>
      </c>
      <c r="T5123" t="s">
        <v>4345</v>
      </c>
      <c r="U5123" t="s">
        <v>4346</v>
      </c>
      <c r="W5123" t="s">
        <v>114</v>
      </c>
      <c r="X5123">
        <v>1</v>
      </c>
      <c r="Y5123">
        <v>0</v>
      </c>
      <c r="Z5123">
        <v>0</v>
      </c>
      <c r="AA5123">
        <v>500</v>
      </c>
      <c r="AB5123">
        <v>222470</v>
      </c>
      <c r="AC5123" t="s">
        <v>47</v>
      </c>
      <c r="AD5123">
        <f>+VLOOKUP(T5123,items!$A$2:$D$1255,4,0)</f>
        <v>0</v>
      </c>
      <c r="AE5123">
        <f>+VLOOKUP(T5123,Tabla1[],5,0)</f>
        <v>0</v>
      </c>
      <c r="AF5123">
        <f t="shared" si="80"/>
        <v>3</v>
      </c>
    </row>
    <row r="5124" spans="1:32" x14ac:dyDescent="0.25">
      <c r="A5124">
        <v>101685</v>
      </c>
      <c r="B5124" t="s">
        <v>9910</v>
      </c>
      <c r="C5124" t="s">
        <v>75</v>
      </c>
      <c r="D5124">
        <v>0</v>
      </c>
      <c r="F5124" t="s">
        <v>175</v>
      </c>
      <c r="G5124" t="s">
        <v>7086</v>
      </c>
      <c r="H5124" t="s">
        <v>9911</v>
      </c>
      <c r="I5124" t="s">
        <v>9912</v>
      </c>
      <c r="J5124" t="s">
        <v>9913</v>
      </c>
      <c r="K5124" t="s">
        <v>9914</v>
      </c>
      <c r="L5124" t="s">
        <v>9915</v>
      </c>
      <c r="M5124" t="s">
        <v>8601</v>
      </c>
      <c r="N5124" t="s">
        <v>5647</v>
      </c>
      <c r="O5124" t="s">
        <v>5947</v>
      </c>
      <c r="P5124" t="s">
        <v>7899</v>
      </c>
      <c r="Q5124" t="s">
        <v>5513</v>
      </c>
      <c r="R5124" t="s">
        <v>63</v>
      </c>
      <c r="S5124" t="s">
        <v>108</v>
      </c>
      <c r="T5124" t="s">
        <v>689</v>
      </c>
      <c r="U5124" t="s">
        <v>690</v>
      </c>
      <c r="X5124">
        <v>3</v>
      </c>
      <c r="Y5124">
        <v>1000</v>
      </c>
      <c r="Z5124">
        <v>300</v>
      </c>
      <c r="AA5124">
        <v>0</v>
      </c>
      <c r="AB5124">
        <v>356265</v>
      </c>
      <c r="AC5124" t="s">
        <v>47</v>
      </c>
      <c r="AD5124">
        <f>+VLOOKUP(T5124,items!$A$2:$D$1255,4,0)</f>
        <v>0</v>
      </c>
      <c r="AE5124">
        <f>+VLOOKUP(T5124,Tabla1[],5,0)</f>
        <v>0</v>
      </c>
      <c r="AF5124">
        <f t="shared" si="80"/>
        <v>3</v>
      </c>
    </row>
    <row r="5125" spans="1:32" x14ac:dyDescent="0.25">
      <c r="A5125">
        <v>101692</v>
      </c>
      <c r="B5125" t="s">
        <v>9918</v>
      </c>
      <c r="C5125" t="s">
        <v>33</v>
      </c>
      <c r="D5125">
        <v>0</v>
      </c>
      <c r="F5125" t="s">
        <v>8868</v>
      </c>
      <c r="G5125" t="s">
        <v>7005</v>
      </c>
      <c r="H5125" t="s">
        <v>9919</v>
      </c>
      <c r="I5125" t="s">
        <v>37</v>
      </c>
      <c r="J5125" t="s">
        <v>37</v>
      </c>
      <c r="K5125" t="s">
        <v>9920</v>
      </c>
      <c r="L5125" t="s">
        <v>9921</v>
      </c>
      <c r="M5125" t="s">
        <v>7899</v>
      </c>
      <c r="N5125" t="s">
        <v>7899</v>
      </c>
      <c r="O5125" t="s">
        <v>5513</v>
      </c>
      <c r="P5125" t="s">
        <v>7235</v>
      </c>
      <c r="Q5125" t="s">
        <v>5514</v>
      </c>
      <c r="R5125" t="s">
        <v>127</v>
      </c>
      <c r="S5125" t="s">
        <v>44</v>
      </c>
      <c r="T5125" t="s">
        <v>1815</v>
      </c>
      <c r="U5125" t="s">
        <v>1816</v>
      </c>
      <c r="X5125">
        <v>1</v>
      </c>
      <c r="Y5125">
        <v>0</v>
      </c>
      <c r="Z5125">
        <v>0</v>
      </c>
      <c r="AA5125">
        <v>0</v>
      </c>
      <c r="AB5125">
        <v>577334</v>
      </c>
      <c r="AC5125" t="s">
        <v>47</v>
      </c>
      <c r="AD5125" t="str">
        <f>+VLOOKUP(T5125,items!$A$2:$D$1255,4,0)</f>
        <v>MUEBLES</v>
      </c>
      <c r="AE5125">
        <f>+VLOOKUP(T5125,Tabla1[],5,0)</f>
        <v>0</v>
      </c>
      <c r="AF5125">
        <f t="shared" si="80"/>
        <v>4</v>
      </c>
    </row>
    <row r="5126" spans="1:32" x14ac:dyDescent="0.25">
      <c r="A5126">
        <v>101692</v>
      </c>
      <c r="B5126" t="s">
        <v>9918</v>
      </c>
      <c r="C5126" t="s">
        <v>33</v>
      </c>
      <c r="D5126">
        <v>0</v>
      </c>
      <c r="F5126" t="s">
        <v>8868</v>
      </c>
      <c r="G5126" t="s">
        <v>7005</v>
      </c>
      <c r="H5126" t="s">
        <v>9919</v>
      </c>
      <c r="I5126" t="s">
        <v>37</v>
      </c>
      <c r="J5126" t="s">
        <v>37</v>
      </c>
      <c r="K5126" t="s">
        <v>9920</v>
      </c>
      <c r="L5126" t="s">
        <v>9921</v>
      </c>
      <c r="M5126" t="s">
        <v>7899</v>
      </c>
      <c r="N5126" t="s">
        <v>7899</v>
      </c>
      <c r="O5126" t="s">
        <v>5513</v>
      </c>
      <c r="P5126" t="s">
        <v>7235</v>
      </c>
      <c r="Q5126" t="s">
        <v>5514</v>
      </c>
      <c r="R5126" t="s">
        <v>127</v>
      </c>
      <c r="S5126" t="s">
        <v>44</v>
      </c>
      <c r="T5126" t="s">
        <v>314</v>
      </c>
      <c r="U5126" t="s">
        <v>315</v>
      </c>
      <c r="X5126">
        <v>1</v>
      </c>
      <c r="Y5126">
        <v>0</v>
      </c>
      <c r="Z5126">
        <v>0</v>
      </c>
      <c r="AA5126">
        <v>0</v>
      </c>
      <c r="AB5126">
        <v>70000</v>
      </c>
      <c r="AC5126" t="s">
        <v>47</v>
      </c>
      <c r="AD5126">
        <f>+VLOOKUP(T5126,items!$A$2:$D$1255,4,0)</f>
        <v>0</v>
      </c>
      <c r="AE5126">
        <f>+VLOOKUP(T5126,Tabla1[],5,0)</f>
        <v>0</v>
      </c>
      <c r="AF5126">
        <f t="shared" si="80"/>
        <v>4</v>
      </c>
    </row>
    <row r="5127" spans="1:32" x14ac:dyDescent="0.25">
      <c r="A5127">
        <v>101695</v>
      </c>
      <c r="B5127" t="s">
        <v>1003</v>
      </c>
      <c r="C5127" t="s">
        <v>75</v>
      </c>
      <c r="D5127">
        <v>0</v>
      </c>
      <c r="F5127" t="s">
        <v>8868</v>
      </c>
      <c r="G5127" t="s">
        <v>8868</v>
      </c>
      <c r="H5127" t="s">
        <v>9922</v>
      </c>
      <c r="I5127" t="s">
        <v>37</v>
      </c>
      <c r="J5127" t="s">
        <v>9923</v>
      </c>
      <c r="K5127" t="s">
        <v>9924</v>
      </c>
      <c r="L5127" t="s">
        <v>37</v>
      </c>
      <c r="M5127" t="s">
        <v>7004</v>
      </c>
      <c r="N5127" t="s">
        <v>7004</v>
      </c>
      <c r="O5127" t="s">
        <v>310</v>
      </c>
      <c r="P5127" t="s">
        <v>98</v>
      </c>
      <c r="Q5127" t="s">
        <v>98</v>
      </c>
      <c r="R5127" t="s">
        <v>127</v>
      </c>
      <c r="S5127" t="s">
        <v>128</v>
      </c>
      <c r="T5127" t="s">
        <v>2851</v>
      </c>
      <c r="U5127" t="s">
        <v>2852</v>
      </c>
      <c r="X5127">
        <v>1</v>
      </c>
      <c r="Y5127">
        <v>0</v>
      </c>
      <c r="Z5127">
        <v>0</v>
      </c>
      <c r="AA5127">
        <v>0</v>
      </c>
      <c r="AB5127">
        <v>0</v>
      </c>
      <c r="AC5127" t="s">
        <v>47</v>
      </c>
      <c r="AD5127">
        <f>+VLOOKUP(T5127,items!$A$2:$D$1255,4,0)</f>
        <v>0</v>
      </c>
      <c r="AE5127">
        <f>+VLOOKUP(T5127,Tabla1[],5,0)</f>
        <v>0</v>
      </c>
      <c r="AF5127">
        <f t="shared" si="80"/>
        <v>2</v>
      </c>
    </row>
    <row r="5128" spans="1:32" x14ac:dyDescent="0.25">
      <c r="A5128">
        <v>101700</v>
      </c>
      <c r="B5128" t="s">
        <v>1121</v>
      </c>
      <c r="C5128" t="s">
        <v>75</v>
      </c>
      <c r="D5128">
        <v>0</v>
      </c>
      <c r="F5128" t="s">
        <v>8868</v>
      </c>
      <c r="G5128" t="s">
        <v>7086</v>
      </c>
      <c r="H5128" t="s">
        <v>9925</v>
      </c>
      <c r="I5128" t="s">
        <v>37</v>
      </c>
      <c r="J5128" t="s">
        <v>9926</v>
      </c>
      <c r="K5128" t="s">
        <v>9927</v>
      </c>
      <c r="L5128" t="s">
        <v>37</v>
      </c>
      <c r="M5128" t="s">
        <v>310</v>
      </c>
      <c r="N5128" t="s">
        <v>310</v>
      </c>
      <c r="O5128" t="s">
        <v>98</v>
      </c>
      <c r="P5128" t="s">
        <v>8689</v>
      </c>
      <c r="Q5128" t="s">
        <v>8689</v>
      </c>
      <c r="R5128" t="s">
        <v>127</v>
      </c>
      <c r="S5128" t="s">
        <v>164</v>
      </c>
      <c r="T5128" t="s">
        <v>1126</v>
      </c>
      <c r="U5128" t="s">
        <v>1127</v>
      </c>
      <c r="X5128">
        <v>12</v>
      </c>
      <c r="Y5128">
        <v>0</v>
      </c>
      <c r="Z5128">
        <v>0</v>
      </c>
      <c r="AA5128">
        <v>0</v>
      </c>
      <c r="AB5128">
        <v>655464</v>
      </c>
      <c r="AC5128" t="s">
        <v>47</v>
      </c>
      <c r="AD5128">
        <f>+VLOOKUP(T5128,items!$A$2:$D$1255,4,0)</f>
        <v>0</v>
      </c>
      <c r="AE5128">
        <f>+VLOOKUP(T5128,Tabla1[],5,0)</f>
        <v>0</v>
      </c>
      <c r="AF5128">
        <f t="shared" si="80"/>
        <v>3</v>
      </c>
    </row>
    <row r="5129" spans="1:32" x14ac:dyDescent="0.25">
      <c r="A5129">
        <v>101704</v>
      </c>
      <c r="B5129" t="s">
        <v>9398</v>
      </c>
      <c r="C5129" t="s">
        <v>33</v>
      </c>
      <c r="D5129">
        <v>0</v>
      </c>
      <c r="F5129" t="s">
        <v>682</v>
      </c>
      <c r="G5129" t="s">
        <v>7004</v>
      </c>
      <c r="H5129" t="s">
        <v>9928</v>
      </c>
      <c r="I5129" t="s">
        <v>37</v>
      </c>
      <c r="J5129" t="s">
        <v>9929</v>
      </c>
      <c r="K5129" t="s">
        <v>9930</v>
      </c>
      <c r="L5129" t="s">
        <v>9931</v>
      </c>
      <c r="M5129" t="s">
        <v>7086</v>
      </c>
      <c r="N5129" t="s">
        <v>7086</v>
      </c>
      <c r="O5129" t="s">
        <v>5649</v>
      </c>
      <c r="P5129" t="s">
        <v>8373</v>
      </c>
      <c r="Q5129" t="s">
        <v>7899</v>
      </c>
      <c r="R5129" t="s">
        <v>127</v>
      </c>
      <c r="S5129" t="s">
        <v>88</v>
      </c>
      <c r="T5129" t="s">
        <v>540</v>
      </c>
      <c r="U5129" t="s">
        <v>541</v>
      </c>
      <c r="V5129" t="s">
        <v>468</v>
      </c>
      <c r="X5129">
        <v>12</v>
      </c>
      <c r="Y5129">
        <v>0</v>
      </c>
      <c r="Z5129">
        <v>0</v>
      </c>
      <c r="AA5129">
        <v>0</v>
      </c>
      <c r="AB5129">
        <v>93905628</v>
      </c>
      <c r="AC5129" t="s">
        <v>47</v>
      </c>
      <c r="AD5129">
        <f>+VLOOKUP(T5129,items!$A$2:$D$1255,4,0)</f>
        <v>0</v>
      </c>
      <c r="AE5129">
        <f>+VLOOKUP(T5129,Tabla1[],5,0)</f>
        <v>0</v>
      </c>
      <c r="AF5129">
        <f t="shared" si="80"/>
        <v>3</v>
      </c>
    </row>
    <row r="5130" spans="1:32" x14ac:dyDescent="0.25">
      <c r="A5130">
        <v>101704</v>
      </c>
      <c r="B5130" t="s">
        <v>9398</v>
      </c>
      <c r="C5130" t="s">
        <v>33</v>
      </c>
      <c r="D5130">
        <v>0</v>
      </c>
      <c r="F5130" t="s">
        <v>682</v>
      </c>
      <c r="G5130" t="s">
        <v>7004</v>
      </c>
      <c r="H5130" t="s">
        <v>9928</v>
      </c>
      <c r="I5130" t="s">
        <v>37</v>
      </c>
      <c r="J5130" t="s">
        <v>9929</v>
      </c>
      <c r="K5130" t="s">
        <v>9930</v>
      </c>
      <c r="L5130" t="s">
        <v>9931</v>
      </c>
      <c r="M5130" t="s">
        <v>7086</v>
      </c>
      <c r="N5130" t="s">
        <v>7086</v>
      </c>
      <c r="O5130" t="s">
        <v>5649</v>
      </c>
      <c r="P5130" t="s">
        <v>8373</v>
      </c>
      <c r="Q5130" t="s">
        <v>7899</v>
      </c>
      <c r="R5130" t="s">
        <v>127</v>
      </c>
      <c r="S5130" t="s">
        <v>88</v>
      </c>
      <c r="T5130" t="s">
        <v>936</v>
      </c>
      <c r="U5130" t="s">
        <v>937</v>
      </c>
      <c r="X5130">
        <v>1</v>
      </c>
      <c r="Y5130">
        <v>0</v>
      </c>
      <c r="Z5130">
        <v>0</v>
      </c>
      <c r="AA5130">
        <v>0</v>
      </c>
      <c r="AB5130">
        <v>0</v>
      </c>
      <c r="AC5130" t="s">
        <v>47</v>
      </c>
      <c r="AD5130">
        <f>+VLOOKUP(T5130,items!$A$2:$D$1255,4,0)</f>
        <v>0</v>
      </c>
      <c r="AE5130">
        <f>+VLOOKUP(T5130,Tabla1[],5,0)</f>
        <v>0</v>
      </c>
      <c r="AF5130">
        <f t="shared" si="80"/>
        <v>3</v>
      </c>
    </row>
    <row r="5131" spans="1:32" x14ac:dyDescent="0.25">
      <c r="A5131">
        <v>101706</v>
      </c>
      <c r="B5131" t="s">
        <v>2935</v>
      </c>
      <c r="C5131" t="s">
        <v>75</v>
      </c>
      <c r="D5131">
        <v>0</v>
      </c>
      <c r="F5131" t="s">
        <v>8868</v>
      </c>
      <c r="G5131" t="s">
        <v>5947</v>
      </c>
      <c r="H5131" t="s">
        <v>9932</v>
      </c>
      <c r="I5131" t="s">
        <v>37</v>
      </c>
      <c r="J5131" t="s">
        <v>9933</v>
      </c>
      <c r="K5131" t="s">
        <v>9934</v>
      </c>
      <c r="L5131" t="s">
        <v>37</v>
      </c>
      <c r="M5131" t="s">
        <v>1149</v>
      </c>
      <c r="N5131" t="s">
        <v>1149</v>
      </c>
      <c r="O5131" t="s">
        <v>7005</v>
      </c>
      <c r="P5131" t="s">
        <v>8297</v>
      </c>
      <c r="Q5131" t="s">
        <v>8297</v>
      </c>
      <c r="R5131" t="s">
        <v>127</v>
      </c>
      <c r="S5131" t="s">
        <v>346</v>
      </c>
      <c r="T5131" t="s">
        <v>1536</v>
      </c>
      <c r="U5131" t="s">
        <v>1537</v>
      </c>
      <c r="X5131">
        <v>1</v>
      </c>
      <c r="Y5131">
        <v>0</v>
      </c>
      <c r="Z5131">
        <v>0</v>
      </c>
      <c r="AA5131">
        <v>0</v>
      </c>
      <c r="AB5131">
        <v>584925</v>
      </c>
      <c r="AC5131" t="s">
        <v>47</v>
      </c>
      <c r="AD5131">
        <f>+VLOOKUP(T5131,items!$A$2:$D$1255,4,0)</f>
        <v>0</v>
      </c>
      <c r="AE5131">
        <f>+VLOOKUP(T5131,Tabla1[],5,0)</f>
        <v>0</v>
      </c>
      <c r="AF5131">
        <f t="shared" si="80"/>
        <v>4</v>
      </c>
    </row>
    <row r="5132" spans="1:32" x14ac:dyDescent="0.25">
      <c r="A5132">
        <v>101726</v>
      </c>
      <c r="B5132" t="s">
        <v>9935</v>
      </c>
      <c r="C5132" t="s">
        <v>33</v>
      </c>
      <c r="D5132">
        <v>0</v>
      </c>
      <c r="F5132" t="s">
        <v>612</v>
      </c>
      <c r="G5132" t="s">
        <v>310</v>
      </c>
      <c r="H5132" t="s">
        <v>9936</v>
      </c>
      <c r="I5132" t="s">
        <v>37</v>
      </c>
      <c r="J5132" t="s">
        <v>9937</v>
      </c>
      <c r="K5132" t="s">
        <v>9938</v>
      </c>
      <c r="L5132" t="s">
        <v>37</v>
      </c>
      <c r="M5132" t="s">
        <v>98</v>
      </c>
      <c r="N5132" t="s">
        <v>98</v>
      </c>
      <c r="O5132" t="s">
        <v>7483</v>
      </c>
      <c r="P5132" t="s">
        <v>5649</v>
      </c>
      <c r="Q5132" t="s">
        <v>1149</v>
      </c>
      <c r="R5132" t="s">
        <v>411</v>
      </c>
      <c r="S5132" t="s">
        <v>108</v>
      </c>
      <c r="T5132" t="s">
        <v>229</v>
      </c>
      <c r="U5132" t="s">
        <v>230</v>
      </c>
      <c r="V5132" t="s">
        <v>313</v>
      </c>
      <c r="X5132">
        <v>3</v>
      </c>
      <c r="Y5132">
        <v>0</v>
      </c>
      <c r="Z5132">
        <v>0</v>
      </c>
      <c r="AA5132">
        <v>0</v>
      </c>
      <c r="AB5132">
        <v>409500</v>
      </c>
      <c r="AC5132" t="s">
        <v>47</v>
      </c>
      <c r="AD5132">
        <f>+VLOOKUP(T5132,items!$A$2:$D$1255,4,0)</f>
        <v>0</v>
      </c>
      <c r="AE5132">
        <f>+VLOOKUP(T5132,Tabla1[],5,0)</f>
        <v>0</v>
      </c>
      <c r="AF5132">
        <f t="shared" si="80"/>
        <v>3</v>
      </c>
    </row>
    <row r="5133" spans="1:32" x14ac:dyDescent="0.25">
      <c r="A5133">
        <v>101726</v>
      </c>
      <c r="B5133" t="s">
        <v>9935</v>
      </c>
      <c r="C5133" t="s">
        <v>33</v>
      </c>
      <c r="D5133">
        <v>0</v>
      </c>
      <c r="F5133" t="s">
        <v>612</v>
      </c>
      <c r="G5133" t="s">
        <v>310</v>
      </c>
      <c r="H5133" t="s">
        <v>9936</v>
      </c>
      <c r="I5133" t="s">
        <v>37</v>
      </c>
      <c r="J5133" t="s">
        <v>9937</v>
      </c>
      <c r="K5133" t="s">
        <v>9938</v>
      </c>
      <c r="L5133" t="s">
        <v>37</v>
      </c>
      <c r="M5133" t="s">
        <v>98</v>
      </c>
      <c r="N5133" t="s">
        <v>98</v>
      </c>
      <c r="O5133" t="s">
        <v>7483</v>
      </c>
      <c r="P5133" t="s">
        <v>5649</v>
      </c>
      <c r="Q5133" t="s">
        <v>1149</v>
      </c>
      <c r="R5133" t="s">
        <v>411</v>
      </c>
      <c r="S5133" t="s">
        <v>108</v>
      </c>
      <c r="T5133" t="s">
        <v>1922</v>
      </c>
      <c r="U5133" t="s">
        <v>1923</v>
      </c>
      <c r="X5133">
        <v>3</v>
      </c>
      <c r="Y5133">
        <v>0</v>
      </c>
      <c r="Z5133">
        <v>0</v>
      </c>
      <c r="AA5133">
        <v>0</v>
      </c>
      <c r="AB5133">
        <v>1263600</v>
      </c>
      <c r="AC5133" t="s">
        <v>47</v>
      </c>
      <c r="AD5133">
        <f>+VLOOKUP(T5133,items!$A$2:$D$1255,4,0)</f>
        <v>0</v>
      </c>
      <c r="AE5133">
        <f>+VLOOKUP(T5133,Tabla1[],5,0)</f>
        <v>0</v>
      </c>
      <c r="AF5133">
        <f t="shared" si="80"/>
        <v>3</v>
      </c>
    </row>
    <row r="5134" spans="1:32" x14ac:dyDescent="0.25">
      <c r="A5134">
        <v>101730</v>
      </c>
      <c r="B5134" t="s">
        <v>9939</v>
      </c>
      <c r="C5134" t="s">
        <v>33</v>
      </c>
      <c r="D5134">
        <v>0</v>
      </c>
      <c r="F5134" t="s">
        <v>612</v>
      </c>
      <c r="G5134" t="s">
        <v>612</v>
      </c>
      <c r="H5134" t="s">
        <v>9940</v>
      </c>
      <c r="I5134" t="s">
        <v>37</v>
      </c>
      <c r="J5134" t="s">
        <v>9941</v>
      </c>
      <c r="K5134" t="s">
        <v>9942</v>
      </c>
      <c r="L5134" t="s">
        <v>9943</v>
      </c>
      <c r="M5134" t="s">
        <v>7004</v>
      </c>
      <c r="N5134" t="s">
        <v>7004</v>
      </c>
      <c r="O5134" t="s">
        <v>84</v>
      </c>
      <c r="P5134" t="s">
        <v>6960</v>
      </c>
      <c r="Q5134" t="s">
        <v>9944</v>
      </c>
      <c r="R5134" t="s">
        <v>63</v>
      </c>
      <c r="S5134" t="s">
        <v>44</v>
      </c>
      <c r="T5134" t="s">
        <v>9945</v>
      </c>
      <c r="U5134" t="s">
        <v>9946</v>
      </c>
      <c r="X5134">
        <v>2</v>
      </c>
      <c r="Y5134">
        <v>0</v>
      </c>
      <c r="Z5134">
        <v>0</v>
      </c>
      <c r="AA5134">
        <v>0</v>
      </c>
      <c r="AB5134">
        <v>7853140</v>
      </c>
      <c r="AC5134" t="s">
        <v>47</v>
      </c>
      <c r="AD5134" t="str">
        <f>+VLOOKUP(T5134,items!$A$2:$D$1255,4,0)</f>
        <v>MUEBLES</v>
      </c>
      <c r="AE5134">
        <f>+VLOOKUP(T5134,Tabla1[],5,0)</f>
        <v>0</v>
      </c>
      <c r="AF5134">
        <f t="shared" si="80"/>
        <v>4</v>
      </c>
    </row>
    <row r="5135" spans="1:32" x14ac:dyDescent="0.25">
      <c r="A5135">
        <v>101730</v>
      </c>
      <c r="B5135" t="s">
        <v>9939</v>
      </c>
      <c r="C5135" t="s">
        <v>33</v>
      </c>
      <c r="D5135">
        <v>0</v>
      </c>
      <c r="F5135" t="s">
        <v>612</v>
      </c>
      <c r="G5135" t="s">
        <v>612</v>
      </c>
      <c r="H5135" t="s">
        <v>9940</v>
      </c>
      <c r="I5135" t="s">
        <v>37</v>
      </c>
      <c r="J5135" t="s">
        <v>9941</v>
      </c>
      <c r="K5135" t="s">
        <v>9942</v>
      </c>
      <c r="L5135" t="s">
        <v>9943</v>
      </c>
      <c r="M5135" t="s">
        <v>7004</v>
      </c>
      <c r="N5135" t="s">
        <v>7004</v>
      </c>
      <c r="O5135" t="s">
        <v>84</v>
      </c>
      <c r="P5135" t="s">
        <v>6960</v>
      </c>
      <c r="Q5135" t="s">
        <v>9944</v>
      </c>
      <c r="R5135" t="s">
        <v>63</v>
      </c>
      <c r="S5135" t="s">
        <v>44</v>
      </c>
      <c r="T5135" t="s">
        <v>1459</v>
      </c>
      <c r="U5135" t="s">
        <v>1460</v>
      </c>
      <c r="X5135">
        <v>8</v>
      </c>
      <c r="Y5135">
        <v>0</v>
      </c>
      <c r="Z5135">
        <v>0</v>
      </c>
      <c r="AA5135">
        <v>0</v>
      </c>
      <c r="AB5135">
        <v>3187936</v>
      </c>
      <c r="AC5135" t="s">
        <v>47</v>
      </c>
      <c r="AD5135" t="str">
        <f>+VLOOKUP(T5135,items!$A$2:$D$1255,4,0)</f>
        <v>MUEBLES</v>
      </c>
      <c r="AE5135">
        <f>+VLOOKUP(T5135,Tabla1[],5,0)</f>
        <v>0</v>
      </c>
      <c r="AF5135">
        <f t="shared" si="80"/>
        <v>4</v>
      </c>
    </row>
    <row r="5136" spans="1:32" x14ac:dyDescent="0.25">
      <c r="A5136">
        <v>101730</v>
      </c>
      <c r="B5136" t="s">
        <v>9939</v>
      </c>
      <c r="C5136" t="s">
        <v>33</v>
      </c>
      <c r="D5136">
        <v>0</v>
      </c>
      <c r="F5136" t="s">
        <v>612</v>
      </c>
      <c r="G5136" t="s">
        <v>612</v>
      </c>
      <c r="H5136" t="s">
        <v>9940</v>
      </c>
      <c r="I5136" t="s">
        <v>37</v>
      </c>
      <c r="J5136" t="s">
        <v>9941</v>
      </c>
      <c r="K5136" t="s">
        <v>9942</v>
      </c>
      <c r="L5136" t="s">
        <v>9943</v>
      </c>
      <c r="M5136" t="s">
        <v>7004</v>
      </c>
      <c r="N5136" t="s">
        <v>7004</v>
      </c>
      <c r="O5136" t="s">
        <v>84</v>
      </c>
      <c r="P5136" t="s">
        <v>6960</v>
      </c>
      <c r="Q5136" t="s">
        <v>9944</v>
      </c>
      <c r="R5136" t="s">
        <v>63</v>
      </c>
      <c r="S5136" t="s">
        <v>44</v>
      </c>
      <c r="T5136" t="s">
        <v>2288</v>
      </c>
      <c r="U5136" t="s">
        <v>2289</v>
      </c>
      <c r="V5136" t="s">
        <v>9947</v>
      </c>
      <c r="X5136">
        <v>2</v>
      </c>
      <c r="Y5136">
        <v>0</v>
      </c>
      <c r="Z5136">
        <v>0</v>
      </c>
      <c r="AA5136">
        <v>0</v>
      </c>
      <c r="AB5136">
        <v>16834774</v>
      </c>
      <c r="AC5136" t="s">
        <v>47</v>
      </c>
      <c r="AD5136">
        <f>+VLOOKUP(T5136,items!$A$2:$D$1255,4,0)</f>
        <v>0</v>
      </c>
      <c r="AE5136">
        <f>+VLOOKUP(T5136,Tabla1[],5,0)</f>
        <v>0</v>
      </c>
      <c r="AF5136">
        <f t="shared" si="80"/>
        <v>4</v>
      </c>
    </row>
    <row r="5137" spans="1:32" x14ac:dyDescent="0.25">
      <c r="A5137">
        <v>101730</v>
      </c>
      <c r="B5137" t="s">
        <v>9939</v>
      </c>
      <c r="C5137" t="s">
        <v>33</v>
      </c>
      <c r="D5137">
        <v>0</v>
      </c>
      <c r="F5137" t="s">
        <v>612</v>
      </c>
      <c r="G5137" t="s">
        <v>612</v>
      </c>
      <c r="H5137" t="s">
        <v>9940</v>
      </c>
      <c r="I5137" t="s">
        <v>37</v>
      </c>
      <c r="J5137" t="s">
        <v>9941</v>
      </c>
      <c r="K5137" t="s">
        <v>9942</v>
      </c>
      <c r="L5137" t="s">
        <v>9943</v>
      </c>
      <c r="M5137" t="s">
        <v>7004</v>
      </c>
      <c r="N5137" t="s">
        <v>7004</v>
      </c>
      <c r="O5137" t="s">
        <v>84</v>
      </c>
      <c r="P5137" t="s">
        <v>6960</v>
      </c>
      <c r="Q5137" t="s">
        <v>9944</v>
      </c>
      <c r="R5137" t="s">
        <v>63</v>
      </c>
      <c r="S5137" t="s">
        <v>44</v>
      </c>
      <c r="T5137" t="s">
        <v>4492</v>
      </c>
      <c r="U5137" t="s">
        <v>4493</v>
      </c>
      <c r="X5137">
        <v>4</v>
      </c>
      <c r="Y5137">
        <v>0</v>
      </c>
      <c r="Z5137">
        <v>0</v>
      </c>
      <c r="AA5137">
        <v>0</v>
      </c>
      <c r="AB5137">
        <v>2152728</v>
      </c>
      <c r="AC5137" t="s">
        <v>47</v>
      </c>
      <c r="AD5137" t="str">
        <f>+VLOOKUP(T5137,items!$A$2:$D$1255,4,0)</f>
        <v>MUEBLES</v>
      </c>
      <c r="AE5137">
        <f>+VLOOKUP(T5137,Tabla1[],5,0)</f>
        <v>0</v>
      </c>
      <c r="AF5137">
        <f t="shared" si="80"/>
        <v>4</v>
      </c>
    </row>
    <row r="5138" spans="1:32" x14ac:dyDescent="0.25">
      <c r="A5138">
        <v>101730</v>
      </c>
      <c r="B5138" t="s">
        <v>9939</v>
      </c>
      <c r="C5138" t="s">
        <v>33</v>
      </c>
      <c r="D5138">
        <v>0</v>
      </c>
      <c r="F5138" t="s">
        <v>612</v>
      </c>
      <c r="G5138" t="s">
        <v>612</v>
      </c>
      <c r="H5138" t="s">
        <v>9940</v>
      </c>
      <c r="I5138" t="s">
        <v>37</v>
      </c>
      <c r="J5138" t="s">
        <v>9941</v>
      </c>
      <c r="K5138" t="s">
        <v>9942</v>
      </c>
      <c r="L5138" t="s">
        <v>9943</v>
      </c>
      <c r="M5138" t="s">
        <v>7004</v>
      </c>
      <c r="N5138" t="s">
        <v>7004</v>
      </c>
      <c r="O5138" t="s">
        <v>84</v>
      </c>
      <c r="P5138" t="s">
        <v>6960</v>
      </c>
      <c r="Q5138" t="s">
        <v>9944</v>
      </c>
      <c r="R5138" t="s">
        <v>63</v>
      </c>
      <c r="S5138" t="s">
        <v>44</v>
      </c>
      <c r="T5138" t="s">
        <v>556</v>
      </c>
      <c r="U5138" t="s">
        <v>557</v>
      </c>
      <c r="X5138">
        <v>1</v>
      </c>
      <c r="Y5138">
        <v>0</v>
      </c>
      <c r="Z5138">
        <v>0</v>
      </c>
      <c r="AA5138">
        <v>0</v>
      </c>
      <c r="AB5138">
        <v>1361495</v>
      </c>
      <c r="AC5138" t="s">
        <v>47</v>
      </c>
      <c r="AD5138" t="str">
        <f>+VLOOKUP(T5138,items!$A$2:$D$1255,4,0)</f>
        <v>MUEBLES</v>
      </c>
      <c r="AE5138">
        <f>+VLOOKUP(T5138,Tabla1[],5,0)</f>
        <v>0</v>
      </c>
      <c r="AF5138">
        <f t="shared" si="80"/>
        <v>4</v>
      </c>
    </row>
    <row r="5139" spans="1:32" x14ac:dyDescent="0.25">
      <c r="A5139">
        <v>101730</v>
      </c>
      <c r="B5139" t="s">
        <v>9939</v>
      </c>
      <c r="C5139" t="s">
        <v>33</v>
      </c>
      <c r="D5139">
        <v>0</v>
      </c>
      <c r="F5139" t="s">
        <v>612</v>
      </c>
      <c r="G5139" t="s">
        <v>612</v>
      </c>
      <c r="H5139" t="s">
        <v>9940</v>
      </c>
      <c r="I5139" t="s">
        <v>37</v>
      </c>
      <c r="J5139" t="s">
        <v>9941</v>
      </c>
      <c r="K5139" t="s">
        <v>9942</v>
      </c>
      <c r="L5139" t="s">
        <v>9943</v>
      </c>
      <c r="M5139" t="s">
        <v>7004</v>
      </c>
      <c r="N5139" t="s">
        <v>7004</v>
      </c>
      <c r="O5139" t="s">
        <v>84</v>
      </c>
      <c r="P5139" t="s">
        <v>6960</v>
      </c>
      <c r="Q5139" t="s">
        <v>9944</v>
      </c>
      <c r="R5139" t="s">
        <v>63</v>
      </c>
      <c r="S5139" t="s">
        <v>44</v>
      </c>
      <c r="T5139" t="s">
        <v>3319</v>
      </c>
      <c r="U5139" t="s">
        <v>3320</v>
      </c>
      <c r="X5139">
        <v>1</v>
      </c>
      <c r="Y5139">
        <v>0</v>
      </c>
      <c r="Z5139">
        <v>0</v>
      </c>
      <c r="AA5139">
        <v>0</v>
      </c>
      <c r="AB5139">
        <v>5480981</v>
      </c>
      <c r="AC5139" t="s">
        <v>47</v>
      </c>
      <c r="AD5139" t="str">
        <f>+VLOOKUP(T5139,items!$A$2:$D$1255,4,0)</f>
        <v>MUEBLES</v>
      </c>
      <c r="AE5139">
        <f>+VLOOKUP(T5139,Tabla1[],5,0)</f>
        <v>0</v>
      </c>
      <c r="AF5139">
        <f t="shared" si="80"/>
        <v>4</v>
      </c>
    </row>
    <row r="5140" spans="1:32" x14ac:dyDescent="0.25">
      <c r="A5140">
        <v>101735</v>
      </c>
      <c r="B5140" t="s">
        <v>9948</v>
      </c>
      <c r="C5140" t="s">
        <v>75</v>
      </c>
      <c r="D5140">
        <v>0</v>
      </c>
      <c r="F5140" t="s">
        <v>309</v>
      </c>
      <c r="G5140" t="s">
        <v>309</v>
      </c>
      <c r="H5140" t="s">
        <v>9949</v>
      </c>
      <c r="I5140" t="s">
        <v>37</v>
      </c>
      <c r="J5140" t="s">
        <v>9950</v>
      </c>
      <c r="K5140" t="s">
        <v>9951</v>
      </c>
      <c r="L5140" t="s">
        <v>9952</v>
      </c>
      <c r="M5140" t="s">
        <v>77</v>
      </c>
      <c r="N5140" t="s">
        <v>77</v>
      </c>
      <c r="O5140" t="s">
        <v>6960</v>
      </c>
      <c r="P5140" t="s">
        <v>8837</v>
      </c>
      <c r="Q5140" t="s">
        <v>1446</v>
      </c>
      <c r="R5140" t="s">
        <v>63</v>
      </c>
      <c r="S5140" t="s">
        <v>128</v>
      </c>
      <c r="T5140" t="s">
        <v>6253</v>
      </c>
      <c r="U5140" t="s">
        <v>6254</v>
      </c>
      <c r="V5140" t="s">
        <v>828</v>
      </c>
      <c r="X5140">
        <v>1</v>
      </c>
      <c r="Y5140">
        <v>0</v>
      </c>
      <c r="Z5140">
        <v>0</v>
      </c>
      <c r="AA5140">
        <v>0</v>
      </c>
      <c r="AB5140">
        <v>989692</v>
      </c>
      <c r="AC5140" t="s">
        <v>47</v>
      </c>
      <c r="AD5140">
        <f>+VLOOKUP(T5140,items!$A$2:$D$1255,4,0)</f>
        <v>0</v>
      </c>
      <c r="AE5140">
        <f>+VLOOKUP(T5140,Tabla1[],5,0)</f>
        <v>0</v>
      </c>
      <c r="AF5140">
        <f t="shared" si="80"/>
        <v>4</v>
      </c>
    </row>
    <row r="5141" spans="1:32" x14ac:dyDescent="0.25">
      <c r="A5141">
        <v>101735</v>
      </c>
      <c r="B5141" t="s">
        <v>9948</v>
      </c>
      <c r="C5141" t="s">
        <v>75</v>
      </c>
      <c r="D5141">
        <v>0</v>
      </c>
      <c r="F5141" t="s">
        <v>309</v>
      </c>
      <c r="G5141" t="s">
        <v>309</v>
      </c>
      <c r="H5141" t="s">
        <v>9949</v>
      </c>
      <c r="I5141" t="s">
        <v>37</v>
      </c>
      <c r="J5141" t="s">
        <v>9950</v>
      </c>
      <c r="K5141" t="s">
        <v>9951</v>
      </c>
      <c r="L5141" t="s">
        <v>9952</v>
      </c>
      <c r="M5141" t="s">
        <v>77</v>
      </c>
      <c r="N5141" t="s">
        <v>77</v>
      </c>
      <c r="O5141" t="s">
        <v>6960</v>
      </c>
      <c r="P5141" t="s">
        <v>8837</v>
      </c>
      <c r="Q5141" t="s">
        <v>1446</v>
      </c>
      <c r="R5141" t="s">
        <v>63</v>
      </c>
      <c r="S5141" t="s">
        <v>128</v>
      </c>
      <c r="T5141" t="s">
        <v>392</v>
      </c>
      <c r="U5141" t="s">
        <v>393</v>
      </c>
      <c r="X5141">
        <v>1</v>
      </c>
      <c r="Y5141">
        <v>0</v>
      </c>
      <c r="Z5141">
        <v>0</v>
      </c>
      <c r="AA5141">
        <v>0</v>
      </c>
      <c r="AB5141">
        <v>35000</v>
      </c>
      <c r="AC5141" t="s">
        <v>47</v>
      </c>
      <c r="AD5141" t="e">
        <f>+VLOOKUP(T5141,items!$A$2:$D$1255,4,0)</f>
        <v>#N/A</v>
      </c>
      <c r="AE5141" t="e">
        <f>+VLOOKUP(T5141,Tabla1[],5,0)</f>
        <v>#N/A</v>
      </c>
      <c r="AF5141">
        <f t="shared" si="80"/>
        <v>4</v>
      </c>
    </row>
    <row r="5142" spans="1:32" x14ac:dyDescent="0.25">
      <c r="A5142">
        <v>101736</v>
      </c>
      <c r="B5142" t="s">
        <v>9953</v>
      </c>
      <c r="C5142" t="s">
        <v>75</v>
      </c>
      <c r="D5142">
        <v>0</v>
      </c>
      <c r="F5142" t="s">
        <v>309</v>
      </c>
      <c r="G5142" t="s">
        <v>9887</v>
      </c>
      <c r="H5142" t="s">
        <v>9954</v>
      </c>
      <c r="I5142" t="s">
        <v>9955</v>
      </c>
      <c r="J5142" t="s">
        <v>9956</v>
      </c>
      <c r="K5142" t="s">
        <v>9957</v>
      </c>
      <c r="L5142" t="s">
        <v>9958</v>
      </c>
      <c r="M5142" t="s">
        <v>8297</v>
      </c>
      <c r="N5142" t="s">
        <v>7913</v>
      </c>
      <c r="O5142" t="s">
        <v>5949</v>
      </c>
      <c r="P5142" t="s">
        <v>512</v>
      </c>
      <c r="Q5142" t="s">
        <v>9531</v>
      </c>
      <c r="R5142" t="s">
        <v>63</v>
      </c>
      <c r="S5142" t="s">
        <v>108</v>
      </c>
      <c r="T5142" t="s">
        <v>2504</v>
      </c>
      <c r="U5142" t="s">
        <v>9959</v>
      </c>
      <c r="X5142">
        <v>1</v>
      </c>
      <c r="Y5142">
        <v>0</v>
      </c>
      <c r="Z5142">
        <v>0</v>
      </c>
      <c r="AA5142">
        <v>0</v>
      </c>
      <c r="AB5142">
        <v>500000</v>
      </c>
      <c r="AC5142" t="s">
        <v>47</v>
      </c>
      <c r="AD5142">
        <f>+VLOOKUP(T5142,items!$A$2:$D$1255,4,0)</f>
        <v>0</v>
      </c>
      <c r="AE5142">
        <f>+VLOOKUP(T5142,Tabla1[],5,0)</f>
        <v>0</v>
      </c>
      <c r="AF5142">
        <f t="shared" si="80"/>
        <v>5</v>
      </c>
    </row>
    <row r="5143" spans="1:32" x14ac:dyDescent="0.25">
      <c r="A5143">
        <v>101736</v>
      </c>
      <c r="B5143" t="s">
        <v>9953</v>
      </c>
      <c r="C5143" t="s">
        <v>75</v>
      </c>
      <c r="D5143">
        <v>0</v>
      </c>
      <c r="F5143" t="s">
        <v>309</v>
      </c>
      <c r="G5143" t="s">
        <v>9887</v>
      </c>
      <c r="H5143" t="s">
        <v>9954</v>
      </c>
      <c r="I5143" t="s">
        <v>9955</v>
      </c>
      <c r="J5143" t="s">
        <v>9956</v>
      </c>
      <c r="K5143" t="s">
        <v>9957</v>
      </c>
      <c r="L5143" t="s">
        <v>9958</v>
      </c>
      <c r="M5143" t="s">
        <v>8297</v>
      </c>
      <c r="N5143" t="s">
        <v>7913</v>
      </c>
      <c r="O5143" t="s">
        <v>5949</v>
      </c>
      <c r="P5143" t="s">
        <v>512</v>
      </c>
      <c r="Q5143" t="s">
        <v>9531</v>
      </c>
      <c r="R5143" t="s">
        <v>63</v>
      </c>
      <c r="S5143" t="s">
        <v>108</v>
      </c>
      <c r="T5143" t="s">
        <v>717</v>
      </c>
      <c r="U5143" t="s">
        <v>718</v>
      </c>
      <c r="X5143">
        <v>1</v>
      </c>
      <c r="Y5143">
        <v>0</v>
      </c>
      <c r="Z5143">
        <v>0</v>
      </c>
      <c r="AA5143">
        <v>0</v>
      </c>
      <c r="AB5143">
        <v>62400</v>
      </c>
      <c r="AC5143" t="s">
        <v>47</v>
      </c>
      <c r="AD5143">
        <f>+VLOOKUP(T5143,items!$A$2:$D$1255,4,0)</f>
        <v>0</v>
      </c>
      <c r="AE5143">
        <f>+VLOOKUP(T5143,Tabla1[],5,0)</f>
        <v>0</v>
      </c>
      <c r="AF5143">
        <f t="shared" si="80"/>
        <v>5</v>
      </c>
    </row>
    <row r="5144" spans="1:32" x14ac:dyDescent="0.25">
      <c r="A5144">
        <v>101736</v>
      </c>
      <c r="B5144" t="s">
        <v>9953</v>
      </c>
      <c r="C5144" t="s">
        <v>75</v>
      </c>
      <c r="D5144">
        <v>0</v>
      </c>
      <c r="F5144" t="s">
        <v>309</v>
      </c>
      <c r="G5144" t="s">
        <v>9887</v>
      </c>
      <c r="H5144" t="s">
        <v>9954</v>
      </c>
      <c r="I5144" t="s">
        <v>9955</v>
      </c>
      <c r="J5144" t="s">
        <v>9956</v>
      </c>
      <c r="K5144" t="s">
        <v>9957</v>
      </c>
      <c r="L5144" t="s">
        <v>9958</v>
      </c>
      <c r="M5144" t="s">
        <v>8297</v>
      </c>
      <c r="N5144" t="s">
        <v>7913</v>
      </c>
      <c r="O5144" t="s">
        <v>5949</v>
      </c>
      <c r="P5144" t="s">
        <v>512</v>
      </c>
      <c r="Q5144" t="s">
        <v>9531</v>
      </c>
      <c r="R5144" t="s">
        <v>63</v>
      </c>
      <c r="S5144" t="s">
        <v>108</v>
      </c>
      <c r="T5144" t="s">
        <v>347</v>
      </c>
      <c r="U5144" t="s">
        <v>348</v>
      </c>
      <c r="W5144" t="s">
        <v>114</v>
      </c>
      <c r="X5144">
        <v>1</v>
      </c>
      <c r="Y5144">
        <v>5000</v>
      </c>
      <c r="Z5144">
        <v>0</v>
      </c>
      <c r="AA5144">
        <v>0</v>
      </c>
      <c r="AB5144">
        <v>762473</v>
      </c>
      <c r="AC5144" t="s">
        <v>47</v>
      </c>
      <c r="AD5144">
        <f>+VLOOKUP(T5144,items!$A$2:$D$1255,4,0)</f>
        <v>0</v>
      </c>
      <c r="AE5144">
        <f>+VLOOKUP(T5144,Tabla1[],5,0)</f>
        <v>0</v>
      </c>
      <c r="AF5144">
        <f t="shared" si="80"/>
        <v>5</v>
      </c>
    </row>
    <row r="5145" spans="1:32" x14ac:dyDescent="0.25">
      <c r="A5145">
        <v>101736</v>
      </c>
      <c r="B5145" t="s">
        <v>9953</v>
      </c>
      <c r="C5145" t="s">
        <v>75</v>
      </c>
      <c r="D5145">
        <v>0</v>
      </c>
      <c r="F5145" t="s">
        <v>309</v>
      </c>
      <c r="G5145" t="s">
        <v>9887</v>
      </c>
      <c r="H5145" t="s">
        <v>9954</v>
      </c>
      <c r="I5145" t="s">
        <v>9955</v>
      </c>
      <c r="J5145" t="s">
        <v>9956</v>
      </c>
      <c r="K5145" t="s">
        <v>9957</v>
      </c>
      <c r="L5145" t="s">
        <v>9958</v>
      </c>
      <c r="M5145" t="s">
        <v>8297</v>
      </c>
      <c r="N5145" t="s">
        <v>7913</v>
      </c>
      <c r="O5145" t="s">
        <v>5949</v>
      </c>
      <c r="P5145" t="s">
        <v>512</v>
      </c>
      <c r="Q5145" t="s">
        <v>9531</v>
      </c>
      <c r="R5145" t="s">
        <v>63</v>
      </c>
      <c r="S5145" t="s">
        <v>108</v>
      </c>
      <c r="T5145" t="s">
        <v>2958</v>
      </c>
      <c r="U5145" t="s">
        <v>2959</v>
      </c>
      <c r="V5145" t="s">
        <v>244</v>
      </c>
      <c r="W5145" t="s">
        <v>114</v>
      </c>
      <c r="X5145">
        <v>1</v>
      </c>
      <c r="Y5145">
        <v>5000</v>
      </c>
      <c r="Z5145">
        <v>0</v>
      </c>
      <c r="AA5145">
        <v>3000</v>
      </c>
      <c r="AB5145">
        <v>24186892</v>
      </c>
      <c r="AC5145" t="s">
        <v>47</v>
      </c>
      <c r="AD5145" t="str">
        <f>+VLOOKUP(T5145,items!$A$2:$D$1255,4,0)</f>
        <v>PERGOLA</v>
      </c>
      <c r="AE5145" t="str">
        <f>+VLOOKUP(T5145,Tabla1[],5,0)</f>
        <v>CLASSIC</v>
      </c>
      <c r="AF5145">
        <f t="shared" si="80"/>
        <v>5</v>
      </c>
    </row>
    <row r="5146" spans="1:32" x14ac:dyDescent="0.25">
      <c r="A5146">
        <v>101736</v>
      </c>
      <c r="B5146" t="s">
        <v>9953</v>
      </c>
      <c r="C5146" t="s">
        <v>75</v>
      </c>
      <c r="D5146">
        <v>0</v>
      </c>
      <c r="F5146" t="s">
        <v>309</v>
      </c>
      <c r="G5146" t="s">
        <v>9887</v>
      </c>
      <c r="H5146" t="s">
        <v>9954</v>
      </c>
      <c r="I5146" t="s">
        <v>9955</v>
      </c>
      <c r="J5146" t="s">
        <v>9956</v>
      </c>
      <c r="K5146" t="s">
        <v>9957</v>
      </c>
      <c r="L5146" t="s">
        <v>9958</v>
      </c>
      <c r="M5146" t="s">
        <v>8297</v>
      </c>
      <c r="N5146" t="s">
        <v>7913</v>
      </c>
      <c r="O5146" t="s">
        <v>5949</v>
      </c>
      <c r="P5146" t="s">
        <v>512</v>
      </c>
      <c r="Q5146" t="s">
        <v>9531</v>
      </c>
      <c r="R5146" t="s">
        <v>63</v>
      </c>
      <c r="S5146" t="s">
        <v>108</v>
      </c>
      <c r="T5146" t="s">
        <v>2107</v>
      </c>
      <c r="U5146" t="s">
        <v>2108</v>
      </c>
      <c r="X5146">
        <v>1</v>
      </c>
      <c r="Y5146">
        <v>0</v>
      </c>
      <c r="Z5146">
        <v>0</v>
      </c>
      <c r="AA5146">
        <v>0</v>
      </c>
      <c r="AB5146">
        <v>3411120</v>
      </c>
      <c r="AC5146" t="s">
        <v>47</v>
      </c>
      <c r="AD5146">
        <f>+VLOOKUP(T5146,items!$A$2:$D$1255,4,0)</f>
        <v>0</v>
      </c>
      <c r="AE5146">
        <f>+VLOOKUP(T5146,Tabla1[],5,0)</f>
        <v>0</v>
      </c>
      <c r="AF5146">
        <f t="shared" si="80"/>
        <v>5</v>
      </c>
    </row>
    <row r="5147" spans="1:32" x14ac:dyDescent="0.25">
      <c r="A5147">
        <v>101739</v>
      </c>
      <c r="B5147" t="s">
        <v>9960</v>
      </c>
      <c r="C5147" t="s">
        <v>75</v>
      </c>
      <c r="D5147">
        <v>0</v>
      </c>
      <c r="F5147" t="s">
        <v>309</v>
      </c>
      <c r="G5147" t="s">
        <v>7004</v>
      </c>
      <c r="H5147" t="s">
        <v>9961</v>
      </c>
      <c r="I5147" t="s">
        <v>9962</v>
      </c>
      <c r="J5147" t="s">
        <v>9963</v>
      </c>
      <c r="K5147" t="s">
        <v>9964</v>
      </c>
      <c r="L5147" t="s">
        <v>9965</v>
      </c>
      <c r="M5147" t="s">
        <v>7086</v>
      </c>
      <c r="N5147" t="s">
        <v>759</v>
      </c>
      <c r="O5147" t="s">
        <v>8428</v>
      </c>
      <c r="P5147" t="s">
        <v>5648</v>
      </c>
      <c r="Q5147" t="s">
        <v>761</v>
      </c>
      <c r="R5147" t="s">
        <v>63</v>
      </c>
      <c r="S5147" t="s">
        <v>108</v>
      </c>
      <c r="T5147" t="s">
        <v>429</v>
      </c>
      <c r="U5147" t="s">
        <v>430</v>
      </c>
      <c r="X5147">
        <v>1</v>
      </c>
      <c r="Y5147">
        <v>0</v>
      </c>
      <c r="Z5147">
        <v>0</v>
      </c>
      <c r="AA5147">
        <v>0</v>
      </c>
      <c r="AB5147">
        <v>183852</v>
      </c>
      <c r="AC5147" t="s">
        <v>47</v>
      </c>
      <c r="AD5147">
        <f>+VLOOKUP(T5147,items!$A$2:$D$1255,4,0)</f>
        <v>0</v>
      </c>
      <c r="AE5147">
        <f>+VLOOKUP(T5147,Tabla1[],5,0)</f>
        <v>0</v>
      </c>
      <c r="AF5147">
        <f t="shared" si="80"/>
        <v>3</v>
      </c>
    </row>
    <row r="5148" spans="1:32" x14ac:dyDescent="0.25">
      <c r="A5148">
        <v>101739</v>
      </c>
      <c r="B5148" t="s">
        <v>9960</v>
      </c>
      <c r="C5148" t="s">
        <v>75</v>
      </c>
      <c r="D5148">
        <v>0</v>
      </c>
      <c r="F5148" t="s">
        <v>309</v>
      </c>
      <c r="G5148" t="s">
        <v>7004</v>
      </c>
      <c r="H5148" t="s">
        <v>9961</v>
      </c>
      <c r="I5148" t="s">
        <v>9962</v>
      </c>
      <c r="J5148" t="s">
        <v>9963</v>
      </c>
      <c r="K5148" t="s">
        <v>9964</v>
      </c>
      <c r="L5148" t="s">
        <v>9965</v>
      </c>
      <c r="M5148" t="s">
        <v>7086</v>
      </c>
      <c r="N5148" t="s">
        <v>759</v>
      </c>
      <c r="O5148" t="s">
        <v>8428</v>
      </c>
      <c r="P5148" t="s">
        <v>5648</v>
      </c>
      <c r="Q5148" t="s">
        <v>761</v>
      </c>
      <c r="R5148" t="s">
        <v>63</v>
      </c>
      <c r="S5148" t="s">
        <v>108</v>
      </c>
      <c r="T5148" t="s">
        <v>2089</v>
      </c>
      <c r="U5148" t="s">
        <v>2090</v>
      </c>
      <c r="X5148">
        <v>1</v>
      </c>
      <c r="Y5148">
        <v>0</v>
      </c>
      <c r="Z5148">
        <v>0</v>
      </c>
      <c r="AA5148">
        <v>0</v>
      </c>
      <c r="AB5148">
        <v>561120</v>
      </c>
      <c r="AC5148" t="s">
        <v>47</v>
      </c>
      <c r="AD5148">
        <f>+VLOOKUP(T5148,items!$A$2:$D$1255,4,0)</f>
        <v>0</v>
      </c>
      <c r="AE5148">
        <f>+VLOOKUP(T5148,Tabla1[],5,0)</f>
        <v>0</v>
      </c>
      <c r="AF5148">
        <f t="shared" si="80"/>
        <v>3</v>
      </c>
    </row>
    <row r="5149" spans="1:32" x14ac:dyDescent="0.25">
      <c r="A5149">
        <v>101739</v>
      </c>
      <c r="B5149" t="s">
        <v>9960</v>
      </c>
      <c r="C5149" t="s">
        <v>75</v>
      </c>
      <c r="D5149">
        <v>0</v>
      </c>
      <c r="F5149" t="s">
        <v>309</v>
      </c>
      <c r="G5149" t="s">
        <v>7004</v>
      </c>
      <c r="H5149" t="s">
        <v>9961</v>
      </c>
      <c r="I5149" t="s">
        <v>9962</v>
      </c>
      <c r="J5149" t="s">
        <v>9963</v>
      </c>
      <c r="K5149" t="s">
        <v>9964</v>
      </c>
      <c r="L5149" t="s">
        <v>9965</v>
      </c>
      <c r="M5149" t="s">
        <v>7086</v>
      </c>
      <c r="N5149" t="s">
        <v>759</v>
      </c>
      <c r="O5149" t="s">
        <v>8428</v>
      </c>
      <c r="P5149" t="s">
        <v>5648</v>
      </c>
      <c r="Q5149" t="s">
        <v>761</v>
      </c>
      <c r="R5149" t="s">
        <v>63</v>
      </c>
      <c r="S5149" t="s">
        <v>108</v>
      </c>
      <c r="T5149" t="s">
        <v>7509</v>
      </c>
      <c r="U5149" t="s">
        <v>7510</v>
      </c>
      <c r="X5149">
        <v>1</v>
      </c>
      <c r="Y5149">
        <v>0</v>
      </c>
      <c r="Z5149">
        <v>0</v>
      </c>
      <c r="AA5149">
        <v>0</v>
      </c>
      <c r="AB5149">
        <v>62400</v>
      </c>
      <c r="AC5149" t="s">
        <v>47</v>
      </c>
      <c r="AD5149">
        <f>+VLOOKUP(T5149,items!$A$2:$D$1255,4,0)</f>
        <v>0</v>
      </c>
      <c r="AE5149">
        <f>+VLOOKUP(T5149,Tabla1[],5,0)</f>
        <v>0</v>
      </c>
      <c r="AF5149">
        <f t="shared" si="80"/>
        <v>3</v>
      </c>
    </row>
    <row r="5150" spans="1:32" x14ac:dyDescent="0.25">
      <c r="A5150">
        <v>101739</v>
      </c>
      <c r="B5150" t="s">
        <v>9960</v>
      </c>
      <c r="C5150" t="s">
        <v>75</v>
      </c>
      <c r="D5150">
        <v>0</v>
      </c>
      <c r="F5150" t="s">
        <v>309</v>
      </c>
      <c r="G5150" t="s">
        <v>7004</v>
      </c>
      <c r="H5150" t="s">
        <v>9961</v>
      </c>
      <c r="I5150" t="s">
        <v>9962</v>
      </c>
      <c r="J5150" t="s">
        <v>9963</v>
      </c>
      <c r="K5150" t="s">
        <v>9964</v>
      </c>
      <c r="L5150" t="s">
        <v>9965</v>
      </c>
      <c r="M5150" t="s">
        <v>7086</v>
      </c>
      <c r="N5150" t="s">
        <v>759</v>
      </c>
      <c r="O5150" t="s">
        <v>8428</v>
      </c>
      <c r="P5150" t="s">
        <v>5648</v>
      </c>
      <c r="Q5150" t="s">
        <v>761</v>
      </c>
      <c r="R5150" t="s">
        <v>63</v>
      </c>
      <c r="S5150" t="s">
        <v>108</v>
      </c>
      <c r="T5150" t="s">
        <v>433</v>
      </c>
      <c r="U5150" t="s">
        <v>434</v>
      </c>
      <c r="W5150" t="s">
        <v>117</v>
      </c>
      <c r="X5150">
        <v>1</v>
      </c>
      <c r="Y5150">
        <v>2500</v>
      </c>
      <c r="Z5150">
        <v>0</v>
      </c>
      <c r="AA5150">
        <v>600</v>
      </c>
      <c r="AB5150">
        <v>741000</v>
      </c>
      <c r="AC5150" t="s">
        <v>47</v>
      </c>
      <c r="AD5150">
        <f>+VLOOKUP(T5150,items!$A$2:$D$1255,4,0)</f>
        <v>0</v>
      </c>
      <c r="AE5150">
        <f>+VLOOKUP(T5150,Tabla1[],5,0)</f>
        <v>0</v>
      </c>
      <c r="AF5150">
        <f t="shared" si="80"/>
        <v>3</v>
      </c>
    </row>
    <row r="5151" spans="1:32" x14ac:dyDescent="0.25">
      <c r="A5151">
        <v>101739</v>
      </c>
      <c r="B5151" t="s">
        <v>9960</v>
      </c>
      <c r="C5151" t="s">
        <v>75</v>
      </c>
      <c r="D5151">
        <v>0</v>
      </c>
      <c r="F5151" t="s">
        <v>309</v>
      </c>
      <c r="G5151" t="s">
        <v>7004</v>
      </c>
      <c r="H5151" t="s">
        <v>9961</v>
      </c>
      <c r="I5151" t="s">
        <v>9962</v>
      </c>
      <c r="J5151" t="s">
        <v>9963</v>
      </c>
      <c r="K5151" t="s">
        <v>9964</v>
      </c>
      <c r="L5151" t="s">
        <v>9965</v>
      </c>
      <c r="M5151" t="s">
        <v>7086</v>
      </c>
      <c r="N5151" t="s">
        <v>759</v>
      </c>
      <c r="O5151" t="s">
        <v>8428</v>
      </c>
      <c r="P5151" t="s">
        <v>5648</v>
      </c>
      <c r="Q5151" t="s">
        <v>761</v>
      </c>
      <c r="R5151" t="s">
        <v>63</v>
      </c>
      <c r="S5151" t="s">
        <v>108</v>
      </c>
      <c r="T5151" t="s">
        <v>347</v>
      </c>
      <c r="U5151" t="s">
        <v>348</v>
      </c>
      <c r="W5151" t="s">
        <v>111</v>
      </c>
      <c r="X5151">
        <v>2</v>
      </c>
      <c r="Y5151">
        <v>2200</v>
      </c>
      <c r="Z5151">
        <v>0</v>
      </c>
      <c r="AA5151">
        <v>0</v>
      </c>
      <c r="AB5151">
        <v>604396</v>
      </c>
      <c r="AC5151" t="s">
        <v>47</v>
      </c>
      <c r="AD5151">
        <f>+VLOOKUP(T5151,items!$A$2:$D$1255,4,0)</f>
        <v>0</v>
      </c>
      <c r="AE5151">
        <f>+VLOOKUP(T5151,Tabla1[],5,0)</f>
        <v>0</v>
      </c>
      <c r="AF5151">
        <f t="shared" si="80"/>
        <v>3</v>
      </c>
    </row>
    <row r="5152" spans="1:32" x14ac:dyDescent="0.25">
      <c r="A5152">
        <v>101739</v>
      </c>
      <c r="B5152" t="s">
        <v>9960</v>
      </c>
      <c r="C5152" t="s">
        <v>75</v>
      </c>
      <c r="D5152">
        <v>0</v>
      </c>
      <c r="F5152" t="s">
        <v>309</v>
      </c>
      <c r="G5152" t="s">
        <v>7004</v>
      </c>
      <c r="H5152" t="s">
        <v>9961</v>
      </c>
      <c r="I5152" t="s">
        <v>9962</v>
      </c>
      <c r="J5152" t="s">
        <v>9963</v>
      </c>
      <c r="K5152" t="s">
        <v>9964</v>
      </c>
      <c r="L5152" t="s">
        <v>9965</v>
      </c>
      <c r="M5152" t="s">
        <v>7086</v>
      </c>
      <c r="N5152" t="s">
        <v>759</v>
      </c>
      <c r="O5152" t="s">
        <v>8428</v>
      </c>
      <c r="P5152" t="s">
        <v>5648</v>
      </c>
      <c r="Q5152" t="s">
        <v>761</v>
      </c>
      <c r="R5152" t="s">
        <v>63</v>
      </c>
      <c r="S5152" t="s">
        <v>108</v>
      </c>
      <c r="T5152" t="s">
        <v>347</v>
      </c>
      <c r="U5152" t="s">
        <v>348</v>
      </c>
      <c r="W5152" t="s">
        <v>111</v>
      </c>
      <c r="X5152">
        <v>1</v>
      </c>
      <c r="Y5152">
        <v>7000</v>
      </c>
      <c r="Z5152">
        <v>0</v>
      </c>
      <c r="AA5152">
        <v>0</v>
      </c>
      <c r="AB5152">
        <v>981000</v>
      </c>
      <c r="AC5152" t="s">
        <v>47</v>
      </c>
      <c r="AD5152">
        <f>+VLOOKUP(T5152,items!$A$2:$D$1255,4,0)</f>
        <v>0</v>
      </c>
      <c r="AE5152">
        <f>+VLOOKUP(T5152,Tabla1[],5,0)</f>
        <v>0</v>
      </c>
      <c r="AF5152">
        <f t="shared" si="80"/>
        <v>3</v>
      </c>
    </row>
    <row r="5153" spans="1:32" x14ac:dyDescent="0.25">
      <c r="A5153">
        <v>101739</v>
      </c>
      <c r="B5153" t="s">
        <v>9960</v>
      </c>
      <c r="C5153" t="s">
        <v>75</v>
      </c>
      <c r="D5153">
        <v>0</v>
      </c>
      <c r="F5153" t="s">
        <v>309</v>
      </c>
      <c r="G5153" t="s">
        <v>7004</v>
      </c>
      <c r="H5153" t="s">
        <v>9961</v>
      </c>
      <c r="I5153" t="s">
        <v>9962</v>
      </c>
      <c r="J5153" t="s">
        <v>9963</v>
      </c>
      <c r="K5153" t="s">
        <v>9964</v>
      </c>
      <c r="L5153" t="s">
        <v>9965</v>
      </c>
      <c r="M5153" t="s">
        <v>7086</v>
      </c>
      <c r="N5153" t="s">
        <v>759</v>
      </c>
      <c r="O5153" t="s">
        <v>8428</v>
      </c>
      <c r="P5153" t="s">
        <v>5648</v>
      </c>
      <c r="Q5153" t="s">
        <v>761</v>
      </c>
      <c r="R5153" t="s">
        <v>63</v>
      </c>
      <c r="S5153" t="s">
        <v>108</v>
      </c>
      <c r="T5153" t="s">
        <v>347</v>
      </c>
      <c r="U5153" t="s">
        <v>348</v>
      </c>
      <c r="W5153" t="s">
        <v>111</v>
      </c>
      <c r="X5153">
        <v>2</v>
      </c>
      <c r="Y5153">
        <v>2200</v>
      </c>
      <c r="Z5153">
        <v>0</v>
      </c>
      <c r="AA5153">
        <v>0</v>
      </c>
      <c r="AB5153">
        <v>609978</v>
      </c>
      <c r="AC5153" t="s">
        <v>47</v>
      </c>
      <c r="AD5153">
        <f>+VLOOKUP(T5153,items!$A$2:$D$1255,4,0)</f>
        <v>0</v>
      </c>
      <c r="AE5153">
        <f>+VLOOKUP(T5153,Tabla1[],5,0)</f>
        <v>0</v>
      </c>
      <c r="AF5153">
        <f t="shared" si="80"/>
        <v>3</v>
      </c>
    </row>
    <row r="5154" spans="1:32" x14ac:dyDescent="0.25">
      <c r="A5154">
        <v>101739</v>
      </c>
      <c r="B5154" t="s">
        <v>9960</v>
      </c>
      <c r="C5154" t="s">
        <v>75</v>
      </c>
      <c r="D5154">
        <v>0</v>
      </c>
      <c r="F5154" t="s">
        <v>309</v>
      </c>
      <c r="G5154" t="s">
        <v>7004</v>
      </c>
      <c r="H5154" t="s">
        <v>9961</v>
      </c>
      <c r="I5154" t="s">
        <v>9962</v>
      </c>
      <c r="J5154" t="s">
        <v>9963</v>
      </c>
      <c r="K5154" t="s">
        <v>9964</v>
      </c>
      <c r="L5154" t="s">
        <v>9965</v>
      </c>
      <c r="M5154" t="s">
        <v>7086</v>
      </c>
      <c r="N5154" t="s">
        <v>759</v>
      </c>
      <c r="O5154" t="s">
        <v>8428</v>
      </c>
      <c r="P5154" t="s">
        <v>5648</v>
      </c>
      <c r="Q5154" t="s">
        <v>761</v>
      </c>
      <c r="R5154" t="s">
        <v>63</v>
      </c>
      <c r="S5154" t="s">
        <v>108</v>
      </c>
      <c r="T5154" t="s">
        <v>1447</v>
      </c>
      <c r="U5154" t="s">
        <v>1448</v>
      </c>
      <c r="X5154">
        <v>1</v>
      </c>
      <c r="Y5154">
        <v>5800</v>
      </c>
      <c r="Z5154">
        <v>0</v>
      </c>
      <c r="AA5154">
        <v>0</v>
      </c>
      <c r="AB5154">
        <v>2612861</v>
      </c>
      <c r="AC5154" t="s">
        <v>47</v>
      </c>
      <c r="AD5154">
        <f>+VLOOKUP(T5154,items!$A$2:$D$1255,4,0)</f>
        <v>0</v>
      </c>
      <c r="AE5154">
        <f>+VLOOKUP(T5154,Tabla1[],5,0)</f>
        <v>0</v>
      </c>
      <c r="AF5154">
        <f t="shared" si="80"/>
        <v>3</v>
      </c>
    </row>
    <row r="5155" spans="1:32" x14ac:dyDescent="0.25">
      <c r="A5155">
        <v>101739</v>
      </c>
      <c r="B5155" t="s">
        <v>9960</v>
      </c>
      <c r="C5155" t="s">
        <v>75</v>
      </c>
      <c r="D5155">
        <v>0</v>
      </c>
      <c r="F5155" t="s">
        <v>309</v>
      </c>
      <c r="G5155" t="s">
        <v>7004</v>
      </c>
      <c r="H5155" t="s">
        <v>9961</v>
      </c>
      <c r="I5155" t="s">
        <v>9962</v>
      </c>
      <c r="J5155" t="s">
        <v>9963</v>
      </c>
      <c r="K5155" t="s">
        <v>9964</v>
      </c>
      <c r="L5155" t="s">
        <v>9965</v>
      </c>
      <c r="M5155" t="s">
        <v>7086</v>
      </c>
      <c r="N5155" t="s">
        <v>759</v>
      </c>
      <c r="O5155" t="s">
        <v>8428</v>
      </c>
      <c r="P5155" t="s">
        <v>5648</v>
      </c>
      <c r="Q5155" t="s">
        <v>761</v>
      </c>
      <c r="R5155" t="s">
        <v>63</v>
      </c>
      <c r="S5155" t="s">
        <v>108</v>
      </c>
      <c r="T5155" t="s">
        <v>1519</v>
      </c>
      <c r="U5155" t="s">
        <v>1520</v>
      </c>
      <c r="V5155" t="s">
        <v>244</v>
      </c>
      <c r="W5155" t="s">
        <v>117</v>
      </c>
      <c r="X5155">
        <v>1</v>
      </c>
      <c r="Y5155">
        <v>2100</v>
      </c>
      <c r="Z5155">
        <v>0</v>
      </c>
      <c r="AA5155">
        <v>5800</v>
      </c>
      <c r="AB5155">
        <v>5625000</v>
      </c>
      <c r="AC5155" t="s">
        <v>47</v>
      </c>
      <c r="AD5155" t="str">
        <f>+VLOOKUP(T5155,items!$A$2:$D$1255,4,0)</f>
        <v>PERGOLA</v>
      </c>
      <c r="AE5155" t="str">
        <f>+VLOOKUP(T5155,Tabla1[],5,0)</f>
        <v>PERGOLITE</v>
      </c>
      <c r="AF5155">
        <f t="shared" si="80"/>
        <v>3</v>
      </c>
    </row>
    <row r="5156" spans="1:32" x14ac:dyDescent="0.25">
      <c r="A5156">
        <v>101739</v>
      </c>
      <c r="B5156" t="s">
        <v>9960</v>
      </c>
      <c r="C5156" t="s">
        <v>75</v>
      </c>
      <c r="D5156">
        <v>0</v>
      </c>
      <c r="F5156" t="s">
        <v>309</v>
      </c>
      <c r="G5156" t="s">
        <v>7004</v>
      </c>
      <c r="H5156" t="s">
        <v>9961</v>
      </c>
      <c r="I5156" t="s">
        <v>9962</v>
      </c>
      <c r="J5156" t="s">
        <v>9963</v>
      </c>
      <c r="K5156" t="s">
        <v>9964</v>
      </c>
      <c r="L5156" t="s">
        <v>9965</v>
      </c>
      <c r="M5156" t="s">
        <v>7086</v>
      </c>
      <c r="N5156" t="s">
        <v>759</v>
      </c>
      <c r="O5156" t="s">
        <v>8428</v>
      </c>
      <c r="P5156" t="s">
        <v>5648</v>
      </c>
      <c r="Q5156" t="s">
        <v>761</v>
      </c>
      <c r="R5156" t="s">
        <v>63</v>
      </c>
      <c r="S5156" t="s">
        <v>108</v>
      </c>
      <c r="T5156" t="s">
        <v>1805</v>
      </c>
      <c r="U5156" t="s">
        <v>1806</v>
      </c>
      <c r="X5156">
        <v>5</v>
      </c>
      <c r="Y5156">
        <v>2200</v>
      </c>
      <c r="Z5156">
        <v>0</v>
      </c>
      <c r="AA5156">
        <v>0</v>
      </c>
      <c r="AB5156">
        <v>1722425</v>
      </c>
      <c r="AC5156" t="s">
        <v>47</v>
      </c>
      <c r="AD5156">
        <f>+VLOOKUP(T5156,items!$A$2:$D$1255,4,0)</f>
        <v>0</v>
      </c>
      <c r="AE5156">
        <f>+VLOOKUP(T5156,Tabla1[],5,0)</f>
        <v>0</v>
      </c>
      <c r="AF5156">
        <f t="shared" si="80"/>
        <v>3</v>
      </c>
    </row>
    <row r="5157" spans="1:32" x14ac:dyDescent="0.25">
      <c r="A5157">
        <v>101747</v>
      </c>
      <c r="B5157" t="s">
        <v>9966</v>
      </c>
      <c r="C5157" t="s">
        <v>33</v>
      </c>
      <c r="D5157">
        <v>0</v>
      </c>
      <c r="F5157" t="s">
        <v>309</v>
      </c>
      <c r="G5157" t="s">
        <v>7086</v>
      </c>
      <c r="H5157" t="s">
        <v>9967</v>
      </c>
      <c r="I5157" t="s">
        <v>37</v>
      </c>
      <c r="J5157" t="s">
        <v>9968</v>
      </c>
      <c r="K5157" t="s">
        <v>9969</v>
      </c>
      <c r="L5157" t="s">
        <v>37</v>
      </c>
      <c r="M5157" t="s">
        <v>269</v>
      </c>
      <c r="N5157" t="s">
        <v>269</v>
      </c>
      <c r="O5157" t="s">
        <v>84</v>
      </c>
      <c r="P5157" t="s">
        <v>3799</v>
      </c>
      <c r="Q5157" t="s">
        <v>3799</v>
      </c>
      <c r="R5157" t="s">
        <v>411</v>
      </c>
      <c r="S5157" t="s">
        <v>128</v>
      </c>
      <c r="T5157" t="s">
        <v>3721</v>
      </c>
      <c r="U5157" t="s">
        <v>3722</v>
      </c>
      <c r="X5157">
        <v>4</v>
      </c>
      <c r="Y5157">
        <v>0</v>
      </c>
      <c r="Z5157">
        <v>0</v>
      </c>
      <c r="AA5157">
        <v>0</v>
      </c>
      <c r="AB5157">
        <v>872584</v>
      </c>
      <c r="AC5157" t="s">
        <v>47</v>
      </c>
      <c r="AD5157">
        <f>+VLOOKUP(T5157,items!$A$2:$D$1255,4,0)</f>
        <v>0</v>
      </c>
      <c r="AE5157">
        <f>+VLOOKUP(T5157,Tabla1[],5,0)</f>
        <v>0</v>
      </c>
      <c r="AF5157">
        <f t="shared" si="80"/>
        <v>4</v>
      </c>
    </row>
    <row r="5158" spans="1:32" x14ac:dyDescent="0.25">
      <c r="A5158">
        <v>101748</v>
      </c>
      <c r="B5158" t="s">
        <v>9970</v>
      </c>
      <c r="C5158" t="s">
        <v>75</v>
      </c>
      <c r="D5158">
        <v>0</v>
      </c>
      <c r="F5158" t="s">
        <v>309</v>
      </c>
      <c r="G5158" t="s">
        <v>310</v>
      </c>
      <c r="H5158" t="s">
        <v>9971</v>
      </c>
      <c r="I5158" t="s">
        <v>9972</v>
      </c>
      <c r="J5158" t="s">
        <v>9973</v>
      </c>
      <c r="K5158" t="s">
        <v>9974</v>
      </c>
      <c r="L5158" t="s">
        <v>9975</v>
      </c>
      <c r="M5158" t="s">
        <v>98</v>
      </c>
      <c r="N5158" t="s">
        <v>7483</v>
      </c>
      <c r="O5158" t="s">
        <v>8373</v>
      </c>
      <c r="P5158" t="s">
        <v>7005</v>
      </c>
      <c r="Q5158" t="s">
        <v>7006</v>
      </c>
      <c r="R5158" t="s">
        <v>127</v>
      </c>
      <c r="S5158" t="s">
        <v>108</v>
      </c>
      <c r="T5158" t="s">
        <v>429</v>
      </c>
      <c r="U5158" t="s">
        <v>430</v>
      </c>
      <c r="X5158">
        <v>1</v>
      </c>
      <c r="Y5158">
        <v>0</v>
      </c>
      <c r="Z5158">
        <v>0</v>
      </c>
      <c r="AA5158">
        <v>0</v>
      </c>
      <c r="AB5158">
        <v>156274</v>
      </c>
      <c r="AC5158" t="s">
        <v>47</v>
      </c>
      <c r="AD5158">
        <f>+VLOOKUP(T5158,items!$A$2:$D$1255,4,0)</f>
        <v>0</v>
      </c>
      <c r="AE5158">
        <f>+VLOOKUP(T5158,Tabla1[],5,0)</f>
        <v>0</v>
      </c>
      <c r="AF5158">
        <f t="shared" si="80"/>
        <v>3</v>
      </c>
    </row>
    <row r="5159" spans="1:32" x14ac:dyDescent="0.25">
      <c r="A5159">
        <v>101748</v>
      </c>
      <c r="B5159" t="s">
        <v>9970</v>
      </c>
      <c r="C5159" t="s">
        <v>75</v>
      </c>
      <c r="D5159">
        <v>0</v>
      </c>
      <c r="F5159" t="s">
        <v>309</v>
      </c>
      <c r="G5159" t="s">
        <v>310</v>
      </c>
      <c r="H5159" t="s">
        <v>9971</v>
      </c>
      <c r="I5159" t="s">
        <v>9972</v>
      </c>
      <c r="J5159" t="s">
        <v>9973</v>
      </c>
      <c r="K5159" t="s">
        <v>9974</v>
      </c>
      <c r="L5159" t="s">
        <v>9975</v>
      </c>
      <c r="M5159" t="s">
        <v>98</v>
      </c>
      <c r="N5159" t="s">
        <v>7483</v>
      </c>
      <c r="O5159" t="s">
        <v>8373</v>
      </c>
      <c r="P5159" t="s">
        <v>7005</v>
      </c>
      <c r="Q5159" t="s">
        <v>7006</v>
      </c>
      <c r="R5159" t="s">
        <v>127</v>
      </c>
      <c r="S5159" t="s">
        <v>108</v>
      </c>
      <c r="T5159" t="s">
        <v>717</v>
      </c>
      <c r="U5159" t="s">
        <v>718</v>
      </c>
      <c r="X5159">
        <v>1</v>
      </c>
      <c r="Y5159">
        <v>0</v>
      </c>
      <c r="Z5159">
        <v>0</v>
      </c>
      <c r="AA5159">
        <v>0</v>
      </c>
      <c r="AB5159">
        <v>53040</v>
      </c>
      <c r="AC5159" t="s">
        <v>47</v>
      </c>
      <c r="AD5159">
        <f>+VLOOKUP(T5159,items!$A$2:$D$1255,4,0)</f>
        <v>0</v>
      </c>
      <c r="AE5159">
        <f>+VLOOKUP(T5159,Tabla1[],5,0)</f>
        <v>0</v>
      </c>
      <c r="AF5159">
        <f t="shared" si="80"/>
        <v>3</v>
      </c>
    </row>
    <row r="5160" spans="1:32" x14ac:dyDescent="0.25">
      <c r="A5160">
        <v>101748</v>
      </c>
      <c r="B5160" t="s">
        <v>9970</v>
      </c>
      <c r="C5160" t="s">
        <v>75</v>
      </c>
      <c r="D5160">
        <v>0</v>
      </c>
      <c r="F5160" t="s">
        <v>309</v>
      </c>
      <c r="G5160" t="s">
        <v>310</v>
      </c>
      <c r="H5160" t="s">
        <v>9971</v>
      </c>
      <c r="I5160" t="s">
        <v>9972</v>
      </c>
      <c r="J5160" t="s">
        <v>9973</v>
      </c>
      <c r="K5160" t="s">
        <v>9974</v>
      </c>
      <c r="L5160" t="s">
        <v>9975</v>
      </c>
      <c r="M5160" t="s">
        <v>98</v>
      </c>
      <c r="N5160" t="s">
        <v>7483</v>
      </c>
      <c r="O5160" t="s">
        <v>8373</v>
      </c>
      <c r="P5160" t="s">
        <v>7005</v>
      </c>
      <c r="Q5160" t="s">
        <v>7006</v>
      </c>
      <c r="R5160" t="s">
        <v>127</v>
      </c>
      <c r="S5160" t="s">
        <v>108</v>
      </c>
      <c r="T5160" t="s">
        <v>347</v>
      </c>
      <c r="U5160" t="s">
        <v>348</v>
      </c>
      <c r="W5160" t="s">
        <v>114</v>
      </c>
      <c r="X5160">
        <v>1</v>
      </c>
      <c r="Y5160">
        <v>4000</v>
      </c>
      <c r="Z5160">
        <v>0</v>
      </c>
      <c r="AA5160">
        <v>0</v>
      </c>
      <c r="AB5160">
        <v>487983</v>
      </c>
      <c r="AC5160" t="s">
        <v>47</v>
      </c>
      <c r="AD5160">
        <f>+VLOOKUP(T5160,items!$A$2:$D$1255,4,0)</f>
        <v>0</v>
      </c>
      <c r="AE5160">
        <f>+VLOOKUP(T5160,Tabla1[],5,0)</f>
        <v>0</v>
      </c>
      <c r="AF5160">
        <f t="shared" si="80"/>
        <v>3</v>
      </c>
    </row>
    <row r="5161" spans="1:32" x14ac:dyDescent="0.25">
      <c r="A5161">
        <v>101748</v>
      </c>
      <c r="B5161" t="s">
        <v>9970</v>
      </c>
      <c r="C5161" t="s">
        <v>75</v>
      </c>
      <c r="D5161">
        <v>0</v>
      </c>
      <c r="F5161" t="s">
        <v>309</v>
      </c>
      <c r="G5161" t="s">
        <v>310</v>
      </c>
      <c r="H5161" t="s">
        <v>9971</v>
      </c>
      <c r="I5161" t="s">
        <v>9972</v>
      </c>
      <c r="J5161" t="s">
        <v>9973</v>
      </c>
      <c r="K5161" t="s">
        <v>9974</v>
      </c>
      <c r="L5161" t="s">
        <v>9975</v>
      </c>
      <c r="M5161" t="s">
        <v>98</v>
      </c>
      <c r="N5161" t="s">
        <v>7483</v>
      </c>
      <c r="O5161" t="s">
        <v>8373</v>
      </c>
      <c r="P5161" t="s">
        <v>7005</v>
      </c>
      <c r="Q5161" t="s">
        <v>7006</v>
      </c>
      <c r="R5161" t="s">
        <v>127</v>
      </c>
      <c r="S5161" t="s">
        <v>108</v>
      </c>
      <c r="T5161" t="s">
        <v>857</v>
      </c>
      <c r="U5161" t="s">
        <v>858</v>
      </c>
      <c r="V5161" t="s">
        <v>1349</v>
      </c>
      <c r="W5161" t="s">
        <v>114</v>
      </c>
      <c r="X5161">
        <v>1</v>
      </c>
      <c r="Y5161">
        <v>4000</v>
      </c>
      <c r="Z5161">
        <v>0</v>
      </c>
      <c r="AA5161">
        <v>2000</v>
      </c>
      <c r="AB5161">
        <v>3868903</v>
      </c>
      <c r="AC5161" t="s">
        <v>47</v>
      </c>
      <c r="AD5161" t="str">
        <f>+VLOOKUP(T5161,items!$A$2:$D$1255,4,0)</f>
        <v>SOMBRALINA</v>
      </c>
      <c r="AE5161" t="str">
        <f>+VLOOKUP(T5161,Tabla1[],5,0)</f>
        <v>MANUAL</v>
      </c>
      <c r="AF5161">
        <f t="shared" si="80"/>
        <v>3</v>
      </c>
    </row>
    <row r="5162" spans="1:32" x14ac:dyDescent="0.25">
      <c r="A5162">
        <v>101763</v>
      </c>
      <c r="B5162" t="s">
        <v>4716</v>
      </c>
      <c r="C5162" t="s">
        <v>75</v>
      </c>
      <c r="D5162">
        <v>0</v>
      </c>
      <c r="F5162" t="s">
        <v>309</v>
      </c>
      <c r="G5162" t="s">
        <v>8689</v>
      </c>
      <c r="H5162" t="s">
        <v>9976</v>
      </c>
      <c r="I5162" t="s">
        <v>9977</v>
      </c>
      <c r="J5162" t="s">
        <v>9978</v>
      </c>
      <c r="K5162" t="s">
        <v>9979</v>
      </c>
      <c r="L5162" t="s">
        <v>9980</v>
      </c>
      <c r="M5162" t="s">
        <v>759</v>
      </c>
      <c r="N5162" t="s">
        <v>7006</v>
      </c>
      <c r="O5162" t="s">
        <v>5512</v>
      </c>
      <c r="P5162" t="s">
        <v>9854</v>
      </c>
      <c r="Q5162" t="s">
        <v>5514</v>
      </c>
      <c r="R5162" t="s">
        <v>63</v>
      </c>
      <c r="S5162" t="s">
        <v>346</v>
      </c>
      <c r="T5162" t="s">
        <v>347</v>
      </c>
      <c r="U5162" t="s">
        <v>348</v>
      </c>
      <c r="W5162" t="s">
        <v>114</v>
      </c>
      <c r="X5162">
        <v>1</v>
      </c>
      <c r="Y5162">
        <v>7000</v>
      </c>
      <c r="Z5162">
        <v>0</v>
      </c>
      <c r="AA5162">
        <v>0</v>
      </c>
      <c r="AB5162">
        <v>1361226</v>
      </c>
      <c r="AC5162" t="s">
        <v>47</v>
      </c>
      <c r="AD5162">
        <f>+VLOOKUP(T5162,items!$A$2:$D$1255,4,0)</f>
        <v>0</v>
      </c>
      <c r="AE5162">
        <f>+VLOOKUP(T5162,Tabla1[],5,0)</f>
        <v>0</v>
      </c>
      <c r="AF5162">
        <f t="shared" si="80"/>
        <v>4</v>
      </c>
    </row>
    <row r="5163" spans="1:32" x14ac:dyDescent="0.25">
      <c r="A5163">
        <v>101763</v>
      </c>
      <c r="B5163" t="s">
        <v>4716</v>
      </c>
      <c r="C5163" t="s">
        <v>75</v>
      </c>
      <c r="D5163">
        <v>0</v>
      </c>
      <c r="F5163" t="s">
        <v>309</v>
      </c>
      <c r="G5163" t="s">
        <v>8689</v>
      </c>
      <c r="H5163" t="s">
        <v>9976</v>
      </c>
      <c r="I5163" t="s">
        <v>9977</v>
      </c>
      <c r="J5163" t="s">
        <v>9978</v>
      </c>
      <c r="K5163" t="s">
        <v>9979</v>
      </c>
      <c r="L5163" t="s">
        <v>9980</v>
      </c>
      <c r="M5163" t="s">
        <v>759</v>
      </c>
      <c r="N5163" t="s">
        <v>7006</v>
      </c>
      <c r="O5163" t="s">
        <v>5512</v>
      </c>
      <c r="P5163" t="s">
        <v>9854</v>
      </c>
      <c r="Q5163" t="s">
        <v>5514</v>
      </c>
      <c r="R5163" t="s">
        <v>63</v>
      </c>
      <c r="S5163" t="s">
        <v>346</v>
      </c>
      <c r="T5163" t="s">
        <v>613</v>
      </c>
      <c r="U5163" t="s">
        <v>614</v>
      </c>
      <c r="V5163" t="s">
        <v>953</v>
      </c>
      <c r="W5163" t="s">
        <v>114</v>
      </c>
      <c r="X5163">
        <v>2</v>
      </c>
      <c r="Y5163">
        <v>2500</v>
      </c>
      <c r="Z5163">
        <v>0</v>
      </c>
      <c r="AA5163">
        <v>7000</v>
      </c>
      <c r="AB5163">
        <v>15373106</v>
      </c>
      <c r="AC5163" t="s">
        <v>47</v>
      </c>
      <c r="AD5163" t="str">
        <f>+VLOOKUP(T5163,items!$A$2:$D$1255,4,0)</f>
        <v>PERGOLA</v>
      </c>
      <c r="AE5163" t="str">
        <f>+VLOOKUP(T5163,Tabla1[],5,0)</f>
        <v>PERGOLITE</v>
      </c>
      <c r="AF5163">
        <f t="shared" si="80"/>
        <v>4</v>
      </c>
    </row>
    <row r="5164" spans="1:32" x14ac:dyDescent="0.25">
      <c r="A5164">
        <v>101763</v>
      </c>
      <c r="B5164" t="s">
        <v>4716</v>
      </c>
      <c r="C5164" t="s">
        <v>75</v>
      </c>
      <c r="D5164">
        <v>0</v>
      </c>
      <c r="F5164" t="s">
        <v>309</v>
      </c>
      <c r="G5164" t="s">
        <v>8689</v>
      </c>
      <c r="H5164" t="s">
        <v>9976</v>
      </c>
      <c r="I5164" t="s">
        <v>9977</v>
      </c>
      <c r="J5164" t="s">
        <v>9978</v>
      </c>
      <c r="K5164" t="s">
        <v>9979</v>
      </c>
      <c r="L5164" t="s">
        <v>9980</v>
      </c>
      <c r="M5164" t="s">
        <v>759</v>
      </c>
      <c r="N5164" t="s">
        <v>7006</v>
      </c>
      <c r="O5164" t="s">
        <v>5512</v>
      </c>
      <c r="P5164" t="s">
        <v>9854</v>
      </c>
      <c r="Q5164" t="s">
        <v>5514</v>
      </c>
      <c r="R5164" t="s">
        <v>63</v>
      </c>
      <c r="S5164" t="s">
        <v>346</v>
      </c>
      <c r="T5164" t="s">
        <v>2471</v>
      </c>
      <c r="U5164" t="s">
        <v>2472</v>
      </c>
      <c r="W5164" t="s">
        <v>114</v>
      </c>
      <c r="X5164">
        <v>9</v>
      </c>
      <c r="Y5164">
        <v>0</v>
      </c>
      <c r="Z5164">
        <v>0</v>
      </c>
      <c r="AA5164">
        <v>0</v>
      </c>
      <c r="AB5164">
        <v>449694</v>
      </c>
      <c r="AC5164" t="s">
        <v>47</v>
      </c>
      <c r="AD5164">
        <f>+VLOOKUP(T5164,items!$A$2:$D$1255,4,0)</f>
        <v>0</v>
      </c>
      <c r="AE5164">
        <f>+VLOOKUP(T5164,Tabla1[],5,0)</f>
        <v>0</v>
      </c>
      <c r="AF5164">
        <f t="shared" si="80"/>
        <v>4</v>
      </c>
    </row>
    <row r="5165" spans="1:32" x14ac:dyDescent="0.25">
      <c r="A5165">
        <v>101763</v>
      </c>
      <c r="B5165" t="s">
        <v>4716</v>
      </c>
      <c r="C5165" t="s">
        <v>75</v>
      </c>
      <c r="D5165">
        <v>0</v>
      </c>
      <c r="F5165" t="s">
        <v>309</v>
      </c>
      <c r="G5165" t="s">
        <v>8689</v>
      </c>
      <c r="H5165" t="s">
        <v>9976</v>
      </c>
      <c r="I5165" t="s">
        <v>9977</v>
      </c>
      <c r="J5165" t="s">
        <v>9978</v>
      </c>
      <c r="K5165" t="s">
        <v>9979</v>
      </c>
      <c r="L5165" t="s">
        <v>9980</v>
      </c>
      <c r="M5165" t="s">
        <v>759</v>
      </c>
      <c r="N5165" t="s">
        <v>7006</v>
      </c>
      <c r="O5165" t="s">
        <v>5512</v>
      </c>
      <c r="P5165" t="s">
        <v>9854</v>
      </c>
      <c r="Q5165" t="s">
        <v>5514</v>
      </c>
      <c r="R5165" t="s">
        <v>63</v>
      </c>
      <c r="S5165" t="s">
        <v>346</v>
      </c>
      <c r="T5165" t="s">
        <v>94</v>
      </c>
      <c r="U5165" t="s">
        <v>95</v>
      </c>
      <c r="X5165">
        <v>1</v>
      </c>
      <c r="Y5165">
        <v>0</v>
      </c>
      <c r="Z5165">
        <v>0</v>
      </c>
      <c r="AA5165">
        <v>0</v>
      </c>
      <c r="AB5165">
        <v>2500000</v>
      </c>
      <c r="AC5165" t="s">
        <v>47</v>
      </c>
      <c r="AD5165" t="e">
        <f>+VLOOKUP(T5165,items!$A$2:$D$1255,4,0)</f>
        <v>#N/A</v>
      </c>
      <c r="AE5165" t="e">
        <f>+VLOOKUP(T5165,Tabla1[],5,0)</f>
        <v>#N/A</v>
      </c>
      <c r="AF5165">
        <f t="shared" si="80"/>
        <v>4</v>
      </c>
    </row>
    <row r="5166" spans="1:32" x14ac:dyDescent="0.25">
      <c r="A5166">
        <v>101763</v>
      </c>
      <c r="B5166" t="s">
        <v>4716</v>
      </c>
      <c r="C5166" t="s">
        <v>75</v>
      </c>
      <c r="D5166">
        <v>0</v>
      </c>
      <c r="F5166" t="s">
        <v>309</v>
      </c>
      <c r="G5166" t="s">
        <v>8689</v>
      </c>
      <c r="H5166" t="s">
        <v>9976</v>
      </c>
      <c r="I5166" t="s">
        <v>9977</v>
      </c>
      <c r="J5166" t="s">
        <v>9978</v>
      </c>
      <c r="K5166" t="s">
        <v>9979</v>
      </c>
      <c r="L5166" t="s">
        <v>9980</v>
      </c>
      <c r="M5166" t="s">
        <v>759</v>
      </c>
      <c r="N5166" t="s">
        <v>7006</v>
      </c>
      <c r="O5166" t="s">
        <v>5512</v>
      </c>
      <c r="P5166" t="s">
        <v>9854</v>
      </c>
      <c r="Q5166" t="s">
        <v>5514</v>
      </c>
      <c r="R5166" t="s">
        <v>63</v>
      </c>
      <c r="S5166" t="s">
        <v>346</v>
      </c>
      <c r="T5166" t="s">
        <v>749</v>
      </c>
      <c r="U5166" t="s">
        <v>750</v>
      </c>
      <c r="W5166" t="s">
        <v>114</v>
      </c>
      <c r="X5166">
        <v>1</v>
      </c>
      <c r="Y5166">
        <v>2500</v>
      </c>
      <c r="Z5166">
        <v>0</v>
      </c>
      <c r="AA5166">
        <v>0</v>
      </c>
      <c r="AB5166">
        <v>640037</v>
      </c>
      <c r="AC5166" t="s">
        <v>47</v>
      </c>
      <c r="AD5166">
        <f>+VLOOKUP(T5166,items!$A$2:$D$1255,4,0)</f>
        <v>0</v>
      </c>
      <c r="AE5166">
        <f>+VLOOKUP(T5166,Tabla1[],5,0)</f>
        <v>0</v>
      </c>
      <c r="AF5166">
        <f t="shared" si="80"/>
        <v>4</v>
      </c>
    </row>
    <row r="5167" spans="1:32" x14ac:dyDescent="0.25">
      <c r="A5167">
        <v>101763</v>
      </c>
      <c r="B5167" t="s">
        <v>4716</v>
      </c>
      <c r="C5167" t="s">
        <v>75</v>
      </c>
      <c r="D5167">
        <v>0</v>
      </c>
      <c r="F5167" t="s">
        <v>309</v>
      </c>
      <c r="G5167" t="s">
        <v>8689</v>
      </c>
      <c r="H5167" t="s">
        <v>9976</v>
      </c>
      <c r="I5167" t="s">
        <v>9977</v>
      </c>
      <c r="J5167" t="s">
        <v>9978</v>
      </c>
      <c r="K5167" t="s">
        <v>9979</v>
      </c>
      <c r="L5167" t="s">
        <v>9980</v>
      </c>
      <c r="M5167" t="s">
        <v>759</v>
      </c>
      <c r="N5167" t="s">
        <v>7006</v>
      </c>
      <c r="O5167" t="s">
        <v>5512</v>
      </c>
      <c r="P5167" t="s">
        <v>9854</v>
      </c>
      <c r="Q5167" t="s">
        <v>5514</v>
      </c>
      <c r="R5167" t="s">
        <v>63</v>
      </c>
      <c r="S5167" t="s">
        <v>346</v>
      </c>
      <c r="T5167" t="s">
        <v>749</v>
      </c>
      <c r="U5167" t="s">
        <v>750</v>
      </c>
      <c r="W5167" t="s">
        <v>114</v>
      </c>
      <c r="X5167">
        <v>2</v>
      </c>
      <c r="Y5167">
        <v>2000</v>
      </c>
      <c r="Z5167">
        <v>0</v>
      </c>
      <c r="AA5167">
        <v>0</v>
      </c>
      <c r="AB5167">
        <v>1159376</v>
      </c>
      <c r="AC5167" t="s">
        <v>47</v>
      </c>
      <c r="AD5167">
        <f>+VLOOKUP(T5167,items!$A$2:$D$1255,4,0)</f>
        <v>0</v>
      </c>
      <c r="AE5167">
        <f>+VLOOKUP(T5167,Tabla1[],5,0)</f>
        <v>0</v>
      </c>
      <c r="AF5167">
        <f t="shared" si="80"/>
        <v>4</v>
      </c>
    </row>
    <row r="5168" spans="1:32" x14ac:dyDescent="0.25">
      <c r="A5168">
        <v>101763</v>
      </c>
      <c r="B5168" t="s">
        <v>4716</v>
      </c>
      <c r="C5168" t="s">
        <v>75</v>
      </c>
      <c r="D5168">
        <v>0</v>
      </c>
      <c r="F5168" t="s">
        <v>309</v>
      </c>
      <c r="G5168" t="s">
        <v>8689</v>
      </c>
      <c r="H5168" t="s">
        <v>9976</v>
      </c>
      <c r="I5168" t="s">
        <v>9977</v>
      </c>
      <c r="J5168" t="s">
        <v>9978</v>
      </c>
      <c r="K5168" t="s">
        <v>9979</v>
      </c>
      <c r="L5168" t="s">
        <v>9980</v>
      </c>
      <c r="M5168" t="s">
        <v>759</v>
      </c>
      <c r="N5168" t="s">
        <v>7006</v>
      </c>
      <c r="O5168" t="s">
        <v>5512</v>
      </c>
      <c r="P5168" t="s">
        <v>9854</v>
      </c>
      <c r="Q5168" t="s">
        <v>5514</v>
      </c>
      <c r="R5168" t="s">
        <v>63</v>
      </c>
      <c r="S5168" t="s">
        <v>346</v>
      </c>
      <c r="T5168" t="s">
        <v>2473</v>
      </c>
      <c r="U5168" t="s">
        <v>2474</v>
      </c>
      <c r="W5168" t="s">
        <v>114</v>
      </c>
      <c r="X5168">
        <v>3</v>
      </c>
      <c r="Y5168">
        <v>3000</v>
      </c>
      <c r="Z5168">
        <v>0</v>
      </c>
      <c r="AA5168">
        <v>0</v>
      </c>
      <c r="AB5168">
        <v>1646502</v>
      </c>
      <c r="AC5168" t="s">
        <v>47</v>
      </c>
      <c r="AD5168">
        <f>+VLOOKUP(T5168,items!$A$2:$D$1255,4,0)</f>
        <v>0</v>
      </c>
      <c r="AE5168">
        <f>+VLOOKUP(T5168,Tabla1[],5,0)</f>
        <v>0</v>
      </c>
      <c r="AF5168">
        <f t="shared" si="80"/>
        <v>4</v>
      </c>
    </row>
    <row r="5169" spans="1:32" x14ac:dyDescent="0.25">
      <c r="A5169">
        <v>101765</v>
      </c>
      <c r="B5169" t="s">
        <v>9981</v>
      </c>
      <c r="C5169" t="s">
        <v>75</v>
      </c>
      <c r="D5169">
        <v>0</v>
      </c>
      <c r="F5169" t="s">
        <v>175</v>
      </c>
      <c r="G5169" t="s">
        <v>7483</v>
      </c>
      <c r="H5169" t="s">
        <v>9982</v>
      </c>
      <c r="I5169" t="s">
        <v>37</v>
      </c>
      <c r="J5169" t="s">
        <v>9983</v>
      </c>
      <c r="K5169" t="s">
        <v>9984</v>
      </c>
      <c r="L5169" t="s">
        <v>9985</v>
      </c>
      <c r="M5169" t="s">
        <v>5642</v>
      </c>
      <c r="N5169" t="s">
        <v>5642</v>
      </c>
      <c r="O5169" t="s">
        <v>5947</v>
      </c>
      <c r="P5169" t="s">
        <v>7899</v>
      </c>
      <c r="Q5169" t="s">
        <v>9286</v>
      </c>
      <c r="R5169" t="s">
        <v>127</v>
      </c>
      <c r="S5169" t="s">
        <v>88</v>
      </c>
      <c r="T5169" t="s">
        <v>9311</v>
      </c>
      <c r="U5169" t="s">
        <v>9986</v>
      </c>
      <c r="X5169">
        <v>1</v>
      </c>
      <c r="Y5169">
        <v>4000</v>
      </c>
      <c r="Z5169">
        <v>3000</v>
      </c>
      <c r="AA5169">
        <v>0</v>
      </c>
      <c r="AB5169">
        <v>539982</v>
      </c>
      <c r="AC5169" t="s">
        <v>47</v>
      </c>
      <c r="AD5169">
        <f>+VLOOKUP(T5169,items!$A$2:$D$1255,4,0)</f>
        <v>0</v>
      </c>
      <c r="AE5169">
        <f>+VLOOKUP(T5169,Tabla1[],5,0)</f>
        <v>0</v>
      </c>
      <c r="AF5169">
        <f t="shared" si="80"/>
        <v>3</v>
      </c>
    </row>
    <row r="5170" spans="1:32" x14ac:dyDescent="0.25">
      <c r="A5170">
        <v>101765</v>
      </c>
      <c r="B5170" t="s">
        <v>9981</v>
      </c>
      <c r="C5170" t="s">
        <v>75</v>
      </c>
      <c r="D5170">
        <v>0</v>
      </c>
      <c r="F5170" t="s">
        <v>175</v>
      </c>
      <c r="G5170" t="s">
        <v>7483</v>
      </c>
      <c r="H5170" t="s">
        <v>9982</v>
      </c>
      <c r="I5170" t="s">
        <v>37</v>
      </c>
      <c r="J5170" t="s">
        <v>9983</v>
      </c>
      <c r="K5170" t="s">
        <v>9984</v>
      </c>
      <c r="L5170" t="s">
        <v>9985</v>
      </c>
      <c r="M5170" t="s">
        <v>5642</v>
      </c>
      <c r="N5170" t="s">
        <v>5642</v>
      </c>
      <c r="O5170" t="s">
        <v>5947</v>
      </c>
      <c r="P5170" t="s">
        <v>7899</v>
      </c>
      <c r="Q5170" t="s">
        <v>9286</v>
      </c>
      <c r="R5170" t="s">
        <v>127</v>
      </c>
      <c r="S5170" t="s">
        <v>88</v>
      </c>
      <c r="T5170" t="s">
        <v>94</v>
      </c>
      <c r="U5170" t="s">
        <v>95</v>
      </c>
      <c r="X5170">
        <v>1</v>
      </c>
      <c r="Y5170">
        <v>0</v>
      </c>
      <c r="Z5170">
        <v>0</v>
      </c>
      <c r="AA5170">
        <v>0</v>
      </c>
      <c r="AB5170">
        <v>50000</v>
      </c>
      <c r="AC5170" t="s">
        <v>47</v>
      </c>
      <c r="AD5170" t="e">
        <f>+VLOOKUP(T5170,items!$A$2:$D$1255,4,0)</f>
        <v>#N/A</v>
      </c>
      <c r="AE5170" t="e">
        <f>+VLOOKUP(T5170,Tabla1[],5,0)</f>
        <v>#N/A</v>
      </c>
      <c r="AF5170">
        <f t="shared" si="80"/>
        <v>3</v>
      </c>
    </row>
    <row r="5171" spans="1:32" x14ac:dyDescent="0.25">
      <c r="A5171">
        <v>101765</v>
      </c>
      <c r="B5171" t="s">
        <v>9981</v>
      </c>
      <c r="C5171" t="s">
        <v>75</v>
      </c>
      <c r="D5171">
        <v>0</v>
      </c>
      <c r="F5171" t="s">
        <v>175</v>
      </c>
      <c r="G5171" t="s">
        <v>7483</v>
      </c>
      <c r="H5171" t="s">
        <v>9982</v>
      </c>
      <c r="I5171" t="s">
        <v>37</v>
      </c>
      <c r="J5171" t="s">
        <v>9983</v>
      </c>
      <c r="K5171" t="s">
        <v>9984</v>
      </c>
      <c r="L5171" t="s">
        <v>9985</v>
      </c>
      <c r="M5171" t="s">
        <v>5642</v>
      </c>
      <c r="N5171" t="s">
        <v>5642</v>
      </c>
      <c r="O5171" t="s">
        <v>5947</v>
      </c>
      <c r="P5171" t="s">
        <v>7899</v>
      </c>
      <c r="Q5171" t="s">
        <v>9286</v>
      </c>
      <c r="R5171" t="s">
        <v>127</v>
      </c>
      <c r="S5171" t="s">
        <v>88</v>
      </c>
      <c r="T5171" t="s">
        <v>1096</v>
      </c>
      <c r="U5171" t="s">
        <v>1097</v>
      </c>
      <c r="X5171">
        <v>1</v>
      </c>
      <c r="Y5171">
        <v>0</v>
      </c>
      <c r="Z5171">
        <v>0</v>
      </c>
      <c r="AA5171">
        <v>0</v>
      </c>
      <c r="AB5171">
        <v>150000</v>
      </c>
      <c r="AC5171" t="s">
        <v>47</v>
      </c>
      <c r="AD5171" t="e">
        <f>+VLOOKUP(T5171,items!$A$2:$D$1255,4,0)</f>
        <v>#N/A</v>
      </c>
      <c r="AE5171" t="e">
        <f>+VLOOKUP(T5171,Tabla1[],5,0)</f>
        <v>#N/A</v>
      </c>
      <c r="AF5171">
        <f t="shared" si="80"/>
        <v>3</v>
      </c>
    </row>
    <row r="5172" spans="1:32" x14ac:dyDescent="0.25">
      <c r="A5172">
        <v>101785</v>
      </c>
      <c r="B5172" t="s">
        <v>9987</v>
      </c>
      <c r="C5172" t="s">
        <v>33</v>
      </c>
      <c r="D5172">
        <v>0</v>
      </c>
      <c r="F5172" t="s">
        <v>7004</v>
      </c>
      <c r="G5172" t="s">
        <v>8373</v>
      </c>
      <c r="H5172" t="s">
        <v>9988</v>
      </c>
      <c r="I5172" t="s">
        <v>37</v>
      </c>
      <c r="J5172" t="s">
        <v>9989</v>
      </c>
      <c r="K5172" t="s">
        <v>9990</v>
      </c>
      <c r="L5172" t="s">
        <v>37</v>
      </c>
      <c r="M5172" t="s">
        <v>1149</v>
      </c>
      <c r="N5172" t="s">
        <v>1149</v>
      </c>
      <c r="O5172" t="s">
        <v>8297</v>
      </c>
      <c r="P5172" t="s">
        <v>84</v>
      </c>
      <c r="Q5172" t="s">
        <v>84</v>
      </c>
      <c r="R5172" t="s">
        <v>127</v>
      </c>
      <c r="S5172" t="s">
        <v>44</v>
      </c>
      <c r="T5172" t="s">
        <v>7629</v>
      </c>
      <c r="U5172" t="s">
        <v>7630</v>
      </c>
      <c r="X5172">
        <v>2</v>
      </c>
      <c r="Y5172">
        <v>0</v>
      </c>
      <c r="Z5172">
        <v>0</v>
      </c>
      <c r="AA5172">
        <v>0</v>
      </c>
      <c r="AB5172">
        <v>276000</v>
      </c>
      <c r="AC5172" t="s">
        <v>47</v>
      </c>
      <c r="AD5172">
        <f>+VLOOKUP(T5172,items!$A$2:$D$1255,4,0)</f>
        <v>0</v>
      </c>
      <c r="AE5172">
        <f>+VLOOKUP(T5172,Tabla1[],5,0)</f>
        <v>0</v>
      </c>
      <c r="AF5172">
        <f t="shared" si="80"/>
        <v>4</v>
      </c>
    </row>
    <row r="5173" spans="1:32" x14ac:dyDescent="0.25">
      <c r="A5173">
        <v>101787</v>
      </c>
      <c r="B5173" t="s">
        <v>9991</v>
      </c>
      <c r="C5173" t="s">
        <v>75</v>
      </c>
      <c r="D5173">
        <v>0</v>
      </c>
      <c r="F5173" t="s">
        <v>7004</v>
      </c>
      <c r="G5173" t="s">
        <v>7004</v>
      </c>
      <c r="H5173" t="s">
        <v>9992</v>
      </c>
      <c r="I5173" t="s">
        <v>37</v>
      </c>
      <c r="J5173" t="s">
        <v>9993</v>
      </c>
      <c r="K5173" t="s">
        <v>9994</v>
      </c>
      <c r="L5173" t="s">
        <v>37</v>
      </c>
      <c r="M5173" t="s">
        <v>7086</v>
      </c>
      <c r="N5173" t="s">
        <v>7086</v>
      </c>
      <c r="O5173" t="s">
        <v>310</v>
      </c>
      <c r="P5173" t="s">
        <v>98</v>
      </c>
      <c r="Q5173" t="s">
        <v>98</v>
      </c>
      <c r="R5173" t="s">
        <v>127</v>
      </c>
      <c r="S5173" t="s">
        <v>108</v>
      </c>
      <c r="T5173" t="s">
        <v>9521</v>
      </c>
      <c r="U5173" t="s">
        <v>9522</v>
      </c>
      <c r="X5173">
        <v>1</v>
      </c>
      <c r="Y5173">
        <v>0</v>
      </c>
      <c r="Z5173">
        <v>0</v>
      </c>
      <c r="AA5173">
        <v>0</v>
      </c>
      <c r="AB5173">
        <v>175000</v>
      </c>
      <c r="AC5173" t="s">
        <v>47</v>
      </c>
      <c r="AD5173" t="e">
        <f>+VLOOKUP(T5173,items!$A$2:$D$1255,4,0)</f>
        <v>#N/A</v>
      </c>
      <c r="AE5173" t="e">
        <f>+VLOOKUP(T5173,Tabla1[],5,0)</f>
        <v>#N/A</v>
      </c>
      <c r="AF5173">
        <f t="shared" si="80"/>
        <v>2</v>
      </c>
    </row>
    <row r="5174" spans="1:32" x14ac:dyDescent="0.25">
      <c r="A5174">
        <v>101790</v>
      </c>
      <c r="B5174" t="s">
        <v>1003</v>
      </c>
      <c r="C5174" t="s">
        <v>33</v>
      </c>
      <c r="D5174">
        <v>0</v>
      </c>
      <c r="F5174" t="s">
        <v>7004</v>
      </c>
      <c r="G5174" t="s">
        <v>77</v>
      </c>
      <c r="H5174" t="s">
        <v>9995</v>
      </c>
      <c r="I5174" t="s">
        <v>37</v>
      </c>
      <c r="J5174" t="s">
        <v>9996</v>
      </c>
      <c r="K5174" t="s">
        <v>9997</v>
      </c>
      <c r="L5174" t="s">
        <v>37</v>
      </c>
      <c r="M5174" t="s">
        <v>310</v>
      </c>
      <c r="N5174" t="s">
        <v>310</v>
      </c>
      <c r="O5174" t="s">
        <v>98</v>
      </c>
      <c r="P5174" t="s">
        <v>8689</v>
      </c>
      <c r="Q5174" t="s">
        <v>8689</v>
      </c>
      <c r="R5174" t="s">
        <v>127</v>
      </c>
      <c r="S5174" t="s">
        <v>128</v>
      </c>
      <c r="T5174" t="s">
        <v>9998</v>
      </c>
      <c r="U5174" t="s">
        <v>9999</v>
      </c>
      <c r="X5174">
        <v>1</v>
      </c>
      <c r="Y5174">
        <v>0</v>
      </c>
      <c r="Z5174">
        <v>0</v>
      </c>
      <c r="AA5174">
        <v>0</v>
      </c>
      <c r="AB5174">
        <v>0</v>
      </c>
      <c r="AC5174" t="s">
        <v>47</v>
      </c>
      <c r="AD5174">
        <f>+VLOOKUP(T5174,items!$A$2:$D$1255,4,0)</f>
        <v>0</v>
      </c>
      <c r="AE5174">
        <f>+VLOOKUP(T5174,Tabla1[],5,0)</f>
        <v>0</v>
      </c>
      <c r="AF5174">
        <f t="shared" si="80"/>
        <v>3</v>
      </c>
    </row>
    <row r="5175" spans="1:32" x14ac:dyDescent="0.25">
      <c r="A5175">
        <v>101795</v>
      </c>
      <c r="B5175" t="s">
        <v>10000</v>
      </c>
      <c r="C5175" t="s">
        <v>75</v>
      </c>
      <c r="D5175">
        <v>0</v>
      </c>
      <c r="F5175" t="s">
        <v>7004</v>
      </c>
      <c r="G5175" t="s">
        <v>7086</v>
      </c>
      <c r="H5175" t="s">
        <v>10001</v>
      </c>
      <c r="I5175" t="s">
        <v>37</v>
      </c>
      <c r="J5175" t="s">
        <v>10002</v>
      </c>
      <c r="K5175" t="s">
        <v>10003</v>
      </c>
      <c r="L5175" t="s">
        <v>37</v>
      </c>
      <c r="M5175" t="s">
        <v>269</v>
      </c>
      <c r="N5175" t="s">
        <v>269</v>
      </c>
      <c r="O5175" t="s">
        <v>98</v>
      </c>
      <c r="P5175" t="s">
        <v>8689</v>
      </c>
      <c r="Q5175" t="s">
        <v>8689</v>
      </c>
      <c r="R5175" t="s">
        <v>127</v>
      </c>
      <c r="S5175" t="s">
        <v>108</v>
      </c>
      <c r="T5175" t="s">
        <v>9521</v>
      </c>
      <c r="U5175" t="s">
        <v>9522</v>
      </c>
      <c r="X5175">
        <v>1</v>
      </c>
      <c r="Y5175">
        <v>0</v>
      </c>
      <c r="Z5175">
        <v>0</v>
      </c>
      <c r="AA5175">
        <v>0</v>
      </c>
      <c r="AB5175">
        <v>150000</v>
      </c>
      <c r="AC5175" t="s">
        <v>47</v>
      </c>
      <c r="AD5175" t="e">
        <f>+VLOOKUP(T5175,items!$A$2:$D$1255,4,0)</f>
        <v>#N/A</v>
      </c>
      <c r="AE5175" t="e">
        <f>+VLOOKUP(T5175,Tabla1[],5,0)</f>
        <v>#N/A</v>
      </c>
      <c r="AF5175">
        <f t="shared" si="80"/>
        <v>3</v>
      </c>
    </row>
    <row r="5176" spans="1:32" x14ac:dyDescent="0.25">
      <c r="A5176">
        <v>101798</v>
      </c>
      <c r="B5176" t="s">
        <v>10004</v>
      </c>
      <c r="C5176" t="s">
        <v>75</v>
      </c>
      <c r="D5176">
        <v>0</v>
      </c>
      <c r="F5176" t="s">
        <v>7004</v>
      </c>
      <c r="G5176" t="s">
        <v>269</v>
      </c>
      <c r="H5176" t="s">
        <v>10005</v>
      </c>
      <c r="I5176" t="s">
        <v>10006</v>
      </c>
      <c r="J5176" t="s">
        <v>10007</v>
      </c>
      <c r="K5176" t="s">
        <v>10008</v>
      </c>
      <c r="L5176" t="s">
        <v>10009</v>
      </c>
      <c r="M5176" t="s">
        <v>83</v>
      </c>
      <c r="N5176" t="s">
        <v>759</v>
      </c>
      <c r="O5176" t="s">
        <v>7483</v>
      </c>
      <c r="P5176" t="s">
        <v>969</v>
      </c>
      <c r="Q5176" t="s">
        <v>1149</v>
      </c>
      <c r="R5176" t="s">
        <v>63</v>
      </c>
      <c r="S5176" t="s">
        <v>108</v>
      </c>
      <c r="T5176" t="s">
        <v>429</v>
      </c>
      <c r="U5176" t="s">
        <v>430</v>
      </c>
      <c r="X5176">
        <v>1</v>
      </c>
      <c r="Y5176">
        <v>0</v>
      </c>
      <c r="Z5176">
        <v>0</v>
      </c>
      <c r="AA5176">
        <v>0</v>
      </c>
      <c r="AB5176">
        <v>183852</v>
      </c>
      <c r="AC5176" t="s">
        <v>47</v>
      </c>
      <c r="AD5176">
        <f>+VLOOKUP(T5176,items!$A$2:$D$1255,4,0)</f>
        <v>0</v>
      </c>
      <c r="AE5176">
        <f>+VLOOKUP(T5176,Tabla1[],5,0)</f>
        <v>0</v>
      </c>
      <c r="AF5176">
        <f t="shared" si="80"/>
        <v>3</v>
      </c>
    </row>
    <row r="5177" spans="1:32" x14ac:dyDescent="0.25">
      <c r="A5177">
        <v>101798</v>
      </c>
      <c r="B5177" t="s">
        <v>10004</v>
      </c>
      <c r="C5177" t="s">
        <v>75</v>
      </c>
      <c r="D5177">
        <v>0</v>
      </c>
      <c r="F5177" t="s">
        <v>7004</v>
      </c>
      <c r="G5177" t="s">
        <v>269</v>
      </c>
      <c r="H5177" t="s">
        <v>10005</v>
      </c>
      <c r="I5177" t="s">
        <v>10006</v>
      </c>
      <c r="J5177" t="s">
        <v>10007</v>
      </c>
      <c r="K5177" t="s">
        <v>10008</v>
      </c>
      <c r="L5177" t="s">
        <v>10009</v>
      </c>
      <c r="M5177" t="s">
        <v>83</v>
      </c>
      <c r="N5177" t="s">
        <v>759</v>
      </c>
      <c r="O5177" t="s">
        <v>7483</v>
      </c>
      <c r="P5177" t="s">
        <v>969</v>
      </c>
      <c r="Q5177" t="s">
        <v>1149</v>
      </c>
      <c r="R5177" t="s">
        <v>63</v>
      </c>
      <c r="S5177" t="s">
        <v>108</v>
      </c>
      <c r="T5177" t="s">
        <v>6944</v>
      </c>
      <c r="U5177" t="s">
        <v>6945</v>
      </c>
      <c r="V5177" t="s">
        <v>884</v>
      </c>
      <c r="W5177" t="s">
        <v>1434</v>
      </c>
      <c r="X5177">
        <v>1</v>
      </c>
      <c r="Y5177">
        <v>5100</v>
      </c>
      <c r="Z5177">
        <v>0</v>
      </c>
      <c r="AA5177">
        <v>1200</v>
      </c>
      <c r="AB5177">
        <v>6031811</v>
      </c>
      <c r="AC5177" t="s">
        <v>47</v>
      </c>
      <c r="AD5177" t="str">
        <f>+VLOOKUP(T5177,items!$A$2:$D$1255,4,0)</f>
        <v>BANETA</v>
      </c>
      <c r="AE5177" t="str">
        <f>+VLOOKUP(T5177,Tabla1[],5,0)</f>
        <v>PROYECTANTE</v>
      </c>
      <c r="AF5177">
        <f t="shared" si="80"/>
        <v>3</v>
      </c>
    </row>
    <row r="5178" spans="1:32" x14ac:dyDescent="0.25">
      <c r="A5178">
        <v>101798</v>
      </c>
      <c r="B5178" t="s">
        <v>10004</v>
      </c>
      <c r="C5178" t="s">
        <v>75</v>
      </c>
      <c r="D5178">
        <v>0</v>
      </c>
      <c r="F5178" t="s">
        <v>7004</v>
      </c>
      <c r="G5178" t="s">
        <v>269</v>
      </c>
      <c r="H5178" t="s">
        <v>10005</v>
      </c>
      <c r="I5178" t="s">
        <v>10006</v>
      </c>
      <c r="J5178" t="s">
        <v>10007</v>
      </c>
      <c r="K5178" t="s">
        <v>10008</v>
      </c>
      <c r="L5178" t="s">
        <v>10009</v>
      </c>
      <c r="M5178" t="s">
        <v>83</v>
      </c>
      <c r="N5178" t="s">
        <v>759</v>
      </c>
      <c r="O5178" t="s">
        <v>7483</v>
      </c>
      <c r="P5178" t="s">
        <v>969</v>
      </c>
      <c r="Q5178" t="s">
        <v>1149</v>
      </c>
      <c r="R5178" t="s">
        <v>63</v>
      </c>
      <c r="S5178" t="s">
        <v>108</v>
      </c>
      <c r="T5178" t="s">
        <v>3061</v>
      </c>
      <c r="U5178" t="s">
        <v>3062</v>
      </c>
      <c r="W5178" t="s">
        <v>93</v>
      </c>
      <c r="X5178">
        <v>1</v>
      </c>
      <c r="Y5178">
        <v>0</v>
      </c>
      <c r="Z5178">
        <v>0</v>
      </c>
      <c r="AA5178">
        <v>0</v>
      </c>
      <c r="AB5178">
        <v>83393</v>
      </c>
      <c r="AC5178" t="s">
        <v>47</v>
      </c>
      <c r="AD5178">
        <f>+VLOOKUP(T5178,items!$A$2:$D$1255,4,0)</f>
        <v>0</v>
      </c>
      <c r="AE5178">
        <f>+VLOOKUP(T5178,Tabla1[],5,0)</f>
        <v>0</v>
      </c>
      <c r="AF5178">
        <f t="shared" si="80"/>
        <v>3</v>
      </c>
    </row>
    <row r="5179" spans="1:32" x14ac:dyDescent="0.25">
      <c r="A5179">
        <v>101798</v>
      </c>
      <c r="B5179" t="s">
        <v>10004</v>
      </c>
      <c r="C5179" t="s">
        <v>75</v>
      </c>
      <c r="D5179">
        <v>0</v>
      </c>
      <c r="F5179" t="s">
        <v>7004</v>
      </c>
      <c r="G5179" t="s">
        <v>269</v>
      </c>
      <c r="H5179" t="s">
        <v>10005</v>
      </c>
      <c r="I5179" t="s">
        <v>10006</v>
      </c>
      <c r="J5179" t="s">
        <v>10007</v>
      </c>
      <c r="K5179" t="s">
        <v>10008</v>
      </c>
      <c r="L5179" t="s">
        <v>10009</v>
      </c>
      <c r="M5179" t="s">
        <v>83</v>
      </c>
      <c r="N5179" t="s">
        <v>759</v>
      </c>
      <c r="O5179" t="s">
        <v>7483</v>
      </c>
      <c r="P5179" t="s">
        <v>969</v>
      </c>
      <c r="Q5179" t="s">
        <v>1149</v>
      </c>
      <c r="R5179" t="s">
        <v>63</v>
      </c>
      <c r="S5179" t="s">
        <v>108</v>
      </c>
      <c r="T5179" t="s">
        <v>3063</v>
      </c>
      <c r="U5179" t="s">
        <v>3064</v>
      </c>
      <c r="W5179" t="s">
        <v>93</v>
      </c>
      <c r="X5179">
        <v>1</v>
      </c>
      <c r="Y5179">
        <v>0</v>
      </c>
      <c r="Z5179">
        <v>0</v>
      </c>
      <c r="AA5179">
        <v>0</v>
      </c>
      <c r="AB5179">
        <v>83393</v>
      </c>
      <c r="AC5179" t="s">
        <v>47</v>
      </c>
      <c r="AD5179">
        <f>+VLOOKUP(T5179,items!$A$2:$D$1255,4,0)</f>
        <v>0</v>
      </c>
      <c r="AE5179">
        <f>+VLOOKUP(T5179,Tabla1[],5,0)</f>
        <v>0</v>
      </c>
      <c r="AF5179">
        <f t="shared" si="80"/>
        <v>3</v>
      </c>
    </row>
    <row r="5180" spans="1:32" x14ac:dyDescent="0.25">
      <c r="A5180">
        <v>101798</v>
      </c>
      <c r="B5180" t="s">
        <v>10004</v>
      </c>
      <c r="C5180" t="s">
        <v>75</v>
      </c>
      <c r="D5180">
        <v>0</v>
      </c>
      <c r="F5180" t="s">
        <v>7004</v>
      </c>
      <c r="G5180" t="s">
        <v>269</v>
      </c>
      <c r="H5180" t="s">
        <v>10005</v>
      </c>
      <c r="I5180" t="s">
        <v>10006</v>
      </c>
      <c r="J5180" t="s">
        <v>10007</v>
      </c>
      <c r="K5180" t="s">
        <v>10008</v>
      </c>
      <c r="L5180" t="s">
        <v>10009</v>
      </c>
      <c r="M5180" t="s">
        <v>83</v>
      </c>
      <c r="N5180" t="s">
        <v>759</v>
      </c>
      <c r="O5180" t="s">
        <v>7483</v>
      </c>
      <c r="P5180" t="s">
        <v>969</v>
      </c>
      <c r="Q5180" t="s">
        <v>1149</v>
      </c>
      <c r="R5180" t="s">
        <v>63</v>
      </c>
      <c r="S5180" t="s">
        <v>108</v>
      </c>
      <c r="T5180" t="s">
        <v>392</v>
      </c>
      <c r="U5180" t="s">
        <v>393</v>
      </c>
      <c r="X5180">
        <v>2</v>
      </c>
      <c r="Y5180">
        <v>0</v>
      </c>
      <c r="Z5180">
        <v>0</v>
      </c>
      <c r="AA5180">
        <v>0</v>
      </c>
      <c r="AB5180">
        <v>67120</v>
      </c>
      <c r="AC5180" t="s">
        <v>47</v>
      </c>
      <c r="AD5180" t="e">
        <f>+VLOOKUP(T5180,items!$A$2:$D$1255,4,0)</f>
        <v>#N/A</v>
      </c>
      <c r="AE5180" t="e">
        <f>+VLOOKUP(T5180,Tabla1[],5,0)</f>
        <v>#N/A</v>
      </c>
      <c r="AF5180">
        <f t="shared" si="80"/>
        <v>3</v>
      </c>
    </row>
    <row r="5181" spans="1:32" x14ac:dyDescent="0.25">
      <c r="A5181">
        <v>101807</v>
      </c>
      <c r="B5181" t="s">
        <v>5132</v>
      </c>
      <c r="C5181" t="s">
        <v>75</v>
      </c>
      <c r="D5181">
        <v>0</v>
      </c>
      <c r="F5181" t="s">
        <v>7004</v>
      </c>
      <c r="G5181" t="s">
        <v>7004</v>
      </c>
      <c r="H5181" t="s">
        <v>10010</v>
      </c>
      <c r="I5181" t="s">
        <v>37</v>
      </c>
      <c r="J5181" t="s">
        <v>10011</v>
      </c>
      <c r="K5181" t="s">
        <v>10012</v>
      </c>
      <c r="L5181" t="s">
        <v>37</v>
      </c>
      <c r="M5181" t="s">
        <v>77</v>
      </c>
      <c r="N5181" t="s">
        <v>77</v>
      </c>
      <c r="O5181" t="s">
        <v>310</v>
      </c>
      <c r="P5181" t="s">
        <v>98</v>
      </c>
      <c r="Q5181" t="s">
        <v>98</v>
      </c>
      <c r="R5181" t="s">
        <v>127</v>
      </c>
      <c r="S5181" t="s">
        <v>164</v>
      </c>
      <c r="T5181" t="s">
        <v>1608</v>
      </c>
      <c r="U5181" t="s">
        <v>1609</v>
      </c>
      <c r="X5181">
        <v>1.2</v>
      </c>
      <c r="Y5181">
        <v>0</v>
      </c>
      <c r="Z5181">
        <v>0</v>
      </c>
      <c r="AA5181">
        <v>0</v>
      </c>
      <c r="AB5181">
        <v>63120</v>
      </c>
      <c r="AC5181" t="s">
        <v>47</v>
      </c>
      <c r="AD5181">
        <f>+VLOOKUP(T5181,items!$A$2:$D$1255,4,0)</f>
        <v>0</v>
      </c>
      <c r="AE5181">
        <f>+VLOOKUP(T5181,Tabla1[],5,0)</f>
        <v>0</v>
      </c>
      <c r="AF5181">
        <f t="shared" si="80"/>
        <v>2</v>
      </c>
    </row>
    <row r="5182" spans="1:32" x14ac:dyDescent="0.25">
      <c r="A5182">
        <v>101826</v>
      </c>
      <c r="B5182" t="s">
        <v>10013</v>
      </c>
      <c r="C5182" t="s">
        <v>75</v>
      </c>
      <c r="D5182">
        <v>0</v>
      </c>
      <c r="F5182" t="s">
        <v>175</v>
      </c>
      <c r="G5182" t="s">
        <v>77</v>
      </c>
      <c r="H5182" t="s">
        <v>10014</v>
      </c>
      <c r="I5182" t="s">
        <v>37</v>
      </c>
      <c r="J5182" t="s">
        <v>10015</v>
      </c>
      <c r="K5182" t="s">
        <v>10016</v>
      </c>
      <c r="L5182" t="s">
        <v>37</v>
      </c>
      <c r="M5182" t="s">
        <v>310</v>
      </c>
      <c r="N5182" t="s">
        <v>310</v>
      </c>
      <c r="O5182" t="s">
        <v>7466</v>
      </c>
      <c r="P5182" t="s">
        <v>5642</v>
      </c>
      <c r="Q5182" t="s">
        <v>5642</v>
      </c>
      <c r="R5182" t="s">
        <v>127</v>
      </c>
      <c r="S5182" t="s">
        <v>88</v>
      </c>
      <c r="T5182" t="s">
        <v>10017</v>
      </c>
      <c r="U5182" t="s">
        <v>10018</v>
      </c>
      <c r="X5182">
        <v>1</v>
      </c>
      <c r="Y5182">
        <v>0</v>
      </c>
      <c r="Z5182">
        <v>0</v>
      </c>
      <c r="AA5182">
        <v>0</v>
      </c>
      <c r="AB5182">
        <v>100000</v>
      </c>
      <c r="AC5182" t="s">
        <v>47</v>
      </c>
      <c r="AD5182">
        <f>+VLOOKUP(T5182,items!$A$2:$D$1255,4,0)</f>
        <v>0</v>
      </c>
      <c r="AE5182">
        <f>+VLOOKUP(T5182,Tabla1[],5,0)</f>
        <v>0</v>
      </c>
      <c r="AF5182">
        <f t="shared" si="80"/>
        <v>3</v>
      </c>
    </row>
    <row r="5183" spans="1:32" x14ac:dyDescent="0.25">
      <c r="A5183">
        <v>101826</v>
      </c>
      <c r="B5183" t="s">
        <v>10013</v>
      </c>
      <c r="C5183" t="s">
        <v>75</v>
      </c>
      <c r="D5183">
        <v>0</v>
      </c>
      <c r="F5183" t="s">
        <v>175</v>
      </c>
      <c r="G5183" t="s">
        <v>77</v>
      </c>
      <c r="H5183" t="s">
        <v>10014</v>
      </c>
      <c r="I5183" t="s">
        <v>37</v>
      </c>
      <c r="J5183" t="s">
        <v>10015</v>
      </c>
      <c r="K5183" t="s">
        <v>10016</v>
      </c>
      <c r="L5183" t="s">
        <v>37</v>
      </c>
      <c r="M5183" t="s">
        <v>310</v>
      </c>
      <c r="N5183" t="s">
        <v>310</v>
      </c>
      <c r="O5183" t="s">
        <v>7466</v>
      </c>
      <c r="P5183" t="s">
        <v>5642</v>
      </c>
      <c r="Q5183" t="s">
        <v>5642</v>
      </c>
      <c r="R5183" t="s">
        <v>127</v>
      </c>
      <c r="S5183" t="s">
        <v>88</v>
      </c>
      <c r="T5183" t="s">
        <v>392</v>
      </c>
      <c r="U5183" t="s">
        <v>393</v>
      </c>
      <c r="X5183">
        <v>1</v>
      </c>
      <c r="Y5183">
        <v>0</v>
      </c>
      <c r="Z5183">
        <v>0</v>
      </c>
      <c r="AA5183">
        <v>0</v>
      </c>
      <c r="AB5183">
        <v>50000</v>
      </c>
      <c r="AC5183" t="s">
        <v>47</v>
      </c>
      <c r="AD5183" t="e">
        <f>+VLOOKUP(T5183,items!$A$2:$D$1255,4,0)</f>
        <v>#N/A</v>
      </c>
      <c r="AE5183" t="e">
        <f>+VLOOKUP(T5183,Tabla1[],5,0)</f>
        <v>#N/A</v>
      </c>
      <c r="AF5183">
        <f t="shared" si="80"/>
        <v>3</v>
      </c>
    </row>
    <row r="5184" spans="1:32" x14ac:dyDescent="0.25">
      <c r="A5184">
        <v>101829</v>
      </c>
      <c r="B5184" t="s">
        <v>10019</v>
      </c>
      <c r="C5184" t="s">
        <v>33</v>
      </c>
      <c r="D5184">
        <v>0</v>
      </c>
      <c r="F5184" t="s">
        <v>175</v>
      </c>
      <c r="G5184" t="s">
        <v>517</v>
      </c>
      <c r="H5184" t="s">
        <v>10020</v>
      </c>
      <c r="I5184" t="s">
        <v>37</v>
      </c>
      <c r="J5184" t="s">
        <v>10021</v>
      </c>
      <c r="K5184" t="s">
        <v>10022</v>
      </c>
      <c r="L5184" t="s">
        <v>10023</v>
      </c>
      <c r="M5184" t="s">
        <v>8695</v>
      </c>
      <c r="N5184" t="s">
        <v>8695</v>
      </c>
      <c r="O5184" t="s">
        <v>10024</v>
      </c>
      <c r="P5184" t="s">
        <v>4728</v>
      </c>
      <c r="Q5184" t="s">
        <v>10025</v>
      </c>
      <c r="R5184" t="s">
        <v>127</v>
      </c>
      <c r="S5184" t="s">
        <v>108</v>
      </c>
      <c r="T5184" t="s">
        <v>10026</v>
      </c>
      <c r="U5184" t="s">
        <v>10027</v>
      </c>
      <c r="V5184" t="s">
        <v>828</v>
      </c>
      <c r="X5184">
        <v>1</v>
      </c>
      <c r="Y5184">
        <v>0</v>
      </c>
      <c r="Z5184">
        <v>0</v>
      </c>
      <c r="AA5184">
        <v>0</v>
      </c>
      <c r="AB5184">
        <v>2589356</v>
      </c>
      <c r="AC5184" t="s">
        <v>47</v>
      </c>
      <c r="AD5184" t="str">
        <f>+VLOOKUP(T5184,items!$A$2:$D$1255,4,0)</f>
        <v>SOMBRILLA</v>
      </c>
      <c r="AE5184">
        <f>+VLOOKUP(T5184,Tabla1[],5,0)</f>
        <v>0</v>
      </c>
      <c r="AF5184">
        <f t="shared" si="80"/>
        <v>6</v>
      </c>
    </row>
    <row r="5185" spans="1:34" x14ac:dyDescent="0.25">
      <c r="A5185">
        <v>101829</v>
      </c>
      <c r="B5185" t="s">
        <v>10019</v>
      </c>
      <c r="C5185" t="s">
        <v>33</v>
      </c>
      <c r="D5185">
        <v>0</v>
      </c>
      <c r="F5185" t="s">
        <v>175</v>
      </c>
      <c r="G5185" t="s">
        <v>517</v>
      </c>
      <c r="H5185" t="s">
        <v>10020</v>
      </c>
      <c r="I5185" t="s">
        <v>37</v>
      </c>
      <c r="J5185" t="s">
        <v>10021</v>
      </c>
      <c r="K5185" t="s">
        <v>10022</v>
      </c>
      <c r="L5185" t="s">
        <v>10023</v>
      </c>
      <c r="M5185" t="s">
        <v>8695</v>
      </c>
      <c r="N5185" t="s">
        <v>8695</v>
      </c>
      <c r="O5185" t="s">
        <v>10024</v>
      </c>
      <c r="P5185" t="s">
        <v>4728</v>
      </c>
      <c r="Q5185" t="s">
        <v>10025</v>
      </c>
      <c r="R5185" t="s">
        <v>127</v>
      </c>
      <c r="S5185" t="s">
        <v>108</v>
      </c>
      <c r="T5185" t="s">
        <v>550</v>
      </c>
      <c r="U5185" t="s">
        <v>551</v>
      </c>
      <c r="W5185" t="s">
        <v>114</v>
      </c>
      <c r="X5185">
        <v>1</v>
      </c>
      <c r="Y5185">
        <v>0</v>
      </c>
      <c r="Z5185">
        <v>0</v>
      </c>
      <c r="AA5185">
        <v>0</v>
      </c>
      <c r="AB5185">
        <v>590068</v>
      </c>
      <c r="AC5185" t="s">
        <v>47</v>
      </c>
      <c r="AD5185">
        <f>+VLOOKUP(T5185,items!$A$2:$D$1255,4,0)</f>
        <v>0</v>
      </c>
      <c r="AE5185">
        <f>+VLOOKUP(T5185,Tabla1[],5,0)</f>
        <v>0</v>
      </c>
      <c r="AF5185">
        <f t="shared" si="80"/>
        <v>6</v>
      </c>
    </row>
    <row r="5186" spans="1:34" x14ac:dyDescent="0.25">
      <c r="A5186">
        <v>101858</v>
      </c>
      <c r="B5186" t="s">
        <v>3679</v>
      </c>
      <c r="C5186" t="s">
        <v>75</v>
      </c>
      <c r="D5186">
        <v>0</v>
      </c>
      <c r="F5186" t="s">
        <v>77</v>
      </c>
      <c r="G5186" t="s">
        <v>7086</v>
      </c>
      <c r="H5186" t="s">
        <v>10028</v>
      </c>
      <c r="I5186" t="s">
        <v>10029</v>
      </c>
      <c r="J5186" t="s">
        <v>10030</v>
      </c>
      <c r="K5186" t="s">
        <v>10031</v>
      </c>
      <c r="L5186" t="s">
        <v>37</v>
      </c>
      <c r="M5186" t="s">
        <v>310</v>
      </c>
      <c r="N5186" t="s">
        <v>98</v>
      </c>
      <c r="O5186" t="s">
        <v>8689</v>
      </c>
      <c r="P5186" t="s">
        <v>5511</v>
      </c>
      <c r="Q5186" t="s">
        <v>5511</v>
      </c>
      <c r="R5186" t="s">
        <v>127</v>
      </c>
      <c r="S5186" t="s">
        <v>164</v>
      </c>
      <c r="T5186" t="s">
        <v>1469</v>
      </c>
      <c r="U5186" t="s">
        <v>578</v>
      </c>
      <c r="X5186">
        <v>5.4</v>
      </c>
      <c r="Y5186">
        <v>0</v>
      </c>
      <c r="Z5186">
        <v>0</v>
      </c>
      <c r="AA5186">
        <v>0</v>
      </c>
      <c r="AB5186">
        <v>284040</v>
      </c>
      <c r="AC5186" t="s">
        <v>47</v>
      </c>
      <c r="AD5186">
        <f>+VLOOKUP(T5186,items!$A$2:$D$1255,4,0)</f>
        <v>0</v>
      </c>
      <c r="AE5186">
        <f>+VLOOKUP(T5186,Tabla1[],5,0)</f>
        <v>0</v>
      </c>
      <c r="AF5186">
        <f t="shared" ref="AF5186:AF5249" si="81">+MONTH(O5186)</f>
        <v>3</v>
      </c>
    </row>
    <row r="5187" spans="1:34" x14ac:dyDescent="0.25">
      <c r="A5187">
        <v>101858</v>
      </c>
      <c r="B5187" t="s">
        <v>3679</v>
      </c>
      <c r="C5187" t="s">
        <v>75</v>
      </c>
      <c r="D5187">
        <v>0</v>
      </c>
      <c r="F5187" t="s">
        <v>77</v>
      </c>
      <c r="G5187" t="s">
        <v>7086</v>
      </c>
      <c r="H5187" t="s">
        <v>10028</v>
      </c>
      <c r="I5187" t="s">
        <v>10029</v>
      </c>
      <c r="J5187" t="s">
        <v>10030</v>
      </c>
      <c r="K5187" t="s">
        <v>10031</v>
      </c>
      <c r="L5187" t="s">
        <v>37</v>
      </c>
      <c r="M5187" t="s">
        <v>310</v>
      </c>
      <c r="N5187" t="s">
        <v>98</v>
      </c>
      <c r="O5187" t="s">
        <v>8689</v>
      </c>
      <c r="P5187" t="s">
        <v>5511</v>
      </c>
      <c r="Q5187" t="s">
        <v>5511</v>
      </c>
      <c r="R5187" t="s">
        <v>127</v>
      </c>
      <c r="S5187" t="s">
        <v>164</v>
      </c>
      <c r="T5187" t="s">
        <v>1500</v>
      </c>
      <c r="U5187" t="s">
        <v>1501</v>
      </c>
      <c r="W5187" t="s">
        <v>1095</v>
      </c>
      <c r="X5187">
        <v>1</v>
      </c>
      <c r="Y5187">
        <v>8000</v>
      </c>
      <c r="Z5187">
        <v>0</v>
      </c>
      <c r="AA5187">
        <v>4000</v>
      </c>
      <c r="AB5187">
        <v>4464000</v>
      </c>
      <c r="AC5187" t="s">
        <v>47</v>
      </c>
      <c r="AD5187" t="str">
        <f>+VLOOKUP(T5187,items!$A$2:$D$1255,4,0)</f>
        <v>ESTRUCTURA-SOMBRALINA</v>
      </c>
      <c r="AE5187">
        <f>+VLOOKUP(T5187,Tabla1[],5,0)</f>
        <v>0</v>
      </c>
      <c r="AF5187">
        <f t="shared" si="81"/>
        <v>3</v>
      </c>
    </row>
    <row r="5188" spans="1:34" x14ac:dyDescent="0.25">
      <c r="A5188">
        <v>101863</v>
      </c>
      <c r="B5188" t="s">
        <v>4461</v>
      </c>
      <c r="C5188" t="s">
        <v>75</v>
      </c>
      <c r="D5188">
        <v>0</v>
      </c>
      <c r="F5188" t="s">
        <v>77</v>
      </c>
      <c r="G5188" t="s">
        <v>98</v>
      </c>
      <c r="H5188" t="s">
        <v>10032</v>
      </c>
      <c r="I5188" t="s">
        <v>37</v>
      </c>
      <c r="J5188" t="s">
        <v>37</v>
      </c>
      <c r="K5188" t="s">
        <v>10033</v>
      </c>
      <c r="L5188" t="s">
        <v>10034</v>
      </c>
      <c r="M5188" t="s">
        <v>8689</v>
      </c>
      <c r="N5188" t="s">
        <v>270</v>
      </c>
      <c r="O5188" t="s">
        <v>84</v>
      </c>
      <c r="P5188" t="s">
        <v>3799</v>
      </c>
      <c r="Q5188" t="s">
        <v>8837</v>
      </c>
      <c r="R5188" t="s">
        <v>63</v>
      </c>
      <c r="S5188" t="s">
        <v>272</v>
      </c>
      <c r="T5188" t="s">
        <v>5861</v>
      </c>
      <c r="U5188" t="s">
        <v>5862</v>
      </c>
      <c r="W5188" t="s">
        <v>3807</v>
      </c>
      <c r="X5188">
        <v>2</v>
      </c>
      <c r="Y5188">
        <v>4000</v>
      </c>
      <c r="Z5188">
        <v>3000</v>
      </c>
      <c r="AA5188">
        <v>0</v>
      </c>
      <c r="AB5188" s="14">
        <v>1585700.6400000001</v>
      </c>
      <c r="AC5188" t="s">
        <v>47</v>
      </c>
      <c r="AD5188" t="str">
        <f>+VLOOKUP(T5188,items!$A$2:$D$1255,4,0)</f>
        <v>SLINDINGGLASS</v>
      </c>
      <c r="AE5188">
        <f>+VLOOKUP(T5188,Tabla1[],5,0)</f>
        <v>0</v>
      </c>
      <c r="AF5188">
        <f t="shared" si="81"/>
        <v>4</v>
      </c>
      <c r="AG5188">
        <v>3816</v>
      </c>
      <c r="AH5188" s="14">
        <v>1585700.6400000001</v>
      </c>
    </row>
    <row r="5189" spans="1:34" x14ac:dyDescent="0.25">
      <c r="A5189">
        <v>101863</v>
      </c>
      <c r="B5189" t="s">
        <v>4461</v>
      </c>
      <c r="C5189" t="s">
        <v>75</v>
      </c>
      <c r="D5189">
        <v>0</v>
      </c>
      <c r="F5189" t="s">
        <v>77</v>
      </c>
      <c r="G5189" t="s">
        <v>98</v>
      </c>
      <c r="H5189" t="s">
        <v>10032</v>
      </c>
      <c r="I5189" t="s">
        <v>37</v>
      </c>
      <c r="J5189" t="s">
        <v>37</v>
      </c>
      <c r="K5189" t="s">
        <v>10033</v>
      </c>
      <c r="L5189" t="s">
        <v>10034</v>
      </c>
      <c r="M5189" t="s">
        <v>8689</v>
      </c>
      <c r="N5189" t="s">
        <v>270</v>
      </c>
      <c r="O5189" t="s">
        <v>84</v>
      </c>
      <c r="P5189" t="s">
        <v>3799</v>
      </c>
      <c r="Q5189" t="s">
        <v>8837</v>
      </c>
      <c r="R5189" t="s">
        <v>63</v>
      </c>
      <c r="S5189" t="s">
        <v>272</v>
      </c>
      <c r="T5189" t="s">
        <v>10035</v>
      </c>
      <c r="U5189" t="s">
        <v>10036</v>
      </c>
      <c r="W5189" t="s">
        <v>3807</v>
      </c>
      <c r="X5189">
        <v>2</v>
      </c>
      <c r="Y5189">
        <v>4000</v>
      </c>
      <c r="Z5189">
        <v>3000</v>
      </c>
      <c r="AA5189">
        <v>0</v>
      </c>
      <c r="AB5189" s="14">
        <v>1453209.1199999999</v>
      </c>
      <c r="AC5189" t="s">
        <v>47</v>
      </c>
      <c r="AD5189" t="str">
        <f>+VLOOKUP(T5189,items!$A$2:$D$1255,4,0)</f>
        <v>SLINDINGGLASS</v>
      </c>
      <c r="AE5189">
        <f>+VLOOKUP(T5189,Tabla1[],5,0)</f>
        <v>0</v>
      </c>
      <c r="AF5189">
        <f t="shared" si="81"/>
        <v>4</v>
      </c>
      <c r="AG5189">
        <v>3816</v>
      </c>
      <c r="AH5189" s="14">
        <v>1453209.1199999999</v>
      </c>
    </row>
    <row r="5190" spans="1:34" x14ac:dyDescent="0.25">
      <c r="A5190">
        <v>101870</v>
      </c>
      <c r="B5190" t="s">
        <v>10037</v>
      </c>
      <c r="C5190" t="s">
        <v>75</v>
      </c>
      <c r="D5190">
        <v>0</v>
      </c>
      <c r="F5190" t="s">
        <v>77</v>
      </c>
      <c r="G5190" t="s">
        <v>9020</v>
      </c>
      <c r="H5190" t="s">
        <v>10038</v>
      </c>
      <c r="I5190" t="s">
        <v>10039</v>
      </c>
      <c r="J5190" t="s">
        <v>10040</v>
      </c>
      <c r="K5190" t="s">
        <v>10041</v>
      </c>
      <c r="L5190" t="s">
        <v>37</v>
      </c>
      <c r="M5190" t="s">
        <v>189</v>
      </c>
      <c r="N5190" t="s">
        <v>8620</v>
      </c>
      <c r="O5190" t="s">
        <v>9294</v>
      </c>
      <c r="P5190" t="s">
        <v>8695</v>
      </c>
      <c r="Q5190" t="s">
        <v>10042</v>
      </c>
      <c r="R5190" t="s">
        <v>43</v>
      </c>
      <c r="S5190" t="s">
        <v>272</v>
      </c>
      <c r="T5190" t="s">
        <v>1160</v>
      </c>
      <c r="U5190" t="s">
        <v>1161</v>
      </c>
      <c r="X5190">
        <v>1</v>
      </c>
      <c r="Y5190">
        <v>0</v>
      </c>
      <c r="Z5190">
        <v>0</v>
      </c>
      <c r="AA5190">
        <v>0</v>
      </c>
      <c r="AB5190" s="14">
        <v>89676</v>
      </c>
      <c r="AC5190" t="s">
        <v>47</v>
      </c>
      <c r="AD5190">
        <f>+VLOOKUP(T5190,items!$A$2:$D$1255,4,0)</f>
        <v>0</v>
      </c>
      <c r="AE5190">
        <f>+VLOOKUP(T5190,Tabla1[],5,0)</f>
        <v>0</v>
      </c>
      <c r="AF5190">
        <f t="shared" si="81"/>
        <v>5</v>
      </c>
      <c r="AG5190">
        <v>3816</v>
      </c>
      <c r="AH5190" s="14">
        <v>89676</v>
      </c>
    </row>
    <row r="5191" spans="1:34" x14ac:dyDescent="0.25">
      <c r="A5191">
        <v>101870</v>
      </c>
      <c r="B5191" t="s">
        <v>10037</v>
      </c>
      <c r="C5191" t="s">
        <v>75</v>
      </c>
      <c r="D5191">
        <v>0</v>
      </c>
      <c r="F5191" t="s">
        <v>77</v>
      </c>
      <c r="G5191" t="s">
        <v>9020</v>
      </c>
      <c r="H5191" t="s">
        <v>10038</v>
      </c>
      <c r="I5191" t="s">
        <v>10039</v>
      </c>
      <c r="J5191" t="s">
        <v>10040</v>
      </c>
      <c r="K5191" t="s">
        <v>10041</v>
      </c>
      <c r="L5191" t="s">
        <v>37</v>
      </c>
      <c r="M5191" t="s">
        <v>189</v>
      </c>
      <c r="N5191" t="s">
        <v>8620</v>
      </c>
      <c r="O5191" t="s">
        <v>9294</v>
      </c>
      <c r="P5191" t="s">
        <v>8695</v>
      </c>
      <c r="Q5191" t="s">
        <v>10042</v>
      </c>
      <c r="R5191" t="s">
        <v>43</v>
      </c>
      <c r="S5191" t="s">
        <v>272</v>
      </c>
      <c r="T5191" t="s">
        <v>115</v>
      </c>
      <c r="U5191" t="s">
        <v>116</v>
      </c>
      <c r="W5191" t="s">
        <v>1088</v>
      </c>
      <c r="X5191">
        <v>1</v>
      </c>
      <c r="Y5191">
        <v>4500</v>
      </c>
      <c r="Z5191">
        <v>0</v>
      </c>
      <c r="AA5191">
        <v>7000</v>
      </c>
      <c r="AB5191" s="14">
        <v>50061646.079999998</v>
      </c>
      <c r="AC5191" t="s">
        <v>47</v>
      </c>
      <c r="AD5191" t="str">
        <f>+VLOOKUP(T5191,items!$A$2:$D$1255,4,0)</f>
        <v>PERGOLA</v>
      </c>
      <c r="AE5191" t="str">
        <f>+VLOOKUP(T5191,Tabla1[],5,0)</f>
        <v>MAXI PERGOLAM</v>
      </c>
      <c r="AF5191">
        <f t="shared" si="81"/>
        <v>5</v>
      </c>
      <c r="AG5191">
        <v>3816</v>
      </c>
      <c r="AH5191" s="14">
        <v>50061646.079999998</v>
      </c>
    </row>
    <row r="5192" spans="1:34" x14ac:dyDescent="0.25">
      <c r="A5192">
        <v>101872</v>
      </c>
      <c r="B5192" t="s">
        <v>10043</v>
      </c>
      <c r="C5192" t="s">
        <v>33</v>
      </c>
      <c r="D5192">
        <v>0</v>
      </c>
      <c r="F5192" t="s">
        <v>77</v>
      </c>
      <c r="G5192" t="s">
        <v>8622</v>
      </c>
      <c r="H5192" t="s">
        <v>10044</v>
      </c>
      <c r="I5192" t="s">
        <v>10045</v>
      </c>
      <c r="J5192" t="s">
        <v>10046</v>
      </c>
      <c r="K5192" t="s">
        <v>10047</v>
      </c>
      <c r="L5192" t="s">
        <v>10048</v>
      </c>
      <c r="M5192" t="s">
        <v>3096</v>
      </c>
      <c r="N5192" t="s">
        <v>975</v>
      </c>
      <c r="O5192" t="s">
        <v>8695</v>
      </c>
      <c r="P5192" t="s">
        <v>519</v>
      </c>
      <c r="Q5192" t="s">
        <v>9236</v>
      </c>
      <c r="R5192" t="s">
        <v>127</v>
      </c>
      <c r="S5192" t="s">
        <v>128</v>
      </c>
      <c r="T5192" t="s">
        <v>429</v>
      </c>
      <c r="U5192" t="s">
        <v>430</v>
      </c>
      <c r="X5192">
        <v>1</v>
      </c>
      <c r="Y5192">
        <v>0</v>
      </c>
      <c r="Z5192">
        <v>0</v>
      </c>
      <c r="AA5192">
        <v>0</v>
      </c>
      <c r="AB5192">
        <v>302000</v>
      </c>
      <c r="AC5192" t="s">
        <v>47</v>
      </c>
      <c r="AD5192">
        <f>+VLOOKUP(T5192,items!$A$2:$D$1255,4,0)</f>
        <v>0</v>
      </c>
      <c r="AE5192">
        <f>+VLOOKUP(T5192,Tabla1[],5,0)</f>
        <v>0</v>
      </c>
      <c r="AF5192">
        <f t="shared" si="81"/>
        <v>5</v>
      </c>
    </row>
    <row r="5193" spans="1:34" x14ac:dyDescent="0.25">
      <c r="A5193">
        <v>101872</v>
      </c>
      <c r="B5193" t="s">
        <v>10043</v>
      </c>
      <c r="C5193" t="s">
        <v>33</v>
      </c>
      <c r="D5193">
        <v>0</v>
      </c>
      <c r="F5193" t="s">
        <v>77</v>
      </c>
      <c r="G5193" t="s">
        <v>8622</v>
      </c>
      <c r="H5193" t="s">
        <v>10044</v>
      </c>
      <c r="I5193" t="s">
        <v>10045</v>
      </c>
      <c r="J5193" t="s">
        <v>10046</v>
      </c>
      <c r="K5193" t="s">
        <v>10047</v>
      </c>
      <c r="L5193" t="s">
        <v>10048</v>
      </c>
      <c r="M5193" t="s">
        <v>3096</v>
      </c>
      <c r="N5193" t="s">
        <v>975</v>
      </c>
      <c r="O5193" t="s">
        <v>8695</v>
      </c>
      <c r="P5193" t="s">
        <v>519</v>
      </c>
      <c r="Q5193" t="s">
        <v>9236</v>
      </c>
      <c r="R5193" t="s">
        <v>127</v>
      </c>
      <c r="S5193" t="s">
        <v>128</v>
      </c>
      <c r="T5193" t="s">
        <v>347</v>
      </c>
      <c r="U5193" t="s">
        <v>348</v>
      </c>
      <c r="W5193" t="s">
        <v>114</v>
      </c>
      <c r="X5193">
        <v>1</v>
      </c>
      <c r="Y5193">
        <v>4800</v>
      </c>
      <c r="Z5193">
        <v>0</v>
      </c>
      <c r="AA5193">
        <v>0</v>
      </c>
      <c r="AB5193">
        <v>548981</v>
      </c>
      <c r="AC5193" t="s">
        <v>47</v>
      </c>
      <c r="AD5193">
        <f>+VLOOKUP(T5193,items!$A$2:$D$1255,4,0)</f>
        <v>0</v>
      </c>
      <c r="AE5193">
        <f>+VLOOKUP(T5193,Tabla1[],5,0)</f>
        <v>0</v>
      </c>
      <c r="AF5193">
        <f t="shared" si="81"/>
        <v>5</v>
      </c>
    </row>
    <row r="5194" spans="1:34" x14ac:dyDescent="0.25">
      <c r="A5194">
        <v>101872</v>
      </c>
      <c r="B5194" t="s">
        <v>10043</v>
      </c>
      <c r="C5194" t="s">
        <v>33</v>
      </c>
      <c r="D5194">
        <v>0</v>
      </c>
      <c r="F5194" t="s">
        <v>77</v>
      </c>
      <c r="G5194" t="s">
        <v>8622</v>
      </c>
      <c r="H5194" t="s">
        <v>10044</v>
      </c>
      <c r="I5194" t="s">
        <v>10045</v>
      </c>
      <c r="J5194" t="s">
        <v>10046</v>
      </c>
      <c r="K5194" t="s">
        <v>10047</v>
      </c>
      <c r="L5194" t="s">
        <v>10048</v>
      </c>
      <c r="M5194" t="s">
        <v>3096</v>
      </c>
      <c r="N5194" t="s">
        <v>975</v>
      </c>
      <c r="O5194" t="s">
        <v>8695</v>
      </c>
      <c r="P5194" t="s">
        <v>519</v>
      </c>
      <c r="Q5194" t="s">
        <v>9236</v>
      </c>
      <c r="R5194" t="s">
        <v>127</v>
      </c>
      <c r="S5194" t="s">
        <v>128</v>
      </c>
      <c r="T5194" t="s">
        <v>857</v>
      </c>
      <c r="U5194" t="s">
        <v>858</v>
      </c>
      <c r="V5194" t="s">
        <v>3281</v>
      </c>
      <c r="W5194" t="s">
        <v>114</v>
      </c>
      <c r="X5194">
        <v>1</v>
      </c>
      <c r="Y5194">
        <v>4800</v>
      </c>
      <c r="Z5194">
        <v>0</v>
      </c>
      <c r="AA5194">
        <v>2900</v>
      </c>
      <c r="AB5194">
        <v>5698832</v>
      </c>
      <c r="AC5194" t="s">
        <v>47</v>
      </c>
      <c r="AD5194" t="str">
        <f>+VLOOKUP(T5194,items!$A$2:$D$1255,4,0)</f>
        <v>SOMBRALINA</v>
      </c>
      <c r="AE5194" t="str">
        <f>+VLOOKUP(T5194,Tabla1[],5,0)</f>
        <v>MANUAL</v>
      </c>
      <c r="AF5194">
        <f t="shared" si="81"/>
        <v>5</v>
      </c>
    </row>
    <row r="5195" spans="1:34" x14ac:dyDescent="0.25">
      <c r="A5195">
        <v>101873</v>
      </c>
      <c r="B5195" t="s">
        <v>10049</v>
      </c>
      <c r="C5195" t="s">
        <v>75</v>
      </c>
      <c r="D5195">
        <v>0</v>
      </c>
      <c r="F5195" t="s">
        <v>7086</v>
      </c>
      <c r="G5195" t="s">
        <v>10050</v>
      </c>
      <c r="H5195" t="s">
        <v>10051</v>
      </c>
      <c r="I5195" t="s">
        <v>10052</v>
      </c>
      <c r="J5195" t="s">
        <v>10053</v>
      </c>
      <c r="K5195" t="s">
        <v>10054</v>
      </c>
      <c r="L5195" t="s">
        <v>10055</v>
      </c>
      <c r="M5195" t="s">
        <v>9159</v>
      </c>
      <c r="N5195" t="s">
        <v>8608</v>
      </c>
      <c r="O5195" t="s">
        <v>10056</v>
      </c>
      <c r="P5195" t="s">
        <v>8609</v>
      </c>
      <c r="Q5195" t="s">
        <v>10057</v>
      </c>
      <c r="R5195" t="s">
        <v>127</v>
      </c>
      <c r="S5195" t="s">
        <v>256</v>
      </c>
      <c r="T5195" t="s">
        <v>986</v>
      </c>
      <c r="U5195" t="s">
        <v>1801</v>
      </c>
      <c r="V5195" t="s">
        <v>1268</v>
      </c>
      <c r="W5195" t="s">
        <v>114</v>
      </c>
      <c r="X5195">
        <v>2</v>
      </c>
      <c r="Y5195">
        <v>4100</v>
      </c>
      <c r="Z5195">
        <v>2000</v>
      </c>
      <c r="AA5195">
        <v>0</v>
      </c>
      <c r="AB5195">
        <v>7341280</v>
      </c>
      <c r="AC5195" t="s">
        <v>47</v>
      </c>
      <c r="AD5195" t="str">
        <f>+VLOOKUP(T5195,items!$A$2:$D$1255,4,0)</f>
        <v>BANETA</v>
      </c>
      <c r="AE5195" t="str">
        <f>+VLOOKUP(T5195,Tabla1[],5,0)</f>
        <v>GUILLOTINA</v>
      </c>
      <c r="AF5195">
        <f t="shared" si="81"/>
        <v>10</v>
      </c>
    </row>
    <row r="5196" spans="1:34" x14ac:dyDescent="0.25">
      <c r="A5196">
        <v>101873</v>
      </c>
      <c r="B5196" t="s">
        <v>10049</v>
      </c>
      <c r="C5196" t="s">
        <v>75</v>
      </c>
      <c r="D5196">
        <v>0</v>
      </c>
      <c r="F5196" t="s">
        <v>7086</v>
      </c>
      <c r="G5196" t="s">
        <v>10050</v>
      </c>
      <c r="H5196" t="s">
        <v>10051</v>
      </c>
      <c r="I5196" t="s">
        <v>10052</v>
      </c>
      <c r="J5196" t="s">
        <v>10053</v>
      </c>
      <c r="K5196" t="s">
        <v>10054</v>
      </c>
      <c r="L5196" t="s">
        <v>10055</v>
      </c>
      <c r="M5196" t="s">
        <v>9159</v>
      </c>
      <c r="N5196" t="s">
        <v>8608</v>
      </c>
      <c r="O5196" t="s">
        <v>10056</v>
      </c>
      <c r="P5196" t="s">
        <v>8609</v>
      </c>
      <c r="Q5196" t="s">
        <v>10057</v>
      </c>
      <c r="R5196" t="s">
        <v>127</v>
      </c>
      <c r="S5196" t="s">
        <v>256</v>
      </c>
      <c r="T5196" t="s">
        <v>989</v>
      </c>
      <c r="U5196" t="s">
        <v>990</v>
      </c>
      <c r="W5196" t="s">
        <v>114</v>
      </c>
      <c r="X5196">
        <v>4</v>
      </c>
      <c r="Y5196">
        <v>0</v>
      </c>
      <c r="Z5196">
        <v>0</v>
      </c>
      <c r="AA5196">
        <v>0</v>
      </c>
      <c r="AB5196">
        <v>272000</v>
      </c>
      <c r="AC5196" t="s">
        <v>47</v>
      </c>
      <c r="AD5196">
        <f>+VLOOKUP(T5196,items!$A$2:$D$1255,4,0)</f>
        <v>0</v>
      </c>
      <c r="AE5196">
        <f>+VLOOKUP(T5196,Tabla1[],5,0)</f>
        <v>0</v>
      </c>
      <c r="AF5196">
        <f t="shared" si="81"/>
        <v>10</v>
      </c>
    </row>
    <row r="5197" spans="1:34" x14ac:dyDescent="0.25">
      <c r="A5197">
        <v>101873</v>
      </c>
      <c r="B5197" t="s">
        <v>10049</v>
      </c>
      <c r="C5197" t="s">
        <v>75</v>
      </c>
      <c r="D5197">
        <v>0</v>
      </c>
      <c r="F5197" t="s">
        <v>7086</v>
      </c>
      <c r="G5197" t="s">
        <v>10050</v>
      </c>
      <c r="H5197" t="s">
        <v>10051</v>
      </c>
      <c r="I5197" t="s">
        <v>10052</v>
      </c>
      <c r="J5197" t="s">
        <v>10053</v>
      </c>
      <c r="K5197" t="s">
        <v>10054</v>
      </c>
      <c r="L5197" t="s">
        <v>10055</v>
      </c>
      <c r="M5197" t="s">
        <v>9159</v>
      </c>
      <c r="N5197" t="s">
        <v>8608</v>
      </c>
      <c r="O5197" t="s">
        <v>10056</v>
      </c>
      <c r="P5197" t="s">
        <v>8609</v>
      </c>
      <c r="Q5197" t="s">
        <v>10057</v>
      </c>
      <c r="R5197" t="s">
        <v>127</v>
      </c>
      <c r="S5197" t="s">
        <v>256</v>
      </c>
      <c r="T5197" t="s">
        <v>993</v>
      </c>
      <c r="U5197" t="s">
        <v>994</v>
      </c>
      <c r="W5197" t="s">
        <v>114</v>
      </c>
      <c r="X5197">
        <v>4</v>
      </c>
      <c r="Y5197">
        <v>0</v>
      </c>
      <c r="Z5197">
        <v>0</v>
      </c>
      <c r="AA5197">
        <v>0</v>
      </c>
      <c r="AB5197">
        <v>323000</v>
      </c>
      <c r="AC5197" t="s">
        <v>47</v>
      </c>
      <c r="AD5197">
        <f>+VLOOKUP(T5197,items!$A$2:$D$1255,4,0)</f>
        <v>0</v>
      </c>
      <c r="AE5197">
        <f>+VLOOKUP(T5197,Tabla1[],5,0)</f>
        <v>0</v>
      </c>
      <c r="AF5197">
        <f t="shared" si="81"/>
        <v>10</v>
      </c>
    </row>
    <row r="5198" spans="1:34" x14ac:dyDescent="0.25">
      <c r="A5198">
        <v>101879</v>
      </c>
      <c r="B5198" t="s">
        <v>10058</v>
      </c>
      <c r="C5198" t="s">
        <v>75</v>
      </c>
      <c r="D5198">
        <v>0</v>
      </c>
      <c r="F5198" t="s">
        <v>7086</v>
      </c>
      <c r="G5198" t="s">
        <v>10059</v>
      </c>
      <c r="H5198" t="s">
        <v>10060</v>
      </c>
      <c r="I5198" t="s">
        <v>37</v>
      </c>
      <c r="J5198" t="s">
        <v>10061</v>
      </c>
      <c r="K5198" t="s">
        <v>10062</v>
      </c>
      <c r="L5198" t="s">
        <v>10063</v>
      </c>
      <c r="M5198" t="s">
        <v>10064</v>
      </c>
      <c r="N5198" t="s">
        <v>10064</v>
      </c>
      <c r="O5198" t="s">
        <v>4728</v>
      </c>
      <c r="P5198" t="s">
        <v>10025</v>
      </c>
      <c r="Q5198" t="s">
        <v>8745</v>
      </c>
      <c r="R5198" t="s">
        <v>127</v>
      </c>
      <c r="S5198" t="s">
        <v>256</v>
      </c>
      <c r="T5198" t="s">
        <v>10065</v>
      </c>
      <c r="U5198" t="s">
        <v>10066</v>
      </c>
      <c r="X5198">
        <v>1</v>
      </c>
      <c r="Y5198">
        <v>0</v>
      </c>
      <c r="Z5198">
        <v>0</v>
      </c>
      <c r="AA5198">
        <v>0</v>
      </c>
      <c r="AB5198">
        <v>1653000</v>
      </c>
      <c r="AC5198" t="s">
        <v>47</v>
      </c>
      <c r="AD5198">
        <f>+VLOOKUP(T5198,items!$A$2:$D$1255,4,0)</f>
        <v>0</v>
      </c>
      <c r="AE5198">
        <f>+VLOOKUP(T5198,Tabla1[],5,0)</f>
        <v>0</v>
      </c>
      <c r="AF5198">
        <f t="shared" si="81"/>
        <v>6</v>
      </c>
    </row>
    <row r="5199" spans="1:34" x14ac:dyDescent="0.25">
      <c r="A5199">
        <v>101879</v>
      </c>
      <c r="B5199" t="s">
        <v>10058</v>
      </c>
      <c r="C5199" t="s">
        <v>75</v>
      </c>
      <c r="D5199">
        <v>0</v>
      </c>
      <c r="F5199" t="s">
        <v>7086</v>
      </c>
      <c r="G5199" t="s">
        <v>10059</v>
      </c>
      <c r="H5199" t="s">
        <v>10060</v>
      </c>
      <c r="I5199" t="s">
        <v>37</v>
      </c>
      <c r="J5199" t="s">
        <v>10061</v>
      </c>
      <c r="K5199" t="s">
        <v>10062</v>
      </c>
      <c r="L5199" t="s">
        <v>10063</v>
      </c>
      <c r="M5199" t="s">
        <v>10064</v>
      </c>
      <c r="N5199" t="s">
        <v>10064</v>
      </c>
      <c r="O5199" t="s">
        <v>4728</v>
      </c>
      <c r="P5199" t="s">
        <v>10025</v>
      </c>
      <c r="Q5199" t="s">
        <v>8745</v>
      </c>
      <c r="R5199" t="s">
        <v>127</v>
      </c>
      <c r="S5199" t="s">
        <v>256</v>
      </c>
      <c r="T5199" t="s">
        <v>8562</v>
      </c>
      <c r="U5199" t="s">
        <v>8623</v>
      </c>
      <c r="X5199">
        <v>1</v>
      </c>
      <c r="Y5199">
        <v>9180</v>
      </c>
      <c r="Z5199">
        <v>0</v>
      </c>
      <c r="AA5199">
        <v>3600</v>
      </c>
      <c r="AB5199">
        <v>1141739</v>
      </c>
      <c r="AC5199" t="s">
        <v>47</v>
      </c>
      <c r="AD5199">
        <f>+VLOOKUP(T5199,items!$A$2:$D$1255,4,0)</f>
        <v>0</v>
      </c>
      <c r="AE5199">
        <f>+VLOOKUP(T5199,Tabla1[],5,0)</f>
        <v>0</v>
      </c>
      <c r="AF5199">
        <f t="shared" si="81"/>
        <v>6</v>
      </c>
    </row>
    <row r="5200" spans="1:34" x14ac:dyDescent="0.25">
      <c r="A5200">
        <v>101879</v>
      </c>
      <c r="B5200" t="s">
        <v>10058</v>
      </c>
      <c r="C5200" t="s">
        <v>75</v>
      </c>
      <c r="D5200">
        <v>0</v>
      </c>
      <c r="F5200" t="s">
        <v>7086</v>
      </c>
      <c r="G5200" t="s">
        <v>10059</v>
      </c>
      <c r="H5200" t="s">
        <v>10060</v>
      </c>
      <c r="I5200" t="s">
        <v>37</v>
      </c>
      <c r="J5200" t="s">
        <v>10061</v>
      </c>
      <c r="K5200" t="s">
        <v>10062</v>
      </c>
      <c r="L5200" t="s">
        <v>10063</v>
      </c>
      <c r="M5200" t="s">
        <v>10064</v>
      </c>
      <c r="N5200" t="s">
        <v>10064</v>
      </c>
      <c r="O5200" t="s">
        <v>4728</v>
      </c>
      <c r="P5200" t="s">
        <v>10025</v>
      </c>
      <c r="Q5200" t="s">
        <v>8745</v>
      </c>
      <c r="R5200" t="s">
        <v>127</v>
      </c>
      <c r="S5200" t="s">
        <v>256</v>
      </c>
      <c r="T5200" t="s">
        <v>94</v>
      </c>
      <c r="U5200" t="s">
        <v>95</v>
      </c>
      <c r="X5200">
        <v>1</v>
      </c>
      <c r="Y5200">
        <v>0</v>
      </c>
      <c r="Z5200">
        <v>0</v>
      </c>
      <c r="AA5200">
        <v>0</v>
      </c>
      <c r="AB5200">
        <v>100000</v>
      </c>
      <c r="AC5200" t="s">
        <v>47</v>
      </c>
      <c r="AD5200" t="e">
        <f>+VLOOKUP(T5200,items!$A$2:$D$1255,4,0)</f>
        <v>#N/A</v>
      </c>
      <c r="AE5200" t="e">
        <f>+VLOOKUP(T5200,Tabla1[],5,0)</f>
        <v>#N/A</v>
      </c>
      <c r="AF5200">
        <f t="shared" si="81"/>
        <v>6</v>
      </c>
    </row>
    <row r="5201" spans="1:32" x14ac:dyDescent="0.25">
      <c r="A5201">
        <v>101879</v>
      </c>
      <c r="B5201" t="s">
        <v>10058</v>
      </c>
      <c r="C5201" t="s">
        <v>75</v>
      </c>
      <c r="D5201">
        <v>0</v>
      </c>
      <c r="F5201" t="s">
        <v>7086</v>
      </c>
      <c r="G5201" t="s">
        <v>10059</v>
      </c>
      <c r="H5201" t="s">
        <v>10060</v>
      </c>
      <c r="I5201" t="s">
        <v>37</v>
      </c>
      <c r="J5201" t="s">
        <v>10061</v>
      </c>
      <c r="K5201" t="s">
        <v>10062</v>
      </c>
      <c r="L5201" t="s">
        <v>10063</v>
      </c>
      <c r="M5201" t="s">
        <v>10064</v>
      </c>
      <c r="N5201" t="s">
        <v>10064</v>
      </c>
      <c r="O5201" t="s">
        <v>4728</v>
      </c>
      <c r="P5201" t="s">
        <v>10025</v>
      </c>
      <c r="Q5201" t="s">
        <v>8745</v>
      </c>
      <c r="R5201" t="s">
        <v>127</v>
      </c>
      <c r="S5201" t="s">
        <v>256</v>
      </c>
      <c r="T5201" t="s">
        <v>392</v>
      </c>
      <c r="U5201" t="s">
        <v>393</v>
      </c>
      <c r="X5201">
        <v>1</v>
      </c>
      <c r="Y5201">
        <v>0</v>
      </c>
      <c r="Z5201">
        <v>0</v>
      </c>
      <c r="AA5201">
        <v>0</v>
      </c>
      <c r="AB5201">
        <v>160000</v>
      </c>
      <c r="AC5201" t="s">
        <v>47</v>
      </c>
      <c r="AD5201" t="e">
        <f>+VLOOKUP(T5201,items!$A$2:$D$1255,4,0)</f>
        <v>#N/A</v>
      </c>
      <c r="AE5201" t="e">
        <f>+VLOOKUP(T5201,Tabla1[],5,0)</f>
        <v>#N/A</v>
      </c>
      <c r="AF5201">
        <f t="shared" si="81"/>
        <v>6</v>
      </c>
    </row>
    <row r="5202" spans="1:32" x14ac:dyDescent="0.25">
      <c r="A5202">
        <v>101880</v>
      </c>
      <c r="B5202" t="s">
        <v>10067</v>
      </c>
      <c r="C5202" t="s">
        <v>75</v>
      </c>
      <c r="D5202">
        <v>0</v>
      </c>
      <c r="F5202" t="s">
        <v>7086</v>
      </c>
      <c r="G5202" t="s">
        <v>8695</v>
      </c>
      <c r="H5202" t="s">
        <v>10068</v>
      </c>
      <c r="I5202" t="s">
        <v>37</v>
      </c>
      <c r="J5202" t="s">
        <v>10069</v>
      </c>
      <c r="K5202" t="s">
        <v>10070</v>
      </c>
      <c r="L5202" t="s">
        <v>10071</v>
      </c>
      <c r="M5202" t="s">
        <v>518</v>
      </c>
      <c r="N5202" t="s">
        <v>518</v>
      </c>
      <c r="O5202" t="s">
        <v>1249</v>
      </c>
      <c r="P5202" t="s">
        <v>9236</v>
      </c>
      <c r="Q5202" t="s">
        <v>10072</v>
      </c>
      <c r="R5202" t="s">
        <v>127</v>
      </c>
      <c r="S5202" t="s">
        <v>88</v>
      </c>
      <c r="T5202" t="s">
        <v>129</v>
      </c>
      <c r="U5202" t="s">
        <v>130</v>
      </c>
      <c r="X5202">
        <v>6</v>
      </c>
      <c r="Y5202">
        <v>0</v>
      </c>
      <c r="Z5202">
        <v>0</v>
      </c>
      <c r="AA5202">
        <v>0</v>
      </c>
      <c r="AB5202">
        <v>7500</v>
      </c>
      <c r="AC5202" t="s">
        <v>47</v>
      </c>
      <c r="AD5202">
        <f>+VLOOKUP(T5202,items!$A$2:$D$1255,4,0)</f>
        <v>0</v>
      </c>
      <c r="AE5202">
        <f>+VLOOKUP(T5202,Tabla1[],5,0)</f>
        <v>0</v>
      </c>
      <c r="AF5202">
        <f t="shared" si="81"/>
        <v>5</v>
      </c>
    </row>
    <row r="5203" spans="1:32" x14ac:dyDescent="0.25">
      <c r="A5203">
        <v>101880</v>
      </c>
      <c r="B5203" t="s">
        <v>10067</v>
      </c>
      <c r="C5203" t="s">
        <v>75</v>
      </c>
      <c r="D5203">
        <v>0</v>
      </c>
      <c r="F5203" t="s">
        <v>7086</v>
      </c>
      <c r="G5203" t="s">
        <v>8695</v>
      </c>
      <c r="H5203" t="s">
        <v>10068</v>
      </c>
      <c r="I5203" t="s">
        <v>37</v>
      </c>
      <c r="J5203" t="s">
        <v>10069</v>
      </c>
      <c r="K5203" t="s">
        <v>10070</v>
      </c>
      <c r="L5203" t="s">
        <v>10071</v>
      </c>
      <c r="M5203" t="s">
        <v>518</v>
      </c>
      <c r="N5203" t="s">
        <v>518</v>
      </c>
      <c r="O5203" t="s">
        <v>1249</v>
      </c>
      <c r="P5203" t="s">
        <v>9236</v>
      </c>
      <c r="Q5203" t="s">
        <v>10072</v>
      </c>
      <c r="R5203" t="s">
        <v>127</v>
      </c>
      <c r="S5203" t="s">
        <v>88</v>
      </c>
      <c r="T5203" t="s">
        <v>131</v>
      </c>
      <c r="U5203" t="s">
        <v>132</v>
      </c>
      <c r="X5203">
        <v>1</v>
      </c>
      <c r="Y5203">
        <v>0</v>
      </c>
      <c r="Z5203">
        <v>0</v>
      </c>
      <c r="AA5203">
        <v>0</v>
      </c>
      <c r="AB5203">
        <v>3150</v>
      </c>
      <c r="AC5203" t="s">
        <v>47</v>
      </c>
      <c r="AD5203">
        <f>+VLOOKUP(T5203,items!$A$2:$D$1255,4,0)</f>
        <v>0</v>
      </c>
      <c r="AE5203">
        <f>+VLOOKUP(T5203,Tabla1[],5,0)</f>
        <v>0</v>
      </c>
      <c r="AF5203">
        <f t="shared" si="81"/>
        <v>5</v>
      </c>
    </row>
    <row r="5204" spans="1:32" x14ac:dyDescent="0.25">
      <c r="A5204">
        <v>101880</v>
      </c>
      <c r="B5204" t="s">
        <v>10067</v>
      </c>
      <c r="C5204" t="s">
        <v>75</v>
      </c>
      <c r="D5204">
        <v>0</v>
      </c>
      <c r="F5204" t="s">
        <v>7086</v>
      </c>
      <c r="G5204" t="s">
        <v>8695</v>
      </c>
      <c r="H5204" t="s">
        <v>10068</v>
      </c>
      <c r="I5204" t="s">
        <v>37</v>
      </c>
      <c r="J5204" t="s">
        <v>10069</v>
      </c>
      <c r="K5204" t="s">
        <v>10070</v>
      </c>
      <c r="L5204" t="s">
        <v>10071</v>
      </c>
      <c r="M5204" t="s">
        <v>518</v>
      </c>
      <c r="N5204" t="s">
        <v>518</v>
      </c>
      <c r="O5204" t="s">
        <v>1249</v>
      </c>
      <c r="P5204" t="s">
        <v>9236</v>
      </c>
      <c r="Q5204" t="s">
        <v>10072</v>
      </c>
      <c r="R5204" t="s">
        <v>127</v>
      </c>
      <c r="S5204" t="s">
        <v>88</v>
      </c>
      <c r="T5204" t="s">
        <v>133</v>
      </c>
      <c r="U5204" t="s">
        <v>134</v>
      </c>
      <c r="X5204">
        <v>1</v>
      </c>
      <c r="Y5204">
        <v>0</v>
      </c>
      <c r="Z5204">
        <v>0</v>
      </c>
      <c r="AA5204">
        <v>0</v>
      </c>
      <c r="AB5204">
        <v>4500</v>
      </c>
      <c r="AC5204" t="s">
        <v>47</v>
      </c>
      <c r="AD5204">
        <f>+VLOOKUP(T5204,items!$A$2:$D$1255,4,0)</f>
        <v>0</v>
      </c>
      <c r="AE5204">
        <f>+VLOOKUP(T5204,Tabla1[],5,0)</f>
        <v>0</v>
      </c>
      <c r="AF5204">
        <f t="shared" si="81"/>
        <v>5</v>
      </c>
    </row>
    <row r="5205" spans="1:32" x14ac:dyDescent="0.25">
      <c r="A5205">
        <v>101880</v>
      </c>
      <c r="B5205" t="s">
        <v>10067</v>
      </c>
      <c r="C5205" t="s">
        <v>75</v>
      </c>
      <c r="D5205">
        <v>0</v>
      </c>
      <c r="F5205" t="s">
        <v>7086</v>
      </c>
      <c r="G5205" t="s">
        <v>8695</v>
      </c>
      <c r="H5205" t="s">
        <v>10068</v>
      </c>
      <c r="I5205" t="s">
        <v>37</v>
      </c>
      <c r="J5205" t="s">
        <v>10069</v>
      </c>
      <c r="K5205" t="s">
        <v>10070</v>
      </c>
      <c r="L5205" t="s">
        <v>10071</v>
      </c>
      <c r="M5205" t="s">
        <v>518</v>
      </c>
      <c r="N5205" t="s">
        <v>518</v>
      </c>
      <c r="O5205" t="s">
        <v>1249</v>
      </c>
      <c r="P5205" t="s">
        <v>9236</v>
      </c>
      <c r="Q5205" t="s">
        <v>10072</v>
      </c>
      <c r="R5205" t="s">
        <v>127</v>
      </c>
      <c r="S5205" t="s">
        <v>88</v>
      </c>
      <c r="T5205" t="s">
        <v>135</v>
      </c>
      <c r="U5205" t="s">
        <v>136</v>
      </c>
      <c r="X5205">
        <v>12</v>
      </c>
      <c r="Y5205">
        <v>0</v>
      </c>
      <c r="Z5205">
        <v>0</v>
      </c>
      <c r="AA5205">
        <v>0</v>
      </c>
      <c r="AB5205">
        <v>69300</v>
      </c>
      <c r="AC5205" t="s">
        <v>47</v>
      </c>
      <c r="AD5205">
        <f>+VLOOKUP(T5205,items!$A$2:$D$1255,4,0)</f>
        <v>0</v>
      </c>
      <c r="AE5205">
        <f>+VLOOKUP(T5205,Tabla1[],5,0)</f>
        <v>0</v>
      </c>
      <c r="AF5205">
        <f t="shared" si="81"/>
        <v>5</v>
      </c>
    </row>
    <row r="5206" spans="1:32" x14ac:dyDescent="0.25">
      <c r="A5206">
        <v>101880</v>
      </c>
      <c r="B5206" t="s">
        <v>10067</v>
      </c>
      <c r="C5206" t="s">
        <v>75</v>
      </c>
      <c r="D5206">
        <v>0</v>
      </c>
      <c r="F5206" t="s">
        <v>7086</v>
      </c>
      <c r="G5206" t="s">
        <v>8695</v>
      </c>
      <c r="H5206" t="s">
        <v>10068</v>
      </c>
      <c r="I5206" t="s">
        <v>37</v>
      </c>
      <c r="J5206" t="s">
        <v>10069</v>
      </c>
      <c r="K5206" t="s">
        <v>10070</v>
      </c>
      <c r="L5206" t="s">
        <v>10071</v>
      </c>
      <c r="M5206" t="s">
        <v>518</v>
      </c>
      <c r="N5206" t="s">
        <v>518</v>
      </c>
      <c r="O5206" t="s">
        <v>1249</v>
      </c>
      <c r="P5206" t="s">
        <v>9236</v>
      </c>
      <c r="Q5206" t="s">
        <v>10072</v>
      </c>
      <c r="R5206" t="s">
        <v>127</v>
      </c>
      <c r="S5206" t="s">
        <v>88</v>
      </c>
      <c r="T5206" t="s">
        <v>137</v>
      </c>
      <c r="U5206" t="s">
        <v>138</v>
      </c>
      <c r="X5206">
        <v>12</v>
      </c>
      <c r="Y5206">
        <v>0</v>
      </c>
      <c r="Z5206">
        <v>0</v>
      </c>
      <c r="AA5206">
        <v>0</v>
      </c>
      <c r="AB5206">
        <v>69300</v>
      </c>
      <c r="AC5206" t="s">
        <v>47</v>
      </c>
      <c r="AD5206">
        <f>+VLOOKUP(T5206,items!$A$2:$D$1255,4,0)</f>
        <v>0</v>
      </c>
      <c r="AE5206">
        <f>+VLOOKUP(T5206,Tabla1[],5,0)</f>
        <v>0</v>
      </c>
      <c r="AF5206">
        <f t="shared" si="81"/>
        <v>5</v>
      </c>
    </row>
    <row r="5207" spans="1:32" x14ac:dyDescent="0.25">
      <c r="A5207">
        <v>101880</v>
      </c>
      <c r="B5207" t="s">
        <v>10067</v>
      </c>
      <c r="C5207" t="s">
        <v>75</v>
      </c>
      <c r="D5207">
        <v>0</v>
      </c>
      <c r="F5207" t="s">
        <v>7086</v>
      </c>
      <c r="G5207" t="s">
        <v>8695</v>
      </c>
      <c r="H5207" t="s">
        <v>10068</v>
      </c>
      <c r="I5207" t="s">
        <v>37</v>
      </c>
      <c r="J5207" t="s">
        <v>10069</v>
      </c>
      <c r="K5207" t="s">
        <v>10070</v>
      </c>
      <c r="L5207" t="s">
        <v>10071</v>
      </c>
      <c r="M5207" t="s">
        <v>518</v>
      </c>
      <c r="N5207" t="s">
        <v>518</v>
      </c>
      <c r="O5207" t="s">
        <v>1249</v>
      </c>
      <c r="P5207" t="s">
        <v>9236</v>
      </c>
      <c r="Q5207" t="s">
        <v>10072</v>
      </c>
      <c r="R5207" t="s">
        <v>127</v>
      </c>
      <c r="S5207" t="s">
        <v>88</v>
      </c>
      <c r="T5207" t="s">
        <v>143</v>
      </c>
      <c r="U5207" t="s">
        <v>144</v>
      </c>
      <c r="X5207">
        <v>1</v>
      </c>
      <c r="Y5207">
        <v>0</v>
      </c>
      <c r="Z5207">
        <v>0</v>
      </c>
      <c r="AA5207">
        <v>0</v>
      </c>
      <c r="AB5207">
        <v>2250</v>
      </c>
      <c r="AC5207" t="s">
        <v>47</v>
      </c>
      <c r="AD5207">
        <f>+VLOOKUP(T5207,items!$A$2:$D$1255,4,0)</f>
        <v>0</v>
      </c>
      <c r="AE5207">
        <f>+VLOOKUP(T5207,Tabla1[],5,0)</f>
        <v>0</v>
      </c>
      <c r="AF5207">
        <f t="shared" si="81"/>
        <v>5</v>
      </c>
    </row>
    <row r="5208" spans="1:32" x14ac:dyDescent="0.25">
      <c r="A5208">
        <v>101880</v>
      </c>
      <c r="B5208" t="s">
        <v>10067</v>
      </c>
      <c r="C5208" t="s">
        <v>75</v>
      </c>
      <c r="D5208">
        <v>0</v>
      </c>
      <c r="F5208" t="s">
        <v>7086</v>
      </c>
      <c r="G5208" t="s">
        <v>8695</v>
      </c>
      <c r="H5208" t="s">
        <v>10068</v>
      </c>
      <c r="I5208" t="s">
        <v>37</v>
      </c>
      <c r="J5208" t="s">
        <v>10069</v>
      </c>
      <c r="K5208" t="s">
        <v>10070</v>
      </c>
      <c r="L5208" t="s">
        <v>10071</v>
      </c>
      <c r="M5208" t="s">
        <v>518</v>
      </c>
      <c r="N5208" t="s">
        <v>518</v>
      </c>
      <c r="O5208" t="s">
        <v>1249</v>
      </c>
      <c r="P5208" t="s">
        <v>9236</v>
      </c>
      <c r="Q5208" t="s">
        <v>10072</v>
      </c>
      <c r="R5208" t="s">
        <v>127</v>
      </c>
      <c r="S5208" t="s">
        <v>88</v>
      </c>
      <c r="T5208" t="s">
        <v>145</v>
      </c>
      <c r="U5208" t="s">
        <v>146</v>
      </c>
      <c r="X5208">
        <v>5</v>
      </c>
      <c r="Y5208">
        <v>0</v>
      </c>
      <c r="Z5208">
        <v>0</v>
      </c>
      <c r="AA5208">
        <v>0</v>
      </c>
      <c r="AB5208">
        <v>7700</v>
      </c>
      <c r="AC5208" t="s">
        <v>47</v>
      </c>
      <c r="AD5208">
        <f>+VLOOKUP(T5208,items!$A$2:$D$1255,4,0)</f>
        <v>0</v>
      </c>
      <c r="AE5208">
        <f>+VLOOKUP(T5208,Tabla1[],5,0)</f>
        <v>0</v>
      </c>
      <c r="AF5208">
        <f t="shared" si="81"/>
        <v>5</v>
      </c>
    </row>
    <row r="5209" spans="1:32" x14ac:dyDescent="0.25">
      <c r="A5209">
        <v>101880</v>
      </c>
      <c r="B5209" t="s">
        <v>10067</v>
      </c>
      <c r="C5209" t="s">
        <v>75</v>
      </c>
      <c r="D5209">
        <v>0</v>
      </c>
      <c r="F5209" t="s">
        <v>7086</v>
      </c>
      <c r="G5209" t="s">
        <v>8695</v>
      </c>
      <c r="H5209" t="s">
        <v>10068</v>
      </c>
      <c r="I5209" t="s">
        <v>37</v>
      </c>
      <c r="J5209" t="s">
        <v>10069</v>
      </c>
      <c r="K5209" t="s">
        <v>10070</v>
      </c>
      <c r="L5209" t="s">
        <v>10071</v>
      </c>
      <c r="M5209" t="s">
        <v>518</v>
      </c>
      <c r="N5209" t="s">
        <v>518</v>
      </c>
      <c r="O5209" t="s">
        <v>1249</v>
      </c>
      <c r="P5209" t="s">
        <v>9236</v>
      </c>
      <c r="Q5209" t="s">
        <v>10072</v>
      </c>
      <c r="R5209" t="s">
        <v>127</v>
      </c>
      <c r="S5209" t="s">
        <v>88</v>
      </c>
      <c r="T5209" t="s">
        <v>145</v>
      </c>
      <c r="U5209" t="s">
        <v>146</v>
      </c>
      <c r="X5209">
        <v>4</v>
      </c>
      <c r="Y5209">
        <v>0</v>
      </c>
      <c r="Z5209">
        <v>0</v>
      </c>
      <c r="AA5209">
        <v>0</v>
      </c>
      <c r="AB5209">
        <v>6160</v>
      </c>
      <c r="AC5209" t="s">
        <v>47</v>
      </c>
      <c r="AD5209">
        <f>+VLOOKUP(T5209,items!$A$2:$D$1255,4,0)</f>
        <v>0</v>
      </c>
      <c r="AE5209">
        <f>+VLOOKUP(T5209,Tabla1[],5,0)</f>
        <v>0</v>
      </c>
      <c r="AF5209">
        <f t="shared" si="81"/>
        <v>5</v>
      </c>
    </row>
    <row r="5210" spans="1:32" x14ac:dyDescent="0.25">
      <c r="A5210">
        <v>101880</v>
      </c>
      <c r="B5210" t="s">
        <v>10067</v>
      </c>
      <c r="C5210" t="s">
        <v>75</v>
      </c>
      <c r="D5210">
        <v>0</v>
      </c>
      <c r="F5210" t="s">
        <v>7086</v>
      </c>
      <c r="G5210" t="s">
        <v>8695</v>
      </c>
      <c r="H5210" t="s">
        <v>10068</v>
      </c>
      <c r="I5210" t="s">
        <v>37</v>
      </c>
      <c r="J5210" t="s">
        <v>10069</v>
      </c>
      <c r="K5210" t="s">
        <v>10070</v>
      </c>
      <c r="L5210" t="s">
        <v>10071</v>
      </c>
      <c r="M5210" t="s">
        <v>518</v>
      </c>
      <c r="N5210" t="s">
        <v>518</v>
      </c>
      <c r="O5210" t="s">
        <v>1249</v>
      </c>
      <c r="P5210" t="s">
        <v>9236</v>
      </c>
      <c r="Q5210" t="s">
        <v>10072</v>
      </c>
      <c r="R5210" t="s">
        <v>127</v>
      </c>
      <c r="S5210" t="s">
        <v>88</v>
      </c>
      <c r="T5210" t="s">
        <v>147</v>
      </c>
      <c r="U5210" t="s">
        <v>148</v>
      </c>
      <c r="X5210">
        <v>5</v>
      </c>
      <c r="Y5210">
        <v>0</v>
      </c>
      <c r="Z5210">
        <v>0</v>
      </c>
      <c r="AA5210">
        <v>0</v>
      </c>
      <c r="AB5210">
        <v>8575</v>
      </c>
      <c r="AC5210" t="s">
        <v>47</v>
      </c>
      <c r="AD5210">
        <f>+VLOOKUP(T5210,items!$A$2:$D$1255,4,0)</f>
        <v>0</v>
      </c>
      <c r="AE5210">
        <f>+VLOOKUP(T5210,Tabla1[],5,0)</f>
        <v>0</v>
      </c>
      <c r="AF5210">
        <f t="shared" si="81"/>
        <v>5</v>
      </c>
    </row>
    <row r="5211" spans="1:32" x14ac:dyDescent="0.25">
      <c r="A5211">
        <v>101880</v>
      </c>
      <c r="B5211" t="s">
        <v>10067</v>
      </c>
      <c r="C5211" t="s">
        <v>75</v>
      </c>
      <c r="D5211">
        <v>0</v>
      </c>
      <c r="F5211" t="s">
        <v>7086</v>
      </c>
      <c r="G5211" t="s">
        <v>8695</v>
      </c>
      <c r="H5211" t="s">
        <v>10068</v>
      </c>
      <c r="I5211" t="s">
        <v>37</v>
      </c>
      <c r="J5211" t="s">
        <v>10069</v>
      </c>
      <c r="K5211" t="s">
        <v>10070</v>
      </c>
      <c r="L5211" t="s">
        <v>10071</v>
      </c>
      <c r="M5211" t="s">
        <v>518</v>
      </c>
      <c r="N5211" t="s">
        <v>518</v>
      </c>
      <c r="O5211" t="s">
        <v>1249</v>
      </c>
      <c r="P5211" t="s">
        <v>9236</v>
      </c>
      <c r="Q5211" t="s">
        <v>10072</v>
      </c>
      <c r="R5211" t="s">
        <v>127</v>
      </c>
      <c r="S5211" t="s">
        <v>88</v>
      </c>
      <c r="T5211" t="s">
        <v>9166</v>
      </c>
      <c r="U5211" t="s">
        <v>10073</v>
      </c>
      <c r="X5211">
        <v>10</v>
      </c>
      <c r="Y5211">
        <v>0</v>
      </c>
      <c r="Z5211">
        <v>0</v>
      </c>
      <c r="AA5211">
        <v>0</v>
      </c>
      <c r="AB5211">
        <v>140000</v>
      </c>
      <c r="AC5211" t="s">
        <v>47</v>
      </c>
      <c r="AD5211">
        <f>+VLOOKUP(T5211,items!$A$2:$D$1255,4,0)</f>
        <v>0</v>
      </c>
      <c r="AE5211">
        <f>+VLOOKUP(T5211,Tabla1[],5,0)</f>
        <v>0</v>
      </c>
      <c r="AF5211">
        <f t="shared" si="81"/>
        <v>5</v>
      </c>
    </row>
    <row r="5212" spans="1:32" x14ac:dyDescent="0.25">
      <c r="A5212">
        <v>101880</v>
      </c>
      <c r="B5212" t="s">
        <v>10067</v>
      </c>
      <c r="C5212" t="s">
        <v>75</v>
      </c>
      <c r="D5212">
        <v>0</v>
      </c>
      <c r="F5212" t="s">
        <v>7086</v>
      </c>
      <c r="G5212" t="s">
        <v>8695</v>
      </c>
      <c r="H5212" t="s">
        <v>10068</v>
      </c>
      <c r="I5212" t="s">
        <v>37</v>
      </c>
      <c r="J5212" t="s">
        <v>10069</v>
      </c>
      <c r="K5212" t="s">
        <v>10070</v>
      </c>
      <c r="L5212" t="s">
        <v>10071</v>
      </c>
      <c r="M5212" t="s">
        <v>518</v>
      </c>
      <c r="N5212" t="s">
        <v>518</v>
      </c>
      <c r="O5212" t="s">
        <v>1249</v>
      </c>
      <c r="P5212" t="s">
        <v>9236</v>
      </c>
      <c r="Q5212" t="s">
        <v>10072</v>
      </c>
      <c r="R5212" t="s">
        <v>127</v>
      </c>
      <c r="S5212" t="s">
        <v>88</v>
      </c>
      <c r="T5212" t="s">
        <v>1280</v>
      </c>
      <c r="U5212" t="s">
        <v>1281</v>
      </c>
      <c r="X5212">
        <v>12</v>
      </c>
      <c r="Y5212">
        <v>0</v>
      </c>
      <c r="Z5212">
        <v>0</v>
      </c>
      <c r="AA5212">
        <v>0</v>
      </c>
      <c r="AB5212">
        <v>635112</v>
      </c>
      <c r="AC5212" t="s">
        <v>47</v>
      </c>
      <c r="AD5212">
        <f>+VLOOKUP(T5212,items!$A$2:$D$1255,4,0)</f>
        <v>0</v>
      </c>
      <c r="AE5212">
        <f>+VLOOKUP(T5212,Tabla1[],5,0)</f>
        <v>0</v>
      </c>
      <c r="AF5212">
        <f t="shared" si="81"/>
        <v>5</v>
      </c>
    </row>
    <row r="5213" spans="1:32" x14ac:dyDescent="0.25">
      <c r="A5213">
        <v>101880</v>
      </c>
      <c r="B5213" t="s">
        <v>10067</v>
      </c>
      <c r="C5213" t="s">
        <v>75</v>
      </c>
      <c r="D5213">
        <v>0</v>
      </c>
      <c r="F5213" t="s">
        <v>7086</v>
      </c>
      <c r="G5213" t="s">
        <v>8695</v>
      </c>
      <c r="H5213" t="s">
        <v>10068</v>
      </c>
      <c r="I5213" t="s">
        <v>37</v>
      </c>
      <c r="J5213" t="s">
        <v>10069</v>
      </c>
      <c r="K5213" t="s">
        <v>10070</v>
      </c>
      <c r="L5213" t="s">
        <v>10071</v>
      </c>
      <c r="M5213" t="s">
        <v>518</v>
      </c>
      <c r="N5213" t="s">
        <v>518</v>
      </c>
      <c r="O5213" t="s">
        <v>1249</v>
      </c>
      <c r="P5213" t="s">
        <v>9236</v>
      </c>
      <c r="Q5213" t="s">
        <v>10072</v>
      </c>
      <c r="R5213" t="s">
        <v>127</v>
      </c>
      <c r="S5213" t="s">
        <v>88</v>
      </c>
      <c r="T5213" t="s">
        <v>1282</v>
      </c>
      <c r="U5213" t="s">
        <v>1283</v>
      </c>
      <c r="X5213">
        <v>13</v>
      </c>
      <c r="Y5213">
        <v>0</v>
      </c>
      <c r="Z5213">
        <v>0</v>
      </c>
      <c r="AA5213">
        <v>0</v>
      </c>
      <c r="AB5213">
        <v>93275</v>
      </c>
      <c r="AC5213" t="s">
        <v>47</v>
      </c>
      <c r="AD5213">
        <f>+VLOOKUP(T5213,items!$A$2:$D$1255,4,0)</f>
        <v>0</v>
      </c>
      <c r="AE5213">
        <f>+VLOOKUP(T5213,Tabla1[],5,0)</f>
        <v>0</v>
      </c>
      <c r="AF5213">
        <f t="shared" si="81"/>
        <v>5</v>
      </c>
    </row>
    <row r="5214" spans="1:32" x14ac:dyDescent="0.25">
      <c r="A5214">
        <v>101880</v>
      </c>
      <c r="B5214" t="s">
        <v>10067</v>
      </c>
      <c r="C5214" t="s">
        <v>75</v>
      </c>
      <c r="D5214">
        <v>0</v>
      </c>
      <c r="F5214" t="s">
        <v>7086</v>
      </c>
      <c r="G5214" t="s">
        <v>8695</v>
      </c>
      <c r="H5214" t="s">
        <v>10068</v>
      </c>
      <c r="I5214" t="s">
        <v>37</v>
      </c>
      <c r="J5214" t="s">
        <v>10069</v>
      </c>
      <c r="K5214" t="s">
        <v>10070</v>
      </c>
      <c r="L5214" t="s">
        <v>10071</v>
      </c>
      <c r="M5214" t="s">
        <v>518</v>
      </c>
      <c r="N5214" t="s">
        <v>518</v>
      </c>
      <c r="O5214" t="s">
        <v>1249</v>
      </c>
      <c r="P5214" t="s">
        <v>9236</v>
      </c>
      <c r="Q5214" t="s">
        <v>10072</v>
      </c>
      <c r="R5214" t="s">
        <v>127</v>
      </c>
      <c r="S5214" t="s">
        <v>88</v>
      </c>
      <c r="T5214" t="s">
        <v>94</v>
      </c>
      <c r="U5214" t="s">
        <v>95</v>
      </c>
      <c r="X5214">
        <v>1</v>
      </c>
      <c r="Y5214">
        <v>0</v>
      </c>
      <c r="Z5214">
        <v>0</v>
      </c>
      <c r="AA5214">
        <v>0</v>
      </c>
      <c r="AB5214">
        <v>2000000</v>
      </c>
      <c r="AC5214" t="s">
        <v>47</v>
      </c>
      <c r="AD5214" t="e">
        <f>+VLOOKUP(T5214,items!$A$2:$D$1255,4,0)</f>
        <v>#N/A</v>
      </c>
      <c r="AE5214" t="e">
        <f>+VLOOKUP(T5214,Tabla1[],5,0)</f>
        <v>#N/A</v>
      </c>
      <c r="AF5214">
        <f t="shared" si="81"/>
        <v>5</v>
      </c>
    </row>
    <row r="5215" spans="1:32" x14ac:dyDescent="0.25">
      <c r="A5215">
        <v>101897</v>
      </c>
      <c r="B5215" t="s">
        <v>10074</v>
      </c>
      <c r="C5215" t="s">
        <v>75</v>
      </c>
      <c r="D5215">
        <v>0</v>
      </c>
      <c r="F5215" t="s">
        <v>7086</v>
      </c>
      <c r="G5215" t="s">
        <v>271</v>
      </c>
      <c r="H5215" t="s">
        <v>10075</v>
      </c>
      <c r="I5215" t="s">
        <v>10076</v>
      </c>
      <c r="J5215" t="s">
        <v>10077</v>
      </c>
      <c r="K5215" t="s">
        <v>10078</v>
      </c>
      <c r="L5215" t="s">
        <v>37</v>
      </c>
      <c r="M5215" t="s">
        <v>7005</v>
      </c>
      <c r="N5215" t="s">
        <v>86</v>
      </c>
      <c r="O5215" t="s">
        <v>518</v>
      </c>
      <c r="P5215" t="s">
        <v>9295</v>
      </c>
      <c r="Q5215" t="s">
        <v>10072</v>
      </c>
      <c r="R5215" t="s">
        <v>764</v>
      </c>
      <c r="S5215" t="s">
        <v>346</v>
      </c>
      <c r="T5215" t="s">
        <v>347</v>
      </c>
      <c r="U5215" t="s">
        <v>348</v>
      </c>
      <c r="W5215" t="s">
        <v>114</v>
      </c>
      <c r="X5215">
        <v>1</v>
      </c>
      <c r="Y5215">
        <v>30000</v>
      </c>
      <c r="Z5215">
        <v>0</v>
      </c>
      <c r="AA5215">
        <v>0</v>
      </c>
      <c r="AB5215">
        <v>1883706</v>
      </c>
      <c r="AC5215" t="s">
        <v>47</v>
      </c>
      <c r="AD5215">
        <f>+VLOOKUP(T5215,items!$A$2:$D$1255,4,0)</f>
        <v>0</v>
      </c>
      <c r="AE5215">
        <f>+VLOOKUP(T5215,Tabla1[],5,0)</f>
        <v>0</v>
      </c>
      <c r="AF5215">
        <f t="shared" si="81"/>
        <v>5</v>
      </c>
    </row>
    <row r="5216" spans="1:32" x14ac:dyDescent="0.25">
      <c r="A5216">
        <v>101897</v>
      </c>
      <c r="B5216" t="s">
        <v>10074</v>
      </c>
      <c r="C5216" t="s">
        <v>75</v>
      </c>
      <c r="D5216">
        <v>0</v>
      </c>
      <c r="F5216" t="s">
        <v>7086</v>
      </c>
      <c r="G5216" t="s">
        <v>271</v>
      </c>
      <c r="H5216" t="s">
        <v>10075</v>
      </c>
      <c r="I5216" t="s">
        <v>10076</v>
      </c>
      <c r="J5216" t="s">
        <v>10077</v>
      </c>
      <c r="K5216" t="s">
        <v>10078</v>
      </c>
      <c r="L5216" t="s">
        <v>37</v>
      </c>
      <c r="M5216" t="s">
        <v>7005</v>
      </c>
      <c r="N5216" t="s">
        <v>86</v>
      </c>
      <c r="O5216" t="s">
        <v>518</v>
      </c>
      <c r="P5216" t="s">
        <v>9295</v>
      </c>
      <c r="Q5216" t="s">
        <v>10072</v>
      </c>
      <c r="R5216" t="s">
        <v>764</v>
      </c>
      <c r="S5216" t="s">
        <v>346</v>
      </c>
      <c r="T5216" t="s">
        <v>616</v>
      </c>
      <c r="U5216" t="s">
        <v>617</v>
      </c>
      <c r="W5216" t="s">
        <v>114</v>
      </c>
      <c r="X5216">
        <v>16</v>
      </c>
      <c r="Y5216">
        <v>0</v>
      </c>
      <c r="Z5216">
        <v>0</v>
      </c>
      <c r="AA5216">
        <v>0</v>
      </c>
      <c r="AB5216">
        <v>3200000</v>
      </c>
      <c r="AC5216" t="s">
        <v>47</v>
      </c>
      <c r="AD5216">
        <f>+VLOOKUP(T5216,items!$A$2:$D$1255,4,0)</f>
        <v>0</v>
      </c>
      <c r="AE5216">
        <f>+VLOOKUP(T5216,Tabla1[],5,0)</f>
        <v>0</v>
      </c>
      <c r="AF5216">
        <f t="shared" si="81"/>
        <v>5</v>
      </c>
    </row>
    <row r="5217" spans="1:32" x14ac:dyDescent="0.25">
      <c r="A5217">
        <v>101897</v>
      </c>
      <c r="B5217" t="s">
        <v>10074</v>
      </c>
      <c r="C5217" t="s">
        <v>75</v>
      </c>
      <c r="D5217">
        <v>0</v>
      </c>
      <c r="F5217" t="s">
        <v>7086</v>
      </c>
      <c r="G5217" t="s">
        <v>271</v>
      </c>
      <c r="H5217" t="s">
        <v>10075</v>
      </c>
      <c r="I5217" t="s">
        <v>10076</v>
      </c>
      <c r="J5217" t="s">
        <v>10077</v>
      </c>
      <c r="K5217" t="s">
        <v>10078</v>
      </c>
      <c r="L5217" t="s">
        <v>37</v>
      </c>
      <c r="M5217" t="s">
        <v>7005</v>
      </c>
      <c r="N5217" t="s">
        <v>86</v>
      </c>
      <c r="O5217" t="s">
        <v>518</v>
      </c>
      <c r="P5217" t="s">
        <v>9295</v>
      </c>
      <c r="Q5217" t="s">
        <v>10072</v>
      </c>
      <c r="R5217" t="s">
        <v>764</v>
      </c>
      <c r="S5217" t="s">
        <v>346</v>
      </c>
      <c r="T5217" t="s">
        <v>1723</v>
      </c>
      <c r="U5217" t="s">
        <v>1724</v>
      </c>
      <c r="V5217" t="s">
        <v>244</v>
      </c>
      <c r="W5217" t="s">
        <v>114</v>
      </c>
      <c r="X5217">
        <v>8</v>
      </c>
      <c r="Y5217">
        <v>10000</v>
      </c>
      <c r="Z5217">
        <v>0</v>
      </c>
      <c r="AA5217">
        <v>5000</v>
      </c>
      <c r="AB5217">
        <v>314189832</v>
      </c>
      <c r="AC5217" t="s">
        <v>47</v>
      </c>
      <c r="AD5217" t="str">
        <f>+VLOOKUP(T5217,items!$A$2:$D$1255,4,0)</f>
        <v>PERGOLA</v>
      </c>
      <c r="AE5217" t="str">
        <f>+VLOOKUP(T5217,Tabla1[],5,0)</f>
        <v>CLASSIC</v>
      </c>
      <c r="AF5217">
        <f t="shared" si="81"/>
        <v>5</v>
      </c>
    </row>
    <row r="5218" spans="1:32" x14ac:dyDescent="0.25">
      <c r="A5218">
        <v>101897</v>
      </c>
      <c r="B5218" t="s">
        <v>10074</v>
      </c>
      <c r="C5218" t="s">
        <v>75</v>
      </c>
      <c r="D5218">
        <v>0</v>
      </c>
      <c r="F5218" t="s">
        <v>7086</v>
      </c>
      <c r="G5218" t="s">
        <v>271</v>
      </c>
      <c r="H5218" t="s">
        <v>10075</v>
      </c>
      <c r="I5218" t="s">
        <v>10076</v>
      </c>
      <c r="J5218" t="s">
        <v>10077</v>
      </c>
      <c r="K5218" t="s">
        <v>10078</v>
      </c>
      <c r="L5218" t="s">
        <v>37</v>
      </c>
      <c r="M5218" t="s">
        <v>7005</v>
      </c>
      <c r="N5218" t="s">
        <v>86</v>
      </c>
      <c r="O5218" t="s">
        <v>518</v>
      </c>
      <c r="P5218" t="s">
        <v>9295</v>
      </c>
      <c r="Q5218" t="s">
        <v>10072</v>
      </c>
      <c r="R5218" t="s">
        <v>764</v>
      </c>
      <c r="S5218" t="s">
        <v>346</v>
      </c>
      <c r="T5218" t="s">
        <v>331</v>
      </c>
      <c r="U5218" t="s">
        <v>332</v>
      </c>
      <c r="X5218">
        <v>1</v>
      </c>
      <c r="Y5218">
        <v>0</v>
      </c>
      <c r="Z5218">
        <v>0</v>
      </c>
      <c r="AA5218">
        <v>0</v>
      </c>
      <c r="AB5218">
        <v>5100000</v>
      </c>
      <c r="AC5218" t="s">
        <v>47</v>
      </c>
      <c r="AD5218" t="e">
        <f>+VLOOKUP(T5218,items!$A$2:$D$1255,4,0)</f>
        <v>#N/A</v>
      </c>
      <c r="AE5218" t="e">
        <f>+VLOOKUP(T5218,Tabla1[],5,0)</f>
        <v>#N/A</v>
      </c>
      <c r="AF5218">
        <f t="shared" si="81"/>
        <v>5</v>
      </c>
    </row>
    <row r="5219" spans="1:32" x14ac:dyDescent="0.25">
      <c r="A5219">
        <v>101897</v>
      </c>
      <c r="B5219" t="s">
        <v>10074</v>
      </c>
      <c r="C5219" t="s">
        <v>75</v>
      </c>
      <c r="D5219">
        <v>0</v>
      </c>
      <c r="F5219" t="s">
        <v>7086</v>
      </c>
      <c r="G5219" t="s">
        <v>271</v>
      </c>
      <c r="H5219" t="s">
        <v>10075</v>
      </c>
      <c r="I5219" t="s">
        <v>10076</v>
      </c>
      <c r="J5219" t="s">
        <v>10077</v>
      </c>
      <c r="K5219" t="s">
        <v>10078</v>
      </c>
      <c r="L5219" t="s">
        <v>37</v>
      </c>
      <c r="M5219" t="s">
        <v>7005</v>
      </c>
      <c r="N5219" t="s">
        <v>86</v>
      </c>
      <c r="O5219" t="s">
        <v>518</v>
      </c>
      <c r="P5219" t="s">
        <v>9295</v>
      </c>
      <c r="Q5219" t="s">
        <v>10072</v>
      </c>
      <c r="R5219" t="s">
        <v>764</v>
      </c>
      <c r="S5219" t="s">
        <v>346</v>
      </c>
      <c r="T5219" t="s">
        <v>7511</v>
      </c>
      <c r="U5219" t="s">
        <v>7512</v>
      </c>
      <c r="X5219">
        <v>1</v>
      </c>
      <c r="Y5219">
        <v>0</v>
      </c>
      <c r="Z5219">
        <v>0</v>
      </c>
      <c r="AA5219">
        <v>0</v>
      </c>
      <c r="AB5219">
        <v>6840000</v>
      </c>
      <c r="AC5219" t="s">
        <v>47</v>
      </c>
      <c r="AD5219" t="e">
        <f>+VLOOKUP(T5219,items!$A$2:$D$1255,4,0)</f>
        <v>#N/A</v>
      </c>
      <c r="AE5219" t="e">
        <f>+VLOOKUP(T5219,Tabla1[],5,0)</f>
        <v>#N/A</v>
      </c>
      <c r="AF5219">
        <f t="shared" si="81"/>
        <v>5</v>
      </c>
    </row>
    <row r="5220" spans="1:32" x14ac:dyDescent="0.25">
      <c r="A5220">
        <v>101897</v>
      </c>
      <c r="B5220" t="s">
        <v>10074</v>
      </c>
      <c r="C5220" t="s">
        <v>75</v>
      </c>
      <c r="D5220">
        <v>0</v>
      </c>
      <c r="F5220" t="s">
        <v>7086</v>
      </c>
      <c r="G5220" t="s">
        <v>271</v>
      </c>
      <c r="H5220" t="s">
        <v>10075</v>
      </c>
      <c r="I5220" t="s">
        <v>10076</v>
      </c>
      <c r="J5220" t="s">
        <v>10077</v>
      </c>
      <c r="K5220" t="s">
        <v>10078</v>
      </c>
      <c r="L5220" t="s">
        <v>37</v>
      </c>
      <c r="M5220" t="s">
        <v>7005</v>
      </c>
      <c r="N5220" t="s">
        <v>86</v>
      </c>
      <c r="O5220" t="s">
        <v>518</v>
      </c>
      <c r="P5220" t="s">
        <v>9295</v>
      </c>
      <c r="Q5220" t="s">
        <v>10072</v>
      </c>
      <c r="R5220" t="s">
        <v>764</v>
      </c>
      <c r="S5220" t="s">
        <v>346</v>
      </c>
      <c r="T5220" t="s">
        <v>392</v>
      </c>
      <c r="U5220" t="s">
        <v>393</v>
      </c>
      <c r="X5220">
        <v>1</v>
      </c>
      <c r="Y5220">
        <v>0</v>
      </c>
      <c r="Z5220">
        <v>0</v>
      </c>
      <c r="AA5220">
        <v>0</v>
      </c>
      <c r="AB5220">
        <v>9122597</v>
      </c>
      <c r="AC5220" t="s">
        <v>47</v>
      </c>
      <c r="AD5220" t="e">
        <f>+VLOOKUP(T5220,items!$A$2:$D$1255,4,0)</f>
        <v>#N/A</v>
      </c>
      <c r="AE5220" t="e">
        <f>+VLOOKUP(T5220,Tabla1[],5,0)</f>
        <v>#N/A</v>
      </c>
      <c r="AF5220">
        <f t="shared" si="81"/>
        <v>5</v>
      </c>
    </row>
    <row r="5221" spans="1:32" x14ac:dyDescent="0.25">
      <c r="A5221">
        <v>101898</v>
      </c>
      <c r="B5221" t="s">
        <v>10079</v>
      </c>
      <c r="C5221" t="s">
        <v>33</v>
      </c>
      <c r="D5221">
        <v>0</v>
      </c>
      <c r="F5221" t="s">
        <v>463</v>
      </c>
      <c r="G5221" t="s">
        <v>310</v>
      </c>
      <c r="H5221" t="s">
        <v>10080</v>
      </c>
      <c r="I5221" t="s">
        <v>10081</v>
      </c>
      <c r="J5221" t="s">
        <v>10082</v>
      </c>
      <c r="K5221" t="s">
        <v>10083</v>
      </c>
      <c r="L5221" t="s">
        <v>10084</v>
      </c>
      <c r="M5221" t="s">
        <v>98</v>
      </c>
      <c r="N5221" t="s">
        <v>8689</v>
      </c>
      <c r="O5221" t="s">
        <v>7005</v>
      </c>
      <c r="P5221" t="s">
        <v>105</v>
      </c>
      <c r="Q5221" t="s">
        <v>9020</v>
      </c>
      <c r="R5221" t="s">
        <v>127</v>
      </c>
      <c r="S5221" t="s">
        <v>108</v>
      </c>
      <c r="T5221" t="s">
        <v>1232</v>
      </c>
      <c r="U5221" t="s">
        <v>1233</v>
      </c>
      <c r="X5221">
        <v>2</v>
      </c>
      <c r="Y5221">
        <v>0</v>
      </c>
      <c r="Z5221">
        <v>0</v>
      </c>
      <c r="AA5221">
        <v>0</v>
      </c>
      <c r="AB5221">
        <v>322620</v>
      </c>
      <c r="AC5221" t="s">
        <v>47</v>
      </c>
      <c r="AD5221">
        <f>+VLOOKUP(T5221,items!$A$2:$D$1255,4,0)</f>
        <v>0</v>
      </c>
      <c r="AE5221">
        <f>+VLOOKUP(T5221,Tabla1[],5,0)</f>
        <v>0</v>
      </c>
      <c r="AF5221">
        <f t="shared" si="81"/>
        <v>4</v>
      </c>
    </row>
    <row r="5222" spans="1:32" x14ac:dyDescent="0.25">
      <c r="A5222">
        <v>101898</v>
      </c>
      <c r="B5222" t="s">
        <v>10079</v>
      </c>
      <c r="C5222" t="s">
        <v>33</v>
      </c>
      <c r="D5222">
        <v>0</v>
      </c>
      <c r="F5222" t="s">
        <v>463</v>
      </c>
      <c r="G5222" t="s">
        <v>310</v>
      </c>
      <c r="H5222" t="s">
        <v>10080</v>
      </c>
      <c r="I5222" t="s">
        <v>10081</v>
      </c>
      <c r="J5222" t="s">
        <v>10082</v>
      </c>
      <c r="K5222" t="s">
        <v>10083</v>
      </c>
      <c r="L5222" t="s">
        <v>10084</v>
      </c>
      <c r="M5222" t="s">
        <v>98</v>
      </c>
      <c r="N5222" t="s">
        <v>8689</v>
      </c>
      <c r="O5222" t="s">
        <v>7005</v>
      </c>
      <c r="P5222" t="s">
        <v>105</v>
      </c>
      <c r="Q5222" t="s">
        <v>9020</v>
      </c>
      <c r="R5222" t="s">
        <v>127</v>
      </c>
      <c r="S5222" t="s">
        <v>108</v>
      </c>
      <c r="T5222" t="s">
        <v>3136</v>
      </c>
      <c r="U5222" t="s">
        <v>3137</v>
      </c>
      <c r="W5222" t="s">
        <v>117</v>
      </c>
      <c r="X5222">
        <v>16</v>
      </c>
      <c r="Y5222">
        <v>0</v>
      </c>
      <c r="Z5222">
        <v>0</v>
      </c>
      <c r="AA5222">
        <v>0</v>
      </c>
      <c r="AB5222">
        <v>6937920</v>
      </c>
      <c r="AC5222" t="s">
        <v>47</v>
      </c>
      <c r="AD5222" t="str">
        <f>+VLOOKUP(T5222,items!$A$2:$D$1255,4,0)</f>
        <v>MUEBLES</v>
      </c>
      <c r="AE5222">
        <f>+VLOOKUP(T5222,Tabla1[],5,0)</f>
        <v>0</v>
      </c>
      <c r="AF5222">
        <f t="shared" si="81"/>
        <v>4</v>
      </c>
    </row>
    <row r="5223" spans="1:32" x14ac:dyDescent="0.25">
      <c r="A5223">
        <v>101898</v>
      </c>
      <c r="B5223" t="s">
        <v>10079</v>
      </c>
      <c r="C5223" t="s">
        <v>33</v>
      </c>
      <c r="D5223">
        <v>0</v>
      </c>
      <c r="F5223" t="s">
        <v>463</v>
      </c>
      <c r="G5223" t="s">
        <v>310</v>
      </c>
      <c r="H5223" t="s">
        <v>10080</v>
      </c>
      <c r="I5223" t="s">
        <v>10081</v>
      </c>
      <c r="J5223" t="s">
        <v>10082</v>
      </c>
      <c r="K5223" t="s">
        <v>10083</v>
      </c>
      <c r="L5223" t="s">
        <v>10084</v>
      </c>
      <c r="M5223" t="s">
        <v>98</v>
      </c>
      <c r="N5223" t="s">
        <v>8689</v>
      </c>
      <c r="O5223" t="s">
        <v>7005</v>
      </c>
      <c r="P5223" t="s">
        <v>105</v>
      </c>
      <c r="Q5223" t="s">
        <v>9020</v>
      </c>
      <c r="R5223" t="s">
        <v>127</v>
      </c>
      <c r="S5223" t="s">
        <v>108</v>
      </c>
      <c r="T5223" t="s">
        <v>3138</v>
      </c>
      <c r="U5223" t="s">
        <v>3139</v>
      </c>
      <c r="X5223">
        <v>4</v>
      </c>
      <c r="Y5223">
        <v>0</v>
      </c>
      <c r="Z5223">
        <v>0</v>
      </c>
      <c r="AA5223">
        <v>0</v>
      </c>
      <c r="AB5223">
        <v>1473332</v>
      </c>
      <c r="AC5223" t="s">
        <v>47</v>
      </c>
      <c r="AD5223">
        <f>+VLOOKUP(T5223,items!$A$2:$D$1255,4,0)</f>
        <v>0</v>
      </c>
      <c r="AE5223">
        <f>+VLOOKUP(T5223,Tabla1[],5,0)</f>
        <v>0</v>
      </c>
      <c r="AF5223">
        <f t="shared" si="81"/>
        <v>4</v>
      </c>
    </row>
    <row r="5224" spans="1:32" x14ac:dyDescent="0.25">
      <c r="A5224">
        <v>101898</v>
      </c>
      <c r="B5224" t="s">
        <v>10079</v>
      </c>
      <c r="C5224" t="s">
        <v>33</v>
      </c>
      <c r="D5224">
        <v>0</v>
      </c>
      <c r="F5224" t="s">
        <v>463</v>
      </c>
      <c r="G5224" t="s">
        <v>310</v>
      </c>
      <c r="H5224" t="s">
        <v>10080</v>
      </c>
      <c r="I5224" t="s">
        <v>10081</v>
      </c>
      <c r="J5224" t="s">
        <v>10082</v>
      </c>
      <c r="K5224" t="s">
        <v>10083</v>
      </c>
      <c r="L5224" t="s">
        <v>10084</v>
      </c>
      <c r="M5224" t="s">
        <v>98</v>
      </c>
      <c r="N5224" t="s">
        <v>8689</v>
      </c>
      <c r="O5224" t="s">
        <v>7005</v>
      </c>
      <c r="P5224" t="s">
        <v>105</v>
      </c>
      <c r="Q5224" t="s">
        <v>9020</v>
      </c>
      <c r="R5224" t="s">
        <v>127</v>
      </c>
      <c r="S5224" t="s">
        <v>108</v>
      </c>
      <c r="T5224" t="s">
        <v>5000</v>
      </c>
      <c r="U5224" t="s">
        <v>5001</v>
      </c>
      <c r="X5224">
        <v>4</v>
      </c>
      <c r="Y5224">
        <v>0</v>
      </c>
      <c r="Z5224">
        <v>0</v>
      </c>
      <c r="AA5224">
        <v>0</v>
      </c>
      <c r="AB5224">
        <v>2833668</v>
      </c>
      <c r="AC5224" t="s">
        <v>47</v>
      </c>
      <c r="AD5224">
        <f>+VLOOKUP(T5224,items!$A$2:$D$1255,4,0)</f>
        <v>0</v>
      </c>
      <c r="AE5224">
        <f>+VLOOKUP(T5224,Tabla1[],5,0)</f>
        <v>0</v>
      </c>
      <c r="AF5224">
        <f t="shared" si="81"/>
        <v>4</v>
      </c>
    </row>
    <row r="5225" spans="1:32" x14ac:dyDescent="0.25">
      <c r="A5225">
        <v>101898</v>
      </c>
      <c r="B5225" t="s">
        <v>10079</v>
      </c>
      <c r="C5225" t="s">
        <v>33</v>
      </c>
      <c r="D5225">
        <v>0</v>
      </c>
      <c r="F5225" t="s">
        <v>463</v>
      </c>
      <c r="G5225" t="s">
        <v>310</v>
      </c>
      <c r="H5225" t="s">
        <v>10080</v>
      </c>
      <c r="I5225" t="s">
        <v>10081</v>
      </c>
      <c r="J5225" t="s">
        <v>10082</v>
      </c>
      <c r="K5225" t="s">
        <v>10083</v>
      </c>
      <c r="L5225" t="s">
        <v>10084</v>
      </c>
      <c r="M5225" t="s">
        <v>98</v>
      </c>
      <c r="N5225" t="s">
        <v>8689</v>
      </c>
      <c r="O5225" t="s">
        <v>7005</v>
      </c>
      <c r="P5225" t="s">
        <v>105</v>
      </c>
      <c r="Q5225" t="s">
        <v>9020</v>
      </c>
      <c r="R5225" t="s">
        <v>127</v>
      </c>
      <c r="S5225" t="s">
        <v>108</v>
      </c>
      <c r="T5225" t="s">
        <v>311</v>
      </c>
      <c r="U5225" t="s">
        <v>312</v>
      </c>
      <c r="V5225" t="s">
        <v>1802</v>
      </c>
      <c r="W5225" t="s">
        <v>117</v>
      </c>
      <c r="X5225">
        <v>6</v>
      </c>
      <c r="Y5225">
        <v>0</v>
      </c>
      <c r="Z5225">
        <v>0</v>
      </c>
      <c r="AA5225">
        <v>0</v>
      </c>
      <c r="AB5225">
        <v>8278200</v>
      </c>
      <c r="AC5225" t="s">
        <v>47</v>
      </c>
      <c r="AD5225" t="str">
        <f>+VLOOKUP(T5225,items!$A$2:$D$1255,4,0)</f>
        <v>MUEBLES</v>
      </c>
      <c r="AE5225">
        <f>+VLOOKUP(T5225,Tabla1[],5,0)</f>
        <v>0</v>
      </c>
      <c r="AF5225">
        <f t="shared" si="81"/>
        <v>4</v>
      </c>
    </row>
    <row r="5226" spans="1:32" x14ac:dyDescent="0.25">
      <c r="A5226">
        <v>101898</v>
      </c>
      <c r="B5226" t="s">
        <v>10079</v>
      </c>
      <c r="C5226" t="s">
        <v>33</v>
      </c>
      <c r="D5226">
        <v>0</v>
      </c>
      <c r="F5226" t="s">
        <v>463</v>
      </c>
      <c r="G5226" t="s">
        <v>310</v>
      </c>
      <c r="H5226" t="s">
        <v>10080</v>
      </c>
      <c r="I5226" t="s">
        <v>10081</v>
      </c>
      <c r="J5226" t="s">
        <v>10082</v>
      </c>
      <c r="K5226" t="s">
        <v>10083</v>
      </c>
      <c r="L5226" t="s">
        <v>10084</v>
      </c>
      <c r="M5226" t="s">
        <v>98</v>
      </c>
      <c r="N5226" t="s">
        <v>8689</v>
      </c>
      <c r="O5226" t="s">
        <v>7005</v>
      </c>
      <c r="P5226" t="s">
        <v>105</v>
      </c>
      <c r="Q5226" t="s">
        <v>9020</v>
      </c>
      <c r="R5226" t="s">
        <v>127</v>
      </c>
      <c r="S5226" t="s">
        <v>108</v>
      </c>
      <c r="T5226" t="s">
        <v>209</v>
      </c>
      <c r="U5226" t="s">
        <v>210</v>
      </c>
      <c r="W5226" t="s">
        <v>211</v>
      </c>
      <c r="X5226">
        <v>4</v>
      </c>
      <c r="Y5226">
        <v>0</v>
      </c>
      <c r="Z5226">
        <v>0</v>
      </c>
      <c r="AA5226">
        <v>0</v>
      </c>
      <c r="AB5226">
        <v>937320</v>
      </c>
      <c r="AC5226" t="s">
        <v>47</v>
      </c>
      <c r="AD5226">
        <f>+VLOOKUP(T5226,items!$A$2:$D$1255,4,0)</f>
        <v>0</v>
      </c>
      <c r="AE5226">
        <f>+VLOOKUP(T5226,Tabla1[],5,0)</f>
        <v>0</v>
      </c>
      <c r="AF5226">
        <f t="shared" si="81"/>
        <v>4</v>
      </c>
    </row>
    <row r="5227" spans="1:32" x14ac:dyDescent="0.25">
      <c r="A5227">
        <v>101898</v>
      </c>
      <c r="B5227" t="s">
        <v>10079</v>
      </c>
      <c r="C5227" t="s">
        <v>33</v>
      </c>
      <c r="D5227">
        <v>0</v>
      </c>
      <c r="F5227" t="s">
        <v>463</v>
      </c>
      <c r="G5227" t="s">
        <v>310</v>
      </c>
      <c r="H5227" t="s">
        <v>10080</v>
      </c>
      <c r="I5227" t="s">
        <v>10081</v>
      </c>
      <c r="J5227" t="s">
        <v>10082</v>
      </c>
      <c r="K5227" t="s">
        <v>10083</v>
      </c>
      <c r="L5227" t="s">
        <v>10084</v>
      </c>
      <c r="M5227" t="s">
        <v>98</v>
      </c>
      <c r="N5227" t="s">
        <v>8689</v>
      </c>
      <c r="O5227" t="s">
        <v>7005</v>
      </c>
      <c r="P5227" t="s">
        <v>105</v>
      </c>
      <c r="Q5227" t="s">
        <v>9020</v>
      </c>
      <c r="R5227" t="s">
        <v>127</v>
      </c>
      <c r="S5227" t="s">
        <v>108</v>
      </c>
      <c r="T5227" t="s">
        <v>1062</v>
      </c>
      <c r="U5227" t="s">
        <v>1063</v>
      </c>
      <c r="V5227" t="s">
        <v>1147</v>
      </c>
      <c r="X5227">
        <v>4</v>
      </c>
      <c r="Y5227">
        <v>0</v>
      </c>
      <c r="Z5227">
        <v>0</v>
      </c>
      <c r="AA5227">
        <v>0</v>
      </c>
      <c r="AB5227">
        <v>4120120</v>
      </c>
      <c r="AC5227" t="s">
        <v>47</v>
      </c>
      <c r="AD5227">
        <f>+VLOOKUP(T5227,items!$A$2:$D$1255,4,0)</f>
        <v>0</v>
      </c>
      <c r="AE5227">
        <f>+VLOOKUP(T5227,Tabla1[],5,0)</f>
        <v>0</v>
      </c>
      <c r="AF5227">
        <f t="shared" si="81"/>
        <v>4</v>
      </c>
    </row>
    <row r="5228" spans="1:32" x14ac:dyDescent="0.25">
      <c r="A5228">
        <v>101901</v>
      </c>
      <c r="B5228" t="s">
        <v>4632</v>
      </c>
      <c r="C5228" t="s">
        <v>75</v>
      </c>
      <c r="D5228">
        <v>0</v>
      </c>
      <c r="F5228" t="s">
        <v>7086</v>
      </c>
      <c r="G5228" t="s">
        <v>310</v>
      </c>
      <c r="H5228" t="s">
        <v>10085</v>
      </c>
      <c r="I5228" t="s">
        <v>10086</v>
      </c>
      <c r="J5228" t="s">
        <v>10087</v>
      </c>
      <c r="K5228" t="s">
        <v>10088</v>
      </c>
      <c r="L5228" t="s">
        <v>10089</v>
      </c>
      <c r="M5228" t="s">
        <v>98</v>
      </c>
      <c r="N5228" t="s">
        <v>83</v>
      </c>
      <c r="O5228" t="s">
        <v>760</v>
      </c>
      <c r="P5228" t="s">
        <v>7466</v>
      </c>
      <c r="Q5228" t="s">
        <v>5647</v>
      </c>
      <c r="R5228" t="s">
        <v>63</v>
      </c>
      <c r="S5228" t="s">
        <v>128</v>
      </c>
      <c r="T5228" t="s">
        <v>347</v>
      </c>
      <c r="U5228" t="s">
        <v>348</v>
      </c>
      <c r="W5228" t="s">
        <v>114</v>
      </c>
      <c r="X5228">
        <v>1</v>
      </c>
      <c r="Y5228">
        <v>4400</v>
      </c>
      <c r="Z5228">
        <v>0</v>
      </c>
      <c r="AA5228">
        <v>0</v>
      </c>
      <c r="AB5228">
        <v>0</v>
      </c>
      <c r="AC5228" t="s">
        <v>47</v>
      </c>
      <c r="AD5228">
        <f>+VLOOKUP(T5228,items!$A$2:$D$1255,4,0)</f>
        <v>0</v>
      </c>
      <c r="AE5228">
        <f>+VLOOKUP(T5228,Tabla1[],5,0)</f>
        <v>0</v>
      </c>
      <c r="AF5228">
        <f t="shared" si="81"/>
        <v>3</v>
      </c>
    </row>
    <row r="5229" spans="1:32" x14ac:dyDescent="0.25">
      <c r="A5229">
        <v>101906</v>
      </c>
      <c r="B5229" t="s">
        <v>3964</v>
      </c>
      <c r="C5229" t="s">
        <v>75</v>
      </c>
      <c r="D5229">
        <v>0</v>
      </c>
      <c r="F5229" t="s">
        <v>7086</v>
      </c>
      <c r="G5229" t="s">
        <v>310</v>
      </c>
      <c r="H5229" t="s">
        <v>10090</v>
      </c>
      <c r="I5229" t="s">
        <v>10091</v>
      </c>
      <c r="J5229" t="s">
        <v>10092</v>
      </c>
      <c r="K5229" t="s">
        <v>10093</v>
      </c>
      <c r="L5229" t="s">
        <v>37</v>
      </c>
      <c r="M5229" t="s">
        <v>269</v>
      </c>
      <c r="N5229" t="s">
        <v>5511</v>
      </c>
      <c r="O5229" t="s">
        <v>7466</v>
      </c>
      <c r="P5229" t="s">
        <v>8428</v>
      </c>
      <c r="Q5229" t="s">
        <v>8428</v>
      </c>
      <c r="R5229" t="s">
        <v>127</v>
      </c>
      <c r="S5229" t="s">
        <v>164</v>
      </c>
      <c r="T5229" t="s">
        <v>1447</v>
      </c>
      <c r="U5229" t="s">
        <v>1448</v>
      </c>
      <c r="X5229">
        <v>3</v>
      </c>
      <c r="Y5229">
        <v>6000</v>
      </c>
      <c r="Z5229">
        <v>0</v>
      </c>
      <c r="AA5229">
        <v>0</v>
      </c>
      <c r="AB5229">
        <v>4703151</v>
      </c>
      <c r="AC5229" t="s">
        <v>47</v>
      </c>
      <c r="AD5229">
        <f>+VLOOKUP(T5229,items!$A$2:$D$1255,4,0)</f>
        <v>0</v>
      </c>
      <c r="AE5229">
        <f>+VLOOKUP(T5229,Tabla1[],5,0)</f>
        <v>0</v>
      </c>
      <c r="AF5229">
        <f t="shared" si="81"/>
        <v>3</v>
      </c>
    </row>
    <row r="5230" spans="1:32" x14ac:dyDescent="0.25">
      <c r="A5230">
        <v>101906</v>
      </c>
      <c r="B5230" t="s">
        <v>3964</v>
      </c>
      <c r="C5230" t="s">
        <v>75</v>
      </c>
      <c r="D5230">
        <v>0</v>
      </c>
      <c r="F5230" t="s">
        <v>7086</v>
      </c>
      <c r="G5230" t="s">
        <v>310</v>
      </c>
      <c r="H5230" t="s">
        <v>10090</v>
      </c>
      <c r="I5230" t="s">
        <v>10091</v>
      </c>
      <c r="J5230" t="s">
        <v>10092</v>
      </c>
      <c r="K5230" t="s">
        <v>10093</v>
      </c>
      <c r="L5230" t="s">
        <v>37</v>
      </c>
      <c r="M5230" t="s">
        <v>269</v>
      </c>
      <c r="N5230" t="s">
        <v>5511</v>
      </c>
      <c r="O5230" t="s">
        <v>7466</v>
      </c>
      <c r="P5230" t="s">
        <v>8428</v>
      </c>
      <c r="Q5230" t="s">
        <v>8428</v>
      </c>
      <c r="R5230" t="s">
        <v>127</v>
      </c>
      <c r="S5230" t="s">
        <v>164</v>
      </c>
      <c r="T5230" t="s">
        <v>1519</v>
      </c>
      <c r="U5230" t="s">
        <v>1520</v>
      </c>
      <c r="V5230" t="s">
        <v>2522</v>
      </c>
      <c r="W5230" t="s">
        <v>117</v>
      </c>
      <c r="X5230">
        <v>1</v>
      </c>
      <c r="Y5230">
        <v>3000</v>
      </c>
      <c r="Z5230">
        <v>0</v>
      </c>
      <c r="AA5230">
        <v>6000</v>
      </c>
      <c r="AB5230">
        <v>3753000</v>
      </c>
      <c r="AC5230" t="s">
        <v>47</v>
      </c>
      <c r="AD5230" t="str">
        <f>+VLOOKUP(T5230,items!$A$2:$D$1255,4,0)</f>
        <v>PERGOLA</v>
      </c>
      <c r="AE5230" t="str">
        <f>+VLOOKUP(T5230,Tabla1[],5,0)</f>
        <v>PERGOLITE</v>
      </c>
      <c r="AF5230">
        <f t="shared" si="81"/>
        <v>3</v>
      </c>
    </row>
    <row r="5231" spans="1:32" x14ac:dyDescent="0.25">
      <c r="A5231">
        <v>101906</v>
      </c>
      <c r="B5231" t="s">
        <v>3964</v>
      </c>
      <c r="C5231" t="s">
        <v>75</v>
      </c>
      <c r="D5231">
        <v>0</v>
      </c>
      <c r="F5231" t="s">
        <v>7086</v>
      </c>
      <c r="G5231" t="s">
        <v>310</v>
      </c>
      <c r="H5231" t="s">
        <v>10090</v>
      </c>
      <c r="I5231" t="s">
        <v>10091</v>
      </c>
      <c r="J5231" t="s">
        <v>10092</v>
      </c>
      <c r="K5231" t="s">
        <v>10093</v>
      </c>
      <c r="L5231" t="s">
        <v>37</v>
      </c>
      <c r="M5231" t="s">
        <v>269</v>
      </c>
      <c r="N5231" t="s">
        <v>5511</v>
      </c>
      <c r="O5231" t="s">
        <v>7466</v>
      </c>
      <c r="P5231" t="s">
        <v>8428</v>
      </c>
      <c r="Q5231" t="s">
        <v>8428</v>
      </c>
      <c r="R5231" t="s">
        <v>127</v>
      </c>
      <c r="S5231" t="s">
        <v>164</v>
      </c>
      <c r="T5231" t="s">
        <v>1519</v>
      </c>
      <c r="U5231" t="s">
        <v>1520</v>
      </c>
      <c r="V5231" t="s">
        <v>2522</v>
      </c>
      <c r="W5231" t="s">
        <v>117</v>
      </c>
      <c r="X5231">
        <v>2</v>
      </c>
      <c r="Y5231">
        <v>3000</v>
      </c>
      <c r="Z5231">
        <v>0</v>
      </c>
      <c r="AA5231">
        <v>4960</v>
      </c>
      <c r="AB5231">
        <v>6642000</v>
      </c>
      <c r="AC5231" t="s">
        <v>47</v>
      </c>
      <c r="AD5231" t="str">
        <f>+VLOOKUP(T5231,items!$A$2:$D$1255,4,0)</f>
        <v>PERGOLA</v>
      </c>
      <c r="AE5231" t="str">
        <f>+VLOOKUP(T5231,Tabla1[],5,0)</f>
        <v>PERGOLITE</v>
      </c>
      <c r="AF5231">
        <f t="shared" si="81"/>
        <v>3</v>
      </c>
    </row>
    <row r="5232" spans="1:32" x14ac:dyDescent="0.25">
      <c r="A5232">
        <v>101908</v>
      </c>
      <c r="B5232" t="s">
        <v>10094</v>
      </c>
      <c r="C5232" t="s">
        <v>75</v>
      </c>
      <c r="D5232">
        <v>0</v>
      </c>
      <c r="F5232" t="s">
        <v>7086</v>
      </c>
      <c r="G5232" t="s">
        <v>8291</v>
      </c>
      <c r="H5232" t="s">
        <v>10095</v>
      </c>
      <c r="I5232" t="s">
        <v>37</v>
      </c>
      <c r="J5232" t="s">
        <v>10096</v>
      </c>
      <c r="K5232" t="s">
        <v>10097</v>
      </c>
      <c r="L5232" t="s">
        <v>10098</v>
      </c>
      <c r="M5232" t="s">
        <v>5511</v>
      </c>
      <c r="N5232" t="s">
        <v>5511</v>
      </c>
      <c r="O5232" t="s">
        <v>8428</v>
      </c>
      <c r="P5232" t="s">
        <v>5648</v>
      </c>
      <c r="Q5232" t="s">
        <v>5649</v>
      </c>
      <c r="R5232" t="s">
        <v>127</v>
      </c>
      <c r="S5232" t="s">
        <v>88</v>
      </c>
      <c r="T5232" t="s">
        <v>9311</v>
      </c>
      <c r="U5232" t="s">
        <v>9312</v>
      </c>
      <c r="X5232">
        <v>2</v>
      </c>
      <c r="Y5232">
        <v>2000</v>
      </c>
      <c r="Z5232">
        <v>1000</v>
      </c>
      <c r="AA5232">
        <v>0</v>
      </c>
      <c r="AB5232">
        <v>540824</v>
      </c>
      <c r="AC5232" t="s">
        <v>47</v>
      </c>
      <c r="AD5232">
        <f>+VLOOKUP(T5232,items!$A$2:$D$1255,4,0)</f>
        <v>0</v>
      </c>
      <c r="AE5232">
        <f>+VLOOKUP(T5232,Tabla1[],5,0)</f>
        <v>0</v>
      </c>
      <c r="AF5232">
        <f t="shared" si="81"/>
        <v>3</v>
      </c>
    </row>
    <row r="5233" spans="1:32" x14ac:dyDescent="0.25">
      <c r="A5233">
        <v>101908</v>
      </c>
      <c r="B5233" t="s">
        <v>10094</v>
      </c>
      <c r="C5233" t="s">
        <v>75</v>
      </c>
      <c r="D5233">
        <v>0</v>
      </c>
      <c r="F5233" t="s">
        <v>7086</v>
      </c>
      <c r="G5233" t="s">
        <v>8291</v>
      </c>
      <c r="H5233" t="s">
        <v>10095</v>
      </c>
      <c r="I5233" t="s">
        <v>37</v>
      </c>
      <c r="J5233" t="s">
        <v>10096</v>
      </c>
      <c r="K5233" t="s">
        <v>10097</v>
      </c>
      <c r="L5233" t="s">
        <v>10098</v>
      </c>
      <c r="M5233" t="s">
        <v>5511</v>
      </c>
      <c r="N5233" t="s">
        <v>5511</v>
      </c>
      <c r="O5233" t="s">
        <v>8428</v>
      </c>
      <c r="P5233" t="s">
        <v>5648</v>
      </c>
      <c r="Q5233" t="s">
        <v>5649</v>
      </c>
      <c r="R5233" t="s">
        <v>127</v>
      </c>
      <c r="S5233" t="s">
        <v>88</v>
      </c>
      <c r="T5233" t="s">
        <v>4055</v>
      </c>
      <c r="U5233" t="s">
        <v>4056</v>
      </c>
      <c r="X5233">
        <v>1</v>
      </c>
      <c r="Y5233">
        <v>0</v>
      </c>
      <c r="Z5233">
        <v>0</v>
      </c>
      <c r="AA5233">
        <v>0</v>
      </c>
      <c r="AB5233">
        <v>150000</v>
      </c>
      <c r="AC5233" t="s">
        <v>47</v>
      </c>
      <c r="AD5233" t="e">
        <f>+VLOOKUP(T5233,items!$A$2:$D$1255,4,0)</f>
        <v>#N/A</v>
      </c>
      <c r="AE5233" t="e">
        <f>+VLOOKUP(T5233,Tabla1[],5,0)</f>
        <v>#N/A</v>
      </c>
      <c r="AF5233">
        <f t="shared" si="81"/>
        <v>3</v>
      </c>
    </row>
    <row r="5234" spans="1:32" x14ac:dyDescent="0.25">
      <c r="A5234">
        <v>101909</v>
      </c>
      <c r="B5234" t="s">
        <v>5654</v>
      </c>
      <c r="C5234" t="s">
        <v>75</v>
      </c>
      <c r="D5234">
        <v>0</v>
      </c>
      <c r="F5234" t="s">
        <v>7086</v>
      </c>
      <c r="G5234" t="s">
        <v>310</v>
      </c>
      <c r="H5234" t="s">
        <v>10099</v>
      </c>
      <c r="I5234" t="s">
        <v>37</v>
      </c>
      <c r="J5234" t="s">
        <v>10100</v>
      </c>
      <c r="K5234" t="s">
        <v>10101</v>
      </c>
      <c r="L5234" t="s">
        <v>37</v>
      </c>
      <c r="M5234" t="s">
        <v>269</v>
      </c>
      <c r="N5234" t="s">
        <v>269</v>
      </c>
      <c r="O5234" t="s">
        <v>98</v>
      </c>
      <c r="P5234" t="s">
        <v>8689</v>
      </c>
      <c r="Q5234" t="s">
        <v>8689</v>
      </c>
      <c r="R5234" t="s">
        <v>127</v>
      </c>
      <c r="S5234" t="s">
        <v>164</v>
      </c>
      <c r="T5234" t="s">
        <v>9390</v>
      </c>
      <c r="U5234" t="s">
        <v>9391</v>
      </c>
      <c r="X5234">
        <v>1</v>
      </c>
      <c r="Y5234">
        <v>0</v>
      </c>
      <c r="Z5234">
        <v>0</v>
      </c>
      <c r="AA5234">
        <v>0</v>
      </c>
      <c r="AB5234">
        <v>545272</v>
      </c>
      <c r="AC5234" t="s">
        <v>47</v>
      </c>
      <c r="AD5234">
        <f>+VLOOKUP(T5234,items!$A$2:$D$1255,4,0)</f>
        <v>0</v>
      </c>
      <c r="AE5234">
        <f>+VLOOKUP(T5234,Tabla1[],5,0)</f>
        <v>0</v>
      </c>
      <c r="AF5234">
        <f t="shared" si="81"/>
        <v>3</v>
      </c>
    </row>
    <row r="5235" spans="1:32" x14ac:dyDescent="0.25">
      <c r="A5235">
        <v>101919</v>
      </c>
      <c r="B5235" t="s">
        <v>10102</v>
      </c>
      <c r="C5235" t="s">
        <v>75</v>
      </c>
      <c r="D5235">
        <v>0</v>
      </c>
      <c r="F5235" t="s">
        <v>386</v>
      </c>
      <c r="G5235" t="s">
        <v>310</v>
      </c>
      <c r="H5235" t="s">
        <v>10103</v>
      </c>
      <c r="I5235" t="s">
        <v>10104</v>
      </c>
      <c r="J5235" t="s">
        <v>10105</v>
      </c>
      <c r="K5235" t="s">
        <v>10106</v>
      </c>
      <c r="L5235" t="s">
        <v>10107</v>
      </c>
      <c r="M5235" t="s">
        <v>83</v>
      </c>
      <c r="N5235" t="s">
        <v>5647</v>
      </c>
      <c r="O5235" t="s">
        <v>8297</v>
      </c>
      <c r="P5235" t="s">
        <v>8837</v>
      </c>
      <c r="Q5235" t="s">
        <v>3800</v>
      </c>
      <c r="R5235" t="s">
        <v>127</v>
      </c>
      <c r="S5235" t="s">
        <v>108</v>
      </c>
      <c r="T5235" t="s">
        <v>429</v>
      </c>
      <c r="U5235" t="s">
        <v>430</v>
      </c>
      <c r="X5235">
        <v>3</v>
      </c>
      <c r="Y5235">
        <v>0</v>
      </c>
      <c r="Z5235">
        <v>0</v>
      </c>
      <c r="AA5235">
        <v>0</v>
      </c>
      <c r="AB5235">
        <v>511770</v>
      </c>
      <c r="AC5235" t="s">
        <v>47</v>
      </c>
      <c r="AD5235">
        <f>+VLOOKUP(T5235,items!$A$2:$D$1255,4,0)</f>
        <v>0</v>
      </c>
      <c r="AE5235">
        <f>+VLOOKUP(T5235,Tabla1[],5,0)</f>
        <v>0</v>
      </c>
      <c r="AF5235">
        <f t="shared" si="81"/>
        <v>4</v>
      </c>
    </row>
    <row r="5236" spans="1:32" x14ac:dyDescent="0.25">
      <c r="A5236">
        <v>101919</v>
      </c>
      <c r="B5236" t="s">
        <v>10102</v>
      </c>
      <c r="C5236" t="s">
        <v>75</v>
      </c>
      <c r="D5236">
        <v>0</v>
      </c>
      <c r="F5236" t="s">
        <v>386</v>
      </c>
      <c r="G5236" t="s">
        <v>310</v>
      </c>
      <c r="H5236" t="s">
        <v>10103</v>
      </c>
      <c r="I5236" t="s">
        <v>10104</v>
      </c>
      <c r="J5236" t="s">
        <v>10105</v>
      </c>
      <c r="K5236" t="s">
        <v>10106</v>
      </c>
      <c r="L5236" t="s">
        <v>10107</v>
      </c>
      <c r="M5236" t="s">
        <v>83</v>
      </c>
      <c r="N5236" t="s">
        <v>5647</v>
      </c>
      <c r="O5236" t="s">
        <v>8297</v>
      </c>
      <c r="P5236" t="s">
        <v>8837</v>
      </c>
      <c r="Q5236" t="s">
        <v>3800</v>
      </c>
      <c r="R5236" t="s">
        <v>127</v>
      </c>
      <c r="S5236" t="s">
        <v>108</v>
      </c>
      <c r="T5236" t="s">
        <v>1398</v>
      </c>
      <c r="U5236" t="s">
        <v>529</v>
      </c>
      <c r="X5236">
        <v>10</v>
      </c>
      <c r="Y5236">
        <v>0</v>
      </c>
      <c r="Z5236">
        <v>0</v>
      </c>
      <c r="AA5236">
        <v>0</v>
      </c>
      <c r="AB5236">
        <v>1452000</v>
      </c>
      <c r="AC5236" t="s">
        <v>47</v>
      </c>
      <c r="AD5236">
        <f>+VLOOKUP(T5236,items!$A$2:$D$1255,4,0)</f>
        <v>0</v>
      </c>
      <c r="AE5236">
        <f>+VLOOKUP(T5236,Tabla1[],5,0)</f>
        <v>0</v>
      </c>
      <c r="AF5236">
        <f t="shared" si="81"/>
        <v>4</v>
      </c>
    </row>
    <row r="5237" spans="1:32" x14ac:dyDescent="0.25">
      <c r="A5237">
        <v>101919</v>
      </c>
      <c r="B5237" t="s">
        <v>10102</v>
      </c>
      <c r="C5237" t="s">
        <v>75</v>
      </c>
      <c r="D5237">
        <v>0</v>
      </c>
      <c r="F5237" t="s">
        <v>386</v>
      </c>
      <c r="G5237" t="s">
        <v>310</v>
      </c>
      <c r="H5237" t="s">
        <v>10103</v>
      </c>
      <c r="I5237" t="s">
        <v>10104</v>
      </c>
      <c r="J5237" t="s">
        <v>10105</v>
      </c>
      <c r="K5237" t="s">
        <v>10106</v>
      </c>
      <c r="L5237" t="s">
        <v>10107</v>
      </c>
      <c r="M5237" t="s">
        <v>83</v>
      </c>
      <c r="N5237" t="s">
        <v>5647</v>
      </c>
      <c r="O5237" t="s">
        <v>8297</v>
      </c>
      <c r="P5237" t="s">
        <v>8837</v>
      </c>
      <c r="Q5237" t="s">
        <v>3800</v>
      </c>
      <c r="R5237" t="s">
        <v>127</v>
      </c>
      <c r="S5237" t="s">
        <v>108</v>
      </c>
      <c r="T5237" t="s">
        <v>717</v>
      </c>
      <c r="U5237" t="s">
        <v>718</v>
      </c>
      <c r="X5237">
        <v>4</v>
      </c>
      <c r="Y5237">
        <v>0</v>
      </c>
      <c r="Z5237">
        <v>0</v>
      </c>
      <c r="AA5237">
        <v>0</v>
      </c>
      <c r="AB5237">
        <v>290048</v>
      </c>
      <c r="AC5237" t="s">
        <v>47</v>
      </c>
      <c r="AD5237">
        <f>+VLOOKUP(T5237,items!$A$2:$D$1255,4,0)</f>
        <v>0</v>
      </c>
      <c r="AE5237">
        <f>+VLOOKUP(T5237,Tabla1[],5,0)</f>
        <v>0</v>
      </c>
      <c r="AF5237">
        <f t="shared" si="81"/>
        <v>4</v>
      </c>
    </row>
    <row r="5238" spans="1:32" x14ac:dyDescent="0.25">
      <c r="A5238">
        <v>101919</v>
      </c>
      <c r="B5238" t="s">
        <v>10102</v>
      </c>
      <c r="C5238" t="s">
        <v>75</v>
      </c>
      <c r="D5238">
        <v>0</v>
      </c>
      <c r="F5238" t="s">
        <v>386</v>
      </c>
      <c r="G5238" t="s">
        <v>310</v>
      </c>
      <c r="H5238" t="s">
        <v>10103</v>
      </c>
      <c r="I5238" t="s">
        <v>10104</v>
      </c>
      <c r="J5238" t="s">
        <v>10105</v>
      </c>
      <c r="K5238" t="s">
        <v>10106</v>
      </c>
      <c r="L5238" t="s">
        <v>10107</v>
      </c>
      <c r="M5238" t="s">
        <v>83</v>
      </c>
      <c r="N5238" t="s">
        <v>5647</v>
      </c>
      <c r="O5238" t="s">
        <v>8297</v>
      </c>
      <c r="P5238" t="s">
        <v>8837</v>
      </c>
      <c r="Q5238" t="s">
        <v>3800</v>
      </c>
      <c r="R5238" t="s">
        <v>127</v>
      </c>
      <c r="S5238" t="s">
        <v>108</v>
      </c>
      <c r="T5238" t="s">
        <v>347</v>
      </c>
      <c r="U5238" t="s">
        <v>348</v>
      </c>
      <c r="W5238" t="s">
        <v>93</v>
      </c>
      <c r="X5238">
        <v>1</v>
      </c>
      <c r="Y5238">
        <v>9400</v>
      </c>
      <c r="Z5238">
        <v>0</v>
      </c>
      <c r="AA5238">
        <v>0</v>
      </c>
      <c r="AB5238">
        <v>975966</v>
      </c>
      <c r="AC5238" t="s">
        <v>47</v>
      </c>
      <c r="AD5238">
        <f>+VLOOKUP(T5238,items!$A$2:$D$1255,4,0)</f>
        <v>0</v>
      </c>
      <c r="AE5238">
        <f>+VLOOKUP(T5238,Tabla1[],5,0)</f>
        <v>0</v>
      </c>
      <c r="AF5238">
        <f t="shared" si="81"/>
        <v>4</v>
      </c>
    </row>
    <row r="5239" spans="1:32" x14ac:dyDescent="0.25">
      <c r="A5239">
        <v>101919</v>
      </c>
      <c r="B5239" t="s">
        <v>10102</v>
      </c>
      <c r="C5239" t="s">
        <v>75</v>
      </c>
      <c r="D5239">
        <v>0</v>
      </c>
      <c r="F5239" t="s">
        <v>386</v>
      </c>
      <c r="G5239" t="s">
        <v>310</v>
      </c>
      <c r="H5239" t="s">
        <v>10103</v>
      </c>
      <c r="I5239" t="s">
        <v>10104</v>
      </c>
      <c r="J5239" t="s">
        <v>10105</v>
      </c>
      <c r="K5239" t="s">
        <v>10106</v>
      </c>
      <c r="L5239" t="s">
        <v>10107</v>
      </c>
      <c r="M5239" t="s">
        <v>83</v>
      </c>
      <c r="N5239" t="s">
        <v>5647</v>
      </c>
      <c r="O5239" t="s">
        <v>8297</v>
      </c>
      <c r="P5239" t="s">
        <v>8837</v>
      </c>
      <c r="Q5239" t="s">
        <v>3800</v>
      </c>
      <c r="R5239" t="s">
        <v>127</v>
      </c>
      <c r="S5239" t="s">
        <v>108</v>
      </c>
      <c r="T5239" t="s">
        <v>347</v>
      </c>
      <c r="U5239" t="s">
        <v>348</v>
      </c>
      <c r="W5239" t="s">
        <v>93</v>
      </c>
      <c r="X5239">
        <v>1</v>
      </c>
      <c r="Y5239">
        <v>7000</v>
      </c>
      <c r="Z5239">
        <v>0</v>
      </c>
      <c r="AA5239">
        <v>0</v>
      </c>
      <c r="AB5239">
        <v>731974</v>
      </c>
      <c r="AC5239" t="s">
        <v>47</v>
      </c>
      <c r="AD5239">
        <f>+VLOOKUP(T5239,items!$A$2:$D$1255,4,0)</f>
        <v>0</v>
      </c>
      <c r="AE5239">
        <f>+VLOOKUP(T5239,Tabla1[],5,0)</f>
        <v>0</v>
      </c>
      <c r="AF5239">
        <f t="shared" si="81"/>
        <v>4</v>
      </c>
    </row>
    <row r="5240" spans="1:32" x14ac:dyDescent="0.25">
      <c r="A5240">
        <v>101919</v>
      </c>
      <c r="B5240" t="s">
        <v>10102</v>
      </c>
      <c r="C5240" t="s">
        <v>75</v>
      </c>
      <c r="D5240">
        <v>0</v>
      </c>
      <c r="F5240" t="s">
        <v>386</v>
      </c>
      <c r="G5240" t="s">
        <v>310</v>
      </c>
      <c r="H5240" t="s">
        <v>10103</v>
      </c>
      <c r="I5240" t="s">
        <v>10104</v>
      </c>
      <c r="J5240" t="s">
        <v>10105</v>
      </c>
      <c r="K5240" t="s">
        <v>10106</v>
      </c>
      <c r="L5240" t="s">
        <v>10107</v>
      </c>
      <c r="M5240" t="s">
        <v>83</v>
      </c>
      <c r="N5240" t="s">
        <v>5647</v>
      </c>
      <c r="O5240" t="s">
        <v>8297</v>
      </c>
      <c r="P5240" t="s">
        <v>8837</v>
      </c>
      <c r="Q5240" t="s">
        <v>3800</v>
      </c>
      <c r="R5240" t="s">
        <v>127</v>
      </c>
      <c r="S5240" t="s">
        <v>108</v>
      </c>
      <c r="T5240" t="s">
        <v>1020</v>
      </c>
      <c r="U5240" t="s">
        <v>1021</v>
      </c>
      <c r="X5240">
        <v>1</v>
      </c>
      <c r="Y5240">
        <v>0</v>
      </c>
      <c r="Z5240">
        <v>0</v>
      </c>
      <c r="AA5240">
        <v>0</v>
      </c>
      <c r="AB5240">
        <v>1408000</v>
      </c>
      <c r="AC5240" t="s">
        <v>47</v>
      </c>
      <c r="AD5240">
        <f>+VLOOKUP(T5240,items!$A$2:$D$1255,4,0)</f>
        <v>0</v>
      </c>
      <c r="AE5240">
        <f>+VLOOKUP(T5240,Tabla1[],5,0)</f>
        <v>0</v>
      </c>
      <c r="AF5240">
        <f t="shared" si="81"/>
        <v>4</v>
      </c>
    </row>
    <row r="5241" spans="1:32" x14ac:dyDescent="0.25">
      <c r="A5241">
        <v>101919</v>
      </c>
      <c r="B5241" t="s">
        <v>10102</v>
      </c>
      <c r="C5241" t="s">
        <v>75</v>
      </c>
      <c r="D5241">
        <v>0</v>
      </c>
      <c r="F5241" t="s">
        <v>386</v>
      </c>
      <c r="G5241" t="s">
        <v>310</v>
      </c>
      <c r="H5241" t="s">
        <v>10103</v>
      </c>
      <c r="I5241" t="s">
        <v>10104</v>
      </c>
      <c r="J5241" t="s">
        <v>10105</v>
      </c>
      <c r="K5241" t="s">
        <v>10106</v>
      </c>
      <c r="L5241" t="s">
        <v>10107</v>
      </c>
      <c r="M5241" t="s">
        <v>83</v>
      </c>
      <c r="N5241" t="s">
        <v>5647</v>
      </c>
      <c r="O5241" t="s">
        <v>8297</v>
      </c>
      <c r="P5241" t="s">
        <v>8837</v>
      </c>
      <c r="Q5241" t="s">
        <v>3800</v>
      </c>
      <c r="R5241" t="s">
        <v>127</v>
      </c>
      <c r="S5241" t="s">
        <v>108</v>
      </c>
      <c r="T5241" t="s">
        <v>2755</v>
      </c>
      <c r="U5241" t="s">
        <v>2756</v>
      </c>
      <c r="X5241">
        <v>1</v>
      </c>
      <c r="Y5241">
        <v>0</v>
      </c>
      <c r="Z5241">
        <v>0</v>
      </c>
      <c r="AA5241">
        <v>0</v>
      </c>
      <c r="AB5241">
        <v>264000</v>
      </c>
      <c r="AC5241" t="s">
        <v>47</v>
      </c>
      <c r="AD5241">
        <f>+VLOOKUP(T5241,items!$A$2:$D$1255,4,0)</f>
        <v>0</v>
      </c>
      <c r="AE5241">
        <f>+VLOOKUP(T5241,Tabla1[],5,0)</f>
        <v>0</v>
      </c>
      <c r="AF5241">
        <f t="shared" si="81"/>
        <v>4</v>
      </c>
    </row>
    <row r="5242" spans="1:32" x14ac:dyDescent="0.25">
      <c r="A5242">
        <v>101919</v>
      </c>
      <c r="B5242" t="s">
        <v>10102</v>
      </c>
      <c r="C5242" t="s">
        <v>75</v>
      </c>
      <c r="D5242">
        <v>0</v>
      </c>
      <c r="F5242" t="s">
        <v>386</v>
      </c>
      <c r="G5242" t="s">
        <v>310</v>
      </c>
      <c r="H5242" t="s">
        <v>10103</v>
      </c>
      <c r="I5242" t="s">
        <v>10104</v>
      </c>
      <c r="J5242" t="s">
        <v>10105</v>
      </c>
      <c r="K5242" t="s">
        <v>10106</v>
      </c>
      <c r="L5242" t="s">
        <v>10107</v>
      </c>
      <c r="M5242" t="s">
        <v>83</v>
      </c>
      <c r="N5242" t="s">
        <v>5647</v>
      </c>
      <c r="O5242" t="s">
        <v>8297</v>
      </c>
      <c r="P5242" t="s">
        <v>8837</v>
      </c>
      <c r="Q5242" t="s">
        <v>3800</v>
      </c>
      <c r="R5242" t="s">
        <v>127</v>
      </c>
      <c r="S5242" t="s">
        <v>108</v>
      </c>
      <c r="T5242" t="s">
        <v>4055</v>
      </c>
      <c r="U5242" t="s">
        <v>4056</v>
      </c>
      <c r="X5242">
        <v>1</v>
      </c>
      <c r="Y5242">
        <v>0</v>
      </c>
      <c r="Z5242">
        <v>0</v>
      </c>
      <c r="AA5242">
        <v>0</v>
      </c>
      <c r="AB5242">
        <v>396000</v>
      </c>
      <c r="AC5242" t="s">
        <v>47</v>
      </c>
      <c r="AD5242" t="e">
        <f>+VLOOKUP(T5242,items!$A$2:$D$1255,4,0)</f>
        <v>#N/A</v>
      </c>
      <c r="AE5242" t="e">
        <f>+VLOOKUP(T5242,Tabla1[],5,0)</f>
        <v>#N/A</v>
      </c>
      <c r="AF5242">
        <f t="shared" si="81"/>
        <v>4</v>
      </c>
    </row>
    <row r="5243" spans="1:32" x14ac:dyDescent="0.25">
      <c r="A5243">
        <v>101919</v>
      </c>
      <c r="B5243" t="s">
        <v>10102</v>
      </c>
      <c r="C5243" t="s">
        <v>75</v>
      </c>
      <c r="D5243">
        <v>0</v>
      </c>
      <c r="F5243" t="s">
        <v>386</v>
      </c>
      <c r="G5243" t="s">
        <v>310</v>
      </c>
      <c r="H5243" t="s">
        <v>10103</v>
      </c>
      <c r="I5243" t="s">
        <v>10104</v>
      </c>
      <c r="J5243" t="s">
        <v>10105</v>
      </c>
      <c r="K5243" t="s">
        <v>10106</v>
      </c>
      <c r="L5243" t="s">
        <v>10107</v>
      </c>
      <c r="M5243" t="s">
        <v>83</v>
      </c>
      <c r="N5243" t="s">
        <v>5647</v>
      </c>
      <c r="O5243" t="s">
        <v>8297</v>
      </c>
      <c r="P5243" t="s">
        <v>8837</v>
      </c>
      <c r="Q5243" t="s">
        <v>3800</v>
      </c>
      <c r="R5243" t="s">
        <v>127</v>
      </c>
      <c r="S5243" t="s">
        <v>108</v>
      </c>
      <c r="T5243" t="s">
        <v>466</v>
      </c>
      <c r="U5243" t="s">
        <v>467</v>
      </c>
      <c r="V5243" t="s">
        <v>529</v>
      </c>
      <c r="W5243" t="s">
        <v>93</v>
      </c>
      <c r="X5243">
        <v>2</v>
      </c>
      <c r="Y5243">
        <v>4800</v>
      </c>
      <c r="Z5243">
        <v>0</v>
      </c>
      <c r="AA5243">
        <v>2000</v>
      </c>
      <c r="AB5243">
        <v>11404744</v>
      </c>
      <c r="AC5243" t="s">
        <v>47</v>
      </c>
      <c r="AD5243" t="str">
        <f>+VLOOKUP(T5243,items!$A$2:$D$1255,4,0)</f>
        <v>SOMBRALINA</v>
      </c>
      <c r="AE5243" t="str">
        <f>+VLOOKUP(T5243,Tabla1[],5,0)</f>
        <v>ELECTRICA</v>
      </c>
      <c r="AF5243">
        <f t="shared" si="81"/>
        <v>4</v>
      </c>
    </row>
    <row r="5244" spans="1:32" x14ac:dyDescent="0.25">
      <c r="A5244">
        <v>101919</v>
      </c>
      <c r="B5244" t="s">
        <v>10102</v>
      </c>
      <c r="C5244" t="s">
        <v>75</v>
      </c>
      <c r="D5244">
        <v>0</v>
      </c>
      <c r="F5244" t="s">
        <v>386</v>
      </c>
      <c r="G5244" t="s">
        <v>310</v>
      </c>
      <c r="H5244" t="s">
        <v>10103</v>
      </c>
      <c r="I5244" t="s">
        <v>10104</v>
      </c>
      <c r="J5244" t="s">
        <v>10105</v>
      </c>
      <c r="K5244" t="s">
        <v>10106</v>
      </c>
      <c r="L5244" t="s">
        <v>10107</v>
      </c>
      <c r="M5244" t="s">
        <v>83</v>
      </c>
      <c r="N5244" t="s">
        <v>5647</v>
      </c>
      <c r="O5244" t="s">
        <v>8297</v>
      </c>
      <c r="P5244" t="s">
        <v>8837</v>
      </c>
      <c r="Q5244" t="s">
        <v>3800</v>
      </c>
      <c r="R5244" t="s">
        <v>127</v>
      </c>
      <c r="S5244" t="s">
        <v>108</v>
      </c>
      <c r="T5244" t="s">
        <v>466</v>
      </c>
      <c r="U5244" t="s">
        <v>467</v>
      </c>
      <c r="V5244" t="s">
        <v>529</v>
      </c>
      <c r="W5244" t="s">
        <v>93</v>
      </c>
      <c r="X5244">
        <v>1</v>
      </c>
      <c r="Y5244">
        <v>4000</v>
      </c>
      <c r="Z5244">
        <v>0</v>
      </c>
      <c r="AA5244">
        <v>2000</v>
      </c>
      <c r="AB5244">
        <v>4875726</v>
      </c>
      <c r="AC5244" t="s">
        <v>47</v>
      </c>
      <c r="AD5244" t="str">
        <f>+VLOOKUP(T5244,items!$A$2:$D$1255,4,0)</f>
        <v>SOMBRALINA</v>
      </c>
      <c r="AE5244" t="str">
        <f>+VLOOKUP(T5244,Tabla1[],5,0)</f>
        <v>ELECTRICA</v>
      </c>
      <c r="AF5244">
        <f t="shared" si="81"/>
        <v>4</v>
      </c>
    </row>
    <row r="5245" spans="1:32" x14ac:dyDescent="0.25">
      <c r="A5245">
        <v>101919</v>
      </c>
      <c r="B5245" t="s">
        <v>10102</v>
      </c>
      <c r="C5245" t="s">
        <v>75</v>
      </c>
      <c r="D5245">
        <v>0</v>
      </c>
      <c r="F5245" t="s">
        <v>386</v>
      </c>
      <c r="G5245" t="s">
        <v>310</v>
      </c>
      <c r="H5245" t="s">
        <v>10103</v>
      </c>
      <c r="I5245" t="s">
        <v>10104</v>
      </c>
      <c r="J5245" t="s">
        <v>10105</v>
      </c>
      <c r="K5245" t="s">
        <v>10106</v>
      </c>
      <c r="L5245" t="s">
        <v>10107</v>
      </c>
      <c r="M5245" t="s">
        <v>83</v>
      </c>
      <c r="N5245" t="s">
        <v>5647</v>
      </c>
      <c r="O5245" t="s">
        <v>8297</v>
      </c>
      <c r="P5245" t="s">
        <v>8837</v>
      </c>
      <c r="Q5245" t="s">
        <v>3800</v>
      </c>
      <c r="R5245" t="s">
        <v>127</v>
      </c>
      <c r="S5245" t="s">
        <v>108</v>
      </c>
      <c r="T5245" t="s">
        <v>466</v>
      </c>
      <c r="U5245" t="s">
        <v>467</v>
      </c>
      <c r="V5245" t="s">
        <v>529</v>
      </c>
      <c r="W5245" t="s">
        <v>93</v>
      </c>
      <c r="X5245">
        <v>1</v>
      </c>
      <c r="Y5245">
        <v>5000</v>
      </c>
      <c r="Z5245">
        <v>0</v>
      </c>
      <c r="AA5245">
        <v>2000</v>
      </c>
      <c r="AB5245">
        <v>5702372</v>
      </c>
      <c r="AC5245" t="s">
        <v>47</v>
      </c>
      <c r="AD5245" t="str">
        <f>+VLOOKUP(T5245,items!$A$2:$D$1255,4,0)</f>
        <v>SOMBRALINA</v>
      </c>
      <c r="AE5245" t="str">
        <f>+VLOOKUP(T5245,Tabla1[],5,0)</f>
        <v>ELECTRICA</v>
      </c>
      <c r="AF5245">
        <f t="shared" si="81"/>
        <v>4</v>
      </c>
    </row>
    <row r="5246" spans="1:32" x14ac:dyDescent="0.25">
      <c r="A5246">
        <v>101919</v>
      </c>
      <c r="B5246" t="s">
        <v>10102</v>
      </c>
      <c r="C5246" t="s">
        <v>75</v>
      </c>
      <c r="D5246">
        <v>0</v>
      </c>
      <c r="F5246" t="s">
        <v>386</v>
      </c>
      <c r="G5246" t="s">
        <v>310</v>
      </c>
      <c r="H5246" t="s">
        <v>10103</v>
      </c>
      <c r="I5246" t="s">
        <v>10104</v>
      </c>
      <c r="J5246" t="s">
        <v>10105</v>
      </c>
      <c r="K5246" t="s">
        <v>10106</v>
      </c>
      <c r="L5246" t="s">
        <v>10107</v>
      </c>
      <c r="M5246" t="s">
        <v>83</v>
      </c>
      <c r="N5246" t="s">
        <v>5647</v>
      </c>
      <c r="O5246" t="s">
        <v>8297</v>
      </c>
      <c r="P5246" t="s">
        <v>8837</v>
      </c>
      <c r="Q5246" t="s">
        <v>3800</v>
      </c>
      <c r="R5246" t="s">
        <v>127</v>
      </c>
      <c r="S5246" t="s">
        <v>108</v>
      </c>
      <c r="T5246" t="s">
        <v>466</v>
      </c>
      <c r="U5246" t="s">
        <v>467</v>
      </c>
      <c r="V5246" t="s">
        <v>529</v>
      </c>
      <c r="W5246" t="s">
        <v>93</v>
      </c>
      <c r="X5246">
        <v>1</v>
      </c>
      <c r="Y5246">
        <v>7000</v>
      </c>
      <c r="Z5246">
        <v>0</v>
      </c>
      <c r="AA5246">
        <v>2000</v>
      </c>
      <c r="AB5246">
        <v>8242120</v>
      </c>
      <c r="AC5246" t="s">
        <v>47</v>
      </c>
      <c r="AD5246" t="str">
        <f>+VLOOKUP(T5246,items!$A$2:$D$1255,4,0)</f>
        <v>SOMBRALINA</v>
      </c>
      <c r="AE5246" t="str">
        <f>+VLOOKUP(T5246,Tabla1[],5,0)</f>
        <v>ELECTRICA</v>
      </c>
      <c r="AF5246">
        <f t="shared" si="81"/>
        <v>4</v>
      </c>
    </row>
    <row r="5247" spans="1:32" x14ac:dyDescent="0.25">
      <c r="A5247">
        <v>101919</v>
      </c>
      <c r="B5247" t="s">
        <v>10102</v>
      </c>
      <c r="C5247" t="s">
        <v>75</v>
      </c>
      <c r="D5247">
        <v>0</v>
      </c>
      <c r="F5247" t="s">
        <v>386</v>
      </c>
      <c r="G5247" t="s">
        <v>310</v>
      </c>
      <c r="H5247" t="s">
        <v>10103</v>
      </c>
      <c r="I5247" t="s">
        <v>10104</v>
      </c>
      <c r="J5247" t="s">
        <v>10105</v>
      </c>
      <c r="K5247" t="s">
        <v>10106</v>
      </c>
      <c r="L5247" t="s">
        <v>10107</v>
      </c>
      <c r="M5247" t="s">
        <v>83</v>
      </c>
      <c r="N5247" t="s">
        <v>5647</v>
      </c>
      <c r="O5247" t="s">
        <v>8297</v>
      </c>
      <c r="P5247" t="s">
        <v>8837</v>
      </c>
      <c r="Q5247" t="s">
        <v>3800</v>
      </c>
      <c r="R5247" t="s">
        <v>127</v>
      </c>
      <c r="S5247" t="s">
        <v>108</v>
      </c>
      <c r="T5247" t="s">
        <v>392</v>
      </c>
      <c r="U5247" t="s">
        <v>393</v>
      </c>
      <c r="X5247">
        <v>1</v>
      </c>
      <c r="Y5247">
        <v>0</v>
      </c>
      <c r="Z5247">
        <v>0</v>
      </c>
      <c r="AA5247">
        <v>0</v>
      </c>
      <c r="AB5247">
        <v>176000</v>
      </c>
      <c r="AC5247" t="s">
        <v>47</v>
      </c>
      <c r="AD5247" t="e">
        <f>+VLOOKUP(T5247,items!$A$2:$D$1255,4,0)</f>
        <v>#N/A</v>
      </c>
      <c r="AE5247" t="e">
        <f>+VLOOKUP(T5247,Tabla1[],5,0)</f>
        <v>#N/A</v>
      </c>
      <c r="AF5247">
        <f t="shared" si="81"/>
        <v>4</v>
      </c>
    </row>
    <row r="5248" spans="1:32" x14ac:dyDescent="0.25">
      <c r="A5248">
        <v>101930</v>
      </c>
      <c r="B5248" t="s">
        <v>9137</v>
      </c>
      <c r="C5248" t="s">
        <v>33</v>
      </c>
      <c r="D5248">
        <v>0</v>
      </c>
      <c r="F5248" t="s">
        <v>4321</v>
      </c>
      <c r="G5248" t="s">
        <v>310</v>
      </c>
      <c r="H5248" t="s">
        <v>10108</v>
      </c>
      <c r="I5248" t="s">
        <v>37</v>
      </c>
      <c r="J5248" t="s">
        <v>10109</v>
      </c>
      <c r="K5248" t="s">
        <v>10110</v>
      </c>
      <c r="L5248" t="s">
        <v>10111</v>
      </c>
      <c r="M5248" t="s">
        <v>98</v>
      </c>
      <c r="N5248" t="s">
        <v>98</v>
      </c>
      <c r="O5248" t="s">
        <v>5649</v>
      </c>
      <c r="P5248" t="s">
        <v>5947</v>
      </c>
      <c r="Q5248" t="s">
        <v>761</v>
      </c>
      <c r="R5248" t="s">
        <v>63</v>
      </c>
      <c r="S5248" t="s">
        <v>108</v>
      </c>
      <c r="T5248" t="s">
        <v>1865</v>
      </c>
      <c r="U5248" t="s">
        <v>1866</v>
      </c>
      <c r="V5248" t="s">
        <v>1802</v>
      </c>
      <c r="X5248">
        <v>1</v>
      </c>
      <c r="Y5248">
        <v>0</v>
      </c>
      <c r="Z5248">
        <v>0</v>
      </c>
      <c r="AA5248">
        <v>0</v>
      </c>
      <c r="AB5248">
        <v>707391</v>
      </c>
      <c r="AC5248" t="s">
        <v>47</v>
      </c>
      <c r="AD5248" t="str">
        <f>+VLOOKUP(T5248,items!$A$2:$D$1255,4,0)</f>
        <v>MUEBLES</v>
      </c>
      <c r="AE5248">
        <f>+VLOOKUP(T5248,Tabla1[],5,0)</f>
        <v>0</v>
      </c>
      <c r="AF5248">
        <f t="shared" si="81"/>
        <v>3</v>
      </c>
    </row>
    <row r="5249" spans="1:32" x14ac:dyDescent="0.25">
      <c r="A5249">
        <v>101930</v>
      </c>
      <c r="B5249" t="s">
        <v>9137</v>
      </c>
      <c r="C5249" t="s">
        <v>33</v>
      </c>
      <c r="D5249">
        <v>0</v>
      </c>
      <c r="F5249" t="s">
        <v>4321</v>
      </c>
      <c r="G5249" t="s">
        <v>310</v>
      </c>
      <c r="H5249" t="s">
        <v>10108</v>
      </c>
      <c r="I5249" t="s">
        <v>37</v>
      </c>
      <c r="J5249" t="s">
        <v>10109</v>
      </c>
      <c r="K5249" t="s">
        <v>10110</v>
      </c>
      <c r="L5249" t="s">
        <v>10111</v>
      </c>
      <c r="M5249" t="s">
        <v>98</v>
      </c>
      <c r="N5249" t="s">
        <v>98</v>
      </c>
      <c r="O5249" t="s">
        <v>5649</v>
      </c>
      <c r="P5249" t="s">
        <v>5947</v>
      </c>
      <c r="Q5249" t="s">
        <v>761</v>
      </c>
      <c r="R5249" t="s">
        <v>63</v>
      </c>
      <c r="S5249" t="s">
        <v>108</v>
      </c>
      <c r="T5249" t="s">
        <v>314</v>
      </c>
      <c r="U5249" t="s">
        <v>315</v>
      </c>
      <c r="X5249">
        <v>1</v>
      </c>
      <c r="Y5249">
        <v>0</v>
      </c>
      <c r="Z5249">
        <v>0</v>
      </c>
      <c r="AA5249">
        <v>0</v>
      </c>
      <c r="AB5249">
        <v>100000</v>
      </c>
      <c r="AC5249" t="s">
        <v>47</v>
      </c>
      <c r="AD5249">
        <f>+VLOOKUP(T5249,items!$A$2:$D$1255,4,0)</f>
        <v>0</v>
      </c>
      <c r="AE5249">
        <f>+VLOOKUP(T5249,Tabla1[],5,0)</f>
        <v>0</v>
      </c>
      <c r="AF5249">
        <f t="shared" si="81"/>
        <v>3</v>
      </c>
    </row>
    <row r="5250" spans="1:32" x14ac:dyDescent="0.25">
      <c r="A5250">
        <v>101934</v>
      </c>
      <c r="B5250" t="s">
        <v>10112</v>
      </c>
      <c r="C5250" t="s">
        <v>75</v>
      </c>
      <c r="D5250">
        <v>0</v>
      </c>
      <c r="F5250" t="s">
        <v>310</v>
      </c>
      <c r="G5250" t="s">
        <v>269</v>
      </c>
      <c r="H5250" t="s">
        <v>10113</v>
      </c>
      <c r="I5250" t="s">
        <v>37</v>
      </c>
      <c r="J5250" t="s">
        <v>10114</v>
      </c>
      <c r="K5250" t="s">
        <v>10115</v>
      </c>
      <c r="L5250" t="s">
        <v>37</v>
      </c>
      <c r="M5250" t="s">
        <v>83</v>
      </c>
      <c r="N5250" t="s">
        <v>83</v>
      </c>
      <c r="O5250" t="s">
        <v>8689</v>
      </c>
      <c r="P5250" t="s">
        <v>5511</v>
      </c>
      <c r="Q5250" t="s">
        <v>5511</v>
      </c>
      <c r="R5250" t="s">
        <v>127</v>
      </c>
      <c r="S5250" t="s">
        <v>44</v>
      </c>
      <c r="T5250" t="s">
        <v>9521</v>
      </c>
      <c r="U5250" t="s">
        <v>9522</v>
      </c>
      <c r="X5250">
        <v>1</v>
      </c>
      <c r="Y5250">
        <v>0</v>
      </c>
      <c r="Z5250">
        <v>0</v>
      </c>
      <c r="AA5250">
        <v>0</v>
      </c>
      <c r="AB5250">
        <v>100000</v>
      </c>
      <c r="AC5250" t="s">
        <v>47</v>
      </c>
      <c r="AD5250" t="e">
        <f>+VLOOKUP(T5250,items!$A$2:$D$1255,4,0)</f>
        <v>#N/A</v>
      </c>
      <c r="AE5250" t="e">
        <f>+VLOOKUP(T5250,Tabla1[],5,0)</f>
        <v>#N/A</v>
      </c>
      <c r="AF5250">
        <f t="shared" ref="AF5250:AF5313" si="82">+MONTH(O5250)</f>
        <v>3</v>
      </c>
    </row>
    <row r="5251" spans="1:32" x14ac:dyDescent="0.25">
      <c r="A5251">
        <v>101936</v>
      </c>
      <c r="B5251" t="s">
        <v>9137</v>
      </c>
      <c r="C5251" t="s">
        <v>33</v>
      </c>
      <c r="D5251">
        <v>0</v>
      </c>
      <c r="F5251" t="s">
        <v>4321</v>
      </c>
      <c r="G5251" t="s">
        <v>310</v>
      </c>
      <c r="H5251" t="s">
        <v>10116</v>
      </c>
      <c r="I5251" t="s">
        <v>37</v>
      </c>
      <c r="J5251" t="s">
        <v>10117</v>
      </c>
      <c r="K5251" t="s">
        <v>10118</v>
      </c>
      <c r="L5251" t="s">
        <v>10119</v>
      </c>
      <c r="M5251" t="s">
        <v>98</v>
      </c>
      <c r="N5251" t="s">
        <v>98</v>
      </c>
      <c r="O5251" t="s">
        <v>5649</v>
      </c>
      <c r="P5251" t="s">
        <v>5947</v>
      </c>
      <c r="Q5251" t="s">
        <v>761</v>
      </c>
      <c r="R5251" t="s">
        <v>63</v>
      </c>
      <c r="S5251" t="s">
        <v>108</v>
      </c>
      <c r="T5251" t="s">
        <v>1356</v>
      </c>
      <c r="U5251" t="s">
        <v>1357</v>
      </c>
      <c r="V5251" t="s">
        <v>1552</v>
      </c>
      <c r="X5251">
        <v>1</v>
      </c>
      <c r="Y5251">
        <v>0</v>
      </c>
      <c r="Z5251">
        <v>0</v>
      </c>
      <c r="AA5251">
        <v>0</v>
      </c>
      <c r="AB5251">
        <v>231093</v>
      </c>
      <c r="AC5251" t="s">
        <v>47</v>
      </c>
      <c r="AD5251" t="str">
        <f>+VLOOKUP(T5251,items!$A$2:$D$1255,4,0)</f>
        <v>COJIN</v>
      </c>
      <c r="AE5251">
        <f>+VLOOKUP(T5251,Tabla1[],5,0)</f>
        <v>0</v>
      </c>
      <c r="AF5251">
        <f t="shared" si="82"/>
        <v>3</v>
      </c>
    </row>
    <row r="5252" spans="1:32" x14ac:dyDescent="0.25">
      <c r="A5252">
        <v>101936</v>
      </c>
      <c r="B5252" t="s">
        <v>9137</v>
      </c>
      <c r="C5252" t="s">
        <v>33</v>
      </c>
      <c r="D5252">
        <v>0</v>
      </c>
      <c r="F5252" t="s">
        <v>4321</v>
      </c>
      <c r="G5252" t="s">
        <v>310</v>
      </c>
      <c r="H5252" t="s">
        <v>10116</v>
      </c>
      <c r="I5252" t="s">
        <v>37</v>
      </c>
      <c r="J5252" t="s">
        <v>10117</v>
      </c>
      <c r="K5252" t="s">
        <v>10118</v>
      </c>
      <c r="L5252" t="s">
        <v>10119</v>
      </c>
      <c r="M5252" t="s">
        <v>98</v>
      </c>
      <c r="N5252" t="s">
        <v>98</v>
      </c>
      <c r="O5252" t="s">
        <v>5649</v>
      </c>
      <c r="P5252" t="s">
        <v>5947</v>
      </c>
      <c r="Q5252" t="s">
        <v>761</v>
      </c>
      <c r="R5252" t="s">
        <v>63</v>
      </c>
      <c r="S5252" t="s">
        <v>108</v>
      </c>
      <c r="T5252" t="s">
        <v>1356</v>
      </c>
      <c r="U5252" t="s">
        <v>1357</v>
      </c>
      <c r="V5252" t="s">
        <v>1147</v>
      </c>
      <c r="X5252">
        <v>1</v>
      </c>
      <c r="Y5252">
        <v>0</v>
      </c>
      <c r="Z5252">
        <v>0</v>
      </c>
      <c r="AA5252">
        <v>0</v>
      </c>
      <c r="AB5252">
        <v>231093</v>
      </c>
      <c r="AC5252" t="s">
        <v>47</v>
      </c>
      <c r="AD5252" t="str">
        <f>+VLOOKUP(T5252,items!$A$2:$D$1255,4,0)</f>
        <v>COJIN</v>
      </c>
      <c r="AE5252">
        <f>+VLOOKUP(T5252,Tabla1[],5,0)</f>
        <v>0</v>
      </c>
      <c r="AF5252">
        <f t="shared" si="82"/>
        <v>3</v>
      </c>
    </row>
    <row r="5253" spans="1:32" x14ac:dyDescent="0.25">
      <c r="A5253">
        <v>101943</v>
      </c>
      <c r="B5253" t="s">
        <v>10120</v>
      </c>
      <c r="C5253" t="s">
        <v>75</v>
      </c>
      <c r="D5253">
        <v>0</v>
      </c>
      <c r="F5253" t="s">
        <v>310</v>
      </c>
      <c r="G5253" t="s">
        <v>9396</v>
      </c>
      <c r="H5253" t="s">
        <v>10121</v>
      </c>
      <c r="I5253" t="s">
        <v>37</v>
      </c>
      <c r="J5253" t="s">
        <v>10122</v>
      </c>
      <c r="K5253" t="s">
        <v>10123</v>
      </c>
      <c r="L5253" t="s">
        <v>10124</v>
      </c>
      <c r="M5253" t="s">
        <v>8745</v>
      </c>
      <c r="N5253" t="s">
        <v>8745</v>
      </c>
      <c r="O5253" t="s">
        <v>10125</v>
      </c>
      <c r="P5253" t="s">
        <v>10126</v>
      </c>
      <c r="Q5253" t="s">
        <v>10127</v>
      </c>
      <c r="R5253" t="s">
        <v>127</v>
      </c>
      <c r="S5253" t="s">
        <v>44</v>
      </c>
      <c r="T5253" t="s">
        <v>429</v>
      </c>
      <c r="U5253" t="s">
        <v>430</v>
      </c>
      <c r="X5253">
        <v>3</v>
      </c>
      <c r="Y5253">
        <v>0</v>
      </c>
      <c r="Z5253">
        <v>0</v>
      </c>
      <c r="AA5253">
        <v>0</v>
      </c>
      <c r="AB5253">
        <v>690000</v>
      </c>
      <c r="AC5253" t="s">
        <v>47</v>
      </c>
      <c r="AD5253">
        <f>+VLOOKUP(T5253,items!$A$2:$D$1255,4,0)</f>
        <v>0</v>
      </c>
      <c r="AE5253">
        <f>+VLOOKUP(T5253,Tabla1[],5,0)</f>
        <v>0</v>
      </c>
      <c r="AF5253">
        <f t="shared" si="82"/>
        <v>7</v>
      </c>
    </row>
    <row r="5254" spans="1:32" x14ac:dyDescent="0.25">
      <c r="A5254">
        <v>101943</v>
      </c>
      <c r="B5254" t="s">
        <v>10120</v>
      </c>
      <c r="C5254" t="s">
        <v>75</v>
      </c>
      <c r="D5254">
        <v>0</v>
      </c>
      <c r="F5254" t="s">
        <v>310</v>
      </c>
      <c r="G5254" t="s">
        <v>9396</v>
      </c>
      <c r="H5254" t="s">
        <v>10121</v>
      </c>
      <c r="I5254" t="s">
        <v>37</v>
      </c>
      <c r="J5254" t="s">
        <v>10122</v>
      </c>
      <c r="K5254" t="s">
        <v>10123</v>
      </c>
      <c r="L5254" t="s">
        <v>10124</v>
      </c>
      <c r="M5254" t="s">
        <v>8745</v>
      </c>
      <c r="N5254" t="s">
        <v>8745</v>
      </c>
      <c r="O5254" t="s">
        <v>10125</v>
      </c>
      <c r="P5254" t="s">
        <v>10126</v>
      </c>
      <c r="Q5254" t="s">
        <v>10127</v>
      </c>
      <c r="R5254" t="s">
        <v>127</v>
      </c>
      <c r="S5254" t="s">
        <v>44</v>
      </c>
      <c r="T5254" t="s">
        <v>717</v>
      </c>
      <c r="U5254" t="s">
        <v>718</v>
      </c>
      <c r="X5254">
        <v>3</v>
      </c>
      <c r="Y5254">
        <v>0</v>
      </c>
      <c r="Z5254">
        <v>0</v>
      </c>
      <c r="AA5254">
        <v>0</v>
      </c>
      <c r="AB5254">
        <v>300000</v>
      </c>
      <c r="AC5254" t="s">
        <v>47</v>
      </c>
      <c r="AD5254">
        <f>+VLOOKUP(T5254,items!$A$2:$D$1255,4,0)</f>
        <v>0</v>
      </c>
      <c r="AE5254">
        <f>+VLOOKUP(T5254,Tabla1[],5,0)</f>
        <v>0</v>
      </c>
      <c r="AF5254">
        <f t="shared" si="82"/>
        <v>7</v>
      </c>
    </row>
    <row r="5255" spans="1:32" x14ac:dyDescent="0.25">
      <c r="A5255">
        <v>101943</v>
      </c>
      <c r="B5255" t="s">
        <v>10120</v>
      </c>
      <c r="C5255" t="s">
        <v>75</v>
      </c>
      <c r="D5255">
        <v>0</v>
      </c>
      <c r="F5255" t="s">
        <v>310</v>
      </c>
      <c r="G5255" t="s">
        <v>9396</v>
      </c>
      <c r="H5255" t="s">
        <v>10121</v>
      </c>
      <c r="I5255" t="s">
        <v>37</v>
      </c>
      <c r="J5255" t="s">
        <v>10122</v>
      </c>
      <c r="K5255" t="s">
        <v>10123</v>
      </c>
      <c r="L5255" t="s">
        <v>10124</v>
      </c>
      <c r="M5255" t="s">
        <v>8745</v>
      </c>
      <c r="N5255" t="s">
        <v>8745</v>
      </c>
      <c r="O5255" t="s">
        <v>10125</v>
      </c>
      <c r="P5255" t="s">
        <v>10126</v>
      </c>
      <c r="Q5255" t="s">
        <v>10127</v>
      </c>
      <c r="R5255" t="s">
        <v>127</v>
      </c>
      <c r="S5255" t="s">
        <v>44</v>
      </c>
      <c r="T5255" t="s">
        <v>5950</v>
      </c>
      <c r="U5255" t="s">
        <v>5951</v>
      </c>
      <c r="X5255">
        <v>3</v>
      </c>
      <c r="Y5255">
        <v>13330</v>
      </c>
      <c r="Z5255">
        <v>0</v>
      </c>
      <c r="AA5255">
        <v>6940</v>
      </c>
      <c r="AB5255">
        <v>8550000</v>
      </c>
      <c r="AC5255" t="s">
        <v>47</v>
      </c>
      <c r="AD5255">
        <f>+VLOOKUP(T5255,items!$A$2:$D$1255,4,0)</f>
        <v>0</v>
      </c>
      <c r="AE5255">
        <f>+VLOOKUP(T5255,Tabla1[],5,0)</f>
        <v>0</v>
      </c>
      <c r="AF5255">
        <f t="shared" si="82"/>
        <v>7</v>
      </c>
    </row>
    <row r="5256" spans="1:32" x14ac:dyDescent="0.25">
      <c r="A5256">
        <v>101943</v>
      </c>
      <c r="B5256" t="s">
        <v>10120</v>
      </c>
      <c r="C5256" t="s">
        <v>75</v>
      </c>
      <c r="D5256">
        <v>0</v>
      </c>
      <c r="F5256" t="s">
        <v>310</v>
      </c>
      <c r="G5256" t="s">
        <v>9396</v>
      </c>
      <c r="H5256" t="s">
        <v>10121</v>
      </c>
      <c r="I5256" t="s">
        <v>37</v>
      </c>
      <c r="J5256" t="s">
        <v>10122</v>
      </c>
      <c r="K5256" t="s">
        <v>10123</v>
      </c>
      <c r="L5256" t="s">
        <v>10124</v>
      </c>
      <c r="M5256" t="s">
        <v>8745</v>
      </c>
      <c r="N5256" t="s">
        <v>8745</v>
      </c>
      <c r="O5256" t="s">
        <v>10125</v>
      </c>
      <c r="P5256" t="s">
        <v>10126</v>
      </c>
      <c r="Q5256" t="s">
        <v>10127</v>
      </c>
      <c r="R5256" t="s">
        <v>127</v>
      </c>
      <c r="S5256" t="s">
        <v>44</v>
      </c>
      <c r="T5256" t="s">
        <v>94</v>
      </c>
      <c r="U5256" t="s">
        <v>95</v>
      </c>
      <c r="X5256">
        <v>1</v>
      </c>
      <c r="Y5256">
        <v>0</v>
      </c>
      <c r="Z5256">
        <v>0</v>
      </c>
      <c r="AA5256">
        <v>0</v>
      </c>
      <c r="AB5256">
        <v>2000000</v>
      </c>
      <c r="AC5256" t="s">
        <v>47</v>
      </c>
      <c r="AD5256" t="e">
        <f>+VLOOKUP(T5256,items!$A$2:$D$1255,4,0)</f>
        <v>#N/A</v>
      </c>
      <c r="AE5256" t="e">
        <f>+VLOOKUP(T5256,Tabla1[],5,0)</f>
        <v>#N/A</v>
      </c>
      <c r="AF5256">
        <f t="shared" si="82"/>
        <v>7</v>
      </c>
    </row>
    <row r="5257" spans="1:32" x14ac:dyDescent="0.25">
      <c r="A5257">
        <v>101943</v>
      </c>
      <c r="B5257" t="s">
        <v>10120</v>
      </c>
      <c r="C5257" t="s">
        <v>75</v>
      </c>
      <c r="D5257">
        <v>0</v>
      </c>
      <c r="F5257" t="s">
        <v>310</v>
      </c>
      <c r="G5257" t="s">
        <v>9396</v>
      </c>
      <c r="H5257" t="s">
        <v>10121</v>
      </c>
      <c r="I5257" t="s">
        <v>37</v>
      </c>
      <c r="J5257" t="s">
        <v>10122</v>
      </c>
      <c r="K5257" t="s">
        <v>10123</v>
      </c>
      <c r="L5257" t="s">
        <v>10124</v>
      </c>
      <c r="M5257" t="s">
        <v>8745</v>
      </c>
      <c r="N5257" t="s">
        <v>8745</v>
      </c>
      <c r="O5257" t="s">
        <v>10125</v>
      </c>
      <c r="P5257" t="s">
        <v>10126</v>
      </c>
      <c r="Q5257" t="s">
        <v>10127</v>
      </c>
      <c r="R5257" t="s">
        <v>127</v>
      </c>
      <c r="S5257" t="s">
        <v>44</v>
      </c>
      <c r="T5257" t="s">
        <v>331</v>
      </c>
      <c r="U5257" t="s">
        <v>332</v>
      </c>
      <c r="X5257">
        <v>1</v>
      </c>
      <c r="Y5257">
        <v>0</v>
      </c>
      <c r="Z5257">
        <v>0</v>
      </c>
      <c r="AA5257">
        <v>0</v>
      </c>
      <c r="AB5257">
        <v>1500000</v>
      </c>
      <c r="AC5257" t="s">
        <v>47</v>
      </c>
      <c r="AD5257" t="e">
        <f>+VLOOKUP(T5257,items!$A$2:$D$1255,4,0)</f>
        <v>#N/A</v>
      </c>
      <c r="AE5257" t="e">
        <f>+VLOOKUP(T5257,Tabla1[],5,0)</f>
        <v>#N/A</v>
      </c>
      <c r="AF5257">
        <f t="shared" si="82"/>
        <v>7</v>
      </c>
    </row>
    <row r="5258" spans="1:32" x14ac:dyDescent="0.25">
      <c r="A5258">
        <v>101943</v>
      </c>
      <c r="B5258" t="s">
        <v>10120</v>
      </c>
      <c r="C5258" t="s">
        <v>75</v>
      </c>
      <c r="D5258">
        <v>0</v>
      </c>
      <c r="F5258" t="s">
        <v>310</v>
      </c>
      <c r="G5258" t="s">
        <v>9396</v>
      </c>
      <c r="H5258" t="s">
        <v>10121</v>
      </c>
      <c r="I5258" t="s">
        <v>37</v>
      </c>
      <c r="J5258" t="s">
        <v>10122</v>
      </c>
      <c r="K5258" t="s">
        <v>10123</v>
      </c>
      <c r="L5258" t="s">
        <v>10124</v>
      </c>
      <c r="M5258" t="s">
        <v>8745</v>
      </c>
      <c r="N5258" t="s">
        <v>8745</v>
      </c>
      <c r="O5258" t="s">
        <v>10125</v>
      </c>
      <c r="P5258" t="s">
        <v>10126</v>
      </c>
      <c r="Q5258" t="s">
        <v>10127</v>
      </c>
      <c r="R5258" t="s">
        <v>127</v>
      </c>
      <c r="S5258" t="s">
        <v>44</v>
      </c>
      <c r="T5258" t="s">
        <v>7511</v>
      </c>
      <c r="U5258" t="s">
        <v>7512</v>
      </c>
      <c r="X5258">
        <v>1</v>
      </c>
      <c r="Y5258">
        <v>0</v>
      </c>
      <c r="Z5258">
        <v>0</v>
      </c>
      <c r="AA5258">
        <v>0</v>
      </c>
      <c r="AB5258">
        <v>700000</v>
      </c>
      <c r="AC5258" t="s">
        <v>47</v>
      </c>
      <c r="AD5258" t="e">
        <f>+VLOOKUP(T5258,items!$A$2:$D$1255,4,0)</f>
        <v>#N/A</v>
      </c>
      <c r="AE5258" t="e">
        <f>+VLOOKUP(T5258,Tabla1[],5,0)</f>
        <v>#N/A</v>
      </c>
      <c r="AF5258">
        <f t="shared" si="82"/>
        <v>7</v>
      </c>
    </row>
    <row r="5259" spans="1:32" x14ac:dyDescent="0.25">
      <c r="A5259">
        <v>101943</v>
      </c>
      <c r="B5259" t="s">
        <v>10120</v>
      </c>
      <c r="C5259" t="s">
        <v>75</v>
      </c>
      <c r="D5259">
        <v>0</v>
      </c>
      <c r="F5259" t="s">
        <v>310</v>
      </c>
      <c r="G5259" t="s">
        <v>9396</v>
      </c>
      <c r="H5259" t="s">
        <v>10121</v>
      </c>
      <c r="I5259" t="s">
        <v>37</v>
      </c>
      <c r="J5259" t="s">
        <v>10122</v>
      </c>
      <c r="K5259" t="s">
        <v>10123</v>
      </c>
      <c r="L5259" t="s">
        <v>10124</v>
      </c>
      <c r="M5259" t="s">
        <v>8745</v>
      </c>
      <c r="N5259" t="s">
        <v>8745</v>
      </c>
      <c r="O5259" t="s">
        <v>10125</v>
      </c>
      <c r="P5259" t="s">
        <v>10126</v>
      </c>
      <c r="Q5259" t="s">
        <v>10127</v>
      </c>
      <c r="R5259" t="s">
        <v>127</v>
      </c>
      <c r="S5259" t="s">
        <v>44</v>
      </c>
      <c r="T5259" t="s">
        <v>390</v>
      </c>
      <c r="U5259" t="s">
        <v>5952</v>
      </c>
      <c r="X5259">
        <v>3</v>
      </c>
      <c r="Y5259">
        <v>13330</v>
      </c>
      <c r="Z5259">
        <v>0</v>
      </c>
      <c r="AA5259">
        <v>6940</v>
      </c>
      <c r="AB5259">
        <v>9296250</v>
      </c>
      <c r="AC5259" t="s">
        <v>47</v>
      </c>
      <c r="AD5259" t="e">
        <f>+VLOOKUP(T5259,items!$A$2:$D$1255,4,0)</f>
        <v>#N/A</v>
      </c>
      <c r="AE5259" t="e">
        <f>+VLOOKUP(T5259,Tabla1[],5,0)</f>
        <v>#N/A</v>
      </c>
      <c r="AF5259">
        <f t="shared" si="82"/>
        <v>7</v>
      </c>
    </row>
    <row r="5260" spans="1:32" x14ac:dyDescent="0.25">
      <c r="A5260">
        <v>101964</v>
      </c>
      <c r="B5260" t="s">
        <v>9317</v>
      </c>
      <c r="C5260" t="s">
        <v>1065</v>
      </c>
      <c r="D5260">
        <v>0</v>
      </c>
      <c r="F5260" t="s">
        <v>7138</v>
      </c>
      <c r="G5260" t="s">
        <v>7138</v>
      </c>
      <c r="H5260" t="s">
        <v>10128</v>
      </c>
      <c r="I5260" t="s">
        <v>37</v>
      </c>
      <c r="J5260" t="s">
        <v>37</v>
      </c>
      <c r="K5260" t="s">
        <v>10129</v>
      </c>
      <c r="L5260" t="s">
        <v>37</v>
      </c>
      <c r="M5260" t="s">
        <v>98</v>
      </c>
      <c r="N5260" t="s">
        <v>98</v>
      </c>
      <c r="O5260" t="s">
        <v>83</v>
      </c>
      <c r="P5260" t="s">
        <v>7466</v>
      </c>
      <c r="Q5260" t="s">
        <v>5511</v>
      </c>
      <c r="R5260" t="s">
        <v>127</v>
      </c>
      <c r="S5260" t="s">
        <v>44</v>
      </c>
      <c r="T5260" t="s">
        <v>1232</v>
      </c>
      <c r="U5260" t="s">
        <v>1233</v>
      </c>
      <c r="X5260">
        <v>1</v>
      </c>
      <c r="Y5260">
        <v>0</v>
      </c>
      <c r="Z5260">
        <v>0</v>
      </c>
      <c r="AA5260">
        <v>0</v>
      </c>
      <c r="AB5260">
        <v>200000</v>
      </c>
      <c r="AC5260" t="s">
        <v>47</v>
      </c>
      <c r="AD5260">
        <f>+VLOOKUP(T5260,items!$A$2:$D$1255,4,0)</f>
        <v>0</v>
      </c>
      <c r="AE5260">
        <f>+VLOOKUP(T5260,Tabla1[],5,0)</f>
        <v>0</v>
      </c>
      <c r="AF5260">
        <f t="shared" si="82"/>
        <v>3</v>
      </c>
    </row>
    <row r="5261" spans="1:32" x14ac:dyDescent="0.25">
      <c r="A5261">
        <v>101965</v>
      </c>
      <c r="B5261" t="s">
        <v>10130</v>
      </c>
      <c r="C5261" t="s">
        <v>33</v>
      </c>
      <c r="D5261">
        <v>0</v>
      </c>
      <c r="F5261" t="s">
        <v>269</v>
      </c>
      <c r="G5261" t="s">
        <v>5642</v>
      </c>
      <c r="H5261" t="s">
        <v>10131</v>
      </c>
      <c r="I5261" t="s">
        <v>37</v>
      </c>
      <c r="J5261" t="s">
        <v>10132</v>
      </c>
      <c r="K5261" t="s">
        <v>10133</v>
      </c>
      <c r="L5261" t="s">
        <v>10134</v>
      </c>
      <c r="M5261" t="s">
        <v>5647</v>
      </c>
      <c r="N5261" t="s">
        <v>5647</v>
      </c>
      <c r="O5261" t="s">
        <v>106</v>
      </c>
      <c r="P5261" t="s">
        <v>7782</v>
      </c>
      <c r="Q5261" t="s">
        <v>3549</v>
      </c>
      <c r="R5261" t="s">
        <v>127</v>
      </c>
      <c r="S5261" t="s">
        <v>128</v>
      </c>
      <c r="T5261" t="s">
        <v>2897</v>
      </c>
      <c r="U5261" t="s">
        <v>2898</v>
      </c>
      <c r="V5261" t="s">
        <v>1182</v>
      </c>
      <c r="X5261">
        <v>1</v>
      </c>
      <c r="Y5261">
        <v>0</v>
      </c>
      <c r="Z5261">
        <v>0</v>
      </c>
      <c r="AA5261">
        <v>0</v>
      </c>
      <c r="AB5261">
        <v>1495424</v>
      </c>
      <c r="AC5261" t="s">
        <v>47</v>
      </c>
      <c r="AD5261">
        <f>+VLOOKUP(T5261,items!$A$2:$D$1255,4,0)</f>
        <v>0</v>
      </c>
      <c r="AE5261">
        <f>+VLOOKUP(T5261,Tabla1[],5,0)</f>
        <v>0</v>
      </c>
      <c r="AF5261">
        <f t="shared" si="82"/>
        <v>4</v>
      </c>
    </row>
    <row r="5262" spans="1:32" x14ac:dyDescent="0.25">
      <c r="A5262">
        <v>101965</v>
      </c>
      <c r="B5262" t="s">
        <v>10130</v>
      </c>
      <c r="C5262" t="s">
        <v>33</v>
      </c>
      <c r="D5262">
        <v>0</v>
      </c>
      <c r="F5262" t="s">
        <v>269</v>
      </c>
      <c r="G5262" t="s">
        <v>5642</v>
      </c>
      <c r="H5262" t="s">
        <v>10131</v>
      </c>
      <c r="I5262" t="s">
        <v>37</v>
      </c>
      <c r="J5262" t="s">
        <v>10132</v>
      </c>
      <c r="K5262" t="s">
        <v>10133</v>
      </c>
      <c r="L5262" t="s">
        <v>10134</v>
      </c>
      <c r="M5262" t="s">
        <v>5647</v>
      </c>
      <c r="N5262" t="s">
        <v>5647</v>
      </c>
      <c r="O5262" t="s">
        <v>106</v>
      </c>
      <c r="P5262" t="s">
        <v>7782</v>
      </c>
      <c r="Q5262" t="s">
        <v>3549</v>
      </c>
      <c r="R5262" t="s">
        <v>127</v>
      </c>
      <c r="S5262" t="s">
        <v>128</v>
      </c>
      <c r="T5262" t="s">
        <v>2897</v>
      </c>
      <c r="U5262" t="s">
        <v>2898</v>
      </c>
      <c r="V5262" t="s">
        <v>8108</v>
      </c>
      <c r="X5262">
        <v>1</v>
      </c>
      <c r="Y5262">
        <v>0</v>
      </c>
      <c r="Z5262">
        <v>0</v>
      </c>
      <c r="AA5262">
        <v>0</v>
      </c>
      <c r="AB5262">
        <v>1495424</v>
      </c>
      <c r="AC5262" t="s">
        <v>47</v>
      </c>
      <c r="AD5262">
        <f>+VLOOKUP(T5262,items!$A$2:$D$1255,4,0)</f>
        <v>0</v>
      </c>
      <c r="AE5262">
        <f>+VLOOKUP(T5262,Tabla1[],5,0)</f>
        <v>0</v>
      </c>
      <c r="AF5262">
        <f t="shared" si="82"/>
        <v>4</v>
      </c>
    </row>
    <row r="5263" spans="1:32" x14ac:dyDescent="0.25">
      <c r="A5263">
        <v>101965</v>
      </c>
      <c r="B5263" t="s">
        <v>10130</v>
      </c>
      <c r="C5263" t="s">
        <v>33</v>
      </c>
      <c r="D5263">
        <v>0</v>
      </c>
      <c r="F5263" t="s">
        <v>269</v>
      </c>
      <c r="G5263" t="s">
        <v>5642</v>
      </c>
      <c r="H5263" t="s">
        <v>10131</v>
      </c>
      <c r="I5263" t="s">
        <v>37</v>
      </c>
      <c r="J5263" t="s">
        <v>10132</v>
      </c>
      <c r="K5263" t="s">
        <v>10133</v>
      </c>
      <c r="L5263" t="s">
        <v>10134</v>
      </c>
      <c r="M5263" t="s">
        <v>5647</v>
      </c>
      <c r="N5263" t="s">
        <v>5647</v>
      </c>
      <c r="O5263" t="s">
        <v>106</v>
      </c>
      <c r="P5263" t="s">
        <v>7782</v>
      </c>
      <c r="Q5263" t="s">
        <v>3549</v>
      </c>
      <c r="R5263" t="s">
        <v>127</v>
      </c>
      <c r="S5263" t="s">
        <v>128</v>
      </c>
      <c r="T5263" t="s">
        <v>2171</v>
      </c>
      <c r="U5263" t="s">
        <v>2172</v>
      </c>
      <c r="W5263" t="s">
        <v>111</v>
      </c>
      <c r="X5263">
        <v>2</v>
      </c>
      <c r="Y5263">
        <v>0</v>
      </c>
      <c r="Z5263">
        <v>0</v>
      </c>
      <c r="AA5263">
        <v>0</v>
      </c>
      <c r="AB5263">
        <v>3265404</v>
      </c>
      <c r="AC5263" t="s">
        <v>47</v>
      </c>
      <c r="AD5263">
        <f>+VLOOKUP(T5263,items!$A$2:$D$1255,4,0)</f>
        <v>0</v>
      </c>
      <c r="AE5263">
        <f>+VLOOKUP(T5263,Tabla1[],5,0)</f>
        <v>0</v>
      </c>
      <c r="AF5263">
        <f t="shared" si="82"/>
        <v>4</v>
      </c>
    </row>
    <row r="5264" spans="1:32" x14ac:dyDescent="0.25">
      <c r="A5264">
        <v>101965</v>
      </c>
      <c r="B5264" t="s">
        <v>10130</v>
      </c>
      <c r="C5264" t="s">
        <v>33</v>
      </c>
      <c r="D5264">
        <v>0</v>
      </c>
      <c r="F5264" t="s">
        <v>269</v>
      </c>
      <c r="G5264" t="s">
        <v>5642</v>
      </c>
      <c r="H5264" t="s">
        <v>10131</v>
      </c>
      <c r="I5264" t="s">
        <v>37</v>
      </c>
      <c r="J5264" t="s">
        <v>10132</v>
      </c>
      <c r="K5264" t="s">
        <v>10133</v>
      </c>
      <c r="L5264" t="s">
        <v>10134</v>
      </c>
      <c r="M5264" t="s">
        <v>5647</v>
      </c>
      <c r="N5264" t="s">
        <v>5647</v>
      </c>
      <c r="O5264" t="s">
        <v>106</v>
      </c>
      <c r="P5264" t="s">
        <v>7782</v>
      </c>
      <c r="Q5264" t="s">
        <v>3549</v>
      </c>
      <c r="R5264" t="s">
        <v>127</v>
      </c>
      <c r="S5264" t="s">
        <v>128</v>
      </c>
      <c r="T5264" t="s">
        <v>2899</v>
      </c>
      <c r="U5264" t="s">
        <v>10135</v>
      </c>
      <c r="X5264">
        <v>2</v>
      </c>
      <c r="Y5264">
        <v>0</v>
      </c>
      <c r="Z5264">
        <v>0</v>
      </c>
      <c r="AA5264">
        <v>0</v>
      </c>
      <c r="AB5264">
        <v>3954742</v>
      </c>
      <c r="AC5264" t="s">
        <v>47</v>
      </c>
      <c r="AD5264">
        <f>+VLOOKUP(T5264,items!$A$2:$D$1255,4,0)</f>
        <v>0</v>
      </c>
      <c r="AE5264">
        <f>+VLOOKUP(T5264,Tabla1[],5,0)</f>
        <v>0</v>
      </c>
      <c r="AF5264">
        <f t="shared" si="82"/>
        <v>4</v>
      </c>
    </row>
    <row r="5265" spans="1:34" x14ac:dyDescent="0.25">
      <c r="A5265">
        <v>101965</v>
      </c>
      <c r="B5265" t="s">
        <v>10130</v>
      </c>
      <c r="C5265" t="s">
        <v>33</v>
      </c>
      <c r="D5265">
        <v>0</v>
      </c>
      <c r="F5265" t="s">
        <v>269</v>
      </c>
      <c r="G5265" t="s">
        <v>5642</v>
      </c>
      <c r="H5265" t="s">
        <v>10131</v>
      </c>
      <c r="I5265" t="s">
        <v>37</v>
      </c>
      <c r="J5265" t="s">
        <v>10132</v>
      </c>
      <c r="K5265" t="s">
        <v>10133</v>
      </c>
      <c r="L5265" t="s">
        <v>10134</v>
      </c>
      <c r="M5265" t="s">
        <v>5647</v>
      </c>
      <c r="N5265" t="s">
        <v>5647</v>
      </c>
      <c r="O5265" t="s">
        <v>106</v>
      </c>
      <c r="P5265" t="s">
        <v>7782</v>
      </c>
      <c r="Q5265" t="s">
        <v>3549</v>
      </c>
      <c r="R5265" t="s">
        <v>127</v>
      </c>
      <c r="S5265" t="s">
        <v>128</v>
      </c>
      <c r="T5265" t="s">
        <v>314</v>
      </c>
      <c r="U5265" t="s">
        <v>315</v>
      </c>
      <c r="X5265">
        <v>1</v>
      </c>
      <c r="Y5265">
        <v>0</v>
      </c>
      <c r="Z5265">
        <v>0</v>
      </c>
      <c r="AA5265">
        <v>0</v>
      </c>
      <c r="AB5265">
        <v>650000</v>
      </c>
      <c r="AC5265" t="s">
        <v>47</v>
      </c>
      <c r="AD5265">
        <f>+VLOOKUP(T5265,items!$A$2:$D$1255,4,0)</f>
        <v>0</v>
      </c>
      <c r="AE5265">
        <f>+VLOOKUP(T5265,Tabla1[],5,0)</f>
        <v>0</v>
      </c>
      <c r="AF5265">
        <f t="shared" si="82"/>
        <v>4</v>
      </c>
    </row>
    <row r="5266" spans="1:34" x14ac:dyDescent="0.25">
      <c r="A5266">
        <v>101974</v>
      </c>
      <c r="B5266" t="s">
        <v>10136</v>
      </c>
      <c r="C5266" t="s">
        <v>33</v>
      </c>
      <c r="D5266">
        <v>0</v>
      </c>
      <c r="F5266" t="s">
        <v>269</v>
      </c>
      <c r="G5266" t="s">
        <v>8601</v>
      </c>
      <c r="H5266" t="s">
        <v>10137</v>
      </c>
      <c r="I5266" t="s">
        <v>10138</v>
      </c>
      <c r="J5266" t="s">
        <v>10139</v>
      </c>
      <c r="K5266" t="s">
        <v>10140</v>
      </c>
      <c r="L5266" t="s">
        <v>10141</v>
      </c>
      <c r="M5266" t="s">
        <v>5511</v>
      </c>
      <c r="N5266" t="s">
        <v>5642</v>
      </c>
      <c r="O5266" t="s">
        <v>7899</v>
      </c>
      <c r="P5266" t="s">
        <v>9286</v>
      </c>
      <c r="Q5266" t="s">
        <v>9020</v>
      </c>
      <c r="R5266" t="s">
        <v>345</v>
      </c>
      <c r="S5266" t="s">
        <v>272</v>
      </c>
      <c r="T5266" t="s">
        <v>2089</v>
      </c>
      <c r="U5266" t="s">
        <v>2090</v>
      </c>
      <c r="X5266">
        <v>1</v>
      </c>
      <c r="Y5266">
        <v>0</v>
      </c>
      <c r="Z5266">
        <v>0</v>
      </c>
      <c r="AA5266">
        <v>0</v>
      </c>
      <c r="AB5266" s="14">
        <v>261014.40000000002</v>
      </c>
      <c r="AC5266" t="s">
        <v>47</v>
      </c>
      <c r="AD5266">
        <f>+VLOOKUP(T5266,items!$A$2:$D$1255,4,0)</f>
        <v>0</v>
      </c>
      <c r="AE5266">
        <f>+VLOOKUP(T5266,Tabla1[],5,0)</f>
        <v>0</v>
      </c>
      <c r="AF5266">
        <f t="shared" si="82"/>
        <v>4</v>
      </c>
      <c r="AG5266">
        <v>3816</v>
      </c>
      <c r="AH5266" s="14">
        <v>261014.40000000002</v>
      </c>
    </row>
    <row r="5267" spans="1:34" x14ac:dyDescent="0.25">
      <c r="A5267">
        <v>101974</v>
      </c>
      <c r="B5267" t="s">
        <v>10136</v>
      </c>
      <c r="C5267" t="s">
        <v>33</v>
      </c>
      <c r="D5267">
        <v>0</v>
      </c>
      <c r="F5267" t="s">
        <v>269</v>
      </c>
      <c r="G5267" t="s">
        <v>8601</v>
      </c>
      <c r="H5267" t="s">
        <v>10137</v>
      </c>
      <c r="I5267" t="s">
        <v>10138</v>
      </c>
      <c r="J5267" t="s">
        <v>10139</v>
      </c>
      <c r="K5267" t="s">
        <v>10140</v>
      </c>
      <c r="L5267" t="s">
        <v>10141</v>
      </c>
      <c r="M5267" t="s">
        <v>5511</v>
      </c>
      <c r="N5267" t="s">
        <v>5642</v>
      </c>
      <c r="O5267" t="s">
        <v>7899</v>
      </c>
      <c r="P5267" t="s">
        <v>9286</v>
      </c>
      <c r="Q5267" t="s">
        <v>9020</v>
      </c>
      <c r="R5267" t="s">
        <v>345</v>
      </c>
      <c r="S5267" t="s">
        <v>272</v>
      </c>
      <c r="T5267" t="s">
        <v>2089</v>
      </c>
      <c r="U5267" t="s">
        <v>2090</v>
      </c>
      <c r="X5267">
        <v>1</v>
      </c>
      <c r="Y5267">
        <v>0</v>
      </c>
      <c r="Z5267">
        <v>0</v>
      </c>
      <c r="AA5267">
        <v>0</v>
      </c>
      <c r="AB5267" s="14">
        <v>261014.40000000002</v>
      </c>
      <c r="AC5267" t="s">
        <v>47</v>
      </c>
      <c r="AD5267">
        <f>+VLOOKUP(T5267,items!$A$2:$D$1255,4,0)</f>
        <v>0</v>
      </c>
      <c r="AE5267">
        <f>+VLOOKUP(T5267,Tabla1[],5,0)</f>
        <v>0</v>
      </c>
      <c r="AF5267">
        <f t="shared" si="82"/>
        <v>4</v>
      </c>
      <c r="AG5267">
        <v>3816</v>
      </c>
      <c r="AH5267" s="14">
        <v>261014.40000000002</v>
      </c>
    </row>
    <row r="5268" spans="1:34" x14ac:dyDescent="0.25">
      <c r="A5268">
        <v>101974</v>
      </c>
      <c r="B5268" t="s">
        <v>10136</v>
      </c>
      <c r="C5268" t="s">
        <v>33</v>
      </c>
      <c r="D5268">
        <v>0</v>
      </c>
      <c r="F5268" t="s">
        <v>269</v>
      </c>
      <c r="G5268" t="s">
        <v>8601</v>
      </c>
      <c r="H5268" t="s">
        <v>10137</v>
      </c>
      <c r="I5268" t="s">
        <v>10138</v>
      </c>
      <c r="J5268" t="s">
        <v>10139</v>
      </c>
      <c r="K5268" t="s">
        <v>10140</v>
      </c>
      <c r="L5268" t="s">
        <v>10141</v>
      </c>
      <c r="M5268" t="s">
        <v>5511</v>
      </c>
      <c r="N5268" t="s">
        <v>5642</v>
      </c>
      <c r="O5268" t="s">
        <v>7899</v>
      </c>
      <c r="P5268" t="s">
        <v>9286</v>
      </c>
      <c r="Q5268" t="s">
        <v>9020</v>
      </c>
      <c r="R5268" t="s">
        <v>345</v>
      </c>
      <c r="S5268" t="s">
        <v>272</v>
      </c>
      <c r="T5268" t="s">
        <v>2089</v>
      </c>
      <c r="U5268" t="s">
        <v>2090</v>
      </c>
      <c r="X5268">
        <v>1</v>
      </c>
      <c r="Y5268">
        <v>0</v>
      </c>
      <c r="Z5268">
        <v>0</v>
      </c>
      <c r="AA5268">
        <v>0</v>
      </c>
      <c r="AB5268" s="14">
        <v>261014.40000000002</v>
      </c>
      <c r="AC5268" t="s">
        <v>47</v>
      </c>
      <c r="AD5268">
        <f>+VLOOKUP(T5268,items!$A$2:$D$1255,4,0)</f>
        <v>0</v>
      </c>
      <c r="AE5268">
        <f>+VLOOKUP(T5268,Tabla1[],5,0)</f>
        <v>0</v>
      </c>
      <c r="AF5268">
        <f t="shared" si="82"/>
        <v>4</v>
      </c>
      <c r="AG5268">
        <v>3816</v>
      </c>
      <c r="AH5268" s="14">
        <v>261014.40000000002</v>
      </c>
    </row>
    <row r="5269" spans="1:34" x14ac:dyDescent="0.25">
      <c r="A5269">
        <v>101974</v>
      </c>
      <c r="B5269" t="s">
        <v>10136</v>
      </c>
      <c r="C5269" t="s">
        <v>33</v>
      </c>
      <c r="D5269">
        <v>0</v>
      </c>
      <c r="F5269" t="s">
        <v>269</v>
      </c>
      <c r="G5269" t="s">
        <v>8601</v>
      </c>
      <c r="H5269" t="s">
        <v>10137</v>
      </c>
      <c r="I5269" t="s">
        <v>10138</v>
      </c>
      <c r="J5269" t="s">
        <v>10139</v>
      </c>
      <c r="K5269" t="s">
        <v>10140</v>
      </c>
      <c r="L5269" t="s">
        <v>10141</v>
      </c>
      <c r="M5269" t="s">
        <v>5511</v>
      </c>
      <c r="N5269" t="s">
        <v>5642</v>
      </c>
      <c r="O5269" t="s">
        <v>7899</v>
      </c>
      <c r="P5269" t="s">
        <v>9286</v>
      </c>
      <c r="Q5269" t="s">
        <v>9020</v>
      </c>
      <c r="R5269" t="s">
        <v>345</v>
      </c>
      <c r="S5269" t="s">
        <v>272</v>
      </c>
      <c r="T5269" t="s">
        <v>7362</v>
      </c>
      <c r="U5269" t="s">
        <v>7363</v>
      </c>
      <c r="W5269" t="s">
        <v>114</v>
      </c>
      <c r="X5269">
        <v>1</v>
      </c>
      <c r="Y5269">
        <v>3000</v>
      </c>
      <c r="Z5269">
        <v>0</v>
      </c>
      <c r="AA5269">
        <v>4000</v>
      </c>
      <c r="AB5269" s="14">
        <v>18789984</v>
      </c>
      <c r="AC5269" t="s">
        <v>47</v>
      </c>
      <c r="AD5269" t="str">
        <f>+VLOOKUP(T5269,items!$A$2:$D$1255,4,0)</f>
        <v>PERGOLA</v>
      </c>
      <c r="AE5269" t="str">
        <f>+VLOOKUP(T5269,Tabla1[],5,0)</f>
        <v>PERGOLAM LITE</v>
      </c>
      <c r="AF5269">
        <f t="shared" si="82"/>
        <v>4</v>
      </c>
      <c r="AG5269">
        <v>3816</v>
      </c>
      <c r="AH5269" s="14">
        <v>18789984</v>
      </c>
    </row>
    <row r="5270" spans="1:34" x14ac:dyDescent="0.25">
      <c r="A5270">
        <v>101974</v>
      </c>
      <c r="B5270" t="s">
        <v>10136</v>
      </c>
      <c r="C5270" t="s">
        <v>33</v>
      </c>
      <c r="D5270">
        <v>0</v>
      </c>
      <c r="F5270" t="s">
        <v>269</v>
      </c>
      <c r="G5270" t="s">
        <v>8601</v>
      </c>
      <c r="H5270" t="s">
        <v>10137</v>
      </c>
      <c r="I5270" t="s">
        <v>10138</v>
      </c>
      <c r="J5270" t="s">
        <v>10139</v>
      </c>
      <c r="K5270" t="s">
        <v>10140</v>
      </c>
      <c r="L5270" t="s">
        <v>10141</v>
      </c>
      <c r="M5270" t="s">
        <v>5511</v>
      </c>
      <c r="N5270" t="s">
        <v>5642</v>
      </c>
      <c r="O5270" t="s">
        <v>7899</v>
      </c>
      <c r="P5270" t="s">
        <v>9286</v>
      </c>
      <c r="Q5270" t="s">
        <v>9020</v>
      </c>
      <c r="R5270" t="s">
        <v>345</v>
      </c>
      <c r="S5270" t="s">
        <v>272</v>
      </c>
      <c r="T5270" t="s">
        <v>3105</v>
      </c>
      <c r="U5270" t="s">
        <v>3106</v>
      </c>
      <c r="X5270">
        <v>4</v>
      </c>
      <c r="Y5270">
        <v>2500</v>
      </c>
      <c r="Z5270">
        <v>0</v>
      </c>
      <c r="AA5270">
        <v>0</v>
      </c>
      <c r="AB5270" s="14">
        <v>419149.44</v>
      </c>
      <c r="AC5270" t="s">
        <v>47</v>
      </c>
      <c r="AD5270">
        <f>+VLOOKUP(T5270,items!$A$2:$D$1255,4,0)</f>
        <v>0</v>
      </c>
      <c r="AE5270">
        <f>+VLOOKUP(T5270,Tabla1[],5,0)</f>
        <v>0</v>
      </c>
      <c r="AF5270">
        <f t="shared" si="82"/>
        <v>4</v>
      </c>
      <c r="AG5270">
        <v>3816</v>
      </c>
      <c r="AH5270" s="14">
        <v>419149.44</v>
      </c>
    </row>
    <row r="5271" spans="1:34" x14ac:dyDescent="0.25">
      <c r="A5271">
        <v>101974</v>
      </c>
      <c r="B5271" t="s">
        <v>10136</v>
      </c>
      <c r="C5271" t="s">
        <v>33</v>
      </c>
      <c r="D5271">
        <v>0</v>
      </c>
      <c r="F5271" t="s">
        <v>269</v>
      </c>
      <c r="G5271" t="s">
        <v>8601</v>
      </c>
      <c r="H5271" t="s">
        <v>10137</v>
      </c>
      <c r="I5271" t="s">
        <v>10138</v>
      </c>
      <c r="J5271" t="s">
        <v>10139</v>
      </c>
      <c r="K5271" t="s">
        <v>10140</v>
      </c>
      <c r="L5271" t="s">
        <v>10141</v>
      </c>
      <c r="M5271" t="s">
        <v>5511</v>
      </c>
      <c r="N5271" t="s">
        <v>5642</v>
      </c>
      <c r="O5271" t="s">
        <v>7899</v>
      </c>
      <c r="P5271" t="s">
        <v>9286</v>
      </c>
      <c r="Q5271" t="s">
        <v>9020</v>
      </c>
      <c r="R5271" t="s">
        <v>345</v>
      </c>
      <c r="S5271" t="s">
        <v>272</v>
      </c>
      <c r="T5271" t="s">
        <v>3105</v>
      </c>
      <c r="U5271" t="s">
        <v>3106</v>
      </c>
      <c r="X5271">
        <v>6</v>
      </c>
      <c r="Y5271">
        <v>3000</v>
      </c>
      <c r="Z5271">
        <v>0</v>
      </c>
      <c r="AA5271">
        <v>0</v>
      </c>
      <c r="AB5271" s="14">
        <v>711607.67999999993</v>
      </c>
      <c r="AC5271" t="s">
        <v>47</v>
      </c>
      <c r="AD5271">
        <f>+VLOOKUP(T5271,items!$A$2:$D$1255,4,0)</f>
        <v>0</v>
      </c>
      <c r="AE5271">
        <f>+VLOOKUP(T5271,Tabla1[],5,0)</f>
        <v>0</v>
      </c>
      <c r="AF5271">
        <f t="shared" si="82"/>
        <v>4</v>
      </c>
      <c r="AG5271">
        <v>3816</v>
      </c>
      <c r="AH5271" s="14">
        <v>711607.67999999993</v>
      </c>
    </row>
    <row r="5272" spans="1:34" x14ac:dyDescent="0.25">
      <c r="A5272">
        <v>101974</v>
      </c>
      <c r="B5272" t="s">
        <v>10136</v>
      </c>
      <c r="C5272" t="s">
        <v>33</v>
      </c>
      <c r="D5272">
        <v>0</v>
      </c>
      <c r="F5272" t="s">
        <v>269</v>
      </c>
      <c r="G5272" t="s">
        <v>8601</v>
      </c>
      <c r="H5272" t="s">
        <v>10137</v>
      </c>
      <c r="I5272" t="s">
        <v>10138</v>
      </c>
      <c r="J5272" t="s">
        <v>10139</v>
      </c>
      <c r="K5272" t="s">
        <v>10140</v>
      </c>
      <c r="L5272" t="s">
        <v>10141</v>
      </c>
      <c r="M5272" t="s">
        <v>5511</v>
      </c>
      <c r="N5272" t="s">
        <v>5642</v>
      </c>
      <c r="O5272" t="s">
        <v>7899</v>
      </c>
      <c r="P5272" t="s">
        <v>9286</v>
      </c>
      <c r="Q5272" t="s">
        <v>9020</v>
      </c>
      <c r="R5272" t="s">
        <v>345</v>
      </c>
      <c r="S5272" t="s">
        <v>272</v>
      </c>
      <c r="T5272" t="s">
        <v>10142</v>
      </c>
      <c r="U5272" t="s">
        <v>10143</v>
      </c>
      <c r="X5272">
        <v>2</v>
      </c>
      <c r="Y5272">
        <v>4000</v>
      </c>
      <c r="Z5272">
        <v>0</v>
      </c>
      <c r="AA5272">
        <v>0</v>
      </c>
      <c r="AB5272" s="14">
        <v>419988.96</v>
      </c>
      <c r="AC5272" t="s">
        <v>47</v>
      </c>
      <c r="AD5272">
        <f>+VLOOKUP(T5272,items!$A$2:$D$1255,4,0)</f>
        <v>0</v>
      </c>
      <c r="AE5272">
        <f>+VLOOKUP(T5272,Tabla1[],5,0)</f>
        <v>0</v>
      </c>
      <c r="AF5272">
        <f t="shared" si="82"/>
        <v>4</v>
      </c>
      <c r="AG5272">
        <v>3816</v>
      </c>
      <c r="AH5272" s="14">
        <v>419988.96</v>
      </c>
    </row>
    <row r="5273" spans="1:34" x14ac:dyDescent="0.25">
      <c r="A5273">
        <v>101976</v>
      </c>
      <c r="B5273" t="s">
        <v>10144</v>
      </c>
      <c r="C5273" t="s">
        <v>75</v>
      </c>
      <c r="D5273">
        <v>0</v>
      </c>
      <c r="F5273" t="s">
        <v>269</v>
      </c>
      <c r="G5273" t="s">
        <v>5511</v>
      </c>
      <c r="H5273" t="s">
        <v>10145</v>
      </c>
      <c r="I5273" t="s">
        <v>37</v>
      </c>
      <c r="J5273" t="s">
        <v>10146</v>
      </c>
      <c r="K5273" t="s">
        <v>10147</v>
      </c>
      <c r="L5273" t="s">
        <v>37</v>
      </c>
      <c r="M5273" t="s">
        <v>759</v>
      </c>
      <c r="N5273" t="s">
        <v>759</v>
      </c>
      <c r="O5273" t="s">
        <v>760</v>
      </c>
      <c r="P5273" t="s">
        <v>7466</v>
      </c>
      <c r="Q5273" t="s">
        <v>7466</v>
      </c>
      <c r="R5273" t="s">
        <v>43</v>
      </c>
      <c r="S5273" t="s">
        <v>346</v>
      </c>
      <c r="T5273" t="s">
        <v>331</v>
      </c>
      <c r="U5273" t="s">
        <v>332</v>
      </c>
      <c r="X5273">
        <v>15</v>
      </c>
      <c r="Y5273">
        <v>0</v>
      </c>
      <c r="Z5273">
        <v>0</v>
      </c>
      <c r="AA5273">
        <v>0</v>
      </c>
      <c r="AB5273">
        <v>2700000</v>
      </c>
      <c r="AC5273" t="s">
        <v>47</v>
      </c>
      <c r="AD5273" t="e">
        <f>+VLOOKUP(T5273,items!$A$2:$D$1255,4,0)</f>
        <v>#N/A</v>
      </c>
      <c r="AE5273" t="e">
        <f>+VLOOKUP(T5273,Tabla1[],5,0)</f>
        <v>#N/A</v>
      </c>
      <c r="AF5273">
        <f t="shared" si="82"/>
        <v>3</v>
      </c>
    </row>
    <row r="5274" spans="1:34" x14ac:dyDescent="0.25">
      <c r="A5274">
        <v>101976</v>
      </c>
      <c r="B5274" t="s">
        <v>10144</v>
      </c>
      <c r="C5274" t="s">
        <v>75</v>
      </c>
      <c r="D5274">
        <v>0</v>
      </c>
      <c r="F5274" t="s">
        <v>269</v>
      </c>
      <c r="G5274" t="s">
        <v>5511</v>
      </c>
      <c r="H5274" t="s">
        <v>10145</v>
      </c>
      <c r="I5274" t="s">
        <v>37</v>
      </c>
      <c r="J5274" t="s">
        <v>10146</v>
      </c>
      <c r="K5274" t="s">
        <v>10147</v>
      </c>
      <c r="L5274" t="s">
        <v>37</v>
      </c>
      <c r="M5274" t="s">
        <v>759</v>
      </c>
      <c r="N5274" t="s">
        <v>759</v>
      </c>
      <c r="O5274" t="s">
        <v>760</v>
      </c>
      <c r="P5274" t="s">
        <v>7466</v>
      </c>
      <c r="Q5274" t="s">
        <v>7466</v>
      </c>
      <c r="R5274" t="s">
        <v>43</v>
      </c>
      <c r="S5274" t="s">
        <v>346</v>
      </c>
      <c r="T5274" t="s">
        <v>10148</v>
      </c>
      <c r="U5274" t="s">
        <v>10149</v>
      </c>
      <c r="X5274">
        <v>1</v>
      </c>
      <c r="Y5274">
        <v>0</v>
      </c>
      <c r="Z5274">
        <v>0</v>
      </c>
      <c r="AA5274">
        <v>0</v>
      </c>
      <c r="AB5274">
        <v>850000</v>
      </c>
      <c r="AC5274" t="s">
        <v>47</v>
      </c>
      <c r="AD5274">
        <f>+VLOOKUP(T5274,items!$A$2:$D$1255,4,0)</f>
        <v>0</v>
      </c>
      <c r="AE5274">
        <f>+VLOOKUP(T5274,Tabla1[],5,0)</f>
        <v>0</v>
      </c>
      <c r="AF5274">
        <f t="shared" si="82"/>
        <v>3</v>
      </c>
    </row>
    <row r="5275" spans="1:34" x14ac:dyDescent="0.25">
      <c r="A5275">
        <v>101982</v>
      </c>
      <c r="B5275" t="s">
        <v>10150</v>
      </c>
      <c r="C5275" t="s">
        <v>33</v>
      </c>
      <c r="D5275">
        <v>0</v>
      </c>
      <c r="F5275" t="s">
        <v>269</v>
      </c>
      <c r="G5275" t="s">
        <v>269</v>
      </c>
      <c r="H5275" t="s">
        <v>10151</v>
      </c>
      <c r="I5275" t="s">
        <v>37</v>
      </c>
      <c r="J5275" t="s">
        <v>10152</v>
      </c>
      <c r="K5275" t="s">
        <v>10153</v>
      </c>
      <c r="L5275" t="s">
        <v>10154</v>
      </c>
      <c r="M5275" t="s">
        <v>83</v>
      </c>
      <c r="N5275" t="s">
        <v>83</v>
      </c>
      <c r="O5275" t="s">
        <v>271</v>
      </c>
      <c r="P5275" t="s">
        <v>761</v>
      </c>
      <c r="Q5275" t="s">
        <v>7899</v>
      </c>
      <c r="R5275" t="s">
        <v>127</v>
      </c>
      <c r="S5275" t="s">
        <v>256</v>
      </c>
      <c r="T5275" t="s">
        <v>5042</v>
      </c>
      <c r="U5275" t="s">
        <v>5043</v>
      </c>
      <c r="W5275" t="s">
        <v>211</v>
      </c>
      <c r="X5275">
        <v>1</v>
      </c>
      <c r="Y5275">
        <v>0</v>
      </c>
      <c r="Z5275">
        <v>0</v>
      </c>
      <c r="AA5275">
        <v>0</v>
      </c>
      <c r="AB5275">
        <v>803250</v>
      </c>
      <c r="AC5275" t="s">
        <v>47</v>
      </c>
      <c r="AD5275" t="str">
        <f>+VLOOKUP(T5275,items!$A$2:$D$1255,4,0)</f>
        <v>MUEBLES</v>
      </c>
      <c r="AE5275">
        <f>+VLOOKUP(T5275,Tabla1[],5,0)</f>
        <v>0</v>
      </c>
      <c r="AF5275">
        <f t="shared" si="82"/>
        <v>3</v>
      </c>
    </row>
    <row r="5276" spans="1:34" x14ac:dyDescent="0.25">
      <c r="A5276">
        <v>101982</v>
      </c>
      <c r="B5276" t="s">
        <v>10150</v>
      </c>
      <c r="C5276" t="s">
        <v>33</v>
      </c>
      <c r="D5276">
        <v>0</v>
      </c>
      <c r="F5276" t="s">
        <v>269</v>
      </c>
      <c r="G5276" t="s">
        <v>269</v>
      </c>
      <c r="H5276" t="s">
        <v>10151</v>
      </c>
      <c r="I5276" t="s">
        <v>37</v>
      </c>
      <c r="J5276" t="s">
        <v>10152</v>
      </c>
      <c r="K5276" t="s">
        <v>10153</v>
      </c>
      <c r="L5276" t="s">
        <v>10154</v>
      </c>
      <c r="M5276" t="s">
        <v>83</v>
      </c>
      <c r="N5276" t="s">
        <v>83</v>
      </c>
      <c r="O5276" t="s">
        <v>271</v>
      </c>
      <c r="P5276" t="s">
        <v>761</v>
      </c>
      <c r="Q5276" t="s">
        <v>7899</v>
      </c>
      <c r="R5276" t="s">
        <v>127</v>
      </c>
      <c r="S5276" t="s">
        <v>256</v>
      </c>
      <c r="T5276" t="s">
        <v>1459</v>
      </c>
      <c r="U5276" t="s">
        <v>1460</v>
      </c>
      <c r="X5276">
        <v>4</v>
      </c>
      <c r="Y5276">
        <v>0</v>
      </c>
      <c r="Z5276">
        <v>0</v>
      </c>
      <c r="AA5276">
        <v>0</v>
      </c>
      <c r="AB5276">
        <v>1700000</v>
      </c>
      <c r="AC5276" t="s">
        <v>47</v>
      </c>
      <c r="AD5276" t="str">
        <f>+VLOOKUP(T5276,items!$A$2:$D$1255,4,0)</f>
        <v>MUEBLES</v>
      </c>
      <c r="AE5276">
        <f>+VLOOKUP(T5276,Tabla1[],5,0)</f>
        <v>0</v>
      </c>
      <c r="AF5276">
        <f t="shared" si="82"/>
        <v>3</v>
      </c>
    </row>
    <row r="5277" spans="1:34" x14ac:dyDescent="0.25">
      <c r="A5277">
        <v>101982</v>
      </c>
      <c r="B5277" t="s">
        <v>10150</v>
      </c>
      <c r="C5277" t="s">
        <v>33</v>
      </c>
      <c r="D5277">
        <v>0</v>
      </c>
      <c r="F5277" t="s">
        <v>269</v>
      </c>
      <c r="G5277" t="s">
        <v>269</v>
      </c>
      <c r="H5277" t="s">
        <v>10151</v>
      </c>
      <c r="I5277" t="s">
        <v>37</v>
      </c>
      <c r="J5277" t="s">
        <v>10152</v>
      </c>
      <c r="K5277" t="s">
        <v>10153</v>
      </c>
      <c r="L5277" t="s">
        <v>10154</v>
      </c>
      <c r="M5277" t="s">
        <v>83</v>
      </c>
      <c r="N5277" t="s">
        <v>83</v>
      </c>
      <c r="O5277" t="s">
        <v>271</v>
      </c>
      <c r="P5277" t="s">
        <v>761</v>
      </c>
      <c r="Q5277" t="s">
        <v>7899</v>
      </c>
      <c r="R5277" t="s">
        <v>127</v>
      </c>
      <c r="S5277" t="s">
        <v>256</v>
      </c>
      <c r="T5277" t="s">
        <v>1062</v>
      </c>
      <c r="U5277" t="s">
        <v>6030</v>
      </c>
      <c r="V5277" t="s">
        <v>828</v>
      </c>
      <c r="X5277">
        <v>1</v>
      </c>
      <c r="Y5277">
        <v>0</v>
      </c>
      <c r="Z5277">
        <v>0</v>
      </c>
      <c r="AA5277">
        <v>0</v>
      </c>
      <c r="AB5277">
        <v>1200200</v>
      </c>
      <c r="AC5277" t="s">
        <v>47</v>
      </c>
      <c r="AD5277">
        <f>+VLOOKUP(T5277,items!$A$2:$D$1255,4,0)</f>
        <v>0</v>
      </c>
      <c r="AE5277">
        <f>+VLOOKUP(T5277,Tabla1[],5,0)</f>
        <v>0</v>
      </c>
      <c r="AF5277">
        <f t="shared" si="82"/>
        <v>3</v>
      </c>
    </row>
    <row r="5278" spans="1:34" x14ac:dyDescent="0.25">
      <c r="A5278">
        <v>101982</v>
      </c>
      <c r="B5278" t="s">
        <v>10150</v>
      </c>
      <c r="C5278" t="s">
        <v>33</v>
      </c>
      <c r="D5278">
        <v>0</v>
      </c>
      <c r="F5278" t="s">
        <v>269</v>
      </c>
      <c r="G5278" t="s">
        <v>269</v>
      </c>
      <c r="H5278" t="s">
        <v>10151</v>
      </c>
      <c r="I5278" t="s">
        <v>37</v>
      </c>
      <c r="J5278" t="s">
        <v>10152</v>
      </c>
      <c r="K5278" t="s">
        <v>10153</v>
      </c>
      <c r="L5278" t="s">
        <v>10154</v>
      </c>
      <c r="M5278" t="s">
        <v>83</v>
      </c>
      <c r="N5278" t="s">
        <v>83</v>
      </c>
      <c r="O5278" t="s">
        <v>271</v>
      </c>
      <c r="P5278" t="s">
        <v>761</v>
      </c>
      <c r="Q5278" t="s">
        <v>7899</v>
      </c>
      <c r="R5278" t="s">
        <v>127</v>
      </c>
      <c r="S5278" t="s">
        <v>256</v>
      </c>
      <c r="T5278" t="s">
        <v>691</v>
      </c>
      <c r="U5278" t="s">
        <v>692</v>
      </c>
      <c r="X5278">
        <v>1</v>
      </c>
      <c r="Y5278">
        <v>0</v>
      </c>
      <c r="Z5278">
        <v>0</v>
      </c>
      <c r="AA5278">
        <v>0</v>
      </c>
      <c r="AB5278">
        <v>250000</v>
      </c>
      <c r="AC5278" t="s">
        <v>47</v>
      </c>
      <c r="AD5278" t="e">
        <f>+VLOOKUP(T5278,items!$A$2:$D$1255,4,0)</f>
        <v>#N/A</v>
      </c>
      <c r="AE5278" t="e">
        <f>+VLOOKUP(T5278,Tabla1[],5,0)</f>
        <v>#N/A</v>
      </c>
      <c r="AF5278">
        <f t="shared" si="82"/>
        <v>3</v>
      </c>
    </row>
    <row r="5279" spans="1:34" x14ac:dyDescent="0.25">
      <c r="A5279">
        <v>101985</v>
      </c>
      <c r="B5279" t="s">
        <v>1177</v>
      </c>
      <c r="C5279" t="s">
        <v>75</v>
      </c>
      <c r="D5279">
        <v>0</v>
      </c>
      <c r="F5279" t="s">
        <v>269</v>
      </c>
      <c r="G5279" t="s">
        <v>759</v>
      </c>
      <c r="H5279" t="s">
        <v>10155</v>
      </c>
      <c r="I5279" t="s">
        <v>37</v>
      </c>
      <c r="J5279" t="s">
        <v>10156</v>
      </c>
      <c r="K5279" t="s">
        <v>10157</v>
      </c>
      <c r="L5279" t="s">
        <v>37</v>
      </c>
      <c r="M5279" t="s">
        <v>760</v>
      </c>
      <c r="N5279" t="s">
        <v>760</v>
      </c>
      <c r="O5279" t="s">
        <v>7466</v>
      </c>
      <c r="P5279" t="s">
        <v>8428</v>
      </c>
      <c r="Q5279" t="s">
        <v>8428</v>
      </c>
      <c r="R5279" t="s">
        <v>127</v>
      </c>
      <c r="S5279" t="s">
        <v>164</v>
      </c>
      <c r="T5279" t="s">
        <v>10158</v>
      </c>
      <c r="U5279" t="s">
        <v>10159</v>
      </c>
      <c r="X5279">
        <v>3</v>
      </c>
      <c r="Y5279">
        <v>0</v>
      </c>
      <c r="Z5279">
        <v>0</v>
      </c>
      <c r="AA5279">
        <v>0</v>
      </c>
      <c r="AB5279">
        <v>640200</v>
      </c>
      <c r="AC5279" t="s">
        <v>47</v>
      </c>
      <c r="AD5279">
        <f>+VLOOKUP(T5279,items!$A$2:$D$1255,4,0)</f>
        <v>0</v>
      </c>
      <c r="AE5279">
        <f>+VLOOKUP(T5279,Tabla1[],5,0)</f>
        <v>0</v>
      </c>
      <c r="AF5279">
        <f t="shared" si="82"/>
        <v>3</v>
      </c>
    </row>
    <row r="5280" spans="1:34" x14ac:dyDescent="0.25">
      <c r="A5280">
        <v>101985</v>
      </c>
      <c r="B5280" t="s">
        <v>1177</v>
      </c>
      <c r="C5280" t="s">
        <v>75</v>
      </c>
      <c r="D5280">
        <v>0</v>
      </c>
      <c r="F5280" t="s">
        <v>269</v>
      </c>
      <c r="G5280" t="s">
        <v>759</v>
      </c>
      <c r="H5280" t="s">
        <v>10155</v>
      </c>
      <c r="I5280" t="s">
        <v>37</v>
      </c>
      <c r="J5280" t="s">
        <v>10156</v>
      </c>
      <c r="K5280" t="s">
        <v>10157</v>
      </c>
      <c r="L5280" t="s">
        <v>37</v>
      </c>
      <c r="M5280" t="s">
        <v>760</v>
      </c>
      <c r="N5280" t="s">
        <v>760</v>
      </c>
      <c r="O5280" t="s">
        <v>7466</v>
      </c>
      <c r="P5280" t="s">
        <v>8428</v>
      </c>
      <c r="Q5280" t="s">
        <v>8428</v>
      </c>
      <c r="R5280" t="s">
        <v>127</v>
      </c>
      <c r="S5280" t="s">
        <v>164</v>
      </c>
      <c r="T5280" t="s">
        <v>1375</v>
      </c>
      <c r="U5280" t="s">
        <v>1376</v>
      </c>
      <c r="X5280">
        <v>3</v>
      </c>
      <c r="Y5280">
        <v>0</v>
      </c>
      <c r="Z5280">
        <v>0</v>
      </c>
      <c r="AA5280">
        <v>0</v>
      </c>
      <c r="AB5280">
        <v>1359000</v>
      </c>
      <c r="AC5280" t="s">
        <v>47</v>
      </c>
      <c r="AD5280">
        <f>+VLOOKUP(T5280,items!$A$2:$D$1255,4,0)</f>
        <v>0</v>
      </c>
      <c r="AE5280">
        <f>+VLOOKUP(T5280,Tabla1[],5,0)</f>
        <v>0</v>
      </c>
      <c r="AF5280">
        <f t="shared" si="82"/>
        <v>3</v>
      </c>
    </row>
    <row r="5281" spans="1:32" x14ac:dyDescent="0.25">
      <c r="A5281">
        <v>101985</v>
      </c>
      <c r="B5281" t="s">
        <v>1177</v>
      </c>
      <c r="C5281" t="s">
        <v>75</v>
      </c>
      <c r="D5281">
        <v>0</v>
      </c>
      <c r="F5281" t="s">
        <v>269</v>
      </c>
      <c r="G5281" t="s">
        <v>759</v>
      </c>
      <c r="H5281" t="s">
        <v>10155</v>
      </c>
      <c r="I5281" t="s">
        <v>37</v>
      </c>
      <c r="J5281" t="s">
        <v>10156</v>
      </c>
      <c r="K5281" t="s">
        <v>10157</v>
      </c>
      <c r="L5281" t="s">
        <v>37</v>
      </c>
      <c r="M5281" t="s">
        <v>760</v>
      </c>
      <c r="N5281" t="s">
        <v>760</v>
      </c>
      <c r="O5281" t="s">
        <v>7466</v>
      </c>
      <c r="P5281" t="s">
        <v>8428</v>
      </c>
      <c r="Q5281" t="s">
        <v>8428</v>
      </c>
      <c r="R5281" t="s">
        <v>127</v>
      </c>
      <c r="S5281" t="s">
        <v>164</v>
      </c>
      <c r="T5281" t="s">
        <v>1559</v>
      </c>
      <c r="U5281" t="s">
        <v>1560</v>
      </c>
      <c r="X5281">
        <v>4</v>
      </c>
      <c r="Y5281">
        <v>0</v>
      </c>
      <c r="Z5281">
        <v>0</v>
      </c>
      <c r="AA5281">
        <v>0</v>
      </c>
      <c r="AB5281">
        <v>78000</v>
      </c>
      <c r="AC5281" t="s">
        <v>47</v>
      </c>
      <c r="AD5281">
        <f>+VLOOKUP(T5281,items!$A$2:$D$1255,4,0)</f>
        <v>0</v>
      </c>
      <c r="AE5281">
        <f>+VLOOKUP(T5281,Tabla1[],5,0)</f>
        <v>0</v>
      </c>
      <c r="AF5281">
        <f t="shared" si="82"/>
        <v>3</v>
      </c>
    </row>
    <row r="5282" spans="1:32" x14ac:dyDescent="0.25">
      <c r="A5282">
        <v>101985</v>
      </c>
      <c r="B5282" t="s">
        <v>1177</v>
      </c>
      <c r="C5282" t="s">
        <v>75</v>
      </c>
      <c r="D5282">
        <v>0</v>
      </c>
      <c r="F5282" t="s">
        <v>269</v>
      </c>
      <c r="G5282" t="s">
        <v>759</v>
      </c>
      <c r="H5282" t="s">
        <v>10155</v>
      </c>
      <c r="I5282" t="s">
        <v>37</v>
      </c>
      <c r="J5282" t="s">
        <v>10156</v>
      </c>
      <c r="K5282" t="s">
        <v>10157</v>
      </c>
      <c r="L5282" t="s">
        <v>37</v>
      </c>
      <c r="M5282" t="s">
        <v>760</v>
      </c>
      <c r="N5282" t="s">
        <v>760</v>
      </c>
      <c r="O5282" t="s">
        <v>7466</v>
      </c>
      <c r="P5282" t="s">
        <v>8428</v>
      </c>
      <c r="Q5282" t="s">
        <v>8428</v>
      </c>
      <c r="R5282" t="s">
        <v>127</v>
      </c>
      <c r="S5282" t="s">
        <v>164</v>
      </c>
      <c r="T5282" t="s">
        <v>4086</v>
      </c>
      <c r="U5282" t="s">
        <v>4087</v>
      </c>
      <c r="X5282">
        <v>2</v>
      </c>
      <c r="Y5282">
        <v>0</v>
      </c>
      <c r="Z5282">
        <v>0</v>
      </c>
      <c r="AA5282">
        <v>0</v>
      </c>
      <c r="AB5282">
        <v>72000</v>
      </c>
      <c r="AC5282" t="s">
        <v>47</v>
      </c>
      <c r="AD5282">
        <f>+VLOOKUP(T5282,items!$A$2:$D$1255,4,0)</f>
        <v>0</v>
      </c>
      <c r="AE5282">
        <f>+VLOOKUP(T5282,Tabla1[],5,0)</f>
        <v>0</v>
      </c>
      <c r="AF5282">
        <f t="shared" si="82"/>
        <v>3</v>
      </c>
    </row>
    <row r="5283" spans="1:32" x14ac:dyDescent="0.25">
      <c r="A5283">
        <v>101985</v>
      </c>
      <c r="B5283" t="s">
        <v>1177</v>
      </c>
      <c r="C5283" t="s">
        <v>75</v>
      </c>
      <c r="D5283">
        <v>0</v>
      </c>
      <c r="F5283" t="s">
        <v>269</v>
      </c>
      <c r="G5283" t="s">
        <v>759</v>
      </c>
      <c r="H5283" t="s">
        <v>10155</v>
      </c>
      <c r="I5283" t="s">
        <v>37</v>
      </c>
      <c r="J5283" t="s">
        <v>10156</v>
      </c>
      <c r="K5283" t="s">
        <v>10157</v>
      </c>
      <c r="L5283" t="s">
        <v>37</v>
      </c>
      <c r="M5283" t="s">
        <v>760</v>
      </c>
      <c r="N5283" t="s">
        <v>760</v>
      </c>
      <c r="O5283" t="s">
        <v>7466</v>
      </c>
      <c r="P5283" t="s">
        <v>8428</v>
      </c>
      <c r="Q5283" t="s">
        <v>8428</v>
      </c>
      <c r="R5283" t="s">
        <v>127</v>
      </c>
      <c r="S5283" t="s">
        <v>164</v>
      </c>
      <c r="T5283" t="s">
        <v>2431</v>
      </c>
      <c r="U5283" t="s">
        <v>2432</v>
      </c>
      <c r="X5283">
        <v>4</v>
      </c>
      <c r="Y5283">
        <v>0</v>
      </c>
      <c r="Z5283">
        <v>0</v>
      </c>
      <c r="AA5283">
        <v>0</v>
      </c>
      <c r="AB5283">
        <v>1052000</v>
      </c>
      <c r="AC5283" t="s">
        <v>47</v>
      </c>
      <c r="AD5283">
        <f>+VLOOKUP(T5283,items!$A$2:$D$1255,4,0)</f>
        <v>0</v>
      </c>
      <c r="AE5283">
        <f>+VLOOKUP(T5283,Tabla1[],5,0)</f>
        <v>0</v>
      </c>
      <c r="AF5283">
        <f t="shared" si="82"/>
        <v>3</v>
      </c>
    </row>
    <row r="5284" spans="1:32" x14ac:dyDescent="0.25">
      <c r="A5284">
        <v>101988</v>
      </c>
      <c r="B5284" t="s">
        <v>1177</v>
      </c>
      <c r="C5284" t="s">
        <v>33</v>
      </c>
      <c r="D5284">
        <v>0</v>
      </c>
      <c r="F5284" t="s">
        <v>269</v>
      </c>
      <c r="G5284" t="s">
        <v>98</v>
      </c>
      <c r="H5284" t="s">
        <v>10160</v>
      </c>
      <c r="I5284" t="s">
        <v>37</v>
      </c>
      <c r="J5284" t="s">
        <v>10161</v>
      </c>
      <c r="K5284" t="s">
        <v>10162</v>
      </c>
      <c r="L5284" t="s">
        <v>37</v>
      </c>
      <c r="M5284" t="s">
        <v>83</v>
      </c>
      <c r="N5284" t="s">
        <v>83</v>
      </c>
      <c r="O5284" t="s">
        <v>8601</v>
      </c>
      <c r="P5284" t="s">
        <v>104</v>
      </c>
      <c r="Q5284" t="s">
        <v>104</v>
      </c>
      <c r="R5284" t="s">
        <v>127</v>
      </c>
      <c r="S5284" t="s">
        <v>164</v>
      </c>
      <c r="T5284" t="s">
        <v>1624</v>
      </c>
      <c r="U5284" t="s">
        <v>828</v>
      </c>
      <c r="X5284">
        <v>14</v>
      </c>
      <c r="Y5284">
        <v>0</v>
      </c>
      <c r="Z5284">
        <v>0</v>
      </c>
      <c r="AA5284">
        <v>0</v>
      </c>
      <c r="AB5284">
        <v>736400</v>
      </c>
      <c r="AC5284" t="s">
        <v>47</v>
      </c>
      <c r="AD5284">
        <f>+VLOOKUP(T5284,items!$A$2:$D$1255,4,0)</f>
        <v>0</v>
      </c>
      <c r="AE5284">
        <f>+VLOOKUP(T5284,Tabla1[],5,0)</f>
        <v>0</v>
      </c>
      <c r="AF5284">
        <f t="shared" si="82"/>
        <v>3</v>
      </c>
    </row>
    <row r="5285" spans="1:32" x14ac:dyDescent="0.25">
      <c r="A5285">
        <v>101991</v>
      </c>
      <c r="B5285" t="s">
        <v>2569</v>
      </c>
      <c r="C5285" t="s">
        <v>75</v>
      </c>
      <c r="D5285">
        <v>0</v>
      </c>
      <c r="F5285" t="s">
        <v>269</v>
      </c>
      <c r="G5285" t="s">
        <v>269</v>
      </c>
      <c r="H5285" t="s">
        <v>10163</v>
      </c>
      <c r="I5285" t="s">
        <v>37</v>
      </c>
      <c r="J5285" t="s">
        <v>10164</v>
      </c>
      <c r="K5285" t="s">
        <v>10165</v>
      </c>
      <c r="L5285" t="s">
        <v>37</v>
      </c>
      <c r="M5285" t="s">
        <v>98</v>
      </c>
      <c r="N5285" t="s">
        <v>98</v>
      </c>
      <c r="O5285" t="s">
        <v>8689</v>
      </c>
      <c r="P5285" t="s">
        <v>5511</v>
      </c>
      <c r="Q5285" t="s">
        <v>5511</v>
      </c>
      <c r="R5285" t="s">
        <v>127</v>
      </c>
      <c r="S5285" t="s">
        <v>164</v>
      </c>
      <c r="T5285" t="s">
        <v>6309</v>
      </c>
      <c r="U5285" t="s">
        <v>6310</v>
      </c>
      <c r="X5285">
        <v>6</v>
      </c>
      <c r="Y5285">
        <v>0</v>
      </c>
      <c r="Z5285">
        <v>0</v>
      </c>
      <c r="AA5285">
        <v>0</v>
      </c>
      <c r="AB5285">
        <v>7800</v>
      </c>
      <c r="AC5285" t="s">
        <v>47</v>
      </c>
      <c r="AD5285">
        <f>+VLOOKUP(T5285,items!$A$2:$D$1255,4,0)</f>
        <v>0</v>
      </c>
      <c r="AE5285">
        <f>+VLOOKUP(T5285,Tabla1[],5,0)</f>
        <v>0</v>
      </c>
      <c r="AF5285">
        <f t="shared" si="82"/>
        <v>3</v>
      </c>
    </row>
    <row r="5286" spans="1:32" x14ac:dyDescent="0.25">
      <c r="A5286">
        <v>101991</v>
      </c>
      <c r="B5286" t="s">
        <v>2569</v>
      </c>
      <c r="C5286" t="s">
        <v>75</v>
      </c>
      <c r="D5286">
        <v>0</v>
      </c>
      <c r="F5286" t="s">
        <v>269</v>
      </c>
      <c r="G5286" t="s">
        <v>269</v>
      </c>
      <c r="H5286" t="s">
        <v>10163</v>
      </c>
      <c r="I5286" t="s">
        <v>37</v>
      </c>
      <c r="J5286" t="s">
        <v>10164</v>
      </c>
      <c r="K5286" t="s">
        <v>10165</v>
      </c>
      <c r="L5286" t="s">
        <v>37</v>
      </c>
      <c r="M5286" t="s">
        <v>98</v>
      </c>
      <c r="N5286" t="s">
        <v>98</v>
      </c>
      <c r="O5286" t="s">
        <v>8689</v>
      </c>
      <c r="P5286" t="s">
        <v>5511</v>
      </c>
      <c r="Q5286" t="s">
        <v>5511</v>
      </c>
      <c r="R5286" t="s">
        <v>127</v>
      </c>
      <c r="S5286" t="s">
        <v>164</v>
      </c>
      <c r="T5286" t="s">
        <v>1290</v>
      </c>
      <c r="U5286" t="s">
        <v>1291</v>
      </c>
      <c r="X5286">
        <v>3</v>
      </c>
      <c r="Y5286">
        <v>0</v>
      </c>
      <c r="Z5286">
        <v>0</v>
      </c>
      <c r="AA5286">
        <v>0</v>
      </c>
      <c r="AB5286">
        <v>191700</v>
      </c>
      <c r="AC5286" t="s">
        <v>47</v>
      </c>
      <c r="AD5286">
        <f>+VLOOKUP(T5286,items!$A$2:$D$1255,4,0)</f>
        <v>0</v>
      </c>
      <c r="AE5286">
        <f>+VLOOKUP(T5286,Tabla1[],5,0)</f>
        <v>0</v>
      </c>
      <c r="AF5286">
        <f t="shared" si="82"/>
        <v>3</v>
      </c>
    </row>
    <row r="5287" spans="1:32" x14ac:dyDescent="0.25">
      <c r="A5287">
        <v>101991</v>
      </c>
      <c r="B5287" t="s">
        <v>2569</v>
      </c>
      <c r="C5287" t="s">
        <v>75</v>
      </c>
      <c r="D5287">
        <v>0</v>
      </c>
      <c r="F5287" t="s">
        <v>269</v>
      </c>
      <c r="G5287" t="s">
        <v>269</v>
      </c>
      <c r="H5287" t="s">
        <v>10163</v>
      </c>
      <c r="I5287" t="s">
        <v>37</v>
      </c>
      <c r="J5287" t="s">
        <v>10164</v>
      </c>
      <c r="K5287" t="s">
        <v>10165</v>
      </c>
      <c r="L5287" t="s">
        <v>37</v>
      </c>
      <c r="M5287" t="s">
        <v>98</v>
      </c>
      <c r="N5287" t="s">
        <v>98</v>
      </c>
      <c r="O5287" t="s">
        <v>8689</v>
      </c>
      <c r="P5287" t="s">
        <v>5511</v>
      </c>
      <c r="Q5287" t="s">
        <v>5511</v>
      </c>
      <c r="R5287" t="s">
        <v>127</v>
      </c>
      <c r="S5287" t="s">
        <v>164</v>
      </c>
      <c r="T5287" t="s">
        <v>1126</v>
      </c>
      <c r="U5287" t="s">
        <v>1127</v>
      </c>
      <c r="X5287">
        <v>3</v>
      </c>
      <c r="Y5287">
        <v>0</v>
      </c>
      <c r="Z5287">
        <v>0</v>
      </c>
      <c r="AA5287">
        <v>0</v>
      </c>
      <c r="AB5287">
        <v>151260</v>
      </c>
      <c r="AC5287" t="s">
        <v>47</v>
      </c>
      <c r="AD5287">
        <f>+VLOOKUP(T5287,items!$A$2:$D$1255,4,0)</f>
        <v>0</v>
      </c>
      <c r="AE5287">
        <f>+VLOOKUP(T5287,Tabla1[],5,0)</f>
        <v>0</v>
      </c>
      <c r="AF5287">
        <f t="shared" si="82"/>
        <v>3</v>
      </c>
    </row>
    <row r="5288" spans="1:32" x14ac:dyDescent="0.25">
      <c r="A5288">
        <v>101991</v>
      </c>
      <c r="B5288" t="s">
        <v>2569</v>
      </c>
      <c r="C5288" t="s">
        <v>75</v>
      </c>
      <c r="D5288">
        <v>0</v>
      </c>
      <c r="F5288" t="s">
        <v>269</v>
      </c>
      <c r="G5288" t="s">
        <v>269</v>
      </c>
      <c r="H5288" t="s">
        <v>10163</v>
      </c>
      <c r="I5288" t="s">
        <v>37</v>
      </c>
      <c r="J5288" t="s">
        <v>10164</v>
      </c>
      <c r="K5288" t="s">
        <v>10165</v>
      </c>
      <c r="L5288" t="s">
        <v>37</v>
      </c>
      <c r="M5288" t="s">
        <v>98</v>
      </c>
      <c r="N5288" t="s">
        <v>98</v>
      </c>
      <c r="O5288" t="s">
        <v>8689</v>
      </c>
      <c r="P5288" t="s">
        <v>5511</v>
      </c>
      <c r="Q5288" t="s">
        <v>5511</v>
      </c>
      <c r="R5288" t="s">
        <v>127</v>
      </c>
      <c r="S5288" t="s">
        <v>164</v>
      </c>
      <c r="T5288" t="s">
        <v>6311</v>
      </c>
      <c r="U5288" t="s">
        <v>6312</v>
      </c>
      <c r="X5288">
        <v>6</v>
      </c>
      <c r="Y5288">
        <v>0</v>
      </c>
      <c r="Z5288">
        <v>0</v>
      </c>
      <c r="AA5288">
        <v>0</v>
      </c>
      <c r="AB5288">
        <v>2400</v>
      </c>
      <c r="AC5288" t="s">
        <v>47</v>
      </c>
      <c r="AD5288">
        <f>+VLOOKUP(T5288,items!$A$2:$D$1255,4,0)</f>
        <v>0</v>
      </c>
      <c r="AE5288">
        <f>+VLOOKUP(T5288,Tabla1[],5,0)</f>
        <v>0</v>
      </c>
      <c r="AF5288">
        <f t="shared" si="82"/>
        <v>3</v>
      </c>
    </row>
    <row r="5289" spans="1:32" x14ac:dyDescent="0.25">
      <c r="A5289">
        <v>102003</v>
      </c>
      <c r="B5289" t="s">
        <v>1003</v>
      </c>
      <c r="C5289" t="s">
        <v>33</v>
      </c>
      <c r="D5289">
        <v>0</v>
      </c>
      <c r="F5289" t="s">
        <v>98</v>
      </c>
      <c r="G5289" t="s">
        <v>98</v>
      </c>
      <c r="H5289" t="s">
        <v>10166</v>
      </c>
      <c r="I5289" t="s">
        <v>37</v>
      </c>
      <c r="J5289" t="s">
        <v>10167</v>
      </c>
      <c r="K5289" t="s">
        <v>10168</v>
      </c>
      <c r="L5289" t="s">
        <v>37</v>
      </c>
      <c r="M5289" t="s">
        <v>8689</v>
      </c>
      <c r="N5289" t="s">
        <v>8689</v>
      </c>
      <c r="O5289" t="s">
        <v>5511</v>
      </c>
      <c r="P5289" t="s">
        <v>760</v>
      </c>
      <c r="Q5289" t="s">
        <v>760</v>
      </c>
      <c r="R5289" t="s">
        <v>127</v>
      </c>
      <c r="S5289" t="s">
        <v>128</v>
      </c>
      <c r="T5289" t="s">
        <v>6567</v>
      </c>
      <c r="U5289" t="s">
        <v>6568</v>
      </c>
      <c r="X5289">
        <v>1</v>
      </c>
      <c r="Y5289">
        <v>0</v>
      </c>
      <c r="Z5289">
        <v>0</v>
      </c>
      <c r="AA5289">
        <v>0</v>
      </c>
      <c r="AB5289">
        <v>0</v>
      </c>
      <c r="AC5289" t="s">
        <v>47</v>
      </c>
      <c r="AD5289">
        <f>+VLOOKUP(T5289,items!$A$2:$D$1255,4,0)</f>
        <v>0</v>
      </c>
      <c r="AE5289">
        <f>+VLOOKUP(T5289,Tabla1[],5,0)</f>
        <v>0</v>
      </c>
      <c r="AF5289">
        <f t="shared" si="82"/>
        <v>3</v>
      </c>
    </row>
    <row r="5290" spans="1:32" x14ac:dyDescent="0.25">
      <c r="A5290">
        <v>102003</v>
      </c>
      <c r="B5290" t="s">
        <v>1003</v>
      </c>
      <c r="C5290" t="s">
        <v>33</v>
      </c>
      <c r="D5290">
        <v>0</v>
      </c>
      <c r="F5290" t="s">
        <v>98</v>
      </c>
      <c r="G5290" t="s">
        <v>98</v>
      </c>
      <c r="H5290" t="s">
        <v>10166</v>
      </c>
      <c r="I5290" t="s">
        <v>37</v>
      </c>
      <c r="J5290" t="s">
        <v>10167</v>
      </c>
      <c r="K5290" t="s">
        <v>10168</v>
      </c>
      <c r="L5290" t="s">
        <v>37</v>
      </c>
      <c r="M5290" t="s">
        <v>8689</v>
      </c>
      <c r="N5290" t="s">
        <v>8689</v>
      </c>
      <c r="O5290" t="s">
        <v>5511</v>
      </c>
      <c r="P5290" t="s">
        <v>760</v>
      </c>
      <c r="Q5290" t="s">
        <v>760</v>
      </c>
      <c r="R5290" t="s">
        <v>127</v>
      </c>
      <c r="S5290" t="s">
        <v>128</v>
      </c>
      <c r="T5290" t="s">
        <v>1536</v>
      </c>
      <c r="U5290" t="s">
        <v>1537</v>
      </c>
      <c r="X5290">
        <v>2</v>
      </c>
      <c r="Y5290">
        <v>0</v>
      </c>
      <c r="Z5290">
        <v>0</v>
      </c>
      <c r="AA5290">
        <v>0</v>
      </c>
      <c r="AB5290">
        <v>0</v>
      </c>
      <c r="AC5290" t="s">
        <v>47</v>
      </c>
      <c r="AD5290">
        <f>+VLOOKUP(T5290,items!$A$2:$D$1255,4,0)</f>
        <v>0</v>
      </c>
      <c r="AE5290">
        <f>+VLOOKUP(T5290,Tabla1[],5,0)</f>
        <v>0</v>
      </c>
      <c r="AF5290">
        <f t="shared" si="82"/>
        <v>3</v>
      </c>
    </row>
    <row r="5291" spans="1:32" x14ac:dyDescent="0.25">
      <c r="A5291">
        <v>102004</v>
      </c>
      <c r="B5291" t="s">
        <v>10169</v>
      </c>
      <c r="C5291" t="s">
        <v>33</v>
      </c>
      <c r="D5291">
        <v>0</v>
      </c>
      <c r="F5291" t="s">
        <v>7943</v>
      </c>
      <c r="G5291" t="s">
        <v>98</v>
      </c>
      <c r="H5291" t="s">
        <v>10170</v>
      </c>
      <c r="I5291" t="s">
        <v>37</v>
      </c>
      <c r="J5291" t="s">
        <v>10171</v>
      </c>
      <c r="K5291" t="s">
        <v>10172</v>
      </c>
      <c r="L5291" t="s">
        <v>10173</v>
      </c>
      <c r="M5291" t="s">
        <v>8689</v>
      </c>
      <c r="N5291" t="s">
        <v>8689</v>
      </c>
      <c r="O5291" t="s">
        <v>5947</v>
      </c>
      <c r="P5291" t="s">
        <v>761</v>
      </c>
      <c r="Q5291" t="s">
        <v>7899</v>
      </c>
      <c r="R5291" t="s">
        <v>127</v>
      </c>
      <c r="S5291" t="s">
        <v>128</v>
      </c>
      <c r="T5291" t="s">
        <v>1999</v>
      </c>
      <c r="U5291" t="s">
        <v>2000</v>
      </c>
      <c r="V5291" t="s">
        <v>1147</v>
      </c>
      <c r="X5291">
        <v>1</v>
      </c>
      <c r="Y5291">
        <v>0</v>
      </c>
      <c r="Z5291">
        <v>0</v>
      </c>
      <c r="AA5291">
        <v>0</v>
      </c>
      <c r="AB5291">
        <v>1930391</v>
      </c>
      <c r="AC5291" t="s">
        <v>47</v>
      </c>
      <c r="AD5291">
        <f>+VLOOKUP(T5291,items!$A$2:$D$1255,4,0)</f>
        <v>0</v>
      </c>
      <c r="AE5291">
        <f>+VLOOKUP(T5291,Tabla1[],5,0)</f>
        <v>0</v>
      </c>
      <c r="AF5291">
        <f t="shared" si="82"/>
        <v>3</v>
      </c>
    </row>
    <row r="5292" spans="1:32" x14ac:dyDescent="0.25">
      <c r="A5292">
        <v>102004</v>
      </c>
      <c r="B5292" t="s">
        <v>10169</v>
      </c>
      <c r="C5292" t="s">
        <v>33</v>
      </c>
      <c r="D5292">
        <v>0</v>
      </c>
      <c r="F5292" t="s">
        <v>7943</v>
      </c>
      <c r="G5292" t="s">
        <v>98</v>
      </c>
      <c r="H5292" t="s">
        <v>10170</v>
      </c>
      <c r="I5292" t="s">
        <v>37</v>
      </c>
      <c r="J5292" t="s">
        <v>10171</v>
      </c>
      <c r="K5292" t="s">
        <v>10172</v>
      </c>
      <c r="L5292" t="s">
        <v>10173</v>
      </c>
      <c r="M5292" t="s">
        <v>8689</v>
      </c>
      <c r="N5292" t="s">
        <v>8689</v>
      </c>
      <c r="O5292" t="s">
        <v>5947</v>
      </c>
      <c r="P5292" t="s">
        <v>761</v>
      </c>
      <c r="Q5292" t="s">
        <v>7899</v>
      </c>
      <c r="R5292" t="s">
        <v>127</v>
      </c>
      <c r="S5292" t="s">
        <v>128</v>
      </c>
      <c r="T5292" t="s">
        <v>392</v>
      </c>
      <c r="U5292" t="s">
        <v>393</v>
      </c>
      <c r="X5292">
        <v>1</v>
      </c>
      <c r="Y5292">
        <v>0</v>
      </c>
      <c r="Z5292">
        <v>0</v>
      </c>
      <c r="AA5292">
        <v>0</v>
      </c>
      <c r="AB5292">
        <v>60000</v>
      </c>
      <c r="AC5292" t="s">
        <v>47</v>
      </c>
      <c r="AD5292" t="e">
        <f>+VLOOKUP(T5292,items!$A$2:$D$1255,4,0)</f>
        <v>#N/A</v>
      </c>
      <c r="AE5292" t="e">
        <f>+VLOOKUP(T5292,Tabla1[],5,0)</f>
        <v>#N/A</v>
      </c>
      <c r="AF5292">
        <f t="shared" si="82"/>
        <v>3</v>
      </c>
    </row>
    <row r="5293" spans="1:32" x14ac:dyDescent="0.25">
      <c r="A5293">
        <v>102016</v>
      </c>
      <c r="B5293" t="s">
        <v>1403</v>
      </c>
      <c r="C5293" t="s">
        <v>75</v>
      </c>
      <c r="D5293">
        <v>0</v>
      </c>
      <c r="F5293" t="s">
        <v>98</v>
      </c>
      <c r="G5293" t="s">
        <v>98</v>
      </c>
      <c r="H5293" t="s">
        <v>10174</v>
      </c>
      <c r="I5293" t="s">
        <v>37</v>
      </c>
      <c r="J5293" t="s">
        <v>10175</v>
      </c>
      <c r="K5293" t="s">
        <v>10176</v>
      </c>
      <c r="L5293" t="s">
        <v>37</v>
      </c>
      <c r="M5293" t="s">
        <v>83</v>
      </c>
      <c r="N5293" t="s">
        <v>83</v>
      </c>
      <c r="O5293" t="s">
        <v>8601</v>
      </c>
      <c r="P5293" t="s">
        <v>104</v>
      </c>
      <c r="Q5293" t="s">
        <v>104</v>
      </c>
      <c r="R5293" t="s">
        <v>127</v>
      </c>
      <c r="S5293" t="s">
        <v>164</v>
      </c>
      <c r="T5293" t="s">
        <v>5720</v>
      </c>
      <c r="U5293" t="s">
        <v>859</v>
      </c>
      <c r="X5293">
        <v>12.8</v>
      </c>
      <c r="Y5293">
        <v>0</v>
      </c>
      <c r="Z5293">
        <v>0</v>
      </c>
      <c r="AA5293">
        <v>0</v>
      </c>
      <c r="AB5293">
        <v>673280</v>
      </c>
      <c r="AC5293" t="s">
        <v>47</v>
      </c>
      <c r="AD5293">
        <f>+VLOOKUP(T5293,items!$A$2:$D$1255,4,0)</f>
        <v>0</v>
      </c>
      <c r="AE5293">
        <f>+VLOOKUP(T5293,Tabla1[],5,0)</f>
        <v>0</v>
      </c>
      <c r="AF5293">
        <f t="shared" si="82"/>
        <v>3</v>
      </c>
    </row>
    <row r="5294" spans="1:32" x14ac:dyDescent="0.25">
      <c r="A5294">
        <v>102017</v>
      </c>
      <c r="B5294" t="s">
        <v>7931</v>
      </c>
      <c r="C5294" t="s">
        <v>33</v>
      </c>
      <c r="D5294">
        <v>0</v>
      </c>
      <c r="F5294" t="s">
        <v>98</v>
      </c>
      <c r="G5294" t="s">
        <v>83</v>
      </c>
      <c r="H5294" t="s">
        <v>10177</v>
      </c>
      <c r="I5294" t="s">
        <v>37</v>
      </c>
      <c r="J5294" t="s">
        <v>10178</v>
      </c>
      <c r="K5294" t="s">
        <v>10179</v>
      </c>
      <c r="L5294" t="s">
        <v>37</v>
      </c>
      <c r="M5294" t="s">
        <v>8689</v>
      </c>
      <c r="N5294" t="s">
        <v>8689</v>
      </c>
      <c r="O5294" t="s">
        <v>175</v>
      </c>
      <c r="P5294" t="s">
        <v>760</v>
      </c>
      <c r="Q5294" t="s">
        <v>760</v>
      </c>
      <c r="R5294" t="s">
        <v>127</v>
      </c>
      <c r="S5294" t="s">
        <v>164</v>
      </c>
      <c r="T5294" t="s">
        <v>7935</v>
      </c>
      <c r="U5294" t="s">
        <v>7936</v>
      </c>
      <c r="X5294">
        <v>20</v>
      </c>
      <c r="Y5294">
        <v>0</v>
      </c>
      <c r="Z5294">
        <v>0</v>
      </c>
      <c r="AA5294">
        <v>0</v>
      </c>
      <c r="AB5294">
        <v>1052000</v>
      </c>
      <c r="AC5294" t="s">
        <v>47</v>
      </c>
      <c r="AD5294">
        <f>+VLOOKUP(T5294,items!$A$2:$D$1255,4,0)</f>
        <v>0</v>
      </c>
      <c r="AE5294">
        <f>+VLOOKUP(T5294,Tabla1[],5,0)</f>
        <v>0</v>
      </c>
      <c r="AF5294" t="e">
        <f t="shared" si="82"/>
        <v>#VALUE!</v>
      </c>
    </row>
    <row r="5295" spans="1:32" x14ac:dyDescent="0.25">
      <c r="A5295">
        <v>102020</v>
      </c>
      <c r="B5295" t="s">
        <v>3539</v>
      </c>
      <c r="C5295" t="s">
        <v>75</v>
      </c>
      <c r="D5295">
        <v>0</v>
      </c>
      <c r="F5295" t="s">
        <v>98</v>
      </c>
      <c r="G5295" t="s">
        <v>83</v>
      </c>
      <c r="H5295" t="s">
        <v>10180</v>
      </c>
      <c r="I5295" t="s">
        <v>37</v>
      </c>
      <c r="J5295" t="s">
        <v>10181</v>
      </c>
      <c r="K5295" t="s">
        <v>10182</v>
      </c>
      <c r="L5295" t="s">
        <v>37</v>
      </c>
      <c r="M5295" t="s">
        <v>8689</v>
      </c>
      <c r="N5295" t="s">
        <v>8689</v>
      </c>
      <c r="O5295" t="s">
        <v>8601</v>
      </c>
      <c r="P5295" t="s">
        <v>759</v>
      </c>
      <c r="Q5295" t="s">
        <v>759</v>
      </c>
      <c r="R5295" t="s">
        <v>127</v>
      </c>
      <c r="S5295" t="s">
        <v>164</v>
      </c>
      <c r="T5295" t="s">
        <v>4078</v>
      </c>
      <c r="U5295" t="s">
        <v>313</v>
      </c>
      <c r="X5295">
        <v>2.5</v>
      </c>
      <c r="Y5295">
        <v>0</v>
      </c>
      <c r="Z5295">
        <v>0</v>
      </c>
      <c r="AA5295">
        <v>0</v>
      </c>
      <c r="AB5295">
        <v>247500</v>
      </c>
      <c r="AC5295" t="s">
        <v>47</v>
      </c>
      <c r="AD5295">
        <f>+VLOOKUP(T5295,items!$A$2:$D$1255,4,0)</f>
        <v>0</v>
      </c>
      <c r="AE5295">
        <f>+VLOOKUP(T5295,Tabla1[],5,0)</f>
        <v>0</v>
      </c>
      <c r="AF5295">
        <f t="shared" si="82"/>
        <v>3</v>
      </c>
    </row>
    <row r="5296" spans="1:32" x14ac:dyDescent="0.25">
      <c r="A5296">
        <v>102021</v>
      </c>
      <c r="B5296" t="s">
        <v>2985</v>
      </c>
      <c r="C5296" t="s">
        <v>75</v>
      </c>
      <c r="D5296">
        <v>0</v>
      </c>
      <c r="F5296" t="s">
        <v>98</v>
      </c>
      <c r="G5296" t="s">
        <v>98</v>
      </c>
      <c r="H5296" t="s">
        <v>10183</v>
      </c>
      <c r="I5296" t="s">
        <v>37</v>
      </c>
      <c r="J5296" t="s">
        <v>10184</v>
      </c>
      <c r="K5296" t="s">
        <v>10185</v>
      </c>
      <c r="L5296" t="s">
        <v>37</v>
      </c>
      <c r="M5296" t="s">
        <v>83</v>
      </c>
      <c r="N5296" t="s">
        <v>83</v>
      </c>
      <c r="O5296" t="s">
        <v>8601</v>
      </c>
      <c r="P5296" t="s">
        <v>759</v>
      </c>
      <c r="Q5296" t="s">
        <v>759</v>
      </c>
      <c r="R5296" t="s">
        <v>127</v>
      </c>
      <c r="S5296" t="s">
        <v>164</v>
      </c>
      <c r="T5296" t="s">
        <v>1575</v>
      </c>
      <c r="U5296" t="s">
        <v>1576</v>
      </c>
      <c r="X5296">
        <v>8</v>
      </c>
      <c r="Y5296">
        <v>0</v>
      </c>
      <c r="Z5296">
        <v>0</v>
      </c>
      <c r="AA5296">
        <v>0</v>
      </c>
      <c r="AB5296">
        <v>420800</v>
      </c>
      <c r="AC5296" t="s">
        <v>47</v>
      </c>
      <c r="AD5296">
        <f>+VLOOKUP(T5296,items!$A$2:$D$1255,4,0)</f>
        <v>0</v>
      </c>
      <c r="AE5296">
        <f>+VLOOKUP(T5296,Tabla1[],5,0)</f>
        <v>0</v>
      </c>
      <c r="AF5296">
        <f t="shared" si="82"/>
        <v>3</v>
      </c>
    </row>
    <row r="5297" spans="1:32" x14ac:dyDescent="0.25">
      <c r="A5297">
        <v>102029</v>
      </c>
      <c r="B5297" t="s">
        <v>10186</v>
      </c>
      <c r="C5297" t="s">
        <v>33</v>
      </c>
      <c r="D5297">
        <v>0</v>
      </c>
      <c r="F5297" t="s">
        <v>8032</v>
      </c>
      <c r="G5297" t="s">
        <v>7483</v>
      </c>
      <c r="H5297" t="s">
        <v>10187</v>
      </c>
      <c r="I5297" t="s">
        <v>37</v>
      </c>
      <c r="J5297" t="s">
        <v>10188</v>
      </c>
      <c r="K5297" t="s">
        <v>10189</v>
      </c>
      <c r="L5297" t="s">
        <v>10190</v>
      </c>
      <c r="M5297" t="s">
        <v>9887</v>
      </c>
      <c r="N5297" t="s">
        <v>9887</v>
      </c>
      <c r="O5297" t="s">
        <v>84</v>
      </c>
      <c r="P5297" t="s">
        <v>3799</v>
      </c>
      <c r="Q5297" t="s">
        <v>9020</v>
      </c>
      <c r="R5297" t="s">
        <v>127</v>
      </c>
      <c r="S5297" t="s">
        <v>108</v>
      </c>
      <c r="T5297" t="s">
        <v>9421</v>
      </c>
      <c r="U5297" t="s">
        <v>9422</v>
      </c>
      <c r="X5297">
        <v>4</v>
      </c>
      <c r="Y5297">
        <v>0</v>
      </c>
      <c r="Z5297">
        <v>0</v>
      </c>
      <c r="AA5297">
        <v>0</v>
      </c>
      <c r="AB5297">
        <v>232000</v>
      </c>
      <c r="AC5297" t="s">
        <v>47</v>
      </c>
      <c r="AD5297">
        <f>+VLOOKUP(T5297,items!$A$2:$D$1255,4,0)</f>
        <v>0</v>
      </c>
      <c r="AE5297">
        <f>+VLOOKUP(T5297,Tabla1[],5,0)</f>
        <v>0</v>
      </c>
      <c r="AF5297">
        <f t="shared" si="82"/>
        <v>4</v>
      </c>
    </row>
    <row r="5298" spans="1:32" x14ac:dyDescent="0.25">
      <c r="A5298">
        <v>102029</v>
      </c>
      <c r="B5298" t="s">
        <v>10186</v>
      </c>
      <c r="C5298" t="s">
        <v>33</v>
      </c>
      <c r="D5298">
        <v>0</v>
      </c>
      <c r="F5298" t="s">
        <v>8032</v>
      </c>
      <c r="G5298" t="s">
        <v>7483</v>
      </c>
      <c r="H5298" t="s">
        <v>10187</v>
      </c>
      <c r="I5298" t="s">
        <v>37</v>
      </c>
      <c r="J5298" t="s">
        <v>10188</v>
      </c>
      <c r="K5298" t="s">
        <v>10189</v>
      </c>
      <c r="L5298" t="s">
        <v>10190</v>
      </c>
      <c r="M5298" t="s">
        <v>9887</v>
      </c>
      <c r="N5298" t="s">
        <v>9887</v>
      </c>
      <c r="O5298" t="s">
        <v>84</v>
      </c>
      <c r="P5298" t="s">
        <v>3799</v>
      </c>
      <c r="Q5298" t="s">
        <v>9020</v>
      </c>
      <c r="R5298" t="s">
        <v>127</v>
      </c>
      <c r="S5298" t="s">
        <v>108</v>
      </c>
      <c r="T5298" t="s">
        <v>10191</v>
      </c>
      <c r="U5298" t="s">
        <v>10192</v>
      </c>
      <c r="X5298">
        <v>8</v>
      </c>
      <c r="Y5298">
        <v>0</v>
      </c>
      <c r="Z5298">
        <v>0</v>
      </c>
      <c r="AA5298">
        <v>0</v>
      </c>
      <c r="AB5298">
        <v>160000</v>
      </c>
      <c r="AC5298" t="s">
        <v>47</v>
      </c>
      <c r="AD5298">
        <f>+VLOOKUP(T5298,items!$A$2:$D$1255,4,0)</f>
        <v>0</v>
      </c>
      <c r="AE5298">
        <f>+VLOOKUP(T5298,Tabla1[],5,0)</f>
        <v>0</v>
      </c>
      <c r="AF5298">
        <f t="shared" si="82"/>
        <v>4</v>
      </c>
    </row>
    <row r="5299" spans="1:32" x14ac:dyDescent="0.25">
      <c r="A5299">
        <v>102029</v>
      </c>
      <c r="B5299" t="s">
        <v>10186</v>
      </c>
      <c r="C5299" t="s">
        <v>33</v>
      </c>
      <c r="D5299">
        <v>0</v>
      </c>
      <c r="F5299" t="s">
        <v>8032</v>
      </c>
      <c r="G5299" t="s">
        <v>7483</v>
      </c>
      <c r="H5299" t="s">
        <v>10187</v>
      </c>
      <c r="I5299" t="s">
        <v>37</v>
      </c>
      <c r="J5299" t="s">
        <v>10188</v>
      </c>
      <c r="K5299" t="s">
        <v>10189</v>
      </c>
      <c r="L5299" t="s">
        <v>10190</v>
      </c>
      <c r="M5299" t="s">
        <v>9887</v>
      </c>
      <c r="N5299" t="s">
        <v>9887</v>
      </c>
      <c r="O5299" t="s">
        <v>84</v>
      </c>
      <c r="P5299" t="s">
        <v>3799</v>
      </c>
      <c r="Q5299" t="s">
        <v>9020</v>
      </c>
      <c r="R5299" t="s">
        <v>127</v>
      </c>
      <c r="S5299" t="s">
        <v>108</v>
      </c>
      <c r="T5299" t="s">
        <v>7796</v>
      </c>
      <c r="U5299" t="s">
        <v>7797</v>
      </c>
      <c r="X5299">
        <v>2</v>
      </c>
      <c r="Y5299">
        <v>0</v>
      </c>
      <c r="Z5299">
        <v>0</v>
      </c>
      <c r="AA5299">
        <v>0</v>
      </c>
      <c r="AB5299">
        <v>224000</v>
      </c>
      <c r="AC5299" t="s">
        <v>47</v>
      </c>
      <c r="AD5299">
        <f>+VLOOKUP(T5299,items!$A$2:$D$1255,4,0)</f>
        <v>0</v>
      </c>
      <c r="AE5299">
        <f>+VLOOKUP(T5299,Tabla1[],5,0)</f>
        <v>0</v>
      </c>
      <c r="AF5299">
        <f t="shared" si="82"/>
        <v>4</v>
      </c>
    </row>
    <row r="5300" spans="1:32" x14ac:dyDescent="0.25">
      <c r="A5300">
        <v>102029</v>
      </c>
      <c r="B5300" t="s">
        <v>10186</v>
      </c>
      <c r="C5300" t="s">
        <v>33</v>
      </c>
      <c r="D5300">
        <v>0</v>
      </c>
      <c r="F5300" t="s">
        <v>8032</v>
      </c>
      <c r="G5300" t="s">
        <v>7483</v>
      </c>
      <c r="H5300" t="s">
        <v>10187</v>
      </c>
      <c r="I5300" t="s">
        <v>37</v>
      </c>
      <c r="J5300" t="s">
        <v>10188</v>
      </c>
      <c r="K5300" t="s">
        <v>10189</v>
      </c>
      <c r="L5300" t="s">
        <v>10190</v>
      </c>
      <c r="M5300" t="s">
        <v>9887</v>
      </c>
      <c r="N5300" t="s">
        <v>9887</v>
      </c>
      <c r="O5300" t="s">
        <v>84</v>
      </c>
      <c r="P5300" t="s">
        <v>3799</v>
      </c>
      <c r="Q5300" t="s">
        <v>9020</v>
      </c>
      <c r="R5300" t="s">
        <v>127</v>
      </c>
      <c r="S5300" t="s">
        <v>108</v>
      </c>
      <c r="T5300" t="s">
        <v>10193</v>
      </c>
      <c r="U5300" t="s">
        <v>10194</v>
      </c>
      <c r="X5300">
        <v>36</v>
      </c>
      <c r="Y5300">
        <v>0</v>
      </c>
      <c r="Z5300">
        <v>0</v>
      </c>
      <c r="AA5300">
        <v>0</v>
      </c>
      <c r="AB5300">
        <v>112896</v>
      </c>
      <c r="AC5300" t="s">
        <v>47</v>
      </c>
      <c r="AD5300">
        <f>+VLOOKUP(T5300,items!$A$2:$D$1255,4,0)</f>
        <v>0</v>
      </c>
      <c r="AE5300">
        <f>+VLOOKUP(T5300,Tabla1[],5,0)</f>
        <v>0</v>
      </c>
      <c r="AF5300">
        <f t="shared" si="82"/>
        <v>4</v>
      </c>
    </row>
    <row r="5301" spans="1:32" x14ac:dyDescent="0.25">
      <c r="A5301">
        <v>102029</v>
      </c>
      <c r="B5301" t="s">
        <v>10186</v>
      </c>
      <c r="C5301" t="s">
        <v>33</v>
      </c>
      <c r="D5301">
        <v>0</v>
      </c>
      <c r="F5301" t="s">
        <v>8032</v>
      </c>
      <c r="G5301" t="s">
        <v>7483</v>
      </c>
      <c r="H5301" t="s">
        <v>10187</v>
      </c>
      <c r="I5301" t="s">
        <v>37</v>
      </c>
      <c r="J5301" t="s">
        <v>10188</v>
      </c>
      <c r="K5301" t="s">
        <v>10189</v>
      </c>
      <c r="L5301" t="s">
        <v>10190</v>
      </c>
      <c r="M5301" t="s">
        <v>9887</v>
      </c>
      <c r="N5301" t="s">
        <v>9887</v>
      </c>
      <c r="O5301" t="s">
        <v>84</v>
      </c>
      <c r="P5301" t="s">
        <v>3799</v>
      </c>
      <c r="Q5301" t="s">
        <v>9020</v>
      </c>
      <c r="R5301" t="s">
        <v>127</v>
      </c>
      <c r="S5301" t="s">
        <v>108</v>
      </c>
      <c r="T5301" t="s">
        <v>1855</v>
      </c>
      <c r="U5301" t="s">
        <v>1856</v>
      </c>
      <c r="X5301">
        <v>2</v>
      </c>
      <c r="Y5301">
        <v>0</v>
      </c>
      <c r="Z5301">
        <v>0</v>
      </c>
      <c r="AA5301">
        <v>0</v>
      </c>
      <c r="AB5301">
        <v>28000</v>
      </c>
      <c r="AC5301" t="s">
        <v>47</v>
      </c>
      <c r="AD5301">
        <f>+VLOOKUP(T5301,items!$A$2:$D$1255,4,0)</f>
        <v>0</v>
      </c>
      <c r="AE5301">
        <f>+VLOOKUP(T5301,Tabla1[],5,0)</f>
        <v>0</v>
      </c>
      <c r="AF5301">
        <f t="shared" si="82"/>
        <v>4</v>
      </c>
    </row>
    <row r="5302" spans="1:32" x14ac:dyDescent="0.25">
      <c r="A5302">
        <v>102029</v>
      </c>
      <c r="B5302" t="s">
        <v>10186</v>
      </c>
      <c r="C5302" t="s">
        <v>33</v>
      </c>
      <c r="D5302">
        <v>0</v>
      </c>
      <c r="F5302" t="s">
        <v>8032</v>
      </c>
      <c r="G5302" t="s">
        <v>7483</v>
      </c>
      <c r="H5302" t="s">
        <v>10187</v>
      </c>
      <c r="I5302" t="s">
        <v>37</v>
      </c>
      <c r="J5302" t="s">
        <v>10188</v>
      </c>
      <c r="K5302" t="s">
        <v>10189</v>
      </c>
      <c r="L5302" t="s">
        <v>10190</v>
      </c>
      <c r="M5302" t="s">
        <v>9887</v>
      </c>
      <c r="N5302" t="s">
        <v>9887</v>
      </c>
      <c r="O5302" t="s">
        <v>84</v>
      </c>
      <c r="P5302" t="s">
        <v>3799</v>
      </c>
      <c r="Q5302" t="s">
        <v>9020</v>
      </c>
      <c r="R5302" t="s">
        <v>127</v>
      </c>
      <c r="S5302" t="s">
        <v>108</v>
      </c>
      <c r="T5302" t="s">
        <v>5754</v>
      </c>
      <c r="U5302" t="s">
        <v>5755</v>
      </c>
      <c r="X5302">
        <v>32</v>
      </c>
      <c r="Y5302">
        <v>0</v>
      </c>
      <c r="Z5302">
        <v>0</v>
      </c>
      <c r="AA5302">
        <v>0</v>
      </c>
      <c r="AB5302">
        <v>21760</v>
      </c>
      <c r="AC5302" t="s">
        <v>47</v>
      </c>
      <c r="AD5302">
        <f>+VLOOKUP(T5302,items!$A$2:$D$1255,4,0)</f>
        <v>0</v>
      </c>
      <c r="AE5302">
        <f>+VLOOKUP(T5302,Tabla1[],5,0)</f>
        <v>0</v>
      </c>
      <c r="AF5302">
        <f t="shared" si="82"/>
        <v>4</v>
      </c>
    </row>
    <row r="5303" spans="1:32" x14ac:dyDescent="0.25">
      <c r="A5303">
        <v>102029</v>
      </c>
      <c r="B5303" t="s">
        <v>10186</v>
      </c>
      <c r="C5303" t="s">
        <v>33</v>
      </c>
      <c r="D5303">
        <v>0</v>
      </c>
      <c r="F5303" t="s">
        <v>8032</v>
      </c>
      <c r="G5303" t="s">
        <v>7483</v>
      </c>
      <c r="H5303" t="s">
        <v>10187</v>
      </c>
      <c r="I5303" t="s">
        <v>37</v>
      </c>
      <c r="J5303" t="s">
        <v>10188</v>
      </c>
      <c r="K5303" t="s">
        <v>10189</v>
      </c>
      <c r="L5303" t="s">
        <v>10190</v>
      </c>
      <c r="M5303" t="s">
        <v>9887</v>
      </c>
      <c r="N5303" t="s">
        <v>9887</v>
      </c>
      <c r="O5303" t="s">
        <v>84</v>
      </c>
      <c r="P5303" t="s">
        <v>3799</v>
      </c>
      <c r="Q5303" t="s">
        <v>9020</v>
      </c>
      <c r="R5303" t="s">
        <v>127</v>
      </c>
      <c r="S5303" t="s">
        <v>108</v>
      </c>
      <c r="T5303" t="s">
        <v>10195</v>
      </c>
      <c r="U5303" t="s">
        <v>10196</v>
      </c>
      <c r="X5303">
        <v>4</v>
      </c>
      <c r="Y5303">
        <v>0</v>
      </c>
      <c r="Z5303">
        <v>0</v>
      </c>
      <c r="AA5303">
        <v>0</v>
      </c>
      <c r="AB5303">
        <v>64000</v>
      </c>
      <c r="AC5303" t="s">
        <v>47</v>
      </c>
      <c r="AD5303">
        <f>+VLOOKUP(T5303,items!$A$2:$D$1255,4,0)</f>
        <v>0</v>
      </c>
      <c r="AE5303">
        <f>+VLOOKUP(T5303,Tabla1[],5,0)</f>
        <v>0</v>
      </c>
      <c r="AF5303">
        <f t="shared" si="82"/>
        <v>4</v>
      </c>
    </row>
    <row r="5304" spans="1:32" x14ac:dyDescent="0.25">
      <c r="A5304">
        <v>102029</v>
      </c>
      <c r="B5304" t="s">
        <v>10186</v>
      </c>
      <c r="C5304" t="s">
        <v>33</v>
      </c>
      <c r="D5304">
        <v>0</v>
      </c>
      <c r="F5304" t="s">
        <v>8032</v>
      </c>
      <c r="G5304" t="s">
        <v>7483</v>
      </c>
      <c r="H5304" t="s">
        <v>10187</v>
      </c>
      <c r="I5304" t="s">
        <v>37</v>
      </c>
      <c r="J5304" t="s">
        <v>10188</v>
      </c>
      <c r="K5304" t="s">
        <v>10189</v>
      </c>
      <c r="L5304" t="s">
        <v>10190</v>
      </c>
      <c r="M5304" t="s">
        <v>9887</v>
      </c>
      <c r="N5304" t="s">
        <v>9887</v>
      </c>
      <c r="O5304" t="s">
        <v>84</v>
      </c>
      <c r="P5304" t="s">
        <v>3799</v>
      </c>
      <c r="Q5304" t="s">
        <v>9020</v>
      </c>
      <c r="R5304" t="s">
        <v>127</v>
      </c>
      <c r="S5304" t="s">
        <v>108</v>
      </c>
      <c r="T5304" t="s">
        <v>5533</v>
      </c>
      <c r="U5304" t="s">
        <v>5534</v>
      </c>
      <c r="X5304">
        <v>24</v>
      </c>
      <c r="Y5304">
        <v>0</v>
      </c>
      <c r="Z5304">
        <v>0</v>
      </c>
      <c r="AA5304">
        <v>0</v>
      </c>
      <c r="AB5304">
        <v>907200</v>
      </c>
      <c r="AC5304" t="s">
        <v>47</v>
      </c>
      <c r="AD5304">
        <f>+VLOOKUP(T5304,items!$A$2:$D$1255,4,0)</f>
        <v>0</v>
      </c>
      <c r="AE5304">
        <f>+VLOOKUP(T5304,Tabla1[],5,0)</f>
        <v>0</v>
      </c>
      <c r="AF5304">
        <f t="shared" si="82"/>
        <v>4</v>
      </c>
    </row>
    <row r="5305" spans="1:32" x14ac:dyDescent="0.25">
      <c r="A5305">
        <v>102029</v>
      </c>
      <c r="B5305" t="s">
        <v>10186</v>
      </c>
      <c r="C5305" t="s">
        <v>33</v>
      </c>
      <c r="D5305">
        <v>0</v>
      </c>
      <c r="F5305" t="s">
        <v>8032</v>
      </c>
      <c r="G5305" t="s">
        <v>7483</v>
      </c>
      <c r="H5305" t="s">
        <v>10187</v>
      </c>
      <c r="I5305" t="s">
        <v>37</v>
      </c>
      <c r="J5305" t="s">
        <v>10188</v>
      </c>
      <c r="K5305" t="s">
        <v>10189</v>
      </c>
      <c r="L5305" t="s">
        <v>10190</v>
      </c>
      <c r="M5305" t="s">
        <v>9887</v>
      </c>
      <c r="N5305" t="s">
        <v>9887</v>
      </c>
      <c r="O5305" t="s">
        <v>84</v>
      </c>
      <c r="P5305" t="s">
        <v>3799</v>
      </c>
      <c r="Q5305" t="s">
        <v>9020</v>
      </c>
      <c r="R5305" t="s">
        <v>127</v>
      </c>
      <c r="S5305" t="s">
        <v>108</v>
      </c>
      <c r="T5305" t="s">
        <v>10197</v>
      </c>
      <c r="U5305" t="s">
        <v>10198</v>
      </c>
      <c r="X5305">
        <v>4</v>
      </c>
      <c r="Y5305">
        <v>0</v>
      </c>
      <c r="Z5305">
        <v>0</v>
      </c>
      <c r="AA5305">
        <v>0</v>
      </c>
      <c r="AB5305">
        <v>160000</v>
      </c>
      <c r="AC5305" t="s">
        <v>47</v>
      </c>
      <c r="AD5305">
        <f>+VLOOKUP(T5305,items!$A$2:$D$1255,4,0)</f>
        <v>0</v>
      </c>
      <c r="AE5305">
        <f>+VLOOKUP(T5305,Tabla1[],5,0)</f>
        <v>0</v>
      </c>
      <c r="AF5305">
        <f t="shared" si="82"/>
        <v>4</v>
      </c>
    </row>
    <row r="5306" spans="1:32" x14ac:dyDescent="0.25">
      <c r="A5306">
        <v>102029</v>
      </c>
      <c r="B5306" t="s">
        <v>10186</v>
      </c>
      <c r="C5306" t="s">
        <v>33</v>
      </c>
      <c r="D5306">
        <v>0</v>
      </c>
      <c r="F5306" t="s">
        <v>8032</v>
      </c>
      <c r="G5306" t="s">
        <v>7483</v>
      </c>
      <c r="H5306" t="s">
        <v>10187</v>
      </c>
      <c r="I5306" t="s">
        <v>37</v>
      </c>
      <c r="J5306" t="s">
        <v>10188</v>
      </c>
      <c r="K5306" t="s">
        <v>10189</v>
      </c>
      <c r="L5306" t="s">
        <v>10190</v>
      </c>
      <c r="M5306" t="s">
        <v>9887</v>
      </c>
      <c r="N5306" t="s">
        <v>9887</v>
      </c>
      <c r="O5306" t="s">
        <v>84</v>
      </c>
      <c r="P5306" t="s">
        <v>3799</v>
      </c>
      <c r="Q5306" t="s">
        <v>9020</v>
      </c>
      <c r="R5306" t="s">
        <v>127</v>
      </c>
      <c r="S5306" t="s">
        <v>108</v>
      </c>
      <c r="T5306" t="s">
        <v>10199</v>
      </c>
      <c r="U5306" t="s">
        <v>10200</v>
      </c>
      <c r="X5306">
        <v>36</v>
      </c>
      <c r="Y5306">
        <v>0</v>
      </c>
      <c r="Z5306">
        <v>0</v>
      </c>
      <c r="AA5306">
        <v>0</v>
      </c>
      <c r="AB5306">
        <v>967680</v>
      </c>
      <c r="AC5306" t="s">
        <v>47</v>
      </c>
      <c r="AD5306">
        <f>+VLOOKUP(T5306,items!$A$2:$D$1255,4,0)</f>
        <v>0</v>
      </c>
      <c r="AE5306">
        <f>+VLOOKUP(T5306,Tabla1[],5,0)</f>
        <v>0</v>
      </c>
      <c r="AF5306">
        <f t="shared" si="82"/>
        <v>4</v>
      </c>
    </row>
    <row r="5307" spans="1:32" x14ac:dyDescent="0.25">
      <c r="A5307">
        <v>102029</v>
      </c>
      <c r="B5307" t="s">
        <v>10186</v>
      </c>
      <c r="C5307" t="s">
        <v>33</v>
      </c>
      <c r="D5307">
        <v>0</v>
      </c>
      <c r="F5307" t="s">
        <v>8032</v>
      </c>
      <c r="G5307" t="s">
        <v>7483</v>
      </c>
      <c r="H5307" t="s">
        <v>10187</v>
      </c>
      <c r="I5307" t="s">
        <v>37</v>
      </c>
      <c r="J5307" t="s">
        <v>10188</v>
      </c>
      <c r="K5307" t="s">
        <v>10189</v>
      </c>
      <c r="L5307" t="s">
        <v>10190</v>
      </c>
      <c r="M5307" t="s">
        <v>9887</v>
      </c>
      <c r="N5307" t="s">
        <v>9887</v>
      </c>
      <c r="O5307" t="s">
        <v>84</v>
      </c>
      <c r="P5307" t="s">
        <v>3799</v>
      </c>
      <c r="Q5307" t="s">
        <v>9020</v>
      </c>
      <c r="R5307" t="s">
        <v>127</v>
      </c>
      <c r="S5307" t="s">
        <v>108</v>
      </c>
      <c r="T5307" t="s">
        <v>9311</v>
      </c>
      <c r="U5307" t="s">
        <v>9312</v>
      </c>
      <c r="X5307">
        <v>2</v>
      </c>
      <c r="Y5307">
        <v>9060</v>
      </c>
      <c r="Z5307">
        <v>3000</v>
      </c>
      <c r="AA5307">
        <v>0</v>
      </c>
      <c r="AB5307">
        <v>2097744</v>
      </c>
      <c r="AC5307" t="s">
        <v>47</v>
      </c>
      <c r="AD5307">
        <f>+VLOOKUP(T5307,items!$A$2:$D$1255,4,0)</f>
        <v>0</v>
      </c>
      <c r="AE5307">
        <f>+VLOOKUP(T5307,Tabla1[],5,0)</f>
        <v>0</v>
      </c>
      <c r="AF5307">
        <f t="shared" si="82"/>
        <v>4</v>
      </c>
    </row>
    <row r="5308" spans="1:32" x14ac:dyDescent="0.25">
      <c r="A5308">
        <v>102029</v>
      </c>
      <c r="B5308" t="s">
        <v>10186</v>
      </c>
      <c r="C5308" t="s">
        <v>33</v>
      </c>
      <c r="D5308">
        <v>0</v>
      </c>
      <c r="F5308" t="s">
        <v>8032</v>
      </c>
      <c r="G5308" t="s">
        <v>7483</v>
      </c>
      <c r="H5308" t="s">
        <v>10187</v>
      </c>
      <c r="I5308" t="s">
        <v>37</v>
      </c>
      <c r="J5308" t="s">
        <v>10188</v>
      </c>
      <c r="K5308" t="s">
        <v>10189</v>
      </c>
      <c r="L5308" t="s">
        <v>10190</v>
      </c>
      <c r="M5308" t="s">
        <v>9887</v>
      </c>
      <c r="N5308" t="s">
        <v>9887</v>
      </c>
      <c r="O5308" t="s">
        <v>84</v>
      </c>
      <c r="P5308" t="s">
        <v>3799</v>
      </c>
      <c r="Q5308" t="s">
        <v>9020</v>
      </c>
      <c r="R5308" t="s">
        <v>127</v>
      </c>
      <c r="S5308" t="s">
        <v>108</v>
      </c>
      <c r="T5308" t="s">
        <v>7798</v>
      </c>
      <c r="U5308" t="s">
        <v>7799</v>
      </c>
      <c r="X5308">
        <v>2</v>
      </c>
      <c r="Y5308">
        <v>0</v>
      </c>
      <c r="Z5308">
        <v>0</v>
      </c>
      <c r="AA5308">
        <v>0</v>
      </c>
      <c r="AB5308">
        <v>4408000</v>
      </c>
      <c r="AC5308" t="s">
        <v>47</v>
      </c>
      <c r="AD5308">
        <f>+VLOOKUP(T5308,items!$A$2:$D$1255,4,0)</f>
        <v>0</v>
      </c>
      <c r="AE5308">
        <f>+VLOOKUP(T5308,Tabla1[],5,0)</f>
        <v>0</v>
      </c>
      <c r="AF5308">
        <f t="shared" si="82"/>
        <v>4</v>
      </c>
    </row>
    <row r="5309" spans="1:32" x14ac:dyDescent="0.25">
      <c r="A5309">
        <v>102029</v>
      </c>
      <c r="B5309" t="s">
        <v>10186</v>
      </c>
      <c r="C5309" t="s">
        <v>33</v>
      </c>
      <c r="D5309">
        <v>0</v>
      </c>
      <c r="F5309" t="s">
        <v>8032</v>
      </c>
      <c r="G5309" t="s">
        <v>7483</v>
      </c>
      <c r="H5309" t="s">
        <v>10187</v>
      </c>
      <c r="I5309" t="s">
        <v>37</v>
      </c>
      <c r="J5309" t="s">
        <v>10188</v>
      </c>
      <c r="K5309" t="s">
        <v>10189</v>
      </c>
      <c r="L5309" t="s">
        <v>10190</v>
      </c>
      <c r="M5309" t="s">
        <v>9887</v>
      </c>
      <c r="N5309" t="s">
        <v>9887</v>
      </c>
      <c r="O5309" t="s">
        <v>84</v>
      </c>
      <c r="P5309" t="s">
        <v>3799</v>
      </c>
      <c r="Q5309" t="s">
        <v>9020</v>
      </c>
      <c r="R5309" t="s">
        <v>127</v>
      </c>
      <c r="S5309" t="s">
        <v>108</v>
      </c>
      <c r="T5309" t="s">
        <v>94</v>
      </c>
      <c r="U5309" t="s">
        <v>95</v>
      </c>
      <c r="X5309">
        <v>1</v>
      </c>
      <c r="Y5309">
        <v>0</v>
      </c>
      <c r="Z5309">
        <v>0</v>
      </c>
      <c r="AA5309">
        <v>0</v>
      </c>
      <c r="AB5309">
        <v>2000000</v>
      </c>
      <c r="AC5309" t="s">
        <v>47</v>
      </c>
      <c r="AD5309" t="e">
        <f>+VLOOKUP(T5309,items!$A$2:$D$1255,4,0)</f>
        <v>#N/A</v>
      </c>
      <c r="AE5309" t="e">
        <f>+VLOOKUP(T5309,Tabla1[],5,0)</f>
        <v>#N/A</v>
      </c>
      <c r="AF5309">
        <f t="shared" si="82"/>
        <v>4</v>
      </c>
    </row>
    <row r="5310" spans="1:32" x14ac:dyDescent="0.25">
      <c r="A5310">
        <v>102029</v>
      </c>
      <c r="B5310" t="s">
        <v>10186</v>
      </c>
      <c r="C5310" t="s">
        <v>33</v>
      </c>
      <c r="D5310">
        <v>0</v>
      </c>
      <c r="F5310" t="s">
        <v>8032</v>
      </c>
      <c r="G5310" t="s">
        <v>7483</v>
      </c>
      <c r="H5310" t="s">
        <v>10187</v>
      </c>
      <c r="I5310" t="s">
        <v>37</v>
      </c>
      <c r="J5310" t="s">
        <v>10188</v>
      </c>
      <c r="K5310" t="s">
        <v>10189</v>
      </c>
      <c r="L5310" t="s">
        <v>10190</v>
      </c>
      <c r="M5310" t="s">
        <v>9887</v>
      </c>
      <c r="N5310" t="s">
        <v>9887</v>
      </c>
      <c r="O5310" t="s">
        <v>84</v>
      </c>
      <c r="P5310" t="s">
        <v>3799</v>
      </c>
      <c r="Q5310" t="s">
        <v>9020</v>
      </c>
      <c r="R5310" t="s">
        <v>127</v>
      </c>
      <c r="S5310" t="s">
        <v>108</v>
      </c>
      <c r="T5310" t="s">
        <v>331</v>
      </c>
      <c r="U5310" t="s">
        <v>332</v>
      </c>
      <c r="X5310">
        <v>5</v>
      </c>
      <c r="Y5310">
        <v>0</v>
      </c>
      <c r="Z5310">
        <v>0</v>
      </c>
      <c r="AA5310">
        <v>0</v>
      </c>
      <c r="AB5310">
        <v>1560000</v>
      </c>
      <c r="AC5310" t="s">
        <v>47</v>
      </c>
      <c r="AD5310" t="e">
        <f>+VLOOKUP(T5310,items!$A$2:$D$1255,4,0)</f>
        <v>#N/A</v>
      </c>
      <c r="AE5310" t="e">
        <f>+VLOOKUP(T5310,Tabla1[],5,0)</f>
        <v>#N/A</v>
      </c>
      <c r="AF5310">
        <f t="shared" si="82"/>
        <v>4</v>
      </c>
    </row>
    <row r="5311" spans="1:32" x14ac:dyDescent="0.25">
      <c r="A5311">
        <v>102029</v>
      </c>
      <c r="B5311" t="s">
        <v>10186</v>
      </c>
      <c r="C5311" t="s">
        <v>33</v>
      </c>
      <c r="D5311">
        <v>0</v>
      </c>
      <c r="F5311" t="s">
        <v>8032</v>
      </c>
      <c r="G5311" t="s">
        <v>7483</v>
      </c>
      <c r="H5311" t="s">
        <v>10187</v>
      </c>
      <c r="I5311" t="s">
        <v>37</v>
      </c>
      <c r="J5311" t="s">
        <v>10188</v>
      </c>
      <c r="K5311" t="s">
        <v>10189</v>
      </c>
      <c r="L5311" t="s">
        <v>10190</v>
      </c>
      <c r="M5311" t="s">
        <v>9887</v>
      </c>
      <c r="N5311" t="s">
        <v>9887</v>
      </c>
      <c r="O5311" t="s">
        <v>84</v>
      </c>
      <c r="P5311" t="s">
        <v>3799</v>
      </c>
      <c r="Q5311" t="s">
        <v>9020</v>
      </c>
      <c r="R5311" t="s">
        <v>127</v>
      </c>
      <c r="S5311" t="s">
        <v>108</v>
      </c>
      <c r="T5311" t="s">
        <v>4055</v>
      </c>
      <c r="U5311" t="s">
        <v>4056</v>
      </c>
      <c r="X5311">
        <v>1</v>
      </c>
      <c r="Y5311">
        <v>0</v>
      </c>
      <c r="Z5311">
        <v>0</v>
      </c>
      <c r="AA5311">
        <v>0</v>
      </c>
      <c r="AB5311">
        <v>400000</v>
      </c>
      <c r="AC5311" t="s">
        <v>47</v>
      </c>
      <c r="AD5311" t="e">
        <f>+VLOOKUP(T5311,items!$A$2:$D$1255,4,0)</f>
        <v>#N/A</v>
      </c>
      <c r="AE5311" t="e">
        <f>+VLOOKUP(T5311,Tabla1[],5,0)</f>
        <v>#N/A</v>
      </c>
      <c r="AF5311">
        <f t="shared" si="82"/>
        <v>4</v>
      </c>
    </row>
    <row r="5312" spans="1:32" x14ac:dyDescent="0.25">
      <c r="A5312">
        <v>102029</v>
      </c>
      <c r="B5312" t="s">
        <v>10186</v>
      </c>
      <c r="C5312" t="s">
        <v>33</v>
      </c>
      <c r="D5312">
        <v>0</v>
      </c>
      <c r="F5312" t="s">
        <v>8032</v>
      </c>
      <c r="G5312" t="s">
        <v>7483</v>
      </c>
      <c r="H5312" t="s">
        <v>10187</v>
      </c>
      <c r="I5312" t="s">
        <v>37</v>
      </c>
      <c r="J5312" t="s">
        <v>10188</v>
      </c>
      <c r="K5312" t="s">
        <v>10189</v>
      </c>
      <c r="L5312" t="s">
        <v>10190</v>
      </c>
      <c r="M5312" t="s">
        <v>9887</v>
      </c>
      <c r="N5312" t="s">
        <v>9887</v>
      </c>
      <c r="O5312" t="s">
        <v>84</v>
      </c>
      <c r="P5312" t="s">
        <v>3799</v>
      </c>
      <c r="Q5312" t="s">
        <v>9020</v>
      </c>
      <c r="R5312" t="s">
        <v>127</v>
      </c>
      <c r="S5312" t="s">
        <v>108</v>
      </c>
      <c r="T5312" t="s">
        <v>7511</v>
      </c>
      <c r="U5312" t="s">
        <v>7512</v>
      </c>
      <c r="X5312">
        <v>1</v>
      </c>
      <c r="Y5312">
        <v>0</v>
      </c>
      <c r="Z5312">
        <v>0</v>
      </c>
      <c r="AA5312">
        <v>0</v>
      </c>
      <c r="AB5312">
        <v>1300000</v>
      </c>
      <c r="AC5312" t="s">
        <v>47</v>
      </c>
      <c r="AD5312" t="e">
        <f>+VLOOKUP(T5312,items!$A$2:$D$1255,4,0)</f>
        <v>#N/A</v>
      </c>
      <c r="AE5312" t="e">
        <f>+VLOOKUP(T5312,Tabla1[],5,0)</f>
        <v>#N/A</v>
      </c>
      <c r="AF5312">
        <f t="shared" si="82"/>
        <v>4</v>
      </c>
    </row>
    <row r="5313" spans="1:32" x14ac:dyDescent="0.25">
      <c r="A5313">
        <v>102029</v>
      </c>
      <c r="B5313" t="s">
        <v>10186</v>
      </c>
      <c r="C5313" t="s">
        <v>33</v>
      </c>
      <c r="D5313">
        <v>0</v>
      </c>
      <c r="F5313" t="s">
        <v>8032</v>
      </c>
      <c r="G5313" t="s">
        <v>7483</v>
      </c>
      <c r="H5313" t="s">
        <v>10187</v>
      </c>
      <c r="I5313" t="s">
        <v>37</v>
      </c>
      <c r="J5313" t="s">
        <v>10188</v>
      </c>
      <c r="K5313" t="s">
        <v>10189</v>
      </c>
      <c r="L5313" t="s">
        <v>10190</v>
      </c>
      <c r="M5313" t="s">
        <v>9887</v>
      </c>
      <c r="N5313" t="s">
        <v>9887</v>
      </c>
      <c r="O5313" t="s">
        <v>84</v>
      </c>
      <c r="P5313" t="s">
        <v>3799</v>
      </c>
      <c r="Q5313" t="s">
        <v>9020</v>
      </c>
      <c r="R5313" t="s">
        <v>127</v>
      </c>
      <c r="S5313" t="s">
        <v>108</v>
      </c>
      <c r="T5313" t="s">
        <v>392</v>
      </c>
      <c r="U5313" t="s">
        <v>393</v>
      </c>
      <c r="X5313">
        <v>1</v>
      </c>
      <c r="Y5313">
        <v>0</v>
      </c>
      <c r="Z5313">
        <v>0</v>
      </c>
      <c r="AA5313">
        <v>0</v>
      </c>
      <c r="AB5313">
        <v>100000</v>
      </c>
      <c r="AC5313" t="s">
        <v>47</v>
      </c>
      <c r="AD5313" t="e">
        <f>+VLOOKUP(T5313,items!$A$2:$D$1255,4,0)</f>
        <v>#N/A</v>
      </c>
      <c r="AE5313" t="e">
        <f>+VLOOKUP(T5313,Tabla1[],5,0)</f>
        <v>#N/A</v>
      </c>
      <c r="AF5313">
        <f t="shared" si="82"/>
        <v>4</v>
      </c>
    </row>
    <row r="5314" spans="1:32" x14ac:dyDescent="0.25">
      <c r="A5314">
        <v>102037</v>
      </c>
      <c r="B5314" t="s">
        <v>1461</v>
      </c>
      <c r="C5314" t="s">
        <v>75</v>
      </c>
      <c r="D5314">
        <v>0</v>
      </c>
      <c r="F5314" t="s">
        <v>83</v>
      </c>
      <c r="G5314" t="s">
        <v>8689</v>
      </c>
      <c r="H5314" t="s">
        <v>10201</v>
      </c>
      <c r="I5314" t="s">
        <v>37</v>
      </c>
      <c r="J5314" t="s">
        <v>10202</v>
      </c>
      <c r="K5314" t="s">
        <v>10203</v>
      </c>
      <c r="L5314" t="s">
        <v>37</v>
      </c>
      <c r="M5314" t="s">
        <v>8601</v>
      </c>
      <c r="N5314" t="s">
        <v>8601</v>
      </c>
      <c r="O5314" t="s">
        <v>759</v>
      </c>
      <c r="P5314" t="s">
        <v>104</v>
      </c>
      <c r="Q5314" t="s">
        <v>104</v>
      </c>
      <c r="R5314" t="s">
        <v>127</v>
      </c>
      <c r="S5314" t="s">
        <v>164</v>
      </c>
      <c r="T5314" t="s">
        <v>6309</v>
      </c>
      <c r="U5314" t="s">
        <v>6310</v>
      </c>
      <c r="X5314">
        <v>8</v>
      </c>
      <c r="Y5314">
        <v>0</v>
      </c>
      <c r="Z5314">
        <v>0</v>
      </c>
      <c r="AA5314">
        <v>0</v>
      </c>
      <c r="AB5314">
        <v>10400</v>
      </c>
      <c r="AC5314" t="s">
        <v>47</v>
      </c>
      <c r="AD5314">
        <f>+VLOOKUP(T5314,items!$A$2:$D$1255,4,0)</f>
        <v>0</v>
      </c>
      <c r="AE5314">
        <f>+VLOOKUP(T5314,Tabla1[],5,0)</f>
        <v>0</v>
      </c>
      <c r="AF5314">
        <f t="shared" ref="AF5314:AF5377" si="83">+MONTH(O5314)</f>
        <v>3</v>
      </c>
    </row>
    <row r="5315" spans="1:32" x14ac:dyDescent="0.25">
      <c r="A5315">
        <v>102037</v>
      </c>
      <c r="B5315" t="s">
        <v>1461</v>
      </c>
      <c r="C5315" t="s">
        <v>75</v>
      </c>
      <c r="D5315">
        <v>0</v>
      </c>
      <c r="F5315" t="s">
        <v>83</v>
      </c>
      <c r="G5315" t="s">
        <v>8689</v>
      </c>
      <c r="H5315" t="s">
        <v>10201</v>
      </c>
      <c r="I5315" t="s">
        <v>37</v>
      </c>
      <c r="J5315" t="s">
        <v>10202</v>
      </c>
      <c r="K5315" t="s">
        <v>10203</v>
      </c>
      <c r="L5315" t="s">
        <v>37</v>
      </c>
      <c r="M5315" t="s">
        <v>8601</v>
      </c>
      <c r="N5315" t="s">
        <v>8601</v>
      </c>
      <c r="O5315" t="s">
        <v>759</v>
      </c>
      <c r="P5315" t="s">
        <v>104</v>
      </c>
      <c r="Q5315" t="s">
        <v>104</v>
      </c>
      <c r="R5315" t="s">
        <v>127</v>
      </c>
      <c r="S5315" t="s">
        <v>164</v>
      </c>
      <c r="T5315" t="s">
        <v>1290</v>
      </c>
      <c r="U5315" t="s">
        <v>1291</v>
      </c>
      <c r="X5315">
        <v>4</v>
      </c>
      <c r="Y5315">
        <v>0</v>
      </c>
      <c r="Z5315">
        <v>0</v>
      </c>
      <c r="AA5315">
        <v>0</v>
      </c>
      <c r="AB5315">
        <v>255600</v>
      </c>
      <c r="AC5315" t="s">
        <v>47</v>
      </c>
      <c r="AD5315">
        <f>+VLOOKUP(T5315,items!$A$2:$D$1255,4,0)</f>
        <v>0</v>
      </c>
      <c r="AE5315">
        <f>+VLOOKUP(T5315,Tabla1[],5,0)</f>
        <v>0</v>
      </c>
      <c r="AF5315">
        <f t="shared" si="83"/>
        <v>3</v>
      </c>
    </row>
    <row r="5316" spans="1:32" x14ac:dyDescent="0.25">
      <c r="A5316">
        <v>102037</v>
      </c>
      <c r="B5316" t="s">
        <v>1461</v>
      </c>
      <c r="C5316" t="s">
        <v>75</v>
      </c>
      <c r="D5316">
        <v>0</v>
      </c>
      <c r="F5316" t="s">
        <v>83</v>
      </c>
      <c r="G5316" t="s">
        <v>8689</v>
      </c>
      <c r="H5316" t="s">
        <v>10201</v>
      </c>
      <c r="I5316" t="s">
        <v>37</v>
      </c>
      <c r="J5316" t="s">
        <v>10202</v>
      </c>
      <c r="K5316" t="s">
        <v>10203</v>
      </c>
      <c r="L5316" t="s">
        <v>37</v>
      </c>
      <c r="M5316" t="s">
        <v>8601</v>
      </c>
      <c r="N5316" t="s">
        <v>8601</v>
      </c>
      <c r="O5316" t="s">
        <v>759</v>
      </c>
      <c r="P5316" t="s">
        <v>104</v>
      </c>
      <c r="Q5316" t="s">
        <v>104</v>
      </c>
      <c r="R5316" t="s">
        <v>127</v>
      </c>
      <c r="S5316" t="s">
        <v>164</v>
      </c>
      <c r="T5316" t="s">
        <v>1126</v>
      </c>
      <c r="U5316" t="s">
        <v>1127</v>
      </c>
      <c r="X5316">
        <v>2</v>
      </c>
      <c r="Y5316">
        <v>0</v>
      </c>
      <c r="Z5316">
        <v>0</v>
      </c>
      <c r="AA5316">
        <v>0</v>
      </c>
      <c r="AB5316">
        <v>109242</v>
      </c>
      <c r="AC5316" t="s">
        <v>47</v>
      </c>
      <c r="AD5316">
        <f>+VLOOKUP(T5316,items!$A$2:$D$1255,4,0)</f>
        <v>0</v>
      </c>
      <c r="AE5316">
        <f>+VLOOKUP(T5316,Tabla1[],5,0)</f>
        <v>0</v>
      </c>
      <c r="AF5316">
        <f t="shared" si="83"/>
        <v>3</v>
      </c>
    </row>
    <row r="5317" spans="1:32" x14ac:dyDescent="0.25">
      <c r="A5317">
        <v>102037</v>
      </c>
      <c r="B5317" t="s">
        <v>1461</v>
      </c>
      <c r="C5317" t="s">
        <v>75</v>
      </c>
      <c r="D5317">
        <v>0</v>
      </c>
      <c r="F5317" t="s">
        <v>83</v>
      </c>
      <c r="G5317" t="s">
        <v>8689</v>
      </c>
      <c r="H5317" t="s">
        <v>10201</v>
      </c>
      <c r="I5317" t="s">
        <v>37</v>
      </c>
      <c r="J5317" t="s">
        <v>10202</v>
      </c>
      <c r="K5317" t="s">
        <v>10203</v>
      </c>
      <c r="L5317" t="s">
        <v>37</v>
      </c>
      <c r="M5317" t="s">
        <v>8601</v>
      </c>
      <c r="N5317" t="s">
        <v>8601</v>
      </c>
      <c r="O5317" t="s">
        <v>759</v>
      </c>
      <c r="P5317" t="s">
        <v>104</v>
      </c>
      <c r="Q5317" t="s">
        <v>104</v>
      </c>
      <c r="R5317" t="s">
        <v>127</v>
      </c>
      <c r="S5317" t="s">
        <v>164</v>
      </c>
      <c r="T5317" t="s">
        <v>6311</v>
      </c>
      <c r="U5317" t="s">
        <v>6312</v>
      </c>
      <c r="X5317">
        <v>8</v>
      </c>
      <c r="Y5317">
        <v>0</v>
      </c>
      <c r="Z5317">
        <v>0</v>
      </c>
      <c r="AA5317">
        <v>0</v>
      </c>
      <c r="AB5317">
        <v>3200</v>
      </c>
      <c r="AC5317" t="s">
        <v>47</v>
      </c>
      <c r="AD5317">
        <f>+VLOOKUP(T5317,items!$A$2:$D$1255,4,0)</f>
        <v>0</v>
      </c>
      <c r="AE5317">
        <f>+VLOOKUP(T5317,Tabla1[],5,0)</f>
        <v>0</v>
      </c>
      <c r="AF5317">
        <f t="shared" si="83"/>
        <v>3</v>
      </c>
    </row>
    <row r="5318" spans="1:32" x14ac:dyDescent="0.25">
      <c r="A5318">
        <v>102039</v>
      </c>
      <c r="B5318" t="s">
        <v>3554</v>
      </c>
      <c r="C5318" t="s">
        <v>75</v>
      </c>
      <c r="D5318">
        <v>0</v>
      </c>
      <c r="F5318" t="s">
        <v>83</v>
      </c>
      <c r="G5318" t="s">
        <v>83</v>
      </c>
      <c r="H5318" t="s">
        <v>10204</v>
      </c>
      <c r="I5318" t="s">
        <v>37</v>
      </c>
      <c r="J5318" t="s">
        <v>10205</v>
      </c>
      <c r="K5318" t="s">
        <v>10206</v>
      </c>
      <c r="L5318" t="s">
        <v>37</v>
      </c>
      <c r="M5318" t="s">
        <v>8689</v>
      </c>
      <c r="N5318" t="s">
        <v>8689</v>
      </c>
      <c r="O5318" t="s">
        <v>5511</v>
      </c>
      <c r="P5318" t="s">
        <v>760</v>
      </c>
      <c r="Q5318" t="s">
        <v>760</v>
      </c>
      <c r="R5318" t="s">
        <v>127</v>
      </c>
      <c r="S5318" t="s">
        <v>164</v>
      </c>
      <c r="T5318" t="s">
        <v>2908</v>
      </c>
      <c r="U5318" t="s">
        <v>958</v>
      </c>
      <c r="X5318">
        <v>7</v>
      </c>
      <c r="Y5318">
        <v>0</v>
      </c>
      <c r="Z5318">
        <v>0</v>
      </c>
      <c r="AA5318">
        <v>0</v>
      </c>
      <c r="AB5318">
        <v>368200</v>
      </c>
      <c r="AC5318" t="s">
        <v>47</v>
      </c>
      <c r="AD5318">
        <f>+VLOOKUP(T5318,items!$A$2:$D$1255,4,0)</f>
        <v>0</v>
      </c>
      <c r="AE5318">
        <f>+VLOOKUP(T5318,Tabla1[],5,0)</f>
        <v>0</v>
      </c>
      <c r="AF5318">
        <f t="shared" si="83"/>
        <v>3</v>
      </c>
    </row>
    <row r="5319" spans="1:32" x14ac:dyDescent="0.25">
      <c r="A5319">
        <v>102039</v>
      </c>
      <c r="B5319" t="s">
        <v>3554</v>
      </c>
      <c r="C5319" t="s">
        <v>75</v>
      </c>
      <c r="D5319">
        <v>0</v>
      </c>
      <c r="F5319" t="s">
        <v>83</v>
      </c>
      <c r="G5319" t="s">
        <v>83</v>
      </c>
      <c r="H5319" t="s">
        <v>10204</v>
      </c>
      <c r="I5319" t="s">
        <v>37</v>
      </c>
      <c r="J5319" t="s">
        <v>10205</v>
      </c>
      <c r="K5319" t="s">
        <v>10206</v>
      </c>
      <c r="L5319" t="s">
        <v>37</v>
      </c>
      <c r="M5319" t="s">
        <v>8689</v>
      </c>
      <c r="N5319" t="s">
        <v>8689</v>
      </c>
      <c r="O5319" t="s">
        <v>5511</v>
      </c>
      <c r="P5319" t="s">
        <v>760</v>
      </c>
      <c r="Q5319" t="s">
        <v>760</v>
      </c>
      <c r="R5319" t="s">
        <v>127</v>
      </c>
      <c r="S5319" t="s">
        <v>164</v>
      </c>
      <c r="T5319" t="s">
        <v>1315</v>
      </c>
      <c r="U5319" t="s">
        <v>1147</v>
      </c>
      <c r="X5319">
        <v>9</v>
      </c>
      <c r="Y5319">
        <v>0</v>
      </c>
      <c r="Z5319">
        <v>0</v>
      </c>
      <c r="AA5319">
        <v>0</v>
      </c>
      <c r="AB5319">
        <v>473400</v>
      </c>
      <c r="AC5319" t="s">
        <v>47</v>
      </c>
      <c r="AD5319">
        <f>+VLOOKUP(T5319,items!$A$2:$D$1255,4,0)</f>
        <v>0</v>
      </c>
      <c r="AE5319">
        <f>+VLOOKUP(T5319,Tabla1[],5,0)</f>
        <v>0</v>
      </c>
      <c r="AF5319">
        <f t="shared" si="83"/>
        <v>3</v>
      </c>
    </row>
    <row r="5320" spans="1:32" x14ac:dyDescent="0.25">
      <c r="A5320">
        <v>102040</v>
      </c>
      <c r="B5320" t="s">
        <v>1121</v>
      </c>
      <c r="C5320" t="s">
        <v>75</v>
      </c>
      <c r="D5320">
        <v>0</v>
      </c>
      <c r="F5320" t="s">
        <v>83</v>
      </c>
      <c r="G5320" t="s">
        <v>5642</v>
      </c>
      <c r="H5320" t="s">
        <v>10207</v>
      </c>
      <c r="I5320" t="s">
        <v>37</v>
      </c>
      <c r="J5320" t="s">
        <v>10208</v>
      </c>
      <c r="K5320" t="s">
        <v>10209</v>
      </c>
      <c r="L5320" t="s">
        <v>37</v>
      </c>
      <c r="M5320" t="s">
        <v>5647</v>
      </c>
      <c r="N5320" t="s">
        <v>5647</v>
      </c>
      <c r="O5320" t="s">
        <v>969</v>
      </c>
      <c r="P5320" t="s">
        <v>271</v>
      </c>
      <c r="Q5320" t="s">
        <v>271</v>
      </c>
      <c r="R5320" t="s">
        <v>127</v>
      </c>
      <c r="S5320" t="s">
        <v>164</v>
      </c>
      <c r="T5320" t="s">
        <v>1126</v>
      </c>
      <c r="U5320" t="s">
        <v>1127</v>
      </c>
      <c r="X5320">
        <v>15</v>
      </c>
      <c r="Y5320">
        <v>0</v>
      </c>
      <c r="Z5320">
        <v>0</v>
      </c>
      <c r="AA5320">
        <v>0</v>
      </c>
      <c r="AB5320">
        <v>819330</v>
      </c>
      <c r="AC5320" t="s">
        <v>47</v>
      </c>
      <c r="AD5320">
        <f>+VLOOKUP(T5320,items!$A$2:$D$1255,4,0)</f>
        <v>0</v>
      </c>
      <c r="AE5320">
        <f>+VLOOKUP(T5320,Tabla1[],5,0)</f>
        <v>0</v>
      </c>
      <c r="AF5320">
        <f t="shared" si="83"/>
        <v>3</v>
      </c>
    </row>
    <row r="5321" spans="1:32" x14ac:dyDescent="0.25">
      <c r="A5321">
        <v>102040</v>
      </c>
      <c r="B5321" t="s">
        <v>1121</v>
      </c>
      <c r="C5321" t="s">
        <v>75</v>
      </c>
      <c r="D5321">
        <v>0</v>
      </c>
      <c r="F5321" t="s">
        <v>83</v>
      </c>
      <c r="G5321" t="s">
        <v>5642</v>
      </c>
      <c r="H5321" t="s">
        <v>10207</v>
      </c>
      <c r="I5321" t="s">
        <v>37</v>
      </c>
      <c r="J5321" t="s">
        <v>10208</v>
      </c>
      <c r="K5321" t="s">
        <v>10209</v>
      </c>
      <c r="L5321" t="s">
        <v>37</v>
      </c>
      <c r="M5321" t="s">
        <v>5647</v>
      </c>
      <c r="N5321" t="s">
        <v>5647</v>
      </c>
      <c r="O5321" t="s">
        <v>969</v>
      </c>
      <c r="P5321" t="s">
        <v>271</v>
      </c>
      <c r="Q5321" t="s">
        <v>271</v>
      </c>
      <c r="R5321" t="s">
        <v>127</v>
      </c>
      <c r="S5321" t="s">
        <v>164</v>
      </c>
      <c r="T5321" t="s">
        <v>3069</v>
      </c>
      <c r="U5321" t="s">
        <v>3070</v>
      </c>
      <c r="X5321">
        <v>10</v>
      </c>
      <c r="Y5321">
        <v>0</v>
      </c>
      <c r="Z5321">
        <v>0</v>
      </c>
      <c r="AA5321">
        <v>0</v>
      </c>
      <c r="AB5321">
        <v>588230</v>
      </c>
      <c r="AC5321" t="s">
        <v>47</v>
      </c>
      <c r="AD5321">
        <f>+VLOOKUP(T5321,items!$A$2:$D$1255,4,0)</f>
        <v>0</v>
      </c>
      <c r="AE5321">
        <f>+VLOOKUP(T5321,Tabla1[],5,0)</f>
        <v>0</v>
      </c>
      <c r="AF5321">
        <f t="shared" si="83"/>
        <v>3</v>
      </c>
    </row>
    <row r="5322" spans="1:32" x14ac:dyDescent="0.25">
      <c r="A5322">
        <v>102045</v>
      </c>
      <c r="B5322" t="s">
        <v>10210</v>
      </c>
      <c r="C5322" t="s">
        <v>33</v>
      </c>
      <c r="D5322">
        <v>0</v>
      </c>
      <c r="F5322" t="s">
        <v>310</v>
      </c>
      <c r="G5322" t="s">
        <v>8689</v>
      </c>
      <c r="H5322" t="s">
        <v>10211</v>
      </c>
      <c r="I5322" t="s">
        <v>37</v>
      </c>
      <c r="J5322" t="s">
        <v>10212</v>
      </c>
      <c r="K5322" t="s">
        <v>10213</v>
      </c>
      <c r="L5322" t="s">
        <v>10214</v>
      </c>
      <c r="M5322" t="s">
        <v>8601</v>
      </c>
      <c r="N5322" t="s">
        <v>8601</v>
      </c>
      <c r="O5322" t="s">
        <v>7005</v>
      </c>
      <c r="P5322" t="s">
        <v>105</v>
      </c>
      <c r="Q5322" t="s">
        <v>84</v>
      </c>
      <c r="R5322" t="s">
        <v>63</v>
      </c>
      <c r="S5322" t="s">
        <v>88</v>
      </c>
      <c r="T5322" t="s">
        <v>1815</v>
      </c>
      <c r="U5322" t="s">
        <v>1816</v>
      </c>
      <c r="X5322">
        <v>2</v>
      </c>
      <c r="Y5322">
        <v>0</v>
      </c>
      <c r="Z5322">
        <v>0</v>
      </c>
      <c r="AA5322">
        <v>0</v>
      </c>
      <c r="AB5322">
        <v>1090520</v>
      </c>
      <c r="AC5322" t="s">
        <v>47</v>
      </c>
      <c r="AD5322" t="str">
        <f>+VLOOKUP(T5322,items!$A$2:$D$1255,4,0)</f>
        <v>MUEBLES</v>
      </c>
      <c r="AE5322">
        <f>+VLOOKUP(T5322,Tabla1[],5,0)</f>
        <v>0</v>
      </c>
      <c r="AF5322">
        <f t="shared" si="83"/>
        <v>4</v>
      </c>
    </row>
    <row r="5323" spans="1:32" x14ac:dyDescent="0.25">
      <c r="A5323">
        <v>102045</v>
      </c>
      <c r="B5323" t="s">
        <v>10210</v>
      </c>
      <c r="C5323" t="s">
        <v>33</v>
      </c>
      <c r="D5323">
        <v>0</v>
      </c>
      <c r="F5323" t="s">
        <v>310</v>
      </c>
      <c r="G5323" t="s">
        <v>8689</v>
      </c>
      <c r="H5323" t="s">
        <v>10211</v>
      </c>
      <c r="I5323" t="s">
        <v>37</v>
      </c>
      <c r="J5323" t="s">
        <v>10212</v>
      </c>
      <c r="K5323" t="s">
        <v>10213</v>
      </c>
      <c r="L5323" t="s">
        <v>10214</v>
      </c>
      <c r="M5323" t="s">
        <v>8601</v>
      </c>
      <c r="N5323" t="s">
        <v>8601</v>
      </c>
      <c r="O5323" t="s">
        <v>7005</v>
      </c>
      <c r="P5323" t="s">
        <v>105</v>
      </c>
      <c r="Q5323" t="s">
        <v>84</v>
      </c>
      <c r="R5323" t="s">
        <v>63</v>
      </c>
      <c r="S5323" t="s">
        <v>88</v>
      </c>
      <c r="T5323" t="s">
        <v>311</v>
      </c>
      <c r="U5323" t="s">
        <v>312</v>
      </c>
      <c r="V5323" t="s">
        <v>313</v>
      </c>
      <c r="X5323">
        <v>4</v>
      </c>
      <c r="Y5323">
        <v>0</v>
      </c>
      <c r="Z5323">
        <v>0</v>
      </c>
      <c r="AA5323">
        <v>0</v>
      </c>
      <c r="AB5323">
        <v>6426032</v>
      </c>
      <c r="AC5323" t="s">
        <v>47</v>
      </c>
      <c r="AD5323" t="str">
        <f>+VLOOKUP(T5323,items!$A$2:$D$1255,4,0)</f>
        <v>MUEBLES</v>
      </c>
      <c r="AE5323">
        <f>+VLOOKUP(T5323,Tabla1[],5,0)</f>
        <v>0</v>
      </c>
      <c r="AF5323">
        <f t="shared" si="83"/>
        <v>4</v>
      </c>
    </row>
    <row r="5324" spans="1:32" x14ac:dyDescent="0.25">
      <c r="A5324">
        <v>102045</v>
      </c>
      <c r="B5324" t="s">
        <v>10210</v>
      </c>
      <c r="C5324" t="s">
        <v>33</v>
      </c>
      <c r="D5324">
        <v>0</v>
      </c>
      <c r="F5324" t="s">
        <v>310</v>
      </c>
      <c r="G5324" t="s">
        <v>8689</v>
      </c>
      <c r="H5324" t="s">
        <v>10211</v>
      </c>
      <c r="I5324" t="s">
        <v>37</v>
      </c>
      <c r="J5324" t="s">
        <v>10212</v>
      </c>
      <c r="K5324" t="s">
        <v>10213</v>
      </c>
      <c r="L5324" t="s">
        <v>10214</v>
      </c>
      <c r="M5324" t="s">
        <v>8601</v>
      </c>
      <c r="N5324" t="s">
        <v>8601</v>
      </c>
      <c r="O5324" t="s">
        <v>7005</v>
      </c>
      <c r="P5324" t="s">
        <v>105</v>
      </c>
      <c r="Q5324" t="s">
        <v>84</v>
      </c>
      <c r="R5324" t="s">
        <v>63</v>
      </c>
      <c r="S5324" t="s">
        <v>88</v>
      </c>
      <c r="T5324" t="s">
        <v>936</v>
      </c>
      <c r="U5324" t="s">
        <v>937</v>
      </c>
      <c r="X5324">
        <v>1</v>
      </c>
      <c r="Y5324">
        <v>0</v>
      </c>
      <c r="Z5324">
        <v>0</v>
      </c>
      <c r="AA5324">
        <v>0</v>
      </c>
      <c r="AB5324">
        <v>300000</v>
      </c>
      <c r="AC5324" t="s">
        <v>47</v>
      </c>
      <c r="AD5324">
        <f>+VLOOKUP(T5324,items!$A$2:$D$1255,4,0)</f>
        <v>0</v>
      </c>
      <c r="AE5324">
        <f>+VLOOKUP(T5324,Tabla1[],5,0)</f>
        <v>0</v>
      </c>
      <c r="AF5324">
        <f t="shared" si="83"/>
        <v>4</v>
      </c>
    </row>
    <row r="5325" spans="1:32" x14ac:dyDescent="0.25">
      <c r="A5325">
        <v>102050</v>
      </c>
      <c r="B5325" t="s">
        <v>1003</v>
      </c>
      <c r="C5325" t="s">
        <v>33</v>
      </c>
      <c r="D5325">
        <v>0</v>
      </c>
      <c r="F5325" t="s">
        <v>83</v>
      </c>
      <c r="G5325" t="s">
        <v>83</v>
      </c>
      <c r="H5325" t="s">
        <v>10215</v>
      </c>
      <c r="I5325" t="s">
        <v>10216</v>
      </c>
      <c r="J5325" t="s">
        <v>10217</v>
      </c>
      <c r="K5325" t="s">
        <v>10218</v>
      </c>
      <c r="L5325" t="s">
        <v>10219</v>
      </c>
      <c r="M5325" t="s">
        <v>8689</v>
      </c>
      <c r="N5325" t="s">
        <v>8601</v>
      </c>
      <c r="O5325" t="s">
        <v>10220</v>
      </c>
      <c r="P5325" t="s">
        <v>10221</v>
      </c>
      <c r="Q5325" t="s">
        <v>10222</v>
      </c>
      <c r="R5325" t="s">
        <v>127</v>
      </c>
      <c r="S5325" t="s">
        <v>128</v>
      </c>
      <c r="T5325" t="s">
        <v>299</v>
      </c>
      <c r="U5325" t="s">
        <v>300</v>
      </c>
      <c r="X5325">
        <v>1</v>
      </c>
      <c r="Y5325">
        <v>0</v>
      </c>
      <c r="Z5325">
        <v>0</v>
      </c>
      <c r="AA5325">
        <v>0</v>
      </c>
      <c r="AB5325">
        <v>0</v>
      </c>
      <c r="AC5325" t="s">
        <v>47</v>
      </c>
      <c r="AD5325">
        <f>+VLOOKUP(T5325,items!$A$2:$D$1255,4,0)</f>
        <v>0</v>
      </c>
      <c r="AE5325">
        <f>+VLOOKUP(T5325,Tabla1[],5,0)</f>
        <v>0</v>
      </c>
      <c r="AF5325">
        <f t="shared" si="83"/>
        <v>8</v>
      </c>
    </row>
    <row r="5326" spans="1:32" x14ac:dyDescent="0.25">
      <c r="A5326">
        <v>102067</v>
      </c>
      <c r="B5326" t="s">
        <v>10223</v>
      </c>
      <c r="C5326" t="s">
        <v>75</v>
      </c>
      <c r="D5326">
        <v>0</v>
      </c>
      <c r="F5326" t="s">
        <v>608</v>
      </c>
      <c r="G5326" t="s">
        <v>3548</v>
      </c>
      <c r="H5326" t="s">
        <v>10224</v>
      </c>
      <c r="I5326" t="s">
        <v>10225</v>
      </c>
      <c r="J5326" t="s">
        <v>10226</v>
      </c>
      <c r="K5326" t="s">
        <v>10227</v>
      </c>
      <c r="L5326" t="s">
        <v>10228</v>
      </c>
      <c r="M5326" t="s">
        <v>10229</v>
      </c>
      <c r="N5326" t="s">
        <v>10025</v>
      </c>
      <c r="O5326" t="s">
        <v>3353</v>
      </c>
      <c r="P5326" t="s">
        <v>10127</v>
      </c>
      <c r="Q5326" t="s">
        <v>10230</v>
      </c>
      <c r="R5326" t="s">
        <v>127</v>
      </c>
      <c r="S5326" t="s">
        <v>88</v>
      </c>
      <c r="T5326" t="s">
        <v>4341</v>
      </c>
      <c r="U5326" t="s">
        <v>4342</v>
      </c>
      <c r="X5326">
        <v>3</v>
      </c>
      <c r="Y5326">
        <v>0</v>
      </c>
      <c r="Z5326">
        <v>0</v>
      </c>
      <c r="AA5326">
        <v>0</v>
      </c>
      <c r="AB5326">
        <v>154638</v>
      </c>
      <c r="AC5326" t="s">
        <v>47</v>
      </c>
      <c r="AD5326">
        <f>+VLOOKUP(T5326,items!$A$2:$D$1255,4,0)</f>
        <v>0</v>
      </c>
      <c r="AE5326">
        <f>+VLOOKUP(T5326,Tabla1[],5,0)</f>
        <v>0</v>
      </c>
      <c r="AF5326">
        <f t="shared" si="83"/>
        <v>7</v>
      </c>
    </row>
    <row r="5327" spans="1:32" x14ac:dyDescent="0.25">
      <c r="A5327">
        <v>102067</v>
      </c>
      <c r="B5327" t="s">
        <v>10223</v>
      </c>
      <c r="C5327" t="s">
        <v>75</v>
      </c>
      <c r="D5327">
        <v>0</v>
      </c>
      <c r="F5327" t="s">
        <v>608</v>
      </c>
      <c r="G5327" t="s">
        <v>3548</v>
      </c>
      <c r="H5327" t="s">
        <v>10224</v>
      </c>
      <c r="I5327" t="s">
        <v>10225</v>
      </c>
      <c r="J5327" t="s">
        <v>10226</v>
      </c>
      <c r="K5327" t="s">
        <v>10227</v>
      </c>
      <c r="L5327" t="s">
        <v>10228</v>
      </c>
      <c r="M5327" t="s">
        <v>10229</v>
      </c>
      <c r="N5327" t="s">
        <v>10025</v>
      </c>
      <c r="O5327" t="s">
        <v>3353</v>
      </c>
      <c r="P5327" t="s">
        <v>10127</v>
      </c>
      <c r="Q5327" t="s">
        <v>10230</v>
      </c>
      <c r="R5327" t="s">
        <v>127</v>
      </c>
      <c r="S5327" t="s">
        <v>88</v>
      </c>
      <c r="T5327" t="s">
        <v>429</v>
      </c>
      <c r="U5327" t="s">
        <v>430</v>
      </c>
      <c r="X5327">
        <v>3</v>
      </c>
      <c r="Y5327">
        <v>0</v>
      </c>
      <c r="Z5327">
        <v>0</v>
      </c>
      <c r="AA5327">
        <v>0</v>
      </c>
      <c r="AB5327">
        <v>441246</v>
      </c>
      <c r="AC5327" t="s">
        <v>47</v>
      </c>
      <c r="AD5327">
        <f>+VLOOKUP(T5327,items!$A$2:$D$1255,4,0)</f>
        <v>0</v>
      </c>
      <c r="AE5327">
        <f>+VLOOKUP(T5327,Tabla1[],5,0)</f>
        <v>0</v>
      </c>
      <c r="AF5327">
        <f t="shared" si="83"/>
        <v>7</v>
      </c>
    </row>
    <row r="5328" spans="1:32" x14ac:dyDescent="0.25">
      <c r="A5328">
        <v>102067</v>
      </c>
      <c r="B5328" t="s">
        <v>10223</v>
      </c>
      <c r="C5328" t="s">
        <v>75</v>
      </c>
      <c r="D5328">
        <v>0</v>
      </c>
      <c r="F5328" t="s">
        <v>608</v>
      </c>
      <c r="G5328" t="s">
        <v>3548</v>
      </c>
      <c r="H5328" t="s">
        <v>10224</v>
      </c>
      <c r="I5328" t="s">
        <v>10225</v>
      </c>
      <c r="J5328" t="s">
        <v>10226</v>
      </c>
      <c r="K5328" t="s">
        <v>10227</v>
      </c>
      <c r="L5328" t="s">
        <v>10228</v>
      </c>
      <c r="M5328" t="s">
        <v>10229</v>
      </c>
      <c r="N5328" t="s">
        <v>10025</v>
      </c>
      <c r="O5328" t="s">
        <v>3353</v>
      </c>
      <c r="P5328" t="s">
        <v>10127</v>
      </c>
      <c r="Q5328" t="s">
        <v>10230</v>
      </c>
      <c r="R5328" t="s">
        <v>127</v>
      </c>
      <c r="S5328" t="s">
        <v>88</v>
      </c>
      <c r="T5328" t="s">
        <v>347</v>
      </c>
      <c r="U5328" t="s">
        <v>348</v>
      </c>
      <c r="W5328" t="s">
        <v>114</v>
      </c>
      <c r="X5328">
        <v>1</v>
      </c>
      <c r="Y5328">
        <v>9000</v>
      </c>
      <c r="Z5328">
        <v>0</v>
      </c>
      <c r="AA5328">
        <v>0</v>
      </c>
      <c r="AB5328">
        <v>975966</v>
      </c>
      <c r="AC5328" t="s">
        <v>47</v>
      </c>
      <c r="AD5328">
        <f>+VLOOKUP(T5328,items!$A$2:$D$1255,4,0)</f>
        <v>0</v>
      </c>
      <c r="AE5328">
        <f>+VLOOKUP(T5328,Tabla1[],5,0)</f>
        <v>0</v>
      </c>
      <c r="AF5328">
        <f t="shared" si="83"/>
        <v>7</v>
      </c>
    </row>
    <row r="5329" spans="1:32" x14ac:dyDescent="0.25">
      <c r="A5329">
        <v>102067</v>
      </c>
      <c r="B5329" t="s">
        <v>10223</v>
      </c>
      <c r="C5329" t="s">
        <v>75</v>
      </c>
      <c r="D5329">
        <v>0</v>
      </c>
      <c r="F5329" t="s">
        <v>608</v>
      </c>
      <c r="G5329" t="s">
        <v>3548</v>
      </c>
      <c r="H5329" t="s">
        <v>10224</v>
      </c>
      <c r="I5329" t="s">
        <v>10225</v>
      </c>
      <c r="J5329" t="s">
        <v>10226</v>
      </c>
      <c r="K5329" t="s">
        <v>10227</v>
      </c>
      <c r="L5329" t="s">
        <v>10228</v>
      </c>
      <c r="M5329" t="s">
        <v>10229</v>
      </c>
      <c r="N5329" t="s">
        <v>10025</v>
      </c>
      <c r="O5329" t="s">
        <v>3353</v>
      </c>
      <c r="P5329" t="s">
        <v>10127</v>
      </c>
      <c r="Q5329" t="s">
        <v>10230</v>
      </c>
      <c r="R5329" t="s">
        <v>127</v>
      </c>
      <c r="S5329" t="s">
        <v>88</v>
      </c>
      <c r="T5329" t="s">
        <v>2548</v>
      </c>
      <c r="U5329" t="s">
        <v>10231</v>
      </c>
      <c r="V5329" t="s">
        <v>244</v>
      </c>
      <c r="W5329" t="s">
        <v>114</v>
      </c>
      <c r="X5329">
        <v>1</v>
      </c>
      <c r="Y5329">
        <v>9000</v>
      </c>
      <c r="Z5329">
        <v>0</v>
      </c>
      <c r="AA5329">
        <v>7000</v>
      </c>
      <c r="AB5329">
        <v>21556778</v>
      </c>
      <c r="AC5329" t="s">
        <v>47</v>
      </c>
      <c r="AD5329" t="str">
        <f>+VLOOKUP(T5329,items!$A$2:$D$1255,4,0)</f>
        <v>PERGOLA</v>
      </c>
      <c r="AE5329" t="str">
        <f>+VLOOKUP(T5329,Tabla1[],5,0)</f>
        <v>PERGOLITE</v>
      </c>
      <c r="AF5329">
        <f t="shared" si="83"/>
        <v>7</v>
      </c>
    </row>
    <row r="5330" spans="1:32" x14ac:dyDescent="0.25">
      <c r="A5330">
        <v>102067</v>
      </c>
      <c r="B5330" t="s">
        <v>10223</v>
      </c>
      <c r="C5330" t="s">
        <v>75</v>
      </c>
      <c r="D5330">
        <v>0</v>
      </c>
      <c r="F5330" t="s">
        <v>608</v>
      </c>
      <c r="G5330" t="s">
        <v>3548</v>
      </c>
      <c r="H5330" t="s">
        <v>10224</v>
      </c>
      <c r="I5330" t="s">
        <v>10225</v>
      </c>
      <c r="J5330" t="s">
        <v>10226</v>
      </c>
      <c r="K5330" t="s">
        <v>10227</v>
      </c>
      <c r="L5330" t="s">
        <v>10228</v>
      </c>
      <c r="M5330" t="s">
        <v>10229</v>
      </c>
      <c r="N5330" t="s">
        <v>10025</v>
      </c>
      <c r="O5330" t="s">
        <v>3353</v>
      </c>
      <c r="P5330" t="s">
        <v>10127</v>
      </c>
      <c r="Q5330" t="s">
        <v>10230</v>
      </c>
      <c r="R5330" t="s">
        <v>127</v>
      </c>
      <c r="S5330" t="s">
        <v>88</v>
      </c>
      <c r="T5330" t="s">
        <v>94</v>
      </c>
      <c r="U5330" t="s">
        <v>95</v>
      </c>
      <c r="X5330">
        <v>1</v>
      </c>
      <c r="Y5330">
        <v>0</v>
      </c>
      <c r="Z5330">
        <v>0</v>
      </c>
      <c r="AA5330">
        <v>0</v>
      </c>
      <c r="AB5330">
        <v>1300000</v>
      </c>
      <c r="AC5330" t="s">
        <v>47</v>
      </c>
      <c r="AD5330" t="e">
        <f>+VLOOKUP(T5330,items!$A$2:$D$1255,4,0)</f>
        <v>#N/A</v>
      </c>
      <c r="AE5330" t="e">
        <f>+VLOOKUP(T5330,Tabla1[],5,0)</f>
        <v>#N/A</v>
      </c>
      <c r="AF5330">
        <f t="shared" si="83"/>
        <v>7</v>
      </c>
    </row>
    <row r="5331" spans="1:32" x14ac:dyDescent="0.25">
      <c r="A5331">
        <v>102067</v>
      </c>
      <c r="B5331" t="s">
        <v>10223</v>
      </c>
      <c r="C5331" t="s">
        <v>75</v>
      </c>
      <c r="D5331">
        <v>0</v>
      </c>
      <c r="F5331" t="s">
        <v>608</v>
      </c>
      <c r="G5331" t="s">
        <v>3548</v>
      </c>
      <c r="H5331" t="s">
        <v>10224</v>
      </c>
      <c r="I5331" t="s">
        <v>10225</v>
      </c>
      <c r="J5331" t="s">
        <v>10226</v>
      </c>
      <c r="K5331" t="s">
        <v>10227</v>
      </c>
      <c r="L5331" t="s">
        <v>10228</v>
      </c>
      <c r="M5331" t="s">
        <v>10229</v>
      </c>
      <c r="N5331" t="s">
        <v>10025</v>
      </c>
      <c r="O5331" t="s">
        <v>3353</v>
      </c>
      <c r="P5331" t="s">
        <v>10127</v>
      </c>
      <c r="Q5331" t="s">
        <v>10230</v>
      </c>
      <c r="R5331" t="s">
        <v>127</v>
      </c>
      <c r="S5331" t="s">
        <v>88</v>
      </c>
      <c r="T5331" t="s">
        <v>1096</v>
      </c>
      <c r="U5331" t="s">
        <v>1097</v>
      </c>
      <c r="X5331">
        <v>1</v>
      </c>
      <c r="Y5331">
        <v>0</v>
      </c>
      <c r="Z5331">
        <v>0</v>
      </c>
      <c r="AA5331">
        <v>0</v>
      </c>
      <c r="AB5331">
        <v>1200000</v>
      </c>
      <c r="AC5331" t="s">
        <v>47</v>
      </c>
      <c r="AD5331" t="e">
        <f>+VLOOKUP(T5331,items!$A$2:$D$1255,4,0)</f>
        <v>#N/A</v>
      </c>
      <c r="AE5331" t="e">
        <f>+VLOOKUP(T5331,Tabla1[],5,0)</f>
        <v>#N/A</v>
      </c>
      <c r="AF5331">
        <f t="shared" si="83"/>
        <v>7</v>
      </c>
    </row>
    <row r="5332" spans="1:32" x14ac:dyDescent="0.25">
      <c r="A5332">
        <v>102071</v>
      </c>
      <c r="B5332" t="s">
        <v>10232</v>
      </c>
      <c r="C5332" t="s">
        <v>75</v>
      </c>
      <c r="D5332">
        <v>0</v>
      </c>
      <c r="F5332" t="s">
        <v>83</v>
      </c>
      <c r="G5332" t="s">
        <v>9075</v>
      </c>
      <c r="H5332" t="s">
        <v>10233</v>
      </c>
      <c r="I5332" t="s">
        <v>10234</v>
      </c>
      <c r="J5332" t="s">
        <v>10235</v>
      </c>
      <c r="K5332" t="s">
        <v>37</v>
      </c>
      <c r="L5332" t="s">
        <v>10236</v>
      </c>
      <c r="M5332" t="s">
        <v>7235</v>
      </c>
      <c r="N5332" t="s">
        <v>7782</v>
      </c>
      <c r="O5332" t="s">
        <v>87</v>
      </c>
      <c r="P5332" t="s">
        <v>8405</v>
      </c>
      <c r="Q5332" t="s">
        <v>3096</v>
      </c>
      <c r="R5332" t="s">
        <v>63</v>
      </c>
      <c r="S5332" t="s">
        <v>44</v>
      </c>
      <c r="T5332" t="s">
        <v>429</v>
      </c>
      <c r="U5332" t="s">
        <v>430</v>
      </c>
      <c r="X5332">
        <v>2</v>
      </c>
      <c r="Y5332">
        <v>0</v>
      </c>
      <c r="Z5332">
        <v>0</v>
      </c>
      <c r="AA5332">
        <v>0</v>
      </c>
      <c r="AB5332">
        <v>470000</v>
      </c>
      <c r="AC5332" t="s">
        <v>47</v>
      </c>
      <c r="AD5332">
        <f>+VLOOKUP(T5332,items!$A$2:$D$1255,4,0)</f>
        <v>0</v>
      </c>
      <c r="AE5332">
        <f>+VLOOKUP(T5332,Tabla1[],5,0)</f>
        <v>0</v>
      </c>
      <c r="AF5332">
        <f t="shared" si="83"/>
        <v>5</v>
      </c>
    </row>
    <row r="5333" spans="1:32" x14ac:dyDescent="0.25">
      <c r="A5333">
        <v>102071</v>
      </c>
      <c r="B5333" t="s">
        <v>10232</v>
      </c>
      <c r="C5333" t="s">
        <v>75</v>
      </c>
      <c r="D5333">
        <v>0</v>
      </c>
      <c r="F5333" t="s">
        <v>83</v>
      </c>
      <c r="G5333" t="s">
        <v>9075</v>
      </c>
      <c r="H5333" t="s">
        <v>10233</v>
      </c>
      <c r="I5333" t="s">
        <v>10234</v>
      </c>
      <c r="J5333" t="s">
        <v>10235</v>
      </c>
      <c r="K5333" t="s">
        <v>37</v>
      </c>
      <c r="L5333" t="s">
        <v>10236</v>
      </c>
      <c r="M5333" t="s">
        <v>7235</v>
      </c>
      <c r="N5333" t="s">
        <v>7782</v>
      </c>
      <c r="O5333" t="s">
        <v>87</v>
      </c>
      <c r="P5333" t="s">
        <v>8405</v>
      </c>
      <c r="Q5333" t="s">
        <v>3096</v>
      </c>
      <c r="R5333" t="s">
        <v>63</v>
      </c>
      <c r="S5333" t="s">
        <v>44</v>
      </c>
      <c r="T5333" t="s">
        <v>7509</v>
      </c>
      <c r="U5333" t="s">
        <v>7510</v>
      </c>
      <c r="X5333">
        <v>2</v>
      </c>
      <c r="Y5333">
        <v>0</v>
      </c>
      <c r="Z5333">
        <v>0</v>
      </c>
      <c r="AA5333">
        <v>0</v>
      </c>
      <c r="AB5333">
        <v>200000</v>
      </c>
      <c r="AC5333" t="s">
        <v>47</v>
      </c>
      <c r="AD5333">
        <f>+VLOOKUP(T5333,items!$A$2:$D$1255,4,0)</f>
        <v>0</v>
      </c>
      <c r="AE5333">
        <f>+VLOOKUP(T5333,Tabla1[],5,0)</f>
        <v>0</v>
      </c>
      <c r="AF5333">
        <f t="shared" si="83"/>
        <v>5</v>
      </c>
    </row>
    <row r="5334" spans="1:32" x14ac:dyDescent="0.25">
      <c r="A5334">
        <v>102071</v>
      </c>
      <c r="B5334" t="s">
        <v>10232</v>
      </c>
      <c r="C5334" t="s">
        <v>75</v>
      </c>
      <c r="D5334">
        <v>0</v>
      </c>
      <c r="F5334" t="s">
        <v>83</v>
      </c>
      <c r="G5334" t="s">
        <v>9075</v>
      </c>
      <c r="H5334" t="s">
        <v>10233</v>
      </c>
      <c r="I5334" t="s">
        <v>10234</v>
      </c>
      <c r="J5334" t="s">
        <v>10235</v>
      </c>
      <c r="K5334" t="s">
        <v>37</v>
      </c>
      <c r="L5334" t="s">
        <v>10236</v>
      </c>
      <c r="M5334" t="s">
        <v>7235</v>
      </c>
      <c r="N5334" t="s">
        <v>7782</v>
      </c>
      <c r="O5334" t="s">
        <v>87</v>
      </c>
      <c r="P5334" t="s">
        <v>8405</v>
      </c>
      <c r="Q5334" t="s">
        <v>3096</v>
      </c>
      <c r="R5334" t="s">
        <v>63</v>
      </c>
      <c r="S5334" t="s">
        <v>44</v>
      </c>
      <c r="T5334" t="s">
        <v>347</v>
      </c>
      <c r="U5334" t="s">
        <v>348</v>
      </c>
      <c r="W5334" t="s">
        <v>114</v>
      </c>
      <c r="X5334">
        <v>1</v>
      </c>
      <c r="Y5334">
        <v>4250</v>
      </c>
      <c r="Z5334">
        <v>0</v>
      </c>
      <c r="AA5334">
        <v>0</v>
      </c>
      <c r="AB5334">
        <v>638981</v>
      </c>
      <c r="AC5334" t="s">
        <v>47</v>
      </c>
      <c r="AD5334">
        <f>+VLOOKUP(T5334,items!$A$2:$D$1255,4,0)</f>
        <v>0</v>
      </c>
      <c r="AE5334">
        <f>+VLOOKUP(T5334,Tabla1[],5,0)</f>
        <v>0</v>
      </c>
      <c r="AF5334">
        <f t="shared" si="83"/>
        <v>5</v>
      </c>
    </row>
    <row r="5335" spans="1:32" x14ac:dyDescent="0.25">
      <c r="A5335">
        <v>102071</v>
      </c>
      <c r="B5335" t="s">
        <v>10232</v>
      </c>
      <c r="C5335" t="s">
        <v>75</v>
      </c>
      <c r="D5335">
        <v>0</v>
      </c>
      <c r="F5335" t="s">
        <v>83</v>
      </c>
      <c r="G5335" t="s">
        <v>9075</v>
      </c>
      <c r="H5335" t="s">
        <v>10233</v>
      </c>
      <c r="I5335" t="s">
        <v>10234</v>
      </c>
      <c r="J5335" t="s">
        <v>10235</v>
      </c>
      <c r="K5335" t="s">
        <v>37</v>
      </c>
      <c r="L5335" t="s">
        <v>10236</v>
      </c>
      <c r="M5335" t="s">
        <v>7235</v>
      </c>
      <c r="N5335" t="s">
        <v>7782</v>
      </c>
      <c r="O5335" t="s">
        <v>87</v>
      </c>
      <c r="P5335" t="s">
        <v>8405</v>
      </c>
      <c r="Q5335" t="s">
        <v>3096</v>
      </c>
      <c r="R5335" t="s">
        <v>63</v>
      </c>
      <c r="S5335" t="s">
        <v>44</v>
      </c>
      <c r="T5335" t="s">
        <v>466</v>
      </c>
      <c r="U5335" t="s">
        <v>467</v>
      </c>
      <c r="V5335" t="s">
        <v>1147</v>
      </c>
      <c r="W5335" t="s">
        <v>114</v>
      </c>
      <c r="X5335">
        <v>1</v>
      </c>
      <c r="Y5335">
        <v>4250</v>
      </c>
      <c r="Z5335">
        <v>0</v>
      </c>
      <c r="AA5335">
        <v>2500</v>
      </c>
      <c r="AB5335">
        <v>7028047</v>
      </c>
      <c r="AC5335" t="s">
        <v>47</v>
      </c>
      <c r="AD5335" t="str">
        <f>+VLOOKUP(T5335,items!$A$2:$D$1255,4,0)</f>
        <v>SOMBRALINA</v>
      </c>
      <c r="AE5335" t="str">
        <f>+VLOOKUP(T5335,Tabla1[],5,0)</f>
        <v>ELECTRICA</v>
      </c>
      <c r="AF5335">
        <f t="shared" si="83"/>
        <v>5</v>
      </c>
    </row>
    <row r="5336" spans="1:32" x14ac:dyDescent="0.25">
      <c r="A5336">
        <v>102076</v>
      </c>
      <c r="B5336" t="s">
        <v>1377</v>
      </c>
      <c r="C5336" t="s">
        <v>75</v>
      </c>
      <c r="D5336">
        <v>0</v>
      </c>
      <c r="F5336" t="s">
        <v>83</v>
      </c>
      <c r="G5336" t="s">
        <v>8601</v>
      </c>
      <c r="H5336" t="s">
        <v>10237</v>
      </c>
      <c r="I5336" t="s">
        <v>37</v>
      </c>
      <c r="J5336" t="s">
        <v>10238</v>
      </c>
      <c r="K5336" t="s">
        <v>10239</v>
      </c>
      <c r="L5336" t="s">
        <v>37</v>
      </c>
      <c r="M5336" t="s">
        <v>5511</v>
      </c>
      <c r="N5336" t="s">
        <v>5511</v>
      </c>
      <c r="O5336" t="s">
        <v>760</v>
      </c>
      <c r="P5336" t="s">
        <v>7466</v>
      </c>
      <c r="Q5336" t="s">
        <v>7466</v>
      </c>
      <c r="R5336" t="s">
        <v>127</v>
      </c>
      <c r="S5336" t="s">
        <v>164</v>
      </c>
      <c r="T5336" t="s">
        <v>2431</v>
      </c>
      <c r="U5336" t="s">
        <v>2432</v>
      </c>
      <c r="X5336">
        <v>4</v>
      </c>
      <c r="Y5336">
        <v>0</v>
      </c>
      <c r="Z5336">
        <v>0</v>
      </c>
      <c r="AA5336">
        <v>0</v>
      </c>
      <c r="AB5336">
        <v>1060000</v>
      </c>
      <c r="AC5336" t="s">
        <v>47</v>
      </c>
      <c r="AD5336">
        <f>+VLOOKUP(T5336,items!$A$2:$D$1255,4,0)</f>
        <v>0</v>
      </c>
      <c r="AE5336">
        <f>+VLOOKUP(T5336,Tabla1[],5,0)</f>
        <v>0</v>
      </c>
      <c r="AF5336">
        <f t="shared" si="83"/>
        <v>3</v>
      </c>
    </row>
    <row r="5337" spans="1:32" x14ac:dyDescent="0.25">
      <c r="A5337">
        <v>102077</v>
      </c>
      <c r="B5337" t="s">
        <v>10240</v>
      </c>
      <c r="C5337" t="s">
        <v>75</v>
      </c>
      <c r="D5337">
        <v>0</v>
      </c>
      <c r="F5337" t="s">
        <v>83</v>
      </c>
      <c r="G5337" t="s">
        <v>9449</v>
      </c>
      <c r="H5337" t="s">
        <v>10241</v>
      </c>
      <c r="I5337" t="s">
        <v>37</v>
      </c>
      <c r="J5337" t="s">
        <v>10242</v>
      </c>
      <c r="K5337" t="s">
        <v>10243</v>
      </c>
      <c r="L5337" t="s">
        <v>10244</v>
      </c>
      <c r="M5337" t="s">
        <v>189</v>
      </c>
      <c r="N5337" t="s">
        <v>189</v>
      </c>
      <c r="O5337" t="s">
        <v>85</v>
      </c>
      <c r="P5337" t="s">
        <v>3548</v>
      </c>
      <c r="Q5337" t="s">
        <v>86</v>
      </c>
      <c r="R5337" t="s">
        <v>127</v>
      </c>
      <c r="S5337" t="s">
        <v>128</v>
      </c>
      <c r="T5337" t="s">
        <v>1309</v>
      </c>
      <c r="U5337" t="s">
        <v>1310</v>
      </c>
      <c r="X5337">
        <v>1</v>
      </c>
      <c r="Y5337">
        <v>0</v>
      </c>
      <c r="Z5337">
        <v>0</v>
      </c>
      <c r="AA5337">
        <v>0</v>
      </c>
      <c r="AB5337">
        <v>15975</v>
      </c>
      <c r="AC5337" t="s">
        <v>47</v>
      </c>
      <c r="AD5337">
        <f>+VLOOKUP(T5337,items!$A$2:$D$1255,4,0)</f>
        <v>0</v>
      </c>
      <c r="AE5337">
        <f>+VLOOKUP(T5337,Tabla1[],5,0)</f>
        <v>0</v>
      </c>
      <c r="AF5337">
        <f t="shared" si="83"/>
        <v>4</v>
      </c>
    </row>
    <row r="5338" spans="1:32" x14ac:dyDescent="0.25">
      <c r="A5338">
        <v>102077</v>
      </c>
      <c r="B5338" t="s">
        <v>10240</v>
      </c>
      <c r="C5338" t="s">
        <v>75</v>
      </c>
      <c r="D5338">
        <v>0</v>
      </c>
      <c r="F5338" t="s">
        <v>83</v>
      </c>
      <c r="G5338" t="s">
        <v>9449</v>
      </c>
      <c r="H5338" t="s">
        <v>10241</v>
      </c>
      <c r="I5338" t="s">
        <v>37</v>
      </c>
      <c r="J5338" t="s">
        <v>10242</v>
      </c>
      <c r="K5338" t="s">
        <v>10243</v>
      </c>
      <c r="L5338" t="s">
        <v>10244</v>
      </c>
      <c r="M5338" t="s">
        <v>189</v>
      </c>
      <c r="N5338" t="s">
        <v>189</v>
      </c>
      <c r="O5338" t="s">
        <v>85</v>
      </c>
      <c r="P5338" t="s">
        <v>3548</v>
      </c>
      <c r="Q5338" t="s">
        <v>86</v>
      </c>
      <c r="R5338" t="s">
        <v>127</v>
      </c>
      <c r="S5338" t="s">
        <v>128</v>
      </c>
      <c r="T5338" t="s">
        <v>818</v>
      </c>
      <c r="U5338" t="s">
        <v>819</v>
      </c>
      <c r="X5338">
        <v>1</v>
      </c>
      <c r="Y5338">
        <v>0</v>
      </c>
      <c r="Z5338">
        <v>0</v>
      </c>
      <c r="AA5338">
        <v>0</v>
      </c>
      <c r="AB5338">
        <v>67500</v>
      </c>
      <c r="AC5338" t="s">
        <v>47</v>
      </c>
      <c r="AD5338">
        <f>+VLOOKUP(T5338,items!$A$2:$D$1255,4,0)</f>
        <v>0</v>
      </c>
      <c r="AE5338">
        <f>+VLOOKUP(T5338,Tabla1[],5,0)</f>
        <v>0</v>
      </c>
      <c r="AF5338">
        <f t="shared" si="83"/>
        <v>4</v>
      </c>
    </row>
    <row r="5339" spans="1:32" x14ac:dyDescent="0.25">
      <c r="A5339">
        <v>102077</v>
      </c>
      <c r="B5339" t="s">
        <v>10240</v>
      </c>
      <c r="C5339" t="s">
        <v>75</v>
      </c>
      <c r="D5339">
        <v>0</v>
      </c>
      <c r="F5339" t="s">
        <v>83</v>
      </c>
      <c r="G5339" t="s">
        <v>9449</v>
      </c>
      <c r="H5339" t="s">
        <v>10241</v>
      </c>
      <c r="I5339" t="s">
        <v>37</v>
      </c>
      <c r="J5339" t="s">
        <v>10242</v>
      </c>
      <c r="K5339" t="s">
        <v>10243</v>
      </c>
      <c r="L5339" t="s">
        <v>10244</v>
      </c>
      <c r="M5339" t="s">
        <v>189</v>
      </c>
      <c r="N5339" t="s">
        <v>189</v>
      </c>
      <c r="O5339" t="s">
        <v>85</v>
      </c>
      <c r="P5339" t="s">
        <v>3548</v>
      </c>
      <c r="Q5339" t="s">
        <v>86</v>
      </c>
      <c r="R5339" t="s">
        <v>127</v>
      </c>
      <c r="S5339" t="s">
        <v>128</v>
      </c>
      <c r="T5339" t="s">
        <v>818</v>
      </c>
      <c r="U5339" t="s">
        <v>819</v>
      </c>
      <c r="X5339">
        <v>1</v>
      </c>
      <c r="Y5339">
        <v>0</v>
      </c>
      <c r="Z5339">
        <v>0</v>
      </c>
      <c r="AA5339">
        <v>0</v>
      </c>
      <c r="AB5339">
        <v>67500</v>
      </c>
      <c r="AC5339" t="s">
        <v>47</v>
      </c>
      <c r="AD5339">
        <f>+VLOOKUP(T5339,items!$A$2:$D$1255,4,0)</f>
        <v>0</v>
      </c>
      <c r="AE5339">
        <f>+VLOOKUP(T5339,Tabla1[],5,0)</f>
        <v>0</v>
      </c>
      <c r="AF5339">
        <f t="shared" si="83"/>
        <v>4</v>
      </c>
    </row>
    <row r="5340" spans="1:32" x14ac:dyDescent="0.25">
      <c r="A5340">
        <v>102077</v>
      </c>
      <c r="B5340" t="s">
        <v>10240</v>
      </c>
      <c r="C5340" t="s">
        <v>75</v>
      </c>
      <c r="D5340">
        <v>0</v>
      </c>
      <c r="F5340" t="s">
        <v>83</v>
      </c>
      <c r="G5340" t="s">
        <v>9449</v>
      </c>
      <c r="H5340" t="s">
        <v>10241</v>
      </c>
      <c r="I5340" t="s">
        <v>37</v>
      </c>
      <c r="J5340" t="s">
        <v>10242</v>
      </c>
      <c r="K5340" t="s">
        <v>10243</v>
      </c>
      <c r="L5340" t="s">
        <v>10244</v>
      </c>
      <c r="M5340" t="s">
        <v>189</v>
      </c>
      <c r="N5340" t="s">
        <v>189</v>
      </c>
      <c r="O5340" t="s">
        <v>85</v>
      </c>
      <c r="P5340" t="s">
        <v>3548</v>
      </c>
      <c r="Q5340" t="s">
        <v>86</v>
      </c>
      <c r="R5340" t="s">
        <v>127</v>
      </c>
      <c r="S5340" t="s">
        <v>128</v>
      </c>
      <c r="T5340" t="s">
        <v>8925</v>
      </c>
      <c r="U5340" t="s">
        <v>8926</v>
      </c>
      <c r="X5340">
        <v>1</v>
      </c>
      <c r="Y5340">
        <v>0</v>
      </c>
      <c r="Z5340">
        <v>0</v>
      </c>
      <c r="AA5340">
        <v>0</v>
      </c>
      <c r="AB5340">
        <v>45450</v>
      </c>
      <c r="AC5340" t="s">
        <v>47</v>
      </c>
      <c r="AD5340">
        <f>+VLOOKUP(T5340,items!$A$2:$D$1255,4,0)</f>
        <v>0</v>
      </c>
      <c r="AE5340">
        <f>+VLOOKUP(T5340,Tabla1[],5,0)</f>
        <v>0</v>
      </c>
      <c r="AF5340">
        <f t="shared" si="83"/>
        <v>4</v>
      </c>
    </row>
    <row r="5341" spans="1:32" x14ac:dyDescent="0.25">
      <c r="A5341">
        <v>102077</v>
      </c>
      <c r="B5341" t="s">
        <v>10240</v>
      </c>
      <c r="C5341" t="s">
        <v>75</v>
      </c>
      <c r="D5341">
        <v>0</v>
      </c>
      <c r="F5341" t="s">
        <v>83</v>
      </c>
      <c r="G5341" t="s">
        <v>9449</v>
      </c>
      <c r="H5341" t="s">
        <v>10241</v>
      </c>
      <c r="I5341" t="s">
        <v>37</v>
      </c>
      <c r="J5341" t="s">
        <v>10242</v>
      </c>
      <c r="K5341" t="s">
        <v>10243</v>
      </c>
      <c r="L5341" t="s">
        <v>10244</v>
      </c>
      <c r="M5341" t="s">
        <v>189</v>
      </c>
      <c r="N5341" t="s">
        <v>189</v>
      </c>
      <c r="O5341" t="s">
        <v>85</v>
      </c>
      <c r="P5341" t="s">
        <v>3548</v>
      </c>
      <c r="Q5341" t="s">
        <v>86</v>
      </c>
      <c r="R5341" t="s">
        <v>127</v>
      </c>
      <c r="S5341" t="s">
        <v>128</v>
      </c>
      <c r="T5341" t="s">
        <v>10245</v>
      </c>
      <c r="U5341" t="s">
        <v>10246</v>
      </c>
      <c r="X5341">
        <v>2</v>
      </c>
      <c r="Y5341">
        <v>0</v>
      </c>
      <c r="Z5341">
        <v>0</v>
      </c>
      <c r="AA5341">
        <v>0</v>
      </c>
      <c r="AB5341">
        <v>1002762</v>
      </c>
      <c r="AC5341" t="s">
        <v>47</v>
      </c>
      <c r="AD5341">
        <f>+VLOOKUP(T5341,items!$A$2:$D$1255,4,0)</f>
        <v>0</v>
      </c>
      <c r="AE5341">
        <f>+VLOOKUP(T5341,Tabla1[],5,0)</f>
        <v>0</v>
      </c>
      <c r="AF5341">
        <f t="shared" si="83"/>
        <v>4</v>
      </c>
    </row>
    <row r="5342" spans="1:32" x14ac:dyDescent="0.25">
      <c r="A5342">
        <v>102077</v>
      </c>
      <c r="B5342" t="s">
        <v>10240</v>
      </c>
      <c r="C5342" t="s">
        <v>75</v>
      </c>
      <c r="D5342">
        <v>0</v>
      </c>
      <c r="F5342" t="s">
        <v>83</v>
      </c>
      <c r="G5342" t="s">
        <v>9449</v>
      </c>
      <c r="H5342" t="s">
        <v>10241</v>
      </c>
      <c r="I5342" t="s">
        <v>37</v>
      </c>
      <c r="J5342" t="s">
        <v>10242</v>
      </c>
      <c r="K5342" t="s">
        <v>10243</v>
      </c>
      <c r="L5342" t="s">
        <v>10244</v>
      </c>
      <c r="M5342" t="s">
        <v>189</v>
      </c>
      <c r="N5342" t="s">
        <v>189</v>
      </c>
      <c r="O5342" t="s">
        <v>85</v>
      </c>
      <c r="P5342" t="s">
        <v>3548</v>
      </c>
      <c r="Q5342" t="s">
        <v>86</v>
      </c>
      <c r="R5342" t="s">
        <v>127</v>
      </c>
      <c r="S5342" t="s">
        <v>128</v>
      </c>
      <c r="T5342" t="s">
        <v>94</v>
      </c>
      <c r="U5342" t="s">
        <v>95</v>
      </c>
      <c r="X5342">
        <v>1</v>
      </c>
      <c r="Y5342">
        <v>0</v>
      </c>
      <c r="Z5342">
        <v>0</v>
      </c>
      <c r="AA5342">
        <v>0</v>
      </c>
      <c r="AB5342">
        <v>150000</v>
      </c>
      <c r="AC5342" t="s">
        <v>47</v>
      </c>
      <c r="AD5342" t="e">
        <f>+VLOOKUP(T5342,items!$A$2:$D$1255,4,0)</f>
        <v>#N/A</v>
      </c>
      <c r="AE5342" t="e">
        <f>+VLOOKUP(T5342,Tabla1[],5,0)</f>
        <v>#N/A</v>
      </c>
      <c r="AF5342">
        <f t="shared" si="83"/>
        <v>4</v>
      </c>
    </row>
    <row r="5343" spans="1:32" x14ac:dyDescent="0.25">
      <c r="A5343">
        <v>102079</v>
      </c>
      <c r="B5343" t="s">
        <v>10247</v>
      </c>
      <c r="C5343" t="s">
        <v>75</v>
      </c>
      <c r="D5343">
        <v>0</v>
      </c>
      <c r="F5343" t="s">
        <v>83</v>
      </c>
      <c r="G5343" t="s">
        <v>105</v>
      </c>
      <c r="H5343" t="s">
        <v>10248</v>
      </c>
      <c r="I5343" t="s">
        <v>10249</v>
      </c>
      <c r="J5343" t="s">
        <v>10250</v>
      </c>
      <c r="K5343" t="s">
        <v>10251</v>
      </c>
      <c r="L5343" t="s">
        <v>10252</v>
      </c>
      <c r="M5343" t="s">
        <v>9449</v>
      </c>
      <c r="N5343" t="s">
        <v>8620</v>
      </c>
      <c r="O5343" t="s">
        <v>975</v>
      </c>
      <c r="P5343" t="s">
        <v>9294</v>
      </c>
      <c r="Q5343" t="s">
        <v>9295</v>
      </c>
      <c r="R5343" t="s">
        <v>127</v>
      </c>
      <c r="S5343" t="s">
        <v>256</v>
      </c>
      <c r="T5343" t="s">
        <v>717</v>
      </c>
      <c r="U5343" t="s">
        <v>718</v>
      </c>
      <c r="X5343">
        <v>2</v>
      </c>
      <c r="Y5343">
        <v>0</v>
      </c>
      <c r="Z5343">
        <v>0</v>
      </c>
      <c r="AA5343">
        <v>0</v>
      </c>
      <c r="AB5343">
        <v>124800</v>
      </c>
      <c r="AC5343" t="s">
        <v>47</v>
      </c>
      <c r="AD5343">
        <f>+VLOOKUP(T5343,items!$A$2:$D$1255,4,0)</f>
        <v>0</v>
      </c>
      <c r="AE5343">
        <f>+VLOOKUP(T5343,Tabla1[],5,0)</f>
        <v>0</v>
      </c>
      <c r="AF5343">
        <f t="shared" si="83"/>
        <v>5</v>
      </c>
    </row>
    <row r="5344" spans="1:32" x14ac:dyDescent="0.25">
      <c r="A5344">
        <v>102079</v>
      </c>
      <c r="B5344" t="s">
        <v>10247</v>
      </c>
      <c r="C5344" t="s">
        <v>75</v>
      </c>
      <c r="D5344">
        <v>0</v>
      </c>
      <c r="F5344" t="s">
        <v>83</v>
      </c>
      <c r="G5344" t="s">
        <v>105</v>
      </c>
      <c r="H5344" t="s">
        <v>10248</v>
      </c>
      <c r="I5344" t="s">
        <v>10249</v>
      </c>
      <c r="J5344" t="s">
        <v>10250</v>
      </c>
      <c r="K5344" t="s">
        <v>10251</v>
      </c>
      <c r="L5344" t="s">
        <v>10252</v>
      </c>
      <c r="M5344" t="s">
        <v>9449</v>
      </c>
      <c r="N5344" t="s">
        <v>8620</v>
      </c>
      <c r="O5344" t="s">
        <v>975</v>
      </c>
      <c r="P5344" t="s">
        <v>9294</v>
      </c>
      <c r="Q5344" t="s">
        <v>9295</v>
      </c>
      <c r="R5344" t="s">
        <v>127</v>
      </c>
      <c r="S5344" t="s">
        <v>256</v>
      </c>
      <c r="T5344" t="s">
        <v>347</v>
      </c>
      <c r="U5344" t="s">
        <v>348</v>
      </c>
      <c r="W5344" t="s">
        <v>114</v>
      </c>
      <c r="X5344">
        <v>1</v>
      </c>
      <c r="Y5344">
        <v>8500</v>
      </c>
      <c r="Z5344">
        <v>0</v>
      </c>
      <c r="AA5344">
        <v>0</v>
      </c>
      <c r="AB5344">
        <v>2177700</v>
      </c>
      <c r="AC5344" t="s">
        <v>47</v>
      </c>
      <c r="AD5344">
        <f>+VLOOKUP(T5344,items!$A$2:$D$1255,4,0)</f>
        <v>0</v>
      </c>
      <c r="AE5344">
        <f>+VLOOKUP(T5344,Tabla1[],5,0)</f>
        <v>0</v>
      </c>
      <c r="AF5344">
        <f t="shared" si="83"/>
        <v>5</v>
      </c>
    </row>
    <row r="5345" spans="1:34" x14ac:dyDescent="0.25">
      <c r="A5345">
        <v>102079</v>
      </c>
      <c r="B5345" t="s">
        <v>10247</v>
      </c>
      <c r="C5345" t="s">
        <v>75</v>
      </c>
      <c r="D5345">
        <v>0</v>
      </c>
      <c r="F5345" t="s">
        <v>83</v>
      </c>
      <c r="G5345" t="s">
        <v>105</v>
      </c>
      <c r="H5345" t="s">
        <v>10248</v>
      </c>
      <c r="I5345" t="s">
        <v>10249</v>
      </c>
      <c r="J5345" t="s">
        <v>10250</v>
      </c>
      <c r="K5345" t="s">
        <v>10251</v>
      </c>
      <c r="L5345" t="s">
        <v>10252</v>
      </c>
      <c r="M5345" t="s">
        <v>9449</v>
      </c>
      <c r="N5345" t="s">
        <v>8620</v>
      </c>
      <c r="O5345" t="s">
        <v>975</v>
      </c>
      <c r="P5345" t="s">
        <v>9294</v>
      </c>
      <c r="Q5345" t="s">
        <v>9295</v>
      </c>
      <c r="R5345" t="s">
        <v>127</v>
      </c>
      <c r="S5345" t="s">
        <v>256</v>
      </c>
      <c r="T5345" t="s">
        <v>347</v>
      </c>
      <c r="U5345" t="s">
        <v>348</v>
      </c>
      <c r="W5345" t="s">
        <v>114</v>
      </c>
      <c r="X5345">
        <v>2</v>
      </c>
      <c r="Y5345">
        <v>4700</v>
      </c>
      <c r="Z5345">
        <v>0</v>
      </c>
      <c r="AA5345">
        <v>0</v>
      </c>
      <c r="AB5345">
        <v>2281400</v>
      </c>
      <c r="AC5345" t="s">
        <v>47</v>
      </c>
      <c r="AD5345">
        <f>+VLOOKUP(T5345,items!$A$2:$D$1255,4,0)</f>
        <v>0</v>
      </c>
      <c r="AE5345">
        <f>+VLOOKUP(T5345,Tabla1[],5,0)</f>
        <v>0</v>
      </c>
      <c r="AF5345">
        <f t="shared" si="83"/>
        <v>5</v>
      </c>
    </row>
    <row r="5346" spans="1:34" x14ac:dyDescent="0.25">
      <c r="A5346">
        <v>102079</v>
      </c>
      <c r="B5346" t="s">
        <v>10247</v>
      </c>
      <c r="C5346" t="s">
        <v>75</v>
      </c>
      <c r="D5346">
        <v>0</v>
      </c>
      <c r="F5346" t="s">
        <v>83</v>
      </c>
      <c r="G5346" t="s">
        <v>105</v>
      </c>
      <c r="H5346" t="s">
        <v>10248</v>
      </c>
      <c r="I5346" t="s">
        <v>10249</v>
      </c>
      <c r="J5346" t="s">
        <v>10250</v>
      </c>
      <c r="K5346" t="s">
        <v>10251</v>
      </c>
      <c r="L5346" t="s">
        <v>10252</v>
      </c>
      <c r="M5346" t="s">
        <v>9449</v>
      </c>
      <c r="N5346" t="s">
        <v>8620</v>
      </c>
      <c r="O5346" t="s">
        <v>975</v>
      </c>
      <c r="P5346" t="s">
        <v>9294</v>
      </c>
      <c r="Q5346" t="s">
        <v>9295</v>
      </c>
      <c r="R5346" t="s">
        <v>127</v>
      </c>
      <c r="S5346" t="s">
        <v>256</v>
      </c>
      <c r="T5346" t="s">
        <v>2640</v>
      </c>
      <c r="U5346" t="s">
        <v>2641</v>
      </c>
      <c r="X5346">
        <v>2</v>
      </c>
      <c r="Y5346">
        <v>4700</v>
      </c>
      <c r="Z5346">
        <v>0</v>
      </c>
      <c r="AA5346">
        <v>0</v>
      </c>
      <c r="AB5346">
        <v>2975000</v>
      </c>
      <c r="AC5346" t="s">
        <v>47</v>
      </c>
      <c r="AD5346">
        <f>+VLOOKUP(T5346,items!$A$2:$D$1255,4,0)</f>
        <v>0</v>
      </c>
      <c r="AE5346">
        <f>+VLOOKUP(T5346,Tabla1[],5,0)</f>
        <v>0</v>
      </c>
      <c r="AF5346">
        <f t="shared" si="83"/>
        <v>5</v>
      </c>
    </row>
    <row r="5347" spans="1:34" x14ac:dyDescent="0.25">
      <c r="A5347">
        <v>102079</v>
      </c>
      <c r="B5347" t="s">
        <v>10247</v>
      </c>
      <c r="C5347" t="s">
        <v>75</v>
      </c>
      <c r="D5347">
        <v>0</v>
      </c>
      <c r="F5347" t="s">
        <v>83</v>
      </c>
      <c r="G5347" t="s">
        <v>105</v>
      </c>
      <c r="H5347" t="s">
        <v>10248</v>
      </c>
      <c r="I5347" t="s">
        <v>10249</v>
      </c>
      <c r="J5347" t="s">
        <v>10250</v>
      </c>
      <c r="K5347" t="s">
        <v>10251</v>
      </c>
      <c r="L5347" t="s">
        <v>10252</v>
      </c>
      <c r="M5347" t="s">
        <v>9449</v>
      </c>
      <c r="N5347" t="s">
        <v>8620</v>
      </c>
      <c r="O5347" t="s">
        <v>975</v>
      </c>
      <c r="P5347" t="s">
        <v>9294</v>
      </c>
      <c r="Q5347" t="s">
        <v>9295</v>
      </c>
      <c r="R5347" t="s">
        <v>127</v>
      </c>
      <c r="S5347" t="s">
        <v>256</v>
      </c>
      <c r="T5347" t="s">
        <v>1519</v>
      </c>
      <c r="U5347" t="s">
        <v>1520</v>
      </c>
      <c r="V5347" t="s">
        <v>244</v>
      </c>
      <c r="W5347" t="s">
        <v>114</v>
      </c>
      <c r="X5347">
        <v>2</v>
      </c>
      <c r="Y5347">
        <v>4700</v>
      </c>
      <c r="Z5347">
        <v>0</v>
      </c>
      <c r="AA5347">
        <v>4250</v>
      </c>
      <c r="AB5347">
        <v>18014900</v>
      </c>
      <c r="AC5347" t="s">
        <v>47</v>
      </c>
      <c r="AD5347" t="str">
        <f>+VLOOKUP(T5347,items!$A$2:$D$1255,4,0)</f>
        <v>PERGOLA</v>
      </c>
      <c r="AE5347" t="str">
        <f>+VLOOKUP(T5347,Tabla1[],5,0)</f>
        <v>PERGOLITE</v>
      </c>
      <c r="AF5347">
        <f t="shared" si="83"/>
        <v>5</v>
      </c>
    </row>
    <row r="5348" spans="1:34" x14ac:dyDescent="0.25">
      <c r="A5348">
        <v>102079</v>
      </c>
      <c r="B5348" t="s">
        <v>10247</v>
      </c>
      <c r="C5348" t="s">
        <v>75</v>
      </c>
      <c r="D5348">
        <v>0</v>
      </c>
      <c r="F5348" t="s">
        <v>83</v>
      </c>
      <c r="G5348" t="s">
        <v>105</v>
      </c>
      <c r="H5348" t="s">
        <v>10248</v>
      </c>
      <c r="I5348" t="s">
        <v>10249</v>
      </c>
      <c r="J5348" t="s">
        <v>10250</v>
      </c>
      <c r="K5348" t="s">
        <v>10251</v>
      </c>
      <c r="L5348" t="s">
        <v>10252</v>
      </c>
      <c r="M5348" t="s">
        <v>9449</v>
      </c>
      <c r="N5348" t="s">
        <v>8620</v>
      </c>
      <c r="O5348" t="s">
        <v>975</v>
      </c>
      <c r="P5348" t="s">
        <v>9294</v>
      </c>
      <c r="Q5348" t="s">
        <v>9295</v>
      </c>
      <c r="R5348" t="s">
        <v>127</v>
      </c>
      <c r="S5348" t="s">
        <v>256</v>
      </c>
      <c r="T5348" t="s">
        <v>10253</v>
      </c>
      <c r="U5348" t="s">
        <v>10254</v>
      </c>
      <c r="W5348" t="s">
        <v>114</v>
      </c>
      <c r="X5348">
        <v>9</v>
      </c>
      <c r="Y5348">
        <v>0</v>
      </c>
      <c r="Z5348">
        <v>0</v>
      </c>
      <c r="AA5348">
        <v>0</v>
      </c>
      <c r="AB5348">
        <v>3030264</v>
      </c>
      <c r="AC5348" t="s">
        <v>47</v>
      </c>
      <c r="AD5348">
        <f>+VLOOKUP(T5348,items!$A$2:$D$1255,4,0)</f>
        <v>0</v>
      </c>
      <c r="AE5348">
        <f>+VLOOKUP(T5348,Tabla1[],5,0)</f>
        <v>0</v>
      </c>
      <c r="AF5348">
        <f t="shared" si="83"/>
        <v>5</v>
      </c>
    </row>
    <row r="5349" spans="1:34" x14ac:dyDescent="0.25">
      <c r="A5349">
        <v>102079</v>
      </c>
      <c r="B5349" t="s">
        <v>10247</v>
      </c>
      <c r="C5349" t="s">
        <v>75</v>
      </c>
      <c r="D5349">
        <v>0</v>
      </c>
      <c r="F5349" t="s">
        <v>83</v>
      </c>
      <c r="G5349" t="s">
        <v>105</v>
      </c>
      <c r="H5349" t="s">
        <v>10248</v>
      </c>
      <c r="I5349" t="s">
        <v>10249</v>
      </c>
      <c r="J5349" t="s">
        <v>10250</v>
      </c>
      <c r="K5349" t="s">
        <v>10251</v>
      </c>
      <c r="L5349" t="s">
        <v>10252</v>
      </c>
      <c r="M5349" t="s">
        <v>9449</v>
      </c>
      <c r="N5349" t="s">
        <v>8620</v>
      </c>
      <c r="O5349" t="s">
        <v>975</v>
      </c>
      <c r="P5349" t="s">
        <v>9294</v>
      </c>
      <c r="Q5349" t="s">
        <v>9295</v>
      </c>
      <c r="R5349" t="s">
        <v>127</v>
      </c>
      <c r="S5349" t="s">
        <v>256</v>
      </c>
      <c r="T5349" t="s">
        <v>94</v>
      </c>
      <c r="U5349" t="s">
        <v>95</v>
      </c>
      <c r="X5349">
        <v>1</v>
      </c>
      <c r="Y5349">
        <v>0</v>
      </c>
      <c r="Z5349">
        <v>0</v>
      </c>
      <c r="AA5349">
        <v>0</v>
      </c>
      <c r="AB5349">
        <v>1000000</v>
      </c>
      <c r="AC5349" t="s">
        <v>47</v>
      </c>
      <c r="AD5349" t="e">
        <f>+VLOOKUP(T5349,items!$A$2:$D$1255,4,0)</f>
        <v>#N/A</v>
      </c>
      <c r="AE5349" t="e">
        <f>+VLOOKUP(T5349,Tabla1[],5,0)</f>
        <v>#N/A</v>
      </c>
      <c r="AF5349">
        <f t="shared" si="83"/>
        <v>5</v>
      </c>
    </row>
    <row r="5350" spans="1:34" x14ac:dyDescent="0.25">
      <c r="A5350">
        <v>102079</v>
      </c>
      <c r="B5350" t="s">
        <v>10247</v>
      </c>
      <c r="C5350" t="s">
        <v>75</v>
      </c>
      <c r="D5350">
        <v>0</v>
      </c>
      <c r="F5350" t="s">
        <v>83</v>
      </c>
      <c r="G5350" t="s">
        <v>105</v>
      </c>
      <c r="H5350" t="s">
        <v>10248</v>
      </c>
      <c r="I5350" t="s">
        <v>10249</v>
      </c>
      <c r="J5350" t="s">
        <v>10250</v>
      </c>
      <c r="K5350" t="s">
        <v>10251</v>
      </c>
      <c r="L5350" t="s">
        <v>10252</v>
      </c>
      <c r="M5350" t="s">
        <v>9449</v>
      </c>
      <c r="N5350" t="s">
        <v>8620</v>
      </c>
      <c r="O5350" t="s">
        <v>975</v>
      </c>
      <c r="P5350" t="s">
        <v>9294</v>
      </c>
      <c r="Q5350" t="s">
        <v>9295</v>
      </c>
      <c r="R5350" t="s">
        <v>127</v>
      </c>
      <c r="S5350" t="s">
        <v>256</v>
      </c>
      <c r="T5350" t="s">
        <v>392</v>
      </c>
      <c r="U5350" t="s">
        <v>393</v>
      </c>
      <c r="X5350">
        <v>1</v>
      </c>
      <c r="Y5350">
        <v>0</v>
      </c>
      <c r="Z5350">
        <v>0</v>
      </c>
      <c r="AA5350">
        <v>0</v>
      </c>
      <c r="AB5350">
        <v>500000</v>
      </c>
      <c r="AC5350" t="s">
        <v>47</v>
      </c>
      <c r="AD5350" t="e">
        <f>+VLOOKUP(T5350,items!$A$2:$D$1255,4,0)</f>
        <v>#N/A</v>
      </c>
      <c r="AE5350" t="e">
        <f>+VLOOKUP(T5350,Tabla1[],5,0)</f>
        <v>#N/A</v>
      </c>
      <c r="AF5350">
        <f t="shared" si="83"/>
        <v>5</v>
      </c>
    </row>
    <row r="5351" spans="1:34" x14ac:dyDescent="0.25">
      <c r="A5351">
        <v>102082</v>
      </c>
      <c r="B5351" t="s">
        <v>10255</v>
      </c>
      <c r="C5351" t="s">
        <v>33</v>
      </c>
      <c r="D5351">
        <v>0</v>
      </c>
      <c r="F5351" t="s">
        <v>8689</v>
      </c>
      <c r="G5351" t="s">
        <v>7483</v>
      </c>
      <c r="H5351" t="s">
        <v>10256</v>
      </c>
      <c r="I5351" t="s">
        <v>37</v>
      </c>
      <c r="J5351" t="s">
        <v>10257</v>
      </c>
      <c r="K5351" t="s">
        <v>10258</v>
      </c>
      <c r="L5351" t="s">
        <v>37</v>
      </c>
      <c r="M5351" t="s">
        <v>5642</v>
      </c>
      <c r="N5351" t="s">
        <v>5642</v>
      </c>
      <c r="O5351" t="s">
        <v>7899</v>
      </c>
      <c r="P5351" t="s">
        <v>9286</v>
      </c>
      <c r="Q5351" t="s">
        <v>9286</v>
      </c>
      <c r="R5351" t="s">
        <v>127</v>
      </c>
      <c r="S5351" t="s">
        <v>128</v>
      </c>
      <c r="T5351" t="s">
        <v>217</v>
      </c>
      <c r="U5351" t="s">
        <v>218</v>
      </c>
      <c r="X5351">
        <v>1</v>
      </c>
      <c r="Y5351">
        <v>0</v>
      </c>
      <c r="Z5351">
        <v>0</v>
      </c>
      <c r="AA5351">
        <v>0</v>
      </c>
      <c r="AB5351">
        <v>150000</v>
      </c>
      <c r="AC5351" t="s">
        <v>47</v>
      </c>
      <c r="AD5351">
        <f>+VLOOKUP(T5351,items!$A$2:$D$1255,4,0)</f>
        <v>0</v>
      </c>
      <c r="AE5351">
        <f>+VLOOKUP(T5351,Tabla1[],5,0)</f>
        <v>0</v>
      </c>
      <c r="AF5351">
        <f t="shared" si="83"/>
        <v>4</v>
      </c>
    </row>
    <row r="5352" spans="1:34" x14ac:dyDescent="0.25">
      <c r="A5352">
        <v>102083</v>
      </c>
      <c r="B5352" t="s">
        <v>9655</v>
      </c>
      <c r="C5352" t="s">
        <v>33</v>
      </c>
      <c r="D5352">
        <v>0</v>
      </c>
      <c r="F5352" t="s">
        <v>8689</v>
      </c>
      <c r="G5352" t="s">
        <v>760</v>
      </c>
      <c r="H5352" t="s">
        <v>10259</v>
      </c>
      <c r="I5352" t="s">
        <v>37</v>
      </c>
      <c r="J5352" t="s">
        <v>10260</v>
      </c>
      <c r="K5352" t="s">
        <v>10261</v>
      </c>
      <c r="L5352" t="s">
        <v>37</v>
      </c>
      <c r="M5352" t="s">
        <v>104</v>
      </c>
      <c r="N5352" t="s">
        <v>104</v>
      </c>
      <c r="O5352" t="s">
        <v>106</v>
      </c>
      <c r="P5352" t="s">
        <v>189</v>
      </c>
      <c r="Q5352" t="s">
        <v>189</v>
      </c>
      <c r="R5352" t="s">
        <v>127</v>
      </c>
      <c r="S5352" t="s">
        <v>272</v>
      </c>
      <c r="T5352" t="s">
        <v>10262</v>
      </c>
      <c r="U5352" t="s">
        <v>10263</v>
      </c>
      <c r="V5352" t="s">
        <v>867</v>
      </c>
      <c r="X5352">
        <v>3</v>
      </c>
      <c r="Y5352">
        <v>0</v>
      </c>
      <c r="Z5352">
        <v>0</v>
      </c>
      <c r="AA5352">
        <v>0</v>
      </c>
      <c r="AB5352" s="14">
        <v>17755848</v>
      </c>
      <c r="AC5352" t="s">
        <v>47</v>
      </c>
      <c r="AD5352">
        <f>+VLOOKUP(T5352,items!$A$2:$D$1255,4,0)</f>
        <v>0</v>
      </c>
      <c r="AE5352">
        <f>+VLOOKUP(T5352,Tabla1[],5,0)</f>
        <v>0</v>
      </c>
      <c r="AF5352">
        <f t="shared" si="83"/>
        <v>4</v>
      </c>
      <c r="AG5352">
        <v>3816</v>
      </c>
      <c r="AH5352" s="14">
        <v>17755848</v>
      </c>
    </row>
    <row r="5353" spans="1:34" x14ac:dyDescent="0.25">
      <c r="A5353">
        <v>102090</v>
      </c>
      <c r="B5353" t="s">
        <v>1003</v>
      </c>
      <c r="C5353" t="s">
        <v>33</v>
      </c>
      <c r="D5353">
        <v>0</v>
      </c>
      <c r="F5353" t="s">
        <v>8689</v>
      </c>
      <c r="G5353" t="s">
        <v>104</v>
      </c>
      <c r="H5353" t="s">
        <v>10264</v>
      </c>
      <c r="I5353" t="s">
        <v>10265</v>
      </c>
      <c r="J5353" t="s">
        <v>10266</v>
      </c>
      <c r="K5353" t="s">
        <v>10267</v>
      </c>
      <c r="L5353" t="s">
        <v>10268</v>
      </c>
      <c r="M5353" t="s">
        <v>7466</v>
      </c>
      <c r="N5353" t="s">
        <v>5649</v>
      </c>
      <c r="O5353" t="s">
        <v>7005</v>
      </c>
      <c r="P5353" t="s">
        <v>8297</v>
      </c>
      <c r="Q5353" t="s">
        <v>3799</v>
      </c>
      <c r="R5353" t="s">
        <v>127</v>
      </c>
      <c r="S5353" t="s">
        <v>128</v>
      </c>
      <c r="T5353" t="s">
        <v>10269</v>
      </c>
      <c r="U5353" t="s">
        <v>10270</v>
      </c>
      <c r="X5353">
        <v>1</v>
      </c>
      <c r="Y5353">
        <v>0</v>
      </c>
      <c r="Z5353">
        <v>0</v>
      </c>
      <c r="AA5353">
        <v>0</v>
      </c>
      <c r="AB5353">
        <v>0</v>
      </c>
      <c r="AC5353" t="s">
        <v>47</v>
      </c>
      <c r="AD5353">
        <f>+VLOOKUP(T5353,items!$A$2:$D$1255,4,0)</f>
        <v>0</v>
      </c>
      <c r="AE5353">
        <f>+VLOOKUP(T5353,Tabla1[],5,0)</f>
        <v>0</v>
      </c>
      <c r="AF5353">
        <f t="shared" si="83"/>
        <v>4</v>
      </c>
    </row>
    <row r="5354" spans="1:34" x14ac:dyDescent="0.25">
      <c r="A5354">
        <v>102090</v>
      </c>
      <c r="B5354" t="s">
        <v>1003</v>
      </c>
      <c r="C5354" t="s">
        <v>33</v>
      </c>
      <c r="D5354">
        <v>0</v>
      </c>
      <c r="F5354" t="s">
        <v>8689</v>
      </c>
      <c r="G5354" t="s">
        <v>104</v>
      </c>
      <c r="H5354" t="s">
        <v>10264</v>
      </c>
      <c r="I5354" t="s">
        <v>10265</v>
      </c>
      <c r="J5354" t="s">
        <v>10266</v>
      </c>
      <c r="K5354" t="s">
        <v>10267</v>
      </c>
      <c r="L5354" t="s">
        <v>10268</v>
      </c>
      <c r="M5354" t="s">
        <v>7466</v>
      </c>
      <c r="N5354" t="s">
        <v>5649</v>
      </c>
      <c r="O5354" t="s">
        <v>7005</v>
      </c>
      <c r="P5354" t="s">
        <v>8297</v>
      </c>
      <c r="Q5354" t="s">
        <v>3799</v>
      </c>
      <c r="R5354" t="s">
        <v>127</v>
      </c>
      <c r="S5354" t="s">
        <v>128</v>
      </c>
      <c r="T5354" t="s">
        <v>7094</v>
      </c>
      <c r="U5354" t="s">
        <v>7095</v>
      </c>
      <c r="X5354">
        <v>243</v>
      </c>
      <c r="Y5354">
        <v>0</v>
      </c>
      <c r="Z5354">
        <v>0</v>
      </c>
      <c r="AA5354">
        <v>0</v>
      </c>
      <c r="AB5354">
        <v>0</v>
      </c>
      <c r="AC5354" t="s">
        <v>47</v>
      </c>
      <c r="AD5354">
        <f>+VLOOKUP(T5354,items!$A$2:$D$1255,4,0)</f>
        <v>0</v>
      </c>
      <c r="AE5354">
        <f>+VLOOKUP(T5354,Tabla1[],5,0)</f>
        <v>0</v>
      </c>
      <c r="AF5354">
        <f t="shared" si="83"/>
        <v>4</v>
      </c>
    </row>
    <row r="5355" spans="1:34" x14ac:dyDescent="0.25">
      <c r="A5355">
        <v>102090</v>
      </c>
      <c r="B5355" t="s">
        <v>1003</v>
      </c>
      <c r="C5355" t="s">
        <v>33</v>
      </c>
      <c r="D5355">
        <v>0</v>
      </c>
      <c r="F5355" t="s">
        <v>8689</v>
      </c>
      <c r="G5355" t="s">
        <v>104</v>
      </c>
      <c r="H5355" t="s">
        <v>10264</v>
      </c>
      <c r="I5355" t="s">
        <v>10265</v>
      </c>
      <c r="J5355" t="s">
        <v>10266</v>
      </c>
      <c r="K5355" t="s">
        <v>10267</v>
      </c>
      <c r="L5355" t="s">
        <v>10268</v>
      </c>
      <c r="M5355" t="s">
        <v>7466</v>
      </c>
      <c r="N5355" t="s">
        <v>5649</v>
      </c>
      <c r="O5355" t="s">
        <v>7005</v>
      </c>
      <c r="P5355" t="s">
        <v>8297</v>
      </c>
      <c r="Q5355" t="s">
        <v>3799</v>
      </c>
      <c r="R5355" t="s">
        <v>127</v>
      </c>
      <c r="S5355" t="s">
        <v>128</v>
      </c>
      <c r="T5355" t="s">
        <v>192</v>
      </c>
      <c r="U5355" t="s">
        <v>193</v>
      </c>
      <c r="V5355" t="s">
        <v>194</v>
      </c>
      <c r="X5355">
        <v>103</v>
      </c>
      <c r="Y5355">
        <v>1</v>
      </c>
      <c r="Z5355">
        <v>0</v>
      </c>
      <c r="AA5355">
        <v>1</v>
      </c>
      <c r="AB5355">
        <v>0</v>
      </c>
      <c r="AC5355" t="s">
        <v>47</v>
      </c>
      <c r="AD5355">
        <f>+VLOOKUP(T5355,items!$A$2:$D$1255,4,0)</f>
        <v>0</v>
      </c>
      <c r="AE5355">
        <f>+VLOOKUP(T5355,Tabla1[],5,0)</f>
        <v>0</v>
      </c>
      <c r="AF5355">
        <f t="shared" si="83"/>
        <v>4</v>
      </c>
    </row>
    <row r="5356" spans="1:34" x14ac:dyDescent="0.25">
      <c r="A5356">
        <v>102090</v>
      </c>
      <c r="B5356" t="s">
        <v>1003</v>
      </c>
      <c r="C5356" t="s">
        <v>33</v>
      </c>
      <c r="D5356">
        <v>0</v>
      </c>
      <c r="F5356" t="s">
        <v>8689</v>
      </c>
      <c r="G5356" t="s">
        <v>104</v>
      </c>
      <c r="H5356" t="s">
        <v>10264</v>
      </c>
      <c r="I5356" t="s">
        <v>10265</v>
      </c>
      <c r="J5356" t="s">
        <v>10266</v>
      </c>
      <c r="K5356" t="s">
        <v>10267</v>
      </c>
      <c r="L5356" t="s">
        <v>10268</v>
      </c>
      <c r="M5356" t="s">
        <v>7466</v>
      </c>
      <c r="N5356" t="s">
        <v>5649</v>
      </c>
      <c r="O5356" t="s">
        <v>7005</v>
      </c>
      <c r="P5356" t="s">
        <v>8297</v>
      </c>
      <c r="Q5356" t="s">
        <v>3799</v>
      </c>
      <c r="R5356" t="s">
        <v>127</v>
      </c>
      <c r="S5356" t="s">
        <v>128</v>
      </c>
      <c r="T5356" t="s">
        <v>192</v>
      </c>
      <c r="U5356" t="s">
        <v>193</v>
      </c>
      <c r="V5356" t="s">
        <v>244</v>
      </c>
      <c r="X5356">
        <v>1</v>
      </c>
      <c r="Y5356">
        <v>3000</v>
      </c>
      <c r="Z5356">
        <v>0</v>
      </c>
      <c r="AA5356">
        <v>5000</v>
      </c>
      <c r="AB5356">
        <v>0</v>
      </c>
      <c r="AC5356" t="s">
        <v>47</v>
      </c>
      <c r="AD5356">
        <f>+VLOOKUP(T5356,items!$A$2:$D$1255,4,0)</f>
        <v>0</v>
      </c>
      <c r="AE5356">
        <f>+VLOOKUP(T5356,Tabla1[],5,0)</f>
        <v>0</v>
      </c>
      <c r="AF5356">
        <f t="shared" si="83"/>
        <v>4</v>
      </c>
    </row>
    <row r="5357" spans="1:34" x14ac:dyDescent="0.25">
      <c r="A5357">
        <v>102092</v>
      </c>
      <c r="B5357" t="s">
        <v>9577</v>
      </c>
      <c r="C5357" t="s">
        <v>33</v>
      </c>
      <c r="D5357">
        <v>0</v>
      </c>
      <c r="F5357" t="s">
        <v>8689</v>
      </c>
      <c r="G5357" t="s">
        <v>8689</v>
      </c>
      <c r="H5357" t="s">
        <v>10271</v>
      </c>
      <c r="I5357" t="s">
        <v>37</v>
      </c>
      <c r="J5357" t="s">
        <v>10272</v>
      </c>
      <c r="K5357" t="s">
        <v>10273</v>
      </c>
      <c r="L5357" t="s">
        <v>37</v>
      </c>
      <c r="M5357" t="s">
        <v>8601</v>
      </c>
      <c r="N5357" t="s">
        <v>8601</v>
      </c>
      <c r="O5357" t="s">
        <v>759</v>
      </c>
      <c r="P5357" t="s">
        <v>104</v>
      </c>
      <c r="Q5357" t="s">
        <v>104</v>
      </c>
      <c r="R5357" t="s">
        <v>43</v>
      </c>
      <c r="S5357" t="s">
        <v>164</v>
      </c>
      <c r="T5357" t="s">
        <v>3287</v>
      </c>
      <c r="U5357" t="s">
        <v>3288</v>
      </c>
      <c r="X5357">
        <v>7</v>
      </c>
      <c r="Y5357">
        <v>0</v>
      </c>
      <c r="Z5357">
        <v>0</v>
      </c>
      <c r="AA5357">
        <v>0</v>
      </c>
      <c r="AB5357">
        <v>368200</v>
      </c>
      <c r="AC5357" t="s">
        <v>47</v>
      </c>
      <c r="AD5357">
        <f>+VLOOKUP(T5357,items!$A$2:$D$1255,4,0)</f>
        <v>0</v>
      </c>
      <c r="AE5357">
        <f>+VLOOKUP(T5357,Tabla1[],5,0)</f>
        <v>0</v>
      </c>
      <c r="AF5357">
        <f t="shared" si="83"/>
        <v>3</v>
      </c>
    </row>
    <row r="5358" spans="1:34" x14ac:dyDescent="0.25">
      <c r="A5358">
        <v>102100</v>
      </c>
      <c r="B5358" t="s">
        <v>10274</v>
      </c>
      <c r="C5358" t="s">
        <v>75</v>
      </c>
      <c r="D5358">
        <v>0</v>
      </c>
      <c r="F5358" t="s">
        <v>8689</v>
      </c>
      <c r="G5358" t="s">
        <v>104</v>
      </c>
      <c r="H5358" t="s">
        <v>10275</v>
      </c>
      <c r="I5358" t="s">
        <v>10276</v>
      </c>
      <c r="J5358" t="s">
        <v>10277</v>
      </c>
      <c r="K5358" t="s">
        <v>10278</v>
      </c>
      <c r="L5358" t="s">
        <v>10279</v>
      </c>
      <c r="M5358" t="s">
        <v>7466</v>
      </c>
      <c r="N5358" t="s">
        <v>5649</v>
      </c>
      <c r="O5358" t="s">
        <v>7005</v>
      </c>
      <c r="P5358" t="s">
        <v>8297</v>
      </c>
      <c r="Q5358" t="s">
        <v>3799</v>
      </c>
      <c r="R5358" t="s">
        <v>127</v>
      </c>
      <c r="S5358" t="s">
        <v>128</v>
      </c>
      <c r="T5358" t="s">
        <v>7796</v>
      </c>
      <c r="U5358" t="s">
        <v>7797</v>
      </c>
      <c r="X5358">
        <v>1</v>
      </c>
      <c r="Y5358">
        <v>0</v>
      </c>
      <c r="Z5358">
        <v>0</v>
      </c>
      <c r="AA5358">
        <v>0</v>
      </c>
      <c r="AB5358">
        <v>0</v>
      </c>
      <c r="AC5358" t="s">
        <v>47</v>
      </c>
      <c r="AD5358">
        <f>+VLOOKUP(T5358,items!$A$2:$D$1255,4,0)</f>
        <v>0</v>
      </c>
      <c r="AE5358">
        <f>+VLOOKUP(T5358,Tabla1[],5,0)</f>
        <v>0</v>
      </c>
      <c r="AF5358">
        <f t="shared" si="83"/>
        <v>4</v>
      </c>
    </row>
    <row r="5359" spans="1:34" x14ac:dyDescent="0.25">
      <c r="A5359">
        <v>102100</v>
      </c>
      <c r="B5359" t="s">
        <v>10274</v>
      </c>
      <c r="C5359" t="s">
        <v>75</v>
      </c>
      <c r="D5359">
        <v>0</v>
      </c>
      <c r="F5359" t="s">
        <v>8689</v>
      </c>
      <c r="G5359" t="s">
        <v>104</v>
      </c>
      <c r="H5359" t="s">
        <v>10275</v>
      </c>
      <c r="I5359" t="s">
        <v>10276</v>
      </c>
      <c r="J5359" t="s">
        <v>10277</v>
      </c>
      <c r="K5359" t="s">
        <v>10278</v>
      </c>
      <c r="L5359" t="s">
        <v>10279</v>
      </c>
      <c r="M5359" t="s">
        <v>7466</v>
      </c>
      <c r="N5359" t="s">
        <v>5649</v>
      </c>
      <c r="O5359" t="s">
        <v>7005</v>
      </c>
      <c r="P5359" t="s">
        <v>8297</v>
      </c>
      <c r="Q5359" t="s">
        <v>3799</v>
      </c>
      <c r="R5359" t="s">
        <v>127</v>
      </c>
      <c r="S5359" t="s">
        <v>128</v>
      </c>
      <c r="T5359" t="s">
        <v>433</v>
      </c>
      <c r="U5359" t="s">
        <v>434</v>
      </c>
      <c r="W5359" t="s">
        <v>114</v>
      </c>
      <c r="X5359">
        <v>2</v>
      </c>
      <c r="Y5359">
        <v>500</v>
      </c>
      <c r="Z5359">
        <v>0</v>
      </c>
      <c r="AA5359">
        <v>700</v>
      </c>
      <c r="AB5359">
        <v>0</v>
      </c>
      <c r="AC5359" t="s">
        <v>47</v>
      </c>
      <c r="AD5359">
        <f>+VLOOKUP(T5359,items!$A$2:$D$1255,4,0)</f>
        <v>0</v>
      </c>
      <c r="AE5359">
        <f>+VLOOKUP(T5359,Tabla1[],5,0)</f>
        <v>0</v>
      </c>
      <c r="AF5359">
        <f t="shared" si="83"/>
        <v>4</v>
      </c>
    </row>
    <row r="5360" spans="1:34" x14ac:dyDescent="0.25">
      <c r="A5360">
        <v>102100</v>
      </c>
      <c r="B5360" t="s">
        <v>10274</v>
      </c>
      <c r="C5360" t="s">
        <v>75</v>
      </c>
      <c r="D5360">
        <v>0</v>
      </c>
      <c r="F5360" t="s">
        <v>8689</v>
      </c>
      <c r="G5360" t="s">
        <v>104</v>
      </c>
      <c r="H5360" t="s">
        <v>10275</v>
      </c>
      <c r="I5360" t="s">
        <v>10276</v>
      </c>
      <c r="J5360" t="s">
        <v>10277</v>
      </c>
      <c r="K5360" t="s">
        <v>10278</v>
      </c>
      <c r="L5360" t="s">
        <v>10279</v>
      </c>
      <c r="M5360" t="s">
        <v>7466</v>
      </c>
      <c r="N5360" t="s">
        <v>5649</v>
      </c>
      <c r="O5360" t="s">
        <v>7005</v>
      </c>
      <c r="P5360" t="s">
        <v>8297</v>
      </c>
      <c r="Q5360" t="s">
        <v>3799</v>
      </c>
      <c r="R5360" t="s">
        <v>127</v>
      </c>
      <c r="S5360" t="s">
        <v>128</v>
      </c>
      <c r="T5360" t="s">
        <v>439</v>
      </c>
      <c r="U5360" t="s">
        <v>440</v>
      </c>
      <c r="W5360" t="s">
        <v>114</v>
      </c>
      <c r="X5360">
        <v>1</v>
      </c>
      <c r="Y5360">
        <v>1000</v>
      </c>
      <c r="Z5360">
        <v>0</v>
      </c>
      <c r="AA5360">
        <v>0</v>
      </c>
      <c r="AB5360">
        <v>0</v>
      </c>
      <c r="AC5360" t="s">
        <v>47</v>
      </c>
      <c r="AD5360">
        <f>+VLOOKUP(T5360,items!$A$2:$D$1255,4,0)</f>
        <v>0</v>
      </c>
      <c r="AE5360">
        <f>+VLOOKUP(T5360,Tabla1[],5,0)</f>
        <v>0</v>
      </c>
      <c r="AF5360">
        <f t="shared" si="83"/>
        <v>4</v>
      </c>
    </row>
    <row r="5361" spans="1:34" x14ac:dyDescent="0.25">
      <c r="A5361">
        <v>102108</v>
      </c>
      <c r="B5361" t="s">
        <v>7356</v>
      </c>
      <c r="C5361" t="s">
        <v>75</v>
      </c>
      <c r="D5361">
        <v>0</v>
      </c>
      <c r="F5361" t="s">
        <v>8689</v>
      </c>
      <c r="G5361" t="s">
        <v>8689</v>
      </c>
      <c r="H5361" t="s">
        <v>10280</v>
      </c>
      <c r="I5361" t="s">
        <v>10281</v>
      </c>
      <c r="J5361" t="s">
        <v>10282</v>
      </c>
      <c r="K5361" t="s">
        <v>10283</v>
      </c>
      <c r="L5361" t="s">
        <v>10284</v>
      </c>
      <c r="M5361" t="s">
        <v>8601</v>
      </c>
      <c r="N5361" t="s">
        <v>7483</v>
      </c>
      <c r="O5361" t="s">
        <v>7005</v>
      </c>
      <c r="P5361" t="s">
        <v>8297</v>
      </c>
      <c r="Q5361" t="s">
        <v>6959</v>
      </c>
      <c r="R5361" t="s">
        <v>127</v>
      </c>
      <c r="S5361" t="s">
        <v>272</v>
      </c>
      <c r="T5361" t="s">
        <v>367</v>
      </c>
      <c r="U5361" t="s">
        <v>368</v>
      </c>
      <c r="W5361" t="s">
        <v>1088</v>
      </c>
      <c r="X5361">
        <v>1</v>
      </c>
      <c r="Y5361">
        <v>3800</v>
      </c>
      <c r="Z5361">
        <v>0</v>
      </c>
      <c r="AA5361">
        <v>5800</v>
      </c>
      <c r="AB5361" s="14">
        <v>726604.55999999994</v>
      </c>
      <c r="AC5361" t="s">
        <v>47</v>
      </c>
      <c r="AD5361" t="str">
        <f>+VLOOKUP(T5361,items!$A$2:$D$1255,4,0)</f>
        <v>PERGOLA</v>
      </c>
      <c r="AE5361" t="str">
        <f>+VLOOKUP(T5361,Tabla1[],5,0)</f>
        <v>MAXI PERGOLAM</v>
      </c>
      <c r="AF5361">
        <f t="shared" si="83"/>
        <v>4</v>
      </c>
      <c r="AG5361">
        <v>3816</v>
      </c>
      <c r="AH5361" s="14">
        <v>726604.55999999994</v>
      </c>
    </row>
    <row r="5362" spans="1:34" x14ac:dyDescent="0.25">
      <c r="A5362">
        <v>102109</v>
      </c>
      <c r="B5362" t="s">
        <v>4045</v>
      </c>
      <c r="C5362" t="s">
        <v>75</v>
      </c>
      <c r="D5362">
        <v>0</v>
      </c>
      <c r="F5362" t="s">
        <v>8689</v>
      </c>
      <c r="G5362" t="s">
        <v>8689</v>
      </c>
      <c r="H5362" t="s">
        <v>10285</v>
      </c>
      <c r="I5362" t="s">
        <v>37</v>
      </c>
      <c r="J5362" t="s">
        <v>10286</v>
      </c>
      <c r="K5362" t="s">
        <v>10287</v>
      </c>
      <c r="L5362" t="s">
        <v>37</v>
      </c>
      <c r="M5362" t="s">
        <v>8601</v>
      </c>
      <c r="N5362" t="s">
        <v>8601</v>
      </c>
      <c r="O5362" t="s">
        <v>759</v>
      </c>
      <c r="P5362" t="s">
        <v>104</v>
      </c>
      <c r="Q5362" t="s">
        <v>104</v>
      </c>
      <c r="R5362" t="s">
        <v>127</v>
      </c>
      <c r="S5362" t="s">
        <v>164</v>
      </c>
      <c r="T5362" t="s">
        <v>1126</v>
      </c>
      <c r="U5362" t="s">
        <v>1127</v>
      </c>
      <c r="X5362">
        <v>1</v>
      </c>
      <c r="Y5362">
        <v>0</v>
      </c>
      <c r="Z5362">
        <v>0</v>
      </c>
      <c r="AA5362">
        <v>0</v>
      </c>
      <c r="AB5362">
        <v>54621</v>
      </c>
      <c r="AC5362" t="s">
        <v>47</v>
      </c>
      <c r="AD5362">
        <f>+VLOOKUP(T5362,items!$A$2:$D$1255,4,0)</f>
        <v>0</v>
      </c>
      <c r="AE5362">
        <f>+VLOOKUP(T5362,Tabla1[],5,0)</f>
        <v>0</v>
      </c>
      <c r="AF5362">
        <f t="shared" si="83"/>
        <v>3</v>
      </c>
    </row>
    <row r="5363" spans="1:34" x14ac:dyDescent="0.25">
      <c r="A5363">
        <v>102111</v>
      </c>
      <c r="B5363" t="s">
        <v>10288</v>
      </c>
      <c r="C5363" t="s">
        <v>33</v>
      </c>
      <c r="D5363">
        <v>0</v>
      </c>
      <c r="F5363" t="s">
        <v>3374</v>
      </c>
      <c r="G5363" t="s">
        <v>759</v>
      </c>
      <c r="H5363" t="s">
        <v>10289</v>
      </c>
      <c r="I5363" t="s">
        <v>37</v>
      </c>
      <c r="J5363" t="s">
        <v>10290</v>
      </c>
      <c r="K5363" t="s">
        <v>10291</v>
      </c>
      <c r="L5363" t="s">
        <v>37</v>
      </c>
      <c r="M5363" t="s">
        <v>760</v>
      </c>
      <c r="N5363" t="s">
        <v>760</v>
      </c>
      <c r="O5363" t="s">
        <v>7005</v>
      </c>
      <c r="P5363" t="s">
        <v>8297</v>
      </c>
      <c r="Q5363" t="s">
        <v>8297</v>
      </c>
      <c r="R5363" t="s">
        <v>127</v>
      </c>
      <c r="S5363" t="s">
        <v>108</v>
      </c>
      <c r="T5363" t="s">
        <v>1581</v>
      </c>
      <c r="U5363" t="s">
        <v>1582</v>
      </c>
      <c r="X5363">
        <v>2</v>
      </c>
      <c r="Y5363">
        <v>0</v>
      </c>
      <c r="Z5363">
        <v>0</v>
      </c>
      <c r="AA5363">
        <v>0</v>
      </c>
      <c r="AB5363">
        <v>820000</v>
      </c>
      <c r="AC5363" t="s">
        <v>47</v>
      </c>
      <c r="AD5363">
        <f>+VLOOKUP(T5363,items!$A$2:$D$1255,4,0)</f>
        <v>0</v>
      </c>
      <c r="AE5363">
        <f>+VLOOKUP(T5363,Tabla1[],5,0)</f>
        <v>0</v>
      </c>
      <c r="AF5363">
        <f t="shared" si="83"/>
        <v>4</v>
      </c>
    </row>
    <row r="5364" spans="1:34" x14ac:dyDescent="0.25">
      <c r="A5364">
        <v>102116</v>
      </c>
      <c r="B5364" t="s">
        <v>1003</v>
      </c>
      <c r="C5364" t="s">
        <v>33</v>
      </c>
      <c r="D5364">
        <v>0</v>
      </c>
      <c r="F5364" t="s">
        <v>6845</v>
      </c>
      <c r="G5364" t="s">
        <v>8689</v>
      </c>
      <c r="H5364" t="s">
        <v>10292</v>
      </c>
      <c r="I5364" t="s">
        <v>37</v>
      </c>
      <c r="J5364" t="s">
        <v>37</v>
      </c>
      <c r="K5364" t="s">
        <v>10293</v>
      </c>
      <c r="L5364" t="s">
        <v>10294</v>
      </c>
      <c r="M5364" t="s">
        <v>8601</v>
      </c>
      <c r="N5364" t="s">
        <v>8601</v>
      </c>
      <c r="O5364" t="s">
        <v>7005</v>
      </c>
      <c r="P5364" t="s">
        <v>8297</v>
      </c>
      <c r="Q5364" t="s">
        <v>105</v>
      </c>
      <c r="R5364" t="s">
        <v>127</v>
      </c>
      <c r="S5364" t="s">
        <v>128</v>
      </c>
      <c r="T5364" t="s">
        <v>876</v>
      </c>
      <c r="U5364" t="s">
        <v>877</v>
      </c>
      <c r="X5364">
        <v>2</v>
      </c>
      <c r="Y5364">
        <v>0</v>
      </c>
      <c r="Z5364">
        <v>0</v>
      </c>
      <c r="AA5364">
        <v>0</v>
      </c>
      <c r="AB5364">
        <v>0</v>
      </c>
      <c r="AC5364" t="s">
        <v>47</v>
      </c>
      <c r="AD5364" t="str">
        <f>+VLOOKUP(T5364,items!$A$2:$D$1255,4,0)</f>
        <v>MUEBLES</v>
      </c>
      <c r="AE5364">
        <f>+VLOOKUP(T5364,Tabla1[],5,0)</f>
        <v>0</v>
      </c>
      <c r="AF5364">
        <f t="shared" si="83"/>
        <v>4</v>
      </c>
    </row>
    <row r="5365" spans="1:34" x14ac:dyDescent="0.25">
      <c r="A5365">
        <v>102121</v>
      </c>
      <c r="B5365" t="s">
        <v>10295</v>
      </c>
      <c r="C5365" t="s">
        <v>33</v>
      </c>
      <c r="D5365">
        <v>0</v>
      </c>
      <c r="F5365" t="s">
        <v>8601</v>
      </c>
      <c r="G5365" t="s">
        <v>10296</v>
      </c>
      <c r="H5365" t="s">
        <v>10297</v>
      </c>
      <c r="I5365" t="s">
        <v>37</v>
      </c>
      <c r="J5365" t="s">
        <v>10298</v>
      </c>
      <c r="K5365" t="s">
        <v>10299</v>
      </c>
      <c r="L5365" t="s">
        <v>10300</v>
      </c>
      <c r="M5365" t="s">
        <v>270</v>
      </c>
      <c r="N5365" t="s">
        <v>270</v>
      </c>
      <c r="O5365" t="s">
        <v>84</v>
      </c>
      <c r="P5365" t="s">
        <v>3799</v>
      </c>
      <c r="Q5365" t="s">
        <v>9020</v>
      </c>
      <c r="R5365" t="s">
        <v>127</v>
      </c>
      <c r="S5365" t="s">
        <v>44</v>
      </c>
      <c r="T5365" t="s">
        <v>538</v>
      </c>
      <c r="U5365" t="s">
        <v>539</v>
      </c>
      <c r="X5365">
        <v>18</v>
      </c>
      <c r="Y5365">
        <v>0</v>
      </c>
      <c r="Z5365">
        <v>0</v>
      </c>
      <c r="AA5365">
        <v>0</v>
      </c>
      <c r="AB5365">
        <v>10621332</v>
      </c>
      <c r="AC5365" t="s">
        <v>47</v>
      </c>
      <c r="AD5365" t="str">
        <f>+VLOOKUP(T5365,items!$A$2:$D$1255,4,0)</f>
        <v>MUEBLES</v>
      </c>
      <c r="AE5365">
        <f>+VLOOKUP(T5365,Tabla1[],5,0)</f>
        <v>0</v>
      </c>
      <c r="AF5365">
        <f t="shared" si="83"/>
        <v>4</v>
      </c>
    </row>
    <row r="5366" spans="1:34" x14ac:dyDescent="0.25">
      <c r="A5366">
        <v>102121</v>
      </c>
      <c r="B5366" t="s">
        <v>10295</v>
      </c>
      <c r="C5366" t="s">
        <v>33</v>
      </c>
      <c r="D5366">
        <v>0</v>
      </c>
      <c r="F5366" t="s">
        <v>8601</v>
      </c>
      <c r="G5366" t="s">
        <v>10296</v>
      </c>
      <c r="H5366" t="s">
        <v>10297</v>
      </c>
      <c r="I5366" t="s">
        <v>37</v>
      </c>
      <c r="J5366" t="s">
        <v>10298</v>
      </c>
      <c r="K5366" t="s">
        <v>10299</v>
      </c>
      <c r="L5366" t="s">
        <v>10300</v>
      </c>
      <c r="M5366" t="s">
        <v>270</v>
      </c>
      <c r="N5366" t="s">
        <v>270</v>
      </c>
      <c r="O5366" t="s">
        <v>84</v>
      </c>
      <c r="P5366" t="s">
        <v>3799</v>
      </c>
      <c r="Q5366" t="s">
        <v>9020</v>
      </c>
      <c r="R5366" t="s">
        <v>127</v>
      </c>
      <c r="S5366" t="s">
        <v>44</v>
      </c>
      <c r="T5366" t="s">
        <v>10301</v>
      </c>
      <c r="U5366" t="s">
        <v>10302</v>
      </c>
      <c r="X5366">
        <v>3</v>
      </c>
      <c r="Y5366">
        <v>0</v>
      </c>
      <c r="Z5366">
        <v>0</v>
      </c>
      <c r="AA5366">
        <v>0</v>
      </c>
      <c r="AB5366">
        <v>8317935</v>
      </c>
      <c r="AC5366" t="s">
        <v>47</v>
      </c>
      <c r="AD5366" t="str">
        <f>+VLOOKUP(T5366,items!$A$2:$D$1255,4,0)</f>
        <v>MUEBLES</v>
      </c>
      <c r="AE5366">
        <f>+VLOOKUP(T5366,Tabla1[],5,0)</f>
        <v>0</v>
      </c>
      <c r="AF5366">
        <f t="shared" si="83"/>
        <v>4</v>
      </c>
    </row>
    <row r="5367" spans="1:34" x14ac:dyDescent="0.25">
      <c r="A5367">
        <v>102121</v>
      </c>
      <c r="B5367" t="s">
        <v>10295</v>
      </c>
      <c r="C5367" t="s">
        <v>33</v>
      </c>
      <c r="D5367">
        <v>0</v>
      </c>
      <c r="F5367" t="s">
        <v>8601</v>
      </c>
      <c r="G5367" t="s">
        <v>10296</v>
      </c>
      <c r="H5367" t="s">
        <v>10297</v>
      </c>
      <c r="I5367" t="s">
        <v>37</v>
      </c>
      <c r="J5367" t="s">
        <v>10298</v>
      </c>
      <c r="K5367" t="s">
        <v>10299</v>
      </c>
      <c r="L5367" t="s">
        <v>10300</v>
      </c>
      <c r="M5367" t="s">
        <v>270</v>
      </c>
      <c r="N5367" t="s">
        <v>270</v>
      </c>
      <c r="O5367" t="s">
        <v>84</v>
      </c>
      <c r="P5367" t="s">
        <v>3799</v>
      </c>
      <c r="Q5367" t="s">
        <v>9020</v>
      </c>
      <c r="R5367" t="s">
        <v>127</v>
      </c>
      <c r="S5367" t="s">
        <v>44</v>
      </c>
      <c r="T5367" t="s">
        <v>700</v>
      </c>
      <c r="U5367" t="s">
        <v>10303</v>
      </c>
      <c r="V5367" t="s">
        <v>166</v>
      </c>
      <c r="X5367">
        <v>3</v>
      </c>
      <c r="Y5367">
        <v>0</v>
      </c>
      <c r="Z5367">
        <v>0</v>
      </c>
      <c r="AA5367">
        <v>0</v>
      </c>
      <c r="AB5367">
        <v>7809489</v>
      </c>
      <c r="AC5367" t="s">
        <v>47</v>
      </c>
      <c r="AD5367">
        <f>+VLOOKUP(T5367,items!$A$2:$D$1255,4,0)</f>
        <v>0</v>
      </c>
      <c r="AE5367">
        <f>+VLOOKUP(T5367,Tabla1[],5,0)</f>
        <v>0</v>
      </c>
      <c r="AF5367">
        <f t="shared" si="83"/>
        <v>4</v>
      </c>
    </row>
    <row r="5368" spans="1:34" x14ac:dyDescent="0.25">
      <c r="A5368">
        <v>102122</v>
      </c>
      <c r="B5368" t="s">
        <v>10304</v>
      </c>
      <c r="C5368" t="s">
        <v>75</v>
      </c>
      <c r="D5368">
        <v>0</v>
      </c>
      <c r="F5368" t="s">
        <v>8601</v>
      </c>
      <c r="G5368" t="s">
        <v>8428</v>
      </c>
      <c r="H5368" t="s">
        <v>10305</v>
      </c>
      <c r="I5368" t="s">
        <v>10306</v>
      </c>
      <c r="J5368" t="s">
        <v>10307</v>
      </c>
      <c r="K5368" t="s">
        <v>10308</v>
      </c>
      <c r="L5368" t="s">
        <v>10309</v>
      </c>
      <c r="M5368" t="s">
        <v>5649</v>
      </c>
      <c r="N5368" t="s">
        <v>763</v>
      </c>
      <c r="O5368" t="s">
        <v>5513</v>
      </c>
      <c r="P5368" t="s">
        <v>7235</v>
      </c>
      <c r="Q5368" t="s">
        <v>3800</v>
      </c>
      <c r="R5368" t="s">
        <v>127</v>
      </c>
      <c r="S5368" t="s">
        <v>108</v>
      </c>
      <c r="T5368" t="s">
        <v>347</v>
      </c>
      <c r="U5368" t="s">
        <v>348</v>
      </c>
      <c r="W5368" t="s">
        <v>114</v>
      </c>
      <c r="X5368">
        <v>1</v>
      </c>
      <c r="Y5368">
        <v>17700</v>
      </c>
      <c r="Z5368">
        <v>0</v>
      </c>
      <c r="AA5368">
        <v>0</v>
      </c>
      <c r="AB5368">
        <v>2287421</v>
      </c>
      <c r="AC5368" t="s">
        <v>47</v>
      </c>
      <c r="AD5368">
        <f>+VLOOKUP(T5368,items!$A$2:$D$1255,4,0)</f>
        <v>0</v>
      </c>
      <c r="AE5368">
        <f>+VLOOKUP(T5368,Tabla1[],5,0)</f>
        <v>0</v>
      </c>
      <c r="AF5368">
        <f t="shared" si="83"/>
        <v>4</v>
      </c>
    </row>
    <row r="5369" spans="1:34" x14ac:dyDescent="0.25">
      <c r="A5369">
        <v>102122</v>
      </c>
      <c r="B5369" t="s">
        <v>10304</v>
      </c>
      <c r="C5369" t="s">
        <v>75</v>
      </c>
      <c r="D5369">
        <v>0</v>
      </c>
      <c r="F5369" t="s">
        <v>8601</v>
      </c>
      <c r="G5369" t="s">
        <v>8428</v>
      </c>
      <c r="H5369" t="s">
        <v>10305</v>
      </c>
      <c r="I5369" t="s">
        <v>10306</v>
      </c>
      <c r="J5369" t="s">
        <v>10307</v>
      </c>
      <c r="K5369" t="s">
        <v>10308</v>
      </c>
      <c r="L5369" t="s">
        <v>10309</v>
      </c>
      <c r="M5369" t="s">
        <v>5649</v>
      </c>
      <c r="N5369" t="s">
        <v>763</v>
      </c>
      <c r="O5369" t="s">
        <v>5513</v>
      </c>
      <c r="P5369" t="s">
        <v>7235</v>
      </c>
      <c r="Q5369" t="s">
        <v>3800</v>
      </c>
      <c r="R5369" t="s">
        <v>127</v>
      </c>
      <c r="S5369" t="s">
        <v>108</v>
      </c>
      <c r="T5369" t="s">
        <v>1447</v>
      </c>
      <c r="U5369" t="s">
        <v>1448</v>
      </c>
      <c r="X5369">
        <v>1</v>
      </c>
      <c r="Y5369">
        <v>6000</v>
      </c>
      <c r="Z5369">
        <v>0</v>
      </c>
      <c r="AA5369">
        <v>0</v>
      </c>
      <c r="AB5369">
        <v>2612861</v>
      </c>
      <c r="AC5369" t="s">
        <v>47</v>
      </c>
      <c r="AD5369">
        <f>+VLOOKUP(T5369,items!$A$2:$D$1255,4,0)</f>
        <v>0</v>
      </c>
      <c r="AE5369">
        <f>+VLOOKUP(T5369,Tabla1[],5,0)</f>
        <v>0</v>
      </c>
      <c r="AF5369">
        <f t="shared" si="83"/>
        <v>4</v>
      </c>
    </row>
    <row r="5370" spans="1:34" x14ac:dyDescent="0.25">
      <c r="A5370">
        <v>102122</v>
      </c>
      <c r="B5370" t="s">
        <v>10304</v>
      </c>
      <c r="C5370" t="s">
        <v>75</v>
      </c>
      <c r="D5370">
        <v>0</v>
      </c>
      <c r="F5370" t="s">
        <v>8601</v>
      </c>
      <c r="G5370" t="s">
        <v>8428</v>
      </c>
      <c r="H5370" t="s">
        <v>10305</v>
      </c>
      <c r="I5370" t="s">
        <v>10306</v>
      </c>
      <c r="J5370" t="s">
        <v>10307</v>
      </c>
      <c r="K5370" t="s">
        <v>10308</v>
      </c>
      <c r="L5370" t="s">
        <v>10309</v>
      </c>
      <c r="M5370" t="s">
        <v>5649</v>
      </c>
      <c r="N5370" t="s">
        <v>763</v>
      </c>
      <c r="O5370" t="s">
        <v>5513</v>
      </c>
      <c r="P5370" t="s">
        <v>7235</v>
      </c>
      <c r="Q5370" t="s">
        <v>3800</v>
      </c>
      <c r="R5370" t="s">
        <v>127</v>
      </c>
      <c r="S5370" t="s">
        <v>108</v>
      </c>
      <c r="T5370" t="s">
        <v>2640</v>
      </c>
      <c r="U5370" t="s">
        <v>2641</v>
      </c>
      <c r="X5370">
        <v>1</v>
      </c>
      <c r="Y5370">
        <v>5500</v>
      </c>
      <c r="Z5370">
        <v>0</v>
      </c>
      <c r="AA5370">
        <v>0</v>
      </c>
      <c r="AB5370">
        <v>1609145</v>
      </c>
      <c r="AC5370" t="s">
        <v>47</v>
      </c>
      <c r="AD5370">
        <f>+VLOOKUP(T5370,items!$A$2:$D$1255,4,0)</f>
        <v>0</v>
      </c>
      <c r="AE5370">
        <f>+VLOOKUP(T5370,Tabla1[],5,0)</f>
        <v>0</v>
      </c>
      <c r="AF5370">
        <f t="shared" si="83"/>
        <v>4</v>
      </c>
    </row>
    <row r="5371" spans="1:34" x14ac:dyDescent="0.25">
      <c r="A5371">
        <v>102122</v>
      </c>
      <c r="B5371" t="s">
        <v>10304</v>
      </c>
      <c r="C5371" t="s">
        <v>75</v>
      </c>
      <c r="D5371">
        <v>0</v>
      </c>
      <c r="F5371" t="s">
        <v>8601</v>
      </c>
      <c r="G5371" t="s">
        <v>8428</v>
      </c>
      <c r="H5371" t="s">
        <v>10305</v>
      </c>
      <c r="I5371" t="s">
        <v>10306</v>
      </c>
      <c r="J5371" t="s">
        <v>10307</v>
      </c>
      <c r="K5371" t="s">
        <v>10308</v>
      </c>
      <c r="L5371" t="s">
        <v>10309</v>
      </c>
      <c r="M5371" t="s">
        <v>5649</v>
      </c>
      <c r="N5371" t="s">
        <v>763</v>
      </c>
      <c r="O5371" t="s">
        <v>5513</v>
      </c>
      <c r="P5371" t="s">
        <v>7235</v>
      </c>
      <c r="Q5371" t="s">
        <v>3800</v>
      </c>
      <c r="R5371" t="s">
        <v>127</v>
      </c>
      <c r="S5371" t="s">
        <v>108</v>
      </c>
      <c r="T5371" t="s">
        <v>1519</v>
      </c>
      <c r="U5371" t="s">
        <v>1520</v>
      </c>
      <c r="V5371" t="s">
        <v>492</v>
      </c>
      <c r="W5371" t="s">
        <v>114</v>
      </c>
      <c r="X5371">
        <v>1</v>
      </c>
      <c r="Y5371">
        <v>5500</v>
      </c>
      <c r="Z5371">
        <v>0</v>
      </c>
      <c r="AA5371">
        <v>6000</v>
      </c>
      <c r="AB5371">
        <v>9666047</v>
      </c>
      <c r="AC5371" t="s">
        <v>47</v>
      </c>
      <c r="AD5371" t="str">
        <f>+VLOOKUP(T5371,items!$A$2:$D$1255,4,0)</f>
        <v>PERGOLA</v>
      </c>
      <c r="AE5371" t="str">
        <f>+VLOOKUP(T5371,Tabla1[],5,0)</f>
        <v>PERGOLITE</v>
      </c>
      <c r="AF5371">
        <f t="shared" si="83"/>
        <v>4</v>
      </c>
    </row>
    <row r="5372" spans="1:34" x14ac:dyDescent="0.25">
      <c r="A5372">
        <v>102122</v>
      </c>
      <c r="B5372" t="s">
        <v>10304</v>
      </c>
      <c r="C5372" t="s">
        <v>75</v>
      </c>
      <c r="D5372">
        <v>0</v>
      </c>
      <c r="F5372" t="s">
        <v>8601</v>
      </c>
      <c r="G5372" t="s">
        <v>8428</v>
      </c>
      <c r="H5372" t="s">
        <v>10305</v>
      </c>
      <c r="I5372" t="s">
        <v>10306</v>
      </c>
      <c r="J5372" t="s">
        <v>10307</v>
      </c>
      <c r="K5372" t="s">
        <v>10308</v>
      </c>
      <c r="L5372" t="s">
        <v>10309</v>
      </c>
      <c r="M5372" t="s">
        <v>5649</v>
      </c>
      <c r="N5372" t="s">
        <v>763</v>
      </c>
      <c r="O5372" t="s">
        <v>5513</v>
      </c>
      <c r="P5372" t="s">
        <v>7235</v>
      </c>
      <c r="Q5372" t="s">
        <v>3800</v>
      </c>
      <c r="R5372" t="s">
        <v>127</v>
      </c>
      <c r="S5372" t="s">
        <v>108</v>
      </c>
      <c r="T5372" t="s">
        <v>1519</v>
      </c>
      <c r="U5372" t="s">
        <v>1520</v>
      </c>
      <c r="V5372" t="s">
        <v>492</v>
      </c>
      <c r="W5372" t="s">
        <v>114</v>
      </c>
      <c r="X5372">
        <v>1</v>
      </c>
      <c r="Y5372">
        <v>2500</v>
      </c>
      <c r="Z5372">
        <v>0</v>
      </c>
      <c r="AA5372">
        <v>2500</v>
      </c>
      <c r="AB5372">
        <v>2914761</v>
      </c>
      <c r="AC5372" t="s">
        <v>47</v>
      </c>
      <c r="AD5372" t="str">
        <f>+VLOOKUP(T5372,items!$A$2:$D$1255,4,0)</f>
        <v>PERGOLA</v>
      </c>
      <c r="AE5372" t="str">
        <f>+VLOOKUP(T5372,Tabla1[],5,0)</f>
        <v>PERGOLITE</v>
      </c>
      <c r="AF5372">
        <f t="shared" si="83"/>
        <v>4</v>
      </c>
    </row>
    <row r="5373" spans="1:34" x14ac:dyDescent="0.25">
      <c r="A5373">
        <v>102126</v>
      </c>
      <c r="B5373" t="s">
        <v>1177</v>
      </c>
      <c r="C5373" t="s">
        <v>75</v>
      </c>
      <c r="D5373">
        <v>0</v>
      </c>
      <c r="F5373" t="s">
        <v>8601</v>
      </c>
      <c r="G5373" t="s">
        <v>8601</v>
      </c>
      <c r="H5373" t="s">
        <v>10310</v>
      </c>
      <c r="I5373" t="s">
        <v>37</v>
      </c>
      <c r="J5373" t="s">
        <v>10311</v>
      </c>
      <c r="K5373" t="s">
        <v>10312</v>
      </c>
      <c r="L5373" t="s">
        <v>37</v>
      </c>
      <c r="M5373" t="s">
        <v>5511</v>
      </c>
      <c r="N5373" t="s">
        <v>5511</v>
      </c>
      <c r="O5373" t="s">
        <v>760</v>
      </c>
      <c r="P5373" t="s">
        <v>7466</v>
      </c>
      <c r="Q5373" t="s">
        <v>7466</v>
      </c>
      <c r="R5373" t="s">
        <v>127</v>
      </c>
      <c r="S5373" t="s">
        <v>164</v>
      </c>
      <c r="T5373" t="s">
        <v>1469</v>
      </c>
      <c r="U5373" t="s">
        <v>578</v>
      </c>
      <c r="X5373">
        <v>9</v>
      </c>
      <c r="Y5373">
        <v>0</v>
      </c>
      <c r="Z5373">
        <v>0</v>
      </c>
      <c r="AA5373">
        <v>0</v>
      </c>
      <c r="AB5373">
        <v>473400</v>
      </c>
      <c r="AC5373" t="s">
        <v>47</v>
      </c>
      <c r="AD5373">
        <f>+VLOOKUP(T5373,items!$A$2:$D$1255,4,0)</f>
        <v>0</v>
      </c>
      <c r="AE5373">
        <f>+VLOOKUP(T5373,Tabla1[],5,0)</f>
        <v>0</v>
      </c>
      <c r="AF5373">
        <f t="shared" si="83"/>
        <v>3</v>
      </c>
    </row>
    <row r="5374" spans="1:34" x14ac:dyDescent="0.25">
      <c r="A5374">
        <v>102129</v>
      </c>
      <c r="B5374" t="s">
        <v>4361</v>
      </c>
      <c r="C5374" t="s">
        <v>75</v>
      </c>
      <c r="D5374">
        <v>0</v>
      </c>
      <c r="F5374" t="s">
        <v>8601</v>
      </c>
      <c r="G5374" t="s">
        <v>8601</v>
      </c>
      <c r="H5374" t="s">
        <v>10313</v>
      </c>
      <c r="I5374" t="s">
        <v>37</v>
      </c>
      <c r="J5374" t="s">
        <v>10314</v>
      </c>
      <c r="K5374" t="s">
        <v>10315</v>
      </c>
      <c r="L5374" t="s">
        <v>37</v>
      </c>
      <c r="M5374" t="s">
        <v>5511</v>
      </c>
      <c r="N5374" t="s">
        <v>5511</v>
      </c>
      <c r="O5374" t="s">
        <v>760</v>
      </c>
      <c r="P5374" t="s">
        <v>7466</v>
      </c>
      <c r="Q5374" t="s">
        <v>7466</v>
      </c>
      <c r="R5374" t="s">
        <v>127</v>
      </c>
      <c r="S5374" t="s">
        <v>164</v>
      </c>
      <c r="T5374" t="s">
        <v>7906</v>
      </c>
      <c r="U5374" t="s">
        <v>1739</v>
      </c>
      <c r="X5374">
        <v>10</v>
      </c>
      <c r="Y5374">
        <v>0</v>
      </c>
      <c r="Z5374">
        <v>0</v>
      </c>
      <c r="AA5374">
        <v>0</v>
      </c>
      <c r="AB5374">
        <v>526000</v>
      </c>
      <c r="AC5374" t="s">
        <v>47</v>
      </c>
      <c r="AD5374">
        <f>+VLOOKUP(T5374,items!$A$2:$D$1255,4,0)</f>
        <v>0</v>
      </c>
      <c r="AE5374">
        <f>+VLOOKUP(T5374,Tabla1[],5,0)</f>
        <v>0</v>
      </c>
      <c r="AF5374">
        <f t="shared" si="83"/>
        <v>3</v>
      </c>
    </row>
    <row r="5375" spans="1:34" x14ac:dyDescent="0.25">
      <c r="A5375">
        <v>102133</v>
      </c>
      <c r="B5375" t="s">
        <v>2714</v>
      </c>
      <c r="C5375" t="s">
        <v>75</v>
      </c>
      <c r="D5375">
        <v>0</v>
      </c>
      <c r="F5375" t="s">
        <v>8601</v>
      </c>
      <c r="G5375" t="s">
        <v>8601</v>
      </c>
      <c r="H5375" t="s">
        <v>10316</v>
      </c>
      <c r="I5375" t="s">
        <v>37</v>
      </c>
      <c r="J5375" t="s">
        <v>10317</v>
      </c>
      <c r="K5375" t="s">
        <v>10318</v>
      </c>
      <c r="L5375" t="s">
        <v>37</v>
      </c>
      <c r="M5375" t="s">
        <v>5511</v>
      </c>
      <c r="N5375" t="s">
        <v>5511</v>
      </c>
      <c r="O5375" t="s">
        <v>760</v>
      </c>
      <c r="P5375" t="s">
        <v>7466</v>
      </c>
      <c r="Q5375" t="s">
        <v>7466</v>
      </c>
      <c r="R5375" t="s">
        <v>127</v>
      </c>
      <c r="S5375" t="s">
        <v>164</v>
      </c>
      <c r="T5375" t="s">
        <v>3280</v>
      </c>
      <c r="U5375" t="s">
        <v>3281</v>
      </c>
      <c r="X5375">
        <v>10</v>
      </c>
      <c r="Y5375">
        <v>0</v>
      </c>
      <c r="Z5375">
        <v>0</v>
      </c>
      <c r="AA5375">
        <v>0</v>
      </c>
      <c r="AB5375">
        <v>526000</v>
      </c>
      <c r="AC5375" t="s">
        <v>47</v>
      </c>
      <c r="AD5375">
        <f>+VLOOKUP(T5375,items!$A$2:$D$1255,4,0)</f>
        <v>0</v>
      </c>
      <c r="AE5375">
        <f>+VLOOKUP(T5375,Tabla1[],5,0)</f>
        <v>0</v>
      </c>
      <c r="AF5375">
        <f t="shared" si="83"/>
        <v>3</v>
      </c>
    </row>
    <row r="5376" spans="1:34" x14ac:dyDescent="0.25">
      <c r="A5376">
        <v>102143</v>
      </c>
      <c r="B5376" t="s">
        <v>10319</v>
      </c>
      <c r="C5376" t="s">
        <v>75</v>
      </c>
      <c r="D5376">
        <v>0</v>
      </c>
      <c r="F5376" t="s">
        <v>8601</v>
      </c>
      <c r="G5376" t="s">
        <v>760</v>
      </c>
      <c r="H5376" t="s">
        <v>10320</v>
      </c>
      <c r="I5376" t="s">
        <v>37</v>
      </c>
      <c r="J5376" t="s">
        <v>10321</v>
      </c>
      <c r="K5376" t="s">
        <v>10322</v>
      </c>
      <c r="L5376" t="s">
        <v>37</v>
      </c>
      <c r="M5376" t="s">
        <v>104</v>
      </c>
      <c r="N5376" t="s">
        <v>104</v>
      </c>
      <c r="O5376" t="s">
        <v>7466</v>
      </c>
      <c r="P5376" t="s">
        <v>8428</v>
      </c>
      <c r="Q5376" t="s">
        <v>8428</v>
      </c>
      <c r="R5376" t="s">
        <v>127</v>
      </c>
      <c r="S5376" t="s">
        <v>108</v>
      </c>
      <c r="T5376" t="s">
        <v>9521</v>
      </c>
      <c r="U5376" t="s">
        <v>9522</v>
      </c>
      <c r="X5376">
        <v>1</v>
      </c>
      <c r="Y5376">
        <v>0</v>
      </c>
      <c r="Z5376">
        <v>0</v>
      </c>
      <c r="AA5376">
        <v>0</v>
      </c>
      <c r="AB5376">
        <v>175000</v>
      </c>
      <c r="AC5376" t="s">
        <v>47</v>
      </c>
      <c r="AD5376" t="e">
        <f>+VLOOKUP(T5376,items!$A$2:$D$1255,4,0)</f>
        <v>#N/A</v>
      </c>
      <c r="AE5376" t="e">
        <f>+VLOOKUP(T5376,Tabla1[],5,0)</f>
        <v>#N/A</v>
      </c>
      <c r="AF5376">
        <f t="shared" si="83"/>
        <v>3</v>
      </c>
    </row>
    <row r="5377" spans="1:32" x14ac:dyDescent="0.25">
      <c r="A5377">
        <v>102145</v>
      </c>
      <c r="B5377" t="s">
        <v>5654</v>
      </c>
      <c r="C5377" t="s">
        <v>75</v>
      </c>
      <c r="D5377">
        <v>0</v>
      </c>
      <c r="F5377" t="s">
        <v>8601</v>
      </c>
      <c r="G5377" t="s">
        <v>7466</v>
      </c>
      <c r="H5377" t="s">
        <v>10323</v>
      </c>
      <c r="I5377" t="s">
        <v>37</v>
      </c>
      <c r="J5377" t="s">
        <v>10324</v>
      </c>
      <c r="K5377" t="s">
        <v>10325</v>
      </c>
      <c r="L5377" t="s">
        <v>37</v>
      </c>
      <c r="M5377" t="s">
        <v>270</v>
      </c>
      <c r="N5377" t="s">
        <v>270</v>
      </c>
      <c r="O5377" t="s">
        <v>7483</v>
      </c>
      <c r="P5377" t="s">
        <v>5647</v>
      </c>
      <c r="Q5377" t="s">
        <v>5647</v>
      </c>
      <c r="R5377" t="s">
        <v>127</v>
      </c>
      <c r="S5377" t="s">
        <v>164</v>
      </c>
      <c r="T5377" t="s">
        <v>1573</v>
      </c>
      <c r="U5377" t="s">
        <v>1574</v>
      </c>
      <c r="X5377">
        <v>1</v>
      </c>
      <c r="Y5377">
        <v>0</v>
      </c>
      <c r="Z5377">
        <v>0</v>
      </c>
      <c r="AA5377">
        <v>0</v>
      </c>
      <c r="AB5377">
        <v>115000</v>
      </c>
      <c r="AC5377" t="s">
        <v>47</v>
      </c>
      <c r="AD5377">
        <f>+VLOOKUP(T5377,items!$A$2:$D$1255,4,0)</f>
        <v>0</v>
      </c>
      <c r="AE5377">
        <f>+VLOOKUP(T5377,Tabla1[],5,0)</f>
        <v>0</v>
      </c>
      <c r="AF5377">
        <f t="shared" si="83"/>
        <v>3</v>
      </c>
    </row>
    <row r="5378" spans="1:32" x14ac:dyDescent="0.25">
      <c r="A5378">
        <v>102145</v>
      </c>
      <c r="B5378" t="s">
        <v>5654</v>
      </c>
      <c r="C5378" t="s">
        <v>75</v>
      </c>
      <c r="D5378">
        <v>0</v>
      </c>
      <c r="F5378" t="s">
        <v>8601</v>
      </c>
      <c r="G5378" t="s">
        <v>7466</v>
      </c>
      <c r="H5378" t="s">
        <v>10323</v>
      </c>
      <c r="I5378" t="s">
        <v>37</v>
      </c>
      <c r="J5378" t="s">
        <v>10324</v>
      </c>
      <c r="K5378" t="s">
        <v>10325</v>
      </c>
      <c r="L5378" t="s">
        <v>37</v>
      </c>
      <c r="M5378" t="s">
        <v>270</v>
      </c>
      <c r="N5378" t="s">
        <v>270</v>
      </c>
      <c r="O5378" t="s">
        <v>7483</v>
      </c>
      <c r="P5378" t="s">
        <v>5647</v>
      </c>
      <c r="Q5378" t="s">
        <v>5647</v>
      </c>
      <c r="R5378" t="s">
        <v>127</v>
      </c>
      <c r="S5378" t="s">
        <v>164</v>
      </c>
      <c r="T5378" t="s">
        <v>6485</v>
      </c>
      <c r="U5378" t="s">
        <v>6486</v>
      </c>
      <c r="X5378">
        <v>1</v>
      </c>
      <c r="Y5378">
        <v>0</v>
      </c>
      <c r="Z5378">
        <v>0</v>
      </c>
      <c r="AA5378">
        <v>0</v>
      </c>
      <c r="AB5378">
        <v>47000</v>
      </c>
      <c r="AC5378" t="s">
        <v>47</v>
      </c>
      <c r="AD5378">
        <f>+VLOOKUP(T5378,items!$A$2:$D$1255,4,0)</f>
        <v>0</v>
      </c>
      <c r="AE5378">
        <f>+VLOOKUP(T5378,Tabla1[],5,0)</f>
        <v>0</v>
      </c>
      <c r="AF5378">
        <f t="shared" ref="AF5378:AF5441" si="84">+MONTH(O5378)</f>
        <v>3</v>
      </c>
    </row>
    <row r="5379" spans="1:32" x14ac:dyDescent="0.25">
      <c r="A5379">
        <v>102145</v>
      </c>
      <c r="B5379" t="s">
        <v>5654</v>
      </c>
      <c r="C5379" t="s">
        <v>75</v>
      </c>
      <c r="D5379">
        <v>0</v>
      </c>
      <c r="F5379" t="s">
        <v>8601</v>
      </c>
      <c r="G5379" t="s">
        <v>7466</v>
      </c>
      <c r="H5379" t="s">
        <v>10323</v>
      </c>
      <c r="I5379" t="s">
        <v>37</v>
      </c>
      <c r="J5379" t="s">
        <v>10324</v>
      </c>
      <c r="K5379" t="s">
        <v>10325</v>
      </c>
      <c r="L5379" t="s">
        <v>37</v>
      </c>
      <c r="M5379" t="s">
        <v>270</v>
      </c>
      <c r="N5379" t="s">
        <v>270</v>
      </c>
      <c r="O5379" t="s">
        <v>7483</v>
      </c>
      <c r="P5379" t="s">
        <v>5647</v>
      </c>
      <c r="Q5379" t="s">
        <v>5647</v>
      </c>
      <c r="R5379" t="s">
        <v>127</v>
      </c>
      <c r="S5379" t="s">
        <v>164</v>
      </c>
      <c r="T5379" t="s">
        <v>9390</v>
      </c>
      <c r="U5379" t="s">
        <v>9391</v>
      </c>
      <c r="X5379">
        <v>1</v>
      </c>
      <c r="Y5379">
        <v>0</v>
      </c>
      <c r="Z5379">
        <v>0</v>
      </c>
      <c r="AA5379">
        <v>0</v>
      </c>
      <c r="AB5379">
        <v>545000</v>
      </c>
      <c r="AC5379" t="s">
        <v>47</v>
      </c>
      <c r="AD5379">
        <f>+VLOOKUP(T5379,items!$A$2:$D$1255,4,0)</f>
        <v>0</v>
      </c>
      <c r="AE5379">
        <f>+VLOOKUP(T5379,Tabla1[],5,0)</f>
        <v>0</v>
      </c>
      <c r="AF5379">
        <f t="shared" si="84"/>
        <v>3</v>
      </c>
    </row>
    <row r="5380" spans="1:32" x14ac:dyDescent="0.25">
      <c r="A5380">
        <v>102146</v>
      </c>
      <c r="B5380" t="s">
        <v>10326</v>
      </c>
      <c r="C5380" t="s">
        <v>33</v>
      </c>
      <c r="D5380">
        <v>0</v>
      </c>
      <c r="F5380" t="s">
        <v>8601</v>
      </c>
      <c r="G5380" t="s">
        <v>8291</v>
      </c>
      <c r="H5380" t="s">
        <v>10327</v>
      </c>
      <c r="I5380" t="s">
        <v>37</v>
      </c>
      <c r="J5380" t="s">
        <v>10328</v>
      </c>
      <c r="K5380" t="s">
        <v>10329</v>
      </c>
      <c r="L5380" t="s">
        <v>10330</v>
      </c>
      <c r="M5380" t="s">
        <v>5511</v>
      </c>
      <c r="N5380" t="s">
        <v>5511</v>
      </c>
      <c r="O5380" t="s">
        <v>175</v>
      </c>
      <c r="P5380" t="s">
        <v>9020</v>
      </c>
      <c r="Q5380" t="s">
        <v>106</v>
      </c>
      <c r="R5380" t="s">
        <v>345</v>
      </c>
      <c r="S5380" t="s">
        <v>44</v>
      </c>
      <c r="T5380" t="s">
        <v>1704</v>
      </c>
      <c r="U5380" t="s">
        <v>1705</v>
      </c>
      <c r="V5380" t="s">
        <v>867</v>
      </c>
      <c r="X5380">
        <v>1</v>
      </c>
      <c r="Y5380">
        <v>0</v>
      </c>
      <c r="Z5380">
        <v>0</v>
      </c>
      <c r="AA5380">
        <v>0</v>
      </c>
      <c r="AB5380">
        <v>1993122</v>
      </c>
      <c r="AC5380" t="s">
        <v>47</v>
      </c>
      <c r="AD5380" t="str">
        <f>+VLOOKUP(T5380,items!$A$2:$D$1255,4,0)</f>
        <v>MUEBLES</v>
      </c>
      <c r="AE5380">
        <f>+VLOOKUP(T5380,Tabla1[],5,0)</f>
        <v>0</v>
      </c>
      <c r="AF5380" t="e">
        <f t="shared" si="84"/>
        <v>#VALUE!</v>
      </c>
    </row>
    <row r="5381" spans="1:32" x14ac:dyDescent="0.25">
      <c r="A5381">
        <v>102146</v>
      </c>
      <c r="B5381" t="s">
        <v>10326</v>
      </c>
      <c r="C5381" t="s">
        <v>33</v>
      </c>
      <c r="D5381">
        <v>0</v>
      </c>
      <c r="F5381" t="s">
        <v>8601</v>
      </c>
      <c r="G5381" t="s">
        <v>8291</v>
      </c>
      <c r="H5381" t="s">
        <v>10327</v>
      </c>
      <c r="I5381" t="s">
        <v>37</v>
      </c>
      <c r="J5381" t="s">
        <v>10328</v>
      </c>
      <c r="K5381" t="s">
        <v>10329</v>
      </c>
      <c r="L5381" t="s">
        <v>10330</v>
      </c>
      <c r="M5381" t="s">
        <v>5511</v>
      </c>
      <c r="N5381" t="s">
        <v>5511</v>
      </c>
      <c r="O5381" t="s">
        <v>175</v>
      </c>
      <c r="P5381" t="s">
        <v>9020</v>
      </c>
      <c r="Q5381" t="s">
        <v>106</v>
      </c>
      <c r="R5381" t="s">
        <v>345</v>
      </c>
      <c r="S5381" t="s">
        <v>44</v>
      </c>
      <c r="T5381" t="s">
        <v>1226</v>
      </c>
      <c r="U5381" t="s">
        <v>1227</v>
      </c>
      <c r="V5381" t="s">
        <v>867</v>
      </c>
      <c r="X5381">
        <v>1</v>
      </c>
      <c r="Y5381">
        <v>0</v>
      </c>
      <c r="Z5381">
        <v>0</v>
      </c>
      <c r="AA5381">
        <v>0</v>
      </c>
      <c r="AB5381">
        <v>3581780</v>
      </c>
      <c r="AC5381" t="s">
        <v>47</v>
      </c>
      <c r="AD5381" t="str">
        <f>+VLOOKUP(T5381,items!$A$2:$D$1255,4,0)</f>
        <v>MUEBLES</v>
      </c>
      <c r="AE5381">
        <f>+VLOOKUP(T5381,Tabla1[],5,0)</f>
        <v>0</v>
      </c>
      <c r="AF5381" t="e">
        <f t="shared" si="84"/>
        <v>#VALUE!</v>
      </c>
    </row>
    <row r="5382" spans="1:32" x14ac:dyDescent="0.25">
      <c r="A5382">
        <v>102146</v>
      </c>
      <c r="B5382" t="s">
        <v>10326</v>
      </c>
      <c r="C5382" t="s">
        <v>33</v>
      </c>
      <c r="D5382">
        <v>0</v>
      </c>
      <c r="F5382" t="s">
        <v>8601</v>
      </c>
      <c r="G5382" t="s">
        <v>8291</v>
      </c>
      <c r="H5382" t="s">
        <v>10327</v>
      </c>
      <c r="I5382" t="s">
        <v>37</v>
      </c>
      <c r="J5382" t="s">
        <v>10328</v>
      </c>
      <c r="K5382" t="s">
        <v>10329</v>
      </c>
      <c r="L5382" t="s">
        <v>10330</v>
      </c>
      <c r="M5382" t="s">
        <v>5511</v>
      </c>
      <c r="N5382" t="s">
        <v>5511</v>
      </c>
      <c r="O5382" t="s">
        <v>175</v>
      </c>
      <c r="P5382" t="s">
        <v>9020</v>
      </c>
      <c r="Q5382" t="s">
        <v>106</v>
      </c>
      <c r="R5382" t="s">
        <v>345</v>
      </c>
      <c r="S5382" t="s">
        <v>44</v>
      </c>
      <c r="T5382" t="s">
        <v>868</v>
      </c>
      <c r="U5382" t="s">
        <v>869</v>
      </c>
      <c r="V5382" t="s">
        <v>867</v>
      </c>
      <c r="X5382">
        <v>1</v>
      </c>
      <c r="Y5382">
        <v>0</v>
      </c>
      <c r="Z5382">
        <v>0</v>
      </c>
      <c r="AA5382">
        <v>0</v>
      </c>
      <c r="AB5382">
        <v>4775707</v>
      </c>
      <c r="AC5382" t="s">
        <v>47</v>
      </c>
      <c r="AD5382" t="str">
        <f>+VLOOKUP(T5382,items!$A$2:$D$1255,4,0)</f>
        <v>MUEBLES</v>
      </c>
      <c r="AE5382">
        <f>+VLOOKUP(T5382,Tabla1[],5,0)</f>
        <v>0</v>
      </c>
      <c r="AF5382" t="e">
        <f t="shared" si="84"/>
        <v>#VALUE!</v>
      </c>
    </row>
    <row r="5383" spans="1:32" x14ac:dyDescent="0.25">
      <c r="A5383">
        <v>102146</v>
      </c>
      <c r="B5383" t="s">
        <v>10326</v>
      </c>
      <c r="C5383" t="s">
        <v>33</v>
      </c>
      <c r="D5383">
        <v>0</v>
      </c>
      <c r="F5383" t="s">
        <v>8601</v>
      </c>
      <c r="G5383" t="s">
        <v>8291</v>
      </c>
      <c r="H5383" t="s">
        <v>10327</v>
      </c>
      <c r="I5383" t="s">
        <v>37</v>
      </c>
      <c r="J5383" t="s">
        <v>10328</v>
      </c>
      <c r="K5383" t="s">
        <v>10329</v>
      </c>
      <c r="L5383" t="s">
        <v>10330</v>
      </c>
      <c r="M5383" t="s">
        <v>5511</v>
      </c>
      <c r="N5383" t="s">
        <v>5511</v>
      </c>
      <c r="O5383" t="s">
        <v>175</v>
      </c>
      <c r="P5383" t="s">
        <v>9020</v>
      </c>
      <c r="Q5383" t="s">
        <v>106</v>
      </c>
      <c r="R5383" t="s">
        <v>345</v>
      </c>
      <c r="S5383" t="s">
        <v>44</v>
      </c>
      <c r="T5383" t="s">
        <v>1815</v>
      </c>
      <c r="U5383" t="s">
        <v>1816</v>
      </c>
      <c r="X5383">
        <v>2</v>
      </c>
      <c r="Y5383">
        <v>0</v>
      </c>
      <c r="Z5383">
        <v>0</v>
      </c>
      <c r="AA5383">
        <v>0</v>
      </c>
      <c r="AB5383">
        <v>962224</v>
      </c>
      <c r="AC5383" t="s">
        <v>47</v>
      </c>
      <c r="AD5383" t="str">
        <f>+VLOOKUP(T5383,items!$A$2:$D$1255,4,0)</f>
        <v>MUEBLES</v>
      </c>
      <c r="AE5383">
        <f>+VLOOKUP(T5383,Tabla1[],5,0)</f>
        <v>0</v>
      </c>
      <c r="AF5383" t="e">
        <f t="shared" si="84"/>
        <v>#VALUE!</v>
      </c>
    </row>
    <row r="5384" spans="1:32" x14ac:dyDescent="0.25">
      <c r="A5384">
        <v>102146</v>
      </c>
      <c r="B5384" t="s">
        <v>10326</v>
      </c>
      <c r="C5384" t="s">
        <v>33</v>
      </c>
      <c r="D5384">
        <v>0</v>
      </c>
      <c r="F5384" t="s">
        <v>8601</v>
      </c>
      <c r="G5384" t="s">
        <v>8291</v>
      </c>
      <c r="H5384" t="s">
        <v>10327</v>
      </c>
      <c r="I5384" t="s">
        <v>37</v>
      </c>
      <c r="J5384" t="s">
        <v>10328</v>
      </c>
      <c r="K5384" t="s">
        <v>10329</v>
      </c>
      <c r="L5384" t="s">
        <v>10330</v>
      </c>
      <c r="M5384" t="s">
        <v>5511</v>
      </c>
      <c r="N5384" t="s">
        <v>5511</v>
      </c>
      <c r="O5384" t="s">
        <v>175</v>
      </c>
      <c r="P5384" t="s">
        <v>9020</v>
      </c>
      <c r="Q5384" t="s">
        <v>106</v>
      </c>
      <c r="R5384" t="s">
        <v>345</v>
      </c>
      <c r="S5384" t="s">
        <v>44</v>
      </c>
      <c r="T5384" t="s">
        <v>2794</v>
      </c>
      <c r="U5384" t="s">
        <v>2795</v>
      </c>
      <c r="X5384">
        <v>1</v>
      </c>
      <c r="Y5384">
        <v>0</v>
      </c>
      <c r="Z5384">
        <v>0</v>
      </c>
      <c r="AA5384">
        <v>0</v>
      </c>
      <c r="AB5384">
        <v>1139613</v>
      </c>
      <c r="AC5384" t="s">
        <v>47</v>
      </c>
      <c r="AD5384" t="str">
        <f>+VLOOKUP(T5384,items!$A$2:$D$1255,4,0)</f>
        <v>MUEBLES</v>
      </c>
      <c r="AE5384">
        <f>+VLOOKUP(T5384,Tabla1[],5,0)</f>
        <v>0</v>
      </c>
      <c r="AF5384" t="e">
        <f t="shared" si="84"/>
        <v>#VALUE!</v>
      </c>
    </row>
    <row r="5385" spans="1:32" x14ac:dyDescent="0.25">
      <c r="A5385">
        <v>102149</v>
      </c>
      <c r="B5385" t="s">
        <v>10326</v>
      </c>
      <c r="C5385" t="s">
        <v>33</v>
      </c>
      <c r="D5385">
        <v>0</v>
      </c>
      <c r="F5385" t="s">
        <v>8601</v>
      </c>
      <c r="G5385" t="s">
        <v>8291</v>
      </c>
      <c r="H5385" t="s">
        <v>10331</v>
      </c>
      <c r="I5385" t="s">
        <v>37</v>
      </c>
      <c r="J5385" t="s">
        <v>10332</v>
      </c>
      <c r="K5385" t="s">
        <v>10333</v>
      </c>
      <c r="L5385" t="s">
        <v>10334</v>
      </c>
      <c r="M5385" t="s">
        <v>5511</v>
      </c>
      <c r="N5385" t="s">
        <v>5511</v>
      </c>
      <c r="O5385" t="s">
        <v>7899</v>
      </c>
      <c r="P5385" t="s">
        <v>105</v>
      </c>
      <c r="Q5385" t="s">
        <v>763</v>
      </c>
      <c r="R5385" t="s">
        <v>127</v>
      </c>
      <c r="S5385" t="s">
        <v>44</v>
      </c>
      <c r="T5385" t="s">
        <v>1232</v>
      </c>
      <c r="U5385" t="s">
        <v>1233</v>
      </c>
      <c r="X5385">
        <v>1</v>
      </c>
      <c r="Y5385">
        <v>0</v>
      </c>
      <c r="Z5385">
        <v>0</v>
      </c>
      <c r="AA5385">
        <v>0</v>
      </c>
      <c r="AB5385">
        <v>200000</v>
      </c>
      <c r="AC5385" t="s">
        <v>47</v>
      </c>
      <c r="AD5385">
        <f>+VLOOKUP(T5385,items!$A$2:$D$1255,4,0)</f>
        <v>0</v>
      </c>
      <c r="AE5385">
        <f>+VLOOKUP(T5385,Tabla1[],5,0)</f>
        <v>0</v>
      </c>
      <c r="AF5385">
        <f t="shared" si="84"/>
        <v>4</v>
      </c>
    </row>
    <row r="5386" spans="1:32" x14ac:dyDescent="0.25">
      <c r="A5386">
        <v>102149</v>
      </c>
      <c r="B5386" t="s">
        <v>10326</v>
      </c>
      <c r="C5386" t="s">
        <v>33</v>
      </c>
      <c r="D5386">
        <v>0</v>
      </c>
      <c r="F5386" t="s">
        <v>8601</v>
      </c>
      <c r="G5386" t="s">
        <v>8291</v>
      </c>
      <c r="H5386" t="s">
        <v>10331</v>
      </c>
      <c r="I5386" t="s">
        <v>37</v>
      </c>
      <c r="J5386" t="s">
        <v>10332</v>
      </c>
      <c r="K5386" t="s">
        <v>10333</v>
      </c>
      <c r="L5386" t="s">
        <v>10334</v>
      </c>
      <c r="M5386" t="s">
        <v>5511</v>
      </c>
      <c r="N5386" t="s">
        <v>5511</v>
      </c>
      <c r="O5386" t="s">
        <v>7899</v>
      </c>
      <c r="P5386" t="s">
        <v>105</v>
      </c>
      <c r="Q5386" t="s">
        <v>763</v>
      </c>
      <c r="R5386" t="s">
        <v>127</v>
      </c>
      <c r="S5386" t="s">
        <v>44</v>
      </c>
      <c r="T5386" t="s">
        <v>311</v>
      </c>
      <c r="U5386" t="s">
        <v>312</v>
      </c>
      <c r="V5386" t="s">
        <v>2013</v>
      </c>
      <c r="X5386">
        <v>2</v>
      </c>
      <c r="Y5386">
        <v>0</v>
      </c>
      <c r="Z5386">
        <v>0</v>
      </c>
      <c r="AA5386">
        <v>0</v>
      </c>
      <c r="AB5386">
        <v>2985014</v>
      </c>
      <c r="AC5386" t="s">
        <v>47</v>
      </c>
      <c r="AD5386" t="str">
        <f>+VLOOKUP(T5386,items!$A$2:$D$1255,4,0)</f>
        <v>MUEBLES</v>
      </c>
      <c r="AE5386">
        <f>+VLOOKUP(T5386,Tabla1[],5,0)</f>
        <v>0</v>
      </c>
      <c r="AF5386">
        <f t="shared" si="84"/>
        <v>4</v>
      </c>
    </row>
    <row r="5387" spans="1:32" x14ac:dyDescent="0.25">
      <c r="A5387">
        <v>102151</v>
      </c>
      <c r="B5387" t="s">
        <v>10335</v>
      </c>
      <c r="C5387" t="s">
        <v>33</v>
      </c>
      <c r="D5387">
        <v>0</v>
      </c>
      <c r="F5387" t="s">
        <v>8601</v>
      </c>
      <c r="G5387" t="s">
        <v>8601</v>
      </c>
      <c r="H5387" t="s">
        <v>10336</v>
      </c>
      <c r="I5387" t="s">
        <v>37</v>
      </c>
      <c r="J5387" t="s">
        <v>10337</v>
      </c>
      <c r="K5387" t="s">
        <v>10338</v>
      </c>
      <c r="L5387" t="s">
        <v>10339</v>
      </c>
      <c r="M5387" t="s">
        <v>5511</v>
      </c>
      <c r="N5387" t="s">
        <v>5511</v>
      </c>
      <c r="O5387" t="s">
        <v>6959</v>
      </c>
      <c r="P5387" t="s">
        <v>6960</v>
      </c>
      <c r="Q5387" t="s">
        <v>9449</v>
      </c>
      <c r="R5387" t="s">
        <v>127</v>
      </c>
      <c r="S5387" t="s">
        <v>108</v>
      </c>
      <c r="T5387" t="s">
        <v>311</v>
      </c>
      <c r="U5387" t="s">
        <v>312</v>
      </c>
      <c r="V5387" t="s">
        <v>313</v>
      </c>
      <c r="X5387">
        <v>2</v>
      </c>
      <c r="Y5387">
        <v>0</v>
      </c>
      <c r="Z5387">
        <v>0</v>
      </c>
      <c r="AA5387">
        <v>0</v>
      </c>
      <c r="AB5387">
        <v>3091200</v>
      </c>
      <c r="AC5387" t="s">
        <v>47</v>
      </c>
      <c r="AD5387" t="str">
        <f>+VLOOKUP(T5387,items!$A$2:$D$1255,4,0)</f>
        <v>MUEBLES</v>
      </c>
      <c r="AE5387">
        <f>+VLOOKUP(T5387,Tabla1[],5,0)</f>
        <v>0</v>
      </c>
      <c r="AF5387">
        <f t="shared" si="84"/>
        <v>4</v>
      </c>
    </row>
    <row r="5388" spans="1:32" x14ac:dyDescent="0.25">
      <c r="A5388">
        <v>102151</v>
      </c>
      <c r="B5388" t="s">
        <v>10335</v>
      </c>
      <c r="C5388" t="s">
        <v>33</v>
      </c>
      <c r="D5388">
        <v>0</v>
      </c>
      <c r="F5388" t="s">
        <v>8601</v>
      </c>
      <c r="G5388" t="s">
        <v>8601</v>
      </c>
      <c r="H5388" t="s">
        <v>10336</v>
      </c>
      <c r="I5388" t="s">
        <v>37</v>
      </c>
      <c r="J5388" t="s">
        <v>10337</v>
      </c>
      <c r="K5388" t="s">
        <v>10338</v>
      </c>
      <c r="L5388" t="s">
        <v>10339</v>
      </c>
      <c r="M5388" t="s">
        <v>5511</v>
      </c>
      <c r="N5388" t="s">
        <v>5511</v>
      </c>
      <c r="O5388" t="s">
        <v>6959</v>
      </c>
      <c r="P5388" t="s">
        <v>6960</v>
      </c>
      <c r="Q5388" t="s">
        <v>9449</v>
      </c>
      <c r="R5388" t="s">
        <v>127</v>
      </c>
      <c r="S5388" t="s">
        <v>108</v>
      </c>
      <c r="T5388" t="s">
        <v>4407</v>
      </c>
      <c r="U5388" t="s">
        <v>4408</v>
      </c>
      <c r="V5388" t="s">
        <v>884</v>
      </c>
      <c r="X5388">
        <v>1</v>
      </c>
      <c r="Y5388">
        <v>0</v>
      </c>
      <c r="Z5388">
        <v>0</v>
      </c>
      <c r="AA5388">
        <v>0</v>
      </c>
      <c r="AB5388">
        <v>1561600</v>
      </c>
      <c r="AC5388" t="s">
        <v>47</v>
      </c>
      <c r="AD5388" t="str">
        <f>+VLOOKUP(T5388,items!$A$2:$D$1255,4,0)</f>
        <v>MUEBLES</v>
      </c>
      <c r="AE5388">
        <f>+VLOOKUP(T5388,Tabla1[],5,0)</f>
        <v>0</v>
      </c>
      <c r="AF5388">
        <f t="shared" si="84"/>
        <v>4</v>
      </c>
    </row>
    <row r="5389" spans="1:32" x14ac:dyDescent="0.25">
      <c r="A5389">
        <v>102151</v>
      </c>
      <c r="B5389" t="s">
        <v>10335</v>
      </c>
      <c r="C5389" t="s">
        <v>33</v>
      </c>
      <c r="D5389">
        <v>0</v>
      </c>
      <c r="F5389" t="s">
        <v>8601</v>
      </c>
      <c r="G5389" t="s">
        <v>8601</v>
      </c>
      <c r="H5389" t="s">
        <v>10336</v>
      </c>
      <c r="I5389" t="s">
        <v>37</v>
      </c>
      <c r="J5389" t="s">
        <v>10337</v>
      </c>
      <c r="K5389" t="s">
        <v>10338</v>
      </c>
      <c r="L5389" t="s">
        <v>10339</v>
      </c>
      <c r="M5389" t="s">
        <v>5511</v>
      </c>
      <c r="N5389" t="s">
        <v>5511</v>
      </c>
      <c r="O5389" t="s">
        <v>6959</v>
      </c>
      <c r="P5389" t="s">
        <v>6960</v>
      </c>
      <c r="Q5389" t="s">
        <v>9449</v>
      </c>
      <c r="R5389" t="s">
        <v>127</v>
      </c>
      <c r="S5389" t="s">
        <v>108</v>
      </c>
      <c r="T5389" t="s">
        <v>10340</v>
      </c>
      <c r="U5389" t="s">
        <v>10341</v>
      </c>
      <c r="X5389">
        <v>1</v>
      </c>
      <c r="Y5389">
        <v>0</v>
      </c>
      <c r="Z5389">
        <v>0</v>
      </c>
      <c r="AA5389">
        <v>0</v>
      </c>
      <c r="AB5389">
        <v>1440000</v>
      </c>
      <c r="AC5389" t="s">
        <v>47</v>
      </c>
      <c r="AD5389">
        <f>+VLOOKUP(T5389,items!$A$2:$D$1255,4,0)</f>
        <v>0</v>
      </c>
      <c r="AE5389">
        <f>+VLOOKUP(T5389,Tabla1[],5,0)</f>
        <v>0</v>
      </c>
      <c r="AF5389">
        <f t="shared" si="84"/>
        <v>4</v>
      </c>
    </row>
    <row r="5390" spans="1:32" x14ac:dyDescent="0.25">
      <c r="A5390">
        <v>102160</v>
      </c>
      <c r="B5390" t="s">
        <v>4800</v>
      </c>
      <c r="C5390" t="s">
        <v>33</v>
      </c>
      <c r="D5390">
        <v>0</v>
      </c>
      <c r="F5390" t="s">
        <v>8291</v>
      </c>
      <c r="G5390" t="s">
        <v>10072</v>
      </c>
      <c r="H5390" t="s">
        <v>10342</v>
      </c>
      <c r="I5390" t="s">
        <v>10343</v>
      </c>
      <c r="J5390" t="s">
        <v>37</v>
      </c>
      <c r="K5390" t="s">
        <v>37</v>
      </c>
      <c r="L5390" t="s">
        <v>37</v>
      </c>
      <c r="M5390" t="s">
        <v>10344</v>
      </c>
      <c r="N5390" t="s">
        <v>9376</v>
      </c>
      <c r="O5390" t="s">
        <v>10345</v>
      </c>
      <c r="P5390" t="s">
        <v>10346</v>
      </c>
      <c r="Q5390" t="s">
        <v>10347</v>
      </c>
      <c r="R5390" t="s">
        <v>10348</v>
      </c>
      <c r="S5390" t="s">
        <v>108</v>
      </c>
      <c r="T5390" t="s">
        <v>2706</v>
      </c>
      <c r="U5390" t="s">
        <v>2707</v>
      </c>
      <c r="V5390" t="s">
        <v>867</v>
      </c>
      <c r="X5390">
        <v>1</v>
      </c>
      <c r="Y5390">
        <v>0</v>
      </c>
      <c r="Z5390">
        <v>0</v>
      </c>
      <c r="AA5390">
        <v>0</v>
      </c>
      <c r="AB5390">
        <v>0</v>
      </c>
      <c r="AC5390" t="s">
        <v>47</v>
      </c>
      <c r="AD5390">
        <f>+VLOOKUP(T5390,items!$A$2:$D$1255,4,0)</f>
        <v>0</v>
      </c>
      <c r="AE5390">
        <f>+VLOOKUP(T5390,Tabla1[],5,0)</f>
        <v>0</v>
      </c>
      <c r="AF5390">
        <f t="shared" si="84"/>
        <v>12</v>
      </c>
    </row>
    <row r="5391" spans="1:32" x14ac:dyDescent="0.25">
      <c r="A5391">
        <v>102160</v>
      </c>
      <c r="B5391" t="s">
        <v>4800</v>
      </c>
      <c r="C5391" t="s">
        <v>33</v>
      </c>
      <c r="D5391">
        <v>0</v>
      </c>
      <c r="F5391" t="s">
        <v>8291</v>
      </c>
      <c r="G5391" t="s">
        <v>10072</v>
      </c>
      <c r="H5391" t="s">
        <v>10342</v>
      </c>
      <c r="I5391" t="s">
        <v>10343</v>
      </c>
      <c r="J5391" t="s">
        <v>37</v>
      </c>
      <c r="K5391" t="s">
        <v>37</v>
      </c>
      <c r="L5391" t="s">
        <v>37</v>
      </c>
      <c r="M5391" t="s">
        <v>10344</v>
      </c>
      <c r="N5391" t="s">
        <v>9376</v>
      </c>
      <c r="O5391" t="s">
        <v>10345</v>
      </c>
      <c r="P5391" t="s">
        <v>10346</v>
      </c>
      <c r="Q5391" t="s">
        <v>10347</v>
      </c>
      <c r="R5391" t="s">
        <v>10348</v>
      </c>
      <c r="S5391" t="s">
        <v>108</v>
      </c>
      <c r="T5391" t="s">
        <v>527</v>
      </c>
      <c r="U5391" t="s">
        <v>528</v>
      </c>
      <c r="V5391" t="s">
        <v>3154</v>
      </c>
      <c r="X5391">
        <v>2</v>
      </c>
      <c r="Y5391">
        <v>0</v>
      </c>
      <c r="Z5391">
        <v>0</v>
      </c>
      <c r="AA5391">
        <v>0</v>
      </c>
      <c r="AB5391">
        <v>0</v>
      </c>
      <c r="AC5391" t="s">
        <v>47</v>
      </c>
      <c r="AD5391" t="str">
        <f>+VLOOKUP(T5391,items!$A$2:$D$1255,4,0)</f>
        <v>MUEBLES</v>
      </c>
      <c r="AE5391">
        <f>+VLOOKUP(T5391,Tabla1[],5,0)</f>
        <v>0</v>
      </c>
      <c r="AF5391">
        <f t="shared" si="84"/>
        <v>12</v>
      </c>
    </row>
    <row r="5392" spans="1:32" x14ac:dyDescent="0.25">
      <c r="A5392">
        <v>102160</v>
      </c>
      <c r="B5392" t="s">
        <v>4800</v>
      </c>
      <c r="C5392" t="s">
        <v>33</v>
      </c>
      <c r="D5392">
        <v>0</v>
      </c>
      <c r="F5392" t="s">
        <v>8291</v>
      </c>
      <c r="G5392" t="s">
        <v>10072</v>
      </c>
      <c r="H5392" t="s">
        <v>10342</v>
      </c>
      <c r="I5392" t="s">
        <v>10343</v>
      </c>
      <c r="J5392" t="s">
        <v>37</v>
      </c>
      <c r="K5392" t="s">
        <v>37</v>
      </c>
      <c r="L5392" t="s">
        <v>37</v>
      </c>
      <c r="M5392" t="s">
        <v>10344</v>
      </c>
      <c r="N5392" t="s">
        <v>9376</v>
      </c>
      <c r="O5392" t="s">
        <v>10345</v>
      </c>
      <c r="P5392" t="s">
        <v>10346</v>
      </c>
      <c r="Q5392" t="s">
        <v>10347</v>
      </c>
      <c r="R5392" t="s">
        <v>10348</v>
      </c>
      <c r="S5392" t="s">
        <v>108</v>
      </c>
      <c r="T5392" t="s">
        <v>1813</v>
      </c>
      <c r="U5392" t="s">
        <v>1814</v>
      </c>
      <c r="V5392" t="s">
        <v>3154</v>
      </c>
      <c r="X5392">
        <v>1</v>
      </c>
      <c r="Y5392">
        <v>0</v>
      </c>
      <c r="Z5392">
        <v>0</v>
      </c>
      <c r="AA5392">
        <v>0</v>
      </c>
      <c r="AB5392">
        <v>0</v>
      </c>
      <c r="AC5392" t="s">
        <v>47</v>
      </c>
      <c r="AD5392" t="str">
        <f>+VLOOKUP(T5392,items!$A$2:$D$1255,4,0)</f>
        <v>MUEBLES</v>
      </c>
      <c r="AE5392">
        <f>+VLOOKUP(T5392,Tabla1[],5,0)</f>
        <v>0</v>
      </c>
      <c r="AF5392">
        <f t="shared" si="84"/>
        <v>12</v>
      </c>
    </row>
    <row r="5393" spans="1:32" x14ac:dyDescent="0.25">
      <c r="A5393">
        <v>102160</v>
      </c>
      <c r="B5393" t="s">
        <v>4800</v>
      </c>
      <c r="C5393" t="s">
        <v>33</v>
      </c>
      <c r="D5393">
        <v>0</v>
      </c>
      <c r="F5393" t="s">
        <v>8291</v>
      </c>
      <c r="G5393" t="s">
        <v>10072</v>
      </c>
      <c r="H5393" t="s">
        <v>10342</v>
      </c>
      <c r="I5393" t="s">
        <v>10343</v>
      </c>
      <c r="J5393" t="s">
        <v>37</v>
      </c>
      <c r="K5393" t="s">
        <v>37</v>
      </c>
      <c r="L5393" t="s">
        <v>37</v>
      </c>
      <c r="M5393" t="s">
        <v>10344</v>
      </c>
      <c r="N5393" t="s">
        <v>9376</v>
      </c>
      <c r="O5393" t="s">
        <v>10345</v>
      </c>
      <c r="P5393" t="s">
        <v>10346</v>
      </c>
      <c r="Q5393" t="s">
        <v>10347</v>
      </c>
      <c r="R5393" t="s">
        <v>10348</v>
      </c>
      <c r="S5393" t="s">
        <v>108</v>
      </c>
      <c r="T5393" t="s">
        <v>311</v>
      </c>
      <c r="U5393" t="s">
        <v>312</v>
      </c>
      <c r="V5393" t="s">
        <v>1802</v>
      </c>
      <c r="X5393">
        <v>1</v>
      </c>
      <c r="Y5393">
        <v>0</v>
      </c>
      <c r="Z5393">
        <v>0</v>
      </c>
      <c r="AA5393">
        <v>0</v>
      </c>
      <c r="AB5393">
        <v>0</v>
      </c>
      <c r="AC5393" t="s">
        <v>47</v>
      </c>
      <c r="AD5393" t="str">
        <f>+VLOOKUP(T5393,items!$A$2:$D$1255,4,0)</f>
        <v>MUEBLES</v>
      </c>
      <c r="AE5393">
        <f>+VLOOKUP(T5393,Tabla1[],5,0)</f>
        <v>0</v>
      </c>
      <c r="AF5393">
        <f t="shared" si="84"/>
        <v>12</v>
      </c>
    </row>
    <row r="5394" spans="1:32" x14ac:dyDescent="0.25">
      <c r="A5394">
        <v>102160</v>
      </c>
      <c r="B5394" t="s">
        <v>4800</v>
      </c>
      <c r="C5394" t="s">
        <v>33</v>
      </c>
      <c r="D5394">
        <v>0</v>
      </c>
      <c r="F5394" t="s">
        <v>8291</v>
      </c>
      <c r="G5394" t="s">
        <v>10072</v>
      </c>
      <c r="H5394" t="s">
        <v>10342</v>
      </c>
      <c r="I5394" t="s">
        <v>10343</v>
      </c>
      <c r="J5394" t="s">
        <v>37</v>
      </c>
      <c r="K5394" t="s">
        <v>37</v>
      </c>
      <c r="L5394" t="s">
        <v>37</v>
      </c>
      <c r="M5394" t="s">
        <v>10344</v>
      </c>
      <c r="N5394" t="s">
        <v>9376</v>
      </c>
      <c r="O5394" t="s">
        <v>10345</v>
      </c>
      <c r="P5394" t="s">
        <v>10346</v>
      </c>
      <c r="Q5394" t="s">
        <v>10347</v>
      </c>
      <c r="R5394" t="s">
        <v>10348</v>
      </c>
      <c r="S5394" t="s">
        <v>108</v>
      </c>
      <c r="T5394" t="s">
        <v>536</v>
      </c>
      <c r="U5394" t="s">
        <v>537</v>
      </c>
      <c r="X5394">
        <v>4</v>
      </c>
      <c r="Y5394">
        <v>0</v>
      </c>
      <c r="Z5394">
        <v>0</v>
      </c>
      <c r="AA5394">
        <v>0</v>
      </c>
      <c r="AB5394">
        <v>0</v>
      </c>
      <c r="AC5394" t="s">
        <v>47</v>
      </c>
      <c r="AD5394" t="str">
        <f>+VLOOKUP(T5394,items!$A$2:$D$1255,4,0)</f>
        <v>MUEBLES</v>
      </c>
      <c r="AE5394">
        <f>+VLOOKUP(T5394,Tabla1[],5,0)</f>
        <v>0</v>
      </c>
      <c r="AF5394">
        <f t="shared" si="84"/>
        <v>12</v>
      </c>
    </row>
    <row r="5395" spans="1:32" x14ac:dyDescent="0.25">
      <c r="A5395">
        <v>102160</v>
      </c>
      <c r="B5395" t="s">
        <v>4800</v>
      </c>
      <c r="C5395" t="s">
        <v>33</v>
      </c>
      <c r="D5395">
        <v>0</v>
      </c>
      <c r="F5395" t="s">
        <v>8291</v>
      </c>
      <c r="G5395" t="s">
        <v>10072</v>
      </c>
      <c r="H5395" t="s">
        <v>10342</v>
      </c>
      <c r="I5395" t="s">
        <v>10343</v>
      </c>
      <c r="J5395" t="s">
        <v>37</v>
      </c>
      <c r="K5395" t="s">
        <v>37</v>
      </c>
      <c r="L5395" t="s">
        <v>37</v>
      </c>
      <c r="M5395" t="s">
        <v>10344</v>
      </c>
      <c r="N5395" t="s">
        <v>9376</v>
      </c>
      <c r="O5395" t="s">
        <v>10345</v>
      </c>
      <c r="P5395" t="s">
        <v>10346</v>
      </c>
      <c r="Q5395" t="s">
        <v>10347</v>
      </c>
      <c r="R5395" t="s">
        <v>10348</v>
      </c>
      <c r="S5395" t="s">
        <v>108</v>
      </c>
      <c r="T5395" t="s">
        <v>10349</v>
      </c>
      <c r="U5395" t="s">
        <v>10350</v>
      </c>
      <c r="X5395">
        <v>2</v>
      </c>
      <c r="Y5395">
        <v>0</v>
      </c>
      <c r="Z5395">
        <v>0</v>
      </c>
      <c r="AA5395">
        <v>0</v>
      </c>
      <c r="AB5395">
        <v>0</v>
      </c>
      <c r="AC5395" t="s">
        <v>47</v>
      </c>
      <c r="AD5395" t="str">
        <f>+VLOOKUP(T5395,items!$A$2:$D$1255,4,0)</f>
        <v>MUEBLES</v>
      </c>
      <c r="AE5395">
        <f>+VLOOKUP(T5395,Tabla1[],5,0)</f>
        <v>0</v>
      </c>
      <c r="AF5395">
        <f t="shared" si="84"/>
        <v>12</v>
      </c>
    </row>
    <row r="5396" spans="1:32" x14ac:dyDescent="0.25">
      <c r="A5396">
        <v>102160</v>
      </c>
      <c r="B5396" t="s">
        <v>4800</v>
      </c>
      <c r="C5396" t="s">
        <v>33</v>
      </c>
      <c r="D5396">
        <v>0</v>
      </c>
      <c r="F5396" t="s">
        <v>8291</v>
      </c>
      <c r="G5396" t="s">
        <v>10072</v>
      </c>
      <c r="H5396" t="s">
        <v>10342</v>
      </c>
      <c r="I5396" t="s">
        <v>10343</v>
      </c>
      <c r="J5396" t="s">
        <v>37</v>
      </c>
      <c r="K5396" t="s">
        <v>37</v>
      </c>
      <c r="L5396" t="s">
        <v>37</v>
      </c>
      <c r="M5396" t="s">
        <v>10344</v>
      </c>
      <c r="N5396" t="s">
        <v>9376</v>
      </c>
      <c r="O5396" t="s">
        <v>10345</v>
      </c>
      <c r="P5396" t="s">
        <v>10346</v>
      </c>
      <c r="Q5396" t="s">
        <v>10347</v>
      </c>
      <c r="R5396" t="s">
        <v>10348</v>
      </c>
      <c r="S5396" t="s">
        <v>108</v>
      </c>
      <c r="T5396" t="s">
        <v>10351</v>
      </c>
      <c r="U5396" t="s">
        <v>10352</v>
      </c>
      <c r="X5396">
        <v>1</v>
      </c>
      <c r="Y5396">
        <v>0</v>
      </c>
      <c r="Z5396">
        <v>0</v>
      </c>
      <c r="AA5396">
        <v>0</v>
      </c>
      <c r="AB5396">
        <v>0</v>
      </c>
      <c r="AC5396" t="s">
        <v>47</v>
      </c>
      <c r="AD5396" t="str">
        <f>+VLOOKUP(T5396,items!$A$2:$D$1255,4,0)</f>
        <v>MUEBLES</v>
      </c>
      <c r="AE5396">
        <f>+VLOOKUP(T5396,Tabla1[],5,0)</f>
        <v>0</v>
      </c>
      <c r="AF5396">
        <f t="shared" si="84"/>
        <v>12</v>
      </c>
    </row>
    <row r="5397" spans="1:32" x14ac:dyDescent="0.25">
      <c r="A5397">
        <v>102160</v>
      </c>
      <c r="B5397" t="s">
        <v>4800</v>
      </c>
      <c r="C5397" t="s">
        <v>33</v>
      </c>
      <c r="D5397">
        <v>0</v>
      </c>
      <c r="F5397" t="s">
        <v>8291</v>
      </c>
      <c r="G5397" t="s">
        <v>10072</v>
      </c>
      <c r="H5397" t="s">
        <v>10342</v>
      </c>
      <c r="I5397" t="s">
        <v>10343</v>
      </c>
      <c r="J5397" t="s">
        <v>37</v>
      </c>
      <c r="K5397" t="s">
        <v>37</v>
      </c>
      <c r="L5397" t="s">
        <v>37</v>
      </c>
      <c r="M5397" t="s">
        <v>10344</v>
      </c>
      <c r="N5397" t="s">
        <v>9376</v>
      </c>
      <c r="O5397" t="s">
        <v>10345</v>
      </c>
      <c r="P5397" t="s">
        <v>10346</v>
      </c>
      <c r="Q5397" t="s">
        <v>10347</v>
      </c>
      <c r="R5397" t="s">
        <v>10348</v>
      </c>
      <c r="S5397" t="s">
        <v>108</v>
      </c>
      <c r="T5397" t="s">
        <v>10353</v>
      </c>
      <c r="U5397" t="s">
        <v>10354</v>
      </c>
      <c r="X5397">
        <v>1</v>
      </c>
      <c r="Y5397">
        <v>0</v>
      </c>
      <c r="Z5397">
        <v>0</v>
      </c>
      <c r="AA5397">
        <v>0</v>
      </c>
      <c r="AB5397">
        <v>0</v>
      </c>
      <c r="AC5397" t="s">
        <v>47</v>
      </c>
      <c r="AD5397" t="str">
        <f>+VLOOKUP(T5397,items!$A$2:$D$1255,4,0)</f>
        <v>MUEBLES</v>
      </c>
      <c r="AE5397">
        <f>+VLOOKUP(T5397,Tabla1[],5,0)</f>
        <v>0</v>
      </c>
      <c r="AF5397">
        <f t="shared" si="84"/>
        <v>12</v>
      </c>
    </row>
    <row r="5398" spans="1:32" x14ac:dyDescent="0.25">
      <c r="A5398">
        <v>102160</v>
      </c>
      <c r="B5398" t="s">
        <v>4800</v>
      </c>
      <c r="C5398" t="s">
        <v>33</v>
      </c>
      <c r="D5398">
        <v>0</v>
      </c>
      <c r="F5398" t="s">
        <v>8291</v>
      </c>
      <c r="G5398" t="s">
        <v>10072</v>
      </c>
      <c r="H5398" t="s">
        <v>10342</v>
      </c>
      <c r="I5398" t="s">
        <v>10343</v>
      </c>
      <c r="J5398" t="s">
        <v>37</v>
      </c>
      <c r="K5398" t="s">
        <v>37</v>
      </c>
      <c r="L5398" t="s">
        <v>37</v>
      </c>
      <c r="M5398" t="s">
        <v>10344</v>
      </c>
      <c r="N5398" t="s">
        <v>9376</v>
      </c>
      <c r="O5398" t="s">
        <v>10345</v>
      </c>
      <c r="P5398" t="s">
        <v>10346</v>
      </c>
      <c r="Q5398" t="s">
        <v>10347</v>
      </c>
      <c r="R5398" t="s">
        <v>10348</v>
      </c>
      <c r="S5398" t="s">
        <v>108</v>
      </c>
      <c r="T5398" t="s">
        <v>10355</v>
      </c>
      <c r="U5398" t="s">
        <v>10356</v>
      </c>
      <c r="X5398">
        <v>1</v>
      </c>
      <c r="Y5398">
        <v>0</v>
      </c>
      <c r="Z5398">
        <v>0</v>
      </c>
      <c r="AA5398">
        <v>0</v>
      </c>
      <c r="AB5398">
        <v>0</v>
      </c>
      <c r="AC5398" t="s">
        <v>47</v>
      </c>
      <c r="AD5398" t="str">
        <f>+VLOOKUP(T5398,items!$A$2:$D$1255,4,0)</f>
        <v>MUEBLES</v>
      </c>
      <c r="AE5398">
        <f>+VLOOKUP(T5398,Tabla1[],5,0)</f>
        <v>0</v>
      </c>
      <c r="AF5398">
        <f t="shared" si="84"/>
        <v>12</v>
      </c>
    </row>
    <row r="5399" spans="1:32" x14ac:dyDescent="0.25">
      <c r="A5399">
        <v>102160</v>
      </c>
      <c r="B5399" t="s">
        <v>4800</v>
      </c>
      <c r="C5399" t="s">
        <v>33</v>
      </c>
      <c r="D5399">
        <v>0</v>
      </c>
      <c r="F5399" t="s">
        <v>8291</v>
      </c>
      <c r="G5399" t="s">
        <v>10072</v>
      </c>
      <c r="H5399" t="s">
        <v>10342</v>
      </c>
      <c r="I5399" t="s">
        <v>10343</v>
      </c>
      <c r="J5399" t="s">
        <v>37</v>
      </c>
      <c r="K5399" t="s">
        <v>37</v>
      </c>
      <c r="L5399" t="s">
        <v>37</v>
      </c>
      <c r="M5399" t="s">
        <v>10344</v>
      </c>
      <c r="N5399" t="s">
        <v>9376</v>
      </c>
      <c r="O5399" t="s">
        <v>10345</v>
      </c>
      <c r="P5399" t="s">
        <v>10346</v>
      </c>
      <c r="Q5399" t="s">
        <v>10347</v>
      </c>
      <c r="R5399" t="s">
        <v>10348</v>
      </c>
      <c r="S5399" t="s">
        <v>108</v>
      </c>
      <c r="T5399" t="s">
        <v>9855</v>
      </c>
      <c r="U5399" t="s">
        <v>9856</v>
      </c>
      <c r="X5399">
        <v>1</v>
      </c>
      <c r="Y5399">
        <v>0</v>
      </c>
      <c r="Z5399">
        <v>0</v>
      </c>
      <c r="AA5399">
        <v>0</v>
      </c>
      <c r="AB5399">
        <v>0</v>
      </c>
      <c r="AC5399" t="s">
        <v>47</v>
      </c>
      <c r="AD5399" t="str">
        <f>+VLOOKUP(T5399,items!$A$2:$D$1255,4,0)</f>
        <v>COJINES</v>
      </c>
      <c r="AE5399">
        <f>+VLOOKUP(T5399,Tabla1[],5,0)</f>
        <v>0</v>
      </c>
      <c r="AF5399">
        <f t="shared" si="84"/>
        <v>12</v>
      </c>
    </row>
    <row r="5400" spans="1:32" x14ac:dyDescent="0.25">
      <c r="A5400">
        <v>102160</v>
      </c>
      <c r="B5400" t="s">
        <v>4800</v>
      </c>
      <c r="C5400" t="s">
        <v>33</v>
      </c>
      <c r="D5400">
        <v>0</v>
      </c>
      <c r="F5400" t="s">
        <v>8291</v>
      </c>
      <c r="G5400" t="s">
        <v>10072</v>
      </c>
      <c r="H5400" t="s">
        <v>10342</v>
      </c>
      <c r="I5400" t="s">
        <v>10343</v>
      </c>
      <c r="J5400" t="s">
        <v>37</v>
      </c>
      <c r="K5400" t="s">
        <v>37</v>
      </c>
      <c r="L5400" t="s">
        <v>37</v>
      </c>
      <c r="M5400" t="s">
        <v>10344</v>
      </c>
      <c r="N5400" t="s">
        <v>9376</v>
      </c>
      <c r="O5400" t="s">
        <v>10345</v>
      </c>
      <c r="P5400" t="s">
        <v>10346</v>
      </c>
      <c r="Q5400" t="s">
        <v>10347</v>
      </c>
      <c r="R5400" t="s">
        <v>10348</v>
      </c>
      <c r="S5400" t="s">
        <v>108</v>
      </c>
      <c r="T5400" t="s">
        <v>10357</v>
      </c>
      <c r="U5400" t="s">
        <v>10358</v>
      </c>
      <c r="X5400">
        <v>1</v>
      </c>
      <c r="Y5400">
        <v>0</v>
      </c>
      <c r="Z5400">
        <v>0</v>
      </c>
      <c r="AA5400">
        <v>0</v>
      </c>
      <c r="AB5400">
        <v>0</v>
      </c>
      <c r="AC5400" t="s">
        <v>47</v>
      </c>
      <c r="AD5400">
        <f>+VLOOKUP(T5400,items!$A$2:$D$1255,4,0)</f>
        <v>0</v>
      </c>
      <c r="AE5400">
        <f>+VLOOKUP(T5400,Tabla1[],5,0)</f>
        <v>0</v>
      </c>
      <c r="AF5400">
        <f t="shared" si="84"/>
        <v>12</v>
      </c>
    </row>
    <row r="5401" spans="1:32" x14ac:dyDescent="0.25">
      <c r="A5401">
        <v>102160</v>
      </c>
      <c r="B5401" t="s">
        <v>4800</v>
      </c>
      <c r="C5401" t="s">
        <v>33</v>
      </c>
      <c r="D5401">
        <v>0</v>
      </c>
      <c r="F5401" t="s">
        <v>8291</v>
      </c>
      <c r="G5401" t="s">
        <v>10072</v>
      </c>
      <c r="H5401" t="s">
        <v>10342</v>
      </c>
      <c r="I5401" t="s">
        <v>10343</v>
      </c>
      <c r="J5401" t="s">
        <v>37</v>
      </c>
      <c r="K5401" t="s">
        <v>37</v>
      </c>
      <c r="L5401" t="s">
        <v>37</v>
      </c>
      <c r="M5401" t="s">
        <v>10344</v>
      </c>
      <c r="N5401" t="s">
        <v>9376</v>
      </c>
      <c r="O5401" t="s">
        <v>10345</v>
      </c>
      <c r="P5401" t="s">
        <v>10346</v>
      </c>
      <c r="Q5401" t="s">
        <v>10347</v>
      </c>
      <c r="R5401" t="s">
        <v>10348</v>
      </c>
      <c r="S5401" t="s">
        <v>108</v>
      </c>
      <c r="T5401" t="s">
        <v>9859</v>
      </c>
      <c r="U5401" t="s">
        <v>9860</v>
      </c>
      <c r="X5401">
        <v>2</v>
      </c>
      <c r="Y5401">
        <v>0</v>
      </c>
      <c r="Z5401">
        <v>0</v>
      </c>
      <c r="AA5401">
        <v>0</v>
      </c>
      <c r="AB5401">
        <v>0</v>
      </c>
      <c r="AC5401" t="s">
        <v>47</v>
      </c>
      <c r="AD5401" t="str">
        <f>+VLOOKUP(T5401,items!$A$2:$D$1255,4,0)</f>
        <v>COJINES</v>
      </c>
      <c r="AE5401">
        <f>+VLOOKUP(T5401,Tabla1[],5,0)</f>
        <v>0</v>
      </c>
      <c r="AF5401">
        <f t="shared" si="84"/>
        <v>12</v>
      </c>
    </row>
    <row r="5402" spans="1:32" x14ac:dyDescent="0.25">
      <c r="A5402">
        <v>102160</v>
      </c>
      <c r="B5402" t="s">
        <v>4800</v>
      </c>
      <c r="C5402" t="s">
        <v>33</v>
      </c>
      <c r="D5402">
        <v>0</v>
      </c>
      <c r="F5402" t="s">
        <v>8291</v>
      </c>
      <c r="G5402" t="s">
        <v>10072</v>
      </c>
      <c r="H5402" t="s">
        <v>10342</v>
      </c>
      <c r="I5402" t="s">
        <v>10343</v>
      </c>
      <c r="J5402" t="s">
        <v>37</v>
      </c>
      <c r="K5402" t="s">
        <v>37</v>
      </c>
      <c r="L5402" t="s">
        <v>37</v>
      </c>
      <c r="M5402" t="s">
        <v>10344</v>
      </c>
      <c r="N5402" t="s">
        <v>9376</v>
      </c>
      <c r="O5402" t="s">
        <v>10345</v>
      </c>
      <c r="P5402" t="s">
        <v>10346</v>
      </c>
      <c r="Q5402" t="s">
        <v>10347</v>
      </c>
      <c r="R5402" t="s">
        <v>10348</v>
      </c>
      <c r="S5402" t="s">
        <v>108</v>
      </c>
      <c r="T5402" t="s">
        <v>1356</v>
      </c>
      <c r="U5402" t="s">
        <v>1357</v>
      </c>
      <c r="V5402" t="s">
        <v>1147</v>
      </c>
      <c r="X5402">
        <v>5</v>
      </c>
      <c r="Y5402">
        <v>0</v>
      </c>
      <c r="Z5402">
        <v>0</v>
      </c>
      <c r="AA5402">
        <v>0</v>
      </c>
      <c r="AB5402">
        <v>0</v>
      </c>
      <c r="AC5402" t="s">
        <v>47</v>
      </c>
      <c r="AD5402" t="str">
        <f>+VLOOKUP(T5402,items!$A$2:$D$1255,4,0)</f>
        <v>COJIN</v>
      </c>
      <c r="AE5402">
        <f>+VLOOKUP(T5402,Tabla1[],5,0)</f>
        <v>0</v>
      </c>
      <c r="AF5402">
        <f t="shared" si="84"/>
        <v>12</v>
      </c>
    </row>
    <row r="5403" spans="1:32" x14ac:dyDescent="0.25">
      <c r="A5403">
        <v>102160</v>
      </c>
      <c r="B5403" t="s">
        <v>4800</v>
      </c>
      <c r="C5403" t="s">
        <v>33</v>
      </c>
      <c r="D5403">
        <v>0</v>
      </c>
      <c r="F5403" t="s">
        <v>8291</v>
      </c>
      <c r="G5403" t="s">
        <v>10072</v>
      </c>
      <c r="H5403" t="s">
        <v>10342</v>
      </c>
      <c r="I5403" t="s">
        <v>10343</v>
      </c>
      <c r="J5403" t="s">
        <v>37</v>
      </c>
      <c r="K5403" t="s">
        <v>37</v>
      </c>
      <c r="L5403" t="s">
        <v>37</v>
      </c>
      <c r="M5403" t="s">
        <v>10344</v>
      </c>
      <c r="N5403" t="s">
        <v>9376</v>
      </c>
      <c r="O5403" t="s">
        <v>10345</v>
      </c>
      <c r="P5403" t="s">
        <v>10346</v>
      </c>
      <c r="Q5403" t="s">
        <v>10347</v>
      </c>
      <c r="R5403" t="s">
        <v>10348</v>
      </c>
      <c r="S5403" t="s">
        <v>108</v>
      </c>
      <c r="T5403" t="s">
        <v>1356</v>
      </c>
      <c r="U5403" t="s">
        <v>1357</v>
      </c>
      <c r="V5403" t="s">
        <v>702</v>
      </c>
      <c r="X5403">
        <v>5</v>
      </c>
      <c r="Y5403">
        <v>0</v>
      </c>
      <c r="Z5403">
        <v>0</v>
      </c>
      <c r="AA5403">
        <v>0</v>
      </c>
      <c r="AB5403">
        <v>0</v>
      </c>
      <c r="AC5403" t="s">
        <v>47</v>
      </c>
      <c r="AD5403" t="str">
        <f>+VLOOKUP(T5403,items!$A$2:$D$1255,4,0)</f>
        <v>COJIN</v>
      </c>
      <c r="AE5403">
        <f>+VLOOKUP(T5403,Tabla1[],5,0)</f>
        <v>0</v>
      </c>
      <c r="AF5403">
        <f t="shared" si="84"/>
        <v>12</v>
      </c>
    </row>
    <row r="5404" spans="1:32" x14ac:dyDescent="0.25">
      <c r="A5404">
        <v>102160</v>
      </c>
      <c r="B5404" t="s">
        <v>4800</v>
      </c>
      <c r="C5404" t="s">
        <v>33</v>
      </c>
      <c r="D5404">
        <v>0</v>
      </c>
      <c r="F5404" t="s">
        <v>8291</v>
      </c>
      <c r="G5404" t="s">
        <v>10072</v>
      </c>
      <c r="H5404" t="s">
        <v>10342</v>
      </c>
      <c r="I5404" t="s">
        <v>10343</v>
      </c>
      <c r="J5404" t="s">
        <v>37</v>
      </c>
      <c r="K5404" t="s">
        <v>37</v>
      </c>
      <c r="L5404" t="s">
        <v>37</v>
      </c>
      <c r="M5404" t="s">
        <v>10344</v>
      </c>
      <c r="N5404" t="s">
        <v>9376</v>
      </c>
      <c r="O5404" t="s">
        <v>10345</v>
      </c>
      <c r="P5404" t="s">
        <v>10346</v>
      </c>
      <c r="Q5404" t="s">
        <v>10347</v>
      </c>
      <c r="R5404" t="s">
        <v>10348</v>
      </c>
      <c r="S5404" t="s">
        <v>108</v>
      </c>
      <c r="T5404" t="s">
        <v>2786</v>
      </c>
      <c r="U5404" t="s">
        <v>2787</v>
      </c>
      <c r="W5404" t="s">
        <v>117</v>
      </c>
      <c r="X5404">
        <v>1</v>
      </c>
      <c r="Y5404">
        <v>0</v>
      </c>
      <c r="Z5404">
        <v>0</v>
      </c>
      <c r="AA5404">
        <v>0</v>
      </c>
      <c r="AB5404">
        <v>0</v>
      </c>
      <c r="AC5404" t="s">
        <v>47</v>
      </c>
      <c r="AD5404" t="str">
        <f>+VLOOKUP(T5404,items!$A$2:$D$1255,4,0)</f>
        <v>MUEBLES</v>
      </c>
      <c r="AE5404">
        <f>+VLOOKUP(T5404,Tabla1[],5,0)</f>
        <v>0</v>
      </c>
      <c r="AF5404">
        <f t="shared" si="84"/>
        <v>12</v>
      </c>
    </row>
    <row r="5405" spans="1:32" x14ac:dyDescent="0.25">
      <c r="A5405">
        <v>102160</v>
      </c>
      <c r="B5405" t="s">
        <v>4800</v>
      </c>
      <c r="C5405" t="s">
        <v>33</v>
      </c>
      <c r="D5405">
        <v>0</v>
      </c>
      <c r="F5405" t="s">
        <v>8291</v>
      </c>
      <c r="G5405" t="s">
        <v>10072</v>
      </c>
      <c r="H5405" t="s">
        <v>10342</v>
      </c>
      <c r="I5405" t="s">
        <v>10343</v>
      </c>
      <c r="J5405" t="s">
        <v>37</v>
      </c>
      <c r="K5405" t="s">
        <v>37</v>
      </c>
      <c r="L5405" t="s">
        <v>37</v>
      </c>
      <c r="M5405" t="s">
        <v>10344</v>
      </c>
      <c r="N5405" t="s">
        <v>9376</v>
      </c>
      <c r="O5405" t="s">
        <v>10345</v>
      </c>
      <c r="P5405" t="s">
        <v>10346</v>
      </c>
      <c r="Q5405" t="s">
        <v>10347</v>
      </c>
      <c r="R5405" t="s">
        <v>10348</v>
      </c>
      <c r="S5405" t="s">
        <v>108</v>
      </c>
      <c r="T5405" t="s">
        <v>2018</v>
      </c>
      <c r="U5405" t="s">
        <v>2019</v>
      </c>
      <c r="V5405" t="s">
        <v>313</v>
      </c>
      <c r="W5405" t="s">
        <v>117</v>
      </c>
      <c r="X5405">
        <v>1</v>
      </c>
      <c r="Y5405">
        <v>0</v>
      </c>
      <c r="Z5405">
        <v>0</v>
      </c>
      <c r="AA5405">
        <v>0</v>
      </c>
      <c r="AB5405">
        <v>0</v>
      </c>
      <c r="AC5405" t="s">
        <v>47</v>
      </c>
      <c r="AD5405" t="str">
        <f>+VLOOKUP(T5405,items!$A$2:$D$1255,4,0)</f>
        <v>MUEBLES</v>
      </c>
      <c r="AE5405">
        <f>+VLOOKUP(T5405,Tabla1[],5,0)</f>
        <v>0</v>
      </c>
      <c r="AF5405">
        <f t="shared" si="84"/>
        <v>12</v>
      </c>
    </row>
    <row r="5406" spans="1:32" x14ac:dyDescent="0.25">
      <c r="A5406">
        <v>102160</v>
      </c>
      <c r="B5406" t="s">
        <v>4800</v>
      </c>
      <c r="C5406" t="s">
        <v>33</v>
      </c>
      <c r="D5406">
        <v>0</v>
      </c>
      <c r="F5406" t="s">
        <v>8291</v>
      </c>
      <c r="G5406" t="s">
        <v>10072</v>
      </c>
      <c r="H5406" t="s">
        <v>10342</v>
      </c>
      <c r="I5406" t="s">
        <v>10343</v>
      </c>
      <c r="J5406" t="s">
        <v>37</v>
      </c>
      <c r="K5406" t="s">
        <v>37</v>
      </c>
      <c r="L5406" t="s">
        <v>37</v>
      </c>
      <c r="M5406" t="s">
        <v>10344</v>
      </c>
      <c r="N5406" t="s">
        <v>9376</v>
      </c>
      <c r="O5406" t="s">
        <v>10345</v>
      </c>
      <c r="P5406" t="s">
        <v>10346</v>
      </c>
      <c r="Q5406" t="s">
        <v>10347</v>
      </c>
      <c r="R5406" t="s">
        <v>10348</v>
      </c>
      <c r="S5406" t="s">
        <v>108</v>
      </c>
      <c r="T5406" t="s">
        <v>3864</v>
      </c>
      <c r="U5406" t="s">
        <v>3865</v>
      </c>
      <c r="V5406" t="s">
        <v>2041</v>
      </c>
      <c r="W5406" t="s">
        <v>117</v>
      </c>
      <c r="X5406">
        <v>2</v>
      </c>
      <c r="Y5406">
        <v>0</v>
      </c>
      <c r="Z5406">
        <v>0</v>
      </c>
      <c r="AA5406">
        <v>0</v>
      </c>
      <c r="AB5406">
        <v>0</v>
      </c>
      <c r="AC5406" t="s">
        <v>47</v>
      </c>
      <c r="AD5406" t="str">
        <f>+VLOOKUP(T5406,items!$A$2:$D$1255,4,0)</f>
        <v>MUEBLES</v>
      </c>
      <c r="AE5406">
        <f>+VLOOKUP(T5406,Tabla1[],5,0)</f>
        <v>0</v>
      </c>
      <c r="AF5406">
        <f t="shared" si="84"/>
        <v>12</v>
      </c>
    </row>
    <row r="5407" spans="1:32" x14ac:dyDescent="0.25">
      <c r="A5407">
        <v>102160</v>
      </c>
      <c r="B5407" t="s">
        <v>4800</v>
      </c>
      <c r="C5407" t="s">
        <v>33</v>
      </c>
      <c r="D5407">
        <v>0</v>
      </c>
      <c r="F5407" t="s">
        <v>8291</v>
      </c>
      <c r="G5407" t="s">
        <v>10072</v>
      </c>
      <c r="H5407" t="s">
        <v>10342</v>
      </c>
      <c r="I5407" t="s">
        <v>10343</v>
      </c>
      <c r="J5407" t="s">
        <v>37</v>
      </c>
      <c r="K5407" t="s">
        <v>37</v>
      </c>
      <c r="L5407" t="s">
        <v>37</v>
      </c>
      <c r="M5407" t="s">
        <v>10344</v>
      </c>
      <c r="N5407" t="s">
        <v>9376</v>
      </c>
      <c r="O5407" t="s">
        <v>10345</v>
      </c>
      <c r="P5407" t="s">
        <v>10346</v>
      </c>
      <c r="Q5407" t="s">
        <v>10347</v>
      </c>
      <c r="R5407" t="s">
        <v>10348</v>
      </c>
      <c r="S5407" t="s">
        <v>108</v>
      </c>
      <c r="T5407" t="s">
        <v>1880</v>
      </c>
      <c r="U5407" t="s">
        <v>1881</v>
      </c>
      <c r="W5407" t="s">
        <v>117</v>
      </c>
      <c r="X5407">
        <v>1</v>
      </c>
      <c r="Y5407">
        <v>0</v>
      </c>
      <c r="Z5407">
        <v>0</v>
      </c>
      <c r="AA5407">
        <v>0</v>
      </c>
      <c r="AB5407">
        <v>0</v>
      </c>
      <c r="AC5407" t="s">
        <v>47</v>
      </c>
      <c r="AD5407" t="str">
        <f>+VLOOKUP(T5407,items!$A$2:$D$1255,4,0)</f>
        <v>MUEBLES</v>
      </c>
      <c r="AE5407">
        <f>+VLOOKUP(T5407,Tabla1[],5,0)</f>
        <v>0</v>
      </c>
      <c r="AF5407">
        <f t="shared" si="84"/>
        <v>12</v>
      </c>
    </row>
    <row r="5408" spans="1:32" x14ac:dyDescent="0.25">
      <c r="A5408">
        <v>102160</v>
      </c>
      <c r="B5408" t="s">
        <v>4800</v>
      </c>
      <c r="C5408" t="s">
        <v>33</v>
      </c>
      <c r="D5408">
        <v>0</v>
      </c>
      <c r="F5408" t="s">
        <v>8291</v>
      </c>
      <c r="G5408" t="s">
        <v>10072</v>
      </c>
      <c r="H5408" t="s">
        <v>10342</v>
      </c>
      <c r="I5408" t="s">
        <v>10343</v>
      </c>
      <c r="J5408" t="s">
        <v>37</v>
      </c>
      <c r="K5408" t="s">
        <v>37</v>
      </c>
      <c r="L5408" t="s">
        <v>37</v>
      </c>
      <c r="M5408" t="s">
        <v>10344</v>
      </c>
      <c r="N5408" t="s">
        <v>9376</v>
      </c>
      <c r="O5408" t="s">
        <v>10345</v>
      </c>
      <c r="P5408" t="s">
        <v>10346</v>
      </c>
      <c r="Q5408" t="s">
        <v>10347</v>
      </c>
      <c r="R5408" t="s">
        <v>10348</v>
      </c>
      <c r="S5408" t="s">
        <v>108</v>
      </c>
      <c r="T5408" t="s">
        <v>2067</v>
      </c>
      <c r="U5408" t="s">
        <v>2068</v>
      </c>
      <c r="V5408" t="s">
        <v>2041</v>
      </c>
      <c r="W5408" t="s">
        <v>117</v>
      </c>
      <c r="X5408">
        <v>6</v>
      </c>
      <c r="Y5408">
        <v>0</v>
      </c>
      <c r="Z5408">
        <v>0</v>
      </c>
      <c r="AA5408">
        <v>0</v>
      </c>
      <c r="AB5408">
        <v>0</v>
      </c>
      <c r="AC5408" t="s">
        <v>47</v>
      </c>
      <c r="AD5408" t="str">
        <f>+VLOOKUP(T5408,items!$A$2:$D$1255,4,0)</f>
        <v>MUEBLES</v>
      </c>
      <c r="AE5408">
        <f>+VLOOKUP(T5408,Tabla1[],5,0)</f>
        <v>0</v>
      </c>
      <c r="AF5408">
        <f t="shared" si="84"/>
        <v>12</v>
      </c>
    </row>
    <row r="5409" spans="1:34" x14ac:dyDescent="0.25">
      <c r="A5409">
        <v>102160</v>
      </c>
      <c r="B5409" t="s">
        <v>4800</v>
      </c>
      <c r="C5409" t="s">
        <v>33</v>
      </c>
      <c r="D5409">
        <v>0</v>
      </c>
      <c r="F5409" t="s">
        <v>8291</v>
      </c>
      <c r="G5409" t="s">
        <v>10072</v>
      </c>
      <c r="H5409" t="s">
        <v>10342</v>
      </c>
      <c r="I5409" t="s">
        <v>10343</v>
      </c>
      <c r="J5409" t="s">
        <v>37</v>
      </c>
      <c r="K5409" t="s">
        <v>37</v>
      </c>
      <c r="L5409" t="s">
        <v>37</v>
      </c>
      <c r="M5409" t="s">
        <v>10344</v>
      </c>
      <c r="N5409" t="s">
        <v>9376</v>
      </c>
      <c r="O5409" t="s">
        <v>10345</v>
      </c>
      <c r="P5409" t="s">
        <v>10346</v>
      </c>
      <c r="Q5409" t="s">
        <v>10347</v>
      </c>
      <c r="R5409" t="s">
        <v>10348</v>
      </c>
      <c r="S5409" t="s">
        <v>108</v>
      </c>
      <c r="T5409" t="s">
        <v>552</v>
      </c>
      <c r="U5409" t="s">
        <v>553</v>
      </c>
      <c r="X5409">
        <v>2</v>
      </c>
      <c r="Y5409">
        <v>0</v>
      </c>
      <c r="Z5409">
        <v>0</v>
      </c>
      <c r="AA5409">
        <v>0</v>
      </c>
      <c r="AB5409">
        <v>0</v>
      </c>
      <c r="AC5409" t="s">
        <v>47</v>
      </c>
      <c r="AD5409" t="str">
        <f>+VLOOKUP(T5409,items!$A$2:$D$1255,4,0)</f>
        <v>MUEBLES</v>
      </c>
      <c r="AE5409">
        <f>+VLOOKUP(T5409,Tabla1[],5,0)</f>
        <v>0</v>
      </c>
      <c r="AF5409">
        <f t="shared" si="84"/>
        <v>12</v>
      </c>
    </row>
    <row r="5410" spans="1:34" x14ac:dyDescent="0.25">
      <c r="A5410">
        <v>102160</v>
      </c>
      <c r="B5410" t="s">
        <v>4800</v>
      </c>
      <c r="C5410" t="s">
        <v>33</v>
      </c>
      <c r="D5410">
        <v>0</v>
      </c>
      <c r="F5410" t="s">
        <v>8291</v>
      </c>
      <c r="G5410" t="s">
        <v>10072</v>
      </c>
      <c r="H5410" t="s">
        <v>10342</v>
      </c>
      <c r="I5410" t="s">
        <v>10343</v>
      </c>
      <c r="J5410" t="s">
        <v>37</v>
      </c>
      <c r="K5410" t="s">
        <v>37</v>
      </c>
      <c r="L5410" t="s">
        <v>37</v>
      </c>
      <c r="M5410" t="s">
        <v>10344</v>
      </c>
      <c r="N5410" t="s">
        <v>9376</v>
      </c>
      <c r="O5410" t="s">
        <v>10345</v>
      </c>
      <c r="P5410" t="s">
        <v>10346</v>
      </c>
      <c r="Q5410" t="s">
        <v>10347</v>
      </c>
      <c r="R5410" t="s">
        <v>10348</v>
      </c>
      <c r="S5410" t="s">
        <v>108</v>
      </c>
      <c r="T5410" t="s">
        <v>2794</v>
      </c>
      <c r="U5410" t="s">
        <v>2795</v>
      </c>
      <c r="X5410">
        <v>1</v>
      </c>
      <c r="Y5410">
        <v>0</v>
      </c>
      <c r="Z5410">
        <v>0</v>
      </c>
      <c r="AA5410">
        <v>0</v>
      </c>
      <c r="AB5410">
        <v>0</v>
      </c>
      <c r="AC5410" t="s">
        <v>47</v>
      </c>
      <c r="AD5410" t="str">
        <f>+VLOOKUP(T5410,items!$A$2:$D$1255,4,0)</f>
        <v>MUEBLES</v>
      </c>
      <c r="AE5410">
        <f>+VLOOKUP(T5410,Tabla1[],5,0)</f>
        <v>0</v>
      </c>
      <c r="AF5410">
        <f t="shared" si="84"/>
        <v>12</v>
      </c>
    </row>
    <row r="5411" spans="1:34" x14ac:dyDescent="0.25">
      <c r="A5411">
        <v>102160</v>
      </c>
      <c r="B5411" t="s">
        <v>4800</v>
      </c>
      <c r="C5411" t="s">
        <v>33</v>
      </c>
      <c r="D5411">
        <v>0</v>
      </c>
      <c r="F5411" t="s">
        <v>8291</v>
      </c>
      <c r="G5411" t="s">
        <v>10072</v>
      </c>
      <c r="H5411" t="s">
        <v>10342</v>
      </c>
      <c r="I5411" t="s">
        <v>10343</v>
      </c>
      <c r="J5411" t="s">
        <v>37</v>
      </c>
      <c r="K5411" t="s">
        <v>37</v>
      </c>
      <c r="L5411" t="s">
        <v>37</v>
      </c>
      <c r="M5411" t="s">
        <v>10344</v>
      </c>
      <c r="N5411" t="s">
        <v>9376</v>
      </c>
      <c r="O5411" t="s">
        <v>10345</v>
      </c>
      <c r="P5411" t="s">
        <v>10346</v>
      </c>
      <c r="Q5411" t="s">
        <v>10347</v>
      </c>
      <c r="R5411" t="s">
        <v>10348</v>
      </c>
      <c r="S5411" t="s">
        <v>108</v>
      </c>
      <c r="T5411" t="s">
        <v>885</v>
      </c>
      <c r="U5411" t="s">
        <v>886</v>
      </c>
      <c r="X5411">
        <v>1</v>
      </c>
      <c r="Y5411">
        <v>0</v>
      </c>
      <c r="Z5411">
        <v>0</v>
      </c>
      <c r="AA5411">
        <v>0</v>
      </c>
      <c r="AB5411">
        <v>0</v>
      </c>
      <c r="AC5411" t="s">
        <v>47</v>
      </c>
      <c r="AD5411" t="str">
        <f>+VLOOKUP(T5411,items!$A$2:$D$1255,4,0)</f>
        <v>MUEBLES</v>
      </c>
      <c r="AE5411">
        <f>+VLOOKUP(T5411,Tabla1[],5,0)</f>
        <v>0</v>
      </c>
      <c r="AF5411">
        <f t="shared" si="84"/>
        <v>12</v>
      </c>
    </row>
    <row r="5412" spans="1:34" x14ac:dyDescent="0.25">
      <c r="A5412">
        <v>102199</v>
      </c>
      <c r="B5412" t="s">
        <v>2223</v>
      </c>
      <c r="C5412" t="s">
        <v>75</v>
      </c>
      <c r="D5412">
        <v>0</v>
      </c>
      <c r="F5412" t="s">
        <v>5511</v>
      </c>
      <c r="G5412" t="s">
        <v>270</v>
      </c>
      <c r="H5412" t="s">
        <v>10359</v>
      </c>
      <c r="I5412" t="s">
        <v>37</v>
      </c>
      <c r="J5412" t="s">
        <v>10360</v>
      </c>
      <c r="K5412" t="s">
        <v>10361</v>
      </c>
      <c r="L5412" t="s">
        <v>37</v>
      </c>
      <c r="M5412" t="s">
        <v>8428</v>
      </c>
      <c r="N5412" t="s">
        <v>8428</v>
      </c>
      <c r="O5412" t="s">
        <v>5642</v>
      </c>
      <c r="P5412" t="s">
        <v>5648</v>
      </c>
      <c r="Q5412" t="s">
        <v>5648</v>
      </c>
      <c r="R5412" t="s">
        <v>127</v>
      </c>
      <c r="S5412" t="s">
        <v>164</v>
      </c>
      <c r="T5412" t="s">
        <v>6309</v>
      </c>
      <c r="U5412" t="s">
        <v>6310</v>
      </c>
      <c r="X5412">
        <v>40</v>
      </c>
      <c r="Y5412">
        <v>0</v>
      </c>
      <c r="Z5412">
        <v>0</v>
      </c>
      <c r="AA5412">
        <v>0</v>
      </c>
      <c r="AB5412">
        <v>52000</v>
      </c>
      <c r="AC5412" t="s">
        <v>47</v>
      </c>
      <c r="AD5412">
        <f>+VLOOKUP(T5412,items!$A$2:$D$1255,4,0)</f>
        <v>0</v>
      </c>
      <c r="AE5412">
        <f>+VLOOKUP(T5412,Tabla1[],5,0)</f>
        <v>0</v>
      </c>
      <c r="AF5412">
        <f t="shared" si="84"/>
        <v>3</v>
      </c>
    </row>
    <row r="5413" spans="1:34" x14ac:dyDescent="0.25">
      <c r="A5413">
        <v>102199</v>
      </c>
      <c r="B5413" t="s">
        <v>2223</v>
      </c>
      <c r="C5413" t="s">
        <v>75</v>
      </c>
      <c r="D5413">
        <v>0</v>
      </c>
      <c r="F5413" t="s">
        <v>5511</v>
      </c>
      <c r="G5413" t="s">
        <v>270</v>
      </c>
      <c r="H5413" t="s">
        <v>10359</v>
      </c>
      <c r="I5413" t="s">
        <v>37</v>
      </c>
      <c r="J5413" t="s">
        <v>10360</v>
      </c>
      <c r="K5413" t="s">
        <v>10361</v>
      </c>
      <c r="L5413" t="s">
        <v>37</v>
      </c>
      <c r="M5413" t="s">
        <v>8428</v>
      </c>
      <c r="N5413" t="s">
        <v>8428</v>
      </c>
      <c r="O5413" t="s">
        <v>5642</v>
      </c>
      <c r="P5413" t="s">
        <v>5648</v>
      </c>
      <c r="Q5413" t="s">
        <v>5648</v>
      </c>
      <c r="R5413" t="s">
        <v>127</v>
      </c>
      <c r="S5413" t="s">
        <v>164</v>
      </c>
      <c r="T5413" t="s">
        <v>1290</v>
      </c>
      <c r="U5413" t="s">
        <v>1291</v>
      </c>
      <c r="X5413">
        <v>20</v>
      </c>
      <c r="Y5413">
        <v>0</v>
      </c>
      <c r="Z5413">
        <v>0</v>
      </c>
      <c r="AA5413">
        <v>0</v>
      </c>
      <c r="AB5413">
        <v>1278000</v>
      </c>
      <c r="AC5413" t="s">
        <v>47</v>
      </c>
      <c r="AD5413">
        <f>+VLOOKUP(T5413,items!$A$2:$D$1255,4,0)</f>
        <v>0</v>
      </c>
      <c r="AE5413">
        <f>+VLOOKUP(T5413,Tabla1[],5,0)</f>
        <v>0</v>
      </c>
      <c r="AF5413">
        <f t="shared" si="84"/>
        <v>3</v>
      </c>
    </row>
    <row r="5414" spans="1:34" x14ac:dyDescent="0.25">
      <c r="A5414">
        <v>102199</v>
      </c>
      <c r="B5414" t="s">
        <v>2223</v>
      </c>
      <c r="C5414" t="s">
        <v>75</v>
      </c>
      <c r="D5414">
        <v>0</v>
      </c>
      <c r="F5414" t="s">
        <v>5511</v>
      </c>
      <c r="G5414" t="s">
        <v>270</v>
      </c>
      <c r="H5414" t="s">
        <v>10359</v>
      </c>
      <c r="I5414" t="s">
        <v>37</v>
      </c>
      <c r="J5414" t="s">
        <v>10360</v>
      </c>
      <c r="K5414" t="s">
        <v>10361</v>
      </c>
      <c r="L5414" t="s">
        <v>37</v>
      </c>
      <c r="M5414" t="s">
        <v>8428</v>
      </c>
      <c r="N5414" t="s">
        <v>8428</v>
      </c>
      <c r="O5414" t="s">
        <v>5642</v>
      </c>
      <c r="P5414" t="s">
        <v>5648</v>
      </c>
      <c r="Q5414" t="s">
        <v>5648</v>
      </c>
      <c r="R5414" t="s">
        <v>127</v>
      </c>
      <c r="S5414" t="s">
        <v>164</v>
      </c>
      <c r="T5414" t="s">
        <v>6311</v>
      </c>
      <c r="U5414" t="s">
        <v>6312</v>
      </c>
      <c r="X5414">
        <v>40</v>
      </c>
      <c r="Y5414">
        <v>0</v>
      </c>
      <c r="Z5414">
        <v>0</v>
      </c>
      <c r="AA5414">
        <v>0</v>
      </c>
      <c r="AB5414">
        <v>16000</v>
      </c>
      <c r="AC5414" t="s">
        <v>47</v>
      </c>
      <c r="AD5414">
        <f>+VLOOKUP(T5414,items!$A$2:$D$1255,4,0)</f>
        <v>0</v>
      </c>
      <c r="AE5414">
        <f>+VLOOKUP(T5414,Tabla1[],5,0)</f>
        <v>0</v>
      </c>
      <c r="AF5414">
        <f t="shared" si="84"/>
        <v>3</v>
      </c>
    </row>
    <row r="5415" spans="1:34" x14ac:dyDescent="0.25">
      <c r="A5415">
        <v>102217</v>
      </c>
      <c r="B5415" t="s">
        <v>1311</v>
      </c>
      <c r="C5415" t="s">
        <v>75</v>
      </c>
      <c r="D5415">
        <v>0</v>
      </c>
      <c r="F5415" t="s">
        <v>759</v>
      </c>
      <c r="G5415" t="s">
        <v>760</v>
      </c>
      <c r="H5415" t="s">
        <v>10362</v>
      </c>
      <c r="I5415" t="s">
        <v>37</v>
      </c>
      <c r="J5415" t="s">
        <v>10363</v>
      </c>
      <c r="K5415" t="s">
        <v>10364</v>
      </c>
      <c r="L5415" t="s">
        <v>37</v>
      </c>
      <c r="M5415" t="s">
        <v>104</v>
      </c>
      <c r="N5415" t="s">
        <v>104</v>
      </c>
      <c r="O5415" t="s">
        <v>270</v>
      </c>
      <c r="P5415" t="s">
        <v>7483</v>
      </c>
      <c r="Q5415" t="s">
        <v>7483</v>
      </c>
      <c r="R5415" t="s">
        <v>127</v>
      </c>
      <c r="S5415" t="s">
        <v>346</v>
      </c>
      <c r="T5415" t="s">
        <v>1694</v>
      </c>
      <c r="U5415" t="s">
        <v>1168</v>
      </c>
      <c r="X5415">
        <v>11.5</v>
      </c>
      <c r="Y5415">
        <v>0</v>
      </c>
      <c r="Z5415">
        <v>0</v>
      </c>
      <c r="AA5415">
        <v>0</v>
      </c>
      <c r="AB5415">
        <v>604900</v>
      </c>
      <c r="AC5415" t="s">
        <v>47</v>
      </c>
      <c r="AD5415">
        <f>+VLOOKUP(T5415,items!$A$2:$D$1255,4,0)</f>
        <v>0</v>
      </c>
      <c r="AE5415">
        <f>+VLOOKUP(T5415,Tabla1[],5,0)</f>
        <v>0</v>
      </c>
      <c r="AF5415">
        <f t="shared" si="84"/>
        <v>3</v>
      </c>
    </row>
    <row r="5416" spans="1:34" x14ac:dyDescent="0.25">
      <c r="A5416">
        <v>102218</v>
      </c>
      <c r="B5416" t="s">
        <v>10365</v>
      </c>
      <c r="C5416" t="s">
        <v>33</v>
      </c>
      <c r="D5416">
        <v>0</v>
      </c>
      <c r="F5416" t="s">
        <v>759</v>
      </c>
      <c r="G5416" t="s">
        <v>5878</v>
      </c>
      <c r="H5416" t="s">
        <v>10366</v>
      </c>
      <c r="I5416" t="s">
        <v>37</v>
      </c>
      <c r="J5416" t="s">
        <v>10367</v>
      </c>
      <c r="K5416" t="s">
        <v>10368</v>
      </c>
      <c r="L5416" t="s">
        <v>10369</v>
      </c>
      <c r="M5416" t="s">
        <v>8477</v>
      </c>
      <c r="N5416" t="s">
        <v>8477</v>
      </c>
      <c r="O5416" t="s">
        <v>10370</v>
      </c>
      <c r="P5416" t="s">
        <v>10371</v>
      </c>
      <c r="Q5416" t="s">
        <v>9158</v>
      </c>
      <c r="R5416" t="s">
        <v>63</v>
      </c>
      <c r="S5416" t="s">
        <v>128</v>
      </c>
      <c r="T5416" t="s">
        <v>1480</v>
      </c>
      <c r="U5416" t="s">
        <v>1481</v>
      </c>
      <c r="W5416" t="s">
        <v>111</v>
      </c>
      <c r="X5416">
        <v>5</v>
      </c>
      <c r="Y5416">
        <v>0</v>
      </c>
      <c r="Z5416">
        <v>0</v>
      </c>
      <c r="AA5416">
        <v>0</v>
      </c>
      <c r="AB5416">
        <v>3992000</v>
      </c>
      <c r="AC5416" t="s">
        <v>47</v>
      </c>
      <c r="AD5416">
        <f>+VLOOKUP(T5416,items!$A$2:$D$1255,4,0)</f>
        <v>0</v>
      </c>
      <c r="AE5416">
        <f>+VLOOKUP(T5416,Tabla1[],5,0)</f>
        <v>0</v>
      </c>
      <c r="AF5416">
        <f t="shared" si="84"/>
        <v>9</v>
      </c>
    </row>
    <row r="5417" spans="1:34" x14ac:dyDescent="0.25">
      <c r="A5417">
        <v>102218</v>
      </c>
      <c r="B5417" t="s">
        <v>10365</v>
      </c>
      <c r="C5417" t="s">
        <v>33</v>
      </c>
      <c r="D5417">
        <v>0</v>
      </c>
      <c r="F5417" t="s">
        <v>759</v>
      </c>
      <c r="G5417" t="s">
        <v>5878</v>
      </c>
      <c r="H5417" t="s">
        <v>10366</v>
      </c>
      <c r="I5417" t="s">
        <v>37</v>
      </c>
      <c r="J5417" t="s">
        <v>10367</v>
      </c>
      <c r="K5417" t="s">
        <v>10368</v>
      </c>
      <c r="L5417" t="s">
        <v>10369</v>
      </c>
      <c r="M5417" t="s">
        <v>8477</v>
      </c>
      <c r="N5417" t="s">
        <v>8477</v>
      </c>
      <c r="O5417" t="s">
        <v>10370</v>
      </c>
      <c r="P5417" t="s">
        <v>10371</v>
      </c>
      <c r="Q5417" t="s">
        <v>9158</v>
      </c>
      <c r="R5417" t="s">
        <v>63</v>
      </c>
      <c r="S5417" t="s">
        <v>128</v>
      </c>
      <c r="T5417" t="s">
        <v>5841</v>
      </c>
      <c r="U5417" t="s">
        <v>5842</v>
      </c>
      <c r="V5417" t="s">
        <v>688</v>
      </c>
      <c r="W5417" t="s">
        <v>117</v>
      </c>
      <c r="X5417">
        <v>5</v>
      </c>
      <c r="Y5417">
        <v>0</v>
      </c>
      <c r="Z5417">
        <v>0</v>
      </c>
      <c r="AA5417">
        <v>0</v>
      </c>
      <c r="AB5417">
        <v>10656965</v>
      </c>
      <c r="AC5417" t="s">
        <v>47</v>
      </c>
      <c r="AD5417">
        <f>+VLOOKUP(T5417,items!$A$2:$D$1255,4,0)</f>
        <v>0</v>
      </c>
      <c r="AE5417">
        <f>+VLOOKUP(T5417,Tabla1[],5,0)</f>
        <v>0</v>
      </c>
      <c r="AF5417">
        <f t="shared" si="84"/>
        <v>9</v>
      </c>
    </row>
    <row r="5418" spans="1:34" x14ac:dyDescent="0.25">
      <c r="A5418">
        <v>102218</v>
      </c>
      <c r="B5418" t="s">
        <v>10365</v>
      </c>
      <c r="C5418" t="s">
        <v>33</v>
      </c>
      <c r="D5418">
        <v>0</v>
      </c>
      <c r="F5418" t="s">
        <v>759</v>
      </c>
      <c r="G5418" t="s">
        <v>5878</v>
      </c>
      <c r="H5418" t="s">
        <v>10366</v>
      </c>
      <c r="I5418" t="s">
        <v>37</v>
      </c>
      <c r="J5418" t="s">
        <v>10367</v>
      </c>
      <c r="K5418" t="s">
        <v>10368</v>
      </c>
      <c r="L5418" t="s">
        <v>10369</v>
      </c>
      <c r="M5418" t="s">
        <v>8477</v>
      </c>
      <c r="N5418" t="s">
        <v>8477</v>
      </c>
      <c r="O5418" t="s">
        <v>10370</v>
      </c>
      <c r="P5418" t="s">
        <v>10371</v>
      </c>
      <c r="Q5418" t="s">
        <v>9158</v>
      </c>
      <c r="R5418" t="s">
        <v>63</v>
      </c>
      <c r="S5418" t="s">
        <v>128</v>
      </c>
      <c r="T5418" t="s">
        <v>691</v>
      </c>
      <c r="U5418" t="s">
        <v>692</v>
      </c>
      <c r="X5418">
        <v>1</v>
      </c>
      <c r="Y5418">
        <v>0</v>
      </c>
      <c r="Z5418">
        <v>0</v>
      </c>
      <c r="AA5418">
        <v>0</v>
      </c>
      <c r="AB5418">
        <v>700000</v>
      </c>
      <c r="AC5418" t="s">
        <v>47</v>
      </c>
      <c r="AD5418" t="e">
        <f>+VLOOKUP(T5418,items!$A$2:$D$1255,4,0)</f>
        <v>#N/A</v>
      </c>
      <c r="AE5418" t="e">
        <f>+VLOOKUP(T5418,Tabla1[],5,0)</f>
        <v>#N/A</v>
      </c>
      <c r="AF5418">
        <f t="shared" si="84"/>
        <v>9</v>
      </c>
    </row>
    <row r="5419" spans="1:34" x14ac:dyDescent="0.25">
      <c r="A5419">
        <v>102225</v>
      </c>
      <c r="B5419" t="s">
        <v>10372</v>
      </c>
      <c r="C5419" t="s">
        <v>75</v>
      </c>
      <c r="D5419">
        <v>0</v>
      </c>
      <c r="F5419" t="s">
        <v>759</v>
      </c>
      <c r="G5419" t="s">
        <v>969</v>
      </c>
      <c r="H5419" t="s">
        <v>10373</v>
      </c>
      <c r="I5419" t="s">
        <v>10374</v>
      </c>
      <c r="J5419" t="s">
        <v>10375</v>
      </c>
      <c r="K5419" t="s">
        <v>10376</v>
      </c>
      <c r="L5419" t="s">
        <v>10377</v>
      </c>
      <c r="M5419" t="s">
        <v>5649</v>
      </c>
      <c r="N5419" t="s">
        <v>7006</v>
      </c>
      <c r="O5419" t="s">
        <v>86</v>
      </c>
      <c r="P5419" t="s">
        <v>7913</v>
      </c>
      <c r="Q5419" t="s">
        <v>1446</v>
      </c>
      <c r="R5419" t="s">
        <v>63</v>
      </c>
      <c r="S5419" t="s">
        <v>272</v>
      </c>
      <c r="T5419" t="s">
        <v>1158</v>
      </c>
      <c r="U5419" t="s">
        <v>1159</v>
      </c>
      <c r="X5419">
        <v>1</v>
      </c>
      <c r="Y5419">
        <v>0</v>
      </c>
      <c r="Z5419">
        <v>0</v>
      </c>
      <c r="AA5419">
        <v>0</v>
      </c>
      <c r="AB5419" s="14">
        <v>507528</v>
      </c>
      <c r="AC5419" t="s">
        <v>47</v>
      </c>
      <c r="AD5419">
        <f>+VLOOKUP(T5419,items!$A$2:$D$1255,4,0)</f>
        <v>0</v>
      </c>
      <c r="AE5419">
        <f>+VLOOKUP(T5419,Tabla1[],5,0)</f>
        <v>0</v>
      </c>
      <c r="AF5419">
        <f t="shared" si="84"/>
        <v>4</v>
      </c>
      <c r="AG5419">
        <v>3816</v>
      </c>
      <c r="AH5419" s="14">
        <v>507528</v>
      </c>
    </row>
    <row r="5420" spans="1:34" x14ac:dyDescent="0.25">
      <c r="A5420">
        <v>102225</v>
      </c>
      <c r="B5420" t="s">
        <v>10372</v>
      </c>
      <c r="C5420" t="s">
        <v>75</v>
      </c>
      <c r="D5420">
        <v>0</v>
      </c>
      <c r="F5420" t="s">
        <v>759</v>
      </c>
      <c r="G5420" t="s">
        <v>969</v>
      </c>
      <c r="H5420" t="s">
        <v>10373</v>
      </c>
      <c r="I5420" t="s">
        <v>10374</v>
      </c>
      <c r="J5420" t="s">
        <v>10375</v>
      </c>
      <c r="K5420" t="s">
        <v>10376</v>
      </c>
      <c r="L5420" t="s">
        <v>10377</v>
      </c>
      <c r="M5420" t="s">
        <v>5649</v>
      </c>
      <c r="N5420" t="s">
        <v>7006</v>
      </c>
      <c r="O5420" t="s">
        <v>86</v>
      </c>
      <c r="P5420" t="s">
        <v>7913</v>
      </c>
      <c r="Q5420" t="s">
        <v>1446</v>
      </c>
      <c r="R5420" t="s">
        <v>63</v>
      </c>
      <c r="S5420" t="s">
        <v>272</v>
      </c>
      <c r="T5420" t="s">
        <v>1160</v>
      </c>
      <c r="U5420" t="s">
        <v>1161</v>
      </c>
      <c r="X5420">
        <v>2</v>
      </c>
      <c r="Y5420">
        <v>0</v>
      </c>
      <c r="Z5420">
        <v>0</v>
      </c>
      <c r="AA5420">
        <v>0</v>
      </c>
      <c r="AB5420" s="14">
        <v>179352</v>
      </c>
      <c r="AC5420" t="s">
        <v>47</v>
      </c>
      <c r="AD5420">
        <f>+VLOOKUP(T5420,items!$A$2:$D$1255,4,0)</f>
        <v>0</v>
      </c>
      <c r="AE5420">
        <f>+VLOOKUP(T5420,Tabla1[],5,0)</f>
        <v>0</v>
      </c>
      <c r="AF5420">
        <f t="shared" si="84"/>
        <v>4</v>
      </c>
      <c r="AG5420">
        <v>3816</v>
      </c>
      <c r="AH5420" s="14">
        <v>179352</v>
      </c>
    </row>
    <row r="5421" spans="1:34" x14ac:dyDescent="0.25">
      <c r="A5421">
        <v>102225</v>
      </c>
      <c r="B5421" t="s">
        <v>10372</v>
      </c>
      <c r="C5421" t="s">
        <v>75</v>
      </c>
      <c r="D5421">
        <v>0</v>
      </c>
      <c r="F5421" t="s">
        <v>759</v>
      </c>
      <c r="G5421" t="s">
        <v>969</v>
      </c>
      <c r="H5421" t="s">
        <v>10373</v>
      </c>
      <c r="I5421" t="s">
        <v>10374</v>
      </c>
      <c r="J5421" t="s">
        <v>10375</v>
      </c>
      <c r="K5421" t="s">
        <v>10376</v>
      </c>
      <c r="L5421" t="s">
        <v>10377</v>
      </c>
      <c r="M5421" t="s">
        <v>5649</v>
      </c>
      <c r="N5421" t="s">
        <v>7006</v>
      </c>
      <c r="O5421" t="s">
        <v>86</v>
      </c>
      <c r="P5421" t="s">
        <v>7913</v>
      </c>
      <c r="Q5421" t="s">
        <v>1446</v>
      </c>
      <c r="R5421" t="s">
        <v>63</v>
      </c>
      <c r="S5421" t="s">
        <v>272</v>
      </c>
      <c r="T5421" t="s">
        <v>115</v>
      </c>
      <c r="U5421" t="s">
        <v>116</v>
      </c>
      <c r="W5421" t="s">
        <v>114</v>
      </c>
      <c r="X5421">
        <v>1</v>
      </c>
      <c r="Y5421">
        <v>2300</v>
      </c>
      <c r="Z5421">
        <v>0</v>
      </c>
      <c r="AA5421">
        <v>6500</v>
      </c>
      <c r="AB5421" s="14">
        <v>41989356</v>
      </c>
      <c r="AC5421" t="s">
        <v>47</v>
      </c>
      <c r="AD5421" t="str">
        <f>+VLOOKUP(T5421,items!$A$2:$D$1255,4,0)</f>
        <v>PERGOLA</v>
      </c>
      <c r="AE5421" t="str">
        <f>+VLOOKUP(T5421,Tabla1[],5,0)</f>
        <v>MAXI PERGOLAM</v>
      </c>
      <c r="AF5421">
        <f t="shared" si="84"/>
        <v>4</v>
      </c>
      <c r="AG5421">
        <v>3816</v>
      </c>
      <c r="AH5421" s="14">
        <v>41989356</v>
      </c>
    </row>
    <row r="5422" spans="1:34" x14ac:dyDescent="0.25">
      <c r="A5422">
        <v>102225</v>
      </c>
      <c r="B5422" t="s">
        <v>10372</v>
      </c>
      <c r="C5422" t="s">
        <v>75</v>
      </c>
      <c r="D5422">
        <v>0</v>
      </c>
      <c r="F5422" t="s">
        <v>759</v>
      </c>
      <c r="G5422" t="s">
        <v>969</v>
      </c>
      <c r="H5422" t="s">
        <v>10373</v>
      </c>
      <c r="I5422" t="s">
        <v>10374</v>
      </c>
      <c r="J5422" t="s">
        <v>10375</v>
      </c>
      <c r="K5422" t="s">
        <v>10376</v>
      </c>
      <c r="L5422" t="s">
        <v>10377</v>
      </c>
      <c r="M5422" t="s">
        <v>5649</v>
      </c>
      <c r="N5422" t="s">
        <v>7006</v>
      </c>
      <c r="O5422" t="s">
        <v>86</v>
      </c>
      <c r="P5422" t="s">
        <v>7913</v>
      </c>
      <c r="Q5422" t="s">
        <v>1446</v>
      </c>
      <c r="R5422" t="s">
        <v>63</v>
      </c>
      <c r="S5422" t="s">
        <v>272</v>
      </c>
      <c r="T5422" t="s">
        <v>115</v>
      </c>
      <c r="U5422" t="s">
        <v>116</v>
      </c>
      <c r="W5422" t="s">
        <v>114</v>
      </c>
      <c r="X5422">
        <v>1</v>
      </c>
      <c r="Y5422">
        <v>2300</v>
      </c>
      <c r="Z5422">
        <v>0</v>
      </c>
      <c r="AA5422">
        <v>6500</v>
      </c>
      <c r="AB5422" s="14">
        <v>44923860</v>
      </c>
      <c r="AC5422" t="s">
        <v>47</v>
      </c>
      <c r="AD5422" t="str">
        <f>+VLOOKUP(T5422,items!$A$2:$D$1255,4,0)</f>
        <v>PERGOLA</v>
      </c>
      <c r="AE5422" t="str">
        <f>+VLOOKUP(T5422,Tabla1[],5,0)</f>
        <v>MAXI PERGOLAM</v>
      </c>
      <c r="AF5422">
        <f t="shared" si="84"/>
        <v>4</v>
      </c>
      <c r="AG5422">
        <v>3816</v>
      </c>
      <c r="AH5422" s="14">
        <v>44923860</v>
      </c>
    </row>
    <row r="5423" spans="1:34" x14ac:dyDescent="0.25">
      <c r="A5423">
        <v>102225</v>
      </c>
      <c r="B5423" t="s">
        <v>10372</v>
      </c>
      <c r="C5423" t="s">
        <v>75</v>
      </c>
      <c r="D5423">
        <v>0</v>
      </c>
      <c r="F5423" t="s">
        <v>759</v>
      </c>
      <c r="G5423" t="s">
        <v>969</v>
      </c>
      <c r="H5423" t="s">
        <v>10373</v>
      </c>
      <c r="I5423" t="s">
        <v>10374</v>
      </c>
      <c r="J5423" t="s">
        <v>10375</v>
      </c>
      <c r="K5423" t="s">
        <v>10376</v>
      </c>
      <c r="L5423" t="s">
        <v>10377</v>
      </c>
      <c r="M5423" t="s">
        <v>5649</v>
      </c>
      <c r="N5423" t="s">
        <v>7006</v>
      </c>
      <c r="O5423" t="s">
        <v>86</v>
      </c>
      <c r="P5423" t="s">
        <v>7913</v>
      </c>
      <c r="Q5423" t="s">
        <v>1446</v>
      </c>
      <c r="R5423" t="s">
        <v>63</v>
      </c>
      <c r="S5423" t="s">
        <v>272</v>
      </c>
      <c r="T5423" t="s">
        <v>115</v>
      </c>
      <c r="U5423" t="s">
        <v>116</v>
      </c>
      <c r="W5423" t="s">
        <v>114</v>
      </c>
      <c r="X5423">
        <v>1</v>
      </c>
      <c r="Y5423">
        <v>4500</v>
      </c>
      <c r="Z5423">
        <v>0</v>
      </c>
      <c r="AA5423">
        <v>7000</v>
      </c>
      <c r="AB5423" s="14">
        <v>56410020</v>
      </c>
      <c r="AC5423" t="s">
        <v>47</v>
      </c>
      <c r="AD5423" t="str">
        <f>+VLOOKUP(T5423,items!$A$2:$D$1255,4,0)</f>
        <v>PERGOLA</v>
      </c>
      <c r="AE5423" t="str">
        <f>+VLOOKUP(T5423,Tabla1[],5,0)</f>
        <v>MAXI PERGOLAM</v>
      </c>
      <c r="AF5423">
        <f t="shared" si="84"/>
        <v>4</v>
      </c>
      <c r="AG5423">
        <v>3816</v>
      </c>
      <c r="AH5423" s="14">
        <v>56410020</v>
      </c>
    </row>
    <row r="5424" spans="1:34" x14ac:dyDescent="0.25">
      <c r="A5424">
        <v>102230</v>
      </c>
      <c r="B5424" t="s">
        <v>1177</v>
      </c>
      <c r="C5424" t="s">
        <v>75</v>
      </c>
      <c r="D5424">
        <v>0</v>
      </c>
      <c r="F5424" t="s">
        <v>759</v>
      </c>
      <c r="G5424" t="s">
        <v>759</v>
      </c>
      <c r="H5424" t="s">
        <v>10378</v>
      </c>
      <c r="I5424" t="s">
        <v>37</v>
      </c>
      <c r="J5424" t="s">
        <v>10379</v>
      </c>
      <c r="K5424" t="s">
        <v>10380</v>
      </c>
      <c r="L5424" t="s">
        <v>37</v>
      </c>
      <c r="M5424" t="s">
        <v>760</v>
      </c>
      <c r="N5424" t="s">
        <v>760</v>
      </c>
      <c r="O5424" t="s">
        <v>7466</v>
      </c>
      <c r="P5424" t="s">
        <v>8428</v>
      </c>
      <c r="Q5424" t="s">
        <v>8428</v>
      </c>
      <c r="R5424" t="s">
        <v>127</v>
      </c>
      <c r="S5424" t="s">
        <v>164</v>
      </c>
      <c r="T5424" t="s">
        <v>816</v>
      </c>
      <c r="U5424" t="s">
        <v>817</v>
      </c>
      <c r="X5424">
        <v>2</v>
      </c>
      <c r="Y5424">
        <v>0</v>
      </c>
      <c r="Z5424">
        <v>0</v>
      </c>
      <c r="AA5424">
        <v>0</v>
      </c>
      <c r="AB5424">
        <v>232000</v>
      </c>
      <c r="AC5424" t="s">
        <v>47</v>
      </c>
      <c r="AD5424">
        <f>+VLOOKUP(T5424,items!$A$2:$D$1255,4,0)</f>
        <v>0</v>
      </c>
      <c r="AE5424">
        <f>+VLOOKUP(T5424,Tabla1[],5,0)</f>
        <v>0</v>
      </c>
      <c r="AF5424">
        <f t="shared" si="84"/>
        <v>3</v>
      </c>
    </row>
    <row r="5425" spans="1:32" x14ac:dyDescent="0.25">
      <c r="A5425">
        <v>102230</v>
      </c>
      <c r="B5425" t="s">
        <v>1177</v>
      </c>
      <c r="C5425" t="s">
        <v>75</v>
      </c>
      <c r="D5425">
        <v>0</v>
      </c>
      <c r="F5425" t="s">
        <v>759</v>
      </c>
      <c r="G5425" t="s">
        <v>759</v>
      </c>
      <c r="H5425" t="s">
        <v>10378</v>
      </c>
      <c r="I5425" t="s">
        <v>37</v>
      </c>
      <c r="J5425" t="s">
        <v>10379</v>
      </c>
      <c r="K5425" t="s">
        <v>10380</v>
      </c>
      <c r="L5425" t="s">
        <v>37</v>
      </c>
      <c r="M5425" t="s">
        <v>760</v>
      </c>
      <c r="N5425" t="s">
        <v>760</v>
      </c>
      <c r="O5425" t="s">
        <v>7466</v>
      </c>
      <c r="P5425" t="s">
        <v>8428</v>
      </c>
      <c r="Q5425" t="s">
        <v>8428</v>
      </c>
      <c r="R5425" t="s">
        <v>127</v>
      </c>
      <c r="S5425" t="s">
        <v>164</v>
      </c>
      <c r="T5425" t="s">
        <v>1559</v>
      </c>
      <c r="U5425" t="s">
        <v>1560</v>
      </c>
      <c r="X5425">
        <v>1</v>
      </c>
      <c r="Y5425">
        <v>0</v>
      </c>
      <c r="Z5425">
        <v>0</v>
      </c>
      <c r="AA5425">
        <v>0</v>
      </c>
      <c r="AB5425">
        <v>19500</v>
      </c>
      <c r="AC5425" t="s">
        <v>47</v>
      </c>
      <c r="AD5425">
        <f>+VLOOKUP(T5425,items!$A$2:$D$1255,4,0)</f>
        <v>0</v>
      </c>
      <c r="AE5425">
        <f>+VLOOKUP(T5425,Tabla1[],5,0)</f>
        <v>0</v>
      </c>
      <c r="AF5425">
        <f t="shared" si="84"/>
        <v>3</v>
      </c>
    </row>
    <row r="5426" spans="1:32" x14ac:dyDescent="0.25">
      <c r="A5426">
        <v>102230</v>
      </c>
      <c r="B5426" t="s">
        <v>1177</v>
      </c>
      <c r="C5426" t="s">
        <v>75</v>
      </c>
      <c r="D5426">
        <v>0</v>
      </c>
      <c r="F5426" t="s">
        <v>759</v>
      </c>
      <c r="G5426" t="s">
        <v>759</v>
      </c>
      <c r="H5426" t="s">
        <v>10378</v>
      </c>
      <c r="I5426" t="s">
        <v>37</v>
      </c>
      <c r="J5426" t="s">
        <v>10379</v>
      </c>
      <c r="K5426" t="s">
        <v>10380</v>
      </c>
      <c r="L5426" t="s">
        <v>37</v>
      </c>
      <c r="M5426" t="s">
        <v>760</v>
      </c>
      <c r="N5426" t="s">
        <v>760</v>
      </c>
      <c r="O5426" t="s">
        <v>7466</v>
      </c>
      <c r="P5426" t="s">
        <v>8428</v>
      </c>
      <c r="Q5426" t="s">
        <v>8428</v>
      </c>
      <c r="R5426" t="s">
        <v>127</v>
      </c>
      <c r="S5426" t="s">
        <v>164</v>
      </c>
      <c r="T5426" t="s">
        <v>1559</v>
      </c>
      <c r="U5426" t="s">
        <v>1560</v>
      </c>
      <c r="X5426">
        <v>1</v>
      </c>
      <c r="Y5426">
        <v>0</v>
      </c>
      <c r="Z5426">
        <v>0</v>
      </c>
      <c r="AA5426">
        <v>0</v>
      </c>
      <c r="AB5426">
        <v>19500</v>
      </c>
      <c r="AC5426" t="s">
        <v>47</v>
      </c>
      <c r="AD5426">
        <f>+VLOOKUP(T5426,items!$A$2:$D$1255,4,0)</f>
        <v>0</v>
      </c>
      <c r="AE5426">
        <f>+VLOOKUP(T5426,Tabla1[],5,0)</f>
        <v>0</v>
      </c>
      <c r="AF5426">
        <f t="shared" si="84"/>
        <v>3</v>
      </c>
    </row>
    <row r="5427" spans="1:32" x14ac:dyDescent="0.25">
      <c r="A5427">
        <v>102230</v>
      </c>
      <c r="B5427" t="s">
        <v>1177</v>
      </c>
      <c r="C5427" t="s">
        <v>75</v>
      </c>
      <c r="D5427">
        <v>0</v>
      </c>
      <c r="F5427" t="s">
        <v>759</v>
      </c>
      <c r="G5427" t="s">
        <v>759</v>
      </c>
      <c r="H5427" t="s">
        <v>10378</v>
      </c>
      <c r="I5427" t="s">
        <v>37</v>
      </c>
      <c r="J5427" t="s">
        <v>10379</v>
      </c>
      <c r="K5427" t="s">
        <v>10380</v>
      </c>
      <c r="L5427" t="s">
        <v>37</v>
      </c>
      <c r="M5427" t="s">
        <v>760</v>
      </c>
      <c r="N5427" t="s">
        <v>760</v>
      </c>
      <c r="O5427" t="s">
        <v>7466</v>
      </c>
      <c r="P5427" t="s">
        <v>8428</v>
      </c>
      <c r="Q5427" t="s">
        <v>8428</v>
      </c>
      <c r="R5427" t="s">
        <v>127</v>
      </c>
      <c r="S5427" t="s">
        <v>164</v>
      </c>
      <c r="T5427" t="s">
        <v>2662</v>
      </c>
      <c r="U5427" t="s">
        <v>2663</v>
      </c>
      <c r="X5427">
        <v>20</v>
      </c>
      <c r="Y5427">
        <v>0</v>
      </c>
      <c r="Z5427">
        <v>0</v>
      </c>
      <c r="AA5427">
        <v>0</v>
      </c>
      <c r="AB5427">
        <v>1052000</v>
      </c>
      <c r="AC5427" t="s">
        <v>47</v>
      </c>
      <c r="AD5427">
        <f>+VLOOKUP(T5427,items!$A$2:$D$1255,4,0)</f>
        <v>0</v>
      </c>
      <c r="AE5427">
        <f>+VLOOKUP(T5427,Tabla1[],5,0)</f>
        <v>0</v>
      </c>
      <c r="AF5427">
        <f t="shared" si="84"/>
        <v>3</v>
      </c>
    </row>
    <row r="5428" spans="1:32" x14ac:dyDescent="0.25">
      <c r="A5428">
        <v>102230</v>
      </c>
      <c r="B5428" t="s">
        <v>1177</v>
      </c>
      <c r="C5428" t="s">
        <v>75</v>
      </c>
      <c r="D5428">
        <v>0</v>
      </c>
      <c r="F5428" t="s">
        <v>759</v>
      </c>
      <c r="G5428" t="s">
        <v>759</v>
      </c>
      <c r="H5428" t="s">
        <v>10378</v>
      </c>
      <c r="I5428" t="s">
        <v>37</v>
      </c>
      <c r="J5428" t="s">
        <v>10379</v>
      </c>
      <c r="K5428" t="s">
        <v>10380</v>
      </c>
      <c r="L5428" t="s">
        <v>37</v>
      </c>
      <c r="M5428" t="s">
        <v>760</v>
      </c>
      <c r="N5428" t="s">
        <v>760</v>
      </c>
      <c r="O5428" t="s">
        <v>7466</v>
      </c>
      <c r="P5428" t="s">
        <v>8428</v>
      </c>
      <c r="Q5428" t="s">
        <v>8428</v>
      </c>
      <c r="R5428" t="s">
        <v>127</v>
      </c>
      <c r="S5428" t="s">
        <v>164</v>
      </c>
      <c r="T5428" t="s">
        <v>2431</v>
      </c>
      <c r="U5428" t="s">
        <v>2432</v>
      </c>
      <c r="X5428">
        <v>2</v>
      </c>
      <c r="Y5428">
        <v>0</v>
      </c>
      <c r="Z5428">
        <v>0</v>
      </c>
      <c r="AA5428">
        <v>0</v>
      </c>
      <c r="AB5428">
        <v>526000</v>
      </c>
      <c r="AC5428" t="s">
        <v>47</v>
      </c>
      <c r="AD5428">
        <f>+VLOOKUP(T5428,items!$A$2:$D$1255,4,0)</f>
        <v>0</v>
      </c>
      <c r="AE5428">
        <f>+VLOOKUP(T5428,Tabla1[],5,0)</f>
        <v>0</v>
      </c>
      <c r="AF5428">
        <f t="shared" si="84"/>
        <v>3</v>
      </c>
    </row>
    <row r="5429" spans="1:32" x14ac:dyDescent="0.25">
      <c r="A5429">
        <v>102231</v>
      </c>
      <c r="B5429" t="s">
        <v>10381</v>
      </c>
      <c r="C5429" t="s">
        <v>75</v>
      </c>
      <c r="D5429">
        <v>0</v>
      </c>
      <c r="F5429" t="s">
        <v>759</v>
      </c>
      <c r="G5429" t="s">
        <v>1149</v>
      </c>
      <c r="H5429" t="s">
        <v>10382</v>
      </c>
      <c r="I5429" t="s">
        <v>10383</v>
      </c>
      <c r="J5429" t="s">
        <v>10384</v>
      </c>
      <c r="K5429" t="s">
        <v>10385</v>
      </c>
      <c r="L5429" t="s">
        <v>10386</v>
      </c>
      <c r="M5429" t="s">
        <v>761</v>
      </c>
      <c r="N5429" t="s">
        <v>5512</v>
      </c>
      <c r="O5429" t="s">
        <v>10387</v>
      </c>
      <c r="P5429" t="s">
        <v>3800</v>
      </c>
      <c r="Q5429" t="s">
        <v>8622</v>
      </c>
      <c r="R5429" t="s">
        <v>127</v>
      </c>
      <c r="S5429" t="s">
        <v>128</v>
      </c>
      <c r="T5429" t="s">
        <v>347</v>
      </c>
      <c r="U5429" t="s">
        <v>348</v>
      </c>
      <c r="W5429" t="s">
        <v>111</v>
      </c>
      <c r="X5429">
        <v>1</v>
      </c>
      <c r="Y5429">
        <v>5000</v>
      </c>
      <c r="Z5429">
        <v>0</v>
      </c>
      <c r="AA5429">
        <v>0</v>
      </c>
      <c r="AB5429">
        <v>762473</v>
      </c>
      <c r="AC5429" t="s">
        <v>47</v>
      </c>
      <c r="AD5429">
        <f>+VLOOKUP(T5429,items!$A$2:$D$1255,4,0)</f>
        <v>0</v>
      </c>
      <c r="AE5429">
        <f>+VLOOKUP(T5429,Tabla1[],5,0)</f>
        <v>0</v>
      </c>
      <c r="AF5429">
        <f t="shared" si="84"/>
        <v>5</v>
      </c>
    </row>
    <row r="5430" spans="1:32" x14ac:dyDescent="0.25">
      <c r="A5430">
        <v>102231</v>
      </c>
      <c r="B5430" t="s">
        <v>10381</v>
      </c>
      <c r="C5430" t="s">
        <v>75</v>
      </c>
      <c r="D5430">
        <v>0</v>
      </c>
      <c r="F5430" t="s">
        <v>759</v>
      </c>
      <c r="G5430" t="s">
        <v>1149</v>
      </c>
      <c r="H5430" t="s">
        <v>10382</v>
      </c>
      <c r="I5430" t="s">
        <v>10383</v>
      </c>
      <c r="J5430" t="s">
        <v>10384</v>
      </c>
      <c r="K5430" t="s">
        <v>10385</v>
      </c>
      <c r="L5430" t="s">
        <v>10386</v>
      </c>
      <c r="M5430" t="s">
        <v>761</v>
      </c>
      <c r="N5430" t="s">
        <v>5512</v>
      </c>
      <c r="O5430" t="s">
        <v>10387</v>
      </c>
      <c r="P5430" t="s">
        <v>3800</v>
      </c>
      <c r="Q5430" t="s">
        <v>8622</v>
      </c>
      <c r="R5430" t="s">
        <v>127</v>
      </c>
      <c r="S5430" t="s">
        <v>128</v>
      </c>
      <c r="T5430" t="s">
        <v>576</v>
      </c>
      <c r="U5430" t="s">
        <v>577</v>
      </c>
      <c r="W5430" t="s">
        <v>111</v>
      </c>
      <c r="X5430">
        <v>3</v>
      </c>
      <c r="Y5430">
        <v>0</v>
      </c>
      <c r="Z5430">
        <v>0</v>
      </c>
      <c r="AA5430">
        <v>0</v>
      </c>
      <c r="AB5430">
        <v>158241</v>
      </c>
      <c r="AC5430" t="s">
        <v>47</v>
      </c>
      <c r="AD5430">
        <f>+VLOOKUP(T5430,items!$A$2:$D$1255,4,0)</f>
        <v>0</v>
      </c>
      <c r="AE5430">
        <f>+VLOOKUP(T5430,Tabla1[],5,0)</f>
        <v>0</v>
      </c>
      <c r="AF5430">
        <f t="shared" si="84"/>
        <v>5</v>
      </c>
    </row>
    <row r="5431" spans="1:32" x14ac:dyDescent="0.25">
      <c r="A5431">
        <v>102231</v>
      </c>
      <c r="B5431" t="s">
        <v>10381</v>
      </c>
      <c r="C5431" t="s">
        <v>75</v>
      </c>
      <c r="D5431">
        <v>0</v>
      </c>
      <c r="F5431" t="s">
        <v>759</v>
      </c>
      <c r="G5431" t="s">
        <v>1149</v>
      </c>
      <c r="H5431" t="s">
        <v>10382</v>
      </c>
      <c r="I5431" t="s">
        <v>10383</v>
      </c>
      <c r="J5431" t="s">
        <v>10384</v>
      </c>
      <c r="K5431" t="s">
        <v>10385</v>
      </c>
      <c r="L5431" t="s">
        <v>10386</v>
      </c>
      <c r="M5431" t="s">
        <v>761</v>
      </c>
      <c r="N5431" t="s">
        <v>5512</v>
      </c>
      <c r="O5431" t="s">
        <v>10387</v>
      </c>
      <c r="P5431" t="s">
        <v>3800</v>
      </c>
      <c r="Q5431" t="s">
        <v>8622</v>
      </c>
      <c r="R5431" t="s">
        <v>127</v>
      </c>
      <c r="S5431" t="s">
        <v>128</v>
      </c>
      <c r="T5431" t="s">
        <v>918</v>
      </c>
      <c r="U5431" t="s">
        <v>919</v>
      </c>
      <c r="W5431" t="s">
        <v>111</v>
      </c>
      <c r="X5431">
        <v>3</v>
      </c>
      <c r="Y5431">
        <v>0</v>
      </c>
      <c r="Z5431">
        <v>0</v>
      </c>
      <c r="AA5431">
        <v>1</v>
      </c>
      <c r="AB5431">
        <v>914574</v>
      </c>
      <c r="AC5431" t="s">
        <v>47</v>
      </c>
      <c r="AD5431">
        <f>+VLOOKUP(T5431,items!$A$2:$D$1255,4,0)</f>
        <v>0</v>
      </c>
      <c r="AE5431">
        <f>+VLOOKUP(T5431,Tabla1[],5,0)</f>
        <v>0</v>
      </c>
      <c r="AF5431">
        <f t="shared" si="84"/>
        <v>5</v>
      </c>
    </row>
    <row r="5432" spans="1:32" x14ac:dyDescent="0.25">
      <c r="A5432">
        <v>102231</v>
      </c>
      <c r="B5432" t="s">
        <v>10381</v>
      </c>
      <c r="C5432" t="s">
        <v>75</v>
      </c>
      <c r="D5432">
        <v>0</v>
      </c>
      <c r="F5432" t="s">
        <v>759</v>
      </c>
      <c r="G5432" t="s">
        <v>1149</v>
      </c>
      <c r="H5432" t="s">
        <v>10382</v>
      </c>
      <c r="I5432" t="s">
        <v>10383</v>
      </c>
      <c r="J5432" t="s">
        <v>10384</v>
      </c>
      <c r="K5432" t="s">
        <v>10385</v>
      </c>
      <c r="L5432" t="s">
        <v>10386</v>
      </c>
      <c r="M5432" t="s">
        <v>761</v>
      </c>
      <c r="N5432" t="s">
        <v>5512</v>
      </c>
      <c r="O5432" t="s">
        <v>10387</v>
      </c>
      <c r="P5432" t="s">
        <v>3800</v>
      </c>
      <c r="Q5432" t="s">
        <v>8622</v>
      </c>
      <c r="R5432" t="s">
        <v>127</v>
      </c>
      <c r="S5432" t="s">
        <v>128</v>
      </c>
      <c r="T5432" t="s">
        <v>94</v>
      </c>
      <c r="U5432" t="s">
        <v>95</v>
      </c>
      <c r="X5432">
        <v>1</v>
      </c>
      <c r="Y5432">
        <v>0</v>
      </c>
      <c r="Z5432">
        <v>0</v>
      </c>
      <c r="AA5432">
        <v>0</v>
      </c>
      <c r="AB5432">
        <v>450000</v>
      </c>
      <c r="AC5432" t="s">
        <v>47</v>
      </c>
      <c r="AD5432" t="e">
        <f>+VLOOKUP(T5432,items!$A$2:$D$1255,4,0)</f>
        <v>#N/A</v>
      </c>
      <c r="AE5432" t="e">
        <f>+VLOOKUP(T5432,Tabla1[],5,0)</f>
        <v>#N/A</v>
      </c>
      <c r="AF5432">
        <f t="shared" si="84"/>
        <v>5</v>
      </c>
    </row>
    <row r="5433" spans="1:32" x14ac:dyDescent="0.25">
      <c r="A5433">
        <v>102231</v>
      </c>
      <c r="B5433" t="s">
        <v>10381</v>
      </c>
      <c r="C5433" t="s">
        <v>75</v>
      </c>
      <c r="D5433">
        <v>0</v>
      </c>
      <c r="F5433" t="s">
        <v>759</v>
      </c>
      <c r="G5433" t="s">
        <v>1149</v>
      </c>
      <c r="H5433" t="s">
        <v>10382</v>
      </c>
      <c r="I5433" t="s">
        <v>10383</v>
      </c>
      <c r="J5433" t="s">
        <v>10384</v>
      </c>
      <c r="K5433" t="s">
        <v>10385</v>
      </c>
      <c r="L5433" t="s">
        <v>10386</v>
      </c>
      <c r="M5433" t="s">
        <v>761</v>
      </c>
      <c r="N5433" t="s">
        <v>5512</v>
      </c>
      <c r="O5433" t="s">
        <v>10387</v>
      </c>
      <c r="P5433" t="s">
        <v>3800</v>
      </c>
      <c r="Q5433" t="s">
        <v>8622</v>
      </c>
      <c r="R5433" t="s">
        <v>127</v>
      </c>
      <c r="S5433" t="s">
        <v>128</v>
      </c>
      <c r="T5433" t="s">
        <v>466</v>
      </c>
      <c r="U5433" t="s">
        <v>467</v>
      </c>
      <c r="V5433" t="s">
        <v>828</v>
      </c>
      <c r="W5433" t="s">
        <v>111</v>
      </c>
      <c r="X5433">
        <v>1</v>
      </c>
      <c r="Y5433">
        <v>5000</v>
      </c>
      <c r="Z5433">
        <v>0</v>
      </c>
      <c r="AA5433">
        <v>2400</v>
      </c>
      <c r="AB5433">
        <v>5183974</v>
      </c>
      <c r="AC5433" t="s">
        <v>47</v>
      </c>
      <c r="AD5433" t="str">
        <f>+VLOOKUP(T5433,items!$A$2:$D$1255,4,0)</f>
        <v>SOMBRALINA</v>
      </c>
      <c r="AE5433" t="str">
        <f>+VLOOKUP(T5433,Tabla1[],5,0)</f>
        <v>ELECTRICA</v>
      </c>
      <c r="AF5433">
        <f t="shared" si="84"/>
        <v>5</v>
      </c>
    </row>
    <row r="5434" spans="1:32" x14ac:dyDescent="0.25">
      <c r="A5434">
        <v>102232</v>
      </c>
      <c r="B5434" t="s">
        <v>1234</v>
      </c>
      <c r="C5434" t="s">
        <v>75</v>
      </c>
      <c r="D5434">
        <v>0</v>
      </c>
      <c r="F5434" t="s">
        <v>759</v>
      </c>
      <c r="G5434" t="s">
        <v>760</v>
      </c>
      <c r="H5434" t="s">
        <v>10388</v>
      </c>
      <c r="I5434" t="s">
        <v>37</v>
      </c>
      <c r="J5434" t="s">
        <v>10389</v>
      </c>
      <c r="K5434" t="s">
        <v>10390</v>
      </c>
      <c r="L5434" t="s">
        <v>37</v>
      </c>
      <c r="M5434" t="s">
        <v>104</v>
      </c>
      <c r="N5434" t="s">
        <v>104</v>
      </c>
      <c r="O5434" t="s">
        <v>270</v>
      </c>
      <c r="P5434" t="s">
        <v>7483</v>
      </c>
      <c r="Q5434" t="s">
        <v>7483</v>
      </c>
      <c r="R5434" t="s">
        <v>127</v>
      </c>
      <c r="S5434" t="s">
        <v>164</v>
      </c>
      <c r="T5434" t="s">
        <v>1469</v>
      </c>
      <c r="U5434" t="s">
        <v>578</v>
      </c>
      <c r="X5434">
        <v>61</v>
      </c>
      <c r="Y5434">
        <v>0</v>
      </c>
      <c r="Z5434">
        <v>0</v>
      </c>
      <c r="AA5434">
        <v>0</v>
      </c>
      <c r="AB5434">
        <v>3050000</v>
      </c>
      <c r="AC5434" t="s">
        <v>47</v>
      </c>
      <c r="AD5434">
        <f>+VLOOKUP(T5434,items!$A$2:$D$1255,4,0)</f>
        <v>0</v>
      </c>
      <c r="AE5434">
        <f>+VLOOKUP(T5434,Tabla1[],5,0)</f>
        <v>0</v>
      </c>
      <c r="AF5434">
        <f t="shared" si="84"/>
        <v>3</v>
      </c>
    </row>
    <row r="5435" spans="1:32" x14ac:dyDescent="0.25">
      <c r="A5435">
        <v>102232</v>
      </c>
      <c r="B5435" t="s">
        <v>1234</v>
      </c>
      <c r="C5435" t="s">
        <v>75</v>
      </c>
      <c r="D5435">
        <v>0</v>
      </c>
      <c r="F5435" t="s">
        <v>759</v>
      </c>
      <c r="G5435" t="s">
        <v>760</v>
      </c>
      <c r="H5435" t="s">
        <v>10388</v>
      </c>
      <c r="I5435" t="s">
        <v>37</v>
      </c>
      <c r="J5435" t="s">
        <v>10389</v>
      </c>
      <c r="K5435" t="s">
        <v>10390</v>
      </c>
      <c r="L5435" t="s">
        <v>37</v>
      </c>
      <c r="M5435" t="s">
        <v>104</v>
      </c>
      <c r="N5435" t="s">
        <v>104</v>
      </c>
      <c r="O5435" t="s">
        <v>270</v>
      </c>
      <c r="P5435" t="s">
        <v>7483</v>
      </c>
      <c r="Q5435" t="s">
        <v>7483</v>
      </c>
      <c r="R5435" t="s">
        <v>127</v>
      </c>
      <c r="S5435" t="s">
        <v>164</v>
      </c>
      <c r="T5435" t="s">
        <v>5175</v>
      </c>
      <c r="U5435" t="s">
        <v>4950</v>
      </c>
      <c r="X5435">
        <v>9</v>
      </c>
      <c r="Y5435">
        <v>0</v>
      </c>
      <c r="Z5435">
        <v>0</v>
      </c>
      <c r="AA5435">
        <v>0</v>
      </c>
      <c r="AB5435">
        <v>450000</v>
      </c>
      <c r="AC5435" t="s">
        <v>47</v>
      </c>
      <c r="AD5435">
        <f>+VLOOKUP(T5435,items!$A$2:$D$1255,4,0)</f>
        <v>0</v>
      </c>
      <c r="AE5435">
        <f>+VLOOKUP(T5435,Tabla1[],5,0)</f>
        <v>0</v>
      </c>
      <c r="AF5435">
        <f t="shared" si="84"/>
        <v>3</v>
      </c>
    </row>
    <row r="5436" spans="1:32" x14ac:dyDescent="0.25">
      <c r="A5436">
        <v>102237</v>
      </c>
      <c r="B5436" t="s">
        <v>10391</v>
      </c>
      <c r="C5436" t="s">
        <v>33</v>
      </c>
      <c r="D5436">
        <v>0</v>
      </c>
      <c r="F5436" t="s">
        <v>759</v>
      </c>
      <c r="G5436" t="s">
        <v>969</v>
      </c>
      <c r="H5436" t="s">
        <v>10392</v>
      </c>
      <c r="I5436" t="s">
        <v>37</v>
      </c>
      <c r="J5436" t="s">
        <v>10393</v>
      </c>
      <c r="K5436" t="s">
        <v>10394</v>
      </c>
      <c r="L5436" t="s">
        <v>37</v>
      </c>
      <c r="M5436" t="s">
        <v>5649</v>
      </c>
      <c r="N5436" t="s">
        <v>5649</v>
      </c>
      <c r="O5436" t="s">
        <v>9020</v>
      </c>
      <c r="P5436" t="s">
        <v>9449</v>
      </c>
      <c r="Q5436" t="s">
        <v>9449</v>
      </c>
      <c r="R5436" t="s">
        <v>43</v>
      </c>
      <c r="S5436" t="s">
        <v>44</v>
      </c>
      <c r="T5436" t="s">
        <v>1232</v>
      </c>
      <c r="U5436" t="s">
        <v>1233</v>
      </c>
      <c r="X5436">
        <v>2</v>
      </c>
      <c r="Y5436">
        <v>0</v>
      </c>
      <c r="Z5436">
        <v>0</v>
      </c>
      <c r="AA5436">
        <v>0</v>
      </c>
      <c r="AB5436">
        <v>396000</v>
      </c>
      <c r="AC5436" t="s">
        <v>47</v>
      </c>
      <c r="AD5436">
        <f>+VLOOKUP(T5436,items!$A$2:$D$1255,4,0)</f>
        <v>0</v>
      </c>
      <c r="AE5436">
        <f>+VLOOKUP(T5436,Tabla1[],5,0)</f>
        <v>0</v>
      </c>
      <c r="AF5436">
        <f t="shared" si="84"/>
        <v>4</v>
      </c>
    </row>
    <row r="5437" spans="1:32" x14ac:dyDescent="0.25">
      <c r="A5437">
        <v>102237</v>
      </c>
      <c r="B5437" t="s">
        <v>10391</v>
      </c>
      <c r="C5437" t="s">
        <v>33</v>
      </c>
      <c r="D5437">
        <v>0</v>
      </c>
      <c r="F5437" t="s">
        <v>759</v>
      </c>
      <c r="G5437" t="s">
        <v>969</v>
      </c>
      <c r="H5437" t="s">
        <v>10392</v>
      </c>
      <c r="I5437" t="s">
        <v>37</v>
      </c>
      <c r="J5437" t="s">
        <v>10393</v>
      </c>
      <c r="K5437" t="s">
        <v>10394</v>
      </c>
      <c r="L5437" t="s">
        <v>37</v>
      </c>
      <c r="M5437" t="s">
        <v>5649</v>
      </c>
      <c r="N5437" t="s">
        <v>5649</v>
      </c>
      <c r="O5437" t="s">
        <v>9020</v>
      </c>
      <c r="P5437" t="s">
        <v>9449</v>
      </c>
      <c r="Q5437" t="s">
        <v>9449</v>
      </c>
      <c r="R5437" t="s">
        <v>43</v>
      </c>
      <c r="S5437" t="s">
        <v>44</v>
      </c>
      <c r="T5437" t="s">
        <v>6766</v>
      </c>
      <c r="U5437" t="s">
        <v>10395</v>
      </c>
      <c r="X5437">
        <v>8</v>
      </c>
      <c r="Y5437">
        <v>0</v>
      </c>
      <c r="Z5437">
        <v>0</v>
      </c>
      <c r="AA5437">
        <v>0</v>
      </c>
      <c r="AB5437">
        <v>8572800</v>
      </c>
      <c r="AC5437" t="s">
        <v>47</v>
      </c>
      <c r="AD5437">
        <f>+VLOOKUP(T5437,items!$A$2:$D$1255,4,0)</f>
        <v>0</v>
      </c>
      <c r="AE5437">
        <f>+VLOOKUP(T5437,Tabla1[],5,0)</f>
        <v>0</v>
      </c>
      <c r="AF5437">
        <f t="shared" si="84"/>
        <v>4</v>
      </c>
    </row>
    <row r="5438" spans="1:32" x14ac:dyDescent="0.25">
      <c r="A5438">
        <v>102237</v>
      </c>
      <c r="B5438" t="s">
        <v>10391</v>
      </c>
      <c r="C5438" t="s">
        <v>33</v>
      </c>
      <c r="D5438">
        <v>0</v>
      </c>
      <c r="F5438" t="s">
        <v>759</v>
      </c>
      <c r="G5438" t="s">
        <v>969</v>
      </c>
      <c r="H5438" t="s">
        <v>10392</v>
      </c>
      <c r="I5438" t="s">
        <v>37</v>
      </c>
      <c r="J5438" t="s">
        <v>10393</v>
      </c>
      <c r="K5438" t="s">
        <v>10394</v>
      </c>
      <c r="L5438" t="s">
        <v>37</v>
      </c>
      <c r="M5438" t="s">
        <v>5649</v>
      </c>
      <c r="N5438" t="s">
        <v>5649</v>
      </c>
      <c r="O5438" t="s">
        <v>9020</v>
      </c>
      <c r="P5438" t="s">
        <v>9449</v>
      </c>
      <c r="Q5438" t="s">
        <v>9449</v>
      </c>
      <c r="R5438" t="s">
        <v>43</v>
      </c>
      <c r="S5438" t="s">
        <v>44</v>
      </c>
      <c r="T5438" t="s">
        <v>50</v>
      </c>
      <c r="U5438" t="s">
        <v>51</v>
      </c>
      <c r="X5438">
        <v>1</v>
      </c>
      <c r="Y5438">
        <v>0</v>
      </c>
      <c r="Z5438">
        <v>0</v>
      </c>
      <c r="AA5438">
        <v>0</v>
      </c>
      <c r="AB5438">
        <v>300000</v>
      </c>
      <c r="AC5438" t="s">
        <v>47</v>
      </c>
      <c r="AD5438" t="e">
        <f>+VLOOKUP(T5438,items!$A$2:$D$1255,4,0)</f>
        <v>#N/A</v>
      </c>
      <c r="AE5438" t="e">
        <f>+VLOOKUP(T5438,Tabla1[],5,0)</f>
        <v>#N/A</v>
      </c>
      <c r="AF5438">
        <f t="shared" si="84"/>
        <v>4</v>
      </c>
    </row>
    <row r="5439" spans="1:32" x14ac:dyDescent="0.25">
      <c r="A5439">
        <v>102237</v>
      </c>
      <c r="B5439" t="s">
        <v>10391</v>
      </c>
      <c r="C5439" t="s">
        <v>33</v>
      </c>
      <c r="D5439">
        <v>0</v>
      </c>
      <c r="F5439" t="s">
        <v>759</v>
      </c>
      <c r="G5439" t="s">
        <v>969</v>
      </c>
      <c r="H5439" t="s">
        <v>10392</v>
      </c>
      <c r="I5439" t="s">
        <v>37</v>
      </c>
      <c r="J5439" t="s">
        <v>10393</v>
      </c>
      <c r="K5439" t="s">
        <v>10394</v>
      </c>
      <c r="L5439" t="s">
        <v>37</v>
      </c>
      <c r="M5439" t="s">
        <v>5649</v>
      </c>
      <c r="N5439" t="s">
        <v>5649</v>
      </c>
      <c r="O5439" t="s">
        <v>9020</v>
      </c>
      <c r="P5439" t="s">
        <v>9449</v>
      </c>
      <c r="Q5439" t="s">
        <v>9449</v>
      </c>
      <c r="R5439" t="s">
        <v>43</v>
      </c>
      <c r="S5439" t="s">
        <v>44</v>
      </c>
      <c r="T5439" t="s">
        <v>314</v>
      </c>
      <c r="U5439" t="s">
        <v>315</v>
      </c>
      <c r="X5439">
        <v>1</v>
      </c>
      <c r="Y5439">
        <v>0</v>
      </c>
      <c r="Z5439">
        <v>0</v>
      </c>
      <c r="AA5439">
        <v>0</v>
      </c>
      <c r="AB5439">
        <v>180000</v>
      </c>
      <c r="AC5439" t="s">
        <v>47</v>
      </c>
      <c r="AD5439">
        <f>+VLOOKUP(T5439,items!$A$2:$D$1255,4,0)</f>
        <v>0</v>
      </c>
      <c r="AE5439">
        <f>+VLOOKUP(T5439,Tabla1[],5,0)</f>
        <v>0</v>
      </c>
      <c r="AF5439">
        <f t="shared" si="84"/>
        <v>4</v>
      </c>
    </row>
    <row r="5440" spans="1:32" x14ac:dyDescent="0.25">
      <c r="A5440">
        <v>102239</v>
      </c>
      <c r="B5440" t="s">
        <v>10396</v>
      </c>
      <c r="C5440" t="s">
        <v>33</v>
      </c>
      <c r="D5440">
        <v>0</v>
      </c>
      <c r="F5440" t="s">
        <v>759</v>
      </c>
      <c r="G5440" t="s">
        <v>759</v>
      </c>
      <c r="H5440" t="s">
        <v>10397</v>
      </c>
      <c r="I5440" t="s">
        <v>37</v>
      </c>
      <c r="J5440" t="s">
        <v>10398</v>
      </c>
      <c r="K5440" t="s">
        <v>10399</v>
      </c>
      <c r="L5440" t="s">
        <v>10400</v>
      </c>
      <c r="M5440" t="s">
        <v>760</v>
      </c>
      <c r="N5440" t="s">
        <v>760</v>
      </c>
      <c r="O5440" t="s">
        <v>9286</v>
      </c>
      <c r="P5440" t="s">
        <v>7006</v>
      </c>
      <c r="Q5440" t="s">
        <v>5948</v>
      </c>
      <c r="R5440" t="s">
        <v>63</v>
      </c>
      <c r="S5440" t="s">
        <v>108</v>
      </c>
      <c r="T5440" t="s">
        <v>1352</v>
      </c>
      <c r="U5440" t="s">
        <v>1353</v>
      </c>
      <c r="V5440" t="s">
        <v>10401</v>
      </c>
      <c r="X5440">
        <v>2</v>
      </c>
      <c r="Y5440">
        <v>0</v>
      </c>
      <c r="Z5440">
        <v>0</v>
      </c>
      <c r="AA5440">
        <v>0</v>
      </c>
      <c r="AB5440">
        <v>231550</v>
      </c>
      <c r="AC5440" t="s">
        <v>47</v>
      </c>
      <c r="AD5440" t="str">
        <f>+VLOOKUP(T5440,items!$A$2:$D$1255,4,0)</f>
        <v>COJIN</v>
      </c>
      <c r="AE5440">
        <f>+VLOOKUP(T5440,Tabla1[],5,0)</f>
        <v>0</v>
      </c>
      <c r="AF5440">
        <f t="shared" si="84"/>
        <v>4</v>
      </c>
    </row>
    <row r="5441" spans="1:32" x14ac:dyDescent="0.25">
      <c r="A5441">
        <v>102242</v>
      </c>
      <c r="B5441" t="s">
        <v>10402</v>
      </c>
      <c r="C5441" t="s">
        <v>75</v>
      </c>
      <c r="D5441">
        <v>0</v>
      </c>
      <c r="F5441" t="s">
        <v>504</v>
      </c>
      <c r="G5441" t="s">
        <v>760</v>
      </c>
      <c r="H5441" t="s">
        <v>10403</v>
      </c>
      <c r="I5441" t="s">
        <v>10404</v>
      </c>
      <c r="J5441" t="s">
        <v>10405</v>
      </c>
      <c r="K5441" t="s">
        <v>10406</v>
      </c>
      <c r="L5441" t="s">
        <v>10407</v>
      </c>
      <c r="M5441" t="s">
        <v>104</v>
      </c>
      <c r="N5441" t="s">
        <v>270</v>
      </c>
      <c r="O5441" t="s">
        <v>5648</v>
      </c>
      <c r="P5441" t="s">
        <v>5947</v>
      </c>
      <c r="Q5441" t="s">
        <v>8297</v>
      </c>
      <c r="R5441" t="s">
        <v>63</v>
      </c>
      <c r="S5441" t="s">
        <v>88</v>
      </c>
      <c r="T5441" t="s">
        <v>1126</v>
      </c>
      <c r="U5441" t="s">
        <v>1127</v>
      </c>
      <c r="X5441">
        <v>1</v>
      </c>
      <c r="Y5441">
        <v>0</v>
      </c>
      <c r="Z5441">
        <v>0</v>
      </c>
      <c r="AA5441">
        <v>0</v>
      </c>
      <c r="AB5441">
        <v>60000</v>
      </c>
      <c r="AC5441" t="s">
        <v>47</v>
      </c>
      <c r="AD5441">
        <f>+VLOOKUP(T5441,items!$A$2:$D$1255,4,0)</f>
        <v>0</v>
      </c>
      <c r="AE5441">
        <f>+VLOOKUP(T5441,Tabla1[],5,0)</f>
        <v>0</v>
      </c>
      <c r="AF5441">
        <f t="shared" si="84"/>
        <v>3</v>
      </c>
    </row>
    <row r="5442" spans="1:32" x14ac:dyDescent="0.25">
      <c r="A5442">
        <v>102242</v>
      </c>
      <c r="B5442" t="s">
        <v>10402</v>
      </c>
      <c r="C5442" t="s">
        <v>75</v>
      </c>
      <c r="D5442">
        <v>0</v>
      </c>
      <c r="F5442" t="s">
        <v>504</v>
      </c>
      <c r="G5442" t="s">
        <v>760</v>
      </c>
      <c r="H5442" t="s">
        <v>10403</v>
      </c>
      <c r="I5442" t="s">
        <v>10404</v>
      </c>
      <c r="J5442" t="s">
        <v>10405</v>
      </c>
      <c r="K5442" t="s">
        <v>10406</v>
      </c>
      <c r="L5442" t="s">
        <v>10407</v>
      </c>
      <c r="M5442" t="s">
        <v>104</v>
      </c>
      <c r="N5442" t="s">
        <v>270</v>
      </c>
      <c r="O5442" t="s">
        <v>5648</v>
      </c>
      <c r="P5442" t="s">
        <v>5947</v>
      </c>
      <c r="Q5442" t="s">
        <v>8297</v>
      </c>
      <c r="R5442" t="s">
        <v>63</v>
      </c>
      <c r="S5442" t="s">
        <v>88</v>
      </c>
      <c r="T5442" t="s">
        <v>4341</v>
      </c>
      <c r="U5442" t="s">
        <v>4342</v>
      </c>
      <c r="X5442">
        <v>1</v>
      </c>
      <c r="Y5442">
        <v>0</v>
      </c>
      <c r="Z5442">
        <v>0</v>
      </c>
      <c r="AA5442">
        <v>0</v>
      </c>
      <c r="AB5442">
        <v>51546</v>
      </c>
      <c r="AC5442" t="s">
        <v>47</v>
      </c>
      <c r="AD5442">
        <f>+VLOOKUP(T5442,items!$A$2:$D$1255,4,0)</f>
        <v>0</v>
      </c>
      <c r="AE5442">
        <f>+VLOOKUP(T5442,Tabla1[],5,0)</f>
        <v>0</v>
      </c>
      <c r="AF5442">
        <f t="shared" ref="AF5442:AF5505" si="85">+MONTH(O5442)</f>
        <v>3</v>
      </c>
    </row>
    <row r="5443" spans="1:32" x14ac:dyDescent="0.25">
      <c r="A5443">
        <v>102242</v>
      </c>
      <c r="B5443" t="s">
        <v>10402</v>
      </c>
      <c r="C5443" t="s">
        <v>75</v>
      </c>
      <c r="D5443">
        <v>0</v>
      </c>
      <c r="F5443" t="s">
        <v>504</v>
      </c>
      <c r="G5443" t="s">
        <v>760</v>
      </c>
      <c r="H5443" t="s">
        <v>10403</v>
      </c>
      <c r="I5443" t="s">
        <v>10404</v>
      </c>
      <c r="J5443" t="s">
        <v>10405</v>
      </c>
      <c r="K5443" t="s">
        <v>10406</v>
      </c>
      <c r="L5443" t="s">
        <v>10407</v>
      </c>
      <c r="M5443" t="s">
        <v>104</v>
      </c>
      <c r="N5443" t="s">
        <v>270</v>
      </c>
      <c r="O5443" t="s">
        <v>5648</v>
      </c>
      <c r="P5443" t="s">
        <v>5947</v>
      </c>
      <c r="Q5443" t="s">
        <v>8297</v>
      </c>
      <c r="R5443" t="s">
        <v>63</v>
      </c>
      <c r="S5443" t="s">
        <v>88</v>
      </c>
      <c r="T5443" t="s">
        <v>429</v>
      </c>
      <c r="U5443" t="s">
        <v>430</v>
      </c>
      <c r="X5443">
        <v>1</v>
      </c>
      <c r="Y5443">
        <v>0</v>
      </c>
      <c r="Z5443">
        <v>0</v>
      </c>
      <c r="AA5443">
        <v>0</v>
      </c>
      <c r="AB5443">
        <v>147082</v>
      </c>
      <c r="AC5443" t="s">
        <v>47</v>
      </c>
      <c r="AD5443">
        <f>+VLOOKUP(T5443,items!$A$2:$D$1255,4,0)</f>
        <v>0</v>
      </c>
      <c r="AE5443">
        <f>+VLOOKUP(T5443,Tabla1[],5,0)</f>
        <v>0</v>
      </c>
      <c r="AF5443">
        <f t="shared" si="85"/>
        <v>3</v>
      </c>
    </row>
    <row r="5444" spans="1:32" x14ac:dyDescent="0.25">
      <c r="A5444">
        <v>102242</v>
      </c>
      <c r="B5444" t="s">
        <v>10402</v>
      </c>
      <c r="C5444" t="s">
        <v>75</v>
      </c>
      <c r="D5444">
        <v>0</v>
      </c>
      <c r="F5444" t="s">
        <v>504</v>
      </c>
      <c r="G5444" t="s">
        <v>760</v>
      </c>
      <c r="H5444" t="s">
        <v>10403</v>
      </c>
      <c r="I5444" t="s">
        <v>10404</v>
      </c>
      <c r="J5444" t="s">
        <v>10405</v>
      </c>
      <c r="K5444" t="s">
        <v>10406</v>
      </c>
      <c r="L5444" t="s">
        <v>10407</v>
      </c>
      <c r="M5444" t="s">
        <v>104</v>
      </c>
      <c r="N5444" t="s">
        <v>270</v>
      </c>
      <c r="O5444" t="s">
        <v>5648</v>
      </c>
      <c r="P5444" t="s">
        <v>5947</v>
      </c>
      <c r="Q5444" t="s">
        <v>8297</v>
      </c>
      <c r="R5444" t="s">
        <v>63</v>
      </c>
      <c r="S5444" t="s">
        <v>88</v>
      </c>
      <c r="T5444" t="s">
        <v>347</v>
      </c>
      <c r="U5444" t="s">
        <v>348</v>
      </c>
      <c r="W5444" t="s">
        <v>114</v>
      </c>
      <c r="X5444">
        <v>1</v>
      </c>
      <c r="Y5444">
        <v>6000</v>
      </c>
      <c r="Z5444">
        <v>0</v>
      </c>
      <c r="AA5444">
        <v>0</v>
      </c>
      <c r="AB5444">
        <v>609978</v>
      </c>
      <c r="AC5444" t="s">
        <v>47</v>
      </c>
      <c r="AD5444">
        <f>+VLOOKUP(T5444,items!$A$2:$D$1255,4,0)</f>
        <v>0</v>
      </c>
      <c r="AE5444">
        <f>+VLOOKUP(T5444,Tabla1[],5,0)</f>
        <v>0</v>
      </c>
      <c r="AF5444">
        <f t="shared" si="85"/>
        <v>3</v>
      </c>
    </row>
    <row r="5445" spans="1:32" x14ac:dyDescent="0.25">
      <c r="A5445">
        <v>102242</v>
      </c>
      <c r="B5445" t="s">
        <v>10402</v>
      </c>
      <c r="C5445" t="s">
        <v>75</v>
      </c>
      <c r="D5445">
        <v>0</v>
      </c>
      <c r="F5445" t="s">
        <v>504</v>
      </c>
      <c r="G5445" t="s">
        <v>760</v>
      </c>
      <c r="H5445" t="s">
        <v>10403</v>
      </c>
      <c r="I5445" t="s">
        <v>10404</v>
      </c>
      <c r="J5445" t="s">
        <v>10405</v>
      </c>
      <c r="K5445" t="s">
        <v>10406</v>
      </c>
      <c r="L5445" t="s">
        <v>10407</v>
      </c>
      <c r="M5445" t="s">
        <v>104</v>
      </c>
      <c r="N5445" t="s">
        <v>270</v>
      </c>
      <c r="O5445" t="s">
        <v>5648</v>
      </c>
      <c r="P5445" t="s">
        <v>5947</v>
      </c>
      <c r="Q5445" t="s">
        <v>8297</v>
      </c>
      <c r="R5445" t="s">
        <v>63</v>
      </c>
      <c r="S5445" t="s">
        <v>88</v>
      </c>
      <c r="T5445" t="s">
        <v>857</v>
      </c>
      <c r="U5445" t="s">
        <v>858</v>
      </c>
      <c r="V5445" t="s">
        <v>958</v>
      </c>
      <c r="W5445" t="s">
        <v>114</v>
      </c>
      <c r="X5445">
        <v>1</v>
      </c>
      <c r="Y5445">
        <v>6000</v>
      </c>
      <c r="Z5445">
        <v>0</v>
      </c>
      <c r="AA5445">
        <v>2200</v>
      </c>
      <c r="AB5445">
        <v>8228892</v>
      </c>
      <c r="AC5445" t="s">
        <v>47</v>
      </c>
      <c r="AD5445" t="str">
        <f>+VLOOKUP(T5445,items!$A$2:$D$1255,4,0)</f>
        <v>SOMBRALINA</v>
      </c>
      <c r="AE5445" t="str">
        <f>+VLOOKUP(T5445,Tabla1[],5,0)</f>
        <v>MANUAL</v>
      </c>
      <c r="AF5445">
        <f t="shared" si="85"/>
        <v>3</v>
      </c>
    </row>
    <row r="5446" spans="1:32" x14ac:dyDescent="0.25">
      <c r="A5446">
        <v>102248</v>
      </c>
      <c r="B5446" t="s">
        <v>10402</v>
      </c>
      <c r="C5446" t="s">
        <v>33</v>
      </c>
      <c r="D5446">
        <v>0</v>
      </c>
      <c r="F5446" t="s">
        <v>504</v>
      </c>
      <c r="G5446" t="s">
        <v>760</v>
      </c>
      <c r="H5446" t="s">
        <v>10408</v>
      </c>
      <c r="I5446" t="s">
        <v>37</v>
      </c>
      <c r="J5446" t="s">
        <v>10409</v>
      </c>
      <c r="K5446" t="s">
        <v>10410</v>
      </c>
      <c r="L5446" t="s">
        <v>37</v>
      </c>
      <c r="M5446" t="s">
        <v>104</v>
      </c>
      <c r="N5446" t="s">
        <v>104</v>
      </c>
      <c r="O5446" t="s">
        <v>270</v>
      </c>
      <c r="P5446" t="s">
        <v>5647</v>
      </c>
      <c r="Q5446" t="s">
        <v>5647</v>
      </c>
      <c r="R5446" t="s">
        <v>127</v>
      </c>
      <c r="S5446" t="s">
        <v>88</v>
      </c>
      <c r="T5446" t="s">
        <v>10411</v>
      </c>
      <c r="U5446" t="s">
        <v>10412</v>
      </c>
      <c r="X5446">
        <v>1</v>
      </c>
      <c r="Y5446">
        <v>0</v>
      </c>
      <c r="Z5446">
        <v>0</v>
      </c>
      <c r="AA5446">
        <v>0</v>
      </c>
      <c r="AB5446">
        <v>1636250</v>
      </c>
      <c r="AC5446" t="s">
        <v>47</v>
      </c>
      <c r="AD5446">
        <f>+VLOOKUP(T5446,items!$A$2:$D$1255,4,0)</f>
        <v>0</v>
      </c>
      <c r="AE5446">
        <f>+VLOOKUP(T5446,Tabla1[],5,0)</f>
        <v>0</v>
      </c>
      <c r="AF5446">
        <f t="shared" si="85"/>
        <v>3</v>
      </c>
    </row>
    <row r="5447" spans="1:32" x14ac:dyDescent="0.25">
      <c r="A5447">
        <v>102250</v>
      </c>
      <c r="B5447" t="s">
        <v>10413</v>
      </c>
      <c r="C5447" t="s">
        <v>33</v>
      </c>
      <c r="D5447">
        <v>0</v>
      </c>
      <c r="F5447" t="s">
        <v>759</v>
      </c>
      <c r="G5447" t="s">
        <v>7005</v>
      </c>
      <c r="H5447" t="s">
        <v>10414</v>
      </c>
      <c r="I5447" t="s">
        <v>37</v>
      </c>
      <c r="J5447" t="s">
        <v>10415</v>
      </c>
      <c r="K5447" t="s">
        <v>10416</v>
      </c>
      <c r="L5447" t="s">
        <v>10417</v>
      </c>
      <c r="M5447" t="s">
        <v>8297</v>
      </c>
      <c r="N5447" t="s">
        <v>8297</v>
      </c>
      <c r="O5447" t="s">
        <v>84</v>
      </c>
      <c r="P5447" t="s">
        <v>3799</v>
      </c>
      <c r="Q5447" t="s">
        <v>6959</v>
      </c>
      <c r="R5447" t="s">
        <v>127</v>
      </c>
      <c r="S5447" t="s">
        <v>128</v>
      </c>
      <c r="T5447" t="s">
        <v>10418</v>
      </c>
      <c r="U5447" t="s">
        <v>10419</v>
      </c>
      <c r="X5447">
        <v>1</v>
      </c>
      <c r="Y5447">
        <v>0</v>
      </c>
      <c r="Z5447">
        <v>0</v>
      </c>
      <c r="AA5447">
        <v>0</v>
      </c>
      <c r="AB5447">
        <v>150000</v>
      </c>
      <c r="AC5447" t="s">
        <v>47</v>
      </c>
      <c r="AD5447">
        <f>+VLOOKUP(T5447,items!$A$2:$D$1255,4,0)</f>
        <v>0</v>
      </c>
      <c r="AE5447">
        <f>+VLOOKUP(T5447,Tabla1[],5,0)</f>
        <v>0</v>
      </c>
      <c r="AF5447">
        <f t="shared" si="85"/>
        <v>4</v>
      </c>
    </row>
    <row r="5448" spans="1:32" x14ac:dyDescent="0.25">
      <c r="A5448">
        <v>102254</v>
      </c>
      <c r="B5448" t="s">
        <v>9735</v>
      </c>
      <c r="C5448" t="s">
        <v>75</v>
      </c>
      <c r="D5448">
        <v>0</v>
      </c>
      <c r="F5448" t="s">
        <v>759</v>
      </c>
      <c r="G5448" t="s">
        <v>10296</v>
      </c>
      <c r="H5448" t="s">
        <v>10420</v>
      </c>
      <c r="I5448" t="s">
        <v>10421</v>
      </c>
      <c r="J5448" t="s">
        <v>10422</v>
      </c>
      <c r="K5448" t="s">
        <v>10423</v>
      </c>
      <c r="L5448" t="s">
        <v>10424</v>
      </c>
      <c r="M5448" t="s">
        <v>969</v>
      </c>
      <c r="N5448" t="s">
        <v>969</v>
      </c>
      <c r="O5448" t="s">
        <v>1149</v>
      </c>
      <c r="P5448" t="s">
        <v>5514</v>
      </c>
      <c r="Q5448" t="s">
        <v>87</v>
      </c>
      <c r="R5448" t="s">
        <v>63</v>
      </c>
      <c r="S5448" t="s">
        <v>108</v>
      </c>
      <c r="T5448" t="s">
        <v>1805</v>
      </c>
      <c r="U5448" t="s">
        <v>1806</v>
      </c>
      <c r="X5448">
        <v>1</v>
      </c>
      <c r="Y5448">
        <v>5000</v>
      </c>
      <c r="Z5448">
        <v>0</v>
      </c>
      <c r="AA5448">
        <v>0</v>
      </c>
      <c r="AB5448">
        <v>479815</v>
      </c>
      <c r="AC5448" t="s">
        <v>47</v>
      </c>
      <c r="AD5448">
        <f>+VLOOKUP(T5448,items!$A$2:$D$1255,4,0)</f>
        <v>0</v>
      </c>
      <c r="AE5448">
        <f>+VLOOKUP(T5448,Tabla1[],5,0)</f>
        <v>0</v>
      </c>
      <c r="AF5448">
        <f t="shared" si="85"/>
        <v>3</v>
      </c>
    </row>
    <row r="5449" spans="1:32" x14ac:dyDescent="0.25">
      <c r="A5449">
        <v>102260</v>
      </c>
      <c r="B5449" t="s">
        <v>9661</v>
      </c>
      <c r="C5449" t="s">
        <v>33</v>
      </c>
      <c r="D5449">
        <v>0</v>
      </c>
      <c r="F5449" t="s">
        <v>3935</v>
      </c>
      <c r="G5449" t="s">
        <v>9887</v>
      </c>
      <c r="H5449" t="s">
        <v>10425</v>
      </c>
      <c r="I5449" t="s">
        <v>37</v>
      </c>
      <c r="J5449" t="s">
        <v>37</v>
      </c>
      <c r="K5449" t="s">
        <v>10426</v>
      </c>
      <c r="L5449" t="s">
        <v>10427</v>
      </c>
      <c r="M5449" t="s">
        <v>5648</v>
      </c>
      <c r="N5449" t="s">
        <v>5648</v>
      </c>
      <c r="O5449" t="s">
        <v>5512</v>
      </c>
      <c r="P5449" t="s">
        <v>5513</v>
      </c>
      <c r="Q5449" t="s">
        <v>86</v>
      </c>
      <c r="R5449" t="s">
        <v>63</v>
      </c>
      <c r="S5449" t="s">
        <v>108</v>
      </c>
      <c r="T5449" t="s">
        <v>7576</v>
      </c>
      <c r="U5449" t="s">
        <v>7577</v>
      </c>
      <c r="X5449">
        <v>4</v>
      </c>
      <c r="Y5449">
        <v>0</v>
      </c>
      <c r="Z5449">
        <v>0</v>
      </c>
      <c r="AA5449">
        <v>0</v>
      </c>
      <c r="AB5449">
        <v>40800</v>
      </c>
      <c r="AC5449" t="s">
        <v>47</v>
      </c>
      <c r="AD5449">
        <f>+VLOOKUP(T5449,items!$A$2:$D$1255,4,0)</f>
        <v>0</v>
      </c>
      <c r="AE5449">
        <f>+VLOOKUP(T5449,Tabla1[],5,0)</f>
        <v>0</v>
      </c>
      <c r="AF5449">
        <f t="shared" si="85"/>
        <v>4</v>
      </c>
    </row>
    <row r="5450" spans="1:32" x14ac:dyDescent="0.25">
      <c r="A5450">
        <v>102260</v>
      </c>
      <c r="B5450" t="s">
        <v>9661</v>
      </c>
      <c r="C5450" t="s">
        <v>33</v>
      </c>
      <c r="D5450">
        <v>0</v>
      </c>
      <c r="F5450" t="s">
        <v>3935</v>
      </c>
      <c r="G5450" t="s">
        <v>9887</v>
      </c>
      <c r="H5450" t="s">
        <v>10425</v>
      </c>
      <c r="I5450" t="s">
        <v>37</v>
      </c>
      <c r="J5450" t="s">
        <v>37</v>
      </c>
      <c r="K5450" t="s">
        <v>10426</v>
      </c>
      <c r="L5450" t="s">
        <v>10427</v>
      </c>
      <c r="M5450" t="s">
        <v>5648</v>
      </c>
      <c r="N5450" t="s">
        <v>5648</v>
      </c>
      <c r="O5450" t="s">
        <v>5512</v>
      </c>
      <c r="P5450" t="s">
        <v>5513</v>
      </c>
      <c r="Q5450" t="s">
        <v>86</v>
      </c>
      <c r="R5450" t="s">
        <v>63</v>
      </c>
      <c r="S5450" t="s">
        <v>108</v>
      </c>
      <c r="T5450" t="s">
        <v>8916</v>
      </c>
      <c r="U5450" t="s">
        <v>8917</v>
      </c>
      <c r="X5450">
        <v>1</v>
      </c>
      <c r="Y5450">
        <v>0</v>
      </c>
      <c r="Z5450">
        <v>0</v>
      </c>
      <c r="AA5450">
        <v>0</v>
      </c>
      <c r="AB5450">
        <v>125000</v>
      </c>
      <c r="AC5450" t="s">
        <v>47</v>
      </c>
      <c r="AD5450">
        <f>+VLOOKUP(T5450,items!$A$2:$D$1255,4,0)</f>
        <v>0</v>
      </c>
      <c r="AE5450">
        <f>+VLOOKUP(T5450,Tabla1[],5,0)</f>
        <v>0</v>
      </c>
      <c r="AF5450">
        <f t="shared" si="85"/>
        <v>4</v>
      </c>
    </row>
    <row r="5451" spans="1:32" x14ac:dyDescent="0.25">
      <c r="A5451">
        <v>102260</v>
      </c>
      <c r="B5451" t="s">
        <v>9661</v>
      </c>
      <c r="C5451" t="s">
        <v>33</v>
      </c>
      <c r="D5451">
        <v>0</v>
      </c>
      <c r="F5451" t="s">
        <v>3935</v>
      </c>
      <c r="G5451" t="s">
        <v>9887</v>
      </c>
      <c r="H5451" t="s">
        <v>10425</v>
      </c>
      <c r="I5451" t="s">
        <v>37</v>
      </c>
      <c r="J5451" t="s">
        <v>37</v>
      </c>
      <c r="K5451" t="s">
        <v>10426</v>
      </c>
      <c r="L5451" t="s">
        <v>10427</v>
      </c>
      <c r="M5451" t="s">
        <v>5648</v>
      </c>
      <c r="N5451" t="s">
        <v>5648</v>
      </c>
      <c r="O5451" t="s">
        <v>5512</v>
      </c>
      <c r="P5451" t="s">
        <v>5513</v>
      </c>
      <c r="Q5451" t="s">
        <v>86</v>
      </c>
      <c r="R5451" t="s">
        <v>63</v>
      </c>
      <c r="S5451" t="s">
        <v>108</v>
      </c>
      <c r="T5451" t="s">
        <v>10428</v>
      </c>
      <c r="U5451" t="s">
        <v>10429</v>
      </c>
      <c r="X5451">
        <v>1</v>
      </c>
      <c r="Y5451">
        <v>0</v>
      </c>
      <c r="Z5451">
        <v>0</v>
      </c>
      <c r="AA5451">
        <v>0</v>
      </c>
      <c r="AB5451">
        <v>85000</v>
      </c>
      <c r="AC5451" t="s">
        <v>47</v>
      </c>
      <c r="AD5451">
        <f>+VLOOKUP(T5451,items!$A$2:$D$1255,4,0)</f>
        <v>0</v>
      </c>
      <c r="AE5451">
        <f>+VLOOKUP(T5451,Tabla1[],5,0)</f>
        <v>0</v>
      </c>
      <c r="AF5451">
        <f t="shared" si="85"/>
        <v>4</v>
      </c>
    </row>
    <row r="5452" spans="1:32" x14ac:dyDescent="0.25">
      <c r="A5452">
        <v>102260</v>
      </c>
      <c r="B5452" t="s">
        <v>9661</v>
      </c>
      <c r="C5452" t="s">
        <v>33</v>
      </c>
      <c r="D5452">
        <v>0</v>
      </c>
      <c r="F5452" t="s">
        <v>3935</v>
      </c>
      <c r="G5452" t="s">
        <v>9887</v>
      </c>
      <c r="H5452" t="s">
        <v>10425</v>
      </c>
      <c r="I5452" t="s">
        <v>37</v>
      </c>
      <c r="J5452" t="s">
        <v>37</v>
      </c>
      <c r="K5452" t="s">
        <v>10426</v>
      </c>
      <c r="L5452" t="s">
        <v>10427</v>
      </c>
      <c r="M5452" t="s">
        <v>5648</v>
      </c>
      <c r="N5452" t="s">
        <v>5648</v>
      </c>
      <c r="O5452" t="s">
        <v>5512</v>
      </c>
      <c r="P5452" t="s">
        <v>5513</v>
      </c>
      <c r="Q5452" t="s">
        <v>86</v>
      </c>
      <c r="R5452" t="s">
        <v>63</v>
      </c>
      <c r="S5452" t="s">
        <v>108</v>
      </c>
      <c r="T5452" t="s">
        <v>10430</v>
      </c>
      <c r="U5452" t="s">
        <v>10431</v>
      </c>
      <c r="X5452">
        <v>2</v>
      </c>
      <c r="Y5452">
        <v>0</v>
      </c>
      <c r="Z5452">
        <v>0</v>
      </c>
      <c r="AA5452">
        <v>0</v>
      </c>
      <c r="AB5452">
        <v>230000</v>
      </c>
      <c r="AC5452" t="s">
        <v>47</v>
      </c>
      <c r="AD5452">
        <f>+VLOOKUP(T5452,items!$A$2:$D$1255,4,0)</f>
        <v>0</v>
      </c>
      <c r="AE5452">
        <f>+VLOOKUP(T5452,Tabla1[],5,0)</f>
        <v>0</v>
      </c>
      <c r="AF5452">
        <f t="shared" si="85"/>
        <v>4</v>
      </c>
    </row>
    <row r="5453" spans="1:32" x14ac:dyDescent="0.25">
      <c r="A5453">
        <v>102260</v>
      </c>
      <c r="B5453" t="s">
        <v>9661</v>
      </c>
      <c r="C5453" t="s">
        <v>33</v>
      </c>
      <c r="D5453">
        <v>0</v>
      </c>
      <c r="F5453" t="s">
        <v>3935</v>
      </c>
      <c r="G5453" t="s">
        <v>9887</v>
      </c>
      <c r="H5453" t="s">
        <v>10425</v>
      </c>
      <c r="I5453" t="s">
        <v>37</v>
      </c>
      <c r="J5453" t="s">
        <v>37</v>
      </c>
      <c r="K5453" t="s">
        <v>10426</v>
      </c>
      <c r="L5453" t="s">
        <v>10427</v>
      </c>
      <c r="M5453" t="s">
        <v>5648</v>
      </c>
      <c r="N5453" t="s">
        <v>5648</v>
      </c>
      <c r="O5453" t="s">
        <v>5512</v>
      </c>
      <c r="P5453" t="s">
        <v>5513</v>
      </c>
      <c r="Q5453" t="s">
        <v>86</v>
      </c>
      <c r="R5453" t="s">
        <v>63</v>
      </c>
      <c r="S5453" t="s">
        <v>108</v>
      </c>
      <c r="T5453" t="s">
        <v>215</v>
      </c>
      <c r="U5453" t="s">
        <v>216</v>
      </c>
      <c r="X5453">
        <v>1</v>
      </c>
      <c r="Y5453">
        <v>0</v>
      </c>
      <c r="Z5453">
        <v>0</v>
      </c>
      <c r="AA5453">
        <v>0</v>
      </c>
      <c r="AB5453">
        <v>300000</v>
      </c>
      <c r="AC5453" t="s">
        <v>47</v>
      </c>
      <c r="AD5453">
        <f>+VLOOKUP(T5453,items!$A$2:$D$1255,4,0)</f>
        <v>0</v>
      </c>
      <c r="AE5453">
        <f>+VLOOKUP(T5453,Tabla1[],5,0)</f>
        <v>0</v>
      </c>
      <c r="AF5453">
        <f t="shared" si="85"/>
        <v>4</v>
      </c>
    </row>
    <row r="5454" spans="1:32" x14ac:dyDescent="0.25">
      <c r="A5454">
        <v>102268</v>
      </c>
      <c r="B5454" t="s">
        <v>1311</v>
      </c>
      <c r="C5454" t="s">
        <v>75</v>
      </c>
      <c r="D5454">
        <v>0</v>
      </c>
      <c r="F5454" t="s">
        <v>760</v>
      </c>
      <c r="G5454" t="s">
        <v>7466</v>
      </c>
      <c r="H5454" t="s">
        <v>10432</v>
      </c>
      <c r="I5454" t="s">
        <v>37</v>
      </c>
      <c r="J5454" t="s">
        <v>10433</v>
      </c>
      <c r="K5454" t="s">
        <v>10434</v>
      </c>
      <c r="L5454" t="s">
        <v>37</v>
      </c>
      <c r="M5454" t="s">
        <v>270</v>
      </c>
      <c r="N5454" t="s">
        <v>270</v>
      </c>
      <c r="O5454" t="s">
        <v>7483</v>
      </c>
      <c r="P5454" t="s">
        <v>5647</v>
      </c>
      <c r="Q5454" t="s">
        <v>5647</v>
      </c>
      <c r="R5454" t="s">
        <v>127</v>
      </c>
      <c r="S5454" t="s">
        <v>346</v>
      </c>
      <c r="T5454" t="s">
        <v>165</v>
      </c>
      <c r="U5454" t="s">
        <v>166</v>
      </c>
      <c r="X5454">
        <v>29</v>
      </c>
      <c r="Y5454">
        <v>0</v>
      </c>
      <c r="Z5454">
        <v>0</v>
      </c>
      <c r="AA5454">
        <v>0</v>
      </c>
      <c r="AB5454">
        <v>1525400</v>
      </c>
      <c r="AC5454" t="s">
        <v>47</v>
      </c>
      <c r="AD5454">
        <f>+VLOOKUP(T5454,items!$A$2:$D$1255,4,0)</f>
        <v>0</v>
      </c>
      <c r="AE5454">
        <f>+VLOOKUP(T5454,Tabla1[],5,0)</f>
        <v>0</v>
      </c>
      <c r="AF5454">
        <f t="shared" si="85"/>
        <v>3</v>
      </c>
    </row>
    <row r="5455" spans="1:32" x14ac:dyDescent="0.25">
      <c r="A5455">
        <v>102273</v>
      </c>
      <c r="B5455" t="s">
        <v>3554</v>
      </c>
      <c r="C5455" t="s">
        <v>75</v>
      </c>
      <c r="D5455">
        <v>0</v>
      </c>
      <c r="F5455" t="s">
        <v>760</v>
      </c>
      <c r="G5455" t="s">
        <v>760</v>
      </c>
      <c r="H5455" t="s">
        <v>10435</v>
      </c>
      <c r="I5455" t="s">
        <v>37</v>
      </c>
      <c r="J5455" t="s">
        <v>10436</v>
      </c>
      <c r="K5455" t="s">
        <v>10437</v>
      </c>
      <c r="L5455" t="s">
        <v>37</v>
      </c>
      <c r="M5455" t="s">
        <v>104</v>
      </c>
      <c r="N5455" t="s">
        <v>104</v>
      </c>
      <c r="O5455" t="s">
        <v>270</v>
      </c>
      <c r="P5455" t="s">
        <v>7483</v>
      </c>
      <c r="Q5455" t="s">
        <v>7483</v>
      </c>
      <c r="R5455" t="s">
        <v>127</v>
      </c>
      <c r="S5455" t="s">
        <v>164</v>
      </c>
      <c r="T5455" t="s">
        <v>2908</v>
      </c>
      <c r="U5455" t="s">
        <v>958</v>
      </c>
      <c r="X5455">
        <v>2</v>
      </c>
      <c r="Y5455">
        <v>0</v>
      </c>
      <c r="Z5455">
        <v>0</v>
      </c>
      <c r="AA5455">
        <v>0</v>
      </c>
      <c r="AB5455">
        <v>105200</v>
      </c>
      <c r="AC5455" t="s">
        <v>47</v>
      </c>
      <c r="AD5455">
        <f>+VLOOKUP(T5455,items!$A$2:$D$1255,4,0)</f>
        <v>0</v>
      </c>
      <c r="AE5455">
        <f>+VLOOKUP(T5455,Tabla1[],5,0)</f>
        <v>0</v>
      </c>
      <c r="AF5455">
        <f t="shared" si="85"/>
        <v>3</v>
      </c>
    </row>
    <row r="5456" spans="1:32" x14ac:dyDescent="0.25">
      <c r="A5456">
        <v>102274</v>
      </c>
      <c r="B5456" t="s">
        <v>8395</v>
      </c>
      <c r="C5456" t="s">
        <v>75</v>
      </c>
      <c r="D5456">
        <v>0</v>
      </c>
      <c r="F5456" t="s">
        <v>760</v>
      </c>
      <c r="G5456" t="s">
        <v>760</v>
      </c>
      <c r="H5456" t="s">
        <v>10438</v>
      </c>
      <c r="I5456" t="s">
        <v>37</v>
      </c>
      <c r="J5456" t="s">
        <v>10439</v>
      </c>
      <c r="K5456" t="s">
        <v>10440</v>
      </c>
      <c r="L5456" t="s">
        <v>37</v>
      </c>
      <c r="M5456" t="s">
        <v>104</v>
      </c>
      <c r="N5456" t="s">
        <v>104</v>
      </c>
      <c r="O5456" t="s">
        <v>270</v>
      </c>
      <c r="P5456" t="s">
        <v>7483</v>
      </c>
      <c r="Q5456" t="s">
        <v>7483</v>
      </c>
      <c r="R5456" t="s">
        <v>127</v>
      </c>
      <c r="S5456" t="s">
        <v>164</v>
      </c>
      <c r="T5456" t="s">
        <v>4925</v>
      </c>
      <c r="U5456" t="s">
        <v>1024</v>
      </c>
      <c r="X5456">
        <v>6</v>
      </c>
      <c r="Y5456">
        <v>0</v>
      </c>
      <c r="Z5456">
        <v>0</v>
      </c>
      <c r="AA5456">
        <v>0</v>
      </c>
      <c r="AB5456">
        <v>315600</v>
      </c>
      <c r="AC5456" t="s">
        <v>47</v>
      </c>
      <c r="AD5456">
        <f>+VLOOKUP(T5456,items!$A$2:$D$1255,4,0)</f>
        <v>0</v>
      </c>
      <c r="AE5456">
        <f>+VLOOKUP(T5456,Tabla1[],5,0)</f>
        <v>0</v>
      </c>
      <c r="AF5456">
        <f t="shared" si="85"/>
        <v>3</v>
      </c>
    </row>
    <row r="5457" spans="1:34" x14ac:dyDescent="0.25">
      <c r="A5457">
        <v>102279</v>
      </c>
      <c r="B5457" t="s">
        <v>10441</v>
      </c>
      <c r="C5457" t="s">
        <v>33</v>
      </c>
      <c r="D5457">
        <v>0</v>
      </c>
      <c r="F5457" t="s">
        <v>760</v>
      </c>
      <c r="G5457" t="s">
        <v>969</v>
      </c>
      <c r="H5457" t="s">
        <v>10442</v>
      </c>
      <c r="I5457" t="s">
        <v>37</v>
      </c>
      <c r="J5457" t="s">
        <v>10443</v>
      </c>
      <c r="K5457" t="s">
        <v>10444</v>
      </c>
      <c r="L5457" t="s">
        <v>37</v>
      </c>
      <c r="M5457" t="s">
        <v>5649</v>
      </c>
      <c r="N5457" t="s">
        <v>5649</v>
      </c>
      <c r="O5457" t="s">
        <v>5948</v>
      </c>
      <c r="P5457" t="s">
        <v>9020</v>
      </c>
      <c r="Q5457" t="s">
        <v>6960</v>
      </c>
      <c r="R5457" t="s">
        <v>127</v>
      </c>
      <c r="S5457" t="s">
        <v>272</v>
      </c>
      <c r="T5457" t="s">
        <v>633</v>
      </c>
      <c r="U5457" t="s">
        <v>634</v>
      </c>
      <c r="X5457">
        <v>1</v>
      </c>
      <c r="Y5457">
        <v>0</v>
      </c>
      <c r="Z5457">
        <v>0</v>
      </c>
      <c r="AA5457">
        <v>0</v>
      </c>
      <c r="AB5457" s="14">
        <v>163820.88</v>
      </c>
      <c r="AC5457" t="s">
        <v>47</v>
      </c>
      <c r="AD5457">
        <f>+VLOOKUP(T5457,items!$A$2:$D$1255,4,0)</f>
        <v>0</v>
      </c>
      <c r="AE5457">
        <f>+VLOOKUP(T5457,Tabla1[],5,0)</f>
        <v>0</v>
      </c>
      <c r="AF5457">
        <f t="shared" si="85"/>
        <v>4</v>
      </c>
      <c r="AG5457">
        <v>3816</v>
      </c>
      <c r="AH5457" s="14">
        <v>163820.88</v>
      </c>
    </row>
    <row r="5458" spans="1:34" x14ac:dyDescent="0.25">
      <c r="A5458">
        <v>102279</v>
      </c>
      <c r="B5458" t="s">
        <v>10441</v>
      </c>
      <c r="C5458" t="s">
        <v>33</v>
      </c>
      <c r="D5458">
        <v>0</v>
      </c>
      <c r="F5458" t="s">
        <v>760</v>
      </c>
      <c r="G5458" t="s">
        <v>969</v>
      </c>
      <c r="H5458" t="s">
        <v>10442</v>
      </c>
      <c r="I5458" t="s">
        <v>37</v>
      </c>
      <c r="J5458" t="s">
        <v>10443</v>
      </c>
      <c r="K5458" t="s">
        <v>10444</v>
      </c>
      <c r="L5458" t="s">
        <v>37</v>
      </c>
      <c r="M5458" t="s">
        <v>5649</v>
      </c>
      <c r="N5458" t="s">
        <v>5649</v>
      </c>
      <c r="O5458" t="s">
        <v>5948</v>
      </c>
      <c r="P5458" t="s">
        <v>9020</v>
      </c>
      <c r="Q5458" t="s">
        <v>6960</v>
      </c>
      <c r="R5458" t="s">
        <v>127</v>
      </c>
      <c r="S5458" t="s">
        <v>272</v>
      </c>
      <c r="T5458" t="s">
        <v>412</v>
      </c>
      <c r="U5458" t="s">
        <v>413</v>
      </c>
      <c r="X5458">
        <v>3</v>
      </c>
      <c r="Y5458">
        <v>0</v>
      </c>
      <c r="Z5458">
        <v>0</v>
      </c>
      <c r="AA5458">
        <v>0</v>
      </c>
      <c r="AB5458" s="14">
        <v>961632</v>
      </c>
      <c r="AC5458" t="s">
        <v>47</v>
      </c>
      <c r="AD5458">
        <f>+VLOOKUP(T5458,items!$A$2:$D$1255,4,0)</f>
        <v>0</v>
      </c>
      <c r="AE5458">
        <f>+VLOOKUP(T5458,Tabla1[],5,0)</f>
        <v>0</v>
      </c>
      <c r="AF5458">
        <f t="shared" si="85"/>
        <v>4</v>
      </c>
      <c r="AG5458">
        <v>3816</v>
      </c>
      <c r="AH5458" s="14">
        <v>961632</v>
      </c>
    </row>
    <row r="5459" spans="1:34" x14ac:dyDescent="0.25">
      <c r="A5459">
        <v>102280</v>
      </c>
      <c r="B5459" t="s">
        <v>8496</v>
      </c>
      <c r="C5459" t="s">
        <v>75</v>
      </c>
      <c r="D5459">
        <v>0</v>
      </c>
      <c r="F5459" t="s">
        <v>760</v>
      </c>
      <c r="G5459" t="s">
        <v>7466</v>
      </c>
      <c r="H5459" t="s">
        <v>10445</v>
      </c>
      <c r="I5459" t="s">
        <v>37</v>
      </c>
      <c r="J5459" t="s">
        <v>10446</v>
      </c>
      <c r="K5459" t="s">
        <v>10447</v>
      </c>
      <c r="L5459" t="s">
        <v>10448</v>
      </c>
      <c r="M5459" t="s">
        <v>270</v>
      </c>
      <c r="N5459" t="s">
        <v>270</v>
      </c>
      <c r="O5459" t="s">
        <v>7483</v>
      </c>
      <c r="P5459" t="s">
        <v>5648</v>
      </c>
      <c r="Q5459" t="s">
        <v>5649</v>
      </c>
      <c r="R5459" t="s">
        <v>127</v>
      </c>
      <c r="S5459" t="s">
        <v>256</v>
      </c>
      <c r="T5459" t="s">
        <v>816</v>
      </c>
      <c r="U5459" t="s">
        <v>10449</v>
      </c>
      <c r="X5459">
        <v>2</v>
      </c>
      <c r="Y5459">
        <v>0</v>
      </c>
      <c r="Z5459">
        <v>0</v>
      </c>
      <c r="AA5459">
        <v>0</v>
      </c>
      <c r="AB5459">
        <v>518500</v>
      </c>
      <c r="AC5459" t="s">
        <v>47</v>
      </c>
      <c r="AD5459">
        <f>+VLOOKUP(T5459,items!$A$2:$D$1255,4,0)</f>
        <v>0</v>
      </c>
      <c r="AE5459">
        <f>+VLOOKUP(T5459,Tabla1[],5,0)</f>
        <v>0</v>
      </c>
      <c r="AF5459">
        <f t="shared" si="85"/>
        <v>3</v>
      </c>
    </row>
    <row r="5460" spans="1:34" x14ac:dyDescent="0.25">
      <c r="A5460">
        <v>102280</v>
      </c>
      <c r="B5460" t="s">
        <v>8496</v>
      </c>
      <c r="C5460" t="s">
        <v>75</v>
      </c>
      <c r="D5460">
        <v>0</v>
      </c>
      <c r="F5460" t="s">
        <v>760</v>
      </c>
      <c r="G5460" t="s">
        <v>7466</v>
      </c>
      <c r="H5460" t="s">
        <v>10445</v>
      </c>
      <c r="I5460" t="s">
        <v>37</v>
      </c>
      <c r="J5460" t="s">
        <v>10446</v>
      </c>
      <c r="K5460" t="s">
        <v>10447</v>
      </c>
      <c r="L5460" t="s">
        <v>10448</v>
      </c>
      <c r="M5460" t="s">
        <v>270</v>
      </c>
      <c r="N5460" t="s">
        <v>270</v>
      </c>
      <c r="O5460" t="s">
        <v>7483</v>
      </c>
      <c r="P5460" t="s">
        <v>5648</v>
      </c>
      <c r="Q5460" t="s">
        <v>5649</v>
      </c>
      <c r="R5460" t="s">
        <v>127</v>
      </c>
      <c r="S5460" t="s">
        <v>256</v>
      </c>
      <c r="T5460" t="s">
        <v>94</v>
      </c>
      <c r="U5460" t="s">
        <v>95</v>
      </c>
      <c r="X5460">
        <v>1</v>
      </c>
      <c r="Y5460">
        <v>0</v>
      </c>
      <c r="Z5460">
        <v>0</v>
      </c>
      <c r="AA5460">
        <v>0</v>
      </c>
      <c r="AB5460">
        <v>200000</v>
      </c>
      <c r="AC5460" t="s">
        <v>47</v>
      </c>
      <c r="AD5460" t="e">
        <f>+VLOOKUP(T5460,items!$A$2:$D$1255,4,0)</f>
        <v>#N/A</v>
      </c>
      <c r="AE5460" t="e">
        <f>+VLOOKUP(T5460,Tabla1[],5,0)</f>
        <v>#N/A</v>
      </c>
      <c r="AF5460">
        <f t="shared" si="85"/>
        <v>3</v>
      </c>
    </row>
    <row r="5461" spans="1:34" x14ac:dyDescent="0.25">
      <c r="A5461">
        <v>102281</v>
      </c>
      <c r="B5461" t="s">
        <v>10450</v>
      </c>
      <c r="C5461" t="s">
        <v>75</v>
      </c>
      <c r="D5461">
        <v>0</v>
      </c>
      <c r="F5461" t="s">
        <v>760</v>
      </c>
      <c r="G5461" t="s">
        <v>760</v>
      </c>
      <c r="H5461" t="s">
        <v>10451</v>
      </c>
      <c r="I5461" t="s">
        <v>37</v>
      </c>
      <c r="J5461" t="s">
        <v>10452</v>
      </c>
      <c r="K5461" t="s">
        <v>10453</v>
      </c>
      <c r="L5461" t="s">
        <v>37</v>
      </c>
      <c r="M5461" t="s">
        <v>104</v>
      </c>
      <c r="N5461" t="s">
        <v>104</v>
      </c>
      <c r="O5461" t="s">
        <v>270</v>
      </c>
      <c r="P5461" t="s">
        <v>7483</v>
      </c>
      <c r="Q5461" t="s">
        <v>7483</v>
      </c>
      <c r="R5461" t="s">
        <v>127</v>
      </c>
      <c r="S5461" t="s">
        <v>164</v>
      </c>
      <c r="T5461" t="s">
        <v>1573</v>
      </c>
      <c r="U5461" t="s">
        <v>1574</v>
      </c>
      <c r="X5461">
        <v>1</v>
      </c>
      <c r="Y5461">
        <v>0</v>
      </c>
      <c r="Z5461">
        <v>0</v>
      </c>
      <c r="AA5461">
        <v>0</v>
      </c>
      <c r="AB5461">
        <v>120000</v>
      </c>
      <c r="AC5461" t="s">
        <v>47</v>
      </c>
      <c r="AD5461">
        <f>+VLOOKUP(T5461,items!$A$2:$D$1255,4,0)</f>
        <v>0</v>
      </c>
      <c r="AE5461">
        <f>+VLOOKUP(T5461,Tabla1[],5,0)</f>
        <v>0</v>
      </c>
      <c r="AF5461">
        <f t="shared" si="85"/>
        <v>3</v>
      </c>
    </row>
    <row r="5462" spans="1:34" x14ac:dyDescent="0.25">
      <c r="A5462">
        <v>102288</v>
      </c>
      <c r="B5462" t="s">
        <v>10454</v>
      </c>
      <c r="C5462" t="s">
        <v>75</v>
      </c>
      <c r="D5462">
        <v>0</v>
      </c>
      <c r="F5462" t="s">
        <v>760</v>
      </c>
      <c r="G5462" t="s">
        <v>10455</v>
      </c>
      <c r="H5462" t="s">
        <v>10456</v>
      </c>
      <c r="I5462" t="s">
        <v>10457</v>
      </c>
      <c r="J5462" t="s">
        <v>10458</v>
      </c>
      <c r="K5462" t="s">
        <v>10459</v>
      </c>
      <c r="L5462" t="s">
        <v>37</v>
      </c>
      <c r="M5462" t="s">
        <v>8745</v>
      </c>
      <c r="N5462" t="s">
        <v>10460</v>
      </c>
      <c r="O5462" t="s">
        <v>10461</v>
      </c>
      <c r="P5462" t="s">
        <v>10462</v>
      </c>
      <c r="Q5462" t="s">
        <v>8477</v>
      </c>
      <c r="R5462" t="s">
        <v>764</v>
      </c>
      <c r="S5462" t="s">
        <v>44</v>
      </c>
      <c r="T5462" t="s">
        <v>816</v>
      </c>
      <c r="U5462" t="s">
        <v>817</v>
      </c>
      <c r="X5462">
        <v>2</v>
      </c>
      <c r="Y5462">
        <v>0</v>
      </c>
      <c r="Z5462">
        <v>0</v>
      </c>
      <c r="AA5462">
        <v>0</v>
      </c>
      <c r="AB5462">
        <v>541962</v>
      </c>
      <c r="AC5462" t="s">
        <v>47</v>
      </c>
      <c r="AD5462">
        <f>+VLOOKUP(T5462,items!$A$2:$D$1255,4,0)</f>
        <v>0</v>
      </c>
      <c r="AE5462">
        <f>+VLOOKUP(T5462,Tabla1[],5,0)</f>
        <v>0</v>
      </c>
      <c r="AF5462">
        <f t="shared" si="85"/>
        <v>7</v>
      </c>
    </row>
    <row r="5463" spans="1:34" x14ac:dyDescent="0.25">
      <c r="A5463">
        <v>102288</v>
      </c>
      <c r="B5463" t="s">
        <v>10454</v>
      </c>
      <c r="C5463" t="s">
        <v>75</v>
      </c>
      <c r="D5463">
        <v>0</v>
      </c>
      <c r="F5463" t="s">
        <v>760</v>
      </c>
      <c r="G5463" t="s">
        <v>10455</v>
      </c>
      <c r="H5463" t="s">
        <v>10456</v>
      </c>
      <c r="I5463" t="s">
        <v>10457</v>
      </c>
      <c r="J5463" t="s">
        <v>10458</v>
      </c>
      <c r="K5463" t="s">
        <v>10459</v>
      </c>
      <c r="L5463" t="s">
        <v>37</v>
      </c>
      <c r="M5463" t="s">
        <v>8745</v>
      </c>
      <c r="N5463" t="s">
        <v>10460</v>
      </c>
      <c r="O5463" t="s">
        <v>10461</v>
      </c>
      <c r="P5463" t="s">
        <v>10462</v>
      </c>
      <c r="Q5463" t="s">
        <v>8477</v>
      </c>
      <c r="R5463" t="s">
        <v>764</v>
      </c>
      <c r="S5463" t="s">
        <v>44</v>
      </c>
      <c r="T5463" t="s">
        <v>10463</v>
      </c>
      <c r="U5463" t="s">
        <v>10464</v>
      </c>
      <c r="X5463">
        <v>6</v>
      </c>
      <c r="Y5463">
        <v>0</v>
      </c>
      <c r="Z5463">
        <v>0</v>
      </c>
      <c r="AA5463">
        <v>0</v>
      </c>
      <c r="AB5463">
        <v>4200</v>
      </c>
      <c r="AC5463" t="s">
        <v>47</v>
      </c>
      <c r="AD5463">
        <f>+VLOOKUP(T5463,items!$A$2:$D$1255,4,0)</f>
        <v>0</v>
      </c>
      <c r="AE5463">
        <f>+VLOOKUP(T5463,Tabla1[],5,0)</f>
        <v>0</v>
      </c>
      <c r="AF5463">
        <f t="shared" si="85"/>
        <v>7</v>
      </c>
    </row>
    <row r="5464" spans="1:34" x14ac:dyDescent="0.25">
      <c r="A5464">
        <v>102288</v>
      </c>
      <c r="B5464" t="s">
        <v>10454</v>
      </c>
      <c r="C5464" t="s">
        <v>75</v>
      </c>
      <c r="D5464">
        <v>0</v>
      </c>
      <c r="F5464" t="s">
        <v>760</v>
      </c>
      <c r="G5464" t="s">
        <v>10455</v>
      </c>
      <c r="H5464" t="s">
        <v>10456</v>
      </c>
      <c r="I5464" t="s">
        <v>10457</v>
      </c>
      <c r="J5464" t="s">
        <v>10458</v>
      </c>
      <c r="K5464" t="s">
        <v>10459</v>
      </c>
      <c r="L5464" t="s">
        <v>37</v>
      </c>
      <c r="M5464" t="s">
        <v>8745</v>
      </c>
      <c r="N5464" t="s">
        <v>10460</v>
      </c>
      <c r="O5464" t="s">
        <v>10461</v>
      </c>
      <c r="P5464" t="s">
        <v>10462</v>
      </c>
      <c r="Q5464" t="s">
        <v>8477</v>
      </c>
      <c r="R5464" t="s">
        <v>764</v>
      </c>
      <c r="S5464" t="s">
        <v>44</v>
      </c>
      <c r="T5464" t="s">
        <v>9679</v>
      </c>
      <c r="U5464" t="s">
        <v>9680</v>
      </c>
      <c r="X5464">
        <v>6</v>
      </c>
      <c r="Y5464">
        <v>0</v>
      </c>
      <c r="Z5464">
        <v>0</v>
      </c>
      <c r="AA5464">
        <v>0</v>
      </c>
      <c r="AB5464">
        <v>2400</v>
      </c>
      <c r="AC5464" t="s">
        <v>47</v>
      </c>
      <c r="AD5464">
        <f>+VLOOKUP(T5464,items!$A$2:$D$1255,4,0)</f>
        <v>0</v>
      </c>
      <c r="AE5464">
        <f>+VLOOKUP(T5464,Tabla1[],5,0)</f>
        <v>0</v>
      </c>
      <c r="AF5464">
        <f t="shared" si="85"/>
        <v>7</v>
      </c>
    </row>
    <row r="5465" spans="1:34" x14ac:dyDescent="0.25">
      <c r="A5465">
        <v>102288</v>
      </c>
      <c r="B5465" t="s">
        <v>10454</v>
      </c>
      <c r="C5465" t="s">
        <v>75</v>
      </c>
      <c r="D5465">
        <v>0</v>
      </c>
      <c r="F5465" t="s">
        <v>760</v>
      </c>
      <c r="G5465" t="s">
        <v>10455</v>
      </c>
      <c r="H5465" t="s">
        <v>10456</v>
      </c>
      <c r="I5465" t="s">
        <v>10457</v>
      </c>
      <c r="J5465" t="s">
        <v>10458</v>
      </c>
      <c r="K5465" t="s">
        <v>10459</v>
      </c>
      <c r="L5465" t="s">
        <v>37</v>
      </c>
      <c r="M5465" t="s">
        <v>8745</v>
      </c>
      <c r="N5465" t="s">
        <v>10460</v>
      </c>
      <c r="O5465" t="s">
        <v>10461</v>
      </c>
      <c r="P5465" t="s">
        <v>10462</v>
      </c>
      <c r="Q5465" t="s">
        <v>8477</v>
      </c>
      <c r="R5465" t="s">
        <v>764</v>
      </c>
      <c r="S5465" t="s">
        <v>44</v>
      </c>
      <c r="T5465" t="s">
        <v>2142</v>
      </c>
      <c r="U5465" t="s">
        <v>2143</v>
      </c>
      <c r="X5465">
        <v>2</v>
      </c>
      <c r="Y5465">
        <v>0</v>
      </c>
      <c r="Z5465">
        <v>0</v>
      </c>
      <c r="AA5465">
        <v>0</v>
      </c>
      <c r="AB5465">
        <v>68000</v>
      </c>
      <c r="AC5465" t="s">
        <v>47</v>
      </c>
      <c r="AD5465">
        <f>+VLOOKUP(T5465,items!$A$2:$D$1255,4,0)</f>
        <v>0</v>
      </c>
      <c r="AE5465">
        <f>+VLOOKUP(T5465,Tabla1[],5,0)</f>
        <v>0</v>
      </c>
      <c r="AF5465">
        <f t="shared" si="85"/>
        <v>7</v>
      </c>
    </row>
    <row r="5466" spans="1:34" x14ac:dyDescent="0.25">
      <c r="A5466">
        <v>102288</v>
      </c>
      <c r="B5466" t="s">
        <v>10454</v>
      </c>
      <c r="C5466" t="s">
        <v>75</v>
      </c>
      <c r="D5466">
        <v>0</v>
      </c>
      <c r="F5466" t="s">
        <v>760</v>
      </c>
      <c r="G5466" t="s">
        <v>10455</v>
      </c>
      <c r="H5466" t="s">
        <v>10456</v>
      </c>
      <c r="I5466" t="s">
        <v>10457</v>
      </c>
      <c r="J5466" t="s">
        <v>10458</v>
      </c>
      <c r="K5466" t="s">
        <v>10459</v>
      </c>
      <c r="L5466" t="s">
        <v>37</v>
      </c>
      <c r="M5466" t="s">
        <v>8745</v>
      </c>
      <c r="N5466" t="s">
        <v>10460</v>
      </c>
      <c r="O5466" t="s">
        <v>10461</v>
      </c>
      <c r="P5466" t="s">
        <v>10462</v>
      </c>
      <c r="Q5466" t="s">
        <v>8477</v>
      </c>
      <c r="R5466" t="s">
        <v>764</v>
      </c>
      <c r="S5466" t="s">
        <v>44</v>
      </c>
      <c r="T5466" t="s">
        <v>10465</v>
      </c>
      <c r="U5466" t="s">
        <v>10466</v>
      </c>
      <c r="X5466">
        <v>1</v>
      </c>
      <c r="Y5466">
        <v>0</v>
      </c>
      <c r="Z5466">
        <v>0</v>
      </c>
      <c r="AA5466">
        <v>0</v>
      </c>
      <c r="AB5466">
        <v>26138</v>
      </c>
      <c r="AC5466" t="s">
        <v>47</v>
      </c>
      <c r="AD5466">
        <f>+VLOOKUP(T5466,items!$A$2:$D$1255,4,0)</f>
        <v>0</v>
      </c>
      <c r="AE5466">
        <f>+VLOOKUP(T5466,Tabla1[],5,0)</f>
        <v>0</v>
      </c>
      <c r="AF5466">
        <f t="shared" si="85"/>
        <v>7</v>
      </c>
    </row>
    <row r="5467" spans="1:34" x14ac:dyDescent="0.25">
      <c r="A5467">
        <v>102288</v>
      </c>
      <c r="B5467" t="s">
        <v>10454</v>
      </c>
      <c r="C5467" t="s">
        <v>75</v>
      </c>
      <c r="D5467">
        <v>0</v>
      </c>
      <c r="F5467" t="s">
        <v>760</v>
      </c>
      <c r="G5467" t="s">
        <v>10455</v>
      </c>
      <c r="H5467" t="s">
        <v>10456</v>
      </c>
      <c r="I5467" t="s">
        <v>10457</v>
      </c>
      <c r="J5467" t="s">
        <v>10458</v>
      </c>
      <c r="K5467" t="s">
        <v>10459</v>
      </c>
      <c r="L5467" t="s">
        <v>37</v>
      </c>
      <c r="M5467" t="s">
        <v>8745</v>
      </c>
      <c r="N5467" t="s">
        <v>10460</v>
      </c>
      <c r="O5467" t="s">
        <v>10461</v>
      </c>
      <c r="P5467" t="s">
        <v>10462</v>
      </c>
      <c r="Q5467" t="s">
        <v>8477</v>
      </c>
      <c r="R5467" t="s">
        <v>764</v>
      </c>
      <c r="S5467" t="s">
        <v>44</v>
      </c>
      <c r="T5467" t="s">
        <v>2164</v>
      </c>
      <c r="U5467" t="s">
        <v>4188</v>
      </c>
      <c r="X5467">
        <v>1</v>
      </c>
      <c r="Y5467">
        <v>0</v>
      </c>
      <c r="Z5467">
        <v>0</v>
      </c>
      <c r="AA5467">
        <v>0</v>
      </c>
      <c r="AB5467">
        <v>3353250</v>
      </c>
      <c r="AC5467" t="s">
        <v>47</v>
      </c>
      <c r="AD5467">
        <f>+VLOOKUP(T5467,items!$A$2:$D$1255,4,0)</f>
        <v>0</v>
      </c>
      <c r="AE5467">
        <f>+VLOOKUP(T5467,Tabla1[],5,0)</f>
        <v>0</v>
      </c>
      <c r="AF5467">
        <f t="shared" si="85"/>
        <v>7</v>
      </c>
    </row>
    <row r="5468" spans="1:34" x14ac:dyDescent="0.25">
      <c r="A5468">
        <v>102288</v>
      </c>
      <c r="B5468" t="s">
        <v>10454</v>
      </c>
      <c r="C5468" t="s">
        <v>75</v>
      </c>
      <c r="D5468">
        <v>0</v>
      </c>
      <c r="F5468" t="s">
        <v>760</v>
      </c>
      <c r="G5468" t="s">
        <v>10455</v>
      </c>
      <c r="H5468" t="s">
        <v>10456</v>
      </c>
      <c r="I5468" t="s">
        <v>10457</v>
      </c>
      <c r="J5468" t="s">
        <v>10458</v>
      </c>
      <c r="K5468" t="s">
        <v>10459</v>
      </c>
      <c r="L5468" t="s">
        <v>37</v>
      </c>
      <c r="M5468" t="s">
        <v>8745</v>
      </c>
      <c r="N5468" t="s">
        <v>10460</v>
      </c>
      <c r="O5468" t="s">
        <v>10461</v>
      </c>
      <c r="P5468" t="s">
        <v>10462</v>
      </c>
      <c r="Q5468" t="s">
        <v>8477</v>
      </c>
      <c r="R5468" t="s">
        <v>764</v>
      </c>
      <c r="S5468" t="s">
        <v>44</v>
      </c>
      <c r="T5468" t="s">
        <v>7509</v>
      </c>
      <c r="U5468" t="s">
        <v>7510</v>
      </c>
      <c r="X5468">
        <v>3</v>
      </c>
      <c r="Y5468">
        <v>0</v>
      </c>
      <c r="Z5468">
        <v>0</v>
      </c>
      <c r="AA5468">
        <v>0</v>
      </c>
      <c r="AB5468">
        <v>300000</v>
      </c>
      <c r="AC5468" t="s">
        <v>47</v>
      </c>
      <c r="AD5468">
        <f>+VLOOKUP(T5468,items!$A$2:$D$1255,4,0)</f>
        <v>0</v>
      </c>
      <c r="AE5468">
        <f>+VLOOKUP(T5468,Tabla1[],5,0)</f>
        <v>0</v>
      </c>
      <c r="AF5468">
        <f t="shared" si="85"/>
        <v>7</v>
      </c>
    </row>
    <row r="5469" spans="1:34" x14ac:dyDescent="0.25">
      <c r="A5469">
        <v>102288</v>
      </c>
      <c r="B5469" t="s">
        <v>10454</v>
      </c>
      <c r="C5469" t="s">
        <v>75</v>
      </c>
      <c r="D5469">
        <v>0</v>
      </c>
      <c r="F5469" t="s">
        <v>760</v>
      </c>
      <c r="G5469" t="s">
        <v>10455</v>
      </c>
      <c r="H5469" t="s">
        <v>10456</v>
      </c>
      <c r="I5469" t="s">
        <v>10457</v>
      </c>
      <c r="J5469" t="s">
        <v>10458</v>
      </c>
      <c r="K5469" t="s">
        <v>10459</v>
      </c>
      <c r="L5469" t="s">
        <v>37</v>
      </c>
      <c r="M5469" t="s">
        <v>8745</v>
      </c>
      <c r="N5469" t="s">
        <v>10460</v>
      </c>
      <c r="O5469" t="s">
        <v>10461</v>
      </c>
      <c r="P5469" t="s">
        <v>10462</v>
      </c>
      <c r="Q5469" t="s">
        <v>8477</v>
      </c>
      <c r="R5469" t="s">
        <v>764</v>
      </c>
      <c r="S5469" t="s">
        <v>44</v>
      </c>
      <c r="T5469" t="s">
        <v>1855</v>
      </c>
      <c r="U5469" t="s">
        <v>1856</v>
      </c>
      <c r="X5469">
        <v>2</v>
      </c>
      <c r="Y5469">
        <v>0</v>
      </c>
      <c r="Z5469">
        <v>0</v>
      </c>
      <c r="AA5469">
        <v>0</v>
      </c>
      <c r="AB5469">
        <v>28000</v>
      </c>
      <c r="AC5469" t="s">
        <v>47</v>
      </c>
      <c r="AD5469">
        <f>+VLOOKUP(T5469,items!$A$2:$D$1255,4,0)</f>
        <v>0</v>
      </c>
      <c r="AE5469">
        <f>+VLOOKUP(T5469,Tabla1[],5,0)</f>
        <v>0</v>
      </c>
      <c r="AF5469">
        <f t="shared" si="85"/>
        <v>7</v>
      </c>
    </row>
    <row r="5470" spans="1:34" x14ac:dyDescent="0.25">
      <c r="A5470">
        <v>102288</v>
      </c>
      <c r="B5470" t="s">
        <v>10454</v>
      </c>
      <c r="C5470" t="s">
        <v>75</v>
      </c>
      <c r="D5470">
        <v>0</v>
      </c>
      <c r="F5470" t="s">
        <v>760</v>
      </c>
      <c r="G5470" t="s">
        <v>10455</v>
      </c>
      <c r="H5470" t="s">
        <v>10456</v>
      </c>
      <c r="I5470" t="s">
        <v>10457</v>
      </c>
      <c r="J5470" t="s">
        <v>10458</v>
      </c>
      <c r="K5470" t="s">
        <v>10459</v>
      </c>
      <c r="L5470" t="s">
        <v>37</v>
      </c>
      <c r="M5470" t="s">
        <v>8745</v>
      </c>
      <c r="N5470" t="s">
        <v>10460</v>
      </c>
      <c r="O5470" t="s">
        <v>10461</v>
      </c>
      <c r="P5470" t="s">
        <v>10462</v>
      </c>
      <c r="Q5470" t="s">
        <v>8477</v>
      </c>
      <c r="R5470" t="s">
        <v>764</v>
      </c>
      <c r="S5470" t="s">
        <v>44</v>
      </c>
      <c r="T5470" t="s">
        <v>1438</v>
      </c>
      <c r="U5470" t="s">
        <v>1439</v>
      </c>
      <c r="X5470">
        <v>1</v>
      </c>
      <c r="Y5470">
        <v>0</v>
      </c>
      <c r="Z5470">
        <v>0</v>
      </c>
      <c r="AA5470">
        <v>0</v>
      </c>
      <c r="AB5470">
        <v>240338</v>
      </c>
      <c r="AC5470" t="s">
        <v>47</v>
      </c>
      <c r="AD5470">
        <f>+VLOOKUP(T5470,items!$A$2:$D$1255,4,0)</f>
        <v>0</v>
      </c>
      <c r="AE5470">
        <f>+VLOOKUP(T5470,Tabla1[],5,0)</f>
        <v>0</v>
      </c>
      <c r="AF5470">
        <f t="shared" si="85"/>
        <v>7</v>
      </c>
    </row>
    <row r="5471" spans="1:34" x14ac:dyDescent="0.25">
      <c r="A5471">
        <v>102288</v>
      </c>
      <c r="B5471" t="s">
        <v>10454</v>
      </c>
      <c r="C5471" t="s">
        <v>75</v>
      </c>
      <c r="D5471">
        <v>0</v>
      </c>
      <c r="F5471" t="s">
        <v>760</v>
      </c>
      <c r="G5471" t="s">
        <v>10455</v>
      </c>
      <c r="H5471" t="s">
        <v>10456</v>
      </c>
      <c r="I5471" t="s">
        <v>10457</v>
      </c>
      <c r="J5471" t="s">
        <v>10458</v>
      </c>
      <c r="K5471" t="s">
        <v>10459</v>
      </c>
      <c r="L5471" t="s">
        <v>37</v>
      </c>
      <c r="M5471" t="s">
        <v>8745</v>
      </c>
      <c r="N5471" t="s">
        <v>10460</v>
      </c>
      <c r="O5471" t="s">
        <v>10461</v>
      </c>
      <c r="P5471" t="s">
        <v>10462</v>
      </c>
      <c r="Q5471" t="s">
        <v>8477</v>
      </c>
      <c r="R5471" t="s">
        <v>764</v>
      </c>
      <c r="S5471" t="s">
        <v>44</v>
      </c>
      <c r="T5471" t="s">
        <v>433</v>
      </c>
      <c r="U5471" t="s">
        <v>434</v>
      </c>
      <c r="W5471" t="s">
        <v>117</v>
      </c>
      <c r="X5471">
        <v>1</v>
      </c>
      <c r="Y5471">
        <v>6000</v>
      </c>
      <c r="Z5471">
        <v>0</v>
      </c>
      <c r="AA5471">
        <v>2600</v>
      </c>
      <c r="AB5471">
        <v>5585533</v>
      </c>
      <c r="AC5471" t="s">
        <v>47</v>
      </c>
      <c r="AD5471">
        <f>+VLOOKUP(T5471,items!$A$2:$D$1255,4,0)</f>
        <v>0</v>
      </c>
      <c r="AE5471">
        <f>+VLOOKUP(T5471,Tabla1[],5,0)</f>
        <v>0</v>
      </c>
      <c r="AF5471">
        <f t="shared" si="85"/>
        <v>7</v>
      </c>
    </row>
    <row r="5472" spans="1:34" x14ac:dyDescent="0.25">
      <c r="A5472">
        <v>102288</v>
      </c>
      <c r="B5472" t="s">
        <v>10454</v>
      </c>
      <c r="C5472" t="s">
        <v>75</v>
      </c>
      <c r="D5472">
        <v>0</v>
      </c>
      <c r="F5472" t="s">
        <v>760</v>
      </c>
      <c r="G5472" t="s">
        <v>10455</v>
      </c>
      <c r="H5472" t="s">
        <v>10456</v>
      </c>
      <c r="I5472" t="s">
        <v>10457</v>
      </c>
      <c r="J5472" t="s">
        <v>10458</v>
      </c>
      <c r="K5472" t="s">
        <v>10459</v>
      </c>
      <c r="L5472" t="s">
        <v>37</v>
      </c>
      <c r="M5472" t="s">
        <v>8745</v>
      </c>
      <c r="N5472" t="s">
        <v>10460</v>
      </c>
      <c r="O5472" t="s">
        <v>10461</v>
      </c>
      <c r="P5472" t="s">
        <v>10462</v>
      </c>
      <c r="Q5472" t="s">
        <v>8477</v>
      </c>
      <c r="R5472" t="s">
        <v>764</v>
      </c>
      <c r="S5472" t="s">
        <v>44</v>
      </c>
      <c r="T5472" t="s">
        <v>8562</v>
      </c>
      <c r="U5472" t="s">
        <v>8623</v>
      </c>
      <c r="X5472">
        <v>2</v>
      </c>
      <c r="Y5472">
        <v>7735</v>
      </c>
      <c r="Z5472">
        <v>0</v>
      </c>
      <c r="AA5472">
        <v>3000</v>
      </c>
      <c r="AB5472">
        <v>1864018</v>
      </c>
      <c r="AC5472" t="s">
        <v>47</v>
      </c>
      <c r="AD5472">
        <f>+VLOOKUP(T5472,items!$A$2:$D$1255,4,0)</f>
        <v>0</v>
      </c>
      <c r="AE5472">
        <f>+VLOOKUP(T5472,Tabla1[],5,0)</f>
        <v>0</v>
      </c>
      <c r="AF5472">
        <f t="shared" si="85"/>
        <v>7</v>
      </c>
    </row>
    <row r="5473" spans="1:32" x14ac:dyDescent="0.25">
      <c r="A5473">
        <v>102288</v>
      </c>
      <c r="B5473" t="s">
        <v>10454</v>
      </c>
      <c r="C5473" t="s">
        <v>75</v>
      </c>
      <c r="D5473">
        <v>0</v>
      </c>
      <c r="F5473" t="s">
        <v>760</v>
      </c>
      <c r="G5473" t="s">
        <v>10455</v>
      </c>
      <c r="H5473" t="s">
        <v>10456</v>
      </c>
      <c r="I5473" t="s">
        <v>10457</v>
      </c>
      <c r="J5473" t="s">
        <v>10458</v>
      </c>
      <c r="K5473" t="s">
        <v>10459</v>
      </c>
      <c r="L5473" t="s">
        <v>37</v>
      </c>
      <c r="M5473" t="s">
        <v>8745</v>
      </c>
      <c r="N5473" t="s">
        <v>10460</v>
      </c>
      <c r="O5473" t="s">
        <v>10461</v>
      </c>
      <c r="P5473" t="s">
        <v>10462</v>
      </c>
      <c r="Q5473" t="s">
        <v>8477</v>
      </c>
      <c r="R5473" t="s">
        <v>764</v>
      </c>
      <c r="S5473" t="s">
        <v>44</v>
      </c>
      <c r="T5473" t="s">
        <v>94</v>
      </c>
      <c r="U5473" t="s">
        <v>95</v>
      </c>
      <c r="X5473">
        <v>1</v>
      </c>
      <c r="Y5473">
        <v>0</v>
      </c>
      <c r="Z5473">
        <v>0</v>
      </c>
      <c r="AA5473">
        <v>0</v>
      </c>
      <c r="AB5473">
        <v>900000</v>
      </c>
      <c r="AC5473" t="s">
        <v>47</v>
      </c>
      <c r="AD5473" t="e">
        <f>+VLOOKUP(T5473,items!$A$2:$D$1255,4,0)</f>
        <v>#N/A</v>
      </c>
      <c r="AE5473" t="e">
        <f>+VLOOKUP(T5473,Tabla1[],5,0)</f>
        <v>#N/A</v>
      </c>
      <c r="AF5473">
        <f t="shared" si="85"/>
        <v>7</v>
      </c>
    </row>
    <row r="5474" spans="1:32" x14ac:dyDescent="0.25">
      <c r="A5474">
        <v>102288</v>
      </c>
      <c r="B5474" t="s">
        <v>10454</v>
      </c>
      <c r="C5474" t="s">
        <v>75</v>
      </c>
      <c r="D5474">
        <v>0</v>
      </c>
      <c r="F5474" t="s">
        <v>760</v>
      </c>
      <c r="G5474" t="s">
        <v>10455</v>
      </c>
      <c r="H5474" t="s">
        <v>10456</v>
      </c>
      <c r="I5474" t="s">
        <v>10457</v>
      </c>
      <c r="J5474" t="s">
        <v>10458</v>
      </c>
      <c r="K5474" t="s">
        <v>10459</v>
      </c>
      <c r="L5474" t="s">
        <v>37</v>
      </c>
      <c r="M5474" t="s">
        <v>8745</v>
      </c>
      <c r="N5474" t="s">
        <v>10460</v>
      </c>
      <c r="O5474" t="s">
        <v>10461</v>
      </c>
      <c r="P5474" t="s">
        <v>10462</v>
      </c>
      <c r="Q5474" t="s">
        <v>8477</v>
      </c>
      <c r="R5474" t="s">
        <v>764</v>
      </c>
      <c r="S5474" t="s">
        <v>44</v>
      </c>
      <c r="T5474" t="s">
        <v>94</v>
      </c>
      <c r="U5474" t="s">
        <v>95</v>
      </c>
      <c r="X5474">
        <v>1</v>
      </c>
      <c r="Y5474">
        <v>0</v>
      </c>
      <c r="Z5474">
        <v>0</v>
      </c>
      <c r="AA5474">
        <v>0</v>
      </c>
      <c r="AB5474">
        <v>1000000</v>
      </c>
      <c r="AC5474" t="s">
        <v>47</v>
      </c>
      <c r="AD5474" t="e">
        <f>+VLOOKUP(T5474,items!$A$2:$D$1255,4,0)</f>
        <v>#N/A</v>
      </c>
      <c r="AE5474" t="e">
        <f>+VLOOKUP(T5474,Tabla1[],5,0)</f>
        <v>#N/A</v>
      </c>
      <c r="AF5474">
        <f t="shared" si="85"/>
        <v>7</v>
      </c>
    </row>
    <row r="5475" spans="1:32" x14ac:dyDescent="0.25">
      <c r="A5475">
        <v>102288</v>
      </c>
      <c r="B5475" t="s">
        <v>10454</v>
      </c>
      <c r="C5475" t="s">
        <v>75</v>
      </c>
      <c r="D5475">
        <v>0</v>
      </c>
      <c r="F5475" t="s">
        <v>760</v>
      </c>
      <c r="G5475" t="s">
        <v>10455</v>
      </c>
      <c r="H5475" t="s">
        <v>10456</v>
      </c>
      <c r="I5475" t="s">
        <v>10457</v>
      </c>
      <c r="J5475" t="s">
        <v>10458</v>
      </c>
      <c r="K5475" t="s">
        <v>10459</v>
      </c>
      <c r="L5475" t="s">
        <v>37</v>
      </c>
      <c r="M5475" t="s">
        <v>8745</v>
      </c>
      <c r="N5475" t="s">
        <v>10460</v>
      </c>
      <c r="O5475" t="s">
        <v>10461</v>
      </c>
      <c r="P5475" t="s">
        <v>10462</v>
      </c>
      <c r="Q5475" t="s">
        <v>8477</v>
      </c>
      <c r="R5475" t="s">
        <v>764</v>
      </c>
      <c r="S5475" t="s">
        <v>44</v>
      </c>
      <c r="T5475" t="s">
        <v>439</v>
      </c>
      <c r="U5475" t="s">
        <v>440</v>
      </c>
      <c r="W5475" t="s">
        <v>111</v>
      </c>
      <c r="X5475">
        <v>1</v>
      </c>
      <c r="Y5475">
        <v>18000</v>
      </c>
      <c r="Z5475">
        <v>0</v>
      </c>
      <c r="AA5475">
        <v>0</v>
      </c>
      <c r="AB5475">
        <v>759903</v>
      </c>
      <c r="AC5475" t="s">
        <v>47</v>
      </c>
      <c r="AD5475">
        <f>+VLOOKUP(T5475,items!$A$2:$D$1255,4,0)</f>
        <v>0</v>
      </c>
      <c r="AE5475">
        <f>+VLOOKUP(T5475,Tabla1[],5,0)</f>
        <v>0</v>
      </c>
      <c r="AF5475">
        <f t="shared" si="85"/>
        <v>7</v>
      </c>
    </row>
    <row r="5476" spans="1:32" x14ac:dyDescent="0.25">
      <c r="A5476">
        <v>102288</v>
      </c>
      <c r="B5476" t="s">
        <v>10454</v>
      </c>
      <c r="C5476" t="s">
        <v>75</v>
      </c>
      <c r="D5476">
        <v>0</v>
      </c>
      <c r="F5476" t="s">
        <v>760</v>
      </c>
      <c r="G5476" t="s">
        <v>10455</v>
      </c>
      <c r="H5476" t="s">
        <v>10456</v>
      </c>
      <c r="I5476" t="s">
        <v>10457</v>
      </c>
      <c r="J5476" t="s">
        <v>10458</v>
      </c>
      <c r="K5476" t="s">
        <v>10459</v>
      </c>
      <c r="L5476" t="s">
        <v>37</v>
      </c>
      <c r="M5476" t="s">
        <v>8745</v>
      </c>
      <c r="N5476" t="s">
        <v>10460</v>
      </c>
      <c r="O5476" t="s">
        <v>10461</v>
      </c>
      <c r="P5476" t="s">
        <v>10462</v>
      </c>
      <c r="Q5476" t="s">
        <v>8477</v>
      </c>
      <c r="R5476" t="s">
        <v>764</v>
      </c>
      <c r="S5476" t="s">
        <v>44</v>
      </c>
      <c r="T5476" t="s">
        <v>4262</v>
      </c>
      <c r="U5476" t="s">
        <v>4500</v>
      </c>
      <c r="V5476" t="s">
        <v>828</v>
      </c>
      <c r="X5476">
        <v>2</v>
      </c>
      <c r="Y5476">
        <v>7735</v>
      </c>
      <c r="Z5476">
        <v>0</v>
      </c>
      <c r="AA5476">
        <v>3000</v>
      </c>
      <c r="AB5476">
        <v>5945296</v>
      </c>
      <c r="AC5476" t="s">
        <v>47</v>
      </c>
      <c r="AD5476">
        <f>+VLOOKUP(T5476,items!$A$2:$D$1255,4,0)</f>
        <v>0</v>
      </c>
      <c r="AE5476">
        <f>+VLOOKUP(T5476,Tabla1[],5,0)</f>
        <v>0</v>
      </c>
      <c r="AF5476">
        <f t="shared" si="85"/>
        <v>7</v>
      </c>
    </row>
    <row r="5477" spans="1:32" x14ac:dyDescent="0.25">
      <c r="A5477">
        <v>102297</v>
      </c>
      <c r="B5477" t="s">
        <v>10467</v>
      </c>
      <c r="C5477" t="s">
        <v>1065</v>
      </c>
      <c r="D5477">
        <v>0</v>
      </c>
      <c r="F5477" t="s">
        <v>760</v>
      </c>
      <c r="G5477" t="s">
        <v>760</v>
      </c>
      <c r="H5477" t="s">
        <v>10468</v>
      </c>
      <c r="I5477" t="s">
        <v>37</v>
      </c>
      <c r="J5477" t="s">
        <v>37</v>
      </c>
      <c r="K5477" t="s">
        <v>10469</v>
      </c>
      <c r="L5477" t="s">
        <v>10470</v>
      </c>
      <c r="M5477" t="s">
        <v>104</v>
      </c>
      <c r="N5477" t="s">
        <v>104</v>
      </c>
      <c r="O5477" t="s">
        <v>105</v>
      </c>
      <c r="P5477" t="s">
        <v>5948</v>
      </c>
      <c r="Q5477" t="s">
        <v>6959</v>
      </c>
      <c r="R5477" t="s">
        <v>63</v>
      </c>
      <c r="S5477" t="s">
        <v>44</v>
      </c>
      <c r="T5477" t="s">
        <v>1880</v>
      </c>
      <c r="U5477" t="s">
        <v>1881</v>
      </c>
      <c r="W5477" t="s">
        <v>10471</v>
      </c>
      <c r="X5477">
        <v>1</v>
      </c>
      <c r="Y5477">
        <v>0</v>
      </c>
      <c r="Z5477">
        <v>0</v>
      </c>
      <c r="AA5477">
        <v>0</v>
      </c>
      <c r="AB5477">
        <v>4666698</v>
      </c>
      <c r="AC5477" t="s">
        <v>47</v>
      </c>
      <c r="AD5477" t="str">
        <f>+VLOOKUP(T5477,items!$A$2:$D$1255,4,0)</f>
        <v>MUEBLES</v>
      </c>
      <c r="AE5477">
        <f>+VLOOKUP(T5477,Tabla1[],5,0)</f>
        <v>0</v>
      </c>
      <c r="AF5477">
        <f t="shared" si="85"/>
        <v>4</v>
      </c>
    </row>
    <row r="5478" spans="1:32" x14ac:dyDescent="0.25">
      <c r="A5478">
        <v>102299</v>
      </c>
      <c r="B5478" t="s">
        <v>1872</v>
      </c>
      <c r="C5478" t="s">
        <v>33</v>
      </c>
      <c r="D5478">
        <v>0</v>
      </c>
      <c r="F5478" t="s">
        <v>760</v>
      </c>
      <c r="G5478" t="s">
        <v>761</v>
      </c>
      <c r="H5478" t="s">
        <v>10472</v>
      </c>
      <c r="I5478" t="s">
        <v>37</v>
      </c>
      <c r="J5478" t="s">
        <v>10473</v>
      </c>
      <c r="K5478" t="s">
        <v>10474</v>
      </c>
      <c r="L5478" t="s">
        <v>37</v>
      </c>
      <c r="M5478" t="s">
        <v>7005</v>
      </c>
      <c r="N5478" t="s">
        <v>7005</v>
      </c>
      <c r="O5478" t="s">
        <v>3548</v>
      </c>
      <c r="P5478" t="s">
        <v>86</v>
      </c>
      <c r="Q5478" t="s">
        <v>86</v>
      </c>
      <c r="R5478" t="s">
        <v>127</v>
      </c>
      <c r="S5478" t="s">
        <v>88</v>
      </c>
      <c r="T5478" t="s">
        <v>2322</v>
      </c>
      <c r="U5478" t="s">
        <v>2323</v>
      </c>
      <c r="V5478" t="s">
        <v>1168</v>
      </c>
      <c r="X5478">
        <v>1</v>
      </c>
      <c r="Y5478">
        <v>0</v>
      </c>
      <c r="Z5478">
        <v>0</v>
      </c>
      <c r="AA5478">
        <v>0</v>
      </c>
      <c r="AB5478">
        <v>0</v>
      </c>
      <c r="AC5478" t="s">
        <v>47</v>
      </c>
      <c r="AD5478">
        <f>+VLOOKUP(T5478,items!$A$2:$D$1255,4,0)</f>
        <v>0</v>
      </c>
      <c r="AE5478">
        <f>+VLOOKUP(T5478,Tabla1[],5,0)</f>
        <v>0</v>
      </c>
      <c r="AF5478">
        <f t="shared" si="85"/>
        <v>4</v>
      </c>
    </row>
    <row r="5479" spans="1:32" x14ac:dyDescent="0.25">
      <c r="A5479">
        <v>102299</v>
      </c>
      <c r="B5479" t="s">
        <v>1872</v>
      </c>
      <c r="C5479" t="s">
        <v>33</v>
      </c>
      <c r="D5479">
        <v>0</v>
      </c>
      <c r="F5479" t="s">
        <v>760</v>
      </c>
      <c r="G5479" t="s">
        <v>761</v>
      </c>
      <c r="H5479" t="s">
        <v>10472</v>
      </c>
      <c r="I5479" t="s">
        <v>37</v>
      </c>
      <c r="J5479" t="s">
        <v>10473</v>
      </c>
      <c r="K5479" t="s">
        <v>10474</v>
      </c>
      <c r="L5479" t="s">
        <v>37</v>
      </c>
      <c r="M5479" t="s">
        <v>7005</v>
      </c>
      <c r="N5479" t="s">
        <v>7005</v>
      </c>
      <c r="O5479" t="s">
        <v>3548</v>
      </c>
      <c r="P5479" t="s">
        <v>86</v>
      </c>
      <c r="Q5479" t="s">
        <v>86</v>
      </c>
      <c r="R5479" t="s">
        <v>127</v>
      </c>
      <c r="S5479" t="s">
        <v>88</v>
      </c>
      <c r="T5479" t="s">
        <v>209</v>
      </c>
      <c r="U5479" t="s">
        <v>210</v>
      </c>
      <c r="W5479" t="s">
        <v>465</v>
      </c>
      <c r="X5479">
        <v>1</v>
      </c>
      <c r="Y5479">
        <v>0</v>
      </c>
      <c r="Z5479">
        <v>0</v>
      </c>
      <c r="AA5479">
        <v>0</v>
      </c>
      <c r="AB5479">
        <v>0</v>
      </c>
      <c r="AC5479" t="s">
        <v>47</v>
      </c>
      <c r="AD5479">
        <f>+VLOOKUP(T5479,items!$A$2:$D$1255,4,0)</f>
        <v>0</v>
      </c>
      <c r="AE5479">
        <f>+VLOOKUP(T5479,Tabla1[],5,0)</f>
        <v>0</v>
      </c>
      <c r="AF5479">
        <f t="shared" si="85"/>
        <v>4</v>
      </c>
    </row>
    <row r="5480" spans="1:32" x14ac:dyDescent="0.25">
      <c r="A5480">
        <v>102314</v>
      </c>
      <c r="B5480" t="s">
        <v>5132</v>
      </c>
      <c r="C5480" t="s">
        <v>75</v>
      </c>
      <c r="D5480">
        <v>0</v>
      </c>
      <c r="F5480" t="s">
        <v>104</v>
      </c>
      <c r="G5480" t="s">
        <v>104</v>
      </c>
      <c r="H5480" t="s">
        <v>10475</v>
      </c>
      <c r="I5480" t="s">
        <v>37</v>
      </c>
      <c r="J5480" t="s">
        <v>10476</v>
      </c>
      <c r="K5480" t="s">
        <v>10477</v>
      </c>
      <c r="L5480" t="s">
        <v>37</v>
      </c>
      <c r="M5480" t="s">
        <v>7466</v>
      </c>
      <c r="N5480" t="s">
        <v>7466</v>
      </c>
      <c r="O5480" t="s">
        <v>8428</v>
      </c>
      <c r="P5480" t="s">
        <v>5642</v>
      </c>
      <c r="Q5480" t="s">
        <v>5642</v>
      </c>
      <c r="R5480" t="s">
        <v>127</v>
      </c>
      <c r="S5480" t="s">
        <v>164</v>
      </c>
      <c r="T5480" t="s">
        <v>165</v>
      </c>
      <c r="U5480" t="s">
        <v>166</v>
      </c>
      <c r="X5480">
        <v>2</v>
      </c>
      <c r="Y5480">
        <v>0</v>
      </c>
      <c r="Z5480">
        <v>0</v>
      </c>
      <c r="AA5480">
        <v>0</v>
      </c>
      <c r="AB5480">
        <v>105200</v>
      </c>
      <c r="AC5480" t="s">
        <v>47</v>
      </c>
      <c r="AD5480">
        <f>+VLOOKUP(T5480,items!$A$2:$D$1255,4,0)</f>
        <v>0</v>
      </c>
      <c r="AE5480">
        <f>+VLOOKUP(T5480,Tabla1[],5,0)</f>
        <v>0</v>
      </c>
      <c r="AF5480">
        <f t="shared" si="85"/>
        <v>3</v>
      </c>
    </row>
    <row r="5481" spans="1:32" x14ac:dyDescent="0.25">
      <c r="A5481">
        <v>102314</v>
      </c>
      <c r="B5481" t="s">
        <v>5132</v>
      </c>
      <c r="C5481" t="s">
        <v>75</v>
      </c>
      <c r="D5481">
        <v>0</v>
      </c>
      <c r="F5481" t="s">
        <v>104</v>
      </c>
      <c r="G5481" t="s">
        <v>104</v>
      </c>
      <c r="H5481" t="s">
        <v>10475</v>
      </c>
      <c r="I5481" t="s">
        <v>37</v>
      </c>
      <c r="J5481" t="s">
        <v>10476</v>
      </c>
      <c r="K5481" t="s">
        <v>10477</v>
      </c>
      <c r="L5481" t="s">
        <v>37</v>
      </c>
      <c r="M5481" t="s">
        <v>7466</v>
      </c>
      <c r="N5481" t="s">
        <v>7466</v>
      </c>
      <c r="O5481" t="s">
        <v>8428</v>
      </c>
      <c r="P5481" t="s">
        <v>5642</v>
      </c>
      <c r="Q5481" t="s">
        <v>5642</v>
      </c>
      <c r="R5481" t="s">
        <v>127</v>
      </c>
      <c r="S5481" t="s">
        <v>164</v>
      </c>
      <c r="T5481" t="s">
        <v>1315</v>
      </c>
      <c r="U5481" t="s">
        <v>1147</v>
      </c>
      <c r="X5481">
        <v>4.5</v>
      </c>
      <c r="Y5481">
        <v>0</v>
      </c>
      <c r="Z5481">
        <v>0</v>
      </c>
      <c r="AA5481">
        <v>0</v>
      </c>
      <c r="AB5481">
        <v>236700</v>
      </c>
      <c r="AC5481" t="s">
        <v>47</v>
      </c>
      <c r="AD5481">
        <f>+VLOOKUP(T5481,items!$A$2:$D$1255,4,0)</f>
        <v>0</v>
      </c>
      <c r="AE5481">
        <f>+VLOOKUP(T5481,Tabla1[],5,0)</f>
        <v>0</v>
      </c>
      <c r="AF5481">
        <f t="shared" si="85"/>
        <v>3</v>
      </c>
    </row>
    <row r="5482" spans="1:32" x14ac:dyDescent="0.25">
      <c r="A5482">
        <v>102317</v>
      </c>
      <c r="B5482" t="s">
        <v>1502</v>
      </c>
      <c r="C5482" t="s">
        <v>33</v>
      </c>
      <c r="D5482">
        <v>0</v>
      </c>
      <c r="F5482" t="s">
        <v>104</v>
      </c>
      <c r="G5482" t="s">
        <v>104</v>
      </c>
      <c r="H5482" t="s">
        <v>10478</v>
      </c>
      <c r="I5482" t="s">
        <v>37</v>
      </c>
      <c r="J5482" t="s">
        <v>10479</v>
      </c>
      <c r="K5482" t="s">
        <v>10480</v>
      </c>
      <c r="L5482" t="s">
        <v>37</v>
      </c>
      <c r="M5482" t="s">
        <v>7466</v>
      </c>
      <c r="N5482" t="s">
        <v>7466</v>
      </c>
      <c r="O5482" t="s">
        <v>8428</v>
      </c>
      <c r="P5482" t="s">
        <v>5642</v>
      </c>
      <c r="Q5482" t="s">
        <v>5642</v>
      </c>
      <c r="R5482" t="s">
        <v>43</v>
      </c>
      <c r="S5482" t="s">
        <v>164</v>
      </c>
      <c r="T5482" t="s">
        <v>3287</v>
      </c>
      <c r="U5482" t="s">
        <v>3288</v>
      </c>
      <c r="X5482">
        <v>6</v>
      </c>
      <c r="Y5482">
        <v>0</v>
      </c>
      <c r="Z5482">
        <v>0</v>
      </c>
      <c r="AA5482">
        <v>0</v>
      </c>
      <c r="AB5482">
        <v>315600</v>
      </c>
      <c r="AC5482" t="s">
        <v>47</v>
      </c>
      <c r="AD5482">
        <f>+VLOOKUP(T5482,items!$A$2:$D$1255,4,0)</f>
        <v>0</v>
      </c>
      <c r="AE5482">
        <f>+VLOOKUP(T5482,Tabla1[],5,0)</f>
        <v>0</v>
      </c>
      <c r="AF5482">
        <f t="shared" si="85"/>
        <v>3</v>
      </c>
    </row>
    <row r="5483" spans="1:32" x14ac:dyDescent="0.25">
      <c r="A5483">
        <v>102317</v>
      </c>
      <c r="B5483" t="s">
        <v>1502</v>
      </c>
      <c r="C5483" t="s">
        <v>33</v>
      </c>
      <c r="D5483">
        <v>0</v>
      </c>
      <c r="F5483" t="s">
        <v>104</v>
      </c>
      <c r="G5483" t="s">
        <v>104</v>
      </c>
      <c r="H5483" t="s">
        <v>10478</v>
      </c>
      <c r="I5483" t="s">
        <v>37</v>
      </c>
      <c r="J5483" t="s">
        <v>10479</v>
      </c>
      <c r="K5483" t="s">
        <v>10480</v>
      </c>
      <c r="L5483" t="s">
        <v>37</v>
      </c>
      <c r="M5483" t="s">
        <v>7466</v>
      </c>
      <c r="N5483" t="s">
        <v>7466</v>
      </c>
      <c r="O5483" t="s">
        <v>8428</v>
      </c>
      <c r="P5483" t="s">
        <v>5642</v>
      </c>
      <c r="Q5483" t="s">
        <v>5642</v>
      </c>
      <c r="R5483" t="s">
        <v>43</v>
      </c>
      <c r="S5483" t="s">
        <v>164</v>
      </c>
      <c r="T5483" t="s">
        <v>1694</v>
      </c>
      <c r="U5483" t="s">
        <v>1168</v>
      </c>
      <c r="X5483">
        <v>6</v>
      </c>
      <c r="Y5483">
        <v>0</v>
      </c>
      <c r="Z5483">
        <v>0</v>
      </c>
      <c r="AA5483">
        <v>0</v>
      </c>
      <c r="AB5483">
        <v>315600</v>
      </c>
      <c r="AC5483" t="s">
        <v>47</v>
      </c>
      <c r="AD5483">
        <f>+VLOOKUP(T5483,items!$A$2:$D$1255,4,0)</f>
        <v>0</v>
      </c>
      <c r="AE5483">
        <f>+VLOOKUP(T5483,Tabla1[],5,0)</f>
        <v>0</v>
      </c>
      <c r="AF5483">
        <f t="shared" si="85"/>
        <v>3</v>
      </c>
    </row>
    <row r="5484" spans="1:32" x14ac:dyDescent="0.25">
      <c r="A5484">
        <v>102321</v>
      </c>
      <c r="B5484" t="s">
        <v>10481</v>
      </c>
      <c r="C5484" t="s">
        <v>75</v>
      </c>
      <c r="D5484">
        <v>0</v>
      </c>
      <c r="F5484" t="s">
        <v>445</v>
      </c>
      <c r="G5484" t="s">
        <v>10387</v>
      </c>
      <c r="H5484" t="s">
        <v>10482</v>
      </c>
      <c r="I5484" t="s">
        <v>10483</v>
      </c>
      <c r="J5484" t="s">
        <v>10484</v>
      </c>
      <c r="K5484" t="s">
        <v>10485</v>
      </c>
      <c r="L5484" t="s">
        <v>10486</v>
      </c>
      <c r="M5484" t="s">
        <v>8620</v>
      </c>
      <c r="N5484" t="s">
        <v>9293</v>
      </c>
      <c r="O5484" t="s">
        <v>9598</v>
      </c>
      <c r="P5484" t="s">
        <v>9375</v>
      </c>
      <c r="Q5484" t="s">
        <v>10064</v>
      </c>
      <c r="R5484" t="s">
        <v>127</v>
      </c>
      <c r="S5484" t="s">
        <v>108</v>
      </c>
      <c r="T5484" t="s">
        <v>839</v>
      </c>
      <c r="U5484" t="s">
        <v>840</v>
      </c>
      <c r="V5484" t="s">
        <v>1609</v>
      </c>
      <c r="X5484">
        <v>1</v>
      </c>
      <c r="Y5484">
        <v>1600</v>
      </c>
      <c r="Z5484">
        <v>0</v>
      </c>
      <c r="AA5484">
        <v>2000</v>
      </c>
      <c r="AB5484">
        <v>1034544</v>
      </c>
      <c r="AC5484" t="s">
        <v>47</v>
      </c>
      <c r="AD5484">
        <f>+VLOOKUP(T5484,items!$A$2:$D$1255,4,0)</f>
        <v>0</v>
      </c>
      <c r="AE5484">
        <f>+VLOOKUP(T5484,Tabla1[],5,0)</f>
        <v>0</v>
      </c>
      <c r="AF5484">
        <f t="shared" si="85"/>
        <v>6</v>
      </c>
    </row>
    <row r="5485" spans="1:32" x14ac:dyDescent="0.25">
      <c r="A5485">
        <v>102321</v>
      </c>
      <c r="B5485" t="s">
        <v>10481</v>
      </c>
      <c r="C5485" t="s">
        <v>75</v>
      </c>
      <c r="D5485">
        <v>0</v>
      </c>
      <c r="F5485" t="s">
        <v>445</v>
      </c>
      <c r="G5485" t="s">
        <v>10387</v>
      </c>
      <c r="H5485" t="s">
        <v>10482</v>
      </c>
      <c r="I5485" t="s">
        <v>10483</v>
      </c>
      <c r="J5485" t="s">
        <v>10484</v>
      </c>
      <c r="K5485" t="s">
        <v>10485</v>
      </c>
      <c r="L5485" t="s">
        <v>10486</v>
      </c>
      <c r="M5485" t="s">
        <v>8620</v>
      </c>
      <c r="N5485" t="s">
        <v>9293</v>
      </c>
      <c r="O5485" t="s">
        <v>9598</v>
      </c>
      <c r="P5485" t="s">
        <v>9375</v>
      </c>
      <c r="Q5485" t="s">
        <v>10064</v>
      </c>
      <c r="R5485" t="s">
        <v>127</v>
      </c>
      <c r="S5485" t="s">
        <v>108</v>
      </c>
      <c r="T5485" t="s">
        <v>839</v>
      </c>
      <c r="U5485" t="s">
        <v>840</v>
      </c>
      <c r="V5485" t="s">
        <v>1609</v>
      </c>
      <c r="X5485">
        <v>1</v>
      </c>
      <c r="Y5485">
        <v>5400</v>
      </c>
      <c r="Z5485">
        <v>0</v>
      </c>
      <c r="AA5485">
        <v>2000</v>
      </c>
      <c r="AB5485">
        <v>2894998</v>
      </c>
      <c r="AC5485" t="s">
        <v>47</v>
      </c>
      <c r="AD5485">
        <f>+VLOOKUP(T5485,items!$A$2:$D$1255,4,0)</f>
        <v>0</v>
      </c>
      <c r="AE5485">
        <f>+VLOOKUP(T5485,Tabla1[],5,0)</f>
        <v>0</v>
      </c>
      <c r="AF5485">
        <f t="shared" si="85"/>
        <v>6</v>
      </c>
    </row>
    <row r="5486" spans="1:32" x14ac:dyDescent="0.25">
      <c r="A5486">
        <v>102321</v>
      </c>
      <c r="B5486" t="s">
        <v>10481</v>
      </c>
      <c r="C5486" t="s">
        <v>75</v>
      </c>
      <c r="D5486">
        <v>0</v>
      </c>
      <c r="F5486" t="s">
        <v>445</v>
      </c>
      <c r="G5486" t="s">
        <v>10387</v>
      </c>
      <c r="H5486" t="s">
        <v>10482</v>
      </c>
      <c r="I5486" t="s">
        <v>10483</v>
      </c>
      <c r="J5486" t="s">
        <v>10484</v>
      </c>
      <c r="K5486" t="s">
        <v>10485</v>
      </c>
      <c r="L5486" t="s">
        <v>10486</v>
      </c>
      <c r="M5486" t="s">
        <v>8620</v>
      </c>
      <c r="N5486" t="s">
        <v>9293</v>
      </c>
      <c r="O5486" t="s">
        <v>9598</v>
      </c>
      <c r="P5486" t="s">
        <v>9375</v>
      </c>
      <c r="Q5486" t="s">
        <v>10064</v>
      </c>
      <c r="R5486" t="s">
        <v>127</v>
      </c>
      <c r="S5486" t="s">
        <v>108</v>
      </c>
      <c r="T5486" t="s">
        <v>839</v>
      </c>
      <c r="U5486" t="s">
        <v>840</v>
      </c>
      <c r="V5486" t="s">
        <v>1609</v>
      </c>
      <c r="X5486">
        <v>1</v>
      </c>
      <c r="Y5486">
        <v>2600</v>
      </c>
      <c r="Z5486">
        <v>0</v>
      </c>
      <c r="AA5486">
        <v>1760</v>
      </c>
      <c r="AB5486">
        <v>1551817</v>
      </c>
      <c r="AC5486" t="s">
        <v>47</v>
      </c>
      <c r="AD5486">
        <f>+VLOOKUP(T5486,items!$A$2:$D$1255,4,0)</f>
        <v>0</v>
      </c>
      <c r="AE5486">
        <f>+VLOOKUP(T5486,Tabla1[],5,0)</f>
        <v>0</v>
      </c>
      <c r="AF5486">
        <f t="shared" si="85"/>
        <v>6</v>
      </c>
    </row>
    <row r="5487" spans="1:32" x14ac:dyDescent="0.25">
      <c r="A5487">
        <v>102321</v>
      </c>
      <c r="B5487" t="s">
        <v>10481</v>
      </c>
      <c r="C5487" t="s">
        <v>75</v>
      </c>
      <c r="D5487">
        <v>0</v>
      </c>
      <c r="F5487" t="s">
        <v>445</v>
      </c>
      <c r="G5487" t="s">
        <v>10387</v>
      </c>
      <c r="H5487" t="s">
        <v>10482</v>
      </c>
      <c r="I5487" t="s">
        <v>10483</v>
      </c>
      <c r="J5487" t="s">
        <v>10484</v>
      </c>
      <c r="K5487" t="s">
        <v>10485</v>
      </c>
      <c r="L5487" t="s">
        <v>10486</v>
      </c>
      <c r="M5487" t="s">
        <v>8620</v>
      </c>
      <c r="N5487" t="s">
        <v>9293</v>
      </c>
      <c r="O5487" t="s">
        <v>9598</v>
      </c>
      <c r="P5487" t="s">
        <v>9375</v>
      </c>
      <c r="Q5487" t="s">
        <v>10064</v>
      </c>
      <c r="R5487" t="s">
        <v>127</v>
      </c>
      <c r="S5487" t="s">
        <v>108</v>
      </c>
      <c r="T5487" t="s">
        <v>839</v>
      </c>
      <c r="U5487" t="s">
        <v>840</v>
      </c>
      <c r="V5487" t="s">
        <v>1609</v>
      </c>
      <c r="X5487">
        <v>1</v>
      </c>
      <c r="Y5487">
        <v>4050</v>
      </c>
      <c r="Z5487">
        <v>0</v>
      </c>
      <c r="AA5487">
        <v>1300</v>
      </c>
      <c r="AB5487">
        <v>1808294</v>
      </c>
      <c r="AC5487" t="s">
        <v>47</v>
      </c>
      <c r="AD5487">
        <f>+VLOOKUP(T5487,items!$A$2:$D$1255,4,0)</f>
        <v>0</v>
      </c>
      <c r="AE5487">
        <f>+VLOOKUP(T5487,Tabla1[],5,0)</f>
        <v>0</v>
      </c>
      <c r="AF5487">
        <f t="shared" si="85"/>
        <v>6</v>
      </c>
    </row>
    <row r="5488" spans="1:32" x14ac:dyDescent="0.25">
      <c r="A5488">
        <v>102321</v>
      </c>
      <c r="B5488" t="s">
        <v>10481</v>
      </c>
      <c r="C5488" t="s">
        <v>75</v>
      </c>
      <c r="D5488">
        <v>0</v>
      </c>
      <c r="F5488" t="s">
        <v>445</v>
      </c>
      <c r="G5488" t="s">
        <v>10387</v>
      </c>
      <c r="H5488" t="s">
        <v>10482</v>
      </c>
      <c r="I5488" t="s">
        <v>10483</v>
      </c>
      <c r="J5488" t="s">
        <v>10484</v>
      </c>
      <c r="K5488" t="s">
        <v>10485</v>
      </c>
      <c r="L5488" t="s">
        <v>10486</v>
      </c>
      <c r="M5488" t="s">
        <v>8620</v>
      </c>
      <c r="N5488" t="s">
        <v>9293</v>
      </c>
      <c r="O5488" t="s">
        <v>9598</v>
      </c>
      <c r="P5488" t="s">
        <v>9375</v>
      </c>
      <c r="Q5488" t="s">
        <v>10064</v>
      </c>
      <c r="R5488" t="s">
        <v>127</v>
      </c>
      <c r="S5488" t="s">
        <v>108</v>
      </c>
      <c r="T5488" t="s">
        <v>3189</v>
      </c>
      <c r="U5488" t="s">
        <v>3190</v>
      </c>
      <c r="X5488">
        <v>1</v>
      </c>
      <c r="Y5488">
        <v>0</v>
      </c>
      <c r="Z5488">
        <v>0</v>
      </c>
      <c r="AA5488">
        <v>0</v>
      </c>
      <c r="AB5488">
        <v>7500000</v>
      </c>
      <c r="AC5488" t="s">
        <v>47</v>
      </c>
      <c r="AD5488">
        <f>+VLOOKUP(T5488,items!$A$2:$D$1255,4,0)</f>
        <v>0</v>
      </c>
      <c r="AE5488">
        <f>+VLOOKUP(T5488,Tabla1[],5,0)</f>
        <v>0</v>
      </c>
      <c r="AF5488">
        <f t="shared" si="85"/>
        <v>6</v>
      </c>
    </row>
    <row r="5489" spans="1:34" x14ac:dyDescent="0.25">
      <c r="A5489">
        <v>102321</v>
      </c>
      <c r="B5489" t="s">
        <v>10481</v>
      </c>
      <c r="C5489" t="s">
        <v>75</v>
      </c>
      <c r="D5489">
        <v>0</v>
      </c>
      <c r="F5489" t="s">
        <v>445</v>
      </c>
      <c r="G5489" t="s">
        <v>10387</v>
      </c>
      <c r="H5489" t="s">
        <v>10482</v>
      </c>
      <c r="I5489" t="s">
        <v>10483</v>
      </c>
      <c r="J5489" t="s">
        <v>10484</v>
      </c>
      <c r="K5489" t="s">
        <v>10485</v>
      </c>
      <c r="L5489" t="s">
        <v>10486</v>
      </c>
      <c r="M5489" t="s">
        <v>8620</v>
      </c>
      <c r="N5489" t="s">
        <v>9293</v>
      </c>
      <c r="O5489" t="s">
        <v>9598</v>
      </c>
      <c r="P5489" t="s">
        <v>9375</v>
      </c>
      <c r="Q5489" t="s">
        <v>10064</v>
      </c>
      <c r="R5489" t="s">
        <v>127</v>
      </c>
      <c r="S5489" t="s">
        <v>108</v>
      </c>
      <c r="T5489" t="s">
        <v>3189</v>
      </c>
      <c r="U5489" t="s">
        <v>3190</v>
      </c>
      <c r="X5489">
        <v>1</v>
      </c>
      <c r="Y5489">
        <v>0</v>
      </c>
      <c r="Z5489">
        <v>0</v>
      </c>
      <c r="AA5489">
        <v>0</v>
      </c>
      <c r="AB5489">
        <v>1300000</v>
      </c>
      <c r="AC5489" t="s">
        <v>47</v>
      </c>
      <c r="AD5489">
        <f>+VLOOKUP(T5489,items!$A$2:$D$1255,4,0)</f>
        <v>0</v>
      </c>
      <c r="AE5489">
        <f>+VLOOKUP(T5489,Tabla1[],5,0)</f>
        <v>0</v>
      </c>
      <c r="AF5489">
        <f t="shared" si="85"/>
        <v>6</v>
      </c>
    </row>
    <row r="5490" spans="1:34" x14ac:dyDescent="0.25">
      <c r="A5490">
        <v>102321</v>
      </c>
      <c r="B5490" t="s">
        <v>10481</v>
      </c>
      <c r="C5490" t="s">
        <v>75</v>
      </c>
      <c r="D5490">
        <v>0</v>
      </c>
      <c r="F5490" t="s">
        <v>445</v>
      </c>
      <c r="G5490" t="s">
        <v>10387</v>
      </c>
      <c r="H5490" t="s">
        <v>10482</v>
      </c>
      <c r="I5490" t="s">
        <v>10483</v>
      </c>
      <c r="J5490" t="s">
        <v>10484</v>
      </c>
      <c r="K5490" t="s">
        <v>10485</v>
      </c>
      <c r="L5490" t="s">
        <v>10486</v>
      </c>
      <c r="M5490" t="s">
        <v>8620</v>
      </c>
      <c r="N5490" t="s">
        <v>9293</v>
      </c>
      <c r="O5490" t="s">
        <v>9598</v>
      </c>
      <c r="P5490" t="s">
        <v>9375</v>
      </c>
      <c r="Q5490" t="s">
        <v>10064</v>
      </c>
      <c r="R5490" t="s">
        <v>127</v>
      </c>
      <c r="S5490" t="s">
        <v>108</v>
      </c>
      <c r="T5490" t="s">
        <v>331</v>
      </c>
      <c r="U5490" t="s">
        <v>332</v>
      </c>
      <c r="X5490">
        <v>2</v>
      </c>
      <c r="Y5490">
        <v>0</v>
      </c>
      <c r="Z5490">
        <v>0</v>
      </c>
      <c r="AA5490">
        <v>0</v>
      </c>
      <c r="AB5490">
        <v>780000</v>
      </c>
      <c r="AC5490" t="s">
        <v>47</v>
      </c>
      <c r="AD5490" t="e">
        <f>+VLOOKUP(T5490,items!$A$2:$D$1255,4,0)</f>
        <v>#N/A</v>
      </c>
      <c r="AE5490" t="e">
        <f>+VLOOKUP(T5490,Tabla1[],5,0)</f>
        <v>#N/A</v>
      </c>
      <c r="AF5490">
        <f t="shared" si="85"/>
        <v>6</v>
      </c>
    </row>
    <row r="5491" spans="1:34" x14ac:dyDescent="0.25">
      <c r="A5491">
        <v>102321</v>
      </c>
      <c r="B5491" t="s">
        <v>10481</v>
      </c>
      <c r="C5491" t="s">
        <v>75</v>
      </c>
      <c r="D5491">
        <v>0</v>
      </c>
      <c r="F5491" t="s">
        <v>445</v>
      </c>
      <c r="G5491" t="s">
        <v>10387</v>
      </c>
      <c r="H5491" t="s">
        <v>10482</v>
      </c>
      <c r="I5491" t="s">
        <v>10483</v>
      </c>
      <c r="J5491" t="s">
        <v>10484</v>
      </c>
      <c r="K5491" t="s">
        <v>10485</v>
      </c>
      <c r="L5491" t="s">
        <v>10486</v>
      </c>
      <c r="M5491" t="s">
        <v>8620</v>
      </c>
      <c r="N5491" t="s">
        <v>9293</v>
      </c>
      <c r="O5491" t="s">
        <v>9598</v>
      </c>
      <c r="P5491" t="s">
        <v>9375</v>
      </c>
      <c r="Q5491" t="s">
        <v>10064</v>
      </c>
      <c r="R5491" t="s">
        <v>127</v>
      </c>
      <c r="S5491" t="s">
        <v>108</v>
      </c>
      <c r="T5491" t="s">
        <v>745</v>
      </c>
      <c r="U5491" t="s">
        <v>746</v>
      </c>
      <c r="X5491">
        <v>4</v>
      </c>
      <c r="Y5491">
        <v>0</v>
      </c>
      <c r="Z5491">
        <v>0</v>
      </c>
      <c r="AA5491">
        <v>0</v>
      </c>
      <c r="AB5491">
        <v>380000</v>
      </c>
      <c r="AC5491" t="s">
        <v>47</v>
      </c>
      <c r="AD5491">
        <f>+VLOOKUP(T5491,items!$A$2:$D$1255,4,0)</f>
        <v>0</v>
      </c>
      <c r="AE5491">
        <f>+VLOOKUP(T5491,Tabla1[],5,0)</f>
        <v>0</v>
      </c>
      <c r="AF5491">
        <f t="shared" si="85"/>
        <v>6</v>
      </c>
    </row>
    <row r="5492" spans="1:34" x14ac:dyDescent="0.25">
      <c r="A5492">
        <v>102321</v>
      </c>
      <c r="B5492" t="s">
        <v>10481</v>
      </c>
      <c r="C5492" t="s">
        <v>75</v>
      </c>
      <c r="D5492">
        <v>0</v>
      </c>
      <c r="F5492" t="s">
        <v>445</v>
      </c>
      <c r="G5492" t="s">
        <v>10387</v>
      </c>
      <c r="H5492" t="s">
        <v>10482</v>
      </c>
      <c r="I5492" t="s">
        <v>10483</v>
      </c>
      <c r="J5492" t="s">
        <v>10484</v>
      </c>
      <c r="K5492" t="s">
        <v>10485</v>
      </c>
      <c r="L5492" t="s">
        <v>10486</v>
      </c>
      <c r="M5492" t="s">
        <v>8620</v>
      </c>
      <c r="N5492" t="s">
        <v>9293</v>
      </c>
      <c r="O5492" t="s">
        <v>9598</v>
      </c>
      <c r="P5492" t="s">
        <v>9375</v>
      </c>
      <c r="Q5492" t="s">
        <v>10064</v>
      </c>
      <c r="R5492" t="s">
        <v>127</v>
      </c>
      <c r="S5492" t="s">
        <v>108</v>
      </c>
      <c r="T5492" t="s">
        <v>392</v>
      </c>
      <c r="U5492" t="s">
        <v>393</v>
      </c>
      <c r="X5492">
        <v>1</v>
      </c>
      <c r="Y5492">
        <v>0</v>
      </c>
      <c r="Z5492">
        <v>0</v>
      </c>
      <c r="AA5492">
        <v>0</v>
      </c>
      <c r="AB5492">
        <v>600000</v>
      </c>
      <c r="AC5492" t="s">
        <v>47</v>
      </c>
      <c r="AD5492" t="e">
        <f>+VLOOKUP(T5492,items!$A$2:$D$1255,4,0)</f>
        <v>#N/A</v>
      </c>
      <c r="AE5492" t="e">
        <f>+VLOOKUP(T5492,Tabla1[],5,0)</f>
        <v>#N/A</v>
      </c>
      <c r="AF5492">
        <f t="shared" si="85"/>
        <v>6</v>
      </c>
    </row>
    <row r="5493" spans="1:34" x14ac:dyDescent="0.25">
      <c r="A5493">
        <v>102328</v>
      </c>
      <c r="B5493" t="s">
        <v>10372</v>
      </c>
      <c r="C5493" t="s">
        <v>75</v>
      </c>
      <c r="D5493">
        <v>0</v>
      </c>
      <c r="F5493" t="s">
        <v>175</v>
      </c>
      <c r="G5493" t="s">
        <v>969</v>
      </c>
      <c r="H5493" t="s">
        <v>10487</v>
      </c>
      <c r="I5493" t="s">
        <v>10488</v>
      </c>
      <c r="J5493" t="s">
        <v>10489</v>
      </c>
      <c r="K5493" t="s">
        <v>10490</v>
      </c>
      <c r="L5493" t="s">
        <v>10491</v>
      </c>
      <c r="M5493" t="s">
        <v>5649</v>
      </c>
      <c r="N5493" t="s">
        <v>85</v>
      </c>
      <c r="O5493" t="s">
        <v>3800</v>
      </c>
      <c r="P5493" t="s">
        <v>87</v>
      </c>
      <c r="Q5493" t="s">
        <v>5949</v>
      </c>
      <c r="R5493" t="s">
        <v>63</v>
      </c>
      <c r="S5493" t="s">
        <v>272</v>
      </c>
      <c r="T5493" t="s">
        <v>1158</v>
      </c>
      <c r="U5493" t="s">
        <v>1159</v>
      </c>
      <c r="X5493">
        <v>1</v>
      </c>
      <c r="Y5493">
        <v>0</v>
      </c>
      <c r="Z5493">
        <v>0</v>
      </c>
      <c r="AA5493">
        <v>0</v>
      </c>
      <c r="AB5493" s="14">
        <v>508100.4</v>
      </c>
      <c r="AC5493" t="s">
        <v>47</v>
      </c>
      <c r="AD5493">
        <f>+VLOOKUP(T5493,items!$A$2:$D$1255,4,0)</f>
        <v>0</v>
      </c>
      <c r="AE5493">
        <f>+VLOOKUP(T5493,Tabla1[],5,0)</f>
        <v>0</v>
      </c>
      <c r="AF5493">
        <f t="shared" si="85"/>
        <v>5</v>
      </c>
      <c r="AG5493">
        <v>3816</v>
      </c>
      <c r="AH5493" s="14">
        <v>508100.4</v>
      </c>
    </row>
    <row r="5494" spans="1:34" x14ac:dyDescent="0.25">
      <c r="A5494">
        <v>102328</v>
      </c>
      <c r="B5494" t="s">
        <v>10372</v>
      </c>
      <c r="C5494" t="s">
        <v>75</v>
      </c>
      <c r="D5494">
        <v>0</v>
      </c>
      <c r="F5494" t="s">
        <v>175</v>
      </c>
      <c r="G5494" t="s">
        <v>969</v>
      </c>
      <c r="H5494" t="s">
        <v>10487</v>
      </c>
      <c r="I5494" t="s">
        <v>10488</v>
      </c>
      <c r="J5494" t="s">
        <v>10489</v>
      </c>
      <c r="K5494" t="s">
        <v>10490</v>
      </c>
      <c r="L5494" t="s">
        <v>10491</v>
      </c>
      <c r="M5494" t="s">
        <v>5649</v>
      </c>
      <c r="N5494" t="s">
        <v>85</v>
      </c>
      <c r="O5494" t="s">
        <v>3800</v>
      </c>
      <c r="P5494" t="s">
        <v>87</v>
      </c>
      <c r="Q5494" t="s">
        <v>5949</v>
      </c>
      <c r="R5494" t="s">
        <v>63</v>
      </c>
      <c r="S5494" t="s">
        <v>272</v>
      </c>
      <c r="T5494" t="s">
        <v>1160</v>
      </c>
      <c r="U5494" t="s">
        <v>1161</v>
      </c>
      <c r="X5494">
        <v>1</v>
      </c>
      <c r="Y5494">
        <v>0</v>
      </c>
      <c r="Z5494">
        <v>0</v>
      </c>
      <c r="AA5494">
        <v>0</v>
      </c>
      <c r="AB5494" s="14">
        <v>89676</v>
      </c>
      <c r="AC5494" t="s">
        <v>47</v>
      </c>
      <c r="AD5494">
        <f>+VLOOKUP(T5494,items!$A$2:$D$1255,4,0)</f>
        <v>0</v>
      </c>
      <c r="AE5494">
        <f>+VLOOKUP(T5494,Tabla1[],5,0)</f>
        <v>0</v>
      </c>
      <c r="AF5494">
        <f t="shared" si="85"/>
        <v>5</v>
      </c>
      <c r="AG5494">
        <v>3816</v>
      </c>
      <c r="AH5494" s="14">
        <v>89676</v>
      </c>
    </row>
    <row r="5495" spans="1:34" x14ac:dyDescent="0.25">
      <c r="A5495">
        <v>102328</v>
      </c>
      <c r="B5495" t="s">
        <v>10372</v>
      </c>
      <c r="C5495" t="s">
        <v>75</v>
      </c>
      <c r="D5495">
        <v>0</v>
      </c>
      <c r="F5495" t="s">
        <v>175</v>
      </c>
      <c r="G5495" t="s">
        <v>969</v>
      </c>
      <c r="H5495" t="s">
        <v>10487</v>
      </c>
      <c r="I5495" t="s">
        <v>10488</v>
      </c>
      <c r="J5495" t="s">
        <v>10489</v>
      </c>
      <c r="K5495" t="s">
        <v>10490</v>
      </c>
      <c r="L5495" t="s">
        <v>10491</v>
      </c>
      <c r="M5495" t="s">
        <v>5649</v>
      </c>
      <c r="N5495" t="s">
        <v>85</v>
      </c>
      <c r="O5495" t="s">
        <v>3800</v>
      </c>
      <c r="P5495" t="s">
        <v>87</v>
      </c>
      <c r="Q5495" t="s">
        <v>5949</v>
      </c>
      <c r="R5495" t="s">
        <v>63</v>
      </c>
      <c r="S5495" t="s">
        <v>272</v>
      </c>
      <c r="T5495" t="s">
        <v>115</v>
      </c>
      <c r="U5495" t="s">
        <v>116</v>
      </c>
      <c r="W5495" t="s">
        <v>1088</v>
      </c>
      <c r="X5495">
        <v>1</v>
      </c>
      <c r="Y5495">
        <v>3048</v>
      </c>
      <c r="Z5495">
        <v>0</v>
      </c>
      <c r="AA5495">
        <v>5639</v>
      </c>
      <c r="AB5495" s="14">
        <v>34695682.560000002</v>
      </c>
      <c r="AC5495" t="s">
        <v>47</v>
      </c>
      <c r="AD5495" t="str">
        <f>+VLOOKUP(T5495,items!$A$2:$D$1255,4,0)</f>
        <v>PERGOLA</v>
      </c>
      <c r="AE5495" t="str">
        <f>+VLOOKUP(T5495,Tabla1[],5,0)</f>
        <v>MAXI PERGOLAM</v>
      </c>
      <c r="AF5495">
        <f t="shared" si="85"/>
        <v>5</v>
      </c>
      <c r="AG5495">
        <v>3816</v>
      </c>
      <c r="AH5495" s="14">
        <v>34695682.560000002</v>
      </c>
    </row>
    <row r="5496" spans="1:34" x14ac:dyDescent="0.25">
      <c r="A5496">
        <v>102338</v>
      </c>
      <c r="B5496" t="s">
        <v>5161</v>
      </c>
      <c r="C5496" t="s">
        <v>75</v>
      </c>
      <c r="D5496">
        <v>0</v>
      </c>
      <c r="F5496" t="s">
        <v>104</v>
      </c>
      <c r="G5496" t="s">
        <v>7466</v>
      </c>
      <c r="H5496" t="s">
        <v>10492</v>
      </c>
      <c r="I5496" t="s">
        <v>37</v>
      </c>
      <c r="J5496" t="s">
        <v>10493</v>
      </c>
      <c r="K5496" t="s">
        <v>10494</v>
      </c>
      <c r="L5496" t="s">
        <v>37</v>
      </c>
      <c r="M5496" t="s">
        <v>270</v>
      </c>
      <c r="N5496" t="s">
        <v>270</v>
      </c>
      <c r="O5496" t="s">
        <v>7483</v>
      </c>
      <c r="P5496" t="s">
        <v>5647</v>
      </c>
      <c r="Q5496" t="s">
        <v>5647</v>
      </c>
      <c r="R5496" t="s">
        <v>43</v>
      </c>
      <c r="S5496" t="s">
        <v>164</v>
      </c>
      <c r="T5496" t="s">
        <v>4896</v>
      </c>
      <c r="U5496" t="s">
        <v>4897</v>
      </c>
      <c r="X5496">
        <v>1</v>
      </c>
      <c r="Y5496">
        <v>0</v>
      </c>
      <c r="Z5496">
        <v>0</v>
      </c>
      <c r="AA5496">
        <v>0</v>
      </c>
      <c r="AB5496">
        <v>63025</v>
      </c>
      <c r="AC5496" t="s">
        <v>47</v>
      </c>
      <c r="AD5496">
        <f>+VLOOKUP(T5496,items!$A$2:$D$1255,4,0)</f>
        <v>0</v>
      </c>
      <c r="AE5496">
        <f>+VLOOKUP(T5496,Tabla1[],5,0)</f>
        <v>0</v>
      </c>
      <c r="AF5496">
        <f t="shared" si="85"/>
        <v>3</v>
      </c>
    </row>
    <row r="5497" spans="1:34" x14ac:dyDescent="0.25">
      <c r="A5497">
        <v>102338</v>
      </c>
      <c r="B5497" t="s">
        <v>5161</v>
      </c>
      <c r="C5497" t="s">
        <v>75</v>
      </c>
      <c r="D5497">
        <v>0</v>
      </c>
      <c r="F5497" t="s">
        <v>104</v>
      </c>
      <c r="G5497" t="s">
        <v>7466</v>
      </c>
      <c r="H5497" t="s">
        <v>10492</v>
      </c>
      <c r="I5497" t="s">
        <v>37</v>
      </c>
      <c r="J5497" t="s">
        <v>10493</v>
      </c>
      <c r="K5497" t="s">
        <v>10494</v>
      </c>
      <c r="L5497" t="s">
        <v>37</v>
      </c>
      <c r="M5497" t="s">
        <v>270</v>
      </c>
      <c r="N5497" t="s">
        <v>270</v>
      </c>
      <c r="O5497" t="s">
        <v>7483</v>
      </c>
      <c r="P5497" t="s">
        <v>5647</v>
      </c>
      <c r="Q5497" t="s">
        <v>5647</v>
      </c>
      <c r="R5497" t="s">
        <v>43</v>
      </c>
      <c r="S5497" t="s">
        <v>164</v>
      </c>
      <c r="T5497" t="s">
        <v>6309</v>
      </c>
      <c r="U5497" t="s">
        <v>6310</v>
      </c>
      <c r="X5497">
        <v>8</v>
      </c>
      <c r="Y5497">
        <v>0</v>
      </c>
      <c r="Z5497">
        <v>0</v>
      </c>
      <c r="AA5497">
        <v>0</v>
      </c>
      <c r="AB5497">
        <v>10400</v>
      </c>
      <c r="AC5497" t="s">
        <v>47</v>
      </c>
      <c r="AD5497">
        <f>+VLOOKUP(T5497,items!$A$2:$D$1255,4,0)</f>
        <v>0</v>
      </c>
      <c r="AE5497">
        <f>+VLOOKUP(T5497,Tabla1[],5,0)</f>
        <v>0</v>
      </c>
      <c r="AF5497">
        <f t="shared" si="85"/>
        <v>3</v>
      </c>
    </row>
    <row r="5498" spans="1:34" x14ac:dyDescent="0.25">
      <c r="A5498">
        <v>102338</v>
      </c>
      <c r="B5498" t="s">
        <v>5161</v>
      </c>
      <c r="C5498" t="s">
        <v>75</v>
      </c>
      <c r="D5498">
        <v>0</v>
      </c>
      <c r="F5498" t="s">
        <v>104</v>
      </c>
      <c r="G5498" t="s">
        <v>7466</v>
      </c>
      <c r="H5498" t="s">
        <v>10492</v>
      </c>
      <c r="I5498" t="s">
        <v>37</v>
      </c>
      <c r="J5498" t="s">
        <v>10493</v>
      </c>
      <c r="K5498" t="s">
        <v>10494</v>
      </c>
      <c r="L5498" t="s">
        <v>37</v>
      </c>
      <c r="M5498" t="s">
        <v>270</v>
      </c>
      <c r="N5498" t="s">
        <v>270</v>
      </c>
      <c r="O5498" t="s">
        <v>7483</v>
      </c>
      <c r="P5498" t="s">
        <v>5647</v>
      </c>
      <c r="Q5498" t="s">
        <v>5647</v>
      </c>
      <c r="R5498" t="s">
        <v>43</v>
      </c>
      <c r="S5498" t="s">
        <v>164</v>
      </c>
      <c r="T5498" t="s">
        <v>1290</v>
      </c>
      <c r="U5498" t="s">
        <v>1291</v>
      </c>
      <c r="X5498">
        <v>4</v>
      </c>
      <c r="Y5498">
        <v>0</v>
      </c>
      <c r="Z5498">
        <v>0</v>
      </c>
      <c r="AA5498">
        <v>0</v>
      </c>
      <c r="AB5498">
        <v>255600</v>
      </c>
      <c r="AC5498" t="s">
        <v>47</v>
      </c>
      <c r="AD5498">
        <f>+VLOOKUP(T5498,items!$A$2:$D$1255,4,0)</f>
        <v>0</v>
      </c>
      <c r="AE5498">
        <f>+VLOOKUP(T5498,Tabla1[],5,0)</f>
        <v>0</v>
      </c>
      <c r="AF5498">
        <f t="shared" si="85"/>
        <v>3</v>
      </c>
    </row>
    <row r="5499" spans="1:34" x14ac:dyDescent="0.25">
      <c r="A5499">
        <v>102338</v>
      </c>
      <c r="B5499" t="s">
        <v>5161</v>
      </c>
      <c r="C5499" t="s">
        <v>75</v>
      </c>
      <c r="D5499">
        <v>0</v>
      </c>
      <c r="F5499" t="s">
        <v>104</v>
      </c>
      <c r="G5499" t="s">
        <v>7466</v>
      </c>
      <c r="H5499" t="s">
        <v>10492</v>
      </c>
      <c r="I5499" t="s">
        <v>37</v>
      </c>
      <c r="J5499" t="s">
        <v>10493</v>
      </c>
      <c r="K5499" t="s">
        <v>10494</v>
      </c>
      <c r="L5499" t="s">
        <v>37</v>
      </c>
      <c r="M5499" t="s">
        <v>270</v>
      </c>
      <c r="N5499" t="s">
        <v>270</v>
      </c>
      <c r="O5499" t="s">
        <v>7483</v>
      </c>
      <c r="P5499" t="s">
        <v>5647</v>
      </c>
      <c r="Q5499" t="s">
        <v>5647</v>
      </c>
      <c r="R5499" t="s">
        <v>43</v>
      </c>
      <c r="S5499" t="s">
        <v>164</v>
      </c>
      <c r="T5499" t="s">
        <v>6311</v>
      </c>
      <c r="U5499" t="s">
        <v>6312</v>
      </c>
      <c r="X5499">
        <v>8</v>
      </c>
      <c r="Y5499">
        <v>0</v>
      </c>
      <c r="Z5499">
        <v>0</v>
      </c>
      <c r="AA5499">
        <v>0</v>
      </c>
      <c r="AB5499">
        <v>3200</v>
      </c>
      <c r="AC5499" t="s">
        <v>47</v>
      </c>
      <c r="AD5499">
        <f>+VLOOKUP(T5499,items!$A$2:$D$1255,4,0)</f>
        <v>0</v>
      </c>
      <c r="AE5499">
        <f>+VLOOKUP(T5499,Tabla1[],5,0)</f>
        <v>0</v>
      </c>
      <c r="AF5499">
        <f t="shared" si="85"/>
        <v>3</v>
      </c>
    </row>
    <row r="5500" spans="1:34" x14ac:dyDescent="0.25">
      <c r="A5500">
        <v>102340</v>
      </c>
      <c r="B5500" t="s">
        <v>10495</v>
      </c>
      <c r="C5500" t="s">
        <v>75</v>
      </c>
      <c r="D5500">
        <v>0</v>
      </c>
      <c r="F5500" t="s">
        <v>104</v>
      </c>
      <c r="G5500" t="s">
        <v>104</v>
      </c>
      <c r="H5500" t="s">
        <v>10496</v>
      </c>
      <c r="I5500" t="s">
        <v>37</v>
      </c>
      <c r="J5500" t="s">
        <v>10497</v>
      </c>
      <c r="K5500" t="s">
        <v>10498</v>
      </c>
      <c r="L5500" t="s">
        <v>37</v>
      </c>
      <c r="M5500" t="s">
        <v>7466</v>
      </c>
      <c r="N5500" t="s">
        <v>7466</v>
      </c>
      <c r="O5500" t="s">
        <v>8428</v>
      </c>
      <c r="P5500" t="s">
        <v>5642</v>
      </c>
      <c r="Q5500" t="s">
        <v>5642</v>
      </c>
      <c r="R5500" t="s">
        <v>127</v>
      </c>
      <c r="S5500" t="s">
        <v>164</v>
      </c>
      <c r="T5500" t="s">
        <v>131</v>
      </c>
      <c r="U5500" t="s">
        <v>132</v>
      </c>
      <c r="X5500">
        <v>6</v>
      </c>
      <c r="Y5500">
        <v>0</v>
      </c>
      <c r="Z5500">
        <v>0</v>
      </c>
      <c r="AA5500">
        <v>0</v>
      </c>
      <c r="AB5500">
        <v>27000</v>
      </c>
      <c r="AC5500" t="s">
        <v>47</v>
      </c>
      <c r="AD5500">
        <f>+VLOOKUP(T5500,items!$A$2:$D$1255,4,0)</f>
        <v>0</v>
      </c>
      <c r="AE5500">
        <f>+VLOOKUP(T5500,Tabla1[],5,0)</f>
        <v>0</v>
      </c>
      <c r="AF5500">
        <f t="shared" si="85"/>
        <v>3</v>
      </c>
    </row>
    <row r="5501" spans="1:34" x14ac:dyDescent="0.25">
      <c r="A5501">
        <v>102340</v>
      </c>
      <c r="B5501" t="s">
        <v>10495</v>
      </c>
      <c r="C5501" t="s">
        <v>75</v>
      </c>
      <c r="D5501">
        <v>0</v>
      </c>
      <c r="F5501" t="s">
        <v>104</v>
      </c>
      <c r="G5501" t="s">
        <v>104</v>
      </c>
      <c r="H5501" t="s">
        <v>10496</v>
      </c>
      <c r="I5501" t="s">
        <v>37</v>
      </c>
      <c r="J5501" t="s">
        <v>10497</v>
      </c>
      <c r="K5501" t="s">
        <v>10498</v>
      </c>
      <c r="L5501" t="s">
        <v>37</v>
      </c>
      <c r="M5501" t="s">
        <v>7466</v>
      </c>
      <c r="N5501" t="s">
        <v>7466</v>
      </c>
      <c r="O5501" t="s">
        <v>8428</v>
      </c>
      <c r="P5501" t="s">
        <v>5642</v>
      </c>
      <c r="Q5501" t="s">
        <v>5642</v>
      </c>
      <c r="R5501" t="s">
        <v>127</v>
      </c>
      <c r="S5501" t="s">
        <v>164</v>
      </c>
      <c r="T5501" t="s">
        <v>2678</v>
      </c>
      <c r="U5501" t="s">
        <v>2679</v>
      </c>
      <c r="X5501">
        <v>6</v>
      </c>
      <c r="Y5501">
        <v>0</v>
      </c>
      <c r="Z5501">
        <v>0</v>
      </c>
      <c r="AA5501">
        <v>0</v>
      </c>
      <c r="AB5501">
        <v>85800</v>
      </c>
      <c r="AC5501" t="s">
        <v>47</v>
      </c>
      <c r="AD5501">
        <f>+VLOOKUP(T5501,items!$A$2:$D$1255,4,0)</f>
        <v>0</v>
      </c>
      <c r="AE5501">
        <f>+VLOOKUP(T5501,Tabla1[],5,0)</f>
        <v>0</v>
      </c>
      <c r="AF5501">
        <f t="shared" si="85"/>
        <v>3</v>
      </c>
    </row>
    <row r="5502" spans="1:34" x14ac:dyDescent="0.25">
      <c r="A5502">
        <v>102340</v>
      </c>
      <c r="B5502" t="s">
        <v>10495</v>
      </c>
      <c r="C5502" t="s">
        <v>75</v>
      </c>
      <c r="D5502">
        <v>0</v>
      </c>
      <c r="F5502" t="s">
        <v>104</v>
      </c>
      <c r="G5502" t="s">
        <v>104</v>
      </c>
      <c r="H5502" t="s">
        <v>10496</v>
      </c>
      <c r="I5502" t="s">
        <v>37</v>
      </c>
      <c r="J5502" t="s">
        <v>10497</v>
      </c>
      <c r="K5502" t="s">
        <v>10498</v>
      </c>
      <c r="L5502" t="s">
        <v>37</v>
      </c>
      <c r="M5502" t="s">
        <v>7466</v>
      </c>
      <c r="N5502" t="s">
        <v>7466</v>
      </c>
      <c r="O5502" t="s">
        <v>8428</v>
      </c>
      <c r="P5502" t="s">
        <v>5642</v>
      </c>
      <c r="Q5502" t="s">
        <v>5642</v>
      </c>
      <c r="R5502" t="s">
        <v>127</v>
      </c>
      <c r="S5502" t="s">
        <v>164</v>
      </c>
      <c r="T5502" t="s">
        <v>149</v>
      </c>
      <c r="U5502" t="s">
        <v>150</v>
      </c>
      <c r="X5502">
        <v>4</v>
      </c>
      <c r="Y5502">
        <v>0</v>
      </c>
      <c r="Z5502">
        <v>0</v>
      </c>
      <c r="AA5502">
        <v>0</v>
      </c>
      <c r="AB5502">
        <v>50000</v>
      </c>
      <c r="AC5502" t="s">
        <v>47</v>
      </c>
      <c r="AD5502">
        <f>+VLOOKUP(T5502,items!$A$2:$D$1255,4,0)</f>
        <v>0</v>
      </c>
      <c r="AE5502">
        <f>+VLOOKUP(T5502,Tabla1[],5,0)</f>
        <v>0</v>
      </c>
      <c r="AF5502">
        <f t="shared" si="85"/>
        <v>3</v>
      </c>
    </row>
    <row r="5503" spans="1:34" x14ac:dyDescent="0.25">
      <c r="A5503">
        <v>102340</v>
      </c>
      <c r="B5503" t="s">
        <v>10495</v>
      </c>
      <c r="C5503" t="s">
        <v>75</v>
      </c>
      <c r="D5503">
        <v>0</v>
      </c>
      <c r="F5503" t="s">
        <v>104</v>
      </c>
      <c r="G5503" t="s">
        <v>104</v>
      </c>
      <c r="H5503" t="s">
        <v>10496</v>
      </c>
      <c r="I5503" t="s">
        <v>37</v>
      </c>
      <c r="J5503" t="s">
        <v>10497</v>
      </c>
      <c r="K5503" t="s">
        <v>10498</v>
      </c>
      <c r="L5503" t="s">
        <v>37</v>
      </c>
      <c r="M5503" t="s">
        <v>7466</v>
      </c>
      <c r="N5503" t="s">
        <v>7466</v>
      </c>
      <c r="O5503" t="s">
        <v>8428</v>
      </c>
      <c r="P5503" t="s">
        <v>5642</v>
      </c>
      <c r="Q5503" t="s">
        <v>5642</v>
      </c>
      <c r="R5503" t="s">
        <v>127</v>
      </c>
      <c r="S5503" t="s">
        <v>164</v>
      </c>
      <c r="T5503" t="s">
        <v>153</v>
      </c>
      <c r="U5503" t="s">
        <v>154</v>
      </c>
      <c r="X5503">
        <v>2</v>
      </c>
      <c r="Y5503">
        <v>0</v>
      </c>
      <c r="Z5503">
        <v>0</v>
      </c>
      <c r="AA5503">
        <v>0</v>
      </c>
      <c r="AB5503">
        <v>23500</v>
      </c>
      <c r="AC5503" t="s">
        <v>47</v>
      </c>
      <c r="AD5503">
        <f>+VLOOKUP(T5503,items!$A$2:$D$1255,4,0)</f>
        <v>0</v>
      </c>
      <c r="AE5503">
        <f>+VLOOKUP(T5503,Tabla1[],5,0)</f>
        <v>0</v>
      </c>
      <c r="AF5503">
        <f t="shared" si="85"/>
        <v>3</v>
      </c>
    </row>
    <row r="5504" spans="1:34" x14ac:dyDescent="0.25">
      <c r="A5504">
        <v>102345</v>
      </c>
      <c r="B5504" t="s">
        <v>6883</v>
      </c>
      <c r="C5504" t="s">
        <v>75</v>
      </c>
      <c r="D5504">
        <v>0</v>
      </c>
      <c r="F5504" t="s">
        <v>104</v>
      </c>
      <c r="G5504" t="s">
        <v>5514</v>
      </c>
      <c r="H5504" t="s">
        <v>10499</v>
      </c>
      <c r="I5504" t="s">
        <v>37</v>
      </c>
      <c r="J5504" t="s">
        <v>10500</v>
      </c>
      <c r="K5504" t="s">
        <v>10501</v>
      </c>
      <c r="L5504" t="s">
        <v>37</v>
      </c>
      <c r="M5504" t="s">
        <v>10387</v>
      </c>
      <c r="N5504" t="s">
        <v>10387</v>
      </c>
      <c r="O5504" t="s">
        <v>8620</v>
      </c>
      <c r="P5504" t="s">
        <v>8621</v>
      </c>
      <c r="Q5504" t="s">
        <v>8621</v>
      </c>
      <c r="R5504" t="s">
        <v>127</v>
      </c>
      <c r="S5504" t="s">
        <v>164</v>
      </c>
      <c r="T5504" t="s">
        <v>7151</v>
      </c>
      <c r="U5504" t="s">
        <v>7152</v>
      </c>
      <c r="X5504">
        <v>4</v>
      </c>
      <c r="Y5504">
        <v>0</v>
      </c>
      <c r="Z5504">
        <v>0</v>
      </c>
      <c r="AA5504">
        <v>0</v>
      </c>
      <c r="AB5504">
        <v>210456</v>
      </c>
      <c r="AC5504" t="s">
        <v>47</v>
      </c>
      <c r="AD5504">
        <f>+VLOOKUP(T5504,items!$A$2:$D$1255,4,0)</f>
        <v>0</v>
      </c>
      <c r="AE5504">
        <f>+VLOOKUP(T5504,Tabla1[],5,0)</f>
        <v>0</v>
      </c>
      <c r="AF5504">
        <f t="shared" si="85"/>
        <v>5</v>
      </c>
    </row>
    <row r="5505" spans="1:32" x14ac:dyDescent="0.25">
      <c r="A5505">
        <v>102348</v>
      </c>
      <c r="B5505" t="s">
        <v>10502</v>
      </c>
      <c r="C5505" t="s">
        <v>33</v>
      </c>
      <c r="D5505">
        <v>0</v>
      </c>
      <c r="F5505" t="s">
        <v>104</v>
      </c>
      <c r="G5505" t="s">
        <v>86</v>
      </c>
      <c r="H5505" t="s">
        <v>10503</v>
      </c>
      <c r="I5505" t="s">
        <v>37</v>
      </c>
      <c r="J5505" t="s">
        <v>10504</v>
      </c>
      <c r="K5505" t="s">
        <v>10505</v>
      </c>
      <c r="L5505" t="s">
        <v>10506</v>
      </c>
      <c r="M5505" t="s">
        <v>7235</v>
      </c>
      <c r="N5505" t="s">
        <v>7235</v>
      </c>
      <c r="O5505" t="s">
        <v>8695</v>
      </c>
      <c r="P5505" t="s">
        <v>519</v>
      </c>
      <c r="Q5505" t="s">
        <v>9096</v>
      </c>
      <c r="R5505" t="s">
        <v>63</v>
      </c>
      <c r="S5505" t="s">
        <v>128</v>
      </c>
      <c r="T5505" t="s">
        <v>932</v>
      </c>
      <c r="U5505" t="s">
        <v>933</v>
      </c>
      <c r="V5505" t="s">
        <v>867</v>
      </c>
      <c r="X5505">
        <v>10</v>
      </c>
      <c r="Y5505">
        <v>0</v>
      </c>
      <c r="Z5505">
        <v>0</v>
      </c>
      <c r="AA5505">
        <v>0</v>
      </c>
      <c r="AB5505">
        <v>12064600</v>
      </c>
      <c r="AC5505" t="s">
        <v>47</v>
      </c>
      <c r="AD5505" t="str">
        <f>+VLOOKUP(T5505,items!$A$2:$D$1255,4,0)</f>
        <v>MUEBLES</v>
      </c>
      <c r="AE5505">
        <f>+VLOOKUP(T5505,Tabla1[],5,0)</f>
        <v>0</v>
      </c>
      <c r="AF5505">
        <f t="shared" si="85"/>
        <v>5</v>
      </c>
    </row>
    <row r="5506" spans="1:32" x14ac:dyDescent="0.25">
      <c r="A5506">
        <v>102348</v>
      </c>
      <c r="B5506" t="s">
        <v>10502</v>
      </c>
      <c r="C5506" t="s">
        <v>33</v>
      </c>
      <c r="D5506">
        <v>0</v>
      </c>
      <c r="F5506" t="s">
        <v>104</v>
      </c>
      <c r="G5506" t="s">
        <v>86</v>
      </c>
      <c r="H5506" t="s">
        <v>10503</v>
      </c>
      <c r="I5506" t="s">
        <v>37</v>
      </c>
      <c r="J5506" t="s">
        <v>10504</v>
      </c>
      <c r="K5506" t="s">
        <v>10505</v>
      </c>
      <c r="L5506" t="s">
        <v>10506</v>
      </c>
      <c r="M5506" t="s">
        <v>7235</v>
      </c>
      <c r="N5506" t="s">
        <v>7235</v>
      </c>
      <c r="O5506" t="s">
        <v>8695</v>
      </c>
      <c r="P5506" t="s">
        <v>519</v>
      </c>
      <c r="Q5506" t="s">
        <v>9096</v>
      </c>
      <c r="R5506" t="s">
        <v>63</v>
      </c>
      <c r="S5506" t="s">
        <v>128</v>
      </c>
      <c r="T5506" t="s">
        <v>314</v>
      </c>
      <c r="U5506" t="s">
        <v>315</v>
      </c>
      <c r="X5506">
        <v>1</v>
      </c>
      <c r="Y5506">
        <v>0</v>
      </c>
      <c r="Z5506">
        <v>0</v>
      </c>
      <c r="AA5506">
        <v>0</v>
      </c>
      <c r="AB5506">
        <v>600000</v>
      </c>
      <c r="AC5506" t="s">
        <v>47</v>
      </c>
      <c r="AD5506">
        <f>+VLOOKUP(T5506,items!$A$2:$D$1255,4,0)</f>
        <v>0</v>
      </c>
      <c r="AE5506">
        <f>+VLOOKUP(T5506,Tabla1[],5,0)</f>
        <v>0</v>
      </c>
      <c r="AF5506">
        <f t="shared" ref="AF5506:AF5569" si="86">+MONTH(O5506)</f>
        <v>5</v>
      </c>
    </row>
    <row r="5507" spans="1:32" x14ac:dyDescent="0.25">
      <c r="A5507">
        <v>102350</v>
      </c>
      <c r="B5507" t="s">
        <v>6972</v>
      </c>
      <c r="C5507" t="s">
        <v>33</v>
      </c>
      <c r="D5507">
        <v>0</v>
      </c>
      <c r="F5507" t="s">
        <v>104</v>
      </c>
      <c r="G5507" t="s">
        <v>5642</v>
      </c>
      <c r="H5507" t="s">
        <v>10507</v>
      </c>
      <c r="I5507" t="s">
        <v>37</v>
      </c>
      <c r="J5507" t="s">
        <v>10508</v>
      </c>
      <c r="K5507" t="s">
        <v>10509</v>
      </c>
      <c r="L5507" t="s">
        <v>10510</v>
      </c>
      <c r="M5507" t="s">
        <v>5649</v>
      </c>
      <c r="N5507" t="s">
        <v>5649</v>
      </c>
      <c r="O5507" t="s">
        <v>9020</v>
      </c>
      <c r="P5507" t="s">
        <v>9449</v>
      </c>
      <c r="Q5507" t="s">
        <v>10511</v>
      </c>
      <c r="R5507" t="s">
        <v>63</v>
      </c>
      <c r="S5507" t="s">
        <v>256</v>
      </c>
      <c r="T5507" t="s">
        <v>10512</v>
      </c>
      <c r="U5507" t="s">
        <v>10513</v>
      </c>
      <c r="V5507" t="s">
        <v>958</v>
      </c>
      <c r="W5507" t="s">
        <v>111</v>
      </c>
      <c r="X5507">
        <v>1</v>
      </c>
      <c r="Y5507">
        <v>0</v>
      </c>
      <c r="Z5507">
        <v>0</v>
      </c>
      <c r="AA5507">
        <v>0</v>
      </c>
      <c r="AB5507">
        <v>1486810</v>
      </c>
      <c r="AC5507" t="s">
        <v>47</v>
      </c>
      <c r="AD5507">
        <f>+VLOOKUP(T5507,items!$A$2:$D$1255,4,0)</f>
        <v>0</v>
      </c>
      <c r="AE5507">
        <f>+VLOOKUP(T5507,Tabla1[],5,0)</f>
        <v>0</v>
      </c>
      <c r="AF5507">
        <f t="shared" si="86"/>
        <v>4</v>
      </c>
    </row>
    <row r="5508" spans="1:32" x14ac:dyDescent="0.25">
      <c r="A5508">
        <v>102350</v>
      </c>
      <c r="B5508" t="s">
        <v>6972</v>
      </c>
      <c r="C5508" t="s">
        <v>33</v>
      </c>
      <c r="D5508">
        <v>0</v>
      </c>
      <c r="F5508" t="s">
        <v>104</v>
      </c>
      <c r="G5508" t="s">
        <v>5642</v>
      </c>
      <c r="H5508" t="s">
        <v>10507</v>
      </c>
      <c r="I5508" t="s">
        <v>37</v>
      </c>
      <c r="J5508" t="s">
        <v>10508</v>
      </c>
      <c r="K5508" t="s">
        <v>10509</v>
      </c>
      <c r="L5508" t="s">
        <v>10510</v>
      </c>
      <c r="M5508" t="s">
        <v>5649</v>
      </c>
      <c r="N5508" t="s">
        <v>5649</v>
      </c>
      <c r="O5508" t="s">
        <v>9020</v>
      </c>
      <c r="P5508" t="s">
        <v>9449</v>
      </c>
      <c r="Q5508" t="s">
        <v>10511</v>
      </c>
      <c r="R5508" t="s">
        <v>63</v>
      </c>
      <c r="S5508" t="s">
        <v>256</v>
      </c>
      <c r="T5508" t="s">
        <v>209</v>
      </c>
      <c r="U5508" t="s">
        <v>210</v>
      </c>
      <c r="W5508" t="s">
        <v>111</v>
      </c>
      <c r="X5508">
        <v>1</v>
      </c>
      <c r="Y5508">
        <v>0</v>
      </c>
      <c r="Z5508">
        <v>0</v>
      </c>
      <c r="AA5508">
        <v>0</v>
      </c>
      <c r="AB5508">
        <v>257286</v>
      </c>
      <c r="AC5508" t="s">
        <v>47</v>
      </c>
      <c r="AD5508">
        <f>+VLOOKUP(T5508,items!$A$2:$D$1255,4,0)</f>
        <v>0</v>
      </c>
      <c r="AE5508">
        <f>+VLOOKUP(T5508,Tabla1[],5,0)</f>
        <v>0</v>
      </c>
      <c r="AF5508">
        <f t="shared" si="86"/>
        <v>4</v>
      </c>
    </row>
    <row r="5509" spans="1:32" x14ac:dyDescent="0.25">
      <c r="A5509">
        <v>102350</v>
      </c>
      <c r="B5509" t="s">
        <v>6972</v>
      </c>
      <c r="C5509" t="s">
        <v>33</v>
      </c>
      <c r="D5509">
        <v>0</v>
      </c>
      <c r="F5509" t="s">
        <v>104</v>
      </c>
      <c r="G5509" t="s">
        <v>5642</v>
      </c>
      <c r="H5509" t="s">
        <v>10507</v>
      </c>
      <c r="I5509" t="s">
        <v>37</v>
      </c>
      <c r="J5509" t="s">
        <v>10508</v>
      </c>
      <c r="K5509" t="s">
        <v>10509</v>
      </c>
      <c r="L5509" t="s">
        <v>10510</v>
      </c>
      <c r="M5509" t="s">
        <v>5649</v>
      </c>
      <c r="N5509" t="s">
        <v>5649</v>
      </c>
      <c r="O5509" t="s">
        <v>9020</v>
      </c>
      <c r="P5509" t="s">
        <v>9449</v>
      </c>
      <c r="Q5509" t="s">
        <v>10511</v>
      </c>
      <c r="R5509" t="s">
        <v>63</v>
      </c>
      <c r="S5509" t="s">
        <v>256</v>
      </c>
      <c r="T5509" t="s">
        <v>10514</v>
      </c>
      <c r="U5509" t="s">
        <v>10515</v>
      </c>
      <c r="X5509">
        <v>1</v>
      </c>
      <c r="Y5509">
        <v>0</v>
      </c>
      <c r="Z5509">
        <v>0</v>
      </c>
      <c r="AA5509">
        <v>0</v>
      </c>
      <c r="AB5509">
        <v>1251590</v>
      </c>
      <c r="AC5509" t="s">
        <v>47</v>
      </c>
      <c r="AD5509">
        <f>+VLOOKUP(T5509,items!$A$2:$D$1255,4,0)</f>
        <v>0</v>
      </c>
      <c r="AE5509">
        <f>+VLOOKUP(T5509,Tabla1[],5,0)</f>
        <v>0</v>
      </c>
      <c r="AF5509">
        <f t="shared" si="86"/>
        <v>4</v>
      </c>
    </row>
    <row r="5510" spans="1:32" x14ac:dyDescent="0.25">
      <c r="A5510">
        <v>102353</v>
      </c>
      <c r="B5510" t="s">
        <v>8876</v>
      </c>
      <c r="C5510" t="s">
        <v>75</v>
      </c>
      <c r="D5510">
        <v>0</v>
      </c>
      <c r="F5510" t="s">
        <v>104</v>
      </c>
      <c r="G5510" t="s">
        <v>518</v>
      </c>
      <c r="H5510" t="s">
        <v>10516</v>
      </c>
      <c r="I5510" t="s">
        <v>10517</v>
      </c>
      <c r="J5510" t="s">
        <v>10518</v>
      </c>
      <c r="K5510" t="s">
        <v>10519</v>
      </c>
      <c r="L5510" t="s">
        <v>10520</v>
      </c>
      <c r="M5510" t="s">
        <v>519</v>
      </c>
      <c r="N5510" t="s">
        <v>53</v>
      </c>
      <c r="O5510" t="s">
        <v>9376</v>
      </c>
      <c r="P5510" t="s">
        <v>10064</v>
      </c>
      <c r="Q5510" t="s">
        <v>10024</v>
      </c>
      <c r="R5510" t="s">
        <v>127</v>
      </c>
      <c r="S5510" t="s">
        <v>256</v>
      </c>
      <c r="T5510" t="s">
        <v>10521</v>
      </c>
      <c r="U5510" t="s">
        <v>10522</v>
      </c>
      <c r="V5510" t="s">
        <v>859</v>
      </c>
      <c r="W5510" t="s">
        <v>114</v>
      </c>
      <c r="X5510">
        <v>1</v>
      </c>
      <c r="Y5510">
        <v>3561</v>
      </c>
      <c r="Z5510">
        <v>0</v>
      </c>
      <c r="AA5510">
        <v>1450</v>
      </c>
      <c r="AB5510">
        <v>3926240</v>
      </c>
      <c r="AC5510" t="s">
        <v>47</v>
      </c>
      <c r="AD5510" t="str">
        <f>+VLOOKUP(T5510,items!$A$2:$D$1255,4,0)</f>
        <v>BANETA</v>
      </c>
      <c r="AE5510" t="str">
        <f>+VLOOKUP(T5510,Tabla1[],5,0)</f>
        <v>PROYECTANTE</v>
      </c>
      <c r="AF5510">
        <f t="shared" si="86"/>
        <v>6</v>
      </c>
    </row>
    <row r="5511" spans="1:32" x14ac:dyDescent="0.25">
      <c r="A5511">
        <v>102353</v>
      </c>
      <c r="B5511" t="s">
        <v>8876</v>
      </c>
      <c r="C5511" t="s">
        <v>75</v>
      </c>
      <c r="D5511">
        <v>0</v>
      </c>
      <c r="F5511" t="s">
        <v>104</v>
      </c>
      <c r="G5511" t="s">
        <v>518</v>
      </c>
      <c r="H5511" t="s">
        <v>10516</v>
      </c>
      <c r="I5511" t="s">
        <v>10517</v>
      </c>
      <c r="J5511" t="s">
        <v>10518</v>
      </c>
      <c r="K5511" t="s">
        <v>10519</v>
      </c>
      <c r="L5511" t="s">
        <v>10520</v>
      </c>
      <c r="M5511" t="s">
        <v>519</v>
      </c>
      <c r="N5511" t="s">
        <v>53</v>
      </c>
      <c r="O5511" t="s">
        <v>9376</v>
      </c>
      <c r="P5511" t="s">
        <v>10064</v>
      </c>
      <c r="Q5511" t="s">
        <v>10024</v>
      </c>
      <c r="R5511" t="s">
        <v>127</v>
      </c>
      <c r="S5511" t="s">
        <v>256</v>
      </c>
      <c r="T5511" t="s">
        <v>3061</v>
      </c>
      <c r="U5511" t="s">
        <v>3062</v>
      </c>
      <c r="W5511" t="s">
        <v>114</v>
      </c>
      <c r="X5511">
        <v>2</v>
      </c>
      <c r="Y5511">
        <v>0</v>
      </c>
      <c r="Z5511">
        <v>0</v>
      </c>
      <c r="AA5511">
        <v>0</v>
      </c>
      <c r="AB5511">
        <v>148254</v>
      </c>
      <c r="AC5511" t="s">
        <v>47</v>
      </c>
      <c r="AD5511">
        <f>+VLOOKUP(T5511,items!$A$2:$D$1255,4,0)</f>
        <v>0</v>
      </c>
      <c r="AE5511">
        <f>+VLOOKUP(T5511,Tabla1[],5,0)</f>
        <v>0</v>
      </c>
      <c r="AF5511">
        <f t="shared" si="86"/>
        <v>6</v>
      </c>
    </row>
    <row r="5512" spans="1:32" x14ac:dyDescent="0.25">
      <c r="A5512">
        <v>102353</v>
      </c>
      <c r="B5512" t="s">
        <v>8876</v>
      </c>
      <c r="C5512" t="s">
        <v>75</v>
      </c>
      <c r="D5512">
        <v>0</v>
      </c>
      <c r="F5512" t="s">
        <v>104</v>
      </c>
      <c r="G5512" t="s">
        <v>518</v>
      </c>
      <c r="H5512" t="s">
        <v>10516</v>
      </c>
      <c r="I5512" t="s">
        <v>10517</v>
      </c>
      <c r="J5512" t="s">
        <v>10518</v>
      </c>
      <c r="K5512" t="s">
        <v>10519</v>
      </c>
      <c r="L5512" t="s">
        <v>10520</v>
      </c>
      <c r="M5512" t="s">
        <v>519</v>
      </c>
      <c r="N5512" t="s">
        <v>53</v>
      </c>
      <c r="O5512" t="s">
        <v>9376</v>
      </c>
      <c r="P5512" t="s">
        <v>10064</v>
      </c>
      <c r="Q5512" t="s">
        <v>10024</v>
      </c>
      <c r="R5512" t="s">
        <v>127</v>
      </c>
      <c r="S5512" t="s">
        <v>256</v>
      </c>
      <c r="T5512" t="s">
        <v>3063</v>
      </c>
      <c r="U5512" t="s">
        <v>3064</v>
      </c>
      <c r="W5512" t="s">
        <v>114</v>
      </c>
      <c r="X5512">
        <v>2</v>
      </c>
      <c r="Y5512">
        <v>0</v>
      </c>
      <c r="Z5512">
        <v>0</v>
      </c>
      <c r="AA5512">
        <v>0</v>
      </c>
      <c r="AB5512">
        <v>148254</v>
      </c>
      <c r="AC5512" t="s">
        <v>47</v>
      </c>
      <c r="AD5512">
        <f>+VLOOKUP(T5512,items!$A$2:$D$1255,4,0)</f>
        <v>0</v>
      </c>
      <c r="AE5512">
        <f>+VLOOKUP(T5512,Tabla1[],5,0)</f>
        <v>0</v>
      </c>
      <c r="AF5512">
        <f t="shared" si="86"/>
        <v>6</v>
      </c>
    </row>
    <row r="5513" spans="1:32" x14ac:dyDescent="0.25">
      <c r="A5513">
        <v>102353</v>
      </c>
      <c r="B5513" t="s">
        <v>8876</v>
      </c>
      <c r="C5513" t="s">
        <v>75</v>
      </c>
      <c r="D5513">
        <v>0</v>
      </c>
      <c r="F5513" t="s">
        <v>104</v>
      </c>
      <c r="G5513" t="s">
        <v>518</v>
      </c>
      <c r="H5513" t="s">
        <v>10516</v>
      </c>
      <c r="I5513" t="s">
        <v>10517</v>
      </c>
      <c r="J5513" t="s">
        <v>10518</v>
      </c>
      <c r="K5513" t="s">
        <v>10519</v>
      </c>
      <c r="L5513" t="s">
        <v>10520</v>
      </c>
      <c r="M5513" t="s">
        <v>519</v>
      </c>
      <c r="N5513" t="s">
        <v>53</v>
      </c>
      <c r="O5513" t="s">
        <v>9376</v>
      </c>
      <c r="P5513" t="s">
        <v>10064</v>
      </c>
      <c r="Q5513" t="s">
        <v>10024</v>
      </c>
      <c r="R5513" t="s">
        <v>127</v>
      </c>
      <c r="S5513" t="s">
        <v>256</v>
      </c>
      <c r="T5513" t="s">
        <v>2369</v>
      </c>
      <c r="U5513" t="s">
        <v>2370</v>
      </c>
      <c r="W5513" t="s">
        <v>114</v>
      </c>
      <c r="X5513">
        <v>1</v>
      </c>
      <c r="Y5513">
        <v>0</v>
      </c>
      <c r="Z5513">
        <v>3000</v>
      </c>
      <c r="AA5513">
        <v>0</v>
      </c>
      <c r="AB5513">
        <v>1109600</v>
      </c>
      <c r="AC5513" t="s">
        <v>47</v>
      </c>
      <c r="AD5513">
        <f>+VLOOKUP(T5513,items!$A$2:$D$1255,4,0)</f>
        <v>0</v>
      </c>
      <c r="AE5513">
        <f>+VLOOKUP(T5513,Tabla1[],5,0)</f>
        <v>0</v>
      </c>
      <c r="AF5513">
        <f t="shared" si="86"/>
        <v>6</v>
      </c>
    </row>
    <row r="5514" spans="1:32" x14ac:dyDescent="0.25">
      <c r="A5514">
        <v>102369</v>
      </c>
      <c r="B5514" t="s">
        <v>1502</v>
      </c>
      <c r="C5514" t="s">
        <v>33</v>
      </c>
      <c r="D5514">
        <v>0</v>
      </c>
      <c r="F5514" t="s">
        <v>7466</v>
      </c>
      <c r="G5514" t="s">
        <v>7466</v>
      </c>
      <c r="H5514" t="s">
        <v>10523</v>
      </c>
      <c r="I5514" t="s">
        <v>37</v>
      </c>
      <c r="J5514" t="s">
        <v>10524</v>
      </c>
      <c r="K5514" t="s">
        <v>10525</v>
      </c>
      <c r="L5514" t="s">
        <v>37</v>
      </c>
      <c r="M5514" t="s">
        <v>270</v>
      </c>
      <c r="N5514" t="s">
        <v>270</v>
      </c>
      <c r="O5514" t="s">
        <v>7483</v>
      </c>
      <c r="P5514" t="s">
        <v>5647</v>
      </c>
      <c r="Q5514" t="s">
        <v>5647</v>
      </c>
      <c r="R5514" t="s">
        <v>127</v>
      </c>
      <c r="S5514" t="s">
        <v>164</v>
      </c>
      <c r="T5514" t="s">
        <v>3287</v>
      </c>
      <c r="U5514" t="s">
        <v>3288</v>
      </c>
      <c r="X5514">
        <v>6</v>
      </c>
      <c r="Y5514">
        <v>0</v>
      </c>
      <c r="Z5514">
        <v>0</v>
      </c>
      <c r="AA5514">
        <v>0</v>
      </c>
      <c r="AB5514">
        <v>315600</v>
      </c>
      <c r="AC5514" t="s">
        <v>47</v>
      </c>
      <c r="AD5514">
        <f>+VLOOKUP(T5514,items!$A$2:$D$1255,4,0)</f>
        <v>0</v>
      </c>
      <c r="AE5514">
        <f>+VLOOKUP(T5514,Tabla1[],5,0)</f>
        <v>0</v>
      </c>
      <c r="AF5514">
        <f t="shared" si="86"/>
        <v>3</v>
      </c>
    </row>
    <row r="5515" spans="1:32" x14ac:dyDescent="0.25">
      <c r="A5515">
        <v>102377</v>
      </c>
      <c r="B5515" t="s">
        <v>4361</v>
      </c>
      <c r="C5515" t="s">
        <v>75</v>
      </c>
      <c r="D5515">
        <v>0</v>
      </c>
      <c r="F5515" t="s">
        <v>7466</v>
      </c>
      <c r="G5515" t="s">
        <v>7466</v>
      </c>
      <c r="H5515" t="s">
        <v>10526</v>
      </c>
      <c r="I5515" t="s">
        <v>37</v>
      </c>
      <c r="J5515" t="s">
        <v>10527</v>
      </c>
      <c r="K5515" t="s">
        <v>10528</v>
      </c>
      <c r="L5515" t="s">
        <v>37</v>
      </c>
      <c r="M5515" t="s">
        <v>270</v>
      </c>
      <c r="N5515" t="s">
        <v>270</v>
      </c>
      <c r="O5515" t="s">
        <v>7483</v>
      </c>
      <c r="P5515" t="s">
        <v>5647</v>
      </c>
      <c r="Q5515" t="s">
        <v>5647</v>
      </c>
      <c r="R5515" t="s">
        <v>127</v>
      </c>
      <c r="S5515" t="s">
        <v>164</v>
      </c>
      <c r="T5515" t="s">
        <v>7906</v>
      </c>
      <c r="U5515" t="s">
        <v>1739</v>
      </c>
      <c r="X5515">
        <v>2.5</v>
      </c>
      <c r="Y5515">
        <v>0</v>
      </c>
      <c r="Z5515">
        <v>0</v>
      </c>
      <c r="AA5515">
        <v>0</v>
      </c>
      <c r="AB5515">
        <v>131500</v>
      </c>
      <c r="AC5515" t="s">
        <v>47</v>
      </c>
      <c r="AD5515">
        <f>+VLOOKUP(T5515,items!$A$2:$D$1255,4,0)</f>
        <v>0</v>
      </c>
      <c r="AE5515">
        <f>+VLOOKUP(T5515,Tabla1[],5,0)</f>
        <v>0</v>
      </c>
      <c r="AF5515">
        <f t="shared" si="86"/>
        <v>3</v>
      </c>
    </row>
    <row r="5516" spans="1:32" x14ac:dyDescent="0.25">
      <c r="A5516">
        <v>102378</v>
      </c>
      <c r="B5516" t="s">
        <v>3376</v>
      </c>
      <c r="C5516" t="s">
        <v>33</v>
      </c>
      <c r="D5516">
        <v>0</v>
      </c>
      <c r="F5516" t="s">
        <v>5511</v>
      </c>
      <c r="G5516" t="s">
        <v>10072</v>
      </c>
      <c r="H5516" t="s">
        <v>10529</v>
      </c>
      <c r="I5516" t="s">
        <v>37</v>
      </c>
      <c r="J5516" t="s">
        <v>10530</v>
      </c>
      <c r="K5516" t="s">
        <v>10531</v>
      </c>
      <c r="L5516" t="s">
        <v>10532</v>
      </c>
      <c r="M5516" t="s">
        <v>10344</v>
      </c>
      <c r="N5516" t="s">
        <v>10344</v>
      </c>
      <c r="O5516" t="s">
        <v>10533</v>
      </c>
      <c r="P5516" t="s">
        <v>10125</v>
      </c>
      <c r="Q5516" t="s">
        <v>10460</v>
      </c>
      <c r="R5516" t="s">
        <v>63</v>
      </c>
      <c r="S5516" t="s">
        <v>108</v>
      </c>
      <c r="T5516" t="s">
        <v>951</v>
      </c>
      <c r="U5516" t="s">
        <v>952</v>
      </c>
      <c r="V5516" t="s">
        <v>1147</v>
      </c>
      <c r="W5516" t="s">
        <v>117</v>
      </c>
      <c r="X5516">
        <v>1</v>
      </c>
      <c r="Y5516">
        <v>0</v>
      </c>
      <c r="Z5516">
        <v>0</v>
      </c>
      <c r="AA5516">
        <v>0</v>
      </c>
      <c r="AB5516">
        <v>0</v>
      </c>
      <c r="AC5516" t="s">
        <v>47</v>
      </c>
      <c r="AD5516" t="str">
        <f>+VLOOKUP(T5516,items!$A$2:$D$1255,4,0)</f>
        <v>MUEBLES</v>
      </c>
      <c r="AE5516">
        <f>+VLOOKUP(T5516,Tabla1[],5,0)</f>
        <v>0</v>
      </c>
      <c r="AF5516">
        <f t="shared" si="86"/>
        <v>7</v>
      </c>
    </row>
    <row r="5517" spans="1:32" x14ac:dyDescent="0.25">
      <c r="A5517">
        <v>102378</v>
      </c>
      <c r="B5517" t="s">
        <v>3376</v>
      </c>
      <c r="C5517" t="s">
        <v>33</v>
      </c>
      <c r="D5517">
        <v>0</v>
      </c>
      <c r="F5517" t="s">
        <v>5511</v>
      </c>
      <c r="G5517" t="s">
        <v>10072</v>
      </c>
      <c r="H5517" t="s">
        <v>10529</v>
      </c>
      <c r="I5517" t="s">
        <v>37</v>
      </c>
      <c r="J5517" t="s">
        <v>10530</v>
      </c>
      <c r="K5517" t="s">
        <v>10531</v>
      </c>
      <c r="L5517" t="s">
        <v>10532</v>
      </c>
      <c r="M5517" t="s">
        <v>10344</v>
      </c>
      <c r="N5517" t="s">
        <v>10344</v>
      </c>
      <c r="O5517" t="s">
        <v>10533</v>
      </c>
      <c r="P5517" t="s">
        <v>10125</v>
      </c>
      <c r="Q5517" t="s">
        <v>10460</v>
      </c>
      <c r="R5517" t="s">
        <v>63</v>
      </c>
      <c r="S5517" t="s">
        <v>108</v>
      </c>
      <c r="T5517" t="s">
        <v>10534</v>
      </c>
      <c r="U5517" t="s">
        <v>10535</v>
      </c>
      <c r="V5517" t="s">
        <v>1147</v>
      </c>
      <c r="W5517" t="s">
        <v>117</v>
      </c>
      <c r="X5517">
        <v>1</v>
      </c>
      <c r="Y5517">
        <v>0</v>
      </c>
      <c r="Z5517">
        <v>0</v>
      </c>
      <c r="AA5517">
        <v>0</v>
      </c>
      <c r="AB5517">
        <v>0</v>
      </c>
      <c r="AC5517" t="s">
        <v>47</v>
      </c>
      <c r="AD5517" t="str">
        <f>+VLOOKUP(T5517,items!$A$2:$D$1255,4,0)</f>
        <v>MUEBLES</v>
      </c>
      <c r="AE5517">
        <f>+VLOOKUP(T5517,Tabla1[],5,0)</f>
        <v>0</v>
      </c>
      <c r="AF5517">
        <f t="shared" si="86"/>
        <v>7</v>
      </c>
    </row>
    <row r="5518" spans="1:32" x14ac:dyDescent="0.25">
      <c r="A5518">
        <v>102378</v>
      </c>
      <c r="B5518" t="s">
        <v>3376</v>
      </c>
      <c r="C5518" t="s">
        <v>33</v>
      </c>
      <c r="D5518">
        <v>0</v>
      </c>
      <c r="F5518" t="s">
        <v>5511</v>
      </c>
      <c r="G5518" t="s">
        <v>10072</v>
      </c>
      <c r="H5518" t="s">
        <v>10529</v>
      </c>
      <c r="I5518" t="s">
        <v>37</v>
      </c>
      <c r="J5518" t="s">
        <v>10530</v>
      </c>
      <c r="K5518" t="s">
        <v>10531</v>
      </c>
      <c r="L5518" t="s">
        <v>10532</v>
      </c>
      <c r="M5518" t="s">
        <v>10344</v>
      </c>
      <c r="N5518" t="s">
        <v>10344</v>
      </c>
      <c r="O5518" t="s">
        <v>10533</v>
      </c>
      <c r="P5518" t="s">
        <v>10125</v>
      </c>
      <c r="Q5518" t="s">
        <v>10460</v>
      </c>
      <c r="R5518" t="s">
        <v>63</v>
      </c>
      <c r="S5518" t="s">
        <v>108</v>
      </c>
      <c r="T5518" t="s">
        <v>10536</v>
      </c>
      <c r="U5518" t="s">
        <v>10537</v>
      </c>
      <c r="V5518" t="s">
        <v>1147</v>
      </c>
      <c r="W5518" t="s">
        <v>117</v>
      </c>
      <c r="X5518">
        <v>1</v>
      </c>
      <c r="Y5518">
        <v>0</v>
      </c>
      <c r="Z5518">
        <v>0</v>
      </c>
      <c r="AA5518">
        <v>0</v>
      </c>
      <c r="AB5518">
        <v>0</v>
      </c>
      <c r="AC5518" t="s">
        <v>47</v>
      </c>
      <c r="AD5518">
        <f>+VLOOKUP(T5518,items!$A$2:$D$1255,4,0)</f>
        <v>0</v>
      </c>
      <c r="AE5518">
        <f>+VLOOKUP(T5518,Tabla1[],5,0)</f>
        <v>0</v>
      </c>
      <c r="AF5518">
        <f t="shared" si="86"/>
        <v>7</v>
      </c>
    </row>
    <row r="5519" spans="1:32" x14ac:dyDescent="0.25">
      <c r="A5519">
        <v>102378</v>
      </c>
      <c r="B5519" t="s">
        <v>3376</v>
      </c>
      <c r="C5519" t="s">
        <v>33</v>
      </c>
      <c r="D5519">
        <v>0</v>
      </c>
      <c r="F5519" t="s">
        <v>5511</v>
      </c>
      <c r="G5519" t="s">
        <v>10072</v>
      </c>
      <c r="H5519" t="s">
        <v>10529</v>
      </c>
      <c r="I5519" t="s">
        <v>37</v>
      </c>
      <c r="J5519" t="s">
        <v>10530</v>
      </c>
      <c r="K5519" t="s">
        <v>10531</v>
      </c>
      <c r="L5519" t="s">
        <v>10532</v>
      </c>
      <c r="M5519" t="s">
        <v>10344</v>
      </c>
      <c r="N5519" t="s">
        <v>10344</v>
      </c>
      <c r="O5519" t="s">
        <v>10533</v>
      </c>
      <c r="P5519" t="s">
        <v>10125</v>
      </c>
      <c r="Q5519" t="s">
        <v>10460</v>
      </c>
      <c r="R5519" t="s">
        <v>63</v>
      </c>
      <c r="S5519" t="s">
        <v>108</v>
      </c>
      <c r="T5519" t="s">
        <v>1356</v>
      </c>
      <c r="U5519" t="s">
        <v>1357</v>
      </c>
      <c r="V5519" t="s">
        <v>867</v>
      </c>
      <c r="X5519">
        <v>9</v>
      </c>
      <c r="Y5519">
        <v>0</v>
      </c>
      <c r="Z5519">
        <v>0</v>
      </c>
      <c r="AA5519">
        <v>0</v>
      </c>
      <c r="AB5519">
        <v>0</v>
      </c>
      <c r="AC5519" t="s">
        <v>47</v>
      </c>
      <c r="AD5519" t="str">
        <f>+VLOOKUP(T5519,items!$A$2:$D$1255,4,0)</f>
        <v>COJIN</v>
      </c>
      <c r="AE5519">
        <f>+VLOOKUP(T5519,Tabla1[],5,0)</f>
        <v>0</v>
      </c>
      <c r="AF5519">
        <f t="shared" si="86"/>
        <v>7</v>
      </c>
    </row>
    <row r="5520" spans="1:32" x14ac:dyDescent="0.25">
      <c r="A5520">
        <v>102378</v>
      </c>
      <c r="B5520" t="s">
        <v>3376</v>
      </c>
      <c r="C5520" t="s">
        <v>33</v>
      </c>
      <c r="D5520">
        <v>0</v>
      </c>
      <c r="F5520" t="s">
        <v>5511</v>
      </c>
      <c r="G5520" t="s">
        <v>10072</v>
      </c>
      <c r="H5520" t="s">
        <v>10529</v>
      </c>
      <c r="I5520" t="s">
        <v>37</v>
      </c>
      <c r="J5520" t="s">
        <v>10530</v>
      </c>
      <c r="K5520" t="s">
        <v>10531</v>
      </c>
      <c r="L5520" t="s">
        <v>10532</v>
      </c>
      <c r="M5520" t="s">
        <v>10344</v>
      </c>
      <c r="N5520" t="s">
        <v>10344</v>
      </c>
      <c r="O5520" t="s">
        <v>10533</v>
      </c>
      <c r="P5520" t="s">
        <v>10125</v>
      </c>
      <c r="Q5520" t="s">
        <v>10460</v>
      </c>
      <c r="R5520" t="s">
        <v>63</v>
      </c>
      <c r="S5520" t="s">
        <v>108</v>
      </c>
      <c r="T5520" t="s">
        <v>4196</v>
      </c>
      <c r="U5520" t="s">
        <v>4197</v>
      </c>
      <c r="X5520">
        <v>1</v>
      </c>
      <c r="Y5520">
        <v>0</v>
      </c>
      <c r="Z5520">
        <v>0</v>
      </c>
      <c r="AA5520">
        <v>0</v>
      </c>
      <c r="AB5520">
        <v>0</v>
      </c>
      <c r="AC5520" t="s">
        <v>47</v>
      </c>
      <c r="AD5520">
        <f>+VLOOKUP(T5520,items!$A$2:$D$1255,4,0)</f>
        <v>0</v>
      </c>
      <c r="AE5520">
        <f>+VLOOKUP(T5520,Tabla1[],5,0)</f>
        <v>0</v>
      </c>
      <c r="AF5520">
        <f t="shared" si="86"/>
        <v>7</v>
      </c>
    </row>
    <row r="5521" spans="1:34" x14ac:dyDescent="0.25">
      <c r="A5521">
        <v>102378</v>
      </c>
      <c r="B5521" t="s">
        <v>3376</v>
      </c>
      <c r="C5521" t="s">
        <v>33</v>
      </c>
      <c r="D5521">
        <v>0</v>
      </c>
      <c r="F5521" t="s">
        <v>5511</v>
      </c>
      <c r="G5521" t="s">
        <v>10072</v>
      </c>
      <c r="H5521" t="s">
        <v>10529</v>
      </c>
      <c r="I5521" t="s">
        <v>37</v>
      </c>
      <c r="J5521" t="s">
        <v>10530</v>
      </c>
      <c r="K5521" t="s">
        <v>10531</v>
      </c>
      <c r="L5521" t="s">
        <v>10532</v>
      </c>
      <c r="M5521" t="s">
        <v>10344</v>
      </c>
      <c r="N5521" t="s">
        <v>10344</v>
      </c>
      <c r="O5521" t="s">
        <v>10533</v>
      </c>
      <c r="P5521" t="s">
        <v>10125</v>
      </c>
      <c r="Q5521" t="s">
        <v>10460</v>
      </c>
      <c r="R5521" t="s">
        <v>63</v>
      </c>
      <c r="S5521" t="s">
        <v>108</v>
      </c>
      <c r="T5521" t="s">
        <v>10538</v>
      </c>
      <c r="U5521" t="s">
        <v>10539</v>
      </c>
      <c r="X5521">
        <v>1</v>
      </c>
      <c r="Y5521">
        <v>0</v>
      </c>
      <c r="Z5521">
        <v>0</v>
      </c>
      <c r="AA5521">
        <v>0</v>
      </c>
      <c r="AB5521">
        <v>0</v>
      </c>
      <c r="AC5521" t="s">
        <v>47</v>
      </c>
      <c r="AD5521" t="e">
        <f>+VLOOKUP(T5521,items!$A$2:$D$1255,4,0)</f>
        <v>#N/A</v>
      </c>
      <c r="AE5521" t="e">
        <f>+VLOOKUP(T5521,Tabla1[],5,0)</f>
        <v>#N/A</v>
      </c>
      <c r="AF5521">
        <f t="shared" si="86"/>
        <v>7</v>
      </c>
    </row>
    <row r="5522" spans="1:34" x14ac:dyDescent="0.25">
      <c r="A5522">
        <v>102378</v>
      </c>
      <c r="B5522" t="s">
        <v>3376</v>
      </c>
      <c r="C5522" t="s">
        <v>33</v>
      </c>
      <c r="D5522">
        <v>0</v>
      </c>
      <c r="F5522" t="s">
        <v>5511</v>
      </c>
      <c r="G5522" t="s">
        <v>10072</v>
      </c>
      <c r="H5522" t="s">
        <v>10529</v>
      </c>
      <c r="I5522" t="s">
        <v>37</v>
      </c>
      <c r="J5522" t="s">
        <v>10530</v>
      </c>
      <c r="K5522" t="s">
        <v>10531</v>
      </c>
      <c r="L5522" t="s">
        <v>10532</v>
      </c>
      <c r="M5522" t="s">
        <v>10344</v>
      </c>
      <c r="N5522" t="s">
        <v>10344</v>
      </c>
      <c r="O5522" t="s">
        <v>10533</v>
      </c>
      <c r="P5522" t="s">
        <v>10125</v>
      </c>
      <c r="Q5522" t="s">
        <v>10460</v>
      </c>
      <c r="R5522" t="s">
        <v>63</v>
      </c>
      <c r="S5522" t="s">
        <v>108</v>
      </c>
      <c r="T5522" t="s">
        <v>10538</v>
      </c>
      <c r="U5522" t="s">
        <v>10539</v>
      </c>
      <c r="X5522">
        <v>34</v>
      </c>
      <c r="Y5522">
        <v>0</v>
      </c>
      <c r="Z5522">
        <v>0</v>
      </c>
      <c r="AA5522">
        <v>0</v>
      </c>
      <c r="AB5522">
        <v>0</v>
      </c>
      <c r="AC5522" t="s">
        <v>47</v>
      </c>
      <c r="AD5522" t="e">
        <f>+VLOOKUP(T5522,items!$A$2:$D$1255,4,0)</f>
        <v>#N/A</v>
      </c>
      <c r="AE5522" t="e">
        <f>+VLOOKUP(T5522,Tabla1[],5,0)</f>
        <v>#N/A</v>
      </c>
      <c r="AF5522">
        <f t="shared" si="86"/>
        <v>7</v>
      </c>
    </row>
    <row r="5523" spans="1:34" x14ac:dyDescent="0.25">
      <c r="A5523">
        <v>102380</v>
      </c>
      <c r="B5523" t="s">
        <v>5654</v>
      </c>
      <c r="C5523" t="s">
        <v>75</v>
      </c>
      <c r="D5523">
        <v>0</v>
      </c>
      <c r="F5523" t="s">
        <v>7466</v>
      </c>
      <c r="G5523" t="s">
        <v>7466</v>
      </c>
      <c r="H5523" t="s">
        <v>10540</v>
      </c>
      <c r="I5523" t="s">
        <v>37</v>
      </c>
      <c r="J5523" t="s">
        <v>10541</v>
      </c>
      <c r="K5523" t="s">
        <v>10542</v>
      </c>
      <c r="L5523" t="s">
        <v>37</v>
      </c>
      <c r="M5523" t="s">
        <v>270</v>
      </c>
      <c r="N5523" t="s">
        <v>270</v>
      </c>
      <c r="O5523" t="s">
        <v>8428</v>
      </c>
      <c r="P5523" t="s">
        <v>5642</v>
      </c>
      <c r="Q5523" t="s">
        <v>5642</v>
      </c>
      <c r="R5523" t="s">
        <v>127</v>
      </c>
      <c r="S5523" t="s">
        <v>164</v>
      </c>
      <c r="T5523" t="s">
        <v>6485</v>
      </c>
      <c r="U5523" t="s">
        <v>6486</v>
      </c>
      <c r="X5523">
        <v>1</v>
      </c>
      <c r="Y5523">
        <v>0</v>
      </c>
      <c r="Z5523">
        <v>0</v>
      </c>
      <c r="AA5523">
        <v>0</v>
      </c>
      <c r="AB5523">
        <v>47000</v>
      </c>
      <c r="AC5523" t="s">
        <v>47</v>
      </c>
      <c r="AD5523">
        <f>+VLOOKUP(T5523,items!$A$2:$D$1255,4,0)</f>
        <v>0</v>
      </c>
      <c r="AE5523">
        <f>+VLOOKUP(T5523,Tabla1[],5,0)</f>
        <v>0</v>
      </c>
      <c r="AF5523">
        <f t="shared" si="86"/>
        <v>3</v>
      </c>
    </row>
    <row r="5524" spans="1:34" x14ac:dyDescent="0.25">
      <c r="A5524">
        <v>102380</v>
      </c>
      <c r="B5524" t="s">
        <v>5654</v>
      </c>
      <c r="C5524" t="s">
        <v>75</v>
      </c>
      <c r="D5524">
        <v>0</v>
      </c>
      <c r="F5524" t="s">
        <v>7466</v>
      </c>
      <c r="G5524" t="s">
        <v>7466</v>
      </c>
      <c r="H5524" t="s">
        <v>10540</v>
      </c>
      <c r="I5524" t="s">
        <v>37</v>
      </c>
      <c r="J5524" t="s">
        <v>10541</v>
      </c>
      <c r="K5524" t="s">
        <v>10542</v>
      </c>
      <c r="L5524" t="s">
        <v>37</v>
      </c>
      <c r="M5524" t="s">
        <v>270</v>
      </c>
      <c r="N5524" t="s">
        <v>270</v>
      </c>
      <c r="O5524" t="s">
        <v>8428</v>
      </c>
      <c r="P5524" t="s">
        <v>5642</v>
      </c>
      <c r="Q5524" t="s">
        <v>5642</v>
      </c>
      <c r="R5524" t="s">
        <v>127</v>
      </c>
      <c r="S5524" t="s">
        <v>164</v>
      </c>
      <c r="T5524" t="s">
        <v>9390</v>
      </c>
      <c r="U5524" t="s">
        <v>9391</v>
      </c>
      <c r="X5524">
        <v>1</v>
      </c>
      <c r="Y5524">
        <v>0</v>
      </c>
      <c r="Z5524">
        <v>0</v>
      </c>
      <c r="AA5524">
        <v>0</v>
      </c>
      <c r="AB5524">
        <v>545000</v>
      </c>
      <c r="AC5524" t="s">
        <v>47</v>
      </c>
      <c r="AD5524">
        <f>+VLOOKUP(T5524,items!$A$2:$D$1255,4,0)</f>
        <v>0</v>
      </c>
      <c r="AE5524">
        <f>+VLOOKUP(T5524,Tabla1[],5,0)</f>
        <v>0</v>
      </c>
      <c r="AF5524">
        <f t="shared" si="86"/>
        <v>3</v>
      </c>
    </row>
    <row r="5525" spans="1:34" x14ac:dyDescent="0.25">
      <c r="A5525">
        <v>102385</v>
      </c>
      <c r="B5525" t="s">
        <v>1003</v>
      </c>
      <c r="C5525" t="s">
        <v>33</v>
      </c>
      <c r="D5525">
        <v>0</v>
      </c>
      <c r="F5525" t="s">
        <v>7466</v>
      </c>
      <c r="G5525" t="s">
        <v>7466</v>
      </c>
      <c r="H5525" t="s">
        <v>10543</v>
      </c>
      <c r="I5525" t="s">
        <v>37</v>
      </c>
      <c r="J5525" t="s">
        <v>10544</v>
      </c>
      <c r="K5525" t="s">
        <v>10545</v>
      </c>
      <c r="L5525" t="s">
        <v>10546</v>
      </c>
      <c r="M5525" t="s">
        <v>270</v>
      </c>
      <c r="N5525" t="s">
        <v>270</v>
      </c>
      <c r="O5525" t="s">
        <v>84</v>
      </c>
      <c r="P5525" t="s">
        <v>3799</v>
      </c>
      <c r="Q5525" t="s">
        <v>9020</v>
      </c>
      <c r="R5525" t="s">
        <v>127</v>
      </c>
      <c r="S5525" t="s">
        <v>44</v>
      </c>
      <c r="T5525" t="s">
        <v>1704</v>
      </c>
      <c r="U5525" t="s">
        <v>1705</v>
      </c>
      <c r="V5525" t="s">
        <v>859</v>
      </c>
      <c r="X5525">
        <v>1</v>
      </c>
      <c r="Y5525">
        <v>0</v>
      </c>
      <c r="Z5525">
        <v>0</v>
      </c>
      <c r="AA5525">
        <v>0</v>
      </c>
      <c r="AB5525">
        <v>0</v>
      </c>
      <c r="AC5525" t="s">
        <v>47</v>
      </c>
      <c r="AD5525" t="str">
        <f>+VLOOKUP(T5525,items!$A$2:$D$1255,4,0)</f>
        <v>MUEBLES</v>
      </c>
      <c r="AE5525">
        <f>+VLOOKUP(T5525,Tabla1[],5,0)</f>
        <v>0</v>
      </c>
      <c r="AF5525">
        <f t="shared" si="86"/>
        <v>4</v>
      </c>
    </row>
    <row r="5526" spans="1:34" x14ac:dyDescent="0.25">
      <c r="A5526">
        <v>102385</v>
      </c>
      <c r="B5526" t="s">
        <v>1003</v>
      </c>
      <c r="C5526" t="s">
        <v>33</v>
      </c>
      <c r="D5526">
        <v>0</v>
      </c>
      <c r="F5526" t="s">
        <v>7466</v>
      </c>
      <c r="G5526" t="s">
        <v>7466</v>
      </c>
      <c r="H5526" t="s">
        <v>10543</v>
      </c>
      <c r="I5526" t="s">
        <v>37</v>
      </c>
      <c r="J5526" t="s">
        <v>10544</v>
      </c>
      <c r="K5526" t="s">
        <v>10545</v>
      </c>
      <c r="L5526" t="s">
        <v>10546</v>
      </c>
      <c r="M5526" t="s">
        <v>270</v>
      </c>
      <c r="N5526" t="s">
        <v>270</v>
      </c>
      <c r="O5526" t="s">
        <v>84</v>
      </c>
      <c r="P5526" t="s">
        <v>3799</v>
      </c>
      <c r="Q5526" t="s">
        <v>9020</v>
      </c>
      <c r="R5526" t="s">
        <v>127</v>
      </c>
      <c r="S5526" t="s">
        <v>44</v>
      </c>
      <c r="T5526" t="s">
        <v>1226</v>
      </c>
      <c r="U5526" t="s">
        <v>1227</v>
      </c>
      <c r="V5526" t="s">
        <v>859</v>
      </c>
      <c r="X5526">
        <v>1</v>
      </c>
      <c r="Y5526">
        <v>0</v>
      </c>
      <c r="Z5526">
        <v>0</v>
      </c>
      <c r="AA5526">
        <v>0</v>
      </c>
      <c r="AB5526">
        <v>0</v>
      </c>
      <c r="AC5526" t="s">
        <v>47</v>
      </c>
      <c r="AD5526" t="str">
        <f>+VLOOKUP(T5526,items!$A$2:$D$1255,4,0)</f>
        <v>MUEBLES</v>
      </c>
      <c r="AE5526">
        <f>+VLOOKUP(T5526,Tabla1[],5,0)</f>
        <v>0</v>
      </c>
      <c r="AF5526">
        <f t="shared" si="86"/>
        <v>4</v>
      </c>
    </row>
    <row r="5527" spans="1:34" x14ac:dyDescent="0.25">
      <c r="A5527">
        <v>102385</v>
      </c>
      <c r="B5527" t="s">
        <v>1003</v>
      </c>
      <c r="C5527" t="s">
        <v>33</v>
      </c>
      <c r="D5527">
        <v>0</v>
      </c>
      <c r="F5527" t="s">
        <v>7466</v>
      </c>
      <c r="G5527" t="s">
        <v>7466</v>
      </c>
      <c r="H5527" t="s">
        <v>10543</v>
      </c>
      <c r="I5527" t="s">
        <v>37</v>
      </c>
      <c r="J5527" t="s">
        <v>10544</v>
      </c>
      <c r="K5527" t="s">
        <v>10545</v>
      </c>
      <c r="L5527" t="s">
        <v>10546</v>
      </c>
      <c r="M5527" t="s">
        <v>270</v>
      </c>
      <c r="N5527" t="s">
        <v>270</v>
      </c>
      <c r="O5527" t="s">
        <v>84</v>
      </c>
      <c r="P5527" t="s">
        <v>3799</v>
      </c>
      <c r="Q5527" t="s">
        <v>9020</v>
      </c>
      <c r="R5527" t="s">
        <v>127</v>
      </c>
      <c r="S5527" t="s">
        <v>44</v>
      </c>
      <c r="T5527" t="s">
        <v>868</v>
      </c>
      <c r="U5527" t="s">
        <v>869</v>
      </c>
      <c r="V5527" t="s">
        <v>859</v>
      </c>
      <c r="X5527">
        <v>1</v>
      </c>
      <c r="Y5527">
        <v>0</v>
      </c>
      <c r="Z5527">
        <v>0</v>
      </c>
      <c r="AA5527">
        <v>0</v>
      </c>
      <c r="AB5527">
        <v>0</v>
      </c>
      <c r="AC5527" t="s">
        <v>47</v>
      </c>
      <c r="AD5527" t="str">
        <f>+VLOOKUP(T5527,items!$A$2:$D$1255,4,0)</f>
        <v>MUEBLES</v>
      </c>
      <c r="AE5527">
        <f>+VLOOKUP(T5527,Tabla1[],5,0)</f>
        <v>0</v>
      </c>
      <c r="AF5527">
        <f t="shared" si="86"/>
        <v>4</v>
      </c>
    </row>
    <row r="5528" spans="1:34" x14ac:dyDescent="0.25">
      <c r="A5528">
        <v>102385</v>
      </c>
      <c r="B5528" t="s">
        <v>1003</v>
      </c>
      <c r="C5528" t="s">
        <v>33</v>
      </c>
      <c r="D5528">
        <v>0</v>
      </c>
      <c r="F5528" t="s">
        <v>7466</v>
      </c>
      <c r="G5528" t="s">
        <v>7466</v>
      </c>
      <c r="H5528" t="s">
        <v>10543</v>
      </c>
      <c r="I5528" t="s">
        <v>37</v>
      </c>
      <c r="J5528" t="s">
        <v>10544</v>
      </c>
      <c r="K5528" t="s">
        <v>10545</v>
      </c>
      <c r="L5528" t="s">
        <v>10546</v>
      </c>
      <c r="M5528" t="s">
        <v>270</v>
      </c>
      <c r="N5528" t="s">
        <v>270</v>
      </c>
      <c r="O5528" t="s">
        <v>84</v>
      </c>
      <c r="P5528" t="s">
        <v>3799</v>
      </c>
      <c r="Q5528" t="s">
        <v>9020</v>
      </c>
      <c r="R5528" t="s">
        <v>127</v>
      </c>
      <c r="S5528" t="s">
        <v>44</v>
      </c>
      <c r="T5528" t="s">
        <v>1356</v>
      </c>
      <c r="U5528" t="s">
        <v>1357</v>
      </c>
      <c r="V5528" t="s">
        <v>859</v>
      </c>
      <c r="X5528">
        <v>4</v>
      </c>
      <c r="Y5528">
        <v>0</v>
      </c>
      <c r="Z5528">
        <v>0</v>
      </c>
      <c r="AA5528">
        <v>0</v>
      </c>
      <c r="AB5528">
        <v>0</v>
      </c>
      <c r="AC5528" t="s">
        <v>47</v>
      </c>
      <c r="AD5528" t="str">
        <f>+VLOOKUP(T5528,items!$A$2:$D$1255,4,0)</f>
        <v>COJIN</v>
      </c>
      <c r="AE5528">
        <f>+VLOOKUP(T5528,Tabla1[],5,0)</f>
        <v>0</v>
      </c>
      <c r="AF5528">
        <f t="shared" si="86"/>
        <v>4</v>
      </c>
    </row>
    <row r="5529" spans="1:34" x14ac:dyDescent="0.25">
      <c r="A5529">
        <v>102386</v>
      </c>
      <c r="B5529" t="s">
        <v>2436</v>
      </c>
      <c r="C5529" t="s">
        <v>75</v>
      </c>
      <c r="D5529">
        <v>0</v>
      </c>
      <c r="F5529" t="s">
        <v>7466</v>
      </c>
      <c r="G5529" t="s">
        <v>270</v>
      </c>
      <c r="H5529" t="s">
        <v>10547</v>
      </c>
      <c r="I5529" t="s">
        <v>37</v>
      </c>
      <c r="J5529" t="s">
        <v>10548</v>
      </c>
      <c r="K5529" t="s">
        <v>10549</v>
      </c>
      <c r="L5529" t="s">
        <v>37</v>
      </c>
      <c r="M5529" t="s">
        <v>8428</v>
      </c>
      <c r="N5529" t="s">
        <v>8428</v>
      </c>
      <c r="O5529" t="s">
        <v>5642</v>
      </c>
      <c r="P5529" t="s">
        <v>5648</v>
      </c>
      <c r="Q5529" t="s">
        <v>5648</v>
      </c>
      <c r="R5529" t="s">
        <v>127</v>
      </c>
      <c r="S5529" t="s">
        <v>164</v>
      </c>
      <c r="T5529" t="s">
        <v>3667</v>
      </c>
      <c r="U5529" t="s">
        <v>884</v>
      </c>
      <c r="X5529">
        <v>34</v>
      </c>
      <c r="Y5529">
        <v>0</v>
      </c>
      <c r="Z5529">
        <v>0</v>
      </c>
      <c r="AA5529">
        <v>0</v>
      </c>
      <c r="AB5529">
        <v>1788400</v>
      </c>
      <c r="AC5529" t="s">
        <v>47</v>
      </c>
      <c r="AD5529">
        <f>+VLOOKUP(T5529,items!$A$2:$D$1255,4,0)</f>
        <v>0</v>
      </c>
      <c r="AE5529">
        <f>+VLOOKUP(T5529,Tabla1[],5,0)</f>
        <v>0</v>
      </c>
      <c r="AF5529">
        <f t="shared" si="86"/>
        <v>3</v>
      </c>
    </row>
    <row r="5530" spans="1:34" x14ac:dyDescent="0.25">
      <c r="A5530">
        <v>102390</v>
      </c>
      <c r="B5530" t="s">
        <v>9655</v>
      </c>
      <c r="C5530" t="s">
        <v>33</v>
      </c>
      <c r="D5530">
        <v>0</v>
      </c>
      <c r="F5530" t="s">
        <v>610</v>
      </c>
      <c r="G5530" t="s">
        <v>7483</v>
      </c>
      <c r="H5530" t="s">
        <v>10550</v>
      </c>
      <c r="I5530" t="s">
        <v>10551</v>
      </c>
      <c r="J5530" t="s">
        <v>10552</v>
      </c>
      <c r="K5530" t="s">
        <v>10553</v>
      </c>
      <c r="L5530" t="s">
        <v>10554</v>
      </c>
      <c r="M5530" t="s">
        <v>969</v>
      </c>
      <c r="N5530" t="s">
        <v>84</v>
      </c>
      <c r="O5530" t="s">
        <v>8620</v>
      </c>
      <c r="P5530" t="s">
        <v>1446</v>
      </c>
      <c r="Q5530" t="s">
        <v>974</v>
      </c>
      <c r="R5530" t="s">
        <v>127</v>
      </c>
      <c r="S5530" t="s">
        <v>272</v>
      </c>
      <c r="T5530" t="s">
        <v>1264</v>
      </c>
      <c r="U5530" t="s">
        <v>1265</v>
      </c>
      <c r="V5530" t="s">
        <v>1268</v>
      </c>
      <c r="W5530" t="s">
        <v>114</v>
      </c>
      <c r="X5530">
        <v>1</v>
      </c>
      <c r="Y5530">
        <v>3274</v>
      </c>
      <c r="Z5530">
        <v>0</v>
      </c>
      <c r="AA5530">
        <v>1575</v>
      </c>
      <c r="AB5530" s="14">
        <v>2953011.6</v>
      </c>
      <c r="AC5530" t="s">
        <v>47</v>
      </c>
      <c r="AD5530" t="str">
        <f>+VLOOKUP(T5530,items!$A$2:$D$1255,4,0)</f>
        <v>BANETA</v>
      </c>
      <c r="AE5530" t="str">
        <f>+VLOOKUP(T5530,Tabla1[],5,0)</f>
        <v>PROYECTANTE</v>
      </c>
      <c r="AF5530">
        <f t="shared" si="86"/>
        <v>5</v>
      </c>
      <c r="AG5530">
        <v>3816</v>
      </c>
      <c r="AH5530" s="14">
        <v>2953011.6</v>
      </c>
    </row>
    <row r="5531" spans="1:34" x14ac:dyDescent="0.25">
      <c r="A5531">
        <v>102390</v>
      </c>
      <c r="B5531" t="s">
        <v>9655</v>
      </c>
      <c r="C5531" t="s">
        <v>33</v>
      </c>
      <c r="D5531">
        <v>0</v>
      </c>
      <c r="F5531" t="s">
        <v>610</v>
      </c>
      <c r="G5531" t="s">
        <v>7483</v>
      </c>
      <c r="H5531" t="s">
        <v>10550</v>
      </c>
      <c r="I5531" t="s">
        <v>10551</v>
      </c>
      <c r="J5531" t="s">
        <v>10552</v>
      </c>
      <c r="K5531" t="s">
        <v>10553</v>
      </c>
      <c r="L5531" t="s">
        <v>10554</v>
      </c>
      <c r="M5531" t="s">
        <v>969</v>
      </c>
      <c r="N5531" t="s">
        <v>84</v>
      </c>
      <c r="O5531" t="s">
        <v>8620</v>
      </c>
      <c r="P5531" t="s">
        <v>1446</v>
      </c>
      <c r="Q5531" t="s">
        <v>974</v>
      </c>
      <c r="R5531" t="s">
        <v>127</v>
      </c>
      <c r="S5531" t="s">
        <v>272</v>
      </c>
      <c r="T5531" t="s">
        <v>1264</v>
      </c>
      <c r="U5531" t="s">
        <v>1265</v>
      </c>
      <c r="V5531" t="s">
        <v>1268</v>
      </c>
      <c r="W5531" t="s">
        <v>114</v>
      </c>
      <c r="X5531">
        <v>1</v>
      </c>
      <c r="Y5531">
        <v>3030</v>
      </c>
      <c r="Z5531">
        <v>0</v>
      </c>
      <c r="AA5531">
        <v>1575</v>
      </c>
      <c r="AB5531" s="14">
        <v>2953011.6</v>
      </c>
      <c r="AC5531" t="s">
        <v>47</v>
      </c>
      <c r="AD5531" t="str">
        <f>+VLOOKUP(T5531,items!$A$2:$D$1255,4,0)</f>
        <v>BANETA</v>
      </c>
      <c r="AE5531" t="str">
        <f>+VLOOKUP(T5531,Tabla1[],5,0)</f>
        <v>PROYECTANTE</v>
      </c>
      <c r="AF5531">
        <f t="shared" si="86"/>
        <v>5</v>
      </c>
      <c r="AG5531">
        <v>3816</v>
      </c>
      <c r="AH5531" s="14">
        <v>2953011.6</v>
      </c>
    </row>
    <row r="5532" spans="1:34" x14ac:dyDescent="0.25">
      <c r="A5532">
        <v>102390</v>
      </c>
      <c r="B5532" t="s">
        <v>9655</v>
      </c>
      <c r="C5532" t="s">
        <v>33</v>
      </c>
      <c r="D5532">
        <v>0</v>
      </c>
      <c r="F5532" t="s">
        <v>610</v>
      </c>
      <c r="G5532" t="s">
        <v>7483</v>
      </c>
      <c r="H5532" t="s">
        <v>10550</v>
      </c>
      <c r="I5532" t="s">
        <v>10551</v>
      </c>
      <c r="J5532" t="s">
        <v>10552</v>
      </c>
      <c r="K5532" t="s">
        <v>10553</v>
      </c>
      <c r="L5532" t="s">
        <v>10554</v>
      </c>
      <c r="M5532" t="s">
        <v>969</v>
      </c>
      <c r="N5532" t="s">
        <v>84</v>
      </c>
      <c r="O5532" t="s">
        <v>8620</v>
      </c>
      <c r="P5532" t="s">
        <v>1446</v>
      </c>
      <c r="Q5532" t="s">
        <v>974</v>
      </c>
      <c r="R5532" t="s">
        <v>127</v>
      </c>
      <c r="S5532" t="s">
        <v>272</v>
      </c>
      <c r="T5532" t="s">
        <v>1264</v>
      </c>
      <c r="U5532" t="s">
        <v>1265</v>
      </c>
      <c r="V5532" t="s">
        <v>1268</v>
      </c>
      <c r="W5532" t="s">
        <v>114</v>
      </c>
      <c r="X5532">
        <v>1</v>
      </c>
      <c r="Y5532">
        <v>3031</v>
      </c>
      <c r="Z5532">
        <v>0</v>
      </c>
      <c r="AA5532">
        <v>1575</v>
      </c>
      <c r="AB5532" s="14">
        <v>2953011.6</v>
      </c>
      <c r="AC5532" t="s">
        <v>47</v>
      </c>
      <c r="AD5532" t="str">
        <f>+VLOOKUP(T5532,items!$A$2:$D$1255,4,0)</f>
        <v>BANETA</v>
      </c>
      <c r="AE5532" t="str">
        <f>+VLOOKUP(T5532,Tabla1[],5,0)</f>
        <v>PROYECTANTE</v>
      </c>
      <c r="AF5532">
        <f t="shared" si="86"/>
        <v>5</v>
      </c>
      <c r="AG5532">
        <v>3816</v>
      </c>
      <c r="AH5532" s="14">
        <v>2953011.6</v>
      </c>
    </row>
    <row r="5533" spans="1:34" x14ac:dyDescent="0.25">
      <c r="A5533">
        <v>102390</v>
      </c>
      <c r="B5533" t="s">
        <v>9655</v>
      </c>
      <c r="C5533" t="s">
        <v>33</v>
      </c>
      <c r="D5533">
        <v>0</v>
      </c>
      <c r="F5533" t="s">
        <v>610</v>
      </c>
      <c r="G5533" t="s">
        <v>7483</v>
      </c>
      <c r="H5533" t="s">
        <v>10550</v>
      </c>
      <c r="I5533" t="s">
        <v>10551</v>
      </c>
      <c r="J5533" t="s">
        <v>10552</v>
      </c>
      <c r="K5533" t="s">
        <v>10553</v>
      </c>
      <c r="L5533" t="s">
        <v>10554</v>
      </c>
      <c r="M5533" t="s">
        <v>969</v>
      </c>
      <c r="N5533" t="s">
        <v>84</v>
      </c>
      <c r="O5533" t="s">
        <v>8620</v>
      </c>
      <c r="P5533" t="s">
        <v>1446</v>
      </c>
      <c r="Q5533" t="s">
        <v>974</v>
      </c>
      <c r="R5533" t="s">
        <v>127</v>
      </c>
      <c r="S5533" t="s">
        <v>272</v>
      </c>
      <c r="T5533" t="s">
        <v>1264</v>
      </c>
      <c r="U5533" t="s">
        <v>1265</v>
      </c>
      <c r="V5533" t="s">
        <v>1268</v>
      </c>
      <c r="W5533" t="s">
        <v>114</v>
      </c>
      <c r="X5533">
        <v>1</v>
      </c>
      <c r="Y5533">
        <v>5438</v>
      </c>
      <c r="Z5533">
        <v>0</v>
      </c>
      <c r="AA5533">
        <v>1575</v>
      </c>
      <c r="AB5533" s="14">
        <v>4365504</v>
      </c>
      <c r="AC5533" t="s">
        <v>47</v>
      </c>
      <c r="AD5533" t="str">
        <f>+VLOOKUP(T5533,items!$A$2:$D$1255,4,0)</f>
        <v>BANETA</v>
      </c>
      <c r="AE5533" t="str">
        <f>+VLOOKUP(T5533,Tabla1[],5,0)</f>
        <v>PROYECTANTE</v>
      </c>
      <c r="AF5533">
        <f t="shared" si="86"/>
        <v>5</v>
      </c>
      <c r="AG5533">
        <v>3816</v>
      </c>
      <c r="AH5533" s="14">
        <v>4365504</v>
      </c>
    </row>
    <row r="5534" spans="1:34" x14ac:dyDescent="0.25">
      <c r="A5534">
        <v>102390</v>
      </c>
      <c r="B5534" t="s">
        <v>9655</v>
      </c>
      <c r="C5534" t="s">
        <v>33</v>
      </c>
      <c r="D5534">
        <v>0</v>
      </c>
      <c r="F5534" t="s">
        <v>610</v>
      </c>
      <c r="G5534" t="s">
        <v>7483</v>
      </c>
      <c r="H5534" t="s">
        <v>10550</v>
      </c>
      <c r="I5534" t="s">
        <v>10551</v>
      </c>
      <c r="J5534" t="s">
        <v>10552</v>
      </c>
      <c r="K5534" t="s">
        <v>10553</v>
      </c>
      <c r="L5534" t="s">
        <v>10554</v>
      </c>
      <c r="M5534" t="s">
        <v>969</v>
      </c>
      <c r="N5534" t="s">
        <v>84</v>
      </c>
      <c r="O5534" t="s">
        <v>8620</v>
      </c>
      <c r="P5534" t="s">
        <v>1446</v>
      </c>
      <c r="Q5534" t="s">
        <v>974</v>
      </c>
      <c r="R5534" t="s">
        <v>127</v>
      </c>
      <c r="S5534" t="s">
        <v>272</v>
      </c>
      <c r="T5534" t="s">
        <v>1271</v>
      </c>
      <c r="U5534" t="s">
        <v>1272</v>
      </c>
      <c r="W5534" t="s">
        <v>114</v>
      </c>
      <c r="X5534">
        <v>3</v>
      </c>
      <c r="Y5534">
        <v>3573</v>
      </c>
      <c r="Z5534">
        <v>0</v>
      </c>
      <c r="AA5534">
        <v>0</v>
      </c>
      <c r="AB5534" s="14">
        <v>957052.8</v>
      </c>
      <c r="AC5534" t="s">
        <v>47</v>
      </c>
      <c r="AD5534">
        <f>+VLOOKUP(T5534,items!$A$2:$D$1255,4,0)</f>
        <v>0</v>
      </c>
      <c r="AE5534">
        <f>+VLOOKUP(T5534,Tabla1[],5,0)</f>
        <v>0</v>
      </c>
      <c r="AF5534">
        <f t="shared" si="86"/>
        <v>5</v>
      </c>
      <c r="AG5534">
        <v>3816</v>
      </c>
      <c r="AH5534" s="14">
        <v>957052.8</v>
      </c>
    </row>
    <row r="5535" spans="1:34" x14ac:dyDescent="0.25">
      <c r="A5535">
        <v>102390</v>
      </c>
      <c r="B5535" t="s">
        <v>9655</v>
      </c>
      <c r="C5535" t="s">
        <v>33</v>
      </c>
      <c r="D5535">
        <v>0</v>
      </c>
      <c r="F5535" t="s">
        <v>610</v>
      </c>
      <c r="G5535" t="s">
        <v>7483</v>
      </c>
      <c r="H5535" t="s">
        <v>10550</v>
      </c>
      <c r="I5535" t="s">
        <v>10551</v>
      </c>
      <c r="J5535" t="s">
        <v>10552</v>
      </c>
      <c r="K5535" t="s">
        <v>10553</v>
      </c>
      <c r="L5535" t="s">
        <v>10554</v>
      </c>
      <c r="M5535" t="s">
        <v>969</v>
      </c>
      <c r="N5535" t="s">
        <v>84</v>
      </c>
      <c r="O5535" t="s">
        <v>8620</v>
      </c>
      <c r="P5535" t="s">
        <v>1446</v>
      </c>
      <c r="Q5535" t="s">
        <v>974</v>
      </c>
      <c r="R5535" t="s">
        <v>127</v>
      </c>
      <c r="S5535" t="s">
        <v>272</v>
      </c>
      <c r="T5535" t="s">
        <v>1271</v>
      </c>
      <c r="U5535" t="s">
        <v>1272</v>
      </c>
      <c r="W5535" t="s">
        <v>114</v>
      </c>
      <c r="X5535">
        <v>1</v>
      </c>
      <c r="Y5535">
        <v>5500</v>
      </c>
      <c r="Z5535">
        <v>0</v>
      </c>
      <c r="AA5535">
        <v>0</v>
      </c>
      <c r="AB5535" s="14">
        <v>319017.59999999998</v>
      </c>
      <c r="AC5535" t="s">
        <v>47</v>
      </c>
      <c r="AD5535">
        <f>+VLOOKUP(T5535,items!$A$2:$D$1255,4,0)</f>
        <v>0</v>
      </c>
      <c r="AE5535">
        <f>+VLOOKUP(T5535,Tabla1[],5,0)</f>
        <v>0</v>
      </c>
      <c r="AF5535">
        <f t="shared" si="86"/>
        <v>5</v>
      </c>
      <c r="AG5535">
        <v>3816</v>
      </c>
      <c r="AH5535" s="14">
        <v>319017.59999999998</v>
      </c>
    </row>
    <row r="5536" spans="1:34" x14ac:dyDescent="0.25">
      <c r="A5536">
        <v>102390</v>
      </c>
      <c r="B5536" t="s">
        <v>9655</v>
      </c>
      <c r="C5536" t="s">
        <v>33</v>
      </c>
      <c r="D5536">
        <v>0</v>
      </c>
      <c r="F5536" t="s">
        <v>610</v>
      </c>
      <c r="G5536" t="s">
        <v>7483</v>
      </c>
      <c r="H5536" t="s">
        <v>10550</v>
      </c>
      <c r="I5536" t="s">
        <v>10551</v>
      </c>
      <c r="J5536" t="s">
        <v>10552</v>
      </c>
      <c r="K5536" t="s">
        <v>10553</v>
      </c>
      <c r="L5536" t="s">
        <v>10554</v>
      </c>
      <c r="M5536" t="s">
        <v>969</v>
      </c>
      <c r="N5536" t="s">
        <v>84</v>
      </c>
      <c r="O5536" t="s">
        <v>8620</v>
      </c>
      <c r="P5536" t="s">
        <v>1446</v>
      </c>
      <c r="Q5536" t="s">
        <v>974</v>
      </c>
      <c r="R5536" t="s">
        <v>127</v>
      </c>
      <c r="S5536" t="s">
        <v>272</v>
      </c>
      <c r="T5536" t="s">
        <v>439</v>
      </c>
      <c r="U5536" t="s">
        <v>440</v>
      </c>
      <c r="W5536" t="s">
        <v>114</v>
      </c>
      <c r="X5536">
        <v>1</v>
      </c>
      <c r="Y5536">
        <v>5500</v>
      </c>
      <c r="Z5536">
        <v>0</v>
      </c>
      <c r="AA5536">
        <v>0</v>
      </c>
      <c r="AB5536" s="14">
        <v>119631.6</v>
      </c>
      <c r="AC5536" t="s">
        <v>47</v>
      </c>
      <c r="AD5536">
        <f>+VLOOKUP(T5536,items!$A$2:$D$1255,4,0)</f>
        <v>0</v>
      </c>
      <c r="AE5536">
        <f>+VLOOKUP(T5536,Tabla1[],5,0)</f>
        <v>0</v>
      </c>
      <c r="AF5536">
        <f t="shared" si="86"/>
        <v>5</v>
      </c>
      <c r="AG5536">
        <v>3816</v>
      </c>
      <c r="AH5536" s="14">
        <v>119631.6</v>
      </c>
    </row>
    <row r="5537" spans="1:34" x14ac:dyDescent="0.25">
      <c r="A5537">
        <v>102390</v>
      </c>
      <c r="B5537" t="s">
        <v>9655</v>
      </c>
      <c r="C5537" t="s">
        <v>33</v>
      </c>
      <c r="D5537">
        <v>0</v>
      </c>
      <c r="F5537" t="s">
        <v>610</v>
      </c>
      <c r="G5537" t="s">
        <v>7483</v>
      </c>
      <c r="H5537" t="s">
        <v>10550</v>
      </c>
      <c r="I5537" t="s">
        <v>10551</v>
      </c>
      <c r="J5537" t="s">
        <v>10552</v>
      </c>
      <c r="K5537" t="s">
        <v>10553</v>
      </c>
      <c r="L5537" t="s">
        <v>10554</v>
      </c>
      <c r="M5537" t="s">
        <v>969</v>
      </c>
      <c r="N5537" t="s">
        <v>84</v>
      </c>
      <c r="O5537" t="s">
        <v>8620</v>
      </c>
      <c r="P5537" t="s">
        <v>1446</v>
      </c>
      <c r="Q5537" t="s">
        <v>974</v>
      </c>
      <c r="R5537" t="s">
        <v>127</v>
      </c>
      <c r="S5537" t="s">
        <v>272</v>
      </c>
      <c r="T5537" t="s">
        <v>439</v>
      </c>
      <c r="U5537" t="s">
        <v>440</v>
      </c>
      <c r="W5537" t="s">
        <v>114</v>
      </c>
      <c r="X5537">
        <v>3</v>
      </c>
      <c r="Y5537">
        <v>3573</v>
      </c>
      <c r="Z5537">
        <v>0</v>
      </c>
      <c r="AA5537">
        <v>0</v>
      </c>
      <c r="AB5537" s="14">
        <v>358894.8</v>
      </c>
      <c r="AC5537" t="s">
        <v>47</v>
      </c>
      <c r="AD5537">
        <f>+VLOOKUP(T5537,items!$A$2:$D$1255,4,0)</f>
        <v>0</v>
      </c>
      <c r="AE5537">
        <f>+VLOOKUP(T5537,Tabla1[],5,0)</f>
        <v>0</v>
      </c>
      <c r="AF5537">
        <f t="shared" si="86"/>
        <v>5</v>
      </c>
      <c r="AG5537">
        <v>3816</v>
      </c>
      <c r="AH5537" s="14">
        <v>358894.8</v>
      </c>
    </row>
    <row r="5538" spans="1:34" x14ac:dyDescent="0.25">
      <c r="A5538">
        <v>102429</v>
      </c>
      <c r="B5538" t="s">
        <v>10555</v>
      </c>
      <c r="C5538" t="s">
        <v>75</v>
      </c>
      <c r="D5538">
        <v>0</v>
      </c>
      <c r="F5538" t="s">
        <v>270</v>
      </c>
      <c r="G5538" t="s">
        <v>8620</v>
      </c>
      <c r="H5538" t="s">
        <v>10556</v>
      </c>
      <c r="I5538" t="s">
        <v>10557</v>
      </c>
      <c r="J5538" t="s">
        <v>10558</v>
      </c>
      <c r="K5538" t="s">
        <v>10559</v>
      </c>
      <c r="L5538" t="s">
        <v>10560</v>
      </c>
      <c r="M5538" t="s">
        <v>8405</v>
      </c>
      <c r="N5538" t="s">
        <v>9223</v>
      </c>
      <c r="O5538" t="s">
        <v>3096</v>
      </c>
      <c r="P5538" t="s">
        <v>516</v>
      </c>
      <c r="Q5538" t="s">
        <v>517</v>
      </c>
      <c r="R5538" t="s">
        <v>63</v>
      </c>
      <c r="S5538" t="s">
        <v>88</v>
      </c>
      <c r="T5538" t="s">
        <v>9421</v>
      </c>
      <c r="U5538" t="s">
        <v>9422</v>
      </c>
      <c r="X5538">
        <v>4</v>
      </c>
      <c r="Y5538">
        <v>0</v>
      </c>
      <c r="Z5538">
        <v>0</v>
      </c>
      <c r="AA5538">
        <v>0</v>
      </c>
      <c r="AB5538">
        <v>150000</v>
      </c>
      <c r="AC5538" t="s">
        <v>47</v>
      </c>
      <c r="AD5538">
        <f>+VLOOKUP(T5538,items!$A$2:$D$1255,4,0)</f>
        <v>0</v>
      </c>
      <c r="AE5538">
        <f>+VLOOKUP(T5538,Tabla1[],5,0)</f>
        <v>0</v>
      </c>
      <c r="AF5538">
        <f t="shared" si="86"/>
        <v>5</v>
      </c>
    </row>
    <row r="5539" spans="1:34" x14ac:dyDescent="0.25">
      <c r="A5539">
        <v>102429</v>
      </c>
      <c r="B5539" t="s">
        <v>10555</v>
      </c>
      <c r="C5539" t="s">
        <v>75</v>
      </c>
      <c r="D5539">
        <v>0</v>
      </c>
      <c r="F5539" t="s">
        <v>270</v>
      </c>
      <c r="G5539" t="s">
        <v>8620</v>
      </c>
      <c r="H5539" t="s">
        <v>10556</v>
      </c>
      <c r="I5539" t="s">
        <v>10557</v>
      </c>
      <c r="J5539" t="s">
        <v>10558</v>
      </c>
      <c r="K5539" t="s">
        <v>10559</v>
      </c>
      <c r="L5539" t="s">
        <v>10560</v>
      </c>
      <c r="M5539" t="s">
        <v>8405</v>
      </c>
      <c r="N5539" t="s">
        <v>9223</v>
      </c>
      <c r="O5539" t="s">
        <v>3096</v>
      </c>
      <c r="P5539" t="s">
        <v>516</v>
      </c>
      <c r="Q5539" t="s">
        <v>517</v>
      </c>
      <c r="R5539" t="s">
        <v>63</v>
      </c>
      <c r="S5539" t="s">
        <v>88</v>
      </c>
      <c r="T5539" t="s">
        <v>8580</v>
      </c>
      <c r="U5539" t="s">
        <v>8581</v>
      </c>
      <c r="X5539">
        <v>4</v>
      </c>
      <c r="Y5539">
        <v>0</v>
      </c>
      <c r="Z5539">
        <v>0</v>
      </c>
      <c r="AA5539">
        <v>0</v>
      </c>
      <c r="AB5539">
        <v>156000</v>
      </c>
      <c r="AC5539" t="s">
        <v>47</v>
      </c>
      <c r="AD5539">
        <f>+VLOOKUP(T5539,items!$A$2:$D$1255,4,0)</f>
        <v>0</v>
      </c>
      <c r="AE5539">
        <f>+VLOOKUP(T5539,Tabla1[],5,0)</f>
        <v>0</v>
      </c>
      <c r="AF5539">
        <f t="shared" si="86"/>
        <v>5</v>
      </c>
    </row>
    <row r="5540" spans="1:34" x14ac:dyDescent="0.25">
      <c r="A5540">
        <v>102429</v>
      </c>
      <c r="B5540" t="s">
        <v>10555</v>
      </c>
      <c r="C5540" t="s">
        <v>75</v>
      </c>
      <c r="D5540">
        <v>0</v>
      </c>
      <c r="F5540" t="s">
        <v>270</v>
      </c>
      <c r="G5540" t="s">
        <v>8620</v>
      </c>
      <c r="H5540" t="s">
        <v>10556</v>
      </c>
      <c r="I5540" t="s">
        <v>10557</v>
      </c>
      <c r="J5540" t="s">
        <v>10558</v>
      </c>
      <c r="K5540" t="s">
        <v>10559</v>
      </c>
      <c r="L5540" t="s">
        <v>10560</v>
      </c>
      <c r="M5540" t="s">
        <v>8405</v>
      </c>
      <c r="N5540" t="s">
        <v>9223</v>
      </c>
      <c r="O5540" t="s">
        <v>3096</v>
      </c>
      <c r="P5540" t="s">
        <v>516</v>
      </c>
      <c r="Q5540" t="s">
        <v>517</v>
      </c>
      <c r="R5540" t="s">
        <v>63</v>
      </c>
      <c r="S5540" t="s">
        <v>88</v>
      </c>
      <c r="T5540" t="s">
        <v>10561</v>
      </c>
      <c r="U5540" t="s">
        <v>10562</v>
      </c>
      <c r="X5540">
        <v>8</v>
      </c>
      <c r="Y5540">
        <v>0</v>
      </c>
      <c r="Z5540">
        <v>0</v>
      </c>
      <c r="AA5540">
        <v>0</v>
      </c>
      <c r="AB5540">
        <v>4480</v>
      </c>
      <c r="AC5540" t="s">
        <v>47</v>
      </c>
      <c r="AD5540">
        <f>+VLOOKUP(T5540,items!$A$2:$D$1255,4,0)</f>
        <v>0</v>
      </c>
      <c r="AE5540">
        <f>+VLOOKUP(T5540,Tabla1[],5,0)</f>
        <v>0</v>
      </c>
      <c r="AF5540">
        <f t="shared" si="86"/>
        <v>5</v>
      </c>
    </row>
    <row r="5541" spans="1:34" x14ac:dyDescent="0.25">
      <c r="A5541">
        <v>102429</v>
      </c>
      <c r="B5541" t="s">
        <v>10555</v>
      </c>
      <c r="C5541" t="s">
        <v>75</v>
      </c>
      <c r="D5541">
        <v>0</v>
      </c>
      <c r="F5541" t="s">
        <v>270</v>
      </c>
      <c r="G5541" t="s">
        <v>8620</v>
      </c>
      <c r="H5541" t="s">
        <v>10556</v>
      </c>
      <c r="I5541" t="s">
        <v>10557</v>
      </c>
      <c r="J5541" t="s">
        <v>10558</v>
      </c>
      <c r="K5541" t="s">
        <v>10559</v>
      </c>
      <c r="L5541" t="s">
        <v>10560</v>
      </c>
      <c r="M5541" t="s">
        <v>8405</v>
      </c>
      <c r="N5541" t="s">
        <v>9223</v>
      </c>
      <c r="O5541" t="s">
        <v>3096</v>
      </c>
      <c r="P5541" t="s">
        <v>516</v>
      </c>
      <c r="Q5541" t="s">
        <v>517</v>
      </c>
      <c r="R5541" t="s">
        <v>63</v>
      </c>
      <c r="S5541" t="s">
        <v>88</v>
      </c>
      <c r="T5541" t="s">
        <v>10563</v>
      </c>
      <c r="U5541" t="s">
        <v>10564</v>
      </c>
      <c r="X5541">
        <v>4</v>
      </c>
      <c r="Y5541">
        <v>0</v>
      </c>
      <c r="Z5541">
        <v>0</v>
      </c>
      <c r="AA5541">
        <v>0</v>
      </c>
      <c r="AB5541">
        <v>3200</v>
      </c>
      <c r="AC5541" t="s">
        <v>47</v>
      </c>
      <c r="AD5541">
        <f>+VLOOKUP(T5541,items!$A$2:$D$1255,4,0)</f>
        <v>0</v>
      </c>
      <c r="AE5541">
        <f>+VLOOKUP(T5541,Tabla1[],5,0)</f>
        <v>0</v>
      </c>
      <c r="AF5541">
        <f t="shared" si="86"/>
        <v>5</v>
      </c>
    </row>
    <row r="5542" spans="1:34" x14ac:dyDescent="0.25">
      <c r="A5542">
        <v>102429</v>
      </c>
      <c r="B5542" t="s">
        <v>10555</v>
      </c>
      <c r="C5542" t="s">
        <v>75</v>
      </c>
      <c r="D5542">
        <v>0</v>
      </c>
      <c r="F5542" t="s">
        <v>270</v>
      </c>
      <c r="G5542" t="s">
        <v>8620</v>
      </c>
      <c r="H5542" t="s">
        <v>10556</v>
      </c>
      <c r="I5542" t="s">
        <v>10557</v>
      </c>
      <c r="J5542" t="s">
        <v>10558</v>
      </c>
      <c r="K5542" t="s">
        <v>10559</v>
      </c>
      <c r="L5542" t="s">
        <v>10560</v>
      </c>
      <c r="M5542" t="s">
        <v>8405</v>
      </c>
      <c r="N5542" t="s">
        <v>9223</v>
      </c>
      <c r="O5542" t="s">
        <v>3096</v>
      </c>
      <c r="P5542" t="s">
        <v>516</v>
      </c>
      <c r="Q5542" t="s">
        <v>517</v>
      </c>
      <c r="R5542" t="s">
        <v>63</v>
      </c>
      <c r="S5542" t="s">
        <v>88</v>
      </c>
      <c r="T5542" t="s">
        <v>775</v>
      </c>
      <c r="U5542" t="s">
        <v>776</v>
      </c>
      <c r="X5542">
        <v>10</v>
      </c>
      <c r="Y5542">
        <v>0</v>
      </c>
      <c r="Z5542">
        <v>0</v>
      </c>
      <c r="AA5542">
        <v>0</v>
      </c>
      <c r="AB5542">
        <v>3000</v>
      </c>
      <c r="AC5542" t="s">
        <v>47</v>
      </c>
      <c r="AD5542">
        <f>+VLOOKUP(T5542,items!$A$2:$D$1255,4,0)</f>
        <v>0</v>
      </c>
      <c r="AE5542">
        <f>+VLOOKUP(T5542,Tabla1[],5,0)</f>
        <v>0</v>
      </c>
      <c r="AF5542">
        <f t="shared" si="86"/>
        <v>5</v>
      </c>
    </row>
    <row r="5543" spans="1:34" x14ac:dyDescent="0.25">
      <c r="A5543">
        <v>102429</v>
      </c>
      <c r="B5543" t="s">
        <v>10555</v>
      </c>
      <c r="C5543" t="s">
        <v>75</v>
      </c>
      <c r="D5543">
        <v>0</v>
      </c>
      <c r="F5543" t="s">
        <v>270</v>
      </c>
      <c r="G5543" t="s">
        <v>8620</v>
      </c>
      <c r="H5543" t="s">
        <v>10556</v>
      </c>
      <c r="I5543" t="s">
        <v>10557</v>
      </c>
      <c r="J5543" t="s">
        <v>10558</v>
      </c>
      <c r="K5543" t="s">
        <v>10559</v>
      </c>
      <c r="L5543" t="s">
        <v>10560</v>
      </c>
      <c r="M5543" t="s">
        <v>8405</v>
      </c>
      <c r="N5543" t="s">
        <v>9223</v>
      </c>
      <c r="O5543" t="s">
        <v>3096</v>
      </c>
      <c r="P5543" t="s">
        <v>516</v>
      </c>
      <c r="Q5543" t="s">
        <v>517</v>
      </c>
      <c r="R5543" t="s">
        <v>63</v>
      </c>
      <c r="S5543" t="s">
        <v>88</v>
      </c>
      <c r="T5543" t="s">
        <v>3785</v>
      </c>
      <c r="U5543" t="s">
        <v>3786</v>
      </c>
      <c r="X5543">
        <v>13</v>
      </c>
      <c r="Y5543">
        <v>0</v>
      </c>
      <c r="Z5543">
        <v>0</v>
      </c>
      <c r="AA5543">
        <v>0</v>
      </c>
      <c r="AB5543">
        <v>152100</v>
      </c>
      <c r="AC5543" t="s">
        <v>47</v>
      </c>
      <c r="AD5543">
        <f>+VLOOKUP(T5543,items!$A$2:$D$1255,4,0)</f>
        <v>0</v>
      </c>
      <c r="AE5543">
        <f>+VLOOKUP(T5543,Tabla1[],5,0)</f>
        <v>0</v>
      </c>
      <c r="AF5543">
        <f t="shared" si="86"/>
        <v>5</v>
      </c>
    </row>
    <row r="5544" spans="1:34" x14ac:dyDescent="0.25">
      <c r="A5544">
        <v>102429</v>
      </c>
      <c r="B5544" t="s">
        <v>10555</v>
      </c>
      <c r="C5544" t="s">
        <v>75</v>
      </c>
      <c r="D5544">
        <v>0</v>
      </c>
      <c r="F5544" t="s">
        <v>270</v>
      </c>
      <c r="G5544" t="s">
        <v>8620</v>
      </c>
      <c r="H5544" t="s">
        <v>10556</v>
      </c>
      <c r="I5544" t="s">
        <v>10557</v>
      </c>
      <c r="J5544" t="s">
        <v>10558</v>
      </c>
      <c r="K5544" t="s">
        <v>10559</v>
      </c>
      <c r="L5544" t="s">
        <v>10560</v>
      </c>
      <c r="M5544" t="s">
        <v>8405</v>
      </c>
      <c r="N5544" t="s">
        <v>9223</v>
      </c>
      <c r="O5544" t="s">
        <v>3096</v>
      </c>
      <c r="P5544" t="s">
        <v>516</v>
      </c>
      <c r="Q5544" t="s">
        <v>517</v>
      </c>
      <c r="R5544" t="s">
        <v>63</v>
      </c>
      <c r="S5544" t="s">
        <v>88</v>
      </c>
      <c r="T5544" t="s">
        <v>10565</v>
      </c>
      <c r="U5544" t="s">
        <v>10566</v>
      </c>
      <c r="X5544">
        <v>12</v>
      </c>
      <c r="Y5544">
        <v>0</v>
      </c>
      <c r="Z5544">
        <v>0</v>
      </c>
      <c r="AA5544">
        <v>0</v>
      </c>
      <c r="AB5544">
        <v>8700</v>
      </c>
      <c r="AC5544" t="s">
        <v>47</v>
      </c>
      <c r="AD5544">
        <f>+VLOOKUP(T5544,items!$A$2:$D$1255,4,0)</f>
        <v>0</v>
      </c>
      <c r="AE5544">
        <f>+VLOOKUP(T5544,Tabla1[],5,0)</f>
        <v>0</v>
      </c>
      <c r="AF5544">
        <f t="shared" si="86"/>
        <v>5</v>
      </c>
    </row>
    <row r="5545" spans="1:34" x14ac:dyDescent="0.25">
      <c r="A5545">
        <v>102429</v>
      </c>
      <c r="B5545" t="s">
        <v>10555</v>
      </c>
      <c r="C5545" t="s">
        <v>75</v>
      </c>
      <c r="D5545">
        <v>0</v>
      </c>
      <c r="F5545" t="s">
        <v>270</v>
      </c>
      <c r="G5545" t="s">
        <v>8620</v>
      </c>
      <c r="H5545" t="s">
        <v>10556</v>
      </c>
      <c r="I5545" t="s">
        <v>10557</v>
      </c>
      <c r="J5545" t="s">
        <v>10558</v>
      </c>
      <c r="K5545" t="s">
        <v>10559</v>
      </c>
      <c r="L5545" t="s">
        <v>10560</v>
      </c>
      <c r="M5545" t="s">
        <v>8405</v>
      </c>
      <c r="N5545" t="s">
        <v>9223</v>
      </c>
      <c r="O5545" t="s">
        <v>3096</v>
      </c>
      <c r="P5545" t="s">
        <v>516</v>
      </c>
      <c r="Q5545" t="s">
        <v>517</v>
      </c>
      <c r="R5545" t="s">
        <v>63</v>
      </c>
      <c r="S5545" t="s">
        <v>88</v>
      </c>
      <c r="T5545" t="s">
        <v>10567</v>
      </c>
      <c r="U5545" t="s">
        <v>10568</v>
      </c>
      <c r="X5545">
        <v>4</v>
      </c>
      <c r="Y5545">
        <v>0</v>
      </c>
      <c r="Z5545">
        <v>0</v>
      </c>
      <c r="AA5545">
        <v>0</v>
      </c>
      <c r="AB5545">
        <v>400</v>
      </c>
      <c r="AC5545" t="s">
        <v>47</v>
      </c>
      <c r="AD5545">
        <f>+VLOOKUP(T5545,items!$A$2:$D$1255,4,0)</f>
        <v>0</v>
      </c>
      <c r="AE5545">
        <f>+VLOOKUP(T5545,Tabla1[],5,0)</f>
        <v>0</v>
      </c>
      <c r="AF5545">
        <f t="shared" si="86"/>
        <v>5</v>
      </c>
    </row>
    <row r="5546" spans="1:34" x14ac:dyDescent="0.25">
      <c r="A5546">
        <v>102429</v>
      </c>
      <c r="B5546" t="s">
        <v>10555</v>
      </c>
      <c r="C5546" t="s">
        <v>75</v>
      </c>
      <c r="D5546">
        <v>0</v>
      </c>
      <c r="F5546" t="s">
        <v>270</v>
      </c>
      <c r="G5546" t="s">
        <v>8620</v>
      </c>
      <c r="H5546" t="s">
        <v>10556</v>
      </c>
      <c r="I5546" t="s">
        <v>10557</v>
      </c>
      <c r="J5546" t="s">
        <v>10558</v>
      </c>
      <c r="K5546" t="s">
        <v>10559</v>
      </c>
      <c r="L5546" t="s">
        <v>10560</v>
      </c>
      <c r="M5546" t="s">
        <v>8405</v>
      </c>
      <c r="N5546" t="s">
        <v>9223</v>
      </c>
      <c r="O5546" t="s">
        <v>3096</v>
      </c>
      <c r="P5546" t="s">
        <v>516</v>
      </c>
      <c r="Q5546" t="s">
        <v>517</v>
      </c>
      <c r="R5546" t="s">
        <v>63</v>
      </c>
      <c r="S5546" t="s">
        <v>88</v>
      </c>
      <c r="T5546" t="s">
        <v>5533</v>
      </c>
      <c r="U5546" t="s">
        <v>5534</v>
      </c>
      <c r="X5546">
        <v>10</v>
      </c>
      <c r="Y5546">
        <v>0</v>
      </c>
      <c r="Z5546">
        <v>0</v>
      </c>
      <c r="AA5546">
        <v>0</v>
      </c>
      <c r="AB5546">
        <v>354380</v>
      </c>
      <c r="AC5546" t="s">
        <v>47</v>
      </c>
      <c r="AD5546">
        <f>+VLOOKUP(T5546,items!$A$2:$D$1255,4,0)</f>
        <v>0</v>
      </c>
      <c r="AE5546">
        <f>+VLOOKUP(T5546,Tabla1[],5,0)</f>
        <v>0</v>
      </c>
      <c r="AF5546">
        <f t="shared" si="86"/>
        <v>5</v>
      </c>
    </row>
    <row r="5547" spans="1:34" x14ac:dyDescent="0.25">
      <c r="A5547">
        <v>102429</v>
      </c>
      <c r="B5547" t="s">
        <v>10555</v>
      </c>
      <c r="C5547" t="s">
        <v>75</v>
      </c>
      <c r="D5547">
        <v>0</v>
      </c>
      <c r="F5547" t="s">
        <v>270</v>
      </c>
      <c r="G5547" t="s">
        <v>8620</v>
      </c>
      <c r="H5547" t="s">
        <v>10556</v>
      </c>
      <c r="I5547" t="s">
        <v>10557</v>
      </c>
      <c r="J5547" t="s">
        <v>10558</v>
      </c>
      <c r="K5547" t="s">
        <v>10559</v>
      </c>
      <c r="L5547" t="s">
        <v>10560</v>
      </c>
      <c r="M5547" t="s">
        <v>8405</v>
      </c>
      <c r="N5547" t="s">
        <v>9223</v>
      </c>
      <c r="O5547" t="s">
        <v>3096</v>
      </c>
      <c r="P5547" t="s">
        <v>516</v>
      </c>
      <c r="Q5547" t="s">
        <v>517</v>
      </c>
      <c r="R5547" t="s">
        <v>63</v>
      </c>
      <c r="S5547" t="s">
        <v>88</v>
      </c>
      <c r="T5547" t="s">
        <v>9309</v>
      </c>
      <c r="U5547" t="s">
        <v>9310</v>
      </c>
      <c r="V5547" t="s">
        <v>5064</v>
      </c>
      <c r="X5547">
        <v>2</v>
      </c>
      <c r="Y5547">
        <v>5000</v>
      </c>
      <c r="Z5547">
        <v>0</v>
      </c>
      <c r="AA5547">
        <v>3000</v>
      </c>
      <c r="AB5547">
        <v>2036154</v>
      </c>
      <c r="AC5547" t="s">
        <v>47</v>
      </c>
      <c r="AD5547">
        <f>+VLOOKUP(T5547,items!$A$2:$D$1255,4,0)</f>
        <v>0</v>
      </c>
      <c r="AE5547">
        <f>+VLOOKUP(T5547,Tabla1[],5,0)</f>
        <v>0</v>
      </c>
      <c r="AF5547">
        <f t="shared" si="86"/>
        <v>5</v>
      </c>
    </row>
    <row r="5548" spans="1:34" x14ac:dyDescent="0.25">
      <c r="A5548">
        <v>102429</v>
      </c>
      <c r="B5548" t="s">
        <v>10555</v>
      </c>
      <c r="C5548" t="s">
        <v>75</v>
      </c>
      <c r="D5548">
        <v>0</v>
      </c>
      <c r="F5548" t="s">
        <v>270</v>
      </c>
      <c r="G5548" t="s">
        <v>8620</v>
      </c>
      <c r="H5548" t="s">
        <v>10556</v>
      </c>
      <c r="I5548" t="s">
        <v>10557</v>
      </c>
      <c r="J5548" t="s">
        <v>10558</v>
      </c>
      <c r="K5548" t="s">
        <v>10559</v>
      </c>
      <c r="L5548" t="s">
        <v>10560</v>
      </c>
      <c r="M5548" t="s">
        <v>8405</v>
      </c>
      <c r="N5548" t="s">
        <v>9223</v>
      </c>
      <c r="O5548" t="s">
        <v>3096</v>
      </c>
      <c r="P5548" t="s">
        <v>516</v>
      </c>
      <c r="Q5548" t="s">
        <v>517</v>
      </c>
      <c r="R5548" t="s">
        <v>63</v>
      </c>
      <c r="S5548" t="s">
        <v>88</v>
      </c>
      <c r="T5548" t="s">
        <v>94</v>
      </c>
      <c r="U5548" t="s">
        <v>95</v>
      </c>
      <c r="X5548">
        <v>1</v>
      </c>
      <c r="Y5548">
        <v>0</v>
      </c>
      <c r="Z5548">
        <v>0</v>
      </c>
      <c r="AA5548">
        <v>0</v>
      </c>
      <c r="AB5548">
        <v>200000</v>
      </c>
      <c r="AC5548" t="s">
        <v>47</v>
      </c>
      <c r="AD5548" t="e">
        <f>+VLOOKUP(T5548,items!$A$2:$D$1255,4,0)</f>
        <v>#N/A</v>
      </c>
      <c r="AE5548" t="e">
        <f>+VLOOKUP(T5548,Tabla1[],5,0)</f>
        <v>#N/A</v>
      </c>
      <c r="AF5548">
        <f t="shared" si="86"/>
        <v>5</v>
      </c>
    </row>
    <row r="5549" spans="1:34" x14ac:dyDescent="0.25">
      <c r="A5549">
        <v>102429</v>
      </c>
      <c r="B5549" t="s">
        <v>10555</v>
      </c>
      <c r="C5549" t="s">
        <v>75</v>
      </c>
      <c r="D5549">
        <v>0</v>
      </c>
      <c r="F5549" t="s">
        <v>270</v>
      </c>
      <c r="G5549" t="s">
        <v>8620</v>
      </c>
      <c r="H5549" t="s">
        <v>10556</v>
      </c>
      <c r="I5549" t="s">
        <v>10557</v>
      </c>
      <c r="J5549" t="s">
        <v>10558</v>
      </c>
      <c r="K5549" t="s">
        <v>10559</v>
      </c>
      <c r="L5549" t="s">
        <v>10560</v>
      </c>
      <c r="M5549" t="s">
        <v>8405</v>
      </c>
      <c r="N5549" t="s">
        <v>9223</v>
      </c>
      <c r="O5549" t="s">
        <v>3096</v>
      </c>
      <c r="P5549" t="s">
        <v>516</v>
      </c>
      <c r="Q5549" t="s">
        <v>517</v>
      </c>
      <c r="R5549" t="s">
        <v>63</v>
      </c>
      <c r="S5549" t="s">
        <v>88</v>
      </c>
      <c r="T5549" t="s">
        <v>1096</v>
      </c>
      <c r="U5549" t="s">
        <v>10569</v>
      </c>
      <c r="X5549">
        <v>1</v>
      </c>
      <c r="Y5549">
        <v>0</v>
      </c>
      <c r="Z5549">
        <v>0</v>
      </c>
      <c r="AA5549">
        <v>0</v>
      </c>
      <c r="AB5549">
        <v>379600</v>
      </c>
      <c r="AC5549" t="s">
        <v>47</v>
      </c>
      <c r="AD5549" t="e">
        <f>+VLOOKUP(T5549,items!$A$2:$D$1255,4,0)</f>
        <v>#N/A</v>
      </c>
      <c r="AE5549" t="e">
        <f>+VLOOKUP(T5549,Tabla1[],5,0)</f>
        <v>#N/A</v>
      </c>
      <c r="AF5549">
        <f t="shared" si="86"/>
        <v>5</v>
      </c>
    </row>
    <row r="5550" spans="1:34" x14ac:dyDescent="0.25">
      <c r="A5550">
        <v>102432</v>
      </c>
      <c r="B5550" t="s">
        <v>10570</v>
      </c>
      <c r="C5550" t="s">
        <v>33</v>
      </c>
      <c r="D5550">
        <v>0</v>
      </c>
      <c r="F5550" t="s">
        <v>270</v>
      </c>
      <c r="G5550" t="s">
        <v>5642</v>
      </c>
      <c r="H5550" t="s">
        <v>10571</v>
      </c>
      <c r="I5550" t="s">
        <v>37</v>
      </c>
      <c r="J5550" t="s">
        <v>10572</v>
      </c>
      <c r="K5550" t="s">
        <v>10573</v>
      </c>
      <c r="L5550" t="s">
        <v>10574</v>
      </c>
      <c r="M5550" t="s">
        <v>5647</v>
      </c>
      <c r="N5550" t="s">
        <v>5647</v>
      </c>
      <c r="O5550" t="s">
        <v>8297</v>
      </c>
      <c r="P5550" t="s">
        <v>84</v>
      </c>
      <c r="Q5550" t="s">
        <v>86</v>
      </c>
      <c r="R5550" t="s">
        <v>63</v>
      </c>
      <c r="S5550" t="s">
        <v>88</v>
      </c>
      <c r="T5550" t="s">
        <v>388</v>
      </c>
      <c r="U5550" t="s">
        <v>389</v>
      </c>
      <c r="X5550">
        <v>30</v>
      </c>
      <c r="Y5550">
        <v>0</v>
      </c>
      <c r="Z5550">
        <v>0</v>
      </c>
      <c r="AA5550">
        <v>0</v>
      </c>
      <c r="AB5550">
        <v>1950000</v>
      </c>
      <c r="AC5550" t="s">
        <v>47</v>
      </c>
      <c r="AD5550">
        <f>+VLOOKUP(T5550,items!$A$2:$D$1255,4,0)</f>
        <v>0</v>
      </c>
      <c r="AE5550">
        <f>+VLOOKUP(T5550,Tabla1[],5,0)</f>
        <v>0</v>
      </c>
      <c r="AF5550">
        <f t="shared" si="86"/>
        <v>4</v>
      </c>
    </row>
    <row r="5551" spans="1:34" x14ac:dyDescent="0.25">
      <c r="A5551">
        <v>102432</v>
      </c>
      <c r="B5551" t="s">
        <v>10570</v>
      </c>
      <c r="C5551" t="s">
        <v>33</v>
      </c>
      <c r="D5551">
        <v>0</v>
      </c>
      <c r="F5551" t="s">
        <v>270</v>
      </c>
      <c r="G5551" t="s">
        <v>5642</v>
      </c>
      <c r="H5551" t="s">
        <v>10571</v>
      </c>
      <c r="I5551" t="s">
        <v>37</v>
      </c>
      <c r="J5551" t="s">
        <v>10572</v>
      </c>
      <c r="K5551" t="s">
        <v>10573</v>
      </c>
      <c r="L5551" t="s">
        <v>10574</v>
      </c>
      <c r="M5551" t="s">
        <v>5647</v>
      </c>
      <c r="N5551" t="s">
        <v>5647</v>
      </c>
      <c r="O5551" t="s">
        <v>8297</v>
      </c>
      <c r="P5551" t="s">
        <v>84</v>
      </c>
      <c r="Q5551" t="s">
        <v>86</v>
      </c>
      <c r="R5551" t="s">
        <v>63</v>
      </c>
      <c r="S5551" t="s">
        <v>88</v>
      </c>
      <c r="T5551" t="s">
        <v>5950</v>
      </c>
      <c r="U5551" t="s">
        <v>5951</v>
      </c>
      <c r="X5551">
        <v>1</v>
      </c>
      <c r="Y5551">
        <v>3800</v>
      </c>
      <c r="Z5551">
        <v>0</v>
      </c>
      <c r="AA5551">
        <v>5800</v>
      </c>
      <c r="AB5551">
        <v>790000</v>
      </c>
      <c r="AC5551" t="s">
        <v>47</v>
      </c>
      <c r="AD5551">
        <f>+VLOOKUP(T5551,items!$A$2:$D$1255,4,0)</f>
        <v>0</v>
      </c>
      <c r="AE5551">
        <f>+VLOOKUP(T5551,Tabla1[],5,0)</f>
        <v>0</v>
      </c>
      <c r="AF5551">
        <f t="shared" si="86"/>
        <v>4</v>
      </c>
    </row>
    <row r="5552" spans="1:34" x14ac:dyDescent="0.25">
      <c r="A5552">
        <v>102432</v>
      </c>
      <c r="B5552" t="s">
        <v>10570</v>
      </c>
      <c r="C5552" t="s">
        <v>33</v>
      </c>
      <c r="D5552">
        <v>0</v>
      </c>
      <c r="F5552" t="s">
        <v>270</v>
      </c>
      <c r="G5552" t="s">
        <v>5642</v>
      </c>
      <c r="H5552" t="s">
        <v>10571</v>
      </c>
      <c r="I5552" t="s">
        <v>37</v>
      </c>
      <c r="J5552" t="s">
        <v>10572</v>
      </c>
      <c r="K5552" t="s">
        <v>10573</v>
      </c>
      <c r="L5552" t="s">
        <v>10574</v>
      </c>
      <c r="M5552" t="s">
        <v>5647</v>
      </c>
      <c r="N5552" t="s">
        <v>5647</v>
      </c>
      <c r="O5552" t="s">
        <v>8297</v>
      </c>
      <c r="P5552" t="s">
        <v>84</v>
      </c>
      <c r="Q5552" t="s">
        <v>86</v>
      </c>
      <c r="R5552" t="s">
        <v>63</v>
      </c>
      <c r="S5552" t="s">
        <v>88</v>
      </c>
      <c r="T5552" t="s">
        <v>474</v>
      </c>
      <c r="U5552" t="s">
        <v>475</v>
      </c>
      <c r="X5552">
        <v>1</v>
      </c>
      <c r="Y5552">
        <v>0</v>
      </c>
      <c r="Z5552">
        <v>0</v>
      </c>
      <c r="AA5552">
        <v>0</v>
      </c>
      <c r="AB5552">
        <v>3000000</v>
      </c>
      <c r="AC5552" t="s">
        <v>47</v>
      </c>
      <c r="AD5552">
        <f>+VLOOKUP(T5552,items!$A$2:$D$1255,4,0)</f>
        <v>0</v>
      </c>
      <c r="AE5552">
        <f>+VLOOKUP(T5552,Tabla1[],5,0)</f>
        <v>0</v>
      </c>
      <c r="AF5552">
        <f t="shared" si="86"/>
        <v>4</v>
      </c>
    </row>
    <row r="5553" spans="1:32" x14ac:dyDescent="0.25">
      <c r="A5553">
        <v>102432</v>
      </c>
      <c r="B5553" t="s">
        <v>10570</v>
      </c>
      <c r="C5553" t="s">
        <v>33</v>
      </c>
      <c r="D5553">
        <v>0</v>
      </c>
      <c r="F5553" t="s">
        <v>270</v>
      </c>
      <c r="G5553" t="s">
        <v>5642</v>
      </c>
      <c r="H5553" t="s">
        <v>10571</v>
      </c>
      <c r="I5553" t="s">
        <v>37</v>
      </c>
      <c r="J5553" t="s">
        <v>10572</v>
      </c>
      <c r="K5553" t="s">
        <v>10573</v>
      </c>
      <c r="L5553" t="s">
        <v>10574</v>
      </c>
      <c r="M5553" t="s">
        <v>5647</v>
      </c>
      <c r="N5553" t="s">
        <v>5647</v>
      </c>
      <c r="O5553" t="s">
        <v>8297</v>
      </c>
      <c r="P5553" t="s">
        <v>84</v>
      </c>
      <c r="Q5553" t="s">
        <v>86</v>
      </c>
      <c r="R5553" t="s">
        <v>63</v>
      </c>
      <c r="S5553" t="s">
        <v>88</v>
      </c>
      <c r="T5553" t="s">
        <v>94</v>
      </c>
      <c r="U5553" t="s">
        <v>95</v>
      </c>
      <c r="X5553">
        <v>1</v>
      </c>
      <c r="Y5553">
        <v>0</v>
      </c>
      <c r="Z5553">
        <v>0</v>
      </c>
      <c r="AA5553">
        <v>0</v>
      </c>
      <c r="AB5553">
        <v>320000</v>
      </c>
      <c r="AC5553" t="s">
        <v>47</v>
      </c>
      <c r="AD5553" t="e">
        <f>+VLOOKUP(T5553,items!$A$2:$D$1255,4,0)</f>
        <v>#N/A</v>
      </c>
      <c r="AE5553" t="e">
        <f>+VLOOKUP(T5553,Tabla1[],5,0)</f>
        <v>#N/A</v>
      </c>
      <c r="AF5553">
        <f t="shared" si="86"/>
        <v>4</v>
      </c>
    </row>
    <row r="5554" spans="1:32" x14ac:dyDescent="0.25">
      <c r="A5554">
        <v>102432</v>
      </c>
      <c r="B5554" t="s">
        <v>10570</v>
      </c>
      <c r="C5554" t="s">
        <v>33</v>
      </c>
      <c r="D5554">
        <v>0</v>
      </c>
      <c r="F5554" t="s">
        <v>270</v>
      </c>
      <c r="G5554" t="s">
        <v>5642</v>
      </c>
      <c r="H5554" t="s">
        <v>10571</v>
      </c>
      <c r="I5554" t="s">
        <v>37</v>
      </c>
      <c r="J5554" t="s">
        <v>10572</v>
      </c>
      <c r="K5554" t="s">
        <v>10573</v>
      </c>
      <c r="L5554" t="s">
        <v>10574</v>
      </c>
      <c r="M5554" t="s">
        <v>5647</v>
      </c>
      <c r="N5554" t="s">
        <v>5647</v>
      </c>
      <c r="O5554" t="s">
        <v>8297</v>
      </c>
      <c r="P5554" t="s">
        <v>84</v>
      </c>
      <c r="Q5554" t="s">
        <v>86</v>
      </c>
      <c r="R5554" t="s">
        <v>63</v>
      </c>
      <c r="S5554" t="s">
        <v>88</v>
      </c>
      <c r="T5554" t="s">
        <v>390</v>
      </c>
      <c r="U5554" t="s">
        <v>5952</v>
      </c>
      <c r="X5554">
        <v>1</v>
      </c>
      <c r="Y5554">
        <v>3800</v>
      </c>
      <c r="Z5554">
        <v>0</v>
      </c>
      <c r="AA5554">
        <v>5800</v>
      </c>
      <c r="AB5554">
        <v>660000</v>
      </c>
      <c r="AC5554" t="s">
        <v>47</v>
      </c>
      <c r="AD5554" t="e">
        <f>+VLOOKUP(T5554,items!$A$2:$D$1255,4,0)</f>
        <v>#N/A</v>
      </c>
      <c r="AE5554" t="e">
        <f>+VLOOKUP(T5554,Tabla1[],5,0)</f>
        <v>#N/A</v>
      </c>
      <c r="AF5554">
        <f t="shared" si="86"/>
        <v>4</v>
      </c>
    </row>
    <row r="5555" spans="1:32" x14ac:dyDescent="0.25">
      <c r="A5555">
        <v>102432</v>
      </c>
      <c r="B5555" t="s">
        <v>10570</v>
      </c>
      <c r="C5555" t="s">
        <v>33</v>
      </c>
      <c r="D5555">
        <v>0</v>
      </c>
      <c r="F5555" t="s">
        <v>270</v>
      </c>
      <c r="G5555" t="s">
        <v>5642</v>
      </c>
      <c r="H5555" t="s">
        <v>10571</v>
      </c>
      <c r="I5555" t="s">
        <v>37</v>
      </c>
      <c r="J5555" t="s">
        <v>10572</v>
      </c>
      <c r="K5555" t="s">
        <v>10573</v>
      </c>
      <c r="L5555" t="s">
        <v>10574</v>
      </c>
      <c r="M5555" t="s">
        <v>5647</v>
      </c>
      <c r="N5555" t="s">
        <v>5647</v>
      </c>
      <c r="O5555" t="s">
        <v>8297</v>
      </c>
      <c r="P5555" t="s">
        <v>84</v>
      </c>
      <c r="Q5555" t="s">
        <v>86</v>
      </c>
      <c r="R5555" t="s">
        <v>63</v>
      </c>
      <c r="S5555" t="s">
        <v>88</v>
      </c>
      <c r="T5555" t="s">
        <v>1096</v>
      </c>
      <c r="U5555" t="s">
        <v>1097</v>
      </c>
      <c r="X5555">
        <v>1</v>
      </c>
      <c r="Y5555">
        <v>0</v>
      </c>
      <c r="Z5555">
        <v>0</v>
      </c>
      <c r="AA5555">
        <v>0</v>
      </c>
      <c r="AB5555">
        <v>350000</v>
      </c>
      <c r="AC5555" t="s">
        <v>47</v>
      </c>
      <c r="AD5555" t="e">
        <f>+VLOOKUP(T5555,items!$A$2:$D$1255,4,0)</f>
        <v>#N/A</v>
      </c>
      <c r="AE5555" t="e">
        <f>+VLOOKUP(T5555,Tabla1[],5,0)</f>
        <v>#N/A</v>
      </c>
      <c r="AF5555">
        <f t="shared" si="86"/>
        <v>4</v>
      </c>
    </row>
    <row r="5556" spans="1:32" x14ac:dyDescent="0.25">
      <c r="A5556">
        <v>102445</v>
      </c>
      <c r="B5556" t="s">
        <v>10575</v>
      </c>
      <c r="C5556" t="s">
        <v>75</v>
      </c>
      <c r="D5556">
        <v>0</v>
      </c>
      <c r="F5556" t="s">
        <v>270</v>
      </c>
      <c r="G5556" t="s">
        <v>8477</v>
      </c>
      <c r="H5556" t="s">
        <v>10576</v>
      </c>
      <c r="I5556" t="s">
        <v>10577</v>
      </c>
      <c r="J5556" t="s">
        <v>10578</v>
      </c>
      <c r="K5556" t="s">
        <v>10579</v>
      </c>
      <c r="L5556" t="s">
        <v>10580</v>
      </c>
      <c r="M5556" t="s">
        <v>8997</v>
      </c>
      <c r="N5556" t="s">
        <v>10581</v>
      </c>
      <c r="O5556" t="s">
        <v>10582</v>
      </c>
      <c r="P5556" t="s">
        <v>10221</v>
      </c>
      <c r="Q5556" t="s">
        <v>10370</v>
      </c>
      <c r="R5556" t="s">
        <v>127</v>
      </c>
      <c r="S5556" t="s">
        <v>44</v>
      </c>
      <c r="T5556" t="s">
        <v>505</v>
      </c>
      <c r="U5556" t="s">
        <v>506</v>
      </c>
      <c r="V5556" t="s">
        <v>194</v>
      </c>
      <c r="W5556" t="s">
        <v>114</v>
      </c>
      <c r="X5556">
        <v>1</v>
      </c>
      <c r="Y5556">
        <v>13500</v>
      </c>
      <c r="Z5556">
        <v>0</v>
      </c>
      <c r="AA5556">
        <v>3000</v>
      </c>
      <c r="AB5556">
        <v>10157189</v>
      </c>
      <c r="AC5556" t="s">
        <v>47</v>
      </c>
      <c r="AD5556">
        <f>+VLOOKUP(T5556,items!$A$2:$D$1255,4,0)</f>
        <v>0</v>
      </c>
      <c r="AE5556">
        <f>+VLOOKUP(T5556,Tabla1[],5,0)</f>
        <v>0</v>
      </c>
      <c r="AF5556">
        <f t="shared" si="86"/>
        <v>8</v>
      </c>
    </row>
    <row r="5557" spans="1:32" x14ac:dyDescent="0.25">
      <c r="A5557">
        <v>102445</v>
      </c>
      <c r="B5557" t="s">
        <v>10575</v>
      </c>
      <c r="C5557" t="s">
        <v>75</v>
      </c>
      <c r="D5557">
        <v>0</v>
      </c>
      <c r="F5557" t="s">
        <v>270</v>
      </c>
      <c r="G5557" t="s">
        <v>8477</v>
      </c>
      <c r="H5557" t="s">
        <v>10576</v>
      </c>
      <c r="I5557" t="s">
        <v>10577</v>
      </c>
      <c r="J5557" t="s">
        <v>10578</v>
      </c>
      <c r="K5557" t="s">
        <v>10579</v>
      </c>
      <c r="L5557" t="s">
        <v>10580</v>
      </c>
      <c r="M5557" t="s">
        <v>8997</v>
      </c>
      <c r="N5557" t="s">
        <v>10581</v>
      </c>
      <c r="O5557" t="s">
        <v>10582</v>
      </c>
      <c r="P5557" t="s">
        <v>10221</v>
      </c>
      <c r="Q5557" t="s">
        <v>10370</v>
      </c>
      <c r="R5557" t="s">
        <v>127</v>
      </c>
      <c r="S5557" t="s">
        <v>44</v>
      </c>
      <c r="T5557" t="s">
        <v>331</v>
      </c>
      <c r="U5557" t="s">
        <v>9781</v>
      </c>
      <c r="X5557">
        <v>1</v>
      </c>
      <c r="Y5557">
        <v>0</v>
      </c>
      <c r="Z5557">
        <v>0</v>
      </c>
      <c r="AA5557">
        <v>0</v>
      </c>
      <c r="AB5557">
        <v>2000000</v>
      </c>
      <c r="AC5557" t="s">
        <v>47</v>
      </c>
      <c r="AD5557" t="e">
        <f>+VLOOKUP(T5557,items!$A$2:$D$1255,4,0)</f>
        <v>#N/A</v>
      </c>
      <c r="AE5557" t="e">
        <f>+VLOOKUP(T5557,Tabla1[],5,0)</f>
        <v>#N/A</v>
      </c>
      <c r="AF5557">
        <f t="shared" si="86"/>
        <v>8</v>
      </c>
    </row>
    <row r="5558" spans="1:32" x14ac:dyDescent="0.25">
      <c r="A5558">
        <v>102445</v>
      </c>
      <c r="B5558" t="s">
        <v>10575</v>
      </c>
      <c r="C5558" t="s">
        <v>75</v>
      </c>
      <c r="D5558">
        <v>0</v>
      </c>
      <c r="F5558" t="s">
        <v>270</v>
      </c>
      <c r="G5558" t="s">
        <v>8477</v>
      </c>
      <c r="H5558" t="s">
        <v>10576</v>
      </c>
      <c r="I5558" t="s">
        <v>10577</v>
      </c>
      <c r="J5558" t="s">
        <v>10578</v>
      </c>
      <c r="K5558" t="s">
        <v>10579</v>
      </c>
      <c r="L5558" t="s">
        <v>10580</v>
      </c>
      <c r="M5558" t="s">
        <v>8997</v>
      </c>
      <c r="N5558" t="s">
        <v>10581</v>
      </c>
      <c r="O5558" t="s">
        <v>10582</v>
      </c>
      <c r="P5558" t="s">
        <v>10221</v>
      </c>
      <c r="Q5558" t="s">
        <v>10370</v>
      </c>
      <c r="R5558" t="s">
        <v>127</v>
      </c>
      <c r="S5558" t="s">
        <v>44</v>
      </c>
      <c r="T5558" t="s">
        <v>7511</v>
      </c>
      <c r="U5558" t="s">
        <v>7512</v>
      </c>
      <c r="X5558">
        <v>1</v>
      </c>
      <c r="Y5558">
        <v>0</v>
      </c>
      <c r="Z5558">
        <v>0</v>
      </c>
      <c r="AA5558">
        <v>0</v>
      </c>
      <c r="AB5558">
        <v>350000</v>
      </c>
      <c r="AC5558" t="s">
        <v>47</v>
      </c>
      <c r="AD5558" t="e">
        <f>+VLOOKUP(T5558,items!$A$2:$D$1255,4,0)</f>
        <v>#N/A</v>
      </c>
      <c r="AE5558" t="e">
        <f>+VLOOKUP(T5558,Tabla1[],5,0)</f>
        <v>#N/A</v>
      </c>
      <c r="AF5558">
        <f t="shared" si="86"/>
        <v>8</v>
      </c>
    </row>
    <row r="5559" spans="1:32" x14ac:dyDescent="0.25">
      <c r="A5559">
        <v>102445</v>
      </c>
      <c r="B5559" t="s">
        <v>10575</v>
      </c>
      <c r="C5559" t="s">
        <v>75</v>
      </c>
      <c r="D5559">
        <v>0</v>
      </c>
      <c r="F5559" t="s">
        <v>270</v>
      </c>
      <c r="G5559" t="s">
        <v>8477</v>
      </c>
      <c r="H5559" t="s">
        <v>10576</v>
      </c>
      <c r="I5559" t="s">
        <v>10577</v>
      </c>
      <c r="J5559" t="s">
        <v>10578</v>
      </c>
      <c r="K5559" t="s">
        <v>10579</v>
      </c>
      <c r="L5559" t="s">
        <v>10580</v>
      </c>
      <c r="M5559" t="s">
        <v>8997</v>
      </c>
      <c r="N5559" t="s">
        <v>10581</v>
      </c>
      <c r="O5559" t="s">
        <v>10582</v>
      </c>
      <c r="P5559" t="s">
        <v>10221</v>
      </c>
      <c r="Q5559" t="s">
        <v>10370</v>
      </c>
      <c r="R5559" t="s">
        <v>127</v>
      </c>
      <c r="S5559" t="s">
        <v>44</v>
      </c>
      <c r="T5559" t="s">
        <v>392</v>
      </c>
      <c r="U5559" t="s">
        <v>393</v>
      </c>
      <c r="X5559">
        <v>1</v>
      </c>
      <c r="Y5559">
        <v>0</v>
      </c>
      <c r="Z5559">
        <v>0</v>
      </c>
      <c r="AA5559">
        <v>0</v>
      </c>
      <c r="AB5559">
        <v>1787256</v>
      </c>
      <c r="AC5559" t="s">
        <v>47</v>
      </c>
      <c r="AD5559" t="e">
        <f>+VLOOKUP(T5559,items!$A$2:$D$1255,4,0)</f>
        <v>#N/A</v>
      </c>
      <c r="AE5559" t="e">
        <f>+VLOOKUP(T5559,Tabla1[],5,0)</f>
        <v>#N/A</v>
      </c>
      <c r="AF5559">
        <f t="shared" si="86"/>
        <v>8</v>
      </c>
    </row>
    <row r="5560" spans="1:32" x14ac:dyDescent="0.25">
      <c r="A5560">
        <v>102445</v>
      </c>
      <c r="B5560" t="s">
        <v>10575</v>
      </c>
      <c r="C5560" t="s">
        <v>75</v>
      </c>
      <c r="D5560">
        <v>0</v>
      </c>
      <c r="F5560" t="s">
        <v>270</v>
      </c>
      <c r="G5560" t="s">
        <v>8477</v>
      </c>
      <c r="H5560" t="s">
        <v>10576</v>
      </c>
      <c r="I5560" t="s">
        <v>10577</v>
      </c>
      <c r="J5560" t="s">
        <v>10578</v>
      </c>
      <c r="K5560" t="s">
        <v>10579</v>
      </c>
      <c r="L5560" t="s">
        <v>10580</v>
      </c>
      <c r="M5560" t="s">
        <v>8997</v>
      </c>
      <c r="N5560" t="s">
        <v>10581</v>
      </c>
      <c r="O5560" t="s">
        <v>10582</v>
      </c>
      <c r="P5560" t="s">
        <v>10221</v>
      </c>
      <c r="Q5560" t="s">
        <v>10370</v>
      </c>
      <c r="R5560" t="s">
        <v>127</v>
      </c>
      <c r="S5560" t="s">
        <v>44</v>
      </c>
      <c r="T5560" t="s">
        <v>10583</v>
      </c>
      <c r="U5560" t="s">
        <v>10584</v>
      </c>
      <c r="W5560" t="s">
        <v>114</v>
      </c>
      <c r="X5560">
        <v>1</v>
      </c>
      <c r="Y5560">
        <v>0</v>
      </c>
      <c r="Z5560">
        <v>0</v>
      </c>
      <c r="AA5560">
        <v>0</v>
      </c>
      <c r="AB5560">
        <v>22642682</v>
      </c>
      <c r="AC5560" t="s">
        <v>47</v>
      </c>
      <c r="AD5560" t="str">
        <f>+VLOOKUP(T5560,items!$A$2:$D$1255,4,0)</f>
        <v>VELUM</v>
      </c>
      <c r="AE5560">
        <f>+VLOOKUP(T5560,Tabla1[],5,0)</f>
        <v>0</v>
      </c>
      <c r="AF5560">
        <f t="shared" si="86"/>
        <v>8</v>
      </c>
    </row>
    <row r="5561" spans="1:32" x14ac:dyDescent="0.25">
      <c r="A5561">
        <v>102446</v>
      </c>
      <c r="B5561" t="s">
        <v>10326</v>
      </c>
      <c r="C5561" t="s">
        <v>33</v>
      </c>
      <c r="D5561">
        <v>0</v>
      </c>
      <c r="F5561" t="s">
        <v>270</v>
      </c>
      <c r="G5561" t="s">
        <v>8428</v>
      </c>
      <c r="H5561" t="s">
        <v>10585</v>
      </c>
      <c r="I5561" t="s">
        <v>37</v>
      </c>
      <c r="J5561" t="s">
        <v>10586</v>
      </c>
      <c r="K5561" t="s">
        <v>10587</v>
      </c>
      <c r="L5561" t="s">
        <v>10588</v>
      </c>
      <c r="M5561" t="s">
        <v>7483</v>
      </c>
      <c r="N5561" t="s">
        <v>7483</v>
      </c>
      <c r="O5561" t="s">
        <v>3799</v>
      </c>
      <c r="P5561" t="s">
        <v>6960</v>
      </c>
      <c r="Q5561" t="s">
        <v>9449</v>
      </c>
      <c r="R5561" t="s">
        <v>127</v>
      </c>
      <c r="S5561" t="s">
        <v>44</v>
      </c>
      <c r="T5561" t="s">
        <v>10589</v>
      </c>
      <c r="U5561" t="s">
        <v>10590</v>
      </c>
      <c r="X5561">
        <v>3</v>
      </c>
      <c r="Y5561">
        <v>0</v>
      </c>
      <c r="Z5561">
        <v>0</v>
      </c>
      <c r="AA5561">
        <v>0</v>
      </c>
      <c r="AB5561">
        <v>1626060</v>
      </c>
      <c r="AC5561" t="s">
        <v>47</v>
      </c>
      <c r="AD5561" t="str">
        <f>+VLOOKUP(T5561,items!$A$2:$D$1255,4,0)</f>
        <v>COJINES</v>
      </c>
      <c r="AE5561">
        <f>+VLOOKUP(T5561,Tabla1[],5,0)</f>
        <v>0</v>
      </c>
      <c r="AF5561">
        <f t="shared" si="86"/>
        <v>4</v>
      </c>
    </row>
    <row r="5562" spans="1:32" x14ac:dyDescent="0.25">
      <c r="A5562">
        <v>102447</v>
      </c>
      <c r="B5562" t="s">
        <v>10295</v>
      </c>
      <c r="C5562" t="s">
        <v>1065</v>
      </c>
      <c r="D5562">
        <v>0</v>
      </c>
      <c r="F5562" t="s">
        <v>270</v>
      </c>
      <c r="G5562" t="s">
        <v>9286</v>
      </c>
      <c r="H5562" t="s">
        <v>10591</v>
      </c>
      <c r="I5562" t="s">
        <v>37</v>
      </c>
      <c r="J5562" t="s">
        <v>37</v>
      </c>
      <c r="K5562" t="s">
        <v>10592</v>
      </c>
      <c r="L5562" t="s">
        <v>37</v>
      </c>
      <c r="M5562" t="s">
        <v>7006</v>
      </c>
      <c r="N5562" t="s">
        <v>7006</v>
      </c>
      <c r="O5562" t="s">
        <v>7234</v>
      </c>
      <c r="P5562" t="s">
        <v>9449</v>
      </c>
      <c r="Q5562" t="s">
        <v>9449</v>
      </c>
      <c r="R5562" t="s">
        <v>127</v>
      </c>
      <c r="S5562" t="s">
        <v>44</v>
      </c>
      <c r="T5562" t="s">
        <v>797</v>
      </c>
      <c r="U5562" t="s">
        <v>798</v>
      </c>
      <c r="X5562">
        <v>1</v>
      </c>
      <c r="Y5562">
        <v>0</v>
      </c>
      <c r="Z5562">
        <v>0</v>
      </c>
      <c r="AA5562">
        <v>0</v>
      </c>
      <c r="AB5562">
        <v>400000</v>
      </c>
      <c r="AC5562" t="s">
        <v>47</v>
      </c>
      <c r="AD5562" t="e">
        <f>+VLOOKUP(T5562,items!$A$2:$D$1255,4,0)</f>
        <v>#N/A</v>
      </c>
      <c r="AE5562" t="e">
        <f>+VLOOKUP(T5562,Tabla1[],5,0)</f>
        <v>#N/A</v>
      </c>
      <c r="AF5562">
        <f t="shared" si="86"/>
        <v>4</v>
      </c>
    </row>
    <row r="5563" spans="1:32" x14ac:dyDescent="0.25">
      <c r="A5563">
        <v>102448</v>
      </c>
      <c r="B5563" t="s">
        <v>1824</v>
      </c>
      <c r="C5563" t="s">
        <v>75</v>
      </c>
      <c r="D5563">
        <v>0</v>
      </c>
      <c r="F5563" t="s">
        <v>270</v>
      </c>
      <c r="G5563" t="s">
        <v>270</v>
      </c>
      <c r="H5563" t="s">
        <v>10593</v>
      </c>
      <c r="I5563" t="s">
        <v>37</v>
      </c>
      <c r="J5563" t="s">
        <v>10594</v>
      </c>
      <c r="K5563" t="s">
        <v>10595</v>
      </c>
      <c r="L5563" t="s">
        <v>37</v>
      </c>
      <c r="M5563" t="s">
        <v>8428</v>
      </c>
      <c r="N5563" t="s">
        <v>8428</v>
      </c>
      <c r="O5563" t="s">
        <v>5642</v>
      </c>
      <c r="P5563" t="s">
        <v>5648</v>
      </c>
      <c r="Q5563" t="s">
        <v>5648</v>
      </c>
      <c r="R5563" t="s">
        <v>127</v>
      </c>
      <c r="S5563" t="s">
        <v>164</v>
      </c>
      <c r="T5563" t="s">
        <v>6309</v>
      </c>
      <c r="U5563" t="s">
        <v>6310</v>
      </c>
      <c r="X5563">
        <v>30</v>
      </c>
      <c r="Y5563">
        <v>0</v>
      </c>
      <c r="Z5563">
        <v>0</v>
      </c>
      <c r="AA5563">
        <v>0</v>
      </c>
      <c r="AB5563">
        <v>31500</v>
      </c>
      <c r="AC5563" t="s">
        <v>47</v>
      </c>
      <c r="AD5563">
        <f>+VLOOKUP(T5563,items!$A$2:$D$1255,4,0)</f>
        <v>0</v>
      </c>
      <c r="AE5563">
        <f>+VLOOKUP(T5563,Tabla1[],5,0)</f>
        <v>0</v>
      </c>
      <c r="AF5563">
        <f t="shared" si="86"/>
        <v>3</v>
      </c>
    </row>
    <row r="5564" spans="1:32" x14ac:dyDescent="0.25">
      <c r="A5564">
        <v>102448</v>
      </c>
      <c r="B5564" t="s">
        <v>1824</v>
      </c>
      <c r="C5564" t="s">
        <v>75</v>
      </c>
      <c r="D5564">
        <v>0</v>
      </c>
      <c r="F5564" t="s">
        <v>270</v>
      </c>
      <c r="G5564" t="s">
        <v>270</v>
      </c>
      <c r="H5564" t="s">
        <v>10593</v>
      </c>
      <c r="I5564" t="s">
        <v>37</v>
      </c>
      <c r="J5564" t="s">
        <v>10594</v>
      </c>
      <c r="K5564" t="s">
        <v>10595</v>
      </c>
      <c r="L5564" t="s">
        <v>37</v>
      </c>
      <c r="M5564" t="s">
        <v>8428</v>
      </c>
      <c r="N5564" t="s">
        <v>8428</v>
      </c>
      <c r="O5564" t="s">
        <v>5642</v>
      </c>
      <c r="P5564" t="s">
        <v>5648</v>
      </c>
      <c r="Q5564" t="s">
        <v>5648</v>
      </c>
      <c r="R5564" t="s">
        <v>127</v>
      </c>
      <c r="S5564" t="s">
        <v>164</v>
      </c>
      <c r="T5564" t="s">
        <v>1290</v>
      </c>
      <c r="U5564" t="s">
        <v>1291</v>
      </c>
      <c r="X5564">
        <v>15</v>
      </c>
      <c r="Y5564">
        <v>0</v>
      </c>
      <c r="Z5564">
        <v>0</v>
      </c>
      <c r="AA5564">
        <v>0</v>
      </c>
      <c r="AB5564">
        <v>846000</v>
      </c>
      <c r="AC5564" t="s">
        <v>47</v>
      </c>
      <c r="AD5564">
        <f>+VLOOKUP(T5564,items!$A$2:$D$1255,4,0)</f>
        <v>0</v>
      </c>
      <c r="AE5564">
        <f>+VLOOKUP(T5564,Tabla1[],5,0)</f>
        <v>0</v>
      </c>
      <c r="AF5564">
        <f t="shared" si="86"/>
        <v>3</v>
      </c>
    </row>
    <row r="5565" spans="1:32" x14ac:dyDescent="0.25">
      <c r="A5565">
        <v>102448</v>
      </c>
      <c r="B5565" t="s">
        <v>1824</v>
      </c>
      <c r="C5565" t="s">
        <v>75</v>
      </c>
      <c r="D5565">
        <v>0</v>
      </c>
      <c r="F5565" t="s">
        <v>270</v>
      </c>
      <c r="G5565" t="s">
        <v>270</v>
      </c>
      <c r="H5565" t="s">
        <v>10593</v>
      </c>
      <c r="I5565" t="s">
        <v>37</v>
      </c>
      <c r="J5565" t="s">
        <v>10594</v>
      </c>
      <c r="K5565" t="s">
        <v>10595</v>
      </c>
      <c r="L5565" t="s">
        <v>37</v>
      </c>
      <c r="M5565" t="s">
        <v>8428</v>
      </c>
      <c r="N5565" t="s">
        <v>8428</v>
      </c>
      <c r="O5565" t="s">
        <v>5642</v>
      </c>
      <c r="P5565" t="s">
        <v>5648</v>
      </c>
      <c r="Q5565" t="s">
        <v>5648</v>
      </c>
      <c r="R5565" t="s">
        <v>127</v>
      </c>
      <c r="S5565" t="s">
        <v>164</v>
      </c>
      <c r="T5565" t="s">
        <v>6311</v>
      </c>
      <c r="U5565" t="s">
        <v>6312</v>
      </c>
      <c r="X5565">
        <v>30</v>
      </c>
      <c r="Y5565">
        <v>0</v>
      </c>
      <c r="Z5565">
        <v>0</v>
      </c>
      <c r="AA5565">
        <v>0</v>
      </c>
      <c r="AB5565">
        <v>12000</v>
      </c>
      <c r="AC5565" t="s">
        <v>47</v>
      </c>
      <c r="AD5565">
        <f>+VLOOKUP(T5565,items!$A$2:$D$1255,4,0)</f>
        <v>0</v>
      </c>
      <c r="AE5565">
        <f>+VLOOKUP(T5565,Tabla1[],5,0)</f>
        <v>0</v>
      </c>
      <c r="AF5565">
        <f t="shared" si="86"/>
        <v>3</v>
      </c>
    </row>
    <row r="5566" spans="1:32" x14ac:dyDescent="0.25">
      <c r="A5566">
        <v>102450</v>
      </c>
      <c r="B5566" t="s">
        <v>2714</v>
      </c>
      <c r="C5566" t="s">
        <v>75</v>
      </c>
      <c r="D5566">
        <v>0</v>
      </c>
      <c r="F5566" t="s">
        <v>270</v>
      </c>
      <c r="G5566" t="s">
        <v>270</v>
      </c>
      <c r="H5566" t="s">
        <v>10596</v>
      </c>
      <c r="I5566" t="s">
        <v>10597</v>
      </c>
      <c r="J5566" t="s">
        <v>10598</v>
      </c>
      <c r="K5566" t="s">
        <v>10599</v>
      </c>
      <c r="L5566" t="s">
        <v>37</v>
      </c>
      <c r="M5566" t="s">
        <v>8428</v>
      </c>
      <c r="N5566" t="s">
        <v>5642</v>
      </c>
      <c r="O5566" t="s">
        <v>5648</v>
      </c>
      <c r="P5566" t="s">
        <v>5649</v>
      </c>
      <c r="Q5566" t="s">
        <v>5649</v>
      </c>
      <c r="R5566" t="s">
        <v>127</v>
      </c>
      <c r="S5566" t="s">
        <v>164</v>
      </c>
      <c r="T5566" t="s">
        <v>857</v>
      </c>
      <c r="U5566" t="s">
        <v>858</v>
      </c>
      <c r="V5566" t="s">
        <v>166</v>
      </c>
      <c r="W5566" t="s">
        <v>1095</v>
      </c>
      <c r="X5566">
        <v>1</v>
      </c>
      <c r="Y5566">
        <v>6800</v>
      </c>
      <c r="Z5566">
        <v>0</v>
      </c>
      <c r="AA5566">
        <v>3000</v>
      </c>
      <c r="AB5566">
        <v>4677900</v>
      </c>
      <c r="AC5566" t="s">
        <v>47</v>
      </c>
      <c r="AD5566" t="str">
        <f>+VLOOKUP(T5566,items!$A$2:$D$1255,4,0)</f>
        <v>SOMBRALINA</v>
      </c>
      <c r="AE5566" t="str">
        <f>+VLOOKUP(T5566,Tabla1[],5,0)</f>
        <v>MANUAL</v>
      </c>
      <c r="AF5566">
        <f t="shared" si="86"/>
        <v>3</v>
      </c>
    </row>
    <row r="5567" spans="1:32" x14ac:dyDescent="0.25">
      <c r="A5567">
        <v>102453</v>
      </c>
      <c r="B5567" t="s">
        <v>1329</v>
      </c>
      <c r="C5567" t="s">
        <v>75</v>
      </c>
      <c r="D5567">
        <v>0</v>
      </c>
      <c r="F5567" t="s">
        <v>808</v>
      </c>
      <c r="G5567" t="s">
        <v>1249</v>
      </c>
      <c r="H5567" t="s">
        <v>10600</v>
      </c>
      <c r="I5567" t="s">
        <v>37</v>
      </c>
      <c r="J5567" t="s">
        <v>10601</v>
      </c>
      <c r="K5567" t="s">
        <v>10602</v>
      </c>
      <c r="L5567" t="s">
        <v>10603</v>
      </c>
      <c r="M5567" t="s">
        <v>9096</v>
      </c>
      <c r="N5567" t="s">
        <v>9096</v>
      </c>
      <c r="O5567" t="s">
        <v>10025</v>
      </c>
      <c r="P5567" t="s">
        <v>8745</v>
      </c>
      <c r="Q5567" t="s">
        <v>10604</v>
      </c>
      <c r="R5567" t="s">
        <v>127</v>
      </c>
      <c r="S5567" t="s">
        <v>108</v>
      </c>
      <c r="T5567" t="s">
        <v>1335</v>
      </c>
      <c r="U5567" t="s">
        <v>1336</v>
      </c>
      <c r="V5567" t="s">
        <v>688</v>
      </c>
      <c r="X5567">
        <v>1</v>
      </c>
      <c r="Y5567">
        <v>0</v>
      </c>
      <c r="Z5567">
        <v>0</v>
      </c>
      <c r="AA5567">
        <v>0</v>
      </c>
      <c r="AB5567">
        <v>6660000</v>
      </c>
      <c r="AC5567" t="s">
        <v>47</v>
      </c>
      <c r="AD5567">
        <f>+VLOOKUP(T5567,items!$A$2:$D$1255,4,0)</f>
        <v>0</v>
      </c>
      <c r="AE5567">
        <f>+VLOOKUP(T5567,Tabla1[],5,0)</f>
        <v>0</v>
      </c>
      <c r="AF5567">
        <f t="shared" si="86"/>
        <v>6</v>
      </c>
    </row>
    <row r="5568" spans="1:32" x14ac:dyDescent="0.25">
      <c r="A5568">
        <v>102456</v>
      </c>
      <c r="B5568" t="s">
        <v>2843</v>
      </c>
      <c r="C5568" t="s">
        <v>75</v>
      </c>
      <c r="D5568">
        <v>0</v>
      </c>
      <c r="F5568" t="s">
        <v>270</v>
      </c>
      <c r="G5568" t="s">
        <v>270</v>
      </c>
      <c r="H5568" t="s">
        <v>10605</v>
      </c>
      <c r="I5568" t="s">
        <v>37</v>
      </c>
      <c r="J5568" t="s">
        <v>10606</v>
      </c>
      <c r="K5568" t="s">
        <v>10607</v>
      </c>
      <c r="L5568" t="s">
        <v>37</v>
      </c>
      <c r="M5568" t="s">
        <v>8428</v>
      </c>
      <c r="N5568" t="s">
        <v>8428</v>
      </c>
      <c r="O5568" t="s">
        <v>5642</v>
      </c>
      <c r="P5568" t="s">
        <v>5648</v>
      </c>
      <c r="Q5568" t="s">
        <v>5648</v>
      </c>
      <c r="R5568" t="s">
        <v>127</v>
      </c>
      <c r="S5568" t="s">
        <v>164</v>
      </c>
      <c r="T5568" t="s">
        <v>6309</v>
      </c>
      <c r="U5568" t="s">
        <v>6310</v>
      </c>
      <c r="X5568">
        <v>2</v>
      </c>
      <c r="Y5568">
        <v>0</v>
      </c>
      <c r="Z5568">
        <v>0</v>
      </c>
      <c r="AA5568">
        <v>0</v>
      </c>
      <c r="AB5568">
        <v>2600</v>
      </c>
      <c r="AC5568" t="s">
        <v>47</v>
      </c>
      <c r="AD5568">
        <f>+VLOOKUP(T5568,items!$A$2:$D$1255,4,0)</f>
        <v>0</v>
      </c>
      <c r="AE5568">
        <f>+VLOOKUP(T5568,Tabla1[],5,0)</f>
        <v>0</v>
      </c>
      <c r="AF5568">
        <f t="shared" si="86"/>
        <v>3</v>
      </c>
    </row>
    <row r="5569" spans="1:32" x14ac:dyDescent="0.25">
      <c r="A5569">
        <v>102456</v>
      </c>
      <c r="B5569" t="s">
        <v>2843</v>
      </c>
      <c r="C5569" t="s">
        <v>75</v>
      </c>
      <c r="D5569">
        <v>0</v>
      </c>
      <c r="F5569" t="s">
        <v>270</v>
      </c>
      <c r="G5569" t="s">
        <v>270</v>
      </c>
      <c r="H5569" t="s">
        <v>10605</v>
      </c>
      <c r="I5569" t="s">
        <v>37</v>
      </c>
      <c r="J5569" t="s">
        <v>10606</v>
      </c>
      <c r="K5569" t="s">
        <v>10607</v>
      </c>
      <c r="L5569" t="s">
        <v>37</v>
      </c>
      <c r="M5569" t="s">
        <v>8428</v>
      </c>
      <c r="N5569" t="s">
        <v>8428</v>
      </c>
      <c r="O5569" t="s">
        <v>5642</v>
      </c>
      <c r="P5569" t="s">
        <v>5648</v>
      </c>
      <c r="Q5569" t="s">
        <v>5648</v>
      </c>
      <c r="R5569" t="s">
        <v>127</v>
      </c>
      <c r="S5569" t="s">
        <v>164</v>
      </c>
      <c r="T5569" t="s">
        <v>1290</v>
      </c>
      <c r="U5569" t="s">
        <v>1291</v>
      </c>
      <c r="X5569">
        <v>1</v>
      </c>
      <c r="Y5569">
        <v>0</v>
      </c>
      <c r="Z5569">
        <v>0</v>
      </c>
      <c r="AA5569">
        <v>0</v>
      </c>
      <c r="AB5569">
        <v>63900</v>
      </c>
      <c r="AC5569" t="s">
        <v>47</v>
      </c>
      <c r="AD5569">
        <f>+VLOOKUP(T5569,items!$A$2:$D$1255,4,0)</f>
        <v>0</v>
      </c>
      <c r="AE5569">
        <f>+VLOOKUP(T5569,Tabla1[],5,0)</f>
        <v>0</v>
      </c>
      <c r="AF5569">
        <f t="shared" si="86"/>
        <v>3</v>
      </c>
    </row>
    <row r="5570" spans="1:32" x14ac:dyDescent="0.25">
      <c r="A5570">
        <v>102456</v>
      </c>
      <c r="B5570" t="s">
        <v>2843</v>
      </c>
      <c r="C5570" t="s">
        <v>75</v>
      </c>
      <c r="D5570">
        <v>0</v>
      </c>
      <c r="F5570" t="s">
        <v>270</v>
      </c>
      <c r="G5570" t="s">
        <v>270</v>
      </c>
      <c r="H5570" t="s">
        <v>10605</v>
      </c>
      <c r="I5570" t="s">
        <v>37</v>
      </c>
      <c r="J5570" t="s">
        <v>10606</v>
      </c>
      <c r="K5570" t="s">
        <v>10607</v>
      </c>
      <c r="L5570" t="s">
        <v>37</v>
      </c>
      <c r="M5570" t="s">
        <v>8428</v>
      </c>
      <c r="N5570" t="s">
        <v>8428</v>
      </c>
      <c r="O5570" t="s">
        <v>5642</v>
      </c>
      <c r="P5570" t="s">
        <v>5648</v>
      </c>
      <c r="Q5570" t="s">
        <v>5648</v>
      </c>
      <c r="R5570" t="s">
        <v>127</v>
      </c>
      <c r="S5570" t="s">
        <v>164</v>
      </c>
      <c r="T5570" t="s">
        <v>6311</v>
      </c>
      <c r="U5570" t="s">
        <v>6312</v>
      </c>
      <c r="X5570">
        <v>2</v>
      </c>
      <c r="Y5570">
        <v>0</v>
      </c>
      <c r="Z5570">
        <v>0</v>
      </c>
      <c r="AA5570">
        <v>0</v>
      </c>
      <c r="AB5570">
        <v>800</v>
      </c>
      <c r="AC5570" t="s">
        <v>47</v>
      </c>
      <c r="AD5570">
        <f>+VLOOKUP(T5570,items!$A$2:$D$1255,4,0)</f>
        <v>0</v>
      </c>
      <c r="AE5570">
        <f>+VLOOKUP(T5570,Tabla1[],5,0)</f>
        <v>0</v>
      </c>
      <c r="AF5570">
        <f t="shared" ref="AF5570:AF5633" si="87">+MONTH(O5570)</f>
        <v>3</v>
      </c>
    </row>
    <row r="5571" spans="1:32" x14ac:dyDescent="0.25">
      <c r="A5571">
        <v>102461</v>
      </c>
      <c r="B5571" t="s">
        <v>10608</v>
      </c>
      <c r="C5571" t="s">
        <v>75</v>
      </c>
      <c r="D5571">
        <v>0</v>
      </c>
      <c r="F5571" t="s">
        <v>270</v>
      </c>
      <c r="G5571" t="s">
        <v>105</v>
      </c>
      <c r="H5571" t="s">
        <v>10609</v>
      </c>
      <c r="I5571" t="s">
        <v>10610</v>
      </c>
      <c r="J5571" t="s">
        <v>10611</v>
      </c>
      <c r="K5571" t="s">
        <v>10612</v>
      </c>
      <c r="L5571" t="s">
        <v>10613</v>
      </c>
      <c r="M5571" t="s">
        <v>84</v>
      </c>
      <c r="N5571" t="s">
        <v>9020</v>
      </c>
      <c r="O5571" t="s">
        <v>3548</v>
      </c>
      <c r="P5571" t="s">
        <v>7913</v>
      </c>
      <c r="Q5571" t="s">
        <v>8620</v>
      </c>
      <c r="R5571" t="s">
        <v>127</v>
      </c>
      <c r="S5571" t="s">
        <v>108</v>
      </c>
      <c r="T5571" t="s">
        <v>429</v>
      </c>
      <c r="U5571" t="s">
        <v>430</v>
      </c>
      <c r="X5571">
        <v>1</v>
      </c>
      <c r="Y5571">
        <v>0</v>
      </c>
      <c r="Z5571">
        <v>0</v>
      </c>
      <c r="AA5571">
        <v>0</v>
      </c>
      <c r="AB5571">
        <v>165467</v>
      </c>
      <c r="AC5571" t="s">
        <v>47</v>
      </c>
      <c r="AD5571">
        <f>+VLOOKUP(T5571,items!$A$2:$D$1255,4,0)</f>
        <v>0</v>
      </c>
      <c r="AE5571">
        <f>+VLOOKUP(T5571,Tabla1[],5,0)</f>
        <v>0</v>
      </c>
      <c r="AF5571">
        <f t="shared" si="87"/>
        <v>4</v>
      </c>
    </row>
    <row r="5572" spans="1:32" x14ac:dyDescent="0.25">
      <c r="A5572">
        <v>102461</v>
      </c>
      <c r="B5572" t="s">
        <v>10608</v>
      </c>
      <c r="C5572" t="s">
        <v>75</v>
      </c>
      <c r="D5572">
        <v>0</v>
      </c>
      <c r="F5572" t="s">
        <v>270</v>
      </c>
      <c r="G5572" t="s">
        <v>105</v>
      </c>
      <c r="H5572" t="s">
        <v>10609</v>
      </c>
      <c r="I5572" t="s">
        <v>10610</v>
      </c>
      <c r="J5572" t="s">
        <v>10611</v>
      </c>
      <c r="K5572" t="s">
        <v>10612</v>
      </c>
      <c r="L5572" t="s">
        <v>10613</v>
      </c>
      <c r="M5572" t="s">
        <v>84</v>
      </c>
      <c r="N5572" t="s">
        <v>9020</v>
      </c>
      <c r="O5572" t="s">
        <v>3548</v>
      </c>
      <c r="P5572" t="s">
        <v>7913</v>
      </c>
      <c r="Q5572" t="s">
        <v>8620</v>
      </c>
      <c r="R5572" t="s">
        <v>127</v>
      </c>
      <c r="S5572" t="s">
        <v>108</v>
      </c>
      <c r="T5572" t="s">
        <v>7509</v>
      </c>
      <c r="U5572" t="s">
        <v>7510</v>
      </c>
      <c r="X5572">
        <v>1</v>
      </c>
      <c r="Y5572">
        <v>0</v>
      </c>
      <c r="Z5572">
        <v>0</v>
      </c>
      <c r="AA5572">
        <v>0</v>
      </c>
      <c r="AB5572">
        <v>41400</v>
      </c>
      <c r="AC5572" t="s">
        <v>47</v>
      </c>
      <c r="AD5572">
        <f>+VLOOKUP(T5572,items!$A$2:$D$1255,4,0)</f>
        <v>0</v>
      </c>
      <c r="AE5572">
        <f>+VLOOKUP(T5572,Tabla1[],5,0)</f>
        <v>0</v>
      </c>
      <c r="AF5572">
        <f t="shared" si="87"/>
        <v>4</v>
      </c>
    </row>
    <row r="5573" spans="1:32" x14ac:dyDescent="0.25">
      <c r="A5573">
        <v>102461</v>
      </c>
      <c r="B5573" t="s">
        <v>10608</v>
      </c>
      <c r="C5573" t="s">
        <v>75</v>
      </c>
      <c r="D5573">
        <v>0</v>
      </c>
      <c r="F5573" t="s">
        <v>270</v>
      </c>
      <c r="G5573" t="s">
        <v>105</v>
      </c>
      <c r="H5573" t="s">
        <v>10609</v>
      </c>
      <c r="I5573" t="s">
        <v>10610</v>
      </c>
      <c r="J5573" t="s">
        <v>10611</v>
      </c>
      <c r="K5573" t="s">
        <v>10612</v>
      </c>
      <c r="L5573" t="s">
        <v>10613</v>
      </c>
      <c r="M5573" t="s">
        <v>84</v>
      </c>
      <c r="N5573" t="s">
        <v>9020</v>
      </c>
      <c r="O5573" t="s">
        <v>3548</v>
      </c>
      <c r="P5573" t="s">
        <v>7913</v>
      </c>
      <c r="Q5573" t="s">
        <v>8620</v>
      </c>
      <c r="R5573" t="s">
        <v>127</v>
      </c>
      <c r="S5573" t="s">
        <v>108</v>
      </c>
      <c r="T5573" t="s">
        <v>347</v>
      </c>
      <c r="U5573" t="s">
        <v>348</v>
      </c>
      <c r="W5573" t="s">
        <v>114</v>
      </c>
      <c r="X5573">
        <v>1</v>
      </c>
      <c r="Y5573">
        <v>3500</v>
      </c>
      <c r="Z5573">
        <v>0</v>
      </c>
      <c r="AA5573">
        <v>0</v>
      </c>
      <c r="AB5573">
        <v>356838</v>
      </c>
      <c r="AC5573" t="s">
        <v>47</v>
      </c>
      <c r="AD5573">
        <f>+VLOOKUP(T5573,items!$A$2:$D$1255,4,0)</f>
        <v>0</v>
      </c>
      <c r="AE5573">
        <f>+VLOOKUP(T5573,Tabla1[],5,0)</f>
        <v>0</v>
      </c>
      <c r="AF5573">
        <f t="shared" si="87"/>
        <v>4</v>
      </c>
    </row>
    <row r="5574" spans="1:32" x14ac:dyDescent="0.25">
      <c r="A5574">
        <v>102461</v>
      </c>
      <c r="B5574" t="s">
        <v>10608</v>
      </c>
      <c r="C5574" t="s">
        <v>75</v>
      </c>
      <c r="D5574">
        <v>0</v>
      </c>
      <c r="F5574" t="s">
        <v>270</v>
      </c>
      <c r="G5574" t="s">
        <v>105</v>
      </c>
      <c r="H5574" t="s">
        <v>10609</v>
      </c>
      <c r="I5574" t="s">
        <v>10610</v>
      </c>
      <c r="J5574" t="s">
        <v>10611</v>
      </c>
      <c r="K5574" t="s">
        <v>10612</v>
      </c>
      <c r="L5574" t="s">
        <v>10613</v>
      </c>
      <c r="M5574" t="s">
        <v>84</v>
      </c>
      <c r="N5574" t="s">
        <v>9020</v>
      </c>
      <c r="O5574" t="s">
        <v>3548</v>
      </c>
      <c r="P5574" t="s">
        <v>7913</v>
      </c>
      <c r="Q5574" t="s">
        <v>8620</v>
      </c>
      <c r="R5574" t="s">
        <v>127</v>
      </c>
      <c r="S5574" t="s">
        <v>108</v>
      </c>
      <c r="T5574" t="s">
        <v>94</v>
      </c>
      <c r="U5574" t="s">
        <v>95</v>
      </c>
      <c r="X5574">
        <v>1</v>
      </c>
      <c r="Y5574">
        <v>0</v>
      </c>
      <c r="Z5574">
        <v>0</v>
      </c>
      <c r="AA5574">
        <v>0</v>
      </c>
      <c r="AB5574">
        <v>468000</v>
      </c>
      <c r="AC5574" t="s">
        <v>47</v>
      </c>
      <c r="AD5574" t="e">
        <f>+VLOOKUP(T5574,items!$A$2:$D$1255,4,0)</f>
        <v>#N/A</v>
      </c>
      <c r="AE5574" t="e">
        <f>+VLOOKUP(T5574,Tabla1[],5,0)</f>
        <v>#N/A</v>
      </c>
      <c r="AF5574">
        <f t="shared" si="87"/>
        <v>4</v>
      </c>
    </row>
    <row r="5575" spans="1:32" x14ac:dyDescent="0.25">
      <c r="A5575">
        <v>102461</v>
      </c>
      <c r="B5575" t="s">
        <v>10608</v>
      </c>
      <c r="C5575" t="s">
        <v>75</v>
      </c>
      <c r="D5575">
        <v>0</v>
      </c>
      <c r="F5575" t="s">
        <v>270</v>
      </c>
      <c r="G5575" t="s">
        <v>105</v>
      </c>
      <c r="H5575" t="s">
        <v>10609</v>
      </c>
      <c r="I5575" t="s">
        <v>10610</v>
      </c>
      <c r="J5575" t="s">
        <v>10611</v>
      </c>
      <c r="K5575" t="s">
        <v>10612</v>
      </c>
      <c r="L5575" t="s">
        <v>10613</v>
      </c>
      <c r="M5575" t="s">
        <v>84</v>
      </c>
      <c r="N5575" t="s">
        <v>9020</v>
      </c>
      <c r="O5575" t="s">
        <v>3548</v>
      </c>
      <c r="P5575" t="s">
        <v>7913</v>
      </c>
      <c r="Q5575" t="s">
        <v>8620</v>
      </c>
      <c r="R5575" t="s">
        <v>127</v>
      </c>
      <c r="S5575" t="s">
        <v>108</v>
      </c>
      <c r="T5575" t="s">
        <v>857</v>
      </c>
      <c r="U5575" t="s">
        <v>858</v>
      </c>
      <c r="V5575" t="s">
        <v>468</v>
      </c>
      <c r="W5575" t="s">
        <v>114</v>
      </c>
      <c r="X5575">
        <v>1</v>
      </c>
      <c r="Y5575">
        <v>3500</v>
      </c>
      <c r="Z5575">
        <v>0</v>
      </c>
      <c r="AA5575">
        <v>2500</v>
      </c>
      <c r="AB5575">
        <v>3614909</v>
      </c>
      <c r="AC5575" t="s">
        <v>47</v>
      </c>
      <c r="AD5575" t="str">
        <f>+VLOOKUP(T5575,items!$A$2:$D$1255,4,0)</f>
        <v>SOMBRALINA</v>
      </c>
      <c r="AE5575" t="str">
        <f>+VLOOKUP(T5575,Tabla1[],5,0)</f>
        <v>MANUAL</v>
      </c>
      <c r="AF5575">
        <f t="shared" si="87"/>
        <v>4</v>
      </c>
    </row>
    <row r="5576" spans="1:32" x14ac:dyDescent="0.25">
      <c r="A5576">
        <v>102461</v>
      </c>
      <c r="B5576" t="s">
        <v>10608</v>
      </c>
      <c r="C5576" t="s">
        <v>75</v>
      </c>
      <c r="D5576">
        <v>0</v>
      </c>
      <c r="F5576" t="s">
        <v>270</v>
      </c>
      <c r="G5576" t="s">
        <v>105</v>
      </c>
      <c r="H5576" t="s">
        <v>10609</v>
      </c>
      <c r="I5576" t="s">
        <v>10610</v>
      </c>
      <c r="J5576" t="s">
        <v>10611</v>
      </c>
      <c r="K5576" t="s">
        <v>10612</v>
      </c>
      <c r="L5576" t="s">
        <v>10613</v>
      </c>
      <c r="M5576" t="s">
        <v>84</v>
      </c>
      <c r="N5576" t="s">
        <v>9020</v>
      </c>
      <c r="O5576" t="s">
        <v>3548</v>
      </c>
      <c r="P5576" t="s">
        <v>7913</v>
      </c>
      <c r="Q5576" t="s">
        <v>8620</v>
      </c>
      <c r="R5576" t="s">
        <v>127</v>
      </c>
      <c r="S5576" t="s">
        <v>108</v>
      </c>
      <c r="T5576" t="s">
        <v>618</v>
      </c>
      <c r="U5576" t="s">
        <v>619</v>
      </c>
      <c r="X5576">
        <v>1</v>
      </c>
      <c r="Y5576">
        <v>0</v>
      </c>
      <c r="Z5576">
        <v>0</v>
      </c>
      <c r="AA5576">
        <v>0</v>
      </c>
      <c r="AB5576">
        <v>450000</v>
      </c>
      <c r="AC5576" t="s">
        <v>47</v>
      </c>
      <c r="AD5576">
        <f>+VLOOKUP(T5576,items!$A$2:$D$1255,4,0)</f>
        <v>0</v>
      </c>
      <c r="AE5576">
        <f>+VLOOKUP(T5576,Tabla1[],5,0)</f>
        <v>0</v>
      </c>
      <c r="AF5576">
        <f t="shared" si="87"/>
        <v>4</v>
      </c>
    </row>
    <row r="5577" spans="1:32" x14ac:dyDescent="0.25">
      <c r="A5577">
        <v>102481</v>
      </c>
      <c r="B5577" t="s">
        <v>3554</v>
      </c>
      <c r="C5577" t="s">
        <v>75</v>
      </c>
      <c r="D5577">
        <v>0</v>
      </c>
      <c r="F5577" t="s">
        <v>8428</v>
      </c>
      <c r="G5577" t="s">
        <v>8428</v>
      </c>
      <c r="H5577" t="s">
        <v>10614</v>
      </c>
      <c r="I5577" t="s">
        <v>37</v>
      </c>
      <c r="J5577" t="s">
        <v>10615</v>
      </c>
      <c r="K5577" t="s">
        <v>10616</v>
      </c>
      <c r="L5577" t="s">
        <v>37</v>
      </c>
      <c r="M5577" t="s">
        <v>7483</v>
      </c>
      <c r="N5577" t="s">
        <v>7483</v>
      </c>
      <c r="O5577" t="s">
        <v>5647</v>
      </c>
      <c r="P5577" t="s">
        <v>969</v>
      </c>
      <c r="Q5577" t="s">
        <v>969</v>
      </c>
      <c r="R5577" t="s">
        <v>127</v>
      </c>
      <c r="S5577" t="s">
        <v>164</v>
      </c>
      <c r="T5577" t="s">
        <v>4925</v>
      </c>
      <c r="U5577" t="s">
        <v>1024</v>
      </c>
      <c r="X5577">
        <v>21.2</v>
      </c>
      <c r="Y5577">
        <v>0</v>
      </c>
      <c r="Z5577">
        <v>0</v>
      </c>
      <c r="AA5577">
        <v>0</v>
      </c>
      <c r="AB5577">
        <v>1115120</v>
      </c>
      <c r="AC5577" t="s">
        <v>47</v>
      </c>
      <c r="AD5577">
        <f>+VLOOKUP(T5577,items!$A$2:$D$1255,4,0)</f>
        <v>0</v>
      </c>
      <c r="AE5577">
        <f>+VLOOKUP(T5577,Tabla1[],5,0)</f>
        <v>0</v>
      </c>
      <c r="AF5577">
        <f t="shared" si="87"/>
        <v>3</v>
      </c>
    </row>
    <row r="5578" spans="1:32" x14ac:dyDescent="0.25">
      <c r="A5578">
        <v>102484</v>
      </c>
      <c r="B5578" t="s">
        <v>1961</v>
      </c>
      <c r="C5578" t="s">
        <v>75</v>
      </c>
      <c r="D5578">
        <v>0</v>
      </c>
      <c r="F5578" t="s">
        <v>8428</v>
      </c>
      <c r="G5578" t="s">
        <v>8428</v>
      </c>
      <c r="H5578" t="s">
        <v>10617</v>
      </c>
      <c r="I5578" t="s">
        <v>37</v>
      </c>
      <c r="J5578" t="s">
        <v>10618</v>
      </c>
      <c r="K5578" t="s">
        <v>10619</v>
      </c>
      <c r="L5578" t="s">
        <v>37</v>
      </c>
      <c r="M5578" t="s">
        <v>7483</v>
      </c>
      <c r="N5578" t="s">
        <v>7483</v>
      </c>
      <c r="O5578" t="s">
        <v>5647</v>
      </c>
      <c r="P5578" t="s">
        <v>969</v>
      </c>
      <c r="Q5578" t="s">
        <v>969</v>
      </c>
      <c r="R5578" t="s">
        <v>127</v>
      </c>
      <c r="S5578" t="s">
        <v>164</v>
      </c>
      <c r="T5578" t="s">
        <v>816</v>
      </c>
      <c r="U5578" t="s">
        <v>817</v>
      </c>
      <c r="X5578">
        <v>1</v>
      </c>
      <c r="Y5578">
        <v>0</v>
      </c>
      <c r="Z5578">
        <v>0</v>
      </c>
      <c r="AA5578">
        <v>0</v>
      </c>
      <c r="AB5578">
        <v>156000</v>
      </c>
      <c r="AC5578" t="s">
        <v>47</v>
      </c>
      <c r="AD5578">
        <f>+VLOOKUP(T5578,items!$A$2:$D$1255,4,0)</f>
        <v>0</v>
      </c>
      <c r="AE5578">
        <f>+VLOOKUP(T5578,Tabla1[],5,0)</f>
        <v>0</v>
      </c>
      <c r="AF5578">
        <f t="shared" si="87"/>
        <v>3</v>
      </c>
    </row>
    <row r="5579" spans="1:32" x14ac:dyDescent="0.25">
      <c r="A5579">
        <v>102484</v>
      </c>
      <c r="B5579" t="s">
        <v>1961</v>
      </c>
      <c r="C5579" t="s">
        <v>75</v>
      </c>
      <c r="D5579">
        <v>0</v>
      </c>
      <c r="F5579" t="s">
        <v>8428</v>
      </c>
      <c r="G5579" t="s">
        <v>8428</v>
      </c>
      <c r="H5579" t="s">
        <v>10617</v>
      </c>
      <c r="I5579" t="s">
        <v>37</v>
      </c>
      <c r="J5579" t="s">
        <v>10618</v>
      </c>
      <c r="K5579" t="s">
        <v>10619</v>
      </c>
      <c r="L5579" t="s">
        <v>37</v>
      </c>
      <c r="M5579" t="s">
        <v>7483</v>
      </c>
      <c r="N5579" t="s">
        <v>7483</v>
      </c>
      <c r="O5579" t="s">
        <v>5647</v>
      </c>
      <c r="P5579" t="s">
        <v>969</v>
      </c>
      <c r="Q5579" t="s">
        <v>969</v>
      </c>
      <c r="R5579" t="s">
        <v>127</v>
      </c>
      <c r="S5579" t="s">
        <v>164</v>
      </c>
      <c r="T5579" t="s">
        <v>1315</v>
      </c>
      <c r="U5579" t="s">
        <v>1147</v>
      </c>
      <c r="V5579" t="s">
        <v>1147</v>
      </c>
      <c r="X5579">
        <v>43</v>
      </c>
      <c r="Y5579">
        <v>0</v>
      </c>
      <c r="Z5579">
        <v>0</v>
      </c>
      <c r="AA5579">
        <v>0</v>
      </c>
      <c r="AB5579">
        <v>2168060</v>
      </c>
      <c r="AC5579" t="s">
        <v>47</v>
      </c>
      <c r="AD5579">
        <f>+VLOOKUP(T5579,items!$A$2:$D$1255,4,0)</f>
        <v>0</v>
      </c>
      <c r="AE5579">
        <f>+VLOOKUP(T5579,Tabla1[],5,0)</f>
        <v>0</v>
      </c>
      <c r="AF5579">
        <f t="shared" si="87"/>
        <v>3</v>
      </c>
    </row>
    <row r="5580" spans="1:32" x14ac:dyDescent="0.25">
      <c r="A5580">
        <v>102487</v>
      </c>
      <c r="B5580" t="s">
        <v>10620</v>
      </c>
      <c r="C5580" t="s">
        <v>1065</v>
      </c>
      <c r="D5580">
        <v>0</v>
      </c>
      <c r="F5580" t="s">
        <v>8428</v>
      </c>
      <c r="G5580" t="s">
        <v>8428</v>
      </c>
      <c r="H5580" t="s">
        <v>10621</v>
      </c>
      <c r="I5580" t="s">
        <v>37</v>
      </c>
      <c r="J5580" t="s">
        <v>37</v>
      </c>
      <c r="K5580" t="s">
        <v>10622</v>
      </c>
      <c r="L5580" t="s">
        <v>10623</v>
      </c>
      <c r="M5580" t="s">
        <v>7483</v>
      </c>
      <c r="N5580" t="s">
        <v>7483</v>
      </c>
      <c r="O5580" t="s">
        <v>3799</v>
      </c>
      <c r="P5580" t="s">
        <v>6960</v>
      </c>
      <c r="Q5580" t="s">
        <v>9449</v>
      </c>
      <c r="R5580" t="s">
        <v>63</v>
      </c>
      <c r="S5580" t="s">
        <v>44</v>
      </c>
      <c r="T5580" t="s">
        <v>2786</v>
      </c>
      <c r="U5580" t="s">
        <v>2787</v>
      </c>
      <c r="W5580" t="s">
        <v>117</v>
      </c>
      <c r="X5580">
        <v>1</v>
      </c>
      <c r="Y5580">
        <v>0</v>
      </c>
      <c r="Z5580">
        <v>0</v>
      </c>
      <c r="AA5580">
        <v>0</v>
      </c>
      <c r="AB5580">
        <v>1887857</v>
      </c>
      <c r="AC5580" t="s">
        <v>47</v>
      </c>
      <c r="AD5580" t="str">
        <f>+VLOOKUP(T5580,items!$A$2:$D$1255,4,0)</f>
        <v>MUEBLES</v>
      </c>
      <c r="AE5580">
        <f>+VLOOKUP(T5580,Tabla1[],5,0)</f>
        <v>0</v>
      </c>
      <c r="AF5580">
        <f t="shared" si="87"/>
        <v>4</v>
      </c>
    </row>
    <row r="5581" spans="1:32" x14ac:dyDescent="0.25">
      <c r="A5581">
        <v>102489</v>
      </c>
      <c r="B5581" t="s">
        <v>9303</v>
      </c>
      <c r="C5581" t="s">
        <v>33</v>
      </c>
      <c r="D5581">
        <v>0</v>
      </c>
      <c r="F5581" t="s">
        <v>8428</v>
      </c>
      <c r="G5581" t="s">
        <v>1149</v>
      </c>
      <c r="H5581" t="s">
        <v>10624</v>
      </c>
      <c r="I5581" t="s">
        <v>37</v>
      </c>
      <c r="J5581" t="s">
        <v>10625</v>
      </c>
      <c r="K5581" t="s">
        <v>10626</v>
      </c>
      <c r="L5581" t="s">
        <v>10627</v>
      </c>
      <c r="M5581" t="s">
        <v>7006</v>
      </c>
      <c r="N5581" t="s">
        <v>7006</v>
      </c>
      <c r="O5581" t="s">
        <v>7782</v>
      </c>
      <c r="P5581" t="s">
        <v>3800</v>
      </c>
      <c r="Q5581" t="s">
        <v>87</v>
      </c>
      <c r="R5581" t="s">
        <v>127</v>
      </c>
      <c r="S5581" t="s">
        <v>44</v>
      </c>
      <c r="T5581" t="s">
        <v>550</v>
      </c>
      <c r="U5581" t="s">
        <v>551</v>
      </c>
      <c r="W5581" t="s">
        <v>111</v>
      </c>
      <c r="X5581">
        <v>3</v>
      </c>
      <c r="Y5581">
        <v>0</v>
      </c>
      <c r="Z5581">
        <v>0</v>
      </c>
      <c r="AA5581">
        <v>0</v>
      </c>
      <c r="AB5581">
        <v>2395362</v>
      </c>
      <c r="AC5581" t="s">
        <v>47</v>
      </c>
      <c r="AD5581">
        <f>+VLOOKUP(T5581,items!$A$2:$D$1255,4,0)</f>
        <v>0</v>
      </c>
      <c r="AE5581">
        <f>+VLOOKUP(T5581,Tabla1[],5,0)</f>
        <v>0</v>
      </c>
      <c r="AF5581">
        <f t="shared" si="87"/>
        <v>5</v>
      </c>
    </row>
    <row r="5582" spans="1:32" x14ac:dyDescent="0.25">
      <c r="A5582">
        <v>102489</v>
      </c>
      <c r="B5582" t="s">
        <v>9303</v>
      </c>
      <c r="C5582" t="s">
        <v>33</v>
      </c>
      <c r="D5582">
        <v>0</v>
      </c>
      <c r="F5582" t="s">
        <v>8428</v>
      </c>
      <c r="G5582" t="s">
        <v>1149</v>
      </c>
      <c r="H5582" t="s">
        <v>10624</v>
      </c>
      <c r="I5582" t="s">
        <v>37</v>
      </c>
      <c r="J5582" t="s">
        <v>10625</v>
      </c>
      <c r="K5582" t="s">
        <v>10626</v>
      </c>
      <c r="L5582" t="s">
        <v>10627</v>
      </c>
      <c r="M5582" t="s">
        <v>7006</v>
      </c>
      <c r="N5582" t="s">
        <v>7006</v>
      </c>
      <c r="O5582" t="s">
        <v>7782</v>
      </c>
      <c r="P5582" t="s">
        <v>3800</v>
      </c>
      <c r="Q5582" t="s">
        <v>87</v>
      </c>
      <c r="R5582" t="s">
        <v>127</v>
      </c>
      <c r="S5582" t="s">
        <v>44</v>
      </c>
      <c r="T5582" t="s">
        <v>10628</v>
      </c>
      <c r="U5582" t="s">
        <v>10629</v>
      </c>
      <c r="V5582" t="s">
        <v>688</v>
      </c>
      <c r="X5582">
        <v>3</v>
      </c>
      <c r="Y5582">
        <v>0</v>
      </c>
      <c r="Z5582">
        <v>0</v>
      </c>
      <c r="AA5582">
        <v>0</v>
      </c>
      <c r="AB5582">
        <v>10807635</v>
      </c>
      <c r="AC5582" t="s">
        <v>47</v>
      </c>
      <c r="AD5582">
        <f>+VLOOKUP(T5582,items!$A$2:$D$1255,4,0)</f>
        <v>0</v>
      </c>
      <c r="AE5582">
        <f>+VLOOKUP(T5582,Tabla1[],5,0)</f>
        <v>0</v>
      </c>
      <c r="AF5582">
        <f t="shared" si="87"/>
        <v>5</v>
      </c>
    </row>
    <row r="5583" spans="1:32" x14ac:dyDescent="0.25">
      <c r="A5583">
        <v>102489</v>
      </c>
      <c r="B5583" t="s">
        <v>9303</v>
      </c>
      <c r="C5583" t="s">
        <v>33</v>
      </c>
      <c r="D5583">
        <v>0</v>
      </c>
      <c r="F5583" t="s">
        <v>8428</v>
      </c>
      <c r="G5583" t="s">
        <v>1149</v>
      </c>
      <c r="H5583" t="s">
        <v>10624</v>
      </c>
      <c r="I5583" t="s">
        <v>37</v>
      </c>
      <c r="J5583" t="s">
        <v>10625</v>
      </c>
      <c r="K5583" t="s">
        <v>10626</v>
      </c>
      <c r="L5583" t="s">
        <v>10627</v>
      </c>
      <c r="M5583" t="s">
        <v>7006</v>
      </c>
      <c r="N5583" t="s">
        <v>7006</v>
      </c>
      <c r="O5583" t="s">
        <v>7782</v>
      </c>
      <c r="P5583" t="s">
        <v>3800</v>
      </c>
      <c r="Q5583" t="s">
        <v>87</v>
      </c>
      <c r="R5583" t="s">
        <v>127</v>
      </c>
      <c r="S5583" t="s">
        <v>44</v>
      </c>
      <c r="T5583" t="s">
        <v>314</v>
      </c>
      <c r="U5583" t="s">
        <v>315</v>
      </c>
      <c r="X5583">
        <v>1</v>
      </c>
      <c r="Y5583">
        <v>0</v>
      </c>
      <c r="Z5583">
        <v>0</v>
      </c>
      <c r="AA5583">
        <v>0</v>
      </c>
      <c r="AB5583">
        <v>500000</v>
      </c>
      <c r="AC5583" t="s">
        <v>47</v>
      </c>
      <c r="AD5583">
        <f>+VLOOKUP(T5583,items!$A$2:$D$1255,4,0)</f>
        <v>0</v>
      </c>
      <c r="AE5583">
        <f>+VLOOKUP(T5583,Tabla1[],5,0)</f>
        <v>0</v>
      </c>
      <c r="AF5583">
        <f t="shared" si="87"/>
        <v>5</v>
      </c>
    </row>
    <row r="5584" spans="1:32" x14ac:dyDescent="0.25">
      <c r="A5584">
        <v>102497</v>
      </c>
      <c r="B5584" t="s">
        <v>10630</v>
      </c>
      <c r="C5584" t="s">
        <v>75</v>
      </c>
      <c r="D5584">
        <v>0</v>
      </c>
      <c r="F5584" t="s">
        <v>5649</v>
      </c>
      <c r="G5584" t="s">
        <v>1149</v>
      </c>
      <c r="H5584" t="s">
        <v>10631</v>
      </c>
      <c r="I5584" t="s">
        <v>10632</v>
      </c>
      <c r="J5584" t="s">
        <v>10633</v>
      </c>
      <c r="K5584" t="s">
        <v>10634</v>
      </c>
      <c r="L5584" t="s">
        <v>10635</v>
      </c>
      <c r="M5584" t="s">
        <v>8837</v>
      </c>
      <c r="N5584" t="s">
        <v>7782</v>
      </c>
      <c r="O5584" t="s">
        <v>8406</v>
      </c>
      <c r="P5584" t="s">
        <v>512</v>
      </c>
      <c r="Q5584" t="s">
        <v>519</v>
      </c>
      <c r="R5584" t="s">
        <v>127</v>
      </c>
      <c r="S5584" t="s">
        <v>108</v>
      </c>
      <c r="T5584" t="s">
        <v>10636</v>
      </c>
      <c r="U5584" t="s">
        <v>10637</v>
      </c>
      <c r="X5584">
        <v>40</v>
      </c>
      <c r="Y5584">
        <v>0</v>
      </c>
      <c r="Z5584">
        <v>0</v>
      </c>
      <c r="AA5584">
        <v>0</v>
      </c>
      <c r="AB5584">
        <v>112000</v>
      </c>
      <c r="AC5584" t="s">
        <v>47</v>
      </c>
      <c r="AD5584">
        <f>+VLOOKUP(T5584,items!$A$2:$D$1255,4,0)</f>
        <v>0</v>
      </c>
      <c r="AE5584">
        <f>+VLOOKUP(T5584,Tabla1[],5,0)</f>
        <v>0</v>
      </c>
      <c r="AF5584">
        <f t="shared" si="87"/>
        <v>5</v>
      </c>
    </row>
    <row r="5585" spans="1:32" x14ac:dyDescent="0.25">
      <c r="A5585">
        <v>102497</v>
      </c>
      <c r="B5585" t="s">
        <v>10630</v>
      </c>
      <c r="C5585" t="s">
        <v>75</v>
      </c>
      <c r="D5585">
        <v>0</v>
      </c>
      <c r="F5585" t="s">
        <v>5649</v>
      </c>
      <c r="G5585" t="s">
        <v>1149</v>
      </c>
      <c r="H5585" t="s">
        <v>10631</v>
      </c>
      <c r="I5585" t="s">
        <v>10632</v>
      </c>
      <c r="J5585" t="s">
        <v>10633</v>
      </c>
      <c r="K5585" t="s">
        <v>10634</v>
      </c>
      <c r="L5585" t="s">
        <v>10635</v>
      </c>
      <c r="M5585" t="s">
        <v>8837</v>
      </c>
      <c r="N5585" t="s">
        <v>7782</v>
      </c>
      <c r="O5585" t="s">
        <v>8406</v>
      </c>
      <c r="P5585" t="s">
        <v>512</v>
      </c>
      <c r="Q5585" t="s">
        <v>519</v>
      </c>
      <c r="R5585" t="s">
        <v>127</v>
      </c>
      <c r="S5585" t="s">
        <v>108</v>
      </c>
      <c r="T5585" t="s">
        <v>717</v>
      </c>
      <c r="U5585" t="s">
        <v>718</v>
      </c>
      <c r="X5585">
        <v>4</v>
      </c>
      <c r="Y5585">
        <v>0</v>
      </c>
      <c r="Z5585">
        <v>0</v>
      </c>
      <c r="AA5585">
        <v>0</v>
      </c>
      <c r="AB5585">
        <v>249600</v>
      </c>
      <c r="AC5585" t="s">
        <v>47</v>
      </c>
      <c r="AD5585">
        <f>+VLOOKUP(T5585,items!$A$2:$D$1255,4,0)</f>
        <v>0</v>
      </c>
      <c r="AE5585">
        <f>+VLOOKUP(T5585,Tabla1[],5,0)</f>
        <v>0</v>
      </c>
      <c r="AF5585">
        <f t="shared" si="87"/>
        <v>5</v>
      </c>
    </row>
    <row r="5586" spans="1:32" x14ac:dyDescent="0.25">
      <c r="A5586">
        <v>102497</v>
      </c>
      <c r="B5586" t="s">
        <v>10630</v>
      </c>
      <c r="C5586" t="s">
        <v>75</v>
      </c>
      <c r="D5586">
        <v>0</v>
      </c>
      <c r="F5586" t="s">
        <v>5649</v>
      </c>
      <c r="G5586" t="s">
        <v>1149</v>
      </c>
      <c r="H5586" t="s">
        <v>10631</v>
      </c>
      <c r="I5586" t="s">
        <v>10632</v>
      </c>
      <c r="J5586" t="s">
        <v>10633</v>
      </c>
      <c r="K5586" t="s">
        <v>10634</v>
      </c>
      <c r="L5586" t="s">
        <v>10635</v>
      </c>
      <c r="M5586" t="s">
        <v>8837</v>
      </c>
      <c r="N5586" t="s">
        <v>7782</v>
      </c>
      <c r="O5586" t="s">
        <v>8406</v>
      </c>
      <c r="P5586" t="s">
        <v>512</v>
      </c>
      <c r="Q5586" t="s">
        <v>519</v>
      </c>
      <c r="R5586" t="s">
        <v>127</v>
      </c>
      <c r="S5586" t="s">
        <v>108</v>
      </c>
      <c r="T5586" t="s">
        <v>2057</v>
      </c>
      <c r="U5586" t="s">
        <v>2058</v>
      </c>
      <c r="X5586">
        <v>40</v>
      </c>
      <c r="Y5586">
        <v>0</v>
      </c>
      <c r="Z5586">
        <v>0</v>
      </c>
      <c r="AA5586">
        <v>0</v>
      </c>
      <c r="AB5586">
        <v>320000</v>
      </c>
      <c r="AC5586" t="s">
        <v>47</v>
      </c>
      <c r="AD5586">
        <f>+VLOOKUP(T5586,items!$A$2:$D$1255,4,0)</f>
        <v>0</v>
      </c>
      <c r="AE5586">
        <f>+VLOOKUP(T5586,Tabla1[],5,0)</f>
        <v>0</v>
      </c>
      <c r="AF5586">
        <f t="shared" si="87"/>
        <v>5</v>
      </c>
    </row>
    <row r="5587" spans="1:32" x14ac:dyDescent="0.25">
      <c r="A5587">
        <v>102497</v>
      </c>
      <c r="B5587" t="s">
        <v>10630</v>
      </c>
      <c r="C5587" t="s">
        <v>75</v>
      </c>
      <c r="D5587">
        <v>0</v>
      </c>
      <c r="F5587" t="s">
        <v>5649</v>
      </c>
      <c r="G5587" t="s">
        <v>1149</v>
      </c>
      <c r="H5587" t="s">
        <v>10631</v>
      </c>
      <c r="I5587" t="s">
        <v>10632</v>
      </c>
      <c r="J5587" t="s">
        <v>10633</v>
      </c>
      <c r="K5587" t="s">
        <v>10634</v>
      </c>
      <c r="L5587" t="s">
        <v>10635</v>
      </c>
      <c r="M5587" t="s">
        <v>8837</v>
      </c>
      <c r="N5587" t="s">
        <v>7782</v>
      </c>
      <c r="O5587" t="s">
        <v>8406</v>
      </c>
      <c r="P5587" t="s">
        <v>512</v>
      </c>
      <c r="Q5587" t="s">
        <v>519</v>
      </c>
      <c r="R5587" t="s">
        <v>127</v>
      </c>
      <c r="S5587" t="s">
        <v>108</v>
      </c>
      <c r="T5587" t="s">
        <v>839</v>
      </c>
      <c r="U5587" t="s">
        <v>840</v>
      </c>
      <c r="V5587" t="s">
        <v>884</v>
      </c>
      <c r="X5587">
        <v>1</v>
      </c>
      <c r="Y5587">
        <v>4300</v>
      </c>
      <c r="Z5587">
        <v>0</v>
      </c>
      <c r="AA5587">
        <v>1100</v>
      </c>
      <c r="AB5587">
        <v>1126635</v>
      </c>
      <c r="AC5587" t="s">
        <v>47</v>
      </c>
      <c r="AD5587">
        <f>+VLOOKUP(T5587,items!$A$2:$D$1255,4,0)</f>
        <v>0</v>
      </c>
      <c r="AE5587">
        <f>+VLOOKUP(T5587,Tabla1[],5,0)</f>
        <v>0</v>
      </c>
      <c r="AF5587">
        <f t="shared" si="87"/>
        <v>5</v>
      </c>
    </row>
    <row r="5588" spans="1:32" x14ac:dyDescent="0.25">
      <c r="A5588">
        <v>102497</v>
      </c>
      <c r="B5588" t="s">
        <v>10630</v>
      </c>
      <c r="C5588" t="s">
        <v>75</v>
      </c>
      <c r="D5588">
        <v>0</v>
      </c>
      <c r="F5588" t="s">
        <v>5649</v>
      </c>
      <c r="G5588" t="s">
        <v>1149</v>
      </c>
      <c r="H5588" t="s">
        <v>10631</v>
      </c>
      <c r="I5588" t="s">
        <v>10632</v>
      </c>
      <c r="J5588" t="s">
        <v>10633</v>
      </c>
      <c r="K5588" t="s">
        <v>10634</v>
      </c>
      <c r="L5588" t="s">
        <v>10635</v>
      </c>
      <c r="M5588" t="s">
        <v>8837</v>
      </c>
      <c r="N5588" t="s">
        <v>7782</v>
      </c>
      <c r="O5588" t="s">
        <v>8406</v>
      </c>
      <c r="P5588" t="s">
        <v>512</v>
      </c>
      <c r="Q5588" t="s">
        <v>519</v>
      </c>
      <c r="R5588" t="s">
        <v>127</v>
      </c>
      <c r="S5588" t="s">
        <v>108</v>
      </c>
      <c r="T5588" t="s">
        <v>839</v>
      </c>
      <c r="U5588" t="s">
        <v>840</v>
      </c>
      <c r="V5588" t="s">
        <v>884</v>
      </c>
      <c r="X5588">
        <v>1</v>
      </c>
      <c r="Y5588">
        <v>8600</v>
      </c>
      <c r="Z5588">
        <v>0</v>
      </c>
      <c r="AA5588">
        <v>1100</v>
      </c>
      <c r="AB5588">
        <v>2253271</v>
      </c>
      <c r="AC5588" t="s">
        <v>47</v>
      </c>
      <c r="AD5588">
        <f>+VLOOKUP(T5588,items!$A$2:$D$1255,4,0)</f>
        <v>0</v>
      </c>
      <c r="AE5588">
        <f>+VLOOKUP(T5588,Tabla1[],5,0)</f>
        <v>0</v>
      </c>
      <c r="AF5588">
        <f t="shared" si="87"/>
        <v>5</v>
      </c>
    </row>
    <row r="5589" spans="1:32" x14ac:dyDescent="0.25">
      <c r="A5589">
        <v>102497</v>
      </c>
      <c r="B5589" t="s">
        <v>10630</v>
      </c>
      <c r="C5589" t="s">
        <v>75</v>
      </c>
      <c r="D5589">
        <v>0</v>
      </c>
      <c r="F5589" t="s">
        <v>5649</v>
      </c>
      <c r="G5589" t="s">
        <v>1149</v>
      </c>
      <c r="H5589" t="s">
        <v>10631</v>
      </c>
      <c r="I5589" t="s">
        <v>10632</v>
      </c>
      <c r="J5589" t="s">
        <v>10633</v>
      </c>
      <c r="K5589" t="s">
        <v>10634</v>
      </c>
      <c r="L5589" t="s">
        <v>10635</v>
      </c>
      <c r="M5589" t="s">
        <v>8837</v>
      </c>
      <c r="N5589" t="s">
        <v>7782</v>
      </c>
      <c r="O5589" t="s">
        <v>8406</v>
      </c>
      <c r="P5589" t="s">
        <v>512</v>
      </c>
      <c r="Q5589" t="s">
        <v>519</v>
      </c>
      <c r="R5589" t="s">
        <v>127</v>
      </c>
      <c r="S5589" t="s">
        <v>108</v>
      </c>
      <c r="T5589" t="s">
        <v>839</v>
      </c>
      <c r="U5589" t="s">
        <v>840</v>
      </c>
      <c r="V5589" t="s">
        <v>884</v>
      </c>
      <c r="X5589">
        <v>1</v>
      </c>
      <c r="Y5589">
        <v>6200</v>
      </c>
      <c r="Z5589">
        <v>0</v>
      </c>
      <c r="AA5589">
        <v>1100</v>
      </c>
      <c r="AB5589">
        <v>1627362</v>
      </c>
      <c r="AC5589" t="s">
        <v>47</v>
      </c>
      <c r="AD5589">
        <f>+VLOOKUP(T5589,items!$A$2:$D$1255,4,0)</f>
        <v>0</v>
      </c>
      <c r="AE5589">
        <f>+VLOOKUP(T5589,Tabla1[],5,0)</f>
        <v>0</v>
      </c>
      <c r="AF5589">
        <f t="shared" si="87"/>
        <v>5</v>
      </c>
    </row>
    <row r="5590" spans="1:32" x14ac:dyDescent="0.25">
      <c r="A5590">
        <v>102497</v>
      </c>
      <c r="B5590" t="s">
        <v>10630</v>
      </c>
      <c r="C5590" t="s">
        <v>75</v>
      </c>
      <c r="D5590">
        <v>0</v>
      </c>
      <c r="F5590" t="s">
        <v>5649</v>
      </c>
      <c r="G5590" t="s">
        <v>1149</v>
      </c>
      <c r="H5590" t="s">
        <v>10631</v>
      </c>
      <c r="I5590" t="s">
        <v>10632</v>
      </c>
      <c r="J5590" t="s">
        <v>10633</v>
      </c>
      <c r="K5590" t="s">
        <v>10634</v>
      </c>
      <c r="L5590" t="s">
        <v>10635</v>
      </c>
      <c r="M5590" t="s">
        <v>8837</v>
      </c>
      <c r="N5590" t="s">
        <v>7782</v>
      </c>
      <c r="O5590" t="s">
        <v>8406</v>
      </c>
      <c r="P5590" t="s">
        <v>512</v>
      </c>
      <c r="Q5590" t="s">
        <v>519</v>
      </c>
      <c r="R5590" t="s">
        <v>127</v>
      </c>
      <c r="S5590" t="s">
        <v>108</v>
      </c>
      <c r="T5590" t="s">
        <v>839</v>
      </c>
      <c r="U5590" t="s">
        <v>840</v>
      </c>
      <c r="V5590" t="s">
        <v>884</v>
      </c>
      <c r="X5590">
        <v>1</v>
      </c>
      <c r="Y5590">
        <v>2300</v>
      </c>
      <c r="Z5590">
        <v>0</v>
      </c>
      <c r="AA5590">
        <v>700</v>
      </c>
      <c r="AB5590">
        <v>495511</v>
      </c>
      <c r="AC5590" t="s">
        <v>47</v>
      </c>
      <c r="AD5590">
        <f>+VLOOKUP(T5590,items!$A$2:$D$1255,4,0)</f>
        <v>0</v>
      </c>
      <c r="AE5590">
        <f>+VLOOKUP(T5590,Tabla1[],5,0)</f>
        <v>0</v>
      </c>
      <c r="AF5590">
        <f t="shared" si="87"/>
        <v>5</v>
      </c>
    </row>
    <row r="5591" spans="1:32" x14ac:dyDescent="0.25">
      <c r="A5591">
        <v>102497</v>
      </c>
      <c r="B5591" t="s">
        <v>10630</v>
      </c>
      <c r="C5591" t="s">
        <v>75</v>
      </c>
      <c r="D5591">
        <v>0</v>
      </c>
      <c r="F5591" t="s">
        <v>5649</v>
      </c>
      <c r="G5591" t="s">
        <v>1149</v>
      </c>
      <c r="H5591" t="s">
        <v>10631</v>
      </c>
      <c r="I5591" t="s">
        <v>10632</v>
      </c>
      <c r="J5591" t="s">
        <v>10633</v>
      </c>
      <c r="K5591" t="s">
        <v>10634</v>
      </c>
      <c r="L5591" t="s">
        <v>10635</v>
      </c>
      <c r="M5591" t="s">
        <v>8837</v>
      </c>
      <c r="N5591" t="s">
        <v>7782</v>
      </c>
      <c r="O5591" t="s">
        <v>8406</v>
      </c>
      <c r="P5591" t="s">
        <v>512</v>
      </c>
      <c r="Q5591" t="s">
        <v>519</v>
      </c>
      <c r="R5591" t="s">
        <v>127</v>
      </c>
      <c r="S5591" t="s">
        <v>108</v>
      </c>
      <c r="T5591" t="s">
        <v>347</v>
      </c>
      <c r="U5591" t="s">
        <v>348</v>
      </c>
      <c r="W5591" t="s">
        <v>1095</v>
      </c>
      <c r="X5591">
        <v>1</v>
      </c>
      <c r="Y5591">
        <v>2300</v>
      </c>
      <c r="Z5591">
        <v>0</v>
      </c>
      <c r="AA5591">
        <v>0</v>
      </c>
      <c r="AB5591">
        <v>280590</v>
      </c>
      <c r="AC5591" t="s">
        <v>47</v>
      </c>
      <c r="AD5591">
        <f>+VLOOKUP(T5591,items!$A$2:$D$1255,4,0)</f>
        <v>0</v>
      </c>
      <c r="AE5591">
        <f>+VLOOKUP(T5591,Tabla1[],5,0)</f>
        <v>0</v>
      </c>
      <c r="AF5591">
        <f t="shared" si="87"/>
        <v>5</v>
      </c>
    </row>
    <row r="5592" spans="1:32" x14ac:dyDescent="0.25">
      <c r="A5592">
        <v>102497</v>
      </c>
      <c r="B5592" t="s">
        <v>10630</v>
      </c>
      <c r="C5592" t="s">
        <v>75</v>
      </c>
      <c r="D5592">
        <v>0</v>
      </c>
      <c r="F5592" t="s">
        <v>5649</v>
      </c>
      <c r="G5592" t="s">
        <v>1149</v>
      </c>
      <c r="H5592" t="s">
        <v>10631</v>
      </c>
      <c r="I5592" t="s">
        <v>10632</v>
      </c>
      <c r="J5592" t="s">
        <v>10633</v>
      </c>
      <c r="K5592" t="s">
        <v>10634</v>
      </c>
      <c r="L5592" t="s">
        <v>10635</v>
      </c>
      <c r="M5592" t="s">
        <v>8837</v>
      </c>
      <c r="N5592" t="s">
        <v>7782</v>
      </c>
      <c r="O5592" t="s">
        <v>8406</v>
      </c>
      <c r="P5592" t="s">
        <v>512</v>
      </c>
      <c r="Q5592" t="s">
        <v>519</v>
      </c>
      <c r="R5592" t="s">
        <v>127</v>
      </c>
      <c r="S5592" t="s">
        <v>108</v>
      </c>
      <c r="T5592" t="s">
        <v>347</v>
      </c>
      <c r="U5592" t="s">
        <v>348</v>
      </c>
      <c r="W5592" t="s">
        <v>1095</v>
      </c>
      <c r="X5592">
        <v>1</v>
      </c>
      <c r="Y5592">
        <v>4000</v>
      </c>
      <c r="Z5592">
        <v>0</v>
      </c>
      <c r="AA5592">
        <v>0</v>
      </c>
      <c r="AB5592">
        <v>561181</v>
      </c>
      <c r="AC5592" t="s">
        <v>47</v>
      </c>
      <c r="AD5592">
        <f>+VLOOKUP(T5592,items!$A$2:$D$1255,4,0)</f>
        <v>0</v>
      </c>
      <c r="AE5592">
        <f>+VLOOKUP(T5592,Tabla1[],5,0)</f>
        <v>0</v>
      </c>
      <c r="AF5592">
        <f t="shared" si="87"/>
        <v>5</v>
      </c>
    </row>
    <row r="5593" spans="1:32" x14ac:dyDescent="0.25">
      <c r="A5593">
        <v>102497</v>
      </c>
      <c r="B5593" t="s">
        <v>10630</v>
      </c>
      <c r="C5593" t="s">
        <v>75</v>
      </c>
      <c r="D5593">
        <v>0</v>
      </c>
      <c r="F5593" t="s">
        <v>5649</v>
      </c>
      <c r="G5593" t="s">
        <v>1149</v>
      </c>
      <c r="H5593" t="s">
        <v>10631</v>
      </c>
      <c r="I5593" t="s">
        <v>10632</v>
      </c>
      <c r="J5593" t="s">
        <v>10633</v>
      </c>
      <c r="K5593" t="s">
        <v>10634</v>
      </c>
      <c r="L5593" t="s">
        <v>10635</v>
      </c>
      <c r="M5593" t="s">
        <v>8837</v>
      </c>
      <c r="N5593" t="s">
        <v>7782</v>
      </c>
      <c r="O5593" t="s">
        <v>8406</v>
      </c>
      <c r="P5593" t="s">
        <v>512</v>
      </c>
      <c r="Q5593" t="s">
        <v>519</v>
      </c>
      <c r="R5593" t="s">
        <v>127</v>
      </c>
      <c r="S5593" t="s">
        <v>108</v>
      </c>
      <c r="T5593" t="s">
        <v>347</v>
      </c>
      <c r="U5593" t="s">
        <v>348</v>
      </c>
      <c r="W5593" t="s">
        <v>1095</v>
      </c>
      <c r="X5593">
        <v>1</v>
      </c>
      <c r="Y5593">
        <v>5650</v>
      </c>
      <c r="Z5593">
        <v>0</v>
      </c>
      <c r="AA5593">
        <v>0</v>
      </c>
      <c r="AB5593">
        <v>701475</v>
      </c>
      <c r="AC5593" t="s">
        <v>47</v>
      </c>
      <c r="AD5593">
        <f>+VLOOKUP(T5593,items!$A$2:$D$1255,4,0)</f>
        <v>0</v>
      </c>
      <c r="AE5593">
        <f>+VLOOKUP(T5593,Tabla1[],5,0)</f>
        <v>0</v>
      </c>
      <c r="AF5593">
        <f t="shared" si="87"/>
        <v>5</v>
      </c>
    </row>
    <row r="5594" spans="1:32" x14ac:dyDescent="0.25">
      <c r="A5594">
        <v>102497</v>
      </c>
      <c r="B5594" t="s">
        <v>10630</v>
      </c>
      <c r="C5594" t="s">
        <v>75</v>
      </c>
      <c r="D5594">
        <v>0</v>
      </c>
      <c r="F5594" t="s">
        <v>5649</v>
      </c>
      <c r="G5594" t="s">
        <v>1149</v>
      </c>
      <c r="H5594" t="s">
        <v>10631</v>
      </c>
      <c r="I5594" t="s">
        <v>10632</v>
      </c>
      <c r="J5594" t="s">
        <v>10633</v>
      </c>
      <c r="K5594" t="s">
        <v>10634</v>
      </c>
      <c r="L5594" t="s">
        <v>10635</v>
      </c>
      <c r="M5594" t="s">
        <v>8837</v>
      </c>
      <c r="N5594" t="s">
        <v>7782</v>
      </c>
      <c r="O5594" t="s">
        <v>8406</v>
      </c>
      <c r="P5594" t="s">
        <v>512</v>
      </c>
      <c r="Q5594" t="s">
        <v>519</v>
      </c>
      <c r="R5594" t="s">
        <v>127</v>
      </c>
      <c r="S5594" t="s">
        <v>108</v>
      </c>
      <c r="T5594" t="s">
        <v>474</v>
      </c>
      <c r="U5594" t="s">
        <v>475</v>
      </c>
      <c r="X5594">
        <v>1</v>
      </c>
      <c r="Y5594">
        <v>0</v>
      </c>
      <c r="Z5594">
        <v>0</v>
      </c>
      <c r="AA5594">
        <v>0</v>
      </c>
      <c r="AB5594">
        <v>400000</v>
      </c>
      <c r="AC5594" t="s">
        <v>47</v>
      </c>
      <c r="AD5594">
        <f>+VLOOKUP(T5594,items!$A$2:$D$1255,4,0)</f>
        <v>0</v>
      </c>
      <c r="AE5594">
        <f>+VLOOKUP(T5594,Tabla1[],5,0)</f>
        <v>0</v>
      </c>
      <c r="AF5594">
        <f t="shared" si="87"/>
        <v>5</v>
      </c>
    </row>
    <row r="5595" spans="1:32" x14ac:dyDescent="0.25">
      <c r="A5595">
        <v>102497</v>
      </c>
      <c r="B5595" t="s">
        <v>10630</v>
      </c>
      <c r="C5595" t="s">
        <v>75</v>
      </c>
      <c r="D5595">
        <v>0</v>
      </c>
      <c r="F5595" t="s">
        <v>5649</v>
      </c>
      <c r="G5595" t="s">
        <v>1149</v>
      </c>
      <c r="H5595" t="s">
        <v>10631</v>
      </c>
      <c r="I5595" t="s">
        <v>10632</v>
      </c>
      <c r="J5595" t="s">
        <v>10633</v>
      </c>
      <c r="K5595" t="s">
        <v>10634</v>
      </c>
      <c r="L5595" t="s">
        <v>10635</v>
      </c>
      <c r="M5595" t="s">
        <v>8837</v>
      </c>
      <c r="N5595" t="s">
        <v>7782</v>
      </c>
      <c r="O5595" t="s">
        <v>8406</v>
      </c>
      <c r="P5595" t="s">
        <v>512</v>
      </c>
      <c r="Q5595" t="s">
        <v>519</v>
      </c>
      <c r="R5595" t="s">
        <v>127</v>
      </c>
      <c r="S5595" t="s">
        <v>108</v>
      </c>
      <c r="T5595" t="s">
        <v>392</v>
      </c>
      <c r="U5595" t="s">
        <v>393</v>
      </c>
      <c r="X5595">
        <v>2</v>
      </c>
      <c r="Y5595">
        <v>0</v>
      </c>
      <c r="Z5595">
        <v>0</v>
      </c>
      <c r="AA5595">
        <v>0</v>
      </c>
      <c r="AB5595">
        <v>200000</v>
      </c>
      <c r="AC5595" t="s">
        <v>47</v>
      </c>
      <c r="AD5595" t="e">
        <f>+VLOOKUP(T5595,items!$A$2:$D$1255,4,0)</f>
        <v>#N/A</v>
      </c>
      <c r="AE5595" t="e">
        <f>+VLOOKUP(T5595,Tabla1[],5,0)</f>
        <v>#N/A</v>
      </c>
      <c r="AF5595">
        <f t="shared" si="87"/>
        <v>5</v>
      </c>
    </row>
    <row r="5596" spans="1:32" x14ac:dyDescent="0.25">
      <c r="A5596">
        <v>102499</v>
      </c>
      <c r="B5596" t="s">
        <v>10638</v>
      </c>
      <c r="C5596" t="s">
        <v>75</v>
      </c>
      <c r="D5596">
        <v>0</v>
      </c>
      <c r="F5596" t="s">
        <v>1262</v>
      </c>
      <c r="G5596" t="s">
        <v>1249</v>
      </c>
      <c r="H5596" t="s">
        <v>10639</v>
      </c>
      <c r="I5596" t="s">
        <v>10640</v>
      </c>
      <c r="J5596" t="s">
        <v>10641</v>
      </c>
      <c r="K5596" t="s">
        <v>10642</v>
      </c>
      <c r="L5596" t="s">
        <v>10643</v>
      </c>
      <c r="M5596" t="s">
        <v>10024</v>
      </c>
      <c r="N5596" t="s">
        <v>8745</v>
      </c>
      <c r="O5596" t="s">
        <v>10644</v>
      </c>
      <c r="P5596" t="s">
        <v>10461</v>
      </c>
      <c r="Q5596" t="s">
        <v>5877</v>
      </c>
      <c r="R5596" t="s">
        <v>127</v>
      </c>
      <c r="S5596" t="s">
        <v>108</v>
      </c>
      <c r="T5596" t="s">
        <v>839</v>
      </c>
      <c r="U5596" t="s">
        <v>840</v>
      </c>
      <c r="V5596" t="s">
        <v>688</v>
      </c>
      <c r="X5596">
        <v>1</v>
      </c>
      <c r="Y5596">
        <v>1500</v>
      </c>
      <c r="Z5596">
        <v>0</v>
      </c>
      <c r="AA5596">
        <v>1500</v>
      </c>
      <c r="AB5596">
        <v>602487.9</v>
      </c>
      <c r="AC5596" t="s">
        <v>47</v>
      </c>
      <c r="AD5596">
        <f>+VLOOKUP(T5596,items!$A$2:$D$1255,4,0)</f>
        <v>0</v>
      </c>
      <c r="AE5596">
        <f>+VLOOKUP(T5596,Tabla1[],5,0)</f>
        <v>0</v>
      </c>
      <c r="AF5596">
        <f t="shared" si="87"/>
        <v>7</v>
      </c>
    </row>
    <row r="5597" spans="1:32" x14ac:dyDescent="0.25">
      <c r="A5597">
        <v>102499</v>
      </c>
      <c r="B5597" t="s">
        <v>10638</v>
      </c>
      <c r="C5597" t="s">
        <v>75</v>
      </c>
      <c r="D5597">
        <v>0</v>
      </c>
      <c r="F5597" t="s">
        <v>1262</v>
      </c>
      <c r="G5597" t="s">
        <v>1249</v>
      </c>
      <c r="H5597" t="s">
        <v>10639</v>
      </c>
      <c r="I5597" t="s">
        <v>10640</v>
      </c>
      <c r="J5597" t="s">
        <v>10641</v>
      </c>
      <c r="K5597" t="s">
        <v>10642</v>
      </c>
      <c r="L5597" t="s">
        <v>10643</v>
      </c>
      <c r="M5597" t="s">
        <v>10024</v>
      </c>
      <c r="N5597" t="s">
        <v>8745</v>
      </c>
      <c r="O5597" t="s">
        <v>10644</v>
      </c>
      <c r="P5597" t="s">
        <v>10461</v>
      </c>
      <c r="Q5597" t="s">
        <v>5877</v>
      </c>
      <c r="R5597" t="s">
        <v>127</v>
      </c>
      <c r="S5597" t="s">
        <v>108</v>
      </c>
      <c r="T5597" t="s">
        <v>10017</v>
      </c>
      <c r="U5597" t="s">
        <v>10018</v>
      </c>
      <c r="X5597">
        <v>1</v>
      </c>
      <c r="Y5597">
        <v>0</v>
      </c>
      <c r="Z5597">
        <v>0</v>
      </c>
      <c r="AA5597">
        <v>0</v>
      </c>
      <c r="AB5597">
        <v>198000</v>
      </c>
      <c r="AC5597" t="s">
        <v>47</v>
      </c>
      <c r="AD5597">
        <f>+VLOOKUP(T5597,items!$A$2:$D$1255,4,0)</f>
        <v>0</v>
      </c>
      <c r="AE5597">
        <f>+VLOOKUP(T5597,Tabla1[],5,0)</f>
        <v>0</v>
      </c>
      <c r="AF5597">
        <f t="shared" si="87"/>
        <v>7</v>
      </c>
    </row>
    <row r="5598" spans="1:32" x14ac:dyDescent="0.25">
      <c r="A5598">
        <v>102499</v>
      </c>
      <c r="B5598" t="s">
        <v>10638</v>
      </c>
      <c r="C5598" t="s">
        <v>75</v>
      </c>
      <c r="D5598">
        <v>0</v>
      </c>
      <c r="F5598" t="s">
        <v>1262</v>
      </c>
      <c r="G5598" t="s">
        <v>1249</v>
      </c>
      <c r="H5598" t="s">
        <v>10639</v>
      </c>
      <c r="I5598" t="s">
        <v>10640</v>
      </c>
      <c r="J5598" t="s">
        <v>10641</v>
      </c>
      <c r="K5598" t="s">
        <v>10642</v>
      </c>
      <c r="L5598" t="s">
        <v>10643</v>
      </c>
      <c r="M5598" t="s">
        <v>10024</v>
      </c>
      <c r="N5598" t="s">
        <v>8745</v>
      </c>
      <c r="O5598" t="s">
        <v>10644</v>
      </c>
      <c r="P5598" t="s">
        <v>10461</v>
      </c>
      <c r="Q5598" t="s">
        <v>5877</v>
      </c>
      <c r="R5598" t="s">
        <v>127</v>
      </c>
      <c r="S5598" t="s">
        <v>108</v>
      </c>
      <c r="T5598" t="s">
        <v>1022</v>
      </c>
      <c r="U5598" t="s">
        <v>1023</v>
      </c>
      <c r="V5598" t="s">
        <v>166</v>
      </c>
      <c r="X5598">
        <v>1</v>
      </c>
      <c r="Y5598">
        <v>3210</v>
      </c>
      <c r="Z5598">
        <v>0</v>
      </c>
      <c r="AA5598">
        <v>2000</v>
      </c>
      <c r="AB5598">
        <v>612088.19999999995</v>
      </c>
      <c r="AC5598" t="s">
        <v>47</v>
      </c>
      <c r="AD5598">
        <f>+VLOOKUP(T5598,items!$A$2:$D$1255,4,0)</f>
        <v>0</v>
      </c>
      <c r="AE5598">
        <f>+VLOOKUP(T5598,Tabla1[],5,0)</f>
        <v>0</v>
      </c>
      <c r="AF5598">
        <f t="shared" si="87"/>
        <v>7</v>
      </c>
    </row>
    <row r="5599" spans="1:32" x14ac:dyDescent="0.25">
      <c r="A5599">
        <v>102499</v>
      </c>
      <c r="B5599" t="s">
        <v>10638</v>
      </c>
      <c r="C5599" t="s">
        <v>75</v>
      </c>
      <c r="D5599">
        <v>0</v>
      </c>
      <c r="F5599" t="s">
        <v>1262</v>
      </c>
      <c r="G5599" t="s">
        <v>1249</v>
      </c>
      <c r="H5599" t="s">
        <v>10639</v>
      </c>
      <c r="I5599" t="s">
        <v>10640</v>
      </c>
      <c r="J5599" t="s">
        <v>10641</v>
      </c>
      <c r="K5599" t="s">
        <v>10642</v>
      </c>
      <c r="L5599" t="s">
        <v>10643</v>
      </c>
      <c r="M5599" t="s">
        <v>10024</v>
      </c>
      <c r="N5599" t="s">
        <v>8745</v>
      </c>
      <c r="O5599" t="s">
        <v>10644</v>
      </c>
      <c r="P5599" t="s">
        <v>10461</v>
      </c>
      <c r="Q5599" t="s">
        <v>5877</v>
      </c>
      <c r="R5599" t="s">
        <v>127</v>
      </c>
      <c r="S5599" t="s">
        <v>108</v>
      </c>
      <c r="T5599" t="s">
        <v>1022</v>
      </c>
      <c r="U5599" t="s">
        <v>1023</v>
      </c>
      <c r="V5599" t="s">
        <v>166</v>
      </c>
      <c r="X5599">
        <v>1</v>
      </c>
      <c r="Y5599">
        <v>2970</v>
      </c>
      <c r="Z5599">
        <v>0</v>
      </c>
      <c r="AA5599">
        <v>2000</v>
      </c>
      <c r="AB5599">
        <v>611417.69999999995</v>
      </c>
      <c r="AC5599" t="s">
        <v>47</v>
      </c>
      <c r="AD5599">
        <f>+VLOOKUP(T5599,items!$A$2:$D$1255,4,0)</f>
        <v>0</v>
      </c>
      <c r="AE5599">
        <f>+VLOOKUP(T5599,Tabla1[],5,0)</f>
        <v>0</v>
      </c>
      <c r="AF5599">
        <f t="shared" si="87"/>
        <v>7</v>
      </c>
    </row>
    <row r="5600" spans="1:32" x14ac:dyDescent="0.25">
      <c r="A5600">
        <v>102518</v>
      </c>
      <c r="B5600" t="s">
        <v>1003</v>
      </c>
      <c r="C5600" t="s">
        <v>33</v>
      </c>
      <c r="D5600">
        <v>0</v>
      </c>
      <c r="F5600" t="s">
        <v>7483</v>
      </c>
      <c r="G5600" t="s">
        <v>7483</v>
      </c>
      <c r="H5600" t="s">
        <v>10645</v>
      </c>
      <c r="I5600" t="s">
        <v>10646</v>
      </c>
      <c r="J5600" t="s">
        <v>10647</v>
      </c>
      <c r="K5600" t="s">
        <v>10648</v>
      </c>
      <c r="L5600" t="s">
        <v>10649</v>
      </c>
      <c r="M5600" t="s">
        <v>5642</v>
      </c>
      <c r="N5600" t="s">
        <v>5642</v>
      </c>
      <c r="O5600" t="s">
        <v>5647</v>
      </c>
      <c r="P5600" t="s">
        <v>969</v>
      </c>
      <c r="Q5600" t="s">
        <v>5649</v>
      </c>
      <c r="R5600" t="s">
        <v>127</v>
      </c>
      <c r="S5600" t="s">
        <v>128</v>
      </c>
      <c r="T5600" t="s">
        <v>10650</v>
      </c>
      <c r="U5600" t="s">
        <v>10651</v>
      </c>
      <c r="X5600">
        <v>1</v>
      </c>
      <c r="Y5600">
        <v>3300</v>
      </c>
      <c r="Z5600">
        <v>0</v>
      </c>
      <c r="AA5600">
        <v>2800</v>
      </c>
      <c r="AB5600">
        <v>0</v>
      </c>
      <c r="AC5600" t="s">
        <v>47</v>
      </c>
      <c r="AD5600">
        <f>+VLOOKUP(T5600,items!$A$2:$D$1255,4,0)</f>
        <v>0</v>
      </c>
      <c r="AE5600">
        <f>+VLOOKUP(T5600,Tabla1[],5,0)</f>
        <v>0</v>
      </c>
      <c r="AF5600">
        <f t="shared" si="87"/>
        <v>3</v>
      </c>
    </row>
    <row r="5601" spans="1:32" x14ac:dyDescent="0.25">
      <c r="A5601">
        <v>102523</v>
      </c>
      <c r="B5601" t="s">
        <v>4032</v>
      </c>
      <c r="C5601" t="s">
        <v>33</v>
      </c>
      <c r="D5601">
        <v>0</v>
      </c>
      <c r="F5601" t="s">
        <v>7004</v>
      </c>
      <c r="G5601" t="s">
        <v>3548</v>
      </c>
      <c r="H5601" t="s">
        <v>10652</v>
      </c>
      <c r="I5601" t="s">
        <v>10653</v>
      </c>
      <c r="J5601" t="s">
        <v>10654</v>
      </c>
      <c r="K5601" t="s">
        <v>10655</v>
      </c>
      <c r="L5601" t="s">
        <v>37</v>
      </c>
      <c r="M5601" t="s">
        <v>517</v>
      </c>
      <c r="N5601" t="s">
        <v>10656</v>
      </c>
      <c r="O5601" t="s">
        <v>10057</v>
      </c>
      <c r="P5601" t="s">
        <v>3356</v>
      </c>
      <c r="Q5601" t="s">
        <v>173</v>
      </c>
      <c r="R5601" t="s">
        <v>411</v>
      </c>
      <c r="S5601" t="s">
        <v>88</v>
      </c>
      <c r="T5601" t="s">
        <v>10657</v>
      </c>
      <c r="U5601" t="s">
        <v>10658</v>
      </c>
      <c r="X5601">
        <v>1</v>
      </c>
      <c r="Y5601">
        <v>0</v>
      </c>
      <c r="Z5601">
        <v>0</v>
      </c>
      <c r="AA5601">
        <v>0</v>
      </c>
      <c r="AB5601">
        <v>3800985</v>
      </c>
      <c r="AC5601" t="s">
        <v>47</v>
      </c>
      <c r="AD5601">
        <f>+VLOOKUP(T5601,items!$A$2:$D$1255,4,0)</f>
        <v>0</v>
      </c>
      <c r="AE5601">
        <f>+VLOOKUP(T5601,Tabla1[],5,0)</f>
        <v>0</v>
      </c>
      <c r="AF5601">
        <f t="shared" si="87"/>
        <v>10</v>
      </c>
    </row>
    <row r="5602" spans="1:32" x14ac:dyDescent="0.25">
      <c r="A5602">
        <v>102523</v>
      </c>
      <c r="B5602" t="s">
        <v>4032</v>
      </c>
      <c r="C5602" t="s">
        <v>33</v>
      </c>
      <c r="D5602">
        <v>0</v>
      </c>
      <c r="F5602" t="s">
        <v>7004</v>
      </c>
      <c r="G5602" t="s">
        <v>3548</v>
      </c>
      <c r="H5602" t="s">
        <v>10652</v>
      </c>
      <c r="I5602" t="s">
        <v>10653</v>
      </c>
      <c r="J5602" t="s">
        <v>10654</v>
      </c>
      <c r="K5602" t="s">
        <v>10655</v>
      </c>
      <c r="L5602" t="s">
        <v>37</v>
      </c>
      <c r="M5602" t="s">
        <v>517</v>
      </c>
      <c r="N5602" t="s">
        <v>10656</v>
      </c>
      <c r="O5602" t="s">
        <v>10057</v>
      </c>
      <c r="P5602" t="s">
        <v>3356</v>
      </c>
      <c r="Q5602" t="s">
        <v>173</v>
      </c>
      <c r="R5602" t="s">
        <v>411</v>
      </c>
      <c r="S5602" t="s">
        <v>88</v>
      </c>
      <c r="T5602" t="s">
        <v>94</v>
      </c>
      <c r="U5602" t="s">
        <v>95</v>
      </c>
      <c r="X5602">
        <v>1</v>
      </c>
      <c r="Y5602">
        <v>0</v>
      </c>
      <c r="Z5602">
        <v>0</v>
      </c>
      <c r="AA5602">
        <v>0</v>
      </c>
      <c r="AB5602">
        <v>933000</v>
      </c>
      <c r="AC5602" t="s">
        <v>47</v>
      </c>
      <c r="AD5602" t="e">
        <f>+VLOOKUP(T5602,items!$A$2:$D$1255,4,0)</f>
        <v>#N/A</v>
      </c>
      <c r="AE5602" t="e">
        <f>+VLOOKUP(T5602,Tabla1[],5,0)</f>
        <v>#N/A</v>
      </c>
      <c r="AF5602">
        <f t="shared" si="87"/>
        <v>10</v>
      </c>
    </row>
    <row r="5603" spans="1:32" x14ac:dyDescent="0.25">
      <c r="A5603">
        <v>102523</v>
      </c>
      <c r="B5603" t="s">
        <v>4032</v>
      </c>
      <c r="C5603" t="s">
        <v>33</v>
      </c>
      <c r="D5603">
        <v>0</v>
      </c>
      <c r="F5603" t="s">
        <v>7004</v>
      </c>
      <c r="G5603" t="s">
        <v>3548</v>
      </c>
      <c r="H5603" t="s">
        <v>10652</v>
      </c>
      <c r="I5603" t="s">
        <v>10653</v>
      </c>
      <c r="J5603" t="s">
        <v>10654</v>
      </c>
      <c r="K5603" t="s">
        <v>10655</v>
      </c>
      <c r="L5603" t="s">
        <v>37</v>
      </c>
      <c r="M5603" t="s">
        <v>517</v>
      </c>
      <c r="N5603" t="s">
        <v>10656</v>
      </c>
      <c r="O5603" t="s">
        <v>10057</v>
      </c>
      <c r="P5603" t="s">
        <v>3356</v>
      </c>
      <c r="Q5603" t="s">
        <v>173</v>
      </c>
      <c r="R5603" t="s">
        <v>411</v>
      </c>
      <c r="S5603" t="s">
        <v>88</v>
      </c>
      <c r="T5603" t="s">
        <v>331</v>
      </c>
      <c r="U5603" t="s">
        <v>332</v>
      </c>
      <c r="X5603">
        <v>1</v>
      </c>
      <c r="Y5603">
        <v>0</v>
      </c>
      <c r="Z5603">
        <v>0</v>
      </c>
      <c r="AA5603">
        <v>0</v>
      </c>
      <c r="AB5603">
        <v>390000</v>
      </c>
      <c r="AC5603" t="s">
        <v>47</v>
      </c>
      <c r="AD5603" t="e">
        <f>+VLOOKUP(T5603,items!$A$2:$D$1255,4,0)</f>
        <v>#N/A</v>
      </c>
      <c r="AE5603" t="e">
        <f>+VLOOKUP(T5603,Tabla1[],5,0)</f>
        <v>#N/A</v>
      </c>
      <c r="AF5603">
        <f t="shared" si="87"/>
        <v>10</v>
      </c>
    </row>
    <row r="5604" spans="1:32" x14ac:dyDescent="0.25">
      <c r="A5604">
        <v>102523</v>
      </c>
      <c r="B5604" t="s">
        <v>4032</v>
      </c>
      <c r="C5604" t="s">
        <v>33</v>
      </c>
      <c r="D5604">
        <v>0</v>
      </c>
      <c r="F5604" t="s">
        <v>7004</v>
      </c>
      <c r="G5604" t="s">
        <v>3548</v>
      </c>
      <c r="H5604" t="s">
        <v>10652</v>
      </c>
      <c r="I5604" t="s">
        <v>10653</v>
      </c>
      <c r="J5604" t="s">
        <v>10654</v>
      </c>
      <c r="K5604" t="s">
        <v>10655</v>
      </c>
      <c r="L5604" t="s">
        <v>37</v>
      </c>
      <c r="M5604" t="s">
        <v>517</v>
      </c>
      <c r="N5604" t="s">
        <v>10656</v>
      </c>
      <c r="O5604" t="s">
        <v>10057</v>
      </c>
      <c r="P5604" t="s">
        <v>3356</v>
      </c>
      <c r="Q5604" t="s">
        <v>173</v>
      </c>
      <c r="R5604" t="s">
        <v>411</v>
      </c>
      <c r="S5604" t="s">
        <v>88</v>
      </c>
      <c r="T5604" t="s">
        <v>392</v>
      </c>
      <c r="U5604" t="s">
        <v>393</v>
      </c>
      <c r="X5604">
        <v>1</v>
      </c>
      <c r="Y5604">
        <v>0</v>
      </c>
      <c r="Z5604">
        <v>0</v>
      </c>
      <c r="AA5604">
        <v>0</v>
      </c>
      <c r="AB5604">
        <v>350000</v>
      </c>
      <c r="AC5604" t="s">
        <v>47</v>
      </c>
      <c r="AD5604" t="e">
        <f>+VLOOKUP(T5604,items!$A$2:$D$1255,4,0)</f>
        <v>#N/A</v>
      </c>
      <c r="AE5604" t="e">
        <f>+VLOOKUP(T5604,Tabla1[],5,0)</f>
        <v>#N/A</v>
      </c>
      <c r="AF5604">
        <f t="shared" si="87"/>
        <v>10</v>
      </c>
    </row>
    <row r="5605" spans="1:32" x14ac:dyDescent="0.25">
      <c r="A5605">
        <v>102524</v>
      </c>
      <c r="B5605" t="s">
        <v>10659</v>
      </c>
      <c r="C5605" t="s">
        <v>75</v>
      </c>
      <c r="D5605">
        <v>0</v>
      </c>
      <c r="F5605" t="s">
        <v>10660</v>
      </c>
      <c r="G5605" t="s">
        <v>5649</v>
      </c>
      <c r="H5605" t="s">
        <v>10661</v>
      </c>
      <c r="I5605" t="s">
        <v>37</v>
      </c>
      <c r="J5605" t="s">
        <v>10662</v>
      </c>
      <c r="K5605" t="s">
        <v>10663</v>
      </c>
      <c r="L5605" t="s">
        <v>10664</v>
      </c>
      <c r="M5605" t="s">
        <v>271</v>
      </c>
      <c r="N5605" t="s">
        <v>271</v>
      </c>
      <c r="O5605" t="s">
        <v>84</v>
      </c>
      <c r="P5605" t="s">
        <v>3799</v>
      </c>
      <c r="Q5605" t="s">
        <v>9020</v>
      </c>
      <c r="R5605" t="s">
        <v>63</v>
      </c>
      <c r="S5605" t="s">
        <v>108</v>
      </c>
      <c r="T5605" t="s">
        <v>388</v>
      </c>
      <c r="U5605" t="s">
        <v>389</v>
      </c>
      <c r="X5605">
        <v>21</v>
      </c>
      <c r="Y5605">
        <v>0</v>
      </c>
      <c r="Z5605">
        <v>0</v>
      </c>
      <c r="AA5605">
        <v>0</v>
      </c>
      <c r="AB5605">
        <v>1365000</v>
      </c>
      <c r="AC5605" t="s">
        <v>47</v>
      </c>
      <c r="AD5605">
        <f>+VLOOKUP(T5605,items!$A$2:$D$1255,4,0)</f>
        <v>0</v>
      </c>
      <c r="AE5605">
        <f>+VLOOKUP(T5605,Tabla1[],5,0)</f>
        <v>0</v>
      </c>
      <c r="AF5605">
        <f t="shared" si="87"/>
        <v>4</v>
      </c>
    </row>
    <row r="5606" spans="1:32" x14ac:dyDescent="0.25">
      <c r="A5606">
        <v>102524</v>
      </c>
      <c r="B5606" t="s">
        <v>10659</v>
      </c>
      <c r="C5606" t="s">
        <v>75</v>
      </c>
      <c r="D5606">
        <v>0</v>
      </c>
      <c r="F5606" t="s">
        <v>10660</v>
      </c>
      <c r="G5606" t="s">
        <v>5649</v>
      </c>
      <c r="H5606" t="s">
        <v>10661</v>
      </c>
      <c r="I5606" t="s">
        <v>37</v>
      </c>
      <c r="J5606" t="s">
        <v>10662</v>
      </c>
      <c r="K5606" t="s">
        <v>10663</v>
      </c>
      <c r="L5606" t="s">
        <v>10664</v>
      </c>
      <c r="M5606" t="s">
        <v>271</v>
      </c>
      <c r="N5606" t="s">
        <v>271</v>
      </c>
      <c r="O5606" t="s">
        <v>84</v>
      </c>
      <c r="P5606" t="s">
        <v>3799</v>
      </c>
      <c r="Q5606" t="s">
        <v>9020</v>
      </c>
      <c r="R5606" t="s">
        <v>63</v>
      </c>
      <c r="S5606" t="s">
        <v>108</v>
      </c>
      <c r="T5606" t="s">
        <v>5950</v>
      </c>
      <c r="U5606" t="s">
        <v>5951</v>
      </c>
      <c r="X5606">
        <v>1</v>
      </c>
      <c r="Y5606">
        <v>3400</v>
      </c>
      <c r="Z5606">
        <v>0</v>
      </c>
      <c r="AA5606">
        <v>5000</v>
      </c>
      <c r="AB5606">
        <v>845500</v>
      </c>
      <c r="AC5606" t="s">
        <v>47</v>
      </c>
      <c r="AD5606">
        <f>+VLOOKUP(T5606,items!$A$2:$D$1255,4,0)</f>
        <v>0</v>
      </c>
      <c r="AE5606">
        <f>+VLOOKUP(T5606,Tabla1[],5,0)</f>
        <v>0</v>
      </c>
      <c r="AF5606">
        <f t="shared" si="87"/>
        <v>4</v>
      </c>
    </row>
    <row r="5607" spans="1:32" x14ac:dyDescent="0.25">
      <c r="A5607">
        <v>102524</v>
      </c>
      <c r="B5607" t="s">
        <v>10659</v>
      </c>
      <c r="C5607" t="s">
        <v>75</v>
      </c>
      <c r="D5607">
        <v>0</v>
      </c>
      <c r="F5607" t="s">
        <v>10660</v>
      </c>
      <c r="G5607" t="s">
        <v>5649</v>
      </c>
      <c r="H5607" t="s">
        <v>10661</v>
      </c>
      <c r="I5607" t="s">
        <v>37</v>
      </c>
      <c r="J5607" t="s">
        <v>10662</v>
      </c>
      <c r="K5607" t="s">
        <v>10663</v>
      </c>
      <c r="L5607" t="s">
        <v>10664</v>
      </c>
      <c r="M5607" t="s">
        <v>271</v>
      </c>
      <c r="N5607" t="s">
        <v>271</v>
      </c>
      <c r="O5607" t="s">
        <v>84</v>
      </c>
      <c r="P5607" t="s">
        <v>3799</v>
      </c>
      <c r="Q5607" t="s">
        <v>9020</v>
      </c>
      <c r="R5607" t="s">
        <v>63</v>
      </c>
      <c r="S5607" t="s">
        <v>108</v>
      </c>
      <c r="T5607" t="s">
        <v>474</v>
      </c>
      <c r="U5607" t="s">
        <v>475</v>
      </c>
      <c r="X5607">
        <v>1</v>
      </c>
      <c r="Y5607">
        <v>0</v>
      </c>
      <c r="Z5607">
        <v>0</v>
      </c>
      <c r="AA5607">
        <v>0</v>
      </c>
      <c r="AB5607">
        <v>200000</v>
      </c>
      <c r="AC5607" t="s">
        <v>47</v>
      </c>
      <c r="AD5607">
        <f>+VLOOKUP(T5607,items!$A$2:$D$1255,4,0)</f>
        <v>0</v>
      </c>
      <c r="AE5607">
        <f>+VLOOKUP(T5607,Tabla1[],5,0)</f>
        <v>0</v>
      </c>
      <c r="AF5607">
        <f t="shared" si="87"/>
        <v>4</v>
      </c>
    </row>
    <row r="5608" spans="1:32" x14ac:dyDescent="0.25">
      <c r="A5608">
        <v>102529</v>
      </c>
      <c r="B5608" t="s">
        <v>10665</v>
      </c>
      <c r="C5608" t="s">
        <v>33</v>
      </c>
      <c r="D5608">
        <v>0</v>
      </c>
      <c r="F5608" t="s">
        <v>7483</v>
      </c>
      <c r="G5608" t="s">
        <v>6473</v>
      </c>
      <c r="H5608" t="s">
        <v>10666</v>
      </c>
      <c r="I5608" t="s">
        <v>37</v>
      </c>
      <c r="J5608" t="s">
        <v>10667</v>
      </c>
      <c r="K5608" t="s">
        <v>10668</v>
      </c>
      <c r="L5608" t="s">
        <v>10669</v>
      </c>
      <c r="M5608" t="s">
        <v>9286</v>
      </c>
      <c r="N5608" t="s">
        <v>9286</v>
      </c>
      <c r="O5608" t="s">
        <v>8621</v>
      </c>
      <c r="P5608" t="s">
        <v>3096</v>
      </c>
      <c r="Q5608" t="s">
        <v>975</v>
      </c>
      <c r="R5608" t="s">
        <v>127</v>
      </c>
      <c r="S5608" t="s">
        <v>256</v>
      </c>
      <c r="T5608" t="s">
        <v>311</v>
      </c>
      <c r="U5608" t="s">
        <v>312</v>
      </c>
      <c r="V5608" t="s">
        <v>2041</v>
      </c>
      <c r="X5608">
        <v>2</v>
      </c>
      <c r="Y5608">
        <v>0</v>
      </c>
      <c r="Z5608">
        <v>0</v>
      </c>
      <c r="AA5608">
        <v>0</v>
      </c>
      <c r="AB5608">
        <v>3137414</v>
      </c>
      <c r="AC5608" t="s">
        <v>47</v>
      </c>
      <c r="AD5608" t="str">
        <f>+VLOOKUP(T5608,items!$A$2:$D$1255,4,0)</f>
        <v>MUEBLES</v>
      </c>
      <c r="AE5608">
        <f>+VLOOKUP(T5608,Tabla1[],5,0)</f>
        <v>0</v>
      </c>
      <c r="AF5608">
        <f t="shared" si="87"/>
        <v>5</v>
      </c>
    </row>
    <row r="5609" spans="1:32" x14ac:dyDescent="0.25">
      <c r="A5609">
        <v>102529</v>
      </c>
      <c r="B5609" t="s">
        <v>10665</v>
      </c>
      <c r="C5609" t="s">
        <v>33</v>
      </c>
      <c r="D5609">
        <v>0</v>
      </c>
      <c r="F5609" t="s">
        <v>7483</v>
      </c>
      <c r="G5609" t="s">
        <v>6473</v>
      </c>
      <c r="H5609" t="s">
        <v>10666</v>
      </c>
      <c r="I5609" t="s">
        <v>37</v>
      </c>
      <c r="J5609" t="s">
        <v>10667</v>
      </c>
      <c r="K5609" t="s">
        <v>10668</v>
      </c>
      <c r="L5609" t="s">
        <v>10669</v>
      </c>
      <c r="M5609" t="s">
        <v>9286</v>
      </c>
      <c r="N5609" t="s">
        <v>9286</v>
      </c>
      <c r="O5609" t="s">
        <v>8621</v>
      </c>
      <c r="P5609" t="s">
        <v>3096</v>
      </c>
      <c r="Q5609" t="s">
        <v>975</v>
      </c>
      <c r="R5609" t="s">
        <v>127</v>
      </c>
      <c r="S5609" t="s">
        <v>256</v>
      </c>
      <c r="T5609" t="s">
        <v>8241</v>
      </c>
      <c r="U5609" t="s">
        <v>8242</v>
      </c>
      <c r="V5609" t="s">
        <v>259</v>
      </c>
      <c r="X5609">
        <v>2</v>
      </c>
      <c r="Y5609">
        <v>0</v>
      </c>
      <c r="Z5609">
        <v>0</v>
      </c>
      <c r="AA5609">
        <v>0</v>
      </c>
      <c r="AB5609">
        <v>612608</v>
      </c>
      <c r="AC5609" t="s">
        <v>47</v>
      </c>
      <c r="AD5609" t="str">
        <f>+VLOOKUP(T5609,items!$A$2:$D$1255,4,0)</f>
        <v>FUNDA</v>
      </c>
      <c r="AE5609">
        <f>+VLOOKUP(T5609,Tabla1[],5,0)</f>
        <v>0</v>
      </c>
      <c r="AF5609">
        <f t="shared" si="87"/>
        <v>5</v>
      </c>
    </row>
    <row r="5610" spans="1:32" x14ac:dyDescent="0.25">
      <c r="A5610">
        <v>102548</v>
      </c>
      <c r="B5610" t="s">
        <v>1003</v>
      </c>
      <c r="C5610" t="s">
        <v>75</v>
      </c>
      <c r="D5610">
        <v>0</v>
      </c>
      <c r="F5610" t="s">
        <v>5642</v>
      </c>
      <c r="G5610" t="s">
        <v>5642</v>
      </c>
      <c r="H5610" t="s">
        <v>10670</v>
      </c>
      <c r="I5610" t="s">
        <v>10671</v>
      </c>
      <c r="J5610" t="s">
        <v>10672</v>
      </c>
      <c r="K5610" t="s">
        <v>10673</v>
      </c>
      <c r="L5610" t="s">
        <v>10674</v>
      </c>
      <c r="M5610" t="s">
        <v>5647</v>
      </c>
      <c r="N5610" t="s">
        <v>3799</v>
      </c>
      <c r="O5610" t="s">
        <v>85</v>
      </c>
      <c r="P5610" t="s">
        <v>86</v>
      </c>
      <c r="Q5610" t="s">
        <v>87</v>
      </c>
      <c r="R5610" t="s">
        <v>127</v>
      </c>
      <c r="S5610" t="s">
        <v>128</v>
      </c>
      <c r="T5610" t="s">
        <v>1659</v>
      </c>
      <c r="U5610" t="s">
        <v>1660</v>
      </c>
      <c r="V5610" t="s">
        <v>8108</v>
      </c>
      <c r="W5610" t="s">
        <v>111</v>
      </c>
      <c r="X5610">
        <v>2</v>
      </c>
      <c r="Y5610">
        <v>2650</v>
      </c>
      <c r="Z5610">
        <v>0</v>
      </c>
      <c r="AA5610">
        <v>3000</v>
      </c>
      <c r="AB5610">
        <v>0</v>
      </c>
      <c r="AC5610" t="s">
        <v>47</v>
      </c>
      <c r="AD5610">
        <f>+VLOOKUP(T5610,items!$A$2:$D$1255,4,0)</f>
        <v>0</v>
      </c>
      <c r="AE5610">
        <f>+VLOOKUP(T5610,Tabla1[],5,0)</f>
        <v>0</v>
      </c>
      <c r="AF5610">
        <f t="shared" si="87"/>
        <v>4</v>
      </c>
    </row>
    <row r="5611" spans="1:32" x14ac:dyDescent="0.25">
      <c r="A5611">
        <v>102553</v>
      </c>
      <c r="B5611" t="s">
        <v>1311</v>
      </c>
      <c r="C5611" t="s">
        <v>75</v>
      </c>
      <c r="D5611">
        <v>0</v>
      </c>
      <c r="F5611" t="s">
        <v>5642</v>
      </c>
      <c r="G5611" t="s">
        <v>5642</v>
      </c>
      <c r="H5611" t="s">
        <v>10675</v>
      </c>
      <c r="I5611" t="s">
        <v>37</v>
      </c>
      <c r="J5611" t="s">
        <v>10676</v>
      </c>
      <c r="K5611" t="s">
        <v>10677</v>
      </c>
      <c r="L5611" t="s">
        <v>37</v>
      </c>
      <c r="M5611" t="s">
        <v>5647</v>
      </c>
      <c r="N5611" t="s">
        <v>5647</v>
      </c>
      <c r="O5611" t="s">
        <v>969</v>
      </c>
      <c r="P5611" t="s">
        <v>271</v>
      </c>
      <c r="Q5611" t="s">
        <v>271</v>
      </c>
      <c r="R5611" t="s">
        <v>127</v>
      </c>
      <c r="S5611" t="s">
        <v>164</v>
      </c>
      <c r="T5611" t="s">
        <v>1900</v>
      </c>
      <c r="U5611" t="s">
        <v>1901</v>
      </c>
      <c r="X5611">
        <v>9.5</v>
      </c>
      <c r="Y5611">
        <v>0</v>
      </c>
      <c r="Z5611">
        <v>0</v>
      </c>
      <c r="AA5611">
        <v>0</v>
      </c>
      <c r="AB5611">
        <v>499700</v>
      </c>
      <c r="AC5611" t="s">
        <v>47</v>
      </c>
      <c r="AD5611">
        <f>+VLOOKUP(T5611,items!$A$2:$D$1255,4,0)</f>
        <v>0</v>
      </c>
      <c r="AE5611">
        <f>+VLOOKUP(T5611,Tabla1[],5,0)</f>
        <v>0</v>
      </c>
      <c r="AF5611">
        <f t="shared" si="87"/>
        <v>3</v>
      </c>
    </row>
    <row r="5612" spans="1:32" x14ac:dyDescent="0.25">
      <c r="A5612">
        <v>102555</v>
      </c>
      <c r="B5612" t="s">
        <v>1311</v>
      </c>
      <c r="C5612" t="s">
        <v>75</v>
      </c>
      <c r="D5612">
        <v>0</v>
      </c>
      <c r="F5612" t="s">
        <v>759</v>
      </c>
      <c r="G5612" t="s">
        <v>5642</v>
      </c>
      <c r="H5612" t="s">
        <v>10678</v>
      </c>
      <c r="I5612" t="s">
        <v>37</v>
      </c>
      <c r="J5612" t="s">
        <v>10679</v>
      </c>
      <c r="K5612" t="s">
        <v>10680</v>
      </c>
      <c r="L5612" t="s">
        <v>37</v>
      </c>
      <c r="M5612" t="s">
        <v>5647</v>
      </c>
      <c r="N5612" t="s">
        <v>5647</v>
      </c>
      <c r="O5612" t="s">
        <v>969</v>
      </c>
      <c r="P5612" t="s">
        <v>271</v>
      </c>
      <c r="Q5612" t="s">
        <v>271</v>
      </c>
      <c r="R5612" t="s">
        <v>127</v>
      </c>
      <c r="S5612" t="s">
        <v>164</v>
      </c>
      <c r="T5612" t="s">
        <v>1694</v>
      </c>
      <c r="U5612" t="s">
        <v>1168</v>
      </c>
      <c r="X5612">
        <v>3.5</v>
      </c>
      <c r="Y5612">
        <v>0</v>
      </c>
      <c r="Z5612">
        <v>0</v>
      </c>
      <c r="AA5612">
        <v>0</v>
      </c>
      <c r="AB5612">
        <v>184100</v>
      </c>
      <c r="AC5612" t="s">
        <v>47</v>
      </c>
      <c r="AD5612">
        <f>+VLOOKUP(T5612,items!$A$2:$D$1255,4,0)</f>
        <v>0</v>
      </c>
      <c r="AE5612">
        <f>+VLOOKUP(T5612,Tabla1[],5,0)</f>
        <v>0</v>
      </c>
      <c r="AF5612">
        <f t="shared" si="87"/>
        <v>3</v>
      </c>
    </row>
    <row r="5613" spans="1:32" x14ac:dyDescent="0.25">
      <c r="A5613">
        <v>102561</v>
      </c>
      <c r="B5613" t="s">
        <v>1003</v>
      </c>
      <c r="C5613" t="s">
        <v>75</v>
      </c>
      <c r="D5613">
        <v>0</v>
      </c>
      <c r="F5613" t="s">
        <v>5642</v>
      </c>
      <c r="G5613" t="s">
        <v>5642</v>
      </c>
      <c r="H5613" t="s">
        <v>10681</v>
      </c>
      <c r="I5613" t="s">
        <v>37</v>
      </c>
      <c r="J5613" t="s">
        <v>10682</v>
      </c>
      <c r="K5613" t="s">
        <v>10683</v>
      </c>
      <c r="L5613" t="s">
        <v>37</v>
      </c>
      <c r="M5613" t="s">
        <v>5647</v>
      </c>
      <c r="N5613" t="s">
        <v>5647</v>
      </c>
      <c r="O5613" t="s">
        <v>5947</v>
      </c>
      <c r="P5613" t="s">
        <v>761</v>
      </c>
      <c r="Q5613" t="s">
        <v>761</v>
      </c>
      <c r="R5613" t="s">
        <v>127</v>
      </c>
      <c r="S5613" t="s">
        <v>128</v>
      </c>
      <c r="T5613" t="s">
        <v>2385</v>
      </c>
      <c r="U5613" t="s">
        <v>2386</v>
      </c>
      <c r="X5613">
        <v>15</v>
      </c>
      <c r="Y5613">
        <v>0</v>
      </c>
      <c r="Z5613">
        <v>0</v>
      </c>
      <c r="AA5613">
        <v>0</v>
      </c>
      <c r="AB5613">
        <v>0</v>
      </c>
      <c r="AC5613" t="s">
        <v>47</v>
      </c>
      <c r="AD5613">
        <f>+VLOOKUP(T5613,items!$A$2:$D$1255,4,0)</f>
        <v>0</v>
      </c>
      <c r="AE5613">
        <f>+VLOOKUP(T5613,Tabla1[],5,0)</f>
        <v>0</v>
      </c>
      <c r="AF5613">
        <f t="shared" si="87"/>
        <v>3</v>
      </c>
    </row>
    <row r="5614" spans="1:32" x14ac:dyDescent="0.25">
      <c r="A5614">
        <v>102561</v>
      </c>
      <c r="B5614" t="s">
        <v>1003</v>
      </c>
      <c r="C5614" t="s">
        <v>75</v>
      </c>
      <c r="D5614">
        <v>0</v>
      </c>
      <c r="F5614" t="s">
        <v>5642</v>
      </c>
      <c r="G5614" t="s">
        <v>5642</v>
      </c>
      <c r="H5614" t="s">
        <v>10681</v>
      </c>
      <c r="I5614" t="s">
        <v>37</v>
      </c>
      <c r="J5614" t="s">
        <v>10682</v>
      </c>
      <c r="K5614" t="s">
        <v>10683</v>
      </c>
      <c r="L5614" t="s">
        <v>37</v>
      </c>
      <c r="M5614" t="s">
        <v>5647</v>
      </c>
      <c r="N5614" t="s">
        <v>5647</v>
      </c>
      <c r="O5614" t="s">
        <v>5947</v>
      </c>
      <c r="P5614" t="s">
        <v>761</v>
      </c>
      <c r="Q5614" t="s">
        <v>761</v>
      </c>
      <c r="R5614" t="s">
        <v>127</v>
      </c>
      <c r="S5614" t="s">
        <v>128</v>
      </c>
      <c r="T5614" t="s">
        <v>3097</v>
      </c>
      <c r="U5614" t="s">
        <v>3098</v>
      </c>
      <c r="X5614">
        <v>3</v>
      </c>
      <c r="Y5614">
        <v>0</v>
      </c>
      <c r="Z5614">
        <v>0</v>
      </c>
      <c r="AA5614">
        <v>0</v>
      </c>
      <c r="AB5614">
        <v>0</v>
      </c>
      <c r="AC5614" t="s">
        <v>47</v>
      </c>
      <c r="AD5614">
        <f>+VLOOKUP(T5614,items!$A$2:$D$1255,4,0)</f>
        <v>0</v>
      </c>
      <c r="AE5614">
        <f>+VLOOKUP(T5614,Tabla1[],5,0)</f>
        <v>0</v>
      </c>
      <c r="AF5614">
        <f t="shared" si="87"/>
        <v>3</v>
      </c>
    </row>
    <row r="5615" spans="1:32" x14ac:dyDescent="0.25">
      <c r="A5615">
        <v>102561</v>
      </c>
      <c r="B5615" t="s">
        <v>1003</v>
      </c>
      <c r="C5615" t="s">
        <v>75</v>
      </c>
      <c r="D5615">
        <v>0</v>
      </c>
      <c r="F5615" t="s">
        <v>5642</v>
      </c>
      <c r="G5615" t="s">
        <v>5642</v>
      </c>
      <c r="H5615" t="s">
        <v>10681</v>
      </c>
      <c r="I5615" t="s">
        <v>37</v>
      </c>
      <c r="J5615" t="s">
        <v>10682</v>
      </c>
      <c r="K5615" t="s">
        <v>10683</v>
      </c>
      <c r="L5615" t="s">
        <v>37</v>
      </c>
      <c r="M5615" t="s">
        <v>5647</v>
      </c>
      <c r="N5615" t="s">
        <v>5647</v>
      </c>
      <c r="O5615" t="s">
        <v>5947</v>
      </c>
      <c r="P5615" t="s">
        <v>761</v>
      </c>
      <c r="Q5615" t="s">
        <v>761</v>
      </c>
      <c r="R5615" t="s">
        <v>127</v>
      </c>
      <c r="S5615" t="s">
        <v>128</v>
      </c>
      <c r="T5615" t="s">
        <v>4133</v>
      </c>
      <c r="U5615" t="s">
        <v>10684</v>
      </c>
      <c r="X5615">
        <v>3</v>
      </c>
      <c r="Y5615">
        <v>0</v>
      </c>
      <c r="Z5615">
        <v>0</v>
      </c>
      <c r="AA5615">
        <v>0</v>
      </c>
      <c r="AB5615">
        <v>0</v>
      </c>
      <c r="AC5615" t="s">
        <v>47</v>
      </c>
      <c r="AD5615">
        <f>+VLOOKUP(T5615,items!$A$2:$D$1255,4,0)</f>
        <v>0</v>
      </c>
      <c r="AE5615">
        <f>+VLOOKUP(T5615,Tabla1[],5,0)</f>
        <v>0</v>
      </c>
      <c r="AF5615">
        <f t="shared" si="87"/>
        <v>3</v>
      </c>
    </row>
    <row r="5616" spans="1:32" x14ac:dyDescent="0.25">
      <c r="A5616">
        <v>102561</v>
      </c>
      <c r="B5616" t="s">
        <v>1003</v>
      </c>
      <c r="C5616" t="s">
        <v>75</v>
      </c>
      <c r="D5616">
        <v>0</v>
      </c>
      <c r="F5616" t="s">
        <v>5642</v>
      </c>
      <c r="G5616" t="s">
        <v>5642</v>
      </c>
      <c r="H5616" t="s">
        <v>10681</v>
      </c>
      <c r="I5616" t="s">
        <v>37</v>
      </c>
      <c r="J5616" t="s">
        <v>10682</v>
      </c>
      <c r="K5616" t="s">
        <v>10683</v>
      </c>
      <c r="L5616" t="s">
        <v>37</v>
      </c>
      <c r="M5616" t="s">
        <v>5647</v>
      </c>
      <c r="N5616" t="s">
        <v>5647</v>
      </c>
      <c r="O5616" t="s">
        <v>5947</v>
      </c>
      <c r="P5616" t="s">
        <v>761</v>
      </c>
      <c r="Q5616" t="s">
        <v>761</v>
      </c>
      <c r="R5616" t="s">
        <v>127</v>
      </c>
      <c r="S5616" t="s">
        <v>128</v>
      </c>
      <c r="T5616" t="s">
        <v>4135</v>
      </c>
      <c r="U5616" t="s">
        <v>4136</v>
      </c>
      <c r="X5616">
        <v>21</v>
      </c>
      <c r="Y5616">
        <v>0</v>
      </c>
      <c r="Z5616">
        <v>0</v>
      </c>
      <c r="AA5616">
        <v>0</v>
      </c>
      <c r="AB5616">
        <v>0</v>
      </c>
      <c r="AC5616" t="s">
        <v>47</v>
      </c>
      <c r="AD5616">
        <f>+VLOOKUP(T5616,items!$A$2:$D$1255,4,0)</f>
        <v>0</v>
      </c>
      <c r="AE5616">
        <f>+VLOOKUP(T5616,Tabla1[],5,0)</f>
        <v>0</v>
      </c>
      <c r="AF5616">
        <f t="shared" si="87"/>
        <v>3</v>
      </c>
    </row>
    <row r="5617" spans="1:34" x14ac:dyDescent="0.25">
      <c r="A5617">
        <v>102561</v>
      </c>
      <c r="B5617" t="s">
        <v>1003</v>
      </c>
      <c r="C5617" t="s">
        <v>75</v>
      </c>
      <c r="D5617">
        <v>0</v>
      </c>
      <c r="F5617" t="s">
        <v>5642</v>
      </c>
      <c r="G5617" t="s">
        <v>5642</v>
      </c>
      <c r="H5617" t="s">
        <v>10681</v>
      </c>
      <c r="I5617" t="s">
        <v>37</v>
      </c>
      <c r="J5617" t="s">
        <v>10682</v>
      </c>
      <c r="K5617" t="s">
        <v>10683</v>
      </c>
      <c r="L5617" t="s">
        <v>37</v>
      </c>
      <c r="M5617" t="s">
        <v>5647</v>
      </c>
      <c r="N5617" t="s">
        <v>5647</v>
      </c>
      <c r="O5617" t="s">
        <v>5947</v>
      </c>
      <c r="P5617" t="s">
        <v>761</v>
      </c>
      <c r="Q5617" t="s">
        <v>761</v>
      </c>
      <c r="R5617" t="s">
        <v>127</v>
      </c>
      <c r="S5617" t="s">
        <v>128</v>
      </c>
      <c r="T5617" t="s">
        <v>10685</v>
      </c>
      <c r="U5617" t="s">
        <v>10686</v>
      </c>
      <c r="X5617">
        <v>3</v>
      </c>
      <c r="Y5617">
        <v>0</v>
      </c>
      <c r="Z5617">
        <v>0</v>
      </c>
      <c r="AA5617">
        <v>0</v>
      </c>
      <c r="AB5617">
        <v>0</v>
      </c>
      <c r="AC5617" t="s">
        <v>47</v>
      </c>
      <c r="AD5617">
        <f>+VLOOKUP(T5617,items!$A$2:$D$1255,4,0)</f>
        <v>0</v>
      </c>
      <c r="AE5617">
        <f>+VLOOKUP(T5617,Tabla1[],5,0)</f>
        <v>0</v>
      </c>
      <c r="AF5617">
        <f t="shared" si="87"/>
        <v>3</v>
      </c>
    </row>
    <row r="5618" spans="1:34" x14ac:dyDescent="0.25">
      <c r="A5618">
        <v>102561</v>
      </c>
      <c r="B5618" t="s">
        <v>1003</v>
      </c>
      <c r="C5618" t="s">
        <v>75</v>
      </c>
      <c r="D5618">
        <v>0</v>
      </c>
      <c r="F5618" t="s">
        <v>5642</v>
      </c>
      <c r="G5618" t="s">
        <v>5642</v>
      </c>
      <c r="H5618" t="s">
        <v>10681</v>
      </c>
      <c r="I5618" t="s">
        <v>37</v>
      </c>
      <c r="J5618" t="s">
        <v>10682</v>
      </c>
      <c r="K5618" t="s">
        <v>10683</v>
      </c>
      <c r="L5618" t="s">
        <v>37</v>
      </c>
      <c r="M5618" t="s">
        <v>5647</v>
      </c>
      <c r="N5618" t="s">
        <v>5647</v>
      </c>
      <c r="O5618" t="s">
        <v>5947</v>
      </c>
      <c r="P5618" t="s">
        <v>761</v>
      </c>
      <c r="Q5618" t="s">
        <v>761</v>
      </c>
      <c r="R5618" t="s">
        <v>127</v>
      </c>
      <c r="S5618" t="s">
        <v>128</v>
      </c>
      <c r="T5618" t="s">
        <v>10687</v>
      </c>
      <c r="U5618" t="s">
        <v>10688</v>
      </c>
      <c r="X5618">
        <v>10</v>
      </c>
      <c r="Y5618">
        <v>0</v>
      </c>
      <c r="Z5618">
        <v>0</v>
      </c>
      <c r="AA5618">
        <v>0</v>
      </c>
      <c r="AB5618">
        <v>0</v>
      </c>
      <c r="AC5618" t="s">
        <v>47</v>
      </c>
      <c r="AD5618">
        <f>+VLOOKUP(T5618,items!$A$2:$D$1255,4,0)</f>
        <v>0</v>
      </c>
      <c r="AE5618">
        <f>+VLOOKUP(T5618,Tabla1[],5,0)</f>
        <v>0</v>
      </c>
      <c r="AF5618">
        <f t="shared" si="87"/>
        <v>3</v>
      </c>
    </row>
    <row r="5619" spans="1:34" x14ac:dyDescent="0.25">
      <c r="A5619">
        <v>102561</v>
      </c>
      <c r="B5619" t="s">
        <v>1003</v>
      </c>
      <c r="C5619" t="s">
        <v>75</v>
      </c>
      <c r="D5619">
        <v>0</v>
      </c>
      <c r="F5619" t="s">
        <v>5642</v>
      </c>
      <c r="G5619" t="s">
        <v>5642</v>
      </c>
      <c r="H5619" t="s">
        <v>10681</v>
      </c>
      <c r="I5619" t="s">
        <v>37</v>
      </c>
      <c r="J5619" t="s">
        <v>10682</v>
      </c>
      <c r="K5619" t="s">
        <v>10683</v>
      </c>
      <c r="L5619" t="s">
        <v>37</v>
      </c>
      <c r="M5619" t="s">
        <v>5647</v>
      </c>
      <c r="N5619" t="s">
        <v>5647</v>
      </c>
      <c r="O5619" t="s">
        <v>5947</v>
      </c>
      <c r="P5619" t="s">
        <v>761</v>
      </c>
      <c r="Q5619" t="s">
        <v>761</v>
      </c>
      <c r="R5619" t="s">
        <v>127</v>
      </c>
      <c r="S5619" t="s">
        <v>128</v>
      </c>
      <c r="T5619" t="s">
        <v>1855</v>
      </c>
      <c r="U5619" t="s">
        <v>1856</v>
      </c>
      <c r="X5619">
        <v>6</v>
      </c>
      <c r="Y5619">
        <v>0</v>
      </c>
      <c r="Z5619">
        <v>0</v>
      </c>
      <c r="AA5619">
        <v>0</v>
      </c>
      <c r="AB5619">
        <v>0</v>
      </c>
      <c r="AC5619" t="s">
        <v>47</v>
      </c>
      <c r="AD5619">
        <f>+VLOOKUP(T5619,items!$A$2:$D$1255,4,0)</f>
        <v>0</v>
      </c>
      <c r="AE5619">
        <f>+VLOOKUP(T5619,Tabla1[],5,0)</f>
        <v>0</v>
      </c>
      <c r="AF5619">
        <f t="shared" si="87"/>
        <v>3</v>
      </c>
    </row>
    <row r="5620" spans="1:34" x14ac:dyDescent="0.25">
      <c r="A5620">
        <v>102561</v>
      </c>
      <c r="B5620" t="s">
        <v>1003</v>
      </c>
      <c r="C5620" t="s">
        <v>75</v>
      </c>
      <c r="D5620">
        <v>0</v>
      </c>
      <c r="F5620" t="s">
        <v>5642</v>
      </c>
      <c r="G5620" t="s">
        <v>5642</v>
      </c>
      <c r="H5620" t="s">
        <v>10681</v>
      </c>
      <c r="I5620" t="s">
        <v>37</v>
      </c>
      <c r="J5620" t="s">
        <v>10682</v>
      </c>
      <c r="K5620" t="s">
        <v>10683</v>
      </c>
      <c r="L5620" t="s">
        <v>37</v>
      </c>
      <c r="M5620" t="s">
        <v>5647</v>
      </c>
      <c r="N5620" t="s">
        <v>5647</v>
      </c>
      <c r="O5620" t="s">
        <v>5947</v>
      </c>
      <c r="P5620" t="s">
        <v>761</v>
      </c>
      <c r="Q5620" t="s">
        <v>761</v>
      </c>
      <c r="R5620" t="s">
        <v>127</v>
      </c>
      <c r="S5620" t="s">
        <v>128</v>
      </c>
      <c r="T5620" t="s">
        <v>10689</v>
      </c>
      <c r="U5620" t="s">
        <v>10690</v>
      </c>
      <c r="X5620">
        <v>72</v>
      </c>
      <c r="Y5620">
        <v>0</v>
      </c>
      <c r="Z5620">
        <v>0</v>
      </c>
      <c r="AA5620">
        <v>0</v>
      </c>
      <c r="AB5620">
        <v>0</v>
      </c>
      <c r="AC5620" t="s">
        <v>47</v>
      </c>
      <c r="AD5620">
        <f>+VLOOKUP(T5620,items!$A$2:$D$1255,4,0)</f>
        <v>0</v>
      </c>
      <c r="AE5620">
        <f>+VLOOKUP(T5620,Tabla1[],5,0)</f>
        <v>0</v>
      </c>
      <c r="AF5620">
        <f t="shared" si="87"/>
        <v>3</v>
      </c>
    </row>
    <row r="5621" spans="1:34" x14ac:dyDescent="0.25">
      <c r="A5621">
        <v>102561</v>
      </c>
      <c r="B5621" t="s">
        <v>1003</v>
      </c>
      <c r="C5621" t="s">
        <v>75</v>
      </c>
      <c r="D5621">
        <v>0</v>
      </c>
      <c r="F5621" t="s">
        <v>5642</v>
      </c>
      <c r="G5621" t="s">
        <v>5642</v>
      </c>
      <c r="H5621" t="s">
        <v>10681</v>
      </c>
      <c r="I5621" t="s">
        <v>37</v>
      </c>
      <c r="J5621" t="s">
        <v>10682</v>
      </c>
      <c r="K5621" t="s">
        <v>10683</v>
      </c>
      <c r="L5621" t="s">
        <v>37</v>
      </c>
      <c r="M5621" t="s">
        <v>5647</v>
      </c>
      <c r="N5621" t="s">
        <v>5647</v>
      </c>
      <c r="O5621" t="s">
        <v>5947</v>
      </c>
      <c r="P5621" t="s">
        <v>761</v>
      </c>
      <c r="Q5621" t="s">
        <v>761</v>
      </c>
      <c r="R5621" t="s">
        <v>127</v>
      </c>
      <c r="S5621" t="s">
        <v>128</v>
      </c>
      <c r="T5621" t="s">
        <v>9224</v>
      </c>
      <c r="U5621" t="s">
        <v>9225</v>
      </c>
      <c r="X5621">
        <v>15</v>
      </c>
      <c r="Y5621">
        <v>0</v>
      </c>
      <c r="Z5621">
        <v>0</v>
      </c>
      <c r="AA5621">
        <v>0</v>
      </c>
      <c r="AB5621">
        <v>0</v>
      </c>
      <c r="AC5621" t="s">
        <v>47</v>
      </c>
      <c r="AD5621">
        <f>+VLOOKUP(T5621,items!$A$2:$D$1255,4,0)</f>
        <v>0</v>
      </c>
      <c r="AE5621">
        <f>+VLOOKUP(T5621,Tabla1[],5,0)</f>
        <v>0</v>
      </c>
      <c r="AF5621">
        <f t="shared" si="87"/>
        <v>3</v>
      </c>
    </row>
    <row r="5622" spans="1:34" x14ac:dyDescent="0.25">
      <c r="A5622">
        <v>102567</v>
      </c>
      <c r="B5622" t="s">
        <v>10691</v>
      </c>
      <c r="C5622" t="s">
        <v>33</v>
      </c>
      <c r="D5622">
        <v>0</v>
      </c>
      <c r="F5622" t="s">
        <v>5642</v>
      </c>
      <c r="G5622" t="s">
        <v>105</v>
      </c>
      <c r="H5622" t="s">
        <v>10692</v>
      </c>
      <c r="I5622" t="s">
        <v>37</v>
      </c>
      <c r="J5622" t="s">
        <v>10693</v>
      </c>
      <c r="K5622" t="s">
        <v>10694</v>
      </c>
      <c r="L5622" t="s">
        <v>10695</v>
      </c>
      <c r="M5622" t="s">
        <v>9449</v>
      </c>
      <c r="N5622" t="s">
        <v>9449</v>
      </c>
      <c r="O5622" t="s">
        <v>8405</v>
      </c>
      <c r="P5622" t="s">
        <v>9223</v>
      </c>
      <c r="Q5622" t="s">
        <v>3096</v>
      </c>
      <c r="R5622" t="s">
        <v>127</v>
      </c>
      <c r="S5622" t="s">
        <v>108</v>
      </c>
      <c r="T5622" t="s">
        <v>1711</v>
      </c>
      <c r="U5622" t="s">
        <v>1712</v>
      </c>
      <c r="V5622" t="s">
        <v>1147</v>
      </c>
      <c r="X5622">
        <v>1</v>
      </c>
      <c r="Y5622">
        <v>0</v>
      </c>
      <c r="Z5622">
        <v>0</v>
      </c>
      <c r="AA5622">
        <v>0</v>
      </c>
      <c r="AB5622">
        <v>1417369</v>
      </c>
      <c r="AC5622" t="s">
        <v>47</v>
      </c>
      <c r="AD5622">
        <f>+VLOOKUP(T5622,items!$A$2:$D$1255,4,0)</f>
        <v>0</v>
      </c>
      <c r="AE5622">
        <f>+VLOOKUP(T5622,Tabla1[],5,0)</f>
        <v>0</v>
      </c>
      <c r="AF5622">
        <f t="shared" si="87"/>
        <v>5</v>
      </c>
    </row>
    <row r="5623" spans="1:34" x14ac:dyDescent="0.25">
      <c r="A5623">
        <v>102567</v>
      </c>
      <c r="B5623" t="s">
        <v>10691</v>
      </c>
      <c r="C5623" t="s">
        <v>33</v>
      </c>
      <c r="D5623">
        <v>0</v>
      </c>
      <c r="F5623" t="s">
        <v>5642</v>
      </c>
      <c r="G5623" t="s">
        <v>105</v>
      </c>
      <c r="H5623" t="s">
        <v>10692</v>
      </c>
      <c r="I5623" t="s">
        <v>37</v>
      </c>
      <c r="J5623" t="s">
        <v>10693</v>
      </c>
      <c r="K5623" t="s">
        <v>10694</v>
      </c>
      <c r="L5623" t="s">
        <v>10695</v>
      </c>
      <c r="M5623" t="s">
        <v>9449</v>
      </c>
      <c r="N5623" t="s">
        <v>9449</v>
      </c>
      <c r="O5623" t="s">
        <v>8405</v>
      </c>
      <c r="P5623" t="s">
        <v>9223</v>
      </c>
      <c r="Q5623" t="s">
        <v>3096</v>
      </c>
      <c r="R5623" t="s">
        <v>127</v>
      </c>
      <c r="S5623" t="s">
        <v>108</v>
      </c>
      <c r="T5623" t="s">
        <v>1786</v>
      </c>
      <c r="U5623" t="s">
        <v>1787</v>
      </c>
      <c r="V5623" t="s">
        <v>1147</v>
      </c>
      <c r="X5623">
        <v>1</v>
      </c>
      <c r="Y5623">
        <v>0</v>
      </c>
      <c r="Z5623">
        <v>0</v>
      </c>
      <c r="AA5623">
        <v>0</v>
      </c>
      <c r="AB5623">
        <v>1168400</v>
      </c>
      <c r="AC5623" t="s">
        <v>47</v>
      </c>
      <c r="AD5623">
        <f>+VLOOKUP(T5623,items!$A$2:$D$1255,4,0)</f>
        <v>0</v>
      </c>
      <c r="AE5623">
        <f>+VLOOKUP(T5623,Tabla1[],5,0)</f>
        <v>0</v>
      </c>
      <c r="AF5623">
        <f t="shared" si="87"/>
        <v>5</v>
      </c>
    </row>
    <row r="5624" spans="1:34" x14ac:dyDescent="0.25">
      <c r="A5624">
        <v>102567</v>
      </c>
      <c r="B5624" t="s">
        <v>10691</v>
      </c>
      <c r="C5624" t="s">
        <v>33</v>
      </c>
      <c r="D5624">
        <v>0</v>
      </c>
      <c r="F5624" t="s">
        <v>5642</v>
      </c>
      <c r="G5624" t="s">
        <v>105</v>
      </c>
      <c r="H5624" t="s">
        <v>10692</v>
      </c>
      <c r="I5624" t="s">
        <v>37</v>
      </c>
      <c r="J5624" t="s">
        <v>10693</v>
      </c>
      <c r="K5624" t="s">
        <v>10694</v>
      </c>
      <c r="L5624" t="s">
        <v>10695</v>
      </c>
      <c r="M5624" t="s">
        <v>9449</v>
      </c>
      <c r="N5624" t="s">
        <v>9449</v>
      </c>
      <c r="O5624" t="s">
        <v>8405</v>
      </c>
      <c r="P5624" t="s">
        <v>9223</v>
      </c>
      <c r="Q5624" t="s">
        <v>3096</v>
      </c>
      <c r="R5624" t="s">
        <v>127</v>
      </c>
      <c r="S5624" t="s">
        <v>108</v>
      </c>
      <c r="T5624" t="s">
        <v>550</v>
      </c>
      <c r="U5624" t="s">
        <v>551</v>
      </c>
      <c r="W5624" t="s">
        <v>211</v>
      </c>
      <c r="X5624">
        <v>1</v>
      </c>
      <c r="Y5624">
        <v>0</v>
      </c>
      <c r="Z5624">
        <v>0</v>
      </c>
      <c r="AA5624">
        <v>0</v>
      </c>
      <c r="AB5624">
        <v>590068</v>
      </c>
      <c r="AC5624" t="s">
        <v>47</v>
      </c>
      <c r="AD5624">
        <f>+VLOOKUP(T5624,items!$A$2:$D$1255,4,0)</f>
        <v>0</v>
      </c>
      <c r="AE5624">
        <f>+VLOOKUP(T5624,Tabla1[],5,0)</f>
        <v>0</v>
      </c>
      <c r="AF5624">
        <f t="shared" si="87"/>
        <v>5</v>
      </c>
    </row>
    <row r="5625" spans="1:34" x14ac:dyDescent="0.25">
      <c r="A5625">
        <v>102567</v>
      </c>
      <c r="B5625" t="s">
        <v>10691</v>
      </c>
      <c r="C5625" t="s">
        <v>33</v>
      </c>
      <c r="D5625">
        <v>0</v>
      </c>
      <c r="F5625" t="s">
        <v>5642</v>
      </c>
      <c r="G5625" t="s">
        <v>105</v>
      </c>
      <c r="H5625" t="s">
        <v>10692</v>
      </c>
      <c r="I5625" t="s">
        <v>37</v>
      </c>
      <c r="J5625" t="s">
        <v>10693</v>
      </c>
      <c r="K5625" t="s">
        <v>10694</v>
      </c>
      <c r="L5625" t="s">
        <v>10695</v>
      </c>
      <c r="M5625" t="s">
        <v>9449</v>
      </c>
      <c r="N5625" t="s">
        <v>9449</v>
      </c>
      <c r="O5625" t="s">
        <v>8405</v>
      </c>
      <c r="P5625" t="s">
        <v>9223</v>
      </c>
      <c r="Q5625" t="s">
        <v>3096</v>
      </c>
      <c r="R5625" t="s">
        <v>127</v>
      </c>
      <c r="S5625" t="s">
        <v>108</v>
      </c>
      <c r="T5625" t="s">
        <v>10696</v>
      </c>
      <c r="U5625" t="s">
        <v>10697</v>
      </c>
      <c r="X5625">
        <v>3</v>
      </c>
      <c r="Y5625">
        <v>0</v>
      </c>
      <c r="Z5625">
        <v>0</v>
      </c>
      <c r="AA5625">
        <v>0</v>
      </c>
      <c r="AB5625">
        <v>2850000</v>
      </c>
      <c r="AC5625" t="s">
        <v>47</v>
      </c>
      <c r="AD5625">
        <f>+VLOOKUP(T5625,items!$A$2:$D$1255,4,0)</f>
        <v>0</v>
      </c>
      <c r="AE5625">
        <f>+VLOOKUP(T5625,Tabla1[],5,0)</f>
        <v>0</v>
      </c>
      <c r="AF5625">
        <f t="shared" si="87"/>
        <v>5</v>
      </c>
    </row>
    <row r="5626" spans="1:34" x14ac:dyDescent="0.25">
      <c r="A5626">
        <v>102567</v>
      </c>
      <c r="B5626" t="s">
        <v>10691</v>
      </c>
      <c r="C5626" t="s">
        <v>33</v>
      </c>
      <c r="D5626">
        <v>0</v>
      </c>
      <c r="F5626" t="s">
        <v>5642</v>
      </c>
      <c r="G5626" t="s">
        <v>105</v>
      </c>
      <c r="H5626" t="s">
        <v>10692</v>
      </c>
      <c r="I5626" t="s">
        <v>37</v>
      </c>
      <c r="J5626" t="s">
        <v>10693</v>
      </c>
      <c r="K5626" t="s">
        <v>10694</v>
      </c>
      <c r="L5626" t="s">
        <v>10695</v>
      </c>
      <c r="M5626" t="s">
        <v>9449</v>
      </c>
      <c r="N5626" t="s">
        <v>9449</v>
      </c>
      <c r="O5626" t="s">
        <v>8405</v>
      </c>
      <c r="P5626" t="s">
        <v>9223</v>
      </c>
      <c r="Q5626" t="s">
        <v>3096</v>
      </c>
      <c r="R5626" t="s">
        <v>127</v>
      </c>
      <c r="S5626" t="s">
        <v>108</v>
      </c>
      <c r="T5626" t="s">
        <v>2613</v>
      </c>
      <c r="U5626" t="s">
        <v>2614</v>
      </c>
      <c r="X5626">
        <v>1</v>
      </c>
      <c r="Y5626">
        <v>0</v>
      </c>
      <c r="Z5626">
        <v>0</v>
      </c>
      <c r="AA5626">
        <v>0</v>
      </c>
      <c r="AB5626">
        <v>865000</v>
      </c>
      <c r="AC5626" t="s">
        <v>47</v>
      </c>
      <c r="AD5626">
        <f>+VLOOKUP(T5626,items!$A$2:$D$1255,4,0)</f>
        <v>0</v>
      </c>
      <c r="AE5626">
        <f>+VLOOKUP(T5626,Tabla1[],5,0)</f>
        <v>0</v>
      </c>
      <c r="AF5626">
        <f t="shared" si="87"/>
        <v>5</v>
      </c>
    </row>
    <row r="5627" spans="1:34" x14ac:dyDescent="0.25">
      <c r="A5627">
        <v>102567</v>
      </c>
      <c r="B5627" t="s">
        <v>10691</v>
      </c>
      <c r="C5627" t="s">
        <v>33</v>
      </c>
      <c r="D5627">
        <v>0</v>
      </c>
      <c r="F5627" t="s">
        <v>5642</v>
      </c>
      <c r="G5627" t="s">
        <v>105</v>
      </c>
      <c r="H5627" t="s">
        <v>10692</v>
      </c>
      <c r="I5627" t="s">
        <v>37</v>
      </c>
      <c r="J5627" t="s">
        <v>10693</v>
      </c>
      <c r="K5627" t="s">
        <v>10694</v>
      </c>
      <c r="L5627" t="s">
        <v>10695</v>
      </c>
      <c r="M5627" t="s">
        <v>9449</v>
      </c>
      <c r="N5627" t="s">
        <v>9449</v>
      </c>
      <c r="O5627" t="s">
        <v>8405</v>
      </c>
      <c r="P5627" t="s">
        <v>9223</v>
      </c>
      <c r="Q5627" t="s">
        <v>3096</v>
      </c>
      <c r="R5627" t="s">
        <v>127</v>
      </c>
      <c r="S5627" t="s">
        <v>108</v>
      </c>
      <c r="T5627" t="s">
        <v>7589</v>
      </c>
      <c r="U5627" t="s">
        <v>7590</v>
      </c>
      <c r="X5627">
        <v>4</v>
      </c>
      <c r="Y5627">
        <v>0</v>
      </c>
      <c r="Z5627">
        <v>0</v>
      </c>
      <c r="AA5627">
        <v>0</v>
      </c>
      <c r="AB5627">
        <v>2200000</v>
      </c>
      <c r="AC5627" t="s">
        <v>47</v>
      </c>
      <c r="AD5627">
        <f>+VLOOKUP(T5627,items!$A$2:$D$1255,4,0)</f>
        <v>0</v>
      </c>
      <c r="AE5627">
        <f>+VLOOKUP(T5627,Tabla1[],5,0)</f>
        <v>0</v>
      </c>
      <c r="AF5627">
        <f t="shared" si="87"/>
        <v>5</v>
      </c>
    </row>
    <row r="5628" spans="1:34" x14ac:dyDescent="0.25">
      <c r="A5628">
        <v>102567</v>
      </c>
      <c r="B5628" t="s">
        <v>10691</v>
      </c>
      <c r="C5628" t="s">
        <v>33</v>
      </c>
      <c r="D5628">
        <v>0</v>
      </c>
      <c r="F5628" t="s">
        <v>5642</v>
      </c>
      <c r="G5628" t="s">
        <v>105</v>
      </c>
      <c r="H5628" t="s">
        <v>10692</v>
      </c>
      <c r="I5628" t="s">
        <v>37</v>
      </c>
      <c r="J5628" t="s">
        <v>10693</v>
      </c>
      <c r="K5628" t="s">
        <v>10694</v>
      </c>
      <c r="L5628" t="s">
        <v>10695</v>
      </c>
      <c r="M5628" t="s">
        <v>9449</v>
      </c>
      <c r="N5628" t="s">
        <v>9449</v>
      </c>
      <c r="O5628" t="s">
        <v>8405</v>
      </c>
      <c r="P5628" t="s">
        <v>9223</v>
      </c>
      <c r="Q5628" t="s">
        <v>3096</v>
      </c>
      <c r="R5628" t="s">
        <v>127</v>
      </c>
      <c r="S5628" t="s">
        <v>108</v>
      </c>
      <c r="T5628" t="s">
        <v>1581</v>
      </c>
      <c r="U5628" t="s">
        <v>1582</v>
      </c>
      <c r="X5628">
        <v>1</v>
      </c>
      <c r="Y5628">
        <v>0</v>
      </c>
      <c r="Z5628">
        <v>0</v>
      </c>
      <c r="AA5628">
        <v>0</v>
      </c>
      <c r="AB5628">
        <v>960000</v>
      </c>
      <c r="AC5628" t="s">
        <v>47</v>
      </c>
      <c r="AD5628">
        <f>+VLOOKUP(T5628,items!$A$2:$D$1255,4,0)</f>
        <v>0</v>
      </c>
      <c r="AE5628">
        <f>+VLOOKUP(T5628,Tabla1[],5,0)</f>
        <v>0</v>
      </c>
      <c r="AF5628">
        <f t="shared" si="87"/>
        <v>5</v>
      </c>
    </row>
    <row r="5629" spans="1:34" x14ac:dyDescent="0.25">
      <c r="A5629">
        <v>102567</v>
      </c>
      <c r="B5629" t="s">
        <v>10691</v>
      </c>
      <c r="C5629" t="s">
        <v>33</v>
      </c>
      <c r="D5629">
        <v>0</v>
      </c>
      <c r="F5629" t="s">
        <v>5642</v>
      </c>
      <c r="G5629" t="s">
        <v>105</v>
      </c>
      <c r="H5629" t="s">
        <v>10692</v>
      </c>
      <c r="I5629" t="s">
        <v>37</v>
      </c>
      <c r="J5629" t="s">
        <v>10693</v>
      </c>
      <c r="K5629" t="s">
        <v>10694</v>
      </c>
      <c r="L5629" t="s">
        <v>10695</v>
      </c>
      <c r="M5629" t="s">
        <v>9449</v>
      </c>
      <c r="N5629" t="s">
        <v>9449</v>
      </c>
      <c r="O5629" t="s">
        <v>8405</v>
      </c>
      <c r="P5629" t="s">
        <v>9223</v>
      </c>
      <c r="Q5629" t="s">
        <v>3096</v>
      </c>
      <c r="R5629" t="s">
        <v>127</v>
      </c>
      <c r="S5629" t="s">
        <v>108</v>
      </c>
      <c r="T5629" t="s">
        <v>1581</v>
      </c>
      <c r="U5629" t="s">
        <v>1582</v>
      </c>
      <c r="X5629">
        <v>1</v>
      </c>
      <c r="Y5629">
        <v>0</v>
      </c>
      <c r="Z5629">
        <v>0</v>
      </c>
      <c r="AA5629">
        <v>0</v>
      </c>
      <c r="AB5629">
        <v>380000</v>
      </c>
      <c r="AC5629" t="s">
        <v>47</v>
      </c>
      <c r="AD5629">
        <f>+VLOOKUP(T5629,items!$A$2:$D$1255,4,0)</f>
        <v>0</v>
      </c>
      <c r="AE5629">
        <f>+VLOOKUP(T5629,Tabla1[],5,0)</f>
        <v>0</v>
      </c>
      <c r="AF5629">
        <f t="shared" si="87"/>
        <v>5</v>
      </c>
    </row>
    <row r="5630" spans="1:34" x14ac:dyDescent="0.25">
      <c r="A5630">
        <v>102575</v>
      </c>
      <c r="B5630" t="s">
        <v>10698</v>
      </c>
      <c r="C5630" t="s">
        <v>1065</v>
      </c>
      <c r="D5630">
        <v>0</v>
      </c>
      <c r="F5630" t="s">
        <v>5642</v>
      </c>
      <c r="G5630" t="s">
        <v>3549</v>
      </c>
      <c r="H5630" t="s">
        <v>10699</v>
      </c>
      <c r="I5630" t="s">
        <v>10700</v>
      </c>
      <c r="J5630" t="s">
        <v>37</v>
      </c>
      <c r="K5630" t="s">
        <v>37</v>
      </c>
      <c r="L5630" t="s">
        <v>37</v>
      </c>
      <c r="M5630" t="s">
        <v>3800</v>
      </c>
      <c r="N5630" t="s">
        <v>8405</v>
      </c>
      <c r="O5630" t="s">
        <v>9440</v>
      </c>
      <c r="P5630" t="s">
        <v>10701</v>
      </c>
      <c r="Q5630" t="s">
        <v>10701</v>
      </c>
      <c r="R5630" t="s">
        <v>127</v>
      </c>
      <c r="S5630" t="s">
        <v>256</v>
      </c>
      <c r="T5630" t="s">
        <v>1297</v>
      </c>
      <c r="U5630" t="s">
        <v>1298</v>
      </c>
      <c r="X5630">
        <v>1</v>
      </c>
      <c r="Y5630">
        <v>0</v>
      </c>
      <c r="Z5630">
        <v>0</v>
      </c>
      <c r="AA5630">
        <v>0</v>
      </c>
      <c r="AB5630">
        <v>520000</v>
      </c>
      <c r="AC5630" t="s">
        <v>47</v>
      </c>
      <c r="AD5630">
        <f>+VLOOKUP(T5630,items!$A$2:$D$1255,4,0)</f>
        <v>0</v>
      </c>
      <c r="AE5630">
        <f>+VLOOKUP(T5630,Tabla1[],5,0)</f>
        <v>0</v>
      </c>
      <c r="AF5630">
        <f t="shared" si="87"/>
        <v>6</v>
      </c>
    </row>
    <row r="5631" spans="1:34" x14ac:dyDescent="0.25">
      <c r="A5631">
        <v>102581</v>
      </c>
      <c r="B5631" t="s">
        <v>10702</v>
      </c>
      <c r="C5631" t="s">
        <v>75</v>
      </c>
      <c r="D5631">
        <v>0</v>
      </c>
      <c r="F5631" t="s">
        <v>5642</v>
      </c>
      <c r="G5631" t="s">
        <v>10703</v>
      </c>
      <c r="H5631" t="s">
        <v>10704</v>
      </c>
      <c r="I5631" t="s">
        <v>37</v>
      </c>
      <c r="J5631" t="s">
        <v>37</v>
      </c>
      <c r="K5631" t="s">
        <v>37</v>
      </c>
      <c r="L5631" t="s">
        <v>37</v>
      </c>
      <c r="M5631" t="s">
        <v>10057</v>
      </c>
      <c r="N5631" t="s">
        <v>6299</v>
      </c>
      <c r="O5631" t="s">
        <v>10705</v>
      </c>
      <c r="P5631" t="s">
        <v>10706</v>
      </c>
      <c r="Q5631" t="s">
        <v>10707</v>
      </c>
      <c r="R5631" t="s">
        <v>177</v>
      </c>
      <c r="S5631" t="s">
        <v>272</v>
      </c>
      <c r="T5631" t="s">
        <v>1266</v>
      </c>
      <c r="U5631" t="s">
        <v>1267</v>
      </c>
      <c r="V5631" t="s">
        <v>1907</v>
      </c>
      <c r="W5631" t="s">
        <v>114</v>
      </c>
      <c r="X5631">
        <v>1</v>
      </c>
      <c r="Y5631">
        <v>3588</v>
      </c>
      <c r="Z5631">
        <v>2000</v>
      </c>
      <c r="AA5631">
        <v>0</v>
      </c>
      <c r="AB5631" s="14">
        <v>2225796.48</v>
      </c>
      <c r="AC5631" t="s">
        <v>178</v>
      </c>
      <c r="AD5631" t="str">
        <f>+VLOOKUP(T5631,items!$A$2:$D$1255,4,0)</f>
        <v>BANETA</v>
      </c>
      <c r="AE5631" t="str">
        <f>+VLOOKUP(T5631,Tabla1[],5,0)</f>
        <v>GUILLOTINA</v>
      </c>
      <c r="AF5631">
        <f t="shared" si="87"/>
        <v>11</v>
      </c>
      <c r="AG5631">
        <v>3816</v>
      </c>
      <c r="AH5631" s="14">
        <v>2225796.48</v>
      </c>
    </row>
    <row r="5632" spans="1:34" x14ac:dyDescent="0.25">
      <c r="A5632">
        <v>102581</v>
      </c>
      <c r="B5632" t="s">
        <v>10702</v>
      </c>
      <c r="C5632" t="s">
        <v>75</v>
      </c>
      <c r="D5632">
        <v>0</v>
      </c>
      <c r="F5632" t="s">
        <v>5642</v>
      </c>
      <c r="G5632" t="s">
        <v>10703</v>
      </c>
      <c r="H5632" t="s">
        <v>10704</v>
      </c>
      <c r="I5632" t="s">
        <v>37</v>
      </c>
      <c r="J5632" t="s">
        <v>37</v>
      </c>
      <c r="K5632" t="s">
        <v>37</v>
      </c>
      <c r="L5632" t="s">
        <v>37</v>
      </c>
      <c r="M5632" t="s">
        <v>10057</v>
      </c>
      <c r="N5632" t="s">
        <v>6299</v>
      </c>
      <c r="O5632" t="s">
        <v>10705</v>
      </c>
      <c r="P5632" t="s">
        <v>10706</v>
      </c>
      <c r="Q5632" t="s">
        <v>10707</v>
      </c>
      <c r="R5632" t="s">
        <v>177</v>
      </c>
      <c r="S5632" t="s">
        <v>272</v>
      </c>
      <c r="T5632" t="s">
        <v>1266</v>
      </c>
      <c r="U5632" t="s">
        <v>1267</v>
      </c>
      <c r="V5632" t="s">
        <v>1907</v>
      </c>
      <c r="W5632" t="s">
        <v>114</v>
      </c>
      <c r="X5632">
        <v>1</v>
      </c>
      <c r="Y5632">
        <v>4000</v>
      </c>
      <c r="Z5632">
        <v>2000</v>
      </c>
      <c r="AA5632">
        <v>0</v>
      </c>
      <c r="AB5632" s="14">
        <v>2343062.16</v>
      </c>
      <c r="AC5632" t="s">
        <v>178</v>
      </c>
      <c r="AD5632" t="str">
        <f>+VLOOKUP(T5632,items!$A$2:$D$1255,4,0)</f>
        <v>BANETA</v>
      </c>
      <c r="AE5632" t="str">
        <f>+VLOOKUP(T5632,Tabla1[],5,0)</f>
        <v>GUILLOTINA</v>
      </c>
      <c r="AF5632">
        <f t="shared" si="87"/>
        <v>11</v>
      </c>
      <c r="AG5632">
        <v>3816</v>
      </c>
      <c r="AH5632" s="14">
        <v>2343062.16</v>
      </c>
    </row>
    <row r="5633" spans="1:34" x14ac:dyDescent="0.25">
      <c r="A5633">
        <v>102581</v>
      </c>
      <c r="B5633" t="s">
        <v>10702</v>
      </c>
      <c r="C5633" t="s">
        <v>75</v>
      </c>
      <c r="D5633">
        <v>0</v>
      </c>
      <c r="F5633" t="s">
        <v>5642</v>
      </c>
      <c r="G5633" t="s">
        <v>10703</v>
      </c>
      <c r="H5633" t="s">
        <v>10704</v>
      </c>
      <c r="I5633" t="s">
        <v>37</v>
      </c>
      <c r="J5633" t="s">
        <v>37</v>
      </c>
      <c r="K5633" t="s">
        <v>37</v>
      </c>
      <c r="L5633" t="s">
        <v>37</v>
      </c>
      <c r="M5633" t="s">
        <v>10057</v>
      </c>
      <c r="N5633" t="s">
        <v>6299</v>
      </c>
      <c r="O5633" t="s">
        <v>10705</v>
      </c>
      <c r="P5633" t="s">
        <v>10706</v>
      </c>
      <c r="Q5633" t="s">
        <v>10707</v>
      </c>
      <c r="R5633" t="s">
        <v>177</v>
      </c>
      <c r="S5633" t="s">
        <v>272</v>
      </c>
      <c r="T5633" t="s">
        <v>115</v>
      </c>
      <c r="U5633" t="s">
        <v>116</v>
      </c>
      <c r="W5633" t="s">
        <v>114</v>
      </c>
      <c r="X5633">
        <v>1</v>
      </c>
      <c r="Y5633">
        <v>4720</v>
      </c>
      <c r="Z5633">
        <v>0</v>
      </c>
      <c r="AA5633">
        <v>5530</v>
      </c>
      <c r="AB5633" s="14">
        <v>92681557.920000002</v>
      </c>
      <c r="AC5633" t="s">
        <v>178</v>
      </c>
      <c r="AD5633" t="str">
        <f>+VLOOKUP(T5633,items!$A$2:$D$1255,4,0)</f>
        <v>PERGOLA</v>
      </c>
      <c r="AE5633" t="str">
        <f>+VLOOKUP(T5633,Tabla1[],5,0)</f>
        <v>MAXI PERGOLAM</v>
      </c>
      <c r="AF5633">
        <f t="shared" si="87"/>
        <v>11</v>
      </c>
      <c r="AG5633">
        <v>3816</v>
      </c>
      <c r="AH5633" s="14">
        <v>92681557.920000002</v>
      </c>
    </row>
    <row r="5634" spans="1:34" x14ac:dyDescent="0.25">
      <c r="A5634">
        <v>102582</v>
      </c>
      <c r="B5634" t="s">
        <v>10708</v>
      </c>
      <c r="C5634" t="s">
        <v>75</v>
      </c>
      <c r="D5634">
        <v>0</v>
      </c>
      <c r="F5634" t="s">
        <v>5642</v>
      </c>
      <c r="G5634" t="s">
        <v>9441</v>
      </c>
      <c r="H5634" t="s">
        <v>10709</v>
      </c>
      <c r="I5634" t="s">
        <v>10710</v>
      </c>
      <c r="J5634" t="s">
        <v>10711</v>
      </c>
      <c r="K5634" t="s">
        <v>10712</v>
      </c>
      <c r="L5634" t="s">
        <v>10713</v>
      </c>
      <c r="M5634" t="s">
        <v>4728</v>
      </c>
      <c r="N5634" t="s">
        <v>10533</v>
      </c>
      <c r="O5634" t="s">
        <v>10714</v>
      </c>
      <c r="P5634" t="s">
        <v>10462</v>
      </c>
      <c r="Q5634" t="s">
        <v>5877</v>
      </c>
      <c r="R5634" t="s">
        <v>127</v>
      </c>
      <c r="S5634" t="s">
        <v>88</v>
      </c>
      <c r="T5634" t="s">
        <v>10715</v>
      </c>
      <c r="U5634" t="s">
        <v>10716</v>
      </c>
      <c r="V5634" t="s">
        <v>244</v>
      </c>
      <c r="X5634">
        <v>1</v>
      </c>
      <c r="Y5634">
        <v>26000</v>
      </c>
      <c r="Z5634">
        <v>0</v>
      </c>
      <c r="AA5634">
        <v>7500</v>
      </c>
      <c r="AB5634">
        <v>37387840</v>
      </c>
      <c r="AC5634" t="s">
        <v>47</v>
      </c>
      <c r="AD5634">
        <f>+VLOOKUP(T5634,items!$A$2:$D$1255,4,0)</f>
        <v>0</v>
      </c>
      <c r="AE5634">
        <f>+VLOOKUP(T5634,Tabla1[],5,0)</f>
        <v>0</v>
      </c>
      <c r="AF5634">
        <f t="shared" ref="AF5634:AF5697" si="88">+MONTH(O5634)</f>
        <v>7</v>
      </c>
    </row>
    <row r="5635" spans="1:34" x14ac:dyDescent="0.25">
      <c r="A5635">
        <v>102582</v>
      </c>
      <c r="B5635" t="s">
        <v>10708</v>
      </c>
      <c r="C5635" t="s">
        <v>75</v>
      </c>
      <c r="D5635">
        <v>0</v>
      </c>
      <c r="F5635" t="s">
        <v>5642</v>
      </c>
      <c r="G5635" t="s">
        <v>9441</v>
      </c>
      <c r="H5635" t="s">
        <v>10709</v>
      </c>
      <c r="I5635" t="s">
        <v>10710</v>
      </c>
      <c r="J5635" t="s">
        <v>10711</v>
      </c>
      <c r="K5635" t="s">
        <v>10712</v>
      </c>
      <c r="L5635" t="s">
        <v>10713</v>
      </c>
      <c r="M5635" t="s">
        <v>4728</v>
      </c>
      <c r="N5635" t="s">
        <v>10533</v>
      </c>
      <c r="O5635" t="s">
        <v>10714</v>
      </c>
      <c r="P5635" t="s">
        <v>10462</v>
      </c>
      <c r="Q5635" t="s">
        <v>5877</v>
      </c>
      <c r="R5635" t="s">
        <v>127</v>
      </c>
      <c r="S5635" t="s">
        <v>88</v>
      </c>
      <c r="T5635" t="s">
        <v>94</v>
      </c>
      <c r="U5635" t="s">
        <v>95</v>
      </c>
      <c r="X5635">
        <v>1</v>
      </c>
      <c r="Y5635">
        <v>0</v>
      </c>
      <c r="Z5635">
        <v>0</v>
      </c>
      <c r="AA5635">
        <v>0</v>
      </c>
      <c r="AB5635">
        <v>1500000</v>
      </c>
      <c r="AC5635" t="s">
        <v>47</v>
      </c>
      <c r="AD5635" t="e">
        <f>+VLOOKUP(T5635,items!$A$2:$D$1255,4,0)</f>
        <v>#N/A</v>
      </c>
      <c r="AE5635" t="e">
        <f>+VLOOKUP(T5635,Tabla1[],5,0)</f>
        <v>#N/A</v>
      </c>
      <c r="AF5635">
        <f t="shared" si="88"/>
        <v>7</v>
      </c>
    </row>
    <row r="5636" spans="1:34" x14ac:dyDescent="0.25">
      <c r="A5636">
        <v>102598</v>
      </c>
      <c r="B5636" t="s">
        <v>1961</v>
      </c>
      <c r="C5636" t="s">
        <v>75</v>
      </c>
      <c r="D5636">
        <v>0</v>
      </c>
      <c r="F5636" t="s">
        <v>5642</v>
      </c>
      <c r="G5636" t="s">
        <v>5947</v>
      </c>
      <c r="H5636" t="s">
        <v>10717</v>
      </c>
      <c r="I5636" t="s">
        <v>10718</v>
      </c>
      <c r="J5636" t="s">
        <v>10719</v>
      </c>
      <c r="K5636" t="s">
        <v>10720</v>
      </c>
      <c r="L5636" t="s">
        <v>37</v>
      </c>
      <c r="M5636" t="s">
        <v>1149</v>
      </c>
      <c r="N5636" t="s">
        <v>7005</v>
      </c>
      <c r="O5636" t="s">
        <v>8297</v>
      </c>
      <c r="P5636" t="s">
        <v>105</v>
      </c>
      <c r="Q5636" t="s">
        <v>105</v>
      </c>
      <c r="R5636" t="s">
        <v>127</v>
      </c>
      <c r="S5636" t="s">
        <v>164</v>
      </c>
      <c r="T5636" t="s">
        <v>857</v>
      </c>
      <c r="U5636" t="s">
        <v>858</v>
      </c>
      <c r="V5636" t="s">
        <v>867</v>
      </c>
      <c r="W5636" t="s">
        <v>1095</v>
      </c>
      <c r="X5636">
        <v>2</v>
      </c>
      <c r="Y5636">
        <v>5900</v>
      </c>
      <c r="Z5636">
        <v>0</v>
      </c>
      <c r="AA5636">
        <v>2000</v>
      </c>
      <c r="AB5636">
        <v>7372800</v>
      </c>
      <c r="AC5636" t="s">
        <v>47</v>
      </c>
      <c r="AD5636" t="str">
        <f>+VLOOKUP(T5636,items!$A$2:$D$1255,4,0)</f>
        <v>SOMBRALINA</v>
      </c>
      <c r="AE5636" t="str">
        <f>+VLOOKUP(T5636,Tabla1[],5,0)</f>
        <v>MANUAL</v>
      </c>
      <c r="AF5636">
        <f t="shared" si="88"/>
        <v>4</v>
      </c>
    </row>
    <row r="5637" spans="1:34" x14ac:dyDescent="0.25">
      <c r="A5637">
        <v>102598</v>
      </c>
      <c r="B5637" t="s">
        <v>1961</v>
      </c>
      <c r="C5637" t="s">
        <v>75</v>
      </c>
      <c r="D5637">
        <v>0</v>
      </c>
      <c r="F5637" t="s">
        <v>5642</v>
      </c>
      <c r="G5637" t="s">
        <v>5947</v>
      </c>
      <c r="H5637" t="s">
        <v>10717</v>
      </c>
      <c r="I5637" t="s">
        <v>10718</v>
      </c>
      <c r="J5637" t="s">
        <v>10719</v>
      </c>
      <c r="K5637" t="s">
        <v>10720</v>
      </c>
      <c r="L5637" t="s">
        <v>37</v>
      </c>
      <c r="M5637" t="s">
        <v>1149</v>
      </c>
      <c r="N5637" t="s">
        <v>7005</v>
      </c>
      <c r="O5637" t="s">
        <v>8297</v>
      </c>
      <c r="P5637" t="s">
        <v>105</v>
      </c>
      <c r="Q5637" t="s">
        <v>105</v>
      </c>
      <c r="R5637" t="s">
        <v>127</v>
      </c>
      <c r="S5637" t="s">
        <v>164</v>
      </c>
      <c r="T5637" t="s">
        <v>857</v>
      </c>
      <c r="U5637" t="s">
        <v>858</v>
      </c>
      <c r="V5637" t="s">
        <v>867</v>
      </c>
      <c r="W5637" t="s">
        <v>1095</v>
      </c>
      <c r="X5637">
        <v>1</v>
      </c>
      <c r="Y5637">
        <v>3300</v>
      </c>
      <c r="Z5637">
        <v>0</v>
      </c>
      <c r="AA5637">
        <v>2000</v>
      </c>
      <c r="AB5637">
        <v>2187000</v>
      </c>
      <c r="AC5637" t="s">
        <v>47</v>
      </c>
      <c r="AD5637" t="str">
        <f>+VLOOKUP(T5637,items!$A$2:$D$1255,4,0)</f>
        <v>SOMBRALINA</v>
      </c>
      <c r="AE5637" t="str">
        <f>+VLOOKUP(T5637,Tabla1[],5,0)</f>
        <v>MANUAL</v>
      </c>
      <c r="AF5637">
        <f t="shared" si="88"/>
        <v>4</v>
      </c>
    </row>
    <row r="5638" spans="1:34" x14ac:dyDescent="0.25">
      <c r="A5638">
        <v>102599</v>
      </c>
      <c r="B5638" t="s">
        <v>1113</v>
      </c>
      <c r="C5638" t="s">
        <v>75</v>
      </c>
      <c r="D5638">
        <v>0</v>
      </c>
      <c r="F5638" t="s">
        <v>5642</v>
      </c>
      <c r="G5638" t="s">
        <v>8477</v>
      </c>
      <c r="H5638" t="s">
        <v>10721</v>
      </c>
      <c r="I5638" t="s">
        <v>10722</v>
      </c>
      <c r="J5638" t="s">
        <v>10723</v>
      </c>
      <c r="K5638" t="s">
        <v>10724</v>
      </c>
      <c r="L5638" t="s">
        <v>37</v>
      </c>
      <c r="M5638" t="s">
        <v>239</v>
      </c>
      <c r="N5638" t="s">
        <v>241</v>
      </c>
      <c r="O5638" t="s">
        <v>10656</v>
      </c>
      <c r="P5638" t="s">
        <v>10056</v>
      </c>
      <c r="Q5638" t="s">
        <v>8609</v>
      </c>
      <c r="R5638" t="s">
        <v>764</v>
      </c>
      <c r="S5638" t="s">
        <v>44</v>
      </c>
      <c r="T5638" t="s">
        <v>1117</v>
      </c>
      <c r="U5638" t="s">
        <v>1118</v>
      </c>
      <c r="X5638">
        <v>4</v>
      </c>
      <c r="Y5638">
        <v>0</v>
      </c>
      <c r="Z5638">
        <v>0</v>
      </c>
      <c r="AA5638">
        <v>0</v>
      </c>
      <c r="AB5638">
        <v>541800</v>
      </c>
      <c r="AC5638" t="s">
        <v>47</v>
      </c>
      <c r="AD5638">
        <f>+VLOOKUP(T5638,items!$A$2:$D$1255,4,0)</f>
        <v>0</v>
      </c>
      <c r="AE5638">
        <f>+VLOOKUP(T5638,Tabla1[],5,0)</f>
        <v>0</v>
      </c>
      <c r="AF5638">
        <f t="shared" si="88"/>
        <v>10</v>
      </c>
    </row>
    <row r="5639" spans="1:34" x14ac:dyDescent="0.25">
      <c r="A5639">
        <v>102599</v>
      </c>
      <c r="B5639" t="s">
        <v>1113</v>
      </c>
      <c r="C5639" t="s">
        <v>75</v>
      </c>
      <c r="D5639">
        <v>0</v>
      </c>
      <c r="F5639" t="s">
        <v>5642</v>
      </c>
      <c r="G5639" t="s">
        <v>8477</v>
      </c>
      <c r="H5639" t="s">
        <v>10721</v>
      </c>
      <c r="I5639" t="s">
        <v>10722</v>
      </c>
      <c r="J5639" t="s">
        <v>10723</v>
      </c>
      <c r="K5639" t="s">
        <v>10724</v>
      </c>
      <c r="L5639" t="s">
        <v>37</v>
      </c>
      <c r="M5639" t="s">
        <v>239</v>
      </c>
      <c r="N5639" t="s">
        <v>241</v>
      </c>
      <c r="O5639" t="s">
        <v>10656</v>
      </c>
      <c r="P5639" t="s">
        <v>10056</v>
      </c>
      <c r="Q5639" t="s">
        <v>8609</v>
      </c>
      <c r="R5639" t="s">
        <v>764</v>
      </c>
      <c r="S5639" t="s">
        <v>44</v>
      </c>
      <c r="T5639" t="s">
        <v>429</v>
      </c>
      <c r="U5639" t="s">
        <v>430</v>
      </c>
      <c r="X5639">
        <v>4</v>
      </c>
      <c r="Y5639">
        <v>0</v>
      </c>
      <c r="Z5639">
        <v>0</v>
      </c>
      <c r="AA5639">
        <v>0</v>
      </c>
      <c r="AB5639">
        <v>1135408</v>
      </c>
      <c r="AC5639" t="s">
        <v>47</v>
      </c>
      <c r="AD5639">
        <f>+VLOOKUP(T5639,items!$A$2:$D$1255,4,0)</f>
        <v>0</v>
      </c>
      <c r="AE5639">
        <f>+VLOOKUP(T5639,Tabla1[],5,0)</f>
        <v>0</v>
      </c>
      <c r="AF5639">
        <f t="shared" si="88"/>
        <v>10</v>
      </c>
    </row>
    <row r="5640" spans="1:34" x14ac:dyDescent="0.25">
      <c r="A5640">
        <v>102599</v>
      </c>
      <c r="B5640" t="s">
        <v>1113</v>
      </c>
      <c r="C5640" t="s">
        <v>75</v>
      </c>
      <c r="D5640">
        <v>0</v>
      </c>
      <c r="F5640" t="s">
        <v>5642</v>
      </c>
      <c r="G5640" t="s">
        <v>8477</v>
      </c>
      <c r="H5640" t="s">
        <v>10721</v>
      </c>
      <c r="I5640" t="s">
        <v>10722</v>
      </c>
      <c r="J5640" t="s">
        <v>10723</v>
      </c>
      <c r="K5640" t="s">
        <v>10724</v>
      </c>
      <c r="L5640" t="s">
        <v>37</v>
      </c>
      <c r="M5640" t="s">
        <v>239</v>
      </c>
      <c r="N5640" t="s">
        <v>241</v>
      </c>
      <c r="O5640" t="s">
        <v>10656</v>
      </c>
      <c r="P5640" t="s">
        <v>10056</v>
      </c>
      <c r="Q5640" t="s">
        <v>8609</v>
      </c>
      <c r="R5640" t="s">
        <v>764</v>
      </c>
      <c r="S5640" t="s">
        <v>44</v>
      </c>
      <c r="T5640" t="s">
        <v>7509</v>
      </c>
      <c r="U5640" t="s">
        <v>7510</v>
      </c>
      <c r="X5640">
        <v>4</v>
      </c>
      <c r="Y5640">
        <v>0</v>
      </c>
      <c r="Z5640">
        <v>0</v>
      </c>
      <c r="AA5640">
        <v>0</v>
      </c>
      <c r="AB5640">
        <v>400000</v>
      </c>
      <c r="AC5640" t="s">
        <v>47</v>
      </c>
      <c r="AD5640">
        <f>+VLOOKUP(T5640,items!$A$2:$D$1255,4,0)</f>
        <v>0</v>
      </c>
      <c r="AE5640">
        <f>+VLOOKUP(T5640,Tabla1[],5,0)</f>
        <v>0</v>
      </c>
      <c r="AF5640">
        <f t="shared" si="88"/>
        <v>10</v>
      </c>
    </row>
    <row r="5641" spans="1:34" x14ac:dyDescent="0.25">
      <c r="A5641">
        <v>102599</v>
      </c>
      <c r="B5641" t="s">
        <v>1113</v>
      </c>
      <c r="C5641" t="s">
        <v>75</v>
      </c>
      <c r="D5641">
        <v>0</v>
      </c>
      <c r="F5641" t="s">
        <v>5642</v>
      </c>
      <c r="G5641" t="s">
        <v>8477</v>
      </c>
      <c r="H5641" t="s">
        <v>10721</v>
      </c>
      <c r="I5641" t="s">
        <v>10722</v>
      </c>
      <c r="J5641" t="s">
        <v>10723</v>
      </c>
      <c r="K5641" t="s">
        <v>10724</v>
      </c>
      <c r="L5641" t="s">
        <v>37</v>
      </c>
      <c r="M5641" t="s">
        <v>239</v>
      </c>
      <c r="N5641" t="s">
        <v>241</v>
      </c>
      <c r="O5641" t="s">
        <v>10656</v>
      </c>
      <c r="P5641" t="s">
        <v>10056</v>
      </c>
      <c r="Q5641" t="s">
        <v>8609</v>
      </c>
      <c r="R5641" t="s">
        <v>764</v>
      </c>
      <c r="S5641" t="s">
        <v>44</v>
      </c>
      <c r="T5641" t="s">
        <v>8562</v>
      </c>
      <c r="U5641" t="s">
        <v>8623</v>
      </c>
      <c r="W5641" t="s">
        <v>114</v>
      </c>
      <c r="X5641">
        <v>2</v>
      </c>
      <c r="Y5641">
        <v>8750</v>
      </c>
      <c r="Z5641">
        <v>0</v>
      </c>
      <c r="AA5641">
        <v>2600</v>
      </c>
      <c r="AB5641">
        <v>3496400</v>
      </c>
      <c r="AC5641" t="s">
        <v>47</v>
      </c>
      <c r="AD5641">
        <f>+VLOOKUP(T5641,items!$A$2:$D$1255,4,0)</f>
        <v>0</v>
      </c>
      <c r="AE5641">
        <f>+VLOOKUP(T5641,Tabla1[],5,0)</f>
        <v>0</v>
      </c>
      <c r="AF5641">
        <f t="shared" si="88"/>
        <v>10</v>
      </c>
    </row>
    <row r="5642" spans="1:34" x14ac:dyDescent="0.25">
      <c r="A5642">
        <v>102599</v>
      </c>
      <c r="B5642" t="s">
        <v>1113</v>
      </c>
      <c r="C5642" t="s">
        <v>75</v>
      </c>
      <c r="D5642">
        <v>0</v>
      </c>
      <c r="F5642" t="s">
        <v>5642</v>
      </c>
      <c r="G5642" t="s">
        <v>8477</v>
      </c>
      <c r="H5642" t="s">
        <v>10721</v>
      </c>
      <c r="I5642" t="s">
        <v>10722</v>
      </c>
      <c r="J5642" t="s">
        <v>10723</v>
      </c>
      <c r="K5642" t="s">
        <v>10724</v>
      </c>
      <c r="L5642" t="s">
        <v>37</v>
      </c>
      <c r="M5642" t="s">
        <v>239</v>
      </c>
      <c r="N5642" t="s">
        <v>241</v>
      </c>
      <c r="O5642" t="s">
        <v>10656</v>
      </c>
      <c r="P5642" t="s">
        <v>10056</v>
      </c>
      <c r="Q5642" t="s">
        <v>8609</v>
      </c>
      <c r="R5642" t="s">
        <v>764</v>
      </c>
      <c r="S5642" t="s">
        <v>44</v>
      </c>
      <c r="T5642" t="s">
        <v>8562</v>
      </c>
      <c r="U5642" t="s">
        <v>8623</v>
      </c>
      <c r="X5642">
        <v>2</v>
      </c>
      <c r="Y5642">
        <v>8750</v>
      </c>
      <c r="Z5642">
        <v>0</v>
      </c>
      <c r="AA5642">
        <v>2600</v>
      </c>
      <c r="AB5642">
        <v>2047000</v>
      </c>
      <c r="AC5642" t="s">
        <v>47</v>
      </c>
      <c r="AD5642">
        <f>+VLOOKUP(T5642,items!$A$2:$D$1255,4,0)</f>
        <v>0</v>
      </c>
      <c r="AE5642">
        <f>+VLOOKUP(T5642,Tabla1[],5,0)</f>
        <v>0</v>
      </c>
      <c r="AF5642">
        <f t="shared" si="88"/>
        <v>10</v>
      </c>
    </row>
    <row r="5643" spans="1:34" x14ac:dyDescent="0.25">
      <c r="A5643">
        <v>102599</v>
      </c>
      <c r="B5643" t="s">
        <v>1113</v>
      </c>
      <c r="C5643" t="s">
        <v>75</v>
      </c>
      <c r="D5643">
        <v>0</v>
      </c>
      <c r="F5643" t="s">
        <v>5642</v>
      </c>
      <c r="G5643" t="s">
        <v>8477</v>
      </c>
      <c r="H5643" t="s">
        <v>10721</v>
      </c>
      <c r="I5643" t="s">
        <v>10722</v>
      </c>
      <c r="J5643" t="s">
        <v>10723</v>
      </c>
      <c r="K5643" t="s">
        <v>10724</v>
      </c>
      <c r="L5643" t="s">
        <v>37</v>
      </c>
      <c r="M5643" t="s">
        <v>239</v>
      </c>
      <c r="N5643" t="s">
        <v>241</v>
      </c>
      <c r="O5643" t="s">
        <v>10656</v>
      </c>
      <c r="P5643" t="s">
        <v>10056</v>
      </c>
      <c r="Q5643" t="s">
        <v>8609</v>
      </c>
      <c r="R5643" t="s">
        <v>764</v>
      </c>
      <c r="S5643" t="s">
        <v>44</v>
      </c>
      <c r="T5643" t="s">
        <v>94</v>
      </c>
      <c r="U5643" t="s">
        <v>95</v>
      </c>
      <c r="X5643">
        <v>1</v>
      </c>
      <c r="Y5643">
        <v>0</v>
      </c>
      <c r="Z5643">
        <v>0</v>
      </c>
      <c r="AA5643">
        <v>0</v>
      </c>
      <c r="AB5643">
        <v>200000</v>
      </c>
      <c r="AC5643" t="s">
        <v>47</v>
      </c>
      <c r="AD5643" t="e">
        <f>+VLOOKUP(T5643,items!$A$2:$D$1255,4,0)</f>
        <v>#N/A</v>
      </c>
      <c r="AE5643" t="e">
        <f>+VLOOKUP(T5643,Tabla1[],5,0)</f>
        <v>#N/A</v>
      </c>
      <c r="AF5643">
        <f t="shared" si="88"/>
        <v>10</v>
      </c>
    </row>
    <row r="5644" spans="1:34" x14ac:dyDescent="0.25">
      <c r="A5644">
        <v>102599</v>
      </c>
      <c r="B5644" t="s">
        <v>1113</v>
      </c>
      <c r="C5644" t="s">
        <v>75</v>
      </c>
      <c r="D5644">
        <v>0</v>
      </c>
      <c r="F5644" t="s">
        <v>5642</v>
      </c>
      <c r="G5644" t="s">
        <v>8477</v>
      </c>
      <c r="H5644" t="s">
        <v>10721</v>
      </c>
      <c r="I5644" t="s">
        <v>10722</v>
      </c>
      <c r="J5644" t="s">
        <v>10723</v>
      </c>
      <c r="K5644" t="s">
        <v>10724</v>
      </c>
      <c r="L5644" t="s">
        <v>37</v>
      </c>
      <c r="M5644" t="s">
        <v>239</v>
      </c>
      <c r="N5644" t="s">
        <v>241</v>
      </c>
      <c r="O5644" t="s">
        <v>10656</v>
      </c>
      <c r="P5644" t="s">
        <v>10056</v>
      </c>
      <c r="Q5644" t="s">
        <v>8609</v>
      </c>
      <c r="R5644" t="s">
        <v>764</v>
      </c>
      <c r="S5644" t="s">
        <v>44</v>
      </c>
      <c r="T5644" t="s">
        <v>94</v>
      </c>
      <c r="U5644" t="s">
        <v>95</v>
      </c>
      <c r="X5644">
        <v>1</v>
      </c>
      <c r="Y5644">
        <v>0</v>
      </c>
      <c r="Z5644">
        <v>0</v>
      </c>
      <c r="AA5644">
        <v>0</v>
      </c>
      <c r="AB5644">
        <v>2000000</v>
      </c>
      <c r="AC5644" t="s">
        <v>47</v>
      </c>
      <c r="AD5644" t="e">
        <f>+VLOOKUP(T5644,items!$A$2:$D$1255,4,0)</f>
        <v>#N/A</v>
      </c>
      <c r="AE5644" t="e">
        <f>+VLOOKUP(T5644,Tabla1[],5,0)</f>
        <v>#N/A</v>
      </c>
      <c r="AF5644">
        <f t="shared" si="88"/>
        <v>10</v>
      </c>
    </row>
    <row r="5645" spans="1:34" x14ac:dyDescent="0.25">
      <c r="A5645">
        <v>102599</v>
      </c>
      <c r="B5645" t="s">
        <v>1113</v>
      </c>
      <c r="C5645" t="s">
        <v>75</v>
      </c>
      <c r="D5645">
        <v>0</v>
      </c>
      <c r="F5645" t="s">
        <v>5642</v>
      </c>
      <c r="G5645" t="s">
        <v>8477</v>
      </c>
      <c r="H5645" t="s">
        <v>10721</v>
      </c>
      <c r="I5645" t="s">
        <v>10722</v>
      </c>
      <c r="J5645" t="s">
        <v>10723</v>
      </c>
      <c r="K5645" t="s">
        <v>10724</v>
      </c>
      <c r="L5645" t="s">
        <v>37</v>
      </c>
      <c r="M5645" t="s">
        <v>239</v>
      </c>
      <c r="N5645" t="s">
        <v>241</v>
      </c>
      <c r="O5645" t="s">
        <v>10656</v>
      </c>
      <c r="P5645" t="s">
        <v>10056</v>
      </c>
      <c r="Q5645" t="s">
        <v>8609</v>
      </c>
      <c r="R5645" t="s">
        <v>764</v>
      </c>
      <c r="S5645" t="s">
        <v>44</v>
      </c>
      <c r="T5645" t="s">
        <v>7511</v>
      </c>
      <c r="U5645" t="s">
        <v>7512</v>
      </c>
      <c r="X5645">
        <v>1</v>
      </c>
      <c r="Y5645">
        <v>0</v>
      </c>
      <c r="Z5645">
        <v>0</v>
      </c>
      <c r="AA5645">
        <v>0</v>
      </c>
      <c r="AB5645">
        <v>500000</v>
      </c>
      <c r="AC5645" t="s">
        <v>47</v>
      </c>
      <c r="AD5645" t="e">
        <f>+VLOOKUP(T5645,items!$A$2:$D$1255,4,0)</f>
        <v>#N/A</v>
      </c>
      <c r="AE5645" t="e">
        <f>+VLOOKUP(T5645,Tabla1[],5,0)</f>
        <v>#N/A</v>
      </c>
      <c r="AF5645">
        <f t="shared" si="88"/>
        <v>10</v>
      </c>
    </row>
    <row r="5646" spans="1:34" x14ac:dyDescent="0.25">
      <c r="A5646">
        <v>102599</v>
      </c>
      <c r="B5646" t="s">
        <v>1113</v>
      </c>
      <c r="C5646" t="s">
        <v>75</v>
      </c>
      <c r="D5646">
        <v>0</v>
      </c>
      <c r="F5646" t="s">
        <v>5642</v>
      </c>
      <c r="G5646" t="s">
        <v>8477</v>
      </c>
      <c r="H5646" t="s">
        <v>10721</v>
      </c>
      <c r="I5646" t="s">
        <v>10722</v>
      </c>
      <c r="J5646" t="s">
        <v>10723</v>
      </c>
      <c r="K5646" t="s">
        <v>10724</v>
      </c>
      <c r="L5646" t="s">
        <v>37</v>
      </c>
      <c r="M5646" t="s">
        <v>239</v>
      </c>
      <c r="N5646" t="s">
        <v>241</v>
      </c>
      <c r="O5646" t="s">
        <v>10656</v>
      </c>
      <c r="P5646" t="s">
        <v>10056</v>
      </c>
      <c r="Q5646" t="s">
        <v>8609</v>
      </c>
      <c r="R5646" t="s">
        <v>764</v>
      </c>
      <c r="S5646" t="s">
        <v>44</v>
      </c>
      <c r="T5646" t="s">
        <v>826</v>
      </c>
      <c r="U5646" t="s">
        <v>2040</v>
      </c>
      <c r="V5646" t="s">
        <v>578</v>
      </c>
      <c r="X5646">
        <v>2</v>
      </c>
      <c r="Y5646">
        <v>9750</v>
      </c>
      <c r="Z5646">
        <v>0</v>
      </c>
      <c r="AA5646">
        <v>3500</v>
      </c>
      <c r="AB5646">
        <v>10560574</v>
      </c>
      <c r="AC5646" t="s">
        <v>47</v>
      </c>
      <c r="AD5646">
        <f>+VLOOKUP(T5646,items!$A$2:$D$1255,4,0)</f>
        <v>0</v>
      </c>
      <c r="AE5646">
        <f>+VLOOKUP(T5646,Tabla1[],5,0)</f>
        <v>0</v>
      </c>
      <c r="AF5646">
        <f t="shared" si="88"/>
        <v>10</v>
      </c>
    </row>
    <row r="5647" spans="1:34" x14ac:dyDescent="0.25">
      <c r="A5647">
        <v>102599</v>
      </c>
      <c r="B5647" t="s">
        <v>1113</v>
      </c>
      <c r="C5647" t="s">
        <v>75</v>
      </c>
      <c r="D5647">
        <v>0</v>
      </c>
      <c r="F5647" t="s">
        <v>5642</v>
      </c>
      <c r="G5647" t="s">
        <v>8477</v>
      </c>
      <c r="H5647" t="s">
        <v>10721</v>
      </c>
      <c r="I5647" t="s">
        <v>10722</v>
      </c>
      <c r="J5647" t="s">
        <v>10723</v>
      </c>
      <c r="K5647" t="s">
        <v>10724</v>
      </c>
      <c r="L5647" t="s">
        <v>37</v>
      </c>
      <c r="M5647" t="s">
        <v>239</v>
      </c>
      <c r="N5647" t="s">
        <v>241</v>
      </c>
      <c r="O5647" t="s">
        <v>10656</v>
      </c>
      <c r="P5647" t="s">
        <v>10056</v>
      </c>
      <c r="Q5647" t="s">
        <v>8609</v>
      </c>
      <c r="R5647" t="s">
        <v>764</v>
      </c>
      <c r="S5647" t="s">
        <v>44</v>
      </c>
      <c r="T5647" t="s">
        <v>10725</v>
      </c>
      <c r="U5647" t="s">
        <v>10726</v>
      </c>
      <c r="X5647">
        <v>1</v>
      </c>
      <c r="Y5647">
        <v>0</v>
      </c>
      <c r="Z5647">
        <v>0</v>
      </c>
      <c r="AA5647">
        <v>0</v>
      </c>
      <c r="AB5647">
        <v>1800000</v>
      </c>
      <c r="AC5647" t="s">
        <v>47</v>
      </c>
      <c r="AD5647">
        <f>+VLOOKUP(T5647,items!$A$2:$D$1255,4,0)</f>
        <v>0</v>
      </c>
      <c r="AE5647">
        <f>+VLOOKUP(T5647,Tabla1[],5,0)</f>
        <v>0</v>
      </c>
      <c r="AF5647">
        <f t="shared" si="88"/>
        <v>10</v>
      </c>
    </row>
    <row r="5648" spans="1:34" x14ac:dyDescent="0.25">
      <c r="A5648">
        <v>102606</v>
      </c>
      <c r="B5648" t="s">
        <v>10727</v>
      </c>
      <c r="C5648" t="s">
        <v>75</v>
      </c>
      <c r="D5648">
        <v>0</v>
      </c>
      <c r="F5648" t="s">
        <v>5647</v>
      </c>
      <c r="G5648" t="s">
        <v>271</v>
      </c>
      <c r="H5648" t="s">
        <v>10728</v>
      </c>
      <c r="I5648" t="s">
        <v>10729</v>
      </c>
      <c r="J5648" t="s">
        <v>10730</v>
      </c>
      <c r="K5648" t="s">
        <v>10731</v>
      </c>
      <c r="L5648" t="s">
        <v>10732</v>
      </c>
      <c r="M5648" t="s">
        <v>5947</v>
      </c>
      <c r="N5648" t="s">
        <v>9286</v>
      </c>
      <c r="O5648" t="s">
        <v>6959</v>
      </c>
      <c r="P5648" t="s">
        <v>9741</v>
      </c>
      <c r="Q5648" t="s">
        <v>9854</v>
      </c>
      <c r="R5648" t="s">
        <v>127</v>
      </c>
      <c r="S5648" t="s">
        <v>256</v>
      </c>
      <c r="T5648" t="s">
        <v>713</v>
      </c>
      <c r="U5648" t="s">
        <v>714</v>
      </c>
      <c r="X5648">
        <v>1</v>
      </c>
      <c r="Y5648">
        <v>0</v>
      </c>
      <c r="Z5648">
        <v>0</v>
      </c>
      <c r="AA5648">
        <v>0</v>
      </c>
      <c r="AB5648">
        <v>288000</v>
      </c>
      <c r="AC5648" t="s">
        <v>47</v>
      </c>
      <c r="AD5648">
        <f>+VLOOKUP(T5648,items!$A$2:$D$1255,4,0)</f>
        <v>0</v>
      </c>
      <c r="AE5648">
        <f>+VLOOKUP(T5648,Tabla1[],5,0)</f>
        <v>0</v>
      </c>
      <c r="AF5648">
        <f t="shared" si="88"/>
        <v>4</v>
      </c>
    </row>
    <row r="5649" spans="1:32" x14ac:dyDescent="0.25">
      <c r="A5649">
        <v>102606</v>
      </c>
      <c r="B5649" t="s">
        <v>10727</v>
      </c>
      <c r="C5649" t="s">
        <v>75</v>
      </c>
      <c r="D5649">
        <v>0</v>
      </c>
      <c r="F5649" t="s">
        <v>5647</v>
      </c>
      <c r="G5649" t="s">
        <v>271</v>
      </c>
      <c r="H5649" t="s">
        <v>10728</v>
      </c>
      <c r="I5649" t="s">
        <v>10729</v>
      </c>
      <c r="J5649" t="s">
        <v>10730</v>
      </c>
      <c r="K5649" t="s">
        <v>10731</v>
      </c>
      <c r="L5649" t="s">
        <v>10732</v>
      </c>
      <c r="M5649" t="s">
        <v>5947</v>
      </c>
      <c r="N5649" t="s">
        <v>9286</v>
      </c>
      <c r="O5649" t="s">
        <v>6959</v>
      </c>
      <c r="P5649" t="s">
        <v>9741</v>
      </c>
      <c r="Q5649" t="s">
        <v>9854</v>
      </c>
      <c r="R5649" t="s">
        <v>127</v>
      </c>
      <c r="S5649" t="s">
        <v>256</v>
      </c>
      <c r="T5649" t="s">
        <v>717</v>
      </c>
      <c r="U5649" t="s">
        <v>718</v>
      </c>
      <c r="X5649">
        <v>1</v>
      </c>
      <c r="Y5649">
        <v>0</v>
      </c>
      <c r="Z5649">
        <v>0</v>
      </c>
      <c r="AA5649">
        <v>0</v>
      </c>
      <c r="AB5649">
        <v>62400</v>
      </c>
      <c r="AC5649" t="s">
        <v>47</v>
      </c>
      <c r="AD5649">
        <f>+VLOOKUP(T5649,items!$A$2:$D$1255,4,0)</f>
        <v>0</v>
      </c>
      <c r="AE5649">
        <f>+VLOOKUP(T5649,Tabla1[],5,0)</f>
        <v>0</v>
      </c>
      <c r="AF5649">
        <f t="shared" si="88"/>
        <v>4</v>
      </c>
    </row>
    <row r="5650" spans="1:32" x14ac:dyDescent="0.25">
      <c r="A5650">
        <v>102606</v>
      </c>
      <c r="B5650" t="s">
        <v>10727</v>
      </c>
      <c r="C5650" t="s">
        <v>75</v>
      </c>
      <c r="D5650">
        <v>0</v>
      </c>
      <c r="F5650" t="s">
        <v>5647</v>
      </c>
      <c r="G5650" t="s">
        <v>271</v>
      </c>
      <c r="H5650" t="s">
        <v>10728</v>
      </c>
      <c r="I5650" t="s">
        <v>10729</v>
      </c>
      <c r="J5650" t="s">
        <v>10730</v>
      </c>
      <c r="K5650" t="s">
        <v>10731</v>
      </c>
      <c r="L5650" t="s">
        <v>10732</v>
      </c>
      <c r="M5650" t="s">
        <v>5947</v>
      </c>
      <c r="N5650" t="s">
        <v>9286</v>
      </c>
      <c r="O5650" t="s">
        <v>6959</v>
      </c>
      <c r="P5650" t="s">
        <v>9741</v>
      </c>
      <c r="Q5650" t="s">
        <v>9854</v>
      </c>
      <c r="R5650" t="s">
        <v>127</v>
      </c>
      <c r="S5650" t="s">
        <v>256</v>
      </c>
      <c r="T5650" t="s">
        <v>3677</v>
      </c>
      <c r="U5650" t="s">
        <v>3678</v>
      </c>
      <c r="V5650" t="s">
        <v>884</v>
      </c>
      <c r="W5650" t="s">
        <v>114</v>
      </c>
      <c r="X5650">
        <v>1</v>
      </c>
      <c r="Y5650">
        <v>3050</v>
      </c>
      <c r="Z5650">
        <v>500</v>
      </c>
      <c r="AA5650">
        <v>1250</v>
      </c>
      <c r="AB5650">
        <v>2344095</v>
      </c>
      <c r="AC5650" t="s">
        <v>47</v>
      </c>
      <c r="AD5650">
        <f>+VLOOKUP(T5650,items!$A$2:$D$1255,4,0)</f>
        <v>0</v>
      </c>
      <c r="AE5650">
        <f>+VLOOKUP(T5650,Tabla1[],5,0)</f>
        <v>0</v>
      </c>
      <c r="AF5650">
        <f t="shared" si="88"/>
        <v>4</v>
      </c>
    </row>
    <row r="5651" spans="1:32" x14ac:dyDescent="0.25">
      <c r="A5651">
        <v>102606</v>
      </c>
      <c r="B5651" t="s">
        <v>10727</v>
      </c>
      <c r="C5651" t="s">
        <v>75</v>
      </c>
      <c r="D5651">
        <v>0</v>
      </c>
      <c r="F5651" t="s">
        <v>5647</v>
      </c>
      <c r="G5651" t="s">
        <v>271</v>
      </c>
      <c r="H5651" t="s">
        <v>10728</v>
      </c>
      <c r="I5651" t="s">
        <v>10729</v>
      </c>
      <c r="J5651" t="s">
        <v>10730</v>
      </c>
      <c r="K5651" t="s">
        <v>10731</v>
      </c>
      <c r="L5651" t="s">
        <v>10732</v>
      </c>
      <c r="M5651" t="s">
        <v>5947</v>
      </c>
      <c r="N5651" t="s">
        <v>9286</v>
      </c>
      <c r="O5651" t="s">
        <v>6959</v>
      </c>
      <c r="P5651" t="s">
        <v>9741</v>
      </c>
      <c r="Q5651" t="s">
        <v>9854</v>
      </c>
      <c r="R5651" t="s">
        <v>127</v>
      </c>
      <c r="S5651" t="s">
        <v>256</v>
      </c>
      <c r="T5651" t="s">
        <v>689</v>
      </c>
      <c r="U5651" t="s">
        <v>690</v>
      </c>
      <c r="X5651">
        <v>1</v>
      </c>
      <c r="Y5651">
        <v>400</v>
      </c>
      <c r="Z5651">
        <v>70</v>
      </c>
      <c r="AA5651">
        <v>0</v>
      </c>
      <c r="AB5651">
        <v>59689</v>
      </c>
      <c r="AC5651" t="s">
        <v>47</v>
      </c>
      <c r="AD5651">
        <f>+VLOOKUP(T5651,items!$A$2:$D$1255,4,0)</f>
        <v>0</v>
      </c>
      <c r="AE5651">
        <f>+VLOOKUP(T5651,Tabla1[],5,0)</f>
        <v>0</v>
      </c>
      <c r="AF5651">
        <f t="shared" si="88"/>
        <v>4</v>
      </c>
    </row>
    <row r="5652" spans="1:32" x14ac:dyDescent="0.25">
      <c r="A5652">
        <v>102606</v>
      </c>
      <c r="B5652" t="s">
        <v>10727</v>
      </c>
      <c r="C5652" t="s">
        <v>75</v>
      </c>
      <c r="D5652">
        <v>0</v>
      </c>
      <c r="F5652" t="s">
        <v>5647</v>
      </c>
      <c r="G5652" t="s">
        <v>271</v>
      </c>
      <c r="H5652" t="s">
        <v>10728</v>
      </c>
      <c r="I5652" t="s">
        <v>10729</v>
      </c>
      <c r="J5652" t="s">
        <v>10730</v>
      </c>
      <c r="K5652" t="s">
        <v>10731</v>
      </c>
      <c r="L5652" t="s">
        <v>10732</v>
      </c>
      <c r="M5652" t="s">
        <v>5947</v>
      </c>
      <c r="N5652" t="s">
        <v>9286</v>
      </c>
      <c r="O5652" t="s">
        <v>6959</v>
      </c>
      <c r="P5652" t="s">
        <v>9741</v>
      </c>
      <c r="Q5652" t="s">
        <v>9854</v>
      </c>
      <c r="R5652" t="s">
        <v>127</v>
      </c>
      <c r="S5652" t="s">
        <v>256</v>
      </c>
      <c r="T5652" t="s">
        <v>94</v>
      </c>
      <c r="U5652" t="s">
        <v>95</v>
      </c>
      <c r="X5652">
        <v>1</v>
      </c>
      <c r="Y5652">
        <v>0</v>
      </c>
      <c r="Z5652">
        <v>0</v>
      </c>
      <c r="AA5652">
        <v>0</v>
      </c>
      <c r="AB5652">
        <v>100000</v>
      </c>
      <c r="AC5652" t="s">
        <v>47</v>
      </c>
      <c r="AD5652" t="e">
        <f>+VLOOKUP(T5652,items!$A$2:$D$1255,4,0)</f>
        <v>#N/A</v>
      </c>
      <c r="AE5652" t="e">
        <f>+VLOOKUP(T5652,Tabla1[],5,0)</f>
        <v>#N/A</v>
      </c>
      <c r="AF5652">
        <f t="shared" si="88"/>
        <v>4</v>
      </c>
    </row>
    <row r="5653" spans="1:32" x14ac:dyDescent="0.25">
      <c r="A5653">
        <v>102606</v>
      </c>
      <c r="B5653" t="s">
        <v>10727</v>
      </c>
      <c r="C5653" t="s">
        <v>75</v>
      </c>
      <c r="D5653">
        <v>0</v>
      </c>
      <c r="F5653" t="s">
        <v>5647</v>
      </c>
      <c r="G5653" t="s">
        <v>271</v>
      </c>
      <c r="H5653" t="s">
        <v>10728</v>
      </c>
      <c r="I5653" t="s">
        <v>10729</v>
      </c>
      <c r="J5653" t="s">
        <v>10730</v>
      </c>
      <c r="K5653" t="s">
        <v>10731</v>
      </c>
      <c r="L5653" t="s">
        <v>10732</v>
      </c>
      <c r="M5653" t="s">
        <v>5947</v>
      </c>
      <c r="N5653" t="s">
        <v>9286</v>
      </c>
      <c r="O5653" t="s">
        <v>6959</v>
      </c>
      <c r="P5653" t="s">
        <v>9741</v>
      </c>
      <c r="Q5653" t="s">
        <v>9854</v>
      </c>
      <c r="R5653" t="s">
        <v>127</v>
      </c>
      <c r="S5653" t="s">
        <v>256</v>
      </c>
      <c r="T5653" t="s">
        <v>439</v>
      </c>
      <c r="U5653" t="s">
        <v>440</v>
      </c>
      <c r="W5653" t="s">
        <v>114</v>
      </c>
      <c r="X5653">
        <v>1</v>
      </c>
      <c r="Y5653">
        <v>0</v>
      </c>
      <c r="Z5653">
        <v>0</v>
      </c>
      <c r="AA5653">
        <v>0</v>
      </c>
      <c r="AB5653">
        <v>160000</v>
      </c>
      <c r="AC5653" t="s">
        <v>47</v>
      </c>
      <c r="AD5653">
        <f>+VLOOKUP(T5653,items!$A$2:$D$1255,4,0)</f>
        <v>0</v>
      </c>
      <c r="AE5653">
        <f>+VLOOKUP(T5653,Tabla1[],5,0)</f>
        <v>0</v>
      </c>
      <c r="AF5653">
        <f t="shared" si="88"/>
        <v>4</v>
      </c>
    </row>
    <row r="5654" spans="1:32" x14ac:dyDescent="0.25">
      <c r="A5654">
        <v>102606</v>
      </c>
      <c r="B5654" t="s">
        <v>10727</v>
      </c>
      <c r="C5654" t="s">
        <v>75</v>
      </c>
      <c r="D5654">
        <v>0</v>
      </c>
      <c r="F5654" t="s">
        <v>5647</v>
      </c>
      <c r="G5654" t="s">
        <v>271</v>
      </c>
      <c r="H5654" t="s">
        <v>10728</v>
      </c>
      <c r="I5654" t="s">
        <v>10729</v>
      </c>
      <c r="J5654" t="s">
        <v>10730</v>
      </c>
      <c r="K5654" t="s">
        <v>10731</v>
      </c>
      <c r="L5654" t="s">
        <v>10732</v>
      </c>
      <c r="M5654" t="s">
        <v>5947</v>
      </c>
      <c r="N5654" t="s">
        <v>9286</v>
      </c>
      <c r="O5654" t="s">
        <v>6959</v>
      </c>
      <c r="P5654" t="s">
        <v>9741</v>
      </c>
      <c r="Q5654" t="s">
        <v>9854</v>
      </c>
      <c r="R5654" t="s">
        <v>127</v>
      </c>
      <c r="S5654" t="s">
        <v>256</v>
      </c>
      <c r="T5654" t="s">
        <v>392</v>
      </c>
      <c r="U5654" t="s">
        <v>393</v>
      </c>
      <c r="X5654">
        <v>1</v>
      </c>
      <c r="Y5654">
        <v>0</v>
      </c>
      <c r="Z5654">
        <v>0</v>
      </c>
      <c r="AA5654">
        <v>0</v>
      </c>
      <c r="AB5654">
        <v>160000</v>
      </c>
      <c r="AC5654" t="s">
        <v>47</v>
      </c>
      <c r="AD5654" t="e">
        <f>+VLOOKUP(T5654,items!$A$2:$D$1255,4,0)</f>
        <v>#N/A</v>
      </c>
      <c r="AE5654" t="e">
        <f>+VLOOKUP(T5654,Tabla1[],5,0)</f>
        <v>#N/A</v>
      </c>
      <c r="AF5654">
        <f t="shared" si="88"/>
        <v>4</v>
      </c>
    </row>
    <row r="5655" spans="1:32" x14ac:dyDescent="0.25">
      <c r="A5655">
        <v>102607</v>
      </c>
      <c r="B5655" t="s">
        <v>9226</v>
      </c>
      <c r="C5655" t="s">
        <v>75</v>
      </c>
      <c r="D5655">
        <v>0</v>
      </c>
      <c r="F5655" t="s">
        <v>5647</v>
      </c>
      <c r="G5655" t="s">
        <v>5647</v>
      </c>
      <c r="H5655" t="s">
        <v>10733</v>
      </c>
      <c r="I5655" t="s">
        <v>37</v>
      </c>
      <c r="J5655" t="s">
        <v>10734</v>
      </c>
      <c r="K5655" t="s">
        <v>10735</v>
      </c>
      <c r="L5655" t="s">
        <v>10736</v>
      </c>
      <c r="M5655" t="s">
        <v>5648</v>
      </c>
      <c r="N5655" t="s">
        <v>5648</v>
      </c>
      <c r="O5655" t="s">
        <v>9286</v>
      </c>
      <c r="P5655" t="s">
        <v>5948</v>
      </c>
      <c r="Q5655" t="s">
        <v>975</v>
      </c>
      <c r="R5655" t="s">
        <v>127</v>
      </c>
      <c r="S5655" t="s">
        <v>88</v>
      </c>
      <c r="T5655" t="s">
        <v>139</v>
      </c>
      <c r="U5655" t="s">
        <v>140</v>
      </c>
      <c r="X5655">
        <v>5</v>
      </c>
      <c r="Y5655">
        <v>0</v>
      </c>
      <c r="Z5655">
        <v>0</v>
      </c>
      <c r="AA5655">
        <v>0</v>
      </c>
      <c r="AB5655">
        <v>7900</v>
      </c>
      <c r="AC5655" t="s">
        <v>47</v>
      </c>
      <c r="AD5655">
        <f>+VLOOKUP(T5655,items!$A$2:$D$1255,4,0)</f>
        <v>0</v>
      </c>
      <c r="AE5655">
        <f>+VLOOKUP(T5655,Tabla1[],5,0)</f>
        <v>0</v>
      </c>
      <c r="AF5655">
        <f t="shared" si="88"/>
        <v>4</v>
      </c>
    </row>
    <row r="5656" spans="1:32" x14ac:dyDescent="0.25">
      <c r="A5656">
        <v>102607</v>
      </c>
      <c r="B5656" t="s">
        <v>9226</v>
      </c>
      <c r="C5656" t="s">
        <v>75</v>
      </c>
      <c r="D5656">
        <v>0</v>
      </c>
      <c r="F5656" t="s">
        <v>5647</v>
      </c>
      <c r="G5656" t="s">
        <v>5647</v>
      </c>
      <c r="H5656" t="s">
        <v>10733</v>
      </c>
      <c r="I5656" t="s">
        <v>37</v>
      </c>
      <c r="J5656" t="s">
        <v>10734</v>
      </c>
      <c r="K5656" t="s">
        <v>10735</v>
      </c>
      <c r="L5656" t="s">
        <v>10736</v>
      </c>
      <c r="M5656" t="s">
        <v>5648</v>
      </c>
      <c r="N5656" t="s">
        <v>5648</v>
      </c>
      <c r="O5656" t="s">
        <v>9286</v>
      </c>
      <c r="P5656" t="s">
        <v>5948</v>
      </c>
      <c r="Q5656" t="s">
        <v>975</v>
      </c>
      <c r="R5656" t="s">
        <v>127</v>
      </c>
      <c r="S5656" t="s">
        <v>88</v>
      </c>
      <c r="T5656" t="s">
        <v>147</v>
      </c>
      <c r="U5656" t="s">
        <v>148</v>
      </c>
      <c r="X5656">
        <v>5</v>
      </c>
      <c r="Y5656">
        <v>0</v>
      </c>
      <c r="Z5656">
        <v>0</v>
      </c>
      <c r="AA5656">
        <v>0</v>
      </c>
      <c r="AB5656">
        <v>12250</v>
      </c>
      <c r="AC5656" t="s">
        <v>47</v>
      </c>
      <c r="AD5656">
        <f>+VLOOKUP(T5656,items!$A$2:$D$1255,4,0)</f>
        <v>0</v>
      </c>
      <c r="AE5656">
        <f>+VLOOKUP(T5656,Tabla1[],5,0)</f>
        <v>0</v>
      </c>
      <c r="AF5656">
        <f t="shared" si="88"/>
        <v>4</v>
      </c>
    </row>
    <row r="5657" spans="1:32" x14ac:dyDescent="0.25">
      <c r="A5657">
        <v>102607</v>
      </c>
      <c r="B5657" t="s">
        <v>9226</v>
      </c>
      <c r="C5657" t="s">
        <v>75</v>
      </c>
      <c r="D5657">
        <v>0</v>
      </c>
      <c r="F5657" t="s">
        <v>5647</v>
      </c>
      <c r="G5657" t="s">
        <v>5647</v>
      </c>
      <c r="H5657" t="s">
        <v>10733</v>
      </c>
      <c r="I5657" t="s">
        <v>37</v>
      </c>
      <c r="J5657" t="s">
        <v>10734</v>
      </c>
      <c r="K5657" t="s">
        <v>10735</v>
      </c>
      <c r="L5657" t="s">
        <v>10736</v>
      </c>
      <c r="M5657" t="s">
        <v>5648</v>
      </c>
      <c r="N5657" t="s">
        <v>5648</v>
      </c>
      <c r="O5657" t="s">
        <v>9286</v>
      </c>
      <c r="P5657" t="s">
        <v>5948</v>
      </c>
      <c r="Q5657" t="s">
        <v>975</v>
      </c>
      <c r="R5657" t="s">
        <v>127</v>
      </c>
      <c r="S5657" t="s">
        <v>88</v>
      </c>
      <c r="T5657" t="s">
        <v>1284</v>
      </c>
      <c r="U5657" t="s">
        <v>1285</v>
      </c>
      <c r="X5657">
        <v>1</v>
      </c>
      <c r="Y5657">
        <v>0</v>
      </c>
      <c r="Z5657">
        <v>0</v>
      </c>
      <c r="AA5657">
        <v>0</v>
      </c>
      <c r="AB5657">
        <v>100000</v>
      </c>
      <c r="AC5657" t="s">
        <v>47</v>
      </c>
      <c r="AD5657">
        <f>+VLOOKUP(T5657,items!$A$2:$D$1255,4,0)</f>
        <v>0</v>
      </c>
      <c r="AE5657">
        <f>+VLOOKUP(T5657,Tabla1[],5,0)</f>
        <v>0</v>
      </c>
      <c r="AF5657">
        <f t="shared" si="88"/>
        <v>4</v>
      </c>
    </row>
    <row r="5658" spans="1:32" x14ac:dyDescent="0.25">
      <c r="A5658">
        <v>102609</v>
      </c>
      <c r="B5658" t="s">
        <v>5654</v>
      </c>
      <c r="C5658" t="s">
        <v>75</v>
      </c>
      <c r="D5658">
        <v>0</v>
      </c>
      <c r="F5658" t="s">
        <v>5647</v>
      </c>
      <c r="G5658" t="s">
        <v>5647</v>
      </c>
      <c r="H5658" t="s">
        <v>10737</v>
      </c>
      <c r="I5658" t="s">
        <v>37</v>
      </c>
      <c r="J5658" t="s">
        <v>10738</v>
      </c>
      <c r="K5658" t="s">
        <v>10739</v>
      </c>
      <c r="L5658" t="s">
        <v>37</v>
      </c>
      <c r="M5658" t="s">
        <v>5648</v>
      </c>
      <c r="N5658" t="s">
        <v>5648</v>
      </c>
      <c r="O5658" t="s">
        <v>5649</v>
      </c>
      <c r="P5658" t="s">
        <v>5947</v>
      </c>
      <c r="Q5658" t="s">
        <v>5947</v>
      </c>
      <c r="R5658" t="s">
        <v>127</v>
      </c>
      <c r="S5658" t="s">
        <v>164</v>
      </c>
      <c r="T5658" t="s">
        <v>1309</v>
      </c>
      <c r="U5658" t="s">
        <v>1310</v>
      </c>
      <c r="X5658">
        <v>4</v>
      </c>
      <c r="Y5658">
        <v>0</v>
      </c>
      <c r="Z5658">
        <v>0</v>
      </c>
      <c r="AA5658">
        <v>0</v>
      </c>
      <c r="AB5658">
        <v>49700</v>
      </c>
      <c r="AC5658" t="s">
        <v>47</v>
      </c>
      <c r="AD5658">
        <f>+VLOOKUP(T5658,items!$A$2:$D$1255,4,0)</f>
        <v>0</v>
      </c>
      <c r="AE5658">
        <f>+VLOOKUP(T5658,Tabla1[],5,0)</f>
        <v>0</v>
      </c>
      <c r="AF5658">
        <f t="shared" si="88"/>
        <v>3</v>
      </c>
    </row>
    <row r="5659" spans="1:32" x14ac:dyDescent="0.25">
      <c r="A5659">
        <v>102630</v>
      </c>
      <c r="B5659" t="s">
        <v>10740</v>
      </c>
      <c r="C5659" t="s">
        <v>75</v>
      </c>
      <c r="D5659">
        <v>0</v>
      </c>
      <c r="F5659" t="s">
        <v>5647</v>
      </c>
      <c r="G5659" t="s">
        <v>1262</v>
      </c>
      <c r="H5659" t="s">
        <v>10741</v>
      </c>
      <c r="I5659" t="s">
        <v>37</v>
      </c>
      <c r="J5659" t="s">
        <v>10742</v>
      </c>
      <c r="K5659" t="s">
        <v>10743</v>
      </c>
      <c r="L5659" t="s">
        <v>10744</v>
      </c>
      <c r="M5659" t="s">
        <v>1149</v>
      </c>
      <c r="N5659" t="s">
        <v>1149</v>
      </c>
      <c r="O5659" t="s">
        <v>105</v>
      </c>
      <c r="P5659" t="s">
        <v>3799</v>
      </c>
      <c r="Q5659" t="s">
        <v>9020</v>
      </c>
      <c r="R5659" t="s">
        <v>127</v>
      </c>
      <c r="S5659" t="s">
        <v>88</v>
      </c>
      <c r="T5659" t="s">
        <v>388</v>
      </c>
      <c r="U5659" t="s">
        <v>389</v>
      </c>
      <c r="X5659">
        <v>25</v>
      </c>
      <c r="Y5659">
        <v>0</v>
      </c>
      <c r="Z5659">
        <v>0</v>
      </c>
      <c r="AA5659">
        <v>0</v>
      </c>
      <c r="AB5659">
        <v>1462500</v>
      </c>
      <c r="AC5659" t="s">
        <v>47</v>
      </c>
      <c r="AD5659">
        <f>+VLOOKUP(T5659,items!$A$2:$D$1255,4,0)</f>
        <v>0</v>
      </c>
      <c r="AE5659">
        <f>+VLOOKUP(T5659,Tabla1[],5,0)</f>
        <v>0</v>
      </c>
      <c r="AF5659">
        <f t="shared" si="88"/>
        <v>4</v>
      </c>
    </row>
    <row r="5660" spans="1:32" x14ac:dyDescent="0.25">
      <c r="A5660">
        <v>102630</v>
      </c>
      <c r="B5660" t="s">
        <v>10740</v>
      </c>
      <c r="C5660" t="s">
        <v>75</v>
      </c>
      <c r="D5660">
        <v>0</v>
      </c>
      <c r="F5660" t="s">
        <v>5647</v>
      </c>
      <c r="G5660" t="s">
        <v>1262</v>
      </c>
      <c r="H5660" t="s">
        <v>10741</v>
      </c>
      <c r="I5660" t="s">
        <v>37</v>
      </c>
      <c r="J5660" t="s">
        <v>10742</v>
      </c>
      <c r="K5660" t="s">
        <v>10743</v>
      </c>
      <c r="L5660" t="s">
        <v>10744</v>
      </c>
      <c r="M5660" t="s">
        <v>1149</v>
      </c>
      <c r="N5660" t="s">
        <v>1149</v>
      </c>
      <c r="O5660" t="s">
        <v>105</v>
      </c>
      <c r="P5660" t="s">
        <v>3799</v>
      </c>
      <c r="Q5660" t="s">
        <v>9020</v>
      </c>
      <c r="R5660" t="s">
        <v>127</v>
      </c>
      <c r="S5660" t="s">
        <v>88</v>
      </c>
      <c r="T5660" t="s">
        <v>5950</v>
      </c>
      <c r="U5660" t="s">
        <v>5951</v>
      </c>
      <c r="X5660">
        <v>1</v>
      </c>
      <c r="Y5660">
        <v>11130</v>
      </c>
      <c r="Z5660">
        <v>0</v>
      </c>
      <c r="AA5660">
        <v>4000</v>
      </c>
      <c r="AB5660">
        <v>1755000</v>
      </c>
      <c r="AC5660" t="s">
        <v>47</v>
      </c>
      <c r="AD5660">
        <f>+VLOOKUP(T5660,items!$A$2:$D$1255,4,0)</f>
        <v>0</v>
      </c>
      <c r="AE5660">
        <f>+VLOOKUP(T5660,Tabla1[],5,0)</f>
        <v>0</v>
      </c>
      <c r="AF5660">
        <f t="shared" si="88"/>
        <v>4</v>
      </c>
    </row>
    <row r="5661" spans="1:32" x14ac:dyDescent="0.25">
      <c r="A5661">
        <v>102630</v>
      </c>
      <c r="B5661" t="s">
        <v>10740</v>
      </c>
      <c r="C5661" t="s">
        <v>75</v>
      </c>
      <c r="D5661">
        <v>0</v>
      </c>
      <c r="F5661" t="s">
        <v>5647</v>
      </c>
      <c r="G5661" t="s">
        <v>1262</v>
      </c>
      <c r="H5661" t="s">
        <v>10741</v>
      </c>
      <c r="I5661" t="s">
        <v>37</v>
      </c>
      <c r="J5661" t="s">
        <v>10742</v>
      </c>
      <c r="K5661" t="s">
        <v>10743</v>
      </c>
      <c r="L5661" t="s">
        <v>10744</v>
      </c>
      <c r="M5661" t="s">
        <v>1149</v>
      </c>
      <c r="N5661" t="s">
        <v>1149</v>
      </c>
      <c r="O5661" t="s">
        <v>105</v>
      </c>
      <c r="P5661" t="s">
        <v>3799</v>
      </c>
      <c r="Q5661" t="s">
        <v>9020</v>
      </c>
      <c r="R5661" t="s">
        <v>127</v>
      </c>
      <c r="S5661" t="s">
        <v>88</v>
      </c>
      <c r="T5661" t="s">
        <v>94</v>
      </c>
      <c r="U5661" t="s">
        <v>95</v>
      </c>
      <c r="X5661">
        <v>1</v>
      </c>
      <c r="Y5661">
        <v>0</v>
      </c>
      <c r="Z5661">
        <v>0</v>
      </c>
      <c r="AA5661">
        <v>0</v>
      </c>
      <c r="AB5661">
        <v>500000</v>
      </c>
      <c r="AC5661" t="s">
        <v>47</v>
      </c>
      <c r="AD5661" t="e">
        <f>+VLOOKUP(T5661,items!$A$2:$D$1255,4,0)</f>
        <v>#N/A</v>
      </c>
      <c r="AE5661" t="e">
        <f>+VLOOKUP(T5661,Tabla1[],5,0)</f>
        <v>#N/A</v>
      </c>
      <c r="AF5661">
        <f t="shared" si="88"/>
        <v>4</v>
      </c>
    </row>
    <row r="5662" spans="1:32" x14ac:dyDescent="0.25">
      <c r="A5662">
        <v>102630</v>
      </c>
      <c r="B5662" t="s">
        <v>10740</v>
      </c>
      <c r="C5662" t="s">
        <v>75</v>
      </c>
      <c r="D5662">
        <v>0</v>
      </c>
      <c r="F5662" t="s">
        <v>5647</v>
      </c>
      <c r="G5662" t="s">
        <v>1262</v>
      </c>
      <c r="H5662" t="s">
        <v>10741</v>
      </c>
      <c r="I5662" t="s">
        <v>37</v>
      </c>
      <c r="J5662" t="s">
        <v>10742</v>
      </c>
      <c r="K5662" t="s">
        <v>10743</v>
      </c>
      <c r="L5662" t="s">
        <v>10744</v>
      </c>
      <c r="M5662" t="s">
        <v>1149</v>
      </c>
      <c r="N5662" t="s">
        <v>1149</v>
      </c>
      <c r="O5662" t="s">
        <v>105</v>
      </c>
      <c r="P5662" t="s">
        <v>3799</v>
      </c>
      <c r="Q5662" t="s">
        <v>9020</v>
      </c>
      <c r="R5662" t="s">
        <v>127</v>
      </c>
      <c r="S5662" t="s">
        <v>88</v>
      </c>
      <c r="T5662" t="s">
        <v>1096</v>
      </c>
      <c r="U5662" t="s">
        <v>1097</v>
      </c>
      <c r="X5662">
        <v>1</v>
      </c>
      <c r="Y5662">
        <v>0</v>
      </c>
      <c r="Z5662">
        <v>0</v>
      </c>
      <c r="AA5662">
        <v>0</v>
      </c>
      <c r="AB5662">
        <v>300000</v>
      </c>
      <c r="AC5662" t="s">
        <v>47</v>
      </c>
      <c r="AD5662" t="e">
        <f>+VLOOKUP(T5662,items!$A$2:$D$1255,4,0)</f>
        <v>#N/A</v>
      </c>
      <c r="AE5662" t="e">
        <f>+VLOOKUP(T5662,Tabla1[],5,0)</f>
        <v>#N/A</v>
      </c>
      <c r="AF5662">
        <f t="shared" si="88"/>
        <v>4</v>
      </c>
    </row>
    <row r="5663" spans="1:32" x14ac:dyDescent="0.25">
      <c r="A5663">
        <v>102639</v>
      </c>
      <c r="B5663" t="s">
        <v>10745</v>
      </c>
      <c r="C5663" t="s">
        <v>75</v>
      </c>
      <c r="D5663">
        <v>0</v>
      </c>
      <c r="F5663" t="s">
        <v>5647</v>
      </c>
      <c r="G5663" t="s">
        <v>969</v>
      </c>
      <c r="H5663" t="s">
        <v>10746</v>
      </c>
      <c r="I5663" t="s">
        <v>37</v>
      </c>
      <c r="J5663" t="s">
        <v>10747</v>
      </c>
      <c r="K5663" t="s">
        <v>10748</v>
      </c>
      <c r="L5663" t="s">
        <v>10749</v>
      </c>
      <c r="M5663" t="s">
        <v>5649</v>
      </c>
      <c r="N5663" t="s">
        <v>5649</v>
      </c>
      <c r="O5663" t="s">
        <v>7006</v>
      </c>
      <c r="P5663" t="s">
        <v>6959</v>
      </c>
      <c r="Q5663" t="s">
        <v>6960</v>
      </c>
      <c r="R5663" t="s">
        <v>63</v>
      </c>
      <c r="S5663" t="s">
        <v>88</v>
      </c>
      <c r="T5663" t="s">
        <v>388</v>
      </c>
      <c r="U5663" t="s">
        <v>389</v>
      </c>
      <c r="X5663">
        <v>19</v>
      </c>
      <c r="Y5663">
        <v>0</v>
      </c>
      <c r="Z5663">
        <v>0</v>
      </c>
      <c r="AA5663">
        <v>0</v>
      </c>
      <c r="AB5663">
        <v>1235000</v>
      </c>
      <c r="AC5663" t="s">
        <v>47</v>
      </c>
      <c r="AD5663">
        <f>+VLOOKUP(T5663,items!$A$2:$D$1255,4,0)</f>
        <v>0</v>
      </c>
      <c r="AE5663">
        <f>+VLOOKUP(T5663,Tabla1[],5,0)</f>
        <v>0</v>
      </c>
      <c r="AF5663">
        <f t="shared" si="88"/>
        <v>4</v>
      </c>
    </row>
    <row r="5664" spans="1:32" x14ac:dyDescent="0.25">
      <c r="A5664">
        <v>102639</v>
      </c>
      <c r="B5664" t="s">
        <v>10745</v>
      </c>
      <c r="C5664" t="s">
        <v>75</v>
      </c>
      <c r="D5664">
        <v>0</v>
      </c>
      <c r="F5664" t="s">
        <v>5647</v>
      </c>
      <c r="G5664" t="s">
        <v>969</v>
      </c>
      <c r="H5664" t="s">
        <v>10746</v>
      </c>
      <c r="I5664" t="s">
        <v>37</v>
      </c>
      <c r="J5664" t="s">
        <v>10747</v>
      </c>
      <c r="K5664" t="s">
        <v>10748</v>
      </c>
      <c r="L5664" t="s">
        <v>10749</v>
      </c>
      <c r="M5664" t="s">
        <v>5649</v>
      </c>
      <c r="N5664" t="s">
        <v>5649</v>
      </c>
      <c r="O5664" t="s">
        <v>7006</v>
      </c>
      <c r="P5664" t="s">
        <v>6959</v>
      </c>
      <c r="Q5664" t="s">
        <v>6960</v>
      </c>
      <c r="R5664" t="s">
        <v>63</v>
      </c>
      <c r="S5664" t="s">
        <v>88</v>
      </c>
      <c r="T5664" t="s">
        <v>5950</v>
      </c>
      <c r="U5664" t="s">
        <v>5951</v>
      </c>
      <c r="X5664">
        <v>1</v>
      </c>
      <c r="Y5664">
        <v>4500</v>
      </c>
      <c r="Z5664">
        <v>0</v>
      </c>
      <c r="AA5664">
        <v>4500</v>
      </c>
      <c r="AB5664">
        <v>790000</v>
      </c>
      <c r="AC5664" t="s">
        <v>47</v>
      </c>
      <c r="AD5664">
        <f>+VLOOKUP(T5664,items!$A$2:$D$1255,4,0)</f>
        <v>0</v>
      </c>
      <c r="AE5664">
        <f>+VLOOKUP(T5664,Tabla1[],5,0)</f>
        <v>0</v>
      </c>
      <c r="AF5664">
        <f t="shared" si="88"/>
        <v>4</v>
      </c>
    </row>
    <row r="5665" spans="1:32" x14ac:dyDescent="0.25">
      <c r="A5665">
        <v>102639</v>
      </c>
      <c r="B5665" t="s">
        <v>10745</v>
      </c>
      <c r="C5665" t="s">
        <v>75</v>
      </c>
      <c r="D5665">
        <v>0</v>
      </c>
      <c r="F5665" t="s">
        <v>5647</v>
      </c>
      <c r="G5665" t="s">
        <v>969</v>
      </c>
      <c r="H5665" t="s">
        <v>10746</v>
      </c>
      <c r="I5665" t="s">
        <v>37</v>
      </c>
      <c r="J5665" t="s">
        <v>10747</v>
      </c>
      <c r="K5665" t="s">
        <v>10748</v>
      </c>
      <c r="L5665" t="s">
        <v>10749</v>
      </c>
      <c r="M5665" t="s">
        <v>5649</v>
      </c>
      <c r="N5665" t="s">
        <v>5649</v>
      </c>
      <c r="O5665" t="s">
        <v>7006</v>
      </c>
      <c r="P5665" t="s">
        <v>6959</v>
      </c>
      <c r="Q5665" t="s">
        <v>6960</v>
      </c>
      <c r="R5665" t="s">
        <v>63</v>
      </c>
      <c r="S5665" t="s">
        <v>88</v>
      </c>
      <c r="T5665" t="s">
        <v>474</v>
      </c>
      <c r="U5665" t="s">
        <v>475</v>
      </c>
      <c r="X5665">
        <v>1</v>
      </c>
      <c r="Y5665">
        <v>0</v>
      </c>
      <c r="Z5665">
        <v>0</v>
      </c>
      <c r="AA5665">
        <v>0</v>
      </c>
      <c r="AB5665">
        <v>120000</v>
      </c>
      <c r="AC5665" t="s">
        <v>47</v>
      </c>
      <c r="AD5665">
        <f>+VLOOKUP(T5665,items!$A$2:$D$1255,4,0)</f>
        <v>0</v>
      </c>
      <c r="AE5665">
        <f>+VLOOKUP(T5665,Tabla1[],5,0)</f>
        <v>0</v>
      </c>
      <c r="AF5665">
        <f t="shared" si="88"/>
        <v>4</v>
      </c>
    </row>
    <row r="5666" spans="1:32" x14ac:dyDescent="0.25">
      <c r="A5666">
        <v>102657</v>
      </c>
      <c r="B5666" t="s">
        <v>10750</v>
      </c>
      <c r="C5666" t="s">
        <v>33</v>
      </c>
      <c r="D5666">
        <v>0</v>
      </c>
      <c r="F5666" t="s">
        <v>270</v>
      </c>
      <c r="G5666" t="s">
        <v>8373</v>
      </c>
      <c r="H5666" t="s">
        <v>10751</v>
      </c>
      <c r="I5666" t="s">
        <v>37</v>
      </c>
      <c r="J5666" t="s">
        <v>37</v>
      </c>
      <c r="K5666" t="s">
        <v>10752</v>
      </c>
      <c r="L5666" t="s">
        <v>10753</v>
      </c>
      <c r="M5666" t="s">
        <v>7899</v>
      </c>
      <c r="N5666" t="s">
        <v>7899</v>
      </c>
      <c r="O5666" t="s">
        <v>3549</v>
      </c>
      <c r="P5666" t="s">
        <v>1446</v>
      </c>
      <c r="Q5666" t="s">
        <v>8621</v>
      </c>
      <c r="R5666" t="s">
        <v>63</v>
      </c>
      <c r="S5666" t="s">
        <v>128</v>
      </c>
      <c r="T5666" t="s">
        <v>2493</v>
      </c>
      <c r="U5666" t="s">
        <v>2494</v>
      </c>
      <c r="W5666" t="s">
        <v>117</v>
      </c>
      <c r="X5666">
        <v>16</v>
      </c>
      <c r="Y5666">
        <v>0</v>
      </c>
      <c r="Z5666">
        <v>0</v>
      </c>
      <c r="AA5666">
        <v>0</v>
      </c>
      <c r="AB5666">
        <v>9781584</v>
      </c>
      <c r="AC5666" t="s">
        <v>47</v>
      </c>
      <c r="AD5666" t="str">
        <f>+VLOOKUP(T5666,items!$A$2:$D$1255,4,0)</f>
        <v>MUEBLES</v>
      </c>
      <c r="AE5666">
        <f>+VLOOKUP(T5666,Tabla1[],5,0)</f>
        <v>0</v>
      </c>
      <c r="AF5666">
        <f t="shared" si="88"/>
        <v>5</v>
      </c>
    </row>
    <row r="5667" spans="1:32" x14ac:dyDescent="0.25">
      <c r="A5667">
        <v>102657</v>
      </c>
      <c r="B5667" t="s">
        <v>10750</v>
      </c>
      <c r="C5667" t="s">
        <v>33</v>
      </c>
      <c r="D5667">
        <v>0</v>
      </c>
      <c r="F5667" t="s">
        <v>270</v>
      </c>
      <c r="G5667" t="s">
        <v>8373</v>
      </c>
      <c r="H5667" t="s">
        <v>10751</v>
      </c>
      <c r="I5667" t="s">
        <v>37</v>
      </c>
      <c r="J5667" t="s">
        <v>37</v>
      </c>
      <c r="K5667" t="s">
        <v>10752</v>
      </c>
      <c r="L5667" t="s">
        <v>10753</v>
      </c>
      <c r="M5667" t="s">
        <v>7899</v>
      </c>
      <c r="N5667" t="s">
        <v>7899</v>
      </c>
      <c r="O5667" t="s">
        <v>3549</v>
      </c>
      <c r="P5667" t="s">
        <v>1446</v>
      </c>
      <c r="Q5667" t="s">
        <v>8621</v>
      </c>
      <c r="R5667" t="s">
        <v>63</v>
      </c>
      <c r="S5667" t="s">
        <v>128</v>
      </c>
      <c r="T5667" t="s">
        <v>10754</v>
      </c>
      <c r="U5667" t="s">
        <v>10755</v>
      </c>
      <c r="W5667" t="s">
        <v>117</v>
      </c>
      <c r="X5667">
        <v>1</v>
      </c>
      <c r="Y5667">
        <v>0</v>
      </c>
      <c r="Z5667">
        <v>0</v>
      </c>
      <c r="AA5667">
        <v>0</v>
      </c>
      <c r="AB5667">
        <v>6198886</v>
      </c>
      <c r="AC5667" t="s">
        <v>47</v>
      </c>
      <c r="AD5667" t="str">
        <f>+VLOOKUP(T5667,items!$A$2:$D$1255,4,0)</f>
        <v>MUEBLES</v>
      </c>
      <c r="AE5667">
        <f>+VLOOKUP(T5667,Tabla1[],5,0)</f>
        <v>0</v>
      </c>
      <c r="AF5667">
        <f t="shared" si="88"/>
        <v>5</v>
      </c>
    </row>
    <row r="5668" spans="1:32" x14ac:dyDescent="0.25">
      <c r="A5668">
        <v>102657</v>
      </c>
      <c r="B5668" t="s">
        <v>10750</v>
      </c>
      <c r="C5668" t="s">
        <v>33</v>
      </c>
      <c r="D5668">
        <v>0</v>
      </c>
      <c r="F5668" t="s">
        <v>270</v>
      </c>
      <c r="G5668" t="s">
        <v>8373</v>
      </c>
      <c r="H5668" t="s">
        <v>10751</v>
      </c>
      <c r="I5668" t="s">
        <v>37</v>
      </c>
      <c r="J5668" t="s">
        <v>37</v>
      </c>
      <c r="K5668" t="s">
        <v>10752</v>
      </c>
      <c r="L5668" t="s">
        <v>10753</v>
      </c>
      <c r="M5668" t="s">
        <v>7899</v>
      </c>
      <c r="N5668" t="s">
        <v>7899</v>
      </c>
      <c r="O5668" t="s">
        <v>3549</v>
      </c>
      <c r="P5668" t="s">
        <v>1446</v>
      </c>
      <c r="Q5668" t="s">
        <v>8621</v>
      </c>
      <c r="R5668" t="s">
        <v>63</v>
      </c>
      <c r="S5668" t="s">
        <v>128</v>
      </c>
      <c r="T5668" t="s">
        <v>314</v>
      </c>
      <c r="U5668" t="s">
        <v>315</v>
      </c>
      <c r="X5668">
        <v>1</v>
      </c>
      <c r="Y5668">
        <v>0</v>
      </c>
      <c r="Z5668">
        <v>0</v>
      </c>
      <c r="AA5668">
        <v>0</v>
      </c>
      <c r="AB5668">
        <v>1000000</v>
      </c>
      <c r="AC5668" t="s">
        <v>47</v>
      </c>
      <c r="AD5668">
        <f>+VLOOKUP(T5668,items!$A$2:$D$1255,4,0)</f>
        <v>0</v>
      </c>
      <c r="AE5668">
        <f>+VLOOKUP(T5668,Tabla1[],5,0)</f>
        <v>0</v>
      </c>
      <c r="AF5668">
        <f t="shared" si="88"/>
        <v>5</v>
      </c>
    </row>
    <row r="5669" spans="1:32" x14ac:dyDescent="0.25">
      <c r="A5669">
        <v>102660</v>
      </c>
      <c r="B5669" t="s">
        <v>3049</v>
      </c>
      <c r="C5669" t="s">
        <v>75</v>
      </c>
      <c r="D5669">
        <v>0</v>
      </c>
      <c r="F5669" t="s">
        <v>969</v>
      </c>
      <c r="G5669" t="s">
        <v>5649</v>
      </c>
      <c r="H5669" t="s">
        <v>10756</v>
      </c>
      <c r="I5669" t="s">
        <v>37</v>
      </c>
      <c r="J5669" t="s">
        <v>10757</v>
      </c>
      <c r="K5669" t="s">
        <v>10758</v>
      </c>
      <c r="L5669" t="s">
        <v>37</v>
      </c>
      <c r="M5669" t="s">
        <v>271</v>
      </c>
      <c r="N5669" t="s">
        <v>271</v>
      </c>
      <c r="O5669" t="s">
        <v>1149</v>
      </c>
      <c r="P5669" t="s">
        <v>7005</v>
      </c>
      <c r="Q5669" t="s">
        <v>7005</v>
      </c>
      <c r="R5669" t="s">
        <v>127</v>
      </c>
      <c r="S5669" t="s">
        <v>164</v>
      </c>
      <c r="T5669" t="s">
        <v>1608</v>
      </c>
      <c r="U5669" t="s">
        <v>1609</v>
      </c>
      <c r="X5669">
        <v>9.5</v>
      </c>
      <c r="Y5669">
        <v>0</v>
      </c>
      <c r="Z5669">
        <v>0</v>
      </c>
      <c r="AA5669">
        <v>0</v>
      </c>
      <c r="AB5669">
        <v>475000</v>
      </c>
      <c r="AC5669" t="s">
        <v>47</v>
      </c>
      <c r="AD5669">
        <f>+VLOOKUP(T5669,items!$A$2:$D$1255,4,0)</f>
        <v>0</v>
      </c>
      <c r="AE5669">
        <f>+VLOOKUP(T5669,Tabla1[],5,0)</f>
        <v>0</v>
      </c>
      <c r="AF5669">
        <f t="shared" si="88"/>
        <v>3</v>
      </c>
    </row>
    <row r="5670" spans="1:32" x14ac:dyDescent="0.25">
      <c r="A5670">
        <v>102660</v>
      </c>
      <c r="B5670" t="s">
        <v>3049</v>
      </c>
      <c r="C5670" t="s">
        <v>75</v>
      </c>
      <c r="D5670">
        <v>0</v>
      </c>
      <c r="F5670" t="s">
        <v>969</v>
      </c>
      <c r="G5670" t="s">
        <v>5649</v>
      </c>
      <c r="H5670" t="s">
        <v>10756</v>
      </c>
      <c r="I5670" t="s">
        <v>37</v>
      </c>
      <c r="J5670" t="s">
        <v>10757</v>
      </c>
      <c r="K5670" t="s">
        <v>10758</v>
      </c>
      <c r="L5670" t="s">
        <v>37</v>
      </c>
      <c r="M5670" t="s">
        <v>271</v>
      </c>
      <c r="N5670" t="s">
        <v>271</v>
      </c>
      <c r="O5670" t="s">
        <v>1149</v>
      </c>
      <c r="P5670" t="s">
        <v>7005</v>
      </c>
      <c r="Q5670" t="s">
        <v>7005</v>
      </c>
      <c r="R5670" t="s">
        <v>127</v>
      </c>
      <c r="S5670" t="s">
        <v>164</v>
      </c>
      <c r="T5670" t="s">
        <v>1398</v>
      </c>
      <c r="U5670" t="s">
        <v>529</v>
      </c>
      <c r="X5670">
        <v>60</v>
      </c>
      <c r="Y5670">
        <v>0</v>
      </c>
      <c r="Z5670">
        <v>0</v>
      </c>
      <c r="AA5670">
        <v>0</v>
      </c>
      <c r="AB5670">
        <v>3000000</v>
      </c>
      <c r="AC5670" t="s">
        <v>47</v>
      </c>
      <c r="AD5670">
        <f>+VLOOKUP(T5670,items!$A$2:$D$1255,4,0)</f>
        <v>0</v>
      </c>
      <c r="AE5670">
        <f>+VLOOKUP(T5670,Tabla1[],5,0)</f>
        <v>0</v>
      </c>
      <c r="AF5670">
        <f t="shared" si="88"/>
        <v>3</v>
      </c>
    </row>
    <row r="5671" spans="1:32" x14ac:dyDescent="0.25">
      <c r="A5671">
        <v>102660</v>
      </c>
      <c r="B5671" t="s">
        <v>3049</v>
      </c>
      <c r="C5671" t="s">
        <v>75</v>
      </c>
      <c r="D5671">
        <v>0</v>
      </c>
      <c r="F5671" t="s">
        <v>969</v>
      </c>
      <c r="G5671" t="s">
        <v>5649</v>
      </c>
      <c r="H5671" t="s">
        <v>10756</v>
      </c>
      <c r="I5671" t="s">
        <v>37</v>
      </c>
      <c r="J5671" t="s">
        <v>10757</v>
      </c>
      <c r="K5671" t="s">
        <v>10758</v>
      </c>
      <c r="L5671" t="s">
        <v>37</v>
      </c>
      <c r="M5671" t="s">
        <v>271</v>
      </c>
      <c r="N5671" t="s">
        <v>271</v>
      </c>
      <c r="O5671" t="s">
        <v>1149</v>
      </c>
      <c r="P5671" t="s">
        <v>7005</v>
      </c>
      <c r="Q5671" t="s">
        <v>7005</v>
      </c>
      <c r="R5671" t="s">
        <v>127</v>
      </c>
      <c r="S5671" t="s">
        <v>164</v>
      </c>
      <c r="T5671" t="s">
        <v>1411</v>
      </c>
      <c r="U5671" t="s">
        <v>867</v>
      </c>
      <c r="X5671">
        <v>60</v>
      </c>
      <c r="Y5671">
        <v>0</v>
      </c>
      <c r="Z5671">
        <v>0</v>
      </c>
      <c r="AA5671">
        <v>0</v>
      </c>
      <c r="AB5671">
        <v>3000000</v>
      </c>
      <c r="AC5671" t="s">
        <v>47</v>
      </c>
      <c r="AD5671">
        <f>+VLOOKUP(T5671,items!$A$2:$D$1255,4,0)</f>
        <v>0</v>
      </c>
      <c r="AE5671">
        <f>+VLOOKUP(T5671,Tabla1[],5,0)</f>
        <v>0</v>
      </c>
      <c r="AF5671">
        <f t="shared" si="88"/>
        <v>3</v>
      </c>
    </row>
    <row r="5672" spans="1:32" x14ac:dyDescent="0.25">
      <c r="A5672">
        <v>102663</v>
      </c>
      <c r="B5672" t="s">
        <v>10759</v>
      </c>
      <c r="C5672" t="s">
        <v>75</v>
      </c>
      <c r="D5672">
        <v>0</v>
      </c>
      <c r="F5672" t="s">
        <v>969</v>
      </c>
      <c r="G5672" t="s">
        <v>969</v>
      </c>
      <c r="H5672" t="s">
        <v>10760</v>
      </c>
      <c r="I5672" t="s">
        <v>37</v>
      </c>
      <c r="J5672" t="s">
        <v>10761</v>
      </c>
      <c r="K5672" t="s">
        <v>10762</v>
      </c>
      <c r="L5672" t="s">
        <v>37</v>
      </c>
      <c r="M5672" t="s">
        <v>5649</v>
      </c>
      <c r="N5672" t="s">
        <v>5649</v>
      </c>
      <c r="O5672" t="s">
        <v>271</v>
      </c>
      <c r="P5672" t="s">
        <v>1149</v>
      </c>
      <c r="Q5672" t="s">
        <v>1149</v>
      </c>
      <c r="R5672" t="s">
        <v>127</v>
      </c>
      <c r="S5672" t="s">
        <v>164</v>
      </c>
      <c r="T5672" t="s">
        <v>3968</v>
      </c>
      <c r="U5672" t="s">
        <v>3969</v>
      </c>
      <c r="X5672">
        <v>2</v>
      </c>
      <c r="Y5672">
        <v>0</v>
      </c>
      <c r="Z5672">
        <v>0</v>
      </c>
      <c r="AA5672">
        <v>0</v>
      </c>
      <c r="AB5672">
        <v>168066</v>
      </c>
      <c r="AC5672" t="s">
        <v>47</v>
      </c>
      <c r="AD5672">
        <f>+VLOOKUP(T5672,items!$A$2:$D$1255,4,0)</f>
        <v>0</v>
      </c>
      <c r="AE5672">
        <f>+VLOOKUP(T5672,Tabla1[],5,0)</f>
        <v>0</v>
      </c>
      <c r="AF5672">
        <f t="shared" si="88"/>
        <v>3</v>
      </c>
    </row>
    <row r="5673" spans="1:32" x14ac:dyDescent="0.25">
      <c r="A5673">
        <v>102664</v>
      </c>
      <c r="B5673" t="s">
        <v>2773</v>
      </c>
      <c r="C5673" t="s">
        <v>33</v>
      </c>
      <c r="D5673">
        <v>0</v>
      </c>
      <c r="F5673" t="s">
        <v>969</v>
      </c>
      <c r="G5673" t="s">
        <v>5649</v>
      </c>
      <c r="H5673" t="s">
        <v>10763</v>
      </c>
      <c r="I5673" t="s">
        <v>37</v>
      </c>
      <c r="J5673" t="s">
        <v>10764</v>
      </c>
      <c r="K5673" t="s">
        <v>10765</v>
      </c>
      <c r="L5673" t="s">
        <v>37</v>
      </c>
      <c r="M5673" t="s">
        <v>271</v>
      </c>
      <c r="N5673" t="s">
        <v>271</v>
      </c>
      <c r="O5673" t="s">
        <v>1149</v>
      </c>
      <c r="P5673" t="s">
        <v>7005</v>
      </c>
      <c r="Q5673" t="s">
        <v>7005</v>
      </c>
      <c r="R5673" t="s">
        <v>127</v>
      </c>
      <c r="S5673" t="s">
        <v>164</v>
      </c>
      <c r="T5673" t="s">
        <v>1398</v>
      </c>
      <c r="U5673" t="s">
        <v>529</v>
      </c>
      <c r="X5673">
        <v>19</v>
      </c>
      <c r="Y5673">
        <v>0</v>
      </c>
      <c r="Z5673">
        <v>0</v>
      </c>
      <c r="AA5673">
        <v>0</v>
      </c>
      <c r="AB5673">
        <v>999400</v>
      </c>
      <c r="AC5673" t="s">
        <v>47</v>
      </c>
      <c r="AD5673">
        <f>+VLOOKUP(T5673,items!$A$2:$D$1255,4,0)</f>
        <v>0</v>
      </c>
      <c r="AE5673">
        <f>+VLOOKUP(T5673,Tabla1[],5,0)</f>
        <v>0</v>
      </c>
      <c r="AF5673">
        <f t="shared" si="88"/>
        <v>3</v>
      </c>
    </row>
    <row r="5674" spans="1:32" x14ac:dyDescent="0.25">
      <c r="A5674">
        <v>102673</v>
      </c>
      <c r="B5674" t="s">
        <v>10766</v>
      </c>
      <c r="C5674" t="s">
        <v>33</v>
      </c>
      <c r="D5674">
        <v>0</v>
      </c>
      <c r="F5674" t="s">
        <v>969</v>
      </c>
      <c r="G5674" t="s">
        <v>86</v>
      </c>
      <c r="H5674" t="s">
        <v>10767</v>
      </c>
      <c r="I5674" t="s">
        <v>37</v>
      </c>
      <c r="J5674" t="s">
        <v>10768</v>
      </c>
      <c r="K5674" t="s">
        <v>10769</v>
      </c>
      <c r="L5674" t="s">
        <v>10770</v>
      </c>
      <c r="M5674" t="s">
        <v>7235</v>
      </c>
      <c r="N5674" t="s">
        <v>7235</v>
      </c>
      <c r="O5674" t="s">
        <v>8695</v>
      </c>
      <c r="P5674" t="s">
        <v>175</v>
      </c>
      <c r="Q5674" t="s">
        <v>9096</v>
      </c>
      <c r="R5674" t="s">
        <v>127</v>
      </c>
      <c r="S5674" t="s">
        <v>44</v>
      </c>
      <c r="T5674" t="s">
        <v>684</v>
      </c>
      <c r="U5674" t="s">
        <v>685</v>
      </c>
      <c r="W5674" t="s">
        <v>111</v>
      </c>
      <c r="X5674">
        <v>2</v>
      </c>
      <c r="Y5674">
        <v>0</v>
      </c>
      <c r="Z5674">
        <v>0</v>
      </c>
      <c r="AA5674">
        <v>0</v>
      </c>
      <c r="AB5674">
        <v>1170908</v>
      </c>
      <c r="AC5674" t="s">
        <v>47</v>
      </c>
      <c r="AD5674">
        <f>+VLOOKUP(T5674,items!$A$2:$D$1255,4,0)</f>
        <v>0</v>
      </c>
      <c r="AE5674">
        <f>+VLOOKUP(T5674,Tabla1[],5,0)</f>
        <v>0</v>
      </c>
      <c r="AF5674">
        <f t="shared" si="88"/>
        <v>5</v>
      </c>
    </row>
    <row r="5675" spans="1:32" x14ac:dyDescent="0.25">
      <c r="A5675">
        <v>102673</v>
      </c>
      <c r="B5675" t="s">
        <v>10766</v>
      </c>
      <c r="C5675" t="s">
        <v>33</v>
      </c>
      <c r="D5675">
        <v>0</v>
      </c>
      <c r="F5675" t="s">
        <v>969</v>
      </c>
      <c r="G5675" t="s">
        <v>86</v>
      </c>
      <c r="H5675" t="s">
        <v>10767</v>
      </c>
      <c r="I5675" t="s">
        <v>37</v>
      </c>
      <c r="J5675" t="s">
        <v>10768</v>
      </c>
      <c r="K5675" t="s">
        <v>10769</v>
      </c>
      <c r="L5675" t="s">
        <v>10770</v>
      </c>
      <c r="M5675" t="s">
        <v>7235</v>
      </c>
      <c r="N5675" t="s">
        <v>7235</v>
      </c>
      <c r="O5675" t="s">
        <v>8695</v>
      </c>
      <c r="P5675" t="s">
        <v>175</v>
      </c>
      <c r="Q5675" t="s">
        <v>9096</v>
      </c>
      <c r="R5675" t="s">
        <v>127</v>
      </c>
      <c r="S5675" t="s">
        <v>44</v>
      </c>
      <c r="T5675" t="s">
        <v>1062</v>
      </c>
      <c r="U5675" t="s">
        <v>6030</v>
      </c>
      <c r="V5675" t="s">
        <v>2242</v>
      </c>
      <c r="X5675">
        <v>2</v>
      </c>
      <c r="Y5675">
        <v>0</v>
      </c>
      <c r="Z5675">
        <v>0</v>
      </c>
      <c r="AA5675">
        <v>0</v>
      </c>
      <c r="AB5675">
        <v>2539058</v>
      </c>
      <c r="AC5675" t="s">
        <v>47</v>
      </c>
      <c r="AD5675">
        <f>+VLOOKUP(T5675,items!$A$2:$D$1255,4,0)</f>
        <v>0</v>
      </c>
      <c r="AE5675">
        <f>+VLOOKUP(T5675,Tabla1[],5,0)</f>
        <v>0</v>
      </c>
      <c r="AF5675">
        <f t="shared" si="88"/>
        <v>5</v>
      </c>
    </row>
    <row r="5676" spans="1:32" x14ac:dyDescent="0.25">
      <c r="A5676">
        <v>102673</v>
      </c>
      <c r="B5676" t="s">
        <v>10766</v>
      </c>
      <c r="C5676" t="s">
        <v>33</v>
      </c>
      <c r="D5676">
        <v>0</v>
      </c>
      <c r="F5676" t="s">
        <v>969</v>
      </c>
      <c r="G5676" t="s">
        <v>86</v>
      </c>
      <c r="H5676" t="s">
        <v>10767</v>
      </c>
      <c r="I5676" t="s">
        <v>37</v>
      </c>
      <c r="J5676" t="s">
        <v>10768</v>
      </c>
      <c r="K5676" t="s">
        <v>10769</v>
      </c>
      <c r="L5676" t="s">
        <v>10770</v>
      </c>
      <c r="M5676" t="s">
        <v>7235</v>
      </c>
      <c r="N5676" t="s">
        <v>7235</v>
      </c>
      <c r="O5676" t="s">
        <v>8695</v>
      </c>
      <c r="P5676" t="s">
        <v>175</v>
      </c>
      <c r="Q5676" t="s">
        <v>9096</v>
      </c>
      <c r="R5676" t="s">
        <v>127</v>
      </c>
      <c r="S5676" t="s">
        <v>44</v>
      </c>
      <c r="T5676" t="s">
        <v>50</v>
      </c>
      <c r="U5676" t="s">
        <v>51</v>
      </c>
      <c r="X5676">
        <v>1</v>
      </c>
      <c r="Y5676">
        <v>0</v>
      </c>
      <c r="Z5676">
        <v>0</v>
      </c>
      <c r="AA5676">
        <v>0</v>
      </c>
      <c r="AB5676">
        <v>100000</v>
      </c>
      <c r="AC5676" t="s">
        <v>47</v>
      </c>
      <c r="AD5676" t="e">
        <f>+VLOOKUP(T5676,items!$A$2:$D$1255,4,0)</f>
        <v>#N/A</v>
      </c>
      <c r="AE5676" t="e">
        <f>+VLOOKUP(T5676,Tabla1[],5,0)</f>
        <v>#N/A</v>
      </c>
      <c r="AF5676">
        <f t="shared" si="88"/>
        <v>5</v>
      </c>
    </row>
    <row r="5677" spans="1:32" x14ac:dyDescent="0.25">
      <c r="A5677">
        <v>102683</v>
      </c>
      <c r="B5677" t="s">
        <v>10771</v>
      </c>
      <c r="C5677" t="s">
        <v>75</v>
      </c>
      <c r="D5677">
        <v>0</v>
      </c>
      <c r="F5677" t="s">
        <v>969</v>
      </c>
      <c r="G5677" t="s">
        <v>84</v>
      </c>
      <c r="H5677" t="s">
        <v>10772</v>
      </c>
      <c r="I5677" t="s">
        <v>37</v>
      </c>
      <c r="J5677" t="s">
        <v>10773</v>
      </c>
      <c r="K5677" t="s">
        <v>10774</v>
      </c>
      <c r="L5677" t="s">
        <v>37</v>
      </c>
      <c r="M5677" t="s">
        <v>5948</v>
      </c>
      <c r="N5677" t="s">
        <v>5948</v>
      </c>
      <c r="O5677" t="s">
        <v>3799</v>
      </c>
      <c r="P5677" t="s">
        <v>6960</v>
      </c>
      <c r="Q5677" t="s">
        <v>6960</v>
      </c>
      <c r="R5677" t="s">
        <v>127</v>
      </c>
      <c r="S5677" t="s">
        <v>44</v>
      </c>
      <c r="T5677" t="s">
        <v>9521</v>
      </c>
      <c r="U5677" t="s">
        <v>9522</v>
      </c>
      <c r="X5677">
        <v>1</v>
      </c>
      <c r="Y5677">
        <v>0</v>
      </c>
      <c r="Z5677">
        <v>0</v>
      </c>
      <c r="AA5677">
        <v>0</v>
      </c>
      <c r="AB5677">
        <v>70000</v>
      </c>
      <c r="AC5677" t="s">
        <v>47</v>
      </c>
      <c r="AD5677" t="e">
        <f>+VLOOKUP(T5677,items!$A$2:$D$1255,4,0)</f>
        <v>#N/A</v>
      </c>
      <c r="AE5677" t="e">
        <f>+VLOOKUP(T5677,Tabla1[],5,0)</f>
        <v>#N/A</v>
      </c>
      <c r="AF5677">
        <f t="shared" si="88"/>
        <v>4</v>
      </c>
    </row>
    <row r="5678" spans="1:32" x14ac:dyDescent="0.25">
      <c r="A5678">
        <v>102691</v>
      </c>
      <c r="B5678" t="s">
        <v>10775</v>
      </c>
      <c r="C5678" t="s">
        <v>75</v>
      </c>
      <c r="D5678">
        <v>0</v>
      </c>
      <c r="F5678" t="s">
        <v>5649</v>
      </c>
      <c r="G5678" t="s">
        <v>1149</v>
      </c>
      <c r="H5678" t="s">
        <v>10776</v>
      </c>
      <c r="I5678" t="s">
        <v>37</v>
      </c>
      <c r="J5678" t="s">
        <v>10777</v>
      </c>
      <c r="K5678" t="s">
        <v>10778</v>
      </c>
      <c r="L5678" t="s">
        <v>10779</v>
      </c>
      <c r="M5678" t="s">
        <v>761</v>
      </c>
      <c r="N5678" t="s">
        <v>761</v>
      </c>
      <c r="O5678" t="s">
        <v>3549</v>
      </c>
      <c r="P5678" t="s">
        <v>8620</v>
      </c>
      <c r="Q5678" t="s">
        <v>8621</v>
      </c>
      <c r="R5678" t="s">
        <v>63</v>
      </c>
      <c r="S5678" t="s">
        <v>128</v>
      </c>
      <c r="T5678" t="s">
        <v>3200</v>
      </c>
      <c r="U5678" t="s">
        <v>3201</v>
      </c>
      <c r="X5678">
        <v>7</v>
      </c>
      <c r="Y5678">
        <v>0</v>
      </c>
      <c r="Z5678">
        <v>0</v>
      </c>
      <c r="AA5678">
        <v>0</v>
      </c>
      <c r="AB5678">
        <v>50400</v>
      </c>
      <c r="AC5678" t="s">
        <v>47</v>
      </c>
      <c r="AD5678">
        <f>+VLOOKUP(T5678,items!$A$2:$D$1255,4,0)</f>
        <v>0</v>
      </c>
      <c r="AE5678">
        <f>+VLOOKUP(T5678,Tabla1[],5,0)</f>
        <v>0</v>
      </c>
      <c r="AF5678">
        <f t="shared" si="88"/>
        <v>5</v>
      </c>
    </row>
    <row r="5679" spans="1:32" x14ac:dyDescent="0.25">
      <c r="A5679">
        <v>102691</v>
      </c>
      <c r="B5679" t="s">
        <v>10775</v>
      </c>
      <c r="C5679" t="s">
        <v>75</v>
      </c>
      <c r="D5679">
        <v>0</v>
      </c>
      <c r="F5679" t="s">
        <v>5649</v>
      </c>
      <c r="G5679" t="s">
        <v>1149</v>
      </c>
      <c r="H5679" t="s">
        <v>10776</v>
      </c>
      <c r="I5679" t="s">
        <v>37</v>
      </c>
      <c r="J5679" t="s">
        <v>10777</v>
      </c>
      <c r="K5679" t="s">
        <v>10778</v>
      </c>
      <c r="L5679" t="s">
        <v>10779</v>
      </c>
      <c r="M5679" t="s">
        <v>761</v>
      </c>
      <c r="N5679" t="s">
        <v>761</v>
      </c>
      <c r="O5679" t="s">
        <v>3549</v>
      </c>
      <c r="P5679" t="s">
        <v>8620</v>
      </c>
      <c r="Q5679" t="s">
        <v>8621</v>
      </c>
      <c r="R5679" t="s">
        <v>63</v>
      </c>
      <c r="S5679" t="s">
        <v>128</v>
      </c>
      <c r="T5679" t="s">
        <v>257</v>
      </c>
      <c r="U5679" t="s">
        <v>258</v>
      </c>
      <c r="V5679" t="s">
        <v>259</v>
      </c>
      <c r="X5679">
        <v>1</v>
      </c>
      <c r="Y5679">
        <v>0</v>
      </c>
      <c r="Z5679">
        <v>0</v>
      </c>
      <c r="AA5679">
        <v>0</v>
      </c>
      <c r="AB5679">
        <v>792000</v>
      </c>
      <c r="AC5679" t="s">
        <v>47</v>
      </c>
      <c r="AD5679" t="str">
        <f>+VLOOKUP(T5679,items!$A$2:$D$1255,4,0)</f>
        <v>FUNDA</v>
      </c>
      <c r="AE5679">
        <f>+VLOOKUP(T5679,Tabla1[],5,0)</f>
        <v>0</v>
      </c>
      <c r="AF5679">
        <f t="shared" si="88"/>
        <v>5</v>
      </c>
    </row>
    <row r="5680" spans="1:32" x14ac:dyDescent="0.25">
      <c r="A5680">
        <v>102701</v>
      </c>
      <c r="B5680" t="s">
        <v>10780</v>
      </c>
      <c r="C5680" t="s">
        <v>75</v>
      </c>
      <c r="D5680">
        <v>0</v>
      </c>
      <c r="F5680" t="s">
        <v>5649</v>
      </c>
      <c r="G5680" t="s">
        <v>1149</v>
      </c>
      <c r="H5680" t="s">
        <v>10781</v>
      </c>
      <c r="I5680" t="s">
        <v>10782</v>
      </c>
      <c r="J5680" t="s">
        <v>10783</v>
      </c>
      <c r="K5680" t="s">
        <v>10784</v>
      </c>
      <c r="L5680" t="s">
        <v>10785</v>
      </c>
      <c r="M5680" t="s">
        <v>761</v>
      </c>
      <c r="N5680" t="s">
        <v>7899</v>
      </c>
      <c r="O5680" t="s">
        <v>9286</v>
      </c>
      <c r="P5680" t="s">
        <v>5948</v>
      </c>
      <c r="Q5680" t="s">
        <v>6959</v>
      </c>
      <c r="R5680" t="s">
        <v>63</v>
      </c>
      <c r="S5680" t="s">
        <v>88</v>
      </c>
      <c r="T5680" t="s">
        <v>1269</v>
      </c>
      <c r="U5680" t="s">
        <v>1270</v>
      </c>
      <c r="V5680" t="s">
        <v>1268</v>
      </c>
      <c r="X5680">
        <v>1</v>
      </c>
      <c r="Y5680">
        <v>4000</v>
      </c>
      <c r="Z5680">
        <v>0</v>
      </c>
      <c r="AA5680">
        <v>3000</v>
      </c>
      <c r="AB5680">
        <v>1152459</v>
      </c>
      <c r="AC5680" t="s">
        <v>47</v>
      </c>
      <c r="AD5680">
        <f>+VLOOKUP(T5680,items!$A$2:$D$1255,4,0)</f>
        <v>0</v>
      </c>
      <c r="AE5680">
        <f>+VLOOKUP(T5680,Tabla1[],5,0)</f>
        <v>0</v>
      </c>
      <c r="AF5680">
        <f t="shared" si="88"/>
        <v>4</v>
      </c>
    </row>
    <row r="5681" spans="1:34" x14ac:dyDescent="0.25">
      <c r="A5681">
        <v>102701</v>
      </c>
      <c r="B5681" t="s">
        <v>10780</v>
      </c>
      <c r="C5681" t="s">
        <v>75</v>
      </c>
      <c r="D5681">
        <v>0</v>
      </c>
      <c r="F5681" t="s">
        <v>5649</v>
      </c>
      <c r="G5681" t="s">
        <v>1149</v>
      </c>
      <c r="H5681" t="s">
        <v>10781</v>
      </c>
      <c r="I5681" t="s">
        <v>10782</v>
      </c>
      <c r="J5681" t="s">
        <v>10783</v>
      </c>
      <c r="K5681" t="s">
        <v>10784</v>
      </c>
      <c r="L5681" t="s">
        <v>10785</v>
      </c>
      <c r="M5681" t="s">
        <v>761</v>
      </c>
      <c r="N5681" t="s">
        <v>7899</v>
      </c>
      <c r="O5681" t="s">
        <v>9286</v>
      </c>
      <c r="P5681" t="s">
        <v>5948</v>
      </c>
      <c r="Q5681" t="s">
        <v>6959</v>
      </c>
      <c r="R5681" t="s">
        <v>63</v>
      </c>
      <c r="S5681" t="s">
        <v>88</v>
      </c>
      <c r="T5681" t="s">
        <v>94</v>
      </c>
      <c r="U5681" t="s">
        <v>95</v>
      </c>
      <c r="X5681">
        <v>1</v>
      </c>
      <c r="Y5681">
        <v>0</v>
      </c>
      <c r="Z5681">
        <v>0</v>
      </c>
      <c r="AA5681">
        <v>0</v>
      </c>
      <c r="AB5681">
        <v>300000</v>
      </c>
      <c r="AC5681" t="s">
        <v>47</v>
      </c>
      <c r="AD5681" t="e">
        <f>+VLOOKUP(T5681,items!$A$2:$D$1255,4,0)</f>
        <v>#N/A</v>
      </c>
      <c r="AE5681" t="e">
        <f>+VLOOKUP(T5681,Tabla1[],5,0)</f>
        <v>#N/A</v>
      </c>
      <c r="AF5681">
        <f t="shared" si="88"/>
        <v>4</v>
      </c>
    </row>
    <row r="5682" spans="1:34" x14ac:dyDescent="0.25">
      <c r="A5682">
        <v>102701</v>
      </c>
      <c r="B5682" t="s">
        <v>10780</v>
      </c>
      <c r="C5682" t="s">
        <v>75</v>
      </c>
      <c r="D5682">
        <v>0</v>
      </c>
      <c r="F5682" t="s">
        <v>5649</v>
      </c>
      <c r="G5682" t="s">
        <v>1149</v>
      </c>
      <c r="H5682" t="s">
        <v>10781</v>
      </c>
      <c r="I5682" t="s">
        <v>10782</v>
      </c>
      <c r="J5682" t="s">
        <v>10783</v>
      </c>
      <c r="K5682" t="s">
        <v>10784</v>
      </c>
      <c r="L5682" t="s">
        <v>10785</v>
      </c>
      <c r="M5682" t="s">
        <v>761</v>
      </c>
      <c r="N5682" t="s">
        <v>7899</v>
      </c>
      <c r="O5682" t="s">
        <v>9286</v>
      </c>
      <c r="P5682" t="s">
        <v>5948</v>
      </c>
      <c r="Q5682" t="s">
        <v>6959</v>
      </c>
      <c r="R5682" t="s">
        <v>63</v>
      </c>
      <c r="S5682" t="s">
        <v>88</v>
      </c>
      <c r="T5682" t="s">
        <v>392</v>
      </c>
      <c r="U5682" t="s">
        <v>393</v>
      </c>
      <c r="X5682">
        <v>1</v>
      </c>
      <c r="Y5682">
        <v>0</v>
      </c>
      <c r="Z5682">
        <v>0</v>
      </c>
      <c r="AA5682">
        <v>0</v>
      </c>
      <c r="AB5682">
        <v>300000</v>
      </c>
      <c r="AC5682" t="s">
        <v>47</v>
      </c>
      <c r="AD5682" t="e">
        <f>+VLOOKUP(T5682,items!$A$2:$D$1255,4,0)</f>
        <v>#N/A</v>
      </c>
      <c r="AE5682" t="e">
        <f>+VLOOKUP(T5682,Tabla1[],5,0)</f>
        <v>#N/A</v>
      </c>
      <c r="AF5682">
        <f t="shared" si="88"/>
        <v>4</v>
      </c>
    </row>
    <row r="5683" spans="1:34" x14ac:dyDescent="0.25">
      <c r="A5683">
        <v>102707</v>
      </c>
      <c r="B5683" t="s">
        <v>1868</v>
      </c>
      <c r="C5683" t="s">
        <v>75</v>
      </c>
      <c r="D5683">
        <v>0</v>
      </c>
      <c r="F5683" t="s">
        <v>5649</v>
      </c>
      <c r="G5683" t="s">
        <v>5649</v>
      </c>
      <c r="H5683" t="s">
        <v>10786</v>
      </c>
      <c r="I5683" t="s">
        <v>37</v>
      </c>
      <c r="J5683" t="s">
        <v>10787</v>
      </c>
      <c r="K5683" t="s">
        <v>10788</v>
      </c>
      <c r="L5683" t="s">
        <v>37</v>
      </c>
      <c r="M5683" t="s">
        <v>271</v>
      </c>
      <c r="N5683" t="s">
        <v>271</v>
      </c>
      <c r="O5683" t="s">
        <v>1149</v>
      </c>
      <c r="P5683" t="s">
        <v>7005</v>
      </c>
      <c r="Q5683" t="s">
        <v>7005</v>
      </c>
      <c r="R5683" t="s">
        <v>127</v>
      </c>
      <c r="S5683" t="s">
        <v>164</v>
      </c>
      <c r="T5683" t="s">
        <v>2135</v>
      </c>
      <c r="U5683" t="s">
        <v>214</v>
      </c>
      <c r="X5683">
        <v>10</v>
      </c>
      <c r="Y5683">
        <v>0</v>
      </c>
      <c r="Z5683">
        <v>0</v>
      </c>
      <c r="AA5683">
        <v>0</v>
      </c>
      <c r="AB5683">
        <v>526000</v>
      </c>
      <c r="AC5683" t="s">
        <v>47</v>
      </c>
      <c r="AD5683">
        <f>+VLOOKUP(T5683,items!$A$2:$D$1255,4,0)</f>
        <v>0</v>
      </c>
      <c r="AE5683">
        <f>+VLOOKUP(T5683,Tabla1[],5,0)</f>
        <v>0</v>
      </c>
      <c r="AF5683">
        <f t="shared" si="88"/>
        <v>3</v>
      </c>
    </row>
    <row r="5684" spans="1:34" x14ac:dyDescent="0.25">
      <c r="A5684">
        <v>102711</v>
      </c>
      <c r="B5684" t="s">
        <v>9066</v>
      </c>
      <c r="C5684" t="s">
        <v>75</v>
      </c>
      <c r="D5684">
        <v>0</v>
      </c>
      <c r="F5684" t="s">
        <v>5649</v>
      </c>
      <c r="G5684" t="s">
        <v>5649</v>
      </c>
      <c r="H5684" t="s">
        <v>10789</v>
      </c>
      <c r="I5684" t="s">
        <v>37</v>
      </c>
      <c r="J5684" t="s">
        <v>10790</v>
      </c>
      <c r="K5684" t="s">
        <v>10791</v>
      </c>
      <c r="L5684" t="s">
        <v>37</v>
      </c>
      <c r="M5684" t="s">
        <v>271</v>
      </c>
      <c r="N5684" t="s">
        <v>271</v>
      </c>
      <c r="O5684" t="s">
        <v>5947</v>
      </c>
      <c r="P5684" t="s">
        <v>761</v>
      </c>
      <c r="Q5684" t="s">
        <v>761</v>
      </c>
      <c r="R5684" t="s">
        <v>127</v>
      </c>
      <c r="S5684" t="s">
        <v>164</v>
      </c>
      <c r="T5684" t="s">
        <v>10792</v>
      </c>
      <c r="U5684" t="s">
        <v>10793</v>
      </c>
      <c r="X5684">
        <v>25.5</v>
      </c>
      <c r="Y5684">
        <v>0</v>
      </c>
      <c r="Z5684">
        <v>0</v>
      </c>
      <c r="AA5684">
        <v>0</v>
      </c>
      <c r="AB5684">
        <v>2464294.5</v>
      </c>
      <c r="AC5684" t="s">
        <v>47</v>
      </c>
      <c r="AD5684">
        <f>+VLOOKUP(T5684,items!$A$2:$D$1255,4,0)</f>
        <v>0</v>
      </c>
      <c r="AE5684">
        <f>+VLOOKUP(T5684,Tabla1[],5,0)</f>
        <v>0</v>
      </c>
      <c r="AF5684">
        <f t="shared" si="88"/>
        <v>3</v>
      </c>
    </row>
    <row r="5685" spans="1:34" x14ac:dyDescent="0.25">
      <c r="A5685">
        <v>102716</v>
      </c>
      <c r="B5685" t="s">
        <v>10794</v>
      </c>
      <c r="C5685" t="s">
        <v>75</v>
      </c>
      <c r="D5685">
        <v>0</v>
      </c>
      <c r="F5685" t="s">
        <v>5649</v>
      </c>
      <c r="G5685" t="s">
        <v>5947</v>
      </c>
      <c r="H5685" t="s">
        <v>10795</v>
      </c>
      <c r="I5685" t="s">
        <v>37</v>
      </c>
      <c r="J5685" t="s">
        <v>10796</v>
      </c>
      <c r="K5685" t="s">
        <v>10797</v>
      </c>
      <c r="L5685" t="s">
        <v>37</v>
      </c>
      <c r="M5685" t="s">
        <v>1149</v>
      </c>
      <c r="N5685" t="s">
        <v>1149</v>
      </c>
      <c r="O5685" t="s">
        <v>7005</v>
      </c>
      <c r="P5685" t="s">
        <v>8297</v>
      </c>
      <c r="Q5685" t="s">
        <v>8297</v>
      </c>
      <c r="R5685" t="s">
        <v>127</v>
      </c>
      <c r="S5685" t="s">
        <v>346</v>
      </c>
      <c r="T5685" t="s">
        <v>1536</v>
      </c>
      <c r="U5685" t="s">
        <v>1537</v>
      </c>
      <c r="X5685">
        <v>1</v>
      </c>
      <c r="Y5685">
        <v>0</v>
      </c>
      <c r="Z5685">
        <v>0</v>
      </c>
      <c r="AA5685">
        <v>0</v>
      </c>
      <c r="AB5685">
        <v>531750</v>
      </c>
      <c r="AC5685" t="s">
        <v>47</v>
      </c>
      <c r="AD5685">
        <f>+VLOOKUP(T5685,items!$A$2:$D$1255,4,0)</f>
        <v>0</v>
      </c>
      <c r="AE5685">
        <f>+VLOOKUP(T5685,Tabla1[],5,0)</f>
        <v>0</v>
      </c>
      <c r="AF5685">
        <f t="shared" si="88"/>
        <v>4</v>
      </c>
    </row>
    <row r="5686" spans="1:34" x14ac:dyDescent="0.25">
      <c r="A5686">
        <v>102724</v>
      </c>
      <c r="B5686" t="s">
        <v>10798</v>
      </c>
      <c r="C5686" t="s">
        <v>75</v>
      </c>
      <c r="D5686">
        <v>0</v>
      </c>
      <c r="F5686" t="s">
        <v>5649</v>
      </c>
      <c r="G5686" t="s">
        <v>8297</v>
      </c>
      <c r="H5686" t="s">
        <v>10799</v>
      </c>
      <c r="I5686" t="s">
        <v>10800</v>
      </c>
      <c r="J5686" t="s">
        <v>10801</v>
      </c>
      <c r="K5686" t="s">
        <v>10802</v>
      </c>
      <c r="L5686" t="s">
        <v>37</v>
      </c>
      <c r="M5686" t="s">
        <v>9286</v>
      </c>
      <c r="N5686" t="s">
        <v>7006</v>
      </c>
      <c r="O5686" t="s">
        <v>189</v>
      </c>
      <c r="P5686" t="s">
        <v>5513</v>
      </c>
      <c r="Q5686" t="s">
        <v>5513</v>
      </c>
      <c r="R5686" t="s">
        <v>43</v>
      </c>
      <c r="S5686" t="s">
        <v>164</v>
      </c>
      <c r="T5686" t="s">
        <v>2103</v>
      </c>
      <c r="U5686" t="s">
        <v>2104</v>
      </c>
      <c r="V5686" t="s">
        <v>867</v>
      </c>
      <c r="W5686" t="s">
        <v>93</v>
      </c>
      <c r="X5686">
        <v>1</v>
      </c>
      <c r="Y5686">
        <v>8680</v>
      </c>
      <c r="Z5686">
        <v>0</v>
      </c>
      <c r="AA5686">
        <v>3900</v>
      </c>
      <c r="AB5686">
        <v>10587308</v>
      </c>
      <c r="AC5686" t="s">
        <v>47</v>
      </c>
      <c r="AD5686" t="str">
        <f>+VLOOKUP(T5686,items!$A$2:$D$1255,4,0)</f>
        <v>SOMBRALINA</v>
      </c>
      <c r="AE5686" t="str">
        <f>+VLOOKUP(T5686,Tabla1[],5,0)</f>
        <v>ELECTRICA-MANUAL</v>
      </c>
      <c r="AF5686">
        <f t="shared" si="88"/>
        <v>4</v>
      </c>
    </row>
    <row r="5687" spans="1:34" x14ac:dyDescent="0.25">
      <c r="A5687">
        <v>102733</v>
      </c>
      <c r="B5687" t="s">
        <v>10803</v>
      </c>
      <c r="C5687" t="s">
        <v>75</v>
      </c>
      <c r="D5687">
        <v>0</v>
      </c>
      <c r="F5687" t="s">
        <v>5649</v>
      </c>
      <c r="G5687" t="s">
        <v>8837</v>
      </c>
      <c r="H5687" t="s">
        <v>10804</v>
      </c>
      <c r="I5687" t="s">
        <v>37</v>
      </c>
      <c r="J5687" t="s">
        <v>10805</v>
      </c>
      <c r="K5687" t="s">
        <v>10806</v>
      </c>
      <c r="L5687" t="s">
        <v>10807</v>
      </c>
      <c r="M5687" t="s">
        <v>85</v>
      </c>
      <c r="N5687" t="s">
        <v>85</v>
      </c>
      <c r="O5687" t="s">
        <v>975</v>
      </c>
      <c r="P5687" t="s">
        <v>516</v>
      </c>
      <c r="Q5687" t="s">
        <v>517</v>
      </c>
      <c r="R5687" t="s">
        <v>127</v>
      </c>
      <c r="S5687" t="s">
        <v>44</v>
      </c>
      <c r="T5687" t="s">
        <v>10808</v>
      </c>
      <c r="U5687" t="s">
        <v>10809</v>
      </c>
      <c r="V5687" t="s">
        <v>958</v>
      </c>
      <c r="X5687">
        <v>2</v>
      </c>
      <c r="Y5687">
        <v>0</v>
      </c>
      <c r="Z5687">
        <v>0</v>
      </c>
      <c r="AA5687">
        <v>0</v>
      </c>
      <c r="AB5687">
        <v>4670810</v>
      </c>
      <c r="AC5687" t="s">
        <v>47</v>
      </c>
      <c r="AD5687">
        <f>+VLOOKUP(T5687,items!$A$2:$D$1255,4,0)</f>
        <v>0</v>
      </c>
      <c r="AE5687">
        <f>+VLOOKUP(T5687,Tabla1[],5,0)</f>
        <v>0</v>
      </c>
      <c r="AF5687">
        <f t="shared" si="88"/>
        <v>5</v>
      </c>
    </row>
    <row r="5688" spans="1:34" x14ac:dyDescent="0.25">
      <c r="A5688">
        <v>102733</v>
      </c>
      <c r="B5688" t="s">
        <v>10803</v>
      </c>
      <c r="C5688" t="s">
        <v>75</v>
      </c>
      <c r="D5688">
        <v>0</v>
      </c>
      <c r="F5688" t="s">
        <v>5649</v>
      </c>
      <c r="G5688" t="s">
        <v>8837</v>
      </c>
      <c r="H5688" t="s">
        <v>10804</v>
      </c>
      <c r="I5688" t="s">
        <v>37</v>
      </c>
      <c r="J5688" t="s">
        <v>10805</v>
      </c>
      <c r="K5688" t="s">
        <v>10806</v>
      </c>
      <c r="L5688" t="s">
        <v>10807</v>
      </c>
      <c r="M5688" t="s">
        <v>85</v>
      </c>
      <c r="N5688" t="s">
        <v>85</v>
      </c>
      <c r="O5688" t="s">
        <v>975</v>
      </c>
      <c r="P5688" t="s">
        <v>516</v>
      </c>
      <c r="Q5688" t="s">
        <v>517</v>
      </c>
      <c r="R5688" t="s">
        <v>127</v>
      </c>
      <c r="S5688" t="s">
        <v>44</v>
      </c>
      <c r="T5688" t="s">
        <v>94</v>
      </c>
      <c r="U5688" t="s">
        <v>95</v>
      </c>
      <c r="X5688">
        <v>2</v>
      </c>
      <c r="Y5688">
        <v>0</v>
      </c>
      <c r="Z5688">
        <v>0</v>
      </c>
      <c r="AA5688">
        <v>0</v>
      </c>
      <c r="AB5688">
        <v>400000</v>
      </c>
      <c r="AC5688" t="s">
        <v>47</v>
      </c>
      <c r="AD5688" t="e">
        <f>+VLOOKUP(T5688,items!$A$2:$D$1255,4,0)</f>
        <v>#N/A</v>
      </c>
      <c r="AE5688" t="e">
        <f>+VLOOKUP(T5688,Tabla1[],5,0)</f>
        <v>#N/A</v>
      </c>
      <c r="AF5688">
        <f t="shared" si="88"/>
        <v>5</v>
      </c>
    </row>
    <row r="5689" spans="1:34" x14ac:dyDescent="0.25">
      <c r="A5689">
        <v>102733</v>
      </c>
      <c r="B5689" t="s">
        <v>10803</v>
      </c>
      <c r="C5689" t="s">
        <v>75</v>
      </c>
      <c r="D5689">
        <v>0</v>
      </c>
      <c r="F5689" t="s">
        <v>5649</v>
      </c>
      <c r="G5689" t="s">
        <v>8837</v>
      </c>
      <c r="H5689" t="s">
        <v>10804</v>
      </c>
      <c r="I5689" t="s">
        <v>37</v>
      </c>
      <c r="J5689" t="s">
        <v>10805</v>
      </c>
      <c r="K5689" t="s">
        <v>10806</v>
      </c>
      <c r="L5689" t="s">
        <v>10807</v>
      </c>
      <c r="M5689" t="s">
        <v>85</v>
      </c>
      <c r="N5689" t="s">
        <v>85</v>
      </c>
      <c r="O5689" t="s">
        <v>975</v>
      </c>
      <c r="P5689" t="s">
        <v>516</v>
      </c>
      <c r="Q5689" t="s">
        <v>517</v>
      </c>
      <c r="R5689" t="s">
        <v>127</v>
      </c>
      <c r="S5689" t="s">
        <v>44</v>
      </c>
      <c r="T5689" t="s">
        <v>618</v>
      </c>
      <c r="U5689" t="s">
        <v>619</v>
      </c>
      <c r="X5689">
        <v>1</v>
      </c>
      <c r="Y5689">
        <v>0</v>
      </c>
      <c r="Z5689">
        <v>0</v>
      </c>
      <c r="AA5689">
        <v>0</v>
      </c>
      <c r="AB5689">
        <v>150000</v>
      </c>
      <c r="AC5689" t="s">
        <v>47</v>
      </c>
      <c r="AD5689">
        <f>+VLOOKUP(T5689,items!$A$2:$D$1255,4,0)</f>
        <v>0</v>
      </c>
      <c r="AE5689">
        <f>+VLOOKUP(T5689,Tabla1[],5,0)</f>
        <v>0</v>
      </c>
      <c r="AF5689">
        <f t="shared" si="88"/>
        <v>5</v>
      </c>
    </row>
    <row r="5690" spans="1:34" x14ac:dyDescent="0.25">
      <c r="A5690">
        <v>102741</v>
      </c>
      <c r="B5690" t="s">
        <v>10136</v>
      </c>
      <c r="C5690" t="s">
        <v>75</v>
      </c>
      <c r="D5690">
        <v>0</v>
      </c>
      <c r="F5690" t="s">
        <v>271</v>
      </c>
      <c r="G5690" t="s">
        <v>271</v>
      </c>
      <c r="H5690" t="s">
        <v>10810</v>
      </c>
      <c r="I5690" t="s">
        <v>37</v>
      </c>
      <c r="J5690" t="s">
        <v>10811</v>
      </c>
      <c r="K5690" t="s">
        <v>10812</v>
      </c>
      <c r="L5690" t="s">
        <v>37</v>
      </c>
      <c r="M5690" t="s">
        <v>5947</v>
      </c>
      <c r="N5690" t="s">
        <v>5947</v>
      </c>
      <c r="O5690" t="s">
        <v>761</v>
      </c>
      <c r="P5690" t="s">
        <v>7899</v>
      </c>
      <c r="Q5690" t="s">
        <v>7899</v>
      </c>
      <c r="R5690" t="s">
        <v>127</v>
      </c>
      <c r="S5690" t="s">
        <v>272</v>
      </c>
      <c r="T5690" t="s">
        <v>633</v>
      </c>
      <c r="U5690" t="s">
        <v>634</v>
      </c>
      <c r="X5690">
        <v>1</v>
      </c>
      <c r="Y5690">
        <v>0</v>
      </c>
      <c r="Z5690">
        <v>0</v>
      </c>
      <c r="AA5690">
        <v>0</v>
      </c>
      <c r="AB5690" s="14">
        <v>49340.88</v>
      </c>
      <c r="AC5690" t="s">
        <v>47</v>
      </c>
      <c r="AD5690">
        <f>+VLOOKUP(T5690,items!$A$2:$D$1255,4,0)</f>
        <v>0</v>
      </c>
      <c r="AE5690">
        <f>+VLOOKUP(T5690,Tabla1[],5,0)</f>
        <v>0</v>
      </c>
      <c r="AF5690">
        <f t="shared" si="88"/>
        <v>4</v>
      </c>
      <c r="AG5690">
        <v>3816</v>
      </c>
      <c r="AH5690" s="14">
        <v>49340.88</v>
      </c>
    </row>
    <row r="5691" spans="1:34" x14ac:dyDescent="0.25">
      <c r="A5691">
        <v>102741</v>
      </c>
      <c r="B5691" t="s">
        <v>10136</v>
      </c>
      <c r="C5691" t="s">
        <v>75</v>
      </c>
      <c r="D5691">
        <v>0</v>
      </c>
      <c r="F5691" t="s">
        <v>271</v>
      </c>
      <c r="G5691" t="s">
        <v>271</v>
      </c>
      <c r="H5691" t="s">
        <v>10810</v>
      </c>
      <c r="I5691" t="s">
        <v>37</v>
      </c>
      <c r="J5691" t="s">
        <v>10811</v>
      </c>
      <c r="K5691" t="s">
        <v>10812</v>
      </c>
      <c r="L5691" t="s">
        <v>37</v>
      </c>
      <c r="M5691" t="s">
        <v>5947</v>
      </c>
      <c r="N5691" t="s">
        <v>5947</v>
      </c>
      <c r="O5691" t="s">
        <v>761</v>
      </c>
      <c r="P5691" t="s">
        <v>7899</v>
      </c>
      <c r="Q5691" t="s">
        <v>7899</v>
      </c>
      <c r="R5691" t="s">
        <v>127</v>
      </c>
      <c r="S5691" t="s">
        <v>272</v>
      </c>
      <c r="T5691" t="s">
        <v>10813</v>
      </c>
      <c r="U5691" t="s">
        <v>10814</v>
      </c>
      <c r="X5691">
        <v>4</v>
      </c>
      <c r="Y5691">
        <v>0</v>
      </c>
      <c r="Z5691">
        <v>0</v>
      </c>
      <c r="AA5691">
        <v>0</v>
      </c>
      <c r="AB5691" s="14">
        <v>305.28000000000003</v>
      </c>
      <c r="AC5691" t="s">
        <v>47</v>
      </c>
      <c r="AD5691">
        <f>+VLOOKUP(T5691,items!$A$2:$D$1255,4,0)</f>
        <v>0</v>
      </c>
      <c r="AE5691">
        <f>+VLOOKUP(T5691,Tabla1[],5,0)</f>
        <v>0</v>
      </c>
      <c r="AF5691">
        <f t="shared" si="88"/>
        <v>4</v>
      </c>
      <c r="AG5691">
        <v>3816</v>
      </c>
      <c r="AH5691" s="14">
        <v>305.28000000000003</v>
      </c>
    </row>
    <row r="5692" spans="1:34" x14ac:dyDescent="0.25">
      <c r="A5692">
        <v>102741</v>
      </c>
      <c r="B5692" t="s">
        <v>10136</v>
      </c>
      <c r="C5692" t="s">
        <v>75</v>
      </c>
      <c r="D5692">
        <v>0</v>
      </c>
      <c r="F5692" t="s">
        <v>271</v>
      </c>
      <c r="G5692" t="s">
        <v>271</v>
      </c>
      <c r="H5692" t="s">
        <v>10810</v>
      </c>
      <c r="I5692" t="s">
        <v>37</v>
      </c>
      <c r="J5692" t="s">
        <v>10811</v>
      </c>
      <c r="K5692" t="s">
        <v>10812</v>
      </c>
      <c r="L5692" t="s">
        <v>37</v>
      </c>
      <c r="M5692" t="s">
        <v>5947</v>
      </c>
      <c r="N5692" t="s">
        <v>5947</v>
      </c>
      <c r="O5692" t="s">
        <v>761</v>
      </c>
      <c r="P5692" t="s">
        <v>7899</v>
      </c>
      <c r="Q5692" t="s">
        <v>7899</v>
      </c>
      <c r="R5692" t="s">
        <v>127</v>
      </c>
      <c r="S5692" t="s">
        <v>272</v>
      </c>
      <c r="T5692" t="s">
        <v>10815</v>
      </c>
      <c r="U5692" t="s">
        <v>10816</v>
      </c>
      <c r="X5692">
        <v>1</v>
      </c>
      <c r="Y5692">
        <v>0</v>
      </c>
      <c r="Z5692">
        <v>0</v>
      </c>
      <c r="AA5692">
        <v>0</v>
      </c>
      <c r="AB5692" s="14">
        <v>76.320000000000007</v>
      </c>
      <c r="AC5692" t="s">
        <v>47</v>
      </c>
      <c r="AD5692">
        <f>+VLOOKUP(T5692,items!$A$2:$D$1255,4,0)</f>
        <v>0</v>
      </c>
      <c r="AE5692">
        <f>+VLOOKUP(T5692,Tabla1[],5,0)</f>
        <v>0</v>
      </c>
      <c r="AF5692">
        <f t="shared" si="88"/>
        <v>4</v>
      </c>
      <c r="AG5692">
        <v>3816</v>
      </c>
      <c r="AH5692" s="14">
        <v>76.320000000000007</v>
      </c>
    </row>
    <row r="5693" spans="1:34" x14ac:dyDescent="0.25">
      <c r="A5693">
        <v>102741</v>
      </c>
      <c r="B5693" t="s">
        <v>10136</v>
      </c>
      <c r="C5693" t="s">
        <v>75</v>
      </c>
      <c r="D5693">
        <v>0</v>
      </c>
      <c r="F5693" t="s">
        <v>271</v>
      </c>
      <c r="G5693" t="s">
        <v>271</v>
      </c>
      <c r="H5693" t="s">
        <v>10810</v>
      </c>
      <c r="I5693" t="s">
        <v>37</v>
      </c>
      <c r="J5693" t="s">
        <v>10811</v>
      </c>
      <c r="K5693" t="s">
        <v>10812</v>
      </c>
      <c r="L5693" t="s">
        <v>37</v>
      </c>
      <c r="M5693" t="s">
        <v>5947</v>
      </c>
      <c r="N5693" t="s">
        <v>5947</v>
      </c>
      <c r="O5693" t="s">
        <v>761</v>
      </c>
      <c r="P5693" t="s">
        <v>7899</v>
      </c>
      <c r="Q5693" t="s">
        <v>7899</v>
      </c>
      <c r="R5693" t="s">
        <v>127</v>
      </c>
      <c r="S5693" t="s">
        <v>272</v>
      </c>
      <c r="T5693" t="s">
        <v>4135</v>
      </c>
      <c r="U5693" t="s">
        <v>4136</v>
      </c>
      <c r="X5693">
        <v>6</v>
      </c>
      <c r="Y5693">
        <v>0</v>
      </c>
      <c r="Z5693">
        <v>0</v>
      </c>
      <c r="AA5693">
        <v>0</v>
      </c>
      <c r="AB5693" s="14">
        <v>16027.2</v>
      </c>
      <c r="AC5693" t="s">
        <v>47</v>
      </c>
      <c r="AD5693">
        <f>+VLOOKUP(T5693,items!$A$2:$D$1255,4,0)</f>
        <v>0</v>
      </c>
      <c r="AE5693">
        <f>+VLOOKUP(T5693,Tabla1[],5,0)</f>
        <v>0</v>
      </c>
      <c r="AF5693">
        <f t="shared" si="88"/>
        <v>4</v>
      </c>
      <c r="AG5693">
        <v>3816</v>
      </c>
      <c r="AH5693" s="14">
        <v>16027.2</v>
      </c>
    </row>
    <row r="5694" spans="1:34" x14ac:dyDescent="0.25">
      <c r="A5694">
        <v>102741</v>
      </c>
      <c r="B5694" t="s">
        <v>10136</v>
      </c>
      <c r="C5694" t="s">
        <v>75</v>
      </c>
      <c r="D5694">
        <v>0</v>
      </c>
      <c r="F5694" t="s">
        <v>271</v>
      </c>
      <c r="G5694" t="s">
        <v>271</v>
      </c>
      <c r="H5694" t="s">
        <v>10810</v>
      </c>
      <c r="I5694" t="s">
        <v>37</v>
      </c>
      <c r="J5694" t="s">
        <v>10811</v>
      </c>
      <c r="K5694" t="s">
        <v>10812</v>
      </c>
      <c r="L5694" t="s">
        <v>37</v>
      </c>
      <c r="M5694" t="s">
        <v>5947</v>
      </c>
      <c r="N5694" t="s">
        <v>5947</v>
      </c>
      <c r="O5694" t="s">
        <v>761</v>
      </c>
      <c r="P5694" t="s">
        <v>7899</v>
      </c>
      <c r="Q5694" t="s">
        <v>7899</v>
      </c>
      <c r="R5694" t="s">
        <v>127</v>
      </c>
      <c r="S5694" t="s">
        <v>272</v>
      </c>
      <c r="T5694" t="s">
        <v>6567</v>
      </c>
      <c r="U5694" t="s">
        <v>6568</v>
      </c>
      <c r="X5694">
        <v>1</v>
      </c>
      <c r="Y5694">
        <v>0</v>
      </c>
      <c r="Z5694">
        <v>0</v>
      </c>
      <c r="AA5694">
        <v>0</v>
      </c>
      <c r="AB5694" s="14">
        <v>49989.599999999999</v>
      </c>
      <c r="AC5694" t="s">
        <v>47</v>
      </c>
      <c r="AD5694">
        <f>+VLOOKUP(T5694,items!$A$2:$D$1255,4,0)</f>
        <v>0</v>
      </c>
      <c r="AE5694">
        <f>+VLOOKUP(T5694,Tabla1[],5,0)</f>
        <v>0</v>
      </c>
      <c r="AF5694">
        <f t="shared" si="88"/>
        <v>4</v>
      </c>
      <c r="AG5694">
        <v>3816</v>
      </c>
      <c r="AH5694" s="14">
        <v>49989.599999999999</v>
      </c>
    </row>
    <row r="5695" spans="1:34" x14ac:dyDescent="0.25">
      <c r="A5695">
        <v>102741</v>
      </c>
      <c r="B5695" t="s">
        <v>10136</v>
      </c>
      <c r="C5695" t="s">
        <v>75</v>
      </c>
      <c r="D5695">
        <v>0</v>
      </c>
      <c r="F5695" t="s">
        <v>271</v>
      </c>
      <c r="G5695" t="s">
        <v>271</v>
      </c>
      <c r="H5695" t="s">
        <v>10810</v>
      </c>
      <c r="I5695" t="s">
        <v>37</v>
      </c>
      <c r="J5695" t="s">
        <v>10811</v>
      </c>
      <c r="K5695" t="s">
        <v>10812</v>
      </c>
      <c r="L5695" t="s">
        <v>37</v>
      </c>
      <c r="M5695" t="s">
        <v>5947</v>
      </c>
      <c r="N5695" t="s">
        <v>5947</v>
      </c>
      <c r="O5695" t="s">
        <v>761</v>
      </c>
      <c r="P5695" t="s">
        <v>7899</v>
      </c>
      <c r="Q5695" t="s">
        <v>7899</v>
      </c>
      <c r="R5695" t="s">
        <v>127</v>
      </c>
      <c r="S5695" t="s">
        <v>272</v>
      </c>
      <c r="T5695" t="s">
        <v>10817</v>
      </c>
      <c r="U5695" t="s">
        <v>10818</v>
      </c>
      <c r="X5695">
        <v>4</v>
      </c>
      <c r="Y5695">
        <v>0</v>
      </c>
      <c r="Z5695">
        <v>0</v>
      </c>
      <c r="AA5695">
        <v>0</v>
      </c>
      <c r="AB5695" s="14">
        <v>763.2</v>
      </c>
      <c r="AC5695" t="s">
        <v>47</v>
      </c>
      <c r="AD5695">
        <f>+VLOOKUP(T5695,items!$A$2:$D$1255,4,0)</f>
        <v>0</v>
      </c>
      <c r="AE5695">
        <f>+VLOOKUP(T5695,Tabla1[],5,0)</f>
        <v>0</v>
      </c>
      <c r="AF5695">
        <f t="shared" si="88"/>
        <v>4</v>
      </c>
      <c r="AG5695">
        <v>3816</v>
      </c>
      <c r="AH5695" s="14">
        <v>763.2</v>
      </c>
    </row>
    <row r="5696" spans="1:34" x14ac:dyDescent="0.25">
      <c r="A5696">
        <v>102741</v>
      </c>
      <c r="B5696" t="s">
        <v>10136</v>
      </c>
      <c r="C5696" t="s">
        <v>75</v>
      </c>
      <c r="D5696">
        <v>0</v>
      </c>
      <c r="F5696" t="s">
        <v>271</v>
      </c>
      <c r="G5696" t="s">
        <v>271</v>
      </c>
      <c r="H5696" t="s">
        <v>10810</v>
      </c>
      <c r="I5696" t="s">
        <v>37</v>
      </c>
      <c r="J5696" t="s">
        <v>10811</v>
      </c>
      <c r="K5696" t="s">
        <v>10812</v>
      </c>
      <c r="L5696" t="s">
        <v>37</v>
      </c>
      <c r="M5696" t="s">
        <v>5947</v>
      </c>
      <c r="N5696" t="s">
        <v>5947</v>
      </c>
      <c r="O5696" t="s">
        <v>761</v>
      </c>
      <c r="P5696" t="s">
        <v>7899</v>
      </c>
      <c r="Q5696" t="s">
        <v>7899</v>
      </c>
      <c r="R5696" t="s">
        <v>127</v>
      </c>
      <c r="S5696" t="s">
        <v>272</v>
      </c>
      <c r="T5696" t="s">
        <v>2089</v>
      </c>
      <c r="U5696" t="s">
        <v>2090</v>
      </c>
      <c r="X5696">
        <v>1</v>
      </c>
      <c r="Y5696">
        <v>0</v>
      </c>
      <c r="Z5696">
        <v>0</v>
      </c>
      <c r="AA5696">
        <v>0</v>
      </c>
      <c r="AB5696" s="14">
        <v>108908.64</v>
      </c>
      <c r="AC5696" t="s">
        <v>47</v>
      </c>
      <c r="AD5696">
        <f>+VLOOKUP(T5696,items!$A$2:$D$1255,4,0)</f>
        <v>0</v>
      </c>
      <c r="AE5696">
        <f>+VLOOKUP(T5696,Tabla1[],5,0)</f>
        <v>0</v>
      </c>
      <c r="AF5696">
        <f t="shared" si="88"/>
        <v>4</v>
      </c>
      <c r="AG5696">
        <v>3816</v>
      </c>
      <c r="AH5696" s="14">
        <v>108908.64</v>
      </c>
    </row>
    <row r="5697" spans="1:34" x14ac:dyDescent="0.25">
      <c r="A5697">
        <v>102741</v>
      </c>
      <c r="B5697" t="s">
        <v>10136</v>
      </c>
      <c r="C5697" t="s">
        <v>75</v>
      </c>
      <c r="D5697">
        <v>0</v>
      </c>
      <c r="F5697" t="s">
        <v>271</v>
      </c>
      <c r="G5697" t="s">
        <v>271</v>
      </c>
      <c r="H5697" t="s">
        <v>10810</v>
      </c>
      <c r="I5697" t="s">
        <v>37</v>
      </c>
      <c r="J5697" t="s">
        <v>10811</v>
      </c>
      <c r="K5697" t="s">
        <v>10812</v>
      </c>
      <c r="L5697" t="s">
        <v>37</v>
      </c>
      <c r="M5697" t="s">
        <v>5947</v>
      </c>
      <c r="N5697" t="s">
        <v>5947</v>
      </c>
      <c r="O5697" t="s">
        <v>761</v>
      </c>
      <c r="P5697" t="s">
        <v>7899</v>
      </c>
      <c r="Q5697" t="s">
        <v>7899</v>
      </c>
      <c r="R5697" t="s">
        <v>127</v>
      </c>
      <c r="S5697" t="s">
        <v>272</v>
      </c>
      <c r="T5697" t="s">
        <v>10819</v>
      </c>
      <c r="U5697" t="s">
        <v>10820</v>
      </c>
      <c r="X5697">
        <v>1</v>
      </c>
      <c r="Y5697">
        <v>0</v>
      </c>
      <c r="Z5697">
        <v>0</v>
      </c>
      <c r="AA5697">
        <v>0</v>
      </c>
      <c r="AB5697" s="14">
        <v>186755.03999999998</v>
      </c>
      <c r="AC5697" t="s">
        <v>47</v>
      </c>
      <c r="AD5697">
        <f>+VLOOKUP(T5697,items!$A$2:$D$1255,4,0)</f>
        <v>0</v>
      </c>
      <c r="AE5697">
        <f>+VLOOKUP(T5697,Tabla1[],5,0)</f>
        <v>0</v>
      </c>
      <c r="AF5697">
        <f t="shared" si="88"/>
        <v>4</v>
      </c>
      <c r="AG5697">
        <v>3816</v>
      </c>
      <c r="AH5697" s="14">
        <v>186755.03999999998</v>
      </c>
    </row>
    <row r="5698" spans="1:34" x14ac:dyDescent="0.25">
      <c r="A5698">
        <v>102741</v>
      </c>
      <c r="B5698" t="s">
        <v>10136</v>
      </c>
      <c r="C5698" t="s">
        <v>75</v>
      </c>
      <c r="D5698">
        <v>0</v>
      </c>
      <c r="F5698" t="s">
        <v>271</v>
      </c>
      <c r="G5698" t="s">
        <v>271</v>
      </c>
      <c r="H5698" t="s">
        <v>10810</v>
      </c>
      <c r="I5698" t="s">
        <v>37</v>
      </c>
      <c r="J5698" t="s">
        <v>10811</v>
      </c>
      <c r="K5698" t="s">
        <v>10812</v>
      </c>
      <c r="L5698" t="s">
        <v>37</v>
      </c>
      <c r="M5698" t="s">
        <v>5947</v>
      </c>
      <c r="N5698" t="s">
        <v>5947</v>
      </c>
      <c r="O5698" t="s">
        <v>761</v>
      </c>
      <c r="P5698" t="s">
        <v>7899</v>
      </c>
      <c r="Q5698" t="s">
        <v>7899</v>
      </c>
      <c r="R5698" t="s">
        <v>127</v>
      </c>
      <c r="S5698" t="s">
        <v>272</v>
      </c>
      <c r="T5698" t="s">
        <v>4109</v>
      </c>
      <c r="U5698" t="s">
        <v>4110</v>
      </c>
      <c r="X5698">
        <v>1</v>
      </c>
      <c r="Y5698">
        <v>0</v>
      </c>
      <c r="Z5698">
        <v>0</v>
      </c>
      <c r="AA5698">
        <v>0</v>
      </c>
      <c r="AB5698" s="14">
        <v>11524.32</v>
      </c>
      <c r="AC5698" t="s">
        <v>47</v>
      </c>
      <c r="AD5698">
        <f>+VLOOKUP(T5698,items!$A$2:$D$1255,4,0)</f>
        <v>0</v>
      </c>
      <c r="AE5698">
        <f>+VLOOKUP(T5698,Tabla1[],5,0)</f>
        <v>0</v>
      </c>
      <c r="AF5698">
        <f t="shared" ref="AF5698:AF5761" si="89">+MONTH(O5698)</f>
        <v>4</v>
      </c>
      <c r="AG5698">
        <v>3816</v>
      </c>
      <c r="AH5698" s="14">
        <v>11524.32</v>
      </c>
    </row>
    <row r="5699" spans="1:34" x14ac:dyDescent="0.25">
      <c r="A5699">
        <v>102757</v>
      </c>
      <c r="B5699" t="s">
        <v>10441</v>
      </c>
      <c r="C5699" t="s">
        <v>75</v>
      </c>
      <c r="D5699">
        <v>0</v>
      </c>
      <c r="F5699" t="s">
        <v>271</v>
      </c>
      <c r="G5699" t="s">
        <v>5947</v>
      </c>
      <c r="H5699" t="s">
        <v>10821</v>
      </c>
      <c r="I5699" t="s">
        <v>37</v>
      </c>
      <c r="J5699" t="s">
        <v>10822</v>
      </c>
      <c r="K5699" t="s">
        <v>10823</v>
      </c>
      <c r="L5699" t="s">
        <v>37</v>
      </c>
      <c r="M5699" t="s">
        <v>1149</v>
      </c>
      <c r="N5699" t="s">
        <v>1149</v>
      </c>
      <c r="O5699" t="s">
        <v>761</v>
      </c>
      <c r="P5699" t="s">
        <v>7899</v>
      </c>
      <c r="Q5699" t="s">
        <v>7899</v>
      </c>
      <c r="R5699" t="s">
        <v>43</v>
      </c>
      <c r="S5699" t="s">
        <v>272</v>
      </c>
      <c r="T5699" t="s">
        <v>618</v>
      </c>
      <c r="U5699" t="s">
        <v>619</v>
      </c>
      <c r="X5699">
        <v>1</v>
      </c>
      <c r="Y5699">
        <v>0</v>
      </c>
      <c r="Z5699">
        <v>0</v>
      </c>
      <c r="AA5699">
        <v>0</v>
      </c>
      <c r="AB5699" s="14">
        <v>189983376</v>
      </c>
      <c r="AC5699" t="s">
        <v>47</v>
      </c>
      <c r="AD5699">
        <f>+VLOOKUP(T5699,items!$A$2:$D$1255,4,0)</f>
        <v>0</v>
      </c>
      <c r="AE5699">
        <f>+VLOOKUP(T5699,Tabla1[],5,0)</f>
        <v>0</v>
      </c>
      <c r="AF5699">
        <f t="shared" si="89"/>
        <v>4</v>
      </c>
      <c r="AG5699">
        <v>3816</v>
      </c>
      <c r="AH5699" s="14">
        <v>189983376</v>
      </c>
    </row>
    <row r="5700" spans="1:34" x14ac:dyDescent="0.25">
      <c r="A5700">
        <v>102760</v>
      </c>
      <c r="B5700" t="s">
        <v>10824</v>
      </c>
      <c r="C5700" t="s">
        <v>75</v>
      </c>
      <c r="D5700">
        <v>0</v>
      </c>
      <c r="F5700" t="s">
        <v>271</v>
      </c>
      <c r="G5700" t="s">
        <v>5947</v>
      </c>
      <c r="H5700" t="s">
        <v>10825</v>
      </c>
      <c r="I5700" t="s">
        <v>10826</v>
      </c>
      <c r="J5700" t="s">
        <v>10827</v>
      </c>
      <c r="K5700" t="s">
        <v>10828</v>
      </c>
      <c r="L5700" t="s">
        <v>37</v>
      </c>
      <c r="M5700" t="s">
        <v>1149</v>
      </c>
      <c r="N5700" t="s">
        <v>761</v>
      </c>
      <c r="O5700" t="s">
        <v>7005</v>
      </c>
      <c r="P5700" t="s">
        <v>8297</v>
      </c>
      <c r="Q5700" t="s">
        <v>8297</v>
      </c>
      <c r="R5700" t="s">
        <v>127</v>
      </c>
      <c r="S5700" t="s">
        <v>164</v>
      </c>
      <c r="T5700" t="s">
        <v>1022</v>
      </c>
      <c r="U5700" t="s">
        <v>1023</v>
      </c>
      <c r="V5700" t="s">
        <v>1609</v>
      </c>
      <c r="X5700">
        <v>1</v>
      </c>
      <c r="Y5700">
        <v>4200</v>
      </c>
      <c r="Z5700">
        <v>0</v>
      </c>
      <c r="AA5700">
        <v>1500</v>
      </c>
      <c r="AB5700">
        <v>500340</v>
      </c>
      <c r="AC5700" t="s">
        <v>47</v>
      </c>
      <c r="AD5700">
        <f>+VLOOKUP(T5700,items!$A$2:$D$1255,4,0)</f>
        <v>0</v>
      </c>
      <c r="AE5700">
        <f>+VLOOKUP(T5700,Tabla1[],5,0)</f>
        <v>0</v>
      </c>
      <c r="AF5700">
        <f t="shared" si="89"/>
        <v>4</v>
      </c>
    </row>
    <row r="5701" spans="1:34" x14ac:dyDescent="0.25">
      <c r="A5701">
        <v>102764</v>
      </c>
      <c r="B5701" t="s">
        <v>8222</v>
      </c>
      <c r="C5701" t="s">
        <v>75</v>
      </c>
      <c r="D5701">
        <v>0</v>
      </c>
      <c r="F5701" t="s">
        <v>271</v>
      </c>
      <c r="G5701" t="s">
        <v>271</v>
      </c>
      <c r="H5701" t="s">
        <v>10829</v>
      </c>
      <c r="I5701" t="s">
        <v>10830</v>
      </c>
      <c r="J5701" t="s">
        <v>10831</v>
      </c>
      <c r="K5701" t="s">
        <v>10832</v>
      </c>
      <c r="L5701" t="s">
        <v>37</v>
      </c>
      <c r="M5701" t="s">
        <v>5947</v>
      </c>
      <c r="N5701" t="s">
        <v>761</v>
      </c>
      <c r="O5701" t="s">
        <v>7899</v>
      </c>
      <c r="P5701" t="s">
        <v>9286</v>
      </c>
      <c r="Q5701" t="s">
        <v>9286</v>
      </c>
      <c r="R5701" t="s">
        <v>127</v>
      </c>
      <c r="S5701" t="s">
        <v>164</v>
      </c>
      <c r="T5701" t="s">
        <v>857</v>
      </c>
      <c r="U5701" t="s">
        <v>858</v>
      </c>
      <c r="V5701" t="s">
        <v>688</v>
      </c>
      <c r="W5701" t="s">
        <v>1095</v>
      </c>
      <c r="X5701">
        <v>2</v>
      </c>
      <c r="Y5701">
        <v>6250</v>
      </c>
      <c r="Z5701">
        <v>0</v>
      </c>
      <c r="AA5701">
        <v>2500</v>
      </c>
      <c r="AB5701">
        <v>8256540</v>
      </c>
      <c r="AC5701" t="s">
        <v>47</v>
      </c>
      <c r="AD5701" t="str">
        <f>+VLOOKUP(T5701,items!$A$2:$D$1255,4,0)</f>
        <v>SOMBRALINA</v>
      </c>
      <c r="AE5701" t="str">
        <f>+VLOOKUP(T5701,Tabla1[],5,0)</f>
        <v>MANUAL</v>
      </c>
      <c r="AF5701">
        <f t="shared" si="89"/>
        <v>4</v>
      </c>
    </row>
    <row r="5702" spans="1:34" x14ac:dyDescent="0.25">
      <c r="A5702">
        <v>102765</v>
      </c>
      <c r="B5702" t="s">
        <v>10833</v>
      </c>
      <c r="C5702" t="s">
        <v>75</v>
      </c>
      <c r="D5702">
        <v>0</v>
      </c>
      <c r="F5702" t="s">
        <v>271</v>
      </c>
      <c r="G5702" t="s">
        <v>84</v>
      </c>
      <c r="H5702" t="s">
        <v>10834</v>
      </c>
      <c r="I5702" t="s">
        <v>37</v>
      </c>
      <c r="J5702" t="s">
        <v>10835</v>
      </c>
      <c r="K5702" t="s">
        <v>10836</v>
      </c>
      <c r="L5702" t="s">
        <v>37</v>
      </c>
      <c r="M5702" t="s">
        <v>5948</v>
      </c>
      <c r="N5702" t="s">
        <v>5948</v>
      </c>
      <c r="O5702" t="s">
        <v>6959</v>
      </c>
      <c r="P5702" t="s">
        <v>6960</v>
      </c>
      <c r="Q5702" t="s">
        <v>6960</v>
      </c>
      <c r="R5702" t="s">
        <v>127</v>
      </c>
      <c r="S5702" t="s">
        <v>164</v>
      </c>
      <c r="T5702" t="s">
        <v>2178</v>
      </c>
      <c r="U5702" t="s">
        <v>2179</v>
      </c>
      <c r="X5702">
        <v>2</v>
      </c>
      <c r="Y5702">
        <v>0</v>
      </c>
      <c r="Z5702">
        <v>0</v>
      </c>
      <c r="AA5702">
        <v>0</v>
      </c>
      <c r="AB5702">
        <v>1037400</v>
      </c>
      <c r="AC5702" t="s">
        <v>47</v>
      </c>
      <c r="AD5702">
        <f>+VLOOKUP(T5702,items!$A$2:$D$1255,4,0)</f>
        <v>0</v>
      </c>
      <c r="AE5702">
        <f>+VLOOKUP(T5702,Tabla1[],5,0)</f>
        <v>0</v>
      </c>
      <c r="AF5702">
        <f t="shared" si="89"/>
        <v>4</v>
      </c>
    </row>
    <row r="5703" spans="1:34" x14ac:dyDescent="0.25">
      <c r="A5703">
        <v>102777</v>
      </c>
      <c r="B5703" t="s">
        <v>1082</v>
      </c>
      <c r="C5703" t="s">
        <v>75</v>
      </c>
      <c r="D5703">
        <v>0</v>
      </c>
      <c r="F5703" t="s">
        <v>271</v>
      </c>
      <c r="G5703" t="s">
        <v>4728</v>
      </c>
      <c r="H5703" t="s">
        <v>10837</v>
      </c>
      <c r="I5703" t="s">
        <v>10838</v>
      </c>
      <c r="J5703" t="s">
        <v>10839</v>
      </c>
      <c r="K5703" t="s">
        <v>10840</v>
      </c>
      <c r="L5703" t="s">
        <v>10841</v>
      </c>
      <c r="M5703" t="s">
        <v>10455</v>
      </c>
      <c r="N5703" t="s">
        <v>10842</v>
      </c>
      <c r="O5703" t="s">
        <v>5877</v>
      </c>
      <c r="P5703" t="s">
        <v>10843</v>
      </c>
      <c r="Q5703" t="s">
        <v>8997</v>
      </c>
      <c r="R5703" t="s">
        <v>127</v>
      </c>
      <c r="S5703" t="s">
        <v>272</v>
      </c>
      <c r="T5703" t="s">
        <v>115</v>
      </c>
      <c r="U5703" t="s">
        <v>116</v>
      </c>
      <c r="W5703" t="s">
        <v>114</v>
      </c>
      <c r="X5703">
        <v>1</v>
      </c>
      <c r="Y5703">
        <v>3658</v>
      </c>
      <c r="Z5703">
        <v>0</v>
      </c>
      <c r="AA5703">
        <v>4877</v>
      </c>
      <c r="AB5703" s="14">
        <v>44220914.640000001</v>
      </c>
      <c r="AC5703" t="s">
        <v>47</v>
      </c>
      <c r="AD5703" t="str">
        <f>+VLOOKUP(T5703,items!$A$2:$D$1255,4,0)</f>
        <v>PERGOLA</v>
      </c>
      <c r="AE5703" t="str">
        <f>+VLOOKUP(T5703,Tabla1[],5,0)</f>
        <v>MAXI PERGOLAM</v>
      </c>
      <c r="AF5703">
        <f t="shared" si="89"/>
        <v>7</v>
      </c>
      <c r="AG5703">
        <v>3816</v>
      </c>
      <c r="AH5703" s="14">
        <v>44220914.640000001</v>
      </c>
    </row>
    <row r="5704" spans="1:34" x14ac:dyDescent="0.25">
      <c r="A5704">
        <v>102780</v>
      </c>
      <c r="B5704" t="s">
        <v>9398</v>
      </c>
      <c r="C5704" t="s">
        <v>33</v>
      </c>
      <c r="D5704">
        <v>0</v>
      </c>
      <c r="F5704" t="s">
        <v>682</v>
      </c>
      <c r="G5704" t="s">
        <v>1149</v>
      </c>
      <c r="H5704" t="s">
        <v>10844</v>
      </c>
      <c r="I5704" t="s">
        <v>37</v>
      </c>
      <c r="J5704" t="s">
        <v>10845</v>
      </c>
      <c r="K5704" t="s">
        <v>10846</v>
      </c>
      <c r="L5704" t="s">
        <v>10847</v>
      </c>
      <c r="M5704" t="s">
        <v>761</v>
      </c>
      <c r="N5704" t="s">
        <v>761</v>
      </c>
      <c r="O5704" t="s">
        <v>5514</v>
      </c>
      <c r="P5704" t="s">
        <v>8620</v>
      </c>
      <c r="Q5704" t="s">
        <v>8621</v>
      </c>
      <c r="R5704" t="s">
        <v>63</v>
      </c>
      <c r="S5704" t="s">
        <v>88</v>
      </c>
      <c r="T5704" t="s">
        <v>2171</v>
      </c>
      <c r="U5704" t="s">
        <v>2172</v>
      </c>
      <c r="W5704" t="s">
        <v>114</v>
      </c>
      <c r="X5704">
        <v>20</v>
      </c>
      <c r="Y5704">
        <v>0</v>
      </c>
      <c r="Z5704">
        <v>0</v>
      </c>
      <c r="AA5704">
        <v>0</v>
      </c>
      <c r="AB5704">
        <v>26891560</v>
      </c>
      <c r="AC5704" t="s">
        <v>47</v>
      </c>
      <c r="AD5704">
        <f>+VLOOKUP(T5704,items!$A$2:$D$1255,4,0)</f>
        <v>0</v>
      </c>
      <c r="AE5704">
        <f>+VLOOKUP(T5704,Tabla1[],5,0)</f>
        <v>0</v>
      </c>
      <c r="AF5704">
        <f t="shared" si="89"/>
        <v>5</v>
      </c>
    </row>
    <row r="5705" spans="1:34" x14ac:dyDescent="0.25">
      <c r="A5705">
        <v>102780</v>
      </c>
      <c r="B5705" t="s">
        <v>9398</v>
      </c>
      <c r="C5705" t="s">
        <v>33</v>
      </c>
      <c r="D5705">
        <v>0</v>
      </c>
      <c r="F5705" t="s">
        <v>682</v>
      </c>
      <c r="G5705" t="s">
        <v>1149</v>
      </c>
      <c r="H5705" t="s">
        <v>10844</v>
      </c>
      <c r="I5705" t="s">
        <v>37</v>
      </c>
      <c r="J5705" t="s">
        <v>10845</v>
      </c>
      <c r="K5705" t="s">
        <v>10846</v>
      </c>
      <c r="L5705" t="s">
        <v>10847</v>
      </c>
      <c r="M5705" t="s">
        <v>761</v>
      </c>
      <c r="N5705" t="s">
        <v>761</v>
      </c>
      <c r="O5705" t="s">
        <v>5514</v>
      </c>
      <c r="P5705" t="s">
        <v>8620</v>
      </c>
      <c r="Q5705" t="s">
        <v>8621</v>
      </c>
      <c r="R5705" t="s">
        <v>63</v>
      </c>
      <c r="S5705" t="s">
        <v>88</v>
      </c>
      <c r="T5705" t="s">
        <v>7418</v>
      </c>
      <c r="U5705" t="s">
        <v>7419</v>
      </c>
      <c r="V5705" t="s">
        <v>468</v>
      </c>
      <c r="X5705">
        <v>20</v>
      </c>
      <c r="Y5705">
        <v>0</v>
      </c>
      <c r="Z5705">
        <v>0</v>
      </c>
      <c r="AA5705">
        <v>0</v>
      </c>
      <c r="AB5705">
        <v>35245378</v>
      </c>
      <c r="AC5705" t="s">
        <v>47</v>
      </c>
      <c r="AD5705">
        <f>+VLOOKUP(T5705,items!$A$2:$D$1255,4,0)</f>
        <v>0</v>
      </c>
      <c r="AE5705">
        <f>+VLOOKUP(T5705,Tabla1[],5,0)</f>
        <v>0</v>
      </c>
      <c r="AF5705">
        <f t="shared" si="89"/>
        <v>5</v>
      </c>
    </row>
    <row r="5706" spans="1:34" x14ac:dyDescent="0.25">
      <c r="A5706">
        <v>102780</v>
      </c>
      <c r="B5706" t="s">
        <v>9398</v>
      </c>
      <c r="C5706" t="s">
        <v>33</v>
      </c>
      <c r="D5706">
        <v>0</v>
      </c>
      <c r="F5706" t="s">
        <v>682</v>
      </c>
      <c r="G5706" t="s">
        <v>1149</v>
      </c>
      <c r="H5706" t="s">
        <v>10844</v>
      </c>
      <c r="I5706" t="s">
        <v>37</v>
      </c>
      <c r="J5706" t="s">
        <v>10845</v>
      </c>
      <c r="K5706" t="s">
        <v>10846</v>
      </c>
      <c r="L5706" t="s">
        <v>10847</v>
      </c>
      <c r="M5706" t="s">
        <v>761</v>
      </c>
      <c r="N5706" t="s">
        <v>761</v>
      </c>
      <c r="O5706" t="s">
        <v>5514</v>
      </c>
      <c r="P5706" t="s">
        <v>8620</v>
      </c>
      <c r="Q5706" t="s">
        <v>8621</v>
      </c>
      <c r="R5706" t="s">
        <v>63</v>
      </c>
      <c r="S5706" t="s">
        <v>88</v>
      </c>
      <c r="T5706" t="s">
        <v>7418</v>
      </c>
      <c r="U5706" t="s">
        <v>7419</v>
      </c>
      <c r="V5706" t="s">
        <v>468</v>
      </c>
      <c r="X5706">
        <v>15</v>
      </c>
      <c r="Y5706">
        <v>0</v>
      </c>
      <c r="Z5706">
        <v>0</v>
      </c>
      <c r="AA5706">
        <v>0</v>
      </c>
      <c r="AB5706">
        <v>26434035</v>
      </c>
      <c r="AC5706" t="s">
        <v>47</v>
      </c>
      <c r="AD5706">
        <f>+VLOOKUP(T5706,items!$A$2:$D$1255,4,0)</f>
        <v>0</v>
      </c>
      <c r="AE5706">
        <f>+VLOOKUP(T5706,Tabla1[],5,0)</f>
        <v>0</v>
      </c>
      <c r="AF5706">
        <f t="shared" si="89"/>
        <v>5</v>
      </c>
    </row>
    <row r="5707" spans="1:34" x14ac:dyDescent="0.25">
      <c r="A5707">
        <v>102780</v>
      </c>
      <c r="B5707" t="s">
        <v>9398</v>
      </c>
      <c r="C5707" t="s">
        <v>33</v>
      </c>
      <c r="D5707">
        <v>0</v>
      </c>
      <c r="F5707" t="s">
        <v>682</v>
      </c>
      <c r="G5707" t="s">
        <v>1149</v>
      </c>
      <c r="H5707" t="s">
        <v>10844</v>
      </c>
      <c r="I5707" t="s">
        <v>37</v>
      </c>
      <c r="J5707" t="s">
        <v>10845</v>
      </c>
      <c r="K5707" t="s">
        <v>10846</v>
      </c>
      <c r="L5707" t="s">
        <v>10847</v>
      </c>
      <c r="M5707" t="s">
        <v>761</v>
      </c>
      <c r="N5707" t="s">
        <v>761</v>
      </c>
      <c r="O5707" t="s">
        <v>5514</v>
      </c>
      <c r="P5707" t="s">
        <v>8620</v>
      </c>
      <c r="Q5707" t="s">
        <v>8621</v>
      </c>
      <c r="R5707" t="s">
        <v>63</v>
      </c>
      <c r="S5707" t="s">
        <v>88</v>
      </c>
      <c r="T5707" t="s">
        <v>934</v>
      </c>
      <c r="U5707" t="s">
        <v>935</v>
      </c>
      <c r="X5707">
        <v>15</v>
      </c>
      <c r="Y5707">
        <v>0</v>
      </c>
      <c r="Z5707">
        <v>0</v>
      </c>
      <c r="AA5707">
        <v>0</v>
      </c>
      <c r="AB5707">
        <v>5445000</v>
      </c>
      <c r="AC5707" t="s">
        <v>47</v>
      </c>
      <c r="AD5707">
        <f>+VLOOKUP(T5707,items!$A$2:$D$1255,4,0)</f>
        <v>0</v>
      </c>
      <c r="AE5707">
        <f>+VLOOKUP(T5707,Tabla1[],5,0)</f>
        <v>0</v>
      </c>
      <c r="AF5707">
        <f t="shared" si="89"/>
        <v>5</v>
      </c>
    </row>
    <row r="5708" spans="1:34" x14ac:dyDescent="0.25">
      <c r="A5708">
        <v>102787</v>
      </c>
      <c r="B5708" t="s">
        <v>6763</v>
      </c>
      <c r="C5708" t="s">
        <v>33</v>
      </c>
      <c r="D5708">
        <v>0</v>
      </c>
      <c r="F5708" t="s">
        <v>1031</v>
      </c>
      <c r="G5708" t="s">
        <v>105</v>
      </c>
      <c r="H5708" t="s">
        <v>10848</v>
      </c>
      <c r="I5708" t="s">
        <v>37</v>
      </c>
      <c r="J5708" t="s">
        <v>10849</v>
      </c>
      <c r="K5708" t="s">
        <v>10850</v>
      </c>
      <c r="L5708" t="s">
        <v>37</v>
      </c>
      <c r="M5708" t="s">
        <v>7006</v>
      </c>
      <c r="N5708" t="s">
        <v>7006</v>
      </c>
      <c r="O5708" t="s">
        <v>10851</v>
      </c>
      <c r="P5708" t="s">
        <v>3799</v>
      </c>
      <c r="Q5708" t="s">
        <v>3799</v>
      </c>
      <c r="R5708" t="s">
        <v>127</v>
      </c>
      <c r="S5708" t="s">
        <v>108</v>
      </c>
      <c r="T5708" t="s">
        <v>6766</v>
      </c>
      <c r="U5708" t="s">
        <v>6767</v>
      </c>
      <c r="X5708">
        <v>3</v>
      </c>
      <c r="Y5708">
        <v>0</v>
      </c>
      <c r="Z5708">
        <v>0</v>
      </c>
      <c r="AA5708">
        <v>0</v>
      </c>
      <c r="AB5708">
        <v>2784000</v>
      </c>
      <c r="AC5708" t="s">
        <v>47</v>
      </c>
      <c r="AD5708">
        <f>+VLOOKUP(T5708,items!$A$2:$D$1255,4,0)</f>
        <v>0</v>
      </c>
      <c r="AE5708">
        <f>+VLOOKUP(T5708,Tabla1[],5,0)</f>
        <v>0</v>
      </c>
      <c r="AF5708">
        <f t="shared" si="89"/>
        <v>4</v>
      </c>
    </row>
    <row r="5709" spans="1:34" x14ac:dyDescent="0.25">
      <c r="A5709">
        <v>102790</v>
      </c>
      <c r="B5709" t="s">
        <v>10852</v>
      </c>
      <c r="C5709" t="s">
        <v>75</v>
      </c>
      <c r="D5709">
        <v>0</v>
      </c>
      <c r="F5709" t="s">
        <v>5947</v>
      </c>
      <c r="G5709" t="s">
        <v>8405</v>
      </c>
      <c r="H5709" t="s">
        <v>10853</v>
      </c>
      <c r="I5709" t="s">
        <v>37</v>
      </c>
      <c r="J5709" t="s">
        <v>10854</v>
      </c>
      <c r="K5709" t="s">
        <v>10855</v>
      </c>
      <c r="L5709" t="s">
        <v>37</v>
      </c>
      <c r="M5709" t="s">
        <v>8621</v>
      </c>
      <c r="N5709" t="s">
        <v>8621</v>
      </c>
      <c r="O5709" t="s">
        <v>8695</v>
      </c>
      <c r="P5709" t="s">
        <v>9096</v>
      </c>
      <c r="Q5709" t="s">
        <v>9096</v>
      </c>
      <c r="R5709" t="s">
        <v>127</v>
      </c>
      <c r="S5709" t="s">
        <v>88</v>
      </c>
      <c r="T5709" t="s">
        <v>129</v>
      </c>
      <c r="U5709" t="s">
        <v>130</v>
      </c>
      <c r="X5709">
        <v>35</v>
      </c>
      <c r="Y5709">
        <v>0</v>
      </c>
      <c r="Z5709">
        <v>0</v>
      </c>
      <c r="AA5709">
        <v>0</v>
      </c>
      <c r="AB5709">
        <v>41580</v>
      </c>
      <c r="AC5709" t="s">
        <v>47</v>
      </c>
      <c r="AD5709">
        <f>+VLOOKUP(T5709,items!$A$2:$D$1255,4,0)</f>
        <v>0</v>
      </c>
      <c r="AE5709">
        <f>+VLOOKUP(T5709,Tabla1[],5,0)</f>
        <v>0</v>
      </c>
      <c r="AF5709">
        <f t="shared" si="89"/>
        <v>5</v>
      </c>
    </row>
    <row r="5710" spans="1:34" x14ac:dyDescent="0.25">
      <c r="A5710">
        <v>102790</v>
      </c>
      <c r="B5710" t="s">
        <v>10852</v>
      </c>
      <c r="C5710" t="s">
        <v>75</v>
      </c>
      <c r="D5710">
        <v>0</v>
      </c>
      <c r="F5710" t="s">
        <v>5947</v>
      </c>
      <c r="G5710" t="s">
        <v>8405</v>
      </c>
      <c r="H5710" t="s">
        <v>10853</v>
      </c>
      <c r="I5710" t="s">
        <v>37</v>
      </c>
      <c r="J5710" t="s">
        <v>10854</v>
      </c>
      <c r="K5710" t="s">
        <v>10855</v>
      </c>
      <c r="L5710" t="s">
        <v>37</v>
      </c>
      <c r="M5710" t="s">
        <v>8621</v>
      </c>
      <c r="N5710" t="s">
        <v>8621</v>
      </c>
      <c r="O5710" t="s">
        <v>8695</v>
      </c>
      <c r="P5710" t="s">
        <v>9096</v>
      </c>
      <c r="Q5710" t="s">
        <v>9096</v>
      </c>
      <c r="R5710" t="s">
        <v>127</v>
      </c>
      <c r="S5710" t="s">
        <v>88</v>
      </c>
      <c r="T5710" t="s">
        <v>135</v>
      </c>
      <c r="U5710" t="s">
        <v>136</v>
      </c>
      <c r="X5710">
        <v>10</v>
      </c>
      <c r="Y5710">
        <v>0</v>
      </c>
      <c r="Z5710">
        <v>0</v>
      </c>
      <c r="AA5710">
        <v>0</v>
      </c>
      <c r="AB5710">
        <v>78380</v>
      </c>
      <c r="AC5710" t="s">
        <v>47</v>
      </c>
      <c r="AD5710">
        <f>+VLOOKUP(T5710,items!$A$2:$D$1255,4,0)</f>
        <v>0</v>
      </c>
      <c r="AE5710">
        <f>+VLOOKUP(T5710,Tabla1[],5,0)</f>
        <v>0</v>
      </c>
      <c r="AF5710">
        <f t="shared" si="89"/>
        <v>5</v>
      </c>
    </row>
    <row r="5711" spans="1:34" x14ac:dyDescent="0.25">
      <c r="A5711">
        <v>102790</v>
      </c>
      <c r="B5711" t="s">
        <v>10852</v>
      </c>
      <c r="C5711" t="s">
        <v>75</v>
      </c>
      <c r="D5711">
        <v>0</v>
      </c>
      <c r="F5711" t="s">
        <v>5947</v>
      </c>
      <c r="G5711" t="s">
        <v>8405</v>
      </c>
      <c r="H5711" t="s">
        <v>10853</v>
      </c>
      <c r="I5711" t="s">
        <v>37</v>
      </c>
      <c r="J5711" t="s">
        <v>10854</v>
      </c>
      <c r="K5711" t="s">
        <v>10855</v>
      </c>
      <c r="L5711" t="s">
        <v>37</v>
      </c>
      <c r="M5711" t="s">
        <v>8621</v>
      </c>
      <c r="N5711" t="s">
        <v>8621</v>
      </c>
      <c r="O5711" t="s">
        <v>8695</v>
      </c>
      <c r="P5711" t="s">
        <v>9096</v>
      </c>
      <c r="Q5711" t="s">
        <v>9096</v>
      </c>
      <c r="R5711" t="s">
        <v>127</v>
      </c>
      <c r="S5711" t="s">
        <v>88</v>
      </c>
      <c r="T5711" t="s">
        <v>137</v>
      </c>
      <c r="U5711" t="s">
        <v>138</v>
      </c>
      <c r="X5711">
        <v>10</v>
      </c>
      <c r="Y5711">
        <v>0</v>
      </c>
      <c r="Z5711">
        <v>0</v>
      </c>
      <c r="AA5711">
        <v>0</v>
      </c>
      <c r="AB5711">
        <v>78380</v>
      </c>
      <c r="AC5711" t="s">
        <v>47</v>
      </c>
      <c r="AD5711">
        <f>+VLOOKUP(T5711,items!$A$2:$D$1255,4,0)</f>
        <v>0</v>
      </c>
      <c r="AE5711">
        <f>+VLOOKUP(T5711,Tabla1[],5,0)</f>
        <v>0</v>
      </c>
      <c r="AF5711">
        <f t="shared" si="89"/>
        <v>5</v>
      </c>
    </row>
    <row r="5712" spans="1:34" x14ac:dyDescent="0.25">
      <c r="A5712">
        <v>102790</v>
      </c>
      <c r="B5712" t="s">
        <v>10852</v>
      </c>
      <c r="C5712" t="s">
        <v>75</v>
      </c>
      <c r="D5712">
        <v>0</v>
      </c>
      <c r="F5712" t="s">
        <v>5947</v>
      </c>
      <c r="G5712" t="s">
        <v>8405</v>
      </c>
      <c r="H5712" t="s">
        <v>10853</v>
      </c>
      <c r="I5712" t="s">
        <v>37</v>
      </c>
      <c r="J5712" t="s">
        <v>10854</v>
      </c>
      <c r="K5712" t="s">
        <v>10855</v>
      </c>
      <c r="L5712" t="s">
        <v>37</v>
      </c>
      <c r="M5712" t="s">
        <v>8621</v>
      </c>
      <c r="N5712" t="s">
        <v>8621</v>
      </c>
      <c r="O5712" t="s">
        <v>8695</v>
      </c>
      <c r="P5712" t="s">
        <v>9096</v>
      </c>
      <c r="Q5712" t="s">
        <v>9096</v>
      </c>
      <c r="R5712" t="s">
        <v>127</v>
      </c>
      <c r="S5712" t="s">
        <v>88</v>
      </c>
      <c r="T5712" t="s">
        <v>139</v>
      </c>
      <c r="U5712" t="s">
        <v>140</v>
      </c>
      <c r="X5712">
        <v>5</v>
      </c>
      <c r="Y5712">
        <v>0</v>
      </c>
      <c r="Z5712">
        <v>0</v>
      </c>
      <c r="AA5712">
        <v>0</v>
      </c>
      <c r="AB5712">
        <v>7505</v>
      </c>
      <c r="AC5712" t="s">
        <v>47</v>
      </c>
      <c r="AD5712">
        <f>+VLOOKUP(T5712,items!$A$2:$D$1255,4,0)</f>
        <v>0</v>
      </c>
      <c r="AE5712">
        <f>+VLOOKUP(T5712,Tabla1[],5,0)</f>
        <v>0</v>
      </c>
      <c r="AF5712">
        <f t="shared" si="89"/>
        <v>5</v>
      </c>
    </row>
    <row r="5713" spans="1:32" x14ac:dyDescent="0.25">
      <c r="A5713">
        <v>102790</v>
      </c>
      <c r="B5713" t="s">
        <v>10852</v>
      </c>
      <c r="C5713" t="s">
        <v>75</v>
      </c>
      <c r="D5713">
        <v>0</v>
      </c>
      <c r="F5713" t="s">
        <v>5947</v>
      </c>
      <c r="G5713" t="s">
        <v>8405</v>
      </c>
      <c r="H5713" t="s">
        <v>10853</v>
      </c>
      <c r="I5713" t="s">
        <v>37</v>
      </c>
      <c r="J5713" t="s">
        <v>10854</v>
      </c>
      <c r="K5713" t="s">
        <v>10855</v>
      </c>
      <c r="L5713" t="s">
        <v>37</v>
      </c>
      <c r="M5713" t="s">
        <v>8621</v>
      </c>
      <c r="N5713" t="s">
        <v>8621</v>
      </c>
      <c r="O5713" t="s">
        <v>8695</v>
      </c>
      <c r="P5713" t="s">
        <v>9096</v>
      </c>
      <c r="Q5713" t="s">
        <v>9096</v>
      </c>
      <c r="R5713" t="s">
        <v>127</v>
      </c>
      <c r="S5713" t="s">
        <v>88</v>
      </c>
      <c r="T5713" t="s">
        <v>145</v>
      </c>
      <c r="U5713" t="s">
        <v>146</v>
      </c>
      <c r="X5713">
        <v>5</v>
      </c>
      <c r="Y5713">
        <v>0</v>
      </c>
      <c r="Z5713">
        <v>0</v>
      </c>
      <c r="AA5713">
        <v>0</v>
      </c>
      <c r="AB5713">
        <v>10450</v>
      </c>
      <c r="AC5713" t="s">
        <v>47</v>
      </c>
      <c r="AD5713">
        <f>+VLOOKUP(T5713,items!$A$2:$D$1255,4,0)</f>
        <v>0</v>
      </c>
      <c r="AE5713">
        <f>+VLOOKUP(T5713,Tabla1[],5,0)</f>
        <v>0</v>
      </c>
      <c r="AF5713">
        <f t="shared" si="89"/>
        <v>5</v>
      </c>
    </row>
    <row r="5714" spans="1:32" x14ac:dyDescent="0.25">
      <c r="A5714">
        <v>102790</v>
      </c>
      <c r="B5714" t="s">
        <v>10852</v>
      </c>
      <c r="C5714" t="s">
        <v>75</v>
      </c>
      <c r="D5714">
        <v>0</v>
      </c>
      <c r="F5714" t="s">
        <v>5947</v>
      </c>
      <c r="G5714" t="s">
        <v>8405</v>
      </c>
      <c r="H5714" t="s">
        <v>10853</v>
      </c>
      <c r="I5714" t="s">
        <v>37</v>
      </c>
      <c r="J5714" t="s">
        <v>10854</v>
      </c>
      <c r="K5714" t="s">
        <v>10855</v>
      </c>
      <c r="L5714" t="s">
        <v>37</v>
      </c>
      <c r="M5714" t="s">
        <v>8621</v>
      </c>
      <c r="N5714" t="s">
        <v>8621</v>
      </c>
      <c r="O5714" t="s">
        <v>8695</v>
      </c>
      <c r="P5714" t="s">
        <v>9096</v>
      </c>
      <c r="Q5714" t="s">
        <v>9096</v>
      </c>
      <c r="R5714" t="s">
        <v>127</v>
      </c>
      <c r="S5714" t="s">
        <v>88</v>
      </c>
      <c r="T5714" t="s">
        <v>147</v>
      </c>
      <c r="U5714" t="s">
        <v>148</v>
      </c>
      <c r="X5714">
        <v>5</v>
      </c>
      <c r="Y5714">
        <v>0</v>
      </c>
      <c r="Z5714">
        <v>0</v>
      </c>
      <c r="AA5714">
        <v>0</v>
      </c>
      <c r="AB5714">
        <v>11640</v>
      </c>
      <c r="AC5714" t="s">
        <v>47</v>
      </c>
      <c r="AD5714">
        <f>+VLOOKUP(T5714,items!$A$2:$D$1255,4,0)</f>
        <v>0</v>
      </c>
      <c r="AE5714">
        <f>+VLOOKUP(T5714,Tabla1[],5,0)</f>
        <v>0</v>
      </c>
      <c r="AF5714">
        <f t="shared" si="89"/>
        <v>5</v>
      </c>
    </row>
    <row r="5715" spans="1:32" x14ac:dyDescent="0.25">
      <c r="A5715">
        <v>102790</v>
      </c>
      <c r="B5715" t="s">
        <v>10852</v>
      </c>
      <c r="C5715" t="s">
        <v>75</v>
      </c>
      <c r="D5715">
        <v>0</v>
      </c>
      <c r="F5715" t="s">
        <v>5947</v>
      </c>
      <c r="G5715" t="s">
        <v>8405</v>
      </c>
      <c r="H5715" t="s">
        <v>10853</v>
      </c>
      <c r="I5715" t="s">
        <v>37</v>
      </c>
      <c r="J5715" t="s">
        <v>10854</v>
      </c>
      <c r="K5715" t="s">
        <v>10855</v>
      </c>
      <c r="L5715" t="s">
        <v>37</v>
      </c>
      <c r="M5715" t="s">
        <v>8621</v>
      </c>
      <c r="N5715" t="s">
        <v>8621</v>
      </c>
      <c r="O5715" t="s">
        <v>8695</v>
      </c>
      <c r="P5715" t="s">
        <v>9096</v>
      </c>
      <c r="Q5715" t="s">
        <v>9096</v>
      </c>
      <c r="R5715" t="s">
        <v>127</v>
      </c>
      <c r="S5715" t="s">
        <v>88</v>
      </c>
      <c r="T5715" t="s">
        <v>2672</v>
      </c>
      <c r="U5715" t="s">
        <v>2673</v>
      </c>
      <c r="X5715">
        <v>5</v>
      </c>
      <c r="Y5715">
        <v>0</v>
      </c>
      <c r="Z5715">
        <v>0</v>
      </c>
      <c r="AA5715">
        <v>0</v>
      </c>
      <c r="AB5715">
        <v>4515</v>
      </c>
      <c r="AC5715" t="s">
        <v>47</v>
      </c>
      <c r="AD5715">
        <f>+VLOOKUP(T5715,items!$A$2:$D$1255,4,0)</f>
        <v>0</v>
      </c>
      <c r="AE5715">
        <f>+VLOOKUP(T5715,Tabla1[],5,0)</f>
        <v>0</v>
      </c>
      <c r="AF5715">
        <f t="shared" si="89"/>
        <v>5</v>
      </c>
    </row>
    <row r="5716" spans="1:32" x14ac:dyDescent="0.25">
      <c r="A5716">
        <v>102790</v>
      </c>
      <c r="B5716" t="s">
        <v>10852</v>
      </c>
      <c r="C5716" t="s">
        <v>75</v>
      </c>
      <c r="D5716">
        <v>0</v>
      </c>
      <c r="F5716" t="s">
        <v>5947</v>
      </c>
      <c r="G5716" t="s">
        <v>8405</v>
      </c>
      <c r="H5716" t="s">
        <v>10853</v>
      </c>
      <c r="I5716" t="s">
        <v>37</v>
      </c>
      <c r="J5716" t="s">
        <v>10854</v>
      </c>
      <c r="K5716" t="s">
        <v>10855</v>
      </c>
      <c r="L5716" t="s">
        <v>37</v>
      </c>
      <c r="M5716" t="s">
        <v>8621</v>
      </c>
      <c r="N5716" t="s">
        <v>8621</v>
      </c>
      <c r="O5716" t="s">
        <v>8695</v>
      </c>
      <c r="P5716" t="s">
        <v>9096</v>
      </c>
      <c r="Q5716" t="s">
        <v>9096</v>
      </c>
      <c r="R5716" t="s">
        <v>127</v>
      </c>
      <c r="S5716" t="s">
        <v>88</v>
      </c>
      <c r="T5716" t="s">
        <v>9166</v>
      </c>
      <c r="U5716" t="s">
        <v>10073</v>
      </c>
      <c r="X5716">
        <v>20</v>
      </c>
      <c r="Y5716">
        <v>0</v>
      </c>
      <c r="Z5716">
        <v>0</v>
      </c>
      <c r="AA5716">
        <v>0</v>
      </c>
      <c r="AB5716">
        <v>266000</v>
      </c>
      <c r="AC5716" t="s">
        <v>47</v>
      </c>
      <c r="AD5716">
        <f>+VLOOKUP(T5716,items!$A$2:$D$1255,4,0)</f>
        <v>0</v>
      </c>
      <c r="AE5716">
        <f>+VLOOKUP(T5716,Tabla1[],5,0)</f>
        <v>0</v>
      </c>
      <c r="AF5716">
        <f t="shared" si="89"/>
        <v>5</v>
      </c>
    </row>
    <row r="5717" spans="1:32" x14ac:dyDescent="0.25">
      <c r="A5717">
        <v>102790</v>
      </c>
      <c r="B5717" t="s">
        <v>10852</v>
      </c>
      <c r="C5717" t="s">
        <v>75</v>
      </c>
      <c r="D5717">
        <v>0</v>
      </c>
      <c r="F5717" t="s">
        <v>5947</v>
      </c>
      <c r="G5717" t="s">
        <v>8405</v>
      </c>
      <c r="H5717" t="s">
        <v>10853</v>
      </c>
      <c r="I5717" t="s">
        <v>37</v>
      </c>
      <c r="J5717" t="s">
        <v>10854</v>
      </c>
      <c r="K5717" t="s">
        <v>10855</v>
      </c>
      <c r="L5717" t="s">
        <v>37</v>
      </c>
      <c r="M5717" t="s">
        <v>8621</v>
      </c>
      <c r="N5717" t="s">
        <v>8621</v>
      </c>
      <c r="O5717" t="s">
        <v>8695</v>
      </c>
      <c r="P5717" t="s">
        <v>9096</v>
      </c>
      <c r="Q5717" t="s">
        <v>9096</v>
      </c>
      <c r="R5717" t="s">
        <v>127</v>
      </c>
      <c r="S5717" t="s">
        <v>88</v>
      </c>
      <c r="T5717" t="s">
        <v>1280</v>
      </c>
      <c r="U5717" t="s">
        <v>1281</v>
      </c>
      <c r="X5717">
        <v>20</v>
      </c>
      <c r="Y5717">
        <v>0</v>
      </c>
      <c r="Z5717">
        <v>0</v>
      </c>
      <c r="AA5717">
        <v>0</v>
      </c>
      <c r="AB5717">
        <v>332500</v>
      </c>
      <c r="AC5717" t="s">
        <v>47</v>
      </c>
      <c r="AD5717">
        <f>+VLOOKUP(T5717,items!$A$2:$D$1255,4,0)</f>
        <v>0</v>
      </c>
      <c r="AE5717">
        <f>+VLOOKUP(T5717,Tabla1[],5,0)</f>
        <v>0</v>
      </c>
      <c r="AF5717">
        <f t="shared" si="89"/>
        <v>5</v>
      </c>
    </row>
    <row r="5718" spans="1:32" x14ac:dyDescent="0.25">
      <c r="A5718">
        <v>102790</v>
      </c>
      <c r="B5718" t="s">
        <v>10852</v>
      </c>
      <c r="C5718" t="s">
        <v>75</v>
      </c>
      <c r="D5718">
        <v>0</v>
      </c>
      <c r="F5718" t="s">
        <v>5947</v>
      </c>
      <c r="G5718" t="s">
        <v>8405</v>
      </c>
      <c r="H5718" t="s">
        <v>10853</v>
      </c>
      <c r="I5718" t="s">
        <v>37</v>
      </c>
      <c r="J5718" t="s">
        <v>10854</v>
      </c>
      <c r="K5718" t="s">
        <v>10855</v>
      </c>
      <c r="L5718" t="s">
        <v>37</v>
      </c>
      <c r="M5718" t="s">
        <v>8621</v>
      </c>
      <c r="N5718" t="s">
        <v>8621</v>
      </c>
      <c r="O5718" t="s">
        <v>8695</v>
      </c>
      <c r="P5718" t="s">
        <v>9096</v>
      </c>
      <c r="Q5718" t="s">
        <v>9096</v>
      </c>
      <c r="R5718" t="s">
        <v>127</v>
      </c>
      <c r="S5718" t="s">
        <v>88</v>
      </c>
      <c r="T5718" t="s">
        <v>149</v>
      </c>
      <c r="U5718" t="s">
        <v>150</v>
      </c>
      <c r="X5718">
        <v>1</v>
      </c>
      <c r="Y5718">
        <v>0</v>
      </c>
      <c r="Z5718">
        <v>0</v>
      </c>
      <c r="AA5718">
        <v>0</v>
      </c>
      <c r="AB5718">
        <v>11875</v>
      </c>
      <c r="AC5718" t="s">
        <v>47</v>
      </c>
      <c r="AD5718">
        <f>+VLOOKUP(T5718,items!$A$2:$D$1255,4,0)</f>
        <v>0</v>
      </c>
      <c r="AE5718">
        <f>+VLOOKUP(T5718,Tabla1[],5,0)</f>
        <v>0</v>
      </c>
      <c r="AF5718">
        <f t="shared" si="89"/>
        <v>5</v>
      </c>
    </row>
    <row r="5719" spans="1:32" x14ac:dyDescent="0.25">
      <c r="A5719">
        <v>102790</v>
      </c>
      <c r="B5719" t="s">
        <v>10852</v>
      </c>
      <c r="C5719" t="s">
        <v>75</v>
      </c>
      <c r="D5719">
        <v>0</v>
      </c>
      <c r="F5719" t="s">
        <v>5947</v>
      </c>
      <c r="G5719" t="s">
        <v>8405</v>
      </c>
      <c r="H5719" t="s">
        <v>10853</v>
      </c>
      <c r="I5719" t="s">
        <v>37</v>
      </c>
      <c r="J5719" t="s">
        <v>10854</v>
      </c>
      <c r="K5719" t="s">
        <v>10855</v>
      </c>
      <c r="L5719" t="s">
        <v>37</v>
      </c>
      <c r="M5719" t="s">
        <v>8621</v>
      </c>
      <c r="N5719" t="s">
        <v>8621</v>
      </c>
      <c r="O5719" t="s">
        <v>8695</v>
      </c>
      <c r="P5719" t="s">
        <v>9096</v>
      </c>
      <c r="Q5719" t="s">
        <v>9096</v>
      </c>
      <c r="R5719" t="s">
        <v>127</v>
      </c>
      <c r="S5719" t="s">
        <v>88</v>
      </c>
      <c r="T5719" t="s">
        <v>151</v>
      </c>
      <c r="U5719" t="s">
        <v>152</v>
      </c>
      <c r="X5719">
        <v>5</v>
      </c>
      <c r="Y5719">
        <v>0</v>
      </c>
      <c r="Z5719">
        <v>0</v>
      </c>
      <c r="AA5719">
        <v>0</v>
      </c>
      <c r="AB5719">
        <v>57000</v>
      </c>
      <c r="AC5719" t="s">
        <v>47</v>
      </c>
      <c r="AD5719">
        <f>+VLOOKUP(T5719,items!$A$2:$D$1255,4,0)</f>
        <v>0</v>
      </c>
      <c r="AE5719">
        <f>+VLOOKUP(T5719,Tabla1[],5,0)</f>
        <v>0</v>
      </c>
      <c r="AF5719">
        <f t="shared" si="89"/>
        <v>5</v>
      </c>
    </row>
    <row r="5720" spans="1:32" x14ac:dyDescent="0.25">
      <c r="A5720">
        <v>102790</v>
      </c>
      <c r="B5720" t="s">
        <v>10852</v>
      </c>
      <c r="C5720" t="s">
        <v>75</v>
      </c>
      <c r="D5720">
        <v>0</v>
      </c>
      <c r="F5720" t="s">
        <v>5947</v>
      </c>
      <c r="G5720" t="s">
        <v>8405</v>
      </c>
      <c r="H5720" t="s">
        <v>10853</v>
      </c>
      <c r="I5720" t="s">
        <v>37</v>
      </c>
      <c r="J5720" t="s">
        <v>10854</v>
      </c>
      <c r="K5720" t="s">
        <v>10855</v>
      </c>
      <c r="L5720" t="s">
        <v>37</v>
      </c>
      <c r="M5720" t="s">
        <v>8621</v>
      </c>
      <c r="N5720" t="s">
        <v>8621</v>
      </c>
      <c r="O5720" t="s">
        <v>8695</v>
      </c>
      <c r="P5720" t="s">
        <v>9096</v>
      </c>
      <c r="Q5720" t="s">
        <v>9096</v>
      </c>
      <c r="R5720" t="s">
        <v>127</v>
      </c>
      <c r="S5720" t="s">
        <v>88</v>
      </c>
      <c r="T5720" t="s">
        <v>153</v>
      </c>
      <c r="U5720" t="s">
        <v>154</v>
      </c>
      <c r="X5720">
        <v>5</v>
      </c>
      <c r="Y5720">
        <v>0</v>
      </c>
      <c r="Z5720">
        <v>0</v>
      </c>
      <c r="AA5720">
        <v>0</v>
      </c>
      <c r="AB5720">
        <v>55815</v>
      </c>
      <c r="AC5720" t="s">
        <v>47</v>
      </c>
      <c r="AD5720">
        <f>+VLOOKUP(T5720,items!$A$2:$D$1255,4,0)</f>
        <v>0</v>
      </c>
      <c r="AE5720">
        <f>+VLOOKUP(T5720,Tabla1[],5,0)</f>
        <v>0</v>
      </c>
      <c r="AF5720">
        <f t="shared" si="89"/>
        <v>5</v>
      </c>
    </row>
    <row r="5721" spans="1:32" x14ac:dyDescent="0.25">
      <c r="A5721">
        <v>102790</v>
      </c>
      <c r="B5721" t="s">
        <v>10852</v>
      </c>
      <c r="C5721" t="s">
        <v>75</v>
      </c>
      <c r="D5721">
        <v>0</v>
      </c>
      <c r="F5721" t="s">
        <v>5947</v>
      </c>
      <c r="G5721" t="s">
        <v>8405</v>
      </c>
      <c r="H5721" t="s">
        <v>10853</v>
      </c>
      <c r="I5721" t="s">
        <v>37</v>
      </c>
      <c r="J5721" t="s">
        <v>10854</v>
      </c>
      <c r="K5721" t="s">
        <v>10855</v>
      </c>
      <c r="L5721" t="s">
        <v>37</v>
      </c>
      <c r="M5721" t="s">
        <v>8621</v>
      </c>
      <c r="N5721" t="s">
        <v>8621</v>
      </c>
      <c r="O5721" t="s">
        <v>8695</v>
      </c>
      <c r="P5721" t="s">
        <v>9096</v>
      </c>
      <c r="Q5721" t="s">
        <v>9096</v>
      </c>
      <c r="R5721" t="s">
        <v>127</v>
      </c>
      <c r="S5721" t="s">
        <v>88</v>
      </c>
      <c r="T5721" t="s">
        <v>4177</v>
      </c>
      <c r="U5721" t="s">
        <v>4178</v>
      </c>
      <c r="X5721">
        <v>8</v>
      </c>
      <c r="Y5721">
        <v>0</v>
      </c>
      <c r="Z5721">
        <v>0</v>
      </c>
      <c r="AA5721">
        <v>0</v>
      </c>
      <c r="AB5721">
        <v>216600</v>
      </c>
      <c r="AC5721" t="s">
        <v>47</v>
      </c>
      <c r="AD5721">
        <f>+VLOOKUP(T5721,items!$A$2:$D$1255,4,0)</f>
        <v>0</v>
      </c>
      <c r="AE5721">
        <f>+VLOOKUP(T5721,Tabla1[],5,0)</f>
        <v>0</v>
      </c>
      <c r="AF5721">
        <f t="shared" si="89"/>
        <v>5</v>
      </c>
    </row>
    <row r="5722" spans="1:32" x14ac:dyDescent="0.25">
      <c r="A5722">
        <v>102790</v>
      </c>
      <c r="B5722" t="s">
        <v>10852</v>
      </c>
      <c r="C5722" t="s">
        <v>75</v>
      </c>
      <c r="D5722">
        <v>0</v>
      </c>
      <c r="F5722" t="s">
        <v>5947</v>
      </c>
      <c r="G5722" t="s">
        <v>8405</v>
      </c>
      <c r="H5722" t="s">
        <v>10853</v>
      </c>
      <c r="I5722" t="s">
        <v>37</v>
      </c>
      <c r="J5722" t="s">
        <v>10854</v>
      </c>
      <c r="K5722" t="s">
        <v>10855</v>
      </c>
      <c r="L5722" t="s">
        <v>37</v>
      </c>
      <c r="M5722" t="s">
        <v>8621</v>
      </c>
      <c r="N5722" t="s">
        <v>8621</v>
      </c>
      <c r="O5722" t="s">
        <v>8695</v>
      </c>
      <c r="P5722" t="s">
        <v>9096</v>
      </c>
      <c r="Q5722" t="s">
        <v>9096</v>
      </c>
      <c r="R5722" t="s">
        <v>127</v>
      </c>
      <c r="S5722" t="s">
        <v>88</v>
      </c>
      <c r="T5722" t="s">
        <v>299</v>
      </c>
      <c r="U5722" t="s">
        <v>300</v>
      </c>
      <c r="X5722">
        <v>1</v>
      </c>
      <c r="Y5722">
        <v>0</v>
      </c>
      <c r="Z5722">
        <v>0</v>
      </c>
      <c r="AA5722">
        <v>0</v>
      </c>
      <c r="AB5722">
        <v>120000</v>
      </c>
      <c r="AC5722" t="s">
        <v>47</v>
      </c>
      <c r="AD5722">
        <f>+VLOOKUP(T5722,items!$A$2:$D$1255,4,0)</f>
        <v>0</v>
      </c>
      <c r="AE5722">
        <f>+VLOOKUP(T5722,Tabla1[],5,0)</f>
        <v>0</v>
      </c>
      <c r="AF5722">
        <f t="shared" si="89"/>
        <v>5</v>
      </c>
    </row>
    <row r="5723" spans="1:32" x14ac:dyDescent="0.25">
      <c r="A5723">
        <v>102790</v>
      </c>
      <c r="B5723" t="s">
        <v>10852</v>
      </c>
      <c r="C5723" t="s">
        <v>75</v>
      </c>
      <c r="D5723">
        <v>0</v>
      </c>
      <c r="F5723" t="s">
        <v>5947</v>
      </c>
      <c r="G5723" t="s">
        <v>8405</v>
      </c>
      <c r="H5723" t="s">
        <v>10853</v>
      </c>
      <c r="I5723" t="s">
        <v>37</v>
      </c>
      <c r="J5723" t="s">
        <v>10854</v>
      </c>
      <c r="K5723" t="s">
        <v>10855</v>
      </c>
      <c r="L5723" t="s">
        <v>37</v>
      </c>
      <c r="M5723" t="s">
        <v>8621</v>
      </c>
      <c r="N5723" t="s">
        <v>8621</v>
      </c>
      <c r="O5723" t="s">
        <v>8695</v>
      </c>
      <c r="P5723" t="s">
        <v>9096</v>
      </c>
      <c r="Q5723" t="s">
        <v>9096</v>
      </c>
      <c r="R5723" t="s">
        <v>127</v>
      </c>
      <c r="S5723" t="s">
        <v>88</v>
      </c>
      <c r="T5723" t="s">
        <v>2680</v>
      </c>
      <c r="U5723" t="s">
        <v>2681</v>
      </c>
      <c r="X5723">
        <v>1</v>
      </c>
      <c r="Y5723">
        <v>0</v>
      </c>
      <c r="Z5723">
        <v>0</v>
      </c>
      <c r="AA5723">
        <v>0</v>
      </c>
      <c r="AB5723">
        <v>938115</v>
      </c>
      <c r="AC5723" t="s">
        <v>47</v>
      </c>
      <c r="AD5723">
        <f>+VLOOKUP(T5723,items!$A$2:$D$1255,4,0)</f>
        <v>0</v>
      </c>
      <c r="AE5723">
        <f>+VLOOKUP(T5723,Tabla1[],5,0)</f>
        <v>0</v>
      </c>
      <c r="AF5723">
        <f t="shared" si="89"/>
        <v>5</v>
      </c>
    </row>
    <row r="5724" spans="1:32" x14ac:dyDescent="0.25">
      <c r="A5724">
        <v>102790</v>
      </c>
      <c r="B5724" t="s">
        <v>10852</v>
      </c>
      <c r="C5724" t="s">
        <v>75</v>
      </c>
      <c r="D5724">
        <v>0</v>
      </c>
      <c r="F5724" t="s">
        <v>5947</v>
      </c>
      <c r="G5724" t="s">
        <v>8405</v>
      </c>
      <c r="H5724" t="s">
        <v>10853</v>
      </c>
      <c r="I5724" t="s">
        <v>37</v>
      </c>
      <c r="J5724" t="s">
        <v>10854</v>
      </c>
      <c r="K5724" t="s">
        <v>10855</v>
      </c>
      <c r="L5724" t="s">
        <v>37</v>
      </c>
      <c r="M5724" t="s">
        <v>8621</v>
      </c>
      <c r="N5724" t="s">
        <v>8621</v>
      </c>
      <c r="O5724" t="s">
        <v>8695</v>
      </c>
      <c r="P5724" t="s">
        <v>9096</v>
      </c>
      <c r="Q5724" t="s">
        <v>9096</v>
      </c>
      <c r="R5724" t="s">
        <v>127</v>
      </c>
      <c r="S5724" t="s">
        <v>88</v>
      </c>
      <c r="T5724" t="s">
        <v>1096</v>
      </c>
      <c r="U5724" t="s">
        <v>1097</v>
      </c>
      <c r="X5724">
        <v>1</v>
      </c>
      <c r="Y5724">
        <v>0</v>
      </c>
      <c r="Z5724">
        <v>0</v>
      </c>
      <c r="AA5724">
        <v>0</v>
      </c>
      <c r="AB5724">
        <v>200000</v>
      </c>
      <c r="AC5724" t="s">
        <v>47</v>
      </c>
      <c r="AD5724" t="e">
        <f>+VLOOKUP(T5724,items!$A$2:$D$1255,4,0)</f>
        <v>#N/A</v>
      </c>
      <c r="AE5724" t="e">
        <f>+VLOOKUP(T5724,Tabla1[],5,0)</f>
        <v>#N/A</v>
      </c>
      <c r="AF5724">
        <f t="shared" si="89"/>
        <v>5</v>
      </c>
    </row>
    <row r="5725" spans="1:32" x14ac:dyDescent="0.25">
      <c r="A5725">
        <v>102793</v>
      </c>
      <c r="B5725" t="s">
        <v>10856</v>
      </c>
      <c r="C5725" t="s">
        <v>33</v>
      </c>
      <c r="D5725">
        <v>0</v>
      </c>
      <c r="F5725" t="s">
        <v>5947</v>
      </c>
      <c r="G5725" t="s">
        <v>5947</v>
      </c>
      <c r="H5725" t="s">
        <v>10857</v>
      </c>
      <c r="I5725" t="s">
        <v>37</v>
      </c>
      <c r="J5725" t="s">
        <v>10858</v>
      </c>
      <c r="K5725" t="s">
        <v>10859</v>
      </c>
      <c r="L5725" t="s">
        <v>10860</v>
      </c>
      <c r="M5725" t="s">
        <v>1149</v>
      </c>
      <c r="N5725" t="s">
        <v>1149</v>
      </c>
      <c r="O5725" t="s">
        <v>189</v>
      </c>
      <c r="P5725" t="s">
        <v>9075</v>
      </c>
      <c r="Q5725" t="s">
        <v>3549</v>
      </c>
      <c r="R5725" t="s">
        <v>63</v>
      </c>
      <c r="S5725" t="s">
        <v>128</v>
      </c>
      <c r="T5725" t="s">
        <v>2171</v>
      </c>
      <c r="U5725" t="s">
        <v>2172</v>
      </c>
      <c r="W5725" t="s">
        <v>211</v>
      </c>
      <c r="X5725">
        <v>1</v>
      </c>
      <c r="Y5725">
        <v>0</v>
      </c>
      <c r="Z5725">
        <v>0</v>
      </c>
      <c r="AA5725">
        <v>0</v>
      </c>
      <c r="AB5725">
        <v>1344578</v>
      </c>
      <c r="AC5725" t="s">
        <v>47</v>
      </c>
      <c r="AD5725">
        <f>+VLOOKUP(T5725,items!$A$2:$D$1255,4,0)</f>
        <v>0</v>
      </c>
      <c r="AE5725">
        <f>+VLOOKUP(T5725,Tabla1[],5,0)</f>
        <v>0</v>
      </c>
      <c r="AF5725">
        <f t="shared" si="89"/>
        <v>4</v>
      </c>
    </row>
    <row r="5726" spans="1:32" x14ac:dyDescent="0.25">
      <c r="A5726">
        <v>102793</v>
      </c>
      <c r="B5726" t="s">
        <v>10856</v>
      </c>
      <c r="C5726" t="s">
        <v>33</v>
      </c>
      <c r="D5726">
        <v>0</v>
      </c>
      <c r="F5726" t="s">
        <v>5947</v>
      </c>
      <c r="G5726" t="s">
        <v>5947</v>
      </c>
      <c r="H5726" t="s">
        <v>10857</v>
      </c>
      <c r="I5726" t="s">
        <v>37</v>
      </c>
      <c r="J5726" t="s">
        <v>10858</v>
      </c>
      <c r="K5726" t="s">
        <v>10859</v>
      </c>
      <c r="L5726" t="s">
        <v>10860</v>
      </c>
      <c r="M5726" t="s">
        <v>1149</v>
      </c>
      <c r="N5726" t="s">
        <v>1149</v>
      </c>
      <c r="O5726" t="s">
        <v>189</v>
      </c>
      <c r="P5726" t="s">
        <v>9075</v>
      </c>
      <c r="Q5726" t="s">
        <v>3549</v>
      </c>
      <c r="R5726" t="s">
        <v>63</v>
      </c>
      <c r="S5726" t="s">
        <v>128</v>
      </c>
      <c r="T5726" t="s">
        <v>10861</v>
      </c>
      <c r="U5726" t="s">
        <v>10862</v>
      </c>
      <c r="V5726" t="s">
        <v>1349</v>
      </c>
      <c r="X5726">
        <v>1</v>
      </c>
      <c r="Y5726">
        <v>0</v>
      </c>
      <c r="Z5726">
        <v>0</v>
      </c>
      <c r="AA5726">
        <v>0</v>
      </c>
      <c r="AB5726">
        <v>1939706</v>
      </c>
      <c r="AC5726" t="s">
        <v>47</v>
      </c>
      <c r="AD5726">
        <f>+VLOOKUP(T5726,items!$A$2:$D$1255,4,0)</f>
        <v>0</v>
      </c>
      <c r="AE5726">
        <f>+VLOOKUP(T5726,Tabla1[],5,0)</f>
        <v>0</v>
      </c>
      <c r="AF5726">
        <f t="shared" si="89"/>
        <v>4</v>
      </c>
    </row>
    <row r="5727" spans="1:32" x14ac:dyDescent="0.25">
      <c r="A5727">
        <v>102793</v>
      </c>
      <c r="B5727" t="s">
        <v>10856</v>
      </c>
      <c r="C5727" t="s">
        <v>33</v>
      </c>
      <c r="D5727">
        <v>0</v>
      </c>
      <c r="F5727" t="s">
        <v>5947</v>
      </c>
      <c r="G5727" t="s">
        <v>5947</v>
      </c>
      <c r="H5727" t="s">
        <v>10857</v>
      </c>
      <c r="I5727" t="s">
        <v>37</v>
      </c>
      <c r="J5727" t="s">
        <v>10858</v>
      </c>
      <c r="K5727" t="s">
        <v>10859</v>
      </c>
      <c r="L5727" t="s">
        <v>10860</v>
      </c>
      <c r="M5727" t="s">
        <v>1149</v>
      </c>
      <c r="N5727" t="s">
        <v>1149</v>
      </c>
      <c r="O5727" t="s">
        <v>189</v>
      </c>
      <c r="P5727" t="s">
        <v>9075</v>
      </c>
      <c r="Q5727" t="s">
        <v>3549</v>
      </c>
      <c r="R5727" t="s">
        <v>63</v>
      </c>
      <c r="S5727" t="s">
        <v>128</v>
      </c>
      <c r="T5727" t="s">
        <v>314</v>
      </c>
      <c r="U5727" t="s">
        <v>315</v>
      </c>
      <c r="X5727">
        <v>1</v>
      </c>
      <c r="Y5727">
        <v>0</v>
      </c>
      <c r="Z5727">
        <v>0</v>
      </c>
      <c r="AA5727">
        <v>0</v>
      </c>
      <c r="AB5727">
        <v>280000</v>
      </c>
      <c r="AC5727" t="s">
        <v>47</v>
      </c>
      <c r="AD5727">
        <f>+VLOOKUP(T5727,items!$A$2:$D$1255,4,0)</f>
        <v>0</v>
      </c>
      <c r="AE5727">
        <f>+VLOOKUP(T5727,Tabla1[],5,0)</f>
        <v>0</v>
      </c>
      <c r="AF5727">
        <f t="shared" si="89"/>
        <v>4</v>
      </c>
    </row>
    <row r="5728" spans="1:32" x14ac:dyDescent="0.25">
      <c r="A5728">
        <v>102801</v>
      </c>
      <c r="B5728" t="s">
        <v>10863</v>
      </c>
      <c r="C5728" t="s">
        <v>75</v>
      </c>
      <c r="D5728">
        <v>0</v>
      </c>
      <c r="F5728" t="s">
        <v>5947</v>
      </c>
      <c r="G5728" t="s">
        <v>10455</v>
      </c>
      <c r="H5728" t="s">
        <v>10864</v>
      </c>
      <c r="I5728" t="s">
        <v>10865</v>
      </c>
      <c r="J5728" t="s">
        <v>10866</v>
      </c>
      <c r="K5728" t="s">
        <v>10867</v>
      </c>
      <c r="L5728" t="s">
        <v>10868</v>
      </c>
      <c r="M5728" t="s">
        <v>10714</v>
      </c>
      <c r="N5728" t="s">
        <v>10843</v>
      </c>
      <c r="O5728" t="s">
        <v>8997</v>
      </c>
      <c r="P5728" t="s">
        <v>10869</v>
      </c>
      <c r="Q5728" t="s">
        <v>241</v>
      </c>
      <c r="R5728" t="s">
        <v>127</v>
      </c>
      <c r="S5728" t="s">
        <v>108</v>
      </c>
      <c r="T5728" t="s">
        <v>429</v>
      </c>
      <c r="U5728" t="s">
        <v>430</v>
      </c>
      <c r="X5728">
        <v>2</v>
      </c>
      <c r="Y5728">
        <v>0</v>
      </c>
      <c r="Z5728">
        <v>0</v>
      </c>
      <c r="AA5728">
        <v>0</v>
      </c>
      <c r="AB5728">
        <v>275778</v>
      </c>
      <c r="AC5728" t="s">
        <v>47</v>
      </c>
      <c r="AD5728">
        <f>+VLOOKUP(T5728,items!$A$2:$D$1255,4,0)</f>
        <v>0</v>
      </c>
      <c r="AE5728">
        <f>+VLOOKUP(T5728,Tabla1[],5,0)</f>
        <v>0</v>
      </c>
      <c r="AF5728">
        <f t="shared" si="89"/>
        <v>8</v>
      </c>
    </row>
    <row r="5729" spans="1:32" x14ac:dyDescent="0.25">
      <c r="A5729">
        <v>102801</v>
      </c>
      <c r="B5729" t="s">
        <v>10863</v>
      </c>
      <c r="C5729" t="s">
        <v>75</v>
      </c>
      <c r="D5729">
        <v>0</v>
      </c>
      <c r="F5729" t="s">
        <v>5947</v>
      </c>
      <c r="G5729" t="s">
        <v>10455</v>
      </c>
      <c r="H5729" t="s">
        <v>10864</v>
      </c>
      <c r="I5729" t="s">
        <v>10865</v>
      </c>
      <c r="J5729" t="s">
        <v>10866</v>
      </c>
      <c r="K5729" t="s">
        <v>10867</v>
      </c>
      <c r="L5729" t="s">
        <v>10868</v>
      </c>
      <c r="M5729" t="s">
        <v>10714</v>
      </c>
      <c r="N5729" t="s">
        <v>10843</v>
      </c>
      <c r="O5729" t="s">
        <v>8997</v>
      </c>
      <c r="P5729" t="s">
        <v>10869</v>
      </c>
      <c r="Q5729" t="s">
        <v>241</v>
      </c>
      <c r="R5729" t="s">
        <v>127</v>
      </c>
      <c r="S5729" t="s">
        <v>108</v>
      </c>
      <c r="T5729" t="s">
        <v>7509</v>
      </c>
      <c r="U5729" t="s">
        <v>7510</v>
      </c>
      <c r="X5729">
        <v>2</v>
      </c>
      <c r="Y5729">
        <v>0</v>
      </c>
      <c r="Z5729">
        <v>0</v>
      </c>
      <c r="AA5729">
        <v>0</v>
      </c>
      <c r="AB5729">
        <v>99840</v>
      </c>
      <c r="AC5729" t="s">
        <v>47</v>
      </c>
      <c r="AD5729">
        <f>+VLOOKUP(T5729,items!$A$2:$D$1255,4,0)</f>
        <v>0</v>
      </c>
      <c r="AE5729">
        <f>+VLOOKUP(T5729,Tabla1[],5,0)</f>
        <v>0</v>
      </c>
      <c r="AF5729">
        <f t="shared" si="89"/>
        <v>8</v>
      </c>
    </row>
    <row r="5730" spans="1:32" x14ac:dyDescent="0.25">
      <c r="A5730">
        <v>102801</v>
      </c>
      <c r="B5730" t="s">
        <v>10863</v>
      </c>
      <c r="C5730" t="s">
        <v>75</v>
      </c>
      <c r="D5730">
        <v>0</v>
      </c>
      <c r="F5730" t="s">
        <v>5947</v>
      </c>
      <c r="G5730" t="s">
        <v>10455</v>
      </c>
      <c r="H5730" t="s">
        <v>10864</v>
      </c>
      <c r="I5730" t="s">
        <v>10865</v>
      </c>
      <c r="J5730" t="s">
        <v>10866</v>
      </c>
      <c r="K5730" t="s">
        <v>10867</v>
      </c>
      <c r="L5730" t="s">
        <v>10868</v>
      </c>
      <c r="M5730" t="s">
        <v>10714</v>
      </c>
      <c r="N5730" t="s">
        <v>10843</v>
      </c>
      <c r="O5730" t="s">
        <v>8997</v>
      </c>
      <c r="P5730" t="s">
        <v>10869</v>
      </c>
      <c r="Q5730" t="s">
        <v>241</v>
      </c>
      <c r="R5730" t="s">
        <v>127</v>
      </c>
      <c r="S5730" t="s">
        <v>108</v>
      </c>
      <c r="T5730" t="s">
        <v>9353</v>
      </c>
      <c r="U5730" t="s">
        <v>9354</v>
      </c>
      <c r="V5730" t="s">
        <v>313</v>
      </c>
      <c r="W5730" t="s">
        <v>93</v>
      </c>
      <c r="X5730">
        <v>2</v>
      </c>
      <c r="Y5730">
        <v>2500</v>
      </c>
      <c r="Z5730">
        <v>2500</v>
      </c>
      <c r="AA5730">
        <v>0</v>
      </c>
      <c r="AB5730">
        <v>4793512</v>
      </c>
      <c r="AC5730" t="s">
        <v>47</v>
      </c>
      <c r="AD5730" t="str">
        <f>+VLOOKUP(T5730,items!$A$2:$D$1255,4,0)</f>
        <v>BANETA</v>
      </c>
      <c r="AE5730" t="str">
        <f>+VLOOKUP(T5730,Tabla1[],5,0)</f>
        <v>VERTICAL-GUAYA</v>
      </c>
      <c r="AF5730">
        <f t="shared" si="89"/>
        <v>8</v>
      </c>
    </row>
    <row r="5731" spans="1:32" x14ac:dyDescent="0.25">
      <c r="A5731">
        <v>102801</v>
      </c>
      <c r="B5731" t="s">
        <v>10863</v>
      </c>
      <c r="C5731" t="s">
        <v>75</v>
      </c>
      <c r="D5731">
        <v>0</v>
      </c>
      <c r="F5731" t="s">
        <v>5947</v>
      </c>
      <c r="G5731" t="s">
        <v>10455</v>
      </c>
      <c r="H5731" t="s">
        <v>10864</v>
      </c>
      <c r="I5731" t="s">
        <v>10865</v>
      </c>
      <c r="J5731" t="s">
        <v>10866</v>
      </c>
      <c r="K5731" t="s">
        <v>10867</v>
      </c>
      <c r="L5731" t="s">
        <v>10868</v>
      </c>
      <c r="M5731" t="s">
        <v>10714</v>
      </c>
      <c r="N5731" t="s">
        <v>10843</v>
      </c>
      <c r="O5731" t="s">
        <v>8997</v>
      </c>
      <c r="P5731" t="s">
        <v>10869</v>
      </c>
      <c r="Q5731" t="s">
        <v>241</v>
      </c>
      <c r="R5731" t="s">
        <v>127</v>
      </c>
      <c r="S5731" t="s">
        <v>108</v>
      </c>
      <c r="T5731" t="s">
        <v>991</v>
      </c>
      <c r="U5731" t="s">
        <v>992</v>
      </c>
      <c r="W5731" t="s">
        <v>93</v>
      </c>
      <c r="X5731">
        <v>4</v>
      </c>
      <c r="Y5731">
        <v>0</v>
      </c>
      <c r="Z5731">
        <v>0</v>
      </c>
      <c r="AA5731">
        <v>500</v>
      </c>
      <c r="AB5731">
        <v>704072</v>
      </c>
      <c r="AC5731" t="s">
        <v>47</v>
      </c>
      <c r="AD5731">
        <f>+VLOOKUP(T5731,items!$A$2:$D$1255,4,0)</f>
        <v>0</v>
      </c>
      <c r="AE5731">
        <f>+VLOOKUP(T5731,Tabla1[],5,0)</f>
        <v>0</v>
      </c>
      <c r="AF5731">
        <f t="shared" si="89"/>
        <v>8</v>
      </c>
    </row>
    <row r="5732" spans="1:32" x14ac:dyDescent="0.25">
      <c r="A5732">
        <v>102801</v>
      </c>
      <c r="B5732" t="s">
        <v>10863</v>
      </c>
      <c r="C5732" t="s">
        <v>75</v>
      </c>
      <c r="D5732">
        <v>0</v>
      </c>
      <c r="F5732" t="s">
        <v>5947</v>
      </c>
      <c r="G5732" t="s">
        <v>10455</v>
      </c>
      <c r="H5732" t="s">
        <v>10864</v>
      </c>
      <c r="I5732" t="s">
        <v>10865</v>
      </c>
      <c r="J5732" t="s">
        <v>10866</v>
      </c>
      <c r="K5732" t="s">
        <v>10867</v>
      </c>
      <c r="L5732" t="s">
        <v>10868</v>
      </c>
      <c r="M5732" t="s">
        <v>10714</v>
      </c>
      <c r="N5732" t="s">
        <v>10843</v>
      </c>
      <c r="O5732" t="s">
        <v>8997</v>
      </c>
      <c r="P5732" t="s">
        <v>10869</v>
      </c>
      <c r="Q5732" t="s">
        <v>241</v>
      </c>
      <c r="R5732" t="s">
        <v>127</v>
      </c>
      <c r="S5732" t="s">
        <v>108</v>
      </c>
      <c r="T5732" t="s">
        <v>993</v>
      </c>
      <c r="U5732" t="s">
        <v>994</v>
      </c>
      <c r="W5732" t="s">
        <v>93</v>
      </c>
      <c r="X5732">
        <v>8</v>
      </c>
      <c r="Y5732">
        <v>0</v>
      </c>
      <c r="Z5732">
        <v>0</v>
      </c>
      <c r="AA5732">
        <v>0</v>
      </c>
      <c r="AB5732">
        <v>546416</v>
      </c>
      <c r="AC5732" t="s">
        <v>47</v>
      </c>
      <c r="AD5732">
        <f>+VLOOKUP(T5732,items!$A$2:$D$1255,4,0)</f>
        <v>0</v>
      </c>
      <c r="AE5732">
        <f>+VLOOKUP(T5732,Tabla1[],5,0)</f>
        <v>0</v>
      </c>
      <c r="AF5732">
        <f t="shared" si="89"/>
        <v>8</v>
      </c>
    </row>
    <row r="5733" spans="1:32" x14ac:dyDescent="0.25">
      <c r="A5733">
        <v>102801</v>
      </c>
      <c r="B5733" t="s">
        <v>10863</v>
      </c>
      <c r="C5733" t="s">
        <v>75</v>
      </c>
      <c r="D5733">
        <v>0</v>
      </c>
      <c r="F5733" t="s">
        <v>5947</v>
      </c>
      <c r="G5733" t="s">
        <v>10455</v>
      </c>
      <c r="H5733" t="s">
        <v>10864</v>
      </c>
      <c r="I5733" t="s">
        <v>10865</v>
      </c>
      <c r="J5733" t="s">
        <v>10866</v>
      </c>
      <c r="K5733" t="s">
        <v>10867</v>
      </c>
      <c r="L5733" t="s">
        <v>10868</v>
      </c>
      <c r="M5733" t="s">
        <v>10714</v>
      </c>
      <c r="N5733" t="s">
        <v>10843</v>
      </c>
      <c r="O5733" t="s">
        <v>8997</v>
      </c>
      <c r="P5733" t="s">
        <v>10869</v>
      </c>
      <c r="Q5733" t="s">
        <v>241</v>
      </c>
      <c r="R5733" t="s">
        <v>127</v>
      </c>
      <c r="S5733" t="s">
        <v>108</v>
      </c>
      <c r="T5733" t="s">
        <v>392</v>
      </c>
      <c r="U5733" t="s">
        <v>393</v>
      </c>
      <c r="X5733">
        <v>1</v>
      </c>
      <c r="Y5733">
        <v>0</v>
      </c>
      <c r="Z5733">
        <v>0</v>
      </c>
      <c r="AA5733">
        <v>0</v>
      </c>
      <c r="AB5733">
        <v>150000</v>
      </c>
      <c r="AC5733" t="s">
        <v>47</v>
      </c>
      <c r="AD5733" t="e">
        <f>+VLOOKUP(T5733,items!$A$2:$D$1255,4,0)</f>
        <v>#N/A</v>
      </c>
      <c r="AE5733" t="e">
        <f>+VLOOKUP(T5733,Tabla1[],5,0)</f>
        <v>#N/A</v>
      </c>
      <c r="AF5733">
        <f t="shared" si="89"/>
        <v>8</v>
      </c>
    </row>
    <row r="5734" spans="1:32" x14ac:dyDescent="0.25">
      <c r="A5734">
        <v>102816</v>
      </c>
      <c r="B5734" t="s">
        <v>10295</v>
      </c>
      <c r="C5734" t="s">
        <v>1065</v>
      </c>
      <c r="D5734">
        <v>0</v>
      </c>
      <c r="F5734" t="s">
        <v>5947</v>
      </c>
      <c r="G5734" t="s">
        <v>7005</v>
      </c>
      <c r="H5734" t="s">
        <v>10870</v>
      </c>
      <c r="I5734" t="s">
        <v>37</v>
      </c>
      <c r="J5734" t="s">
        <v>37</v>
      </c>
      <c r="K5734" t="s">
        <v>10871</v>
      </c>
      <c r="L5734" t="s">
        <v>10872</v>
      </c>
      <c r="M5734" t="s">
        <v>7899</v>
      </c>
      <c r="N5734" t="s">
        <v>7899</v>
      </c>
      <c r="O5734" t="s">
        <v>5513</v>
      </c>
      <c r="P5734" t="s">
        <v>7235</v>
      </c>
      <c r="Q5734" t="s">
        <v>5514</v>
      </c>
      <c r="R5734" t="s">
        <v>127</v>
      </c>
      <c r="S5734" t="s">
        <v>44</v>
      </c>
      <c r="T5734" t="s">
        <v>556</v>
      </c>
      <c r="U5734" t="s">
        <v>557</v>
      </c>
      <c r="X5734">
        <v>1</v>
      </c>
      <c r="Y5734">
        <v>0</v>
      </c>
      <c r="Z5734">
        <v>0</v>
      </c>
      <c r="AA5734">
        <v>0</v>
      </c>
      <c r="AB5734">
        <v>1361495</v>
      </c>
      <c r="AC5734" t="s">
        <v>47</v>
      </c>
      <c r="AD5734" t="str">
        <f>+VLOOKUP(T5734,items!$A$2:$D$1255,4,0)</f>
        <v>MUEBLES</v>
      </c>
      <c r="AE5734">
        <f>+VLOOKUP(T5734,Tabla1[],5,0)</f>
        <v>0</v>
      </c>
      <c r="AF5734">
        <f t="shared" si="89"/>
        <v>4</v>
      </c>
    </row>
    <row r="5735" spans="1:32" x14ac:dyDescent="0.25">
      <c r="A5735">
        <v>102836</v>
      </c>
      <c r="B5735" t="s">
        <v>10873</v>
      </c>
      <c r="C5735" t="s">
        <v>75</v>
      </c>
      <c r="D5735">
        <v>0</v>
      </c>
      <c r="F5735" t="s">
        <v>1262</v>
      </c>
      <c r="G5735" t="s">
        <v>5948</v>
      </c>
      <c r="H5735" t="s">
        <v>10874</v>
      </c>
      <c r="I5735" t="s">
        <v>37</v>
      </c>
      <c r="J5735" t="s">
        <v>10875</v>
      </c>
      <c r="K5735" t="s">
        <v>10876</v>
      </c>
      <c r="L5735" t="s">
        <v>10877</v>
      </c>
      <c r="M5735" t="s">
        <v>85</v>
      </c>
      <c r="N5735" t="s">
        <v>85</v>
      </c>
      <c r="O5735" t="s">
        <v>7913</v>
      </c>
      <c r="P5735" t="s">
        <v>3800</v>
      </c>
      <c r="Q5735" t="s">
        <v>87</v>
      </c>
      <c r="R5735" t="s">
        <v>127</v>
      </c>
      <c r="S5735" t="s">
        <v>88</v>
      </c>
      <c r="T5735" t="s">
        <v>3777</v>
      </c>
      <c r="U5735" t="s">
        <v>3778</v>
      </c>
      <c r="X5735">
        <v>2</v>
      </c>
      <c r="Y5735">
        <v>0</v>
      </c>
      <c r="Z5735">
        <v>0</v>
      </c>
      <c r="AA5735">
        <v>0</v>
      </c>
      <c r="AB5735">
        <v>25500</v>
      </c>
      <c r="AC5735" t="s">
        <v>47</v>
      </c>
      <c r="AD5735">
        <f>+VLOOKUP(T5735,items!$A$2:$D$1255,4,0)</f>
        <v>0</v>
      </c>
      <c r="AE5735">
        <f>+VLOOKUP(T5735,Tabla1[],5,0)</f>
        <v>0</v>
      </c>
      <c r="AF5735">
        <f t="shared" si="89"/>
        <v>5</v>
      </c>
    </row>
    <row r="5736" spans="1:32" x14ac:dyDescent="0.25">
      <c r="A5736">
        <v>102836</v>
      </c>
      <c r="B5736" t="s">
        <v>10873</v>
      </c>
      <c r="C5736" t="s">
        <v>75</v>
      </c>
      <c r="D5736">
        <v>0</v>
      </c>
      <c r="F5736" t="s">
        <v>1262</v>
      </c>
      <c r="G5736" t="s">
        <v>5948</v>
      </c>
      <c r="H5736" t="s">
        <v>10874</v>
      </c>
      <c r="I5736" t="s">
        <v>37</v>
      </c>
      <c r="J5736" t="s">
        <v>10875</v>
      </c>
      <c r="K5736" t="s">
        <v>10876</v>
      </c>
      <c r="L5736" t="s">
        <v>10877</v>
      </c>
      <c r="M5736" t="s">
        <v>85</v>
      </c>
      <c r="N5736" t="s">
        <v>85</v>
      </c>
      <c r="O5736" t="s">
        <v>7913</v>
      </c>
      <c r="P5736" t="s">
        <v>3800</v>
      </c>
      <c r="Q5736" t="s">
        <v>87</v>
      </c>
      <c r="R5736" t="s">
        <v>127</v>
      </c>
      <c r="S5736" t="s">
        <v>88</v>
      </c>
      <c r="T5736" t="s">
        <v>1557</v>
      </c>
      <c r="U5736" t="s">
        <v>1558</v>
      </c>
      <c r="X5736">
        <v>2</v>
      </c>
      <c r="Y5736">
        <v>0</v>
      </c>
      <c r="Z5736">
        <v>0</v>
      </c>
      <c r="AA5736">
        <v>0</v>
      </c>
      <c r="AB5736">
        <v>140000</v>
      </c>
      <c r="AC5736" t="s">
        <v>47</v>
      </c>
      <c r="AD5736">
        <f>+VLOOKUP(T5736,items!$A$2:$D$1255,4,0)</f>
        <v>0</v>
      </c>
      <c r="AE5736">
        <f>+VLOOKUP(T5736,Tabla1[],5,0)</f>
        <v>0</v>
      </c>
      <c r="AF5736">
        <f t="shared" si="89"/>
        <v>5</v>
      </c>
    </row>
    <row r="5737" spans="1:32" x14ac:dyDescent="0.25">
      <c r="A5737">
        <v>102836</v>
      </c>
      <c r="B5737" t="s">
        <v>10873</v>
      </c>
      <c r="C5737" t="s">
        <v>75</v>
      </c>
      <c r="D5737">
        <v>0</v>
      </c>
      <c r="F5737" t="s">
        <v>1262</v>
      </c>
      <c r="G5737" t="s">
        <v>5948</v>
      </c>
      <c r="H5737" t="s">
        <v>10874</v>
      </c>
      <c r="I5737" t="s">
        <v>37</v>
      </c>
      <c r="J5737" t="s">
        <v>10875</v>
      </c>
      <c r="K5737" t="s">
        <v>10876</v>
      </c>
      <c r="L5737" t="s">
        <v>10877</v>
      </c>
      <c r="M5737" t="s">
        <v>85</v>
      </c>
      <c r="N5737" t="s">
        <v>85</v>
      </c>
      <c r="O5737" t="s">
        <v>7913</v>
      </c>
      <c r="P5737" t="s">
        <v>3800</v>
      </c>
      <c r="Q5737" t="s">
        <v>87</v>
      </c>
      <c r="R5737" t="s">
        <v>127</v>
      </c>
      <c r="S5737" t="s">
        <v>88</v>
      </c>
      <c r="T5737" t="s">
        <v>10878</v>
      </c>
      <c r="U5737" t="s">
        <v>10879</v>
      </c>
      <c r="X5737">
        <v>20</v>
      </c>
      <c r="Y5737">
        <v>0</v>
      </c>
      <c r="Z5737">
        <v>0</v>
      </c>
      <c r="AA5737">
        <v>0</v>
      </c>
      <c r="AB5737">
        <v>46000</v>
      </c>
      <c r="AC5737" t="s">
        <v>47</v>
      </c>
      <c r="AD5737">
        <f>+VLOOKUP(T5737,items!$A$2:$D$1255,4,0)</f>
        <v>0</v>
      </c>
      <c r="AE5737">
        <f>+VLOOKUP(T5737,Tabla1[],5,0)</f>
        <v>0</v>
      </c>
      <c r="AF5737">
        <f t="shared" si="89"/>
        <v>5</v>
      </c>
    </row>
    <row r="5738" spans="1:32" x14ac:dyDescent="0.25">
      <c r="A5738">
        <v>102836</v>
      </c>
      <c r="B5738" t="s">
        <v>10873</v>
      </c>
      <c r="C5738" t="s">
        <v>75</v>
      </c>
      <c r="D5738">
        <v>0</v>
      </c>
      <c r="F5738" t="s">
        <v>1262</v>
      </c>
      <c r="G5738" t="s">
        <v>5948</v>
      </c>
      <c r="H5738" t="s">
        <v>10874</v>
      </c>
      <c r="I5738" t="s">
        <v>37</v>
      </c>
      <c r="J5738" t="s">
        <v>10875</v>
      </c>
      <c r="K5738" t="s">
        <v>10876</v>
      </c>
      <c r="L5738" t="s">
        <v>10877</v>
      </c>
      <c r="M5738" t="s">
        <v>85</v>
      </c>
      <c r="N5738" t="s">
        <v>85</v>
      </c>
      <c r="O5738" t="s">
        <v>7913</v>
      </c>
      <c r="P5738" t="s">
        <v>3800</v>
      </c>
      <c r="Q5738" t="s">
        <v>87</v>
      </c>
      <c r="R5738" t="s">
        <v>127</v>
      </c>
      <c r="S5738" t="s">
        <v>88</v>
      </c>
      <c r="T5738" t="s">
        <v>6309</v>
      </c>
      <c r="U5738" t="s">
        <v>6310</v>
      </c>
      <c r="X5738">
        <v>2</v>
      </c>
      <c r="Y5738">
        <v>0</v>
      </c>
      <c r="Z5738">
        <v>0</v>
      </c>
      <c r="AA5738">
        <v>0</v>
      </c>
      <c r="AB5738">
        <v>2600</v>
      </c>
      <c r="AC5738" t="s">
        <v>47</v>
      </c>
      <c r="AD5738">
        <f>+VLOOKUP(T5738,items!$A$2:$D$1255,4,0)</f>
        <v>0</v>
      </c>
      <c r="AE5738">
        <f>+VLOOKUP(T5738,Tabla1[],5,0)</f>
        <v>0</v>
      </c>
      <c r="AF5738">
        <f t="shared" si="89"/>
        <v>5</v>
      </c>
    </row>
    <row r="5739" spans="1:32" x14ac:dyDescent="0.25">
      <c r="A5739">
        <v>102836</v>
      </c>
      <c r="B5739" t="s">
        <v>10873</v>
      </c>
      <c r="C5739" t="s">
        <v>75</v>
      </c>
      <c r="D5739">
        <v>0</v>
      </c>
      <c r="F5739" t="s">
        <v>1262</v>
      </c>
      <c r="G5739" t="s">
        <v>5948</v>
      </c>
      <c r="H5739" t="s">
        <v>10874</v>
      </c>
      <c r="I5739" t="s">
        <v>37</v>
      </c>
      <c r="J5739" t="s">
        <v>10875</v>
      </c>
      <c r="K5739" t="s">
        <v>10876</v>
      </c>
      <c r="L5739" t="s">
        <v>10877</v>
      </c>
      <c r="M5739" t="s">
        <v>85</v>
      </c>
      <c r="N5739" t="s">
        <v>85</v>
      </c>
      <c r="O5739" t="s">
        <v>7913</v>
      </c>
      <c r="P5739" t="s">
        <v>3800</v>
      </c>
      <c r="Q5739" t="s">
        <v>87</v>
      </c>
      <c r="R5739" t="s">
        <v>127</v>
      </c>
      <c r="S5739" t="s">
        <v>88</v>
      </c>
      <c r="T5739" t="s">
        <v>6311</v>
      </c>
      <c r="U5739" t="s">
        <v>6312</v>
      </c>
      <c r="X5739">
        <v>2</v>
      </c>
      <c r="Y5739">
        <v>0</v>
      </c>
      <c r="Z5739">
        <v>0</v>
      </c>
      <c r="AA5739">
        <v>0</v>
      </c>
      <c r="AB5739">
        <v>800</v>
      </c>
      <c r="AC5739" t="s">
        <v>47</v>
      </c>
      <c r="AD5739">
        <f>+VLOOKUP(T5739,items!$A$2:$D$1255,4,0)</f>
        <v>0</v>
      </c>
      <c r="AE5739">
        <f>+VLOOKUP(T5739,Tabla1[],5,0)</f>
        <v>0</v>
      </c>
      <c r="AF5739">
        <f t="shared" si="89"/>
        <v>5</v>
      </c>
    </row>
    <row r="5740" spans="1:32" x14ac:dyDescent="0.25">
      <c r="A5740">
        <v>102836</v>
      </c>
      <c r="B5740" t="s">
        <v>10873</v>
      </c>
      <c r="C5740" t="s">
        <v>75</v>
      </c>
      <c r="D5740">
        <v>0</v>
      </c>
      <c r="F5740" t="s">
        <v>1262</v>
      </c>
      <c r="G5740" t="s">
        <v>5948</v>
      </c>
      <c r="H5740" t="s">
        <v>10874</v>
      </c>
      <c r="I5740" t="s">
        <v>37</v>
      </c>
      <c r="J5740" t="s">
        <v>10875</v>
      </c>
      <c r="K5740" t="s">
        <v>10876</v>
      </c>
      <c r="L5740" t="s">
        <v>10877</v>
      </c>
      <c r="M5740" t="s">
        <v>85</v>
      </c>
      <c r="N5740" t="s">
        <v>85</v>
      </c>
      <c r="O5740" t="s">
        <v>7913</v>
      </c>
      <c r="P5740" t="s">
        <v>3800</v>
      </c>
      <c r="Q5740" t="s">
        <v>87</v>
      </c>
      <c r="R5740" t="s">
        <v>127</v>
      </c>
      <c r="S5740" t="s">
        <v>88</v>
      </c>
      <c r="T5740" t="s">
        <v>5758</v>
      </c>
      <c r="U5740" t="s">
        <v>5759</v>
      </c>
      <c r="X5740">
        <v>2</v>
      </c>
      <c r="Y5740">
        <v>0</v>
      </c>
      <c r="Z5740">
        <v>0</v>
      </c>
      <c r="AA5740">
        <v>0</v>
      </c>
      <c r="AB5740">
        <v>2800</v>
      </c>
      <c r="AC5740" t="s">
        <v>47</v>
      </c>
      <c r="AD5740">
        <f>+VLOOKUP(T5740,items!$A$2:$D$1255,4,0)</f>
        <v>0</v>
      </c>
      <c r="AE5740">
        <f>+VLOOKUP(T5740,Tabla1[],5,0)</f>
        <v>0</v>
      </c>
      <c r="AF5740">
        <f t="shared" si="89"/>
        <v>5</v>
      </c>
    </row>
    <row r="5741" spans="1:32" x14ac:dyDescent="0.25">
      <c r="A5741">
        <v>102836</v>
      </c>
      <c r="B5741" t="s">
        <v>10873</v>
      </c>
      <c r="C5741" t="s">
        <v>75</v>
      </c>
      <c r="D5741">
        <v>0</v>
      </c>
      <c r="F5741" t="s">
        <v>1262</v>
      </c>
      <c r="G5741" t="s">
        <v>5948</v>
      </c>
      <c r="H5741" t="s">
        <v>10874</v>
      </c>
      <c r="I5741" t="s">
        <v>37</v>
      </c>
      <c r="J5741" t="s">
        <v>10875</v>
      </c>
      <c r="K5741" t="s">
        <v>10876</v>
      </c>
      <c r="L5741" t="s">
        <v>10877</v>
      </c>
      <c r="M5741" t="s">
        <v>85</v>
      </c>
      <c r="N5741" t="s">
        <v>85</v>
      </c>
      <c r="O5741" t="s">
        <v>7913</v>
      </c>
      <c r="P5741" t="s">
        <v>3800</v>
      </c>
      <c r="Q5741" t="s">
        <v>87</v>
      </c>
      <c r="R5741" t="s">
        <v>127</v>
      </c>
      <c r="S5741" t="s">
        <v>88</v>
      </c>
      <c r="T5741" t="s">
        <v>8937</v>
      </c>
      <c r="U5741" t="s">
        <v>8938</v>
      </c>
      <c r="X5741">
        <v>1</v>
      </c>
      <c r="Y5741">
        <v>2500</v>
      </c>
      <c r="Z5741">
        <v>0</v>
      </c>
      <c r="AA5741">
        <v>5500</v>
      </c>
      <c r="AB5741">
        <v>1290000</v>
      </c>
      <c r="AC5741" t="s">
        <v>47</v>
      </c>
      <c r="AD5741">
        <f>+VLOOKUP(T5741,items!$A$2:$D$1255,4,0)</f>
        <v>0</v>
      </c>
      <c r="AE5741">
        <f>+VLOOKUP(T5741,Tabla1[],5,0)</f>
        <v>0</v>
      </c>
      <c r="AF5741">
        <f t="shared" si="89"/>
        <v>5</v>
      </c>
    </row>
    <row r="5742" spans="1:32" x14ac:dyDescent="0.25">
      <c r="A5742">
        <v>102836</v>
      </c>
      <c r="B5742" t="s">
        <v>10873</v>
      </c>
      <c r="C5742" t="s">
        <v>75</v>
      </c>
      <c r="D5742">
        <v>0</v>
      </c>
      <c r="F5742" t="s">
        <v>1262</v>
      </c>
      <c r="G5742" t="s">
        <v>5948</v>
      </c>
      <c r="H5742" t="s">
        <v>10874</v>
      </c>
      <c r="I5742" t="s">
        <v>37</v>
      </c>
      <c r="J5742" t="s">
        <v>10875</v>
      </c>
      <c r="K5742" t="s">
        <v>10876</v>
      </c>
      <c r="L5742" t="s">
        <v>10877</v>
      </c>
      <c r="M5742" t="s">
        <v>85</v>
      </c>
      <c r="N5742" t="s">
        <v>85</v>
      </c>
      <c r="O5742" t="s">
        <v>7913</v>
      </c>
      <c r="P5742" t="s">
        <v>3800</v>
      </c>
      <c r="Q5742" t="s">
        <v>87</v>
      </c>
      <c r="R5742" t="s">
        <v>127</v>
      </c>
      <c r="S5742" t="s">
        <v>88</v>
      </c>
      <c r="T5742" t="s">
        <v>5236</v>
      </c>
      <c r="U5742" t="s">
        <v>5237</v>
      </c>
      <c r="X5742">
        <v>6</v>
      </c>
      <c r="Y5742">
        <v>0</v>
      </c>
      <c r="Z5742">
        <v>0</v>
      </c>
      <c r="AA5742">
        <v>0</v>
      </c>
      <c r="AB5742">
        <v>210000</v>
      </c>
      <c r="AC5742" t="s">
        <v>47</v>
      </c>
      <c r="AD5742">
        <f>+VLOOKUP(T5742,items!$A$2:$D$1255,4,0)</f>
        <v>0</v>
      </c>
      <c r="AE5742">
        <f>+VLOOKUP(T5742,Tabla1[],5,0)</f>
        <v>0</v>
      </c>
      <c r="AF5742">
        <f t="shared" si="89"/>
        <v>5</v>
      </c>
    </row>
    <row r="5743" spans="1:32" x14ac:dyDescent="0.25">
      <c r="A5743">
        <v>102836</v>
      </c>
      <c r="B5743" t="s">
        <v>10873</v>
      </c>
      <c r="C5743" t="s">
        <v>75</v>
      </c>
      <c r="D5743">
        <v>0</v>
      </c>
      <c r="F5743" t="s">
        <v>1262</v>
      </c>
      <c r="G5743" t="s">
        <v>5948</v>
      </c>
      <c r="H5743" t="s">
        <v>10874</v>
      </c>
      <c r="I5743" t="s">
        <v>37</v>
      </c>
      <c r="J5743" t="s">
        <v>10875</v>
      </c>
      <c r="K5743" t="s">
        <v>10876</v>
      </c>
      <c r="L5743" t="s">
        <v>10877</v>
      </c>
      <c r="M5743" t="s">
        <v>85</v>
      </c>
      <c r="N5743" t="s">
        <v>85</v>
      </c>
      <c r="O5743" t="s">
        <v>7913</v>
      </c>
      <c r="P5743" t="s">
        <v>3800</v>
      </c>
      <c r="Q5743" t="s">
        <v>87</v>
      </c>
      <c r="R5743" t="s">
        <v>127</v>
      </c>
      <c r="S5743" t="s">
        <v>88</v>
      </c>
      <c r="T5743" t="s">
        <v>8893</v>
      </c>
      <c r="U5743" t="s">
        <v>8894</v>
      </c>
      <c r="X5743">
        <v>6</v>
      </c>
      <c r="Y5743">
        <v>0</v>
      </c>
      <c r="Z5743">
        <v>0</v>
      </c>
      <c r="AA5743">
        <v>0</v>
      </c>
      <c r="AB5743">
        <v>216000</v>
      </c>
      <c r="AC5743" t="s">
        <v>47</v>
      </c>
      <c r="AD5743">
        <f>+VLOOKUP(T5743,items!$A$2:$D$1255,4,0)</f>
        <v>0</v>
      </c>
      <c r="AE5743">
        <f>+VLOOKUP(T5743,Tabla1[],5,0)</f>
        <v>0</v>
      </c>
      <c r="AF5743">
        <f t="shared" si="89"/>
        <v>5</v>
      </c>
    </row>
    <row r="5744" spans="1:32" x14ac:dyDescent="0.25">
      <c r="A5744">
        <v>102836</v>
      </c>
      <c r="B5744" t="s">
        <v>10873</v>
      </c>
      <c r="C5744" t="s">
        <v>75</v>
      </c>
      <c r="D5744">
        <v>0</v>
      </c>
      <c r="F5744" t="s">
        <v>1262</v>
      </c>
      <c r="G5744" t="s">
        <v>5948</v>
      </c>
      <c r="H5744" t="s">
        <v>10874</v>
      </c>
      <c r="I5744" t="s">
        <v>37</v>
      </c>
      <c r="J5744" t="s">
        <v>10875</v>
      </c>
      <c r="K5744" t="s">
        <v>10876</v>
      </c>
      <c r="L5744" t="s">
        <v>10877</v>
      </c>
      <c r="M5744" t="s">
        <v>85</v>
      </c>
      <c r="N5744" t="s">
        <v>85</v>
      </c>
      <c r="O5744" t="s">
        <v>7913</v>
      </c>
      <c r="P5744" t="s">
        <v>3800</v>
      </c>
      <c r="Q5744" t="s">
        <v>87</v>
      </c>
      <c r="R5744" t="s">
        <v>127</v>
      </c>
      <c r="S5744" t="s">
        <v>88</v>
      </c>
      <c r="T5744" t="s">
        <v>5760</v>
      </c>
      <c r="U5744" t="s">
        <v>5761</v>
      </c>
      <c r="X5744">
        <v>2</v>
      </c>
      <c r="Y5744">
        <v>0</v>
      </c>
      <c r="Z5744">
        <v>0</v>
      </c>
      <c r="AA5744">
        <v>0</v>
      </c>
      <c r="AB5744">
        <v>288000</v>
      </c>
      <c r="AC5744" t="s">
        <v>47</v>
      </c>
      <c r="AD5744">
        <f>+VLOOKUP(T5744,items!$A$2:$D$1255,4,0)</f>
        <v>0</v>
      </c>
      <c r="AE5744">
        <f>+VLOOKUP(T5744,Tabla1[],5,0)</f>
        <v>0</v>
      </c>
      <c r="AF5744">
        <f t="shared" si="89"/>
        <v>5</v>
      </c>
    </row>
    <row r="5745" spans="1:32" x14ac:dyDescent="0.25">
      <c r="A5745">
        <v>102836</v>
      </c>
      <c r="B5745" t="s">
        <v>10873</v>
      </c>
      <c r="C5745" t="s">
        <v>75</v>
      </c>
      <c r="D5745">
        <v>0</v>
      </c>
      <c r="F5745" t="s">
        <v>1262</v>
      </c>
      <c r="G5745" t="s">
        <v>5948</v>
      </c>
      <c r="H5745" t="s">
        <v>10874</v>
      </c>
      <c r="I5745" t="s">
        <v>37</v>
      </c>
      <c r="J5745" t="s">
        <v>10875</v>
      </c>
      <c r="K5745" t="s">
        <v>10876</v>
      </c>
      <c r="L5745" t="s">
        <v>10877</v>
      </c>
      <c r="M5745" t="s">
        <v>85</v>
      </c>
      <c r="N5745" t="s">
        <v>85</v>
      </c>
      <c r="O5745" t="s">
        <v>7913</v>
      </c>
      <c r="P5745" t="s">
        <v>3800</v>
      </c>
      <c r="Q5745" t="s">
        <v>87</v>
      </c>
      <c r="R5745" t="s">
        <v>127</v>
      </c>
      <c r="S5745" t="s">
        <v>88</v>
      </c>
      <c r="T5745" t="s">
        <v>5762</v>
      </c>
      <c r="U5745" t="s">
        <v>5763</v>
      </c>
      <c r="X5745">
        <v>2</v>
      </c>
      <c r="Y5745">
        <v>0</v>
      </c>
      <c r="Z5745">
        <v>0</v>
      </c>
      <c r="AA5745">
        <v>0</v>
      </c>
      <c r="AB5745">
        <v>385000</v>
      </c>
      <c r="AC5745" t="s">
        <v>47</v>
      </c>
      <c r="AD5745">
        <f>+VLOOKUP(T5745,items!$A$2:$D$1255,4,0)</f>
        <v>0</v>
      </c>
      <c r="AE5745">
        <f>+VLOOKUP(T5745,Tabla1[],5,0)</f>
        <v>0</v>
      </c>
      <c r="AF5745">
        <f t="shared" si="89"/>
        <v>5</v>
      </c>
    </row>
    <row r="5746" spans="1:32" x14ac:dyDescent="0.25">
      <c r="A5746">
        <v>102836</v>
      </c>
      <c r="B5746" t="s">
        <v>10873</v>
      </c>
      <c r="C5746" t="s">
        <v>75</v>
      </c>
      <c r="D5746">
        <v>0</v>
      </c>
      <c r="F5746" t="s">
        <v>1262</v>
      </c>
      <c r="G5746" t="s">
        <v>5948</v>
      </c>
      <c r="H5746" t="s">
        <v>10874</v>
      </c>
      <c r="I5746" t="s">
        <v>37</v>
      </c>
      <c r="J5746" t="s">
        <v>10875</v>
      </c>
      <c r="K5746" t="s">
        <v>10876</v>
      </c>
      <c r="L5746" t="s">
        <v>10877</v>
      </c>
      <c r="M5746" t="s">
        <v>85</v>
      </c>
      <c r="N5746" t="s">
        <v>85</v>
      </c>
      <c r="O5746" t="s">
        <v>7913</v>
      </c>
      <c r="P5746" t="s">
        <v>3800</v>
      </c>
      <c r="Q5746" t="s">
        <v>87</v>
      </c>
      <c r="R5746" t="s">
        <v>127</v>
      </c>
      <c r="S5746" t="s">
        <v>88</v>
      </c>
      <c r="T5746" t="s">
        <v>94</v>
      </c>
      <c r="U5746" t="s">
        <v>95</v>
      </c>
      <c r="X5746">
        <v>1</v>
      </c>
      <c r="Y5746">
        <v>0</v>
      </c>
      <c r="Z5746">
        <v>0</v>
      </c>
      <c r="AA5746">
        <v>0</v>
      </c>
      <c r="AB5746">
        <v>350000</v>
      </c>
      <c r="AC5746" t="s">
        <v>47</v>
      </c>
      <c r="AD5746" t="e">
        <f>+VLOOKUP(T5746,items!$A$2:$D$1255,4,0)</f>
        <v>#N/A</v>
      </c>
      <c r="AE5746" t="e">
        <f>+VLOOKUP(T5746,Tabla1[],5,0)</f>
        <v>#N/A</v>
      </c>
      <c r="AF5746">
        <f t="shared" si="89"/>
        <v>5</v>
      </c>
    </row>
    <row r="5747" spans="1:32" x14ac:dyDescent="0.25">
      <c r="A5747">
        <v>102836</v>
      </c>
      <c r="B5747" t="s">
        <v>10873</v>
      </c>
      <c r="C5747" t="s">
        <v>75</v>
      </c>
      <c r="D5747">
        <v>0</v>
      </c>
      <c r="F5747" t="s">
        <v>1262</v>
      </c>
      <c r="G5747" t="s">
        <v>5948</v>
      </c>
      <c r="H5747" t="s">
        <v>10874</v>
      </c>
      <c r="I5747" t="s">
        <v>37</v>
      </c>
      <c r="J5747" t="s">
        <v>10875</v>
      </c>
      <c r="K5747" t="s">
        <v>10876</v>
      </c>
      <c r="L5747" t="s">
        <v>10877</v>
      </c>
      <c r="M5747" t="s">
        <v>85</v>
      </c>
      <c r="N5747" t="s">
        <v>85</v>
      </c>
      <c r="O5747" t="s">
        <v>7913</v>
      </c>
      <c r="P5747" t="s">
        <v>3800</v>
      </c>
      <c r="Q5747" t="s">
        <v>87</v>
      </c>
      <c r="R5747" t="s">
        <v>127</v>
      </c>
      <c r="S5747" t="s">
        <v>88</v>
      </c>
      <c r="T5747" t="s">
        <v>1096</v>
      </c>
      <c r="U5747" t="s">
        <v>1097</v>
      </c>
      <c r="X5747">
        <v>1</v>
      </c>
      <c r="Y5747">
        <v>0</v>
      </c>
      <c r="Z5747">
        <v>0</v>
      </c>
      <c r="AA5747">
        <v>0</v>
      </c>
      <c r="AB5747">
        <v>300000</v>
      </c>
      <c r="AC5747" t="s">
        <v>47</v>
      </c>
      <c r="AD5747" t="e">
        <f>+VLOOKUP(T5747,items!$A$2:$D$1255,4,0)</f>
        <v>#N/A</v>
      </c>
      <c r="AE5747" t="e">
        <f>+VLOOKUP(T5747,Tabla1[],5,0)</f>
        <v>#N/A</v>
      </c>
      <c r="AF5747">
        <f t="shared" si="89"/>
        <v>5</v>
      </c>
    </row>
    <row r="5748" spans="1:32" x14ac:dyDescent="0.25">
      <c r="A5748">
        <v>102847</v>
      </c>
      <c r="B5748" t="s">
        <v>1003</v>
      </c>
      <c r="C5748" t="s">
        <v>33</v>
      </c>
      <c r="D5748">
        <v>0</v>
      </c>
      <c r="F5748" t="s">
        <v>1149</v>
      </c>
      <c r="G5748" t="s">
        <v>761</v>
      </c>
      <c r="H5748" t="s">
        <v>10880</v>
      </c>
      <c r="I5748" t="s">
        <v>37</v>
      </c>
      <c r="J5748" t="s">
        <v>10881</v>
      </c>
      <c r="K5748" t="s">
        <v>10882</v>
      </c>
      <c r="L5748" t="s">
        <v>37</v>
      </c>
      <c r="M5748" t="s">
        <v>7005</v>
      </c>
      <c r="N5748" t="s">
        <v>7005</v>
      </c>
      <c r="O5748" t="s">
        <v>8297</v>
      </c>
      <c r="P5748" t="s">
        <v>105</v>
      </c>
      <c r="Q5748" t="s">
        <v>105</v>
      </c>
      <c r="R5748" t="s">
        <v>127</v>
      </c>
      <c r="S5748" t="s">
        <v>128</v>
      </c>
      <c r="T5748" t="s">
        <v>10883</v>
      </c>
      <c r="U5748" t="s">
        <v>10884</v>
      </c>
      <c r="X5748">
        <v>1</v>
      </c>
      <c r="Y5748">
        <v>0</v>
      </c>
      <c r="Z5748">
        <v>0</v>
      </c>
      <c r="AA5748">
        <v>0</v>
      </c>
      <c r="AB5748">
        <v>0</v>
      </c>
      <c r="AC5748" t="s">
        <v>47</v>
      </c>
      <c r="AD5748">
        <f>+VLOOKUP(T5748,items!$A$2:$D$1255,4,0)</f>
        <v>0</v>
      </c>
      <c r="AE5748">
        <f>+VLOOKUP(T5748,Tabla1[],5,0)</f>
        <v>0</v>
      </c>
      <c r="AF5748">
        <f t="shared" si="89"/>
        <v>4</v>
      </c>
    </row>
    <row r="5749" spans="1:32" x14ac:dyDescent="0.25">
      <c r="A5749">
        <v>102847</v>
      </c>
      <c r="B5749" t="s">
        <v>1003</v>
      </c>
      <c r="C5749" t="s">
        <v>33</v>
      </c>
      <c r="D5749">
        <v>0</v>
      </c>
      <c r="F5749" t="s">
        <v>1149</v>
      </c>
      <c r="G5749" t="s">
        <v>761</v>
      </c>
      <c r="H5749" t="s">
        <v>10880</v>
      </c>
      <c r="I5749" t="s">
        <v>37</v>
      </c>
      <c r="J5749" t="s">
        <v>10881</v>
      </c>
      <c r="K5749" t="s">
        <v>10882</v>
      </c>
      <c r="L5749" t="s">
        <v>37</v>
      </c>
      <c r="M5749" t="s">
        <v>7005</v>
      </c>
      <c r="N5749" t="s">
        <v>7005</v>
      </c>
      <c r="O5749" t="s">
        <v>8297</v>
      </c>
      <c r="P5749" t="s">
        <v>105</v>
      </c>
      <c r="Q5749" t="s">
        <v>105</v>
      </c>
      <c r="R5749" t="s">
        <v>127</v>
      </c>
      <c r="S5749" t="s">
        <v>128</v>
      </c>
      <c r="T5749" t="s">
        <v>10885</v>
      </c>
      <c r="U5749" t="s">
        <v>10886</v>
      </c>
      <c r="X5749">
        <v>1</v>
      </c>
      <c r="Y5749">
        <v>0</v>
      </c>
      <c r="Z5749">
        <v>0</v>
      </c>
      <c r="AA5749">
        <v>0</v>
      </c>
      <c r="AB5749">
        <v>0</v>
      </c>
      <c r="AC5749" t="s">
        <v>47</v>
      </c>
      <c r="AD5749">
        <f>+VLOOKUP(T5749,items!$A$2:$D$1255,4,0)</f>
        <v>0</v>
      </c>
      <c r="AE5749">
        <f>+VLOOKUP(T5749,Tabla1[],5,0)</f>
        <v>0</v>
      </c>
      <c r="AF5749">
        <f t="shared" si="89"/>
        <v>4</v>
      </c>
    </row>
    <row r="5750" spans="1:32" x14ac:dyDescent="0.25">
      <c r="A5750">
        <v>102849</v>
      </c>
      <c r="B5750" t="s">
        <v>10887</v>
      </c>
      <c r="C5750" t="s">
        <v>75</v>
      </c>
      <c r="D5750">
        <v>0</v>
      </c>
      <c r="F5750" t="s">
        <v>1149</v>
      </c>
      <c r="G5750" t="s">
        <v>7005</v>
      </c>
      <c r="H5750" t="s">
        <v>10888</v>
      </c>
      <c r="I5750" t="s">
        <v>37</v>
      </c>
      <c r="J5750" t="s">
        <v>10889</v>
      </c>
      <c r="K5750" t="s">
        <v>10890</v>
      </c>
      <c r="L5750" t="s">
        <v>37</v>
      </c>
      <c r="M5750" t="s">
        <v>7899</v>
      </c>
      <c r="N5750" t="s">
        <v>7899</v>
      </c>
      <c r="O5750" t="s">
        <v>8297</v>
      </c>
      <c r="P5750" t="s">
        <v>105</v>
      </c>
      <c r="Q5750" t="s">
        <v>105</v>
      </c>
      <c r="R5750" t="s">
        <v>127</v>
      </c>
      <c r="S5750" t="s">
        <v>108</v>
      </c>
      <c r="T5750" t="s">
        <v>9521</v>
      </c>
      <c r="U5750" t="s">
        <v>9522</v>
      </c>
      <c r="X5750">
        <v>1</v>
      </c>
      <c r="Y5750">
        <v>0</v>
      </c>
      <c r="Z5750">
        <v>0</v>
      </c>
      <c r="AA5750">
        <v>0</v>
      </c>
      <c r="AB5750">
        <v>175000</v>
      </c>
      <c r="AC5750" t="s">
        <v>47</v>
      </c>
      <c r="AD5750" t="e">
        <f>+VLOOKUP(T5750,items!$A$2:$D$1255,4,0)</f>
        <v>#N/A</v>
      </c>
      <c r="AE5750" t="e">
        <f>+VLOOKUP(T5750,Tabla1[],5,0)</f>
        <v>#N/A</v>
      </c>
      <c r="AF5750">
        <f t="shared" si="89"/>
        <v>4</v>
      </c>
    </row>
    <row r="5751" spans="1:32" x14ac:dyDescent="0.25">
      <c r="A5751">
        <v>102851</v>
      </c>
      <c r="B5751" t="s">
        <v>8788</v>
      </c>
      <c r="C5751" t="s">
        <v>75</v>
      </c>
      <c r="D5751">
        <v>0</v>
      </c>
      <c r="F5751" t="s">
        <v>1149</v>
      </c>
      <c r="G5751" t="s">
        <v>7005</v>
      </c>
      <c r="H5751" t="s">
        <v>10891</v>
      </c>
      <c r="I5751" t="s">
        <v>37</v>
      </c>
      <c r="J5751" t="s">
        <v>10892</v>
      </c>
      <c r="K5751" t="s">
        <v>10893</v>
      </c>
      <c r="L5751" t="s">
        <v>10894</v>
      </c>
      <c r="M5751" t="s">
        <v>8297</v>
      </c>
      <c r="N5751" t="s">
        <v>8297</v>
      </c>
      <c r="O5751" t="s">
        <v>7006</v>
      </c>
      <c r="P5751" t="s">
        <v>3799</v>
      </c>
      <c r="Q5751" t="s">
        <v>9020</v>
      </c>
      <c r="R5751" t="s">
        <v>63</v>
      </c>
      <c r="S5751" t="s">
        <v>256</v>
      </c>
      <c r="T5751" t="s">
        <v>1119</v>
      </c>
      <c r="U5751" t="s">
        <v>1120</v>
      </c>
      <c r="X5751">
        <v>1</v>
      </c>
      <c r="Y5751">
        <v>0</v>
      </c>
      <c r="Z5751">
        <v>0</v>
      </c>
      <c r="AA5751">
        <v>0</v>
      </c>
      <c r="AB5751">
        <v>145800</v>
      </c>
      <c r="AC5751" t="s">
        <v>47</v>
      </c>
      <c r="AD5751">
        <f>+VLOOKUP(T5751,items!$A$2:$D$1255,4,0)</f>
        <v>0</v>
      </c>
      <c r="AE5751">
        <f>+VLOOKUP(T5751,Tabla1[],5,0)</f>
        <v>0</v>
      </c>
      <c r="AF5751">
        <f t="shared" si="89"/>
        <v>4</v>
      </c>
    </row>
    <row r="5752" spans="1:32" x14ac:dyDescent="0.25">
      <c r="A5752">
        <v>102851</v>
      </c>
      <c r="B5752" t="s">
        <v>8788</v>
      </c>
      <c r="C5752" t="s">
        <v>75</v>
      </c>
      <c r="D5752">
        <v>0</v>
      </c>
      <c r="F5752" t="s">
        <v>1149</v>
      </c>
      <c r="G5752" t="s">
        <v>7005</v>
      </c>
      <c r="H5752" t="s">
        <v>10891</v>
      </c>
      <c r="I5752" t="s">
        <v>37</v>
      </c>
      <c r="J5752" t="s">
        <v>10892</v>
      </c>
      <c r="K5752" t="s">
        <v>10893</v>
      </c>
      <c r="L5752" t="s">
        <v>10894</v>
      </c>
      <c r="M5752" t="s">
        <v>8297</v>
      </c>
      <c r="N5752" t="s">
        <v>8297</v>
      </c>
      <c r="O5752" t="s">
        <v>7006</v>
      </c>
      <c r="P5752" t="s">
        <v>3799</v>
      </c>
      <c r="Q5752" t="s">
        <v>9020</v>
      </c>
      <c r="R5752" t="s">
        <v>63</v>
      </c>
      <c r="S5752" t="s">
        <v>256</v>
      </c>
      <c r="T5752" t="s">
        <v>94</v>
      </c>
      <c r="U5752" t="s">
        <v>95</v>
      </c>
      <c r="X5752">
        <v>1</v>
      </c>
      <c r="Y5752">
        <v>0</v>
      </c>
      <c r="Z5752">
        <v>0</v>
      </c>
      <c r="AA5752">
        <v>0</v>
      </c>
      <c r="AB5752">
        <v>50000</v>
      </c>
      <c r="AC5752" t="s">
        <v>47</v>
      </c>
      <c r="AD5752" t="e">
        <f>+VLOOKUP(T5752,items!$A$2:$D$1255,4,0)</f>
        <v>#N/A</v>
      </c>
      <c r="AE5752" t="e">
        <f>+VLOOKUP(T5752,Tabla1[],5,0)</f>
        <v>#N/A</v>
      </c>
      <c r="AF5752">
        <f t="shared" si="89"/>
        <v>4</v>
      </c>
    </row>
    <row r="5753" spans="1:32" x14ac:dyDescent="0.25">
      <c r="A5753">
        <v>102865</v>
      </c>
      <c r="B5753" t="s">
        <v>1286</v>
      </c>
      <c r="C5753" t="s">
        <v>75</v>
      </c>
      <c r="D5753">
        <v>0</v>
      </c>
      <c r="F5753" t="s">
        <v>1149</v>
      </c>
      <c r="G5753" t="s">
        <v>1149</v>
      </c>
      <c r="H5753" t="s">
        <v>10895</v>
      </c>
      <c r="I5753" t="s">
        <v>37</v>
      </c>
      <c r="J5753" t="s">
        <v>10896</v>
      </c>
      <c r="K5753" t="s">
        <v>10897</v>
      </c>
      <c r="L5753" t="s">
        <v>37</v>
      </c>
      <c r="M5753" t="s">
        <v>761</v>
      </c>
      <c r="N5753" t="s">
        <v>761</v>
      </c>
      <c r="O5753" t="s">
        <v>7899</v>
      </c>
      <c r="P5753" t="s">
        <v>9286</v>
      </c>
      <c r="Q5753" t="s">
        <v>9286</v>
      </c>
      <c r="R5753" t="s">
        <v>127</v>
      </c>
      <c r="S5753" t="s">
        <v>164</v>
      </c>
      <c r="T5753" t="s">
        <v>6309</v>
      </c>
      <c r="U5753" t="s">
        <v>6310</v>
      </c>
      <c r="X5753">
        <v>14</v>
      </c>
      <c r="Y5753">
        <v>0</v>
      </c>
      <c r="Z5753">
        <v>0</v>
      </c>
      <c r="AA5753">
        <v>0</v>
      </c>
      <c r="AB5753">
        <v>18200</v>
      </c>
      <c r="AC5753" t="s">
        <v>47</v>
      </c>
      <c r="AD5753">
        <f>+VLOOKUP(T5753,items!$A$2:$D$1255,4,0)</f>
        <v>0</v>
      </c>
      <c r="AE5753">
        <f>+VLOOKUP(T5753,Tabla1[],5,0)</f>
        <v>0</v>
      </c>
      <c r="AF5753">
        <f t="shared" si="89"/>
        <v>4</v>
      </c>
    </row>
    <row r="5754" spans="1:32" x14ac:dyDescent="0.25">
      <c r="A5754">
        <v>102865</v>
      </c>
      <c r="B5754" t="s">
        <v>1286</v>
      </c>
      <c r="C5754" t="s">
        <v>75</v>
      </c>
      <c r="D5754">
        <v>0</v>
      </c>
      <c r="F5754" t="s">
        <v>1149</v>
      </c>
      <c r="G5754" t="s">
        <v>1149</v>
      </c>
      <c r="H5754" t="s">
        <v>10895</v>
      </c>
      <c r="I5754" t="s">
        <v>37</v>
      </c>
      <c r="J5754" t="s">
        <v>10896</v>
      </c>
      <c r="K5754" t="s">
        <v>10897</v>
      </c>
      <c r="L5754" t="s">
        <v>37</v>
      </c>
      <c r="M5754" t="s">
        <v>761</v>
      </c>
      <c r="N5754" t="s">
        <v>761</v>
      </c>
      <c r="O5754" t="s">
        <v>7899</v>
      </c>
      <c r="P5754" t="s">
        <v>9286</v>
      </c>
      <c r="Q5754" t="s">
        <v>9286</v>
      </c>
      <c r="R5754" t="s">
        <v>127</v>
      </c>
      <c r="S5754" t="s">
        <v>164</v>
      </c>
      <c r="T5754" t="s">
        <v>1290</v>
      </c>
      <c r="U5754" t="s">
        <v>1291</v>
      </c>
      <c r="X5754">
        <v>7</v>
      </c>
      <c r="Y5754">
        <v>0</v>
      </c>
      <c r="Z5754">
        <v>0</v>
      </c>
      <c r="AA5754">
        <v>0</v>
      </c>
      <c r="AB5754">
        <v>446803</v>
      </c>
      <c r="AC5754" t="s">
        <v>47</v>
      </c>
      <c r="AD5754">
        <f>+VLOOKUP(T5754,items!$A$2:$D$1255,4,0)</f>
        <v>0</v>
      </c>
      <c r="AE5754">
        <f>+VLOOKUP(T5754,Tabla1[],5,0)</f>
        <v>0</v>
      </c>
      <c r="AF5754">
        <f t="shared" si="89"/>
        <v>4</v>
      </c>
    </row>
    <row r="5755" spans="1:32" x14ac:dyDescent="0.25">
      <c r="A5755">
        <v>102865</v>
      </c>
      <c r="B5755" t="s">
        <v>1286</v>
      </c>
      <c r="C5755" t="s">
        <v>75</v>
      </c>
      <c r="D5755">
        <v>0</v>
      </c>
      <c r="F5755" t="s">
        <v>1149</v>
      </c>
      <c r="G5755" t="s">
        <v>1149</v>
      </c>
      <c r="H5755" t="s">
        <v>10895</v>
      </c>
      <c r="I5755" t="s">
        <v>37</v>
      </c>
      <c r="J5755" t="s">
        <v>10896</v>
      </c>
      <c r="K5755" t="s">
        <v>10897</v>
      </c>
      <c r="L5755" t="s">
        <v>37</v>
      </c>
      <c r="M5755" t="s">
        <v>761</v>
      </c>
      <c r="N5755" t="s">
        <v>761</v>
      </c>
      <c r="O5755" t="s">
        <v>7899</v>
      </c>
      <c r="P5755" t="s">
        <v>9286</v>
      </c>
      <c r="Q5755" t="s">
        <v>9286</v>
      </c>
      <c r="R5755" t="s">
        <v>127</v>
      </c>
      <c r="S5755" t="s">
        <v>164</v>
      </c>
      <c r="T5755" t="s">
        <v>6311</v>
      </c>
      <c r="U5755" t="s">
        <v>6312</v>
      </c>
      <c r="X5755">
        <v>14</v>
      </c>
      <c r="Y5755">
        <v>0</v>
      </c>
      <c r="Z5755">
        <v>0</v>
      </c>
      <c r="AA5755">
        <v>0</v>
      </c>
      <c r="AB5755">
        <v>5600</v>
      </c>
      <c r="AC5755" t="s">
        <v>47</v>
      </c>
      <c r="AD5755">
        <f>+VLOOKUP(T5755,items!$A$2:$D$1255,4,0)</f>
        <v>0</v>
      </c>
      <c r="AE5755">
        <f>+VLOOKUP(T5755,Tabla1[],5,0)</f>
        <v>0</v>
      </c>
      <c r="AF5755">
        <f t="shared" si="89"/>
        <v>4</v>
      </c>
    </row>
    <row r="5756" spans="1:32" x14ac:dyDescent="0.25">
      <c r="A5756">
        <v>102866</v>
      </c>
      <c r="B5756" t="s">
        <v>2714</v>
      </c>
      <c r="C5756" t="s">
        <v>33</v>
      </c>
      <c r="D5756">
        <v>0</v>
      </c>
      <c r="F5756" t="s">
        <v>1149</v>
      </c>
      <c r="G5756" t="s">
        <v>1149</v>
      </c>
      <c r="H5756" t="s">
        <v>10898</v>
      </c>
      <c r="I5756" t="s">
        <v>37</v>
      </c>
      <c r="J5756" t="s">
        <v>10899</v>
      </c>
      <c r="K5756" t="s">
        <v>10900</v>
      </c>
      <c r="L5756" t="s">
        <v>37</v>
      </c>
      <c r="M5756" t="s">
        <v>761</v>
      </c>
      <c r="N5756" t="s">
        <v>761</v>
      </c>
      <c r="O5756" t="s">
        <v>7899</v>
      </c>
      <c r="P5756" t="s">
        <v>9286</v>
      </c>
      <c r="Q5756" t="s">
        <v>9286</v>
      </c>
      <c r="R5756" t="s">
        <v>127</v>
      </c>
      <c r="S5756" t="s">
        <v>164</v>
      </c>
      <c r="T5756" t="s">
        <v>3287</v>
      </c>
      <c r="U5756" t="s">
        <v>3288</v>
      </c>
      <c r="X5756">
        <v>10</v>
      </c>
      <c r="Y5756">
        <v>0</v>
      </c>
      <c r="Z5756">
        <v>0</v>
      </c>
      <c r="AA5756">
        <v>0</v>
      </c>
      <c r="AB5756">
        <v>526000</v>
      </c>
      <c r="AC5756" t="s">
        <v>47</v>
      </c>
      <c r="AD5756">
        <f>+VLOOKUP(T5756,items!$A$2:$D$1255,4,0)</f>
        <v>0</v>
      </c>
      <c r="AE5756">
        <f>+VLOOKUP(T5756,Tabla1[],5,0)</f>
        <v>0</v>
      </c>
      <c r="AF5756">
        <f t="shared" si="89"/>
        <v>4</v>
      </c>
    </row>
    <row r="5757" spans="1:32" x14ac:dyDescent="0.25">
      <c r="A5757">
        <v>102867</v>
      </c>
      <c r="B5757" t="s">
        <v>7088</v>
      </c>
      <c r="C5757" t="s">
        <v>75</v>
      </c>
      <c r="D5757">
        <v>0</v>
      </c>
      <c r="F5757" t="s">
        <v>1149</v>
      </c>
      <c r="G5757" t="s">
        <v>761</v>
      </c>
      <c r="H5757" t="s">
        <v>10901</v>
      </c>
      <c r="I5757" t="s">
        <v>10902</v>
      </c>
      <c r="J5757" t="s">
        <v>10903</v>
      </c>
      <c r="K5757" t="s">
        <v>10904</v>
      </c>
      <c r="L5757" t="s">
        <v>10905</v>
      </c>
      <c r="M5757" t="s">
        <v>7005</v>
      </c>
      <c r="N5757" t="s">
        <v>7899</v>
      </c>
      <c r="O5757" t="s">
        <v>84</v>
      </c>
      <c r="P5757" t="s">
        <v>3799</v>
      </c>
      <c r="Q5757" t="s">
        <v>9449</v>
      </c>
      <c r="R5757" t="s">
        <v>63</v>
      </c>
      <c r="S5757" t="s">
        <v>108</v>
      </c>
      <c r="T5757" t="s">
        <v>10906</v>
      </c>
      <c r="U5757" t="s">
        <v>10907</v>
      </c>
      <c r="X5757">
        <v>14</v>
      </c>
      <c r="Y5757">
        <v>0</v>
      </c>
      <c r="Z5757">
        <v>0</v>
      </c>
      <c r="AA5757">
        <v>0</v>
      </c>
      <c r="AB5757">
        <v>157080</v>
      </c>
      <c r="AC5757" t="s">
        <v>47</v>
      </c>
      <c r="AD5757">
        <f>+VLOOKUP(T5757,items!$A$2:$D$1255,4,0)</f>
        <v>0</v>
      </c>
      <c r="AE5757">
        <f>+VLOOKUP(T5757,Tabla1[],5,0)</f>
        <v>0</v>
      </c>
      <c r="AF5757">
        <f t="shared" si="89"/>
        <v>4</v>
      </c>
    </row>
    <row r="5758" spans="1:32" x14ac:dyDescent="0.25">
      <c r="A5758">
        <v>102867</v>
      </c>
      <c r="B5758" t="s">
        <v>7088</v>
      </c>
      <c r="C5758" t="s">
        <v>75</v>
      </c>
      <c r="D5758">
        <v>0</v>
      </c>
      <c r="F5758" t="s">
        <v>1149</v>
      </c>
      <c r="G5758" t="s">
        <v>761</v>
      </c>
      <c r="H5758" t="s">
        <v>10901</v>
      </c>
      <c r="I5758" t="s">
        <v>10902</v>
      </c>
      <c r="J5758" t="s">
        <v>10903</v>
      </c>
      <c r="K5758" t="s">
        <v>10904</v>
      </c>
      <c r="L5758" t="s">
        <v>10905</v>
      </c>
      <c r="M5758" t="s">
        <v>7005</v>
      </c>
      <c r="N5758" t="s">
        <v>7899</v>
      </c>
      <c r="O5758" t="s">
        <v>84</v>
      </c>
      <c r="P5758" t="s">
        <v>3799</v>
      </c>
      <c r="Q5758" t="s">
        <v>9449</v>
      </c>
      <c r="R5758" t="s">
        <v>63</v>
      </c>
      <c r="S5758" t="s">
        <v>108</v>
      </c>
      <c r="T5758" t="s">
        <v>7509</v>
      </c>
      <c r="U5758" t="s">
        <v>7510</v>
      </c>
      <c r="X5758">
        <v>2</v>
      </c>
      <c r="Y5758">
        <v>0</v>
      </c>
      <c r="Z5758">
        <v>0</v>
      </c>
      <c r="AA5758">
        <v>0</v>
      </c>
      <c r="AB5758">
        <v>106080</v>
      </c>
      <c r="AC5758" t="s">
        <v>47</v>
      </c>
      <c r="AD5758">
        <f>+VLOOKUP(T5758,items!$A$2:$D$1255,4,0)</f>
        <v>0</v>
      </c>
      <c r="AE5758">
        <f>+VLOOKUP(T5758,Tabla1[],5,0)</f>
        <v>0</v>
      </c>
      <c r="AF5758">
        <f t="shared" si="89"/>
        <v>4</v>
      </c>
    </row>
    <row r="5759" spans="1:32" x14ac:dyDescent="0.25">
      <c r="A5759">
        <v>102867</v>
      </c>
      <c r="B5759" t="s">
        <v>7088</v>
      </c>
      <c r="C5759" t="s">
        <v>75</v>
      </c>
      <c r="D5759">
        <v>0</v>
      </c>
      <c r="F5759" t="s">
        <v>1149</v>
      </c>
      <c r="G5759" t="s">
        <v>761</v>
      </c>
      <c r="H5759" t="s">
        <v>10901</v>
      </c>
      <c r="I5759" t="s">
        <v>10902</v>
      </c>
      <c r="J5759" t="s">
        <v>10903</v>
      </c>
      <c r="K5759" t="s">
        <v>10904</v>
      </c>
      <c r="L5759" t="s">
        <v>10905</v>
      </c>
      <c r="M5759" t="s">
        <v>7005</v>
      </c>
      <c r="N5759" t="s">
        <v>7899</v>
      </c>
      <c r="O5759" t="s">
        <v>84</v>
      </c>
      <c r="P5759" t="s">
        <v>3799</v>
      </c>
      <c r="Q5759" t="s">
        <v>9449</v>
      </c>
      <c r="R5759" t="s">
        <v>63</v>
      </c>
      <c r="S5759" t="s">
        <v>108</v>
      </c>
      <c r="T5759" t="s">
        <v>10908</v>
      </c>
      <c r="U5759" t="s">
        <v>10909</v>
      </c>
      <c r="X5759">
        <v>4</v>
      </c>
      <c r="Y5759">
        <v>0</v>
      </c>
      <c r="Z5759">
        <v>0</v>
      </c>
      <c r="AA5759">
        <v>0</v>
      </c>
      <c r="AB5759">
        <v>16320</v>
      </c>
      <c r="AC5759" t="s">
        <v>47</v>
      </c>
      <c r="AD5759">
        <f>+VLOOKUP(T5759,items!$A$2:$D$1255,4,0)</f>
        <v>0</v>
      </c>
      <c r="AE5759">
        <f>+VLOOKUP(T5759,Tabla1[],5,0)</f>
        <v>0</v>
      </c>
      <c r="AF5759">
        <f t="shared" si="89"/>
        <v>4</v>
      </c>
    </row>
    <row r="5760" spans="1:32" x14ac:dyDescent="0.25">
      <c r="A5760">
        <v>102867</v>
      </c>
      <c r="B5760" t="s">
        <v>7088</v>
      </c>
      <c r="C5760" t="s">
        <v>75</v>
      </c>
      <c r="D5760">
        <v>0</v>
      </c>
      <c r="F5760" t="s">
        <v>1149</v>
      </c>
      <c r="G5760" t="s">
        <v>761</v>
      </c>
      <c r="H5760" t="s">
        <v>10901</v>
      </c>
      <c r="I5760" t="s">
        <v>10902</v>
      </c>
      <c r="J5760" t="s">
        <v>10903</v>
      </c>
      <c r="K5760" t="s">
        <v>10904</v>
      </c>
      <c r="L5760" t="s">
        <v>10905</v>
      </c>
      <c r="M5760" t="s">
        <v>7005</v>
      </c>
      <c r="N5760" t="s">
        <v>7899</v>
      </c>
      <c r="O5760" t="s">
        <v>84</v>
      </c>
      <c r="P5760" t="s">
        <v>3799</v>
      </c>
      <c r="Q5760" t="s">
        <v>9449</v>
      </c>
      <c r="R5760" t="s">
        <v>63</v>
      </c>
      <c r="S5760" t="s">
        <v>108</v>
      </c>
      <c r="T5760" t="s">
        <v>347</v>
      </c>
      <c r="U5760" t="s">
        <v>348</v>
      </c>
      <c r="W5760" t="s">
        <v>1095</v>
      </c>
      <c r="X5760">
        <v>1</v>
      </c>
      <c r="Y5760">
        <v>8000</v>
      </c>
      <c r="Z5760">
        <v>0</v>
      </c>
      <c r="AA5760">
        <v>0</v>
      </c>
      <c r="AB5760">
        <v>800597</v>
      </c>
      <c r="AC5760" t="s">
        <v>47</v>
      </c>
      <c r="AD5760">
        <f>+VLOOKUP(T5760,items!$A$2:$D$1255,4,0)</f>
        <v>0</v>
      </c>
      <c r="AE5760">
        <f>+VLOOKUP(T5760,Tabla1[],5,0)</f>
        <v>0</v>
      </c>
      <c r="AF5760">
        <f t="shared" si="89"/>
        <v>4</v>
      </c>
    </row>
    <row r="5761" spans="1:32" x14ac:dyDescent="0.25">
      <c r="A5761">
        <v>102870</v>
      </c>
      <c r="B5761" t="s">
        <v>10910</v>
      </c>
      <c r="C5761" t="s">
        <v>33</v>
      </c>
      <c r="D5761">
        <v>0</v>
      </c>
      <c r="F5761" t="s">
        <v>1149</v>
      </c>
      <c r="G5761" t="s">
        <v>5949</v>
      </c>
      <c r="H5761" t="s">
        <v>10911</v>
      </c>
      <c r="I5761" t="s">
        <v>37</v>
      </c>
      <c r="J5761" t="s">
        <v>10912</v>
      </c>
      <c r="K5761" t="s">
        <v>10913</v>
      </c>
      <c r="L5761" t="s">
        <v>10914</v>
      </c>
      <c r="M5761" t="s">
        <v>975</v>
      </c>
      <c r="N5761" t="s">
        <v>975</v>
      </c>
      <c r="O5761" t="s">
        <v>518</v>
      </c>
      <c r="P5761" t="s">
        <v>1249</v>
      </c>
      <c r="Q5761" t="s">
        <v>9374</v>
      </c>
      <c r="R5761" t="s">
        <v>63</v>
      </c>
      <c r="S5761" t="s">
        <v>44</v>
      </c>
      <c r="T5761" t="s">
        <v>7288</v>
      </c>
      <c r="U5761" t="s">
        <v>7289</v>
      </c>
      <c r="X5761">
        <v>10</v>
      </c>
      <c r="Y5761">
        <v>0</v>
      </c>
      <c r="Z5761">
        <v>0</v>
      </c>
      <c r="AA5761">
        <v>0</v>
      </c>
      <c r="AB5761">
        <v>500000</v>
      </c>
      <c r="AC5761" t="s">
        <v>47</v>
      </c>
      <c r="AD5761">
        <f>+VLOOKUP(T5761,items!$A$2:$D$1255,4,0)</f>
        <v>0</v>
      </c>
      <c r="AE5761">
        <f>+VLOOKUP(T5761,Tabla1[],5,0)</f>
        <v>0</v>
      </c>
      <c r="AF5761">
        <f t="shared" si="89"/>
        <v>5</v>
      </c>
    </row>
    <row r="5762" spans="1:32" x14ac:dyDescent="0.25">
      <c r="A5762">
        <v>102870</v>
      </c>
      <c r="B5762" t="s">
        <v>10910</v>
      </c>
      <c r="C5762" t="s">
        <v>33</v>
      </c>
      <c r="D5762">
        <v>0</v>
      </c>
      <c r="F5762" t="s">
        <v>1149</v>
      </c>
      <c r="G5762" t="s">
        <v>5949</v>
      </c>
      <c r="H5762" t="s">
        <v>10911</v>
      </c>
      <c r="I5762" t="s">
        <v>37</v>
      </c>
      <c r="J5762" t="s">
        <v>10912</v>
      </c>
      <c r="K5762" t="s">
        <v>10913</v>
      </c>
      <c r="L5762" t="s">
        <v>10914</v>
      </c>
      <c r="M5762" t="s">
        <v>975</v>
      </c>
      <c r="N5762" t="s">
        <v>975</v>
      </c>
      <c r="O5762" t="s">
        <v>518</v>
      </c>
      <c r="P5762" t="s">
        <v>1249</v>
      </c>
      <c r="Q5762" t="s">
        <v>9374</v>
      </c>
      <c r="R5762" t="s">
        <v>63</v>
      </c>
      <c r="S5762" t="s">
        <v>44</v>
      </c>
      <c r="T5762" t="s">
        <v>4761</v>
      </c>
      <c r="U5762" t="s">
        <v>4762</v>
      </c>
      <c r="X5762">
        <v>1</v>
      </c>
      <c r="Y5762">
        <v>0</v>
      </c>
      <c r="Z5762">
        <v>0</v>
      </c>
      <c r="AA5762">
        <v>0</v>
      </c>
      <c r="AB5762">
        <v>7000</v>
      </c>
      <c r="AC5762" t="s">
        <v>47</v>
      </c>
      <c r="AD5762">
        <f>+VLOOKUP(T5762,items!$A$2:$D$1255,4,0)</f>
        <v>0</v>
      </c>
      <c r="AE5762">
        <f>+VLOOKUP(T5762,Tabla1[],5,0)</f>
        <v>0</v>
      </c>
      <c r="AF5762">
        <f t="shared" ref="AF5762:AF5825" si="90">+MONTH(O5762)</f>
        <v>5</v>
      </c>
    </row>
    <row r="5763" spans="1:32" x14ac:dyDescent="0.25">
      <c r="A5763">
        <v>102870</v>
      </c>
      <c r="B5763" t="s">
        <v>10910</v>
      </c>
      <c r="C5763" t="s">
        <v>33</v>
      </c>
      <c r="D5763">
        <v>0</v>
      </c>
      <c r="F5763" t="s">
        <v>1149</v>
      </c>
      <c r="G5763" t="s">
        <v>5949</v>
      </c>
      <c r="H5763" t="s">
        <v>10911</v>
      </c>
      <c r="I5763" t="s">
        <v>37</v>
      </c>
      <c r="J5763" t="s">
        <v>10912</v>
      </c>
      <c r="K5763" t="s">
        <v>10913</v>
      </c>
      <c r="L5763" t="s">
        <v>10914</v>
      </c>
      <c r="M5763" t="s">
        <v>975</v>
      </c>
      <c r="N5763" t="s">
        <v>975</v>
      </c>
      <c r="O5763" t="s">
        <v>518</v>
      </c>
      <c r="P5763" t="s">
        <v>1249</v>
      </c>
      <c r="Q5763" t="s">
        <v>9374</v>
      </c>
      <c r="R5763" t="s">
        <v>63</v>
      </c>
      <c r="S5763" t="s">
        <v>44</v>
      </c>
      <c r="T5763" t="s">
        <v>4761</v>
      </c>
      <c r="U5763" t="s">
        <v>4762</v>
      </c>
      <c r="X5763">
        <v>2</v>
      </c>
      <c r="Y5763">
        <v>0</v>
      </c>
      <c r="Z5763">
        <v>0</v>
      </c>
      <c r="AA5763">
        <v>0</v>
      </c>
      <c r="AB5763">
        <v>14000</v>
      </c>
      <c r="AC5763" t="s">
        <v>47</v>
      </c>
      <c r="AD5763">
        <f>+VLOOKUP(T5763,items!$A$2:$D$1255,4,0)</f>
        <v>0</v>
      </c>
      <c r="AE5763">
        <f>+VLOOKUP(T5763,Tabla1[],5,0)</f>
        <v>0</v>
      </c>
      <c r="AF5763">
        <f t="shared" si="90"/>
        <v>5</v>
      </c>
    </row>
    <row r="5764" spans="1:32" x14ac:dyDescent="0.25">
      <c r="A5764">
        <v>102870</v>
      </c>
      <c r="B5764" t="s">
        <v>10910</v>
      </c>
      <c r="C5764" t="s">
        <v>33</v>
      </c>
      <c r="D5764">
        <v>0</v>
      </c>
      <c r="F5764" t="s">
        <v>1149</v>
      </c>
      <c r="G5764" t="s">
        <v>5949</v>
      </c>
      <c r="H5764" t="s">
        <v>10911</v>
      </c>
      <c r="I5764" t="s">
        <v>37</v>
      </c>
      <c r="J5764" t="s">
        <v>10912</v>
      </c>
      <c r="K5764" t="s">
        <v>10913</v>
      </c>
      <c r="L5764" t="s">
        <v>10914</v>
      </c>
      <c r="M5764" t="s">
        <v>975</v>
      </c>
      <c r="N5764" t="s">
        <v>975</v>
      </c>
      <c r="O5764" t="s">
        <v>518</v>
      </c>
      <c r="P5764" t="s">
        <v>1249</v>
      </c>
      <c r="Q5764" t="s">
        <v>9374</v>
      </c>
      <c r="R5764" t="s">
        <v>63</v>
      </c>
      <c r="S5764" t="s">
        <v>44</v>
      </c>
      <c r="T5764" t="s">
        <v>4761</v>
      </c>
      <c r="U5764" t="s">
        <v>10915</v>
      </c>
      <c r="X5764">
        <v>2</v>
      </c>
      <c r="Y5764">
        <v>0</v>
      </c>
      <c r="Z5764">
        <v>0</v>
      </c>
      <c r="AA5764">
        <v>0</v>
      </c>
      <c r="AB5764">
        <v>14000</v>
      </c>
      <c r="AC5764" t="s">
        <v>47</v>
      </c>
      <c r="AD5764">
        <f>+VLOOKUP(T5764,items!$A$2:$D$1255,4,0)</f>
        <v>0</v>
      </c>
      <c r="AE5764">
        <f>+VLOOKUP(T5764,Tabla1[],5,0)</f>
        <v>0</v>
      </c>
      <c r="AF5764">
        <f t="shared" si="90"/>
        <v>5</v>
      </c>
    </row>
    <row r="5765" spans="1:32" x14ac:dyDescent="0.25">
      <c r="A5765">
        <v>102870</v>
      </c>
      <c r="B5765" t="s">
        <v>10910</v>
      </c>
      <c r="C5765" t="s">
        <v>33</v>
      </c>
      <c r="D5765">
        <v>0</v>
      </c>
      <c r="F5765" t="s">
        <v>1149</v>
      </c>
      <c r="G5765" t="s">
        <v>5949</v>
      </c>
      <c r="H5765" t="s">
        <v>10911</v>
      </c>
      <c r="I5765" t="s">
        <v>37</v>
      </c>
      <c r="J5765" t="s">
        <v>10912</v>
      </c>
      <c r="K5765" t="s">
        <v>10913</v>
      </c>
      <c r="L5765" t="s">
        <v>10914</v>
      </c>
      <c r="M5765" t="s">
        <v>975</v>
      </c>
      <c r="N5765" t="s">
        <v>975</v>
      </c>
      <c r="O5765" t="s">
        <v>518</v>
      </c>
      <c r="P5765" t="s">
        <v>1249</v>
      </c>
      <c r="Q5765" t="s">
        <v>9374</v>
      </c>
      <c r="R5765" t="s">
        <v>63</v>
      </c>
      <c r="S5765" t="s">
        <v>44</v>
      </c>
      <c r="T5765" t="s">
        <v>4763</v>
      </c>
      <c r="U5765" t="s">
        <v>4764</v>
      </c>
      <c r="X5765">
        <v>2</v>
      </c>
      <c r="Y5765">
        <v>0</v>
      </c>
      <c r="Z5765">
        <v>0</v>
      </c>
      <c r="AA5765">
        <v>0</v>
      </c>
      <c r="AB5765">
        <v>14000</v>
      </c>
      <c r="AC5765" t="s">
        <v>47</v>
      </c>
      <c r="AD5765">
        <f>+VLOOKUP(T5765,items!$A$2:$D$1255,4,0)</f>
        <v>0</v>
      </c>
      <c r="AE5765">
        <f>+VLOOKUP(T5765,Tabla1[],5,0)</f>
        <v>0</v>
      </c>
      <c r="AF5765">
        <f t="shared" si="90"/>
        <v>5</v>
      </c>
    </row>
    <row r="5766" spans="1:32" x14ac:dyDescent="0.25">
      <c r="A5766">
        <v>102870</v>
      </c>
      <c r="B5766" t="s">
        <v>10910</v>
      </c>
      <c r="C5766" t="s">
        <v>33</v>
      </c>
      <c r="D5766">
        <v>0</v>
      </c>
      <c r="F5766" t="s">
        <v>1149</v>
      </c>
      <c r="G5766" t="s">
        <v>5949</v>
      </c>
      <c r="H5766" t="s">
        <v>10911</v>
      </c>
      <c r="I5766" t="s">
        <v>37</v>
      </c>
      <c r="J5766" t="s">
        <v>10912</v>
      </c>
      <c r="K5766" t="s">
        <v>10913</v>
      </c>
      <c r="L5766" t="s">
        <v>10914</v>
      </c>
      <c r="M5766" t="s">
        <v>975</v>
      </c>
      <c r="N5766" t="s">
        <v>975</v>
      </c>
      <c r="O5766" t="s">
        <v>518</v>
      </c>
      <c r="P5766" t="s">
        <v>1249</v>
      </c>
      <c r="Q5766" t="s">
        <v>9374</v>
      </c>
      <c r="R5766" t="s">
        <v>63</v>
      </c>
      <c r="S5766" t="s">
        <v>44</v>
      </c>
      <c r="T5766" t="s">
        <v>4763</v>
      </c>
      <c r="U5766" t="s">
        <v>4764</v>
      </c>
      <c r="X5766">
        <v>1</v>
      </c>
      <c r="Y5766">
        <v>0</v>
      </c>
      <c r="Z5766">
        <v>0</v>
      </c>
      <c r="AA5766">
        <v>0</v>
      </c>
      <c r="AB5766">
        <v>7000</v>
      </c>
      <c r="AC5766" t="s">
        <v>47</v>
      </c>
      <c r="AD5766">
        <f>+VLOOKUP(T5766,items!$A$2:$D$1255,4,0)</f>
        <v>0</v>
      </c>
      <c r="AE5766">
        <f>+VLOOKUP(T5766,Tabla1[],5,0)</f>
        <v>0</v>
      </c>
      <c r="AF5766">
        <f t="shared" si="90"/>
        <v>5</v>
      </c>
    </row>
    <row r="5767" spans="1:32" x14ac:dyDescent="0.25">
      <c r="A5767">
        <v>102870</v>
      </c>
      <c r="B5767" t="s">
        <v>10910</v>
      </c>
      <c r="C5767" t="s">
        <v>33</v>
      </c>
      <c r="D5767">
        <v>0</v>
      </c>
      <c r="F5767" t="s">
        <v>1149</v>
      </c>
      <c r="G5767" t="s">
        <v>5949</v>
      </c>
      <c r="H5767" t="s">
        <v>10911</v>
      </c>
      <c r="I5767" t="s">
        <v>37</v>
      </c>
      <c r="J5767" t="s">
        <v>10912</v>
      </c>
      <c r="K5767" t="s">
        <v>10913</v>
      </c>
      <c r="L5767" t="s">
        <v>10914</v>
      </c>
      <c r="M5767" t="s">
        <v>975</v>
      </c>
      <c r="N5767" t="s">
        <v>975</v>
      </c>
      <c r="O5767" t="s">
        <v>518</v>
      </c>
      <c r="P5767" t="s">
        <v>1249</v>
      </c>
      <c r="Q5767" t="s">
        <v>9374</v>
      </c>
      <c r="R5767" t="s">
        <v>63</v>
      </c>
      <c r="S5767" t="s">
        <v>44</v>
      </c>
      <c r="T5767" t="s">
        <v>4763</v>
      </c>
      <c r="U5767" t="s">
        <v>4764</v>
      </c>
      <c r="X5767">
        <v>2</v>
      </c>
      <c r="Y5767">
        <v>0</v>
      </c>
      <c r="Z5767">
        <v>0</v>
      </c>
      <c r="AA5767">
        <v>0</v>
      </c>
      <c r="AB5767">
        <v>14000</v>
      </c>
      <c r="AC5767" t="s">
        <v>47</v>
      </c>
      <c r="AD5767">
        <f>+VLOOKUP(T5767,items!$A$2:$D$1255,4,0)</f>
        <v>0</v>
      </c>
      <c r="AE5767">
        <f>+VLOOKUP(T5767,Tabla1[],5,0)</f>
        <v>0</v>
      </c>
      <c r="AF5767">
        <f t="shared" si="90"/>
        <v>5</v>
      </c>
    </row>
    <row r="5768" spans="1:32" x14ac:dyDescent="0.25">
      <c r="A5768">
        <v>102870</v>
      </c>
      <c r="B5768" t="s">
        <v>10910</v>
      </c>
      <c r="C5768" t="s">
        <v>33</v>
      </c>
      <c r="D5768">
        <v>0</v>
      </c>
      <c r="F5768" t="s">
        <v>1149</v>
      </c>
      <c r="G5768" t="s">
        <v>5949</v>
      </c>
      <c r="H5768" t="s">
        <v>10911</v>
      </c>
      <c r="I5768" t="s">
        <v>37</v>
      </c>
      <c r="J5768" t="s">
        <v>10912</v>
      </c>
      <c r="K5768" t="s">
        <v>10913</v>
      </c>
      <c r="L5768" t="s">
        <v>10914</v>
      </c>
      <c r="M5768" t="s">
        <v>975</v>
      </c>
      <c r="N5768" t="s">
        <v>975</v>
      </c>
      <c r="O5768" t="s">
        <v>518</v>
      </c>
      <c r="P5768" t="s">
        <v>1249</v>
      </c>
      <c r="Q5768" t="s">
        <v>9374</v>
      </c>
      <c r="R5768" t="s">
        <v>63</v>
      </c>
      <c r="S5768" t="s">
        <v>44</v>
      </c>
      <c r="T5768" t="s">
        <v>10916</v>
      </c>
      <c r="U5768" t="s">
        <v>10917</v>
      </c>
      <c r="X5768">
        <v>20</v>
      </c>
      <c r="Y5768">
        <v>0</v>
      </c>
      <c r="Z5768">
        <v>0</v>
      </c>
      <c r="AA5768">
        <v>0</v>
      </c>
      <c r="AB5768">
        <v>20000</v>
      </c>
      <c r="AC5768" t="s">
        <v>47</v>
      </c>
      <c r="AD5768">
        <f>+VLOOKUP(T5768,items!$A$2:$D$1255,4,0)</f>
        <v>0</v>
      </c>
      <c r="AE5768">
        <f>+VLOOKUP(T5768,Tabla1[],5,0)</f>
        <v>0</v>
      </c>
      <c r="AF5768">
        <f t="shared" si="90"/>
        <v>5</v>
      </c>
    </row>
    <row r="5769" spans="1:32" x14ac:dyDescent="0.25">
      <c r="A5769">
        <v>102870</v>
      </c>
      <c r="B5769" t="s">
        <v>10910</v>
      </c>
      <c r="C5769" t="s">
        <v>33</v>
      </c>
      <c r="D5769">
        <v>0</v>
      </c>
      <c r="F5769" t="s">
        <v>1149</v>
      </c>
      <c r="G5769" t="s">
        <v>5949</v>
      </c>
      <c r="H5769" t="s">
        <v>10911</v>
      </c>
      <c r="I5769" t="s">
        <v>37</v>
      </c>
      <c r="J5769" t="s">
        <v>10912</v>
      </c>
      <c r="K5769" t="s">
        <v>10913</v>
      </c>
      <c r="L5769" t="s">
        <v>10914</v>
      </c>
      <c r="M5769" t="s">
        <v>975</v>
      </c>
      <c r="N5769" t="s">
        <v>975</v>
      </c>
      <c r="O5769" t="s">
        <v>518</v>
      </c>
      <c r="P5769" t="s">
        <v>1249</v>
      </c>
      <c r="Q5769" t="s">
        <v>9374</v>
      </c>
      <c r="R5769" t="s">
        <v>63</v>
      </c>
      <c r="S5769" t="s">
        <v>44</v>
      </c>
      <c r="T5769" t="s">
        <v>10916</v>
      </c>
      <c r="U5769" t="s">
        <v>10917</v>
      </c>
      <c r="X5769">
        <v>20</v>
      </c>
      <c r="Y5769">
        <v>0</v>
      </c>
      <c r="Z5769">
        <v>0</v>
      </c>
      <c r="AA5769">
        <v>0</v>
      </c>
      <c r="AB5769">
        <v>20000</v>
      </c>
      <c r="AC5769" t="s">
        <v>47</v>
      </c>
      <c r="AD5769">
        <f>+VLOOKUP(T5769,items!$A$2:$D$1255,4,0)</f>
        <v>0</v>
      </c>
      <c r="AE5769">
        <f>+VLOOKUP(T5769,Tabla1[],5,0)</f>
        <v>0</v>
      </c>
      <c r="AF5769">
        <f t="shared" si="90"/>
        <v>5</v>
      </c>
    </row>
    <row r="5770" spans="1:32" x14ac:dyDescent="0.25">
      <c r="A5770">
        <v>102870</v>
      </c>
      <c r="B5770" t="s">
        <v>10910</v>
      </c>
      <c r="C5770" t="s">
        <v>33</v>
      </c>
      <c r="D5770">
        <v>0</v>
      </c>
      <c r="F5770" t="s">
        <v>1149</v>
      </c>
      <c r="G5770" t="s">
        <v>5949</v>
      </c>
      <c r="H5770" t="s">
        <v>10911</v>
      </c>
      <c r="I5770" t="s">
        <v>37</v>
      </c>
      <c r="J5770" t="s">
        <v>10912</v>
      </c>
      <c r="K5770" t="s">
        <v>10913</v>
      </c>
      <c r="L5770" t="s">
        <v>10914</v>
      </c>
      <c r="M5770" t="s">
        <v>975</v>
      </c>
      <c r="N5770" t="s">
        <v>975</v>
      </c>
      <c r="O5770" t="s">
        <v>518</v>
      </c>
      <c r="P5770" t="s">
        <v>1249</v>
      </c>
      <c r="Q5770" t="s">
        <v>9374</v>
      </c>
      <c r="R5770" t="s">
        <v>63</v>
      </c>
      <c r="S5770" t="s">
        <v>44</v>
      </c>
      <c r="T5770" t="s">
        <v>10916</v>
      </c>
      <c r="U5770" t="s">
        <v>10917</v>
      </c>
      <c r="X5770">
        <v>20</v>
      </c>
      <c r="Y5770">
        <v>0</v>
      </c>
      <c r="Z5770">
        <v>0</v>
      </c>
      <c r="AA5770">
        <v>0</v>
      </c>
      <c r="AB5770">
        <v>20000</v>
      </c>
      <c r="AC5770" t="s">
        <v>47</v>
      </c>
      <c r="AD5770">
        <f>+VLOOKUP(T5770,items!$A$2:$D$1255,4,0)</f>
        <v>0</v>
      </c>
      <c r="AE5770">
        <f>+VLOOKUP(T5770,Tabla1[],5,0)</f>
        <v>0</v>
      </c>
      <c r="AF5770">
        <f t="shared" si="90"/>
        <v>5</v>
      </c>
    </row>
    <row r="5771" spans="1:32" x14ac:dyDescent="0.25">
      <c r="A5771">
        <v>102870</v>
      </c>
      <c r="B5771" t="s">
        <v>10910</v>
      </c>
      <c r="C5771" t="s">
        <v>33</v>
      </c>
      <c r="D5771">
        <v>0</v>
      </c>
      <c r="F5771" t="s">
        <v>1149</v>
      </c>
      <c r="G5771" t="s">
        <v>5949</v>
      </c>
      <c r="H5771" t="s">
        <v>10911</v>
      </c>
      <c r="I5771" t="s">
        <v>37</v>
      </c>
      <c r="J5771" t="s">
        <v>10912</v>
      </c>
      <c r="K5771" t="s">
        <v>10913</v>
      </c>
      <c r="L5771" t="s">
        <v>10914</v>
      </c>
      <c r="M5771" t="s">
        <v>975</v>
      </c>
      <c r="N5771" t="s">
        <v>975</v>
      </c>
      <c r="O5771" t="s">
        <v>518</v>
      </c>
      <c r="P5771" t="s">
        <v>1249</v>
      </c>
      <c r="Q5771" t="s">
        <v>9374</v>
      </c>
      <c r="R5771" t="s">
        <v>63</v>
      </c>
      <c r="S5771" t="s">
        <v>44</v>
      </c>
      <c r="T5771" t="s">
        <v>10916</v>
      </c>
      <c r="U5771" t="s">
        <v>10917</v>
      </c>
      <c r="X5771">
        <v>20</v>
      </c>
      <c r="Y5771">
        <v>0</v>
      </c>
      <c r="Z5771">
        <v>0</v>
      </c>
      <c r="AA5771">
        <v>0</v>
      </c>
      <c r="AB5771">
        <v>20000</v>
      </c>
      <c r="AC5771" t="s">
        <v>47</v>
      </c>
      <c r="AD5771">
        <f>+VLOOKUP(T5771,items!$A$2:$D$1255,4,0)</f>
        <v>0</v>
      </c>
      <c r="AE5771">
        <f>+VLOOKUP(T5771,Tabla1[],5,0)</f>
        <v>0</v>
      </c>
      <c r="AF5771">
        <f t="shared" si="90"/>
        <v>5</v>
      </c>
    </row>
    <row r="5772" spans="1:32" x14ac:dyDescent="0.25">
      <c r="A5772">
        <v>102870</v>
      </c>
      <c r="B5772" t="s">
        <v>10910</v>
      </c>
      <c r="C5772" t="s">
        <v>33</v>
      </c>
      <c r="D5772">
        <v>0</v>
      </c>
      <c r="F5772" t="s">
        <v>1149</v>
      </c>
      <c r="G5772" t="s">
        <v>5949</v>
      </c>
      <c r="H5772" t="s">
        <v>10911</v>
      </c>
      <c r="I5772" t="s">
        <v>37</v>
      </c>
      <c r="J5772" t="s">
        <v>10912</v>
      </c>
      <c r="K5772" t="s">
        <v>10913</v>
      </c>
      <c r="L5772" t="s">
        <v>10914</v>
      </c>
      <c r="M5772" t="s">
        <v>975</v>
      </c>
      <c r="N5772" t="s">
        <v>975</v>
      </c>
      <c r="O5772" t="s">
        <v>518</v>
      </c>
      <c r="P5772" t="s">
        <v>1249</v>
      </c>
      <c r="Q5772" t="s">
        <v>9374</v>
      </c>
      <c r="R5772" t="s">
        <v>63</v>
      </c>
      <c r="S5772" t="s">
        <v>44</v>
      </c>
      <c r="T5772" t="s">
        <v>6831</v>
      </c>
      <c r="U5772" t="s">
        <v>6832</v>
      </c>
      <c r="X5772">
        <v>6</v>
      </c>
      <c r="Y5772">
        <v>0</v>
      </c>
      <c r="Z5772">
        <v>0</v>
      </c>
      <c r="AA5772">
        <v>0</v>
      </c>
      <c r="AB5772">
        <v>63000</v>
      </c>
      <c r="AC5772" t="s">
        <v>47</v>
      </c>
      <c r="AD5772">
        <f>+VLOOKUP(T5772,items!$A$2:$D$1255,4,0)</f>
        <v>0</v>
      </c>
      <c r="AE5772">
        <f>+VLOOKUP(T5772,Tabla1[],5,0)</f>
        <v>0</v>
      </c>
      <c r="AF5772">
        <f t="shared" si="90"/>
        <v>5</v>
      </c>
    </row>
    <row r="5773" spans="1:32" x14ac:dyDescent="0.25">
      <c r="A5773">
        <v>102870</v>
      </c>
      <c r="B5773" t="s">
        <v>10910</v>
      </c>
      <c r="C5773" t="s">
        <v>33</v>
      </c>
      <c r="D5773">
        <v>0</v>
      </c>
      <c r="F5773" t="s">
        <v>1149</v>
      </c>
      <c r="G5773" t="s">
        <v>5949</v>
      </c>
      <c r="H5773" t="s">
        <v>10911</v>
      </c>
      <c r="I5773" t="s">
        <v>37</v>
      </c>
      <c r="J5773" t="s">
        <v>10912</v>
      </c>
      <c r="K5773" t="s">
        <v>10913</v>
      </c>
      <c r="L5773" t="s">
        <v>10914</v>
      </c>
      <c r="M5773" t="s">
        <v>975</v>
      </c>
      <c r="N5773" t="s">
        <v>975</v>
      </c>
      <c r="O5773" t="s">
        <v>518</v>
      </c>
      <c r="P5773" t="s">
        <v>1249</v>
      </c>
      <c r="Q5773" t="s">
        <v>9374</v>
      </c>
      <c r="R5773" t="s">
        <v>63</v>
      </c>
      <c r="S5773" t="s">
        <v>44</v>
      </c>
      <c r="T5773" t="s">
        <v>7509</v>
      </c>
      <c r="U5773" t="s">
        <v>7510</v>
      </c>
      <c r="X5773">
        <v>2</v>
      </c>
      <c r="Y5773">
        <v>0</v>
      </c>
      <c r="Z5773">
        <v>0</v>
      </c>
      <c r="AA5773">
        <v>0</v>
      </c>
      <c r="AB5773">
        <v>102800</v>
      </c>
      <c r="AC5773" t="s">
        <v>47</v>
      </c>
      <c r="AD5773">
        <f>+VLOOKUP(T5773,items!$A$2:$D$1255,4,0)</f>
        <v>0</v>
      </c>
      <c r="AE5773">
        <f>+VLOOKUP(T5773,Tabla1[],5,0)</f>
        <v>0</v>
      </c>
      <c r="AF5773">
        <f t="shared" si="90"/>
        <v>5</v>
      </c>
    </row>
    <row r="5774" spans="1:32" x14ac:dyDescent="0.25">
      <c r="A5774">
        <v>102870</v>
      </c>
      <c r="B5774" t="s">
        <v>10910</v>
      </c>
      <c r="C5774" t="s">
        <v>33</v>
      </c>
      <c r="D5774">
        <v>0</v>
      </c>
      <c r="F5774" t="s">
        <v>1149</v>
      </c>
      <c r="G5774" t="s">
        <v>5949</v>
      </c>
      <c r="H5774" t="s">
        <v>10911</v>
      </c>
      <c r="I5774" t="s">
        <v>37</v>
      </c>
      <c r="J5774" t="s">
        <v>10912</v>
      </c>
      <c r="K5774" t="s">
        <v>10913</v>
      </c>
      <c r="L5774" t="s">
        <v>10914</v>
      </c>
      <c r="M5774" t="s">
        <v>975</v>
      </c>
      <c r="N5774" t="s">
        <v>975</v>
      </c>
      <c r="O5774" t="s">
        <v>518</v>
      </c>
      <c r="P5774" t="s">
        <v>1249</v>
      </c>
      <c r="Q5774" t="s">
        <v>9374</v>
      </c>
      <c r="R5774" t="s">
        <v>63</v>
      </c>
      <c r="S5774" t="s">
        <v>44</v>
      </c>
      <c r="T5774" t="s">
        <v>10918</v>
      </c>
      <c r="U5774" t="s">
        <v>10919</v>
      </c>
      <c r="X5774">
        <v>20</v>
      </c>
      <c r="Y5774">
        <v>0</v>
      </c>
      <c r="Z5774">
        <v>0</v>
      </c>
      <c r="AA5774">
        <v>0</v>
      </c>
      <c r="AB5774">
        <v>16000</v>
      </c>
      <c r="AC5774" t="s">
        <v>47</v>
      </c>
      <c r="AD5774">
        <f>+VLOOKUP(T5774,items!$A$2:$D$1255,4,0)</f>
        <v>0</v>
      </c>
      <c r="AE5774">
        <f>+VLOOKUP(T5774,Tabla1[],5,0)</f>
        <v>0</v>
      </c>
      <c r="AF5774">
        <f t="shared" si="90"/>
        <v>5</v>
      </c>
    </row>
    <row r="5775" spans="1:32" x14ac:dyDescent="0.25">
      <c r="A5775">
        <v>102870</v>
      </c>
      <c r="B5775" t="s">
        <v>10910</v>
      </c>
      <c r="C5775" t="s">
        <v>33</v>
      </c>
      <c r="D5775">
        <v>0</v>
      </c>
      <c r="F5775" t="s">
        <v>1149</v>
      </c>
      <c r="G5775" t="s">
        <v>5949</v>
      </c>
      <c r="H5775" t="s">
        <v>10911</v>
      </c>
      <c r="I5775" t="s">
        <v>37</v>
      </c>
      <c r="J5775" t="s">
        <v>10912</v>
      </c>
      <c r="K5775" t="s">
        <v>10913</v>
      </c>
      <c r="L5775" t="s">
        <v>10914</v>
      </c>
      <c r="M5775" t="s">
        <v>975</v>
      </c>
      <c r="N5775" t="s">
        <v>975</v>
      </c>
      <c r="O5775" t="s">
        <v>518</v>
      </c>
      <c r="P5775" t="s">
        <v>1249</v>
      </c>
      <c r="Q5775" t="s">
        <v>9374</v>
      </c>
      <c r="R5775" t="s">
        <v>63</v>
      </c>
      <c r="S5775" t="s">
        <v>44</v>
      </c>
      <c r="T5775" t="s">
        <v>10918</v>
      </c>
      <c r="U5775" t="s">
        <v>10919</v>
      </c>
      <c r="X5775">
        <v>20</v>
      </c>
      <c r="Y5775">
        <v>0</v>
      </c>
      <c r="Z5775">
        <v>0</v>
      </c>
      <c r="AA5775">
        <v>0</v>
      </c>
      <c r="AB5775">
        <v>16000</v>
      </c>
      <c r="AC5775" t="s">
        <v>47</v>
      </c>
      <c r="AD5775">
        <f>+VLOOKUP(T5775,items!$A$2:$D$1255,4,0)</f>
        <v>0</v>
      </c>
      <c r="AE5775">
        <f>+VLOOKUP(T5775,Tabla1[],5,0)</f>
        <v>0</v>
      </c>
      <c r="AF5775">
        <f t="shared" si="90"/>
        <v>5</v>
      </c>
    </row>
    <row r="5776" spans="1:32" x14ac:dyDescent="0.25">
      <c r="A5776">
        <v>102870</v>
      </c>
      <c r="B5776" t="s">
        <v>10910</v>
      </c>
      <c r="C5776" t="s">
        <v>33</v>
      </c>
      <c r="D5776">
        <v>0</v>
      </c>
      <c r="F5776" t="s">
        <v>1149</v>
      </c>
      <c r="G5776" t="s">
        <v>5949</v>
      </c>
      <c r="H5776" t="s">
        <v>10911</v>
      </c>
      <c r="I5776" t="s">
        <v>37</v>
      </c>
      <c r="J5776" t="s">
        <v>10912</v>
      </c>
      <c r="K5776" t="s">
        <v>10913</v>
      </c>
      <c r="L5776" t="s">
        <v>10914</v>
      </c>
      <c r="M5776" t="s">
        <v>975</v>
      </c>
      <c r="N5776" t="s">
        <v>975</v>
      </c>
      <c r="O5776" t="s">
        <v>518</v>
      </c>
      <c r="P5776" t="s">
        <v>1249</v>
      </c>
      <c r="Q5776" t="s">
        <v>9374</v>
      </c>
      <c r="R5776" t="s">
        <v>63</v>
      </c>
      <c r="S5776" t="s">
        <v>44</v>
      </c>
      <c r="T5776" t="s">
        <v>10918</v>
      </c>
      <c r="U5776" t="s">
        <v>10919</v>
      </c>
      <c r="X5776">
        <v>20</v>
      </c>
      <c r="Y5776">
        <v>0</v>
      </c>
      <c r="Z5776">
        <v>0</v>
      </c>
      <c r="AA5776">
        <v>0</v>
      </c>
      <c r="AB5776">
        <v>16000</v>
      </c>
      <c r="AC5776" t="s">
        <v>47</v>
      </c>
      <c r="AD5776">
        <f>+VLOOKUP(T5776,items!$A$2:$D$1255,4,0)</f>
        <v>0</v>
      </c>
      <c r="AE5776">
        <f>+VLOOKUP(T5776,Tabla1[],5,0)</f>
        <v>0</v>
      </c>
      <c r="AF5776">
        <f t="shared" si="90"/>
        <v>5</v>
      </c>
    </row>
    <row r="5777" spans="1:32" x14ac:dyDescent="0.25">
      <c r="A5777">
        <v>102870</v>
      </c>
      <c r="B5777" t="s">
        <v>10910</v>
      </c>
      <c r="C5777" t="s">
        <v>33</v>
      </c>
      <c r="D5777">
        <v>0</v>
      </c>
      <c r="F5777" t="s">
        <v>1149</v>
      </c>
      <c r="G5777" t="s">
        <v>5949</v>
      </c>
      <c r="H5777" t="s">
        <v>10911</v>
      </c>
      <c r="I5777" t="s">
        <v>37</v>
      </c>
      <c r="J5777" t="s">
        <v>10912</v>
      </c>
      <c r="K5777" t="s">
        <v>10913</v>
      </c>
      <c r="L5777" t="s">
        <v>10914</v>
      </c>
      <c r="M5777" t="s">
        <v>975</v>
      </c>
      <c r="N5777" t="s">
        <v>975</v>
      </c>
      <c r="O5777" t="s">
        <v>518</v>
      </c>
      <c r="P5777" t="s">
        <v>1249</v>
      </c>
      <c r="Q5777" t="s">
        <v>9374</v>
      </c>
      <c r="R5777" t="s">
        <v>63</v>
      </c>
      <c r="S5777" t="s">
        <v>44</v>
      </c>
      <c r="T5777" t="s">
        <v>10918</v>
      </c>
      <c r="U5777" t="s">
        <v>10919</v>
      </c>
      <c r="X5777">
        <v>20</v>
      </c>
      <c r="Y5777">
        <v>0</v>
      </c>
      <c r="Z5777">
        <v>0</v>
      </c>
      <c r="AA5777">
        <v>0</v>
      </c>
      <c r="AB5777">
        <v>16000</v>
      </c>
      <c r="AC5777" t="s">
        <v>47</v>
      </c>
      <c r="AD5777">
        <f>+VLOOKUP(T5777,items!$A$2:$D$1255,4,0)</f>
        <v>0</v>
      </c>
      <c r="AE5777">
        <f>+VLOOKUP(T5777,Tabla1[],5,0)</f>
        <v>0</v>
      </c>
      <c r="AF5777">
        <f t="shared" si="90"/>
        <v>5</v>
      </c>
    </row>
    <row r="5778" spans="1:32" x14ac:dyDescent="0.25">
      <c r="A5778">
        <v>102870</v>
      </c>
      <c r="B5778" t="s">
        <v>10910</v>
      </c>
      <c r="C5778" t="s">
        <v>33</v>
      </c>
      <c r="D5778">
        <v>0</v>
      </c>
      <c r="F5778" t="s">
        <v>1149</v>
      </c>
      <c r="G5778" t="s">
        <v>5949</v>
      </c>
      <c r="H5778" t="s">
        <v>10911</v>
      </c>
      <c r="I5778" t="s">
        <v>37</v>
      </c>
      <c r="J5778" t="s">
        <v>10912</v>
      </c>
      <c r="K5778" t="s">
        <v>10913</v>
      </c>
      <c r="L5778" t="s">
        <v>10914</v>
      </c>
      <c r="M5778" t="s">
        <v>975</v>
      </c>
      <c r="N5778" t="s">
        <v>975</v>
      </c>
      <c r="O5778" t="s">
        <v>518</v>
      </c>
      <c r="P5778" t="s">
        <v>1249</v>
      </c>
      <c r="Q5778" t="s">
        <v>9374</v>
      </c>
      <c r="R5778" t="s">
        <v>63</v>
      </c>
      <c r="S5778" t="s">
        <v>44</v>
      </c>
      <c r="T5778" t="s">
        <v>10920</v>
      </c>
      <c r="U5778" t="s">
        <v>10921</v>
      </c>
      <c r="X5778">
        <v>2</v>
      </c>
      <c r="Y5778">
        <v>0</v>
      </c>
      <c r="Z5778">
        <v>0</v>
      </c>
      <c r="AA5778">
        <v>0</v>
      </c>
      <c r="AB5778">
        <v>640000</v>
      </c>
      <c r="AC5778" t="s">
        <v>47</v>
      </c>
      <c r="AD5778">
        <f>+VLOOKUP(T5778,items!$A$2:$D$1255,4,0)</f>
        <v>0</v>
      </c>
      <c r="AE5778">
        <f>+VLOOKUP(T5778,Tabla1[],5,0)</f>
        <v>0</v>
      </c>
      <c r="AF5778">
        <f t="shared" si="90"/>
        <v>5</v>
      </c>
    </row>
    <row r="5779" spans="1:32" x14ac:dyDescent="0.25">
      <c r="A5779">
        <v>102870</v>
      </c>
      <c r="B5779" t="s">
        <v>10910</v>
      </c>
      <c r="C5779" t="s">
        <v>33</v>
      </c>
      <c r="D5779">
        <v>0</v>
      </c>
      <c r="F5779" t="s">
        <v>1149</v>
      </c>
      <c r="G5779" t="s">
        <v>5949</v>
      </c>
      <c r="H5779" t="s">
        <v>10911</v>
      </c>
      <c r="I5779" t="s">
        <v>37</v>
      </c>
      <c r="J5779" t="s">
        <v>10912</v>
      </c>
      <c r="K5779" t="s">
        <v>10913</v>
      </c>
      <c r="L5779" t="s">
        <v>10914</v>
      </c>
      <c r="M5779" t="s">
        <v>975</v>
      </c>
      <c r="N5779" t="s">
        <v>975</v>
      </c>
      <c r="O5779" t="s">
        <v>518</v>
      </c>
      <c r="P5779" t="s">
        <v>1249</v>
      </c>
      <c r="Q5779" t="s">
        <v>9374</v>
      </c>
      <c r="R5779" t="s">
        <v>63</v>
      </c>
      <c r="S5779" t="s">
        <v>44</v>
      </c>
      <c r="T5779" t="s">
        <v>9311</v>
      </c>
      <c r="U5779" t="s">
        <v>9312</v>
      </c>
      <c r="X5779">
        <v>8</v>
      </c>
      <c r="Y5779">
        <v>3000</v>
      </c>
      <c r="Z5779">
        <v>2500</v>
      </c>
      <c r="AA5779">
        <v>0</v>
      </c>
      <c r="AB5779">
        <v>3943552</v>
      </c>
      <c r="AC5779" t="s">
        <v>47</v>
      </c>
      <c r="AD5779">
        <f>+VLOOKUP(T5779,items!$A$2:$D$1255,4,0)</f>
        <v>0</v>
      </c>
      <c r="AE5779">
        <f>+VLOOKUP(T5779,Tabla1[],5,0)</f>
        <v>0</v>
      </c>
      <c r="AF5779">
        <f t="shared" si="90"/>
        <v>5</v>
      </c>
    </row>
    <row r="5780" spans="1:32" x14ac:dyDescent="0.25">
      <c r="A5780">
        <v>102870</v>
      </c>
      <c r="B5780" t="s">
        <v>10910</v>
      </c>
      <c r="C5780" t="s">
        <v>33</v>
      </c>
      <c r="D5780">
        <v>0</v>
      </c>
      <c r="F5780" t="s">
        <v>1149</v>
      </c>
      <c r="G5780" t="s">
        <v>5949</v>
      </c>
      <c r="H5780" t="s">
        <v>10911</v>
      </c>
      <c r="I5780" t="s">
        <v>37</v>
      </c>
      <c r="J5780" t="s">
        <v>10912</v>
      </c>
      <c r="K5780" t="s">
        <v>10913</v>
      </c>
      <c r="L5780" t="s">
        <v>10914</v>
      </c>
      <c r="M5780" t="s">
        <v>975</v>
      </c>
      <c r="N5780" t="s">
        <v>975</v>
      </c>
      <c r="O5780" t="s">
        <v>518</v>
      </c>
      <c r="P5780" t="s">
        <v>1249</v>
      </c>
      <c r="Q5780" t="s">
        <v>9374</v>
      </c>
      <c r="R5780" t="s">
        <v>63</v>
      </c>
      <c r="S5780" t="s">
        <v>44</v>
      </c>
      <c r="T5780" t="s">
        <v>94</v>
      </c>
      <c r="U5780" t="s">
        <v>95</v>
      </c>
      <c r="X5780">
        <v>1</v>
      </c>
      <c r="Y5780">
        <v>0</v>
      </c>
      <c r="Z5780">
        <v>0</v>
      </c>
      <c r="AA5780">
        <v>0</v>
      </c>
      <c r="AB5780">
        <v>200000</v>
      </c>
      <c r="AC5780" t="s">
        <v>47</v>
      </c>
      <c r="AD5780" t="e">
        <f>+VLOOKUP(T5780,items!$A$2:$D$1255,4,0)</f>
        <v>#N/A</v>
      </c>
      <c r="AE5780" t="e">
        <f>+VLOOKUP(T5780,Tabla1[],5,0)</f>
        <v>#N/A</v>
      </c>
      <c r="AF5780">
        <f t="shared" si="90"/>
        <v>5</v>
      </c>
    </row>
    <row r="5781" spans="1:32" x14ac:dyDescent="0.25">
      <c r="A5781">
        <v>102870</v>
      </c>
      <c r="B5781" t="s">
        <v>10910</v>
      </c>
      <c r="C5781" t="s">
        <v>33</v>
      </c>
      <c r="D5781">
        <v>0</v>
      </c>
      <c r="F5781" t="s">
        <v>1149</v>
      </c>
      <c r="G5781" t="s">
        <v>5949</v>
      </c>
      <c r="H5781" t="s">
        <v>10911</v>
      </c>
      <c r="I5781" t="s">
        <v>37</v>
      </c>
      <c r="J5781" t="s">
        <v>10912</v>
      </c>
      <c r="K5781" t="s">
        <v>10913</v>
      </c>
      <c r="L5781" t="s">
        <v>10914</v>
      </c>
      <c r="M5781" t="s">
        <v>975</v>
      </c>
      <c r="N5781" t="s">
        <v>975</v>
      </c>
      <c r="O5781" t="s">
        <v>518</v>
      </c>
      <c r="P5781" t="s">
        <v>1249</v>
      </c>
      <c r="Q5781" t="s">
        <v>9374</v>
      </c>
      <c r="R5781" t="s">
        <v>63</v>
      </c>
      <c r="S5781" t="s">
        <v>44</v>
      </c>
      <c r="T5781" t="s">
        <v>94</v>
      </c>
      <c r="U5781" t="s">
        <v>95</v>
      </c>
      <c r="X5781">
        <v>1</v>
      </c>
      <c r="Y5781">
        <v>0</v>
      </c>
      <c r="Z5781">
        <v>0</v>
      </c>
      <c r="AA5781">
        <v>0</v>
      </c>
      <c r="AB5781">
        <v>350000</v>
      </c>
      <c r="AC5781" t="s">
        <v>47</v>
      </c>
      <c r="AD5781" t="e">
        <f>+VLOOKUP(T5781,items!$A$2:$D$1255,4,0)</f>
        <v>#N/A</v>
      </c>
      <c r="AE5781" t="e">
        <f>+VLOOKUP(T5781,Tabla1[],5,0)</f>
        <v>#N/A</v>
      </c>
      <c r="AF5781">
        <f t="shared" si="90"/>
        <v>5</v>
      </c>
    </row>
    <row r="5782" spans="1:32" x14ac:dyDescent="0.25">
      <c r="A5782">
        <v>102870</v>
      </c>
      <c r="B5782" t="s">
        <v>10910</v>
      </c>
      <c r="C5782" t="s">
        <v>33</v>
      </c>
      <c r="D5782">
        <v>0</v>
      </c>
      <c r="F5782" t="s">
        <v>1149</v>
      </c>
      <c r="G5782" t="s">
        <v>5949</v>
      </c>
      <c r="H5782" t="s">
        <v>10911</v>
      </c>
      <c r="I5782" t="s">
        <v>37</v>
      </c>
      <c r="J5782" t="s">
        <v>10912</v>
      </c>
      <c r="K5782" t="s">
        <v>10913</v>
      </c>
      <c r="L5782" t="s">
        <v>10914</v>
      </c>
      <c r="M5782" t="s">
        <v>975</v>
      </c>
      <c r="N5782" t="s">
        <v>975</v>
      </c>
      <c r="O5782" t="s">
        <v>518</v>
      </c>
      <c r="P5782" t="s">
        <v>1249</v>
      </c>
      <c r="Q5782" t="s">
        <v>9374</v>
      </c>
      <c r="R5782" t="s">
        <v>63</v>
      </c>
      <c r="S5782" t="s">
        <v>44</v>
      </c>
      <c r="T5782" t="s">
        <v>331</v>
      </c>
      <c r="U5782" t="s">
        <v>332</v>
      </c>
      <c r="X5782">
        <v>1</v>
      </c>
      <c r="Y5782">
        <v>0</v>
      </c>
      <c r="Z5782">
        <v>0</v>
      </c>
      <c r="AA5782">
        <v>0</v>
      </c>
      <c r="AB5782">
        <v>1500000</v>
      </c>
      <c r="AC5782" t="s">
        <v>47</v>
      </c>
      <c r="AD5782" t="e">
        <f>+VLOOKUP(T5782,items!$A$2:$D$1255,4,0)</f>
        <v>#N/A</v>
      </c>
      <c r="AE5782" t="e">
        <f>+VLOOKUP(T5782,Tabla1[],5,0)</f>
        <v>#N/A</v>
      </c>
      <c r="AF5782">
        <f t="shared" si="90"/>
        <v>5</v>
      </c>
    </row>
    <row r="5783" spans="1:32" x14ac:dyDescent="0.25">
      <c r="A5783">
        <v>102873</v>
      </c>
      <c r="B5783" t="s">
        <v>2436</v>
      </c>
      <c r="C5783" t="s">
        <v>75</v>
      </c>
      <c r="D5783">
        <v>0</v>
      </c>
      <c r="F5783" t="s">
        <v>1149</v>
      </c>
      <c r="G5783" t="s">
        <v>7005</v>
      </c>
      <c r="H5783" t="s">
        <v>10922</v>
      </c>
      <c r="I5783" t="s">
        <v>37</v>
      </c>
      <c r="J5783" t="s">
        <v>10923</v>
      </c>
      <c r="K5783" t="s">
        <v>10924</v>
      </c>
      <c r="L5783" t="s">
        <v>37</v>
      </c>
      <c r="M5783" t="s">
        <v>7899</v>
      </c>
      <c r="N5783" t="s">
        <v>7899</v>
      </c>
      <c r="O5783" t="s">
        <v>9286</v>
      </c>
      <c r="P5783" t="s">
        <v>7006</v>
      </c>
      <c r="Q5783" t="s">
        <v>7006</v>
      </c>
      <c r="R5783" t="s">
        <v>127</v>
      </c>
      <c r="S5783" t="s">
        <v>164</v>
      </c>
      <c r="T5783" t="s">
        <v>3558</v>
      </c>
      <c r="U5783" t="s">
        <v>3559</v>
      </c>
      <c r="X5783">
        <v>9</v>
      </c>
      <c r="Y5783">
        <v>0</v>
      </c>
      <c r="Z5783">
        <v>0</v>
      </c>
      <c r="AA5783">
        <v>0</v>
      </c>
      <c r="AB5783">
        <v>473400</v>
      </c>
      <c r="AC5783" t="s">
        <v>47</v>
      </c>
      <c r="AD5783">
        <f>+VLOOKUP(T5783,items!$A$2:$D$1255,4,0)</f>
        <v>0</v>
      </c>
      <c r="AE5783">
        <f>+VLOOKUP(T5783,Tabla1[],5,0)</f>
        <v>0</v>
      </c>
      <c r="AF5783">
        <f t="shared" si="90"/>
        <v>4</v>
      </c>
    </row>
    <row r="5784" spans="1:32" x14ac:dyDescent="0.25">
      <c r="A5784">
        <v>102875</v>
      </c>
      <c r="B5784" t="s">
        <v>10925</v>
      </c>
      <c r="C5784" t="s">
        <v>75</v>
      </c>
      <c r="D5784">
        <v>0</v>
      </c>
      <c r="F5784" t="s">
        <v>1149</v>
      </c>
      <c r="G5784" t="s">
        <v>1149</v>
      </c>
      <c r="H5784" t="s">
        <v>10926</v>
      </c>
      <c r="I5784" t="s">
        <v>37</v>
      </c>
      <c r="J5784" t="s">
        <v>10927</v>
      </c>
      <c r="K5784" t="s">
        <v>10928</v>
      </c>
      <c r="L5784" t="s">
        <v>37</v>
      </c>
      <c r="M5784" t="s">
        <v>761</v>
      </c>
      <c r="N5784" t="s">
        <v>761</v>
      </c>
      <c r="O5784" t="s">
        <v>7899</v>
      </c>
      <c r="P5784" t="s">
        <v>9286</v>
      </c>
      <c r="Q5784" t="s">
        <v>9286</v>
      </c>
      <c r="R5784" t="s">
        <v>127</v>
      </c>
      <c r="S5784" t="s">
        <v>164</v>
      </c>
      <c r="T5784" t="s">
        <v>1559</v>
      </c>
      <c r="U5784" t="s">
        <v>1560</v>
      </c>
      <c r="X5784">
        <v>1</v>
      </c>
      <c r="Y5784">
        <v>0</v>
      </c>
      <c r="Z5784">
        <v>0</v>
      </c>
      <c r="AA5784">
        <v>0</v>
      </c>
      <c r="AB5784">
        <v>19500</v>
      </c>
      <c r="AC5784" t="s">
        <v>47</v>
      </c>
      <c r="AD5784">
        <f>+VLOOKUP(T5784,items!$A$2:$D$1255,4,0)</f>
        <v>0</v>
      </c>
      <c r="AE5784">
        <f>+VLOOKUP(T5784,Tabla1[],5,0)</f>
        <v>0</v>
      </c>
      <c r="AF5784">
        <f t="shared" si="90"/>
        <v>4</v>
      </c>
    </row>
    <row r="5785" spans="1:32" x14ac:dyDescent="0.25">
      <c r="A5785">
        <v>102875</v>
      </c>
      <c r="B5785" t="s">
        <v>10925</v>
      </c>
      <c r="C5785" t="s">
        <v>75</v>
      </c>
      <c r="D5785">
        <v>0</v>
      </c>
      <c r="F5785" t="s">
        <v>1149</v>
      </c>
      <c r="G5785" t="s">
        <v>1149</v>
      </c>
      <c r="H5785" t="s">
        <v>10926</v>
      </c>
      <c r="I5785" t="s">
        <v>37</v>
      </c>
      <c r="J5785" t="s">
        <v>10927</v>
      </c>
      <c r="K5785" t="s">
        <v>10928</v>
      </c>
      <c r="L5785" t="s">
        <v>37</v>
      </c>
      <c r="M5785" t="s">
        <v>761</v>
      </c>
      <c r="N5785" t="s">
        <v>761</v>
      </c>
      <c r="O5785" t="s">
        <v>7899</v>
      </c>
      <c r="P5785" t="s">
        <v>9286</v>
      </c>
      <c r="Q5785" t="s">
        <v>9286</v>
      </c>
      <c r="R5785" t="s">
        <v>127</v>
      </c>
      <c r="S5785" t="s">
        <v>164</v>
      </c>
      <c r="T5785" t="s">
        <v>1309</v>
      </c>
      <c r="U5785" t="s">
        <v>1310</v>
      </c>
      <c r="X5785">
        <v>1</v>
      </c>
      <c r="Y5785">
        <v>0</v>
      </c>
      <c r="Z5785">
        <v>0</v>
      </c>
      <c r="AA5785">
        <v>0</v>
      </c>
      <c r="AB5785">
        <v>17750</v>
      </c>
      <c r="AC5785" t="s">
        <v>47</v>
      </c>
      <c r="AD5785">
        <f>+VLOOKUP(T5785,items!$A$2:$D$1255,4,0)</f>
        <v>0</v>
      </c>
      <c r="AE5785">
        <f>+VLOOKUP(T5785,Tabla1[],5,0)</f>
        <v>0</v>
      </c>
      <c r="AF5785">
        <f t="shared" si="90"/>
        <v>4</v>
      </c>
    </row>
    <row r="5786" spans="1:32" x14ac:dyDescent="0.25">
      <c r="A5786">
        <v>102877</v>
      </c>
      <c r="B5786" t="s">
        <v>10094</v>
      </c>
      <c r="C5786" t="s">
        <v>75</v>
      </c>
      <c r="D5786">
        <v>0</v>
      </c>
      <c r="F5786" t="s">
        <v>1149</v>
      </c>
      <c r="G5786" t="s">
        <v>7899</v>
      </c>
      <c r="H5786" t="s">
        <v>10929</v>
      </c>
      <c r="I5786" t="s">
        <v>37</v>
      </c>
      <c r="J5786" t="s">
        <v>10930</v>
      </c>
      <c r="K5786" t="s">
        <v>10931</v>
      </c>
      <c r="L5786" t="s">
        <v>10932</v>
      </c>
      <c r="M5786" t="s">
        <v>8297</v>
      </c>
      <c r="N5786" t="s">
        <v>8297</v>
      </c>
      <c r="O5786" t="s">
        <v>105</v>
      </c>
      <c r="P5786" t="s">
        <v>3799</v>
      </c>
      <c r="Q5786" t="s">
        <v>6959</v>
      </c>
      <c r="R5786" t="s">
        <v>63</v>
      </c>
      <c r="S5786" t="s">
        <v>88</v>
      </c>
      <c r="T5786" t="s">
        <v>7509</v>
      </c>
      <c r="U5786" t="s">
        <v>7510</v>
      </c>
      <c r="X5786">
        <v>2</v>
      </c>
      <c r="Y5786">
        <v>0</v>
      </c>
      <c r="Z5786">
        <v>0</v>
      </c>
      <c r="AA5786">
        <v>0</v>
      </c>
      <c r="AB5786">
        <v>82800</v>
      </c>
      <c r="AC5786" t="s">
        <v>47</v>
      </c>
      <c r="AD5786">
        <f>+VLOOKUP(T5786,items!$A$2:$D$1255,4,0)</f>
        <v>0</v>
      </c>
      <c r="AE5786">
        <f>+VLOOKUP(T5786,Tabla1[],5,0)</f>
        <v>0</v>
      </c>
      <c r="AF5786">
        <f t="shared" si="90"/>
        <v>4</v>
      </c>
    </row>
    <row r="5787" spans="1:32" x14ac:dyDescent="0.25">
      <c r="A5787">
        <v>102877</v>
      </c>
      <c r="B5787" t="s">
        <v>10094</v>
      </c>
      <c r="C5787" t="s">
        <v>75</v>
      </c>
      <c r="D5787">
        <v>0</v>
      </c>
      <c r="F5787" t="s">
        <v>1149</v>
      </c>
      <c r="G5787" t="s">
        <v>7899</v>
      </c>
      <c r="H5787" t="s">
        <v>10929</v>
      </c>
      <c r="I5787" t="s">
        <v>37</v>
      </c>
      <c r="J5787" t="s">
        <v>10930</v>
      </c>
      <c r="K5787" t="s">
        <v>10931</v>
      </c>
      <c r="L5787" t="s">
        <v>10932</v>
      </c>
      <c r="M5787" t="s">
        <v>8297</v>
      </c>
      <c r="N5787" t="s">
        <v>8297</v>
      </c>
      <c r="O5787" t="s">
        <v>105</v>
      </c>
      <c r="P5787" t="s">
        <v>3799</v>
      </c>
      <c r="Q5787" t="s">
        <v>6959</v>
      </c>
      <c r="R5787" t="s">
        <v>63</v>
      </c>
      <c r="S5787" t="s">
        <v>88</v>
      </c>
      <c r="T5787" t="s">
        <v>7094</v>
      </c>
      <c r="U5787" t="s">
        <v>7095</v>
      </c>
      <c r="X5787">
        <v>3</v>
      </c>
      <c r="Y5787">
        <v>0</v>
      </c>
      <c r="Z5787">
        <v>0</v>
      </c>
      <c r="AA5787">
        <v>0</v>
      </c>
      <c r="AB5787">
        <v>8400</v>
      </c>
      <c r="AC5787" t="s">
        <v>47</v>
      </c>
      <c r="AD5787">
        <f>+VLOOKUP(T5787,items!$A$2:$D$1255,4,0)</f>
        <v>0</v>
      </c>
      <c r="AE5787">
        <f>+VLOOKUP(T5787,Tabla1[],5,0)</f>
        <v>0</v>
      </c>
      <c r="AF5787">
        <f t="shared" si="90"/>
        <v>4</v>
      </c>
    </row>
    <row r="5788" spans="1:32" x14ac:dyDescent="0.25">
      <c r="A5788">
        <v>102877</v>
      </c>
      <c r="B5788" t="s">
        <v>10094</v>
      </c>
      <c r="C5788" t="s">
        <v>75</v>
      </c>
      <c r="D5788">
        <v>0</v>
      </c>
      <c r="F5788" t="s">
        <v>1149</v>
      </c>
      <c r="G5788" t="s">
        <v>7899</v>
      </c>
      <c r="H5788" t="s">
        <v>10929</v>
      </c>
      <c r="I5788" t="s">
        <v>37</v>
      </c>
      <c r="J5788" t="s">
        <v>10930</v>
      </c>
      <c r="K5788" t="s">
        <v>10931</v>
      </c>
      <c r="L5788" t="s">
        <v>10932</v>
      </c>
      <c r="M5788" t="s">
        <v>8297</v>
      </c>
      <c r="N5788" t="s">
        <v>8297</v>
      </c>
      <c r="O5788" t="s">
        <v>105</v>
      </c>
      <c r="P5788" t="s">
        <v>3799</v>
      </c>
      <c r="Q5788" t="s">
        <v>6959</v>
      </c>
      <c r="R5788" t="s">
        <v>63</v>
      </c>
      <c r="S5788" t="s">
        <v>88</v>
      </c>
      <c r="T5788" t="s">
        <v>2057</v>
      </c>
      <c r="U5788" t="s">
        <v>2058</v>
      </c>
      <c r="X5788">
        <v>3</v>
      </c>
      <c r="Y5788">
        <v>0</v>
      </c>
      <c r="Z5788">
        <v>0</v>
      </c>
      <c r="AA5788">
        <v>0</v>
      </c>
      <c r="AB5788">
        <v>24000</v>
      </c>
      <c r="AC5788" t="s">
        <v>47</v>
      </c>
      <c r="AD5788">
        <f>+VLOOKUP(T5788,items!$A$2:$D$1255,4,0)</f>
        <v>0</v>
      </c>
      <c r="AE5788">
        <f>+VLOOKUP(T5788,Tabla1[],5,0)</f>
        <v>0</v>
      </c>
      <c r="AF5788">
        <f t="shared" si="90"/>
        <v>4</v>
      </c>
    </row>
    <row r="5789" spans="1:32" x14ac:dyDescent="0.25">
      <c r="A5789">
        <v>102880</v>
      </c>
      <c r="B5789" t="s">
        <v>10319</v>
      </c>
      <c r="C5789" t="s">
        <v>33</v>
      </c>
      <c r="D5789">
        <v>0</v>
      </c>
      <c r="F5789" t="s">
        <v>1149</v>
      </c>
      <c r="G5789" t="s">
        <v>9223</v>
      </c>
      <c r="H5789" t="s">
        <v>10933</v>
      </c>
      <c r="I5789" t="s">
        <v>37</v>
      </c>
      <c r="J5789" t="s">
        <v>10934</v>
      </c>
      <c r="K5789" t="s">
        <v>10935</v>
      </c>
      <c r="L5789" t="s">
        <v>10936</v>
      </c>
      <c r="M5789" t="s">
        <v>8622</v>
      </c>
      <c r="N5789" t="s">
        <v>8622</v>
      </c>
      <c r="O5789" t="s">
        <v>3096</v>
      </c>
      <c r="P5789" t="s">
        <v>975</v>
      </c>
      <c r="Q5789" t="s">
        <v>512</v>
      </c>
      <c r="R5789" t="s">
        <v>127</v>
      </c>
      <c r="S5789" t="s">
        <v>108</v>
      </c>
      <c r="T5789" t="s">
        <v>388</v>
      </c>
      <c r="U5789" t="s">
        <v>389</v>
      </c>
      <c r="X5789">
        <v>22</v>
      </c>
      <c r="Y5789">
        <v>0</v>
      </c>
      <c r="Z5789">
        <v>0</v>
      </c>
      <c r="AA5789">
        <v>0</v>
      </c>
      <c r="AB5789">
        <v>1430000</v>
      </c>
      <c r="AC5789" t="s">
        <v>47</v>
      </c>
      <c r="AD5789">
        <f>+VLOOKUP(T5789,items!$A$2:$D$1255,4,0)</f>
        <v>0</v>
      </c>
      <c r="AE5789">
        <f>+VLOOKUP(T5789,Tabla1[],5,0)</f>
        <v>0</v>
      </c>
      <c r="AF5789">
        <f t="shared" si="90"/>
        <v>5</v>
      </c>
    </row>
    <row r="5790" spans="1:32" x14ac:dyDescent="0.25">
      <c r="A5790">
        <v>102880</v>
      </c>
      <c r="B5790" t="s">
        <v>10319</v>
      </c>
      <c r="C5790" t="s">
        <v>33</v>
      </c>
      <c r="D5790">
        <v>0</v>
      </c>
      <c r="F5790" t="s">
        <v>1149</v>
      </c>
      <c r="G5790" t="s">
        <v>9223</v>
      </c>
      <c r="H5790" t="s">
        <v>10933</v>
      </c>
      <c r="I5790" t="s">
        <v>37</v>
      </c>
      <c r="J5790" t="s">
        <v>10934</v>
      </c>
      <c r="K5790" t="s">
        <v>10935</v>
      </c>
      <c r="L5790" t="s">
        <v>10936</v>
      </c>
      <c r="M5790" t="s">
        <v>8622</v>
      </c>
      <c r="N5790" t="s">
        <v>8622</v>
      </c>
      <c r="O5790" t="s">
        <v>3096</v>
      </c>
      <c r="P5790" t="s">
        <v>975</v>
      </c>
      <c r="Q5790" t="s">
        <v>512</v>
      </c>
      <c r="R5790" t="s">
        <v>127</v>
      </c>
      <c r="S5790" t="s">
        <v>108</v>
      </c>
      <c r="T5790" t="s">
        <v>1536</v>
      </c>
      <c r="U5790" t="s">
        <v>1537</v>
      </c>
      <c r="X5790">
        <v>1</v>
      </c>
      <c r="Y5790">
        <v>0</v>
      </c>
      <c r="Z5790">
        <v>0</v>
      </c>
      <c r="AA5790">
        <v>0</v>
      </c>
      <c r="AB5790">
        <v>1200325</v>
      </c>
      <c r="AC5790" t="s">
        <v>47</v>
      </c>
      <c r="AD5790">
        <f>+VLOOKUP(T5790,items!$A$2:$D$1255,4,0)</f>
        <v>0</v>
      </c>
      <c r="AE5790">
        <f>+VLOOKUP(T5790,Tabla1[],5,0)</f>
        <v>0</v>
      </c>
      <c r="AF5790">
        <f t="shared" si="90"/>
        <v>5</v>
      </c>
    </row>
    <row r="5791" spans="1:32" x14ac:dyDescent="0.25">
      <c r="A5791">
        <v>102880</v>
      </c>
      <c r="B5791" t="s">
        <v>10319</v>
      </c>
      <c r="C5791" t="s">
        <v>33</v>
      </c>
      <c r="D5791">
        <v>0</v>
      </c>
      <c r="F5791" t="s">
        <v>1149</v>
      </c>
      <c r="G5791" t="s">
        <v>9223</v>
      </c>
      <c r="H5791" t="s">
        <v>10933</v>
      </c>
      <c r="I5791" t="s">
        <v>37</v>
      </c>
      <c r="J5791" t="s">
        <v>10934</v>
      </c>
      <c r="K5791" t="s">
        <v>10935</v>
      </c>
      <c r="L5791" t="s">
        <v>10936</v>
      </c>
      <c r="M5791" t="s">
        <v>8622</v>
      </c>
      <c r="N5791" t="s">
        <v>8622</v>
      </c>
      <c r="O5791" t="s">
        <v>3096</v>
      </c>
      <c r="P5791" t="s">
        <v>975</v>
      </c>
      <c r="Q5791" t="s">
        <v>512</v>
      </c>
      <c r="R5791" t="s">
        <v>127</v>
      </c>
      <c r="S5791" t="s">
        <v>108</v>
      </c>
      <c r="T5791" t="s">
        <v>474</v>
      </c>
      <c r="U5791" t="s">
        <v>475</v>
      </c>
      <c r="X5791">
        <v>1</v>
      </c>
      <c r="Y5791">
        <v>0</v>
      </c>
      <c r="Z5791">
        <v>0</v>
      </c>
      <c r="AA5791">
        <v>0</v>
      </c>
      <c r="AB5791">
        <v>400000</v>
      </c>
      <c r="AC5791" t="s">
        <v>47</v>
      </c>
      <c r="AD5791">
        <f>+VLOOKUP(T5791,items!$A$2:$D$1255,4,0)</f>
        <v>0</v>
      </c>
      <c r="AE5791">
        <f>+VLOOKUP(T5791,Tabla1[],5,0)</f>
        <v>0</v>
      </c>
      <c r="AF5791">
        <f t="shared" si="90"/>
        <v>5</v>
      </c>
    </row>
    <row r="5792" spans="1:32" x14ac:dyDescent="0.25">
      <c r="A5792">
        <v>102886</v>
      </c>
      <c r="B5792" t="s">
        <v>1569</v>
      </c>
      <c r="C5792" t="s">
        <v>75</v>
      </c>
      <c r="D5792">
        <v>0</v>
      </c>
      <c r="F5792" t="s">
        <v>1149</v>
      </c>
      <c r="G5792" t="s">
        <v>761</v>
      </c>
      <c r="H5792" t="s">
        <v>10937</v>
      </c>
      <c r="I5792" t="s">
        <v>37</v>
      </c>
      <c r="J5792" t="s">
        <v>10938</v>
      </c>
      <c r="K5792" t="s">
        <v>10939</v>
      </c>
      <c r="L5792" t="s">
        <v>37</v>
      </c>
      <c r="M5792" t="s">
        <v>7005</v>
      </c>
      <c r="N5792" t="s">
        <v>7005</v>
      </c>
      <c r="O5792" t="s">
        <v>8297</v>
      </c>
      <c r="P5792" t="s">
        <v>105</v>
      </c>
      <c r="Q5792" t="s">
        <v>105</v>
      </c>
      <c r="R5792" t="s">
        <v>127</v>
      </c>
      <c r="S5792" t="s">
        <v>164</v>
      </c>
      <c r="T5792" t="s">
        <v>3558</v>
      </c>
      <c r="U5792" t="s">
        <v>3559</v>
      </c>
      <c r="X5792">
        <v>12.5</v>
      </c>
      <c r="Y5792">
        <v>0</v>
      </c>
      <c r="Z5792">
        <v>0</v>
      </c>
      <c r="AA5792">
        <v>0</v>
      </c>
      <c r="AB5792">
        <v>657500</v>
      </c>
      <c r="AC5792" t="s">
        <v>47</v>
      </c>
      <c r="AD5792">
        <f>+VLOOKUP(T5792,items!$A$2:$D$1255,4,0)</f>
        <v>0</v>
      </c>
      <c r="AE5792">
        <f>+VLOOKUP(T5792,Tabla1[],5,0)</f>
        <v>0</v>
      </c>
      <c r="AF5792">
        <f t="shared" si="90"/>
        <v>4</v>
      </c>
    </row>
    <row r="5793" spans="1:32" x14ac:dyDescent="0.25">
      <c r="A5793">
        <v>102893</v>
      </c>
      <c r="B5793" t="s">
        <v>1690</v>
      </c>
      <c r="C5793" t="s">
        <v>33</v>
      </c>
      <c r="D5793">
        <v>0</v>
      </c>
      <c r="F5793" t="s">
        <v>761</v>
      </c>
      <c r="G5793" t="s">
        <v>7005</v>
      </c>
      <c r="H5793" t="s">
        <v>10940</v>
      </c>
      <c r="I5793" t="s">
        <v>37</v>
      </c>
      <c r="J5793" t="s">
        <v>10941</v>
      </c>
      <c r="K5793" t="s">
        <v>10942</v>
      </c>
      <c r="L5793" t="s">
        <v>37</v>
      </c>
      <c r="M5793" t="s">
        <v>7899</v>
      </c>
      <c r="N5793" t="s">
        <v>7899</v>
      </c>
      <c r="O5793" t="s">
        <v>9286</v>
      </c>
      <c r="P5793" t="s">
        <v>7006</v>
      </c>
      <c r="Q5793" t="s">
        <v>7006</v>
      </c>
      <c r="R5793" t="s">
        <v>127</v>
      </c>
      <c r="S5793" t="s">
        <v>164</v>
      </c>
      <c r="T5793" t="s">
        <v>2908</v>
      </c>
      <c r="U5793" t="s">
        <v>958</v>
      </c>
      <c r="X5793">
        <v>22</v>
      </c>
      <c r="Y5793">
        <v>0</v>
      </c>
      <c r="Z5793">
        <v>0</v>
      </c>
      <c r="AA5793">
        <v>0</v>
      </c>
      <c r="AB5793">
        <v>1157200</v>
      </c>
      <c r="AC5793" t="s">
        <v>47</v>
      </c>
      <c r="AD5793">
        <f>+VLOOKUP(T5793,items!$A$2:$D$1255,4,0)</f>
        <v>0</v>
      </c>
      <c r="AE5793">
        <f>+VLOOKUP(T5793,Tabla1[],5,0)</f>
        <v>0</v>
      </c>
      <c r="AF5793">
        <f t="shared" si="90"/>
        <v>4</v>
      </c>
    </row>
    <row r="5794" spans="1:32" x14ac:dyDescent="0.25">
      <c r="A5794">
        <v>102898</v>
      </c>
      <c r="B5794" t="s">
        <v>10943</v>
      </c>
      <c r="C5794" t="s">
        <v>75</v>
      </c>
      <c r="D5794">
        <v>0</v>
      </c>
      <c r="F5794" t="s">
        <v>761</v>
      </c>
      <c r="G5794" t="s">
        <v>761</v>
      </c>
      <c r="H5794" t="s">
        <v>10944</v>
      </c>
      <c r="I5794" t="s">
        <v>37</v>
      </c>
      <c r="J5794" t="s">
        <v>10945</v>
      </c>
      <c r="K5794" t="s">
        <v>10946</v>
      </c>
      <c r="L5794" t="s">
        <v>37</v>
      </c>
      <c r="M5794" t="s">
        <v>7005</v>
      </c>
      <c r="N5794" t="s">
        <v>7005</v>
      </c>
      <c r="O5794" t="s">
        <v>8297</v>
      </c>
      <c r="P5794" t="s">
        <v>105</v>
      </c>
      <c r="Q5794" t="s">
        <v>105</v>
      </c>
      <c r="R5794" t="s">
        <v>127</v>
      </c>
      <c r="S5794" t="s">
        <v>164</v>
      </c>
      <c r="T5794" t="s">
        <v>3777</v>
      </c>
      <c r="U5794" t="s">
        <v>3778</v>
      </c>
      <c r="X5794">
        <v>8</v>
      </c>
      <c r="Y5794">
        <v>0</v>
      </c>
      <c r="Z5794">
        <v>0</v>
      </c>
      <c r="AA5794">
        <v>0</v>
      </c>
      <c r="AB5794">
        <v>102000</v>
      </c>
      <c r="AC5794" t="s">
        <v>47</v>
      </c>
      <c r="AD5794">
        <f>+VLOOKUP(T5794,items!$A$2:$D$1255,4,0)</f>
        <v>0</v>
      </c>
      <c r="AE5794">
        <f>+VLOOKUP(T5794,Tabla1[],5,0)</f>
        <v>0</v>
      </c>
      <c r="AF5794">
        <f t="shared" si="90"/>
        <v>4</v>
      </c>
    </row>
    <row r="5795" spans="1:32" x14ac:dyDescent="0.25">
      <c r="A5795">
        <v>102898</v>
      </c>
      <c r="B5795" t="s">
        <v>10943</v>
      </c>
      <c r="C5795" t="s">
        <v>75</v>
      </c>
      <c r="D5795">
        <v>0</v>
      </c>
      <c r="F5795" t="s">
        <v>761</v>
      </c>
      <c r="G5795" t="s">
        <v>761</v>
      </c>
      <c r="H5795" t="s">
        <v>10944</v>
      </c>
      <c r="I5795" t="s">
        <v>37</v>
      </c>
      <c r="J5795" t="s">
        <v>10945</v>
      </c>
      <c r="K5795" t="s">
        <v>10946</v>
      </c>
      <c r="L5795" t="s">
        <v>37</v>
      </c>
      <c r="M5795" t="s">
        <v>7005</v>
      </c>
      <c r="N5795" t="s">
        <v>7005</v>
      </c>
      <c r="O5795" t="s">
        <v>8297</v>
      </c>
      <c r="P5795" t="s">
        <v>105</v>
      </c>
      <c r="Q5795" t="s">
        <v>105</v>
      </c>
      <c r="R5795" t="s">
        <v>127</v>
      </c>
      <c r="S5795" t="s">
        <v>164</v>
      </c>
      <c r="T5795" t="s">
        <v>1557</v>
      </c>
      <c r="U5795" t="s">
        <v>1558</v>
      </c>
      <c r="X5795">
        <v>8</v>
      </c>
      <c r="Y5795">
        <v>0</v>
      </c>
      <c r="Z5795">
        <v>0</v>
      </c>
      <c r="AA5795">
        <v>0</v>
      </c>
      <c r="AB5795">
        <v>336000</v>
      </c>
      <c r="AC5795" t="s">
        <v>47</v>
      </c>
      <c r="AD5795">
        <f>+VLOOKUP(T5795,items!$A$2:$D$1255,4,0)</f>
        <v>0</v>
      </c>
      <c r="AE5795">
        <f>+VLOOKUP(T5795,Tabla1[],5,0)</f>
        <v>0</v>
      </c>
      <c r="AF5795">
        <f t="shared" si="90"/>
        <v>4</v>
      </c>
    </row>
    <row r="5796" spans="1:32" x14ac:dyDescent="0.25">
      <c r="A5796">
        <v>102898</v>
      </c>
      <c r="B5796" t="s">
        <v>10943</v>
      </c>
      <c r="C5796" t="s">
        <v>75</v>
      </c>
      <c r="D5796">
        <v>0</v>
      </c>
      <c r="F5796" t="s">
        <v>761</v>
      </c>
      <c r="G5796" t="s">
        <v>761</v>
      </c>
      <c r="H5796" t="s">
        <v>10944</v>
      </c>
      <c r="I5796" t="s">
        <v>37</v>
      </c>
      <c r="J5796" t="s">
        <v>10945</v>
      </c>
      <c r="K5796" t="s">
        <v>10946</v>
      </c>
      <c r="L5796" t="s">
        <v>37</v>
      </c>
      <c r="M5796" t="s">
        <v>7005</v>
      </c>
      <c r="N5796" t="s">
        <v>7005</v>
      </c>
      <c r="O5796" t="s">
        <v>8297</v>
      </c>
      <c r="P5796" t="s">
        <v>105</v>
      </c>
      <c r="Q5796" t="s">
        <v>105</v>
      </c>
      <c r="R5796" t="s">
        <v>127</v>
      </c>
      <c r="S5796" t="s">
        <v>164</v>
      </c>
      <c r="T5796" t="s">
        <v>6309</v>
      </c>
      <c r="U5796" t="s">
        <v>6310</v>
      </c>
      <c r="X5796">
        <v>8</v>
      </c>
      <c r="Y5796">
        <v>0</v>
      </c>
      <c r="Z5796">
        <v>0</v>
      </c>
      <c r="AA5796">
        <v>0</v>
      </c>
      <c r="AB5796">
        <v>10400</v>
      </c>
      <c r="AC5796" t="s">
        <v>47</v>
      </c>
      <c r="AD5796">
        <f>+VLOOKUP(T5796,items!$A$2:$D$1255,4,0)</f>
        <v>0</v>
      </c>
      <c r="AE5796">
        <f>+VLOOKUP(T5796,Tabla1[],5,0)</f>
        <v>0</v>
      </c>
      <c r="AF5796">
        <f t="shared" si="90"/>
        <v>4</v>
      </c>
    </row>
    <row r="5797" spans="1:32" x14ac:dyDescent="0.25">
      <c r="A5797">
        <v>102898</v>
      </c>
      <c r="B5797" t="s">
        <v>10943</v>
      </c>
      <c r="C5797" t="s">
        <v>75</v>
      </c>
      <c r="D5797">
        <v>0</v>
      </c>
      <c r="F5797" t="s">
        <v>761</v>
      </c>
      <c r="G5797" t="s">
        <v>761</v>
      </c>
      <c r="H5797" t="s">
        <v>10944</v>
      </c>
      <c r="I5797" t="s">
        <v>37</v>
      </c>
      <c r="J5797" t="s">
        <v>10945</v>
      </c>
      <c r="K5797" t="s">
        <v>10946</v>
      </c>
      <c r="L5797" t="s">
        <v>37</v>
      </c>
      <c r="M5797" t="s">
        <v>7005</v>
      </c>
      <c r="N5797" t="s">
        <v>7005</v>
      </c>
      <c r="O5797" t="s">
        <v>8297</v>
      </c>
      <c r="P5797" t="s">
        <v>105</v>
      </c>
      <c r="Q5797" t="s">
        <v>105</v>
      </c>
      <c r="R5797" t="s">
        <v>127</v>
      </c>
      <c r="S5797" t="s">
        <v>164</v>
      </c>
      <c r="T5797" t="s">
        <v>1290</v>
      </c>
      <c r="U5797" t="s">
        <v>1291</v>
      </c>
      <c r="X5797">
        <v>4</v>
      </c>
      <c r="Y5797">
        <v>0</v>
      </c>
      <c r="Z5797">
        <v>0</v>
      </c>
      <c r="AA5797">
        <v>0</v>
      </c>
      <c r="AB5797">
        <v>255600</v>
      </c>
      <c r="AC5797" t="s">
        <v>47</v>
      </c>
      <c r="AD5797">
        <f>+VLOOKUP(T5797,items!$A$2:$D$1255,4,0)</f>
        <v>0</v>
      </c>
      <c r="AE5797">
        <f>+VLOOKUP(T5797,Tabla1[],5,0)</f>
        <v>0</v>
      </c>
      <c r="AF5797">
        <f t="shared" si="90"/>
        <v>4</v>
      </c>
    </row>
    <row r="5798" spans="1:32" x14ac:dyDescent="0.25">
      <c r="A5798">
        <v>102898</v>
      </c>
      <c r="B5798" t="s">
        <v>10943</v>
      </c>
      <c r="C5798" t="s">
        <v>75</v>
      </c>
      <c r="D5798">
        <v>0</v>
      </c>
      <c r="F5798" t="s">
        <v>761</v>
      </c>
      <c r="G5798" t="s">
        <v>761</v>
      </c>
      <c r="H5798" t="s">
        <v>10944</v>
      </c>
      <c r="I5798" t="s">
        <v>37</v>
      </c>
      <c r="J5798" t="s">
        <v>10945</v>
      </c>
      <c r="K5798" t="s">
        <v>10946</v>
      </c>
      <c r="L5798" t="s">
        <v>37</v>
      </c>
      <c r="M5798" t="s">
        <v>7005</v>
      </c>
      <c r="N5798" t="s">
        <v>7005</v>
      </c>
      <c r="O5798" t="s">
        <v>8297</v>
      </c>
      <c r="P5798" t="s">
        <v>105</v>
      </c>
      <c r="Q5798" t="s">
        <v>105</v>
      </c>
      <c r="R5798" t="s">
        <v>127</v>
      </c>
      <c r="S5798" t="s">
        <v>164</v>
      </c>
      <c r="T5798" t="s">
        <v>1559</v>
      </c>
      <c r="U5798" t="s">
        <v>1560</v>
      </c>
      <c r="X5798">
        <v>4</v>
      </c>
      <c r="Y5798">
        <v>0</v>
      </c>
      <c r="Z5798">
        <v>0</v>
      </c>
      <c r="AA5798">
        <v>0</v>
      </c>
      <c r="AB5798">
        <v>78000</v>
      </c>
      <c r="AC5798" t="s">
        <v>47</v>
      </c>
      <c r="AD5798">
        <f>+VLOOKUP(T5798,items!$A$2:$D$1255,4,0)</f>
        <v>0</v>
      </c>
      <c r="AE5798">
        <f>+VLOOKUP(T5798,Tabla1[],5,0)</f>
        <v>0</v>
      </c>
      <c r="AF5798">
        <f t="shared" si="90"/>
        <v>4</v>
      </c>
    </row>
    <row r="5799" spans="1:32" x14ac:dyDescent="0.25">
      <c r="A5799">
        <v>102898</v>
      </c>
      <c r="B5799" t="s">
        <v>10943</v>
      </c>
      <c r="C5799" t="s">
        <v>75</v>
      </c>
      <c r="D5799">
        <v>0</v>
      </c>
      <c r="F5799" t="s">
        <v>761</v>
      </c>
      <c r="G5799" t="s">
        <v>761</v>
      </c>
      <c r="H5799" t="s">
        <v>10944</v>
      </c>
      <c r="I5799" t="s">
        <v>37</v>
      </c>
      <c r="J5799" t="s">
        <v>10945</v>
      </c>
      <c r="K5799" t="s">
        <v>10946</v>
      </c>
      <c r="L5799" t="s">
        <v>37</v>
      </c>
      <c r="M5799" t="s">
        <v>7005</v>
      </c>
      <c r="N5799" t="s">
        <v>7005</v>
      </c>
      <c r="O5799" t="s">
        <v>8297</v>
      </c>
      <c r="P5799" t="s">
        <v>105</v>
      </c>
      <c r="Q5799" t="s">
        <v>105</v>
      </c>
      <c r="R5799" t="s">
        <v>127</v>
      </c>
      <c r="S5799" t="s">
        <v>164</v>
      </c>
      <c r="T5799" t="s">
        <v>1309</v>
      </c>
      <c r="U5799" t="s">
        <v>1310</v>
      </c>
      <c r="X5799">
        <v>4</v>
      </c>
      <c r="Y5799">
        <v>0</v>
      </c>
      <c r="Z5799">
        <v>0</v>
      </c>
      <c r="AA5799">
        <v>0</v>
      </c>
      <c r="AB5799">
        <v>71000</v>
      </c>
      <c r="AC5799" t="s">
        <v>47</v>
      </c>
      <c r="AD5799">
        <f>+VLOOKUP(T5799,items!$A$2:$D$1255,4,0)</f>
        <v>0</v>
      </c>
      <c r="AE5799">
        <f>+VLOOKUP(T5799,Tabla1[],5,0)</f>
        <v>0</v>
      </c>
      <c r="AF5799">
        <f t="shared" si="90"/>
        <v>4</v>
      </c>
    </row>
    <row r="5800" spans="1:32" x14ac:dyDescent="0.25">
      <c r="A5800">
        <v>102898</v>
      </c>
      <c r="B5800" t="s">
        <v>10943</v>
      </c>
      <c r="C5800" t="s">
        <v>75</v>
      </c>
      <c r="D5800">
        <v>0</v>
      </c>
      <c r="F5800" t="s">
        <v>761</v>
      </c>
      <c r="G5800" t="s">
        <v>761</v>
      </c>
      <c r="H5800" t="s">
        <v>10944</v>
      </c>
      <c r="I5800" t="s">
        <v>37</v>
      </c>
      <c r="J5800" t="s">
        <v>10945</v>
      </c>
      <c r="K5800" t="s">
        <v>10946</v>
      </c>
      <c r="L5800" t="s">
        <v>37</v>
      </c>
      <c r="M5800" t="s">
        <v>7005</v>
      </c>
      <c r="N5800" t="s">
        <v>7005</v>
      </c>
      <c r="O5800" t="s">
        <v>8297</v>
      </c>
      <c r="P5800" t="s">
        <v>105</v>
      </c>
      <c r="Q5800" t="s">
        <v>105</v>
      </c>
      <c r="R5800" t="s">
        <v>127</v>
      </c>
      <c r="S5800" t="s">
        <v>164</v>
      </c>
      <c r="T5800" t="s">
        <v>6311</v>
      </c>
      <c r="U5800" t="s">
        <v>6312</v>
      </c>
      <c r="X5800">
        <v>8</v>
      </c>
      <c r="Y5800">
        <v>0</v>
      </c>
      <c r="Z5800">
        <v>0</v>
      </c>
      <c r="AA5800">
        <v>0</v>
      </c>
      <c r="AB5800">
        <v>3200</v>
      </c>
      <c r="AC5800" t="s">
        <v>47</v>
      </c>
      <c r="AD5800">
        <f>+VLOOKUP(T5800,items!$A$2:$D$1255,4,0)</f>
        <v>0</v>
      </c>
      <c r="AE5800">
        <f>+VLOOKUP(T5800,Tabla1[],5,0)</f>
        <v>0</v>
      </c>
      <c r="AF5800">
        <f t="shared" si="90"/>
        <v>4</v>
      </c>
    </row>
    <row r="5801" spans="1:32" x14ac:dyDescent="0.25">
      <c r="A5801">
        <v>102898</v>
      </c>
      <c r="B5801" t="s">
        <v>10943</v>
      </c>
      <c r="C5801" t="s">
        <v>75</v>
      </c>
      <c r="D5801">
        <v>0</v>
      </c>
      <c r="F5801" t="s">
        <v>761</v>
      </c>
      <c r="G5801" t="s">
        <v>761</v>
      </c>
      <c r="H5801" t="s">
        <v>10944</v>
      </c>
      <c r="I5801" t="s">
        <v>37</v>
      </c>
      <c r="J5801" t="s">
        <v>10945</v>
      </c>
      <c r="K5801" t="s">
        <v>10946</v>
      </c>
      <c r="L5801" t="s">
        <v>37</v>
      </c>
      <c r="M5801" t="s">
        <v>7005</v>
      </c>
      <c r="N5801" t="s">
        <v>7005</v>
      </c>
      <c r="O5801" t="s">
        <v>8297</v>
      </c>
      <c r="P5801" t="s">
        <v>105</v>
      </c>
      <c r="Q5801" t="s">
        <v>105</v>
      </c>
      <c r="R5801" t="s">
        <v>127</v>
      </c>
      <c r="S5801" t="s">
        <v>164</v>
      </c>
      <c r="T5801" t="s">
        <v>3069</v>
      </c>
      <c r="U5801" t="s">
        <v>3070</v>
      </c>
      <c r="X5801">
        <v>4</v>
      </c>
      <c r="Y5801">
        <v>0</v>
      </c>
      <c r="Z5801">
        <v>0</v>
      </c>
      <c r="AA5801">
        <v>0</v>
      </c>
      <c r="AB5801">
        <v>200000</v>
      </c>
      <c r="AC5801" t="s">
        <v>47</v>
      </c>
      <c r="AD5801">
        <f>+VLOOKUP(T5801,items!$A$2:$D$1255,4,0)</f>
        <v>0</v>
      </c>
      <c r="AE5801">
        <f>+VLOOKUP(T5801,Tabla1[],5,0)</f>
        <v>0</v>
      </c>
      <c r="AF5801">
        <f t="shared" si="90"/>
        <v>4</v>
      </c>
    </row>
    <row r="5802" spans="1:32" x14ac:dyDescent="0.25">
      <c r="A5802">
        <v>102898</v>
      </c>
      <c r="B5802" t="s">
        <v>10943</v>
      </c>
      <c r="C5802" t="s">
        <v>75</v>
      </c>
      <c r="D5802">
        <v>0</v>
      </c>
      <c r="F5802" t="s">
        <v>761</v>
      </c>
      <c r="G5802" t="s">
        <v>761</v>
      </c>
      <c r="H5802" t="s">
        <v>10944</v>
      </c>
      <c r="I5802" t="s">
        <v>37</v>
      </c>
      <c r="J5802" t="s">
        <v>10945</v>
      </c>
      <c r="K5802" t="s">
        <v>10946</v>
      </c>
      <c r="L5802" t="s">
        <v>37</v>
      </c>
      <c r="M5802" t="s">
        <v>7005</v>
      </c>
      <c r="N5802" t="s">
        <v>7005</v>
      </c>
      <c r="O5802" t="s">
        <v>8297</v>
      </c>
      <c r="P5802" t="s">
        <v>105</v>
      </c>
      <c r="Q5802" t="s">
        <v>105</v>
      </c>
      <c r="R5802" t="s">
        <v>127</v>
      </c>
      <c r="S5802" t="s">
        <v>164</v>
      </c>
      <c r="T5802" t="s">
        <v>5533</v>
      </c>
      <c r="U5802" t="s">
        <v>5534</v>
      </c>
      <c r="X5802">
        <v>11.8</v>
      </c>
      <c r="Y5802">
        <v>0</v>
      </c>
      <c r="Z5802">
        <v>0</v>
      </c>
      <c r="AA5802">
        <v>0</v>
      </c>
      <c r="AB5802">
        <v>557550</v>
      </c>
      <c r="AC5802" t="s">
        <v>47</v>
      </c>
      <c r="AD5802">
        <f>+VLOOKUP(T5802,items!$A$2:$D$1255,4,0)</f>
        <v>0</v>
      </c>
      <c r="AE5802">
        <f>+VLOOKUP(T5802,Tabla1[],5,0)</f>
        <v>0</v>
      </c>
      <c r="AF5802">
        <f t="shared" si="90"/>
        <v>4</v>
      </c>
    </row>
    <row r="5803" spans="1:32" x14ac:dyDescent="0.25">
      <c r="A5803">
        <v>102898</v>
      </c>
      <c r="B5803" t="s">
        <v>10943</v>
      </c>
      <c r="C5803" t="s">
        <v>75</v>
      </c>
      <c r="D5803">
        <v>0</v>
      </c>
      <c r="F5803" t="s">
        <v>761</v>
      </c>
      <c r="G5803" t="s">
        <v>761</v>
      </c>
      <c r="H5803" t="s">
        <v>10944</v>
      </c>
      <c r="I5803" t="s">
        <v>37</v>
      </c>
      <c r="J5803" t="s">
        <v>10945</v>
      </c>
      <c r="K5803" t="s">
        <v>10946</v>
      </c>
      <c r="L5803" t="s">
        <v>37</v>
      </c>
      <c r="M5803" t="s">
        <v>7005</v>
      </c>
      <c r="N5803" t="s">
        <v>7005</v>
      </c>
      <c r="O5803" t="s">
        <v>8297</v>
      </c>
      <c r="P5803" t="s">
        <v>105</v>
      </c>
      <c r="Q5803" t="s">
        <v>105</v>
      </c>
      <c r="R5803" t="s">
        <v>127</v>
      </c>
      <c r="S5803" t="s">
        <v>164</v>
      </c>
      <c r="T5803" t="s">
        <v>2431</v>
      </c>
      <c r="U5803" t="s">
        <v>2432</v>
      </c>
      <c r="X5803">
        <v>2</v>
      </c>
      <c r="Y5803">
        <v>0</v>
      </c>
      <c r="Z5803">
        <v>0</v>
      </c>
      <c r="AA5803">
        <v>0</v>
      </c>
      <c r="AB5803">
        <v>526000</v>
      </c>
      <c r="AC5803" t="s">
        <v>47</v>
      </c>
      <c r="AD5803">
        <f>+VLOOKUP(T5803,items!$A$2:$D$1255,4,0)</f>
        <v>0</v>
      </c>
      <c r="AE5803">
        <f>+VLOOKUP(T5803,Tabla1[],5,0)</f>
        <v>0</v>
      </c>
      <c r="AF5803">
        <f t="shared" si="90"/>
        <v>4</v>
      </c>
    </row>
    <row r="5804" spans="1:32" x14ac:dyDescent="0.25">
      <c r="A5804">
        <v>102902</v>
      </c>
      <c r="B5804" t="s">
        <v>1003</v>
      </c>
      <c r="C5804" t="s">
        <v>33</v>
      </c>
      <c r="D5804">
        <v>0</v>
      </c>
      <c r="F5804" t="s">
        <v>761</v>
      </c>
      <c r="G5804" t="s">
        <v>761</v>
      </c>
      <c r="H5804" t="s">
        <v>10947</v>
      </c>
      <c r="I5804" t="s">
        <v>37</v>
      </c>
      <c r="J5804" t="s">
        <v>10948</v>
      </c>
      <c r="K5804" t="s">
        <v>10949</v>
      </c>
      <c r="L5804" t="s">
        <v>10950</v>
      </c>
      <c r="M5804" t="s">
        <v>7899</v>
      </c>
      <c r="N5804" t="s">
        <v>7899</v>
      </c>
      <c r="O5804" t="s">
        <v>9741</v>
      </c>
      <c r="P5804" t="s">
        <v>5512</v>
      </c>
      <c r="Q5804" t="s">
        <v>3800</v>
      </c>
      <c r="R5804" t="s">
        <v>63</v>
      </c>
      <c r="S5804" t="s">
        <v>128</v>
      </c>
      <c r="T5804" t="s">
        <v>10951</v>
      </c>
      <c r="U5804" t="s">
        <v>10952</v>
      </c>
      <c r="X5804">
        <v>1</v>
      </c>
      <c r="Y5804">
        <v>0</v>
      </c>
      <c r="Z5804">
        <v>0</v>
      </c>
      <c r="AA5804">
        <v>0</v>
      </c>
      <c r="AB5804">
        <v>0</v>
      </c>
      <c r="AC5804" t="s">
        <v>47</v>
      </c>
      <c r="AD5804">
        <f>+VLOOKUP(T5804,items!$A$2:$D$1255,4,0)</f>
        <v>0</v>
      </c>
      <c r="AE5804">
        <f>+VLOOKUP(T5804,Tabla1[],5,0)</f>
        <v>0</v>
      </c>
      <c r="AF5804">
        <f t="shared" si="90"/>
        <v>4</v>
      </c>
    </row>
    <row r="5805" spans="1:32" x14ac:dyDescent="0.25">
      <c r="A5805">
        <v>102903</v>
      </c>
      <c r="B5805" t="s">
        <v>2714</v>
      </c>
      <c r="C5805" t="s">
        <v>33</v>
      </c>
      <c r="D5805">
        <v>0</v>
      </c>
      <c r="F5805" t="s">
        <v>761</v>
      </c>
      <c r="G5805" t="s">
        <v>7005</v>
      </c>
      <c r="H5805" t="s">
        <v>10953</v>
      </c>
      <c r="I5805" t="s">
        <v>37</v>
      </c>
      <c r="J5805" t="s">
        <v>10954</v>
      </c>
      <c r="K5805" t="s">
        <v>10955</v>
      </c>
      <c r="L5805" t="s">
        <v>37</v>
      </c>
      <c r="M5805" t="s">
        <v>7899</v>
      </c>
      <c r="N5805" t="s">
        <v>7899</v>
      </c>
      <c r="O5805" t="s">
        <v>9286</v>
      </c>
      <c r="P5805" t="s">
        <v>7006</v>
      </c>
      <c r="Q5805" t="s">
        <v>7006</v>
      </c>
      <c r="R5805" t="s">
        <v>127</v>
      </c>
      <c r="S5805" t="s">
        <v>164</v>
      </c>
      <c r="T5805" t="s">
        <v>3287</v>
      </c>
      <c r="U5805" t="s">
        <v>3288</v>
      </c>
      <c r="X5805">
        <v>6</v>
      </c>
      <c r="Y5805">
        <v>0</v>
      </c>
      <c r="Z5805">
        <v>0</v>
      </c>
      <c r="AA5805">
        <v>0</v>
      </c>
      <c r="AB5805">
        <v>315600</v>
      </c>
      <c r="AC5805" t="s">
        <v>47</v>
      </c>
      <c r="AD5805">
        <f>+VLOOKUP(T5805,items!$A$2:$D$1255,4,0)</f>
        <v>0</v>
      </c>
      <c r="AE5805">
        <f>+VLOOKUP(T5805,Tabla1[],5,0)</f>
        <v>0</v>
      </c>
      <c r="AF5805">
        <f t="shared" si="90"/>
        <v>4</v>
      </c>
    </row>
    <row r="5806" spans="1:32" x14ac:dyDescent="0.25">
      <c r="A5806">
        <v>102909</v>
      </c>
      <c r="B5806" t="s">
        <v>5654</v>
      </c>
      <c r="C5806" t="s">
        <v>75</v>
      </c>
      <c r="D5806">
        <v>0</v>
      </c>
      <c r="F5806" t="s">
        <v>761</v>
      </c>
      <c r="G5806" t="s">
        <v>761</v>
      </c>
      <c r="H5806" t="s">
        <v>10956</v>
      </c>
      <c r="I5806" t="s">
        <v>37</v>
      </c>
      <c r="J5806" t="s">
        <v>10957</v>
      </c>
      <c r="K5806" t="s">
        <v>10958</v>
      </c>
      <c r="L5806" t="s">
        <v>37</v>
      </c>
      <c r="M5806" t="s">
        <v>7005</v>
      </c>
      <c r="N5806" t="s">
        <v>7005</v>
      </c>
      <c r="O5806" t="s">
        <v>7899</v>
      </c>
      <c r="P5806" t="s">
        <v>9286</v>
      </c>
      <c r="Q5806" t="s">
        <v>9286</v>
      </c>
      <c r="R5806" t="s">
        <v>127</v>
      </c>
      <c r="S5806" t="s">
        <v>164</v>
      </c>
      <c r="T5806" t="s">
        <v>6485</v>
      </c>
      <c r="U5806" t="s">
        <v>6486</v>
      </c>
      <c r="X5806">
        <v>1</v>
      </c>
      <c r="Y5806">
        <v>0</v>
      </c>
      <c r="Z5806">
        <v>0</v>
      </c>
      <c r="AA5806">
        <v>0</v>
      </c>
      <c r="AB5806">
        <v>47000</v>
      </c>
      <c r="AC5806" t="s">
        <v>47</v>
      </c>
      <c r="AD5806">
        <f>+VLOOKUP(T5806,items!$A$2:$D$1255,4,0)</f>
        <v>0</v>
      </c>
      <c r="AE5806">
        <f>+VLOOKUP(T5806,Tabla1[],5,0)</f>
        <v>0</v>
      </c>
      <c r="AF5806">
        <f t="shared" si="90"/>
        <v>4</v>
      </c>
    </row>
    <row r="5807" spans="1:32" x14ac:dyDescent="0.25">
      <c r="A5807">
        <v>102909</v>
      </c>
      <c r="B5807" t="s">
        <v>5654</v>
      </c>
      <c r="C5807" t="s">
        <v>75</v>
      </c>
      <c r="D5807">
        <v>0</v>
      </c>
      <c r="F5807" t="s">
        <v>761</v>
      </c>
      <c r="G5807" t="s">
        <v>761</v>
      </c>
      <c r="H5807" t="s">
        <v>10956</v>
      </c>
      <c r="I5807" t="s">
        <v>37</v>
      </c>
      <c r="J5807" t="s">
        <v>10957</v>
      </c>
      <c r="K5807" t="s">
        <v>10958</v>
      </c>
      <c r="L5807" t="s">
        <v>37</v>
      </c>
      <c r="M5807" t="s">
        <v>7005</v>
      </c>
      <c r="N5807" t="s">
        <v>7005</v>
      </c>
      <c r="O5807" t="s">
        <v>7899</v>
      </c>
      <c r="P5807" t="s">
        <v>9286</v>
      </c>
      <c r="Q5807" t="s">
        <v>9286</v>
      </c>
      <c r="R5807" t="s">
        <v>127</v>
      </c>
      <c r="S5807" t="s">
        <v>164</v>
      </c>
      <c r="T5807" t="s">
        <v>9390</v>
      </c>
      <c r="U5807" t="s">
        <v>9391</v>
      </c>
      <c r="X5807">
        <v>1</v>
      </c>
      <c r="Y5807">
        <v>0</v>
      </c>
      <c r="Z5807">
        <v>0</v>
      </c>
      <c r="AA5807">
        <v>0</v>
      </c>
      <c r="AB5807">
        <v>545000</v>
      </c>
      <c r="AC5807" t="s">
        <v>47</v>
      </c>
      <c r="AD5807">
        <f>+VLOOKUP(T5807,items!$A$2:$D$1255,4,0)</f>
        <v>0</v>
      </c>
      <c r="AE5807">
        <f>+VLOOKUP(T5807,Tabla1[],5,0)</f>
        <v>0</v>
      </c>
      <c r="AF5807">
        <f t="shared" si="90"/>
        <v>4</v>
      </c>
    </row>
    <row r="5808" spans="1:32" x14ac:dyDescent="0.25">
      <c r="A5808">
        <v>102918</v>
      </c>
      <c r="B5808" t="s">
        <v>1422</v>
      </c>
      <c r="C5808" t="s">
        <v>75</v>
      </c>
      <c r="D5808">
        <v>0</v>
      </c>
      <c r="F5808" t="s">
        <v>761</v>
      </c>
      <c r="G5808" t="s">
        <v>7005</v>
      </c>
      <c r="H5808" t="s">
        <v>10959</v>
      </c>
      <c r="I5808" t="s">
        <v>37</v>
      </c>
      <c r="J5808" t="s">
        <v>10960</v>
      </c>
      <c r="K5808" t="s">
        <v>10961</v>
      </c>
      <c r="L5808" t="s">
        <v>37</v>
      </c>
      <c r="M5808" t="s">
        <v>7899</v>
      </c>
      <c r="N5808" t="s">
        <v>7899</v>
      </c>
      <c r="O5808" t="s">
        <v>9286</v>
      </c>
      <c r="P5808" t="s">
        <v>7006</v>
      </c>
      <c r="Q5808" t="s">
        <v>7006</v>
      </c>
      <c r="R5808" t="s">
        <v>127</v>
      </c>
      <c r="S5808" t="s">
        <v>164</v>
      </c>
      <c r="T5808" t="s">
        <v>2135</v>
      </c>
      <c r="U5808" t="s">
        <v>214</v>
      </c>
      <c r="X5808">
        <v>3.1</v>
      </c>
      <c r="Y5808">
        <v>0</v>
      </c>
      <c r="Z5808">
        <v>0</v>
      </c>
      <c r="AA5808">
        <v>0</v>
      </c>
      <c r="AB5808">
        <v>163060</v>
      </c>
      <c r="AC5808" t="s">
        <v>47</v>
      </c>
      <c r="AD5808">
        <f>+VLOOKUP(T5808,items!$A$2:$D$1255,4,0)</f>
        <v>0</v>
      </c>
      <c r="AE5808">
        <f>+VLOOKUP(T5808,Tabla1[],5,0)</f>
        <v>0</v>
      </c>
      <c r="AF5808">
        <f t="shared" si="90"/>
        <v>4</v>
      </c>
    </row>
    <row r="5809" spans="1:34" x14ac:dyDescent="0.25">
      <c r="A5809">
        <v>102918</v>
      </c>
      <c r="B5809" t="s">
        <v>1422</v>
      </c>
      <c r="C5809" t="s">
        <v>75</v>
      </c>
      <c r="D5809">
        <v>0</v>
      </c>
      <c r="F5809" t="s">
        <v>761</v>
      </c>
      <c r="G5809" t="s">
        <v>7005</v>
      </c>
      <c r="H5809" t="s">
        <v>10959</v>
      </c>
      <c r="I5809" t="s">
        <v>37</v>
      </c>
      <c r="J5809" t="s">
        <v>10960</v>
      </c>
      <c r="K5809" t="s">
        <v>10961</v>
      </c>
      <c r="L5809" t="s">
        <v>37</v>
      </c>
      <c r="M5809" t="s">
        <v>7899</v>
      </c>
      <c r="N5809" t="s">
        <v>7899</v>
      </c>
      <c r="O5809" t="s">
        <v>9286</v>
      </c>
      <c r="P5809" t="s">
        <v>7006</v>
      </c>
      <c r="Q5809" t="s">
        <v>7006</v>
      </c>
      <c r="R5809" t="s">
        <v>127</v>
      </c>
      <c r="S5809" t="s">
        <v>164</v>
      </c>
      <c r="T5809" t="s">
        <v>1181</v>
      </c>
      <c r="U5809" t="s">
        <v>1182</v>
      </c>
      <c r="X5809">
        <v>6.4</v>
      </c>
      <c r="Y5809">
        <v>0</v>
      </c>
      <c r="Z5809">
        <v>0</v>
      </c>
      <c r="AA5809">
        <v>0</v>
      </c>
      <c r="AB5809">
        <v>336640</v>
      </c>
      <c r="AC5809" t="s">
        <v>47</v>
      </c>
      <c r="AD5809">
        <f>+VLOOKUP(T5809,items!$A$2:$D$1255,4,0)</f>
        <v>0</v>
      </c>
      <c r="AE5809">
        <f>+VLOOKUP(T5809,Tabla1[],5,0)</f>
        <v>0</v>
      </c>
      <c r="AF5809">
        <f t="shared" si="90"/>
        <v>4</v>
      </c>
    </row>
    <row r="5810" spans="1:34" x14ac:dyDescent="0.25">
      <c r="A5810">
        <v>102922</v>
      </c>
      <c r="B5810" t="s">
        <v>3554</v>
      </c>
      <c r="C5810" t="s">
        <v>75</v>
      </c>
      <c r="D5810">
        <v>0</v>
      </c>
      <c r="F5810" t="s">
        <v>761</v>
      </c>
      <c r="G5810" t="s">
        <v>7005</v>
      </c>
      <c r="H5810" t="s">
        <v>10962</v>
      </c>
      <c r="I5810" t="s">
        <v>37</v>
      </c>
      <c r="J5810" t="s">
        <v>10963</v>
      </c>
      <c r="K5810" t="s">
        <v>10964</v>
      </c>
      <c r="L5810" t="s">
        <v>37</v>
      </c>
      <c r="M5810" t="s">
        <v>7899</v>
      </c>
      <c r="N5810" t="s">
        <v>7899</v>
      </c>
      <c r="O5810" t="s">
        <v>9286</v>
      </c>
      <c r="P5810" t="s">
        <v>7006</v>
      </c>
      <c r="Q5810" t="s">
        <v>7006</v>
      </c>
      <c r="R5810" t="s">
        <v>127</v>
      </c>
      <c r="S5810" t="s">
        <v>164</v>
      </c>
      <c r="T5810" t="s">
        <v>1315</v>
      </c>
      <c r="U5810" t="s">
        <v>1147</v>
      </c>
      <c r="X5810">
        <v>5</v>
      </c>
      <c r="Y5810">
        <v>0</v>
      </c>
      <c r="Z5810">
        <v>0</v>
      </c>
      <c r="AA5810">
        <v>0</v>
      </c>
      <c r="AB5810">
        <v>263000</v>
      </c>
      <c r="AC5810" t="s">
        <v>47</v>
      </c>
      <c r="AD5810">
        <f>+VLOOKUP(T5810,items!$A$2:$D$1255,4,0)</f>
        <v>0</v>
      </c>
      <c r="AE5810">
        <f>+VLOOKUP(T5810,Tabla1[],5,0)</f>
        <v>0</v>
      </c>
      <c r="AF5810">
        <f t="shared" si="90"/>
        <v>4</v>
      </c>
    </row>
    <row r="5811" spans="1:34" x14ac:dyDescent="0.25">
      <c r="A5811">
        <v>102924</v>
      </c>
      <c r="B5811" t="s">
        <v>10965</v>
      </c>
      <c r="C5811" t="s">
        <v>1065</v>
      </c>
      <c r="D5811">
        <v>0</v>
      </c>
      <c r="F5811" t="s">
        <v>761</v>
      </c>
      <c r="G5811" t="s">
        <v>7005</v>
      </c>
      <c r="H5811" t="s">
        <v>10966</v>
      </c>
      <c r="I5811" t="s">
        <v>37</v>
      </c>
      <c r="J5811" t="s">
        <v>10967</v>
      </c>
      <c r="K5811" t="s">
        <v>10968</v>
      </c>
      <c r="L5811" t="s">
        <v>37</v>
      </c>
      <c r="M5811" t="s">
        <v>7899</v>
      </c>
      <c r="N5811" t="s">
        <v>7899</v>
      </c>
      <c r="O5811" t="s">
        <v>8297</v>
      </c>
      <c r="P5811" t="s">
        <v>105</v>
      </c>
      <c r="Q5811" t="s">
        <v>105</v>
      </c>
      <c r="R5811" t="s">
        <v>127</v>
      </c>
      <c r="S5811" t="s">
        <v>128</v>
      </c>
      <c r="T5811" t="s">
        <v>10969</v>
      </c>
      <c r="U5811" t="s">
        <v>231</v>
      </c>
      <c r="X5811">
        <v>2</v>
      </c>
      <c r="Y5811">
        <v>0</v>
      </c>
      <c r="Z5811">
        <v>0</v>
      </c>
      <c r="AA5811">
        <v>0</v>
      </c>
      <c r="AB5811">
        <v>504000</v>
      </c>
      <c r="AC5811" t="s">
        <v>47</v>
      </c>
      <c r="AD5811">
        <f>+VLOOKUP(T5811,items!$A$2:$D$1255,4,0)</f>
        <v>0</v>
      </c>
      <c r="AE5811">
        <f>+VLOOKUP(T5811,Tabla1[],5,0)</f>
        <v>0</v>
      </c>
      <c r="AF5811">
        <f t="shared" si="90"/>
        <v>4</v>
      </c>
    </row>
    <row r="5812" spans="1:34" x14ac:dyDescent="0.25">
      <c r="A5812">
        <v>102930</v>
      </c>
      <c r="B5812" t="s">
        <v>1003</v>
      </c>
      <c r="C5812" t="s">
        <v>75</v>
      </c>
      <c r="D5812">
        <v>0</v>
      </c>
      <c r="F5812" t="s">
        <v>761</v>
      </c>
      <c r="G5812" t="s">
        <v>761</v>
      </c>
      <c r="H5812" t="s">
        <v>10970</v>
      </c>
      <c r="I5812" t="s">
        <v>37</v>
      </c>
      <c r="J5812" t="s">
        <v>10971</v>
      </c>
      <c r="K5812" t="s">
        <v>10972</v>
      </c>
      <c r="L5812" t="s">
        <v>37</v>
      </c>
      <c r="M5812" t="s">
        <v>7005</v>
      </c>
      <c r="N5812" t="s">
        <v>7005</v>
      </c>
      <c r="O5812" t="s">
        <v>8297</v>
      </c>
      <c r="P5812" t="s">
        <v>7006</v>
      </c>
      <c r="Q5812" t="s">
        <v>7006</v>
      </c>
      <c r="R5812" t="s">
        <v>43</v>
      </c>
      <c r="S5812" t="s">
        <v>128</v>
      </c>
      <c r="T5812" t="s">
        <v>10973</v>
      </c>
      <c r="U5812" t="s">
        <v>10974</v>
      </c>
      <c r="X5812">
        <v>50</v>
      </c>
      <c r="Y5812">
        <v>0</v>
      </c>
      <c r="Z5812">
        <v>0</v>
      </c>
      <c r="AA5812">
        <v>0</v>
      </c>
      <c r="AB5812">
        <v>0</v>
      </c>
      <c r="AC5812" t="s">
        <v>47</v>
      </c>
      <c r="AD5812">
        <f>+VLOOKUP(T5812,items!$A$2:$D$1255,4,0)</f>
        <v>0</v>
      </c>
      <c r="AE5812">
        <f>+VLOOKUP(T5812,Tabla1[],5,0)</f>
        <v>0</v>
      </c>
      <c r="AF5812">
        <f t="shared" si="90"/>
        <v>4</v>
      </c>
    </row>
    <row r="5813" spans="1:34" x14ac:dyDescent="0.25">
      <c r="A5813">
        <v>102930</v>
      </c>
      <c r="B5813" t="s">
        <v>1003</v>
      </c>
      <c r="C5813" t="s">
        <v>75</v>
      </c>
      <c r="D5813">
        <v>0</v>
      </c>
      <c r="F5813" t="s">
        <v>761</v>
      </c>
      <c r="G5813" t="s">
        <v>761</v>
      </c>
      <c r="H5813" t="s">
        <v>10970</v>
      </c>
      <c r="I5813" t="s">
        <v>37</v>
      </c>
      <c r="J5813" t="s">
        <v>10971</v>
      </c>
      <c r="K5813" t="s">
        <v>10972</v>
      </c>
      <c r="L5813" t="s">
        <v>37</v>
      </c>
      <c r="M5813" t="s">
        <v>7005</v>
      </c>
      <c r="N5813" t="s">
        <v>7005</v>
      </c>
      <c r="O5813" t="s">
        <v>8297</v>
      </c>
      <c r="P5813" t="s">
        <v>7006</v>
      </c>
      <c r="Q5813" t="s">
        <v>7006</v>
      </c>
      <c r="R5813" t="s">
        <v>43</v>
      </c>
      <c r="S5813" t="s">
        <v>128</v>
      </c>
      <c r="T5813" t="s">
        <v>9456</v>
      </c>
      <c r="U5813" t="s">
        <v>9457</v>
      </c>
      <c r="X5813">
        <v>10</v>
      </c>
      <c r="Y5813">
        <v>0</v>
      </c>
      <c r="Z5813">
        <v>0</v>
      </c>
      <c r="AA5813">
        <v>0</v>
      </c>
      <c r="AB5813">
        <v>0</v>
      </c>
      <c r="AC5813" t="s">
        <v>47</v>
      </c>
      <c r="AD5813">
        <f>+VLOOKUP(T5813,items!$A$2:$D$1255,4,0)</f>
        <v>0</v>
      </c>
      <c r="AE5813">
        <f>+VLOOKUP(T5813,Tabla1[],5,0)</f>
        <v>0</v>
      </c>
      <c r="AF5813">
        <f t="shared" si="90"/>
        <v>4</v>
      </c>
    </row>
    <row r="5814" spans="1:34" x14ac:dyDescent="0.25">
      <c r="A5814">
        <v>102930</v>
      </c>
      <c r="B5814" t="s">
        <v>1003</v>
      </c>
      <c r="C5814" t="s">
        <v>75</v>
      </c>
      <c r="D5814">
        <v>0</v>
      </c>
      <c r="F5814" t="s">
        <v>761</v>
      </c>
      <c r="G5814" t="s">
        <v>761</v>
      </c>
      <c r="H5814" t="s">
        <v>10970</v>
      </c>
      <c r="I5814" t="s">
        <v>37</v>
      </c>
      <c r="J5814" t="s">
        <v>10971</v>
      </c>
      <c r="K5814" t="s">
        <v>10972</v>
      </c>
      <c r="L5814" t="s">
        <v>37</v>
      </c>
      <c r="M5814" t="s">
        <v>7005</v>
      </c>
      <c r="N5814" t="s">
        <v>7005</v>
      </c>
      <c r="O5814" t="s">
        <v>8297</v>
      </c>
      <c r="P5814" t="s">
        <v>7006</v>
      </c>
      <c r="Q5814" t="s">
        <v>7006</v>
      </c>
      <c r="R5814" t="s">
        <v>43</v>
      </c>
      <c r="S5814" t="s">
        <v>128</v>
      </c>
      <c r="T5814" t="s">
        <v>9456</v>
      </c>
      <c r="U5814" t="s">
        <v>9457</v>
      </c>
      <c r="X5814">
        <v>6</v>
      </c>
      <c r="Y5814">
        <v>0</v>
      </c>
      <c r="Z5814">
        <v>0</v>
      </c>
      <c r="AA5814">
        <v>0</v>
      </c>
      <c r="AB5814">
        <v>0</v>
      </c>
      <c r="AC5814" t="s">
        <v>47</v>
      </c>
      <c r="AD5814">
        <f>+VLOOKUP(T5814,items!$A$2:$D$1255,4,0)</f>
        <v>0</v>
      </c>
      <c r="AE5814">
        <f>+VLOOKUP(T5814,Tabla1[],5,0)</f>
        <v>0</v>
      </c>
      <c r="AF5814">
        <f t="shared" si="90"/>
        <v>4</v>
      </c>
    </row>
    <row r="5815" spans="1:34" x14ac:dyDescent="0.25">
      <c r="A5815">
        <v>102942</v>
      </c>
      <c r="B5815" t="s">
        <v>10925</v>
      </c>
      <c r="C5815" t="s">
        <v>75</v>
      </c>
      <c r="D5815">
        <v>0</v>
      </c>
      <c r="F5815" t="s">
        <v>7005</v>
      </c>
      <c r="G5815" t="s">
        <v>7005</v>
      </c>
      <c r="H5815" t="s">
        <v>10975</v>
      </c>
      <c r="I5815" t="s">
        <v>37</v>
      </c>
      <c r="J5815" t="s">
        <v>10976</v>
      </c>
      <c r="K5815" t="s">
        <v>10977</v>
      </c>
      <c r="L5815" t="s">
        <v>37</v>
      </c>
      <c r="M5815" t="s">
        <v>7899</v>
      </c>
      <c r="N5815" t="s">
        <v>7899</v>
      </c>
      <c r="O5815" t="s">
        <v>9286</v>
      </c>
      <c r="P5815" t="s">
        <v>7006</v>
      </c>
      <c r="Q5815" t="s">
        <v>7006</v>
      </c>
      <c r="R5815" t="s">
        <v>127</v>
      </c>
      <c r="S5815" t="s">
        <v>164</v>
      </c>
      <c r="T5815" t="s">
        <v>1559</v>
      </c>
      <c r="U5815" t="s">
        <v>1560</v>
      </c>
      <c r="X5815">
        <v>1</v>
      </c>
      <c r="Y5815">
        <v>0</v>
      </c>
      <c r="Z5815">
        <v>0</v>
      </c>
      <c r="AA5815">
        <v>0</v>
      </c>
      <c r="AB5815">
        <v>19500</v>
      </c>
      <c r="AC5815" t="s">
        <v>47</v>
      </c>
      <c r="AD5815">
        <f>+VLOOKUP(T5815,items!$A$2:$D$1255,4,0)</f>
        <v>0</v>
      </c>
      <c r="AE5815">
        <f>+VLOOKUP(T5815,Tabla1[],5,0)</f>
        <v>0</v>
      </c>
      <c r="AF5815">
        <f t="shared" si="90"/>
        <v>4</v>
      </c>
    </row>
    <row r="5816" spans="1:34" x14ac:dyDescent="0.25">
      <c r="A5816">
        <v>102942</v>
      </c>
      <c r="B5816" t="s">
        <v>10925</v>
      </c>
      <c r="C5816" t="s">
        <v>75</v>
      </c>
      <c r="D5816">
        <v>0</v>
      </c>
      <c r="F5816" t="s">
        <v>7005</v>
      </c>
      <c r="G5816" t="s">
        <v>7005</v>
      </c>
      <c r="H5816" t="s">
        <v>10975</v>
      </c>
      <c r="I5816" t="s">
        <v>37</v>
      </c>
      <c r="J5816" t="s">
        <v>10976</v>
      </c>
      <c r="K5816" t="s">
        <v>10977</v>
      </c>
      <c r="L5816" t="s">
        <v>37</v>
      </c>
      <c r="M5816" t="s">
        <v>7899</v>
      </c>
      <c r="N5816" t="s">
        <v>7899</v>
      </c>
      <c r="O5816" t="s">
        <v>9286</v>
      </c>
      <c r="P5816" t="s">
        <v>7006</v>
      </c>
      <c r="Q5816" t="s">
        <v>7006</v>
      </c>
      <c r="R5816" t="s">
        <v>127</v>
      </c>
      <c r="S5816" t="s">
        <v>164</v>
      </c>
      <c r="T5816" t="s">
        <v>1309</v>
      </c>
      <c r="U5816" t="s">
        <v>1310</v>
      </c>
      <c r="X5816">
        <v>1</v>
      </c>
      <c r="Y5816">
        <v>0</v>
      </c>
      <c r="Z5816">
        <v>0</v>
      </c>
      <c r="AA5816">
        <v>0</v>
      </c>
      <c r="AB5816">
        <v>17750</v>
      </c>
      <c r="AC5816" t="s">
        <v>47</v>
      </c>
      <c r="AD5816">
        <f>+VLOOKUP(T5816,items!$A$2:$D$1255,4,0)</f>
        <v>0</v>
      </c>
      <c r="AE5816">
        <f>+VLOOKUP(T5816,Tabla1[],5,0)</f>
        <v>0</v>
      </c>
      <c r="AF5816">
        <f t="shared" si="90"/>
        <v>4</v>
      </c>
    </row>
    <row r="5817" spans="1:34" x14ac:dyDescent="0.25">
      <c r="A5817">
        <v>102945</v>
      </c>
      <c r="B5817" t="s">
        <v>2919</v>
      </c>
      <c r="C5817" t="s">
        <v>1065</v>
      </c>
      <c r="D5817">
        <v>0</v>
      </c>
      <c r="F5817" t="s">
        <v>7005</v>
      </c>
      <c r="G5817" t="s">
        <v>7005</v>
      </c>
      <c r="H5817" t="s">
        <v>10978</v>
      </c>
      <c r="I5817" t="s">
        <v>37</v>
      </c>
      <c r="J5817" t="s">
        <v>37</v>
      </c>
      <c r="K5817" t="s">
        <v>10979</v>
      </c>
      <c r="L5817" t="s">
        <v>37</v>
      </c>
      <c r="M5817" t="s">
        <v>7899</v>
      </c>
      <c r="N5817" t="s">
        <v>7899</v>
      </c>
      <c r="O5817" t="s">
        <v>8297</v>
      </c>
      <c r="P5817" t="s">
        <v>7006</v>
      </c>
      <c r="Q5817" t="s">
        <v>7006</v>
      </c>
      <c r="R5817" t="s">
        <v>127</v>
      </c>
      <c r="S5817" t="s">
        <v>44</v>
      </c>
      <c r="T5817" t="s">
        <v>1232</v>
      </c>
      <c r="U5817" t="s">
        <v>1233</v>
      </c>
      <c r="X5817">
        <v>2</v>
      </c>
      <c r="Y5817">
        <v>0</v>
      </c>
      <c r="Z5817">
        <v>0</v>
      </c>
      <c r="AA5817">
        <v>0</v>
      </c>
      <c r="AB5817">
        <v>396000</v>
      </c>
      <c r="AC5817" t="s">
        <v>47</v>
      </c>
      <c r="AD5817">
        <f>+VLOOKUP(T5817,items!$A$2:$D$1255,4,0)</f>
        <v>0</v>
      </c>
      <c r="AE5817">
        <f>+VLOOKUP(T5817,Tabla1[],5,0)</f>
        <v>0</v>
      </c>
      <c r="AF5817">
        <f t="shared" si="90"/>
        <v>4</v>
      </c>
    </row>
    <row r="5818" spans="1:34" x14ac:dyDescent="0.25">
      <c r="A5818">
        <v>102964</v>
      </c>
      <c r="B5818" t="s">
        <v>10980</v>
      </c>
      <c r="C5818" t="s">
        <v>75</v>
      </c>
      <c r="D5818">
        <v>0</v>
      </c>
      <c r="F5818" t="s">
        <v>7005</v>
      </c>
      <c r="G5818" t="s">
        <v>84</v>
      </c>
      <c r="H5818" t="s">
        <v>10981</v>
      </c>
      <c r="I5818" t="s">
        <v>37</v>
      </c>
      <c r="J5818" t="s">
        <v>10982</v>
      </c>
      <c r="K5818" t="s">
        <v>10983</v>
      </c>
      <c r="L5818" t="s">
        <v>10984</v>
      </c>
      <c r="M5818" t="s">
        <v>5948</v>
      </c>
      <c r="N5818" t="s">
        <v>5948</v>
      </c>
      <c r="O5818" t="s">
        <v>8622</v>
      </c>
      <c r="P5818" t="s">
        <v>5949</v>
      </c>
      <c r="Q5818" t="s">
        <v>975</v>
      </c>
      <c r="R5818" t="s">
        <v>127</v>
      </c>
      <c r="S5818" t="s">
        <v>272</v>
      </c>
      <c r="T5818" t="s">
        <v>3117</v>
      </c>
      <c r="U5818" t="s">
        <v>3118</v>
      </c>
      <c r="X5818">
        <v>12</v>
      </c>
      <c r="Y5818">
        <v>0</v>
      </c>
      <c r="Z5818">
        <v>0</v>
      </c>
      <c r="AA5818">
        <v>0</v>
      </c>
      <c r="AB5818" s="14">
        <v>61361.279999999992</v>
      </c>
      <c r="AC5818" t="s">
        <v>47</v>
      </c>
      <c r="AD5818">
        <f>+VLOOKUP(T5818,items!$A$2:$D$1255,4,0)</f>
        <v>0</v>
      </c>
      <c r="AE5818">
        <f>+VLOOKUP(T5818,Tabla1[],5,0)</f>
        <v>0</v>
      </c>
      <c r="AF5818">
        <f t="shared" si="90"/>
        <v>5</v>
      </c>
      <c r="AG5818">
        <v>3816</v>
      </c>
      <c r="AH5818" s="14">
        <v>61361.279999999992</v>
      </c>
    </row>
    <row r="5819" spans="1:34" x14ac:dyDescent="0.25">
      <c r="A5819">
        <v>102964</v>
      </c>
      <c r="B5819" t="s">
        <v>10980</v>
      </c>
      <c r="C5819" t="s">
        <v>75</v>
      </c>
      <c r="D5819">
        <v>0</v>
      </c>
      <c r="F5819" t="s">
        <v>7005</v>
      </c>
      <c r="G5819" t="s">
        <v>84</v>
      </c>
      <c r="H5819" t="s">
        <v>10981</v>
      </c>
      <c r="I5819" t="s">
        <v>37</v>
      </c>
      <c r="J5819" t="s">
        <v>10982</v>
      </c>
      <c r="K5819" t="s">
        <v>10983</v>
      </c>
      <c r="L5819" t="s">
        <v>10984</v>
      </c>
      <c r="M5819" t="s">
        <v>5948</v>
      </c>
      <c r="N5819" t="s">
        <v>5948</v>
      </c>
      <c r="O5819" t="s">
        <v>8622</v>
      </c>
      <c r="P5819" t="s">
        <v>5949</v>
      </c>
      <c r="Q5819" t="s">
        <v>975</v>
      </c>
      <c r="R5819" t="s">
        <v>127</v>
      </c>
      <c r="S5819" t="s">
        <v>272</v>
      </c>
      <c r="T5819" t="s">
        <v>5371</v>
      </c>
      <c r="U5819" t="s">
        <v>5372</v>
      </c>
      <c r="X5819">
        <v>10</v>
      </c>
      <c r="Y5819">
        <v>0</v>
      </c>
      <c r="Z5819">
        <v>0</v>
      </c>
      <c r="AA5819">
        <v>0</v>
      </c>
      <c r="AB5819" s="14">
        <v>262540.79999999999</v>
      </c>
      <c r="AC5819" t="s">
        <v>47</v>
      </c>
      <c r="AD5819">
        <f>+VLOOKUP(T5819,items!$A$2:$D$1255,4,0)</f>
        <v>0</v>
      </c>
      <c r="AE5819">
        <f>+VLOOKUP(T5819,Tabla1[],5,0)</f>
        <v>0</v>
      </c>
      <c r="AF5819">
        <f t="shared" si="90"/>
        <v>5</v>
      </c>
      <c r="AG5819">
        <v>3816</v>
      </c>
      <c r="AH5819" s="14">
        <v>262540.79999999999</v>
      </c>
    </row>
    <row r="5820" spans="1:34" x14ac:dyDescent="0.25">
      <c r="A5820">
        <v>102964</v>
      </c>
      <c r="B5820" t="s">
        <v>10980</v>
      </c>
      <c r="C5820" t="s">
        <v>75</v>
      </c>
      <c r="D5820">
        <v>0</v>
      </c>
      <c r="F5820" t="s">
        <v>7005</v>
      </c>
      <c r="G5820" t="s">
        <v>84</v>
      </c>
      <c r="H5820" t="s">
        <v>10981</v>
      </c>
      <c r="I5820" t="s">
        <v>37</v>
      </c>
      <c r="J5820" t="s">
        <v>10982</v>
      </c>
      <c r="K5820" t="s">
        <v>10983</v>
      </c>
      <c r="L5820" t="s">
        <v>10984</v>
      </c>
      <c r="M5820" t="s">
        <v>5948</v>
      </c>
      <c r="N5820" t="s">
        <v>5948</v>
      </c>
      <c r="O5820" t="s">
        <v>8622</v>
      </c>
      <c r="P5820" t="s">
        <v>5949</v>
      </c>
      <c r="Q5820" t="s">
        <v>975</v>
      </c>
      <c r="R5820" t="s">
        <v>127</v>
      </c>
      <c r="S5820" t="s">
        <v>272</v>
      </c>
      <c r="T5820" t="s">
        <v>388</v>
      </c>
      <c r="U5820" t="s">
        <v>389</v>
      </c>
      <c r="X5820">
        <v>84</v>
      </c>
      <c r="Y5820">
        <v>0</v>
      </c>
      <c r="Z5820">
        <v>0</v>
      </c>
      <c r="AA5820">
        <v>0</v>
      </c>
      <c r="AB5820" s="14">
        <v>2724624</v>
      </c>
      <c r="AC5820" t="s">
        <v>47</v>
      </c>
      <c r="AD5820">
        <f>+VLOOKUP(T5820,items!$A$2:$D$1255,4,0)</f>
        <v>0</v>
      </c>
      <c r="AE5820">
        <f>+VLOOKUP(T5820,Tabla1[],5,0)</f>
        <v>0</v>
      </c>
      <c r="AF5820">
        <f t="shared" si="90"/>
        <v>5</v>
      </c>
      <c r="AG5820">
        <v>3816</v>
      </c>
      <c r="AH5820" s="14">
        <v>2724624</v>
      </c>
    </row>
    <row r="5821" spans="1:34" x14ac:dyDescent="0.25">
      <c r="A5821">
        <v>102964</v>
      </c>
      <c r="B5821" t="s">
        <v>10980</v>
      </c>
      <c r="C5821" t="s">
        <v>75</v>
      </c>
      <c r="D5821">
        <v>0</v>
      </c>
      <c r="F5821" t="s">
        <v>7005</v>
      </c>
      <c r="G5821" t="s">
        <v>84</v>
      </c>
      <c r="H5821" t="s">
        <v>10981</v>
      </c>
      <c r="I5821" t="s">
        <v>37</v>
      </c>
      <c r="J5821" t="s">
        <v>10982</v>
      </c>
      <c r="K5821" t="s">
        <v>10983</v>
      </c>
      <c r="L5821" t="s">
        <v>10984</v>
      </c>
      <c r="M5821" t="s">
        <v>5948</v>
      </c>
      <c r="N5821" t="s">
        <v>5948</v>
      </c>
      <c r="O5821" t="s">
        <v>8622</v>
      </c>
      <c r="P5821" t="s">
        <v>5949</v>
      </c>
      <c r="Q5821" t="s">
        <v>975</v>
      </c>
      <c r="R5821" t="s">
        <v>127</v>
      </c>
      <c r="S5821" t="s">
        <v>272</v>
      </c>
      <c r="T5821" t="s">
        <v>392</v>
      </c>
      <c r="U5821" t="s">
        <v>393</v>
      </c>
      <c r="X5821">
        <v>1</v>
      </c>
      <c r="Y5821">
        <v>0</v>
      </c>
      <c r="Z5821">
        <v>0</v>
      </c>
      <c r="AA5821">
        <v>0</v>
      </c>
      <c r="AB5821" s="14">
        <v>747172.8</v>
      </c>
      <c r="AC5821" t="s">
        <v>47</v>
      </c>
      <c r="AD5821" t="e">
        <f>+VLOOKUP(T5821,items!$A$2:$D$1255,4,0)</f>
        <v>#N/A</v>
      </c>
      <c r="AE5821" t="e">
        <f>+VLOOKUP(T5821,Tabla1[],5,0)</f>
        <v>#N/A</v>
      </c>
      <c r="AF5821">
        <f t="shared" si="90"/>
        <v>5</v>
      </c>
      <c r="AG5821">
        <v>3816</v>
      </c>
      <c r="AH5821" s="14">
        <v>747172.8</v>
      </c>
    </row>
    <row r="5822" spans="1:34" x14ac:dyDescent="0.25">
      <c r="A5822">
        <v>102977</v>
      </c>
      <c r="B5822" t="s">
        <v>7643</v>
      </c>
      <c r="C5822" t="s">
        <v>33</v>
      </c>
      <c r="D5822">
        <v>0</v>
      </c>
      <c r="F5822" t="s">
        <v>7899</v>
      </c>
      <c r="G5822" t="s">
        <v>9286</v>
      </c>
      <c r="H5822" t="s">
        <v>10985</v>
      </c>
      <c r="I5822" t="s">
        <v>10986</v>
      </c>
      <c r="J5822" t="s">
        <v>10987</v>
      </c>
      <c r="K5822" t="s">
        <v>10988</v>
      </c>
      <c r="L5822" t="s">
        <v>10989</v>
      </c>
      <c r="M5822" t="s">
        <v>105</v>
      </c>
      <c r="N5822" t="s">
        <v>7006</v>
      </c>
      <c r="O5822" t="s">
        <v>5948</v>
      </c>
      <c r="P5822" t="s">
        <v>6959</v>
      </c>
      <c r="Q5822" t="s">
        <v>7782</v>
      </c>
      <c r="R5822" t="s">
        <v>107</v>
      </c>
      <c r="S5822" t="s">
        <v>128</v>
      </c>
      <c r="T5822" t="s">
        <v>771</v>
      </c>
      <c r="U5822" t="s">
        <v>772</v>
      </c>
      <c r="X5822">
        <v>1</v>
      </c>
      <c r="Y5822">
        <v>0</v>
      </c>
      <c r="Z5822">
        <v>0</v>
      </c>
      <c r="AA5822">
        <v>0</v>
      </c>
      <c r="AB5822">
        <v>32500</v>
      </c>
      <c r="AC5822" t="s">
        <v>47</v>
      </c>
      <c r="AD5822">
        <f>+VLOOKUP(T5822,items!$A$2:$D$1255,4,0)</f>
        <v>0</v>
      </c>
      <c r="AE5822">
        <f>+VLOOKUP(T5822,Tabla1[],5,0)</f>
        <v>0</v>
      </c>
      <c r="AF5822">
        <f t="shared" si="90"/>
        <v>4</v>
      </c>
    </row>
    <row r="5823" spans="1:34" x14ac:dyDescent="0.25">
      <c r="A5823">
        <v>102977</v>
      </c>
      <c r="B5823" t="s">
        <v>7643</v>
      </c>
      <c r="C5823" t="s">
        <v>33</v>
      </c>
      <c r="D5823">
        <v>0</v>
      </c>
      <c r="F5823" t="s">
        <v>7899</v>
      </c>
      <c r="G5823" t="s">
        <v>9286</v>
      </c>
      <c r="H5823" t="s">
        <v>10985</v>
      </c>
      <c r="I5823" t="s">
        <v>10986</v>
      </c>
      <c r="J5823" t="s">
        <v>10987</v>
      </c>
      <c r="K5823" t="s">
        <v>10988</v>
      </c>
      <c r="L5823" t="s">
        <v>10989</v>
      </c>
      <c r="M5823" t="s">
        <v>105</v>
      </c>
      <c r="N5823" t="s">
        <v>7006</v>
      </c>
      <c r="O5823" t="s">
        <v>5948</v>
      </c>
      <c r="P5823" t="s">
        <v>6959</v>
      </c>
      <c r="Q5823" t="s">
        <v>7782</v>
      </c>
      <c r="R5823" t="s">
        <v>107</v>
      </c>
      <c r="S5823" t="s">
        <v>128</v>
      </c>
      <c r="T5823" t="s">
        <v>773</v>
      </c>
      <c r="U5823" t="s">
        <v>774</v>
      </c>
      <c r="X5823">
        <v>1</v>
      </c>
      <c r="Y5823">
        <v>0</v>
      </c>
      <c r="Z5823">
        <v>0</v>
      </c>
      <c r="AA5823">
        <v>0</v>
      </c>
      <c r="AB5823">
        <v>18750</v>
      </c>
      <c r="AC5823" t="s">
        <v>47</v>
      </c>
      <c r="AD5823">
        <f>+VLOOKUP(T5823,items!$A$2:$D$1255,4,0)</f>
        <v>0</v>
      </c>
      <c r="AE5823">
        <f>+VLOOKUP(T5823,Tabla1[],5,0)</f>
        <v>0</v>
      </c>
      <c r="AF5823">
        <f t="shared" si="90"/>
        <v>4</v>
      </c>
    </row>
    <row r="5824" spans="1:34" x14ac:dyDescent="0.25">
      <c r="A5824">
        <v>102977</v>
      </c>
      <c r="B5824" t="s">
        <v>7643</v>
      </c>
      <c r="C5824" t="s">
        <v>33</v>
      </c>
      <c r="D5824">
        <v>0</v>
      </c>
      <c r="F5824" t="s">
        <v>7899</v>
      </c>
      <c r="G5824" t="s">
        <v>9286</v>
      </c>
      <c r="H5824" t="s">
        <v>10985</v>
      </c>
      <c r="I5824" t="s">
        <v>10986</v>
      </c>
      <c r="J5824" t="s">
        <v>10987</v>
      </c>
      <c r="K5824" t="s">
        <v>10988</v>
      </c>
      <c r="L5824" t="s">
        <v>10989</v>
      </c>
      <c r="M5824" t="s">
        <v>105</v>
      </c>
      <c r="N5824" t="s">
        <v>7006</v>
      </c>
      <c r="O5824" t="s">
        <v>5948</v>
      </c>
      <c r="P5824" t="s">
        <v>6959</v>
      </c>
      <c r="Q5824" t="s">
        <v>7782</v>
      </c>
      <c r="R5824" t="s">
        <v>107</v>
      </c>
      <c r="S5824" t="s">
        <v>128</v>
      </c>
      <c r="T5824" t="s">
        <v>7509</v>
      </c>
      <c r="U5824" t="s">
        <v>7510</v>
      </c>
      <c r="X5824">
        <v>2</v>
      </c>
      <c r="Y5824">
        <v>0</v>
      </c>
      <c r="Z5824">
        <v>0</v>
      </c>
      <c r="AA5824">
        <v>0</v>
      </c>
      <c r="AB5824">
        <v>82800</v>
      </c>
      <c r="AC5824" t="s">
        <v>47</v>
      </c>
      <c r="AD5824">
        <f>+VLOOKUP(T5824,items!$A$2:$D$1255,4,0)</f>
        <v>0</v>
      </c>
      <c r="AE5824">
        <f>+VLOOKUP(T5824,Tabla1[],5,0)</f>
        <v>0</v>
      </c>
      <c r="AF5824">
        <f t="shared" si="90"/>
        <v>4</v>
      </c>
    </row>
    <row r="5825" spans="1:32" x14ac:dyDescent="0.25">
      <c r="A5825">
        <v>102977</v>
      </c>
      <c r="B5825" t="s">
        <v>7643</v>
      </c>
      <c r="C5825" t="s">
        <v>33</v>
      </c>
      <c r="D5825">
        <v>0</v>
      </c>
      <c r="F5825" t="s">
        <v>7899</v>
      </c>
      <c r="G5825" t="s">
        <v>9286</v>
      </c>
      <c r="H5825" t="s">
        <v>10985</v>
      </c>
      <c r="I5825" t="s">
        <v>10986</v>
      </c>
      <c r="J5825" t="s">
        <v>10987</v>
      </c>
      <c r="K5825" t="s">
        <v>10988</v>
      </c>
      <c r="L5825" t="s">
        <v>10989</v>
      </c>
      <c r="M5825" t="s">
        <v>105</v>
      </c>
      <c r="N5825" t="s">
        <v>7006</v>
      </c>
      <c r="O5825" t="s">
        <v>5948</v>
      </c>
      <c r="P5825" t="s">
        <v>6959</v>
      </c>
      <c r="Q5825" t="s">
        <v>7782</v>
      </c>
      <c r="R5825" t="s">
        <v>107</v>
      </c>
      <c r="S5825" t="s">
        <v>128</v>
      </c>
      <c r="T5825" t="s">
        <v>433</v>
      </c>
      <c r="U5825" t="s">
        <v>434</v>
      </c>
      <c r="W5825" t="s">
        <v>117</v>
      </c>
      <c r="X5825">
        <v>1</v>
      </c>
      <c r="Y5825">
        <v>9000</v>
      </c>
      <c r="Z5825">
        <v>0</v>
      </c>
      <c r="AA5825">
        <v>1000</v>
      </c>
      <c r="AB5825">
        <v>520000</v>
      </c>
      <c r="AC5825" t="s">
        <v>47</v>
      </c>
      <c r="AD5825">
        <f>+VLOOKUP(T5825,items!$A$2:$D$1255,4,0)</f>
        <v>0</v>
      </c>
      <c r="AE5825">
        <f>+VLOOKUP(T5825,Tabla1[],5,0)</f>
        <v>0</v>
      </c>
      <c r="AF5825">
        <f t="shared" si="90"/>
        <v>4</v>
      </c>
    </row>
    <row r="5826" spans="1:32" x14ac:dyDescent="0.25">
      <c r="A5826">
        <v>102977</v>
      </c>
      <c r="B5826" t="s">
        <v>7643</v>
      </c>
      <c r="C5826" t="s">
        <v>33</v>
      </c>
      <c r="D5826">
        <v>0</v>
      </c>
      <c r="F5826" t="s">
        <v>7899</v>
      </c>
      <c r="G5826" t="s">
        <v>9286</v>
      </c>
      <c r="H5826" t="s">
        <v>10985</v>
      </c>
      <c r="I5826" t="s">
        <v>10986</v>
      </c>
      <c r="J5826" t="s">
        <v>10987</v>
      </c>
      <c r="K5826" t="s">
        <v>10988</v>
      </c>
      <c r="L5826" t="s">
        <v>10989</v>
      </c>
      <c r="M5826" t="s">
        <v>105</v>
      </c>
      <c r="N5826" t="s">
        <v>7006</v>
      </c>
      <c r="O5826" t="s">
        <v>5948</v>
      </c>
      <c r="P5826" t="s">
        <v>6959</v>
      </c>
      <c r="Q5826" t="s">
        <v>7782</v>
      </c>
      <c r="R5826" t="s">
        <v>107</v>
      </c>
      <c r="S5826" t="s">
        <v>128</v>
      </c>
      <c r="T5826" t="s">
        <v>94</v>
      </c>
      <c r="U5826" t="s">
        <v>95</v>
      </c>
      <c r="X5826">
        <v>1</v>
      </c>
      <c r="Y5826">
        <v>0</v>
      </c>
      <c r="Z5826">
        <v>0</v>
      </c>
      <c r="AA5826">
        <v>0</v>
      </c>
      <c r="AB5826">
        <v>350000</v>
      </c>
      <c r="AC5826" t="s">
        <v>47</v>
      </c>
      <c r="AD5826" t="e">
        <f>+VLOOKUP(T5826,items!$A$2:$D$1255,4,0)</f>
        <v>#N/A</v>
      </c>
      <c r="AE5826" t="e">
        <f>+VLOOKUP(T5826,Tabla1[],5,0)</f>
        <v>#N/A</v>
      </c>
      <c r="AF5826">
        <f t="shared" ref="AF5826:AF5889" si="91">+MONTH(O5826)</f>
        <v>4</v>
      </c>
    </row>
    <row r="5827" spans="1:32" x14ac:dyDescent="0.25">
      <c r="A5827">
        <v>102977</v>
      </c>
      <c r="B5827" t="s">
        <v>7643</v>
      </c>
      <c r="C5827" t="s">
        <v>33</v>
      </c>
      <c r="D5827">
        <v>0</v>
      </c>
      <c r="F5827" t="s">
        <v>7899</v>
      </c>
      <c r="G5827" t="s">
        <v>9286</v>
      </c>
      <c r="H5827" t="s">
        <v>10985</v>
      </c>
      <c r="I5827" t="s">
        <v>10986</v>
      </c>
      <c r="J5827" t="s">
        <v>10987</v>
      </c>
      <c r="K5827" t="s">
        <v>10988</v>
      </c>
      <c r="L5827" t="s">
        <v>10989</v>
      </c>
      <c r="M5827" t="s">
        <v>105</v>
      </c>
      <c r="N5827" t="s">
        <v>7006</v>
      </c>
      <c r="O5827" t="s">
        <v>5948</v>
      </c>
      <c r="P5827" t="s">
        <v>6959</v>
      </c>
      <c r="Q5827" t="s">
        <v>7782</v>
      </c>
      <c r="R5827" t="s">
        <v>107</v>
      </c>
      <c r="S5827" t="s">
        <v>128</v>
      </c>
      <c r="T5827" t="s">
        <v>2431</v>
      </c>
      <c r="U5827" t="s">
        <v>2432</v>
      </c>
      <c r="X5827">
        <v>2</v>
      </c>
      <c r="Y5827">
        <v>0</v>
      </c>
      <c r="Z5827">
        <v>0</v>
      </c>
      <c r="AA5827">
        <v>0</v>
      </c>
      <c r="AB5827">
        <v>985000</v>
      </c>
      <c r="AC5827" t="s">
        <v>47</v>
      </c>
      <c r="AD5827">
        <f>+VLOOKUP(T5827,items!$A$2:$D$1255,4,0)</f>
        <v>0</v>
      </c>
      <c r="AE5827">
        <f>+VLOOKUP(T5827,Tabla1[],5,0)</f>
        <v>0</v>
      </c>
      <c r="AF5827">
        <f t="shared" si="91"/>
        <v>4</v>
      </c>
    </row>
    <row r="5828" spans="1:32" x14ac:dyDescent="0.25">
      <c r="A5828">
        <v>102985</v>
      </c>
      <c r="B5828" t="s">
        <v>1003</v>
      </c>
      <c r="C5828" t="s">
        <v>33</v>
      </c>
      <c r="D5828">
        <v>0</v>
      </c>
      <c r="F5828" t="s">
        <v>7899</v>
      </c>
      <c r="G5828" t="s">
        <v>105</v>
      </c>
      <c r="H5828" t="s">
        <v>10990</v>
      </c>
      <c r="I5828" t="s">
        <v>37</v>
      </c>
      <c r="J5828" t="s">
        <v>10991</v>
      </c>
      <c r="K5828" t="s">
        <v>10992</v>
      </c>
      <c r="L5828" t="s">
        <v>37</v>
      </c>
      <c r="M5828" t="s">
        <v>7006</v>
      </c>
      <c r="N5828" t="s">
        <v>7006</v>
      </c>
      <c r="O5828" t="s">
        <v>8837</v>
      </c>
      <c r="P5828" t="s">
        <v>5512</v>
      </c>
      <c r="Q5828" t="s">
        <v>5512</v>
      </c>
      <c r="R5828" t="s">
        <v>127</v>
      </c>
      <c r="S5828" t="s">
        <v>128</v>
      </c>
      <c r="T5828" t="s">
        <v>5695</v>
      </c>
      <c r="U5828" t="s">
        <v>5696</v>
      </c>
      <c r="X5828">
        <v>3</v>
      </c>
      <c r="Y5828">
        <v>0</v>
      </c>
      <c r="Z5828">
        <v>0</v>
      </c>
      <c r="AA5828">
        <v>0</v>
      </c>
      <c r="AB5828">
        <v>0</v>
      </c>
      <c r="AC5828" t="s">
        <v>47</v>
      </c>
      <c r="AD5828">
        <f>+VLOOKUP(T5828,items!$A$2:$D$1255,4,0)</f>
        <v>0</v>
      </c>
      <c r="AE5828">
        <f>+VLOOKUP(T5828,Tabla1[],5,0)</f>
        <v>0</v>
      </c>
      <c r="AF5828">
        <f t="shared" si="91"/>
        <v>4</v>
      </c>
    </row>
    <row r="5829" spans="1:32" x14ac:dyDescent="0.25">
      <c r="A5829">
        <v>102985</v>
      </c>
      <c r="B5829" t="s">
        <v>1003</v>
      </c>
      <c r="C5829" t="s">
        <v>33</v>
      </c>
      <c r="D5829">
        <v>0</v>
      </c>
      <c r="F5829" t="s">
        <v>7899</v>
      </c>
      <c r="G5829" t="s">
        <v>105</v>
      </c>
      <c r="H5829" t="s">
        <v>10990</v>
      </c>
      <c r="I5829" t="s">
        <v>37</v>
      </c>
      <c r="J5829" t="s">
        <v>10991</v>
      </c>
      <c r="K5829" t="s">
        <v>10992</v>
      </c>
      <c r="L5829" t="s">
        <v>37</v>
      </c>
      <c r="M5829" t="s">
        <v>7006</v>
      </c>
      <c r="N5829" t="s">
        <v>7006</v>
      </c>
      <c r="O5829" t="s">
        <v>8837</v>
      </c>
      <c r="P5829" t="s">
        <v>5512</v>
      </c>
      <c r="Q5829" t="s">
        <v>5512</v>
      </c>
      <c r="R5829" t="s">
        <v>127</v>
      </c>
      <c r="S5829" t="s">
        <v>128</v>
      </c>
      <c r="T5829" t="s">
        <v>4196</v>
      </c>
      <c r="U5829" t="s">
        <v>4197</v>
      </c>
      <c r="X5829">
        <v>2</v>
      </c>
      <c r="Y5829">
        <v>0</v>
      </c>
      <c r="Z5829">
        <v>0</v>
      </c>
      <c r="AA5829">
        <v>0</v>
      </c>
      <c r="AB5829">
        <v>0</v>
      </c>
      <c r="AC5829" t="s">
        <v>47</v>
      </c>
      <c r="AD5829">
        <f>+VLOOKUP(T5829,items!$A$2:$D$1255,4,0)</f>
        <v>0</v>
      </c>
      <c r="AE5829">
        <f>+VLOOKUP(T5829,Tabla1[],5,0)</f>
        <v>0</v>
      </c>
      <c r="AF5829">
        <f t="shared" si="91"/>
        <v>4</v>
      </c>
    </row>
    <row r="5830" spans="1:32" x14ac:dyDescent="0.25">
      <c r="A5830">
        <v>102985</v>
      </c>
      <c r="B5830" t="s">
        <v>1003</v>
      </c>
      <c r="C5830" t="s">
        <v>33</v>
      </c>
      <c r="D5830">
        <v>0</v>
      </c>
      <c r="F5830" t="s">
        <v>7899</v>
      </c>
      <c r="G5830" t="s">
        <v>105</v>
      </c>
      <c r="H5830" t="s">
        <v>10990</v>
      </c>
      <c r="I5830" t="s">
        <v>37</v>
      </c>
      <c r="J5830" t="s">
        <v>10991</v>
      </c>
      <c r="K5830" t="s">
        <v>10992</v>
      </c>
      <c r="L5830" t="s">
        <v>37</v>
      </c>
      <c r="M5830" t="s">
        <v>7006</v>
      </c>
      <c r="N5830" t="s">
        <v>7006</v>
      </c>
      <c r="O5830" t="s">
        <v>8837</v>
      </c>
      <c r="P5830" t="s">
        <v>5512</v>
      </c>
      <c r="Q5830" t="s">
        <v>5512</v>
      </c>
      <c r="R5830" t="s">
        <v>127</v>
      </c>
      <c r="S5830" t="s">
        <v>128</v>
      </c>
      <c r="T5830" t="s">
        <v>2613</v>
      </c>
      <c r="U5830" t="s">
        <v>2614</v>
      </c>
      <c r="X5830">
        <v>1</v>
      </c>
      <c r="Y5830">
        <v>0</v>
      </c>
      <c r="Z5830">
        <v>0</v>
      </c>
      <c r="AA5830">
        <v>0</v>
      </c>
      <c r="AB5830">
        <v>0</v>
      </c>
      <c r="AC5830" t="s">
        <v>47</v>
      </c>
      <c r="AD5830">
        <f>+VLOOKUP(T5830,items!$A$2:$D$1255,4,0)</f>
        <v>0</v>
      </c>
      <c r="AE5830">
        <f>+VLOOKUP(T5830,Tabla1[],5,0)</f>
        <v>0</v>
      </c>
      <c r="AF5830">
        <f t="shared" si="91"/>
        <v>4</v>
      </c>
    </row>
    <row r="5831" spans="1:32" x14ac:dyDescent="0.25">
      <c r="A5831">
        <v>102985</v>
      </c>
      <c r="B5831" t="s">
        <v>1003</v>
      </c>
      <c r="C5831" t="s">
        <v>33</v>
      </c>
      <c r="D5831">
        <v>0</v>
      </c>
      <c r="F5831" t="s">
        <v>7899</v>
      </c>
      <c r="G5831" t="s">
        <v>105</v>
      </c>
      <c r="H5831" t="s">
        <v>10990</v>
      </c>
      <c r="I5831" t="s">
        <v>37</v>
      </c>
      <c r="J5831" t="s">
        <v>10991</v>
      </c>
      <c r="K5831" t="s">
        <v>10992</v>
      </c>
      <c r="L5831" t="s">
        <v>37</v>
      </c>
      <c r="M5831" t="s">
        <v>7006</v>
      </c>
      <c r="N5831" t="s">
        <v>7006</v>
      </c>
      <c r="O5831" t="s">
        <v>8837</v>
      </c>
      <c r="P5831" t="s">
        <v>5512</v>
      </c>
      <c r="Q5831" t="s">
        <v>5512</v>
      </c>
      <c r="R5831" t="s">
        <v>127</v>
      </c>
      <c r="S5831" t="s">
        <v>128</v>
      </c>
      <c r="T5831" t="s">
        <v>10993</v>
      </c>
      <c r="U5831" t="s">
        <v>10994</v>
      </c>
      <c r="X5831">
        <v>1</v>
      </c>
      <c r="Y5831">
        <v>0</v>
      </c>
      <c r="Z5831">
        <v>0</v>
      </c>
      <c r="AA5831">
        <v>0</v>
      </c>
      <c r="AB5831">
        <v>0</v>
      </c>
      <c r="AC5831" t="s">
        <v>47</v>
      </c>
      <c r="AD5831">
        <f>+VLOOKUP(T5831,items!$A$2:$D$1255,4,0)</f>
        <v>0</v>
      </c>
      <c r="AE5831">
        <f>+VLOOKUP(T5831,Tabla1[],5,0)</f>
        <v>0</v>
      </c>
      <c r="AF5831">
        <f t="shared" si="91"/>
        <v>4</v>
      </c>
    </row>
    <row r="5832" spans="1:32" x14ac:dyDescent="0.25">
      <c r="A5832">
        <v>102985</v>
      </c>
      <c r="B5832" t="s">
        <v>1003</v>
      </c>
      <c r="C5832" t="s">
        <v>33</v>
      </c>
      <c r="D5832">
        <v>0</v>
      </c>
      <c r="F5832" t="s">
        <v>7899</v>
      </c>
      <c r="G5832" t="s">
        <v>105</v>
      </c>
      <c r="H5832" t="s">
        <v>10990</v>
      </c>
      <c r="I5832" t="s">
        <v>37</v>
      </c>
      <c r="J5832" t="s">
        <v>10991</v>
      </c>
      <c r="K5832" t="s">
        <v>10992</v>
      </c>
      <c r="L5832" t="s">
        <v>37</v>
      </c>
      <c r="M5832" t="s">
        <v>7006</v>
      </c>
      <c r="N5832" t="s">
        <v>7006</v>
      </c>
      <c r="O5832" t="s">
        <v>8837</v>
      </c>
      <c r="P5832" t="s">
        <v>5512</v>
      </c>
      <c r="Q5832" t="s">
        <v>5512</v>
      </c>
      <c r="R5832" t="s">
        <v>127</v>
      </c>
      <c r="S5832" t="s">
        <v>128</v>
      </c>
      <c r="T5832" t="s">
        <v>10995</v>
      </c>
      <c r="U5832" t="s">
        <v>10996</v>
      </c>
      <c r="X5832">
        <v>1</v>
      </c>
      <c r="Y5832">
        <v>0</v>
      </c>
      <c r="Z5832">
        <v>0</v>
      </c>
      <c r="AA5832">
        <v>0</v>
      </c>
      <c r="AB5832">
        <v>0</v>
      </c>
      <c r="AC5832" t="s">
        <v>47</v>
      </c>
      <c r="AD5832">
        <f>+VLOOKUP(T5832,items!$A$2:$D$1255,4,0)</f>
        <v>0</v>
      </c>
      <c r="AE5832">
        <f>+VLOOKUP(T5832,Tabla1[],5,0)</f>
        <v>0</v>
      </c>
      <c r="AF5832">
        <f t="shared" si="91"/>
        <v>4</v>
      </c>
    </row>
    <row r="5833" spans="1:32" x14ac:dyDescent="0.25">
      <c r="A5833">
        <v>102986</v>
      </c>
      <c r="B5833" t="s">
        <v>1003</v>
      </c>
      <c r="C5833" t="s">
        <v>33</v>
      </c>
      <c r="D5833">
        <v>0</v>
      </c>
      <c r="F5833" t="s">
        <v>7899</v>
      </c>
      <c r="G5833" t="s">
        <v>9020</v>
      </c>
      <c r="H5833" t="s">
        <v>10997</v>
      </c>
      <c r="I5833" t="s">
        <v>10998</v>
      </c>
      <c r="J5833" t="s">
        <v>10999</v>
      </c>
      <c r="K5833" t="s">
        <v>11000</v>
      </c>
      <c r="L5833" t="s">
        <v>11001</v>
      </c>
      <c r="M5833" t="s">
        <v>6960</v>
      </c>
      <c r="N5833" t="s">
        <v>106</v>
      </c>
      <c r="O5833" t="s">
        <v>7913</v>
      </c>
      <c r="P5833" t="s">
        <v>10387</v>
      </c>
      <c r="Q5833" t="s">
        <v>3549</v>
      </c>
      <c r="R5833" t="s">
        <v>127</v>
      </c>
      <c r="S5833" t="s">
        <v>128</v>
      </c>
      <c r="T5833" t="s">
        <v>11002</v>
      </c>
      <c r="U5833" t="s">
        <v>11003</v>
      </c>
      <c r="X5833">
        <v>2</v>
      </c>
      <c r="Y5833">
        <v>0</v>
      </c>
      <c r="Z5833">
        <v>0</v>
      </c>
      <c r="AA5833">
        <v>0</v>
      </c>
      <c r="AB5833">
        <v>0</v>
      </c>
      <c r="AC5833" t="s">
        <v>47</v>
      </c>
      <c r="AD5833">
        <f>+VLOOKUP(T5833,items!$A$2:$D$1255,4,0)</f>
        <v>0</v>
      </c>
      <c r="AE5833">
        <f>+VLOOKUP(T5833,Tabla1[],5,0)</f>
        <v>0</v>
      </c>
      <c r="AF5833">
        <f t="shared" si="91"/>
        <v>5</v>
      </c>
    </row>
    <row r="5834" spans="1:32" x14ac:dyDescent="0.25">
      <c r="A5834">
        <v>102986</v>
      </c>
      <c r="B5834" t="s">
        <v>1003</v>
      </c>
      <c r="C5834" t="s">
        <v>33</v>
      </c>
      <c r="D5834">
        <v>0</v>
      </c>
      <c r="F5834" t="s">
        <v>7899</v>
      </c>
      <c r="G5834" t="s">
        <v>9020</v>
      </c>
      <c r="H5834" t="s">
        <v>10997</v>
      </c>
      <c r="I5834" t="s">
        <v>10998</v>
      </c>
      <c r="J5834" t="s">
        <v>10999</v>
      </c>
      <c r="K5834" t="s">
        <v>11000</v>
      </c>
      <c r="L5834" t="s">
        <v>11001</v>
      </c>
      <c r="M5834" t="s">
        <v>6960</v>
      </c>
      <c r="N5834" t="s">
        <v>106</v>
      </c>
      <c r="O5834" t="s">
        <v>7913</v>
      </c>
      <c r="P5834" t="s">
        <v>10387</v>
      </c>
      <c r="Q5834" t="s">
        <v>3549</v>
      </c>
      <c r="R5834" t="s">
        <v>127</v>
      </c>
      <c r="S5834" t="s">
        <v>128</v>
      </c>
      <c r="T5834" t="s">
        <v>10696</v>
      </c>
      <c r="U5834" t="s">
        <v>10697</v>
      </c>
      <c r="X5834">
        <v>2</v>
      </c>
      <c r="Y5834">
        <v>0</v>
      </c>
      <c r="Z5834">
        <v>0</v>
      </c>
      <c r="AA5834">
        <v>0</v>
      </c>
      <c r="AB5834">
        <v>0</v>
      </c>
      <c r="AC5834" t="s">
        <v>47</v>
      </c>
      <c r="AD5834">
        <f>+VLOOKUP(T5834,items!$A$2:$D$1255,4,0)</f>
        <v>0</v>
      </c>
      <c r="AE5834">
        <f>+VLOOKUP(T5834,Tabla1[],5,0)</f>
        <v>0</v>
      </c>
      <c r="AF5834">
        <f t="shared" si="91"/>
        <v>5</v>
      </c>
    </row>
    <row r="5835" spans="1:32" x14ac:dyDescent="0.25">
      <c r="A5835">
        <v>102986</v>
      </c>
      <c r="B5835" t="s">
        <v>1003</v>
      </c>
      <c r="C5835" t="s">
        <v>33</v>
      </c>
      <c r="D5835">
        <v>0</v>
      </c>
      <c r="F5835" t="s">
        <v>7899</v>
      </c>
      <c r="G5835" t="s">
        <v>9020</v>
      </c>
      <c r="H5835" t="s">
        <v>10997</v>
      </c>
      <c r="I5835" t="s">
        <v>10998</v>
      </c>
      <c r="J5835" t="s">
        <v>10999</v>
      </c>
      <c r="K5835" t="s">
        <v>11000</v>
      </c>
      <c r="L5835" t="s">
        <v>11001</v>
      </c>
      <c r="M5835" t="s">
        <v>6960</v>
      </c>
      <c r="N5835" t="s">
        <v>106</v>
      </c>
      <c r="O5835" t="s">
        <v>7913</v>
      </c>
      <c r="P5835" t="s">
        <v>10387</v>
      </c>
      <c r="Q5835" t="s">
        <v>3549</v>
      </c>
      <c r="R5835" t="s">
        <v>127</v>
      </c>
      <c r="S5835" t="s">
        <v>128</v>
      </c>
      <c r="T5835" t="s">
        <v>4196</v>
      </c>
      <c r="U5835" t="s">
        <v>4197</v>
      </c>
      <c r="X5835">
        <v>4</v>
      </c>
      <c r="Y5835">
        <v>0</v>
      </c>
      <c r="Z5835">
        <v>0</v>
      </c>
      <c r="AA5835">
        <v>0</v>
      </c>
      <c r="AB5835">
        <v>0</v>
      </c>
      <c r="AC5835" t="s">
        <v>47</v>
      </c>
      <c r="AD5835">
        <f>+VLOOKUP(T5835,items!$A$2:$D$1255,4,0)</f>
        <v>0</v>
      </c>
      <c r="AE5835">
        <f>+VLOOKUP(T5835,Tabla1[],5,0)</f>
        <v>0</v>
      </c>
      <c r="AF5835">
        <f t="shared" si="91"/>
        <v>5</v>
      </c>
    </row>
    <row r="5836" spans="1:32" x14ac:dyDescent="0.25">
      <c r="A5836">
        <v>102986</v>
      </c>
      <c r="B5836" t="s">
        <v>1003</v>
      </c>
      <c r="C5836" t="s">
        <v>33</v>
      </c>
      <c r="D5836">
        <v>0</v>
      </c>
      <c r="F5836" t="s">
        <v>7899</v>
      </c>
      <c r="G5836" t="s">
        <v>9020</v>
      </c>
      <c r="H5836" t="s">
        <v>10997</v>
      </c>
      <c r="I5836" t="s">
        <v>10998</v>
      </c>
      <c r="J5836" t="s">
        <v>10999</v>
      </c>
      <c r="K5836" t="s">
        <v>11000</v>
      </c>
      <c r="L5836" t="s">
        <v>11001</v>
      </c>
      <c r="M5836" t="s">
        <v>6960</v>
      </c>
      <c r="N5836" t="s">
        <v>106</v>
      </c>
      <c r="O5836" t="s">
        <v>7913</v>
      </c>
      <c r="P5836" t="s">
        <v>10387</v>
      </c>
      <c r="Q5836" t="s">
        <v>3549</v>
      </c>
      <c r="R5836" t="s">
        <v>127</v>
      </c>
      <c r="S5836" t="s">
        <v>128</v>
      </c>
      <c r="T5836" t="s">
        <v>2613</v>
      </c>
      <c r="U5836" t="s">
        <v>2614</v>
      </c>
      <c r="X5836">
        <v>1</v>
      </c>
      <c r="Y5836">
        <v>0</v>
      </c>
      <c r="Z5836">
        <v>0</v>
      </c>
      <c r="AA5836">
        <v>0</v>
      </c>
      <c r="AB5836">
        <v>0</v>
      </c>
      <c r="AC5836" t="s">
        <v>47</v>
      </c>
      <c r="AD5836">
        <f>+VLOOKUP(T5836,items!$A$2:$D$1255,4,0)</f>
        <v>0</v>
      </c>
      <c r="AE5836">
        <f>+VLOOKUP(T5836,Tabla1[],5,0)</f>
        <v>0</v>
      </c>
      <c r="AF5836">
        <f t="shared" si="91"/>
        <v>5</v>
      </c>
    </row>
    <row r="5837" spans="1:32" x14ac:dyDescent="0.25">
      <c r="A5837">
        <v>102986</v>
      </c>
      <c r="B5837" t="s">
        <v>1003</v>
      </c>
      <c r="C5837" t="s">
        <v>33</v>
      </c>
      <c r="D5837">
        <v>0</v>
      </c>
      <c r="F5837" t="s">
        <v>7899</v>
      </c>
      <c r="G5837" t="s">
        <v>9020</v>
      </c>
      <c r="H5837" t="s">
        <v>10997</v>
      </c>
      <c r="I5837" t="s">
        <v>10998</v>
      </c>
      <c r="J5837" t="s">
        <v>10999</v>
      </c>
      <c r="K5837" t="s">
        <v>11000</v>
      </c>
      <c r="L5837" t="s">
        <v>11001</v>
      </c>
      <c r="M5837" t="s">
        <v>6960</v>
      </c>
      <c r="N5837" t="s">
        <v>106</v>
      </c>
      <c r="O5837" t="s">
        <v>7913</v>
      </c>
      <c r="P5837" t="s">
        <v>10387</v>
      </c>
      <c r="Q5837" t="s">
        <v>3549</v>
      </c>
      <c r="R5837" t="s">
        <v>127</v>
      </c>
      <c r="S5837" t="s">
        <v>128</v>
      </c>
      <c r="T5837" t="s">
        <v>219</v>
      </c>
      <c r="U5837" t="s">
        <v>220</v>
      </c>
      <c r="X5837">
        <v>26</v>
      </c>
      <c r="Y5837">
        <v>0</v>
      </c>
      <c r="Z5837">
        <v>0</v>
      </c>
      <c r="AA5837">
        <v>0</v>
      </c>
      <c r="AB5837">
        <v>0</v>
      </c>
      <c r="AC5837" t="s">
        <v>47</v>
      </c>
      <c r="AD5837">
        <f>+VLOOKUP(T5837,items!$A$2:$D$1255,4,0)</f>
        <v>0</v>
      </c>
      <c r="AE5837">
        <f>+VLOOKUP(T5837,Tabla1[],5,0)</f>
        <v>0</v>
      </c>
      <c r="AF5837">
        <f t="shared" si="91"/>
        <v>5</v>
      </c>
    </row>
    <row r="5838" spans="1:32" x14ac:dyDescent="0.25">
      <c r="A5838">
        <v>102987</v>
      </c>
      <c r="B5838" t="s">
        <v>11004</v>
      </c>
      <c r="C5838" t="s">
        <v>75</v>
      </c>
      <c r="D5838">
        <v>0</v>
      </c>
      <c r="F5838" t="s">
        <v>7899</v>
      </c>
      <c r="G5838" t="s">
        <v>7899</v>
      </c>
      <c r="H5838" t="s">
        <v>11005</v>
      </c>
      <c r="I5838" t="s">
        <v>37</v>
      </c>
      <c r="J5838" t="s">
        <v>11006</v>
      </c>
      <c r="K5838" t="s">
        <v>11007</v>
      </c>
      <c r="L5838" t="s">
        <v>37</v>
      </c>
      <c r="M5838" t="s">
        <v>8297</v>
      </c>
      <c r="N5838" t="s">
        <v>8297</v>
      </c>
      <c r="O5838" t="s">
        <v>105</v>
      </c>
      <c r="P5838" t="s">
        <v>84</v>
      </c>
      <c r="Q5838" t="s">
        <v>84</v>
      </c>
      <c r="R5838" t="s">
        <v>127</v>
      </c>
      <c r="S5838" t="s">
        <v>164</v>
      </c>
      <c r="T5838" t="s">
        <v>4925</v>
      </c>
      <c r="U5838" t="s">
        <v>1024</v>
      </c>
      <c r="X5838">
        <v>15</v>
      </c>
      <c r="Y5838">
        <v>0</v>
      </c>
      <c r="Z5838">
        <v>0</v>
      </c>
      <c r="AA5838">
        <v>0</v>
      </c>
      <c r="AB5838">
        <v>789000</v>
      </c>
      <c r="AC5838" t="s">
        <v>47</v>
      </c>
      <c r="AD5838">
        <f>+VLOOKUP(T5838,items!$A$2:$D$1255,4,0)</f>
        <v>0</v>
      </c>
      <c r="AE5838">
        <f>+VLOOKUP(T5838,Tabla1[],5,0)</f>
        <v>0</v>
      </c>
      <c r="AF5838">
        <f t="shared" si="91"/>
        <v>4</v>
      </c>
    </row>
    <row r="5839" spans="1:32" x14ac:dyDescent="0.25">
      <c r="A5839">
        <v>102999</v>
      </c>
      <c r="B5839" t="s">
        <v>11008</v>
      </c>
      <c r="C5839" t="s">
        <v>33</v>
      </c>
      <c r="D5839">
        <v>0</v>
      </c>
      <c r="F5839" t="s">
        <v>761</v>
      </c>
      <c r="G5839" t="s">
        <v>8297</v>
      </c>
      <c r="H5839" t="s">
        <v>11009</v>
      </c>
      <c r="I5839" t="s">
        <v>37</v>
      </c>
      <c r="J5839" t="s">
        <v>11010</v>
      </c>
      <c r="K5839" t="s">
        <v>11011</v>
      </c>
      <c r="L5839" t="s">
        <v>11012</v>
      </c>
      <c r="M5839" t="s">
        <v>9286</v>
      </c>
      <c r="N5839" t="s">
        <v>9286</v>
      </c>
      <c r="O5839" t="s">
        <v>7235</v>
      </c>
      <c r="P5839" t="s">
        <v>10387</v>
      </c>
      <c r="Q5839" t="s">
        <v>3800</v>
      </c>
      <c r="R5839" t="s">
        <v>63</v>
      </c>
      <c r="S5839" t="s">
        <v>256</v>
      </c>
      <c r="T5839" t="s">
        <v>1226</v>
      </c>
      <c r="U5839" t="s">
        <v>1227</v>
      </c>
      <c r="V5839" t="s">
        <v>867</v>
      </c>
      <c r="W5839" t="s">
        <v>117</v>
      </c>
      <c r="X5839">
        <v>1</v>
      </c>
      <c r="Y5839">
        <v>0</v>
      </c>
      <c r="Z5839">
        <v>0</v>
      </c>
      <c r="AA5839">
        <v>0</v>
      </c>
      <c r="AB5839">
        <v>3580105</v>
      </c>
      <c r="AC5839" t="s">
        <v>47</v>
      </c>
      <c r="AD5839" t="str">
        <f>+VLOOKUP(T5839,items!$A$2:$D$1255,4,0)</f>
        <v>MUEBLES</v>
      </c>
      <c r="AE5839">
        <f>+VLOOKUP(T5839,Tabla1[],5,0)</f>
        <v>0</v>
      </c>
      <c r="AF5839">
        <f t="shared" si="91"/>
        <v>5</v>
      </c>
    </row>
    <row r="5840" spans="1:32" x14ac:dyDescent="0.25">
      <c r="A5840">
        <v>102999</v>
      </c>
      <c r="B5840" t="s">
        <v>11008</v>
      </c>
      <c r="C5840" t="s">
        <v>33</v>
      </c>
      <c r="D5840">
        <v>0</v>
      </c>
      <c r="F5840" t="s">
        <v>761</v>
      </c>
      <c r="G5840" t="s">
        <v>8297</v>
      </c>
      <c r="H5840" t="s">
        <v>11009</v>
      </c>
      <c r="I5840" t="s">
        <v>37</v>
      </c>
      <c r="J5840" t="s">
        <v>11010</v>
      </c>
      <c r="K5840" t="s">
        <v>11011</v>
      </c>
      <c r="L5840" t="s">
        <v>11012</v>
      </c>
      <c r="M5840" t="s">
        <v>9286</v>
      </c>
      <c r="N5840" t="s">
        <v>9286</v>
      </c>
      <c r="O5840" t="s">
        <v>7235</v>
      </c>
      <c r="P5840" t="s">
        <v>10387</v>
      </c>
      <c r="Q5840" t="s">
        <v>3800</v>
      </c>
      <c r="R5840" t="s">
        <v>63</v>
      </c>
      <c r="S5840" t="s">
        <v>256</v>
      </c>
      <c r="T5840" t="s">
        <v>2014</v>
      </c>
      <c r="U5840" t="s">
        <v>2015</v>
      </c>
      <c r="W5840" t="s">
        <v>117</v>
      </c>
      <c r="X5840">
        <v>1</v>
      </c>
      <c r="Y5840">
        <v>0</v>
      </c>
      <c r="Z5840">
        <v>0</v>
      </c>
      <c r="AA5840">
        <v>0</v>
      </c>
      <c r="AB5840">
        <v>1184000</v>
      </c>
      <c r="AC5840" t="s">
        <v>47</v>
      </c>
      <c r="AD5840" t="str">
        <f>+VLOOKUP(T5840,items!$A$2:$D$1255,4,0)</f>
        <v>MUEBLES</v>
      </c>
      <c r="AE5840">
        <f>+VLOOKUP(T5840,Tabla1[],5,0)</f>
        <v>0</v>
      </c>
      <c r="AF5840">
        <f t="shared" si="91"/>
        <v>5</v>
      </c>
    </row>
    <row r="5841" spans="1:34" x14ac:dyDescent="0.25">
      <c r="A5841">
        <v>102999</v>
      </c>
      <c r="B5841" t="s">
        <v>11008</v>
      </c>
      <c r="C5841" t="s">
        <v>33</v>
      </c>
      <c r="D5841">
        <v>0</v>
      </c>
      <c r="F5841" t="s">
        <v>761</v>
      </c>
      <c r="G5841" t="s">
        <v>8297</v>
      </c>
      <c r="H5841" t="s">
        <v>11009</v>
      </c>
      <c r="I5841" t="s">
        <v>37</v>
      </c>
      <c r="J5841" t="s">
        <v>11010</v>
      </c>
      <c r="K5841" t="s">
        <v>11011</v>
      </c>
      <c r="L5841" t="s">
        <v>11012</v>
      </c>
      <c r="M5841" t="s">
        <v>9286</v>
      </c>
      <c r="N5841" t="s">
        <v>9286</v>
      </c>
      <c r="O5841" t="s">
        <v>7235</v>
      </c>
      <c r="P5841" t="s">
        <v>10387</v>
      </c>
      <c r="Q5841" t="s">
        <v>3800</v>
      </c>
      <c r="R5841" t="s">
        <v>63</v>
      </c>
      <c r="S5841" t="s">
        <v>256</v>
      </c>
      <c r="T5841" t="s">
        <v>2493</v>
      </c>
      <c r="U5841" t="s">
        <v>2494</v>
      </c>
      <c r="V5841" t="s">
        <v>313</v>
      </c>
      <c r="W5841" t="s">
        <v>117</v>
      </c>
      <c r="X5841">
        <v>4</v>
      </c>
      <c r="Y5841">
        <v>0</v>
      </c>
      <c r="Z5841">
        <v>0</v>
      </c>
      <c r="AA5841">
        <v>0</v>
      </c>
      <c r="AB5841">
        <v>2608424</v>
      </c>
      <c r="AC5841" t="s">
        <v>47</v>
      </c>
      <c r="AD5841" t="str">
        <f>+VLOOKUP(T5841,items!$A$2:$D$1255,4,0)</f>
        <v>MUEBLES</v>
      </c>
      <c r="AE5841">
        <f>+VLOOKUP(T5841,Tabla1[],5,0)</f>
        <v>0</v>
      </c>
      <c r="AF5841">
        <f t="shared" si="91"/>
        <v>5</v>
      </c>
    </row>
    <row r="5842" spans="1:34" x14ac:dyDescent="0.25">
      <c r="A5842">
        <v>102999</v>
      </c>
      <c r="B5842" t="s">
        <v>11008</v>
      </c>
      <c r="C5842" t="s">
        <v>33</v>
      </c>
      <c r="D5842">
        <v>0</v>
      </c>
      <c r="F5842" t="s">
        <v>761</v>
      </c>
      <c r="G5842" t="s">
        <v>8297</v>
      </c>
      <c r="H5842" t="s">
        <v>11009</v>
      </c>
      <c r="I5842" t="s">
        <v>37</v>
      </c>
      <c r="J5842" t="s">
        <v>11010</v>
      </c>
      <c r="K5842" t="s">
        <v>11011</v>
      </c>
      <c r="L5842" t="s">
        <v>11012</v>
      </c>
      <c r="M5842" t="s">
        <v>9286</v>
      </c>
      <c r="N5842" t="s">
        <v>9286</v>
      </c>
      <c r="O5842" t="s">
        <v>7235</v>
      </c>
      <c r="P5842" t="s">
        <v>10387</v>
      </c>
      <c r="Q5842" t="s">
        <v>3800</v>
      </c>
      <c r="R5842" t="s">
        <v>63</v>
      </c>
      <c r="S5842" t="s">
        <v>256</v>
      </c>
      <c r="T5842" t="s">
        <v>1880</v>
      </c>
      <c r="U5842" t="s">
        <v>1881</v>
      </c>
      <c r="W5842" t="s">
        <v>117</v>
      </c>
      <c r="X5842">
        <v>1</v>
      </c>
      <c r="Y5842">
        <v>0</v>
      </c>
      <c r="Z5842">
        <v>0</v>
      </c>
      <c r="AA5842">
        <v>0</v>
      </c>
      <c r="AB5842">
        <v>3950643</v>
      </c>
      <c r="AC5842" t="s">
        <v>47</v>
      </c>
      <c r="AD5842" t="str">
        <f>+VLOOKUP(T5842,items!$A$2:$D$1255,4,0)</f>
        <v>MUEBLES</v>
      </c>
      <c r="AE5842">
        <f>+VLOOKUP(T5842,Tabla1[],5,0)</f>
        <v>0</v>
      </c>
      <c r="AF5842">
        <f t="shared" si="91"/>
        <v>5</v>
      </c>
    </row>
    <row r="5843" spans="1:34" x14ac:dyDescent="0.25">
      <c r="A5843">
        <v>102999</v>
      </c>
      <c r="B5843" t="s">
        <v>11008</v>
      </c>
      <c r="C5843" t="s">
        <v>33</v>
      </c>
      <c r="D5843">
        <v>0</v>
      </c>
      <c r="F5843" t="s">
        <v>761</v>
      </c>
      <c r="G5843" t="s">
        <v>8297</v>
      </c>
      <c r="H5843" t="s">
        <v>11009</v>
      </c>
      <c r="I5843" t="s">
        <v>37</v>
      </c>
      <c r="J5843" t="s">
        <v>11010</v>
      </c>
      <c r="K5843" t="s">
        <v>11011</v>
      </c>
      <c r="L5843" t="s">
        <v>11012</v>
      </c>
      <c r="M5843" t="s">
        <v>9286</v>
      </c>
      <c r="N5843" t="s">
        <v>9286</v>
      </c>
      <c r="O5843" t="s">
        <v>7235</v>
      </c>
      <c r="P5843" t="s">
        <v>10387</v>
      </c>
      <c r="Q5843" t="s">
        <v>3800</v>
      </c>
      <c r="R5843" t="s">
        <v>63</v>
      </c>
      <c r="S5843" t="s">
        <v>256</v>
      </c>
      <c r="T5843" t="s">
        <v>691</v>
      </c>
      <c r="U5843" t="s">
        <v>692</v>
      </c>
      <c r="X5843">
        <v>1</v>
      </c>
      <c r="Y5843">
        <v>0</v>
      </c>
      <c r="Z5843">
        <v>0</v>
      </c>
      <c r="AA5843">
        <v>0</v>
      </c>
      <c r="AB5843">
        <v>120000</v>
      </c>
      <c r="AC5843" t="s">
        <v>47</v>
      </c>
      <c r="AD5843" t="e">
        <f>+VLOOKUP(T5843,items!$A$2:$D$1255,4,0)</f>
        <v>#N/A</v>
      </c>
      <c r="AE5843" t="e">
        <f>+VLOOKUP(T5843,Tabla1[],5,0)</f>
        <v>#N/A</v>
      </c>
      <c r="AF5843">
        <f t="shared" si="91"/>
        <v>5</v>
      </c>
    </row>
    <row r="5844" spans="1:34" x14ac:dyDescent="0.25">
      <c r="A5844">
        <v>103004</v>
      </c>
      <c r="B5844" t="s">
        <v>1747</v>
      </c>
      <c r="C5844" t="s">
        <v>75</v>
      </c>
      <c r="D5844">
        <v>0</v>
      </c>
      <c r="F5844" t="s">
        <v>7899</v>
      </c>
      <c r="G5844" t="s">
        <v>105</v>
      </c>
      <c r="H5844" t="s">
        <v>11013</v>
      </c>
      <c r="I5844" t="s">
        <v>37</v>
      </c>
      <c r="J5844" t="s">
        <v>11014</v>
      </c>
      <c r="K5844" t="s">
        <v>11015</v>
      </c>
      <c r="L5844" t="s">
        <v>37</v>
      </c>
      <c r="M5844" t="s">
        <v>7006</v>
      </c>
      <c r="N5844" t="s">
        <v>7006</v>
      </c>
      <c r="O5844" t="s">
        <v>5948</v>
      </c>
      <c r="P5844" t="s">
        <v>6959</v>
      </c>
      <c r="Q5844" t="s">
        <v>6959</v>
      </c>
      <c r="R5844" t="s">
        <v>127</v>
      </c>
      <c r="S5844" t="s">
        <v>346</v>
      </c>
      <c r="T5844" t="s">
        <v>131</v>
      </c>
      <c r="U5844" t="s">
        <v>132</v>
      </c>
      <c r="X5844">
        <v>20</v>
      </c>
      <c r="Y5844">
        <v>0</v>
      </c>
      <c r="Z5844">
        <v>0</v>
      </c>
      <c r="AA5844">
        <v>0</v>
      </c>
      <c r="AB5844">
        <v>45000</v>
      </c>
      <c r="AC5844" t="s">
        <v>47</v>
      </c>
      <c r="AD5844">
        <f>+VLOOKUP(T5844,items!$A$2:$D$1255,4,0)</f>
        <v>0</v>
      </c>
      <c r="AE5844">
        <f>+VLOOKUP(T5844,Tabla1[],5,0)</f>
        <v>0</v>
      </c>
      <c r="AF5844">
        <f t="shared" si="91"/>
        <v>4</v>
      </c>
    </row>
    <row r="5845" spans="1:34" x14ac:dyDescent="0.25">
      <c r="A5845">
        <v>103016</v>
      </c>
      <c r="B5845" t="s">
        <v>11016</v>
      </c>
      <c r="C5845" t="s">
        <v>75</v>
      </c>
      <c r="D5845">
        <v>0</v>
      </c>
      <c r="F5845" t="s">
        <v>8297</v>
      </c>
      <c r="G5845" t="s">
        <v>9449</v>
      </c>
      <c r="H5845" t="s">
        <v>11017</v>
      </c>
      <c r="I5845" t="s">
        <v>37</v>
      </c>
      <c r="J5845" t="s">
        <v>11018</v>
      </c>
      <c r="K5845" t="s">
        <v>11019</v>
      </c>
      <c r="L5845" t="s">
        <v>11020</v>
      </c>
      <c r="M5845" t="s">
        <v>189</v>
      </c>
      <c r="N5845" t="s">
        <v>86</v>
      </c>
      <c r="O5845" t="s">
        <v>3800</v>
      </c>
      <c r="P5845" t="s">
        <v>8405</v>
      </c>
      <c r="Q5845" t="s">
        <v>975</v>
      </c>
      <c r="R5845" t="s">
        <v>127</v>
      </c>
      <c r="S5845" t="s">
        <v>272</v>
      </c>
      <c r="T5845" t="s">
        <v>11021</v>
      </c>
      <c r="U5845" t="s">
        <v>11022</v>
      </c>
      <c r="V5845" t="s">
        <v>781</v>
      </c>
      <c r="W5845" t="s">
        <v>11023</v>
      </c>
      <c r="X5845">
        <v>1</v>
      </c>
      <c r="Y5845">
        <v>9449</v>
      </c>
      <c r="Z5845">
        <v>0</v>
      </c>
      <c r="AA5845">
        <v>9601</v>
      </c>
      <c r="AB5845" s="14">
        <v>66697459.919999994</v>
      </c>
      <c r="AC5845" t="s">
        <v>47</v>
      </c>
      <c r="AD5845" t="str">
        <f>+VLOOKUP(T5845,items!$A$2:$D$1255,4,0)</f>
        <v>PERGOLA</v>
      </c>
      <c r="AE5845" t="str">
        <f>+VLOOKUP(T5845,Tabla1[],5,0)</f>
        <v>PLUS</v>
      </c>
      <c r="AF5845">
        <f t="shared" si="91"/>
        <v>5</v>
      </c>
      <c r="AG5845">
        <v>3816</v>
      </c>
      <c r="AH5845" s="14">
        <v>66697459.919999994</v>
      </c>
    </row>
    <row r="5846" spans="1:34" x14ac:dyDescent="0.25">
      <c r="A5846">
        <v>103027</v>
      </c>
      <c r="B5846" t="s">
        <v>1234</v>
      </c>
      <c r="C5846" t="s">
        <v>75</v>
      </c>
      <c r="D5846">
        <v>0</v>
      </c>
      <c r="F5846" t="s">
        <v>8297</v>
      </c>
      <c r="G5846" t="s">
        <v>7006</v>
      </c>
      <c r="H5846" t="s">
        <v>11024</v>
      </c>
      <c r="I5846" t="s">
        <v>11025</v>
      </c>
      <c r="J5846" t="s">
        <v>11026</v>
      </c>
      <c r="K5846" t="s">
        <v>11027</v>
      </c>
      <c r="L5846" t="s">
        <v>37</v>
      </c>
      <c r="M5846" t="s">
        <v>84</v>
      </c>
      <c r="N5846" t="s">
        <v>3799</v>
      </c>
      <c r="O5846" t="s">
        <v>9020</v>
      </c>
      <c r="P5846" t="s">
        <v>106</v>
      </c>
      <c r="Q5846" t="s">
        <v>106</v>
      </c>
      <c r="R5846" t="s">
        <v>127</v>
      </c>
      <c r="S5846" t="s">
        <v>164</v>
      </c>
      <c r="T5846" t="s">
        <v>857</v>
      </c>
      <c r="U5846" t="s">
        <v>858</v>
      </c>
      <c r="V5846" t="s">
        <v>1182</v>
      </c>
      <c r="W5846" t="s">
        <v>1095</v>
      </c>
      <c r="X5846">
        <v>1</v>
      </c>
      <c r="Y5846">
        <v>5000</v>
      </c>
      <c r="Z5846">
        <v>0</v>
      </c>
      <c r="AA5846">
        <v>3000</v>
      </c>
      <c r="AB5846">
        <v>3361680</v>
      </c>
      <c r="AC5846" t="s">
        <v>47</v>
      </c>
      <c r="AD5846" t="str">
        <f>+VLOOKUP(T5846,items!$A$2:$D$1255,4,0)</f>
        <v>SOMBRALINA</v>
      </c>
      <c r="AE5846" t="str">
        <f>+VLOOKUP(T5846,Tabla1[],5,0)</f>
        <v>MANUAL</v>
      </c>
      <c r="AF5846">
        <f t="shared" si="91"/>
        <v>4</v>
      </c>
    </row>
    <row r="5847" spans="1:34" x14ac:dyDescent="0.25">
      <c r="A5847">
        <v>103033</v>
      </c>
      <c r="B5847" t="s">
        <v>11028</v>
      </c>
      <c r="C5847" t="s">
        <v>75</v>
      </c>
      <c r="D5847">
        <v>0</v>
      </c>
      <c r="F5847" t="s">
        <v>8297</v>
      </c>
      <c r="G5847" t="s">
        <v>9286</v>
      </c>
      <c r="H5847" t="s">
        <v>11029</v>
      </c>
      <c r="I5847" t="s">
        <v>11030</v>
      </c>
      <c r="J5847" t="s">
        <v>11031</v>
      </c>
      <c r="K5847" t="s">
        <v>11032</v>
      </c>
      <c r="L5847" t="s">
        <v>11033</v>
      </c>
      <c r="M5847" t="s">
        <v>105</v>
      </c>
      <c r="N5847" t="s">
        <v>84</v>
      </c>
      <c r="O5847" t="s">
        <v>6960</v>
      </c>
      <c r="P5847" t="s">
        <v>189</v>
      </c>
      <c r="Q5847" t="s">
        <v>5513</v>
      </c>
      <c r="R5847" t="s">
        <v>63</v>
      </c>
      <c r="S5847" t="s">
        <v>64</v>
      </c>
      <c r="T5847" t="s">
        <v>347</v>
      </c>
      <c r="U5847" t="s">
        <v>348</v>
      </c>
      <c r="W5847" t="s">
        <v>114</v>
      </c>
      <c r="X5847">
        <v>1</v>
      </c>
      <c r="Y5847">
        <v>3500</v>
      </c>
      <c r="Z5847">
        <v>0</v>
      </c>
      <c r="AA5847">
        <v>0</v>
      </c>
      <c r="AB5847">
        <v>365987</v>
      </c>
      <c r="AC5847" t="s">
        <v>47</v>
      </c>
      <c r="AD5847">
        <f>+VLOOKUP(T5847,items!$A$2:$D$1255,4,0)</f>
        <v>0</v>
      </c>
      <c r="AE5847">
        <f>+VLOOKUP(T5847,Tabla1[],5,0)</f>
        <v>0</v>
      </c>
      <c r="AF5847">
        <f t="shared" si="91"/>
        <v>4</v>
      </c>
    </row>
    <row r="5848" spans="1:34" x14ac:dyDescent="0.25">
      <c r="A5848">
        <v>103033</v>
      </c>
      <c r="B5848" t="s">
        <v>11028</v>
      </c>
      <c r="C5848" t="s">
        <v>75</v>
      </c>
      <c r="D5848">
        <v>0</v>
      </c>
      <c r="F5848" t="s">
        <v>8297</v>
      </c>
      <c r="G5848" t="s">
        <v>9286</v>
      </c>
      <c r="H5848" t="s">
        <v>11029</v>
      </c>
      <c r="I5848" t="s">
        <v>11030</v>
      </c>
      <c r="J5848" t="s">
        <v>11031</v>
      </c>
      <c r="K5848" t="s">
        <v>11032</v>
      </c>
      <c r="L5848" t="s">
        <v>11033</v>
      </c>
      <c r="M5848" t="s">
        <v>105</v>
      </c>
      <c r="N5848" t="s">
        <v>84</v>
      </c>
      <c r="O5848" t="s">
        <v>6960</v>
      </c>
      <c r="P5848" t="s">
        <v>189</v>
      </c>
      <c r="Q5848" t="s">
        <v>5513</v>
      </c>
      <c r="R5848" t="s">
        <v>63</v>
      </c>
      <c r="S5848" t="s">
        <v>64</v>
      </c>
      <c r="T5848" t="s">
        <v>94</v>
      </c>
      <c r="U5848" t="s">
        <v>95</v>
      </c>
      <c r="X5848">
        <v>1</v>
      </c>
      <c r="Y5848">
        <v>0</v>
      </c>
      <c r="Z5848">
        <v>0</v>
      </c>
      <c r="AA5848">
        <v>0</v>
      </c>
      <c r="AB5848">
        <v>200000</v>
      </c>
      <c r="AC5848" t="s">
        <v>47</v>
      </c>
      <c r="AD5848" t="e">
        <f>+VLOOKUP(T5848,items!$A$2:$D$1255,4,0)</f>
        <v>#N/A</v>
      </c>
      <c r="AE5848" t="e">
        <f>+VLOOKUP(T5848,Tabla1[],5,0)</f>
        <v>#N/A</v>
      </c>
      <c r="AF5848">
        <f t="shared" si="91"/>
        <v>4</v>
      </c>
    </row>
    <row r="5849" spans="1:34" x14ac:dyDescent="0.25">
      <c r="A5849">
        <v>103033</v>
      </c>
      <c r="B5849" t="s">
        <v>11028</v>
      </c>
      <c r="C5849" t="s">
        <v>75</v>
      </c>
      <c r="D5849">
        <v>0</v>
      </c>
      <c r="F5849" t="s">
        <v>8297</v>
      </c>
      <c r="G5849" t="s">
        <v>9286</v>
      </c>
      <c r="H5849" t="s">
        <v>11029</v>
      </c>
      <c r="I5849" t="s">
        <v>11030</v>
      </c>
      <c r="J5849" t="s">
        <v>11031</v>
      </c>
      <c r="K5849" t="s">
        <v>11032</v>
      </c>
      <c r="L5849" t="s">
        <v>11033</v>
      </c>
      <c r="M5849" t="s">
        <v>105</v>
      </c>
      <c r="N5849" t="s">
        <v>84</v>
      </c>
      <c r="O5849" t="s">
        <v>6960</v>
      </c>
      <c r="P5849" t="s">
        <v>189</v>
      </c>
      <c r="Q5849" t="s">
        <v>5513</v>
      </c>
      <c r="R5849" t="s">
        <v>63</v>
      </c>
      <c r="S5849" t="s">
        <v>64</v>
      </c>
      <c r="T5849" t="s">
        <v>857</v>
      </c>
      <c r="U5849" t="s">
        <v>858</v>
      </c>
      <c r="V5849" t="s">
        <v>214</v>
      </c>
      <c r="W5849" t="s">
        <v>1095</v>
      </c>
      <c r="X5849">
        <v>1</v>
      </c>
      <c r="Y5849">
        <v>3500</v>
      </c>
      <c r="Z5849">
        <v>0</v>
      </c>
      <c r="AA5849">
        <v>2000</v>
      </c>
      <c r="AB5849">
        <v>3349903</v>
      </c>
      <c r="AC5849" t="s">
        <v>47</v>
      </c>
      <c r="AD5849" t="str">
        <f>+VLOOKUP(T5849,items!$A$2:$D$1255,4,0)</f>
        <v>SOMBRALINA</v>
      </c>
      <c r="AE5849" t="str">
        <f>+VLOOKUP(T5849,Tabla1[],5,0)</f>
        <v>MANUAL</v>
      </c>
      <c r="AF5849">
        <f t="shared" si="91"/>
        <v>4</v>
      </c>
    </row>
    <row r="5850" spans="1:34" x14ac:dyDescent="0.25">
      <c r="A5850">
        <v>103033</v>
      </c>
      <c r="B5850" t="s">
        <v>11028</v>
      </c>
      <c r="C5850" t="s">
        <v>75</v>
      </c>
      <c r="D5850">
        <v>0</v>
      </c>
      <c r="F5850" t="s">
        <v>8297</v>
      </c>
      <c r="G5850" t="s">
        <v>9286</v>
      </c>
      <c r="H5850" t="s">
        <v>11029</v>
      </c>
      <c r="I5850" t="s">
        <v>11030</v>
      </c>
      <c r="J5850" t="s">
        <v>11031</v>
      </c>
      <c r="K5850" t="s">
        <v>11032</v>
      </c>
      <c r="L5850" t="s">
        <v>11033</v>
      </c>
      <c r="M5850" t="s">
        <v>105</v>
      </c>
      <c r="N5850" t="s">
        <v>84</v>
      </c>
      <c r="O5850" t="s">
        <v>6960</v>
      </c>
      <c r="P5850" t="s">
        <v>189</v>
      </c>
      <c r="Q5850" t="s">
        <v>5513</v>
      </c>
      <c r="R5850" t="s">
        <v>63</v>
      </c>
      <c r="S5850" t="s">
        <v>64</v>
      </c>
      <c r="T5850" t="s">
        <v>392</v>
      </c>
      <c r="U5850" t="s">
        <v>393</v>
      </c>
      <c r="X5850">
        <v>1</v>
      </c>
      <c r="Y5850">
        <v>0</v>
      </c>
      <c r="Z5850">
        <v>0</v>
      </c>
      <c r="AA5850">
        <v>0</v>
      </c>
      <c r="AB5850">
        <v>160000</v>
      </c>
      <c r="AC5850" t="s">
        <v>47</v>
      </c>
      <c r="AD5850" t="e">
        <f>+VLOOKUP(T5850,items!$A$2:$D$1255,4,0)</f>
        <v>#N/A</v>
      </c>
      <c r="AE5850" t="e">
        <f>+VLOOKUP(T5850,Tabla1[],5,0)</f>
        <v>#N/A</v>
      </c>
      <c r="AF5850">
        <f t="shared" si="91"/>
        <v>4</v>
      </c>
    </row>
    <row r="5851" spans="1:34" x14ac:dyDescent="0.25">
      <c r="A5851">
        <v>103045</v>
      </c>
      <c r="B5851" t="s">
        <v>2615</v>
      </c>
      <c r="C5851" t="s">
        <v>75</v>
      </c>
      <c r="D5851">
        <v>0</v>
      </c>
      <c r="F5851" t="s">
        <v>8297</v>
      </c>
      <c r="G5851" t="s">
        <v>3799</v>
      </c>
      <c r="H5851" t="s">
        <v>11034</v>
      </c>
      <c r="I5851" t="s">
        <v>11035</v>
      </c>
      <c r="J5851" t="s">
        <v>11036</v>
      </c>
      <c r="K5851" t="s">
        <v>11037</v>
      </c>
      <c r="L5851" t="s">
        <v>37</v>
      </c>
      <c r="M5851" t="s">
        <v>6959</v>
      </c>
      <c r="N5851" t="s">
        <v>189</v>
      </c>
      <c r="O5851" t="s">
        <v>3548</v>
      </c>
      <c r="P5851" t="s">
        <v>86</v>
      </c>
      <c r="Q5851" t="s">
        <v>86</v>
      </c>
      <c r="R5851" t="s">
        <v>127</v>
      </c>
      <c r="S5851" t="s">
        <v>164</v>
      </c>
      <c r="T5851" t="s">
        <v>2089</v>
      </c>
      <c r="U5851" t="s">
        <v>2090</v>
      </c>
      <c r="X5851">
        <v>1</v>
      </c>
      <c r="Y5851">
        <v>0</v>
      </c>
      <c r="Z5851">
        <v>0</v>
      </c>
      <c r="AA5851">
        <v>0</v>
      </c>
      <c r="AB5851">
        <v>336672</v>
      </c>
      <c r="AC5851" t="s">
        <v>47</v>
      </c>
      <c r="AD5851">
        <f>+VLOOKUP(T5851,items!$A$2:$D$1255,4,0)</f>
        <v>0</v>
      </c>
      <c r="AE5851">
        <f>+VLOOKUP(T5851,Tabla1[],5,0)</f>
        <v>0</v>
      </c>
      <c r="AF5851">
        <f t="shared" si="91"/>
        <v>4</v>
      </c>
    </row>
    <row r="5852" spans="1:34" x14ac:dyDescent="0.25">
      <c r="A5852">
        <v>103045</v>
      </c>
      <c r="B5852" t="s">
        <v>2615</v>
      </c>
      <c r="C5852" t="s">
        <v>75</v>
      </c>
      <c r="D5852">
        <v>0</v>
      </c>
      <c r="F5852" t="s">
        <v>8297</v>
      </c>
      <c r="G5852" t="s">
        <v>3799</v>
      </c>
      <c r="H5852" t="s">
        <v>11034</v>
      </c>
      <c r="I5852" t="s">
        <v>11035</v>
      </c>
      <c r="J5852" t="s">
        <v>11036</v>
      </c>
      <c r="K5852" t="s">
        <v>11037</v>
      </c>
      <c r="L5852" t="s">
        <v>37</v>
      </c>
      <c r="M5852" t="s">
        <v>6959</v>
      </c>
      <c r="N5852" t="s">
        <v>189</v>
      </c>
      <c r="O5852" t="s">
        <v>3548</v>
      </c>
      <c r="P5852" t="s">
        <v>86</v>
      </c>
      <c r="Q5852" t="s">
        <v>86</v>
      </c>
      <c r="R5852" t="s">
        <v>127</v>
      </c>
      <c r="S5852" t="s">
        <v>164</v>
      </c>
      <c r="T5852" t="s">
        <v>1519</v>
      </c>
      <c r="U5852" t="s">
        <v>1520</v>
      </c>
      <c r="V5852" t="s">
        <v>2522</v>
      </c>
      <c r="W5852" t="s">
        <v>117</v>
      </c>
      <c r="X5852">
        <v>1</v>
      </c>
      <c r="Y5852">
        <v>3500</v>
      </c>
      <c r="Z5852">
        <v>0</v>
      </c>
      <c r="AA5852">
        <v>7000</v>
      </c>
      <c r="AB5852">
        <v>4825800</v>
      </c>
      <c r="AC5852" t="s">
        <v>47</v>
      </c>
      <c r="AD5852" t="str">
        <f>+VLOOKUP(T5852,items!$A$2:$D$1255,4,0)</f>
        <v>PERGOLA</v>
      </c>
      <c r="AE5852" t="str">
        <f>+VLOOKUP(T5852,Tabla1[],5,0)</f>
        <v>PERGOLITE</v>
      </c>
      <c r="AF5852">
        <f t="shared" si="91"/>
        <v>4</v>
      </c>
    </row>
    <row r="5853" spans="1:34" x14ac:dyDescent="0.25">
      <c r="A5853">
        <v>103045</v>
      </c>
      <c r="B5853" t="s">
        <v>2615</v>
      </c>
      <c r="C5853" t="s">
        <v>75</v>
      </c>
      <c r="D5853">
        <v>0</v>
      </c>
      <c r="F5853" t="s">
        <v>8297</v>
      </c>
      <c r="G5853" t="s">
        <v>3799</v>
      </c>
      <c r="H5853" t="s">
        <v>11034</v>
      </c>
      <c r="I5853" t="s">
        <v>11035</v>
      </c>
      <c r="J5853" t="s">
        <v>11036</v>
      </c>
      <c r="K5853" t="s">
        <v>11037</v>
      </c>
      <c r="L5853" t="s">
        <v>37</v>
      </c>
      <c r="M5853" t="s">
        <v>6959</v>
      </c>
      <c r="N5853" t="s">
        <v>189</v>
      </c>
      <c r="O5853" t="s">
        <v>3548</v>
      </c>
      <c r="P5853" t="s">
        <v>86</v>
      </c>
      <c r="Q5853" t="s">
        <v>86</v>
      </c>
      <c r="R5853" t="s">
        <v>127</v>
      </c>
      <c r="S5853" t="s">
        <v>164</v>
      </c>
      <c r="T5853" t="s">
        <v>1805</v>
      </c>
      <c r="U5853" t="s">
        <v>1806</v>
      </c>
      <c r="X5853">
        <v>6</v>
      </c>
      <c r="Y5853">
        <v>3500</v>
      </c>
      <c r="Z5853">
        <v>0</v>
      </c>
      <c r="AA5853">
        <v>0</v>
      </c>
      <c r="AB5853">
        <v>1610514</v>
      </c>
      <c r="AC5853" t="s">
        <v>47</v>
      </c>
      <c r="AD5853">
        <f>+VLOOKUP(T5853,items!$A$2:$D$1255,4,0)</f>
        <v>0</v>
      </c>
      <c r="AE5853">
        <f>+VLOOKUP(T5853,Tabla1[],5,0)</f>
        <v>0</v>
      </c>
      <c r="AF5853">
        <f t="shared" si="91"/>
        <v>4</v>
      </c>
    </row>
    <row r="5854" spans="1:34" x14ac:dyDescent="0.25">
      <c r="A5854">
        <v>103053</v>
      </c>
      <c r="B5854" t="s">
        <v>11038</v>
      </c>
      <c r="C5854" t="s">
        <v>75</v>
      </c>
      <c r="D5854">
        <v>0</v>
      </c>
      <c r="F5854" t="s">
        <v>8297</v>
      </c>
      <c r="G5854" t="s">
        <v>8297</v>
      </c>
      <c r="H5854" t="s">
        <v>11039</v>
      </c>
      <c r="I5854" t="s">
        <v>37</v>
      </c>
      <c r="J5854" t="s">
        <v>11040</v>
      </c>
      <c r="K5854" t="s">
        <v>11041</v>
      </c>
      <c r="L5854" t="s">
        <v>11042</v>
      </c>
      <c r="M5854" t="s">
        <v>9286</v>
      </c>
      <c r="N5854" t="s">
        <v>9286</v>
      </c>
      <c r="O5854" t="s">
        <v>6959</v>
      </c>
      <c r="P5854" t="s">
        <v>6960</v>
      </c>
      <c r="Q5854" t="s">
        <v>10387</v>
      </c>
      <c r="R5854" t="s">
        <v>63</v>
      </c>
      <c r="S5854" t="s">
        <v>128</v>
      </c>
      <c r="T5854" t="s">
        <v>1383</v>
      </c>
      <c r="U5854" t="s">
        <v>1384</v>
      </c>
      <c r="X5854">
        <v>2</v>
      </c>
      <c r="Y5854">
        <v>0</v>
      </c>
      <c r="Z5854">
        <v>0</v>
      </c>
      <c r="AA5854">
        <v>0</v>
      </c>
      <c r="AB5854">
        <v>2</v>
      </c>
      <c r="AC5854" t="s">
        <v>47</v>
      </c>
      <c r="AD5854">
        <f>+VLOOKUP(T5854,items!$A$2:$D$1255,4,0)</f>
        <v>0</v>
      </c>
      <c r="AE5854">
        <f>+VLOOKUP(T5854,Tabla1[],5,0)</f>
        <v>0</v>
      </c>
      <c r="AF5854">
        <f t="shared" si="91"/>
        <v>4</v>
      </c>
    </row>
    <row r="5855" spans="1:34" x14ac:dyDescent="0.25">
      <c r="A5855">
        <v>103053</v>
      </c>
      <c r="B5855" t="s">
        <v>11038</v>
      </c>
      <c r="C5855" t="s">
        <v>75</v>
      </c>
      <c r="D5855">
        <v>0</v>
      </c>
      <c r="F5855" t="s">
        <v>8297</v>
      </c>
      <c r="G5855" t="s">
        <v>8297</v>
      </c>
      <c r="H5855" t="s">
        <v>11039</v>
      </c>
      <c r="I5855" t="s">
        <v>37</v>
      </c>
      <c r="J5855" t="s">
        <v>11040</v>
      </c>
      <c r="K5855" t="s">
        <v>11041</v>
      </c>
      <c r="L5855" t="s">
        <v>11042</v>
      </c>
      <c r="M5855" t="s">
        <v>9286</v>
      </c>
      <c r="N5855" t="s">
        <v>9286</v>
      </c>
      <c r="O5855" t="s">
        <v>6959</v>
      </c>
      <c r="P5855" t="s">
        <v>6960</v>
      </c>
      <c r="Q5855" t="s">
        <v>10387</v>
      </c>
      <c r="R5855" t="s">
        <v>63</v>
      </c>
      <c r="S5855" t="s">
        <v>128</v>
      </c>
      <c r="T5855" t="s">
        <v>8562</v>
      </c>
      <c r="U5855" t="s">
        <v>8563</v>
      </c>
      <c r="X5855">
        <v>1</v>
      </c>
      <c r="Y5855">
        <v>7000</v>
      </c>
      <c r="Z5855">
        <v>0</v>
      </c>
      <c r="AA5855">
        <v>3000</v>
      </c>
      <c r="AB5855">
        <v>667970</v>
      </c>
      <c r="AC5855" t="s">
        <v>47</v>
      </c>
      <c r="AD5855">
        <f>+VLOOKUP(T5855,items!$A$2:$D$1255,4,0)</f>
        <v>0</v>
      </c>
      <c r="AE5855">
        <f>+VLOOKUP(T5855,Tabla1[],5,0)</f>
        <v>0</v>
      </c>
      <c r="AF5855">
        <f t="shared" si="91"/>
        <v>4</v>
      </c>
    </row>
    <row r="5856" spans="1:34" x14ac:dyDescent="0.25">
      <c r="A5856">
        <v>103053</v>
      </c>
      <c r="B5856" t="s">
        <v>11038</v>
      </c>
      <c r="C5856" t="s">
        <v>75</v>
      </c>
      <c r="D5856">
        <v>0</v>
      </c>
      <c r="F5856" t="s">
        <v>8297</v>
      </c>
      <c r="G5856" t="s">
        <v>8297</v>
      </c>
      <c r="H5856" t="s">
        <v>11039</v>
      </c>
      <c r="I5856" t="s">
        <v>37</v>
      </c>
      <c r="J5856" t="s">
        <v>11040</v>
      </c>
      <c r="K5856" t="s">
        <v>11041</v>
      </c>
      <c r="L5856" t="s">
        <v>11042</v>
      </c>
      <c r="M5856" t="s">
        <v>9286</v>
      </c>
      <c r="N5856" t="s">
        <v>9286</v>
      </c>
      <c r="O5856" t="s">
        <v>6959</v>
      </c>
      <c r="P5856" t="s">
        <v>6960</v>
      </c>
      <c r="Q5856" t="s">
        <v>10387</v>
      </c>
      <c r="R5856" t="s">
        <v>63</v>
      </c>
      <c r="S5856" t="s">
        <v>128</v>
      </c>
      <c r="T5856" t="s">
        <v>94</v>
      </c>
      <c r="U5856" t="s">
        <v>95</v>
      </c>
      <c r="X5856">
        <v>1</v>
      </c>
      <c r="Y5856">
        <v>0</v>
      </c>
      <c r="Z5856">
        <v>0</v>
      </c>
      <c r="AA5856">
        <v>0</v>
      </c>
      <c r="AB5856">
        <v>150000</v>
      </c>
      <c r="AC5856" t="s">
        <v>47</v>
      </c>
      <c r="AD5856" t="e">
        <f>+VLOOKUP(T5856,items!$A$2:$D$1255,4,0)</f>
        <v>#N/A</v>
      </c>
      <c r="AE5856" t="e">
        <f>+VLOOKUP(T5856,Tabla1[],5,0)</f>
        <v>#N/A</v>
      </c>
      <c r="AF5856">
        <f t="shared" si="91"/>
        <v>4</v>
      </c>
    </row>
    <row r="5857" spans="1:32" x14ac:dyDescent="0.25">
      <c r="A5857">
        <v>103054</v>
      </c>
      <c r="B5857" t="s">
        <v>1377</v>
      </c>
      <c r="C5857" t="s">
        <v>75</v>
      </c>
      <c r="D5857">
        <v>0</v>
      </c>
      <c r="F5857" t="s">
        <v>8297</v>
      </c>
      <c r="G5857" t="s">
        <v>8297</v>
      </c>
      <c r="H5857" t="s">
        <v>11043</v>
      </c>
      <c r="I5857" t="s">
        <v>37</v>
      </c>
      <c r="J5857" t="s">
        <v>11044</v>
      </c>
      <c r="K5857" t="s">
        <v>11045</v>
      </c>
      <c r="L5857" t="s">
        <v>37</v>
      </c>
      <c r="M5857" t="s">
        <v>9286</v>
      </c>
      <c r="N5857" t="s">
        <v>9286</v>
      </c>
      <c r="O5857" t="s">
        <v>7006</v>
      </c>
      <c r="P5857" t="s">
        <v>5948</v>
      </c>
      <c r="Q5857" t="s">
        <v>5948</v>
      </c>
      <c r="R5857" t="s">
        <v>43</v>
      </c>
      <c r="S5857" t="s">
        <v>164</v>
      </c>
      <c r="T5857" t="s">
        <v>4394</v>
      </c>
      <c r="U5857" t="s">
        <v>4395</v>
      </c>
      <c r="X5857">
        <v>2</v>
      </c>
      <c r="Y5857">
        <v>0</v>
      </c>
      <c r="Z5857">
        <v>0</v>
      </c>
      <c r="AA5857">
        <v>0</v>
      </c>
      <c r="AB5857">
        <v>255872</v>
      </c>
      <c r="AC5857" t="s">
        <v>47</v>
      </c>
      <c r="AD5857">
        <f>+VLOOKUP(T5857,items!$A$2:$D$1255,4,0)</f>
        <v>0</v>
      </c>
      <c r="AE5857">
        <f>+VLOOKUP(T5857,Tabla1[],5,0)</f>
        <v>0</v>
      </c>
      <c r="AF5857">
        <f t="shared" si="91"/>
        <v>4</v>
      </c>
    </row>
    <row r="5858" spans="1:32" x14ac:dyDescent="0.25">
      <c r="A5858">
        <v>103056</v>
      </c>
      <c r="B5858" t="s">
        <v>5258</v>
      </c>
      <c r="C5858" t="s">
        <v>75</v>
      </c>
      <c r="D5858">
        <v>0</v>
      </c>
      <c r="F5858" t="s">
        <v>8297</v>
      </c>
      <c r="G5858" t="s">
        <v>9286</v>
      </c>
      <c r="H5858" t="s">
        <v>11046</v>
      </c>
      <c r="I5858" t="s">
        <v>37</v>
      </c>
      <c r="J5858" t="s">
        <v>11047</v>
      </c>
      <c r="K5858" t="s">
        <v>11048</v>
      </c>
      <c r="L5858" t="s">
        <v>37</v>
      </c>
      <c r="M5858" t="s">
        <v>105</v>
      </c>
      <c r="N5858" t="s">
        <v>105</v>
      </c>
      <c r="O5858" t="s">
        <v>84</v>
      </c>
      <c r="P5858" t="s">
        <v>3799</v>
      </c>
      <c r="Q5858" t="s">
        <v>3799</v>
      </c>
      <c r="R5858" t="s">
        <v>127</v>
      </c>
      <c r="S5858" t="s">
        <v>164</v>
      </c>
      <c r="T5858" t="s">
        <v>3667</v>
      </c>
      <c r="U5858" t="s">
        <v>884</v>
      </c>
      <c r="X5858">
        <v>6</v>
      </c>
      <c r="Y5858">
        <v>0</v>
      </c>
      <c r="Z5858">
        <v>0</v>
      </c>
      <c r="AA5858">
        <v>0</v>
      </c>
      <c r="AB5858">
        <v>315600</v>
      </c>
      <c r="AC5858" t="s">
        <v>47</v>
      </c>
      <c r="AD5858">
        <f>+VLOOKUP(T5858,items!$A$2:$D$1255,4,0)</f>
        <v>0</v>
      </c>
      <c r="AE5858">
        <f>+VLOOKUP(T5858,Tabla1[],5,0)</f>
        <v>0</v>
      </c>
      <c r="AF5858">
        <f t="shared" si="91"/>
        <v>4</v>
      </c>
    </row>
    <row r="5859" spans="1:32" x14ac:dyDescent="0.25">
      <c r="A5859">
        <v>103064</v>
      </c>
      <c r="B5859" t="s">
        <v>10766</v>
      </c>
      <c r="C5859" t="s">
        <v>75</v>
      </c>
      <c r="D5859">
        <v>0</v>
      </c>
      <c r="F5859" t="s">
        <v>6473</v>
      </c>
      <c r="G5859" t="s">
        <v>7006</v>
      </c>
      <c r="H5859" t="s">
        <v>11049</v>
      </c>
      <c r="I5859" t="s">
        <v>11050</v>
      </c>
      <c r="J5859" t="s">
        <v>11051</v>
      </c>
      <c r="K5859" t="s">
        <v>11052</v>
      </c>
      <c r="L5859" t="s">
        <v>11053</v>
      </c>
      <c r="M5859" t="s">
        <v>5948</v>
      </c>
      <c r="N5859" t="s">
        <v>9075</v>
      </c>
      <c r="O5859" t="s">
        <v>3549</v>
      </c>
      <c r="P5859" t="s">
        <v>87</v>
      </c>
      <c r="Q5859" t="s">
        <v>975</v>
      </c>
      <c r="R5859" t="s">
        <v>63</v>
      </c>
      <c r="S5859" t="s">
        <v>44</v>
      </c>
      <c r="T5859" t="s">
        <v>429</v>
      </c>
      <c r="U5859" t="s">
        <v>430</v>
      </c>
      <c r="X5859">
        <v>2</v>
      </c>
      <c r="Y5859">
        <v>0</v>
      </c>
      <c r="Z5859">
        <v>0</v>
      </c>
      <c r="AA5859">
        <v>0</v>
      </c>
      <c r="AB5859">
        <v>460000</v>
      </c>
      <c r="AC5859" t="s">
        <v>47</v>
      </c>
      <c r="AD5859">
        <f>+VLOOKUP(T5859,items!$A$2:$D$1255,4,0)</f>
        <v>0</v>
      </c>
      <c r="AE5859">
        <f>+VLOOKUP(T5859,Tabla1[],5,0)</f>
        <v>0</v>
      </c>
      <c r="AF5859">
        <f t="shared" si="91"/>
        <v>5</v>
      </c>
    </row>
    <row r="5860" spans="1:32" x14ac:dyDescent="0.25">
      <c r="A5860">
        <v>103064</v>
      </c>
      <c r="B5860" t="s">
        <v>10766</v>
      </c>
      <c r="C5860" t="s">
        <v>75</v>
      </c>
      <c r="D5860">
        <v>0</v>
      </c>
      <c r="F5860" t="s">
        <v>6473</v>
      </c>
      <c r="G5860" t="s">
        <v>7006</v>
      </c>
      <c r="H5860" t="s">
        <v>11049</v>
      </c>
      <c r="I5860" t="s">
        <v>11050</v>
      </c>
      <c r="J5860" t="s">
        <v>11051</v>
      </c>
      <c r="K5860" t="s">
        <v>11052</v>
      </c>
      <c r="L5860" t="s">
        <v>11053</v>
      </c>
      <c r="M5860" t="s">
        <v>5948</v>
      </c>
      <c r="N5860" t="s">
        <v>9075</v>
      </c>
      <c r="O5860" t="s">
        <v>3549</v>
      </c>
      <c r="P5860" t="s">
        <v>87</v>
      </c>
      <c r="Q5860" t="s">
        <v>975</v>
      </c>
      <c r="R5860" t="s">
        <v>63</v>
      </c>
      <c r="S5860" t="s">
        <v>44</v>
      </c>
      <c r="T5860" t="s">
        <v>7509</v>
      </c>
      <c r="U5860" t="s">
        <v>7510</v>
      </c>
      <c r="X5860">
        <v>3</v>
      </c>
      <c r="Y5860">
        <v>0</v>
      </c>
      <c r="Z5860">
        <v>0</v>
      </c>
      <c r="AA5860">
        <v>0</v>
      </c>
      <c r="AB5860">
        <v>300000</v>
      </c>
      <c r="AC5860" t="s">
        <v>47</v>
      </c>
      <c r="AD5860">
        <f>+VLOOKUP(T5860,items!$A$2:$D$1255,4,0)</f>
        <v>0</v>
      </c>
      <c r="AE5860">
        <f>+VLOOKUP(T5860,Tabla1[],5,0)</f>
        <v>0</v>
      </c>
      <c r="AF5860">
        <f t="shared" si="91"/>
        <v>5</v>
      </c>
    </row>
    <row r="5861" spans="1:32" x14ac:dyDescent="0.25">
      <c r="A5861">
        <v>103064</v>
      </c>
      <c r="B5861" t="s">
        <v>10766</v>
      </c>
      <c r="C5861" t="s">
        <v>75</v>
      </c>
      <c r="D5861">
        <v>0</v>
      </c>
      <c r="F5861" t="s">
        <v>6473</v>
      </c>
      <c r="G5861" t="s">
        <v>7006</v>
      </c>
      <c r="H5861" t="s">
        <v>11049</v>
      </c>
      <c r="I5861" t="s">
        <v>11050</v>
      </c>
      <c r="J5861" t="s">
        <v>11051</v>
      </c>
      <c r="K5861" t="s">
        <v>11052</v>
      </c>
      <c r="L5861" t="s">
        <v>11053</v>
      </c>
      <c r="M5861" t="s">
        <v>5948</v>
      </c>
      <c r="N5861" t="s">
        <v>9075</v>
      </c>
      <c r="O5861" t="s">
        <v>3549</v>
      </c>
      <c r="P5861" t="s">
        <v>87</v>
      </c>
      <c r="Q5861" t="s">
        <v>975</v>
      </c>
      <c r="R5861" t="s">
        <v>63</v>
      </c>
      <c r="S5861" t="s">
        <v>44</v>
      </c>
      <c r="T5861" t="s">
        <v>721</v>
      </c>
      <c r="U5861" t="s">
        <v>722</v>
      </c>
      <c r="W5861" t="s">
        <v>93</v>
      </c>
      <c r="X5861">
        <v>1</v>
      </c>
      <c r="Y5861">
        <v>1850</v>
      </c>
      <c r="Z5861">
        <v>0</v>
      </c>
      <c r="AA5861">
        <v>0</v>
      </c>
      <c r="AB5861">
        <v>559325</v>
      </c>
      <c r="AC5861" t="s">
        <v>47</v>
      </c>
      <c r="AD5861">
        <f>+VLOOKUP(T5861,items!$A$2:$D$1255,4,0)</f>
        <v>0</v>
      </c>
      <c r="AE5861">
        <f>+VLOOKUP(T5861,Tabla1[],5,0)</f>
        <v>0</v>
      </c>
      <c r="AF5861">
        <f t="shared" si="91"/>
        <v>5</v>
      </c>
    </row>
    <row r="5862" spans="1:32" x14ac:dyDescent="0.25">
      <c r="A5862">
        <v>103064</v>
      </c>
      <c r="B5862" t="s">
        <v>10766</v>
      </c>
      <c r="C5862" t="s">
        <v>75</v>
      </c>
      <c r="D5862">
        <v>0</v>
      </c>
      <c r="F5862" t="s">
        <v>6473</v>
      </c>
      <c r="G5862" t="s">
        <v>7006</v>
      </c>
      <c r="H5862" t="s">
        <v>11049</v>
      </c>
      <c r="I5862" t="s">
        <v>11050</v>
      </c>
      <c r="J5862" t="s">
        <v>11051</v>
      </c>
      <c r="K5862" t="s">
        <v>11052</v>
      </c>
      <c r="L5862" t="s">
        <v>11053</v>
      </c>
      <c r="M5862" t="s">
        <v>5948</v>
      </c>
      <c r="N5862" t="s">
        <v>9075</v>
      </c>
      <c r="O5862" t="s">
        <v>3549</v>
      </c>
      <c r="P5862" t="s">
        <v>87</v>
      </c>
      <c r="Q5862" t="s">
        <v>975</v>
      </c>
      <c r="R5862" t="s">
        <v>63</v>
      </c>
      <c r="S5862" t="s">
        <v>44</v>
      </c>
      <c r="T5862" t="s">
        <v>347</v>
      </c>
      <c r="U5862" t="s">
        <v>348</v>
      </c>
      <c r="W5862" t="s">
        <v>93</v>
      </c>
      <c r="X5862">
        <v>1</v>
      </c>
      <c r="Y5862">
        <v>5200</v>
      </c>
      <c r="Z5862">
        <v>0</v>
      </c>
      <c r="AA5862">
        <v>0</v>
      </c>
      <c r="AB5862">
        <v>1300500</v>
      </c>
      <c r="AC5862" t="s">
        <v>47</v>
      </c>
      <c r="AD5862">
        <f>+VLOOKUP(T5862,items!$A$2:$D$1255,4,0)</f>
        <v>0</v>
      </c>
      <c r="AE5862">
        <f>+VLOOKUP(T5862,Tabla1[],5,0)</f>
        <v>0</v>
      </c>
      <c r="AF5862">
        <f t="shared" si="91"/>
        <v>5</v>
      </c>
    </row>
    <row r="5863" spans="1:32" x14ac:dyDescent="0.25">
      <c r="A5863">
        <v>103064</v>
      </c>
      <c r="B5863" t="s">
        <v>10766</v>
      </c>
      <c r="C5863" t="s">
        <v>75</v>
      </c>
      <c r="D5863">
        <v>0</v>
      </c>
      <c r="F5863" t="s">
        <v>6473</v>
      </c>
      <c r="G5863" t="s">
        <v>7006</v>
      </c>
      <c r="H5863" t="s">
        <v>11049</v>
      </c>
      <c r="I5863" t="s">
        <v>11050</v>
      </c>
      <c r="J5863" t="s">
        <v>11051</v>
      </c>
      <c r="K5863" t="s">
        <v>11052</v>
      </c>
      <c r="L5863" t="s">
        <v>11053</v>
      </c>
      <c r="M5863" t="s">
        <v>5948</v>
      </c>
      <c r="N5863" t="s">
        <v>9075</v>
      </c>
      <c r="O5863" t="s">
        <v>3549</v>
      </c>
      <c r="P5863" t="s">
        <v>87</v>
      </c>
      <c r="Q5863" t="s">
        <v>975</v>
      </c>
      <c r="R5863" t="s">
        <v>63</v>
      </c>
      <c r="S5863" t="s">
        <v>44</v>
      </c>
      <c r="T5863" t="s">
        <v>347</v>
      </c>
      <c r="U5863" t="s">
        <v>348</v>
      </c>
      <c r="W5863" t="s">
        <v>93</v>
      </c>
      <c r="X5863">
        <v>1</v>
      </c>
      <c r="Y5863">
        <v>5000</v>
      </c>
      <c r="Z5863">
        <v>0</v>
      </c>
      <c r="AA5863">
        <v>0</v>
      </c>
      <c r="AB5863">
        <v>1300500</v>
      </c>
      <c r="AC5863" t="s">
        <v>47</v>
      </c>
      <c r="AD5863">
        <f>+VLOOKUP(T5863,items!$A$2:$D$1255,4,0)</f>
        <v>0</v>
      </c>
      <c r="AE5863">
        <f>+VLOOKUP(T5863,Tabla1[],5,0)</f>
        <v>0</v>
      </c>
      <c r="AF5863">
        <f t="shared" si="91"/>
        <v>5</v>
      </c>
    </row>
    <row r="5864" spans="1:32" x14ac:dyDescent="0.25">
      <c r="A5864">
        <v>103064</v>
      </c>
      <c r="B5864" t="s">
        <v>10766</v>
      </c>
      <c r="C5864" t="s">
        <v>75</v>
      </c>
      <c r="D5864">
        <v>0</v>
      </c>
      <c r="F5864" t="s">
        <v>6473</v>
      </c>
      <c r="G5864" t="s">
        <v>7006</v>
      </c>
      <c r="H5864" t="s">
        <v>11049</v>
      </c>
      <c r="I5864" t="s">
        <v>11050</v>
      </c>
      <c r="J5864" t="s">
        <v>11051</v>
      </c>
      <c r="K5864" t="s">
        <v>11052</v>
      </c>
      <c r="L5864" t="s">
        <v>11053</v>
      </c>
      <c r="M5864" t="s">
        <v>5948</v>
      </c>
      <c r="N5864" t="s">
        <v>9075</v>
      </c>
      <c r="O5864" t="s">
        <v>3549</v>
      </c>
      <c r="P5864" t="s">
        <v>87</v>
      </c>
      <c r="Q5864" t="s">
        <v>975</v>
      </c>
      <c r="R5864" t="s">
        <v>63</v>
      </c>
      <c r="S5864" t="s">
        <v>44</v>
      </c>
      <c r="T5864" t="s">
        <v>616</v>
      </c>
      <c r="U5864" t="s">
        <v>617</v>
      </c>
      <c r="W5864" t="s">
        <v>93</v>
      </c>
      <c r="X5864">
        <v>4</v>
      </c>
      <c r="Y5864">
        <v>0</v>
      </c>
      <c r="Z5864">
        <v>0</v>
      </c>
      <c r="AA5864">
        <v>0</v>
      </c>
      <c r="AB5864">
        <v>2435076</v>
      </c>
      <c r="AC5864" t="s">
        <v>47</v>
      </c>
      <c r="AD5864">
        <f>+VLOOKUP(T5864,items!$A$2:$D$1255,4,0)</f>
        <v>0</v>
      </c>
      <c r="AE5864">
        <f>+VLOOKUP(T5864,Tabla1[],5,0)</f>
        <v>0</v>
      </c>
      <c r="AF5864">
        <f t="shared" si="91"/>
        <v>5</v>
      </c>
    </row>
    <row r="5865" spans="1:32" x14ac:dyDescent="0.25">
      <c r="A5865">
        <v>103064</v>
      </c>
      <c r="B5865" t="s">
        <v>10766</v>
      </c>
      <c r="C5865" t="s">
        <v>75</v>
      </c>
      <c r="D5865">
        <v>0</v>
      </c>
      <c r="F5865" t="s">
        <v>6473</v>
      </c>
      <c r="G5865" t="s">
        <v>7006</v>
      </c>
      <c r="H5865" t="s">
        <v>11049</v>
      </c>
      <c r="I5865" t="s">
        <v>11050</v>
      </c>
      <c r="J5865" t="s">
        <v>11051</v>
      </c>
      <c r="K5865" t="s">
        <v>11052</v>
      </c>
      <c r="L5865" t="s">
        <v>11053</v>
      </c>
      <c r="M5865" t="s">
        <v>5948</v>
      </c>
      <c r="N5865" t="s">
        <v>9075</v>
      </c>
      <c r="O5865" t="s">
        <v>3549</v>
      </c>
      <c r="P5865" t="s">
        <v>87</v>
      </c>
      <c r="Q5865" t="s">
        <v>975</v>
      </c>
      <c r="R5865" t="s">
        <v>63</v>
      </c>
      <c r="S5865" t="s">
        <v>44</v>
      </c>
      <c r="T5865" t="s">
        <v>727</v>
      </c>
      <c r="U5865" t="s">
        <v>728</v>
      </c>
      <c r="W5865" t="s">
        <v>93</v>
      </c>
      <c r="X5865">
        <v>2</v>
      </c>
      <c r="Y5865">
        <v>0</v>
      </c>
      <c r="Z5865">
        <v>0</v>
      </c>
      <c r="AA5865">
        <v>0</v>
      </c>
      <c r="AB5865">
        <v>298820</v>
      </c>
      <c r="AC5865" t="s">
        <v>47</v>
      </c>
      <c r="AD5865">
        <f>+VLOOKUP(T5865,items!$A$2:$D$1255,4,0)</f>
        <v>0</v>
      </c>
      <c r="AE5865">
        <f>+VLOOKUP(T5865,Tabla1[],5,0)</f>
        <v>0</v>
      </c>
      <c r="AF5865">
        <f t="shared" si="91"/>
        <v>5</v>
      </c>
    </row>
    <row r="5866" spans="1:32" x14ac:dyDescent="0.25">
      <c r="A5866">
        <v>103064</v>
      </c>
      <c r="B5866" t="s">
        <v>10766</v>
      </c>
      <c r="C5866" t="s">
        <v>75</v>
      </c>
      <c r="D5866">
        <v>0</v>
      </c>
      <c r="F5866" t="s">
        <v>6473</v>
      </c>
      <c r="G5866" t="s">
        <v>7006</v>
      </c>
      <c r="H5866" t="s">
        <v>11049</v>
      </c>
      <c r="I5866" t="s">
        <v>11050</v>
      </c>
      <c r="J5866" t="s">
        <v>11051</v>
      </c>
      <c r="K5866" t="s">
        <v>11052</v>
      </c>
      <c r="L5866" t="s">
        <v>11053</v>
      </c>
      <c r="M5866" t="s">
        <v>5948</v>
      </c>
      <c r="N5866" t="s">
        <v>9075</v>
      </c>
      <c r="O5866" t="s">
        <v>3549</v>
      </c>
      <c r="P5866" t="s">
        <v>87</v>
      </c>
      <c r="Q5866" t="s">
        <v>975</v>
      </c>
      <c r="R5866" t="s">
        <v>63</v>
      </c>
      <c r="S5866" t="s">
        <v>44</v>
      </c>
      <c r="T5866" t="s">
        <v>2958</v>
      </c>
      <c r="U5866" t="s">
        <v>2959</v>
      </c>
      <c r="V5866" t="s">
        <v>194</v>
      </c>
      <c r="W5866" t="s">
        <v>93</v>
      </c>
      <c r="X5866">
        <v>1</v>
      </c>
      <c r="Y5866">
        <v>5000</v>
      </c>
      <c r="Z5866">
        <v>0</v>
      </c>
      <c r="AA5866">
        <v>5000</v>
      </c>
      <c r="AB5866">
        <v>34553509</v>
      </c>
      <c r="AC5866" t="s">
        <v>47</v>
      </c>
      <c r="AD5866" t="str">
        <f>+VLOOKUP(T5866,items!$A$2:$D$1255,4,0)</f>
        <v>PERGOLA</v>
      </c>
      <c r="AE5866" t="str">
        <f>+VLOOKUP(T5866,Tabla1[],5,0)</f>
        <v>CLASSIC</v>
      </c>
      <c r="AF5866">
        <f t="shared" si="91"/>
        <v>5</v>
      </c>
    </row>
    <row r="5867" spans="1:32" x14ac:dyDescent="0.25">
      <c r="A5867">
        <v>103064</v>
      </c>
      <c r="B5867" t="s">
        <v>10766</v>
      </c>
      <c r="C5867" t="s">
        <v>75</v>
      </c>
      <c r="D5867">
        <v>0</v>
      </c>
      <c r="F5867" t="s">
        <v>6473</v>
      </c>
      <c r="G5867" t="s">
        <v>7006</v>
      </c>
      <c r="H5867" t="s">
        <v>11049</v>
      </c>
      <c r="I5867" t="s">
        <v>11050</v>
      </c>
      <c r="J5867" t="s">
        <v>11051</v>
      </c>
      <c r="K5867" t="s">
        <v>11052</v>
      </c>
      <c r="L5867" t="s">
        <v>11053</v>
      </c>
      <c r="M5867" t="s">
        <v>5948</v>
      </c>
      <c r="N5867" t="s">
        <v>9075</v>
      </c>
      <c r="O5867" t="s">
        <v>3549</v>
      </c>
      <c r="P5867" t="s">
        <v>87</v>
      </c>
      <c r="Q5867" t="s">
        <v>975</v>
      </c>
      <c r="R5867" t="s">
        <v>63</v>
      </c>
      <c r="S5867" t="s">
        <v>44</v>
      </c>
      <c r="T5867" t="s">
        <v>331</v>
      </c>
      <c r="U5867" t="s">
        <v>332</v>
      </c>
      <c r="X5867">
        <v>1</v>
      </c>
      <c r="Y5867">
        <v>0</v>
      </c>
      <c r="Z5867">
        <v>0</v>
      </c>
      <c r="AA5867">
        <v>0</v>
      </c>
      <c r="AB5867">
        <v>2500000</v>
      </c>
      <c r="AC5867" t="s">
        <v>47</v>
      </c>
      <c r="AD5867" t="e">
        <f>+VLOOKUP(T5867,items!$A$2:$D$1255,4,0)</f>
        <v>#N/A</v>
      </c>
      <c r="AE5867" t="e">
        <f>+VLOOKUP(T5867,Tabla1[],5,0)</f>
        <v>#N/A</v>
      </c>
      <c r="AF5867">
        <f t="shared" si="91"/>
        <v>5</v>
      </c>
    </row>
    <row r="5868" spans="1:32" x14ac:dyDescent="0.25">
      <c r="A5868">
        <v>103064</v>
      </c>
      <c r="B5868" t="s">
        <v>10766</v>
      </c>
      <c r="C5868" t="s">
        <v>75</v>
      </c>
      <c r="D5868">
        <v>0</v>
      </c>
      <c r="F5868" t="s">
        <v>6473</v>
      </c>
      <c r="G5868" t="s">
        <v>7006</v>
      </c>
      <c r="H5868" t="s">
        <v>11049</v>
      </c>
      <c r="I5868" t="s">
        <v>11050</v>
      </c>
      <c r="J5868" t="s">
        <v>11051</v>
      </c>
      <c r="K5868" t="s">
        <v>11052</v>
      </c>
      <c r="L5868" t="s">
        <v>11053</v>
      </c>
      <c r="M5868" t="s">
        <v>5948</v>
      </c>
      <c r="N5868" t="s">
        <v>9075</v>
      </c>
      <c r="O5868" t="s">
        <v>3549</v>
      </c>
      <c r="P5868" t="s">
        <v>87</v>
      </c>
      <c r="Q5868" t="s">
        <v>975</v>
      </c>
      <c r="R5868" t="s">
        <v>63</v>
      </c>
      <c r="S5868" t="s">
        <v>44</v>
      </c>
      <c r="T5868" t="s">
        <v>7511</v>
      </c>
      <c r="U5868" t="s">
        <v>7512</v>
      </c>
      <c r="X5868">
        <v>1</v>
      </c>
      <c r="Y5868">
        <v>0</v>
      </c>
      <c r="Z5868">
        <v>0</v>
      </c>
      <c r="AA5868">
        <v>0</v>
      </c>
      <c r="AB5868">
        <v>1100000</v>
      </c>
      <c r="AC5868" t="s">
        <v>47</v>
      </c>
      <c r="AD5868" t="e">
        <f>+VLOOKUP(T5868,items!$A$2:$D$1255,4,0)</f>
        <v>#N/A</v>
      </c>
      <c r="AE5868" t="e">
        <f>+VLOOKUP(T5868,Tabla1[],5,0)</f>
        <v>#N/A</v>
      </c>
      <c r="AF5868">
        <f t="shared" si="91"/>
        <v>5</v>
      </c>
    </row>
    <row r="5869" spans="1:32" x14ac:dyDescent="0.25">
      <c r="A5869">
        <v>103078</v>
      </c>
      <c r="B5869" t="s">
        <v>1003</v>
      </c>
      <c r="C5869" t="s">
        <v>33</v>
      </c>
      <c r="D5869">
        <v>0</v>
      </c>
      <c r="F5869" t="s">
        <v>9286</v>
      </c>
      <c r="G5869" t="s">
        <v>105</v>
      </c>
      <c r="H5869" t="s">
        <v>11054</v>
      </c>
      <c r="I5869" t="s">
        <v>11055</v>
      </c>
      <c r="J5869" t="s">
        <v>37</v>
      </c>
      <c r="K5869" t="s">
        <v>37</v>
      </c>
      <c r="L5869" t="s">
        <v>37</v>
      </c>
      <c r="M5869" t="s">
        <v>7006</v>
      </c>
      <c r="N5869" t="s">
        <v>512</v>
      </c>
      <c r="O5869" t="s">
        <v>10024</v>
      </c>
      <c r="P5869" t="s">
        <v>9599</v>
      </c>
      <c r="Q5869" t="s">
        <v>10025</v>
      </c>
      <c r="R5869" t="s">
        <v>3550</v>
      </c>
      <c r="S5869" t="s">
        <v>128</v>
      </c>
      <c r="T5869" t="s">
        <v>11056</v>
      </c>
      <c r="U5869" t="s">
        <v>11057</v>
      </c>
      <c r="X5869">
        <v>1</v>
      </c>
      <c r="Y5869">
        <v>0</v>
      </c>
      <c r="Z5869">
        <v>0</v>
      </c>
      <c r="AA5869">
        <v>0</v>
      </c>
      <c r="AB5869">
        <v>0</v>
      </c>
      <c r="AC5869" t="s">
        <v>3553</v>
      </c>
      <c r="AD5869" t="str">
        <f>+VLOOKUP(T5869,items!$A$2:$D$1255,4,0)</f>
        <v>MUEBLES</v>
      </c>
      <c r="AE5869">
        <f>+VLOOKUP(T5869,Tabla1[],5,0)</f>
        <v>0</v>
      </c>
      <c r="AF5869">
        <f t="shared" si="91"/>
        <v>6</v>
      </c>
    </row>
    <row r="5870" spans="1:32" x14ac:dyDescent="0.25">
      <c r="A5870">
        <v>103082</v>
      </c>
      <c r="B5870" t="s">
        <v>11058</v>
      </c>
      <c r="C5870" t="s">
        <v>33</v>
      </c>
      <c r="D5870">
        <v>0</v>
      </c>
      <c r="F5870" t="s">
        <v>9286</v>
      </c>
      <c r="G5870" t="s">
        <v>3799</v>
      </c>
      <c r="H5870" t="s">
        <v>11059</v>
      </c>
      <c r="I5870" t="s">
        <v>37</v>
      </c>
      <c r="J5870" t="s">
        <v>37</v>
      </c>
      <c r="K5870" t="s">
        <v>11060</v>
      </c>
      <c r="L5870" t="s">
        <v>11061</v>
      </c>
      <c r="M5870" t="s">
        <v>6959</v>
      </c>
      <c r="N5870" t="s">
        <v>6959</v>
      </c>
      <c r="O5870" t="s">
        <v>8620</v>
      </c>
      <c r="P5870" t="s">
        <v>8621</v>
      </c>
      <c r="Q5870" t="s">
        <v>8622</v>
      </c>
      <c r="R5870" t="s">
        <v>63</v>
      </c>
      <c r="S5870" t="s">
        <v>108</v>
      </c>
      <c r="T5870" t="s">
        <v>5885</v>
      </c>
      <c r="U5870" t="s">
        <v>5886</v>
      </c>
      <c r="W5870" t="s">
        <v>1434</v>
      </c>
      <c r="X5870">
        <v>1</v>
      </c>
      <c r="Y5870">
        <v>0</v>
      </c>
      <c r="Z5870">
        <v>0</v>
      </c>
      <c r="AA5870">
        <v>0</v>
      </c>
      <c r="AB5870">
        <v>3323912</v>
      </c>
      <c r="AC5870" t="s">
        <v>47</v>
      </c>
      <c r="AD5870" t="str">
        <f>+VLOOKUP(T5870,items!$A$2:$D$1255,4,0)</f>
        <v>MUEBLES</v>
      </c>
      <c r="AE5870">
        <f>+VLOOKUP(T5870,Tabla1[],5,0)</f>
        <v>0</v>
      </c>
      <c r="AF5870">
        <f t="shared" si="91"/>
        <v>5</v>
      </c>
    </row>
    <row r="5871" spans="1:32" x14ac:dyDescent="0.25">
      <c r="A5871">
        <v>103083</v>
      </c>
      <c r="B5871" t="s">
        <v>4625</v>
      </c>
      <c r="C5871" t="s">
        <v>75</v>
      </c>
      <c r="D5871">
        <v>0</v>
      </c>
      <c r="F5871" t="s">
        <v>9286</v>
      </c>
      <c r="G5871" t="s">
        <v>9286</v>
      </c>
      <c r="H5871" t="s">
        <v>11062</v>
      </c>
      <c r="I5871" t="s">
        <v>37</v>
      </c>
      <c r="J5871" t="s">
        <v>11063</v>
      </c>
      <c r="K5871" t="s">
        <v>11064</v>
      </c>
      <c r="L5871" t="s">
        <v>37</v>
      </c>
      <c r="M5871" t="s">
        <v>105</v>
      </c>
      <c r="N5871" t="s">
        <v>105</v>
      </c>
      <c r="O5871" t="s">
        <v>84</v>
      </c>
      <c r="P5871" t="s">
        <v>3799</v>
      </c>
      <c r="Q5871" t="s">
        <v>3799</v>
      </c>
      <c r="R5871" t="s">
        <v>127</v>
      </c>
      <c r="S5871" t="s">
        <v>164</v>
      </c>
      <c r="T5871" t="s">
        <v>816</v>
      </c>
      <c r="U5871" t="s">
        <v>817</v>
      </c>
      <c r="X5871">
        <v>1</v>
      </c>
      <c r="Y5871">
        <v>0</v>
      </c>
      <c r="Z5871">
        <v>0</v>
      </c>
      <c r="AA5871">
        <v>0</v>
      </c>
      <c r="AB5871">
        <v>197478</v>
      </c>
      <c r="AC5871" t="s">
        <v>47</v>
      </c>
      <c r="AD5871">
        <f>+VLOOKUP(T5871,items!$A$2:$D$1255,4,0)</f>
        <v>0</v>
      </c>
      <c r="AE5871">
        <f>+VLOOKUP(T5871,Tabla1[],5,0)</f>
        <v>0</v>
      </c>
      <c r="AF5871">
        <f t="shared" si="91"/>
        <v>4</v>
      </c>
    </row>
    <row r="5872" spans="1:32" x14ac:dyDescent="0.25">
      <c r="A5872">
        <v>103084</v>
      </c>
      <c r="B5872" t="s">
        <v>1003</v>
      </c>
      <c r="C5872" t="s">
        <v>33</v>
      </c>
      <c r="D5872">
        <v>0</v>
      </c>
      <c r="F5872" t="s">
        <v>9286</v>
      </c>
      <c r="G5872" t="s">
        <v>9286</v>
      </c>
      <c r="H5872" t="s">
        <v>11065</v>
      </c>
      <c r="I5872" t="s">
        <v>37</v>
      </c>
      <c r="J5872" t="s">
        <v>11066</v>
      </c>
      <c r="K5872" t="s">
        <v>11067</v>
      </c>
      <c r="L5872" t="s">
        <v>37</v>
      </c>
      <c r="M5872" t="s">
        <v>105</v>
      </c>
      <c r="N5872" t="s">
        <v>105</v>
      </c>
      <c r="O5872" t="s">
        <v>84</v>
      </c>
      <c r="P5872" t="s">
        <v>6959</v>
      </c>
      <c r="Q5872" t="s">
        <v>6959</v>
      </c>
      <c r="R5872" t="s">
        <v>127</v>
      </c>
      <c r="S5872" t="s">
        <v>128</v>
      </c>
      <c r="T5872" t="s">
        <v>633</v>
      </c>
      <c r="U5872" t="s">
        <v>634</v>
      </c>
      <c r="X5872">
        <v>4</v>
      </c>
      <c r="Y5872">
        <v>0</v>
      </c>
      <c r="Z5872">
        <v>0</v>
      </c>
      <c r="AA5872">
        <v>0</v>
      </c>
      <c r="AB5872">
        <v>0</v>
      </c>
      <c r="AC5872" t="s">
        <v>47</v>
      </c>
      <c r="AD5872">
        <f>+VLOOKUP(T5872,items!$A$2:$D$1255,4,0)</f>
        <v>0</v>
      </c>
      <c r="AE5872">
        <f>+VLOOKUP(T5872,Tabla1[],5,0)</f>
        <v>0</v>
      </c>
      <c r="AF5872">
        <f t="shared" si="91"/>
        <v>4</v>
      </c>
    </row>
    <row r="5873" spans="1:34" x14ac:dyDescent="0.25">
      <c r="A5873">
        <v>103084</v>
      </c>
      <c r="B5873" t="s">
        <v>1003</v>
      </c>
      <c r="C5873" t="s">
        <v>33</v>
      </c>
      <c r="D5873">
        <v>0</v>
      </c>
      <c r="F5873" t="s">
        <v>9286</v>
      </c>
      <c r="G5873" t="s">
        <v>9286</v>
      </c>
      <c r="H5873" t="s">
        <v>11065</v>
      </c>
      <c r="I5873" t="s">
        <v>37</v>
      </c>
      <c r="J5873" t="s">
        <v>11066</v>
      </c>
      <c r="K5873" t="s">
        <v>11067</v>
      </c>
      <c r="L5873" t="s">
        <v>37</v>
      </c>
      <c r="M5873" t="s">
        <v>105</v>
      </c>
      <c r="N5873" t="s">
        <v>105</v>
      </c>
      <c r="O5873" t="s">
        <v>84</v>
      </c>
      <c r="P5873" t="s">
        <v>6959</v>
      </c>
      <c r="Q5873" t="s">
        <v>6959</v>
      </c>
      <c r="R5873" t="s">
        <v>127</v>
      </c>
      <c r="S5873" t="s">
        <v>128</v>
      </c>
      <c r="T5873" t="s">
        <v>10813</v>
      </c>
      <c r="U5873" t="s">
        <v>10814</v>
      </c>
      <c r="X5873">
        <v>16</v>
      </c>
      <c r="Y5873">
        <v>0</v>
      </c>
      <c r="Z5873">
        <v>0</v>
      </c>
      <c r="AA5873">
        <v>0</v>
      </c>
      <c r="AB5873">
        <v>0</v>
      </c>
      <c r="AC5873" t="s">
        <v>47</v>
      </c>
      <c r="AD5873">
        <f>+VLOOKUP(T5873,items!$A$2:$D$1255,4,0)</f>
        <v>0</v>
      </c>
      <c r="AE5873">
        <f>+VLOOKUP(T5873,Tabla1[],5,0)</f>
        <v>0</v>
      </c>
      <c r="AF5873">
        <f t="shared" si="91"/>
        <v>4</v>
      </c>
    </row>
    <row r="5874" spans="1:34" x14ac:dyDescent="0.25">
      <c r="A5874">
        <v>103084</v>
      </c>
      <c r="B5874" t="s">
        <v>1003</v>
      </c>
      <c r="C5874" t="s">
        <v>33</v>
      </c>
      <c r="D5874">
        <v>0</v>
      </c>
      <c r="F5874" t="s">
        <v>9286</v>
      </c>
      <c r="G5874" t="s">
        <v>9286</v>
      </c>
      <c r="H5874" t="s">
        <v>11065</v>
      </c>
      <c r="I5874" t="s">
        <v>37</v>
      </c>
      <c r="J5874" t="s">
        <v>11066</v>
      </c>
      <c r="K5874" t="s">
        <v>11067</v>
      </c>
      <c r="L5874" t="s">
        <v>37</v>
      </c>
      <c r="M5874" t="s">
        <v>105</v>
      </c>
      <c r="N5874" t="s">
        <v>105</v>
      </c>
      <c r="O5874" t="s">
        <v>84</v>
      </c>
      <c r="P5874" t="s">
        <v>6959</v>
      </c>
      <c r="Q5874" t="s">
        <v>6959</v>
      </c>
      <c r="R5874" t="s">
        <v>127</v>
      </c>
      <c r="S5874" t="s">
        <v>128</v>
      </c>
      <c r="T5874" t="s">
        <v>10815</v>
      </c>
      <c r="U5874" t="s">
        <v>10816</v>
      </c>
      <c r="X5874">
        <v>4</v>
      </c>
      <c r="Y5874">
        <v>0</v>
      </c>
      <c r="Z5874">
        <v>0</v>
      </c>
      <c r="AA5874">
        <v>0</v>
      </c>
      <c r="AB5874">
        <v>0</v>
      </c>
      <c r="AC5874" t="s">
        <v>47</v>
      </c>
      <c r="AD5874">
        <f>+VLOOKUP(T5874,items!$A$2:$D$1255,4,0)</f>
        <v>0</v>
      </c>
      <c r="AE5874">
        <f>+VLOOKUP(T5874,Tabla1[],5,0)</f>
        <v>0</v>
      </c>
      <c r="AF5874">
        <f t="shared" si="91"/>
        <v>4</v>
      </c>
    </row>
    <row r="5875" spans="1:34" x14ac:dyDescent="0.25">
      <c r="A5875">
        <v>103084</v>
      </c>
      <c r="B5875" t="s">
        <v>1003</v>
      </c>
      <c r="C5875" t="s">
        <v>33</v>
      </c>
      <c r="D5875">
        <v>0</v>
      </c>
      <c r="F5875" t="s">
        <v>9286</v>
      </c>
      <c r="G5875" t="s">
        <v>9286</v>
      </c>
      <c r="H5875" t="s">
        <v>11065</v>
      </c>
      <c r="I5875" t="s">
        <v>37</v>
      </c>
      <c r="J5875" t="s">
        <v>11066</v>
      </c>
      <c r="K5875" t="s">
        <v>11067</v>
      </c>
      <c r="L5875" t="s">
        <v>37</v>
      </c>
      <c r="M5875" t="s">
        <v>105</v>
      </c>
      <c r="N5875" t="s">
        <v>105</v>
      </c>
      <c r="O5875" t="s">
        <v>84</v>
      </c>
      <c r="P5875" t="s">
        <v>6959</v>
      </c>
      <c r="Q5875" t="s">
        <v>6959</v>
      </c>
      <c r="R5875" t="s">
        <v>127</v>
      </c>
      <c r="S5875" t="s">
        <v>128</v>
      </c>
      <c r="T5875" t="s">
        <v>4135</v>
      </c>
      <c r="U5875" t="s">
        <v>4136</v>
      </c>
      <c r="X5875">
        <v>24</v>
      </c>
      <c r="Y5875">
        <v>0</v>
      </c>
      <c r="Z5875">
        <v>0</v>
      </c>
      <c r="AA5875">
        <v>0</v>
      </c>
      <c r="AB5875">
        <v>0</v>
      </c>
      <c r="AC5875" t="s">
        <v>47</v>
      </c>
      <c r="AD5875">
        <f>+VLOOKUP(T5875,items!$A$2:$D$1255,4,0)</f>
        <v>0</v>
      </c>
      <c r="AE5875">
        <f>+VLOOKUP(T5875,Tabla1[],5,0)</f>
        <v>0</v>
      </c>
      <c r="AF5875">
        <f t="shared" si="91"/>
        <v>4</v>
      </c>
    </row>
    <row r="5876" spans="1:34" x14ac:dyDescent="0.25">
      <c r="A5876">
        <v>103084</v>
      </c>
      <c r="B5876" t="s">
        <v>1003</v>
      </c>
      <c r="C5876" t="s">
        <v>33</v>
      </c>
      <c r="D5876">
        <v>0</v>
      </c>
      <c r="F5876" t="s">
        <v>9286</v>
      </c>
      <c r="G5876" t="s">
        <v>9286</v>
      </c>
      <c r="H5876" t="s">
        <v>11065</v>
      </c>
      <c r="I5876" t="s">
        <v>37</v>
      </c>
      <c r="J5876" t="s">
        <v>11066</v>
      </c>
      <c r="K5876" t="s">
        <v>11067</v>
      </c>
      <c r="L5876" t="s">
        <v>37</v>
      </c>
      <c r="M5876" t="s">
        <v>105</v>
      </c>
      <c r="N5876" t="s">
        <v>105</v>
      </c>
      <c r="O5876" t="s">
        <v>84</v>
      </c>
      <c r="P5876" t="s">
        <v>6959</v>
      </c>
      <c r="Q5876" t="s">
        <v>6959</v>
      </c>
      <c r="R5876" t="s">
        <v>127</v>
      </c>
      <c r="S5876" t="s">
        <v>128</v>
      </c>
      <c r="T5876" t="s">
        <v>10817</v>
      </c>
      <c r="U5876" t="s">
        <v>10818</v>
      </c>
      <c r="X5876">
        <v>16</v>
      </c>
      <c r="Y5876">
        <v>0</v>
      </c>
      <c r="Z5876">
        <v>0</v>
      </c>
      <c r="AA5876">
        <v>0</v>
      </c>
      <c r="AB5876">
        <v>0</v>
      </c>
      <c r="AC5876" t="s">
        <v>47</v>
      </c>
      <c r="AD5876">
        <f>+VLOOKUP(T5876,items!$A$2:$D$1255,4,0)</f>
        <v>0</v>
      </c>
      <c r="AE5876">
        <f>+VLOOKUP(T5876,Tabla1[],5,0)</f>
        <v>0</v>
      </c>
      <c r="AF5876">
        <f t="shared" si="91"/>
        <v>4</v>
      </c>
    </row>
    <row r="5877" spans="1:34" x14ac:dyDescent="0.25">
      <c r="A5877">
        <v>103084</v>
      </c>
      <c r="B5877" t="s">
        <v>1003</v>
      </c>
      <c r="C5877" t="s">
        <v>33</v>
      </c>
      <c r="D5877">
        <v>0</v>
      </c>
      <c r="F5877" t="s">
        <v>9286</v>
      </c>
      <c r="G5877" t="s">
        <v>9286</v>
      </c>
      <c r="H5877" t="s">
        <v>11065</v>
      </c>
      <c r="I5877" t="s">
        <v>37</v>
      </c>
      <c r="J5877" t="s">
        <v>11066</v>
      </c>
      <c r="K5877" t="s">
        <v>11067</v>
      </c>
      <c r="L5877" t="s">
        <v>37</v>
      </c>
      <c r="M5877" t="s">
        <v>105</v>
      </c>
      <c r="N5877" t="s">
        <v>105</v>
      </c>
      <c r="O5877" t="s">
        <v>84</v>
      </c>
      <c r="P5877" t="s">
        <v>6959</v>
      </c>
      <c r="Q5877" t="s">
        <v>6959</v>
      </c>
      <c r="R5877" t="s">
        <v>127</v>
      </c>
      <c r="S5877" t="s">
        <v>128</v>
      </c>
      <c r="T5877" t="s">
        <v>10819</v>
      </c>
      <c r="U5877" t="s">
        <v>10820</v>
      </c>
      <c r="X5877">
        <v>4</v>
      </c>
      <c r="Y5877">
        <v>0</v>
      </c>
      <c r="Z5877">
        <v>0</v>
      </c>
      <c r="AA5877">
        <v>0</v>
      </c>
      <c r="AB5877">
        <v>0</v>
      </c>
      <c r="AC5877" t="s">
        <v>47</v>
      </c>
      <c r="AD5877">
        <f>+VLOOKUP(T5877,items!$A$2:$D$1255,4,0)</f>
        <v>0</v>
      </c>
      <c r="AE5877">
        <f>+VLOOKUP(T5877,Tabla1[],5,0)</f>
        <v>0</v>
      </c>
      <c r="AF5877">
        <f t="shared" si="91"/>
        <v>4</v>
      </c>
    </row>
    <row r="5878" spans="1:34" x14ac:dyDescent="0.25">
      <c r="A5878">
        <v>103084</v>
      </c>
      <c r="B5878" t="s">
        <v>1003</v>
      </c>
      <c r="C5878" t="s">
        <v>33</v>
      </c>
      <c r="D5878">
        <v>0</v>
      </c>
      <c r="F5878" t="s">
        <v>9286</v>
      </c>
      <c r="G5878" t="s">
        <v>9286</v>
      </c>
      <c r="H5878" t="s">
        <v>11065</v>
      </c>
      <c r="I5878" t="s">
        <v>37</v>
      </c>
      <c r="J5878" t="s">
        <v>11066</v>
      </c>
      <c r="K5878" t="s">
        <v>11067</v>
      </c>
      <c r="L5878" t="s">
        <v>37</v>
      </c>
      <c r="M5878" t="s">
        <v>105</v>
      </c>
      <c r="N5878" t="s">
        <v>105</v>
      </c>
      <c r="O5878" t="s">
        <v>84</v>
      </c>
      <c r="P5878" t="s">
        <v>6959</v>
      </c>
      <c r="Q5878" t="s">
        <v>6959</v>
      </c>
      <c r="R5878" t="s">
        <v>127</v>
      </c>
      <c r="S5878" t="s">
        <v>128</v>
      </c>
      <c r="T5878" t="s">
        <v>4109</v>
      </c>
      <c r="U5878" t="s">
        <v>4110</v>
      </c>
      <c r="X5878">
        <v>4</v>
      </c>
      <c r="Y5878">
        <v>0</v>
      </c>
      <c r="Z5878">
        <v>0</v>
      </c>
      <c r="AA5878">
        <v>0</v>
      </c>
      <c r="AB5878">
        <v>0</v>
      </c>
      <c r="AC5878" t="s">
        <v>47</v>
      </c>
      <c r="AD5878">
        <f>+VLOOKUP(T5878,items!$A$2:$D$1255,4,0)</f>
        <v>0</v>
      </c>
      <c r="AE5878">
        <f>+VLOOKUP(T5878,Tabla1[],5,0)</f>
        <v>0</v>
      </c>
      <c r="AF5878">
        <f t="shared" si="91"/>
        <v>4</v>
      </c>
    </row>
    <row r="5879" spans="1:34" x14ac:dyDescent="0.25">
      <c r="A5879">
        <v>103085</v>
      </c>
      <c r="B5879" t="s">
        <v>11068</v>
      </c>
      <c r="C5879" t="s">
        <v>33</v>
      </c>
      <c r="D5879">
        <v>0</v>
      </c>
      <c r="F5879" t="s">
        <v>9286</v>
      </c>
      <c r="G5879" t="s">
        <v>3799</v>
      </c>
      <c r="H5879" t="s">
        <v>11069</v>
      </c>
      <c r="I5879" t="s">
        <v>37</v>
      </c>
      <c r="J5879" t="s">
        <v>11070</v>
      </c>
      <c r="K5879" t="s">
        <v>11071</v>
      </c>
      <c r="L5879" t="s">
        <v>37</v>
      </c>
      <c r="M5879" t="s">
        <v>6959</v>
      </c>
      <c r="N5879" t="s">
        <v>6959</v>
      </c>
      <c r="O5879" t="s">
        <v>6960</v>
      </c>
      <c r="P5879" t="s">
        <v>9449</v>
      </c>
      <c r="Q5879" t="s">
        <v>9449</v>
      </c>
      <c r="R5879" t="s">
        <v>43</v>
      </c>
      <c r="S5879" t="s">
        <v>272</v>
      </c>
      <c r="T5879" t="s">
        <v>11072</v>
      </c>
      <c r="U5879" t="s">
        <v>11073</v>
      </c>
      <c r="X5879">
        <v>1</v>
      </c>
      <c r="Y5879">
        <v>0</v>
      </c>
      <c r="Z5879">
        <v>0</v>
      </c>
      <c r="AA5879">
        <v>0</v>
      </c>
      <c r="AB5879" s="14">
        <v>981379.8</v>
      </c>
      <c r="AC5879" t="s">
        <v>47</v>
      </c>
      <c r="AD5879">
        <f>+VLOOKUP(T5879,items!$A$2:$D$1255,4,0)</f>
        <v>0</v>
      </c>
      <c r="AE5879">
        <f>+VLOOKUP(T5879,Tabla1[],5,0)</f>
        <v>0</v>
      </c>
      <c r="AF5879">
        <f t="shared" si="91"/>
        <v>4</v>
      </c>
      <c r="AG5879">
        <v>3816</v>
      </c>
      <c r="AH5879" s="14">
        <v>981379.8</v>
      </c>
    </row>
    <row r="5880" spans="1:34" x14ac:dyDescent="0.25">
      <c r="A5880">
        <v>103085</v>
      </c>
      <c r="B5880" t="s">
        <v>11068</v>
      </c>
      <c r="C5880" t="s">
        <v>33</v>
      </c>
      <c r="D5880">
        <v>0</v>
      </c>
      <c r="F5880" t="s">
        <v>9286</v>
      </c>
      <c r="G5880" t="s">
        <v>3799</v>
      </c>
      <c r="H5880" t="s">
        <v>11069</v>
      </c>
      <c r="I5880" t="s">
        <v>37</v>
      </c>
      <c r="J5880" t="s">
        <v>11070</v>
      </c>
      <c r="K5880" t="s">
        <v>11071</v>
      </c>
      <c r="L5880" t="s">
        <v>37</v>
      </c>
      <c r="M5880" t="s">
        <v>6959</v>
      </c>
      <c r="N5880" t="s">
        <v>6959</v>
      </c>
      <c r="O5880" t="s">
        <v>6960</v>
      </c>
      <c r="P5880" t="s">
        <v>9449</v>
      </c>
      <c r="Q5880" t="s">
        <v>9449</v>
      </c>
      <c r="R5880" t="s">
        <v>43</v>
      </c>
      <c r="S5880" t="s">
        <v>272</v>
      </c>
      <c r="T5880" t="s">
        <v>11074</v>
      </c>
      <c r="U5880" t="s">
        <v>11075</v>
      </c>
      <c r="X5880">
        <v>2</v>
      </c>
      <c r="Y5880">
        <v>7316</v>
      </c>
      <c r="Z5880">
        <v>0</v>
      </c>
      <c r="AA5880">
        <v>4826</v>
      </c>
      <c r="AB5880" s="14">
        <v>6453924.4799999995</v>
      </c>
      <c r="AC5880" t="s">
        <v>47</v>
      </c>
      <c r="AD5880">
        <f>+VLOOKUP(T5880,items!$A$2:$D$1255,4,0)</f>
        <v>0</v>
      </c>
      <c r="AE5880">
        <f>+VLOOKUP(T5880,Tabla1[],5,0)</f>
        <v>0</v>
      </c>
      <c r="AF5880">
        <f t="shared" si="91"/>
        <v>4</v>
      </c>
      <c r="AG5880">
        <v>3816</v>
      </c>
      <c r="AH5880" s="14">
        <v>6453924.4799999995</v>
      </c>
    </row>
    <row r="5881" spans="1:34" x14ac:dyDescent="0.25">
      <c r="A5881">
        <v>103086</v>
      </c>
      <c r="B5881" t="s">
        <v>11016</v>
      </c>
      <c r="C5881" t="s">
        <v>75</v>
      </c>
      <c r="D5881">
        <v>0</v>
      </c>
      <c r="F5881" t="s">
        <v>9286</v>
      </c>
      <c r="G5881" t="s">
        <v>7006</v>
      </c>
      <c r="H5881" t="s">
        <v>11076</v>
      </c>
      <c r="I5881" t="s">
        <v>11077</v>
      </c>
      <c r="J5881" t="s">
        <v>11078</v>
      </c>
      <c r="K5881" t="s">
        <v>11079</v>
      </c>
      <c r="L5881" t="s">
        <v>11080</v>
      </c>
      <c r="M5881" t="s">
        <v>5948</v>
      </c>
      <c r="N5881" t="s">
        <v>3549</v>
      </c>
      <c r="O5881" t="s">
        <v>9598</v>
      </c>
      <c r="P5881" t="s">
        <v>9375</v>
      </c>
      <c r="Q5881" t="s">
        <v>9442</v>
      </c>
      <c r="R5881" t="s">
        <v>63</v>
      </c>
      <c r="S5881" t="s">
        <v>272</v>
      </c>
      <c r="T5881" t="s">
        <v>115</v>
      </c>
      <c r="U5881" t="s">
        <v>116</v>
      </c>
      <c r="W5881" t="s">
        <v>93</v>
      </c>
      <c r="X5881">
        <v>1</v>
      </c>
      <c r="Y5881">
        <v>4496</v>
      </c>
      <c r="Z5881">
        <v>0</v>
      </c>
      <c r="AA5881">
        <v>4496</v>
      </c>
      <c r="AB5881" s="14">
        <v>34542050.399999999</v>
      </c>
      <c r="AC5881" t="s">
        <v>47</v>
      </c>
      <c r="AD5881" t="str">
        <f>+VLOOKUP(T5881,items!$A$2:$D$1255,4,0)</f>
        <v>PERGOLA</v>
      </c>
      <c r="AE5881" t="str">
        <f>+VLOOKUP(T5881,Tabla1[],5,0)</f>
        <v>MAXI PERGOLAM</v>
      </c>
      <c r="AF5881">
        <f t="shared" si="91"/>
        <v>6</v>
      </c>
      <c r="AG5881">
        <v>3816</v>
      </c>
      <c r="AH5881" s="14">
        <v>34542050.399999999</v>
      </c>
    </row>
    <row r="5882" spans="1:34" x14ac:dyDescent="0.25">
      <c r="A5882">
        <v>103087</v>
      </c>
      <c r="B5882" t="s">
        <v>1177</v>
      </c>
      <c r="C5882" t="s">
        <v>33</v>
      </c>
      <c r="D5882">
        <v>0</v>
      </c>
      <c r="F5882" t="s">
        <v>9286</v>
      </c>
      <c r="G5882" t="s">
        <v>9449</v>
      </c>
      <c r="H5882" t="s">
        <v>11081</v>
      </c>
      <c r="I5882" t="s">
        <v>37</v>
      </c>
      <c r="J5882" t="s">
        <v>11082</v>
      </c>
      <c r="K5882" t="s">
        <v>11083</v>
      </c>
      <c r="L5882" t="s">
        <v>37</v>
      </c>
      <c r="M5882" t="s">
        <v>189</v>
      </c>
      <c r="N5882" t="s">
        <v>189</v>
      </c>
      <c r="O5882" t="s">
        <v>85</v>
      </c>
      <c r="P5882" t="s">
        <v>3548</v>
      </c>
      <c r="Q5882" t="s">
        <v>3548</v>
      </c>
      <c r="R5882" t="s">
        <v>127</v>
      </c>
      <c r="S5882" t="s">
        <v>164</v>
      </c>
      <c r="T5882" t="s">
        <v>1381</v>
      </c>
      <c r="U5882" t="s">
        <v>1382</v>
      </c>
      <c r="X5882">
        <v>3</v>
      </c>
      <c r="Y5882">
        <v>0</v>
      </c>
      <c r="Z5882">
        <v>0</v>
      </c>
      <c r="AA5882">
        <v>0</v>
      </c>
      <c r="AB5882">
        <v>1269000</v>
      </c>
      <c r="AC5882" t="s">
        <v>47</v>
      </c>
      <c r="AD5882">
        <f>+VLOOKUP(T5882,items!$A$2:$D$1255,4,0)</f>
        <v>0</v>
      </c>
      <c r="AE5882">
        <f>+VLOOKUP(T5882,Tabla1[],5,0)</f>
        <v>0</v>
      </c>
      <c r="AF5882">
        <f t="shared" si="91"/>
        <v>4</v>
      </c>
    </row>
    <row r="5883" spans="1:34" x14ac:dyDescent="0.25">
      <c r="A5883">
        <v>103087</v>
      </c>
      <c r="B5883" t="s">
        <v>1177</v>
      </c>
      <c r="C5883" t="s">
        <v>33</v>
      </c>
      <c r="D5883">
        <v>0</v>
      </c>
      <c r="F5883" t="s">
        <v>9286</v>
      </c>
      <c r="G5883" t="s">
        <v>9449</v>
      </c>
      <c r="H5883" t="s">
        <v>11081</v>
      </c>
      <c r="I5883" t="s">
        <v>37</v>
      </c>
      <c r="J5883" t="s">
        <v>11082</v>
      </c>
      <c r="K5883" t="s">
        <v>11083</v>
      </c>
      <c r="L5883" t="s">
        <v>37</v>
      </c>
      <c r="M5883" t="s">
        <v>189</v>
      </c>
      <c r="N5883" t="s">
        <v>189</v>
      </c>
      <c r="O5883" t="s">
        <v>85</v>
      </c>
      <c r="P5883" t="s">
        <v>3548</v>
      </c>
      <c r="Q5883" t="s">
        <v>3548</v>
      </c>
      <c r="R5883" t="s">
        <v>127</v>
      </c>
      <c r="S5883" t="s">
        <v>164</v>
      </c>
      <c r="T5883" t="s">
        <v>2662</v>
      </c>
      <c r="U5883" t="s">
        <v>2663</v>
      </c>
      <c r="X5883">
        <v>17.5</v>
      </c>
      <c r="Y5883">
        <v>0</v>
      </c>
      <c r="Z5883">
        <v>0</v>
      </c>
      <c r="AA5883">
        <v>0</v>
      </c>
      <c r="AB5883">
        <v>920500</v>
      </c>
      <c r="AC5883" t="s">
        <v>47</v>
      </c>
      <c r="AD5883">
        <f>+VLOOKUP(T5883,items!$A$2:$D$1255,4,0)</f>
        <v>0</v>
      </c>
      <c r="AE5883">
        <f>+VLOOKUP(T5883,Tabla1[],5,0)</f>
        <v>0</v>
      </c>
      <c r="AF5883">
        <f t="shared" si="91"/>
        <v>4</v>
      </c>
    </row>
    <row r="5884" spans="1:34" x14ac:dyDescent="0.25">
      <c r="A5884">
        <v>103090</v>
      </c>
      <c r="B5884" t="s">
        <v>11084</v>
      </c>
      <c r="C5884" t="s">
        <v>33</v>
      </c>
      <c r="D5884">
        <v>0</v>
      </c>
      <c r="F5884" t="s">
        <v>9286</v>
      </c>
      <c r="G5884" t="s">
        <v>9449</v>
      </c>
      <c r="H5884" t="s">
        <v>11085</v>
      </c>
      <c r="I5884" t="s">
        <v>37</v>
      </c>
      <c r="J5884" t="s">
        <v>11086</v>
      </c>
      <c r="K5884" t="s">
        <v>11087</v>
      </c>
      <c r="L5884" t="s">
        <v>11088</v>
      </c>
      <c r="M5884" t="s">
        <v>189</v>
      </c>
      <c r="N5884" t="s">
        <v>189</v>
      </c>
      <c r="O5884" t="s">
        <v>3096</v>
      </c>
      <c r="P5884" t="s">
        <v>512</v>
      </c>
      <c r="Q5884" t="s">
        <v>9293</v>
      </c>
      <c r="R5884" t="s">
        <v>63</v>
      </c>
      <c r="S5884" t="s">
        <v>64</v>
      </c>
      <c r="T5884" t="s">
        <v>2018</v>
      </c>
      <c r="U5884" t="s">
        <v>2019</v>
      </c>
      <c r="V5884" t="s">
        <v>2041</v>
      </c>
      <c r="W5884" t="s">
        <v>117</v>
      </c>
      <c r="X5884">
        <v>2</v>
      </c>
      <c r="Y5884">
        <v>0</v>
      </c>
      <c r="Z5884">
        <v>0</v>
      </c>
      <c r="AA5884">
        <v>0</v>
      </c>
      <c r="AB5884">
        <v>4517166</v>
      </c>
      <c r="AC5884" t="s">
        <v>47</v>
      </c>
      <c r="AD5884" t="str">
        <f>+VLOOKUP(T5884,items!$A$2:$D$1255,4,0)</f>
        <v>MUEBLES</v>
      </c>
      <c r="AE5884">
        <f>+VLOOKUP(T5884,Tabla1[],5,0)</f>
        <v>0</v>
      </c>
      <c r="AF5884">
        <f t="shared" si="91"/>
        <v>5</v>
      </c>
    </row>
    <row r="5885" spans="1:34" x14ac:dyDescent="0.25">
      <c r="A5885">
        <v>103091</v>
      </c>
      <c r="B5885" t="s">
        <v>4032</v>
      </c>
      <c r="C5885" t="s">
        <v>75</v>
      </c>
      <c r="D5885">
        <v>0</v>
      </c>
      <c r="F5885" t="s">
        <v>271</v>
      </c>
      <c r="G5885" t="s">
        <v>86</v>
      </c>
      <c r="H5885" t="s">
        <v>11089</v>
      </c>
      <c r="I5885" t="s">
        <v>11090</v>
      </c>
      <c r="J5885" t="s">
        <v>11091</v>
      </c>
      <c r="K5885" t="s">
        <v>11092</v>
      </c>
      <c r="L5885" t="s">
        <v>37</v>
      </c>
      <c r="M5885" t="s">
        <v>3549</v>
      </c>
      <c r="N5885" t="s">
        <v>8998</v>
      </c>
      <c r="O5885" t="s">
        <v>10220</v>
      </c>
      <c r="P5885" t="s">
        <v>11093</v>
      </c>
      <c r="Q5885" t="s">
        <v>11094</v>
      </c>
      <c r="R5885" t="s">
        <v>43</v>
      </c>
      <c r="S5885" t="s">
        <v>88</v>
      </c>
      <c r="T5885" t="s">
        <v>11095</v>
      </c>
      <c r="U5885" t="s">
        <v>11096</v>
      </c>
      <c r="X5885">
        <v>1</v>
      </c>
      <c r="Y5885">
        <v>0</v>
      </c>
      <c r="Z5885">
        <v>0</v>
      </c>
      <c r="AA5885">
        <v>0</v>
      </c>
      <c r="AB5885">
        <v>22928003</v>
      </c>
      <c r="AC5885" t="s">
        <v>47</v>
      </c>
      <c r="AD5885">
        <f>+VLOOKUP(T5885,items!$A$2:$D$1255,4,0)</f>
        <v>0</v>
      </c>
      <c r="AE5885">
        <f>+VLOOKUP(T5885,Tabla1[],5,0)</f>
        <v>0</v>
      </c>
      <c r="AF5885">
        <f t="shared" si="91"/>
        <v>8</v>
      </c>
    </row>
    <row r="5886" spans="1:34" x14ac:dyDescent="0.25">
      <c r="A5886">
        <v>103091</v>
      </c>
      <c r="B5886" t="s">
        <v>4032</v>
      </c>
      <c r="C5886" t="s">
        <v>75</v>
      </c>
      <c r="D5886">
        <v>0</v>
      </c>
      <c r="F5886" t="s">
        <v>271</v>
      </c>
      <c r="G5886" t="s">
        <v>86</v>
      </c>
      <c r="H5886" t="s">
        <v>11089</v>
      </c>
      <c r="I5886" t="s">
        <v>11090</v>
      </c>
      <c r="J5886" t="s">
        <v>11091</v>
      </c>
      <c r="K5886" t="s">
        <v>11092</v>
      </c>
      <c r="L5886" t="s">
        <v>37</v>
      </c>
      <c r="M5886" t="s">
        <v>3549</v>
      </c>
      <c r="N5886" t="s">
        <v>8998</v>
      </c>
      <c r="O5886" t="s">
        <v>10220</v>
      </c>
      <c r="P5886" t="s">
        <v>11093</v>
      </c>
      <c r="Q5886" t="s">
        <v>11094</v>
      </c>
      <c r="R5886" t="s">
        <v>43</v>
      </c>
      <c r="S5886" t="s">
        <v>88</v>
      </c>
      <c r="T5886" t="s">
        <v>94</v>
      </c>
      <c r="U5886" t="s">
        <v>95</v>
      </c>
      <c r="X5886">
        <v>1</v>
      </c>
      <c r="Y5886">
        <v>0</v>
      </c>
      <c r="Z5886">
        <v>0</v>
      </c>
      <c r="AA5886">
        <v>0</v>
      </c>
      <c r="AB5886">
        <v>600000</v>
      </c>
      <c r="AC5886" t="s">
        <v>47</v>
      </c>
      <c r="AD5886" t="e">
        <f>+VLOOKUP(T5886,items!$A$2:$D$1255,4,0)</f>
        <v>#N/A</v>
      </c>
      <c r="AE5886" t="e">
        <f>+VLOOKUP(T5886,Tabla1[],5,0)</f>
        <v>#N/A</v>
      </c>
      <c r="AF5886">
        <f t="shared" si="91"/>
        <v>8</v>
      </c>
    </row>
    <row r="5887" spans="1:34" x14ac:dyDescent="0.25">
      <c r="A5887">
        <v>103091</v>
      </c>
      <c r="B5887" t="s">
        <v>4032</v>
      </c>
      <c r="C5887" t="s">
        <v>75</v>
      </c>
      <c r="D5887">
        <v>0</v>
      </c>
      <c r="F5887" t="s">
        <v>271</v>
      </c>
      <c r="G5887" t="s">
        <v>86</v>
      </c>
      <c r="H5887" t="s">
        <v>11089</v>
      </c>
      <c r="I5887" t="s">
        <v>11090</v>
      </c>
      <c r="J5887" t="s">
        <v>11091</v>
      </c>
      <c r="K5887" t="s">
        <v>11092</v>
      </c>
      <c r="L5887" t="s">
        <v>37</v>
      </c>
      <c r="M5887" t="s">
        <v>3549</v>
      </c>
      <c r="N5887" t="s">
        <v>8998</v>
      </c>
      <c r="O5887" t="s">
        <v>10220</v>
      </c>
      <c r="P5887" t="s">
        <v>11093</v>
      </c>
      <c r="Q5887" t="s">
        <v>11094</v>
      </c>
      <c r="R5887" t="s">
        <v>43</v>
      </c>
      <c r="S5887" t="s">
        <v>88</v>
      </c>
      <c r="T5887" t="s">
        <v>747</v>
      </c>
      <c r="U5887" t="s">
        <v>748</v>
      </c>
      <c r="X5887">
        <v>2</v>
      </c>
      <c r="Y5887">
        <v>0</v>
      </c>
      <c r="Z5887">
        <v>0</v>
      </c>
      <c r="AA5887">
        <v>0</v>
      </c>
      <c r="AB5887">
        <v>5280336</v>
      </c>
      <c r="AC5887" t="s">
        <v>47</v>
      </c>
      <c r="AD5887">
        <f>+VLOOKUP(T5887,items!$A$2:$D$1255,4,0)</f>
        <v>0</v>
      </c>
      <c r="AE5887">
        <f>+VLOOKUP(T5887,Tabla1[],5,0)</f>
        <v>0</v>
      </c>
      <c r="AF5887">
        <f t="shared" si="91"/>
        <v>8</v>
      </c>
    </row>
    <row r="5888" spans="1:34" x14ac:dyDescent="0.25">
      <c r="A5888">
        <v>103096</v>
      </c>
      <c r="B5888" t="s">
        <v>11097</v>
      </c>
      <c r="C5888" t="s">
        <v>75</v>
      </c>
      <c r="D5888">
        <v>0</v>
      </c>
      <c r="F5888" t="s">
        <v>9286</v>
      </c>
      <c r="G5888" t="s">
        <v>5949</v>
      </c>
      <c r="H5888" t="s">
        <v>11098</v>
      </c>
      <c r="I5888" t="s">
        <v>37</v>
      </c>
      <c r="J5888" t="s">
        <v>11099</v>
      </c>
      <c r="K5888" t="s">
        <v>11100</v>
      </c>
      <c r="L5888" t="s">
        <v>37</v>
      </c>
      <c r="M5888" t="s">
        <v>975</v>
      </c>
      <c r="N5888" t="s">
        <v>975</v>
      </c>
      <c r="O5888" t="s">
        <v>516</v>
      </c>
      <c r="P5888" t="s">
        <v>517</v>
      </c>
      <c r="Q5888" t="s">
        <v>517</v>
      </c>
      <c r="R5888" t="s">
        <v>127</v>
      </c>
      <c r="S5888" t="s">
        <v>164</v>
      </c>
      <c r="T5888" t="s">
        <v>2718</v>
      </c>
      <c r="U5888" t="s">
        <v>2719</v>
      </c>
      <c r="X5888">
        <v>32</v>
      </c>
      <c r="Y5888">
        <v>0</v>
      </c>
      <c r="Z5888">
        <v>0</v>
      </c>
      <c r="AA5888">
        <v>0</v>
      </c>
      <c r="AB5888">
        <v>1683200</v>
      </c>
      <c r="AC5888" t="s">
        <v>47</v>
      </c>
      <c r="AD5888">
        <f>+VLOOKUP(T5888,items!$A$2:$D$1255,4,0)</f>
        <v>0</v>
      </c>
      <c r="AE5888">
        <f>+VLOOKUP(T5888,Tabla1[],5,0)</f>
        <v>0</v>
      </c>
      <c r="AF5888">
        <f t="shared" si="91"/>
        <v>5</v>
      </c>
    </row>
    <row r="5889" spans="1:34" x14ac:dyDescent="0.25">
      <c r="A5889">
        <v>103102</v>
      </c>
      <c r="B5889" t="s">
        <v>1422</v>
      </c>
      <c r="C5889" t="s">
        <v>75</v>
      </c>
      <c r="D5889">
        <v>0</v>
      </c>
      <c r="F5889" t="s">
        <v>9286</v>
      </c>
      <c r="G5889" t="s">
        <v>105</v>
      </c>
      <c r="H5889" t="s">
        <v>11101</v>
      </c>
      <c r="I5889" t="s">
        <v>37</v>
      </c>
      <c r="J5889" t="s">
        <v>11102</v>
      </c>
      <c r="K5889" t="s">
        <v>11103</v>
      </c>
      <c r="L5889" t="s">
        <v>37</v>
      </c>
      <c r="M5889" t="s">
        <v>7006</v>
      </c>
      <c r="N5889" t="s">
        <v>7006</v>
      </c>
      <c r="O5889" t="s">
        <v>5948</v>
      </c>
      <c r="P5889" t="s">
        <v>6959</v>
      </c>
      <c r="Q5889" t="s">
        <v>6959</v>
      </c>
      <c r="R5889" t="s">
        <v>127</v>
      </c>
      <c r="S5889" t="s">
        <v>164</v>
      </c>
      <c r="T5889" t="s">
        <v>2135</v>
      </c>
      <c r="U5889" t="s">
        <v>214</v>
      </c>
      <c r="X5889">
        <v>3.4</v>
      </c>
      <c r="Y5889">
        <v>0</v>
      </c>
      <c r="Z5889">
        <v>0</v>
      </c>
      <c r="AA5889">
        <v>0</v>
      </c>
      <c r="AB5889">
        <v>178840</v>
      </c>
      <c r="AC5889" t="s">
        <v>47</v>
      </c>
      <c r="AD5889">
        <f>+VLOOKUP(T5889,items!$A$2:$D$1255,4,0)</f>
        <v>0</v>
      </c>
      <c r="AE5889">
        <f>+VLOOKUP(T5889,Tabla1[],5,0)</f>
        <v>0</v>
      </c>
      <c r="AF5889">
        <f t="shared" si="91"/>
        <v>4</v>
      </c>
    </row>
    <row r="5890" spans="1:34" x14ac:dyDescent="0.25">
      <c r="A5890">
        <v>103105</v>
      </c>
      <c r="B5890" t="s">
        <v>11104</v>
      </c>
      <c r="C5890" t="s">
        <v>1065</v>
      </c>
      <c r="D5890">
        <v>0</v>
      </c>
      <c r="F5890" t="s">
        <v>9286</v>
      </c>
      <c r="G5890" t="s">
        <v>9286</v>
      </c>
      <c r="H5890" t="s">
        <v>11105</v>
      </c>
      <c r="I5890" t="s">
        <v>37</v>
      </c>
      <c r="J5890" t="s">
        <v>37</v>
      </c>
      <c r="K5890" t="s">
        <v>11106</v>
      </c>
      <c r="L5890" t="s">
        <v>37</v>
      </c>
      <c r="M5890" t="s">
        <v>7006</v>
      </c>
      <c r="N5890" t="s">
        <v>7006</v>
      </c>
      <c r="O5890" t="s">
        <v>7234</v>
      </c>
      <c r="P5890" t="s">
        <v>9449</v>
      </c>
      <c r="Q5890" t="s">
        <v>9449</v>
      </c>
      <c r="R5890" t="s">
        <v>127</v>
      </c>
      <c r="S5890" t="s">
        <v>44</v>
      </c>
      <c r="T5890" t="s">
        <v>1232</v>
      </c>
      <c r="U5890" t="s">
        <v>1233</v>
      </c>
      <c r="X5890">
        <v>1</v>
      </c>
      <c r="Y5890">
        <v>0</v>
      </c>
      <c r="Z5890">
        <v>0</v>
      </c>
      <c r="AA5890">
        <v>0</v>
      </c>
      <c r="AB5890">
        <v>190000</v>
      </c>
      <c r="AC5890" t="s">
        <v>47</v>
      </c>
      <c r="AD5890">
        <f>+VLOOKUP(T5890,items!$A$2:$D$1255,4,0)</f>
        <v>0</v>
      </c>
      <c r="AE5890">
        <f>+VLOOKUP(T5890,Tabla1[],5,0)</f>
        <v>0</v>
      </c>
      <c r="AF5890">
        <f t="shared" ref="AF5890:AF5953" si="92">+MONTH(O5890)</f>
        <v>4</v>
      </c>
    </row>
    <row r="5891" spans="1:34" x14ac:dyDescent="0.25">
      <c r="A5891">
        <v>103108</v>
      </c>
      <c r="B5891" t="s">
        <v>1003</v>
      </c>
      <c r="C5891" t="s">
        <v>33</v>
      </c>
      <c r="D5891">
        <v>0</v>
      </c>
      <c r="F5891" t="s">
        <v>105</v>
      </c>
      <c r="G5891" t="s">
        <v>105</v>
      </c>
      <c r="H5891" t="s">
        <v>11107</v>
      </c>
      <c r="I5891" t="s">
        <v>11108</v>
      </c>
      <c r="J5891" t="s">
        <v>11109</v>
      </c>
      <c r="K5891" t="s">
        <v>11110</v>
      </c>
      <c r="L5891" t="s">
        <v>11111</v>
      </c>
      <c r="M5891" t="s">
        <v>7006</v>
      </c>
      <c r="N5891" t="s">
        <v>9598</v>
      </c>
      <c r="O5891" t="s">
        <v>10220</v>
      </c>
      <c r="P5891" t="s">
        <v>9152</v>
      </c>
      <c r="Q5891" t="s">
        <v>11093</v>
      </c>
      <c r="R5891" t="s">
        <v>127</v>
      </c>
      <c r="S5891" t="s">
        <v>128</v>
      </c>
      <c r="T5891" t="s">
        <v>11112</v>
      </c>
      <c r="U5891" t="s">
        <v>11113</v>
      </c>
      <c r="X5891">
        <v>1</v>
      </c>
      <c r="Y5891">
        <v>0</v>
      </c>
      <c r="Z5891">
        <v>0</v>
      </c>
      <c r="AA5891">
        <v>0</v>
      </c>
      <c r="AB5891">
        <v>0</v>
      </c>
      <c r="AC5891" t="s">
        <v>47</v>
      </c>
      <c r="AD5891" t="str">
        <f>+VLOOKUP(T5891,items!$A$2:$D$1255,4,0)</f>
        <v>COJINES</v>
      </c>
      <c r="AE5891">
        <f>+VLOOKUP(T5891,Tabla1[],5,0)</f>
        <v>0</v>
      </c>
      <c r="AF5891">
        <f t="shared" si="92"/>
        <v>8</v>
      </c>
    </row>
    <row r="5892" spans="1:34" x14ac:dyDescent="0.25">
      <c r="A5892">
        <v>103110</v>
      </c>
      <c r="B5892" t="s">
        <v>11114</v>
      </c>
      <c r="C5892" t="s">
        <v>75</v>
      </c>
      <c r="D5892">
        <v>0</v>
      </c>
      <c r="F5892" t="s">
        <v>105</v>
      </c>
      <c r="G5892" t="s">
        <v>7006</v>
      </c>
      <c r="H5892" t="s">
        <v>11115</v>
      </c>
      <c r="I5892" t="s">
        <v>11116</v>
      </c>
      <c r="J5892" t="s">
        <v>11117</v>
      </c>
      <c r="K5892" t="s">
        <v>11118</v>
      </c>
      <c r="L5892" t="s">
        <v>11119</v>
      </c>
      <c r="M5892" t="s">
        <v>6959</v>
      </c>
      <c r="N5892" t="s">
        <v>9449</v>
      </c>
      <c r="O5892" t="s">
        <v>5513</v>
      </c>
      <c r="P5892" t="s">
        <v>5514</v>
      </c>
      <c r="Q5892" t="s">
        <v>8620</v>
      </c>
      <c r="R5892" t="s">
        <v>63</v>
      </c>
      <c r="S5892" t="s">
        <v>88</v>
      </c>
      <c r="T5892" t="s">
        <v>429</v>
      </c>
      <c r="U5892" t="s">
        <v>430</v>
      </c>
      <c r="X5892">
        <v>1</v>
      </c>
      <c r="Y5892">
        <v>0</v>
      </c>
      <c r="Z5892">
        <v>0</v>
      </c>
      <c r="AA5892">
        <v>0</v>
      </c>
      <c r="AB5892">
        <v>156274</v>
      </c>
      <c r="AC5892" t="s">
        <v>47</v>
      </c>
      <c r="AD5892">
        <f>+VLOOKUP(T5892,items!$A$2:$D$1255,4,0)</f>
        <v>0</v>
      </c>
      <c r="AE5892">
        <f>+VLOOKUP(T5892,Tabla1[],5,0)</f>
        <v>0</v>
      </c>
      <c r="AF5892">
        <f t="shared" si="92"/>
        <v>4</v>
      </c>
    </row>
    <row r="5893" spans="1:34" x14ac:dyDescent="0.25">
      <c r="A5893">
        <v>103110</v>
      </c>
      <c r="B5893" t="s">
        <v>11114</v>
      </c>
      <c r="C5893" t="s">
        <v>75</v>
      </c>
      <c r="D5893">
        <v>0</v>
      </c>
      <c r="F5893" t="s">
        <v>105</v>
      </c>
      <c r="G5893" t="s">
        <v>7006</v>
      </c>
      <c r="H5893" t="s">
        <v>11115</v>
      </c>
      <c r="I5893" t="s">
        <v>11116</v>
      </c>
      <c r="J5893" t="s">
        <v>11117</v>
      </c>
      <c r="K5893" t="s">
        <v>11118</v>
      </c>
      <c r="L5893" t="s">
        <v>11119</v>
      </c>
      <c r="M5893" t="s">
        <v>6959</v>
      </c>
      <c r="N5893" t="s">
        <v>9449</v>
      </c>
      <c r="O5893" t="s">
        <v>5513</v>
      </c>
      <c r="P5893" t="s">
        <v>5514</v>
      </c>
      <c r="Q5893" t="s">
        <v>8620</v>
      </c>
      <c r="R5893" t="s">
        <v>63</v>
      </c>
      <c r="S5893" t="s">
        <v>88</v>
      </c>
      <c r="T5893" t="s">
        <v>986</v>
      </c>
      <c r="U5893" t="s">
        <v>1801</v>
      </c>
      <c r="V5893" t="s">
        <v>1268</v>
      </c>
      <c r="W5893" t="s">
        <v>93</v>
      </c>
      <c r="X5893">
        <v>1</v>
      </c>
      <c r="Y5893">
        <v>3000</v>
      </c>
      <c r="Z5893">
        <v>2200</v>
      </c>
      <c r="AA5893">
        <v>0</v>
      </c>
      <c r="AB5893">
        <v>2750165</v>
      </c>
      <c r="AC5893" t="s">
        <v>47</v>
      </c>
      <c r="AD5893" t="str">
        <f>+VLOOKUP(T5893,items!$A$2:$D$1255,4,0)</f>
        <v>BANETA</v>
      </c>
      <c r="AE5893" t="str">
        <f>+VLOOKUP(T5893,Tabla1[],5,0)</f>
        <v>GUILLOTINA</v>
      </c>
      <c r="AF5893">
        <f t="shared" si="92"/>
        <v>4</v>
      </c>
    </row>
    <row r="5894" spans="1:34" x14ac:dyDescent="0.25">
      <c r="A5894">
        <v>103110</v>
      </c>
      <c r="B5894" t="s">
        <v>11114</v>
      </c>
      <c r="C5894" t="s">
        <v>75</v>
      </c>
      <c r="D5894">
        <v>0</v>
      </c>
      <c r="F5894" t="s">
        <v>105</v>
      </c>
      <c r="G5894" t="s">
        <v>7006</v>
      </c>
      <c r="H5894" t="s">
        <v>11115</v>
      </c>
      <c r="I5894" t="s">
        <v>11116</v>
      </c>
      <c r="J5894" t="s">
        <v>11117</v>
      </c>
      <c r="K5894" t="s">
        <v>11118</v>
      </c>
      <c r="L5894" t="s">
        <v>11119</v>
      </c>
      <c r="M5894" t="s">
        <v>6959</v>
      </c>
      <c r="N5894" t="s">
        <v>9449</v>
      </c>
      <c r="O5894" t="s">
        <v>5513</v>
      </c>
      <c r="P5894" t="s">
        <v>5514</v>
      </c>
      <c r="Q5894" t="s">
        <v>8620</v>
      </c>
      <c r="R5894" t="s">
        <v>63</v>
      </c>
      <c r="S5894" t="s">
        <v>88</v>
      </c>
      <c r="T5894" t="s">
        <v>3061</v>
      </c>
      <c r="U5894" t="s">
        <v>3062</v>
      </c>
      <c r="W5894" t="s">
        <v>93</v>
      </c>
      <c r="X5894">
        <v>1</v>
      </c>
      <c r="Y5894">
        <v>0</v>
      </c>
      <c r="Z5894">
        <v>0</v>
      </c>
      <c r="AA5894">
        <v>0</v>
      </c>
      <c r="AB5894">
        <v>78760</v>
      </c>
      <c r="AC5894" t="s">
        <v>47</v>
      </c>
      <c r="AD5894">
        <f>+VLOOKUP(T5894,items!$A$2:$D$1255,4,0)</f>
        <v>0</v>
      </c>
      <c r="AE5894">
        <f>+VLOOKUP(T5894,Tabla1[],5,0)</f>
        <v>0</v>
      </c>
      <c r="AF5894">
        <f t="shared" si="92"/>
        <v>4</v>
      </c>
    </row>
    <row r="5895" spans="1:34" x14ac:dyDescent="0.25">
      <c r="A5895">
        <v>103110</v>
      </c>
      <c r="B5895" t="s">
        <v>11114</v>
      </c>
      <c r="C5895" t="s">
        <v>75</v>
      </c>
      <c r="D5895">
        <v>0</v>
      </c>
      <c r="F5895" t="s">
        <v>105</v>
      </c>
      <c r="G5895" t="s">
        <v>7006</v>
      </c>
      <c r="H5895" t="s">
        <v>11115</v>
      </c>
      <c r="I5895" t="s">
        <v>11116</v>
      </c>
      <c r="J5895" t="s">
        <v>11117</v>
      </c>
      <c r="K5895" t="s">
        <v>11118</v>
      </c>
      <c r="L5895" t="s">
        <v>11119</v>
      </c>
      <c r="M5895" t="s">
        <v>6959</v>
      </c>
      <c r="N5895" t="s">
        <v>9449</v>
      </c>
      <c r="O5895" t="s">
        <v>5513</v>
      </c>
      <c r="P5895" t="s">
        <v>5514</v>
      </c>
      <c r="Q5895" t="s">
        <v>8620</v>
      </c>
      <c r="R5895" t="s">
        <v>63</v>
      </c>
      <c r="S5895" t="s">
        <v>88</v>
      </c>
      <c r="T5895" t="s">
        <v>3063</v>
      </c>
      <c r="U5895" t="s">
        <v>3064</v>
      </c>
      <c r="W5895" t="s">
        <v>93</v>
      </c>
      <c r="X5895">
        <v>1</v>
      </c>
      <c r="Y5895">
        <v>0</v>
      </c>
      <c r="Z5895">
        <v>0</v>
      </c>
      <c r="AA5895">
        <v>0</v>
      </c>
      <c r="AB5895">
        <v>78760</v>
      </c>
      <c r="AC5895" t="s">
        <v>47</v>
      </c>
      <c r="AD5895">
        <f>+VLOOKUP(T5895,items!$A$2:$D$1255,4,0)</f>
        <v>0</v>
      </c>
      <c r="AE5895">
        <f>+VLOOKUP(T5895,Tabla1[],5,0)</f>
        <v>0</v>
      </c>
      <c r="AF5895">
        <f t="shared" si="92"/>
        <v>4</v>
      </c>
    </row>
    <row r="5896" spans="1:34" x14ac:dyDescent="0.25">
      <c r="A5896">
        <v>103114</v>
      </c>
      <c r="B5896" t="s">
        <v>11120</v>
      </c>
      <c r="C5896" t="s">
        <v>33</v>
      </c>
      <c r="D5896">
        <v>0</v>
      </c>
      <c r="F5896" t="s">
        <v>105</v>
      </c>
      <c r="G5896" t="s">
        <v>105</v>
      </c>
      <c r="H5896" t="s">
        <v>11121</v>
      </c>
      <c r="I5896" t="s">
        <v>37</v>
      </c>
      <c r="J5896" t="s">
        <v>11122</v>
      </c>
      <c r="K5896" t="s">
        <v>11123</v>
      </c>
      <c r="L5896" t="s">
        <v>11124</v>
      </c>
      <c r="M5896" t="s">
        <v>7006</v>
      </c>
      <c r="N5896" t="s">
        <v>7006</v>
      </c>
      <c r="O5896" t="s">
        <v>5514</v>
      </c>
      <c r="P5896" t="s">
        <v>3549</v>
      </c>
      <c r="Q5896" t="s">
        <v>8620</v>
      </c>
      <c r="R5896" t="s">
        <v>345</v>
      </c>
      <c r="S5896" t="s">
        <v>108</v>
      </c>
      <c r="T5896" t="s">
        <v>1865</v>
      </c>
      <c r="U5896" t="s">
        <v>1866</v>
      </c>
      <c r="V5896" t="s">
        <v>313</v>
      </c>
      <c r="X5896">
        <v>2</v>
      </c>
      <c r="Y5896">
        <v>0</v>
      </c>
      <c r="Z5896">
        <v>0</v>
      </c>
      <c r="AA5896">
        <v>0</v>
      </c>
      <c r="AB5896">
        <v>1237934</v>
      </c>
      <c r="AC5896" t="s">
        <v>47</v>
      </c>
      <c r="AD5896" t="str">
        <f>+VLOOKUP(T5896,items!$A$2:$D$1255,4,0)</f>
        <v>MUEBLES</v>
      </c>
      <c r="AE5896">
        <f>+VLOOKUP(T5896,Tabla1[],5,0)</f>
        <v>0</v>
      </c>
      <c r="AF5896">
        <f t="shared" si="92"/>
        <v>5</v>
      </c>
    </row>
    <row r="5897" spans="1:34" x14ac:dyDescent="0.25">
      <c r="A5897">
        <v>103114</v>
      </c>
      <c r="B5897" t="s">
        <v>11120</v>
      </c>
      <c r="C5897" t="s">
        <v>33</v>
      </c>
      <c r="D5897">
        <v>0</v>
      </c>
      <c r="F5897" t="s">
        <v>105</v>
      </c>
      <c r="G5897" t="s">
        <v>105</v>
      </c>
      <c r="H5897" t="s">
        <v>11121</v>
      </c>
      <c r="I5897" t="s">
        <v>37</v>
      </c>
      <c r="J5897" t="s">
        <v>11122</v>
      </c>
      <c r="K5897" t="s">
        <v>11123</v>
      </c>
      <c r="L5897" t="s">
        <v>11124</v>
      </c>
      <c r="M5897" t="s">
        <v>7006</v>
      </c>
      <c r="N5897" t="s">
        <v>7006</v>
      </c>
      <c r="O5897" t="s">
        <v>5514</v>
      </c>
      <c r="P5897" t="s">
        <v>3549</v>
      </c>
      <c r="Q5897" t="s">
        <v>8620</v>
      </c>
      <c r="R5897" t="s">
        <v>345</v>
      </c>
      <c r="S5897" t="s">
        <v>108</v>
      </c>
      <c r="T5897" t="s">
        <v>3134</v>
      </c>
      <c r="U5897" t="s">
        <v>3135</v>
      </c>
      <c r="X5897">
        <v>1</v>
      </c>
      <c r="Y5897">
        <v>0</v>
      </c>
      <c r="Z5897">
        <v>0</v>
      </c>
      <c r="AA5897">
        <v>0</v>
      </c>
      <c r="AB5897">
        <v>3161801</v>
      </c>
      <c r="AC5897" t="s">
        <v>47</v>
      </c>
      <c r="AD5897" t="str">
        <f>+VLOOKUP(T5897,items!$A$2:$D$1255,4,0)</f>
        <v>MUEBLES</v>
      </c>
      <c r="AE5897">
        <f>+VLOOKUP(T5897,Tabla1[],5,0)</f>
        <v>0</v>
      </c>
      <c r="AF5897">
        <f t="shared" si="92"/>
        <v>5</v>
      </c>
    </row>
    <row r="5898" spans="1:34" x14ac:dyDescent="0.25">
      <c r="A5898">
        <v>103114</v>
      </c>
      <c r="B5898" t="s">
        <v>11120</v>
      </c>
      <c r="C5898" t="s">
        <v>33</v>
      </c>
      <c r="D5898">
        <v>0</v>
      </c>
      <c r="F5898" t="s">
        <v>105</v>
      </c>
      <c r="G5898" t="s">
        <v>105</v>
      </c>
      <c r="H5898" t="s">
        <v>11121</v>
      </c>
      <c r="I5898" t="s">
        <v>37</v>
      </c>
      <c r="J5898" t="s">
        <v>11122</v>
      </c>
      <c r="K5898" t="s">
        <v>11123</v>
      </c>
      <c r="L5898" t="s">
        <v>11124</v>
      </c>
      <c r="M5898" t="s">
        <v>7006</v>
      </c>
      <c r="N5898" t="s">
        <v>7006</v>
      </c>
      <c r="O5898" t="s">
        <v>5514</v>
      </c>
      <c r="P5898" t="s">
        <v>3549</v>
      </c>
      <c r="Q5898" t="s">
        <v>8620</v>
      </c>
      <c r="R5898" t="s">
        <v>345</v>
      </c>
      <c r="S5898" t="s">
        <v>108</v>
      </c>
      <c r="T5898" t="s">
        <v>1915</v>
      </c>
      <c r="U5898" t="s">
        <v>1916</v>
      </c>
      <c r="V5898" t="s">
        <v>313</v>
      </c>
      <c r="X5898">
        <v>6</v>
      </c>
      <c r="Y5898">
        <v>0</v>
      </c>
      <c r="Z5898">
        <v>0</v>
      </c>
      <c r="AA5898">
        <v>0</v>
      </c>
      <c r="AB5898">
        <v>3003204</v>
      </c>
      <c r="AC5898" t="s">
        <v>47</v>
      </c>
      <c r="AD5898" t="str">
        <f>+VLOOKUP(T5898,items!$A$2:$D$1255,4,0)</f>
        <v>MUEBLES</v>
      </c>
      <c r="AE5898">
        <f>+VLOOKUP(T5898,Tabla1[],5,0)</f>
        <v>0</v>
      </c>
      <c r="AF5898">
        <f t="shared" si="92"/>
        <v>5</v>
      </c>
    </row>
    <row r="5899" spans="1:34" x14ac:dyDescent="0.25">
      <c r="A5899">
        <v>103118</v>
      </c>
      <c r="B5899" t="s">
        <v>1003</v>
      </c>
      <c r="C5899" t="s">
        <v>75</v>
      </c>
      <c r="D5899">
        <v>0</v>
      </c>
      <c r="F5899" t="s">
        <v>105</v>
      </c>
      <c r="G5899" t="s">
        <v>7006</v>
      </c>
      <c r="H5899" t="s">
        <v>11125</v>
      </c>
      <c r="I5899" t="s">
        <v>11126</v>
      </c>
      <c r="J5899" t="s">
        <v>11127</v>
      </c>
      <c r="K5899" t="s">
        <v>11128</v>
      </c>
      <c r="L5899" t="s">
        <v>11129</v>
      </c>
      <c r="M5899" t="s">
        <v>84</v>
      </c>
      <c r="N5899" t="s">
        <v>9293</v>
      </c>
      <c r="O5899" t="s">
        <v>10064</v>
      </c>
      <c r="P5899" t="s">
        <v>11130</v>
      </c>
      <c r="Q5899" t="s">
        <v>8745</v>
      </c>
      <c r="R5899" t="s">
        <v>127</v>
      </c>
      <c r="S5899" t="s">
        <v>272</v>
      </c>
      <c r="T5899" t="s">
        <v>8602</v>
      </c>
      <c r="U5899" t="s">
        <v>8603</v>
      </c>
      <c r="W5899" t="s">
        <v>6579</v>
      </c>
      <c r="X5899">
        <v>1</v>
      </c>
      <c r="Y5899">
        <v>9000</v>
      </c>
      <c r="Z5899">
        <v>0</v>
      </c>
      <c r="AA5899">
        <v>6000</v>
      </c>
      <c r="AB5899" s="14">
        <v>0</v>
      </c>
      <c r="AC5899" t="s">
        <v>47</v>
      </c>
      <c r="AD5899">
        <f>+VLOOKUP(T5899,items!$A$2:$D$1255,4,0)</f>
        <v>0</v>
      </c>
      <c r="AE5899">
        <f>+VLOOKUP(T5899,Tabla1[],5,0)</f>
        <v>0</v>
      </c>
      <c r="AF5899">
        <f t="shared" si="92"/>
        <v>6</v>
      </c>
      <c r="AG5899">
        <v>3816</v>
      </c>
      <c r="AH5899" s="14">
        <v>0</v>
      </c>
    </row>
    <row r="5900" spans="1:34" x14ac:dyDescent="0.25">
      <c r="A5900">
        <v>103119</v>
      </c>
      <c r="B5900" t="s">
        <v>3049</v>
      </c>
      <c r="C5900" t="s">
        <v>75</v>
      </c>
      <c r="D5900">
        <v>0</v>
      </c>
      <c r="F5900" t="s">
        <v>105</v>
      </c>
      <c r="G5900" t="s">
        <v>105</v>
      </c>
      <c r="H5900" t="s">
        <v>11131</v>
      </c>
      <c r="I5900" t="s">
        <v>37</v>
      </c>
      <c r="J5900" t="s">
        <v>11132</v>
      </c>
      <c r="K5900" t="s">
        <v>11133</v>
      </c>
      <c r="L5900" t="s">
        <v>37</v>
      </c>
      <c r="M5900" t="s">
        <v>7006</v>
      </c>
      <c r="N5900" t="s">
        <v>7006</v>
      </c>
      <c r="O5900" t="s">
        <v>5948</v>
      </c>
      <c r="P5900" t="s">
        <v>6959</v>
      </c>
      <c r="Q5900" t="s">
        <v>6959</v>
      </c>
      <c r="R5900" t="s">
        <v>127</v>
      </c>
      <c r="S5900" t="s">
        <v>164</v>
      </c>
      <c r="T5900" t="s">
        <v>1608</v>
      </c>
      <c r="U5900" t="s">
        <v>1609</v>
      </c>
      <c r="X5900">
        <v>8</v>
      </c>
      <c r="Y5900">
        <v>0</v>
      </c>
      <c r="Z5900">
        <v>0</v>
      </c>
      <c r="AA5900">
        <v>0</v>
      </c>
      <c r="AB5900">
        <v>420800</v>
      </c>
      <c r="AC5900" t="s">
        <v>47</v>
      </c>
      <c r="AD5900">
        <f>+VLOOKUP(T5900,items!$A$2:$D$1255,4,0)</f>
        <v>0</v>
      </c>
      <c r="AE5900">
        <f>+VLOOKUP(T5900,Tabla1[],5,0)</f>
        <v>0</v>
      </c>
      <c r="AF5900">
        <f t="shared" si="92"/>
        <v>4</v>
      </c>
    </row>
    <row r="5901" spans="1:34" x14ac:dyDescent="0.25">
      <c r="A5901">
        <v>103146</v>
      </c>
      <c r="B5901" t="s">
        <v>7321</v>
      </c>
      <c r="C5901" t="s">
        <v>1065</v>
      </c>
      <c r="D5901">
        <v>0</v>
      </c>
      <c r="F5901" t="s">
        <v>105</v>
      </c>
      <c r="G5901" t="s">
        <v>189</v>
      </c>
      <c r="H5901" t="s">
        <v>11134</v>
      </c>
      <c r="I5901" t="s">
        <v>37</v>
      </c>
      <c r="J5901" t="s">
        <v>11135</v>
      </c>
      <c r="K5901" t="s">
        <v>11136</v>
      </c>
      <c r="L5901" t="s">
        <v>37</v>
      </c>
      <c r="M5901" t="s">
        <v>8837</v>
      </c>
      <c r="N5901" t="s">
        <v>8837</v>
      </c>
      <c r="O5901" t="s">
        <v>8695</v>
      </c>
      <c r="P5901" t="s">
        <v>519</v>
      </c>
      <c r="Q5901" t="s">
        <v>519</v>
      </c>
      <c r="R5901" t="s">
        <v>127</v>
      </c>
      <c r="S5901" t="s">
        <v>44</v>
      </c>
      <c r="T5901" t="s">
        <v>7326</v>
      </c>
      <c r="U5901" t="s">
        <v>7327</v>
      </c>
      <c r="X5901">
        <v>1</v>
      </c>
      <c r="Y5901">
        <v>0</v>
      </c>
      <c r="Z5901">
        <v>0</v>
      </c>
      <c r="AA5901">
        <v>0</v>
      </c>
      <c r="AB5901">
        <v>29007</v>
      </c>
      <c r="AC5901" t="s">
        <v>47</v>
      </c>
      <c r="AD5901">
        <f>+VLOOKUP(T5901,items!$A$2:$D$1255,4,0)</f>
        <v>0</v>
      </c>
      <c r="AE5901">
        <f>+VLOOKUP(T5901,Tabla1[],5,0)</f>
        <v>0</v>
      </c>
      <c r="AF5901">
        <f t="shared" si="92"/>
        <v>5</v>
      </c>
    </row>
    <row r="5902" spans="1:34" x14ac:dyDescent="0.25">
      <c r="A5902">
        <v>103146</v>
      </c>
      <c r="B5902" t="s">
        <v>7321</v>
      </c>
      <c r="C5902" t="s">
        <v>1065</v>
      </c>
      <c r="D5902">
        <v>0</v>
      </c>
      <c r="F5902" t="s">
        <v>105</v>
      </c>
      <c r="G5902" t="s">
        <v>189</v>
      </c>
      <c r="H5902" t="s">
        <v>11134</v>
      </c>
      <c r="I5902" t="s">
        <v>37</v>
      </c>
      <c r="J5902" t="s">
        <v>11135</v>
      </c>
      <c r="K5902" t="s">
        <v>11136</v>
      </c>
      <c r="L5902" t="s">
        <v>37</v>
      </c>
      <c r="M5902" t="s">
        <v>8837</v>
      </c>
      <c r="N5902" t="s">
        <v>8837</v>
      </c>
      <c r="O5902" t="s">
        <v>8695</v>
      </c>
      <c r="P5902" t="s">
        <v>519</v>
      </c>
      <c r="Q5902" t="s">
        <v>519</v>
      </c>
      <c r="R5902" t="s">
        <v>127</v>
      </c>
      <c r="S5902" t="s">
        <v>44</v>
      </c>
      <c r="T5902" t="s">
        <v>797</v>
      </c>
      <c r="U5902" t="s">
        <v>798</v>
      </c>
      <c r="X5902">
        <v>1</v>
      </c>
      <c r="Y5902">
        <v>0</v>
      </c>
      <c r="Z5902">
        <v>0</v>
      </c>
      <c r="AA5902">
        <v>0</v>
      </c>
      <c r="AB5902">
        <v>400000</v>
      </c>
      <c r="AC5902" t="s">
        <v>47</v>
      </c>
      <c r="AD5902" t="e">
        <f>+VLOOKUP(T5902,items!$A$2:$D$1255,4,0)</f>
        <v>#N/A</v>
      </c>
      <c r="AE5902" t="e">
        <f>+VLOOKUP(T5902,Tabla1[],5,0)</f>
        <v>#N/A</v>
      </c>
      <c r="AF5902">
        <f t="shared" si="92"/>
        <v>5</v>
      </c>
    </row>
    <row r="5903" spans="1:34" x14ac:dyDescent="0.25">
      <c r="A5903">
        <v>103154</v>
      </c>
      <c r="B5903" t="s">
        <v>11137</v>
      </c>
      <c r="C5903" t="s">
        <v>33</v>
      </c>
      <c r="D5903">
        <v>0</v>
      </c>
      <c r="F5903" t="s">
        <v>7006</v>
      </c>
      <c r="G5903" t="s">
        <v>3549</v>
      </c>
      <c r="H5903" t="s">
        <v>11138</v>
      </c>
      <c r="I5903" t="s">
        <v>37</v>
      </c>
      <c r="J5903" t="s">
        <v>11139</v>
      </c>
      <c r="K5903" t="s">
        <v>11140</v>
      </c>
      <c r="L5903" t="s">
        <v>11141</v>
      </c>
      <c r="M5903" t="s">
        <v>3800</v>
      </c>
      <c r="N5903" t="s">
        <v>3800</v>
      </c>
      <c r="O5903" t="s">
        <v>9374</v>
      </c>
      <c r="P5903" t="s">
        <v>9236</v>
      </c>
      <c r="Q5903" t="s">
        <v>10072</v>
      </c>
      <c r="R5903" t="s">
        <v>63</v>
      </c>
      <c r="S5903" t="s">
        <v>128</v>
      </c>
      <c r="T5903" t="s">
        <v>11142</v>
      </c>
      <c r="U5903" t="s">
        <v>11143</v>
      </c>
      <c r="V5903" t="s">
        <v>2243</v>
      </c>
      <c r="X5903">
        <v>1</v>
      </c>
      <c r="Y5903">
        <v>0</v>
      </c>
      <c r="Z5903">
        <v>0</v>
      </c>
      <c r="AA5903">
        <v>0</v>
      </c>
      <c r="AB5903">
        <v>6810075</v>
      </c>
      <c r="AC5903" t="s">
        <v>47</v>
      </c>
      <c r="AD5903">
        <f>+VLOOKUP(T5903,items!$A$2:$D$1255,4,0)</f>
        <v>0</v>
      </c>
      <c r="AE5903">
        <f>+VLOOKUP(T5903,Tabla1[],5,0)</f>
        <v>0</v>
      </c>
      <c r="AF5903">
        <f t="shared" si="92"/>
        <v>6</v>
      </c>
    </row>
    <row r="5904" spans="1:34" x14ac:dyDescent="0.25">
      <c r="A5904">
        <v>103154</v>
      </c>
      <c r="B5904" t="s">
        <v>11137</v>
      </c>
      <c r="C5904" t="s">
        <v>33</v>
      </c>
      <c r="D5904">
        <v>0</v>
      </c>
      <c r="F5904" t="s">
        <v>7006</v>
      </c>
      <c r="G5904" t="s">
        <v>3549</v>
      </c>
      <c r="H5904" t="s">
        <v>11138</v>
      </c>
      <c r="I5904" t="s">
        <v>37</v>
      </c>
      <c r="J5904" t="s">
        <v>11139</v>
      </c>
      <c r="K5904" t="s">
        <v>11140</v>
      </c>
      <c r="L5904" t="s">
        <v>11141</v>
      </c>
      <c r="M5904" t="s">
        <v>3800</v>
      </c>
      <c r="N5904" t="s">
        <v>3800</v>
      </c>
      <c r="O5904" t="s">
        <v>9374</v>
      </c>
      <c r="P5904" t="s">
        <v>9236</v>
      </c>
      <c r="Q5904" t="s">
        <v>10072</v>
      </c>
      <c r="R5904" t="s">
        <v>63</v>
      </c>
      <c r="S5904" t="s">
        <v>128</v>
      </c>
      <c r="T5904" t="s">
        <v>3453</v>
      </c>
      <c r="U5904" t="s">
        <v>3454</v>
      </c>
      <c r="W5904" t="s">
        <v>114</v>
      </c>
      <c r="X5904">
        <v>2</v>
      </c>
      <c r="Y5904">
        <v>0</v>
      </c>
      <c r="Z5904">
        <v>0</v>
      </c>
      <c r="AA5904">
        <v>0</v>
      </c>
      <c r="AB5904">
        <v>1205928</v>
      </c>
      <c r="AC5904" t="s">
        <v>47</v>
      </c>
      <c r="AD5904" t="str">
        <f>+VLOOKUP(T5904,items!$A$2:$D$1255,4,0)</f>
        <v>MUEBLES</v>
      </c>
      <c r="AE5904">
        <f>+VLOOKUP(T5904,Tabla1[],5,0)</f>
        <v>0</v>
      </c>
      <c r="AF5904">
        <f t="shared" si="92"/>
        <v>6</v>
      </c>
    </row>
    <row r="5905" spans="1:34" x14ac:dyDescent="0.25">
      <c r="A5905">
        <v>103154</v>
      </c>
      <c r="B5905" t="s">
        <v>11137</v>
      </c>
      <c r="C5905" t="s">
        <v>33</v>
      </c>
      <c r="D5905">
        <v>0</v>
      </c>
      <c r="F5905" t="s">
        <v>7006</v>
      </c>
      <c r="G5905" t="s">
        <v>3549</v>
      </c>
      <c r="H5905" t="s">
        <v>11138</v>
      </c>
      <c r="I5905" t="s">
        <v>37</v>
      </c>
      <c r="J5905" t="s">
        <v>11139</v>
      </c>
      <c r="K5905" t="s">
        <v>11140</v>
      </c>
      <c r="L5905" t="s">
        <v>11141</v>
      </c>
      <c r="M5905" t="s">
        <v>3800</v>
      </c>
      <c r="N5905" t="s">
        <v>3800</v>
      </c>
      <c r="O5905" t="s">
        <v>9374</v>
      </c>
      <c r="P5905" t="s">
        <v>9236</v>
      </c>
      <c r="Q5905" t="s">
        <v>10072</v>
      </c>
      <c r="R5905" t="s">
        <v>63</v>
      </c>
      <c r="S5905" t="s">
        <v>128</v>
      </c>
      <c r="T5905" t="s">
        <v>11144</v>
      </c>
      <c r="U5905" t="s">
        <v>11145</v>
      </c>
      <c r="X5905">
        <v>2</v>
      </c>
      <c r="Y5905">
        <v>0</v>
      </c>
      <c r="Z5905">
        <v>0</v>
      </c>
      <c r="AA5905">
        <v>0</v>
      </c>
      <c r="AB5905">
        <v>1049434</v>
      </c>
      <c r="AC5905" t="s">
        <v>47</v>
      </c>
      <c r="AD5905" t="str">
        <f>+VLOOKUP(T5905,items!$A$2:$D$1255,4,0)</f>
        <v>FUNDA</v>
      </c>
      <c r="AE5905">
        <f>+VLOOKUP(T5905,Tabla1[],5,0)</f>
        <v>0</v>
      </c>
      <c r="AF5905">
        <f t="shared" si="92"/>
        <v>6</v>
      </c>
    </row>
    <row r="5906" spans="1:34" x14ac:dyDescent="0.25">
      <c r="A5906">
        <v>103154</v>
      </c>
      <c r="B5906" t="s">
        <v>11137</v>
      </c>
      <c r="C5906" t="s">
        <v>33</v>
      </c>
      <c r="D5906">
        <v>0</v>
      </c>
      <c r="F5906" t="s">
        <v>7006</v>
      </c>
      <c r="G5906" t="s">
        <v>3549</v>
      </c>
      <c r="H5906" t="s">
        <v>11138</v>
      </c>
      <c r="I5906" t="s">
        <v>37</v>
      </c>
      <c r="J5906" t="s">
        <v>11139</v>
      </c>
      <c r="K5906" t="s">
        <v>11140</v>
      </c>
      <c r="L5906" t="s">
        <v>11141</v>
      </c>
      <c r="M5906" t="s">
        <v>3800</v>
      </c>
      <c r="N5906" t="s">
        <v>3800</v>
      </c>
      <c r="O5906" t="s">
        <v>9374</v>
      </c>
      <c r="P5906" t="s">
        <v>9236</v>
      </c>
      <c r="Q5906" t="s">
        <v>10072</v>
      </c>
      <c r="R5906" t="s">
        <v>63</v>
      </c>
      <c r="S5906" t="s">
        <v>128</v>
      </c>
      <c r="T5906" t="s">
        <v>1459</v>
      </c>
      <c r="U5906" t="s">
        <v>1460</v>
      </c>
      <c r="X5906">
        <v>8</v>
      </c>
      <c r="Y5906">
        <v>0</v>
      </c>
      <c r="Z5906">
        <v>0</v>
      </c>
      <c r="AA5906">
        <v>0</v>
      </c>
      <c r="AB5906">
        <v>2789448</v>
      </c>
      <c r="AC5906" t="s">
        <v>47</v>
      </c>
      <c r="AD5906" t="str">
        <f>+VLOOKUP(T5906,items!$A$2:$D$1255,4,0)</f>
        <v>MUEBLES</v>
      </c>
      <c r="AE5906">
        <f>+VLOOKUP(T5906,Tabla1[],5,0)</f>
        <v>0</v>
      </c>
      <c r="AF5906">
        <f t="shared" si="92"/>
        <v>6</v>
      </c>
    </row>
    <row r="5907" spans="1:34" x14ac:dyDescent="0.25">
      <c r="A5907">
        <v>103154</v>
      </c>
      <c r="B5907" t="s">
        <v>11137</v>
      </c>
      <c r="C5907" t="s">
        <v>33</v>
      </c>
      <c r="D5907">
        <v>0</v>
      </c>
      <c r="F5907" t="s">
        <v>7006</v>
      </c>
      <c r="G5907" t="s">
        <v>3549</v>
      </c>
      <c r="H5907" t="s">
        <v>11138</v>
      </c>
      <c r="I5907" t="s">
        <v>37</v>
      </c>
      <c r="J5907" t="s">
        <v>11139</v>
      </c>
      <c r="K5907" t="s">
        <v>11140</v>
      </c>
      <c r="L5907" t="s">
        <v>11141</v>
      </c>
      <c r="M5907" t="s">
        <v>3800</v>
      </c>
      <c r="N5907" t="s">
        <v>3800</v>
      </c>
      <c r="O5907" t="s">
        <v>9374</v>
      </c>
      <c r="P5907" t="s">
        <v>9236</v>
      </c>
      <c r="Q5907" t="s">
        <v>10072</v>
      </c>
      <c r="R5907" t="s">
        <v>63</v>
      </c>
      <c r="S5907" t="s">
        <v>128</v>
      </c>
      <c r="T5907" t="s">
        <v>1062</v>
      </c>
      <c r="U5907" t="s">
        <v>6030</v>
      </c>
      <c r="V5907" t="s">
        <v>2243</v>
      </c>
      <c r="X5907">
        <v>2</v>
      </c>
      <c r="Y5907">
        <v>0</v>
      </c>
      <c r="Z5907">
        <v>0</v>
      </c>
      <c r="AA5907">
        <v>0</v>
      </c>
      <c r="AB5907">
        <v>1974824</v>
      </c>
      <c r="AC5907" t="s">
        <v>47</v>
      </c>
      <c r="AD5907">
        <f>+VLOOKUP(T5907,items!$A$2:$D$1255,4,0)</f>
        <v>0</v>
      </c>
      <c r="AE5907">
        <f>+VLOOKUP(T5907,Tabla1[],5,0)</f>
        <v>0</v>
      </c>
      <c r="AF5907">
        <f t="shared" si="92"/>
        <v>6</v>
      </c>
    </row>
    <row r="5908" spans="1:34" x14ac:dyDescent="0.25">
      <c r="A5908">
        <v>103154</v>
      </c>
      <c r="B5908" t="s">
        <v>11137</v>
      </c>
      <c r="C5908" t="s">
        <v>33</v>
      </c>
      <c r="D5908">
        <v>0</v>
      </c>
      <c r="F5908" t="s">
        <v>7006</v>
      </c>
      <c r="G5908" t="s">
        <v>3549</v>
      </c>
      <c r="H5908" t="s">
        <v>11138</v>
      </c>
      <c r="I5908" t="s">
        <v>37</v>
      </c>
      <c r="J5908" t="s">
        <v>11139</v>
      </c>
      <c r="K5908" t="s">
        <v>11140</v>
      </c>
      <c r="L5908" t="s">
        <v>11141</v>
      </c>
      <c r="M5908" t="s">
        <v>3800</v>
      </c>
      <c r="N5908" t="s">
        <v>3800</v>
      </c>
      <c r="O5908" t="s">
        <v>9374</v>
      </c>
      <c r="P5908" t="s">
        <v>9236</v>
      </c>
      <c r="Q5908" t="s">
        <v>10072</v>
      </c>
      <c r="R5908" t="s">
        <v>63</v>
      </c>
      <c r="S5908" t="s">
        <v>128</v>
      </c>
      <c r="T5908" t="s">
        <v>314</v>
      </c>
      <c r="U5908" t="s">
        <v>315</v>
      </c>
      <c r="X5908">
        <v>1</v>
      </c>
      <c r="Y5908">
        <v>0</v>
      </c>
      <c r="Z5908">
        <v>0</v>
      </c>
      <c r="AA5908">
        <v>0</v>
      </c>
      <c r="AB5908">
        <v>850000</v>
      </c>
      <c r="AC5908" t="s">
        <v>47</v>
      </c>
      <c r="AD5908">
        <f>+VLOOKUP(T5908,items!$A$2:$D$1255,4,0)</f>
        <v>0</v>
      </c>
      <c r="AE5908">
        <f>+VLOOKUP(T5908,Tabla1[],5,0)</f>
        <v>0</v>
      </c>
      <c r="AF5908">
        <f t="shared" si="92"/>
        <v>6</v>
      </c>
    </row>
    <row r="5909" spans="1:34" x14ac:dyDescent="0.25">
      <c r="A5909">
        <v>103158</v>
      </c>
      <c r="B5909" t="s">
        <v>2569</v>
      </c>
      <c r="C5909" t="s">
        <v>75</v>
      </c>
      <c r="D5909">
        <v>0</v>
      </c>
      <c r="F5909" t="s">
        <v>7006</v>
      </c>
      <c r="G5909" t="s">
        <v>3799</v>
      </c>
      <c r="H5909" t="s">
        <v>11146</v>
      </c>
      <c r="I5909" t="s">
        <v>37</v>
      </c>
      <c r="J5909" t="s">
        <v>11147</v>
      </c>
      <c r="K5909" t="s">
        <v>11148</v>
      </c>
      <c r="L5909" t="s">
        <v>37</v>
      </c>
      <c r="M5909" t="s">
        <v>6959</v>
      </c>
      <c r="N5909" t="s">
        <v>6959</v>
      </c>
      <c r="O5909" t="s">
        <v>6960</v>
      </c>
      <c r="P5909" t="s">
        <v>9449</v>
      </c>
      <c r="Q5909" t="s">
        <v>9449</v>
      </c>
      <c r="R5909" t="s">
        <v>127</v>
      </c>
      <c r="S5909" t="s">
        <v>164</v>
      </c>
      <c r="T5909" t="s">
        <v>4896</v>
      </c>
      <c r="U5909" t="s">
        <v>4897</v>
      </c>
      <c r="X5909">
        <v>3</v>
      </c>
      <c r="Y5909">
        <v>0</v>
      </c>
      <c r="Z5909">
        <v>0</v>
      </c>
      <c r="AA5909">
        <v>0</v>
      </c>
      <c r="AB5909">
        <v>180000</v>
      </c>
      <c r="AC5909" t="s">
        <v>47</v>
      </c>
      <c r="AD5909">
        <f>+VLOOKUP(T5909,items!$A$2:$D$1255,4,0)</f>
        <v>0</v>
      </c>
      <c r="AE5909">
        <f>+VLOOKUP(T5909,Tabla1[],5,0)</f>
        <v>0</v>
      </c>
      <c r="AF5909">
        <f t="shared" si="92"/>
        <v>4</v>
      </c>
    </row>
    <row r="5910" spans="1:34" x14ac:dyDescent="0.25">
      <c r="A5910">
        <v>103158</v>
      </c>
      <c r="B5910" t="s">
        <v>2569</v>
      </c>
      <c r="C5910" t="s">
        <v>75</v>
      </c>
      <c r="D5910">
        <v>0</v>
      </c>
      <c r="F5910" t="s">
        <v>7006</v>
      </c>
      <c r="G5910" t="s">
        <v>3799</v>
      </c>
      <c r="H5910" t="s">
        <v>11146</v>
      </c>
      <c r="I5910" t="s">
        <v>37</v>
      </c>
      <c r="J5910" t="s">
        <v>11147</v>
      </c>
      <c r="K5910" t="s">
        <v>11148</v>
      </c>
      <c r="L5910" t="s">
        <v>37</v>
      </c>
      <c r="M5910" t="s">
        <v>6959</v>
      </c>
      <c r="N5910" t="s">
        <v>6959</v>
      </c>
      <c r="O5910" t="s">
        <v>6960</v>
      </c>
      <c r="P5910" t="s">
        <v>9449</v>
      </c>
      <c r="Q5910" t="s">
        <v>9449</v>
      </c>
      <c r="R5910" t="s">
        <v>127</v>
      </c>
      <c r="S5910" t="s">
        <v>164</v>
      </c>
      <c r="T5910" t="s">
        <v>6309</v>
      </c>
      <c r="U5910" t="s">
        <v>6310</v>
      </c>
      <c r="X5910">
        <v>10</v>
      </c>
      <c r="Y5910">
        <v>0</v>
      </c>
      <c r="Z5910">
        <v>0</v>
      </c>
      <c r="AA5910">
        <v>0</v>
      </c>
      <c r="AB5910">
        <v>13000</v>
      </c>
      <c r="AC5910" t="s">
        <v>47</v>
      </c>
      <c r="AD5910">
        <f>+VLOOKUP(T5910,items!$A$2:$D$1255,4,0)</f>
        <v>0</v>
      </c>
      <c r="AE5910">
        <f>+VLOOKUP(T5910,Tabla1[],5,0)</f>
        <v>0</v>
      </c>
      <c r="AF5910">
        <f t="shared" si="92"/>
        <v>4</v>
      </c>
    </row>
    <row r="5911" spans="1:34" x14ac:dyDescent="0.25">
      <c r="A5911">
        <v>103158</v>
      </c>
      <c r="B5911" t="s">
        <v>2569</v>
      </c>
      <c r="C5911" t="s">
        <v>75</v>
      </c>
      <c r="D5911">
        <v>0</v>
      </c>
      <c r="F5911" t="s">
        <v>7006</v>
      </c>
      <c r="G5911" t="s">
        <v>3799</v>
      </c>
      <c r="H5911" t="s">
        <v>11146</v>
      </c>
      <c r="I5911" t="s">
        <v>37</v>
      </c>
      <c r="J5911" t="s">
        <v>11147</v>
      </c>
      <c r="K5911" t="s">
        <v>11148</v>
      </c>
      <c r="L5911" t="s">
        <v>37</v>
      </c>
      <c r="M5911" t="s">
        <v>6959</v>
      </c>
      <c r="N5911" t="s">
        <v>6959</v>
      </c>
      <c r="O5911" t="s">
        <v>6960</v>
      </c>
      <c r="P5911" t="s">
        <v>9449</v>
      </c>
      <c r="Q5911" t="s">
        <v>9449</v>
      </c>
      <c r="R5911" t="s">
        <v>127</v>
      </c>
      <c r="S5911" t="s">
        <v>164</v>
      </c>
      <c r="T5911" t="s">
        <v>1290</v>
      </c>
      <c r="U5911" t="s">
        <v>1291</v>
      </c>
      <c r="X5911">
        <v>5</v>
      </c>
      <c r="Y5911">
        <v>0</v>
      </c>
      <c r="Z5911">
        <v>0</v>
      </c>
      <c r="AA5911">
        <v>0</v>
      </c>
      <c r="AB5911">
        <v>319500</v>
      </c>
      <c r="AC5911" t="s">
        <v>47</v>
      </c>
      <c r="AD5911">
        <f>+VLOOKUP(T5911,items!$A$2:$D$1255,4,0)</f>
        <v>0</v>
      </c>
      <c r="AE5911">
        <f>+VLOOKUP(T5911,Tabla1[],5,0)</f>
        <v>0</v>
      </c>
      <c r="AF5911">
        <f t="shared" si="92"/>
        <v>4</v>
      </c>
    </row>
    <row r="5912" spans="1:34" x14ac:dyDescent="0.25">
      <c r="A5912">
        <v>103158</v>
      </c>
      <c r="B5912" t="s">
        <v>2569</v>
      </c>
      <c r="C5912" t="s">
        <v>75</v>
      </c>
      <c r="D5912">
        <v>0</v>
      </c>
      <c r="F5912" t="s">
        <v>7006</v>
      </c>
      <c r="G5912" t="s">
        <v>3799</v>
      </c>
      <c r="H5912" t="s">
        <v>11146</v>
      </c>
      <c r="I5912" t="s">
        <v>37</v>
      </c>
      <c r="J5912" t="s">
        <v>11147</v>
      </c>
      <c r="K5912" t="s">
        <v>11148</v>
      </c>
      <c r="L5912" t="s">
        <v>37</v>
      </c>
      <c r="M5912" t="s">
        <v>6959</v>
      </c>
      <c r="N5912" t="s">
        <v>6959</v>
      </c>
      <c r="O5912" t="s">
        <v>6960</v>
      </c>
      <c r="P5912" t="s">
        <v>9449</v>
      </c>
      <c r="Q5912" t="s">
        <v>9449</v>
      </c>
      <c r="R5912" t="s">
        <v>127</v>
      </c>
      <c r="S5912" t="s">
        <v>164</v>
      </c>
      <c r="T5912" t="s">
        <v>6311</v>
      </c>
      <c r="U5912" t="s">
        <v>6312</v>
      </c>
      <c r="X5912">
        <v>10</v>
      </c>
      <c r="Y5912">
        <v>0</v>
      </c>
      <c r="Z5912">
        <v>0</v>
      </c>
      <c r="AA5912">
        <v>0</v>
      </c>
      <c r="AB5912">
        <v>4000</v>
      </c>
      <c r="AC5912" t="s">
        <v>47</v>
      </c>
      <c r="AD5912">
        <f>+VLOOKUP(T5912,items!$A$2:$D$1255,4,0)</f>
        <v>0</v>
      </c>
      <c r="AE5912">
        <f>+VLOOKUP(T5912,Tabla1[],5,0)</f>
        <v>0</v>
      </c>
      <c r="AF5912">
        <f t="shared" si="92"/>
        <v>4</v>
      </c>
    </row>
    <row r="5913" spans="1:34" x14ac:dyDescent="0.25">
      <c r="A5913">
        <v>103158</v>
      </c>
      <c r="B5913" t="s">
        <v>2569</v>
      </c>
      <c r="C5913" t="s">
        <v>75</v>
      </c>
      <c r="D5913">
        <v>0</v>
      </c>
      <c r="F5913" t="s">
        <v>7006</v>
      </c>
      <c r="G5913" t="s">
        <v>3799</v>
      </c>
      <c r="H5913" t="s">
        <v>11146</v>
      </c>
      <c r="I5913" t="s">
        <v>37</v>
      </c>
      <c r="J5913" t="s">
        <v>11147</v>
      </c>
      <c r="K5913" t="s">
        <v>11148</v>
      </c>
      <c r="L5913" t="s">
        <v>37</v>
      </c>
      <c r="M5913" t="s">
        <v>6959</v>
      </c>
      <c r="N5913" t="s">
        <v>6959</v>
      </c>
      <c r="O5913" t="s">
        <v>6960</v>
      </c>
      <c r="P5913" t="s">
        <v>9449</v>
      </c>
      <c r="Q5913" t="s">
        <v>9449</v>
      </c>
      <c r="R5913" t="s">
        <v>127</v>
      </c>
      <c r="S5913" t="s">
        <v>164</v>
      </c>
      <c r="T5913" t="s">
        <v>3069</v>
      </c>
      <c r="U5913" t="s">
        <v>3070</v>
      </c>
      <c r="X5913">
        <v>2</v>
      </c>
      <c r="Y5913">
        <v>0</v>
      </c>
      <c r="Z5913">
        <v>0</v>
      </c>
      <c r="AA5913">
        <v>0</v>
      </c>
      <c r="AB5913">
        <v>100000</v>
      </c>
      <c r="AC5913" t="s">
        <v>47</v>
      </c>
      <c r="AD5913">
        <f>+VLOOKUP(T5913,items!$A$2:$D$1255,4,0)</f>
        <v>0</v>
      </c>
      <c r="AE5913">
        <f>+VLOOKUP(T5913,Tabla1[],5,0)</f>
        <v>0</v>
      </c>
      <c r="AF5913">
        <f t="shared" si="92"/>
        <v>4</v>
      </c>
    </row>
    <row r="5914" spans="1:34" x14ac:dyDescent="0.25">
      <c r="A5914">
        <v>103172</v>
      </c>
      <c r="B5914" t="s">
        <v>11016</v>
      </c>
      <c r="C5914" t="s">
        <v>33</v>
      </c>
      <c r="D5914">
        <v>0</v>
      </c>
      <c r="F5914" t="s">
        <v>7006</v>
      </c>
      <c r="G5914" t="s">
        <v>9020</v>
      </c>
      <c r="H5914" t="s">
        <v>11149</v>
      </c>
      <c r="I5914" t="s">
        <v>11150</v>
      </c>
      <c r="J5914" t="s">
        <v>11151</v>
      </c>
      <c r="K5914" t="s">
        <v>11152</v>
      </c>
      <c r="L5914" t="s">
        <v>11153</v>
      </c>
      <c r="M5914" t="s">
        <v>189</v>
      </c>
      <c r="N5914" t="s">
        <v>86</v>
      </c>
      <c r="O5914" t="s">
        <v>518</v>
      </c>
      <c r="P5914" t="s">
        <v>1249</v>
      </c>
      <c r="Q5914" t="s">
        <v>10344</v>
      </c>
      <c r="R5914" t="s">
        <v>63</v>
      </c>
      <c r="S5914" t="s">
        <v>272</v>
      </c>
      <c r="T5914" t="s">
        <v>115</v>
      </c>
      <c r="U5914" t="s">
        <v>116</v>
      </c>
      <c r="W5914" t="s">
        <v>93</v>
      </c>
      <c r="X5914">
        <v>2</v>
      </c>
      <c r="Y5914">
        <v>4499</v>
      </c>
      <c r="Z5914">
        <v>0</v>
      </c>
      <c r="AA5914">
        <v>3207</v>
      </c>
      <c r="AB5914" s="14">
        <v>58777848</v>
      </c>
      <c r="AC5914" t="s">
        <v>47</v>
      </c>
      <c r="AD5914" t="str">
        <f>+VLOOKUP(T5914,items!$A$2:$D$1255,4,0)</f>
        <v>PERGOLA</v>
      </c>
      <c r="AE5914" t="str">
        <f>+VLOOKUP(T5914,Tabla1[],5,0)</f>
        <v>MAXI PERGOLAM</v>
      </c>
      <c r="AF5914">
        <f t="shared" si="92"/>
        <v>5</v>
      </c>
      <c r="AG5914">
        <v>3816</v>
      </c>
      <c r="AH5914" s="14">
        <v>58777848</v>
      </c>
    </row>
    <row r="5915" spans="1:34" x14ac:dyDescent="0.25">
      <c r="A5915">
        <v>103173</v>
      </c>
      <c r="B5915" t="s">
        <v>8628</v>
      </c>
      <c r="C5915" t="s">
        <v>75</v>
      </c>
      <c r="D5915">
        <v>0</v>
      </c>
      <c r="F5915" t="s">
        <v>7006</v>
      </c>
      <c r="G5915" t="s">
        <v>7006</v>
      </c>
      <c r="H5915" t="s">
        <v>11154</v>
      </c>
      <c r="I5915" t="s">
        <v>37</v>
      </c>
      <c r="J5915" t="s">
        <v>11155</v>
      </c>
      <c r="K5915" t="s">
        <v>11156</v>
      </c>
      <c r="L5915" t="s">
        <v>37</v>
      </c>
      <c r="M5915" t="s">
        <v>84</v>
      </c>
      <c r="N5915" t="s">
        <v>84</v>
      </c>
      <c r="O5915" t="s">
        <v>3799</v>
      </c>
      <c r="P5915" t="s">
        <v>9020</v>
      </c>
      <c r="Q5915" t="s">
        <v>9020</v>
      </c>
      <c r="R5915" t="s">
        <v>127</v>
      </c>
      <c r="S5915" t="s">
        <v>164</v>
      </c>
      <c r="T5915" t="s">
        <v>1965</v>
      </c>
      <c r="U5915" t="s">
        <v>1966</v>
      </c>
      <c r="X5915">
        <v>1.2</v>
      </c>
      <c r="Y5915">
        <v>0</v>
      </c>
      <c r="Z5915">
        <v>0</v>
      </c>
      <c r="AA5915">
        <v>0</v>
      </c>
      <c r="AB5915">
        <v>130136.4</v>
      </c>
      <c r="AC5915" t="s">
        <v>47</v>
      </c>
      <c r="AD5915">
        <f>+VLOOKUP(T5915,items!$A$2:$D$1255,4,0)</f>
        <v>0</v>
      </c>
      <c r="AE5915">
        <f>+VLOOKUP(T5915,Tabla1[],5,0)</f>
        <v>0</v>
      </c>
      <c r="AF5915">
        <f t="shared" si="92"/>
        <v>4</v>
      </c>
    </row>
    <row r="5916" spans="1:34" x14ac:dyDescent="0.25">
      <c r="A5916">
        <v>103173</v>
      </c>
      <c r="B5916" t="s">
        <v>8628</v>
      </c>
      <c r="C5916" t="s">
        <v>75</v>
      </c>
      <c r="D5916">
        <v>0</v>
      </c>
      <c r="F5916" t="s">
        <v>7006</v>
      </c>
      <c r="G5916" t="s">
        <v>7006</v>
      </c>
      <c r="H5916" t="s">
        <v>11154</v>
      </c>
      <c r="I5916" t="s">
        <v>37</v>
      </c>
      <c r="J5916" t="s">
        <v>11155</v>
      </c>
      <c r="K5916" t="s">
        <v>11156</v>
      </c>
      <c r="L5916" t="s">
        <v>37</v>
      </c>
      <c r="M5916" t="s">
        <v>84</v>
      </c>
      <c r="N5916" t="s">
        <v>84</v>
      </c>
      <c r="O5916" t="s">
        <v>3799</v>
      </c>
      <c r="P5916" t="s">
        <v>9020</v>
      </c>
      <c r="Q5916" t="s">
        <v>9020</v>
      </c>
      <c r="R5916" t="s">
        <v>127</v>
      </c>
      <c r="S5916" t="s">
        <v>164</v>
      </c>
      <c r="T5916" t="s">
        <v>1315</v>
      </c>
      <c r="U5916" t="s">
        <v>1147</v>
      </c>
      <c r="X5916">
        <v>10.199999999999999</v>
      </c>
      <c r="Y5916">
        <v>0</v>
      </c>
      <c r="Z5916">
        <v>0</v>
      </c>
      <c r="AA5916">
        <v>0</v>
      </c>
      <c r="AB5916">
        <v>536520</v>
      </c>
      <c r="AC5916" t="s">
        <v>47</v>
      </c>
      <c r="AD5916">
        <f>+VLOOKUP(T5916,items!$A$2:$D$1255,4,0)</f>
        <v>0</v>
      </c>
      <c r="AE5916">
        <f>+VLOOKUP(T5916,Tabla1[],5,0)</f>
        <v>0</v>
      </c>
      <c r="AF5916">
        <f t="shared" si="92"/>
        <v>4</v>
      </c>
    </row>
    <row r="5917" spans="1:34" x14ac:dyDescent="0.25">
      <c r="A5917">
        <v>103181</v>
      </c>
      <c r="B5917" t="s">
        <v>9287</v>
      </c>
      <c r="C5917" t="s">
        <v>75</v>
      </c>
      <c r="D5917">
        <v>0</v>
      </c>
      <c r="F5917" t="s">
        <v>7006</v>
      </c>
      <c r="G5917" t="s">
        <v>9223</v>
      </c>
      <c r="H5917" t="s">
        <v>11157</v>
      </c>
      <c r="I5917" t="s">
        <v>11158</v>
      </c>
      <c r="J5917" t="s">
        <v>11159</v>
      </c>
      <c r="K5917" t="s">
        <v>11160</v>
      </c>
      <c r="L5917" t="s">
        <v>11161</v>
      </c>
      <c r="M5917" t="s">
        <v>8622</v>
      </c>
      <c r="N5917" t="s">
        <v>3096</v>
      </c>
      <c r="O5917" t="s">
        <v>518</v>
      </c>
      <c r="P5917" t="s">
        <v>1249</v>
      </c>
      <c r="Q5917" t="s">
        <v>9531</v>
      </c>
      <c r="R5917" t="s">
        <v>63</v>
      </c>
      <c r="S5917" t="s">
        <v>44</v>
      </c>
      <c r="T5917" t="s">
        <v>347</v>
      </c>
      <c r="U5917" t="s">
        <v>348</v>
      </c>
      <c r="W5917" t="s">
        <v>114</v>
      </c>
      <c r="X5917">
        <v>1</v>
      </c>
      <c r="Y5917">
        <v>6000</v>
      </c>
      <c r="Z5917">
        <v>0</v>
      </c>
      <c r="AA5917">
        <v>0</v>
      </c>
      <c r="AB5917">
        <v>431237</v>
      </c>
      <c r="AC5917" t="s">
        <v>47</v>
      </c>
      <c r="AD5917">
        <f>+VLOOKUP(T5917,items!$A$2:$D$1255,4,0)</f>
        <v>0</v>
      </c>
      <c r="AE5917">
        <f>+VLOOKUP(T5917,Tabla1[],5,0)</f>
        <v>0</v>
      </c>
      <c r="AF5917">
        <f t="shared" si="92"/>
        <v>5</v>
      </c>
    </row>
    <row r="5918" spans="1:34" x14ac:dyDescent="0.25">
      <c r="A5918">
        <v>103181</v>
      </c>
      <c r="B5918" t="s">
        <v>9287</v>
      </c>
      <c r="C5918" t="s">
        <v>75</v>
      </c>
      <c r="D5918">
        <v>0</v>
      </c>
      <c r="F5918" t="s">
        <v>7006</v>
      </c>
      <c r="G5918" t="s">
        <v>9223</v>
      </c>
      <c r="H5918" t="s">
        <v>11157</v>
      </c>
      <c r="I5918" t="s">
        <v>11158</v>
      </c>
      <c r="J5918" t="s">
        <v>11159</v>
      </c>
      <c r="K5918" t="s">
        <v>11160</v>
      </c>
      <c r="L5918" t="s">
        <v>11161</v>
      </c>
      <c r="M5918" t="s">
        <v>8622</v>
      </c>
      <c r="N5918" t="s">
        <v>3096</v>
      </c>
      <c r="O5918" t="s">
        <v>518</v>
      </c>
      <c r="P5918" t="s">
        <v>1249</v>
      </c>
      <c r="Q5918" t="s">
        <v>9531</v>
      </c>
      <c r="R5918" t="s">
        <v>63</v>
      </c>
      <c r="S5918" t="s">
        <v>44</v>
      </c>
      <c r="T5918" t="s">
        <v>616</v>
      </c>
      <c r="U5918" t="s">
        <v>617</v>
      </c>
      <c r="W5918" t="s">
        <v>114</v>
      </c>
      <c r="X5918">
        <v>2</v>
      </c>
      <c r="Y5918">
        <v>0</v>
      </c>
      <c r="Z5918">
        <v>0</v>
      </c>
      <c r="AA5918">
        <v>500</v>
      </c>
      <c r="AB5918">
        <v>602418</v>
      </c>
      <c r="AC5918" t="s">
        <v>47</v>
      </c>
      <c r="AD5918">
        <f>+VLOOKUP(T5918,items!$A$2:$D$1255,4,0)</f>
        <v>0</v>
      </c>
      <c r="AE5918">
        <f>+VLOOKUP(T5918,Tabla1[],5,0)</f>
        <v>0</v>
      </c>
      <c r="AF5918">
        <f t="shared" si="92"/>
        <v>5</v>
      </c>
    </row>
    <row r="5919" spans="1:34" x14ac:dyDescent="0.25">
      <c r="A5919">
        <v>103204</v>
      </c>
      <c r="B5919" t="s">
        <v>995</v>
      </c>
      <c r="C5919" t="s">
        <v>75</v>
      </c>
      <c r="D5919">
        <v>0</v>
      </c>
      <c r="F5919" t="s">
        <v>6959</v>
      </c>
      <c r="G5919" t="s">
        <v>86</v>
      </c>
      <c r="H5919" t="s">
        <v>11162</v>
      </c>
      <c r="I5919" t="s">
        <v>37</v>
      </c>
      <c r="J5919" t="s">
        <v>11163</v>
      </c>
      <c r="K5919" t="s">
        <v>11164</v>
      </c>
      <c r="L5919" t="s">
        <v>11165</v>
      </c>
      <c r="M5919" t="s">
        <v>7235</v>
      </c>
      <c r="N5919" t="s">
        <v>7235</v>
      </c>
      <c r="O5919" t="s">
        <v>7913</v>
      </c>
      <c r="P5919" t="s">
        <v>10387</v>
      </c>
      <c r="Q5919" t="s">
        <v>3800</v>
      </c>
      <c r="R5919" t="s">
        <v>127</v>
      </c>
      <c r="S5919" t="s">
        <v>256</v>
      </c>
      <c r="T5919" t="s">
        <v>94</v>
      </c>
      <c r="U5919" t="s">
        <v>95</v>
      </c>
      <c r="X5919">
        <v>1</v>
      </c>
      <c r="Y5919">
        <v>0</v>
      </c>
      <c r="Z5919">
        <v>0</v>
      </c>
      <c r="AA5919">
        <v>0</v>
      </c>
      <c r="AB5919">
        <v>150000</v>
      </c>
      <c r="AC5919" t="s">
        <v>47</v>
      </c>
      <c r="AD5919" t="e">
        <f>+VLOOKUP(T5919,items!$A$2:$D$1255,4,0)</f>
        <v>#N/A</v>
      </c>
      <c r="AE5919" t="e">
        <f>+VLOOKUP(T5919,Tabla1[],5,0)</f>
        <v>#N/A</v>
      </c>
      <c r="AF5919">
        <f t="shared" si="92"/>
        <v>5</v>
      </c>
    </row>
    <row r="5920" spans="1:34" x14ac:dyDescent="0.25">
      <c r="A5920">
        <v>103204</v>
      </c>
      <c r="B5920" t="s">
        <v>995</v>
      </c>
      <c r="C5920" t="s">
        <v>75</v>
      </c>
      <c r="D5920">
        <v>0</v>
      </c>
      <c r="F5920" t="s">
        <v>6959</v>
      </c>
      <c r="G5920" t="s">
        <v>86</v>
      </c>
      <c r="H5920" t="s">
        <v>11162</v>
      </c>
      <c r="I5920" t="s">
        <v>37</v>
      </c>
      <c r="J5920" t="s">
        <v>11163</v>
      </c>
      <c r="K5920" t="s">
        <v>11164</v>
      </c>
      <c r="L5920" t="s">
        <v>11165</v>
      </c>
      <c r="M5920" t="s">
        <v>7235</v>
      </c>
      <c r="N5920" t="s">
        <v>7235</v>
      </c>
      <c r="O5920" t="s">
        <v>7913</v>
      </c>
      <c r="P5920" t="s">
        <v>10387</v>
      </c>
      <c r="Q5920" t="s">
        <v>3800</v>
      </c>
      <c r="R5920" t="s">
        <v>127</v>
      </c>
      <c r="S5920" t="s">
        <v>256</v>
      </c>
      <c r="T5920" t="s">
        <v>390</v>
      </c>
      <c r="U5920" t="s">
        <v>5952</v>
      </c>
      <c r="X5920">
        <v>1</v>
      </c>
      <c r="Y5920">
        <v>8000</v>
      </c>
      <c r="Z5920">
        <v>0</v>
      </c>
      <c r="AA5920">
        <v>3000</v>
      </c>
      <c r="AB5920">
        <v>912000</v>
      </c>
      <c r="AC5920" t="s">
        <v>47</v>
      </c>
      <c r="AD5920" t="e">
        <f>+VLOOKUP(T5920,items!$A$2:$D$1255,4,0)</f>
        <v>#N/A</v>
      </c>
      <c r="AE5920" t="e">
        <f>+VLOOKUP(T5920,Tabla1[],5,0)</f>
        <v>#N/A</v>
      </c>
      <c r="AF5920">
        <f t="shared" si="92"/>
        <v>5</v>
      </c>
    </row>
    <row r="5921" spans="1:32" x14ac:dyDescent="0.25">
      <c r="A5921">
        <v>103204</v>
      </c>
      <c r="B5921" t="s">
        <v>995</v>
      </c>
      <c r="C5921" t="s">
        <v>75</v>
      </c>
      <c r="D5921">
        <v>0</v>
      </c>
      <c r="F5921" t="s">
        <v>6959</v>
      </c>
      <c r="G5921" t="s">
        <v>86</v>
      </c>
      <c r="H5921" t="s">
        <v>11162</v>
      </c>
      <c r="I5921" t="s">
        <v>37</v>
      </c>
      <c r="J5921" t="s">
        <v>11163</v>
      </c>
      <c r="K5921" t="s">
        <v>11164</v>
      </c>
      <c r="L5921" t="s">
        <v>11165</v>
      </c>
      <c r="M5921" t="s">
        <v>7235</v>
      </c>
      <c r="N5921" t="s">
        <v>7235</v>
      </c>
      <c r="O5921" t="s">
        <v>7913</v>
      </c>
      <c r="P5921" t="s">
        <v>10387</v>
      </c>
      <c r="Q5921" t="s">
        <v>3800</v>
      </c>
      <c r="R5921" t="s">
        <v>127</v>
      </c>
      <c r="S5921" t="s">
        <v>256</v>
      </c>
      <c r="T5921" t="s">
        <v>392</v>
      </c>
      <c r="U5921" t="s">
        <v>393</v>
      </c>
      <c r="X5921">
        <v>1</v>
      </c>
      <c r="Y5921">
        <v>0</v>
      </c>
      <c r="Z5921">
        <v>0</v>
      </c>
      <c r="AA5921">
        <v>0</v>
      </c>
      <c r="AB5921">
        <v>160000</v>
      </c>
      <c r="AC5921" t="s">
        <v>47</v>
      </c>
      <c r="AD5921" t="e">
        <f>+VLOOKUP(T5921,items!$A$2:$D$1255,4,0)</f>
        <v>#N/A</v>
      </c>
      <c r="AE5921" t="e">
        <f>+VLOOKUP(T5921,Tabla1[],5,0)</f>
        <v>#N/A</v>
      </c>
      <c r="AF5921">
        <f t="shared" si="92"/>
        <v>5</v>
      </c>
    </row>
    <row r="5922" spans="1:32" x14ac:dyDescent="0.25">
      <c r="A5922">
        <v>103207</v>
      </c>
      <c r="B5922" t="s">
        <v>7364</v>
      </c>
      <c r="C5922" t="s">
        <v>75</v>
      </c>
      <c r="D5922">
        <v>0</v>
      </c>
      <c r="F5922" t="s">
        <v>84</v>
      </c>
      <c r="G5922" t="s">
        <v>84</v>
      </c>
      <c r="H5922" t="s">
        <v>11166</v>
      </c>
      <c r="I5922" t="s">
        <v>37</v>
      </c>
      <c r="J5922" t="s">
        <v>11167</v>
      </c>
      <c r="K5922" t="s">
        <v>11168</v>
      </c>
      <c r="L5922" t="s">
        <v>37</v>
      </c>
      <c r="M5922" t="s">
        <v>5948</v>
      </c>
      <c r="N5922" t="s">
        <v>5948</v>
      </c>
      <c r="O5922" t="s">
        <v>3799</v>
      </c>
      <c r="P5922" t="s">
        <v>9020</v>
      </c>
      <c r="Q5922" t="s">
        <v>9020</v>
      </c>
      <c r="R5922" t="s">
        <v>127</v>
      </c>
      <c r="S5922" t="s">
        <v>164</v>
      </c>
      <c r="T5922" t="s">
        <v>6485</v>
      </c>
      <c r="U5922" t="s">
        <v>6486</v>
      </c>
      <c r="X5922">
        <v>4</v>
      </c>
      <c r="Y5922">
        <v>0</v>
      </c>
      <c r="Z5922">
        <v>0</v>
      </c>
      <c r="AA5922">
        <v>0</v>
      </c>
      <c r="AB5922">
        <v>188000</v>
      </c>
      <c r="AC5922" t="s">
        <v>47</v>
      </c>
      <c r="AD5922">
        <f>+VLOOKUP(T5922,items!$A$2:$D$1255,4,0)</f>
        <v>0</v>
      </c>
      <c r="AE5922">
        <f>+VLOOKUP(T5922,Tabla1[],5,0)</f>
        <v>0</v>
      </c>
      <c r="AF5922">
        <f t="shared" si="92"/>
        <v>4</v>
      </c>
    </row>
    <row r="5923" spans="1:32" x14ac:dyDescent="0.25">
      <c r="A5923">
        <v>103207</v>
      </c>
      <c r="B5923" t="s">
        <v>7364</v>
      </c>
      <c r="C5923" t="s">
        <v>75</v>
      </c>
      <c r="D5923">
        <v>0</v>
      </c>
      <c r="F5923" t="s">
        <v>84</v>
      </c>
      <c r="G5923" t="s">
        <v>84</v>
      </c>
      <c r="H5923" t="s">
        <v>11166</v>
      </c>
      <c r="I5923" t="s">
        <v>37</v>
      </c>
      <c r="J5923" t="s">
        <v>11167</v>
      </c>
      <c r="K5923" t="s">
        <v>11168</v>
      </c>
      <c r="L5923" t="s">
        <v>37</v>
      </c>
      <c r="M5923" t="s">
        <v>5948</v>
      </c>
      <c r="N5923" t="s">
        <v>5948</v>
      </c>
      <c r="O5923" t="s">
        <v>3799</v>
      </c>
      <c r="P5923" t="s">
        <v>9020</v>
      </c>
      <c r="Q5923" t="s">
        <v>9020</v>
      </c>
      <c r="R5923" t="s">
        <v>127</v>
      </c>
      <c r="S5923" t="s">
        <v>164</v>
      </c>
      <c r="T5923" t="s">
        <v>6487</v>
      </c>
      <c r="U5923" t="s">
        <v>7125</v>
      </c>
      <c r="X5923">
        <v>4</v>
      </c>
      <c r="Y5923">
        <v>0</v>
      </c>
      <c r="Z5923">
        <v>0</v>
      </c>
      <c r="AA5923">
        <v>0</v>
      </c>
      <c r="AB5923">
        <v>2016000</v>
      </c>
      <c r="AC5923" t="s">
        <v>47</v>
      </c>
      <c r="AD5923">
        <f>+VLOOKUP(T5923,items!$A$2:$D$1255,4,0)</f>
        <v>0</v>
      </c>
      <c r="AE5923">
        <f>+VLOOKUP(T5923,Tabla1[],5,0)</f>
        <v>0</v>
      </c>
      <c r="AF5923">
        <f t="shared" si="92"/>
        <v>4</v>
      </c>
    </row>
    <row r="5924" spans="1:32" x14ac:dyDescent="0.25">
      <c r="A5924">
        <v>103209</v>
      </c>
      <c r="B5924" t="s">
        <v>11169</v>
      </c>
      <c r="C5924" t="s">
        <v>75</v>
      </c>
      <c r="D5924">
        <v>0</v>
      </c>
      <c r="F5924" t="s">
        <v>84</v>
      </c>
      <c r="G5924" t="s">
        <v>5513</v>
      </c>
      <c r="H5924" t="s">
        <v>11170</v>
      </c>
      <c r="I5924" t="s">
        <v>11171</v>
      </c>
      <c r="J5924" t="s">
        <v>11172</v>
      </c>
      <c r="K5924" t="s">
        <v>11173</v>
      </c>
      <c r="L5924" t="s">
        <v>11174</v>
      </c>
      <c r="M5924" t="s">
        <v>5514</v>
      </c>
      <c r="N5924" t="s">
        <v>975</v>
      </c>
      <c r="O5924" t="s">
        <v>518</v>
      </c>
      <c r="P5924" t="s">
        <v>9096</v>
      </c>
      <c r="Q5924" t="s">
        <v>53</v>
      </c>
      <c r="R5924" t="s">
        <v>63</v>
      </c>
      <c r="S5924" t="s">
        <v>64</v>
      </c>
      <c r="T5924" t="s">
        <v>7509</v>
      </c>
      <c r="U5924" t="s">
        <v>7510</v>
      </c>
      <c r="X5924">
        <v>5</v>
      </c>
      <c r="Y5924">
        <v>0</v>
      </c>
      <c r="Z5924">
        <v>0</v>
      </c>
      <c r="AA5924">
        <v>0</v>
      </c>
      <c r="AB5924">
        <v>184000</v>
      </c>
      <c r="AC5924" t="s">
        <v>47</v>
      </c>
      <c r="AD5924">
        <f>+VLOOKUP(T5924,items!$A$2:$D$1255,4,0)</f>
        <v>0</v>
      </c>
      <c r="AE5924">
        <f>+VLOOKUP(T5924,Tabla1[],5,0)</f>
        <v>0</v>
      </c>
      <c r="AF5924">
        <f t="shared" si="92"/>
        <v>5</v>
      </c>
    </row>
    <row r="5925" spans="1:32" x14ac:dyDescent="0.25">
      <c r="A5925">
        <v>103209</v>
      </c>
      <c r="B5925" t="s">
        <v>11169</v>
      </c>
      <c r="C5925" t="s">
        <v>75</v>
      </c>
      <c r="D5925">
        <v>0</v>
      </c>
      <c r="F5925" t="s">
        <v>84</v>
      </c>
      <c r="G5925" t="s">
        <v>5513</v>
      </c>
      <c r="H5925" t="s">
        <v>11170</v>
      </c>
      <c r="I5925" t="s">
        <v>11171</v>
      </c>
      <c r="J5925" t="s">
        <v>11172</v>
      </c>
      <c r="K5925" t="s">
        <v>11173</v>
      </c>
      <c r="L5925" t="s">
        <v>11174</v>
      </c>
      <c r="M5925" t="s">
        <v>5514</v>
      </c>
      <c r="N5925" t="s">
        <v>975</v>
      </c>
      <c r="O5925" t="s">
        <v>518</v>
      </c>
      <c r="P5925" t="s">
        <v>9096</v>
      </c>
      <c r="Q5925" t="s">
        <v>53</v>
      </c>
      <c r="R5925" t="s">
        <v>63</v>
      </c>
      <c r="S5925" t="s">
        <v>64</v>
      </c>
      <c r="T5925" t="s">
        <v>347</v>
      </c>
      <c r="U5925" t="s">
        <v>348</v>
      </c>
      <c r="W5925" t="s">
        <v>114</v>
      </c>
      <c r="X5925">
        <v>1</v>
      </c>
      <c r="Y5925">
        <v>9300</v>
      </c>
      <c r="Z5925">
        <v>0</v>
      </c>
      <c r="AA5925">
        <v>0</v>
      </c>
      <c r="AB5925">
        <v>2277600</v>
      </c>
      <c r="AC5925" t="s">
        <v>47</v>
      </c>
      <c r="AD5925">
        <f>+VLOOKUP(T5925,items!$A$2:$D$1255,4,0)</f>
        <v>0</v>
      </c>
      <c r="AE5925">
        <f>+VLOOKUP(T5925,Tabla1[],5,0)</f>
        <v>0</v>
      </c>
      <c r="AF5925">
        <f t="shared" si="92"/>
        <v>5</v>
      </c>
    </row>
    <row r="5926" spans="1:32" x14ac:dyDescent="0.25">
      <c r="A5926">
        <v>103209</v>
      </c>
      <c r="B5926" t="s">
        <v>11169</v>
      </c>
      <c r="C5926" t="s">
        <v>75</v>
      </c>
      <c r="D5926">
        <v>0</v>
      </c>
      <c r="F5926" t="s">
        <v>84</v>
      </c>
      <c r="G5926" t="s">
        <v>5513</v>
      </c>
      <c r="H5926" t="s">
        <v>11170</v>
      </c>
      <c r="I5926" t="s">
        <v>11171</v>
      </c>
      <c r="J5926" t="s">
        <v>11172</v>
      </c>
      <c r="K5926" t="s">
        <v>11173</v>
      </c>
      <c r="L5926" t="s">
        <v>11174</v>
      </c>
      <c r="M5926" t="s">
        <v>5514</v>
      </c>
      <c r="N5926" t="s">
        <v>975</v>
      </c>
      <c r="O5926" t="s">
        <v>518</v>
      </c>
      <c r="P5926" t="s">
        <v>9096</v>
      </c>
      <c r="Q5926" t="s">
        <v>53</v>
      </c>
      <c r="R5926" t="s">
        <v>63</v>
      </c>
      <c r="S5926" t="s">
        <v>64</v>
      </c>
      <c r="T5926" t="s">
        <v>347</v>
      </c>
      <c r="U5926" t="s">
        <v>348</v>
      </c>
      <c r="W5926" t="s">
        <v>114</v>
      </c>
      <c r="X5926">
        <v>2</v>
      </c>
      <c r="Y5926">
        <v>4000</v>
      </c>
      <c r="Z5926">
        <v>0</v>
      </c>
      <c r="AA5926">
        <v>0</v>
      </c>
      <c r="AB5926">
        <v>2278400</v>
      </c>
      <c r="AC5926" t="s">
        <v>47</v>
      </c>
      <c r="AD5926">
        <f>+VLOOKUP(T5926,items!$A$2:$D$1255,4,0)</f>
        <v>0</v>
      </c>
      <c r="AE5926">
        <f>+VLOOKUP(T5926,Tabla1[],5,0)</f>
        <v>0</v>
      </c>
      <c r="AF5926">
        <f t="shared" si="92"/>
        <v>5</v>
      </c>
    </row>
    <row r="5927" spans="1:32" x14ac:dyDescent="0.25">
      <c r="A5927">
        <v>103209</v>
      </c>
      <c r="B5927" t="s">
        <v>11169</v>
      </c>
      <c r="C5927" t="s">
        <v>75</v>
      </c>
      <c r="D5927">
        <v>0</v>
      </c>
      <c r="F5927" t="s">
        <v>84</v>
      </c>
      <c r="G5927" t="s">
        <v>5513</v>
      </c>
      <c r="H5927" t="s">
        <v>11170</v>
      </c>
      <c r="I5927" t="s">
        <v>11171</v>
      </c>
      <c r="J5927" t="s">
        <v>11172</v>
      </c>
      <c r="K5927" t="s">
        <v>11173</v>
      </c>
      <c r="L5927" t="s">
        <v>11174</v>
      </c>
      <c r="M5927" t="s">
        <v>5514</v>
      </c>
      <c r="N5927" t="s">
        <v>975</v>
      </c>
      <c r="O5927" t="s">
        <v>518</v>
      </c>
      <c r="P5927" t="s">
        <v>9096</v>
      </c>
      <c r="Q5927" t="s">
        <v>53</v>
      </c>
      <c r="R5927" t="s">
        <v>63</v>
      </c>
      <c r="S5927" t="s">
        <v>64</v>
      </c>
      <c r="T5927" t="s">
        <v>347</v>
      </c>
      <c r="U5927" t="s">
        <v>348</v>
      </c>
      <c r="W5927" t="s">
        <v>114</v>
      </c>
      <c r="X5927">
        <v>1</v>
      </c>
      <c r="Y5927">
        <v>4000</v>
      </c>
      <c r="Z5927">
        <v>0</v>
      </c>
      <c r="AA5927">
        <v>0</v>
      </c>
      <c r="AB5927">
        <v>1139200</v>
      </c>
      <c r="AC5927" t="s">
        <v>47</v>
      </c>
      <c r="AD5927">
        <f>+VLOOKUP(T5927,items!$A$2:$D$1255,4,0)</f>
        <v>0</v>
      </c>
      <c r="AE5927">
        <f>+VLOOKUP(T5927,Tabla1[],5,0)</f>
        <v>0</v>
      </c>
      <c r="AF5927">
        <f t="shared" si="92"/>
        <v>5</v>
      </c>
    </row>
    <row r="5928" spans="1:32" x14ac:dyDescent="0.25">
      <c r="A5928">
        <v>103209</v>
      </c>
      <c r="B5928" t="s">
        <v>11169</v>
      </c>
      <c r="C5928" t="s">
        <v>75</v>
      </c>
      <c r="D5928">
        <v>0</v>
      </c>
      <c r="F5928" t="s">
        <v>84</v>
      </c>
      <c r="G5928" t="s">
        <v>5513</v>
      </c>
      <c r="H5928" t="s">
        <v>11170</v>
      </c>
      <c r="I5928" t="s">
        <v>11171</v>
      </c>
      <c r="J5928" t="s">
        <v>11172</v>
      </c>
      <c r="K5928" t="s">
        <v>11173</v>
      </c>
      <c r="L5928" t="s">
        <v>11174</v>
      </c>
      <c r="M5928" t="s">
        <v>5514</v>
      </c>
      <c r="N5928" t="s">
        <v>975</v>
      </c>
      <c r="O5928" t="s">
        <v>518</v>
      </c>
      <c r="P5928" t="s">
        <v>9096</v>
      </c>
      <c r="Q5928" t="s">
        <v>53</v>
      </c>
      <c r="R5928" t="s">
        <v>63</v>
      </c>
      <c r="S5928" t="s">
        <v>64</v>
      </c>
      <c r="T5928" t="s">
        <v>1447</v>
      </c>
      <c r="U5928" t="s">
        <v>1448</v>
      </c>
      <c r="X5928">
        <v>2</v>
      </c>
      <c r="Y5928">
        <v>4000</v>
      </c>
      <c r="Z5928">
        <v>0</v>
      </c>
      <c r="AA5928">
        <v>0</v>
      </c>
      <c r="AB5928">
        <v>4845000</v>
      </c>
      <c r="AC5928" t="s">
        <v>47</v>
      </c>
      <c r="AD5928">
        <f>+VLOOKUP(T5928,items!$A$2:$D$1255,4,0)</f>
        <v>0</v>
      </c>
      <c r="AE5928">
        <f>+VLOOKUP(T5928,Tabla1[],5,0)</f>
        <v>0</v>
      </c>
      <c r="AF5928">
        <f t="shared" si="92"/>
        <v>5</v>
      </c>
    </row>
    <row r="5929" spans="1:32" x14ac:dyDescent="0.25">
      <c r="A5929">
        <v>103209</v>
      </c>
      <c r="B5929" t="s">
        <v>11169</v>
      </c>
      <c r="C5929" t="s">
        <v>75</v>
      </c>
      <c r="D5929">
        <v>0</v>
      </c>
      <c r="F5929" t="s">
        <v>84</v>
      </c>
      <c r="G5929" t="s">
        <v>5513</v>
      </c>
      <c r="H5929" t="s">
        <v>11170</v>
      </c>
      <c r="I5929" t="s">
        <v>11171</v>
      </c>
      <c r="J5929" t="s">
        <v>11172</v>
      </c>
      <c r="K5929" t="s">
        <v>11173</v>
      </c>
      <c r="L5929" t="s">
        <v>11174</v>
      </c>
      <c r="M5929" t="s">
        <v>5514</v>
      </c>
      <c r="N5929" t="s">
        <v>975</v>
      </c>
      <c r="O5929" t="s">
        <v>518</v>
      </c>
      <c r="P5929" t="s">
        <v>9096</v>
      </c>
      <c r="Q5929" t="s">
        <v>53</v>
      </c>
      <c r="R5929" t="s">
        <v>63</v>
      </c>
      <c r="S5929" t="s">
        <v>64</v>
      </c>
      <c r="T5929" t="s">
        <v>1519</v>
      </c>
      <c r="U5929" t="s">
        <v>1520</v>
      </c>
      <c r="V5929" t="s">
        <v>492</v>
      </c>
      <c r="W5929" t="s">
        <v>114</v>
      </c>
      <c r="X5929">
        <v>2</v>
      </c>
      <c r="Y5929">
        <v>4000</v>
      </c>
      <c r="Z5929">
        <v>0</v>
      </c>
      <c r="AA5929">
        <v>4500</v>
      </c>
      <c r="AB5929">
        <v>12603000</v>
      </c>
      <c r="AC5929" t="s">
        <v>47</v>
      </c>
      <c r="AD5929" t="str">
        <f>+VLOOKUP(T5929,items!$A$2:$D$1255,4,0)</f>
        <v>PERGOLA</v>
      </c>
      <c r="AE5929" t="str">
        <f>+VLOOKUP(T5929,Tabla1[],5,0)</f>
        <v>PERGOLITE</v>
      </c>
      <c r="AF5929">
        <f t="shared" si="92"/>
        <v>5</v>
      </c>
    </row>
    <row r="5930" spans="1:32" x14ac:dyDescent="0.25">
      <c r="A5930">
        <v>103209</v>
      </c>
      <c r="B5930" t="s">
        <v>11169</v>
      </c>
      <c r="C5930" t="s">
        <v>75</v>
      </c>
      <c r="D5930">
        <v>0</v>
      </c>
      <c r="F5930" t="s">
        <v>84</v>
      </c>
      <c r="G5930" t="s">
        <v>5513</v>
      </c>
      <c r="H5930" t="s">
        <v>11170</v>
      </c>
      <c r="I5930" t="s">
        <v>11171</v>
      </c>
      <c r="J5930" t="s">
        <v>11172</v>
      </c>
      <c r="K5930" t="s">
        <v>11173</v>
      </c>
      <c r="L5930" t="s">
        <v>11174</v>
      </c>
      <c r="M5930" t="s">
        <v>5514</v>
      </c>
      <c r="N5930" t="s">
        <v>975</v>
      </c>
      <c r="O5930" t="s">
        <v>518</v>
      </c>
      <c r="P5930" t="s">
        <v>9096</v>
      </c>
      <c r="Q5930" t="s">
        <v>53</v>
      </c>
      <c r="R5930" t="s">
        <v>63</v>
      </c>
      <c r="S5930" t="s">
        <v>64</v>
      </c>
      <c r="T5930" t="s">
        <v>490</v>
      </c>
      <c r="U5930" t="s">
        <v>491</v>
      </c>
      <c r="W5930" t="s">
        <v>114</v>
      </c>
      <c r="X5930">
        <v>8</v>
      </c>
      <c r="Y5930">
        <v>0</v>
      </c>
      <c r="Z5930">
        <v>0</v>
      </c>
      <c r="AA5930">
        <v>0</v>
      </c>
      <c r="AB5930">
        <v>641920</v>
      </c>
      <c r="AC5930" t="s">
        <v>47</v>
      </c>
      <c r="AD5930">
        <f>+VLOOKUP(T5930,items!$A$2:$D$1255,4,0)</f>
        <v>0</v>
      </c>
      <c r="AE5930">
        <f>+VLOOKUP(T5930,Tabla1[],5,0)</f>
        <v>0</v>
      </c>
      <c r="AF5930">
        <f t="shared" si="92"/>
        <v>5</v>
      </c>
    </row>
    <row r="5931" spans="1:32" x14ac:dyDescent="0.25">
      <c r="A5931">
        <v>103209</v>
      </c>
      <c r="B5931" t="s">
        <v>11169</v>
      </c>
      <c r="C5931" t="s">
        <v>75</v>
      </c>
      <c r="D5931">
        <v>0</v>
      </c>
      <c r="F5931" t="s">
        <v>84</v>
      </c>
      <c r="G5931" t="s">
        <v>5513</v>
      </c>
      <c r="H5931" t="s">
        <v>11170</v>
      </c>
      <c r="I5931" t="s">
        <v>11171</v>
      </c>
      <c r="J5931" t="s">
        <v>11172</v>
      </c>
      <c r="K5931" t="s">
        <v>11173</v>
      </c>
      <c r="L5931" t="s">
        <v>11174</v>
      </c>
      <c r="M5931" t="s">
        <v>5514</v>
      </c>
      <c r="N5931" t="s">
        <v>975</v>
      </c>
      <c r="O5931" t="s">
        <v>518</v>
      </c>
      <c r="P5931" t="s">
        <v>9096</v>
      </c>
      <c r="Q5931" t="s">
        <v>53</v>
      </c>
      <c r="R5931" t="s">
        <v>63</v>
      </c>
      <c r="S5931" t="s">
        <v>64</v>
      </c>
      <c r="T5931" t="s">
        <v>94</v>
      </c>
      <c r="U5931" t="s">
        <v>95</v>
      </c>
      <c r="X5931">
        <v>1</v>
      </c>
      <c r="Y5931">
        <v>0</v>
      </c>
      <c r="Z5931">
        <v>0</v>
      </c>
      <c r="AA5931">
        <v>0</v>
      </c>
      <c r="AB5931">
        <v>600000</v>
      </c>
      <c r="AC5931" t="s">
        <v>47</v>
      </c>
      <c r="AD5931" t="e">
        <f>+VLOOKUP(T5931,items!$A$2:$D$1255,4,0)</f>
        <v>#N/A</v>
      </c>
      <c r="AE5931" t="e">
        <f>+VLOOKUP(T5931,Tabla1[],5,0)</f>
        <v>#N/A</v>
      </c>
      <c r="AF5931">
        <f t="shared" si="92"/>
        <v>5</v>
      </c>
    </row>
    <row r="5932" spans="1:32" x14ac:dyDescent="0.25">
      <c r="A5932">
        <v>103209</v>
      </c>
      <c r="B5932" t="s">
        <v>11169</v>
      </c>
      <c r="C5932" t="s">
        <v>75</v>
      </c>
      <c r="D5932">
        <v>0</v>
      </c>
      <c r="F5932" t="s">
        <v>84</v>
      </c>
      <c r="G5932" t="s">
        <v>5513</v>
      </c>
      <c r="H5932" t="s">
        <v>11170</v>
      </c>
      <c r="I5932" t="s">
        <v>11171</v>
      </c>
      <c r="J5932" t="s">
        <v>11172</v>
      </c>
      <c r="K5932" t="s">
        <v>11173</v>
      </c>
      <c r="L5932" t="s">
        <v>11174</v>
      </c>
      <c r="M5932" t="s">
        <v>5514</v>
      </c>
      <c r="N5932" t="s">
        <v>975</v>
      </c>
      <c r="O5932" t="s">
        <v>518</v>
      </c>
      <c r="P5932" t="s">
        <v>9096</v>
      </c>
      <c r="Q5932" t="s">
        <v>53</v>
      </c>
      <c r="R5932" t="s">
        <v>63</v>
      </c>
      <c r="S5932" t="s">
        <v>64</v>
      </c>
      <c r="T5932" t="s">
        <v>392</v>
      </c>
      <c r="U5932" t="s">
        <v>393</v>
      </c>
      <c r="X5932">
        <v>1</v>
      </c>
      <c r="Y5932">
        <v>0</v>
      </c>
      <c r="Z5932">
        <v>0</v>
      </c>
      <c r="AA5932">
        <v>0</v>
      </c>
      <c r="AB5932">
        <v>500000</v>
      </c>
      <c r="AC5932" t="s">
        <v>47</v>
      </c>
      <c r="AD5932" t="e">
        <f>+VLOOKUP(T5932,items!$A$2:$D$1255,4,0)</f>
        <v>#N/A</v>
      </c>
      <c r="AE5932" t="e">
        <f>+VLOOKUP(T5932,Tabla1[],5,0)</f>
        <v>#N/A</v>
      </c>
      <c r="AF5932">
        <f t="shared" si="92"/>
        <v>5</v>
      </c>
    </row>
    <row r="5933" spans="1:32" x14ac:dyDescent="0.25">
      <c r="A5933">
        <v>103210</v>
      </c>
      <c r="B5933" t="s">
        <v>11175</v>
      </c>
      <c r="C5933" t="s">
        <v>75</v>
      </c>
      <c r="D5933">
        <v>0</v>
      </c>
      <c r="F5933" t="s">
        <v>3799</v>
      </c>
      <c r="G5933" t="s">
        <v>3548</v>
      </c>
      <c r="H5933" t="s">
        <v>11176</v>
      </c>
      <c r="I5933" t="s">
        <v>11177</v>
      </c>
      <c r="J5933" t="s">
        <v>11178</v>
      </c>
      <c r="K5933" t="s">
        <v>11179</v>
      </c>
      <c r="L5933" t="s">
        <v>11180</v>
      </c>
      <c r="M5933" t="s">
        <v>3549</v>
      </c>
      <c r="N5933" t="s">
        <v>8406</v>
      </c>
      <c r="O5933" t="s">
        <v>9531</v>
      </c>
      <c r="P5933" t="s">
        <v>9096</v>
      </c>
      <c r="Q5933" t="s">
        <v>9375</v>
      </c>
      <c r="R5933" t="s">
        <v>63</v>
      </c>
      <c r="S5933" t="s">
        <v>108</v>
      </c>
      <c r="T5933" t="s">
        <v>2336</v>
      </c>
      <c r="U5933" t="s">
        <v>2337</v>
      </c>
      <c r="X5933">
        <v>3</v>
      </c>
      <c r="Y5933">
        <v>0</v>
      </c>
      <c r="Z5933">
        <v>0</v>
      </c>
      <c r="AA5933">
        <v>0</v>
      </c>
      <c r="AB5933">
        <v>139680</v>
      </c>
      <c r="AC5933" t="s">
        <v>47</v>
      </c>
      <c r="AD5933">
        <f>+VLOOKUP(T5933,items!$A$2:$D$1255,4,0)</f>
        <v>0</v>
      </c>
      <c r="AE5933">
        <f>+VLOOKUP(T5933,Tabla1[],5,0)</f>
        <v>0</v>
      </c>
      <c r="AF5933">
        <f t="shared" si="92"/>
        <v>5</v>
      </c>
    </row>
    <row r="5934" spans="1:32" x14ac:dyDescent="0.25">
      <c r="A5934">
        <v>103210</v>
      </c>
      <c r="B5934" t="s">
        <v>11175</v>
      </c>
      <c r="C5934" t="s">
        <v>75</v>
      </c>
      <c r="D5934">
        <v>0</v>
      </c>
      <c r="F5934" t="s">
        <v>3799</v>
      </c>
      <c r="G5934" t="s">
        <v>3548</v>
      </c>
      <c r="H5934" t="s">
        <v>11176</v>
      </c>
      <c r="I5934" t="s">
        <v>11177</v>
      </c>
      <c r="J5934" t="s">
        <v>11178</v>
      </c>
      <c r="K5934" t="s">
        <v>11179</v>
      </c>
      <c r="L5934" t="s">
        <v>11180</v>
      </c>
      <c r="M5934" t="s">
        <v>3549</v>
      </c>
      <c r="N5934" t="s">
        <v>8406</v>
      </c>
      <c r="O5934" t="s">
        <v>9531</v>
      </c>
      <c r="P5934" t="s">
        <v>9096</v>
      </c>
      <c r="Q5934" t="s">
        <v>9375</v>
      </c>
      <c r="R5934" t="s">
        <v>63</v>
      </c>
      <c r="S5934" t="s">
        <v>108</v>
      </c>
      <c r="T5934" t="s">
        <v>429</v>
      </c>
      <c r="U5934" t="s">
        <v>430</v>
      </c>
      <c r="X5934">
        <v>2</v>
      </c>
      <c r="Y5934">
        <v>0</v>
      </c>
      <c r="Z5934">
        <v>0</v>
      </c>
      <c r="AA5934">
        <v>0</v>
      </c>
      <c r="AB5934">
        <v>349318</v>
      </c>
      <c r="AC5934" t="s">
        <v>47</v>
      </c>
      <c r="AD5934">
        <f>+VLOOKUP(T5934,items!$A$2:$D$1255,4,0)</f>
        <v>0</v>
      </c>
      <c r="AE5934">
        <f>+VLOOKUP(T5934,Tabla1[],5,0)</f>
        <v>0</v>
      </c>
      <c r="AF5934">
        <f t="shared" si="92"/>
        <v>5</v>
      </c>
    </row>
    <row r="5935" spans="1:32" x14ac:dyDescent="0.25">
      <c r="A5935">
        <v>103210</v>
      </c>
      <c r="B5935" t="s">
        <v>11175</v>
      </c>
      <c r="C5935" t="s">
        <v>75</v>
      </c>
      <c r="D5935">
        <v>0</v>
      </c>
      <c r="F5935" t="s">
        <v>3799</v>
      </c>
      <c r="G5935" t="s">
        <v>3548</v>
      </c>
      <c r="H5935" t="s">
        <v>11176</v>
      </c>
      <c r="I5935" t="s">
        <v>11177</v>
      </c>
      <c r="J5935" t="s">
        <v>11178</v>
      </c>
      <c r="K5935" t="s">
        <v>11179</v>
      </c>
      <c r="L5935" t="s">
        <v>11180</v>
      </c>
      <c r="M5935" t="s">
        <v>3549</v>
      </c>
      <c r="N5935" t="s">
        <v>8406</v>
      </c>
      <c r="O5935" t="s">
        <v>9531</v>
      </c>
      <c r="P5935" t="s">
        <v>9096</v>
      </c>
      <c r="Q5935" t="s">
        <v>9375</v>
      </c>
      <c r="R5935" t="s">
        <v>63</v>
      </c>
      <c r="S5935" t="s">
        <v>108</v>
      </c>
      <c r="T5935" t="s">
        <v>7509</v>
      </c>
      <c r="U5935" t="s">
        <v>7510</v>
      </c>
      <c r="X5935">
        <v>2</v>
      </c>
      <c r="Y5935">
        <v>0</v>
      </c>
      <c r="Z5935">
        <v>0</v>
      </c>
      <c r="AA5935">
        <v>0</v>
      </c>
      <c r="AB5935">
        <v>78660</v>
      </c>
      <c r="AC5935" t="s">
        <v>47</v>
      </c>
      <c r="AD5935">
        <f>+VLOOKUP(T5935,items!$A$2:$D$1255,4,0)</f>
        <v>0</v>
      </c>
      <c r="AE5935">
        <f>+VLOOKUP(T5935,Tabla1[],5,0)</f>
        <v>0</v>
      </c>
      <c r="AF5935">
        <f t="shared" si="92"/>
        <v>5</v>
      </c>
    </row>
    <row r="5936" spans="1:32" x14ac:dyDescent="0.25">
      <c r="A5936">
        <v>103210</v>
      </c>
      <c r="B5936" t="s">
        <v>11175</v>
      </c>
      <c r="C5936" t="s">
        <v>75</v>
      </c>
      <c r="D5936">
        <v>0</v>
      </c>
      <c r="F5936" t="s">
        <v>3799</v>
      </c>
      <c r="G5936" t="s">
        <v>3548</v>
      </c>
      <c r="H5936" t="s">
        <v>11176</v>
      </c>
      <c r="I5936" t="s">
        <v>11177</v>
      </c>
      <c r="J5936" t="s">
        <v>11178</v>
      </c>
      <c r="K5936" t="s">
        <v>11179</v>
      </c>
      <c r="L5936" t="s">
        <v>11180</v>
      </c>
      <c r="M5936" t="s">
        <v>3549</v>
      </c>
      <c r="N5936" t="s">
        <v>8406</v>
      </c>
      <c r="O5936" t="s">
        <v>9531</v>
      </c>
      <c r="P5936" t="s">
        <v>9096</v>
      </c>
      <c r="Q5936" t="s">
        <v>9375</v>
      </c>
      <c r="R5936" t="s">
        <v>63</v>
      </c>
      <c r="S5936" t="s">
        <v>108</v>
      </c>
      <c r="T5936" t="s">
        <v>10636</v>
      </c>
      <c r="U5936" t="s">
        <v>10637</v>
      </c>
      <c r="X5936">
        <v>40</v>
      </c>
      <c r="Y5936">
        <v>0</v>
      </c>
      <c r="Z5936">
        <v>0</v>
      </c>
      <c r="AA5936">
        <v>0</v>
      </c>
      <c r="AB5936">
        <v>106400</v>
      </c>
      <c r="AC5936" t="s">
        <v>47</v>
      </c>
      <c r="AD5936">
        <f>+VLOOKUP(T5936,items!$A$2:$D$1255,4,0)</f>
        <v>0</v>
      </c>
      <c r="AE5936">
        <f>+VLOOKUP(T5936,Tabla1[],5,0)</f>
        <v>0</v>
      </c>
      <c r="AF5936">
        <f t="shared" si="92"/>
        <v>5</v>
      </c>
    </row>
    <row r="5937" spans="1:32" x14ac:dyDescent="0.25">
      <c r="A5937">
        <v>103210</v>
      </c>
      <c r="B5937" t="s">
        <v>11175</v>
      </c>
      <c r="C5937" t="s">
        <v>75</v>
      </c>
      <c r="D5937">
        <v>0</v>
      </c>
      <c r="F5937" t="s">
        <v>3799</v>
      </c>
      <c r="G5937" t="s">
        <v>3548</v>
      </c>
      <c r="H5937" t="s">
        <v>11176</v>
      </c>
      <c r="I5937" t="s">
        <v>11177</v>
      </c>
      <c r="J5937" t="s">
        <v>11178</v>
      </c>
      <c r="K5937" t="s">
        <v>11179</v>
      </c>
      <c r="L5937" t="s">
        <v>11180</v>
      </c>
      <c r="M5937" t="s">
        <v>3549</v>
      </c>
      <c r="N5937" t="s">
        <v>8406</v>
      </c>
      <c r="O5937" t="s">
        <v>9531</v>
      </c>
      <c r="P5937" t="s">
        <v>9096</v>
      </c>
      <c r="Q5937" t="s">
        <v>9375</v>
      </c>
      <c r="R5937" t="s">
        <v>63</v>
      </c>
      <c r="S5937" t="s">
        <v>108</v>
      </c>
      <c r="T5937" t="s">
        <v>2057</v>
      </c>
      <c r="U5937" t="s">
        <v>2058</v>
      </c>
      <c r="X5937">
        <v>40</v>
      </c>
      <c r="Y5937">
        <v>0</v>
      </c>
      <c r="Z5937">
        <v>0</v>
      </c>
      <c r="AA5937">
        <v>0</v>
      </c>
      <c r="AB5937">
        <v>304000</v>
      </c>
      <c r="AC5937" t="s">
        <v>47</v>
      </c>
      <c r="AD5937">
        <f>+VLOOKUP(T5937,items!$A$2:$D$1255,4,0)</f>
        <v>0</v>
      </c>
      <c r="AE5937">
        <f>+VLOOKUP(T5937,Tabla1[],5,0)</f>
        <v>0</v>
      </c>
      <c r="AF5937">
        <f t="shared" si="92"/>
        <v>5</v>
      </c>
    </row>
    <row r="5938" spans="1:32" x14ac:dyDescent="0.25">
      <c r="A5938">
        <v>103210</v>
      </c>
      <c r="B5938" t="s">
        <v>11175</v>
      </c>
      <c r="C5938" t="s">
        <v>75</v>
      </c>
      <c r="D5938">
        <v>0</v>
      </c>
      <c r="F5938" t="s">
        <v>3799</v>
      </c>
      <c r="G5938" t="s">
        <v>3548</v>
      </c>
      <c r="H5938" t="s">
        <v>11176</v>
      </c>
      <c r="I5938" t="s">
        <v>11177</v>
      </c>
      <c r="J5938" t="s">
        <v>11178</v>
      </c>
      <c r="K5938" t="s">
        <v>11179</v>
      </c>
      <c r="L5938" t="s">
        <v>11180</v>
      </c>
      <c r="M5938" t="s">
        <v>3549</v>
      </c>
      <c r="N5938" t="s">
        <v>8406</v>
      </c>
      <c r="O5938" t="s">
        <v>9531</v>
      </c>
      <c r="P5938" t="s">
        <v>9096</v>
      </c>
      <c r="Q5938" t="s">
        <v>9375</v>
      </c>
      <c r="R5938" t="s">
        <v>63</v>
      </c>
      <c r="S5938" t="s">
        <v>108</v>
      </c>
      <c r="T5938" t="s">
        <v>839</v>
      </c>
      <c r="U5938" t="s">
        <v>840</v>
      </c>
      <c r="V5938" t="s">
        <v>884</v>
      </c>
      <c r="X5938">
        <v>1</v>
      </c>
      <c r="Y5938">
        <v>6000</v>
      </c>
      <c r="Z5938">
        <v>0</v>
      </c>
      <c r="AA5938">
        <v>2000</v>
      </c>
      <c r="AB5938">
        <v>2303343</v>
      </c>
      <c r="AC5938" t="s">
        <v>47</v>
      </c>
      <c r="AD5938">
        <f>+VLOOKUP(T5938,items!$A$2:$D$1255,4,0)</f>
        <v>0</v>
      </c>
      <c r="AE5938">
        <f>+VLOOKUP(T5938,Tabla1[],5,0)</f>
        <v>0</v>
      </c>
      <c r="AF5938">
        <f t="shared" si="92"/>
        <v>5</v>
      </c>
    </row>
    <row r="5939" spans="1:32" x14ac:dyDescent="0.25">
      <c r="A5939">
        <v>103210</v>
      </c>
      <c r="B5939" t="s">
        <v>11175</v>
      </c>
      <c r="C5939" t="s">
        <v>75</v>
      </c>
      <c r="D5939">
        <v>0</v>
      </c>
      <c r="F5939" t="s">
        <v>3799</v>
      </c>
      <c r="G5939" t="s">
        <v>3548</v>
      </c>
      <c r="H5939" t="s">
        <v>11176</v>
      </c>
      <c r="I5939" t="s">
        <v>11177</v>
      </c>
      <c r="J5939" t="s">
        <v>11178</v>
      </c>
      <c r="K5939" t="s">
        <v>11179</v>
      </c>
      <c r="L5939" t="s">
        <v>11180</v>
      </c>
      <c r="M5939" t="s">
        <v>3549</v>
      </c>
      <c r="N5939" t="s">
        <v>8406</v>
      </c>
      <c r="O5939" t="s">
        <v>9531</v>
      </c>
      <c r="P5939" t="s">
        <v>9096</v>
      </c>
      <c r="Q5939" t="s">
        <v>9375</v>
      </c>
      <c r="R5939" t="s">
        <v>63</v>
      </c>
      <c r="S5939" t="s">
        <v>108</v>
      </c>
      <c r="T5939" t="s">
        <v>839</v>
      </c>
      <c r="U5939" t="s">
        <v>840</v>
      </c>
      <c r="V5939" t="s">
        <v>884</v>
      </c>
      <c r="X5939">
        <v>1</v>
      </c>
      <c r="Y5939">
        <v>5000</v>
      </c>
      <c r="Z5939">
        <v>0</v>
      </c>
      <c r="AA5939">
        <v>3000</v>
      </c>
      <c r="AB5939">
        <v>2879180</v>
      </c>
      <c r="AC5939" t="s">
        <v>47</v>
      </c>
      <c r="AD5939">
        <f>+VLOOKUP(T5939,items!$A$2:$D$1255,4,0)</f>
        <v>0</v>
      </c>
      <c r="AE5939">
        <f>+VLOOKUP(T5939,Tabla1[],5,0)</f>
        <v>0</v>
      </c>
      <c r="AF5939">
        <f t="shared" si="92"/>
        <v>5</v>
      </c>
    </row>
    <row r="5940" spans="1:32" x14ac:dyDescent="0.25">
      <c r="A5940">
        <v>103210</v>
      </c>
      <c r="B5940" t="s">
        <v>11175</v>
      </c>
      <c r="C5940" t="s">
        <v>75</v>
      </c>
      <c r="D5940">
        <v>0</v>
      </c>
      <c r="F5940" t="s">
        <v>3799</v>
      </c>
      <c r="G5940" t="s">
        <v>3548</v>
      </c>
      <c r="H5940" t="s">
        <v>11176</v>
      </c>
      <c r="I5940" t="s">
        <v>11177</v>
      </c>
      <c r="J5940" t="s">
        <v>11178</v>
      </c>
      <c r="K5940" t="s">
        <v>11179</v>
      </c>
      <c r="L5940" t="s">
        <v>11180</v>
      </c>
      <c r="M5940" t="s">
        <v>3549</v>
      </c>
      <c r="N5940" t="s">
        <v>8406</v>
      </c>
      <c r="O5940" t="s">
        <v>9531</v>
      </c>
      <c r="P5940" t="s">
        <v>9096</v>
      </c>
      <c r="Q5940" t="s">
        <v>9375</v>
      </c>
      <c r="R5940" t="s">
        <v>63</v>
      </c>
      <c r="S5940" t="s">
        <v>108</v>
      </c>
      <c r="T5940" t="s">
        <v>474</v>
      </c>
      <c r="U5940" t="s">
        <v>475</v>
      </c>
      <c r="X5940">
        <v>1</v>
      </c>
      <c r="Y5940">
        <v>0</v>
      </c>
      <c r="Z5940">
        <v>0</v>
      </c>
      <c r="AA5940">
        <v>0</v>
      </c>
      <c r="AB5940">
        <v>300000</v>
      </c>
      <c r="AC5940" t="s">
        <v>47</v>
      </c>
      <c r="AD5940">
        <f>+VLOOKUP(T5940,items!$A$2:$D$1255,4,0)</f>
        <v>0</v>
      </c>
      <c r="AE5940">
        <f>+VLOOKUP(T5940,Tabla1[],5,0)</f>
        <v>0</v>
      </c>
      <c r="AF5940">
        <f t="shared" si="92"/>
        <v>5</v>
      </c>
    </row>
    <row r="5941" spans="1:32" x14ac:dyDescent="0.25">
      <c r="A5941">
        <v>103210</v>
      </c>
      <c r="B5941" t="s">
        <v>11175</v>
      </c>
      <c r="C5941" t="s">
        <v>75</v>
      </c>
      <c r="D5941">
        <v>0</v>
      </c>
      <c r="F5941" t="s">
        <v>3799</v>
      </c>
      <c r="G5941" t="s">
        <v>3548</v>
      </c>
      <c r="H5941" t="s">
        <v>11176</v>
      </c>
      <c r="I5941" t="s">
        <v>11177</v>
      </c>
      <c r="J5941" t="s">
        <v>11178</v>
      </c>
      <c r="K5941" t="s">
        <v>11179</v>
      </c>
      <c r="L5941" t="s">
        <v>11180</v>
      </c>
      <c r="M5941" t="s">
        <v>3549</v>
      </c>
      <c r="N5941" t="s">
        <v>8406</v>
      </c>
      <c r="O5941" t="s">
        <v>9531</v>
      </c>
      <c r="P5941" t="s">
        <v>9096</v>
      </c>
      <c r="Q5941" t="s">
        <v>9375</v>
      </c>
      <c r="R5941" t="s">
        <v>63</v>
      </c>
      <c r="S5941" t="s">
        <v>108</v>
      </c>
      <c r="T5941" t="s">
        <v>392</v>
      </c>
      <c r="U5941" t="s">
        <v>393</v>
      </c>
      <c r="X5941">
        <v>1</v>
      </c>
      <c r="Y5941">
        <v>0</v>
      </c>
      <c r="Z5941">
        <v>0</v>
      </c>
      <c r="AA5941">
        <v>0</v>
      </c>
      <c r="AB5941">
        <v>120000</v>
      </c>
      <c r="AC5941" t="s">
        <v>47</v>
      </c>
      <c r="AD5941" t="e">
        <f>+VLOOKUP(T5941,items!$A$2:$D$1255,4,0)</f>
        <v>#N/A</v>
      </c>
      <c r="AE5941" t="e">
        <f>+VLOOKUP(T5941,Tabla1[],5,0)</f>
        <v>#N/A</v>
      </c>
      <c r="AF5941">
        <f t="shared" si="92"/>
        <v>5</v>
      </c>
    </row>
    <row r="5942" spans="1:32" x14ac:dyDescent="0.25">
      <c r="A5942">
        <v>103213</v>
      </c>
      <c r="B5942" t="s">
        <v>11181</v>
      </c>
      <c r="C5942" t="s">
        <v>75</v>
      </c>
      <c r="D5942">
        <v>0</v>
      </c>
      <c r="F5942" t="s">
        <v>84</v>
      </c>
      <c r="G5942" t="s">
        <v>9396</v>
      </c>
      <c r="H5942" t="s">
        <v>11182</v>
      </c>
      <c r="I5942" t="s">
        <v>11183</v>
      </c>
      <c r="J5942" t="s">
        <v>11184</v>
      </c>
      <c r="K5942" t="s">
        <v>11185</v>
      </c>
      <c r="L5942" t="s">
        <v>11186</v>
      </c>
      <c r="M5942" t="s">
        <v>3353</v>
      </c>
      <c r="N5942" t="s">
        <v>11187</v>
      </c>
      <c r="O5942" t="s">
        <v>8998</v>
      </c>
      <c r="P5942" t="s">
        <v>10869</v>
      </c>
      <c r="Q5942" t="s">
        <v>11188</v>
      </c>
      <c r="R5942" t="s">
        <v>63</v>
      </c>
      <c r="S5942" t="s">
        <v>256</v>
      </c>
      <c r="T5942" t="s">
        <v>3016</v>
      </c>
      <c r="U5942" t="s">
        <v>3017</v>
      </c>
      <c r="V5942" t="s">
        <v>244</v>
      </c>
      <c r="W5942" t="s">
        <v>114</v>
      </c>
      <c r="X5942">
        <v>1</v>
      </c>
      <c r="Y5942">
        <v>8300</v>
      </c>
      <c r="Z5942">
        <v>0</v>
      </c>
      <c r="AA5942">
        <v>8000</v>
      </c>
      <c r="AB5942">
        <v>61114950</v>
      </c>
      <c r="AC5942" t="s">
        <v>47</v>
      </c>
      <c r="AD5942" t="str">
        <f>+VLOOKUP(T5942,items!$A$2:$D$1255,4,0)</f>
        <v>PERGOLA</v>
      </c>
      <c r="AE5942" t="str">
        <f>+VLOOKUP(T5942,Tabla1[],5,0)</f>
        <v>PERGOTEK ROMANO</v>
      </c>
      <c r="AF5942">
        <f t="shared" si="92"/>
        <v>8</v>
      </c>
    </row>
    <row r="5943" spans="1:32" x14ac:dyDescent="0.25">
      <c r="A5943">
        <v>103213</v>
      </c>
      <c r="B5943" t="s">
        <v>11181</v>
      </c>
      <c r="C5943" t="s">
        <v>75</v>
      </c>
      <c r="D5943">
        <v>0</v>
      </c>
      <c r="F5943" t="s">
        <v>84</v>
      </c>
      <c r="G5943" t="s">
        <v>9396</v>
      </c>
      <c r="H5943" t="s">
        <v>11182</v>
      </c>
      <c r="I5943" t="s">
        <v>11183</v>
      </c>
      <c r="J5943" t="s">
        <v>11184</v>
      </c>
      <c r="K5943" t="s">
        <v>11185</v>
      </c>
      <c r="L5943" t="s">
        <v>11186</v>
      </c>
      <c r="M5943" t="s">
        <v>3353</v>
      </c>
      <c r="N5943" t="s">
        <v>11187</v>
      </c>
      <c r="O5943" t="s">
        <v>8998</v>
      </c>
      <c r="P5943" t="s">
        <v>10869</v>
      </c>
      <c r="Q5943" t="s">
        <v>11188</v>
      </c>
      <c r="R5943" t="s">
        <v>63</v>
      </c>
      <c r="S5943" t="s">
        <v>256</v>
      </c>
      <c r="T5943" t="s">
        <v>94</v>
      </c>
      <c r="U5943" t="s">
        <v>95</v>
      </c>
      <c r="X5943">
        <v>1</v>
      </c>
      <c r="Y5943">
        <v>0</v>
      </c>
      <c r="Z5943">
        <v>0</v>
      </c>
      <c r="AA5943">
        <v>0</v>
      </c>
      <c r="AB5943">
        <v>800000</v>
      </c>
      <c r="AC5943" t="s">
        <v>47</v>
      </c>
      <c r="AD5943" t="e">
        <f>+VLOOKUP(T5943,items!$A$2:$D$1255,4,0)</f>
        <v>#N/A</v>
      </c>
      <c r="AE5943" t="e">
        <f>+VLOOKUP(T5943,Tabla1[],5,0)</f>
        <v>#N/A</v>
      </c>
      <c r="AF5943">
        <f t="shared" si="92"/>
        <v>8</v>
      </c>
    </row>
    <row r="5944" spans="1:32" x14ac:dyDescent="0.25">
      <c r="A5944">
        <v>103213</v>
      </c>
      <c r="B5944" t="s">
        <v>11181</v>
      </c>
      <c r="C5944" t="s">
        <v>75</v>
      </c>
      <c r="D5944">
        <v>0</v>
      </c>
      <c r="F5944" t="s">
        <v>84</v>
      </c>
      <c r="G5944" t="s">
        <v>9396</v>
      </c>
      <c r="H5944" t="s">
        <v>11182</v>
      </c>
      <c r="I5944" t="s">
        <v>11183</v>
      </c>
      <c r="J5944" t="s">
        <v>11184</v>
      </c>
      <c r="K5944" t="s">
        <v>11185</v>
      </c>
      <c r="L5944" t="s">
        <v>11186</v>
      </c>
      <c r="M5944" t="s">
        <v>3353</v>
      </c>
      <c r="N5944" t="s">
        <v>11187</v>
      </c>
      <c r="O5944" t="s">
        <v>8998</v>
      </c>
      <c r="P5944" t="s">
        <v>10869</v>
      </c>
      <c r="Q5944" t="s">
        <v>11188</v>
      </c>
      <c r="R5944" t="s">
        <v>63</v>
      </c>
      <c r="S5944" t="s">
        <v>256</v>
      </c>
      <c r="T5944" t="s">
        <v>8482</v>
      </c>
      <c r="U5944" t="s">
        <v>8483</v>
      </c>
      <c r="X5944">
        <v>2</v>
      </c>
      <c r="Y5944">
        <v>0</v>
      </c>
      <c r="Z5944">
        <v>0</v>
      </c>
      <c r="AA5944">
        <v>0</v>
      </c>
      <c r="AB5944">
        <v>6274112</v>
      </c>
      <c r="AC5944" t="s">
        <v>47</v>
      </c>
      <c r="AD5944">
        <f>+VLOOKUP(T5944,items!$A$2:$D$1255,4,0)</f>
        <v>0</v>
      </c>
      <c r="AE5944">
        <f>+VLOOKUP(T5944,Tabla1[],5,0)</f>
        <v>0</v>
      </c>
      <c r="AF5944">
        <f t="shared" si="92"/>
        <v>8</v>
      </c>
    </row>
    <row r="5945" spans="1:32" x14ac:dyDescent="0.25">
      <c r="A5945">
        <v>103213</v>
      </c>
      <c r="B5945" t="s">
        <v>11181</v>
      </c>
      <c r="C5945" t="s">
        <v>75</v>
      </c>
      <c r="D5945">
        <v>0</v>
      </c>
      <c r="F5945" t="s">
        <v>84</v>
      </c>
      <c r="G5945" t="s">
        <v>9396</v>
      </c>
      <c r="H5945" t="s">
        <v>11182</v>
      </c>
      <c r="I5945" t="s">
        <v>11183</v>
      </c>
      <c r="J5945" t="s">
        <v>11184</v>
      </c>
      <c r="K5945" t="s">
        <v>11185</v>
      </c>
      <c r="L5945" t="s">
        <v>11186</v>
      </c>
      <c r="M5945" t="s">
        <v>3353</v>
      </c>
      <c r="N5945" t="s">
        <v>11187</v>
      </c>
      <c r="O5945" t="s">
        <v>8998</v>
      </c>
      <c r="P5945" t="s">
        <v>10869</v>
      </c>
      <c r="Q5945" t="s">
        <v>11188</v>
      </c>
      <c r="R5945" t="s">
        <v>63</v>
      </c>
      <c r="S5945" t="s">
        <v>256</v>
      </c>
      <c r="T5945" t="s">
        <v>392</v>
      </c>
      <c r="U5945" t="s">
        <v>393</v>
      </c>
      <c r="X5945">
        <v>1</v>
      </c>
      <c r="Y5945">
        <v>0</v>
      </c>
      <c r="Z5945">
        <v>0</v>
      </c>
      <c r="AA5945">
        <v>0</v>
      </c>
      <c r="AB5945">
        <v>3400000</v>
      </c>
      <c r="AC5945" t="s">
        <v>47</v>
      </c>
      <c r="AD5945" t="e">
        <f>+VLOOKUP(T5945,items!$A$2:$D$1255,4,0)</f>
        <v>#N/A</v>
      </c>
      <c r="AE5945" t="e">
        <f>+VLOOKUP(T5945,Tabla1[],5,0)</f>
        <v>#N/A</v>
      </c>
      <c r="AF5945">
        <f t="shared" si="92"/>
        <v>8</v>
      </c>
    </row>
    <row r="5946" spans="1:32" x14ac:dyDescent="0.25">
      <c r="A5946">
        <v>103219</v>
      </c>
      <c r="B5946" t="s">
        <v>1961</v>
      </c>
      <c r="C5946" t="s">
        <v>75</v>
      </c>
      <c r="D5946">
        <v>0</v>
      </c>
      <c r="F5946" t="s">
        <v>84</v>
      </c>
      <c r="G5946" t="s">
        <v>84</v>
      </c>
      <c r="H5946" t="s">
        <v>11189</v>
      </c>
      <c r="I5946" t="s">
        <v>37</v>
      </c>
      <c r="J5946" t="s">
        <v>11190</v>
      </c>
      <c r="K5946" t="s">
        <v>11191</v>
      </c>
      <c r="L5946" t="s">
        <v>37</v>
      </c>
      <c r="M5946" t="s">
        <v>5948</v>
      </c>
      <c r="N5946" t="s">
        <v>5948</v>
      </c>
      <c r="O5946" t="s">
        <v>6959</v>
      </c>
      <c r="P5946" t="s">
        <v>6960</v>
      </c>
      <c r="Q5946" t="s">
        <v>6960</v>
      </c>
      <c r="R5946" t="s">
        <v>43</v>
      </c>
      <c r="S5946" t="s">
        <v>164</v>
      </c>
      <c r="T5946" t="s">
        <v>6309</v>
      </c>
      <c r="U5946" t="s">
        <v>6310</v>
      </c>
      <c r="X5946">
        <v>4</v>
      </c>
      <c r="Y5946">
        <v>0</v>
      </c>
      <c r="Z5946">
        <v>0</v>
      </c>
      <c r="AA5946">
        <v>0</v>
      </c>
      <c r="AB5946">
        <v>5200</v>
      </c>
      <c r="AC5946" t="s">
        <v>47</v>
      </c>
      <c r="AD5946">
        <f>+VLOOKUP(T5946,items!$A$2:$D$1255,4,0)</f>
        <v>0</v>
      </c>
      <c r="AE5946">
        <f>+VLOOKUP(T5946,Tabla1[],5,0)</f>
        <v>0</v>
      </c>
      <c r="AF5946">
        <f t="shared" si="92"/>
        <v>4</v>
      </c>
    </row>
    <row r="5947" spans="1:32" x14ac:dyDescent="0.25">
      <c r="A5947">
        <v>103219</v>
      </c>
      <c r="B5947" t="s">
        <v>1961</v>
      </c>
      <c r="C5947" t="s">
        <v>75</v>
      </c>
      <c r="D5947">
        <v>0</v>
      </c>
      <c r="F5947" t="s">
        <v>84</v>
      </c>
      <c r="G5947" t="s">
        <v>84</v>
      </c>
      <c r="H5947" t="s">
        <v>11189</v>
      </c>
      <c r="I5947" t="s">
        <v>37</v>
      </c>
      <c r="J5947" t="s">
        <v>11190</v>
      </c>
      <c r="K5947" t="s">
        <v>11191</v>
      </c>
      <c r="L5947" t="s">
        <v>37</v>
      </c>
      <c r="M5947" t="s">
        <v>5948</v>
      </c>
      <c r="N5947" t="s">
        <v>5948</v>
      </c>
      <c r="O5947" t="s">
        <v>6959</v>
      </c>
      <c r="P5947" t="s">
        <v>6960</v>
      </c>
      <c r="Q5947" t="s">
        <v>6960</v>
      </c>
      <c r="R5947" t="s">
        <v>43</v>
      </c>
      <c r="S5947" t="s">
        <v>164</v>
      </c>
      <c r="T5947" t="s">
        <v>1290</v>
      </c>
      <c r="U5947" t="s">
        <v>1291</v>
      </c>
      <c r="X5947">
        <v>2</v>
      </c>
      <c r="Y5947">
        <v>0</v>
      </c>
      <c r="Z5947">
        <v>0</v>
      </c>
      <c r="AA5947">
        <v>0</v>
      </c>
      <c r="AB5947">
        <v>127800</v>
      </c>
      <c r="AC5947" t="s">
        <v>47</v>
      </c>
      <c r="AD5947">
        <f>+VLOOKUP(T5947,items!$A$2:$D$1255,4,0)</f>
        <v>0</v>
      </c>
      <c r="AE5947">
        <f>+VLOOKUP(T5947,Tabla1[],5,0)</f>
        <v>0</v>
      </c>
      <c r="AF5947">
        <f t="shared" si="92"/>
        <v>4</v>
      </c>
    </row>
    <row r="5948" spans="1:32" x14ac:dyDescent="0.25">
      <c r="A5948">
        <v>103219</v>
      </c>
      <c r="B5948" t="s">
        <v>1961</v>
      </c>
      <c r="C5948" t="s">
        <v>75</v>
      </c>
      <c r="D5948">
        <v>0</v>
      </c>
      <c r="F5948" t="s">
        <v>84</v>
      </c>
      <c r="G5948" t="s">
        <v>84</v>
      </c>
      <c r="H5948" t="s">
        <v>11189</v>
      </c>
      <c r="I5948" t="s">
        <v>37</v>
      </c>
      <c r="J5948" t="s">
        <v>11190</v>
      </c>
      <c r="K5948" t="s">
        <v>11191</v>
      </c>
      <c r="L5948" t="s">
        <v>37</v>
      </c>
      <c r="M5948" t="s">
        <v>5948</v>
      </c>
      <c r="N5948" t="s">
        <v>5948</v>
      </c>
      <c r="O5948" t="s">
        <v>6959</v>
      </c>
      <c r="P5948" t="s">
        <v>6960</v>
      </c>
      <c r="Q5948" t="s">
        <v>6960</v>
      </c>
      <c r="R5948" t="s">
        <v>43</v>
      </c>
      <c r="S5948" t="s">
        <v>164</v>
      </c>
      <c r="T5948" t="s">
        <v>6311</v>
      </c>
      <c r="U5948" t="s">
        <v>6312</v>
      </c>
      <c r="X5948">
        <v>4</v>
      </c>
      <c r="Y5948">
        <v>0</v>
      </c>
      <c r="Z5948">
        <v>0</v>
      </c>
      <c r="AA5948">
        <v>0</v>
      </c>
      <c r="AB5948">
        <v>1600</v>
      </c>
      <c r="AC5948" t="s">
        <v>47</v>
      </c>
      <c r="AD5948">
        <f>+VLOOKUP(T5948,items!$A$2:$D$1255,4,0)</f>
        <v>0</v>
      </c>
      <c r="AE5948">
        <f>+VLOOKUP(T5948,Tabla1[],5,0)</f>
        <v>0</v>
      </c>
      <c r="AF5948">
        <f t="shared" si="92"/>
        <v>4</v>
      </c>
    </row>
    <row r="5949" spans="1:32" x14ac:dyDescent="0.25">
      <c r="A5949">
        <v>103219</v>
      </c>
      <c r="B5949" t="s">
        <v>1961</v>
      </c>
      <c r="C5949" t="s">
        <v>75</v>
      </c>
      <c r="D5949">
        <v>0</v>
      </c>
      <c r="F5949" t="s">
        <v>84</v>
      </c>
      <c r="G5949" t="s">
        <v>84</v>
      </c>
      <c r="H5949" t="s">
        <v>11189</v>
      </c>
      <c r="I5949" t="s">
        <v>37</v>
      </c>
      <c r="J5949" t="s">
        <v>11190</v>
      </c>
      <c r="K5949" t="s">
        <v>11191</v>
      </c>
      <c r="L5949" t="s">
        <v>37</v>
      </c>
      <c r="M5949" t="s">
        <v>5948</v>
      </c>
      <c r="N5949" t="s">
        <v>5948</v>
      </c>
      <c r="O5949" t="s">
        <v>6959</v>
      </c>
      <c r="P5949" t="s">
        <v>6960</v>
      </c>
      <c r="Q5949" t="s">
        <v>6960</v>
      </c>
      <c r="R5949" t="s">
        <v>43</v>
      </c>
      <c r="S5949" t="s">
        <v>164</v>
      </c>
      <c r="T5949" t="s">
        <v>1315</v>
      </c>
      <c r="U5949" t="s">
        <v>1147</v>
      </c>
      <c r="X5949">
        <v>5</v>
      </c>
      <c r="Y5949">
        <v>0</v>
      </c>
      <c r="Z5949">
        <v>0</v>
      </c>
      <c r="AA5949">
        <v>0</v>
      </c>
      <c r="AB5949">
        <v>263000</v>
      </c>
      <c r="AC5949" t="s">
        <v>47</v>
      </c>
      <c r="AD5949">
        <f>+VLOOKUP(T5949,items!$A$2:$D$1255,4,0)</f>
        <v>0</v>
      </c>
      <c r="AE5949">
        <f>+VLOOKUP(T5949,Tabla1[],5,0)</f>
        <v>0</v>
      </c>
      <c r="AF5949">
        <f t="shared" si="92"/>
        <v>4</v>
      </c>
    </row>
    <row r="5950" spans="1:32" x14ac:dyDescent="0.25">
      <c r="A5950">
        <v>103219</v>
      </c>
      <c r="B5950" t="s">
        <v>1961</v>
      </c>
      <c r="C5950" t="s">
        <v>75</v>
      </c>
      <c r="D5950">
        <v>0</v>
      </c>
      <c r="F5950" t="s">
        <v>84</v>
      </c>
      <c r="G5950" t="s">
        <v>84</v>
      </c>
      <c r="H5950" t="s">
        <v>11189</v>
      </c>
      <c r="I5950" t="s">
        <v>37</v>
      </c>
      <c r="J5950" t="s">
        <v>11190</v>
      </c>
      <c r="K5950" t="s">
        <v>11191</v>
      </c>
      <c r="L5950" t="s">
        <v>37</v>
      </c>
      <c r="M5950" t="s">
        <v>5948</v>
      </c>
      <c r="N5950" t="s">
        <v>5948</v>
      </c>
      <c r="O5950" t="s">
        <v>6959</v>
      </c>
      <c r="P5950" t="s">
        <v>6960</v>
      </c>
      <c r="Q5950" t="s">
        <v>6960</v>
      </c>
      <c r="R5950" t="s">
        <v>43</v>
      </c>
      <c r="S5950" t="s">
        <v>164</v>
      </c>
      <c r="T5950" t="s">
        <v>5720</v>
      </c>
      <c r="U5950" t="s">
        <v>859</v>
      </c>
      <c r="X5950">
        <v>8.5</v>
      </c>
      <c r="Y5950">
        <v>0</v>
      </c>
      <c r="Z5950">
        <v>0</v>
      </c>
      <c r="AA5950">
        <v>0</v>
      </c>
      <c r="AB5950">
        <v>447100</v>
      </c>
      <c r="AC5950" t="s">
        <v>47</v>
      </c>
      <c r="AD5950">
        <f>+VLOOKUP(T5950,items!$A$2:$D$1255,4,0)</f>
        <v>0</v>
      </c>
      <c r="AE5950">
        <f>+VLOOKUP(T5950,Tabla1[],5,0)</f>
        <v>0</v>
      </c>
      <c r="AF5950">
        <f t="shared" si="92"/>
        <v>4</v>
      </c>
    </row>
    <row r="5951" spans="1:32" x14ac:dyDescent="0.25">
      <c r="A5951">
        <v>103244</v>
      </c>
      <c r="B5951" t="s">
        <v>11192</v>
      </c>
      <c r="C5951" t="s">
        <v>75</v>
      </c>
      <c r="D5951">
        <v>0</v>
      </c>
      <c r="F5951" t="s">
        <v>5948</v>
      </c>
      <c r="G5951" t="s">
        <v>5948</v>
      </c>
      <c r="H5951" t="s">
        <v>11193</v>
      </c>
      <c r="I5951" t="s">
        <v>37</v>
      </c>
      <c r="J5951" t="s">
        <v>11194</v>
      </c>
      <c r="K5951" t="s">
        <v>11195</v>
      </c>
      <c r="L5951" t="s">
        <v>37</v>
      </c>
      <c r="M5951" t="s">
        <v>3799</v>
      </c>
      <c r="N5951" t="s">
        <v>3799</v>
      </c>
      <c r="O5951" t="s">
        <v>6959</v>
      </c>
      <c r="P5951" t="s">
        <v>6960</v>
      </c>
      <c r="Q5951" t="s">
        <v>6960</v>
      </c>
      <c r="R5951" t="s">
        <v>43</v>
      </c>
      <c r="S5951" t="s">
        <v>108</v>
      </c>
      <c r="T5951" t="s">
        <v>3200</v>
      </c>
      <c r="U5951" t="s">
        <v>3201</v>
      </c>
      <c r="X5951">
        <v>25</v>
      </c>
      <c r="Y5951">
        <v>0</v>
      </c>
      <c r="Z5951">
        <v>0</v>
      </c>
      <c r="AA5951">
        <v>0</v>
      </c>
      <c r="AB5951">
        <v>75000</v>
      </c>
      <c r="AC5951" t="s">
        <v>47</v>
      </c>
      <c r="AD5951">
        <f>+VLOOKUP(T5951,items!$A$2:$D$1255,4,0)</f>
        <v>0</v>
      </c>
      <c r="AE5951">
        <f>+VLOOKUP(T5951,Tabla1[],5,0)</f>
        <v>0</v>
      </c>
      <c r="AF5951">
        <f t="shared" si="92"/>
        <v>4</v>
      </c>
    </row>
    <row r="5952" spans="1:32" x14ac:dyDescent="0.25">
      <c r="A5952">
        <v>103245</v>
      </c>
      <c r="B5952" t="s">
        <v>11196</v>
      </c>
      <c r="C5952" t="s">
        <v>75</v>
      </c>
      <c r="D5952">
        <v>0</v>
      </c>
      <c r="F5952" t="s">
        <v>5948</v>
      </c>
      <c r="G5952" t="s">
        <v>5948</v>
      </c>
      <c r="H5952" t="s">
        <v>11197</v>
      </c>
      <c r="I5952" t="s">
        <v>37</v>
      </c>
      <c r="J5952" t="s">
        <v>11198</v>
      </c>
      <c r="K5952" t="s">
        <v>11199</v>
      </c>
      <c r="L5952" t="s">
        <v>37</v>
      </c>
      <c r="M5952" t="s">
        <v>3799</v>
      </c>
      <c r="N5952" t="s">
        <v>3799</v>
      </c>
      <c r="O5952" t="s">
        <v>9020</v>
      </c>
      <c r="P5952" t="s">
        <v>106</v>
      </c>
      <c r="Q5952" t="s">
        <v>106</v>
      </c>
      <c r="R5952" t="s">
        <v>127</v>
      </c>
      <c r="S5952" t="s">
        <v>164</v>
      </c>
      <c r="T5952" t="s">
        <v>6309</v>
      </c>
      <c r="U5952" t="s">
        <v>6310</v>
      </c>
      <c r="X5952">
        <v>6</v>
      </c>
      <c r="Y5952">
        <v>0</v>
      </c>
      <c r="Z5952">
        <v>0</v>
      </c>
      <c r="AA5952">
        <v>0</v>
      </c>
      <c r="AB5952">
        <v>7800</v>
      </c>
      <c r="AC5952" t="s">
        <v>47</v>
      </c>
      <c r="AD5952">
        <f>+VLOOKUP(T5952,items!$A$2:$D$1255,4,0)</f>
        <v>0</v>
      </c>
      <c r="AE5952">
        <f>+VLOOKUP(T5952,Tabla1[],5,0)</f>
        <v>0</v>
      </c>
      <c r="AF5952">
        <f t="shared" si="92"/>
        <v>4</v>
      </c>
    </row>
    <row r="5953" spans="1:34" x14ac:dyDescent="0.25">
      <c r="A5953">
        <v>103245</v>
      </c>
      <c r="B5953" t="s">
        <v>11196</v>
      </c>
      <c r="C5953" t="s">
        <v>75</v>
      </c>
      <c r="D5953">
        <v>0</v>
      </c>
      <c r="F5953" t="s">
        <v>5948</v>
      </c>
      <c r="G5953" t="s">
        <v>5948</v>
      </c>
      <c r="H5953" t="s">
        <v>11197</v>
      </c>
      <c r="I5953" t="s">
        <v>37</v>
      </c>
      <c r="J5953" t="s">
        <v>11198</v>
      </c>
      <c r="K5953" t="s">
        <v>11199</v>
      </c>
      <c r="L5953" t="s">
        <v>37</v>
      </c>
      <c r="M5953" t="s">
        <v>3799</v>
      </c>
      <c r="N5953" t="s">
        <v>3799</v>
      </c>
      <c r="O5953" t="s">
        <v>9020</v>
      </c>
      <c r="P5953" t="s">
        <v>106</v>
      </c>
      <c r="Q5953" t="s">
        <v>106</v>
      </c>
      <c r="R5953" t="s">
        <v>127</v>
      </c>
      <c r="S5953" t="s">
        <v>164</v>
      </c>
      <c r="T5953" t="s">
        <v>1290</v>
      </c>
      <c r="U5953" t="s">
        <v>1291</v>
      </c>
      <c r="X5953">
        <v>3</v>
      </c>
      <c r="Y5953">
        <v>0</v>
      </c>
      <c r="Z5953">
        <v>0</v>
      </c>
      <c r="AA5953">
        <v>0</v>
      </c>
      <c r="AB5953">
        <v>191700</v>
      </c>
      <c r="AC5953" t="s">
        <v>47</v>
      </c>
      <c r="AD5953">
        <f>+VLOOKUP(T5953,items!$A$2:$D$1255,4,0)</f>
        <v>0</v>
      </c>
      <c r="AE5953">
        <f>+VLOOKUP(T5953,Tabla1[],5,0)</f>
        <v>0</v>
      </c>
      <c r="AF5953">
        <f t="shared" si="92"/>
        <v>4</v>
      </c>
    </row>
    <row r="5954" spans="1:34" x14ac:dyDescent="0.25">
      <c r="A5954">
        <v>103245</v>
      </c>
      <c r="B5954" t="s">
        <v>11196</v>
      </c>
      <c r="C5954" t="s">
        <v>75</v>
      </c>
      <c r="D5954">
        <v>0</v>
      </c>
      <c r="F5954" t="s">
        <v>5948</v>
      </c>
      <c r="G5954" t="s">
        <v>5948</v>
      </c>
      <c r="H5954" t="s">
        <v>11197</v>
      </c>
      <c r="I5954" t="s">
        <v>37</v>
      </c>
      <c r="J5954" t="s">
        <v>11198</v>
      </c>
      <c r="K5954" t="s">
        <v>11199</v>
      </c>
      <c r="L5954" t="s">
        <v>37</v>
      </c>
      <c r="M5954" t="s">
        <v>3799</v>
      </c>
      <c r="N5954" t="s">
        <v>3799</v>
      </c>
      <c r="O5954" t="s">
        <v>9020</v>
      </c>
      <c r="P5954" t="s">
        <v>106</v>
      </c>
      <c r="Q5954" t="s">
        <v>106</v>
      </c>
      <c r="R5954" t="s">
        <v>127</v>
      </c>
      <c r="S5954" t="s">
        <v>164</v>
      </c>
      <c r="T5954" t="s">
        <v>6311</v>
      </c>
      <c r="U5954" t="s">
        <v>6312</v>
      </c>
      <c r="X5954">
        <v>6</v>
      </c>
      <c r="Y5954">
        <v>0</v>
      </c>
      <c r="Z5954">
        <v>0</v>
      </c>
      <c r="AA5954">
        <v>0</v>
      </c>
      <c r="AB5954">
        <v>2400</v>
      </c>
      <c r="AC5954" t="s">
        <v>47</v>
      </c>
      <c r="AD5954">
        <f>+VLOOKUP(T5954,items!$A$2:$D$1255,4,0)</f>
        <v>0</v>
      </c>
      <c r="AE5954">
        <f>+VLOOKUP(T5954,Tabla1[],5,0)</f>
        <v>0</v>
      </c>
      <c r="AF5954">
        <f t="shared" ref="AF5954:AF6017" si="93">+MONTH(O5954)</f>
        <v>4</v>
      </c>
    </row>
    <row r="5955" spans="1:34" x14ac:dyDescent="0.25">
      <c r="A5955">
        <v>103246</v>
      </c>
      <c r="B5955" t="s">
        <v>1961</v>
      </c>
      <c r="C5955" t="s">
        <v>75</v>
      </c>
      <c r="D5955">
        <v>0</v>
      </c>
      <c r="F5955" t="s">
        <v>5948</v>
      </c>
      <c r="G5955" t="s">
        <v>5948</v>
      </c>
      <c r="H5955" t="s">
        <v>11200</v>
      </c>
      <c r="I5955" t="s">
        <v>37</v>
      </c>
      <c r="J5955" t="s">
        <v>11201</v>
      </c>
      <c r="K5955" t="s">
        <v>11202</v>
      </c>
      <c r="L5955" t="s">
        <v>37</v>
      </c>
      <c r="M5955" t="s">
        <v>3799</v>
      </c>
      <c r="N5955" t="s">
        <v>3799</v>
      </c>
      <c r="O5955" t="s">
        <v>9020</v>
      </c>
      <c r="P5955" t="s">
        <v>106</v>
      </c>
      <c r="Q5955" t="s">
        <v>106</v>
      </c>
      <c r="R5955" t="s">
        <v>127</v>
      </c>
      <c r="S5955" t="s">
        <v>164</v>
      </c>
      <c r="T5955" t="s">
        <v>1411</v>
      </c>
      <c r="U5955" t="s">
        <v>867</v>
      </c>
      <c r="X5955">
        <v>4</v>
      </c>
      <c r="Y5955">
        <v>0</v>
      </c>
      <c r="Z5955">
        <v>0</v>
      </c>
      <c r="AA5955">
        <v>0</v>
      </c>
      <c r="AB5955">
        <v>210400</v>
      </c>
      <c r="AC5955" t="s">
        <v>47</v>
      </c>
      <c r="AD5955">
        <f>+VLOOKUP(T5955,items!$A$2:$D$1255,4,0)</f>
        <v>0</v>
      </c>
      <c r="AE5955">
        <f>+VLOOKUP(T5955,Tabla1[],5,0)</f>
        <v>0</v>
      </c>
      <c r="AF5955">
        <f t="shared" si="93"/>
        <v>4</v>
      </c>
    </row>
    <row r="5956" spans="1:34" x14ac:dyDescent="0.25">
      <c r="A5956">
        <v>103247</v>
      </c>
      <c r="B5956" t="s">
        <v>1003</v>
      </c>
      <c r="C5956" t="s">
        <v>33</v>
      </c>
      <c r="D5956">
        <v>0</v>
      </c>
      <c r="F5956" t="s">
        <v>5948</v>
      </c>
      <c r="G5956" t="s">
        <v>5948</v>
      </c>
      <c r="H5956" t="s">
        <v>11203</v>
      </c>
      <c r="I5956" t="s">
        <v>37</v>
      </c>
      <c r="J5956" t="s">
        <v>11204</v>
      </c>
      <c r="K5956" t="s">
        <v>11205</v>
      </c>
      <c r="L5956" t="s">
        <v>37</v>
      </c>
      <c r="M5956" t="s">
        <v>3799</v>
      </c>
      <c r="N5956" t="s">
        <v>3799</v>
      </c>
      <c r="O5956" t="s">
        <v>9449</v>
      </c>
      <c r="P5956" t="s">
        <v>85</v>
      </c>
      <c r="Q5956" t="s">
        <v>85</v>
      </c>
      <c r="R5956" t="s">
        <v>127</v>
      </c>
      <c r="S5956" t="s">
        <v>272</v>
      </c>
      <c r="T5956" t="s">
        <v>3097</v>
      </c>
      <c r="U5956" t="s">
        <v>3098</v>
      </c>
      <c r="X5956">
        <v>2</v>
      </c>
      <c r="Y5956">
        <v>0</v>
      </c>
      <c r="Z5956">
        <v>0</v>
      </c>
      <c r="AA5956">
        <v>0</v>
      </c>
      <c r="AB5956" s="14">
        <v>0</v>
      </c>
      <c r="AC5956" t="s">
        <v>47</v>
      </c>
      <c r="AD5956">
        <f>+VLOOKUP(T5956,items!$A$2:$D$1255,4,0)</f>
        <v>0</v>
      </c>
      <c r="AE5956">
        <f>+VLOOKUP(T5956,Tabla1[],5,0)</f>
        <v>0</v>
      </c>
      <c r="AF5956">
        <f t="shared" si="93"/>
        <v>4</v>
      </c>
      <c r="AG5956">
        <v>3816</v>
      </c>
      <c r="AH5956" s="14">
        <v>0</v>
      </c>
    </row>
    <row r="5957" spans="1:34" x14ac:dyDescent="0.25">
      <c r="A5957">
        <v>103247</v>
      </c>
      <c r="B5957" t="s">
        <v>1003</v>
      </c>
      <c r="C5957" t="s">
        <v>33</v>
      </c>
      <c r="D5957">
        <v>0</v>
      </c>
      <c r="F5957" t="s">
        <v>5948</v>
      </c>
      <c r="G5957" t="s">
        <v>5948</v>
      </c>
      <c r="H5957" t="s">
        <v>11203</v>
      </c>
      <c r="I5957" t="s">
        <v>37</v>
      </c>
      <c r="J5957" t="s">
        <v>11204</v>
      </c>
      <c r="K5957" t="s">
        <v>11205</v>
      </c>
      <c r="L5957" t="s">
        <v>37</v>
      </c>
      <c r="M5957" t="s">
        <v>3799</v>
      </c>
      <c r="N5957" t="s">
        <v>3799</v>
      </c>
      <c r="O5957" t="s">
        <v>9449</v>
      </c>
      <c r="P5957" t="s">
        <v>85</v>
      </c>
      <c r="Q5957" t="s">
        <v>85</v>
      </c>
      <c r="R5957" t="s">
        <v>127</v>
      </c>
      <c r="S5957" t="s">
        <v>272</v>
      </c>
      <c r="T5957" t="s">
        <v>4135</v>
      </c>
      <c r="U5957" t="s">
        <v>4136</v>
      </c>
      <c r="X5957">
        <v>34</v>
      </c>
      <c r="Y5957">
        <v>0</v>
      </c>
      <c r="Z5957">
        <v>0</v>
      </c>
      <c r="AA5957">
        <v>0</v>
      </c>
      <c r="AB5957" s="14">
        <v>0</v>
      </c>
      <c r="AC5957" t="s">
        <v>47</v>
      </c>
      <c r="AD5957">
        <f>+VLOOKUP(T5957,items!$A$2:$D$1255,4,0)</f>
        <v>0</v>
      </c>
      <c r="AE5957">
        <f>+VLOOKUP(T5957,Tabla1[],5,0)</f>
        <v>0</v>
      </c>
      <c r="AF5957">
        <f t="shared" si="93"/>
        <v>4</v>
      </c>
      <c r="AG5957">
        <v>3816</v>
      </c>
      <c r="AH5957" s="14">
        <v>0</v>
      </c>
    </row>
    <row r="5958" spans="1:34" x14ac:dyDescent="0.25">
      <c r="A5958">
        <v>103247</v>
      </c>
      <c r="B5958" t="s">
        <v>1003</v>
      </c>
      <c r="C5958" t="s">
        <v>33</v>
      </c>
      <c r="D5958">
        <v>0</v>
      </c>
      <c r="F5958" t="s">
        <v>5948</v>
      </c>
      <c r="G5958" t="s">
        <v>5948</v>
      </c>
      <c r="H5958" t="s">
        <v>11203</v>
      </c>
      <c r="I5958" t="s">
        <v>37</v>
      </c>
      <c r="J5958" t="s">
        <v>11204</v>
      </c>
      <c r="K5958" t="s">
        <v>11205</v>
      </c>
      <c r="L5958" t="s">
        <v>37</v>
      </c>
      <c r="M5958" t="s">
        <v>3799</v>
      </c>
      <c r="N5958" t="s">
        <v>3799</v>
      </c>
      <c r="O5958" t="s">
        <v>9449</v>
      </c>
      <c r="P5958" t="s">
        <v>85</v>
      </c>
      <c r="Q5958" t="s">
        <v>85</v>
      </c>
      <c r="R5958" t="s">
        <v>127</v>
      </c>
      <c r="S5958" t="s">
        <v>272</v>
      </c>
      <c r="T5958" t="s">
        <v>11206</v>
      </c>
      <c r="U5958" t="s">
        <v>11207</v>
      </c>
      <c r="X5958">
        <v>5</v>
      </c>
      <c r="Y5958">
        <v>0</v>
      </c>
      <c r="Z5958">
        <v>0</v>
      </c>
      <c r="AA5958">
        <v>0</v>
      </c>
      <c r="AB5958" s="14">
        <v>0</v>
      </c>
      <c r="AC5958" t="s">
        <v>47</v>
      </c>
      <c r="AD5958">
        <f>+VLOOKUP(T5958,items!$A$2:$D$1255,4,0)</f>
        <v>0</v>
      </c>
      <c r="AE5958">
        <f>+VLOOKUP(T5958,Tabla1[],5,0)</f>
        <v>0</v>
      </c>
      <c r="AF5958">
        <f t="shared" si="93"/>
        <v>4</v>
      </c>
      <c r="AG5958">
        <v>3816</v>
      </c>
      <c r="AH5958" s="14">
        <v>0</v>
      </c>
    </row>
    <row r="5959" spans="1:34" x14ac:dyDescent="0.25">
      <c r="A5959">
        <v>103250</v>
      </c>
      <c r="B5959" t="s">
        <v>11208</v>
      </c>
      <c r="C5959" t="s">
        <v>33</v>
      </c>
      <c r="D5959">
        <v>0</v>
      </c>
      <c r="F5959" t="s">
        <v>5948</v>
      </c>
      <c r="G5959" t="s">
        <v>5948</v>
      </c>
      <c r="H5959" t="s">
        <v>11209</v>
      </c>
      <c r="I5959" t="s">
        <v>37</v>
      </c>
      <c r="J5959" t="s">
        <v>11210</v>
      </c>
      <c r="K5959" t="s">
        <v>11211</v>
      </c>
      <c r="L5959" t="s">
        <v>11212</v>
      </c>
      <c r="M5959" t="s">
        <v>3799</v>
      </c>
      <c r="N5959" t="s">
        <v>3799</v>
      </c>
      <c r="O5959" t="s">
        <v>975</v>
      </c>
      <c r="P5959" t="s">
        <v>9293</v>
      </c>
      <c r="Q5959" t="s">
        <v>8695</v>
      </c>
      <c r="R5959" t="s">
        <v>127</v>
      </c>
      <c r="S5959" t="s">
        <v>44</v>
      </c>
      <c r="T5959" t="s">
        <v>1815</v>
      </c>
      <c r="U5959" t="s">
        <v>1816</v>
      </c>
      <c r="X5959">
        <v>1</v>
      </c>
      <c r="Y5959">
        <v>0</v>
      </c>
      <c r="Z5959">
        <v>0</v>
      </c>
      <c r="AA5959">
        <v>0</v>
      </c>
      <c r="AB5959">
        <v>513186</v>
      </c>
      <c r="AC5959" t="s">
        <v>47</v>
      </c>
      <c r="AD5959" t="str">
        <f>+VLOOKUP(T5959,items!$A$2:$D$1255,4,0)</f>
        <v>MUEBLES</v>
      </c>
      <c r="AE5959">
        <f>+VLOOKUP(T5959,Tabla1[],5,0)</f>
        <v>0</v>
      </c>
      <c r="AF5959">
        <f t="shared" si="93"/>
        <v>5</v>
      </c>
    </row>
    <row r="5960" spans="1:34" x14ac:dyDescent="0.25">
      <c r="A5960">
        <v>103250</v>
      </c>
      <c r="B5960" t="s">
        <v>11208</v>
      </c>
      <c r="C5960" t="s">
        <v>33</v>
      </c>
      <c r="D5960">
        <v>0</v>
      </c>
      <c r="F5960" t="s">
        <v>5948</v>
      </c>
      <c r="G5960" t="s">
        <v>5948</v>
      </c>
      <c r="H5960" t="s">
        <v>11209</v>
      </c>
      <c r="I5960" t="s">
        <v>37</v>
      </c>
      <c r="J5960" t="s">
        <v>11210</v>
      </c>
      <c r="K5960" t="s">
        <v>11211</v>
      </c>
      <c r="L5960" t="s">
        <v>11212</v>
      </c>
      <c r="M5960" t="s">
        <v>3799</v>
      </c>
      <c r="N5960" t="s">
        <v>3799</v>
      </c>
      <c r="O5960" t="s">
        <v>975</v>
      </c>
      <c r="P5960" t="s">
        <v>9293</v>
      </c>
      <c r="Q5960" t="s">
        <v>8695</v>
      </c>
      <c r="R5960" t="s">
        <v>127</v>
      </c>
      <c r="S5960" t="s">
        <v>44</v>
      </c>
      <c r="T5960" t="s">
        <v>1878</v>
      </c>
      <c r="U5960" t="s">
        <v>1879</v>
      </c>
      <c r="V5960" t="s">
        <v>1349</v>
      </c>
      <c r="X5960">
        <v>2</v>
      </c>
      <c r="Y5960">
        <v>0</v>
      </c>
      <c r="Z5960">
        <v>0</v>
      </c>
      <c r="AA5960">
        <v>0</v>
      </c>
      <c r="AB5960">
        <v>2496748</v>
      </c>
      <c r="AC5960" t="s">
        <v>47</v>
      </c>
      <c r="AD5960" t="str">
        <f>+VLOOKUP(T5960,items!$A$2:$D$1255,4,0)</f>
        <v>MUEBLES</v>
      </c>
      <c r="AE5960">
        <f>+VLOOKUP(T5960,Tabla1[],5,0)</f>
        <v>0</v>
      </c>
      <c r="AF5960">
        <f t="shared" si="93"/>
        <v>5</v>
      </c>
    </row>
    <row r="5961" spans="1:34" x14ac:dyDescent="0.25">
      <c r="A5961">
        <v>103254</v>
      </c>
      <c r="B5961" t="s">
        <v>1003</v>
      </c>
      <c r="C5961" t="s">
        <v>75</v>
      </c>
      <c r="D5961">
        <v>0</v>
      </c>
      <c r="F5961" t="s">
        <v>9286</v>
      </c>
      <c r="G5961" t="s">
        <v>5948</v>
      </c>
      <c r="H5961" t="s">
        <v>11213</v>
      </c>
      <c r="I5961" t="s">
        <v>37</v>
      </c>
      <c r="J5961" t="s">
        <v>11214</v>
      </c>
      <c r="K5961" t="s">
        <v>11215</v>
      </c>
      <c r="L5961" t="s">
        <v>11216</v>
      </c>
      <c r="M5961" t="s">
        <v>3799</v>
      </c>
      <c r="N5961" t="s">
        <v>3799</v>
      </c>
      <c r="O5961" t="s">
        <v>9020</v>
      </c>
      <c r="P5961" t="s">
        <v>106</v>
      </c>
      <c r="Q5961" t="s">
        <v>9449</v>
      </c>
      <c r="R5961" t="s">
        <v>127</v>
      </c>
      <c r="S5961" t="s">
        <v>272</v>
      </c>
      <c r="T5961" t="s">
        <v>4376</v>
      </c>
      <c r="U5961" t="s">
        <v>4377</v>
      </c>
      <c r="X5961">
        <v>1</v>
      </c>
      <c r="Y5961">
        <v>0</v>
      </c>
      <c r="Z5961">
        <v>0</v>
      </c>
      <c r="AA5961">
        <v>0</v>
      </c>
      <c r="AB5961" s="14">
        <v>0</v>
      </c>
      <c r="AC5961" t="s">
        <v>47</v>
      </c>
      <c r="AD5961">
        <f>+VLOOKUP(T5961,items!$A$2:$D$1255,4,0)</f>
        <v>0</v>
      </c>
      <c r="AE5961">
        <f>+VLOOKUP(T5961,Tabla1[],5,0)</f>
        <v>0</v>
      </c>
      <c r="AF5961">
        <f t="shared" si="93"/>
        <v>4</v>
      </c>
      <c r="AG5961">
        <v>3816</v>
      </c>
      <c r="AH5961" s="14">
        <v>0</v>
      </c>
    </row>
    <row r="5962" spans="1:34" x14ac:dyDescent="0.25">
      <c r="A5962">
        <v>103254</v>
      </c>
      <c r="B5962" t="s">
        <v>1003</v>
      </c>
      <c r="C5962" t="s">
        <v>75</v>
      </c>
      <c r="D5962">
        <v>0</v>
      </c>
      <c r="F5962" t="s">
        <v>9286</v>
      </c>
      <c r="G5962" t="s">
        <v>5948</v>
      </c>
      <c r="H5962" t="s">
        <v>11213</v>
      </c>
      <c r="I5962" t="s">
        <v>37</v>
      </c>
      <c r="J5962" t="s">
        <v>11214</v>
      </c>
      <c r="K5962" t="s">
        <v>11215</v>
      </c>
      <c r="L5962" t="s">
        <v>11216</v>
      </c>
      <c r="M5962" t="s">
        <v>3799</v>
      </c>
      <c r="N5962" t="s">
        <v>3799</v>
      </c>
      <c r="O5962" t="s">
        <v>9020</v>
      </c>
      <c r="P5962" t="s">
        <v>106</v>
      </c>
      <c r="Q5962" t="s">
        <v>9449</v>
      </c>
      <c r="R5962" t="s">
        <v>127</v>
      </c>
      <c r="S5962" t="s">
        <v>272</v>
      </c>
      <c r="T5962" t="s">
        <v>5750</v>
      </c>
      <c r="U5962" t="s">
        <v>5751</v>
      </c>
      <c r="X5962">
        <v>40</v>
      </c>
      <c r="Y5962">
        <v>0</v>
      </c>
      <c r="Z5962">
        <v>0</v>
      </c>
      <c r="AA5962">
        <v>0</v>
      </c>
      <c r="AB5962" s="14">
        <v>0</v>
      </c>
      <c r="AC5962" t="s">
        <v>47</v>
      </c>
      <c r="AD5962">
        <f>+VLOOKUP(T5962,items!$A$2:$D$1255,4,0)</f>
        <v>0</v>
      </c>
      <c r="AE5962">
        <f>+VLOOKUP(T5962,Tabla1[],5,0)</f>
        <v>0</v>
      </c>
      <c r="AF5962">
        <f t="shared" si="93"/>
        <v>4</v>
      </c>
      <c r="AG5962">
        <v>3816</v>
      </c>
      <c r="AH5962" s="14">
        <v>0</v>
      </c>
    </row>
    <row r="5963" spans="1:34" x14ac:dyDescent="0.25">
      <c r="A5963">
        <v>103254</v>
      </c>
      <c r="B5963" t="s">
        <v>1003</v>
      </c>
      <c r="C5963" t="s">
        <v>75</v>
      </c>
      <c r="D5963">
        <v>0</v>
      </c>
      <c r="F5963" t="s">
        <v>9286</v>
      </c>
      <c r="G5963" t="s">
        <v>5948</v>
      </c>
      <c r="H5963" t="s">
        <v>11213</v>
      </c>
      <c r="I5963" t="s">
        <v>37</v>
      </c>
      <c r="J5963" t="s">
        <v>11214</v>
      </c>
      <c r="K5963" t="s">
        <v>11215</v>
      </c>
      <c r="L5963" t="s">
        <v>11216</v>
      </c>
      <c r="M5963" t="s">
        <v>3799</v>
      </c>
      <c r="N5963" t="s">
        <v>3799</v>
      </c>
      <c r="O5963" t="s">
        <v>9020</v>
      </c>
      <c r="P5963" t="s">
        <v>106</v>
      </c>
      <c r="Q5963" t="s">
        <v>9449</v>
      </c>
      <c r="R5963" t="s">
        <v>127</v>
      </c>
      <c r="S5963" t="s">
        <v>272</v>
      </c>
      <c r="T5963" t="s">
        <v>11217</v>
      </c>
      <c r="U5963" t="s">
        <v>11218</v>
      </c>
      <c r="X5963">
        <v>1</v>
      </c>
      <c r="Y5963">
        <v>0</v>
      </c>
      <c r="Z5963">
        <v>0</v>
      </c>
      <c r="AA5963">
        <v>0</v>
      </c>
      <c r="AB5963" s="14">
        <v>0</v>
      </c>
      <c r="AC5963" t="s">
        <v>47</v>
      </c>
      <c r="AD5963">
        <f>+VLOOKUP(T5963,items!$A$2:$D$1255,4,0)</f>
        <v>0</v>
      </c>
      <c r="AE5963">
        <f>+VLOOKUP(T5963,Tabla1[],5,0)</f>
        <v>0</v>
      </c>
      <c r="AF5963">
        <f t="shared" si="93"/>
        <v>4</v>
      </c>
      <c r="AG5963">
        <v>3816</v>
      </c>
      <c r="AH5963" s="14">
        <v>0</v>
      </c>
    </row>
    <row r="5964" spans="1:34" x14ac:dyDescent="0.25">
      <c r="A5964">
        <v>103254</v>
      </c>
      <c r="B5964" t="s">
        <v>1003</v>
      </c>
      <c r="C5964" t="s">
        <v>75</v>
      </c>
      <c r="D5964">
        <v>0</v>
      </c>
      <c r="F5964" t="s">
        <v>9286</v>
      </c>
      <c r="G5964" t="s">
        <v>5948</v>
      </c>
      <c r="H5964" t="s">
        <v>11213</v>
      </c>
      <c r="I5964" t="s">
        <v>37</v>
      </c>
      <c r="J5964" t="s">
        <v>11214</v>
      </c>
      <c r="K5964" t="s">
        <v>11215</v>
      </c>
      <c r="L5964" t="s">
        <v>11216</v>
      </c>
      <c r="M5964" t="s">
        <v>3799</v>
      </c>
      <c r="N5964" t="s">
        <v>3799</v>
      </c>
      <c r="O5964" t="s">
        <v>9020</v>
      </c>
      <c r="P5964" t="s">
        <v>106</v>
      </c>
      <c r="Q5964" t="s">
        <v>9449</v>
      </c>
      <c r="R5964" t="s">
        <v>127</v>
      </c>
      <c r="S5964" t="s">
        <v>272</v>
      </c>
      <c r="T5964" t="s">
        <v>11219</v>
      </c>
      <c r="U5964" t="s">
        <v>11220</v>
      </c>
      <c r="X5964">
        <v>2</v>
      </c>
      <c r="Y5964">
        <v>0</v>
      </c>
      <c r="Z5964">
        <v>0</v>
      </c>
      <c r="AA5964">
        <v>0</v>
      </c>
      <c r="AB5964" s="14">
        <v>0</v>
      </c>
      <c r="AC5964" t="s">
        <v>47</v>
      </c>
      <c r="AD5964">
        <f>+VLOOKUP(T5964,items!$A$2:$D$1255,4,0)</f>
        <v>0</v>
      </c>
      <c r="AE5964">
        <f>+VLOOKUP(T5964,Tabla1[],5,0)</f>
        <v>0</v>
      </c>
      <c r="AF5964">
        <f t="shared" si="93"/>
        <v>4</v>
      </c>
      <c r="AG5964">
        <v>3816</v>
      </c>
      <c r="AH5964" s="14">
        <v>0</v>
      </c>
    </row>
    <row r="5965" spans="1:34" x14ac:dyDescent="0.25">
      <c r="A5965">
        <v>103254</v>
      </c>
      <c r="B5965" t="s">
        <v>1003</v>
      </c>
      <c r="C5965" t="s">
        <v>75</v>
      </c>
      <c r="D5965">
        <v>0</v>
      </c>
      <c r="F5965" t="s">
        <v>9286</v>
      </c>
      <c r="G5965" t="s">
        <v>5948</v>
      </c>
      <c r="H5965" t="s">
        <v>11213</v>
      </c>
      <c r="I5965" t="s">
        <v>37</v>
      </c>
      <c r="J5965" t="s">
        <v>11214</v>
      </c>
      <c r="K5965" t="s">
        <v>11215</v>
      </c>
      <c r="L5965" t="s">
        <v>11216</v>
      </c>
      <c r="M5965" t="s">
        <v>3799</v>
      </c>
      <c r="N5965" t="s">
        <v>3799</v>
      </c>
      <c r="O5965" t="s">
        <v>9020</v>
      </c>
      <c r="P5965" t="s">
        <v>106</v>
      </c>
      <c r="Q5965" t="s">
        <v>9449</v>
      </c>
      <c r="R5965" t="s">
        <v>127</v>
      </c>
      <c r="S5965" t="s">
        <v>272</v>
      </c>
      <c r="T5965" t="s">
        <v>11221</v>
      </c>
      <c r="U5965" t="s">
        <v>11222</v>
      </c>
      <c r="X5965">
        <v>2.2999999999999998</v>
      </c>
      <c r="Y5965">
        <v>0</v>
      </c>
      <c r="Z5965">
        <v>0</v>
      </c>
      <c r="AA5965">
        <v>0</v>
      </c>
      <c r="AB5965" s="14">
        <v>0</v>
      </c>
      <c r="AC5965" t="s">
        <v>47</v>
      </c>
      <c r="AD5965">
        <f>+VLOOKUP(T5965,items!$A$2:$D$1255,4,0)</f>
        <v>0</v>
      </c>
      <c r="AE5965">
        <f>+VLOOKUP(T5965,Tabla1[],5,0)</f>
        <v>0</v>
      </c>
      <c r="AF5965">
        <f t="shared" si="93"/>
        <v>4</v>
      </c>
      <c r="AG5965">
        <v>3816</v>
      </c>
      <c r="AH5965" s="14">
        <v>0</v>
      </c>
    </row>
    <row r="5966" spans="1:34" x14ac:dyDescent="0.25">
      <c r="A5966">
        <v>103254</v>
      </c>
      <c r="B5966" t="s">
        <v>1003</v>
      </c>
      <c r="C5966" t="s">
        <v>75</v>
      </c>
      <c r="D5966">
        <v>0</v>
      </c>
      <c r="F5966" t="s">
        <v>9286</v>
      </c>
      <c r="G5966" t="s">
        <v>5948</v>
      </c>
      <c r="H5966" t="s">
        <v>11213</v>
      </c>
      <c r="I5966" t="s">
        <v>37</v>
      </c>
      <c r="J5966" t="s">
        <v>11214</v>
      </c>
      <c r="K5966" t="s">
        <v>11215</v>
      </c>
      <c r="L5966" t="s">
        <v>11216</v>
      </c>
      <c r="M5966" t="s">
        <v>3799</v>
      </c>
      <c r="N5966" t="s">
        <v>3799</v>
      </c>
      <c r="O5966" t="s">
        <v>9020</v>
      </c>
      <c r="P5966" t="s">
        <v>106</v>
      </c>
      <c r="Q5966" t="s">
        <v>9449</v>
      </c>
      <c r="R5966" t="s">
        <v>127</v>
      </c>
      <c r="S5966" t="s">
        <v>272</v>
      </c>
      <c r="T5966" t="s">
        <v>11223</v>
      </c>
      <c r="U5966" t="s">
        <v>11224</v>
      </c>
      <c r="X5966">
        <v>2</v>
      </c>
      <c r="Y5966">
        <v>0</v>
      </c>
      <c r="Z5966">
        <v>0</v>
      </c>
      <c r="AA5966">
        <v>0</v>
      </c>
      <c r="AB5966" s="14">
        <v>0</v>
      </c>
      <c r="AC5966" t="s">
        <v>47</v>
      </c>
      <c r="AD5966">
        <f>+VLOOKUP(T5966,items!$A$2:$D$1255,4,0)</f>
        <v>0</v>
      </c>
      <c r="AE5966">
        <f>+VLOOKUP(T5966,Tabla1[],5,0)</f>
        <v>0</v>
      </c>
      <c r="AF5966">
        <f t="shared" si="93"/>
        <v>4</v>
      </c>
      <c r="AG5966">
        <v>3816</v>
      </c>
      <c r="AH5966" s="14">
        <v>0</v>
      </c>
    </row>
    <row r="5967" spans="1:34" x14ac:dyDescent="0.25">
      <c r="A5967">
        <v>103254</v>
      </c>
      <c r="B5967" t="s">
        <v>1003</v>
      </c>
      <c r="C5967" t="s">
        <v>75</v>
      </c>
      <c r="D5967">
        <v>0</v>
      </c>
      <c r="F5967" t="s">
        <v>9286</v>
      </c>
      <c r="G5967" t="s">
        <v>5948</v>
      </c>
      <c r="H5967" t="s">
        <v>11213</v>
      </c>
      <c r="I5967" t="s">
        <v>37</v>
      </c>
      <c r="J5967" t="s">
        <v>11214</v>
      </c>
      <c r="K5967" t="s">
        <v>11215</v>
      </c>
      <c r="L5967" t="s">
        <v>11216</v>
      </c>
      <c r="M5967" t="s">
        <v>3799</v>
      </c>
      <c r="N5967" t="s">
        <v>3799</v>
      </c>
      <c r="O5967" t="s">
        <v>9020</v>
      </c>
      <c r="P5967" t="s">
        <v>106</v>
      </c>
      <c r="Q5967" t="s">
        <v>9449</v>
      </c>
      <c r="R5967" t="s">
        <v>127</v>
      </c>
      <c r="S5967" t="s">
        <v>272</v>
      </c>
      <c r="T5967" t="s">
        <v>2385</v>
      </c>
      <c r="U5967" t="s">
        <v>2386</v>
      </c>
      <c r="X5967">
        <v>40</v>
      </c>
      <c r="Y5967">
        <v>0</v>
      </c>
      <c r="Z5967">
        <v>0</v>
      </c>
      <c r="AA5967">
        <v>0</v>
      </c>
      <c r="AB5967" s="14">
        <v>0</v>
      </c>
      <c r="AC5967" t="s">
        <v>47</v>
      </c>
      <c r="AD5967">
        <f>+VLOOKUP(T5967,items!$A$2:$D$1255,4,0)</f>
        <v>0</v>
      </c>
      <c r="AE5967">
        <f>+VLOOKUP(T5967,Tabla1[],5,0)</f>
        <v>0</v>
      </c>
      <c r="AF5967">
        <f t="shared" si="93"/>
        <v>4</v>
      </c>
      <c r="AG5967">
        <v>3816</v>
      </c>
      <c r="AH5967" s="14">
        <v>0</v>
      </c>
    </row>
    <row r="5968" spans="1:34" x14ac:dyDescent="0.25">
      <c r="A5968">
        <v>103254</v>
      </c>
      <c r="B5968" t="s">
        <v>1003</v>
      </c>
      <c r="C5968" t="s">
        <v>75</v>
      </c>
      <c r="D5968">
        <v>0</v>
      </c>
      <c r="F5968" t="s">
        <v>9286</v>
      </c>
      <c r="G5968" t="s">
        <v>5948</v>
      </c>
      <c r="H5968" t="s">
        <v>11213</v>
      </c>
      <c r="I5968" t="s">
        <v>37</v>
      </c>
      <c r="J5968" t="s">
        <v>11214</v>
      </c>
      <c r="K5968" t="s">
        <v>11215</v>
      </c>
      <c r="L5968" t="s">
        <v>11216</v>
      </c>
      <c r="M5968" t="s">
        <v>3799</v>
      </c>
      <c r="N5968" t="s">
        <v>3799</v>
      </c>
      <c r="O5968" t="s">
        <v>9020</v>
      </c>
      <c r="P5968" t="s">
        <v>106</v>
      </c>
      <c r="Q5968" t="s">
        <v>9449</v>
      </c>
      <c r="R5968" t="s">
        <v>127</v>
      </c>
      <c r="S5968" t="s">
        <v>272</v>
      </c>
      <c r="T5968" t="s">
        <v>5752</v>
      </c>
      <c r="U5968" t="s">
        <v>5753</v>
      </c>
      <c r="X5968">
        <v>50</v>
      </c>
      <c r="Y5968">
        <v>0</v>
      </c>
      <c r="Z5968">
        <v>0</v>
      </c>
      <c r="AA5968">
        <v>0</v>
      </c>
      <c r="AB5968" s="14">
        <v>0</v>
      </c>
      <c r="AC5968" t="s">
        <v>47</v>
      </c>
      <c r="AD5968">
        <f>+VLOOKUP(T5968,items!$A$2:$D$1255,4,0)</f>
        <v>0</v>
      </c>
      <c r="AE5968">
        <f>+VLOOKUP(T5968,Tabla1[],5,0)</f>
        <v>0</v>
      </c>
      <c r="AF5968">
        <f t="shared" si="93"/>
        <v>4</v>
      </c>
      <c r="AG5968">
        <v>3816</v>
      </c>
      <c r="AH5968" s="14">
        <v>0</v>
      </c>
    </row>
    <row r="5969" spans="1:34" x14ac:dyDescent="0.25">
      <c r="A5969">
        <v>103254</v>
      </c>
      <c r="B5969" t="s">
        <v>1003</v>
      </c>
      <c r="C5969" t="s">
        <v>75</v>
      </c>
      <c r="D5969">
        <v>0</v>
      </c>
      <c r="F5969" t="s">
        <v>9286</v>
      </c>
      <c r="G5969" t="s">
        <v>5948</v>
      </c>
      <c r="H5969" t="s">
        <v>11213</v>
      </c>
      <c r="I5969" t="s">
        <v>37</v>
      </c>
      <c r="J5969" t="s">
        <v>11214</v>
      </c>
      <c r="K5969" t="s">
        <v>11215</v>
      </c>
      <c r="L5969" t="s">
        <v>11216</v>
      </c>
      <c r="M5969" t="s">
        <v>3799</v>
      </c>
      <c r="N5969" t="s">
        <v>3799</v>
      </c>
      <c r="O5969" t="s">
        <v>9020</v>
      </c>
      <c r="P5969" t="s">
        <v>106</v>
      </c>
      <c r="Q5969" t="s">
        <v>9449</v>
      </c>
      <c r="R5969" t="s">
        <v>127</v>
      </c>
      <c r="S5969" t="s">
        <v>272</v>
      </c>
      <c r="T5969" t="s">
        <v>11225</v>
      </c>
      <c r="U5969" t="s">
        <v>11226</v>
      </c>
      <c r="X5969">
        <v>4</v>
      </c>
      <c r="Y5969">
        <v>0</v>
      </c>
      <c r="Z5969">
        <v>0</v>
      </c>
      <c r="AA5969">
        <v>0</v>
      </c>
      <c r="AB5969" s="14">
        <v>0</v>
      </c>
      <c r="AC5969" t="s">
        <v>47</v>
      </c>
      <c r="AD5969">
        <f>+VLOOKUP(T5969,items!$A$2:$D$1255,4,0)</f>
        <v>0</v>
      </c>
      <c r="AE5969">
        <f>+VLOOKUP(T5969,Tabla1[],5,0)</f>
        <v>0</v>
      </c>
      <c r="AF5969">
        <f t="shared" si="93"/>
        <v>4</v>
      </c>
      <c r="AG5969">
        <v>3816</v>
      </c>
      <c r="AH5969" s="14">
        <v>0</v>
      </c>
    </row>
    <row r="5970" spans="1:34" x14ac:dyDescent="0.25">
      <c r="A5970">
        <v>103254</v>
      </c>
      <c r="B5970" t="s">
        <v>1003</v>
      </c>
      <c r="C5970" t="s">
        <v>75</v>
      </c>
      <c r="D5970">
        <v>0</v>
      </c>
      <c r="F5970" t="s">
        <v>9286</v>
      </c>
      <c r="G5970" t="s">
        <v>5948</v>
      </c>
      <c r="H5970" t="s">
        <v>11213</v>
      </c>
      <c r="I5970" t="s">
        <v>37</v>
      </c>
      <c r="J5970" t="s">
        <v>11214</v>
      </c>
      <c r="K5970" t="s">
        <v>11215</v>
      </c>
      <c r="L5970" t="s">
        <v>11216</v>
      </c>
      <c r="M5970" t="s">
        <v>3799</v>
      </c>
      <c r="N5970" t="s">
        <v>3799</v>
      </c>
      <c r="O5970" t="s">
        <v>9020</v>
      </c>
      <c r="P5970" t="s">
        <v>106</v>
      </c>
      <c r="Q5970" t="s">
        <v>9449</v>
      </c>
      <c r="R5970" t="s">
        <v>127</v>
      </c>
      <c r="S5970" t="s">
        <v>272</v>
      </c>
      <c r="T5970" t="s">
        <v>9224</v>
      </c>
      <c r="U5970" t="s">
        <v>9225</v>
      </c>
      <c r="X5970">
        <v>40</v>
      </c>
      <c r="Y5970">
        <v>0</v>
      </c>
      <c r="Z5970">
        <v>0</v>
      </c>
      <c r="AA5970">
        <v>0</v>
      </c>
      <c r="AB5970" s="14">
        <v>0</v>
      </c>
      <c r="AC5970" t="s">
        <v>47</v>
      </c>
      <c r="AD5970">
        <f>+VLOOKUP(T5970,items!$A$2:$D$1255,4,0)</f>
        <v>0</v>
      </c>
      <c r="AE5970">
        <f>+VLOOKUP(T5970,Tabla1[],5,0)</f>
        <v>0</v>
      </c>
      <c r="AF5970">
        <f t="shared" si="93"/>
        <v>4</v>
      </c>
      <c r="AG5970">
        <v>3816</v>
      </c>
      <c r="AH5970" s="14">
        <v>0</v>
      </c>
    </row>
    <row r="5971" spans="1:34" x14ac:dyDescent="0.25">
      <c r="A5971">
        <v>103254</v>
      </c>
      <c r="B5971" t="s">
        <v>1003</v>
      </c>
      <c r="C5971" t="s">
        <v>75</v>
      </c>
      <c r="D5971">
        <v>0</v>
      </c>
      <c r="F5971" t="s">
        <v>9286</v>
      </c>
      <c r="G5971" t="s">
        <v>5948</v>
      </c>
      <c r="H5971" t="s">
        <v>11213</v>
      </c>
      <c r="I5971" t="s">
        <v>37</v>
      </c>
      <c r="J5971" t="s">
        <v>11214</v>
      </c>
      <c r="K5971" t="s">
        <v>11215</v>
      </c>
      <c r="L5971" t="s">
        <v>11216</v>
      </c>
      <c r="M5971" t="s">
        <v>3799</v>
      </c>
      <c r="N5971" t="s">
        <v>3799</v>
      </c>
      <c r="O5971" t="s">
        <v>9020</v>
      </c>
      <c r="P5971" t="s">
        <v>106</v>
      </c>
      <c r="Q5971" t="s">
        <v>9449</v>
      </c>
      <c r="R5971" t="s">
        <v>127</v>
      </c>
      <c r="S5971" t="s">
        <v>272</v>
      </c>
      <c r="T5971" t="s">
        <v>243</v>
      </c>
      <c r="U5971" t="s">
        <v>244</v>
      </c>
      <c r="X5971">
        <v>4.1500000000000004</v>
      </c>
      <c r="Y5971">
        <v>0</v>
      </c>
      <c r="Z5971">
        <v>0</v>
      </c>
      <c r="AA5971">
        <v>0</v>
      </c>
      <c r="AB5971" s="14">
        <v>0</v>
      </c>
      <c r="AC5971" t="s">
        <v>47</v>
      </c>
      <c r="AD5971">
        <f>+VLOOKUP(T5971,items!$A$2:$D$1255,4,0)</f>
        <v>0</v>
      </c>
      <c r="AE5971">
        <f>+VLOOKUP(T5971,Tabla1[],5,0)</f>
        <v>0</v>
      </c>
      <c r="AF5971">
        <f t="shared" si="93"/>
        <v>4</v>
      </c>
      <c r="AG5971">
        <v>3816</v>
      </c>
      <c r="AH5971" s="14">
        <v>0</v>
      </c>
    </row>
    <row r="5972" spans="1:34" x14ac:dyDescent="0.25">
      <c r="A5972">
        <v>103254</v>
      </c>
      <c r="B5972" t="s">
        <v>1003</v>
      </c>
      <c r="C5972" t="s">
        <v>75</v>
      </c>
      <c r="D5972">
        <v>0</v>
      </c>
      <c r="F5972" t="s">
        <v>9286</v>
      </c>
      <c r="G5972" t="s">
        <v>5948</v>
      </c>
      <c r="H5972" t="s">
        <v>11213</v>
      </c>
      <c r="I5972" t="s">
        <v>37</v>
      </c>
      <c r="J5972" t="s">
        <v>11214</v>
      </c>
      <c r="K5972" t="s">
        <v>11215</v>
      </c>
      <c r="L5972" t="s">
        <v>11216</v>
      </c>
      <c r="M5972" t="s">
        <v>3799</v>
      </c>
      <c r="N5972" t="s">
        <v>3799</v>
      </c>
      <c r="O5972" t="s">
        <v>9020</v>
      </c>
      <c r="P5972" t="s">
        <v>106</v>
      </c>
      <c r="Q5972" t="s">
        <v>9449</v>
      </c>
      <c r="R5972" t="s">
        <v>127</v>
      </c>
      <c r="S5972" t="s">
        <v>272</v>
      </c>
      <c r="T5972" t="s">
        <v>9311</v>
      </c>
      <c r="U5972" t="s">
        <v>9312</v>
      </c>
      <c r="X5972">
        <v>1</v>
      </c>
      <c r="Y5972">
        <v>2500</v>
      </c>
      <c r="Z5972">
        <v>3000</v>
      </c>
      <c r="AA5972">
        <v>0</v>
      </c>
      <c r="AB5972" s="14">
        <v>0</v>
      </c>
      <c r="AC5972" t="s">
        <v>47</v>
      </c>
      <c r="AD5972">
        <f>+VLOOKUP(T5972,items!$A$2:$D$1255,4,0)</f>
        <v>0</v>
      </c>
      <c r="AE5972">
        <f>+VLOOKUP(T5972,Tabla1[],5,0)</f>
        <v>0</v>
      </c>
      <c r="AF5972">
        <f t="shared" si="93"/>
        <v>4</v>
      </c>
      <c r="AG5972">
        <v>3816</v>
      </c>
      <c r="AH5972" s="14">
        <v>0</v>
      </c>
    </row>
    <row r="5973" spans="1:34" x14ac:dyDescent="0.25">
      <c r="A5973">
        <v>103255</v>
      </c>
      <c r="B5973" t="s">
        <v>8222</v>
      </c>
      <c r="C5973" t="s">
        <v>75</v>
      </c>
      <c r="D5973">
        <v>0</v>
      </c>
      <c r="F5973" t="s">
        <v>5948</v>
      </c>
      <c r="G5973" t="s">
        <v>5948</v>
      </c>
      <c r="H5973" t="s">
        <v>11227</v>
      </c>
      <c r="I5973" t="s">
        <v>37</v>
      </c>
      <c r="J5973" t="s">
        <v>11228</v>
      </c>
      <c r="K5973" t="s">
        <v>11229</v>
      </c>
      <c r="L5973" t="s">
        <v>37</v>
      </c>
      <c r="M5973" t="s">
        <v>3799</v>
      </c>
      <c r="N5973" t="s">
        <v>3799</v>
      </c>
      <c r="O5973" t="s">
        <v>9020</v>
      </c>
      <c r="P5973" t="s">
        <v>106</v>
      </c>
      <c r="Q5973" t="s">
        <v>106</v>
      </c>
      <c r="R5973" t="s">
        <v>127</v>
      </c>
      <c r="S5973" t="s">
        <v>164</v>
      </c>
      <c r="T5973" t="s">
        <v>6309</v>
      </c>
      <c r="U5973" t="s">
        <v>6310</v>
      </c>
      <c r="X5973">
        <v>4</v>
      </c>
      <c r="Y5973">
        <v>0</v>
      </c>
      <c r="Z5973">
        <v>0</v>
      </c>
      <c r="AA5973">
        <v>0</v>
      </c>
      <c r="AB5973">
        <v>5200</v>
      </c>
      <c r="AC5973" t="s">
        <v>47</v>
      </c>
      <c r="AD5973">
        <f>+VLOOKUP(T5973,items!$A$2:$D$1255,4,0)</f>
        <v>0</v>
      </c>
      <c r="AE5973">
        <f>+VLOOKUP(T5973,Tabla1[],5,0)</f>
        <v>0</v>
      </c>
      <c r="AF5973">
        <f t="shared" si="93"/>
        <v>4</v>
      </c>
    </row>
    <row r="5974" spans="1:34" x14ac:dyDescent="0.25">
      <c r="A5974">
        <v>103255</v>
      </c>
      <c r="B5974" t="s">
        <v>8222</v>
      </c>
      <c r="C5974" t="s">
        <v>75</v>
      </c>
      <c r="D5974">
        <v>0</v>
      </c>
      <c r="F5974" t="s">
        <v>5948</v>
      </c>
      <c r="G5974" t="s">
        <v>5948</v>
      </c>
      <c r="H5974" t="s">
        <v>11227</v>
      </c>
      <c r="I5974" t="s">
        <v>37</v>
      </c>
      <c r="J5974" t="s">
        <v>11228</v>
      </c>
      <c r="K5974" t="s">
        <v>11229</v>
      </c>
      <c r="L5974" t="s">
        <v>37</v>
      </c>
      <c r="M5974" t="s">
        <v>3799</v>
      </c>
      <c r="N5974" t="s">
        <v>3799</v>
      </c>
      <c r="O5974" t="s">
        <v>9020</v>
      </c>
      <c r="P5974" t="s">
        <v>106</v>
      </c>
      <c r="Q5974" t="s">
        <v>106</v>
      </c>
      <c r="R5974" t="s">
        <v>127</v>
      </c>
      <c r="S5974" t="s">
        <v>164</v>
      </c>
      <c r="T5974" t="s">
        <v>1290</v>
      </c>
      <c r="U5974" t="s">
        <v>1291</v>
      </c>
      <c r="X5974">
        <v>2</v>
      </c>
      <c r="Y5974">
        <v>0</v>
      </c>
      <c r="Z5974">
        <v>0</v>
      </c>
      <c r="AA5974">
        <v>0</v>
      </c>
      <c r="AB5974">
        <v>127800</v>
      </c>
      <c r="AC5974" t="s">
        <v>47</v>
      </c>
      <c r="AD5974">
        <f>+VLOOKUP(T5974,items!$A$2:$D$1255,4,0)</f>
        <v>0</v>
      </c>
      <c r="AE5974">
        <f>+VLOOKUP(T5974,Tabla1[],5,0)</f>
        <v>0</v>
      </c>
      <c r="AF5974">
        <f t="shared" si="93"/>
        <v>4</v>
      </c>
    </row>
    <row r="5975" spans="1:34" x14ac:dyDescent="0.25">
      <c r="A5975">
        <v>103255</v>
      </c>
      <c r="B5975" t="s">
        <v>8222</v>
      </c>
      <c r="C5975" t="s">
        <v>75</v>
      </c>
      <c r="D5975">
        <v>0</v>
      </c>
      <c r="F5975" t="s">
        <v>5948</v>
      </c>
      <c r="G5975" t="s">
        <v>5948</v>
      </c>
      <c r="H5975" t="s">
        <v>11227</v>
      </c>
      <c r="I5975" t="s">
        <v>37</v>
      </c>
      <c r="J5975" t="s">
        <v>11228</v>
      </c>
      <c r="K5975" t="s">
        <v>11229</v>
      </c>
      <c r="L5975" t="s">
        <v>37</v>
      </c>
      <c r="M5975" t="s">
        <v>3799</v>
      </c>
      <c r="N5975" t="s">
        <v>3799</v>
      </c>
      <c r="O5975" t="s">
        <v>9020</v>
      </c>
      <c r="P5975" t="s">
        <v>106</v>
      </c>
      <c r="Q5975" t="s">
        <v>106</v>
      </c>
      <c r="R5975" t="s">
        <v>127</v>
      </c>
      <c r="S5975" t="s">
        <v>164</v>
      </c>
      <c r="T5975" t="s">
        <v>6311</v>
      </c>
      <c r="U5975" t="s">
        <v>6312</v>
      </c>
      <c r="X5975">
        <v>4</v>
      </c>
      <c r="Y5975">
        <v>0</v>
      </c>
      <c r="Z5975">
        <v>0</v>
      </c>
      <c r="AA5975">
        <v>0</v>
      </c>
      <c r="AB5975">
        <v>1600</v>
      </c>
      <c r="AC5975" t="s">
        <v>47</v>
      </c>
      <c r="AD5975">
        <f>+VLOOKUP(T5975,items!$A$2:$D$1255,4,0)</f>
        <v>0</v>
      </c>
      <c r="AE5975">
        <f>+VLOOKUP(T5975,Tabla1[],5,0)</f>
        <v>0</v>
      </c>
      <c r="AF5975">
        <f t="shared" si="93"/>
        <v>4</v>
      </c>
    </row>
    <row r="5976" spans="1:34" x14ac:dyDescent="0.25">
      <c r="A5976">
        <v>103255</v>
      </c>
      <c r="B5976" t="s">
        <v>8222</v>
      </c>
      <c r="C5976" t="s">
        <v>75</v>
      </c>
      <c r="D5976">
        <v>0</v>
      </c>
      <c r="F5976" t="s">
        <v>5948</v>
      </c>
      <c r="G5976" t="s">
        <v>5948</v>
      </c>
      <c r="H5976" t="s">
        <v>11227</v>
      </c>
      <c r="I5976" t="s">
        <v>37</v>
      </c>
      <c r="J5976" t="s">
        <v>11228</v>
      </c>
      <c r="K5976" t="s">
        <v>11229</v>
      </c>
      <c r="L5976" t="s">
        <v>37</v>
      </c>
      <c r="M5976" t="s">
        <v>3799</v>
      </c>
      <c r="N5976" t="s">
        <v>3799</v>
      </c>
      <c r="O5976" t="s">
        <v>9020</v>
      </c>
      <c r="P5976" t="s">
        <v>106</v>
      </c>
      <c r="Q5976" t="s">
        <v>106</v>
      </c>
      <c r="R5976" t="s">
        <v>127</v>
      </c>
      <c r="S5976" t="s">
        <v>164</v>
      </c>
      <c r="T5976" t="s">
        <v>2989</v>
      </c>
      <c r="U5976" t="s">
        <v>688</v>
      </c>
      <c r="X5976">
        <v>22</v>
      </c>
      <c r="Y5976">
        <v>0</v>
      </c>
      <c r="Z5976">
        <v>0</v>
      </c>
      <c r="AA5976">
        <v>0</v>
      </c>
      <c r="AB5976">
        <v>1157200</v>
      </c>
      <c r="AC5976" t="s">
        <v>47</v>
      </c>
      <c r="AD5976">
        <f>+VLOOKUP(T5976,items!$A$2:$D$1255,4,0)</f>
        <v>0</v>
      </c>
      <c r="AE5976">
        <f>+VLOOKUP(T5976,Tabla1[],5,0)</f>
        <v>0</v>
      </c>
      <c r="AF5976">
        <f t="shared" si="93"/>
        <v>4</v>
      </c>
    </row>
    <row r="5977" spans="1:34" x14ac:dyDescent="0.25">
      <c r="A5977">
        <v>103257</v>
      </c>
      <c r="B5977" t="s">
        <v>11230</v>
      </c>
      <c r="C5977" t="s">
        <v>75</v>
      </c>
      <c r="D5977">
        <v>0</v>
      </c>
      <c r="F5977" t="s">
        <v>5948</v>
      </c>
      <c r="G5977" t="s">
        <v>5948</v>
      </c>
      <c r="H5977" t="s">
        <v>11231</v>
      </c>
      <c r="I5977" t="s">
        <v>37</v>
      </c>
      <c r="J5977" t="s">
        <v>11232</v>
      </c>
      <c r="K5977" t="s">
        <v>11233</v>
      </c>
      <c r="L5977" t="s">
        <v>37</v>
      </c>
      <c r="M5977" t="s">
        <v>3799</v>
      </c>
      <c r="N5977" t="s">
        <v>3799</v>
      </c>
      <c r="O5977" t="s">
        <v>9020</v>
      </c>
      <c r="P5977" t="s">
        <v>9449</v>
      </c>
      <c r="Q5977" t="s">
        <v>9449</v>
      </c>
      <c r="R5977" t="s">
        <v>127</v>
      </c>
      <c r="S5977" t="s">
        <v>346</v>
      </c>
      <c r="T5977" t="s">
        <v>8123</v>
      </c>
      <c r="U5977" t="s">
        <v>8124</v>
      </c>
      <c r="X5977">
        <v>36</v>
      </c>
      <c r="Y5977">
        <v>0</v>
      </c>
      <c r="Z5977">
        <v>0</v>
      </c>
      <c r="AA5977">
        <v>0</v>
      </c>
      <c r="AB5977">
        <v>0</v>
      </c>
      <c r="AC5977" t="s">
        <v>47</v>
      </c>
      <c r="AD5977">
        <f>+VLOOKUP(T5977,items!$A$2:$D$1255,4,0)</f>
        <v>0</v>
      </c>
      <c r="AE5977">
        <f>+VLOOKUP(T5977,Tabla1[],5,0)</f>
        <v>0</v>
      </c>
      <c r="AF5977">
        <f t="shared" si="93"/>
        <v>4</v>
      </c>
    </row>
    <row r="5978" spans="1:34" x14ac:dyDescent="0.25">
      <c r="A5978">
        <v>103259</v>
      </c>
      <c r="B5978" t="s">
        <v>11234</v>
      </c>
      <c r="C5978" t="s">
        <v>75</v>
      </c>
      <c r="D5978">
        <v>0</v>
      </c>
      <c r="F5978" t="s">
        <v>5948</v>
      </c>
      <c r="G5978" t="s">
        <v>5948</v>
      </c>
      <c r="H5978" t="s">
        <v>11235</v>
      </c>
      <c r="I5978" t="s">
        <v>37</v>
      </c>
      <c r="J5978" t="s">
        <v>11236</v>
      </c>
      <c r="K5978" t="s">
        <v>11237</v>
      </c>
      <c r="L5978" t="s">
        <v>37</v>
      </c>
      <c r="M5978" t="s">
        <v>3799</v>
      </c>
      <c r="N5978" t="s">
        <v>3799</v>
      </c>
      <c r="O5978" t="s">
        <v>9020</v>
      </c>
      <c r="P5978" t="s">
        <v>189</v>
      </c>
      <c r="Q5978" t="s">
        <v>189</v>
      </c>
      <c r="R5978" t="s">
        <v>43</v>
      </c>
      <c r="S5978" t="s">
        <v>88</v>
      </c>
      <c r="T5978" t="s">
        <v>1126</v>
      </c>
      <c r="U5978" t="s">
        <v>1127</v>
      </c>
      <c r="X5978">
        <v>1</v>
      </c>
      <c r="Y5978">
        <v>0</v>
      </c>
      <c r="Z5978">
        <v>0</v>
      </c>
      <c r="AA5978">
        <v>0</v>
      </c>
      <c r="AB5978">
        <v>75500</v>
      </c>
      <c r="AC5978" t="s">
        <v>47</v>
      </c>
      <c r="AD5978">
        <f>+VLOOKUP(T5978,items!$A$2:$D$1255,4,0)</f>
        <v>0</v>
      </c>
      <c r="AE5978">
        <f>+VLOOKUP(T5978,Tabla1[],5,0)</f>
        <v>0</v>
      </c>
      <c r="AF5978">
        <f t="shared" si="93"/>
        <v>4</v>
      </c>
    </row>
    <row r="5979" spans="1:34" x14ac:dyDescent="0.25">
      <c r="A5979">
        <v>103267</v>
      </c>
      <c r="B5979" t="s">
        <v>1234</v>
      </c>
      <c r="C5979" t="s">
        <v>75</v>
      </c>
      <c r="D5979">
        <v>0</v>
      </c>
      <c r="F5979" t="s">
        <v>5948</v>
      </c>
      <c r="G5979" t="s">
        <v>3799</v>
      </c>
      <c r="H5979" t="s">
        <v>11238</v>
      </c>
      <c r="I5979" t="s">
        <v>37</v>
      </c>
      <c r="J5979" t="s">
        <v>11239</v>
      </c>
      <c r="K5979" t="s">
        <v>11240</v>
      </c>
      <c r="L5979" t="s">
        <v>37</v>
      </c>
      <c r="M5979" t="s">
        <v>6959</v>
      </c>
      <c r="N5979" t="s">
        <v>6959</v>
      </c>
      <c r="O5979" t="s">
        <v>6960</v>
      </c>
      <c r="P5979" t="s">
        <v>9449</v>
      </c>
      <c r="Q5979" t="s">
        <v>9449</v>
      </c>
      <c r="R5979" t="s">
        <v>127</v>
      </c>
      <c r="S5979" t="s">
        <v>164</v>
      </c>
      <c r="T5979" t="s">
        <v>1438</v>
      </c>
      <c r="U5979" t="s">
        <v>1439</v>
      </c>
      <c r="X5979">
        <v>2</v>
      </c>
      <c r="Y5979">
        <v>0</v>
      </c>
      <c r="Z5979">
        <v>0</v>
      </c>
      <c r="AA5979">
        <v>0</v>
      </c>
      <c r="AB5979">
        <v>400000</v>
      </c>
      <c r="AC5979" t="s">
        <v>47</v>
      </c>
      <c r="AD5979">
        <f>+VLOOKUP(T5979,items!$A$2:$D$1255,4,0)</f>
        <v>0</v>
      </c>
      <c r="AE5979">
        <f>+VLOOKUP(T5979,Tabla1[],5,0)</f>
        <v>0</v>
      </c>
      <c r="AF5979">
        <f t="shared" si="93"/>
        <v>4</v>
      </c>
    </row>
    <row r="5980" spans="1:34" x14ac:dyDescent="0.25">
      <c r="A5980">
        <v>103271</v>
      </c>
      <c r="B5980" t="s">
        <v>3603</v>
      </c>
      <c r="C5980" t="s">
        <v>75</v>
      </c>
      <c r="D5980">
        <v>0</v>
      </c>
      <c r="F5980" t="s">
        <v>5948</v>
      </c>
      <c r="G5980" t="s">
        <v>86</v>
      </c>
      <c r="H5980" t="s">
        <v>11241</v>
      </c>
      <c r="I5980" t="s">
        <v>11242</v>
      </c>
      <c r="J5980" t="s">
        <v>11243</v>
      </c>
      <c r="K5980" t="s">
        <v>11244</v>
      </c>
      <c r="L5980" t="s">
        <v>37</v>
      </c>
      <c r="M5980" t="s">
        <v>5514</v>
      </c>
      <c r="N5980" t="s">
        <v>10387</v>
      </c>
      <c r="O5980" t="s">
        <v>9374</v>
      </c>
      <c r="P5980" t="s">
        <v>9236</v>
      </c>
      <c r="Q5980" t="s">
        <v>9236</v>
      </c>
      <c r="R5980" t="s">
        <v>43</v>
      </c>
      <c r="S5980" t="s">
        <v>272</v>
      </c>
      <c r="T5980" t="s">
        <v>11245</v>
      </c>
      <c r="U5980" t="s">
        <v>11246</v>
      </c>
      <c r="X5980">
        <v>1</v>
      </c>
      <c r="Y5980">
        <v>0</v>
      </c>
      <c r="Z5980">
        <v>0</v>
      </c>
      <c r="AA5980">
        <v>0</v>
      </c>
      <c r="AB5980" s="14">
        <v>18507600</v>
      </c>
      <c r="AC5980" t="s">
        <v>47</v>
      </c>
      <c r="AD5980" t="str">
        <f>+VLOOKUP(T5980,items!$A$2:$D$1255,4,0)</f>
        <v>PERGOLA</v>
      </c>
      <c r="AE5980" t="str">
        <f>+VLOOKUP(T5980,Tabla1[],5,0)</f>
        <v>PERGOLITE</v>
      </c>
      <c r="AF5980">
        <f t="shared" si="93"/>
        <v>6</v>
      </c>
      <c r="AG5980">
        <v>3816</v>
      </c>
      <c r="AH5980" s="14">
        <v>18507600</v>
      </c>
    </row>
    <row r="5981" spans="1:34" x14ac:dyDescent="0.25">
      <c r="A5981">
        <v>103283</v>
      </c>
      <c r="B5981" t="s">
        <v>5535</v>
      </c>
      <c r="C5981" t="s">
        <v>75</v>
      </c>
      <c r="D5981">
        <v>0</v>
      </c>
      <c r="F5981" t="s">
        <v>3799</v>
      </c>
      <c r="G5981" t="s">
        <v>189</v>
      </c>
      <c r="H5981" t="s">
        <v>11247</v>
      </c>
      <c r="I5981" t="s">
        <v>11248</v>
      </c>
      <c r="J5981" t="s">
        <v>11249</v>
      </c>
      <c r="K5981" t="s">
        <v>11250</v>
      </c>
      <c r="L5981" t="s">
        <v>11248</v>
      </c>
      <c r="M5981" t="s">
        <v>8837</v>
      </c>
      <c r="N5981" t="s">
        <v>8837</v>
      </c>
      <c r="O5981" t="s">
        <v>85</v>
      </c>
      <c r="P5981" t="s">
        <v>3548</v>
      </c>
      <c r="Q5981" t="s">
        <v>3548</v>
      </c>
      <c r="R5981" t="s">
        <v>177</v>
      </c>
      <c r="S5981" t="s">
        <v>272</v>
      </c>
      <c r="T5981" t="s">
        <v>392</v>
      </c>
      <c r="U5981" t="s">
        <v>393</v>
      </c>
      <c r="X5981">
        <v>1</v>
      </c>
      <c r="Y5981">
        <v>0</v>
      </c>
      <c r="Z5981">
        <v>0</v>
      </c>
      <c r="AA5981">
        <v>0</v>
      </c>
      <c r="AB5981" s="14">
        <v>1952723.52</v>
      </c>
      <c r="AC5981" t="s">
        <v>178</v>
      </c>
      <c r="AD5981" t="e">
        <f>+VLOOKUP(T5981,items!$A$2:$D$1255,4,0)</f>
        <v>#N/A</v>
      </c>
      <c r="AE5981" t="e">
        <f>+VLOOKUP(T5981,Tabla1[],5,0)</f>
        <v>#N/A</v>
      </c>
      <c r="AF5981">
        <f t="shared" si="93"/>
        <v>4</v>
      </c>
      <c r="AG5981">
        <v>3816</v>
      </c>
      <c r="AH5981" s="14">
        <v>1952723.52</v>
      </c>
    </row>
    <row r="5982" spans="1:34" x14ac:dyDescent="0.25">
      <c r="A5982">
        <v>103314</v>
      </c>
      <c r="B5982" t="s">
        <v>2647</v>
      </c>
      <c r="C5982" t="s">
        <v>75</v>
      </c>
      <c r="D5982">
        <v>0</v>
      </c>
      <c r="F5982" t="s">
        <v>3799</v>
      </c>
      <c r="G5982" t="s">
        <v>3799</v>
      </c>
      <c r="H5982" t="s">
        <v>11251</v>
      </c>
      <c r="I5982" t="s">
        <v>37</v>
      </c>
      <c r="J5982" t="s">
        <v>11252</v>
      </c>
      <c r="K5982" t="s">
        <v>11253</v>
      </c>
      <c r="L5982" t="s">
        <v>37</v>
      </c>
      <c r="M5982" t="s">
        <v>6959</v>
      </c>
      <c r="N5982" t="s">
        <v>6959</v>
      </c>
      <c r="O5982" t="s">
        <v>6960</v>
      </c>
      <c r="P5982" t="s">
        <v>9449</v>
      </c>
      <c r="Q5982" t="s">
        <v>9449</v>
      </c>
      <c r="R5982" t="s">
        <v>127</v>
      </c>
      <c r="S5982" t="s">
        <v>164</v>
      </c>
      <c r="T5982" t="s">
        <v>1411</v>
      </c>
      <c r="U5982" t="s">
        <v>867</v>
      </c>
      <c r="X5982">
        <v>27</v>
      </c>
      <c r="Y5982">
        <v>0</v>
      </c>
      <c r="Z5982">
        <v>0</v>
      </c>
      <c r="AA5982">
        <v>0</v>
      </c>
      <c r="AB5982">
        <v>1420200</v>
      </c>
      <c r="AC5982" t="s">
        <v>47</v>
      </c>
      <c r="AD5982">
        <f>+VLOOKUP(T5982,items!$A$2:$D$1255,4,0)</f>
        <v>0</v>
      </c>
      <c r="AE5982">
        <f>+VLOOKUP(T5982,Tabla1[],5,0)</f>
        <v>0</v>
      </c>
      <c r="AF5982">
        <f t="shared" si="93"/>
        <v>4</v>
      </c>
    </row>
    <row r="5983" spans="1:34" x14ac:dyDescent="0.25">
      <c r="A5983">
        <v>103320</v>
      </c>
      <c r="B5983" t="s">
        <v>11254</v>
      </c>
      <c r="C5983" t="s">
        <v>75</v>
      </c>
      <c r="D5983">
        <v>0</v>
      </c>
      <c r="F5983" t="s">
        <v>3799</v>
      </c>
      <c r="G5983" t="s">
        <v>9449</v>
      </c>
      <c r="H5983" t="s">
        <v>11255</v>
      </c>
      <c r="I5983" t="s">
        <v>37</v>
      </c>
      <c r="J5983" t="s">
        <v>11256</v>
      </c>
      <c r="K5983" t="s">
        <v>11257</v>
      </c>
      <c r="L5983" t="s">
        <v>37</v>
      </c>
      <c r="M5983" t="s">
        <v>189</v>
      </c>
      <c r="N5983" t="s">
        <v>189</v>
      </c>
      <c r="O5983" t="s">
        <v>85</v>
      </c>
      <c r="P5983" t="s">
        <v>3548</v>
      </c>
      <c r="Q5983" t="s">
        <v>3548</v>
      </c>
      <c r="R5983" t="s">
        <v>127</v>
      </c>
      <c r="S5983" t="s">
        <v>108</v>
      </c>
      <c r="T5983" t="s">
        <v>2577</v>
      </c>
      <c r="U5983" t="s">
        <v>2578</v>
      </c>
      <c r="X5983">
        <v>10</v>
      </c>
      <c r="Y5983">
        <v>0</v>
      </c>
      <c r="Z5983">
        <v>0</v>
      </c>
      <c r="AA5983">
        <v>0</v>
      </c>
      <c r="AB5983">
        <v>966000</v>
      </c>
      <c r="AC5983" t="s">
        <v>47</v>
      </c>
      <c r="AD5983">
        <f>+VLOOKUP(T5983,items!$A$2:$D$1255,4,0)</f>
        <v>0</v>
      </c>
      <c r="AE5983">
        <f>+VLOOKUP(T5983,Tabla1[],5,0)</f>
        <v>0</v>
      </c>
      <c r="AF5983">
        <f t="shared" si="93"/>
        <v>4</v>
      </c>
    </row>
    <row r="5984" spans="1:34" x14ac:dyDescent="0.25">
      <c r="A5984">
        <v>103323</v>
      </c>
      <c r="B5984" t="s">
        <v>1569</v>
      </c>
      <c r="C5984" t="s">
        <v>75</v>
      </c>
      <c r="D5984">
        <v>0</v>
      </c>
      <c r="F5984" t="s">
        <v>3799</v>
      </c>
      <c r="G5984" t="s">
        <v>6959</v>
      </c>
      <c r="H5984" t="s">
        <v>11258</v>
      </c>
      <c r="I5984" t="s">
        <v>37</v>
      </c>
      <c r="J5984" t="s">
        <v>11259</v>
      </c>
      <c r="K5984" t="s">
        <v>11260</v>
      </c>
      <c r="L5984" t="s">
        <v>37</v>
      </c>
      <c r="M5984" t="s">
        <v>9020</v>
      </c>
      <c r="N5984" t="s">
        <v>9020</v>
      </c>
      <c r="O5984" t="s">
        <v>106</v>
      </c>
      <c r="P5984" t="s">
        <v>189</v>
      </c>
      <c r="Q5984" t="s">
        <v>189</v>
      </c>
      <c r="R5984" t="s">
        <v>127</v>
      </c>
      <c r="S5984" t="s">
        <v>164</v>
      </c>
      <c r="T5984" t="s">
        <v>1575</v>
      </c>
      <c r="U5984" t="s">
        <v>1576</v>
      </c>
      <c r="X5984">
        <v>20</v>
      </c>
      <c r="Y5984">
        <v>0</v>
      </c>
      <c r="Z5984">
        <v>0</v>
      </c>
      <c r="AA5984">
        <v>0</v>
      </c>
      <c r="AB5984">
        <v>1052000</v>
      </c>
      <c r="AC5984" t="s">
        <v>47</v>
      </c>
      <c r="AD5984">
        <f>+VLOOKUP(T5984,items!$A$2:$D$1255,4,0)</f>
        <v>0</v>
      </c>
      <c r="AE5984">
        <f>+VLOOKUP(T5984,Tabla1[],5,0)</f>
        <v>0</v>
      </c>
      <c r="AF5984">
        <f t="shared" si="93"/>
        <v>4</v>
      </c>
    </row>
    <row r="5985" spans="1:32" x14ac:dyDescent="0.25">
      <c r="A5985">
        <v>103328</v>
      </c>
      <c r="B5985" t="s">
        <v>11261</v>
      </c>
      <c r="C5985" t="s">
        <v>75</v>
      </c>
      <c r="D5985">
        <v>0</v>
      </c>
      <c r="F5985" t="s">
        <v>7483</v>
      </c>
      <c r="G5985" t="s">
        <v>11262</v>
      </c>
      <c r="H5985" t="s">
        <v>11263</v>
      </c>
      <c r="I5985" t="s">
        <v>11264</v>
      </c>
      <c r="J5985" t="s">
        <v>11265</v>
      </c>
      <c r="K5985" t="s">
        <v>11266</v>
      </c>
      <c r="L5985" t="s">
        <v>11267</v>
      </c>
      <c r="M5985" t="s">
        <v>11268</v>
      </c>
      <c r="N5985" t="s">
        <v>10461</v>
      </c>
      <c r="O5985" t="s">
        <v>5878</v>
      </c>
      <c r="P5985" t="s">
        <v>11269</v>
      </c>
      <c r="Q5985" t="s">
        <v>241</v>
      </c>
      <c r="R5985" t="s">
        <v>127</v>
      </c>
      <c r="S5985" t="s">
        <v>256</v>
      </c>
      <c r="T5985" t="s">
        <v>3675</v>
      </c>
      <c r="U5985" t="s">
        <v>3676</v>
      </c>
      <c r="X5985">
        <v>2</v>
      </c>
      <c r="Y5985">
        <v>5178</v>
      </c>
      <c r="Z5985">
        <v>0</v>
      </c>
      <c r="AA5985">
        <v>0</v>
      </c>
      <c r="AB5985">
        <v>425600</v>
      </c>
      <c r="AC5985" t="s">
        <v>47</v>
      </c>
      <c r="AD5985">
        <f>+VLOOKUP(T5985,items!$A$2:$D$1255,4,0)</f>
        <v>0</v>
      </c>
      <c r="AE5985">
        <f>+VLOOKUP(T5985,Tabla1[],5,0)</f>
        <v>0</v>
      </c>
      <c r="AF5985">
        <f t="shared" si="93"/>
        <v>7</v>
      </c>
    </row>
    <row r="5986" spans="1:32" x14ac:dyDescent="0.25">
      <c r="A5986">
        <v>103328</v>
      </c>
      <c r="B5986" t="s">
        <v>11261</v>
      </c>
      <c r="C5986" t="s">
        <v>75</v>
      </c>
      <c r="D5986">
        <v>0</v>
      </c>
      <c r="F5986" t="s">
        <v>7483</v>
      </c>
      <c r="G5986" t="s">
        <v>11262</v>
      </c>
      <c r="H5986" t="s">
        <v>11263</v>
      </c>
      <c r="I5986" t="s">
        <v>11264</v>
      </c>
      <c r="J5986" t="s">
        <v>11265</v>
      </c>
      <c r="K5986" t="s">
        <v>11266</v>
      </c>
      <c r="L5986" t="s">
        <v>11267</v>
      </c>
      <c r="M5986" t="s">
        <v>11268</v>
      </c>
      <c r="N5986" t="s">
        <v>10461</v>
      </c>
      <c r="O5986" t="s">
        <v>5878</v>
      </c>
      <c r="P5986" t="s">
        <v>11269</v>
      </c>
      <c r="Q5986" t="s">
        <v>241</v>
      </c>
      <c r="R5986" t="s">
        <v>127</v>
      </c>
      <c r="S5986" t="s">
        <v>256</v>
      </c>
      <c r="T5986" t="s">
        <v>1659</v>
      </c>
      <c r="U5986" t="s">
        <v>1660</v>
      </c>
      <c r="V5986" t="s">
        <v>958</v>
      </c>
      <c r="W5986" t="s">
        <v>2524</v>
      </c>
      <c r="X5986">
        <v>2</v>
      </c>
      <c r="Y5986">
        <v>5178</v>
      </c>
      <c r="Z5986">
        <v>0</v>
      </c>
      <c r="AA5986">
        <v>2107</v>
      </c>
      <c r="AB5986">
        <v>11650000</v>
      </c>
      <c r="AC5986" t="s">
        <v>47</v>
      </c>
      <c r="AD5986">
        <f>+VLOOKUP(T5986,items!$A$2:$D$1255,4,0)</f>
        <v>0</v>
      </c>
      <c r="AE5986">
        <f>+VLOOKUP(T5986,Tabla1[],5,0)</f>
        <v>0</v>
      </c>
      <c r="AF5986">
        <f t="shared" si="93"/>
        <v>7</v>
      </c>
    </row>
    <row r="5987" spans="1:32" x14ac:dyDescent="0.25">
      <c r="A5987">
        <v>103328</v>
      </c>
      <c r="B5987" t="s">
        <v>11261</v>
      </c>
      <c r="C5987" t="s">
        <v>75</v>
      </c>
      <c r="D5987">
        <v>0</v>
      </c>
      <c r="F5987" t="s">
        <v>7483</v>
      </c>
      <c r="G5987" t="s">
        <v>11262</v>
      </c>
      <c r="H5987" t="s">
        <v>11263</v>
      </c>
      <c r="I5987" t="s">
        <v>11264</v>
      </c>
      <c r="J5987" t="s">
        <v>11265</v>
      </c>
      <c r="K5987" t="s">
        <v>11266</v>
      </c>
      <c r="L5987" t="s">
        <v>11267</v>
      </c>
      <c r="M5987" t="s">
        <v>11268</v>
      </c>
      <c r="N5987" t="s">
        <v>10461</v>
      </c>
      <c r="O5987" t="s">
        <v>5878</v>
      </c>
      <c r="P5987" t="s">
        <v>11269</v>
      </c>
      <c r="Q5987" t="s">
        <v>241</v>
      </c>
      <c r="R5987" t="s">
        <v>127</v>
      </c>
      <c r="S5987" t="s">
        <v>256</v>
      </c>
      <c r="T5987" t="s">
        <v>11270</v>
      </c>
      <c r="U5987" t="s">
        <v>11271</v>
      </c>
      <c r="V5987" t="s">
        <v>958</v>
      </c>
      <c r="W5987" t="s">
        <v>2524</v>
      </c>
      <c r="X5987">
        <v>2</v>
      </c>
      <c r="Y5987">
        <v>5178</v>
      </c>
      <c r="Z5987">
        <v>0</v>
      </c>
      <c r="AA5987">
        <v>2100</v>
      </c>
      <c r="AB5987">
        <v>16872500</v>
      </c>
      <c r="AC5987" t="s">
        <v>47</v>
      </c>
      <c r="AD5987" t="str">
        <f>+VLOOKUP(T5987,items!$A$2:$D$1255,4,0)</f>
        <v>VELUM</v>
      </c>
      <c r="AE5987">
        <f>+VLOOKUP(T5987,Tabla1[],5,0)</f>
        <v>0</v>
      </c>
      <c r="AF5987">
        <f t="shared" si="93"/>
        <v>7</v>
      </c>
    </row>
    <row r="5988" spans="1:32" x14ac:dyDescent="0.25">
      <c r="A5988">
        <v>103331</v>
      </c>
      <c r="B5988" t="s">
        <v>1833</v>
      </c>
      <c r="C5988" t="s">
        <v>75</v>
      </c>
      <c r="D5988">
        <v>0</v>
      </c>
      <c r="F5988" t="s">
        <v>3799</v>
      </c>
      <c r="G5988" t="s">
        <v>6959</v>
      </c>
      <c r="H5988" t="s">
        <v>11272</v>
      </c>
      <c r="I5988" t="s">
        <v>37</v>
      </c>
      <c r="J5988" t="s">
        <v>11273</v>
      </c>
      <c r="K5988" t="s">
        <v>11274</v>
      </c>
      <c r="L5988" t="s">
        <v>37</v>
      </c>
      <c r="M5988" t="s">
        <v>9020</v>
      </c>
      <c r="N5988" t="s">
        <v>9020</v>
      </c>
      <c r="O5988" t="s">
        <v>106</v>
      </c>
      <c r="P5988" t="s">
        <v>189</v>
      </c>
      <c r="Q5988" t="s">
        <v>189</v>
      </c>
      <c r="R5988" t="s">
        <v>127</v>
      </c>
      <c r="S5988" t="s">
        <v>164</v>
      </c>
      <c r="T5988" t="s">
        <v>4896</v>
      </c>
      <c r="U5988" t="s">
        <v>4897</v>
      </c>
      <c r="X5988">
        <v>4</v>
      </c>
      <c r="Y5988">
        <v>0</v>
      </c>
      <c r="Z5988">
        <v>0</v>
      </c>
      <c r="AA5988">
        <v>0</v>
      </c>
      <c r="AB5988">
        <v>235296</v>
      </c>
      <c r="AC5988" t="s">
        <v>47</v>
      </c>
      <c r="AD5988">
        <f>+VLOOKUP(T5988,items!$A$2:$D$1255,4,0)</f>
        <v>0</v>
      </c>
      <c r="AE5988">
        <f>+VLOOKUP(T5988,Tabla1[],5,0)</f>
        <v>0</v>
      </c>
      <c r="AF5988">
        <f t="shared" si="93"/>
        <v>4</v>
      </c>
    </row>
    <row r="5989" spans="1:32" x14ac:dyDescent="0.25">
      <c r="A5989">
        <v>103331</v>
      </c>
      <c r="B5989" t="s">
        <v>1833</v>
      </c>
      <c r="C5989" t="s">
        <v>75</v>
      </c>
      <c r="D5989">
        <v>0</v>
      </c>
      <c r="F5989" t="s">
        <v>3799</v>
      </c>
      <c r="G5989" t="s">
        <v>6959</v>
      </c>
      <c r="H5989" t="s">
        <v>11272</v>
      </c>
      <c r="I5989" t="s">
        <v>37</v>
      </c>
      <c r="J5989" t="s">
        <v>11273</v>
      </c>
      <c r="K5989" t="s">
        <v>11274</v>
      </c>
      <c r="L5989" t="s">
        <v>37</v>
      </c>
      <c r="M5989" t="s">
        <v>9020</v>
      </c>
      <c r="N5989" t="s">
        <v>9020</v>
      </c>
      <c r="O5989" t="s">
        <v>106</v>
      </c>
      <c r="P5989" t="s">
        <v>189</v>
      </c>
      <c r="Q5989" t="s">
        <v>189</v>
      </c>
      <c r="R5989" t="s">
        <v>127</v>
      </c>
      <c r="S5989" t="s">
        <v>164</v>
      </c>
      <c r="T5989" t="s">
        <v>3069</v>
      </c>
      <c r="U5989" t="s">
        <v>3070</v>
      </c>
      <c r="X5989">
        <v>5</v>
      </c>
      <c r="Y5989">
        <v>0</v>
      </c>
      <c r="Z5989">
        <v>0</v>
      </c>
      <c r="AA5989">
        <v>0</v>
      </c>
      <c r="AB5989">
        <v>252100</v>
      </c>
      <c r="AC5989" t="s">
        <v>47</v>
      </c>
      <c r="AD5989">
        <f>+VLOOKUP(T5989,items!$A$2:$D$1255,4,0)</f>
        <v>0</v>
      </c>
      <c r="AE5989">
        <f>+VLOOKUP(T5989,Tabla1[],5,0)</f>
        <v>0</v>
      </c>
      <c r="AF5989">
        <f t="shared" si="93"/>
        <v>4</v>
      </c>
    </row>
    <row r="5990" spans="1:32" x14ac:dyDescent="0.25">
      <c r="A5990">
        <v>103332</v>
      </c>
      <c r="B5990" t="s">
        <v>11275</v>
      </c>
      <c r="C5990" t="s">
        <v>33</v>
      </c>
      <c r="D5990">
        <v>0</v>
      </c>
      <c r="F5990" t="s">
        <v>7483</v>
      </c>
      <c r="G5990" t="s">
        <v>10059</v>
      </c>
      <c r="H5990" t="s">
        <v>11276</v>
      </c>
      <c r="I5990" t="s">
        <v>37</v>
      </c>
      <c r="J5990" t="s">
        <v>11277</v>
      </c>
      <c r="K5990" t="s">
        <v>11278</v>
      </c>
      <c r="L5990" t="s">
        <v>11279</v>
      </c>
      <c r="M5990" t="s">
        <v>10064</v>
      </c>
      <c r="N5990" t="s">
        <v>10064</v>
      </c>
      <c r="O5990" t="s">
        <v>10460</v>
      </c>
      <c r="P5990" t="s">
        <v>10644</v>
      </c>
      <c r="Q5990" t="s">
        <v>97</v>
      </c>
      <c r="R5990" t="s">
        <v>63</v>
      </c>
      <c r="S5990" t="s">
        <v>256</v>
      </c>
      <c r="T5990" t="s">
        <v>11280</v>
      </c>
      <c r="U5990" t="s">
        <v>11281</v>
      </c>
      <c r="V5990" t="s">
        <v>688</v>
      </c>
      <c r="X5990">
        <v>1</v>
      </c>
      <c r="Y5990">
        <v>0</v>
      </c>
      <c r="Z5990">
        <v>0</v>
      </c>
      <c r="AA5990">
        <v>0</v>
      </c>
      <c r="AB5990">
        <v>6593000</v>
      </c>
      <c r="AC5990" t="s">
        <v>47</v>
      </c>
      <c r="AD5990">
        <f>+VLOOKUP(T5990,items!$A$2:$D$1255,4,0)</f>
        <v>0</v>
      </c>
      <c r="AE5990">
        <f>+VLOOKUP(T5990,Tabla1[],5,0)</f>
        <v>0</v>
      </c>
      <c r="AF5990">
        <f t="shared" si="93"/>
        <v>7</v>
      </c>
    </row>
    <row r="5991" spans="1:32" x14ac:dyDescent="0.25">
      <c r="A5991">
        <v>103332</v>
      </c>
      <c r="B5991" t="s">
        <v>11275</v>
      </c>
      <c r="C5991" t="s">
        <v>33</v>
      </c>
      <c r="D5991">
        <v>0</v>
      </c>
      <c r="F5991" t="s">
        <v>7483</v>
      </c>
      <c r="G5991" t="s">
        <v>10059</v>
      </c>
      <c r="H5991" t="s">
        <v>11276</v>
      </c>
      <c r="I5991" t="s">
        <v>37</v>
      </c>
      <c r="J5991" t="s">
        <v>11277</v>
      </c>
      <c r="K5991" t="s">
        <v>11278</v>
      </c>
      <c r="L5991" t="s">
        <v>11279</v>
      </c>
      <c r="M5991" t="s">
        <v>10064</v>
      </c>
      <c r="N5991" t="s">
        <v>10064</v>
      </c>
      <c r="O5991" t="s">
        <v>10460</v>
      </c>
      <c r="P5991" t="s">
        <v>10644</v>
      </c>
      <c r="Q5991" t="s">
        <v>97</v>
      </c>
      <c r="R5991" t="s">
        <v>63</v>
      </c>
      <c r="S5991" t="s">
        <v>256</v>
      </c>
      <c r="T5991" t="s">
        <v>48</v>
      </c>
      <c r="U5991" t="s">
        <v>49</v>
      </c>
      <c r="X5991">
        <v>1</v>
      </c>
      <c r="Y5991">
        <v>0</v>
      </c>
      <c r="Z5991">
        <v>0</v>
      </c>
      <c r="AA5991">
        <v>0</v>
      </c>
      <c r="AB5991">
        <v>1680000</v>
      </c>
      <c r="AC5991" t="s">
        <v>47</v>
      </c>
      <c r="AD5991">
        <f>+VLOOKUP(T5991,items!$A$2:$D$1255,4,0)</f>
        <v>0</v>
      </c>
      <c r="AE5991">
        <f>+VLOOKUP(T5991,Tabla1[],5,0)</f>
        <v>0</v>
      </c>
      <c r="AF5991">
        <f t="shared" si="93"/>
        <v>7</v>
      </c>
    </row>
    <row r="5992" spans="1:32" x14ac:dyDescent="0.25">
      <c r="A5992">
        <v>103332</v>
      </c>
      <c r="B5992" t="s">
        <v>11275</v>
      </c>
      <c r="C5992" t="s">
        <v>33</v>
      </c>
      <c r="D5992">
        <v>0</v>
      </c>
      <c r="F5992" t="s">
        <v>7483</v>
      </c>
      <c r="G5992" t="s">
        <v>10059</v>
      </c>
      <c r="H5992" t="s">
        <v>11276</v>
      </c>
      <c r="I5992" t="s">
        <v>37</v>
      </c>
      <c r="J5992" t="s">
        <v>11277</v>
      </c>
      <c r="K5992" t="s">
        <v>11278</v>
      </c>
      <c r="L5992" t="s">
        <v>11279</v>
      </c>
      <c r="M5992" t="s">
        <v>10064</v>
      </c>
      <c r="N5992" t="s">
        <v>10064</v>
      </c>
      <c r="O5992" t="s">
        <v>10460</v>
      </c>
      <c r="P5992" t="s">
        <v>10644</v>
      </c>
      <c r="Q5992" t="s">
        <v>97</v>
      </c>
      <c r="R5992" t="s">
        <v>63</v>
      </c>
      <c r="S5992" t="s">
        <v>256</v>
      </c>
      <c r="T5992" t="s">
        <v>691</v>
      </c>
      <c r="U5992" t="s">
        <v>692</v>
      </c>
      <c r="X5992">
        <v>1</v>
      </c>
      <c r="Y5992">
        <v>0</v>
      </c>
      <c r="Z5992">
        <v>0</v>
      </c>
      <c r="AA5992">
        <v>0</v>
      </c>
      <c r="AB5992">
        <v>525000</v>
      </c>
      <c r="AC5992" t="s">
        <v>47</v>
      </c>
      <c r="AD5992" t="e">
        <f>+VLOOKUP(T5992,items!$A$2:$D$1255,4,0)</f>
        <v>#N/A</v>
      </c>
      <c r="AE5992" t="e">
        <f>+VLOOKUP(T5992,Tabla1[],5,0)</f>
        <v>#N/A</v>
      </c>
      <c r="AF5992">
        <f t="shared" si="93"/>
        <v>7</v>
      </c>
    </row>
    <row r="5993" spans="1:32" x14ac:dyDescent="0.25">
      <c r="A5993">
        <v>103335</v>
      </c>
      <c r="B5993" t="s">
        <v>469</v>
      </c>
      <c r="C5993" t="s">
        <v>75</v>
      </c>
      <c r="D5993">
        <v>0</v>
      </c>
      <c r="F5993" t="s">
        <v>3799</v>
      </c>
      <c r="G5993" t="s">
        <v>85</v>
      </c>
      <c r="H5993" t="s">
        <v>11282</v>
      </c>
      <c r="I5993" t="s">
        <v>37</v>
      </c>
      <c r="J5993" t="s">
        <v>11283</v>
      </c>
      <c r="K5993" t="s">
        <v>11284</v>
      </c>
      <c r="L5993" t="s">
        <v>11285</v>
      </c>
      <c r="M5993" t="s">
        <v>5512</v>
      </c>
      <c r="N5993" t="s">
        <v>5512</v>
      </c>
      <c r="O5993" t="s">
        <v>7235</v>
      </c>
      <c r="P5993" t="s">
        <v>7782</v>
      </c>
      <c r="Q5993" t="s">
        <v>3549</v>
      </c>
      <c r="R5993" t="s">
        <v>63</v>
      </c>
      <c r="S5993" t="s">
        <v>44</v>
      </c>
      <c r="T5993" t="s">
        <v>388</v>
      </c>
      <c r="U5993" t="s">
        <v>389</v>
      </c>
      <c r="X5993">
        <v>15</v>
      </c>
      <c r="Y5993">
        <v>0</v>
      </c>
      <c r="Z5993">
        <v>0</v>
      </c>
      <c r="AA5993">
        <v>0</v>
      </c>
      <c r="AB5993">
        <v>1500000</v>
      </c>
      <c r="AC5993" t="s">
        <v>47</v>
      </c>
      <c r="AD5993">
        <f>+VLOOKUP(T5993,items!$A$2:$D$1255,4,0)</f>
        <v>0</v>
      </c>
      <c r="AE5993">
        <f>+VLOOKUP(T5993,Tabla1[],5,0)</f>
        <v>0</v>
      </c>
      <c r="AF5993">
        <f t="shared" si="93"/>
        <v>5</v>
      </c>
    </row>
    <row r="5994" spans="1:32" x14ac:dyDescent="0.25">
      <c r="A5994">
        <v>103335</v>
      </c>
      <c r="B5994" t="s">
        <v>469</v>
      </c>
      <c r="C5994" t="s">
        <v>75</v>
      </c>
      <c r="D5994">
        <v>0</v>
      </c>
      <c r="F5994" t="s">
        <v>3799</v>
      </c>
      <c r="G5994" t="s">
        <v>85</v>
      </c>
      <c r="H5994" t="s">
        <v>11282</v>
      </c>
      <c r="I5994" t="s">
        <v>37</v>
      </c>
      <c r="J5994" t="s">
        <v>11283</v>
      </c>
      <c r="K5994" t="s">
        <v>11284</v>
      </c>
      <c r="L5994" t="s">
        <v>11285</v>
      </c>
      <c r="M5994" t="s">
        <v>5512</v>
      </c>
      <c r="N5994" t="s">
        <v>5512</v>
      </c>
      <c r="O5994" t="s">
        <v>7235</v>
      </c>
      <c r="P5994" t="s">
        <v>7782</v>
      </c>
      <c r="Q5994" t="s">
        <v>3549</v>
      </c>
      <c r="R5994" t="s">
        <v>63</v>
      </c>
      <c r="S5994" t="s">
        <v>44</v>
      </c>
      <c r="T5994" t="s">
        <v>94</v>
      </c>
      <c r="U5994" t="s">
        <v>95</v>
      </c>
      <c r="X5994">
        <v>1</v>
      </c>
      <c r="Y5994">
        <v>0</v>
      </c>
      <c r="Z5994">
        <v>0</v>
      </c>
      <c r="AA5994">
        <v>0</v>
      </c>
      <c r="AB5994">
        <v>150000</v>
      </c>
      <c r="AC5994" t="s">
        <v>47</v>
      </c>
      <c r="AD5994" t="e">
        <f>+VLOOKUP(T5994,items!$A$2:$D$1255,4,0)</f>
        <v>#N/A</v>
      </c>
      <c r="AE5994" t="e">
        <f>+VLOOKUP(T5994,Tabla1[],5,0)</f>
        <v>#N/A</v>
      </c>
      <c r="AF5994">
        <f t="shared" si="93"/>
        <v>5</v>
      </c>
    </row>
    <row r="5995" spans="1:32" x14ac:dyDescent="0.25">
      <c r="A5995">
        <v>103343</v>
      </c>
      <c r="B5995" t="s">
        <v>9630</v>
      </c>
      <c r="C5995" t="s">
        <v>1065</v>
      </c>
      <c r="D5995">
        <v>0</v>
      </c>
      <c r="F5995" t="s">
        <v>6959</v>
      </c>
      <c r="G5995" t="s">
        <v>9020</v>
      </c>
      <c r="H5995" t="s">
        <v>11286</v>
      </c>
      <c r="I5995" t="s">
        <v>37</v>
      </c>
      <c r="J5995" t="s">
        <v>37</v>
      </c>
      <c r="K5995" t="s">
        <v>11287</v>
      </c>
      <c r="L5995" t="s">
        <v>37</v>
      </c>
      <c r="M5995" t="s">
        <v>6960</v>
      </c>
      <c r="N5995" t="s">
        <v>6960</v>
      </c>
      <c r="O5995" t="s">
        <v>106</v>
      </c>
      <c r="P5995" t="s">
        <v>189</v>
      </c>
      <c r="Q5995" t="s">
        <v>189</v>
      </c>
      <c r="R5995" t="s">
        <v>127</v>
      </c>
      <c r="S5995" t="s">
        <v>128</v>
      </c>
      <c r="T5995" t="s">
        <v>1232</v>
      </c>
      <c r="U5995" t="s">
        <v>1233</v>
      </c>
      <c r="X5995">
        <v>1</v>
      </c>
      <c r="Y5995">
        <v>0</v>
      </c>
      <c r="Z5995">
        <v>0</v>
      </c>
      <c r="AA5995">
        <v>0</v>
      </c>
      <c r="AB5995">
        <v>169800</v>
      </c>
      <c r="AC5995" t="s">
        <v>47</v>
      </c>
      <c r="AD5995">
        <f>+VLOOKUP(T5995,items!$A$2:$D$1255,4,0)</f>
        <v>0</v>
      </c>
      <c r="AE5995">
        <f>+VLOOKUP(T5995,Tabla1[],5,0)</f>
        <v>0</v>
      </c>
      <c r="AF5995">
        <f t="shared" si="93"/>
        <v>4</v>
      </c>
    </row>
    <row r="5996" spans="1:32" x14ac:dyDescent="0.25">
      <c r="A5996">
        <v>103345</v>
      </c>
      <c r="B5996" t="s">
        <v>11288</v>
      </c>
      <c r="C5996" t="s">
        <v>33</v>
      </c>
      <c r="D5996">
        <v>0</v>
      </c>
      <c r="F5996" t="s">
        <v>6959</v>
      </c>
      <c r="G5996" t="s">
        <v>86</v>
      </c>
      <c r="H5996" t="s">
        <v>11289</v>
      </c>
      <c r="I5996" t="s">
        <v>37</v>
      </c>
      <c r="J5996" t="s">
        <v>11290</v>
      </c>
      <c r="K5996" t="s">
        <v>11291</v>
      </c>
      <c r="L5996" t="s">
        <v>11292</v>
      </c>
      <c r="M5996" t="s">
        <v>7235</v>
      </c>
      <c r="N5996" t="s">
        <v>7235</v>
      </c>
      <c r="O5996" t="s">
        <v>11293</v>
      </c>
      <c r="P5996" t="s">
        <v>8477</v>
      </c>
      <c r="Q5996" t="s">
        <v>8997</v>
      </c>
      <c r="R5996" t="s">
        <v>127</v>
      </c>
      <c r="S5996" t="s">
        <v>346</v>
      </c>
      <c r="T5996" t="s">
        <v>11294</v>
      </c>
      <c r="U5996" t="s">
        <v>11295</v>
      </c>
      <c r="X5996">
        <v>54</v>
      </c>
      <c r="Y5996">
        <v>0</v>
      </c>
      <c r="Z5996">
        <v>0</v>
      </c>
      <c r="AA5996">
        <v>0</v>
      </c>
      <c r="AB5996">
        <v>89292726</v>
      </c>
      <c r="AC5996" t="s">
        <v>47</v>
      </c>
      <c r="AD5996" t="str">
        <f>+VLOOKUP(T5996,items!$A$2:$D$1255,4,0)</f>
        <v>MUEBLES</v>
      </c>
      <c r="AE5996">
        <f>+VLOOKUP(T5996,Tabla1[],5,0)</f>
        <v>0</v>
      </c>
      <c r="AF5996">
        <f t="shared" si="93"/>
        <v>7</v>
      </c>
    </row>
    <row r="5997" spans="1:32" x14ac:dyDescent="0.25">
      <c r="A5997">
        <v>103345</v>
      </c>
      <c r="B5997" t="s">
        <v>11288</v>
      </c>
      <c r="C5997" t="s">
        <v>33</v>
      </c>
      <c r="D5997">
        <v>0</v>
      </c>
      <c r="F5997" t="s">
        <v>6959</v>
      </c>
      <c r="G5997" t="s">
        <v>86</v>
      </c>
      <c r="H5997" t="s">
        <v>11289</v>
      </c>
      <c r="I5997" t="s">
        <v>37</v>
      </c>
      <c r="J5997" t="s">
        <v>11290</v>
      </c>
      <c r="K5997" t="s">
        <v>11291</v>
      </c>
      <c r="L5997" t="s">
        <v>11292</v>
      </c>
      <c r="M5997" t="s">
        <v>7235</v>
      </c>
      <c r="N5997" t="s">
        <v>7235</v>
      </c>
      <c r="O5997" t="s">
        <v>11293</v>
      </c>
      <c r="P5997" t="s">
        <v>8477</v>
      </c>
      <c r="Q5997" t="s">
        <v>8997</v>
      </c>
      <c r="R5997" t="s">
        <v>127</v>
      </c>
      <c r="S5997" t="s">
        <v>346</v>
      </c>
      <c r="T5997" t="s">
        <v>11296</v>
      </c>
      <c r="U5997" t="s">
        <v>11297</v>
      </c>
      <c r="X5997">
        <v>20</v>
      </c>
      <c r="Y5997">
        <v>0</v>
      </c>
      <c r="Z5997">
        <v>0</v>
      </c>
      <c r="AA5997">
        <v>0</v>
      </c>
      <c r="AB5997">
        <v>27780860</v>
      </c>
      <c r="AC5997" t="s">
        <v>47</v>
      </c>
      <c r="AD5997">
        <f>+VLOOKUP(T5997,items!$A$2:$D$1255,4,0)</f>
        <v>0</v>
      </c>
      <c r="AE5997">
        <f>+VLOOKUP(T5997,Tabla1[],5,0)</f>
        <v>0</v>
      </c>
      <c r="AF5997">
        <f t="shared" si="93"/>
        <v>7</v>
      </c>
    </row>
    <row r="5998" spans="1:32" x14ac:dyDescent="0.25">
      <c r="A5998">
        <v>103345</v>
      </c>
      <c r="B5998" t="s">
        <v>11288</v>
      </c>
      <c r="C5998" t="s">
        <v>33</v>
      </c>
      <c r="D5998">
        <v>0</v>
      </c>
      <c r="F5998" t="s">
        <v>6959</v>
      </c>
      <c r="G5998" t="s">
        <v>86</v>
      </c>
      <c r="H5998" t="s">
        <v>11289</v>
      </c>
      <c r="I5998" t="s">
        <v>37</v>
      </c>
      <c r="J5998" t="s">
        <v>11290</v>
      </c>
      <c r="K5998" t="s">
        <v>11291</v>
      </c>
      <c r="L5998" t="s">
        <v>11292</v>
      </c>
      <c r="M5998" t="s">
        <v>7235</v>
      </c>
      <c r="N5998" t="s">
        <v>7235</v>
      </c>
      <c r="O5998" t="s">
        <v>11293</v>
      </c>
      <c r="P5998" t="s">
        <v>8477</v>
      </c>
      <c r="Q5998" t="s">
        <v>8997</v>
      </c>
      <c r="R5998" t="s">
        <v>127</v>
      </c>
      <c r="S5998" t="s">
        <v>346</v>
      </c>
      <c r="T5998" t="s">
        <v>11298</v>
      </c>
      <c r="U5998" t="s">
        <v>11299</v>
      </c>
      <c r="X5998">
        <v>11</v>
      </c>
      <c r="Y5998">
        <v>0</v>
      </c>
      <c r="Z5998">
        <v>0</v>
      </c>
      <c r="AA5998">
        <v>0</v>
      </c>
      <c r="AB5998">
        <v>35035000</v>
      </c>
      <c r="AC5998" t="s">
        <v>47</v>
      </c>
      <c r="AD5998" t="str">
        <f>+VLOOKUP(T5998,items!$A$2:$D$1255,4,0)</f>
        <v>MUEBLES</v>
      </c>
      <c r="AE5998">
        <f>+VLOOKUP(T5998,Tabla1[],5,0)</f>
        <v>0</v>
      </c>
      <c r="AF5998">
        <f t="shared" si="93"/>
        <v>7</v>
      </c>
    </row>
    <row r="5999" spans="1:32" x14ac:dyDescent="0.25">
      <c r="A5999">
        <v>103345</v>
      </c>
      <c r="B5999" t="s">
        <v>11288</v>
      </c>
      <c r="C5999" t="s">
        <v>33</v>
      </c>
      <c r="D5999">
        <v>0</v>
      </c>
      <c r="F5999" t="s">
        <v>6959</v>
      </c>
      <c r="G5999" t="s">
        <v>86</v>
      </c>
      <c r="H5999" t="s">
        <v>11289</v>
      </c>
      <c r="I5999" t="s">
        <v>37</v>
      </c>
      <c r="J5999" t="s">
        <v>11290</v>
      </c>
      <c r="K5999" t="s">
        <v>11291</v>
      </c>
      <c r="L5999" t="s">
        <v>11292</v>
      </c>
      <c r="M5999" t="s">
        <v>7235</v>
      </c>
      <c r="N5999" t="s">
        <v>7235</v>
      </c>
      <c r="O5999" t="s">
        <v>11293</v>
      </c>
      <c r="P5999" t="s">
        <v>8477</v>
      </c>
      <c r="Q5999" t="s">
        <v>8997</v>
      </c>
      <c r="R5999" t="s">
        <v>127</v>
      </c>
      <c r="S5999" t="s">
        <v>346</v>
      </c>
      <c r="T5999" t="s">
        <v>11300</v>
      </c>
      <c r="U5999" t="s">
        <v>11301</v>
      </c>
      <c r="X5999">
        <v>5</v>
      </c>
      <c r="Y5999">
        <v>0</v>
      </c>
      <c r="Z5999">
        <v>0</v>
      </c>
      <c r="AA5999">
        <v>0</v>
      </c>
      <c r="AB5999">
        <v>21378815</v>
      </c>
      <c r="AC5999" t="s">
        <v>47</v>
      </c>
      <c r="AD5999" t="str">
        <f>+VLOOKUP(T5999,items!$A$2:$D$1255,4,0)</f>
        <v>MUEBLES</v>
      </c>
      <c r="AE5999">
        <f>+VLOOKUP(T5999,Tabla1[],5,0)</f>
        <v>0</v>
      </c>
      <c r="AF5999">
        <f t="shared" si="93"/>
        <v>7</v>
      </c>
    </row>
    <row r="6000" spans="1:32" x14ac:dyDescent="0.25">
      <c r="A6000">
        <v>103345</v>
      </c>
      <c r="B6000" t="s">
        <v>11288</v>
      </c>
      <c r="C6000" t="s">
        <v>33</v>
      </c>
      <c r="D6000">
        <v>0</v>
      </c>
      <c r="F6000" t="s">
        <v>6959</v>
      </c>
      <c r="G6000" t="s">
        <v>86</v>
      </c>
      <c r="H6000" t="s">
        <v>11289</v>
      </c>
      <c r="I6000" t="s">
        <v>37</v>
      </c>
      <c r="J6000" t="s">
        <v>11290</v>
      </c>
      <c r="K6000" t="s">
        <v>11291</v>
      </c>
      <c r="L6000" t="s">
        <v>11292</v>
      </c>
      <c r="M6000" t="s">
        <v>7235</v>
      </c>
      <c r="N6000" t="s">
        <v>7235</v>
      </c>
      <c r="O6000" t="s">
        <v>11293</v>
      </c>
      <c r="P6000" t="s">
        <v>8477</v>
      </c>
      <c r="Q6000" t="s">
        <v>8997</v>
      </c>
      <c r="R6000" t="s">
        <v>127</v>
      </c>
      <c r="S6000" t="s">
        <v>346</v>
      </c>
      <c r="T6000" t="s">
        <v>11302</v>
      </c>
      <c r="U6000" t="s">
        <v>11303</v>
      </c>
      <c r="X6000">
        <v>5</v>
      </c>
      <c r="Y6000">
        <v>0</v>
      </c>
      <c r="Z6000">
        <v>0</v>
      </c>
      <c r="AA6000">
        <v>0</v>
      </c>
      <c r="AB6000">
        <v>6964235</v>
      </c>
      <c r="AC6000" t="s">
        <v>47</v>
      </c>
      <c r="AD6000" t="str">
        <f>+VLOOKUP(T6000,items!$A$2:$D$1255,4,0)</f>
        <v>MUEBLES</v>
      </c>
      <c r="AE6000">
        <f>+VLOOKUP(T6000,Tabla1[],5,0)</f>
        <v>0</v>
      </c>
      <c r="AF6000">
        <f t="shared" si="93"/>
        <v>7</v>
      </c>
    </row>
    <row r="6001" spans="1:32" x14ac:dyDescent="0.25">
      <c r="A6001">
        <v>103345</v>
      </c>
      <c r="B6001" t="s">
        <v>11288</v>
      </c>
      <c r="C6001" t="s">
        <v>33</v>
      </c>
      <c r="D6001">
        <v>0</v>
      </c>
      <c r="F6001" t="s">
        <v>6959</v>
      </c>
      <c r="G6001" t="s">
        <v>86</v>
      </c>
      <c r="H6001" t="s">
        <v>11289</v>
      </c>
      <c r="I6001" t="s">
        <v>37</v>
      </c>
      <c r="J6001" t="s">
        <v>11290</v>
      </c>
      <c r="K6001" t="s">
        <v>11291</v>
      </c>
      <c r="L6001" t="s">
        <v>11292</v>
      </c>
      <c r="M6001" t="s">
        <v>7235</v>
      </c>
      <c r="N6001" t="s">
        <v>7235</v>
      </c>
      <c r="O6001" t="s">
        <v>11293</v>
      </c>
      <c r="P6001" t="s">
        <v>8477</v>
      </c>
      <c r="Q6001" t="s">
        <v>8997</v>
      </c>
      <c r="R6001" t="s">
        <v>127</v>
      </c>
      <c r="S6001" t="s">
        <v>346</v>
      </c>
      <c r="T6001" t="s">
        <v>11304</v>
      </c>
      <c r="U6001" t="s">
        <v>11305</v>
      </c>
      <c r="V6001" t="s">
        <v>953</v>
      </c>
      <c r="X6001">
        <v>1</v>
      </c>
      <c r="Y6001">
        <v>0</v>
      </c>
      <c r="Z6001">
        <v>0</v>
      </c>
      <c r="AA6001">
        <v>0</v>
      </c>
      <c r="AB6001">
        <v>959699</v>
      </c>
      <c r="AC6001" t="s">
        <v>47</v>
      </c>
      <c r="AD6001" t="str">
        <f>+VLOOKUP(T6001,items!$A$2:$D$1255,4,0)</f>
        <v>SOMBRILLA</v>
      </c>
      <c r="AE6001">
        <f>+VLOOKUP(T6001,Tabla1[],5,0)</f>
        <v>0</v>
      </c>
      <c r="AF6001">
        <f t="shared" si="93"/>
        <v>7</v>
      </c>
    </row>
    <row r="6002" spans="1:32" x14ac:dyDescent="0.25">
      <c r="A6002">
        <v>103345</v>
      </c>
      <c r="B6002" t="s">
        <v>11288</v>
      </c>
      <c r="C6002" t="s">
        <v>33</v>
      </c>
      <c r="D6002">
        <v>0</v>
      </c>
      <c r="F6002" t="s">
        <v>6959</v>
      </c>
      <c r="G6002" t="s">
        <v>86</v>
      </c>
      <c r="H6002" t="s">
        <v>11289</v>
      </c>
      <c r="I6002" t="s">
        <v>37</v>
      </c>
      <c r="J6002" t="s">
        <v>11290</v>
      </c>
      <c r="K6002" t="s">
        <v>11291</v>
      </c>
      <c r="L6002" t="s">
        <v>11292</v>
      </c>
      <c r="M6002" t="s">
        <v>7235</v>
      </c>
      <c r="N6002" t="s">
        <v>7235</v>
      </c>
      <c r="O6002" t="s">
        <v>11293</v>
      </c>
      <c r="P6002" t="s">
        <v>8477</v>
      </c>
      <c r="Q6002" t="s">
        <v>8997</v>
      </c>
      <c r="R6002" t="s">
        <v>127</v>
      </c>
      <c r="S6002" t="s">
        <v>346</v>
      </c>
      <c r="T6002" t="s">
        <v>10861</v>
      </c>
      <c r="U6002" t="s">
        <v>10862</v>
      </c>
      <c r="V6002" t="s">
        <v>953</v>
      </c>
      <c r="X6002">
        <v>20</v>
      </c>
      <c r="Y6002">
        <v>0</v>
      </c>
      <c r="Z6002">
        <v>0</v>
      </c>
      <c r="AA6002">
        <v>0</v>
      </c>
      <c r="AB6002">
        <v>36023100</v>
      </c>
      <c r="AC6002" t="s">
        <v>47</v>
      </c>
      <c r="AD6002">
        <f>+VLOOKUP(T6002,items!$A$2:$D$1255,4,0)</f>
        <v>0</v>
      </c>
      <c r="AE6002">
        <f>+VLOOKUP(T6002,Tabla1[],5,0)</f>
        <v>0</v>
      </c>
      <c r="AF6002">
        <f t="shared" si="93"/>
        <v>7</v>
      </c>
    </row>
    <row r="6003" spans="1:32" x14ac:dyDescent="0.25">
      <c r="A6003">
        <v>103345</v>
      </c>
      <c r="B6003" t="s">
        <v>11288</v>
      </c>
      <c r="C6003" t="s">
        <v>33</v>
      </c>
      <c r="D6003">
        <v>0</v>
      </c>
      <c r="F6003" t="s">
        <v>6959</v>
      </c>
      <c r="G6003" t="s">
        <v>86</v>
      </c>
      <c r="H6003" t="s">
        <v>11289</v>
      </c>
      <c r="I6003" t="s">
        <v>37</v>
      </c>
      <c r="J6003" t="s">
        <v>11290</v>
      </c>
      <c r="K6003" t="s">
        <v>11291</v>
      </c>
      <c r="L6003" t="s">
        <v>11292</v>
      </c>
      <c r="M6003" t="s">
        <v>7235</v>
      </c>
      <c r="N6003" t="s">
        <v>7235</v>
      </c>
      <c r="O6003" t="s">
        <v>11293</v>
      </c>
      <c r="P6003" t="s">
        <v>8477</v>
      </c>
      <c r="Q6003" t="s">
        <v>8997</v>
      </c>
      <c r="R6003" t="s">
        <v>127</v>
      </c>
      <c r="S6003" t="s">
        <v>346</v>
      </c>
      <c r="T6003" t="s">
        <v>11306</v>
      </c>
      <c r="U6003" t="s">
        <v>11307</v>
      </c>
      <c r="V6003" t="s">
        <v>953</v>
      </c>
      <c r="X6003">
        <v>54</v>
      </c>
      <c r="Y6003">
        <v>0</v>
      </c>
      <c r="Z6003">
        <v>0</v>
      </c>
      <c r="AA6003">
        <v>0</v>
      </c>
      <c r="AB6003">
        <v>35059554</v>
      </c>
      <c r="AC6003" t="s">
        <v>47</v>
      </c>
      <c r="AD6003" t="str">
        <f>+VLOOKUP(T6003,items!$A$2:$D$1255,4,0)</f>
        <v>COJINES</v>
      </c>
      <c r="AE6003">
        <f>+VLOOKUP(T6003,Tabla1[],5,0)</f>
        <v>0</v>
      </c>
      <c r="AF6003">
        <f t="shared" si="93"/>
        <v>7</v>
      </c>
    </row>
    <row r="6004" spans="1:32" x14ac:dyDescent="0.25">
      <c r="A6004">
        <v>103345</v>
      </c>
      <c r="B6004" t="s">
        <v>11288</v>
      </c>
      <c r="C6004" t="s">
        <v>33</v>
      </c>
      <c r="D6004">
        <v>0</v>
      </c>
      <c r="F6004" t="s">
        <v>6959</v>
      </c>
      <c r="G6004" t="s">
        <v>86</v>
      </c>
      <c r="H6004" t="s">
        <v>11289</v>
      </c>
      <c r="I6004" t="s">
        <v>37</v>
      </c>
      <c r="J6004" t="s">
        <v>11290</v>
      </c>
      <c r="K6004" t="s">
        <v>11291</v>
      </c>
      <c r="L6004" t="s">
        <v>11292</v>
      </c>
      <c r="M6004" t="s">
        <v>7235</v>
      </c>
      <c r="N6004" t="s">
        <v>7235</v>
      </c>
      <c r="O6004" t="s">
        <v>11293</v>
      </c>
      <c r="P6004" t="s">
        <v>8477</v>
      </c>
      <c r="Q6004" t="s">
        <v>8997</v>
      </c>
      <c r="R6004" t="s">
        <v>127</v>
      </c>
      <c r="S6004" t="s">
        <v>346</v>
      </c>
      <c r="T6004" t="s">
        <v>314</v>
      </c>
      <c r="U6004" t="s">
        <v>315</v>
      </c>
      <c r="X6004">
        <v>1</v>
      </c>
      <c r="Y6004">
        <v>0</v>
      </c>
      <c r="Z6004">
        <v>0</v>
      </c>
      <c r="AA6004">
        <v>0</v>
      </c>
      <c r="AB6004">
        <v>4500022</v>
      </c>
      <c r="AC6004" t="s">
        <v>47</v>
      </c>
      <c r="AD6004">
        <f>+VLOOKUP(T6004,items!$A$2:$D$1255,4,0)</f>
        <v>0</v>
      </c>
      <c r="AE6004">
        <f>+VLOOKUP(T6004,Tabla1[],5,0)</f>
        <v>0</v>
      </c>
      <c r="AF6004">
        <f t="shared" si="93"/>
        <v>7</v>
      </c>
    </row>
    <row r="6005" spans="1:32" x14ac:dyDescent="0.25">
      <c r="A6005">
        <v>103358</v>
      </c>
      <c r="B6005" t="s">
        <v>3679</v>
      </c>
      <c r="C6005" t="s">
        <v>75</v>
      </c>
      <c r="D6005">
        <v>0</v>
      </c>
      <c r="F6005" t="s">
        <v>6959</v>
      </c>
      <c r="G6005" t="s">
        <v>6959</v>
      </c>
      <c r="H6005" t="s">
        <v>11308</v>
      </c>
      <c r="I6005" t="s">
        <v>37</v>
      </c>
      <c r="J6005" t="s">
        <v>11309</v>
      </c>
      <c r="K6005" t="s">
        <v>11310</v>
      </c>
      <c r="L6005" t="s">
        <v>37</v>
      </c>
      <c r="M6005" t="s">
        <v>9020</v>
      </c>
      <c r="N6005" t="s">
        <v>9020</v>
      </c>
      <c r="O6005" t="s">
        <v>106</v>
      </c>
      <c r="P6005" t="s">
        <v>189</v>
      </c>
      <c r="Q6005" t="s">
        <v>189</v>
      </c>
      <c r="R6005" t="s">
        <v>127</v>
      </c>
      <c r="S6005" t="s">
        <v>164</v>
      </c>
      <c r="T6005" t="s">
        <v>1469</v>
      </c>
      <c r="U6005" t="s">
        <v>578</v>
      </c>
      <c r="X6005">
        <v>5.5</v>
      </c>
      <c r="Y6005">
        <v>0</v>
      </c>
      <c r="Z6005">
        <v>0</v>
      </c>
      <c r="AA6005">
        <v>0</v>
      </c>
      <c r="AB6005">
        <v>289300</v>
      </c>
      <c r="AC6005" t="s">
        <v>47</v>
      </c>
      <c r="AD6005">
        <f>+VLOOKUP(T6005,items!$A$2:$D$1255,4,0)</f>
        <v>0</v>
      </c>
      <c r="AE6005">
        <f>+VLOOKUP(T6005,Tabla1[],5,0)</f>
        <v>0</v>
      </c>
      <c r="AF6005">
        <f t="shared" si="93"/>
        <v>4</v>
      </c>
    </row>
    <row r="6006" spans="1:32" x14ac:dyDescent="0.25">
      <c r="A6006">
        <v>103362</v>
      </c>
      <c r="B6006" t="s">
        <v>5654</v>
      </c>
      <c r="C6006" t="s">
        <v>75</v>
      </c>
      <c r="D6006">
        <v>0</v>
      </c>
      <c r="F6006" t="s">
        <v>6959</v>
      </c>
      <c r="G6006" t="s">
        <v>9020</v>
      </c>
      <c r="H6006" t="s">
        <v>11311</v>
      </c>
      <c r="I6006" t="s">
        <v>37</v>
      </c>
      <c r="J6006" t="s">
        <v>11312</v>
      </c>
      <c r="K6006" t="s">
        <v>11313</v>
      </c>
      <c r="L6006" t="s">
        <v>37</v>
      </c>
      <c r="M6006" t="s">
        <v>6960</v>
      </c>
      <c r="N6006" t="s">
        <v>6960</v>
      </c>
      <c r="O6006" t="s">
        <v>106</v>
      </c>
      <c r="P6006" t="s">
        <v>189</v>
      </c>
      <c r="Q6006" t="s">
        <v>189</v>
      </c>
      <c r="R6006" t="s">
        <v>127</v>
      </c>
      <c r="S6006" t="s">
        <v>164</v>
      </c>
      <c r="T6006" t="s">
        <v>6485</v>
      </c>
      <c r="U6006" t="s">
        <v>6486</v>
      </c>
      <c r="X6006">
        <v>4</v>
      </c>
      <c r="Y6006">
        <v>0</v>
      </c>
      <c r="Z6006">
        <v>0</v>
      </c>
      <c r="AA6006">
        <v>0</v>
      </c>
      <c r="AB6006">
        <v>188000</v>
      </c>
      <c r="AC6006" t="s">
        <v>47</v>
      </c>
      <c r="AD6006">
        <f>+VLOOKUP(T6006,items!$A$2:$D$1255,4,0)</f>
        <v>0</v>
      </c>
      <c r="AE6006">
        <f>+VLOOKUP(T6006,Tabla1[],5,0)</f>
        <v>0</v>
      </c>
      <c r="AF6006">
        <f t="shared" si="93"/>
        <v>4</v>
      </c>
    </row>
    <row r="6007" spans="1:32" x14ac:dyDescent="0.25">
      <c r="A6007">
        <v>103362</v>
      </c>
      <c r="B6007" t="s">
        <v>5654</v>
      </c>
      <c r="C6007" t="s">
        <v>75</v>
      </c>
      <c r="D6007">
        <v>0</v>
      </c>
      <c r="F6007" t="s">
        <v>6959</v>
      </c>
      <c r="G6007" t="s">
        <v>9020</v>
      </c>
      <c r="H6007" t="s">
        <v>11311</v>
      </c>
      <c r="I6007" t="s">
        <v>37</v>
      </c>
      <c r="J6007" t="s">
        <v>11312</v>
      </c>
      <c r="K6007" t="s">
        <v>11313</v>
      </c>
      <c r="L6007" t="s">
        <v>37</v>
      </c>
      <c r="M6007" t="s">
        <v>6960</v>
      </c>
      <c r="N6007" t="s">
        <v>6960</v>
      </c>
      <c r="O6007" t="s">
        <v>106</v>
      </c>
      <c r="P6007" t="s">
        <v>189</v>
      </c>
      <c r="Q6007" t="s">
        <v>189</v>
      </c>
      <c r="R6007" t="s">
        <v>127</v>
      </c>
      <c r="S6007" t="s">
        <v>164</v>
      </c>
      <c r="T6007" t="s">
        <v>6487</v>
      </c>
      <c r="U6007" t="s">
        <v>7125</v>
      </c>
      <c r="X6007">
        <v>4</v>
      </c>
      <c r="Y6007">
        <v>0</v>
      </c>
      <c r="Z6007">
        <v>0</v>
      </c>
      <c r="AA6007">
        <v>0</v>
      </c>
      <c r="AB6007">
        <v>2016000</v>
      </c>
      <c r="AC6007" t="s">
        <v>47</v>
      </c>
      <c r="AD6007">
        <f>+VLOOKUP(T6007,items!$A$2:$D$1255,4,0)</f>
        <v>0</v>
      </c>
      <c r="AE6007">
        <f>+VLOOKUP(T6007,Tabla1[],5,0)</f>
        <v>0</v>
      </c>
      <c r="AF6007">
        <f t="shared" si="93"/>
        <v>4</v>
      </c>
    </row>
    <row r="6008" spans="1:32" x14ac:dyDescent="0.25">
      <c r="A6008">
        <v>103377</v>
      </c>
      <c r="B6008" t="s">
        <v>2935</v>
      </c>
      <c r="C6008" t="s">
        <v>75</v>
      </c>
      <c r="D6008">
        <v>0</v>
      </c>
      <c r="F6008" t="s">
        <v>6959</v>
      </c>
      <c r="G6008" t="s">
        <v>1249</v>
      </c>
      <c r="H6008" t="s">
        <v>11314</v>
      </c>
      <c r="I6008" t="s">
        <v>11315</v>
      </c>
      <c r="J6008" t="s">
        <v>11316</v>
      </c>
      <c r="K6008" t="s">
        <v>11317</v>
      </c>
      <c r="L6008" t="s">
        <v>37</v>
      </c>
      <c r="M6008" t="s">
        <v>9223</v>
      </c>
      <c r="N6008" t="s">
        <v>512</v>
      </c>
      <c r="O6008" t="s">
        <v>8695</v>
      </c>
      <c r="P6008" t="s">
        <v>519</v>
      </c>
      <c r="Q6008" t="s">
        <v>519</v>
      </c>
      <c r="R6008" t="s">
        <v>127</v>
      </c>
      <c r="S6008" t="s">
        <v>164</v>
      </c>
      <c r="T6008" t="s">
        <v>1447</v>
      </c>
      <c r="U6008" t="s">
        <v>1448</v>
      </c>
      <c r="X6008">
        <v>1</v>
      </c>
      <c r="Y6008">
        <v>5900</v>
      </c>
      <c r="Z6008">
        <v>0</v>
      </c>
      <c r="AA6008">
        <v>0</v>
      </c>
      <c r="AB6008">
        <v>1567717</v>
      </c>
      <c r="AC6008" t="s">
        <v>47</v>
      </c>
      <c r="AD6008">
        <f>+VLOOKUP(T6008,items!$A$2:$D$1255,4,0)</f>
        <v>0</v>
      </c>
      <c r="AE6008">
        <f>+VLOOKUP(T6008,Tabla1[],5,0)</f>
        <v>0</v>
      </c>
      <c r="AF6008">
        <f t="shared" si="93"/>
        <v>5</v>
      </c>
    </row>
    <row r="6009" spans="1:32" x14ac:dyDescent="0.25">
      <c r="A6009">
        <v>103377</v>
      </c>
      <c r="B6009" t="s">
        <v>2935</v>
      </c>
      <c r="C6009" t="s">
        <v>75</v>
      </c>
      <c r="D6009">
        <v>0</v>
      </c>
      <c r="F6009" t="s">
        <v>6959</v>
      </c>
      <c r="G6009" t="s">
        <v>1249</v>
      </c>
      <c r="H6009" t="s">
        <v>11314</v>
      </c>
      <c r="I6009" t="s">
        <v>11315</v>
      </c>
      <c r="J6009" t="s">
        <v>11316</v>
      </c>
      <c r="K6009" t="s">
        <v>11317</v>
      </c>
      <c r="L6009" t="s">
        <v>37</v>
      </c>
      <c r="M6009" t="s">
        <v>9223</v>
      </c>
      <c r="N6009" t="s">
        <v>512</v>
      </c>
      <c r="O6009" t="s">
        <v>8695</v>
      </c>
      <c r="P6009" t="s">
        <v>519</v>
      </c>
      <c r="Q6009" t="s">
        <v>519</v>
      </c>
      <c r="R6009" t="s">
        <v>127</v>
      </c>
      <c r="S6009" t="s">
        <v>164</v>
      </c>
      <c r="T6009" t="s">
        <v>1803</v>
      </c>
      <c r="U6009" t="s">
        <v>1804</v>
      </c>
      <c r="V6009" t="s">
        <v>958</v>
      </c>
      <c r="W6009" t="s">
        <v>117</v>
      </c>
      <c r="X6009">
        <v>1</v>
      </c>
      <c r="Y6009">
        <v>5900</v>
      </c>
      <c r="Z6009">
        <v>0</v>
      </c>
      <c r="AA6009">
        <v>5800</v>
      </c>
      <c r="AB6009">
        <v>7740000</v>
      </c>
      <c r="AC6009" t="s">
        <v>47</v>
      </c>
      <c r="AD6009" t="str">
        <f>+VLOOKUP(T6009,items!$A$2:$D$1255,4,0)</f>
        <v>PERGOLA</v>
      </c>
      <c r="AE6009" t="str">
        <f>+VLOOKUP(T6009,Tabla1[],5,0)</f>
        <v>PERGOLITE</v>
      </c>
      <c r="AF6009">
        <f t="shared" si="93"/>
        <v>5</v>
      </c>
    </row>
    <row r="6010" spans="1:32" x14ac:dyDescent="0.25">
      <c r="A6010">
        <v>103380</v>
      </c>
      <c r="B6010" t="s">
        <v>11318</v>
      </c>
      <c r="C6010" t="s">
        <v>33</v>
      </c>
      <c r="D6010">
        <v>0</v>
      </c>
      <c r="F6010" t="s">
        <v>6959</v>
      </c>
      <c r="G6010" t="s">
        <v>9020</v>
      </c>
      <c r="H6010" t="s">
        <v>11319</v>
      </c>
      <c r="I6010" t="s">
        <v>37</v>
      </c>
      <c r="J6010" t="s">
        <v>11320</v>
      </c>
      <c r="K6010" t="s">
        <v>11321</v>
      </c>
      <c r="L6010" t="s">
        <v>11322</v>
      </c>
      <c r="M6010" t="s">
        <v>6960</v>
      </c>
      <c r="N6010" t="s">
        <v>6960</v>
      </c>
      <c r="O6010" t="s">
        <v>8621</v>
      </c>
      <c r="P6010" t="s">
        <v>8622</v>
      </c>
      <c r="Q6010" t="s">
        <v>5949</v>
      </c>
      <c r="R6010" t="s">
        <v>127</v>
      </c>
      <c r="S6010" t="s">
        <v>108</v>
      </c>
      <c r="T6010" t="s">
        <v>1915</v>
      </c>
      <c r="U6010" t="s">
        <v>1916</v>
      </c>
      <c r="V6010" t="s">
        <v>313</v>
      </c>
      <c r="X6010">
        <v>10</v>
      </c>
      <c r="Y6010">
        <v>0</v>
      </c>
      <c r="Z6010">
        <v>0</v>
      </c>
      <c r="AA6010">
        <v>0</v>
      </c>
      <c r="AB6010">
        <v>6435430</v>
      </c>
      <c r="AC6010" t="s">
        <v>47</v>
      </c>
      <c r="AD6010" t="str">
        <f>+VLOOKUP(T6010,items!$A$2:$D$1255,4,0)</f>
        <v>MUEBLES</v>
      </c>
      <c r="AE6010">
        <f>+VLOOKUP(T6010,Tabla1[],5,0)</f>
        <v>0</v>
      </c>
      <c r="AF6010">
        <f t="shared" si="93"/>
        <v>5</v>
      </c>
    </row>
    <row r="6011" spans="1:32" x14ac:dyDescent="0.25">
      <c r="A6011">
        <v>103380</v>
      </c>
      <c r="B6011" t="s">
        <v>11318</v>
      </c>
      <c r="C6011" t="s">
        <v>33</v>
      </c>
      <c r="D6011">
        <v>0</v>
      </c>
      <c r="F6011" t="s">
        <v>6959</v>
      </c>
      <c r="G6011" t="s">
        <v>9020</v>
      </c>
      <c r="H6011" t="s">
        <v>11319</v>
      </c>
      <c r="I6011" t="s">
        <v>37</v>
      </c>
      <c r="J6011" t="s">
        <v>11320</v>
      </c>
      <c r="K6011" t="s">
        <v>11321</v>
      </c>
      <c r="L6011" t="s">
        <v>11322</v>
      </c>
      <c r="M6011" t="s">
        <v>6960</v>
      </c>
      <c r="N6011" t="s">
        <v>6960</v>
      </c>
      <c r="O6011" t="s">
        <v>8621</v>
      </c>
      <c r="P6011" t="s">
        <v>8622</v>
      </c>
      <c r="Q6011" t="s">
        <v>5949</v>
      </c>
      <c r="R6011" t="s">
        <v>127</v>
      </c>
      <c r="S6011" t="s">
        <v>108</v>
      </c>
      <c r="T6011" t="s">
        <v>11323</v>
      </c>
      <c r="U6011" t="s">
        <v>11324</v>
      </c>
      <c r="X6011">
        <v>1</v>
      </c>
      <c r="Y6011">
        <v>0</v>
      </c>
      <c r="Z6011">
        <v>0</v>
      </c>
      <c r="AA6011">
        <v>0</v>
      </c>
      <c r="AB6011">
        <v>4367665</v>
      </c>
      <c r="AC6011" t="s">
        <v>47</v>
      </c>
      <c r="AD6011" t="str">
        <f>+VLOOKUP(T6011,items!$A$2:$D$1255,4,0)</f>
        <v>MUEBLES</v>
      </c>
      <c r="AE6011">
        <f>+VLOOKUP(T6011,Tabla1[],5,0)</f>
        <v>0</v>
      </c>
      <c r="AF6011">
        <f t="shared" si="93"/>
        <v>5</v>
      </c>
    </row>
    <row r="6012" spans="1:32" x14ac:dyDescent="0.25">
      <c r="A6012">
        <v>103382</v>
      </c>
      <c r="B6012" t="s">
        <v>11325</v>
      </c>
      <c r="C6012" t="s">
        <v>75</v>
      </c>
      <c r="D6012">
        <v>0</v>
      </c>
      <c r="F6012" t="s">
        <v>6959</v>
      </c>
      <c r="G6012" t="s">
        <v>6959</v>
      </c>
      <c r="H6012" t="s">
        <v>11326</v>
      </c>
      <c r="I6012" t="s">
        <v>37</v>
      </c>
      <c r="J6012" t="s">
        <v>11327</v>
      </c>
      <c r="K6012" t="s">
        <v>11328</v>
      </c>
      <c r="L6012" t="s">
        <v>37</v>
      </c>
      <c r="M6012" t="s">
        <v>9020</v>
      </c>
      <c r="N6012" t="s">
        <v>9020</v>
      </c>
      <c r="O6012" t="s">
        <v>106</v>
      </c>
      <c r="P6012" t="s">
        <v>189</v>
      </c>
      <c r="Q6012" t="s">
        <v>189</v>
      </c>
      <c r="R6012" t="s">
        <v>127</v>
      </c>
      <c r="S6012" t="s">
        <v>164</v>
      </c>
      <c r="T6012" t="s">
        <v>1608</v>
      </c>
      <c r="U6012" t="s">
        <v>1609</v>
      </c>
      <c r="X6012">
        <v>9</v>
      </c>
      <c r="Y6012">
        <v>0</v>
      </c>
      <c r="Z6012">
        <v>0</v>
      </c>
      <c r="AA6012">
        <v>0</v>
      </c>
      <c r="AB6012">
        <v>473400</v>
      </c>
      <c r="AC6012" t="s">
        <v>47</v>
      </c>
      <c r="AD6012">
        <f>+VLOOKUP(T6012,items!$A$2:$D$1255,4,0)</f>
        <v>0</v>
      </c>
      <c r="AE6012">
        <f>+VLOOKUP(T6012,Tabla1[],5,0)</f>
        <v>0</v>
      </c>
      <c r="AF6012">
        <f t="shared" si="93"/>
        <v>4</v>
      </c>
    </row>
    <row r="6013" spans="1:32" x14ac:dyDescent="0.25">
      <c r="A6013">
        <v>103385</v>
      </c>
      <c r="B6013" t="s">
        <v>11329</v>
      </c>
      <c r="C6013" t="s">
        <v>33</v>
      </c>
      <c r="D6013">
        <v>0</v>
      </c>
      <c r="F6013" t="s">
        <v>9020</v>
      </c>
      <c r="G6013" t="s">
        <v>189</v>
      </c>
      <c r="H6013" t="s">
        <v>11330</v>
      </c>
      <c r="I6013" t="s">
        <v>37</v>
      </c>
      <c r="J6013" t="s">
        <v>11331</v>
      </c>
      <c r="K6013" t="s">
        <v>11332</v>
      </c>
      <c r="L6013" t="s">
        <v>11333</v>
      </c>
      <c r="M6013" t="s">
        <v>8837</v>
      </c>
      <c r="N6013" t="s">
        <v>8837</v>
      </c>
      <c r="O6013" t="s">
        <v>5512</v>
      </c>
      <c r="P6013" t="s">
        <v>175</v>
      </c>
      <c r="Q6013" t="s">
        <v>86</v>
      </c>
      <c r="R6013" t="s">
        <v>63</v>
      </c>
      <c r="S6013" t="s">
        <v>108</v>
      </c>
      <c r="T6013" t="s">
        <v>11334</v>
      </c>
      <c r="U6013" t="s">
        <v>11335</v>
      </c>
      <c r="X6013">
        <v>1</v>
      </c>
      <c r="Y6013">
        <v>0</v>
      </c>
      <c r="Z6013">
        <v>0</v>
      </c>
      <c r="AA6013">
        <v>0</v>
      </c>
      <c r="AB6013">
        <v>100000</v>
      </c>
      <c r="AC6013" t="s">
        <v>47</v>
      </c>
      <c r="AD6013">
        <f>+VLOOKUP(T6013,items!$A$2:$D$1255,4,0)</f>
        <v>0</v>
      </c>
      <c r="AE6013">
        <f>+VLOOKUP(T6013,Tabla1[],5,0)</f>
        <v>0</v>
      </c>
      <c r="AF6013">
        <f t="shared" si="93"/>
        <v>4</v>
      </c>
    </row>
    <row r="6014" spans="1:32" x14ac:dyDescent="0.25">
      <c r="A6014">
        <v>103385</v>
      </c>
      <c r="B6014" t="s">
        <v>11329</v>
      </c>
      <c r="C6014" t="s">
        <v>33</v>
      </c>
      <c r="D6014">
        <v>0</v>
      </c>
      <c r="F6014" t="s">
        <v>9020</v>
      </c>
      <c r="G6014" t="s">
        <v>189</v>
      </c>
      <c r="H6014" t="s">
        <v>11330</v>
      </c>
      <c r="I6014" t="s">
        <v>37</v>
      </c>
      <c r="J6014" t="s">
        <v>11331</v>
      </c>
      <c r="K6014" t="s">
        <v>11332</v>
      </c>
      <c r="L6014" t="s">
        <v>11333</v>
      </c>
      <c r="M6014" t="s">
        <v>8837</v>
      </c>
      <c r="N6014" t="s">
        <v>8837</v>
      </c>
      <c r="O6014" t="s">
        <v>5512</v>
      </c>
      <c r="P6014" t="s">
        <v>175</v>
      </c>
      <c r="Q6014" t="s">
        <v>86</v>
      </c>
      <c r="R6014" t="s">
        <v>63</v>
      </c>
      <c r="S6014" t="s">
        <v>108</v>
      </c>
      <c r="T6014" t="s">
        <v>314</v>
      </c>
      <c r="U6014" t="s">
        <v>315</v>
      </c>
      <c r="X6014">
        <v>1</v>
      </c>
      <c r="Y6014">
        <v>0</v>
      </c>
      <c r="Z6014">
        <v>0</v>
      </c>
      <c r="AA6014">
        <v>0</v>
      </c>
      <c r="AB6014">
        <v>30000</v>
      </c>
      <c r="AC6014" t="s">
        <v>47</v>
      </c>
      <c r="AD6014">
        <f>+VLOOKUP(T6014,items!$A$2:$D$1255,4,0)</f>
        <v>0</v>
      </c>
      <c r="AE6014">
        <f>+VLOOKUP(T6014,Tabla1[],5,0)</f>
        <v>0</v>
      </c>
      <c r="AF6014">
        <f t="shared" si="93"/>
        <v>4</v>
      </c>
    </row>
    <row r="6015" spans="1:32" x14ac:dyDescent="0.25">
      <c r="A6015">
        <v>103390</v>
      </c>
      <c r="B6015" t="s">
        <v>11336</v>
      </c>
      <c r="C6015" t="s">
        <v>33</v>
      </c>
      <c r="D6015">
        <v>0</v>
      </c>
      <c r="F6015" t="s">
        <v>9020</v>
      </c>
      <c r="G6015" t="s">
        <v>9020</v>
      </c>
      <c r="H6015" t="s">
        <v>11337</v>
      </c>
      <c r="I6015" t="s">
        <v>37</v>
      </c>
      <c r="J6015" t="s">
        <v>11338</v>
      </c>
      <c r="K6015" t="s">
        <v>11339</v>
      </c>
      <c r="L6015" t="s">
        <v>37</v>
      </c>
      <c r="M6015" t="s">
        <v>6960</v>
      </c>
      <c r="N6015" t="s">
        <v>6960</v>
      </c>
      <c r="O6015" t="s">
        <v>9449</v>
      </c>
      <c r="P6015" t="s">
        <v>8837</v>
      </c>
      <c r="Q6015" t="s">
        <v>8837</v>
      </c>
      <c r="R6015" t="s">
        <v>127</v>
      </c>
      <c r="S6015" t="s">
        <v>164</v>
      </c>
      <c r="T6015" t="s">
        <v>1624</v>
      </c>
      <c r="U6015" t="s">
        <v>828</v>
      </c>
      <c r="X6015">
        <v>2.2000000000000002</v>
      </c>
      <c r="Y6015">
        <v>0</v>
      </c>
      <c r="Z6015">
        <v>0</v>
      </c>
      <c r="AA6015">
        <v>0</v>
      </c>
      <c r="AB6015">
        <v>115720</v>
      </c>
      <c r="AC6015" t="s">
        <v>47</v>
      </c>
      <c r="AD6015">
        <f>+VLOOKUP(T6015,items!$A$2:$D$1255,4,0)</f>
        <v>0</v>
      </c>
      <c r="AE6015">
        <f>+VLOOKUP(T6015,Tabla1[],5,0)</f>
        <v>0</v>
      </c>
      <c r="AF6015">
        <f t="shared" si="93"/>
        <v>4</v>
      </c>
    </row>
    <row r="6016" spans="1:32" x14ac:dyDescent="0.25">
      <c r="A6016">
        <v>103391</v>
      </c>
      <c r="B6016" t="s">
        <v>1003</v>
      </c>
      <c r="C6016" t="s">
        <v>75</v>
      </c>
      <c r="D6016">
        <v>0</v>
      </c>
      <c r="F6016" t="s">
        <v>9020</v>
      </c>
      <c r="G6016" t="s">
        <v>9020</v>
      </c>
      <c r="H6016" t="s">
        <v>11340</v>
      </c>
      <c r="I6016" t="s">
        <v>37</v>
      </c>
      <c r="J6016" t="s">
        <v>11341</v>
      </c>
      <c r="K6016" t="s">
        <v>11342</v>
      </c>
      <c r="L6016" t="s">
        <v>11343</v>
      </c>
      <c r="M6016" t="s">
        <v>6960</v>
      </c>
      <c r="N6016" t="s">
        <v>6960</v>
      </c>
      <c r="O6016" t="s">
        <v>106</v>
      </c>
      <c r="P6016" t="s">
        <v>8837</v>
      </c>
      <c r="Q6016" t="s">
        <v>85</v>
      </c>
      <c r="R6016" t="s">
        <v>127</v>
      </c>
      <c r="S6016" t="s">
        <v>346</v>
      </c>
      <c r="T6016" t="s">
        <v>10916</v>
      </c>
      <c r="U6016" t="s">
        <v>10917</v>
      </c>
      <c r="X6016">
        <v>6</v>
      </c>
      <c r="Y6016">
        <v>0</v>
      </c>
      <c r="Z6016">
        <v>0</v>
      </c>
      <c r="AA6016">
        <v>0</v>
      </c>
      <c r="AB6016">
        <v>0</v>
      </c>
      <c r="AC6016" t="s">
        <v>47</v>
      </c>
      <c r="AD6016">
        <f>+VLOOKUP(T6016,items!$A$2:$D$1255,4,0)</f>
        <v>0</v>
      </c>
      <c r="AE6016">
        <f>+VLOOKUP(T6016,Tabla1[],5,0)</f>
        <v>0</v>
      </c>
      <c r="AF6016">
        <f t="shared" si="93"/>
        <v>4</v>
      </c>
    </row>
    <row r="6017" spans="1:32" x14ac:dyDescent="0.25">
      <c r="A6017">
        <v>103391</v>
      </c>
      <c r="B6017" t="s">
        <v>1003</v>
      </c>
      <c r="C6017" t="s">
        <v>75</v>
      </c>
      <c r="D6017">
        <v>0</v>
      </c>
      <c r="F6017" t="s">
        <v>9020</v>
      </c>
      <c r="G6017" t="s">
        <v>9020</v>
      </c>
      <c r="H6017" t="s">
        <v>11340</v>
      </c>
      <c r="I6017" t="s">
        <v>37</v>
      </c>
      <c r="J6017" t="s">
        <v>11341</v>
      </c>
      <c r="K6017" t="s">
        <v>11342</v>
      </c>
      <c r="L6017" t="s">
        <v>11343</v>
      </c>
      <c r="M6017" t="s">
        <v>6960</v>
      </c>
      <c r="N6017" t="s">
        <v>6960</v>
      </c>
      <c r="O6017" t="s">
        <v>106</v>
      </c>
      <c r="P6017" t="s">
        <v>8837</v>
      </c>
      <c r="Q6017" t="s">
        <v>85</v>
      </c>
      <c r="R6017" t="s">
        <v>127</v>
      </c>
      <c r="S6017" t="s">
        <v>346</v>
      </c>
      <c r="T6017" t="s">
        <v>11344</v>
      </c>
      <c r="U6017" t="s">
        <v>11345</v>
      </c>
      <c r="X6017">
        <v>3</v>
      </c>
      <c r="Y6017">
        <v>0</v>
      </c>
      <c r="Z6017">
        <v>0</v>
      </c>
      <c r="AA6017">
        <v>0</v>
      </c>
      <c r="AB6017">
        <v>0</v>
      </c>
      <c r="AC6017" t="s">
        <v>47</v>
      </c>
      <c r="AD6017">
        <f>+VLOOKUP(T6017,items!$A$2:$D$1255,4,0)</f>
        <v>0</v>
      </c>
      <c r="AE6017">
        <f>+VLOOKUP(T6017,Tabla1[],5,0)</f>
        <v>0</v>
      </c>
      <c r="AF6017">
        <f t="shared" si="93"/>
        <v>4</v>
      </c>
    </row>
    <row r="6018" spans="1:32" x14ac:dyDescent="0.25">
      <c r="A6018">
        <v>103397</v>
      </c>
      <c r="B6018" t="s">
        <v>11346</v>
      </c>
      <c r="C6018" t="s">
        <v>75</v>
      </c>
      <c r="D6018">
        <v>0</v>
      </c>
      <c r="F6018" t="s">
        <v>175</v>
      </c>
      <c r="G6018" t="s">
        <v>9396</v>
      </c>
      <c r="H6018" t="s">
        <v>11347</v>
      </c>
      <c r="I6018" t="s">
        <v>37</v>
      </c>
      <c r="J6018" t="s">
        <v>11348</v>
      </c>
      <c r="K6018" t="s">
        <v>11349</v>
      </c>
      <c r="L6018" t="s">
        <v>11350</v>
      </c>
      <c r="M6018" t="s">
        <v>8745</v>
      </c>
      <c r="N6018" t="s">
        <v>8745</v>
      </c>
      <c r="O6018" t="s">
        <v>10125</v>
      </c>
      <c r="P6018" t="s">
        <v>10460</v>
      </c>
      <c r="Q6018" t="s">
        <v>10644</v>
      </c>
      <c r="R6018" t="s">
        <v>63</v>
      </c>
      <c r="S6018" t="s">
        <v>108</v>
      </c>
      <c r="T6018" t="s">
        <v>9311</v>
      </c>
      <c r="U6018" t="s">
        <v>9312</v>
      </c>
      <c r="X6018">
        <v>2</v>
      </c>
      <c r="Y6018">
        <v>5700</v>
      </c>
      <c r="Z6018">
        <v>1750</v>
      </c>
      <c r="AA6018">
        <v>0</v>
      </c>
      <c r="AB6018">
        <v>1025966</v>
      </c>
      <c r="AC6018" t="s">
        <v>47</v>
      </c>
      <c r="AD6018">
        <f>+VLOOKUP(T6018,items!$A$2:$D$1255,4,0)</f>
        <v>0</v>
      </c>
      <c r="AE6018">
        <f>+VLOOKUP(T6018,Tabla1[],5,0)</f>
        <v>0</v>
      </c>
      <c r="AF6018">
        <f t="shared" ref="AF6018:AF6081" si="94">+MONTH(O6018)</f>
        <v>7</v>
      </c>
    </row>
    <row r="6019" spans="1:32" x14ac:dyDescent="0.25">
      <c r="A6019">
        <v>103397</v>
      </c>
      <c r="B6019" t="s">
        <v>11346</v>
      </c>
      <c r="C6019" t="s">
        <v>75</v>
      </c>
      <c r="D6019">
        <v>0</v>
      </c>
      <c r="F6019" t="s">
        <v>175</v>
      </c>
      <c r="G6019" t="s">
        <v>9396</v>
      </c>
      <c r="H6019" t="s">
        <v>11347</v>
      </c>
      <c r="I6019" t="s">
        <v>37</v>
      </c>
      <c r="J6019" t="s">
        <v>11348</v>
      </c>
      <c r="K6019" t="s">
        <v>11349</v>
      </c>
      <c r="L6019" t="s">
        <v>11350</v>
      </c>
      <c r="M6019" t="s">
        <v>8745</v>
      </c>
      <c r="N6019" t="s">
        <v>8745</v>
      </c>
      <c r="O6019" t="s">
        <v>10125</v>
      </c>
      <c r="P6019" t="s">
        <v>10460</v>
      </c>
      <c r="Q6019" t="s">
        <v>10644</v>
      </c>
      <c r="R6019" t="s">
        <v>63</v>
      </c>
      <c r="S6019" t="s">
        <v>108</v>
      </c>
      <c r="T6019" t="s">
        <v>9521</v>
      </c>
      <c r="U6019" t="s">
        <v>9522</v>
      </c>
      <c r="X6019">
        <v>1</v>
      </c>
      <c r="Y6019">
        <v>0</v>
      </c>
      <c r="Z6019">
        <v>0</v>
      </c>
      <c r="AA6019">
        <v>0</v>
      </c>
      <c r="AB6019">
        <v>175000</v>
      </c>
      <c r="AC6019" t="s">
        <v>47</v>
      </c>
      <c r="AD6019" t="e">
        <f>+VLOOKUP(T6019,items!$A$2:$D$1255,4,0)</f>
        <v>#N/A</v>
      </c>
      <c r="AE6019" t="e">
        <f>+VLOOKUP(T6019,Tabla1[],5,0)</f>
        <v>#N/A</v>
      </c>
      <c r="AF6019">
        <f t="shared" si="94"/>
        <v>7</v>
      </c>
    </row>
    <row r="6020" spans="1:32" x14ac:dyDescent="0.25">
      <c r="A6020">
        <v>103397</v>
      </c>
      <c r="B6020" t="s">
        <v>11346</v>
      </c>
      <c r="C6020" t="s">
        <v>75</v>
      </c>
      <c r="D6020">
        <v>0</v>
      </c>
      <c r="F6020" t="s">
        <v>175</v>
      </c>
      <c r="G6020" t="s">
        <v>9396</v>
      </c>
      <c r="H6020" t="s">
        <v>11347</v>
      </c>
      <c r="I6020" t="s">
        <v>37</v>
      </c>
      <c r="J6020" t="s">
        <v>11348</v>
      </c>
      <c r="K6020" t="s">
        <v>11349</v>
      </c>
      <c r="L6020" t="s">
        <v>11350</v>
      </c>
      <c r="M6020" t="s">
        <v>8745</v>
      </c>
      <c r="N6020" t="s">
        <v>8745</v>
      </c>
      <c r="O6020" t="s">
        <v>10125</v>
      </c>
      <c r="P6020" t="s">
        <v>10460</v>
      </c>
      <c r="Q6020" t="s">
        <v>10644</v>
      </c>
      <c r="R6020" t="s">
        <v>63</v>
      </c>
      <c r="S6020" t="s">
        <v>108</v>
      </c>
      <c r="T6020" t="s">
        <v>7511</v>
      </c>
      <c r="U6020" t="s">
        <v>7512</v>
      </c>
      <c r="X6020">
        <v>2</v>
      </c>
      <c r="Y6020">
        <v>0</v>
      </c>
      <c r="Z6020">
        <v>0</v>
      </c>
      <c r="AA6020">
        <v>0</v>
      </c>
      <c r="AB6020">
        <v>608000</v>
      </c>
      <c r="AC6020" t="s">
        <v>47</v>
      </c>
      <c r="AD6020" t="e">
        <f>+VLOOKUP(T6020,items!$A$2:$D$1255,4,0)</f>
        <v>#N/A</v>
      </c>
      <c r="AE6020" t="e">
        <f>+VLOOKUP(T6020,Tabla1[],5,0)</f>
        <v>#N/A</v>
      </c>
      <c r="AF6020">
        <f t="shared" si="94"/>
        <v>7</v>
      </c>
    </row>
    <row r="6021" spans="1:32" x14ac:dyDescent="0.25">
      <c r="A6021">
        <v>103397</v>
      </c>
      <c r="B6021" t="s">
        <v>11346</v>
      </c>
      <c r="C6021" t="s">
        <v>75</v>
      </c>
      <c r="D6021">
        <v>0</v>
      </c>
      <c r="F6021" t="s">
        <v>175</v>
      </c>
      <c r="G6021" t="s">
        <v>9396</v>
      </c>
      <c r="H6021" t="s">
        <v>11347</v>
      </c>
      <c r="I6021" t="s">
        <v>37</v>
      </c>
      <c r="J6021" t="s">
        <v>11348</v>
      </c>
      <c r="K6021" t="s">
        <v>11349</v>
      </c>
      <c r="L6021" t="s">
        <v>11350</v>
      </c>
      <c r="M6021" t="s">
        <v>8745</v>
      </c>
      <c r="N6021" t="s">
        <v>8745</v>
      </c>
      <c r="O6021" t="s">
        <v>10125</v>
      </c>
      <c r="P6021" t="s">
        <v>10460</v>
      </c>
      <c r="Q6021" t="s">
        <v>10644</v>
      </c>
      <c r="R6021" t="s">
        <v>63</v>
      </c>
      <c r="S6021" t="s">
        <v>108</v>
      </c>
      <c r="T6021" t="s">
        <v>392</v>
      </c>
      <c r="U6021" t="s">
        <v>393</v>
      </c>
      <c r="X6021">
        <v>1</v>
      </c>
      <c r="Y6021">
        <v>0</v>
      </c>
      <c r="Z6021">
        <v>0</v>
      </c>
      <c r="AA6021">
        <v>0</v>
      </c>
      <c r="AB6021">
        <v>120000</v>
      </c>
      <c r="AC6021" t="s">
        <v>47</v>
      </c>
      <c r="AD6021" t="e">
        <f>+VLOOKUP(T6021,items!$A$2:$D$1255,4,0)</f>
        <v>#N/A</v>
      </c>
      <c r="AE6021" t="e">
        <f>+VLOOKUP(T6021,Tabla1[],5,0)</f>
        <v>#N/A</v>
      </c>
      <c r="AF6021">
        <f t="shared" si="94"/>
        <v>7</v>
      </c>
    </row>
    <row r="6022" spans="1:32" x14ac:dyDescent="0.25">
      <c r="A6022">
        <v>103398</v>
      </c>
      <c r="B6022" t="s">
        <v>11351</v>
      </c>
      <c r="C6022" t="s">
        <v>33</v>
      </c>
      <c r="D6022">
        <v>0</v>
      </c>
      <c r="F6022" t="s">
        <v>9449</v>
      </c>
      <c r="G6022" t="s">
        <v>3548</v>
      </c>
      <c r="H6022" t="s">
        <v>11352</v>
      </c>
      <c r="I6022" t="s">
        <v>11353</v>
      </c>
      <c r="J6022" t="s">
        <v>11354</v>
      </c>
      <c r="K6022" t="s">
        <v>11355</v>
      </c>
      <c r="L6022" t="s">
        <v>11356</v>
      </c>
      <c r="M6022" t="s">
        <v>5513</v>
      </c>
      <c r="N6022" t="s">
        <v>5514</v>
      </c>
      <c r="O6022" t="s">
        <v>8405</v>
      </c>
      <c r="P6022" t="s">
        <v>8622</v>
      </c>
      <c r="Q6022" t="s">
        <v>5949</v>
      </c>
      <c r="R6022" t="s">
        <v>127</v>
      </c>
      <c r="S6022" t="s">
        <v>64</v>
      </c>
      <c r="T6022" t="s">
        <v>3675</v>
      </c>
      <c r="U6022" t="s">
        <v>3676</v>
      </c>
      <c r="X6022">
        <v>1</v>
      </c>
      <c r="Y6022">
        <v>10930</v>
      </c>
      <c r="Z6022">
        <v>0</v>
      </c>
      <c r="AA6022">
        <v>0</v>
      </c>
      <c r="AB6022">
        <v>597330</v>
      </c>
      <c r="AC6022" t="s">
        <v>47</v>
      </c>
      <c r="AD6022">
        <f>+VLOOKUP(T6022,items!$A$2:$D$1255,4,0)</f>
        <v>0</v>
      </c>
      <c r="AE6022">
        <f>+VLOOKUP(T6022,Tabla1[],5,0)</f>
        <v>0</v>
      </c>
      <c r="AF6022">
        <f t="shared" si="94"/>
        <v>5</v>
      </c>
    </row>
    <row r="6023" spans="1:32" x14ac:dyDescent="0.25">
      <c r="A6023">
        <v>103398</v>
      </c>
      <c r="B6023" t="s">
        <v>11351</v>
      </c>
      <c r="C6023" t="s">
        <v>33</v>
      </c>
      <c r="D6023">
        <v>0</v>
      </c>
      <c r="F6023" t="s">
        <v>9449</v>
      </c>
      <c r="G6023" t="s">
        <v>3548</v>
      </c>
      <c r="H6023" t="s">
        <v>11352</v>
      </c>
      <c r="I6023" t="s">
        <v>11353</v>
      </c>
      <c r="J6023" t="s">
        <v>11354</v>
      </c>
      <c r="K6023" t="s">
        <v>11355</v>
      </c>
      <c r="L6023" t="s">
        <v>11356</v>
      </c>
      <c r="M6023" t="s">
        <v>5513</v>
      </c>
      <c r="N6023" t="s">
        <v>5514</v>
      </c>
      <c r="O6023" t="s">
        <v>8405</v>
      </c>
      <c r="P6023" t="s">
        <v>8622</v>
      </c>
      <c r="Q6023" t="s">
        <v>5949</v>
      </c>
      <c r="R6023" t="s">
        <v>127</v>
      </c>
      <c r="S6023" t="s">
        <v>64</v>
      </c>
      <c r="T6023" t="s">
        <v>689</v>
      </c>
      <c r="U6023" t="s">
        <v>690</v>
      </c>
      <c r="X6023">
        <v>3</v>
      </c>
      <c r="Y6023">
        <v>2000</v>
      </c>
      <c r="Z6023">
        <v>100</v>
      </c>
      <c r="AA6023">
        <v>0</v>
      </c>
      <c r="AB6023">
        <v>356400</v>
      </c>
      <c r="AC6023" t="s">
        <v>47</v>
      </c>
      <c r="AD6023">
        <f>+VLOOKUP(T6023,items!$A$2:$D$1255,4,0)</f>
        <v>0</v>
      </c>
      <c r="AE6023">
        <f>+VLOOKUP(T6023,Tabla1[],5,0)</f>
        <v>0</v>
      </c>
      <c r="AF6023">
        <f t="shared" si="94"/>
        <v>5</v>
      </c>
    </row>
    <row r="6024" spans="1:32" x14ac:dyDescent="0.25">
      <c r="A6024">
        <v>103398</v>
      </c>
      <c r="B6024" t="s">
        <v>11351</v>
      </c>
      <c r="C6024" t="s">
        <v>33</v>
      </c>
      <c r="D6024">
        <v>0</v>
      </c>
      <c r="F6024" t="s">
        <v>9449</v>
      </c>
      <c r="G6024" t="s">
        <v>3548</v>
      </c>
      <c r="H6024" t="s">
        <v>11352</v>
      </c>
      <c r="I6024" t="s">
        <v>11353</v>
      </c>
      <c r="J6024" t="s">
        <v>11354</v>
      </c>
      <c r="K6024" t="s">
        <v>11355</v>
      </c>
      <c r="L6024" t="s">
        <v>11356</v>
      </c>
      <c r="M6024" t="s">
        <v>5513</v>
      </c>
      <c r="N6024" t="s">
        <v>5514</v>
      </c>
      <c r="O6024" t="s">
        <v>8405</v>
      </c>
      <c r="P6024" t="s">
        <v>8622</v>
      </c>
      <c r="Q6024" t="s">
        <v>5949</v>
      </c>
      <c r="R6024" t="s">
        <v>127</v>
      </c>
      <c r="S6024" t="s">
        <v>64</v>
      </c>
      <c r="T6024" t="s">
        <v>94</v>
      </c>
      <c r="U6024" t="s">
        <v>95</v>
      </c>
      <c r="X6024">
        <v>1</v>
      </c>
      <c r="Y6024">
        <v>0</v>
      </c>
      <c r="Z6024">
        <v>0</v>
      </c>
      <c r="AA6024">
        <v>0</v>
      </c>
      <c r="AB6024">
        <v>200000</v>
      </c>
      <c r="AC6024" t="s">
        <v>47</v>
      </c>
      <c r="AD6024" t="e">
        <f>+VLOOKUP(T6024,items!$A$2:$D$1255,4,0)</f>
        <v>#N/A</v>
      </c>
      <c r="AE6024" t="e">
        <f>+VLOOKUP(T6024,Tabla1[],5,0)</f>
        <v>#N/A</v>
      </c>
      <c r="AF6024">
        <f t="shared" si="94"/>
        <v>5</v>
      </c>
    </row>
    <row r="6025" spans="1:32" x14ac:dyDescent="0.25">
      <c r="A6025">
        <v>103398</v>
      </c>
      <c r="B6025" t="s">
        <v>11351</v>
      </c>
      <c r="C6025" t="s">
        <v>33</v>
      </c>
      <c r="D6025">
        <v>0</v>
      </c>
      <c r="F6025" t="s">
        <v>9449</v>
      </c>
      <c r="G6025" t="s">
        <v>3548</v>
      </c>
      <c r="H6025" t="s">
        <v>11352</v>
      </c>
      <c r="I6025" t="s">
        <v>11353</v>
      </c>
      <c r="J6025" t="s">
        <v>11354</v>
      </c>
      <c r="K6025" t="s">
        <v>11355</v>
      </c>
      <c r="L6025" t="s">
        <v>11356</v>
      </c>
      <c r="M6025" t="s">
        <v>5513</v>
      </c>
      <c r="N6025" t="s">
        <v>5514</v>
      </c>
      <c r="O6025" t="s">
        <v>8405</v>
      </c>
      <c r="P6025" t="s">
        <v>8622</v>
      </c>
      <c r="Q6025" t="s">
        <v>5949</v>
      </c>
      <c r="R6025" t="s">
        <v>127</v>
      </c>
      <c r="S6025" t="s">
        <v>64</v>
      </c>
      <c r="T6025" t="s">
        <v>392</v>
      </c>
      <c r="U6025" t="s">
        <v>393</v>
      </c>
      <c r="X6025">
        <v>1</v>
      </c>
      <c r="Y6025">
        <v>0</v>
      </c>
      <c r="Z6025">
        <v>0</v>
      </c>
      <c r="AA6025">
        <v>0</v>
      </c>
      <c r="AB6025">
        <v>100000</v>
      </c>
      <c r="AC6025" t="s">
        <v>47</v>
      </c>
      <c r="AD6025" t="e">
        <f>+VLOOKUP(T6025,items!$A$2:$D$1255,4,0)</f>
        <v>#N/A</v>
      </c>
      <c r="AE6025" t="e">
        <f>+VLOOKUP(T6025,Tabla1[],5,0)</f>
        <v>#N/A</v>
      </c>
      <c r="AF6025">
        <f t="shared" si="94"/>
        <v>5</v>
      </c>
    </row>
    <row r="6026" spans="1:32" x14ac:dyDescent="0.25">
      <c r="A6026">
        <v>103405</v>
      </c>
      <c r="B6026" t="s">
        <v>1872</v>
      </c>
      <c r="C6026" t="s">
        <v>75</v>
      </c>
      <c r="D6026">
        <v>0</v>
      </c>
      <c r="F6026" t="s">
        <v>9020</v>
      </c>
      <c r="G6026" t="s">
        <v>9020</v>
      </c>
      <c r="H6026" t="s">
        <v>11357</v>
      </c>
      <c r="I6026" t="s">
        <v>37</v>
      </c>
      <c r="J6026" t="s">
        <v>11358</v>
      </c>
      <c r="K6026" t="s">
        <v>11359</v>
      </c>
      <c r="L6026" t="s">
        <v>11360</v>
      </c>
      <c r="M6026" t="s">
        <v>9449</v>
      </c>
      <c r="N6026" t="s">
        <v>9449</v>
      </c>
      <c r="O6026" t="s">
        <v>189</v>
      </c>
      <c r="P6026" t="s">
        <v>8837</v>
      </c>
      <c r="Q6026" t="s">
        <v>8621</v>
      </c>
      <c r="R6026" t="s">
        <v>127</v>
      </c>
      <c r="S6026" t="s">
        <v>88</v>
      </c>
      <c r="T6026" t="s">
        <v>388</v>
      </c>
      <c r="U6026" t="s">
        <v>389</v>
      </c>
      <c r="X6026">
        <v>32</v>
      </c>
      <c r="Y6026">
        <v>0</v>
      </c>
      <c r="Z6026">
        <v>0</v>
      </c>
      <c r="AA6026">
        <v>0</v>
      </c>
      <c r="AB6026">
        <v>0</v>
      </c>
      <c r="AC6026" t="s">
        <v>47</v>
      </c>
      <c r="AD6026">
        <f>+VLOOKUP(T6026,items!$A$2:$D$1255,4,0)</f>
        <v>0</v>
      </c>
      <c r="AE6026">
        <f>+VLOOKUP(T6026,Tabla1[],5,0)</f>
        <v>0</v>
      </c>
      <c r="AF6026">
        <f t="shared" si="94"/>
        <v>4</v>
      </c>
    </row>
    <row r="6027" spans="1:32" x14ac:dyDescent="0.25">
      <c r="A6027">
        <v>103406</v>
      </c>
      <c r="B6027" t="s">
        <v>9180</v>
      </c>
      <c r="C6027" t="s">
        <v>33</v>
      </c>
      <c r="D6027">
        <v>0</v>
      </c>
      <c r="F6027" t="s">
        <v>9020</v>
      </c>
      <c r="G6027" t="s">
        <v>5512</v>
      </c>
      <c r="H6027" t="s">
        <v>11361</v>
      </c>
      <c r="I6027" t="s">
        <v>37</v>
      </c>
      <c r="J6027" t="s">
        <v>11362</v>
      </c>
      <c r="K6027" t="s">
        <v>11363</v>
      </c>
      <c r="L6027" t="s">
        <v>11364</v>
      </c>
      <c r="M6027" t="s">
        <v>3548</v>
      </c>
      <c r="N6027" t="s">
        <v>3548</v>
      </c>
      <c r="O6027" t="s">
        <v>516</v>
      </c>
      <c r="P6027" t="s">
        <v>517</v>
      </c>
      <c r="Q6027" t="s">
        <v>518</v>
      </c>
      <c r="R6027" t="s">
        <v>127</v>
      </c>
      <c r="S6027" t="s">
        <v>256</v>
      </c>
      <c r="T6027" t="s">
        <v>1232</v>
      </c>
      <c r="U6027" t="s">
        <v>1233</v>
      </c>
      <c r="X6027">
        <v>1</v>
      </c>
      <c r="Y6027">
        <v>0</v>
      </c>
      <c r="Z6027">
        <v>0</v>
      </c>
      <c r="AA6027">
        <v>0</v>
      </c>
      <c r="AB6027">
        <v>161310</v>
      </c>
      <c r="AC6027" t="s">
        <v>47</v>
      </c>
      <c r="AD6027">
        <f>+VLOOKUP(T6027,items!$A$2:$D$1255,4,0)</f>
        <v>0</v>
      </c>
      <c r="AE6027">
        <f>+VLOOKUP(T6027,Tabla1[],5,0)</f>
        <v>0</v>
      </c>
      <c r="AF6027">
        <f t="shared" si="94"/>
        <v>5</v>
      </c>
    </row>
    <row r="6028" spans="1:32" x14ac:dyDescent="0.25">
      <c r="A6028">
        <v>103406</v>
      </c>
      <c r="B6028" t="s">
        <v>9180</v>
      </c>
      <c r="C6028" t="s">
        <v>33</v>
      </c>
      <c r="D6028">
        <v>0</v>
      </c>
      <c r="F6028" t="s">
        <v>9020</v>
      </c>
      <c r="G6028" t="s">
        <v>5512</v>
      </c>
      <c r="H6028" t="s">
        <v>11361</v>
      </c>
      <c r="I6028" t="s">
        <v>37</v>
      </c>
      <c r="J6028" t="s">
        <v>11362</v>
      </c>
      <c r="K6028" t="s">
        <v>11363</v>
      </c>
      <c r="L6028" t="s">
        <v>11364</v>
      </c>
      <c r="M6028" t="s">
        <v>3548</v>
      </c>
      <c r="N6028" t="s">
        <v>3548</v>
      </c>
      <c r="O6028" t="s">
        <v>516</v>
      </c>
      <c r="P6028" t="s">
        <v>517</v>
      </c>
      <c r="Q6028" t="s">
        <v>518</v>
      </c>
      <c r="R6028" t="s">
        <v>127</v>
      </c>
      <c r="S6028" t="s">
        <v>256</v>
      </c>
      <c r="T6028" t="s">
        <v>1815</v>
      </c>
      <c r="U6028" t="s">
        <v>1816</v>
      </c>
      <c r="X6028">
        <v>1</v>
      </c>
      <c r="Y6028">
        <v>0</v>
      </c>
      <c r="Z6028">
        <v>0</v>
      </c>
      <c r="AA6028">
        <v>0</v>
      </c>
      <c r="AB6028">
        <v>481112</v>
      </c>
      <c r="AC6028" t="s">
        <v>47</v>
      </c>
      <c r="AD6028" t="str">
        <f>+VLOOKUP(T6028,items!$A$2:$D$1255,4,0)</f>
        <v>MUEBLES</v>
      </c>
      <c r="AE6028">
        <f>+VLOOKUP(T6028,Tabla1[],5,0)</f>
        <v>0</v>
      </c>
      <c r="AF6028">
        <f t="shared" si="94"/>
        <v>5</v>
      </c>
    </row>
    <row r="6029" spans="1:32" x14ac:dyDescent="0.25">
      <c r="A6029">
        <v>103406</v>
      </c>
      <c r="B6029" t="s">
        <v>9180</v>
      </c>
      <c r="C6029" t="s">
        <v>33</v>
      </c>
      <c r="D6029">
        <v>0</v>
      </c>
      <c r="F6029" t="s">
        <v>9020</v>
      </c>
      <c r="G6029" t="s">
        <v>5512</v>
      </c>
      <c r="H6029" t="s">
        <v>11361</v>
      </c>
      <c r="I6029" t="s">
        <v>37</v>
      </c>
      <c r="J6029" t="s">
        <v>11362</v>
      </c>
      <c r="K6029" t="s">
        <v>11363</v>
      </c>
      <c r="L6029" t="s">
        <v>11364</v>
      </c>
      <c r="M6029" t="s">
        <v>3548</v>
      </c>
      <c r="N6029" t="s">
        <v>3548</v>
      </c>
      <c r="O6029" t="s">
        <v>516</v>
      </c>
      <c r="P6029" t="s">
        <v>517</v>
      </c>
      <c r="Q6029" t="s">
        <v>518</v>
      </c>
      <c r="R6029" t="s">
        <v>127</v>
      </c>
      <c r="S6029" t="s">
        <v>256</v>
      </c>
      <c r="T6029" t="s">
        <v>311</v>
      </c>
      <c r="U6029" t="s">
        <v>312</v>
      </c>
      <c r="V6029" t="s">
        <v>2041</v>
      </c>
      <c r="X6029">
        <v>2</v>
      </c>
      <c r="Y6029">
        <v>0</v>
      </c>
      <c r="Z6029">
        <v>0</v>
      </c>
      <c r="AA6029">
        <v>0</v>
      </c>
      <c r="AB6029">
        <v>2835014</v>
      </c>
      <c r="AC6029" t="s">
        <v>47</v>
      </c>
      <c r="AD6029" t="str">
        <f>+VLOOKUP(T6029,items!$A$2:$D$1255,4,0)</f>
        <v>MUEBLES</v>
      </c>
      <c r="AE6029">
        <f>+VLOOKUP(T6029,Tabla1[],5,0)</f>
        <v>0</v>
      </c>
      <c r="AF6029">
        <f t="shared" si="94"/>
        <v>5</v>
      </c>
    </row>
    <row r="6030" spans="1:32" x14ac:dyDescent="0.25">
      <c r="A6030">
        <v>103408</v>
      </c>
      <c r="B6030" t="s">
        <v>11329</v>
      </c>
      <c r="C6030" t="s">
        <v>33</v>
      </c>
      <c r="D6030">
        <v>0</v>
      </c>
      <c r="F6030" t="s">
        <v>9020</v>
      </c>
      <c r="G6030" t="s">
        <v>189</v>
      </c>
      <c r="H6030" t="s">
        <v>11365</v>
      </c>
      <c r="I6030" t="s">
        <v>37</v>
      </c>
      <c r="J6030" t="s">
        <v>11366</v>
      </c>
      <c r="K6030" t="s">
        <v>11367</v>
      </c>
      <c r="L6030" t="s">
        <v>37</v>
      </c>
      <c r="M6030" t="s">
        <v>8837</v>
      </c>
      <c r="N6030" t="s">
        <v>8837</v>
      </c>
      <c r="O6030" t="s">
        <v>5512</v>
      </c>
      <c r="P6030" t="s">
        <v>5513</v>
      </c>
      <c r="Q6030" t="s">
        <v>5513</v>
      </c>
      <c r="R6030" t="s">
        <v>43</v>
      </c>
      <c r="S6030" t="s">
        <v>108</v>
      </c>
      <c r="T6030" t="s">
        <v>11368</v>
      </c>
      <c r="U6030" t="s">
        <v>11369</v>
      </c>
      <c r="X6030">
        <v>1</v>
      </c>
      <c r="Y6030">
        <v>0</v>
      </c>
      <c r="Z6030">
        <v>0</v>
      </c>
      <c r="AA6030">
        <v>0</v>
      </c>
      <c r="AB6030">
        <v>140000</v>
      </c>
      <c r="AC6030" t="s">
        <v>47</v>
      </c>
      <c r="AD6030">
        <f>+VLOOKUP(T6030,items!$A$2:$D$1255,4,0)</f>
        <v>0</v>
      </c>
      <c r="AE6030">
        <f>+VLOOKUP(T6030,Tabla1[],5,0)</f>
        <v>0</v>
      </c>
      <c r="AF6030">
        <f t="shared" si="94"/>
        <v>4</v>
      </c>
    </row>
    <row r="6031" spans="1:32" x14ac:dyDescent="0.25">
      <c r="A6031">
        <v>103418</v>
      </c>
      <c r="B6031" t="s">
        <v>11370</v>
      </c>
      <c r="C6031" t="s">
        <v>75</v>
      </c>
      <c r="D6031">
        <v>0</v>
      </c>
      <c r="F6031" t="s">
        <v>9449</v>
      </c>
      <c r="G6031" t="s">
        <v>234</v>
      </c>
      <c r="H6031" t="s">
        <v>11371</v>
      </c>
      <c r="I6031" t="s">
        <v>37</v>
      </c>
      <c r="J6031" t="s">
        <v>11372</v>
      </c>
      <c r="K6031" t="s">
        <v>11373</v>
      </c>
      <c r="L6031" t="s">
        <v>37</v>
      </c>
      <c r="M6031" t="s">
        <v>239</v>
      </c>
      <c r="N6031" t="s">
        <v>239</v>
      </c>
      <c r="O6031" t="s">
        <v>11188</v>
      </c>
      <c r="P6031" t="s">
        <v>10582</v>
      </c>
      <c r="Q6031" t="s">
        <v>9541</v>
      </c>
      <c r="R6031" t="s">
        <v>764</v>
      </c>
      <c r="S6031" t="s">
        <v>256</v>
      </c>
      <c r="T6031" t="s">
        <v>94</v>
      </c>
      <c r="U6031" t="s">
        <v>95</v>
      </c>
      <c r="X6031">
        <v>1</v>
      </c>
      <c r="Y6031">
        <v>0</v>
      </c>
      <c r="Z6031">
        <v>0</v>
      </c>
      <c r="AA6031">
        <v>0</v>
      </c>
      <c r="AB6031">
        <v>300000</v>
      </c>
      <c r="AC6031" t="s">
        <v>47</v>
      </c>
      <c r="AD6031" t="e">
        <f>+VLOOKUP(T6031,items!$A$2:$D$1255,4,0)</f>
        <v>#N/A</v>
      </c>
      <c r="AE6031" t="e">
        <f>+VLOOKUP(T6031,Tabla1[],5,0)</f>
        <v>#N/A</v>
      </c>
      <c r="AF6031">
        <f t="shared" si="94"/>
        <v>8</v>
      </c>
    </row>
    <row r="6032" spans="1:32" x14ac:dyDescent="0.25">
      <c r="A6032">
        <v>103418</v>
      </c>
      <c r="B6032" t="s">
        <v>11370</v>
      </c>
      <c r="C6032" t="s">
        <v>75</v>
      </c>
      <c r="D6032">
        <v>0</v>
      </c>
      <c r="F6032" t="s">
        <v>9449</v>
      </c>
      <c r="G6032" t="s">
        <v>234</v>
      </c>
      <c r="H6032" t="s">
        <v>11371</v>
      </c>
      <c r="I6032" t="s">
        <v>37</v>
      </c>
      <c r="J6032" t="s">
        <v>11372</v>
      </c>
      <c r="K6032" t="s">
        <v>11373</v>
      </c>
      <c r="L6032" t="s">
        <v>37</v>
      </c>
      <c r="M6032" t="s">
        <v>239</v>
      </c>
      <c r="N6032" t="s">
        <v>239</v>
      </c>
      <c r="O6032" t="s">
        <v>11188</v>
      </c>
      <c r="P6032" t="s">
        <v>10582</v>
      </c>
      <c r="Q6032" t="s">
        <v>9541</v>
      </c>
      <c r="R6032" t="s">
        <v>764</v>
      </c>
      <c r="S6032" t="s">
        <v>256</v>
      </c>
      <c r="T6032" t="s">
        <v>331</v>
      </c>
      <c r="U6032" t="s">
        <v>332</v>
      </c>
      <c r="X6032">
        <v>10</v>
      </c>
      <c r="Y6032">
        <v>0</v>
      </c>
      <c r="Z6032">
        <v>0</v>
      </c>
      <c r="AA6032">
        <v>0</v>
      </c>
      <c r="AB6032">
        <v>3900000</v>
      </c>
      <c r="AC6032" t="s">
        <v>47</v>
      </c>
      <c r="AD6032" t="e">
        <f>+VLOOKUP(T6032,items!$A$2:$D$1255,4,0)</f>
        <v>#N/A</v>
      </c>
      <c r="AE6032" t="e">
        <f>+VLOOKUP(T6032,Tabla1[],5,0)</f>
        <v>#N/A</v>
      </c>
      <c r="AF6032">
        <f t="shared" si="94"/>
        <v>8</v>
      </c>
    </row>
    <row r="6033" spans="1:32" x14ac:dyDescent="0.25">
      <c r="A6033">
        <v>103418</v>
      </c>
      <c r="B6033" t="s">
        <v>11370</v>
      </c>
      <c r="C6033" t="s">
        <v>75</v>
      </c>
      <c r="D6033">
        <v>0</v>
      </c>
      <c r="F6033" t="s">
        <v>9449</v>
      </c>
      <c r="G6033" t="s">
        <v>234</v>
      </c>
      <c r="H6033" t="s">
        <v>11371</v>
      </c>
      <c r="I6033" t="s">
        <v>37</v>
      </c>
      <c r="J6033" t="s">
        <v>11372</v>
      </c>
      <c r="K6033" t="s">
        <v>11373</v>
      </c>
      <c r="L6033" t="s">
        <v>37</v>
      </c>
      <c r="M6033" t="s">
        <v>239</v>
      </c>
      <c r="N6033" t="s">
        <v>239</v>
      </c>
      <c r="O6033" t="s">
        <v>11188</v>
      </c>
      <c r="P6033" t="s">
        <v>10582</v>
      </c>
      <c r="Q6033" t="s">
        <v>9541</v>
      </c>
      <c r="R6033" t="s">
        <v>764</v>
      </c>
      <c r="S6033" t="s">
        <v>256</v>
      </c>
      <c r="T6033" t="s">
        <v>390</v>
      </c>
      <c r="U6033" t="s">
        <v>5952</v>
      </c>
      <c r="X6033">
        <v>9</v>
      </c>
      <c r="Y6033">
        <v>10000</v>
      </c>
      <c r="Z6033">
        <v>0</v>
      </c>
      <c r="AA6033">
        <v>9000</v>
      </c>
      <c r="AB6033">
        <v>18711000</v>
      </c>
      <c r="AC6033" t="s">
        <v>47</v>
      </c>
      <c r="AD6033" t="e">
        <f>+VLOOKUP(T6033,items!$A$2:$D$1255,4,0)</f>
        <v>#N/A</v>
      </c>
      <c r="AE6033" t="e">
        <f>+VLOOKUP(T6033,Tabla1[],5,0)</f>
        <v>#N/A</v>
      </c>
      <c r="AF6033">
        <f t="shared" si="94"/>
        <v>8</v>
      </c>
    </row>
    <row r="6034" spans="1:32" x14ac:dyDescent="0.25">
      <c r="A6034">
        <v>103418</v>
      </c>
      <c r="B6034" t="s">
        <v>11370</v>
      </c>
      <c r="C6034" t="s">
        <v>75</v>
      </c>
      <c r="D6034">
        <v>0</v>
      </c>
      <c r="F6034" t="s">
        <v>9449</v>
      </c>
      <c r="G6034" t="s">
        <v>234</v>
      </c>
      <c r="H6034" t="s">
        <v>11371</v>
      </c>
      <c r="I6034" t="s">
        <v>37</v>
      </c>
      <c r="J6034" t="s">
        <v>11372</v>
      </c>
      <c r="K6034" t="s">
        <v>11373</v>
      </c>
      <c r="L6034" t="s">
        <v>37</v>
      </c>
      <c r="M6034" t="s">
        <v>239</v>
      </c>
      <c r="N6034" t="s">
        <v>239</v>
      </c>
      <c r="O6034" t="s">
        <v>11188</v>
      </c>
      <c r="P6034" t="s">
        <v>10582</v>
      </c>
      <c r="Q6034" t="s">
        <v>9541</v>
      </c>
      <c r="R6034" t="s">
        <v>764</v>
      </c>
      <c r="S6034" t="s">
        <v>256</v>
      </c>
      <c r="T6034" t="s">
        <v>392</v>
      </c>
      <c r="U6034" t="s">
        <v>393</v>
      </c>
      <c r="X6034">
        <v>1</v>
      </c>
      <c r="Y6034">
        <v>0</v>
      </c>
      <c r="Z6034">
        <v>0</v>
      </c>
      <c r="AA6034">
        <v>0</v>
      </c>
      <c r="AB6034">
        <v>320000</v>
      </c>
      <c r="AC6034" t="s">
        <v>47</v>
      </c>
      <c r="AD6034" t="e">
        <f>+VLOOKUP(T6034,items!$A$2:$D$1255,4,0)</f>
        <v>#N/A</v>
      </c>
      <c r="AE6034" t="e">
        <f>+VLOOKUP(T6034,Tabla1[],5,0)</f>
        <v>#N/A</v>
      </c>
      <c r="AF6034">
        <f t="shared" si="94"/>
        <v>8</v>
      </c>
    </row>
    <row r="6035" spans="1:32" x14ac:dyDescent="0.25">
      <c r="A6035">
        <v>103419</v>
      </c>
      <c r="B6035" t="s">
        <v>3376</v>
      </c>
      <c r="C6035" t="s">
        <v>75</v>
      </c>
      <c r="D6035">
        <v>0</v>
      </c>
      <c r="F6035" t="s">
        <v>9449</v>
      </c>
      <c r="G6035" t="s">
        <v>10462</v>
      </c>
      <c r="H6035" t="s">
        <v>11374</v>
      </c>
      <c r="I6035" t="s">
        <v>37</v>
      </c>
      <c r="J6035" t="s">
        <v>11375</v>
      </c>
      <c r="K6035" t="s">
        <v>11376</v>
      </c>
      <c r="L6035" t="s">
        <v>37</v>
      </c>
      <c r="M6035" t="s">
        <v>11377</v>
      </c>
      <c r="N6035" t="s">
        <v>11377</v>
      </c>
      <c r="O6035" t="s">
        <v>8998</v>
      </c>
      <c r="P6035" t="s">
        <v>8478</v>
      </c>
      <c r="Q6035" t="s">
        <v>8479</v>
      </c>
      <c r="R6035" t="s">
        <v>43</v>
      </c>
      <c r="S6035" t="s">
        <v>108</v>
      </c>
      <c r="T6035" t="s">
        <v>5950</v>
      </c>
      <c r="U6035" t="s">
        <v>5951</v>
      </c>
      <c r="X6035">
        <v>1</v>
      </c>
      <c r="Y6035">
        <v>5100</v>
      </c>
      <c r="Z6035">
        <v>0</v>
      </c>
      <c r="AA6035">
        <v>3000</v>
      </c>
      <c r="AB6035">
        <v>0</v>
      </c>
      <c r="AC6035" t="s">
        <v>47</v>
      </c>
      <c r="AD6035">
        <f>+VLOOKUP(T6035,items!$A$2:$D$1255,4,0)</f>
        <v>0</v>
      </c>
      <c r="AE6035">
        <f>+VLOOKUP(T6035,Tabla1[],5,0)</f>
        <v>0</v>
      </c>
      <c r="AF6035">
        <f t="shared" si="94"/>
        <v>8</v>
      </c>
    </row>
    <row r="6036" spans="1:32" x14ac:dyDescent="0.25">
      <c r="A6036">
        <v>103419</v>
      </c>
      <c r="B6036" t="s">
        <v>3376</v>
      </c>
      <c r="C6036" t="s">
        <v>75</v>
      </c>
      <c r="D6036">
        <v>0</v>
      </c>
      <c r="F6036" t="s">
        <v>9449</v>
      </c>
      <c r="G6036" t="s">
        <v>10462</v>
      </c>
      <c r="H6036" t="s">
        <v>11374</v>
      </c>
      <c r="I6036" t="s">
        <v>37</v>
      </c>
      <c r="J6036" t="s">
        <v>11375</v>
      </c>
      <c r="K6036" t="s">
        <v>11376</v>
      </c>
      <c r="L6036" t="s">
        <v>37</v>
      </c>
      <c r="M6036" t="s">
        <v>11377</v>
      </c>
      <c r="N6036" t="s">
        <v>11377</v>
      </c>
      <c r="O6036" t="s">
        <v>8998</v>
      </c>
      <c r="P6036" t="s">
        <v>8478</v>
      </c>
      <c r="Q6036" t="s">
        <v>8479</v>
      </c>
      <c r="R6036" t="s">
        <v>43</v>
      </c>
      <c r="S6036" t="s">
        <v>108</v>
      </c>
      <c r="T6036" t="s">
        <v>5950</v>
      </c>
      <c r="U6036" t="s">
        <v>5951</v>
      </c>
      <c r="X6036">
        <v>1</v>
      </c>
      <c r="Y6036">
        <v>4560</v>
      </c>
      <c r="Z6036">
        <v>0</v>
      </c>
      <c r="AA6036">
        <v>4100</v>
      </c>
      <c r="AB6036">
        <v>0</v>
      </c>
      <c r="AC6036" t="s">
        <v>47</v>
      </c>
      <c r="AD6036">
        <f>+VLOOKUP(T6036,items!$A$2:$D$1255,4,0)</f>
        <v>0</v>
      </c>
      <c r="AE6036">
        <f>+VLOOKUP(T6036,Tabla1[],5,0)</f>
        <v>0</v>
      </c>
      <c r="AF6036">
        <f t="shared" si="94"/>
        <v>8</v>
      </c>
    </row>
    <row r="6037" spans="1:32" x14ac:dyDescent="0.25">
      <c r="A6037">
        <v>103419</v>
      </c>
      <c r="B6037" t="s">
        <v>3376</v>
      </c>
      <c r="C6037" t="s">
        <v>75</v>
      </c>
      <c r="D6037">
        <v>0</v>
      </c>
      <c r="F6037" t="s">
        <v>9449</v>
      </c>
      <c r="G6037" t="s">
        <v>10462</v>
      </c>
      <c r="H6037" t="s">
        <v>11374</v>
      </c>
      <c r="I6037" t="s">
        <v>37</v>
      </c>
      <c r="J6037" t="s">
        <v>11375</v>
      </c>
      <c r="K6037" t="s">
        <v>11376</v>
      </c>
      <c r="L6037" t="s">
        <v>37</v>
      </c>
      <c r="M6037" t="s">
        <v>11377</v>
      </c>
      <c r="N6037" t="s">
        <v>11377</v>
      </c>
      <c r="O6037" t="s">
        <v>8998</v>
      </c>
      <c r="P6037" t="s">
        <v>8478</v>
      </c>
      <c r="Q6037" t="s">
        <v>8479</v>
      </c>
      <c r="R6037" t="s">
        <v>43</v>
      </c>
      <c r="S6037" t="s">
        <v>108</v>
      </c>
      <c r="T6037" t="s">
        <v>11378</v>
      </c>
      <c r="U6037" t="s">
        <v>11379</v>
      </c>
      <c r="X6037">
        <v>1</v>
      </c>
      <c r="Y6037">
        <v>5900</v>
      </c>
      <c r="Z6037">
        <v>0</v>
      </c>
      <c r="AA6037">
        <v>3900</v>
      </c>
      <c r="AB6037">
        <v>0</v>
      </c>
      <c r="AC6037" t="s">
        <v>47</v>
      </c>
      <c r="AD6037">
        <f>+VLOOKUP(T6037,items!$A$2:$D$1255,4,0)</f>
        <v>0</v>
      </c>
      <c r="AE6037">
        <f>+VLOOKUP(T6037,Tabla1[],5,0)</f>
        <v>0</v>
      </c>
      <c r="AF6037">
        <f t="shared" si="94"/>
        <v>8</v>
      </c>
    </row>
    <row r="6038" spans="1:32" x14ac:dyDescent="0.25">
      <c r="A6038">
        <v>103419</v>
      </c>
      <c r="B6038" t="s">
        <v>3376</v>
      </c>
      <c r="C6038" t="s">
        <v>75</v>
      </c>
      <c r="D6038">
        <v>0</v>
      </c>
      <c r="F6038" t="s">
        <v>9449</v>
      </c>
      <c r="G6038" t="s">
        <v>10462</v>
      </c>
      <c r="H6038" t="s">
        <v>11374</v>
      </c>
      <c r="I6038" t="s">
        <v>37</v>
      </c>
      <c r="J6038" t="s">
        <v>11375</v>
      </c>
      <c r="K6038" t="s">
        <v>11376</v>
      </c>
      <c r="L6038" t="s">
        <v>37</v>
      </c>
      <c r="M6038" t="s">
        <v>11377</v>
      </c>
      <c r="N6038" t="s">
        <v>11377</v>
      </c>
      <c r="O6038" t="s">
        <v>8998</v>
      </c>
      <c r="P6038" t="s">
        <v>8478</v>
      </c>
      <c r="Q6038" t="s">
        <v>8479</v>
      </c>
      <c r="R6038" t="s">
        <v>43</v>
      </c>
      <c r="S6038" t="s">
        <v>108</v>
      </c>
      <c r="T6038" t="s">
        <v>8562</v>
      </c>
      <c r="U6038" t="s">
        <v>8623</v>
      </c>
      <c r="X6038">
        <v>4</v>
      </c>
      <c r="Y6038">
        <v>9000</v>
      </c>
      <c r="Z6038">
        <v>0</v>
      </c>
      <c r="AA6038">
        <v>3000</v>
      </c>
      <c r="AB6038">
        <v>0</v>
      </c>
      <c r="AC6038" t="s">
        <v>47</v>
      </c>
      <c r="AD6038">
        <f>+VLOOKUP(T6038,items!$A$2:$D$1255,4,0)</f>
        <v>0</v>
      </c>
      <c r="AE6038">
        <f>+VLOOKUP(T6038,Tabla1[],5,0)</f>
        <v>0</v>
      </c>
      <c r="AF6038">
        <f t="shared" si="94"/>
        <v>8</v>
      </c>
    </row>
    <row r="6039" spans="1:32" x14ac:dyDescent="0.25">
      <c r="A6039">
        <v>103419</v>
      </c>
      <c r="B6039" t="s">
        <v>3376</v>
      </c>
      <c r="C6039" t="s">
        <v>75</v>
      </c>
      <c r="D6039">
        <v>0</v>
      </c>
      <c r="F6039" t="s">
        <v>9449</v>
      </c>
      <c r="G6039" t="s">
        <v>10462</v>
      </c>
      <c r="H6039" t="s">
        <v>11374</v>
      </c>
      <c r="I6039" t="s">
        <v>37</v>
      </c>
      <c r="J6039" t="s">
        <v>11375</v>
      </c>
      <c r="K6039" t="s">
        <v>11376</v>
      </c>
      <c r="L6039" t="s">
        <v>37</v>
      </c>
      <c r="M6039" t="s">
        <v>11377</v>
      </c>
      <c r="N6039" t="s">
        <v>11377</v>
      </c>
      <c r="O6039" t="s">
        <v>8998</v>
      </c>
      <c r="P6039" t="s">
        <v>8478</v>
      </c>
      <c r="Q6039" t="s">
        <v>8479</v>
      </c>
      <c r="R6039" t="s">
        <v>43</v>
      </c>
      <c r="S6039" t="s">
        <v>108</v>
      </c>
      <c r="T6039" t="s">
        <v>8562</v>
      </c>
      <c r="U6039" t="s">
        <v>8623</v>
      </c>
      <c r="X6039">
        <v>1</v>
      </c>
      <c r="Y6039">
        <v>3000</v>
      </c>
      <c r="Z6039">
        <v>0</v>
      </c>
      <c r="AA6039">
        <v>2000</v>
      </c>
      <c r="AB6039">
        <v>0</v>
      </c>
      <c r="AC6039" t="s">
        <v>47</v>
      </c>
      <c r="AD6039">
        <f>+VLOOKUP(T6039,items!$A$2:$D$1255,4,0)</f>
        <v>0</v>
      </c>
      <c r="AE6039">
        <f>+VLOOKUP(T6039,Tabla1[],5,0)</f>
        <v>0</v>
      </c>
      <c r="AF6039">
        <f t="shared" si="94"/>
        <v>8</v>
      </c>
    </row>
    <row r="6040" spans="1:32" x14ac:dyDescent="0.25">
      <c r="A6040">
        <v>103419</v>
      </c>
      <c r="B6040" t="s">
        <v>3376</v>
      </c>
      <c r="C6040" t="s">
        <v>75</v>
      </c>
      <c r="D6040">
        <v>0</v>
      </c>
      <c r="F6040" t="s">
        <v>9449</v>
      </c>
      <c r="G6040" t="s">
        <v>10462</v>
      </c>
      <c r="H6040" t="s">
        <v>11374</v>
      </c>
      <c r="I6040" t="s">
        <v>37</v>
      </c>
      <c r="J6040" t="s">
        <v>11375</v>
      </c>
      <c r="K6040" t="s">
        <v>11376</v>
      </c>
      <c r="L6040" t="s">
        <v>37</v>
      </c>
      <c r="M6040" t="s">
        <v>11377</v>
      </c>
      <c r="N6040" t="s">
        <v>11377</v>
      </c>
      <c r="O6040" t="s">
        <v>8998</v>
      </c>
      <c r="P6040" t="s">
        <v>8478</v>
      </c>
      <c r="Q6040" t="s">
        <v>8479</v>
      </c>
      <c r="R6040" t="s">
        <v>43</v>
      </c>
      <c r="S6040" t="s">
        <v>108</v>
      </c>
      <c r="T6040" t="s">
        <v>9311</v>
      </c>
      <c r="U6040" t="s">
        <v>9312</v>
      </c>
      <c r="X6040">
        <v>1</v>
      </c>
      <c r="Y6040">
        <v>3000</v>
      </c>
      <c r="Z6040">
        <v>1000</v>
      </c>
      <c r="AA6040">
        <v>0</v>
      </c>
      <c r="AB6040">
        <v>0</v>
      </c>
      <c r="AC6040" t="s">
        <v>47</v>
      </c>
      <c r="AD6040">
        <f>+VLOOKUP(T6040,items!$A$2:$D$1255,4,0)</f>
        <v>0</v>
      </c>
      <c r="AE6040">
        <f>+VLOOKUP(T6040,Tabla1[],5,0)</f>
        <v>0</v>
      </c>
      <c r="AF6040">
        <f t="shared" si="94"/>
        <v>8</v>
      </c>
    </row>
    <row r="6041" spans="1:32" x14ac:dyDescent="0.25">
      <c r="A6041">
        <v>103419</v>
      </c>
      <c r="B6041" t="s">
        <v>3376</v>
      </c>
      <c r="C6041" t="s">
        <v>75</v>
      </c>
      <c r="D6041">
        <v>0</v>
      </c>
      <c r="F6041" t="s">
        <v>9449</v>
      </c>
      <c r="G6041" t="s">
        <v>10462</v>
      </c>
      <c r="H6041" t="s">
        <v>11374</v>
      </c>
      <c r="I6041" t="s">
        <v>37</v>
      </c>
      <c r="J6041" t="s">
        <v>11375</v>
      </c>
      <c r="K6041" t="s">
        <v>11376</v>
      </c>
      <c r="L6041" t="s">
        <v>37</v>
      </c>
      <c r="M6041" t="s">
        <v>11377</v>
      </c>
      <c r="N6041" t="s">
        <v>11377</v>
      </c>
      <c r="O6041" t="s">
        <v>8998</v>
      </c>
      <c r="P6041" t="s">
        <v>8478</v>
      </c>
      <c r="Q6041" t="s">
        <v>8479</v>
      </c>
      <c r="R6041" t="s">
        <v>43</v>
      </c>
      <c r="S6041" t="s">
        <v>108</v>
      </c>
      <c r="T6041" t="s">
        <v>390</v>
      </c>
      <c r="U6041" t="s">
        <v>5952</v>
      </c>
      <c r="X6041">
        <v>1</v>
      </c>
      <c r="Y6041">
        <v>4560</v>
      </c>
      <c r="Z6041">
        <v>0</v>
      </c>
      <c r="AA6041">
        <v>4100</v>
      </c>
      <c r="AB6041">
        <v>0</v>
      </c>
      <c r="AC6041" t="s">
        <v>47</v>
      </c>
      <c r="AD6041" t="e">
        <f>+VLOOKUP(T6041,items!$A$2:$D$1255,4,0)</f>
        <v>#N/A</v>
      </c>
      <c r="AE6041" t="e">
        <f>+VLOOKUP(T6041,Tabla1[],5,0)</f>
        <v>#N/A</v>
      </c>
      <c r="AF6041">
        <f t="shared" si="94"/>
        <v>8</v>
      </c>
    </row>
    <row r="6042" spans="1:32" x14ac:dyDescent="0.25">
      <c r="A6042">
        <v>103419</v>
      </c>
      <c r="B6042" t="s">
        <v>3376</v>
      </c>
      <c r="C6042" t="s">
        <v>75</v>
      </c>
      <c r="D6042">
        <v>0</v>
      </c>
      <c r="F6042" t="s">
        <v>9449</v>
      </c>
      <c r="G6042" t="s">
        <v>10462</v>
      </c>
      <c r="H6042" t="s">
        <v>11374</v>
      </c>
      <c r="I6042" t="s">
        <v>37</v>
      </c>
      <c r="J6042" t="s">
        <v>11375</v>
      </c>
      <c r="K6042" t="s">
        <v>11376</v>
      </c>
      <c r="L6042" t="s">
        <v>37</v>
      </c>
      <c r="M6042" t="s">
        <v>11377</v>
      </c>
      <c r="N6042" t="s">
        <v>11377</v>
      </c>
      <c r="O6042" t="s">
        <v>8998</v>
      </c>
      <c r="P6042" t="s">
        <v>8478</v>
      </c>
      <c r="Q6042" t="s">
        <v>8479</v>
      </c>
      <c r="R6042" t="s">
        <v>43</v>
      </c>
      <c r="S6042" t="s">
        <v>108</v>
      </c>
      <c r="T6042" t="s">
        <v>390</v>
      </c>
      <c r="U6042" t="s">
        <v>5952</v>
      </c>
      <c r="X6042">
        <v>1</v>
      </c>
      <c r="Y6042">
        <v>5100</v>
      </c>
      <c r="Z6042">
        <v>0</v>
      </c>
      <c r="AA6042">
        <v>3000</v>
      </c>
      <c r="AB6042">
        <v>0</v>
      </c>
      <c r="AC6042" t="s">
        <v>47</v>
      </c>
      <c r="AD6042" t="e">
        <f>+VLOOKUP(T6042,items!$A$2:$D$1255,4,0)</f>
        <v>#N/A</v>
      </c>
      <c r="AE6042" t="e">
        <f>+VLOOKUP(T6042,Tabla1[],5,0)</f>
        <v>#N/A</v>
      </c>
      <c r="AF6042">
        <f t="shared" si="94"/>
        <v>8</v>
      </c>
    </row>
    <row r="6043" spans="1:32" x14ac:dyDescent="0.25">
      <c r="A6043">
        <v>103431</v>
      </c>
      <c r="B6043" t="s">
        <v>1868</v>
      </c>
      <c r="C6043" t="s">
        <v>75</v>
      </c>
      <c r="D6043">
        <v>0</v>
      </c>
      <c r="F6043" t="s">
        <v>9449</v>
      </c>
      <c r="G6043" t="s">
        <v>8837</v>
      </c>
      <c r="H6043" t="s">
        <v>11380</v>
      </c>
      <c r="I6043" t="s">
        <v>37</v>
      </c>
      <c r="J6043" t="s">
        <v>11381</v>
      </c>
      <c r="K6043" t="s">
        <v>11382</v>
      </c>
      <c r="L6043" t="s">
        <v>37</v>
      </c>
      <c r="M6043" t="s">
        <v>85</v>
      </c>
      <c r="N6043" t="s">
        <v>85</v>
      </c>
      <c r="O6043" t="s">
        <v>3548</v>
      </c>
      <c r="P6043" t="s">
        <v>86</v>
      </c>
      <c r="Q6043" t="s">
        <v>86</v>
      </c>
      <c r="R6043" t="s">
        <v>127</v>
      </c>
      <c r="S6043" t="s">
        <v>164</v>
      </c>
      <c r="T6043" t="s">
        <v>1694</v>
      </c>
      <c r="U6043" t="s">
        <v>1168</v>
      </c>
      <c r="X6043">
        <v>13.4</v>
      </c>
      <c r="Y6043">
        <v>0</v>
      </c>
      <c r="Z6043">
        <v>0</v>
      </c>
      <c r="AA6043">
        <v>0</v>
      </c>
      <c r="AB6043">
        <v>704840</v>
      </c>
      <c r="AC6043" t="s">
        <v>47</v>
      </c>
      <c r="AD6043">
        <f>+VLOOKUP(T6043,items!$A$2:$D$1255,4,0)</f>
        <v>0</v>
      </c>
      <c r="AE6043">
        <f>+VLOOKUP(T6043,Tabla1[],5,0)</f>
        <v>0</v>
      </c>
      <c r="AF6043">
        <f t="shared" si="94"/>
        <v>4</v>
      </c>
    </row>
    <row r="6044" spans="1:32" x14ac:dyDescent="0.25">
      <c r="A6044">
        <v>103437</v>
      </c>
      <c r="B6044" t="s">
        <v>1569</v>
      </c>
      <c r="C6044" t="s">
        <v>75</v>
      </c>
      <c r="D6044">
        <v>0</v>
      </c>
      <c r="F6044" t="s">
        <v>9449</v>
      </c>
      <c r="G6044" t="s">
        <v>3548</v>
      </c>
      <c r="H6044" t="s">
        <v>11383</v>
      </c>
      <c r="I6044" t="s">
        <v>37</v>
      </c>
      <c r="J6044" t="s">
        <v>11384</v>
      </c>
      <c r="K6044" t="s">
        <v>11385</v>
      </c>
      <c r="L6044" t="s">
        <v>37</v>
      </c>
      <c r="M6044" t="s">
        <v>5513</v>
      </c>
      <c r="N6044" t="s">
        <v>5513</v>
      </c>
      <c r="O6044" t="s">
        <v>7235</v>
      </c>
      <c r="P6044" t="s">
        <v>5514</v>
      </c>
      <c r="Q6044" t="s">
        <v>5514</v>
      </c>
      <c r="R6044" t="s">
        <v>43</v>
      </c>
      <c r="S6044" t="s">
        <v>164</v>
      </c>
      <c r="T6044" t="s">
        <v>2142</v>
      </c>
      <c r="U6044" t="s">
        <v>2143</v>
      </c>
      <c r="X6044">
        <v>2</v>
      </c>
      <c r="Y6044">
        <v>0</v>
      </c>
      <c r="Z6044">
        <v>0</v>
      </c>
      <c r="AA6044">
        <v>0</v>
      </c>
      <c r="AB6044">
        <v>25200</v>
      </c>
      <c r="AC6044" t="s">
        <v>47</v>
      </c>
      <c r="AD6044">
        <f>+VLOOKUP(T6044,items!$A$2:$D$1255,4,0)</f>
        <v>0</v>
      </c>
      <c r="AE6044">
        <f>+VLOOKUP(T6044,Tabla1[],5,0)</f>
        <v>0</v>
      </c>
      <c r="AF6044">
        <f t="shared" si="94"/>
        <v>5</v>
      </c>
    </row>
    <row r="6045" spans="1:32" x14ac:dyDescent="0.25">
      <c r="A6045">
        <v>103448</v>
      </c>
      <c r="B6045" t="s">
        <v>1961</v>
      </c>
      <c r="C6045" t="s">
        <v>75</v>
      </c>
      <c r="D6045">
        <v>0</v>
      </c>
      <c r="F6045" t="s">
        <v>9449</v>
      </c>
      <c r="G6045" t="s">
        <v>9449</v>
      </c>
      <c r="H6045" t="s">
        <v>11386</v>
      </c>
      <c r="I6045" t="s">
        <v>37</v>
      </c>
      <c r="J6045" t="s">
        <v>11387</v>
      </c>
      <c r="K6045" t="s">
        <v>11388</v>
      </c>
      <c r="L6045" t="s">
        <v>37</v>
      </c>
      <c r="M6045" t="s">
        <v>189</v>
      </c>
      <c r="N6045" t="s">
        <v>189</v>
      </c>
      <c r="O6045" t="s">
        <v>85</v>
      </c>
      <c r="P6045" t="s">
        <v>3548</v>
      </c>
      <c r="Q6045" t="s">
        <v>3548</v>
      </c>
      <c r="R6045" t="s">
        <v>127</v>
      </c>
      <c r="S6045" t="s">
        <v>164</v>
      </c>
      <c r="T6045" t="s">
        <v>1411</v>
      </c>
      <c r="U6045" t="s">
        <v>867</v>
      </c>
      <c r="X6045">
        <v>2</v>
      </c>
      <c r="Y6045">
        <v>0</v>
      </c>
      <c r="Z6045">
        <v>0</v>
      </c>
      <c r="AA6045">
        <v>0</v>
      </c>
      <c r="AB6045">
        <v>105200</v>
      </c>
      <c r="AC6045" t="s">
        <v>47</v>
      </c>
      <c r="AD6045">
        <f>+VLOOKUP(T6045,items!$A$2:$D$1255,4,0)</f>
        <v>0</v>
      </c>
      <c r="AE6045">
        <f>+VLOOKUP(T6045,Tabla1[],5,0)</f>
        <v>0</v>
      </c>
      <c r="AF6045">
        <f t="shared" si="94"/>
        <v>4</v>
      </c>
    </row>
    <row r="6046" spans="1:32" x14ac:dyDescent="0.25">
      <c r="A6046">
        <v>103451</v>
      </c>
      <c r="B6046" t="s">
        <v>7950</v>
      </c>
      <c r="C6046" t="s">
        <v>33</v>
      </c>
      <c r="D6046">
        <v>0</v>
      </c>
      <c r="F6046" t="s">
        <v>9449</v>
      </c>
      <c r="G6046" t="s">
        <v>9449</v>
      </c>
      <c r="H6046" t="s">
        <v>11389</v>
      </c>
      <c r="I6046" t="s">
        <v>37</v>
      </c>
      <c r="J6046" t="s">
        <v>11390</v>
      </c>
      <c r="K6046" t="s">
        <v>11391</v>
      </c>
      <c r="L6046" t="s">
        <v>11392</v>
      </c>
      <c r="M6046" t="s">
        <v>189</v>
      </c>
      <c r="N6046" t="s">
        <v>189</v>
      </c>
      <c r="O6046" t="s">
        <v>175</v>
      </c>
      <c r="P6046" t="s">
        <v>1249</v>
      </c>
      <c r="Q6046" t="s">
        <v>9374</v>
      </c>
      <c r="R6046" t="s">
        <v>127</v>
      </c>
      <c r="S6046" t="s">
        <v>44</v>
      </c>
      <c r="T6046" t="s">
        <v>1865</v>
      </c>
      <c r="U6046" t="s">
        <v>1866</v>
      </c>
      <c r="V6046" t="s">
        <v>2041</v>
      </c>
      <c r="X6046">
        <v>2</v>
      </c>
      <c r="Y6046">
        <v>0</v>
      </c>
      <c r="Z6046">
        <v>0</v>
      </c>
      <c r="AA6046">
        <v>0</v>
      </c>
      <c r="AB6046">
        <v>1591630</v>
      </c>
      <c r="AC6046" t="s">
        <v>47</v>
      </c>
      <c r="AD6046" t="str">
        <f>+VLOOKUP(T6046,items!$A$2:$D$1255,4,0)</f>
        <v>MUEBLES</v>
      </c>
      <c r="AE6046">
        <f>+VLOOKUP(T6046,Tabla1[],5,0)</f>
        <v>0</v>
      </c>
      <c r="AF6046" t="e">
        <f t="shared" si="94"/>
        <v>#VALUE!</v>
      </c>
    </row>
    <row r="6047" spans="1:32" x14ac:dyDescent="0.25">
      <c r="A6047">
        <v>103451</v>
      </c>
      <c r="B6047" t="s">
        <v>7950</v>
      </c>
      <c r="C6047" t="s">
        <v>33</v>
      </c>
      <c r="D6047">
        <v>0</v>
      </c>
      <c r="F6047" t="s">
        <v>9449</v>
      </c>
      <c r="G6047" t="s">
        <v>9449</v>
      </c>
      <c r="H6047" t="s">
        <v>11389</v>
      </c>
      <c r="I6047" t="s">
        <v>37</v>
      </c>
      <c r="J6047" t="s">
        <v>11390</v>
      </c>
      <c r="K6047" t="s">
        <v>11391</v>
      </c>
      <c r="L6047" t="s">
        <v>11392</v>
      </c>
      <c r="M6047" t="s">
        <v>189</v>
      </c>
      <c r="N6047" t="s">
        <v>189</v>
      </c>
      <c r="O6047" t="s">
        <v>175</v>
      </c>
      <c r="P6047" t="s">
        <v>1249</v>
      </c>
      <c r="Q6047" t="s">
        <v>9374</v>
      </c>
      <c r="R6047" t="s">
        <v>127</v>
      </c>
      <c r="S6047" t="s">
        <v>44</v>
      </c>
      <c r="T6047" t="s">
        <v>5399</v>
      </c>
      <c r="U6047" t="s">
        <v>5400</v>
      </c>
      <c r="W6047" t="s">
        <v>117</v>
      </c>
      <c r="X6047">
        <v>2</v>
      </c>
      <c r="Y6047">
        <v>0</v>
      </c>
      <c r="Z6047">
        <v>0</v>
      </c>
      <c r="AA6047">
        <v>0</v>
      </c>
      <c r="AB6047">
        <v>1812424</v>
      </c>
      <c r="AC6047" t="s">
        <v>47</v>
      </c>
      <c r="AD6047" t="str">
        <f>+VLOOKUP(T6047,items!$A$2:$D$1255,4,0)</f>
        <v>MUEBLES</v>
      </c>
      <c r="AE6047">
        <f>+VLOOKUP(T6047,Tabla1[],5,0)</f>
        <v>0</v>
      </c>
      <c r="AF6047" t="e">
        <f t="shared" si="94"/>
        <v>#VALUE!</v>
      </c>
    </row>
    <row r="6048" spans="1:32" x14ac:dyDescent="0.25">
      <c r="A6048">
        <v>103451</v>
      </c>
      <c r="B6048" t="s">
        <v>7950</v>
      </c>
      <c r="C6048" t="s">
        <v>33</v>
      </c>
      <c r="D6048">
        <v>0</v>
      </c>
      <c r="F6048" t="s">
        <v>9449</v>
      </c>
      <c r="G6048" t="s">
        <v>9449</v>
      </c>
      <c r="H6048" t="s">
        <v>11389</v>
      </c>
      <c r="I6048" t="s">
        <v>37</v>
      </c>
      <c r="J6048" t="s">
        <v>11390</v>
      </c>
      <c r="K6048" t="s">
        <v>11391</v>
      </c>
      <c r="L6048" t="s">
        <v>11392</v>
      </c>
      <c r="M6048" t="s">
        <v>189</v>
      </c>
      <c r="N6048" t="s">
        <v>189</v>
      </c>
      <c r="O6048" t="s">
        <v>175</v>
      </c>
      <c r="P6048" t="s">
        <v>1249</v>
      </c>
      <c r="Q6048" t="s">
        <v>9374</v>
      </c>
      <c r="R6048" t="s">
        <v>127</v>
      </c>
      <c r="S6048" t="s">
        <v>44</v>
      </c>
      <c r="T6048" t="s">
        <v>1688</v>
      </c>
      <c r="U6048" t="s">
        <v>1689</v>
      </c>
      <c r="W6048" t="s">
        <v>111</v>
      </c>
      <c r="X6048">
        <v>1</v>
      </c>
      <c r="Y6048">
        <v>0</v>
      </c>
      <c r="Z6048">
        <v>0</v>
      </c>
      <c r="AA6048">
        <v>0</v>
      </c>
      <c r="AB6048">
        <v>841245</v>
      </c>
      <c r="AC6048" t="s">
        <v>47</v>
      </c>
      <c r="AD6048" t="str">
        <f>+VLOOKUP(T6048,items!$A$2:$D$1255,4,0)</f>
        <v>MUEBLES</v>
      </c>
      <c r="AE6048">
        <f>+VLOOKUP(T6048,Tabla1[],5,0)</f>
        <v>0</v>
      </c>
      <c r="AF6048" t="e">
        <f t="shared" si="94"/>
        <v>#VALUE!</v>
      </c>
    </row>
    <row r="6049" spans="1:32" x14ac:dyDescent="0.25">
      <c r="A6049">
        <v>103451</v>
      </c>
      <c r="B6049" t="s">
        <v>7950</v>
      </c>
      <c r="C6049" t="s">
        <v>33</v>
      </c>
      <c r="D6049">
        <v>0</v>
      </c>
      <c r="F6049" t="s">
        <v>9449</v>
      </c>
      <c r="G6049" t="s">
        <v>9449</v>
      </c>
      <c r="H6049" t="s">
        <v>11389</v>
      </c>
      <c r="I6049" t="s">
        <v>37</v>
      </c>
      <c r="J6049" t="s">
        <v>11390</v>
      </c>
      <c r="K6049" t="s">
        <v>11391</v>
      </c>
      <c r="L6049" t="s">
        <v>11392</v>
      </c>
      <c r="M6049" t="s">
        <v>189</v>
      </c>
      <c r="N6049" t="s">
        <v>189</v>
      </c>
      <c r="O6049" t="s">
        <v>175</v>
      </c>
      <c r="P6049" t="s">
        <v>1249</v>
      </c>
      <c r="Q6049" t="s">
        <v>9374</v>
      </c>
      <c r="R6049" t="s">
        <v>127</v>
      </c>
      <c r="S6049" t="s">
        <v>44</v>
      </c>
      <c r="T6049" t="s">
        <v>552</v>
      </c>
      <c r="U6049" t="s">
        <v>553</v>
      </c>
      <c r="X6049">
        <v>1</v>
      </c>
      <c r="Y6049">
        <v>0</v>
      </c>
      <c r="Z6049">
        <v>0</v>
      </c>
      <c r="AA6049">
        <v>0</v>
      </c>
      <c r="AB6049">
        <v>762615</v>
      </c>
      <c r="AC6049" t="s">
        <v>47</v>
      </c>
      <c r="AD6049" t="str">
        <f>+VLOOKUP(T6049,items!$A$2:$D$1255,4,0)</f>
        <v>MUEBLES</v>
      </c>
      <c r="AE6049">
        <f>+VLOOKUP(T6049,Tabla1[],5,0)</f>
        <v>0</v>
      </c>
      <c r="AF6049" t="e">
        <f t="shared" si="94"/>
        <v>#VALUE!</v>
      </c>
    </row>
    <row r="6050" spans="1:32" x14ac:dyDescent="0.25">
      <c r="A6050">
        <v>103461</v>
      </c>
      <c r="B6050" t="s">
        <v>2714</v>
      </c>
      <c r="C6050" t="s">
        <v>75</v>
      </c>
      <c r="D6050">
        <v>0</v>
      </c>
      <c r="F6050" t="s">
        <v>9449</v>
      </c>
      <c r="G6050" t="s">
        <v>189</v>
      </c>
      <c r="H6050" t="s">
        <v>11393</v>
      </c>
      <c r="I6050" t="s">
        <v>37</v>
      </c>
      <c r="J6050" t="s">
        <v>11394</v>
      </c>
      <c r="K6050" t="s">
        <v>11395</v>
      </c>
      <c r="L6050" t="s">
        <v>37</v>
      </c>
      <c r="M6050" t="s">
        <v>8837</v>
      </c>
      <c r="N6050" t="s">
        <v>8837</v>
      </c>
      <c r="O6050" t="s">
        <v>5512</v>
      </c>
      <c r="P6050" t="s">
        <v>5513</v>
      </c>
      <c r="Q6050" t="s">
        <v>5513</v>
      </c>
      <c r="R6050" t="s">
        <v>127</v>
      </c>
      <c r="S6050" t="s">
        <v>164</v>
      </c>
      <c r="T6050" t="s">
        <v>1608</v>
      </c>
      <c r="U6050" t="s">
        <v>1609</v>
      </c>
      <c r="X6050">
        <v>6</v>
      </c>
      <c r="Y6050">
        <v>0</v>
      </c>
      <c r="Z6050">
        <v>0</v>
      </c>
      <c r="AA6050">
        <v>0</v>
      </c>
      <c r="AB6050">
        <v>315600</v>
      </c>
      <c r="AC6050" t="s">
        <v>47</v>
      </c>
      <c r="AD6050">
        <f>+VLOOKUP(T6050,items!$A$2:$D$1255,4,0)</f>
        <v>0</v>
      </c>
      <c r="AE6050">
        <f>+VLOOKUP(T6050,Tabla1[],5,0)</f>
        <v>0</v>
      </c>
      <c r="AF6050">
        <f t="shared" si="94"/>
        <v>4</v>
      </c>
    </row>
    <row r="6051" spans="1:32" x14ac:dyDescent="0.25">
      <c r="A6051">
        <v>103461</v>
      </c>
      <c r="B6051" t="s">
        <v>2714</v>
      </c>
      <c r="C6051" t="s">
        <v>75</v>
      </c>
      <c r="D6051">
        <v>0</v>
      </c>
      <c r="F6051" t="s">
        <v>9449</v>
      </c>
      <c r="G6051" t="s">
        <v>189</v>
      </c>
      <c r="H6051" t="s">
        <v>11393</v>
      </c>
      <c r="I6051" t="s">
        <v>37</v>
      </c>
      <c r="J6051" t="s">
        <v>11394</v>
      </c>
      <c r="K6051" t="s">
        <v>11395</v>
      </c>
      <c r="L6051" t="s">
        <v>37</v>
      </c>
      <c r="M6051" t="s">
        <v>8837</v>
      </c>
      <c r="N6051" t="s">
        <v>8837</v>
      </c>
      <c r="O6051" t="s">
        <v>5512</v>
      </c>
      <c r="P6051" t="s">
        <v>5513</v>
      </c>
      <c r="Q6051" t="s">
        <v>5513</v>
      </c>
      <c r="R6051" t="s">
        <v>127</v>
      </c>
      <c r="S6051" t="s">
        <v>164</v>
      </c>
      <c r="T6051" t="s">
        <v>3667</v>
      </c>
      <c r="U6051" t="s">
        <v>884</v>
      </c>
      <c r="X6051">
        <v>12</v>
      </c>
      <c r="Y6051">
        <v>0</v>
      </c>
      <c r="Z6051">
        <v>0</v>
      </c>
      <c r="AA6051">
        <v>0</v>
      </c>
      <c r="AB6051">
        <v>631200</v>
      </c>
      <c r="AC6051" t="s">
        <v>47</v>
      </c>
      <c r="AD6051">
        <f>+VLOOKUP(T6051,items!$A$2:$D$1255,4,0)</f>
        <v>0</v>
      </c>
      <c r="AE6051">
        <f>+VLOOKUP(T6051,Tabla1[],5,0)</f>
        <v>0</v>
      </c>
      <c r="AF6051">
        <f t="shared" si="94"/>
        <v>4</v>
      </c>
    </row>
    <row r="6052" spans="1:32" x14ac:dyDescent="0.25">
      <c r="A6052">
        <v>103466</v>
      </c>
      <c r="B6052" t="s">
        <v>6706</v>
      </c>
      <c r="C6052" t="s">
        <v>75</v>
      </c>
      <c r="D6052">
        <v>0</v>
      </c>
      <c r="F6052" t="s">
        <v>189</v>
      </c>
      <c r="G6052" t="s">
        <v>189</v>
      </c>
      <c r="H6052" t="s">
        <v>11396</v>
      </c>
      <c r="I6052" t="s">
        <v>37</v>
      </c>
      <c r="J6052" t="s">
        <v>11397</v>
      </c>
      <c r="K6052" t="s">
        <v>11398</v>
      </c>
      <c r="L6052" t="s">
        <v>37</v>
      </c>
      <c r="M6052" t="s">
        <v>8837</v>
      </c>
      <c r="N6052" t="s">
        <v>8837</v>
      </c>
      <c r="O6052" t="s">
        <v>5512</v>
      </c>
      <c r="P6052" t="s">
        <v>5513</v>
      </c>
      <c r="Q6052" t="s">
        <v>5513</v>
      </c>
      <c r="R6052" t="s">
        <v>127</v>
      </c>
      <c r="S6052" t="s">
        <v>164</v>
      </c>
      <c r="T6052" t="s">
        <v>2989</v>
      </c>
      <c r="U6052" t="s">
        <v>688</v>
      </c>
      <c r="X6052">
        <v>61</v>
      </c>
      <c r="Y6052">
        <v>0</v>
      </c>
      <c r="Z6052">
        <v>0</v>
      </c>
      <c r="AA6052">
        <v>0</v>
      </c>
      <c r="AB6052">
        <v>3050000</v>
      </c>
      <c r="AC6052" t="s">
        <v>47</v>
      </c>
      <c r="AD6052">
        <f>+VLOOKUP(T6052,items!$A$2:$D$1255,4,0)</f>
        <v>0</v>
      </c>
      <c r="AE6052">
        <f>+VLOOKUP(T6052,Tabla1[],5,0)</f>
        <v>0</v>
      </c>
      <c r="AF6052">
        <f t="shared" si="94"/>
        <v>4</v>
      </c>
    </row>
    <row r="6053" spans="1:32" x14ac:dyDescent="0.25">
      <c r="A6053">
        <v>103471</v>
      </c>
      <c r="B6053" t="s">
        <v>1952</v>
      </c>
      <c r="C6053" t="s">
        <v>75</v>
      </c>
      <c r="D6053">
        <v>0</v>
      </c>
      <c r="F6053" t="s">
        <v>189</v>
      </c>
      <c r="G6053" t="s">
        <v>189</v>
      </c>
      <c r="H6053" t="s">
        <v>11399</v>
      </c>
      <c r="I6053" t="s">
        <v>37</v>
      </c>
      <c r="J6053" t="s">
        <v>11400</v>
      </c>
      <c r="K6053" t="s">
        <v>11401</v>
      </c>
      <c r="L6053" t="s">
        <v>37</v>
      </c>
      <c r="M6053" t="s">
        <v>8837</v>
      </c>
      <c r="N6053" t="s">
        <v>8837</v>
      </c>
      <c r="O6053" t="s">
        <v>5512</v>
      </c>
      <c r="P6053" t="s">
        <v>5513</v>
      </c>
      <c r="Q6053" t="s">
        <v>5513</v>
      </c>
      <c r="R6053" t="s">
        <v>127</v>
      </c>
      <c r="S6053" t="s">
        <v>164</v>
      </c>
      <c r="T6053" t="s">
        <v>2989</v>
      </c>
      <c r="U6053" t="s">
        <v>688</v>
      </c>
      <c r="X6053">
        <v>13</v>
      </c>
      <c r="Y6053">
        <v>0</v>
      </c>
      <c r="Z6053">
        <v>0</v>
      </c>
      <c r="AA6053">
        <v>0</v>
      </c>
      <c r="AB6053">
        <v>683800</v>
      </c>
      <c r="AC6053" t="s">
        <v>47</v>
      </c>
      <c r="AD6053">
        <f>+VLOOKUP(T6053,items!$A$2:$D$1255,4,0)</f>
        <v>0</v>
      </c>
      <c r="AE6053">
        <f>+VLOOKUP(T6053,Tabla1[],5,0)</f>
        <v>0</v>
      </c>
      <c r="AF6053">
        <f t="shared" si="94"/>
        <v>4</v>
      </c>
    </row>
    <row r="6054" spans="1:32" x14ac:dyDescent="0.25">
      <c r="A6054">
        <v>103472</v>
      </c>
      <c r="B6054" t="s">
        <v>1868</v>
      </c>
      <c r="C6054" t="s">
        <v>75</v>
      </c>
      <c r="D6054">
        <v>0</v>
      </c>
      <c r="F6054" t="s">
        <v>189</v>
      </c>
      <c r="G6054" t="s">
        <v>189</v>
      </c>
      <c r="H6054" t="s">
        <v>11402</v>
      </c>
      <c r="I6054" t="s">
        <v>37</v>
      </c>
      <c r="J6054" t="s">
        <v>11403</v>
      </c>
      <c r="K6054" t="s">
        <v>11404</v>
      </c>
      <c r="L6054" t="s">
        <v>37</v>
      </c>
      <c r="M6054" t="s">
        <v>8837</v>
      </c>
      <c r="N6054" t="s">
        <v>8837</v>
      </c>
      <c r="O6054" t="s">
        <v>5512</v>
      </c>
      <c r="P6054" t="s">
        <v>5513</v>
      </c>
      <c r="Q6054" t="s">
        <v>5513</v>
      </c>
      <c r="R6054" t="s">
        <v>127</v>
      </c>
      <c r="S6054" t="s">
        <v>164</v>
      </c>
      <c r="T6054" t="s">
        <v>6309</v>
      </c>
      <c r="U6054" t="s">
        <v>6310</v>
      </c>
      <c r="X6054">
        <v>6</v>
      </c>
      <c r="Y6054">
        <v>0</v>
      </c>
      <c r="Z6054">
        <v>0</v>
      </c>
      <c r="AA6054">
        <v>0</v>
      </c>
      <c r="AB6054">
        <v>7800</v>
      </c>
      <c r="AC6054" t="s">
        <v>47</v>
      </c>
      <c r="AD6054">
        <f>+VLOOKUP(T6054,items!$A$2:$D$1255,4,0)</f>
        <v>0</v>
      </c>
      <c r="AE6054">
        <f>+VLOOKUP(T6054,Tabla1[],5,0)</f>
        <v>0</v>
      </c>
      <c r="AF6054">
        <f t="shared" si="94"/>
        <v>4</v>
      </c>
    </row>
    <row r="6055" spans="1:32" x14ac:dyDescent="0.25">
      <c r="A6055">
        <v>103472</v>
      </c>
      <c r="B6055" t="s">
        <v>1868</v>
      </c>
      <c r="C6055" t="s">
        <v>75</v>
      </c>
      <c r="D6055">
        <v>0</v>
      </c>
      <c r="F6055" t="s">
        <v>189</v>
      </c>
      <c r="G6055" t="s">
        <v>189</v>
      </c>
      <c r="H6055" t="s">
        <v>11402</v>
      </c>
      <c r="I6055" t="s">
        <v>37</v>
      </c>
      <c r="J6055" t="s">
        <v>11403</v>
      </c>
      <c r="K6055" t="s">
        <v>11404</v>
      </c>
      <c r="L6055" t="s">
        <v>37</v>
      </c>
      <c r="M6055" t="s">
        <v>8837</v>
      </c>
      <c r="N6055" t="s">
        <v>8837</v>
      </c>
      <c r="O6055" t="s">
        <v>5512</v>
      </c>
      <c r="P6055" t="s">
        <v>5513</v>
      </c>
      <c r="Q6055" t="s">
        <v>5513</v>
      </c>
      <c r="R6055" t="s">
        <v>127</v>
      </c>
      <c r="S6055" t="s">
        <v>164</v>
      </c>
      <c r="T6055" t="s">
        <v>1290</v>
      </c>
      <c r="U6055" t="s">
        <v>1291</v>
      </c>
      <c r="X6055">
        <v>3</v>
      </c>
      <c r="Y6055">
        <v>0</v>
      </c>
      <c r="Z6055">
        <v>0</v>
      </c>
      <c r="AA6055">
        <v>0</v>
      </c>
      <c r="AB6055">
        <v>191700</v>
      </c>
      <c r="AC6055" t="s">
        <v>47</v>
      </c>
      <c r="AD6055">
        <f>+VLOOKUP(T6055,items!$A$2:$D$1255,4,0)</f>
        <v>0</v>
      </c>
      <c r="AE6055">
        <f>+VLOOKUP(T6055,Tabla1[],5,0)</f>
        <v>0</v>
      </c>
      <c r="AF6055">
        <f t="shared" si="94"/>
        <v>4</v>
      </c>
    </row>
    <row r="6056" spans="1:32" x14ac:dyDescent="0.25">
      <c r="A6056">
        <v>103472</v>
      </c>
      <c r="B6056" t="s">
        <v>1868</v>
      </c>
      <c r="C6056" t="s">
        <v>75</v>
      </c>
      <c r="D6056">
        <v>0</v>
      </c>
      <c r="F6056" t="s">
        <v>189</v>
      </c>
      <c r="G6056" t="s">
        <v>189</v>
      </c>
      <c r="H6056" t="s">
        <v>11402</v>
      </c>
      <c r="I6056" t="s">
        <v>37</v>
      </c>
      <c r="J6056" t="s">
        <v>11403</v>
      </c>
      <c r="K6056" t="s">
        <v>11404</v>
      </c>
      <c r="L6056" t="s">
        <v>37</v>
      </c>
      <c r="M6056" t="s">
        <v>8837</v>
      </c>
      <c r="N6056" t="s">
        <v>8837</v>
      </c>
      <c r="O6056" t="s">
        <v>5512</v>
      </c>
      <c r="P6056" t="s">
        <v>5513</v>
      </c>
      <c r="Q6056" t="s">
        <v>5513</v>
      </c>
      <c r="R6056" t="s">
        <v>127</v>
      </c>
      <c r="S6056" t="s">
        <v>164</v>
      </c>
      <c r="T6056" t="s">
        <v>6311</v>
      </c>
      <c r="U6056" t="s">
        <v>6312</v>
      </c>
      <c r="X6056">
        <v>6</v>
      </c>
      <c r="Y6056">
        <v>0</v>
      </c>
      <c r="Z6056">
        <v>0</v>
      </c>
      <c r="AA6056">
        <v>0</v>
      </c>
      <c r="AB6056">
        <v>2400</v>
      </c>
      <c r="AC6056" t="s">
        <v>47</v>
      </c>
      <c r="AD6056">
        <f>+VLOOKUP(T6056,items!$A$2:$D$1255,4,0)</f>
        <v>0</v>
      </c>
      <c r="AE6056">
        <f>+VLOOKUP(T6056,Tabla1[],5,0)</f>
        <v>0</v>
      </c>
      <c r="AF6056">
        <f t="shared" si="94"/>
        <v>4</v>
      </c>
    </row>
    <row r="6057" spans="1:32" x14ac:dyDescent="0.25">
      <c r="A6057">
        <v>103473</v>
      </c>
      <c r="B6057" t="s">
        <v>1003</v>
      </c>
      <c r="C6057" t="s">
        <v>75</v>
      </c>
      <c r="D6057">
        <v>0</v>
      </c>
      <c r="F6057" t="s">
        <v>189</v>
      </c>
      <c r="G6057" t="s">
        <v>5513</v>
      </c>
      <c r="H6057" t="s">
        <v>11405</v>
      </c>
      <c r="I6057" t="s">
        <v>11406</v>
      </c>
      <c r="J6057" t="s">
        <v>11407</v>
      </c>
      <c r="K6057" t="s">
        <v>11408</v>
      </c>
      <c r="L6057" t="s">
        <v>11409</v>
      </c>
      <c r="M6057" t="s">
        <v>10387</v>
      </c>
      <c r="N6057" t="s">
        <v>3800</v>
      </c>
      <c r="O6057" t="s">
        <v>8405</v>
      </c>
      <c r="P6057" t="s">
        <v>9223</v>
      </c>
      <c r="Q6057" t="s">
        <v>8622</v>
      </c>
      <c r="R6057" t="s">
        <v>127</v>
      </c>
      <c r="S6057" t="s">
        <v>108</v>
      </c>
      <c r="T6057" t="s">
        <v>857</v>
      </c>
      <c r="U6057" t="s">
        <v>858</v>
      </c>
      <c r="V6057" t="s">
        <v>828</v>
      </c>
      <c r="W6057" t="s">
        <v>1095</v>
      </c>
      <c r="X6057">
        <v>1</v>
      </c>
      <c r="Y6057">
        <v>3800</v>
      </c>
      <c r="Z6057">
        <v>0</v>
      </c>
      <c r="AA6057">
        <v>1500</v>
      </c>
      <c r="AB6057">
        <v>0</v>
      </c>
      <c r="AC6057" t="s">
        <v>47</v>
      </c>
      <c r="AD6057" t="str">
        <f>+VLOOKUP(T6057,items!$A$2:$D$1255,4,0)</f>
        <v>SOMBRALINA</v>
      </c>
      <c r="AE6057" t="str">
        <f>+VLOOKUP(T6057,Tabla1[],5,0)</f>
        <v>MANUAL</v>
      </c>
      <c r="AF6057">
        <f t="shared" si="94"/>
        <v>5</v>
      </c>
    </row>
    <row r="6058" spans="1:32" x14ac:dyDescent="0.25">
      <c r="A6058">
        <v>103491</v>
      </c>
      <c r="B6058" t="s">
        <v>2569</v>
      </c>
      <c r="C6058" t="s">
        <v>75</v>
      </c>
      <c r="D6058">
        <v>0</v>
      </c>
      <c r="F6058" t="s">
        <v>189</v>
      </c>
      <c r="G6058" t="s">
        <v>8837</v>
      </c>
      <c r="H6058" t="s">
        <v>11410</v>
      </c>
      <c r="I6058" t="s">
        <v>37</v>
      </c>
      <c r="J6058" t="s">
        <v>11411</v>
      </c>
      <c r="K6058" t="s">
        <v>11412</v>
      </c>
      <c r="L6058" t="s">
        <v>37</v>
      </c>
      <c r="M6058" t="s">
        <v>85</v>
      </c>
      <c r="N6058" t="s">
        <v>85</v>
      </c>
      <c r="O6058" t="s">
        <v>3548</v>
      </c>
      <c r="P6058" t="s">
        <v>86</v>
      </c>
      <c r="Q6058" t="s">
        <v>86</v>
      </c>
      <c r="R6058" t="s">
        <v>127</v>
      </c>
      <c r="S6058" t="s">
        <v>164</v>
      </c>
      <c r="T6058" t="s">
        <v>6309</v>
      </c>
      <c r="U6058" t="s">
        <v>6310</v>
      </c>
      <c r="X6058">
        <v>2</v>
      </c>
      <c r="Y6058">
        <v>0</v>
      </c>
      <c r="Z6058">
        <v>0</v>
      </c>
      <c r="AA6058">
        <v>0</v>
      </c>
      <c r="AB6058">
        <v>2600</v>
      </c>
      <c r="AC6058" t="s">
        <v>47</v>
      </c>
      <c r="AD6058">
        <f>+VLOOKUP(T6058,items!$A$2:$D$1255,4,0)</f>
        <v>0</v>
      </c>
      <c r="AE6058">
        <f>+VLOOKUP(T6058,Tabla1[],5,0)</f>
        <v>0</v>
      </c>
      <c r="AF6058">
        <f t="shared" si="94"/>
        <v>4</v>
      </c>
    </row>
    <row r="6059" spans="1:32" x14ac:dyDescent="0.25">
      <c r="A6059">
        <v>103491</v>
      </c>
      <c r="B6059" t="s">
        <v>2569</v>
      </c>
      <c r="C6059" t="s">
        <v>75</v>
      </c>
      <c r="D6059">
        <v>0</v>
      </c>
      <c r="F6059" t="s">
        <v>189</v>
      </c>
      <c r="G6059" t="s">
        <v>8837</v>
      </c>
      <c r="H6059" t="s">
        <v>11410</v>
      </c>
      <c r="I6059" t="s">
        <v>37</v>
      </c>
      <c r="J6059" t="s">
        <v>11411</v>
      </c>
      <c r="K6059" t="s">
        <v>11412</v>
      </c>
      <c r="L6059" t="s">
        <v>37</v>
      </c>
      <c r="M6059" t="s">
        <v>85</v>
      </c>
      <c r="N6059" t="s">
        <v>85</v>
      </c>
      <c r="O6059" t="s">
        <v>3548</v>
      </c>
      <c r="P6059" t="s">
        <v>86</v>
      </c>
      <c r="Q6059" t="s">
        <v>86</v>
      </c>
      <c r="R6059" t="s">
        <v>127</v>
      </c>
      <c r="S6059" t="s">
        <v>164</v>
      </c>
      <c r="T6059" t="s">
        <v>1290</v>
      </c>
      <c r="U6059" t="s">
        <v>1291</v>
      </c>
      <c r="X6059">
        <v>1</v>
      </c>
      <c r="Y6059">
        <v>0</v>
      </c>
      <c r="Z6059">
        <v>0</v>
      </c>
      <c r="AA6059">
        <v>0</v>
      </c>
      <c r="AB6059">
        <v>63900</v>
      </c>
      <c r="AC6059" t="s">
        <v>47</v>
      </c>
      <c r="AD6059">
        <f>+VLOOKUP(T6059,items!$A$2:$D$1255,4,0)</f>
        <v>0</v>
      </c>
      <c r="AE6059">
        <f>+VLOOKUP(T6059,Tabla1[],5,0)</f>
        <v>0</v>
      </c>
      <c r="AF6059">
        <f t="shared" si="94"/>
        <v>4</v>
      </c>
    </row>
    <row r="6060" spans="1:32" x14ac:dyDescent="0.25">
      <c r="A6060">
        <v>103491</v>
      </c>
      <c r="B6060" t="s">
        <v>2569</v>
      </c>
      <c r="C6060" t="s">
        <v>75</v>
      </c>
      <c r="D6060">
        <v>0</v>
      </c>
      <c r="F6060" t="s">
        <v>189</v>
      </c>
      <c r="G6060" t="s">
        <v>8837</v>
      </c>
      <c r="H6060" t="s">
        <v>11410</v>
      </c>
      <c r="I6060" t="s">
        <v>37</v>
      </c>
      <c r="J6060" t="s">
        <v>11411</v>
      </c>
      <c r="K6060" t="s">
        <v>11412</v>
      </c>
      <c r="L6060" t="s">
        <v>37</v>
      </c>
      <c r="M6060" t="s">
        <v>85</v>
      </c>
      <c r="N6060" t="s">
        <v>85</v>
      </c>
      <c r="O6060" t="s">
        <v>3548</v>
      </c>
      <c r="P6060" t="s">
        <v>86</v>
      </c>
      <c r="Q6060" t="s">
        <v>86</v>
      </c>
      <c r="R6060" t="s">
        <v>127</v>
      </c>
      <c r="S6060" t="s">
        <v>164</v>
      </c>
      <c r="T6060" t="s">
        <v>6311</v>
      </c>
      <c r="U6060" t="s">
        <v>6312</v>
      </c>
      <c r="X6060">
        <v>2</v>
      </c>
      <c r="Y6060">
        <v>0</v>
      </c>
      <c r="Z6060">
        <v>0</v>
      </c>
      <c r="AA6060">
        <v>0</v>
      </c>
      <c r="AB6060">
        <v>800</v>
      </c>
      <c r="AC6060" t="s">
        <v>47</v>
      </c>
      <c r="AD6060">
        <f>+VLOOKUP(T6060,items!$A$2:$D$1255,4,0)</f>
        <v>0</v>
      </c>
      <c r="AE6060">
        <f>+VLOOKUP(T6060,Tabla1[],5,0)</f>
        <v>0</v>
      </c>
      <c r="AF6060">
        <f t="shared" si="94"/>
        <v>4</v>
      </c>
    </row>
    <row r="6061" spans="1:32" x14ac:dyDescent="0.25">
      <c r="A6061">
        <v>103497</v>
      </c>
      <c r="B6061" t="s">
        <v>11413</v>
      </c>
      <c r="C6061" t="s">
        <v>33</v>
      </c>
      <c r="D6061">
        <v>0</v>
      </c>
      <c r="F6061" t="s">
        <v>189</v>
      </c>
      <c r="G6061" t="s">
        <v>9223</v>
      </c>
      <c r="H6061" t="s">
        <v>11414</v>
      </c>
      <c r="I6061" t="s">
        <v>37</v>
      </c>
      <c r="J6061" t="s">
        <v>11415</v>
      </c>
      <c r="K6061" t="s">
        <v>11416</v>
      </c>
      <c r="L6061" t="s">
        <v>11417</v>
      </c>
      <c r="M6061" t="s">
        <v>8622</v>
      </c>
      <c r="N6061" t="s">
        <v>8622</v>
      </c>
      <c r="O6061" t="s">
        <v>9293</v>
      </c>
      <c r="P6061" t="s">
        <v>518</v>
      </c>
      <c r="Q6061" t="s">
        <v>1249</v>
      </c>
      <c r="R6061" t="s">
        <v>127</v>
      </c>
      <c r="S6061" t="s">
        <v>256</v>
      </c>
      <c r="T6061" t="s">
        <v>209</v>
      </c>
      <c r="U6061" t="s">
        <v>210</v>
      </c>
      <c r="W6061" t="s">
        <v>211</v>
      </c>
      <c r="X6061">
        <v>2</v>
      </c>
      <c r="Y6061">
        <v>0</v>
      </c>
      <c r="Z6061">
        <v>0</v>
      </c>
      <c r="AA6061">
        <v>0</v>
      </c>
      <c r="AB6061">
        <v>1003116</v>
      </c>
      <c r="AC6061" t="s">
        <v>47</v>
      </c>
      <c r="AD6061">
        <f>+VLOOKUP(T6061,items!$A$2:$D$1255,4,0)</f>
        <v>0</v>
      </c>
      <c r="AE6061">
        <f>+VLOOKUP(T6061,Tabla1[],5,0)</f>
        <v>0</v>
      </c>
      <c r="AF6061">
        <f t="shared" si="94"/>
        <v>5</v>
      </c>
    </row>
    <row r="6062" spans="1:32" x14ac:dyDescent="0.25">
      <c r="A6062">
        <v>103497</v>
      </c>
      <c r="B6062" t="s">
        <v>11413</v>
      </c>
      <c r="C6062" t="s">
        <v>33</v>
      </c>
      <c r="D6062">
        <v>0</v>
      </c>
      <c r="F6062" t="s">
        <v>189</v>
      </c>
      <c r="G6062" t="s">
        <v>9223</v>
      </c>
      <c r="H6062" t="s">
        <v>11414</v>
      </c>
      <c r="I6062" t="s">
        <v>37</v>
      </c>
      <c r="J6062" t="s">
        <v>11415</v>
      </c>
      <c r="K6062" t="s">
        <v>11416</v>
      </c>
      <c r="L6062" t="s">
        <v>11417</v>
      </c>
      <c r="M6062" t="s">
        <v>8622</v>
      </c>
      <c r="N6062" t="s">
        <v>8622</v>
      </c>
      <c r="O6062" t="s">
        <v>9293</v>
      </c>
      <c r="P6062" t="s">
        <v>518</v>
      </c>
      <c r="Q6062" t="s">
        <v>1249</v>
      </c>
      <c r="R6062" t="s">
        <v>127</v>
      </c>
      <c r="S6062" t="s">
        <v>256</v>
      </c>
      <c r="T6062" t="s">
        <v>1062</v>
      </c>
      <c r="U6062" t="s">
        <v>6030</v>
      </c>
      <c r="V6062" t="s">
        <v>828</v>
      </c>
      <c r="X6062">
        <v>2</v>
      </c>
      <c r="Y6062">
        <v>0</v>
      </c>
      <c r="Z6062">
        <v>0</v>
      </c>
      <c r="AA6062">
        <v>0</v>
      </c>
      <c r="AB6062">
        <v>2398000</v>
      </c>
      <c r="AC6062" t="s">
        <v>47</v>
      </c>
      <c r="AD6062">
        <f>+VLOOKUP(T6062,items!$A$2:$D$1255,4,0)</f>
        <v>0</v>
      </c>
      <c r="AE6062">
        <f>+VLOOKUP(T6062,Tabla1[],5,0)</f>
        <v>0</v>
      </c>
      <c r="AF6062">
        <f t="shared" si="94"/>
        <v>5</v>
      </c>
    </row>
    <row r="6063" spans="1:32" x14ac:dyDescent="0.25">
      <c r="A6063">
        <v>103497</v>
      </c>
      <c r="B6063" t="s">
        <v>11413</v>
      </c>
      <c r="C6063" t="s">
        <v>33</v>
      </c>
      <c r="D6063">
        <v>0</v>
      </c>
      <c r="F6063" t="s">
        <v>189</v>
      </c>
      <c r="G6063" t="s">
        <v>9223</v>
      </c>
      <c r="H6063" t="s">
        <v>11414</v>
      </c>
      <c r="I6063" t="s">
        <v>37</v>
      </c>
      <c r="J6063" t="s">
        <v>11415</v>
      </c>
      <c r="K6063" t="s">
        <v>11416</v>
      </c>
      <c r="L6063" t="s">
        <v>11417</v>
      </c>
      <c r="M6063" t="s">
        <v>8622</v>
      </c>
      <c r="N6063" t="s">
        <v>8622</v>
      </c>
      <c r="O6063" t="s">
        <v>9293</v>
      </c>
      <c r="P6063" t="s">
        <v>518</v>
      </c>
      <c r="Q6063" t="s">
        <v>1249</v>
      </c>
      <c r="R6063" t="s">
        <v>127</v>
      </c>
      <c r="S6063" t="s">
        <v>256</v>
      </c>
      <c r="T6063" t="s">
        <v>691</v>
      </c>
      <c r="U6063" t="s">
        <v>692</v>
      </c>
      <c r="X6063">
        <v>1</v>
      </c>
      <c r="Y6063">
        <v>0</v>
      </c>
      <c r="Z6063">
        <v>0</v>
      </c>
      <c r="AA6063">
        <v>0</v>
      </c>
      <c r="AB6063">
        <v>80000</v>
      </c>
      <c r="AC6063" t="s">
        <v>47</v>
      </c>
      <c r="AD6063" t="e">
        <f>+VLOOKUP(T6063,items!$A$2:$D$1255,4,0)</f>
        <v>#N/A</v>
      </c>
      <c r="AE6063" t="e">
        <f>+VLOOKUP(T6063,Tabla1[],5,0)</f>
        <v>#N/A</v>
      </c>
      <c r="AF6063">
        <f t="shared" si="94"/>
        <v>5</v>
      </c>
    </row>
    <row r="6064" spans="1:32" x14ac:dyDescent="0.25">
      <c r="A6064">
        <v>103506</v>
      </c>
      <c r="B6064" t="s">
        <v>11418</v>
      </c>
      <c r="C6064" t="s">
        <v>33</v>
      </c>
      <c r="D6064">
        <v>0</v>
      </c>
      <c r="F6064" t="s">
        <v>8837</v>
      </c>
      <c r="G6064" t="s">
        <v>8837</v>
      </c>
      <c r="H6064" t="s">
        <v>11419</v>
      </c>
      <c r="I6064" t="s">
        <v>37</v>
      </c>
      <c r="J6064" t="s">
        <v>11420</v>
      </c>
      <c r="K6064" t="s">
        <v>11421</v>
      </c>
      <c r="L6064" t="s">
        <v>11422</v>
      </c>
      <c r="M6064" t="s">
        <v>85</v>
      </c>
      <c r="N6064" t="s">
        <v>85</v>
      </c>
      <c r="O6064" t="s">
        <v>975</v>
      </c>
      <c r="P6064" t="s">
        <v>516</v>
      </c>
      <c r="Q6064" t="s">
        <v>517</v>
      </c>
      <c r="R6064" t="s">
        <v>127</v>
      </c>
      <c r="S6064" t="s">
        <v>346</v>
      </c>
      <c r="T6064" t="s">
        <v>1347</v>
      </c>
      <c r="U6064" t="s">
        <v>1348</v>
      </c>
      <c r="V6064" t="s">
        <v>859</v>
      </c>
      <c r="W6064" t="s">
        <v>111</v>
      </c>
      <c r="X6064">
        <v>2</v>
      </c>
      <c r="Y6064">
        <v>0</v>
      </c>
      <c r="Z6064">
        <v>0</v>
      </c>
      <c r="AA6064">
        <v>0</v>
      </c>
      <c r="AB6064">
        <v>4937886</v>
      </c>
      <c r="AC6064" t="s">
        <v>47</v>
      </c>
      <c r="AD6064" t="str">
        <f>+VLOOKUP(T6064,items!$A$2:$D$1255,4,0)</f>
        <v>MUEBLES</v>
      </c>
      <c r="AE6064">
        <f>+VLOOKUP(T6064,Tabla1[],5,0)</f>
        <v>0</v>
      </c>
      <c r="AF6064">
        <f t="shared" si="94"/>
        <v>5</v>
      </c>
    </row>
    <row r="6065" spans="1:34" x14ac:dyDescent="0.25">
      <c r="A6065">
        <v>103506</v>
      </c>
      <c r="B6065" t="s">
        <v>11418</v>
      </c>
      <c r="C6065" t="s">
        <v>33</v>
      </c>
      <c r="D6065">
        <v>0</v>
      </c>
      <c r="F6065" t="s">
        <v>8837</v>
      </c>
      <c r="G6065" t="s">
        <v>8837</v>
      </c>
      <c r="H6065" t="s">
        <v>11419</v>
      </c>
      <c r="I6065" t="s">
        <v>37</v>
      </c>
      <c r="J6065" t="s">
        <v>11420</v>
      </c>
      <c r="K6065" t="s">
        <v>11421</v>
      </c>
      <c r="L6065" t="s">
        <v>11422</v>
      </c>
      <c r="M6065" t="s">
        <v>85</v>
      </c>
      <c r="N6065" t="s">
        <v>85</v>
      </c>
      <c r="O6065" t="s">
        <v>975</v>
      </c>
      <c r="P6065" t="s">
        <v>516</v>
      </c>
      <c r="Q6065" t="s">
        <v>517</v>
      </c>
      <c r="R6065" t="s">
        <v>127</v>
      </c>
      <c r="S6065" t="s">
        <v>346</v>
      </c>
      <c r="T6065" t="s">
        <v>1350</v>
      </c>
      <c r="U6065" t="s">
        <v>1351</v>
      </c>
      <c r="V6065" t="s">
        <v>859</v>
      </c>
      <c r="W6065" t="s">
        <v>117</v>
      </c>
      <c r="X6065">
        <v>1</v>
      </c>
      <c r="Y6065">
        <v>0</v>
      </c>
      <c r="Z6065">
        <v>0</v>
      </c>
      <c r="AA6065">
        <v>0</v>
      </c>
      <c r="AB6065">
        <v>2067650</v>
      </c>
      <c r="AC6065" t="s">
        <v>47</v>
      </c>
      <c r="AD6065" t="str">
        <f>+VLOOKUP(T6065,items!$A$2:$D$1255,4,0)</f>
        <v>MUEBLES</v>
      </c>
      <c r="AE6065">
        <f>+VLOOKUP(T6065,Tabla1[],5,0)</f>
        <v>0</v>
      </c>
      <c r="AF6065">
        <f t="shared" si="94"/>
        <v>5</v>
      </c>
    </row>
    <row r="6066" spans="1:34" x14ac:dyDescent="0.25">
      <c r="A6066">
        <v>103506</v>
      </c>
      <c r="B6066" t="s">
        <v>11418</v>
      </c>
      <c r="C6066" t="s">
        <v>33</v>
      </c>
      <c r="D6066">
        <v>0</v>
      </c>
      <c r="F6066" t="s">
        <v>8837</v>
      </c>
      <c r="G6066" t="s">
        <v>8837</v>
      </c>
      <c r="H6066" t="s">
        <v>11419</v>
      </c>
      <c r="I6066" t="s">
        <v>37</v>
      </c>
      <c r="J6066" t="s">
        <v>11420</v>
      </c>
      <c r="K6066" t="s">
        <v>11421</v>
      </c>
      <c r="L6066" t="s">
        <v>11422</v>
      </c>
      <c r="M6066" t="s">
        <v>85</v>
      </c>
      <c r="N6066" t="s">
        <v>85</v>
      </c>
      <c r="O6066" t="s">
        <v>975</v>
      </c>
      <c r="P6066" t="s">
        <v>516</v>
      </c>
      <c r="Q6066" t="s">
        <v>517</v>
      </c>
      <c r="R6066" t="s">
        <v>127</v>
      </c>
      <c r="S6066" t="s">
        <v>346</v>
      </c>
      <c r="T6066" t="s">
        <v>956</v>
      </c>
      <c r="U6066" t="s">
        <v>7407</v>
      </c>
      <c r="W6066" t="s">
        <v>117</v>
      </c>
      <c r="X6066">
        <v>1</v>
      </c>
      <c r="Y6066">
        <v>0</v>
      </c>
      <c r="Z6066">
        <v>0</v>
      </c>
      <c r="AA6066">
        <v>0</v>
      </c>
      <c r="AB6066">
        <v>929784</v>
      </c>
      <c r="AC6066" t="s">
        <v>47</v>
      </c>
      <c r="AD6066" t="str">
        <f>+VLOOKUP(T6066,items!$A$2:$D$1255,4,0)</f>
        <v>MUEBLES</v>
      </c>
      <c r="AE6066">
        <f>+VLOOKUP(T6066,Tabla1[],5,0)</f>
        <v>0</v>
      </c>
      <c r="AF6066">
        <f t="shared" si="94"/>
        <v>5</v>
      </c>
    </row>
    <row r="6067" spans="1:34" x14ac:dyDescent="0.25">
      <c r="A6067">
        <v>103516</v>
      </c>
      <c r="B6067" t="s">
        <v>2886</v>
      </c>
      <c r="C6067" t="s">
        <v>75</v>
      </c>
      <c r="D6067">
        <v>0</v>
      </c>
      <c r="F6067" t="s">
        <v>8837</v>
      </c>
      <c r="G6067" t="s">
        <v>8837</v>
      </c>
      <c r="H6067" t="s">
        <v>11423</v>
      </c>
      <c r="I6067" t="s">
        <v>37</v>
      </c>
      <c r="J6067" t="s">
        <v>11424</v>
      </c>
      <c r="K6067" t="s">
        <v>11425</v>
      </c>
      <c r="L6067" t="s">
        <v>37</v>
      </c>
      <c r="M6067" t="s">
        <v>85</v>
      </c>
      <c r="N6067" t="s">
        <v>85</v>
      </c>
      <c r="O6067" t="s">
        <v>3548</v>
      </c>
      <c r="P6067" t="s">
        <v>86</v>
      </c>
      <c r="Q6067" t="s">
        <v>86</v>
      </c>
      <c r="R6067" t="s">
        <v>127</v>
      </c>
      <c r="S6067" t="s">
        <v>164</v>
      </c>
      <c r="T6067" t="s">
        <v>1383</v>
      </c>
      <c r="U6067" t="s">
        <v>1384</v>
      </c>
      <c r="X6067">
        <v>3</v>
      </c>
      <c r="Y6067">
        <v>0</v>
      </c>
      <c r="Z6067">
        <v>0</v>
      </c>
      <c r="AA6067">
        <v>0</v>
      </c>
      <c r="AB6067">
        <v>135000</v>
      </c>
      <c r="AC6067" t="s">
        <v>47</v>
      </c>
      <c r="AD6067">
        <f>+VLOOKUP(T6067,items!$A$2:$D$1255,4,0)</f>
        <v>0</v>
      </c>
      <c r="AE6067">
        <f>+VLOOKUP(T6067,Tabla1[],5,0)</f>
        <v>0</v>
      </c>
      <c r="AF6067">
        <f t="shared" si="94"/>
        <v>4</v>
      </c>
    </row>
    <row r="6068" spans="1:34" x14ac:dyDescent="0.25">
      <c r="A6068">
        <v>103519</v>
      </c>
      <c r="B6068" t="s">
        <v>1234</v>
      </c>
      <c r="C6068" t="s">
        <v>75</v>
      </c>
      <c r="D6068">
        <v>0</v>
      </c>
      <c r="F6068" t="s">
        <v>8837</v>
      </c>
      <c r="G6068" t="s">
        <v>8622</v>
      </c>
      <c r="H6068" t="s">
        <v>11426</v>
      </c>
      <c r="I6068" t="s">
        <v>11427</v>
      </c>
      <c r="J6068" t="s">
        <v>11428</v>
      </c>
      <c r="K6068" t="s">
        <v>11429</v>
      </c>
      <c r="L6068" t="s">
        <v>37</v>
      </c>
      <c r="M6068" t="s">
        <v>3096</v>
      </c>
      <c r="N6068" t="s">
        <v>975</v>
      </c>
      <c r="O6068" t="s">
        <v>516</v>
      </c>
      <c r="P6068" t="s">
        <v>517</v>
      </c>
      <c r="Q6068" t="s">
        <v>517</v>
      </c>
      <c r="R6068" t="s">
        <v>127</v>
      </c>
      <c r="S6068" t="s">
        <v>164</v>
      </c>
      <c r="T6068" t="s">
        <v>857</v>
      </c>
      <c r="U6068" t="s">
        <v>858</v>
      </c>
      <c r="V6068" t="s">
        <v>578</v>
      </c>
      <c r="W6068" t="s">
        <v>1095</v>
      </c>
      <c r="X6068">
        <v>1</v>
      </c>
      <c r="Y6068">
        <v>8740</v>
      </c>
      <c r="Z6068">
        <v>0</v>
      </c>
      <c r="AA6068">
        <v>2000</v>
      </c>
      <c r="AB6068">
        <v>5243340</v>
      </c>
      <c r="AC6068" t="s">
        <v>47</v>
      </c>
      <c r="AD6068" t="str">
        <f>+VLOOKUP(T6068,items!$A$2:$D$1255,4,0)</f>
        <v>SOMBRALINA</v>
      </c>
      <c r="AE6068" t="str">
        <f>+VLOOKUP(T6068,Tabla1[],5,0)</f>
        <v>MANUAL</v>
      </c>
      <c r="AF6068">
        <f t="shared" si="94"/>
        <v>5</v>
      </c>
    </row>
    <row r="6069" spans="1:34" x14ac:dyDescent="0.25">
      <c r="A6069">
        <v>103523</v>
      </c>
      <c r="B6069" t="s">
        <v>11430</v>
      </c>
      <c r="C6069" t="s">
        <v>75</v>
      </c>
      <c r="D6069">
        <v>0</v>
      </c>
      <c r="F6069" t="s">
        <v>8837</v>
      </c>
      <c r="G6069" t="s">
        <v>10057</v>
      </c>
      <c r="H6069" t="s">
        <v>11431</v>
      </c>
      <c r="I6069" t="s">
        <v>37</v>
      </c>
      <c r="J6069" t="s">
        <v>37</v>
      </c>
      <c r="K6069" t="s">
        <v>37</v>
      </c>
      <c r="L6069" t="s">
        <v>37</v>
      </c>
      <c r="M6069" t="s">
        <v>3355</v>
      </c>
      <c r="N6069" t="s">
        <v>6298</v>
      </c>
      <c r="O6069" t="s">
        <v>11432</v>
      </c>
      <c r="P6069" t="s">
        <v>10705</v>
      </c>
      <c r="Q6069" t="s">
        <v>176</v>
      </c>
      <c r="R6069" t="s">
        <v>107</v>
      </c>
      <c r="S6069" t="s">
        <v>272</v>
      </c>
      <c r="T6069" t="s">
        <v>11433</v>
      </c>
      <c r="U6069" t="s">
        <v>11434</v>
      </c>
      <c r="X6069">
        <v>1</v>
      </c>
      <c r="Y6069">
        <v>0</v>
      </c>
      <c r="Z6069">
        <v>0</v>
      </c>
      <c r="AA6069">
        <v>0</v>
      </c>
      <c r="AB6069" s="14">
        <v>1524339.3599999999</v>
      </c>
      <c r="AC6069" t="s">
        <v>47</v>
      </c>
      <c r="AD6069" t="e">
        <f>+VLOOKUP(T6069,items!$A$2:$D$1255,4,0)</f>
        <v>#N/A</v>
      </c>
      <c r="AE6069" t="e">
        <f>+VLOOKUP(T6069,Tabla1[],5,0)</f>
        <v>#N/A</v>
      </c>
      <c r="AF6069">
        <f t="shared" si="94"/>
        <v>11</v>
      </c>
      <c r="AG6069">
        <v>3816</v>
      </c>
      <c r="AH6069" s="14">
        <v>1524339.3599999999</v>
      </c>
    </row>
    <row r="6070" spans="1:34" x14ac:dyDescent="0.25">
      <c r="A6070">
        <v>103523</v>
      </c>
      <c r="B6070" t="s">
        <v>11430</v>
      </c>
      <c r="C6070" t="s">
        <v>75</v>
      </c>
      <c r="D6070">
        <v>0</v>
      </c>
      <c r="F6070" t="s">
        <v>8837</v>
      </c>
      <c r="G6070" t="s">
        <v>10057</v>
      </c>
      <c r="H6070" t="s">
        <v>11431</v>
      </c>
      <c r="I6070" t="s">
        <v>37</v>
      </c>
      <c r="J6070" t="s">
        <v>37</v>
      </c>
      <c r="K6070" t="s">
        <v>37</v>
      </c>
      <c r="L6070" t="s">
        <v>37</v>
      </c>
      <c r="M6070" t="s">
        <v>3355</v>
      </c>
      <c r="N6070" t="s">
        <v>6298</v>
      </c>
      <c r="O6070" t="s">
        <v>11432</v>
      </c>
      <c r="P6070" t="s">
        <v>10705</v>
      </c>
      <c r="Q6070" t="s">
        <v>176</v>
      </c>
      <c r="R6070" t="s">
        <v>107</v>
      </c>
      <c r="S6070" t="s">
        <v>272</v>
      </c>
      <c r="T6070" t="s">
        <v>1493</v>
      </c>
      <c r="U6070" t="s">
        <v>1494</v>
      </c>
      <c r="V6070" t="s">
        <v>5064</v>
      </c>
      <c r="W6070" t="s">
        <v>93</v>
      </c>
      <c r="X6070">
        <v>1</v>
      </c>
      <c r="Y6070">
        <v>2823</v>
      </c>
      <c r="Z6070">
        <v>3000</v>
      </c>
      <c r="AA6070">
        <v>0</v>
      </c>
      <c r="AB6070" s="14">
        <v>3287598.48</v>
      </c>
      <c r="AC6070" t="s">
        <v>47</v>
      </c>
      <c r="AD6070" t="str">
        <f>+VLOOKUP(T6070,items!$A$2:$D$1255,4,0)</f>
        <v>FLEXIZIPP</v>
      </c>
      <c r="AE6070">
        <f>+VLOOKUP(T6070,Tabla1[],5,0)</f>
        <v>0</v>
      </c>
      <c r="AF6070">
        <f t="shared" si="94"/>
        <v>11</v>
      </c>
      <c r="AG6070">
        <v>3816</v>
      </c>
      <c r="AH6070" s="14">
        <v>3287598.48</v>
      </c>
    </row>
    <row r="6071" spans="1:34" x14ac:dyDescent="0.25">
      <c r="A6071">
        <v>103523</v>
      </c>
      <c r="B6071" t="s">
        <v>11430</v>
      </c>
      <c r="C6071" t="s">
        <v>75</v>
      </c>
      <c r="D6071">
        <v>0</v>
      </c>
      <c r="F6071" t="s">
        <v>8837</v>
      </c>
      <c r="G6071" t="s">
        <v>10057</v>
      </c>
      <c r="H6071" t="s">
        <v>11431</v>
      </c>
      <c r="I6071" t="s">
        <v>37</v>
      </c>
      <c r="J6071" t="s">
        <v>37</v>
      </c>
      <c r="K6071" t="s">
        <v>37</v>
      </c>
      <c r="L6071" t="s">
        <v>37</v>
      </c>
      <c r="M6071" t="s">
        <v>3355</v>
      </c>
      <c r="N6071" t="s">
        <v>6298</v>
      </c>
      <c r="O6071" t="s">
        <v>11432</v>
      </c>
      <c r="P6071" t="s">
        <v>10705</v>
      </c>
      <c r="Q6071" t="s">
        <v>176</v>
      </c>
      <c r="R6071" t="s">
        <v>107</v>
      </c>
      <c r="S6071" t="s">
        <v>272</v>
      </c>
      <c r="T6071" t="s">
        <v>1493</v>
      </c>
      <c r="U6071" t="s">
        <v>1494</v>
      </c>
      <c r="V6071" t="s">
        <v>5064</v>
      </c>
      <c r="W6071" t="s">
        <v>93</v>
      </c>
      <c r="X6071">
        <v>2</v>
      </c>
      <c r="Y6071">
        <v>2898</v>
      </c>
      <c r="Z6071">
        <v>3000</v>
      </c>
      <c r="AA6071">
        <v>0</v>
      </c>
      <c r="AB6071" s="14">
        <v>6575196.96</v>
      </c>
      <c r="AC6071" t="s">
        <v>47</v>
      </c>
      <c r="AD6071" t="str">
        <f>+VLOOKUP(T6071,items!$A$2:$D$1255,4,0)</f>
        <v>FLEXIZIPP</v>
      </c>
      <c r="AE6071">
        <f>+VLOOKUP(T6071,Tabla1[],5,0)</f>
        <v>0</v>
      </c>
      <c r="AF6071">
        <f t="shared" si="94"/>
        <v>11</v>
      </c>
      <c r="AG6071">
        <v>3816</v>
      </c>
      <c r="AH6071" s="14">
        <v>6575196.96</v>
      </c>
    </row>
    <row r="6072" spans="1:34" x14ac:dyDescent="0.25">
      <c r="A6072">
        <v>103523</v>
      </c>
      <c r="B6072" t="s">
        <v>11430</v>
      </c>
      <c r="C6072" t="s">
        <v>75</v>
      </c>
      <c r="D6072">
        <v>0</v>
      </c>
      <c r="F6072" t="s">
        <v>8837</v>
      </c>
      <c r="G6072" t="s">
        <v>10057</v>
      </c>
      <c r="H6072" t="s">
        <v>11431</v>
      </c>
      <c r="I6072" t="s">
        <v>37</v>
      </c>
      <c r="J6072" t="s">
        <v>37</v>
      </c>
      <c r="K6072" t="s">
        <v>37</v>
      </c>
      <c r="L6072" t="s">
        <v>37</v>
      </c>
      <c r="M6072" t="s">
        <v>3355</v>
      </c>
      <c r="N6072" t="s">
        <v>6298</v>
      </c>
      <c r="O6072" t="s">
        <v>11432</v>
      </c>
      <c r="P6072" t="s">
        <v>10705</v>
      </c>
      <c r="Q6072" t="s">
        <v>176</v>
      </c>
      <c r="R6072" t="s">
        <v>107</v>
      </c>
      <c r="S6072" t="s">
        <v>272</v>
      </c>
      <c r="T6072" t="s">
        <v>1493</v>
      </c>
      <c r="U6072" t="s">
        <v>1494</v>
      </c>
      <c r="V6072" t="s">
        <v>5064</v>
      </c>
      <c r="W6072" t="s">
        <v>93</v>
      </c>
      <c r="X6072">
        <v>1</v>
      </c>
      <c r="Y6072">
        <v>2134</v>
      </c>
      <c r="Z6072">
        <v>3000</v>
      </c>
      <c r="AA6072">
        <v>0</v>
      </c>
      <c r="AB6072" s="14">
        <v>3030485.94</v>
      </c>
      <c r="AC6072" t="s">
        <v>47</v>
      </c>
      <c r="AD6072" t="str">
        <f>+VLOOKUP(T6072,items!$A$2:$D$1255,4,0)</f>
        <v>FLEXIZIPP</v>
      </c>
      <c r="AE6072">
        <f>+VLOOKUP(T6072,Tabla1[],5,0)</f>
        <v>0</v>
      </c>
      <c r="AF6072">
        <f t="shared" si="94"/>
        <v>11</v>
      </c>
      <c r="AG6072">
        <v>3816</v>
      </c>
      <c r="AH6072" s="14">
        <v>3030485.94</v>
      </c>
    </row>
    <row r="6073" spans="1:34" x14ac:dyDescent="0.25">
      <c r="A6073">
        <v>103523</v>
      </c>
      <c r="B6073" t="s">
        <v>11430</v>
      </c>
      <c r="C6073" t="s">
        <v>75</v>
      </c>
      <c r="D6073">
        <v>0</v>
      </c>
      <c r="F6073" t="s">
        <v>8837</v>
      </c>
      <c r="G6073" t="s">
        <v>10057</v>
      </c>
      <c r="H6073" t="s">
        <v>11431</v>
      </c>
      <c r="I6073" t="s">
        <v>37</v>
      </c>
      <c r="J6073" t="s">
        <v>37</v>
      </c>
      <c r="K6073" t="s">
        <v>37</v>
      </c>
      <c r="L6073" t="s">
        <v>37</v>
      </c>
      <c r="M6073" t="s">
        <v>3355</v>
      </c>
      <c r="N6073" t="s">
        <v>6298</v>
      </c>
      <c r="O6073" t="s">
        <v>11432</v>
      </c>
      <c r="P6073" t="s">
        <v>10705</v>
      </c>
      <c r="Q6073" t="s">
        <v>176</v>
      </c>
      <c r="R6073" t="s">
        <v>107</v>
      </c>
      <c r="S6073" t="s">
        <v>272</v>
      </c>
      <c r="T6073" t="s">
        <v>115</v>
      </c>
      <c r="U6073" t="s">
        <v>116</v>
      </c>
      <c r="W6073" t="s">
        <v>93</v>
      </c>
      <c r="X6073">
        <v>1</v>
      </c>
      <c r="Y6073">
        <v>2134</v>
      </c>
      <c r="Z6073">
        <v>0</v>
      </c>
      <c r="AA6073">
        <v>5486</v>
      </c>
      <c r="AB6073" s="14">
        <v>26848448.711999997</v>
      </c>
      <c r="AC6073" t="s">
        <v>47</v>
      </c>
      <c r="AD6073" t="str">
        <f>+VLOOKUP(T6073,items!$A$2:$D$1255,4,0)</f>
        <v>PERGOLA</v>
      </c>
      <c r="AE6073" t="str">
        <f>+VLOOKUP(T6073,Tabla1[],5,0)</f>
        <v>MAXI PERGOLAM</v>
      </c>
      <c r="AF6073">
        <f t="shared" si="94"/>
        <v>11</v>
      </c>
      <c r="AG6073">
        <v>3816</v>
      </c>
      <c r="AH6073" s="14">
        <v>26848448.711999997</v>
      </c>
    </row>
    <row r="6074" spans="1:34" x14ac:dyDescent="0.25">
      <c r="A6074">
        <v>103523</v>
      </c>
      <c r="B6074" t="s">
        <v>11430</v>
      </c>
      <c r="C6074" t="s">
        <v>75</v>
      </c>
      <c r="D6074">
        <v>0</v>
      </c>
      <c r="F6074" t="s">
        <v>8837</v>
      </c>
      <c r="G6074" t="s">
        <v>10057</v>
      </c>
      <c r="H6074" t="s">
        <v>11431</v>
      </c>
      <c r="I6074" t="s">
        <v>37</v>
      </c>
      <c r="J6074" t="s">
        <v>37</v>
      </c>
      <c r="K6074" t="s">
        <v>37</v>
      </c>
      <c r="L6074" t="s">
        <v>37</v>
      </c>
      <c r="M6074" t="s">
        <v>3355</v>
      </c>
      <c r="N6074" t="s">
        <v>6298</v>
      </c>
      <c r="O6074" t="s">
        <v>11432</v>
      </c>
      <c r="P6074" t="s">
        <v>10705</v>
      </c>
      <c r="Q6074" t="s">
        <v>176</v>
      </c>
      <c r="R6074" t="s">
        <v>107</v>
      </c>
      <c r="S6074" t="s">
        <v>272</v>
      </c>
      <c r="T6074" t="s">
        <v>115</v>
      </c>
      <c r="U6074" t="s">
        <v>116</v>
      </c>
      <c r="W6074" t="s">
        <v>93</v>
      </c>
      <c r="X6074">
        <v>1</v>
      </c>
      <c r="Y6074">
        <v>5793</v>
      </c>
      <c r="Z6074">
        <v>0</v>
      </c>
      <c r="AA6074">
        <v>5486</v>
      </c>
      <c r="AB6074" s="14">
        <v>52614630.215999998</v>
      </c>
      <c r="AC6074" t="s">
        <v>47</v>
      </c>
      <c r="AD6074" t="str">
        <f>+VLOOKUP(T6074,items!$A$2:$D$1255,4,0)</f>
        <v>PERGOLA</v>
      </c>
      <c r="AE6074" t="str">
        <f>+VLOOKUP(T6074,Tabla1[],5,0)</f>
        <v>MAXI PERGOLAM</v>
      </c>
      <c r="AF6074">
        <f t="shared" si="94"/>
        <v>11</v>
      </c>
      <c r="AG6074">
        <v>3816</v>
      </c>
      <c r="AH6074" s="14">
        <v>52614630.215999998</v>
      </c>
    </row>
    <row r="6075" spans="1:34" x14ac:dyDescent="0.25">
      <c r="A6075">
        <v>103523</v>
      </c>
      <c r="B6075" t="s">
        <v>11430</v>
      </c>
      <c r="C6075" t="s">
        <v>75</v>
      </c>
      <c r="D6075">
        <v>0</v>
      </c>
      <c r="F6075" t="s">
        <v>8837</v>
      </c>
      <c r="G6075" t="s">
        <v>10057</v>
      </c>
      <c r="H6075" t="s">
        <v>11431</v>
      </c>
      <c r="I6075" t="s">
        <v>37</v>
      </c>
      <c r="J6075" t="s">
        <v>37</v>
      </c>
      <c r="K6075" t="s">
        <v>37</v>
      </c>
      <c r="L6075" t="s">
        <v>37</v>
      </c>
      <c r="M6075" t="s">
        <v>3355</v>
      </c>
      <c r="N6075" t="s">
        <v>6298</v>
      </c>
      <c r="O6075" t="s">
        <v>11432</v>
      </c>
      <c r="P6075" t="s">
        <v>10705</v>
      </c>
      <c r="Q6075" t="s">
        <v>176</v>
      </c>
      <c r="R6075" t="s">
        <v>107</v>
      </c>
      <c r="S6075" t="s">
        <v>272</v>
      </c>
      <c r="T6075" t="s">
        <v>115</v>
      </c>
      <c r="U6075" t="s">
        <v>116</v>
      </c>
      <c r="W6075" t="s">
        <v>93</v>
      </c>
      <c r="X6075">
        <v>1</v>
      </c>
      <c r="Y6075">
        <v>3353</v>
      </c>
      <c r="Z6075">
        <v>0</v>
      </c>
      <c r="AA6075">
        <v>5486</v>
      </c>
      <c r="AB6075" s="14">
        <v>30062841.048</v>
      </c>
      <c r="AC6075" t="s">
        <v>47</v>
      </c>
      <c r="AD6075" t="str">
        <f>+VLOOKUP(T6075,items!$A$2:$D$1255,4,0)</f>
        <v>PERGOLA</v>
      </c>
      <c r="AE6075" t="str">
        <f>+VLOOKUP(T6075,Tabla1[],5,0)</f>
        <v>MAXI PERGOLAM</v>
      </c>
      <c r="AF6075">
        <f t="shared" si="94"/>
        <v>11</v>
      </c>
      <c r="AG6075">
        <v>3816</v>
      </c>
      <c r="AH6075" s="14">
        <v>30062841.048</v>
      </c>
    </row>
    <row r="6076" spans="1:34" x14ac:dyDescent="0.25">
      <c r="A6076">
        <v>103527</v>
      </c>
      <c r="B6076" t="s">
        <v>11435</v>
      </c>
      <c r="C6076" t="s">
        <v>75</v>
      </c>
      <c r="D6076">
        <v>0</v>
      </c>
      <c r="F6076" t="s">
        <v>8837</v>
      </c>
      <c r="G6076" t="s">
        <v>5512</v>
      </c>
      <c r="H6076" t="s">
        <v>11436</v>
      </c>
      <c r="I6076" t="s">
        <v>37</v>
      </c>
      <c r="J6076" t="s">
        <v>11437</v>
      </c>
      <c r="K6076" t="s">
        <v>11438</v>
      </c>
      <c r="L6076" t="s">
        <v>11439</v>
      </c>
      <c r="M6076" t="s">
        <v>3548</v>
      </c>
      <c r="N6076" t="s">
        <v>3548</v>
      </c>
      <c r="O6076" t="s">
        <v>86</v>
      </c>
      <c r="P6076" t="s">
        <v>7913</v>
      </c>
      <c r="Q6076" t="s">
        <v>5949</v>
      </c>
      <c r="R6076" t="s">
        <v>127</v>
      </c>
      <c r="S6076" t="s">
        <v>64</v>
      </c>
      <c r="T6076" t="s">
        <v>1119</v>
      </c>
      <c r="U6076" t="s">
        <v>3276</v>
      </c>
      <c r="X6076">
        <v>1</v>
      </c>
      <c r="Y6076">
        <v>0</v>
      </c>
      <c r="Z6076">
        <v>0</v>
      </c>
      <c r="AA6076">
        <v>0</v>
      </c>
      <c r="AB6076">
        <v>120000</v>
      </c>
      <c r="AC6076" t="s">
        <v>47</v>
      </c>
      <c r="AD6076">
        <f>+VLOOKUP(T6076,items!$A$2:$D$1255,4,0)</f>
        <v>0</v>
      </c>
      <c r="AE6076">
        <f>+VLOOKUP(T6076,Tabla1[],5,0)</f>
        <v>0</v>
      </c>
      <c r="AF6076">
        <f t="shared" si="94"/>
        <v>4</v>
      </c>
    </row>
    <row r="6077" spans="1:34" x14ac:dyDescent="0.25">
      <c r="A6077">
        <v>103527</v>
      </c>
      <c r="B6077" t="s">
        <v>11435</v>
      </c>
      <c r="C6077" t="s">
        <v>75</v>
      </c>
      <c r="D6077">
        <v>0</v>
      </c>
      <c r="F6077" t="s">
        <v>8837</v>
      </c>
      <c r="G6077" t="s">
        <v>5512</v>
      </c>
      <c r="H6077" t="s">
        <v>11436</v>
      </c>
      <c r="I6077" t="s">
        <v>37</v>
      </c>
      <c r="J6077" t="s">
        <v>11437</v>
      </c>
      <c r="K6077" t="s">
        <v>11438</v>
      </c>
      <c r="L6077" t="s">
        <v>11439</v>
      </c>
      <c r="M6077" t="s">
        <v>3548</v>
      </c>
      <c r="N6077" t="s">
        <v>3548</v>
      </c>
      <c r="O6077" t="s">
        <v>86</v>
      </c>
      <c r="P6077" t="s">
        <v>7913</v>
      </c>
      <c r="Q6077" t="s">
        <v>5949</v>
      </c>
      <c r="R6077" t="s">
        <v>127</v>
      </c>
      <c r="S6077" t="s">
        <v>64</v>
      </c>
      <c r="T6077" t="s">
        <v>94</v>
      </c>
      <c r="U6077" t="s">
        <v>95</v>
      </c>
      <c r="X6077">
        <v>1</v>
      </c>
      <c r="Y6077">
        <v>0</v>
      </c>
      <c r="Z6077">
        <v>0</v>
      </c>
      <c r="AA6077">
        <v>0</v>
      </c>
      <c r="AB6077">
        <v>150000</v>
      </c>
      <c r="AC6077" t="s">
        <v>47</v>
      </c>
      <c r="AD6077" t="e">
        <f>+VLOOKUP(T6077,items!$A$2:$D$1255,4,0)</f>
        <v>#N/A</v>
      </c>
      <c r="AE6077" t="e">
        <f>+VLOOKUP(T6077,Tabla1[],5,0)</f>
        <v>#N/A</v>
      </c>
      <c r="AF6077">
        <f t="shared" si="94"/>
        <v>4</v>
      </c>
    </row>
    <row r="6078" spans="1:34" x14ac:dyDescent="0.25">
      <c r="A6078">
        <v>103541</v>
      </c>
      <c r="B6078" t="s">
        <v>11440</v>
      </c>
      <c r="C6078" t="s">
        <v>33</v>
      </c>
      <c r="D6078">
        <v>0</v>
      </c>
      <c r="F6078" t="s">
        <v>11441</v>
      </c>
      <c r="G6078" t="s">
        <v>3548</v>
      </c>
      <c r="H6078" t="s">
        <v>11442</v>
      </c>
      <c r="I6078" t="s">
        <v>37</v>
      </c>
      <c r="J6078" t="s">
        <v>11443</v>
      </c>
      <c r="K6078" t="s">
        <v>11444</v>
      </c>
      <c r="L6078" t="s">
        <v>11445</v>
      </c>
      <c r="M6078" t="s">
        <v>5513</v>
      </c>
      <c r="N6078" t="s">
        <v>5513</v>
      </c>
      <c r="O6078" t="s">
        <v>3549</v>
      </c>
      <c r="P6078" t="s">
        <v>175</v>
      </c>
      <c r="Q6078" t="s">
        <v>8621</v>
      </c>
      <c r="R6078" t="s">
        <v>127</v>
      </c>
      <c r="S6078" t="s">
        <v>108</v>
      </c>
      <c r="T6078" t="s">
        <v>2142</v>
      </c>
      <c r="U6078" t="s">
        <v>2143</v>
      </c>
      <c r="X6078">
        <v>2</v>
      </c>
      <c r="Y6078">
        <v>0</v>
      </c>
      <c r="Z6078">
        <v>0</v>
      </c>
      <c r="AA6078">
        <v>0</v>
      </c>
      <c r="AB6078">
        <v>40000</v>
      </c>
      <c r="AC6078" t="s">
        <v>47</v>
      </c>
      <c r="AD6078">
        <f>+VLOOKUP(T6078,items!$A$2:$D$1255,4,0)</f>
        <v>0</v>
      </c>
      <c r="AE6078">
        <f>+VLOOKUP(T6078,Tabla1[],5,0)</f>
        <v>0</v>
      </c>
      <c r="AF6078">
        <f t="shared" si="94"/>
        <v>5</v>
      </c>
    </row>
    <row r="6079" spans="1:34" x14ac:dyDescent="0.25">
      <c r="A6079">
        <v>103541</v>
      </c>
      <c r="B6079" t="s">
        <v>11440</v>
      </c>
      <c r="C6079" t="s">
        <v>33</v>
      </c>
      <c r="D6079">
        <v>0</v>
      </c>
      <c r="F6079" t="s">
        <v>11441</v>
      </c>
      <c r="G6079" t="s">
        <v>3548</v>
      </c>
      <c r="H6079" t="s">
        <v>11442</v>
      </c>
      <c r="I6079" t="s">
        <v>37</v>
      </c>
      <c r="J6079" t="s">
        <v>11443</v>
      </c>
      <c r="K6079" t="s">
        <v>11444</v>
      </c>
      <c r="L6079" t="s">
        <v>11445</v>
      </c>
      <c r="M6079" t="s">
        <v>5513</v>
      </c>
      <c r="N6079" t="s">
        <v>5513</v>
      </c>
      <c r="O6079" t="s">
        <v>3549</v>
      </c>
      <c r="P6079" t="s">
        <v>175</v>
      </c>
      <c r="Q6079" t="s">
        <v>8621</v>
      </c>
      <c r="R6079" t="s">
        <v>127</v>
      </c>
      <c r="S6079" t="s">
        <v>108</v>
      </c>
      <c r="T6079" t="s">
        <v>633</v>
      </c>
      <c r="U6079" t="s">
        <v>634</v>
      </c>
      <c r="X6079">
        <v>1</v>
      </c>
      <c r="Y6079">
        <v>0</v>
      </c>
      <c r="Z6079">
        <v>0</v>
      </c>
      <c r="AA6079">
        <v>0</v>
      </c>
      <c r="AB6079">
        <v>426250</v>
      </c>
      <c r="AC6079" t="s">
        <v>47</v>
      </c>
      <c r="AD6079">
        <f>+VLOOKUP(T6079,items!$A$2:$D$1255,4,0)</f>
        <v>0</v>
      </c>
      <c r="AE6079">
        <f>+VLOOKUP(T6079,Tabla1[],5,0)</f>
        <v>0</v>
      </c>
      <c r="AF6079">
        <f t="shared" si="94"/>
        <v>5</v>
      </c>
    </row>
    <row r="6080" spans="1:34" x14ac:dyDescent="0.25">
      <c r="A6080">
        <v>103541</v>
      </c>
      <c r="B6080" t="s">
        <v>11440</v>
      </c>
      <c r="C6080" t="s">
        <v>33</v>
      </c>
      <c r="D6080">
        <v>0</v>
      </c>
      <c r="F6080" t="s">
        <v>11441</v>
      </c>
      <c r="G6080" t="s">
        <v>3548</v>
      </c>
      <c r="H6080" t="s">
        <v>11442</v>
      </c>
      <c r="I6080" t="s">
        <v>37</v>
      </c>
      <c r="J6080" t="s">
        <v>11443</v>
      </c>
      <c r="K6080" t="s">
        <v>11444</v>
      </c>
      <c r="L6080" t="s">
        <v>11445</v>
      </c>
      <c r="M6080" t="s">
        <v>5513</v>
      </c>
      <c r="N6080" t="s">
        <v>5513</v>
      </c>
      <c r="O6080" t="s">
        <v>3549</v>
      </c>
      <c r="P6080" t="s">
        <v>175</v>
      </c>
      <c r="Q6080" t="s">
        <v>8621</v>
      </c>
      <c r="R6080" t="s">
        <v>127</v>
      </c>
      <c r="S6080" t="s">
        <v>108</v>
      </c>
      <c r="T6080" t="s">
        <v>8562</v>
      </c>
      <c r="U6080" t="s">
        <v>8623</v>
      </c>
      <c r="X6080">
        <v>1</v>
      </c>
      <c r="Y6080">
        <v>9600</v>
      </c>
      <c r="Z6080">
        <v>0</v>
      </c>
      <c r="AA6080">
        <v>2500</v>
      </c>
      <c r="AB6080">
        <v>1100000</v>
      </c>
      <c r="AC6080" t="s">
        <v>47</v>
      </c>
      <c r="AD6080">
        <f>+VLOOKUP(T6080,items!$A$2:$D$1255,4,0)</f>
        <v>0</v>
      </c>
      <c r="AE6080">
        <f>+VLOOKUP(T6080,Tabla1[],5,0)</f>
        <v>0</v>
      </c>
      <c r="AF6080">
        <f t="shared" si="94"/>
        <v>5</v>
      </c>
    </row>
    <row r="6081" spans="1:32" x14ac:dyDescent="0.25">
      <c r="A6081">
        <v>103544</v>
      </c>
      <c r="B6081" t="s">
        <v>11446</v>
      </c>
      <c r="C6081" t="s">
        <v>33</v>
      </c>
      <c r="D6081">
        <v>0</v>
      </c>
      <c r="F6081" t="s">
        <v>8837</v>
      </c>
      <c r="G6081" t="s">
        <v>8837</v>
      </c>
      <c r="H6081" t="s">
        <v>11447</v>
      </c>
      <c r="I6081" t="s">
        <v>37</v>
      </c>
      <c r="J6081" t="s">
        <v>11448</v>
      </c>
      <c r="K6081" t="s">
        <v>11449</v>
      </c>
      <c r="L6081" t="s">
        <v>11450</v>
      </c>
      <c r="M6081" t="s">
        <v>85</v>
      </c>
      <c r="N6081" t="s">
        <v>85</v>
      </c>
      <c r="O6081" t="s">
        <v>518</v>
      </c>
      <c r="P6081" t="s">
        <v>1249</v>
      </c>
      <c r="Q6081" t="s">
        <v>9374</v>
      </c>
      <c r="R6081" t="s">
        <v>127</v>
      </c>
      <c r="S6081" t="s">
        <v>44</v>
      </c>
      <c r="T6081" t="s">
        <v>377</v>
      </c>
      <c r="U6081" t="s">
        <v>378</v>
      </c>
      <c r="X6081">
        <v>2</v>
      </c>
      <c r="Y6081">
        <v>0</v>
      </c>
      <c r="Z6081">
        <v>0</v>
      </c>
      <c r="AA6081">
        <v>0</v>
      </c>
      <c r="AB6081">
        <v>420000</v>
      </c>
      <c r="AC6081" t="s">
        <v>47</v>
      </c>
      <c r="AD6081">
        <f>+VLOOKUP(T6081,items!$A$2:$D$1255,4,0)</f>
        <v>0</v>
      </c>
      <c r="AE6081">
        <f>+VLOOKUP(T6081,Tabla1[],5,0)</f>
        <v>0</v>
      </c>
      <c r="AF6081">
        <f t="shared" si="94"/>
        <v>5</v>
      </c>
    </row>
    <row r="6082" spans="1:32" x14ac:dyDescent="0.25">
      <c r="A6082">
        <v>103544</v>
      </c>
      <c r="B6082" t="s">
        <v>11446</v>
      </c>
      <c r="C6082" t="s">
        <v>33</v>
      </c>
      <c r="D6082">
        <v>0</v>
      </c>
      <c r="F6082" t="s">
        <v>8837</v>
      </c>
      <c r="G6082" t="s">
        <v>8837</v>
      </c>
      <c r="H6082" t="s">
        <v>11447</v>
      </c>
      <c r="I6082" t="s">
        <v>37</v>
      </c>
      <c r="J6082" t="s">
        <v>11448</v>
      </c>
      <c r="K6082" t="s">
        <v>11449</v>
      </c>
      <c r="L6082" t="s">
        <v>11450</v>
      </c>
      <c r="M6082" t="s">
        <v>85</v>
      </c>
      <c r="N6082" t="s">
        <v>85</v>
      </c>
      <c r="O6082" t="s">
        <v>518</v>
      </c>
      <c r="P6082" t="s">
        <v>1249</v>
      </c>
      <c r="Q6082" t="s">
        <v>9374</v>
      </c>
      <c r="R6082" t="s">
        <v>127</v>
      </c>
      <c r="S6082" t="s">
        <v>44</v>
      </c>
      <c r="T6082" t="s">
        <v>283</v>
      </c>
      <c r="U6082" t="s">
        <v>284</v>
      </c>
      <c r="W6082" t="s">
        <v>111</v>
      </c>
      <c r="X6082">
        <v>2</v>
      </c>
      <c r="Y6082">
        <v>0</v>
      </c>
      <c r="Z6082">
        <v>0</v>
      </c>
      <c r="AA6082">
        <v>0</v>
      </c>
      <c r="AB6082">
        <v>200000</v>
      </c>
      <c r="AC6082" t="s">
        <v>47</v>
      </c>
      <c r="AD6082" t="e">
        <f>+VLOOKUP(T6082,items!$A$2:$D$1255,4,0)</f>
        <v>#N/A</v>
      </c>
      <c r="AE6082" t="e">
        <f>+VLOOKUP(T6082,Tabla1[],5,0)</f>
        <v>#N/A</v>
      </c>
      <c r="AF6082">
        <f t="shared" ref="AF6082:AF6145" si="95">+MONTH(O6082)</f>
        <v>5</v>
      </c>
    </row>
    <row r="6083" spans="1:32" x14ac:dyDescent="0.25">
      <c r="A6083">
        <v>103544</v>
      </c>
      <c r="B6083" t="s">
        <v>11446</v>
      </c>
      <c r="C6083" t="s">
        <v>33</v>
      </c>
      <c r="D6083">
        <v>0</v>
      </c>
      <c r="F6083" t="s">
        <v>8837</v>
      </c>
      <c r="G6083" t="s">
        <v>8837</v>
      </c>
      <c r="H6083" t="s">
        <v>11447</v>
      </c>
      <c r="I6083" t="s">
        <v>37</v>
      </c>
      <c r="J6083" t="s">
        <v>11448</v>
      </c>
      <c r="K6083" t="s">
        <v>11449</v>
      </c>
      <c r="L6083" t="s">
        <v>11450</v>
      </c>
      <c r="M6083" t="s">
        <v>85</v>
      </c>
      <c r="N6083" t="s">
        <v>85</v>
      </c>
      <c r="O6083" t="s">
        <v>518</v>
      </c>
      <c r="P6083" t="s">
        <v>1249</v>
      </c>
      <c r="Q6083" t="s">
        <v>9374</v>
      </c>
      <c r="R6083" t="s">
        <v>127</v>
      </c>
      <c r="S6083" t="s">
        <v>44</v>
      </c>
      <c r="T6083" t="s">
        <v>797</v>
      </c>
      <c r="U6083" t="s">
        <v>798</v>
      </c>
      <c r="X6083">
        <v>1</v>
      </c>
      <c r="Y6083">
        <v>0</v>
      </c>
      <c r="Z6083">
        <v>0</v>
      </c>
      <c r="AA6083">
        <v>0</v>
      </c>
      <c r="AB6083">
        <v>160000</v>
      </c>
      <c r="AC6083" t="s">
        <v>47</v>
      </c>
      <c r="AD6083" t="e">
        <f>+VLOOKUP(T6083,items!$A$2:$D$1255,4,0)</f>
        <v>#N/A</v>
      </c>
      <c r="AE6083" t="e">
        <f>+VLOOKUP(T6083,Tabla1[],5,0)</f>
        <v>#N/A</v>
      </c>
      <c r="AF6083">
        <f t="shared" si="95"/>
        <v>5</v>
      </c>
    </row>
    <row r="6084" spans="1:32" x14ac:dyDescent="0.25">
      <c r="A6084">
        <v>103548</v>
      </c>
      <c r="B6084" t="s">
        <v>11451</v>
      </c>
      <c r="C6084" t="s">
        <v>75</v>
      </c>
      <c r="D6084">
        <v>0</v>
      </c>
      <c r="F6084" t="s">
        <v>3799</v>
      </c>
      <c r="G6084" t="s">
        <v>5513</v>
      </c>
      <c r="H6084" t="s">
        <v>11452</v>
      </c>
      <c r="I6084" t="s">
        <v>11453</v>
      </c>
      <c r="J6084" t="s">
        <v>11454</v>
      </c>
      <c r="K6084" t="s">
        <v>11455</v>
      </c>
      <c r="L6084" t="s">
        <v>11456</v>
      </c>
      <c r="M6084" t="s">
        <v>86</v>
      </c>
      <c r="N6084" t="s">
        <v>7913</v>
      </c>
      <c r="O6084" t="s">
        <v>8621</v>
      </c>
      <c r="P6084" t="s">
        <v>8622</v>
      </c>
      <c r="Q6084" t="s">
        <v>5949</v>
      </c>
      <c r="R6084" t="s">
        <v>63</v>
      </c>
      <c r="S6084" t="s">
        <v>108</v>
      </c>
      <c r="T6084" t="s">
        <v>713</v>
      </c>
      <c r="U6084" t="s">
        <v>714</v>
      </c>
      <c r="X6084">
        <v>2</v>
      </c>
      <c r="Y6084">
        <v>0</v>
      </c>
      <c r="Z6084">
        <v>0</v>
      </c>
      <c r="AA6084">
        <v>0</v>
      </c>
      <c r="AB6084">
        <v>608000</v>
      </c>
      <c r="AC6084" t="s">
        <v>47</v>
      </c>
      <c r="AD6084">
        <f>+VLOOKUP(T6084,items!$A$2:$D$1255,4,0)</f>
        <v>0</v>
      </c>
      <c r="AE6084">
        <f>+VLOOKUP(T6084,Tabla1[],5,0)</f>
        <v>0</v>
      </c>
      <c r="AF6084">
        <f t="shared" si="95"/>
        <v>5</v>
      </c>
    </row>
    <row r="6085" spans="1:32" x14ac:dyDescent="0.25">
      <c r="A6085">
        <v>103548</v>
      </c>
      <c r="B6085" t="s">
        <v>11451</v>
      </c>
      <c r="C6085" t="s">
        <v>75</v>
      </c>
      <c r="D6085">
        <v>0</v>
      </c>
      <c r="F6085" t="s">
        <v>3799</v>
      </c>
      <c r="G6085" t="s">
        <v>5513</v>
      </c>
      <c r="H6085" t="s">
        <v>11452</v>
      </c>
      <c r="I6085" t="s">
        <v>11453</v>
      </c>
      <c r="J6085" t="s">
        <v>11454</v>
      </c>
      <c r="K6085" t="s">
        <v>11455</v>
      </c>
      <c r="L6085" t="s">
        <v>11456</v>
      </c>
      <c r="M6085" t="s">
        <v>86</v>
      </c>
      <c r="N6085" t="s">
        <v>7913</v>
      </c>
      <c r="O6085" t="s">
        <v>8621</v>
      </c>
      <c r="P6085" t="s">
        <v>8622</v>
      </c>
      <c r="Q6085" t="s">
        <v>5949</v>
      </c>
      <c r="R6085" t="s">
        <v>63</v>
      </c>
      <c r="S6085" t="s">
        <v>108</v>
      </c>
      <c r="T6085" t="s">
        <v>1438</v>
      </c>
      <c r="U6085" t="s">
        <v>1439</v>
      </c>
      <c r="X6085">
        <v>1</v>
      </c>
      <c r="Y6085">
        <v>0</v>
      </c>
      <c r="Z6085">
        <v>0</v>
      </c>
      <c r="AA6085">
        <v>0</v>
      </c>
      <c r="AB6085">
        <v>268613</v>
      </c>
      <c r="AC6085" t="s">
        <v>47</v>
      </c>
      <c r="AD6085">
        <f>+VLOOKUP(T6085,items!$A$2:$D$1255,4,0)</f>
        <v>0</v>
      </c>
      <c r="AE6085">
        <f>+VLOOKUP(T6085,Tabla1[],5,0)</f>
        <v>0</v>
      </c>
      <c r="AF6085">
        <f t="shared" si="95"/>
        <v>5</v>
      </c>
    </row>
    <row r="6086" spans="1:32" x14ac:dyDescent="0.25">
      <c r="A6086">
        <v>103548</v>
      </c>
      <c r="B6086" t="s">
        <v>11451</v>
      </c>
      <c r="C6086" t="s">
        <v>75</v>
      </c>
      <c r="D6086">
        <v>0</v>
      </c>
      <c r="F6086" t="s">
        <v>3799</v>
      </c>
      <c r="G6086" t="s">
        <v>5513</v>
      </c>
      <c r="H6086" t="s">
        <v>11452</v>
      </c>
      <c r="I6086" t="s">
        <v>11453</v>
      </c>
      <c r="J6086" t="s">
        <v>11454</v>
      </c>
      <c r="K6086" t="s">
        <v>11455</v>
      </c>
      <c r="L6086" t="s">
        <v>11456</v>
      </c>
      <c r="M6086" t="s">
        <v>86</v>
      </c>
      <c r="N6086" t="s">
        <v>7913</v>
      </c>
      <c r="O6086" t="s">
        <v>8621</v>
      </c>
      <c r="P6086" t="s">
        <v>8622</v>
      </c>
      <c r="Q6086" t="s">
        <v>5949</v>
      </c>
      <c r="R6086" t="s">
        <v>63</v>
      </c>
      <c r="S6086" t="s">
        <v>108</v>
      </c>
      <c r="T6086" t="s">
        <v>986</v>
      </c>
      <c r="U6086" t="s">
        <v>987</v>
      </c>
      <c r="V6086" t="s">
        <v>615</v>
      </c>
      <c r="W6086" t="s">
        <v>114</v>
      </c>
      <c r="X6086">
        <v>2</v>
      </c>
      <c r="Y6086">
        <v>4000</v>
      </c>
      <c r="Z6086">
        <v>2340</v>
      </c>
      <c r="AA6086">
        <v>0</v>
      </c>
      <c r="AB6086">
        <v>5927494</v>
      </c>
      <c r="AC6086" t="s">
        <v>47</v>
      </c>
      <c r="AD6086" t="str">
        <f>+VLOOKUP(T6086,items!$A$2:$D$1255,4,0)</f>
        <v>BANETA</v>
      </c>
      <c r="AE6086" t="str">
        <f>+VLOOKUP(T6086,Tabla1[],5,0)</f>
        <v>GUILLOTINA</v>
      </c>
      <c r="AF6086">
        <f t="shared" si="95"/>
        <v>5</v>
      </c>
    </row>
    <row r="6087" spans="1:32" x14ac:dyDescent="0.25">
      <c r="A6087">
        <v>103548</v>
      </c>
      <c r="B6087" t="s">
        <v>11451</v>
      </c>
      <c r="C6087" t="s">
        <v>75</v>
      </c>
      <c r="D6087">
        <v>0</v>
      </c>
      <c r="F6087" t="s">
        <v>3799</v>
      </c>
      <c r="G6087" t="s">
        <v>5513</v>
      </c>
      <c r="H6087" t="s">
        <v>11452</v>
      </c>
      <c r="I6087" t="s">
        <v>11453</v>
      </c>
      <c r="J6087" t="s">
        <v>11454</v>
      </c>
      <c r="K6087" t="s">
        <v>11455</v>
      </c>
      <c r="L6087" t="s">
        <v>11456</v>
      </c>
      <c r="M6087" t="s">
        <v>86</v>
      </c>
      <c r="N6087" t="s">
        <v>7913</v>
      </c>
      <c r="O6087" t="s">
        <v>8621</v>
      </c>
      <c r="P6087" t="s">
        <v>8622</v>
      </c>
      <c r="Q6087" t="s">
        <v>5949</v>
      </c>
      <c r="R6087" t="s">
        <v>63</v>
      </c>
      <c r="S6087" t="s">
        <v>108</v>
      </c>
      <c r="T6087" t="s">
        <v>986</v>
      </c>
      <c r="U6087" t="s">
        <v>987</v>
      </c>
      <c r="V6087" t="s">
        <v>615</v>
      </c>
      <c r="W6087" t="s">
        <v>114</v>
      </c>
      <c r="X6087">
        <v>1</v>
      </c>
      <c r="Y6087">
        <v>3990</v>
      </c>
      <c r="Z6087">
        <v>2340</v>
      </c>
      <c r="AA6087">
        <v>0</v>
      </c>
      <c r="AB6087">
        <v>2963747</v>
      </c>
      <c r="AC6087" t="s">
        <v>47</v>
      </c>
      <c r="AD6087" t="str">
        <f>+VLOOKUP(T6087,items!$A$2:$D$1255,4,0)</f>
        <v>BANETA</v>
      </c>
      <c r="AE6087" t="str">
        <f>+VLOOKUP(T6087,Tabla1[],5,0)</f>
        <v>GUILLOTINA</v>
      </c>
      <c r="AF6087">
        <f t="shared" si="95"/>
        <v>5</v>
      </c>
    </row>
    <row r="6088" spans="1:32" x14ac:dyDescent="0.25">
      <c r="A6088">
        <v>103548</v>
      </c>
      <c r="B6088" t="s">
        <v>11451</v>
      </c>
      <c r="C6088" t="s">
        <v>75</v>
      </c>
      <c r="D6088">
        <v>0</v>
      </c>
      <c r="F6088" t="s">
        <v>3799</v>
      </c>
      <c r="G6088" t="s">
        <v>5513</v>
      </c>
      <c r="H6088" t="s">
        <v>11452</v>
      </c>
      <c r="I6088" t="s">
        <v>11453</v>
      </c>
      <c r="J6088" t="s">
        <v>11454</v>
      </c>
      <c r="K6088" t="s">
        <v>11455</v>
      </c>
      <c r="L6088" t="s">
        <v>11456</v>
      </c>
      <c r="M6088" t="s">
        <v>86</v>
      </c>
      <c r="N6088" t="s">
        <v>7913</v>
      </c>
      <c r="O6088" t="s">
        <v>8621</v>
      </c>
      <c r="P6088" t="s">
        <v>8622</v>
      </c>
      <c r="Q6088" t="s">
        <v>5949</v>
      </c>
      <c r="R6088" t="s">
        <v>63</v>
      </c>
      <c r="S6088" t="s">
        <v>108</v>
      </c>
      <c r="T6088" t="s">
        <v>991</v>
      </c>
      <c r="U6088" t="s">
        <v>992</v>
      </c>
      <c r="W6088" t="s">
        <v>114</v>
      </c>
      <c r="X6088">
        <v>4</v>
      </c>
      <c r="Y6088">
        <v>0</v>
      </c>
      <c r="Z6088">
        <v>0</v>
      </c>
      <c r="AA6088">
        <v>500</v>
      </c>
      <c r="AB6088">
        <v>836084</v>
      </c>
      <c r="AC6088" t="s">
        <v>47</v>
      </c>
      <c r="AD6088">
        <f>+VLOOKUP(T6088,items!$A$2:$D$1255,4,0)</f>
        <v>0</v>
      </c>
      <c r="AE6088">
        <f>+VLOOKUP(T6088,Tabla1[],5,0)</f>
        <v>0</v>
      </c>
      <c r="AF6088">
        <f t="shared" si="95"/>
        <v>5</v>
      </c>
    </row>
    <row r="6089" spans="1:32" x14ac:dyDescent="0.25">
      <c r="A6089">
        <v>103548</v>
      </c>
      <c r="B6089" t="s">
        <v>11451</v>
      </c>
      <c r="C6089" t="s">
        <v>75</v>
      </c>
      <c r="D6089">
        <v>0</v>
      </c>
      <c r="F6089" t="s">
        <v>3799</v>
      </c>
      <c r="G6089" t="s">
        <v>5513</v>
      </c>
      <c r="H6089" t="s">
        <v>11452</v>
      </c>
      <c r="I6089" t="s">
        <v>11453</v>
      </c>
      <c r="J6089" t="s">
        <v>11454</v>
      </c>
      <c r="K6089" t="s">
        <v>11455</v>
      </c>
      <c r="L6089" t="s">
        <v>11456</v>
      </c>
      <c r="M6089" t="s">
        <v>86</v>
      </c>
      <c r="N6089" t="s">
        <v>7913</v>
      </c>
      <c r="O6089" t="s">
        <v>8621</v>
      </c>
      <c r="P6089" t="s">
        <v>8622</v>
      </c>
      <c r="Q6089" t="s">
        <v>5949</v>
      </c>
      <c r="R6089" t="s">
        <v>63</v>
      </c>
      <c r="S6089" t="s">
        <v>108</v>
      </c>
      <c r="T6089" t="s">
        <v>993</v>
      </c>
      <c r="U6089" t="s">
        <v>994</v>
      </c>
      <c r="W6089" t="s">
        <v>114</v>
      </c>
      <c r="X6089">
        <v>4</v>
      </c>
      <c r="Y6089">
        <v>0</v>
      </c>
      <c r="Z6089">
        <v>0</v>
      </c>
      <c r="AA6089">
        <v>0</v>
      </c>
      <c r="AB6089">
        <v>324432</v>
      </c>
      <c r="AC6089" t="s">
        <v>47</v>
      </c>
      <c r="AD6089">
        <f>+VLOOKUP(T6089,items!$A$2:$D$1255,4,0)</f>
        <v>0</v>
      </c>
      <c r="AE6089">
        <f>+VLOOKUP(T6089,Tabla1[],5,0)</f>
        <v>0</v>
      </c>
      <c r="AF6089">
        <f t="shared" si="95"/>
        <v>5</v>
      </c>
    </row>
    <row r="6090" spans="1:32" x14ac:dyDescent="0.25">
      <c r="A6090">
        <v>103548</v>
      </c>
      <c r="B6090" t="s">
        <v>11451</v>
      </c>
      <c r="C6090" t="s">
        <v>75</v>
      </c>
      <c r="D6090">
        <v>0</v>
      </c>
      <c r="F6090" t="s">
        <v>3799</v>
      </c>
      <c r="G6090" t="s">
        <v>5513</v>
      </c>
      <c r="H6090" t="s">
        <v>11452</v>
      </c>
      <c r="I6090" t="s">
        <v>11453</v>
      </c>
      <c r="J6090" t="s">
        <v>11454</v>
      </c>
      <c r="K6090" t="s">
        <v>11455</v>
      </c>
      <c r="L6090" t="s">
        <v>11456</v>
      </c>
      <c r="M6090" t="s">
        <v>86</v>
      </c>
      <c r="N6090" t="s">
        <v>7913</v>
      </c>
      <c r="O6090" t="s">
        <v>8621</v>
      </c>
      <c r="P6090" t="s">
        <v>8622</v>
      </c>
      <c r="Q6090" t="s">
        <v>5949</v>
      </c>
      <c r="R6090" t="s">
        <v>63</v>
      </c>
      <c r="S6090" t="s">
        <v>108</v>
      </c>
      <c r="T6090" t="s">
        <v>94</v>
      </c>
      <c r="U6090" t="s">
        <v>95</v>
      </c>
      <c r="X6090">
        <v>1</v>
      </c>
      <c r="Y6090">
        <v>0</v>
      </c>
      <c r="Z6090">
        <v>0</v>
      </c>
      <c r="AA6090">
        <v>0</v>
      </c>
      <c r="AB6090">
        <v>690000</v>
      </c>
      <c r="AC6090" t="s">
        <v>47</v>
      </c>
      <c r="AD6090" t="e">
        <f>+VLOOKUP(T6090,items!$A$2:$D$1255,4,0)</f>
        <v>#N/A</v>
      </c>
      <c r="AE6090" t="e">
        <f>+VLOOKUP(T6090,Tabla1[],5,0)</f>
        <v>#N/A</v>
      </c>
      <c r="AF6090">
        <f t="shared" si="95"/>
        <v>5</v>
      </c>
    </row>
    <row r="6091" spans="1:32" x14ac:dyDescent="0.25">
      <c r="A6091">
        <v>103548</v>
      </c>
      <c r="B6091" t="s">
        <v>11451</v>
      </c>
      <c r="C6091" t="s">
        <v>75</v>
      </c>
      <c r="D6091">
        <v>0</v>
      </c>
      <c r="F6091" t="s">
        <v>3799</v>
      </c>
      <c r="G6091" t="s">
        <v>5513</v>
      </c>
      <c r="H6091" t="s">
        <v>11452</v>
      </c>
      <c r="I6091" t="s">
        <v>11453</v>
      </c>
      <c r="J6091" t="s">
        <v>11454</v>
      </c>
      <c r="K6091" t="s">
        <v>11455</v>
      </c>
      <c r="L6091" t="s">
        <v>11456</v>
      </c>
      <c r="M6091" t="s">
        <v>86</v>
      </c>
      <c r="N6091" t="s">
        <v>7913</v>
      </c>
      <c r="O6091" t="s">
        <v>8621</v>
      </c>
      <c r="P6091" t="s">
        <v>8622</v>
      </c>
      <c r="Q6091" t="s">
        <v>5949</v>
      </c>
      <c r="R6091" t="s">
        <v>63</v>
      </c>
      <c r="S6091" t="s">
        <v>108</v>
      </c>
      <c r="T6091" t="s">
        <v>94</v>
      </c>
      <c r="U6091" t="s">
        <v>95</v>
      </c>
      <c r="X6091">
        <v>1</v>
      </c>
      <c r="Y6091">
        <v>0</v>
      </c>
      <c r="Z6091">
        <v>0</v>
      </c>
      <c r="AA6091">
        <v>0</v>
      </c>
      <c r="AB6091">
        <v>1837248</v>
      </c>
      <c r="AC6091" t="s">
        <v>47</v>
      </c>
      <c r="AD6091" t="e">
        <f>+VLOOKUP(T6091,items!$A$2:$D$1255,4,0)</f>
        <v>#N/A</v>
      </c>
      <c r="AE6091" t="e">
        <f>+VLOOKUP(T6091,Tabla1[],5,0)</f>
        <v>#N/A</v>
      </c>
      <c r="AF6091">
        <f t="shared" si="95"/>
        <v>5</v>
      </c>
    </row>
    <row r="6092" spans="1:32" x14ac:dyDescent="0.25">
      <c r="A6092">
        <v>103548</v>
      </c>
      <c r="B6092" t="s">
        <v>11451</v>
      </c>
      <c r="C6092" t="s">
        <v>75</v>
      </c>
      <c r="D6092">
        <v>0</v>
      </c>
      <c r="F6092" t="s">
        <v>3799</v>
      </c>
      <c r="G6092" t="s">
        <v>5513</v>
      </c>
      <c r="H6092" t="s">
        <v>11452</v>
      </c>
      <c r="I6092" t="s">
        <v>11453</v>
      </c>
      <c r="J6092" t="s">
        <v>11454</v>
      </c>
      <c r="K6092" t="s">
        <v>11455</v>
      </c>
      <c r="L6092" t="s">
        <v>11456</v>
      </c>
      <c r="M6092" t="s">
        <v>86</v>
      </c>
      <c r="N6092" t="s">
        <v>7913</v>
      </c>
      <c r="O6092" t="s">
        <v>8621</v>
      </c>
      <c r="P6092" t="s">
        <v>8622</v>
      </c>
      <c r="Q6092" t="s">
        <v>5949</v>
      </c>
      <c r="R6092" t="s">
        <v>63</v>
      </c>
      <c r="S6092" t="s">
        <v>108</v>
      </c>
      <c r="T6092" t="s">
        <v>618</v>
      </c>
      <c r="U6092" t="s">
        <v>619</v>
      </c>
      <c r="X6092">
        <v>1</v>
      </c>
      <c r="Y6092">
        <v>0</v>
      </c>
      <c r="Z6092">
        <v>0</v>
      </c>
      <c r="AA6092">
        <v>0</v>
      </c>
      <c r="AB6092">
        <v>260000</v>
      </c>
      <c r="AC6092" t="s">
        <v>47</v>
      </c>
      <c r="AD6092">
        <f>+VLOOKUP(T6092,items!$A$2:$D$1255,4,0)</f>
        <v>0</v>
      </c>
      <c r="AE6092">
        <f>+VLOOKUP(T6092,Tabla1[],5,0)</f>
        <v>0</v>
      </c>
      <c r="AF6092">
        <f t="shared" si="95"/>
        <v>5</v>
      </c>
    </row>
    <row r="6093" spans="1:32" x14ac:dyDescent="0.25">
      <c r="A6093">
        <v>103549</v>
      </c>
      <c r="B6093" t="s">
        <v>2913</v>
      </c>
      <c r="C6093" t="s">
        <v>75</v>
      </c>
      <c r="D6093">
        <v>0</v>
      </c>
      <c r="F6093" t="s">
        <v>85</v>
      </c>
      <c r="G6093" t="s">
        <v>87</v>
      </c>
      <c r="H6093" t="s">
        <v>11457</v>
      </c>
      <c r="I6093" t="s">
        <v>37</v>
      </c>
      <c r="J6093" t="s">
        <v>11458</v>
      </c>
      <c r="K6093" t="s">
        <v>11459</v>
      </c>
      <c r="L6093" t="s">
        <v>11460</v>
      </c>
      <c r="M6093" t="s">
        <v>8622</v>
      </c>
      <c r="N6093" t="s">
        <v>8622</v>
      </c>
      <c r="O6093" t="s">
        <v>9293</v>
      </c>
      <c r="P6093" t="s">
        <v>9294</v>
      </c>
      <c r="Q6093" t="s">
        <v>519</v>
      </c>
      <c r="R6093" t="s">
        <v>63</v>
      </c>
      <c r="S6093" t="s">
        <v>108</v>
      </c>
      <c r="T6093" t="s">
        <v>1375</v>
      </c>
      <c r="U6093" t="s">
        <v>1376</v>
      </c>
      <c r="X6093">
        <v>1</v>
      </c>
      <c r="Y6093">
        <v>0</v>
      </c>
      <c r="Z6093">
        <v>0</v>
      </c>
      <c r="AA6093">
        <v>0</v>
      </c>
      <c r="AB6093">
        <v>712875</v>
      </c>
      <c r="AC6093" t="s">
        <v>47</v>
      </c>
      <c r="AD6093">
        <f>+VLOOKUP(T6093,items!$A$2:$D$1255,4,0)</f>
        <v>0</v>
      </c>
      <c r="AE6093">
        <f>+VLOOKUP(T6093,Tabla1[],5,0)</f>
        <v>0</v>
      </c>
      <c r="AF6093">
        <f t="shared" si="95"/>
        <v>5</v>
      </c>
    </row>
    <row r="6094" spans="1:32" x14ac:dyDescent="0.25">
      <c r="A6094">
        <v>103549</v>
      </c>
      <c r="B6094" t="s">
        <v>2913</v>
      </c>
      <c r="C6094" t="s">
        <v>75</v>
      </c>
      <c r="D6094">
        <v>0</v>
      </c>
      <c r="F6094" t="s">
        <v>85</v>
      </c>
      <c r="G6094" t="s">
        <v>87</v>
      </c>
      <c r="H6094" t="s">
        <v>11457</v>
      </c>
      <c r="I6094" t="s">
        <v>37</v>
      </c>
      <c r="J6094" t="s">
        <v>11458</v>
      </c>
      <c r="K6094" t="s">
        <v>11459</v>
      </c>
      <c r="L6094" t="s">
        <v>11460</v>
      </c>
      <c r="M6094" t="s">
        <v>8622</v>
      </c>
      <c r="N6094" t="s">
        <v>8622</v>
      </c>
      <c r="O6094" t="s">
        <v>9293</v>
      </c>
      <c r="P6094" t="s">
        <v>9294</v>
      </c>
      <c r="Q6094" t="s">
        <v>519</v>
      </c>
      <c r="R6094" t="s">
        <v>63</v>
      </c>
      <c r="S6094" t="s">
        <v>108</v>
      </c>
      <c r="T6094" t="s">
        <v>5950</v>
      </c>
      <c r="U6094" t="s">
        <v>5951</v>
      </c>
      <c r="X6094">
        <v>1</v>
      </c>
      <c r="Y6094">
        <v>4587</v>
      </c>
      <c r="Z6094">
        <v>0</v>
      </c>
      <c r="AA6094">
        <v>3778</v>
      </c>
      <c r="AB6094">
        <v>551402</v>
      </c>
      <c r="AC6094" t="s">
        <v>47</v>
      </c>
      <c r="AD6094">
        <f>+VLOOKUP(T6094,items!$A$2:$D$1255,4,0)</f>
        <v>0</v>
      </c>
      <c r="AE6094">
        <f>+VLOOKUP(T6094,Tabla1[],5,0)</f>
        <v>0</v>
      </c>
      <c r="AF6094">
        <f t="shared" si="95"/>
        <v>5</v>
      </c>
    </row>
    <row r="6095" spans="1:32" x14ac:dyDescent="0.25">
      <c r="A6095">
        <v>103549</v>
      </c>
      <c r="B6095" t="s">
        <v>2913</v>
      </c>
      <c r="C6095" t="s">
        <v>75</v>
      </c>
      <c r="D6095">
        <v>0</v>
      </c>
      <c r="F6095" t="s">
        <v>85</v>
      </c>
      <c r="G6095" t="s">
        <v>87</v>
      </c>
      <c r="H6095" t="s">
        <v>11457</v>
      </c>
      <c r="I6095" t="s">
        <v>37</v>
      </c>
      <c r="J6095" t="s">
        <v>11458</v>
      </c>
      <c r="K6095" t="s">
        <v>11459</v>
      </c>
      <c r="L6095" t="s">
        <v>11460</v>
      </c>
      <c r="M6095" t="s">
        <v>8622</v>
      </c>
      <c r="N6095" t="s">
        <v>8622</v>
      </c>
      <c r="O6095" t="s">
        <v>9293</v>
      </c>
      <c r="P6095" t="s">
        <v>9294</v>
      </c>
      <c r="Q6095" t="s">
        <v>519</v>
      </c>
      <c r="R6095" t="s">
        <v>63</v>
      </c>
      <c r="S6095" t="s">
        <v>108</v>
      </c>
      <c r="T6095" t="s">
        <v>5950</v>
      </c>
      <c r="U6095" t="s">
        <v>5951</v>
      </c>
      <c r="X6095">
        <v>3</v>
      </c>
      <c r="Y6095">
        <v>13253</v>
      </c>
      <c r="Z6095">
        <v>0</v>
      </c>
      <c r="AA6095">
        <v>2610</v>
      </c>
      <c r="AB6095">
        <v>3409143</v>
      </c>
      <c r="AC6095" t="s">
        <v>47</v>
      </c>
      <c r="AD6095">
        <f>+VLOOKUP(T6095,items!$A$2:$D$1255,4,0)</f>
        <v>0</v>
      </c>
      <c r="AE6095">
        <f>+VLOOKUP(T6095,Tabla1[],5,0)</f>
        <v>0</v>
      </c>
      <c r="AF6095">
        <f t="shared" si="95"/>
        <v>5</v>
      </c>
    </row>
    <row r="6096" spans="1:32" x14ac:dyDescent="0.25">
      <c r="A6096">
        <v>103549</v>
      </c>
      <c r="B6096" t="s">
        <v>2913</v>
      </c>
      <c r="C6096" t="s">
        <v>75</v>
      </c>
      <c r="D6096">
        <v>0</v>
      </c>
      <c r="F6096" t="s">
        <v>85</v>
      </c>
      <c r="G6096" t="s">
        <v>87</v>
      </c>
      <c r="H6096" t="s">
        <v>11457</v>
      </c>
      <c r="I6096" t="s">
        <v>37</v>
      </c>
      <c r="J6096" t="s">
        <v>11458</v>
      </c>
      <c r="K6096" t="s">
        <v>11459</v>
      </c>
      <c r="L6096" t="s">
        <v>11460</v>
      </c>
      <c r="M6096" t="s">
        <v>8622</v>
      </c>
      <c r="N6096" t="s">
        <v>8622</v>
      </c>
      <c r="O6096" t="s">
        <v>9293</v>
      </c>
      <c r="P6096" t="s">
        <v>9294</v>
      </c>
      <c r="Q6096" t="s">
        <v>519</v>
      </c>
      <c r="R6096" t="s">
        <v>63</v>
      </c>
      <c r="S6096" t="s">
        <v>108</v>
      </c>
      <c r="T6096" t="s">
        <v>5950</v>
      </c>
      <c r="U6096" t="s">
        <v>5951</v>
      </c>
      <c r="X6096">
        <v>1</v>
      </c>
      <c r="Y6096">
        <v>5078</v>
      </c>
      <c r="Z6096">
        <v>0</v>
      </c>
      <c r="AA6096">
        <v>5591</v>
      </c>
      <c r="AB6096">
        <v>551402</v>
      </c>
      <c r="AC6096" t="s">
        <v>47</v>
      </c>
      <c r="AD6096">
        <f>+VLOOKUP(T6096,items!$A$2:$D$1255,4,0)</f>
        <v>0</v>
      </c>
      <c r="AE6096">
        <f>+VLOOKUP(T6096,Tabla1[],5,0)</f>
        <v>0</v>
      </c>
      <c r="AF6096">
        <f t="shared" si="95"/>
        <v>5</v>
      </c>
    </row>
    <row r="6097" spans="1:32" x14ac:dyDescent="0.25">
      <c r="A6097">
        <v>103549</v>
      </c>
      <c r="B6097" t="s">
        <v>2913</v>
      </c>
      <c r="C6097" t="s">
        <v>75</v>
      </c>
      <c r="D6097">
        <v>0</v>
      </c>
      <c r="F6097" t="s">
        <v>85</v>
      </c>
      <c r="G6097" t="s">
        <v>87</v>
      </c>
      <c r="H6097" t="s">
        <v>11457</v>
      </c>
      <c r="I6097" t="s">
        <v>37</v>
      </c>
      <c r="J6097" t="s">
        <v>11458</v>
      </c>
      <c r="K6097" t="s">
        <v>11459</v>
      </c>
      <c r="L6097" t="s">
        <v>11460</v>
      </c>
      <c r="M6097" t="s">
        <v>8622</v>
      </c>
      <c r="N6097" t="s">
        <v>8622</v>
      </c>
      <c r="O6097" t="s">
        <v>9293</v>
      </c>
      <c r="P6097" t="s">
        <v>9294</v>
      </c>
      <c r="Q6097" t="s">
        <v>519</v>
      </c>
      <c r="R6097" t="s">
        <v>63</v>
      </c>
      <c r="S6097" t="s">
        <v>108</v>
      </c>
      <c r="T6097" t="s">
        <v>5950</v>
      </c>
      <c r="U6097" t="s">
        <v>5951</v>
      </c>
      <c r="X6097">
        <v>3</v>
      </c>
      <c r="Y6097">
        <v>9230</v>
      </c>
      <c r="Z6097">
        <v>0</v>
      </c>
      <c r="AA6097">
        <v>4710</v>
      </c>
      <c r="AB6097">
        <v>3409143</v>
      </c>
      <c r="AC6097" t="s">
        <v>47</v>
      </c>
      <c r="AD6097">
        <f>+VLOOKUP(T6097,items!$A$2:$D$1255,4,0)</f>
        <v>0</v>
      </c>
      <c r="AE6097">
        <f>+VLOOKUP(T6097,Tabla1[],5,0)</f>
        <v>0</v>
      </c>
      <c r="AF6097">
        <f t="shared" si="95"/>
        <v>5</v>
      </c>
    </row>
    <row r="6098" spans="1:32" x14ac:dyDescent="0.25">
      <c r="A6098">
        <v>103549</v>
      </c>
      <c r="B6098" t="s">
        <v>2913</v>
      </c>
      <c r="C6098" t="s">
        <v>75</v>
      </c>
      <c r="D6098">
        <v>0</v>
      </c>
      <c r="F6098" t="s">
        <v>85</v>
      </c>
      <c r="G6098" t="s">
        <v>87</v>
      </c>
      <c r="H6098" t="s">
        <v>11457</v>
      </c>
      <c r="I6098" t="s">
        <v>37</v>
      </c>
      <c r="J6098" t="s">
        <v>11458</v>
      </c>
      <c r="K6098" t="s">
        <v>11459</v>
      </c>
      <c r="L6098" t="s">
        <v>11460</v>
      </c>
      <c r="M6098" t="s">
        <v>8622</v>
      </c>
      <c r="N6098" t="s">
        <v>8622</v>
      </c>
      <c r="O6098" t="s">
        <v>9293</v>
      </c>
      <c r="P6098" t="s">
        <v>9294</v>
      </c>
      <c r="Q6098" t="s">
        <v>519</v>
      </c>
      <c r="R6098" t="s">
        <v>63</v>
      </c>
      <c r="S6098" t="s">
        <v>108</v>
      </c>
      <c r="T6098" t="s">
        <v>8562</v>
      </c>
      <c r="U6098" t="s">
        <v>8623</v>
      </c>
      <c r="X6098">
        <v>1</v>
      </c>
      <c r="Y6098">
        <v>5500</v>
      </c>
      <c r="Z6098">
        <v>0</v>
      </c>
      <c r="AA6098">
        <v>2500</v>
      </c>
      <c r="AB6098">
        <v>567306</v>
      </c>
      <c r="AC6098" t="s">
        <v>47</v>
      </c>
      <c r="AD6098">
        <f>+VLOOKUP(T6098,items!$A$2:$D$1255,4,0)</f>
        <v>0</v>
      </c>
      <c r="AE6098">
        <f>+VLOOKUP(T6098,Tabla1[],5,0)</f>
        <v>0</v>
      </c>
      <c r="AF6098">
        <f t="shared" si="95"/>
        <v>5</v>
      </c>
    </row>
    <row r="6099" spans="1:32" x14ac:dyDescent="0.25">
      <c r="A6099">
        <v>103549</v>
      </c>
      <c r="B6099" t="s">
        <v>2913</v>
      </c>
      <c r="C6099" t="s">
        <v>75</v>
      </c>
      <c r="D6099">
        <v>0</v>
      </c>
      <c r="F6099" t="s">
        <v>85</v>
      </c>
      <c r="G6099" t="s">
        <v>87</v>
      </c>
      <c r="H6099" t="s">
        <v>11457</v>
      </c>
      <c r="I6099" t="s">
        <v>37</v>
      </c>
      <c r="J6099" t="s">
        <v>11458</v>
      </c>
      <c r="K6099" t="s">
        <v>11459</v>
      </c>
      <c r="L6099" t="s">
        <v>11460</v>
      </c>
      <c r="M6099" t="s">
        <v>8622</v>
      </c>
      <c r="N6099" t="s">
        <v>8622</v>
      </c>
      <c r="O6099" t="s">
        <v>9293</v>
      </c>
      <c r="P6099" t="s">
        <v>9294</v>
      </c>
      <c r="Q6099" t="s">
        <v>519</v>
      </c>
      <c r="R6099" t="s">
        <v>63</v>
      </c>
      <c r="S6099" t="s">
        <v>108</v>
      </c>
      <c r="T6099" t="s">
        <v>94</v>
      </c>
      <c r="U6099" t="s">
        <v>95</v>
      </c>
      <c r="X6099">
        <v>1</v>
      </c>
      <c r="Y6099">
        <v>0</v>
      </c>
      <c r="Z6099">
        <v>0</v>
      </c>
      <c r="AA6099">
        <v>0</v>
      </c>
      <c r="AB6099">
        <v>1860000</v>
      </c>
      <c r="AC6099" t="s">
        <v>47</v>
      </c>
      <c r="AD6099" t="e">
        <f>+VLOOKUP(T6099,items!$A$2:$D$1255,4,0)</f>
        <v>#N/A</v>
      </c>
      <c r="AE6099" t="e">
        <f>+VLOOKUP(T6099,Tabla1[],5,0)</f>
        <v>#N/A</v>
      </c>
      <c r="AF6099">
        <f t="shared" si="95"/>
        <v>5</v>
      </c>
    </row>
    <row r="6100" spans="1:32" x14ac:dyDescent="0.25">
      <c r="A6100">
        <v>103549</v>
      </c>
      <c r="B6100" t="s">
        <v>2913</v>
      </c>
      <c r="C6100" t="s">
        <v>75</v>
      </c>
      <c r="D6100">
        <v>0</v>
      </c>
      <c r="F6100" t="s">
        <v>85</v>
      </c>
      <c r="G6100" t="s">
        <v>87</v>
      </c>
      <c r="H6100" t="s">
        <v>11457</v>
      </c>
      <c r="I6100" t="s">
        <v>37</v>
      </c>
      <c r="J6100" t="s">
        <v>11458</v>
      </c>
      <c r="K6100" t="s">
        <v>11459</v>
      </c>
      <c r="L6100" t="s">
        <v>11460</v>
      </c>
      <c r="M6100" t="s">
        <v>8622</v>
      </c>
      <c r="N6100" t="s">
        <v>8622</v>
      </c>
      <c r="O6100" t="s">
        <v>9293</v>
      </c>
      <c r="P6100" t="s">
        <v>9294</v>
      </c>
      <c r="Q6100" t="s">
        <v>519</v>
      </c>
      <c r="R6100" t="s">
        <v>63</v>
      </c>
      <c r="S6100" t="s">
        <v>108</v>
      </c>
      <c r="T6100" t="s">
        <v>7511</v>
      </c>
      <c r="U6100" t="s">
        <v>7512</v>
      </c>
      <c r="X6100">
        <v>1</v>
      </c>
      <c r="Y6100">
        <v>0</v>
      </c>
      <c r="Z6100">
        <v>0</v>
      </c>
      <c r="AA6100">
        <v>0</v>
      </c>
      <c r="AB6100">
        <v>2880000</v>
      </c>
      <c r="AC6100" t="s">
        <v>47</v>
      </c>
      <c r="AD6100" t="e">
        <f>+VLOOKUP(T6100,items!$A$2:$D$1255,4,0)</f>
        <v>#N/A</v>
      </c>
      <c r="AE6100" t="e">
        <f>+VLOOKUP(T6100,Tabla1[],5,0)</f>
        <v>#N/A</v>
      </c>
      <c r="AF6100">
        <f t="shared" si="95"/>
        <v>5</v>
      </c>
    </row>
    <row r="6101" spans="1:32" x14ac:dyDescent="0.25">
      <c r="A6101">
        <v>103554</v>
      </c>
      <c r="B6101" t="s">
        <v>11461</v>
      </c>
      <c r="C6101" t="s">
        <v>75</v>
      </c>
      <c r="D6101">
        <v>0</v>
      </c>
      <c r="F6101" t="s">
        <v>85</v>
      </c>
      <c r="G6101" t="s">
        <v>10221</v>
      </c>
      <c r="H6101" t="s">
        <v>11462</v>
      </c>
      <c r="I6101" t="s">
        <v>37</v>
      </c>
      <c r="J6101" t="s">
        <v>37</v>
      </c>
      <c r="K6101" t="s">
        <v>37</v>
      </c>
      <c r="L6101" t="s">
        <v>37</v>
      </c>
      <c r="M6101" t="s">
        <v>3357</v>
      </c>
      <c r="N6101" t="s">
        <v>1155</v>
      </c>
      <c r="O6101" t="s">
        <v>11463</v>
      </c>
      <c r="P6101" t="s">
        <v>279</v>
      </c>
      <c r="Q6101" t="s">
        <v>11464</v>
      </c>
      <c r="R6101" t="s">
        <v>177</v>
      </c>
      <c r="S6101" t="s">
        <v>346</v>
      </c>
      <c r="T6101" t="s">
        <v>2089</v>
      </c>
      <c r="U6101" t="s">
        <v>2090</v>
      </c>
      <c r="X6101">
        <v>6</v>
      </c>
      <c r="Y6101">
        <v>0</v>
      </c>
      <c r="Z6101">
        <v>0</v>
      </c>
      <c r="AA6101">
        <v>0</v>
      </c>
      <c r="AB6101">
        <v>4133376</v>
      </c>
      <c r="AC6101" t="s">
        <v>178</v>
      </c>
      <c r="AD6101">
        <f>+VLOOKUP(T6101,items!$A$2:$D$1255,4,0)</f>
        <v>0</v>
      </c>
      <c r="AE6101">
        <f>+VLOOKUP(T6101,Tabla1[],5,0)</f>
        <v>0</v>
      </c>
      <c r="AF6101">
        <f t="shared" si="95"/>
        <v>11</v>
      </c>
    </row>
    <row r="6102" spans="1:32" x14ac:dyDescent="0.25">
      <c r="A6102">
        <v>103554</v>
      </c>
      <c r="B6102" t="s">
        <v>11461</v>
      </c>
      <c r="C6102" t="s">
        <v>75</v>
      </c>
      <c r="D6102">
        <v>0</v>
      </c>
      <c r="F6102" t="s">
        <v>85</v>
      </c>
      <c r="G6102" t="s">
        <v>10221</v>
      </c>
      <c r="H6102" t="s">
        <v>11462</v>
      </c>
      <c r="I6102" t="s">
        <v>37</v>
      </c>
      <c r="J6102" t="s">
        <v>37</v>
      </c>
      <c r="K6102" t="s">
        <v>37</v>
      </c>
      <c r="L6102" t="s">
        <v>37</v>
      </c>
      <c r="M6102" t="s">
        <v>3357</v>
      </c>
      <c r="N6102" t="s">
        <v>1155</v>
      </c>
      <c r="O6102" t="s">
        <v>11463</v>
      </c>
      <c r="P6102" t="s">
        <v>279</v>
      </c>
      <c r="Q6102" t="s">
        <v>11464</v>
      </c>
      <c r="R6102" t="s">
        <v>177</v>
      </c>
      <c r="S6102" t="s">
        <v>346</v>
      </c>
      <c r="T6102" t="s">
        <v>2089</v>
      </c>
      <c r="U6102" t="s">
        <v>2090</v>
      </c>
      <c r="X6102">
        <v>1</v>
      </c>
      <c r="Y6102">
        <v>0</v>
      </c>
      <c r="Z6102">
        <v>0</v>
      </c>
      <c r="AA6102">
        <v>0</v>
      </c>
      <c r="AB6102">
        <v>448896</v>
      </c>
      <c r="AC6102" t="s">
        <v>178</v>
      </c>
      <c r="AD6102">
        <f>+VLOOKUP(T6102,items!$A$2:$D$1255,4,0)</f>
        <v>0</v>
      </c>
      <c r="AE6102">
        <f>+VLOOKUP(T6102,Tabla1[],5,0)</f>
        <v>0</v>
      </c>
      <c r="AF6102">
        <f t="shared" si="95"/>
        <v>11</v>
      </c>
    </row>
    <row r="6103" spans="1:32" x14ac:dyDescent="0.25">
      <c r="A6103">
        <v>103554</v>
      </c>
      <c r="B6103" t="s">
        <v>11461</v>
      </c>
      <c r="C6103" t="s">
        <v>75</v>
      </c>
      <c r="D6103">
        <v>0</v>
      </c>
      <c r="F6103" t="s">
        <v>85</v>
      </c>
      <c r="G6103" t="s">
        <v>10221</v>
      </c>
      <c r="H6103" t="s">
        <v>11462</v>
      </c>
      <c r="I6103" t="s">
        <v>37</v>
      </c>
      <c r="J6103" t="s">
        <v>37</v>
      </c>
      <c r="K6103" t="s">
        <v>37</v>
      </c>
      <c r="L6103" t="s">
        <v>37</v>
      </c>
      <c r="M6103" t="s">
        <v>3357</v>
      </c>
      <c r="N6103" t="s">
        <v>1155</v>
      </c>
      <c r="O6103" t="s">
        <v>11463</v>
      </c>
      <c r="P6103" t="s">
        <v>279</v>
      </c>
      <c r="Q6103" t="s">
        <v>11464</v>
      </c>
      <c r="R6103" t="s">
        <v>177</v>
      </c>
      <c r="S6103" t="s">
        <v>346</v>
      </c>
      <c r="T6103" t="s">
        <v>2089</v>
      </c>
      <c r="U6103" t="s">
        <v>2090</v>
      </c>
      <c r="X6103">
        <v>4</v>
      </c>
      <c r="Y6103">
        <v>0</v>
      </c>
      <c r="Z6103">
        <v>0</v>
      </c>
      <c r="AA6103">
        <v>0</v>
      </c>
      <c r="AB6103">
        <v>1795584</v>
      </c>
      <c r="AC6103" t="s">
        <v>178</v>
      </c>
      <c r="AD6103">
        <f>+VLOOKUP(T6103,items!$A$2:$D$1255,4,0)</f>
        <v>0</v>
      </c>
      <c r="AE6103">
        <f>+VLOOKUP(T6103,Tabla1[],5,0)</f>
        <v>0</v>
      </c>
      <c r="AF6103">
        <f t="shared" si="95"/>
        <v>11</v>
      </c>
    </row>
    <row r="6104" spans="1:32" x14ac:dyDescent="0.25">
      <c r="A6104">
        <v>103554</v>
      </c>
      <c r="B6104" t="s">
        <v>11461</v>
      </c>
      <c r="C6104" t="s">
        <v>75</v>
      </c>
      <c r="D6104">
        <v>0</v>
      </c>
      <c r="F6104" t="s">
        <v>85</v>
      </c>
      <c r="G6104" t="s">
        <v>10221</v>
      </c>
      <c r="H6104" t="s">
        <v>11462</v>
      </c>
      <c r="I6104" t="s">
        <v>37</v>
      </c>
      <c r="J6104" t="s">
        <v>37</v>
      </c>
      <c r="K6104" t="s">
        <v>37</v>
      </c>
      <c r="L6104" t="s">
        <v>37</v>
      </c>
      <c r="M6104" t="s">
        <v>3357</v>
      </c>
      <c r="N6104" t="s">
        <v>1155</v>
      </c>
      <c r="O6104" t="s">
        <v>11463</v>
      </c>
      <c r="P6104" t="s">
        <v>279</v>
      </c>
      <c r="Q6104" t="s">
        <v>11464</v>
      </c>
      <c r="R6104" t="s">
        <v>177</v>
      </c>
      <c r="S6104" t="s">
        <v>346</v>
      </c>
      <c r="T6104" t="s">
        <v>347</v>
      </c>
      <c r="U6104" t="s">
        <v>348</v>
      </c>
      <c r="W6104" t="s">
        <v>114</v>
      </c>
      <c r="X6104">
        <v>3</v>
      </c>
      <c r="Y6104">
        <v>45000</v>
      </c>
      <c r="Z6104">
        <v>0</v>
      </c>
      <c r="AA6104">
        <v>0</v>
      </c>
      <c r="AB6104">
        <v>13907520</v>
      </c>
      <c r="AC6104" t="s">
        <v>178</v>
      </c>
      <c r="AD6104">
        <f>+VLOOKUP(T6104,items!$A$2:$D$1255,4,0)</f>
        <v>0</v>
      </c>
      <c r="AE6104">
        <f>+VLOOKUP(T6104,Tabla1[],5,0)</f>
        <v>0</v>
      </c>
      <c r="AF6104">
        <f t="shared" si="95"/>
        <v>11</v>
      </c>
    </row>
    <row r="6105" spans="1:32" x14ac:dyDescent="0.25">
      <c r="A6105">
        <v>103554</v>
      </c>
      <c r="B6105" t="s">
        <v>11461</v>
      </c>
      <c r="C6105" t="s">
        <v>75</v>
      </c>
      <c r="D6105">
        <v>0</v>
      </c>
      <c r="F6105" t="s">
        <v>85</v>
      </c>
      <c r="G6105" t="s">
        <v>10221</v>
      </c>
      <c r="H6105" t="s">
        <v>11462</v>
      </c>
      <c r="I6105" t="s">
        <v>37</v>
      </c>
      <c r="J6105" t="s">
        <v>37</v>
      </c>
      <c r="K6105" t="s">
        <v>37</v>
      </c>
      <c r="L6105" t="s">
        <v>37</v>
      </c>
      <c r="M6105" t="s">
        <v>3357</v>
      </c>
      <c r="N6105" t="s">
        <v>1155</v>
      </c>
      <c r="O6105" t="s">
        <v>11463</v>
      </c>
      <c r="P6105" t="s">
        <v>279</v>
      </c>
      <c r="Q6105" t="s">
        <v>11464</v>
      </c>
      <c r="R6105" t="s">
        <v>177</v>
      </c>
      <c r="S6105" t="s">
        <v>346</v>
      </c>
      <c r="T6105" t="s">
        <v>1447</v>
      </c>
      <c r="U6105" t="s">
        <v>1448</v>
      </c>
      <c r="X6105">
        <v>3</v>
      </c>
      <c r="Y6105">
        <v>7400</v>
      </c>
      <c r="Z6105">
        <v>0</v>
      </c>
      <c r="AA6105">
        <v>0</v>
      </c>
      <c r="AB6105">
        <v>7466460</v>
      </c>
      <c r="AC6105" t="s">
        <v>178</v>
      </c>
      <c r="AD6105">
        <f>+VLOOKUP(T6105,items!$A$2:$D$1255,4,0)</f>
        <v>0</v>
      </c>
      <c r="AE6105">
        <f>+VLOOKUP(T6105,Tabla1[],5,0)</f>
        <v>0</v>
      </c>
      <c r="AF6105">
        <f t="shared" si="95"/>
        <v>11</v>
      </c>
    </row>
    <row r="6106" spans="1:32" x14ac:dyDescent="0.25">
      <c r="A6106">
        <v>103554</v>
      </c>
      <c r="B6106" t="s">
        <v>11461</v>
      </c>
      <c r="C6106" t="s">
        <v>75</v>
      </c>
      <c r="D6106">
        <v>0</v>
      </c>
      <c r="F6106" t="s">
        <v>85</v>
      </c>
      <c r="G6106" t="s">
        <v>10221</v>
      </c>
      <c r="H6106" t="s">
        <v>11462</v>
      </c>
      <c r="I6106" t="s">
        <v>37</v>
      </c>
      <c r="J6106" t="s">
        <v>37</v>
      </c>
      <c r="K6106" t="s">
        <v>37</v>
      </c>
      <c r="L6106" t="s">
        <v>37</v>
      </c>
      <c r="M6106" t="s">
        <v>3357</v>
      </c>
      <c r="N6106" t="s">
        <v>1155</v>
      </c>
      <c r="O6106" t="s">
        <v>11463</v>
      </c>
      <c r="P6106" t="s">
        <v>279</v>
      </c>
      <c r="Q6106" t="s">
        <v>11464</v>
      </c>
      <c r="R6106" t="s">
        <v>177</v>
      </c>
      <c r="S6106" t="s">
        <v>346</v>
      </c>
      <c r="T6106" t="s">
        <v>1447</v>
      </c>
      <c r="U6106" t="s">
        <v>1448</v>
      </c>
      <c r="X6106">
        <v>2</v>
      </c>
      <c r="Y6106">
        <v>7400</v>
      </c>
      <c r="Z6106">
        <v>0</v>
      </c>
      <c r="AA6106">
        <v>0</v>
      </c>
      <c r="AB6106">
        <v>4977640</v>
      </c>
      <c r="AC6106" t="s">
        <v>178</v>
      </c>
      <c r="AD6106">
        <f>+VLOOKUP(T6106,items!$A$2:$D$1255,4,0)</f>
        <v>0</v>
      </c>
      <c r="AE6106">
        <f>+VLOOKUP(T6106,Tabla1[],5,0)</f>
        <v>0</v>
      </c>
      <c r="AF6106">
        <f t="shared" si="95"/>
        <v>11</v>
      </c>
    </row>
    <row r="6107" spans="1:32" x14ac:dyDescent="0.25">
      <c r="A6107">
        <v>103554</v>
      </c>
      <c r="B6107" t="s">
        <v>11461</v>
      </c>
      <c r="C6107" t="s">
        <v>75</v>
      </c>
      <c r="D6107">
        <v>0</v>
      </c>
      <c r="F6107" t="s">
        <v>85</v>
      </c>
      <c r="G6107" t="s">
        <v>10221</v>
      </c>
      <c r="H6107" t="s">
        <v>11462</v>
      </c>
      <c r="I6107" t="s">
        <v>37</v>
      </c>
      <c r="J6107" t="s">
        <v>37</v>
      </c>
      <c r="K6107" t="s">
        <v>37</v>
      </c>
      <c r="L6107" t="s">
        <v>37</v>
      </c>
      <c r="M6107" t="s">
        <v>3357</v>
      </c>
      <c r="N6107" t="s">
        <v>1155</v>
      </c>
      <c r="O6107" t="s">
        <v>11463</v>
      </c>
      <c r="P6107" t="s">
        <v>279</v>
      </c>
      <c r="Q6107" t="s">
        <v>11464</v>
      </c>
      <c r="R6107" t="s">
        <v>177</v>
      </c>
      <c r="S6107" t="s">
        <v>346</v>
      </c>
      <c r="T6107" t="s">
        <v>1447</v>
      </c>
      <c r="U6107" t="s">
        <v>1448</v>
      </c>
      <c r="X6107">
        <v>1</v>
      </c>
      <c r="Y6107">
        <v>7400</v>
      </c>
      <c r="Z6107">
        <v>0</v>
      </c>
      <c r="AA6107">
        <v>0</v>
      </c>
      <c r="AB6107">
        <v>2488820</v>
      </c>
      <c r="AC6107" t="s">
        <v>178</v>
      </c>
      <c r="AD6107">
        <f>+VLOOKUP(T6107,items!$A$2:$D$1255,4,0)</f>
        <v>0</v>
      </c>
      <c r="AE6107">
        <f>+VLOOKUP(T6107,Tabla1[],5,0)</f>
        <v>0</v>
      </c>
      <c r="AF6107">
        <f t="shared" si="95"/>
        <v>11</v>
      </c>
    </row>
    <row r="6108" spans="1:32" x14ac:dyDescent="0.25">
      <c r="A6108">
        <v>103554</v>
      </c>
      <c r="B6108" t="s">
        <v>11461</v>
      </c>
      <c r="C6108" t="s">
        <v>75</v>
      </c>
      <c r="D6108">
        <v>0</v>
      </c>
      <c r="F6108" t="s">
        <v>85</v>
      </c>
      <c r="G6108" t="s">
        <v>10221</v>
      </c>
      <c r="H6108" t="s">
        <v>11462</v>
      </c>
      <c r="I6108" t="s">
        <v>37</v>
      </c>
      <c r="J6108" t="s">
        <v>37</v>
      </c>
      <c r="K6108" t="s">
        <v>37</v>
      </c>
      <c r="L6108" t="s">
        <v>37</v>
      </c>
      <c r="M6108" t="s">
        <v>3357</v>
      </c>
      <c r="N6108" t="s">
        <v>1155</v>
      </c>
      <c r="O6108" t="s">
        <v>11463</v>
      </c>
      <c r="P6108" t="s">
        <v>279</v>
      </c>
      <c r="Q6108" t="s">
        <v>11464</v>
      </c>
      <c r="R6108" t="s">
        <v>177</v>
      </c>
      <c r="S6108" t="s">
        <v>346</v>
      </c>
      <c r="T6108" t="s">
        <v>1519</v>
      </c>
      <c r="U6108" t="s">
        <v>1520</v>
      </c>
      <c r="V6108" t="s">
        <v>244</v>
      </c>
      <c r="W6108" t="s">
        <v>114</v>
      </c>
      <c r="X6108">
        <v>2</v>
      </c>
      <c r="Y6108">
        <v>7400</v>
      </c>
      <c r="Z6108">
        <v>0</v>
      </c>
      <c r="AA6108">
        <v>5050</v>
      </c>
      <c r="AB6108">
        <v>35026222</v>
      </c>
      <c r="AC6108" t="s">
        <v>178</v>
      </c>
      <c r="AD6108" t="str">
        <f>+VLOOKUP(T6108,items!$A$2:$D$1255,4,0)</f>
        <v>PERGOLA</v>
      </c>
      <c r="AE6108" t="str">
        <f>+VLOOKUP(T6108,Tabla1[],5,0)</f>
        <v>PERGOLITE</v>
      </c>
      <c r="AF6108">
        <f t="shared" si="95"/>
        <v>11</v>
      </c>
    </row>
    <row r="6109" spans="1:32" x14ac:dyDescent="0.25">
      <c r="A6109">
        <v>103554</v>
      </c>
      <c r="B6109" t="s">
        <v>11461</v>
      </c>
      <c r="C6109" t="s">
        <v>75</v>
      </c>
      <c r="D6109">
        <v>0</v>
      </c>
      <c r="F6109" t="s">
        <v>85</v>
      </c>
      <c r="G6109" t="s">
        <v>10221</v>
      </c>
      <c r="H6109" t="s">
        <v>11462</v>
      </c>
      <c r="I6109" t="s">
        <v>37</v>
      </c>
      <c r="J6109" t="s">
        <v>37</v>
      </c>
      <c r="K6109" t="s">
        <v>37</v>
      </c>
      <c r="L6109" t="s">
        <v>37</v>
      </c>
      <c r="M6109" t="s">
        <v>3357</v>
      </c>
      <c r="N6109" t="s">
        <v>1155</v>
      </c>
      <c r="O6109" t="s">
        <v>11463</v>
      </c>
      <c r="P6109" t="s">
        <v>279</v>
      </c>
      <c r="Q6109" t="s">
        <v>11464</v>
      </c>
      <c r="R6109" t="s">
        <v>177</v>
      </c>
      <c r="S6109" t="s">
        <v>346</v>
      </c>
      <c r="T6109" t="s">
        <v>1519</v>
      </c>
      <c r="U6109" t="s">
        <v>1520</v>
      </c>
      <c r="V6109" t="s">
        <v>244</v>
      </c>
      <c r="W6109" t="s">
        <v>114</v>
      </c>
      <c r="X6109">
        <v>1</v>
      </c>
      <c r="Y6109">
        <v>7400</v>
      </c>
      <c r="Z6109">
        <v>0</v>
      </c>
      <c r="AA6109">
        <v>2710</v>
      </c>
      <c r="AB6109">
        <v>10200173</v>
      </c>
      <c r="AC6109" t="s">
        <v>178</v>
      </c>
      <c r="AD6109" t="str">
        <f>+VLOOKUP(T6109,items!$A$2:$D$1255,4,0)</f>
        <v>PERGOLA</v>
      </c>
      <c r="AE6109" t="str">
        <f>+VLOOKUP(T6109,Tabla1[],5,0)</f>
        <v>PERGOLITE</v>
      </c>
      <c r="AF6109">
        <f t="shared" si="95"/>
        <v>11</v>
      </c>
    </row>
    <row r="6110" spans="1:32" x14ac:dyDescent="0.25">
      <c r="A6110">
        <v>103554</v>
      </c>
      <c r="B6110" t="s">
        <v>11461</v>
      </c>
      <c r="C6110" t="s">
        <v>75</v>
      </c>
      <c r="D6110">
        <v>0</v>
      </c>
      <c r="F6110" t="s">
        <v>85</v>
      </c>
      <c r="G6110" t="s">
        <v>10221</v>
      </c>
      <c r="H6110" t="s">
        <v>11462</v>
      </c>
      <c r="I6110" t="s">
        <v>37</v>
      </c>
      <c r="J6110" t="s">
        <v>37</v>
      </c>
      <c r="K6110" t="s">
        <v>37</v>
      </c>
      <c r="L6110" t="s">
        <v>37</v>
      </c>
      <c r="M6110" t="s">
        <v>3357</v>
      </c>
      <c r="N6110" t="s">
        <v>1155</v>
      </c>
      <c r="O6110" t="s">
        <v>11463</v>
      </c>
      <c r="P6110" t="s">
        <v>279</v>
      </c>
      <c r="Q6110" t="s">
        <v>11464</v>
      </c>
      <c r="R6110" t="s">
        <v>177</v>
      </c>
      <c r="S6110" t="s">
        <v>346</v>
      </c>
      <c r="T6110" t="s">
        <v>1519</v>
      </c>
      <c r="U6110" t="s">
        <v>1520</v>
      </c>
      <c r="V6110" t="s">
        <v>244</v>
      </c>
      <c r="W6110" t="s">
        <v>114</v>
      </c>
      <c r="X6110">
        <v>3</v>
      </c>
      <c r="Y6110">
        <v>7400</v>
      </c>
      <c r="Z6110">
        <v>0</v>
      </c>
      <c r="AA6110">
        <v>7000</v>
      </c>
      <c r="AB6110">
        <v>62213823</v>
      </c>
      <c r="AC6110" t="s">
        <v>178</v>
      </c>
      <c r="AD6110" t="str">
        <f>+VLOOKUP(T6110,items!$A$2:$D$1255,4,0)</f>
        <v>PERGOLA</v>
      </c>
      <c r="AE6110" t="str">
        <f>+VLOOKUP(T6110,Tabla1[],5,0)</f>
        <v>PERGOLITE</v>
      </c>
      <c r="AF6110">
        <f t="shared" si="95"/>
        <v>11</v>
      </c>
    </row>
    <row r="6111" spans="1:32" x14ac:dyDescent="0.25">
      <c r="A6111">
        <v>103554</v>
      </c>
      <c r="B6111" t="s">
        <v>11461</v>
      </c>
      <c r="C6111" t="s">
        <v>75</v>
      </c>
      <c r="D6111">
        <v>0</v>
      </c>
      <c r="F6111" t="s">
        <v>85</v>
      </c>
      <c r="G6111" t="s">
        <v>10221</v>
      </c>
      <c r="H6111" t="s">
        <v>11462</v>
      </c>
      <c r="I6111" t="s">
        <v>37</v>
      </c>
      <c r="J6111" t="s">
        <v>37</v>
      </c>
      <c r="K6111" t="s">
        <v>37</v>
      </c>
      <c r="L6111" t="s">
        <v>37</v>
      </c>
      <c r="M6111" t="s">
        <v>3357</v>
      </c>
      <c r="N6111" t="s">
        <v>1155</v>
      </c>
      <c r="O6111" t="s">
        <v>11463</v>
      </c>
      <c r="P6111" t="s">
        <v>279</v>
      </c>
      <c r="Q6111" t="s">
        <v>11464</v>
      </c>
      <c r="R6111" t="s">
        <v>177</v>
      </c>
      <c r="S6111" t="s">
        <v>346</v>
      </c>
      <c r="T6111" t="s">
        <v>4572</v>
      </c>
      <c r="U6111" t="s">
        <v>4573</v>
      </c>
      <c r="W6111" t="s">
        <v>114</v>
      </c>
      <c r="X6111">
        <v>28</v>
      </c>
      <c r="Y6111">
        <v>0</v>
      </c>
      <c r="Z6111">
        <v>0</v>
      </c>
      <c r="AA6111">
        <v>0</v>
      </c>
      <c r="AB6111">
        <v>7635796</v>
      </c>
      <c r="AC6111" t="s">
        <v>178</v>
      </c>
      <c r="AD6111">
        <f>+VLOOKUP(T6111,items!$A$2:$D$1255,4,0)</f>
        <v>0</v>
      </c>
      <c r="AE6111">
        <f>+VLOOKUP(T6111,Tabla1[],5,0)</f>
        <v>0</v>
      </c>
      <c r="AF6111">
        <f t="shared" si="95"/>
        <v>11</v>
      </c>
    </row>
    <row r="6112" spans="1:32" x14ac:dyDescent="0.25">
      <c r="A6112">
        <v>103554</v>
      </c>
      <c r="B6112" t="s">
        <v>11461</v>
      </c>
      <c r="C6112" t="s">
        <v>75</v>
      </c>
      <c r="D6112">
        <v>0</v>
      </c>
      <c r="F6112" t="s">
        <v>85</v>
      </c>
      <c r="G6112" t="s">
        <v>10221</v>
      </c>
      <c r="H6112" t="s">
        <v>11462</v>
      </c>
      <c r="I6112" t="s">
        <v>37</v>
      </c>
      <c r="J6112" t="s">
        <v>37</v>
      </c>
      <c r="K6112" t="s">
        <v>37</v>
      </c>
      <c r="L6112" t="s">
        <v>37</v>
      </c>
      <c r="M6112" t="s">
        <v>3357</v>
      </c>
      <c r="N6112" t="s">
        <v>1155</v>
      </c>
      <c r="O6112" t="s">
        <v>11463</v>
      </c>
      <c r="P6112" t="s">
        <v>279</v>
      </c>
      <c r="Q6112" t="s">
        <v>11464</v>
      </c>
      <c r="R6112" t="s">
        <v>177</v>
      </c>
      <c r="S6112" t="s">
        <v>346</v>
      </c>
      <c r="T6112" t="s">
        <v>94</v>
      </c>
      <c r="U6112" t="s">
        <v>95</v>
      </c>
      <c r="X6112">
        <v>1</v>
      </c>
      <c r="Y6112">
        <v>0</v>
      </c>
      <c r="Z6112">
        <v>0</v>
      </c>
      <c r="AA6112">
        <v>0</v>
      </c>
      <c r="AB6112">
        <v>9569995</v>
      </c>
      <c r="AC6112" t="s">
        <v>178</v>
      </c>
      <c r="AD6112" t="e">
        <f>+VLOOKUP(T6112,items!$A$2:$D$1255,4,0)</f>
        <v>#N/A</v>
      </c>
      <c r="AE6112" t="e">
        <f>+VLOOKUP(T6112,Tabla1[],5,0)</f>
        <v>#N/A</v>
      </c>
      <c r="AF6112">
        <f t="shared" si="95"/>
        <v>11</v>
      </c>
    </row>
    <row r="6113" spans="1:32" x14ac:dyDescent="0.25">
      <c r="A6113">
        <v>103554</v>
      </c>
      <c r="B6113" t="s">
        <v>11461</v>
      </c>
      <c r="C6113" t="s">
        <v>75</v>
      </c>
      <c r="D6113">
        <v>0</v>
      </c>
      <c r="F6113" t="s">
        <v>85</v>
      </c>
      <c r="G6113" t="s">
        <v>10221</v>
      </c>
      <c r="H6113" t="s">
        <v>11462</v>
      </c>
      <c r="I6113" t="s">
        <v>37</v>
      </c>
      <c r="J6113" t="s">
        <v>37</v>
      </c>
      <c r="K6113" t="s">
        <v>37</v>
      </c>
      <c r="L6113" t="s">
        <v>37</v>
      </c>
      <c r="M6113" t="s">
        <v>3357</v>
      </c>
      <c r="N6113" t="s">
        <v>1155</v>
      </c>
      <c r="O6113" t="s">
        <v>11463</v>
      </c>
      <c r="P6113" t="s">
        <v>279</v>
      </c>
      <c r="Q6113" t="s">
        <v>11464</v>
      </c>
      <c r="R6113" t="s">
        <v>177</v>
      </c>
      <c r="S6113" t="s">
        <v>346</v>
      </c>
      <c r="T6113" t="s">
        <v>1805</v>
      </c>
      <c r="U6113" t="s">
        <v>1806</v>
      </c>
      <c r="X6113">
        <v>31</v>
      </c>
      <c r="Y6113">
        <v>7000</v>
      </c>
      <c r="Z6113">
        <v>0</v>
      </c>
      <c r="AA6113">
        <v>0</v>
      </c>
      <c r="AB6113">
        <v>19002907</v>
      </c>
      <c r="AC6113" t="s">
        <v>178</v>
      </c>
      <c r="AD6113">
        <f>+VLOOKUP(T6113,items!$A$2:$D$1255,4,0)</f>
        <v>0</v>
      </c>
      <c r="AE6113">
        <f>+VLOOKUP(T6113,Tabla1[],5,0)</f>
        <v>0</v>
      </c>
      <c r="AF6113">
        <f t="shared" si="95"/>
        <v>11</v>
      </c>
    </row>
    <row r="6114" spans="1:32" x14ac:dyDescent="0.25">
      <c r="A6114">
        <v>103556</v>
      </c>
      <c r="B6114" t="s">
        <v>11465</v>
      </c>
      <c r="C6114" t="s">
        <v>75</v>
      </c>
      <c r="D6114">
        <v>0</v>
      </c>
      <c r="F6114" t="s">
        <v>85</v>
      </c>
      <c r="G6114" t="s">
        <v>3548</v>
      </c>
      <c r="H6114" t="s">
        <v>11466</v>
      </c>
      <c r="I6114" t="s">
        <v>11467</v>
      </c>
      <c r="J6114" t="s">
        <v>11468</v>
      </c>
      <c r="K6114" t="s">
        <v>11469</v>
      </c>
      <c r="L6114" t="s">
        <v>11470</v>
      </c>
      <c r="M6114" t="s">
        <v>5513</v>
      </c>
      <c r="N6114" t="s">
        <v>8620</v>
      </c>
      <c r="O6114" t="s">
        <v>3096</v>
      </c>
      <c r="P6114" t="s">
        <v>516</v>
      </c>
      <c r="Q6114" t="s">
        <v>519</v>
      </c>
      <c r="R6114" t="s">
        <v>63</v>
      </c>
      <c r="S6114" t="s">
        <v>88</v>
      </c>
      <c r="T6114" t="s">
        <v>429</v>
      </c>
      <c r="U6114" t="s">
        <v>430</v>
      </c>
      <c r="X6114">
        <v>1</v>
      </c>
      <c r="Y6114">
        <v>0</v>
      </c>
      <c r="Z6114">
        <v>0</v>
      </c>
      <c r="AA6114">
        <v>0</v>
      </c>
      <c r="AB6114">
        <v>156274</v>
      </c>
      <c r="AC6114" t="s">
        <v>47</v>
      </c>
      <c r="AD6114">
        <f>+VLOOKUP(T6114,items!$A$2:$D$1255,4,0)</f>
        <v>0</v>
      </c>
      <c r="AE6114">
        <f>+VLOOKUP(T6114,Tabla1[],5,0)</f>
        <v>0</v>
      </c>
      <c r="AF6114">
        <f t="shared" si="95"/>
        <v>5</v>
      </c>
    </row>
    <row r="6115" spans="1:32" x14ac:dyDescent="0.25">
      <c r="A6115">
        <v>103556</v>
      </c>
      <c r="B6115" t="s">
        <v>11465</v>
      </c>
      <c r="C6115" t="s">
        <v>75</v>
      </c>
      <c r="D6115">
        <v>0</v>
      </c>
      <c r="F6115" t="s">
        <v>85</v>
      </c>
      <c r="G6115" t="s">
        <v>3548</v>
      </c>
      <c r="H6115" t="s">
        <v>11466</v>
      </c>
      <c r="I6115" t="s">
        <v>11467</v>
      </c>
      <c r="J6115" t="s">
        <v>11468</v>
      </c>
      <c r="K6115" t="s">
        <v>11469</v>
      </c>
      <c r="L6115" t="s">
        <v>11470</v>
      </c>
      <c r="M6115" t="s">
        <v>5513</v>
      </c>
      <c r="N6115" t="s">
        <v>8620</v>
      </c>
      <c r="O6115" t="s">
        <v>3096</v>
      </c>
      <c r="P6115" t="s">
        <v>516</v>
      </c>
      <c r="Q6115" t="s">
        <v>519</v>
      </c>
      <c r="R6115" t="s">
        <v>63</v>
      </c>
      <c r="S6115" t="s">
        <v>88</v>
      </c>
      <c r="T6115" t="s">
        <v>717</v>
      </c>
      <c r="U6115" t="s">
        <v>718</v>
      </c>
      <c r="X6115">
        <v>1</v>
      </c>
      <c r="Y6115">
        <v>0</v>
      </c>
      <c r="Z6115">
        <v>0</v>
      </c>
      <c r="AA6115">
        <v>0</v>
      </c>
      <c r="AB6115">
        <v>53040</v>
      </c>
      <c r="AC6115" t="s">
        <v>47</v>
      </c>
      <c r="AD6115">
        <f>+VLOOKUP(T6115,items!$A$2:$D$1255,4,0)</f>
        <v>0</v>
      </c>
      <c r="AE6115">
        <f>+VLOOKUP(T6115,Tabla1[],5,0)</f>
        <v>0</v>
      </c>
      <c r="AF6115">
        <f t="shared" si="95"/>
        <v>5</v>
      </c>
    </row>
    <row r="6116" spans="1:32" x14ac:dyDescent="0.25">
      <c r="A6116">
        <v>103556</v>
      </c>
      <c r="B6116" t="s">
        <v>11465</v>
      </c>
      <c r="C6116" t="s">
        <v>75</v>
      </c>
      <c r="D6116">
        <v>0</v>
      </c>
      <c r="F6116" t="s">
        <v>85</v>
      </c>
      <c r="G6116" t="s">
        <v>3548</v>
      </c>
      <c r="H6116" t="s">
        <v>11466</v>
      </c>
      <c r="I6116" t="s">
        <v>11467</v>
      </c>
      <c r="J6116" t="s">
        <v>11468</v>
      </c>
      <c r="K6116" t="s">
        <v>11469</v>
      </c>
      <c r="L6116" t="s">
        <v>11470</v>
      </c>
      <c r="M6116" t="s">
        <v>5513</v>
      </c>
      <c r="N6116" t="s">
        <v>8620</v>
      </c>
      <c r="O6116" t="s">
        <v>3096</v>
      </c>
      <c r="P6116" t="s">
        <v>516</v>
      </c>
      <c r="Q6116" t="s">
        <v>519</v>
      </c>
      <c r="R6116" t="s">
        <v>63</v>
      </c>
      <c r="S6116" t="s">
        <v>88</v>
      </c>
      <c r="T6116" t="s">
        <v>11471</v>
      </c>
      <c r="U6116" t="s">
        <v>11472</v>
      </c>
      <c r="V6116" t="s">
        <v>702</v>
      </c>
      <c r="W6116" t="s">
        <v>93</v>
      </c>
      <c r="X6116">
        <v>1</v>
      </c>
      <c r="Y6116">
        <v>3100</v>
      </c>
      <c r="Z6116">
        <v>0</v>
      </c>
      <c r="AA6116">
        <v>1200</v>
      </c>
      <c r="AB6116">
        <v>3761961</v>
      </c>
      <c r="AC6116" t="s">
        <v>47</v>
      </c>
      <c r="AD6116" t="str">
        <f>+VLOOKUP(T6116,items!$A$2:$D$1255,4,0)</f>
        <v>BANETA</v>
      </c>
      <c r="AE6116" t="str">
        <f>+VLOOKUP(T6116,Tabla1[],5,0)</f>
        <v>PROYECTANTE</v>
      </c>
      <c r="AF6116">
        <f t="shared" si="95"/>
        <v>5</v>
      </c>
    </row>
    <row r="6117" spans="1:32" x14ac:dyDescent="0.25">
      <c r="A6117">
        <v>103556</v>
      </c>
      <c r="B6117" t="s">
        <v>11465</v>
      </c>
      <c r="C6117" t="s">
        <v>75</v>
      </c>
      <c r="D6117">
        <v>0</v>
      </c>
      <c r="F6117" t="s">
        <v>85</v>
      </c>
      <c r="G6117" t="s">
        <v>3548</v>
      </c>
      <c r="H6117" t="s">
        <v>11466</v>
      </c>
      <c r="I6117" t="s">
        <v>11467</v>
      </c>
      <c r="J6117" t="s">
        <v>11468</v>
      </c>
      <c r="K6117" t="s">
        <v>11469</v>
      </c>
      <c r="L6117" t="s">
        <v>11470</v>
      </c>
      <c r="M6117" t="s">
        <v>5513</v>
      </c>
      <c r="N6117" t="s">
        <v>8620</v>
      </c>
      <c r="O6117" t="s">
        <v>3096</v>
      </c>
      <c r="P6117" t="s">
        <v>516</v>
      </c>
      <c r="Q6117" t="s">
        <v>519</v>
      </c>
      <c r="R6117" t="s">
        <v>63</v>
      </c>
      <c r="S6117" t="s">
        <v>88</v>
      </c>
      <c r="T6117" t="s">
        <v>347</v>
      </c>
      <c r="U6117" t="s">
        <v>348</v>
      </c>
      <c r="W6117" t="s">
        <v>93</v>
      </c>
      <c r="X6117">
        <v>1</v>
      </c>
      <c r="Y6117">
        <v>3100</v>
      </c>
      <c r="Z6117">
        <v>0</v>
      </c>
      <c r="AA6117">
        <v>0</v>
      </c>
      <c r="AB6117">
        <v>516015</v>
      </c>
      <c r="AC6117" t="s">
        <v>47</v>
      </c>
      <c r="AD6117">
        <f>+VLOOKUP(T6117,items!$A$2:$D$1255,4,0)</f>
        <v>0</v>
      </c>
      <c r="AE6117">
        <f>+VLOOKUP(T6117,Tabla1[],5,0)</f>
        <v>0</v>
      </c>
      <c r="AF6117">
        <f t="shared" si="95"/>
        <v>5</v>
      </c>
    </row>
    <row r="6118" spans="1:32" x14ac:dyDescent="0.25">
      <c r="A6118">
        <v>103557</v>
      </c>
      <c r="B6118" t="s">
        <v>11473</v>
      </c>
      <c r="C6118" t="s">
        <v>33</v>
      </c>
      <c r="D6118">
        <v>0</v>
      </c>
      <c r="F6118" t="s">
        <v>85</v>
      </c>
      <c r="G6118" t="s">
        <v>85</v>
      </c>
      <c r="H6118" t="s">
        <v>11474</v>
      </c>
      <c r="I6118" t="s">
        <v>37</v>
      </c>
      <c r="J6118" t="s">
        <v>11475</v>
      </c>
      <c r="K6118" t="s">
        <v>11476</v>
      </c>
      <c r="L6118" t="s">
        <v>37</v>
      </c>
      <c r="M6118" t="s">
        <v>5512</v>
      </c>
      <c r="N6118" t="s">
        <v>5512</v>
      </c>
      <c r="O6118" t="s">
        <v>512</v>
      </c>
      <c r="P6118" t="s">
        <v>175</v>
      </c>
      <c r="Q6118" t="s">
        <v>9293</v>
      </c>
      <c r="R6118" t="s">
        <v>127</v>
      </c>
      <c r="S6118" t="s">
        <v>164</v>
      </c>
      <c r="T6118" t="s">
        <v>6799</v>
      </c>
      <c r="U6118" t="s">
        <v>6800</v>
      </c>
      <c r="V6118" t="s">
        <v>828</v>
      </c>
      <c r="X6118">
        <v>1</v>
      </c>
      <c r="Y6118">
        <v>0</v>
      </c>
      <c r="Z6118">
        <v>0</v>
      </c>
      <c r="AA6118">
        <v>0</v>
      </c>
      <c r="AB6118">
        <v>4622000</v>
      </c>
      <c r="AC6118" t="s">
        <v>47</v>
      </c>
      <c r="AD6118">
        <f>+VLOOKUP(T6118,items!$A$2:$D$1255,4,0)</f>
        <v>0</v>
      </c>
      <c r="AE6118">
        <f>+VLOOKUP(T6118,Tabla1[],5,0)</f>
        <v>0</v>
      </c>
      <c r="AF6118">
        <f t="shared" si="95"/>
        <v>5</v>
      </c>
    </row>
    <row r="6119" spans="1:32" x14ac:dyDescent="0.25">
      <c r="A6119">
        <v>103560</v>
      </c>
      <c r="B6119" t="s">
        <v>11477</v>
      </c>
      <c r="C6119" t="s">
        <v>75</v>
      </c>
      <c r="D6119">
        <v>0</v>
      </c>
      <c r="F6119" t="s">
        <v>9020</v>
      </c>
      <c r="G6119" t="s">
        <v>86</v>
      </c>
      <c r="H6119" t="s">
        <v>11478</v>
      </c>
      <c r="I6119" t="s">
        <v>11479</v>
      </c>
      <c r="J6119" t="s">
        <v>11480</v>
      </c>
      <c r="K6119" t="s">
        <v>11481</v>
      </c>
      <c r="L6119" t="s">
        <v>37</v>
      </c>
      <c r="M6119" t="s">
        <v>5514</v>
      </c>
      <c r="N6119" t="s">
        <v>9293</v>
      </c>
      <c r="O6119" t="s">
        <v>10344</v>
      </c>
      <c r="P6119" t="s">
        <v>9376</v>
      </c>
      <c r="Q6119" t="s">
        <v>10461</v>
      </c>
      <c r="R6119" t="s">
        <v>764</v>
      </c>
      <c r="S6119" t="s">
        <v>64</v>
      </c>
      <c r="T6119" t="s">
        <v>429</v>
      </c>
      <c r="U6119" t="s">
        <v>430</v>
      </c>
      <c r="X6119">
        <v>1</v>
      </c>
      <c r="Y6119">
        <v>0</v>
      </c>
      <c r="Z6119">
        <v>0</v>
      </c>
      <c r="AA6119">
        <v>0</v>
      </c>
      <c r="AB6119">
        <v>226081</v>
      </c>
      <c r="AC6119" t="s">
        <v>47</v>
      </c>
      <c r="AD6119">
        <f>+VLOOKUP(T6119,items!$A$2:$D$1255,4,0)</f>
        <v>0</v>
      </c>
      <c r="AE6119">
        <f>+VLOOKUP(T6119,Tabla1[],5,0)</f>
        <v>0</v>
      </c>
      <c r="AF6119">
        <f t="shared" si="95"/>
        <v>6</v>
      </c>
    </row>
    <row r="6120" spans="1:32" x14ac:dyDescent="0.25">
      <c r="A6120">
        <v>103560</v>
      </c>
      <c r="B6120" t="s">
        <v>11477</v>
      </c>
      <c r="C6120" t="s">
        <v>75</v>
      </c>
      <c r="D6120">
        <v>0</v>
      </c>
      <c r="F6120" t="s">
        <v>9020</v>
      </c>
      <c r="G6120" t="s">
        <v>86</v>
      </c>
      <c r="H6120" t="s">
        <v>11478</v>
      </c>
      <c r="I6120" t="s">
        <v>11479</v>
      </c>
      <c r="J6120" t="s">
        <v>11480</v>
      </c>
      <c r="K6120" t="s">
        <v>11481</v>
      </c>
      <c r="L6120" t="s">
        <v>37</v>
      </c>
      <c r="M6120" t="s">
        <v>5514</v>
      </c>
      <c r="N6120" t="s">
        <v>9293</v>
      </c>
      <c r="O6120" t="s">
        <v>10344</v>
      </c>
      <c r="P6120" t="s">
        <v>9376</v>
      </c>
      <c r="Q6120" t="s">
        <v>10461</v>
      </c>
      <c r="R6120" t="s">
        <v>764</v>
      </c>
      <c r="S6120" t="s">
        <v>64</v>
      </c>
      <c r="T6120" t="s">
        <v>429</v>
      </c>
      <c r="U6120" t="s">
        <v>430</v>
      </c>
      <c r="X6120">
        <v>2</v>
      </c>
      <c r="Y6120">
        <v>0</v>
      </c>
      <c r="Z6120">
        <v>0</v>
      </c>
      <c r="AA6120">
        <v>0</v>
      </c>
      <c r="AB6120">
        <v>452162</v>
      </c>
      <c r="AC6120" t="s">
        <v>47</v>
      </c>
      <c r="AD6120">
        <f>+VLOOKUP(T6120,items!$A$2:$D$1255,4,0)</f>
        <v>0</v>
      </c>
      <c r="AE6120">
        <f>+VLOOKUP(T6120,Tabla1[],5,0)</f>
        <v>0</v>
      </c>
      <c r="AF6120">
        <f t="shared" si="95"/>
        <v>6</v>
      </c>
    </row>
    <row r="6121" spans="1:32" x14ac:dyDescent="0.25">
      <c r="A6121">
        <v>103560</v>
      </c>
      <c r="B6121" t="s">
        <v>11477</v>
      </c>
      <c r="C6121" t="s">
        <v>75</v>
      </c>
      <c r="D6121">
        <v>0</v>
      </c>
      <c r="F6121" t="s">
        <v>9020</v>
      </c>
      <c r="G6121" t="s">
        <v>86</v>
      </c>
      <c r="H6121" t="s">
        <v>11478</v>
      </c>
      <c r="I6121" t="s">
        <v>11479</v>
      </c>
      <c r="J6121" t="s">
        <v>11480</v>
      </c>
      <c r="K6121" t="s">
        <v>11481</v>
      </c>
      <c r="L6121" t="s">
        <v>37</v>
      </c>
      <c r="M6121" t="s">
        <v>5514</v>
      </c>
      <c r="N6121" t="s">
        <v>9293</v>
      </c>
      <c r="O6121" t="s">
        <v>10344</v>
      </c>
      <c r="P6121" t="s">
        <v>9376</v>
      </c>
      <c r="Q6121" t="s">
        <v>10461</v>
      </c>
      <c r="R6121" t="s">
        <v>764</v>
      </c>
      <c r="S6121" t="s">
        <v>64</v>
      </c>
      <c r="T6121" t="s">
        <v>7509</v>
      </c>
      <c r="U6121" t="s">
        <v>7510</v>
      </c>
      <c r="X6121">
        <v>5</v>
      </c>
      <c r="Y6121">
        <v>0</v>
      </c>
      <c r="Z6121">
        <v>0</v>
      </c>
      <c r="AA6121">
        <v>0</v>
      </c>
      <c r="AB6121">
        <v>167900</v>
      </c>
      <c r="AC6121" t="s">
        <v>47</v>
      </c>
      <c r="AD6121">
        <f>+VLOOKUP(T6121,items!$A$2:$D$1255,4,0)</f>
        <v>0</v>
      </c>
      <c r="AE6121">
        <f>+VLOOKUP(T6121,Tabla1[],5,0)</f>
        <v>0</v>
      </c>
      <c r="AF6121">
        <f t="shared" si="95"/>
        <v>6</v>
      </c>
    </row>
    <row r="6122" spans="1:32" x14ac:dyDescent="0.25">
      <c r="A6122">
        <v>103560</v>
      </c>
      <c r="B6122" t="s">
        <v>11477</v>
      </c>
      <c r="C6122" t="s">
        <v>75</v>
      </c>
      <c r="D6122">
        <v>0</v>
      </c>
      <c r="F6122" t="s">
        <v>9020</v>
      </c>
      <c r="G6122" t="s">
        <v>86</v>
      </c>
      <c r="H6122" t="s">
        <v>11478</v>
      </c>
      <c r="I6122" t="s">
        <v>11479</v>
      </c>
      <c r="J6122" t="s">
        <v>11480</v>
      </c>
      <c r="K6122" t="s">
        <v>11481</v>
      </c>
      <c r="L6122" t="s">
        <v>37</v>
      </c>
      <c r="M6122" t="s">
        <v>5514</v>
      </c>
      <c r="N6122" t="s">
        <v>9293</v>
      </c>
      <c r="O6122" t="s">
        <v>10344</v>
      </c>
      <c r="P6122" t="s">
        <v>9376</v>
      </c>
      <c r="Q6122" t="s">
        <v>10461</v>
      </c>
      <c r="R6122" t="s">
        <v>764</v>
      </c>
      <c r="S6122" t="s">
        <v>64</v>
      </c>
      <c r="T6122" t="s">
        <v>7509</v>
      </c>
      <c r="U6122" t="s">
        <v>7510</v>
      </c>
      <c r="X6122">
        <v>5</v>
      </c>
      <c r="Y6122">
        <v>0</v>
      </c>
      <c r="Z6122">
        <v>0</v>
      </c>
      <c r="AA6122">
        <v>0</v>
      </c>
      <c r="AB6122">
        <v>167900</v>
      </c>
      <c r="AC6122" t="s">
        <v>47</v>
      </c>
      <c r="AD6122">
        <f>+VLOOKUP(T6122,items!$A$2:$D$1255,4,0)</f>
        <v>0</v>
      </c>
      <c r="AE6122">
        <f>+VLOOKUP(T6122,Tabla1[],5,0)</f>
        <v>0</v>
      </c>
      <c r="AF6122">
        <f t="shared" si="95"/>
        <v>6</v>
      </c>
    </row>
    <row r="6123" spans="1:32" x14ac:dyDescent="0.25">
      <c r="A6123">
        <v>103560</v>
      </c>
      <c r="B6123" t="s">
        <v>11477</v>
      </c>
      <c r="C6123" t="s">
        <v>75</v>
      </c>
      <c r="D6123">
        <v>0</v>
      </c>
      <c r="F6123" t="s">
        <v>9020</v>
      </c>
      <c r="G6123" t="s">
        <v>86</v>
      </c>
      <c r="H6123" t="s">
        <v>11478</v>
      </c>
      <c r="I6123" t="s">
        <v>11479</v>
      </c>
      <c r="J6123" t="s">
        <v>11480</v>
      </c>
      <c r="K6123" t="s">
        <v>11481</v>
      </c>
      <c r="L6123" t="s">
        <v>37</v>
      </c>
      <c r="M6123" t="s">
        <v>5514</v>
      </c>
      <c r="N6123" t="s">
        <v>9293</v>
      </c>
      <c r="O6123" t="s">
        <v>10344</v>
      </c>
      <c r="P6123" t="s">
        <v>9376</v>
      </c>
      <c r="Q6123" t="s">
        <v>10461</v>
      </c>
      <c r="R6123" t="s">
        <v>764</v>
      </c>
      <c r="S6123" t="s">
        <v>64</v>
      </c>
      <c r="T6123" t="s">
        <v>433</v>
      </c>
      <c r="U6123" t="s">
        <v>434</v>
      </c>
      <c r="W6123" t="s">
        <v>211</v>
      </c>
      <c r="X6123">
        <v>1</v>
      </c>
      <c r="Y6123">
        <v>3300</v>
      </c>
      <c r="Z6123">
        <v>0</v>
      </c>
      <c r="AA6123">
        <v>1500</v>
      </c>
      <c r="AB6123">
        <v>1692140</v>
      </c>
      <c r="AC6123" t="s">
        <v>47</v>
      </c>
      <c r="AD6123">
        <f>+VLOOKUP(T6123,items!$A$2:$D$1255,4,0)</f>
        <v>0</v>
      </c>
      <c r="AE6123">
        <f>+VLOOKUP(T6123,Tabla1[],5,0)</f>
        <v>0</v>
      </c>
      <c r="AF6123">
        <f t="shared" si="95"/>
        <v>6</v>
      </c>
    </row>
    <row r="6124" spans="1:32" x14ac:dyDescent="0.25">
      <c r="A6124">
        <v>103560</v>
      </c>
      <c r="B6124" t="s">
        <v>11477</v>
      </c>
      <c r="C6124" t="s">
        <v>75</v>
      </c>
      <c r="D6124">
        <v>0</v>
      </c>
      <c r="F6124" t="s">
        <v>9020</v>
      </c>
      <c r="G6124" t="s">
        <v>86</v>
      </c>
      <c r="H6124" t="s">
        <v>11478</v>
      </c>
      <c r="I6124" t="s">
        <v>11479</v>
      </c>
      <c r="J6124" t="s">
        <v>11480</v>
      </c>
      <c r="K6124" t="s">
        <v>11481</v>
      </c>
      <c r="L6124" t="s">
        <v>37</v>
      </c>
      <c r="M6124" t="s">
        <v>5514</v>
      </c>
      <c r="N6124" t="s">
        <v>9293</v>
      </c>
      <c r="O6124" t="s">
        <v>10344</v>
      </c>
      <c r="P6124" t="s">
        <v>9376</v>
      </c>
      <c r="Q6124" t="s">
        <v>10461</v>
      </c>
      <c r="R6124" t="s">
        <v>764</v>
      </c>
      <c r="S6124" t="s">
        <v>64</v>
      </c>
      <c r="T6124" t="s">
        <v>433</v>
      </c>
      <c r="U6124" t="s">
        <v>434</v>
      </c>
      <c r="W6124" t="s">
        <v>114</v>
      </c>
      <c r="X6124">
        <v>1</v>
      </c>
      <c r="Y6124">
        <v>2000</v>
      </c>
      <c r="Z6124">
        <v>0</v>
      </c>
      <c r="AA6124">
        <v>800</v>
      </c>
      <c r="AB6124">
        <v>880020</v>
      </c>
      <c r="AC6124" t="s">
        <v>47</v>
      </c>
      <c r="AD6124">
        <f>+VLOOKUP(T6124,items!$A$2:$D$1255,4,0)</f>
        <v>0</v>
      </c>
      <c r="AE6124">
        <f>+VLOOKUP(T6124,Tabla1[],5,0)</f>
        <v>0</v>
      </c>
      <c r="AF6124">
        <f t="shared" si="95"/>
        <v>6</v>
      </c>
    </row>
    <row r="6125" spans="1:32" x14ac:dyDescent="0.25">
      <c r="A6125">
        <v>103560</v>
      </c>
      <c r="B6125" t="s">
        <v>11477</v>
      </c>
      <c r="C6125" t="s">
        <v>75</v>
      </c>
      <c r="D6125">
        <v>0</v>
      </c>
      <c r="F6125" t="s">
        <v>9020</v>
      </c>
      <c r="G6125" t="s">
        <v>86</v>
      </c>
      <c r="H6125" t="s">
        <v>11478</v>
      </c>
      <c r="I6125" t="s">
        <v>11479</v>
      </c>
      <c r="J6125" t="s">
        <v>11480</v>
      </c>
      <c r="K6125" t="s">
        <v>11481</v>
      </c>
      <c r="L6125" t="s">
        <v>37</v>
      </c>
      <c r="M6125" t="s">
        <v>5514</v>
      </c>
      <c r="N6125" t="s">
        <v>9293</v>
      </c>
      <c r="O6125" t="s">
        <v>10344</v>
      </c>
      <c r="P6125" t="s">
        <v>9376</v>
      </c>
      <c r="Q6125" t="s">
        <v>10461</v>
      </c>
      <c r="R6125" t="s">
        <v>764</v>
      </c>
      <c r="S6125" t="s">
        <v>64</v>
      </c>
      <c r="T6125" t="s">
        <v>347</v>
      </c>
      <c r="U6125" t="s">
        <v>348</v>
      </c>
      <c r="W6125" t="s">
        <v>11023</v>
      </c>
      <c r="X6125">
        <v>1</v>
      </c>
      <c r="Y6125">
        <v>2500</v>
      </c>
      <c r="Z6125">
        <v>0</v>
      </c>
      <c r="AA6125">
        <v>0</v>
      </c>
      <c r="AB6125">
        <v>1335900</v>
      </c>
      <c r="AC6125" t="s">
        <v>47</v>
      </c>
      <c r="AD6125">
        <f>+VLOOKUP(T6125,items!$A$2:$D$1255,4,0)</f>
        <v>0</v>
      </c>
      <c r="AE6125">
        <f>+VLOOKUP(T6125,Tabla1[],5,0)</f>
        <v>0</v>
      </c>
      <c r="AF6125">
        <f t="shared" si="95"/>
        <v>6</v>
      </c>
    </row>
    <row r="6126" spans="1:32" x14ac:dyDescent="0.25">
      <c r="A6126">
        <v>103560</v>
      </c>
      <c r="B6126" t="s">
        <v>11477</v>
      </c>
      <c r="C6126" t="s">
        <v>75</v>
      </c>
      <c r="D6126">
        <v>0</v>
      </c>
      <c r="F6126" t="s">
        <v>9020</v>
      </c>
      <c r="G6126" t="s">
        <v>86</v>
      </c>
      <c r="H6126" t="s">
        <v>11478</v>
      </c>
      <c r="I6126" t="s">
        <v>11479</v>
      </c>
      <c r="J6126" t="s">
        <v>11480</v>
      </c>
      <c r="K6126" t="s">
        <v>11481</v>
      </c>
      <c r="L6126" t="s">
        <v>37</v>
      </c>
      <c r="M6126" t="s">
        <v>5514</v>
      </c>
      <c r="N6126" t="s">
        <v>9293</v>
      </c>
      <c r="O6126" t="s">
        <v>10344</v>
      </c>
      <c r="P6126" t="s">
        <v>9376</v>
      </c>
      <c r="Q6126" t="s">
        <v>10461</v>
      </c>
      <c r="R6126" t="s">
        <v>764</v>
      </c>
      <c r="S6126" t="s">
        <v>64</v>
      </c>
      <c r="T6126" t="s">
        <v>347</v>
      </c>
      <c r="U6126" t="s">
        <v>348</v>
      </c>
      <c r="W6126" t="s">
        <v>11023</v>
      </c>
      <c r="X6126">
        <v>1</v>
      </c>
      <c r="Y6126">
        <v>5100</v>
      </c>
      <c r="Z6126">
        <v>0</v>
      </c>
      <c r="AA6126">
        <v>0</v>
      </c>
      <c r="AB6126">
        <v>649408</v>
      </c>
      <c r="AC6126" t="s">
        <v>47</v>
      </c>
      <c r="AD6126">
        <f>+VLOOKUP(T6126,items!$A$2:$D$1255,4,0)</f>
        <v>0</v>
      </c>
      <c r="AE6126">
        <f>+VLOOKUP(T6126,Tabla1[],5,0)</f>
        <v>0</v>
      </c>
      <c r="AF6126">
        <f t="shared" si="95"/>
        <v>6</v>
      </c>
    </row>
    <row r="6127" spans="1:32" x14ac:dyDescent="0.25">
      <c r="A6127">
        <v>103560</v>
      </c>
      <c r="B6127" t="s">
        <v>11477</v>
      </c>
      <c r="C6127" t="s">
        <v>75</v>
      </c>
      <c r="D6127">
        <v>0</v>
      </c>
      <c r="F6127" t="s">
        <v>9020</v>
      </c>
      <c r="G6127" t="s">
        <v>86</v>
      </c>
      <c r="H6127" t="s">
        <v>11478</v>
      </c>
      <c r="I6127" t="s">
        <v>11479</v>
      </c>
      <c r="J6127" t="s">
        <v>11480</v>
      </c>
      <c r="K6127" t="s">
        <v>11481</v>
      </c>
      <c r="L6127" t="s">
        <v>37</v>
      </c>
      <c r="M6127" t="s">
        <v>5514</v>
      </c>
      <c r="N6127" t="s">
        <v>9293</v>
      </c>
      <c r="O6127" t="s">
        <v>10344</v>
      </c>
      <c r="P6127" t="s">
        <v>9376</v>
      </c>
      <c r="Q6127" t="s">
        <v>10461</v>
      </c>
      <c r="R6127" t="s">
        <v>764</v>
      </c>
      <c r="S6127" t="s">
        <v>64</v>
      </c>
      <c r="T6127" t="s">
        <v>347</v>
      </c>
      <c r="U6127" t="s">
        <v>348</v>
      </c>
      <c r="W6127" t="s">
        <v>211</v>
      </c>
      <c r="X6127">
        <v>1</v>
      </c>
      <c r="Y6127">
        <v>5000</v>
      </c>
      <c r="Z6127">
        <v>0</v>
      </c>
      <c r="AA6127">
        <v>0</v>
      </c>
      <c r="AB6127">
        <v>649408</v>
      </c>
      <c r="AC6127" t="s">
        <v>47</v>
      </c>
      <c r="AD6127">
        <f>+VLOOKUP(T6127,items!$A$2:$D$1255,4,0)</f>
        <v>0</v>
      </c>
      <c r="AE6127">
        <f>+VLOOKUP(T6127,Tabla1[],5,0)</f>
        <v>0</v>
      </c>
      <c r="AF6127">
        <f t="shared" si="95"/>
        <v>6</v>
      </c>
    </row>
    <row r="6128" spans="1:32" x14ac:dyDescent="0.25">
      <c r="A6128">
        <v>103560</v>
      </c>
      <c r="B6128" t="s">
        <v>11477</v>
      </c>
      <c r="C6128" t="s">
        <v>75</v>
      </c>
      <c r="D6128">
        <v>0</v>
      </c>
      <c r="F6128" t="s">
        <v>9020</v>
      </c>
      <c r="G6128" t="s">
        <v>86</v>
      </c>
      <c r="H6128" t="s">
        <v>11478</v>
      </c>
      <c r="I6128" t="s">
        <v>11479</v>
      </c>
      <c r="J6128" t="s">
        <v>11480</v>
      </c>
      <c r="K6128" t="s">
        <v>11481</v>
      </c>
      <c r="L6128" t="s">
        <v>37</v>
      </c>
      <c r="M6128" t="s">
        <v>5514</v>
      </c>
      <c r="N6128" t="s">
        <v>9293</v>
      </c>
      <c r="O6128" t="s">
        <v>10344</v>
      </c>
      <c r="P6128" t="s">
        <v>9376</v>
      </c>
      <c r="Q6128" t="s">
        <v>10461</v>
      </c>
      <c r="R6128" t="s">
        <v>764</v>
      </c>
      <c r="S6128" t="s">
        <v>64</v>
      </c>
      <c r="T6128" t="s">
        <v>347</v>
      </c>
      <c r="U6128" t="s">
        <v>348</v>
      </c>
      <c r="W6128" t="s">
        <v>11023</v>
      </c>
      <c r="X6128">
        <v>1</v>
      </c>
      <c r="Y6128">
        <v>6500</v>
      </c>
      <c r="Z6128">
        <v>0</v>
      </c>
      <c r="AA6128">
        <v>0</v>
      </c>
      <c r="AB6128">
        <v>742191</v>
      </c>
      <c r="AC6128" t="s">
        <v>47</v>
      </c>
      <c r="AD6128">
        <f>+VLOOKUP(T6128,items!$A$2:$D$1255,4,0)</f>
        <v>0</v>
      </c>
      <c r="AE6128">
        <f>+VLOOKUP(T6128,Tabla1[],5,0)</f>
        <v>0</v>
      </c>
      <c r="AF6128">
        <f t="shared" si="95"/>
        <v>6</v>
      </c>
    </row>
    <row r="6129" spans="1:32" x14ac:dyDescent="0.25">
      <c r="A6129">
        <v>103560</v>
      </c>
      <c r="B6129" t="s">
        <v>11477</v>
      </c>
      <c r="C6129" t="s">
        <v>75</v>
      </c>
      <c r="D6129">
        <v>0</v>
      </c>
      <c r="F6129" t="s">
        <v>9020</v>
      </c>
      <c r="G6129" t="s">
        <v>86</v>
      </c>
      <c r="H6129" t="s">
        <v>11478</v>
      </c>
      <c r="I6129" t="s">
        <v>11479</v>
      </c>
      <c r="J6129" t="s">
        <v>11480</v>
      </c>
      <c r="K6129" t="s">
        <v>11481</v>
      </c>
      <c r="L6129" t="s">
        <v>37</v>
      </c>
      <c r="M6129" t="s">
        <v>5514</v>
      </c>
      <c r="N6129" t="s">
        <v>9293</v>
      </c>
      <c r="O6129" t="s">
        <v>10344</v>
      </c>
      <c r="P6129" t="s">
        <v>9376</v>
      </c>
      <c r="Q6129" t="s">
        <v>10461</v>
      </c>
      <c r="R6129" t="s">
        <v>764</v>
      </c>
      <c r="S6129" t="s">
        <v>64</v>
      </c>
      <c r="T6129" t="s">
        <v>347</v>
      </c>
      <c r="U6129" t="s">
        <v>348</v>
      </c>
      <c r="W6129" t="s">
        <v>11023</v>
      </c>
      <c r="X6129">
        <v>1</v>
      </c>
      <c r="Y6129">
        <v>7000</v>
      </c>
      <c r="Z6129">
        <v>0</v>
      </c>
      <c r="AA6129">
        <v>0</v>
      </c>
      <c r="AB6129">
        <v>1335900</v>
      </c>
      <c r="AC6129" t="s">
        <v>47</v>
      </c>
      <c r="AD6129">
        <f>+VLOOKUP(T6129,items!$A$2:$D$1255,4,0)</f>
        <v>0</v>
      </c>
      <c r="AE6129">
        <f>+VLOOKUP(T6129,Tabla1[],5,0)</f>
        <v>0</v>
      </c>
      <c r="AF6129">
        <f t="shared" si="95"/>
        <v>6</v>
      </c>
    </row>
    <row r="6130" spans="1:32" x14ac:dyDescent="0.25">
      <c r="A6130">
        <v>103560</v>
      </c>
      <c r="B6130" t="s">
        <v>11477</v>
      </c>
      <c r="C6130" t="s">
        <v>75</v>
      </c>
      <c r="D6130">
        <v>0</v>
      </c>
      <c r="F6130" t="s">
        <v>9020</v>
      </c>
      <c r="G6130" t="s">
        <v>86</v>
      </c>
      <c r="H6130" t="s">
        <v>11478</v>
      </c>
      <c r="I6130" t="s">
        <v>11479</v>
      </c>
      <c r="J6130" t="s">
        <v>11480</v>
      </c>
      <c r="K6130" t="s">
        <v>11481</v>
      </c>
      <c r="L6130" t="s">
        <v>37</v>
      </c>
      <c r="M6130" t="s">
        <v>5514</v>
      </c>
      <c r="N6130" t="s">
        <v>9293</v>
      </c>
      <c r="O6130" t="s">
        <v>10344</v>
      </c>
      <c r="P6130" t="s">
        <v>9376</v>
      </c>
      <c r="Q6130" t="s">
        <v>10461</v>
      </c>
      <c r="R6130" t="s">
        <v>764</v>
      </c>
      <c r="S6130" t="s">
        <v>64</v>
      </c>
      <c r="T6130" t="s">
        <v>347</v>
      </c>
      <c r="U6130" t="s">
        <v>348</v>
      </c>
      <c r="W6130" t="s">
        <v>11023</v>
      </c>
      <c r="X6130">
        <v>1</v>
      </c>
      <c r="Y6130">
        <v>8200</v>
      </c>
      <c r="Z6130">
        <v>0</v>
      </c>
      <c r="AA6130">
        <v>0</v>
      </c>
      <c r="AB6130">
        <v>1558550</v>
      </c>
      <c r="AC6130" t="s">
        <v>47</v>
      </c>
      <c r="AD6130">
        <f>+VLOOKUP(T6130,items!$A$2:$D$1255,4,0)</f>
        <v>0</v>
      </c>
      <c r="AE6130">
        <f>+VLOOKUP(T6130,Tabla1[],5,0)</f>
        <v>0</v>
      </c>
      <c r="AF6130">
        <f t="shared" si="95"/>
        <v>6</v>
      </c>
    </row>
    <row r="6131" spans="1:32" x14ac:dyDescent="0.25">
      <c r="A6131">
        <v>103560</v>
      </c>
      <c r="B6131" t="s">
        <v>11477</v>
      </c>
      <c r="C6131" t="s">
        <v>75</v>
      </c>
      <c r="D6131">
        <v>0</v>
      </c>
      <c r="F6131" t="s">
        <v>9020</v>
      </c>
      <c r="G6131" t="s">
        <v>86</v>
      </c>
      <c r="H6131" t="s">
        <v>11478</v>
      </c>
      <c r="I6131" t="s">
        <v>11479</v>
      </c>
      <c r="J6131" t="s">
        <v>11480</v>
      </c>
      <c r="K6131" t="s">
        <v>11481</v>
      </c>
      <c r="L6131" t="s">
        <v>37</v>
      </c>
      <c r="M6131" t="s">
        <v>5514</v>
      </c>
      <c r="N6131" t="s">
        <v>9293</v>
      </c>
      <c r="O6131" t="s">
        <v>10344</v>
      </c>
      <c r="P6131" t="s">
        <v>9376</v>
      </c>
      <c r="Q6131" t="s">
        <v>10461</v>
      </c>
      <c r="R6131" t="s">
        <v>764</v>
      </c>
      <c r="S6131" t="s">
        <v>64</v>
      </c>
      <c r="T6131" t="s">
        <v>347</v>
      </c>
      <c r="U6131" t="s">
        <v>348</v>
      </c>
      <c r="W6131" t="s">
        <v>11023</v>
      </c>
      <c r="X6131">
        <v>1</v>
      </c>
      <c r="Y6131">
        <v>6500</v>
      </c>
      <c r="Z6131">
        <v>0</v>
      </c>
      <c r="AA6131">
        <v>0</v>
      </c>
      <c r="AB6131">
        <v>1335900</v>
      </c>
      <c r="AC6131" t="s">
        <v>47</v>
      </c>
      <c r="AD6131">
        <f>+VLOOKUP(T6131,items!$A$2:$D$1255,4,0)</f>
        <v>0</v>
      </c>
      <c r="AE6131">
        <f>+VLOOKUP(T6131,Tabla1[],5,0)</f>
        <v>0</v>
      </c>
      <c r="AF6131">
        <f t="shared" si="95"/>
        <v>6</v>
      </c>
    </row>
    <row r="6132" spans="1:32" x14ac:dyDescent="0.25">
      <c r="A6132">
        <v>103560</v>
      </c>
      <c r="B6132" t="s">
        <v>11477</v>
      </c>
      <c r="C6132" t="s">
        <v>75</v>
      </c>
      <c r="D6132">
        <v>0</v>
      </c>
      <c r="F6132" t="s">
        <v>9020</v>
      </c>
      <c r="G6132" t="s">
        <v>86</v>
      </c>
      <c r="H6132" t="s">
        <v>11478</v>
      </c>
      <c r="I6132" t="s">
        <v>11479</v>
      </c>
      <c r="J6132" t="s">
        <v>11480</v>
      </c>
      <c r="K6132" t="s">
        <v>11481</v>
      </c>
      <c r="L6132" t="s">
        <v>37</v>
      </c>
      <c r="M6132" t="s">
        <v>5514</v>
      </c>
      <c r="N6132" t="s">
        <v>9293</v>
      </c>
      <c r="O6132" t="s">
        <v>10344</v>
      </c>
      <c r="P6132" t="s">
        <v>9376</v>
      </c>
      <c r="Q6132" t="s">
        <v>10461</v>
      </c>
      <c r="R6132" t="s">
        <v>764</v>
      </c>
      <c r="S6132" t="s">
        <v>64</v>
      </c>
      <c r="T6132" t="s">
        <v>2640</v>
      </c>
      <c r="U6132" t="s">
        <v>2641</v>
      </c>
      <c r="X6132">
        <v>1</v>
      </c>
      <c r="Y6132">
        <v>2500</v>
      </c>
      <c r="Z6132">
        <v>0</v>
      </c>
      <c r="AA6132">
        <v>0</v>
      </c>
      <c r="AB6132">
        <v>1521393</v>
      </c>
      <c r="AC6132" t="s">
        <v>47</v>
      </c>
      <c r="AD6132">
        <f>+VLOOKUP(T6132,items!$A$2:$D$1255,4,0)</f>
        <v>0</v>
      </c>
      <c r="AE6132">
        <f>+VLOOKUP(T6132,Tabla1[],5,0)</f>
        <v>0</v>
      </c>
      <c r="AF6132">
        <f t="shared" si="95"/>
        <v>6</v>
      </c>
    </row>
    <row r="6133" spans="1:32" x14ac:dyDescent="0.25">
      <c r="A6133">
        <v>103560</v>
      </c>
      <c r="B6133" t="s">
        <v>11477</v>
      </c>
      <c r="C6133" t="s">
        <v>75</v>
      </c>
      <c r="D6133">
        <v>0</v>
      </c>
      <c r="F6133" t="s">
        <v>9020</v>
      </c>
      <c r="G6133" t="s">
        <v>86</v>
      </c>
      <c r="H6133" t="s">
        <v>11478</v>
      </c>
      <c r="I6133" t="s">
        <v>11479</v>
      </c>
      <c r="J6133" t="s">
        <v>11480</v>
      </c>
      <c r="K6133" t="s">
        <v>11481</v>
      </c>
      <c r="L6133" t="s">
        <v>37</v>
      </c>
      <c r="M6133" t="s">
        <v>5514</v>
      </c>
      <c r="N6133" t="s">
        <v>9293</v>
      </c>
      <c r="O6133" t="s">
        <v>10344</v>
      </c>
      <c r="P6133" t="s">
        <v>9376</v>
      </c>
      <c r="Q6133" t="s">
        <v>10461</v>
      </c>
      <c r="R6133" t="s">
        <v>764</v>
      </c>
      <c r="S6133" t="s">
        <v>64</v>
      </c>
      <c r="T6133" t="s">
        <v>1803</v>
      </c>
      <c r="U6133" t="s">
        <v>2282</v>
      </c>
      <c r="V6133" t="s">
        <v>688</v>
      </c>
      <c r="W6133" t="s">
        <v>11023</v>
      </c>
      <c r="X6133">
        <v>1</v>
      </c>
      <c r="Y6133">
        <v>7000</v>
      </c>
      <c r="Z6133">
        <v>0</v>
      </c>
      <c r="AA6133">
        <v>2500</v>
      </c>
      <c r="AB6133">
        <v>8059200</v>
      </c>
      <c r="AC6133" t="s">
        <v>47</v>
      </c>
      <c r="AD6133" t="str">
        <f>+VLOOKUP(T6133,items!$A$2:$D$1255,4,0)</f>
        <v>PERGOLA</v>
      </c>
      <c r="AE6133" t="str">
        <f>+VLOOKUP(T6133,Tabla1[],5,0)</f>
        <v>PERGOLITE</v>
      </c>
      <c r="AF6133">
        <f t="shared" si="95"/>
        <v>6</v>
      </c>
    </row>
    <row r="6134" spans="1:32" x14ac:dyDescent="0.25">
      <c r="A6134">
        <v>103560</v>
      </c>
      <c r="B6134" t="s">
        <v>11477</v>
      </c>
      <c r="C6134" t="s">
        <v>75</v>
      </c>
      <c r="D6134">
        <v>0</v>
      </c>
      <c r="F6134" t="s">
        <v>9020</v>
      </c>
      <c r="G6134" t="s">
        <v>86</v>
      </c>
      <c r="H6134" t="s">
        <v>11478</v>
      </c>
      <c r="I6134" t="s">
        <v>11479</v>
      </c>
      <c r="J6134" t="s">
        <v>11480</v>
      </c>
      <c r="K6134" t="s">
        <v>11481</v>
      </c>
      <c r="L6134" t="s">
        <v>37</v>
      </c>
      <c r="M6134" t="s">
        <v>5514</v>
      </c>
      <c r="N6134" t="s">
        <v>9293</v>
      </c>
      <c r="O6134" t="s">
        <v>10344</v>
      </c>
      <c r="P6134" t="s">
        <v>9376</v>
      </c>
      <c r="Q6134" t="s">
        <v>10461</v>
      </c>
      <c r="R6134" t="s">
        <v>764</v>
      </c>
      <c r="S6134" t="s">
        <v>64</v>
      </c>
      <c r="T6134" t="s">
        <v>1803</v>
      </c>
      <c r="U6134" t="s">
        <v>2282</v>
      </c>
      <c r="V6134" t="s">
        <v>688</v>
      </c>
      <c r="W6134" t="s">
        <v>11023</v>
      </c>
      <c r="X6134">
        <v>1</v>
      </c>
      <c r="Y6134">
        <v>8200</v>
      </c>
      <c r="Z6134">
        <v>0</v>
      </c>
      <c r="AA6134">
        <v>2500</v>
      </c>
      <c r="AB6134">
        <v>9300930</v>
      </c>
      <c r="AC6134" t="s">
        <v>47</v>
      </c>
      <c r="AD6134" t="str">
        <f>+VLOOKUP(T6134,items!$A$2:$D$1255,4,0)</f>
        <v>PERGOLA</v>
      </c>
      <c r="AE6134" t="str">
        <f>+VLOOKUP(T6134,Tabla1[],5,0)</f>
        <v>PERGOLITE</v>
      </c>
      <c r="AF6134">
        <f t="shared" si="95"/>
        <v>6</v>
      </c>
    </row>
    <row r="6135" spans="1:32" x14ac:dyDescent="0.25">
      <c r="A6135">
        <v>103560</v>
      </c>
      <c r="B6135" t="s">
        <v>11477</v>
      </c>
      <c r="C6135" t="s">
        <v>75</v>
      </c>
      <c r="D6135">
        <v>0</v>
      </c>
      <c r="F6135" t="s">
        <v>9020</v>
      </c>
      <c r="G6135" t="s">
        <v>86</v>
      </c>
      <c r="H6135" t="s">
        <v>11478</v>
      </c>
      <c r="I6135" t="s">
        <v>11479</v>
      </c>
      <c r="J6135" t="s">
        <v>11480</v>
      </c>
      <c r="K6135" t="s">
        <v>11481</v>
      </c>
      <c r="L6135" t="s">
        <v>37</v>
      </c>
      <c r="M6135" t="s">
        <v>5514</v>
      </c>
      <c r="N6135" t="s">
        <v>9293</v>
      </c>
      <c r="O6135" t="s">
        <v>10344</v>
      </c>
      <c r="P6135" t="s">
        <v>9376</v>
      </c>
      <c r="Q6135" t="s">
        <v>10461</v>
      </c>
      <c r="R6135" t="s">
        <v>764</v>
      </c>
      <c r="S6135" t="s">
        <v>64</v>
      </c>
      <c r="T6135" t="s">
        <v>1803</v>
      </c>
      <c r="U6135" t="s">
        <v>2282</v>
      </c>
      <c r="V6135" t="s">
        <v>688</v>
      </c>
      <c r="W6135" t="s">
        <v>11023</v>
      </c>
      <c r="X6135">
        <v>1</v>
      </c>
      <c r="Y6135">
        <v>6500</v>
      </c>
      <c r="Z6135">
        <v>0</v>
      </c>
      <c r="AA6135">
        <v>2500</v>
      </c>
      <c r="AB6135">
        <v>7145970</v>
      </c>
      <c r="AC6135" t="s">
        <v>47</v>
      </c>
      <c r="AD6135" t="str">
        <f>+VLOOKUP(T6135,items!$A$2:$D$1255,4,0)</f>
        <v>PERGOLA</v>
      </c>
      <c r="AE6135" t="str">
        <f>+VLOOKUP(T6135,Tabla1[],5,0)</f>
        <v>PERGOLITE</v>
      </c>
      <c r="AF6135">
        <f t="shared" si="95"/>
        <v>6</v>
      </c>
    </row>
    <row r="6136" spans="1:32" x14ac:dyDescent="0.25">
      <c r="A6136">
        <v>103560</v>
      </c>
      <c r="B6136" t="s">
        <v>11477</v>
      </c>
      <c r="C6136" t="s">
        <v>75</v>
      </c>
      <c r="D6136">
        <v>0</v>
      </c>
      <c r="F6136" t="s">
        <v>9020</v>
      </c>
      <c r="G6136" t="s">
        <v>86</v>
      </c>
      <c r="H6136" t="s">
        <v>11478</v>
      </c>
      <c r="I6136" t="s">
        <v>11479</v>
      </c>
      <c r="J6136" t="s">
        <v>11480</v>
      </c>
      <c r="K6136" t="s">
        <v>11481</v>
      </c>
      <c r="L6136" t="s">
        <v>37</v>
      </c>
      <c r="M6136" t="s">
        <v>5514</v>
      </c>
      <c r="N6136" t="s">
        <v>9293</v>
      </c>
      <c r="O6136" t="s">
        <v>10344</v>
      </c>
      <c r="P6136" t="s">
        <v>9376</v>
      </c>
      <c r="Q6136" t="s">
        <v>10461</v>
      </c>
      <c r="R6136" t="s">
        <v>764</v>
      </c>
      <c r="S6136" t="s">
        <v>64</v>
      </c>
      <c r="T6136" t="s">
        <v>11482</v>
      </c>
      <c r="U6136" t="s">
        <v>11483</v>
      </c>
      <c r="W6136" t="s">
        <v>114</v>
      </c>
      <c r="X6136">
        <v>1</v>
      </c>
      <c r="Y6136">
        <v>0</v>
      </c>
      <c r="Z6136">
        <v>0</v>
      </c>
      <c r="AA6136">
        <v>0</v>
      </c>
      <c r="AB6136">
        <v>70737</v>
      </c>
      <c r="AC6136" t="s">
        <v>47</v>
      </c>
      <c r="AD6136">
        <f>+VLOOKUP(T6136,items!$A$2:$D$1255,4,0)</f>
        <v>0</v>
      </c>
      <c r="AE6136">
        <f>+VLOOKUP(T6136,Tabla1[],5,0)</f>
        <v>0</v>
      </c>
      <c r="AF6136">
        <f t="shared" si="95"/>
        <v>6</v>
      </c>
    </row>
    <row r="6137" spans="1:32" x14ac:dyDescent="0.25">
      <c r="A6137">
        <v>103560</v>
      </c>
      <c r="B6137" t="s">
        <v>11477</v>
      </c>
      <c r="C6137" t="s">
        <v>75</v>
      </c>
      <c r="D6137">
        <v>0</v>
      </c>
      <c r="F6137" t="s">
        <v>9020</v>
      </c>
      <c r="G6137" t="s">
        <v>86</v>
      </c>
      <c r="H6137" t="s">
        <v>11478</v>
      </c>
      <c r="I6137" t="s">
        <v>11479</v>
      </c>
      <c r="J6137" t="s">
        <v>11480</v>
      </c>
      <c r="K6137" t="s">
        <v>11481</v>
      </c>
      <c r="L6137" t="s">
        <v>37</v>
      </c>
      <c r="M6137" t="s">
        <v>5514</v>
      </c>
      <c r="N6137" t="s">
        <v>9293</v>
      </c>
      <c r="O6137" t="s">
        <v>10344</v>
      </c>
      <c r="P6137" t="s">
        <v>9376</v>
      </c>
      <c r="Q6137" t="s">
        <v>10461</v>
      </c>
      <c r="R6137" t="s">
        <v>764</v>
      </c>
      <c r="S6137" t="s">
        <v>64</v>
      </c>
      <c r="T6137" t="s">
        <v>11482</v>
      </c>
      <c r="U6137" t="s">
        <v>11483</v>
      </c>
      <c r="W6137" t="s">
        <v>211</v>
      </c>
      <c r="X6137">
        <v>1</v>
      </c>
      <c r="Y6137">
        <v>0</v>
      </c>
      <c r="Z6137">
        <v>0</v>
      </c>
      <c r="AA6137">
        <v>0</v>
      </c>
      <c r="AB6137">
        <v>70737</v>
      </c>
      <c r="AC6137" t="s">
        <v>47</v>
      </c>
      <c r="AD6137">
        <f>+VLOOKUP(T6137,items!$A$2:$D$1255,4,0)</f>
        <v>0</v>
      </c>
      <c r="AE6137">
        <f>+VLOOKUP(T6137,Tabla1[],5,0)</f>
        <v>0</v>
      </c>
      <c r="AF6137">
        <f t="shared" si="95"/>
        <v>6</v>
      </c>
    </row>
    <row r="6138" spans="1:32" x14ac:dyDescent="0.25">
      <c r="A6138">
        <v>103560</v>
      </c>
      <c r="B6138" t="s">
        <v>11477</v>
      </c>
      <c r="C6138" t="s">
        <v>75</v>
      </c>
      <c r="D6138">
        <v>0</v>
      </c>
      <c r="F6138" t="s">
        <v>9020</v>
      </c>
      <c r="G6138" t="s">
        <v>86</v>
      </c>
      <c r="H6138" t="s">
        <v>11478</v>
      </c>
      <c r="I6138" t="s">
        <v>11479</v>
      </c>
      <c r="J6138" t="s">
        <v>11480</v>
      </c>
      <c r="K6138" t="s">
        <v>11481</v>
      </c>
      <c r="L6138" t="s">
        <v>37</v>
      </c>
      <c r="M6138" t="s">
        <v>5514</v>
      </c>
      <c r="N6138" t="s">
        <v>9293</v>
      </c>
      <c r="O6138" t="s">
        <v>10344</v>
      </c>
      <c r="P6138" t="s">
        <v>9376</v>
      </c>
      <c r="Q6138" t="s">
        <v>10461</v>
      </c>
      <c r="R6138" t="s">
        <v>764</v>
      </c>
      <c r="S6138" t="s">
        <v>64</v>
      </c>
      <c r="T6138" t="s">
        <v>11482</v>
      </c>
      <c r="U6138" t="s">
        <v>11483</v>
      </c>
      <c r="W6138" t="s">
        <v>211</v>
      </c>
      <c r="X6138">
        <v>2</v>
      </c>
      <c r="Y6138">
        <v>0</v>
      </c>
      <c r="Z6138">
        <v>0</v>
      </c>
      <c r="AA6138">
        <v>0</v>
      </c>
      <c r="AB6138">
        <v>141474</v>
      </c>
      <c r="AC6138" t="s">
        <v>47</v>
      </c>
      <c r="AD6138">
        <f>+VLOOKUP(T6138,items!$A$2:$D$1255,4,0)</f>
        <v>0</v>
      </c>
      <c r="AE6138">
        <f>+VLOOKUP(T6138,Tabla1[],5,0)</f>
        <v>0</v>
      </c>
      <c r="AF6138">
        <f t="shared" si="95"/>
        <v>6</v>
      </c>
    </row>
    <row r="6139" spans="1:32" x14ac:dyDescent="0.25">
      <c r="A6139">
        <v>103560</v>
      </c>
      <c r="B6139" t="s">
        <v>11477</v>
      </c>
      <c r="C6139" t="s">
        <v>75</v>
      </c>
      <c r="D6139">
        <v>0</v>
      </c>
      <c r="F6139" t="s">
        <v>9020</v>
      </c>
      <c r="G6139" t="s">
        <v>86</v>
      </c>
      <c r="H6139" t="s">
        <v>11478</v>
      </c>
      <c r="I6139" t="s">
        <v>11479</v>
      </c>
      <c r="J6139" t="s">
        <v>11480</v>
      </c>
      <c r="K6139" t="s">
        <v>11481</v>
      </c>
      <c r="L6139" t="s">
        <v>37</v>
      </c>
      <c r="M6139" t="s">
        <v>5514</v>
      </c>
      <c r="N6139" t="s">
        <v>9293</v>
      </c>
      <c r="O6139" t="s">
        <v>10344</v>
      </c>
      <c r="P6139" t="s">
        <v>9376</v>
      </c>
      <c r="Q6139" t="s">
        <v>10461</v>
      </c>
      <c r="R6139" t="s">
        <v>764</v>
      </c>
      <c r="S6139" t="s">
        <v>64</v>
      </c>
      <c r="T6139" t="s">
        <v>94</v>
      </c>
      <c r="U6139" t="s">
        <v>95</v>
      </c>
      <c r="X6139">
        <v>1</v>
      </c>
      <c r="Y6139">
        <v>0</v>
      </c>
      <c r="Z6139">
        <v>0</v>
      </c>
      <c r="AA6139">
        <v>0</v>
      </c>
      <c r="AB6139">
        <v>631934</v>
      </c>
      <c r="AC6139" t="s">
        <v>47</v>
      </c>
      <c r="AD6139" t="e">
        <f>+VLOOKUP(T6139,items!$A$2:$D$1255,4,0)</f>
        <v>#N/A</v>
      </c>
      <c r="AE6139" t="e">
        <f>+VLOOKUP(T6139,Tabla1[],5,0)</f>
        <v>#N/A</v>
      </c>
      <c r="AF6139">
        <f t="shared" si="95"/>
        <v>6</v>
      </c>
    </row>
    <row r="6140" spans="1:32" x14ac:dyDescent="0.25">
      <c r="A6140">
        <v>103560</v>
      </c>
      <c r="B6140" t="s">
        <v>11477</v>
      </c>
      <c r="C6140" t="s">
        <v>75</v>
      </c>
      <c r="D6140">
        <v>0</v>
      </c>
      <c r="F6140" t="s">
        <v>9020</v>
      </c>
      <c r="G6140" t="s">
        <v>86</v>
      </c>
      <c r="H6140" t="s">
        <v>11478</v>
      </c>
      <c r="I6140" t="s">
        <v>11479</v>
      </c>
      <c r="J6140" t="s">
        <v>11480</v>
      </c>
      <c r="K6140" t="s">
        <v>11481</v>
      </c>
      <c r="L6140" t="s">
        <v>37</v>
      </c>
      <c r="M6140" t="s">
        <v>5514</v>
      </c>
      <c r="N6140" t="s">
        <v>9293</v>
      </c>
      <c r="O6140" t="s">
        <v>10344</v>
      </c>
      <c r="P6140" t="s">
        <v>9376</v>
      </c>
      <c r="Q6140" t="s">
        <v>10461</v>
      </c>
      <c r="R6140" t="s">
        <v>764</v>
      </c>
      <c r="S6140" t="s">
        <v>64</v>
      </c>
      <c r="T6140" t="s">
        <v>439</v>
      </c>
      <c r="U6140" t="s">
        <v>440</v>
      </c>
      <c r="W6140" t="s">
        <v>114</v>
      </c>
      <c r="X6140">
        <v>1</v>
      </c>
      <c r="Y6140">
        <v>3600</v>
      </c>
      <c r="Z6140">
        <v>0</v>
      </c>
      <c r="AA6140">
        <v>0</v>
      </c>
      <c r="AB6140">
        <v>184033</v>
      </c>
      <c r="AC6140" t="s">
        <v>47</v>
      </c>
      <c r="AD6140">
        <f>+VLOOKUP(T6140,items!$A$2:$D$1255,4,0)</f>
        <v>0</v>
      </c>
      <c r="AE6140">
        <f>+VLOOKUP(T6140,Tabla1[],5,0)</f>
        <v>0</v>
      </c>
      <c r="AF6140">
        <f t="shared" si="95"/>
        <v>6</v>
      </c>
    </row>
    <row r="6141" spans="1:32" x14ac:dyDescent="0.25">
      <c r="A6141">
        <v>103560</v>
      </c>
      <c r="B6141" t="s">
        <v>11477</v>
      </c>
      <c r="C6141" t="s">
        <v>75</v>
      </c>
      <c r="D6141">
        <v>0</v>
      </c>
      <c r="F6141" t="s">
        <v>9020</v>
      </c>
      <c r="G6141" t="s">
        <v>86</v>
      </c>
      <c r="H6141" t="s">
        <v>11478</v>
      </c>
      <c r="I6141" t="s">
        <v>11479</v>
      </c>
      <c r="J6141" t="s">
        <v>11480</v>
      </c>
      <c r="K6141" t="s">
        <v>11481</v>
      </c>
      <c r="L6141" t="s">
        <v>37</v>
      </c>
      <c r="M6141" t="s">
        <v>5514</v>
      </c>
      <c r="N6141" t="s">
        <v>9293</v>
      </c>
      <c r="O6141" t="s">
        <v>10344</v>
      </c>
      <c r="P6141" t="s">
        <v>9376</v>
      </c>
      <c r="Q6141" t="s">
        <v>10461</v>
      </c>
      <c r="R6141" t="s">
        <v>764</v>
      </c>
      <c r="S6141" t="s">
        <v>64</v>
      </c>
      <c r="T6141" t="s">
        <v>439</v>
      </c>
      <c r="U6141" t="s">
        <v>440</v>
      </c>
      <c r="W6141" t="s">
        <v>211</v>
      </c>
      <c r="X6141">
        <v>1</v>
      </c>
      <c r="Y6141">
        <v>5800</v>
      </c>
      <c r="Z6141">
        <v>0</v>
      </c>
      <c r="AA6141">
        <v>0</v>
      </c>
      <c r="AB6141">
        <v>184033</v>
      </c>
      <c r="AC6141" t="s">
        <v>47</v>
      </c>
      <c r="AD6141">
        <f>+VLOOKUP(T6141,items!$A$2:$D$1255,4,0)</f>
        <v>0</v>
      </c>
      <c r="AE6141">
        <f>+VLOOKUP(T6141,Tabla1[],5,0)</f>
        <v>0</v>
      </c>
      <c r="AF6141">
        <f t="shared" si="95"/>
        <v>6</v>
      </c>
    </row>
    <row r="6142" spans="1:32" x14ac:dyDescent="0.25">
      <c r="A6142">
        <v>103560</v>
      </c>
      <c r="B6142" t="s">
        <v>11477</v>
      </c>
      <c r="C6142" t="s">
        <v>75</v>
      </c>
      <c r="D6142">
        <v>0</v>
      </c>
      <c r="F6142" t="s">
        <v>9020</v>
      </c>
      <c r="G6142" t="s">
        <v>86</v>
      </c>
      <c r="H6142" t="s">
        <v>11478</v>
      </c>
      <c r="I6142" t="s">
        <v>11479</v>
      </c>
      <c r="J6142" t="s">
        <v>11480</v>
      </c>
      <c r="K6142" t="s">
        <v>11481</v>
      </c>
      <c r="L6142" t="s">
        <v>37</v>
      </c>
      <c r="M6142" t="s">
        <v>5514</v>
      </c>
      <c r="N6142" t="s">
        <v>9293</v>
      </c>
      <c r="O6142" t="s">
        <v>10344</v>
      </c>
      <c r="P6142" t="s">
        <v>9376</v>
      </c>
      <c r="Q6142" t="s">
        <v>10461</v>
      </c>
      <c r="R6142" t="s">
        <v>764</v>
      </c>
      <c r="S6142" t="s">
        <v>64</v>
      </c>
      <c r="T6142" t="s">
        <v>1934</v>
      </c>
      <c r="U6142" t="s">
        <v>9176</v>
      </c>
      <c r="W6142" t="s">
        <v>211</v>
      </c>
      <c r="X6142">
        <v>1</v>
      </c>
      <c r="Y6142">
        <v>3300</v>
      </c>
      <c r="Z6142">
        <v>3000</v>
      </c>
      <c r="AA6142">
        <v>0</v>
      </c>
      <c r="AB6142">
        <v>1851280</v>
      </c>
      <c r="AC6142" t="s">
        <v>47</v>
      </c>
      <c r="AD6142">
        <f>+VLOOKUP(T6142,items!$A$2:$D$1255,4,0)</f>
        <v>0</v>
      </c>
      <c r="AE6142">
        <f>+VLOOKUP(T6142,Tabla1[],5,0)</f>
        <v>0</v>
      </c>
      <c r="AF6142">
        <f t="shared" si="95"/>
        <v>6</v>
      </c>
    </row>
    <row r="6143" spans="1:32" x14ac:dyDescent="0.25">
      <c r="A6143">
        <v>103560</v>
      </c>
      <c r="B6143" t="s">
        <v>11477</v>
      </c>
      <c r="C6143" t="s">
        <v>75</v>
      </c>
      <c r="D6143">
        <v>0</v>
      </c>
      <c r="F6143" t="s">
        <v>9020</v>
      </c>
      <c r="G6143" t="s">
        <v>86</v>
      </c>
      <c r="H6143" t="s">
        <v>11478</v>
      </c>
      <c r="I6143" t="s">
        <v>11479</v>
      </c>
      <c r="J6143" t="s">
        <v>11480</v>
      </c>
      <c r="K6143" t="s">
        <v>11481</v>
      </c>
      <c r="L6143" t="s">
        <v>37</v>
      </c>
      <c r="M6143" t="s">
        <v>5514</v>
      </c>
      <c r="N6143" t="s">
        <v>9293</v>
      </c>
      <c r="O6143" t="s">
        <v>10344</v>
      </c>
      <c r="P6143" t="s">
        <v>9376</v>
      </c>
      <c r="Q6143" t="s">
        <v>10461</v>
      </c>
      <c r="R6143" t="s">
        <v>764</v>
      </c>
      <c r="S6143" t="s">
        <v>64</v>
      </c>
      <c r="T6143" t="s">
        <v>392</v>
      </c>
      <c r="U6143" t="s">
        <v>393</v>
      </c>
      <c r="X6143">
        <v>1</v>
      </c>
      <c r="Y6143">
        <v>0</v>
      </c>
      <c r="Z6143">
        <v>0</v>
      </c>
      <c r="AA6143">
        <v>0</v>
      </c>
      <c r="AB6143">
        <v>788838</v>
      </c>
      <c r="AC6143" t="s">
        <v>47</v>
      </c>
      <c r="AD6143" t="e">
        <f>+VLOOKUP(T6143,items!$A$2:$D$1255,4,0)</f>
        <v>#N/A</v>
      </c>
      <c r="AE6143" t="e">
        <f>+VLOOKUP(T6143,Tabla1[],5,0)</f>
        <v>#N/A</v>
      </c>
      <c r="AF6143">
        <f t="shared" si="95"/>
        <v>6</v>
      </c>
    </row>
    <row r="6144" spans="1:32" x14ac:dyDescent="0.25">
      <c r="A6144">
        <v>103560</v>
      </c>
      <c r="B6144" t="s">
        <v>11477</v>
      </c>
      <c r="C6144" t="s">
        <v>75</v>
      </c>
      <c r="D6144">
        <v>0</v>
      </c>
      <c r="F6144" t="s">
        <v>9020</v>
      </c>
      <c r="G6144" t="s">
        <v>86</v>
      </c>
      <c r="H6144" t="s">
        <v>11478</v>
      </c>
      <c r="I6144" t="s">
        <v>11479</v>
      </c>
      <c r="J6144" t="s">
        <v>11480</v>
      </c>
      <c r="K6144" t="s">
        <v>11481</v>
      </c>
      <c r="L6144" t="s">
        <v>37</v>
      </c>
      <c r="M6144" t="s">
        <v>5514</v>
      </c>
      <c r="N6144" t="s">
        <v>9293</v>
      </c>
      <c r="O6144" t="s">
        <v>10344</v>
      </c>
      <c r="P6144" t="s">
        <v>9376</v>
      </c>
      <c r="Q6144" t="s">
        <v>10461</v>
      </c>
      <c r="R6144" t="s">
        <v>764</v>
      </c>
      <c r="S6144" t="s">
        <v>64</v>
      </c>
      <c r="T6144" t="s">
        <v>2473</v>
      </c>
      <c r="U6144" t="s">
        <v>2474</v>
      </c>
      <c r="W6144" t="s">
        <v>211</v>
      </c>
      <c r="X6144">
        <v>1</v>
      </c>
      <c r="Y6144">
        <v>1300</v>
      </c>
      <c r="Z6144">
        <v>0</v>
      </c>
      <c r="AA6144">
        <v>0</v>
      </c>
      <c r="AB6144">
        <v>399018</v>
      </c>
      <c r="AC6144" t="s">
        <v>47</v>
      </c>
      <c r="AD6144">
        <f>+VLOOKUP(T6144,items!$A$2:$D$1255,4,0)</f>
        <v>0</v>
      </c>
      <c r="AE6144">
        <f>+VLOOKUP(T6144,Tabla1[],5,0)</f>
        <v>0</v>
      </c>
      <c r="AF6144">
        <f t="shared" si="95"/>
        <v>6</v>
      </c>
    </row>
    <row r="6145" spans="1:34" x14ac:dyDescent="0.25">
      <c r="A6145">
        <v>103560</v>
      </c>
      <c r="B6145" t="s">
        <v>11477</v>
      </c>
      <c r="C6145" t="s">
        <v>75</v>
      </c>
      <c r="D6145">
        <v>0</v>
      </c>
      <c r="F6145" t="s">
        <v>9020</v>
      </c>
      <c r="G6145" t="s">
        <v>86</v>
      </c>
      <c r="H6145" t="s">
        <v>11478</v>
      </c>
      <c r="I6145" t="s">
        <v>11479</v>
      </c>
      <c r="J6145" t="s">
        <v>11480</v>
      </c>
      <c r="K6145" t="s">
        <v>11481</v>
      </c>
      <c r="L6145" t="s">
        <v>37</v>
      </c>
      <c r="M6145" t="s">
        <v>5514</v>
      </c>
      <c r="N6145" t="s">
        <v>9293</v>
      </c>
      <c r="O6145" t="s">
        <v>10344</v>
      </c>
      <c r="P6145" t="s">
        <v>9376</v>
      </c>
      <c r="Q6145" t="s">
        <v>10461</v>
      </c>
      <c r="R6145" t="s">
        <v>764</v>
      </c>
      <c r="S6145" t="s">
        <v>64</v>
      </c>
      <c r="T6145" t="s">
        <v>2473</v>
      </c>
      <c r="U6145" t="s">
        <v>2474</v>
      </c>
      <c r="W6145" t="s">
        <v>211</v>
      </c>
      <c r="X6145">
        <v>1</v>
      </c>
      <c r="Y6145">
        <v>2000</v>
      </c>
      <c r="Z6145">
        <v>0</v>
      </c>
      <c r="AA6145">
        <v>0</v>
      </c>
      <c r="AB6145">
        <v>473770</v>
      </c>
      <c r="AC6145" t="s">
        <v>47</v>
      </c>
      <c r="AD6145">
        <f>+VLOOKUP(T6145,items!$A$2:$D$1255,4,0)</f>
        <v>0</v>
      </c>
      <c r="AE6145">
        <f>+VLOOKUP(T6145,Tabla1[],5,0)</f>
        <v>0</v>
      </c>
      <c r="AF6145">
        <f t="shared" si="95"/>
        <v>6</v>
      </c>
    </row>
    <row r="6146" spans="1:34" x14ac:dyDescent="0.25">
      <c r="A6146">
        <v>103561</v>
      </c>
      <c r="B6146" t="s">
        <v>1234</v>
      </c>
      <c r="C6146" t="s">
        <v>33</v>
      </c>
      <c r="D6146">
        <v>0</v>
      </c>
      <c r="F6146" t="s">
        <v>85</v>
      </c>
      <c r="G6146" t="s">
        <v>5512</v>
      </c>
      <c r="H6146" t="s">
        <v>11484</v>
      </c>
      <c r="I6146" t="s">
        <v>37</v>
      </c>
      <c r="J6146" t="s">
        <v>11485</v>
      </c>
      <c r="K6146" t="s">
        <v>11486</v>
      </c>
      <c r="L6146" t="s">
        <v>37</v>
      </c>
      <c r="M6146" t="s">
        <v>3548</v>
      </c>
      <c r="N6146" t="s">
        <v>3548</v>
      </c>
      <c r="O6146" t="s">
        <v>86</v>
      </c>
      <c r="P6146" t="s">
        <v>175</v>
      </c>
      <c r="Q6146" t="s">
        <v>7913</v>
      </c>
      <c r="R6146" t="s">
        <v>127</v>
      </c>
      <c r="S6146" t="s">
        <v>164</v>
      </c>
      <c r="T6146" t="s">
        <v>2908</v>
      </c>
      <c r="U6146" t="s">
        <v>958</v>
      </c>
      <c r="X6146">
        <v>10</v>
      </c>
      <c r="Y6146">
        <v>0</v>
      </c>
      <c r="Z6146">
        <v>0</v>
      </c>
      <c r="AA6146">
        <v>0</v>
      </c>
      <c r="AB6146">
        <v>526000</v>
      </c>
      <c r="AC6146" t="s">
        <v>47</v>
      </c>
      <c r="AD6146">
        <f>+VLOOKUP(T6146,items!$A$2:$D$1255,4,0)</f>
        <v>0</v>
      </c>
      <c r="AE6146">
        <f>+VLOOKUP(T6146,Tabla1[],5,0)</f>
        <v>0</v>
      </c>
      <c r="AF6146">
        <f t="shared" ref="AF6146:AF6209" si="96">+MONTH(O6146)</f>
        <v>4</v>
      </c>
    </row>
    <row r="6147" spans="1:34" x14ac:dyDescent="0.25">
      <c r="A6147">
        <v>103566</v>
      </c>
      <c r="B6147" t="s">
        <v>11487</v>
      </c>
      <c r="C6147" t="s">
        <v>33</v>
      </c>
      <c r="D6147">
        <v>0</v>
      </c>
      <c r="F6147" t="s">
        <v>85</v>
      </c>
      <c r="G6147" t="s">
        <v>86</v>
      </c>
      <c r="H6147" t="s">
        <v>11488</v>
      </c>
      <c r="I6147" t="s">
        <v>11489</v>
      </c>
      <c r="J6147" t="s">
        <v>11490</v>
      </c>
      <c r="K6147" t="s">
        <v>37</v>
      </c>
      <c r="L6147" t="s">
        <v>37</v>
      </c>
      <c r="M6147" t="s">
        <v>3549</v>
      </c>
      <c r="N6147" t="s">
        <v>10221</v>
      </c>
      <c r="O6147" t="s">
        <v>6297</v>
      </c>
      <c r="P6147" t="s">
        <v>6298</v>
      </c>
      <c r="Q6147" t="s">
        <v>11491</v>
      </c>
      <c r="R6147" t="s">
        <v>11492</v>
      </c>
      <c r="S6147" t="s">
        <v>272</v>
      </c>
      <c r="T6147" t="s">
        <v>1158</v>
      </c>
      <c r="U6147" t="s">
        <v>1159</v>
      </c>
      <c r="X6147">
        <v>1</v>
      </c>
      <c r="Y6147">
        <v>0</v>
      </c>
      <c r="Z6147">
        <v>0</v>
      </c>
      <c r="AA6147">
        <v>0</v>
      </c>
      <c r="AB6147" s="14">
        <v>507528</v>
      </c>
      <c r="AC6147" t="s">
        <v>47</v>
      </c>
      <c r="AD6147">
        <f>+VLOOKUP(T6147,items!$A$2:$D$1255,4,0)</f>
        <v>0</v>
      </c>
      <c r="AE6147">
        <f>+VLOOKUP(T6147,Tabla1[],5,0)</f>
        <v>0</v>
      </c>
      <c r="AF6147">
        <f t="shared" si="96"/>
        <v>10</v>
      </c>
      <c r="AG6147">
        <v>3816</v>
      </c>
      <c r="AH6147" s="14">
        <v>507528</v>
      </c>
    </row>
    <row r="6148" spans="1:34" x14ac:dyDescent="0.25">
      <c r="A6148">
        <v>103566</v>
      </c>
      <c r="B6148" t="s">
        <v>11487</v>
      </c>
      <c r="C6148" t="s">
        <v>33</v>
      </c>
      <c r="D6148">
        <v>0</v>
      </c>
      <c r="F6148" t="s">
        <v>85</v>
      </c>
      <c r="G6148" t="s">
        <v>86</v>
      </c>
      <c r="H6148" t="s">
        <v>11488</v>
      </c>
      <c r="I6148" t="s">
        <v>11489</v>
      </c>
      <c r="J6148" t="s">
        <v>11490</v>
      </c>
      <c r="K6148" t="s">
        <v>37</v>
      </c>
      <c r="L6148" t="s">
        <v>37</v>
      </c>
      <c r="M6148" t="s">
        <v>3549</v>
      </c>
      <c r="N6148" t="s">
        <v>10221</v>
      </c>
      <c r="O6148" t="s">
        <v>6297</v>
      </c>
      <c r="P6148" t="s">
        <v>6298</v>
      </c>
      <c r="Q6148" t="s">
        <v>11491</v>
      </c>
      <c r="R6148" t="s">
        <v>11492</v>
      </c>
      <c r="S6148" t="s">
        <v>272</v>
      </c>
      <c r="T6148" t="s">
        <v>1160</v>
      </c>
      <c r="U6148" t="s">
        <v>1161</v>
      </c>
      <c r="X6148">
        <v>3</v>
      </c>
      <c r="Y6148">
        <v>0</v>
      </c>
      <c r="Z6148">
        <v>0</v>
      </c>
      <c r="AA6148">
        <v>0</v>
      </c>
      <c r="AB6148" s="14">
        <v>269028</v>
      </c>
      <c r="AC6148" t="s">
        <v>47</v>
      </c>
      <c r="AD6148">
        <f>+VLOOKUP(T6148,items!$A$2:$D$1255,4,0)</f>
        <v>0</v>
      </c>
      <c r="AE6148">
        <f>+VLOOKUP(T6148,Tabla1[],5,0)</f>
        <v>0</v>
      </c>
      <c r="AF6148">
        <f t="shared" si="96"/>
        <v>10</v>
      </c>
      <c r="AG6148">
        <v>3816</v>
      </c>
      <c r="AH6148" s="14">
        <v>269028</v>
      </c>
    </row>
    <row r="6149" spans="1:34" x14ac:dyDescent="0.25">
      <c r="A6149">
        <v>103566</v>
      </c>
      <c r="B6149" t="s">
        <v>11487</v>
      </c>
      <c r="C6149" t="s">
        <v>33</v>
      </c>
      <c r="D6149">
        <v>0</v>
      </c>
      <c r="F6149" t="s">
        <v>85</v>
      </c>
      <c r="G6149" t="s">
        <v>86</v>
      </c>
      <c r="H6149" t="s">
        <v>11488</v>
      </c>
      <c r="I6149" t="s">
        <v>11489</v>
      </c>
      <c r="J6149" t="s">
        <v>11490</v>
      </c>
      <c r="K6149" t="s">
        <v>37</v>
      </c>
      <c r="L6149" t="s">
        <v>37</v>
      </c>
      <c r="M6149" t="s">
        <v>3549</v>
      </c>
      <c r="N6149" t="s">
        <v>10221</v>
      </c>
      <c r="O6149" t="s">
        <v>6297</v>
      </c>
      <c r="P6149" t="s">
        <v>6298</v>
      </c>
      <c r="Q6149" t="s">
        <v>11491</v>
      </c>
      <c r="R6149" t="s">
        <v>11492</v>
      </c>
      <c r="S6149" t="s">
        <v>272</v>
      </c>
      <c r="T6149" t="s">
        <v>11493</v>
      </c>
      <c r="U6149" t="s">
        <v>11494</v>
      </c>
      <c r="X6149">
        <v>14</v>
      </c>
      <c r="Y6149">
        <v>0</v>
      </c>
      <c r="Z6149">
        <v>0</v>
      </c>
      <c r="AA6149">
        <v>0</v>
      </c>
      <c r="AB6149" s="14">
        <v>42926184</v>
      </c>
      <c r="AC6149" t="s">
        <v>47</v>
      </c>
      <c r="AD6149">
        <f>+VLOOKUP(T6149,items!$A$2:$D$1255,4,0)</f>
        <v>0</v>
      </c>
      <c r="AE6149">
        <f>+VLOOKUP(T6149,Tabla1[],5,0)</f>
        <v>0</v>
      </c>
      <c r="AF6149">
        <f t="shared" si="96"/>
        <v>10</v>
      </c>
      <c r="AG6149">
        <v>3816</v>
      </c>
      <c r="AH6149" s="14">
        <v>42926184</v>
      </c>
    </row>
    <row r="6150" spans="1:34" x14ac:dyDescent="0.25">
      <c r="A6150">
        <v>103566</v>
      </c>
      <c r="B6150" t="s">
        <v>11487</v>
      </c>
      <c r="C6150" t="s">
        <v>33</v>
      </c>
      <c r="D6150">
        <v>0</v>
      </c>
      <c r="F6150" t="s">
        <v>85</v>
      </c>
      <c r="G6150" t="s">
        <v>86</v>
      </c>
      <c r="H6150" t="s">
        <v>11488</v>
      </c>
      <c r="I6150" t="s">
        <v>11489</v>
      </c>
      <c r="J6150" t="s">
        <v>11490</v>
      </c>
      <c r="K6150" t="s">
        <v>37</v>
      </c>
      <c r="L6150" t="s">
        <v>37</v>
      </c>
      <c r="M6150" t="s">
        <v>3549</v>
      </c>
      <c r="N6150" t="s">
        <v>10221</v>
      </c>
      <c r="O6150" t="s">
        <v>6297</v>
      </c>
      <c r="P6150" t="s">
        <v>6298</v>
      </c>
      <c r="Q6150" t="s">
        <v>11491</v>
      </c>
      <c r="R6150" t="s">
        <v>11492</v>
      </c>
      <c r="S6150" t="s">
        <v>272</v>
      </c>
      <c r="T6150" t="s">
        <v>11495</v>
      </c>
      <c r="U6150" t="s">
        <v>11496</v>
      </c>
      <c r="X6150">
        <v>1</v>
      </c>
      <c r="Y6150">
        <v>0</v>
      </c>
      <c r="Z6150">
        <v>0</v>
      </c>
      <c r="AA6150">
        <v>0</v>
      </c>
      <c r="AB6150" s="14">
        <v>22392288</v>
      </c>
      <c r="AC6150" t="s">
        <v>47</v>
      </c>
      <c r="AD6150" t="str">
        <f>+VLOOKUP(T6150,items!$A$2:$D$1255,4,0)</f>
        <v>CELOSIA</v>
      </c>
      <c r="AE6150">
        <f>+VLOOKUP(T6150,Tabla1[],5,0)</f>
        <v>0</v>
      </c>
      <c r="AF6150">
        <f t="shared" si="96"/>
        <v>10</v>
      </c>
      <c r="AG6150">
        <v>3816</v>
      </c>
      <c r="AH6150" s="14">
        <v>22392288</v>
      </c>
    </row>
    <row r="6151" spans="1:34" x14ac:dyDescent="0.25">
      <c r="A6151">
        <v>103566</v>
      </c>
      <c r="B6151" t="s">
        <v>11487</v>
      </c>
      <c r="C6151" t="s">
        <v>33</v>
      </c>
      <c r="D6151">
        <v>0</v>
      </c>
      <c r="F6151" t="s">
        <v>85</v>
      </c>
      <c r="G6151" t="s">
        <v>86</v>
      </c>
      <c r="H6151" t="s">
        <v>11488</v>
      </c>
      <c r="I6151" t="s">
        <v>11489</v>
      </c>
      <c r="J6151" t="s">
        <v>11490</v>
      </c>
      <c r="K6151" t="s">
        <v>37</v>
      </c>
      <c r="L6151" t="s">
        <v>37</v>
      </c>
      <c r="M6151" t="s">
        <v>3549</v>
      </c>
      <c r="N6151" t="s">
        <v>10221</v>
      </c>
      <c r="O6151" t="s">
        <v>6297</v>
      </c>
      <c r="P6151" t="s">
        <v>6298</v>
      </c>
      <c r="Q6151" t="s">
        <v>11491</v>
      </c>
      <c r="R6151" t="s">
        <v>11492</v>
      </c>
      <c r="S6151" t="s">
        <v>272</v>
      </c>
      <c r="T6151" t="s">
        <v>11497</v>
      </c>
      <c r="U6151" t="s">
        <v>11498</v>
      </c>
      <c r="X6151">
        <v>1</v>
      </c>
      <c r="Y6151">
        <v>0</v>
      </c>
      <c r="Z6151">
        <v>0</v>
      </c>
      <c r="AA6151">
        <v>0</v>
      </c>
      <c r="AB6151" s="14">
        <v>37379628</v>
      </c>
      <c r="AC6151" t="s">
        <v>47</v>
      </c>
      <c r="AD6151" t="str">
        <f>+VLOOKUP(T6151,items!$A$2:$D$1255,4,0)</f>
        <v>CELOSIA</v>
      </c>
      <c r="AE6151">
        <f>+VLOOKUP(T6151,Tabla1[],5,0)</f>
        <v>0</v>
      </c>
      <c r="AF6151">
        <f t="shared" si="96"/>
        <v>10</v>
      </c>
      <c r="AG6151">
        <v>3816</v>
      </c>
      <c r="AH6151" s="14">
        <v>37379628</v>
      </c>
    </row>
    <row r="6152" spans="1:34" x14ac:dyDescent="0.25">
      <c r="A6152">
        <v>103566</v>
      </c>
      <c r="B6152" t="s">
        <v>11487</v>
      </c>
      <c r="C6152" t="s">
        <v>33</v>
      </c>
      <c r="D6152">
        <v>0</v>
      </c>
      <c r="F6152" t="s">
        <v>85</v>
      </c>
      <c r="G6152" t="s">
        <v>86</v>
      </c>
      <c r="H6152" t="s">
        <v>11488</v>
      </c>
      <c r="I6152" t="s">
        <v>11489</v>
      </c>
      <c r="J6152" t="s">
        <v>11490</v>
      </c>
      <c r="K6152" t="s">
        <v>37</v>
      </c>
      <c r="L6152" t="s">
        <v>37</v>
      </c>
      <c r="M6152" t="s">
        <v>3549</v>
      </c>
      <c r="N6152" t="s">
        <v>10221</v>
      </c>
      <c r="O6152" t="s">
        <v>6297</v>
      </c>
      <c r="P6152" t="s">
        <v>6298</v>
      </c>
      <c r="Q6152" t="s">
        <v>11491</v>
      </c>
      <c r="R6152" t="s">
        <v>11492</v>
      </c>
      <c r="S6152" t="s">
        <v>272</v>
      </c>
      <c r="T6152" t="s">
        <v>11499</v>
      </c>
      <c r="U6152" t="s">
        <v>11500</v>
      </c>
      <c r="X6152">
        <v>1</v>
      </c>
      <c r="Y6152">
        <v>0</v>
      </c>
      <c r="Z6152">
        <v>0</v>
      </c>
      <c r="AA6152">
        <v>0</v>
      </c>
      <c r="AB6152" s="14">
        <v>10251684</v>
      </c>
      <c r="AC6152" t="s">
        <v>47</v>
      </c>
      <c r="AD6152" t="str">
        <f>+VLOOKUP(T6152,items!$A$2:$D$1255,4,0)</f>
        <v>CELOSIA</v>
      </c>
      <c r="AE6152">
        <f>+VLOOKUP(T6152,Tabla1[],5,0)</f>
        <v>0</v>
      </c>
      <c r="AF6152">
        <f t="shared" si="96"/>
        <v>10</v>
      </c>
      <c r="AG6152">
        <v>3816</v>
      </c>
      <c r="AH6152" s="14">
        <v>10251684</v>
      </c>
    </row>
    <row r="6153" spans="1:34" x14ac:dyDescent="0.25">
      <c r="A6153">
        <v>103566</v>
      </c>
      <c r="B6153" t="s">
        <v>11487</v>
      </c>
      <c r="C6153" t="s">
        <v>33</v>
      </c>
      <c r="D6153">
        <v>0</v>
      </c>
      <c r="F6153" t="s">
        <v>85</v>
      </c>
      <c r="G6153" t="s">
        <v>86</v>
      </c>
      <c r="H6153" t="s">
        <v>11488</v>
      </c>
      <c r="I6153" t="s">
        <v>11489</v>
      </c>
      <c r="J6153" t="s">
        <v>11490</v>
      </c>
      <c r="K6153" t="s">
        <v>37</v>
      </c>
      <c r="L6153" t="s">
        <v>37</v>
      </c>
      <c r="M6153" t="s">
        <v>3549</v>
      </c>
      <c r="N6153" t="s">
        <v>10221</v>
      </c>
      <c r="O6153" t="s">
        <v>6297</v>
      </c>
      <c r="P6153" t="s">
        <v>6298</v>
      </c>
      <c r="Q6153" t="s">
        <v>11491</v>
      </c>
      <c r="R6153" t="s">
        <v>11492</v>
      </c>
      <c r="S6153" t="s">
        <v>272</v>
      </c>
      <c r="T6153" t="s">
        <v>11501</v>
      </c>
      <c r="U6153" t="s">
        <v>11502</v>
      </c>
      <c r="X6153">
        <v>1</v>
      </c>
      <c r="Y6153">
        <v>0</v>
      </c>
      <c r="Z6153">
        <v>0</v>
      </c>
      <c r="AA6153">
        <v>0</v>
      </c>
      <c r="AB6153" s="14">
        <v>28950084</v>
      </c>
      <c r="AC6153" t="s">
        <v>47</v>
      </c>
      <c r="AD6153">
        <f>+VLOOKUP(T6153,items!$A$2:$D$1255,4,0)</f>
        <v>0</v>
      </c>
      <c r="AE6153">
        <f>+VLOOKUP(T6153,Tabla1[],5,0)</f>
        <v>0</v>
      </c>
      <c r="AF6153">
        <f t="shared" si="96"/>
        <v>10</v>
      </c>
      <c r="AG6153">
        <v>3816</v>
      </c>
      <c r="AH6153" s="14">
        <v>28950084</v>
      </c>
    </row>
    <row r="6154" spans="1:34" x14ac:dyDescent="0.25">
      <c r="A6154">
        <v>103566</v>
      </c>
      <c r="B6154" t="s">
        <v>11487</v>
      </c>
      <c r="C6154" t="s">
        <v>33</v>
      </c>
      <c r="D6154">
        <v>0</v>
      </c>
      <c r="F6154" t="s">
        <v>85</v>
      </c>
      <c r="G6154" t="s">
        <v>86</v>
      </c>
      <c r="H6154" t="s">
        <v>11488</v>
      </c>
      <c r="I6154" t="s">
        <v>11489</v>
      </c>
      <c r="J6154" t="s">
        <v>11490</v>
      </c>
      <c r="K6154" t="s">
        <v>37</v>
      </c>
      <c r="L6154" t="s">
        <v>37</v>
      </c>
      <c r="M6154" t="s">
        <v>3549</v>
      </c>
      <c r="N6154" t="s">
        <v>10221</v>
      </c>
      <c r="O6154" t="s">
        <v>6297</v>
      </c>
      <c r="P6154" t="s">
        <v>6298</v>
      </c>
      <c r="Q6154" t="s">
        <v>11491</v>
      </c>
      <c r="R6154" t="s">
        <v>11492</v>
      </c>
      <c r="S6154" t="s">
        <v>272</v>
      </c>
      <c r="T6154" t="s">
        <v>1253</v>
      </c>
      <c r="U6154" t="s">
        <v>1254</v>
      </c>
      <c r="W6154" t="s">
        <v>465</v>
      </c>
      <c r="X6154">
        <v>1</v>
      </c>
      <c r="Y6154">
        <v>4420</v>
      </c>
      <c r="Z6154">
        <v>0</v>
      </c>
      <c r="AA6154">
        <v>7000</v>
      </c>
      <c r="AB6154" s="14">
        <v>45519156</v>
      </c>
      <c r="AC6154" t="s">
        <v>47</v>
      </c>
      <c r="AD6154" t="str">
        <f>+VLOOKUP(T6154,items!$A$2:$D$1255,4,0)</f>
        <v>PERGOLA</v>
      </c>
      <c r="AE6154" t="str">
        <f>+VLOOKUP(T6154,Tabla1[],5,0)</f>
        <v>MAXI PERGOLAM</v>
      </c>
      <c r="AF6154">
        <f t="shared" si="96"/>
        <v>10</v>
      </c>
      <c r="AG6154">
        <v>3816</v>
      </c>
      <c r="AH6154" s="14">
        <v>45519156</v>
      </c>
    </row>
    <row r="6155" spans="1:34" x14ac:dyDescent="0.25">
      <c r="A6155">
        <v>103566</v>
      </c>
      <c r="B6155" t="s">
        <v>11487</v>
      </c>
      <c r="C6155" t="s">
        <v>33</v>
      </c>
      <c r="D6155">
        <v>0</v>
      </c>
      <c r="F6155" t="s">
        <v>85</v>
      </c>
      <c r="G6155" t="s">
        <v>86</v>
      </c>
      <c r="H6155" t="s">
        <v>11488</v>
      </c>
      <c r="I6155" t="s">
        <v>11489</v>
      </c>
      <c r="J6155" t="s">
        <v>11490</v>
      </c>
      <c r="K6155" t="s">
        <v>37</v>
      </c>
      <c r="L6155" t="s">
        <v>37</v>
      </c>
      <c r="M6155" t="s">
        <v>3549</v>
      </c>
      <c r="N6155" t="s">
        <v>10221</v>
      </c>
      <c r="O6155" t="s">
        <v>6297</v>
      </c>
      <c r="P6155" t="s">
        <v>6298</v>
      </c>
      <c r="Q6155" t="s">
        <v>11491</v>
      </c>
      <c r="R6155" t="s">
        <v>11492</v>
      </c>
      <c r="S6155" t="s">
        <v>272</v>
      </c>
      <c r="T6155" t="s">
        <v>1253</v>
      </c>
      <c r="U6155" t="s">
        <v>1254</v>
      </c>
      <c r="W6155" t="s">
        <v>465</v>
      </c>
      <c r="X6155">
        <v>2</v>
      </c>
      <c r="Y6155">
        <v>4267</v>
      </c>
      <c r="Z6155">
        <v>0</v>
      </c>
      <c r="AA6155">
        <v>5867</v>
      </c>
      <c r="AB6155" s="14">
        <v>80742744</v>
      </c>
      <c r="AC6155" t="s">
        <v>47</v>
      </c>
      <c r="AD6155" t="str">
        <f>+VLOOKUP(T6155,items!$A$2:$D$1255,4,0)</f>
        <v>PERGOLA</v>
      </c>
      <c r="AE6155" t="str">
        <f>+VLOOKUP(T6155,Tabla1[],5,0)</f>
        <v>MAXI PERGOLAM</v>
      </c>
      <c r="AF6155">
        <f t="shared" si="96"/>
        <v>10</v>
      </c>
      <c r="AG6155">
        <v>3816</v>
      </c>
      <c r="AH6155" s="14">
        <v>80742744</v>
      </c>
    </row>
    <row r="6156" spans="1:34" x14ac:dyDescent="0.25">
      <c r="A6156">
        <v>103566</v>
      </c>
      <c r="B6156" t="s">
        <v>11487</v>
      </c>
      <c r="C6156" t="s">
        <v>33</v>
      </c>
      <c r="D6156">
        <v>0</v>
      </c>
      <c r="F6156" t="s">
        <v>85</v>
      </c>
      <c r="G6156" t="s">
        <v>86</v>
      </c>
      <c r="H6156" t="s">
        <v>11488</v>
      </c>
      <c r="I6156" t="s">
        <v>11489</v>
      </c>
      <c r="J6156" t="s">
        <v>11490</v>
      </c>
      <c r="K6156" t="s">
        <v>37</v>
      </c>
      <c r="L6156" t="s">
        <v>37</v>
      </c>
      <c r="M6156" t="s">
        <v>3549</v>
      </c>
      <c r="N6156" t="s">
        <v>10221</v>
      </c>
      <c r="O6156" t="s">
        <v>6297</v>
      </c>
      <c r="P6156" t="s">
        <v>6298</v>
      </c>
      <c r="Q6156" t="s">
        <v>11491</v>
      </c>
      <c r="R6156" t="s">
        <v>11492</v>
      </c>
      <c r="S6156" t="s">
        <v>272</v>
      </c>
      <c r="T6156" t="s">
        <v>1253</v>
      </c>
      <c r="U6156" t="s">
        <v>1254</v>
      </c>
      <c r="W6156" t="s">
        <v>465</v>
      </c>
      <c r="X6156">
        <v>2</v>
      </c>
      <c r="Y6156">
        <v>5258</v>
      </c>
      <c r="Z6156">
        <v>0</v>
      </c>
      <c r="AA6156">
        <v>7000</v>
      </c>
      <c r="AB6156" s="14">
        <v>132403752</v>
      </c>
      <c r="AC6156" t="s">
        <v>47</v>
      </c>
      <c r="AD6156" t="str">
        <f>+VLOOKUP(T6156,items!$A$2:$D$1255,4,0)</f>
        <v>PERGOLA</v>
      </c>
      <c r="AE6156" t="str">
        <f>+VLOOKUP(T6156,Tabla1[],5,0)</f>
        <v>MAXI PERGOLAM</v>
      </c>
      <c r="AF6156">
        <f t="shared" si="96"/>
        <v>10</v>
      </c>
      <c r="AG6156">
        <v>3816</v>
      </c>
      <c r="AH6156" s="14">
        <v>132403752</v>
      </c>
    </row>
    <row r="6157" spans="1:34" x14ac:dyDescent="0.25">
      <c r="A6157">
        <v>103566</v>
      </c>
      <c r="B6157" t="s">
        <v>11487</v>
      </c>
      <c r="C6157" t="s">
        <v>33</v>
      </c>
      <c r="D6157">
        <v>0</v>
      </c>
      <c r="F6157" t="s">
        <v>85</v>
      </c>
      <c r="G6157" t="s">
        <v>86</v>
      </c>
      <c r="H6157" t="s">
        <v>11488</v>
      </c>
      <c r="I6157" t="s">
        <v>11489</v>
      </c>
      <c r="J6157" t="s">
        <v>11490</v>
      </c>
      <c r="K6157" t="s">
        <v>37</v>
      </c>
      <c r="L6157" t="s">
        <v>37</v>
      </c>
      <c r="M6157" t="s">
        <v>3549</v>
      </c>
      <c r="N6157" t="s">
        <v>10221</v>
      </c>
      <c r="O6157" t="s">
        <v>6297</v>
      </c>
      <c r="P6157" t="s">
        <v>6298</v>
      </c>
      <c r="Q6157" t="s">
        <v>11491</v>
      </c>
      <c r="R6157" t="s">
        <v>11492</v>
      </c>
      <c r="S6157" t="s">
        <v>272</v>
      </c>
      <c r="T6157" t="s">
        <v>1253</v>
      </c>
      <c r="U6157" t="s">
        <v>1254</v>
      </c>
      <c r="W6157" t="s">
        <v>465</v>
      </c>
      <c r="X6157">
        <v>1</v>
      </c>
      <c r="Y6157">
        <v>1626</v>
      </c>
      <c r="Z6157">
        <v>0</v>
      </c>
      <c r="AA6157">
        <v>5867</v>
      </c>
      <c r="AB6157" s="14">
        <v>30005208</v>
      </c>
      <c r="AC6157" t="s">
        <v>47</v>
      </c>
      <c r="AD6157" t="str">
        <f>+VLOOKUP(T6157,items!$A$2:$D$1255,4,0)</f>
        <v>PERGOLA</v>
      </c>
      <c r="AE6157" t="str">
        <f>+VLOOKUP(T6157,Tabla1[],5,0)</f>
        <v>MAXI PERGOLAM</v>
      </c>
      <c r="AF6157">
        <f t="shared" si="96"/>
        <v>10</v>
      </c>
      <c r="AG6157">
        <v>3816</v>
      </c>
      <c r="AH6157" s="14">
        <v>30005208</v>
      </c>
    </row>
    <row r="6158" spans="1:34" x14ac:dyDescent="0.25">
      <c r="A6158">
        <v>103566</v>
      </c>
      <c r="B6158" t="s">
        <v>11487</v>
      </c>
      <c r="C6158" t="s">
        <v>33</v>
      </c>
      <c r="D6158">
        <v>0</v>
      </c>
      <c r="F6158" t="s">
        <v>85</v>
      </c>
      <c r="G6158" t="s">
        <v>86</v>
      </c>
      <c r="H6158" t="s">
        <v>11488</v>
      </c>
      <c r="I6158" t="s">
        <v>11489</v>
      </c>
      <c r="J6158" t="s">
        <v>11490</v>
      </c>
      <c r="K6158" t="s">
        <v>37</v>
      </c>
      <c r="L6158" t="s">
        <v>37</v>
      </c>
      <c r="M6158" t="s">
        <v>3549</v>
      </c>
      <c r="N6158" t="s">
        <v>10221</v>
      </c>
      <c r="O6158" t="s">
        <v>6297</v>
      </c>
      <c r="P6158" t="s">
        <v>6298</v>
      </c>
      <c r="Q6158" t="s">
        <v>11491</v>
      </c>
      <c r="R6158" t="s">
        <v>11492</v>
      </c>
      <c r="S6158" t="s">
        <v>272</v>
      </c>
      <c r="T6158" t="s">
        <v>1253</v>
      </c>
      <c r="U6158" t="s">
        <v>1254</v>
      </c>
      <c r="W6158" t="s">
        <v>465</v>
      </c>
      <c r="X6158">
        <v>1</v>
      </c>
      <c r="Y6158">
        <v>5639</v>
      </c>
      <c r="Z6158">
        <v>0</v>
      </c>
      <c r="AA6158">
        <v>4166</v>
      </c>
      <c r="AB6158" s="14">
        <v>48732228</v>
      </c>
      <c r="AC6158" t="s">
        <v>47</v>
      </c>
      <c r="AD6158" t="str">
        <f>+VLOOKUP(T6158,items!$A$2:$D$1255,4,0)</f>
        <v>PERGOLA</v>
      </c>
      <c r="AE6158" t="str">
        <f>+VLOOKUP(T6158,Tabla1[],5,0)</f>
        <v>MAXI PERGOLAM</v>
      </c>
      <c r="AF6158">
        <f t="shared" si="96"/>
        <v>10</v>
      </c>
      <c r="AG6158">
        <v>3816</v>
      </c>
      <c r="AH6158" s="14">
        <v>48732228</v>
      </c>
    </row>
    <row r="6159" spans="1:34" x14ac:dyDescent="0.25">
      <c r="A6159">
        <v>103566</v>
      </c>
      <c r="B6159" t="s">
        <v>11487</v>
      </c>
      <c r="C6159" t="s">
        <v>33</v>
      </c>
      <c r="D6159">
        <v>0</v>
      </c>
      <c r="F6159" t="s">
        <v>85</v>
      </c>
      <c r="G6159" t="s">
        <v>86</v>
      </c>
      <c r="H6159" t="s">
        <v>11488</v>
      </c>
      <c r="I6159" t="s">
        <v>11489</v>
      </c>
      <c r="J6159" t="s">
        <v>11490</v>
      </c>
      <c r="K6159" t="s">
        <v>37</v>
      </c>
      <c r="L6159" t="s">
        <v>37</v>
      </c>
      <c r="M6159" t="s">
        <v>3549</v>
      </c>
      <c r="N6159" t="s">
        <v>10221</v>
      </c>
      <c r="O6159" t="s">
        <v>6297</v>
      </c>
      <c r="P6159" t="s">
        <v>6298</v>
      </c>
      <c r="Q6159" t="s">
        <v>11491</v>
      </c>
      <c r="R6159" t="s">
        <v>11492</v>
      </c>
      <c r="S6159" t="s">
        <v>272</v>
      </c>
      <c r="T6159" t="s">
        <v>1253</v>
      </c>
      <c r="U6159" t="s">
        <v>1254</v>
      </c>
      <c r="W6159" t="s">
        <v>465</v>
      </c>
      <c r="X6159">
        <v>1</v>
      </c>
      <c r="Y6159">
        <v>3251</v>
      </c>
      <c r="Z6159">
        <v>0</v>
      </c>
      <c r="AA6159">
        <v>7000</v>
      </c>
      <c r="AB6159" s="14">
        <v>38493900</v>
      </c>
      <c r="AC6159" t="s">
        <v>47</v>
      </c>
      <c r="AD6159" t="str">
        <f>+VLOOKUP(T6159,items!$A$2:$D$1255,4,0)</f>
        <v>PERGOLA</v>
      </c>
      <c r="AE6159" t="str">
        <f>+VLOOKUP(T6159,Tabla1[],5,0)</f>
        <v>MAXI PERGOLAM</v>
      </c>
      <c r="AF6159">
        <f t="shared" si="96"/>
        <v>10</v>
      </c>
      <c r="AG6159">
        <v>3816</v>
      </c>
      <c r="AH6159" s="14">
        <v>38493900</v>
      </c>
    </row>
    <row r="6160" spans="1:34" x14ac:dyDescent="0.25">
      <c r="A6160">
        <v>103566</v>
      </c>
      <c r="B6160" t="s">
        <v>11487</v>
      </c>
      <c r="C6160" t="s">
        <v>33</v>
      </c>
      <c r="D6160">
        <v>0</v>
      </c>
      <c r="F6160" t="s">
        <v>85</v>
      </c>
      <c r="G6160" t="s">
        <v>86</v>
      </c>
      <c r="H6160" t="s">
        <v>11488</v>
      </c>
      <c r="I6160" t="s">
        <v>11489</v>
      </c>
      <c r="J6160" t="s">
        <v>11490</v>
      </c>
      <c r="K6160" t="s">
        <v>37</v>
      </c>
      <c r="L6160" t="s">
        <v>37</v>
      </c>
      <c r="M6160" t="s">
        <v>3549</v>
      </c>
      <c r="N6160" t="s">
        <v>10221</v>
      </c>
      <c r="O6160" t="s">
        <v>6297</v>
      </c>
      <c r="P6160" t="s">
        <v>6298</v>
      </c>
      <c r="Q6160" t="s">
        <v>11491</v>
      </c>
      <c r="R6160" t="s">
        <v>11492</v>
      </c>
      <c r="S6160" t="s">
        <v>272</v>
      </c>
      <c r="T6160" t="s">
        <v>1253</v>
      </c>
      <c r="U6160" t="s">
        <v>1254</v>
      </c>
      <c r="W6160" t="s">
        <v>465</v>
      </c>
      <c r="X6160">
        <v>1</v>
      </c>
      <c r="Y6160">
        <v>5131</v>
      </c>
      <c r="Z6160">
        <v>0</v>
      </c>
      <c r="AA6160">
        <v>5867</v>
      </c>
      <c r="AB6160" s="14">
        <v>58520268</v>
      </c>
      <c r="AC6160" t="s">
        <v>47</v>
      </c>
      <c r="AD6160" t="str">
        <f>+VLOOKUP(T6160,items!$A$2:$D$1255,4,0)</f>
        <v>PERGOLA</v>
      </c>
      <c r="AE6160" t="str">
        <f>+VLOOKUP(T6160,Tabla1[],5,0)</f>
        <v>MAXI PERGOLAM</v>
      </c>
      <c r="AF6160">
        <f t="shared" si="96"/>
        <v>10</v>
      </c>
      <c r="AG6160">
        <v>3816</v>
      </c>
      <c r="AH6160" s="14">
        <v>58520268</v>
      </c>
    </row>
    <row r="6161" spans="1:32" x14ac:dyDescent="0.25">
      <c r="A6161">
        <v>103571</v>
      </c>
      <c r="B6161" t="s">
        <v>11503</v>
      </c>
      <c r="C6161" t="s">
        <v>75</v>
      </c>
      <c r="D6161">
        <v>0</v>
      </c>
      <c r="F6161" t="s">
        <v>85</v>
      </c>
      <c r="G6161" t="s">
        <v>86</v>
      </c>
      <c r="H6161" t="s">
        <v>11504</v>
      </c>
      <c r="I6161" t="s">
        <v>11505</v>
      </c>
      <c r="J6161" t="s">
        <v>11506</v>
      </c>
      <c r="K6161" t="s">
        <v>11507</v>
      </c>
      <c r="L6161" t="s">
        <v>37</v>
      </c>
      <c r="M6161" t="s">
        <v>7235</v>
      </c>
      <c r="N6161" t="s">
        <v>8621</v>
      </c>
      <c r="O6161" t="s">
        <v>9598</v>
      </c>
      <c r="P6161" t="s">
        <v>10344</v>
      </c>
      <c r="Q6161" t="s">
        <v>10701</v>
      </c>
      <c r="R6161" t="s">
        <v>764</v>
      </c>
      <c r="S6161" t="s">
        <v>256</v>
      </c>
      <c r="T6161" t="s">
        <v>765</v>
      </c>
      <c r="U6161" t="s">
        <v>766</v>
      </c>
      <c r="X6161">
        <v>8</v>
      </c>
      <c r="Y6161">
        <v>0</v>
      </c>
      <c r="Z6161">
        <v>0</v>
      </c>
      <c r="AA6161">
        <v>0</v>
      </c>
      <c r="AB6161">
        <v>761600</v>
      </c>
      <c r="AC6161" t="s">
        <v>47</v>
      </c>
      <c r="AD6161">
        <f>+VLOOKUP(T6161,items!$A$2:$D$1255,4,0)</f>
        <v>0</v>
      </c>
      <c r="AE6161">
        <f>+VLOOKUP(T6161,Tabla1[],5,0)</f>
        <v>0</v>
      </c>
      <c r="AF6161">
        <f t="shared" si="96"/>
        <v>6</v>
      </c>
    </row>
    <row r="6162" spans="1:32" x14ac:dyDescent="0.25">
      <c r="A6162">
        <v>103571</v>
      </c>
      <c r="B6162" t="s">
        <v>11503</v>
      </c>
      <c r="C6162" t="s">
        <v>75</v>
      </c>
      <c r="D6162">
        <v>0</v>
      </c>
      <c r="F6162" t="s">
        <v>85</v>
      </c>
      <c r="G6162" t="s">
        <v>86</v>
      </c>
      <c r="H6162" t="s">
        <v>11504</v>
      </c>
      <c r="I6162" t="s">
        <v>11505</v>
      </c>
      <c r="J6162" t="s">
        <v>11506</v>
      </c>
      <c r="K6162" t="s">
        <v>11507</v>
      </c>
      <c r="L6162" t="s">
        <v>37</v>
      </c>
      <c r="M6162" t="s">
        <v>7235</v>
      </c>
      <c r="N6162" t="s">
        <v>8621</v>
      </c>
      <c r="O6162" t="s">
        <v>9598</v>
      </c>
      <c r="P6162" t="s">
        <v>10344</v>
      </c>
      <c r="Q6162" t="s">
        <v>10701</v>
      </c>
      <c r="R6162" t="s">
        <v>764</v>
      </c>
      <c r="S6162" t="s">
        <v>256</v>
      </c>
      <c r="T6162" t="s">
        <v>11508</v>
      </c>
      <c r="U6162" t="s">
        <v>11509</v>
      </c>
      <c r="X6162">
        <v>16</v>
      </c>
      <c r="Y6162">
        <v>0</v>
      </c>
      <c r="Z6162">
        <v>0</v>
      </c>
      <c r="AA6162">
        <v>0</v>
      </c>
      <c r="AB6162">
        <v>11952</v>
      </c>
      <c r="AC6162" t="s">
        <v>47</v>
      </c>
      <c r="AD6162">
        <f>+VLOOKUP(T6162,items!$A$2:$D$1255,4,0)</f>
        <v>0</v>
      </c>
      <c r="AE6162">
        <f>+VLOOKUP(T6162,Tabla1[],5,0)</f>
        <v>0</v>
      </c>
      <c r="AF6162">
        <f t="shared" si="96"/>
        <v>6</v>
      </c>
    </row>
    <row r="6163" spans="1:32" x14ac:dyDescent="0.25">
      <c r="A6163">
        <v>103571</v>
      </c>
      <c r="B6163" t="s">
        <v>11503</v>
      </c>
      <c r="C6163" t="s">
        <v>75</v>
      </c>
      <c r="D6163">
        <v>0</v>
      </c>
      <c r="F6163" t="s">
        <v>85</v>
      </c>
      <c r="G6163" t="s">
        <v>86</v>
      </c>
      <c r="H6163" t="s">
        <v>11504</v>
      </c>
      <c r="I6163" t="s">
        <v>11505</v>
      </c>
      <c r="J6163" t="s">
        <v>11506</v>
      </c>
      <c r="K6163" t="s">
        <v>11507</v>
      </c>
      <c r="L6163" t="s">
        <v>37</v>
      </c>
      <c r="M6163" t="s">
        <v>7235</v>
      </c>
      <c r="N6163" t="s">
        <v>8621</v>
      </c>
      <c r="O6163" t="s">
        <v>9598</v>
      </c>
      <c r="P6163" t="s">
        <v>10344</v>
      </c>
      <c r="Q6163" t="s">
        <v>10701</v>
      </c>
      <c r="R6163" t="s">
        <v>764</v>
      </c>
      <c r="S6163" t="s">
        <v>256</v>
      </c>
      <c r="T6163" t="s">
        <v>10916</v>
      </c>
      <c r="U6163" t="s">
        <v>10917</v>
      </c>
      <c r="X6163">
        <v>12</v>
      </c>
      <c r="Y6163">
        <v>0</v>
      </c>
      <c r="Z6163">
        <v>0</v>
      </c>
      <c r="AA6163">
        <v>0</v>
      </c>
      <c r="AB6163">
        <v>12240</v>
      </c>
      <c r="AC6163" t="s">
        <v>47</v>
      </c>
      <c r="AD6163">
        <f>+VLOOKUP(T6163,items!$A$2:$D$1255,4,0)</f>
        <v>0</v>
      </c>
      <c r="AE6163">
        <f>+VLOOKUP(T6163,Tabla1[],5,0)</f>
        <v>0</v>
      </c>
      <c r="AF6163">
        <f t="shared" si="96"/>
        <v>6</v>
      </c>
    </row>
    <row r="6164" spans="1:32" x14ac:dyDescent="0.25">
      <c r="A6164">
        <v>103571</v>
      </c>
      <c r="B6164" t="s">
        <v>11503</v>
      </c>
      <c r="C6164" t="s">
        <v>75</v>
      </c>
      <c r="D6164">
        <v>0</v>
      </c>
      <c r="F6164" t="s">
        <v>85</v>
      </c>
      <c r="G6164" t="s">
        <v>86</v>
      </c>
      <c r="H6164" t="s">
        <v>11504</v>
      </c>
      <c r="I6164" t="s">
        <v>11505</v>
      </c>
      <c r="J6164" t="s">
        <v>11506</v>
      </c>
      <c r="K6164" t="s">
        <v>11507</v>
      </c>
      <c r="L6164" t="s">
        <v>37</v>
      </c>
      <c r="M6164" t="s">
        <v>7235</v>
      </c>
      <c r="N6164" t="s">
        <v>8621</v>
      </c>
      <c r="O6164" t="s">
        <v>9598</v>
      </c>
      <c r="P6164" t="s">
        <v>10344</v>
      </c>
      <c r="Q6164" t="s">
        <v>10701</v>
      </c>
      <c r="R6164" t="s">
        <v>764</v>
      </c>
      <c r="S6164" t="s">
        <v>256</v>
      </c>
      <c r="T6164" t="s">
        <v>4322</v>
      </c>
      <c r="U6164" t="s">
        <v>4323</v>
      </c>
      <c r="X6164">
        <v>2</v>
      </c>
      <c r="Y6164">
        <v>0</v>
      </c>
      <c r="Z6164">
        <v>0</v>
      </c>
      <c r="AA6164">
        <v>0</v>
      </c>
      <c r="AB6164">
        <v>4963400</v>
      </c>
      <c r="AC6164" t="s">
        <v>47</v>
      </c>
      <c r="AD6164">
        <f>+VLOOKUP(T6164,items!$A$2:$D$1255,4,0)</f>
        <v>0</v>
      </c>
      <c r="AE6164">
        <f>+VLOOKUP(T6164,Tabla1[],5,0)</f>
        <v>0</v>
      </c>
      <c r="AF6164">
        <f t="shared" si="96"/>
        <v>6</v>
      </c>
    </row>
    <row r="6165" spans="1:32" x14ac:dyDescent="0.25">
      <c r="A6165">
        <v>103571</v>
      </c>
      <c r="B6165" t="s">
        <v>11503</v>
      </c>
      <c r="C6165" t="s">
        <v>75</v>
      </c>
      <c r="D6165">
        <v>0</v>
      </c>
      <c r="F6165" t="s">
        <v>85</v>
      </c>
      <c r="G6165" t="s">
        <v>86</v>
      </c>
      <c r="H6165" t="s">
        <v>11504</v>
      </c>
      <c r="I6165" t="s">
        <v>11505</v>
      </c>
      <c r="J6165" t="s">
        <v>11506</v>
      </c>
      <c r="K6165" t="s">
        <v>11507</v>
      </c>
      <c r="L6165" t="s">
        <v>37</v>
      </c>
      <c r="M6165" t="s">
        <v>7235</v>
      </c>
      <c r="N6165" t="s">
        <v>8621</v>
      </c>
      <c r="O6165" t="s">
        <v>9598</v>
      </c>
      <c r="P6165" t="s">
        <v>10344</v>
      </c>
      <c r="Q6165" t="s">
        <v>10701</v>
      </c>
      <c r="R6165" t="s">
        <v>764</v>
      </c>
      <c r="S6165" t="s">
        <v>256</v>
      </c>
      <c r="T6165" t="s">
        <v>11510</v>
      </c>
      <c r="U6165" t="s">
        <v>11511</v>
      </c>
      <c r="X6165">
        <v>16</v>
      </c>
      <c r="Y6165">
        <v>0</v>
      </c>
      <c r="Z6165">
        <v>0</v>
      </c>
      <c r="AA6165">
        <v>0</v>
      </c>
      <c r="AB6165">
        <v>13280</v>
      </c>
      <c r="AC6165" t="s">
        <v>47</v>
      </c>
      <c r="AD6165">
        <f>+VLOOKUP(T6165,items!$A$2:$D$1255,4,0)</f>
        <v>0</v>
      </c>
      <c r="AE6165">
        <f>+VLOOKUP(T6165,Tabla1[],5,0)</f>
        <v>0</v>
      </c>
      <c r="AF6165">
        <f t="shared" si="96"/>
        <v>6</v>
      </c>
    </row>
    <row r="6166" spans="1:32" x14ac:dyDescent="0.25">
      <c r="A6166">
        <v>103571</v>
      </c>
      <c r="B6166" t="s">
        <v>11503</v>
      </c>
      <c r="C6166" t="s">
        <v>75</v>
      </c>
      <c r="D6166">
        <v>0</v>
      </c>
      <c r="F6166" t="s">
        <v>85</v>
      </c>
      <c r="G6166" t="s">
        <v>86</v>
      </c>
      <c r="H6166" t="s">
        <v>11504</v>
      </c>
      <c r="I6166" t="s">
        <v>11505</v>
      </c>
      <c r="J6166" t="s">
        <v>11506</v>
      </c>
      <c r="K6166" t="s">
        <v>11507</v>
      </c>
      <c r="L6166" t="s">
        <v>37</v>
      </c>
      <c r="M6166" t="s">
        <v>7235</v>
      </c>
      <c r="N6166" t="s">
        <v>8621</v>
      </c>
      <c r="O6166" t="s">
        <v>9598</v>
      </c>
      <c r="P6166" t="s">
        <v>10344</v>
      </c>
      <c r="Q6166" t="s">
        <v>10701</v>
      </c>
      <c r="R6166" t="s">
        <v>764</v>
      </c>
      <c r="S6166" t="s">
        <v>256</v>
      </c>
      <c r="T6166" t="s">
        <v>1532</v>
      </c>
      <c r="U6166" t="s">
        <v>1533</v>
      </c>
      <c r="X6166">
        <v>4</v>
      </c>
      <c r="Y6166">
        <v>0</v>
      </c>
      <c r="Z6166">
        <v>0</v>
      </c>
      <c r="AA6166">
        <v>0</v>
      </c>
      <c r="AB6166">
        <v>23240</v>
      </c>
      <c r="AC6166" t="s">
        <v>47</v>
      </c>
      <c r="AD6166">
        <f>+VLOOKUP(T6166,items!$A$2:$D$1255,4,0)</f>
        <v>0</v>
      </c>
      <c r="AE6166">
        <f>+VLOOKUP(T6166,Tabla1[],5,0)</f>
        <v>0</v>
      </c>
      <c r="AF6166">
        <f t="shared" si="96"/>
        <v>6</v>
      </c>
    </row>
    <row r="6167" spans="1:32" x14ac:dyDescent="0.25">
      <c r="A6167">
        <v>103571</v>
      </c>
      <c r="B6167" t="s">
        <v>11503</v>
      </c>
      <c r="C6167" t="s">
        <v>75</v>
      </c>
      <c r="D6167">
        <v>0</v>
      </c>
      <c r="F6167" t="s">
        <v>85</v>
      </c>
      <c r="G6167" t="s">
        <v>86</v>
      </c>
      <c r="H6167" t="s">
        <v>11504</v>
      </c>
      <c r="I6167" t="s">
        <v>11505</v>
      </c>
      <c r="J6167" t="s">
        <v>11506</v>
      </c>
      <c r="K6167" t="s">
        <v>11507</v>
      </c>
      <c r="L6167" t="s">
        <v>37</v>
      </c>
      <c r="M6167" t="s">
        <v>7235</v>
      </c>
      <c r="N6167" t="s">
        <v>8621</v>
      </c>
      <c r="O6167" t="s">
        <v>9598</v>
      </c>
      <c r="P6167" t="s">
        <v>10344</v>
      </c>
      <c r="Q6167" t="s">
        <v>10701</v>
      </c>
      <c r="R6167" t="s">
        <v>764</v>
      </c>
      <c r="S6167" t="s">
        <v>256</v>
      </c>
      <c r="T6167" t="s">
        <v>771</v>
      </c>
      <c r="U6167" t="s">
        <v>772</v>
      </c>
      <c r="X6167">
        <v>2</v>
      </c>
      <c r="Y6167">
        <v>0</v>
      </c>
      <c r="Z6167">
        <v>0</v>
      </c>
      <c r="AA6167">
        <v>0</v>
      </c>
      <c r="AB6167">
        <v>62250</v>
      </c>
      <c r="AC6167" t="s">
        <v>47</v>
      </c>
      <c r="AD6167">
        <f>+VLOOKUP(T6167,items!$A$2:$D$1255,4,0)</f>
        <v>0</v>
      </c>
      <c r="AE6167">
        <f>+VLOOKUP(T6167,Tabla1[],5,0)</f>
        <v>0</v>
      </c>
      <c r="AF6167">
        <f t="shared" si="96"/>
        <v>6</v>
      </c>
    </row>
    <row r="6168" spans="1:32" x14ac:dyDescent="0.25">
      <c r="A6168">
        <v>103571</v>
      </c>
      <c r="B6168" t="s">
        <v>11503</v>
      </c>
      <c r="C6168" t="s">
        <v>75</v>
      </c>
      <c r="D6168">
        <v>0</v>
      </c>
      <c r="F6168" t="s">
        <v>85</v>
      </c>
      <c r="G6168" t="s">
        <v>86</v>
      </c>
      <c r="H6168" t="s">
        <v>11504</v>
      </c>
      <c r="I6168" t="s">
        <v>11505</v>
      </c>
      <c r="J6168" t="s">
        <v>11506</v>
      </c>
      <c r="K6168" t="s">
        <v>11507</v>
      </c>
      <c r="L6168" t="s">
        <v>37</v>
      </c>
      <c r="M6168" t="s">
        <v>7235</v>
      </c>
      <c r="N6168" t="s">
        <v>8621</v>
      </c>
      <c r="O6168" t="s">
        <v>9598</v>
      </c>
      <c r="P6168" t="s">
        <v>10344</v>
      </c>
      <c r="Q6168" t="s">
        <v>10701</v>
      </c>
      <c r="R6168" t="s">
        <v>764</v>
      </c>
      <c r="S6168" t="s">
        <v>256</v>
      </c>
      <c r="T6168" t="s">
        <v>773</v>
      </c>
      <c r="U6168" t="s">
        <v>774</v>
      </c>
      <c r="X6168">
        <v>4</v>
      </c>
      <c r="Y6168">
        <v>0</v>
      </c>
      <c r="Z6168">
        <v>0</v>
      </c>
      <c r="AA6168">
        <v>0</v>
      </c>
      <c r="AB6168">
        <v>69720</v>
      </c>
      <c r="AC6168" t="s">
        <v>47</v>
      </c>
      <c r="AD6168">
        <f>+VLOOKUP(T6168,items!$A$2:$D$1255,4,0)</f>
        <v>0</v>
      </c>
      <c r="AE6168">
        <f>+VLOOKUP(T6168,Tabla1[],5,0)</f>
        <v>0</v>
      </c>
      <c r="AF6168">
        <f t="shared" si="96"/>
        <v>6</v>
      </c>
    </row>
    <row r="6169" spans="1:32" x14ac:dyDescent="0.25">
      <c r="A6169">
        <v>103571</v>
      </c>
      <c r="B6169" t="s">
        <v>11503</v>
      </c>
      <c r="C6169" t="s">
        <v>75</v>
      </c>
      <c r="D6169">
        <v>0</v>
      </c>
      <c r="F6169" t="s">
        <v>85</v>
      </c>
      <c r="G6169" t="s">
        <v>86</v>
      </c>
      <c r="H6169" t="s">
        <v>11504</v>
      </c>
      <c r="I6169" t="s">
        <v>11505</v>
      </c>
      <c r="J6169" t="s">
        <v>11506</v>
      </c>
      <c r="K6169" t="s">
        <v>11507</v>
      </c>
      <c r="L6169" t="s">
        <v>37</v>
      </c>
      <c r="M6169" t="s">
        <v>7235</v>
      </c>
      <c r="N6169" t="s">
        <v>8621</v>
      </c>
      <c r="O6169" t="s">
        <v>9598</v>
      </c>
      <c r="P6169" t="s">
        <v>10344</v>
      </c>
      <c r="Q6169" t="s">
        <v>10701</v>
      </c>
      <c r="R6169" t="s">
        <v>764</v>
      </c>
      <c r="S6169" t="s">
        <v>256</v>
      </c>
      <c r="T6169" t="s">
        <v>11512</v>
      </c>
      <c r="U6169" t="s">
        <v>11513</v>
      </c>
      <c r="X6169">
        <v>8</v>
      </c>
      <c r="Y6169">
        <v>0</v>
      </c>
      <c r="Z6169">
        <v>0</v>
      </c>
      <c r="AA6169">
        <v>0</v>
      </c>
      <c r="AB6169">
        <v>212480</v>
      </c>
      <c r="AC6169" t="s">
        <v>47</v>
      </c>
      <c r="AD6169">
        <f>+VLOOKUP(T6169,items!$A$2:$D$1255,4,0)</f>
        <v>0</v>
      </c>
      <c r="AE6169">
        <f>+VLOOKUP(T6169,Tabla1[],5,0)</f>
        <v>0</v>
      </c>
      <c r="AF6169">
        <f t="shared" si="96"/>
        <v>6</v>
      </c>
    </row>
    <row r="6170" spans="1:32" x14ac:dyDescent="0.25">
      <c r="A6170">
        <v>103571</v>
      </c>
      <c r="B6170" t="s">
        <v>11503</v>
      </c>
      <c r="C6170" t="s">
        <v>75</v>
      </c>
      <c r="D6170">
        <v>0</v>
      </c>
      <c r="F6170" t="s">
        <v>85</v>
      </c>
      <c r="G6170" t="s">
        <v>86</v>
      </c>
      <c r="H6170" t="s">
        <v>11504</v>
      </c>
      <c r="I6170" t="s">
        <v>11505</v>
      </c>
      <c r="J6170" t="s">
        <v>11506</v>
      </c>
      <c r="K6170" t="s">
        <v>11507</v>
      </c>
      <c r="L6170" t="s">
        <v>37</v>
      </c>
      <c r="M6170" t="s">
        <v>7235</v>
      </c>
      <c r="N6170" t="s">
        <v>8621</v>
      </c>
      <c r="O6170" t="s">
        <v>9598</v>
      </c>
      <c r="P6170" t="s">
        <v>10344</v>
      </c>
      <c r="Q6170" t="s">
        <v>10701</v>
      </c>
      <c r="R6170" t="s">
        <v>764</v>
      </c>
      <c r="S6170" t="s">
        <v>256</v>
      </c>
      <c r="T6170" t="s">
        <v>11514</v>
      </c>
      <c r="U6170" t="s">
        <v>11515</v>
      </c>
      <c r="X6170">
        <v>12</v>
      </c>
      <c r="Y6170">
        <v>0</v>
      </c>
      <c r="Z6170">
        <v>0</v>
      </c>
      <c r="AA6170">
        <v>0</v>
      </c>
      <c r="AB6170">
        <v>12240</v>
      </c>
      <c r="AC6170" t="s">
        <v>47</v>
      </c>
      <c r="AD6170">
        <f>+VLOOKUP(T6170,items!$A$2:$D$1255,4,0)</f>
        <v>0</v>
      </c>
      <c r="AE6170">
        <f>+VLOOKUP(T6170,Tabla1[],5,0)</f>
        <v>0</v>
      </c>
      <c r="AF6170">
        <f t="shared" si="96"/>
        <v>6</v>
      </c>
    </row>
    <row r="6171" spans="1:32" x14ac:dyDescent="0.25">
      <c r="A6171">
        <v>103571</v>
      </c>
      <c r="B6171" t="s">
        <v>11503</v>
      </c>
      <c r="C6171" t="s">
        <v>75</v>
      </c>
      <c r="D6171">
        <v>0</v>
      </c>
      <c r="F6171" t="s">
        <v>85</v>
      </c>
      <c r="G6171" t="s">
        <v>86</v>
      </c>
      <c r="H6171" t="s">
        <v>11504</v>
      </c>
      <c r="I6171" t="s">
        <v>11505</v>
      </c>
      <c r="J6171" t="s">
        <v>11506</v>
      </c>
      <c r="K6171" t="s">
        <v>11507</v>
      </c>
      <c r="L6171" t="s">
        <v>37</v>
      </c>
      <c r="M6171" t="s">
        <v>7235</v>
      </c>
      <c r="N6171" t="s">
        <v>8621</v>
      </c>
      <c r="O6171" t="s">
        <v>9598</v>
      </c>
      <c r="P6171" t="s">
        <v>10344</v>
      </c>
      <c r="Q6171" t="s">
        <v>10701</v>
      </c>
      <c r="R6171" t="s">
        <v>764</v>
      </c>
      <c r="S6171" t="s">
        <v>256</v>
      </c>
      <c r="T6171" t="s">
        <v>11516</v>
      </c>
      <c r="U6171" t="s">
        <v>11517</v>
      </c>
      <c r="X6171">
        <v>12</v>
      </c>
      <c r="Y6171">
        <v>0</v>
      </c>
      <c r="Z6171">
        <v>0</v>
      </c>
      <c r="AA6171">
        <v>0</v>
      </c>
      <c r="AB6171">
        <v>4980</v>
      </c>
      <c r="AC6171" t="s">
        <v>47</v>
      </c>
      <c r="AD6171">
        <f>+VLOOKUP(T6171,items!$A$2:$D$1255,4,0)</f>
        <v>0</v>
      </c>
      <c r="AE6171">
        <f>+VLOOKUP(T6171,Tabla1[],5,0)</f>
        <v>0</v>
      </c>
      <c r="AF6171">
        <f t="shared" si="96"/>
        <v>6</v>
      </c>
    </row>
    <row r="6172" spans="1:32" x14ac:dyDescent="0.25">
      <c r="A6172">
        <v>103571</v>
      </c>
      <c r="B6172" t="s">
        <v>11503</v>
      </c>
      <c r="C6172" t="s">
        <v>75</v>
      </c>
      <c r="D6172">
        <v>0</v>
      </c>
      <c r="F6172" t="s">
        <v>85</v>
      </c>
      <c r="G6172" t="s">
        <v>86</v>
      </c>
      <c r="H6172" t="s">
        <v>11504</v>
      </c>
      <c r="I6172" t="s">
        <v>11505</v>
      </c>
      <c r="J6172" t="s">
        <v>11506</v>
      </c>
      <c r="K6172" t="s">
        <v>11507</v>
      </c>
      <c r="L6172" t="s">
        <v>37</v>
      </c>
      <c r="M6172" t="s">
        <v>7235</v>
      </c>
      <c r="N6172" t="s">
        <v>8621</v>
      </c>
      <c r="O6172" t="s">
        <v>9598</v>
      </c>
      <c r="P6172" t="s">
        <v>10344</v>
      </c>
      <c r="Q6172" t="s">
        <v>10701</v>
      </c>
      <c r="R6172" t="s">
        <v>764</v>
      </c>
      <c r="S6172" t="s">
        <v>256</v>
      </c>
      <c r="T6172" t="s">
        <v>11518</v>
      </c>
      <c r="U6172" t="s">
        <v>11519</v>
      </c>
      <c r="X6172">
        <v>4</v>
      </c>
      <c r="Y6172">
        <v>0</v>
      </c>
      <c r="Z6172">
        <v>0</v>
      </c>
      <c r="AA6172">
        <v>0</v>
      </c>
      <c r="AB6172">
        <v>4024</v>
      </c>
      <c r="AC6172" t="s">
        <v>47</v>
      </c>
      <c r="AD6172">
        <f>+VLOOKUP(T6172,items!$A$2:$D$1255,4,0)</f>
        <v>0</v>
      </c>
      <c r="AE6172">
        <f>+VLOOKUP(T6172,Tabla1[],5,0)</f>
        <v>0</v>
      </c>
      <c r="AF6172">
        <f t="shared" si="96"/>
        <v>6</v>
      </c>
    </row>
    <row r="6173" spans="1:32" x14ac:dyDescent="0.25">
      <c r="A6173">
        <v>103571</v>
      </c>
      <c r="B6173" t="s">
        <v>11503</v>
      </c>
      <c r="C6173" t="s">
        <v>75</v>
      </c>
      <c r="D6173">
        <v>0</v>
      </c>
      <c r="F6173" t="s">
        <v>85</v>
      </c>
      <c r="G6173" t="s">
        <v>86</v>
      </c>
      <c r="H6173" t="s">
        <v>11504</v>
      </c>
      <c r="I6173" t="s">
        <v>11505</v>
      </c>
      <c r="J6173" t="s">
        <v>11506</v>
      </c>
      <c r="K6173" t="s">
        <v>11507</v>
      </c>
      <c r="L6173" t="s">
        <v>37</v>
      </c>
      <c r="M6173" t="s">
        <v>7235</v>
      </c>
      <c r="N6173" t="s">
        <v>8621</v>
      </c>
      <c r="O6173" t="s">
        <v>9598</v>
      </c>
      <c r="P6173" t="s">
        <v>10344</v>
      </c>
      <c r="Q6173" t="s">
        <v>10701</v>
      </c>
      <c r="R6173" t="s">
        <v>764</v>
      </c>
      <c r="S6173" t="s">
        <v>256</v>
      </c>
      <c r="T6173" t="s">
        <v>633</v>
      </c>
      <c r="U6173" t="s">
        <v>634</v>
      </c>
      <c r="X6173">
        <v>2</v>
      </c>
      <c r="Y6173">
        <v>0</v>
      </c>
      <c r="Z6173">
        <v>0</v>
      </c>
      <c r="AA6173">
        <v>0</v>
      </c>
      <c r="AB6173">
        <v>541576</v>
      </c>
      <c r="AC6173" t="s">
        <v>47</v>
      </c>
      <c r="AD6173">
        <f>+VLOOKUP(T6173,items!$A$2:$D$1255,4,0)</f>
        <v>0</v>
      </c>
      <c r="AE6173">
        <f>+VLOOKUP(T6173,Tabla1[],5,0)</f>
        <v>0</v>
      </c>
      <c r="AF6173">
        <f t="shared" si="96"/>
        <v>6</v>
      </c>
    </row>
    <row r="6174" spans="1:32" x14ac:dyDescent="0.25">
      <c r="A6174">
        <v>103571</v>
      </c>
      <c r="B6174" t="s">
        <v>11503</v>
      </c>
      <c r="C6174" t="s">
        <v>75</v>
      </c>
      <c r="D6174">
        <v>0</v>
      </c>
      <c r="F6174" t="s">
        <v>85</v>
      </c>
      <c r="G6174" t="s">
        <v>86</v>
      </c>
      <c r="H6174" t="s">
        <v>11504</v>
      </c>
      <c r="I6174" t="s">
        <v>11505</v>
      </c>
      <c r="J6174" t="s">
        <v>11506</v>
      </c>
      <c r="K6174" t="s">
        <v>11507</v>
      </c>
      <c r="L6174" t="s">
        <v>37</v>
      </c>
      <c r="M6174" t="s">
        <v>7235</v>
      </c>
      <c r="N6174" t="s">
        <v>8621</v>
      </c>
      <c r="O6174" t="s">
        <v>9598</v>
      </c>
      <c r="P6174" t="s">
        <v>10344</v>
      </c>
      <c r="Q6174" t="s">
        <v>10701</v>
      </c>
      <c r="R6174" t="s">
        <v>764</v>
      </c>
      <c r="S6174" t="s">
        <v>256</v>
      </c>
      <c r="T6174" t="s">
        <v>4131</v>
      </c>
      <c r="U6174" t="s">
        <v>4132</v>
      </c>
      <c r="X6174">
        <v>12</v>
      </c>
      <c r="Y6174">
        <v>0</v>
      </c>
      <c r="Z6174">
        <v>0</v>
      </c>
      <c r="AA6174">
        <v>0</v>
      </c>
      <c r="AB6174">
        <v>81672</v>
      </c>
      <c r="AC6174" t="s">
        <v>47</v>
      </c>
      <c r="AD6174">
        <f>+VLOOKUP(T6174,items!$A$2:$D$1255,4,0)</f>
        <v>0</v>
      </c>
      <c r="AE6174">
        <f>+VLOOKUP(T6174,Tabla1[],5,0)</f>
        <v>0</v>
      </c>
      <c r="AF6174">
        <f t="shared" si="96"/>
        <v>6</v>
      </c>
    </row>
    <row r="6175" spans="1:32" x14ac:dyDescent="0.25">
      <c r="A6175">
        <v>103571</v>
      </c>
      <c r="B6175" t="s">
        <v>11503</v>
      </c>
      <c r="C6175" t="s">
        <v>75</v>
      </c>
      <c r="D6175">
        <v>0</v>
      </c>
      <c r="F6175" t="s">
        <v>85</v>
      </c>
      <c r="G6175" t="s">
        <v>86</v>
      </c>
      <c r="H6175" t="s">
        <v>11504</v>
      </c>
      <c r="I6175" t="s">
        <v>11505</v>
      </c>
      <c r="J6175" t="s">
        <v>11506</v>
      </c>
      <c r="K6175" t="s">
        <v>11507</v>
      </c>
      <c r="L6175" t="s">
        <v>37</v>
      </c>
      <c r="M6175" t="s">
        <v>7235</v>
      </c>
      <c r="N6175" t="s">
        <v>8621</v>
      </c>
      <c r="O6175" t="s">
        <v>9598</v>
      </c>
      <c r="P6175" t="s">
        <v>10344</v>
      </c>
      <c r="Q6175" t="s">
        <v>10701</v>
      </c>
      <c r="R6175" t="s">
        <v>764</v>
      </c>
      <c r="S6175" t="s">
        <v>256</v>
      </c>
      <c r="T6175" t="s">
        <v>11520</v>
      </c>
      <c r="U6175" t="s">
        <v>11521</v>
      </c>
      <c r="X6175">
        <v>16</v>
      </c>
      <c r="Y6175">
        <v>0</v>
      </c>
      <c r="Z6175">
        <v>0</v>
      </c>
      <c r="AA6175">
        <v>0</v>
      </c>
      <c r="AB6175">
        <v>66400</v>
      </c>
      <c r="AC6175" t="s">
        <v>47</v>
      </c>
      <c r="AD6175">
        <f>+VLOOKUP(T6175,items!$A$2:$D$1255,4,0)</f>
        <v>0</v>
      </c>
      <c r="AE6175">
        <f>+VLOOKUP(T6175,Tabla1[],5,0)</f>
        <v>0</v>
      </c>
      <c r="AF6175">
        <f t="shared" si="96"/>
        <v>6</v>
      </c>
    </row>
    <row r="6176" spans="1:32" x14ac:dyDescent="0.25">
      <c r="A6176">
        <v>103571</v>
      </c>
      <c r="B6176" t="s">
        <v>11503</v>
      </c>
      <c r="C6176" t="s">
        <v>75</v>
      </c>
      <c r="D6176">
        <v>0</v>
      </c>
      <c r="F6176" t="s">
        <v>85</v>
      </c>
      <c r="G6176" t="s">
        <v>86</v>
      </c>
      <c r="H6176" t="s">
        <v>11504</v>
      </c>
      <c r="I6176" t="s">
        <v>11505</v>
      </c>
      <c r="J6176" t="s">
        <v>11506</v>
      </c>
      <c r="K6176" t="s">
        <v>11507</v>
      </c>
      <c r="L6176" t="s">
        <v>37</v>
      </c>
      <c r="M6176" t="s">
        <v>7235</v>
      </c>
      <c r="N6176" t="s">
        <v>8621</v>
      </c>
      <c r="O6176" t="s">
        <v>9598</v>
      </c>
      <c r="P6176" t="s">
        <v>10344</v>
      </c>
      <c r="Q6176" t="s">
        <v>10701</v>
      </c>
      <c r="R6176" t="s">
        <v>764</v>
      </c>
      <c r="S6176" t="s">
        <v>256</v>
      </c>
      <c r="T6176" t="s">
        <v>5282</v>
      </c>
      <c r="U6176" t="s">
        <v>5283</v>
      </c>
      <c r="X6176">
        <v>2</v>
      </c>
      <c r="Y6176">
        <v>0</v>
      </c>
      <c r="Z6176">
        <v>0</v>
      </c>
      <c r="AA6176">
        <v>0</v>
      </c>
      <c r="AB6176">
        <v>3635210</v>
      </c>
      <c r="AC6176" t="s">
        <v>47</v>
      </c>
      <c r="AD6176">
        <f>+VLOOKUP(T6176,items!$A$2:$D$1255,4,0)</f>
        <v>0</v>
      </c>
      <c r="AE6176">
        <f>+VLOOKUP(T6176,Tabla1[],5,0)</f>
        <v>0</v>
      </c>
      <c r="AF6176">
        <f t="shared" si="96"/>
        <v>6</v>
      </c>
    </row>
    <row r="6177" spans="1:32" x14ac:dyDescent="0.25">
      <c r="A6177">
        <v>103571</v>
      </c>
      <c r="B6177" t="s">
        <v>11503</v>
      </c>
      <c r="C6177" t="s">
        <v>75</v>
      </c>
      <c r="D6177">
        <v>0</v>
      </c>
      <c r="F6177" t="s">
        <v>85</v>
      </c>
      <c r="G6177" t="s">
        <v>86</v>
      </c>
      <c r="H6177" t="s">
        <v>11504</v>
      </c>
      <c r="I6177" t="s">
        <v>11505</v>
      </c>
      <c r="J6177" t="s">
        <v>11506</v>
      </c>
      <c r="K6177" t="s">
        <v>11507</v>
      </c>
      <c r="L6177" t="s">
        <v>37</v>
      </c>
      <c r="M6177" t="s">
        <v>7235</v>
      </c>
      <c r="N6177" t="s">
        <v>8621</v>
      </c>
      <c r="O6177" t="s">
        <v>9598</v>
      </c>
      <c r="P6177" t="s">
        <v>10344</v>
      </c>
      <c r="Q6177" t="s">
        <v>10701</v>
      </c>
      <c r="R6177" t="s">
        <v>764</v>
      </c>
      <c r="S6177" t="s">
        <v>256</v>
      </c>
      <c r="T6177" t="s">
        <v>775</v>
      </c>
      <c r="U6177" t="s">
        <v>776</v>
      </c>
      <c r="X6177">
        <v>40</v>
      </c>
      <c r="Y6177">
        <v>0</v>
      </c>
      <c r="Z6177">
        <v>0</v>
      </c>
      <c r="AA6177">
        <v>0</v>
      </c>
      <c r="AB6177">
        <v>11640</v>
      </c>
      <c r="AC6177" t="s">
        <v>47</v>
      </c>
      <c r="AD6177">
        <f>+VLOOKUP(T6177,items!$A$2:$D$1255,4,0)</f>
        <v>0</v>
      </c>
      <c r="AE6177">
        <f>+VLOOKUP(T6177,Tabla1[],5,0)</f>
        <v>0</v>
      </c>
      <c r="AF6177">
        <f t="shared" si="96"/>
        <v>6</v>
      </c>
    </row>
    <row r="6178" spans="1:32" x14ac:dyDescent="0.25">
      <c r="A6178">
        <v>103571</v>
      </c>
      <c r="B6178" t="s">
        <v>11503</v>
      </c>
      <c r="C6178" t="s">
        <v>75</v>
      </c>
      <c r="D6178">
        <v>0</v>
      </c>
      <c r="F6178" t="s">
        <v>85</v>
      </c>
      <c r="G6178" t="s">
        <v>86</v>
      </c>
      <c r="H6178" t="s">
        <v>11504</v>
      </c>
      <c r="I6178" t="s">
        <v>11505</v>
      </c>
      <c r="J6178" t="s">
        <v>11506</v>
      </c>
      <c r="K6178" t="s">
        <v>11507</v>
      </c>
      <c r="L6178" t="s">
        <v>37</v>
      </c>
      <c r="M6178" t="s">
        <v>7235</v>
      </c>
      <c r="N6178" t="s">
        <v>8621</v>
      </c>
      <c r="O6178" t="s">
        <v>9598</v>
      </c>
      <c r="P6178" t="s">
        <v>10344</v>
      </c>
      <c r="Q6178" t="s">
        <v>10701</v>
      </c>
      <c r="R6178" t="s">
        <v>764</v>
      </c>
      <c r="S6178" t="s">
        <v>256</v>
      </c>
      <c r="T6178" t="s">
        <v>4137</v>
      </c>
      <c r="U6178" t="s">
        <v>4138</v>
      </c>
      <c r="X6178">
        <v>2</v>
      </c>
      <c r="Y6178">
        <v>0</v>
      </c>
      <c r="Z6178">
        <v>0</v>
      </c>
      <c r="AA6178">
        <v>0</v>
      </c>
      <c r="AB6178">
        <v>365532</v>
      </c>
      <c r="AC6178" t="s">
        <v>47</v>
      </c>
      <c r="AD6178">
        <f>+VLOOKUP(T6178,items!$A$2:$D$1255,4,0)</f>
        <v>0</v>
      </c>
      <c r="AE6178">
        <f>+VLOOKUP(T6178,Tabla1[],5,0)</f>
        <v>0</v>
      </c>
      <c r="AF6178">
        <f t="shared" si="96"/>
        <v>6</v>
      </c>
    </row>
    <row r="6179" spans="1:32" x14ac:dyDescent="0.25">
      <c r="A6179">
        <v>103571</v>
      </c>
      <c r="B6179" t="s">
        <v>11503</v>
      </c>
      <c r="C6179" t="s">
        <v>75</v>
      </c>
      <c r="D6179">
        <v>0</v>
      </c>
      <c r="F6179" t="s">
        <v>85</v>
      </c>
      <c r="G6179" t="s">
        <v>86</v>
      </c>
      <c r="H6179" t="s">
        <v>11504</v>
      </c>
      <c r="I6179" t="s">
        <v>11505</v>
      </c>
      <c r="J6179" t="s">
        <v>11506</v>
      </c>
      <c r="K6179" t="s">
        <v>11507</v>
      </c>
      <c r="L6179" t="s">
        <v>37</v>
      </c>
      <c r="M6179" t="s">
        <v>7235</v>
      </c>
      <c r="N6179" t="s">
        <v>8621</v>
      </c>
      <c r="O6179" t="s">
        <v>9598</v>
      </c>
      <c r="P6179" t="s">
        <v>10344</v>
      </c>
      <c r="Q6179" t="s">
        <v>10701</v>
      </c>
      <c r="R6179" t="s">
        <v>764</v>
      </c>
      <c r="S6179" t="s">
        <v>256</v>
      </c>
      <c r="T6179" t="s">
        <v>2089</v>
      </c>
      <c r="U6179" t="s">
        <v>2090</v>
      </c>
      <c r="X6179">
        <v>2</v>
      </c>
      <c r="Y6179">
        <v>0</v>
      </c>
      <c r="Z6179">
        <v>0</v>
      </c>
      <c r="AA6179">
        <v>0</v>
      </c>
      <c r="AB6179">
        <v>1097460</v>
      </c>
      <c r="AC6179" t="s">
        <v>47</v>
      </c>
      <c r="AD6179">
        <f>+VLOOKUP(T6179,items!$A$2:$D$1255,4,0)</f>
        <v>0</v>
      </c>
      <c r="AE6179">
        <f>+VLOOKUP(T6179,Tabla1[],5,0)</f>
        <v>0</v>
      </c>
      <c r="AF6179">
        <f t="shared" si="96"/>
        <v>6</v>
      </c>
    </row>
    <row r="6180" spans="1:32" x14ac:dyDescent="0.25">
      <c r="A6180">
        <v>103571</v>
      </c>
      <c r="B6180" t="s">
        <v>11503</v>
      </c>
      <c r="C6180" t="s">
        <v>75</v>
      </c>
      <c r="D6180">
        <v>0</v>
      </c>
      <c r="F6180" t="s">
        <v>85</v>
      </c>
      <c r="G6180" t="s">
        <v>86</v>
      </c>
      <c r="H6180" t="s">
        <v>11504</v>
      </c>
      <c r="I6180" t="s">
        <v>11505</v>
      </c>
      <c r="J6180" t="s">
        <v>11506</v>
      </c>
      <c r="K6180" t="s">
        <v>11507</v>
      </c>
      <c r="L6180" t="s">
        <v>37</v>
      </c>
      <c r="M6180" t="s">
        <v>7235</v>
      </c>
      <c r="N6180" t="s">
        <v>8621</v>
      </c>
      <c r="O6180" t="s">
        <v>9598</v>
      </c>
      <c r="P6180" t="s">
        <v>10344</v>
      </c>
      <c r="Q6180" t="s">
        <v>10701</v>
      </c>
      <c r="R6180" t="s">
        <v>764</v>
      </c>
      <c r="S6180" t="s">
        <v>256</v>
      </c>
      <c r="T6180" t="s">
        <v>7509</v>
      </c>
      <c r="U6180" t="s">
        <v>7510</v>
      </c>
      <c r="X6180">
        <v>6</v>
      </c>
      <c r="Y6180">
        <v>0</v>
      </c>
      <c r="Z6180">
        <v>0</v>
      </c>
      <c r="AA6180">
        <v>0</v>
      </c>
      <c r="AB6180">
        <v>206172</v>
      </c>
      <c r="AC6180" t="s">
        <v>47</v>
      </c>
      <c r="AD6180">
        <f>+VLOOKUP(T6180,items!$A$2:$D$1255,4,0)</f>
        <v>0</v>
      </c>
      <c r="AE6180">
        <f>+VLOOKUP(T6180,Tabla1[],5,0)</f>
        <v>0</v>
      </c>
      <c r="AF6180">
        <f t="shared" si="96"/>
        <v>6</v>
      </c>
    </row>
    <row r="6181" spans="1:32" x14ac:dyDescent="0.25">
      <c r="A6181">
        <v>103571</v>
      </c>
      <c r="B6181" t="s">
        <v>11503</v>
      </c>
      <c r="C6181" t="s">
        <v>75</v>
      </c>
      <c r="D6181">
        <v>0</v>
      </c>
      <c r="F6181" t="s">
        <v>85</v>
      </c>
      <c r="G6181" t="s">
        <v>86</v>
      </c>
      <c r="H6181" t="s">
        <v>11504</v>
      </c>
      <c r="I6181" t="s">
        <v>11505</v>
      </c>
      <c r="J6181" t="s">
        <v>11506</v>
      </c>
      <c r="K6181" t="s">
        <v>11507</v>
      </c>
      <c r="L6181" t="s">
        <v>37</v>
      </c>
      <c r="M6181" t="s">
        <v>7235</v>
      </c>
      <c r="N6181" t="s">
        <v>8621</v>
      </c>
      <c r="O6181" t="s">
        <v>9598</v>
      </c>
      <c r="P6181" t="s">
        <v>10344</v>
      </c>
      <c r="Q6181" t="s">
        <v>10701</v>
      </c>
      <c r="R6181" t="s">
        <v>764</v>
      </c>
      <c r="S6181" t="s">
        <v>256</v>
      </c>
      <c r="T6181" t="s">
        <v>388</v>
      </c>
      <c r="U6181" t="s">
        <v>389</v>
      </c>
      <c r="X6181">
        <v>110</v>
      </c>
      <c r="Y6181">
        <v>0</v>
      </c>
      <c r="Z6181">
        <v>0</v>
      </c>
      <c r="AA6181">
        <v>0</v>
      </c>
      <c r="AB6181">
        <v>7532250</v>
      </c>
      <c r="AC6181" t="s">
        <v>47</v>
      </c>
      <c r="AD6181">
        <f>+VLOOKUP(T6181,items!$A$2:$D$1255,4,0)</f>
        <v>0</v>
      </c>
      <c r="AE6181">
        <f>+VLOOKUP(T6181,Tabla1[],5,0)</f>
        <v>0</v>
      </c>
      <c r="AF6181">
        <f t="shared" si="96"/>
        <v>6</v>
      </c>
    </row>
    <row r="6182" spans="1:32" x14ac:dyDescent="0.25">
      <c r="A6182">
        <v>103571</v>
      </c>
      <c r="B6182" t="s">
        <v>11503</v>
      </c>
      <c r="C6182" t="s">
        <v>75</v>
      </c>
      <c r="D6182">
        <v>0</v>
      </c>
      <c r="F6182" t="s">
        <v>85</v>
      </c>
      <c r="G6182" t="s">
        <v>86</v>
      </c>
      <c r="H6182" t="s">
        <v>11504</v>
      </c>
      <c r="I6182" t="s">
        <v>11505</v>
      </c>
      <c r="J6182" t="s">
        <v>11506</v>
      </c>
      <c r="K6182" t="s">
        <v>11507</v>
      </c>
      <c r="L6182" t="s">
        <v>37</v>
      </c>
      <c r="M6182" t="s">
        <v>7235</v>
      </c>
      <c r="N6182" t="s">
        <v>8621</v>
      </c>
      <c r="O6182" t="s">
        <v>9598</v>
      </c>
      <c r="P6182" t="s">
        <v>10344</v>
      </c>
      <c r="Q6182" t="s">
        <v>10701</v>
      </c>
      <c r="R6182" t="s">
        <v>764</v>
      </c>
      <c r="S6182" t="s">
        <v>256</v>
      </c>
      <c r="T6182" t="s">
        <v>635</v>
      </c>
      <c r="U6182" t="s">
        <v>636</v>
      </c>
      <c r="X6182">
        <v>6</v>
      </c>
      <c r="Y6182">
        <v>0</v>
      </c>
      <c r="Z6182">
        <v>0</v>
      </c>
      <c r="AA6182">
        <v>0</v>
      </c>
      <c r="AB6182">
        <v>76692</v>
      </c>
      <c r="AC6182" t="s">
        <v>47</v>
      </c>
      <c r="AD6182">
        <f>+VLOOKUP(T6182,items!$A$2:$D$1255,4,0)</f>
        <v>0</v>
      </c>
      <c r="AE6182">
        <f>+VLOOKUP(T6182,Tabla1[],5,0)</f>
        <v>0</v>
      </c>
      <c r="AF6182">
        <f t="shared" si="96"/>
        <v>6</v>
      </c>
    </row>
    <row r="6183" spans="1:32" x14ac:dyDescent="0.25">
      <c r="A6183">
        <v>103571</v>
      </c>
      <c r="B6183" t="s">
        <v>11503</v>
      </c>
      <c r="C6183" t="s">
        <v>75</v>
      </c>
      <c r="D6183">
        <v>0</v>
      </c>
      <c r="F6183" t="s">
        <v>85</v>
      </c>
      <c r="G6183" t="s">
        <v>86</v>
      </c>
      <c r="H6183" t="s">
        <v>11504</v>
      </c>
      <c r="I6183" t="s">
        <v>11505</v>
      </c>
      <c r="J6183" t="s">
        <v>11506</v>
      </c>
      <c r="K6183" t="s">
        <v>11507</v>
      </c>
      <c r="L6183" t="s">
        <v>37</v>
      </c>
      <c r="M6183" t="s">
        <v>7235</v>
      </c>
      <c r="N6183" t="s">
        <v>8621</v>
      </c>
      <c r="O6183" t="s">
        <v>9598</v>
      </c>
      <c r="P6183" t="s">
        <v>10344</v>
      </c>
      <c r="Q6183" t="s">
        <v>10701</v>
      </c>
      <c r="R6183" t="s">
        <v>764</v>
      </c>
      <c r="S6183" t="s">
        <v>256</v>
      </c>
      <c r="T6183" t="s">
        <v>1855</v>
      </c>
      <c r="U6183" t="s">
        <v>1856</v>
      </c>
      <c r="X6183">
        <v>2</v>
      </c>
      <c r="Y6183">
        <v>0</v>
      </c>
      <c r="Z6183">
        <v>0</v>
      </c>
      <c r="AA6183">
        <v>0</v>
      </c>
      <c r="AB6183">
        <v>26560</v>
      </c>
      <c r="AC6183" t="s">
        <v>47</v>
      </c>
      <c r="AD6183">
        <f>+VLOOKUP(T6183,items!$A$2:$D$1255,4,0)</f>
        <v>0</v>
      </c>
      <c r="AE6183">
        <f>+VLOOKUP(T6183,Tabla1[],5,0)</f>
        <v>0</v>
      </c>
      <c r="AF6183">
        <f t="shared" si="96"/>
        <v>6</v>
      </c>
    </row>
    <row r="6184" spans="1:32" x14ac:dyDescent="0.25">
      <c r="A6184">
        <v>103571</v>
      </c>
      <c r="B6184" t="s">
        <v>11503</v>
      </c>
      <c r="C6184" t="s">
        <v>75</v>
      </c>
      <c r="D6184">
        <v>0</v>
      </c>
      <c r="F6184" t="s">
        <v>85</v>
      </c>
      <c r="G6184" t="s">
        <v>86</v>
      </c>
      <c r="H6184" t="s">
        <v>11504</v>
      </c>
      <c r="I6184" t="s">
        <v>11505</v>
      </c>
      <c r="J6184" t="s">
        <v>11506</v>
      </c>
      <c r="K6184" t="s">
        <v>11507</v>
      </c>
      <c r="L6184" t="s">
        <v>37</v>
      </c>
      <c r="M6184" t="s">
        <v>7235</v>
      </c>
      <c r="N6184" t="s">
        <v>8621</v>
      </c>
      <c r="O6184" t="s">
        <v>9598</v>
      </c>
      <c r="P6184" t="s">
        <v>10344</v>
      </c>
      <c r="Q6184" t="s">
        <v>10701</v>
      </c>
      <c r="R6184" t="s">
        <v>764</v>
      </c>
      <c r="S6184" t="s">
        <v>256</v>
      </c>
      <c r="T6184" t="s">
        <v>5754</v>
      </c>
      <c r="U6184" t="s">
        <v>5755</v>
      </c>
      <c r="X6184">
        <v>8</v>
      </c>
      <c r="Y6184">
        <v>0</v>
      </c>
      <c r="Z6184">
        <v>0</v>
      </c>
      <c r="AA6184">
        <v>0</v>
      </c>
      <c r="AB6184">
        <v>6504</v>
      </c>
      <c r="AC6184" t="s">
        <v>47</v>
      </c>
      <c r="AD6184">
        <f>+VLOOKUP(T6184,items!$A$2:$D$1255,4,0)</f>
        <v>0</v>
      </c>
      <c r="AE6184">
        <f>+VLOOKUP(T6184,Tabla1[],5,0)</f>
        <v>0</v>
      </c>
      <c r="AF6184">
        <f t="shared" si="96"/>
        <v>6</v>
      </c>
    </row>
    <row r="6185" spans="1:32" x14ac:dyDescent="0.25">
      <c r="A6185">
        <v>103571</v>
      </c>
      <c r="B6185" t="s">
        <v>11503</v>
      </c>
      <c r="C6185" t="s">
        <v>75</v>
      </c>
      <c r="D6185">
        <v>0</v>
      </c>
      <c r="F6185" t="s">
        <v>85</v>
      </c>
      <c r="G6185" t="s">
        <v>86</v>
      </c>
      <c r="H6185" t="s">
        <v>11504</v>
      </c>
      <c r="I6185" t="s">
        <v>11505</v>
      </c>
      <c r="J6185" t="s">
        <v>11506</v>
      </c>
      <c r="K6185" t="s">
        <v>11507</v>
      </c>
      <c r="L6185" t="s">
        <v>37</v>
      </c>
      <c r="M6185" t="s">
        <v>7235</v>
      </c>
      <c r="N6185" t="s">
        <v>8621</v>
      </c>
      <c r="O6185" t="s">
        <v>9598</v>
      </c>
      <c r="P6185" t="s">
        <v>10344</v>
      </c>
      <c r="Q6185" t="s">
        <v>10701</v>
      </c>
      <c r="R6185" t="s">
        <v>764</v>
      </c>
      <c r="S6185" t="s">
        <v>256</v>
      </c>
      <c r="T6185" t="s">
        <v>4729</v>
      </c>
      <c r="U6185" t="s">
        <v>4730</v>
      </c>
      <c r="X6185">
        <v>4</v>
      </c>
      <c r="Y6185">
        <v>0</v>
      </c>
      <c r="Z6185">
        <v>0</v>
      </c>
      <c r="AA6185">
        <v>0</v>
      </c>
      <c r="AB6185">
        <v>88312</v>
      </c>
      <c r="AC6185" t="s">
        <v>47</v>
      </c>
      <c r="AD6185">
        <f>+VLOOKUP(T6185,items!$A$2:$D$1255,4,0)</f>
        <v>0</v>
      </c>
      <c r="AE6185">
        <f>+VLOOKUP(T6185,Tabla1[],5,0)</f>
        <v>0</v>
      </c>
      <c r="AF6185">
        <f t="shared" si="96"/>
        <v>6</v>
      </c>
    </row>
    <row r="6186" spans="1:32" x14ac:dyDescent="0.25">
      <c r="A6186">
        <v>103571</v>
      </c>
      <c r="B6186" t="s">
        <v>11503</v>
      </c>
      <c r="C6186" t="s">
        <v>75</v>
      </c>
      <c r="D6186">
        <v>0</v>
      </c>
      <c r="F6186" t="s">
        <v>85</v>
      </c>
      <c r="G6186" t="s">
        <v>86</v>
      </c>
      <c r="H6186" t="s">
        <v>11504</v>
      </c>
      <c r="I6186" t="s">
        <v>11505</v>
      </c>
      <c r="J6186" t="s">
        <v>11506</v>
      </c>
      <c r="K6186" t="s">
        <v>11507</v>
      </c>
      <c r="L6186" t="s">
        <v>37</v>
      </c>
      <c r="M6186" t="s">
        <v>7235</v>
      </c>
      <c r="N6186" t="s">
        <v>8621</v>
      </c>
      <c r="O6186" t="s">
        <v>9598</v>
      </c>
      <c r="P6186" t="s">
        <v>10344</v>
      </c>
      <c r="Q6186" t="s">
        <v>10701</v>
      </c>
      <c r="R6186" t="s">
        <v>764</v>
      </c>
      <c r="S6186" t="s">
        <v>256</v>
      </c>
      <c r="T6186" t="s">
        <v>433</v>
      </c>
      <c r="U6186" t="s">
        <v>434</v>
      </c>
      <c r="W6186" t="s">
        <v>117</v>
      </c>
      <c r="X6186">
        <v>2</v>
      </c>
      <c r="Y6186">
        <v>8900</v>
      </c>
      <c r="Z6186">
        <v>0</v>
      </c>
      <c r="AA6186">
        <v>1507</v>
      </c>
      <c r="AB6186">
        <v>10267860</v>
      </c>
      <c r="AC6186" t="s">
        <v>47</v>
      </c>
      <c r="AD6186">
        <f>+VLOOKUP(T6186,items!$A$2:$D$1255,4,0)</f>
        <v>0</v>
      </c>
      <c r="AE6186">
        <f>+VLOOKUP(T6186,Tabla1[],5,0)</f>
        <v>0</v>
      </c>
      <c r="AF6186">
        <f t="shared" si="96"/>
        <v>6</v>
      </c>
    </row>
    <row r="6187" spans="1:32" x14ac:dyDescent="0.25">
      <c r="A6187">
        <v>103571</v>
      </c>
      <c r="B6187" t="s">
        <v>11503</v>
      </c>
      <c r="C6187" t="s">
        <v>75</v>
      </c>
      <c r="D6187">
        <v>0</v>
      </c>
      <c r="F6187" t="s">
        <v>85</v>
      </c>
      <c r="G6187" t="s">
        <v>86</v>
      </c>
      <c r="H6187" t="s">
        <v>11504</v>
      </c>
      <c r="I6187" t="s">
        <v>11505</v>
      </c>
      <c r="J6187" t="s">
        <v>11506</v>
      </c>
      <c r="K6187" t="s">
        <v>11507</v>
      </c>
      <c r="L6187" t="s">
        <v>37</v>
      </c>
      <c r="M6187" t="s">
        <v>7235</v>
      </c>
      <c r="N6187" t="s">
        <v>8621</v>
      </c>
      <c r="O6187" t="s">
        <v>9598</v>
      </c>
      <c r="P6187" t="s">
        <v>10344</v>
      </c>
      <c r="Q6187" t="s">
        <v>10701</v>
      </c>
      <c r="R6187" t="s">
        <v>764</v>
      </c>
      <c r="S6187" t="s">
        <v>256</v>
      </c>
      <c r="T6187" t="s">
        <v>11522</v>
      </c>
      <c r="U6187" t="s">
        <v>11523</v>
      </c>
      <c r="V6187" t="s">
        <v>244</v>
      </c>
      <c r="X6187">
        <v>2</v>
      </c>
      <c r="Y6187">
        <v>0</v>
      </c>
      <c r="Z6187">
        <v>0</v>
      </c>
      <c r="AA6187">
        <v>0</v>
      </c>
      <c r="AB6187">
        <v>28320000</v>
      </c>
      <c r="AC6187" t="s">
        <v>47</v>
      </c>
      <c r="AD6187">
        <f>+VLOOKUP(T6187,items!$A$2:$D$1255,4,0)</f>
        <v>0</v>
      </c>
      <c r="AE6187">
        <f>+VLOOKUP(T6187,Tabla1[],5,0)</f>
        <v>0</v>
      </c>
      <c r="AF6187">
        <f t="shared" si="96"/>
        <v>6</v>
      </c>
    </row>
    <row r="6188" spans="1:32" x14ac:dyDescent="0.25">
      <c r="A6188">
        <v>103571</v>
      </c>
      <c r="B6188" t="s">
        <v>11503</v>
      </c>
      <c r="C6188" t="s">
        <v>75</v>
      </c>
      <c r="D6188">
        <v>0</v>
      </c>
      <c r="F6188" t="s">
        <v>85</v>
      </c>
      <c r="G6188" t="s">
        <v>86</v>
      </c>
      <c r="H6188" t="s">
        <v>11504</v>
      </c>
      <c r="I6188" t="s">
        <v>11505</v>
      </c>
      <c r="J6188" t="s">
        <v>11506</v>
      </c>
      <c r="K6188" t="s">
        <v>11507</v>
      </c>
      <c r="L6188" t="s">
        <v>37</v>
      </c>
      <c r="M6188" t="s">
        <v>7235</v>
      </c>
      <c r="N6188" t="s">
        <v>8621</v>
      </c>
      <c r="O6188" t="s">
        <v>9598</v>
      </c>
      <c r="P6188" t="s">
        <v>10344</v>
      </c>
      <c r="Q6188" t="s">
        <v>10701</v>
      </c>
      <c r="R6188" t="s">
        <v>764</v>
      </c>
      <c r="S6188" t="s">
        <v>256</v>
      </c>
      <c r="T6188" t="s">
        <v>2865</v>
      </c>
      <c r="U6188" t="s">
        <v>2866</v>
      </c>
      <c r="X6188">
        <v>2</v>
      </c>
      <c r="Y6188">
        <v>0</v>
      </c>
      <c r="Z6188">
        <v>0</v>
      </c>
      <c r="AA6188">
        <v>0</v>
      </c>
      <c r="AB6188">
        <v>54116</v>
      </c>
      <c r="AC6188" t="s">
        <v>47</v>
      </c>
      <c r="AD6188">
        <f>+VLOOKUP(T6188,items!$A$2:$D$1255,4,0)</f>
        <v>0</v>
      </c>
      <c r="AE6188">
        <f>+VLOOKUP(T6188,Tabla1[],5,0)</f>
        <v>0</v>
      </c>
      <c r="AF6188">
        <f t="shared" si="96"/>
        <v>6</v>
      </c>
    </row>
    <row r="6189" spans="1:32" x14ac:dyDescent="0.25">
      <c r="A6189">
        <v>103571</v>
      </c>
      <c r="B6189" t="s">
        <v>11503</v>
      </c>
      <c r="C6189" t="s">
        <v>75</v>
      </c>
      <c r="D6189">
        <v>0</v>
      </c>
      <c r="F6189" t="s">
        <v>85</v>
      </c>
      <c r="G6189" t="s">
        <v>86</v>
      </c>
      <c r="H6189" t="s">
        <v>11504</v>
      </c>
      <c r="I6189" t="s">
        <v>11505</v>
      </c>
      <c r="J6189" t="s">
        <v>11506</v>
      </c>
      <c r="K6189" t="s">
        <v>11507</v>
      </c>
      <c r="L6189" t="s">
        <v>37</v>
      </c>
      <c r="M6189" t="s">
        <v>7235</v>
      </c>
      <c r="N6189" t="s">
        <v>8621</v>
      </c>
      <c r="O6189" t="s">
        <v>9598</v>
      </c>
      <c r="P6189" t="s">
        <v>10344</v>
      </c>
      <c r="Q6189" t="s">
        <v>10701</v>
      </c>
      <c r="R6189" t="s">
        <v>764</v>
      </c>
      <c r="S6189" t="s">
        <v>256</v>
      </c>
      <c r="T6189" t="s">
        <v>2867</v>
      </c>
      <c r="U6189" t="s">
        <v>2868</v>
      </c>
      <c r="X6189">
        <v>2</v>
      </c>
      <c r="Y6189">
        <v>0</v>
      </c>
      <c r="Z6189">
        <v>0</v>
      </c>
      <c r="AA6189">
        <v>0</v>
      </c>
      <c r="AB6189">
        <v>47476</v>
      </c>
      <c r="AC6189" t="s">
        <v>47</v>
      </c>
      <c r="AD6189">
        <f>+VLOOKUP(T6189,items!$A$2:$D$1255,4,0)</f>
        <v>0</v>
      </c>
      <c r="AE6189">
        <f>+VLOOKUP(T6189,Tabla1[],5,0)</f>
        <v>0</v>
      </c>
      <c r="AF6189">
        <f t="shared" si="96"/>
        <v>6</v>
      </c>
    </row>
    <row r="6190" spans="1:32" x14ac:dyDescent="0.25">
      <c r="A6190">
        <v>103571</v>
      </c>
      <c r="B6190" t="s">
        <v>11503</v>
      </c>
      <c r="C6190" t="s">
        <v>75</v>
      </c>
      <c r="D6190">
        <v>0</v>
      </c>
      <c r="F6190" t="s">
        <v>85</v>
      </c>
      <c r="G6190" t="s">
        <v>86</v>
      </c>
      <c r="H6190" t="s">
        <v>11504</v>
      </c>
      <c r="I6190" t="s">
        <v>11505</v>
      </c>
      <c r="J6190" t="s">
        <v>11506</v>
      </c>
      <c r="K6190" t="s">
        <v>11507</v>
      </c>
      <c r="L6190" t="s">
        <v>37</v>
      </c>
      <c r="M6190" t="s">
        <v>7235</v>
      </c>
      <c r="N6190" t="s">
        <v>8621</v>
      </c>
      <c r="O6190" t="s">
        <v>9598</v>
      </c>
      <c r="P6190" t="s">
        <v>10344</v>
      </c>
      <c r="Q6190" t="s">
        <v>10701</v>
      </c>
      <c r="R6190" t="s">
        <v>764</v>
      </c>
      <c r="S6190" t="s">
        <v>256</v>
      </c>
      <c r="T6190" t="s">
        <v>94</v>
      </c>
      <c r="U6190" t="s">
        <v>95</v>
      </c>
      <c r="X6190">
        <v>1</v>
      </c>
      <c r="Y6190">
        <v>0</v>
      </c>
      <c r="Z6190">
        <v>0</v>
      </c>
      <c r="AA6190">
        <v>0</v>
      </c>
      <c r="AB6190">
        <v>2000000</v>
      </c>
      <c r="AC6190" t="s">
        <v>47</v>
      </c>
      <c r="AD6190" t="e">
        <f>+VLOOKUP(T6190,items!$A$2:$D$1255,4,0)</f>
        <v>#N/A</v>
      </c>
      <c r="AE6190" t="e">
        <f>+VLOOKUP(T6190,Tabla1[],5,0)</f>
        <v>#N/A</v>
      </c>
      <c r="AF6190">
        <f t="shared" si="96"/>
        <v>6</v>
      </c>
    </row>
    <row r="6191" spans="1:32" x14ac:dyDescent="0.25">
      <c r="A6191">
        <v>103571</v>
      </c>
      <c r="B6191" t="s">
        <v>11503</v>
      </c>
      <c r="C6191" t="s">
        <v>75</v>
      </c>
      <c r="D6191">
        <v>0</v>
      </c>
      <c r="F6191" t="s">
        <v>85</v>
      </c>
      <c r="G6191" t="s">
        <v>86</v>
      </c>
      <c r="H6191" t="s">
        <v>11504</v>
      </c>
      <c r="I6191" t="s">
        <v>11505</v>
      </c>
      <c r="J6191" t="s">
        <v>11506</v>
      </c>
      <c r="K6191" t="s">
        <v>11507</v>
      </c>
      <c r="L6191" t="s">
        <v>37</v>
      </c>
      <c r="M6191" t="s">
        <v>7235</v>
      </c>
      <c r="N6191" t="s">
        <v>8621</v>
      </c>
      <c r="O6191" t="s">
        <v>9598</v>
      </c>
      <c r="P6191" t="s">
        <v>10344</v>
      </c>
      <c r="Q6191" t="s">
        <v>10701</v>
      </c>
      <c r="R6191" t="s">
        <v>764</v>
      </c>
      <c r="S6191" t="s">
        <v>256</v>
      </c>
      <c r="T6191" t="s">
        <v>331</v>
      </c>
      <c r="U6191" t="s">
        <v>332</v>
      </c>
      <c r="X6191">
        <v>12</v>
      </c>
      <c r="Y6191">
        <v>0</v>
      </c>
      <c r="Z6191">
        <v>0</v>
      </c>
      <c r="AA6191">
        <v>0</v>
      </c>
      <c r="AB6191">
        <v>4680000</v>
      </c>
      <c r="AC6191" t="s">
        <v>47</v>
      </c>
      <c r="AD6191" t="e">
        <f>+VLOOKUP(T6191,items!$A$2:$D$1255,4,0)</f>
        <v>#N/A</v>
      </c>
      <c r="AE6191" t="e">
        <f>+VLOOKUP(T6191,Tabla1[],5,0)</f>
        <v>#N/A</v>
      </c>
      <c r="AF6191">
        <f t="shared" si="96"/>
        <v>6</v>
      </c>
    </row>
    <row r="6192" spans="1:32" x14ac:dyDescent="0.25">
      <c r="A6192">
        <v>103571</v>
      </c>
      <c r="B6192" t="s">
        <v>11503</v>
      </c>
      <c r="C6192" t="s">
        <v>75</v>
      </c>
      <c r="D6192">
        <v>0</v>
      </c>
      <c r="F6192" t="s">
        <v>85</v>
      </c>
      <c r="G6192" t="s">
        <v>86</v>
      </c>
      <c r="H6192" t="s">
        <v>11504</v>
      </c>
      <c r="I6192" t="s">
        <v>11505</v>
      </c>
      <c r="J6192" t="s">
        <v>11506</v>
      </c>
      <c r="K6192" t="s">
        <v>11507</v>
      </c>
      <c r="L6192" t="s">
        <v>37</v>
      </c>
      <c r="M6192" t="s">
        <v>7235</v>
      </c>
      <c r="N6192" t="s">
        <v>8621</v>
      </c>
      <c r="O6192" t="s">
        <v>9598</v>
      </c>
      <c r="P6192" t="s">
        <v>10344</v>
      </c>
      <c r="Q6192" t="s">
        <v>10701</v>
      </c>
      <c r="R6192" t="s">
        <v>764</v>
      </c>
      <c r="S6192" t="s">
        <v>256</v>
      </c>
      <c r="T6192" t="s">
        <v>390</v>
      </c>
      <c r="U6192" t="s">
        <v>5952</v>
      </c>
      <c r="X6192">
        <v>1</v>
      </c>
      <c r="Y6192">
        <v>8850</v>
      </c>
      <c r="Z6192">
        <v>0</v>
      </c>
      <c r="AA6192">
        <v>8500</v>
      </c>
      <c r="AB6192">
        <v>3263560</v>
      </c>
      <c r="AC6192" t="s">
        <v>47</v>
      </c>
      <c r="AD6192" t="e">
        <f>+VLOOKUP(T6192,items!$A$2:$D$1255,4,0)</f>
        <v>#N/A</v>
      </c>
      <c r="AE6192" t="e">
        <f>+VLOOKUP(T6192,Tabla1[],5,0)</f>
        <v>#N/A</v>
      </c>
      <c r="AF6192">
        <f t="shared" si="96"/>
        <v>6</v>
      </c>
    </row>
    <row r="6193" spans="1:32" x14ac:dyDescent="0.25">
      <c r="A6193">
        <v>103571</v>
      </c>
      <c r="B6193" t="s">
        <v>11503</v>
      </c>
      <c r="C6193" t="s">
        <v>75</v>
      </c>
      <c r="D6193">
        <v>0</v>
      </c>
      <c r="F6193" t="s">
        <v>85</v>
      </c>
      <c r="G6193" t="s">
        <v>86</v>
      </c>
      <c r="H6193" t="s">
        <v>11504</v>
      </c>
      <c r="I6193" t="s">
        <v>11505</v>
      </c>
      <c r="J6193" t="s">
        <v>11506</v>
      </c>
      <c r="K6193" t="s">
        <v>11507</v>
      </c>
      <c r="L6193" t="s">
        <v>37</v>
      </c>
      <c r="M6193" t="s">
        <v>7235</v>
      </c>
      <c r="N6193" t="s">
        <v>8621</v>
      </c>
      <c r="O6193" t="s">
        <v>9598</v>
      </c>
      <c r="P6193" t="s">
        <v>10344</v>
      </c>
      <c r="Q6193" t="s">
        <v>10701</v>
      </c>
      <c r="R6193" t="s">
        <v>764</v>
      </c>
      <c r="S6193" t="s">
        <v>256</v>
      </c>
      <c r="T6193" t="s">
        <v>392</v>
      </c>
      <c r="U6193" t="s">
        <v>393</v>
      </c>
      <c r="X6193">
        <v>1</v>
      </c>
      <c r="Y6193">
        <v>0</v>
      </c>
      <c r="Z6193">
        <v>0</v>
      </c>
      <c r="AA6193">
        <v>0</v>
      </c>
      <c r="AB6193">
        <v>400000</v>
      </c>
      <c r="AC6193" t="s">
        <v>47</v>
      </c>
      <c r="AD6193" t="e">
        <f>+VLOOKUP(T6193,items!$A$2:$D$1255,4,0)</f>
        <v>#N/A</v>
      </c>
      <c r="AE6193" t="e">
        <f>+VLOOKUP(T6193,Tabla1[],5,0)</f>
        <v>#N/A</v>
      </c>
      <c r="AF6193">
        <f t="shared" si="96"/>
        <v>6</v>
      </c>
    </row>
    <row r="6194" spans="1:32" x14ac:dyDescent="0.25">
      <c r="A6194">
        <v>103571</v>
      </c>
      <c r="B6194" t="s">
        <v>11503</v>
      </c>
      <c r="C6194" t="s">
        <v>75</v>
      </c>
      <c r="D6194">
        <v>0</v>
      </c>
      <c r="F6194" t="s">
        <v>85</v>
      </c>
      <c r="G6194" t="s">
        <v>86</v>
      </c>
      <c r="H6194" t="s">
        <v>11504</v>
      </c>
      <c r="I6194" t="s">
        <v>11505</v>
      </c>
      <c r="J6194" t="s">
        <v>11506</v>
      </c>
      <c r="K6194" t="s">
        <v>11507</v>
      </c>
      <c r="L6194" t="s">
        <v>37</v>
      </c>
      <c r="M6194" t="s">
        <v>7235</v>
      </c>
      <c r="N6194" t="s">
        <v>8621</v>
      </c>
      <c r="O6194" t="s">
        <v>9598</v>
      </c>
      <c r="P6194" t="s">
        <v>10344</v>
      </c>
      <c r="Q6194" t="s">
        <v>10701</v>
      </c>
      <c r="R6194" t="s">
        <v>764</v>
      </c>
      <c r="S6194" t="s">
        <v>256</v>
      </c>
      <c r="T6194" t="s">
        <v>3981</v>
      </c>
      <c r="U6194" t="s">
        <v>3982</v>
      </c>
      <c r="X6194">
        <v>4</v>
      </c>
      <c r="Y6194">
        <v>0</v>
      </c>
      <c r="Z6194">
        <v>0</v>
      </c>
      <c r="AA6194">
        <v>0</v>
      </c>
      <c r="AB6194">
        <v>1880364</v>
      </c>
      <c r="AC6194" t="s">
        <v>47</v>
      </c>
      <c r="AD6194">
        <f>+VLOOKUP(T6194,items!$A$2:$D$1255,4,0)</f>
        <v>0</v>
      </c>
      <c r="AE6194">
        <f>+VLOOKUP(T6194,Tabla1[],5,0)</f>
        <v>0</v>
      </c>
      <c r="AF6194">
        <f t="shared" si="96"/>
        <v>6</v>
      </c>
    </row>
    <row r="6195" spans="1:32" x14ac:dyDescent="0.25">
      <c r="A6195">
        <v>103588</v>
      </c>
      <c r="B6195" t="s">
        <v>11524</v>
      </c>
      <c r="C6195" t="s">
        <v>75</v>
      </c>
      <c r="D6195">
        <v>0</v>
      </c>
      <c r="F6195" t="s">
        <v>5512</v>
      </c>
      <c r="G6195" t="s">
        <v>86</v>
      </c>
      <c r="H6195" t="s">
        <v>11525</v>
      </c>
      <c r="I6195" t="s">
        <v>11526</v>
      </c>
      <c r="J6195" t="s">
        <v>11527</v>
      </c>
      <c r="K6195" t="s">
        <v>37</v>
      </c>
      <c r="L6195" t="s">
        <v>11528</v>
      </c>
      <c r="M6195" t="s">
        <v>7235</v>
      </c>
      <c r="N6195" t="s">
        <v>3549</v>
      </c>
      <c r="O6195" t="s">
        <v>8622</v>
      </c>
      <c r="P6195" t="s">
        <v>975</v>
      </c>
      <c r="Q6195" t="s">
        <v>8695</v>
      </c>
      <c r="R6195" t="s">
        <v>127</v>
      </c>
      <c r="S6195" t="s">
        <v>64</v>
      </c>
      <c r="T6195" t="s">
        <v>429</v>
      </c>
      <c r="U6195" t="s">
        <v>430</v>
      </c>
      <c r="X6195">
        <v>1</v>
      </c>
      <c r="Y6195">
        <v>0</v>
      </c>
      <c r="Z6195">
        <v>0</v>
      </c>
      <c r="AA6195">
        <v>0</v>
      </c>
      <c r="AB6195">
        <v>153225</v>
      </c>
      <c r="AC6195" t="s">
        <v>47</v>
      </c>
      <c r="AD6195">
        <f>+VLOOKUP(T6195,items!$A$2:$D$1255,4,0)</f>
        <v>0</v>
      </c>
      <c r="AE6195">
        <f>+VLOOKUP(T6195,Tabla1[],5,0)</f>
        <v>0</v>
      </c>
      <c r="AF6195">
        <f t="shared" si="96"/>
        <v>5</v>
      </c>
    </row>
    <row r="6196" spans="1:32" x14ac:dyDescent="0.25">
      <c r="A6196">
        <v>103588</v>
      </c>
      <c r="B6196" t="s">
        <v>11524</v>
      </c>
      <c r="C6196" t="s">
        <v>75</v>
      </c>
      <c r="D6196">
        <v>0</v>
      </c>
      <c r="F6196" t="s">
        <v>5512</v>
      </c>
      <c r="G6196" t="s">
        <v>86</v>
      </c>
      <c r="H6196" t="s">
        <v>11525</v>
      </c>
      <c r="I6196" t="s">
        <v>11526</v>
      </c>
      <c r="J6196" t="s">
        <v>11527</v>
      </c>
      <c r="K6196" t="s">
        <v>37</v>
      </c>
      <c r="L6196" t="s">
        <v>11528</v>
      </c>
      <c r="M6196" t="s">
        <v>7235</v>
      </c>
      <c r="N6196" t="s">
        <v>3549</v>
      </c>
      <c r="O6196" t="s">
        <v>8622</v>
      </c>
      <c r="P6196" t="s">
        <v>975</v>
      </c>
      <c r="Q6196" t="s">
        <v>8695</v>
      </c>
      <c r="R6196" t="s">
        <v>127</v>
      </c>
      <c r="S6196" t="s">
        <v>64</v>
      </c>
      <c r="T6196" t="s">
        <v>347</v>
      </c>
      <c r="U6196" t="s">
        <v>348</v>
      </c>
      <c r="W6196" t="s">
        <v>114</v>
      </c>
      <c r="X6196">
        <v>1</v>
      </c>
      <c r="Y6196">
        <v>2750</v>
      </c>
      <c r="Z6196">
        <v>0</v>
      </c>
      <c r="AA6196">
        <v>0</v>
      </c>
      <c r="AB6196">
        <v>500350</v>
      </c>
      <c r="AC6196" t="s">
        <v>47</v>
      </c>
      <c r="AD6196">
        <f>+VLOOKUP(T6196,items!$A$2:$D$1255,4,0)</f>
        <v>0</v>
      </c>
      <c r="AE6196">
        <f>+VLOOKUP(T6196,Tabla1[],5,0)</f>
        <v>0</v>
      </c>
      <c r="AF6196">
        <f t="shared" si="96"/>
        <v>5</v>
      </c>
    </row>
    <row r="6197" spans="1:32" x14ac:dyDescent="0.25">
      <c r="A6197">
        <v>103588</v>
      </c>
      <c r="B6197" t="s">
        <v>11524</v>
      </c>
      <c r="C6197" t="s">
        <v>75</v>
      </c>
      <c r="D6197">
        <v>0</v>
      </c>
      <c r="F6197" t="s">
        <v>5512</v>
      </c>
      <c r="G6197" t="s">
        <v>86</v>
      </c>
      <c r="H6197" t="s">
        <v>11525</v>
      </c>
      <c r="I6197" t="s">
        <v>11526</v>
      </c>
      <c r="J6197" t="s">
        <v>11527</v>
      </c>
      <c r="K6197" t="s">
        <v>37</v>
      </c>
      <c r="L6197" t="s">
        <v>11528</v>
      </c>
      <c r="M6197" t="s">
        <v>7235</v>
      </c>
      <c r="N6197" t="s">
        <v>3549</v>
      </c>
      <c r="O6197" t="s">
        <v>8622</v>
      </c>
      <c r="P6197" t="s">
        <v>975</v>
      </c>
      <c r="Q6197" t="s">
        <v>8695</v>
      </c>
      <c r="R6197" t="s">
        <v>127</v>
      </c>
      <c r="S6197" t="s">
        <v>64</v>
      </c>
      <c r="T6197" t="s">
        <v>576</v>
      </c>
      <c r="U6197" t="s">
        <v>577</v>
      </c>
      <c r="W6197" t="s">
        <v>114</v>
      </c>
      <c r="X6197">
        <v>2</v>
      </c>
      <c r="Y6197">
        <v>0</v>
      </c>
      <c r="Z6197">
        <v>0</v>
      </c>
      <c r="AA6197">
        <v>0</v>
      </c>
      <c r="AB6197">
        <v>200100</v>
      </c>
      <c r="AC6197" t="s">
        <v>47</v>
      </c>
      <c r="AD6197">
        <f>+VLOOKUP(T6197,items!$A$2:$D$1255,4,0)</f>
        <v>0</v>
      </c>
      <c r="AE6197">
        <f>+VLOOKUP(T6197,Tabla1[],5,0)</f>
        <v>0</v>
      </c>
      <c r="AF6197">
        <f t="shared" si="96"/>
        <v>5</v>
      </c>
    </row>
    <row r="6198" spans="1:32" x14ac:dyDescent="0.25">
      <c r="A6198">
        <v>103588</v>
      </c>
      <c r="B6198" t="s">
        <v>11524</v>
      </c>
      <c r="C6198" t="s">
        <v>75</v>
      </c>
      <c r="D6198">
        <v>0</v>
      </c>
      <c r="F6198" t="s">
        <v>5512</v>
      </c>
      <c r="G6198" t="s">
        <v>86</v>
      </c>
      <c r="H6198" t="s">
        <v>11525</v>
      </c>
      <c r="I6198" t="s">
        <v>11526</v>
      </c>
      <c r="J6198" t="s">
        <v>11527</v>
      </c>
      <c r="K6198" t="s">
        <v>37</v>
      </c>
      <c r="L6198" t="s">
        <v>11528</v>
      </c>
      <c r="M6198" t="s">
        <v>7235</v>
      </c>
      <c r="N6198" t="s">
        <v>3549</v>
      </c>
      <c r="O6198" t="s">
        <v>8622</v>
      </c>
      <c r="P6198" t="s">
        <v>975</v>
      </c>
      <c r="Q6198" t="s">
        <v>8695</v>
      </c>
      <c r="R6198" t="s">
        <v>127</v>
      </c>
      <c r="S6198" t="s">
        <v>64</v>
      </c>
      <c r="T6198" t="s">
        <v>689</v>
      </c>
      <c r="U6198" t="s">
        <v>690</v>
      </c>
      <c r="X6198">
        <v>1</v>
      </c>
      <c r="Y6198">
        <v>2000</v>
      </c>
      <c r="Z6198">
        <v>1200</v>
      </c>
      <c r="AA6198">
        <v>0</v>
      </c>
      <c r="AB6198">
        <v>494850</v>
      </c>
      <c r="AC6198" t="s">
        <v>47</v>
      </c>
      <c r="AD6198">
        <f>+VLOOKUP(T6198,items!$A$2:$D$1255,4,0)</f>
        <v>0</v>
      </c>
      <c r="AE6198">
        <f>+VLOOKUP(T6198,Tabla1[],5,0)</f>
        <v>0</v>
      </c>
      <c r="AF6198">
        <f t="shared" si="96"/>
        <v>5</v>
      </c>
    </row>
    <row r="6199" spans="1:32" x14ac:dyDescent="0.25">
      <c r="A6199">
        <v>103588</v>
      </c>
      <c r="B6199" t="s">
        <v>11524</v>
      </c>
      <c r="C6199" t="s">
        <v>75</v>
      </c>
      <c r="D6199">
        <v>0</v>
      </c>
      <c r="F6199" t="s">
        <v>5512</v>
      </c>
      <c r="G6199" t="s">
        <v>86</v>
      </c>
      <c r="H6199" t="s">
        <v>11525</v>
      </c>
      <c r="I6199" t="s">
        <v>11526</v>
      </c>
      <c r="J6199" t="s">
        <v>11527</v>
      </c>
      <c r="K6199" t="s">
        <v>37</v>
      </c>
      <c r="L6199" t="s">
        <v>11528</v>
      </c>
      <c r="M6199" t="s">
        <v>7235</v>
      </c>
      <c r="N6199" t="s">
        <v>3549</v>
      </c>
      <c r="O6199" t="s">
        <v>8622</v>
      </c>
      <c r="P6199" t="s">
        <v>975</v>
      </c>
      <c r="Q6199" t="s">
        <v>8695</v>
      </c>
      <c r="R6199" t="s">
        <v>127</v>
      </c>
      <c r="S6199" t="s">
        <v>64</v>
      </c>
      <c r="T6199" t="s">
        <v>689</v>
      </c>
      <c r="U6199" t="s">
        <v>690</v>
      </c>
      <c r="X6199">
        <v>2</v>
      </c>
      <c r="Y6199">
        <v>1000</v>
      </c>
      <c r="Z6199">
        <v>150</v>
      </c>
      <c r="AA6199">
        <v>0</v>
      </c>
      <c r="AB6199">
        <v>99000</v>
      </c>
      <c r="AC6199" t="s">
        <v>47</v>
      </c>
      <c r="AD6199">
        <f>+VLOOKUP(T6199,items!$A$2:$D$1255,4,0)</f>
        <v>0</v>
      </c>
      <c r="AE6199">
        <f>+VLOOKUP(T6199,Tabla1[],5,0)</f>
        <v>0</v>
      </c>
      <c r="AF6199">
        <f t="shared" si="96"/>
        <v>5</v>
      </c>
    </row>
    <row r="6200" spans="1:32" x14ac:dyDescent="0.25">
      <c r="A6200">
        <v>103588</v>
      </c>
      <c r="B6200" t="s">
        <v>11524</v>
      </c>
      <c r="C6200" t="s">
        <v>75</v>
      </c>
      <c r="D6200">
        <v>0</v>
      </c>
      <c r="F6200" t="s">
        <v>5512</v>
      </c>
      <c r="G6200" t="s">
        <v>86</v>
      </c>
      <c r="H6200" t="s">
        <v>11525</v>
      </c>
      <c r="I6200" t="s">
        <v>11526</v>
      </c>
      <c r="J6200" t="s">
        <v>11527</v>
      </c>
      <c r="K6200" t="s">
        <v>37</v>
      </c>
      <c r="L6200" t="s">
        <v>11528</v>
      </c>
      <c r="M6200" t="s">
        <v>7235</v>
      </c>
      <c r="N6200" t="s">
        <v>3549</v>
      </c>
      <c r="O6200" t="s">
        <v>8622</v>
      </c>
      <c r="P6200" t="s">
        <v>975</v>
      </c>
      <c r="Q6200" t="s">
        <v>8695</v>
      </c>
      <c r="R6200" t="s">
        <v>127</v>
      </c>
      <c r="S6200" t="s">
        <v>64</v>
      </c>
      <c r="T6200" t="s">
        <v>94</v>
      </c>
      <c r="U6200" t="s">
        <v>95</v>
      </c>
      <c r="X6200">
        <v>1</v>
      </c>
      <c r="Y6200">
        <v>0</v>
      </c>
      <c r="Z6200">
        <v>0</v>
      </c>
      <c r="AA6200">
        <v>0</v>
      </c>
      <c r="AB6200">
        <v>100000</v>
      </c>
      <c r="AC6200" t="s">
        <v>47</v>
      </c>
      <c r="AD6200" t="e">
        <f>+VLOOKUP(T6200,items!$A$2:$D$1255,4,0)</f>
        <v>#N/A</v>
      </c>
      <c r="AE6200" t="e">
        <f>+VLOOKUP(T6200,Tabla1[],5,0)</f>
        <v>#N/A</v>
      </c>
      <c r="AF6200">
        <f t="shared" si="96"/>
        <v>5</v>
      </c>
    </row>
    <row r="6201" spans="1:32" x14ac:dyDescent="0.25">
      <c r="A6201">
        <v>103588</v>
      </c>
      <c r="B6201" t="s">
        <v>11524</v>
      </c>
      <c r="C6201" t="s">
        <v>75</v>
      </c>
      <c r="D6201">
        <v>0</v>
      </c>
      <c r="F6201" t="s">
        <v>5512</v>
      </c>
      <c r="G6201" t="s">
        <v>86</v>
      </c>
      <c r="H6201" t="s">
        <v>11525</v>
      </c>
      <c r="I6201" t="s">
        <v>11526</v>
      </c>
      <c r="J6201" t="s">
        <v>11527</v>
      </c>
      <c r="K6201" t="s">
        <v>37</v>
      </c>
      <c r="L6201" t="s">
        <v>11528</v>
      </c>
      <c r="M6201" t="s">
        <v>7235</v>
      </c>
      <c r="N6201" t="s">
        <v>3549</v>
      </c>
      <c r="O6201" t="s">
        <v>8622</v>
      </c>
      <c r="P6201" t="s">
        <v>975</v>
      </c>
      <c r="Q6201" t="s">
        <v>8695</v>
      </c>
      <c r="R6201" t="s">
        <v>127</v>
      </c>
      <c r="S6201" t="s">
        <v>64</v>
      </c>
      <c r="T6201" t="s">
        <v>857</v>
      </c>
      <c r="U6201" t="s">
        <v>858</v>
      </c>
      <c r="V6201" t="s">
        <v>578</v>
      </c>
      <c r="W6201" t="s">
        <v>114</v>
      </c>
      <c r="X6201">
        <v>1</v>
      </c>
      <c r="Y6201">
        <v>2750</v>
      </c>
      <c r="Z6201">
        <v>0</v>
      </c>
      <c r="AA6201">
        <v>2000</v>
      </c>
      <c r="AB6201">
        <v>3399000</v>
      </c>
      <c r="AC6201" t="s">
        <v>47</v>
      </c>
      <c r="AD6201" t="str">
        <f>+VLOOKUP(T6201,items!$A$2:$D$1255,4,0)</f>
        <v>SOMBRALINA</v>
      </c>
      <c r="AE6201" t="str">
        <f>+VLOOKUP(T6201,Tabla1[],5,0)</f>
        <v>MANUAL</v>
      </c>
      <c r="AF6201">
        <f t="shared" si="96"/>
        <v>5</v>
      </c>
    </row>
    <row r="6202" spans="1:32" x14ac:dyDescent="0.25">
      <c r="A6202">
        <v>103588</v>
      </c>
      <c r="B6202" t="s">
        <v>11524</v>
      </c>
      <c r="C6202" t="s">
        <v>75</v>
      </c>
      <c r="D6202">
        <v>0</v>
      </c>
      <c r="F6202" t="s">
        <v>5512</v>
      </c>
      <c r="G6202" t="s">
        <v>86</v>
      </c>
      <c r="H6202" t="s">
        <v>11525</v>
      </c>
      <c r="I6202" t="s">
        <v>11526</v>
      </c>
      <c r="J6202" t="s">
        <v>11527</v>
      </c>
      <c r="K6202" t="s">
        <v>37</v>
      </c>
      <c r="L6202" t="s">
        <v>11528</v>
      </c>
      <c r="M6202" t="s">
        <v>7235</v>
      </c>
      <c r="N6202" t="s">
        <v>3549</v>
      </c>
      <c r="O6202" t="s">
        <v>8622</v>
      </c>
      <c r="P6202" t="s">
        <v>975</v>
      </c>
      <c r="Q6202" t="s">
        <v>8695</v>
      </c>
      <c r="R6202" t="s">
        <v>127</v>
      </c>
      <c r="S6202" t="s">
        <v>64</v>
      </c>
      <c r="T6202" t="s">
        <v>392</v>
      </c>
      <c r="U6202" t="s">
        <v>393</v>
      </c>
      <c r="X6202">
        <v>1</v>
      </c>
      <c r="Y6202">
        <v>0</v>
      </c>
      <c r="Z6202">
        <v>0</v>
      </c>
      <c r="AA6202">
        <v>0</v>
      </c>
      <c r="AB6202">
        <v>160000</v>
      </c>
      <c r="AC6202" t="s">
        <v>47</v>
      </c>
      <c r="AD6202" t="e">
        <f>+VLOOKUP(T6202,items!$A$2:$D$1255,4,0)</f>
        <v>#N/A</v>
      </c>
      <c r="AE6202" t="e">
        <f>+VLOOKUP(T6202,Tabla1[],5,0)</f>
        <v>#N/A</v>
      </c>
      <c r="AF6202">
        <f t="shared" si="96"/>
        <v>5</v>
      </c>
    </row>
    <row r="6203" spans="1:32" x14ac:dyDescent="0.25">
      <c r="A6203">
        <v>103593</v>
      </c>
      <c r="B6203" t="s">
        <v>9334</v>
      </c>
      <c r="C6203" t="s">
        <v>75</v>
      </c>
      <c r="D6203">
        <v>0</v>
      </c>
      <c r="F6203" t="s">
        <v>5512</v>
      </c>
      <c r="G6203" t="s">
        <v>5512</v>
      </c>
      <c r="H6203" t="s">
        <v>11529</v>
      </c>
      <c r="I6203" t="s">
        <v>37</v>
      </c>
      <c r="J6203" t="s">
        <v>11530</v>
      </c>
      <c r="K6203" t="s">
        <v>11531</v>
      </c>
      <c r="L6203" t="s">
        <v>37</v>
      </c>
      <c r="M6203" t="s">
        <v>3548</v>
      </c>
      <c r="N6203" t="s">
        <v>3548</v>
      </c>
      <c r="O6203" t="s">
        <v>86</v>
      </c>
      <c r="P6203" t="s">
        <v>7913</v>
      </c>
      <c r="Q6203" t="s">
        <v>7913</v>
      </c>
      <c r="R6203" t="s">
        <v>127</v>
      </c>
      <c r="S6203" t="s">
        <v>164</v>
      </c>
      <c r="T6203" t="s">
        <v>3667</v>
      </c>
      <c r="U6203" t="s">
        <v>884</v>
      </c>
      <c r="X6203">
        <v>10</v>
      </c>
      <c r="Y6203">
        <v>0</v>
      </c>
      <c r="Z6203">
        <v>0</v>
      </c>
      <c r="AA6203">
        <v>0</v>
      </c>
      <c r="AB6203">
        <v>526000</v>
      </c>
      <c r="AC6203" t="s">
        <v>47</v>
      </c>
      <c r="AD6203">
        <f>+VLOOKUP(T6203,items!$A$2:$D$1255,4,0)</f>
        <v>0</v>
      </c>
      <c r="AE6203">
        <f>+VLOOKUP(T6203,Tabla1[],5,0)</f>
        <v>0</v>
      </c>
      <c r="AF6203">
        <f t="shared" si="96"/>
        <v>4</v>
      </c>
    </row>
    <row r="6204" spans="1:32" x14ac:dyDescent="0.25">
      <c r="A6204">
        <v>103596</v>
      </c>
      <c r="B6204" t="s">
        <v>1003</v>
      </c>
      <c r="C6204" t="s">
        <v>75</v>
      </c>
      <c r="D6204">
        <v>0</v>
      </c>
      <c r="F6204" t="s">
        <v>5512</v>
      </c>
      <c r="G6204" t="s">
        <v>5512</v>
      </c>
      <c r="H6204" t="s">
        <v>11532</v>
      </c>
      <c r="I6204" t="s">
        <v>37</v>
      </c>
      <c r="J6204" t="s">
        <v>11533</v>
      </c>
      <c r="K6204" t="s">
        <v>11534</v>
      </c>
      <c r="L6204" t="s">
        <v>11535</v>
      </c>
      <c r="M6204" t="s">
        <v>3548</v>
      </c>
      <c r="N6204" t="s">
        <v>3548</v>
      </c>
      <c r="O6204" t="s">
        <v>5513</v>
      </c>
      <c r="P6204" t="s">
        <v>7235</v>
      </c>
      <c r="Q6204" t="s">
        <v>7913</v>
      </c>
      <c r="R6204" t="s">
        <v>127</v>
      </c>
      <c r="S6204" t="s">
        <v>128</v>
      </c>
      <c r="T6204" t="s">
        <v>7798</v>
      </c>
      <c r="U6204" t="s">
        <v>11536</v>
      </c>
      <c r="X6204">
        <v>1</v>
      </c>
      <c r="Y6204">
        <v>0</v>
      </c>
      <c r="Z6204">
        <v>0</v>
      </c>
      <c r="AA6204">
        <v>0</v>
      </c>
      <c r="AB6204">
        <v>0</v>
      </c>
      <c r="AC6204" t="s">
        <v>47</v>
      </c>
      <c r="AD6204">
        <f>+VLOOKUP(T6204,items!$A$2:$D$1255,4,0)</f>
        <v>0</v>
      </c>
      <c r="AE6204">
        <f>+VLOOKUP(T6204,Tabla1[],5,0)</f>
        <v>0</v>
      </c>
      <c r="AF6204">
        <f t="shared" si="96"/>
        <v>4</v>
      </c>
    </row>
    <row r="6205" spans="1:32" x14ac:dyDescent="0.25">
      <c r="A6205">
        <v>103606</v>
      </c>
      <c r="B6205" t="s">
        <v>5654</v>
      </c>
      <c r="C6205" t="s">
        <v>75</v>
      </c>
      <c r="D6205">
        <v>0</v>
      </c>
      <c r="F6205" t="s">
        <v>5512</v>
      </c>
      <c r="G6205" t="s">
        <v>5512</v>
      </c>
      <c r="H6205" t="s">
        <v>11537</v>
      </c>
      <c r="I6205" t="s">
        <v>37</v>
      </c>
      <c r="J6205" t="s">
        <v>11538</v>
      </c>
      <c r="K6205" t="s">
        <v>11539</v>
      </c>
      <c r="L6205" t="s">
        <v>37</v>
      </c>
      <c r="M6205" t="s">
        <v>3548</v>
      </c>
      <c r="N6205" t="s">
        <v>3548</v>
      </c>
      <c r="O6205" t="s">
        <v>5513</v>
      </c>
      <c r="P6205" t="s">
        <v>7235</v>
      </c>
      <c r="Q6205" t="s">
        <v>7235</v>
      </c>
      <c r="R6205" t="s">
        <v>127</v>
      </c>
      <c r="S6205" t="s">
        <v>164</v>
      </c>
      <c r="T6205" t="s">
        <v>6485</v>
      </c>
      <c r="U6205" t="s">
        <v>6486</v>
      </c>
      <c r="X6205">
        <v>3</v>
      </c>
      <c r="Y6205">
        <v>0</v>
      </c>
      <c r="Z6205">
        <v>0</v>
      </c>
      <c r="AA6205">
        <v>0</v>
      </c>
      <c r="AB6205">
        <v>141000</v>
      </c>
      <c r="AC6205" t="s">
        <v>47</v>
      </c>
      <c r="AD6205">
        <f>+VLOOKUP(T6205,items!$A$2:$D$1255,4,0)</f>
        <v>0</v>
      </c>
      <c r="AE6205">
        <f>+VLOOKUP(T6205,Tabla1[],5,0)</f>
        <v>0</v>
      </c>
      <c r="AF6205">
        <f t="shared" si="96"/>
        <v>4</v>
      </c>
    </row>
    <row r="6206" spans="1:32" x14ac:dyDescent="0.25">
      <c r="A6206">
        <v>103606</v>
      </c>
      <c r="B6206" t="s">
        <v>5654</v>
      </c>
      <c r="C6206" t="s">
        <v>75</v>
      </c>
      <c r="D6206">
        <v>0</v>
      </c>
      <c r="F6206" t="s">
        <v>5512</v>
      </c>
      <c r="G6206" t="s">
        <v>5512</v>
      </c>
      <c r="H6206" t="s">
        <v>11537</v>
      </c>
      <c r="I6206" t="s">
        <v>37</v>
      </c>
      <c r="J6206" t="s">
        <v>11538</v>
      </c>
      <c r="K6206" t="s">
        <v>11539</v>
      </c>
      <c r="L6206" t="s">
        <v>37</v>
      </c>
      <c r="M6206" t="s">
        <v>3548</v>
      </c>
      <c r="N6206" t="s">
        <v>3548</v>
      </c>
      <c r="O6206" t="s">
        <v>5513</v>
      </c>
      <c r="P6206" t="s">
        <v>7235</v>
      </c>
      <c r="Q6206" t="s">
        <v>7235</v>
      </c>
      <c r="R6206" t="s">
        <v>127</v>
      </c>
      <c r="S6206" t="s">
        <v>164</v>
      </c>
      <c r="T6206" t="s">
        <v>6487</v>
      </c>
      <c r="U6206" t="s">
        <v>7125</v>
      </c>
      <c r="X6206">
        <v>3</v>
      </c>
      <c r="Y6206">
        <v>0</v>
      </c>
      <c r="Z6206">
        <v>0</v>
      </c>
      <c r="AA6206">
        <v>0</v>
      </c>
      <c r="AB6206">
        <v>1512000</v>
      </c>
      <c r="AC6206" t="s">
        <v>47</v>
      </c>
      <c r="AD6206">
        <f>+VLOOKUP(T6206,items!$A$2:$D$1255,4,0)</f>
        <v>0</v>
      </c>
      <c r="AE6206">
        <f>+VLOOKUP(T6206,Tabla1[],5,0)</f>
        <v>0</v>
      </c>
      <c r="AF6206">
        <f t="shared" si="96"/>
        <v>4</v>
      </c>
    </row>
    <row r="6207" spans="1:32" x14ac:dyDescent="0.25">
      <c r="A6207">
        <v>103608</v>
      </c>
      <c r="B6207" t="s">
        <v>11540</v>
      </c>
      <c r="C6207" t="s">
        <v>75</v>
      </c>
      <c r="D6207">
        <v>0</v>
      </c>
      <c r="F6207" t="s">
        <v>8837</v>
      </c>
      <c r="G6207" t="s">
        <v>975</v>
      </c>
      <c r="H6207" t="s">
        <v>11541</v>
      </c>
      <c r="I6207" t="s">
        <v>11542</v>
      </c>
      <c r="J6207" t="s">
        <v>11543</v>
      </c>
      <c r="K6207" t="s">
        <v>11544</v>
      </c>
      <c r="L6207" t="s">
        <v>11545</v>
      </c>
      <c r="M6207" t="s">
        <v>512</v>
      </c>
      <c r="N6207" t="s">
        <v>518</v>
      </c>
      <c r="O6207" t="s">
        <v>9374</v>
      </c>
      <c r="P6207" t="s">
        <v>9236</v>
      </c>
      <c r="Q6207" t="s">
        <v>10344</v>
      </c>
      <c r="R6207" t="s">
        <v>127</v>
      </c>
      <c r="S6207" t="s">
        <v>108</v>
      </c>
      <c r="T6207" t="s">
        <v>429</v>
      </c>
      <c r="U6207" t="s">
        <v>430</v>
      </c>
      <c r="X6207">
        <v>1</v>
      </c>
      <c r="Y6207">
        <v>0</v>
      </c>
      <c r="Z6207">
        <v>0</v>
      </c>
      <c r="AA6207">
        <v>0</v>
      </c>
      <c r="AB6207">
        <v>183852</v>
      </c>
      <c r="AC6207" t="s">
        <v>47</v>
      </c>
      <c r="AD6207">
        <f>+VLOOKUP(T6207,items!$A$2:$D$1255,4,0)</f>
        <v>0</v>
      </c>
      <c r="AE6207">
        <f>+VLOOKUP(T6207,Tabla1[],5,0)</f>
        <v>0</v>
      </c>
      <c r="AF6207">
        <f t="shared" si="96"/>
        <v>6</v>
      </c>
    </row>
    <row r="6208" spans="1:32" x14ac:dyDescent="0.25">
      <c r="A6208">
        <v>103608</v>
      </c>
      <c r="B6208" t="s">
        <v>11540</v>
      </c>
      <c r="C6208" t="s">
        <v>75</v>
      </c>
      <c r="D6208">
        <v>0</v>
      </c>
      <c r="F6208" t="s">
        <v>8837</v>
      </c>
      <c r="G6208" t="s">
        <v>975</v>
      </c>
      <c r="H6208" t="s">
        <v>11541</v>
      </c>
      <c r="I6208" t="s">
        <v>11542</v>
      </c>
      <c r="J6208" t="s">
        <v>11543</v>
      </c>
      <c r="K6208" t="s">
        <v>11544</v>
      </c>
      <c r="L6208" t="s">
        <v>11545</v>
      </c>
      <c r="M6208" t="s">
        <v>512</v>
      </c>
      <c r="N6208" t="s">
        <v>518</v>
      </c>
      <c r="O6208" t="s">
        <v>9374</v>
      </c>
      <c r="P6208" t="s">
        <v>9236</v>
      </c>
      <c r="Q6208" t="s">
        <v>10344</v>
      </c>
      <c r="R6208" t="s">
        <v>127</v>
      </c>
      <c r="S6208" t="s">
        <v>108</v>
      </c>
      <c r="T6208" t="s">
        <v>2548</v>
      </c>
      <c r="U6208" t="s">
        <v>2549</v>
      </c>
      <c r="V6208" t="s">
        <v>244</v>
      </c>
      <c r="W6208" t="s">
        <v>117</v>
      </c>
      <c r="X6208">
        <v>1</v>
      </c>
      <c r="Y6208">
        <v>4500</v>
      </c>
      <c r="Z6208">
        <v>0</v>
      </c>
      <c r="AA6208">
        <v>2500</v>
      </c>
      <c r="AB6208">
        <v>5962579</v>
      </c>
      <c r="AC6208" t="s">
        <v>47</v>
      </c>
      <c r="AD6208" t="str">
        <f>+VLOOKUP(T6208,items!$A$2:$D$1255,4,0)</f>
        <v>PERGOLA</v>
      </c>
      <c r="AE6208" t="str">
        <f>+VLOOKUP(T6208,Tabla1[],5,0)</f>
        <v>PERGOLITE</v>
      </c>
      <c r="AF6208">
        <f t="shared" si="96"/>
        <v>6</v>
      </c>
    </row>
    <row r="6209" spans="1:32" x14ac:dyDescent="0.25">
      <c r="A6209">
        <v>103608</v>
      </c>
      <c r="B6209" t="s">
        <v>11540</v>
      </c>
      <c r="C6209" t="s">
        <v>75</v>
      </c>
      <c r="D6209">
        <v>0</v>
      </c>
      <c r="F6209" t="s">
        <v>8837</v>
      </c>
      <c r="G6209" t="s">
        <v>975</v>
      </c>
      <c r="H6209" t="s">
        <v>11541</v>
      </c>
      <c r="I6209" t="s">
        <v>11542</v>
      </c>
      <c r="J6209" t="s">
        <v>11543</v>
      </c>
      <c r="K6209" t="s">
        <v>11544</v>
      </c>
      <c r="L6209" t="s">
        <v>11545</v>
      </c>
      <c r="M6209" t="s">
        <v>512</v>
      </c>
      <c r="N6209" t="s">
        <v>518</v>
      </c>
      <c r="O6209" t="s">
        <v>9374</v>
      </c>
      <c r="P6209" t="s">
        <v>9236</v>
      </c>
      <c r="Q6209" t="s">
        <v>10344</v>
      </c>
      <c r="R6209" t="s">
        <v>127</v>
      </c>
      <c r="S6209" t="s">
        <v>108</v>
      </c>
      <c r="T6209" t="s">
        <v>10148</v>
      </c>
      <c r="U6209" t="s">
        <v>10149</v>
      </c>
      <c r="X6209">
        <v>1</v>
      </c>
      <c r="Y6209">
        <v>0</v>
      </c>
      <c r="Z6209">
        <v>0</v>
      </c>
      <c r="AA6209">
        <v>0</v>
      </c>
      <c r="AB6209">
        <v>200000</v>
      </c>
      <c r="AC6209" t="s">
        <v>47</v>
      </c>
      <c r="AD6209">
        <f>+VLOOKUP(T6209,items!$A$2:$D$1255,4,0)</f>
        <v>0</v>
      </c>
      <c r="AE6209">
        <f>+VLOOKUP(T6209,Tabla1[],5,0)</f>
        <v>0</v>
      </c>
      <c r="AF6209">
        <f t="shared" si="96"/>
        <v>6</v>
      </c>
    </row>
    <row r="6210" spans="1:32" x14ac:dyDescent="0.25">
      <c r="A6210">
        <v>103610</v>
      </c>
      <c r="B6210" t="s">
        <v>1604</v>
      </c>
      <c r="C6210" t="s">
        <v>75</v>
      </c>
      <c r="D6210">
        <v>0</v>
      </c>
      <c r="F6210" t="s">
        <v>5512</v>
      </c>
      <c r="G6210" t="s">
        <v>3548</v>
      </c>
      <c r="H6210" t="s">
        <v>11546</v>
      </c>
      <c r="I6210" t="s">
        <v>37</v>
      </c>
      <c r="J6210" t="s">
        <v>11547</v>
      </c>
      <c r="K6210" t="s">
        <v>11548</v>
      </c>
      <c r="L6210" t="s">
        <v>37</v>
      </c>
      <c r="M6210" t="s">
        <v>5513</v>
      </c>
      <c r="N6210" t="s">
        <v>5513</v>
      </c>
      <c r="O6210" t="s">
        <v>7235</v>
      </c>
      <c r="P6210" t="s">
        <v>5514</v>
      </c>
      <c r="Q6210" t="s">
        <v>5514</v>
      </c>
      <c r="R6210" t="s">
        <v>43</v>
      </c>
      <c r="S6210" t="s">
        <v>164</v>
      </c>
      <c r="T6210" t="s">
        <v>4160</v>
      </c>
      <c r="U6210" t="s">
        <v>2241</v>
      </c>
      <c r="X6210">
        <v>7</v>
      </c>
      <c r="Y6210">
        <v>0</v>
      </c>
      <c r="Z6210">
        <v>0</v>
      </c>
      <c r="AA6210">
        <v>0</v>
      </c>
      <c r="AB6210">
        <v>368200</v>
      </c>
      <c r="AC6210" t="s">
        <v>47</v>
      </c>
      <c r="AD6210">
        <f>+VLOOKUP(T6210,items!$A$2:$D$1255,4,0)</f>
        <v>0</v>
      </c>
      <c r="AE6210">
        <f>+VLOOKUP(T6210,Tabla1[],5,0)</f>
        <v>0</v>
      </c>
      <c r="AF6210">
        <f t="shared" ref="AF6210:AF6273" si="97">+MONTH(O6210)</f>
        <v>5</v>
      </c>
    </row>
    <row r="6211" spans="1:32" x14ac:dyDescent="0.25">
      <c r="A6211">
        <v>103611</v>
      </c>
      <c r="B6211" t="s">
        <v>5941</v>
      </c>
      <c r="C6211" t="s">
        <v>75</v>
      </c>
      <c r="D6211">
        <v>0</v>
      </c>
      <c r="F6211" t="s">
        <v>5512</v>
      </c>
      <c r="G6211" t="s">
        <v>5514</v>
      </c>
      <c r="H6211" t="s">
        <v>11549</v>
      </c>
      <c r="I6211" t="s">
        <v>37</v>
      </c>
      <c r="J6211" t="s">
        <v>11550</v>
      </c>
      <c r="K6211" t="s">
        <v>11551</v>
      </c>
      <c r="L6211" t="s">
        <v>11552</v>
      </c>
      <c r="M6211" t="s">
        <v>10387</v>
      </c>
      <c r="N6211" t="s">
        <v>10387</v>
      </c>
      <c r="O6211" t="s">
        <v>3800</v>
      </c>
      <c r="P6211" t="s">
        <v>9223</v>
      </c>
      <c r="Q6211" t="s">
        <v>3096</v>
      </c>
      <c r="R6211" t="s">
        <v>127</v>
      </c>
      <c r="S6211" t="s">
        <v>88</v>
      </c>
      <c r="T6211" t="s">
        <v>388</v>
      </c>
      <c r="U6211" t="s">
        <v>389</v>
      </c>
      <c r="X6211">
        <v>52</v>
      </c>
      <c r="Y6211">
        <v>0</v>
      </c>
      <c r="Z6211">
        <v>0</v>
      </c>
      <c r="AA6211">
        <v>0</v>
      </c>
      <c r="AB6211">
        <v>3380000</v>
      </c>
      <c r="AC6211" t="s">
        <v>47</v>
      </c>
      <c r="AD6211">
        <f>+VLOOKUP(T6211,items!$A$2:$D$1255,4,0)</f>
        <v>0</v>
      </c>
      <c r="AE6211">
        <f>+VLOOKUP(T6211,Tabla1[],5,0)</f>
        <v>0</v>
      </c>
      <c r="AF6211">
        <f t="shared" si="97"/>
        <v>5</v>
      </c>
    </row>
    <row r="6212" spans="1:32" x14ac:dyDescent="0.25">
      <c r="A6212">
        <v>103611</v>
      </c>
      <c r="B6212" t="s">
        <v>5941</v>
      </c>
      <c r="C6212" t="s">
        <v>75</v>
      </c>
      <c r="D6212">
        <v>0</v>
      </c>
      <c r="F6212" t="s">
        <v>5512</v>
      </c>
      <c r="G6212" t="s">
        <v>5514</v>
      </c>
      <c r="H6212" t="s">
        <v>11549</v>
      </c>
      <c r="I6212" t="s">
        <v>37</v>
      </c>
      <c r="J6212" t="s">
        <v>11550</v>
      </c>
      <c r="K6212" t="s">
        <v>11551</v>
      </c>
      <c r="L6212" t="s">
        <v>11552</v>
      </c>
      <c r="M6212" t="s">
        <v>10387</v>
      </c>
      <c r="N6212" t="s">
        <v>10387</v>
      </c>
      <c r="O6212" t="s">
        <v>3800</v>
      </c>
      <c r="P6212" t="s">
        <v>9223</v>
      </c>
      <c r="Q6212" t="s">
        <v>3096</v>
      </c>
      <c r="R6212" t="s">
        <v>127</v>
      </c>
      <c r="S6212" t="s">
        <v>88</v>
      </c>
      <c r="T6212" t="s">
        <v>94</v>
      </c>
      <c r="U6212" t="s">
        <v>95</v>
      </c>
      <c r="X6212">
        <v>1</v>
      </c>
      <c r="Y6212">
        <v>0</v>
      </c>
      <c r="Z6212">
        <v>0</v>
      </c>
      <c r="AA6212">
        <v>0</v>
      </c>
      <c r="AB6212">
        <v>850000</v>
      </c>
      <c r="AC6212" t="s">
        <v>47</v>
      </c>
      <c r="AD6212" t="e">
        <f>+VLOOKUP(T6212,items!$A$2:$D$1255,4,0)</f>
        <v>#N/A</v>
      </c>
      <c r="AE6212" t="e">
        <f>+VLOOKUP(T6212,Tabla1[],5,0)</f>
        <v>#N/A</v>
      </c>
      <c r="AF6212">
        <f t="shared" si="97"/>
        <v>5</v>
      </c>
    </row>
    <row r="6213" spans="1:32" x14ac:dyDescent="0.25">
      <c r="A6213">
        <v>103613</v>
      </c>
      <c r="B6213" t="s">
        <v>11104</v>
      </c>
      <c r="C6213" t="s">
        <v>1065</v>
      </c>
      <c r="D6213">
        <v>0</v>
      </c>
      <c r="F6213" t="s">
        <v>5512</v>
      </c>
      <c r="G6213" t="s">
        <v>5512</v>
      </c>
      <c r="H6213" t="s">
        <v>11553</v>
      </c>
      <c r="I6213" t="s">
        <v>37</v>
      </c>
      <c r="J6213" t="s">
        <v>37</v>
      </c>
      <c r="K6213" t="s">
        <v>11554</v>
      </c>
      <c r="L6213" t="s">
        <v>37</v>
      </c>
      <c r="M6213" t="s">
        <v>3548</v>
      </c>
      <c r="N6213" t="s">
        <v>3548</v>
      </c>
      <c r="O6213" t="s">
        <v>5513</v>
      </c>
      <c r="P6213" t="s">
        <v>7235</v>
      </c>
      <c r="Q6213" t="s">
        <v>7235</v>
      </c>
      <c r="R6213" t="s">
        <v>127</v>
      </c>
      <c r="S6213" t="s">
        <v>44</v>
      </c>
      <c r="T6213" t="s">
        <v>1232</v>
      </c>
      <c r="U6213" t="s">
        <v>1233</v>
      </c>
      <c r="X6213">
        <v>1</v>
      </c>
      <c r="Y6213">
        <v>0</v>
      </c>
      <c r="Z6213">
        <v>0</v>
      </c>
      <c r="AA6213">
        <v>0</v>
      </c>
      <c r="AB6213">
        <v>198000</v>
      </c>
      <c r="AC6213" t="s">
        <v>47</v>
      </c>
      <c r="AD6213">
        <f>+VLOOKUP(T6213,items!$A$2:$D$1255,4,0)</f>
        <v>0</v>
      </c>
      <c r="AE6213">
        <f>+VLOOKUP(T6213,Tabla1[],5,0)</f>
        <v>0</v>
      </c>
      <c r="AF6213">
        <f t="shared" si="97"/>
        <v>4</v>
      </c>
    </row>
    <row r="6214" spans="1:32" x14ac:dyDescent="0.25">
      <c r="A6214">
        <v>103620</v>
      </c>
      <c r="B6214" t="s">
        <v>11555</v>
      </c>
      <c r="C6214" t="s">
        <v>1065</v>
      </c>
      <c r="D6214">
        <v>0</v>
      </c>
      <c r="F6214" t="s">
        <v>5512</v>
      </c>
      <c r="G6214" t="s">
        <v>5512</v>
      </c>
      <c r="H6214" t="s">
        <v>11556</v>
      </c>
      <c r="I6214" t="s">
        <v>37</v>
      </c>
      <c r="J6214" t="s">
        <v>37</v>
      </c>
      <c r="K6214" t="s">
        <v>11557</v>
      </c>
      <c r="L6214" t="s">
        <v>11558</v>
      </c>
      <c r="M6214" t="s">
        <v>3548</v>
      </c>
      <c r="N6214" t="s">
        <v>3548</v>
      </c>
      <c r="O6214" t="s">
        <v>516</v>
      </c>
      <c r="P6214" t="s">
        <v>517</v>
      </c>
      <c r="Q6214" t="s">
        <v>518</v>
      </c>
      <c r="R6214" t="s">
        <v>127</v>
      </c>
      <c r="S6214" t="s">
        <v>44</v>
      </c>
      <c r="T6214" t="s">
        <v>11559</v>
      </c>
      <c r="U6214" t="s">
        <v>11560</v>
      </c>
      <c r="X6214">
        <v>4</v>
      </c>
      <c r="Y6214">
        <v>0</v>
      </c>
      <c r="Z6214">
        <v>0</v>
      </c>
      <c r="AA6214">
        <v>0</v>
      </c>
      <c r="AB6214">
        <v>2021824</v>
      </c>
      <c r="AC6214" t="s">
        <v>47</v>
      </c>
      <c r="AD6214" t="str">
        <f>+VLOOKUP(T6214,items!$A$2:$D$1255,4,0)</f>
        <v>MUEBLES</v>
      </c>
      <c r="AE6214">
        <f>+VLOOKUP(T6214,Tabla1[],5,0)</f>
        <v>0</v>
      </c>
      <c r="AF6214">
        <f t="shared" si="97"/>
        <v>5</v>
      </c>
    </row>
    <row r="6215" spans="1:32" x14ac:dyDescent="0.25">
      <c r="A6215">
        <v>103637</v>
      </c>
      <c r="B6215" t="s">
        <v>10232</v>
      </c>
      <c r="C6215" t="s">
        <v>75</v>
      </c>
      <c r="D6215">
        <v>0</v>
      </c>
      <c r="F6215" t="s">
        <v>9075</v>
      </c>
      <c r="G6215" t="s">
        <v>9075</v>
      </c>
      <c r="H6215" t="s">
        <v>11561</v>
      </c>
      <c r="I6215" t="s">
        <v>11562</v>
      </c>
      <c r="J6215" t="s">
        <v>11563</v>
      </c>
      <c r="K6215" t="s">
        <v>11564</v>
      </c>
      <c r="L6215" t="s">
        <v>11565</v>
      </c>
      <c r="M6215" t="s">
        <v>5513</v>
      </c>
      <c r="N6215" t="s">
        <v>8621</v>
      </c>
      <c r="O6215" t="s">
        <v>512</v>
      </c>
      <c r="P6215" t="s">
        <v>9293</v>
      </c>
      <c r="Q6215" t="s">
        <v>8695</v>
      </c>
      <c r="R6215" t="s">
        <v>63</v>
      </c>
      <c r="S6215" t="s">
        <v>44</v>
      </c>
      <c r="T6215" t="s">
        <v>429</v>
      </c>
      <c r="U6215" t="s">
        <v>430</v>
      </c>
      <c r="X6215">
        <v>2</v>
      </c>
      <c r="Y6215">
        <v>0</v>
      </c>
      <c r="Z6215">
        <v>0</v>
      </c>
      <c r="AA6215">
        <v>0</v>
      </c>
      <c r="AB6215">
        <v>500000</v>
      </c>
      <c r="AC6215" t="s">
        <v>47</v>
      </c>
      <c r="AD6215">
        <f>+VLOOKUP(T6215,items!$A$2:$D$1255,4,0)</f>
        <v>0</v>
      </c>
      <c r="AE6215">
        <f>+VLOOKUP(T6215,Tabla1[],5,0)</f>
        <v>0</v>
      </c>
      <c r="AF6215">
        <f t="shared" si="97"/>
        <v>5</v>
      </c>
    </row>
    <row r="6216" spans="1:32" x14ac:dyDescent="0.25">
      <c r="A6216">
        <v>103637</v>
      </c>
      <c r="B6216" t="s">
        <v>10232</v>
      </c>
      <c r="C6216" t="s">
        <v>75</v>
      </c>
      <c r="D6216">
        <v>0</v>
      </c>
      <c r="F6216" t="s">
        <v>9075</v>
      </c>
      <c r="G6216" t="s">
        <v>9075</v>
      </c>
      <c r="H6216" t="s">
        <v>11561</v>
      </c>
      <c r="I6216" t="s">
        <v>11562</v>
      </c>
      <c r="J6216" t="s">
        <v>11563</v>
      </c>
      <c r="K6216" t="s">
        <v>11564</v>
      </c>
      <c r="L6216" t="s">
        <v>11565</v>
      </c>
      <c r="M6216" t="s">
        <v>5513</v>
      </c>
      <c r="N6216" t="s">
        <v>8621</v>
      </c>
      <c r="O6216" t="s">
        <v>512</v>
      </c>
      <c r="P6216" t="s">
        <v>9293</v>
      </c>
      <c r="Q6216" t="s">
        <v>8695</v>
      </c>
      <c r="R6216" t="s">
        <v>63</v>
      </c>
      <c r="S6216" t="s">
        <v>44</v>
      </c>
      <c r="T6216" t="s">
        <v>2089</v>
      </c>
      <c r="U6216" t="s">
        <v>2090</v>
      </c>
      <c r="X6216">
        <v>1</v>
      </c>
      <c r="Y6216">
        <v>0</v>
      </c>
      <c r="Z6216">
        <v>0</v>
      </c>
      <c r="AA6216">
        <v>0</v>
      </c>
      <c r="AB6216">
        <v>506961</v>
      </c>
      <c r="AC6216" t="s">
        <v>47</v>
      </c>
      <c r="AD6216">
        <f>+VLOOKUP(T6216,items!$A$2:$D$1255,4,0)</f>
        <v>0</v>
      </c>
      <c r="AE6216">
        <f>+VLOOKUP(T6216,Tabla1[],5,0)</f>
        <v>0</v>
      </c>
      <c r="AF6216">
        <f t="shared" si="97"/>
        <v>5</v>
      </c>
    </row>
    <row r="6217" spans="1:32" x14ac:dyDescent="0.25">
      <c r="A6217">
        <v>103637</v>
      </c>
      <c r="B6217" t="s">
        <v>10232</v>
      </c>
      <c r="C6217" t="s">
        <v>75</v>
      </c>
      <c r="D6217">
        <v>0</v>
      </c>
      <c r="F6217" t="s">
        <v>9075</v>
      </c>
      <c r="G6217" t="s">
        <v>9075</v>
      </c>
      <c r="H6217" t="s">
        <v>11561</v>
      </c>
      <c r="I6217" t="s">
        <v>11562</v>
      </c>
      <c r="J6217" t="s">
        <v>11563</v>
      </c>
      <c r="K6217" t="s">
        <v>11564</v>
      </c>
      <c r="L6217" t="s">
        <v>11565</v>
      </c>
      <c r="M6217" t="s">
        <v>5513</v>
      </c>
      <c r="N6217" t="s">
        <v>8621</v>
      </c>
      <c r="O6217" t="s">
        <v>512</v>
      </c>
      <c r="P6217" t="s">
        <v>9293</v>
      </c>
      <c r="Q6217" t="s">
        <v>8695</v>
      </c>
      <c r="R6217" t="s">
        <v>63</v>
      </c>
      <c r="S6217" t="s">
        <v>44</v>
      </c>
      <c r="T6217" t="s">
        <v>1447</v>
      </c>
      <c r="U6217" t="s">
        <v>1448</v>
      </c>
      <c r="X6217">
        <v>1</v>
      </c>
      <c r="Y6217">
        <v>3500</v>
      </c>
      <c r="Z6217">
        <v>0</v>
      </c>
      <c r="AA6217">
        <v>0</v>
      </c>
      <c r="AB6217">
        <v>2308082</v>
      </c>
      <c r="AC6217" t="s">
        <v>47</v>
      </c>
      <c r="AD6217">
        <f>+VLOOKUP(T6217,items!$A$2:$D$1255,4,0)</f>
        <v>0</v>
      </c>
      <c r="AE6217">
        <f>+VLOOKUP(T6217,Tabla1[],5,0)</f>
        <v>0</v>
      </c>
      <c r="AF6217">
        <f t="shared" si="97"/>
        <v>5</v>
      </c>
    </row>
    <row r="6218" spans="1:32" x14ac:dyDescent="0.25">
      <c r="A6218">
        <v>103637</v>
      </c>
      <c r="B6218" t="s">
        <v>10232</v>
      </c>
      <c r="C6218" t="s">
        <v>75</v>
      </c>
      <c r="D6218">
        <v>0</v>
      </c>
      <c r="F6218" t="s">
        <v>9075</v>
      </c>
      <c r="G6218" t="s">
        <v>9075</v>
      </c>
      <c r="H6218" t="s">
        <v>11561</v>
      </c>
      <c r="I6218" t="s">
        <v>11562</v>
      </c>
      <c r="J6218" t="s">
        <v>11563</v>
      </c>
      <c r="K6218" t="s">
        <v>11564</v>
      </c>
      <c r="L6218" t="s">
        <v>11565</v>
      </c>
      <c r="M6218" t="s">
        <v>5513</v>
      </c>
      <c r="N6218" t="s">
        <v>8621</v>
      </c>
      <c r="O6218" t="s">
        <v>512</v>
      </c>
      <c r="P6218" t="s">
        <v>9293</v>
      </c>
      <c r="Q6218" t="s">
        <v>8695</v>
      </c>
      <c r="R6218" t="s">
        <v>63</v>
      </c>
      <c r="S6218" t="s">
        <v>44</v>
      </c>
      <c r="T6218" t="s">
        <v>613</v>
      </c>
      <c r="U6218" t="s">
        <v>614</v>
      </c>
      <c r="V6218" t="s">
        <v>1147</v>
      </c>
      <c r="W6218" t="s">
        <v>114</v>
      </c>
      <c r="X6218">
        <v>1</v>
      </c>
      <c r="Y6218">
        <v>3500</v>
      </c>
      <c r="Z6218">
        <v>0</v>
      </c>
      <c r="AA6218">
        <v>3372</v>
      </c>
      <c r="AB6218">
        <v>5520466</v>
      </c>
      <c r="AC6218" t="s">
        <v>47</v>
      </c>
      <c r="AD6218" t="str">
        <f>+VLOOKUP(T6218,items!$A$2:$D$1255,4,0)</f>
        <v>PERGOLA</v>
      </c>
      <c r="AE6218" t="str">
        <f>+VLOOKUP(T6218,Tabla1[],5,0)</f>
        <v>PERGOLITE</v>
      </c>
      <c r="AF6218">
        <f t="shared" si="97"/>
        <v>5</v>
      </c>
    </row>
    <row r="6219" spans="1:32" x14ac:dyDescent="0.25">
      <c r="A6219">
        <v>103637</v>
      </c>
      <c r="B6219" t="s">
        <v>10232</v>
      </c>
      <c r="C6219" t="s">
        <v>75</v>
      </c>
      <c r="D6219">
        <v>0</v>
      </c>
      <c r="F6219" t="s">
        <v>9075</v>
      </c>
      <c r="G6219" t="s">
        <v>9075</v>
      </c>
      <c r="H6219" t="s">
        <v>11561</v>
      </c>
      <c r="I6219" t="s">
        <v>11562</v>
      </c>
      <c r="J6219" t="s">
        <v>11563</v>
      </c>
      <c r="K6219" t="s">
        <v>11564</v>
      </c>
      <c r="L6219" t="s">
        <v>11565</v>
      </c>
      <c r="M6219" t="s">
        <v>5513</v>
      </c>
      <c r="N6219" t="s">
        <v>8621</v>
      </c>
      <c r="O6219" t="s">
        <v>512</v>
      </c>
      <c r="P6219" t="s">
        <v>9293</v>
      </c>
      <c r="Q6219" t="s">
        <v>8695</v>
      </c>
      <c r="R6219" t="s">
        <v>63</v>
      </c>
      <c r="S6219" t="s">
        <v>44</v>
      </c>
      <c r="T6219" t="s">
        <v>727</v>
      </c>
      <c r="U6219" t="s">
        <v>728</v>
      </c>
      <c r="W6219" t="s">
        <v>114</v>
      </c>
      <c r="X6219">
        <v>4</v>
      </c>
      <c r="Y6219">
        <v>0</v>
      </c>
      <c r="Z6219">
        <v>0</v>
      </c>
      <c r="AA6219">
        <v>0</v>
      </c>
      <c r="AB6219">
        <v>630000</v>
      </c>
      <c r="AC6219" t="s">
        <v>47</v>
      </c>
      <c r="AD6219">
        <f>+VLOOKUP(T6219,items!$A$2:$D$1255,4,0)</f>
        <v>0</v>
      </c>
      <c r="AE6219">
        <f>+VLOOKUP(T6219,Tabla1[],5,0)</f>
        <v>0</v>
      </c>
      <c r="AF6219">
        <f t="shared" si="97"/>
        <v>5</v>
      </c>
    </row>
    <row r="6220" spans="1:32" x14ac:dyDescent="0.25">
      <c r="A6220">
        <v>103638</v>
      </c>
      <c r="B6220" t="s">
        <v>11566</v>
      </c>
      <c r="C6220" t="s">
        <v>33</v>
      </c>
      <c r="D6220">
        <v>0</v>
      </c>
      <c r="F6220" t="s">
        <v>5512</v>
      </c>
      <c r="G6220" t="s">
        <v>3548</v>
      </c>
      <c r="H6220" t="s">
        <v>11567</v>
      </c>
      <c r="I6220" t="s">
        <v>37</v>
      </c>
      <c r="J6220" t="s">
        <v>11568</v>
      </c>
      <c r="K6220" t="s">
        <v>11569</v>
      </c>
      <c r="L6220" t="s">
        <v>11570</v>
      </c>
      <c r="M6220" t="s">
        <v>5513</v>
      </c>
      <c r="N6220" t="s">
        <v>5513</v>
      </c>
      <c r="O6220" t="s">
        <v>9293</v>
      </c>
      <c r="P6220" t="s">
        <v>8695</v>
      </c>
      <c r="Q6220" t="s">
        <v>519</v>
      </c>
      <c r="R6220" t="s">
        <v>127</v>
      </c>
      <c r="S6220" t="s">
        <v>128</v>
      </c>
      <c r="T6220" t="s">
        <v>7403</v>
      </c>
      <c r="U6220" t="s">
        <v>7847</v>
      </c>
      <c r="V6220" t="s">
        <v>828</v>
      </c>
      <c r="W6220" t="s">
        <v>1434</v>
      </c>
      <c r="X6220">
        <v>1</v>
      </c>
      <c r="Y6220">
        <v>0</v>
      </c>
      <c r="Z6220">
        <v>0</v>
      </c>
      <c r="AA6220">
        <v>0</v>
      </c>
      <c r="AB6220">
        <v>5331082</v>
      </c>
      <c r="AC6220" t="s">
        <v>47</v>
      </c>
      <c r="AD6220" t="str">
        <f>+VLOOKUP(T6220,items!$A$2:$D$1255,4,0)</f>
        <v>MUEBLES</v>
      </c>
      <c r="AE6220">
        <f>+VLOOKUP(T6220,Tabla1[],5,0)</f>
        <v>0</v>
      </c>
      <c r="AF6220">
        <f t="shared" si="97"/>
        <v>5</v>
      </c>
    </row>
    <row r="6221" spans="1:32" x14ac:dyDescent="0.25">
      <c r="A6221">
        <v>103638</v>
      </c>
      <c r="B6221" t="s">
        <v>11566</v>
      </c>
      <c r="C6221" t="s">
        <v>33</v>
      </c>
      <c r="D6221">
        <v>0</v>
      </c>
      <c r="F6221" t="s">
        <v>5512</v>
      </c>
      <c r="G6221" t="s">
        <v>3548</v>
      </c>
      <c r="H6221" t="s">
        <v>11567</v>
      </c>
      <c r="I6221" t="s">
        <v>37</v>
      </c>
      <c r="J6221" t="s">
        <v>11568</v>
      </c>
      <c r="K6221" t="s">
        <v>11569</v>
      </c>
      <c r="L6221" t="s">
        <v>11570</v>
      </c>
      <c r="M6221" t="s">
        <v>5513</v>
      </c>
      <c r="N6221" t="s">
        <v>5513</v>
      </c>
      <c r="O6221" t="s">
        <v>9293</v>
      </c>
      <c r="P6221" t="s">
        <v>8695</v>
      </c>
      <c r="Q6221" t="s">
        <v>519</v>
      </c>
      <c r="R6221" t="s">
        <v>127</v>
      </c>
      <c r="S6221" t="s">
        <v>128</v>
      </c>
      <c r="T6221" t="s">
        <v>1350</v>
      </c>
      <c r="U6221" t="s">
        <v>1351</v>
      </c>
      <c r="V6221" t="s">
        <v>828</v>
      </c>
      <c r="W6221" t="s">
        <v>1434</v>
      </c>
      <c r="X6221">
        <v>1</v>
      </c>
      <c r="Y6221">
        <v>0</v>
      </c>
      <c r="Z6221">
        <v>0</v>
      </c>
      <c r="AA6221">
        <v>0</v>
      </c>
      <c r="AB6221">
        <v>3256548</v>
      </c>
      <c r="AC6221" t="s">
        <v>47</v>
      </c>
      <c r="AD6221" t="str">
        <f>+VLOOKUP(T6221,items!$A$2:$D$1255,4,0)</f>
        <v>MUEBLES</v>
      </c>
      <c r="AE6221">
        <f>+VLOOKUP(T6221,Tabla1[],5,0)</f>
        <v>0</v>
      </c>
      <c r="AF6221">
        <f t="shared" si="97"/>
        <v>5</v>
      </c>
    </row>
    <row r="6222" spans="1:32" x14ac:dyDescent="0.25">
      <c r="A6222">
        <v>103638</v>
      </c>
      <c r="B6222" t="s">
        <v>11566</v>
      </c>
      <c r="C6222" t="s">
        <v>33</v>
      </c>
      <c r="D6222">
        <v>0</v>
      </c>
      <c r="F6222" t="s">
        <v>5512</v>
      </c>
      <c r="G6222" t="s">
        <v>3548</v>
      </c>
      <c r="H6222" t="s">
        <v>11567</v>
      </c>
      <c r="I6222" t="s">
        <v>37</v>
      </c>
      <c r="J6222" t="s">
        <v>11568</v>
      </c>
      <c r="K6222" t="s">
        <v>11569</v>
      </c>
      <c r="L6222" t="s">
        <v>11570</v>
      </c>
      <c r="M6222" t="s">
        <v>5513</v>
      </c>
      <c r="N6222" t="s">
        <v>5513</v>
      </c>
      <c r="O6222" t="s">
        <v>9293</v>
      </c>
      <c r="P6222" t="s">
        <v>8695</v>
      </c>
      <c r="Q6222" t="s">
        <v>519</v>
      </c>
      <c r="R6222" t="s">
        <v>127</v>
      </c>
      <c r="S6222" t="s">
        <v>128</v>
      </c>
      <c r="T6222" t="s">
        <v>2014</v>
      </c>
      <c r="U6222" t="s">
        <v>2015</v>
      </c>
      <c r="W6222" t="s">
        <v>1434</v>
      </c>
      <c r="X6222">
        <v>2</v>
      </c>
      <c r="Y6222">
        <v>0</v>
      </c>
      <c r="Z6222">
        <v>0</v>
      </c>
      <c r="AA6222">
        <v>0</v>
      </c>
      <c r="AB6222">
        <v>2331000</v>
      </c>
      <c r="AC6222" t="s">
        <v>47</v>
      </c>
      <c r="AD6222" t="str">
        <f>+VLOOKUP(T6222,items!$A$2:$D$1255,4,0)</f>
        <v>MUEBLES</v>
      </c>
      <c r="AE6222">
        <f>+VLOOKUP(T6222,Tabla1[],5,0)</f>
        <v>0</v>
      </c>
      <c r="AF6222">
        <f t="shared" si="97"/>
        <v>5</v>
      </c>
    </row>
    <row r="6223" spans="1:32" x14ac:dyDescent="0.25">
      <c r="A6223">
        <v>103642</v>
      </c>
      <c r="B6223" t="s">
        <v>11571</v>
      </c>
      <c r="C6223" t="s">
        <v>75</v>
      </c>
      <c r="D6223">
        <v>0</v>
      </c>
      <c r="F6223" t="s">
        <v>9075</v>
      </c>
      <c r="G6223" t="s">
        <v>7782</v>
      </c>
      <c r="H6223" t="s">
        <v>11572</v>
      </c>
      <c r="I6223" t="s">
        <v>37</v>
      </c>
      <c r="J6223" t="s">
        <v>11573</v>
      </c>
      <c r="K6223" t="s">
        <v>11574</v>
      </c>
      <c r="L6223" t="s">
        <v>11575</v>
      </c>
      <c r="M6223" t="s">
        <v>5514</v>
      </c>
      <c r="N6223" t="s">
        <v>5514</v>
      </c>
      <c r="O6223" t="s">
        <v>519</v>
      </c>
      <c r="P6223" t="s">
        <v>9096</v>
      </c>
      <c r="Q6223" t="s">
        <v>53</v>
      </c>
      <c r="R6223" t="s">
        <v>127</v>
      </c>
      <c r="S6223" t="s">
        <v>44</v>
      </c>
      <c r="T6223" t="s">
        <v>11576</v>
      </c>
      <c r="U6223" t="s">
        <v>11577</v>
      </c>
      <c r="V6223" t="s">
        <v>1609</v>
      </c>
      <c r="X6223">
        <v>1</v>
      </c>
      <c r="Y6223">
        <v>0</v>
      </c>
      <c r="Z6223">
        <v>0</v>
      </c>
      <c r="AA6223">
        <v>0</v>
      </c>
      <c r="AB6223">
        <v>2107373</v>
      </c>
      <c r="AC6223" t="s">
        <v>47</v>
      </c>
      <c r="AD6223">
        <f>+VLOOKUP(T6223,items!$A$2:$D$1255,4,0)</f>
        <v>0</v>
      </c>
      <c r="AE6223">
        <f>+VLOOKUP(T6223,Tabla1[],5,0)</f>
        <v>0</v>
      </c>
      <c r="AF6223">
        <f t="shared" si="97"/>
        <v>5</v>
      </c>
    </row>
    <row r="6224" spans="1:32" x14ac:dyDescent="0.25">
      <c r="A6224">
        <v>103642</v>
      </c>
      <c r="B6224" t="s">
        <v>11571</v>
      </c>
      <c r="C6224" t="s">
        <v>75</v>
      </c>
      <c r="D6224">
        <v>0</v>
      </c>
      <c r="F6224" t="s">
        <v>9075</v>
      </c>
      <c r="G6224" t="s">
        <v>7782</v>
      </c>
      <c r="H6224" t="s">
        <v>11572</v>
      </c>
      <c r="I6224" t="s">
        <v>37</v>
      </c>
      <c r="J6224" t="s">
        <v>11573</v>
      </c>
      <c r="K6224" t="s">
        <v>11574</v>
      </c>
      <c r="L6224" t="s">
        <v>11575</v>
      </c>
      <c r="M6224" t="s">
        <v>5514</v>
      </c>
      <c r="N6224" t="s">
        <v>5514</v>
      </c>
      <c r="O6224" t="s">
        <v>519</v>
      </c>
      <c r="P6224" t="s">
        <v>9096</v>
      </c>
      <c r="Q6224" t="s">
        <v>53</v>
      </c>
      <c r="R6224" t="s">
        <v>127</v>
      </c>
      <c r="S6224" t="s">
        <v>44</v>
      </c>
      <c r="T6224" t="s">
        <v>10725</v>
      </c>
      <c r="U6224" t="s">
        <v>10726</v>
      </c>
      <c r="X6224">
        <v>1</v>
      </c>
      <c r="Y6224">
        <v>0</v>
      </c>
      <c r="Z6224">
        <v>0</v>
      </c>
      <c r="AA6224">
        <v>0</v>
      </c>
      <c r="AB6224">
        <v>200000</v>
      </c>
      <c r="AC6224" t="s">
        <v>47</v>
      </c>
      <c r="AD6224">
        <f>+VLOOKUP(T6224,items!$A$2:$D$1255,4,0)</f>
        <v>0</v>
      </c>
      <c r="AE6224">
        <f>+VLOOKUP(T6224,Tabla1[],5,0)</f>
        <v>0</v>
      </c>
      <c r="AF6224">
        <f t="shared" si="97"/>
        <v>5</v>
      </c>
    </row>
    <row r="6225" spans="1:32" x14ac:dyDescent="0.25">
      <c r="A6225">
        <v>103647</v>
      </c>
      <c r="B6225" t="s">
        <v>11578</v>
      </c>
      <c r="C6225" t="s">
        <v>33</v>
      </c>
      <c r="D6225">
        <v>0</v>
      </c>
      <c r="F6225" t="s">
        <v>9075</v>
      </c>
      <c r="G6225" t="s">
        <v>86</v>
      </c>
      <c r="H6225" t="s">
        <v>11579</v>
      </c>
      <c r="I6225" t="s">
        <v>37</v>
      </c>
      <c r="J6225" t="s">
        <v>11580</v>
      </c>
      <c r="K6225" t="s">
        <v>11581</v>
      </c>
      <c r="L6225" t="s">
        <v>11582</v>
      </c>
      <c r="M6225" t="s">
        <v>7235</v>
      </c>
      <c r="N6225" t="s">
        <v>7235</v>
      </c>
      <c r="O6225" t="s">
        <v>9599</v>
      </c>
      <c r="P6225" t="s">
        <v>10455</v>
      </c>
      <c r="Q6225" t="s">
        <v>10604</v>
      </c>
      <c r="R6225" t="s">
        <v>63</v>
      </c>
      <c r="S6225" t="s">
        <v>44</v>
      </c>
      <c r="T6225" t="s">
        <v>1704</v>
      </c>
      <c r="U6225" t="s">
        <v>1705</v>
      </c>
      <c r="V6225" t="s">
        <v>859</v>
      </c>
      <c r="X6225">
        <v>1</v>
      </c>
      <c r="Y6225">
        <v>0</v>
      </c>
      <c r="Z6225">
        <v>0</v>
      </c>
      <c r="AA6225">
        <v>0</v>
      </c>
      <c r="AB6225">
        <v>2125997</v>
      </c>
      <c r="AC6225" t="s">
        <v>47</v>
      </c>
      <c r="AD6225" t="str">
        <f>+VLOOKUP(T6225,items!$A$2:$D$1255,4,0)</f>
        <v>MUEBLES</v>
      </c>
      <c r="AE6225">
        <f>+VLOOKUP(T6225,Tabla1[],5,0)</f>
        <v>0</v>
      </c>
      <c r="AF6225">
        <f t="shared" si="97"/>
        <v>6</v>
      </c>
    </row>
    <row r="6226" spans="1:32" x14ac:dyDescent="0.25">
      <c r="A6226">
        <v>103647</v>
      </c>
      <c r="B6226" t="s">
        <v>11578</v>
      </c>
      <c r="C6226" t="s">
        <v>33</v>
      </c>
      <c r="D6226">
        <v>0</v>
      </c>
      <c r="F6226" t="s">
        <v>9075</v>
      </c>
      <c r="G6226" t="s">
        <v>86</v>
      </c>
      <c r="H6226" t="s">
        <v>11579</v>
      </c>
      <c r="I6226" t="s">
        <v>37</v>
      </c>
      <c r="J6226" t="s">
        <v>11580</v>
      </c>
      <c r="K6226" t="s">
        <v>11581</v>
      </c>
      <c r="L6226" t="s">
        <v>11582</v>
      </c>
      <c r="M6226" t="s">
        <v>7235</v>
      </c>
      <c r="N6226" t="s">
        <v>7235</v>
      </c>
      <c r="O6226" t="s">
        <v>9599</v>
      </c>
      <c r="P6226" t="s">
        <v>10455</v>
      </c>
      <c r="Q6226" t="s">
        <v>10604</v>
      </c>
      <c r="R6226" t="s">
        <v>63</v>
      </c>
      <c r="S6226" t="s">
        <v>44</v>
      </c>
      <c r="T6226" t="s">
        <v>868</v>
      </c>
      <c r="U6226" t="s">
        <v>869</v>
      </c>
      <c r="V6226" t="s">
        <v>859</v>
      </c>
      <c r="X6226">
        <v>1</v>
      </c>
      <c r="Y6226">
        <v>0</v>
      </c>
      <c r="Z6226">
        <v>0</v>
      </c>
      <c r="AA6226">
        <v>0</v>
      </c>
      <c r="AB6226">
        <v>3820566</v>
      </c>
      <c r="AC6226" t="s">
        <v>47</v>
      </c>
      <c r="AD6226" t="str">
        <f>+VLOOKUP(T6226,items!$A$2:$D$1255,4,0)</f>
        <v>MUEBLES</v>
      </c>
      <c r="AE6226">
        <f>+VLOOKUP(T6226,Tabla1[],5,0)</f>
        <v>0</v>
      </c>
      <c r="AF6226">
        <f t="shared" si="97"/>
        <v>6</v>
      </c>
    </row>
    <row r="6227" spans="1:32" x14ac:dyDescent="0.25">
      <c r="A6227">
        <v>103647</v>
      </c>
      <c r="B6227" t="s">
        <v>11578</v>
      </c>
      <c r="C6227" t="s">
        <v>33</v>
      </c>
      <c r="D6227">
        <v>0</v>
      </c>
      <c r="F6227" t="s">
        <v>9075</v>
      </c>
      <c r="G6227" t="s">
        <v>86</v>
      </c>
      <c r="H6227" t="s">
        <v>11579</v>
      </c>
      <c r="I6227" t="s">
        <v>37</v>
      </c>
      <c r="J6227" t="s">
        <v>11580</v>
      </c>
      <c r="K6227" t="s">
        <v>11581</v>
      </c>
      <c r="L6227" t="s">
        <v>11582</v>
      </c>
      <c r="M6227" t="s">
        <v>7235</v>
      </c>
      <c r="N6227" t="s">
        <v>7235</v>
      </c>
      <c r="O6227" t="s">
        <v>9599</v>
      </c>
      <c r="P6227" t="s">
        <v>10455</v>
      </c>
      <c r="Q6227" t="s">
        <v>10604</v>
      </c>
      <c r="R6227" t="s">
        <v>63</v>
      </c>
      <c r="S6227" t="s">
        <v>44</v>
      </c>
      <c r="T6227" t="s">
        <v>11583</v>
      </c>
      <c r="U6227" t="s">
        <v>11584</v>
      </c>
      <c r="X6227">
        <v>1</v>
      </c>
      <c r="Y6227">
        <v>0</v>
      </c>
      <c r="Z6227">
        <v>0</v>
      </c>
      <c r="AA6227">
        <v>0</v>
      </c>
      <c r="AB6227">
        <v>928000</v>
      </c>
      <c r="AC6227" t="s">
        <v>47</v>
      </c>
      <c r="AD6227" t="str">
        <f>+VLOOKUP(T6227,items!$A$2:$D$1255,4,0)</f>
        <v>MUEBLES</v>
      </c>
      <c r="AE6227">
        <f>+VLOOKUP(T6227,Tabla1[],5,0)</f>
        <v>0</v>
      </c>
      <c r="AF6227">
        <f t="shared" si="97"/>
        <v>6</v>
      </c>
    </row>
    <row r="6228" spans="1:32" x14ac:dyDescent="0.25">
      <c r="A6228">
        <v>103647</v>
      </c>
      <c r="B6228" t="s">
        <v>11578</v>
      </c>
      <c r="C6228" t="s">
        <v>33</v>
      </c>
      <c r="D6228">
        <v>0</v>
      </c>
      <c r="F6228" t="s">
        <v>9075</v>
      </c>
      <c r="G6228" t="s">
        <v>86</v>
      </c>
      <c r="H6228" t="s">
        <v>11579</v>
      </c>
      <c r="I6228" t="s">
        <v>37</v>
      </c>
      <c r="J6228" t="s">
        <v>11580</v>
      </c>
      <c r="K6228" t="s">
        <v>11581</v>
      </c>
      <c r="L6228" t="s">
        <v>11582</v>
      </c>
      <c r="M6228" t="s">
        <v>7235</v>
      </c>
      <c r="N6228" t="s">
        <v>7235</v>
      </c>
      <c r="O6228" t="s">
        <v>9599</v>
      </c>
      <c r="P6228" t="s">
        <v>10455</v>
      </c>
      <c r="Q6228" t="s">
        <v>10604</v>
      </c>
      <c r="R6228" t="s">
        <v>63</v>
      </c>
      <c r="S6228" t="s">
        <v>44</v>
      </c>
      <c r="T6228" t="s">
        <v>1815</v>
      </c>
      <c r="U6228" t="s">
        <v>1816</v>
      </c>
      <c r="X6228">
        <v>1</v>
      </c>
      <c r="Y6228">
        <v>0</v>
      </c>
      <c r="Z6228">
        <v>0</v>
      </c>
      <c r="AA6228">
        <v>0</v>
      </c>
      <c r="AB6228">
        <v>513186</v>
      </c>
      <c r="AC6228" t="s">
        <v>47</v>
      </c>
      <c r="AD6228" t="str">
        <f>+VLOOKUP(T6228,items!$A$2:$D$1255,4,0)</f>
        <v>MUEBLES</v>
      </c>
      <c r="AE6228">
        <f>+VLOOKUP(T6228,Tabla1[],5,0)</f>
        <v>0</v>
      </c>
      <c r="AF6228">
        <f t="shared" si="97"/>
        <v>6</v>
      </c>
    </row>
    <row r="6229" spans="1:32" x14ac:dyDescent="0.25">
      <c r="A6229">
        <v>103647</v>
      </c>
      <c r="B6229" t="s">
        <v>11578</v>
      </c>
      <c r="C6229" t="s">
        <v>33</v>
      </c>
      <c r="D6229">
        <v>0</v>
      </c>
      <c r="F6229" t="s">
        <v>9075</v>
      </c>
      <c r="G6229" t="s">
        <v>86</v>
      </c>
      <c r="H6229" t="s">
        <v>11579</v>
      </c>
      <c r="I6229" t="s">
        <v>37</v>
      </c>
      <c r="J6229" t="s">
        <v>11580</v>
      </c>
      <c r="K6229" t="s">
        <v>11581</v>
      </c>
      <c r="L6229" t="s">
        <v>11582</v>
      </c>
      <c r="M6229" t="s">
        <v>7235</v>
      </c>
      <c r="N6229" t="s">
        <v>7235</v>
      </c>
      <c r="O6229" t="s">
        <v>9599</v>
      </c>
      <c r="P6229" t="s">
        <v>10455</v>
      </c>
      <c r="Q6229" t="s">
        <v>10604</v>
      </c>
      <c r="R6229" t="s">
        <v>63</v>
      </c>
      <c r="S6229" t="s">
        <v>44</v>
      </c>
      <c r="T6229" t="s">
        <v>538</v>
      </c>
      <c r="U6229" t="s">
        <v>539</v>
      </c>
      <c r="X6229">
        <v>4</v>
      </c>
      <c r="Y6229">
        <v>0</v>
      </c>
      <c r="Z6229">
        <v>0</v>
      </c>
      <c r="AA6229">
        <v>0</v>
      </c>
      <c r="AB6229">
        <v>2360296</v>
      </c>
      <c r="AC6229" t="s">
        <v>47</v>
      </c>
      <c r="AD6229" t="str">
        <f>+VLOOKUP(T6229,items!$A$2:$D$1255,4,0)</f>
        <v>MUEBLES</v>
      </c>
      <c r="AE6229">
        <f>+VLOOKUP(T6229,Tabla1[],5,0)</f>
        <v>0</v>
      </c>
      <c r="AF6229">
        <f t="shared" si="97"/>
        <v>6</v>
      </c>
    </row>
    <row r="6230" spans="1:32" x14ac:dyDescent="0.25">
      <c r="A6230">
        <v>103647</v>
      </c>
      <c r="B6230" t="s">
        <v>11578</v>
      </c>
      <c r="C6230" t="s">
        <v>33</v>
      </c>
      <c r="D6230">
        <v>0</v>
      </c>
      <c r="F6230" t="s">
        <v>9075</v>
      </c>
      <c r="G6230" t="s">
        <v>86</v>
      </c>
      <c r="H6230" t="s">
        <v>11579</v>
      </c>
      <c r="I6230" t="s">
        <v>37</v>
      </c>
      <c r="J6230" t="s">
        <v>11580</v>
      </c>
      <c r="K6230" t="s">
        <v>11581</v>
      </c>
      <c r="L6230" t="s">
        <v>11582</v>
      </c>
      <c r="M6230" t="s">
        <v>7235</v>
      </c>
      <c r="N6230" t="s">
        <v>7235</v>
      </c>
      <c r="O6230" t="s">
        <v>9599</v>
      </c>
      <c r="P6230" t="s">
        <v>10455</v>
      </c>
      <c r="Q6230" t="s">
        <v>10604</v>
      </c>
      <c r="R6230" t="s">
        <v>63</v>
      </c>
      <c r="S6230" t="s">
        <v>44</v>
      </c>
      <c r="T6230" t="s">
        <v>4171</v>
      </c>
      <c r="U6230" t="s">
        <v>4172</v>
      </c>
      <c r="X6230">
        <v>1</v>
      </c>
      <c r="Y6230">
        <v>0</v>
      </c>
      <c r="Z6230">
        <v>0</v>
      </c>
      <c r="AA6230">
        <v>0</v>
      </c>
      <c r="AB6230">
        <v>2491238</v>
      </c>
      <c r="AC6230" t="s">
        <v>47</v>
      </c>
      <c r="AD6230" t="str">
        <f>+VLOOKUP(T6230,items!$A$2:$D$1255,4,0)</f>
        <v>MUEBLES</v>
      </c>
      <c r="AE6230">
        <f>+VLOOKUP(T6230,Tabla1[],5,0)</f>
        <v>0</v>
      </c>
      <c r="AF6230">
        <f t="shared" si="97"/>
        <v>6</v>
      </c>
    </row>
    <row r="6231" spans="1:32" x14ac:dyDescent="0.25">
      <c r="A6231">
        <v>103647</v>
      </c>
      <c r="B6231" t="s">
        <v>11578</v>
      </c>
      <c r="C6231" t="s">
        <v>33</v>
      </c>
      <c r="D6231">
        <v>0</v>
      </c>
      <c r="F6231" t="s">
        <v>9075</v>
      </c>
      <c r="G6231" t="s">
        <v>86</v>
      </c>
      <c r="H6231" t="s">
        <v>11579</v>
      </c>
      <c r="I6231" t="s">
        <v>37</v>
      </c>
      <c r="J6231" t="s">
        <v>11580</v>
      </c>
      <c r="K6231" t="s">
        <v>11581</v>
      </c>
      <c r="L6231" t="s">
        <v>11582</v>
      </c>
      <c r="M6231" t="s">
        <v>7235</v>
      </c>
      <c r="N6231" t="s">
        <v>7235</v>
      </c>
      <c r="O6231" t="s">
        <v>9599</v>
      </c>
      <c r="P6231" t="s">
        <v>10455</v>
      </c>
      <c r="Q6231" t="s">
        <v>10604</v>
      </c>
      <c r="R6231" t="s">
        <v>63</v>
      </c>
      <c r="S6231" t="s">
        <v>44</v>
      </c>
      <c r="T6231" t="s">
        <v>556</v>
      </c>
      <c r="U6231" t="s">
        <v>557</v>
      </c>
      <c r="X6231">
        <v>1</v>
      </c>
      <c r="Y6231">
        <v>0</v>
      </c>
      <c r="Z6231">
        <v>0</v>
      </c>
      <c r="AA6231">
        <v>0</v>
      </c>
      <c r="AB6231">
        <v>1361495</v>
      </c>
      <c r="AC6231" t="s">
        <v>47</v>
      </c>
      <c r="AD6231" t="str">
        <f>+VLOOKUP(T6231,items!$A$2:$D$1255,4,0)</f>
        <v>MUEBLES</v>
      </c>
      <c r="AE6231">
        <f>+VLOOKUP(T6231,Tabla1[],5,0)</f>
        <v>0</v>
      </c>
      <c r="AF6231">
        <f t="shared" si="97"/>
        <v>6</v>
      </c>
    </row>
    <row r="6232" spans="1:32" x14ac:dyDescent="0.25">
      <c r="A6232">
        <v>103655</v>
      </c>
      <c r="B6232" t="s">
        <v>11585</v>
      </c>
      <c r="C6232" t="s">
        <v>33</v>
      </c>
      <c r="D6232">
        <v>0</v>
      </c>
      <c r="F6232" t="s">
        <v>9075</v>
      </c>
      <c r="G6232" t="s">
        <v>9075</v>
      </c>
      <c r="H6232" t="s">
        <v>11586</v>
      </c>
      <c r="I6232" t="s">
        <v>37</v>
      </c>
      <c r="J6232" t="s">
        <v>11587</v>
      </c>
      <c r="K6232" t="s">
        <v>11588</v>
      </c>
      <c r="L6232" t="s">
        <v>11589</v>
      </c>
      <c r="M6232" t="s">
        <v>7235</v>
      </c>
      <c r="N6232" t="s">
        <v>7235</v>
      </c>
      <c r="O6232" t="s">
        <v>9294</v>
      </c>
      <c r="P6232" t="s">
        <v>519</v>
      </c>
      <c r="Q6232" t="s">
        <v>9531</v>
      </c>
      <c r="R6232" t="s">
        <v>127</v>
      </c>
      <c r="S6232" t="s">
        <v>44</v>
      </c>
      <c r="T6232" t="s">
        <v>1915</v>
      </c>
      <c r="U6232" t="s">
        <v>1916</v>
      </c>
      <c r="V6232" t="s">
        <v>231</v>
      </c>
      <c r="X6232">
        <v>2</v>
      </c>
      <c r="Y6232">
        <v>0</v>
      </c>
      <c r="Z6232">
        <v>0</v>
      </c>
      <c r="AA6232">
        <v>0</v>
      </c>
      <c r="AB6232">
        <v>1430096</v>
      </c>
      <c r="AC6232" t="s">
        <v>47</v>
      </c>
      <c r="AD6232" t="str">
        <f>+VLOOKUP(T6232,items!$A$2:$D$1255,4,0)</f>
        <v>MUEBLES</v>
      </c>
      <c r="AE6232">
        <f>+VLOOKUP(T6232,Tabla1[],5,0)</f>
        <v>0</v>
      </c>
      <c r="AF6232">
        <f t="shared" si="97"/>
        <v>5</v>
      </c>
    </row>
    <row r="6233" spans="1:32" x14ac:dyDescent="0.25">
      <c r="A6233">
        <v>103671</v>
      </c>
      <c r="B6233" t="s">
        <v>3467</v>
      </c>
      <c r="C6233" t="s">
        <v>75</v>
      </c>
      <c r="D6233">
        <v>0</v>
      </c>
      <c r="F6233" t="s">
        <v>3548</v>
      </c>
      <c r="G6233" t="s">
        <v>3548</v>
      </c>
      <c r="H6233" t="s">
        <v>11590</v>
      </c>
      <c r="I6233" t="s">
        <v>37</v>
      </c>
      <c r="J6233" t="s">
        <v>11591</v>
      </c>
      <c r="K6233" t="s">
        <v>11592</v>
      </c>
      <c r="L6233" t="s">
        <v>37</v>
      </c>
      <c r="M6233" t="s">
        <v>5513</v>
      </c>
      <c r="N6233" t="s">
        <v>5513</v>
      </c>
      <c r="O6233" t="s">
        <v>7235</v>
      </c>
      <c r="P6233" t="s">
        <v>5514</v>
      </c>
      <c r="Q6233" t="s">
        <v>5514</v>
      </c>
      <c r="R6233" t="s">
        <v>43</v>
      </c>
      <c r="S6233" t="s">
        <v>164</v>
      </c>
      <c r="T6233" t="s">
        <v>2135</v>
      </c>
      <c r="U6233" t="s">
        <v>214</v>
      </c>
      <c r="X6233">
        <v>60</v>
      </c>
      <c r="Y6233">
        <v>0</v>
      </c>
      <c r="Z6233">
        <v>0</v>
      </c>
      <c r="AA6233">
        <v>0</v>
      </c>
      <c r="AB6233">
        <v>3012000</v>
      </c>
      <c r="AC6233" t="s">
        <v>47</v>
      </c>
      <c r="AD6233">
        <f>+VLOOKUP(T6233,items!$A$2:$D$1255,4,0)</f>
        <v>0</v>
      </c>
      <c r="AE6233">
        <f>+VLOOKUP(T6233,Tabla1[],5,0)</f>
        <v>0</v>
      </c>
      <c r="AF6233">
        <f t="shared" si="97"/>
        <v>5</v>
      </c>
    </row>
    <row r="6234" spans="1:32" x14ac:dyDescent="0.25">
      <c r="A6234">
        <v>103671</v>
      </c>
      <c r="B6234" t="s">
        <v>3467</v>
      </c>
      <c r="C6234" t="s">
        <v>75</v>
      </c>
      <c r="D6234">
        <v>0</v>
      </c>
      <c r="F6234" t="s">
        <v>3548</v>
      </c>
      <c r="G6234" t="s">
        <v>3548</v>
      </c>
      <c r="H6234" t="s">
        <v>11590</v>
      </c>
      <c r="I6234" t="s">
        <v>37</v>
      </c>
      <c r="J6234" t="s">
        <v>11591</v>
      </c>
      <c r="K6234" t="s">
        <v>11592</v>
      </c>
      <c r="L6234" t="s">
        <v>37</v>
      </c>
      <c r="M6234" t="s">
        <v>5513</v>
      </c>
      <c r="N6234" t="s">
        <v>5513</v>
      </c>
      <c r="O6234" t="s">
        <v>7235</v>
      </c>
      <c r="P6234" t="s">
        <v>5514</v>
      </c>
      <c r="Q6234" t="s">
        <v>5514</v>
      </c>
      <c r="R6234" t="s">
        <v>43</v>
      </c>
      <c r="S6234" t="s">
        <v>164</v>
      </c>
      <c r="T6234" t="s">
        <v>4925</v>
      </c>
      <c r="U6234" t="s">
        <v>1024</v>
      </c>
      <c r="X6234">
        <v>6</v>
      </c>
      <c r="Y6234">
        <v>0</v>
      </c>
      <c r="Z6234">
        <v>0</v>
      </c>
      <c r="AA6234">
        <v>0</v>
      </c>
      <c r="AB6234">
        <v>301200</v>
      </c>
      <c r="AC6234" t="s">
        <v>47</v>
      </c>
      <c r="AD6234">
        <f>+VLOOKUP(T6234,items!$A$2:$D$1255,4,0)</f>
        <v>0</v>
      </c>
      <c r="AE6234">
        <f>+VLOOKUP(T6234,Tabla1[],5,0)</f>
        <v>0</v>
      </c>
      <c r="AF6234">
        <f t="shared" si="97"/>
        <v>5</v>
      </c>
    </row>
    <row r="6235" spans="1:32" x14ac:dyDescent="0.25">
      <c r="A6235">
        <v>103674</v>
      </c>
      <c r="B6235" t="s">
        <v>1003</v>
      </c>
      <c r="C6235" t="s">
        <v>33</v>
      </c>
      <c r="D6235">
        <v>0</v>
      </c>
      <c r="F6235" t="s">
        <v>3548</v>
      </c>
      <c r="G6235" t="s">
        <v>10387</v>
      </c>
      <c r="H6235" t="s">
        <v>11593</v>
      </c>
      <c r="I6235" t="s">
        <v>37</v>
      </c>
      <c r="J6235" t="s">
        <v>11594</v>
      </c>
      <c r="K6235" t="s">
        <v>11595</v>
      </c>
      <c r="L6235" t="s">
        <v>11596</v>
      </c>
      <c r="M6235" t="s">
        <v>3549</v>
      </c>
      <c r="N6235" t="s">
        <v>3549</v>
      </c>
      <c r="O6235" t="s">
        <v>9293</v>
      </c>
      <c r="P6235" t="s">
        <v>8695</v>
      </c>
      <c r="Q6235" t="s">
        <v>518</v>
      </c>
      <c r="R6235" t="s">
        <v>127</v>
      </c>
      <c r="S6235" t="s">
        <v>128</v>
      </c>
      <c r="T6235" t="s">
        <v>11597</v>
      </c>
      <c r="U6235" t="s">
        <v>11598</v>
      </c>
      <c r="X6235">
        <v>9</v>
      </c>
      <c r="Y6235">
        <v>0</v>
      </c>
      <c r="Z6235">
        <v>0</v>
      </c>
      <c r="AA6235">
        <v>0</v>
      </c>
      <c r="AB6235">
        <v>0</v>
      </c>
      <c r="AC6235" t="s">
        <v>47</v>
      </c>
      <c r="AD6235">
        <f>+VLOOKUP(T6235,items!$A$2:$D$1255,4,0)</f>
        <v>0</v>
      </c>
      <c r="AE6235">
        <f>+VLOOKUP(T6235,Tabla1[],5,0)</f>
        <v>0</v>
      </c>
      <c r="AF6235">
        <f t="shared" si="97"/>
        <v>5</v>
      </c>
    </row>
    <row r="6236" spans="1:32" x14ac:dyDescent="0.25">
      <c r="A6236">
        <v>103674</v>
      </c>
      <c r="B6236" t="s">
        <v>1003</v>
      </c>
      <c r="C6236" t="s">
        <v>33</v>
      </c>
      <c r="D6236">
        <v>0</v>
      </c>
      <c r="F6236" t="s">
        <v>3548</v>
      </c>
      <c r="G6236" t="s">
        <v>10387</v>
      </c>
      <c r="H6236" t="s">
        <v>11593</v>
      </c>
      <c r="I6236" t="s">
        <v>37</v>
      </c>
      <c r="J6236" t="s">
        <v>11594</v>
      </c>
      <c r="K6236" t="s">
        <v>11595</v>
      </c>
      <c r="L6236" t="s">
        <v>11596</v>
      </c>
      <c r="M6236" t="s">
        <v>3549</v>
      </c>
      <c r="N6236" t="s">
        <v>3549</v>
      </c>
      <c r="O6236" t="s">
        <v>9293</v>
      </c>
      <c r="P6236" t="s">
        <v>8695</v>
      </c>
      <c r="Q6236" t="s">
        <v>518</v>
      </c>
      <c r="R6236" t="s">
        <v>127</v>
      </c>
      <c r="S6236" t="s">
        <v>128</v>
      </c>
      <c r="T6236" t="s">
        <v>11599</v>
      </c>
      <c r="U6236" t="s">
        <v>11600</v>
      </c>
      <c r="X6236">
        <v>5</v>
      </c>
      <c r="Y6236">
        <v>0</v>
      </c>
      <c r="Z6236">
        <v>0</v>
      </c>
      <c r="AA6236">
        <v>0</v>
      </c>
      <c r="AB6236">
        <v>0</v>
      </c>
      <c r="AC6236" t="s">
        <v>47</v>
      </c>
      <c r="AD6236">
        <f>+VLOOKUP(T6236,items!$A$2:$D$1255,4,0)</f>
        <v>0</v>
      </c>
      <c r="AE6236">
        <f>+VLOOKUP(T6236,Tabla1[],5,0)</f>
        <v>0</v>
      </c>
      <c r="AF6236">
        <f t="shared" si="97"/>
        <v>5</v>
      </c>
    </row>
    <row r="6237" spans="1:32" x14ac:dyDescent="0.25">
      <c r="A6237">
        <v>103675</v>
      </c>
      <c r="B6237" t="s">
        <v>11601</v>
      </c>
      <c r="C6237" t="s">
        <v>75</v>
      </c>
      <c r="D6237">
        <v>0</v>
      </c>
      <c r="F6237" t="s">
        <v>3548</v>
      </c>
      <c r="G6237" t="s">
        <v>3548</v>
      </c>
      <c r="H6237" t="s">
        <v>11602</v>
      </c>
      <c r="I6237" t="s">
        <v>37</v>
      </c>
      <c r="J6237" t="s">
        <v>11603</v>
      </c>
      <c r="K6237" t="s">
        <v>11604</v>
      </c>
      <c r="L6237" t="s">
        <v>37</v>
      </c>
      <c r="M6237" t="s">
        <v>5513</v>
      </c>
      <c r="N6237" t="s">
        <v>5513</v>
      </c>
      <c r="O6237" t="s">
        <v>7235</v>
      </c>
      <c r="P6237" t="s">
        <v>5514</v>
      </c>
      <c r="Q6237" t="s">
        <v>5514</v>
      </c>
      <c r="R6237" t="s">
        <v>43</v>
      </c>
      <c r="S6237" t="s">
        <v>164</v>
      </c>
      <c r="T6237" t="s">
        <v>1900</v>
      </c>
      <c r="U6237" t="s">
        <v>1901</v>
      </c>
      <c r="X6237">
        <v>12</v>
      </c>
      <c r="Y6237">
        <v>0</v>
      </c>
      <c r="Z6237">
        <v>0</v>
      </c>
      <c r="AA6237">
        <v>0</v>
      </c>
      <c r="AB6237">
        <v>631200</v>
      </c>
      <c r="AC6237" t="s">
        <v>47</v>
      </c>
      <c r="AD6237">
        <f>+VLOOKUP(T6237,items!$A$2:$D$1255,4,0)</f>
        <v>0</v>
      </c>
      <c r="AE6237">
        <f>+VLOOKUP(T6237,Tabla1[],5,0)</f>
        <v>0</v>
      </c>
      <c r="AF6237">
        <f t="shared" si="97"/>
        <v>5</v>
      </c>
    </row>
    <row r="6238" spans="1:32" x14ac:dyDescent="0.25">
      <c r="A6238">
        <v>103681</v>
      </c>
      <c r="B6238" t="s">
        <v>11605</v>
      </c>
      <c r="C6238" t="s">
        <v>33</v>
      </c>
      <c r="D6238">
        <v>0</v>
      </c>
      <c r="F6238" t="s">
        <v>5512</v>
      </c>
      <c r="G6238" t="s">
        <v>86</v>
      </c>
      <c r="H6238" t="s">
        <v>11606</v>
      </c>
      <c r="I6238" t="s">
        <v>37</v>
      </c>
      <c r="J6238" t="s">
        <v>11607</v>
      </c>
      <c r="K6238" t="s">
        <v>11608</v>
      </c>
      <c r="L6238" t="s">
        <v>11609</v>
      </c>
      <c r="M6238" t="s">
        <v>7235</v>
      </c>
      <c r="N6238" t="s">
        <v>7235</v>
      </c>
      <c r="O6238" t="s">
        <v>8695</v>
      </c>
      <c r="P6238" t="s">
        <v>519</v>
      </c>
      <c r="Q6238" t="s">
        <v>9096</v>
      </c>
      <c r="R6238" t="s">
        <v>63</v>
      </c>
      <c r="S6238" t="s">
        <v>128</v>
      </c>
      <c r="T6238" t="s">
        <v>536</v>
      </c>
      <c r="U6238" t="s">
        <v>537</v>
      </c>
      <c r="X6238">
        <v>16</v>
      </c>
      <c r="Y6238">
        <v>0</v>
      </c>
      <c r="Z6238">
        <v>0</v>
      </c>
      <c r="AA6238">
        <v>0</v>
      </c>
      <c r="AB6238">
        <v>9496336</v>
      </c>
      <c r="AC6238" t="s">
        <v>47</v>
      </c>
      <c r="AD6238" t="str">
        <f>+VLOOKUP(T6238,items!$A$2:$D$1255,4,0)</f>
        <v>MUEBLES</v>
      </c>
      <c r="AE6238">
        <f>+VLOOKUP(T6238,Tabla1[],5,0)</f>
        <v>0</v>
      </c>
      <c r="AF6238">
        <f t="shared" si="97"/>
        <v>5</v>
      </c>
    </row>
    <row r="6239" spans="1:32" x14ac:dyDescent="0.25">
      <c r="A6239">
        <v>103681</v>
      </c>
      <c r="B6239" t="s">
        <v>11605</v>
      </c>
      <c r="C6239" t="s">
        <v>33</v>
      </c>
      <c r="D6239">
        <v>0</v>
      </c>
      <c r="F6239" t="s">
        <v>5512</v>
      </c>
      <c r="G6239" t="s">
        <v>86</v>
      </c>
      <c r="H6239" t="s">
        <v>11606</v>
      </c>
      <c r="I6239" t="s">
        <v>37</v>
      </c>
      <c r="J6239" t="s">
        <v>11607</v>
      </c>
      <c r="K6239" t="s">
        <v>11608</v>
      </c>
      <c r="L6239" t="s">
        <v>11609</v>
      </c>
      <c r="M6239" t="s">
        <v>7235</v>
      </c>
      <c r="N6239" t="s">
        <v>7235</v>
      </c>
      <c r="O6239" t="s">
        <v>8695</v>
      </c>
      <c r="P6239" t="s">
        <v>519</v>
      </c>
      <c r="Q6239" t="s">
        <v>9096</v>
      </c>
      <c r="R6239" t="s">
        <v>63</v>
      </c>
      <c r="S6239" t="s">
        <v>128</v>
      </c>
      <c r="T6239" t="s">
        <v>11610</v>
      </c>
      <c r="U6239" t="s">
        <v>11611</v>
      </c>
      <c r="V6239" t="s">
        <v>867</v>
      </c>
      <c r="X6239">
        <v>2</v>
      </c>
      <c r="Y6239">
        <v>0</v>
      </c>
      <c r="Z6239">
        <v>0</v>
      </c>
      <c r="AA6239">
        <v>0</v>
      </c>
      <c r="AB6239">
        <v>4907624</v>
      </c>
      <c r="AC6239" t="s">
        <v>47</v>
      </c>
      <c r="AD6239" t="str">
        <f>+VLOOKUP(T6239,items!$A$2:$D$1255,4,0)</f>
        <v>SOMBRILLA</v>
      </c>
      <c r="AE6239">
        <f>+VLOOKUP(T6239,Tabla1[],5,0)</f>
        <v>0</v>
      </c>
      <c r="AF6239">
        <f t="shared" si="97"/>
        <v>5</v>
      </c>
    </row>
    <row r="6240" spans="1:32" x14ac:dyDescent="0.25">
      <c r="A6240">
        <v>103681</v>
      </c>
      <c r="B6240" t="s">
        <v>11605</v>
      </c>
      <c r="C6240" t="s">
        <v>33</v>
      </c>
      <c r="D6240">
        <v>0</v>
      </c>
      <c r="F6240" t="s">
        <v>5512</v>
      </c>
      <c r="G6240" t="s">
        <v>86</v>
      </c>
      <c r="H6240" t="s">
        <v>11606</v>
      </c>
      <c r="I6240" t="s">
        <v>37</v>
      </c>
      <c r="J6240" t="s">
        <v>11607</v>
      </c>
      <c r="K6240" t="s">
        <v>11608</v>
      </c>
      <c r="L6240" t="s">
        <v>11609</v>
      </c>
      <c r="M6240" t="s">
        <v>7235</v>
      </c>
      <c r="N6240" t="s">
        <v>7235</v>
      </c>
      <c r="O6240" t="s">
        <v>8695</v>
      </c>
      <c r="P6240" t="s">
        <v>519</v>
      </c>
      <c r="Q6240" t="s">
        <v>9096</v>
      </c>
      <c r="R6240" t="s">
        <v>63</v>
      </c>
      <c r="S6240" t="s">
        <v>128</v>
      </c>
      <c r="T6240" t="s">
        <v>550</v>
      </c>
      <c r="U6240" t="s">
        <v>551</v>
      </c>
      <c r="W6240" t="s">
        <v>211</v>
      </c>
      <c r="X6240">
        <v>2</v>
      </c>
      <c r="Y6240">
        <v>0</v>
      </c>
      <c r="Z6240">
        <v>0</v>
      </c>
      <c r="AA6240">
        <v>0</v>
      </c>
      <c r="AB6240">
        <v>885102</v>
      </c>
      <c r="AC6240" t="s">
        <v>47</v>
      </c>
      <c r="AD6240">
        <f>+VLOOKUP(T6240,items!$A$2:$D$1255,4,0)</f>
        <v>0</v>
      </c>
      <c r="AE6240">
        <f>+VLOOKUP(T6240,Tabla1[],5,0)</f>
        <v>0</v>
      </c>
      <c r="AF6240">
        <f t="shared" si="97"/>
        <v>5</v>
      </c>
    </row>
    <row r="6241" spans="1:32" x14ac:dyDescent="0.25">
      <c r="A6241">
        <v>103681</v>
      </c>
      <c r="B6241" t="s">
        <v>11605</v>
      </c>
      <c r="C6241" t="s">
        <v>33</v>
      </c>
      <c r="D6241">
        <v>0</v>
      </c>
      <c r="F6241" t="s">
        <v>5512</v>
      </c>
      <c r="G6241" t="s">
        <v>86</v>
      </c>
      <c r="H6241" t="s">
        <v>11606</v>
      </c>
      <c r="I6241" t="s">
        <v>37</v>
      </c>
      <c r="J6241" t="s">
        <v>11607</v>
      </c>
      <c r="K6241" t="s">
        <v>11608</v>
      </c>
      <c r="L6241" t="s">
        <v>11609</v>
      </c>
      <c r="M6241" t="s">
        <v>7235</v>
      </c>
      <c r="N6241" t="s">
        <v>7235</v>
      </c>
      <c r="O6241" t="s">
        <v>8695</v>
      </c>
      <c r="P6241" t="s">
        <v>519</v>
      </c>
      <c r="Q6241" t="s">
        <v>9096</v>
      </c>
      <c r="R6241" t="s">
        <v>63</v>
      </c>
      <c r="S6241" t="s">
        <v>128</v>
      </c>
      <c r="T6241" t="s">
        <v>7278</v>
      </c>
      <c r="U6241" t="s">
        <v>7279</v>
      </c>
      <c r="X6241">
        <v>2</v>
      </c>
      <c r="Y6241">
        <v>0</v>
      </c>
      <c r="Z6241">
        <v>0</v>
      </c>
      <c r="AA6241">
        <v>0</v>
      </c>
      <c r="AB6241">
        <v>6437006</v>
      </c>
      <c r="AC6241" t="s">
        <v>47</v>
      </c>
      <c r="AD6241" t="str">
        <f>+VLOOKUP(T6241,items!$A$2:$D$1255,4,0)</f>
        <v>MUEBLES</v>
      </c>
      <c r="AE6241">
        <f>+VLOOKUP(T6241,Tabla1[],5,0)</f>
        <v>0</v>
      </c>
      <c r="AF6241">
        <f t="shared" si="97"/>
        <v>5</v>
      </c>
    </row>
    <row r="6242" spans="1:32" x14ac:dyDescent="0.25">
      <c r="A6242">
        <v>103687</v>
      </c>
      <c r="B6242" t="s">
        <v>11612</v>
      </c>
      <c r="C6242" t="s">
        <v>33</v>
      </c>
      <c r="D6242">
        <v>0</v>
      </c>
      <c r="F6242" t="s">
        <v>3548</v>
      </c>
      <c r="G6242" t="s">
        <v>86</v>
      </c>
      <c r="H6242" t="s">
        <v>11613</v>
      </c>
      <c r="I6242" t="s">
        <v>37</v>
      </c>
      <c r="J6242" t="s">
        <v>11614</v>
      </c>
      <c r="K6242" t="s">
        <v>11615</v>
      </c>
      <c r="L6242" t="s">
        <v>11616</v>
      </c>
      <c r="M6242" t="s">
        <v>7235</v>
      </c>
      <c r="N6242" t="s">
        <v>7235</v>
      </c>
      <c r="O6242" t="s">
        <v>8695</v>
      </c>
      <c r="P6242" t="s">
        <v>519</v>
      </c>
      <c r="Q6242" t="s">
        <v>9096</v>
      </c>
      <c r="R6242" t="s">
        <v>127</v>
      </c>
      <c r="S6242" t="s">
        <v>108</v>
      </c>
      <c r="T6242" t="s">
        <v>11617</v>
      </c>
      <c r="U6242" t="s">
        <v>11618</v>
      </c>
      <c r="V6242" t="s">
        <v>884</v>
      </c>
      <c r="X6242">
        <v>1</v>
      </c>
      <c r="Y6242">
        <v>0</v>
      </c>
      <c r="Z6242">
        <v>0</v>
      </c>
      <c r="AA6242">
        <v>0</v>
      </c>
      <c r="AB6242">
        <v>789266</v>
      </c>
      <c r="AC6242" t="s">
        <v>47</v>
      </c>
      <c r="AD6242">
        <f>+VLOOKUP(T6242,items!$A$2:$D$1255,4,0)</f>
        <v>0</v>
      </c>
      <c r="AE6242">
        <f>+VLOOKUP(T6242,Tabla1[],5,0)</f>
        <v>0</v>
      </c>
      <c r="AF6242">
        <f t="shared" si="97"/>
        <v>5</v>
      </c>
    </row>
    <row r="6243" spans="1:32" x14ac:dyDescent="0.25">
      <c r="A6243">
        <v>103703</v>
      </c>
      <c r="B6243" t="s">
        <v>2123</v>
      </c>
      <c r="C6243" t="s">
        <v>33</v>
      </c>
      <c r="D6243">
        <v>0</v>
      </c>
      <c r="F6243" t="s">
        <v>3548</v>
      </c>
      <c r="G6243" t="s">
        <v>11293</v>
      </c>
      <c r="H6243" t="s">
        <v>11619</v>
      </c>
      <c r="I6243" t="s">
        <v>37</v>
      </c>
      <c r="J6243" t="s">
        <v>11620</v>
      </c>
      <c r="K6243" t="s">
        <v>11621</v>
      </c>
      <c r="L6243" t="s">
        <v>11622</v>
      </c>
      <c r="M6243" t="s">
        <v>5878</v>
      </c>
      <c r="N6243" t="s">
        <v>5878</v>
      </c>
      <c r="O6243" t="s">
        <v>11623</v>
      </c>
      <c r="P6243" t="s">
        <v>8997</v>
      </c>
      <c r="Q6243" t="s">
        <v>8998</v>
      </c>
      <c r="R6243" t="s">
        <v>127</v>
      </c>
      <c r="S6243" t="s">
        <v>44</v>
      </c>
      <c r="T6243" t="s">
        <v>905</v>
      </c>
      <c r="U6243" t="s">
        <v>906</v>
      </c>
      <c r="X6243">
        <v>1</v>
      </c>
      <c r="Y6243">
        <v>0</v>
      </c>
      <c r="Z6243">
        <v>0</v>
      </c>
      <c r="AA6243">
        <v>0</v>
      </c>
      <c r="AB6243">
        <v>4675424</v>
      </c>
      <c r="AC6243" t="s">
        <v>47</v>
      </c>
      <c r="AD6243">
        <f>+VLOOKUP(T6243,items!$A$2:$D$1255,4,0)</f>
        <v>0</v>
      </c>
      <c r="AE6243">
        <f>+VLOOKUP(T6243,Tabla1[],5,0)</f>
        <v>0</v>
      </c>
      <c r="AF6243">
        <f t="shared" si="97"/>
        <v>8</v>
      </c>
    </row>
    <row r="6244" spans="1:32" x14ac:dyDescent="0.25">
      <c r="A6244">
        <v>103703</v>
      </c>
      <c r="B6244" t="s">
        <v>2123</v>
      </c>
      <c r="C6244" t="s">
        <v>33</v>
      </c>
      <c r="D6244">
        <v>0</v>
      </c>
      <c r="F6244" t="s">
        <v>3548</v>
      </c>
      <c r="G6244" t="s">
        <v>11293</v>
      </c>
      <c r="H6244" t="s">
        <v>11619</v>
      </c>
      <c r="I6244" t="s">
        <v>37</v>
      </c>
      <c r="J6244" t="s">
        <v>11620</v>
      </c>
      <c r="K6244" t="s">
        <v>11621</v>
      </c>
      <c r="L6244" t="s">
        <v>11622</v>
      </c>
      <c r="M6244" t="s">
        <v>5878</v>
      </c>
      <c r="N6244" t="s">
        <v>5878</v>
      </c>
      <c r="O6244" t="s">
        <v>11623</v>
      </c>
      <c r="P6244" t="s">
        <v>8997</v>
      </c>
      <c r="Q6244" t="s">
        <v>8998</v>
      </c>
      <c r="R6244" t="s">
        <v>127</v>
      </c>
      <c r="S6244" t="s">
        <v>44</v>
      </c>
      <c r="T6244" t="s">
        <v>94</v>
      </c>
      <c r="U6244" t="s">
        <v>95</v>
      </c>
      <c r="X6244">
        <v>1</v>
      </c>
      <c r="Y6244">
        <v>0</v>
      </c>
      <c r="Z6244">
        <v>0</v>
      </c>
      <c r="AA6244">
        <v>0</v>
      </c>
      <c r="AB6244">
        <v>250000</v>
      </c>
      <c r="AC6244" t="s">
        <v>47</v>
      </c>
      <c r="AD6244" t="e">
        <f>+VLOOKUP(T6244,items!$A$2:$D$1255,4,0)</f>
        <v>#N/A</v>
      </c>
      <c r="AE6244" t="e">
        <f>+VLOOKUP(T6244,Tabla1[],5,0)</f>
        <v>#N/A</v>
      </c>
      <c r="AF6244">
        <f t="shared" si="97"/>
        <v>8</v>
      </c>
    </row>
    <row r="6245" spans="1:32" x14ac:dyDescent="0.25">
      <c r="A6245">
        <v>103706</v>
      </c>
      <c r="B6245" t="s">
        <v>6883</v>
      </c>
      <c r="C6245" t="s">
        <v>75</v>
      </c>
      <c r="D6245">
        <v>0</v>
      </c>
      <c r="F6245" t="s">
        <v>3548</v>
      </c>
      <c r="G6245" t="s">
        <v>3548</v>
      </c>
      <c r="H6245" t="s">
        <v>11624</v>
      </c>
      <c r="I6245" t="s">
        <v>37</v>
      </c>
      <c r="J6245" t="s">
        <v>11625</v>
      </c>
      <c r="K6245" t="s">
        <v>11626</v>
      </c>
      <c r="L6245" t="s">
        <v>37</v>
      </c>
      <c r="M6245" t="s">
        <v>5513</v>
      </c>
      <c r="N6245" t="s">
        <v>5513</v>
      </c>
      <c r="O6245" t="s">
        <v>7235</v>
      </c>
      <c r="P6245" t="s">
        <v>5514</v>
      </c>
      <c r="Q6245" t="s">
        <v>5514</v>
      </c>
      <c r="R6245" t="s">
        <v>43</v>
      </c>
      <c r="S6245" t="s">
        <v>164</v>
      </c>
      <c r="T6245" t="s">
        <v>3488</v>
      </c>
      <c r="U6245" t="s">
        <v>3489</v>
      </c>
      <c r="X6245">
        <v>4</v>
      </c>
      <c r="Y6245">
        <v>0</v>
      </c>
      <c r="Z6245">
        <v>0</v>
      </c>
      <c r="AA6245">
        <v>0</v>
      </c>
      <c r="AB6245">
        <v>196000</v>
      </c>
      <c r="AC6245" t="s">
        <v>47</v>
      </c>
      <c r="AD6245">
        <f>+VLOOKUP(T6245,items!$A$2:$D$1255,4,0)</f>
        <v>0</v>
      </c>
      <c r="AE6245">
        <f>+VLOOKUP(T6245,Tabla1[],5,0)</f>
        <v>0</v>
      </c>
      <c r="AF6245">
        <f t="shared" si="97"/>
        <v>5</v>
      </c>
    </row>
    <row r="6246" spans="1:32" x14ac:dyDescent="0.25">
      <c r="A6246">
        <v>103708</v>
      </c>
      <c r="B6246" t="s">
        <v>9014</v>
      </c>
      <c r="C6246" t="s">
        <v>75</v>
      </c>
      <c r="D6246">
        <v>0</v>
      </c>
      <c r="F6246" t="s">
        <v>3548</v>
      </c>
      <c r="G6246" t="s">
        <v>5513</v>
      </c>
      <c r="H6246" t="s">
        <v>11627</v>
      </c>
      <c r="I6246" t="s">
        <v>11628</v>
      </c>
      <c r="J6246" t="s">
        <v>11629</v>
      </c>
      <c r="K6246" t="s">
        <v>11630</v>
      </c>
      <c r="L6246" t="s">
        <v>11631</v>
      </c>
      <c r="M6246" t="s">
        <v>86</v>
      </c>
      <c r="N6246" t="s">
        <v>7235</v>
      </c>
      <c r="O6246" t="s">
        <v>3800</v>
      </c>
      <c r="P6246" t="s">
        <v>8405</v>
      </c>
      <c r="Q6246" t="s">
        <v>5949</v>
      </c>
      <c r="R6246" t="s">
        <v>127</v>
      </c>
      <c r="S6246" t="s">
        <v>108</v>
      </c>
      <c r="T6246" t="s">
        <v>347</v>
      </c>
      <c r="U6246" t="s">
        <v>348</v>
      </c>
      <c r="W6246" t="s">
        <v>114</v>
      </c>
      <c r="X6246">
        <v>1</v>
      </c>
      <c r="Y6246">
        <v>7000</v>
      </c>
      <c r="Z6246">
        <v>0</v>
      </c>
      <c r="AA6246">
        <v>0</v>
      </c>
      <c r="AB6246">
        <v>686226</v>
      </c>
      <c r="AC6246" t="s">
        <v>47</v>
      </c>
      <c r="AD6246">
        <f>+VLOOKUP(T6246,items!$A$2:$D$1255,4,0)</f>
        <v>0</v>
      </c>
      <c r="AE6246">
        <f>+VLOOKUP(T6246,Tabla1[],5,0)</f>
        <v>0</v>
      </c>
      <c r="AF6246">
        <f t="shared" si="97"/>
        <v>5</v>
      </c>
    </row>
    <row r="6247" spans="1:32" x14ac:dyDescent="0.25">
      <c r="A6247">
        <v>103708</v>
      </c>
      <c r="B6247" t="s">
        <v>9014</v>
      </c>
      <c r="C6247" t="s">
        <v>75</v>
      </c>
      <c r="D6247">
        <v>0</v>
      </c>
      <c r="F6247" t="s">
        <v>3548</v>
      </c>
      <c r="G6247" t="s">
        <v>5513</v>
      </c>
      <c r="H6247" t="s">
        <v>11627</v>
      </c>
      <c r="I6247" t="s">
        <v>11628</v>
      </c>
      <c r="J6247" t="s">
        <v>11629</v>
      </c>
      <c r="K6247" t="s">
        <v>11630</v>
      </c>
      <c r="L6247" t="s">
        <v>11631</v>
      </c>
      <c r="M6247" t="s">
        <v>86</v>
      </c>
      <c r="N6247" t="s">
        <v>7235</v>
      </c>
      <c r="O6247" t="s">
        <v>3800</v>
      </c>
      <c r="P6247" t="s">
        <v>8405</v>
      </c>
      <c r="Q6247" t="s">
        <v>5949</v>
      </c>
      <c r="R6247" t="s">
        <v>127</v>
      </c>
      <c r="S6247" t="s">
        <v>108</v>
      </c>
      <c r="T6247" t="s">
        <v>347</v>
      </c>
      <c r="U6247" t="s">
        <v>348</v>
      </c>
      <c r="W6247" t="s">
        <v>114</v>
      </c>
      <c r="X6247">
        <v>1</v>
      </c>
      <c r="Y6247">
        <v>8000</v>
      </c>
      <c r="Z6247">
        <v>0</v>
      </c>
      <c r="AA6247">
        <v>0</v>
      </c>
      <c r="AB6247">
        <v>800597</v>
      </c>
      <c r="AC6247" t="s">
        <v>47</v>
      </c>
      <c r="AD6247">
        <f>+VLOOKUP(T6247,items!$A$2:$D$1255,4,0)</f>
        <v>0</v>
      </c>
      <c r="AE6247">
        <f>+VLOOKUP(T6247,Tabla1[],5,0)</f>
        <v>0</v>
      </c>
      <c r="AF6247">
        <f t="shared" si="97"/>
        <v>5</v>
      </c>
    </row>
    <row r="6248" spans="1:32" x14ac:dyDescent="0.25">
      <c r="A6248">
        <v>103713</v>
      </c>
      <c r="B6248" t="s">
        <v>11632</v>
      </c>
      <c r="C6248" t="s">
        <v>33</v>
      </c>
      <c r="D6248">
        <v>0</v>
      </c>
      <c r="F6248" t="s">
        <v>5513</v>
      </c>
      <c r="G6248" t="s">
        <v>10387</v>
      </c>
      <c r="H6248" t="s">
        <v>11633</v>
      </c>
      <c r="I6248" t="s">
        <v>37</v>
      </c>
      <c r="J6248" t="s">
        <v>11634</v>
      </c>
      <c r="K6248" t="s">
        <v>11635</v>
      </c>
      <c r="L6248" t="s">
        <v>37</v>
      </c>
      <c r="M6248" t="s">
        <v>3549</v>
      </c>
      <c r="N6248" t="s">
        <v>3549</v>
      </c>
      <c r="O6248" t="s">
        <v>3800</v>
      </c>
      <c r="P6248" t="s">
        <v>175</v>
      </c>
      <c r="Q6248" t="s">
        <v>8405</v>
      </c>
      <c r="R6248" t="s">
        <v>127</v>
      </c>
      <c r="S6248" t="s">
        <v>256</v>
      </c>
      <c r="T6248" t="s">
        <v>50</v>
      </c>
      <c r="U6248" t="s">
        <v>51</v>
      </c>
      <c r="X6248">
        <v>1</v>
      </c>
      <c r="Y6248">
        <v>0</v>
      </c>
      <c r="Z6248">
        <v>0</v>
      </c>
      <c r="AA6248">
        <v>0</v>
      </c>
      <c r="AB6248">
        <v>40000</v>
      </c>
      <c r="AC6248" t="s">
        <v>47</v>
      </c>
      <c r="AD6248" t="e">
        <f>+VLOOKUP(T6248,items!$A$2:$D$1255,4,0)</f>
        <v>#N/A</v>
      </c>
      <c r="AE6248" t="e">
        <f>+VLOOKUP(T6248,Tabla1[],5,0)</f>
        <v>#N/A</v>
      </c>
      <c r="AF6248">
        <f t="shared" si="97"/>
        <v>5</v>
      </c>
    </row>
    <row r="6249" spans="1:32" x14ac:dyDescent="0.25">
      <c r="A6249">
        <v>103713</v>
      </c>
      <c r="B6249" t="s">
        <v>11632</v>
      </c>
      <c r="C6249" t="s">
        <v>33</v>
      </c>
      <c r="D6249">
        <v>0</v>
      </c>
      <c r="F6249" t="s">
        <v>5513</v>
      </c>
      <c r="G6249" t="s">
        <v>10387</v>
      </c>
      <c r="H6249" t="s">
        <v>11633</v>
      </c>
      <c r="I6249" t="s">
        <v>37</v>
      </c>
      <c r="J6249" t="s">
        <v>11634</v>
      </c>
      <c r="K6249" t="s">
        <v>11635</v>
      </c>
      <c r="L6249" t="s">
        <v>37</v>
      </c>
      <c r="M6249" t="s">
        <v>3549</v>
      </c>
      <c r="N6249" t="s">
        <v>3549</v>
      </c>
      <c r="O6249" t="s">
        <v>3800</v>
      </c>
      <c r="P6249" t="s">
        <v>175</v>
      </c>
      <c r="Q6249" t="s">
        <v>8405</v>
      </c>
      <c r="R6249" t="s">
        <v>127</v>
      </c>
      <c r="S6249" t="s">
        <v>256</v>
      </c>
      <c r="T6249" t="s">
        <v>795</v>
      </c>
      <c r="U6249" t="s">
        <v>11636</v>
      </c>
      <c r="X6249">
        <v>1</v>
      </c>
      <c r="Y6249">
        <v>0</v>
      </c>
      <c r="Z6249">
        <v>0</v>
      </c>
      <c r="AA6249">
        <v>0</v>
      </c>
      <c r="AB6249">
        <v>210000</v>
      </c>
      <c r="AC6249" t="s">
        <v>47</v>
      </c>
      <c r="AD6249" t="e">
        <f>+VLOOKUP(T6249,items!$A$2:$D$1255,4,0)</f>
        <v>#N/A</v>
      </c>
      <c r="AE6249" t="e">
        <f>+VLOOKUP(T6249,Tabla1[],5,0)</f>
        <v>#N/A</v>
      </c>
      <c r="AF6249">
        <f t="shared" si="97"/>
        <v>5</v>
      </c>
    </row>
    <row r="6250" spans="1:32" x14ac:dyDescent="0.25">
      <c r="A6250">
        <v>103714</v>
      </c>
      <c r="B6250" t="s">
        <v>2569</v>
      </c>
      <c r="C6250" t="s">
        <v>75</v>
      </c>
      <c r="D6250">
        <v>0</v>
      </c>
      <c r="F6250" t="s">
        <v>5513</v>
      </c>
      <c r="G6250" t="s">
        <v>8621</v>
      </c>
      <c r="H6250" t="s">
        <v>11637</v>
      </c>
      <c r="I6250" t="s">
        <v>37</v>
      </c>
      <c r="J6250" t="s">
        <v>11638</v>
      </c>
      <c r="K6250" t="s">
        <v>11639</v>
      </c>
      <c r="L6250" t="s">
        <v>37</v>
      </c>
      <c r="M6250" t="s">
        <v>9223</v>
      </c>
      <c r="N6250" t="s">
        <v>9223</v>
      </c>
      <c r="O6250" t="s">
        <v>3096</v>
      </c>
      <c r="P6250" t="s">
        <v>975</v>
      </c>
      <c r="Q6250" t="s">
        <v>975</v>
      </c>
      <c r="R6250" t="s">
        <v>127</v>
      </c>
      <c r="S6250" t="s">
        <v>164</v>
      </c>
      <c r="T6250" t="s">
        <v>6309</v>
      </c>
      <c r="U6250" t="s">
        <v>6310</v>
      </c>
      <c r="X6250">
        <v>14</v>
      </c>
      <c r="Y6250">
        <v>0</v>
      </c>
      <c r="Z6250">
        <v>0</v>
      </c>
      <c r="AA6250">
        <v>0</v>
      </c>
      <c r="AB6250">
        <v>18200</v>
      </c>
      <c r="AC6250" t="s">
        <v>47</v>
      </c>
      <c r="AD6250">
        <f>+VLOOKUP(T6250,items!$A$2:$D$1255,4,0)</f>
        <v>0</v>
      </c>
      <c r="AE6250">
        <f>+VLOOKUP(T6250,Tabla1[],5,0)</f>
        <v>0</v>
      </c>
      <c r="AF6250">
        <f t="shared" si="97"/>
        <v>5</v>
      </c>
    </row>
    <row r="6251" spans="1:32" x14ac:dyDescent="0.25">
      <c r="A6251">
        <v>103714</v>
      </c>
      <c r="B6251" t="s">
        <v>2569</v>
      </c>
      <c r="C6251" t="s">
        <v>75</v>
      </c>
      <c r="D6251">
        <v>0</v>
      </c>
      <c r="F6251" t="s">
        <v>5513</v>
      </c>
      <c r="G6251" t="s">
        <v>8621</v>
      </c>
      <c r="H6251" t="s">
        <v>11637</v>
      </c>
      <c r="I6251" t="s">
        <v>37</v>
      </c>
      <c r="J6251" t="s">
        <v>11638</v>
      </c>
      <c r="K6251" t="s">
        <v>11639</v>
      </c>
      <c r="L6251" t="s">
        <v>37</v>
      </c>
      <c r="M6251" t="s">
        <v>9223</v>
      </c>
      <c r="N6251" t="s">
        <v>9223</v>
      </c>
      <c r="O6251" t="s">
        <v>3096</v>
      </c>
      <c r="P6251" t="s">
        <v>975</v>
      </c>
      <c r="Q6251" t="s">
        <v>975</v>
      </c>
      <c r="R6251" t="s">
        <v>127</v>
      </c>
      <c r="S6251" t="s">
        <v>164</v>
      </c>
      <c r="T6251" t="s">
        <v>1290</v>
      </c>
      <c r="U6251" t="s">
        <v>1291</v>
      </c>
      <c r="X6251">
        <v>7</v>
      </c>
      <c r="Y6251">
        <v>0</v>
      </c>
      <c r="Z6251">
        <v>0</v>
      </c>
      <c r="AA6251">
        <v>0</v>
      </c>
      <c r="AB6251">
        <v>447300</v>
      </c>
      <c r="AC6251" t="s">
        <v>47</v>
      </c>
      <c r="AD6251">
        <f>+VLOOKUP(T6251,items!$A$2:$D$1255,4,0)</f>
        <v>0</v>
      </c>
      <c r="AE6251">
        <f>+VLOOKUP(T6251,Tabla1[],5,0)</f>
        <v>0</v>
      </c>
      <c r="AF6251">
        <f t="shared" si="97"/>
        <v>5</v>
      </c>
    </row>
    <row r="6252" spans="1:32" x14ac:dyDescent="0.25">
      <c r="A6252">
        <v>103714</v>
      </c>
      <c r="B6252" t="s">
        <v>2569</v>
      </c>
      <c r="C6252" t="s">
        <v>75</v>
      </c>
      <c r="D6252">
        <v>0</v>
      </c>
      <c r="F6252" t="s">
        <v>5513</v>
      </c>
      <c r="G6252" t="s">
        <v>8621</v>
      </c>
      <c r="H6252" t="s">
        <v>11637</v>
      </c>
      <c r="I6252" t="s">
        <v>37</v>
      </c>
      <c r="J6252" t="s">
        <v>11638</v>
      </c>
      <c r="K6252" t="s">
        <v>11639</v>
      </c>
      <c r="L6252" t="s">
        <v>37</v>
      </c>
      <c r="M6252" t="s">
        <v>9223</v>
      </c>
      <c r="N6252" t="s">
        <v>9223</v>
      </c>
      <c r="O6252" t="s">
        <v>3096</v>
      </c>
      <c r="P6252" t="s">
        <v>975</v>
      </c>
      <c r="Q6252" t="s">
        <v>975</v>
      </c>
      <c r="R6252" t="s">
        <v>127</v>
      </c>
      <c r="S6252" t="s">
        <v>164</v>
      </c>
      <c r="T6252" t="s">
        <v>6311</v>
      </c>
      <c r="U6252" t="s">
        <v>6312</v>
      </c>
      <c r="X6252">
        <v>14</v>
      </c>
      <c r="Y6252">
        <v>0</v>
      </c>
      <c r="Z6252">
        <v>0</v>
      </c>
      <c r="AA6252">
        <v>0</v>
      </c>
      <c r="AB6252">
        <v>5600</v>
      </c>
      <c r="AC6252" t="s">
        <v>47</v>
      </c>
      <c r="AD6252">
        <f>+VLOOKUP(T6252,items!$A$2:$D$1255,4,0)</f>
        <v>0</v>
      </c>
      <c r="AE6252">
        <f>+VLOOKUP(T6252,Tabla1[],5,0)</f>
        <v>0</v>
      </c>
      <c r="AF6252">
        <f t="shared" si="97"/>
        <v>5</v>
      </c>
    </row>
    <row r="6253" spans="1:32" x14ac:dyDescent="0.25">
      <c r="A6253">
        <v>103714</v>
      </c>
      <c r="B6253" t="s">
        <v>2569</v>
      </c>
      <c r="C6253" t="s">
        <v>75</v>
      </c>
      <c r="D6253">
        <v>0</v>
      </c>
      <c r="F6253" t="s">
        <v>5513</v>
      </c>
      <c r="G6253" t="s">
        <v>8621</v>
      </c>
      <c r="H6253" t="s">
        <v>11637</v>
      </c>
      <c r="I6253" t="s">
        <v>37</v>
      </c>
      <c r="J6253" t="s">
        <v>11638</v>
      </c>
      <c r="K6253" t="s">
        <v>11639</v>
      </c>
      <c r="L6253" t="s">
        <v>37</v>
      </c>
      <c r="M6253" t="s">
        <v>9223</v>
      </c>
      <c r="N6253" t="s">
        <v>9223</v>
      </c>
      <c r="O6253" t="s">
        <v>3096</v>
      </c>
      <c r="P6253" t="s">
        <v>975</v>
      </c>
      <c r="Q6253" t="s">
        <v>975</v>
      </c>
      <c r="R6253" t="s">
        <v>127</v>
      </c>
      <c r="S6253" t="s">
        <v>164</v>
      </c>
      <c r="T6253" t="s">
        <v>3069</v>
      </c>
      <c r="U6253" t="s">
        <v>3070</v>
      </c>
      <c r="X6253">
        <v>7</v>
      </c>
      <c r="Y6253">
        <v>0</v>
      </c>
      <c r="Z6253">
        <v>0</v>
      </c>
      <c r="AA6253">
        <v>0</v>
      </c>
      <c r="AB6253">
        <v>382347</v>
      </c>
      <c r="AC6253" t="s">
        <v>47</v>
      </c>
      <c r="AD6253">
        <f>+VLOOKUP(T6253,items!$A$2:$D$1255,4,0)</f>
        <v>0</v>
      </c>
      <c r="AE6253">
        <f>+VLOOKUP(T6253,Tabla1[],5,0)</f>
        <v>0</v>
      </c>
      <c r="AF6253">
        <f t="shared" si="97"/>
        <v>5</v>
      </c>
    </row>
    <row r="6254" spans="1:32" x14ac:dyDescent="0.25">
      <c r="A6254">
        <v>103715</v>
      </c>
      <c r="B6254" t="s">
        <v>6204</v>
      </c>
      <c r="C6254" t="s">
        <v>75</v>
      </c>
      <c r="D6254">
        <v>0</v>
      </c>
      <c r="F6254" t="s">
        <v>5513</v>
      </c>
      <c r="G6254" t="s">
        <v>5513</v>
      </c>
      <c r="H6254" t="s">
        <v>11640</v>
      </c>
      <c r="I6254" t="s">
        <v>37</v>
      </c>
      <c r="J6254" t="s">
        <v>11641</v>
      </c>
      <c r="K6254" t="s">
        <v>11642</v>
      </c>
      <c r="L6254" t="s">
        <v>37</v>
      </c>
      <c r="M6254" t="s">
        <v>86</v>
      </c>
      <c r="N6254" t="s">
        <v>86</v>
      </c>
      <c r="O6254" t="s">
        <v>7913</v>
      </c>
      <c r="P6254" t="s">
        <v>175</v>
      </c>
      <c r="Q6254" t="s">
        <v>7913</v>
      </c>
      <c r="R6254" t="s">
        <v>43</v>
      </c>
      <c r="S6254" t="s">
        <v>164</v>
      </c>
      <c r="T6254" t="s">
        <v>1411</v>
      </c>
      <c r="U6254" t="s">
        <v>867</v>
      </c>
      <c r="X6254">
        <v>15</v>
      </c>
      <c r="Y6254">
        <v>0</v>
      </c>
      <c r="Z6254">
        <v>0</v>
      </c>
      <c r="AA6254">
        <v>0</v>
      </c>
      <c r="AB6254">
        <v>789000</v>
      </c>
      <c r="AC6254" t="s">
        <v>47</v>
      </c>
      <c r="AD6254">
        <f>+VLOOKUP(T6254,items!$A$2:$D$1255,4,0)</f>
        <v>0</v>
      </c>
      <c r="AE6254">
        <f>+VLOOKUP(T6254,Tabla1[],5,0)</f>
        <v>0</v>
      </c>
      <c r="AF6254">
        <f t="shared" si="97"/>
        <v>5</v>
      </c>
    </row>
    <row r="6255" spans="1:32" x14ac:dyDescent="0.25">
      <c r="A6255">
        <v>103715</v>
      </c>
      <c r="B6255" t="s">
        <v>6204</v>
      </c>
      <c r="C6255" t="s">
        <v>75</v>
      </c>
      <c r="D6255">
        <v>0</v>
      </c>
      <c r="F6255" t="s">
        <v>5513</v>
      </c>
      <c r="G6255" t="s">
        <v>5513</v>
      </c>
      <c r="H6255" t="s">
        <v>11640</v>
      </c>
      <c r="I6255" t="s">
        <v>37</v>
      </c>
      <c r="J6255" t="s">
        <v>11641</v>
      </c>
      <c r="K6255" t="s">
        <v>11642</v>
      </c>
      <c r="L6255" t="s">
        <v>37</v>
      </c>
      <c r="M6255" t="s">
        <v>86</v>
      </c>
      <c r="N6255" t="s">
        <v>86</v>
      </c>
      <c r="O6255" t="s">
        <v>7913</v>
      </c>
      <c r="P6255" t="s">
        <v>175</v>
      </c>
      <c r="Q6255" t="s">
        <v>7913</v>
      </c>
      <c r="R6255" t="s">
        <v>43</v>
      </c>
      <c r="S6255" t="s">
        <v>164</v>
      </c>
      <c r="T6255" t="s">
        <v>1469</v>
      </c>
      <c r="U6255" t="s">
        <v>578</v>
      </c>
      <c r="X6255">
        <v>11</v>
      </c>
      <c r="Y6255">
        <v>0</v>
      </c>
      <c r="Z6255">
        <v>0</v>
      </c>
      <c r="AA6255">
        <v>0</v>
      </c>
      <c r="AB6255">
        <v>578600</v>
      </c>
      <c r="AC6255" t="s">
        <v>47</v>
      </c>
      <c r="AD6255">
        <f>+VLOOKUP(T6255,items!$A$2:$D$1255,4,0)</f>
        <v>0</v>
      </c>
      <c r="AE6255">
        <f>+VLOOKUP(T6255,Tabla1[],5,0)</f>
        <v>0</v>
      </c>
      <c r="AF6255">
        <f t="shared" si="97"/>
        <v>5</v>
      </c>
    </row>
    <row r="6256" spans="1:32" x14ac:dyDescent="0.25">
      <c r="A6256">
        <v>103730</v>
      </c>
      <c r="B6256" t="s">
        <v>8546</v>
      </c>
      <c r="C6256" t="s">
        <v>75</v>
      </c>
      <c r="D6256">
        <v>0</v>
      </c>
      <c r="F6256" t="s">
        <v>5513</v>
      </c>
      <c r="G6256" t="s">
        <v>5513</v>
      </c>
      <c r="H6256" t="s">
        <v>11643</v>
      </c>
      <c r="I6256" t="s">
        <v>37</v>
      </c>
      <c r="J6256" t="s">
        <v>11644</v>
      </c>
      <c r="K6256" t="s">
        <v>11645</v>
      </c>
      <c r="L6256" t="s">
        <v>37</v>
      </c>
      <c r="M6256" t="s">
        <v>86</v>
      </c>
      <c r="N6256" t="s">
        <v>86</v>
      </c>
      <c r="O6256" t="s">
        <v>7913</v>
      </c>
      <c r="P6256" t="s">
        <v>175</v>
      </c>
      <c r="Q6256" t="s">
        <v>7913</v>
      </c>
      <c r="R6256" t="s">
        <v>43</v>
      </c>
      <c r="S6256" t="s">
        <v>164</v>
      </c>
      <c r="T6256" t="s">
        <v>6309</v>
      </c>
      <c r="U6256" t="s">
        <v>6310</v>
      </c>
      <c r="X6256">
        <v>2</v>
      </c>
      <c r="Y6256">
        <v>0</v>
      </c>
      <c r="Z6256">
        <v>0</v>
      </c>
      <c r="AA6256">
        <v>0</v>
      </c>
      <c r="AB6256">
        <v>2600</v>
      </c>
      <c r="AC6256" t="s">
        <v>47</v>
      </c>
      <c r="AD6256">
        <f>+VLOOKUP(T6256,items!$A$2:$D$1255,4,0)</f>
        <v>0</v>
      </c>
      <c r="AE6256">
        <f>+VLOOKUP(T6256,Tabla1[],5,0)</f>
        <v>0</v>
      </c>
      <c r="AF6256">
        <f t="shared" si="97"/>
        <v>5</v>
      </c>
    </row>
    <row r="6257" spans="1:32" x14ac:dyDescent="0.25">
      <c r="A6257">
        <v>103730</v>
      </c>
      <c r="B6257" t="s">
        <v>8546</v>
      </c>
      <c r="C6257" t="s">
        <v>75</v>
      </c>
      <c r="D6257">
        <v>0</v>
      </c>
      <c r="F6257" t="s">
        <v>5513</v>
      </c>
      <c r="G6257" t="s">
        <v>5513</v>
      </c>
      <c r="H6257" t="s">
        <v>11643</v>
      </c>
      <c r="I6257" t="s">
        <v>37</v>
      </c>
      <c r="J6257" t="s">
        <v>11644</v>
      </c>
      <c r="K6257" t="s">
        <v>11645</v>
      </c>
      <c r="L6257" t="s">
        <v>37</v>
      </c>
      <c r="M6257" t="s">
        <v>86</v>
      </c>
      <c r="N6257" t="s">
        <v>86</v>
      </c>
      <c r="O6257" t="s">
        <v>7913</v>
      </c>
      <c r="P6257" t="s">
        <v>175</v>
      </c>
      <c r="Q6257" t="s">
        <v>7913</v>
      </c>
      <c r="R6257" t="s">
        <v>43</v>
      </c>
      <c r="S6257" t="s">
        <v>164</v>
      </c>
      <c r="T6257" t="s">
        <v>1290</v>
      </c>
      <c r="U6257" t="s">
        <v>1291</v>
      </c>
      <c r="X6257">
        <v>1</v>
      </c>
      <c r="Y6257">
        <v>0</v>
      </c>
      <c r="Z6257">
        <v>0</v>
      </c>
      <c r="AA6257">
        <v>0</v>
      </c>
      <c r="AB6257">
        <v>63900</v>
      </c>
      <c r="AC6257" t="s">
        <v>47</v>
      </c>
      <c r="AD6257">
        <f>+VLOOKUP(T6257,items!$A$2:$D$1255,4,0)</f>
        <v>0</v>
      </c>
      <c r="AE6257">
        <f>+VLOOKUP(T6257,Tabla1[],5,0)</f>
        <v>0</v>
      </c>
      <c r="AF6257">
        <f t="shared" si="97"/>
        <v>5</v>
      </c>
    </row>
    <row r="6258" spans="1:32" x14ac:dyDescent="0.25">
      <c r="A6258">
        <v>103730</v>
      </c>
      <c r="B6258" t="s">
        <v>8546</v>
      </c>
      <c r="C6258" t="s">
        <v>75</v>
      </c>
      <c r="D6258">
        <v>0</v>
      </c>
      <c r="F6258" t="s">
        <v>5513</v>
      </c>
      <c r="G6258" t="s">
        <v>5513</v>
      </c>
      <c r="H6258" t="s">
        <v>11643</v>
      </c>
      <c r="I6258" t="s">
        <v>37</v>
      </c>
      <c r="J6258" t="s">
        <v>11644</v>
      </c>
      <c r="K6258" t="s">
        <v>11645</v>
      </c>
      <c r="L6258" t="s">
        <v>37</v>
      </c>
      <c r="M6258" t="s">
        <v>86</v>
      </c>
      <c r="N6258" t="s">
        <v>86</v>
      </c>
      <c r="O6258" t="s">
        <v>7913</v>
      </c>
      <c r="P6258" t="s">
        <v>175</v>
      </c>
      <c r="Q6258" t="s">
        <v>7913</v>
      </c>
      <c r="R6258" t="s">
        <v>43</v>
      </c>
      <c r="S6258" t="s">
        <v>164</v>
      </c>
      <c r="T6258" t="s">
        <v>6311</v>
      </c>
      <c r="U6258" t="s">
        <v>6312</v>
      </c>
      <c r="X6258">
        <v>2</v>
      </c>
      <c r="Y6258">
        <v>0</v>
      </c>
      <c r="Z6258">
        <v>0</v>
      </c>
      <c r="AA6258">
        <v>0</v>
      </c>
      <c r="AB6258">
        <v>800</v>
      </c>
      <c r="AC6258" t="s">
        <v>47</v>
      </c>
      <c r="AD6258">
        <f>+VLOOKUP(T6258,items!$A$2:$D$1255,4,0)</f>
        <v>0</v>
      </c>
      <c r="AE6258">
        <f>+VLOOKUP(T6258,Tabla1[],5,0)</f>
        <v>0</v>
      </c>
      <c r="AF6258">
        <f t="shared" si="97"/>
        <v>5</v>
      </c>
    </row>
    <row r="6259" spans="1:32" x14ac:dyDescent="0.25">
      <c r="A6259">
        <v>103731</v>
      </c>
      <c r="B6259" t="s">
        <v>11646</v>
      </c>
      <c r="C6259" t="s">
        <v>75</v>
      </c>
      <c r="D6259">
        <v>0</v>
      </c>
      <c r="F6259" t="s">
        <v>5513</v>
      </c>
      <c r="G6259" t="s">
        <v>5513</v>
      </c>
      <c r="H6259" t="s">
        <v>11647</v>
      </c>
      <c r="I6259" t="s">
        <v>11648</v>
      </c>
      <c r="J6259" t="s">
        <v>11649</v>
      </c>
      <c r="K6259" t="s">
        <v>11650</v>
      </c>
      <c r="L6259" t="s">
        <v>11651</v>
      </c>
      <c r="M6259" t="s">
        <v>86</v>
      </c>
      <c r="N6259" t="s">
        <v>3549</v>
      </c>
      <c r="O6259" t="s">
        <v>9223</v>
      </c>
      <c r="P6259" t="s">
        <v>3096</v>
      </c>
      <c r="Q6259" t="s">
        <v>9293</v>
      </c>
      <c r="R6259" t="s">
        <v>63</v>
      </c>
      <c r="S6259" t="s">
        <v>44</v>
      </c>
      <c r="T6259" t="s">
        <v>429</v>
      </c>
      <c r="U6259" t="s">
        <v>430</v>
      </c>
      <c r="X6259">
        <v>2</v>
      </c>
      <c r="Y6259">
        <v>0</v>
      </c>
      <c r="Z6259">
        <v>0</v>
      </c>
      <c r="AA6259">
        <v>0</v>
      </c>
      <c r="AB6259">
        <v>326164</v>
      </c>
      <c r="AC6259" t="s">
        <v>47</v>
      </c>
      <c r="AD6259">
        <f>+VLOOKUP(T6259,items!$A$2:$D$1255,4,0)</f>
        <v>0</v>
      </c>
      <c r="AE6259">
        <f>+VLOOKUP(T6259,Tabla1[],5,0)</f>
        <v>0</v>
      </c>
      <c r="AF6259">
        <f t="shared" si="97"/>
        <v>5</v>
      </c>
    </row>
    <row r="6260" spans="1:32" x14ac:dyDescent="0.25">
      <c r="A6260">
        <v>103731</v>
      </c>
      <c r="B6260" t="s">
        <v>11646</v>
      </c>
      <c r="C6260" t="s">
        <v>75</v>
      </c>
      <c r="D6260">
        <v>0</v>
      </c>
      <c r="F6260" t="s">
        <v>5513</v>
      </c>
      <c r="G6260" t="s">
        <v>5513</v>
      </c>
      <c r="H6260" t="s">
        <v>11647</v>
      </c>
      <c r="I6260" t="s">
        <v>11648</v>
      </c>
      <c r="J6260" t="s">
        <v>11649</v>
      </c>
      <c r="K6260" t="s">
        <v>11650</v>
      </c>
      <c r="L6260" t="s">
        <v>11651</v>
      </c>
      <c r="M6260" t="s">
        <v>86</v>
      </c>
      <c r="N6260" t="s">
        <v>3549</v>
      </c>
      <c r="O6260" t="s">
        <v>9223</v>
      </c>
      <c r="P6260" t="s">
        <v>3096</v>
      </c>
      <c r="Q6260" t="s">
        <v>9293</v>
      </c>
      <c r="R6260" t="s">
        <v>63</v>
      </c>
      <c r="S6260" t="s">
        <v>44</v>
      </c>
      <c r="T6260" t="s">
        <v>7509</v>
      </c>
      <c r="U6260" t="s">
        <v>7510</v>
      </c>
      <c r="X6260">
        <v>2</v>
      </c>
      <c r="Y6260">
        <v>0</v>
      </c>
      <c r="Z6260">
        <v>0</v>
      </c>
      <c r="AA6260">
        <v>0</v>
      </c>
      <c r="AB6260">
        <v>98240</v>
      </c>
      <c r="AC6260" t="s">
        <v>47</v>
      </c>
      <c r="AD6260">
        <f>+VLOOKUP(T6260,items!$A$2:$D$1255,4,0)</f>
        <v>0</v>
      </c>
      <c r="AE6260">
        <f>+VLOOKUP(T6260,Tabla1[],5,0)</f>
        <v>0</v>
      </c>
      <c r="AF6260">
        <f t="shared" si="97"/>
        <v>5</v>
      </c>
    </row>
    <row r="6261" spans="1:32" x14ac:dyDescent="0.25">
      <c r="A6261">
        <v>103731</v>
      </c>
      <c r="B6261" t="s">
        <v>11646</v>
      </c>
      <c r="C6261" t="s">
        <v>75</v>
      </c>
      <c r="D6261">
        <v>0</v>
      </c>
      <c r="F6261" t="s">
        <v>5513</v>
      </c>
      <c r="G6261" t="s">
        <v>5513</v>
      </c>
      <c r="H6261" t="s">
        <v>11647</v>
      </c>
      <c r="I6261" t="s">
        <v>11648</v>
      </c>
      <c r="J6261" t="s">
        <v>11649</v>
      </c>
      <c r="K6261" t="s">
        <v>11650</v>
      </c>
      <c r="L6261" t="s">
        <v>11651</v>
      </c>
      <c r="M6261" t="s">
        <v>86</v>
      </c>
      <c r="N6261" t="s">
        <v>3549</v>
      </c>
      <c r="O6261" t="s">
        <v>9223</v>
      </c>
      <c r="P6261" t="s">
        <v>3096</v>
      </c>
      <c r="Q6261" t="s">
        <v>9293</v>
      </c>
      <c r="R6261" t="s">
        <v>63</v>
      </c>
      <c r="S6261" t="s">
        <v>44</v>
      </c>
      <c r="T6261" t="s">
        <v>347</v>
      </c>
      <c r="U6261" t="s">
        <v>348</v>
      </c>
      <c r="W6261" t="s">
        <v>114</v>
      </c>
      <c r="X6261">
        <v>1</v>
      </c>
      <c r="Y6261">
        <v>5700</v>
      </c>
      <c r="Z6261">
        <v>0</v>
      </c>
      <c r="AA6261">
        <v>0</v>
      </c>
      <c r="AB6261">
        <v>849978</v>
      </c>
      <c r="AC6261" t="s">
        <v>47</v>
      </c>
      <c r="AD6261">
        <f>+VLOOKUP(T6261,items!$A$2:$D$1255,4,0)</f>
        <v>0</v>
      </c>
      <c r="AE6261">
        <f>+VLOOKUP(T6261,Tabla1[],5,0)</f>
        <v>0</v>
      </c>
      <c r="AF6261">
        <f t="shared" si="97"/>
        <v>5</v>
      </c>
    </row>
    <row r="6262" spans="1:32" x14ac:dyDescent="0.25">
      <c r="A6262">
        <v>103731</v>
      </c>
      <c r="B6262" t="s">
        <v>11646</v>
      </c>
      <c r="C6262" t="s">
        <v>75</v>
      </c>
      <c r="D6262">
        <v>0</v>
      </c>
      <c r="F6262" t="s">
        <v>5513</v>
      </c>
      <c r="G6262" t="s">
        <v>5513</v>
      </c>
      <c r="H6262" t="s">
        <v>11647</v>
      </c>
      <c r="I6262" t="s">
        <v>11648</v>
      </c>
      <c r="J6262" t="s">
        <v>11649</v>
      </c>
      <c r="K6262" t="s">
        <v>11650</v>
      </c>
      <c r="L6262" t="s">
        <v>11651</v>
      </c>
      <c r="M6262" t="s">
        <v>86</v>
      </c>
      <c r="N6262" t="s">
        <v>3549</v>
      </c>
      <c r="O6262" t="s">
        <v>9223</v>
      </c>
      <c r="P6262" t="s">
        <v>3096</v>
      </c>
      <c r="Q6262" t="s">
        <v>9293</v>
      </c>
      <c r="R6262" t="s">
        <v>63</v>
      </c>
      <c r="S6262" t="s">
        <v>44</v>
      </c>
      <c r="T6262" t="s">
        <v>347</v>
      </c>
      <c r="U6262" t="s">
        <v>348</v>
      </c>
      <c r="W6262" t="s">
        <v>114</v>
      </c>
      <c r="X6262">
        <v>1</v>
      </c>
      <c r="Y6262">
        <v>5700</v>
      </c>
      <c r="Z6262">
        <v>0</v>
      </c>
      <c r="AA6262">
        <v>0</v>
      </c>
      <c r="AB6262">
        <v>1520000</v>
      </c>
      <c r="AC6262" t="s">
        <v>47</v>
      </c>
      <c r="AD6262">
        <f>+VLOOKUP(T6262,items!$A$2:$D$1255,4,0)</f>
        <v>0</v>
      </c>
      <c r="AE6262">
        <f>+VLOOKUP(T6262,Tabla1[],5,0)</f>
        <v>0</v>
      </c>
      <c r="AF6262">
        <f t="shared" si="97"/>
        <v>5</v>
      </c>
    </row>
    <row r="6263" spans="1:32" x14ac:dyDescent="0.25">
      <c r="A6263">
        <v>103731</v>
      </c>
      <c r="B6263" t="s">
        <v>11646</v>
      </c>
      <c r="C6263" t="s">
        <v>75</v>
      </c>
      <c r="D6263">
        <v>0</v>
      </c>
      <c r="F6263" t="s">
        <v>5513</v>
      </c>
      <c r="G6263" t="s">
        <v>5513</v>
      </c>
      <c r="H6263" t="s">
        <v>11647</v>
      </c>
      <c r="I6263" t="s">
        <v>11648</v>
      </c>
      <c r="J6263" t="s">
        <v>11649</v>
      </c>
      <c r="K6263" t="s">
        <v>11650</v>
      </c>
      <c r="L6263" t="s">
        <v>11651</v>
      </c>
      <c r="M6263" t="s">
        <v>86</v>
      </c>
      <c r="N6263" t="s">
        <v>3549</v>
      </c>
      <c r="O6263" t="s">
        <v>9223</v>
      </c>
      <c r="P6263" t="s">
        <v>3096</v>
      </c>
      <c r="Q6263" t="s">
        <v>9293</v>
      </c>
      <c r="R6263" t="s">
        <v>63</v>
      </c>
      <c r="S6263" t="s">
        <v>44</v>
      </c>
      <c r="T6263" t="s">
        <v>1803</v>
      </c>
      <c r="U6263" t="s">
        <v>2282</v>
      </c>
      <c r="V6263" t="s">
        <v>884</v>
      </c>
      <c r="W6263" t="s">
        <v>114</v>
      </c>
      <c r="X6263">
        <v>1</v>
      </c>
      <c r="Y6263">
        <v>5700</v>
      </c>
      <c r="Z6263">
        <v>0</v>
      </c>
      <c r="AA6263">
        <v>5000</v>
      </c>
      <c r="AB6263">
        <v>12791742</v>
      </c>
      <c r="AC6263" t="s">
        <v>47</v>
      </c>
      <c r="AD6263" t="str">
        <f>+VLOOKUP(T6263,items!$A$2:$D$1255,4,0)</f>
        <v>PERGOLA</v>
      </c>
      <c r="AE6263" t="str">
        <f>+VLOOKUP(T6263,Tabla1[],5,0)</f>
        <v>PERGOLITE</v>
      </c>
      <c r="AF6263">
        <f t="shared" si="97"/>
        <v>5</v>
      </c>
    </row>
    <row r="6264" spans="1:32" x14ac:dyDescent="0.25">
      <c r="A6264">
        <v>103738</v>
      </c>
      <c r="B6264" t="s">
        <v>11652</v>
      </c>
      <c r="C6264" t="s">
        <v>33</v>
      </c>
      <c r="D6264">
        <v>0</v>
      </c>
      <c r="F6264" t="s">
        <v>175</v>
      </c>
      <c r="G6264" t="s">
        <v>86</v>
      </c>
      <c r="H6264" t="s">
        <v>11653</v>
      </c>
      <c r="I6264" t="s">
        <v>37</v>
      </c>
      <c r="J6264" t="s">
        <v>11654</v>
      </c>
      <c r="K6264" t="s">
        <v>11655</v>
      </c>
      <c r="L6264" t="s">
        <v>11656</v>
      </c>
      <c r="M6264" t="s">
        <v>7235</v>
      </c>
      <c r="N6264" t="s">
        <v>7235</v>
      </c>
      <c r="O6264" t="s">
        <v>8695</v>
      </c>
      <c r="P6264" t="s">
        <v>519</v>
      </c>
      <c r="Q6264" t="s">
        <v>9096</v>
      </c>
      <c r="R6264" t="s">
        <v>127</v>
      </c>
      <c r="S6264" t="s">
        <v>108</v>
      </c>
      <c r="T6264" t="s">
        <v>11657</v>
      </c>
      <c r="U6264" t="s">
        <v>11658</v>
      </c>
      <c r="V6264" t="s">
        <v>867</v>
      </c>
      <c r="X6264">
        <v>1</v>
      </c>
      <c r="Y6264">
        <v>0</v>
      </c>
      <c r="Z6264">
        <v>0</v>
      </c>
      <c r="AA6264">
        <v>0</v>
      </c>
      <c r="AB6264">
        <v>1035000</v>
      </c>
      <c r="AC6264" t="s">
        <v>47</v>
      </c>
      <c r="AD6264" t="str">
        <f>+VLOOKUP(T6264,items!$A$2:$D$1255,4,0)</f>
        <v>FORRO</v>
      </c>
      <c r="AE6264">
        <f>+VLOOKUP(T6264,Tabla1[],5,0)</f>
        <v>0</v>
      </c>
      <c r="AF6264">
        <f t="shared" si="97"/>
        <v>5</v>
      </c>
    </row>
    <row r="6265" spans="1:32" x14ac:dyDescent="0.25">
      <c r="A6265">
        <v>103739</v>
      </c>
      <c r="B6265" t="s">
        <v>11659</v>
      </c>
      <c r="C6265" t="s">
        <v>75</v>
      </c>
      <c r="D6265">
        <v>0</v>
      </c>
      <c r="F6265" t="s">
        <v>5513</v>
      </c>
      <c r="G6265" t="s">
        <v>86</v>
      </c>
      <c r="H6265" t="s">
        <v>11660</v>
      </c>
      <c r="I6265" t="s">
        <v>37</v>
      </c>
      <c r="J6265" t="s">
        <v>11661</v>
      </c>
      <c r="K6265" t="s">
        <v>11662</v>
      </c>
      <c r="L6265" t="s">
        <v>37</v>
      </c>
      <c r="M6265" t="s">
        <v>7235</v>
      </c>
      <c r="N6265" t="s">
        <v>7235</v>
      </c>
      <c r="O6265" t="s">
        <v>7913</v>
      </c>
      <c r="P6265" t="s">
        <v>10387</v>
      </c>
      <c r="Q6265" t="s">
        <v>10387</v>
      </c>
      <c r="R6265" t="s">
        <v>127</v>
      </c>
      <c r="S6265" t="s">
        <v>108</v>
      </c>
      <c r="T6265" t="s">
        <v>392</v>
      </c>
      <c r="U6265" t="s">
        <v>393</v>
      </c>
      <c r="X6265">
        <v>1</v>
      </c>
      <c r="Y6265">
        <v>0</v>
      </c>
      <c r="Z6265">
        <v>0</v>
      </c>
      <c r="AA6265">
        <v>0</v>
      </c>
      <c r="AB6265">
        <v>151000</v>
      </c>
      <c r="AC6265" t="s">
        <v>47</v>
      </c>
      <c r="AD6265" t="e">
        <f>+VLOOKUP(T6265,items!$A$2:$D$1255,4,0)</f>
        <v>#N/A</v>
      </c>
      <c r="AE6265" t="e">
        <f>+VLOOKUP(T6265,Tabla1[],5,0)</f>
        <v>#N/A</v>
      </c>
      <c r="AF6265">
        <f t="shared" si="97"/>
        <v>5</v>
      </c>
    </row>
    <row r="6266" spans="1:32" x14ac:dyDescent="0.25">
      <c r="A6266">
        <v>103741</v>
      </c>
      <c r="B6266" t="s">
        <v>11663</v>
      </c>
      <c r="C6266" t="s">
        <v>1065</v>
      </c>
      <c r="D6266">
        <v>0</v>
      </c>
      <c r="F6266" t="s">
        <v>5513</v>
      </c>
      <c r="G6266" t="s">
        <v>1249</v>
      </c>
      <c r="H6266" t="s">
        <v>11664</v>
      </c>
      <c r="I6266" t="s">
        <v>37</v>
      </c>
      <c r="J6266" t="s">
        <v>37</v>
      </c>
      <c r="K6266" t="s">
        <v>11665</v>
      </c>
      <c r="L6266" t="s">
        <v>11666</v>
      </c>
      <c r="M6266" t="s">
        <v>9096</v>
      </c>
      <c r="N6266" t="s">
        <v>9096</v>
      </c>
      <c r="O6266" t="s">
        <v>10064</v>
      </c>
      <c r="P6266" t="s">
        <v>10701</v>
      </c>
      <c r="Q6266" t="s">
        <v>9442</v>
      </c>
      <c r="R6266" t="s">
        <v>127</v>
      </c>
      <c r="S6266" t="s">
        <v>128</v>
      </c>
      <c r="T6266" t="s">
        <v>217</v>
      </c>
      <c r="U6266" t="s">
        <v>218</v>
      </c>
      <c r="X6266">
        <v>3</v>
      </c>
      <c r="Y6266">
        <v>0</v>
      </c>
      <c r="Z6266">
        <v>0</v>
      </c>
      <c r="AA6266">
        <v>0</v>
      </c>
      <c r="AB6266">
        <v>3475605</v>
      </c>
      <c r="AC6266" t="s">
        <v>47</v>
      </c>
      <c r="AD6266">
        <f>+VLOOKUP(T6266,items!$A$2:$D$1255,4,0)</f>
        <v>0</v>
      </c>
      <c r="AE6266">
        <f>+VLOOKUP(T6266,Tabla1[],5,0)</f>
        <v>0</v>
      </c>
      <c r="AF6266">
        <f t="shared" si="97"/>
        <v>6</v>
      </c>
    </row>
    <row r="6267" spans="1:32" x14ac:dyDescent="0.25">
      <c r="A6267">
        <v>103741</v>
      </c>
      <c r="B6267" t="s">
        <v>11663</v>
      </c>
      <c r="C6267" t="s">
        <v>1065</v>
      </c>
      <c r="D6267">
        <v>0</v>
      </c>
      <c r="F6267" t="s">
        <v>5513</v>
      </c>
      <c r="G6267" t="s">
        <v>1249</v>
      </c>
      <c r="H6267" t="s">
        <v>11664</v>
      </c>
      <c r="I6267" t="s">
        <v>37</v>
      </c>
      <c r="J6267" t="s">
        <v>37</v>
      </c>
      <c r="K6267" t="s">
        <v>11665</v>
      </c>
      <c r="L6267" t="s">
        <v>11666</v>
      </c>
      <c r="M6267" t="s">
        <v>9096</v>
      </c>
      <c r="N6267" t="s">
        <v>9096</v>
      </c>
      <c r="O6267" t="s">
        <v>10064</v>
      </c>
      <c r="P6267" t="s">
        <v>10701</v>
      </c>
      <c r="Q6267" t="s">
        <v>9442</v>
      </c>
      <c r="R6267" t="s">
        <v>127</v>
      </c>
      <c r="S6267" t="s">
        <v>128</v>
      </c>
      <c r="T6267" t="s">
        <v>219</v>
      </c>
      <c r="U6267" t="s">
        <v>220</v>
      </c>
      <c r="X6267">
        <v>21</v>
      </c>
      <c r="Y6267">
        <v>0</v>
      </c>
      <c r="Z6267">
        <v>0</v>
      </c>
      <c r="AA6267">
        <v>0</v>
      </c>
      <c r="AB6267">
        <v>5250000</v>
      </c>
      <c r="AC6267" t="s">
        <v>47</v>
      </c>
      <c r="AD6267">
        <f>+VLOOKUP(T6267,items!$A$2:$D$1255,4,0)</f>
        <v>0</v>
      </c>
      <c r="AE6267">
        <f>+VLOOKUP(T6267,Tabla1[],5,0)</f>
        <v>0</v>
      </c>
      <c r="AF6267">
        <f t="shared" si="97"/>
        <v>6</v>
      </c>
    </row>
    <row r="6268" spans="1:32" x14ac:dyDescent="0.25">
      <c r="A6268">
        <v>103744</v>
      </c>
      <c r="B6268" t="s">
        <v>11667</v>
      </c>
      <c r="C6268" t="s">
        <v>75</v>
      </c>
      <c r="D6268">
        <v>0</v>
      </c>
      <c r="F6268" t="s">
        <v>5513</v>
      </c>
      <c r="G6268" t="s">
        <v>8621</v>
      </c>
      <c r="H6268" t="s">
        <v>11668</v>
      </c>
      <c r="I6268" t="s">
        <v>11669</v>
      </c>
      <c r="J6268" t="s">
        <v>11670</v>
      </c>
      <c r="K6268" t="s">
        <v>11671</v>
      </c>
      <c r="L6268" t="s">
        <v>11672</v>
      </c>
      <c r="M6268" t="s">
        <v>9223</v>
      </c>
      <c r="N6268" t="s">
        <v>3096</v>
      </c>
      <c r="O6268" t="s">
        <v>517</v>
      </c>
      <c r="P6268" t="s">
        <v>518</v>
      </c>
      <c r="Q6268" t="s">
        <v>519</v>
      </c>
      <c r="R6268" t="s">
        <v>63</v>
      </c>
      <c r="S6268" t="s">
        <v>108</v>
      </c>
      <c r="T6268" t="s">
        <v>429</v>
      </c>
      <c r="U6268" t="s">
        <v>430</v>
      </c>
      <c r="X6268">
        <v>2</v>
      </c>
      <c r="Y6268">
        <v>0</v>
      </c>
      <c r="Z6268">
        <v>0</v>
      </c>
      <c r="AA6268">
        <v>0</v>
      </c>
      <c r="AB6268">
        <v>294164</v>
      </c>
      <c r="AC6268" t="s">
        <v>47</v>
      </c>
      <c r="AD6268">
        <f>+VLOOKUP(T6268,items!$A$2:$D$1255,4,0)</f>
        <v>0</v>
      </c>
      <c r="AE6268">
        <f>+VLOOKUP(T6268,Tabla1[],5,0)</f>
        <v>0</v>
      </c>
      <c r="AF6268">
        <f t="shared" si="97"/>
        <v>5</v>
      </c>
    </row>
    <row r="6269" spans="1:32" x14ac:dyDescent="0.25">
      <c r="A6269">
        <v>103744</v>
      </c>
      <c r="B6269" t="s">
        <v>11667</v>
      </c>
      <c r="C6269" t="s">
        <v>75</v>
      </c>
      <c r="D6269">
        <v>0</v>
      </c>
      <c r="F6269" t="s">
        <v>5513</v>
      </c>
      <c r="G6269" t="s">
        <v>8621</v>
      </c>
      <c r="H6269" t="s">
        <v>11668</v>
      </c>
      <c r="I6269" t="s">
        <v>11669</v>
      </c>
      <c r="J6269" t="s">
        <v>11670</v>
      </c>
      <c r="K6269" t="s">
        <v>11671</v>
      </c>
      <c r="L6269" t="s">
        <v>11672</v>
      </c>
      <c r="M6269" t="s">
        <v>9223</v>
      </c>
      <c r="N6269" t="s">
        <v>3096</v>
      </c>
      <c r="O6269" t="s">
        <v>517</v>
      </c>
      <c r="P6269" t="s">
        <v>518</v>
      </c>
      <c r="Q6269" t="s">
        <v>519</v>
      </c>
      <c r="R6269" t="s">
        <v>63</v>
      </c>
      <c r="S6269" t="s">
        <v>108</v>
      </c>
      <c r="T6269" t="s">
        <v>1266</v>
      </c>
      <c r="U6269" t="s">
        <v>1267</v>
      </c>
      <c r="V6269" t="s">
        <v>2088</v>
      </c>
      <c r="W6269" t="s">
        <v>111</v>
      </c>
      <c r="X6269">
        <v>1</v>
      </c>
      <c r="Y6269">
        <v>2700</v>
      </c>
      <c r="Z6269">
        <v>2800</v>
      </c>
      <c r="AA6269">
        <v>0</v>
      </c>
      <c r="AB6269">
        <v>4022364</v>
      </c>
      <c r="AC6269" t="s">
        <v>47</v>
      </c>
      <c r="AD6269" t="str">
        <f>+VLOOKUP(T6269,items!$A$2:$D$1255,4,0)</f>
        <v>BANETA</v>
      </c>
      <c r="AE6269" t="str">
        <f>+VLOOKUP(T6269,Tabla1[],5,0)</f>
        <v>GUILLOTINA</v>
      </c>
      <c r="AF6269">
        <f t="shared" si="97"/>
        <v>5</v>
      </c>
    </row>
    <row r="6270" spans="1:32" x14ac:dyDescent="0.25">
      <c r="A6270">
        <v>103744</v>
      </c>
      <c r="B6270" t="s">
        <v>11667</v>
      </c>
      <c r="C6270" t="s">
        <v>75</v>
      </c>
      <c r="D6270">
        <v>0</v>
      </c>
      <c r="F6270" t="s">
        <v>5513</v>
      </c>
      <c r="G6270" t="s">
        <v>8621</v>
      </c>
      <c r="H6270" t="s">
        <v>11668</v>
      </c>
      <c r="I6270" t="s">
        <v>11669</v>
      </c>
      <c r="J6270" t="s">
        <v>11670</v>
      </c>
      <c r="K6270" t="s">
        <v>11671</v>
      </c>
      <c r="L6270" t="s">
        <v>11672</v>
      </c>
      <c r="M6270" t="s">
        <v>9223</v>
      </c>
      <c r="N6270" t="s">
        <v>3096</v>
      </c>
      <c r="O6270" t="s">
        <v>517</v>
      </c>
      <c r="P6270" t="s">
        <v>518</v>
      </c>
      <c r="Q6270" t="s">
        <v>519</v>
      </c>
      <c r="R6270" t="s">
        <v>63</v>
      </c>
      <c r="S6270" t="s">
        <v>108</v>
      </c>
      <c r="T6270" t="s">
        <v>1266</v>
      </c>
      <c r="U6270" t="s">
        <v>1267</v>
      </c>
      <c r="V6270" t="s">
        <v>2088</v>
      </c>
      <c r="W6270" t="s">
        <v>111</v>
      </c>
      <c r="X6270">
        <v>1</v>
      </c>
      <c r="Y6270">
        <v>5100</v>
      </c>
      <c r="Z6270">
        <v>2800</v>
      </c>
      <c r="AA6270">
        <v>0</v>
      </c>
      <c r="AB6270">
        <v>6466670</v>
      </c>
      <c r="AC6270" t="s">
        <v>47</v>
      </c>
      <c r="AD6270" t="str">
        <f>+VLOOKUP(T6270,items!$A$2:$D$1255,4,0)</f>
        <v>BANETA</v>
      </c>
      <c r="AE6270" t="str">
        <f>+VLOOKUP(T6270,Tabla1[],5,0)</f>
        <v>GUILLOTINA</v>
      </c>
      <c r="AF6270">
        <f t="shared" si="97"/>
        <v>5</v>
      </c>
    </row>
    <row r="6271" spans="1:32" x14ac:dyDescent="0.25">
      <c r="A6271">
        <v>103744</v>
      </c>
      <c r="B6271" t="s">
        <v>11667</v>
      </c>
      <c r="C6271" t="s">
        <v>75</v>
      </c>
      <c r="D6271">
        <v>0</v>
      </c>
      <c r="F6271" t="s">
        <v>5513</v>
      </c>
      <c r="G6271" t="s">
        <v>8621</v>
      </c>
      <c r="H6271" t="s">
        <v>11668</v>
      </c>
      <c r="I6271" t="s">
        <v>11669</v>
      </c>
      <c r="J6271" t="s">
        <v>11670</v>
      </c>
      <c r="K6271" t="s">
        <v>11671</v>
      </c>
      <c r="L6271" t="s">
        <v>11672</v>
      </c>
      <c r="M6271" t="s">
        <v>9223</v>
      </c>
      <c r="N6271" t="s">
        <v>3096</v>
      </c>
      <c r="O6271" t="s">
        <v>517</v>
      </c>
      <c r="P6271" t="s">
        <v>518</v>
      </c>
      <c r="Q6271" t="s">
        <v>519</v>
      </c>
      <c r="R6271" t="s">
        <v>63</v>
      </c>
      <c r="S6271" t="s">
        <v>108</v>
      </c>
      <c r="T6271" t="s">
        <v>993</v>
      </c>
      <c r="U6271" t="s">
        <v>994</v>
      </c>
      <c r="W6271" t="s">
        <v>111</v>
      </c>
      <c r="X6271">
        <v>4</v>
      </c>
      <c r="Y6271">
        <v>0</v>
      </c>
      <c r="Z6271">
        <v>0</v>
      </c>
      <c r="AA6271">
        <v>0</v>
      </c>
      <c r="AB6271">
        <v>273208</v>
      </c>
      <c r="AC6271" t="s">
        <v>47</v>
      </c>
      <c r="AD6271">
        <f>+VLOOKUP(T6271,items!$A$2:$D$1255,4,0)</f>
        <v>0</v>
      </c>
      <c r="AE6271">
        <f>+VLOOKUP(T6271,Tabla1[],5,0)</f>
        <v>0</v>
      </c>
      <c r="AF6271">
        <f t="shared" si="97"/>
        <v>5</v>
      </c>
    </row>
    <row r="6272" spans="1:32" x14ac:dyDescent="0.25">
      <c r="A6272">
        <v>103744</v>
      </c>
      <c r="B6272" t="s">
        <v>11667</v>
      </c>
      <c r="C6272" t="s">
        <v>75</v>
      </c>
      <c r="D6272">
        <v>0</v>
      </c>
      <c r="F6272" t="s">
        <v>5513</v>
      </c>
      <c r="G6272" t="s">
        <v>8621</v>
      </c>
      <c r="H6272" t="s">
        <v>11668</v>
      </c>
      <c r="I6272" t="s">
        <v>11669</v>
      </c>
      <c r="J6272" t="s">
        <v>11670</v>
      </c>
      <c r="K6272" t="s">
        <v>11671</v>
      </c>
      <c r="L6272" t="s">
        <v>11672</v>
      </c>
      <c r="M6272" t="s">
        <v>9223</v>
      </c>
      <c r="N6272" t="s">
        <v>3096</v>
      </c>
      <c r="O6272" t="s">
        <v>517</v>
      </c>
      <c r="P6272" t="s">
        <v>518</v>
      </c>
      <c r="Q6272" t="s">
        <v>519</v>
      </c>
      <c r="R6272" t="s">
        <v>63</v>
      </c>
      <c r="S6272" t="s">
        <v>108</v>
      </c>
      <c r="T6272" t="s">
        <v>392</v>
      </c>
      <c r="U6272" t="s">
        <v>393</v>
      </c>
      <c r="X6272">
        <v>2</v>
      </c>
      <c r="Y6272">
        <v>0</v>
      </c>
      <c r="Z6272">
        <v>0</v>
      </c>
      <c r="AA6272">
        <v>0</v>
      </c>
      <c r="AB6272">
        <v>200000</v>
      </c>
      <c r="AC6272" t="s">
        <v>47</v>
      </c>
      <c r="AD6272" t="e">
        <f>+VLOOKUP(T6272,items!$A$2:$D$1255,4,0)</f>
        <v>#N/A</v>
      </c>
      <c r="AE6272" t="e">
        <f>+VLOOKUP(T6272,Tabla1[],5,0)</f>
        <v>#N/A</v>
      </c>
      <c r="AF6272">
        <f t="shared" si="97"/>
        <v>5</v>
      </c>
    </row>
    <row r="6273" spans="1:32" x14ac:dyDescent="0.25">
      <c r="A6273">
        <v>103745</v>
      </c>
      <c r="B6273" t="s">
        <v>1311</v>
      </c>
      <c r="C6273" t="s">
        <v>75</v>
      </c>
      <c r="D6273">
        <v>0</v>
      </c>
      <c r="F6273" t="s">
        <v>5513</v>
      </c>
      <c r="G6273" t="s">
        <v>86</v>
      </c>
      <c r="H6273" t="s">
        <v>11673</v>
      </c>
      <c r="I6273" t="s">
        <v>37</v>
      </c>
      <c r="J6273" t="s">
        <v>11674</v>
      </c>
      <c r="K6273" t="s">
        <v>11675</v>
      </c>
      <c r="L6273" t="s">
        <v>37</v>
      </c>
      <c r="M6273" t="s">
        <v>7235</v>
      </c>
      <c r="N6273" t="s">
        <v>7235</v>
      </c>
      <c r="O6273" t="s">
        <v>5514</v>
      </c>
      <c r="P6273" t="s">
        <v>3549</v>
      </c>
      <c r="Q6273" t="s">
        <v>3549</v>
      </c>
      <c r="R6273" t="s">
        <v>127</v>
      </c>
      <c r="S6273" t="s">
        <v>164</v>
      </c>
      <c r="T6273" t="s">
        <v>1303</v>
      </c>
      <c r="U6273" t="s">
        <v>1304</v>
      </c>
      <c r="X6273">
        <v>230</v>
      </c>
      <c r="Y6273">
        <v>0</v>
      </c>
      <c r="Z6273">
        <v>0</v>
      </c>
      <c r="AA6273">
        <v>0</v>
      </c>
      <c r="AB6273">
        <v>12075000</v>
      </c>
      <c r="AC6273" t="s">
        <v>47</v>
      </c>
      <c r="AD6273">
        <f>+VLOOKUP(T6273,items!$A$2:$D$1255,4,0)</f>
        <v>0</v>
      </c>
      <c r="AE6273">
        <f>+VLOOKUP(T6273,Tabla1[],5,0)</f>
        <v>0</v>
      </c>
      <c r="AF6273">
        <f t="shared" si="97"/>
        <v>5</v>
      </c>
    </row>
    <row r="6274" spans="1:32" x14ac:dyDescent="0.25">
      <c r="A6274">
        <v>103753</v>
      </c>
      <c r="B6274" t="s">
        <v>11676</v>
      </c>
      <c r="C6274" t="s">
        <v>33</v>
      </c>
      <c r="D6274">
        <v>0</v>
      </c>
      <c r="F6274" t="s">
        <v>5513</v>
      </c>
      <c r="G6274" t="s">
        <v>5513</v>
      </c>
      <c r="H6274" t="s">
        <v>11677</v>
      </c>
      <c r="I6274" t="s">
        <v>37</v>
      </c>
      <c r="J6274" t="s">
        <v>37</v>
      </c>
      <c r="K6274" t="s">
        <v>11678</v>
      </c>
      <c r="L6274" t="s">
        <v>11679</v>
      </c>
      <c r="M6274" t="s">
        <v>86</v>
      </c>
      <c r="N6274" t="s">
        <v>86</v>
      </c>
      <c r="O6274" t="s">
        <v>9236</v>
      </c>
      <c r="P6274" t="s">
        <v>10072</v>
      </c>
      <c r="Q6274" t="s">
        <v>10229</v>
      </c>
      <c r="R6274" t="s">
        <v>63</v>
      </c>
      <c r="S6274" t="s">
        <v>44</v>
      </c>
      <c r="T6274" t="s">
        <v>11680</v>
      </c>
      <c r="U6274" t="s">
        <v>11681</v>
      </c>
      <c r="V6274" t="s">
        <v>259</v>
      </c>
      <c r="X6274">
        <v>1</v>
      </c>
      <c r="Y6274">
        <v>0</v>
      </c>
      <c r="Z6274">
        <v>0</v>
      </c>
      <c r="AA6274">
        <v>0</v>
      </c>
      <c r="AB6274">
        <v>550394</v>
      </c>
      <c r="AC6274" t="s">
        <v>47</v>
      </c>
      <c r="AD6274" t="str">
        <f>+VLOOKUP(T6274,items!$A$2:$D$1255,4,0)</f>
        <v>FUNDA</v>
      </c>
      <c r="AE6274">
        <f>+VLOOKUP(T6274,Tabla1[],5,0)</f>
        <v>0</v>
      </c>
      <c r="AF6274">
        <f t="shared" ref="AF6274:AF6337" si="98">+MONTH(O6274)</f>
        <v>6</v>
      </c>
    </row>
    <row r="6275" spans="1:32" x14ac:dyDescent="0.25">
      <c r="A6275">
        <v>103753</v>
      </c>
      <c r="B6275" t="s">
        <v>11676</v>
      </c>
      <c r="C6275" t="s">
        <v>33</v>
      </c>
      <c r="D6275">
        <v>0</v>
      </c>
      <c r="F6275" t="s">
        <v>5513</v>
      </c>
      <c r="G6275" t="s">
        <v>5513</v>
      </c>
      <c r="H6275" t="s">
        <v>11677</v>
      </c>
      <c r="I6275" t="s">
        <v>37</v>
      </c>
      <c r="J6275" t="s">
        <v>37</v>
      </c>
      <c r="K6275" t="s">
        <v>11678</v>
      </c>
      <c r="L6275" t="s">
        <v>11679</v>
      </c>
      <c r="M6275" t="s">
        <v>86</v>
      </c>
      <c r="N6275" t="s">
        <v>86</v>
      </c>
      <c r="O6275" t="s">
        <v>9236</v>
      </c>
      <c r="P6275" t="s">
        <v>10072</v>
      </c>
      <c r="Q6275" t="s">
        <v>10229</v>
      </c>
      <c r="R6275" t="s">
        <v>63</v>
      </c>
      <c r="S6275" t="s">
        <v>44</v>
      </c>
      <c r="T6275" t="s">
        <v>3864</v>
      </c>
      <c r="U6275" t="s">
        <v>3865</v>
      </c>
      <c r="V6275" t="s">
        <v>2041</v>
      </c>
      <c r="W6275" t="s">
        <v>117</v>
      </c>
      <c r="X6275">
        <v>2</v>
      </c>
      <c r="Y6275">
        <v>0</v>
      </c>
      <c r="Z6275">
        <v>0</v>
      </c>
      <c r="AA6275">
        <v>0</v>
      </c>
      <c r="AB6275">
        <v>1956484</v>
      </c>
      <c r="AC6275" t="s">
        <v>47</v>
      </c>
      <c r="AD6275" t="str">
        <f>+VLOOKUP(T6275,items!$A$2:$D$1255,4,0)</f>
        <v>MUEBLES</v>
      </c>
      <c r="AE6275">
        <f>+VLOOKUP(T6275,Tabla1[],5,0)</f>
        <v>0</v>
      </c>
      <c r="AF6275">
        <f t="shared" si="98"/>
        <v>6</v>
      </c>
    </row>
    <row r="6276" spans="1:32" x14ac:dyDescent="0.25">
      <c r="A6276">
        <v>103753</v>
      </c>
      <c r="B6276" t="s">
        <v>11676</v>
      </c>
      <c r="C6276" t="s">
        <v>33</v>
      </c>
      <c r="D6276">
        <v>0</v>
      </c>
      <c r="F6276" t="s">
        <v>5513</v>
      </c>
      <c r="G6276" t="s">
        <v>5513</v>
      </c>
      <c r="H6276" t="s">
        <v>11677</v>
      </c>
      <c r="I6276" t="s">
        <v>37</v>
      </c>
      <c r="J6276" t="s">
        <v>37</v>
      </c>
      <c r="K6276" t="s">
        <v>11678</v>
      </c>
      <c r="L6276" t="s">
        <v>11679</v>
      </c>
      <c r="M6276" t="s">
        <v>86</v>
      </c>
      <c r="N6276" t="s">
        <v>86</v>
      </c>
      <c r="O6276" t="s">
        <v>9236</v>
      </c>
      <c r="P6276" t="s">
        <v>10072</v>
      </c>
      <c r="Q6276" t="s">
        <v>10229</v>
      </c>
      <c r="R6276" t="s">
        <v>63</v>
      </c>
      <c r="S6276" t="s">
        <v>44</v>
      </c>
      <c r="T6276" t="s">
        <v>2067</v>
      </c>
      <c r="U6276" t="s">
        <v>2068</v>
      </c>
      <c r="V6276" t="s">
        <v>2041</v>
      </c>
      <c r="W6276" t="s">
        <v>117</v>
      </c>
      <c r="X6276">
        <v>6</v>
      </c>
      <c r="Y6276">
        <v>0</v>
      </c>
      <c r="Z6276">
        <v>0</v>
      </c>
      <c r="AA6276">
        <v>0</v>
      </c>
      <c r="AB6276">
        <v>5044386</v>
      </c>
      <c r="AC6276" t="s">
        <v>47</v>
      </c>
      <c r="AD6276" t="str">
        <f>+VLOOKUP(T6276,items!$A$2:$D$1255,4,0)</f>
        <v>MUEBLES</v>
      </c>
      <c r="AE6276">
        <f>+VLOOKUP(T6276,Tabla1[],5,0)</f>
        <v>0</v>
      </c>
      <c r="AF6276">
        <f t="shared" si="98"/>
        <v>6</v>
      </c>
    </row>
    <row r="6277" spans="1:32" x14ac:dyDescent="0.25">
      <c r="A6277">
        <v>103753</v>
      </c>
      <c r="B6277" t="s">
        <v>11676</v>
      </c>
      <c r="C6277" t="s">
        <v>33</v>
      </c>
      <c r="D6277">
        <v>0</v>
      </c>
      <c r="F6277" t="s">
        <v>5513</v>
      </c>
      <c r="G6277" t="s">
        <v>5513</v>
      </c>
      <c r="H6277" t="s">
        <v>11677</v>
      </c>
      <c r="I6277" t="s">
        <v>37</v>
      </c>
      <c r="J6277" t="s">
        <v>37</v>
      </c>
      <c r="K6277" t="s">
        <v>11678</v>
      </c>
      <c r="L6277" t="s">
        <v>11679</v>
      </c>
      <c r="M6277" t="s">
        <v>86</v>
      </c>
      <c r="N6277" t="s">
        <v>86</v>
      </c>
      <c r="O6277" t="s">
        <v>9236</v>
      </c>
      <c r="P6277" t="s">
        <v>10072</v>
      </c>
      <c r="Q6277" t="s">
        <v>10229</v>
      </c>
      <c r="R6277" t="s">
        <v>63</v>
      </c>
      <c r="S6277" t="s">
        <v>44</v>
      </c>
      <c r="T6277" t="s">
        <v>11682</v>
      </c>
      <c r="U6277" t="s">
        <v>11683</v>
      </c>
      <c r="W6277" t="s">
        <v>117</v>
      </c>
      <c r="X6277">
        <v>1</v>
      </c>
      <c r="Y6277">
        <v>0</v>
      </c>
      <c r="Z6277">
        <v>0</v>
      </c>
      <c r="AA6277">
        <v>0</v>
      </c>
      <c r="AB6277">
        <v>4042886</v>
      </c>
      <c r="AC6277" t="s">
        <v>47</v>
      </c>
      <c r="AD6277" t="str">
        <f>+VLOOKUP(T6277,items!$A$2:$D$1255,4,0)</f>
        <v>MUEBLES</v>
      </c>
      <c r="AE6277">
        <f>+VLOOKUP(T6277,Tabla1[],5,0)</f>
        <v>0</v>
      </c>
      <c r="AF6277">
        <f t="shared" si="98"/>
        <v>6</v>
      </c>
    </row>
    <row r="6278" spans="1:32" x14ac:dyDescent="0.25">
      <c r="A6278">
        <v>103753</v>
      </c>
      <c r="B6278" t="s">
        <v>11676</v>
      </c>
      <c r="C6278" t="s">
        <v>33</v>
      </c>
      <c r="D6278">
        <v>0</v>
      </c>
      <c r="F6278" t="s">
        <v>5513</v>
      </c>
      <c r="G6278" t="s">
        <v>5513</v>
      </c>
      <c r="H6278" t="s">
        <v>11677</v>
      </c>
      <c r="I6278" t="s">
        <v>37</v>
      </c>
      <c r="J6278" t="s">
        <v>37</v>
      </c>
      <c r="K6278" t="s">
        <v>11678</v>
      </c>
      <c r="L6278" t="s">
        <v>11679</v>
      </c>
      <c r="M6278" t="s">
        <v>86</v>
      </c>
      <c r="N6278" t="s">
        <v>86</v>
      </c>
      <c r="O6278" t="s">
        <v>9236</v>
      </c>
      <c r="P6278" t="s">
        <v>10072</v>
      </c>
      <c r="Q6278" t="s">
        <v>10229</v>
      </c>
      <c r="R6278" t="s">
        <v>63</v>
      </c>
      <c r="S6278" t="s">
        <v>44</v>
      </c>
      <c r="T6278" t="s">
        <v>314</v>
      </c>
      <c r="U6278" t="s">
        <v>315</v>
      </c>
      <c r="X6278">
        <v>1</v>
      </c>
      <c r="Y6278">
        <v>0</v>
      </c>
      <c r="Z6278">
        <v>0</v>
      </c>
      <c r="AA6278">
        <v>0</v>
      </c>
      <c r="AB6278">
        <v>1000000</v>
      </c>
      <c r="AC6278" t="s">
        <v>47</v>
      </c>
      <c r="AD6278">
        <f>+VLOOKUP(T6278,items!$A$2:$D$1255,4,0)</f>
        <v>0</v>
      </c>
      <c r="AE6278">
        <f>+VLOOKUP(T6278,Tabla1[],5,0)</f>
        <v>0</v>
      </c>
      <c r="AF6278">
        <f t="shared" si="98"/>
        <v>6</v>
      </c>
    </row>
    <row r="6279" spans="1:32" x14ac:dyDescent="0.25">
      <c r="A6279">
        <v>103757</v>
      </c>
      <c r="B6279" t="s">
        <v>11684</v>
      </c>
      <c r="C6279" t="s">
        <v>75</v>
      </c>
      <c r="D6279">
        <v>0</v>
      </c>
      <c r="F6279" t="s">
        <v>5513</v>
      </c>
      <c r="G6279" t="s">
        <v>10229</v>
      </c>
      <c r="H6279" t="s">
        <v>11685</v>
      </c>
      <c r="I6279" t="s">
        <v>11686</v>
      </c>
      <c r="J6279" t="s">
        <v>11687</v>
      </c>
      <c r="K6279" t="s">
        <v>11688</v>
      </c>
      <c r="L6279" t="s">
        <v>11689</v>
      </c>
      <c r="M6279" t="s">
        <v>9441</v>
      </c>
      <c r="N6279" t="s">
        <v>10125</v>
      </c>
      <c r="O6279" t="s">
        <v>11377</v>
      </c>
      <c r="P6279" t="s">
        <v>10843</v>
      </c>
      <c r="Q6279" t="s">
        <v>240</v>
      </c>
      <c r="R6279" t="s">
        <v>127</v>
      </c>
      <c r="S6279" t="s">
        <v>108</v>
      </c>
      <c r="T6279" t="s">
        <v>713</v>
      </c>
      <c r="U6279" t="s">
        <v>714</v>
      </c>
      <c r="X6279">
        <v>5</v>
      </c>
      <c r="Y6279">
        <v>0</v>
      </c>
      <c r="Z6279">
        <v>0</v>
      </c>
      <c r="AA6279">
        <v>0</v>
      </c>
      <c r="AB6279">
        <v>1440000</v>
      </c>
      <c r="AC6279" t="s">
        <v>47</v>
      </c>
      <c r="AD6279">
        <f>+VLOOKUP(T6279,items!$A$2:$D$1255,4,0)</f>
        <v>0</v>
      </c>
      <c r="AE6279">
        <f>+VLOOKUP(T6279,Tabla1[],5,0)</f>
        <v>0</v>
      </c>
      <c r="AF6279">
        <f t="shared" si="98"/>
        <v>7</v>
      </c>
    </row>
    <row r="6280" spans="1:32" x14ac:dyDescent="0.25">
      <c r="A6280">
        <v>103757</v>
      </c>
      <c r="B6280" t="s">
        <v>11684</v>
      </c>
      <c r="C6280" t="s">
        <v>75</v>
      </c>
      <c r="D6280">
        <v>0</v>
      </c>
      <c r="F6280" t="s">
        <v>5513</v>
      </c>
      <c r="G6280" t="s">
        <v>10229</v>
      </c>
      <c r="H6280" t="s">
        <v>11685</v>
      </c>
      <c r="I6280" t="s">
        <v>11686</v>
      </c>
      <c r="J6280" t="s">
        <v>11687</v>
      </c>
      <c r="K6280" t="s">
        <v>11688</v>
      </c>
      <c r="L6280" t="s">
        <v>11689</v>
      </c>
      <c r="M6280" t="s">
        <v>9441</v>
      </c>
      <c r="N6280" t="s">
        <v>10125</v>
      </c>
      <c r="O6280" t="s">
        <v>11377</v>
      </c>
      <c r="P6280" t="s">
        <v>10843</v>
      </c>
      <c r="Q6280" t="s">
        <v>240</v>
      </c>
      <c r="R6280" t="s">
        <v>127</v>
      </c>
      <c r="S6280" t="s">
        <v>108</v>
      </c>
      <c r="T6280" t="s">
        <v>2089</v>
      </c>
      <c r="U6280" t="s">
        <v>2090</v>
      </c>
      <c r="X6280">
        <v>1</v>
      </c>
      <c r="Y6280">
        <v>0</v>
      </c>
      <c r="Z6280">
        <v>0</v>
      </c>
      <c r="AA6280">
        <v>0</v>
      </c>
      <c r="AB6280">
        <v>505008</v>
      </c>
      <c r="AC6280" t="s">
        <v>47</v>
      </c>
      <c r="AD6280">
        <f>+VLOOKUP(T6280,items!$A$2:$D$1255,4,0)</f>
        <v>0</v>
      </c>
      <c r="AE6280">
        <f>+VLOOKUP(T6280,Tabla1[],5,0)</f>
        <v>0</v>
      </c>
      <c r="AF6280">
        <f t="shared" si="98"/>
        <v>7</v>
      </c>
    </row>
    <row r="6281" spans="1:32" x14ac:dyDescent="0.25">
      <c r="A6281">
        <v>103757</v>
      </c>
      <c r="B6281" t="s">
        <v>11684</v>
      </c>
      <c r="C6281" t="s">
        <v>75</v>
      </c>
      <c r="D6281">
        <v>0</v>
      </c>
      <c r="F6281" t="s">
        <v>5513</v>
      </c>
      <c r="G6281" t="s">
        <v>10229</v>
      </c>
      <c r="H6281" t="s">
        <v>11685</v>
      </c>
      <c r="I6281" t="s">
        <v>11686</v>
      </c>
      <c r="J6281" t="s">
        <v>11687</v>
      </c>
      <c r="K6281" t="s">
        <v>11688</v>
      </c>
      <c r="L6281" t="s">
        <v>11689</v>
      </c>
      <c r="M6281" t="s">
        <v>9441</v>
      </c>
      <c r="N6281" t="s">
        <v>10125</v>
      </c>
      <c r="O6281" t="s">
        <v>11377</v>
      </c>
      <c r="P6281" t="s">
        <v>10843</v>
      </c>
      <c r="Q6281" t="s">
        <v>240</v>
      </c>
      <c r="R6281" t="s">
        <v>127</v>
      </c>
      <c r="S6281" t="s">
        <v>108</v>
      </c>
      <c r="T6281" t="s">
        <v>616</v>
      </c>
      <c r="U6281" t="s">
        <v>617</v>
      </c>
      <c r="W6281" t="s">
        <v>114</v>
      </c>
      <c r="X6281">
        <v>2</v>
      </c>
      <c r="Y6281">
        <v>0</v>
      </c>
      <c r="Z6281">
        <v>0</v>
      </c>
      <c r="AA6281">
        <v>600</v>
      </c>
      <c r="AB6281">
        <v>1524952.8</v>
      </c>
      <c r="AC6281" t="s">
        <v>47</v>
      </c>
      <c r="AD6281">
        <f>+VLOOKUP(T6281,items!$A$2:$D$1255,4,0)</f>
        <v>0</v>
      </c>
      <c r="AE6281">
        <f>+VLOOKUP(T6281,Tabla1[],5,0)</f>
        <v>0</v>
      </c>
      <c r="AF6281">
        <f t="shared" si="98"/>
        <v>7</v>
      </c>
    </row>
    <row r="6282" spans="1:32" x14ac:dyDescent="0.25">
      <c r="A6282">
        <v>103757</v>
      </c>
      <c r="B6282" t="s">
        <v>11684</v>
      </c>
      <c r="C6282" t="s">
        <v>75</v>
      </c>
      <c r="D6282">
        <v>0</v>
      </c>
      <c r="F6282" t="s">
        <v>5513</v>
      </c>
      <c r="G6282" t="s">
        <v>10229</v>
      </c>
      <c r="H6282" t="s">
        <v>11685</v>
      </c>
      <c r="I6282" t="s">
        <v>11686</v>
      </c>
      <c r="J6282" t="s">
        <v>11687</v>
      </c>
      <c r="K6282" t="s">
        <v>11688</v>
      </c>
      <c r="L6282" t="s">
        <v>11689</v>
      </c>
      <c r="M6282" t="s">
        <v>9441</v>
      </c>
      <c r="N6282" t="s">
        <v>10125</v>
      </c>
      <c r="O6282" t="s">
        <v>11377</v>
      </c>
      <c r="P6282" t="s">
        <v>10843</v>
      </c>
      <c r="Q6282" t="s">
        <v>240</v>
      </c>
      <c r="R6282" t="s">
        <v>127</v>
      </c>
      <c r="S6282" t="s">
        <v>108</v>
      </c>
      <c r="T6282" t="s">
        <v>616</v>
      </c>
      <c r="U6282" t="s">
        <v>617</v>
      </c>
      <c r="W6282" t="s">
        <v>114</v>
      </c>
      <c r="X6282">
        <v>2</v>
      </c>
      <c r="Y6282">
        <v>0</v>
      </c>
      <c r="Z6282">
        <v>0</v>
      </c>
      <c r="AA6282">
        <v>300</v>
      </c>
      <c r="AB6282">
        <v>1048350.6</v>
      </c>
      <c r="AC6282" t="s">
        <v>47</v>
      </c>
      <c r="AD6282">
        <f>+VLOOKUP(T6282,items!$A$2:$D$1255,4,0)</f>
        <v>0</v>
      </c>
      <c r="AE6282">
        <f>+VLOOKUP(T6282,Tabla1[],5,0)</f>
        <v>0</v>
      </c>
      <c r="AF6282">
        <f t="shared" si="98"/>
        <v>7</v>
      </c>
    </row>
    <row r="6283" spans="1:32" x14ac:dyDescent="0.25">
      <c r="A6283">
        <v>103757</v>
      </c>
      <c r="B6283" t="s">
        <v>11684</v>
      </c>
      <c r="C6283" t="s">
        <v>75</v>
      </c>
      <c r="D6283">
        <v>0</v>
      </c>
      <c r="F6283" t="s">
        <v>5513</v>
      </c>
      <c r="G6283" t="s">
        <v>10229</v>
      </c>
      <c r="H6283" t="s">
        <v>11685</v>
      </c>
      <c r="I6283" t="s">
        <v>11686</v>
      </c>
      <c r="J6283" t="s">
        <v>11687</v>
      </c>
      <c r="K6283" t="s">
        <v>11688</v>
      </c>
      <c r="L6283" t="s">
        <v>11689</v>
      </c>
      <c r="M6283" t="s">
        <v>9441</v>
      </c>
      <c r="N6283" t="s">
        <v>10125</v>
      </c>
      <c r="O6283" t="s">
        <v>11377</v>
      </c>
      <c r="P6283" t="s">
        <v>10843</v>
      </c>
      <c r="Q6283" t="s">
        <v>240</v>
      </c>
      <c r="R6283" t="s">
        <v>127</v>
      </c>
      <c r="S6283" t="s">
        <v>108</v>
      </c>
      <c r="T6283" t="s">
        <v>437</v>
      </c>
      <c r="U6283" t="s">
        <v>438</v>
      </c>
      <c r="W6283" t="s">
        <v>114</v>
      </c>
      <c r="X6283">
        <v>2</v>
      </c>
      <c r="Y6283">
        <v>0</v>
      </c>
      <c r="Z6283">
        <v>4000</v>
      </c>
      <c r="AA6283">
        <v>0</v>
      </c>
      <c r="AB6283">
        <v>4146516</v>
      </c>
      <c r="AC6283" t="s">
        <v>47</v>
      </c>
      <c r="AD6283">
        <f>+VLOOKUP(T6283,items!$A$2:$D$1255,4,0)</f>
        <v>0</v>
      </c>
      <c r="AE6283">
        <f>+VLOOKUP(T6283,Tabla1[],5,0)</f>
        <v>0</v>
      </c>
      <c r="AF6283">
        <f t="shared" si="98"/>
        <v>7</v>
      </c>
    </row>
    <row r="6284" spans="1:32" x14ac:dyDescent="0.25">
      <c r="A6284">
        <v>103757</v>
      </c>
      <c r="B6284" t="s">
        <v>11684</v>
      </c>
      <c r="C6284" t="s">
        <v>75</v>
      </c>
      <c r="D6284">
        <v>0</v>
      </c>
      <c r="F6284" t="s">
        <v>5513</v>
      </c>
      <c r="G6284" t="s">
        <v>10229</v>
      </c>
      <c r="H6284" t="s">
        <v>11685</v>
      </c>
      <c r="I6284" t="s">
        <v>11686</v>
      </c>
      <c r="J6284" t="s">
        <v>11687</v>
      </c>
      <c r="K6284" t="s">
        <v>11688</v>
      </c>
      <c r="L6284" t="s">
        <v>11689</v>
      </c>
      <c r="M6284" t="s">
        <v>9441</v>
      </c>
      <c r="N6284" t="s">
        <v>10125</v>
      </c>
      <c r="O6284" t="s">
        <v>11377</v>
      </c>
      <c r="P6284" t="s">
        <v>10843</v>
      </c>
      <c r="Q6284" t="s">
        <v>240</v>
      </c>
      <c r="R6284" t="s">
        <v>127</v>
      </c>
      <c r="S6284" t="s">
        <v>108</v>
      </c>
      <c r="T6284" t="s">
        <v>273</v>
      </c>
      <c r="U6284" t="s">
        <v>274</v>
      </c>
      <c r="V6284" t="s">
        <v>244</v>
      </c>
      <c r="W6284" t="s">
        <v>114</v>
      </c>
      <c r="X6284">
        <v>1</v>
      </c>
      <c r="Y6284">
        <v>3500</v>
      </c>
      <c r="Z6284">
        <v>0</v>
      </c>
      <c r="AA6284">
        <v>5000</v>
      </c>
      <c r="AB6284">
        <v>27890346.600000001</v>
      </c>
      <c r="AC6284" t="s">
        <v>47</v>
      </c>
      <c r="AD6284" t="str">
        <f>+VLOOKUP(T6284,items!$A$2:$D$1255,4,0)</f>
        <v>PERGOLA</v>
      </c>
      <c r="AE6284" t="str">
        <f>+VLOOKUP(T6284,Tabla1[],5,0)</f>
        <v>PERGOTEK ROMANO</v>
      </c>
      <c r="AF6284">
        <f t="shared" si="98"/>
        <v>7</v>
      </c>
    </row>
    <row r="6285" spans="1:32" x14ac:dyDescent="0.25">
      <c r="A6285">
        <v>103757</v>
      </c>
      <c r="B6285" t="s">
        <v>11684</v>
      </c>
      <c r="C6285" t="s">
        <v>75</v>
      </c>
      <c r="D6285">
        <v>0</v>
      </c>
      <c r="F6285" t="s">
        <v>5513</v>
      </c>
      <c r="G6285" t="s">
        <v>10229</v>
      </c>
      <c r="H6285" t="s">
        <v>11685</v>
      </c>
      <c r="I6285" t="s">
        <v>11686</v>
      </c>
      <c r="J6285" t="s">
        <v>11687</v>
      </c>
      <c r="K6285" t="s">
        <v>11688</v>
      </c>
      <c r="L6285" t="s">
        <v>11689</v>
      </c>
      <c r="M6285" t="s">
        <v>9441</v>
      </c>
      <c r="N6285" t="s">
        <v>10125</v>
      </c>
      <c r="O6285" t="s">
        <v>11377</v>
      </c>
      <c r="P6285" t="s">
        <v>10843</v>
      </c>
      <c r="Q6285" t="s">
        <v>240</v>
      </c>
      <c r="R6285" t="s">
        <v>127</v>
      </c>
      <c r="S6285" t="s">
        <v>108</v>
      </c>
      <c r="T6285" t="s">
        <v>2107</v>
      </c>
      <c r="U6285" t="s">
        <v>2108</v>
      </c>
      <c r="X6285">
        <v>1</v>
      </c>
      <c r="Y6285">
        <v>0</v>
      </c>
      <c r="Z6285">
        <v>0</v>
      </c>
      <c r="AA6285">
        <v>0</v>
      </c>
      <c r="AB6285">
        <v>3070008</v>
      </c>
      <c r="AC6285" t="s">
        <v>47</v>
      </c>
      <c r="AD6285">
        <f>+VLOOKUP(T6285,items!$A$2:$D$1255,4,0)</f>
        <v>0</v>
      </c>
      <c r="AE6285">
        <f>+VLOOKUP(T6285,Tabla1[],5,0)</f>
        <v>0</v>
      </c>
      <c r="AF6285">
        <f t="shared" si="98"/>
        <v>7</v>
      </c>
    </row>
    <row r="6286" spans="1:32" x14ac:dyDescent="0.25">
      <c r="A6286">
        <v>103757</v>
      </c>
      <c r="B6286" t="s">
        <v>11684</v>
      </c>
      <c r="C6286" t="s">
        <v>75</v>
      </c>
      <c r="D6286">
        <v>0</v>
      </c>
      <c r="F6286" t="s">
        <v>5513</v>
      </c>
      <c r="G6286" t="s">
        <v>10229</v>
      </c>
      <c r="H6286" t="s">
        <v>11685</v>
      </c>
      <c r="I6286" t="s">
        <v>11686</v>
      </c>
      <c r="J6286" t="s">
        <v>11687</v>
      </c>
      <c r="K6286" t="s">
        <v>11688</v>
      </c>
      <c r="L6286" t="s">
        <v>11689</v>
      </c>
      <c r="M6286" t="s">
        <v>9441</v>
      </c>
      <c r="N6286" t="s">
        <v>10125</v>
      </c>
      <c r="O6286" t="s">
        <v>11377</v>
      </c>
      <c r="P6286" t="s">
        <v>10843</v>
      </c>
      <c r="Q6286" t="s">
        <v>240</v>
      </c>
      <c r="R6286" t="s">
        <v>127</v>
      </c>
      <c r="S6286" t="s">
        <v>108</v>
      </c>
      <c r="T6286" t="s">
        <v>749</v>
      </c>
      <c r="U6286" t="s">
        <v>750</v>
      </c>
      <c r="W6286" t="s">
        <v>114</v>
      </c>
      <c r="X6286">
        <v>2</v>
      </c>
      <c r="Y6286">
        <v>3500</v>
      </c>
      <c r="Z6286">
        <v>0</v>
      </c>
      <c r="AA6286">
        <v>0</v>
      </c>
      <c r="AB6286">
        <v>1796794.2</v>
      </c>
      <c r="AC6286" t="s">
        <v>47</v>
      </c>
      <c r="AD6286">
        <f>+VLOOKUP(T6286,items!$A$2:$D$1255,4,0)</f>
        <v>0</v>
      </c>
      <c r="AE6286">
        <f>+VLOOKUP(T6286,Tabla1[],5,0)</f>
        <v>0</v>
      </c>
      <c r="AF6286">
        <f t="shared" si="98"/>
        <v>7</v>
      </c>
    </row>
    <row r="6287" spans="1:32" x14ac:dyDescent="0.25">
      <c r="A6287">
        <v>103757</v>
      </c>
      <c r="B6287" t="s">
        <v>11684</v>
      </c>
      <c r="C6287" t="s">
        <v>75</v>
      </c>
      <c r="D6287">
        <v>0</v>
      </c>
      <c r="F6287" t="s">
        <v>5513</v>
      </c>
      <c r="G6287" t="s">
        <v>10229</v>
      </c>
      <c r="H6287" t="s">
        <v>11685</v>
      </c>
      <c r="I6287" t="s">
        <v>11686</v>
      </c>
      <c r="J6287" t="s">
        <v>11687</v>
      </c>
      <c r="K6287" t="s">
        <v>11688</v>
      </c>
      <c r="L6287" t="s">
        <v>11689</v>
      </c>
      <c r="M6287" t="s">
        <v>9441</v>
      </c>
      <c r="N6287" t="s">
        <v>10125</v>
      </c>
      <c r="O6287" t="s">
        <v>11377</v>
      </c>
      <c r="P6287" t="s">
        <v>10843</v>
      </c>
      <c r="Q6287" t="s">
        <v>240</v>
      </c>
      <c r="R6287" t="s">
        <v>127</v>
      </c>
      <c r="S6287" t="s">
        <v>108</v>
      </c>
      <c r="T6287" t="s">
        <v>2473</v>
      </c>
      <c r="U6287" t="s">
        <v>2474</v>
      </c>
      <c r="W6287" t="s">
        <v>114</v>
      </c>
      <c r="X6287">
        <v>2</v>
      </c>
      <c r="Y6287">
        <v>3500</v>
      </c>
      <c r="Z6287">
        <v>0</v>
      </c>
      <c r="AA6287">
        <v>0</v>
      </c>
      <c r="AB6287">
        <v>1475204.4</v>
      </c>
      <c r="AC6287" t="s">
        <v>47</v>
      </c>
      <c r="AD6287">
        <f>+VLOOKUP(T6287,items!$A$2:$D$1255,4,0)</f>
        <v>0</v>
      </c>
      <c r="AE6287">
        <f>+VLOOKUP(T6287,Tabla1[],5,0)</f>
        <v>0</v>
      </c>
      <c r="AF6287">
        <f t="shared" si="98"/>
        <v>7</v>
      </c>
    </row>
    <row r="6288" spans="1:32" x14ac:dyDescent="0.25">
      <c r="A6288">
        <v>103757</v>
      </c>
      <c r="B6288" t="s">
        <v>11684</v>
      </c>
      <c r="C6288" t="s">
        <v>75</v>
      </c>
      <c r="D6288">
        <v>0</v>
      </c>
      <c r="F6288" t="s">
        <v>5513</v>
      </c>
      <c r="G6288" t="s">
        <v>10229</v>
      </c>
      <c r="H6288" t="s">
        <v>11685</v>
      </c>
      <c r="I6288" t="s">
        <v>11686</v>
      </c>
      <c r="J6288" t="s">
        <v>11687</v>
      </c>
      <c r="K6288" t="s">
        <v>11688</v>
      </c>
      <c r="L6288" t="s">
        <v>11689</v>
      </c>
      <c r="M6288" t="s">
        <v>9441</v>
      </c>
      <c r="N6288" t="s">
        <v>10125</v>
      </c>
      <c r="O6288" t="s">
        <v>11377</v>
      </c>
      <c r="P6288" t="s">
        <v>10843</v>
      </c>
      <c r="Q6288" t="s">
        <v>240</v>
      </c>
      <c r="R6288" t="s">
        <v>127</v>
      </c>
      <c r="S6288" t="s">
        <v>108</v>
      </c>
      <c r="T6288" t="s">
        <v>2473</v>
      </c>
      <c r="U6288" t="s">
        <v>2474</v>
      </c>
      <c r="W6288" t="s">
        <v>114</v>
      </c>
      <c r="X6288">
        <v>2</v>
      </c>
      <c r="Y6288">
        <v>5000</v>
      </c>
      <c r="Z6288">
        <v>0</v>
      </c>
      <c r="AA6288">
        <v>0</v>
      </c>
      <c r="AB6288">
        <v>1949216.4</v>
      </c>
      <c r="AC6288" t="s">
        <v>47</v>
      </c>
      <c r="AD6288">
        <f>+VLOOKUP(T6288,items!$A$2:$D$1255,4,0)</f>
        <v>0</v>
      </c>
      <c r="AE6288">
        <f>+VLOOKUP(T6288,Tabla1[],5,0)</f>
        <v>0</v>
      </c>
      <c r="AF6288">
        <f t="shared" si="98"/>
        <v>7</v>
      </c>
    </row>
    <row r="6289" spans="1:32" x14ac:dyDescent="0.25">
      <c r="A6289">
        <v>103761</v>
      </c>
      <c r="B6289" t="s">
        <v>1824</v>
      </c>
      <c r="C6289" t="s">
        <v>75</v>
      </c>
      <c r="D6289">
        <v>1</v>
      </c>
      <c r="F6289" t="s">
        <v>5513</v>
      </c>
      <c r="G6289" t="s">
        <v>86</v>
      </c>
      <c r="H6289" t="s">
        <v>11690</v>
      </c>
      <c r="I6289" t="s">
        <v>37</v>
      </c>
      <c r="J6289" t="s">
        <v>11691</v>
      </c>
      <c r="K6289" t="s">
        <v>11692</v>
      </c>
      <c r="L6289" t="s">
        <v>37</v>
      </c>
      <c r="M6289" t="s">
        <v>7235</v>
      </c>
      <c r="N6289" t="s">
        <v>7235</v>
      </c>
      <c r="O6289" t="s">
        <v>5514</v>
      </c>
      <c r="P6289" t="s">
        <v>3549</v>
      </c>
      <c r="Q6289" t="s">
        <v>3549</v>
      </c>
      <c r="R6289" t="s">
        <v>127</v>
      </c>
      <c r="S6289" t="s">
        <v>164</v>
      </c>
      <c r="T6289" t="s">
        <v>1438</v>
      </c>
      <c r="U6289" t="s">
        <v>1439</v>
      </c>
      <c r="X6289">
        <v>1</v>
      </c>
      <c r="Y6289">
        <v>0</v>
      </c>
      <c r="Z6289">
        <v>0</v>
      </c>
      <c r="AA6289">
        <v>0</v>
      </c>
      <c r="AB6289">
        <v>200000</v>
      </c>
      <c r="AC6289" t="s">
        <v>47</v>
      </c>
      <c r="AD6289">
        <f>+VLOOKUP(T6289,items!$A$2:$D$1255,4,0)</f>
        <v>0</v>
      </c>
      <c r="AE6289">
        <f>+VLOOKUP(T6289,Tabla1[],5,0)</f>
        <v>0</v>
      </c>
      <c r="AF6289">
        <f t="shared" si="98"/>
        <v>5</v>
      </c>
    </row>
    <row r="6290" spans="1:32" x14ac:dyDescent="0.25">
      <c r="A6290">
        <v>103765</v>
      </c>
      <c r="B6290" t="s">
        <v>11693</v>
      </c>
      <c r="C6290" t="s">
        <v>75</v>
      </c>
      <c r="D6290">
        <v>0</v>
      </c>
      <c r="F6290" t="s">
        <v>5513</v>
      </c>
      <c r="G6290" t="s">
        <v>1249</v>
      </c>
      <c r="H6290" t="s">
        <v>11694</v>
      </c>
      <c r="I6290" t="s">
        <v>37</v>
      </c>
      <c r="J6290" t="s">
        <v>11695</v>
      </c>
      <c r="K6290" t="s">
        <v>11696</v>
      </c>
      <c r="L6290" t="s">
        <v>37</v>
      </c>
      <c r="M6290" t="s">
        <v>9096</v>
      </c>
      <c r="N6290" t="s">
        <v>9096</v>
      </c>
      <c r="O6290" t="s">
        <v>53</v>
      </c>
      <c r="P6290" t="s">
        <v>9598</v>
      </c>
      <c r="Q6290" t="s">
        <v>9598</v>
      </c>
      <c r="R6290" t="s">
        <v>127</v>
      </c>
      <c r="S6290" t="s">
        <v>44</v>
      </c>
      <c r="T6290" t="s">
        <v>11697</v>
      </c>
      <c r="U6290" t="s">
        <v>11698</v>
      </c>
      <c r="X6290">
        <v>20</v>
      </c>
      <c r="Y6290">
        <v>0</v>
      </c>
      <c r="Z6290">
        <v>0</v>
      </c>
      <c r="AA6290">
        <v>0</v>
      </c>
      <c r="AB6290">
        <v>402260</v>
      </c>
      <c r="AC6290" t="s">
        <v>47</v>
      </c>
      <c r="AD6290">
        <f>+VLOOKUP(T6290,items!$A$2:$D$1255,4,0)</f>
        <v>0</v>
      </c>
      <c r="AE6290">
        <f>+VLOOKUP(T6290,Tabla1[],5,0)</f>
        <v>0</v>
      </c>
      <c r="AF6290">
        <f t="shared" si="98"/>
        <v>6</v>
      </c>
    </row>
    <row r="6291" spans="1:32" x14ac:dyDescent="0.25">
      <c r="A6291">
        <v>103765</v>
      </c>
      <c r="B6291" t="s">
        <v>11693</v>
      </c>
      <c r="C6291" t="s">
        <v>75</v>
      </c>
      <c r="D6291">
        <v>0</v>
      </c>
      <c r="F6291" t="s">
        <v>5513</v>
      </c>
      <c r="G6291" t="s">
        <v>1249</v>
      </c>
      <c r="H6291" t="s">
        <v>11694</v>
      </c>
      <c r="I6291" t="s">
        <v>37</v>
      </c>
      <c r="J6291" t="s">
        <v>11695</v>
      </c>
      <c r="K6291" t="s">
        <v>11696</v>
      </c>
      <c r="L6291" t="s">
        <v>37</v>
      </c>
      <c r="M6291" t="s">
        <v>9096</v>
      </c>
      <c r="N6291" t="s">
        <v>9096</v>
      </c>
      <c r="O6291" t="s">
        <v>53</v>
      </c>
      <c r="P6291" t="s">
        <v>9598</v>
      </c>
      <c r="Q6291" t="s">
        <v>9598</v>
      </c>
      <c r="R6291" t="s">
        <v>127</v>
      </c>
      <c r="S6291" t="s">
        <v>44</v>
      </c>
      <c r="T6291" t="s">
        <v>618</v>
      </c>
      <c r="U6291" t="s">
        <v>619</v>
      </c>
      <c r="X6291">
        <v>1</v>
      </c>
      <c r="Y6291">
        <v>0</v>
      </c>
      <c r="Z6291">
        <v>0</v>
      </c>
      <c r="AA6291">
        <v>0</v>
      </c>
      <c r="AB6291">
        <v>100000</v>
      </c>
      <c r="AC6291" t="s">
        <v>47</v>
      </c>
      <c r="AD6291">
        <f>+VLOOKUP(T6291,items!$A$2:$D$1255,4,0)</f>
        <v>0</v>
      </c>
      <c r="AE6291">
        <f>+VLOOKUP(T6291,Tabla1[],5,0)</f>
        <v>0</v>
      </c>
      <c r="AF6291">
        <f t="shared" si="98"/>
        <v>6</v>
      </c>
    </row>
    <row r="6292" spans="1:32" x14ac:dyDescent="0.25">
      <c r="A6292">
        <v>103766</v>
      </c>
      <c r="B6292" t="s">
        <v>11699</v>
      </c>
      <c r="C6292" t="s">
        <v>33</v>
      </c>
      <c r="D6292">
        <v>0</v>
      </c>
      <c r="F6292" t="s">
        <v>86</v>
      </c>
      <c r="G6292" t="s">
        <v>8405</v>
      </c>
      <c r="H6292" t="s">
        <v>11700</v>
      </c>
      <c r="I6292" t="s">
        <v>37</v>
      </c>
      <c r="J6292" t="s">
        <v>11701</v>
      </c>
      <c r="K6292" t="s">
        <v>11702</v>
      </c>
      <c r="L6292" t="s">
        <v>11703</v>
      </c>
      <c r="M6292" t="s">
        <v>8621</v>
      </c>
      <c r="N6292" t="s">
        <v>8621</v>
      </c>
      <c r="O6292" t="s">
        <v>9598</v>
      </c>
      <c r="P6292" t="s">
        <v>10344</v>
      </c>
      <c r="Q6292" t="s">
        <v>9376</v>
      </c>
      <c r="R6292" t="s">
        <v>63</v>
      </c>
      <c r="S6292" t="s">
        <v>128</v>
      </c>
      <c r="T6292" t="s">
        <v>209</v>
      </c>
      <c r="U6292" t="s">
        <v>210</v>
      </c>
      <c r="W6292" t="s">
        <v>211</v>
      </c>
      <c r="X6292">
        <v>1</v>
      </c>
      <c r="Y6292">
        <v>0</v>
      </c>
      <c r="Z6292">
        <v>0</v>
      </c>
      <c r="AA6292">
        <v>0</v>
      </c>
      <c r="AB6292">
        <v>257286</v>
      </c>
      <c r="AC6292" t="s">
        <v>47</v>
      </c>
      <c r="AD6292">
        <f>+VLOOKUP(T6292,items!$A$2:$D$1255,4,0)</f>
        <v>0</v>
      </c>
      <c r="AE6292">
        <f>+VLOOKUP(T6292,Tabla1[],5,0)</f>
        <v>0</v>
      </c>
      <c r="AF6292">
        <f t="shared" si="98"/>
        <v>6</v>
      </c>
    </row>
    <row r="6293" spans="1:32" x14ac:dyDescent="0.25">
      <c r="A6293">
        <v>103766</v>
      </c>
      <c r="B6293" t="s">
        <v>11699</v>
      </c>
      <c r="C6293" t="s">
        <v>33</v>
      </c>
      <c r="D6293">
        <v>0</v>
      </c>
      <c r="F6293" t="s">
        <v>86</v>
      </c>
      <c r="G6293" t="s">
        <v>8405</v>
      </c>
      <c r="H6293" t="s">
        <v>11700</v>
      </c>
      <c r="I6293" t="s">
        <v>37</v>
      </c>
      <c r="J6293" t="s">
        <v>11701</v>
      </c>
      <c r="K6293" t="s">
        <v>11702</v>
      </c>
      <c r="L6293" t="s">
        <v>11703</v>
      </c>
      <c r="M6293" t="s">
        <v>8621</v>
      </c>
      <c r="N6293" t="s">
        <v>8621</v>
      </c>
      <c r="O6293" t="s">
        <v>9598</v>
      </c>
      <c r="P6293" t="s">
        <v>10344</v>
      </c>
      <c r="Q6293" t="s">
        <v>9376</v>
      </c>
      <c r="R6293" t="s">
        <v>63</v>
      </c>
      <c r="S6293" t="s">
        <v>128</v>
      </c>
      <c r="T6293" t="s">
        <v>1062</v>
      </c>
      <c r="U6293" t="s">
        <v>6030</v>
      </c>
      <c r="V6293" t="s">
        <v>3239</v>
      </c>
      <c r="X6293">
        <v>1</v>
      </c>
      <c r="Y6293">
        <v>0</v>
      </c>
      <c r="Z6293">
        <v>0</v>
      </c>
      <c r="AA6293">
        <v>0</v>
      </c>
      <c r="AB6293">
        <v>1128470</v>
      </c>
      <c r="AC6293" t="s">
        <v>47</v>
      </c>
      <c r="AD6293">
        <f>+VLOOKUP(T6293,items!$A$2:$D$1255,4,0)</f>
        <v>0</v>
      </c>
      <c r="AE6293">
        <f>+VLOOKUP(T6293,Tabla1[],5,0)</f>
        <v>0</v>
      </c>
      <c r="AF6293">
        <f t="shared" si="98"/>
        <v>6</v>
      </c>
    </row>
    <row r="6294" spans="1:32" x14ac:dyDescent="0.25">
      <c r="A6294">
        <v>103766</v>
      </c>
      <c r="B6294" t="s">
        <v>11699</v>
      </c>
      <c r="C6294" t="s">
        <v>33</v>
      </c>
      <c r="D6294">
        <v>0</v>
      </c>
      <c r="F6294" t="s">
        <v>86</v>
      </c>
      <c r="G6294" t="s">
        <v>8405</v>
      </c>
      <c r="H6294" t="s">
        <v>11700</v>
      </c>
      <c r="I6294" t="s">
        <v>37</v>
      </c>
      <c r="J6294" t="s">
        <v>11701</v>
      </c>
      <c r="K6294" t="s">
        <v>11702</v>
      </c>
      <c r="L6294" t="s">
        <v>11703</v>
      </c>
      <c r="M6294" t="s">
        <v>8621</v>
      </c>
      <c r="N6294" t="s">
        <v>8621</v>
      </c>
      <c r="O6294" t="s">
        <v>9598</v>
      </c>
      <c r="P6294" t="s">
        <v>10344</v>
      </c>
      <c r="Q6294" t="s">
        <v>9376</v>
      </c>
      <c r="R6294" t="s">
        <v>63</v>
      </c>
      <c r="S6294" t="s">
        <v>128</v>
      </c>
      <c r="T6294" t="s">
        <v>314</v>
      </c>
      <c r="U6294" t="s">
        <v>315</v>
      </c>
      <c r="X6294">
        <v>1</v>
      </c>
      <c r="Y6294">
        <v>0</v>
      </c>
      <c r="Z6294">
        <v>0</v>
      </c>
      <c r="AA6294">
        <v>0</v>
      </c>
      <c r="AB6294">
        <v>80000</v>
      </c>
      <c r="AC6294" t="s">
        <v>47</v>
      </c>
      <c r="AD6294">
        <f>+VLOOKUP(T6294,items!$A$2:$D$1255,4,0)</f>
        <v>0</v>
      </c>
      <c r="AE6294">
        <f>+VLOOKUP(T6294,Tabla1[],5,0)</f>
        <v>0</v>
      </c>
      <c r="AF6294">
        <f t="shared" si="98"/>
        <v>6</v>
      </c>
    </row>
    <row r="6295" spans="1:32" x14ac:dyDescent="0.25">
      <c r="A6295">
        <v>103768</v>
      </c>
      <c r="B6295" t="s">
        <v>11704</v>
      </c>
      <c r="C6295" t="s">
        <v>75</v>
      </c>
      <c r="D6295">
        <v>0</v>
      </c>
      <c r="F6295" t="s">
        <v>86</v>
      </c>
      <c r="G6295" t="s">
        <v>86</v>
      </c>
      <c r="H6295" t="s">
        <v>11705</v>
      </c>
      <c r="I6295" t="s">
        <v>37</v>
      </c>
      <c r="J6295" t="s">
        <v>11706</v>
      </c>
      <c r="K6295" t="s">
        <v>11707</v>
      </c>
      <c r="L6295" t="s">
        <v>37</v>
      </c>
      <c r="M6295" t="s">
        <v>7235</v>
      </c>
      <c r="N6295" t="s">
        <v>7235</v>
      </c>
      <c r="O6295" t="s">
        <v>5514</v>
      </c>
      <c r="P6295" t="s">
        <v>3549</v>
      </c>
      <c r="Q6295" t="s">
        <v>3549</v>
      </c>
      <c r="R6295" t="s">
        <v>43</v>
      </c>
      <c r="S6295" t="s">
        <v>164</v>
      </c>
      <c r="T6295" t="s">
        <v>1426</v>
      </c>
      <c r="U6295" t="s">
        <v>1427</v>
      </c>
      <c r="X6295">
        <v>7.2</v>
      </c>
      <c r="Y6295">
        <v>0</v>
      </c>
      <c r="Z6295">
        <v>0</v>
      </c>
      <c r="AA6295">
        <v>0</v>
      </c>
      <c r="AB6295">
        <v>378720</v>
      </c>
      <c r="AC6295" t="s">
        <v>47</v>
      </c>
      <c r="AD6295">
        <f>+VLOOKUP(T6295,items!$A$2:$D$1255,4,0)</f>
        <v>0</v>
      </c>
      <c r="AE6295">
        <f>+VLOOKUP(T6295,Tabla1[],5,0)</f>
        <v>0</v>
      </c>
      <c r="AF6295">
        <f t="shared" si="98"/>
        <v>5</v>
      </c>
    </row>
    <row r="6296" spans="1:32" x14ac:dyDescent="0.25">
      <c r="A6296">
        <v>103778</v>
      </c>
      <c r="B6296" t="s">
        <v>2531</v>
      </c>
      <c r="C6296" t="s">
        <v>75</v>
      </c>
      <c r="D6296">
        <v>0</v>
      </c>
      <c r="F6296" t="s">
        <v>86</v>
      </c>
      <c r="G6296" t="s">
        <v>7913</v>
      </c>
      <c r="H6296" t="s">
        <v>11708</v>
      </c>
      <c r="I6296" t="s">
        <v>37</v>
      </c>
      <c r="J6296" t="s">
        <v>11709</v>
      </c>
      <c r="K6296" t="s">
        <v>11710</v>
      </c>
      <c r="L6296" t="s">
        <v>37</v>
      </c>
      <c r="M6296" t="s">
        <v>5514</v>
      </c>
      <c r="N6296" t="s">
        <v>5514</v>
      </c>
      <c r="O6296" t="s">
        <v>3549</v>
      </c>
      <c r="P6296" t="s">
        <v>8620</v>
      </c>
      <c r="Q6296" t="s">
        <v>8620</v>
      </c>
      <c r="R6296" t="s">
        <v>127</v>
      </c>
      <c r="S6296" t="s">
        <v>164</v>
      </c>
      <c r="T6296" t="s">
        <v>6309</v>
      </c>
      <c r="U6296" t="s">
        <v>6310</v>
      </c>
      <c r="X6296">
        <v>2</v>
      </c>
      <c r="Y6296">
        <v>0</v>
      </c>
      <c r="Z6296">
        <v>0</v>
      </c>
      <c r="AA6296">
        <v>0</v>
      </c>
      <c r="AB6296">
        <v>2600</v>
      </c>
      <c r="AC6296" t="s">
        <v>47</v>
      </c>
      <c r="AD6296">
        <f>+VLOOKUP(T6296,items!$A$2:$D$1255,4,0)</f>
        <v>0</v>
      </c>
      <c r="AE6296">
        <f>+VLOOKUP(T6296,Tabla1[],5,0)</f>
        <v>0</v>
      </c>
      <c r="AF6296">
        <f t="shared" si="98"/>
        <v>5</v>
      </c>
    </row>
    <row r="6297" spans="1:32" x14ac:dyDescent="0.25">
      <c r="A6297">
        <v>103778</v>
      </c>
      <c r="B6297" t="s">
        <v>2531</v>
      </c>
      <c r="C6297" t="s">
        <v>75</v>
      </c>
      <c r="D6297">
        <v>0</v>
      </c>
      <c r="F6297" t="s">
        <v>86</v>
      </c>
      <c r="G6297" t="s">
        <v>7913</v>
      </c>
      <c r="H6297" t="s">
        <v>11708</v>
      </c>
      <c r="I6297" t="s">
        <v>37</v>
      </c>
      <c r="J6297" t="s">
        <v>11709</v>
      </c>
      <c r="K6297" t="s">
        <v>11710</v>
      </c>
      <c r="L6297" t="s">
        <v>37</v>
      </c>
      <c r="M6297" t="s">
        <v>5514</v>
      </c>
      <c r="N6297" t="s">
        <v>5514</v>
      </c>
      <c r="O6297" t="s">
        <v>3549</v>
      </c>
      <c r="P6297" t="s">
        <v>8620</v>
      </c>
      <c r="Q6297" t="s">
        <v>8620</v>
      </c>
      <c r="R6297" t="s">
        <v>127</v>
      </c>
      <c r="S6297" t="s">
        <v>164</v>
      </c>
      <c r="T6297" t="s">
        <v>1290</v>
      </c>
      <c r="U6297" t="s">
        <v>1291</v>
      </c>
      <c r="X6297">
        <v>1</v>
      </c>
      <c r="Y6297">
        <v>0</v>
      </c>
      <c r="Z6297">
        <v>0</v>
      </c>
      <c r="AA6297">
        <v>0</v>
      </c>
      <c r="AB6297">
        <v>63900</v>
      </c>
      <c r="AC6297" t="s">
        <v>47</v>
      </c>
      <c r="AD6297">
        <f>+VLOOKUP(T6297,items!$A$2:$D$1255,4,0)</f>
        <v>0</v>
      </c>
      <c r="AE6297">
        <f>+VLOOKUP(T6297,Tabla1[],5,0)</f>
        <v>0</v>
      </c>
      <c r="AF6297">
        <f t="shared" si="98"/>
        <v>5</v>
      </c>
    </row>
    <row r="6298" spans="1:32" x14ac:dyDescent="0.25">
      <c r="A6298">
        <v>103778</v>
      </c>
      <c r="B6298" t="s">
        <v>2531</v>
      </c>
      <c r="C6298" t="s">
        <v>75</v>
      </c>
      <c r="D6298">
        <v>0</v>
      </c>
      <c r="F6298" t="s">
        <v>86</v>
      </c>
      <c r="G6298" t="s">
        <v>7913</v>
      </c>
      <c r="H6298" t="s">
        <v>11708</v>
      </c>
      <c r="I6298" t="s">
        <v>37</v>
      </c>
      <c r="J6298" t="s">
        <v>11709</v>
      </c>
      <c r="K6298" t="s">
        <v>11710</v>
      </c>
      <c r="L6298" t="s">
        <v>37</v>
      </c>
      <c r="M6298" t="s">
        <v>5514</v>
      </c>
      <c r="N6298" t="s">
        <v>5514</v>
      </c>
      <c r="O6298" t="s">
        <v>3549</v>
      </c>
      <c r="P6298" t="s">
        <v>8620</v>
      </c>
      <c r="Q6298" t="s">
        <v>8620</v>
      </c>
      <c r="R6298" t="s">
        <v>127</v>
      </c>
      <c r="S6298" t="s">
        <v>164</v>
      </c>
      <c r="T6298" t="s">
        <v>1126</v>
      </c>
      <c r="U6298" t="s">
        <v>1127</v>
      </c>
      <c r="X6298">
        <v>1</v>
      </c>
      <c r="Y6298">
        <v>0</v>
      </c>
      <c r="Z6298">
        <v>0</v>
      </c>
      <c r="AA6298">
        <v>0</v>
      </c>
      <c r="AB6298">
        <v>50000</v>
      </c>
      <c r="AC6298" t="s">
        <v>47</v>
      </c>
      <c r="AD6298">
        <f>+VLOOKUP(T6298,items!$A$2:$D$1255,4,0)</f>
        <v>0</v>
      </c>
      <c r="AE6298">
        <f>+VLOOKUP(T6298,Tabla1[],5,0)</f>
        <v>0</v>
      </c>
      <c r="AF6298">
        <f t="shared" si="98"/>
        <v>5</v>
      </c>
    </row>
    <row r="6299" spans="1:32" x14ac:dyDescent="0.25">
      <c r="A6299">
        <v>103778</v>
      </c>
      <c r="B6299" t="s">
        <v>2531</v>
      </c>
      <c r="C6299" t="s">
        <v>75</v>
      </c>
      <c r="D6299">
        <v>0</v>
      </c>
      <c r="F6299" t="s">
        <v>86</v>
      </c>
      <c r="G6299" t="s">
        <v>7913</v>
      </c>
      <c r="H6299" t="s">
        <v>11708</v>
      </c>
      <c r="I6299" t="s">
        <v>37</v>
      </c>
      <c r="J6299" t="s">
        <v>11709</v>
      </c>
      <c r="K6299" t="s">
        <v>11710</v>
      </c>
      <c r="L6299" t="s">
        <v>37</v>
      </c>
      <c r="M6299" t="s">
        <v>5514</v>
      </c>
      <c r="N6299" t="s">
        <v>5514</v>
      </c>
      <c r="O6299" t="s">
        <v>3549</v>
      </c>
      <c r="P6299" t="s">
        <v>8620</v>
      </c>
      <c r="Q6299" t="s">
        <v>8620</v>
      </c>
      <c r="R6299" t="s">
        <v>127</v>
      </c>
      <c r="S6299" t="s">
        <v>164</v>
      </c>
      <c r="T6299" t="s">
        <v>6311</v>
      </c>
      <c r="U6299" t="s">
        <v>6312</v>
      </c>
      <c r="X6299">
        <v>2</v>
      </c>
      <c r="Y6299">
        <v>0</v>
      </c>
      <c r="Z6299">
        <v>0</v>
      </c>
      <c r="AA6299">
        <v>0</v>
      </c>
      <c r="AB6299">
        <v>800</v>
      </c>
      <c r="AC6299" t="s">
        <v>47</v>
      </c>
      <c r="AD6299">
        <f>+VLOOKUP(T6299,items!$A$2:$D$1255,4,0)</f>
        <v>0</v>
      </c>
      <c r="AE6299">
        <f>+VLOOKUP(T6299,Tabla1[],5,0)</f>
        <v>0</v>
      </c>
      <c r="AF6299">
        <f t="shared" si="98"/>
        <v>5</v>
      </c>
    </row>
    <row r="6300" spans="1:32" x14ac:dyDescent="0.25">
      <c r="A6300">
        <v>103783</v>
      </c>
      <c r="B6300" t="s">
        <v>11711</v>
      </c>
      <c r="C6300" t="s">
        <v>1065</v>
      </c>
      <c r="D6300">
        <v>0</v>
      </c>
      <c r="F6300" t="s">
        <v>86</v>
      </c>
      <c r="G6300" t="s">
        <v>86</v>
      </c>
      <c r="H6300" t="s">
        <v>11712</v>
      </c>
      <c r="I6300" t="s">
        <v>37</v>
      </c>
      <c r="J6300" t="s">
        <v>37</v>
      </c>
      <c r="K6300" t="s">
        <v>11713</v>
      </c>
      <c r="L6300" t="s">
        <v>37</v>
      </c>
      <c r="M6300" t="s">
        <v>7235</v>
      </c>
      <c r="N6300" t="s">
        <v>7235</v>
      </c>
      <c r="O6300" t="s">
        <v>5514</v>
      </c>
      <c r="P6300" t="s">
        <v>8620</v>
      </c>
      <c r="Q6300" t="s">
        <v>8620</v>
      </c>
      <c r="R6300" t="s">
        <v>127</v>
      </c>
      <c r="S6300" t="s">
        <v>88</v>
      </c>
      <c r="T6300" t="s">
        <v>11714</v>
      </c>
      <c r="U6300" t="s">
        <v>11715</v>
      </c>
      <c r="X6300">
        <v>2</v>
      </c>
      <c r="Y6300">
        <v>0</v>
      </c>
      <c r="Z6300">
        <v>0</v>
      </c>
      <c r="AA6300">
        <v>0</v>
      </c>
      <c r="AB6300">
        <v>143600</v>
      </c>
      <c r="AC6300" t="s">
        <v>47</v>
      </c>
      <c r="AD6300">
        <f>+VLOOKUP(T6300,items!$A$2:$D$1255,4,0)</f>
        <v>0</v>
      </c>
      <c r="AE6300">
        <f>+VLOOKUP(T6300,Tabla1[],5,0)</f>
        <v>0</v>
      </c>
      <c r="AF6300">
        <f t="shared" si="98"/>
        <v>5</v>
      </c>
    </row>
    <row r="6301" spans="1:32" x14ac:dyDescent="0.25">
      <c r="A6301">
        <v>103783</v>
      </c>
      <c r="B6301" t="s">
        <v>11711</v>
      </c>
      <c r="C6301" t="s">
        <v>1065</v>
      </c>
      <c r="D6301">
        <v>0</v>
      </c>
      <c r="F6301" t="s">
        <v>86</v>
      </c>
      <c r="G6301" t="s">
        <v>86</v>
      </c>
      <c r="H6301" t="s">
        <v>11712</v>
      </c>
      <c r="I6301" t="s">
        <v>37</v>
      </c>
      <c r="J6301" t="s">
        <v>37</v>
      </c>
      <c r="K6301" t="s">
        <v>11713</v>
      </c>
      <c r="L6301" t="s">
        <v>37</v>
      </c>
      <c r="M6301" t="s">
        <v>7235</v>
      </c>
      <c r="N6301" t="s">
        <v>7235</v>
      </c>
      <c r="O6301" t="s">
        <v>5514</v>
      </c>
      <c r="P6301" t="s">
        <v>8620</v>
      </c>
      <c r="Q6301" t="s">
        <v>8620</v>
      </c>
      <c r="R6301" t="s">
        <v>127</v>
      </c>
      <c r="S6301" t="s">
        <v>88</v>
      </c>
      <c r="T6301" t="s">
        <v>50</v>
      </c>
      <c r="U6301" t="s">
        <v>51</v>
      </c>
      <c r="X6301">
        <v>1</v>
      </c>
      <c r="Y6301">
        <v>0</v>
      </c>
      <c r="Z6301">
        <v>0</v>
      </c>
      <c r="AA6301">
        <v>0</v>
      </c>
      <c r="AB6301">
        <v>150000</v>
      </c>
      <c r="AC6301" t="s">
        <v>47</v>
      </c>
      <c r="AD6301" t="e">
        <f>+VLOOKUP(T6301,items!$A$2:$D$1255,4,0)</f>
        <v>#N/A</v>
      </c>
      <c r="AE6301" t="e">
        <f>+VLOOKUP(T6301,Tabla1[],5,0)</f>
        <v>#N/A</v>
      </c>
      <c r="AF6301">
        <f t="shared" si="98"/>
        <v>5</v>
      </c>
    </row>
    <row r="6302" spans="1:32" x14ac:dyDescent="0.25">
      <c r="A6302">
        <v>103784</v>
      </c>
      <c r="B6302" t="s">
        <v>11716</v>
      </c>
      <c r="C6302" t="s">
        <v>75</v>
      </c>
      <c r="D6302">
        <v>0</v>
      </c>
      <c r="F6302" t="s">
        <v>3548</v>
      </c>
      <c r="G6302" t="s">
        <v>5949</v>
      </c>
      <c r="H6302" t="s">
        <v>11717</v>
      </c>
      <c r="I6302" t="s">
        <v>11718</v>
      </c>
      <c r="J6302" t="s">
        <v>11719</v>
      </c>
      <c r="K6302" t="s">
        <v>11720</v>
      </c>
      <c r="L6302" t="s">
        <v>11721</v>
      </c>
      <c r="M6302" t="s">
        <v>975</v>
      </c>
      <c r="N6302" t="s">
        <v>516</v>
      </c>
      <c r="O6302" t="s">
        <v>519</v>
      </c>
      <c r="P6302" t="s">
        <v>9374</v>
      </c>
      <c r="Q6302" t="s">
        <v>10344</v>
      </c>
      <c r="R6302" t="s">
        <v>127</v>
      </c>
      <c r="S6302" t="s">
        <v>256</v>
      </c>
      <c r="T6302" t="s">
        <v>429</v>
      </c>
      <c r="U6302" t="s">
        <v>430</v>
      </c>
      <c r="X6302">
        <v>3</v>
      </c>
      <c r="Y6302">
        <v>0</v>
      </c>
      <c r="Z6302">
        <v>0</v>
      </c>
      <c r="AA6302">
        <v>0</v>
      </c>
      <c r="AB6302">
        <v>405510</v>
      </c>
      <c r="AC6302" t="s">
        <v>47</v>
      </c>
      <c r="AD6302">
        <f>+VLOOKUP(T6302,items!$A$2:$D$1255,4,0)</f>
        <v>0</v>
      </c>
      <c r="AE6302">
        <f>+VLOOKUP(T6302,Tabla1[],5,0)</f>
        <v>0</v>
      </c>
      <c r="AF6302">
        <f t="shared" si="98"/>
        <v>5</v>
      </c>
    </row>
    <row r="6303" spans="1:32" x14ac:dyDescent="0.25">
      <c r="A6303">
        <v>103784</v>
      </c>
      <c r="B6303" t="s">
        <v>11716</v>
      </c>
      <c r="C6303" t="s">
        <v>75</v>
      </c>
      <c r="D6303">
        <v>0</v>
      </c>
      <c r="F6303" t="s">
        <v>3548</v>
      </c>
      <c r="G6303" t="s">
        <v>5949</v>
      </c>
      <c r="H6303" t="s">
        <v>11717</v>
      </c>
      <c r="I6303" t="s">
        <v>11718</v>
      </c>
      <c r="J6303" t="s">
        <v>11719</v>
      </c>
      <c r="K6303" t="s">
        <v>11720</v>
      </c>
      <c r="L6303" t="s">
        <v>11721</v>
      </c>
      <c r="M6303" t="s">
        <v>975</v>
      </c>
      <c r="N6303" t="s">
        <v>516</v>
      </c>
      <c r="O6303" t="s">
        <v>519</v>
      </c>
      <c r="P6303" t="s">
        <v>9374</v>
      </c>
      <c r="Q6303" t="s">
        <v>10344</v>
      </c>
      <c r="R6303" t="s">
        <v>127</v>
      </c>
      <c r="S6303" t="s">
        <v>256</v>
      </c>
      <c r="T6303" t="s">
        <v>7509</v>
      </c>
      <c r="U6303" t="s">
        <v>7510</v>
      </c>
      <c r="X6303">
        <v>3</v>
      </c>
      <c r="Y6303">
        <v>0</v>
      </c>
      <c r="Z6303">
        <v>0</v>
      </c>
      <c r="AA6303">
        <v>0</v>
      </c>
      <c r="AB6303">
        <v>103500</v>
      </c>
      <c r="AC6303" t="s">
        <v>47</v>
      </c>
      <c r="AD6303">
        <f>+VLOOKUP(T6303,items!$A$2:$D$1255,4,0)</f>
        <v>0</v>
      </c>
      <c r="AE6303">
        <f>+VLOOKUP(T6303,Tabla1[],5,0)</f>
        <v>0</v>
      </c>
      <c r="AF6303">
        <f t="shared" si="98"/>
        <v>5</v>
      </c>
    </row>
    <row r="6304" spans="1:32" x14ac:dyDescent="0.25">
      <c r="A6304">
        <v>103784</v>
      </c>
      <c r="B6304" t="s">
        <v>11716</v>
      </c>
      <c r="C6304" t="s">
        <v>75</v>
      </c>
      <c r="D6304">
        <v>0</v>
      </c>
      <c r="F6304" t="s">
        <v>3548</v>
      </c>
      <c r="G6304" t="s">
        <v>5949</v>
      </c>
      <c r="H6304" t="s">
        <v>11717</v>
      </c>
      <c r="I6304" t="s">
        <v>11718</v>
      </c>
      <c r="J6304" t="s">
        <v>11719</v>
      </c>
      <c r="K6304" t="s">
        <v>11720</v>
      </c>
      <c r="L6304" t="s">
        <v>11721</v>
      </c>
      <c r="M6304" t="s">
        <v>975</v>
      </c>
      <c r="N6304" t="s">
        <v>516</v>
      </c>
      <c r="O6304" t="s">
        <v>519</v>
      </c>
      <c r="P6304" t="s">
        <v>9374</v>
      </c>
      <c r="Q6304" t="s">
        <v>10344</v>
      </c>
      <c r="R6304" t="s">
        <v>127</v>
      </c>
      <c r="S6304" t="s">
        <v>256</v>
      </c>
      <c r="T6304" t="s">
        <v>7509</v>
      </c>
      <c r="U6304" t="s">
        <v>7510</v>
      </c>
      <c r="X6304">
        <v>4</v>
      </c>
      <c r="Y6304">
        <v>0</v>
      </c>
      <c r="Z6304">
        <v>0</v>
      </c>
      <c r="AA6304">
        <v>0</v>
      </c>
      <c r="AB6304">
        <v>138000</v>
      </c>
      <c r="AC6304" t="s">
        <v>47</v>
      </c>
      <c r="AD6304">
        <f>+VLOOKUP(T6304,items!$A$2:$D$1255,4,0)</f>
        <v>0</v>
      </c>
      <c r="AE6304">
        <f>+VLOOKUP(T6304,Tabla1[],5,0)</f>
        <v>0</v>
      </c>
      <c r="AF6304">
        <f t="shared" si="98"/>
        <v>5</v>
      </c>
    </row>
    <row r="6305" spans="1:32" x14ac:dyDescent="0.25">
      <c r="A6305">
        <v>103784</v>
      </c>
      <c r="B6305" t="s">
        <v>11716</v>
      </c>
      <c r="C6305" t="s">
        <v>75</v>
      </c>
      <c r="D6305">
        <v>0</v>
      </c>
      <c r="F6305" t="s">
        <v>3548</v>
      </c>
      <c r="G6305" t="s">
        <v>5949</v>
      </c>
      <c r="H6305" t="s">
        <v>11717</v>
      </c>
      <c r="I6305" t="s">
        <v>11718</v>
      </c>
      <c r="J6305" t="s">
        <v>11719</v>
      </c>
      <c r="K6305" t="s">
        <v>11720</v>
      </c>
      <c r="L6305" t="s">
        <v>11721</v>
      </c>
      <c r="M6305" t="s">
        <v>975</v>
      </c>
      <c r="N6305" t="s">
        <v>516</v>
      </c>
      <c r="O6305" t="s">
        <v>519</v>
      </c>
      <c r="P6305" t="s">
        <v>9374</v>
      </c>
      <c r="Q6305" t="s">
        <v>10344</v>
      </c>
      <c r="R6305" t="s">
        <v>127</v>
      </c>
      <c r="S6305" t="s">
        <v>256</v>
      </c>
      <c r="T6305" t="s">
        <v>1838</v>
      </c>
      <c r="U6305" t="s">
        <v>1839</v>
      </c>
      <c r="V6305" t="s">
        <v>578</v>
      </c>
      <c r="W6305" t="s">
        <v>114</v>
      </c>
      <c r="X6305">
        <v>1</v>
      </c>
      <c r="Y6305">
        <v>5500</v>
      </c>
      <c r="Z6305">
        <v>0</v>
      </c>
      <c r="AA6305">
        <v>1700</v>
      </c>
      <c r="AB6305">
        <v>4155900</v>
      </c>
      <c r="AC6305" t="s">
        <v>47</v>
      </c>
      <c r="AD6305" t="str">
        <f>+VLOOKUP(T6305,items!$A$2:$D$1255,4,0)</f>
        <v>BANETA</v>
      </c>
      <c r="AE6305" t="str">
        <f>+VLOOKUP(T6305,Tabla1[],5,0)</f>
        <v>PROYECTANTE</v>
      </c>
      <c r="AF6305">
        <f t="shared" si="98"/>
        <v>5</v>
      </c>
    </row>
    <row r="6306" spans="1:32" x14ac:dyDescent="0.25">
      <c r="A6306">
        <v>103784</v>
      </c>
      <c r="B6306" t="s">
        <v>11716</v>
      </c>
      <c r="C6306" t="s">
        <v>75</v>
      </c>
      <c r="D6306">
        <v>0</v>
      </c>
      <c r="F6306" t="s">
        <v>3548</v>
      </c>
      <c r="G6306" t="s">
        <v>5949</v>
      </c>
      <c r="H6306" t="s">
        <v>11717</v>
      </c>
      <c r="I6306" t="s">
        <v>11718</v>
      </c>
      <c r="J6306" t="s">
        <v>11719</v>
      </c>
      <c r="K6306" t="s">
        <v>11720</v>
      </c>
      <c r="L6306" t="s">
        <v>11721</v>
      </c>
      <c r="M6306" t="s">
        <v>975</v>
      </c>
      <c r="N6306" t="s">
        <v>516</v>
      </c>
      <c r="O6306" t="s">
        <v>519</v>
      </c>
      <c r="P6306" t="s">
        <v>9374</v>
      </c>
      <c r="Q6306" t="s">
        <v>10344</v>
      </c>
      <c r="R6306" t="s">
        <v>127</v>
      </c>
      <c r="S6306" t="s">
        <v>256</v>
      </c>
      <c r="T6306" t="s">
        <v>1838</v>
      </c>
      <c r="U6306" t="s">
        <v>1839</v>
      </c>
      <c r="V6306" t="s">
        <v>578</v>
      </c>
      <c r="W6306" t="s">
        <v>114</v>
      </c>
      <c r="X6306">
        <v>1</v>
      </c>
      <c r="Y6306">
        <v>3200</v>
      </c>
      <c r="Z6306">
        <v>0</v>
      </c>
      <c r="AA6306">
        <v>1700</v>
      </c>
      <c r="AB6306">
        <v>2910600</v>
      </c>
      <c r="AC6306" t="s">
        <v>47</v>
      </c>
      <c r="AD6306" t="str">
        <f>+VLOOKUP(T6306,items!$A$2:$D$1255,4,0)</f>
        <v>BANETA</v>
      </c>
      <c r="AE6306" t="str">
        <f>+VLOOKUP(T6306,Tabla1[],5,0)</f>
        <v>PROYECTANTE</v>
      </c>
      <c r="AF6306">
        <f t="shared" si="98"/>
        <v>5</v>
      </c>
    </row>
    <row r="6307" spans="1:32" x14ac:dyDescent="0.25">
      <c r="A6307">
        <v>103784</v>
      </c>
      <c r="B6307" t="s">
        <v>11716</v>
      </c>
      <c r="C6307" t="s">
        <v>75</v>
      </c>
      <c r="D6307">
        <v>0</v>
      </c>
      <c r="F6307" t="s">
        <v>3548</v>
      </c>
      <c r="G6307" t="s">
        <v>5949</v>
      </c>
      <c r="H6307" t="s">
        <v>11717</v>
      </c>
      <c r="I6307" t="s">
        <v>11718</v>
      </c>
      <c r="J6307" t="s">
        <v>11719</v>
      </c>
      <c r="K6307" t="s">
        <v>11720</v>
      </c>
      <c r="L6307" t="s">
        <v>11721</v>
      </c>
      <c r="M6307" t="s">
        <v>975</v>
      </c>
      <c r="N6307" t="s">
        <v>516</v>
      </c>
      <c r="O6307" t="s">
        <v>519</v>
      </c>
      <c r="P6307" t="s">
        <v>9374</v>
      </c>
      <c r="Q6307" t="s">
        <v>10344</v>
      </c>
      <c r="R6307" t="s">
        <v>127</v>
      </c>
      <c r="S6307" t="s">
        <v>256</v>
      </c>
      <c r="T6307" t="s">
        <v>347</v>
      </c>
      <c r="U6307" t="s">
        <v>348</v>
      </c>
      <c r="W6307" t="s">
        <v>114</v>
      </c>
      <c r="X6307">
        <v>1</v>
      </c>
      <c r="Y6307">
        <v>3200</v>
      </c>
      <c r="Z6307">
        <v>0</v>
      </c>
      <c r="AA6307">
        <v>0</v>
      </c>
      <c r="AB6307">
        <v>672560</v>
      </c>
      <c r="AC6307" t="s">
        <v>47</v>
      </c>
      <c r="AD6307">
        <f>+VLOOKUP(T6307,items!$A$2:$D$1255,4,0)</f>
        <v>0</v>
      </c>
      <c r="AE6307">
        <f>+VLOOKUP(T6307,Tabla1[],5,0)</f>
        <v>0</v>
      </c>
      <c r="AF6307">
        <f t="shared" si="98"/>
        <v>5</v>
      </c>
    </row>
    <row r="6308" spans="1:32" x14ac:dyDescent="0.25">
      <c r="A6308">
        <v>103784</v>
      </c>
      <c r="B6308" t="s">
        <v>11716</v>
      </c>
      <c r="C6308" t="s">
        <v>75</v>
      </c>
      <c r="D6308">
        <v>0</v>
      </c>
      <c r="F6308" t="s">
        <v>3548</v>
      </c>
      <c r="G6308" t="s">
        <v>5949</v>
      </c>
      <c r="H6308" t="s">
        <v>11717</v>
      </c>
      <c r="I6308" t="s">
        <v>11718</v>
      </c>
      <c r="J6308" t="s">
        <v>11719</v>
      </c>
      <c r="K6308" t="s">
        <v>11720</v>
      </c>
      <c r="L6308" t="s">
        <v>11721</v>
      </c>
      <c r="M6308" t="s">
        <v>975</v>
      </c>
      <c r="N6308" t="s">
        <v>516</v>
      </c>
      <c r="O6308" t="s">
        <v>519</v>
      </c>
      <c r="P6308" t="s">
        <v>9374</v>
      </c>
      <c r="Q6308" t="s">
        <v>10344</v>
      </c>
      <c r="R6308" t="s">
        <v>127</v>
      </c>
      <c r="S6308" t="s">
        <v>256</v>
      </c>
      <c r="T6308" t="s">
        <v>347</v>
      </c>
      <c r="U6308" t="s">
        <v>348</v>
      </c>
      <c r="W6308" t="s">
        <v>114</v>
      </c>
      <c r="X6308">
        <v>1</v>
      </c>
      <c r="Y6308">
        <v>5500</v>
      </c>
      <c r="Z6308">
        <v>0</v>
      </c>
      <c r="AA6308">
        <v>0</v>
      </c>
      <c r="AB6308">
        <v>1121400</v>
      </c>
      <c r="AC6308" t="s">
        <v>47</v>
      </c>
      <c r="AD6308">
        <f>+VLOOKUP(T6308,items!$A$2:$D$1255,4,0)</f>
        <v>0</v>
      </c>
      <c r="AE6308">
        <f>+VLOOKUP(T6308,Tabla1[],5,0)</f>
        <v>0</v>
      </c>
      <c r="AF6308">
        <f t="shared" si="98"/>
        <v>5</v>
      </c>
    </row>
    <row r="6309" spans="1:32" x14ac:dyDescent="0.25">
      <c r="A6309">
        <v>103784</v>
      </c>
      <c r="B6309" t="s">
        <v>11716</v>
      </c>
      <c r="C6309" t="s">
        <v>75</v>
      </c>
      <c r="D6309">
        <v>0</v>
      </c>
      <c r="F6309" t="s">
        <v>3548</v>
      </c>
      <c r="G6309" t="s">
        <v>5949</v>
      </c>
      <c r="H6309" t="s">
        <v>11717</v>
      </c>
      <c r="I6309" t="s">
        <v>11718</v>
      </c>
      <c r="J6309" t="s">
        <v>11719</v>
      </c>
      <c r="K6309" t="s">
        <v>11720</v>
      </c>
      <c r="L6309" t="s">
        <v>11721</v>
      </c>
      <c r="M6309" t="s">
        <v>975</v>
      </c>
      <c r="N6309" t="s">
        <v>516</v>
      </c>
      <c r="O6309" t="s">
        <v>519</v>
      </c>
      <c r="P6309" t="s">
        <v>9374</v>
      </c>
      <c r="Q6309" t="s">
        <v>10344</v>
      </c>
      <c r="R6309" t="s">
        <v>127</v>
      </c>
      <c r="S6309" t="s">
        <v>256</v>
      </c>
      <c r="T6309" t="s">
        <v>94</v>
      </c>
      <c r="U6309" t="s">
        <v>95</v>
      </c>
      <c r="X6309">
        <v>1</v>
      </c>
      <c r="Y6309">
        <v>0</v>
      </c>
      <c r="Z6309">
        <v>0</v>
      </c>
      <c r="AA6309">
        <v>0</v>
      </c>
      <c r="AB6309">
        <v>500000</v>
      </c>
      <c r="AC6309" t="s">
        <v>47</v>
      </c>
      <c r="AD6309" t="e">
        <f>+VLOOKUP(T6309,items!$A$2:$D$1255,4,0)</f>
        <v>#N/A</v>
      </c>
      <c r="AE6309" t="e">
        <f>+VLOOKUP(T6309,Tabla1[],5,0)</f>
        <v>#N/A</v>
      </c>
      <c r="AF6309">
        <f t="shared" si="98"/>
        <v>5</v>
      </c>
    </row>
    <row r="6310" spans="1:32" x14ac:dyDescent="0.25">
      <c r="A6310">
        <v>103784</v>
      </c>
      <c r="B6310" t="s">
        <v>11716</v>
      </c>
      <c r="C6310" t="s">
        <v>75</v>
      </c>
      <c r="D6310">
        <v>0</v>
      </c>
      <c r="F6310" t="s">
        <v>3548</v>
      </c>
      <c r="G6310" t="s">
        <v>5949</v>
      </c>
      <c r="H6310" t="s">
        <v>11717</v>
      </c>
      <c r="I6310" t="s">
        <v>11718</v>
      </c>
      <c r="J6310" t="s">
        <v>11719</v>
      </c>
      <c r="K6310" t="s">
        <v>11720</v>
      </c>
      <c r="L6310" t="s">
        <v>11721</v>
      </c>
      <c r="M6310" t="s">
        <v>975</v>
      </c>
      <c r="N6310" t="s">
        <v>516</v>
      </c>
      <c r="O6310" t="s">
        <v>519</v>
      </c>
      <c r="P6310" t="s">
        <v>9374</v>
      </c>
      <c r="Q6310" t="s">
        <v>10344</v>
      </c>
      <c r="R6310" t="s">
        <v>127</v>
      </c>
      <c r="S6310" t="s">
        <v>256</v>
      </c>
      <c r="T6310" t="s">
        <v>392</v>
      </c>
      <c r="U6310" t="s">
        <v>393</v>
      </c>
      <c r="X6310">
        <v>1</v>
      </c>
      <c r="Y6310">
        <v>0</v>
      </c>
      <c r="Z6310">
        <v>0</v>
      </c>
      <c r="AA6310">
        <v>0</v>
      </c>
      <c r="AB6310">
        <v>250000</v>
      </c>
      <c r="AC6310" t="s">
        <v>47</v>
      </c>
      <c r="AD6310" t="e">
        <f>+VLOOKUP(T6310,items!$A$2:$D$1255,4,0)</f>
        <v>#N/A</v>
      </c>
      <c r="AE6310" t="e">
        <f>+VLOOKUP(T6310,Tabla1[],5,0)</f>
        <v>#N/A</v>
      </c>
      <c r="AF6310">
        <f t="shared" si="98"/>
        <v>5</v>
      </c>
    </row>
    <row r="6311" spans="1:32" x14ac:dyDescent="0.25">
      <c r="A6311">
        <v>103792</v>
      </c>
      <c r="B6311" t="s">
        <v>11722</v>
      </c>
      <c r="C6311" t="s">
        <v>75</v>
      </c>
      <c r="D6311">
        <v>0</v>
      </c>
      <c r="F6311" t="s">
        <v>5513</v>
      </c>
      <c r="G6311" t="s">
        <v>8695</v>
      </c>
      <c r="H6311" t="s">
        <v>11723</v>
      </c>
      <c r="I6311" t="s">
        <v>11724</v>
      </c>
      <c r="J6311" t="s">
        <v>11725</v>
      </c>
      <c r="K6311" t="s">
        <v>11726</v>
      </c>
      <c r="L6311" t="s">
        <v>11727</v>
      </c>
      <c r="M6311" t="s">
        <v>518</v>
      </c>
      <c r="N6311" t="s">
        <v>9374</v>
      </c>
      <c r="O6311" t="s">
        <v>10344</v>
      </c>
      <c r="P6311" t="s">
        <v>9376</v>
      </c>
      <c r="Q6311" t="s">
        <v>10064</v>
      </c>
      <c r="R6311" t="s">
        <v>127</v>
      </c>
      <c r="S6311" t="s">
        <v>108</v>
      </c>
      <c r="T6311" t="s">
        <v>429</v>
      </c>
      <c r="U6311" t="s">
        <v>430</v>
      </c>
      <c r="X6311">
        <v>2</v>
      </c>
      <c r="Y6311">
        <v>0</v>
      </c>
      <c r="Z6311">
        <v>0</v>
      </c>
      <c r="AA6311">
        <v>0</v>
      </c>
      <c r="AB6311">
        <v>367704</v>
      </c>
      <c r="AC6311" t="s">
        <v>47</v>
      </c>
      <c r="AD6311">
        <f>+VLOOKUP(T6311,items!$A$2:$D$1255,4,0)</f>
        <v>0</v>
      </c>
      <c r="AE6311">
        <f>+VLOOKUP(T6311,Tabla1[],5,0)</f>
        <v>0</v>
      </c>
      <c r="AF6311">
        <f t="shared" si="98"/>
        <v>6</v>
      </c>
    </row>
    <row r="6312" spans="1:32" x14ac:dyDescent="0.25">
      <c r="A6312">
        <v>103792</v>
      </c>
      <c r="B6312" t="s">
        <v>11722</v>
      </c>
      <c r="C6312" t="s">
        <v>75</v>
      </c>
      <c r="D6312">
        <v>0</v>
      </c>
      <c r="F6312" t="s">
        <v>5513</v>
      </c>
      <c r="G6312" t="s">
        <v>8695</v>
      </c>
      <c r="H6312" t="s">
        <v>11723</v>
      </c>
      <c r="I6312" t="s">
        <v>11724</v>
      </c>
      <c r="J6312" t="s">
        <v>11725</v>
      </c>
      <c r="K6312" t="s">
        <v>11726</v>
      </c>
      <c r="L6312" t="s">
        <v>11727</v>
      </c>
      <c r="M6312" t="s">
        <v>518</v>
      </c>
      <c r="N6312" t="s">
        <v>9374</v>
      </c>
      <c r="O6312" t="s">
        <v>10344</v>
      </c>
      <c r="P6312" t="s">
        <v>9376</v>
      </c>
      <c r="Q6312" t="s">
        <v>10064</v>
      </c>
      <c r="R6312" t="s">
        <v>127</v>
      </c>
      <c r="S6312" t="s">
        <v>108</v>
      </c>
      <c r="T6312" t="s">
        <v>689</v>
      </c>
      <c r="U6312" t="s">
        <v>690</v>
      </c>
      <c r="X6312">
        <v>1</v>
      </c>
      <c r="Y6312">
        <v>300</v>
      </c>
      <c r="Z6312">
        <v>300</v>
      </c>
      <c r="AA6312">
        <v>0</v>
      </c>
      <c r="AB6312">
        <v>80000</v>
      </c>
      <c r="AC6312" t="s">
        <v>47</v>
      </c>
      <c r="AD6312">
        <f>+VLOOKUP(T6312,items!$A$2:$D$1255,4,0)</f>
        <v>0</v>
      </c>
      <c r="AE6312">
        <f>+VLOOKUP(T6312,Tabla1[],5,0)</f>
        <v>0</v>
      </c>
      <c r="AF6312">
        <f t="shared" si="98"/>
        <v>6</v>
      </c>
    </row>
    <row r="6313" spans="1:32" x14ac:dyDescent="0.25">
      <c r="A6313">
        <v>103792</v>
      </c>
      <c r="B6313" t="s">
        <v>11722</v>
      </c>
      <c r="C6313" t="s">
        <v>75</v>
      </c>
      <c r="D6313">
        <v>0</v>
      </c>
      <c r="F6313" t="s">
        <v>5513</v>
      </c>
      <c r="G6313" t="s">
        <v>8695</v>
      </c>
      <c r="H6313" t="s">
        <v>11723</v>
      </c>
      <c r="I6313" t="s">
        <v>11724</v>
      </c>
      <c r="J6313" t="s">
        <v>11725</v>
      </c>
      <c r="K6313" t="s">
        <v>11726</v>
      </c>
      <c r="L6313" t="s">
        <v>11727</v>
      </c>
      <c r="M6313" t="s">
        <v>518</v>
      </c>
      <c r="N6313" t="s">
        <v>9374</v>
      </c>
      <c r="O6313" t="s">
        <v>10344</v>
      </c>
      <c r="P6313" t="s">
        <v>9376</v>
      </c>
      <c r="Q6313" t="s">
        <v>10064</v>
      </c>
      <c r="R6313" t="s">
        <v>127</v>
      </c>
      <c r="S6313" t="s">
        <v>108</v>
      </c>
      <c r="T6313" t="s">
        <v>94</v>
      </c>
      <c r="U6313" t="s">
        <v>95</v>
      </c>
      <c r="X6313">
        <v>1</v>
      </c>
      <c r="Y6313">
        <v>0</v>
      </c>
      <c r="Z6313">
        <v>0</v>
      </c>
      <c r="AA6313">
        <v>0</v>
      </c>
      <c r="AB6313">
        <v>300000</v>
      </c>
      <c r="AC6313" t="s">
        <v>47</v>
      </c>
      <c r="AD6313" t="e">
        <f>+VLOOKUP(T6313,items!$A$2:$D$1255,4,0)</f>
        <v>#N/A</v>
      </c>
      <c r="AE6313" t="e">
        <f>+VLOOKUP(T6313,Tabla1[],5,0)</f>
        <v>#N/A</v>
      </c>
      <c r="AF6313">
        <f t="shared" si="98"/>
        <v>6</v>
      </c>
    </row>
    <row r="6314" spans="1:32" x14ac:dyDescent="0.25">
      <c r="A6314">
        <v>103792</v>
      </c>
      <c r="B6314" t="s">
        <v>11722</v>
      </c>
      <c r="C6314" t="s">
        <v>75</v>
      </c>
      <c r="D6314">
        <v>0</v>
      </c>
      <c r="F6314" t="s">
        <v>5513</v>
      </c>
      <c r="G6314" t="s">
        <v>8695</v>
      </c>
      <c r="H6314" t="s">
        <v>11723</v>
      </c>
      <c r="I6314" t="s">
        <v>11724</v>
      </c>
      <c r="J6314" t="s">
        <v>11725</v>
      </c>
      <c r="K6314" t="s">
        <v>11726</v>
      </c>
      <c r="L6314" t="s">
        <v>11727</v>
      </c>
      <c r="M6314" t="s">
        <v>518</v>
      </c>
      <c r="N6314" t="s">
        <v>9374</v>
      </c>
      <c r="O6314" t="s">
        <v>10344</v>
      </c>
      <c r="P6314" t="s">
        <v>9376</v>
      </c>
      <c r="Q6314" t="s">
        <v>10064</v>
      </c>
      <c r="R6314" t="s">
        <v>127</v>
      </c>
      <c r="S6314" t="s">
        <v>108</v>
      </c>
      <c r="T6314" t="s">
        <v>7511</v>
      </c>
      <c r="U6314" t="s">
        <v>7512</v>
      </c>
      <c r="X6314">
        <v>1</v>
      </c>
      <c r="Y6314">
        <v>0</v>
      </c>
      <c r="Z6314">
        <v>0</v>
      </c>
      <c r="AA6314">
        <v>0</v>
      </c>
      <c r="AB6314">
        <v>360000</v>
      </c>
      <c r="AC6314" t="s">
        <v>47</v>
      </c>
      <c r="AD6314" t="e">
        <f>+VLOOKUP(T6314,items!$A$2:$D$1255,4,0)</f>
        <v>#N/A</v>
      </c>
      <c r="AE6314" t="e">
        <f>+VLOOKUP(T6314,Tabla1[],5,0)</f>
        <v>#N/A</v>
      </c>
      <c r="AF6314">
        <f t="shared" si="98"/>
        <v>6</v>
      </c>
    </row>
    <row r="6315" spans="1:32" x14ac:dyDescent="0.25">
      <c r="A6315">
        <v>103792</v>
      </c>
      <c r="B6315" t="s">
        <v>11722</v>
      </c>
      <c r="C6315" t="s">
        <v>75</v>
      </c>
      <c r="D6315">
        <v>0</v>
      </c>
      <c r="F6315" t="s">
        <v>5513</v>
      </c>
      <c r="G6315" t="s">
        <v>8695</v>
      </c>
      <c r="H6315" t="s">
        <v>11723</v>
      </c>
      <c r="I6315" t="s">
        <v>11724</v>
      </c>
      <c r="J6315" t="s">
        <v>11725</v>
      </c>
      <c r="K6315" t="s">
        <v>11726</v>
      </c>
      <c r="L6315" t="s">
        <v>11727</v>
      </c>
      <c r="M6315" t="s">
        <v>518</v>
      </c>
      <c r="N6315" t="s">
        <v>9374</v>
      </c>
      <c r="O6315" t="s">
        <v>10344</v>
      </c>
      <c r="P6315" t="s">
        <v>9376</v>
      </c>
      <c r="Q6315" t="s">
        <v>10064</v>
      </c>
      <c r="R6315" t="s">
        <v>127</v>
      </c>
      <c r="S6315" t="s">
        <v>108</v>
      </c>
      <c r="T6315" t="s">
        <v>857</v>
      </c>
      <c r="U6315" t="s">
        <v>858</v>
      </c>
      <c r="V6315" t="s">
        <v>578</v>
      </c>
      <c r="W6315" t="s">
        <v>114</v>
      </c>
      <c r="X6315">
        <v>1</v>
      </c>
      <c r="Y6315">
        <v>4000</v>
      </c>
      <c r="Z6315">
        <v>0</v>
      </c>
      <c r="AA6315">
        <v>2000</v>
      </c>
      <c r="AB6315">
        <v>4443962</v>
      </c>
      <c r="AC6315" t="s">
        <v>47</v>
      </c>
      <c r="AD6315" t="str">
        <f>+VLOOKUP(T6315,items!$A$2:$D$1255,4,0)</f>
        <v>SOMBRALINA</v>
      </c>
      <c r="AE6315" t="str">
        <f>+VLOOKUP(T6315,Tabla1[],5,0)</f>
        <v>MANUAL</v>
      </c>
      <c r="AF6315">
        <f t="shared" si="98"/>
        <v>6</v>
      </c>
    </row>
    <row r="6316" spans="1:32" x14ac:dyDescent="0.25">
      <c r="A6316">
        <v>103792</v>
      </c>
      <c r="B6316" t="s">
        <v>11722</v>
      </c>
      <c r="C6316" t="s">
        <v>75</v>
      </c>
      <c r="D6316">
        <v>0</v>
      </c>
      <c r="F6316" t="s">
        <v>5513</v>
      </c>
      <c r="G6316" t="s">
        <v>8695</v>
      </c>
      <c r="H6316" t="s">
        <v>11723</v>
      </c>
      <c r="I6316" t="s">
        <v>11724</v>
      </c>
      <c r="J6316" t="s">
        <v>11725</v>
      </c>
      <c r="K6316" t="s">
        <v>11726</v>
      </c>
      <c r="L6316" t="s">
        <v>11727</v>
      </c>
      <c r="M6316" t="s">
        <v>518</v>
      </c>
      <c r="N6316" t="s">
        <v>9374</v>
      </c>
      <c r="O6316" t="s">
        <v>10344</v>
      </c>
      <c r="P6316" t="s">
        <v>9376</v>
      </c>
      <c r="Q6316" t="s">
        <v>10064</v>
      </c>
      <c r="R6316" t="s">
        <v>127</v>
      </c>
      <c r="S6316" t="s">
        <v>108</v>
      </c>
      <c r="T6316" t="s">
        <v>392</v>
      </c>
      <c r="U6316" t="s">
        <v>393</v>
      </c>
      <c r="X6316">
        <v>1</v>
      </c>
      <c r="Y6316">
        <v>0</v>
      </c>
      <c r="Z6316">
        <v>0</v>
      </c>
      <c r="AA6316">
        <v>0</v>
      </c>
      <c r="AB6316">
        <v>280000</v>
      </c>
      <c r="AC6316" t="s">
        <v>47</v>
      </c>
      <c r="AD6316" t="e">
        <f>+VLOOKUP(T6316,items!$A$2:$D$1255,4,0)</f>
        <v>#N/A</v>
      </c>
      <c r="AE6316" t="e">
        <f>+VLOOKUP(T6316,Tabla1[],5,0)</f>
        <v>#N/A</v>
      </c>
      <c r="AF6316">
        <f t="shared" si="98"/>
        <v>6</v>
      </c>
    </row>
    <row r="6317" spans="1:32" x14ac:dyDescent="0.25">
      <c r="A6317">
        <v>103806</v>
      </c>
      <c r="B6317" t="s">
        <v>11728</v>
      </c>
      <c r="C6317" t="s">
        <v>75</v>
      </c>
      <c r="D6317">
        <v>0</v>
      </c>
      <c r="F6317" t="s">
        <v>7235</v>
      </c>
      <c r="G6317" t="s">
        <v>10125</v>
      </c>
      <c r="H6317" t="s">
        <v>11729</v>
      </c>
      <c r="I6317" t="s">
        <v>11730</v>
      </c>
      <c r="J6317" t="s">
        <v>11731</v>
      </c>
      <c r="K6317" t="s">
        <v>11732</v>
      </c>
      <c r="L6317" t="s">
        <v>11733</v>
      </c>
      <c r="M6317" t="s">
        <v>3353</v>
      </c>
      <c r="N6317" t="s">
        <v>10842</v>
      </c>
      <c r="O6317" t="s">
        <v>10843</v>
      </c>
      <c r="P6317" t="s">
        <v>5878</v>
      </c>
      <c r="Q6317" t="s">
        <v>240</v>
      </c>
      <c r="R6317" t="s">
        <v>127</v>
      </c>
      <c r="S6317" t="s">
        <v>346</v>
      </c>
      <c r="T6317" t="s">
        <v>7509</v>
      </c>
      <c r="U6317" t="s">
        <v>7510</v>
      </c>
      <c r="X6317">
        <v>3</v>
      </c>
      <c r="Y6317">
        <v>0</v>
      </c>
      <c r="Z6317">
        <v>0</v>
      </c>
      <c r="AA6317">
        <v>0</v>
      </c>
      <c r="AB6317">
        <v>0</v>
      </c>
      <c r="AC6317" t="s">
        <v>47</v>
      </c>
      <c r="AD6317">
        <f>+VLOOKUP(T6317,items!$A$2:$D$1255,4,0)</f>
        <v>0</v>
      </c>
      <c r="AE6317">
        <f>+VLOOKUP(T6317,Tabla1[],5,0)</f>
        <v>0</v>
      </c>
      <c r="AF6317">
        <f t="shared" si="98"/>
        <v>7</v>
      </c>
    </row>
    <row r="6318" spans="1:32" x14ac:dyDescent="0.25">
      <c r="A6318">
        <v>103806</v>
      </c>
      <c r="B6318" t="s">
        <v>11728</v>
      </c>
      <c r="C6318" t="s">
        <v>75</v>
      </c>
      <c r="D6318">
        <v>0</v>
      </c>
      <c r="F6318" t="s">
        <v>7235</v>
      </c>
      <c r="G6318" t="s">
        <v>10125</v>
      </c>
      <c r="H6318" t="s">
        <v>11729</v>
      </c>
      <c r="I6318" t="s">
        <v>11730</v>
      </c>
      <c r="J6318" t="s">
        <v>11731</v>
      </c>
      <c r="K6318" t="s">
        <v>11732</v>
      </c>
      <c r="L6318" t="s">
        <v>11733</v>
      </c>
      <c r="M6318" t="s">
        <v>3353</v>
      </c>
      <c r="N6318" t="s">
        <v>10842</v>
      </c>
      <c r="O6318" t="s">
        <v>10843</v>
      </c>
      <c r="P6318" t="s">
        <v>5878</v>
      </c>
      <c r="Q6318" t="s">
        <v>240</v>
      </c>
      <c r="R6318" t="s">
        <v>127</v>
      </c>
      <c r="S6318" t="s">
        <v>346</v>
      </c>
      <c r="T6318" t="s">
        <v>433</v>
      </c>
      <c r="U6318" t="s">
        <v>434</v>
      </c>
      <c r="W6318" t="s">
        <v>111</v>
      </c>
      <c r="X6318">
        <v>1</v>
      </c>
      <c r="Y6318">
        <v>6000</v>
      </c>
      <c r="Z6318">
        <v>0</v>
      </c>
      <c r="AA6318">
        <v>830</v>
      </c>
      <c r="AB6318">
        <v>0</v>
      </c>
      <c r="AC6318" t="s">
        <v>47</v>
      </c>
      <c r="AD6318">
        <f>+VLOOKUP(T6318,items!$A$2:$D$1255,4,0)</f>
        <v>0</v>
      </c>
      <c r="AE6318">
        <f>+VLOOKUP(T6318,Tabla1[],5,0)</f>
        <v>0</v>
      </c>
      <c r="AF6318">
        <f t="shared" si="98"/>
        <v>7</v>
      </c>
    </row>
    <row r="6319" spans="1:32" x14ac:dyDescent="0.25">
      <c r="A6319">
        <v>103811</v>
      </c>
      <c r="B6319" t="s">
        <v>8690</v>
      </c>
      <c r="C6319" t="s">
        <v>75</v>
      </c>
      <c r="D6319">
        <v>0</v>
      </c>
      <c r="F6319" t="s">
        <v>7913</v>
      </c>
      <c r="G6319" t="s">
        <v>5514</v>
      </c>
      <c r="H6319" t="s">
        <v>11734</v>
      </c>
      <c r="I6319" t="s">
        <v>37</v>
      </c>
      <c r="J6319" t="s">
        <v>11735</v>
      </c>
      <c r="K6319" t="s">
        <v>11736</v>
      </c>
      <c r="L6319" t="s">
        <v>11737</v>
      </c>
      <c r="M6319" t="s">
        <v>3800</v>
      </c>
      <c r="N6319" t="s">
        <v>3800</v>
      </c>
      <c r="O6319" t="s">
        <v>87</v>
      </c>
      <c r="P6319" t="s">
        <v>3096</v>
      </c>
      <c r="Q6319" t="s">
        <v>8406</v>
      </c>
      <c r="R6319" t="s">
        <v>127</v>
      </c>
      <c r="S6319" t="s">
        <v>88</v>
      </c>
      <c r="T6319" t="s">
        <v>11514</v>
      </c>
      <c r="U6319" t="s">
        <v>11515</v>
      </c>
      <c r="X6319">
        <v>10</v>
      </c>
      <c r="Y6319">
        <v>0</v>
      </c>
      <c r="Z6319">
        <v>0</v>
      </c>
      <c r="AA6319">
        <v>0</v>
      </c>
      <c r="AB6319">
        <v>6000</v>
      </c>
      <c r="AC6319" t="s">
        <v>47</v>
      </c>
      <c r="AD6319">
        <f>+VLOOKUP(T6319,items!$A$2:$D$1255,4,0)</f>
        <v>0</v>
      </c>
      <c r="AE6319">
        <f>+VLOOKUP(T6319,Tabla1[],5,0)</f>
        <v>0</v>
      </c>
      <c r="AF6319">
        <f t="shared" si="98"/>
        <v>5</v>
      </c>
    </row>
    <row r="6320" spans="1:32" x14ac:dyDescent="0.25">
      <c r="A6320">
        <v>103811</v>
      </c>
      <c r="B6320" t="s">
        <v>8690</v>
      </c>
      <c r="C6320" t="s">
        <v>75</v>
      </c>
      <c r="D6320">
        <v>0</v>
      </c>
      <c r="F6320" t="s">
        <v>7913</v>
      </c>
      <c r="G6320" t="s">
        <v>5514</v>
      </c>
      <c r="H6320" t="s">
        <v>11734</v>
      </c>
      <c r="I6320" t="s">
        <v>37</v>
      </c>
      <c r="J6320" t="s">
        <v>11735</v>
      </c>
      <c r="K6320" t="s">
        <v>11736</v>
      </c>
      <c r="L6320" t="s">
        <v>11737</v>
      </c>
      <c r="M6320" t="s">
        <v>3800</v>
      </c>
      <c r="N6320" t="s">
        <v>3800</v>
      </c>
      <c r="O6320" t="s">
        <v>87</v>
      </c>
      <c r="P6320" t="s">
        <v>3096</v>
      </c>
      <c r="Q6320" t="s">
        <v>8406</v>
      </c>
      <c r="R6320" t="s">
        <v>127</v>
      </c>
      <c r="S6320" t="s">
        <v>88</v>
      </c>
      <c r="T6320" t="s">
        <v>11516</v>
      </c>
      <c r="U6320" t="s">
        <v>11517</v>
      </c>
      <c r="X6320">
        <v>10</v>
      </c>
      <c r="Y6320">
        <v>0</v>
      </c>
      <c r="Z6320">
        <v>0</v>
      </c>
      <c r="AA6320">
        <v>0</v>
      </c>
      <c r="AB6320">
        <v>5210</v>
      </c>
      <c r="AC6320" t="s">
        <v>47</v>
      </c>
      <c r="AD6320">
        <f>+VLOOKUP(T6320,items!$A$2:$D$1255,4,0)</f>
        <v>0</v>
      </c>
      <c r="AE6320">
        <f>+VLOOKUP(T6320,Tabla1[],5,0)</f>
        <v>0</v>
      </c>
      <c r="AF6320">
        <f t="shared" si="98"/>
        <v>5</v>
      </c>
    </row>
    <row r="6321" spans="1:32" x14ac:dyDescent="0.25">
      <c r="A6321">
        <v>103811</v>
      </c>
      <c r="B6321" t="s">
        <v>8690</v>
      </c>
      <c r="C6321" t="s">
        <v>75</v>
      </c>
      <c r="D6321">
        <v>0</v>
      </c>
      <c r="F6321" t="s">
        <v>7913</v>
      </c>
      <c r="G6321" t="s">
        <v>5514</v>
      </c>
      <c r="H6321" t="s">
        <v>11734</v>
      </c>
      <c r="I6321" t="s">
        <v>37</v>
      </c>
      <c r="J6321" t="s">
        <v>11735</v>
      </c>
      <c r="K6321" t="s">
        <v>11736</v>
      </c>
      <c r="L6321" t="s">
        <v>11737</v>
      </c>
      <c r="M6321" t="s">
        <v>3800</v>
      </c>
      <c r="N6321" t="s">
        <v>3800</v>
      </c>
      <c r="O6321" t="s">
        <v>87</v>
      </c>
      <c r="P6321" t="s">
        <v>3096</v>
      </c>
      <c r="Q6321" t="s">
        <v>8406</v>
      </c>
      <c r="R6321" t="s">
        <v>127</v>
      </c>
      <c r="S6321" t="s">
        <v>88</v>
      </c>
      <c r="T6321" t="s">
        <v>388</v>
      </c>
      <c r="U6321" t="s">
        <v>389</v>
      </c>
      <c r="X6321">
        <v>30</v>
      </c>
      <c r="Y6321">
        <v>0</v>
      </c>
      <c r="Z6321">
        <v>0</v>
      </c>
      <c r="AA6321">
        <v>0</v>
      </c>
      <c r="AB6321">
        <v>1950000</v>
      </c>
      <c r="AC6321" t="s">
        <v>47</v>
      </c>
      <c r="AD6321">
        <f>+VLOOKUP(T6321,items!$A$2:$D$1255,4,0)</f>
        <v>0</v>
      </c>
      <c r="AE6321">
        <f>+VLOOKUP(T6321,Tabla1[],5,0)</f>
        <v>0</v>
      </c>
      <c r="AF6321">
        <f t="shared" si="98"/>
        <v>5</v>
      </c>
    </row>
    <row r="6322" spans="1:32" x14ac:dyDescent="0.25">
      <c r="A6322">
        <v>103811</v>
      </c>
      <c r="B6322" t="s">
        <v>8690</v>
      </c>
      <c r="C6322" t="s">
        <v>75</v>
      </c>
      <c r="D6322">
        <v>0</v>
      </c>
      <c r="F6322" t="s">
        <v>7913</v>
      </c>
      <c r="G6322" t="s">
        <v>5514</v>
      </c>
      <c r="H6322" t="s">
        <v>11734</v>
      </c>
      <c r="I6322" t="s">
        <v>37</v>
      </c>
      <c r="J6322" t="s">
        <v>11735</v>
      </c>
      <c r="K6322" t="s">
        <v>11736</v>
      </c>
      <c r="L6322" t="s">
        <v>11737</v>
      </c>
      <c r="M6322" t="s">
        <v>3800</v>
      </c>
      <c r="N6322" t="s">
        <v>3800</v>
      </c>
      <c r="O6322" t="s">
        <v>87</v>
      </c>
      <c r="P6322" t="s">
        <v>3096</v>
      </c>
      <c r="Q6322" t="s">
        <v>8406</v>
      </c>
      <c r="R6322" t="s">
        <v>127</v>
      </c>
      <c r="S6322" t="s">
        <v>88</v>
      </c>
      <c r="T6322" t="s">
        <v>1536</v>
      </c>
      <c r="U6322" t="s">
        <v>1537</v>
      </c>
      <c r="X6322">
        <v>1</v>
      </c>
      <c r="Y6322">
        <v>0</v>
      </c>
      <c r="Z6322">
        <v>0</v>
      </c>
      <c r="AA6322">
        <v>0</v>
      </c>
      <c r="AB6322">
        <v>1063500</v>
      </c>
      <c r="AC6322" t="s">
        <v>47</v>
      </c>
      <c r="AD6322">
        <f>+VLOOKUP(T6322,items!$A$2:$D$1255,4,0)</f>
        <v>0</v>
      </c>
      <c r="AE6322">
        <f>+VLOOKUP(T6322,Tabla1[],5,0)</f>
        <v>0</v>
      </c>
      <c r="AF6322">
        <f t="shared" si="98"/>
        <v>5</v>
      </c>
    </row>
    <row r="6323" spans="1:32" x14ac:dyDescent="0.25">
      <c r="A6323">
        <v>103815</v>
      </c>
      <c r="B6323" t="s">
        <v>1868</v>
      </c>
      <c r="C6323" t="s">
        <v>75</v>
      </c>
      <c r="D6323">
        <v>0</v>
      </c>
      <c r="F6323" t="s">
        <v>9449</v>
      </c>
      <c r="G6323" t="s">
        <v>7913</v>
      </c>
      <c r="H6323" t="s">
        <v>11738</v>
      </c>
      <c r="I6323" t="s">
        <v>37</v>
      </c>
      <c r="J6323" t="s">
        <v>11739</v>
      </c>
      <c r="K6323" t="s">
        <v>11740</v>
      </c>
      <c r="L6323" t="s">
        <v>37</v>
      </c>
      <c r="M6323" t="s">
        <v>5514</v>
      </c>
      <c r="N6323" t="s">
        <v>5514</v>
      </c>
      <c r="O6323" t="s">
        <v>3549</v>
      </c>
      <c r="P6323" t="s">
        <v>8620</v>
      </c>
      <c r="Q6323" t="s">
        <v>8620</v>
      </c>
      <c r="R6323" t="s">
        <v>127</v>
      </c>
      <c r="S6323" t="s">
        <v>164</v>
      </c>
      <c r="T6323" t="s">
        <v>1694</v>
      </c>
      <c r="U6323" t="s">
        <v>1168</v>
      </c>
      <c r="X6323">
        <v>1.8</v>
      </c>
      <c r="Y6323">
        <v>0</v>
      </c>
      <c r="Z6323">
        <v>0</v>
      </c>
      <c r="AA6323">
        <v>0</v>
      </c>
      <c r="AB6323">
        <v>94680</v>
      </c>
      <c r="AC6323" t="s">
        <v>47</v>
      </c>
      <c r="AD6323">
        <f>+VLOOKUP(T6323,items!$A$2:$D$1255,4,0)</f>
        <v>0</v>
      </c>
      <c r="AE6323">
        <f>+VLOOKUP(T6323,Tabla1[],5,0)</f>
        <v>0</v>
      </c>
      <c r="AF6323">
        <f t="shared" si="98"/>
        <v>5</v>
      </c>
    </row>
    <row r="6324" spans="1:32" x14ac:dyDescent="0.25">
      <c r="A6324">
        <v>103825</v>
      </c>
      <c r="B6324" t="s">
        <v>11741</v>
      </c>
      <c r="C6324" t="s">
        <v>1065</v>
      </c>
      <c r="D6324">
        <v>0</v>
      </c>
      <c r="F6324" t="s">
        <v>7913</v>
      </c>
      <c r="G6324" t="s">
        <v>1249</v>
      </c>
      <c r="H6324" t="s">
        <v>11742</v>
      </c>
      <c r="I6324" t="s">
        <v>37</v>
      </c>
      <c r="J6324" t="s">
        <v>37</v>
      </c>
      <c r="K6324" t="s">
        <v>11743</v>
      </c>
      <c r="L6324" t="s">
        <v>11744</v>
      </c>
      <c r="M6324" t="s">
        <v>9096</v>
      </c>
      <c r="N6324" t="s">
        <v>9096</v>
      </c>
      <c r="O6324" t="s">
        <v>10025</v>
      </c>
      <c r="P6324" t="s">
        <v>8745</v>
      </c>
      <c r="Q6324" t="s">
        <v>10604</v>
      </c>
      <c r="R6324" t="s">
        <v>63</v>
      </c>
      <c r="S6324" t="s">
        <v>128</v>
      </c>
      <c r="T6324" t="s">
        <v>3142</v>
      </c>
      <c r="U6324" t="s">
        <v>3143</v>
      </c>
      <c r="X6324">
        <v>2</v>
      </c>
      <c r="Y6324">
        <v>0</v>
      </c>
      <c r="Z6324">
        <v>0</v>
      </c>
      <c r="AA6324">
        <v>0</v>
      </c>
      <c r="AB6324">
        <v>1372354</v>
      </c>
      <c r="AC6324" t="s">
        <v>47</v>
      </c>
      <c r="AD6324" t="str">
        <f>+VLOOKUP(T6324,items!$A$2:$D$1255,4,0)</f>
        <v>MUEBLES</v>
      </c>
      <c r="AE6324">
        <f>+VLOOKUP(T6324,Tabla1[],5,0)</f>
        <v>0</v>
      </c>
      <c r="AF6324">
        <f t="shared" si="98"/>
        <v>6</v>
      </c>
    </row>
    <row r="6325" spans="1:32" x14ac:dyDescent="0.25">
      <c r="A6325">
        <v>103825</v>
      </c>
      <c r="B6325" t="s">
        <v>11741</v>
      </c>
      <c r="C6325" t="s">
        <v>1065</v>
      </c>
      <c r="D6325">
        <v>0</v>
      </c>
      <c r="F6325" t="s">
        <v>7913</v>
      </c>
      <c r="G6325" t="s">
        <v>1249</v>
      </c>
      <c r="H6325" t="s">
        <v>11742</v>
      </c>
      <c r="I6325" t="s">
        <v>37</v>
      </c>
      <c r="J6325" t="s">
        <v>37</v>
      </c>
      <c r="K6325" t="s">
        <v>11743</v>
      </c>
      <c r="L6325" t="s">
        <v>11744</v>
      </c>
      <c r="M6325" t="s">
        <v>9096</v>
      </c>
      <c r="N6325" t="s">
        <v>9096</v>
      </c>
      <c r="O6325" t="s">
        <v>10025</v>
      </c>
      <c r="P6325" t="s">
        <v>8745</v>
      </c>
      <c r="Q6325" t="s">
        <v>10604</v>
      </c>
      <c r="R6325" t="s">
        <v>63</v>
      </c>
      <c r="S6325" t="s">
        <v>128</v>
      </c>
      <c r="T6325" t="s">
        <v>314</v>
      </c>
      <c r="U6325" t="s">
        <v>315</v>
      </c>
      <c r="X6325">
        <v>1</v>
      </c>
      <c r="Y6325">
        <v>0</v>
      </c>
      <c r="Z6325">
        <v>0</v>
      </c>
      <c r="AA6325">
        <v>0</v>
      </c>
      <c r="AB6325">
        <v>200000</v>
      </c>
      <c r="AC6325" t="s">
        <v>47</v>
      </c>
      <c r="AD6325">
        <f>+VLOOKUP(T6325,items!$A$2:$D$1255,4,0)</f>
        <v>0</v>
      </c>
      <c r="AE6325">
        <f>+VLOOKUP(T6325,Tabla1[],5,0)</f>
        <v>0</v>
      </c>
      <c r="AF6325">
        <f t="shared" si="98"/>
        <v>6</v>
      </c>
    </row>
    <row r="6326" spans="1:32" x14ac:dyDescent="0.25">
      <c r="A6326">
        <v>103841</v>
      </c>
      <c r="B6326" t="s">
        <v>11745</v>
      </c>
      <c r="C6326" t="s">
        <v>33</v>
      </c>
      <c r="D6326">
        <v>0</v>
      </c>
      <c r="F6326" t="s">
        <v>7913</v>
      </c>
      <c r="G6326" t="s">
        <v>512</v>
      </c>
      <c r="H6326" t="s">
        <v>11746</v>
      </c>
      <c r="I6326" t="s">
        <v>37</v>
      </c>
      <c r="J6326" t="s">
        <v>11747</v>
      </c>
      <c r="K6326" t="s">
        <v>11748</v>
      </c>
      <c r="L6326" t="s">
        <v>11749</v>
      </c>
      <c r="M6326" t="s">
        <v>516</v>
      </c>
      <c r="N6326" t="s">
        <v>516</v>
      </c>
      <c r="O6326" t="s">
        <v>97</v>
      </c>
      <c r="P6326" t="s">
        <v>11750</v>
      </c>
      <c r="Q6326" t="s">
        <v>10462</v>
      </c>
      <c r="R6326" t="s">
        <v>63</v>
      </c>
      <c r="S6326" t="s">
        <v>44</v>
      </c>
      <c r="T6326" t="s">
        <v>2345</v>
      </c>
      <c r="U6326" t="s">
        <v>2346</v>
      </c>
      <c r="V6326" t="s">
        <v>1147</v>
      </c>
      <c r="X6326">
        <v>1</v>
      </c>
      <c r="Y6326">
        <v>0</v>
      </c>
      <c r="Z6326">
        <v>0</v>
      </c>
      <c r="AA6326">
        <v>0</v>
      </c>
      <c r="AB6326">
        <v>1273958</v>
      </c>
      <c r="AC6326" t="s">
        <v>47</v>
      </c>
      <c r="AD6326">
        <f>+VLOOKUP(T6326,items!$A$2:$D$1255,4,0)</f>
        <v>0</v>
      </c>
      <c r="AE6326">
        <f>+VLOOKUP(T6326,Tabla1[],5,0)</f>
        <v>0</v>
      </c>
      <c r="AF6326">
        <f t="shared" si="98"/>
        <v>7</v>
      </c>
    </row>
    <row r="6327" spans="1:32" x14ac:dyDescent="0.25">
      <c r="A6327">
        <v>103841</v>
      </c>
      <c r="B6327" t="s">
        <v>11745</v>
      </c>
      <c r="C6327" t="s">
        <v>33</v>
      </c>
      <c r="D6327">
        <v>0</v>
      </c>
      <c r="F6327" t="s">
        <v>7913</v>
      </c>
      <c r="G6327" t="s">
        <v>512</v>
      </c>
      <c r="H6327" t="s">
        <v>11746</v>
      </c>
      <c r="I6327" t="s">
        <v>37</v>
      </c>
      <c r="J6327" t="s">
        <v>11747</v>
      </c>
      <c r="K6327" t="s">
        <v>11748</v>
      </c>
      <c r="L6327" t="s">
        <v>11749</v>
      </c>
      <c r="M6327" t="s">
        <v>516</v>
      </c>
      <c r="N6327" t="s">
        <v>516</v>
      </c>
      <c r="O6327" t="s">
        <v>97</v>
      </c>
      <c r="P6327" t="s">
        <v>11750</v>
      </c>
      <c r="Q6327" t="s">
        <v>10462</v>
      </c>
      <c r="R6327" t="s">
        <v>63</v>
      </c>
      <c r="S6327" t="s">
        <v>44</v>
      </c>
      <c r="T6327" t="s">
        <v>50</v>
      </c>
      <c r="U6327" t="s">
        <v>51</v>
      </c>
      <c r="X6327">
        <v>1</v>
      </c>
      <c r="Y6327">
        <v>0</v>
      </c>
      <c r="Z6327">
        <v>0</v>
      </c>
      <c r="AA6327">
        <v>0</v>
      </c>
      <c r="AB6327">
        <v>200000</v>
      </c>
      <c r="AC6327" t="s">
        <v>47</v>
      </c>
      <c r="AD6327" t="e">
        <f>+VLOOKUP(T6327,items!$A$2:$D$1255,4,0)</f>
        <v>#N/A</v>
      </c>
      <c r="AE6327" t="e">
        <f>+VLOOKUP(T6327,Tabla1[],5,0)</f>
        <v>#N/A</v>
      </c>
      <c r="AF6327">
        <f t="shared" si="98"/>
        <v>7</v>
      </c>
    </row>
    <row r="6328" spans="1:32" x14ac:dyDescent="0.25">
      <c r="A6328">
        <v>103841</v>
      </c>
      <c r="B6328" t="s">
        <v>11745</v>
      </c>
      <c r="C6328" t="s">
        <v>33</v>
      </c>
      <c r="D6328">
        <v>0</v>
      </c>
      <c r="F6328" t="s">
        <v>7913</v>
      </c>
      <c r="G6328" t="s">
        <v>512</v>
      </c>
      <c r="H6328" t="s">
        <v>11746</v>
      </c>
      <c r="I6328" t="s">
        <v>37</v>
      </c>
      <c r="J6328" t="s">
        <v>11747</v>
      </c>
      <c r="K6328" t="s">
        <v>11748</v>
      </c>
      <c r="L6328" t="s">
        <v>11749</v>
      </c>
      <c r="M6328" t="s">
        <v>516</v>
      </c>
      <c r="N6328" t="s">
        <v>516</v>
      </c>
      <c r="O6328" t="s">
        <v>97</v>
      </c>
      <c r="P6328" t="s">
        <v>11750</v>
      </c>
      <c r="Q6328" t="s">
        <v>10462</v>
      </c>
      <c r="R6328" t="s">
        <v>63</v>
      </c>
      <c r="S6328" t="s">
        <v>44</v>
      </c>
      <c r="T6328" t="s">
        <v>797</v>
      </c>
      <c r="U6328" t="s">
        <v>798</v>
      </c>
      <c r="X6328">
        <v>1</v>
      </c>
      <c r="Y6328">
        <v>0</v>
      </c>
      <c r="Z6328">
        <v>0</v>
      </c>
      <c r="AA6328">
        <v>0</v>
      </c>
      <c r="AB6328">
        <v>150000</v>
      </c>
      <c r="AC6328" t="s">
        <v>47</v>
      </c>
      <c r="AD6328" t="e">
        <f>+VLOOKUP(T6328,items!$A$2:$D$1255,4,0)</f>
        <v>#N/A</v>
      </c>
      <c r="AE6328" t="e">
        <f>+VLOOKUP(T6328,Tabla1[],5,0)</f>
        <v>#N/A</v>
      </c>
      <c r="AF6328">
        <f t="shared" si="98"/>
        <v>7</v>
      </c>
    </row>
    <row r="6329" spans="1:32" x14ac:dyDescent="0.25">
      <c r="A6329">
        <v>103844</v>
      </c>
      <c r="B6329" t="s">
        <v>10570</v>
      </c>
      <c r="C6329" t="s">
        <v>75</v>
      </c>
      <c r="D6329">
        <v>0</v>
      </c>
      <c r="F6329" t="s">
        <v>270</v>
      </c>
      <c r="G6329" t="s">
        <v>3549</v>
      </c>
      <c r="H6329" t="s">
        <v>11751</v>
      </c>
      <c r="I6329" t="s">
        <v>37</v>
      </c>
      <c r="J6329" t="s">
        <v>11752</v>
      </c>
      <c r="K6329" t="s">
        <v>11753</v>
      </c>
      <c r="L6329" t="s">
        <v>11754</v>
      </c>
      <c r="M6329" t="s">
        <v>3800</v>
      </c>
      <c r="N6329" t="s">
        <v>3800</v>
      </c>
      <c r="O6329" t="s">
        <v>8405</v>
      </c>
      <c r="P6329" t="s">
        <v>3096</v>
      </c>
      <c r="Q6329" t="s">
        <v>975</v>
      </c>
      <c r="R6329" t="s">
        <v>63</v>
      </c>
      <c r="S6329" t="s">
        <v>88</v>
      </c>
      <c r="T6329" t="s">
        <v>388</v>
      </c>
      <c r="U6329" t="s">
        <v>389</v>
      </c>
      <c r="X6329">
        <v>30</v>
      </c>
      <c r="Y6329">
        <v>0</v>
      </c>
      <c r="Z6329">
        <v>0</v>
      </c>
      <c r="AA6329">
        <v>0</v>
      </c>
      <c r="AB6329">
        <v>1950000</v>
      </c>
      <c r="AC6329" t="s">
        <v>47</v>
      </c>
      <c r="AD6329">
        <f>+VLOOKUP(T6329,items!$A$2:$D$1255,4,0)</f>
        <v>0</v>
      </c>
      <c r="AE6329">
        <f>+VLOOKUP(T6329,Tabla1[],5,0)</f>
        <v>0</v>
      </c>
      <c r="AF6329">
        <f t="shared" si="98"/>
        <v>5</v>
      </c>
    </row>
    <row r="6330" spans="1:32" x14ac:dyDescent="0.25">
      <c r="A6330">
        <v>103844</v>
      </c>
      <c r="B6330" t="s">
        <v>10570</v>
      </c>
      <c r="C6330" t="s">
        <v>75</v>
      </c>
      <c r="D6330">
        <v>0</v>
      </c>
      <c r="F6330" t="s">
        <v>270</v>
      </c>
      <c r="G6330" t="s">
        <v>3549</v>
      </c>
      <c r="H6330" t="s">
        <v>11751</v>
      </c>
      <c r="I6330" t="s">
        <v>37</v>
      </c>
      <c r="J6330" t="s">
        <v>11752</v>
      </c>
      <c r="K6330" t="s">
        <v>11753</v>
      </c>
      <c r="L6330" t="s">
        <v>11754</v>
      </c>
      <c r="M6330" t="s">
        <v>3800</v>
      </c>
      <c r="N6330" t="s">
        <v>3800</v>
      </c>
      <c r="O6330" t="s">
        <v>8405</v>
      </c>
      <c r="P6330" t="s">
        <v>3096</v>
      </c>
      <c r="Q6330" t="s">
        <v>975</v>
      </c>
      <c r="R6330" t="s">
        <v>63</v>
      </c>
      <c r="S6330" t="s">
        <v>88</v>
      </c>
      <c r="T6330" t="s">
        <v>94</v>
      </c>
      <c r="U6330" t="s">
        <v>95</v>
      </c>
      <c r="X6330">
        <v>1</v>
      </c>
      <c r="Y6330">
        <v>0</v>
      </c>
      <c r="Z6330">
        <v>0</v>
      </c>
      <c r="AA6330">
        <v>0</v>
      </c>
      <c r="AB6330">
        <v>850000</v>
      </c>
      <c r="AC6330" t="s">
        <v>47</v>
      </c>
      <c r="AD6330" t="e">
        <f>+VLOOKUP(T6330,items!$A$2:$D$1255,4,0)</f>
        <v>#N/A</v>
      </c>
      <c r="AE6330" t="e">
        <f>+VLOOKUP(T6330,Tabla1[],5,0)</f>
        <v>#N/A</v>
      </c>
      <c r="AF6330">
        <f t="shared" si="98"/>
        <v>5</v>
      </c>
    </row>
    <row r="6331" spans="1:32" x14ac:dyDescent="0.25">
      <c r="A6331">
        <v>103845</v>
      </c>
      <c r="B6331" t="s">
        <v>4716</v>
      </c>
      <c r="C6331" t="s">
        <v>75</v>
      </c>
      <c r="D6331">
        <v>0</v>
      </c>
      <c r="F6331" t="s">
        <v>7913</v>
      </c>
      <c r="G6331" t="s">
        <v>7913</v>
      </c>
      <c r="H6331" t="s">
        <v>11755</v>
      </c>
      <c r="I6331" t="s">
        <v>11756</v>
      </c>
      <c r="J6331" t="s">
        <v>11757</v>
      </c>
      <c r="K6331" t="s">
        <v>11758</v>
      </c>
      <c r="L6331" t="s">
        <v>11759</v>
      </c>
      <c r="M6331" t="s">
        <v>5514</v>
      </c>
      <c r="N6331" t="s">
        <v>10387</v>
      </c>
      <c r="O6331" t="s">
        <v>8621</v>
      </c>
      <c r="P6331" t="s">
        <v>8622</v>
      </c>
      <c r="Q6331" t="s">
        <v>516</v>
      </c>
      <c r="R6331" t="s">
        <v>127</v>
      </c>
      <c r="S6331" t="s">
        <v>346</v>
      </c>
      <c r="T6331" t="s">
        <v>347</v>
      </c>
      <c r="U6331" t="s">
        <v>348</v>
      </c>
      <c r="W6331" t="s">
        <v>114</v>
      </c>
      <c r="X6331">
        <v>6</v>
      </c>
      <c r="Y6331">
        <v>2440</v>
      </c>
      <c r="Z6331">
        <v>0</v>
      </c>
      <c r="AA6331">
        <v>0</v>
      </c>
      <c r="AB6331">
        <v>0</v>
      </c>
      <c r="AC6331" t="s">
        <v>47</v>
      </c>
      <c r="AD6331">
        <f>+VLOOKUP(T6331,items!$A$2:$D$1255,4,0)</f>
        <v>0</v>
      </c>
      <c r="AE6331">
        <f>+VLOOKUP(T6331,Tabla1[],5,0)</f>
        <v>0</v>
      </c>
      <c r="AF6331">
        <f t="shared" si="98"/>
        <v>5</v>
      </c>
    </row>
    <row r="6332" spans="1:32" x14ac:dyDescent="0.25">
      <c r="A6332">
        <v>103848</v>
      </c>
      <c r="B6332" t="s">
        <v>11760</v>
      </c>
      <c r="C6332" t="s">
        <v>33</v>
      </c>
      <c r="D6332">
        <v>0</v>
      </c>
      <c r="F6332" t="s">
        <v>7913</v>
      </c>
      <c r="G6332" t="s">
        <v>5949</v>
      </c>
      <c r="H6332" t="s">
        <v>11761</v>
      </c>
      <c r="I6332" t="s">
        <v>37</v>
      </c>
      <c r="J6332" t="s">
        <v>11762</v>
      </c>
      <c r="K6332" t="s">
        <v>11763</v>
      </c>
      <c r="L6332" t="s">
        <v>11764</v>
      </c>
      <c r="M6332" t="s">
        <v>975</v>
      </c>
      <c r="N6332" t="s">
        <v>975</v>
      </c>
      <c r="O6332" t="s">
        <v>9440</v>
      </c>
      <c r="P6332" t="s">
        <v>10701</v>
      </c>
      <c r="Q6332" t="s">
        <v>10024</v>
      </c>
      <c r="R6332" t="s">
        <v>63</v>
      </c>
      <c r="S6332" t="s">
        <v>44</v>
      </c>
      <c r="T6332" t="s">
        <v>932</v>
      </c>
      <c r="U6332" t="s">
        <v>933</v>
      </c>
      <c r="V6332" t="s">
        <v>867</v>
      </c>
      <c r="X6332">
        <v>2</v>
      </c>
      <c r="Y6332">
        <v>0</v>
      </c>
      <c r="Z6332">
        <v>0</v>
      </c>
      <c r="AA6332">
        <v>0</v>
      </c>
      <c r="AB6332">
        <v>2865342</v>
      </c>
      <c r="AC6332" t="s">
        <v>47</v>
      </c>
      <c r="AD6332" t="str">
        <f>+VLOOKUP(T6332,items!$A$2:$D$1255,4,0)</f>
        <v>MUEBLES</v>
      </c>
      <c r="AE6332">
        <f>+VLOOKUP(T6332,Tabla1[],5,0)</f>
        <v>0</v>
      </c>
      <c r="AF6332">
        <f t="shared" si="98"/>
        <v>6</v>
      </c>
    </row>
    <row r="6333" spans="1:32" x14ac:dyDescent="0.25">
      <c r="A6333">
        <v>103862</v>
      </c>
      <c r="B6333" t="s">
        <v>11765</v>
      </c>
      <c r="C6333" t="s">
        <v>75</v>
      </c>
      <c r="D6333">
        <v>0</v>
      </c>
      <c r="F6333" t="s">
        <v>5514</v>
      </c>
      <c r="G6333" t="s">
        <v>516</v>
      </c>
      <c r="H6333" t="s">
        <v>11766</v>
      </c>
      <c r="I6333" t="s">
        <v>11767</v>
      </c>
      <c r="J6333" t="s">
        <v>11768</v>
      </c>
      <c r="K6333" t="s">
        <v>11769</v>
      </c>
      <c r="L6333" t="s">
        <v>11770</v>
      </c>
      <c r="M6333" t="s">
        <v>9293</v>
      </c>
      <c r="N6333" t="s">
        <v>517</v>
      </c>
      <c r="O6333" t="s">
        <v>9374</v>
      </c>
      <c r="P6333" t="s">
        <v>9598</v>
      </c>
      <c r="Q6333" t="s">
        <v>10344</v>
      </c>
      <c r="R6333" t="s">
        <v>63</v>
      </c>
      <c r="S6333" t="s">
        <v>44</v>
      </c>
      <c r="T6333" t="s">
        <v>7509</v>
      </c>
      <c r="U6333" t="s">
        <v>7510</v>
      </c>
      <c r="X6333">
        <v>1</v>
      </c>
      <c r="Y6333">
        <v>0</v>
      </c>
      <c r="Z6333">
        <v>0</v>
      </c>
      <c r="AA6333">
        <v>0</v>
      </c>
      <c r="AB6333">
        <v>100000</v>
      </c>
      <c r="AC6333" t="s">
        <v>47</v>
      </c>
      <c r="AD6333">
        <f>+VLOOKUP(T6333,items!$A$2:$D$1255,4,0)</f>
        <v>0</v>
      </c>
      <c r="AE6333">
        <f>+VLOOKUP(T6333,Tabla1[],5,0)</f>
        <v>0</v>
      </c>
      <c r="AF6333">
        <f t="shared" si="98"/>
        <v>6</v>
      </c>
    </row>
    <row r="6334" spans="1:32" x14ac:dyDescent="0.25">
      <c r="A6334">
        <v>103862</v>
      </c>
      <c r="B6334" t="s">
        <v>11765</v>
      </c>
      <c r="C6334" t="s">
        <v>75</v>
      </c>
      <c r="D6334">
        <v>0</v>
      </c>
      <c r="F6334" t="s">
        <v>5514</v>
      </c>
      <c r="G6334" t="s">
        <v>516</v>
      </c>
      <c r="H6334" t="s">
        <v>11766</v>
      </c>
      <c r="I6334" t="s">
        <v>11767</v>
      </c>
      <c r="J6334" t="s">
        <v>11768</v>
      </c>
      <c r="K6334" t="s">
        <v>11769</v>
      </c>
      <c r="L6334" t="s">
        <v>11770</v>
      </c>
      <c r="M6334" t="s">
        <v>9293</v>
      </c>
      <c r="N6334" t="s">
        <v>517</v>
      </c>
      <c r="O6334" t="s">
        <v>9374</v>
      </c>
      <c r="P6334" t="s">
        <v>9598</v>
      </c>
      <c r="Q6334" t="s">
        <v>10344</v>
      </c>
      <c r="R6334" t="s">
        <v>63</v>
      </c>
      <c r="S6334" t="s">
        <v>44</v>
      </c>
      <c r="T6334" t="s">
        <v>8562</v>
      </c>
      <c r="U6334" t="s">
        <v>8623</v>
      </c>
      <c r="X6334">
        <v>1</v>
      </c>
      <c r="Y6334">
        <v>5900</v>
      </c>
      <c r="Z6334">
        <v>0</v>
      </c>
      <c r="AA6334">
        <v>3100</v>
      </c>
      <c r="AB6334">
        <v>954058</v>
      </c>
      <c r="AC6334" t="s">
        <v>47</v>
      </c>
      <c r="AD6334">
        <f>+VLOOKUP(T6334,items!$A$2:$D$1255,4,0)</f>
        <v>0</v>
      </c>
      <c r="AE6334">
        <f>+VLOOKUP(T6334,Tabla1[],5,0)</f>
        <v>0</v>
      </c>
      <c r="AF6334">
        <f t="shared" si="98"/>
        <v>6</v>
      </c>
    </row>
    <row r="6335" spans="1:32" x14ac:dyDescent="0.25">
      <c r="A6335">
        <v>103862</v>
      </c>
      <c r="B6335" t="s">
        <v>11765</v>
      </c>
      <c r="C6335" t="s">
        <v>75</v>
      </c>
      <c r="D6335">
        <v>0</v>
      </c>
      <c r="F6335" t="s">
        <v>5514</v>
      </c>
      <c r="G6335" t="s">
        <v>516</v>
      </c>
      <c r="H6335" t="s">
        <v>11766</v>
      </c>
      <c r="I6335" t="s">
        <v>11767</v>
      </c>
      <c r="J6335" t="s">
        <v>11768</v>
      </c>
      <c r="K6335" t="s">
        <v>11769</v>
      </c>
      <c r="L6335" t="s">
        <v>11770</v>
      </c>
      <c r="M6335" t="s">
        <v>9293</v>
      </c>
      <c r="N6335" t="s">
        <v>517</v>
      </c>
      <c r="O6335" t="s">
        <v>9374</v>
      </c>
      <c r="P6335" t="s">
        <v>9598</v>
      </c>
      <c r="Q6335" t="s">
        <v>10344</v>
      </c>
      <c r="R6335" t="s">
        <v>63</v>
      </c>
      <c r="S6335" t="s">
        <v>44</v>
      </c>
      <c r="T6335" t="s">
        <v>94</v>
      </c>
      <c r="U6335" t="s">
        <v>95</v>
      </c>
      <c r="X6335">
        <v>1</v>
      </c>
      <c r="Y6335">
        <v>0</v>
      </c>
      <c r="Z6335">
        <v>0</v>
      </c>
      <c r="AA6335">
        <v>0</v>
      </c>
      <c r="AB6335">
        <v>250000</v>
      </c>
      <c r="AC6335" t="s">
        <v>47</v>
      </c>
      <c r="AD6335" t="e">
        <f>+VLOOKUP(T6335,items!$A$2:$D$1255,4,0)</f>
        <v>#N/A</v>
      </c>
      <c r="AE6335" t="e">
        <f>+VLOOKUP(T6335,Tabla1[],5,0)</f>
        <v>#N/A</v>
      </c>
      <c r="AF6335">
        <f t="shared" si="98"/>
        <v>6</v>
      </c>
    </row>
    <row r="6336" spans="1:32" x14ac:dyDescent="0.25">
      <c r="A6336">
        <v>103862</v>
      </c>
      <c r="B6336" t="s">
        <v>11765</v>
      </c>
      <c r="C6336" t="s">
        <v>75</v>
      </c>
      <c r="D6336">
        <v>0</v>
      </c>
      <c r="F6336" t="s">
        <v>5514</v>
      </c>
      <c r="G6336" t="s">
        <v>516</v>
      </c>
      <c r="H6336" t="s">
        <v>11766</v>
      </c>
      <c r="I6336" t="s">
        <v>11767</v>
      </c>
      <c r="J6336" t="s">
        <v>11768</v>
      </c>
      <c r="K6336" t="s">
        <v>11769</v>
      </c>
      <c r="L6336" t="s">
        <v>11770</v>
      </c>
      <c r="M6336" t="s">
        <v>9293</v>
      </c>
      <c r="N6336" t="s">
        <v>517</v>
      </c>
      <c r="O6336" t="s">
        <v>9374</v>
      </c>
      <c r="P6336" t="s">
        <v>9598</v>
      </c>
      <c r="Q6336" t="s">
        <v>10344</v>
      </c>
      <c r="R6336" t="s">
        <v>63</v>
      </c>
      <c r="S6336" t="s">
        <v>44</v>
      </c>
      <c r="T6336" t="s">
        <v>1022</v>
      </c>
      <c r="U6336" t="s">
        <v>2144</v>
      </c>
      <c r="V6336" t="s">
        <v>867</v>
      </c>
      <c r="X6336">
        <v>1</v>
      </c>
      <c r="Y6336">
        <v>5900</v>
      </c>
      <c r="Z6336">
        <v>0</v>
      </c>
      <c r="AA6336">
        <v>3100</v>
      </c>
      <c r="AB6336">
        <v>3091834</v>
      </c>
      <c r="AC6336" t="s">
        <v>47</v>
      </c>
      <c r="AD6336">
        <f>+VLOOKUP(T6336,items!$A$2:$D$1255,4,0)</f>
        <v>0</v>
      </c>
      <c r="AE6336">
        <f>+VLOOKUP(T6336,Tabla1[],5,0)</f>
        <v>0</v>
      </c>
      <c r="AF6336">
        <f t="shared" si="98"/>
        <v>6</v>
      </c>
    </row>
    <row r="6337" spans="1:34" x14ac:dyDescent="0.25">
      <c r="A6337">
        <v>103872</v>
      </c>
      <c r="B6337" t="s">
        <v>11430</v>
      </c>
      <c r="C6337" t="s">
        <v>75</v>
      </c>
      <c r="D6337">
        <v>0</v>
      </c>
      <c r="F6337" t="s">
        <v>5514</v>
      </c>
      <c r="G6337" t="s">
        <v>1250</v>
      </c>
      <c r="H6337" t="s">
        <v>11771</v>
      </c>
      <c r="I6337" t="s">
        <v>11772</v>
      </c>
      <c r="J6337" t="s">
        <v>37</v>
      </c>
      <c r="K6337" t="s">
        <v>37</v>
      </c>
      <c r="L6337" t="s">
        <v>37</v>
      </c>
      <c r="M6337" t="s">
        <v>11773</v>
      </c>
      <c r="N6337" t="s">
        <v>10703</v>
      </c>
      <c r="O6337" t="s">
        <v>10705</v>
      </c>
      <c r="P6337" t="s">
        <v>10705</v>
      </c>
      <c r="Q6337" t="s">
        <v>10705</v>
      </c>
      <c r="R6337" t="s">
        <v>11774</v>
      </c>
      <c r="S6337" t="s">
        <v>272</v>
      </c>
      <c r="T6337" t="s">
        <v>2091</v>
      </c>
      <c r="U6337" t="s">
        <v>2092</v>
      </c>
      <c r="V6337" t="s">
        <v>615</v>
      </c>
      <c r="W6337" t="s">
        <v>465</v>
      </c>
      <c r="X6337">
        <v>1</v>
      </c>
      <c r="Y6337">
        <v>2743</v>
      </c>
      <c r="Z6337">
        <v>3000</v>
      </c>
      <c r="AA6337">
        <v>0</v>
      </c>
      <c r="AB6337" s="14">
        <v>2912739.4440000001</v>
      </c>
      <c r="AC6337" t="s">
        <v>3553</v>
      </c>
      <c r="AD6337" t="str">
        <f>+VLOOKUP(T6337,items!$A$2:$D$1255,4,0)</f>
        <v>FLEXIZIPP</v>
      </c>
      <c r="AE6337">
        <f>+VLOOKUP(T6337,Tabla1[],5,0)</f>
        <v>0</v>
      </c>
      <c r="AF6337">
        <f t="shared" si="98"/>
        <v>11</v>
      </c>
      <c r="AG6337">
        <v>3816</v>
      </c>
      <c r="AH6337" s="14">
        <v>2912739.4440000001</v>
      </c>
    </row>
    <row r="6338" spans="1:34" x14ac:dyDescent="0.25">
      <c r="A6338">
        <v>103872</v>
      </c>
      <c r="B6338" t="s">
        <v>11430</v>
      </c>
      <c r="C6338" t="s">
        <v>75</v>
      </c>
      <c r="D6338">
        <v>0</v>
      </c>
      <c r="F6338" t="s">
        <v>5514</v>
      </c>
      <c r="G6338" t="s">
        <v>1250</v>
      </c>
      <c r="H6338" t="s">
        <v>11771</v>
      </c>
      <c r="I6338" t="s">
        <v>11772</v>
      </c>
      <c r="J6338" t="s">
        <v>37</v>
      </c>
      <c r="K6338" t="s">
        <v>37</v>
      </c>
      <c r="L6338" t="s">
        <v>37</v>
      </c>
      <c r="M6338" t="s">
        <v>11773</v>
      </c>
      <c r="N6338" t="s">
        <v>10703</v>
      </c>
      <c r="O6338" t="s">
        <v>10705</v>
      </c>
      <c r="P6338" t="s">
        <v>10705</v>
      </c>
      <c r="Q6338" t="s">
        <v>10705</v>
      </c>
      <c r="R6338" t="s">
        <v>11774</v>
      </c>
      <c r="S6338" t="s">
        <v>272</v>
      </c>
      <c r="T6338" t="s">
        <v>115</v>
      </c>
      <c r="U6338" t="s">
        <v>116</v>
      </c>
      <c r="W6338" t="s">
        <v>465</v>
      </c>
      <c r="X6338">
        <v>2</v>
      </c>
      <c r="Y6338">
        <v>3810</v>
      </c>
      <c r="Z6338">
        <v>0</v>
      </c>
      <c r="AA6338">
        <v>2743</v>
      </c>
      <c r="AB6338" s="14">
        <v>45798021.647999994</v>
      </c>
      <c r="AC6338" t="s">
        <v>3553</v>
      </c>
      <c r="AD6338" t="str">
        <f>+VLOOKUP(T6338,items!$A$2:$D$1255,4,0)</f>
        <v>PERGOLA</v>
      </c>
      <c r="AE6338" t="str">
        <f>+VLOOKUP(T6338,Tabla1[],5,0)</f>
        <v>MAXI PERGOLAM</v>
      </c>
      <c r="AF6338">
        <f t="shared" ref="AF6338:AF6401" si="99">+MONTH(O6338)</f>
        <v>11</v>
      </c>
      <c r="AG6338">
        <v>3816</v>
      </c>
      <c r="AH6338" s="14">
        <v>45798021.647999994</v>
      </c>
    </row>
    <row r="6339" spans="1:34" x14ac:dyDescent="0.25">
      <c r="A6339">
        <v>103874</v>
      </c>
      <c r="B6339" t="s">
        <v>9117</v>
      </c>
      <c r="C6339" t="s">
        <v>75</v>
      </c>
      <c r="D6339">
        <v>0</v>
      </c>
      <c r="F6339" t="s">
        <v>5514</v>
      </c>
      <c r="G6339" t="s">
        <v>9396</v>
      </c>
      <c r="H6339" t="s">
        <v>11775</v>
      </c>
      <c r="I6339" t="s">
        <v>11776</v>
      </c>
      <c r="J6339" t="s">
        <v>11777</v>
      </c>
      <c r="K6339" t="s">
        <v>11778</v>
      </c>
      <c r="L6339" t="s">
        <v>11779</v>
      </c>
      <c r="M6339" t="s">
        <v>10533</v>
      </c>
      <c r="N6339" t="s">
        <v>10230</v>
      </c>
      <c r="O6339" t="s">
        <v>239</v>
      </c>
      <c r="P6339" t="s">
        <v>240</v>
      </c>
      <c r="Q6339" t="s">
        <v>241</v>
      </c>
      <c r="R6339" t="s">
        <v>127</v>
      </c>
      <c r="S6339" t="s">
        <v>256</v>
      </c>
      <c r="T6339" t="s">
        <v>11780</v>
      </c>
      <c r="U6339" t="s">
        <v>11781</v>
      </c>
      <c r="V6339" t="s">
        <v>828</v>
      </c>
      <c r="X6339">
        <v>1</v>
      </c>
      <c r="Y6339">
        <v>4500</v>
      </c>
      <c r="Z6339">
        <v>0</v>
      </c>
      <c r="AA6339">
        <v>8500</v>
      </c>
      <c r="AB6339">
        <v>5675000</v>
      </c>
      <c r="AC6339" t="s">
        <v>47</v>
      </c>
      <c r="AD6339">
        <f>+VLOOKUP(T6339,items!$A$2:$D$1255,4,0)</f>
        <v>0</v>
      </c>
      <c r="AE6339">
        <f>+VLOOKUP(T6339,Tabla1[],5,0)</f>
        <v>0</v>
      </c>
      <c r="AF6339">
        <f t="shared" si="99"/>
        <v>8</v>
      </c>
    </row>
    <row r="6340" spans="1:34" x14ac:dyDescent="0.25">
      <c r="A6340">
        <v>103874</v>
      </c>
      <c r="B6340" t="s">
        <v>9117</v>
      </c>
      <c r="C6340" t="s">
        <v>75</v>
      </c>
      <c r="D6340">
        <v>0</v>
      </c>
      <c r="F6340" t="s">
        <v>5514</v>
      </c>
      <c r="G6340" t="s">
        <v>9396</v>
      </c>
      <c r="H6340" t="s">
        <v>11775</v>
      </c>
      <c r="I6340" t="s">
        <v>11776</v>
      </c>
      <c r="J6340" t="s">
        <v>11777</v>
      </c>
      <c r="K6340" t="s">
        <v>11778</v>
      </c>
      <c r="L6340" t="s">
        <v>11779</v>
      </c>
      <c r="M6340" t="s">
        <v>10533</v>
      </c>
      <c r="N6340" t="s">
        <v>10230</v>
      </c>
      <c r="O6340" t="s">
        <v>239</v>
      </c>
      <c r="P6340" t="s">
        <v>240</v>
      </c>
      <c r="Q6340" t="s">
        <v>241</v>
      </c>
      <c r="R6340" t="s">
        <v>127</v>
      </c>
      <c r="S6340" t="s">
        <v>256</v>
      </c>
      <c r="T6340" t="s">
        <v>474</v>
      </c>
      <c r="U6340" t="s">
        <v>475</v>
      </c>
      <c r="X6340">
        <v>1</v>
      </c>
      <c r="Y6340">
        <v>0</v>
      </c>
      <c r="Z6340">
        <v>0</v>
      </c>
      <c r="AA6340">
        <v>0</v>
      </c>
      <c r="AB6340">
        <v>423250</v>
      </c>
      <c r="AC6340" t="s">
        <v>47</v>
      </c>
      <c r="AD6340">
        <f>+VLOOKUP(T6340,items!$A$2:$D$1255,4,0)</f>
        <v>0</v>
      </c>
      <c r="AE6340">
        <f>+VLOOKUP(T6340,Tabla1[],5,0)</f>
        <v>0</v>
      </c>
      <c r="AF6340">
        <f t="shared" si="99"/>
        <v>8</v>
      </c>
    </row>
    <row r="6341" spans="1:34" x14ac:dyDescent="0.25">
      <c r="A6341">
        <v>103874</v>
      </c>
      <c r="B6341" t="s">
        <v>9117</v>
      </c>
      <c r="C6341" t="s">
        <v>75</v>
      </c>
      <c r="D6341">
        <v>0</v>
      </c>
      <c r="F6341" t="s">
        <v>5514</v>
      </c>
      <c r="G6341" t="s">
        <v>9396</v>
      </c>
      <c r="H6341" t="s">
        <v>11775</v>
      </c>
      <c r="I6341" t="s">
        <v>11776</v>
      </c>
      <c r="J6341" t="s">
        <v>11777</v>
      </c>
      <c r="K6341" t="s">
        <v>11778</v>
      </c>
      <c r="L6341" t="s">
        <v>11779</v>
      </c>
      <c r="M6341" t="s">
        <v>10533</v>
      </c>
      <c r="N6341" t="s">
        <v>10230</v>
      </c>
      <c r="O6341" t="s">
        <v>239</v>
      </c>
      <c r="P6341" t="s">
        <v>240</v>
      </c>
      <c r="Q6341" t="s">
        <v>241</v>
      </c>
      <c r="R6341" t="s">
        <v>127</v>
      </c>
      <c r="S6341" t="s">
        <v>256</v>
      </c>
      <c r="T6341" t="s">
        <v>94</v>
      </c>
      <c r="U6341" t="s">
        <v>95</v>
      </c>
      <c r="X6341">
        <v>1</v>
      </c>
      <c r="Y6341">
        <v>0</v>
      </c>
      <c r="Z6341">
        <v>0</v>
      </c>
      <c r="AA6341">
        <v>0</v>
      </c>
      <c r="AB6341">
        <v>200000</v>
      </c>
      <c r="AC6341" t="s">
        <v>47</v>
      </c>
      <c r="AD6341" t="e">
        <f>+VLOOKUP(T6341,items!$A$2:$D$1255,4,0)</f>
        <v>#N/A</v>
      </c>
      <c r="AE6341" t="e">
        <f>+VLOOKUP(T6341,Tabla1[],5,0)</f>
        <v>#N/A</v>
      </c>
      <c r="AF6341">
        <f t="shared" si="99"/>
        <v>8</v>
      </c>
    </row>
    <row r="6342" spans="1:34" x14ac:dyDescent="0.25">
      <c r="A6342">
        <v>103874</v>
      </c>
      <c r="B6342" t="s">
        <v>9117</v>
      </c>
      <c r="C6342" t="s">
        <v>75</v>
      </c>
      <c r="D6342">
        <v>0</v>
      </c>
      <c r="F6342" t="s">
        <v>5514</v>
      </c>
      <c r="G6342" t="s">
        <v>9396</v>
      </c>
      <c r="H6342" t="s">
        <v>11775</v>
      </c>
      <c r="I6342" t="s">
        <v>11776</v>
      </c>
      <c r="J6342" t="s">
        <v>11777</v>
      </c>
      <c r="K6342" t="s">
        <v>11778</v>
      </c>
      <c r="L6342" t="s">
        <v>11779</v>
      </c>
      <c r="M6342" t="s">
        <v>10533</v>
      </c>
      <c r="N6342" t="s">
        <v>10230</v>
      </c>
      <c r="O6342" t="s">
        <v>239</v>
      </c>
      <c r="P6342" t="s">
        <v>240</v>
      </c>
      <c r="Q6342" t="s">
        <v>241</v>
      </c>
      <c r="R6342" t="s">
        <v>127</v>
      </c>
      <c r="S6342" t="s">
        <v>256</v>
      </c>
      <c r="T6342" t="s">
        <v>392</v>
      </c>
      <c r="U6342" t="s">
        <v>393</v>
      </c>
      <c r="X6342">
        <v>1</v>
      </c>
      <c r="Y6342">
        <v>0</v>
      </c>
      <c r="Z6342">
        <v>0</v>
      </c>
      <c r="AA6342">
        <v>0</v>
      </c>
      <c r="AB6342">
        <v>250000</v>
      </c>
      <c r="AC6342" t="s">
        <v>47</v>
      </c>
      <c r="AD6342" t="e">
        <f>+VLOOKUP(T6342,items!$A$2:$D$1255,4,0)</f>
        <v>#N/A</v>
      </c>
      <c r="AE6342" t="e">
        <f>+VLOOKUP(T6342,Tabla1[],5,0)</f>
        <v>#N/A</v>
      </c>
      <c r="AF6342">
        <f t="shared" si="99"/>
        <v>8</v>
      </c>
    </row>
    <row r="6343" spans="1:34" x14ac:dyDescent="0.25">
      <c r="A6343">
        <v>103886</v>
      </c>
      <c r="B6343" t="s">
        <v>5843</v>
      </c>
      <c r="C6343" t="s">
        <v>33</v>
      </c>
      <c r="D6343">
        <v>0</v>
      </c>
      <c r="F6343" t="s">
        <v>5514</v>
      </c>
      <c r="G6343" t="s">
        <v>5514</v>
      </c>
      <c r="H6343" t="s">
        <v>11782</v>
      </c>
      <c r="I6343" t="s">
        <v>37</v>
      </c>
      <c r="J6343" t="s">
        <v>11783</v>
      </c>
      <c r="K6343" t="s">
        <v>11784</v>
      </c>
      <c r="L6343" t="s">
        <v>37</v>
      </c>
      <c r="M6343" t="s">
        <v>10387</v>
      </c>
      <c r="N6343" t="s">
        <v>10387</v>
      </c>
      <c r="O6343" t="s">
        <v>3800</v>
      </c>
      <c r="P6343" t="s">
        <v>175</v>
      </c>
      <c r="Q6343" t="s">
        <v>8405</v>
      </c>
      <c r="R6343" t="s">
        <v>127</v>
      </c>
      <c r="S6343" t="s">
        <v>164</v>
      </c>
      <c r="T6343" t="s">
        <v>2908</v>
      </c>
      <c r="U6343" t="s">
        <v>958</v>
      </c>
      <c r="X6343">
        <v>29.5</v>
      </c>
      <c r="Y6343">
        <v>0</v>
      </c>
      <c r="Z6343">
        <v>0</v>
      </c>
      <c r="AA6343">
        <v>0</v>
      </c>
      <c r="AB6343">
        <v>1551700</v>
      </c>
      <c r="AC6343" t="s">
        <v>47</v>
      </c>
      <c r="AD6343">
        <f>+VLOOKUP(T6343,items!$A$2:$D$1255,4,0)</f>
        <v>0</v>
      </c>
      <c r="AE6343">
        <f>+VLOOKUP(T6343,Tabla1[],5,0)</f>
        <v>0</v>
      </c>
      <c r="AF6343">
        <f t="shared" si="99"/>
        <v>5</v>
      </c>
    </row>
    <row r="6344" spans="1:34" x14ac:dyDescent="0.25">
      <c r="A6344">
        <v>103894</v>
      </c>
      <c r="B6344" t="s">
        <v>4878</v>
      </c>
      <c r="C6344" t="s">
        <v>1065</v>
      </c>
      <c r="D6344">
        <v>0</v>
      </c>
      <c r="F6344" t="s">
        <v>5514</v>
      </c>
      <c r="G6344" t="s">
        <v>5514</v>
      </c>
      <c r="H6344" t="s">
        <v>11785</v>
      </c>
      <c r="I6344" t="s">
        <v>37</v>
      </c>
      <c r="J6344" t="s">
        <v>37</v>
      </c>
      <c r="K6344" t="s">
        <v>11786</v>
      </c>
      <c r="L6344" t="s">
        <v>11787</v>
      </c>
      <c r="M6344" t="s">
        <v>10387</v>
      </c>
      <c r="N6344" t="s">
        <v>10387</v>
      </c>
      <c r="O6344" t="s">
        <v>10072</v>
      </c>
      <c r="P6344" t="s">
        <v>10229</v>
      </c>
      <c r="Q6344" t="s">
        <v>9440</v>
      </c>
      <c r="R6344" t="s">
        <v>127</v>
      </c>
      <c r="S6344" t="s">
        <v>108</v>
      </c>
      <c r="T6344" t="s">
        <v>542</v>
      </c>
      <c r="U6344" t="s">
        <v>543</v>
      </c>
      <c r="X6344">
        <v>2</v>
      </c>
      <c r="Y6344">
        <v>0</v>
      </c>
      <c r="Z6344">
        <v>0</v>
      </c>
      <c r="AA6344">
        <v>0</v>
      </c>
      <c r="AB6344">
        <v>2050630</v>
      </c>
      <c r="AC6344" t="s">
        <v>47</v>
      </c>
      <c r="AD6344" t="str">
        <f>+VLOOKUP(T6344,items!$A$2:$D$1255,4,0)</f>
        <v>MUEBLES</v>
      </c>
      <c r="AE6344">
        <f>+VLOOKUP(T6344,Tabla1[],5,0)</f>
        <v>0</v>
      </c>
      <c r="AF6344">
        <f t="shared" si="99"/>
        <v>6</v>
      </c>
    </row>
    <row r="6345" spans="1:34" x14ac:dyDescent="0.25">
      <c r="A6345">
        <v>103894</v>
      </c>
      <c r="B6345" t="s">
        <v>4878</v>
      </c>
      <c r="C6345" t="s">
        <v>1065</v>
      </c>
      <c r="D6345">
        <v>0</v>
      </c>
      <c r="F6345" t="s">
        <v>5514</v>
      </c>
      <c r="G6345" t="s">
        <v>5514</v>
      </c>
      <c r="H6345" t="s">
        <v>11785</v>
      </c>
      <c r="I6345" t="s">
        <v>37</v>
      </c>
      <c r="J6345" t="s">
        <v>37</v>
      </c>
      <c r="K6345" t="s">
        <v>11786</v>
      </c>
      <c r="L6345" t="s">
        <v>11787</v>
      </c>
      <c r="M6345" t="s">
        <v>10387</v>
      </c>
      <c r="N6345" t="s">
        <v>10387</v>
      </c>
      <c r="O6345" t="s">
        <v>10072</v>
      </c>
      <c r="P6345" t="s">
        <v>10229</v>
      </c>
      <c r="Q6345" t="s">
        <v>9440</v>
      </c>
      <c r="R6345" t="s">
        <v>127</v>
      </c>
      <c r="S6345" t="s">
        <v>108</v>
      </c>
      <c r="T6345" t="s">
        <v>11788</v>
      </c>
      <c r="U6345" t="s">
        <v>11789</v>
      </c>
      <c r="X6345">
        <v>1</v>
      </c>
      <c r="Y6345">
        <v>0</v>
      </c>
      <c r="Z6345">
        <v>0</v>
      </c>
      <c r="AA6345">
        <v>0</v>
      </c>
      <c r="AB6345">
        <v>1496031</v>
      </c>
      <c r="AC6345" t="s">
        <v>47</v>
      </c>
      <c r="AD6345" t="str">
        <f>+VLOOKUP(T6345,items!$A$2:$D$1255,4,0)</f>
        <v>MUEBLES</v>
      </c>
      <c r="AE6345">
        <f>+VLOOKUP(T6345,Tabla1[],5,0)</f>
        <v>0</v>
      </c>
      <c r="AF6345">
        <f t="shared" si="99"/>
        <v>6</v>
      </c>
    </row>
    <row r="6346" spans="1:34" x14ac:dyDescent="0.25">
      <c r="A6346">
        <v>103922</v>
      </c>
      <c r="B6346" t="s">
        <v>11790</v>
      </c>
      <c r="C6346" t="s">
        <v>75</v>
      </c>
      <c r="D6346">
        <v>0</v>
      </c>
      <c r="F6346" t="s">
        <v>3096</v>
      </c>
      <c r="G6346" t="s">
        <v>9531</v>
      </c>
      <c r="H6346" t="s">
        <v>11791</v>
      </c>
      <c r="I6346" t="s">
        <v>11792</v>
      </c>
      <c r="J6346" t="s">
        <v>11793</v>
      </c>
      <c r="K6346" t="s">
        <v>11794</v>
      </c>
      <c r="L6346" t="s">
        <v>11795</v>
      </c>
      <c r="M6346" t="s">
        <v>10072</v>
      </c>
      <c r="N6346" t="s">
        <v>10024</v>
      </c>
      <c r="O6346" t="s">
        <v>9396</v>
      </c>
      <c r="P6346" t="s">
        <v>11268</v>
      </c>
      <c r="Q6346" t="s">
        <v>11796</v>
      </c>
      <c r="R6346" t="s">
        <v>127</v>
      </c>
      <c r="S6346" t="s">
        <v>256</v>
      </c>
      <c r="T6346" t="s">
        <v>347</v>
      </c>
      <c r="U6346" t="s">
        <v>348</v>
      </c>
      <c r="W6346" t="s">
        <v>114</v>
      </c>
      <c r="X6346">
        <v>2</v>
      </c>
      <c r="Y6346">
        <v>7000</v>
      </c>
      <c r="Z6346">
        <v>0</v>
      </c>
      <c r="AA6346">
        <v>0</v>
      </c>
      <c r="AB6346">
        <v>3220768</v>
      </c>
      <c r="AC6346" t="s">
        <v>47</v>
      </c>
      <c r="AD6346">
        <f>+VLOOKUP(T6346,items!$A$2:$D$1255,4,0)</f>
        <v>0</v>
      </c>
      <c r="AE6346">
        <f>+VLOOKUP(T6346,Tabla1[],5,0)</f>
        <v>0</v>
      </c>
      <c r="AF6346">
        <f t="shared" si="99"/>
        <v>6</v>
      </c>
    </row>
    <row r="6347" spans="1:34" x14ac:dyDescent="0.25">
      <c r="A6347">
        <v>103922</v>
      </c>
      <c r="B6347" t="s">
        <v>11790</v>
      </c>
      <c r="C6347" t="s">
        <v>75</v>
      </c>
      <c r="D6347">
        <v>0</v>
      </c>
      <c r="F6347" t="s">
        <v>3096</v>
      </c>
      <c r="G6347" t="s">
        <v>9531</v>
      </c>
      <c r="H6347" t="s">
        <v>11791</v>
      </c>
      <c r="I6347" t="s">
        <v>11792</v>
      </c>
      <c r="J6347" t="s">
        <v>11793</v>
      </c>
      <c r="K6347" t="s">
        <v>11794</v>
      </c>
      <c r="L6347" t="s">
        <v>11795</v>
      </c>
      <c r="M6347" t="s">
        <v>10072</v>
      </c>
      <c r="N6347" t="s">
        <v>10024</v>
      </c>
      <c r="O6347" t="s">
        <v>9396</v>
      </c>
      <c r="P6347" t="s">
        <v>11268</v>
      </c>
      <c r="Q6347" t="s">
        <v>11796</v>
      </c>
      <c r="R6347" t="s">
        <v>127</v>
      </c>
      <c r="S6347" t="s">
        <v>256</v>
      </c>
      <c r="T6347" t="s">
        <v>347</v>
      </c>
      <c r="U6347" t="s">
        <v>348</v>
      </c>
      <c r="W6347" t="s">
        <v>114</v>
      </c>
      <c r="X6347">
        <v>2</v>
      </c>
      <c r="Y6347">
        <v>6000</v>
      </c>
      <c r="Z6347">
        <v>0</v>
      </c>
      <c r="AA6347">
        <v>0</v>
      </c>
      <c r="AB6347">
        <v>2635200</v>
      </c>
      <c r="AC6347" t="s">
        <v>47</v>
      </c>
      <c r="AD6347">
        <f>+VLOOKUP(T6347,items!$A$2:$D$1255,4,0)</f>
        <v>0</v>
      </c>
      <c r="AE6347">
        <f>+VLOOKUP(T6347,Tabla1[],5,0)</f>
        <v>0</v>
      </c>
      <c r="AF6347">
        <f t="shared" si="99"/>
        <v>6</v>
      </c>
    </row>
    <row r="6348" spans="1:34" x14ac:dyDescent="0.25">
      <c r="A6348">
        <v>103922</v>
      </c>
      <c r="B6348" t="s">
        <v>11790</v>
      </c>
      <c r="C6348" t="s">
        <v>75</v>
      </c>
      <c r="D6348">
        <v>0</v>
      </c>
      <c r="F6348" t="s">
        <v>3096</v>
      </c>
      <c r="G6348" t="s">
        <v>9531</v>
      </c>
      <c r="H6348" t="s">
        <v>11791</v>
      </c>
      <c r="I6348" t="s">
        <v>11792</v>
      </c>
      <c r="J6348" t="s">
        <v>11793</v>
      </c>
      <c r="K6348" t="s">
        <v>11794</v>
      </c>
      <c r="L6348" t="s">
        <v>11795</v>
      </c>
      <c r="M6348" t="s">
        <v>10072</v>
      </c>
      <c r="N6348" t="s">
        <v>10024</v>
      </c>
      <c r="O6348" t="s">
        <v>9396</v>
      </c>
      <c r="P6348" t="s">
        <v>11268</v>
      </c>
      <c r="Q6348" t="s">
        <v>11796</v>
      </c>
      <c r="R6348" t="s">
        <v>127</v>
      </c>
      <c r="S6348" t="s">
        <v>256</v>
      </c>
      <c r="T6348" t="s">
        <v>347</v>
      </c>
      <c r="U6348" t="s">
        <v>348</v>
      </c>
      <c r="W6348" t="s">
        <v>114</v>
      </c>
      <c r="X6348">
        <v>2</v>
      </c>
      <c r="Y6348">
        <v>7000</v>
      </c>
      <c r="Z6348">
        <v>0</v>
      </c>
      <c r="AA6348">
        <v>0</v>
      </c>
      <c r="AB6348">
        <v>1598720</v>
      </c>
      <c r="AC6348" t="s">
        <v>47</v>
      </c>
      <c r="AD6348">
        <f>+VLOOKUP(T6348,items!$A$2:$D$1255,4,0)</f>
        <v>0</v>
      </c>
      <c r="AE6348">
        <f>+VLOOKUP(T6348,Tabla1[],5,0)</f>
        <v>0</v>
      </c>
      <c r="AF6348">
        <f t="shared" si="99"/>
        <v>6</v>
      </c>
    </row>
    <row r="6349" spans="1:34" x14ac:dyDescent="0.25">
      <c r="A6349">
        <v>103922</v>
      </c>
      <c r="B6349" t="s">
        <v>11790</v>
      </c>
      <c r="C6349" t="s">
        <v>75</v>
      </c>
      <c r="D6349">
        <v>0</v>
      </c>
      <c r="F6349" t="s">
        <v>3096</v>
      </c>
      <c r="G6349" t="s">
        <v>9531</v>
      </c>
      <c r="H6349" t="s">
        <v>11791</v>
      </c>
      <c r="I6349" t="s">
        <v>11792</v>
      </c>
      <c r="J6349" t="s">
        <v>11793</v>
      </c>
      <c r="K6349" t="s">
        <v>11794</v>
      </c>
      <c r="L6349" t="s">
        <v>11795</v>
      </c>
      <c r="M6349" t="s">
        <v>10072</v>
      </c>
      <c r="N6349" t="s">
        <v>10024</v>
      </c>
      <c r="O6349" t="s">
        <v>9396</v>
      </c>
      <c r="P6349" t="s">
        <v>11268</v>
      </c>
      <c r="Q6349" t="s">
        <v>11796</v>
      </c>
      <c r="R6349" t="s">
        <v>127</v>
      </c>
      <c r="S6349" t="s">
        <v>256</v>
      </c>
      <c r="T6349" t="s">
        <v>1519</v>
      </c>
      <c r="U6349" t="s">
        <v>1520</v>
      </c>
      <c r="V6349" t="s">
        <v>244</v>
      </c>
      <c r="W6349" t="s">
        <v>114</v>
      </c>
      <c r="X6349">
        <v>2</v>
      </c>
      <c r="Y6349">
        <v>7000</v>
      </c>
      <c r="Z6349">
        <v>0</v>
      </c>
      <c r="AA6349">
        <v>6000</v>
      </c>
      <c r="AB6349">
        <v>25961210</v>
      </c>
      <c r="AC6349" t="s">
        <v>47</v>
      </c>
      <c r="AD6349" t="str">
        <f>+VLOOKUP(T6349,items!$A$2:$D$1255,4,0)</f>
        <v>PERGOLA</v>
      </c>
      <c r="AE6349" t="str">
        <f>+VLOOKUP(T6349,Tabla1[],5,0)</f>
        <v>PERGOLITE</v>
      </c>
      <c r="AF6349">
        <f t="shared" si="99"/>
        <v>6</v>
      </c>
    </row>
    <row r="6350" spans="1:34" x14ac:dyDescent="0.25">
      <c r="A6350">
        <v>103922</v>
      </c>
      <c r="B6350" t="s">
        <v>11790</v>
      </c>
      <c r="C6350" t="s">
        <v>75</v>
      </c>
      <c r="D6350">
        <v>0</v>
      </c>
      <c r="F6350" t="s">
        <v>3096</v>
      </c>
      <c r="G6350" t="s">
        <v>9531</v>
      </c>
      <c r="H6350" t="s">
        <v>11791</v>
      </c>
      <c r="I6350" t="s">
        <v>11792</v>
      </c>
      <c r="J6350" t="s">
        <v>11793</v>
      </c>
      <c r="K6350" t="s">
        <v>11794</v>
      </c>
      <c r="L6350" t="s">
        <v>11795</v>
      </c>
      <c r="M6350" t="s">
        <v>10072</v>
      </c>
      <c r="N6350" t="s">
        <v>10024</v>
      </c>
      <c r="O6350" t="s">
        <v>9396</v>
      </c>
      <c r="P6350" t="s">
        <v>11268</v>
      </c>
      <c r="Q6350" t="s">
        <v>11796</v>
      </c>
      <c r="R6350" t="s">
        <v>127</v>
      </c>
      <c r="S6350" t="s">
        <v>256</v>
      </c>
      <c r="T6350" t="s">
        <v>94</v>
      </c>
      <c r="U6350" t="s">
        <v>95</v>
      </c>
      <c r="X6350">
        <v>1</v>
      </c>
      <c r="Y6350">
        <v>0</v>
      </c>
      <c r="Z6350">
        <v>0</v>
      </c>
      <c r="AA6350">
        <v>0</v>
      </c>
      <c r="AB6350">
        <v>1371474</v>
      </c>
      <c r="AC6350" t="s">
        <v>47</v>
      </c>
      <c r="AD6350" t="e">
        <f>+VLOOKUP(T6350,items!$A$2:$D$1255,4,0)</f>
        <v>#N/A</v>
      </c>
      <c r="AE6350" t="e">
        <f>+VLOOKUP(T6350,Tabla1[],5,0)</f>
        <v>#N/A</v>
      </c>
      <c r="AF6350">
        <f t="shared" si="99"/>
        <v>6</v>
      </c>
    </row>
    <row r="6351" spans="1:34" x14ac:dyDescent="0.25">
      <c r="A6351">
        <v>103922</v>
      </c>
      <c r="B6351" t="s">
        <v>11790</v>
      </c>
      <c r="C6351" t="s">
        <v>75</v>
      </c>
      <c r="D6351">
        <v>0</v>
      </c>
      <c r="F6351" t="s">
        <v>3096</v>
      </c>
      <c r="G6351" t="s">
        <v>9531</v>
      </c>
      <c r="H6351" t="s">
        <v>11791</v>
      </c>
      <c r="I6351" t="s">
        <v>11792</v>
      </c>
      <c r="J6351" t="s">
        <v>11793</v>
      </c>
      <c r="K6351" t="s">
        <v>11794</v>
      </c>
      <c r="L6351" t="s">
        <v>11795</v>
      </c>
      <c r="M6351" t="s">
        <v>10072</v>
      </c>
      <c r="N6351" t="s">
        <v>10024</v>
      </c>
      <c r="O6351" t="s">
        <v>9396</v>
      </c>
      <c r="P6351" t="s">
        <v>11268</v>
      </c>
      <c r="Q6351" t="s">
        <v>11796</v>
      </c>
      <c r="R6351" t="s">
        <v>127</v>
      </c>
      <c r="S6351" t="s">
        <v>256</v>
      </c>
      <c r="T6351" t="s">
        <v>392</v>
      </c>
      <c r="U6351" t="s">
        <v>393</v>
      </c>
      <c r="X6351">
        <v>1</v>
      </c>
      <c r="Y6351">
        <v>0</v>
      </c>
      <c r="Z6351">
        <v>0</v>
      </c>
      <c r="AA6351">
        <v>0</v>
      </c>
      <c r="AB6351">
        <v>800000</v>
      </c>
      <c r="AC6351" t="s">
        <v>47</v>
      </c>
      <c r="AD6351" t="e">
        <f>+VLOOKUP(T6351,items!$A$2:$D$1255,4,0)</f>
        <v>#N/A</v>
      </c>
      <c r="AE6351" t="e">
        <f>+VLOOKUP(T6351,Tabla1[],5,0)</f>
        <v>#N/A</v>
      </c>
      <c r="AF6351">
        <f t="shared" si="99"/>
        <v>6</v>
      </c>
    </row>
    <row r="6352" spans="1:34" x14ac:dyDescent="0.25">
      <c r="A6352">
        <v>103934</v>
      </c>
      <c r="B6352" t="s">
        <v>5132</v>
      </c>
      <c r="C6352" t="s">
        <v>75</v>
      </c>
      <c r="D6352">
        <v>0</v>
      </c>
      <c r="F6352" t="s">
        <v>10387</v>
      </c>
      <c r="G6352" t="s">
        <v>10387</v>
      </c>
      <c r="H6352" t="s">
        <v>11797</v>
      </c>
      <c r="I6352" t="s">
        <v>37</v>
      </c>
      <c r="J6352" t="s">
        <v>11798</v>
      </c>
      <c r="K6352" t="s">
        <v>11799</v>
      </c>
      <c r="L6352" t="s">
        <v>37</v>
      </c>
      <c r="M6352" t="s">
        <v>3549</v>
      </c>
      <c r="N6352" t="s">
        <v>3549</v>
      </c>
      <c r="O6352" t="s">
        <v>8620</v>
      </c>
      <c r="P6352" t="s">
        <v>8621</v>
      </c>
      <c r="Q6352" t="s">
        <v>8621</v>
      </c>
      <c r="R6352" t="s">
        <v>127</v>
      </c>
      <c r="S6352" t="s">
        <v>164</v>
      </c>
      <c r="T6352" t="s">
        <v>1557</v>
      </c>
      <c r="U6352" t="s">
        <v>1558</v>
      </c>
      <c r="X6352">
        <v>2</v>
      </c>
      <c r="Y6352">
        <v>0</v>
      </c>
      <c r="Z6352">
        <v>0</v>
      </c>
      <c r="AA6352">
        <v>0</v>
      </c>
      <c r="AB6352">
        <v>84000</v>
      </c>
      <c r="AC6352" t="s">
        <v>47</v>
      </c>
      <c r="AD6352">
        <f>+VLOOKUP(T6352,items!$A$2:$D$1255,4,0)</f>
        <v>0</v>
      </c>
      <c r="AE6352">
        <f>+VLOOKUP(T6352,Tabla1[],5,0)</f>
        <v>0</v>
      </c>
      <c r="AF6352">
        <f t="shared" si="99"/>
        <v>5</v>
      </c>
    </row>
    <row r="6353" spans="1:32" x14ac:dyDescent="0.25">
      <c r="A6353">
        <v>103934</v>
      </c>
      <c r="B6353" t="s">
        <v>5132</v>
      </c>
      <c r="C6353" t="s">
        <v>75</v>
      </c>
      <c r="D6353">
        <v>0</v>
      </c>
      <c r="F6353" t="s">
        <v>10387</v>
      </c>
      <c r="G6353" t="s">
        <v>10387</v>
      </c>
      <c r="H6353" t="s">
        <v>11797</v>
      </c>
      <c r="I6353" t="s">
        <v>37</v>
      </c>
      <c r="J6353" t="s">
        <v>11798</v>
      </c>
      <c r="K6353" t="s">
        <v>11799</v>
      </c>
      <c r="L6353" t="s">
        <v>37</v>
      </c>
      <c r="M6353" t="s">
        <v>3549</v>
      </c>
      <c r="N6353" t="s">
        <v>3549</v>
      </c>
      <c r="O6353" t="s">
        <v>8620</v>
      </c>
      <c r="P6353" t="s">
        <v>8621</v>
      </c>
      <c r="Q6353" t="s">
        <v>8621</v>
      </c>
      <c r="R6353" t="s">
        <v>127</v>
      </c>
      <c r="S6353" t="s">
        <v>164</v>
      </c>
      <c r="T6353" t="s">
        <v>11800</v>
      </c>
      <c r="U6353" t="s">
        <v>11801</v>
      </c>
      <c r="X6353">
        <v>2</v>
      </c>
      <c r="Y6353">
        <v>0</v>
      </c>
      <c r="Z6353">
        <v>0</v>
      </c>
      <c r="AA6353">
        <v>0</v>
      </c>
      <c r="AB6353">
        <v>225000</v>
      </c>
      <c r="AC6353" t="s">
        <v>47</v>
      </c>
      <c r="AD6353">
        <f>+VLOOKUP(T6353,items!$A$2:$D$1255,4,0)</f>
        <v>0</v>
      </c>
      <c r="AE6353">
        <f>+VLOOKUP(T6353,Tabla1[],5,0)</f>
        <v>0</v>
      </c>
      <c r="AF6353">
        <f t="shared" si="99"/>
        <v>5</v>
      </c>
    </row>
    <row r="6354" spans="1:32" x14ac:dyDescent="0.25">
      <c r="A6354">
        <v>103934</v>
      </c>
      <c r="B6354" t="s">
        <v>5132</v>
      </c>
      <c r="C6354" t="s">
        <v>75</v>
      </c>
      <c r="D6354">
        <v>0</v>
      </c>
      <c r="F6354" t="s">
        <v>10387</v>
      </c>
      <c r="G6354" t="s">
        <v>10387</v>
      </c>
      <c r="H6354" t="s">
        <v>11797</v>
      </c>
      <c r="I6354" t="s">
        <v>37</v>
      </c>
      <c r="J6354" t="s">
        <v>11798</v>
      </c>
      <c r="K6354" t="s">
        <v>11799</v>
      </c>
      <c r="L6354" t="s">
        <v>37</v>
      </c>
      <c r="M6354" t="s">
        <v>3549</v>
      </c>
      <c r="N6354" t="s">
        <v>3549</v>
      </c>
      <c r="O6354" t="s">
        <v>8620</v>
      </c>
      <c r="P6354" t="s">
        <v>8621</v>
      </c>
      <c r="Q6354" t="s">
        <v>8621</v>
      </c>
      <c r="R6354" t="s">
        <v>127</v>
      </c>
      <c r="S6354" t="s">
        <v>164</v>
      </c>
      <c r="T6354" t="s">
        <v>2565</v>
      </c>
      <c r="U6354" t="s">
        <v>2566</v>
      </c>
      <c r="X6354">
        <v>2</v>
      </c>
      <c r="Y6354">
        <v>0</v>
      </c>
      <c r="Z6354">
        <v>0</v>
      </c>
      <c r="AA6354">
        <v>0</v>
      </c>
      <c r="AB6354">
        <v>36000</v>
      </c>
      <c r="AC6354" t="s">
        <v>47</v>
      </c>
      <c r="AD6354">
        <f>+VLOOKUP(T6354,items!$A$2:$D$1255,4,0)</f>
        <v>0</v>
      </c>
      <c r="AE6354">
        <f>+VLOOKUP(T6354,Tabla1[],5,0)</f>
        <v>0</v>
      </c>
      <c r="AF6354">
        <f t="shared" si="99"/>
        <v>5</v>
      </c>
    </row>
    <row r="6355" spans="1:32" x14ac:dyDescent="0.25">
      <c r="A6355">
        <v>103934</v>
      </c>
      <c r="B6355" t="s">
        <v>5132</v>
      </c>
      <c r="C6355" t="s">
        <v>75</v>
      </c>
      <c r="D6355">
        <v>0</v>
      </c>
      <c r="F6355" t="s">
        <v>10387</v>
      </c>
      <c r="G6355" t="s">
        <v>10387</v>
      </c>
      <c r="H6355" t="s">
        <v>11797</v>
      </c>
      <c r="I6355" t="s">
        <v>37</v>
      </c>
      <c r="J6355" t="s">
        <v>11798</v>
      </c>
      <c r="K6355" t="s">
        <v>11799</v>
      </c>
      <c r="L6355" t="s">
        <v>37</v>
      </c>
      <c r="M6355" t="s">
        <v>3549</v>
      </c>
      <c r="N6355" t="s">
        <v>3549</v>
      </c>
      <c r="O6355" t="s">
        <v>8620</v>
      </c>
      <c r="P6355" t="s">
        <v>8621</v>
      </c>
      <c r="Q6355" t="s">
        <v>8621</v>
      </c>
      <c r="R6355" t="s">
        <v>127</v>
      </c>
      <c r="S6355" t="s">
        <v>164</v>
      </c>
      <c r="T6355" t="s">
        <v>3783</v>
      </c>
      <c r="U6355" t="s">
        <v>3784</v>
      </c>
      <c r="X6355">
        <v>2</v>
      </c>
      <c r="Y6355">
        <v>0</v>
      </c>
      <c r="Z6355">
        <v>0</v>
      </c>
      <c r="AA6355">
        <v>0</v>
      </c>
      <c r="AB6355">
        <v>6632</v>
      </c>
      <c r="AC6355" t="s">
        <v>47</v>
      </c>
      <c r="AD6355">
        <f>+VLOOKUP(T6355,items!$A$2:$D$1255,4,0)</f>
        <v>0</v>
      </c>
      <c r="AE6355">
        <f>+VLOOKUP(T6355,Tabla1[],5,0)</f>
        <v>0</v>
      </c>
      <c r="AF6355">
        <f t="shared" si="99"/>
        <v>5</v>
      </c>
    </row>
    <row r="6356" spans="1:32" x14ac:dyDescent="0.25">
      <c r="A6356">
        <v>103934</v>
      </c>
      <c r="B6356" t="s">
        <v>5132</v>
      </c>
      <c r="C6356" t="s">
        <v>75</v>
      </c>
      <c r="D6356">
        <v>0</v>
      </c>
      <c r="F6356" t="s">
        <v>10387</v>
      </c>
      <c r="G6356" t="s">
        <v>10387</v>
      </c>
      <c r="H6356" t="s">
        <v>11797</v>
      </c>
      <c r="I6356" t="s">
        <v>37</v>
      </c>
      <c r="J6356" t="s">
        <v>11798</v>
      </c>
      <c r="K6356" t="s">
        <v>11799</v>
      </c>
      <c r="L6356" t="s">
        <v>37</v>
      </c>
      <c r="M6356" t="s">
        <v>3549</v>
      </c>
      <c r="N6356" t="s">
        <v>3549</v>
      </c>
      <c r="O6356" t="s">
        <v>8620</v>
      </c>
      <c r="P6356" t="s">
        <v>8621</v>
      </c>
      <c r="Q6356" t="s">
        <v>8621</v>
      </c>
      <c r="R6356" t="s">
        <v>127</v>
      </c>
      <c r="S6356" t="s">
        <v>164</v>
      </c>
      <c r="T6356" t="s">
        <v>1290</v>
      </c>
      <c r="U6356" t="s">
        <v>1291</v>
      </c>
      <c r="X6356">
        <v>1</v>
      </c>
      <c r="Y6356">
        <v>0</v>
      </c>
      <c r="Z6356">
        <v>0</v>
      </c>
      <c r="AA6356">
        <v>0</v>
      </c>
      <c r="AB6356">
        <v>56700</v>
      </c>
      <c r="AC6356" t="s">
        <v>47</v>
      </c>
      <c r="AD6356">
        <f>+VLOOKUP(T6356,items!$A$2:$D$1255,4,0)</f>
        <v>0</v>
      </c>
      <c r="AE6356">
        <f>+VLOOKUP(T6356,Tabla1[],5,0)</f>
        <v>0</v>
      </c>
      <c r="AF6356">
        <f t="shared" si="99"/>
        <v>5</v>
      </c>
    </row>
    <row r="6357" spans="1:32" x14ac:dyDescent="0.25">
      <c r="A6357">
        <v>103934</v>
      </c>
      <c r="B6357" t="s">
        <v>5132</v>
      </c>
      <c r="C6357" t="s">
        <v>75</v>
      </c>
      <c r="D6357">
        <v>0</v>
      </c>
      <c r="F6357" t="s">
        <v>10387</v>
      </c>
      <c r="G6357" t="s">
        <v>10387</v>
      </c>
      <c r="H6357" t="s">
        <v>11797</v>
      </c>
      <c r="I6357" t="s">
        <v>37</v>
      </c>
      <c r="J6357" t="s">
        <v>11798</v>
      </c>
      <c r="K6357" t="s">
        <v>11799</v>
      </c>
      <c r="L6357" t="s">
        <v>37</v>
      </c>
      <c r="M6357" t="s">
        <v>3549</v>
      </c>
      <c r="N6357" t="s">
        <v>3549</v>
      </c>
      <c r="O6357" t="s">
        <v>8620</v>
      </c>
      <c r="P6357" t="s">
        <v>8621</v>
      </c>
      <c r="Q6357" t="s">
        <v>8621</v>
      </c>
      <c r="R6357" t="s">
        <v>127</v>
      </c>
      <c r="S6357" t="s">
        <v>164</v>
      </c>
      <c r="T6357" t="s">
        <v>1126</v>
      </c>
      <c r="U6357" t="s">
        <v>1127</v>
      </c>
      <c r="X6357">
        <v>1</v>
      </c>
      <c r="Y6357">
        <v>0</v>
      </c>
      <c r="Z6357">
        <v>0</v>
      </c>
      <c r="AA6357">
        <v>0</v>
      </c>
      <c r="AB6357">
        <v>50420</v>
      </c>
      <c r="AC6357" t="s">
        <v>47</v>
      </c>
      <c r="AD6357">
        <f>+VLOOKUP(T6357,items!$A$2:$D$1255,4,0)</f>
        <v>0</v>
      </c>
      <c r="AE6357">
        <f>+VLOOKUP(T6357,Tabla1[],5,0)</f>
        <v>0</v>
      </c>
      <c r="AF6357">
        <f t="shared" si="99"/>
        <v>5</v>
      </c>
    </row>
    <row r="6358" spans="1:32" x14ac:dyDescent="0.25">
      <c r="A6358">
        <v>103934</v>
      </c>
      <c r="B6358" t="s">
        <v>5132</v>
      </c>
      <c r="C6358" t="s">
        <v>75</v>
      </c>
      <c r="D6358">
        <v>0</v>
      </c>
      <c r="F6358" t="s">
        <v>10387</v>
      </c>
      <c r="G6358" t="s">
        <v>10387</v>
      </c>
      <c r="H6358" t="s">
        <v>11797</v>
      </c>
      <c r="I6358" t="s">
        <v>37</v>
      </c>
      <c r="J6358" t="s">
        <v>11798</v>
      </c>
      <c r="K6358" t="s">
        <v>11799</v>
      </c>
      <c r="L6358" t="s">
        <v>37</v>
      </c>
      <c r="M6358" t="s">
        <v>3549</v>
      </c>
      <c r="N6358" t="s">
        <v>3549</v>
      </c>
      <c r="O6358" t="s">
        <v>8620</v>
      </c>
      <c r="P6358" t="s">
        <v>8621</v>
      </c>
      <c r="Q6358" t="s">
        <v>8621</v>
      </c>
      <c r="R6358" t="s">
        <v>127</v>
      </c>
      <c r="S6358" t="s">
        <v>164</v>
      </c>
      <c r="T6358" t="s">
        <v>1559</v>
      </c>
      <c r="U6358" t="s">
        <v>1560</v>
      </c>
      <c r="X6358">
        <v>1</v>
      </c>
      <c r="Y6358">
        <v>0</v>
      </c>
      <c r="Z6358">
        <v>0</v>
      </c>
      <c r="AA6358">
        <v>0</v>
      </c>
      <c r="AB6358">
        <v>16000</v>
      </c>
      <c r="AC6358" t="s">
        <v>47</v>
      </c>
      <c r="AD6358">
        <f>+VLOOKUP(T6358,items!$A$2:$D$1255,4,0)</f>
        <v>0</v>
      </c>
      <c r="AE6358">
        <f>+VLOOKUP(T6358,Tabla1[],5,0)</f>
        <v>0</v>
      </c>
      <c r="AF6358">
        <f t="shared" si="99"/>
        <v>5</v>
      </c>
    </row>
    <row r="6359" spans="1:32" x14ac:dyDescent="0.25">
      <c r="A6359">
        <v>103934</v>
      </c>
      <c r="B6359" t="s">
        <v>5132</v>
      </c>
      <c r="C6359" t="s">
        <v>75</v>
      </c>
      <c r="D6359">
        <v>0</v>
      </c>
      <c r="F6359" t="s">
        <v>10387</v>
      </c>
      <c r="G6359" t="s">
        <v>10387</v>
      </c>
      <c r="H6359" t="s">
        <v>11797</v>
      </c>
      <c r="I6359" t="s">
        <v>37</v>
      </c>
      <c r="J6359" t="s">
        <v>11798</v>
      </c>
      <c r="K6359" t="s">
        <v>11799</v>
      </c>
      <c r="L6359" t="s">
        <v>37</v>
      </c>
      <c r="M6359" t="s">
        <v>3549</v>
      </c>
      <c r="N6359" t="s">
        <v>3549</v>
      </c>
      <c r="O6359" t="s">
        <v>8620</v>
      </c>
      <c r="P6359" t="s">
        <v>8621</v>
      </c>
      <c r="Q6359" t="s">
        <v>8621</v>
      </c>
      <c r="R6359" t="s">
        <v>127</v>
      </c>
      <c r="S6359" t="s">
        <v>164</v>
      </c>
      <c r="T6359" t="s">
        <v>1309</v>
      </c>
      <c r="U6359" t="s">
        <v>1310</v>
      </c>
      <c r="X6359">
        <v>1</v>
      </c>
      <c r="Y6359">
        <v>0</v>
      </c>
      <c r="Z6359">
        <v>0</v>
      </c>
      <c r="AA6359">
        <v>0</v>
      </c>
      <c r="AB6359">
        <v>17750</v>
      </c>
      <c r="AC6359" t="s">
        <v>47</v>
      </c>
      <c r="AD6359">
        <f>+VLOOKUP(T6359,items!$A$2:$D$1255,4,0)</f>
        <v>0</v>
      </c>
      <c r="AE6359">
        <f>+VLOOKUP(T6359,Tabla1[],5,0)</f>
        <v>0</v>
      </c>
      <c r="AF6359">
        <f t="shared" si="99"/>
        <v>5</v>
      </c>
    </row>
    <row r="6360" spans="1:32" x14ac:dyDescent="0.25">
      <c r="A6360">
        <v>103934</v>
      </c>
      <c r="B6360" t="s">
        <v>5132</v>
      </c>
      <c r="C6360" t="s">
        <v>75</v>
      </c>
      <c r="D6360">
        <v>0</v>
      </c>
      <c r="F6360" t="s">
        <v>10387</v>
      </c>
      <c r="G6360" t="s">
        <v>10387</v>
      </c>
      <c r="H6360" t="s">
        <v>11797</v>
      </c>
      <c r="I6360" t="s">
        <v>37</v>
      </c>
      <c r="J6360" t="s">
        <v>11798</v>
      </c>
      <c r="K6360" t="s">
        <v>11799</v>
      </c>
      <c r="L6360" t="s">
        <v>37</v>
      </c>
      <c r="M6360" t="s">
        <v>3549</v>
      </c>
      <c r="N6360" t="s">
        <v>3549</v>
      </c>
      <c r="O6360" t="s">
        <v>8620</v>
      </c>
      <c r="P6360" t="s">
        <v>8621</v>
      </c>
      <c r="Q6360" t="s">
        <v>8621</v>
      </c>
      <c r="R6360" t="s">
        <v>127</v>
      </c>
      <c r="S6360" t="s">
        <v>164</v>
      </c>
      <c r="T6360" t="s">
        <v>3238</v>
      </c>
      <c r="U6360" t="s">
        <v>3239</v>
      </c>
      <c r="X6360">
        <v>7.5</v>
      </c>
      <c r="Y6360">
        <v>0</v>
      </c>
      <c r="Z6360">
        <v>0</v>
      </c>
      <c r="AA6360">
        <v>0</v>
      </c>
      <c r="AB6360">
        <v>394500</v>
      </c>
      <c r="AC6360" t="s">
        <v>47</v>
      </c>
      <c r="AD6360">
        <f>+VLOOKUP(T6360,items!$A$2:$D$1255,4,0)</f>
        <v>0</v>
      </c>
      <c r="AE6360">
        <f>+VLOOKUP(T6360,Tabla1[],5,0)</f>
        <v>0</v>
      </c>
      <c r="AF6360">
        <f t="shared" si="99"/>
        <v>5</v>
      </c>
    </row>
    <row r="6361" spans="1:32" x14ac:dyDescent="0.25">
      <c r="A6361">
        <v>103934</v>
      </c>
      <c r="B6361" t="s">
        <v>5132</v>
      </c>
      <c r="C6361" t="s">
        <v>75</v>
      </c>
      <c r="D6361">
        <v>0</v>
      </c>
      <c r="F6361" t="s">
        <v>10387</v>
      </c>
      <c r="G6361" t="s">
        <v>10387</v>
      </c>
      <c r="H6361" t="s">
        <v>11797</v>
      </c>
      <c r="I6361" t="s">
        <v>37</v>
      </c>
      <c r="J6361" t="s">
        <v>11798</v>
      </c>
      <c r="K6361" t="s">
        <v>11799</v>
      </c>
      <c r="L6361" t="s">
        <v>37</v>
      </c>
      <c r="M6361" t="s">
        <v>3549</v>
      </c>
      <c r="N6361" t="s">
        <v>3549</v>
      </c>
      <c r="O6361" t="s">
        <v>8620</v>
      </c>
      <c r="P6361" t="s">
        <v>8621</v>
      </c>
      <c r="Q6361" t="s">
        <v>8621</v>
      </c>
      <c r="R6361" t="s">
        <v>127</v>
      </c>
      <c r="S6361" t="s">
        <v>164</v>
      </c>
      <c r="T6361" t="s">
        <v>3512</v>
      </c>
      <c r="U6361" t="s">
        <v>3513</v>
      </c>
      <c r="X6361">
        <v>2</v>
      </c>
      <c r="Y6361">
        <v>0</v>
      </c>
      <c r="Z6361">
        <v>0</v>
      </c>
      <c r="AA6361">
        <v>0</v>
      </c>
      <c r="AB6361">
        <v>18900</v>
      </c>
      <c r="AC6361" t="s">
        <v>47</v>
      </c>
      <c r="AD6361">
        <f>+VLOOKUP(T6361,items!$A$2:$D$1255,4,0)</f>
        <v>0</v>
      </c>
      <c r="AE6361">
        <f>+VLOOKUP(T6361,Tabla1[],5,0)</f>
        <v>0</v>
      </c>
      <c r="AF6361">
        <f t="shared" si="99"/>
        <v>5</v>
      </c>
    </row>
    <row r="6362" spans="1:32" x14ac:dyDescent="0.25">
      <c r="A6362">
        <v>103938</v>
      </c>
      <c r="B6362" t="s">
        <v>11802</v>
      </c>
      <c r="C6362" t="s">
        <v>33</v>
      </c>
      <c r="D6362">
        <v>0</v>
      </c>
      <c r="F6362" t="s">
        <v>387</v>
      </c>
      <c r="G6362" t="s">
        <v>10387</v>
      </c>
      <c r="H6362" t="s">
        <v>11803</v>
      </c>
      <c r="I6362" t="s">
        <v>37</v>
      </c>
      <c r="J6362" t="s">
        <v>37</v>
      </c>
      <c r="K6362" t="s">
        <v>11804</v>
      </c>
      <c r="L6362" t="s">
        <v>37</v>
      </c>
      <c r="M6362" t="s">
        <v>3549</v>
      </c>
      <c r="N6362" t="s">
        <v>3549</v>
      </c>
      <c r="O6362" t="s">
        <v>3800</v>
      </c>
      <c r="P6362" t="s">
        <v>8405</v>
      </c>
      <c r="Q6362" t="s">
        <v>8405</v>
      </c>
      <c r="R6362" t="s">
        <v>127</v>
      </c>
      <c r="S6362" t="s">
        <v>108</v>
      </c>
      <c r="T6362" t="s">
        <v>8517</v>
      </c>
      <c r="U6362" t="s">
        <v>8518</v>
      </c>
      <c r="X6362">
        <v>1</v>
      </c>
      <c r="Y6362">
        <v>0</v>
      </c>
      <c r="Z6362">
        <v>0</v>
      </c>
      <c r="AA6362">
        <v>0</v>
      </c>
      <c r="AB6362">
        <v>300000</v>
      </c>
      <c r="AC6362" t="s">
        <v>47</v>
      </c>
      <c r="AD6362" t="e">
        <f>+VLOOKUP(T6362,items!$A$2:$D$1255,4,0)</f>
        <v>#N/A</v>
      </c>
      <c r="AE6362" t="e">
        <f>+VLOOKUP(T6362,Tabla1[],5,0)</f>
        <v>#N/A</v>
      </c>
      <c r="AF6362">
        <f t="shared" si="99"/>
        <v>5</v>
      </c>
    </row>
    <row r="6363" spans="1:32" x14ac:dyDescent="0.25">
      <c r="A6363">
        <v>103938</v>
      </c>
      <c r="B6363" t="s">
        <v>11802</v>
      </c>
      <c r="C6363" t="s">
        <v>33</v>
      </c>
      <c r="D6363">
        <v>0</v>
      </c>
      <c r="F6363" t="s">
        <v>387</v>
      </c>
      <c r="G6363" t="s">
        <v>10387</v>
      </c>
      <c r="H6363" t="s">
        <v>11803</v>
      </c>
      <c r="I6363" t="s">
        <v>37</v>
      </c>
      <c r="J6363" t="s">
        <v>37</v>
      </c>
      <c r="K6363" t="s">
        <v>11804</v>
      </c>
      <c r="L6363" t="s">
        <v>37</v>
      </c>
      <c r="M6363" t="s">
        <v>3549</v>
      </c>
      <c r="N6363" t="s">
        <v>3549</v>
      </c>
      <c r="O6363" t="s">
        <v>3800</v>
      </c>
      <c r="P6363" t="s">
        <v>8405</v>
      </c>
      <c r="Q6363" t="s">
        <v>8405</v>
      </c>
      <c r="R6363" t="s">
        <v>127</v>
      </c>
      <c r="S6363" t="s">
        <v>108</v>
      </c>
      <c r="T6363" t="s">
        <v>314</v>
      </c>
      <c r="U6363" t="s">
        <v>315</v>
      </c>
      <c r="X6363">
        <v>1</v>
      </c>
      <c r="Y6363">
        <v>0</v>
      </c>
      <c r="Z6363">
        <v>0</v>
      </c>
      <c r="AA6363">
        <v>0</v>
      </c>
      <c r="AB6363">
        <v>36000</v>
      </c>
      <c r="AC6363" t="s">
        <v>47</v>
      </c>
      <c r="AD6363">
        <f>+VLOOKUP(T6363,items!$A$2:$D$1255,4,0)</f>
        <v>0</v>
      </c>
      <c r="AE6363">
        <f>+VLOOKUP(T6363,Tabla1[],5,0)</f>
        <v>0</v>
      </c>
      <c r="AF6363">
        <f t="shared" si="99"/>
        <v>5</v>
      </c>
    </row>
    <row r="6364" spans="1:32" x14ac:dyDescent="0.25">
      <c r="A6364">
        <v>103942</v>
      </c>
      <c r="B6364" t="s">
        <v>11805</v>
      </c>
      <c r="C6364" t="s">
        <v>75</v>
      </c>
      <c r="D6364">
        <v>0</v>
      </c>
      <c r="F6364" t="s">
        <v>10387</v>
      </c>
      <c r="G6364" t="s">
        <v>9223</v>
      </c>
      <c r="H6364" t="s">
        <v>11806</v>
      </c>
      <c r="I6364" t="s">
        <v>11807</v>
      </c>
      <c r="J6364" t="s">
        <v>11808</v>
      </c>
      <c r="K6364" t="s">
        <v>11809</v>
      </c>
      <c r="L6364" t="s">
        <v>11810</v>
      </c>
      <c r="M6364" t="s">
        <v>8622</v>
      </c>
      <c r="N6364" t="s">
        <v>5949</v>
      </c>
      <c r="O6364" t="s">
        <v>518</v>
      </c>
      <c r="P6364" t="s">
        <v>9441</v>
      </c>
      <c r="Q6364" t="s">
        <v>10455</v>
      </c>
      <c r="R6364" t="s">
        <v>127</v>
      </c>
      <c r="S6364" t="s">
        <v>256</v>
      </c>
      <c r="T6364" t="s">
        <v>429</v>
      </c>
      <c r="U6364" t="s">
        <v>430</v>
      </c>
      <c r="X6364">
        <v>1</v>
      </c>
      <c r="Y6364">
        <v>0</v>
      </c>
      <c r="Z6364">
        <v>0</v>
      </c>
      <c r="AA6364">
        <v>0</v>
      </c>
      <c r="AB6364">
        <v>173655</v>
      </c>
      <c r="AC6364" t="s">
        <v>47</v>
      </c>
      <c r="AD6364">
        <f>+VLOOKUP(T6364,items!$A$2:$D$1255,4,0)</f>
        <v>0</v>
      </c>
      <c r="AE6364">
        <f>+VLOOKUP(T6364,Tabla1[],5,0)</f>
        <v>0</v>
      </c>
      <c r="AF6364">
        <f t="shared" si="99"/>
        <v>5</v>
      </c>
    </row>
    <row r="6365" spans="1:32" x14ac:dyDescent="0.25">
      <c r="A6365">
        <v>103942</v>
      </c>
      <c r="B6365" t="s">
        <v>11805</v>
      </c>
      <c r="C6365" t="s">
        <v>75</v>
      </c>
      <c r="D6365">
        <v>0</v>
      </c>
      <c r="F6365" t="s">
        <v>10387</v>
      </c>
      <c r="G6365" t="s">
        <v>9223</v>
      </c>
      <c r="H6365" t="s">
        <v>11806</v>
      </c>
      <c r="I6365" t="s">
        <v>11807</v>
      </c>
      <c r="J6365" t="s">
        <v>11808</v>
      </c>
      <c r="K6365" t="s">
        <v>11809</v>
      </c>
      <c r="L6365" t="s">
        <v>11810</v>
      </c>
      <c r="M6365" t="s">
        <v>8622</v>
      </c>
      <c r="N6365" t="s">
        <v>5949</v>
      </c>
      <c r="O6365" t="s">
        <v>518</v>
      </c>
      <c r="P6365" t="s">
        <v>9441</v>
      </c>
      <c r="Q6365" t="s">
        <v>10455</v>
      </c>
      <c r="R6365" t="s">
        <v>127</v>
      </c>
      <c r="S6365" t="s">
        <v>256</v>
      </c>
      <c r="T6365" t="s">
        <v>7509</v>
      </c>
      <c r="U6365" t="s">
        <v>7510</v>
      </c>
      <c r="X6365">
        <v>1</v>
      </c>
      <c r="Y6365">
        <v>0</v>
      </c>
      <c r="Z6365">
        <v>0</v>
      </c>
      <c r="AA6365">
        <v>0</v>
      </c>
      <c r="AB6365">
        <v>39100</v>
      </c>
      <c r="AC6365" t="s">
        <v>47</v>
      </c>
      <c r="AD6365">
        <f>+VLOOKUP(T6365,items!$A$2:$D$1255,4,0)</f>
        <v>0</v>
      </c>
      <c r="AE6365">
        <f>+VLOOKUP(T6365,Tabla1[],5,0)</f>
        <v>0</v>
      </c>
      <c r="AF6365">
        <f t="shared" si="99"/>
        <v>5</v>
      </c>
    </row>
    <row r="6366" spans="1:32" x14ac:dyDescent="0.25">
      <c r="A6366">
        <v>103942</v>
      </c>
      <c r="B6366" t="s">
        <v>11805</v>
      </c>
      <c r="C6366" t="s">
        <v>75</v>
      </c>
      <c r="D6366">
        <v>0</v>
      </c>
      <c r="F6366" t="s">
        <v>10387</v>
      </c>
      <c r="G6366" t="s">
        <v>9223</v>
      </c>
      <c r="H6366" t="s">
        <v>11806</v>
      </c>
      <c r="I6366" t="s">
        <v>11807</v>
      </c>
      <c r="J6366" t="s">
        <v>11808</v>
      </c>
      <c r="K6366" t="s">
        <v>11809</v>
      </c>
      <c r="L6366" t="s">
        <v>11810</v>
      </c>
      <c r="M6366" t="s">
        <v>8622</v>
      </c>
      <c r="N6366" t="s">
        <v>5949</v>
      </c>
      <c r="O6366" t="s">
        <v>518</v>
      </c>
      <c r="P6366" t="s">
        <v>9441</v>
      </c>
      <c r="Q6366" t="s">
        <v>10455</v>
      </c>
      <c r="R6366" t="s">
        <v>127</v>
      </c>
      <c r="S6366" t="s">
        <v>256</v>
      </c>
      <c r="T6366" t="s">
        <v>347</v>
      </c>
      <c r="U6366" t="s">
        <v>348</v>
      </c>
      <c r="W6366" t="s">
        <v>114</v>
      </c>
      <c r="X6366">
        <v>1</v>
      </c>
      <c r="Y6366">
        <v>3300</v>
      </c>
      <c r="Z6366">
        <v>0</v>
      </c>
      <c r="AA6366">
        <v>0</v>
      </c>
      <c r="AB6366">
        <v>453730</v>
      </c>
      <c r="AC6366" t="s">
        <v>47</v>
      </c>
      <c r="AD6366">
        <f>+VLOOKUP(T6366,items!$A$2:$D$1255,4,0)</f>
        <v>0</v>
      </c>
      <c r="AE6366">
        <f>+VLOOKUP(T6366,Tabla1[],5,0)</f>
        <v>0</v>
      </c>
      <c r="AF6366">
        <f t="shared" si="99"/>
        <v>5</v>
      </c>
    </row>
    <row r="6367" spans="1:32" x14ac:dyDescent="0.25">
      <c r="A6367">
        <v>103942</v>
      </c>
      <c r="B6367" t="s">
        <v>11805</v>
      </c>
      <c r="C6367" t="s">
        <v>75</v>
      </c>
      <c r="D6367">
        <v>0</v>
      </c>
      <c r="F6367" t="s">
        <v>10387</v>
      </c>
      <c r="G6367" t="s">
        <v>9223</v>
      </c>
      <c r="H6367" t="s">
        <v>11806</v>
      </c>
      <c r="I6367" t="s">
        <v>11807</v>
      </c>
      <c r="J6367" t="s">
        <v>11808</v>
      </c>
      <c r="K6367" t="s">
        <v>11809</v>
      </c>
      <c r="L6367" t="s">
        <v>11810</v>
      </c>
      <c r="M6367" t="s">
        <v>8622</v>
      </c>
      <c r="N6367" t="s">
        <v>5949</v>
      </c>
      <c r="O6367" t="s">
        <v>518</v>
      </c>
      <c r="P6367" t="s">
        <v>9441</v>
      </c>
      <c r="Q6367" t="s">
        <v>10455</v>
      </c>
      <c r="R6367" t="s">
        <v>127</v>
      </c>
      <c r="S6367" t="s">
        <v>256</v>
      </c>
      <c r="T6367" t="s">
        <v>94</v>
      </c>
      <c r="U6367" t="s">
        <v>95</v>
      </c>
      <c r="X6367">
        <v>1</v>
      </c>
      <c r="Y6367">
        <v>0</v>
      </c>
      <c r="Z6367">
        <v>0</v>
      </c>
      <c r="AA6367">
        <v>0</v>
      </c>
      <c r="AB6367">
        <v>200000</v>
      </c>
      <c r="AC6367" t="s">
        <v>47</v>
      </c>
      <c r="AD6367" t="e">
        <f>+VLOOKUP(T6367,items!$A$2:$D$1255,4,0)</f>
        <v>#N/A</v>
      </c>
      <c r="AE6367" t="e">
        <f>+VLOOKUP(T6367,Tabla1[],5,0)</f>
        <v>#N/A</v>
      </c>
      <c r="AF6367">
        <f t="shared" si="99"/>
        <v>5</v>
      </c>
    </row>
    <row r="6368" spans="1:32" x14ac:dyDescent="0.25">
      <c r="A6368">
        <v>103942</v>
      </c>
      <c r="B6368" t="s">
        <v>11805</v>
      </c>
      <c r="C6368" t="s">
        <v>75</v>
      </c>
      <c r="D6368">
        <v>0</v>
      </c>
      <c r="F6368" t="s">
        <v>10387</v>
      </c>
      <c r="G6368" t="s">
        <v>9223</v>
      </c>
      <c r="H6368" t="s">
        <v>11806</v>
      </c>
      <c r="I6368" t="s">
        <v>11807</v>
      </c>
      <c r="J6368" t="s">
        <v>11808</v>
      </c>
      <c r="K6368" t="s">
        <v>11809</v>
      </c>
      <c r="L6368" t="s">
        <v>11810</v>
      </c>
      <c r="M6368" t="s">
        <v>8622</v>
      </c>
      <c r="N6368" t="s">
        <v>5949</v>
      </c>
      <c r="O6368" t="s">
        <v>518</v>
      </c>
      <c r="P6368" t="s">
        <v>9441</v>
      </c>
      <c r="Q6368" t="s">
        <v>10455</v>
      </c>
      <c r="R6368" t="s">
        <v>127</v>
      </c>
      <c r="S6368" t="s">
        <v>256</v>
      </c>
      <c r="T6368" t="s">
        <v>331</v>
      </c>
      <c r="U6368" t="s">
        <v>332</v>
      </c>
      <c r="X6368">
        <v>1</v>
      </c>
      <c r="Y6368">
        <v>0</v>
      </c>
      <c r="Z6368">
        <v>0</v>
      </c>
      <c r="AA6368">
        <v>0</v>
      </c>
      <c r="AB6368">
        <v>390000</v>
      </c>
      <c r="AC6368" t="s">
        <v>47</v>
      </c>
      <c r="AD6368" t="e">
        <f>+VLOOKUP(T6368,items!$A$2:$D$1255,4,0)</f>
        <v>#N/A</v>
      </c>
      <c r="AE6368" t="e">
        <f>+VLOOKUP(T6368,Tabla1[],5,0)</f>
        <v>#N/A</v>
      </c>
      <c r="AF6368">
        <f t="shared" si="99"/>
        <v>5</v>
      </c>
    </row>
    <row r="6369" spans="1:32" x14ac:dyDescent="0.25">
      <c r="A6369">
        <v>103942</v>
      </c>
      <c r="B6369" t="s">
        <v>11805</v>
      </c>
      <c r="C6369" t="s">
        <v>75</v>
      </c>
      <c r="D6369">
        <v>0</v>
      </c>
      <c r="F6369" t="s">
        <v>10387</v>
      </c>
      <c r="G6369" t="s">
        <v>9223</v>
      </c>
      <c r="H6369" t="s">
        <v>11806</v>
      </c>
      <c r="I6369" t="s">
        <v>11807</v>
      </c>
      <c r="J6369" t="s">
        <v>11808</v>
      </c>
      <c r="K6369" t="s">
        <v>11809</v>
      </c>
      <c r="L6369" t="s">
        <v>11810</v>
      </c>
      <c r="M6369" t="s">
        <v>8622</v>
      </c>
      <c r="N6369" t="s">
        <v>5949</v>
      </c>
      <c r="O6369" t="s">
        <v>518</v>
      </c>
      <c r="P6369" t="s">
        <v>9441</v>
      </c>
      <c r="Q6369" t="s">
        <v>10455</v>
      </c>
      <c r="R6369" t="s">
        <v>127</v>
      </c>
      <c r="S6369" t="s">
        <v>256</v>
      </c>
      <c r="T6369" t="s">
        <v>466</v>
      </c>
      <c r="U6369" t="s">
        <v>467</v>
      </c>
      <c r="V6369" t="s">
        <v>828</v>
      </c>
      <c r="W6369" t="s">
        <v>114</v>
      </c>
      <c r="X6369">
        <v>1</v>
      </c>
      <c r="Y6369">
        <v>3300</v>
      </c>
      <c r="Z6369">
        <v>0</v>
      </c>
      <c r="AA6369">
        <v>2500</v>
      </c>
      <c r="AB6369">
        <v>4960600</v>
      </c>
      <c r="AC6369" t="s">
        <v>47</v>
      </c>
      <c r="AD6369" t="str">
        <f>+VLOOKUP(T6369,items!$A$2:$D$1255,4,0)</f>
        <v>SOMBRALINA</v>
      </c>
      <c r="AE6369" t="str">
        <f>+VLOOKUP(T6369,Tabla1[],5,0)</f>
        <v>ELECTRICA</v>
      </c>
      <c r="AF6369">
        <f t="shared" si="99"/>
        <v>5</v>
      </c>
    </row>
    <row r="6370" spans="1:32" x14ac:dyDescent="0.25">
      <c r="A6370">
        <v>103942</v>
      </c>
      <c r="B6370" t="s">
        <v>11805</v>
      </c>
      <c r="C6370" t="s">
        <v>75</v>
      </c>
      <c r="D6370">
        <v>0</v>
      </c>
      <c r="F6370" t="s">
        <v>10387</v>
      </c>
      <c r="G6370" t="s">
        <v>9223</v>
      </c>
      <c r="H6370" t="s">
        <v>11806</v>
      </c>
      <c r="I6370" t="s">
        <v>11807</v>
      </c>
      <c r="J6370" t="s">
        <v>11808</v>
      </c>
      <c r="K6370" t="s">
        <v>11809</v>
      </c>
      <c r="L6370" t="s">
        <v>11810</v>
      </c>
      <c r="M6370" t="s">
        <v>8622</v>
      </c>
      <c r="N6370" t="s">
        <v>5949</v>
      </c>
      <c r="O6370" t="s">
        <v>518</v>
      </c>
      <c r="P6370" t="s">
        <v>9441</v>
      </c>
      <c r="Q6370" t="s">
        <v>10455</v>
      </c>
      <c r="R6370" t="s">
        <v>127</v>
      </c>
      <c r="S6370" t="s">
        <v>256</v>
      </c>
      <c r="T6370" t="s">
        <v>392</v>
      </c>
      <c r="U6370" t="s">
        <v>393</v>
      </c>
      <c r="X6370">
        <v>1</v>
      </c>
      <c r="Y6370">
        <v>0</v>
      </c>
      <c r="Z6370">
        <v>0</v>
      </c>
      <c r="AA6370">
        <v>0</v>
      </c>
      <c r="AB6370">
        <v>500000</v>
      </c>
      <c r="AC6370" t="s">
        <v>47</v>
      </c>
      <c r="AD6370" t="e">
        <f>+VLOOKUP(T6370,items!$A$2:$D$1255,4,0)</f>
        <v>#N/A</v>
      </c>
      <c r="AE6370" t="e">
        <f>+VLOOKUP(T6370,Tabla1[],5,0)</f>
        <v>#N/A</v>
      </c>
      <c r="AF6370">
        <f t="shared" si="99"/>
        <v>5</v>
      </c>
    </row>
    <row r="6371" spans="1:32" x14ac:dyDescent="0.25">
      <c r="A6371">
        <v>103943</v>
      </c>
      <c r="B6371" t="s">
        <v>9334</v>
      </c>
      <c r="C6371" t="s">
        <v>75</v>
      </c>
      <c r="D6371">
        <v>0</v>
      </c>
      <c r="F6371" t="s">
        <v>10387</v>
      </c>
      <c r="G6371" t="s">
        <v>10387</v>
      </c>
      <c r="H6371" t="s">
        <v>11811</v>
      </c>
      <c r="I6371" t="s">
        <v>37</v>
      </c>
      <c r="J6371" t="s">
        <v>11812</v>
      </c>
      <c r="K6371" t="s">
        <v>11813</v>
      </c>
      <c r="L6371" t="s">
        <v>37</v>
      </c>
      <c r="M6371" t="s">
        <v>3549</v>
      </c>
      <c r="N6371" t="s">
        <v>3549</v>
      </c>
      <c r="O6371" t="s">
        <v>8620</v>
      </c>
      <c r="P6371" t="s">
        <v>8621</v>
      </c>
      <c r="Q6371" t="s">
        <v>8621</v>
      </c>
      <c r="R6371" t="s">
        <v>127</v>
      </c>
      <c r="S6371" t="s">
        <v>164</v>
      </c>
      <c r="T6371" t="s">
        <v>1608</v>
      </c>
      <c r="U6371" t="s">
        <v>1609</v>
      </c>
      <c r="X6371">
        <v>3</v>
      </c>
      <c r="Y6371">
        <v>0</v>
      </c>
      <c r="Z6371">
        <v>0</v>
      </c>
      <c r="AA6371">
        <v>0</v>
      </c>
      <c r="AB6371">
        <v>157800</v>
      </c>
      <c r="AC6371" t="s">
        <v>47</v>
      </c>
      <c r="AD6371">
        <f>+VLOOKUP(T6371,items!$A$2:$D$1255,4,0)</f>
        <v>0</v>
      </c>
      <c r="AE6371">
        <f>+VLOOKUP(T6371,Tabla1[],5,0)</f>
        <v>0</v>
      </c>
      <c r="AF6371">
        <f t="shared" si="99"/>
        <v>5</v>
      </c>
    </row>
    <row r="6372" spans="1:32" x14ac:dyDescent="0.25">
      <c r="A6372">
        <v>103950</v>
      </c>
      <c r="B6372" t="s">
        <v>11814</v>
      </c>
      <c r="C6372" t="s">
        <v>75</v>
      </c>
      <c r="D6372">
        <v>0</v>
      </c>
      <c r="F6372" t="s">
        <v>8620</v>
      </c>
      <c r="G6372" t="s">
        <v>9531</v>
      </c>
      <c r="H6372" t="s">
        <v>11815</v>
      </c>
      <c r="I6372" t="s">
        <v>11816</v>
      </c>
      <c r="J6372" t="s">
        <v>11817</v>
      </c>
      <c r="K6372" t="s">
        <v>11818</v>
      </c>
      <c r="L6372" t="s">
        <v>11819</v>
      </c>
      <c r="M6372" t="s">
        <v>9236</v>
      </c>
      <c r="N6372" t="s">
        <v>4728</v>
      </c>
      <c r="O6372" t="s">
        <v>8746</v>
      </c>
      <c r="P6372" t="s">
        <v>11820</v>
      </c>
      <c r="Q6372" t="s">
        <v>11821</v>
      </c>
      <c r="R6372" t="s">
        <v>127</v>
      </c>
      <c r="S6372" t="s">
        <v>256</v>
      </c>
      <c r="T6372" t="s">
        <v>429</v>
      </c>
      <c r="U6372" t="s">
        <v>430</v>
      </c>
      <c r="X6372">
        <v>1</v>
      </c>
      <c r="Y6372">
        <v>0</v>
      </c>
      <c r="Z6372">
        <v>0</v>
      </c>
      <c r="AA6372">
        <v>0</v>
      </c>
      <c r="AB6372">
        <v>135697</v>
      </c>
      <c r="AC6372" t="s">
        <v>47</v>
      </c>
      <c r="AD6372">
        <f>+VLOOKUP(T6372,items!$A$2:$D$1255,4,0)</f>
        <v>0</v>
      </c>
      <c r="AE6372">
        <f>+VLOOKUP(T6372,Tabla1[],5,0)</f>
        <v>0</v>
      </c>
      <c r="AF6372">
        <f t="shared" si="99"/>
        <v>7</v>
      </c>
    </row>
    <row r="6373" spans="1:32" x14ac:dyDescent="0.25">
      <c r="A6373">
        <v>103950</v>
      </c>
      <c r="B6373" t="s">
        <v>11814</v>
      </c>
      <c r="C6373" t="s">
        <v>75</v>
      </c>
      <c r="D6373">
        <v>0</v>
      </c>
      <c r="F6373" t="s">
        <v>8620</v>
      </c>
      <c r="G6373" t="s">
        <v>9531</v>
      </c>
      <c r="H6373" t="s">
        <v>11815</v>
      </c>
      <c r="I6373" t="s">
        <v>11816</v>
      </c>
      <c r="J6373" t="s">
        <v>11817</v>
      </c>
      <c r="K6373" t="s">
        <v>11818</v>
      </c>
      <c r="L6373" t="s">
        <v>11819</v>
      </c>
      <c r="M6373" t="s">
        <v>9236</v>
      </c>
      <c r="N6373" t="s">
        <v>4728</v>
      </c>
      <c r="O6373" t="s">
        <v>8746</v>
      </c>
      <c r="P6373" t="s">
        <v>11820</v>
      </c>
      <c r="Q6373" t="s">
        <v>11821</v>
      </c>
      <c r="R6373" t="s">
        <v>127</v>
      </c>
      <c r="S6373" t="s">
        <v>256</v>
      </c>
      <c r="T6373" t="s">
        <v>7509</v>
      </c>
      <c r="U6373" t="s">
        <v>7510</v>
      </c>
      <c r="X6373">
        <v>1</v>
      </c>
      <c r="Y6373">
        <v>0</v>
      </c>
      <c r="Z6373">
        <v>0</v>
      </c>
      <c r="AA6373">
        <v>0</v>
      </c>
      <c r="AB6373">
        <v>35980</v>
      </c>
      <c r="AC6373" t="s">
        <v>47</v>
      </c>
      <c r="AD6373">
        <f>+VLOOKUP(T6373,items!$A$2:$D$1255,4,0)</f>
        <v>0</v>
      </c>
      <c r="AE6373">
        <f>+VLOOKUP(T6373,Tabla1[],5,0)</f>
        <v>0</v>
      </c>
      <c r="AF6373">
        <f t="shared" si="99"/>
        <v>7</v>
      </c>
    </row>
    <row r="6374" spans="1:32" x14ac:dyDescent="0.25">
      <c r="A6374">
        <v>103950</v>
      </c>
      <c r="B6374" t="s">
        <v>11814</v>
      </c>
      <c r="C6374" t="s">
        <v>75</v>
      </c>
      <c r="D6374">
        <v>0</v>
      </c>
      <c r="F6374" t="s">
        <v>8620</v>
      </c>
      <c r="G6374" t="s">
        <v>9531</v>
      </c>
      <c r="H6374" t="s">
        <v>11815</v>
      </c>
      <c r="I6374" t="s">
        <v>11816</v>
      </c>
      <c r="J6374" t="s">
        <v>11817</v>
      </c>
      <c r="K6374" t="s">
        <v>11818</v>
      </c>
      <c r="L6374" t="s">
        <v>11819</v>
      </c>
      <c r="M6374" t="s">
        <v>9236</v>
      </c>
      <c r="N6374" t="s">
        <v>4728</v>
      </c>
      <c r="O6374" t="s">
        <v>8746</v>
      </c>
      <c r="P6374" t="s">
        <v>11820</v>
      </c>
      <c r="Q6374" t="s">
        <v>11821</v>
      </c>
      <c r="R6374" t="s">
        <v>127</v>
      </c>
      <c r="S6374" t="s">
        <v>256</v>
      </c>
      <c r="T6374" t="s">
        <v>347</v>
      </c>
      <c r="U6374" t="s">
        <v>348</v>
      </c>
      <c r="W6374" t="s">
        <v>114</v>
      </c>
      <c r="X6374">
        <v>1</v>
      </c>
      <c r="Y6374">
        <v>4300</v>
      </c>
      <c r="Z6374">
        <v>0</v>
      </c>
      <c r="AA6374">
        <v>0</v>
      </c>
      <c r="AB6374">
        <v>938000</v>
      </c>
      <c r="AC6374" t="s">
        <v>47</v>
      </c>
      <c r="AD6374">
        <f>+VLOOKUP(T6374,items!$A$2:$D$1255,4,0)</f>
        <v>0</v>
      </c>
      <c r="AE6374">
        <f>+VLOOKUP(T6374,Tabla1[],5,0)</f>
        <v>0</v>
      </c>
      <c r="AF6374">
        <f t="shared" si="99"/>
        <v>7</v>
      </c>
    </row>
    <row r="6375" spans="1:32" x14ac:dyDescent="0.25">
      <c r="A6375">
        <v>103950</v>
      </c>
      <c r="B6375" t="s">
        <v>11814</v>
      </c>
      <c r="C6375" t="s">
        <v>75</v>
      </c>
      <c r="D6375">
        <v>0</v>
      </c>
      <c r="F6375" t="s">
        <v>8620</v>
      </c>
      <c r="G6375" t="s">
        <v>9531</v>
      </c>
      <c r="H6375" t="s">
        <v>11815</v>
      </c>
      <c r="I6375" t="s">
        <v>11816</v>
      </c>
      <c r="J6375" t="s">
        <v>11817</v>
      </c>
      <c r="K6375" t="s">
        <v>11818</v>
      </c>
      <c r="L6375" t="s">
        <v>11819</v>
      </c>
      <c r="M6375" t="s">
        <v>9236</v>
      </c>
      <c r="N6375" t="s">
        <v>4728</v>
      </c>
      <c r="O6375" t="s">
        <v>8746</v>
      </c>
      <c r="P6375" t="s">
        <v>11820</v>
      </c>
      <c r="Q6375" t="s">
        <v>11821</v>
      </c>
      <c r="R6375" t="s">
        <v>127</v>
      </c>
      <c r="S6375" t="s">
        <v>256</v>
      </c>
      <c r="T6375" t="s">
        <v>2884</v>
      </c>
      <c r="U6375" t="s">
        <v>2885</v>
      </c>
      <c r="V6375" t="s">
        <v>958</v>
      </c>
      <c r="W6375" t="s">
        <v>114</v>
      </c>
      <c r="X6375">
        <v>1</v>
      </c>
      <c r="Y6375">
        <v>4300</v>
      </c>
      <c r="Z6375">
        <v>0</v>
      </c>
      <c r="AA6375">
        <v>4940</v>
      </c>
      <c r="AB6375">
        <v>10019928</v>
      </c>
      <c r="AC6375" t="s">
        <v>47</v>
      </c>
      <c r="AD6375" t="str">
        <f>+VLOOKUP(T6375,items!$A$2:$D$1255,4,0)</f>
        <v>PERGOLA</v>
      </c>
      <c r="AE6375" t="str">
        <f>+VLOOKUP(T6375,Tabla1[],5,0)</f>
        <v>PERGOLITE</v>
      </c>
      <c r="AF6375">
        <f t="shared" si="99"/>
        <v>7</v>
      </c>
    </row>
    <row r="6376" spans="1:32" x14ac:dyDescent="0.25">
      <c r="A6376">
        <v>103950</v>
      </c>
      <c r="B6376" t="s">
        <v>11814</v>
      </c>
      <c r="C6376" t="s">
        <v>75</v>
      </c>
      <c r="D6376">
        <v>0</v>
      </c>
      <c r="F6376" t="s">
        <v>8620</v>
      </c>
      <c r="G6376" t="s">
        <v>9531</v>
      </c>
      <c r="H6376" t="s">
        <v>11815</v>
      </c>
      <c r="I6376" t="s">
        <v>11816</v>
      </c>
      <c r="J6376" t="s">
        <v>11817</v>
      </c>
      <c r="K6376" t="s">
        <v>11818</v>
      </c>
      <c r="L6376" t="s">
        <v>11819</v>
      </c>
      <c r="M6376" t="s">
        <v>9236</v>
      </c>
      <c r="N6376" t="s">
        <v>4728</v>
      </c>
      <c r="O6376" t="s">
        <v>8746</v>
      </c>
      <c r="P6376" t="s">
        <v>11820</v>
      </c>
      <c r="Q6376" t="s">
        <v>11821</v>
      </c>
      <c r="R6376" t="s">
        <v>127</v>
      </c>
      <c r="S6376" t="s">
        <v>256</v>
      </c>
      <c r="T6376" t="s">
        <v>94</v>
      </c>
      <c r="U6376" t="s">
        <v>95</v>
      </c>
      <c r="X6376">
        <v>1</v>
      </c>
      <c r="Y6376">
        <v>0</v>
      </c>
      <c r="Z6376">
        <v>0</v>
      </c>
      <c r="AA6376">
        <v>0</v>
      </c>
      <c r="AB6376">
        <v>300000</v>
      </c>
      <c r="AC6376" t="s">
        <v>47</v>
      </c>
      <c r="AD6376" t="e">
        <f>+VLOOKUP(T6376,items!$A$2:$D$1255,4,0)</f>
        <v>#N/A</v>
      </c>
      <c r="AE6376" t="e">
        <f>+VLOOKUP(T6376,Tabla1[],5,0)</f>
        <v>#N/A</v>
      </c>
      <c r="AF6376">
        <f t="shared" si="99"/>
        <v>7</v>
      </c>
    </row>
    <row r="6377" spans="1:32" x14ac:dyDescent="0.25">
      <c r="A6377">
        <v>103950</v>
      </c>
      <c r="B6377" t="s">
        <v>11814</v>
      </c>
      <c r="C6377" t="s">
        <v>75</v>
      </c>
      <c r="D6377">
        <v>0</v>
      </c>
      <c r="F6377" t="s">
        <v>8620</v>
      </c>
      <c r="G6377" t="s">
        <v>9531</v>
      </c>
      <c r="H6377" t="s">
        <v>11815</v>
      </c>
      <c r="I6377" t="s">
        <v>11816</v>
      </c>
      <c r="J6377" t="s">
        <v>11817</v>
      </c>
      <c r="K6377" t="s">
        <v>11818</v>
      </c>
      <c r="L6377" t="s">
        <v>11819</v>
      </c>
      <c r="M6377" t="s">
        <v>9236</v>
      </c>
      <c r="N6377" t="s">
        <v>4728</v>
      </c>
      <c r="O6377" t="s">
        <v>8746</v>
      </c>
      <c r="P6377" t="s">
        <v>11820</v>
      </c>
      <c r="Q6377" t="s">
        <v>11821</v>
      </c>
      <c r="R6377" t="s">
        <v>127</v>
      </c>
      <c r="S6377" t="s">
        <v>256</v>
      </c>
      <c r="T6377" t="s">
        <v>392</v>
      </c>
      <c r="U6377" t="s">
        <v>393</v>
      </c>
      <c r="X6377">
        <v>1</v>
      </c>
      <c r="Y6377">
        <v>0</v>
      </c>
      <c r="Z6377">
        <v>0</v>
      </c>
      <c r="AA6377">
        <v>0</v>
      </c>
      <c r="AB6377">
        <v>240000</v>
      </c>
      <c r="AC6377" t="s">
        <v>47</v>
      </c>
      <c r="AD6377" t="e">
        <f>+VLOOKUP(T6377,items!$A$2:$D$1255,4,0)</f>
        <v>#N/A</v>
      </c>
      <c r="AE6377" t="e">
        <f>+VLOOKUP(T6377,Tabla1[],5,0)</f>
        <v>#N/A</v>
      </c>
      <c r="AF6377">
        <f t="shared" si="99"/>
        <v>7</v>
      </c>
    </row>
    <row r="6378" spans="1:32" x14ac:dyDescent="0.25">
      <c r="A6378">
        <v>103954</v>
      </c>
      <c r="B6378" t="s">
        <v>2223</v>
      </c>
      <c r="C6378" t="s">
        <v>75</v>
      </c>
      <c r="D6378">
        <v>0</v>
      </c>
      <c r="F6378" t="s">
        <v>10387</v>
      </c>
      <c r="G6378" t="s">
        <v>3549</v>
      </c>
      <c r="H6378" t="s">
        <v>11822</v>
      </c>
      <c r="I6378" t="s">
        <v>37</v>
      </c>
      <c r="J6378" t="s">
        <v>11823</v>
      </c>
      <c r="K6378" t="s">
        <v>11824</v>
      </c>
      <c r="L6378" t="s">
        <v>37</v>
      </c>
      <c r="M6378" t="s">
        <v>3800</v>
      </c>
      <c r="N6378" t="s">
        <v>3800</v>
      </c>
      <c r="O6378" t="s">
        <v>8405</v>
      </c>
      <c r="P6378" t="s">
        <v>9223</v>
      </c>
      <c r="Q6378" t="s">
        <v>9223</v>
      </c>
      <c r="R6378" t="s">
        <v>43</v>
      </c>
      <c r="S6378" t="s">
        <v>164</v>
      </c>
      <c r="T6378" t="s">
        <v>2660</v>
      </c>
      <c r="U6378" t="s">
        <v>2661</v>
      </c>
      <c r="X6378">
        <v>61</v>
      </c>
      <c r="Y6378">
        <v>0</v>
      </c>
      <c r="Z6378">
        <v>0</v>
      </c>
      <c r="AA6378">
        <v>0</v>
      </c>
      <c r="AB6378">
        <v>3050000</v>
      </c>
      <c r="AC6378" t="s">
        <v>47</v>
      </c>
      <c r="AD6378">
        <f>+VLOOKUP(T6378,items!$A$2:$D$1255,4,0)</f>
        <v>0</v>
      </c>
      <c r="AE6378">
        <f>+VLOOKUP(T6378,Tabla1[],5,0)</f>
        <v>0</v>
      </c>
      <c r="AF6378">
        <f t="shared" si="99"/>
        <v>5</v>
      </c>
    </row>
    <row r="6379" spans="1:32" x14ac:dyDescent="0.25">
      <c r="A6379">
        <v>103955</v>
      </c>
      <c r="B6379" t="s">
        <v>1234</v>
      </c>
      <c r="C6379" t="s">
        <v>75</v>
      </c>
      <c r="D6379">
        <v>0</v>
      </c>
      <c r="F6379" t="s">
        <v>10387</v>
      </c>
      <c r="G6379" t="s">
        <v>10387</v>
      </c>
      <c r="H6379" t="s">
        <v>11825</v>
      </c>
      <c r="I6379" t="s">
        <v>37</v>
      </c>
      <c r="J6379" t="s">
        <v>11826</v>
      </c>
      <c r="K6379" t="s">
        <v>11827</v>
      </c>
      <c r="L6379" t="s">
        <v>37</v>
      </c>
      <c r="M6379" t="s">
        <v>3549</v>
      </c>
      <c r="N6379" t="s">
        <v>3549</v>
      </c>
      <c r="O6379" t="s">
        <v>8620</v>
      </c>
      <c r="P6379" t="s">
        <v>8621</v>
      </c>
      <c r="Q6379" t="s">
        <v>8621</v>
      </c>
      <c r="R6379" t="s">
        <v>127</v>
      </c>
      <c r="S6379" t="s">
        <v>164</v>
      </c>
      <c r="T6379" t="s">
        <v>5720</v>
      </c>
      <c r="U6379" t="s">
        <v>859</v>
      </c>
      <c r="X6379">
        <v>10</v>
      </c>
      <c r="Y6379">
        <v>0</v>
      </c>
      <c r="Z6379">
        <v>0</v>
      </c>
      <c r="AA6379">
        <v>0</v>
      </c>
      <c r="AB6379">
        <v>526000</v>
      </c>
      <c r="AC6379" t="s">
        <v>47</v>
      </c>
      <c r="AD6379">
        <f>+VLOOKUP(T6379,items!$A$2:$D$1255,4,0)</f>
        <v>0</v>
      </c>
      <c r="AE6379">
        <f>+VLOOKUP(T6379,Tabla1[],5,0)</f>
        <v>0</v>
      </c>
      <c r="AF6379">
        <f t="shared" si="99"/>
        <v>5</v>
      </c>
    </row>
    <row r="6380" spans="1:32" x14ac:dyDescent="0.25">
      <c r="A6380">
        <v>103960</v>
      </c>
      <c r="B6380" t="s">
        <v>11828</v>
      </c>
      <c r="C6380" t="s">
        <v>75</v>
      </c>
      <c r="D6380">
        <v>0</v>
      </c>
      <c r="F6380" t="s">
        <v>10387</v>
      </c>
      <c r="G6380" t="s">
        <v>87</v>
      </c>
      <c r="H6380" t="s">
        <v>11829</v>
      </c>
      <c r="I6380" t="s">
        <v>11830</v>
      </c>
      <c r="J6380" t="s">
        <v>11831</v>
      </c>
      <c r="K6380" t="s">
        <v>11832</v>
      </c>
      <c r="L6380" t="s">
        <v>11833</v>
      </c>
      <c r="M6380" t="s">
        <v>8405</v>
      </c>
      <c r="N6380" t="s">
        <v>9375</v>
      </c>
      <c r="O6380" t="s">
        <v>10024</v>
      </c>
      <c r="P6380" t="s">
        <v>4728</v>
      </c>
      <c r="Q6380" t="s">
        <v>10604</v>
      </c>
      <c r="R6380" t="s">
        <v>63</v>
      </c>
      <c r="S6380" t="s">
        <v>44</v>
      </c>
      <c r="T6380" t="s">
        <v>429</v>
      </c>
      <c r="U6380" t="s">
        <v>430</v>
      </c>
      <c r="X6380">
        <v>4</v>
      </c>
      <c r="Y6380">
        <v>0</v>
      </c>
      <c r="Z6380">
        <v>0</v>
      </c>
      <c r="AA6380">
        <v>0</v>
      </c>
      <c r="AB6380">
        <v>965096</v>
      </c>
      <c r="AC6380" t="s">
        <v>47</v>
      </c>
      <c r="AD6380">
        <f>+VLOOKUP(T6380,items!$A$2:$D$1255,4,0)</f>
        <v>0</v>
      </c>
      <c r="AE6380">
        <f>+VLOOKUP(T6380,Tabla1[],5,0)</f>
        <v>0</v>
      </c>
      <c r="AF6380">
        <f t="shared" si="99"/>
        <v>6</v>
      </c>
    </row>
    <row r="6381" spans="1:32" x14ac:dyDescent="0.25">
      <c r="A6381">
        <v>103960</v>
      </c>
      <c r="B6381" t="s">
        <v>11828</v>
      </c>
      <c r="C6381" t="s">
        <v>75</v>
      </c>
      <c r="D6381">
        <v>0</v>
      </c>
      <c r="F6381" t="s">
        <v>10387</v>
      </c>
      <c r="G6381" t="s">
        <v>87</v>
      </c>
      <c r="H6381" t="s">
        <v>11829</v>
      </c>
      <c r="I6381" t="s">
        <v>11830</v>
      </c>
      <c r="J6381" t="s">
        <v>11831</v>
      </c>
      <c r="K6381" t="s">
        <v>11832</v>
      </c>
      <c r="L6381" t="s">
        <v>11833</v>
      </c>
      <c r="M6381" t="s">
        <v>8405</v>
      </c>
      <c r="N6381" t="s">
        <v>9375</v>
      </c>
      <c r="O6381" t="s">
        <v>10024</v>
      </c>
      <c r="P6381" t="s">
        <v>4728</v>
      </c>
      <c r="Q6381" t="s">
        <v>10604</v>
      </c>
      <c r="R6381" t="s">
        <v>63</v>
      </c>
      <c r="S6381" t="s">
        <v>44</v>
      </c>
      <c r="T6381" t="s">
        <v>7509</v>
      </c>
      <c r="U6381" t="s">
        <v>7510</v>
      </c>
      <c r="X6381">
        <v>3</v>
      </c>
      <c r="Y6381">
        <v>0</v>
      </c>
      <c r="Z6381">
        <v>0</v>
      </c>
      <c r="AA6381">
        <v>0</v>
      </c>
      <c r="AB6381">
        <v>280500</v>
      </c>
      <c r="AC6381" t="s">
        <v>47</v>
      </c>
      <c r="AD6381">
        <f>+VLOOKUP(T6381,items!$A$2:$D$1255,4,0)</f>
        <v>0</v>
      </c>
      <c r="AE6381">
        <f>+VLOOKUP(T6381,Tabla1[],5,0)</f>
        <v>0</v>
      </c>
      <c r="AF6381">
        <f t="shared" si="99"/>
        <v>6</v>
      </c>
    </row>
    <row r="6382" spans="1:32" x14ac:dyDescent="0.25">
      <c r="A6382">
        <v>103960</v>
      </c>
      <c r="B6382" t="s">
        <v>11828</v>
      </c>
      <c r="C6382" t="s">
        <v>75</v>
      </c>
      <c r="D6382">
        <v>0</v>
      </c>
      <c r="F6382" t="s">
        <v>10387</v>
      </c>
      <c r="G6382" t="s">
        <v>87</v>
      </c>
      <c r="H6382" t="s">
        <v>11829</v>
      </c>
      <c r="I6382" t="s">
        <v>11830</v>
      </c>
      <c r="J6382" t="s">
        <v>11831</v>
      </c>
      <c r="K6382" t="s">
        <v>11832</v>
      </c>
      <c r="L6382" t="s">
        <v>11833</v>
      </c>
      <c r="M6382" t="s">
        <v>8405</v>
      </c>
      <c r="N6382" t="s">
        <v>9375</v>
      </c>
      <c r="O6382" t="s">
        <v>10024</v>
      </c>
      <c r="P6382" t="s">
        <v>4728</v>
      </c>
      <c r="Q6382" t="s">
        <v>10604</v>
      </c>
      <c r="R6382" t="s">
        <v>63</v>
      </c>
      <c r="S6382" t="s">
        <v>44</v>
      </c>
      <c r="T6382" t="s">
        <v>347</v>
      </c>
      <c r="U6382" t="s">
        <v>348</v>
      </c>
      <c r="W6382" t="s">
        <v>114</v>
      </c>
      <c r="X6382">
        <v>1</v>
      </c>
      <c r="Y6382">
        <v>11700</v>
      </c>
      <c r="Z6382">
        <v>0</v>
      </c>
      <c r="AA6382">
        <v>0</v>
      </c>
      <c r="AB6382">
        <v>1443710</v>
      </c>
      <c r="AC6382" t="s">
        <v>47</v>
      </c>
      <c r="AD6382">
        <f>+VLOOKUP(T6382,items!$A$2:$D$1255,4,0)</f>
        <v>0</v>
      </c>
      <c r="AE6382">
        <f>+VLOOKUP(T6382,Tabla1[],5,0)</f>
        <v>0</v>
      </c>
      <c r="AF6382">
        <f t="shared" si="99"/>
        <v>6</v>
      </c>
    </row>
    <row r="6383" spans="1:32" x14ac:dyDescent="0.25">
      <c r="A6383">
        <v>103960</v>
      </c>
      <c r="B6383" t="s">
        <v>11828</v>
      </c>
      <c r="C6383" t="s">
        <v>75</v>
      </c>
      <c r="D6383">
        <v>0</v>
      </c>
      <c r="F6383" t="s">
        <v>10387</v>
      </c>
      <c r="G6383" t="s">
        <v>87</v>
      </c>
      <c r="H6383" t="s">
        <v>11829</v>
      </c>
      <c r="I6383" t="s">
        <v>11830</v>
      </c>
      <c r="J6383" t="s">
        <v>11831</v>
      </c>
      <c r="K6383" t="s">
        <v>11832</v>
      </c>
      <c r="L6383" t="s">
        <v>11833</v>
      </c>
      <c r="M6383" t="s">
        <v>8405</v>
      </c>
      <c r="N6383" t="s">
        <v>9375</v>
      </c>
      <c r="O6383" t="s">
        <v>10024</v>
      </c>
      <c r="P6383" t="s">
        <v>4728</v>
      </c>
      <c r="Q6383" t="s">
        <v>10604</v>
      </c>
      <c r="R6383" t="s">
        <v>63</v>
      </c>
      <c r="S6383" t="s">
        <v>44</v>
      </c>
      <c r="T6383" t="s">
        <v>731</v>
      </c>
      <c r="U6383" t="s">
        <v>732</v>
      </c>
      <c r="W6383" t="s">
        <v>114</v>
      </c>
      <c r="X6383">
        <v>8</v>
      </c>
      <c r="Y6383">
        <v>0</v>
      </c>
      <c r="Z6383">
        <v>0</v>
      </c>
      <c r="AA6383">
        <v>0</v>
      </c>
      <c r="AB6383">
        <v>1568656</v>
      </c>
      <c r="AC6383" t="s">
        <v>47</v>
      </c>
      <c r="AD6383">
        <f>+VLOOKUP(T6383,items!$A$2:$D$1255,4,0)</f>
        <v>0</v>
      </c>
      <c r="AE6383">
        <f>+VLOOKUP(T6383,Tabla1[],5,0)</f>
        <v>0</v>
      </c>
      <c r="AF6383">
        <f t="shared" si="99"/>
        <v>6</v>
      </c>
    </row>
    <row r="6384" spans="1:32" x14ac:dyDescent="0.25">
      <c r="A6384">
        <v>103960</v>
      </c>
      <c r="B6384" t="s">
        <v>11828</v>
      </c>
      <c r="C6384" t="s">
        <v>75</v>
      </c>
      <c r="D6384">
        <v>0</v>
      </c>
      <c r="F6384" t="s">
        <v>10387</v>
      </c>
      <c r="G6384" t="s">
        <v>87</v>
      </c>
      <c r="H6384" t="s">
        <v>11829</v>
      </c>
      <c r="I6384" t="s">
        <v>11830</v>
      </c>
      <c r="J6384" t="s">
        <v>11831</v>
      </c>
      <c r="K6384" t="s">
        <v>11832</v>
      </c>
      <c r="L6384" t="s">
        <v>11833</v>
      </c>
      <c r="M6384" t="s">
        <v>8405</v>
      </c>
      <c r="N6384" t="s">
        <v>9375</v>
      </c>
      <c r="O6384" t="s">
        <v>10024</v>
      </c>
      <c r="P6384" t="s">
        <v>4728</v>
      </c>
      <c r="Q6384" t="s">
        <v>10604</v>
      </c>
      <c r="R6384" t="s">
        <v>63</v>
      </c>
      <c r="S6384" t="s">
        <v>44</v>
      </c>
      <c r="T6384" t="s">
        <v>741</v>
      </c>
      <c r="U6384" t="s">
        <v>742</v>
      </c>
      <c r="V6384" t="s">
        <v>194</v>
      </c>
      <c r="W6384" t="s">
        <v>114</v>
      </c>
      <c r="X6384">
        <v>1</v>
      </c>
      <c r="Y6384">
        <v>11700</v>
      </c>
      <c r="Z6384">
        <v>0</v>
      </c>
      <c r="AA6384">
        <v>3000</v>
      </c>
      <c r="AB6384">
        <v>35130194</v>
      </c>
      <c r="AC6384" t="s">
        <v>47</v>
      </c>
      <c r="AD6384" t="str">
        <f>+VLOOKUP(T6384,items!$A$2:$D$1255,4,0)</f>
        <v>PERGOLA</v>
      </c>
      <c r="AE6384" t="str">
        <f>+VLOOKUP(T6384,Tabla1[],5,0)</f>
        <v>CLASSIC</v>
      </c>
      <c r="AF6384">
        <f t="shared" si="99"/>
        <v>6</v>
      </c>
    </row>
    <row r="6385" spans="1:32" x14ac:dyDescent="0.25">
      <c r="A6385">
        <v>103960</v>
      </c>
      <c r="B6385" t="s">
        <v>11828</v>
      </c>
      <c r="C6385" t="s">
        <v>75</v>
      </c>
      <c r="D6385">
        <v>0</v>
      </c>
      <c r="F6385" t="s">
        <v>10387</v>
      </c>
      <c r="G6385" t="s">
        <v>87</v>
      </c>
      <c r="H6385" t="s">
        <v>11829</v>
      </c>
      <c r="I6385" t="s">
        <v>11830</v>
      </c>
      <c r="J6385" t="s">
        <v>11831</v>
      </c>
      <c r="K6385" t="s">
        <v>11832</v>
      </c>
      <c r="L6385" t="s">
        <v>11833</v>
      </c>
      <c r="M6385" t="s">
        <v>8405</v>
      </c>
      <c r="N6385" t="s">
        <v>9375</v>
      </c>
      <c r="O6385" t="s">
        <v>10024</v>
      </c>
      <c r="P6385" t="s">
        <v>4728</v>
      </c>
      <c r="Q6385" t="s">
        <v>10604</v>
      </c>
      <c r="R6385" t="s">
        <v>63</v>
      </c>
      <c r="S6385" t="s">
        <v>44</v>
      </c>
      <c r="T6385" t="s">
        <v>353</v>
      </c>
      <c r="U6385" t="s">
        <v>354</v>
      </c>
      <c r="X6385">
        <v>1</v>
      </c>
      <c r="Y6385">
        <v>0</v>
      </c>
      <c r="Z6385">
        <v>0</v>
      </c>
      <c r="AA6385">
        <v>0</v>
      </c>
      <c r="AB6385">
        <v>4774980</v>
      </c>
      <c r="AC6385" t="s">
        <v>47</v>
      </c>
      <c r="AD6385">
        <f>+VLOOKUP(T6385,items!$A$2:$D$1255,4,0)</f>
        <v>0</v>
      </c>
      <c r="AE6385">
        <f>+VLOOKUP(T6385,Tabla1[],5,0)</f>
        <v>0</v>
      </c>
      <c r="AF6385">
        <f t="shared" si="99"/>
        <v>6</v>
      </c>
    </row>
    <row r="6386" spans="1:32" x14ac:dyDescent="0.25">
      <c r="A6386">
        <v>103966</v>
      </c>
      <c r="B6386" t="s">
        <v>11834</v>
      </c>
      <c r="C6386" t="s">
        <v>1065</v>
      </c>
      <c r="D6386">
        <v>0</v>
      </c>
      <c r="F6386" t="s">
        <v>3549</v>
      </c>
      <c r="G6386" t="s">
        <v>9223</v>
      </c>
      <c r="H6386" t="s">
        <v>11835</v>
      </c>
      <c r="I6386" t="s">
        <v>37</v>
      </c>
      <c r="J6386" t="s">
        <v>11836</v>
      </c>
      <c r="K6386" t="s">
        <v>11837</v>
      </c>
      <c r="L6386" t="s">
        <v>11838</v>
      </c>
      <c r="M6386" t="s">
        <v>8622</v>
      </c>
      <c r="N6386" t="s">
        <v>8622</v>
      </c>
      <c r="O6386" t="s">
        <v>8695</v>
      </c>
      <c r="P6386" t="s">
        <v>1249</v>
      </c>
      <c r="Q6386" t="s">
        <v>9096</v>
      </c>
      <c r="R6386" t="s">
        <v>63</v>
      </c>
      <c r="S6386" t="s">
        <v>128</v>
      </c>
      <c r="T6386" t="s">
        <v>932</v>
      </c>
      <c r="U6386" t="s">
        <v>933</v>
      </c>
      <c r="V6386" t="s">
        <v>3281</v>
      </c>
      <c r="X6386">
        <v>1</v>
      </c>
      <c r="Y6386">
        <v>0</v>
      </c>
      <c r="Z6386">
        <v>0</v>
      </c>
      <c r="AA6386">
        <v>0</v>
      </c>
      <c r="AB6386">
        <v>1508075</v>
      </c>
      <c r="AC6386" t="s">
        <v>47</v>
      </c>
      <c r="AD6386" t="str">
        <f>+VLOOKUP(T6386,items!$A$2:$D$1255,4,0)</f>
        <v>MUEBLES</v>
      </c>
      <c r="AE6386">
        <f>+VLOOKUP(T6386,Tabla1[],5,0)</f>
        <v>0</v>
      </c>
      <c r="AF6386">
        <f t="shared" si="99"/>
        <v>5</v>
      </c>
    </row>
    <row r="6387" spans="1:32" x14ac:dyDescent="0.25">
      <c r="A6387">
        <v>103966</v>
      </c>
      <c r="B6387" t="s">
        <v>11834</v>
      </c>
      <c r="C6387" t="s">
        <v>1065</v>
      </c>
      <c r="D6387">
        <v>0</v>
      </c>
      <c r="F6387" t="s">
        <v>3549</v>
      </c>
      <c r="G6387" t="s">
        <v>9223</v>
      </c>
      <c r="H6387" t="s">
        <v>11835</v>
      </c>
      <c r="I6387" t="s">
        <v>37</v>
      </c>
      <c r="J6387" t="s">
        <v>11836</v>
      </c>
      <c r="K6387" t="s">
        <v>11837</v>
      </c>
      <c r="L6387" t="s">
        <v>11838</v>
      </c>
      <c r="M6387" t="s">
        <v>8622</v>
      </c>
      <c r="N6387" t="s">
        <v>8622</v>
      </c>
      <c r="O6387" t="s">
        <v>8695</v>
      </c>
      <c r="P6387" t="s">
        <v>1249</v>
      </c>
      <c r="Q6387" t="s">
        <v>9096</v>
      </c>
      <c r="R6387" t="s">
        <v>63</v>
      </c>
      <c r="S6387" t="s">
        <v>128</v>
      </c>
      <c r="T6387" t="s">
        <v>314</v>
      </c>
      <c r="U6387" t="s">
        <v>315</v>
      </c>
      <c r="X6387">
        <v>1</v>
      </c>
      <c r="Y6387">
        <v>0</v>
      </c>
      <c r="Z6387">
        <v>0</v>
      </c>
      <c r="AA6387">
        <v>0</v>
      </c>
      <c r="AB6387">
        <v>300000</v>
      </c>
      <c r="AC6387" t="s">
        <v>47</v>
      </c>
      <c r="AD6387">
        <f>+VLOOKUP(T6387,items!$A$2:$D$1255,4,0)</f>
        <v>0</v>
      </c>
      <c r="AE6387">
        <f>+VLOOKUP(T6387,Tabla1[],5,0)</f>
        <v>0</v>
      </c>
      <c r="AF6387">
        <f t="shared" si="99"/>
        <v>5</v>
      </c>
    </row>
    <row r="6388" spans="1:32" x14ac:dyDescent="0.25">
      <c r="A6388">
        <v>103971</v>
      </c>
      <c r="B6388" t="s">
        <v>11839</v>
      </c>
      <c r="C6388" t="s">
        <v>33</v>
      </c>
      <c r="D6388">
        <v>0</v>
      </c>
      <c r="F6388" t="s">
        <v>3549</v>
      </c>
      <c r="G6388" t="s">
        <v>8998</v>
      </c>
      <c r="H6388" t="s">
        <v>11840</v>
      </c>
      <c r="I6388" t="s">
        <v>37</v>
      </c>
      <c r="J6388" t="s">
        <v>11841</v>
      </c>
      <c r="K6388" t="s">
        <v>11842</v>
      </c>
      <c r="L6388" t="s">
        <v>11843</v>
      </c>
      <c r="M6388" t="s">
        <v>241</v>
      </c>
      <c r="N6388" t="s">
        <v>241</v>
      </c>
      <c r="O6388" t="s">
        <v>11844</v>
      </c>
      <c r="P6388" t="s">
        <v>11188</v>
      </c>
      <c r="Q6388" t="s">
        <v>8480</v>
      </c>
      <c r="R6388" t="s">
        <v>127</v>
      </c>
      <c r="S6388" t="s">
        <v>44</v>
      </c>
      <c r="T6388" t="s">
        <v>7509</v>
      </c>
      <c r="U6388" t="s">
        <v>7510</v>
      </c>
      <c r="X6388">
        <v>1</v>
      </c>
      <c r="Y6388">
        <v>0</v>
      </c>
      <c r="Z6388">
        <v>0</v>
      </c>
      <c r="AA6388">
        <v>0</v>
      </c>
      <c r="AB6388">
        <v>100000</v>
      </c>
      <c r="AC6388" t="s">
        <v>47</v>
      </c>
      <c r="AD6388">
        <f>+VLOOKUP(T6388,items!$A$2:$D$1255,4,0)</f>
        <v>0</v>
      </c>
      <c r="AE6388">
        <f>+VLOOKUP(T6388,Tabla1[],5,0)</f>
        <v>0</v>
      </c>
      <c r="AF6388">
        <f t="shared" si="99"/>
        <v>8</v>
      </c>
    </row>
    <row r="6389" spans="1:32" x14ac:dyDescent="0.25">
      <c r="A6389">
        <v>103971</v>
      </c>
      <c r="B6389" t="s">
        <v>11839</v>
      </c>
      <c r="C6389" t="s">
        <v>33</v>
      </c>
      <c r="D6389">
        <v>0</v>
      </c>
      <c r="F6389" t="s">
        <v>3549</v>
      </c>
      <c r="G6389" t="s">
        <v>8998</v>
      </c>
      <c r="H6389" t="s">
        <v>11840</v>
      </c>
      <c r="I6389" t="s">
        <v>37</v>
      </c>
      <c r="J6389" t="s">
        <v>11841</v>
      </c>
      <c r="K6389" t="s">
        <v>11842</v>
      </c>
      <c r="L6389" t="s">
        <v>11843</v>
      </c>
      <c r="M6389" t="s">
        <v>241</v>
      </c>
      <c r="N6389" t="s">
        <v>241</v>
      </c>
      <c r="O6389" t="s">
        <v>11844</v>
      </c>
      <c r="P6389" t="s">
        <v>11188</v>
      </c>
      <c r="Q6389" t="s">
        <v>8480</v>
      </c>
      <c r="R6389" t="s">
        <v>127</v>
      </c>
      <c r="S6389" t="s">
        <v>44</v>
      </c>
      <c r="T6389" t="s">
        <v>388</v>
      </c>
      <c r="U6389" t="s">
        <v>389</v>
      </c>
      <c r="X6389">
        <v>26</v>
      </c>
      <c r="Y6389">
        <v>0</v>
      </c>
      <c r="Z6389">
        <v>0</v>
      </c>
      <c r="AA6389">
        <v>0</v>
      </c>
      <c r="AB6389">
        <v>1605500</v>
      </c>
      <c r="AC6389" t="s">
        <v>47</v>
      </c>
      <c r="AD6389">
        <f>+VLOOKUP(T6389,items!$A$2:$D$1255,4,0)</f>
        <v>0</v>
      </c>
      <c r="AE6389">
        <f>+VLOOKUP(T6389,Tabla1[],5,0)</f>
        <v>0</v>
      </c>
      <c r="AF6389">
        <f t="shared" si="99"/>
        <v>8</v>
      </c>
    </row>
    <row r="6390" spans="1:32" x14ac:dyDescent="0.25">
      <c r="A6390">
        <v>103971</v>
      </c>
      <c r="B6390" t="s">
        <v>11839</v>
      </c>
      <c r="C6390" t="s">
        <v>33</v>
      </c>
      <c r="D6390">
        <v>0</v>
      </c>
      <c r="F6390" t="s">
        <v>3549</v>
      </c>
      <c r="G6390" t="s">
        <v>8998</v>
      </c>
      <c r="H6390" t="s">
        <v>11840</v>
      </c>
      <c r="I6390" t="s">
        <v>37</v>
      </c>
      <c r="J6390" t="s">
        <v>11841</v>
      </c>
      <c r="K6390" t="s">
        <v>11842</v>
      </c>
      <c r="L6390" t="s">
        <v>11843</v>
      </c>
      <c r="M6390" t="s">
        <v>241</v>
      </c>
      <c r="N6390" t="s">
        <v>241</v>
      </c>
      <c r="O6390" t="s">
        <v>11844</v>
      </c>
      <c r="P6390" t="s">
        <v>11188</v>
      </c>
      <c r="Q6390" t="s">
        <v>8480</v>
      </c>
      <c r="R6390" t="s">
        <v>127</v>
      </c>
      <c r="S6390" t="s">
        <v>44</v>
      </c>
      <c r="T6390" t="s">
        <v>5950</v>
      </c>
      <c r="U6390" t="s">
        <v>5951</v>
      </c>
      <c r="X6390">
        <v>1</v>
      </c>
      <c r="Y6390">
        <v>6000</v>
      </c>
      <c r="Z6390">
        <v>0</v>
      </c>
      <c r="AA6390">
        <v>4000</v>
      </c>
      <c r="AB6390">
        <v>1370000</v>
      </c>
      <c r="AC6390" t="s">
        <v>47</v>
      </c>
      <c r="AD6390">
        <f>+VLOOKUP(T6390,items!$A$2:$D$1255,4,0)</f>
        <v>0</v>
      </c>
      <c r="AE6390">
        <f>+VLOOKUP(T6390,Tabla1[],5,0)</f>
        <v>0</v>
      </c>
      <c r="AF6390">
        <f t="shared" si="99"/>
        <v>8</v>
      </c>
    </row>
    <row r="6391" spans="1:32" x14ac:dyDescent="0.25">
      <c r="A6391">
        <v>103972</v>
      </c>
      <c r="B6391" t="s">
        <v>9203</v>
      </c>
      <c r="C6391" t="s">
        <v>33</v>
      </c>
      <c r="D6391">
        <v>0</v>
      </c>
      <c r="F6391" t="s">
        <v>3549</v>
      </c>
      <c r="G6391" t="s">
        <v>975</v>
      </c>
      <c r="H6391" t="s">
        <v>11845</v>
      </c>
      <c r="I6391" t="s">
        <v>37</v>
      </c>
      <c r="J6391" t="s">
        <v>11846</v>
      </c>
      <c r="K6391" t="s">
        <v>11847</v>
      </c>
      <c r="L6391" t="s">
        <v>37</v>
      </c>
      <c r="M6391" t="s">
        <v>512</v>
      </c>
      <c r="N6391" t="s">
        <v>512</v>
      </c>
      <c r="O6391" t="s">
        <v>9293</v>
      </c>
      <c r="P6391" t="s">
        <v>8695</v>
      </c>
      <c r="Q6391" t="s">
        <v>8695</v>
      </c>
      <c r="R6391" t="s">
        <v>43</v>
      </c>
      <c r="S6391" t="s">
        <v>128</v>
      </c>
      <c r="T6391" t="s">
        <v>1383</v>
      </c>
      <c r="U6391" t="s">
        <v>1384</v>
      </c>
      <c r="X6391">
        <v>9</v>
      </c>
      <c r="Y6391">
        <v>0</v>
      </c>
      <c r="Z6391">
        <v>0</v>
      </c>
      <c r="AA6391">
        <v>0</v>
      </c>
      <c r="AB6391">
        <v>340515</v>
      </c>
      <c r="AC6391" t="s">
        <v>47</v>
      </c>
      <c r="AD6391">
        <f>+VLOOKUP(T6391,items!$A$2:$D$1255,4,0)</f>
        <v>0</v>
      </c>
      <c r="AE6391">
        <f>+VLOOKUP(T6391,Tabla1[],5,0)</f>
        <v>0</v>
      </c>
      <c r="AF6391">
        <f t="shared" si="99"/>
        <v>5</v>
      </c>
    </row>
    <row r="6392" spans="1:32" x14ac:dyDescent="0.25">
      <c r="A6392">
        <v>103972</v>
      </c>
      <c r="B6392" t="s">
        <v>9203</v>
      </c>
      <c r="C6392" t="s">
        <v>33</v>
      </c>
      <c r="D6392">
        <v>0</v>
      </c>
      <c r="F6392" t="s">
        <v>3549</v>
      </c>
      <c r="G6392" t="s">
        <v>975</v>
      </c>
      <c r="H6392" t="s">
        <v>11845</v>
      </c>
      <c r="I6392" t="s">
        <v>37</v>
      </c>
      <c r="J6392" t="s">
        <v>11846</v>
      </c>
      <c r="K6392" t="s">
        <v>11847</v>
      </c>
      <c r="L6392" t="s">
        <v>37</v>
      </c>
      <c r="M6392" t="s">
        <v>512</v>
      </c>
      <c r="N6392" t="s">
        <v>512</v>
      </c>
      <c r="O6392" t="s">
        <v>9293</v>
      </c>
      <c r="P6392" t="s">
        <v>8695</v>
      </c>
      <c r="Q6392" t="s">
        <v>8695</v>
      </c>
      <c r="R6392" t="s">
        <v>43</v>
      </c>
      <c r="S6392" t="s">
        <v>128</v>
      </c>
      <c r="T6392" t="s">
        <v>3488</v>
      </c>
      <c r="U6392" t="s">
        <v>3489</v>
      </c>
      <c r="X6392">
        <v>1</v>
      </c>
      <c r="Y6392">
        <v>0</v>
      </c>
      <c r="Z6392">
        <v>0</v>
      </c>
      <c r="AA6392">
        <v>0</v>
      </c>
      <c r="AB6392">
        <v>43475</v>
      </c>
      <c r="AC6392" t="s">
        <v>47</v>
      </c>
      <c r="AD6392">
        <f>+VLOOKUP(T6392,items!$A$2:$D$1255,4,0)</f>
        <v>0</v>
      </c>
      <c r="AE6392">
        <f>+VLOOKUP(T6392,Tabla1[],5,0)</f>
        <v>0</v>
      </c>
      <c r="AF6392">
        <f t="shared" si="99"/>
        <v>5</v>
      </c>
    </row>
    <row r="6393" spans="1:32" x14ac:dyDescent="0.25">
      <c r="A6393">
        <v>103972</v>
      </c>
      <c r="B6393" t="s">
        <v>9203</v>
      </c>
      <c r="C6393" t="s">
        <v>33</v>
      </c>
      <c r="D6393">
        <v>0</v>
      </c>
      <c r="F6393" t="s">
        <v>3549</v>
      </c>
      <c r="G6393" t="s">
        <v>975</v>
      </c>
      <c r="H6393" t="s">
        <v>11845</v>
      </c>
      <c r="I6393" t="s">
        <v>37</v>
      </c>
      <c r="J6393" t="s">
        <v>11846</v>
      </c>
      <c r="K6393" t="s">
        <v>11847</v>
      </c>
      <c r="L6393" t="s">
        <v>37</v>
      </c>
      <c r="M6393" t="s">
        <v>512</v>
      </c>
      <c r="N6393" t="s">
        <v>512</v>
      </c>
      <c r="O6393" t="s">
        <v>9293</v>
      </c>
      <c r="P6393" t="s">
        <v>8695</v>
      </c>
      <c r="Q6393" t="s">
        <v>8695</v>
      </c>
      <c r="R6393" t="s">
        <v>43</v>
      </c>
      <c r="S6393" t="s">
        <v>128</v>
      </c>
      <c r="T6393" t="s">
        <v>2142</v>
      </c>
      <c r="U6393" t="s">
        <v>2143</v>
      </c>
      <c r="X6393">
        <v>2</v>
      </c>
      <c r="Y6393">
        <v>0</v>
      </c>
      <c r="Z6393">
        <v>0</v>
      </c>
      <c r="AA6393">
        <v>0</v>
      </c>
      <c r="AB6393">
        <v>20000</v>
      </c>
      <c r="AC6393" t="s">
        <v>47</v>
      </c>
      <c r="AD6393">
        <f>+VLOOKUP(T6393,items!$A$2:$D$1255,4,0)</f>
        <v>0</v>
      </c>
      <c r="AE6393">
        <f>+VLOOKUP(T6393,Tabla1[],5,0)</f>
        <v>0</v>
      </c>
      <c r="AF6393">
        <f t="shared" si="99"/>
        <v>5</v>
      </c>
    </row>
    <row r="6394" spans="1:32" x14ac:dyDescent="0.25">
      <c r="A6394">
        <v>103972</v>
      </c>
      <c r="B6394" t="s">
        <v>9203</v>
      </c>
      <c r="C6394" t="s">
        <v>33</v>
      </c>
      <c r="D6394">
        <v>0</v>
      </c>
      <c r="F6394" t="s">
        <v>3549</v>
      </c>
      <c r="G6394" t="s">
        <v>975</v>
      </c>
      <c r="H6394" t="s">
        <v>11845</v>
      </c>
      <c r="I6394" t="s">
        <v>37</v>
      </c>
      <c r="J6394" t="s">
        <v>11846</v>
      </c>
      <c r="K6394" t="s">
        <v>11847</v>
      </c>
      <c r="L6394" t="s">
        <v>37</v>
      </c>
      <c r="M6394" t="s">
        <v>512</v>
      </c>
      <c r="N6394" t="s">
        <v>512</v>
      </c>
      <c r="O6394" t="s">
        <v>9293</v>
      </c>
      <c r="P6394" t="s">
        <v>8695</v>
      </c>
      <c r="Q6394" t="s">
        <v>8695</v>
      </c>
      <c r="R6394" t="s">
        <v>43</v>
      </c>
      <c r="S6394" t="s">
        <v>128</v>
      </c>
      <c r="T6394" t="s">
        <v>5586</v>
      </c>
      <c r="U6394" t="s">
        <v>5587</v>
      </c>
      <c r="X6394">
        <v>1</v>
      </c>
      <c r="Y6394">
        <v>0</v>
      </c>
      <c r="Z6394">
        <v>0</v>
      </c>
      <c r="AA6394">
        <v>0</v>
      </c>
      <c r="AB6394">
        <v>246750</v>
      </c>
      <c r="AC6394" t="s">
        <v>47</v>
      </c>
      <c r="AD6394">
        <f>+VLOOKUP(T6394,items!$A$2:$D$1255,4,0)</f>
        <v>0</v>
      </c>
      <c r="AE6394">
        <f>+VLOOKUP(T6394,Tabla1[],5,0)</f>
        <v>0</v>
      </c>
      <c r="AF6394">
        <f t="shared" si="99"/>
        <v>5</v>
      </c>
    </row>
    <row r="6395" spans="1:32" x14ac:dyDescent="0.25">
      <c r="A6395">
        <v>103973</v>
      </c>
      <c r="B6395" t="s">
        <v>1177</v>
      </c>
      <c r="C6395" t="s">
        <v>75</v>
      </c>
      <c r="D6395">
        <v>0</v>
      </c>
      <c r="F6395" t="s">
        <v>3549</v>
      </c>
      <c r="G6395" t="s">
        <v>8405</v>
      </c>
      <c r="H6395" t="s">
        <v>11848</v>
      </c>
      <c r="I6395" t="s">
        <v>37</v>
      </c>
      <c r="J6395" t="s">
        <v>11849</v>
      </c>
      <c r="K6395" t="s">
        <v>11850</v>
      </c>
      <c r="L6395" t="s">
        <v>37</v>
      </c>
      <c r="M6395" t="s">
        <v>8621</v>
      </c>
      <c r="N6395" t="s">
        <v>8621</v>
      </c>
      <c r="O6395" t="s">
        <v>8622</v>
      </c>
      <c r="P6395" t="s">
        <v>5949</v>
      </c>
      <c r="Q6395" t="s">
        <v>5949</v>
      </c>
      <c r="R6395" t="s">
        <v>43</v>
      </c>
      <c r="S6395" t="s">
        <v>164</v>
      </c>
      <c r="T6395" t="s">
        <v>1411</v>
      </c>
      <c r="U6395" t="s">
        <v>867</v>
      </c>
      <c r="X6395">
        <v>45</v>
      </c>
      <c r="Y6395">
        <v>0</v>
      </c>
      <c r="Z6395">
        <v>0</v>
      </c>
      <c r="AA6395">
        <v>0</v>
      </c>
      <c r="AB6395">
        <v>2367000</v>
      </c>
      <c r="AC6395" t="s">
        <v>47</v>
      </c>
      <c r="AD6395">
        <f>+VLOOKUP(T6395,items!$A$2:$D$1255,4,0)</f>
        <v>0</v>
      </c>
      <c r="AE6395">
        <f>+VLOOKUP(T6395,Tabla1[],5,0)</f>
        <v>0</v>
      </c>
      <c r="AF6395">
        <f t="shared" si="99"/>
        <v>5</v>
      </c>
    </row>
    <row r="6396" spans="1:32" x14ac:dyDescent="0.25">
      <c r="A6396">
        <v>103977</v>
      </c>
      <c r="B6396" t="s">
        <v>11851</v>
      </c>
      <c r="C6396" t="s">
        <v>33</v>
      </c>
      <c r="D6396">
        <v>0</v>
      </c>
      <c r="F6396" t="s">
        <v>3549</v>
      </c>
      <c r="G6396" t="s">
        <v>9376</v>
      </c>
      <c r="H6396" t="s">
        <v>11852</v>
      </c>
      <c r="I6396" t="s">
        <v>37</v>
      </c>
      <c r="J6396" t="s">
        <v>11853</v>
      </c>
      <c r="K6396" t="s">
        <v>11854</v>
      </c>
      <c r="L6396" t="s">
        <v>11855</v>
      </c>
      <c r="M6396" t="s">
        <v>9440</v>
      </c>
      <c r="N6396" t="s">
        <v>9440</v>
      </c>
      <c r="O6396" t="s">
        <v>3353</v>
      </c>
      <c r="P6396" t="s">
        <v>10126</v>
      </c>
      <c r="Q6396" t="s">
        <v>10127</v>
      </c>
      <c r="R6396" t="s">
        <v>63</v>
      </c>
      <c r="S6396" t="s">
        <v>256</v>
      </c>
      <c r="T6396" t="s">
        <v>65</v>
      </c>
      <c r="U6396" t="s">
        <v>66</v>
      </c>
      <c r="W6396" t="s">
        <v>117</v>
      </c>
      <c r="X6396">
        <v>1</v>
      </c>
      <c r="Y6396">
        <v>0</v>
      </c>
      <c r="Z6396">
        <v>0</v>
      </c>
      <c r="AA6396">
        <v>0</v>
      </c>
      <c r="AB6396">
        <v>1031859</v>
      </c>
      <c r="AC6396" t="s">
        <v>47</v>
      </c>
      <c r="AD6396" t="str">
        <f>+VLOOKUP(T6396,items!$A$2:$D$1255,4,0)</f>
        <v>MUEBLES</v>
      </c>
      <c r="AE6396">
        <f>+VLOOKUP(T6396,Tabla1[],5,0)</f>
        <v>0</v>
      </c>
      <c r="AF6396">
        <f t="shared" si="99"/>
        <v>7</v>
      </c>
    </row>
    <row r="6397" spans="1:32" x14ac:dyDescent="0.25">
      <c r="A6397">
        <v>103977</v>
      </c>
      <c r="B6397" t="s">
        <v>11851</v>
      </c>
      <c r="C6397" t="s">
        <v>33</v>
      </c>
      <c r="D6397">
        <v>0</v>
      </c>
      <c r="F6397" t="s">
        <v>3549</v>
      </c>
      <c r="G6397" t="s">
        <v>9376</v>
      </c>
      <c r="H6397" t="s">
        <v>11852</v>
      </c>
      <c r="I6397" t="s">
        <v>37</v>
      </c>
      <c r="J6397" t="s">
        <v>11853</v>
      </c>
      <c r="K6397" t="s">
        <v>11854</v>
      </c>
      <c r="L6397" t="s">
        <v>11855</v>
      </c>
      <c r="M6397" t="s">
        <v>9440</v>
      </c>
      <c r="N6397" t="s">
        <v>9440</v>
      </c>
      <c r="O6397" t="s">
        <v>3353</v>
      </c>
      <c r="P6397" t="s">
        <v>10126</v>
      </c>
      <c r="Q6397" t="s">
        <v>10127</v>
      </c>
      <c r="R6397" t="s">
        <v>63</v>
      </c>
      <c r="S6397" t="s">
        <v>256</v>
      </c>
      <c r="T6397" t="s">
        <v>1196</v>
      </c>
      <c r="U6397" t="s">
        <v>1197</v>
      </c>
      <c r="V6397" t="s">
        <v>859</v>
      </c>
      <c r="W6397" t="s">
        <v>117</v>
      </c>
      <c r="X6397">
        <v>1</v>
      </c>
      <c r="Y6397">
        <v>0</v>
      </c>
      <c r="Z6397">
        <v>0</v>
      </c>
      <c r="AA6397">
        <v>0</v>
      </c>
      <c r="AB6397">
        <v>2969578</v>
      </c>
      <c r="AC6397" t="s">
        <v>47</v>
      </c>
      <c r="AD6397" t="str">
        <f>+VLOOKUP(T6397,items!$A$2:$D$1255,4,0)</f>
        <v>MUEBLES</v>
      </c>
      <c r="AE6397">
        <f>+VLOOKUP(T6397,Tabla1[],5,0)</f>
        <v>0</v>
      </c>
      <c r="AF6397">
        <f t="shared" si="99"/>
        <v>7</v>
      </c>
    </row>
    <row r="6398" spans="1:32" x14ac:dyDescent="0.25">
      <c r="A6398">
        <v>103977</v>
      </c>
      <c r="B6398" t="s">
        <v>11851</v>
      </c>
      <c r="C6398" t="s">
        <v>33</v>
      </c>
      <c r="D6398">
        <v>0</v>
      </c>
      <c r="F6398" t="s">
        <v>3549</v>
      </c>
      <c r="G6398" t="s">
        <v>9376</v>
      </c>
      <c r="H6398" t="s">
        <v>11852</v>
      </c>
      <c r="I6398" t="s">
        <v>37</v>
      </c>
      <c r="J6398" t="s">
        <v>11853</v>
      </c>
      <c r="K6398" t="s">
        <v>11854</v>
      </c>
      <c r="L6398" t="s">
        <v>11855</v>
      </c>
      <c r="M6398" t="s">
        <v>9440</v>
      </c>
      <c r="N6398" t="s">
        <v>9440</v>
      </c>
      <c r="O6398" t="s">
        <v>3353</v>
      </c>
      <c r="P6398" t="s">
        <v>10126</v>
      </c>
      <c r="Q6398" t="s">
        <v>10127</v>
      </c>
      <c r="R6398" t="s">
        <v>63</v>
      </c>
      <c r="S6398" t="s">
        <v>256</v>
      </c>
      <c r="T6398" t="s">
        <v>70</v>
      </c>
      <c r="U6398" t="s">
        <v>3082</v>
      </c>
      <c r="V6398" t="s">
        <v>859</v>
      </c>
      <c r="W6398" t="s">
        <v>117</v>
      </c>
      <c r="X6398">
        <v>1</v>
      </c>
      <c r="Y6398">
        <v>0</v>
      </c>
      <c r="Z6398">
        <v>0</v>
      </c>
      <c r="AA6398">
        <v>0</v>
      </c>
      <c r="AB6398">
        <v>2076743</v>
      </c>
      <c r="AC6398" t="s">
        <v>47</v>
      </c>
      <c r="AD6398" t="str">
        <f>+VLOOKUP(T6398,items!$A$2:$D$1255,4,0)</f>
        <v>MUEBLES</v>
      </c>
      <c r="AE6398">
        <f>+VLOOKUP(T6398,Tabla1[],5,0)</f>
        <v>0</v>
      </c>
      <c r="AF6398">
        <f t="shared" si="99"/>
        <v>7</v>
      </c>
    </row>
    <row r="6399" spans="1:32" x14ac:dyDescent="0.25">
      <c r="A6399">
        <v>103977</v>
      </c>
      <c r="B6399" t="s">
        <v>11851</v>
      </c>
      <c r="C6399" t="s">
        <v>33</v>
      </c>
      <c r="D6399">
        <v>0</v>
      </c>
      <c r="F6399" t="s">
        <v>3549</v>
      </c>
      <c r="G6399" t="s">
        <v>9376</v>
      </c>
      <c r="H6399" t="s">
        <v>11852</v>
      </c>
      <c r="I6399" t="s">
        <v>37</v>
      </c>
      <c r="J6399" t="s">
        <v>11853</v>
      </c>
      <c r="K6399" t="s">
        <v>11854</v>
      </c>
      <c r="L6399" t="s">
        <v>11855</v>
      </c>
      <c r="M6399" t="s">
        <v>9440</v>
      </c>
      <c r="N6399" t="s">
        <v>9440</v>
      </c>
      <c r="O6399" t="s">
        <v>3353</v>
      </c>
      <c r="P6399" t="s">
        <v>10126</v>
      </c>
      <c r="Q6399" t="s">
        <v>10127</v>
      </c>
      <c r="R6399" t="s">
        <v>63</v>
      </c>
      <c r="S6399" t="s">
        <v>256</v>
      </c>
      <c r="T6399" t="s">
        <v>2786</v>
      </c>
      <c r="U6399" t="s">
        <v>2787</v>
      </c>
      <c r="W6399" t="s">
        <v>117</v>
      </c>
      <c r="X6399">
        <v>1</v>
      </c>
      <c r="Y6399">
        <v>0</v>
      </c>
      <c r="Z6399">
        <v>0</v>
      </c>
      <c r="AA6399">
        <v>0</v>
      </c>
      <c r="AB6399">
        <v>1887858</v>
      </c>
      <c r="AC6399" t="s">
        <v>47</v>
      </c>
      <c r="AD6399" t="str">
        <f>+VLOOKUP(T6399,items!$A$2:$D$1255,4,0)</f>
        <v>MUEBLES</v>
      </c>
      <c r="AE6399">
        <f>+VLOOKUP(T6399,Tabla1[],5,0)</f>
        <v>0</v>
      </c>
      <c r="AF6399">
        <f t="shared" si="99"/>
        <v>7</v>
      </c>
    </row>
    <row r="6400" spans="1:32" x14ac:dyDescent="0.25">
      <c r="A6400">
        <v>103977</v>
      </c>
      <c r="B6400" t="s">
        <v>11851</v>
      </c>
      <c r="C6400" t="s">
        <v>33</v>
      </c>
      <c r="D6400">
        <v>0</v>
      </c>
      <c r="F6400" t="s">
        <v>3549</v>
      </c>
      <c r="G6400" t="s">
        <v>9376</v>
      </c>
      <c r="H6400" t="s">
        <v>11852</v>
      </c>
      <c r="I6400" t="s">
        <v>37</v>
      </c>
      <c r="J6400" t="s">
        <v>11853</v>
      </c>
      <c r="K6400" t="s">
        <v>11854</v>
      </c>
      <c r="L6400" t="s">
        <v>11855</v>
      </c>
      <c r="M6400" t="s">
        <v>9440</v>
      </c>
      <c r="N6400" t="s">
        <v>9440</v>
      </c>
      <c r="O6400" t="s">
        <v>3353</v>
      </c>
      <c r="P6400" t="s">
        <v>10126</v>
      </c>
      <c r="Q6400" t="s">
        <v>10127</v>
      </c>
      <c r="R6400" t="s">
        <v>63</v>
      </c>
      <c r="S6400" t="s">
        <v>256</v>
      </c>
      <c r="T6400" t="s">
        <v>691</v>
      </c>
      <c r="U6400" t="s">
        <v>692</v>
      </c>
      <c r="X6400">
        <v>1</v>
      </c>
      <c r="Y6400">
        <v>0</v>
      </c>
      <c r="Z6400">
        <v>0</v>
      </c>
      <c r="AA6400">
        <v>0</v>
      </c>
      <c r="AB6400">
        <v>100000</v>
      </c>
      <c r="AC6400" t="s">
        <v>47</v>
      </c>
      <c r="AD6400" t="e">
        <f>+VLOOKUP(T6400,items!$A$2:$D$1255,4,0)</f>
        <v>#N/A</v>
      </c>
      <c r="AE6400" t="e">
        <f>+VLOOKUP(T6400,Tabla1[],5,0)</f>
        <v>#N/A</v>
      </c>
      <c r="AF6400">
        <f t="shared" si="99"/>
        <v>7</v>
      </c>
    </row>
    <row r="6401" spans="1:32" x14ac:dyDescent="0.25">
      <c r="A6401">
        <v>103993</v>
      </c>
      <c r="B6401" t="s">
        <v>9398</v>
      </c>
      <c r="C6401" t="s">
        <v>33</v>
      </c>
      <c r="D6401">
        <v>0</v>
      </c>
      <c r="F6401" t="s">
        <v>682</v>
      </c>
      <c r="G6401" t="s">
        <v>8622</v>
      </c>
      <c r="H6401" t="s">
        <v>11856</v>
      </c>
      <c r="I6401" t="s">
        <v>37</v>
      </c>
      <c r="J6401" t="s">
        <v>37</v>
      </c>
      <c r="K6401" t="s">
        <v>37</v>
      </c>
      <c r="L6401" t="s">
        <v>11857</v>
      </c>
      <c r="M6401" t="s">
        <v>3096</v>
      </c>
      <c r="N6401" t="s">
        <v>3096</v>
      </c>
      <c r="O6401" t="s">
        <v>5949</v>
      </c>
      <c r="P6401" t="s">
        <v>9293</v>
      </c>
      <c r="Q6401" t="s">
        <v>517</v>
      </c>
      <c r="R6401" t="s">
        <v>127</v>
      </c>
      <c r="S6401" t="s">
        <v>88</v>
      </c>
      <c r="T6401" t="s">
        <v>2998</v>
      </c>
      <c r="U6401" t="s">
        <v>2999</v>
      </c>
      <c r="V6401" t="s">
        <v>1802</v>
      </c>
      <c r="X6401">
        <v>1</v>
      </c>
      <c r="Y6401">
        <v>0</v>
      </c>
      <c r="Z6401">
        <v>0</v>
      </c>
      <c r="AA6401">
        <v>0</v>
      </c>
      <c r="AB6401">
        <v>1540356</v>
      </c>
      <c r="AC6401" t="s">
        <v>47</v>
      </c>
      <c r="AD6401" t="str">
        <f>+VLOOKUP(T6401,items!$A$2:$D$1255,4,0)</f>
        <v>MUEBLES</v>
      </c>
      <c r="AE6401">
        <f>+VLOOKUP(T6401,Tabla1[],5,0)</f>
        <v>0</v>
      </c>
      <c r="AF6401">
        <f t="shared" si="99"/>
        <v>5</v>
      </c>
    </row>
    <row r="6402" spans="1:32" x14ac:dyDescent="0.25">
      <c r="A6402">
        <v>103993</v>
      </c>
      <c r="B6402" t="s">
        <v>9398</v>
      </c>
      <c r="C6402" t="s">
        <v>33</v>
      </c>
      <c r="D6402">
        <v>0</v>
      </c>
      <c r="F6402" t="s">
        <v>682</v>
      </c>
      <c r="G6402" t="s">
        <v>8622</v>
      </c>
      <c r="H6402" t="s">
        <v>11856</v>
      </c>
      <c r="I6402" t="s">
        <v>37</v>
      </c>
      <c r="J6402" t="s">
        <v>37</v>
      </c>
      <c r="K6402" t="s">
        <v>37</v>
      </c>
      <c r="L6402" t="s">
        <v>11857</v>
      </c>
      <c r="M6402" t="s">
        <v>3096</v>
      </c>
      <c r="N6402" t="s">
        <v>3096</v>
      </c>
      <c r="O6402" t="s">
        <v>5949</v>
      </c>
      <c r="P6402" t="s">
        <v>9293</v>
      </c>
      <c r="Q6402" t="s">
        <v>517</v>
      </c>
      <c r="R6402" t="s">
        <v>127</v>
      </c>
      <c r="S6402" t="s">
        <v>88</v>
      </c>
      <c r="T6402" t="s">
        <v>314</v>
      </c>
      <c r="U6402" t="s">
        <v>315</v>
      </c>
      <c r="X6402">
        <v>1</v>
      </c>
      <c r="Y6402">
        <v>0</v>
      </c>
      <c r="Z6402">
        <v>0</v>
      </c>
      <c r="AA6402">
        <v>0</v>
      </c>
      <c r="AB6402">
        <v>480000</v>
      </c>
      <c r="AC6402" t="s">
        <v>47</v>
      </c>
      <c r="AD6402">
        <f>+VLOOKUP(T6402,items!$A$2:$D$1255,4,0)</f>
        <v>0</v>
      </c>
      <c r="AE6402">
        <f>+VLOOKUP(T6402,Tabla1[],5,0)</f>
        <v>0</v>
      </c>
      <c r="AF6402">
        <f t="shared" ref="AF6402:AF6465" si="100">+MONTH(O6402)</f>
        <v>5</v>
      </c>
    </row>
    <row r="6403" spans="1:32" x14ac:dyDescent="0.25">
      <c r="A6403">
        <v>103994</v>
      </c>
      <c r="B6403" t="s">
        <v>11858</v>
      </c>
      <c r="C6403" t="s">
        <v>33</v>
      </c>
      <c r="D6403">
        <v>0</v>
      </c>
      <c r="F6403" t="s">
        <v>175</v>
      </c>
      <c r="G6403" t="s">
        <v>3800</v>
      </c>
      <c r="H6403" t="s">
        <v>11859</v>
      </c>
      <c r="I6403" t="s">
        <v>11860</v>
      </c>
      <c r="J6403" t="s">
        <v>11861</v>
      </c>
      <c r="K6403" t="s">
        <v>11862</v>
      </c>
      <c r="L6403" t="s">
        <v>37</v>
      </c>
      <c r="M6403" t="s">
        <v>8620</v>
      </c>
      <c r="N6403" t="s">
        <v>8621</v>
      </c>
      <c r="O6403" t="s">
        <v>8622</v>
      </c>
      <c r="P6403" t="s">
        <v>5949</v>
      </c>
      <c r="Q6403" t="s">
        <v>5949</v>
      </c>
      <c r="R6403" t="s">
        <v>127</v>
      </c>
      <c r="S6403" t="s">
        <v>164</v>
      </c>
      <c r="T6403" t="s">
        <v>6485</v>
      </c>
      <c r="U6403" t="s">
        <v>6486</v>
      </c>
      <c r="X6403">
        <v>2</v>
      </c>
      <c r="Y6403">
        <v>0</v>
      </c>
      <c r="Z6403">
        <v>0</v>
      </c>
      <c r="AA6403">
        <v>0</v>
      </c>
      <c r="AB6403">
        <v>94000</v>
      </c>
      <c r="AC6403" t="s">
        <v>47</v>
      </c>
      <c r="AD6403">
        <f>+VLOOKUP(T6403,items!$A$2:$D$1255,4,0)</f>
        <v>0</v>
      </c>
      <c r="AE6403">
        <f>+VLOOKUP(T6403,Tabla1[],5,0)</f>
        <v>0</v>
      </c>
      <c r="AF6403">
        <f t="shared" si="100"/>
        <v>5</v>
      </c>
    </row>
    <row r="6404" spans="1:32" x14ac:dyDescent="0.25">
      <c r="A6404">
        <v>103994</v>
      </c>
      <c r="B6404" t="s">
        <v>11858</v>
      </c>
      <c r="C6404" t="s">
        <v>33</v>
      </c>
      <c r="D6404">
        <v>0</v>
      </c>
      <c r="F6404" t="s">
        <v>175</v>
      </c>
      <c r="G6404" t="s">
        <v>3800</v>
      </c>
      <c r="H6404" t="s">
        <v>11859</v>
      </c>
      <c r="I6404" t="s">
        <v>11860</v>
      </c>
      <c r="J6404" t="s">
        <v>11861</v>
      </c>
      <c r="K6404" t="s">
        <v>11862</v>
      </c>
      <c r="L6404" t="s">
        <v>37</v>
      </c>
      <c r="M6404" t="s">
        <v>8620</v>
      </c>
      <c r="N6404" t="s">
        <v>8621</v>
      </c>
      <c r="O6404" t="s">
        <v>8622</v>
      </c>
      <c r="P6404" t="s">
        <v>5949</v>
      </c>
      <c r="Q6404" t="s">
        <v>5949</v>
      </c>
      <c r="R6404" t="s">
        <v>127</v>
      </c>
      <c r="S6404" t="s">
        <v>164</v>
      </c>
      <c r="T6404" t="s">
        <v>6487</v>
      </c>
      <c r="U6404" t="s">
        <v>7125</v>
      </c>
      <c r="X6404">
        <v>2</v>
      </c>
      <c r="Y6404">
        <v>0</v>
      </c>
      <c r="Z6404">
        <v>0</v>
      </c>
      <c r="AA6404">
        <v>0</v>
      </c>
      <c r="AB6404">
        <v>1000000</v>
      </c>
      <c r="AC6404" t="s">
        <v>47</v>
      </c>
      <c r="AD6404">
        <f>+VLOOKUP(T6404,items!$A$2:$D$1255,4,0)</f>
        <v>0</v>
      </c>
      <c r="AE6404">
        <f>+VLOOKUP(T6404,Tabla1[],5,0)</f>
        <v>0</v>
      </c>
      <c r="AF6404">
        <f t="shared" si="100"/>
        <v>5</v>
      </c>
    </row>
    <row r="6405" spans="1:32" x14ac:dyDescent="0.25">
      <c r="A6405">
        <v>103994</v>
      </c>
      <c r="B6405" t="s">
        <v>11858</v>
      </c>
      <c r="C6405" t="s">
        <v>33</v>
      </c>
      <c r="D6405">
        <v>0</v>
      </c>
      <c r="F6405" t="s">
        <v>175</v>
      </c>
      <c r="G6405" t="s">
        <v>3800</v>
      </c>
      <c r="H6405" t="s">
        <v>11859</v>
      </c>
      <c r="I6405" t="s">
        <v>11860</v>
      </c>
      <c r="J6405" t="s">
        <v>11861</v>
      </c>
      <c r="K6405" t="s">
        <v>11862</v>
      </c>
      <c r="L6405" t="s">
        <v>37</v>
      </c>
      <c r="M6405" t="s">
        <v>8620</v>
      </c>
      <c r="N6405" t="s">
        <v>8621</v>
      </c>
      <c r="O6405" t="s">
        <v>8622</v>
      </c>
      <c r="P6405" t="s">
        <v>5949</v>
      </c>
      <c r="Q6405" t="s">
        <v>5949</v>
      </c>
      <c r="R6405" t="s">
        <v>127</v>
      </c>
      <c r="S6405" t="s">
        <v>164</v>
      </c>
      <c r="T6405" t="s">
        <v>857</v>
      </c>
      <c r="U6405" t="s">
        <v>858</v>
      </c>
      <c r="V6405" t="s">
        <v>578</v>
      </c>
      <c r="W6405" t="s">
        <v>1095</v>
      </c>
      <c r="X6405">
        <v>1</v>
      </c>
      <c r="Y6405">
        <v>2400</v>
      </c>
      <c r="Z6405">
        <v>0</v>
      </c>
      <c r="AA6405">
        <v>2000</v>
      </c>
      <c r="AB6405">
        <v>1917000</v>
      </c>
      <c r="AC6405" t="s">
        <v>47</v>
      </c>
      <c r="AD6405" t="str">
        <f>+VLOOKUP(T6405,items!$A$2:$D$1255,4,0)</f>
        <v>SOMBRALINA</v>
      </c>
      <c r="AE6405" t="str">
        <f>+VLOOKUP(T6405,Tabla1[],5,0)</f>
        <v>MANUAL</v>
      </c>
      <c r="AF6405">
        <f t="shared" si="100"/>
        <v>5</v>
      </c>
    </row>
    <row r="6406" spans="1:32" x14ac:dyDescent="0.25">
      <c r="A6406">
        <v>103994</v>
      </c>
      <c r="B6406" t="s">
        <v>11858</v>
      </c>
      <c r="C6406" t="s">
        <v>33</v>
      </c>
      <c r="D6406">
        <v>0</v>
      </c>
      <c r="F6406" t="s">
        <v>175</v>
      </c>
      <c r="G6406" t="s">
        <v>3800</v>
      </c>
      <c r="H6406" t="s">
        <v>11859</v>
      </c>
      <c r="I6406" t="s">
        <v>11860</v>
      </c>
      <c r="J6406" t="s">
        <v>11861</v>
      </c>
      <c r="K6406" t="s">
        <v>11862</v>
      </c>
      <c r="L6406" t="s">
        <v>37</v>
      </c>
      <c r="M6406" t="s">
        <v>8620</v>
      </c>
      <c r="N6406" t="s">
        <v>8621</v>
      </c>
      <c r="O6406" t="s">
        <v>8622</v>
      </c>
      <c r="P6406" t="s">
        <v>5949</v>
      </c>
      <c r="Q6406" t="s">
        <v>5949</v>
      </c>
      <c r="R6406" t="s">
        <v>127</v>
      </c>
      <c r="S6406" t="s">
        <v>164</v>
      </c>
      <c r="T6406" t="s">
        <v>857</v>
      </c>
      <c r="U6406" t="s">
        <v>858</v>
      </c>
      <c r="V6406" t="s">
        <v>578</v>
      </c>
      <c r="W6406" t="s">
        <v>1095</v>
      </c>
      <c r="X6406">
        <v>1</v>
      </c>
      <c r="Y6406">
        <v>3900</v>
      </c>
      <c r="Z6406">
        <v>0</v>
      </c>
      <c r="AA6406">
        <v>2000</v>
      </c>
      <c r="AB6406">
        <v>2007000</v>
      </c>
      <c r="AC6406" t="s">
        <v>47</v>
      </c>
      <c r="AD6406" t="str">
        <f>+VLOOKUP(T6406,items!$A$2:$D$1255,4,0)</f>
        <v>SOMBRALINA</v>
      </c>
      <c r="AE6406" t="str">
        <f>+VLOOKUP(T6406,Tabla1[],5,0)</f>
        <v>MANUAL</v>
      </c>
      <c r="AF6406">
        <f t="shared" si="100"/>
        <v>5</v>
      </c>
    </row>
    <row r="6407" spans="1:32" x14ac:dyDescent="0.25">
      <c r="A6407">
        <v>103995</v>
      </c>
      <c r="B6407" t="s">
        <v>3593</v>
      </c>
      <c r="C6407" t="s">
        <v>75</v>
      </c>
      <c r="D6407">
        <v>0</v>
      </c>
      <c r="F6407" t="s">
        <v>3549</v>
      </c>
      <c r="G6407" t="s">
        <v>3549</v>
      </c>
      <c r="H6407" t="s">
        <v>11863</v>
      </c>
      <c r="I6407" t="s">
        <v>37</v>
      </c>
      <c r="J6407" t="s">
        <v>11864</v>
      </c>
      <c r="K6407" t="s">
        <v>11865</v>
      </c>
      <c r="L6407" t="s">
        <v>37</v>
      </c>
      <c r="M6407" t="s">
        <v>3800</v>
      </c>
      <c r="N6407" t="s">
        <v>3800</v>
      </c>
      <c r="O6407" t="s">
        <v>8405</v>
      </c>
      <c r="P6407" t="s">
        <v>9223</v>
      </c>
      <c r="Q6407" t="s">
        <v>9223</v>
      </c>
      <c r="R6407" t="s">
        <v>127</v>
      </c>
      <c r="S6407" t="s">
        <v>164</v>
      </c>
      <c r="T6407" t="s">
        <v>6309</v>
      </c>
      <c r="U6407" t="s">
        <v>6310</v>
      </c>
      <c r="X6407">
        <v>2</v>
      </c>
      <c r="Y6407">
        <v>0</v>
      </c>
      <c r="Z6407">
        <v>0</v>
      </c>
      <c r="AA6407">
        <v>0</v>
      </c>
      <c r="AB6407">
        <v>2600</v>
      </c>
      <c r="AC6407" t="s">
        <v>47</v>
      </c>
      <c r="AD6407">
        <f>+VLOOKUP(T6407,items!$A$2:$D$1255,4,0)</f>
        <v>0</v>
      </c>
      <c r="AE6407">
        <f>+VLOOKUP(T6407,Tabla1[],5,0)</f>
        <v>0</v>
      </c>
      <c r="AF6407">
        <f t="shared" si="100"/>
        <v>5</v>
      </c>
    </row>
    <row r="6408" spans="1:32" x14ac:dyDescent="0.25">
      <c r="A6408">
        <v>103995</v>
      </c>
      <c r="B6408" t="s">
        <v>3593</v>
      </c>
      <c r="C6408" t="s">
        <v>75</v>
      </c>
      <c r="D6408">
        <v>0</v>
      </c>
      <c r="F6408" t="s">
        <v>3549</v>
      </c>
      <c r="G6408" t="s">
        <v>3549</v>
      </c>
      <c r="H6408" t="s">
        <v>11863</v>
      </c>
      <c r="I6408" t="s">
        <v>37</v>
      </c>
      <c r="J6408" t="s">
        <v>11864</v>
      </c>
      <c r="K6408" t="s">
        <v>11865</v>
      </c>
      <c r="L6408" t="s">
        <v>37</v>
      </c>
      <c r="M6408" t="s">
        <v>3800</v>
      </c>
      <c r="N6408" t="s">
        <v>3800</v>
      </c>
      <c r="O6408" t="s">
        <v>8405</v>
      </c>
      <c r="P6408" t="s">
        <v>9223</v>
      </c>
      <c r="Q6408" t="s">
        <v>9223</v>
      </c>
      <c r="R6408" t="s">
        <v>127</v>
      </c>
      <c r="S6408" t="s">
        <v>164</v>
      </c>
      <c r="T6408" t="s">
        <v>1290</v>
      </c>
      <c r="U6408" t="s">
        <v>1291</v>
      </c>
      <c r="X6408">
        <v>1</v>
      </c>
      <c r="Y6408">
        <v>0</v>
      </c>
      <c r="Z6408">
        <v>0</v>
      </c>
      <c r="AA6408">
        <v>0</v>
      </c>
      <c r="AB6408">
        <v>63900</v>
      </c>
      <c r="AC6408" t="s">
        <v>47</v>
      </c>
      <c r="AD6408">
        <f>+VLOOKUP(T6408,items!$A$2:$D$1255,4,0)</f>
        <v>0</v>
      </c>
      <c r="AE6408">
        <f>+VLOOKUP(T6408,Tabla1[],5,0)</f>
        <v>0</v>
      </c>
      <c r="AF6408">
        <f t="shared" si="100"/>
        <v>5</v>
      </c>
    </row>
    <row r="6409" spans="1:32" x14ac:dyDescent="0.25">
      <c r="A6409">
        <v>103995</v>
      </c>
      <c r="B6409" t="s">
        <v>3593</v>
      </c>
      <c r="C6409" t="s">
        <v>75</v>
      </c>
      <c r="D6409">
        <v>0</v>
      </c>
      <c r="F6409" t="s">
        <v>3549</v>
      </c>
      <c r="G6409" t="s">
        <v>3549</v>
      </c>
      <c r="H6409" t="s">
        <v>11863</v>
      </c>
      <c r="I6409" t="s">
        <v>37</v>
      </c>
      <c r="J6409" t="s">
        <v>11864</v>
      </c>
      <c r="K6409" t="s">
        <v>11865</v>
      </c>
      <c r="L6409" t="s">
        <v>37</v>
      </c>
      <c r="M6409" t="s">
        <v>3800</v>
      </c>
      <c r="N6409" t="s">
        <v>3800</v>
      </c>
      <c r="O6409" t="s">
        <v>8405</v>
      </c>
      <c r="P6409" t="s">
        <v>9223</v>
      </c>
      <c r="Q6409" t="s">
        <v>9223</v>
      </c>
      <c r="R6409" t="s">
        <v>127</v>
      </c>
      <c r="S6409" t="s">
        <v>164</v>
      </c>
      <c r="T6409" t="s">
        <v>6311</v>
      </c>
      <c r="U6409" t="s">
        <v>6312</v>
      </c>
      <c r="X6409">
        <v>2</v>
      </c>
      <c r="Y6409">
        <v>0</v>
      </c>
      <c r="Z6409">
        <v>0</v>
      </c>
      <c r="AA6409">
        <v>0</v>
      </c>
      <c r="AB6409">
        <v>800</v>
      </c>
      <c r="AC6409" t="s">
        <v>47</v>
      </c>
      <c r="AD6409">
        <f>+VLOOKUP(T6409,items!$A$2:$D$1255,4,0)</f>
        <v>0</v>
      </c>
      <c r="AE6409">
        <f>+VLOOKUP(T6409,Tabla1[],5,0)</f>
        <v>0</v>
      </c>
      <c r="AF6409">
        <f t="shared" si="100"/>
        <v>5</v>
      </c>
    </row>
    <row r="6410" spans="1:32" x14ac:dyDescent="0.25">
      <c r="A6410">
        <v>103997</v>
      </c>
      <c r="B6410" t="s">
        <v>5504</v>
      </c>
      <c r="C6410" t="s">
        <v>33</v>
      </c>
      <c r="D6410">
        <v>0</v>
      </c>
      <c r="F6410" t="s">
        <v>3549</v>
      </c>
      <c r="G6410" t="s">
        <v>3800</v>
      </c>
      <c r="H6410" t="s">
        <v>11866</v>
      </c>
      <c r="I6410" t="s">
        <v>11867</v>
      </c>
      <c r="J6410" t="s">
        <v>11868</v>
      </c>
      <c r="K6410" t="s">
        <v>11869</v>
      </c>
      <c r="L6410" t="s">
        <v>11870</v>
      </c>
      <c r="M6410" t="s">
        <v>9223</v>
      </c>
      <c r="N6410" t="s">
        <v>517</v>
      </c>
      <c r="O6410" t="s">
        <v>9096</v>
      </c>
      <c r="P6410" t="s">
        <v>53</v>
      </c>
      <c r="Q6410" t="s">
        <v>11871</v>
      </c>
      <c r="R6410" t="s">
        <v>127</v>
      </c>
      <c r="S6410" t="s">
        <v>346</v>
      </c>
      <c r="T6410" t="s">
        <v>11872</v>
      </c>
      <c r="U6410" t="s">
        <v>11873</v>
      </c>
      <c r="V6410" t="s">
        <v>492</v>
      </c>
      <c r="X6410">
        <v>4</v>
      </c>
      <c r="Y6410">
        <v>3000</v>
      </c>
      <c r="Z6410">
        <v>0</v>
      </c>
      <c r="AA6410">
        <v>5000</v>
      </c>
      <c r="AB6410">
        <v>7600000</v>
      </c>
      <c r="AC6410" t="s">
        <v>47</v>
      </c>
      <c r="AD6410">
        <f>+VLOOKUP(T6410,items!$A$2:$D$1255,4,0)</f>
        <v>0</v>
      </c>
      <c r="AE6410">
        <f>+VLOOKUP(T6410,Tabla1[],5,0)</f>
        <v>0</v>
      </c>
      <c r="AF6410">
        <f t="shared" si="100"/>
        <v>6</v>
      </c>
    </row>
    <row r="6411" spans="1:32" x14ac:dyDescent="0.25">
      <c r="A6411">
        <v>104012</v>
      </c>
      <c r="B6411" t="s">
        <v>11874</v>
      </c>
      <c r="C6411" t="s">
        <v>75</v>
      </c>
      <c r="D6411">
        <v>0</v>
      </c>
      <c r="F6411" t="s">
        <v>3800</v>
      </c>
      <c r="G6411" t="s">
        <v>8620</v>
      </c>
      <c r="H6411" t="s">
        <v>11875</v>
      </c>
      <c r="I6411" t="s">
        <v>37</v>
      </c>
      <c r="J6411" t="s">
        <v>11876</v>
      </c>
      <c r="K6411" t="s">
        <v>11877</v>
      </c>
      <c r="L6411" t="s">
        <v>37</v>
      </c>
      <c r="M6411" t="s">
        <v>8405</v>
      </c>
      <c r="N6411" t="s">
        <v>8405</v>
      </c>
      <c r="O6411" t="s">
        <v>9223</v>
      </c>
      <c r="P6411" t="s">
        <v>3096</v>
      </c>
      <c r="Q6411" t="s">
        <v>3096</v>
      </c>
      <c r="R6411" t="s">
        <v>43</v>
      </c>
      <c r="S6411" t="s">
        <v>164</v>
      </c>
      <c r="T6411" t="s">
        <v>4337</v>
      </c>
      <c r="U6411" t="s">
        <v>4338</v>
      </c>
      <c r="X6411">
        <v>3</v>
      </c>
      <c r="Y6411">
        <v>0</v>
      </c>
      <c r="Z6411">
        <v>0</v>
      </c>
      <c r="AA6411">
        <v>0</v>
      </c>
      <c r="AB6411">
        <v>465000</v>
      </c>
      <c r="AC6411" t="s">
        <v>47</v>
      </c>
      <c r="AD6411">
        <f>+VLOOKUP(T6411,items!$A$2:$D$1255,4,0)</f>
        <v>0</v>
      </c>
      <c r="AE6411">
        <f>+VLOOKUP(T6411,Tabla1[],5,0)</f>
        <v>0</v>
      </c>
      <c r="AF6411">
        <f t="shared" si="100"/>
        <v>5</v>
      </c>
    </row>
    <row r="6412" spans="1:32" x14ac:dyDescent="0.25">
      <c r="A6412">
        <v>104012</v>
      </c>
      <c r="B6412" t="s">
        <v>11874</v>
      </c>
      <c r="C6412" t="s">
        <v>75</v>
      </c>
      <c r="D6412">
        <v>0</v>
      </c>
      <c r="F6412" t="s">
        <v>3800</v>
      </c>
      <c r="G6412" t="s">
        <v>8620</v>
      </c>
      <c r="H6412" t="s">
        <v>11875</v>
      </c>
      <c r="I6412" t="s">
        <v>37</v>
      </c>
      <c r="J6412" t="s">
        <v>11876</v>
      </c>
      <c r="K6412" t="s">
        <v>11877</v>
      </c>
      <c r="L6412" t="s">
        <v>37</v>
      </c>
      <c r="M6412" t="s">
        <v>8405</v>
      </c>
      <c r="N6412" t="s">
        <v>8405</v>
      </c>
      <c r="O6412" t="s">
        <v>9223</v>
      </c>
      <c r="P6412" t="s">
        <v>3096</v>
      </c>
      <c r="Q6412" t="s">
        <v>3096</v>
      </c>
      <c r="R6412" t="s">
        <v>43</v>
      </c>
      <c r="S6412" t="s">
        <v>164</v>
      </c>
      <c r="T6412" t="s">
        <v>2565</v>
      </c>
      <c r="U6412" t="s">
        <v>2566</v>
      </c>
      <c r="X6412">
        <v>3</v>
      </c>
      <c r="Y6412">
        <v>0</v>
      </c>
      <c r="Z6412">
        <v>0</v>
      </c>
      <c r="AA6412">
        <v>0</v>
      </c>
      <c r="AB6412">
        <v>55800</v>
      </c>
      <c r="AC6412" t="s">
        <v>47</v>
      </c>
      <c r="AD6412">
        <f>+VLOOKUP(T6412,items!$A$2:$D$1255,4,0)</f>
        <v>0</v>
      </c>
      <c r="AE6412">
        <f>+VLOOKUP(T6412,Tabla1[],5,0)</f>
        <v>0</v>
      </c>
      <c r="AF6412">
        <f t="shared" si="100"/>
        <v>5</v>
      </c>
    </row>
    <row r="6413" spans="1:32" x14ac:dyDescent="0.25">
      <c r="A6413">
        <v>104012</v>
      </c>
      <c r="B6413" t="s">
        <v>11874</v>
      </c>
      <c r="C6413" t="s">
        <v>75</v>
      </c>
      <c r="D6413">
        <v>0</v>
      </c>
      <c r="F6413" t="s">
        <v>3800</v>
      </c>
      <c r="G6413" t="s">
        <v>8620</v>
      </c>
      <c r="H6413" t="s">
        <v>11875</v>
      </c>
      <c r="I6413" t="s">
        <v>37</v>
      </c>
      <c r="J6413" t="s">
        <v>11876</v>
      </c>
      <c r="K6413" t="s">
        <v>11877</v>
      </c>
      <c r="L6413" t="s">
        <v>37</v>
      </c>
      <c r="M6413" t="s">
        <v>8405</v>
      </c>
      <c r="N6413" t="s">
        <v>8405</v>
      </c>
      <c r="O6413" t="s">
        <v>9223</v>
      </c>
      <c r="P6413" t="s">
        <v>3096</v>
      </c>
      <c r="Q6413" t="s">
        <v>3096</v>
      </c>
      <c r="R6413" t="s">
        <v>43</v>
      </c>
      <c r="S6413" t="s">
        <v>164</v>
      </c>
      <c r="T6413" t="s">
        <v>775</v>
      </c>
      <c r="U6413" t="s">
        <v>776</v>
      </c>
      <c r="X6413">
        <v>20</v>
      </c>
      <c r="Y6413">
        <v>0</v>
      </c>
      <c r="Z6413">
        <v>0</v>
      </c>
      <c r="AA6413">
        <v>0</v>
      </c>
      <c r="AB6413">
        <v>6000</v>
      </c>
      <c r="AC6413" t="s">
        <v>47</v>
      </c>
      <c r="AD6413">
        <f>+VLOOKUP(T6413,items!$A$2:$D$1255,4,0)</f>
        <v>0</v>
      </c>
      <c r="AE6413">
        <f>+VLOOKUP(T6413,Tabla1[],5,0)</f>
        <v>0</v>
      </c>
      <c r="AF6413">
        <f t="shared" si="100"/>
        <v>5</v>
      </c>
    </row>
    <row r="6414" spans="1:32" x14ac:dyDescent="0.25">
      <c r="A6414">
        <v>104012</v>
      </c>
      <c r="B6414" t="s">
        <v>11874</v>
      </c>
      <c r="C6414" t="s">
        <v>75</v>
      </c>
      <c r="D6414">
        <v>0</v>
      </c>
      <c r="F6414" t="s">
        <v>3800</v>
      </c>
      <c r="G6414" t="s">
        <v>8620</v>
      </c>
      <c r="H6414" t="s">
        <v>11875</v>
      </c>
      <c r="I6414" t="s">
        <v>37</v>
      </c>
      <c r="J6414" t="s">
        <v>11876</v>
      </c>
      <c r="K6414" t="s">
        <v>11877</v>
      </c>
      <c r="L6414" t="s">
        <v>37</v>
      </c>
      <c r="M6414" t="s">
        <v>8405</v>
      </c>
      <c r="N6414" t="s">
        <v>8405</v>
      </c>
      <c r="O6414" t="s">
        <v>9223</v>
      </c>
      <c r="P6414" t="s">
        <v>3096</v>
      </c>
      <c r="Q6414" t="s">
        <v>3096</v>
      </c>
      <c r="R6414" t="s">
        <v>43</v>
      </c>
      <c r="S6414" t="s">
        <v>164</v>
      </c>
      <c r="T6414" t="s">
        <v>3512</v>
      </c>
      <c r="U6414" t="s">
        <v>3513</v>
      </c>
      <c r="X6414">
        <v>3.4</v>
      </c>
      <c r="Y6414">
        <v>0</v>
      </c>
      <c r="Z6414">
        <v>0</v>
      </c>
      <c r="AA6414">
        <v>0</v>
      </c>
      <c r="AB6414">
        <v>53550</v>
      </c>
      <c r="AC6414" t="s">
        <v>47</v>
      </c>
      <c r="AD6414">
        <f>+VLOOKUP(T6414,items!$A$2:$D$1255,4,0)</f>
        <v>0</v>
      </c>
      <c r="AE6414">
        <f>+VLOOKUP(T6414,Tabla1[],5,0)</f>
        <v>0</v>
      </c>
      <c r="AF6414">
        <f t="shared" si="100"/>
        <v>5</v>
      </c>
    </row>
    <row r="6415" spans="1:32" x14ac:dyDescent="0.25">
      <c r="A6415">
        <v>104014</v>
      </c>
      <c r="B6415" t="s">
        <v>11878</v>
      </c>
      <c r="C6415" t="s">
        <v>33</v>
      </c>
      <c r="D6415">
        <v>0</v>
      </c>
      <c r="F6415" t="s">
        <v>3800</v>
      </c>
      <c r="G6415" t="s">
        <v>3800</v>
      </c>
      <c r="H6415" t="s">
        <v>11879</v>
      </c>
      <c r="I6415" t="s">
        <v>37</v>
      </c>
      <c r="J6415" t="s">
        <v>11880</v>
      </c>
      <c r="K6415" t="s">
        <v>11881</v>
      </c>
      <c r="L6415" t="s">
        <v>11882</v>
      </c>
      <c r="M6415" t="s">
        <v>8620</v>
      </c>
      <c r="N6415" t="s">
        <v>8620</v>
      </c>
      <c r="O6415" t="s">
        <v>53</v>
      </c>
      <c r="P6415" t="s">
        <v>175</v>
      </c>
      <c r="Q6415" t="s">
        <v>10344</v>
      </c>
      <c r="R6415" t="s">
        <v>63</v>
      </c>
      <c r="S6415" t="s">
        <v>108</v>
      </c>
      <c r="T6415" t="s">
        <v>2288</v>
      </c>
      <c r="U6415" t="s">
        <v>2289</v>
      </c>
      <c r="V6415" t="s">
        <v>828</v>
      </c>
      <c r="X6415">
        <v>1</v>
      </c>
      <c r="Y6415">
        <v>0</v>
      </c>
      <c r="Z6415">
        <v>0</v>
      </c>
      <c r="AA6415">
        <v>0</v>
      </c>
      <c r="AB6415">
        <v>7560588</v>
      </c>
      <c r="AC6415" t="s">
        <v>47</v>
      </c>
      <c r="AD6415">
        <f>+VLOOKUP(T6415,items!$A$2:$D$1255,4,0)</f>
        <v>0</v>
      </c>
      <c r="AE6415">
        <f>+VLOOKUP(T6415,Tabla1[],5,0)</f>
        <v>0</v>
      </c>
      <c r="AF6415">
        <f t="shared" si="100"/>
        <v>6</v>
      </c>
    </row>
    <row r="6416" spans="1:32" x14ac:dyDescent="0.25">
      <c r="A6416">
        <v>104015</v>
      </c>
      <c r="B6416" t="s">
        <v>9327</v>
      </c>
      <c r="C6416" t="s">
        <v>75</v>
      </c>
      <c r="D6416">
        <v>0</v>
      </c>
      <c r="F6416" t="s">
        <v>3800</v>
      </c>
      <c r="G6416" t="s">
        <v>3800</v>
      </c>
      <c r="H6416" t="s">
        <v>11883</v>
      </c>
      <c r="I6416" t="s">
        <v>11884</v>
      </c>
      <c r="J6416" t="s">
        <v>11885</v>
      </c>
      <c r="K6416" t="s">
        <v>11886</v>
      </c>
      <c r="L6416" t="s">
        <v>37</v>
      </c>
      <c r="M6416" t="s">
        <v>8620</v>
      </c>
      <c r="N6416" t="s">
        <v>3096</v>
      </c>
      <c r="O6416" t="s">
        <v>516</v>
      </c>
      <c r="P6416" t="s">
        <v>517</v>
      </c>
      <c r="Q6416" t="s">
        <v>517</v>
      </c>
      <c r="R6416" t="s">
        <v>127</v>
      </c>
      <c r="S6416" t="s">
        <v>164</v>
      </c>
      <c r="T6416" t="s">
        <v>11887</v>
      </c>
      <c r="U6416" t="s">
        <v>11888</v>
      </c>
      <c r="X6416">
        <v>1</v>
      </c>
      <c r="Y6416">
        <v>0</v>
      </c>
      <c r="Z6416">
        <v>0</v>
      </c>
      <c r="AA6416">
        <v>0</v>
      </c>
      <c r="AB6416">
        <v>150000</v>
      </c>
      <c r="AC6416" t="s">
        <v>47</v>
      </c>
      <c r="AD6416">
        <f>+VLOOKUP(T6416,items!$A$2:$D$1255,4,0)</f>
        <v>0</v>
      </c>
      <c r="AE6416">
        <f>+VLOOKUP(T6416,Tabla1[],5,0)</f>
        <v>0</v>
      </c>
      <c r="AF6416">
        <f t="shared" si="100"/>
        <v>5</v>
      </c>
    </row>
    <row r="6417" spans="1:34" x14ac:dyDescent="0.25">
      <c r="A6417">
        <v>104015</v>
      </c>
      <c r="B6417" t="s">
        <v>9327</v>
      </c>
      <c r="C6417" t="s">
        <v>75</v>
      </c>
      <c r="D6417">
        <v>0</v>
      </c>
      <c r="F6417" t="s">
        <v>3800</v>
      </c>
      <c r="G6417" t="s">
        <v>3800</v>
      </c>
      <c r="H6417" t="s">
        <v>11883</v>
      </c>
      <c r="I6417" t="s">
        <v>11884</v>
      </c>
      <c r="J6417" t="s">
        <v>11885</v>
      </c>
      <c r="K6417" t="s">
        <v>11886</v>
      </c>
      <c r="L6417" t="s">
        <v>37</v>
      </c>
      <c r="M6417" t="s">
        <v>8620</v>
      </c>
      <c r="N6417" t="s">
        <v>3096</v>
      </c>
      <c r="O6417" t="s">
        <v>516</v>
      </c>
      <c r="P6417" t="s">
        <v>517</v>
      </c>
      <c r="Q6417" t="s">
        <v>517</v>
      </c>
      <c r="R6417" t="s">
        <v>127</v>
      </c>
      <c r="S6417" t="s">
        <v>164</v>
      </c>
      <c r="T6417" t="s">
        <v>1447</v>
      </c>
      <c r="U6417" t="s">
        <v>1448</v>
      </c>
      <c r="X6417">
        <v>1</v>
      </c>
      <c r="Y6417">
        <v>9800</v>
      </c>
      <c r="Z6417">
        <v>0</v>
      </c>
      <c r="AA6417">
        <v>0</v>
      </c>
      <c r="AB6417">
        <v>1907100</v>
      </c>
      <c r="AC6417" t="s">
        <v>47</v>
      </c>
      <c r="AD6417">
        <f>+VLOOKUP(T6417,items!$A$2:$D$1255,4,0)</f>
        <v>0</v>
      </c>
      <c r="AE6417">
        <f>+VLOOKUP(T6417,Tabla1[],5,0)</f>
        <v>0</v>
      </c>
      <c r="AF6417">
        <f t="shared" si="100"/>
        <v>5</v>
      </c>
    </row>
    <row r="6418" spans="1:34" x14ac:dyDescent="0.25">
      <c r="A6418">
        <v>104015</v>
      </c>
      <c r="B6418" t="s">
        <v>9327</v>
      </c>
      <c r="C6418" t="s">
        <v>75</v>
      </c>
      <c r="D6418">
        <v>0</v>
      </c>
      <c r="F6418" t="s">
        <v>3800</v>
      </c>
      <c r="G6418" t="s">
        <v>3800</v>
      </c>
      <c r="H6418" t="s">
        <v>11883</v>
      </c>
      <c r="I6418" t="s">
        <v>11884</v>
      </c>
      <c r="J6418" t="s">
        <v>11885</v>
      </c>
      <c r="K6418" t="s">
        <v>11886</v>
      </c>
      <c r="L6418" t="s">
        <v>37</v>
      </c>
      <c r="M6418" t="s">
        <v>8620</v>
      </c>
      <c r="N6418" t="s">
        <v>3096</v>
      </c>
      <c r="O6418" t="s">
        <v>516</v>
      </c>
      <c r="P6418" t="s">
        <v>517</v>
      </c>
      <c r="Q6418" t="s">
        <v>517</v>
      </c>
      <c r="R6418" t="s">
        <v>127</v>
      </c>
      <c r="S6418" t="s">
        <v>164</v>
      </c>
      <c r="T6418" t="s">
        <v>1519</v>
      </c>
      <c r="U6418" t="s">
        <v>1520</v>
      </c>
      <c r="V6418" t="s">
        <v>492</v>
      </c>
      <c r="W6418" t="s">
        <v>117</v>
      </c>
      <c r="X6418">
        <v>1</v>
      </c>
      <c r="Y6418">
        <v>9800</v>
      </c>
      <c r="Z6418">
        <v>0</v>
      </c>
      <c r="AA6418">
        <v>4800</v>
      </c>
      <c r="AB6418">
        <v>9242050</v>
      </c>
      <c r="AC6418" t="s">
        <v>47</v>
      </c>
      <c r="AD6418" t="str">
        <f>+VLOOKUP(T6418,items!$A$2:$D$1255,4,0)</f>
        <v>PERGOLA</v>
      </c>
      <c r="AE6418" t="str">
        <f>+VLOOKUP(T6418,Tabla1[],5,0)</f>
        <v>PERGOLITE</v>
      </c>
      <c r="AF6418">
        <f t="shared" si="100"/>
        <v>5</v>
      </c>
    </row>
    <row r="6419" spans="1:34" x14ac:dyDescent="0.25">
      <c r="A6419">
        <v>104021</v>
      </c>
      <c r="B6419" t="s">
        <v>11889</v>
      </c>
      <c r="C6419" t="s">
        <v>75</v>
      </c>
      <c r="D6419">
        <v>0</v>
      </c>
      <c r="F6419" t="s">
        <v>3800</v>
      </c>
      <c r="G6419" t="s">
        <v>519</v>
      </c>
      <c r="H6419" t="s">
        <v>11890</v>
      </c>
      <c r="I6419" t="s">
        <v>11891</v>
      </c>
      <c r="J6419" t="s">
        <v>11892</v>
      </c>
      <c r="K6419" t="s">
        <v>11893</v>
      </c>
      <c r="L6419" t="s">
        <v>37</v>
      </c>
      <c r="M6419" t="s">
        <v>53</v>
      </c>
      <c r="N6419" t="s">
        <v>9441</v>
      </c>
      <c r="O6419" t="s">
        <v>4728</v>
      </c>
      <c r="P6419" t="s">
        <v>10025</v>
      </c>
      <c r="Q6419" t="s">
        <v>11796</v>
      </c>
      <c r="R6419" t="s">
        <v>43</v>
      </c>
      <c r="S6419" t="s">
        <v>272</v>
      </c>
      <c r="T6419" t="s">
        <v>1517</v>
      </c>
      <c r="U6419" t="s">
        <v>1518</v>
      </c>
      <c r="V6419" t="s">
        <v>1609</v>
      </c>
      <c r="W6419" t="s">
        <v>2524</v>
      </c>
      <c r="X6419">
        <v>1</v>
      </c>
      <c r="Y6419">
        <v>4267</v>
      </c>
      <c r="Z6419">
        <v>0</v>
      </c>
      <c r="AA6419">
        <v>2000</v>
      </c>
      <c r="AB6419" s="14">
        <v>3436765.92</v>
      </c>
      <c r="AC6419" t="s">
        <v>47</v>
      </c>
      <c r="AD6419">
        <f>+VLOOKUP(T6419,items!$A$2:$D$1255,4,0)</f>
        <v>0</v>
      </c>
      <c r="AE6419">
        <f>+VLOOKUP(T6419,Tabla1[],5,0)</f>
        <v>0</v>
      </c>
      <c r="AF6419">
        <f t="shared" si="100"/>
        <v>6</v>
      </c>
      <c r="AG6419">
        <v>3816</v>
      </c>
      <c r="AH6419" s="14">
        <v>3436765.92</v>
      </c>
    </row>
    <row r="6420" spans="1:34" x14ac:dyDescent="0.25">
      <c r="A6420">
        <v>104024</v>
      </c>
      <c r="B6420" t="s">
        <v>11894</v>
      </c>
      <c r="C6420" t="s">
        <v>75</v>
      </c>
      <c r="D6420">
        <v>0</v>
      </c>
      <c r="F6420" t="s">
        <v>3800</v>
      </c>
      <c r="G6420" t="s">
        <v>8622</v>
      </c>
      <c r="H6420" t="s">
        <v>11895</v>
      </c>
      <c r="I6420" t="s">
        <v>37</v>
      </c>
      <c r="J6420" t="s">
        <v>11896</v>
      </c>
      <c r="K6420" t="s">
        <v>11897</v>
      </c>
      <c r="L6420" t="s">
        <v>11898</v>
      </c>
      <c r="M6420" t="s">
        <v>3096</v>
      </c>
      <c r="N6420" t="s">
        <v>3096</v>
      </c>
      <c r="O6420" t="s">
        <v>5949</v>
      </c>
      <c r="P6420" t="s">
        <v>512</v>
      </c>
      <c r="Q6420" t="s">
        <v>516</v>
      </c>
      <c r="R6420" t="s">
        <v>63</v>
      </c>
      <c r="S6420" t="s">
        <v>128</v>
      </c>
      <c r="T6420" t="s">
        <v>4896</v>
      </c>
      <c r="U6420" t="s">
        <v>4897</v>
      </c>
      <c r="X6420">
        <v>1</v>
      </c>
      <c r="Y6420">
        <v>0</v>
      </c>
      <c r="Z6420">
        <v>0</v>
      </c>
      <c r="AA6420">
        <v>0</v>
      </c>
      <c r="AB6420">
        <v>125838</v>
      </c>
      <c r="AC6420" t="s">
        <v>47</v>
      </c>
      <c r="AD6420">
        <f>+VLOOKUP(T6420,items!$A$2:$D$1255,4,0)</f>
        <v>0</v>
      </c>
      <c r="AE6420">
        <f>+VLOOKUP(T6420,Tabla1[],5,0)</f>
        <v>0</v>
      </c>
      <c r="AF6420">
        <f t="shared" si="100"/>
        <v>5</v>
      </c>
    </row>
    <row r="6421" spans="1:34" x14ac:dyDescent="0.25">
      <c r="A6421">
        <v>104030</v>
      </c>
      <c r="B6421" t="s">
        <v>4972</v>
      </c>
      <c r="C6421" t="s">
        <v>75</v>
      </c>
      <c r="D6421">
        <v>0</v>
      </c>
      <c r="F6421" t="s">
        <v>3800</v>
      </c>
      <c r="G6421" t="s">
        <v>87</v>
      </c>
      <c r="H6421" t="s">
        <v>11899</v>
      </c>
      <c r="I6421" t="s">
        <v>37</v>
      </c>
      <c r="J6421" t="s">
        <v>11900</v>
      </c>
      <c r="K6421" t="s">
        <v>11901</v>
      </c>
      <c r="L6421" t="s">
        <v>11902</v>
      </c>
      <c r="M6421" t="s">
        <v>8405</v>
      </c>
      <c r="N6421" t="s">
        <v>8405</v>
      </c>
      <c r="O6421" t="s">
        <v>8621</v>
      </c>
      <c r="P6421" t="s">
        <v>8622</v>
      </c>
      <c r="Q6421" t="s">
        <v>5949</v>
      </c>
      <c r="R6421" t="s">
        <v>127</v>
      </c>
      <c r="S6421" t="s">
        <v>108</v>
      </c>
      <c r="T6421" t="s">
        <v>94</v>
      </c>
      <c r="U6421" t="s">
        <v>197</v>
      </c>
      <c r="X6421">
        <v>1</v>
      </c>
      <c r="Y6421">
        <v>0</v>
      </c>
      <c r="Z6421">
        <v>0</v>
      </c>
      <c r="AA6421">
        <v>0</v>
      </c>
      <c r="AB6421">
        <v>2160000</v>
      </c>
      <c r="AC6421" t="s">
        <v>47</v>
      </c>
      <c r="AD6421" t="e">
        <f>+VLOOKUP(T6421,items!$A$2:$D$1255,4,0)</f>
        <v>#N/A</v>
      </c>
      <c r="AE6421" t="e">
        <f>+VLOOKUP(T6421,Tabla1[],5,0)</f>
        <v>#N/A</v>
      </c>
      <c r="AF6421">
        <f t="shared" si="100"/>
        <v>5</v>
      </c>
    </row>
    <row r="6422" spans="1:34" x14ac:dyDescent="0.25">
      <c r="A6422">
        <v>104035</v>
      </c>
      <c r="B6422" t="s">
        <v>11903</v>
      </c>
      <c r="C6422" t="s">
        <v>33</v>
      </c>
      <c r="D6422">
        <v>0</v>
      </c>
      <c r="F6422" t="s">
        <v>3800</v>
      </c>
      <c r="G6422" t="s">
        <v>8622</v>
      </c>
      <c r="H6422" t="s">
        <v>11904</v>
      </c>
      <c r="I6422" t="s">
        <v>37</v>
      </c>
      <c r="J6422" t="s">
        <v>11905</v>
      </c>
      <c r="K6422" t="s">
        <v>11906</v>
      </c>
      <c r="L6422" t="s">
        <v>11907</v>
      </c>
      <c r="M6422" t="s">
        <v>3096</v>
      </c>
      <c r="N6422" t="s">
        <v>3096</v>
      </c>
      <c r="O6422" t="s">
        <v>5949</v>
      </c>
      <c r="P6422" t="s">
        <v>512</v>
      </c>
      <c r="Q6422" t="s">
        <v>516</v>
      </c>
      <c r="R6422" t="s">
        <v>63</v>
      </c>
      <c r="S6422" t="s">
        <v>128</v>
      </c>
      <c r="T6422" t="s">
        <v>1711</v>
      </c>
      <c r="U6422" t="s">
        <v>1712</v>
      </c>
      <c r="V6422" t="s">
        <v>884</v>
      </c>
      <c r="X6422">
        <v>1</v>
      </c>
      <c r="Y6422">
        <v>0</v>
      </c>
      <c r="Z6422">
        <v>0</v>
      </c>
      <c r="AA6422">
        <v>0</v>
      </c>
      <c r="AB6422">
        <v>1204764</v>
      </c>
      <c r="AC6422" t="s">
        <v>47</v>
      </c>
      <c r="AD6422">
        <f>+VLOOKUP(T6422,items!$A$2:$D$1255,4,0)</f>
        <v>0</v>
      </c>
      <c r="AE6422">
        <f>+VLOOKUP(T6422,Tabla1[],5,0)</f>
        <v>0</v>
      </c>
      <c r="AF6422">
        <f t="shared" si="100"/>
        <v>5</v>
      </c>
    </row>
    <row r="6423" spans="1:34" x14ac:dyDescent="0.25">
      <c r="A6423">
        <v>104035</v>
      </c>
      <c r="B6423" t="s">
        <v>11903</v>
      </c>
      <c r="C6423" t="s">
        <v>33</v>
      </c>
      <c r="D6423">
        <v>0</v>
      </c>
      <c r="F6423" t="s">
        <v>3800</v>
      </c>
      <c r="G6423" t="s">
        <v>8622</v>
      </c>
      <c r="H6423" t="s">
        <v>11904</v>
      </c>
      <c r="I6423" t="s">
        <v>37</v>
      </c>
      <c r="J6423" t="s">
        <v>11905</v>
      </c>
      <c r="K6423" t="s">
        <v>11906</v>
      </c>
      <c r="L6423" t="s">
        <v>11907</v>
      </c>
      <c r="M6423" t="s">
        <v>3096</v>
      </c>
      <c r="N6423" t="s">
        <v>3096</v>
      </c>
      <c r="O6423" t="s">
        <v>5949</v>
      </c>
      <c r="P6423" t="s">
        <v>512</v>
      </c>
      <c r="Q6423" t="s">
        <v>516</v>
      </c>
      <c r="R6423" t="s">
        <v>63</v>
      </c>
      <c r="S6423" t="s">
        <v>128</v>
      </c>
      <c r="T6423" t="s">
        <v>11908</v>
      </c>
      <c r="U6423" t="s">
        <v>11909</v>
      </c>
      <c r="X6423">
        <v>1</v>
      </c>
      <c r="Y6423">
        <v>0</v>
      </c>
      <c r="Z6423">
        <v>0</v>
      </c>
      <c r="AA6423">
        <v>0</v>
      </c>
      <c r="AB6423">
        <v>624167</v>
      </c>
      <c r="AC6423" t="s">
        <v>47</v>
      </c>
      <c r="AD6423">
        <f>+VLOOKUP(T6423,items!$A$2:$D$1255,4,0)</f>
        <v>0</v>
      </c>
      <c r="AE6423">
        <f>+VLOOKUP(T6423,Tabla1[],5,0)</f>
        <v>0</v>
      </c>
      <c r="AF6423">
        <f t="shared" si="100"/>
        <v>5</v>
      </c>
    </row>
    <row r="6424" spans="1:34" x14ac:dyDescent="0.25">
      <c r="A6424">
        <v>104035</v>
      </c>
      <c r="B6424" t="s">
        <v>11903</v>
      </c>
      <c r="C6424" t="s">
        <v>33</v>
      </c>
      <c r="D6424">
        <v>0</v>
      </c>
      <c r="F6424" t="s">
        <v>3800</v>
      </c>
      <c r="G6424" t="s">
        <v>8622</v>
      </c>
      <c r="H6424" t="s">
        <v>11904</v>
      </c>
      <c r="I6424" t="s">
        <v>37</v>
      </c>
      <c r="J6424" t="s">
        <v>11905</v>
      </c>
      <c r="K6424" t="s">
        <v>11906</v>
      </c>
      <c r="L6424" t="s">
        <v>11907</v>
      </c>
      <c r="M6424" t="s">
        <v>3096</v>
      </c>
      <c r="N6424" t="s">
        <v>3096</v>
      </c>
      <c r="O6424" t="s">
        <v>5949</v>
      </c>
      <c r="P6424" t="s">
        <v>512</v>
      </c>
      <c r="Q6424" t="s">
        <v>516</v>
      </c>
      <c r="R6424" t="s">
        <v>63</v>
      </c>
      <c r="S6424" t="s">
        <v>128</v>
      </c>
      <c r="T6424" t="s">
        <v>215</v>
      </c>
      <c r="U6424" t="s">
        <v>216</v>
      </c>
      <c r="X6424">
        <v>1</v>
      </c>
      <c r="Y6424">
        <v>0</v>
      </c>
      <c r="Z6424">
        <v>0</v>
      </c>
      <c r="AA6424">
        <v>0</v>
      </c>
      <c r="AB6424">
        <v>894167</v>
      </c>
      <c r="AC6424" t="s">
        <v>47</v>
      </c>
      <c r="AD6424">
        <f>+VLOOKUP(T6424,items!$A$2:$D$1255,4,0)</f>
        <v>0</v>
      </c>
      <c r="AE6424">
        <f>+VLOOKUP(T6424,Tabla1[],5,0)</f>
        <v>0</v>
      </c>
      <c r="AF6424">
        <f t="shared" si="100"/>
        <v>5</v>
      </c>
    </row>
    <row r="6425" spans="1:34" x14ac:dyDescent="0.25">
      <c r="A6425">
        <v>104035</v>
      </c>
      <c r="B6425" t="s">
        <v>11903</v>
      </c>
      <c r="C6425" t="s">
        <v>33</v>
      </c>
      <c r="D6425">
        <v>0</v>
      </c>
      <c r="F6425" t="s">
        <v>3800</v>
      </c>
      <c r="G6425" t="s">
        <v>8622</v>
      </c>
      <c r="H6425" t="s">
        <v>11904</v>
      </c>
      <c r="I6425" t="s">
        <v>37</v>
      </c>
      <c r="J6425" t="s">
        <v>11905</v>
      </c>
      <c r="K6425" t="s">
        <v>11906</v>
      </c>
      <c r="L6425" t="s">
        <v>11907</v>
      </c>
      <c r="M6425" t="s">
        <v>3096</v>
      </c>
      <c r="N6425" t="s">
        <v>3096</v>
      </c>
      <c r="O6425" t="s">
        <v>5949</v>
      </c>
      <c r="P6425" t="s">
        <v>512</v>
      </c>
      <c r="Q6425" t="s">
        <v>516</v>
      </c>
      <c r="R6425" t="s">
        <v>63</v>
      </c>
      <c r="S6425" t="s">
        <v>128</v>
      </c>
      <c r="T6425" t="s">
        <v>219</v>
      </c>
      <c r="U6425" t="s">
        <v>220</v>
      </c>
      <c r="X6425">
        <v>3</v>
      </c>
      <c r="Y6425">
        <v>0</v>
      </c>
      <c r="Z6425">
        <v>0</v>
      </c>
      <c r="AA6425">
        <v>0</v>
      </c>
      <c r="AB6425">
        <v>660255</v>
      </c>
      <c r="AC6425" t="s">
        <v>47</v>
      </c>
      <c r="AD6425">
        <f>+VLOOKUP(T6425,items!$A$2:$D$1255,4,0)</f>
        <v>0</v>
      </c>
      <c r="AE6425">
        <f>+VLOOKUP(T6425,Tabla1[],5,0)</f>
        <v>0</v>
      </c>
      <c r="AF6425">
        <f t="shared" si="100"/>
        <v>5</v>
      </c>
    </row>
    <row r="6426" spans="1:34" x14ac:dyDescent="0.25">
      <c r="A6426">
        <v>104035</v>
      </c>
      <c r="B6426" t="s">
        <v>11903</v>
      </c>
      <c r="C6426" t="s">
        <v>33</v>
      </c>
      <c r="D6426">
        <v>0</v>
      </c>
      <c r="F6426" t="s">
        <v>3800</v>
      </c>
      <c r="G6426" t="s">
        <v>8622</v>
      </c>
      <c r="H6426" t="s">
        <v>11904</v>
      </c>
      <c r="I6426" t="s">
        <v>37</v>
      </c>
      <c r="J6426" t="s">
        <v>11905</v>
      </c>
      <c r="K6426" t="s">
        <v>11906</v>
      </c>
      <c r="L6426" t="s">
        <v>11907</v>
      </c>
      <c r="M6426" t="s">
        <v>3096</v>
      </c>
      <c r="N6426" t="s">
        <v>3096</v>
      </c>
      <c r="O6426" t="s">
        <v>5949</v>
      </c>
      <c r="P6426" t="s">
        <v>512</v>
      </c>
      <c r="Q6426" t="s">
        <v>516</v>
      </c>
      <c r="R6426" t="s">
        <v>63</v>
      </c>
      <c r="S6426" t="s">
        <v>128</v>
      </c>
      <c r="T6426" t="s">
        <v>314</v>
      </c>
      <c r="U6426" t="s">
        <v>315</v>
      </c>
      <c r="X6426">
        <v>1</v>
      </c>
      <c r="Y6426">
        <v>0</v>
      </c>
      <c r="Z6426">
        <v>0</v>
      </c>
      <c r="AA6426">
        <v>0</v>
      </c>
      <c r="AB6426">
        <v>450000</v>
      </c>
      <c r="AC6426" t="s">
        <v>47</v>
      </c>
      <c r="AD6426">
        <f>+VLOOKUP(T6426,items!$A$2:$D$1255,4,0)</f>
        <v>0</v>
      </c>
      <c r="AE6426">
        <f>+VLOOKUP(T6426,Tabla1[],5,0)</f>
        <v>0</v>
      </c>
      <c r="AF6426">
        <f t="shared" si="100"/>
        <v>5</v>
      </c>
    </row>
    <row r="6427" spans="1:34" x14ac:dyDescent="0.25">
      <c r="A6427">
        <v>104037</v>
      </c>
      <c r="B6427" t="s">
        <v>11910</v>
      </c>
      <c r="C6427" t="s">
        <v>75</v>
      </c>
      <c r="D6427">
        <v>0</v>
      </c>
      <c r="F6427" t="s">
        <v>3800</v>
      </c>
      <c r="G6427" t="s">
        <v>8405</v>
      </c>
      <c r="H6427" t="s">
        <v>11911</v>
      </c>
      <c r="I6427" t="s">
        <v>11912</v>
      </c>
      <c r="J6427" t="s">
        <v>11913</v>
      </c>
      <c r="K6427" t="s">
        <v>11914</v>
      </c>
      <c r="L6427" t="s">
        <v>37</v>
      </c>
      <c r="M6427" t="s">
        <v>8621</v>
      </c>
      <c r="N6427" t="s">
        <v>8695</v>
      </c>
      <c r="O6427" t="s">
        <v>9598</v>
      </c>
      <c r="P6427" t="s">
        <v>10229</v>
      </c>
      <c r="Q6427" t="s">
        <v>11915</v>
      </c>
      <c r="R6427" t="s">
        <v>764</v>
      </c>
      <c r="S6427" t="s">
        <v>44</v>
      </c>
      <c r="T6427" t="s">
        <v>429</v>
      </c>
      <c r="U6427" t="s">
        <v>430</v>
      </c>
      <c r="X6427">
        <v>3</v>
      </c>
      <c r="Y6427">
        <v>0</v>
      </c>
      <c r="Z6427">
        <v>0</v>
      </c>
      <c r="AA6427">
        <v>0</v>
      </c>
      <c r="AB6427">
        <v>561246</v>
      </c>
      <c r="AC6427" t="s">
        <v>47</v>
      </c>
      <c r="AD6427">
        <f>+VLOOKUP(T6427,items!$A$2:$D$1255,4,0)</f>
        <v>0</v>
      </c>
      <c r="AE6427">
        <f>+VLOOKUP(T6427,Tabla1[],5,0)</f>
        <v>0</v>
      </c>
      <c r="AF6427">
        <f t="shared" si="100"/>
        <v>6</v>
      </c>
    </row>
    <row r="6428" spans="1:34" x14ac:dyDescent="0.25">
      <c r="A6428">
        <v>104037</v>
      </c>
      <c r="B6428" t="s">
        <v>11910</v>
      </c>
      <c r="C6428" t="s">
        <v>75</v>
      </c>
      <c r="D6428">
        <v>0</v>
      </c>
      <c r="F6428" t="s">
        <v>3800</v>
      </c>
      <c r="G6428" t="s">
        <v>8405</v>
      </c>
      <c r="H6428" t="s">
        <v>11911</v>
      </c>
      <c r="I6428" t="s">
        <v>11912</v>
      </c>
      <c r="J6428" t="s">
        <v>11913</v>
      </c>
      <c r="K6428" t="s">
        <v>11914</v>
      </c>
      <c r="L6428" t="s">
        <v>37</v>
      </c>
      <c r="M6428" t="s">
        <v>8621</v>
      </c>
      <c r="N6428" t="s">
        <v>8695</v>
      </c>
      <c r="O6428" t="s">
        <v>9598</v>
      </c>
      <c r="P6428" t="s">
        <v>10229</v>
      </c>
      <c r="Q6428" t="s">
        <v>11915</v>
      </c>
      <c r="R6428" t="s">
        <v>764</v>
      </c>
      <c r="S6428" t="s">
        <v>44</v>
      </c>
      <c r="T6428" t="s">
        <v>7509</v>
      </c>
      <c r="U6428" t="s">
        <v>7510</v>
      </c>
      <c r="X6428">
        <v>2</v>
      </c>
      <c r="Y6428">
        <v>0</v>
      </c>
      <c r="Z6428">
        <v>0</v>
      </c>
      <c r="AA6428">
        <v>0</v>
      </c>
      <c r="AB6428">
        <v>160000</v>
      </c>
      <c r="AC6428" t="s">
        <v>47</v>
      </c>
      <c r="AD6428">
        <f>+VLOOKUP(T6428,items!$A$2:$D$1255,4,0)</f>
        <v>0</v>
      </c>
      <c r="AE6428">
        <f>+VLOOKUP(T6428,Tabla1[],5,0)</f>
        <v>0</v>
      </c>
      <c r="AF6428">
        <f t="shared" si="100"/>
        <v>6</v>
      </c>
    </row>
    <row r="6429" spans="1:34" x14ac:dyDescent="0.25">
      <c r="A6429">
        <v>104037</v>
      </c>
      <c r="B6429" t="s">
        <v>11910</v>
      </c>
      <c r="C6429" t="s">
        <v>75</v>
      </c>
      <c r="D6429">
        <v>0</v>
      </c>
      <c r="F6429" t="s">
        <v>3800</v>
      </c>
      <c r="G6429" t="s">
        <v>8405</v>
      </c>
      <c r="H6429" t="s">
        <v>11911</v>
      </c>
      <c r="I6429" t="s">
        <v>11912</v>
      </c>
      <c r="J6429" t="s">
        <v>11913</v>
      </c>
      <c r="K6429" t="s">
        <v>11914</v>
      </c>
      <c r="L6429" t="s">
        <v>37</v>
      </c>
      <c r="M6429" t="s">
        <v>8621</v>
      </c>
      <c r="N6429" t="s">
        <v>8695</v>
      </c>
      <c r="O6429" t="s">
        <v>9598</v>
      </c>
      <c r="P6429" t="s">
        <v>10229</v>
      </c>
      <c r="Q6429" t="s">
        <v>11915</v>
      </c>
      <c r="R6429" t="s">
        <v>764</v>
      </c>
      <c r="S6429" t="s">
        <v>44</v>
      </c>
      <c r="T6429" t="s">
        <v>721</v>
      </c>
      <c r="U6429" t="s">
        <v>722</v>
      </c>
      <c r="W6429" t="s">
        <v>111</v>
      </c>
      <c r="X6429">
        <v>1</v>
      </c>
      <c r="Y6429">
        <v>5170</v>
      </c>
      <c r="Z6429">
        <v>0</v>
      </c>
      <c r="AA6429">
        <v>0</v>
      </c>
      <c r="AB6429">
        <v>510880</v>
      </c>
      <c r="AC6429" t="s">
        <v>47</v>
      </c>
      <c r="AD6429">
        <f>+VLOOKUP(T6429,items!$A$2:$D$1255,4,0)</f>
        <v>0</v>
      </c>
      <c r="AE6429">
        <f>+VLOOKUP(T6429,Tabla1[],5,0)</f>
        <v>0</v>
      </c>
      <c r="AF6429">
        <f t="shared" si="100"/>
        <v>6</v>
      </c>
    </row>
    <row r="6430" spans="1:34" x14ac:dyDescent="0.25">
      <c r="A6430">
        <v>104037</v>
      </c>
      <c r="B6430" t="s">
        <v>11910</v>
      </c>
      <c r="C6430" t="s">
        <v>75</v>
      </c>
      <c r="D6430">
        <v>0</v>
      </c>
      <c r="F6430" t="s">
        <v>3800</v>
      </c>
      <c r="G6430" t="s">
        <v>8405</v>
      </c>
      <c r="H6430" t="s">
        <v>11911</v>
      </c>
      <c r="I6430" t="s">
        <v>11912</v>
      </c>
      <c r="J6430" t="s">
        <v>11913</v>
      </c>
      <c r="K6430" t="s">
        <v>11914</v>
      </c>
      <c r="L6430" t="s">
        <v>37</v>
      </c>
      <c r="M6430" t="s">
        <v>8621</v>
      </c>
      <c r="N6430" t="s">
        <v>8695</v>
      </c>
      <c r="O6430" t="s">
        <v>9598</v>
      </c>
      <c r="P6430" t="s">
        <v>10229</v>
      </c>
      <c r="Q6430" t="s">
        <v>11915</v>
      </c>
      <c r="R6430" t="s">
        <v>764</v>
      </c>
      <c r="S6430" t="s">
        <v>44</v>
      </c>
      <c r="T6430" t="s">
        <v>433</v>
      </c>
      <c r="U6430" t="s">
        <v>434</v>
      </c>
      <c r="W6430" t="s">
        <v>111</v>
      </c>
      <c r="X6430">
        <v>1</v>
      </c>
      <c r="Y6430">
        <v>2654</v>
      </c>
      <c r="Z6430">
        <v>0</v>
      </c>
      <c r="AA6430">
        <v>2000</v>
      </c>
      <c r="AB6430">
        <v>1559940</v>
      </c>
      <c r="AC6430" t="s">
        <v>47</v>
      </c>
      <c r="AD6430">
        <f>+VLOOKUP(T6430,items!$A$2:$D$1255,4,0)</f>
        <v>0</v>
      </c>
      <c r="AE6430">
        <f>+VLOOKUP(T6430,Tabla1[],5,0)</f>
        <v>0</v>
      </c>
      <c r="AF6430">
        <f t="shared" si="100"/>
        <v>6</v>
      </c>
    </row>
    <row r="6431" spans="1:34" x14ac:dyDescent="0.25">
      <c r="A6431">
        <v>104037</v>
      </c>
      <c r="B6431" t="s">
        <v>11910</v>
      </c>
      <c r="C6431" t="s">
        <v>75</v>
      </c>
      <c r="D6431">
        <v>0</v>
      </c>
      <c r="F6431" t="s">
        <v>3800</v>
      </c>
      <c r="G6431" t="s">
        <v>8405</v>
      </c>
      <c r="H6431" t="s">
        <v>11911</v>
      </c>
      <c r="I6431" t="s">
        <v>11912</v>
      </c>
      <c r="J6431" t="s">
        <v>11913</v>
      </c>
      <c r="K6431" t="s">
        <v>11914</v>
      </c>
      <c r="L6431" t="s">
        <v>37</v>
      </c>
      <c r="M6431" t="s">
        <v>8621</v>
      </c>
      <c r="N6431" t="s">
        <v>8695</v>
      </c>
      <c r="O6431" t="s">
        <v>9598</v>
      </c>
      <c r="P6431" t="s">
        <v>10229</v>
      </c>
      <c r="Q6431" t="s">
        <v>11915</v>
      </c>
      <c r="R6431" t="s">
        <v>764</v>
      </c>
      <c r="S6431" t="s">
        <v>44</v>
      </c>
      <c r="T6431" t="s">
        <v>433</v>
      </c>
      <c r="U6431" t="s">
        <v>434</v>
      </c>
      <c r="W6431" t="s">
        <v>111</v>
      </c>
      <c r="X6431">
        <v>1</v>
      </c>
      <c r="Y6431">
        <v>5854</v>
      </c>
      <c r="Z6431">
        <v>0</v>
      </c>
      <c r="AA6431">
        <v>500</v>
      </c>
      <c r="AB6431">
        <v>859970</v>
      </c>
      <c r="AC6431" t="s">
        <v>47</v>
      </c>
      <c r="AD6431">
        <f>+VLOOKUP(T6431,items!$A$2:$D$1255,4,0)</f>
        <v>0</v>
      </c>
      <c r="AE6431">
        <f>+VLOOKUP(T6431,Tabla1[],5,0)</f>
        <v>0</v>
      </c>
      <c r="AF6431">
        <f t="shared" si="100"/>
        <v>6</v>
      </c>
    </row>
    <row r="6432" spans="1:34" x14ac:dyDescent="0.25">
      <c r="A6432">
        <v>104037</v>
      </c>
      <c r="B6432" t="s">
        <v>11910</v>
      </c>
      <c r="C6432" t="s">
        <v>75</v>
      </c>
      <c r="D6432">
        <v>0</v>
      </c>
      <c r="F6432" t="s">
        <v>3800</v>
      </c>
      <c r="G6432" t="s">
        <v>8405</v>
      </c>
      <c r="H6432" t="s">
        <v>11911</v>
      </c>
      <c r="I6432" t="s">
        <v>11912</v>
      </c>
      <c r="J6432" t="s">
        <v>11913</v>
      </c>
      <c r="K6432" t="s">
        <v>11914</v>
      </c>
      <c r="L6432" t="s">
        <v>37</v>
      </c>
      <c r="M6432" t="s">
        <v>8621</v>
      </c>
      <c r="N6432" t="s">
        <v>8695</v>
      </c>
      <c r="O6432" t="s">
        <v>9598</v>
      </c>
      <c r="P6432" t="s">
        <v>10229</v>
      </c>
      <c r="Q6432" t="s">
        <v>11915</v>
      </c>
      <c r="R6432" t="s">
        <v>764</v>
      </c>
      <c r="S6432" t="s">
        <v>44</v>
      </c>
      <c r="T6432" t="s">
        <v>433</v>
      </c>
      <c r="U6432" t="s">
        <v>434</v>
      </c>
      <c r="W6432" t="s">
        <v>117</v>
      </c>
      <c r="X6432">
        <v>1</v>
      </c>
      <c r="Y6432">
        <v>6370</v>
      </c>
      <c r="Z6432">
        <v>0</v>
      </c>
      <c r="AA6432">
        <v>500</v>
      </c>
      <c r="AB6432">
        <v>1244967</v>
      </c>
      <c r="AC6432" t="s">
        <v>47</v>
      </c>
      <c r="AD6432">
        <f>+VLOOKUP(T6432,items!$A$2:$D$1255,4,0)</f>
        <v>0</v>
      </c>
      <c r="AE6432">
        <f>+VLOOKUP(T6432,Tabla1[],5,0)</f>
        <v>0</v>
      </c>
      <c r="AF6432">
        <f t="shared" si="100"/>
        <v>6</v>
      </c>
    </row>
    <row r="6433" spans="1:32" x14ac:dyDescent="0.25">
      <c r="A6433">
        <v>104037</v>
      </c>
      <c r="B6433" t="s">
        <v>11910</v>
      </c>
      <c r="C6433" t="s">
        <v>75</v>
      </c>
      <c r="D6433">
        <v>0</v>
      </c>
      <c r="F6433" t="s">
        <v>3800</v>
      </c>
      <c r="G6433" t="s">
        <v>8405</v>
      </c>
      <c r="H6433" t="s">
        <v>11911</v>
      </c>
      <c r="I6433" t="s">
        <v>11912</v>
      </c>
      <c r="J6433" t="s">
        <v>11913</v>
      </c>
      <c r="K6433" t="s">
        <v>11914</v>
      </c>
      <c r="L6433" t="s">
        <v>37</v>
      </c>
      <c r="M6433" t="s">
        <v>8621</v>
      </c>
      <c r="N6433" t="s">
        <v>8695</v>
      </c>
      <c r="O6433" t="s">
        <v>9598</v>
      </c>
      <c r="P6433" t="s">
        <v>10229</v>
      </c>
      <c r="Q6433" t="s">
        <v>11915</v>
      </c>
      <c r="R6433" t="s">
        <v>764</v>
      </c>
      <c r="S6433" t="s">
        <v>44</v>
      </c>
      <c r="T6433" t="s">
        <v>11916</v>
      </c>
      <c r="U6433" t="s">
        <v>11917</v>
      </c>
      <c r="W6433" t="s">
        <v>111</v>
      </c>
      <c r="X6433">
        <v>1</v>
      </c>
      <c r="Y6433">
        <v>2654</v>
      </c>
      <c r="Z6433">
        <v>0</v>
      </c>
      <c r="AA6433">
        <v>1600</v>
      </c>
      <c r="AB6433">
        <v>3643200</v>
      </c>
      <c r="AC6433" t="s">
        <v>47</v>
      </c>
      <c r="AD6433">
        <f>+VLOOKUP(T6433,items!$A$2:$D$1255,4,0)</f>
        <v>0</v>
      </c>
      <c r="AE6433">
        <f>+VLOOKUP(T6433,Tabla1[],5,0)</f>
        <v>0</v>
      </c>
      <c r="AF6433">
        <f t="shared" si="100"/>
        <v>6</v>
      </c>
    </row>
    <row r="6434" spans="1:32" x14ac:dyDescent="0.25">
      <c r="A6434">
        <v>104037</v>
      </c>
      <c r="B6434" t="s">
        <v>11910</v>
      </c>
      <c r="C6434" t="s">
        <v>75</v>
      </c>
      <c r="D6434">
        <v>0</v>
      </c>
      <c r="F6434" t="s">
        <v>3800</v>
      </c>
      <c r="G6434" t="s">
        <v>8405</v>
      </c>
      <c r="H6434" t="s">
        <v>11911</v>
      </c>
      <c r="I6434" t="s">
        <v>11912</v>
      </c>
      <c r="J6434" t="s">
        <v>11913</v>
      </c>
      <c r="K6434" t="s">
        <v>11914</v>
      </c>
      <c r="L6434" t="s">
        <v>37</v>
      </c>
      <c r="M6434" t="s">
        <v>8621</v>
      </c>
      <c r="N6434" t="s">
        <v>8695</v>
      </c>
      <c r="O6434" t="s">
        <v>9598</v>
      </c>
      <c r="P6434" t="s">
        <v>10229</v>
      </c>
      <c r="Q6434" t="s">
        <v>11915</v>
      </c>
      <c r="R6434" t="s">
        <v>764</v>
      </c>
      <c r="S6434" t="s">
        <v>44</v>
      </c>
      <c r="T6434" t="s">
        <v>616</v>
      </c>
      <c r="U6434" t="s">
        <v>617</v>
      </c>
      <c r="W6434" t="s">
        <v>111</v>
      </c>
      <c r="X6434">
        <v>4</v>
      </c>
      <c r="Y6434">
        <v>0</v>
      </c>
      <c r="Z6434">
        <v>0</v>
      </c>
      <c r="AA6434">
        <v>500</v>
      </c>
      <c r="AB6434">
        <v>2183736</v>
      </c>
      <c r="AC6434" t="s">
        <v>47</v>
      </c>
      <c r="AD6434">
        <f>+VLOOKUP(T6434,items!$A$2:$D$1255,4,0)</f>
        <v>0</v>
      </c>
      <c r="AE6434">
        <f>+VLOOKUP(T6434,Tabla1[],5,0)</f>
        <v>0</v>
      </c>
      <c r="AF6434">
        <f t="shared" si="100"/>
        <v>6</v>
      </c>
    </row>
    <row r="6435" spans="1:32" x14ac:dyDescent="0.25">
      <c r="A6435">
        <v>104037</v>
      </c>
      <c r="B6435" t="s">
        <v>11910</v>
      </c>
      <c r="C6435" t="s">
        <v>75</v>
      </c>
      <c r="D6435">
        <v>0</v>
      </c>
      <c r="F6435" t="s">
        <v>3800</v>
      </c>
      <c r="G6435" t="s">
        <v>8405</v>
      </c>
      <c r="H6435" t="s">
        <v>11911</v>
      </c>
      <c r="I6435" t="s">
        <v>11912</v>
      </c>
      <c r="J6435" t="s">
        <v>11913</v>
      </c>
      <c r="K6435" t="s">
        <v>11914</v>
      </c>
      <c r="L6435" t="s">
        <v>37</v>
      </c>
      <c r="M6435" t="s">
        <v>8621</v>
      </c>
      <c r="N6435" t="s">
        <v>8695</v>
      </c>
      <c r="O6435" t="s">
        <v>9598</v>
      </c>
      <c r="P6435" t="s">
        <v>10229</v>
      </c>
      <c r="Q6435" t="s">
        <v>11915</v>
      </c>
      <c r="R6435" t="s">
        <v>764</v>
      </c>
      <c r="S6435" t="s">
        <v>44</v>
      </c>
      <c r="T6435" t="s">
        <v>11918</v>
      </c>
      <c r="U6435" t="s">
        <v>11919</v>
      </c>
      <c r="W6435" t="s">
        <v>111</v>
      </c>
      <c r="X6435">
        <v>2</v>
      </c>
      <c r="Y6435">
        <v>0</v>
      </c>
      <c r="Z6435">
        <v>0</v>
      </c>
      <c r="AA6435">
        <v>0</v>
      </c>
      <c r="AB6435">
        <v>128212</v>
      </c>
      <c r="AC6435" t="s">
        <v>47</v>
      </c>
      <c r="AD6435">
        <f>+VLOOKUP(T6435,items!$A$2:$D$1255,4,0)</f>
        <v>0</v>
      </c>
      <c r="AE6435">
        <f>+VLOOKUP(T6435,Tabla1[],5,0)</f>
        <v>0</v>
      </c>
      <c r="AF6435">
        <f t="shared" si="100"/>
        <v>6</v>
      </c>
    </row>
    <row r="6436" spans="1:32" x14ac:dyDescent="0.25">
      <c r="A6436">
        <v>104037</v>
      </c>
      <c r="B6436" t="s">
        <v>11910</v>
      </c>
      <c r="C6436" t="s">
        <v>75</v>
      </c>
      <c r="D6436">
        <v>0</v>
      </c>
      <c r="F6436" t="s">
        <v>3800</v>
      </c>
      <c r="G6436" t="s">
        <v>8405</v>
      </c>
      <c r="H6436" t="s">
        <v>11911</v>
      </c>
      <c r="I6436" t="s">
        <v>11912</v>
      </c>
      <c r="J6436" t="s">
        <v>11913</v>
      </c>
      <c r="K6436" t="s">
        <v>11914</v>
      </c>
      <c r="L6436" t="s">
        <v>37</v>
      </c>
      <c r="M6436" t="s">
        <v>8621</v>
      </c>
      <c r="N6436" t="s">
        <v>8695</v>
      </c>
      <c r="O6436" t="s">
        <v>9598</v>
      </c>
      <c r="P6436" t="s">
        <v>10229</v>
      </c>
      <c r="Q6436" t="s">
        <v>11915</v>
      </c>
      <c r="R6436" t="s">
        <v>764</v>
      </c>
      <c r="S6436" t="s">
        <v>44</v>
      </c>
      <c r="T6436" t="s">
        <v>733</v>
      </c>
      <c r="U6436" t="s">
        <v>734</v>
      </c>
      <c r="W6436" t="s">
        <v>117</v>
      </c>
      <c r="X6436">
        <v>4</v>
      </c>
      <c r="Y6436">
        <v>0</v>
      </c>
      <c r="Z6436">
        <v>1000</v>
      </c>
      <c r="AA6436">
        <v>0</v>
      </c>
      <c r="AB6436">
        <v>1909652</v>
      </c>
      <c r="AC6436" t="s">
        <v>47</v>
      </c>
      <c r="AD6436">
        <f>+VLOOKUP(T6436,items!$A$2:$D$1255,4,0)</f>
        <v>0</v>
      </c>
      <c r="AE6436">
        <f>+VLOOKUP(T6436,Tabla1[],5,0)</f>
        <v>0</v>
      </c>
      <c r="AF6436">
        <f t="shared" si="100"/>
        <v>6</v>
      </c>
    </row>
    <row r="6437" spans="1:32" x14ac:dyDescent="0.25">
      <c r="A6437">
        <v>104037</v>
      </c>
      <c r="B6437" t="s">
        <v>11910</v>
      </c>
      <c r="C6437" t="s">
        <v>75</v>
      </c>
      <c r="D6437">
        <v>0</v>
      </c>
      <c r="F6437" t="s">
        <v>3800</v>
      </c>
      <c r="G6437" t="s">
        <v>8405</v>
      </c>
      <c r="H6437" t="s">
        <v>11911</v>
      </c>
      <c r="I6437" t="s">
        <v>11912</v>
      </c>
      <c r="J6437" t="s">
        <v>11913</v>
      </c>
      <c r="K6437" t="s">
        <v>11914</v>
      </c>
      <c r="L6437" t="s">
        <v>37</v>
      </c>
      <c r="M6437" t="s">
        <v>8621</v>
      </c>
      <c r="N6437" t="s">
        <v>8695</v>
      </c>
      <c r="O6437" t="s">
        <v>9598</v>
      </c>
      <c r="P6437" t="s">
        <v>10229</v>
      </c>
      <c r="Q6437" t="s">
        <v>11915</v>
      </c>
      <c r="R6437" t="s">
        <v>764</v>
      </c>
      <c r="S6437" t="s">
        <v>44</v>
      </c>
      <c r="T6437" t="s">
        <v>9237</v>
      </c>
      <c r="U6437" t="s">
        <v>9238</v>
      </c>
      <c r="V6437" t="s">
        <v>194</v>
      </c>
      <c r="W6437" t="s">
        <v>117</v>
      </c>
      <c r="X6437">
        <v>1</v>
      </c>
      <c r="Y6437">
        <v>6370</v>
      </c>
      <c r="Z6437">
        <v>0</v>
      </c>
      <c r="AA6437">
        <v>4850</v>
      </c>
      <c r="AB6437">
        <v>37335670</v>
      </c>
      <c r="AC6437" t="s">
        <v>47</v>
      </c>
      <c r="AD6437" t="str">
        <f>+VLOOKUP(T6437,items!$A$2:$D$1255,4,0)</f>
        <v>PERGOLA</v>
      </c>
      <c r="AE6437" t="str">
        <f>+VLOOKUP(T6437,Tabla1[],5,0)</f>
        <v>PERGOTEK ROMANO</v>
      </c>
      <c r="AF6437">
        <f t="shared" si="100"/>
        <v>6</v>
      </c>
    </row>
    <row r="6438" spans="1:32" x14ac:dyDescent="0.25">
      <c r="A6438">
        <v>104037</v>
      </c>
      <c r="B6438" t="s">
        <v>11910</v>
      </c>
      <c r="C6438" t="s">
        <v>75</v>
      </c>
      <c r="D6438">
        <v>0</v>
      </c>
      <c r="F6438" t="s">
        <v>3800</v>
      </c>
      <c r="G6438" t="s">
        <v>8405</v>
      </c>
      <c r="H6438" t="s">
        <v>11911</v>
      </c>
      <c r="I6438" t="s">
        <v>11912</v>
      </c>
      <c r="J6438" t="s">
        <v>11913</v>
      </c>
      <c r="K6438" t="s">
        <v>11914</v>
      </c>
      <c r="L6438" t="s">
        <v>37</v>
      </c>
      <c r="M6438" t="s">
        <v>8621</v>
      </c>
      <c r="N6438" t="s">
        <v>8695</v>
      </c>
      <c r="O6438" t="s">
        <v>9598</v>
      </c>
      <c r="P6438" t="s">
        <v>10229</v>
      </c>
      <c r="Q6438" t="s">
        <v>11915</v>
      </c>
      <c r="R6438" t="s">
        <v>764</v>
      </c>
      <c r="S6438" t="s">
        <v>44</v>
      </c>
      <c r="T6438" t="s">
        <v>5706</v>
      </c>
      <c r="U6438" t="s">
        <v>5707</v>
      </c>
      <c r="X6438">
        <v>1</v>
      </c>
      <c r="Y6438">
        <v>0</v>
      </c>
      <c r="Z6438">
        <v>0</v>
      </c>
      <c r="AA6438">
        <v>0</v>
      </c>
      <c r="AB6438">
        <v>2972928</v>
      </c>
      <c r="AC6438" t="s">
        <v>47</v>
      </c>
      <c r="AD6438">
        <f>+VLOOKUP(T6438,items!$A$2:$D$1255,4,0)</f>
        <v>0</v>
      </c>
      <c r="AE6438">
        <f>+VLOOKUP(T6438,Tabla1[],5,0)</f>
        <v>0</v>
      </c>
      <c r="AF6438">
        <f t="shared" si="100"/>
        <v>6</v>
      </c>
    </row>
    <row r="6439" spans="1:32" x14ac:dyDescent="0.25">
      <c r="A6439">
        <v>104041</v>
      </c>
      <c r="B6439" t="s">
        <v>1961</v>
      </c>
      <c r="C6439" t="s">
        <v>75</v>
      </c>
      <c r="D6439">
        <v>0</v>
      </c>
      <c r="F6439" t="s">
        <v>3800</v>
      </c>
      <c r="G6439" t="s">
        <v>3800</v>
      </c>
      <c r="H6439" t="s">
        <v>11920</v>
      </c>
      <c r="I6439" t="s">
        <v>37</v>
      </c>
      <c r="J6439" t="s">
        <v>11921</v>
      </c>
      <c r="K6439" t="s">
        <v>11922</v>
      </c>
      <c r="L6439" t="s">
        <v>37</v>
      </c>
      <c r="M6439" t="s">
        <v>8620</v>
      </c>
      <c r="N6439" t="s">
        <v>8620</v>
      </c>
      <c r="O6439" t="s">
        <v>8621</v>
      </c>
      <c r="P6439" t="s">
        <v>8622</v>
      </c>
      <c r="Q6439" t="s">
        <v>8622</v>
      </c>
      <c r="R6439" t="s">
        <v>43</v>
      </c>
      <c r="S6439" t="s">
        <v>164</v>
      </c>
      <c r="T6439" t="s">
        <v>3667</v>
      </c>
      <c r="U6439" t="s">
        <v>884</v>
      </c>
      <c r="X6439">
        <v>8</v>
      </c>
      <c r="Y6439">
        <v>0</v>
      </c>
      <c r="Z6439">
        <v>0</v>
      </c>
      <c r="AA6439">
        <v>0</v>
      </c>
      <c r="AB6439">
        <v>420800</v>
      </c>
      <c r="AC6439" t="s">
        <v>47</v>
      </c>
      <c r="AD6439">
        <f>+VLOOKUP(T6439,items!$A$2:$D$1255,4,0)</f>
        <v>0</v>
      </c>
      <c r="AE6439">
        <f>+VLOOKUP(T6439,Tabla1[],5,0)</f>
        <v>0</v>
      </c>
      <c r="AF6439">
        <f t="shared" si="100"/>
        <v>5</v>
      </c>
    </row>
    <row r="6440" spans="1:32" x14ac:dyDescent="0.25">
      <c r="A6440">
        <v>104042</v>
      </c>
      <c r="B6440" t="s">
        <v>3883</v>
      </c>
      <c r="C6440" t="s">
        <v>33</v>
      </c>
      <c r="D6440">
        <v>0</v>
      </c>
      <c r="F6440" t="s">
        <v>3800</v>
      </c>
      <c r="G6440" t="s">
        <v>8621</v>
      </c>
      <c r="H6440" t="s">
        <v>11923</v>
      </c>
      <c r="I6440" t="s">
        <v>37</v>
      </c>
      <c r="J6440" t="s">
        <v>11924</v>
      </c>
      <c r="K6440" t="s">
        <v>11925</v>
      </c>
      <c r="L6440" t="s">
        <v>11926</v>
      </c>
      <c r="M6440" t="s">
        <v>9223</v>
      </c>
      <c r="N6440" t="s">
        <v>9223</v>
      </c>
      <c r="O6440" t="s">
        <v>8622</v>
      </c>
      <c r="P6440" t="s">
        <v>5949</v>
      </c>
      <c r="Q6440" t="s">
        <v>975</v>
      </c>
      <c r="R6440" t="s">
        <v>63</v>
      </c>
      <c r="S6440" t="s">
        <v>164</v>
      </c>
      <c r="T6440" t="s">
        <v>1290</v>
      </c>
      <c r="U6440" t="s">
        <v>1291</v>
      </c>
      <c r="X6440">
        <v>3</v>
      </c>
      <c r="Y6440">
        <v>0</v>
      </c>
      <c r="Z6440">
        <v>0</v>
      </c>
      <c r="AA6440">
        <v>0</v>
      </c>
      <c r="AB6440">
        <v>191700</v>
      </c>
      <c r="AC6440" t="s">
        <v>47</v>
      </c>
      <c r="AD6440">
        <f>+VLOOKUP(T6440,items!$A$2:$D$1255,4,0)</f>
        <v>0</v>
      </c>
      <c r="AE6440">
        <f>+VLOOKUP(T6440,Tabla1[],5,0)</f>
        <v>0</v>
      </c>
      <c r="AF6440">
        <f t="shared" si="100"/>
        <v>5</v>
      </c>
    </row>
    <row r="6441" spans="1:32" x14ac:dyDescent="0.25">
      <c r="A6441">
        <v>104042</v>
      </c>
      <c r="B6441" t="s">
        <v>3883</v>
      </c>
      <c r="C6441" t="s">
        <v>33</v>
      </c>
      <c r="D6441">
        <v>0</v>
      </c>
      <c r="F6441" t="s">
        <v>3800</v>
      </c>
      <c r="G6441" t="s">
        <v>8621</v>
      </c>
      <c r="H6441" t="s">
        <v>11923</v>
      </c>
      <c r="I6441" t="s">
        <v>37</v>
      </c>
      <c r="J6441" t="s">
        <v>11924</v>
      </c>
      <c r="K6441" t="s">
        <v>11925</v>
      </c>
      <c r="L6441" t="s">
        <v>11926</v>
      </c>
      <c r="M6441" t="s">
        <v>9223</v>
      </c>
      <c r="N6441" t="s">
        <v>9223</v>
      </c>
      <c r="O6441" t="s">
        <v>8622</v>
      </c>
      <c r="P6441" t="s">
        <v>5949</v>
      </c>
      <c r="Q6441" t="s">
        <v>975</v>
      </c>
      <c r="R6441" t="s">
        <v>63</v>
      </c>
      <c r="S6441" t="s">
        <v>164</v>
      </c>
      <c r="T6441" t="s">
        <v>6311</v>
      </c>
      <c r="U6441" t="s">
        <v>6312</v>
      </c>
      <c r="X6441">
        <v>6</v>
      </c>
      <c r="Y6441">
        <v>0</v>
      </c>
      <c r="Z6441">
        <v>0</v>
      </c>
      <c r="AA6441">
        <v>0</v>
      </c>
      <c r="AB6441">
        <v>2400</v>
      </c>
      <c r="AC6441" t="s">
        <v>47</v>
      </c>
      <c r="AD6441">
        <f>+VLOOKUP(T6441,items!$A$2:$D$1255,4,0)</f>
        <v>0</v>
      </c>
      <c r="AE6441">
        <f>+VLOOKUP(T6441,Tabla1[],5,0)</f>
        <v>0</v>
      </c>
      <c r="AF6441">
        <f t="shared" si="100"/>
        <v>5</v>
      </c>
    </row>
    <row r="6442" spans="1:32" x14ac:dyDescent="0.25">
      <c r="A6442">
        <v>104042</v>
      </c>
      <c r="B6442" t="s">
        <v>3883</v>
      </c>
      <c r="C6442" t="s">
        <v>33</v>
      </c>
      <c r="D6442">
        <v>0</v>
      </c>
      <c r="F6442" t="s">
        <v>3800</v>
      </c>
      <c r="G6442" t="s">
        <v>8621</v>
      </c>
      <c r="H6442" t="s">
        <v>11923</v>
      </c>
      <c r="I6442" t="s">
        <v>37</v>
      </c>
      <c r="J6442" t="s">
        <v>11924</v>
      </c>
      <c r="K6442" t="s">
        <v>11925</v>
      </c>
      <c r="L6442" t="s">
        <v>11926</v>
      </c>
      <c r="M6442" t="s">
        <v>9223</v>
      </c>
      <c r="N6442" t="s">
        <v>9223</v>
      </c>
      <c r="O6442" t="s">
        <v>8622</v>
      </c>
      <c r="P6442" t="s">
        <v>5949</v>
      </c>
      <c r="Q6442" t="s">
        <v>975</v>
      </c>
      <c r="R6442" t="s">
        <v>63</v>
      </c>
      <c r="S6442" t="s">
        <v>164</v>
      </c>
      <c r="T6442" t="s">
        <v>11927</v>
      </c>
      <c r="U6442" t="s">
        <v>11928</v>
      </c>
      <c r="X6442">
        <v>6</v>
      </c>
      <c r="Y6442">
        <v>0</v>
      </c>
      <c r="Z6442">
        <v>0</v>
      </c>
      <c r="AA6442">
        <v>0</v>
      </c>
      <c r="AB6442">
        <v>7800</v>
      </c>
      <c r="AC6442" t="s">
        <v>47</v>
      </c>
      <c r="AD6442">
        <f>+VLOOKUP(T6442,items!$A$2:$D$1255,4,0)</f>
        <v>0</v>
      </c>
      <c r="AE6442">
        <f>+VLOOKUP(T6442,Tabla1[],5,0)</f>
        <v>0</v>
      </c>
      <c r="AF6442">
        <f t="shared" si="100"/>
        <v>5</v>
      </c>
    </row>
    <row r="6443" spans="1:32" x14ac:dyDescent="0.25">
      <c r="A6443">
        <v>104043</v>
      </c>
      <c r="B6443" t="s">
        <v>1461</v>
      </c>
      <c r="C6443" t="s">
        <v>75</v>
      </c>
      <c r="D6443">
        <v>0</v>
      </c>
      <c r="F6443" t="s">
        <v>3800</v>
      </c>
      <c r="G6443" t="s">
        <v>8405</v>
      </c>
      <c r="H6443" t="s">
        <v>11929</v>
      </c>
      <c r="I6443" t="s">
        <v>37</v>
      </c>
      <c r="J6443" t="s">
        <v>11930</v>
      </c>
      <c r="K6443" t="s">
        <v>11931</v>
      </c>
      <c r="L6443" t="s">
        <v>37</v>
      </c>
      <c r="M6443" t="s">
        <v>8621</v>
      </c>
      <c r="N6443" t="s">
        <v>8621</v>
      </c>
      <c r="O6443" t="s">
        <v>8622</v>
      </c>
      <c r="P6443" t="s">
        <v>5949</v>
      </c>
      <c r="Q6443" t="s">
        <v>5949</v>
      </c>
      <c r="R6443" t="s">
        <v>43</v>
      </c>
      <c r="S6443" t="s">
        <v>164</v>
      </c>
      <c r="T6443" t="s">
        <v>6309</v>
      </c>
      <c r="U6443" t="s">
        <v>6310</v>
      </c>
      <c r="X6443">
        <v>6</v>
      </c>
      <c r="Y6443">
        <v>0</v>
      </c>
      <c r="Z6443">
        <v>0</v>
      </c>
      <c r="AA6443">
        <v>0</v>
      </c>
      <c r="AB6443">
        <v>7800</v>
      </c>
      <c r="AC6443" t="s">
        <v>47</v>
      </c>
      <c r="AD6443">
        <f>+VLOOKUP(T6443,items!$A$2:$D$1255,4,0)</f>
        <v>0</v>
      </c>
      <c r="AE6443">
        <f>+VLOOKUP(T6443,Tabla1[],5,0)</f>
        <v>0</v>
      </c>
      <c r="AF6443">
        <f t="shared" si="100"/>
        <v>5</v>
      </c>
    </row>
    <row r="6444" spans="1:32" x14ac:dyDescent="0.25">
      <c r="A6444">
        <v>104043</v>
      </c>
      <c r="B6444" t="s">
        <v>1461</v>
      </c>
      <c r="C6444" t="s">
        <v>75</v>
      </c>
      <c r="D6444">
        <v>0</v>
      </c>
      <c r="F6444" t="s">
        <v>3800</v>
      </c>
      <c r="G6444" t="s">
        <v>8405</v>
      </c>
      <c r="H6444" t="s">
        <v>11929</v>
      </c>
      <c r="I6444" t="s">
        <v>37</v>
      </c>
      <c r="J6444" t="s">
        <v>11930</v>
      </c>
      <c r="K6444" t="s">
        <v>11931</v>
      </c>
      <c r="L6444" t="s">
        <v>37</v>
      </c>
      <c r="M6444" t="s">
        <v>8621</v>
      </c>
      <c r="N6444" t="s">
        <v>8621</v>
      </c>
      <c r="O6444" t="s">
        <v>8622</v>
      </c>
      <c r="P6444" t="s">
        <v>5949</v>
      </c>
      <c r="Q6444" t="s">
        <v>5949</v>
      </c>
      <c r="R6444" t="s">
        <v>43</v>
      </c>
      <c r="S6444" t="s">
        <v>164</v>
      </c>
      <c r="T6444" t="s">
        <v>1290</v>
      </c>
      <c r="U6444" t="s">
        <v>1291</v>
      </c>
      <c r="X6444">
        <v>3</v>
      </c>
      <c r="Y6444">
        <v>0</v>
      </c>
      <c r="Z6444">
        <v>0</v>
      </c>
      <c r="AA6444">
        <v>0</v>
      </c>
      <c r="AB6444">
        <v>191700</v>
      </c>
      <c r="AC6444" t="s">
        <v>47</v>
      </c>
      <c r="AD6444">
        <f>+VLOOKUP(T6444,items!$A$2:$D$1255,4,0)</f>
        <v>0</v>
      </c>
      <c r="AE6444">
        <f>+VLOOKUP(T6444,Tabla1[],5,0)</f>
        <v>0</v>
      </c>
      <c r="AF6444">
        <f t="shared" si="100"/>
        <v>5</v>
      </c>
    </row>
    <row r="6445" spans="1:32" x14ac:dyDescent="0.25">
      <c r="A6445">
        <v>104043</v>
      </c>
      <c r="B6445" t="s">
        <v>1461</v>
      </c>
      <c r="C6445" t="s">
        <v>75</v>
      </c>
      <c r="D6445">
        <v>0</v>
      </c>
      <c r="F6445" t="s">
        <v>3800</v>
      </c>
      <c r="G6445" t="s">
        <v>8405</v>
      </c>
      <c r="H6445" t="s">
        <v>11929</v>
      </c>
      <c r="I6445" t="s">
        <v>37</v>
      </c>
      <c r="J6445" t="s">
        <v>11930</v>
      </c>
      <c r="K6445" t="s">
        <v>11931</v>
      </c>
      <c r="L6445" t="s">
        <v>37</v>
      </c>
      <c r="M6445" t="s">
        <v>8621</v>
      </c>
      <c r="N6445" t="s">
        <v>8621</v>
      </c>
      <c r="O6445" t="s">
        <v>8622</v>
      </c>
      <c r="P6445" t="s">
        <v>5949</v>
      </c>
      <c r="Q6445" t="s">
        <v>5949</v>
      </c>
      <c r="R6445" t="s">
        <v>43</v>
      </c>
      <c r="S6445" t="s">
        <v>164</v>
      </c>
      <c r="T6445" t="s">
        <v>1126</v>
      </c>
      <c r="U6445" t="s">
        <v>1127</v>
      </c>
      <c r="X6445">
        <v>1</v>
      </c>
      <c r="Y6445">
        <v>0</v>
      </c>
      <c r="Z6445">
        <v>0</v>
      </c>
      <c r="AA6445">
        <v>0</v>
      </c>
      <c r="AB6445">
        <v>50420</v>
      </c>
      <c r="AC6445" t="s">
        <v>47</v>
      </c>
      <c r="AD6445">
        <f>+VLOOKUP(T6445,items!$A$2:$D$1255,4,0)</f>
        <v>0</v>
      </c>
      <c r="AE6445">
        <f>+VLOOKUP(T6445,Tabla1[],5,0)</f>
        <v>0</v>
      </c>
      <c r="AF6445">
        <f t="shared" si="100"/>
        <v>5</v>
      </c>
    </row>
    <row r="6446" spans="1:32" x14ac:dyDescent="0.25">
      <c r="A6446">
        <v>104043</v>
      </c>
      <c r="B6446" t="s">
        <v>1461</v>
      </c>
      <c r="C6446" t="s">
        <v>75</v>
      </c>
      <c r="D6446">
        <v>0</v>
      </c>
      <c r="F6446" t="s">
        <v>3800</v>
      </c>
      <c r="G6446" t="s">
        <v>8405</v>
      </c>
      <c r="H6446" t="s">
        <v>11929</v>
      </c>
      <c r="I6446" t="s">
        <v>37</v>
      </c>
      <c r="J6446" t="s">
        <v>11930</v>
      </c>
      <c r="K6446" t="s">
        <v>11931</v>
      </c>
      <c r="L6446" t="s">
        <v>37</v>
      </c>
      <c r="M6446" t="s">
        <v>8621</v>
      </c>
      <c r="N6446" t="s">
        <v>8621</v>
      </c>
      <c r="O6446" t="s">
        <v>8622</v>
      </c>
      <c r="P6446" t="s">
        <v>5949</v>
      </c>
      <c r="Q6446" t="s">
        <v>5949</v>
      </c>
      <c r="R6446" t="s">
        <v>43</v>
      </c>
      <c r="S6446" t="s">
        <v>164</v>
      </c>
      <c r="T6446" t="s">
        <v>6311</v>
      </c>
      <c r="U6446" t="s">
        <v>6312</v>
      </c>
      <c r="X6446">
        <v>6</v>
      </c>
      <c r="Y6446">
        <v>0</v>
      </c>
      <c r="Z6446">
        <v>0</v>
      </c>
      <c r="AA6446">
        <v>0</v>
      </c>
      <c r="AB6446">
        <v>2400</v>
      </c>
      <c r="AC6446" t="s">
        <v>47</v>
      </c>
      <c r="AD6446">
        <f>+VLOOKUP(T6446,items!$A$2:$D$1255,4,0)</f>
        <v>0</v>
      </c>
      <c r="AE6446">
        <f>+VLOOKUP(T6446,Tabla1[],5,0)</f>
        <v>0</v>
      </c>
      <c r="AF6446">
        <f t="shared" si="100"/>
        <v>5</v>
      </c>
    </row>
    <row r="6447" spans="1:32" x14ac:dyDescent="0.25">
      <c r="A6447">
        <v>104060</v>
      </c>
      <c r="B6447" t="s">
        <v>11932</v>
      </c>
      <c r="C6447" t="s">
        <v>75</v>
      </c>
      <c r="D6447">
        <v>0</v>
      </c>
      <c r="F6447" t="s">
        <v>8620</v>
      </c>
      <c r="G6447" t="s">
        <v>8620</v>
      </c>
      <c r="H6447" t="s">
        <v>11933</v>
      </c>
      <c r="I6447" t="s">
        <v>37</v>
      </c>
      <c r="J6447" t="s">
        <v>11934</v>
      </c>
      <c r="K6447" t="s">
        <v>11935</v>
      </c>
      <c r="L6447" t="s">
        <v>37</v>
      </c>
      <c r="M6447" t="s">
        <v>8405</v>
      </c>
      <c r="N6447" t="s">
        <v>8405</v>
      </c>
      <c r="O6447" t="s">
        <v>9223</v>
      </c>
      <c r="P6447" t="s">
        <v>3096</v>
      </c>
      <c r="Q6447" t="s">
        <v>3096</v>
      </c>
      <c r="R6447" t="s">
        <v>43</v>
      </c>
      <c r="S6447" t="s">
        <v>164</v>
      </c>
      <c r="T6447" t="s">
        <v>1694</v>
      </c>
      <c r="U6447" t="s">
        <v>1168</v>
      </c>
      <c r="X6447">
        <v>30</v>
      </c>
      <c r="Y6447">
        <v>0</v>
      </c>
      <c r="Z6447">
        <v>0</v>
      </c>
      <c r="AA6447">
        <v>0</v>
      </c>
      <c r="AB6447">
        <v>1578000</v>
      </c>
      <c r="AC6447" t="s">
        <v>47</v>
      </c>
      <c r="AD6447">
        <f>+VLOOKUP(T6447,items!$A$2:$D$1255,4,0)</f>
        <v>0</v>
      </c>
      <c r="AE6447">
        <f>+VLOOKUP(T6447,Tabla1[],5,0)</f>
        <v>0</v>
      </c>
      <c r="AF6447">
        <f t="shared" si="100"/>
        <v>5</v>
      </c>
    </row>
    <row r="6448" spans="1:32" x14ac:dyDescent="0.25">
      <c r="A6448">
        <v>104088</v>
      </c>
      <c r="B6448" t="s">
        <v>11936</v>
      </c>
      <c r="C6448" t="s">
        <v>33</v>
      </c>
      <c r="D6448">
        <v>0</v>
      </c>
      <c r="F6448" t="s">
        <v>8405</v>
      </c>
      <c r="G6448" t="s">
        <v>8695</v>
      </c>
      <c r="H6448" t="s">
        <v>11937</v>
      </c>
      <c r="I6448" t="s">
        <v>11938</v>
      </c>
      <c r="J6448" t="s">
        <v>11939</v>
      </c>
      <c r="K6448" t="s">
        <v>11940</v>
      </c>
      <c r="L6448" t="s">
        <v>11941</v>
      </c>
      <c r="M6448" t="s">
        <v>518</v>
      </c>
      <c r="N6448" t="s">
        <v>9096</v>
      </c>
      <c r="O6448" t="s">
        <v>9236</v>
      </c>
      <c r="P6448" t="s">
        <v>10072</v>
      </c>
      <c r="Q6448" t="s">
        <v>9440</v>
      </c>
      <c r="R6448" t="s">
        <v>63</v>
      </c>
      <c r="S6448" t="s">
        <v>108</v>
      </c>
      <c r="T6448" t="s">
        <v>11942</v>
      </c>
      <c r="U6448" t="s">
        <v>11943</v>
      </c>
      <c r="W6448" t="s">
        <v>114</v>
      </c>
      <c r="X6448">
        <v>1</v>
      </c>
      <c r="Y6448">
        <v>7000</v>
      </c>
      <c r="Z6448">
        <v>3000</v>
      </c>
      <c r="AA6448">
        <v>0</v>
      </c>
      <c r="AB6448">
        <v>6260500</v>
      </c>
      <c r="AC6448" t="s">
        <v>47</v>
      </c>
      <c r="AD6448">
        <f>+VLOOKUP(T6448,items!$A$2:$D$1255,4,0)</f>
        <v>0</v>
      </c>
      <c r="AE6448">
        <f>+VLOOKUP(T6448,Tabla1[],5,0)</f>
        <v>0</v>
      </c>
      <c r="AF6448">
        <f t="shared" si="100"/>
        <v>6</v>
      </c>
    </row>
    <row r="6449" spans="1:34" x14ac:dyDescent="0.25">
      <c r="A6449">
        <v>104111</v>
      </c>
      <c r="B6449" t="s">
        <v>1234</v>
      </c>
      <c r="C6449" t="s">
        <v>75</v>
      </c>
      <c r="D6449">
        <v>0</v>
      </c>
      <c r="F6449" t="s">
        <v>8405</v>
      </c>
      <c r="G6449" t="s">
        <v>8621</v>
      </c>
      <c r="H6449" t="s">
        <v>11944</v>
      </c>
      <c r="I6449" t="s">
        <v>11945</v>
      </c>
      <c r="J6449" t="s">
        <v>11946</v>
      </c>
      <c r="K6449" t="s">
        <v>11947</v>
      </c>
      <c r="L6449" t="s">
        <v>37</v>
      </c>
      <c r="M6449" t="s">
        <v>9223</v>
      </c>
      <c r="N6449" t="s">
        <v>3096</v>
      </c>
      <c r="O6449" t="s">
        <v>975</v>
      </c>
      <c r="P6449" t="s">
        <v>516</v>
      </c>
      <c r="Q6449" t="s">
        <v>516</v>
      </c>
      <c r="R6449" t="s">
        <v>127</v>
      </c>
      <c r="S6449" t="s">
        <v>164</v>
      </c>
      <c r="T6449" t="s">
        <v>857</v>
      </c>
      <c r="U6449" t="s">
        <v>858</v>
      </c>
      <c r="V6449" t="s">
        <v>884</v>
      </c>
      <c r="W6449" t="s">
        <v>1095</v>
      </c>
      <c r="X6449">
        <v>1</v>
      </c>
      <c r="Y6449">
        <v>6500</v>
      </c>
      <c r="Z6449">
        <v>0</v>
      </c>
      <c r="AA6449">
        <v>3000</v>
      </c>
      <c r="AB6449">
        <v>4175700</v>
      </c>
      <c r="AC6449" t="s">
        <v>47</v>
      </c>
      <c r="AD6449" t="str">
        <f>+VLOOKUP(T6449,items!$A$2:$D$1255,4,0)</f>
        <v>SOMBRALINA</v>
      </c>
      <c r="AE6449" t="str">
        <f>+VLOOKUP(T6449,Tabla1[],5,0)</f>
        <v>MANUAL</v>
      </c>
      <c r="AF6449">
        <f t="shared" si="100"/>
        <v>5</v>
      </c>
    </row>
    <row r="6450" spans="1:34" x14ac:dyDescent="0.25">
      <c r="A6450">
        <v>104113</v>
      </c>
      <c r="B6450" t="s">
        <v>11948</v>
      </c>
      <c r="C6450" t="s">
        <v>75</v>
      </c>
      <c r="D6450">
        <v>0</v>
      </c>
      <c r="F6450" t="s">
        <v>425</v>
      </c>
      <c r="G6450" t="s">
        <v>8622</v>
      </c>
      <c r="H6450" t="s">
        <v>11949</v>
      </c>
      <c r="I6450" t="s">
        <v>11950</v>
      </c>
      <c r="J6450" t="s">
        <v>11951</v>
      </c>
      <c r="K6450" t="s">
        <v>11952</v>
      </c>
      <c r="L6450" t="s">
        <v>11953</v>
      </c>
      <c r="M6450" t="s">
        <v>8695</v>
      </c>
      <c r="N6450" t="s">
        <v>10024</v>
      </c>
      <c r="O6450" t="s">
        <v>10460</v>
      </c>
      <c r="P6450" t="s">
        <v>11821</v>
      </c>
      <c r="Q6450" t="s">
        <v>10461</v>
      </c>
      <c r="R6450" t="s">
        <v>63</v>
      </c>
      <c r="S6450" t="s">
        <v>108</v>
      </c>
      <c r="T6450" t="s">
        <v>11954</v>
      </c>
      <c r="U6450" t="s">
        <v>11955</v>
      </c>
      <c r="V6450" t="s">
        <v>244</v>
      </c>
      <c r="X6450">
        <v>1</v>
      </c>
      <c r="Y6450">
        <v>12500</v>
      </c>
      <c r="Z6450">
        <v>5000</v>
      </c>
      <c r="AA6450">
        <v>8750</v>
      </c>
      <c r="AB6450">
        <v>68175761</v>
      </c>
      <c r="AC6450" t="s">
        <v>47</v>
      </c>
      <c r="AD6450" t="str">
        <f>+VLOOKUP(T6450,items!$A$2:$D$1255,4,0)</f>
        <v>MEMBRANA</v>
      </c>
      <c r="AE6450">
        <f>+VLOOKUP(T6450,Tabla1[],5,0)</f>
        <v>0</v>
      </c>
      <c r="AF6450">
        <f t="shared" si="100"/>
        <v>7</v>
      </c>
    </row>
    <row r="6451" spans="1:34" x14ac:dyDescent="0.25">
      <c r="A6451">
        <v>104113</v>
      </c>
      <c r="B6451" t="s">
        <v>11948</v>
      </c>
      <c r="C6451" t="s">
        <v>75</v>
      </c>
      <c r="D6451">
        <v>0</v>
      </c>
      <c r="F6451" t="s">
        <v>425</v>
      </c>
      <c r="G6451" t="s">
        <v>8622</v>
      </c>
      <c r="H6451" t="s">
        <v>11949</v>
      </c>
      <c r="I6451" t="s">
        <v>11950</v>
      </c>
      <c r="J6451" t="s">
        <v>11951</v>
      </c>
      <c r="K6451" t="s">
        <v>11952</v>
      </c>
      <c r="L6451" t="s">
        <v>11953</v>
      </c>
      <c r="M6451" t="s">
        <v>8695</v>
      </c>
      <c r="N6451" t="s">
        <v>10024</v>
      </c>
      <c r="O6451" t="s">
        <v>10460</v>
      </c>
      <c r="P6451" t="s">
        <v>11821</v>
      </c>
      <c r="Q6451" t="s">
        <v>10461</v>
      </c>
      <c r="R6451" t="s">
        <v>63</v>
      </c>
      <c r="S6451" t="s">
        <v>108</v>
      </c>
      <c r="T6451" t="s">
        <v>94</v>
      </c>
      <c r="U6451" t="s">
        <v>95</v>
      </c>
      <c r="X6451">
        <v>1</v>
      </c>
      <c r="Y6451">
        <v>0</v>
      </c>
      <c r="Z6451">
        <v>0</v>
      </c>
      <c r="AA6451">
        <v>0</v>
      </c>
      <c r="AB6451">
        <v>4740000</v>
      </c>
      <c r="AC6451" t="s">
        <v>47</v>
      </c>
      <c r="AD6451" t="e">
        <f>+VLOOKUP(T6451,items!$A$2:$D$1255,4,0)</f>
        <v>#N/A</v>
      </c>
      <c r="AE6451" t="e">
        <f>+VLOOKUP(T6451,Tabla1[],5,0)</f>
        <v>#N/A</v>
      </c>
      <c r="AF6451">
        <f t="shared" si="100"/>
        <v>7</v>
      </c>
    </row>
    <row r="6452" spans="1:34" x14ac:dyDescent="0.25">
      <c r="A6452">
        <v>104114</v>
      </c>
      <c r="B6452" t="s">
        <v>11956</v>
      </c>
      <c r="C6452" t="s">
        <v>33</v>
      </c>
      <c r="D6452">
        <v>0</v>
      </c>
      <c r="F6452" t="s">
        <v>8405</v>
      </c>
      <c r="G6452" t="s">
        <v>1249</v>
      </c>
      <c r="H6452" t="s">
        <v>11957</v>
      </c>
      <c r="I6452" t="s">
        <v>37</v>
      </c>
      <c r="J6452" t="s">
        <v>11958</v>
      </c>
      <c r="K6452" t="s">
        <v>11959</v>
      </c>
      <c r="L6452" t="s">
        <v>11960</v>
      </c>
      <c r="M6452" t="s">
        <v>9096</v>
      </c>
      <c r="N6452" t="s">
        <v>9096</v>
      </c>
      <c r="O6452" t="s">
        <v>10025</v>
      </c>
      <c r="P6452" t="s">
        <v>8745</v>
      </c>
      <c r="Q6452" t="s">
        <v>10604</v>
      </c>
      <c r="R6452" t="s">
        <v>63</v>
      </c>
      <c r="S6452" t="s">
        <v>256</v>
      </c>
      <c r="T6452" t="s">
        <v>9465</v>
      </c>
      <c r="U6452" t="s">
        <v>9466</v>
      </c>
      <c r="V6452" t="s">
        <v>9947</v>
      </c>
      <c r="W6452" t="s">
        <v>117</v>
      </c>
      <c r="X6452">
        <v>2</v>
      </c>
      <c r="Y6452">
        <v>0</v>
      </c>
      <c r="Z6452">
        <v>0</v>
      </c>
      <c r="AA6452">
        <v>0</v>
      </c>
      <c r="AB6452">
        <v>6196410</v>
      </c>
      <c r="AC6452" t="s">
        <v>47</v>
      </c>
      <c r="AD6452" t="str">
        <f>+VLOOKUP(T6452,items!$A$2:$D$1255,4,0)</f>
        <v>MUEBLES</v>
      </c>
      <c r="AE6452">
        <f>+VLOOKUP(T6452,Tabla1[],5,0)</f>
        <v>0</v>
      </c>
      <c r="AF6452">
        <f t="shared" si="100"/>
        <v>6</v>
      </c>
    </row>
    <row r="6453" spans="1:34" x14ac:dyDescent="0.25">
      <c r="A6453">
        <v>104118</v>
      </c>
      <c r="B6453" t="s">
        <v>11961</v>
      </c>
      <c r="C6453" t="s">
        <v>75</v>
      </c>
      <c r="D6453">
        <v>0</v>
      </c>
      <c r="F6453" t="s">
        <v>8405</v>
      </c>
      <c r="G6453" t="s">
        <v>10072</v>
      </c>
      <c r="H6453" t="s">
        <v>11962</v>
      </c>
      <c r="I6453" t="s">
        <v>11963</v>
      </c>
      <c r="J6453" t="s">
        <v>11964</v>
      </c>
      <c r="K6453" t="s">
        <v>11965</v>
      </c>
      <c r="L6453" t="s">
        <v>11966</v>
      </c>
      <c r="M6453" t="s">
        <v>10344</v>
      </c>
      <c r="N6453" t="s">
        <v>10344</v>
      </c>
      <c r="O6453" t="s">
        <v>9376</v>
      </c>
      <c r="P6453" t="s">
        <v>10064</v>
      </c>
      <c r="Q6453" t="s">
        <v>9441</v>
      </c>
      <c r="R6453" t="s">
        <v>63</v>
      </c>
      <c r="S6453" t="s">
        <v>272</v>
      </c>
      <c r="T6453" t="s">
        <v>388</v>
      </c>
      <c r="U6453" t="s">
        <v>389</v>
      </c>
      <c r="X6453">
        <v>175</v>
      </c>
      <c r="Y6453">
        <v>0</v>
      </c>
      <c r="Z6453">
        <v>0</v>
      </c>
      <c r="AA6453">
        <v>0</v>
      </c>
      <c r="AB6453" s="14">
        <v>5716368</v>
      </c>
      <c r="AC6453" t="s">
        <v>47</v>
      </c>
      <c r="AD6453">
        <f>+VLOOKUP(T6453,items!$A$2:$D$1255,4,0)</f>
        <v>0</v>
      </c>
      <c r="AE6453">
        <f>+VLOOKUP(T6453,Tabla1[],5,0)</f>
        <v>0</v>
      </c>
      <c r="AF6453">
        <f t="shared" si="100"/>
        <v>6</v>
      </c>
      <c r="AG6453">
        <v>3816</v>
      </c>
      <c r="AH6453" s="14">
        <v>5716368</v>
      </c>
    </row>
    <row r="6454" spans="1:34" x14ac:dyDescent="0.25">
      <c r="A6454">
        <v>104118</v>
      </c>
      <c r="B6454" t="s">
        <v>11961</v>
      </c>
      <c r="C6454" t="s">
        <v>75</v>
      </c>
      <c r="D6454">
        <v>0</v>
      </c>
      <c r="F6454" t="s">
        <v>8405</v>
      </c>
      <c r="G6454" t="s">
        <v>10072</v>
      </c>
      <c r="H6454" t="s">
        <v>11962</v>
      </c>
      <c r="I6454" t="s">
        <v>11963</v>
      </c>
      <c r="J6454" t="s">
        <v>11964</v>
      </c>
      <c r="K6454" t="s">
        <v>11965</v>
      </c>
      <c r="L6454" t="s">
        <v>11966</v>
      </c>
      <c r="M6454" t="s">
        <v>10344</v>
      </c>
      <c r="N6454" t="s">
        <v>10344</v>
      </c>
      <c r="O6454" t="s">
        <v>9376</v>
      </c>
      <c r="P6454" t="s">
        <v>10064</v>
      </c>
      <c r="Q6454" t="s">
        <v>9441</v>
      </c>
      <c r="R6454" t="s">
        <v>63</v>
      </c>
      <c r="S6454" t="s">
        <v>272</v>
      </c>
      <c r="T6454" t="s">
        <v>392</v>
      </c>
      <c r="U6454" t="s">
        <v>393</v>
      </c>
      <c r="X6454">
        <v>1</v>
      </c>
      <c r="Y6454">
        <v>0</v>
      </c>
      <c r="Z6454">
        <v>0</v>
      </c>
      <c r="AA6454">
        <v>0</v>
      </c>
      <c r="AB6454" s="14">
        <v>795445.2</v>
      </c>
      <c r="AC6454" t="s">
        <v>47</v>
      </c>
      <c r="AD6454" t="e">
        <f>+VLOOKUP(T6454,items!$A$2:$D$1255,4,0)</f>
        <v>#N/A</v>
      </c>
      <c r="AE6454" t="e">
        <f>+VLOOKUP(T6454,Tabla1[],5,0)</f>
        <v>#N/A</v>
      </c>
      <c r="AF6454">
        <f t="shared" si="100"/>
        <v>6</v>
      </c>
      <c r="AG6454">
        <v>3816</v>
      </c>
      <c r="AH6454" s="14">
        <v>795445.2</v>
      </c>
    </row>
    <row r="6455" spans="1:34" x14ac:dyDescent="0.25">
      <c r="A6455">
        <v>104131</v>
      </c>
      <c r="B6455" t="s">
        <v>2935</v>
      </c>
      <c r="C6455" t="s">
        <v>75</v>
      </c>
      <c r="D6455">
        <v>0</v>
      </c>
      <c r="F6455" t="s">
        <v>8405</v>
      </c>
      <c r="G6455" t="s">
        <v>8621</v>
      </c>
      <c r="H6455" t="s">
        <v>11967</v>
      </c>
      <c r="I6455" t="s">
        <v>37</v>
      </c>
      <c r="J6455" t="s">
        <v>11968</v>
      </c>
      <c r="K6455" t="s">
        <v>11969</v>
      </c>
      <c r="L6455" t="s">
        <v>37</v>
      </c>
      <c r="M6455" t="s">
        <v>9223</v>
      </c>
      <c r="N6455" t="s">
        <v>9223</v>
      </c>
      <c r="O6455" t="s">
        <v>3096</v>
      </c>
      <c r="P6455" t="s">
        <v>975</v>
      </c>
      <c r="Q6455" t="s">
        <v>975</v>
      </c>
      <c r="R6455" t="s">
        <v>127</v>
      </c>
      <c r="S6455" t="s">
        <v>164</v>
      </c>
      <c r="T6455" t="s">
        <v>388</v>
      </c>
      <c r="U6455" t="s">
        <v>389</v>
      </c>
      <c r="X6455">
        <v>23</v>
      </c>
      <c r="Y6455">
        <v>0</v>
      </c>
      <c r="Z6455">
        <v>0</v>
      </c>
      <c r="AA6455">
        <v>0</v>
      </c>
      <c r="AB6455">
        <v>1121250</v>
      </c>
      <c r="AC6455" t="s">
        <v>47</v>
      </c>
      <c r="AD6455">
        <f>+VLOOKUP(T6455,items!$A$2:$D$1255,4,0)</f>
        <v>0</v>
      </c>
      <c r="AE6455">
        <f>+VLOOKUP(T6455,Tabla1[],5,0)</f>
        <v>0</v>
      </c>
      <c r="AF6455">
        <f t="shared" si="100"/>
        <v>5</v>
      </c>
    </row>
    <row r="6456" spans="1:34" x14ac:dyDescent="0.25">
      <c r="A6456">
        <v>104134</v>
      </c>
      <c r="B6456" t="s">
        <v>1177</v>
      </c>
      <c r="C6456" t="s">
        <v>75</v>
      </c>
      <c r="D6456">
        <v>0</v>
      </c>
      <c r="F6456" t="s">
        <v>8405</v>
      </c>
      <c r="G6456" t="s">
        <v>516</v>
      </c>
      <c r="H6456" t="s">
        <v>11970</v>
      </c>
      <c r="I6456" t="s">
        <v>37</v>
      </c>
      <c r="J6456" t="s">
        <v>11971</v>
      </c>
      <c r="K6456" t="s">
        <v>11972</v>
      </c>
      <c r="L6456" t="s">
        <v>37</v>
      </c>
      <c r="M6456" t="s">
        <v>9293</v>
      </c>
      <c r="N6456" t="s">
        <v>9293</v>
      </c>
      <c r="O6456" t="s">
        <v>8695</v>
      </c>
      <c r="P6456" t="s">
        <v>519</v>
      </c>
      <c r="Q6456" t="s">
        <v>519</v>
      </c>
      <c r="R6456" t="s">
        <v>127</v>
      </c>
      <c r="S6456" t="s">
        <v>164</v>
      </c>
      <c r="T6456" t="s">
        <v>2178</v>
      </c>
      <c r="U6456" t="s">
        <v>2179</v>
      </c>
      <c r="X6456">
        <v>2</v>
      </c>
      <c r="Y6456">
        <v>0</v>
      </c>
      <c r="Z6456">
        <v>0</v>
      </c>
      <c r="AA6456">
        <v>0</v>
      </c>
      <c r="AB6456">
        <v>1014000</v>
      </c>
      <c r="AC6456" t="s">
        <v>47</v>
      </c>
      <c r="AD6456">
        <f>+VLOOKUP(T6456,items!$A$2:$D$1255,4,0)</f>
        <v>0</v>
      </c>
      <c r="AE6456">
        <f>+VLOOKUP(T6456,Tabla1[],5,0)</f>
        <v>0</v>
      </c>
      <c r="AF6456">
        <f t="shared" si="100"/>
        <v>5</v>
      </c>
    </row>
    <row r="6457" spans="1:34" x14ac:dyDescent="0.25">
      <c r="A6457">
        <v>104134</v>
      </c>
      <c r="B6457" t="s">
        <v>1177</v>
      </c>
      <c r="C6457" t="s">
        <v>75</v>
      </c>
      <c r="D6457">
        <v>0</v>
      </c>
      <c r="F6457" t="s">
        <v>8405</v>
      </c>
      <c r="G6457" t="s">
        <v>516</v>
      </c>
      <c r="H6457" t="s">
        <v>11970</v>
      </c>
      <c r="I6457" t="s">
        <v>37</v>
      </c>
      <c r="J6457" t="s">
        <v>11971</v>
      </c>
      <c r="K6457" t="s">
        <v>11972</v>
      </c>
      <c r="L6457" t="s">
        <v>37</v>
      </c>
      <c r="M6457" t="s">
        <v>9293</v>
      </c>
      <c r="N6457" t="s">
        <v>9293</v>
      </c>
      <c r="O6457" t="s">
        <v>8695</v>
      </c>
      <c r="P6457" t="s">
        <v>519</v>
      </c>
      <c r="Q6457" t="s">
        <v>519</v>
      </c>
      <c r="R6457" t="s">
        <v>127</v>
      </c>
      <c r="S6457" t="s">
        <v>164</v>
      </c>
      <c r="T6457" t="s">
        <v>1126</v>
      </c>
      <c r="U6457" t="s">
        <v>1127</v>
      </c>
      <c r="X6457">
        <v>1</v>
      </c>
      <c r="Y6457">
        <v>0</v>
      </c>
      <c r="Z6457">
        <v>0</v>
      </c>
      <c r="AA6457">
        <v>0</v>
      </c>
      <c r="AB6457">
        <v>50420</v>
      </c>
      <c r="AC6457" t="s">
        <v>47</v>
      </c>
      <c r="AD6457">
        <f>+VLOOKUP(T6457,items!$A$2:$D$1255,4,0)</f>
        <v>0</v>
      </c>
      <c r="AE6457">
        <f>+VLOOKUP(T6457,Tabla1[],5,0)</f>
        <v>0</v>
      </c>
      <c r="AF6457">
        <f t="shared" si="100"/>
        <v>5</v>
      </c>
    </row>
    <row r="6458" spans="1:34" x14ac:dyDescent="0.25">
      <c r="A6458">
        <v>104134</v>
      </c>
      <c r="B6458" t="s">
        <v>1177</v>
      </c>
      <c r="C6458" t="s">
        <v>75</v>
      </c>
      <c r="D6458">
        <v>0</v>
      </c>
      <c r="F6458" t="s">
        <v>8405</v>
      </c>
      <c r="G6458" t="s">
        <v>516</v>
      </c>
      <c r="H6458" t="s">
        <v>11970</v>
      </c>
      <c r="I6458" t="s">
        <v>37</v>
      </c>
      <c r="J6458" t="s">
        <v>11971</v>
      </c>
      <c r="K6458" t="s">
        <v>11972</v>
      </c>
      <c r="L6458" t="s">
        <v>37</v>
      </c>
      <c r="M6458" t="s">
        <v>9293</v>
      </c>
      <c r="N6458" t="s">
        <v>9293</v>
      </c>
      <c r="O6458" t="s">
        <v>8695</v>
      </c>
      <c r="P6458" t="s">
        <v>519</v>
      </c>
      <c r="Q6458" t="s">
        <v>519</v>
      </c>
      <c r="R6458" t="s">
        <v>127</v>
      </c>
      <c r="S6458" t="s">
        <v>164</v>
      </c>
      <c r="T6458" t="s">
        <v>1438</v>
      </c>
      <c r="U6458" t="s">
        <v>1439</v>
      </c>
      <c r="X6458">
        <v>1</v>
      </c>
      <c r="Y6458">
        <v>0</v>
      </c>
      <c r="Z6458">
        <v>0</v>
      </c>
      <c r="AA6458">
        <v>0</v>
      </c>
      <c r="AB6458">
        <v>200000</v>
      </c>
      <c r="AC6458" t="s">
        <v>47</v>
      </c>
      <c r="AD6458">
        <f>+VLOOKUP(T6458,items!$A$2:$D$1255,4,0)</f>
        <v>0</v>
      </c>
      <c r="AE6458">
        <f>+VLOOKUP(T6458,Tabla1[],5,0)</f>
        <v>0</v>
      </c>
      <c r="AF6458">
        <f t="shared" si="100"/>
        <v>5</v>
      </c>
    </row>
    <row r="6459" spans="1:34" x14ac:dyDescent="0.25">
      <c r="A6459">
        <v>104134</v>
      </c>
      <c r="B6459" t="s">
        <v>1177</v>
      </c>
      <c r="C6459" t="s">
        <v>75</v>
      </c>
      <c r="D6459">
        <v>0</v>
      </c>
      <c r="F6459" t="s">
        <v>8405</v>
      </c>
      <c r="G6459" t="s">
        <v>516</v>
      </c>
      <c r="H6459" t="s">
        <v>11970</v>
      </c>
      <c r="I6459" t="s">
        <v>37</v>
      </c>
      <c r="J6459" t="s">
        <v>11971</v>
      </c>
      <c r="K6459" t="s">
        <v>11972</v>
      </c>
      <c r="L6459" t="s">
        <v>37</v>
      </c>
      <c r="M6459" t="s">
        <v>9293</v>
      </c>
      <c r="N6459" t="s">
        <v>9293</v>
      </c>
      <c r="O6459" t="s">
        <v>8695</v>
      </c>
      <c r="P6459" t="s">
        <v>519</v>
      </c>
      <c r="Q6459" t="s">
        <v>519</v>
      </c>
      <c r="R6459" t="s">
        <v>127</v>
      </c>
      <c r="S6459" t="s">
        <v>164</v>
      </c>
      <c r="T6459" t="s">
        <v>1303</v>
      </c>
      <c r="U6459" t="s">
        <v>1304</v>
      </c>
      <c r="X6459">
        <v>10</v>
      </c>
      <c r="Y6459">
        <v>0</v>
      </c>
      <c r="Z6459">
        <v>0</v>
      </c>
      <c r="AA6459">
        <v>0</v>
      </c>
      <c r="AB6459">
        <v>526000</v>
      </c>
      <c r="AC6459" t="s">
        <v>47</v>
      </c>
      <c r="AD6459">
        <f>+VLOOKUP(T6459,items!$A$2:$D$1255,4,0)</f>
        <v>0</v>
      </c>
      <c r="AE6459">
        <f>+VLOOKUP(T6459,Tabla1[],5,0)</f>
        <v>0</v>
      </c>
      <c r="AF6459">
        <f t="shared" si="100"/>
        <v>5</v>
      </c>
    </row>
    <row r="6460" spans="1:34" x14ac:dyDescent="0.25">
      <c r="A6460">
        <v>104135</v>
      </c>
      <c r="B6460" t="s">
        <v>11973</v>
      </c>
      <c r="C6460" t="s">
        <v>75</v>
      </c>
      <c r="D6460">
        <v>0</v>
      </c>
      <c r="F6460" t="s">
        <v>8405</v>
      </c>
      <c r="G6460" t="s">
        <v>1249</v>
      </c>
      <c r="H6460" t="s">
        <v>11974</v>
      </c>
      <c r="I6460" t="s">
        <v>11975</v>
      </c>
      <c r="J6460" t="s">
        <v>11976</v>
      </c>
      <c r="K6460" t="s">
        <v>11977</v>
      </c>
      <c r="L6460" t="s">
        <v>37</v>
      </c>
      <c r="M6460" t="s">
        <v>9096</v>
      </c>
      <c r="N6460" t="s">
        <v>53</v>
      </c>
      <c r="O6460" t="s">
        <v>9598</v>
      </c>
      <c r="P6460" t="s">
        <v>10344</v>
      </c>
      <c r="Q6460" t="s">
        <v>10344</v>
      </c>
      <c r="R6460" t="s">
        <v>43</v>
      </c>
      <c r="S6460" t="s">
        <v>164</v>
      </c>
      <c r="T6460" t="s">
        <v>3488</v>
      </c>
      <c r="U6460" t="s">
        <v>3489</v>
      </c>
      <c r="X6460">
        <v>1</v>
      </c>
      <c r="Y6460">
        <v>0</v>
      </c>
      <c r="Z6460">
        <v>0</v>
      </c>
      <c r="AA6460">
        <v>0</v>
      </c>
      <c r="AB6460">
        <v>92500</v>
      </c>
      <c r="AC6460" t="s">
        <v>47</v>
      </c>
      <c r="AD6460">
        <f>+VLOOKUP(T6460,items!$A$2:$D$1255,4,0)</f>
        <v>0</v>
      </c>
      <c r="AE6460">
        <f>+VLOOKUP(T6460,Tabla1[],5,0)</f>
        <v>0</v>
      </c>
      <c r="AF6460">
        <f t="shared" si="100"/>
        <v>6</v>
      </c>
    </row>
    <row r="6461" spans="1:34" x14ac:dyDescent="0.25">
      <c r="A6461">
        <v>104135</v>
      </c>
      <c r="B6461" t="s">
        <v>11973</v>
      </c>
      <c r="C6461" t="s">
        <v>75</v>
      </c>
      <c r="D6461">
        <v>0</v>
      </c>
      <c r="F6461" t="s">
        <v>8405</v>
      </c>
      <c r="G6461" t="s">
        <v>1249</v>
      </c>
      <c r="H6461" t="s">
        <v>11974</v>
      </c>
      <c r="I6461" t="s">
        <v>11975</v>
      </c>
      <c r="J6461" t="s">
        <v>11976</v>
      </c>
      <c r="K6461" t="s">
        <v>11977</v>
      </c>
      <c r="L6461" t="s">
        <v>37</v>
      </c>
      <c r="M6461" t="s">
        <v>9096</v>
      </c>
      <c r="N6461" t="s">
        <v>53</v>
      </c>
      <c r="O6461" t="s">
        <v>9598</v>
      </c>
      <c r="P6461" t="s">
        <v>10344</v>
      </c>
      <c r="Q6461" t="s">
        <v>10344</v>
      </c>
      <c r="R6461" t="s">
        <v>43</v>
      </c>
      <c r="S6461" t="s">
        <v>164</v>
      </c>
      <c r="T6461" t="s">
        <v>11978</v>
      </c>
      <c r="U6461" t="s">
        <v>11979</v>
      </c>
      <c r="X6461">
        <v>1</v>
      </c>
      <c r="Y6461">
        <v>0</v>
      </c>
      <c r="Z6461">
        <v>0</v>
      </c>
      <c r="AA6461">
        <v>0</v>
      </c>
      <c r="AB6461">
        <v>655300</v>
      </c>
      <c r="AC6461" t="s">
        <v>47</v>
      </c>
      <c r="AD6461">
        <f>+VLOOKUP(T6461,items!$A$2:$D$1255,4,0)</f>
        <v>0</v>
      </c>
      <c r="AE6461">
        <f>+VLOOKUP(T6461,Tabla1[],5,0)</f>
        <v>0</v>
      </c>
      <c r="AF6461">
        <f t="shared" si="100"/>
        <v>6</v>
      </c>
    </row>
    <row r="6462" spans="1:34" x14ac:dyDescent="0.25">
      <c r="A6462">
        <v>104135</v>
      </c>
      <c r="B6462" t="s">
        <v>11973</v>
      </c>
      <c r="C6462" t="s">
        <v>75</v>
      </c>
      <c r="D6462">
        <v>0</v>
      </c>
      <c r="F6462" t="s">
        <v>8405</v>
      </c>
      <c r="G6462" t="s">
        <v>1249</v>
      </c>
      <c r="H6462" t="s">
        <v>11974</v>
      </c>
      <c r="I6462" t="s">
        <v>11975</v>
      </c>
      <c r="J6462" t="s">
        <v>11976</v>
      </c>
      <c r="K6462" t="s">
        <v>11977</v>
      </c>
      <c r="L6462" t="s">
        <v>37</v>
      </c>
      <c r="M6462" t="s">
        <v>9096</v>
      </c>
      <c r="N6462" t="s">
        <v>53</v>
      </c>
      <c r="O6462" t="s">
        <v>9598</v>
      </c>
      <c r="P6462" t="s">
        <v>10344</v>
      </c>
      <c r="Q6462" t="s">
        <v>10344</v>
      </c>
      <c r="R6462" t="s">
        <v>43</v>
      </c>
      <c r="S6462" t="s">
        <v>164</v>
      </c>
      <c r="T6462" t="s">
        <v>11980</v>
      </c>
      <c r="U6462" t="s">
        <v>11981</v>
      </c>
      <c r="X6462">
        <v>1</v>
      </c>
      <c r="Y6462">
        <v>0</v>
      </c>
      <c r="Z6462">
        <v>0</v>
      </c>
      <c r="AA6462">
        <v>0</v>
      </c>
      <c r="AB6462">
        <v>131670</v>
      </c>
      <c r="AC6462" t="s">
        <v>47</v>
      </c>
      <c r="AD6462">
        <f>+VLOOKUP(T6462,items!$A$2:$D$1255,4,0)</f>
        <v>0</v>
      </c>
      <c r="AE6462">
        <f>+VLOOKUP(T6462,Tabla1[],5,0)</f>
        <v>0</v>
      </c>
      <c r="AF6462">
        <f t="shared" si="100"/>
        <v>6</v>
      </c>
    </row>
    <row r="6463" spans="1:34" x14ac:dyDescent="0.25">
      <c r="A6463">
        <v>104135</v>
      </c>
      <c r="B6463" t="s">
        <v>11973</v>
      </c>
      <c r="C6463" t="s">
        <v>75</v>
      </c>
      <c r="D6463">
        <v>0</v>
      </c>
      <c r="F6463" t="s">
        <v>8405</v>
      </c>
      <c r="G6463" t="s">
        <v>1249</v>
      </c>
      <c r="H6463" t="s">
        <v>11974</v>
      </c>
      <c r="I6463" t="s">
        <v>11975</v>
      </c>
      <c r="J6463" t="s">
        <v>11976</v>
      </c>
      <c r="K6463" t="s">
        <v>11977</v>
      </c>
      <c r="L6463" t="s">
        <v>37</v>
      </c>
      <c r="M6463" t="s">
        <v>9096</v>
      </c>
      <c r="N6463" t="s">
        <v>53</v>
      </c>
      <c r="O6463" t="s">
        <v>9598</v>
      </c>
      <c r="P6463" t="s">
        <v>10344</v>
      </c>
      <c r="Q6463" t="s">
        <v>10344</v>
      </c>
      <c r="R6463" t="s">
        <v>43</v>
      </c>
      <c r="S6463" t="s">
        <v>164</v>
      </c>
      <c r="T6463" t="s">
        <v>9390</v>
      </c>
      <c r="U6463" t="s">
        <v>9391</v>
      </c>
      <c r="X6463">
        <v>2</v>
      </c>
      <c r="Y6463">
        <v>0</v>
      </c>
      <c r="Z6463">
        <v>0</v>
      </c>
      <c r="AA6463">
        <v>0</v>
      </c>
      <c r="AB6463">
        <v>2290476</v>
      </c>
      <c r="AC6463" t="s">
        <v>47</v>
      </c>
      <c r="AD6463">
        <f>+VLOOKUP(T6463,items!$A$2:$D$1255,4,0)</f>
        <v>0</v>
      </c>
      <c r="AE6463">
        <f>+VLOOKUP(T6463,Tabla1[],5,0)</f>
        <v>0</v>
      </c>
      <c r="AF6463">
        <f t="shared" si="100"/>
        <v>6</v>
      </c>
    </row>
    <row r="6464" spans="1:34" x14ac:dyDescent="0.25">
      <c r="A6464">
        <v>104135</v>
      </c>
      <c r="B6464" t="s">
        <v>11973</v>
      </c>
      <c r="C6464" t="s">
        <v>75</v>
      </c>
      <c r="D6464">
        <v>0</v>
      </c>
      <c r="F6464" t="s">
        <v>8405</v>
      </c>
      <c r="G6464" t="s">
        <v>1249</v>
      </c>
      <c r="H6464" t="s">
        <v>11974</v>
      </c>
      <c r="I6464" t="s">
        <v>11975</v>
      </c>
      <c r="J6464" t="s">
        <v>11976</v>
      </c>
      <c r="K6464" t="s">
        <v>11977</v>
      </c>
      <c r="L6464" t="s">
        <v>37</v>
      </c>
      <c r="M6464" t="s">
        <v>9096</v>
      </c>
      <c r="N6464" t="s">
        <v>53</v>
      </c>
      <c r="O6464" t="s">
        <v>9598</v>
      </c>
      <c r="P6464" t="s">
        <v>10344</v>
      </c>
      <c r="Q6464" t="s">
        <v>10344</v>
      </c>
      <c r="R6464" t="s">
        <v>43</v>
      </c>
      <c r="S6464" t="s">
        <v>164</v>
      </c>
      <c r="T6464" t="s">
        <v>857</v>
      </c>
      <c r="U6464" t="s">
        <v>858</v>
      </c>
      <c r="V6464" t="s">
        <v>2719</v>
      </c>
      <c r="W6464" t="s">
        <v>1095</v>
      </c>
      <c r="X6464">
        <v>2</v>
      </c>
      <c r="Y6464">
        <v>9000</v>
      </c>
      <c r="Z6464">
        <v>0</v>
      </c>
      <c r="AA6464">
        <v>2000</v>
      </c>
      <c r="AB6464">
        <v>10700000</v>
      </c>
      <c r="AC6464" t="s">
        <v>47</v>
      </c>
      <c r="AD6464" t="str">
        <f>+VLOOKUP(T6464,items!$A$2:$D$1255,4,0)</f>
        <v>SOMBRALINA</v>
      </c>
      <c r="AE6464" t="str">
        <f>+VLOOKUP(T6464,Tabla1[],5,0)</f>
        <v>MANUAL</v>
      </c>
      <c r="AF6464">
        <f t="shared" si="100"/>
        <v>6</v>
      </c>
    </row>
    <row r="6465" spans="1:32" x14ac:dyDescent="0.25">
      <c r="A6465">
        <v>104144</v>
      </c>
      <c r="B6465" t="s">
        <v>2843</v>
      </c>
      <c r="C6465" t="s">
        <v>75</v>
      </c>
      <c r="D6465">
        <v>0</v>
      </c>
      <c r="F6465" t="s">
        <v>8621</v>
      </c>
      <c r="G6465" t="s">
        <v>9223</v>
      </c>
      <c r="H6465" t="s">
        <v>11982</v>
      </c>
      <c r="I6465" t="s">
        <v>37</v>
      </c>
      <c r="J6465" t="s">
        <v>11983</v>
      </c>
      <c r="K6465" t="s">
        <v>11984</v>
      </c>
      <c r="L6465" t="s">
        <v>11985</v>
      </c>
      <c r="M6465" t="s">
        <v>8622</v>
      </c>
      <c r="N6465" t="s">
        <v>8622</v>
      </c>
      <c r="O6465" t="s">
        <v>3096</v>
      </c>
      <c r="P6465" t="s">
        <v>975</v>
      </c>
      <c r="Q6465" t="s">
        <v>512</v>
      </c>
      <c r="R6465" t="s">
        <v>63</v>
      </c>
      <c r="S6465" t="s">
        <v>164</v>
      </c>
      <c r="T6465" t="s">
        <v>6309</v>
      </c>
      <c r="U6465" t="s">
        <v>6310</v>
      </c>
      <c r="X6465">
        <v>2</v>
      </c>
      <c r="Y6465">
        <v>0</v>
      </c>
      <c r="Z6465">
        <v>0</v>
      </c>
      <c r="AA6465">
        <v>0</v>
      </c>
      <c r="AB6465">
        <v>2600</v>
      </c>
      <c r="AC6465" t="s">
        <v>47</v>
      </c>
      <c r="AD6465">
        <f>+VLOOKUP(T6465,items!$A$2:$D$1255,4,0)</f>
        <v>0</v>
      </c>
      <c r="AE6465">
        <f>+VLOOKUP(T6465,Tabla1[],5,0)</f>
        <v>0</v>
      </c>
      <c r="AF6465">
        <f t="shared" si="100"/>
        <v>5</v>
      </c>
    </row>
    <row r="6466" spans="1:32" x14ac:dyDescent="0.25">
      <c r="A6466">
        <v>104144</v>
      </c>
      <c r="B6466" t="s">
        <v>2843</v>
      </c>
      <c r="C6466" t="s">
        <v>75</v>
      </c>
      <c r="D6466">
        <v>0</v>
      </c>
      <c r="F6466" t="s">
        <v>8621</v>
      </c>
      <c r="G6466" t="s">
        <v>9223</v>
      </c>
      <c r="H6466" t="s">
        <v>11982</v>
      </c>
      <c r="I6466" t="s">
        <v>37</v>
      </c>
      <c r="J6466" t="s">
        <v>11983</v>
      </c>
      <c r="K6466" t="s">
        <v>11984</v>
      </c>
      <c r="L6466" t="s">
        <v>11985</v>
      </c>
      <c r="M6466" t="s">
        <v>8622</v>
      </c>
      <c r="N6466" t="s">
        <v>8622</v>
      </c>
      <c r="O6466" t="s">
        <v>3096</v>
      </c>
      <c r="P6466" t="s">
        <v>975</v>
      </c>
      <c r="Q6466" t="s">
        <v>512</v>
      </c>
      <c r="R6466" t="s">
        <v>63</v>
      </c>
      <c r="S6466" t="s">
        <v>164</v>
      </c>
      <c r="T6466" t="s">
        <v>1290</v>
      </c>
      <c r="U6466" t="s">
        <v>1291</v>
      </c>
      <c r="X6466">
        <v>1</v>
      </c>
      <c r="Y6466">
        <v>0</v>
      </c>
      <c r="Z6466">
        <v>0</v>
      </c>
      <c r="AA6466">
        <v>0</v>
      </c>
      <c r="AB6466">
        <v>63900</v>
      </c>
      <c r="AC6466" t="s">
        <v>47</v>
      </c>
      <c r="AD6466">
        <f>+VLOOKUP(T6466,items!$A$2:$D$1255,4,0)</f>
        <v>0</v>
      </c>
      <c r="AE6466">
        <f>+VLOOKUP(T6466,Tabla1[],5,0)</f>
        <v>0</v>
      </c>
      <c r="AF6466">
        <f t="shared" ref="AF6466:AF6529" si="101">+MONTH(O6466)</f>
        <v>5</v>
      </c>
    </row>
    <row r="6467" spans="1:32" x14ac:dyDescent="0.25">
      <c r="A6467">
        <v>104144</v>
      </c>
      <c r="B6467" t="s">
        <v>2843</v>
      </c>
      <c r="C6467" t="s">
        <v>75</v>
      </c>
      <c r="D6467">
        <v>0</v>
      </c>
      <c r="F6467" t="s">
        <v>8621</v>
      </c>
      <c r="G6467" t="s">
        <v>9223</v>
      </c>
      <c r="H6467" t="s">
        <v>11982</v>
      </c>
      <c r="I6467" t="s">
        <v>37</v>
      </c>
      <c r="J6467" t="s">
        <v>11983</v>
      </c>
      <c r="K6467" t="s">
        <v>11984</v>
      </c>
      <c r="L6467" t="s">
        <v>11985</v>
      </c>
      <c r="M6467" t="s">
        <v>8622</v>
      </c>
      <c r="N6467" t="s">
        <v>8622</v>
      </c>
      <c r="O6467" t="s">
        <v>3096</v>
      </c>
      <c r="P6467" t="s">
        <v>975</v>
      </c>
      <c r="Q6467" t="s">
        <v>512</v>
      </c>
      <c r="R6467" t="s">
        <v>63</v>
      </c>
      <c r="S6467" t="s">
        <v>164</v>
      </c>
      <c r="T6467" t="s">
        <v>6311</v>
      </c>
      <c r="U6467" t="s">
        <v>6312</v>
      </c>
      <c r="X6467">
        <v>2</v>
      </c>
      <c r="Y6467">
        <v>0</v>
      </c>
      <c r="Z6467">
        <v>0</v>
      </c>
      <c r="AA6467">
        <v>0</v>
      </c>
      <c r="AB6467">
        <v>800</v>
      </c>
      <c r="AC6467" t="s">
        <v>47</v>
      </c>
      <c r="AD6467">
        <f>+VLOOKUP(T6467,items!$A$2:$D$1255,4,0)</f>
        <v>0</v>
      </c>
      <c r="AE6467">
        <f>+VLOOKUP(T6467,Tabla1[],5,0)</f>
        <v>0</v>
      </c>
      <c r="AF6467">
        <f t="shared" si="101"/>
        <v>5</v>
      </c>
    </row>
    <row r="6468" spans="1:32" x14ac:dyDescent="0.25">
      <c r="A6468">
        <v>104144</v>
      </c>
      <c r="B6468" t="s">
        <v>2843</v>
      </c>
      <c r="C6468" t="s">
        <v>75</v>
      </c>
      <c r="D6468">
        <v>0</v>
      </c>
      <c r="F6468" t="s">
        <v>8621</v>
      </c>
      <c r="G6468" t="s">
        <v>9223</v>
      </c>
      <c r="H6468" t="s">
        <v>11982</v>
      </c>
      <c r="I6468" t="s">
        <v>37</v>
      </c>
      <c r="J6468" t="s">
        <v>11983</v>
      </c>
      <c r="K6468" t="s">
        <v>11984</v>
      </c>
      <c r="L6468" t="s">
        <v>11985</v>
      </c>
      <c r="M6468" t="s">
        <v>8622</v>
      </c>
      <c r="N6468" t="s">
        <v>8622</v>
      </c>
      <c r="O6468" t="s">
        <v>3096</v>
      </c>
      <c r="P6468" t="s">
        <v>975</v>
      </c>
      <c r="Q6468" t="s">
        <v>512</v>
      </c>
      <c r="R6468" t="s">
        <v>63</v>
      </c>
      <c r="S6468" t="s">
        <v>164</v>
      </c>
      <c r="T6468" t="s">
        <v>3667</v>
      </c>
      <c r="U6468" t="s">
        <v>884</v>
      </c>
      <c r="X6468">
        <v>2.5</v>
      </c>
      <c r="Y6468">
        <v>0</v>
      </c>
      <c r="Z6468">
        <v>0</v>
      </c>
      <c r="AA6468">
        <v>0</v>
      </c>
      <c r="AB6468">
        <v>131500</v>
      </c>
      <c r="AC6468" t="s">
        <v>47</v>
      </c>
      <c r="AD6468">
        <f>+VLOOKUP(T6468,items!$A$2:$D$1255,4,0)</f>
        <v>0</v>
      </c>
      <c r="AE6468">
        <f>+VLOOKUP(T6468,Tabla1[],5,0)</f>
        <v>0</v>
      </c>
      <c r="AF6468">
        <f t="shared" si="101"/>
        <v>5</v>
      </c>
    </row>
    <row r="6469" spans="1:32" x14ac:dyDescent="0.25">
      <c r="A6469">
        <v>104147</v>
      </c>
      <c r="B6469" t="s">
        <v>1422</v>
      </c>
      <c r="C6469" t="s">
        <v>75</v>
      </c>
      <c r="D6469">
        <v>0</v>
      </c>
      <c r="F6469" t="s">
        <v>8621</v>
      </c>
      <c r="G6469" t="s">
        <v>3096</v>
      </c>
      <c r="H6469" t="s">
        <v>11986</v>
      </c>
      <c r="I6469" t="s">
        <v>37</v>
      </c>
      <c r="J6469" t="s">
        <v>11987</v>
      </c>
      <c r="K6469" t="s">
        <v>11988</v>
      </c>
      <c r="L6469" t="s">
        <v>11989</v>
      </c>
      <c r="M6469" t="s">
        <v>5949</v>
      </c>
      <c r="N6469" t="s">
        <v>5949</v>
      </c>
      <c r="O6469" t="s">
        <v>975</v>
      </c>
      <c r="P6469" t="s">
        <v>516</v>
      </c>
      <c r="Q6469" t="s">
        <v>9293</v>
      </c>
      <c r="R6469" t="s">
        <v>127</v>
      </c>
      <c r="S6469" t="s">
        <v>164</v>
      </c>
      <c r="T6469" t="s">
        <v>1438</v>
      </c>
      <c r="U6469" t="s">
        <v>1439</v>
      </c>
      <c r="X6469">
        <v>1</v>
      </c>
      <c r="Y6469">
        <v>0</v>
      </c>
      <c r="Z6469">
        <v>0</v>
      </c>
      <c r="AA6469">
        <v>0</v>
      </c>
      <c r="AB6469">
        <v>200000</v>
      </c>
      <c r="AC6469" t="s">
        <v>47</v>
      </c>
      <c r="AD6469">
        <f>+VLOOKUP(T6469,items!$A$2:$D$1255,4,0)</f>
        <v>0</v>
      </c>
      <c r="AE6469">
        <f>+VLOOKUP(T6469,Tabla1[],5,0)</f>
        <v>0</v>
      </c>
      <c r="AF6469">
        <f t="shared" si="101"/>
        <v>5</v>
      </c>
    </row>
    <row r="6470" spans="1:32" x14ac:dyDescent="0.25">
      <c r="A6470">
        <v>104147</v>
      </c>
      <c r="B6470" t="s">
        <v>1422</v>
      </c>
      <c r="C6470" t="s">
        <v>75</v>
      </c>
      <c r="D6470">
        <v>0</v>
      </c>
      <c r="F6470" t="s">
        <v>8621</v>
      </c>
      <c r="G6470" t="s">
        <v>3096</v>
      </c>
      <c r="H6470" t="s">
        <v>11986</v>
      </c>
      <c r="I6470" t="s">
        <v>37</v>
      </c>
      <c r="J6470" t="s">
        <v>11987</v>
      </c>
      <c r="K6470" t="s">
        <v>11988</v>
      </c>
      <c r="L6470" t="s">
        <v>11989</v>
      </c>
      <c r="M6470" t="s">
        <v>5949</v>
      </c>
      <c r="N6470" t="s">
        <v>5949</v>
      </c>
      <c r="O6470" t="s">
        <v>975</v>
      </c>
      <c r="P6470" t="s">
        <v>516</v>
      </c>
      <c r="Q6470" t="s">
        <v>9293</v>
      </c>
      <c r="R6470" t="s">
        <v>127</v>
      </c>
      <c r="S6470" t="s">
        <v>164</v>
      </c>
      <c r="T6470" t="s">
        <v>6453</v>
      </c>
      <c r="U6470" t="s">
        <v>6454</v>
      </c>
      <c r="X6470">
        <v>1</v>
      </c>
      <c r="Y6470">
        <v>0</v>
      </c>
      <c r="Z6470">
        <v>0</v>
      </c>
      <c r="AA6470">
        <v>0</v>
      </c>
      <c r="AB6470">
        <v>26000</v>
      </c>
      <c r="AC6470" t="s">
        <v>47</v>
      </c>
      <c r="AD6470">
        <f>+VLOOKUP(T6470,items!$A$2:$D$1255,4,0)</f>
        <v>0</v>
      </c>
      <c r="AE6470">
        <f>+VLOOKUP(T6470,Tabla1[],5,0)</f>
        <v>0</v>
      </c>
      <c r="AF6470">
        <f t="shared" si="101"/>
        <v>5</v>
      </c>
    </row>
    <row r="6471" spans="1:32" x14ac:dyDescent="0.25">
      <c r="A6471">
        <v>104147</v>
      </c>
      <c r="B6471" t="s">
        <v>1422</v>
      </c>
      <c r="C6471" t="s">
        <v>75</v>
      </c>
      <c r="D6471">
        <v>0</v>
      </c>
      <c r="F6471" t="s">
        <v>8621</v>
      </c>
      <c r="G6471" t="s">
        <v>3096</v>
      </c>
      <c r="H6471" t="s">
        <v>11986</v>
      </c>
      <c r="I6471" t="s">
        <v>37</v>
      </c>
      <c r="J6471" t="s">
        <v>11987</v>
      </c>
      <c r="K6471" t="s">
        <v>11988</v>
      </c>
      <c r="L6471" t="s">
        <v>11989</v>
      </c>
      <c r="M6471" t="s">
        <v>5949</v>
      </c>
      <c r="N6471" t="s">
        <v>5949</v>
      </c>
      <c r="O6471" t="s">
        <v>975</v>
      </c>
      <c r="P6471" t="s">
        <v>516</v>
      </c>
      <c r="Q6471" t="s">
        <v>9293</v>
      </c>
      <c r="R6471" t="s">
        <v>127</v>
      </c>
      <c r="S6471" t="s">
        <v>164</v>
      </c>
      <c r="T6471" t="s">
        <v>3266</v>
      </c>
      <c r="U6471" t="s">
        <v>3267</v>
      </c>
      <c r="X6471">
        <v>1</v>
      </c>
      <c r="Y6471">
        <v>0</v>
      </c>
      <c r="Z6471">
        <v>0</v>
      </c>
      <c r="AA6471">
        <v>0</v>
      </c>
      <c r="AB6471">
        <v>44419</v>
      </c>
      <c r="AC6471" t="s">
        <v>47</v>
      </c>
      <c r="AD6471">
        <f>+VLOOKUP(T6471,items!$A$2:$D$1255,4,0)</f>
        <v>0</v>
      </c>
      <c r="AE6471">
        <f>+VLOOKUP(T6471,Tabla1[],5,0)</f>
        <v>0</v>
      </c>
      <c r="AF6471">
        <f t="shared" si="101"/>
        <v>5</v>
      </c>
    </row>
    <row r="6472" spans="1:32" x14ac:dyDescent="0.25">
      <c r="A6472">
        <v>104147</v>
      </c>
      <c r="B6472" t="s">
        <v>1422</v>
      </c>
      <c r="C6472" t="s">
        <v>75</v>
      </c>
      <c r="D6472">
        <v>0</v>
      </c>
      <c r="F6472" t="s">
        <v>8621</v>
      </c>
      <c r="G6472" t="s">
        <v>3096</v>
      </c>
      <c r="H6472" t="s">
        <v>11986</v>
      </c>
      <c r="I6472" t="s">
        <v>37</v>
      </c>
      <c r="J6472" t="s">
        <v>11987</v>
      </c>
      <c r="K6472" t="s">
        <v>11988</v>
      </c>
      <c r="L6472" t="s">
        <v>11989</v>
      </c>
      <c r="M6472" t="s">
        <v>5949</v>
      </c>
      <c r="N6472" t="s">
        <v>5949</v>
      </c>
      <c r="O6472" t="s">
        <v>975</v>
      </c>
      <c r="P6472" t="s">
        <v>516</v>
      </c>
      <c r="Q6472" t="s">
        <v>9293</v>
      </c>
      <c r="R6472" t="s">
        <v>127</v>
      </c>
      <c r="S6472" t="s">
        <v>164</v>
      </c>
      <c r="T6472" t="s">
        <v>3069</v>
      </c>
      <c r="U6472" t="s">
        <v>3070</v>
      </c>
      <c r="X6472">
        <v>1</v>
      </c>
      <c r="Y6472">
        <v>0</v>
      </c>
      <c r="Z6472">
        <v>0</v>
      </c>
      <c r="AA6472">
        <v>0</v>
      </c>
      <c r="AB6472">
        <v>55000</v>
      </c>
      <c r="AC6472" t="s">
        <v>47</v>
      </c>
      <c r="AD6472">
        <f>+VLOOKUP(T6472,items!$A$2:$D$1255,4,0)</f>
        <v>0</v>
      </c>
      <c r="AE6472">
        <f>+VLOOKUP(T6472,Tabla1[],5,0)</f>
        <v>0</v>
      </c>
      <c r="AF6472">
        <f t="shared" si="101"/>
        <v>5</v>
      </c>
    </row>
    <row r="6473" spans="1:32" x14ac:dyDescent="0.25">
      <c r="A6473">
        <v>104174</v>
      </c>
      <c r="B6473" t="s">
        <v>2909</v>
      </c>
      <c r="C6473" t="s">
        <v>75</v>
      </c>
      <c r="D6473">
        <v>0</v>
      </c>
      <c r="F6473" t="s">
        <v>8621</v>
      </c>
      <c r="G6473" t="s">
        <v>517</v>
      </c>
      <c r="H6473" t="s">
        <v>11990</v>
      </c>
      <c r="I6473" t="s">
        <v>37</v>
      </c>
      <c r="J6473" t="s">
        <v>11991</v>
      </c>
      <c r="K6473" t="s">
        <v>11992</v>
      </c>
      <c r="L6473" t="s">
        <v>37</v>
      </c>
      <c r="M6473" t="s">
        <v>8695</v>
      </c>
      <c r="N6473" t="s">
        <v>8695</v>
      </c>
      <c r="O6473" t="s">
        <v>519</v>
      </c>
      <c r="P6473" t="s">
        <v>9096</v>
      </c>
      <c r="Q6473" t="s">
        <v>9096</v>
      </c>
      <c r="R6473" t="s">
        <v>127</v>
      </c>
      <c r="S6473" t="s">
        <v>164</v>
      </c>
      <c r="T6473" t="s">
        <v>1506</v>
      </c>
      <c r="U6473" t="s">
        <v>702</v>
      </c>
      <c r="X6473">
        <v>17</v>
      </c>
      <c r="Y6473">
        <v>0</v>
      </c>
      <c r="Z6473">
        <v>0</v>
      </c>
      <c r="AA6473">
        <v>0</v>
      </c>
      <c r="AB6473">
        <v>894200</v>
      </c>
      <c r="AC6473" t="s">
        <v>47</v>
      </c>
      <c r="AD6473">
        <f>+VLOOKUP(T6473,items!$A$2:$D$1255,4,0)</f>
        <v>0</v>
      </c>
      <c r="AE6473">
        <f>+VLOOKUP(T6473,Tabla1[],5,0)</f>
        <v>0</v>
      </c>
      <c r="AF6473">
        <f t="shared" si="101"/>
        <v>5</v>
      </c>
    </row>
    <row r="6474" spans="1:32" x14ac:dyDescent="0.25">
      <c r="A6474">
        <v>104176</v>
      </c>
      <c r="B6474" t="s">
        <v>11993</v>
      </c>
      <c r="C6474" t="s">
        <v>33</v>
      </c>
      <c r="D6474">
        <v>0</v>
      </c>
      <c r="F6474" t="s">
        <v>8621</v>
      </c>
      <c r="G6474" t="s">
        <v>8621</v>
      </c>
      <c r="H6474" t="s">
        <v>11994</v>
      </c>
      <c r="I6474" t="s">
        <v>37</v>
      </c>
      <c r="J6474" t="s">
        <v>11995</v>
      </c>
      <c r="K6474" t="s">
        <v>11996</v>
      </c>
      <c r="L6474" t="s">
        <v>37</v>
      </c>
      <c r="M6474" t="s">
        <v>9223</v>
      </c>
      <c r="N6474" t="s">
        <v>9223</v>
      </c>
      <c r="O6474" t="s">
        <v>8622</v>
      </c>
      <c r="P6474" t="s">
        <v>5949</v>
      </c>
      <c r="Q6474" t="s">
        <v>975</v>
      </c>
      <c r="R6474" t="s">
        <v>43</v>
      </c>
      <c r="S6474" t="s">
        <v>164</v>
      </c>
      <c r="T6474" t="s">
        <v>8925</v>
      </c>
      <c r="U6474" t="s">
        <v>8926</v>
      </c>
      <c r="X6474">
        <v>1</v>
      </c>
      <c r="Y6474">
        <v>0</v>
      </c>
      <c r="Z6474">
        <v>0</v>
      </c>
      <c r="AA6474">
        <v>0</v>
      </c>
      <c r="AB6474">
        <v>50500</v>
      </c>
      <c r="AC6474" t="s">
        <v>47</v>
      </c>
      <c r="AD6474">
        <f>+VLOOKUP(T6474,items!$A$2:$D$1255,4,0)</f>
        <v>0</v>
      </c>
      <c r="AE6474">
        <f>+VLOOKUP(T6474,Tabla1[],5,0)</f>
        <v>0</v>
      </c>
      <c r="AF6474">
        <f t="shared" si="101"/>
        <v>5</v>
      </c>
    </row>
    <row r="6475" spans="1:32" x14ac:dyDescent="0.25">
      <c r="A6475">
        <v>104176</v>
      </c>
      <c r="B6475" t="s">
        <v>11993</v>
      </c>
      <c r="C6475" t="s">
        <v>33</v>
      </c>
      <c r="D6475">
        <v>0</v>
      </c>
      <c r="F6475" t="s">
        <v>8621</v>
      </c>
      <c r="G6475" t="s">
        <v>8621</v>
      </c>
      <c r="H6475" t="s">
        <v>11994</v>
      </c>
      <c r="I6475" t="s">
        <v>37</v>
      </c>
      <c r="J6475" t="s">
        <v>11995</v>
      </c>
      <c r="K6475" t="s">
        <v>11996</v>
      </c>
      <c r="L6475" t="s">
        <v>37</v>
      </c>
      <c r="M6475" t="s">
        <v>9223</v>
      </c>
      <c r="N6475" t="s">
        <v>9223</v>
      </c>
      <c r="O6475" t="s">
        <v>8622</v>
      </c>
      <c r="P6475" t="s">
        <v>5949</v>
      </c>
      <c r="Q6475" t="s">
        <v>975</v>
      </c>
      <c r="R6475" t="s">
        <v>43</v>
      </c>
      <c r="S6475" t="s">
        <v>164</v>
      </c>
      <c r="T6475" t="s">
        <v>9819</v>
      </c>
      <c r="U6475" t="s">
        <v>9820</v>
      </c>
      <c r="X6475">
        <v>1</v>
      </c>
      <c r="Y6475">
        <v>0</v>
      </c>
      <c r="Z6475">
        <v>0</v>
      </c>
      <c r="AA6475">
        <v>0</v>
      </c>
      <c r="AB6475">
        <v>5000</v>
      </c>
      <c r="AC6475" t="s">
        <v>47</v>
      </c>
      <c r="AD6475">
        <f>+VLOOKUP(T6475,items!$A$2:$D$1255,4,0)</f>
        <v>0</v>
      </c>
      <c r="AE6475">
        <f>+VLOOKUP(T6475,Tabla1[],5,0)</f>
        <v>0</v>
      </c>
      <c r="AF6475">
        <f t="shared" si="101"/>
        <v>5</v>
      </c>
    </row>
    <row r="6476" spans="1:32" x14ac:dyDescent="0.25">
      <c r="A6476">
        <v>104176</v>
      </c>
      <c r="B6476" t="s">
        <v>11993</v>
      </c>
      <c r="C6476" t="s">
        <v>33</v>
      </c>
      <c r="D6476">
        <v>0</v>
      </c>
      <c r="F6476" t="s">
        <v>8621</v>
      </c>
      <c r="G6476" t="s">
        <v>8621</v>
      </c>
      <c r="H6476" t="s">
        <v>11994</v>
      </c>
      <c r="I6476" t="s">
        <v>37</v>
      </c>
      <c r="J6476" t="s">
        <v>11995</v>
      </c>
      <c r="K6476" t="s">
        <v>11996</v>
      </c>
      <c r="L6476" t="s">
        <v>37</v>
      </c>
      <c r="M6476" t="s">
        <v>9223</v>
      </c>
      <c r="N6476" t="s">
        <v>9223</v>
      </c>
      <c r="O6476" t="s">
        <v>8622</v>
      </c>
      <c r="P6476" t="s">
        <v>5949</v>
      </c>
      <c r="Q6476" t="s">
        <v>975</v>
      </c>
      <c r="R6476" t="s">
        <v>43</v>
      </c>
      <c r="S6476" t="s">
        <v>164</v>
      </c>
      <c r="T6476" t="s">
        <v>5531</v>
      </c>
      <c r="U6476" t="s">
        <v>5532</v>
      </c>
      <c r="X6476">
        <v>8</v>
      </c>
      <c r="Y6476">
        <v>0</v>
      </c>
      <c r="Z6476">
        <v>0</v>
      </c>
      <c r="AA6476">
        <v>0</v>
      </c>
      <c r="AB6476">
        <v>36000</v>
      </c>
      <c r="AC6476" t="s">
        <v>47</v>
      </c>
      <c r="AD6476">
        <f>+VLOOKUP(T6476,items!$A$2:$D$1255,4,0)</f>
        <v>0</v>
      </c>
      <c r="AE6476">
        <f>+VLOOKUP(T6476,Tabla1[],5,0)</f>
        <v>0</v>
      </c>
      <c r="AF6476">
        <f t="shared" si="101"/>
        <v>5</v>
      </c>
    </row>
    <row r="6477" spans="1:32" x14ac:dyDescent="0.25">
      <c r="A6477">
        <v>104176</v>
      </c>
      <c r="B6477" t="s">
        <v>11993</v>
      </c>
      <c r="C6477" t="s">
        <v>33</v>
      </c>
      <c r="D6477">
        <v>0</v>
      </c>
      <c r="F6477" t="s">
        <v>8621</v>
      </c>
      <c r="G6477" t="s">
        <v>8621</v>
      </c>
      <c r="H6477" t="s">
        <v>11994</v>
      </c>
      <c r="I6477" t="s">
        <v>37</v>
      </c>
      <c r="J6477" t="s">
        <v>11995</v>
      </c>
      <c r="K6477" t="s">
        <v>11996</v>
      </c>
      <c r="L6477" t="s">
        <v>37</v>
      </c>
      <c r="M6477" t="s">
        <v>9223</v>
      </c>
      <c r="N6477" t="s">
        <v>9223</v>
      </c>
      <c r="O6477" t="s">
        <v>8622</v>
      </c>
      <c r="P6477" t="s">
        <v>5949</v>
      </c>
      <c r="Q6477" t="s">
        <v>975</v>
      </c>
      <c r="R6477" t="s">
        <v>43</v>
      </c>
      <c r="S6477" t="s">
        <v>164</v>
      </c>
      <c r="T6477" t="s">
        <v>1581</v>
      </c>
      <c r="U6477" t="s">
        <v>1582</v>
      </c>
      <c r="X6477">
        <v>1</v>
      </c>
      <c r="Y6477">
        <v>0</v>
      </c>
      <c r="Z6477">
        <v>0</v>
      </c>
      <c r="AA6477">
        <v>0</v>
      </c>
      <c r="AB6477">
        <v>250000</v>
      </c>
      <c r="AC6477" t="s">
        <v>47</v>
      </c>
      <c r="AD6477">
        <f>+VLOOKUP(T6477,items!$A$2:$D$1255,4,0)</f>
        <v>0</v>
      </c>
      <c r="AE6477">
        <f>+VLOOKUP(T6477,Tabla1[],5,0)</f>
        <v>0</v>
      </c>
      <c r="AF6477">
        <f t="shared" si="101"/>
        <v>5</v>
      </c>
    </row>
    <row r="6478" spans="1:32" x14ac:dyDescent="0.25">
      <c r="A6478">
        <v>104185</v>
      </c>
      <c r="B6478" t="s">
        <v>1311</v>
      </c>
      <c r="C6478" t="s">
        <v>75</v>
      </c>
      <c r="D6478">
        <v>0</v>
      </c>
      <c r="F6478" t="s">
        <v>9223</v>
      </c>
      <c r="G6478" t="s">
        <v>9223</v>
      </c>
      <c r="H6478" t="s">
        <v>11997</v>
      </c>
      <c r="I6478" t="s">
        <v>37</v>
      </c>
      <c r="J6478" t="s">
        <v>11998</v>
      </c>
      <c r="K6478" t="s">
        <v>11999</v>
      </c>
      <c r="L6478" t="s">
        <v>12000</v>
      </c>
      <c r="M6478" t="s">
        <v>8622</v>
      </c>
      <c r="N6478" t="s">
        <v>8622</v>
      </c>
      <c r="O6478" t="s">
        <v>3096</v>
      </c>
      <c r="P6478" t="s">
        <v>975</v>
      </c>
      <c r="Q6478" t="s">
        <v>512</v>
      </c>
      <c r="R6478" t="s">
        <v>127</v>
      </c>
      <c r="S6478" t="s">
        <v>346</v>
      </c>
      <c r="T6478" t="s">
        <v>2908</v>
      </c>
      <c r="U6478" t="s">
        <v>958</v>
      </c>
      <c r="X6478">
        <v>8</v>
      </c>
      <c r="Y6478">
        <v>0</v>
      </c>
      <c r="Z6478">
        <v>0</v>
      </c>
      <c r="AA6478">
        <v>0</v>
      </c>
      <c r="AB6478">
        <v>420800</v>
      </c>
      <c r="AC6478" t="s">
        <v>47</v>
      </c>
      <c r="AD6478">
        <f>+VLOOKUP(T6478,items!$A$2:$D$1255,4,0)</f>
        <v>0</v>
      </c>
      <c r="AE6478">
        <f>+VLOOKUP(T6478,Tabla1[],5,0)</f>
        <v>0</v>
      </c>
      <c r="AF6478">
        <f t="shared" si="101"/>
        <v>5</v>
      </c>
    </row>
    <row r="6479" spans="1:32" x14ac:dyDescent="0.25">
      <c r="A6479">
        <v>104185</v>
      </c>
      <c r="B6479" t="s">
        <v>1311</v>
      </c>
      <c r="C6479" t="s">
        <v>75</v>
      </c>
      <c r="D6479">
        <v>0</v>
      </c>
      <c r="F6479" t="s">
        <v>9223</v>
      </c>
      <c r="G6479" t="s">
        <v>9223</v>
      </c>
      <c r="H6479" t="s">
        <v>11997</v>
      </c>
      <c r="I6479" t="s">
        <v>37</v>
      </c>
      <c r="J6479" t="s">
        <v>11998</v>
      </c>
      <c r="K6479" t="s">
        <v>11999</v>
      </c>
      <c r="L6479" t="s">
        <v>12000</v>
      </c>
      <c r="M6479" t="s">
        <v>8622</v>
      </c>
      <c r="N6479" t="s">
        <v>8622</v>
      </c>
      <c r="O6479" t="s">
        <v>3096</v>
      </c>
      <c r="P6479" t="s">
        <v>975</v>
      </c>
      <c r="Q6479" t="s">
        <v>512</v>
      </c>
      <c r="R6479" t="s">
        <v>127</v>
      </c>
      <c r="S6479" t="s">
        <v>346</v>
      </c>
      <c r="T6479" t="s">
        <v>1315</v>
      </c>
      <c r="U6479" t="s">
        <v>1147</v>
      </c>
      <c r="X6479">
        <v>10</v>
      </c>
      <c r="Y6479">
        <v>0</v>
      </c>
      <c r="Z6479">
        <v>0</v>
      </c>
      <c r="AA6479">
        <v>0</v>
      </c>
      <c r="AB6479">
        <v>526000</v>
      </c>
      <c r="AC6479" t="s">
        <v>47</v>
      </c>
      <c r="AD6479">
        <f>+VLOOKUP(T6479,items!$A$2:$D$1255,4,0)</f>
        <v>0</v>
      </c>
      <c r="AE6479">
        <f>+VLOOKUP(T6479,Tabla1[],5,0)</f>
        <v>0</v>
      </c>
      <c r="AF6479">
        <f t="shared" si="101"/>
        <v>5</v>
      </c>
    </row>
    <row r="6480" spans="1:32" x14ac:dyDescent="0.25">
      <c r="A6480">
        <v>104191</v>
      </c>
      <c r="B6480" t="s">
        <v>12001</v>
      </c>
      <c r="C6480" t="s">
        <v>75</v>
      </c>
      <c r="D6480">
        <v>0</v>
      </c>
      <c r="F6480" t="s">
        <v>9223</v>
      </c>
      <c r="G6480" t="s">
        <v>9223</v>
      </c>
      <c r="H6480" t="s">
        <v>12002</v>
      </c>
      <c r="I6480" t="s">
        <v>37</v>
      </c>
      <c r="J6480" t="s">
        <v>12003</v>
      </c>
      <c r="K6480" t="s">
        <v>12004</v>
      </c>
      <c r="L6480" t="s">
        <v>12005</v>
      </c>
      <c r="M6480" t="s">
        <v>8622</v>
      </c>
      <c r="N6480" t="s">
        <v>8622</v>
      </c>
      <c r="O6480" t="s">
        <v>3096</v>
      </c>
      <c r="P6480" t="s">
        <v>975</v>
      </c>
      <c r="Q6480" t="s">
        <v>512</v>
      </c>
      <c r="R6480" t="s">
        <v>63</v>
      </c>
      <c r="S6480" t="s">
        <v>164</v>
      </c>
      <c r="T6480" t="s">
        <v>2178</v>
      </c>
      <c r="U6480" t="s">
        <v>2179</v>
      </c>
      <c r="X6480">
        <v>1</v>
      </c>
      <c r="Y6480">
        <v>0</v>
      </c>
      <c r="Z6480">
        <v>0</v>
      </c>
      <c r="AA6480">
        <v>0</v>
      </c>
      <c r="AB6480">
        <v>507000</v>
      </c>
      <c r="AC6480" t="s">
        <v>47</v>
      </c>
      <c r="AD6480">
        <f>+VLOOKUP(T6480,items!$A$2:$D$1255,4,0)</f>
        <v>0</v>
      </c>
      <c r="AE6480">
        <f>+VLOOKUP(T6480,Tabla1[],5,0)</f>
        <v>0</v>
      </c>
      <c r="AF6480">
        <f t="shared" si="101"/>
        <v>5</v>
      </c>
    </row>
    <row r="6481" spans="1:34" x14ac:dyDescent="0.25">
      <c r="A6481">
        <v>104192</v>
      </c>
      <c r="B6481" t="s">
        <v>12006</v>
      </c>
      <c r="C6481" t="s">
        <v>33</v>
      </c>
      <c r="D6481">
        <v>0</v>
      </c>
      <c r="F6481" t="s">
        <v>175</v>
      </c>
      <c r="G6481" t="s">
        <v>8622</v>
      </c>
      <c r="H6481" t="s">
        <v>12007</v>
      </c>
      <c r="I6481" t="s">
        <v>37</v>
      </c>
      <c r="J6481" t="s">
        <v>12008</v>
      </c>
      <c r="K6481" t="s">
        <v>12009</v>
      </c>
      <c r="L6481" t="s">
        <v>12010</v>
      </c>
      <c r="M6481" t="s">
        <v>3096</v>
      </c>
      <c r="N6481" t="s">
        <v>3096</v>
      </c>
      <c r="O6481" t="s">
        <v>10229</v>
      </c>
      <c r="P6481" t="s">
        <v>9440</v>
      </c>
      <c r="Q6481" t="s">
        <v>9441</v>
      </c>
      <c r="R6481" t="s">
        <v>63</v>
      </c>
      <c r="S6481" t="s">
        <v>128</v>
      </c>
      <c r="T6481" t="s">
        <v>2018</v>
      </c>
      <c r="U6481" t="s">
        <v>2019</v>
      </c>
      <c r="V6481" t="s">
        <v>313</v>
      </c>
      <c r="W6481" t="s">
        <v>117</v>
      </c>
      <c r="X6481">
        <v>1</v>
      </c>
      <c r="Y6481">
        <v>0</v>
      </c>
      <c r="Z6481">
        <v>0</v>
      </c>
      <c r="AA6481">
        <v>0</v>
      </c>
      <c r="AB6481">
        <v>1992867</v>
      </c>
      <c r="AC6481" t="s">
        <v>47</v>
      </c>
      <c r="AD6481" t="str">
        <f>+VLOOKUP(T6481,items!$A$2:$D$1255,4,0)</f>
        <v>MUEBLES</v>
      </c>
      <c r="AE6481">
        <f>+VLOOKUP(T6481,Tabla1[],5,0)</f>
        <v>0</v>
      </c>
      <c r="AF6481">
        <f t="shared" si="101"/>
        <v>6</v>
      </c>
    </row>
    <row r="6482" spans="1:34" x14ac:dyDescent="0.25">
      <c r="A6482">
        <v>104192</v>
      </c>
      <c r="B6482" t="s">
        <v>12006</v>
      </c>
      <c r="C6482" t="s">
        <v>33</v>
      </c>
      <c r="D6482">
        <v>0</v>
      </c>
      <c r="F6482" t="s">
        <v>175</v>
      </c>
      <c r="G6482" t="s">
        <v>8622</v>
      </c>
      <c r="H6482" t="s">
        <v>12007</v>
      </c>
      <c r="I6482" t="s">
        <v>37</v>
      </c>
      <c r="J6482" t="s">
        <v>12008</v>
      </c>
      <c r="K6482" t="s">
        <v>12009</v>
      </c>
      <c r="L6482" t="s">
        <v>12010</v>
      </c>
      <c r="M6482" t="s">
        <v>3096</v>
      </c>
      <c r="N6482" t="s">
        <v>3096</v>
      </c>
      <c r="O6482" t="s">
        <v>10229</v>
      </c>
      <c r="P6482" t="s">
        <v>9440</v>
      </c>
      <c r="Q6482" t="s">
        <v>9441</v>
      </c>
      <c r="R6482" t="s">
        <v>63</v>
      </c>
      <c r="S6482" t="s">
        <v>128</v>
      </c>
      <c r="T6482" t="s">
        <v>5776</v>
      </c>
      <c r="U6482" t="s">
        <v>5777</v>
      </c>
      <c r="W6482" t="s">
        <v>117</v>
      </c>
      <c r="X6482">
        <v>1</v>
      </c>
      <c r="Y6482">
        <v>0</v>
      </c>
      <c r="Z6482">
        <v>0</v>
      </c>
      <c r="AA6482">
        <v>0</v>
      </c>
      <c r="AB6482">
        <v>787500</v>
      </c>
      <c r="AC6482" t="s">
        <v>47</v>
      </c>
      <c r="AD6482" t="str">
        <f>+VLOOKUP(T6482,items!$A$2:$D$1255,4,0)</f>
        <v>MUEBLES</v>
      </c>
      <c r="AE6482">
        <f>+VLOOKUP(T6482,Tabla1[],5,0)</f>
        <v>0</v>
      </c>
      <c r="AF6482">
        <f t="shared" si="101"/>
        <v>6</v>
      </c>
    </row>
    <row r="6483" spans="1:34" x14ac:dyDescent="0.25">
      <c r="A6483">
        <v>104192</v>
      </c>
      <c r="B6483" t="s">
        <v>12006</v>
      </c>
      <c r="C6483" t="s">
        <v>33</v>
      </c>
      <c r="D6483">
        <v>0</v>
      </c>
      <c r="F6483" t="s">
        <v>175</v>
      </c>
      <c r="G6483" t="s">
        <v>8622</v>
      </c>
      <c r="H6483" t="s">
        <v>12007</v>
      </c>
      <c r="I6483" t="s">
        <v>37</v>
      </c>
      <c r="J6483" t="s">
        <v>12008</v>
      </c>
      <c r="K6483" t="s">
        <v>12009</v>
      </c>
      <c r="L6483" t="s">
        <v>12010</v>
      </c>
      <c r="M6483" t="s">
        <v>3096</v>
      </c>
      <c r="N6483" t="s">
        <v>3096</v>
      </c>
      <c r="O6483" t="s">
        <v>10229</v>
      </c>
      <c r="P6483" t="s">
        <v>9440</v>
      </c>
      <c r="Q6483" t="s">
        <v>9441</v>
      </c>
      <c r="R6483" t="s">
        <v>63</v>
      </c>
      <c r="S6483" t="s">
        <v>128</v>
      </c>
      <c r="T6483" t="s">
        <v>314</v>
      </c>
      <c r="U6483" t="s">
        <v>315</v>
      </c>
      <c r="X6483">
        <v>1</v>
      </c>
      <c r="Y6483">
        <v>0</v>
      </c>
      <c r="Z6483">
        <v>0</v>
      </c>
      <c r="AA6483">
        <v>0</v>
      </c>
      <c r="AB6483">
        <v>70000</v>
      </c>
      <c r="AC6483" t="s">
        <v>47</v>
      </c>
      <c r="AD6483">
        <f>+VLOOKUP(T6483,items!$A$2:$D$1255,4,0)</f>
        <v>0</v>
      </c>
      <c r="AE6483">
        <f>+VLOOKUP(T6483,Tabla1[],5,0)</f>
        <v>0</v>
      </c>
      <c r="AF6483">
        <f t="shared" si="101"/>
        <v>6</v>
      </c>
    </row>
    <row r="6484" spans="1:34" x14ac:dyDescent="0.25">
      <c r="A6484">
        <v>104196</v>
      </c>
      <c r="B6484" t="s">
        <v>12011</v>
      </c>
      <c r="C6484" t="s">
        <v>33</v>
      </c>
      <c r="D6484">
        <v>0</v>
      </c>
      <c r="F6484" t="s">
        <v>9223</v>
      </c>
      <c r="G6484" t="s">
        <v>9223</v>
      </c>
      <c r="H6484" t="s">
        <v>12012</v>
      </c>
      <c r="I6484" t="s">
        <v>37</v>
      </c>
      <c r="J6484" t="s">
        <v>12013</v>
      </c>
      <c r="K6484" t="s">
        <v>12014</v>
      </c>
      <c r="L6484" t="s">
        <v>12015</v>
      </c>
      <c r="M6484" t="s">
        <v>8622</v>
      </c>
      <c r="N6484" t="s">
        <v>8622</v>
      </c>
      <c r="O6484" t="s">
        <v>3096</v>
      </c>
      <c r="P6484" t="s">
        <v>975</v>
      </c>
      <c r="Q6484" t="s">
        <v>512</v>
      </c>
      <c r="R6484" t="s">
        <v>63</v>
      </c>
      <c r="S6484" t="s">
        <v>164</v>
      </c>
      <c r="T6484" t="s">
        <v>1573</v>
      </c>
      <c r="U6484" t="s">
        <v>1574</v>
      </c>
      <c r="X6484">
        <v>1</v>
      </c>
      <c r="Y6484">
        <v>0</v>
      </c>
      <c r="Z6484">
        <v>0</v>
      </c>
      <c r="AA6484">
        <v>0</v>
      </c>
      <c r="AB6484">
        <v>116000</v>
      </c>
      <c r="AC6484" t="s">
        <v>47</v>
      </c>
      <c r="AD6484">
        <f>+VLOOKUP(T6484,items!$A$2:$D$1255,4,0)</f>
        <v>0</v>
      </c>
      <c r="AE6484">
        <f>+VLOOKUP(T6484,Tabla1[],5,0)</f>
        <v>0</v>
      </c>
      <c r="AF6484">
        <f t="shared" si="101"/>
        <v>5</v>
      </c>
    </row>
    <row r="6485" spans="1:34" x14ac:dyDescent="0.25">
      <c r="A6485">
        <v>104207</v>
      </c>
      <c r="B6485" t="s">
        <v>3964</v>
      </c>
      <c r="C6485" t="s">
        <v>33</v>
      </c>
      <c r="D6485">
        <v>0</v>
      </c>
      <c r="F6485" t="s">
        <v>9223</v>
      </c>
      <c r="G6485" t="s">
        <v>8622</v>
      </c>
      <c r="H6485" t="s">
        <v>12016</v>
      </c>
      <c r="I6485" t="s">
        <v>37</v>
      </c>
      <c r="J6485" t="s">
        <v>12017</v>
      </c>
      <c r="K6485" t="s">
        <v>12018</v>
      </c>
      <c r="L6485" t="s">
        <v>12019</v>
      </c>
      <c r="M6485" t="s">
        <v>3096</v>
      </c>
      <c r="N6485" t="s">
        <v>3096</v>
      </c>
      <c r="O6485" t="s">
        <v>5949</v>
      </c>
      <c r="P6485" t="s">
        <v>512</v>
      </c>
      <c r="Q6485" t="s">
        <v>516</v>
      </c>
      <c r="R6485" t="s">
        <v>127</v>
      </c>
      <c r="S6485" t="s">
        <v>164</v>
      </c>
      <c r="T6485" t="s">
        <v>1643</v>
      </c>
      <c r="U6485" t="s">
        <v>1644</v>
      </c>
      <c r="X6485">
        <v>5</v>
      </c>
      <c r="Y6485">
        <v>0</v>
      </c>
      <c r="Z6485">
        <v>0</v>
      </c>
      <c r="AA6485">
        <v>0</v>
      </c>
      <c r="AB6485">
        <v>263000</v>
      </c>
      <c r="AC6485" t="s">
        <v>47</v>
      </c>
      <c r="AD6485">
        <f>+VLOOKUP(T6485,items!$A$2:$D$1255,4,0)</f>
        <v>0</v>
      </c>
      <c r="AE6485">
        <f>+VLOOKUP(T6485,Tabla1[],5,0)</f>
        <v>0</v>
      </c>
      <c r="AF6485">
        <f t="shared" si="101"/>
        <v>5</v>
      </c>
    </row>
    <row r="6486" spans="1:34" x14ac:dyDescent="0.25">
      <c r="A6486">
        <v>104218</v>
      </c>
      <c r="B6486" t="s">
        <v>6679</v>
      </c>
      <c r="C6486" t="s">
        <v>75</v>
      </c>
      <c r="D6486">
        <v>0</v>
      </c>
      <c r="F6486" t="s">
        <v>9223</v>
      </c>
      <c r="G6486" t="s">
        <v>9223</v>
      </c>
      <c r="H6486" t="s">
        <v>12020</v>
      </c>
      <c r="I6486" t="s">
        <v>37</v>
      </c>
      <c r="J6486" t="s">
        <v>12021</v>
      </c>
      <c r="K6486" t="s">
        <v>12022</v>
      </c>
      <c r="L6486" t="s">
        <v>12023</v>
      </c>
      <c r="M6486" t="s">
        <v>8622</v>
      </c>
      <c r="N6486" t="s">
        <v>8622</v>
      </c>
      <c r="O6486" t="s">
        <v>3096</v>
      </c>
      <c r="P6486" t="s">
        <v>975</v>
      </c>
      <c r="Q6486" t="s">
        <v>512</v>
      </c>
      <c r="R6486" t="s">
        <v>63</v>
      </c>
      <c r="S6486" t="s">
        <v>164</v>
      </c>
      <c r="T6486" t="s">
        <v>6309</v>
      </c>
      <c r="U6486" t="s">
        <v>6310</v>
      </c>
      <c r="X6486">
        <v>6</v>
      </c>
      <c r="Y6486">
        <v>0</v>
      </c>
      <c r="Z6486">
        <v>0</v>
      </c>
      <c r="AA6486">
        <v>0</v>
      </c>
      <c r="AB6486">
        <v>7800</v>
      </c>
      <c r="AC6486" t="s">
        <v>47</v>
      </c>
      <c r="AD6486">
        <f>+VLOOKUP(T6486,items!$A$2:$D$1255,4,0)</f>
        <v>0</v>
      </c>
      <c r="AE6486">
        <f>+VLOOKUP(T6486,Tabla1[],5,0)</f>
        <v>0</v>
      </c>
      <c r="AF6486">
        <f t="shared" si="101"/>
        <v>5</v>
      </c>
    </row>
    <row r="6487" spans="1:34" x14ac:dyDescent="0.25">
      <c r="A6487">
        <v>104218</v>
      </c>
      <c r="B6487" t="s">
        <v>6679</v>
      </c>
      <c r="C6487" t="s">
        <v>75</v>
      </c>
      <c r="D6487">
        <v>0</v>
      </c>
      <c r="F6487" t="s">
        <v>9223</v>
      </c>
      <c r="G6487" t="s">
        <v>9223</v>
      </c>
      <c r="H6487" t="s">
        <v>12020</v>
      </c>
      <c r="I6487" t="s">
        <v>37</v>
      </c>
      <c r="J6487" t="s">
        <v>12021</v>
      </c>
      <c r="K6487" t="s">
        <v>12022</v>
      </c>
      <c r="L6487" t="s">
        <v>12023</v>
      </c>
      <c r="M6487" t="s">
        <v>8622</v>
      </c>
      <c r="N6487" t="s">
        <v>8622</v>
      </c>
      <c r="O6487" t="s">
        <v>3096</v>
      </c>
      <c r="P6487" t="s">
        <v>975</v>
      </c>
      <c r="Q6487" t="s">
        <v>512</v>
      </c>
      <c r="R6487" t="s">
        <v>63</v>
      </c>
      <c r="S6487" t="s">
        <v>164</v>
      </c>
      <c r="T6487" t="s">
        <v>1290</v>
      </c>
      <c r="U6487" t="s">
        <v>1291</v>
      </c>
      <c r="X6487">
        <v>3</v>
      </c>
      <c r="Y6487">
        <v>0</v>
      </c>
      <c r="Z6487">
        <v>0</v>
      </c>
      <c r="AA6487">
        <v>0</v>
      </c>
      <c r="AB6487">
        <v>166275</v>
      </c>
      <c r="AC6487" t="s">
        <v>47</v>
      </c>
      <c r="AD6487">
        <f>+VLOOKUP(T6487,items!$A$2:$D$1255,4,0)</f>
        <v>0</v>
      </c>
      <c r="AE6487">
        <f>+VLOOKUP(T6487,Tabla1[],5,0)</f>
        <v>0</v>
      </c>
      <c r="AF6487">
        <f t="shared" si="101"/>
        <v>5</v>
      </c>
    </row>
    <row r="6488" spans="1:34" x14ac:dyDescent="0.25">
      <c r="A6488">
        <v>104218</v>
      </c>
      <c r="B6488" t="s">
        <v>6679</v>
      </c>
      <c r="C6488" t="s">
        <v>75</v>
      </c>
      <c r="D6488">
        <v>0</v>
      </c>
      <c r="F6488" t="s">
        <v>9223</v>
      </c>
      <c r="G6488" t="s">
        <v>9223</v>
      </c>
      <c r="H6488" t="s">
        <v>12020</v>
      </c>
      <c r="I6488" t="s">
        <v>37</v>
      </c>
      <c r="J6488" t="s">
        <v>12021</v>
      </c>
      <c r="K6488" t="s">
        <v>12022</v>
      </c>
      <c r="L6488" t="s">
        <v>12023</v>
      </c>
      <c r="M6488" t="s">
        <v>8622</v>
      </c>
      <c r="N6488" t="s">
        <v>8622</v>
      </c>
      <c r="O6488" t="s">
        <v>3096</v>
      </c>
      <c r="P6488" t="s">
        <v>975</v>
      </c>
      <c r="Q6488" t="s">
        <v>512</v>
      </c>
      <c r="R6488" t="s">
        <v>63</v>
      </c>
      <c r="S6488" t="s">
        <v>164</v>
      </c>
      <c r="T6488" t="s">
        <v>6311</v>
      </c>
      <c r="U6488" t="s">
        <v>6312</v>
      </c>
      <c r="X6488">
        <v>6</v>
      </c>
      <c r="Y6488">
        <v>0</v>
      </c>
      <c r="Z6488">
        <v>0</v>
      </c>
      <c r="AA6488">
        <v>0</v>
      </c>
      <c r="AB6488">
        <v>2400</v>
      </c>
      <c r="AC6488" t="s">
        <v>47</v>
      </c>
      <c r="AD6488">
        <f>+VLOOKUP(T6488,items!$A$2:$D$1255,4,0)</f>
        <v>0</v>
      </c>
      <c r="AE6488">
        <f>+VLOOKUP(T6488,Tabla1[],5,0)</f>
        <v>0</v>
      </c>
      <c r="AF6488">
        <f t="shared" si="101"/>
        <v>5</v>
      </c>
    </row>
    <row r="6489" spans="1:34" x14ac:dyDescent="0.25">
      <c r="A6489">
        <v>104218</v>
      </c>
      <c r="B6489" t="s">
        <v>6679</v>
      </c>
      <c r="C6489" t="s">
        <v>75</v>
      </c>
      <c r="D6489">
        <v>0</v>
      </c>
      <c r="F6489" t="s">
        <v>9223</v>
      </c>
      <c r="G6489" t="s">
        <v>9223</v>
      </c>
      <c r="H6489" t="s">
        <v>12020</v>
      </c>
      <c r="I6489" t="s">
        <v>37</v>
      </c>
      <c r="J6489" t="s">
        <v>12021</v>
      </c>
      <c r="K6489" t="s">
        <v>12022</v>
      </c>
      <c r="L6489" t="s">
        <v>12023</v>
      </c>
      <c r="M6489" t="s">
        <v>8622</v>
      </c>
      <c r="N6489" t="s">
        <v>8622</v>
      </c>
      <c r="O6489" t="s">
        <v>3096</v>
      </c>
      <c r="P6489" t="s">
        <v>975</v>
      </c>
      <c r="Q6489" t="s">
        <v>512</v>
      </c>
      <c r="R6489" t="s">
        <v>63</v>
      </c>
      <c r="S6489" t="s">
        <v>164</v>
      </c>
      <c r="T6489" t="s">
        <v>3069</v>
      </c>
      <c r="U6489" t="s">
        <v>3070</v>
      </c>
      <c r="X6489">
        <v>1</v>
      </c>
      <c r="Y6489">
        <v>0</v>
      </c>
      <c r="Z6489">
        <v>0</v>
      </c>
      <c r="AA6489">
        <v>0</v>
      </c>
      <c r="AB6489">
        <v>50420</v>
      </c>
      <c r="AC6489" t="s">
        <v>47</v>
      </c>
      <c r="AD6489">
        <f>+VLOOKUP(T6489,items!$A$2:$D$1255,4,0)</f>
        <v>0</v>
      </c>
      <c r="AE6489">
        <f>+VLOOKUP(T6489,Tabla1[],5,0)</f>
        <v>0</v>
      </c>
      <c r="AF6489">
        <f t="shared" si="101"/>
        <v>5</v>
      </c>
    </row>
    <row r="6490" spans="1:34" x14ac:dyDescent="0.25">
      <c r="A6490">
        <v>104219</v>
      </c>
      <c r="B6490" t="s">
        <v>1824</v>
      </c>
      <c r="C6490" t="s">
        <v>75</v>
      </c>
      <c r="D6490">
        <v>0</v>
      </c>
      <c r="F6490" t="s">
        <v>9223</v>
      </c>
      <c r="G6490" t="s">
        <v>8622</v>
      </c>
      <c r="H6490" t="s">
        <v>12024</v>
      </c>
      <c r="I6490" t="s">
        <v>37</v>
      </c>
      <c r="J6490" t="s">
        <v>12025</v>
      </c>
      <c r="K6490" t="s">
        <v>12026</v>
      </c>
      <c r="L6490" t="s">
        <v>12027</v>
      </c>
      <c r="M6490" t="s">
        <v>3096</v>
      </c>
      <c r="N6490" t="s">
        <v>3096</v>
      </c>
      <c r="O6490" t="s">
        <v>5949</v>
      </c>
      <c r="P6490" t="s">
        <v>512</v>
      </c>
      <c r="Q6490" t="s">
        <v>516</v>
      </c>
      <c r="R6490" t="s">
        <v>63</v>
      </c>
      <c r="S6490" t="s">
        <v>164</v>
      </c>
      <c r="T6490" t="s">
        <v>1438</v>
      </c>
      <c r="U6490" t="s">
        <v>1439</v>
      </c>
      <c r="X6490">
        <v>1</v>
      </c>
      <c r="Y6490">
        <v>0</v>
      </c>
      <c r="Z6490">
        <v>0</v>
      </c>
      <c r="AA6490">
        <v>0</v>
      </c>
      <c r="AB6490">
        <v>200000</v>
      </c>
      <c r="AC6490" t="s">
        <v>47</v>
      </c>
      <c r="AD6490">
        <f>+VLOOKUP(T6490,items!$A$2:$D$1255,4,0)</f>
        <v>0</v>
      </c>
      <c r="AE6490">
        <f>+VLOOKUP(T6490,Tabla1[],5,0)</f>
        <v>0</v>
      </c>
      <c r="AF6490">
        <f t="shared" si="101"/>
        <v>5</v>
      </c>
    </row>
    <row r="6491" spans="1:34" x14ac:dyDescent="0.25">
      <c r="A6491">
        <v>104228</v>
      </c>
      <c r="B6491" t="s">
        <v>12028</v>
      </c>
      <c r="C6491" t="s">
        <v>75</v>
      </c>
      <c r="D6491">
        <v>0</v>
      </c>
      <c r="F6491" t="s">
        <v>8622</v>
      </c>
      <c r="G6491" t="s">
        <v>9396</v>
      </c>
      <c r="H6491" t="s">
        <v>12029</v>
      </c>
      <c r="I6491" t="s">
        <v>37</v>
      </c>
      <c r="J6491" t="s">
        <v>12030</v>
      </c>
      <c r="K6491" t="s">
        <v>12031</v>
      </c>
      <c r="L6491" t="s">
        <v>37</v>
      </c>
      <c r="M6491" t="s">
        <v>8745</v>
      </c>
      <c r="N6491" t="s">
        <v>8745</v>
      </c>
      <c r="O6491" t="s">
        <v>12032</v>
      </c>
      <c r="P6491" t="s">
        <v>9397</v>
      </c>
      <c r="Q6491" t="s">
        <v>10125</v>
      </c>
      <c r="R6491" t="s">
        <v>764</v>
      </c>
      <c r="S6491" t="s">
        <v>88</v>
      </c>
      <c r="T6491" t="s">
        <v>4131</v>
      </c>
      <c r="U6491" t="s">
        <v>4132</v>
      </c>
      <c r="X6491">
        <v>3</v>
      </c>
      <c r="Y6491">
        <v>0</v>
      </c>
      <c r="Z6491">
        <v>0</v>
      </c>
      <c r="AA6491">
        <v>0</v>
      </c>
      <c r="AB6491">
        <v>21600</v>
      </c>
      <c r="AC6491" t="s">
        <v>47</v>
      </c>
      <c r="AD6491">
        <f>+VLOOKUP(T6491,items!$A$2:$D$1255,4,0)</f>
        <v>0</v>
      </c>
      <c r="AE6491">
        <f>+VLOOKUP(T6491,Tabla1[],5,0)</f>
        <v>0</v>
      </c>
      <c r="AF6491">
        <f t="shared" si="101"/>
        <v>7</v>
      </c>
    </row>
    <row r="6492" spans="1:34" x14ac:dyDescent="0.25">
      <c r="A6492">
        <v>104228</v>
      </c>
      <c r="B6492" t="s">
        <v>12028</v>
      </c>
      <c r="C6492" t="s">
        <v>75</v>
      </c>
      <c r="D6492">
        <v>0</v>
      </c>
      <c r="F6492" t="s">
        <v>8622</v>
      </c>
      <c r="G6492" t="s">
        <v>9396</v>
      </c>
      <c r="H6492" t="s">
        <v>12029</v>
      </c>
      <c r="I6492" t="s">
        <v>37</v>
      </c>
      <c r="J6492" t="s">
        <v>12030</v>
      </c>
      <c r="K6492" t="s">
        <v>12031</v>
      </c>
      <c r="L6492" t="s">
        <v>37</v>
      </c>
      <c r="M6492" t="s">
        <v>8745</v>
      </c>
      <c r="N6492" t="s">
        <v>8745</v>
      </c>
      <c r="O6492" t="s">
        <v>12032</v>
      </c>
      <c r="P6492" t="s">
        <v>9397</v>
      </c>
      <c r="Q6492" t="s">
        <v>10125</v>
      </c>
      <c r="R6492" t="s">
        <v>764</v>
      </c>
      <c r="S6492" t="s">
        <v>88</v>
      </c>
      <c r="T6492" t="s">
        <v>5282</v>
      </c>
      <c r="U6492" t="s">
        <v>5283</v>
      </c>
      <c r="X6492">
        <v>1</v>
      </c>
      <c r="Y6492">
        <v>0</v>
      </c>
      <c r="Z6492">
        <v>0</v>
      </c>
      <c r="AA6492">
        <v>0</v>
      </c>
      <c r="AB6492">
        <v>1751909</v>
      </c>
      <c r="AC6492" t="s">
        <v>47</v>
      </c>
      <c r="AD6492">
        <f>+VLOOKUP(T6492,items!$A$2:$D$1255,4,0)</f>
        <v>0</v>
      </c>
      <c r="AE6492">
        <f>+VLOOKUP(T6492,Tabla1[],5,0)</f>
        <v>0</v>
      </c>
      <c r="AF6492">
        <f t="shared" si="101"/>
        <v>7</v>
      </c>
    </row>
    <row r="6493" spans="1:34" x14ac:dyDescent="0.25">
      <c r="A6493">
        <v>104228</v>
      </c>
      <c r="B6493" t="s">
        <v>12028</v>
      </c>
      <c r="C6493" t="s">
        <v>75</v>
      </c>
      <c r="D6493">
        <v>0</v>
      </c>
      <c r="F6493" t="s">
        <v>8622</v>
      </c>
      <c r="G6493" t="s">
        <v>9396</v>
      </c>
      <c r="H6493" t="s">
        <v>12029</v>
      </c>
      <c r="I6493" t="s">
        <v>37</v>
      </c>
      <c r="J6493" t="s">
        <v>12030</v>
      </c>
      <c r="K6493" t="s">
        <v>12031</v>
      </c>
      <c r="L6493" t="s">
        <v>37</v>
      </c>
      <c r="M6493" t="s">
        <v>8745</v>
      </c>
      <c r="N6493" t="s">
        <v>8745</v>
      </c>
      <c r="O6493" t="s">
        <v>12032</v>
      </c>
      <c r="P6493" t="s">
        <v>9397</v>
      </c>
      <c r="Q6493" t="s">
        <v>10125</v>
      </c>
      <c r="R6493" t="s">
        <v>764</v>
      </c>
      <c r="S6493" t="s">
        <v>88</v>
      </c>
      <c r="T6493" t="s">
        <v>2504</v>
      </c>
      <c r="U6493" t="s">
        <v>2505</v>
      </c>
      <c r="X6493">
        <v>1</v>
      </c>
      <c r="Y6493">
        <v>0</v>
      </c>
      <c r="Z6493">
        <v>0</v>
      </c>
      <c r="AA6493">
        <v>0</v>
      </c>
      <c r="AB6493">
        <v>400000</v>
      </c>
      <c r="AC6493" t="s">
        <v>47</v>
      </c>
      <c r="AD6493">
        <f>+VLOOKUP(T6493,items!$A$2:$D$1255,4,0)</f>
        <v>0</v>
      </c>
      <c r="AE6493">
        <f>+VLOOKUP(T6493,Tabla1[],5,0)</f>
        <v>0</v>
      </c>
      <c r="AF6493">
        <f t="shared" si="101"/>
        <v>7</v>
      </c>
    </row>
    <row r="6494" spans="1:34" x14ac:dyDescent="0.25">
      <c r="A6494">
        <v>104228</v>
      </c>
      <c r="B6494" t="s">
        <v>12028</v>
      </c>
      <c r="C6494" t="s">
        <v>75</v>
      </c>
      <c r="D6494">
        <v>0</v>
      </c>
      <c r="F6494" t="s">
        <v>8622</v>
      </c>
      <c r="G6494" t="s">
        <v>9396</v>
      </c>
      <c r="H6494" t="s">
        <v>12029</v>
      </c>
      <c r="I6494" t="s">
        <v>37</v>
      </c>
      <c r="J6494" t="s">
        <v>12030</v>
      </c>
      <c r="K6494" t="s">
        <v>12031</v>
      </c>
      <c r="L6494" t="s">
        <v>37</v>
      </c>
      <c r="M6494" t="s">
        <v>8745</v>
      </c>
      <c r="N6494" t="s">
        <v>8745</v>
      </c>
      <c r="O6494" t="s">
        <v>12032</v>
      </c>
      <c r="P6494" t="s">
        <v>9397</v>
      </c>
      <c r="Q6494" t="s">
        <v>10125</v>
      </c>
      <c r="R6494" t="s">
        <v>764</v>
      </c>
      <c r="S6494" t="s">
        <v>88</v>
      </c>
      <c r="T6494" t="s">
        <v>12033</v>
      </c>
      <c r="U6494" t="s">
        <v>12034</v>
      </c>
      <c r="X6494">
        <v>1</v>
      </c>
      <c r="Y6494">
        <v>0</v>
      </c>
      <c r="Z6494">
        <v>0</v>
      </c>
      <c r="AA6494">
        <v>0</v>
      </c>
      <c r="AB6494">
        <v>2400</v>
      </c>
      <c r="AC6494" t="s">
        <v>47</v>
      </c>
      <c r="AD6494">
        <f>+VLOOKUP(T6494,items!$A$2:$D$1255,4,0)</f>
        <v>0</v>
      </c>
      <c r="AE6494">
        <f>+VLOOKUP(T6494,Tabla1[],5,0)</f>
        <v>0</v>
      </c>
      <c r="AF6494">
        <f t="shared" si="101"/>
        <v>7</v>
      </c>
    </row>
    <row r="6495" spans="1:34" x14ac:dyDescent="0.25">
      <c r="A6495">
        <v>104229</v>
      </c>
      <c r="B6495" t="s">
        <v>12035</v>
      </c>
      <c r="C6495" t="s">
        <v>75</v>
      </c>
      <c r="D6495">
        <v>0</v>
      </c>
      <c r="F6495" t="s">
        <v>8622</v>
      </c>
      <c r="G6495" t="s">
        <v>8622</v>
      </c>
      <c r="H6495" t="s">
        <v>12036</v>
      </c>
      <c r="I6495" t="s">
        <v>12037</v>
      </c>
      <c r="J6495" t="s">
        <v>12038</v>
      </c>
      <c r="K6495" t="s">
        <v>12039</v>
      </c>
      <c r="L6495" t="s">
        <v>12040</v>
      </c>
      <c r="M6495" t="s">
        <v>3096</v>
      </c>
      <c r="N6495" t="s">
        <v>3096</v>
      </c>
      <c r="O6495" t="s">
        <v>5949</v>
      </c>
      <c r="P6495" t="s">
        <v>512</v>
      </c>
      <c r="Q6495" t="s">
        <v>516</v>
      </c>
      <c r="R6495" t="s">
        <v>63</v>
      </c>
      <c r="S6495" t="s">
        <v>272</v>
      </c>
      <c r="T6495" t="s">
        <v>392</v>
      </c>
      <c r="U6495" t="s">
        <v>393</v>
      </c>
      <c r="X6495">
        <v>1</v>
      </c>
      <c r="Y6495">
        <v>0</v>
      </c>
      <c r="Z6495">
        <v>0</v>
      </c>
      <c r="AA6495">
        <v>0</v>
      </c>
      <c r="AB6495" s="14">
        <v>7453907.2799999993</v>
      </c>
      <c r="AC6495" t="s">
        <v>47</v>
      </c>
      <c r="AD6495" t="e">
        <f>+VLOOKUP(T6495,items!$A$2:$D$1255,4,0)</f>
        <v>#N/A</v>
      </c>
      <c r="AE6495" t="e">
        <f>+VLOOKUP(T6495,Tabla1[],5,0)</f>
        <v>#N/A</v>
      </c>
      <c r="AF6495">
        <f t="shared" si="101"/>
        <v>5</v>
      </c>
      <c r="AG6495">
        <v>3816</v>
      </c>
      <c r="AH6495" s="14">
        <v>7453907.2799999993</v>
      </c>
    </row>
    <row r="6496" spans="1:34" x14ac:dyDescent="0.25">
      <c r="A6496">
        <v>104231</v>
      </c>
      <c r="B6496" t="s">
        <v>12041</v>
      </c>
      <c r="C6496" t="s">
        <v>33</v>
      </c>
      <c r="D6496">
        <v>0</v>
      </c>
      <c r="F6496" t="s">
        <v>8622</v>
      </c>
      <c r="G6496" t="s">
        <v>1249</v>
      </c>
      <c r="H6496" t="s">
        <v>12042</v>
      </c>
      <c r="I6496" t="s">
        <v>12043</v>
      </c>
      <c r="J6496" t="s">
        <v>12044</v>
      </c>
      <c r="K6496" t="s">
        <v>12045</v>
      </c>
      <c r="L6496" t="s">
        <v>12046</v>
      </c>
      <c r="M6496" t="s">
        <v>9096</v>
      </c>
      <c r="N6496" t="s">
        <v>9374</v>
      </c>
      <c r="O6496" t="s">
        <v>9441</v>
      </c>
      <c r="P6496" t="s">
        <v>11915</v>
      </c>
      <c r="Q6496" t="s">
        <v>9599</v>
      </c>
      <c r="R6496" t="s">
        <v>63</v>
      </c>
      <c r="S6496" t="s">
        <v>88</v>
      </c>
      <c r="T6496" t="s">
        <v>12047</v>
      </c>
      <c r="U6496" t="s">
        <v>12048</v>
      </c>
      <c r="X6496">
        <v>1</v>
      </c>
      <c r="Y6496">
        <v>5000</v>
      </c>
      <c r="Z6496">
        <v>0</v>
      </c>
      <c r="AA6496">
        <v>0</v>
      </c>
      <c r="AB6496">
        <v>2500000</v>
      </c>
      <c r="AC6496" t="s">
        <v>47</v>
      </c>
      <c r="AD6496">
        <f>+VLOOKUP(T6496,items!$A$2:$D$1255,4,0)</f>
        <v>0</v>
      </c>
      <c r="AE6496">
        <f>+VLOOKUP(T6496,Tabla1[],5,0)</f>
        <v>0</v>
      </c>
      <c r="AF6496">
        <f t="shared" si="101"/>
        <v>6</v>
      </c>
    </row>
    <row r="6497" spans="1:32" x14ac:dyDescent="0.25">
      <c r="A6497">
        <v>104231</v>
      </c>
      <c r="B6497" t="s">
        <v>12041</v>
      </c>
      <c r="C6497" t="s">
        <v>33</v>
      </c>
      <c r="D6497">
        <v>0</v>
      </c>
      <c r="F6497" t="s">
        <v>8622</v>
      </c>
      <c r="G6497" t="s">
        <v>1249</v>
      </c>
      <c r="H6497" t="s">
        <v>12042</v>
      </c>
      <c r="I6497" t="s">
        <v>12043</v>
      </c>
      <c r="J6497" t="s">
        <v>12044</v>
      </c>
      <c r="K6497" t="s">
        <v>12045</v>
      </c>
      <c r="L6497" t="s">
        <v>12046</v>
      </c>
      <c r="M6497" t="s">
        <v>9096</v>
      </c>
      <c r="N6497" t="s">
        <v>9374</v>
      </c>
      <c r="O6497" t="s">
        <v>9441</v>
      </c>
      <c r="P6497" t="s">
        <v>11915</v>
      </c>
      <c r="Q6497" t="s">
        <v>9599</v>
      </c>
      <c r="R6497" t="s">
        <v>63</v>
      </c>
      <c r="S6497" t="s">
        <v>88</v>
      </c>
      <c r="T6497" t="s">
        <v>474</v>
      </c>
      <c r="U6497" t="s">
        <v>475</v>
      </c>
      <c r="X6497">
        <v>1</v>
      </c>
      <c r="Y6497">
        <v>0</v>
      </c>
      <c r="Z6497">
        <v>0</v>
      </c>
      <c r="AA6497">
        <v>0</v>
      </c>
      <c r="AB6497">
        <v>550000</v>
      </c>
      <c r="AC6497" t="s">
        <v>47</v>
      </c>
      <c r="AD6497">
        <f>+VLOOKUP(T6497,items!$A$2:$D$1255,4,0)</f>
        <v>0</v>
      </c>
      <c r="AE6497">
        <f>+VLOOKUP(T6497,Tabla1[],5,0)</f>
        <v>0</v>
      </c>
      <c r="AF6497">
        <f t="shared" si="101"/>
        <v>6</v>
      </c>
    </row>
    <row r="6498" spans="1:32" x14ac:dyDescent="0.25">
      <c r="A6498">
        <v>104231</v>
      </c>
      <c r="B6498" t="s">
        <v>12041</v>
      </c>
      <c r="C6498" t="s">
        <v>33</v>
      </c>
      <c r="D6498">
        <v>0</v>
      </c>
      <c r="F6498" t="s">
        <v>8622</v>
      </c>
      <c r="G6498" t="s">
        <v>1249</v>
      </c>
      <c r="H6498" t="s">
        <v>12042</v>
      </c>
      <c r="I6498" t="s">
        <v>12043</v>
      </c>
      <c r="J6498" t="s">
        <v>12044</v>
      </c>
      <c r="K6498" t="s">
        <v>12045</v>
      </c>
      <c r="L6498" t="s">
        <v>12046</v>
      </c>
      <c r="M6498" t="s">
        <v>9096</v>
      </c>
      <c r="N6498" t="s">
        <v>9374</v>
      </c>
      <c r="O6498" t="s">
        <v>9441</v>
      </c>
      <c r="P6498" t="s">
        <v>11915</v>
      </c>
      <c r="Q6498" t="s">
        <v>9599</v>
      </c>
      <c r="R6498" t="s">
        <v>63</v>
      </c>
      <c r="S6498" t="s">
        <v>88</v>
      </c>
      <c r="T6498" t="s">
        <v>94</v>
      </c>
      <c r="U6498" t="s">
        <v>95</v>
      </c>
      <c r="X6498">
        <v>1</v>
      </c>
      <c r="Y6498">
        <v>0</v>
      </c>
      <c r="Z6498">
        <v>0</v>
      </c>
      <c r="AA6498">
        <v>0</v>
      </c>
      <c r="AB6498">
        <v>100000</v>
      </c>
      <c r="AC6498" t="s">
        <v>47</v>
      </c>
      <c r="AD6498" t="e">
        <f>+VLOOKUP(T6498,items!$A$2:$D$1255,4,0)</f>
        <v>#N/A</v>
      </c>
      <c r="AE6498" t="e">
        <f>+VLOOKUP(T6498,Tabla1[],5,0)</f>
        <v>#N/A</v>
      </c>
      <c r="AF6498">
        <f t="shared" si="101"/>
        <v>6</v>
      </c>
    </row>
    <row r="6499" spans="1:32" x14ac:dyDescent="0.25">
      <c r="A6499">
        <v>104231</v>
      </c>
      <c r="B6499" t="s">
        <v>12041</v>
      </c>
      <c r="C6499" t="s">
        <v>33</v>
      </c>
      <c r="D6499">
        <v>0</v>
      </c>
      <c r="F6499" t="s">
        <v>8622</v>
      </c>
      <c r="G6499" t="s">
        <v>1249</v>
      </c>
      <c r="H6499" t="s">
        <v>12042</v>
      </c>
      <c r="I6499" t="s">
        <v>12043</v>
      </c>
      <c r="J6499" t="s">
        <v>12044</v>
      </c>
      <c r="K6499" t="s">
        <v>12045</v>
      </c>
      <c r="L6499" t="s">
        <v>12046</v>
      </c>
      <c r="M6499" t="s">
        <v>9096</v>
      </c>
      <c r="N6499" t="s">
        <v>9374</v>
      </c>
      <c r="O6499" t="s">
        <v>9441</v>
      </c>
      <c r="P6499" t="s">
        <v>11915</v>
      </c>
      <c r="Q6499" t="s">
        <v>9599</v>
      </c>
      <c r="R6499" t="s">
        <v>63</v>
      </c>
      <c r="S6499" t="s">
        <v>88</v>
      </c>
      <c r="T6499" t="s">
        <v>1096</v>
      </c>
      <c r="U6499" t="s">
        <v>1097</v>
      </c>
      <c r="X6499">
        <v>1</v>
      </c>
      <c r="Y6499">
        <v>0</v>
      </c>
      <c r="Z6499">
        <v>0</v>
      </c>
      <c r="AA6499">
        <v>0</v>
      </c>
      <c r="AB6499">
        <v>120000</v>
      </c>
      <c r="AC6499" t="s">
        <v>47</v>
      </c>
      <c r="AD6499" t="e">
        <f>+VLOOKUP(T6499,items!$A$2:$D$1255,4,0)</f>
        <v>#N/A</v>
      </c>
      <c r="AE6499" t="e">
        <f>+VLOOKUP(T6499,Tabla1[],5,0)</f>
        <v>#N/A</v>
      </c>
      <c r="AF6499">
        <f t="shared" si="101"/>
        <v>6</v>
      </c>
    </row>
    <row r="6500" spans="1:32" x14ac:dyDescent="0.25">
      <c r="A6500">
        <v>104235</v>
      </c>
      <c r="B6500" t="s">
        <v>12049</v>
      </c>
      <c r="C6500" t="s">
        <v>75</v>
      </c>
      <c r="D6500">
        <v>0</v>
      </c>
      <c r="F6500" t="s">
        <v>8622</v>
      </c>
      <c r="G6500" t="s">
        <v>8622</v>
      </c>
      <c r="H6500" t="s">
        <v>12050</v>
      </c>
      <c r="I6500" t="s">
        <v>37</v>
      </c>
      <c r="J6500" t="s">
        <v>12051</v>
      </c>
      <c r="K6500" t="s">
        <v>12052</v>
      </c>
      <c r="L6500" t="s">
        <v>12053</v>
      </c>
      <c r="M6500" t="s">
        <v>3096</v>
      </c>
      <c r="N6500" t="s">
        <v>3096</v>
      </c>
      <c r="O6500" t="s">
        <v>5949</v>
      </c>
      <c r="P6500" t="s">
        <v>512</v>
      </c>
      <c r="Q6500" t="s">
        <v>516</v>
      </c>
      <c r="R6500" t="s">
        <v>63</v>
      </c>
      <c r="S6500" t="s">
        <v>164</v>
      </c>
      <c r="T6500" t="s">
        <v>12054</v>
      </c>
      <c r="U6500" t="s">
        <v>12055</v>
      </c>
      <c r="X6500">
        <v>1</v>
      </c>
      <c r="Y6500">
        <v>0</v>
      </c>
      <c r="Z6500">
        <v>0</v>
      </c>
      <c r="AA6500">
        <v>0</v>
      </c>
      <c r="AB6500">
        <v>135900</v>
      </c>
      <c r="AC6500" t="s">
        <v>47</v>
      </c>
      <c r="AD6500">
        <f>+VLOOKUP(T6500,items!$A$2:$D$1255,4,0)</f>
        <v>0</v>
      </c>
      <c r="AE6500">
        <f>+VLOOKUP(T6500,Tabla1[],5,0)</f>
        <v>0</v>
      </c>
      <c r="AF6500">
        <f t="shared" si="101"/>
        <v>5</v>
      </c>
    </row>
    <row r="6501" spans="1:32" x14ac:dyDescent="0.25">
      <c r="A6501">
        <v>104238</v>
      </c>
      <c r="B6501" t="s">
        <v>12056</v>
      </c>
      <c r="C6501" t="s">
        <v>33</v>
      </c>
      <c r="D6501">
        <v>0</v>
      </c>
      <c r="F6501" t="s">
        <v>8622</v>
      </c>
      <c r="G6501" t="s">
        <v>5949</v>
      </c>
      <c r="H6501" t="s">
        <v>12057</v>
      </c>
      <c r="I6501" t="s">
        <v>37</v>
      </c>
      <c r="J6501" t="s">
        <v>12058</v>
      </c>
      <c r="K6501" t="s">
        <v>12059</v>
      </c>
      <c r="L6501" t="s">
        <v>12060</v>
      </c>
      <c r="M6501" t="s">
        <v>975</v>
      </c>
      <c r="N6501" t="s">
        <v>975</v>
      </c>
      <c r="O6501" t="s">
        <v>9440</v>
      </c>
      <c r="P6501" t="s">
        <v>9441</v>
      </c>
      <c r="Q6501" t="s">
        <v>9442</v>
      </c>
      <c r="R6501" t="s">
        <v>127</v>
      </c>
      <c r="S6501" t="s">
        <v>108</v>
      </c>
      <c r="T6501" t="s">
        <v>686</v>
      </c>
      <c r="U6501" t="s">
        <v>687</v>
      </c>
      <c r="V6501" t="s">
        <v>12061</v>
      </c>
      <c r="W6501" t="s">
        <v>111</v>
      </c>
      <c r="X6501">
        <v>10</v>
      </c>
      <c r="Y6501">
        <v>0</v>
      </c>
      <c r="Z6501">
        <v>0</v>
      </c>
      <c r="AA6501">
        <v>0</v>
      </c>
      <c r="AB6501">
        <v>14337860</v>
      </c>
      <c r="AC6501" t="s">
        <v>47</v>
      </c>
      <c r="AD6501">
        <f>+VLOOKUP(T6501,items!$A$2:$D$1255,4,0)</f>
        <v>0</v>
      </c>
      <c r="AE6501">
        <f>+VLOOKUP(T6501,Tabla1[],5,0)</f>
        <v>0</v>
      </c>
      <c r="AF6501">
        <f t="shared" si="101"/>
        <v>6</v>
      </c>
    </row>
    <row r="6502" spans="1:32" x14ac:dyDescent="0.25">
      <c r="A6502">
        <v>104238</v>
      </c>
      <c r="B6502" t="s">
        <v>12056</v>
      </c>
      <c r="C6502" t="s">
        <v>33</v>
      </c>
      <c r="D6502">
        <v>0</v>
      </c>
      <c r="F6502" t="s">
        <v>8622</v>
      </c>
      <c r="G6502" t="s">
        <v>5949</v>
      </c>
      <c r="H6502" t="s">
        <v>12057</v>
      </c>
      <c r="I6502" t="s">
        <v>37</v>
      </c>
      <c r="J6502" t="s">
        <v>12058</v>
      </c>
      <c r="K6502" t="s">
        <v>12059</v>
      </c>
      <c r="L6502" t="s">
        <v>12060</v>
      </c>
      <c r="M6502" t="s">
        <v>975</v>
      </c>
      <c r="N6502" t="s">
        <v>975</v>
      </c>
      <c r="O6502" t="s">
        <v>9440</v>
      </c>
      <c r="P6502" t="s">
        <v>9441</v>
      </c>
      <c r="Q6502" t="s">
        <v>9442</v>
      </c>
      <c r="R6502" t="s">
        <v>127</v>
      </c>
      <c r="S6502" t="s">
        <v>108</v>
      </c>
      <c r="T6502" t="s">
        <v>314</v>
      </c>
      <c r="U6502" t="s">
        <v>315</v>
      </c>
      <c r="X6502">
        <v>1</v>
      </c>
      <c r="Y6502">
        <v>0</v>
      </c>
      <c r="Z6502">
        <v>0</v>
      </c>
      <c r="AA6502">
        <v>0</v>
      </c>
      <c r="AB6502">
        <v>200000</v>
      </c>
      <c r="AC6502" t="s">
        <v>47</v>
      </c>
      <c r="AD6502">
        <f>+VLOOKUP(T6502,items!$A$2:$D$1255,4,0)</f>
        <v>0</v>
      </c>
      <c r="AE6502">
        <f>+VLOOKUP(T6502,Tabla1[],5,0)</f>
        <v>0</v>
      </c>
      <c r="AF6502">
        <f t="shared" si="101"/>
        <v>6</v>
      </c>
    </row>
    <row r="6503" spans="1:32" x14ac:dyDescent="0.25">
      <c r="A6503">
        <v>104252</v>
      </c>
      <c r="B6503" t="s">
        <v>10481</v>
      </c>
      <c r="C6503" t="s">
        <v>75</v>
      </c>
      <c r="D6503">
        <v>0</v>
      </c>
      <c r="F6503" t="s">
        <v>8622</v>
      </c>
      <c r="G6503" t="s">
        <v>5949</v>
      </c>
      <c r="H6503" t="s">
        <v>12062</v>
      </c>
      <c r="I6503" t="s">
        <v>12063</v>
      </c>
      <c r="J6503" t="s">
        <v>12064</v>
      </c>
      <c r="K6503" t="s">
        <v>12065</v>
      </c>
      <c r="L6503" t="s">
        <v>12066</v>
      </c>
      <c r="M6503" t="s">
        <v>975</v>
      </c>
      <c r="N6503" t="s">
        <v>1249</v>
      </c>
      <c r="O6503" t="s">
        <v>9598</v>
      </c>
      <c r="P6503" t="s">
        <v>10344</v>
      </c>
      <c r="Q6503" t="s">
        <v>10701</v>
      </c>
      <c r="R6503" t="s">
        <v>127</v>
      </c>
      <c r="S6503" t="s">
        <v>108</v>
      </c>
      <c r="T6503" t="s">
        <v>3675</v>
      </c>
      <c r="U6503" t="s">
        <v>3676</v>
      </c>
      <c r="X6503">
        <v>2</v>
      </c>
      <c r="Y6503">
        <v>13000</v>
      </c>
      <c r="Z6503">
        <v>0</v>
      </c>
      <c r="AA6503">
        <v>0</v>
      </c>
      <c r="AB6503">
        <v>761174</v>
      </c>
      <c r="AC6503" t="s">
        <v>47</v>
      </c>
      <c r="AD6503">
        <f>+VLOOKUP(T6503,items!$A$2:$D$1255,4,0)</f>
        <v>0</v>
      </c>
      <c r="AE6503">
        <f>+VLOOKUP(T6503,Tabla1[],5,0)</f>
        <v>0</v>
      </c>
      <c r="AF6503">
        <f t="shared" si="101"/>
        <v>6</v>
      </c>
    </row>
    <row r="6504" spans="1:32" x14ac:dyDescent="0.25">
      <c r="A6504">
        <v>104252</v>
      </c>
      <c r="B6504" t="s">
        <v>10481</v>
      </c>
      <c r="C6504" t="s">
        <v>75</v>
      </c>
      <c r="D6504">
        <v>0</v>
      </c>
      <c r="F6504" t="s">
        <v>8622</v>
      </c>
      <c r="G6504" t="s">
        <v>5949</v>
      </c>
      <c r="H6504" t="s">
        <v>12062</v>
      </c>
      <c r="I6504" t="s">
        <v>12063</v>
      </c>
      <c r="J6504" t="s">
        <v>12064</v>
      </c>
      <c r="K6504" t="s">
        <v>12065</v>
      </c>
      <c r="L6504" t="s">
        <v>12066</v>
      </c>
      <c r="M6504" t="s">
        <v>975</v>
      </c>
      <c r="N6504" t="s">
        <v>1249</v>
      </c>
      <c r="O6504" t="s">
        <v>9598</v>
      </c>
      <c r="P6504" t="s">
        <v>10344</v>
      </c>
      <c r="Q6504" t="s">
        <v>10701</v>
      </c>
      <c r="R6504" t="s">
        <v>127</v>
      </c>
      <c r="S6504" t="s">
        <v>108</v>
      </c>
      <c r="T6504" t="s">
        <v>2057</v>
      </c>
      <c r="U6504" t="s">
        <v>2058</v>
      </c>
      <c r="X6504">
        <v>25</v>
      </c>
      <c r="Y6504">
        <v>0</v>
      </c>
      <c r="Z6504">
        <v>0</v>
      </c>
      <c r="AA6504">
        <v>0</v>
      </c>
      <c r="AB6504">
        <v>160000</v>
      </c>
      <c r="AC6504" t="s">
        <v>47</v>
      </c>
      <c r="AD6504">
        <f>+VLOOKUP(T6504,items!$A$2:$D$1255,4,0)</f>
        <v>0</v>
      </c>
      <c r="AE6504">
        <f>+VLOOKUP(T6504,Tabla1[],5,0)</f>
        <v>0</v>
      </c>
      <c r="AF6504">
        <f t="shared" si="101"/>
        <v>6</v>
      </c>
    </row>
    <row r="6505" spans="1:32" x14ac:dyDescent="0.25">
      <c r="A6505">
        <v>104252</v>
      </c>
      <c r="B6505" t="s">
        <v>10481</v>
      </c>
      <c r="C6505" t="s">
        <v>75</v>
      </c>
      <c r="D6505">
        <v>0</v>
      </c>
      <c r="F6505" t="s">
        <v>8622</v>
      </c>
      <c r="G6505" t="s">
        <v>5949</v>
      </c>
      <c r="H6505" t="s">
        <v>12062</v>
      </c>
      <c r="I6505" t="s">
        <v>12063</v>
      </c>
      <c r="J6505" t="s">
        <v>12064</v>
      </c>
      <c r="K6505" t="s">
        <v>12065</v>
      </c>
      <c r="L6505" t="s">
        <v>12066</v>
      </c>
      <c r="M6505" t="s">
        <v>975</v>
      </c>
      <c r="N6505" t="s">
        <v>1249</v>
      </c>
      <c r="O6505" t="s">
        <v>9598</v>
      </c>
      <c r="P6505" t="s">
        <v>10344</v>
      </c>
      <c r="Q6505" t="s">
        <v>10701</v>
      </c>
      <c r="R6505" t="s">
        <v>127</v>
      </c>
      <c r="S6505" t="s">
        <v>108</v>
      </c>
      <c r="T6505" t="s">
        <v>839</v>
      </c>
      <c r="U6505" t="s">
        <v>840</v>
      </c>
      <c r="V6505" t="s">
        <v>1609</v>
      </c>
      <c r="W6505" t="s">
        <v>93</v>
      </c>
      <c r="X6505">
        <v>2</v>
      </c>
      <c r="Y6505">
        <v>2000</v>
      </c>
      <c r="Z6505">
        <v>0</v>
      </c>
      <c r="AA6505">
        <v>1000</v>
      </c>
      <c r="AB6505">
        <v>834544</v>
      </c>
      <c r="AC6505" t="s">
        <v>47</v>
      </c>
      <c r="AD6505">
        <f>+VLOOKUP(T6505,items!$A$2:$D$1255,4,0)</f>
        <v>0</v>
      </c>
      <c r="AE6505">
        <f>+VLOOKUP(T6505,Tabla1[],5,0)</f>
        <v>0</v>
      </c>
      <c r="AF6505">
        <f t="shared" si="101"/>
        <v>6</v>
      </c>
    </row>
    <row r="6506" spans="1:32" x14ac:dyDescent="0.25">
      <c r="A6506">
        <v>104252</v>
      </c>
      <c r="B6506" t="s">
        <v>10481</v>
      </c>
      <c r="C6506" t="s">
        <v>75</v>
      </c>
      <c r="D6506">
        <v>0</v>
      </c>
      <c r="F6506" t="s">
        <v>8622</v>
      </c>
      <c r="G6506" t="s">
        <v>5949</v>
      </c>
      <c r="H6506" t="s">
        <v>12062</v>
      </c>
      <c r="I6506" t="s">
        <v>12063</v>
      </c>
      <c r="J6506" t="s">
        <v>12064</v>
      </c>
      <c r="K6506" t="s">
        <v>12065</v>
      </c>
      <c r="L6506" t="s">
        <v>12066</v>
      </c>
      <c r="M6506" t="s">
        <v>975</v>
      </c>
      <c r="N6506" t="s">
        <v>1249</v>
      </c>
      <c r="O6506" t="s">
        <v>9598</v>
      </c>
      <c r="P6506" t="s">
        <v>10344</v>
      </c>
      <c r="Q6506" t="s">
        <v>10701</v>
      </c>
      <c r="R6506" t="s">
        <v>127</v>
      </c>
      <c r="S6506" t="s">
        <v>108</v>
      </c>
      <c r="T6506" t="s">
        <v>839</v>
      </c>
      <c r="U6506" t="s">
        <v>840</v>
      </c>
      <c r="V6506" t="s">
        <v>1609</v>
      </c>
      <c r="W6506" t="s">
        <v>93</v>
      </c>
      <c r="X6506">
        <v>2</v>
      </c>
      <c r="Y6506">
        <v>2200</v>
      </c>
      <c r="Z6506">
        <v>0</v>
      </c>
      <c r="AA6506">
        <v>1000</v>
      </c>
      <c r="AB6506">
        <v>1043180</v>
      </c>
      <c r="AC6506" t="s">
        <v>47</v>
      </c>
      <c r="AD6506">
        <f>+VLOOKUP(T6506,items!$A$2:$D$1255,4,0)</f>
        <v>0</v>
      </c>
      <c r="AE6506">
        <f>+VLOOKUP(T6506,Tabla1[],5,0)</f>
        <v>0</v>
      </c>
      <c r="AF6506">
        <f t="shared" si="101"/>
        <v>6</v>
      </c>
    </row>
    <row r="6507" spans="1:32" x14ac:dyDescent="0.25">
      <c r="A6507">
        <v>104252</v>
      </c>
      <c r="B6507" t="s">
        <v>10481</v>
      </c>
      <c r="C6507" t="s">
        <v>75</v>
      </c>
      <c r="D6507">
        <v>0</v>
      </c>
      <c r="F6507" t="s">
        <v>8622</v>
      </c>
      <c r="G6507" t="s">
        <v>5949</v>
      </c>
      <c r="H6507" t="s">
        <v>12062</v>
      </c>
      <c r="I6507" t="s">
        <v>12063</v>
      </c>
      <c r="J6507" t="s">
        <v>12064</v>
      </c>
      <c r="K6507" t="s">
        <v>12065</v>
      </c>
      <c r="L6507" t="s">
        <v>12066</v>
      </c>
      <c r="M6507" t="s">
        <v>975</v>
      </c>
      <c r="N6507" t="s">
        <v>1249</v>
      </c>
      <c r="O6507" t="s">
        <v>9598</v>
      </c>
      <c r="P6507" t="s">
        <v>10344</v>
      </c>
      <c r="Q6507" t="s">
        <v>10701</v>
      </c>
      <c r="R6507" t="s">
        <v>127</v>
      </c>
      <c r="S6507" t="s">
        <v>108</v>
      </c>
      <c r="T6507" t="s">
        <v>839</v>
      </c>
      <c r="U6507" t="s">
        <v>840</v>
      </c>
      <c r="V6507" t="s">
        <v>1609</v>
      </c>
      <c r="W6507" t="s">
        <v>93</v>
      </c>
      <c r="X6507">
        <v>2</v>
      </c>
      <c r="Y6507">
        <v>1500</v>
      </c>
      <c r="Z6507">
        <v>0</v>
      </c>
      <c r="AA6507">
        <v>1000</v>
      </c>
      <c r="AB6507">
        <v>625908</v>
      </c>
      <c r="AC6507" t="s">
        <v>47</v>
      </c>
      <c r="AD6507">
        <f>+VLOOKUP(T6507,items!$A$2:$D$1255,4,0)</f>
        <v>0</v>
      </c>
      <c r="AE6507">
        <f>+VLOOKUP(T6507,Tabla1[],5,0)</f>
        <v>0</v>
      </c>
      <c r="AF6507">
        <f t="shared" si="101"/>
        <v>6</v>
      </c>
    </row>
    <row r="6508" spans="1:32" x14ac:dyDescent="0.25">
      <c r="A6508">
        <v>104252</v>
      </c>
      <c r="B6508" t="s">
        <v>10481</v>
      </c>
      <c r="C6508" t="s">
        <v>75</v>
      </c>
      <c r="D6508">
        <v>0</v>
      </c>
      <c r="F6508" t="s">
        <v>8622</v>
      </c>
      <c r="G6508" t="s">
        <v>5949</v>
      </c>
      <c r="H6508" t="s">
        <v>12062</v>
      </c>
      <c r="I6508" t="s">
        <v>12063</v>
      </c>
      <c r="J6508" t="s">
        <v>12064</v>
      </c>
      <c r="K6508" t="s">
        <v>12065</v>
      </c>
      <c r="L6508" t="s">
        <v>12066</v>
      </c>
      <c r="M6508" t="s">
        <v>975</v>
      </c>
      <c r="N6508" t="s">
        <v>1249</v>
      </c>
      <c r="O6508" t="s">
        <v>9598</v>
      </c>
      <c r="P6508" t="s">
        <v>10344</v>
      </c>
      <c r="Q6508" t="s">
        <v>10701</v>
      </c>
      <c r="R6508" t="s">
        <v>127</v>
      </c>
      <c r="S6508" t="s">
        <v>108</v>
      </c>
      <c r="T6508" t="s">
        <v>839</v>
      </c>
      <c r="U6508" t="s">
        <v>840</v>
      </c>
      <c r="V6508" t="s">
        <v>1609</v>
      </c>
      <c r="W6508" t="s">
        <v>93</v>
      </c>
      <c r="X6508">
        <v>2</v>
      </c>
      <c r="Y6508">
        <v>1400</v>
      </c>
      <c r="Z6508">
        <v>0</v>
      </c>
      <c r="AA6508">
        <v>1000</v>
      </c>
      <c r="AB6508">
        <v>625908</v>
      </c>
      <c r="AC6508" t="s">
        <v>47</v>
      </c>
      <c r="AD6508">
        <f>+VLOOKUP(T6508,items!$A$2:$D$1255,4,0)</f>
        <v>0</v>
      </c>
      <c r="AE6508">
        <f>+VLOOKUP(T6508,Tabla1[],5,0)</f>
        <v>0</v>
      </c>
      <c r="AF6508">
        <f t="shared" si="101"/>
        <v>6</v>
      </c>
    </row>
    <row r="6509" spans="1:32" x14ac:dyDescent="0.25">
      <c r="A6509">
        <v>104253</v>
      </c>
      <c r="B6509" t="s">
        <v>12067</v>
      </c>
      <c r="C6509" t="s">
        <v>33</v>
      </c>
      <c r="D6509">
        <v>0</v>
      </c>
      <c r="F6509" t="s">
        <v>87</v>
      </c>
      <c r="G6509" t="s">
        <v>9396</v>
      </c>
      <c r="H6509" t="s">
        <v>12068</v>
      </c>
      <c r="I6509" t="s">
        <v>12069</v>
      </c>
      <c r="J6509" t="s">
        <v>12070</v>
      </c>
      <c r="K6509" t="s">
        <v>12071</v>
      </c>
      <c r="L6509" t="s">
        <v>12072</v>
      </c>
      <c r="M6509" t="s">
        <v>9397</v>
      </c>
      <c r="N6509" t="s">
        <v>12073</v>
      </c>
      <c r="O6509" t="s">
        <v>3391</v>
      </c>
      <c r="P6509" t="s">
        <v>10057</v>
      </c>
      <c r="Q6509" t="s">
        <v>173</v>
      </c>
      <c r="R6509" t="s">
        <v>127</v>
      </c>
      <c r="S6509" t="s">
        <v>88</v>
      </c>
      <c r="T6509" t="s">
        <v>2089</v>
      </c>
      <c r="U6509" t="s">
        <v>2090</v>
      </c>
      <c r="X6509">
        <v>1</v>
      </c>
      <c r="Y6509">
        <v>0</v>
      </c>
      <c r="Z6509">
        <v>0</v>
      </c>
      <c r="AA6509">
        <v>0</v>
      </c>
      <c r="AB6509">
        <v>561120</v>
      </c>
      <c r="AC6509" t="s">
        <v>47</v>
      </c>
      <c r="AD6509">
        <f>+VLOOKUP(T6509,items!$A$2:$D$1255,4,0)</f>
        <v>0</v>
      </c>
      <c r="AE6509">
        <f>+VLOOKUP(T6509,Tabla1[],5,0)</f>
        <v>0</v>
      </c>
      <c r="AF6509">
        <f t="shared" si="101"/>
        <v>10</v>
      </c>
    </row>
    <row r="6510" spans="1:32" x14ac:dyDescent="0.25">
      <c r="A6510">
        <v>104253</v>
      </c>
      <c r="B6510" t="s">
        <v>12067</v>
      </c>
      <c r="C6510" t="s">
        <v>33</v>
      </c>
      <c r="D6510">
        <v>0</v>
      </c>
      <c r="F6510" t="s">
        <v>87</v>
      </c>
      <c r="G6510" t="s">
        <v>9396</v>
      </c>
      <c r="H6510" t="s">
        <v>12068</v>
      </c>
      <c r="I6510" t="s">
        <v>12069</v>
      </c>
      <c r="J6510" t="s">
        <v>12070</v>
      </c>
      <c r="K6510" t="s">
        <v>12071</v>
      </c>
      <c r="L6510" t="s">
        <v>12072</v>
      </c>
      <c r="M6510" t="s">
        <v>9397</v>
      </c>
      <c r="N6510" t="s">
        <v>12073</v>
      </c>
      <c r="O6510" t="s">
        <v>3391</v>
      </c>
      <c r="P6510" t="s">
        <v>10057</v>
      </c>
      <c r="Q6510" t="s">
        <v>173</v>
      </c>
      <c r="R6510" t="s">
        <v>127</v>
      </c>
      <c r="S6510" t="s">
        <v>88</v>
      </c>
      <c r="T6510" t="s">
        <v>431</v>
      </c>
      <c r="U6510" t="s">
        <v>432</v>
      </c>
      <c r="X6510">
        <v>1</v>
      </c>
      <c r="Y6510">
        <v>7000</v>
      </c>
      <c r="Z6510">
        <v>0</v>
      </c>
      <c r="AA6510">
        <v>0</v>
      </c>
      <c r="AB6510">
        <v>4356232</v>
      </c>
      <c r="AC6510" t="s">
        <v>47</v>
      </c>
      <c r="AD6510">
        <f>+VLOOKUP(T6510,items!$A$2:$D$1255,4,0)</f>
        <v>0</v>
      </c>
      <c r="AE6510">
        <f>+VLOOKUP(T6510,Tabla1[],5,0)</f>
        <v>0</v>
      </c>
      <c r="AF6510">
        <f t="shared" si="101"/>
        <v>10</v>
      </c>
    </row>
    <row r="6511" spans="1:32" x14ac:dyDescent="0.25">
      <c r="A6511">
        <v>104253</v>
      </c>
      <c r="B6511" t="s">
        <v>12067</v>
      </c>
      <c r="C6511" t="s">
        <v>33</v>
      </c>
      <c r="D6511">
        <v>0</v>
      </c>
      <c r="F6511" t="s">
        <v>87</v>
      </c>
      <c r="G6511" t="s">
        <v>9396</v>
      </c>
      <c r="H6511" t="s">
        <v>12068</v>
      </c>
      <c r="I6511" t="s">
        <v>12069</v>
      </c>
      <c r="J6511" t="s">
        <v>12070</v>
      </c>
      <c r="K6511" t="s">
        <v>12071</v>
      </c>
      <c r="L6511" t="s">
        <v>12072</v>
      </c>
      <c r="M6511" t="s">
        <v>9397</v>
      </c>
      <c r="N6511" t="s">
        <v>12073</v>
      </c>
      <c r="O6511" t="s">
        <v>3391</v>
      </c>
      <c r="P6511" t="s">
        <v>10057</v>
      </c>
      <c r="Q6511" t="s">
        <v>173</v>
      </c>
      <c r="R6511" t="s">
        <v>127</v>
      </c>
      <c r="S6511" t="s">
        <v>88</v>
      </c>
      <c r="T6511" t="s">
        <v>12074</v>
      </c>
      <c r="U6511" t="s">
        <v>12075</v>
      </c>
      <c r="W6511" t="s">
        <v>953</v>
      </c>
      <c r="X6511">
        <v>1</v>
      </c>
      <c r="Y6511">
        <v>6000</v>
      </c>
      <c r="Z6511">
        <v>0</v>
      </c>
      <c r="AA6511">
        <v>4000</v>
      </c>
      <c r="AB6511">
        <v>19275295</v>
      </c>
      <c r="AC6511" t="s">
        <v>47</v>
      </c>
      <c r="AD6511" t="str">
        <f>+VLOOKUP(T6511,items!$A$2:$D$1255,4,0)</f>
        <v>CUBIERTA</v>
      </c>
      <c r="AE6511">
        <f>+VLOOKUP(T6511,Tabla1[],5,0)</f>
        <v>0</v>
      </c>
      <c r="AF6511">
        <f t="shared" si="101"/>
        <v>10</v>
      </c>
    </row>
    <row r="6512" spans="1:32" x14ac:dyDescent="0.25">
      <c r="A6512">
        <v>104253</v>
      </c>
      <c r="B6512" t="s">
        <v>12067</v>
      </c>
      <c r="C6512" t="s">
        <v>33</v>
      </c>
      <c r="D6512">
        <v>0</v>
      </c>
      <c r="F6512" t="s">
        <v>87</v>
      </c>
      <c r="G6512" t="s">
        <v>9396</v>
      </c>
      <c r="H6512" t="s">
        <v>12068</v>
      </c>
      <c r="I6512" t="s">
        <v>12069</v>
      </c>
      <c r="J6512" t="s">
        <v>12070</v>
      </c>
      <c r="K6512" t="s">
        <v>12071</v>
      </c>
      <c r="L6512" t="s">
        <v>12072</v>
      </c>
      <c r="M6512" t="s">
        <v>9397</v>
      </c>
      <c r="N6512" t="s">
        <v>12073</v>
      </c>
      <c r="O6512" t="s">
        <v>3391</v>
      </c>
      <c r="P6512" t="s">
        <v>10057</v>
      </c>
      <c r="Q6512" t="s">
        <v>173</v>
      </c>
      <c r="R6512" t="s">
        <v>127</v>
      </c>
      <c r="S6512" t="s">
        <v>88</v>
      </c>
      <c r="T6512" t="s">
        <v>12076</v>
      </c>
      <c r="U6512" t="s">
        <v>12077</v>
      </c>
      <c r="X6512">
        <v>1</v>
      </c>
      <c r="Y6512">
        <v>6000</v>
      </c>
      <c r="Z6512">
        <v>0</v>
      </c>
      <c r="AA6512">
        <v>4000</v>
      </c>
      <c r="AB6512">
        <v>46539673</v>
      </c>
      <c r="AC6512" t="s">
        <v>47</v>
      </c>
      <c r="AD6512" t="str">
        <f>+VLOOKUP(T6512,items!$A$2:$D$1255,4,0)</f>
        <v>PERGOLA</v>
      </c>
      <c r="AE6512" t="str">
        <f>+VLOOKUP(T6512,Tabla1[],5,0)</f>
        <v>PERGOLA FIJA</v>
      </c>
      <c r="AF6512">
        <f t="shared" si="101"/>
        <v>10</v>
      </c>
    </row>
    <row r="6513" spans="1:32" x14ac:dyDescent="0.25">
      <c r="A6513">
        <v>104253</v>
      </c>
      <c r="B6513" t="s">
        <v>12067</v>
      </c>
      <c r="C6513" t="s">
        <v>33</v>
      </c>
      <c r="D6513">
        <v>0</v>
      </c>
      <c r="F6513" t="s">
        <v>87</v>
      </c>
      <c r="G6513" t="s">
        <v>9396</v>
      </c>
      <c r="H6513" t="s">
        <v>12068</v>
      </c>
      <c r="I6513" t="s">
        <v>12069</v>
      </c>
      <c r="J6513" t="s">
        <v>12070</v>
      </c>
      <c r="K6513" t="s">
        <v>12071</v>
      </c>
      <c r="L6513" t="s">
        <v>12072</v>
      </c>
      <c r="M6513" t="s">
        <v>9397</v>
      </c>
      <c r="N6513" t="s">
        <v>12073</v>
      </c>
      <c r="O6513" t="s">
        <v>3391</v>
      </c>
      <c r="P6513" t="s">
        <v>10057</v>
      </c>
      <c r="Q6513" t="s">
        <v>173</v>
      </c>
      <c r="R6513" t="s">
        <v>127</v>
      </c>
      <c r="S6513" t="s">
        <v>88</v>
      </c>
      <c r="T6513" t="s">
        <v>94</v>
      </c>
      <c r="U6513" t="s">
        <v>95</v>
      </c>
      <c r="X6513">
        <v>1</v>
      </c>
      <c r="Y6513">
        <v>0</v>
      </c>
      <c r="Z6513">
        <v>0</v>
      </c>
      <c r="AA6513">
        <v>0</v>
      </c>
      <c r="AB6513">
        <v>5440000</v>
      </c>
      <c r="AC6513" t="s">
        <v>47</v>
      </c>
      <c r="AD6513" t="e">
        <f>+VLOOKUP(T6513,items!$A$2:$D$1255,4,0)</f>
        <v>#N/A</v>
      </c>
      <c r="AE6513" t="e">
        <f>+VLOOKUP(T6513,Tabla1[],5,0)</f>
        <v>#N/A</v>
      </c>
      <c r="AF6513">
        <f t="shared" si="101"/>
        <v>10</v>
      </c>
    </row>
    <row r="6514" spans="1:32" x14ac:dyDescent="0.25">
      <c r="A6514">
        <v>104253</v>
      </c>
      <c r="B6514" t="s">
        <v>12067</v>
      </c>
      <c r="C6514" t="s">
        <v>33</v>
      </c>
      <c r="D6514">
        <v>0</v>
      </c>
      <c r="F6514" t="s">
        <v>87</v>
      </c>
      <c r="G6514" t="s">
        <v>9396</v>
      </c>
      <c r="H6514" t="s">
        <v>12068</v>
      </c>
      <c r="I6514" t="s">
        <v>12069</v>
      </c>
      <c r="J6514" t="s">
        <v>12070</v>
      </c>
      <c r="K6514" t="s">
        <v>12071</v>
      </c>
      <c r="L6514" t="s">
        <v>12072</v>
      </c>
      <c r="M6514" t="s">
        <v>9397</v>
      </c>
      <c r="N6514" t="s">
        <v>12073</v>
      </c>
      <c r="O6514" t="s">
        <v>3391</v>
      </c>
      <c r="P6514" t="s">
        <v>10057</v>
      </c>
      <c r="Q6514" t="s">
        <v>173</v>
      </c>
      <c r="R6514" t="s">
        <v>127</v>
      </c>
      <c r="S6514" t="s">
        <v>88</v>
      </c>
      <c r="T6514" t="s">
        <v>1725</v>
      </c>
      <c r="U6514" t="s">
        <v>1726</v>
      </c>
      <c r="X6514">
        <v>1</v>
      </c>
      <c r="Y6514">
        <v>0</v>
      </c>
      <c r="Z6514">
        <v>0</v>
      </c>
      <c r="AA6514">
        <v>0</v>
      </c>
      <c r="AB6514">
        <v>2520936</v>
      </c>
      <c r="AC6514" t="s">
        <v>47</v>
      </c>
      <c r="AD6514">
        <f>+VLOOKUP(T6514,items!$A$2:$D$1255,4,0)</f>
        <v>0</v>
      </c>
      <c r="AE6514">
        <f>+VLOOKUP(T6514,Tabla1[],5,0)</f>
        <v>0</v>
      </c>
      <c r="AF6514">
        <f t="shared" si="101"/>
        <v>10</v>
      </c>
    </row>
    <row r="6515" spans="1:32" x14ac:dyDescent="0.25">
      <c r="A6515">
        <v>104312</v>
      </c>
      <c r="B6515" t="s">
        <v>1234</v>
      </c>
      <c r="C6515" t="s">
        <v>75</v>
      </c>
      <c r="D6515">
        <v>0</v>
      </c>
      <c r="F6515" t="s">
        <v>8622</v>
      </c>
      <c r="G6515" t="s">
        <v>5949</v>
      </c>
      <c r="H6515" t="s">
        <v>12078</v>
      </c>
      <c r="I6515" t="s">
        <v>12079</v>
      </c>
      <c r="J6515" t="s">
        <v>12080</v>
      </c>
      <c r="K6515" t="s">
        <v>12081</v>
      </c>
      <c r="L6515" t="s">
        <v>37</v>
      </c>
      <c r="M6515" t="s">
        <v>975</v>
      </c>
      <c r="N6515" t="s">
        <v>516</v>
      </c>
      <c r="O6515" t="s">
        <v>517</v>
      </c>
      <c r="P6515" t="s">
        <v>518</v>
      </c>
      <c r="Q6515" t="s">
        <v>518</v>
      </c>
      <c r="R6515" t="s">
        <v>127</v>
      </c>
      <c r="S6515" t="s">
        <v>164</v>
      </c>
      <c r="T6515" t="s">
        <v>857</v>
      </c>
      <c r="U6515" t="s">
        <v>858</v>
      </c>
      <c r="V6515" t="s">
        <v>578</v>
      </c>
      <c r="W6515" t="s">
        <v>1095</v>
      </c>
      <c r="X6515">
        <v>1</v>
      </c>
      <c r="Y6515">
        <v>7900</v>
      </c>
      <c r="Z6515">
        <v>0</v>
      </c>
      <c r="AA6515">
        <v>1500</v>
      </c>
      <c r="AB6515">
        <v>3984120</v>
      </c>
      <c r="AC6515" t="s">
        <v>47</v>
      </c>
      <c r="AD6515" t="str">
        <f>+VLOOKUP(T6515,items!$A$2:$D$1255,4,0)</f>
        <v>SOMBRALINA</v>
      </c>
      <c r="AE6515" t="str">
        <f>+VLOOKUP(T6515,Tabla1[],5,0)</f>
        <v>MANUAL</v>
      </c>
      <c r="AF6515">
        <f t="shared" si="101"/>
        <v>5</v>
      </c>
    </row>
    <row r="6516" spans="1:32" x14ac:dyDescent="0.25">
      <c r="A6516">
        <v>104313</v>
      </c>
      <c r="B6516" t="s">
        <v>1003</v>
      </c>
      <c r="C6516" t="s">
        <v>33</v>
      </c>
      <c r="D6516">
        <v>0</v>
      </c>
      <c r="F6516" t="s">
        <v>8622</v>
      </c>
      <c r="G6516" t="s">
        <v>8622</v>
      </c>
      <c r="H6516" t="s">
        <v>12082</v>
      </c>
      <c r="I6516" t="s">
        <v>37</v>
      </c>
      <c r="J6516" t="s">
        <v>12083</v>
      </c>
      <c r="K6516" t="s">
        <v>12084</v>
      </c>
      <c r="L6516" t="s">
        <v>12085</v>
      </c>
      <c r="M6516" t="s">
        <v>3096</v>
      </c>
      <c r="N6516" t="s">
        <v>3096</v>
      </c>
      <c r="O6516" t="s">
        <v>10229</v>
      </c>
      <c r="P6516" t="s">
        <v>9440</v>
      </c>
      <c r="Q6516" t="s">
        <v>9441</v>
      </c>
      <c r="R6516" t="s">
        <v>127</v>
      </c>
      <c r="S6516" t="s">
        <v>108</v>
      </c>
      <c r="T6516" t="s">
        <v>530</v>
      </c>
      <c r="U6516" t="s">
        <v>531</v>
      </c>
      <c r="V6516" t="s">
        <v>1349</v>
      </c>
      <c r="X6516">
        <v>1</v>
      </c>
      <c r="Y6516">
        <v>0</v>
      </c>
      <c r="Z6516">
        <v>0</v>
      </c>
      <c r="AA6516">
        <v>0</v>
      </c>
      <c r="AB6516">
        <v>0</v>
      </c>
      <c r="AC6516" t="s">
        <v>47</v>
      </c>
      <c r="AD6516" t="str">
        <f>+VLOOKUP(T6516,items!$A$2:$D$1255,4,0)</f>
        <v>MUEBLES</v>
      </c>
      <c r="AE6516">
        <f>+VLOOKUP(T6516,Tabla1[],5,0)</f>
        <v>0</v>
      </c>
      <c r="AF6516">
        <f t="shared" si="101"/>
        <v>6</v>
      </c>
    </row>
    <row r="6517" spans="1:32" x14ac:dyDescent="0.25">
      <c r="A6517">
        <v>104313</v>
      </c>
      <c r="B6517" t="s">
        <v>1003</v>
      </c>
      <c r="C6517" t="s">
        <v>33</v>
      </c>
      <c r="D6517">
        <v>0</v>
      </c>
      <c r="F6517" t="s">
        <v>8622</v>
      </c>
      <c r="G6517" t="s">
        <v>8622</v>
      </c>
      <c r="H6517" t="s">
        <v>12082</v>
      </c>
      <c r="I6517" t="s">
        <v>37</v>
      </c>
      <c r="J6517" t="s">
        <v>12083</v>
      </c>
      <c r="K6517" t="s">
        <v>12084</v>
      </c>
      <c r="L6517" t="s">
        <v>12085</v>
      </c>
      <c r="M6517" t="s">
        <v>3096</v>
      </c>
      <c r="N6517" t="s">
        <v>3096</v>
      </c>
      <c r="O6517" t="s">
        <v>10229</v>
      </c>
      <c r="P6517" t="s">
        <v>9440</v>
      </c>
      <c r="Q6517" t="s">
        <v>9441</v>
      </c>
      <c r="R6517" t="s">
        <v>127</v>
      </c>
      <c r="S6517" t="s">
        <v>108</v>
      </c>
      <c r="T6517" t="s">
        <v>872</v>
      </c>
      <c r="U6517" t="s">
        <v>873</v>
      </c>
      <c r="X6517">
        <v>1</v>
      </c>
      <c r="Y6517">
        <v>0</v>
      </c>
      <c r="Z6517">
        <v>0</v>
      </c>
      <c r="AA6517">
        <v>0</v>
      </c>
      <c r="AB6517">
        <v>0</v>
      </c>
      <c r="AC6517" t="s">
        <v>47</v>
      </c>
      <c r="AD6517" t="str">
        <f>+VLOOKUP(T6517,items!$A$2:$D$1255,4,0)</f>
        <v>MUEBLES</v>
      </c>
      <c r="AE6517">
        <f>+VLOOKUP(T6517,Tabla1[],5,0)</f>
        <v>0</v>
      </c>
      <c r="AF6517">
        <f t="shared" si="101"/>
        <v>6</v>
      </c>
    </row>
    <row r="6518" spans="1:32" x14ac:dyDescent="0.25">
      <c r="A6518">
        <v>104316</v>
      </c>
      <c r="B6518" t="s">
        <v>12086</v>
      </c>
      <c r="C6518" t="s">
        <v>75</v>
      </c>
      <c r="D6518">
        <v>0</v>
      </c>
      <c r="F6518" t="s">
        <v>8622</v>
      </c>
      <c r="G6518" t="s">
        <v>9598</v>
      </c>
      <c r="H6518" t="s">
        <v>12087</v>
      </c>
      <c r="I6518" t="s">
        <v>37</v>
      </c>
      <c r="J6518" t="s">
        <v>12088</v>
      </c>
      <c r="K6518" t="s">
        <v>12089</v>
      </c>
      <c r="L6518" t="s">
        <v>37</v>
      </c>
      <c r="M6518" t="s">
        <v>10072</v>
      </c>
      <c r="N6518" t="s">
        <v>10072</v>
      </c>
      <c r="O6518" t="s">
        <v>10229</v>
      </c>
      <c r="P6518" t="s">
        <v>9440</v>
      </c>
      <c r="Q6518" t="s">
        <v>9440</v>
      </c>
      <c r="R6518" t="s">
        <v>127</v>
      </c>
      <c r="S6518" t="s">
        <v>108</v>
      </c>
      <c r="T6518" t="s">
        <v>4322</v>
      </c>
      <c r="U6518" t="s">
        <v>4323</v>
      </c>
      <c r="X6518">
        <v>1</v>
      </c>
      <c r="Y6518">
        <v>0</v>
      </c>
      <c r="Z6518">
        <v>0</v>
      </c>
      <c r="AA6518">
        <v>0</v>
      </c>
      <c r="AB6518">
        <v>0</v>
      </c>
      <c r="AC6518" t="s">
        <v>47</v>
      </c>
      <c r="AD6518">
        <f>+VLOOKUP(T6518,items!$A$2:$D$1255,4,0)</f>
        <v>0</v>
      </c>
      <c r="AE6518">
        <f>+VLOOKUP(T6518,Tabla1[],5,0)</f>
        <v>0</v>
      </c>
      <c r="AF6518">
        <f t="shared" si="101"/>
        <v>6</v>
      </c>
    </row>
    <row r="6519" spans="1:32" x14ac:dyDescent="0.25">
      <c r="A6519">
        <v>104319</v>
      </c>
      <c r="B6519" t="s">
        <v>1003</v>
      </c>
      <c r="C6519" t="s">
        <v>75</v>
      </c>
      <c r="D6519">
        <v>0</v>
      </c>
      <c r="F6519" t="s">
        <v>8622</v>
      </c>
      <c r="G6519" t="s">
        <v>8622</v>
      </c>
      <c r="H6519" t="s">
        <v>12090</v>
      </c>
      <c r="I6519" t="s">
        <v>37</v>
      </c>
      <c r="J6519" t="s">
        <v>12091</v>
      </c>
      <c r="K6519" t="s">
        <v>12092</v>
      </c>
      <c r="L6519" t="s">
        <v>37</v>
      </c>
      <c r="M6519" t="s">
        <v>3096</v>
      </c>
      <c r="N6519" t="s">
        <v>3096</v>
      </c>
      <c r="O6519" t="s">
        <v>975</v>
      </c>
      <c r="P6519" t="s">
        <v>516</v>
      </c>
      <c r="Q6519" t="s">
        <v>516</v>
      </c>
      <c r="R6519" t="s">
        <v>127</v>
      </c>
      <c r="S6519" t="s">
        <v>128</v>
      </c>
      <c r="T6519" t="s">
        <v>4322</v>
      </c>
      <c r="U6519" t="s">
        <v>4323</v>
      </c>
      <c r="X6519">
        <v>2</v>
      </c>
      <c r="Y6519">
        <v>0</v>
      </c>
      <c r="Z6519">
        <v>0</v>
      </c>
      <c r="AA6519">
        <v>0</v>
      </c>
      <c r="AB6519">
        <v>0</v>
      </c>
      <c r="AC6519" t="s">
        <v>47</v>
      </c>
      <c r="AD6519">
        <f>+VLOOKUP(T6519,items!$A$2:$D$1255,4,0)</f>
        <v>0</v>
      </c>
      <c r="AE6519">
        <f>+VLOOKUP(T6519,Tabla1[],5,0)</f>
        <v>0</v>
      </c>
      <c r="AF6519">
        <f t="shared" si="101"/>
        <v>5</v>
      </c>
    </row>
    <row r="6520" spans="1:32" x14ac:dyDescent="0.25">
      <c r="A6520">
        <v>104319</v>
      </c>
      <c r="B6520" t="s">
        <v>1003</v>
      </c>
      <c r="C6520" t="s">
        <v>75</v>
      </c>
      <c r="D6520">
        <v>0</v>
      </c>
      <c r="F6520" t="s">
        <v>8622</v>
      </c>
      <c r="G6520" t="s">
        <v>8622</v>
      </c>
      <c r="H6520" t="s">
        <v>12090</v>
      </c>
      <c r="I6520" t="s">
        <v>37</v>
      </c>
      <c r="J6520" t="s">
        <v>12091</v>
      </c>
      <c r="K6520" t="s">
        <v>12092</v>
      </c>
      <c r="L6520" t="s">
        <v>37</v>
      </c>
      <c r="M6520" t="s">
        <v>3096</v>
      </c>
      <c r="N6520" t="s">
        <v>3096</v>
      </c>
      <c r="O6520" t="s">
        <v>975</v>
      </c>
      <c r="P6520" t="s">
        <v>516</v>
      </c>
      <c r="Q6520" t="s">
        <v>516</v>
      </c>
      <c r="R6520" t="s">
        <v>127</v>
      </c>
      <c r="S6520" t="s">
        <v>128</v>
      </c>
      <c r="T6520" t="s">
        <v>1855</v>
      </c>
      <c r="U6520" t="s">
        <v>1856</v>
      </c>
      <c r="X6520">
        <v>2</v>
      </c>
      <c r="Y6520">
        <v>0</v>
      </c>
      <c r="Z6520">
        <v>0</v>
      </c>
      <c r="AA6520">
        <v>0</v>
      </c>
      <c r="AB6520">
        <v>0</v>
      </c>
      <c r="AC6520" t="s">
        <v>47</v>
      </c>
      <c r="AD6520">
        <f>+VLOOKUP(T6520,items!$A$2:$D$1255,4,0)</f>
        <v>0</v>
      </c>
      <c r="AE6520">
        <f>+VLOOKUP(T6520,Tabla1[],5,0)</f>
        <v>0</v>
      </c>
      <c r="AF6520">
        <f t="shared" si="101"/>
        <v>5</v>
      </c>
    </row>
    <row r="6521" spans="1:32" x14ac:dyDescent="0.25">
      <c r="A6521">
        <v>104319</v>
      </c>
      <c r="B6521" t="s">
        <v>1003</v>
      </c>
      <c r="C6521" t="s">
        <v>75</v>
      </c>
      <c r="D6521">
        <v>0</v>
      </c>
      <c r="F6521" t="s">
        <v>8622</v>
      </c>
      <c r="G6521" t="s">
        <v>8622</v>
      </c>
      <c r="H6521" t="s">
        <v>12090</v>
      </c>
      <c r="I6521" t="s">
        <v>37</v>
      </c>
      <c r="J6521" t="s">
        <v>12091</v>
      </c>
      <c r="K6521" t="s">
        <v>12092</v>
      </c>
      <c r="L6521" t="s">
        <v>37</v>
      </c>
      <c r="M6521" t="s">
        <v>3096</v>
      </c>
      <c r="N6521" t="s">
        <v>3096</v>
      </c>
      <c r="O6521" t="s">
        <v>975</v>
      </c>
      <c r="P6521" t="s">
        <v>516</v>
      </c>
      <c r="Q6521" t="s">
        <v>516</v>
      </c>
      <c r="R6521" t="s">
        <v>127</v>
      </c>
      <c r="S6521" t="s">
        <v>128</v>
      </c>
      <c r="T6521" t="s">
        <v>2869</v>
      </c>
      <c r="U6521" t="s">
        <v>2870</v>
      </c>
      <c r="X6521">
        <v>2</v>
      </c>
      <c r="Y6521">
        <v>0</v>
      </c>
      <c r="Z6521">
        <v>0</v>
      </c>
      <c r="AA6521">
        <v>0</v>
      </c>
      <c r="AB6521">
        <v>0</v>
      </c>
      <c r="AC6521" t="s">
        <v>47</v>
      </c>
      <c r="AD6521">
        <f>+VLOOKUP(T6521,items!$A$2:$D$1255,4,0)</f>
        <v>0</v>
      </c>
      <c r="AE6521">
        <f>+VLOOKUP(T6521,Tabla1[],5,0)</f>
        <v>0</v>
      </c>
      <c r="AF6521">
        <f t="shared" si="101"/>
        <v>5</v>
      </c>
    </row>
    <row r="6522" spans="1:32" x14ac:dyDescent="0.25">
      <c r="A6522">
        <v>104322</v>
      </c>
      <c r="B6522" t="s">
        <v>12093</v>
      </c>
      <c r="C6522" t="s">
        <v>33</v>
      </c>
      <c r="D6522">
        <v>0</v>
      </c>
      <c r="F6522" t="s">
        <v>8622</v>
      </c>
      <c r="G6522" t="s">
        <v>8622</v>
      </c>
      <c r="H6522" t="s">
        <v>12094</v>
      </c>
      <c r="I6522" t="s">
        <v>37</v>
      </c>
      <c r="J6522" t="s">
        <v>12095</v>
      </c>
      <c r="K6522" t="s">
        <v>12096</v>
      </c>
      <c r="L6522" t="s">
        <v>12097</v>
      </c>
      <c r="M6522" t="s">
        <v>3096</v>
      </c>
      <c r="N6522" t="s">
        <v>3096</v>
      </c>
      <c r="O6522" t="s">
        <v>10229</v>
      </c>
      <c r="P6522" t="s">
        <v>9440</v>
      </c>
      <c r="Q6522" t="s">
        <v>9441</v>
      </c>
      <c r="R6522" t="s">
        <v>63</v>
      </c>
      <c r="S6522" t="s">
        <v>128</v>
      </c>
      <c r="T6522" t="s">
        <v>532</v>
      </c>
      <c r="U6522" t="s">
        <v>533</v>
      </c>
      <c r="V6522" t="s">
        <v>529</v>
      </c>
      <c r="X6522">
        <v>2</v>
      </c>
      <c r="Y6522">
        <v>0</v>
      </c>
      <c r="Z6522">
        <v>0</v>
      </c>
      <c r="AA6522">
        <v>0</v>
      </c>
      <c r="AB6522">
        <v>5408096</v>
      </c>
      <c r="AC6522" t="s">
        <v>47</v>
      </c>
      <c r="AD6522" t="str">
        <f>+VLOOKUP(T6522,items!$A$2:$D$1255,4,0)</f>
        <v>MUEBLES</v>
      </c>
      <c r="AE6522">
        <f>+VLOOKUP(T6522,Tabla1[],5,0)</f>
        <v>0</v>
      </c>
      <c r="AF6522">
        <f t="shared" si="101"/>
        <v>6</v>
      </c>
    </row>
    <row r="6523" spans="1:32" x14ac:dyDescent="0.25">
      <c r="A6523">
        <v>104322</v>
      </c>
      <c r="B6523" t="s">
        <v>12093</v>
      </c>
      <c r="C6523" t="s">
        <v>33</v>
      </c>
      <c r="D6523">
        <v>0</v>
      </c>
      <c r="F6523" t="s">
        <v>8622</v>
      </c>
      <c r="G6523" t="s">
        <v>8622</v>
      </c>
      <c r="H6523" t="s">
        <v>12094</v>
      </c>
      <c r="I6523" t="s">
        <v>37</v>
      </c>
      <c r="J6523" t="s">
        <v>12095</v>
      </c>
      <c r="K6523" t="s">
        <v>12096</v>
      </c>
      <c r="L6523" t="s">
        <v>12097</v>
      </c>
      <c r="M6523" t="s">
        <v>3096</v>
      </c>
      <c r="N6523" t="s">
        <v>3096</v>
      </c>
      <c r="O6523" t="s">
        <v>10229</v>
      </c>
      <c r="P6523" t="s">
        <v>9440</v>
      </c>
      <c r="Q6523" t="s">
        <v>9441</v>
      </c>
      <c r="R6523" t="s">
        <v>63</v>
      </c>
      <c r="S6523" t="s">
        <v>128</v>
      </c>
      <c r="T6523" t="s">
        <v>1815</v>
      </c>
      <c r="U6523" t="s">
        <v>1816</v>
      </c>
      <c r="X6523">
        <v>1</v>
      </c>
      <c r="Y6523">
        <v>0</v>
      </c>
      <c r="Z6523">
        <v>0</v>
      </c>
      <c r="AA6523">
        <v>0</v>
      </c>
      <c r="AB6523">
        <v>564000</v>
      </c>
      <c r="AC6523" t="s">
        <v>47</v>
      </c>
      <c r="AD6523" t="str">
        <f>+VLOOKUP(T6523,items!$A$2:$D$1255,4,0)</f>
        <v>MUEBLES</v>
      </c>
      <c r="AE6523">
        <f>+VLOOKUP(T6523,Tabla1[],5,0)</f>
        <v>0</v>
      </c>
      <c r="AF6523">
        <f t="shared" si="101"/>
        <v>6</v>
      </c>
    </row>
    <row r="6524" spans="1:32" x14ac:dyDescent="0.25">
      <c r="A6524">
        <v>104322</v>
      </c>
      <c r="B6524" t="s">
        <v>12093</v>
      </c>
      <c r="C6524" t="s">
        <v>33</v>
      </c>
      <c r="D6524">
        <v>0</v>
      </c>
      <c r="F6524" t="s">
        <v>8622</v>
      </c>
      <c r="G6524" t="s">
        <v>8622</v>
      </c>
      <c r="H6524" t="s">
        <v>12094</v>
      </c>
      <c r="I6524" t="s">
        <v>37</v>
      </c>
      <c r="J6524" t="s">
        <v>12095</v>
      </c>
      <c r="K6524" t="s">
        <v>12096</v>
      </c>
      <c r="L6524" t="s">
        <v>12097</v>
      </c>
      <c r="M6524" t="s">
        <v>3096</v>
      </c>
      <c r="N6524" t="s">
        <v>3096</v>
      </c>
      <c r="O6524" t="s">
        <v>10229</v>
      </c>
      <c r="P6524" t="s">
        <v>9440</v>
      </c>
      <c r="Q6524" t="s">
        <v>9441</v>
      </c>
      <c r="R6524" t="s">
        <v>63</v>
      </c>
      <c r="S6524" t="s">
        <v>128</v>
      </c>
      <c r="T6524" t="s">
        <v>12098</v>
      </c>
      <c r="U6524" t="s">
        <v>12099</v>
      </c>
      <c r="X6524">
        <v>1</v>
      </c>
      <c r="Y6524">
        <v>0</v>
      </c>
      <c r="Z6524">
        <v>0</v>
      </c>
      <c r="AA6524">
        <v>0</v>
      </c>
      <c r="AB6524">
        <v>995276</v>
      </c>
      <c r="AC6524" t="s">
        <v>47</v>
      </c>
      <c r="AD6524" t="str">
        <f>+VLOOKUP(T6524,items!$A$2:$D$1255,4,0)</f>
        <v>MUEBLES</v>
      </c>
      <c r="AE6524">
        <f>+VLOOKUP(T6524,Tabla1[],5,0)</f>
        <v>0</v>
      </c>
      <c r="AF6524">
        <f t="shared" si="101"/>
        <v>6</v>
      </c>
    </row>
    <row r="6525" spans="1:32" x14ac:dyDescent="0.25">
      <c r="A6525">
        <v>104322</v>
      </c>
      <c r="B6525" t="s">
        <v>12093</v>
      </c>
      <c r="C6525" t="s">
        <v>33</v>
      </c>
      <c r="D6525">
        <v>0</v>
      </c>
      <c r="F6525" t="s">
        <v>8622</v>
      </c>
      <c r="G6525" t="s">
        <v>8622</v>
      </c>
      <c r="H6525" t="s">
        <v>12094</v>
      </c>
      <c r="I6525" t="s">
        <v>37</v>
      </c>
      <c r="J6525" t="s">
        <v>12095</v>
      </c>
      <c r="K6525" t="s">
        <v>12096</v>
      </c>
      <c r="L6525" t="s">
        <v>12097</v>
      </c>
      <c r="M6525" t="s">
        <v>3096</v>
      </c>
      <c r="N6525" t="s">
        <v>3096</v>
      </c>
      <c r="O6525" t="s">
        <v>10229</v>
      </c>
      <c r="P6525" t="s">
        <v>9440</v>
      </c>
      <c r="Q6525" t="s">
        <v>9441</v>
      </c>
      <c r="R6525" t="s">
        <v>63</v>
      </c>
      <c r="S6525" t="s">
        <v>128</v>
      </c>
      <c r="T6525" t="s">
        <v>314</v>
      </c>
      <c r="U6525" t="s">
        <v>315</v>
      </c>
      <c r="X6525">
        <v>1</v>
      </c>
      <c r="Y6525">
        <v>0</v>
      </c>
      <c r="Z6525">
        <v>0</v>
      </c>
      <c r="AA6525">
        <v>0</v>
      </c>
      <c r="AB6525">
        <v>900000</v>
      </c>
      <c r="AC6525" t="s">
        <v>47</v>
      </c>
      <c r="AD6525">
        <f>+VLOOKUP(T6525,items!$A$2:$D$1255,4,0)</f>
        <v>0</v>
      </c>
      <c r="AE6525">
        <f>+VLOOKUP(T6525,Tabla1[],5,0)</f>
        <v>0</v>
      </c>
      <c r="AF6525">
        <f t="shared" si="101"/>
        <v>6</v>
      </c>
    </row>
    <row r="6526" spans="1:32" x14ac:dyDescent="0.25">
      <c r="A6526">
        <v>104329</v>
      </c>
      <c r="B6526" t="s">
        <v>12100</v>
      </c>
      <c r="C6526" t="s">
        <v>33</v>
      </c>
      <c r="D6526">
        <v>0</v>
      </c>
      <c r="F6526" t="s">
        <v>8622</v>
      </c>
      <c r="G6526" t="s">
        <v>8622</v>
      </c>
      <c r="H6526" t="s">
        <v>12101</v>
      </c>
      <c r="I6526" t="s">
        <v>37</v>
      </c>
      <c r="J6526" t="s">
        <v>12102</v>
      </c>
      <c r="K6526" t="s">
        <v>12103</v>
      </c>
      <c r="L6526" t="s">
        <v>12104</v>
      </c>
      <c r="M6526" t="s">
        <v>3096</v>
      </c>
      <c r="N6526" t="s">
        <v>3096</v>
      </c>
      <c r="O6526" t="s">
        <v>1249</v>
      </c>
      <c r="P6526" t="s">
        <v>53</v>
      </c>
      <c r="Q6526" t="s">
        <v>9598</v>
      </c>
      <c r="R6526" t="s">
        <v>63</v>
      </c>
      <c r="S6526" t="s">
        <v>44</v>
      </c>
      <c r="T6526" t="s">
        <v>7589</v>
      </c>
      <c r="U6526" t="s">
        <v>7590</v>
      </c>
      <c r="X6526">
        <v>1</v>
      </c>
      <c r="Y6526">
        <v>0</v>
      </c>
      <c r="Z6526">
        <v>0</v>
      </c>
      <c r="AA6526">
        <v>0</v>
      </c>
      <c r="AB6526">
        <v>120000</v>
      </c>
      <c r="AC6526" t="s">
        <v>47</v>
      </c>
      <c r="AD6526">
        <f>+VLOOKUP(T6526,items!$A$2:$D$1255,4,0)</f>
        <v>0</v>
      </c>
      <c r="AE6526">
        <f>+VLOOKUP(T6526,Tabla1[],5,0)</f>
        <v>0</v>
      </c>
      <c r="AF6526">
        <f t="shared" si="101"/>
        <v>5</v>
      </c>
    </row>
    <row r="6527" spans="1:32" x14ac:dyDescent="0.25">
      <c r="A6527">
        <v>104329</v>
      </c>
      <c r="B6527" t="s">
        <v>12100</v>
      </c>
      <c r="C6527" t="s">
        <v>33</v>
      </c>
      <c r="D6527">
        <v>0</v>
      </c>
      <c r="F6527" t="s">
        <v>8622</v>
      </c>
      <c r="G6527" t="s">
        <v>8622</v>
      </c>
      <c r="H6527" t="s">
        <v>12101</v>
      </c>
      <c r="I6527" t="s">
        <v>37</v>
      </c>
      <c r="J6527" t="s">
        <v>12102</v>
      </c>
      <c r="K6527" t="s">
        <v>12103</v>
      </c>
      <c r="L6527" t="s">
        <v>12104</v>
      </c>
      <c r="M6527" t="s">
        <v>3096</v>
      </c>
      <c r="N6527" t="s">
        <v>3096</v>
      </c>
      <c r="O6527" t="s">
        <v>1249</v>
      </c>
      <c r="P6527" t="s">
        <v>53</v>
      </c>
      <c r="Q6527" t="s">
        <v>9598</v>
      </c>
      <c r="R6527" t="s">
        <v>63</v>
      </c>
      <c r="S6527" t="s">
        <v>44</v>
      </c>
      <c r="T6527" t="s">
        <v>219</v>
      </c>
      <c r="U6527" t="s">
        <v>220</v>
      </c>
      <c r="X6527">
        <v>1</v>
      </c>
      <c r="Y6527">
        <v>0</v>
      </c>
      <c r="Z6527">
        <v>0</v>
      </c>
      <c r="AA6527">
        <v>0</v>
      </c>
      <c r="AB6527">
        <v>50000</v>
      </c>
      <c r="AC6527" t="s">
        <v>47</v>
      </c>
      <c r="AD6527">
        <f>+VLOOKUP(T6527,items!$A$2:$D$1255,4,0)</f>
        <v>0</v>
      </c>
      <c r="AE6527">
        <f>+VLOOKUP(T6527,Tabla1[],5,0)</f>
        <v>0</v>
      </c>
      <c r="AF6527">
        <f t="shared" si="101"/>
        <v>5</v>
      </c>
    </row>
    <row r="6528" spans="1:32" x14ac:dyDescent="0.25">
      <c r="A6528">
        <v>104329</v>
      </c>
      <c r="B6528" t="s">
        <v>12100</v>
      </c>
      <c r="C6528" t="s">
        <v>33</v>
      </c>
      <c r="D6528">
        <v>0</v>
      </c>
      <c r="F6528" t="s">
        <v>8622</v>
      </c>
      <c r="G6528" t="s">
        <v>8622</v>
      </c>
      <c r="H6528" t="s">
        <v>12101</v>
      </c>
      <c r="I6528" t="s">
        <v>37</v>
      </c>
      <c r="J6528" t="s">
        <v>12102</v>
      </c>
      <c r="K6528" t="s">
        <v>12103</v>
      </c>
      <c r="L6528" t="s">
        <v>12104</v>
      </c>
      <c r="M6528" t="s">
        <v>3096</v>
      </c>
      <c r="N6528" t="s">
        <v>3096</v>
      </c>
      <c r="O6528" t="s">
        <v>1249</v>
      </c>
      <c r="P6528" t="s">
        <v>53</v>
      </c>
      <c r="Q6528" t="s">
        <v>9598</v>
      </c>
      <c r="R6528" t="s">
        <v>63</v>
      </c>
      <c r="S6528" t="s">
        <v>44</v>
      </c>
      <c r="T6528" t="s">
        <v>797</v>
      </c>
      <c r="U6528" t="s">
        <v>798</v>
      </c>
      <c r="X6528">
        <v>1</v>
      </c>
      <c r="Y6528">
        <v>0</v>
      </c>
      <c r="Z6528">
        <v>0</v>
      </c>
      <c r="AA6528">
        <v>0</v>
      </c>
      <c r="AB6528">
        <v>60000</v>
      </c>
      <c r="AC6528" t="s">
        <v>47</v>
      </c>
      <c r="AD6528" t="e">
        <f>+VLOOKUP(T6528,items!$A$2:$D$1255,4,0)</f>
        <v>#N/A</v>
      </c>
      <c r="AE6528" t="e">
        <f>+VLOOKUP(T6528,Tabla1[],5,0)</f>
        <v>#N/A</v>
      </c>
      <c r="AF6528">
        <f t="shared" si="101"/>
        <v>5</v>
      </c>
    </row>
    <row r="6529" spans="1:32" x14ac:dyDescent="0.25">
      <c r="A6529">
        <v>104336</v>
      </c>
      <c r="B6529" t="s">
        <v>12105</v>
      </c>
      <c r="C6529" t="s">
        <v>75</v>
      </c>
      <c r="D6529">
        <v>0</v>
      </c>
      <c r="F6529" t="s">
        <v>5949</v>
      </c>
      <c r="G6529" t="s">
        <v>1249</v>
      </c>
      <c r="H6529" t="s">
        <v>12106</v>
      </c>
      <c r="I6529" t="s">
        <v>12107</v>
      </c>
      <c r="J6529" t="s">
        <v>12108</v>
      </c>
      <c r="K6529" t="s">
        <v>12109</v>
      </c>
      <c r="L6529" t="s">
        <v>12110</v>
      </c>
      <c r="M6529" t="s">
        <v>9598</v>
      </c>
      <c r="N6529" t="s">
        <v>10024</v>
      </c>
      <c r="O6529" t="s">
        <v>10533</v>
      </c>
      <c r="P6529" t="s">
        <v>10460</v>
      </c>
      <c r="Q6529" t="s">
        <v>10842</v>
      </c>
      <c r="R6529" t="s">
        <v>63</v>
      </c>
      <c r="S6529" t="s">
        <v>88</v>
      </c>
      <c r="T6529" t="s">
        <v>429</v>
      </c>
      <c r="U6529" t="s">
        <v>430</v>
      </c>
      <c r="X6529">
        <v>2</v>
      </c>
      <c r="Y6529">
        <v>0</v>
      </c>
      <c r="Z6529">
        <v>0</v>
      </c>
      <c r="AA6529">
        <v>0</v>
      </c>
      <c r="AB6529">
        <v>275778</v>
      </c>
      <c r="AC6529" t="s">
        <v>47</v>
      </c>
      <c r="AD6529">
        <f>+VLOOKUP(T6529,items!$A$2:$D$1255,4,0)</f>
        <v>0</v>
      </c>
      <c r="AE6529">
        <f>+VLOOKUP(T6529,Tabla1[],5,0)</f>
        <v>0</v>
      </c>
      <c r="AF6529">
        <f t="shared" si="101"/>
        <v>7</v>
      </c>
    </row>
    <row r="6530" spans="1:32" x14ac:dyDescent="0.25">
      <c r="A6530">
        <v>104336</v>
      </c>
      <c r="B6530" t="s">
        <v>12105</v>
      </c>
      <c r="C6530" t="s">
        <v>75</v>
      </c>
      <c r="D6530">
        <v>0</v>
      </c>
      <c r="F6530" t="s">
        <v>5949</v>
      </c>
      <c r="G6530" t="s">
        <v>1249</v>
      </c>
      <c r="H6530" t="s">
        <v>12106</v>
      </c>
      <c r="I6530" t="s">
        <v>12107</v>
      </c>
      <c r="J6530" t="s">
        <v>12108</v>
      </c>
      <c r="K6530" t="s">
        <v>12109</v>
      </c>
      <c r="L6530" t="s">
        <v>12110</v>
      </c>
      <c r="M6530" t="s">
        <v>9598</v>
      </c>
      <c r="N6530" t="s">
        <v>10024</v>
      </c>
      <c r="O6530" t="s">
        <v>10533</v>
      </c>
      <c r="P6530" t="s">
        <v>10460</v>
      </c>
      <c r="Q6530" t="s">
        <v>10842</v>
      </c>
      <c r="R6530" t="s">
        <v>63</v>
      </c>
      <c r="S6530" t="s">
        <v>88</v>
      </c>
      <c r="T6530" t="s">
        <v>719</v>
      </c>
      <c r="U6530" t="s">
        <v>720</v>
      </c>
      <c r="W6530" t="s">
        <v>111</v>
      </c>
      <c r="X6530">
        <v>2</v>
      </c>
      <c r="Y6530">
        <v>0</v>
      </c>
      <c r="Z6530">
        <v>0</v>
      </c>
      <c r="AA6530">
        <v>2100</v>
      </c>
      <c r="AB6530">
        <v>1302112</v>
      </c>
      <c r="AC6530" t="s">
        <v>47</v>
      </c>
      <c r="AD6530" t="str">
        <f>+VLOOKUP(T6530,items!$A$2:$D$1255,4,0)</f>
        <v>ALERO</v>
      </c>
      <c r="AE6530">
        <f>+VLOOKUP(T6530,Tabla1[],5,0)</f>
        <v>0</v>
      </c>
      <c r="AF6530">
        <f t="shared" ref="AF6530:AF6593" si="102">+MONTH(O6530)</f>
        <v>7</v>
      </c>
    </row>
    <row r="6531" spans="1:32" x14ac:dyDescent="0.25">
      <c r="A6531">
        <v>104336</v>
      </c>
      <c r="B6531" t="s">
        <v>12105</v>
      </c>
      <c r="C6531" t="s">
        <v>75</v>
      </c>
      <c r="D6531">
        <v>0</v>
      </c>
      <c r="F6531" t="s">
        <v>5949</v>
      </c>
      <c r="G6531" t="s">
        <v>1249</v>
      </c>
      <c r="H6531" t="s">
        <v>12106</v>
      </c>
      <c r="I6531" t="s">
        <v>12107</v>
      </c>
      <c r="J6531" t="s">
        <v>12108</v>
      </c>
      <c r="K6531" t="s">
        <v>12109</v>
      </c>
      <c r="L6531" t="s">
        <v>12110</v>
      </c>
      <c r="M6531" t="s">
        <v>9598</v>
      </c>
      <c r="N6531" t="s">
        <v>10024</v>
      </c>
      <c r="O6531" t="s">
        <v>10533</v>
      </c>
      <c r="P6531" t="s">
        <v>10460</v>
      </c>
      <c r="Q6531" t="s">
        <v>10842</v>
      </c>
      <c r="R6531" t="s">
        <v>63</v>
      </c>
      <c r="S6531" t="s">
        <v>88</v>
      </c>
      <c r="T6531" t="s">
        <v>1657</v>
      </c>
      <c r="U6531" t="s">
        <v>1658</v>
      </c>
      <c r="W6531" t="s">
        <v>111</v>
      </c>
      <c r="X6531">
        <v>4</v>
      </c>
      <c r="Y6531">
        <v>3500</v>
      </c>
      <c r="Z6531">
        <v>0</v>
      </c>
      <c r="AA6531">
        <v>0</v>
      </c>
      <c r="AB6531">
        <v>765624</v>
      </c>
      <c r="AC6531" t="s">
        <v>47</v>
      </c>
      <c r="AD6531">
        <f>+VLOOKUP(T6531,items!$A$2:$D$1255,4,0)</f>
        <v>0</v>
      </c>
      <c r="AE6531">
        <f>+VLOOKUP(T6531,Tabla1[],5,0)</f>
        <v>0</v>
      </c>
      <c r="AF6531">
        <f t="shared" si="102"/>
        <v>7</v>
      </c>
    </row>
    <row r="6532" spans="1:32" x14ac:dyDescent="0.25">
      <c r="A6532">
        <v>104336</v>
      </c>
      <c r="B6532" t="s">
        <v>12105</v>
      </c>
      <c r="C6532" t="s">
        <v>75</v>
      </c>
      <c r="D6532">
        <v>0</v>
      </c>
      <c r="F6532" t="s">
        <v>5949</v>
      </c>
      <c r="G6532" t="s">
        <v>1249</v>
      </c>
      <c r="H6532" t="s">
        <v>12106</v>
      </c>
      <c r="I6532" t="s">
        <v>12107</v>
      </c>
      <c r="J6532" t="s">
        <v>12108</v>
      </c>
      <c r="K6532" t="s">
        <v>12109</v>
      </c>
      <c r="L6532" t="s">
        <v>12110</v>
      </c>
      <c r="M6532" t="s">
        <v>9598</v>
      </c>
      <c r="N6532" t="s">
        <v>10024</v>
      </c>
      <c r="O6532" t="s">
        <v>10533</v>
      </c>
      <c r="P6532" t="s">
        <v>10460</v>
      </c>
      <c r="Q6532" t="s">
        <v>10842</v>
      </c>
      <c r="R6532" t="s">
        <v>63</v>
      </c>
      <c r="S6532" t="s">
        <v>88</v>
      </c>
      <c r="T6532" t="s">
        <v>505</v>
      </c>
      <c r="U6532" t="s">
        <v>506</v>
      </c>
      <c r="V6532" t="s">
        <v>244</v>
      </c>
      <c r="W6532" t="s">
        <v>111</v>
      </c>
      <c r="X6532">
        <v>1</v>
      </c>
      <c r="Y6532">
        <v>3500</v>
      </c>
      <c r="Z6532">
        <v>0</v>
      </c>
      <c r="AA6532">
        <v>2500</v>
      </c>
      <c r="AB6532">
        <v>2866226</v>
      </c>
      <c r="AC6532" t="s">
        <v>47</v>
      </c>
      <c r="AD6532">
        <f>+VLOOKUP(T6532,items!$A$2:$D$1255,4,0)</f>
        <v>0</v>
      </c>
      <c r="AE6532">
        <f>+VLOOKUP(T6532,Tabla1[],5,0)</f>
        <v>0</v>
      </c>
      <c r="AF6532">
        <f t="shared" si="102"/>
        <v>7</v>
      </c>
    </row>
    <row r="6533" spans="1:32" x14ac:dyDescent="0.25">
      <c r="A6533">
        <v>104336</v>
      </c>
      <c r="B6533" t="s">
        <v>12105</v>
      </c>
      <c r="C6533" t="s">
        <v>75</v>
      </c>
      <c r="D6533">
        <v>0</v>
      </c>
      <c r="F6533" t="s">
        <v>5949</v>
      </c>
      <c r="G6533" t="s">
        <v>1249</v>
      </c>
      <c r="H6533" t="s">
        <v>12106</v>
      </c>
      <c r="I6533" t="s">
        <v>12107</v>
      </c>
      <c r="J6533" t="s">
        <v>12108</v>
      </c>
      <c r="K6533" t="s">
        <v>12109</v>
      </c>
      <c r="L6533" t="s">
        <v>12110</v>
      </c>
      <c r="M6533" t="s">
        <v>9598</v>
      </c>
      <c r="N6533" t="s">
        <v>10024</v>
      </c>
      <c r="O6533" t="s">
        <v>10533</v>
      </c>
      <c r="P6533" t="s">
        <v>10460</v>
      </c>
      <c r="Q6533" t="s">
        <v>10842</v>
      </c>
      <c r="R6533" t="s">
        <v>63</v>
      </c>
      <c r="S6533" t="s">
        <v>88</v>
      </c>
      <c r="T6533" t="s">
        <v>12111</v>
      </c>
      <c r="U6533" t="s">
        <v>12112</v>
      </c>
      <c r="W6533" t="s">
        <v>111</v>
      </c>
      <c r="X6533">
        <v>4</v>
      </c>
      <c r="Y6533">
        <v>0</v>
      </c>
      <c r="Z6533">
        <v>0</v>
      </c>
      <c r="AA6533">
        <v>0</v>
      </c>
      <c r="AB6533">
        <v>363292</v>
      </c>
      <c r="AC6533" t="s">
        <v>47</v>
      </c>
      <c r="AD6533">
        <f>+VLOOKUP(T6533,items!$A$2:$D$1255,4,0)</f>
        <v>0</v>
      </c>
      <c r="AE6533">
        <f>+VLOOKUP(T6533,Tabla1[],5,0)</f>
        <v>0</v>
      </c>
      <c r="AF6533">
        <f t="shared" si="102"/>
        <v>7</v>
      </c>
    </row>
    <row r="6534" spans="1:32" x14ac:dyDescent="0.25">
      <c r="A6534">
        <v>104336</v>
      </c>
      <c r="B6534" t="s">
        <v>12105</v>
      </c>
      <c r="C6534" t="s">
        <v>75</v>
      </c>
      <c r="D6534">
        <v>0</v>
      </c>
      <c r="F6534" t="s">
        <v>5949</v>
      </c>
      <c r="G6534" t="s">
        <v>1249</v>
      </c>
      <c r="H6534" t="s">
        <v>12106</v>
      </c>
      <c r="I6534" t="s">
        <v>12107</v>
      </c>
      <c r="J6534" t="s">
        <v>12108</v>
      </c>
      <c r="K6534" t="s">
        <v>12109</v>
      </c>
      <c r="L6534" t="s">
        <v>12110</v>
      </c>
      <c r="M6534" t="s">
        <v>9598</v>
      </c>
      <c r="N6534" t="s">
        <v>10024</v>
      </c>
      <c r="O6534" t="s">
        <v>10533</v>
      </c>
      <c r="P6534" t="s">
        <v>10460</v>
      </c>
      <c r="Q6534" t="s">
        <v>10842</v>
      </c>
      <c r="R6534" t="s">
        <v>63</v>
      </c>
      <c r="S6534" t="s">
        <v>88</v>
      </c>
      <c r="T6534" t="s">
        <v>439</v>
      </c>
      <c r="U6534" t="s">
        <v>440</v>
      </c>
      <c r="W6534" t="s">
        <v>111</v>
      </c>
      <c r="X6534">
        <v>1</v>
      </c>
      <c r="Y6534">
        <v>3500</v>
      </c>
      <c r="Z6534">
        <v>0</v>
      </c>
      <c r="AA6534">
        <v>0</v>
      </c>
      <c r="AB6534">
        <v>170144</v>
      </c>
      <c r="AC6534" t="s">
        <v>47</v>
      </c>
      <c r="AD6534">
        <f>+VLOOKUP(T6534,items!$A$2:$D$1255,4,0)</f>
        <v>0</v>
      </c>
      <c r="AE6534">
        <f>+VLOOKUP(T6534,Tabla1[],5,0)</f>
        <v>0</v>
      </c>
      <c r="AF6534">
        <f t="shared" si="102"/>
        <v>7</v>
      </c>
    </row>
    <row r="6535" spans="1:32" x14ac:dyDescent="0.25">
      <c r="A6535">
        <v>104341</v>
      </c>
      <c r="B6535" t="s">
        <v>12113</v>
      </c>
      <c r="C6535" t="s">
        <v>1065</v>
      </c>
      <c r="D6535">
        <v>0</v>
      </c>
      <c r="F6535" t="s">
        <v>3096</v>
      </c>
      <c r="G6535" t="s">
        <v>3096</v>
      </c>
      <c r="H6535" t="s">
        <v>12114</v>
      </c>
      <c r="I6535" t="s">
        <v>37</v>
      </c>
      <c r="J6535" t="s">
        <v>37</v>
      </c>
      <c r="K6535" t="s">
        <v>12115</v>
      </c>
      <c r="L6535" t="s">
        <v>37</v>
      </c>
      <c r="M6535" t="s">
        <v>5949</v>
      </c>
      <c r="N6535" t="s">
        <v>5949</v>
      </c>
      <c r="O6535" t="s">
        <v>975</v>
      </c>
      <c r="P6535" t="s">
        <v>516</v>
      </c>
      <c r="Q6535" t="s">
        <v>516</v>
      </c>
      <c r="R6535" t="s">
        <v>127</v>
      </c>
      <c r="S6535" t="s">
        <v>44</v>
      </c>
      <c r="T6535" t="s">
        <v>1232</v>
      </c>
      <c r="U6535" t="s">
        <v>1233</v>
      </c>
      <c r="X6535">
        <v>2</v>
      </c>
      <c r="Y6535">
        <v>0</v>
      </c>
      <c r="Z6535">
        <v>0</v>
      </c>
      <c r="AA6535">
        <v>0</v>
      </c>
      <c r="AB6535">
        <v>396000</v>
      </c>
      <c r="AC6535" t="s">
        <v>47</v>
      </c>
      <c r="AD6535">
        <f>+VLOOKUP(T6535,items!$A$2:$D$1255,4,0)</f>
        <v>0</v>
      </c>
      <c r="AE6535">
        <f>+VLOOKUP(T6535,Tabla1[],5,0)</f>
        <v>0</v>
      </c>
      <c r="AF6535">
        <f t="shared" si="102"/>
        <v>5</v>
      </c>
    </row>
    <row r="6536" spans="1:32" x14ac:dyDescent="0.25">
      <c r="A6536">
        <v>104342</v>
      </c>
      <c r="B6536" t="s">
        <v>12116</v>
      </c>
      <c r="C6536" t="s">
        <v>75</v>
      </c>
      <c r="D6536">
        <v>0</v>
      </c>
      <c r="F6536" t="s">
        <v>3096</v>
      </c>
      <c r="G6536" t="s">
        <v>518</v>
      </c>
      <c r="H6536" t="s">
        <v>12117</v>
      </c>
      <c r="I6536" t="s">
        <v>37</v>
      </c>
      <c r="J6536" t="s">
        <v>12118</v>
      </c>
      <c r="K6536" t="s">
        <v>12119</v>
      </c>
      <c r="L6536" t="s">
        <v>12120</v>
      </c>
      <c r="M6536" t="s">
        <v>519</v>
      </c>
      <c r="N6536" t="s">
        <v>519</v>
      </c>
      <c r="O6536" t="s">
        <v>9598</v>
      </c>
      <c r="P6536" t="s">
        <v>10344</v>
      </c>
      <c r="Q6536" t="s">
        <v>9376</v>
      </c>
      <c r="R6536" t="s">
        <v>127</v>
      </c>
      <c r="S6536" t="s">
        <v>108</v>
      </c>
      <c r="T6536" t="s">
        <v>2336</v>
      </c>
      <c r="U6536" t="s">
        <v>2337</v>
      </c>
      <c r="X6536">
        <v>2</v>
      </c>
      <c r="Y6536">
        <v>0</v>
      </c>
      <c r="Z6536">
        <v>0</v>
      </c>
      <c r="AA6536">
        <v>0</v>
      </c>
      <c r="AB6536">
        <v>96000</v>
      </c>
      <c r="AC6536" t="s">
        <v>47</v>
      </c>
      <c r="AD6536">
        <f>+VLOOKUP(T6536,items!$A$2:$D$1255,4,0)</f>
        <v>0</v>
      </c>
      <c r="AE6536">
        <f>+VLOOKUP(T6536,Tabla1[],5,0)</f>
        <v>0</v>
      </c>
      <c r="AF6536">
        <f t="shared" si="102"/>
        <v>6</v>
      </c>
    </row>
    <row r="6537" spans="1:32" x14ac:dyDescent="0.25">
      <c r="A6537">
        <v>104342</v>
      </c>
      <c r="B6537" t="s">
        <v>12116</v>
      </c>
      <c r="C6537" t="s">
        <v>75</v>
      </c>
      <c r="D6537">
        <v>0</v>
      </c>
      <c r="F6537" t="s">
        <v>3096</v>
      </c>
      <c r="G6537" t="s">
        <v>518</v>
      </c>
      <c r="H6537" t="s">
        <v>12117</v>
      </c>
      <c r="I6537" t="s">
        <v>37</v>
      </c>
      <c r="J6537" t="s">
        <v>12118</v>
      </c>
      <c r="K6537" t="s">
        <v>12119</v>
      </c>
      <c r="L6537" t="s">
        <v>12120</v>
      </c>
      <c r="M6537" t="s">
        <v>519</v>
      </c>
      <c r="N6537" t="s">
        <v>519</v>
      </c>
      <c r="O6537" t="s">
        <v>9598</v>
      </c>
      <c r="P6537" t="s">
        <v>10344</v>
      </c>
      <c r="Q6537" t="s">
        <v>9376</v>
      </c>
      <c r="R6537" t="s">
        <v>127</v>
      </c>
      <c r="S6537" t="s">
        <v>108</v>
      </c>
      <c r="T6537" t="s">
        <v>8562</v>
      </c>
      <c r="U6537" t="s">
        <v>8623</v>
      </c>
      <c r="X6537">
        <v>1</v>
      </c>
      <c r="Y6537">
        <v>6000</v>
      </c>
      <c r="Z6537">
        <v>0</v>
      </c>
      <c r="AA6537">
        <v>1600</v>
      </c>
      <c r="AB6537">
        <v>539982</v>
      </c>
      <c r="AC6537" t="s">
        <v>47</v>
      </c>
      <c r="AD6537">
        <f>+VLOOKUP(T6537,items!$A$2:$D$1255,4,0)</f>
        <v>0</v>
      </c>
      <c r="AE6537">
        <f>+VLOOKUP(T6537,Tabla1[],5,0)</f>
        <v>0</v>
      </c>
      <c r="AF6537">
        <f t="shared" si="102"/>
        <v>6</v>
      </c>
    </row>
    <row r="6538" spans="1:32" x14ac:dyDescent="0.25">
      <c r="A6538">
        <v>104342</v>
      </c>
      <c r="B6538" t="s">
        <v>12116</v>
      </c>
      <c r="C6538" t="s">
        <v>75</v>
      </c>
      <c r="D6538">
        <v>0</v>
      </c>
      <c r="F6538" t="s">
        <v>3096</v>
      </c>
      <c r="G6538" t="s">
        <v>518</v>
      </c>
      <c r="H6538" t="s">
        <v>12117</v>
      </c>
      <c r="I6538" t="s">
        <v>37</v>
      </c>
      <c r="J6538" t="s">
        <v>12118</v>
      </c>
      <c r="K6538" t="s">
        <v>12119</v>
      </c>
      <c r="L6538" t="s">
        <v>12120</v>
      </c>
      <c r="M6538" t="s">
        <v>519</v>
      </c>
      <c r="N6538" t="s">
        <v>519</v>
      </c>
      <c r="O6538" t="s">
        <v>9598</v>
      </c>
      <c r="P6538" t="s">
        <v>10344</v>
      </c>
      <c r="Q6538" t="s">
        <v>9376</v>
      </c>
      <c r="R6538" t="s">
        <v>127</v>
      </c>
      <c r="S6538" t="s">
        <v>108</v>
      </c>
      <c r="T6538" t="s">
        <v>8562</v>
      </c>
      <c r="U6538" t="s">
        <v>8623</v>
      </c>
      <c r="X6538">
        <v>1</v>
      </c>
      <c r="Y6538">
        <v>3250</v>
      </c>
      <c r="Z6538">
        <v>0</v>
      </c>
      <c r="AA6538">
        <v>1600</v>
      </c>
      <c r="AB6538">
        <v>376606</v>
      </c>
      <c r="AC6538" t="s">
        <v>47</v>
      </c>
      <c r="AD6538">
        <f>+VLOOKUP(T6538,items!$A$2:$D$1255,4,0)</f>
        <v>0</v>
      </c>
      <c r="AE6538">
        <f>+VLOOKUP(T6538,Tabla1[],5,0)</f>
        <v>0</v>
      </c>
      <c r="AF6538">
        <f t="shared" si="102"/>
        <v>6</v>
      </c>
    </row>
    <row r="6539" spans="1:32" x14ac:dyDescent="0.25">
      <c r="A6539">
        <v>104342</v>
      </c>
      <c r="B6539" t="s">
        <v>12116</v>
      </c>
      <c r="C6539" t="s">
        <v>75</v>
      </c>
      <c r="D6539">
        <v>0</v>
      </c>
      <c r="F6539" t="s">
        <v>3096</v>
      </c>
      <c r="G6539" t="s">
        <v>518</v>
      </c>
      <c r="H6539" t="s">
        <v>12117</v>
      </c>
      <c r="I6539" t="s">
        <v>37</v>
      </c>
      <c r="J6539" t="s">
        <v>12118</v>
      </c>
      <c r="K6539" t="s">
        <v>12119</v>
      </c>
      <c r="L6539" t="s">
        <v>12120</v>
      </c>
      <c r="M6539" t="s">
        <v>519</v>
      </c>
      <c r="N6539" t="s">
        <v>519</v>
      </c>
      <c r="O6539" t="s">
        <v>9598</v>
      </c>
      <c r="P6539" t="s">
        <v>10344</v>
      </c>
      <c r="Q6539" t="s">
        <v>9376</v>
      </c>
      <c r="R6539" t="s">
        <v>127</v>
      </c>
      <c r="S6539" t="s">
        <v>108</v>
      </c>
      <c r="T6539" t="s">
        <v>94</v>
      </c>
      <c r="U6539" t="s">
        <v>95</v>
      </c>
      <c r="X6539">
        <v>1</v>
      </c>
      <c r="Y6539">
        <v>0</v>
      </c>
      <c r="Z6539">
        <v>0</v>
      </c>
      <c r="AA6539">
        <v>0</v>
      </c>
      <c r="AB6539">
        <v>350000</v>
      </c>
      <c r="AC6539" t="s">
        <v>47</v>
      </c>
      <c r="AD6539" t="e">
        <f>+VLOOKUP(T6539,items!$A$2:$D$1255,4,0)</f>
        <v>#N/A</v>
      </c>
      <c r="AE6539" t="e">
        <f>+VLOOKUP(T6539,Tabla1[],5,0)</f>
        <v>#N/A</v>
      </c>
      <c r="AF6539">
        <f t="shared" si="102"/>
        <v>6</v>
      </c>
    </row>
    <row r="6540" spans="1:32" x14ac:dyDescent="0.25">
      <c r="A6540">
        <v>104342</v>
      </c>
      <c r="B6540" t="s">
        <v>12116</v>
      </c>
      <c r="C6540" t="s">
        <v>75</v>
      </c>
      <c r="D6540">
        <v>0</v>
      </c>
      <c r="F6540" t="s">
        <v>3096</v>
      </c>
      <c r="G6540" t="s">
        <v>518</v>
      </c>
      <c r="H6540" t="s">
        <v>12117</v>
      </c>
      <c r="I6540" t="s">
        <v>37</v>
      </c>
      <c r="J6540" t="s">
        <v>12118</v>
      </c>
      <c r="K6540" t="s">
        <v>12119</v>
      </c>
      <c r="L6540" t="s">
        <v>12120</v>
      </c>
      <c r="M6540" t="s">
        <v>519</v>
      </c>
      <c r="N6540" t="s">
        <v>519</v>
      </c>
      <c r="O6540" t="s">
        <v>9598</v>
      </c>
      <c r="P6540" t="s">
        <v>10344</v>
      </c>
      <c r="Q6540" t="s">
        <v>9376</v>
      </c>
      <c r="R6540" t="s">
        <v>127</v>
      </c>
      <c r="S6540" t="s">
        <v>108</v>
      </c>
      <c r="T6540" t="s">
        <v>4055</v>
      </c>
      <c r="U6540" t="s">
        <v>4056</v>
      </c>
      <c r="X6540">
        <v>1</v>
      </c>
      <c r="Y6540">
        <v>0</v>
      </c>
      <c r="Z6540">
        <v>0</v>
      </c>
      <c r="AA6540">
        <v>0</v>
      </c>
      <c r="AB6540">
        <v>200000</v>
      </c>
      <c r="AC6540" t="s">
        <v>47</v>
      </c>
      <c r="AD6540" t="e">
        <f>+VLOOKUP(T6540,items!$A$2:$D$1255,4,0)</f>
        <v>#N/A</v>
      </c>
      <c r="AE6540" t="e">
        <f>+VLOOKUP(T6540,Tabla1[],5,0)</f>
        <v>#N/A</v>
      </c>
      <c r="AF6540">
        <f t="shared" si="102"/>
        <v>6</v>
      </c>
    </row>
    <row r="6541" spans="1:32" x14ac:dyDescent="0.25">
      <c r="A6541">
        <v>104342</v>
      </c>
      <c r="B6541" t="s">
        <v>12116</v>
      </c>
      <c r="C6541" t="s">
        <v>75</v>
      </c>
      <c r="D6541">
        <v>0</v>
      </c>
      <c r="F6541" t="s">
        <v>3096</v>
      </c>
      <c r="G6541" t="s">
        <v>518</v>
      </c>
      <c r="H6541" t="s">
        <v>12117</v>
      </c>
      <c r="I6541" t="s">
        <v>37</v>
      </c>
      <c r="J6541" t="s">
        <v>12118</v>
      </c>
      <c r="K6541" t="s">
        <v>12119</v>
      </c>
      <c r="L6541" t="s">
        <v>12120</v>
      </c>
      <c r="M6541" t="s">
        <v>519</v>
      </c>
      <c r="N6541" t="s">
        <v>519</v>
      </c>
      <c r="O6541" t="s">
        <v>9598</v>
      </c>
      <c r="P6541" t="s">
        <v>10344</v>
      </c>
      <c r="Q6541" t="s">
        <v>9376</v>
      </c>
      <c r="R6541" t="s">
        <v>127</v>
      </c>
      <c r="S6541" t="s">
        <v>108</v>
      </c>
      <c r="T6541" t="s">
        <v>7511</v>
      </c>
      <c r="U6541" t="s">
        <v>7512</v>
      </c>
      <c r="X6541">
        <v>2</v>
      </c>
      <c r="Y6541">
        <v>0</v>
      </c>
      <c r="Z6541">
        <v>0</v>
      </c>
      <c r="AA6541">
        <v>0</v>
      </c>
      <c r="AB6541">
        <v>200000</v>
      </c>
      <c r="AC6541" t="s">
        <v>47</v>
      </c>
      <c r="AD6541" t="e">
        <f>+VLOOKUP(T6541,items!$A$2:$D$1255,4,0)</f>
        <v>#N/A</v>
      </c>
      <c r="AE6541" t="e">
        <f>+VLOOKUP(T6541,Tabla1[],5,0)</f>
        <v>#N/A</v>
      </c>
      <c r="AF6541">
        <f t="shared" si="102"/>
        <v>6</v>
      </c>
    </row>
    <row r="6542" spans="1:32" x14ac:dyDescent="0.25">
      <c r="A6542">
        <v>104342</v>
      </c>
      <c r="B6542" t="s">
        <v>12116</v>
      </c>
      <c r="C6542" t="s">
        <v>75</v>
      </c>
      <c r="D6542">
        <v>0</v>
      </c>
      <c r="F6542" t="s">
        <v>3096</v>
      </c>
      <c r="G6542" t="s">
        <v>518</v>
      </c>
      <c r="H6542" t="s">
        <v>12117</v>
      </c>
      <c r="I6542" t="s">
        <v>37</v>
      </c>
      <c r="J6542" t="s">
        <v>12118</v>
      </c>
      <c r="K6542" t="s">
        <v>12119</v>
      </c>
      <c r="L6542" t="s">
        <v>12120</v>
      </c>
      <c r="M6542" t="s">
        <v>519</v>
      </c>
      <c r="N6542" t="s">
        <v>519</v>
      </c>
      <c r="O6542" t="s">
        <v>9598</v>
      </c>
      <c r="P6542" t="s">
        <v>10344</v>
      </c>
      <c r="Q6542" t="s">
        <v>9376</v>
      </c>
      <c r="R6542" t="s">
        <v>127</v>
      </c>
      <c r="S6542" t="s">
        <v>108</v>
      </c>
      <c r="T6542" t="s">
        <v>392</v>
      </c>
      <c r="U6542" t="s">
        <v>393</v>
      </c>
      <c r="X6542">
        <v>1</v>
      </c>
      <c r="Y6542">
        <v>0</v>
      </c>
      <c r="Z6542">
        <v>0</v>
      </c>
      <c r="AA6542">
        <v>0</v>
      </c>
      <c r="AB6542">
        <v>100000</v>
      </c>
      <c r="AC6542" t="s">
        <v>47</v>
      </c>
      <c r="AD6542" t="e">
        <f>+VLOOKUP(T6542,items!$A$2:$D$1255,4,0)</f>
        <v>#N/A</v>
      </c>
      <c r="AE6542" t="e">
        <f>+VLOOKUP(T6542,Tabla1[],5,0)</f>
        <v>#N/A</v>
      </c>
      <c r="AF6542">
        <f t="shared" si="102"/>
        <v>6</v>
      </c>
    </row>
    <row r="6543" spans="1:32" x14ac:dyDescent="0.25">
      <c r="A6543">
        <v>104346</v>
      </c>
      <c r="B6543" t="s">
        <v>12121</v>
      </c>
      <c r="C6543" t="s">
        <v>75</v>
      </c>
      <c r="D6543">
        <v>0</v>
      </c>
      <c r="F6543" t="s">
        <v>8032</v>
      </c>
      <c r="G6543" t="s">
        <v>519</v>
      </c>
      <c r="H6543" t="s">
        <v>12122</v>
      </c>
      <c r="I6543" t="s">
        <v>12123</v>
      </c>
      <c r="J6543" t="s">
        <v>12124</v>
      </c>
      <c r="K6543" t="s">
        <v>12125</v>
      </c>
      <c r="L6543" t="s">
        <v>12126</v>
      </c>
      <c r="M6543" t="s">
        <v>1249</v>
      </c>
      <c r="N6543" t="s">
        <v>9441</v>
      </c>
      <c r="O6543" t="s">
        <v>4728</v>
      </c>
      <c r="P6543" t="s">
        <v>10455</v>
      </c>
      <c r="Q6543" t="s">
        <v>11820</v>
      </c>
      <c r="R6543" t="s">
        <v>127</v>
      </c>
      <c r="S6543" t="s">
        <v>108</v>
      </c>
      <c r="T6543" t="s">
        <v>429</v>
      </c>
      <c r="U6543" t="s">
        <v>430</v>
      </c>
      <c r="X6543">
        <v>6</v>
      </c>
      <c r="Y6543">
        <v>0</v>
      </c>
      <c r="Z6543">
        <v>0</v>
      </c>
      <c r="AA6543">
        <v>0</v>
      </c>
      <c r="AB6543">
        <v>1103112</v>
      </c>
      <c r="AC6543" t="s">
        <v>47</v>
      </c>
      <c r="AD6543">
        <f>+VLOOKUP(T6543,items!$A$2:$D$1255,4,0)</f>
        <v>0</v>
      </c>
      <c r="AE6543">
        <f>+VLOOKUP(T6543,Tabla1[],5,0)</f>
        <v>0</v>
      </c>
      <c r="AF6543">
        <f t="shared" si="102"/>
        <v>6</v>
      </c>
    </row>
    <row r="6544" spans="1:32" x14ac:dyDescent="0.25">
      <c r="A6544">
        <v>104346</v>
      </c>
      <c r="B6544" t="s">
        <v>12121</v>
      </c>
      <c r="C6544" t="s">
        <v>75</v>
      </c>
      <c r="D6544">
        <v>0</v>
      </c>
      <c r="F6544" t="s">
        <v>8032</v>
      </c>
      <c r="G6544" t="s">
        <v>519</v>
      </c>
      <c r="H6544" t="s">
        <v>12122</v>
      </c>
      <c r="I6544" t="s">
        <v>12123</v>
      </c>
      <c r="J6544" t="s">
        <v>12124</v>
      </c>
      <c r="K6544" t="s">
        <v>12125</v>
      </c>
      <c r="L6544" t="s">
        <v>12126</v>
      </c>
      <c r="M6544" t="s">
        <v>1249</v>
      </c>
      <c r="N6544" t="s">
        <v>9441</v>
      </c>
      <c r="O6544" t="s">
        <v>4728</v>
      </c>
      <c r="P6544" t="s">
        <v>10455</v>
      </c>
      <c r="Q6544" t="s">
        <v>11820</v>
      </c>
      <c r="R6544" t="s">
        <v>127</v>
      </c>
      <c r="S6544" t="s">
        <v>108</v>
      </c>
      <c r="T6544" t="s">
        <v>7509</v>
      </c>
      <c r="U6544" t="s">
        <v>7510</v>
      </c>
      <c r="X6544">
        <v>10</v>
      </c>
      <c r="Y6544">
        <v>0</v>
      </c>
      <c r="Z6544">
        <v>0</v>
      </c>
      <c r="AA6544">
        <v>0</v>
      </c>
      <c r="AB6544">
        <v>405600</v>
      </c>
      <c r="AC6544" t="s">
        <v>47</v>
      </c>
      <c r="AD6544">
        <f>+VLOOKUP(T6544,items!$A$2:$D$1255,4,0)</f>
        <v>0</v>
      </c>
      <c r="AE6544">
        <f>+VLOOKUP(T6544,Tabla1[],5,0)</f>
        <v>0</v>
      </c>
      <c r="AF6544">
        <f t="shared" si="102"/>
        <v>6</v>
      </c>
    </row>
    <row r="6545" spans="1:32" x14ac:dyDescent="0.25">
      <c r="A6545">
        <v>104346</v>
      </c>
      <c r="B6545" t="s">
        <v>12121</v>
      </c>
      <c r="C6545" t="s">
        <v>75</v>
      </c>
      <c r="D6545">
        <v>0</v>
      </c>
      <c r="F6545" t="s">
        <v>8032</v>
      </c>
      <c r="G6545" t="s">
        <v>519</v>
      </c>
      <c r="H6545" t="s">
        <v>12122</v>
      </c>
      <c r="I6545" t="s">
        <v>12123</v>
      </c>
      <c r="J6545" t="s">
        <v>12124</v>
      </c>
      <c r="K6545" t="s">
        <v>12125</v>
      </c>
      <c r="L6545" t="s">
        <v>12126</v>
      </c>
      <c r="M6545" t="s">
        <v>1249</v>
      </c>
      <c r="N6545" t="s">
        <v>9441</v>
      </c>
      <c r="O6545" t="s">
        <v>4728</v>
      </c>
      <c r="P6545" t="s">
        <v>10455</v>
      </c>
      <c r="Q6545" t="s">
        <v>11820</v>
      </c>
      <c r="R6545" t="s">
        <v>127</v>
      </c>
      <c r="S6545" t="s">
        <v>108</v>
      </c>
      <c r="T6545" t="s">
        <v>347</v>
      </c>
      <c r="U6545" t="s">
        <v>348</v>
      </c>
      <c r="W6545" t="s">
        <v>114</v>
      </c>
      <c r="X6545">
        <v>10</v>
      </c>
      <c r="Y6545">
        <v>4800</v>
      </c>
      <c r="Z6545">
        <v>0</v>
      </c>
      <c r="AA6545">
        <v>0</v>
      </c>
      <c r="AB6545">
        <v>3964860</v>
      </c>
      <c r="AC6545" t="s">
        <v>47</v>
      </c>
      <c r="AD6545">
        <f>+VLOOKUP(T6545,items!$A$2:$D$1255,4,0)</f>
        <v>0</v>
      </c>
      <c r="AE6545">
        <f>+VLOOKUP(T6545,Tabla1[],5,0)</f>
        <v>0</v>
      </c>
      <c r="AF6545">
        <f t="shared" si="102"/>
        <v>6</v>
      </c>
    </row>
    <row r="6546" spans="1:32" x14ac:dyDescent="0.25">
      <c r="A6546">
        <v>104346</v>
      </c>
      <c r="B6546" t="s">
        <v>12121</v>
      </c>
      <c r="C6546" t="s">
        <v>75</v>
      </c>
      <c r="D6546">
        <v>0</v>
      </c>
      <c r="F6546" t="s">
        <v>8032</v>
      </c>
      <c r="G6546" t="s">
        <v>519</v>
      </c>
      <c r="H6546" t="s">
        <v>12122</v>
      </c>
      <c r="I6546" t="s">
        <v>12123</v>
      </c>
      <c r="J6546" t="s">
        <v>12124</v>
      </c>
      <c r="K6546" t="s">
        <v>12125</v>
      </c>
      <c r="L6546" t="s">
        <v>12126</v>
      </c>
      <c r="M6546" t="s">
        <v>1249</v>
      </c>
      <c r="N6546" t="s">
        <v>9441</v>
      </c>
      <c r="O6546" t="s">
        <v>4728</v>
      </c>
      <c r="P6546" t="s">
        <v>10455</v>
      </c>
      <c r="Q6546" t="s">
        <v>11820</v>
      </c>
      <c r="R6546" t="s">
        <v>127</v>
      </c>
      <c r="S6546" t="s">
        <v>108</v>
      </c>
      <c r="T6546" t="s">
        <v>689</v>
      </c>
      <c r="U6546" t="s">
        <v>690</v>
      </c>
      <c r="X6546">
        <v>10</v>
      </c>
      <c r="Y6546">
        <v>300</v>
      </c>
      <c r="Z6546">
        <v>200</v>
      </c>
      <c r="AA6546">
        <v>0</v>
      </c>
      <c r="AB6546">
        <v>356890</v>
      </c>
      <c r="AC6546" t="s">
        <v>47</v>
      </c>
      <c r="AD6546">
        <f>+VLOOKUP(T6546,items!$A$2:$D$1255,4,0)</f>
        <v>0</v>
      </c>
      <c r="AE6546">
        <f>+VLOOKUP(T6546,Tabla1[],5,0)</f>
        <v>0</v>
      </c>
      <c r="AF6546">
        <f t="shared" si="102"/>
        <v>6</v>
      </c>
    </row>
    <row r="6547" spans="1:32" x14ac:dyDescent="0.25">
      <c r="A6547">
        <v>104346</v>
      </c>
      <c r="B6547" t="s">
        <v>12121</v>
      </c>
      <c r="C6547" t="s">
        <v>75</v>
      </c>
      <c r="D6547">
        <v>0</v>
      </c>
      <c r="F6547" t="s">
        <v>8032</v>
      </c>
      <c r="G6547" t="s">
        <v>519</v>
      </c>
      <c r="H6547" t="s">
        <v>12122</v>
      </c>
      <c r="I6547" t="s">
        <v>12123</v>
      </c>
      <c r="J6547" t="s">
        <v>12124</v>
      </c>
      <c r="K6547" t="s">
        <v>12125</v>
      </c>
      <c r="L6547" t="s">
        <v>12126</v>
      </c>
      <c r="M6547" t="s">
        <v>1249</v>
      </c>
      <c r="N6547" t="s">
        <v>9441</v>
      </c>
      <c r="O6547" t="s">
        <v>4728</v>
      </c>
      <c r="P6547" t="s">
        <v>10455</v>
      </c>
      <c r="Q6547" t="s">
        <v>11820</v>
      </c>
      <c r="R6547" t="s">
        <v>127</v>
      </c>
      <c r="S6547" t="s">
        <v>108</v>
      </c>
      <c r="T6547" t="s">
        <v>94</v>
      </c>
      <c r="U6547" t="s">
        <v>95</v>
      </c>
      <c r="X6547">
        <v>1</v>
      </c>
      <c r="Y6547">
        <v>0</v>
      </c>
      <c r="Z6547">
        <v>0</v>
      </c>
      <c r="AA6547">
        <v>0</v>
      </c>
      <c r="AB6547">
        <v>300000</v>
      </c>
      <c r="AC6547" t="s">
        <v>47</v>
      </c>
      <c r="AD6547" t="e">
        <f>+VLOOKUP(T6547,items!$A$2:$D$1255,4,0)</f>
        <v>#N/A</v>
      </c>
      <c r="AE6547" t="e">
        <f>+VLOOKUP(T6547,Tabla1[],5,0)</f>
        <v>#N/A</v>
      </c>
      <c r="AF6547">
        <f t="shared" si="102"/>
        <v>6</v>
      </c>
    </row>
    <row r="6548" spans="1:32" x14ac:dyDescent="0.25">
      <c r="A6548">
        <v>104346</v>
      </c>
      <c r="B6548" t="s">
        <v>12121</v>
      </c>
      <c r="C6548" t="s">
        <v>75</v>
      </c>
      <c r="D6548">
        <v>0</v>
      </c>
      <c r="F6548" t="s">
        <v>8032</v>
      </c>
      <c r="G6548" t="s">
        <v>519</v>
      </c>
      <c r="H6548" t="s">
        <v>12122</v>
      </c>
      <c r="I6548" t="s">
        <v>12123</v>
      </c>
      <c r="J6548" t="s">
        <v>12124</v>
      </c>
      <c r="K6548" t="s">
        <v>12125</v>
      </c>
      <c r="L6548" t="s">
        <v>12126</v>
      </c>
      <c r="M6548" t="s">
        <v>1249</v>
      </c>
      <c r="N6548" t="s">
        <v>9441</v>
      </c>
      <c r="O6548" t="s">
        <v>4728</v>
      </c>
      <c r="P6548" t="s">
        <v>10455</v>
      </c>
      <c r="Q6548" t="s">
        <v>11820</v>
      </c>
      <c r="R6548" t="s">
        <v>127</v>
      </c>
      <c r="S6548" t="s">
        <v>108</v>
      </c>
      <c r="T6548" t="s">
        <v>857</v>
      </c>
      <c r="U6548" t="s">
        <v>858</v>
      </c>
      <c r="V6548" t="s">
        <v>468</v>
      </c>
      <c r="W6548" t="s">
        <v>114</v>
      </c>
      <c r="X6548">
        <v>9</v>
      </c>
      <c r="Y6548">
        <v>4800</v>
      </c>
      <c r="Z6548">
        <v>0</v>
      </c>
      <c r="AA6548">
        <v>1500</v>
      </c>
      <c r="AB6548">
        <v>35942715</v>
      </c>
      <c r="AC6548" t="s">
        <v>47</v>
      </c>
      <c r="AD6548" t="str">
        <f>+VLOOKUP(T6548,items!$A$2:$D$1255,4,0)</f>
        <v>SOMBRALINA</v>
      </c>
      <c r="AE6548" t="str">
        <f>+VLOOKUP(T6548,Tabla1[],5,0)</f>
        <v>MANUAL</v>
      </c>
      <c r="AF6548">
        <f t="shared" si="102"/>
        <v>6</v>
      </c>
    </row>
    <row r="6549" spans="1:32" x14ac:dyDescent="0.25">
      <c r="A6549">
        <v>104346</v>
      </c>
      <c r="B6549" t="s">
        <v>12121</v>
      </c>
      <c r="C6549" t="s">
        <v>75</v>
      </c>
      <c r="D6549">
        <v>0</v>
      </c>
      <c r="F6549" t="s">
        <v>8032</v>
      </c>
      <c r="G6549" t="s">
        <v>519</v>
      </c>
      <c r="H6549" t="s">
        <v>12122</v>
      </c>
      <c r="I6549" t="s">
        <v>12123</v>
      </c>
      <c r="J6549" t="s">
        <v>12124</v>
      </c>
      <c r="K6549" t="s">
        <v>12125</v>
      </c>
      <c r="L6549" t="s">
        <v>12126</v>
      </c>
      <c r="M6549" t="s">
        <v>1249</v>
      </c>
      <c r="N6549" t="s">
        <v>9441</v>
      </c>
      <c r="O6549" t="s">
        <v>4728</v>
      </c>
      <c r="P6549" t="s">
        <v>10455</v>
      </c>
      <c r="Q6549" t="s">
        <v>11820</v>
      </c>
      <c r="R6549" t="s">
        <v>127</v>
      </c>
      <c r="S6549" t="s">
        <v>108</v>
      </c>
      <c r="T6549" t="s">
        <v>857</v>
      </c>
      <c r="U6549" t="s">
        <v>858</v>
      </c>
      <c r="V6549" t="s">
        <v>468</v>
      </c>
      <c r="W6549" t="s">
        <v>114</v>
      </c>
      <c r="X6549">
        <v>1</v>
      </c>
      <c r="Y6549">
        <v>4200</v>
      </c>
      <c r="Z6549">
        <v>0</v>
      </c>
      <c r="AA6549">
        <v>1500</v>
      </c>
      <c r="AB6549">
        <v>3754366</v>
      </c>
      <c r="AC6549" t="s">
        <v>47</v>
      </c>
      <c r="AD6549" t="str">
        <f>+VLOOKUP(T6549,items!$A$2:$D$1255,4,0)</f>
        <v>SOMBRALINA</v>
      </c>
      <c r="AE6549" t="str">
        <f>+VLOOKUP(T6549,Tabla1[],5,0)</f>
        <v>MANUAL</v>
      </c>
      <c r="AF6549">
        <f t="shared" si="102"/>
        <v>6</v>
      </c>
    </row>
    <row r="6550" spans="1:32" x14ac:dyDescent="0.25">
      <c r="A6550">
        <v>104346</v>
      </c>
      <c r="B6550" t="s">
        <v>12121</v>
      </c>
      <c r="C6550" t="s">
        <v>75</v>
      </c>
      <c r="D6550">
        <v>0</v>
      </c>
      <c r="F6550" t="s">
        <v>8032</v>
      </c>
      <c r="G6550" t="s">
        <v>519</v>
      </c>
      <c r="H6550" t="s">
        <v>12122</v>
      </c>
      <c r="I6550" t="s">
        <v>12123</v>
      </c>
      <c r="J6550" t="s">
        <v>12124</v>
      </c>
      <c r="K6550" t="s">
        <v>12125</v>
      </c>
      <c r="L6550" t="s">
        <v>12126</v>
      </c>
      <c r="M6550" t="s">
        <v>1249</v>
      </c>
      <c r="N6550" t="s">
        <v>9441</v>
      </c>
      <c r="O6550" t="s">
        <v>4728</v>
      </c>
      <c r="P6550" t="s">
        <v>10455</v>
      </c>
      <c r="Q6550" t="s">
        <v>11820</v>
      </c>
      <c r="R6550" t="s">
        <v>127</v>
      </c>
      <c r="S6550" t="s">
        <v>108</v>
      </c>
      <c r="T6550" t="s">
        <v>618</v>
      </c>
      <c r="U6550" t="s">
        <v>619</v>
      </c>
      <c r="X6550">
        <v>1</v>
      </c>
      <c r="Y6550">
        <v>0</v>
      </c>
      <c r="Z6550">
        <v>0</v>
      </c>
      <c r="AA6550">
        <v>0</v>
      </c>
      <c r="AB6550">
        <v>300000</v>
      </c>
      <c r="AC6550" t="s">
        <v>47</v>
      </c>
      <c r="AD6550">
        <f>+VLOOKUP(T6550,items!$A$2:$D$1255,4,0)</f>
        <v>0</v>
      </c>
      <c r="AE6550">
        <f>+VLOOKUP(T6550,Tabla1[],5,0)</f>
        <v>0</v>
      </c>
      <c r="AF6550">
        <f t="shared" si="102"/>
        <v>6</v>
      </c>
    </row>
    <row r="6551" spans="1:32" x14ac:dyDescent="0.25">
      <c r="A6551">
        <v>104347</v>
      </c>
      <c r="B6551" t="s">
        <v>1286</v>
      </c>
      <c r="C6551" t="s">
        <v>75</v>
      </c>
      <c r="D6551">
        <v>0</v>
      </c>
      <c r="F6551" t="s">
        <v>3096</v>
      </c>
      <c r="G6551" t="s">
        <v>3096</v>
      </c>
      <c r="H6551" t="s">
        <v>12127</v>
      </c>
      <c r="I6551" t="s">
        <v>37</v>
      </c>
      <c r="J6551" t="s">
        <v>12128</v>
      </c>
      <c r="K6551" t="s">
        <v>12129</v>
      </c>
      <c r="L6551" t="s">
        <v>37</v>
      </c>
      <c r="M6551" t="s">
        <v>5949</v>
      </c>
      <c r="N6551" t="s">
        <v>5949</v>
      </c>
      <c r="O6551" t="s">
        <v>975</v>
      </c>
      <c r="P6551" t="s">
        <v>516</v>
      </c>
      <c r="Q6551" t="s">
        <v>9293</v>
      </c>
      <c r="R6551" t="s">
        <v>43</v>
      </c>
      <c r="S6551" t="s">
        <v>164</v>
      </c>
      <c r="T6551" t="s">
        <v>6309</v>
      </c>
      <c r="U6551" t="s">
        <v>6310</v>
      </c>
      <c r="X6551">
        <v>12</v>
      </c>
      <c r="Y6551">
        <v>0</v>
      </c>
      <c r="Z6551">
        <v>0</v>
      </c>
      <c r="AA6551">
        <v>0</v>
      </c>
      <c r="AB6551">
        <v>15600</v>
      </c>
      <c r="AC6551" t="s">
        <v>47</v>
      </c>
      <c r="AD6551">
        <f>+VLOOKUP(T6551,items!$A$2:$D$1255,4,0)</f>
        <v>0</v>
      </c>
      <c r="AE6551">
        <f>+VLOOKUP(T6551,Tabla1[],5,0)</f>
        <v>0</v>
      </c>
      <c r="AF6551">
        <f t="shared" si="102"/>
        <v>5</v>
      </c>
    </row>
    <row r="6552" spans="1:32" x14ac:dyDescent="0.25">
      <c r="A6552">
        <v>104347</v>
      </c>
      <c r="B6552" t="s">
        <v>1286</v>
      </c>
      <c r="C6552" t="s">
        <v>75</v>
      </c>
      <c r="D6552">
        <v>0</v>
      </c>
      <c r="F6552" t="s">
        <v>3096</v>
      </c>
      <c r="G6552" t="s">
        <v>3096</v>
      </c>
      <c r="H6552" t="s">
        <v>12127</v>
      </c>
      <c r="I6552" t="s">
        <v>37</v>
      </c>
      <c r="J6552" t="s">
        <v>12128</v>
      </c>
      <c r="K6552" t="s">
        <v>12129</v>
      </c>
      <c r="L6552" t="s">
        <v>37</v>
      </c>
      <c r="M6552" t="s">
        <v>5949</v>
      </c>
      <c r="N6552" t="s">
        <v>5949</v>
      </c>
      <c r="O6552" t="s">
        <v>975</v>
      </c>
      <c r="P6552" t="s">
        <v>516</v>
      </c>
      <c r="Q6552" t="s">
        <v>9293</v>
      </c>
      <c r="R6552" t="s">
        <v>43</v>
      </c>
      <c r="S6552" t="s">
        <v>164</v>
      </c>
      <c r="T6552" t="s">
        <v>1290</v>
      </c>
      <c r="U6552" t="s">
        <v>1291</v>
      </c>
      <c r="X6552">
        <v>6</v>
      </c>
      <c r="Y6552">
        <v>0</v>
      </c>
      <c r="Z6552">
        <v>0</v>
      </c>
      <c r="AA6552">
        <v>0</v>
      </c>
      <c r="AB6552">
        <v>383400</v>
      </c>
      <c r="AC6552" t="s">
        <v>47</v>
      </c>
      <c r="AD6552">
        <f>+VLOOKUP(T6552,items!$A$2:$D$1255,4,0)</f>
        <v>0</v>
      </c>
      <c r="AE6552">
        <f>+VLOOKUP(T6552,Tabla1[],5,0)</f>
        <v>0</v>
      </c>
      <c r="AF6552">
        <f t="shared" si="102"/>
        <v>5</v>
      </c>
    </row>
    <row r="6553" spans="1:32" x14ac:dyDescent="0.25">
      <c r="A6553">
        <v>104347</v>
      </c>
      <c r="B6553" t="s">
        <v>1286</v>
      </c>
      <c r="C6553" t="s">
        <v>75</v>
      </c>
      <c r="D6553">
        <v>0</v>
      </c>
      <c r="F6553" t="s">
        <v>3096</v>
      </c>
      <c r="G6553" t="s">
        <v>3096</v>
      </c>
      <c r="H6553" t="s">
        <v>12127</v>
      </c>
      <c r="I6553" t="s">
        <v>37</v>
      </c>
      <c r="J6553" t="s">
        <v>12128</v>
      </c>
      <c r="K6553" t="s">
        <v>12129</v>
      </c>
      <c r="L6553" t="s">
        <v>37</v>
      </c>
      <c r="M6553" t="s">
        <v>5949</v>
      </c>
      <c r="N6553" t="s">
        <v>5949</v>
      </c>
      <c r="O6553" t="s">
        <v>975</v>
      </c>
      <c r="P6553" t="s">
        <v>516</v>
      </c>
      <c r="Q6553" t="s">
        <v>9293</v>
      </c>
      <c r="R6553" t="s">
        <v>43</v>
      </c>
      <c r="S6553" t="s">
        <v>164</v>
      </c>
      <c r="T6553" t="s">
        <v>6311</v>
      </c>
      <c r="U6553" t="s">
        <v>6312</v>
      </c>
      <c r="X6553">
        <v>12</v>
      </c>
      <c r="Y6553">
        <v>0</v>
      </c>
      <c r="Z6553">
        <v>0</v>
      </c>
      <c r="AA6553">
        <v>0</v>
      </c>
      <c r="AB6553">
        <v>4800</v>
      </c>
      <c r="AC6553" t="s">
        <v>47</v>
      </c>
      <c r="AD6553">
        <f>+VLOOKUP(T6553,items!$A$2:$D$1255,4,0)</f>
        <v>0</v>
      </c>
      <c r="AE6553">
        <f>+VLOOKUP(T6553,Tabla1[],5,0)</f>
        <v>0</v>
      </c>
      <c r="AF6553">
        <f t="shared" si="102"/>
        <v>5</v>
      </c>
    </row>
    <row r="6554" spans="1:32" x14ac:dyDescent="0.25">
      <c r="A6554">
        <v>104348</v>
      </c>
      <c r="B6554" t="s">
        <v>12130</v>
      </c>
      <c r="C6554" t="s">
        <v>75</v>
      </c>
      <c r="D6554">
        <v>0</v>
      </c>
      <c r="F6554" t="s">
        <v>3096</v>
      </c>
      <c r="G6554" t="s">
        <v>3096</v>
      </c>
      <c r="H6554" t="s">
        <v>12131</v>
      </c>
      <c r="I6554" t="s">
        <v>37</v>
      </c>
      <c r="J6554" t="s">
        <v>12132</v>
      </c>
      <c r="K6554" t="s">
        <v>12133</v>
      </c>
      <c r="L6554" t="s">
        <v>12134</v>
      </c>
      <c r="M6554" t="s">
        <v>5949</v>
      </c>
      <c r="N6554" t="s">
        <v>5949</v>
      </c>
      <c r="O6554" t="s">
        <v>975</v>
      </c>
      <c r="P6554" t="s">
        <v>516</v>
      </c>
      <c r="Q6554" t="s">
        <v>9293</v>
      </c>
      <c r="R6554" t="s">
        <v>127</v>
      </c>
      <c r="S6554" t="s">
        <v>164</v>
      </c>
      <c r="T6554" t="s">
        <v>1375</v>
      </c>
      <c r="U6554" t="s">
        <v>1376</v>
      </c>
      <c r="X6554">
        <v>2</v>
      </c>
      <c r="Y6554">
        <v>0</v>
      </c>
      <c r="Z6554">
        <v>0</v>
      </c>
      <c r="AA6554">
        <v>0</v>
      </c>
      <c r="AB6554">
        <v>906000</v>
      </c>
      <c r="AC6554" t="s">
        <v>47</v>
      </c>
      <c r="AD6554">
        <f>+VLOOKUP(T6554,items!$A$2:$D$1255,4,0)</f>
        <v>0</v>
      </c>
      <c r="AE6554">
        <f>+VLOOKUP(T6554,Tabla1[],5,0)</f>
        <v>0</v>
      </c>
      <c r="AF6554">
        <f t="shared" si="102"/>
        <v>5</v>
      </c>
    </row>
    <row r="6555" spans="1:32" x14ac:dyDescent="0.25">
      <c r="A6555">
        <v>104354</v>
      </c>
      <c r="B6555" t="s">
        <v>12135</v>
      </c>
      <c r="C6555" t="s">
        <v>75</v>
      </c>
      <c r="D6555">
        <v>0</v>
      </c>
      <c r="F6555" t="s">
        <v>3096</v>
      </c>
      <c r="G6555" t="s">
        <v>3096</v>
      </c>
      <c r="H6555" t="s">
        <v>12136</v>
      </c>
      <c r="I6555" t="s">
        <v>37</v>
      </c>
      <c r="J6555" t="s">
        <v>12137</v>
      </c>
      <c r="K6555" t="s">
        <v>12138</v>
      </c>
      <c r="L6555" t="s">
        <v>12139</v>
      </c>
      <c r="M6555" t="s">
        <v>5949</v>
      </c>
      <c r="N6555" t="s">
        <v>5949</v>
      </c>
      <c r="O6555" t="s">
        <v>975</v>
      </c>
      <c r="P6555" t="s">
        <v>516</v>
      </c>
      <c r="Q6555" t="s">
        <v>517</v>
      </c>
      <c r="R6555" t="s">
        <v>127</v>
      </c>
      <c r="S6555" t="s">
        <v>108</v>
      </c>
      <c r="T6555" t="s">
        <v>94</v>
      </c>
      <c r="U6555" t="s">
        <v>95</v>
      </c>
      <c r="X6555">
        <v>1</v>
      </c>
      <c r="Y6555">
        <v>0</v>
      </c>
      <c r="Z6555">
        <v>0</v>
      </c>
      <c r="AA6555">
        <v>0</v>
      </c>
      <c r="AB6555">
        <v>2400000</v>
      </c>
      <c r="AC6555" t="s">
        <v>47</v>
      </c>
      <c r="AD6555" t="e">
        <f>+VLOOKUP(T6555,items!$A$2:$D$1255,4,0)</f>
        <v>#N/A</v>
      </c>
      <c r="AE6555" t="e">
        <f>+VLOOKUP(T6555,Tabla1[],5,0)</f>
        <v>#N/A</v>
      </c>
      <c r="AF6555">
        <f t="shared" si="102"/>
        <v>5</v>
      </c>
    </row>
    <row r="6556" spans="1:32" x14ac:dyDescent="0.25">
      <c r="A6556">
        <v>104354</v>
      </c>
      <c r="B6556" t="s">
        <v>12135</v>
      </c>
      <c r="C6556" t="s">
        <v>75</v>
      </c>
      <c r="D6556">
        <v>0</v>
      </c>
      <c r="F6556" t="s">
        <v>3096</v>
      </c>
      <c r="G6556" t="s">
        <v>3096</v>
      </c>
      <c r="H6556" t="s">
        <v>12136</v>
      </c>
      <c r="I6556" t="s">
        <v>37</v>
      </c>
      <c r="J6556" t="s">
        <v>12137</v>
      </c>
      <c r="K6556" t="s">
        <v>12138</v>
      </c>
      <c r="L6556" t="s">
        <v>12139</v>
      </c>
      <c r="M6556" t="s">
        <v>5949</v>
      </c>
      <c r="N6556" t="s">
        <v>5949</v>
      </c>
      <c r="O6556" t="s">
        <v>975</v>
      </c>
      <c r="P6556" t="s">
        <v>516</v>
      </c>
      <c r="Q6556" t="s">
        <v>517</v>
      </c>
      <c r="R6556" t="s">
        <v>127</v>
      </c>
      <c r="S6556" t="s">
        <v>108</v>
      </c>
      <c r="T6556" t="s">
        <v>392</v>
      </c>
      <c r="U6556" t="s">
        <v>393</v>
      </c>
      <c r="X6556">
        <v>1</v>
      </c>
      <c r="Y6556">
        <v>0</v>
      </c>
      <c r="Z6556">
        <v>0</v>
      </c>
      <c r="AA6556">
        <v>0</v>
      </c>
      <c r="AB6556">
        <v>150000</v>
      </c>
      <c r="AC6556" t="s">
        <v>47</v>
      </c>
      <c r="AD6556" t="e">
        <f>+VLOOKUP(T6556,items!$A$2:$D$1255,4,0)</f>
        <v>#N/A</v>
      </c>
      <c r="AE6556" t="e">
        <f>+VLOOKUP(T6556,Tabla1[],5,0)</f>
        <v>#N/A</v>
      </c>
      <c r="AF6556">
        <f t="shared" si="102"/>
        <v>5</v>
      </c>
    </row>
    <row r="6557" spans="1:32" x14ac:dyDescent="0.25">
      <c r="A6557">
        <v>104358</v>
      </c>
      <c r="B6557" t="s">
        <v>12140</v>
      </c>
      <c r="C6557" t="s">
        <v>75</v>
      </c>
      <c r="D6557">
        <v>0</v>
      </c>
      <c r="F6557" t="s">
        <v>3096</v>
      </c>
      <c r="G6557" t="s">
        <v>5949</v>
      </c>
      <c r="H6557" t="s">
        <v>12141</v>
      </c>
      <c r="I6557" t="s">
        <v>37</v>
      </c>
      <c r="J6557" t="s">
        <v>12142</v>
      </c>
      <c r="K6557" t="s">
        <v>12143</v>
      </c>
      <c r="L6557" t="s">
        <v>12144</v>
      </c>
      <c r="M6557" t="s">
        <v>975</v>
      </c>
      <c r="N6557" t="s">
        <v>975</v>
      </c>
      <c r="O6557" t="s">
        <v>512</v>
      </c>
      <c r="P6557" t="s">
        <v>9293</v>
      </c>
      <c r="Q6557" t="s">
        <v>8695</v>
      </c>
      <c r="R6557" t="s">
        <v>63</v>
      </c>
      <c r="S6557" t="s">
        <v>44</v>
      </c>
      <c r="T6557" t="s">
        <v>6485</v>
      </c>
      <c r="U6557" t="s">
        <v>6486</v>
      </c>
      <c r="X6557">
        <v>1</v>
      </c>
      <c r="Y6557">
        <v>0</v>
      </c>
      <c r="Z6557">
        <v>0</v>
      </c>
      <c r="AA6557">
        <v>0</v>
      </c>
      <c r="AB6557">
        <v>307830</v>
      </c>
      <c r="AC6557" t="s">
        <v>47</v>
      </c>
      <c r="AD6557">
        <f>+VLOOKUP(T6557,items!$A$2:$D$1255,4,0)</f>
        <v>0</v>
      </c>
      <c r="AE6557">
        <f>+VLOOKUP(T6557,Tabla1[],5,0)</f>
        <v>0</v>
      </c>
      <c r="AF6557">
        <f t="shared" si="102"/>
        <v>5</v>
      </c>
    </row>
    <row r="6558" spans="1:32" x14ac:dyDescent="0.25">
      <c r="A6558">
        <v>104358</v>
      </c>
      <c r="B6558" t="s">
        <v>12140</v>
      </c>
      <c r="C6558" t="s">
        <v>75</v>
      </c>
      <c r="D6558">
        <v>0</v>
      </c>
      <c r="F6558" t="s">
        <v>3096</v>
      </c>
      <c r="G6558" t="s">
        <v>5949</v>
      </c>
      <c r="H6558" t="s">
        <v>12141</v>
      </c>
      <c r="I6558" t="s">
        <v>37</v>
      </c>
      <c r="J6558" t="s">
        <v>12142</v>
      </c>
      <c r="K6558" t="s">
        <v>12143</v>
      </c>
      <c r="L6558" t="s">
        <v>12144</v>
      </c>
      <c r="M6558" t="s">
        <v>975</v>
      </c>
      <c r="N6558" t="s">
        <v>975</v>
      </c>
      <c r="O6558" t="s">
        <v>512</v>
      </c>
      <c r="P6558" t="s">
        <v>9293</v>
      </c>
      <c r="Q6558" t="s">
        <v>8695</v>
      </c>
      <c r="R6558" t="s">
        <v>63</v>
      </c>
      <c r="S6558" t="s">
        <v>44</v>
      </c>
      <c r="T6558" t="s">
        <v>4729</v>
      </c>
      <c r="U6558" t="s">
        <v>4730</v>
      </c>
      <c r="X6558">
        <v>6</v>
      </c>
      <c r="Y6558">
        <v>0</v>
      </c>
      <c r="Z6558">
        <v>0</v>
      </c>
      <c r="AA6558">
        <v>0</v>
      </c>
      <c r="AB6558">
        <v>219600</v>
      </c>
      <c r="AC6558" t="s">
        <v>47</v>
      </c>
      <c r="AD6558">
        <f>+VLOOKUP(T6558,items!$A$2:$D$1255,4,0)</f>
        <v>0</v>
      </c>
      <c r="AE6558">
        <f>+VLOOKUP(T6558,Tabla1[],5,0)</f>
        <v>0</v>
      </c>
      <c r="AF6558">
        <f t="shared" si="102"/>
        <v>5</v>
      </c>
    </row>
    <row r="6559" spans="1:32" x14ac:dyDescent="0.25">
      <c r="A6559">
        <v>104358</v>
      </c>
      <c r="B6559" t="s">
        <v>12140</v>
      </c>
      <c r="C6559" t="s">
        <v>75</v>
      </c>
      <c r="D6559">
        <v>0</v>
      </c>
      <c r="F6559" t="s">
        <v>3096</v>
      </c>
      <c r="G6559" t="s">
        <v>5949</v>
      </c>
      <c r="H6559" t="s">
        <v>12141</v>
      </c>
      <c r="I6559" t="s">
        <v>37</v>
      </c>
      <c r="J6559" t="s">
        <v>12142</v>
      </c>
      <c r="K6559" t="s">
        <v>12143</v>
      </c>
      <c r="L6559" t="s">
        <v>12144</v>
      </c>
      <c r="M6559" t="s">
        <v>975</v>
      </c>
      <c r="N6559" t="s">
        <v>975</v>
      </c>
      <c r="O6559" t="s">
        <v>512</v>
      </c>
      <c r="P6559" t="s">
        <v>9293</v>
      </c>
      <c r="Q6559" t="s">
        <v>8695</v>
      </c>
      <c r="R6559" t="s">
        <v>63</v>
      </c>
      <c r="S6559" t="s">
        <v>44</v>
      </c>
      <c r="T6559" t="s">
        <v>6487</v>
      </c>
      <c r="U6559" t="s">
        <v>7125</v>
      </c>
      <c r="X6559">
        <v>1</v>
      </c>
      <c r="Y6559">
        <v>0</v>
      </c>
      <c r="Z6559">
        <v>0</v>
      </c>
      <c r="AA6559">
        <v>0</v>
      </c>
      <c r="AB6559">
        <v>1600000</v>
      </c>
      <c r="AC6559" t="s">
        <v>47</v>
      </c>
      <c r="AD6559">
        <f>+VLOOKUP(T6559,items!$A$2:$D$1255,4,0)</f>
        <v>0</v>
      </c>
      <c r="AE6559">
        <f>+VLOOKUP(T6559,Tabla1[],5,0)</f>
        <v>0</v>
      </c>
      <c r="AF6559">
        <f t="shared" si="102"/>
        <v>5</v>
      </c>
    </row>
    <row r="6560" spans="1:32" x14ac:dyDescent="0.25">
      <c r="A6560">
        <v>104358</v>
      </c>
      <c r="B6560" t="s">
        <v>12140</v>
      </c>
      <c r="C6560" t="s">
        <v>75</v>
      </c>
      <c r="D6560">
        <v>0</v>
      </c>
      <c r="F6560" t="s">
        <v>3096</v>
      </c>
      <c r="G6560" t="s">
        <v>5949</v>
      </c>
      <c r="H6560" t="s">
        <v>12141</v>
      </c>
      <c r="I6560" t="s">
        <v>37</v>
      </c>
      <c r="J6560" t="s">
        <v>12142</v>
      </c>
      <c r="K6560" t="s">
        <v>12143</v>
      </c>
      <c r="L6560" t="s">
        <v>12144</v>
      </c>
      <c r="M6560" t="s">
        <v>975</v>
      </c>
      <c r="N6560" t="s">
        <v>975</v>
      </c>
      <c r="O6560" t="s">
        <v>512</v>
      </c>
      <c r="P6560" t="s">
        <v>9293</v>
      </c>
      <c r="Q6560" t="s">
        <v>8695</v>
      </c>
      <c r="R6560" t="s">
        <v>63</v>
      </c>
      <c r="S6560" t="s">
        <v>44</v>
      </c>
      <c r="T6560" t="s">
        <v>94</v>
      </c>
      <c r="U6560" t="s">
        <v>95</v>
      </c>
      <c r="X6560">
        <v>1</v>
      </c>
      <c r="Y6560">
        <v>0</v>
      </c>
      <c r="Z6560">
        <v>0</v>
      </c>
      <c r="AA6560">
        <v>0</v>
      </c>
      <c r="AB6560">
        <v>500000</v>
      </c>
      <c r="AC6560" t="s">
        <v>47</v>
      </c>
      <c r="AD6560" t="e">
        <f>+VLOOKUP(T6560,items!$A$2:$D$1255,4,0)</f>
        <v>#N/A</v>
      </c>
      <c r="AE6560" t="e">
        <f>+VLOOKUP(T6560,Tabla1[],5,0)</f>
        <v>#N/A</v>
      </c>
      <c r="AF6560">
        <f t="shared" si="102"/>
        <v>5</v>
      </c>
    </row>
    <row r="6561" spans="1:34" x14ac:dyDescent="0.25">
      <c r="A6561">
        <v>104361</v>
      </c>
      <c r="B6561" t="s">
        <v>10766</v>
      </c>
      <c r="C6561" t="s">
        <v>75</v>
      </c>
      <c r="D6561">
        <v>0</v>
      </c>
      <c r="F6561" t="s">
        <v>3096</v>
      </c>
      <c r="G6561" t="s">
        <v>975</v>
      </c>
      <c r="H6561" t="s">
        <v>12145</v>
      </c>
      <c r="I6561" t="s">
        <v>12146</v>
      </c>
      <c r="J6561" t="s">
        <v>12147</v>
      </c>
      <c r="K6561" t="s">
        <v>12148</v>
      </c>
      <c r="L6561" t="s">
        <v>37</v>
      </c>
      <c r="M6561" t="s">
        <v>512</v>
      </c>
      <c r="N6561" t="s">
        <v>516</v>
      </c>
      <c r="O6561" t="s">
        <v>1249</v>
      </c>
      <c r="P6561" t="s">
        <v>9374</v>
      </c>
      <c r="Q6561" t="s">
        <v>9374</v>
      </c>
      <c r="R6561" t="s">
        <v>127</v>
      </c>
      <c r="S6561" t="s">
        <v>44</v>
      </c>
      <c r="T6561" t="s">
        <v>490</v>
      </c>
      <c r="U6561" t="s">
        <v>491</v>
      </c>
      <c r="W6561" t="s">
        <v>93</v>
      </c>
      <c r="X6561">
        <v>2</v>
      </c>
      <c r="Y6561">
        <v>0</v>
      </c>
      <c r="Z6561">
        <v>0</v>
      </c>
      <c r="AA6561">
        <v>0</v>
      </c>
      <c r="AB6561">
        <v>380384</v>
      </c>
      <c r="AC6561" t="s">
        <v>47</v>
      </c>
      <c r="AD6561">
        <f>+VLOOKUP(T6561,items!$A$2:$D$1255,4,0)</f>
        <v>0</v>
      </c>
      <c r="AE6561">
        <f>+VLOOKUP(T6561,Tabla1[],5,0)</f>
        <v>0</v>
      </c>
      <c r="AF6561">
        <f t="shared" si="102"/>
        <v>5</v>
      </c>
    </row>
    <row r="6562" spans="1:34" x14ac:dyDescent="0.25">
      <c r="A6562">
        <v>104364</v>
      </c>
      <c r="B6562" t="s">
        <v>7356</v>
      </c>
      <c r="C6562" t="s">
        <v>33</v>
      </c>
      <c r="D6562">
        <v>0</v>
      </c>
      <c r="F6562" t="s">
        <v>9223</v>
      </c>
      <c r="G6562" t="s">
        <v>10221</v>
      </c>
      <c r="H6562" t="s">
        <v>12149</v>
      </c>
      <c r="I6562" t="s">
        <v>12150</v>
      </c>
      <c r="J6562" t="s">
        <v>12151</v>
      </c>
      <c r="K6562" t="s">
        <v>12152</v>
      </c>
      <c r="L6562" t="s">
        <v>37</v>
      </c>
      <c r="M6562" t="s">
        <v>12153</v>
      </c>
      <c r="N6562" t="s">
        <v>11773</v>
      </c>
      <c r="O6562" t="s">
        <v>173</v>
      </c>
      <c r="P6562" t="s">
        <v>173</v>
      </c>
      <c r="Q6562" t="s">
        <v>173</v>
      </c>
      <c r="R6562" t="s">
        <v>43</v>
      </c>
      <c r="S6562" t="s">
        <v>272</v>
      </c>
      <c r="T6562" t="s">
        <v>7362</v>
      </c>
      <c r="U6562" t="s">
        <v>7363</v>
      </c>
      <c r="W6562" t="s">
        <v>114</v>
      </c>
      <c r="X6562">
        <v>1</v>
      </c>
      <c r="Y6562">
        <v>4089</v>
      </c>
      <c r="Z6562">
        <v>0</v>
      </c>
      <c r="AA6562">
        <v>6000</v>
      </c>
      <c r="AB6562" s="14">
        <v>40172329.439999998</v>
      </c>
      <c r="AC6562" t="s">
        <v>47</v>
      </c>
      <c r="AD6562" t="str">
        <f>+VLOOKUP(T6562,items!$A$2:$D$1255,4,0)</f>
        <v>PERGOLA</v>
      </c>
      <c r="AE6562" t="str">
        <f>+VLOOKUP(T6562,Tabla1[],5,0)</f>
        <v>PERGOLAM LITE</v>
      </c>
      <c r="AF6562">
        <f t="shared" si="102"/>
        <v>10</v>
      </c>
      <c r="AG6562">
        <v>3816</v>
      </c>
      <c r="AH6562" s="14">
        <v>40172329.439999998</v>
      </c>
    </row>
    <row r="6563" spans="1:34" x14ac:dyDescent="0.25">
      <c r="A6563">
        <v>104366</v>
      </c>
      <c r="B6563" t="s">
        <v>12154</v>
      </c>
      <c r="C6563" t="s">
        <v>75</v>
      </c>
      <c r="D6563">
        <v>0</v>
      </c>
      <c r="F6563" t="s">
        <v>3096</v>
      </c>
      <c r="G6563" t="s">
        <v>519</v>
      </c>
      <c r="H6563" t="s">
        <v>12155</v>
      </c>
      <c r="I6563" t="s">
        <v>12156</v>
      </c>
      <c r="J6563" t="s">
        <v>12157</v>
      </c>
      <c r="K6563" t="s">
        <v>12158</v>
      </c>
      <c r="L6563" t="s">
        <v>12159</v>
      </c>
      <c r="M6563" t="s">
        <v>53</v>
      </c>
      <c r="N6563" t="s">
        <v>97</v>
      </c>
      <c r="O6563" t="s">
        <v>12160</v>
      </c>
      <c r="P6563" t="s">
        <v>5878</v>
      </c>
      <c r="Q6563" t="s">
        <v>8997</v>
      </c>
      <c r="R6563" t="s">
        <v>127</v>
      </c>
      <c r="S6563" t="s">
        <v>44</v>
      </c>
      <c r="T6563" t="s">
        <v>7509</v>
      </c>
      <c r="U6563" t="s">
        <v>7510</v>
      </c>
      <c r="X6563">
        <v>1</v>
      </c>
      <c r="Y6563">
        <v>0</v>
      </c>
      <c r="Z6563">
        <v>0</v>
      </c>
      <c r="AA6563">
        <v>0</v>
      </c>
      <c r="AB6563">
        <v>100000</v>
      </c>
      <c r="AC6563" t="s">
        <v>47</v>
      </c>
      <c r="AD6563">
        <f>+VLOOKUP(T6563,items!$A$2:$D$1255,4,0)</f>
        <v>0</v>
      </c>
      <c r="AE6563">
        <f>+VLOOKUP(T6563,Tabla1[],5,0)</f>
        <v>0</v>
      </c>
      <c r="AF6563">
        <f t="shared" si="102"/>
        <v>7</v>
      </c>
    </row>
    <row r="6564" spans="1:34" x14ac:dyDescent="0.25">
      <c r="A6564">
        <v>104366</v>
      </c>
      <c r="B6564" t="s">
        <v>12154</v>
      </c>
      <c r="C6564" t="s">
        <v>75</v>
      </c>
      <c r="D6564">
        <v>0</v>
      </c>
      <c r="F6564" t="s">
        <v>3096</v>
      </c>
      <c r="G6564" t="s">
        <v>519</v>
      </c>
      <c r="H6564" t="s">
        <v>12155</v>
      </c>
      <c r="I6564" t="s">
        <v>12156</v>
      </c>
      <c r="J6564" t="s">
        <v>12157</v>
      </c>
      <c r="K6564" t="s">
        <v>12158</v>
      </c>
      <c r="L6564" t="s">
        <v>12159</v>
      </c>
      <c r="M6564" t="s">
        <v>53</v>
      </c>
      <c r="N6564" t="s">
        <v>97</v>
      </c>
      <c r="O6564" t="s">
        <v>12160</v>
      </c>
      <c r="P6564" t="s">
        <v>5878</v>
      </c>
      <c r="Q6564" t="s">
        <v>8997</v>
      </c>
      <c r="R6564" t="s">
        <v>127</v>
      </c>
      <c r="S6564" t="s">
        <v>44</v>
      </c>
      <c r="T6564" t="s">
        <v>347</v>
      </c>
      <c r="U6564" t="s">
        <v>348</v>
      </c>
      <c r="W6564" t="s">
        <v>114</v>
      </c>
      <c r="X6564">
        <v>1</v>
      </c>
      <c r="Y6564">
        <v>5000</v>
      </c>
      <c r="Z6564">
        <v>0</v>
      </c>
      <c r="AA6564">
        <v>0</v>
      </c>
      <c r="AB6564">
        <v>1219957</v>
      </c>
      <c r="AC6564" t="s">
        <v>47</v>
      </c>
      <c r="AD6564">
        <f>+VLOOKUP(T6564,items!$A$2:$D$1255,4,0)</f>
        <v>0</v>
      </c>
      <c r="AE6564">
        <f>+VLOOKUP(T6564,Tabla1[],5,0)</f>
        <v>0</v>
      </c>
      <c r="AF6564">
        <f t="shared" si="102"/>
        <v>7</v>
      </c>
    </row>
    <row r="6565" spans="1:34" x14ac:dyDescent="0.25">
      <c r="A6565">
        <v>104366</v>
      </c>
      <c r="B6565" t="s">
        <v>12154</v>
      </c>
      <c r="C6565" t="s">
        <v>75</v>
      </c>
      <c r="D6565">
        <v>0</v>
      </c>
      <c r="F6565" t="s">
        <v>3096</v>
      </c>
      <c r="G6565" t="s">
        <v>519</v>
      </c>
      <c r="H6565" t="s">
        <v>12155</v>
      </c>
      <c r="I6565" t="s">
        <v>12156</v>
      </c>
      <c r="J6565" t="s">
        <v>12157</v>
      </c>
      <c r="K6565" t="s">
        <v>12158</v>
      </c>
      <c r="L6565" t="s">
        <v>12159</v>
      </c>
      <c r="M6565" t="s">
        <v>53</v>
      </c>
      <c r="N6565" t="s">
        <v>97</v>
      </c>
      <c r="O6565" t="s">
        <v>12160</v>
      </c>
      <c r="P6565" t="s">
        <v>5878</v>
      </c>
      <c r="Q6565" t="s">
        <v>8997</v>
      </c>
      <c r="R6565" t="s">
        <v>127</v>
      </c>
      <c r="S6565" t="s">
        <v>44</v>
      </c>
      <c r="T6565" t="s">
        <v>918</v>
      </c>
      <c r="U6565" t="s">
        <v>919</v>
      </c>
      <c r="W6565" t="s">
        <v>114</v>
      </c>
      <c r="X6565">
        <v>3</v>
      </c>
      <c r="Y6565">
        <v>0</v>
      </c>
      <c r="Z6565">
        <v>0</v>
      </c>
      <c r="AA6565">
        <v>300</v>
      </c>
      <c r="AB6565">
        <v>1328598</v>
      </c>
      <c r="AC6565" t="s">
        <v>47</v>
      </c>
      <c r="AD6565">
        <f>+VLOOKUP(T6565,items!$A$2:$D$1255,4,0)</f>
        <v>0</v>
      </c>
      <c r="AE6565">
        <f>+VLOOKUP(T6565,Tabla1[],5,0)</f>
        <v>0</v>
      </c>
      <c r="AF6565">
        <f t="shared" si="102"/>
        <v>7</v>
      </c>
    </row>
    <row r="6566" spans="1:34" x14ac:dyDescent="0.25">
      <c r="A6566">
        <v>104366</v>
      </c>
      <c r="B6566" t="s">
        <v>12154</v>
      </c>
      <c r="C6566" t="s">
        <v>75</v>
      </c>
      <c r="D6566">
        <v>0</v>
      </c>
      <c r="F6566" t="s">
        <v>3096</v>
      </c>
      <c r="G6566" t="s">
        <v>519</v>
      </c>
      <c r="H6566" t="s">
        <v>12155</v>
      </c>
      <c r="I6566" t="s">
        <v>12156</v>
      </c>
      <c r="J6566" t="s">
        <v>12157</v>
      </c>
      <c r="K6566" t="s">
        <v>12158</v>
      </c>
      <c r="L6566" t="s">
        <v>12159</v>
      </c>
      <c r="M6566" t="s">
        <v>53</v>
      </c>
      <c r="N6566" t="s">
        <v>97</v>
      </c>
      <c r="O6566" t="s">
        <v>12160</v>
      </c>
      <c r="P6566" t="s">
        <v>5878</v>
      </c>
      <c r="Q6566" t="s">
        <v>8997</v>
      </c>
      <c r="R6566" t="s">
        <v>127</v>
      </c>
      <c r="S6566" t="s">
        <v>44</v>
      </c>
      <c r="T6566" t="s">
        <v>466</v>
      </c>
      <c r="U6566" t="s">
        <v>467</v>
      </c>
      <c r="V6566" t="s">
        <v>828</v>
      </c>
      <c r="W6566" t="s">
        <v>114</v>
      </c>
      <c r="X6566">
        <v>1</v>
      </c>
      <c r="Y6566">
        <v>5000</v>
      </c>
      <c r="Z6566">
        <v>0</v>
      </c>
      <c r="AA6566">
        <v>3000</v>
      </c>
      <c r="AB6566">
        <v>7588233</v>
      </c>
      <c r="AC6566" t="s">
        <v>47</v>
      </c>
      <c r="AD6566" t="str">
        <f>+VLOOKUP(T6566,items!$A$2:$D$1255,4,0)</f>
        <v>SOMBRALINA</v>
      </c>
      <c r="AE6566" t="str">
        <f>+VLOOKUP(T6566,Tabla1[],5,0)</f>
        <v>ELECTRICA</v>
      </c>
      <c r="AF6566">
        <f t="shared" si="102"/>
        <v>7</v>
      </c>
    </row>
    <row r="6567" spans="1:34" x14ac:dyDescent="0.25">
      <c r="A6567">
        <v>104377</v>
      </c>
      <c r="B6567" t="s">
        <v>6836</v>
      </c>
      <c r="C6567" t="s">
        <v>75</v>
      </c>
      <c r="D6567">
        <v>0</v>
      </c>
      <c r="F6567" t="s">
        <v>8406</v>
      </c>
      <c r="G6567" t="s">
        <v>9293</v>
      </c>
      <c r="H6567" t="s">
        <v>12161</v>
      </c>
      <c r="I6567" t="s">
        <v>37</v>
      </c>
      <c r="J6567" t="s">
        <v>12162</v>
      </c>
      <c r="K6567" t="s">
        <v>12163</v>
      </c>
      <c r="L6567" t="s">
        <v>12164</v>
      </c>
      <c r="M6567" t="s">
        <v>517</v>
      </c>
      <c r="N6567" t="s">
        <v>517</v>
      </c>
      <c r="O6567" t="s">
        <v>9374</v>
      </c>
      <c r="P6567" t="s">
        <v>9236</v>
      </c>
      <c r="Q6567" t="s">
        <v>10072</v>
      </c>
      <c r="R6567" t="s">
        <v>63</v>
      </c>
      <c r="S6567" t="s">
        <v>44</v>
      </c>
      <c r="T6567" t="s">
        <v>12165</v>
      </c>
      <c r="U6567" t="s">
        <v>12166</v>
      </c>
      <c r="X6567">
        <v>2</v>
      </c>
      <c r="Y6567">
        <v>0</v>
      </c>
      <c r="Z6567">
        <v>0</v>
      </c>
      <c r="AA6567">
        <v>0</v>
      </c>
      <c r="AB6567">
        <v>800000</v>
      </c>
      <c r="AC6567" t="s">
        <v>47</v>
      </c>
      <c r="AD6567">
        <f>+VLOOKUP(T6567,items!$A$2:$D$1255,4,0)</f>
        <v>0</v>
      </c>
      <c r="AE6567">
        <f>+VLOOKUP(T6567,Tabla1[],5,0)</f>
        <v>0</v>
      </c>
      <c r="AF6567">
        <f t="shared" si="102"/>
        <v>6</v>
      </c>
    </row>
    <row r="6568" spans="1:34" x14ac:dyDescent="0.25">
      <c r="A6568">
        <v>104377</v>
      </c>
      <c r="B6568" t="s">
        <v>6836</v>
      </c>
      <c r="C6568" t="s">
        <v>75</v>
      </c>
      <c r="D6568">
        <v>0</v>
      </c>
      <c r="F6568" t="s">
        <v>8406</v>
      </c>
      <c r="G6568" t="s">
        <v>9293</v>
      </c>
      <c r="H6568" t="s">
        <v>12161</v>
      </c>
      <c r="I6568" t="s">
        <v>37</v>
      </c>
      <c r="J6568" t="s">
        <v>12162</v>
      </c>
      <c r="K6568" t="s">
        <v>12163</v>
      </c>
      <c r="L6568" t="s">
        <v>12164</v>
      </c>
      <c r="M6568" t="s">
        <v>517</v>
      </c>
      <c r="N6568" t="s">
        <v>517</v>
      </c>
      <c r="O6568" t="s">
        <v>9374</v>
      </c>
      <c r="P6568" t="s">
        <v>9236</v>
      </c>
      <c r="Q6568" t="s">
        <v>10072</v>
      </c>
      <c r="R6568" t="s">
        <v>63</v>
      </c>
      <c r="S6568" t="s">
        <v>44</v>
      </c>
      <c r="T6568" t="s">
        <v>5950</v>
      </c>
      <c r="U6568" t="s">
        <v>5951</v>
      </c>
      <c r="X6568">
        <v>1</v>
      </c>
      <c r="Y6568">
        <v>3648</v>
      </c>
      <c r="Z6568">
        <v>0</v>
      </c>
      <c r="AA6568">
        <v>4255</v>
      </c>
      <c r="AB6568">
        <v>790000</v>
      </c>
      <c r="AC6568" t="s">
        <v>47</v>
      </c>
      <c r="AD6568">
        <f>+VLOOKUP(T6568,items!$A$2:$D$1255,4,0)</f>
        <v>0</v>
      </c>
      <c r="AE6568">
        <f>+VLOOKUP(T6568,Tabla1[],5,0)</f>
        <v>0</v>
      </c>
      <c r="AF6568">
        <f t="shared" si="102"/>
        <v>6</v>
      </c>
    </row>
    <row r="6569" spans="1:34" x14ac:dyDescent="0.25">
      <c r="A6569">
        <v>104377</v>
      </c>
      <c r="B6569" t="s">
        <v>6836</v>
      </c>
      <c r="C6569" t="s">
        <v>75</v>
      </c>
      <c r="D6569">
        <v>0</v>
      </c>
      <c r="F6569" t="s">
        <v>8406</v>
      </c>
      <c r="G6569" t="s">
        <v>9293</v>
      </c>
      <c r="H6569" t="s">
        <v>12161</v>
      </c>
      <c r="I6569" t="s">
        <v>37</v>
      </c>
      <c r="J6569" t="s">
        <v>12162</v>
      </c>
      <c r="K6569" t="s">
        <v>12163</v>
      </c>
      <c r="L6569" t="s">
        <v>12164</v>
      </c>
      <c r="M6569" t="s">
        <v>517</v>
      </c>
      <c r="N6569" t="s">
        <v>517</v>
      </c>
      <c r="O6569" t="s">
        <v>9374</v>
      </c>
      <c r="P6569" t="s">
        <v>9236</v>
      </c>
      <c r="Q6569" t="s">
        <v>10072</v>
      </c>
      <c r="R6569" t="s">
        <v>63</v>
      </c>
      <c r="S6569" t="s">
        <v>44</v>
      </c>
      <c r="T6569" t="s">
        <v>795</v>
      </c>
      <c r="U6569" t="s">
        <v>11636</v>
      </c>
      <c r="X6569">
        <v>1</v>
      </c>
      <c r="Y6569">
        <v>0</v>
      </c>
      <c r="Z6569">
        <v>0</v>
      </c>
      <c r="AA6569">
        <v>0</v>
      </c>
      <c r="AB6569">
        <v>380000</v>
      </c>
      <c r="AC6569" t="s">
        <v>47</v>
      </c>
      <c r="AD6569" t="e">
        <f>+VLOOKUP(T6569,items!$A$2:$D$1255,4,0)</f>
        <v>#N/A</v>
      </c>
      <c r="AE6569" t="e">
        <f>+VLOOKUP(T6569,Tabla1[],5,0)</f>
        <v>#N/A</v>
      </c>
      <c r="AF6569">
        <f t="shared" si="102"/>
        <v>6</v>
      </c>
    </row>
    <row r="6570" spans="1:34" x14ac:dyDescent="0.25">
      <c r="A6570">
        <v>104377</v>
      </c>
      <c r="B6570" t="s">
        <v>6836</v>
      </c>
      <c r="C6570" t="s">
        <v>75</v>
      </c>
      <c r="D6570">
        <v>0</v>
      </c>
      <c r="F6570" t="s">
        <v>8406</v>
      </c>
      <c r="G6570" t="s">
        <v>9293</v>
      </c>
      <c r="H6570" t="s">
        <v>12161</v>
      </c>
      <c r="I6570" t="s">
        <v>37</v>
      </c>
      <c r="J6570" t="s">
        <v>12162</v>
      </c>
      <c r="K6570" t="s">
        <v>12163</v>
      </c>
      <c r="L6570" t="s">
        <v>12164</v>
      </c>
      <c r="M6570" t="s">
        <v>517</v>
      </c>
      <c r="N6570" t="s">
        <v>517</v>
      </c>
      <c r="O6570" t="s">
        <v>9374</v>
      </c>
      <c r="P6570" t="s">
        <v>9236</v>
      </c>
      <c r="Q6570" t="s">
        <v>10072</v>
      </c>
      <c r="R6570" t="s">
        <v>63</v>
      </c>
      <c r="S6570" t="s">
        <v>44</v>
      </c>
      <c r="T6570" t="s">
        <v>390</v>
      </c>
      <c r="U6570" t="s">
        <v>5952</v>
      </c>
      <c r="X6570">
        <v>1</v>
      </c>
      <c r="Y6570">
        <v>3648</v>
      </c>
      <c r="Z6570">
        <v>0</v>
      </c>
      <c r="AA6570">
        <v>4255</v>
      </c>
      <c r="AB6570">
        <v>495000</v>
      </c>
      <c r="AC6570" t="s">
        <v>47</v>
      </c>
      <c r="AD6570" t="e">
        <f>+VLOOKUP(T6570,items!$A$2:$D$1255,4,0)</f>
        <v>#N/A</v>
      </c>
      <c r="AE6570" t="e">
        <f>+VLOOKUP(T6570,Tabla1[],5,0)</f>
        <v>#N/A</v>
      </c>
      <c r="AF6570">
        <f t="shared" si="102"/>
        <v>6</v>
      </c>
    </row>
    <row r="6571" spans="1:34" x14ac:dyDescent="0.25">
      <c r="A6571">
        <v>104382</v>
      </c>
      <c r="B6571" t="s">
        <v>12167</v>
      </c>
      <c r="C6571" t="s">
        <v>1065</v>
      </c>
      <c r="D6571">
        <v>0</v>
      </c>
      <c r="F6571" t="s">
        <v>8406</v>
      </c>
      <c r="G6571" t="s">
        <v>8406</v>
      </c>
      <c r="H6571" t="s">
        <v>12168</v>
      </c>
      <c r="I6571" t="s">
        <v>37</v>
      </c>
      <c r="J6571" t="s">
        <v>37</v>
      </c>
      <c r="K6571" t="s">
        <v>12169</v>
      </c>
      <c r="L6571" t="s">
        <v>37</v>
      </c>
      <c r="M6571" t="s">
        <v>5949</v>
      </c>
      <c r="N6571" t="s">
        <v>5949</v>
      </c>
      <c r="O6571" t="s">
        <v>975</v>
      </c>
      <c r="P6571" t="s">
        <v>516</v>
      </c>
      <c r="Q6571" t="s">
        <v>516</v>
      </c>
      <c r="R6571" t="s">
        <v>127</v>
      </c>
      <c r="S6571" t="s">
        <v>44</v>
      </c>
      <c r="T6571" t="s">
        <v>4230</v>
      </c>
      <c r="U6571" t="s">
        <v>8174</v>
      </c>
      <c r="X6571">
        <v>6</v>
      </c>
      <c r="Y6571">
        <v>0</v>
      </c>
      <c r="Z6571">
        <v>0</v>
      </c>
      <c r="AA6571">
        <v>0</v>
      </c>
      <c r="AB6571">
        <v>59100</v>
      </c>
      <c r="AC6571" t="s">
        <v>47</v>
      </c>
      <c r="AD6571">
        <f>+VLOOKUP(T6571,items!$A$2:$D$1255,4,0)</f>
        <v>0</v>
      </c>
      <c r="AE6571">
        <f>+VLOOKUP(T6571,Tabla1[],5,0)</f>
        <v>0</v>
      </c>
      <c r="AF6571">
        <f t="shared" si="102"/>
        <v>5</v>
      </c>
    </row>
    <row r="6572" spans="1:34" x14ac:dyDescent="0.25">
      <c r="A6572">
        <v>104386</v>
      </c>
      <c r="B6572" t="s">
        <v>3660</v>
      </c>
      <c r="C6572" t="s">
        <v>75</v>
      </c>
      <c r="D6572">
        <v>0</v>
      </c>
      <c r="F6572" t="s">
        <v>5949</v>
      </c>
      <c r="G6572" t="s">
        <v>5949</v>
      </c>
      <c r="H6572" t="s">
        <v>12170</v>
      </c>
      <c r="I6572" t="s">
        <v>37</v>
      </c>
      <c r="J6572" t="s">
        <v>12171</v>
      </c>
      <c r="K6572" t="s">
        <v>12172</v>
      </c>
      <c r="L6572" t="s">
        <v>37</v>
      </c>
      <c r="M6572" t="s">
        <v>975</v>
      </c>
      <c r="N6572" t="s">
        <v>975</v>
      </c>
      <c r="O6572" t="s">
        <v>516</v>
      </c>
      <c r="P6572" t="s">
        <v>517</v>
      </c>
      <c r="Q6572" t="s">
        <v>517</v>
      </c>
      <c r="R6572" t="s">
        <v>127</v>
      </c>
      <c r="S6572" t="s">
        <v>164</v>
      </c>
      <c r="T6572" t="s">
        <v>165</v>
      </c>
      <c r="U6572" t="s">
        <v>166</v>
      </c>
      <c r="X6572">
        <v>60</v>
      </c>
      <c r="Y6572">
        <v>0</v>
      </c>
      <c r="Z6572">
        <v>0</v>
      </c>
      <c r="AA6572">
        <v>0</v>
      </c>
      <c r="AB6572">
        <v>3000000</v>
      </c>
      <c r="AC6572" t="s">
        <v>47</v>
      </c>
      <c r="AD6572">
        <f>+VLOOKUP(T6572,items!$A$2:$D$1255,4,0)</f>
        <v>0</v>
      </c>
      <c r="AE6572">
        <f>+VLOOKUP(T6572,Tabla1[],5,0)</f>
        <v>0</v>
      </c>
      <c r="AF6572">
        <f t="shared" si="102"/>
        <v>5</v>
      </c>
    </row>
    <row r="6573" spans="1:34" x14ac:dyDescent="0.25">
      <c r="A6573">
        <v>104386</v>
      </c>
      <c r="B6573" t="s">
        <v>3660</v>
      </c>
      <c r="C6573" t="s">
        <v>75</v>
      </c>
      <c r="D6573">
        <v>0</v>
      </c>
      <c r="F6573" t="s">
        <v>5949</v>
      </c>
      <c r="G6573" t="s">
        <v>5949</v>
      </c>
      <c r="H6573" t="s">
        <v>12170</v>
      </c>
      <c r="I6573" t="s">
        <v>37</v>
      </c>
      <c r="J6573" t="s">
        <v>12171</v>
      </c>
      <c r="K6573" t="s">
        <v>12172</v>
      </c>
      <c r="L6573" t="s">
        <v>37</v>
      </c>
      <c r="M6573" t="s">
        <v>975</v>
      </c>
      <c r="N6573" t="s">
        <v>975</v>
      </c>
      <c r="O6573" t="s">
        <v>516</v>
      </c>
      <c r="P6573" t="s">
        <v>517</v>
      </c>
      <c r="Q6573" t="s">
        <v>517</v>
      </c>
      <c r="R6573" t="s">
        <v>127</v>
      </c>
      <c r="S6573" t="s">
        <v>164</v>
      </c>
      <c r="T6573" t="s">
        <v>1398</v>
      </c>
      <c r="U6573" t="s">
        <v>529</v>
      </c>
      <c r="X6573">
        <v>60</v>
      </c>
      <c r="Y6573">
        <v>0</v>
      </c>
      <c r="Z6573">
        <v>0</v>
      </c>
      <c r="AA6573">
        <v>0</v>
      </c>
      <c r="AB6573">
        <v>3000000</v>
      </c>
      <c r="AC6573" t="s">
        <v>47</v>
      </c>
      <c r="AD6573">
        <f>+VLOOKUP(T6573,items!$A$2:$D$1255,4,0)</f>
        <v>0</v>
      </c>
      <c r="AE6573">
        <f>+VLOOKUP(T6573,Tabla1[],5,0)</f>
        <v>0</v>
      </c>
      <c r="AF6573">
        <f t="shared" si="102"/>
        <v>5</v>
      </c>
    </row>
    <row r="6574" spans="1:34" x14ac:dyDescent="0.25">
      <c r="A6574">
        <v>104386</v>
      </c>
      <c r="B6574" t="s">
        <v>3660</v>
      </c>
      <c r="C6574" t="s">
        <v>75</v>
      </c>
      <c r="D6574">
        <v>0</v>
      </c>
      <c r="F6574" t="s">
        <v>5949</v>
      </c>
      <c r="G6574" t="s">
        <v>5949</v>
      </c>
      <c r="H6574" t="s">
        <v>12170</v>
      </c>
      <c r="I6574" t="s">
        <v>37</v>
      </c>
      <c r="J6574" t="s">
        <v>12171</v>
      </c>
      <c r="K6574" t="s">
        <v>12172</v>
      </c>
      <c r="L6574" t="s">
        <v>37</v>
      </c>
      <c r="M6574" t="s">
        <v>975</v>
      </c>
      <c r="N6574" t="s">
        <v>975</v>
      </c>
      <c r="O6574" t="s">
        <v>516</v>
      </c>
      <c r="P6574" t="s">
        <v>517</v>
      </c>
      <c r="Q6574" t="s">
        <v>517</v>
      </c>
      <c r="R6574" t="s">
        <v>127</v>
      </c>
      <c r="S6574" t="s">
        <v>164</v>
      </c>
      <c r="T6574" t="s">
        <v>1303</v>
      </c>
      <c r="U6574" t="s">
        <v>1304</v>
      </c>
      <c r="X6574">
        <v>60</v>
      </c>
      <c r="Y6574">
        <v>0</v>
      </c>
      <c r="Z6574">
        <v>0</v>
      </c>
      <c r="AA6574">
        <v>0</v>
      </c>
      <c r="AB6574">
        <v>3000000</v>
      </c>
      <c r="AC6574" t="s">
        <v>47</v>
      </c>
      <c r="AD6574">
        <f>+VLOOKUP(T6574,items!$A$2:$D$1255,4,0)</f>
        <v>0</v>
      </c>
      <c r="AE6574">
        <f>+VLOOKUP(T6574,Tabla1[],5,0)</f>
        <v>0</v>
      </c>
      <c r="AF6574">
        <f t="shared" si="102"/>
        <v>5</v>
      </c>
    </row>
    <row r="6575" spans="1:34" x14ac:dyDescent="0.25">
      <c r="A6575">
        <v>104391</v>
      </c>
      <c r="B6575" t="s">
        <v>12173</v>
      </c>
      <c r="C6575" t="s">
        <v>75</v>
      </c>
      <c r="D6575">
        <v>0</v>
      </c>
      <c r="F6575" t="s">
        <v>5949</v>
      </c>
      <c r="G6575" t="s">
        <v>5949</v>
      </c>
      <c r="H6575" t="s">
        <v>12174</v>
      </c>
      <c r="I6575" t="s">
        <v>37</v>
      </c>
      <c r="J6575" t="s">
        <v>12175</v>
      </c>
      <c r="K6575" t="s">
        <v>12176</v>
      </c>
      <c r="L6575" t="s">
        <v>12177</v>
      </c>
      <c r="M6575" t="s">
        <v>975</v>
      </c>
      <c r="N6575" t="s">
        <v>975</v>
      </c>
      <c r="O6575" t="s">
        <v>516</v>
      </c>
      <c r="P6575" t="s">
        <v>517</v>
      </c>
      <c r="Q6575" t="s">
        <v>9374</v>
      </c>
      <c r="R6575" t="s">
        <v>127</v>
      </c>
      <c r="S6575" t="s">
        <v>256</v>
      </c>
      <c r="T6575" t="s">
        <v>12178</v>
      </c>
      <c r="U6575" t="s">
        <v>12179</v>
      </c>
      <c r="X6575">
        <v>10</v>
      </c>
      <c r="Y6575">
        <v>0</v>
      </c>
      <c r="Z6575">
        <v>0</v>
      </c>
      <c r="AA6575">
        <v>0</v>
      </c>
      <c r="AB6575">
        <v>74000</v>
      </c>
      <c r="AC6575" t="s">
        <v>47</v>
      </c>
      <c r="AD6575">
        <f>+VLOOKUP(T6575,items!$A$2:$D$1255,4,0)</f>
        <v>0</v>
      </c>
      <c r="AE6575">
        <f>+VLOOKUP(T6575,Tabla1[],5,0)</f>
        <v>0</v>
      </c>
      <c r="AF6575">
        <f t="shared" si="102"/>
        <v>5</v>
      </c>
    </row>
    <row r="6576" spans="1:34" x14ac:dyDescent="0.25">
      <c r="A6576">
        <v>104403</v>
      </c>
      <c r="B6576" t="s">
        <v>9398</v>
      </c>
      <c r="C6576" t="s">
        <v>33</v>
      </c>
      <c r="D6576">
        <v>0</v>
      </c>
      <c r="F6576" t="s">
        <v>5949</v>
      </c>
      <c r="G6576" t="s">
        <v>9440</v>
      </c>
      <c r="H6576" t="s">
        <v>12180</v>
      </c>
      <c r="I6576" t="s">
        <v>37</v>
      </c>
      <c r="J6576" t="s">
        <v>12181</v>
      </c>
      <c r="K6576" t="s">
        <v>12182</v>
      </c>
      <c r="L6576" t="s">
        <v>37</v>
      </c>
      <c r="M6576" t="s">
        <v>10064</v>
      </c>
      <c r="N6576" t="s">
        <v>10064</v>
      </c>
      <c r="O6576" t="s">
        <v>8479</v>
      </c>
      <c r="P6576" t="s">
        <v>10581</v>
      </c>
      <c r="Q6576" t="s">
        <v>11188</v>
      </c>
      <c r="R6576" t="s">
        <v>411</v>
      </c>
      <c r="S6576" t="s">
        <v>88</v>
      </c>
      <c r="T6576" t="s">
        <v>2998</v>
      </c>
      <c r="U6576" t="s">
        <v>2999</v>
      </c>
      <c r="V6576" t="s">
        <v>1802</v>
      </c>
      <c r="X6576">
        <v>80</v>
      </c>
      <c r="Y6576">
        <v>0</v>
      </c>
      <c r="Z6576">
        <v>0</v>
      </c>
      <c r="AA6576">
        <v>0</v>
      </c>
      <c r="AB6576">
        <v>123228480</v>
      </c>
      <c r="AC6576" t="s">
        <v>47</v>
      </c>
      <c r="AD6576" t="str">
        <f>+VLOOKUP(T6576,items!$A$2:$D$1255,4,0)</f>
        <v>MUEBLES</v>
      </c>
      <c r="AE6576">
        <f>+VLOOKUP(T6576,Tabla1[],5,0)</f>
        <v>0</v>
      </c>
      <c r="AF6576">
        <f t="shared" si="102"/>
        <v>8</v>
      </c>
    </row>
    <row r="6577" spans="1:32" x14ac:dyDescent="0.25">
      <c r="A6577">
        <v>104403</v>
      </c>
      <c r="B6577" t="s">
        <v>9398</v>
      </c>
      <c r="C6577" t="s">
        <v>33</v>
      </c>
      <c r="D6577">
        <v>0</v>
      </c>
      <c r="F6577" t="s">
        <v>5949</v>
      </c>
      <c r="G6577" t="s">
        <v>9440</v>
      </c>
      <c r="H6577" t="s">
        <v>12180</v>
      </c>
      <c r="I6577" t="s">
        <v>37</v>
      </c>
      <c r="J6577" t="s">
        <v>12181</v>
      </c>
      <c r="K6577" t="s">
        <v>12182</v>
      </c>
      <c r="L6577" t="s">
        <v>37</v>
      </c>
      <c r="M6577" t="s">
        <v>10064</v>
      </c>
      <c r="N6577" t="s">
        <v>10064</v>
      </c>
      <c r="O6577" t="s">
        <v>8479</v>
      </c>
      <c r="P6577" t="s">
        <v>10581</v>
      </c>
      <c r="Q6577" t="s">
        <v>11188</v>
      </c>
      <c r="R6577" t="s">
        <v>411</v>
      </c>
      <c r="S6577" t="s">
        <v>88</v>
      </c>
      <c r="T6577" t="s">
        <v>11306</v>
      </c>
      <c r="U6577" t="s">
        <v>11307</v>
      </c>
      <c r="V6577" t="s">
        <v>468</v>
      </c>
      <c r="X6577">
        <v>100</v>
      </c>
      <c r="Y6577">
        <v>0</v>
      </c>
      <c r="Z6577">
        <v>0</v>
      </c>
      <c r="AA6577">
        <v>0</v>
      </c>
      <c r="AB6577">
        <v>64925100</v>
      </c>
      <c r="AC6577" t="s">
        <v>47</v>
      </c>
      <c r="AD6577" t="str">
        <f>+VLOOKUP(T6577,items!$A$2:$D$1255,4,0)</f>
        <v>COJINES</v>
      </c>
      <c r="AE6577">
        <f>+VLOOKUP(T6577,Tabla1[],5,0)</f>
        <v>0</v>
      </c>
      <c r="AF6577">
        <f t="shared" si="102"/>
        <v>8</v>
      </c>
    </row>
    <row r="6578" spans="1:32" x14ac:dyDescent="0.25">
      <c r="A6578">
        <v>104403</v>
      </c>
      <c r="B6578" t="s">
        <v>9398</v>
      </c>
      <c r="C6578" t="s">
        <v>33</v>
      </c>
      <c r="D6578">
        <v>0</v>
      </c>
      <c r="F6578" t="s">
        <v>5949</v>
      </c>
      <c r="G6578" t="s">
        <v>9440</v>
      </c>
      <c r="H6578" t="s">
        <v>12180</v>
      </c>
      <c r="I6578" t="s">
        <v>37</v>
      </c>
      <c r="J6578" t="s">
        <v>12181</v>
      </c>
      <c r="K6578" t="s">
        <v>12182</v>
      </c>
      <c r="L6578" t="s">
        <v>37</v>
      </c>
      <c r="M6578" t="s">
        <v>10064</v>
      </c>
      <c r="N6578" t="s">
        <v>10064</v>
      </c>
      <c r="O6578" t="s">
        <v>8479</v>
      </c>
      <c r="P6578" t="s">
        <v>10581</v>
      </c>
      <c r="Q6578" t="s">
        <v>11188</v>
      </c>
      <c r="R6578" t="s">
        <v>411</v>
      </c>
      <c r="S6578" t="s">
        <v>88</v>
      </c>
      <c r="T6578" t="s">
        <v>314</v>
      </c>
      <c r="U6578" t="s">
        <v>315</v>
      </c>
      <c r="X6578">
        <v>1</v>
      </c>
      <c r="Y6578">
        <v>0</v>
      </c>
      <c r="Z6578">
        <v>0</v>
      </c>
      <c r="AA6578">
        <v>0</v>
      </c>
      <c r="AB6578">
        <v>3499968</v>
      </c>
      <c r="AC6578" t="s">
        <v>47</v>
      </c>
      <c r="AD6578">
        <f>+VLOOKUP(T6578,items!$A$2:$D$1255,4,0)</f>
        <v>0</v>
      </c>
      <c r="AE6578">
        <f>+VLOOKUP(T6578,Tabla1[],5,0)</f>
        <v>0</v>
      </c>
      <c r="AF6578">
        <f t="shared" si="102"/>
        <v>8</v>
      </c>
    </row>
    <row r="6579" spans="1:32" x14ac:dyDescent="0.25">
      <c r="A6579">
        <v>104403</v>
      </c>
      <c r="B6579" t="s">
        <v>9398</v>
      </c>
      <c r="C6579" t="s">
        <v>33</v>
      </c>
      <c r="D6579">
        <v>0</v>
      </c>
      <c r="F6579" t="s">
        <v>5949</v>
      </c>
      <c r="G6579" t="s">
        <v>9440</v>
      </c>
      <c r="H6579" t="s">
        <v>12180</v>
      </c>
      <c r="I6579" t="s">
        <v>37</v>
      </c>
      <c r="J6579" t="s">
        <v>12181</v>
      </c>
      <c r="K6579" t="s">
        <v>12182</v>
      </c>
      <c r="L6579" t="s">
        <v>37</v>
      </c>
      <c r="M6579" t="s">
        <v>10064</v>
      </c>
      <c r="N6579" t="s">
        <v>10064</v>
      </c>
      <c r="O6579" t="s">
        <v>8479</v>
      </c>
      <c r="P6579" t="s">
        <v>10581</v>
      </c>
      <c r="Q6579" t="s">
        <v>11188</v>
      </c>
      <c r="R6579" t="s">
        <v>411</v>
      </c>
      <c r="S6579" t="s">
        <v>88</v>
      </c>
      <c r="T6579" t="s">
        <v>314</v>
      </c>
      <c r="U6579" t="s">
        <v>315</v>
      </c>
      <c r="X6579">
        <v>1</v>
      </c>
      <c r="Y6579">
        <v>0</v>
      </c>
      <c r="Z6579">
        <v>0</v>
      </c>
      <c r="AA6579">
        <v>0</v>
      </c>
      <c r="AB6579">
        <v>3770000</v>
      </c>
      <c r="AC6579" t="s">
        <v>47</v>
      </c>
      <c r="AD6579">
        <f>+VLOOKUP(T6579,items!$A$2:$D$1255,4,0)</f>
        <v>0</v>
      </c>
      <c r="AE6579">
        <f>+VLOOKUP(T6579,Tabla1[],5,0)</f>
        <v>0</v>
      </c>
      <c r="AF6579">
        <f t="shared" si="102"/>
        <v>8</v>
      </c>
    </row>
    <row r="6580" spans="1:32" x14ac:dyDescent="0.25">
      <c r="A6580">
        <v>104403</v>
      </c>
      <c r="B6580" t="s">
        <v>9398</v>
      </c>
      <c r="C6580" t="s">
        <v>33</v>
      </c>
      <c r="D6580">
        <v>0</v>
      </c>
      <c r="F6580" t="s">
        <v>5949</v>
      </c>
      <c r="G6580" t="s">
        <v>9440</v>
      </c>
      <c r="H6580" t="s">
        <v>12180</v>
      </c>
      <c r="I6580" t="s">
        <v>37</v>
      </c>
      <c r="J6580" t="s">
        <v>12181</v>
      </c>
      <c r="K6580" t="s">
        <v>12182</v>
      </c>
      <c r="L6580" t="s">
        <v>37</v>
      </c>
      <c r="M6580" t="s">
        <v>10064</v>
      </c>
      <c r="N6580" t="s">
        <v>10064</v>
      </c>
      <c r="O6580" t="s">
        <v>8479</v>
      </c>
      <c r="P6580" t="s">
        <v>10581</v>
      </c>
      <c r="Q6580" t="s">
        <v>11188</v>
      </c>
      <c r="R6580" t="s">
        <v>411</v>
      </c>
      <c r="S6580" t="s">
        <v>88</v>
      </c>
      <c r="T6580" t="s">
        <v>314</v>
      </c>
      <c r="U6580" t="s">
        <v>315</v>
      </c>
      <c r="X6580">
        <v>1</v>
      </c>
      <c r="Y6580">
        <v>0</v>
      </c>
      <c r="Z6580">
        <v>0</v>
      </c>
      <c r="AA6580">
        <v>0</v>
      </c>
      <c r="AB6580">
        <v>4500000</v>
      </c>
      <c r="AC6580" t="s">
        <v>47</v>
      </c>
      <c r="AD6580">
        <f>+VLOOKUP(T6580,items!$A$2:$D$1255,4,0)</f>
        <v>0</v>
      </c>
      <c r="AE6580">
        <f>+VLOOKUP(T6580,Tabla1[],5,0)</f>
        <v>0</v>
      </c>
      <c r="AF6580">
        <f t="shared" si="102"/>
        <v>8</v>
      </c>
    </row>
    <row r="6581" spans="1:32" x14ac:dyDescent="0.25">
      <c r="A6581">
        <v>104405</v>
      </c>
      <c r="B6581" t="s">
        <v>12183</v>
      </c>
      <c r="C6581" t="s">
        <v>33</v>
      </c>
      <c r="D6581">
        <v>0</v>
      </c>
      <c r="F6581" t="s">
        <v>5949</v>
      </c>
      <c r="G6581" t="s">
        <v>519</v>
      </c>
      <c r="H6581" t="s">
        <v>12184</v>
      </c>
      <c r="I6581" t="s">
        <v>37</v>
      </c>
      <c r="J6581" t="s">
        <v>12185</v>
      </c>
      <c r="K6581" t="s">
        <v>12186</v>
      </c>
      <c r="L6581" t="s">
        <v>12187</v>
      </c>
      <c r="M6581" t="s">
        <v>1249</v>
      </c>
      <c r="N6581" t="s">
        <v>1249</v>
      </c>
      <c r="O6581" t="s">
        <v>9599</v>
      </c>
      <c r="P6581" t="s">
        <v>9396</v>
      </c>
      <c r="Q6581" t="s">
        <v>12032</v>
      </c>
      <c r="R6581" t="s">
        <v>63</v>
      </c>
      <c r="S6581" t="s">
        <v>256</v>
      </c>
      <c r="T6581" t="s">
        <v>7641</v>
      </c>
      <c r="U6581" t="s">
        <v>7642</v>
      </c>
      <c r="V6581" t="s">
        <v>688</v>
      </c>
      <c r="X6581">
        <v>5</v>
      </c>
      <c r="Y6581">
        <v>0</v>
      </c>
      <c r="Z6581">
        <v>0</v>
      </c>
      <c r="AA6581">
        <v>0</v>
      </c>
      <c r="AB6581">
        <v>7942480</v>
      </c>
      <c r="AC6581" t="s">
        <v>47</v>
      </c>
      <c r="AD6581">
        <f>+VLOOKUP(T6581,items!$A$2:$D$1255,4,0)</f>
        <v>0</v>
      </c>
      <c r="AE6581">
        <f>+VLOOKUP(T6581,Tabla1[],5,0)</f>
        <v>0</v>
      </c>
      <c r="AF6581">
        <f t="shared" si="102"/>
        <v>6</v>
      </c>
    </row>
    <row r="6582" spans="1:32" x14ac:dyDescent="0.25">
      <c r="A6582">
        <v>104405</v>
      </c>
      <c r="B6582" t="s">
        <v>12183</v>
      </c>
      <c r="C6582" t="s">
        <v>33</v>
      </c>
      <c r="D6582">
        <v>0</v>
      </c>
      <c r="F6582" t="s">
        <v>5949</v>
      </c>
      <c r="G6582" t="s">
        <v>519</v>
      </c>
      <c r="H6582" t="s">
        <v>12184</v>
      </c>
      <c r="I6582" t="s">
        <v>37</v>
      </c>
      <c r="J6582" t="s">
        <v>12185</v>
      </c>
      <c r="K6582" t="s">
        <v>12186</v>
      </c>
      <c r="L6582" t="s">
        <v>12187</v>
      </c>
      <c r="M6582" t="s">
        <v>1249</v>
      </c>
      <c r="N6582" t="s">
        <v>1249</v>
      </c>
      <c r="O6582" t="s">
        <v>9599</v>
      </c>
      <c r="P6582" t="s">
        <v>9396</v>
      </c>
      <c r="Q6582" t="s">
        <v>12032</v>
      </c>
      <c r="R6582" t="s">
        <v>63</v>
      </c>
      <c r="S6582" t="s">
        <v>256</v>
      </c>
      <c r="T6582" t="s">
        <v>691</v>
      </c>
      <c r="U6582" t="s">
        <v>692</v>
      </c>
      <c r="X6582">
        <v>1</v>
      </c>
      <c r="Y6582">
        <v>0</v>
      </c>
      <c r="Z6582">
        <v>0</v>
      </c>
      <c r="AA6582">
        <v>0</v>
      </c>
      <c r="AB6582">
        <v>330000</v>
      </c>
      <c r="AC6582" t="s">
        <v>47</v>
      </c>
      <c r="AD6582" t="e">
        <f>+VLOOKUP(T6582,items!$A$2:$D$1255,4,0)</f>
        <v>#N/A</v>
      </c>
      <c r="AE6582" t="e">
        <f>+VLOOKUP(T6582,Tabla1[],5,0)</f>
        <v>#N/A</v>
      </c>
      <c r="AF6582">
        <f t="shared" si="102"/>
        <v>6</v>
      </c>
    </row>
    <row r="6583" spans="1:32" x14ac:dyDescent="0.25">
      <c r="A6583">
        <v>104412</v>
      </c>
      <c r="B6583" t="s">
        <v>12188</v>
      </c>
      <c r="C6583" t="s">
        <v>75</v>
      </c>
      <c r="D6583">
        <v>0</v>
      </c>
      <c r="F6583" t="s">
        <v>5949</v>
      </c>
      <c r="G6583" t="s">
        <v>1249</v>
      </c>
      <c r="H6583" t="s">
        <v>12189</v>
      </c>
      <c r="I6583" t="s">
        <v>12190</v>
      </c>
      <c r="J6583" t="s">
        <v>12191</v>
      </c>
      <c r="K6583" t="s">
        <v>12192</v>
      </c>
      <c r="L6583" t="s">
        <v>12193</v>
      </c>
      <c r="M6583" t="s">
        <v>53</v>
      </c>
      <c r="N6583" t="s">
        <v>9376</v>
      </c>
      <c r="O6583" t="s">
        <v>11915</v>
      </c>
      <c r="P6583" t="s">
        <v>9396</v>
      </c>
      <c r="Q6583" t="s">
        <v>10533</v>
      </c>
      <c r="R6583" t="s">
        <v>63</v>
      </c>
      <c r="S6583" t="s">
        <v>88</v>
      </c>
      <c r="T6583" t="s">
        <v>429</v>
      </c>
      <c r="U6583" t="s">
        <v>430</v>
      </c>
      <c r="X6583">
        <v>2</v>
      </c>
      <c r="Y6583">
        <v>0</v>
      </c>
      <c r="Z6583">
        <v>0</v>
      </c>
      <c r="AA6583">
        <v>0</v>
      </c>
      <c r="AB6583">
        <v>275778</v>
      </c>
      <c r="AC6583" t="s">
        <v>47</v>
      </c>
      <c r="AD6583">
        <f>+VLOOKUP(T6583,items!$A$2:$D$1255,4,0)</f>
        <v>0</v>
      </c>
      <c r="AE6583">
        <f>+VLOOKUP(T6583,Tabla1[],5,0)</f>
        <v>0</v>
      </c>
      <c r="AF6583">
        <f t="shared" si="102"/>
        <v>6</v>
      </c>
    </row>
    <row r="6584" spans="1:32" x14ac:dyDescent="0.25">
      <c r="A6584">
        <v>104412</v>
      </c>
      <c r="B6584" t="s">
        <v>12188</v>
      </c>
      <c r="C6584" t="s">
        <v>75</v>
      </c>
      <c r="D6584">
        <v>0</v>
      </c>
      <c r="F6584" t="s">
        <v>5949</v>
      </c>
      <c r="G6584" t="s">
        <v>1249</v>
      </c>
      <c r="H6584" t="s">
        <v>12189</v>
      </c>
      <c r="I6584" t="s">
        <v>12190</v>
      </c>
      <c r="J6584" t="s">
        <v>12191</v>
      </c>
      <c r="K6584" t="s">
        <v>12192</v>
      </c>
      <c r="L6584" t="s">
        <v>12193</v>
      </c>
      <c r="M6584" t="s">
        <v>53</v>
      </c>
      <c r="N6584" t="s">
        <v>9376</v>
      </c>
      <c r="O6584" t="s">
        <v>11915</v>
      </c>
      <c r="P6584" t="s">
        <v>9396</v>
      </c>
      <c r="Q6584" t="s">
        <v>10533</v>
      </c>
      <c r="R6584" t="s">
        <v>63</v>
      </c>
      <c r="S6584" t="s">
        <v>88</v>
      </c>
      <c r="T6584" t="s">
        <v>9916</v>
      </c>
      <c r="U6584" t="s">
        <v>9917</v>
      </c>
      <c r="V6584" t="s">
        <v>1907</v>
      </c>
      <c r="W6584" t="s">
        <v>111</v>
      </c>
      <c r="X6584">
        <v>1</v>
      </c>
      <c r="Y6584">
        <v>3940</v>
      </c>
      <c r="Z6584">
        <v>2100</v>
      </c>
      <c r="AA6584">
        <v>0</v>
      </c>
      <c r="AB6584">
        <v>2016897</v>
      </c>
      <c r="AC6584" t="s">
        <v>47</v>
      </c>
      <c r="AD6584" t="str">
        <f>+VLOOKUP(T6584,items!$A$2:$D$1255,4,0)</f>
        <v>BANETA</v>
      </c>
      <c r="AE6584" t="str">
        <f>+VLOOKUP(T6584,Tabla1[],5,0)</f>
        <v>VERTICAL-GUAYA</v>
      </c>
      <c r="AF6584">
        <f t="shared" si="102"/>
        <v>6</v>
      </c>
    </row>
    <row r="6585" spans="1:32" x14ac:dyDescent="0.25">
      <c r="A6585">
        <v>104412</v>
      </c>
      <c r="B6585" t="s">
        <v>12188</v>
      </c>
      <c r="C6585" t="s">
        <v>75</v>
      </c>
      <c r="D6585">
        <v>0</v>
      </c>
      <c r="F6585" t="s">
        <v>5949</v>
      </c>
      <c r="G6585" t="s">
        <v>1249</v>
      </c>
      <c r="H6585" t="s">
        <v>12189</v>
      </c>
      <c r="I6585" t="s">
        <v>12190</v>
      </c>
      <c r="J6585" t="s">
        <v>12191</v>
      </c>
      <c r="K6585" t="s">
        <v>12192</v>
      </c>
      <c r="L6585" t="s">
        <v>12193</v>
      </c>
      <c r="M6585" t="s">
        <v>53</v>
      </c>
      <c r="N6585" t="s">
        <v>9376</v>
      </c>
      <c r="O6585" t="s">
        <v>11915</v>
      </c>
      <c r="P6585" t="s">
        <v>9396</v>
      </c>
      <c r="Q6585" t="s">
        <v>10533</v>
      </c>
      <c r="R6585" t="s">
        <v>63</v>
      </c>
      <c r="S6585" t="s">
        <v>88</v>
      </c>
      <c r="T6585" t="s">
        <v>505</v>
      </c>
      <c r="U6585" t="s">
        <v>506</v>
      </c>
      <c r="V6585" t="s">
        <v>194</v>
      </c>
      <c r="W6585" t="s">
        <v>111</v>
      </c>
      <c r="X6585">
        <v>1</v>
      </c>
      <c r="Y6585">
        <v>3940</v>
      </c>
      <c r="Z6585">
        <v>0</v>
      </c>
      <c r="AA6585">
        <v>600</v>
      </c>
      <c r="AB6585">
        <v>1226490</v>
      </c>
      <c r="AC6585" t="s">
        <v>47</v>
      </c>
      <c r="AD6585">
        <f>+VLOOKUP(T6585,items!$A$2:$D$1255,4,0)</f>
        <v>0</v>
      </c>
      <c r="AE6585">
        <f>+VLOOKUP(T6585,Tabla1[],5,0)</f>
        <v>0</v>
      </c>
      <c r="AF6585">
        <f t="shared" si="102"/>
        <v>6</v>
      </c>
    </row>
    <row r="6586" spans="1:32" x14ac:dyDescent="0.25">
      <c r="A6586">
        <v>104412</v>
      </c>
      <c r="B6586" t="s">
        <v>12188</v>
      </c>
      <c r="C6586" t="s">
        <v>75</v>
      </c>
      <c r="D6586">
        <v>0</v>
      </c>
      <c r="F6586" t="s">
        <v>5949</v>
      </c>
      <c r="G6586" t="s">
        <v>1249</v>
      </c>
      <c r="H6586" t="s">
        <v>12189</v>
      </c>
      <c r="I6586" t="s">
        <v>12190</v>
      </c>
      <c r="J6586" t="s">
        <v>12191</v>
      </c>
      <c r="K6586" t="s">
        <v>12192</v>
      </c>
      <c r="L6586" t="s">
        <v>12193</v>
      </c>
      <c r="M6586" t="s">
        <v>53</v>
      </c>
      <c r="N6586" t="s">
        <v>9376</v>
      </c>
      <c r="O6586" t="s">
        <v>11915</v>
      </c>
      <c r="P6586" t="s">
        <v>9396</v>
      </c>
      <c r="Q6586" t="s">
        <v>10533</v>
      </c>
      <c r="R6586" t="s">
        <v>63</v>
      </c>
      <c r="S6586" t="s">
        <v>88</v>
      </c>
      <c r="T6586" t="s">
        <v>347</v>
      </c>
      <c r="U6586" t="s">
        <v>348</v>
      </c>
      <c r="W6586" t="s">
        <v>111</v>
      </c>
      <c r="X6586">
        <v>1</v>
      </c>
      <c r="Y6586">
        <v>3940</v>
      </c>
      <c r="Z6586">
        <v>0</v>
      </c>
      <c r="AA6586">
        <v>0</v>
      </c>
      <c r="AB6586">
        <v>457484</v>
      </c>
      <c r="AC6586" t="s">
        <v>47</v>
      </c>
      <c r="AD6586">
        <f>+VLOOKUP(T6586,items!$A$2:$D$1255,4,0)</f>
        <v>0</v>
      </c>
      <c r="AE6586">
        <f>+VLOOKUP(T6586,Tabla1[],5,0)</f>
        <v>0</v>
      </c>
      <c r="AF6586">
        <f t="shared" si="102"/>
        <v>6</v>
      </c>
    </row>
    <row r="6587" spans="1:32" x14ac:dyDescent="0.25">
      <c r="A6587">
        <v>104412</v>
      </c>
      <c r="B6587" t="s">
        <v>12188</v>
      </c>
      <c r="C6587" t="s">
        <v>75</v>
      </c>
      <c r="D6587">
        <v>0</v>
      </c>
      <c r="F6587" t="s">
        <v>5949</v>
      </c>
      <c r="G6587" t="s">
        <v>1249</v>
      </c>
      <c r="H6587" t="s">
        <v>12189</v>
      </c>
      <c r="I6587" t="s">
        <v>12190</v>
      </c>
      <c r="J6587" t="s">
        <v>12191</v>
      </c>
      <c r="K6587" t="s">
        <v>12192</v>
      </c>
      <c r="L6587" t="s">
        <v>12193</v>
      </c>
      <c r="M6587" t="s">
        <v>53</v>
      </c>
      <c r="N6587" t="s">
        <v>9376</v>
      </c>
      <c r="O6587" t="s">
        <v>11915</v>
      </c>
      <c r="P6587" t="s">
        <v>9396</v>
      </c>
      <c r="Q6587" t="s">
        <v>10533</v>
      </c>
      <c r="R6587" t="s">
        <v>63</v>
      </c>
      <c r="S6587" t="s">
        <v>88</v>
      </c>
      <c r="T6587" t="s">
        <v>989</v>
      </c>
      <c r="U6587" t="s">
        <v>990</v>
      </c>
      <c r="W6587" t="s">
        <v>111</v>
      </c>
      <c r="X6587">
        <v>2</v>
      </c>
      <c r="Y6587">
        <v>0</v>
      </c>
      <c r="Z6587">
        <v>0</v>
      </c>
      <c r="AA6587">
        <v>0</v>
      </c>
      <c r="AB6587">
        <v>100778</v>
      </c>
      <c r="AC6587" t="s">
        <v>47</v>
      </c>
      <c r="AD6587">
        <f>+VLOOKUP(T6587,items!$A$2:$D$1255,4,0)</f>
        <v>0</v>
      </c>
      <c r="AE6587">
        <f>+VLOOKUP(T6587,Tabla1[],5,0)</f>
        <v>0</v>
      </c>
      <c r="AF6587">
        <f t="shared" si="102"/>
        <v>6</v>
      </c>
    </row>
    <row r="6588" spans="1:32" x14ac:dyDescent="0.25">
      <c r="A6588">
        <v>104412</v>
      </c>
      <c r="B6588" t="s">
        <v>12188</v>
      </c>
      <c r="C6588" t="s">
        <v>75</v>
      </c>
      <c r="D6588">
        <v>0</v>
      </c>
      <c r="F6588" t="s">
        <v>5949</v>
      </c>
      <c r="G6588" t="s">
        <v>1249</v>
      </c>
      <c r="H6588" t="s">
        <v>12189</v>
      </c>
      <c r="I6588" t="s">
        <v>12190</v>
      </c>
      <c r="J6588" t="s">
        <v>12191</v>
      </c>
      <c r="K6588" t="s">
        <v>12192</v>
      </c>
      <c r="L6588" t="s">
        <v>12193</v>
      </c>
      <c r="M6588" t="s">
        <v>53</v>
      </c>
      <c r="N6588" t="s">
        <v>9376</v>
      </c>
      <c r="O6588" t="s">
        <v>11915</v>
      </c>
      <c r="P6588" t="s">
        <v>9396</v>
      </c>
      <c r="Q6588" t="s">
        <v>10533</v>
      </c>
      <c r="R6588" t="s">
        <v>63</v>
      </c>
      <c r="S6588" t="s">
        <v>88</v>
      </c>
      <c r="T6588" t="s">
        <v>3061</v>
      </c>
      <c r="U6588" t="s">
        <v>3062</v>
      </c>
      <c r="W6588" t="s">
        <v>111</v>
      </c>
      <c r="X6588">
        <v>3</v>
      </c>
      <c r="Y6588">
        <v>0</v>
      </c>
      <c r="Z6588">
        <v>0</v>
      </c>
      <c r="AA6588">
        <v>0</v>
      </c>
      <c r="AB6588">
        <v>222381</v>
      </c>
      <c r="AC6588" t="s">
        <v>47</v>
      </c>
      <c r="AD6588">
        <f>+VLOOKUP(T6588,items!$A$2:$D$1255,4,0)</f>
        <v>0</v>
      </c>
      <c r="AE6588">
        <f>+VLOOKUP(T6588,Tabla1[],5,0)</f>
        <v>0</v>
      </c>
      <c r="AF6588">
        <f t="shared" si="102"/>
        <v>6</v>
      </c>
    </row>
    <row r="6589" spans="1:32" x14ac:dyDescent="0.25">
      <c r="A6589">
        <v>104412</v>
      </c>
      <c r="B6589" t="s">
        <v>12188</v>
      </c>
      <c r="C6589" t="s">
        <v>75</v>
      </c>
      <c r="D6589">
        <v>0</v>
      </c>
      <c r="F6589" t="s">
        <v>5949</v>
      </c>
      <c r="G6589" t="s">
        <v>1249</v>
      </c>
      <c r="H6589" t="s">
        <v>12189</v>
      </c>
      <c r="I6589" t="s">
        <v>12190</v>
      </c>
      <c r="J6589" t="s">
        <v>12191</v>
      </c>
      <c r="K6589" t="s">
        <v>12192</v>
      </c>
      <c r="L6589" t="s">
        <v>12193</v>
      </c>
      <c r="M6589" t="s">
        <v>53</v>
      </c>
      <c r="N6589" t="s">
        <v>9376</v>
      </c>
      <c r="O6589" t="s">
        <v>11915</v>
      </c>
      <c r="P6589" t="s">
        <v>9396</v>
      </c>
      <c r="Q6589" t="s">
        <v>10533</v>
      </c>
      <c r="R6589" t="s">
        <v>63</v>
      </c>
      <c r="S6589" t="s">
        <v>88</v>
      </c>
      <c r="T6589" t="s">
        <v>10253</v>
      </c>
      <c r="U6589" t="s">
        <v>10254</v>
      </c>
      <c r="W6589" t="s">
        <v>111</v>
      </c>
      <c r="X6589">
        <v>1</v>
      </c>
      <c r="Y6589">
        <v>0</v>
      </c>
      <c r="Z6589">
        <v>0</v>
      </c>
      <c r="AA6589">
        <v>0</v>
      </c>
      <c r="AB6589">
        <v>396890</v>
      </c>
      <c r="AC6589" t="s">
        <v>47</v>
      </c>
      <c r="AD6589">
        <f>+VLOOKUP(T6589,items!$A$2:$D$1255,4,0)</f>
        <v>0</v>
      </c>
      <c r="AE6589">
        <f>+VLOOKUP(T6589,Tabla1[],5,0)</f>
        <v>0</v>
      </c>
      <c r="AF6589">
        <f t="shared" si="102"/>
        <v>6</v>
      </c>
    </row>
    <row r="6590" spans="1:32" x14ac:dyDescent="0.25">
      <c r="A6590">
        <v>104412</v>
      </c>
      <c r="B6590" t="s">
        <v>12188</v>
      </c>
      <c r="C6590" t="s">
        <v>75</v>
      </c>
      <c r="D6590">
        <v>0</v>
      </c>
      <c r="F6590" t="s">
        <v>5949</v>
      </c>
      <c r="G6590" t="s">
        <v>1249</v>
      </c>
      <c r="H6590" t="s">
        <v>12189</v>
      </c>
      <c r="I6590" t="s">
        <v>12190</v>
      </c>
      <c r="J6590" t="s">
        <v>12191</v>
      </c>
      <c r="K6590" t="s">
        <v>12192</v>
      </c>
      <c r="L6590" t="s">
        <v>12193</v>
      </c>
      <c r="M6590" t="s">
        <v>53</v>
      </c>
      <c r="N6590" t="s">
        <v>9376</v>
      </c>
      <c r="O6590" t="s">
        <v>11915</v>
      </c>
      <c r="P6590" t="s">
        <v>9396</v>
      </c>
      <c r="Q6590" t="s">
        <v>10533</v>
      </c>
      <c r="R6590" t="s">
        <v>63</v>
      </c>
      <c r="S6590" t="s">
        <v>88</v>
      </c>
      <c r="T6590" t="s">
        <v>4574</v>
      </c>
      <c r="U6590" t="s">
        <v>4575</v>
      </c>
      <c r="W6590" t="s">
        <v>111</v>
      </c>
      <c r="X6590">
        <v>1</v>
      </c>
      <c r="Y6590">
        <v>3940</v>
      </c>
      <c r="Z6590">
        <v>0</v>
      </c>
      <c r="AA6590">
        <v>0</v>
      </c>
      <c r="AB6590">
        <v>995728</v>
      </c>
      <c r="AC6590" t="s">
        <v>47</v>
      </c>
      <c r="AD6590">
        <f>+VLOOKUP(T6590,items!$A$2:$D$1255,4,0)</f>
        <v>0</v>
      </c>
      <c r="AE6590">
        <f>+VLOOKUP(T6590,Tabla1[],5,0)</f>
        <v>0</v>
      </c>
      <c r="AF6590">
        <f t="shared" si="102"/>
        <v>6</v>
      </c>
    </row>
    <row r="6591" spans="1:32" x14ac:dyDescent="0.25">
      <c r="A6591">
        <v>104413</v>
      </c>
      <c r="B6591" t="s">
        <v>12194</v>
      </c>
      <c r="C6591" t="s">
        <v>75</v>
      </c>
      <c r="D6591">
        <v>0</v>
      </c>
      <c r="F6591" t="s">
        <v>5949</v>
      </c>
      <c r="G6591" t="s">
        <v>8695</v>
      </c>
      <c r="H6591" t="s">
        <v>12195</v>
      </c>
      <c r="I6591" t="s">
        <v>37</v>
      </c>
      <c r="J6591" t="s">
        <v>12196</v>
      </c>
      <c r="K6591" t="s">
        <v>12197</v>
      </c>
      <c r="L6591" t="s">
        <v>37</v>
      </c>
      <c r="M6591" t="s">
        <v>518</v>
      </c>
      <c r="N6591" t="s">
        <v>518</v>
      </c>
      <c r="O6591" t="s">
        <v>1249</v>
      </c>
      <c r="P6591" t="s">
        <v>9374</v>
      </c>
      <c r="Q6591" t="s">
        <v>9374</v>
      </c>
      <c r="R6591" t="s">
        <v>127</v>
      </c>
      <c r="S6591" t="s">
        <v>164</v>
      </c>
      <c r="T6591" t="s">
        <v>3777</v>
      </c>
      <c r="U6591" t="s">
        <v>3778</v>
      </c>
      <c r="X6591">
        <v>2</v>
      </c>
      <c r="Y6591">
        <v>0</v>
      </c>
      <c r="Z6591">
        <v>0</v>
      </c>
      <c r="AA6591">
        <v>0</v>
      </c>
      <c r="AB6591">
        <v>25500</v>
      </c>
      <c r="AC6591" t="s">
        <v>47</v>
      </c>
      <c r="AD6591">
        <f>+VLOOKUP(T6591,items!$A$2:$D$1255,4,0)</f>
        <v>0</v>
      </c>
      <c r="AE6591">
        <f>+VLOOKUP(T6591,Tabla1[],5,0)</f>
        <v>0</v>
      </c>
      <c r="AF6591">
        <f t="shared" si="102"/>
        <v>5</v>
      </c>
    </row>
    <row r="6592" spans="1:32" x14ac:dyDescent="0.25">
      <c r="A6592">
        <v>104413</v>
      </c>
      <c r="B6592" t="s">
        <v>12194</v>
      </c>
      <c r="C6592" t="s">
        <v>75</v>
      </c>
      <c r="D6592">
        <v>0</v>
      </c>
      <c r="F6592" t="s">
        <v>5949</v>
      </c>
      <c r="G6592" t="s">
        <v>8695</v>
      </c>
      <c r="H6592" t="s">
        <v>12195</v>
      </c>
      <c r="I6592" t="s">
        <v>37</v>
      </c>
      <c r="J6592" t="s">
        <v>12196</v>
      </c>
      <c r="K6592" t="s">
        <v>12197</v>
      </c>
      <c r="L6592" t="s">
        <v>37</v>
      </c>
      <c r="M6592" t="s">
        <v>518</v>
      </c>
      <c r="N6592" t="s">
        <v>518</v>
      </c>
      <c r="O6592" t="s">
        <v>1249</v>
      </c>
      <c r="P6592" t="s">
        <v>9374</v>
      </c>
      <c r="Q6592" t="s">
        <v>9374</v>
      </c>
      <c r="R6592" t="s">
        <v>127</v>
      </c>
      <c r="S6592" t="s">
        <v>164</v>
      </c>
      <c r="T6592" t="s">
        <v>1557</v>
      </c>
      <c r="U6592" t="s">
        <v>1558</v>
      </c>
      <c r="X6592">
        <v>2</v>
      </c>
      <c r="Y6592">
        <v>0</v>
      </c>
      <c r="Z6592">
        <v>0</v>
      </c>
      <c r="AA6592">
        <v>0</v>
      </c>
      <c r="AB6592">
        <v>84000</v>
      </c>
      <c r="AC6592" t="s">
        <v>47</v>
      </c>
      <c r="AD6592">
        <f>+VLOOKUP(T6592,items!$A$2:$D$1255,4,0)</f>
        <v>0</v>
      </c>
      <c r="AE6592">
        <f>+VLOOKUP(T6592,Tabla1[],5,0)</f>
        <v>0</v>
      </c>
      <c r="AF6592">
        <f t="shared" si="102"/>
        <v>5</v>
      </c>
    </row>
    <row r="6593" spans="1:32" x14ac:dyDescent="0.25">
      <c r="A6593">
        <v>104413</v>
      </c>
      <c r="B6593" t="s">
        <v>12194</v>
      </c>
      <c r="C6593" t="s">
        <v>75</v>
      </c>
      <c r="D6593">
        <v>0</v>
      </c>
      <c r="F6593" t="s">
        <v>5949</v>
      </c>
      <c r="G6593" t="s">
        <v>8695</v>
      </c>
      <c r="H6593" t="s">
        <v>12195</v>
      </c>
      <c r="I6593" t="s">
        <v>37</v>
      </c>
      <c r="J6593" t="s">
        <v>12196</v>
      </c>
      <c r="K6593" t="s">
        <v>12197</v>
      </c>
      <c r="L6593" t="s">
        <v>37</v>
      </c>
      <c r="M6593" t="s">
        <v>518</v>
      </c>
      <c r="N6593" t="s">
        <v>518</v>
      </c>
      <c r="O6593" t="s">
        <v>1249</v>
      </c>
      <c r="P6593" t="s">
        <v>9374</v>
      </c>
      <c r="Q6593" t="s">
        <v>9374</v>
      </c>
      <c r="R6593" t="s">
        <v>127</v>
      </c>
      <c r="S6593" t="s">
        <v>164</v>
      </c>
      <c r="T6593" t="s">
        <v>8580</v>
      </c>
      <c r="U6593" t="s">
        <v>8581</v>
      </c>
      <c r="X6593">
        <v>2</v>
      </c>
      <c r="Y6593">
        <v>0</v>
      </c>
      <c r="Z6593">
        <v>0</v>
      </c>
      <c r="AA6593">
        <v>0</v>
      </c>
      <c r="AB6593">
        <v>104000</v>
      </c>
      <c r="AC6593" t="s">
        <v>47</v>
      </c>
      <c r="AD6593">
        <f>+VLOOKUP(T6593,items!$A$2:$D$1255,4,0)</f>
        <v>0</v>
      </c>
      <c r="AE6593">
        <f>+VLOOKUP(T6593,Tabla1[],5,0)</f>
        <v>0</v>
      </c>
      <c r="AF6593">
        <f t="shared" si="102"/>
        <v>5</v>
      </c>
    </row>
    <row r="6594" spans="1:32" x14ac:dyDescent="0.25">
      <c r="A6594">
        <v>104413</v>
      </c>
      <c r="B6594" t="s">
        <v>12194</v>
      </c>
      <c r="C6594" t="s">
        <v>75</v>
      </c>
      <c r="D6594">
        <v>0</v>
      </c>
      <c r="F6594" t="s">
        <v>5949</v>
      </c>
      <c r="G6594" t="s">
        <v>8695</v>
      </c>
      <c r="H6594" t="s">
        <v>12195</v>
      </c>
      <c r="I6594" t="s">
        <v>37</v>
      </c>
      <c r="J6594" t="s">
        <v>12196</v>
      </c>
      <c r="K6594" t="s">
        <v>12197</v>
      </c>
      <c r="L6594" t="s">
        <v>37</v>
      </c>
      <c r="M6594" t="s">
        <v>518</v>
      </c>
      <c r="N6594" t="s">
        <v>518</v>
      </c>
      <c r="O6594" t="s">
        <v>1249</v>
      </c>
      <c r="P6594" t="s">
        <v>9374</v>
      </c>
      <c r="Q6594" t="s">
        <v>9374</v>
      </c>
      <c r="R6594" t="s">
        <v>127</v>
      </c>
      <c r="S6594" t="s">
        <v>164</v>
      </c>
      <c r="T6594" t="s">
        <v>1900</v>
      </c>
      <c r="U6594" t="s">
        <v>1901</v>
      </c>
      <c r="X6594">
        <v>6</v>
      </c>
      <c r="Y6594">
        <v>0</v>
      </c>
      <c r="Z6594">
        <v>0</v>
      </c>
      <c r="AA6594">
        <v>0</v>
      </c>
      <c r="AB6594">
        <v>315600</v>
      </c>
      <c r="AC6594" t="s">
        <v>47</v>
      </c>
      <c r="AD6594">
        <f>+VLOOKUP(T6594,items!$A$2:$D$1255,4,0)</f>
        <v>0</v>
      </c>
      <c r="AE6594">
        <f>+VLOOKUP(T6594,Tabla1[],5,0)</f>
        <v>0</v>
      </c>
      <c r="AF6594">
        <f t="shared" ref="AF6594:AF6657" si="103">+MONTH(O6594)</f>
        <v>5</v>
      </c>
    </row>
    <row r="6595" spans="1:32" x14ac:dyDescent="0.25">
      <c r="A6595">
        <v>104417</v>
      </c>
      <c r="B6595" t="s">
        <v>11503</v>
      </c>
      <c r="C6595" t="s">
        <v>75</v>
      </c>
      <c r="D6595">
        <v>0</v>
      </c>
      <c r="F6595" t="s">
        <v>5949</v>
      </c>
      <c r="G6595" t="s">
        <v>9599</v>
      </c>
      <c r="H6595" t="s">
        <v>12198</v>
      </c>
      <c r="I6595" t="s">
        <v>12199</v>
      </c>
      <c r="J6595" t="s">
        <v>12200</v>
      </c>
      <c r="K6595" t="s">
        <v>37</v>
      </c>
      <c r="L6595" t="s">
        <v>37</v>
      </c>
      <c r="M6595" t="s">
        <v>12032</v>
      </c>
      <c r="N6595" t="s">
        <v>11844</v>
      </c>
      <c r="O6595" t="s">
        <v>12153</v>
      </c>
      <c r="P6595" t="s">
        <v>10050</v>
      </c>
      <c r="Q6595" t="s">
        <v>9159</v>
      </c>
      <c r="R6595" t="s">
        <v>3358</v>
      </c>
      <c r="S6595" t="s">
        <v>256</v>
      </c>
      <c r="T6595" t="s">
        <v>429</v>
      </c>
      <c r="U6595" t="s">
        <v>430</v>
      </c>
      <c r="X6595">
        <v>2</v>
      </c>
      <c r="Y6595">
        <v>0</v>
      </c>
      <c r="Z6595">
        <v>0</v>
      </c>
      <c r="AA6595">
        <v>0</v>
      </c>
      <c r="AB6595">
        <v>367704</v>
      </c>
      <c r="AC6595" t="s">
        <v>47</v>
      </c>
      <c r="AD6595">
        <f>+VLOOKUP(T6595,items!$A$2:$D$1255,4,0)</f>
        <v>0</v>
      </c>
      <c r="AE6595">
        <f>+VLOOKUP(T6595,Tabla1[],5,0)</f>
        <v>0</v>
      </c>
      <c r="AF6595">
        <f t="shared" si="103"/>
        <v>9</v>
      </c>
    </row>
    <row r="6596" spans="1:32" x14ac:dyDescent="0.25">
      <c r="A6596">
        <v>104417</v>
      </c>
      <c r="B6596" t="s">
        <v>11503</v>
      </c>
      <c r="C6596" t="s">
        <v>75</v>
      </c>
      <c r="D6596">
        <v>0</v>
      </c>
      <c r="F6596" t="s">
        <v>5949</v>
      </c>
      <c r="G6596" t="s">
        <v>9599</v>
      </c>
      <c r="H6596" t="s">
        <v>12198</v>
      </c>
      <c r="I6596" t="s">
        <v>12199</v>
      </c>
      <c r="J6596" t="s">
        <v>12200</v>
      </c>
      <c r="K6596" t="s">
        <v>37</v>
      </c>
      <c r="L6596" t="s">
        <v>37</v>
      </c>
      <c r="M6596" t="s">
        <v>12032</v>
      </c>
      <c r="N6596" t="s">
        <v>11844</v>
      </c>
      <c r="O6596" t="s">
        <v>12153</v>
      </c>
      <c r="P6596" t="s">
        <v>10050</v>
      </c>
      <c r="Q6596" t="s">
        <v>9159</v>
      </c>
      <c r="R6596" t="s">
        <v>3358</v>
      </c>
      <c r="S6596" t="s">
        <v>256</v>
      </c>
      <c r="T6596" t="s">
        <v>7509</v>
      </c>
      <c r="U6596" t="s">
        <v>7510</v>
      </c>
      <c r="X6596">
        <v>2</v>
      </c>
      <c r="Y6596">
        <v>0</v>
      </c>
      <c r="Z6596">
        <v>0</v>
      </c>
      <c r="AA6596">
        <v>0</v>
      </c>
      <c r="AB6596">
        <v>82800</v>
      </c>
      <c r="AC6596" t="s">
        <v>47</v>
      </c>
      <c r="AD6596">
        <f>+VLOOKUP(T6596,items!$A$2:$D$1255,4,0)</f>
        <v>0</v>
      </c>
      <c r="AE6596">
        <f>+VLOOKUP(T6596,Tabla1[],5,0)</f>
        <v>0</v>
      </c>
      <c r="AF6596">
        <f t="shared" si="103"/>
        <v>9</v>
      </c>
    </row>
    <row r="6597" spans="1:32" x14ac:dyDescent="0.25">
      <c r="A6597">
        <v>104417</v>
      </c>
      <c r="B6597" t="s">
        <v>11503</v>
      </c>
      <c r="C6597" t="s">
        <v>75</v>
      </c>
      <c r="D6597">
        <v>0</v>
      </c>
      <c r="F6597" t="s">
        <v>5949</v>
      </c>
      <c r="G6597" t="s">
        <v>9599</v>
      </c>
      <c r="H6597" t="s">
        <v>12198</v>
      </c>
      <c r="I6597" t="s">
        <v>12199</v>
      </c>
      <c r="J6597" t="s">
        <v>12200</v>
      </c>
      <c r="K6597" t="s">
        <v>37</v>
      </c>
      <c r="L6597" t="s">
        <v>37</v>
      </c>
      <c r="M6597" t="s">
        <v>12032</v>
      </c>
      <c r="N6597" t="s">
        <v>11844</v>
      </c>
      <c r="O6597" t="s">
        <v>12153</v>
      </c>
      <c r="P6597" t="s">
        <v>10050</v>
      </c>
      <c r="Q6597" t="s">
        <v>9159</v>
      </c>
      <c r="R6597" t="s">
        <v>3358</v>
      </c>
      <c r="S6597" t="s">
        <v>256</v>
      </c>
      <c r="T6597" t="s">
        <v>433</v>
      </c>
      <c r="U6597" t="s">
        <v>434</v>
      </c>
      <c r="W6597" t="s">
        <v>117</v>
      </c>
      <c r="X6597">
        <v>1</v>
      </c>
      <c r="Y6597">
        <v>2560</v>
      </c>
      <c r="Z6597">
        <v>0</v>
      </c>
      <c r="AA6597">
        <v>500</v>
      </c>
      <c r="AB6597">
        <v>371414</v>
      </c>
      <c r="AC6597" t="s">
        <v>47</v>
      </c>
      <c r="AD6597">
        <f>+VLOOKUP(T6597,items!$A$2:$D$1255,4,0)</f>
        <v>0</v>
      </c>
      <c r="AE6597">
        <f>+VLOOKUP(T6597,Tabla1[],5,0)</f>
        <v>0</v>
      </c>
      <c r="AF6597">
        <f t="shared" si="103"/>
        <v>9</v>
      </c>
    </row>
    <row r="6598" spans="1:32" x14ac:dyDescent="0.25">
      <c r="A6598">
        <v>104417</v>
      </c>
      <c r="B6598" t="s">
        <v>11503</v>
      </c>
      <c r="C6598" t="s">
        <v>75</v>
      </c>
      <c r="D6598">
        <v>0</v>
      </c>
      <c r="F6598" t="s">
        <v>5949</v>
      </c>
      <c r="G6598" t="s">
        <v>9599</v>
      </c>
      <c r="H6598" t="s">
        <v>12198</v>
      </c>
      <c r="I6598" t="s">
        <v>12199</v>
      </c>
      <c r="J6598" t="s">
        <v>12200</v>
      </c>
      <c r="K6598" t="s">
        <v>37</v>
      </c>
      <c r="L6598" t="s">
        <v>37</v>
      </c>
      <c r="M6598" t="s">
        <v>12032</v>
      </c>
      <c r="N6598" t="s">
        <v>11844</v>
      </c>
      <c r="O6598" t="s">
        <v>12153</v>
      </c>
      <c r="P6598" t="s">
        <v>10050</v>
      </c>
      <c r="Q6598" t="s">
        <v>9159</v>
      </c>
      <c r="R6598" t="s">
        <v>3358</v>
      </c>
      <c r="S6598" t="s">
        <v>256</v>
      </c>
      <c r="T6598" t="s">
        <v>347</v>
      </c>
      <c r="U6598" t="s">
        <v>348</v>
      </c>
      <c r="W6598" t="s">
        <v>111</v>
      </c>
      <c r="X6598">
        <v>1</v>
      </c>
      <c r="Y6598">
        <v>9000</v>
      </c>
      <c r="Z6598">
        <v>0</v>
      </c>
      <c r="AA6598">
        <v>0</v>
      </c>
      <c r="AB6598">
        <v>1952000</v>
      </c>
      <c r="AC6598" t="s">
        <v>47</v>
      </c>
      <c r="AD6598">
        <f>+VLOOKUP(T6598,items!$A$2:$D$1255,4,0)</f>
        <v>0</v>
      </c>
      <c r="AE6598">
        <f>+VLOOKUP(T6598,Tabla1[],5,0)</f>
        <v>0</v>
      </c>
      <c r="AF6598">
        <f t="shared" si="103"/>
        <v>9</v>
      </c>
    </row>
    <row r="6599" spans="1:32" x14ac:dyDescent="0.25">
      <c r="A6599">
        <v>104417</v>
      </c>
      <c r="B6599" t="s">
        <v>11503</v>
      </c>
      <c r="C6599" t="s">
        <v>75</v>
      </c>
      <c r="D6599">
        <v>0</v>
      </c>
      <c r="F6599" t="s">
        <v>5949</v>
      </c>
      <c r="G6599" t="s">
        <v>9599</v>
      </c>
      <c r="H6599" t="s">
        <v>12198</v>
      </c>
      <c r="I6599" t="s">
        <v>12199</v>
      </c>
      <c r="J6599" t="s">
        <v>12200</v>
      </c>
      <c r="K6599" t="s">
        <v>37</v>
      </c>
      <c r="L6599" t="s">
        <v>37</v>
      </c>
      <c r="M6599" t="s">
        <v>12032</v>
      </c>
      <c r="N6599" t="s">
        <v>11844</v>
      </c>
      <c r="O6599" t="s">
        <v>12153</v>
      </c>
      <c r="P6599" t="s">
        <v>10050</v>
      </c>
      <c r="Q6599" t="s">
        <v>9159</v>
      </c>
      <c r="R6599" t="s">
        <v>3358</v>
      </c>
      <c r="S6599" t="s">
        <v>256</v>
      </c>
      <c r="T6599" t="s">
        <v>347</v>
      </c>
      <c r="U6599" t="s">
        <v>348</v>
      </c>
      <c r="W6599" t="s">
        <v>111</v>
      </c>
      <c r="X6599">
        <v>1</v>
      </c>
      <c r="Y6599">
        <v>850</v>
      </c>
      <c r="Z6599">
        <v>0</v>
      </c>
      <c r="AA6599">
        <v>0</v>
      </c>
      <c r="AB6599">
        <v>201995</v>
      </c>
      <c r="AC6599" t="s">
        <v>47</v>
      </c>
      <c r="AD6599">
        <f>+VLOOKUP(T6599,items!$A$2:$D$1255,4,0)</f>
        <v>0</v>
      </c>
      <c r="AE6599">
        <f>+VLOOKUP(T6599,Tabla1[],5,0)</f>
        <v>0</v>
      </c>
      <c r="AF6599">
        <f t="shared" si="103"/>
        <v>9</v>
      </c>
    </row>
    <row r="6600" spans="1:32" x14ac:dyDescent="0.25">
      <c r="A6600">
        <v>104417</v>
      </c>
      <c r="B6600" t="s">
        <v>11503</v>
      </c>
      <c r="C6600" t="s">
        <v>75</v>
      </c>
      <c r="D6600">
        <v>0</v>
      </c>
      <c r="F6600" t="s">
        <v>5949</v>
      </c>
      <c r="G6600" t="s">
        <v>9599</v>
      </c>
      <c r="H6600" t="s">
        <v>12198</v>
      </c>
      <c r="I6600" t="s">
        <v>12199</v>
      </c>
      <c r="J6600" t="s">
        <v>12200</v>
      </c>
      <c r="K6600" t="s">
        <v>37</v>
      </c>
      <c r="L6600" t="s">
        <v>37</v>
      </c>
      <c r="M6600" t="s">
        <v>12032</v>
      </c>
      <c r="N6600" t="s">
        <v>11844</v>
      </c>
      <c r="O6600" t="s">
        <v>12153</v>
      </c>
      <c r="P6600" t="s">
        <v>10050</v>
      </c>
      <c r="Q6600" t="s">
        <v>9159</v>
      </c>
      <c r="R6600" t="s">
        <v>3358</v>
      </c>
      <c r="S6600" t="s">
        <v>256</v>
      </c>
      <c r="T6600" t="s">
        <v>737</v>
      </c>
      <c r="U6600" t="s">
        <v>738</v>
      </c>
      <c r="V6600" t="s">
        <v>244</v>
      </c>
      <c r="W6600" t="s">
        <v>117</v>
      </c>
      <c r="X6600">
        <v>1</v>
      </c>
      <c r="Y6600">
        <v>3330</v>
      </c>
      <c r="Z6600">
        <v>0</v>
      </c>
      <c r="AA6600">
        <v>8489</v>
      </c>
      <c r="AB6600">
        <v>41598928</v>
      </c>
      <c r="AC6600" t="s">
        <v>47</v>
      </c>
      <c r="AD6600" t="str">
        <f>+VLOOKUP(T6600,items!$A$2:$D$1255,4,0)</f>
        <v>PERGOLA</v>
      </c>
      <c r="AE6600" t="str">
        <f>+VLOOKUP(T6600,Tabla1[],5,0)</f>
        <v>CLASSIC</v>
      </c>
      <c r="AF6600">
        <f t="shared" si="103"/>
        <v>9</v>
      </c>
    </row>
    <row r="6601" spans="1:32" x14ac:dyDescent="0.25">
      <c r="A6601">
        <v>104417</v>
      </c>
      <c r="B6601" t="s">
        <v>11503</v>
      </c>
      <c r="C6601" t="s">
        <v>75</v>
      </c>
      <c r="D6601">
        <v>0</v>
      </c>
      <c r="F6601" t="s">
        <v>5949</v>
      </c>
      <c r="G6601" t="s">
        <v>9599</v>
      </c>
      <c r="H6601" t="s">
        <v>12198</v>
      </c>
      <c r="I6601" t="s">
        <v>12199</v>
      </c>
      <c r="J6601" t="s">
        <v>12200</v>
      </c>
      <c r="K6601" t="s">
        <v>37</v>
      </c>
      <c r="L6601" t="s">
        <v>37</v>
      </c>
      <c r="M6601" t="s">
        <v>12032</v>
      </c>
      <c r="N6601" t="s">
        <v>11844</v>
      </c>
      <c r="O6601" t="s">
        <v>12153</v>
      </c>
      <c r="P6601" t="s">
        <v>10050</v>
      </c>
      <c r="Q6601" t="s">
        <v>9159</v>
      </c>
      <c r="R6601" t="s">
        <v>3358</v>
      </c>
      <c r="S6601" t="s">
        <v>256</v>
      </c>
      <c r="T6601" t="s">
        <v>94</v>
      </c>
      <c r="U6601" t="s">
        <v>95</v>
      </c>
      <c r="X6601">
        <v>1</v>
      </c>
      <c r="Y6601">
        <v>0</v>
      </c>
      <c r="Z6601">
        <v>0</v>
      </c>
      <c r="AA6601">
        <v>0</v>
      </c>
      <c r="AB6601">
        <v>806482</v>
      </c>
      <c r="AC6601" t="s">
        <v>47</v>
      </c>
      <c r="AD6601" t="e">
        <f>+VLOOKUP(T6601,items!$A$2:$D$1255,4,0)</f>
        <v>#N/A</v>
      </c>
      <c r="AE6601" t="e">
        <f>+VLOOKUP(T6601,Tabla1[],5,0)</f>
        <v>#N/A</v>
      </c>
      <c r="AF6601">
        <f t="shared" si="103"/>
        <v>9</v>
      </c>
    </row>
    <row r="6602" spans="1:32" x14ac:dyDescent="0.25">
      <c r="A6602">
        <v>104417</v>
      </c>
      <c r="B6602" t="s">
        <v>11503</v>
      </c>
      <c r="C6602" t="s">
        <v>75</v>
      </c>
      <c r="D6602">
        <v>0</v>
      </c>
      <c r="F6602" t="s">
        <v>5949</v>
      </c>
      <c r="G6602" t="s">
        <v>9599</v>
      </c>
      <c r="H6602" t="s">
        <v>12198</v>
      </c>
      <c r="I6602" t="s">
        <v>12199</v>
      </c>
      <c r="J6602" t="s">
        <v>12200</v>
      </c>
      <c r="K6602" t="s">
        <v>37</v>
      </c>
      <c r="L6602" t="s">
        <v>37</v>
      </c>
      <c r="M6602" t="s">
        <v>12032</v>
      </c>
      <c r="N6602" t="s">
        <v>11844</v>
      </c>
      <c r="O6602" t="s">
        <v>12153</v>
      </c>
      <c r="P6602" t="s">
        <v>10050</v>
      </c>
      <c r="Q6602" t="s">
        <v>9159</v>
      </c>
      <c r="R6602" t="s">
        <v>3358</v>
      </c>
      <c r="S6602" t="s">
        <v>256</v>
      </c>
      <c r="T6602" t="s">
        <v>94</v>
      </c>
      <c r="U6602" t="s">
        <v>95</v>
      </c>
      <c r="X6602">
        <v>1</v>
      </c>
      <c r="Y6602">
        <v>0</v>
      </c>
      <c r="Z6602">
        <v>0</v>
      </c>
      <c r="AA6602">
        <v>0</v>
      </c>
      <c r="AB6602">
        <v>500000</v>
      </c>
      <c r="AC6602" t="s">
        <v>47</v>
      </c>
      <c r="AD6602" t="e">
        <f>+VLOOKUP(T6602,items!$A$2:$D$1255,4,0)</f>
        <v>#N/A</v>
      </c>
      <c r="AE6602" t="e">
        <f>+VLOOKUP(T6602,Tabla1[],5,0)</f>
        <v>#N/A</v>
      </c>
      <c r="AF6602">
        <f t="shared" si="103"/>
        <v>9</v>
      </c>
    </row>
    <row r="6603" spans="1:32" x14ac:dyDescent="0.25">
      <c r="A6603">
        <v>104417</v>
      </c>
      <c r="B6603" t="s">
        <v>11503</v>
      </c>
      <c r="C6603" t="s">
        <v>75</v>
      </c>
      <c r="D6603">
        <v>0</v>
      </c>
      <c r="F6603" t="s">
        <v>5949</v>
      </c>
      <c r="G6603" t="s">
        <v>9599</v>
      </c>
      <c r="H6603" t="s">
        <v>12198</v>
      </c>
      <c r="I6603" t="s">
        <v>12199</v>
      </c>
      <c r="J6603" t="s">
        <v>12200</v>
      </c>
      <c r="K6603" t="s">
        <v>37</v>
      </c>
      <c r="L6603" t="s">
        <v>37</v>
      </c>
      <c r="M6603" t="s">
        <v>12032</v>
      </c>
      <c r="N6603" t="s">
        <v>11844</v>
      </c>
      <c r="O6603" t="s">
        <v>12153</v>
      </c>
      <c r="P6603" t="s">
        <v>10050</v>
      </c>
      <c r="Q6603" t="s">
        <v>9159</v>
      </c>
      <c r="R6603" t="s">
        <v>3358</v>
      </c>
      <c r="S6603" t="s">
        <v>256</v>
      </c>
      <c r="T6603" t="s">
        <v>331</v>
      </c>
      <c r="U6603" t="s">
        <v>332</v>
      </c>
      <c r="X6603">
        <v>4</v>
      </c>
      <c r="Y6603">
        <v>0</v>
      </c>
      <c r="Z6603">
        <v>0</v>
      </c>
      <c r="AA6603">
        <v>0</v>
      </c>
      <c r="AB6603">
        <v>1560000</v>
      </c>
      <c r="AC6603" t="s">
        <v>47</v>
      </c>
      <c r="AD6603" t="e">
        <f>+VLOOKUP(T6603,items!$A$2:$D$1255,4,0)</f>
        <v>#N/A</v>
      </c>
      <c r="AE6603" t="e">
        <f>+VLOOKUP(T6603,Tabla1[],5,0)</f>
        <v>#N/A</v>
      </c>
      <c r="AF6603">
        <f t="shared" si="103"/>
        <v>9</v>
      </c>
    </row>
    <row r="6604" spans="1:32" x14ac:dyDescent="0.25">
      <c r="A6604">
        <v>104417</v>
      </c>
      <c r="B6604" t="s">
        <v>11503</v>
      </c>
      <c r="C6604" t="s">
        <v>75</v>
      </c>
      <c r="D6604">
        <v>0</v>
      </c>
      <c r="F6604" t="s">
        <v>5949</v>
      </c>
      <c r="G6604" t="s">
        <v>9599</v>
      </c>
      <c r="H6604" t="s">
        <v>12198</v>
      </c>
      <c r="I6604" t="s">
        <v>12199</v>
      </c>
      <c r="J6604" t="s">
        <v>12200</v>
      </c>
      <c r="K6604" t="s">
        <v>37</v>
      </c>
      <c r="L6604" t="s">
        <v>37</v>
      </c>
      <c r="M6604" t="s">
        <v>12032</v>
      </c>
      <c r="N6604" t="s">
        <v>11844</v>
      </c>
      <c r="O6604" t="s">
        <v>12153</v>
      </c>
      <c r="P6604" t="s">
        <v>10050</v>
      </c>
      <c r="Q6604" t="s">
        <v>9159</v>
      </c>
      <c r="R6604" t="s">
        <v>3358</v>
      </c>
      <c r="S6604" t="s">
        <v>256</v>
      </c>
      <c r="T6604" t="s">
        <v>1934</v>
      </c>
      <c r="U6604" t="s">
        <v>1935</v>
      </c>
      <c r="V6604" t="s">
        <v>244</v>
      </c>
      <c r="W6604" t="s">
        <v>111</v>
      </c>
      <c r="X6604">
        <v>1</v>
      </c>
      <c r="Y6604">
        <v>2560</v>
      </c>
      <c r="Z6604">
        <v>1000</v>
      </c>
      <c r="AA6604">
        <v>0</v>
      </c>
      <c r="AB6604">
        <v>2160000</v>
      </c>
      <c r="AC6604" t="s">
        <v>47</v>
      </c>
      <c r="AD6604">
        <f>+VLOOKUP(T6604,items!$A$2:$D$1255,4,0)</f>
        <v>0</v>
      </c>
      <c r="AE6604">
        <f>+VLOOKUP(T6604,Tabla1[],5,0)</f>
        <v>0</v>
      </c>
      <c r="AF6604">
        <f t="shared" si="103"/>
        <v>9</v>
      </c>
    </row>
    <row r="6605" spans="1:32" x14ac:dyDescent="0.25">
      <c r="A6605">
        <v>104417</v>
      </c>
      <c r="B6605" t="s">
        <v>11503</v>
      </c>
      <c r="C6605" t="s">
        <v>75</v>
      </c>
      <c r="D6605">
        <v>0</v>
      </c>
      <c r="F6605" t="s">
        <v>5949</v>
      </c>
      <c r="G6605" t="s">
        <v>9599</v>
      </c>
      <c r="H6605" t="s">
        <v>12198</v>
      </c>
      <c r="I6605" t="s">
        <v>12199</v>
      </c>
      <c r="J6605" t="s">
        <v>12200</v>
      </c>
      <c r="K6605" t="s">
        <v>37</v>
      </c>
      <c r="L6605" t="s">
        <v>37</v>
      </c>
      <c r="M6605" t="s">
        <v>12032</v>
      </c>
      <c r="N6605" t="s">
        <v>11844</v>
      </c>
      <c r="O6605" t="s">
        <v>12153</v>
      </c>
      <c r="P6605" t="s">
        <v>10050</v>
      </c>
      <c r="Q6605" t="s">
        <v>9159</v>
      </c>
      <c r="R6605" t="s">
        <v>3358</v>
      </c>
      <c r="S6605" t="s">
        <v>256</v>
      </c>
      <c r="T6605" t="s">
        <v>392</v>
      </c>
      <c r="U6605" t="s">
        <v>393</v>
      </c>
      <c r="X6605">
        <v>1</v>
      </c>
      <c r="Y6605">
        <v>0</v>
      </c>
      <c r="Z6605">
        <v>0</v>
      </c>
      <c r="AA6605">
        <v>0</v>
      </c>
      <c r="AB6605">
        <v>800000</v>
      </c>
      <c r="AC6605" t="s">
        <v>47</v>
      </c>
      <c r="AD6605" t="e">
        <f>+VLOOKUP(T6605,items!$A$2:$D$1255,4,0)</f>
        <v>#N/A</v>
      </c>
      <c r="AE6605" t="e">
        <f>+VLOOKUP(T6605,Tabla1[],5,0)</f>
        <v>#N/A</v>
      </c>
      <c r="AF6605">
        <f t="shared" si="103"/>
        <v>9</v>
      </c>
    </row>
    <row r="6606" spans="1:32" x14ac:dyDescent="0.25">
      <c r="A6606">
        <v>104433</v>
      </c>
      <c r="B6606" t="s">
        <v>12201</v>
      </c>
      <c r="C6606" t="s">
        <v>75</v>
      </c>
      <c r="D6606">
        <v>0</v>
      </c>
      <c r="F6606" t="s">
        <v>975</v>
      </c>
      <c r="G6606" t="s">
        <v>1249</v>
      </c>
      <c r="H6606" t="s">
        <v>12202</v>
      </c>
      <c r="I6606" t="s">
        <v>37</v>
      </c>
      <c r="J6606" t="s">
        <v>12203</v>
      </c>
      <c r="K6606" t="s">
        <v>12204</v>
      </c>
      <c r="L6606" t="s">
        <v>37</v>
      </c>
      <c r="M6606" t="s">
        <v>9096</v>
      </c>
      <c r="N6606" t="s">
        <v>9096</v>
      </c>
      <c r="O6606" t="s">
        <v>10064</v>
      </c>
      <c r="P6606" t="s">
        <v>10024</v>
      </c>
      <c r="Q6606" t="s">
        <v>4728</v>
      </c>
      <c r="R6606" t="s">
        <v>764</v>
      </c>
      <c r="S6606" t="s">
        <v>88</v>
      </c>
      <c r="T6606" t="s">
        <v>474</v>
      </c>
      <c r="U6606" t="s">
        <v>475</v>
      </c>
      <c r="X6606">
        <v>1</v>
      </c>
      <c r="Y6606">
        <v>0</v>
      </c>
      <c r="Z6606">
        <v>0</v>
      </c>
      <c r="AA6606">
        <v>0</v>
      </c>
      <c r="AB6606">
        <v>400000</v>
      </c>
      <c r="AC6606" t="s">
        <v>47</v>
      </c>
      <c r="AD6606">
        <f>+VLOOKUP(T6606,items!$A$2:$D$1255,4,0)</f>
        <v>0</v>
      </c>
      <c r="AE6606">
        <f>+VLOOKUP(T6606,Tabla1[],5,0)</f>
        <v>0</v>
      </c>
      <c r="AF6606">
        <f t="shared" si="103"/>
        <v>6</v>
      </c>
    </row>
    <row r="6607" spans="1:32" x14ac:dyDescent="0.25">
      <c r="A6607">
        <v>104433</v>
      </c>
      <c r="B6607" t="s">
        <v>12201</v>
      </c>
      <c r="C6607" t="s">
        <v>75</v>
      </c>
      <c r="D6607">
        <v>0</v>
      </c>
      <c r="F6607" t="s">
        <v>975</v>
      </c>
      <c r="G6607" t="s">
        <v>1249</v>
      </c>
      <c r="H6607" t="s">
        <v>12202</v>
      </c>
      <c r="I6607" t="s">
        <v>37</v>
      </c>
      <c r="J6607" t="s">
        <v>12203</v>
      </c>
      <c r="K6607" t="s">
        <v>12204</v>
      </c>
      <c r="L6607" t="s">
        <v>37</v>
      </c>
      <c r="M6607" t="s">
        <v>9096</v>
      </c>
      <c r="N6607" t="s">
        <v>9096</v>
      </c>
      <c r="O6607" t="s">
        <v>10064</v>
      </c>
      <c r="P6607" t="s">
        <v>10024</v>
      </c>
      <c r="Q6607" t="s">
        <v>4728</v>
      </c>
      <c r="R6607" t="s">
        <v>764</v>
      </c>
      <c r="S6607" t="s">
        <v>88</v>
      </c>
      <c r="T6607" t="s">
        <v>94</v>
      </c>
      <c r="U6607" t="s">
        <v>95</v>
      </c>
      <c r="X6607">
        <v>1</v>
      </c>
      <c r="Y6607">
        <v>0</v>
      </c>
      <c r="Z6607">
        <v>0</v>
      </c>
      <c r="AA6607">
        <v>0</v>
      </c>
      <c r="AB6607">
        <v>180000</v>
      </c>
      <c r="AC6607" t="s">
        <v>47</v>
      </c>
      <c r="AD6607" t="e">
        <f>+VLOOKUP(T6607,items!$A$2:$D$1255,4,0)</f>
        <v>#N/A</v>
      </c>
      <c r="AE6607" t="e">
        <f>+VLOOKUP(T6607,Tabla1[],5,0)</f>
        <v>#N/A</v>
      </c>
      <c r="AF6607">
        <f t="shared" si="103"/>
        <v>6</v>
      </c>
    </row>
    <row r="6608" spans="1:32" x14ac:dyDescent="0.25">
      <c r="A6608">
        <v>104433</v>
      </c>
      <c r="B6608" t="s">
        <v>12201</v>
      </c>
      <c r="C6608" t="s">
        <v>75</v>
      </c>
      <c r="D6608">
        <v>0</v>
      </c>
      <c r="F6608" t="s">
        <v>975</v>
      </c>
      <c r="G6608" t="s">
        <v>1249</v>
      </c>
      <c r="H6608" t="s">
        <v>12202</v>
      </c>
      <c r="I6608" t="s">
        <v>37</v>
      </c>
      <c r="J6608" t="s">
        <v>12203</v>
      </c>
      <c r="K6608" t="s">
        <v>12204</v>
      </c>
      <c r="L6608" t="s">
        <v>37</v>
      </c>
      <c r="M6608" t="s">
        <v>9096</v>
      </c>
      <c r="N6608" t="s">
        <v>9096</v>
      </c>
      <c r="O6608" t="s">
        <v>10064</v>
      </c>
      <c r="P6608" t="s">
        <v>10024</v>
      </c>
      <c r="Q6608" t="s">
        <v>4728</v>
      </c>
      <c r="R6608" t="s">
        <v>764</v>
      </c>
      <c r="S6608" t="s">
        <v>88</v>
      </c>
      <c r="T6608" t="s">
        <v>392</v>
      </c>
      <c r="U6608" t="s">
        <v>393</v>
      </c>
      <c r="X6608">
        <v>1</v>
      </c>
      <c r="Y6608">
        <v>0</v>
      </c>
      <c r="Z6608">
        <v>0</v>
      </c>
      <c r="AA6608">
        <v>0</v>
      </c>
      <c r="AB6608">
        <v>80000</v>
      </c>
      <c r="AC6608" t="s">
        <v>47</v>
      </c>
      <c r="AD6608" t="e">
        <f>+VLOOKUP(T6608,items!$A$2:$D$1255,4,0)</f>
        <v>#N/A</v>
      </c>
      <c r="AE6608" t="e">
        <f>+VLOOKUP(T6608,Tabla1[],5,0)</f>
        <v>#N/A</v>
      </c>
      <c r="AF6608">
        <f t="shared" si="103"/>
        <v>6</v>
      </c>
    </row>
    <row r="6609" spans="1:32" x14ac:dyDescent="0.25">
      <c r="A6609">
        <v>104434</v>
      </c>
      <c r="B6609" t="s">
        <v>12205</v>
      </c>
      <c r="C6609" t="s">
        <v>75</v>
      </c>
      <c r="D6609">
        <v>0</v>
      </c>
      <c r="F6609" t="s">
        <v>975</v>
      </c>
      <c r="G6609" t="s">
        <v>975</v>
      </c>
      <c r="H6609" t="s">
        <v>12206</v>
      </c>
      <c r="I6609" t="s">
        <v>37</v>
      </c>
      <c r="J6609" t="s">
        <v>12207</v>
      </c>
      <c r="K6609" t="s">
        <v>12208</v>
      </c>
      <c r="L6609" t="s">
        <v>37</v>
      </c>
      <c r="M6609" t="s">
        <v>512</v>
      </c>
      <c r="N6609" t="s">
        <v>512</v>
      </c>
      <c r="O6609" t="s">
        <v>9293</v>
      </c>
      <c r="P6609" t="s">
        <v>8695</v>
      </c>
      <c r="Q6609" t="s">
        <v>8695</v>
      </c>
      <c r="R6609" t="s">
        <v>127</v>
      </c>
      <c r="S6609" t="s">
        <v>164</v>
      </c>
      <c r="T6609" t="s">
        <v>12209</v>
      </c>
      <c r="U6609" t="s">
        <v>12210</v>
      </c>
      <c r="X6609">
        <v>2</v>
      </c>
      <c r="Y6609">
        <v>0</v>
      </c>
      <c r="Z6609">
        <v>0</v>
      </c>
      <c r="AA6609">
        <v>0</v>
      </c>
      <c r="AB6609">
        <v>972000</v>
      </c>
      <c r="AC6609" t="s">
        <v>47</v>
      </c>
      <c r="AD6609">
        <f>+VLOOKUP(T6609,items!$A$2:$D$1255,4,0)</f>
        <v>0</v>
      </c>
      <c r="AE6609">
        <f>+VLOOKUP(T6609,Tabla1[],5,0)</f>
        <v>0</v>
      </c>
      <c r="AF6609">
        <f t="shared" si="103"/>
        <v>5</v>
      </c>
    </row>
    <row r="6610" spans="1:32" x14ac:dyDescent="0.25">
      <c r="A6610">
        <v>104449</v>
      </c>
      <c r="B6610" t="s">
        <v>4361</v>
      </c>
      <c r="C6610" t="s">
        <v>75</v>
      </c>
      <c r="D6610">
        <v>0</v>
      </c>
      <c r="F6610" t="s">
        <v>975</v>
      </c>
      <c r="G6610" t="s">
        <v>975</v>
      </c>
      <c r="H6610" t="s">
        <v>12211</v>
      </c>
      <c r="I6610" t="s">
        <v>37</v>
      </c>
      <c r="J6610" t="s">
        <v>12212</v>
      </c>
      <c r="K6610" t="s">
        <v>12213</v>
      </c>
      <c r="L6610" t="s">
        <v>37</v>
      </c>
      <c r="M6610" t="s">
        <v>512</v>
      </c>
      <c r="N6610" t="s">
        <v>512</v>
      </c>
      <c r="O6610" t="s">
        <v>9293</v>
      </c>
      <c r="P6610" t="s">
        <v>8695</v>
      </c>
      <c r="Q6610" t="s">
        <v>8695</v>
      </c>
      <c r="R6610" t="s">
        <v>127</v>
      </c>
      <c r="S6610" t="s">
        <v>164</v>
      </c>
      <c r="T6610" t="s">
        <v>6309</v>
      </c>
      <c r="U6610" t="s">
        <v>6310</v>
      </c>
      <c r="X6610">
        <v>8</v>
      </c>
      <c r="Y6610">
        <v>0</v>
      </c>
      <c r="Z6610">
        <v>0</v>
      </c>
      <c r="AA6610">
        <v>0</v>
      </c>
      <c r="AB6610">
        <v>10400</v>
      </c>
      <c r="AC6610" t="s">
        <v>47</v>
      </c>
      <c r="AD6610">
        <f>+VLOOKUP(T6610,items!$A$2:$D$1255,4,0)</f>
        <v>0</v>
      </c>
      <c r="AE6610">
        <f>+VLOOKUP(T6610,Tabla1[],5,0)</f>
        <v>0</v>
      </c>
      <c r="AF6610">
        <f t="shared" si="103"/>
        <v>5</v>
      </c>
    </row>
    <row r="6611" spans="1:32" x14ac:dyDescent="0.25">
      <c r="A6611">
        <v>104449</v>
      </c>
      <c r="B6611" t="s">
        <v>4361</v>
      </c>
      <c r="C6611" t="s">
        <v>75</v>
      </c>
      <c r="D6611">
        <v>0</v>
      </c>
      <c r="F6611" t="s">
        <v>975</v>
      </c>
      <c r="G6611" t="s">
        <v>975</v>
      </c>
      <c r="H6611" t="s">
        <v>12211</v>
      </c>
      <c r="I6611" t="s">
        <v>37</v>
      </c>
      <c r="J6611" t="s">
        <v>12212</v>
      </c>
      <c r="K6611" t="s">
        <v>12213</v>
      </c>
      <c r="L6611" t="s">
        <v>37</v>
      </c>
      <c r="M6611" t="s">
        <v>512</v>
      </c>
      <c r="N6611" t="s">
        <v>512</v>
      </c>
      <c r="O6611" t="s">
        <v>9293</v>
      </c>
      <c r="P6611" t="s">
        <v>8695</v>
      </c>
      <c r="Q6611" t="s">
        <v>8695</v>
      </c>
      <c r="R6611" t="s">
        <v>127</v>
      </c>
      <c r="S6611" t="s">
        <v>164</v>
      </c>
      <c r="T6611" t="s">
        <v>1290</v>
      </c>
      <c r="U6611" t="s">
        <v>1291</v>
      </c>
      <c r="X6611">
        <v>4</v>
      </c>
      <c r="Y6611">
        <v>0</v>
      </c>
      <c r="Z6611">
        <v>0</v>
      </c>
      <c r="AA6611">
        <v>0</v>
      </c>
      <c r="AB6611">
        <v>255600</v>
      </c>
      <c r="AC6611" t="s">
        <v>47</v>
      </c>
      <c r="AD6611">
        <f>+VLOOKUP(T6611,items!$A$2:$D$1255,4,0)</f>
        <v>0</v>
      </c>
      <c r="AE6611">
        <f>+VLOOKUP(T6611,Tabla1[],5,0)</f>
        <v>0</v>
      </c>
      <c r="AF6611">
        <f t="shared" si="103"/>
        <v>5</v>
      </c>
    </row>
    <row r="6612" spans="1:32" x14ac:dyDescent="0.25">
      <c r="A6612">
        <v>104449</v>
      </c>
      <c r="B6612" t="s">
        <v>4361</v>
      </c>
      <c r="C6612" t="s">
        <v>75</v>
      </c>
      <c r="D6612">
        <v>0</v>
      </c>
      <c r="F6612" t="s">
        <v>975</v>
      </c>
      <c r="G6612" t="s">
        <v>975</v>
      </c>
      <c r="H6612" t="s">
        <v>12211</v>
      </c>
      <c r="I6612" t="s">
        <v>37</v>
      </c>
      <c r="J6612" t="s">
        <v>12212</v>
      </c>
      <c r="K6612" t="s">
        <v>12213</v>
      </c>
      <c r="L6612" t="s">
        <v>37</v>
      </c>
      <c r="M6612" t="s">
        <v>512</v>
      </c>
      <c r="N6612" t="s">
        <v>512</v>
      </c>
      <c r="O6612" t="s">
        <v>9293</v>
      </c>
      <c r="P6612" t="s">
        <v>8695</v>
      </c>
      <c r="Q6612" t="s">
        <v>8695</v>
      </c>
      <c r="R6612" t="s">
        <v>127</v>
      </c>
      <c r="S6612" t="s">
        <v>164</v>
      </c>
      <c r="T6612" t="s">
        <v>6311</v>
      </c>
      <c r="U6612" t="s">
        <v>6312</v>
      </c>
      <c r="X6612">
        <v>8</v>
      </c>
      <c r="Y6612">
        <v>0</v>
      </c>
      <c r="Z6612">
        <v>0</v>
      </c>
      <c r="AA6612">
        <v>0</v>
      </c>
      <c r="AB6612">
        <v>3200</v>
      </c>
      <c r="AC6612" t="s">
        <v>47</v>
      </c>
      <c r="AD6612">
        <f>+VLOOKUP(T6612,items!$A$2:$D$1255,4,0)</f>
        <v>0</v>
      </c>
      <c r="AE6612">
        <f>+VLOOKUP(T6612,Tabla1[],5,0)</f>
        <v>0</v>
      </c>
      <c r="AF6612">
        <f t="shared" si="103"/>
        <v>5</v>
      </c>
    </row>
    <row r="6613" spans="1:32" x14ac:dyDescent="0.25">
      <c r="A6613">
        <v>104451</v>
      </c>
      <c r="B6613" t="s">
        <v>6706</v>
      </c>
      <c r="C6613" t="s">
        <v>75</v>
      </c>
      <c r="D6613">
        <v>0</v>
      </c>
      <c r="F6613" t="s">
        <v>975</v>
      </c>
      <c r="G6613" t="s">
        <v>512</v>
      </c>
      <c r="H6613" t="s">
        <v>12214</v>
      </c>
      <c r="I6613" t="s">
        <v>37</v>
      </c>
      <c r="J6613" t="s">
        <v>12215</v>
      </c>
      <c r="K6613" t="s">
        <v>12216</v>
      </c>
      <c r="L6613" t="s">
        <v>37</v>
      </c>
      <c r="M6613" t="s">
        <v>516</v>
      </c>
      <c r="N6613" t="s">
        <v>516</v>
      </c>
      <c r="O6613" t="s">
        <v>517</v>
      </c>
      <c r="P6613" t="s">
        <v>518</v>
      </c>
      <c r="Q6613" t="s">
        <v>518</v>
      </c>
      <c r="R6613" t="s">
        <v>43</v>
      </c>
      <c r="S6613" t="s">
        <v>164</v>
      </c>
      <c r="T6613" t="s">
        <v>1469</v>
      </c>
      <c r="U6613" t="s">
        <v>578</v>
      </c>
      <c r="X6613">
        <v>61</v>
      </c>
      <c r="Y6613">
        <v>0</v>
      </c>
      <c r="Z6613">
        <v>0</v>
      </c>
      <c r="AA6613">
        <v>0</v>
      </c>
      <c r="AB6613">
        <v>3050000</v>
      </c>
      <c r="AC6613" t="s">
        <v>47</v>
      </c>
      <c r="AD6613">
        <f>+VLOOKUP(T6613,items!$A$2:$D$1255,4,0)</f>
        <v>0</v>
      </c>
      <c r="AE6613">
        <f>+VLOOKUP(T6613,Tabla1[],5,0)</f>
        <v>0</v>
      </c>
      <c r="AF6613">
        <f t="shared" si="103"/>
        <v>5</v>
      </c>
    </row>
    <row r="6614" spans="1:32" x14ac:dyDescent="0.25">
      <c r="A6614">
        <v>104454</v>
      </c>
      <c r="B6614" t="s">
        <v>5654</v>
      </c>
      <c r="C6614" t="s">
        <v>1065</v>
      </c>
      <c r="D6614">
        <v>0</v>
      </c>
      <c r="F6614" t="s">
        <v>975</v>
      </c>
      <c r="G6614" t="s">
        <v>975</v>
      </c>
      <c r="H6614" t="s">
        <v>12217</v>
      </c>
      <c r="I6614" t="s">
        <v>37</v>
      </c>
      <c r="J6614" t="s">
        <v>37</v>
      </c>
      <c r="K6614" t="s">
        <v>12218</v>
      </c>
      <c r="L6614" t="s">
        <v>37</v>
      </c>
      <c r="M6614" t="s">
        <v>512</v>
      </c>
      <c r="N6614" t="s">
        <v>512</v>
      </c>
      <c r="O6614" t="s">
        <v>9293</v>
      </c>
      <c r="P6614" t="s">
        <v>8695</v>
      </c>
      <c r="Q6614" t="s">
        <v>8695</v>
      </c>
      <c r="R6614" t="s">
        <v>411</v>
      </c>
      <c r="S6614" t="s">
        <v>164</v>
      </c>
      <c r="T6614" t="s">
        <v>3627</v>
      </c>
      <c r="U6614" t="s">
        <v>3628</v>
      </c>
      <c r="X6614">
        <v>1</v>
      </c>
      <c r="Y6614">
        <v>0</v>
      </c>
      <c r="Z6614">
        <v>0</v>
      </c>
      <c r="AA6614">
        <v>0</v>
      </c>
      <c r="AB6614">
        <v>36000</v>
      </c>
      <c r="AC6614" t="s">
        <v>47</v>
      </c>
      <c r="AD6614">
        <f>+VLOOKUP(T6614,items!$A$2:$D$1255,4,0)</f>
        <v>0</v>
      </c>
      <c r="AE6614">
        <f>+VLOOKUP(T6614,Tabla1[],5,0)</f>
        <v>0</v>
      </c>
      <c r="AF6614">
        <f t="shared" si="103"/>
        <v>5</v>
      </c>
    </row>
    <row r="6615" spans="1:32" x14ac:dyDescent="0.25">
      <c r="A6615">
        <v>104454</v>
      </c>
      <c r="B6615" t="s">
        <v>5654</v>
      </c>
      <c r="C6615" t="s">
        <v>1065</v>
      </c>
      <c r="D6615">
        <v>0</v>
      </c>
      <c r="F6615" t="s">
        <v>975</v>
      </c>
      <c r="G6615" t="s">
        <v>975</v>
      </c>
      <c r="H6615" t="s">
        <v>12217</v>
      </c>
      <c r="I6615" t="s">
        <v>37</v>
      </c>
      <c r="J6615" t="s">
        <v>37</v>
      </c>
      <c r="K6615" t="s">
        <v>12218</v>
      </c>
      <c r="L6615" t="s">
        <v>37</v>
      </c>
      <c r="M6615" t="s">
        <v>512</v>
      </c>
      <c r="N6615" t="s">
        <v>512</v>
      </c>
      <c r="O6615" t="s">
        <v>9293</v>
      </c>
      <c r="P6615" t="s">
        <v>8695</v>
      </c>
      <c r="Q6615" t="s">
        <v>8695</v>
      </c>
      <c r="R6615" t="s">
        <v>411</v>
      </c>
      <c r="S6615" t="s">
        <v>164</v>
      </c>
      <c r="T6615" t="s">
        <v>3629</v>
      </c>
      <c r="U6615" t="s">
        <v>3630</v>
      </c>
      <c r="X6615">
        <v>1</v>
      </c>
      <c r="Y6615">
        <v>0</v>
      </c>
      <c r="Z6615">
        <v>0</v>
      </c>
      <c r="AA6615">
        <v>0</v>
      </c>
      <c r="AB6615">
        <v>39000</v>
      </c>
      <c r="AC6615" t="s">
        <v>47</v>
      </c>
      <c r="AD6615">
        <f>+VLOOKUP(T6615,items!$A$2:$D$1255,4,0)</f>
        <v>0</v>
      </c>
      <c r="AE6615">
        <f>+VLOOKUP(T6615,Tabla1[],5,0)</f>
        <v>0</v>
      </c>
      <c r="AF6615">
        <f t="shared" si="103"/>
        <v>5</v>
      </c>
    </row>
    <row r="6616" spans="1:32" x14ac:dyDescent="0.25">
      <c r="A6616">
        <v>104458</v>
      </c>
      <c r="B6616" t="s">
        <v>12219</v>
      </c>
      <c r="C6616" t="s">
        <v>33</v>
      </c>
      <c r="D6616">
        <v>0</v>
      </c>
      <c r="F6616" t="s">
        <v>975</v>
      </c>
      <c r="G6616" t="s">
        <v>518</v>
      </c>
      <c r="H6616" t="s">
        <v>12220</v>
      </c>
      <c r="I6616" t="s">
        <v>37</v>
      </c>
      <c r="J6616" t="s">
        <v>12221</v>
      </c>
      <c r="K6616" t="s">
        <v>12222</v>
      </c>
      <c r="L6616" t="s">
        <v>12223</v>
      </c>
      <c r="M6616" t="s">
        <v>519</v>
      </c>
      <c r="N6616" t="s">
        <v>519</v>
      </c>
      <c r="O6616" t="s">
        <v>4728</v>
      </c>
      <c r="P6616" t="s">
        <v>8745</v>
      </c>
      <c r="Q6616" t="s">
        <v>10604</v>
      </c>
      <c r="R6616" t="s">
        <v>63</v>
      </c>
      <c r="S6616" t="s">
        <v>88</v>
      </c>
      <c r="T6616" t="s">
        <v>1815</v>
      </c>
      <c r="U6616" t="s">
        <v>1816</v>
      </c>
      <c r="X6616">
        <v>1</v>
      </c>
      <c r="Y6616">
        <v>0</v>
      </c>
      <c r="Z6616">
        <v>0</v>
      </c>
      <c r="AA6616">
        <v>0</v>
      </c>
      <c r="AB6616">
        <v>513186</v>
      </c>
      <c r="AC6616" t="s">
        <v>47</v>
      </c>
      <c r="AD6616" t="str">
        <f>+VLOOKUP(T6616,items!$A$2:$D$1255,4,0)</f>
        <v>MUEBLES</v>
      </c>
      <c r="AE6616">
        <f>+VLOOKUP(T6616,Tabla1[],5,0)</f>
        <v>0</v>
      </c>
      <c r="AF6616">
        <f t="shared" si="103"/>
        <v>6</v>
      </c>
    </row>
    <row r="6617" spans="1:32" x14ac:dyDescent="0.25">
      <c r="A6617">
        <v>104458</v>
      </c>
      <c r="B6617" t="s">
        <v>12219</v>
      </c>
      <c r="C6617" t="s">
        <v>33</v>
      </c>
      <c r="D6617">
        <v>0</v>
      </c>
      <c r="F6617" t="s">
        <v>975</v>
      </c>
      <c r="G6617" t="s">
        <v>518</v>
      </c>
      <c r="H6617" t="s">
        <v>12220</v>
      </c>
      <c r="I6617" t="s">
        <v>37</v>
      </c>
      <c r="J6617" t="s">
        <v>12221</v>
      </c>
      <c r="K6617" t="s">
        <v>12222</v>
      </c>
      <c r="L6617" t="s">
        <v>12223</v>
      </c>
      <c r="M6617" t="s">
        <v>519</v>
      </c>
      <c r="N6617" t="s">
        <v>519</v>
      </c>
      <c r="O6617" t="s">
        <v>4728</v>
      </c>
      <c r="P6617" t="s">
        <v>8745</v>
      </c>
      <c r="Q6617" t="s">
        <v>10604</v>
      </c>
      <c r="R6617" t="s">
        <v>63</v>
      </c>
      <c r="S6617" t="s">
        <v>88</v>
      </c>
      <c r="T6617" t="s">
        <v>311</v>
      </c>
      <c r="U6617" t="s">
        <v>312</v>
      </c>
      <c r="V6617" t="s">
        <v>313</v>
      </c>
      <c r="X6617">
        <v>3</v>
      </c>
      <c r="Y6617">
        <v>0</v>
      </c>
      <c r="Z6617">
        <v>0</v>
      </c>
      <c r="AA6617">
        <v>0</v>
      </c>
      <c r="AB6617">
        <v>4536021</v>
      </c>
      <c r="AC6617" t="s">
        <v>47</v>
      </c>
      <c r="AD6617" t="str">
        <f>+VLOOKUP(T6617,items!$A$2:$D$1255,4,0)</f>
        <v>MUEBLES</v>
      </c>
      <c r="AE6617">
        <f>+VLOOKUP(T6617,Tabla1[],5,0)</f>
        <v>0</v>
      </c>
      <c r="AF6617">
        <f t="shared" si="103"/>
        <v>6</v>
      </c>
    </row>
    <row r="6618" spans="1:32" x14ac:dyDescent="0.25">
      <c r="A6618">
        <v>104458</v>
      </c>
      <c r="B6618" t="s">
        <v>12219</v>
      </c>
      <c r="C6618" t="s">
        <v>33</v>
      </c>
      <c r="D6618">
        <v>0</v>
      </c>
      <c r="F6618" t="s">
        <v>975</v>
      </c>
      <c r="G6618" t="s">
        <v>518</v>
      </c>
      <c r="H6618" t="s">
        <v>12220</v>
      </c>
      <c r="I6618" t="s">
        <v>37</v>
      </c>
      <c r="J6618" t="s">
        <v>12221</v>
      </c>
      <c r="K6618" t="s">
        <v>12222</v>
      </c>
      <c r="L6618" t="s">
        <v>12223</v>
      </c>
      <c r="M6618" t="s">
        <v>519</v>
      </c>
      <c r="N6618" t="s">
        <v>519</v>
      </c>
      <c r="O6618" t="s">
        <v>4728</v>
      </c>
      <c r="P6618" t="s">
        <v>8745</v>
      </c>
      <c r="Q6618" t="s">
        <v>10604</v>
      </c>
      <c r="R6618" t="s">
        <v>63</v>
      </c>
      <c r="S6618" t="s">
        <v>88</v>
      </c>
      <c r="T6618" t="s">
        <v>936</v>
      </c>
      <c r="U6618" t="s">
        <v>937</v>
      </c>
      <c r="X6618">
        <v>1</v>
      </c>
      <c r="Y6618">
        <v>0</v>
      </c>
      <c r="Z6618">
        <v>0</v>
      </c>
      <c r="AA6618">
        <v>0</v>
      </c>
      <c r="AB6618">
        <v>200000</v>
      </c>
      <c r="AC6618" t="s">
        <v>47</v>
      </c>
      <c r="AD6618">
        <f>+VLOOKUP(T6618,items!$A$2:$D$1255,4,0)</f>
        <v>0</v>
      </c>
      <c r="AE6618">
        <f>+VLOOKUP(T6618,Tabla1[],5,0)</f>
        <v>0</v>
      </c>
      <c r="AF6618">
        <f t="shared" si="103"/>
        <v>6</v>
      </c>
    </row>
    <row r="6619" spans="1:32" x14ac:dyDescent="0.25">
      <c r="A6619">
        <v>104473</v>
      </c>
      <c r="B6619" t="s">
        <v>12224</v>
      </c>
      <c r="C6619" t="s">
        <v>75</v>
      </c>
      <c r="D6619">
        <v>0</v>
      </c>
      <c r="F6619" t="s">
        <v>512</v>
      </c>
      <c r="G6619" t="s">
        <v>9293</v>
      </c>
      <c r="H6619" t="s">
        <v>12225</v>
      </c>
      <c r="I6619" t="s">
        <v>37</v>
      </c>
      <c r="J6619" t="s">
        <v>12226</v>
      </c>
      <c r="K6619" t="s">
        <v>12227</v>
      </c>
      <c r="L6619" t="s">
        <v>37</v>
      </c>
      <c r="M6619" t="s">
        <v>517</v>
      </c>
      <c r="N6619" t="s">
        <v>517</v>
      </c>
      <c r="O6619" t="s">
        <v>518</v>
      </c>
      <c r="P6619" t="s">
        <v>1249</v>
      </c>
      <c r="Q6619" t="s">
        <v>1249</v>
      </c>
      <c r="R6619" t="s">
        <v>127</v>
      </c>
      <c r="S6619" t="s">
        <v>164</v>
      </c>
      <c r="T6619" t="s">
        <v>1426</v>
      </c>
      <c r="U6619" t="s">
        <v>1427</v>
      </c>
      <c r="X6619">
        <v>18</v>
      </c>
      <c r="Y6619">
        <v>0</v>
      </c>
      <c r="Z6619">
        <v>0</v>
      </c>
      <c r="AA6619">
        <v>0</v>
      </c>
      <c r="AB6619">
        <v>946800</v>
      </c>
      <c r="AC6619" t="s">
        <v>47</v>
      </c>
      <c r="AD6619">
        <f>+VLOOKUP(T6619,items!$A$2:$D$1255,4,0)</f>
        <v>0</v>
      </c>
      <c r="AE6619">
        <f>+VLOOKUP(T6619,Tabla1[],5,0)</f>
        <v>0</v>
      </c>
      <c r="AF6619">
        <f t="shared" si="103"/>
        <v>5</v>
      </c>
    </row>
    <row r="6620" spans="1:32" x14ac:dyDescent="0.25">
      <c r="A6620">
        <v>104476</v>
      </c>
      <c r="B6620" t="s">
        <v>5654</v>
      </c>
      <c r="C6620" t="s">
        <v>33</v>
      </c>
      <c r="D6620">
        <v>0</v>
      </c>
      <c r="F6620" t="s">
        <v>512</v>
      </c>
      <c r="G6620" t="s">
        <v>512</v>
      </c>
      <c r="H6620" t="s">
        <v>12228</v>
      </c>
      <c r="I6620" t="s">
        <v>37</v>
      </c>
      <c r="J6620" t="s">
        <v>12229</v>
      </c>
      <c r="K6620" t="s">
        <v>12230</v>
      </c>
      <c r="L6620" t="s">
        <v>37</v>
      </c>
      <c r="M6620" t="s">
        <v>516</v>
      </c>
      <c r="N6620" t="s">
        <v>516</v>
      </c>
      <c r="O6620" t="s">
        <v>9293</v>
      </c>
      <c r="P6620" t="s">
        <v>8695</v>
      </c>
      <c r="Q6620" t="s">
        <v>518</v>
      </c>
      <c r="R6620" t="s">
        <v>411</v>
      </c>
      <c r="S6620" t="s">
        <v>164</v>
      </c>
      <c r="T6620" t="s">
        <v>2908</v>
      </c>
      <c r="U6620" t="s">
        <v>958</v>
      </c>
      <c r="X6620">
        <v>18.2</v>
      </c>
      <c r="Y6620">
        <v>0</v>
      </c>
      <c r="Z6620">
        <v>0</v>
      </c>
      <c r="AA6620">
        <v>0</v>
      </c>
      <c r="AB6620">
        <v>957320</v>
      </c>
      <c r="AC6620" t="s">
        <v>47</v>
      </c>
      <c r="AD6620">
        <f>+VLOOKUP(T6620,items!$A$2:$D$1255,4,0)</f>
        <v>0</v>
      </c>
      <c r="AE6620">
        <f>+VLOOKUP(T6620,Tabla1[],5,0)</f>
        <v>0</v>
      </c>
      <c r="AF6620">
        <f t="shared" si="103"/>
        <v>5</v>
      </c>
    </row>
    <row r="6621" spans="1:32" x14ac:dyDescent="0.25">
      <c r="A6621">
        <v>104481</v>
      </c>
      <c r="B6621" t="s">
        <v>2843</v>
      </c>
      <c r="C6621" t="s">
        <v>75</v>
      </c>
      <c r="D6621">
        <v>0</v>
      </c>
      <c r="F6621" t="s">
        <v>512</v>
      </c>
      <c r="G6621" t="s">
        <v>512</v>
      </c>
      <c r="H6621" t="s">
        <v>12231</v>
      </c>
      <c r="I6621" t="s">
        <v>37</v>
      </c>
      <c r="J6621" t="s">
        <v>12232</v>
      </c>
      <c r="K6621" t="s">
        <v>12233</v>
      </c>
      <c r="L6621" t="s">
        <v>37</v>
      </c>
      <c r="M6621" t="s">
        <v>516</v>
      </c>
      <c r="N6621" t="s">
        <v>516</v>
      </c>
      <c r="O6621" t="s">
        <v>517</v>
      </c>
      <c r="P6621" t="s">
        <v>518</v>
      </c>
      <c r="Q6621" t="s">
        <v>518</v>
      </c>
      <c r="R6621" t="s">
        <v>127</v>
      </c>
      <c r="S6621" t="s">
        <v>164</v>
      </c>
      <c r="T6621" t="s">
        <v>6309</v>
      </c>
      <c r="U6621" t="s">
        <v>6310</v>
      </c>
      <c r="X6621">
        <v>2</v>
      </c>
      <c r="Y6621">
        <v>0</v>
      </c>
      <c r="Z6621">
        <v>0</v>
      </c>
      <c r="AA6621">
        <v>0</v>
      </c>
      <c r="AB6621">
        <v>2600</v>
      </c>
      <c r="AC6621" t="s">
        <v>47</v>
      </c>
      <c r="AD6621">
        <f>+VLOOKUP(T6621,items!$A$2:$D$1255,4,0)</f>
        <v>0</v>
      </c>
      <c r="AE6621">
        <f>+VLOOKUP(T6621,Tabla1[],5,0)</f>
        <v>0</v>
      </c>
      <c r="AF6621">
        <f t="shared" si="103"/>
        <v>5</v>
      </c>
    </row>
    <row r="6622" spans="1:32" x14ac:dyDescent="0.25">
      <c r="A6622">
        <v>104481</v>
      </c>
      <c r="B6622" t="s">
        <v>2843</v>
      </c>
      <c r="C6622" t="s">
        <v>75</v>
      </c>
      <c r="D6622">
        <v>0</v>
      </c>
      <c r="F6622" t="s">
        <v>512</v>
      </c>
      <c r="G6622" t="s">
        <v>512</v>
      </c>
      <c r="H6622" t="s">
        <v>12231</v>
      </c>
      <c r="I6622" t="s">
        <v>37</v>
      </c>
      <c r="J6622" t="s">
        <v>12232</v>
      </c>
      <c r="K6622" t="s">
        <v>12233</v>
      </c>
      <c r="L6622" t="s">
        <v>37</v>
      </c>
      <c r="M6622" t="s">
        <v>516</v>
      </c>
      <c r="N6622" t="s">
        <v>516</v>
      </c>
      <c r="O6622" t="s">
        <v>517</v>
      </c>
      <c r="P6622" t="s">
        <v>518</v>
      </c>
      <c r="Q6622" t="s">
        <v>518</v>
      </c>
      <c r="R6622" t="s">
        <v>127</v>
      </c>
      <c r="S6622" t="s">
        <v>164</v>
      </c>
      <c r="T6622" t="s">
        <v>1290</v>
      </c>
      <c r="U6622" t="s">
        <v>1291</v>
      </c>
      <c r="X6622">
        <v>1</v>
      </c>
      <c r="Y6622">
        <v>0</v>
      </c>
      <c r="Z6622">
        <v>0</v>
      </c>
      <c r="AA6622">
        <v>0</v>
      </c>
      <c r="AB6622">
        <v>63900</v>
      </c>
      <c r="AC6622" t="s">
        <v>47</v>
      </c>
      <c r="AD6622">
        <f>+VLOOKUP(T6622,items!$A$2:$D$1255,4,0)</f>
        <v>0</v>
      </c>
      <c r="AE6622">
        <f>+VLOOKUP(T6622,Tabla1[],5,0)</f>
        <v>0</v>
      </c>
      <c r="AF6622">
        <f t="shared" si="103"/>
        <v>5</v>
      </c>
    </row>
    <row r="6623" spans="1:32" x14ac:dyDescent="0.25">
      <c r="A6623">
        <v>104481</v>
      </c>
      <c r="B6623" t="s">
        <v>2843</v>
      </c>
      <c r="C6623" t="s">
        <v>75</v>
      </c>
      <c r="D6623">
        <v>0</v>
      </c>
      <c r="F6623" t="s">
        <v>512</v>
      </c>
      <c r="G6623" t="s">
        <v>512</v>
      </c>
      <c r="H6623" t="s">
        <v>12231</v>
      </c>
      <c r="I6623" t="s">
        <v>37</v>
      </c>
      <c r="J6623" t="s">
        <v>12232</v>
      </c>
      <c r="K6623" t="s">
        <v>12233</v>
      </c>
      <c r="L6623" t="s">
        <v>37</v>
      </c>
      <c r="M6623" t="s">
        <v>516</v>
      </c>
      <c r="N6623" t="s">
        <v>516</v>
      </c>
      <c r="O6623" t="s">
        <v>517</v>
      </c>
      <c r="P6623" t="s">
        <v>518</v>
      </c>
      <c r="Q6623" t="s">
        <v>518</v>
      </c>
      <c r="R6623" t="s">
        <v>127</v>
      </c>
      <c r="S6623" t="s">
        <v>164</v>
      </c>
      <c r="T6623" t="s">
        <v>6311</v>
      </c>
      <c r="U6623" t="s">
        <v>6312</v>
      </c>
      <c r="X6623">
        <v>2</v>
      </c>
      <c r="Y6623">
        <v>0</v>
      </c>
      <c r="Z6623">
        <v>0</v>
      </c>
      <c r="AA6623">
        <v>0</v>
      </c>
      <c r="AB6623">
        <v>800</v>
      </c>
      <c r="AC6623" t="s">
        <v>47</v>
      </c>
      <c r="AD6623">
        <f>+VLOOKUP(T6623,items!$A$2:$D$1255,4,0)</f>
        <v>0</v>
      </c>
      <c r="AE6623">
        <f>+VLOOKUP(T6623,Tabla1[],5,0)</f>
        <v>0</v>
      </c>
      <c r="AF6623">
        <f t="shared" si="103"/>
        <v>5</v>
      </c>
    </row>
    <row r="6624" spans="1:32" x14ac:dyDescent="0.25">
      <c r="A6624">
        <v>104483</v>
      </c>
      <c r="B6624" t="s">
        <v>2714</v>
      </c>
      <c r="C6624" t="s">
        <v>75</v>
      </c>
      <c r="D6624">
        <v>0</v>
      </c>
      <c r="F6624" t="s">
        <v>512</v>
      </c>
      <c r="G6624" t="s">
        <v>518</v>
      </c>
      <c r="H6624" t="s">
        <v>12234</v>
      </c>
      <c r="I6624" t="s">
        <v>37</v>
      </c>
      <c r="J6624" t="s">
        <v>12235</v>
      </c>
      <c r="K6624" t="s">
        <v>12236</v>
      </c>
      <c r="L6624" t="s">
        <v>37</v>
      </c>
      <c r="M6624" t="s">
        <v>519</v>
      </c>
      <c r="N6624" t="s">
        <v>519</v>
      </c>
      <c r="O6624" t="s">
        <v>9096</v>
      </c>
      <c r="P6624" t="s">
        <v>53</v>
      </c>
      <c r="Q6624" t="s">
        <v>53</v>
      </c>
      <c r="R6624" t="s">
        <v>127</v>
      </c>
      <c r="S6624" t="s">
        <v>164</v>
      </c>
      <c r="T6624" t="s">
        <v>1411</v>
      </c>
      <c r="U6624" t="s">
        <v>867</v>
      </c>
      <c r="X6624">
        <v>5</v>
      </c>
      <c r="Y6624">
        <v>0</v>
      </c>
      <c r="Z6624">
        <v>0</v>
      </c>
      <c r="AA6624">
        <v>0</v>
      </c>
      <c r="AB6624">
        <v>263000</v>
      </c>
      <c r="AC6624" t="s">
        <v>47</v>
      </c>
      <c r="AD6624">
        <f>+VLOOKUP(T6624,items!$A$2:$D$1255,4,0)</f>
        <v>0</v>
      </c>
      <c r="AE6624">
        <f>+VLOOKUP(T6624,Tabla1[],5,0)</f>
        <v>0</v>
      </c>
      <c r="AF6624">
        <f t="shared" si="103"/>
        <v>6</v>
      </c>
    </row>
    <row r="6625" spans="1:34" x14ac:dyDescent="0.25">
      <c r="A6625">
        <v>104485</v>
      </c>
      <c r="B6625" t="s">
        <v>995</v>
      </c>
      <c r="C6625" t="s">
        <v>75</v>
      </c>
      <c r="D6625">
        <v>0</v>
      </c>
      <c r="F6625" t="s">
        <v>512</v>
      </c>
      <c r="G6625" t="s">
        <v>9531</v>
      </c>
      <c r="H6625" t="s">
        <v>12237</v>
      </c>
      <c r="I6625" t="s">
        <v>37</v>
      </c>
      <c r="J6625" t="s">
        <v>12238</v>
      </c>
      <c r="K6625" t="s">
        <v>12239</v>
      </c>
      <c r="L6625" t="s">
        <v>37</v>
      </c>
      <c r="M6625" t="s">
        <v>9096</v>
      </c>
      <c r="N6625" t="s">
        <v>9096</v>
      </c>
      <c r="O6625" t="s">
        <v>10064</v>
      </c>
      <c r="P6625" t="s">
        <v>10701</v>
      </c>
      <c r="Q6625" t="s">
        <v>10701</v>
      </c>
      <c r="R6625" t="s">
        <v>127</v>
      </c>
      <c r="S6625" t="s">
        <v>256</v>
      </c>
      <c r="T6625" t="s">
        <v>474</v>
      </c>
      <c r="U6625" t="s">
        <v>475</v>
      </c>
      <c r="X6625">
        <v>1</v>
      </c>
      <c r="Y6625">
        <v>0</v>
      </c>
      <c r="Z6625">
        <v>0</v>
      </c>
      <c r="AA6625">
        <v>0</v>
      </c>
      <c r="AB6625">
        <v>873000</v>
      </c>
      <c r="AC6625" t="s">
        <v>47</v>
      </c>
      <c r="AD6625">
        <f>+VLOOKUP(T6625,items!$A$2:$D$1255,4,0)</f>
        <v>0</v>
      </c>
      <c r="AE6625">
        <f>+VLOOKUP(T6625,Tabla1[],5,0)</f>
        <v>0</v>
      </c>
      <c r="AF6625">
        <f t="shared" si="103"/>
        <v>6</v>
      </c>
    </row>
    <row r="6626" spans="1:34" x14ac:dyDescent="0.25">
      <c r="A6626">
        <v>104485</v>
      </c>
      <c r="B6626" t="s">
        <v>995</v>
      </c>
      <c r="C6626" t="s">
        <v>75</v>
      </c>
      <c r="D6626">
        <v>0</v>
      </c>
      <c r="F6626" t="s">
        <v>512</v>
      </c>
      <c r="G6626" t="s">
        <v>9531</v>
      </c>
      <c r="H6626" t="s">
        <v>12237</v>
      </c>
      <c r="I6626" t="s">
        <v>37</v>
      </c>
      <c r="J6626" t="s">
        <v>12238</v>
      </c>
      <c r="K6626" t="s">
        <v>12239</v>
      </c>
      <c r="L6626" t="s">
        <v>37</v>
      </c>
      <c r="M6626" t="s">
        <v>9096</v>
      </c>
      <c r="N6626" t="s">
        <v>9096</v>
      </c>
      <c r="O6626" t="s">
        <v>10064</v>
      </c>
      <c r="P6626" t="s">
        <v>10701</v>
      </c>
      <c r="Q6626" t="s">
        <v>10701</v>
      </c>
      <c r="R6626" t="s">
        <v>127</v>
      </c>
      <c r="S6626" t="s">
        <v>256</v>
      </c>
      <c r="T6626" t="s">
        <v>392</v>
      </c>
      <c r="U6626" t="s">
        <v>393</v>
      </c>
      <c r="X6626">
        <v>2</v>
      </c>
      <c r="Y6626">
        <v>0</v>
      </c>
      <c r="Z6626">
        <v>0</v>
      </c>
      <c r="AA6626">
        <v>0</v>
      </c>
      <c r="AB6626">
        <v>304000</v>
      </c>
      <c r="AC6626" t="s">
        <v>47</v>
      </c>
      <c r="AD6626" t="e">
        <f>+VLOOKUP(T6626,items!$A$2:$D$1255,4,0)</f>
        <v>#N/A</v>
      </c>
      <c r="AE6626" t="e">
        <f>+VLOOKUP(T6626,Tabla1[],5,0)</f>
        <v>#N/A</v>
      </c>
      <c r="AF6626">
        <f t="shared" si="103"/>
        <v>6</v>
      </c>
    </row>
    <row r="6627" spans="1:34" x14ac:dyDescent="0.25">
      <c r="A6627">
        <v>104486</v>
      </c>
      <c r="B6627" t="s">
        <v>9655</v>
      </c>
      <c r="C6627" t="s">
        <v>33</v>
      </c>
      <c r="D6627">
        <v>0</v>
      </c>
      <c r="F6627" t="s">
        <v>512</v>
      </c>
      <c r="G6627" t="s">
        <v>8695</v>
      </c>
      <c r="H6627" t="s">
        <v>12240</v>
      </c>
      <c r="I6627" t="s">
        <v>37</v>
      </c>
      <c r="J6627" t="s">
        <v>12241</v>
      </c>
      <c r="K6627" t="s">
        <v>12242</v>
      </c>
      <c r="L6627" t="s">
        <v>12243</v>
      </c>
      <c r="M6627" t="s">
        <v>518</v>
      </c>
      <c r="N6627" t="s">
        <v>518</v>
      </c>
      <c r="O6627" t="s">
        <v>519</v>
      </c>
      <c r="P6627" t="s">
        <v>9096</v>
      </c>
      <c r="Q6627" t="s">
        <v>9374</v>
      </c>
      <c r="R6627" t="s">
        <v>127</v>
      </c>
      <c r="S6627" t="s">
        <v>272</v>
      </c>
      <c r="T6627" t="s">
        <v>12244</v>
      </c>
      <c r="U6627" t="s">
        <v>12245</v>
      </c>
      <c r="X6627">
        <v>4</v>
      </c>
      <c r="Y6627">
        <v>0</v>
      </c>
      <c r="Z6627">
        <v>0</v>
      </c>
      <c r="AA6627">
        <v>0</v>
      </c>
      <c r="AB6627" s="14">
        <v>4570652.16</v>
      </c>
      <c r="AC6627" t="s">
        <v>47</v>
      </c>
      <c r="AD6627">
        <f>+VLOOKUP(T6627,items!$A$2:$D$1255,4,0)</f>
        <v>0</v>
      </c>
      <c r="AE6627">
        <f>+VLOOKUP(T6627,Tabla1[],5,0)</f>
        <v>0</v>
      </c>
      <c r="AF6627">
        <f t="shared" si="103"/>
        <v>5</v>
      </c>
      <c r="AG6627">
        <v>3816</v>
      </c>
      <c r="AH6627" s="14">
        <v>4570652.16</v>
      </c>
    </row>
    <row r="6628" spans="1:34" x14ac:dyDescent="0.25">
      <c r="A6628">
        <v>104488</v>
      </c>
      <c r="B6628" t="s">
        <v>1311</v>
      </c>
      <c r="C6628" t="s">
        <v>75</v>
      </c>
      <c r="D6628">
        <v>0</v>
      </c>
      <c r="F6628" t="s">
        <v>512</v>
      </c>
      <c r="G6628" t="s">
        <v>516</v>
      </c>
      <c r="H6628" t="s">
        <v>12246</v>
      </c>
      <c r="I6628" t="s">
        <v>37</v>
      </c>
      <c r="J6628" t="s">
        <v>12247</v>
      </c>
      <c r="K6628" t="s">
        <v>12248</v>
      </c>
      <c r="L6628" t="s">
        <v>37</v>
      </c>
      <c r="M6628" t="s">
        <v>9293</v>
      </c>
      <c r="N6628" t="s">
        <v>9293</v>
      </c>
      <c r="O6628" t="s">
        <v>8695</v>
      </c>
      <c r="P6628" t="s">
        <v>519</v>
      </c>
      <c r="Q6628" t="s">
        <v>519</v>
      </c>
      <c r="R6628" t="s">
        <v>43</v>
      </c>
      <c r="S6628" t="s">
        <v>346</v>
      </c>
      <c r="T6628" t="s">
        <v>4925</v>
      </c>
      <c r="U6628" t="s">
        <v>1024</v>
      </c>
      <c r="X6628">
        <v>6.3</v>
      </c>
      <c r="Y6628">
        <v>0</v>
      </c>
      <c r="Z6628">
        <v>0</v>
      </c>
      <c r="AA6628">
        <v>0</v>
      </c>
      <c r="AB6628">
        <v>331380</v>
      </c>
      <c r="AC6628" t="s">
        <v>47</v>
      </c>
      <c r="AD6628">
        <f>+VLOOKUP(T6628,items!$A$2:$D$1255,4,0)</f>
        <v>0</v>
      </c>
      <c r="AE6628">
        <f>+VLOOKUP(T6628,Tabla1[],5,0)</f>
        <v>0</v>
      </c>
      <c r="AF6628">
        <f t="shared" si="103"/>
        <v>5</v>
      </c>
    </row>
    <row r="6629" spans="1:34" x14ac:dyDescent="0.25">
      <c r="A6629">
        <v>104489</v>
      </c>
      <c r="B6629" t="s">
        <v>10288</v>
      </c>
      <c r="C6629" t="s">
        <v>33</v>
      </c>
      <c r="D6629">
        <v>0</v>
      </c>
      <c r="F6629" t="s">
        <v>512</v>
      </c>
      <c r="G6629" t="s">
        <v>518</v>
      </c>
      <c r="H6629" t="s">
        <v>12249</v>
      </c>
      <c r="I6629" t="s">
        <v>37</v>
      </c>
      <c r="J6629" t="s">
        <v>12250</v>
      </c>
      <c r="K6629" t="s">
        <v>12251</v>
      </c>
      <c r="L6629" t="s">
        <v>12252</v>
      </c>
      <c r="M6629" t="s">
        <v>519</v>
      </c>
      <c r="N6629" t="s">
        <v>519</v>
      </c>
      <c r="O6629" t="s">
        <v>1249</v>
      </c>
      <c r="P6629" t="s">
        <v>9374</v>
      </c>
      <c r="Q6629" t="s">
        <v>53</v>
      </c>
      <c r="R6629" t="s">
        <v>127</v>
      </c>
      <c r="S6629" t="s">
        <v>108</v>
      </c>
      <c r="T6629" t="s">
        <v>1581</v>
      </c>
      <c r="U6629" t="s">
        <v>1582</v>
      </c>
      <c r="X6629">
        <v>7</v>
      </c>
      <c r="Y6629">
        <v>0</v>
      </c>
      <c r="Z6629">
        <v>0</v>
      </c>
      <c r="AA6629">
        <v>0</v>
      </c>
      <c r="AB6629">
        <v>2100000</v>
      </c>
      <c r="AC6629" t="s">
        <v>47</v>
      </c>
      <c r="AD6629">
        <f>+VLOOKUP(T6629,items!$A$2:$D$1255,4,0)</f>
        <v>0</v>
      </c>
      <c r="AE6629">
        <f>+VLOOKUP(T6629,Tabla1[],5,0)</f>
        <v>0</v>
      </c>
      <c r="AF6629">
        <f t="shared" si="103"/>
        <v>5</v>
      </c>
    </row>
    <row r="6630" spans="1:34" x14ac:dyDescent="0.25">
      <c r="A6630">
        <v>104497</v>
      </c>
      <c r="B6630" t="s">
        <v>12253</v>
      </c>
      <c r="C6630" t="s">
        <v>75</v>
      </c>
      <c r="D6630">
        <v>0</v>
      </c>
      <c r="F6630" t="s">
        <v>512</v>
      </c>
      <c r="G6630" t="s">
        <v>12254</v>
      </c>
      <c r="H6630" t="s">
        <v>12255</v>
      </c>
      <c r="I6630" t="s">
        <v>37</v>
      </c>
      <c r="J6630" t="s">
        <v>37</v>
      </c>
      <c r="K6630" t="s">
        <v>37</v>
      </c>
      <c r="L6630" t="s">
        <v>37</v>
      </c>
      <c r="M6630" t="s">
        <v>6297</v>
      </c>
      <c r="N6630" t="s">
        <v>11432</v>
      </c>
      <c r="O6630" t="s">
        <v>280</v>
      </c>
      <c r="P6630" t="s">
        <v>281</v>
      </c>
      <c r="Q6630" t="s">
        <v>12256</v>
      </c>
      <c r="R6630" t="s">
        <v>1157</v>
      </c>
      <c r="S6630" t="s">
        <v>346</v>
      </c>
      <c r="T6630" t="s">
        <v>12257</v>
      </c>
      <c r="U6630" t="s">
        <v>12258</v>
      </c>
      <c r="X6630">
        <v>1</v>
      </c>
      <c r="Y6630">
        <v>0</v>
      </c>
      <c r="Z6630">
        <v>0</v>
      </c>
      <c r="AA6630">
        <v>0</v>
      </c>
      <c r="AB6630">
        <v>1190000</v>
      </c>
      <c r="AC6630" t="s">
        <v>178</v>
      </c>
      <c r="AD6630">
        <f>+VLOOKUP(T6630,items!$A$2:$D$1255,4,0)</f>
        <v>0</v>
      </c>
      <c r="AE6630">
        <f>+VLOOKUP(T6630,Tabla1[],5,0)</f>
        <v>0</v>
      </c>
      <c r="AF6630">
        <f t="shared" si="103"/>
        <v>11</v>
      </c>
    </row>
    <row r="6631" spans="1:34" x14ac:dyDescent="0.25">
      <c r="A6631">
        <v>104497</v>
      </c>
      <c r="B6631" t="s">
        <v>12253</v>
      </c>
      <c r="C6631" t="s">
        <v>75</v>
      </c>
      <c r="D6631">
        <v>0</v>
      </c>
      <c r="F6631" t="s">
        <v>512</v>
      </c>
      <c r="G6631" t="s">
        <v>12254</v>
      </c>
      <c r="H6631" t="s">
        <v>12255</v>
      </c>
      <c r="I6631" t="s">
        <v>37</v>
      </c>
      <c r="J6631" t="s">
        <v>37</v>
      </c>
      <c r="K6631" t="s">
        <v>37</v>
      </c>
      <c r="L6631" t="s">
        <v>37</v>
      </c>
      <c r="M6631" t="s">
        <v>6297</v>
      </c>
      <c r="N6631" t="s">
        <v>11432</v>
      </c>
      <c r="O6631" t="s">
        <v>280</v>
      </c>
      <c r="P6631" t="s">
        <v>281</v>
      </c>
      <c r="Q6631" t="s">
        <v>12256</v>
      </c>
      <c r="R6631" t="s">
        <v>1157</v>
      </c>
      <c r="S6631" t="s">
        <v>346</v>
      </c>
      <c r="T6631" t="s">
        <v>91</v>
      </c>
      <c r="U6631" t="s">
        <v>92</v>
      </c>
      <c r="W6631" t="s">
        <v>114</v>
      </c>
      <c r="X6631">
        <v>1</v>
      </c>
      <c r="Y6631">
        <v>4500</v>
      </c>
      <c r="Z6631">
        <v>3000</v>
      </c>
      <c r="AA6631">
        <v>0</v>
      </c>
      <c r="AB6631">
        <v>13511687</v>
      </c>
      <c r="AC6631" t="s">
        <v>178</v>
      </c>
      <c r="AD6631" t="str">
        <f>+VLOOKUP(T6631,items!$A$2:$D$1255,4,0)</f>
        <v>FLEXIGLASS</v>
      </c>
      <c r="AE6631">
        <f>+VLOOKUP(T6631,Tabla1[],5,0)</f>
        <v>0</v>
      </c>
      <c r="AF6631">
        <f t="shared" si="103"/>
        <v>11</v>
      </c>
    </row>
    <row r="6632" spans="1:34" x14ac:dyDescent="0.25">
      <c r="A6632">
        <v>104497</v>
      </c>
      <c r="B6632" t="s">
        <v>12253</v>
      </c>
      <c r="C6632" t="s">
        <v>75</v>
      </c>
      <c r="D6632">
        <v>0</v>
      </c>
      <c r="F6632" t="s">
        <v>512</v>
      </c>
      <c r="G6632" t="s">
        <v>12254</v>
      </c>
      <c r="H6632" t="s">
        <v>12255</v>
      </c>
      <c r="I6632" t="s">
        <v>37</v>
      </c>
      <c r="J6632" t="s">
        <v>37</v>
      </c>
      <c r="K6632" t="s">
        <v>37</v>
      </c>
      <c r="L6632" t="s">
        <v>37</v>
      </c>
      <c r="M6632" t="s">
        <v>6297</v>
      </c>
      <c r="N6632" t="s">
        <v>11432</v>
      </c>
      <c r="O6632" t="s">
        <v>280</v>
      </c>
      <c r="P6632" t="s">
        <v>281</v>
      </c>
      <c r="Q6632" t="s">
        <v>12256</v>
      </c>
      <c r="R6632" t="s">
        <v>1157</v>
      </c>
      <c r="S6632" t="s">
        <v>346</v>
      </c>
      <c r="T6632" t="s">
        <v>91</v>
      </c>
      <c r="U6632" t="s">
        <v>92</v>
      </c>
      <c r="W6632" t="s">
        <v>114</v>
      </c>
      <c r="X6632">
        <v>2</v>
      </c>
      <c r="Y6632">
        <v>6000</v>
      </c>
      <c r="Z6632">
        <v>3000</v>
      </c>
      <c r="AA6632">
        <v>0</v>
      </c>
      <c r="AB6632">
        <v>42389606</v>
      </c>
      <c r="AC6632" t="s">
        <v>178</v>
      </c>
      <c r="AD6632" t="str">
        <f>+VLOOKUP(T6632,items!$A$2:$D$1255,4,0)</f>
        <v>FLEXIGLASS</v>
      </c>
      <c r="AE6632">
        <f>+VLOOKUP(T6632,Tabla1[],5,0)</f>
        <v>0</v>
      </c>
      <c r="AF6632">
        <f t="shared" si="103"/>
        <v>11</v>
      </c>
    </row>
    <row r="6633" spans="1:34" x14ac:dyDescent="0.25">
      <c r="A6633">
        <v>104497</v>
      </c>
      <c r="B6633" t="s">
        <v>12253</v>
      </c>
      <c r="C6633" t="s">
        <v>75</v>
      </c>
      <c r="D6633">
        <v>0</v>
      </c>
      <c r="F6633" t="s">
        <v>512</v>
      </c>
      <c r="G6633" t="s">
        <v>12254</v>
      </c>
      <c r="H6633" t="s">
        <v>12255</v>
      </c>
      <c r="I6633" t="s">
        <v>37</v>
      </c>
      <c r="J6633" t="s">
        <v>37</v>
      </c>
      <c r="K6633" t="s">
        <v>37</v>
      </c>
      <c r="L6633" t="s">
        <v>37</v>
      </c>
      <c r="M6633" t="s">
        <v>6297</v>
      </c>
      <c r="N6633" t="s">
        <v>11432</v>
      </c>
      <c r="O6633" t="s">
        <v>280</v>
      </c>
      <c r="P6633" t="s">
        <v>281</v>
      </c>
      <c r="Q6633" t="s">
        <v>12256</v>
      </c>
      <c r="R6633" t="s">
        <v>1157</v>
      </c>
      <c r="S6633" t="s">
        <v>346</v>
      </c>
      <c r="T6633" t="s">
        <v>12259</v>
      </c>
      <c r="U6633" t="s">
        <v>12260</v>
      </c>
      <c r="V6633" t="s">
        <v>244</v>
      </c>
      <c r="W6633" t="s">
        <v>114</v>
      </c>
      <c r="X6633">
        <v>1</v>
      </c>
      <c r="Y6633">
        <v>4500</v>
      </c>
      <c r="Z6633">
        <v>0</v>
      </c>
      <c r="AA6633">
        <v>6000</v>
      </c>
      <c r="AB6633">
        <v>34361918</v>
      </c>
      <c r="AC6633" t="s">
        <v>178</v>
      </c>
      <c r="AD6633" t="str">
        <f>+VLOOKUP(T6633,items!$A$2:$D$1255,4,0)</f>
        <v>PERGOLA</v>
      </c>
      <c r="AE6633" t="str">
        <f>+VLOOKUP(T6633,Tabla1[],5,0)</f>
        <v>PERGOTEK ROMANO</v>
      </c>
      <c r="AF6633">
        <f t="shared" si="103"/>
        <v>11</v>
      </c>
    </row>
    <row r="6634" spans="1:34" x14ac:dyDescent="0.25">
      <c r="A6634">
        <v>104497</v>
      </c>
      <c r="B6634" t="s">
        <v>12253</v>
      </c>
      <c r="C6634" t="s">
        <v>75</v>
      </c>
      <c r="D6634">
        <v>0</v>
      </c>
      <c r="F6634" t="s">
        <v>512</v>
      </c>
      <c r="G6634" t="s">
        <v>12254</v>
      </c>
      <c r="H6634" t="s">
        <v>12255</v>
      </c>
      <c r="I6634" t="s">
        <v>37</v>
      </c>
      <c r="J6634" t="s">
        <v>37</v>
      </c>
      <c r="K6634" t="s">
        <v>37</v>
      </c>
      <c r="L6634" t="s">
        <v>37</v>
      </c>
      <c r="M6634" t="s">
        <v>6297</v>
      </c>
      <c r="N6634" t="s">
        <v>11432</v>
      </c>
      <c r="O6634" t="s">
        <v>280</v>
      </c>
      <c r="P6634" t="s">
        <v>281</v>
      </c>
      <c r="Q6634" t="s">
        <v>12256</v>
      </c>
      <c r="R6634" t="s">
        <v>1157</v>
      </c>
      <c r="S6634" t="s">
        <v>346</v>
      </c>
      <c r="T6634" t="s">
        <v>94</v>
      </c>
      <c r="U6634" t="s">
        <v>12261</v>
      </c>
      <c r="X6634">
        <v>1</v>
      </c>
      <c r="Y6634">
        <v>0</v>
      </c>
      <c r="Z6634">
        <v>0</v>
      </c>
      <c r="AA6634">
        <v>0</v>
      </c>
      <c r="AB6634">
        <v>3000000</v>
      </c>
      <c r="AC6634" t="s">
        <v>178</v>
      </c>
      <c r="AD6634" t="e">
        <f>+VLOOKUP(T6634,items!$A$2:$D$1255,4,0)</f>
        <v>#N/A</v>
      </c>
      <c r="AE6634" t="e">
        <f>+VLOOKUP(T6634,Tabla1[],5,0)</f>
        <v>#N/A</v>
      </c>
      <c r="AF6634">
        <f t="shared" si="103"/>
        <v>11</v>
      </c>
    </row>
    <row r="6635" spans="1:34" x14ac:dyDescent="0.25">
      <c r="A6635">
        <v>104497</v>
      </c>
      <c r="B6635" t="s">
        <v>12253</v>
      </c>
      <c r="C6635" t="s">
        <v>75</v>
      </c>
      <c r="D6635">
        <v>0</v>
      </c>
      <c r="F6635" t="s">
        <v>512</v>
      </c>
      <c r="G6635" t="s">
        <v>12254</v>
      </c>
      <c r="H6635" t="s">
        <v>12255</v>
      </c>
      <c r="I6635" t="s">
        <v>37</v>
      </c>
      <c r="J6635" t="s">
        <v>37</v>
      </c>
      <c r="K6635" t="s">
        <v>37</v>
      </c>
      <c r="L6635" t="s">
        <v>37</v>
      </c>
      <c r="M6635" t="s">
        <v>6297</v>
      </c>
      <c r="N6635" t="s">
        <v>11432</v>
      </c>
      <c r="O6635" t="s">
        <v>280</v>
      </c>
      <c r="P6635" t="s">
        <v>281</v>
      </c>
      <c r="Q6635" t="s">
        <v>12256</v>
      </c>
      <c r="R6635" t="s">
        <v>1157</v>
      </c>
      <c r="S6635" t="s">
        <v>346</v>
      </c>
      <c r="T6635" t="s">
        <v>94</v>
      </c>
      <c r="U6635" t="s">
        <v>95</v>
      </c>
      <c r="X6635">
        <v>1</v>
      </c>
      <c r="Y6635">
        <v>0</v>
      </c>
      <c r="Z6635">
        <v>0</v>
      </c>
      <c r="AA6635">
        <v>0</v>
      </c>
      <c r="AB6635">
        <v>3000000</v>
      </c>
      <c r="AC6635" t="s">
        <v>178</v>
      </c>
      <c r="AD6635" t="e">
        <f>+VLOOKUP(T6635,items!$A$2:$D$1255,4,0)</f>
        <v>#N/A</v>
      </c>
      <c r="AE6635" t="e">
        <f>+VLOOKUP(T6635,Tabla1[],5,0)</f>
        <v>#N/A</v>
      </c>
      <c r="AF6635">
        <f t="shared" si="103"/>
        <v>11</v>
      </c>
    </row>
    <row r="6636" spans="1:34" x14ac:dyDescent="0.25">
      <c r="A6636">
        <v>104498</v>
      </c>
      <c r="B6636" t="s">
        <v>12262</v>
      </c>
      <c r="C6636" t="s">
        <v>75</v>
      </c>
      <c r="D6636">
        <v>0</v>
      </c>
      <c r="F6636" t="s">
        <v>175</v>
      </c>
      <c r="G6636" t="s">
        <v>10072</v>
      </c>
      <c r="H6636" t="s">
        <v>12263</v>
      </c>
      <c r="I6636" t="s">
        <v>12264</v>
      </c>
      <c r="J6636" t="s">
        <v>12265</v>
      </c>
      <c r="K6636" t="s">
        <v>12266</v>
      </c>
      <c r="L6636" t="s">
        <v>12267</v>
      </c>
      <c r="M6636" t="s">
        <v>10344</v>
      </c>
      <c r="N6636" t="s">
        <v>10024</v>
      </c>
      <c r="O6636" t="s">
        <v>10533</v>
      </c>
      <c r="P6636" t="s">
        <v>10460</v>
      </c>
      <c r="Q6636" t="s">
        <v>10461</v>
      </c>
      <c r="R6636" t="s">
        <v>63</v>
      </c>
      <c r="S6636" t="s">
        <v>88</v>
      </c>
      <c r="T6636" t="s">
        <v>3675</v>
      </c>
      <c r="U6636" t="s">
        <v>3676</v>
      </c>
      <c r="X6636">
        <v>1</v>
      </c>
      <c r="Y6636">
        <v>7200</v>
      </c>
      <c r="Z6636">
        <v>0</v>
      </c>
      <c r="AA6636">
        <v>0</v>
      </c>
      <c r="AB6636">
        <v>280110</v>
      </c>
      <c r="AC6636" t="s">
        <v>47</v>
      </c>
      <c r="AD6636">
        <f>+VLOOKUP(T6636,items!$A$2:$D$1255,4,0)</f>
        <v>0</v>
      </c>
      <c r="AE6636">
        <f>+VLOOKUP(T6636,Tabla1[],5,0)</f>
        <v>0</v>
      </c>
      <c r="AF6636">
        <f t="shared" si="103"/>
        <v>7</v>
      </c>
    </row>
    <row r="6637" spans="1:34" x14ac:dyDescent="0.25">
      <c r="A6637">
        <v>104498</v>
      </c>
      <c r="B6637" t="s">
        <v>12262</v>
      </c>
      <c r="C6637" t="s">
        <v>75</v>
      </c>
      <c r="D6637">
        <v>0</v>
      </c>
      <c r="F6637" t="s">
        <v>175</v>
      </c>
      <c r="G6637" t="s">
        <v>10072</v>
      </c>
      <c r="H6637" t="s">
        <v>12263</v>
      </c>
      <c r="I6637" t="s">
        <v>12264</v>
      </c>
      <c r="J6637" t="s">
        <v>12265</v>
      </c>
      <c r="K6637" t="s">
        <v>12266</v>
      </c>
      <c r="L6637" t="s">
        <v>12267</v>
      </c>
      <c r="M6637" t="s">
        <v>10344</v>
      </c>
      <c r="N6637" t="s">
        <v>10024</v>
      </c>
      <c r="O6637" t="s">
        <v>10533</v>
      </c>
      <c r="P6637" t="s">
        <v>10460</v>
      </c>
      <c r="Q6637" t="s">
        <v>10461</v>
      </c>
      <c r="R6637" t="s">
        <v>63</v>
      </c>
      <c r="S6637" t="s">
        <v>88</v>
      </c>
      <c r="T6637" t="s">
        <v>839</v>
      </c>
      <c r="U6637" t="s">
        <v>840</v>
      </c>
      <c r="V6637" t="s">
        <v>884</v>
      </c>
      <c r="X6637">
        <v>1</v>
      </c>
      <c r="Y6637">
        <v>4000</v>
      </c>
      <c r="Z6637">
        <v>0</v>
      </c>
      <c r="AA6637">
        <v>1600</v>
      </c>
      <c r="AB6637">
        <v>1669089</v>
      </c>
      <c r="AC6637" t="s">
        <v>47</v>
      </c>
      <c r="AD6637">
        <f>+VLOOKUP(T6637,items!$A$2:$D$1255,4,0)</f>
        <v>0</v>
      </c>
      <c r="AE6637">
        <f>+VLOOKUP(T6637,Tabla1[],5,0)</f>
        <v>0</v>
      </c>
      <c r="AF6637">
        <f t="shared" si="103"/>
        <v>7</v>
      </c>
    </row>
    <row r="6638" spans="1:34" x14ac:dyDescent="0.25">
      <c r="A6638">
        <v>104498</v>
      </c>
      <c r="B6638" t="s">
        <v>12262</v>
      </c>
      <c r="C6638" t="s">
        <v>75</v>
      </c>
      <c r="D6638">
        <v>0</v>
      </c>
      <c r="F6638" t="s">
        <v>175</v>
      </c>
      <c r="G6638" t="s">
        <v>10072</v>
      </c>
      <c r="H6638" t="s">
        <v>12263</v>
      </c>
      <c r="I6638" t="s">
        <v>12264</v>
      </c>
      <c r="J6638" t="s">
        <v>12265</v>
      </c>
      <c r="K6638" t="s">
        <v>12266</v>
      </c>
      <c r="L6638" t="s">
        <v>12267</v>
      </c>
      <c r="M6638" t="s">
        <v>10344</v>
      </c>
      <c r="N6638" t="s">
        <v>10024</v>
      </c>
      <c r="O6638" t="s">
        <v>10533</v>
      </c>
      <c r="P6638" t="s">
        <v>10460</v>
      </c>
      <c r="Q6638" t="s">
        <v>10461</v>
      </c>
      <c r="R6638" t="s">
        <v>63</v>
      </c>
      <c r="S6638" t="s">
        <v>88</v>
      </c>
      <c r="T6638" t="s">
        <v>839</v>
      </c>
      <c r="U6638" t="s">
        <v>840</v>
      </c>
      <c r="V6638" t="s">
        <v>884</v>
      </c>
      <c r="X6638">
        <v>2</v>
      </c>
      <c r="Y6638">
        <v>1600</v>
      </c>
      <c r="Z6638">
        <v>0</v>
      </c>
      <c r="AA6638">
        <v>570</v>
      </c>
      <c r="AB6638">
        <v>834544</v>
      </c>
      <c r="AC6638" t="s">
        <v>47</v>
      </c>
      <c r="AD6638">
        <f>+VLOOKUP(T6638,items!$A$2:$D$1255,4,0)</f>
        <v>0</v>
      </c>
      <c r="AE6638">
        <f>+VLOOKUP(T6638,Tabla1[],5,0)</f>
        <v>0</v>
      </c>
      <c r="AF6638">
        <f t="shared" si="103"/>
        <v>7</v>
      </c>
    </row>
    <row r="6639" spans="1:34" x14ac:dyDescent="0.25">
      <c r="A6639">
        <v>104498</v>
      </c>
      <c r="B6639" t="s">
        <v>12262</v>
      </c>
      <c r="C6639" t="s">
        <v>75</v>
      </c>
      <c r="D6639">
        <v>0</v>
      </c>
      <c r="F6639" t="s">
        <v>175</v>
      </c>
      <c r="G6639" t="s">
        <v>10072</v>
      </c>
      <c r="H6639" t="s">
        <v>12263</v>
      </c>
      <c r="I6639" t="s">
        <v>12264</v>
      </c>
      <c r="J6639" t="s">
        <v>12265</v>
      </c>
      <c r="K6639" t="s">
        <v>12266</v>
      </c>
      <c r="L6639" t="s">
        <v>12267</v>
      </c>
      <c r="M6639" t="s">
        <v>10344</v>
      </c>
      <c r="N6639" t="s">
        <v>10024</v>
      </c>
      <c r="O6639" t="s">
        <v>10533</v>
      </c>
      <c r="P6639" t="s">
        <v>10460</v>
      </c>
      <c r="Q6639" t="s">
        <v>10461</v>
      </c>
      <c r="R6639" t="s">
        <v>63</v>
      </c>
      <c r="S6639" t="s">
        <v>88</v>
      </c>
      <c r="T6639" t="s">
        <v>1733</v>
      </c>
      <c r="U6639" t="s">
        <v>1734</v>
      </c>
      <c r="X6639">
        <v>1</v>
      </c>
      <c r="Y6639">
        <v>0</v>
      </c>
      <c r="Z6639">
        <v>0</v>
      </c>
      <c r="AA6639">
        <v>0</v>
      </c>
      <c r="AB6639">
        <v>400000</v>
      </c>
      <c r="AC6639" t="s">
        <v>47</v>
      </c>
      <c r="AD6639">
        <f>+VLOOKUP(T6639,items!$A$2:$D$1255,4,0)</f>
        <v>0</v>
      </c>
      <c r="AE6639">
        <f>+VLOOKUP(T6639,Tabla1[],5,0)</f>
        <v>0</v>
      </c>
      <c r="AF6639">
        <f t="shared" si="103"/>
        <v>7</v>
      </c>
    </row>
    <row r="6640" spans="1:34" x14ac:dyDescent="0.25">
      <c r="A6640">
        <v>104498</v>
      </c>
      <c r="B6640" t="s">
        <v>12262</v>
      </c>
      <c r="C6640" t="s">
        <v>75</v>
      </c>
      <c r="D6640">
        <v>0</v>
      </c>
      <c r="F6640" t="s">
        <v>175</v>
      </c>
      <c r="G6640" t="s">
        <v>10072</v>
      </c>
      <c r="H6640" t="s">
        <v>12263</v>
      </c>
      <c r="I6640" t="s">
        <v>12264</v>
      </c>
      <c r="J6640" t="s">
        <v>12265</v>
      </c>
      <c r="K6640" t="s">
        <v>12266</v>
      </c>
      <c r="L6640" t="s">
        <v>12267</v>
      </c>
      <c r="M6640" t="s">
        <v>10344</v>
      </c>
      <c r="N6640" t="s">
        <v>10024</v>
      </c>
      <c r="O6640" t="s">
        <v>10533</v>
      </c>
      <c r="P6640" t="s">
        <v>10460</v>
      </c>
      <c r="Q6640" t="s">
        <v>10461</v>
      </c>
      <c r="R6640" t="s">
        <v>63</v>
      </c>
      <c r="S6640" t="s">
        <v>88</v>
      </c>
      <c r="T6640" t="s">
        <v>1733</v>
      </c>
      <c r="U6640" t="s">
        <v>1734</v>
      </c>
      <c r="X6640">
        <v>1</v>
      </c>
      <c r="Y6640">
        <v>0</v>
      </c>
      <c r="Z6640">
        <v>0</v>
      </c>
      <c r="AA6640">
        <v>0</v>
      </c>
      <c r="AB6640">
        <v>250000</v>
      </c>
      <c r="AC6640" t="s">
        <v>47</v>
      </c>
      <c r="AD6640">
        <f>+VLOOKUP(T6640,items!$A$2:$D$1255,4,0)</f>
        <v>0</v>
      </c>
      <c r="AE6640">
        <f>+VLOOKUP(T6640,Tabla1[],5,0)</f>
        <v>0</v>
      </c>
      <c r="AF6640">
        <f t="shared" si="103"/>
        <v>7</v>
      </c>
    </row>
    <row r="6641" spans="1:32" x14ac:dyDescent="0.25">
      <c r="A6641">
        <v>104499</v>
      </c>
      <c r="B6641" t="s">
        <v>12268</v>
      </c>
      <c r="C6641" t="s">
        <v>75</v>
      </c>
      <c r="D6641">
        <v>0</v>
      </c>
      <c r="F6641" t="s">
        <v>512</v>
      </c>
      <c r="G6641" t="s">
        <v>8480</v>
      </c>
      <c r="H6641" t="s">
        <v>12269</v>
      </c>
      <c r="I6641" t="s">
        <v>37</v>
      </c>
      <c r="J6641" t="s">
        <v>12270</v>
      </c>
      <c r="K6641" t="s">
        <v>12271</v>
      </c>
      <c r="L6641" t="s">
        <v>37</v>
      </c>
      <c r="M6641" t="s">
        <v>10220</v>
      </c>
      <c r="N6641" t="s">
        <v>10220</v>
      </c>
      <c r="O6641" t="s">
        <v>11094</v>
      </c>
      <c r="P6641" t="s">
        <v>1250</v>
      </c>
      <c r="Q6641" t="s">
        <v>9159</v>
      </c>
      <c r="R6641" t="s">
        <v>764</v>
      </c>
      <c r="S6641" t="s">
        <v>108</v>
      </c>
      <c r="T6641" t="s">
        <v>765</v>
      </c>
      <c r="U6641" t="s">
        <v>766</v>
      </c>
      <c r="X6641">
        <v>9</v>
      </c>
      <c r="Y6641">
        <v>0</v>
      </c>
      <c r="Z6641">
        <v>0</v>
      </c>
      <c r="AA6641">
        <v>0</v>
      </c>
      <c r="AB6641">
        <v>900000</v>
      </c>
      <c r="AC6641" t="s">
        <v>47</v>
      </c>
      <c r="AD6641">
        <f>+VLOOKUP(T6641,items!$A$2:$D$1255,4,0)</f>
        <v>0</v>
      </c>
      <c r="AE6641">
        <f>+VLOOKUP(T6641,Tabla1[],5,0)</f>
        <v>0</v>
      </c>
      <c r="AF6641">
        <f t="shared" si="103"/>
        <v>9</v>
      </c>
    </row>
    <row r="6642" spans="1:32" x14ac:dyDescent="0.25">
      <c r="A6642">
        <v>104499</v>
      </c>
      <c r="B6642" t="s">
        <v>12268</v>
      </c>
      <c r="C6642" t="s">
        <v>75</v>
      </c>
      <c r="D6642">
        <v>0</v>
      </c>
      <c r="F6642" t="s">
        <v>512</v>
      </c>
      <c r="G6642" t="s">
        <v>8480</v>
      </c>
      <c r="H6642" t="s">
        <v>12269</v>
      </c>
      <c r="I6642" t="s">
        <v>37</v>
      </c>
      <c r="J6642" t="s">
        <v>12270</v>
      </c>
      <c r="K6642" t="s">
        <v>12271</v>
      </c>
      <c r="L6642" t="s">
        <v>37</v>
      </c>
      <c r="M6642" t="s">
        <v>10220</v>
      </c>
      <c r="N6642" t="s">
        <v>10220</v>
      </c>
      <c r="O6642" t="s">
        <v>11094</v>
      </c>
      <c r="P6642" t="s">
        <v>1250</v>
      </c>
      <c r="Q6642" t="s">
        <v>9159</v>
      </c>
      <c r="R6642" t="s">
        <v>764</v>
      </c>
      <c r="S6642" t="s">
        <v>108</v>
      </c>
      <c r="T6642" t="s">
        <v>12272</v>
      </c>
      <c r="U6642" t="s">
        <v>12273</v>
      </c>
      <c r="X6642">
        <v>9</v>
      </c>
      <c r="Y6642">
        <v>0</v>
      </c>
      <c r="Z6642">
        <v>0</v>
      </c>
      <c r="AA6642">
        <v>0</v>
      </c>
      <c r="AB6642">
        <v>90000</v>
      </c>
      <c r="AC6642" t="s">
        <v>47</v>
      </c>
      <c r="AD6642">
        <f>+VLOOKUP(T6642,items!$A$2:$D$1255,4,0)</f>
        <v>0</v>
      </c>
      <c r="AE6642">
        <f>+VLOOKUP(T6642,Tabla1[],5,0)</f>
        <v>0</v>
      </c>
      <c r="AF6642">
        <f t="shared" si="103"/>
        <v>9</v>
      </c>
    </row>
    <row r="6643" spans="1:32" x14ac:dyDescent="0.25">
      <c r="A6643">
        <v>104499</v>
      </c>
      <c r="B6643" t="s">
        <v>12268</v>
      </c>
      <c r="C6643" t="s">
        <v>75</v>
      </c>
      <c r="D6643">
        <v>0</v>
      </c>
      <c r="F6643" t="s">
        <v>512</v>
      </c>
      <c r="G6643" t="s">
        <v>8480</v>
      </c>
      <c r="H6643" t="s">
        <v>12269</v>
      </c>
      <c r="I6643" t="s">
        <v>37</v>
      </c>
      <c r="J6643" t="s">
        <v>12270</v>
      </c>
      <c r="K6643" t="s">
        <v>12271</v>
      </c>
      <c r="L6643" t="s">
        <v>37</v>
      </c>
      <c r="M6643" t="s">
        <v>10220</v>
      </c>
      <c r="N6643" t="s">
        <v>10220</v>
      </c>
      <c r="O6643" t="s">
        <v>11094</v>
      </c>
      <c r="P6643" t="s">
        <v>1250</v>
      </c>
      <c r="Q6643" t="s">
        <v>9159</v>
      </c>
      <c r="R6643" t="s">
        <v>764</v>
      </c>
      <c r="S6643" t="s">
        <v>108</v>
      </c>
      <c r="T6643" t="s">
        <v>5055</v>
      </c>
      <c r="U6643" t="s">
        <v>5056</v>
      </c>
      <c r="X6643">
        <v>9</v>
      </c>
      <c r="Y6643">
        <v>0</v>
      </c>
      <c r="Z6643">
        <v>0</v>
      </c>
      <c r="AA6643">
        <v>0</v>
      </c>
      <c r="AB6643">
        <v>144000</v>
      </c>
      <c r="AC6643" t="s">
        <v>47</v>
      </c>
      <c r="AD6643">
        <f>+VLOOKUP(T6643,items!$A$2:$D$1255,4,0)</f>
        <v>0</v>
      </c>
      <c r="AE6643">
        <f>+VLOOKUP(T6643,Tabla1[],5,0)</f>
        <v>0</v>
      </c>
      <c r="AF6643">
        <f t="shared" si="103"/>
        <v>9</v>
      </c>
    </row>
    <row r="6644" spans="1:32" x14ac:dyDescent="0.25">
      <c r="A6644">
        <v>104499</v>
      </c>
      <c r="B6644" t="s">
        <v>12268</v>
      </c>
      <c r="C6644" t="s">
        <v>75</v>
      </c>
      <c r="D6644">
        <v>0</v>
      </c>
      <c r="F6644" t="s">
        <v>512</v>
      </c>
      <c r="G6644" t="s">
        <v>8480</v>
      </c>
      <c r="H6644" t="s">
        <v>12269</v>
      </c>
      <c r="I6644" t="s">
        <v>37</v>
      </c>
      <c r="J6644" t="s">
        <v>12270</v>
      </c>
      <c r="K6644" t="s">
        <v>12271</v>
      </c>
      <c r="L6644" t="s">
        <v>37</v>
      </c>
      <c r="M6644" t="s">
        <v>10220</v>
      </c>
      <c r="N6644" t="s">
        <v>10220</v>
      </c>
      <c r="O6644" t="s">
        <v>11094</v>
      </c>
      <c r="P6644" t="s">
        <v>1250</v>
      </c>
      <c r="Q6644" t="s">
        <v>9159</v>
      </c>
      <c r="R6644" t="s">
        <v>764</v>
      </c>
      <c r="S6644" t="s">
        <v>108</v>
      </c>
      <c r="T6644" t="s">
        <v>12274</v>
      </c>
      <c r="U6644" t="s">
        <v>12275</v>
      </c>
      <c r="X6644">
        <v>9</v>
      </c>
      <c r="Y6644">
        <v>0</v>
      </c>
      <c r="Z6644">
        <v>0</v>
      </c>
      <c r="AA6644">
        <v>0</v>
      </c>
      <c r="AB6644">
        <v>198000</v>
      </c>
      <c r="AC6644" t="s">
        <v>47</v>
      </c>
      <c r="AD6644">
        <f>+VLOOKUP(T6644,items!$A$2:$D$1255,4,0)</f>
        <v>0</v>
      </c>
      <c r="AE6644">
        <f>+VLOOKUP(T6644,Tabla1[],5,0)</f>
        <v>0</v>
      </c>
      <c r="AF6644">
        <f t="shared" si="103"/>
        <v>9</v>
      </c>
    </row>
    <row r="6645" spans="1:32" x14ac:dyDescent="0.25">
      <c r="A6645">
        <v>104499</v>
      </c>
      <c r="B6645" t="s">
        <v>12268</v>
      </c>
      <c r="C6645" t="s">
        <v>75</v>
      </c>
      <c r="D6645">
        <v>0</v>
      </c>
      <c r="F6645" t="s">
        <v>512</v>
      </c>
      <c r="G6645" t="s">
        <v>8480</v>
      </c>
      <c r="H6645" t="s">
        <v>12269</v>
      </c>
      <c r="I6645" t="s">
        <v>37</v>
      </c>
      <c r="J6645" t="s">
        <v>12270</v>
      </c>
      <c r="K6645" t="s">
        <v>12271</v>
      </c>
      <c r="L6645" t="s">
        <v>37</v>
      </c>
      <c r="M6645" t="s">
        <v>10220</v>
      </c>
      <c r="N6645" t="s">
        <v>10220</v>
      </c>
      <c r="O6645" t="s">
        <v>11094</v>
      </c>
      <c r="P6645" t="s">
        <v>1250</v>
      </c>
      <c r="Q6645" t="s">
        <v>9159</v>
      </c>
      <c r="R6645" t="s">
        <v>764</v>
      </c>
      <c r="S6645" t="s">
        <v>108</v>
      </c>
      <c r="T6645" t="s">
        <v>4326</v>
      </c>
      <c r="U6645" t="s">
        <v>4327</v>
      </c>
      <c r="X6645">
        <v>25</v>
      </c>
      <c r="Y6645">
        <v>0</v>
      </c>
      <c r="Z6645">
        <v>0</v>
      </c>
      <c r="AA6645">
        <v>0</v>
      </c>
      <c r="AB6645">
        <v>200000</v>
      </c>
      <c r="AC6645" t="s">
        <v>47</v>
      </c>
      <c r="AD6645">
        <f>+VLOOKUP(T6645,items!$A$2:$D$1255,4,0)</f>
        <v>0</v>
      </c>
      <c r="AE6645">
        <f>+VLOOKUP(T6645,Tabla1[],5,0)</f>
        <v>0</v>
      </c>
      <c r="AF6645">
        <f t="shared" si="103"/>
        <v>9</v>
      </c>
    </row>
    <row r="6646" spans="1:32" x14ac:dyDescent="0.25">
      <c r="A6646">
        <v>104499</v>
      </c>
      <c r="B6646" t="s">
        <v>12268</v>
      </c>
      <c r="C6646" t="s">
        <v>75</v>
      </c>
      <c r="D6646">
        <v>0</v>
      </c>
      <c r="F6646" t="s">
        <v>512</v>
      </c>
      <c r="G6646" t="s">
        <v>8480</v>
      </c>
      <c r="H6646" t="s">
        <v>12269</v>
      </c>
      <c r="I6646" t="s">
        <v>37</v>
      </c>
      <c r="J6646" t="s">
        <v>12270</v>
      </c>
      <c r="K6646" t="s">
        <v>12271</v>
      </c>
      <c r="L6646" t="s">
        <v>37</v>
      </c>
      <c r="M6646" t="s">
        <v>10220</v>
      </c>
      <c r="N6646" t="s">
        <v>10220</v>
      </c>
      <c r="O6646" t="s">
        <v>11094</v>
      </c>
      <c r="P6646" t="s">
        <v>1250</v>
      </c>
      <c r="Q6646" t="s">
        <v>9159</v>
      </c>
      <c r="R6646" t="s">
        <v>764</v>
      </c>
      <c r="S6646" t="s">
        <v>108</v>
      </c>
      <c r="T6646" t="s">
        <v>775</v>
      </c>
      <c r="U6646" t="s">
        <v>776</v>
      </c>
      <c r="X6646">
        <v>24</v>
      </c>
      <c r="Y6646">
        <v>0</v>
      </c>
      <c r="Z6646">
        <v>0</v>
      </c>
      <c r="AA6646">
        <v>0</v>
      </c>
      <c r="AB6646">
        <v>12000</v>
      </c>
      <c r="AC6646" t="s">
        <v>47</v>
      </c>
      <c r="AD6646">
        <f>+VLOOKUP(T6646,items!$A$2:$D$1255,4,0)</f>
        <v>0</v>
      </c>
      <c r="AE6646">
        <f>+VLOOKUP(T6646,Tabla1[],5,0)</f>
        <v>0</v>
      </c>
      <c r="AF6646">
        <f t="shared" si="103"/>
        <v>9</v>
      </c>
    </row>
    <row r="6647" spans="1:32" x14ac:dyDescent="0.25">
      <c r="A6647">
        <v>104499</v>
      </c>
      <c r="B6647" t="s">
        <v>12268</v>
      </c>
      <c r="C6647" t="s">
        <v>75</v>
      </c>
      <c r="D6647">
        <v>0</v>
      </c>
      <c r="F6647" t="s">
        <v>512</v>
      </c>
      <c r="G6647" t="s">
        <v>8480</v>
      </c>
      <c r="H6647" t="s">
        <v>12269</v>
      </c>
      <c r="I6647" t="s">
        <v>37</v>
      </c>
      <c r="J6647" t="s">
        <v>12270</v>
      </c>
      <c r="K6647" t="s">
        <v>12271</v>
      </c>
      <c r="L6647" t="s">
        <v>37</v>
      </c>
      <c r="M6647" t="s">
        <v>10220</v>
      </c>
      <c r="N6647" t="s">
        <v>10220</v>
      </c>
      <c r="O6647" t="s">
        <v>11094</v>
      </c>
      <c r="P6647" t="s">
        <v>1250</v>
      </c>
      <c r="Q6647" t="s">
        <v>9159</v>
      </c>
      <c r="R6647" t="s">
        <v>764</v>
      </c>
      <c r="S6647" t="s">
        <v>108</v>
      </c>
      <c r="T6647" t="s">
        <v>12276</v>
      </c>
      <c r="U6647" t="s">
        <v>12277</v>
      </c>
      <c r="X6647">
        <v>9</v>
      </c>
      <c r="Y6647">
        <v>0</v>
      </c>
      <c r="Z6647">
        <v>0</v>
      </c>
      <c r="AA6647">
        <v>0</v>
      </c>
      <c r="AB6647">
        <v>18000</v>
      </c>
      <c r="AC6647" t="s">
        <v>47</v>
      </c>
      <c r="AD6647">
        <f>+VLOOKUP(T6647,items!$A$2:$D$1255,4,0)</f>
        <v>0</v>
      </c>
      <c r="AE6647">
        <f>+VLOOKUP(T6647,Tabla1[],5,0)</f>
        <v>0</v>
      </c>
      <c r="AF6647">
        <f t="shared" si="103"/>
        <v>9</v>
      </c>
    </row>
    <row r="6648" spans="1:32" x14ac:dyDescent="0.25">
      <c r="A6648">
        <v>104499</v>
      </c>
      <c r="B6648" t="s">
        <v>12268</v>
      </c>
      <c r="C6648" t="s">
        <v>75</v>
      </c>
      <c r="D6648">
        <v>0</v>
      </c>
      <c r="F6648" t="s">
        <v>512</v>
      </c>
      <c r="G6648" t="s">
        <v>8480</v>
      </c>
      <c r="H6648" t="s">
        <v>12269</v>
      </c>
      <c r="I6648" t="s">
        <v>37</v>
      </c>
      <c r="J6648" t="s">
        <v>12270</v>
      </c>
      <c r="K6648" t="s">
        <v>12271</v>
      </c>
      <c r="L6648" t="s">
        <v>37</v>
      </c>
      <c r="M6648" t="s">
        <v>10220</v>
      </c>
      <c r="N6648" t="s">
        <v>10220</v>
      </c>
      <c r="O6648" t="s">
        <v>11094</v>
      </c>
      <c r="P6648" t="s">
        <v>1250</v>
      </c>
      <c r="Q6648" t="s">
        <v>9159</v>
      </c>
      <c r="R6648" t="s">
        <v>764</v>
      </c>
      <c r="S6648" t="s">
        <v>108</v>
      </c>
      <c r="T6648" t="s">
        <v>3123</v>
      </c>
      <c r="U6648" t="s">
        <v>3124</v>
      </c>
      <c r="X6648">
        <v>3</v>
      </c>
      <c r="Y6648">
        <v>0</v>
      </c>
      <c r="Z6648">
        <v>0</v>
      </c>
      <c r="AA6648">
        <v>0</v>
      </c>
      <c r="AB6648">
        <v>21000</v>
      </c>
      <c r="AC6648" t="s">
        <v>47</v>
      </c>
      <c r="AD6648">
        <f>+VLOOKUP(T6648,items!$A$2:$D$1255,4,0)</f>
        <v>0</v>
      </c>
      <c r="AE6648">
        <f>+VLOOKUP(T6648,Tabla1[],5,0)</f>
        <v>0</v>
      </c>
      <c r="AF6648">
        <f t="shared" si="103"/>
        <v>9</v>
      </c>
    </row>
    <row r="6649" spans="1:32" x14ac:dyDescent="0.25">
      <c r="A6649">
        <v>104499</v>
      </c>
      <c r="B6649" t="s">
        <v>12268</v>
      </c>
      <c r="C6649" t="s">
        <v>75</v>
      </c>
      <c r="D6649">
        <v>0</v>
      </c>
      <c r="F6649" t="s">
        <v>512</v>
      </c>
      <c r="G6649" t="s">
        <v>8480</v>
      </c>
      <c r="H6649" t="s">
        <v>12269</v>
      </c>
      <c r="I6649" t="s">
        <v>37</v>
      </c>
      <c r="J6649" t="s">
        <v>12270</v>
      </c>
      <c r="K6649" t="s">
        <v>12271</v>
      </c>
      <c r="L6649" t="s">
        <v>37</v>
      </c>
      <c r="M6649" t="s">
        <v>10220</v>
      </c>
      <c r="N6649" t="s">
        <v>10220</v>
      </c>
      <c r="O6649" t="s">
        <v>11094</v>
      </c>
      <c r="P6649" t="s">
        <v>1250</v>
      </c>
      <c r="Q6649" t="s">
        <v>9159</v>
      </c>
      <c r="R6649" t="s">
        <v>764</v>
      </c>
      <c r="S6649" t="s">
        <v>108</v>
      </c>
      <c r="T6649" t="s">
        <v>3125</v>
      </c>
      <c r="U6649" t="s">
        <v>3126</v>
      </c>
      <c r="X6649">
        <v>3</v>
      </c>
      <c r="Y6649">
        <v>0</v>
      </c>
      <c r="Z6649">
        <v>0</v>
      </c>
      <c r="AA6649">
        <v>0</v>
      </c>
      <c r="AB6649">
        <v>45000</v>
      </c>
      <c r="AC6649" t="s">
        <v>47</v>
      </c>
      <c r="AD6649">
        <f>+VLOOKUP(T6649,items!$A$2:$D$1255,4,0)</f>
        <v>0</v>
      </c>
      <c r="AE6649">
        <f>+VLOOKUP(T6649,Tabla1[],5,0)</f>
        <v>0</v>
      </c>
      <c r="AF6649">
        <f t="shared" si="103"/>
        <v>9</v>
      </c>
    </row>
    <row r="6650" spans="1:32" x14ac:dyDescent="0.25">
      <c r="A6650">
        <v>104499</v>
      </c>
      <c r="B6650" t="s">
        <v>12268</v>
      </c>
      <c r="C6650" t="s">
        <v>75</v>
      </c>
      <c r="D6650">
        <v>0</v>
      </c>
      <c r="F6650" t="s">
        <v>512</v>
      </c>
      <c r="G6650" t="s">
        <v>8480</v>
      </c>
      <c r="H6650" t="s">
        <v>12269</v>
      </c>
      <c r="I6650" t="s">
        <v>37</v>
      </c>
      <c r="J6650" t="s">
        <v>12270</v>
      </c>
      <c r="K6650" t="s">
        <v>12271</v>
      </c>
      <c r="L6650" t="s">
        <v>37</v>
      </c>
      <c r="M6650" t="s">
        <v>10220</v>
      </c>
      <c r="N6650" t="s">
        <v>10220</v>
      </c>
      <c r="O6650" t="s">
        <v>11094</v>
      </c>
      <c r="P6650" t="s">
        <v>1250</v>
      </c>
      <c r="Q6650" t="s">
        <v>9159</v>
      </c>
      <c r="R6650" t="s">
        <v>764</v>
      </c>
      <c r="S6650" t="s">
        <v>108</v>
      </c>
      <c r="T6650" t="s">
        <v>299</v>
      </c>
      <c r="U6650" t="s">
        <v>300</v>
      </c>
      <c r="X6650">
        <v>15</v>
      </c>
      <c r="Y6650">
        <v>0</v>
      </c>
      <c r="Z6650">
        <v>0</v>
      </c>
      <c r="AA6650">
        <v>0</v>
      </c>
      <c r="AB6650">
        <v>480000</v>
      </c>
      <c r="AC6650" t="s">
        <v>47</v>
      </c>
      <c r="AD6650">
        <f>+VLOOKUP(T6650,items!$A$2:$D$1255,4,0)</f>
        <v>0</v>
      </c>
      <c r="AE6650">
        <f>+VLOOKUP(T6650,Tabla1[],5,0)</f>
        <v>0</v>
      </c>
      <c r="AF6650">
        <f t="shared" si="103"/>
        <v>9</v>
      </c>
    </row>
    <row r="6651" spans="1:32" x14ac:dyDescent="0.25">
      <c r="A6651">
        <v>104499</v>
      </c>
      <c r="B6651" t="s">
        <v>12268</v>
      </c>
      <c r="C6651" t="s">
        <v>75</v>
      </c>
      <c r="D6651">
        <v>0</v>
      </c>
      <c r="F6651" t="s">
        <v>512</v>
      </c>
      <c r="G6651" t="s">
        <v>8480</v>
      </c>
      <c r="H6651" t="s">
        <v>12269</v>
      </c>
      <c r="I6651" t="s">
        <v>37</v>
      </c>
      <c r="J6651" t="s">
        <v>12270</v>
      </c>
      <c r="K6651" t="s">
        <v>12271</v>
      </c>
      <c r="L6651" t="s">
        <v>37</v>
      </c>
      <c r="M6651" t="s">
        <v>10220</v>
      </c>
      <c r="N6651" t="s">
        <v>10220</v>
      </c>
      <c r="O6651" t="s">
        <v>11094</v>
      </c>
      <c r="P6651" t="s">
        <v>1250</v>
      </c>
      <c r="Q6651" t="s">
        <v>9159</v>
      </c>
      <c r="R6651" t="s">
        <v>764</v>
      </c>
      <c r="S6651" t="s">
        <v>108</v>
      </c>
      <c r="T6651" t="s">
        <v>94</v>
      </c>
      <c r="U6651" t="s">
        <v>12261</v>
      </c>
      <c r="X6651">
        <v>4</v>
      </c>
      <c r="Y6651">
        <v>0</v>
      </c>
      <c r="Z6651">
        <v>0</v>
      </c>
      <c r="AA6651">
        <v>0</v>
      </c>
      <c r="AB6651">
        <v>2048000</v>
      </c>
      <c r="AC6651" t="s">
        <v>47</v>
      </c>
      <c r="AD6651" t="e">
        <f>+VLOOKUP(T6651,items!$A$2:$D$1255,4,0)</f>
        <v>#N/A</v>
      </c>
      <c r="AE6651" t="e">
        <f>+VLOOKUP(T6651,Tabla1[],5,0)</f>
        <v>#N/A</v>
      </c>
      <c r="AF6651">
        <f t="shared" si="103"/>
        <v>9</v>
      </c>
    </row>
    <row r="6652" spans="1:32" x14ac:dyDescent="0.25">
      <c r="A6652">
        <v>104499</v>
      </c>
      <c r="B6652" t="s">
        <v>12268</v>
      </c>
      <c r="C6652" t="s">
        <v>75</v>
      </c>
      <c r="D6652">
        <v>0</v>
      </c>
      <c r="F6652" t="s">
        <v>512</v>
      </c>
      <c r="G6652" t="s">
        <v>8480</v>
      </c>
      <c r="H6652" t="s">
        <v>12269</v>
      </c>
      <c r="I6652" t="s">
        <v>37</v>
      </c>
      <c r="J6652" t="s">
        <v>12270</v>
      </c>
      <c r="K6652" t="s">
        <v>12271</v>
      </c>
      <c r="L6652" t="s">
        <v>37</v>
      </c>
      <c r="M6652" t="s">
        <v>10220</v>
      </c>
      <c r="N6652" t="s">
        <v>10220</v>
      </c>
      <c r="O6652" t="s">
        <v>11094</v>
      </c>
      <c r="P6652" t="s">
        <v>1250</v>
      </c>
      <c r="Q6652" t="s">
        <v>9159</v>
      </c>
      <c r="R6652" t="s">
        <v>764</v>
      </c>
      <c r="S6652" t="s">
        <v>108</v>
      </c>
      <c r="T6652" t="s">
        <v>331</v>
      </c>
      <c r="U6652" t="s">
        <v>9781</v>
      </c>
      <c r="X6652">
        <v>1</v>
      </c>
      <c r="Y6652">
        <v>0</v>
      </c>
      <c r="Z6652">
        <v>0</v>
      </c>
      <c r="AA6652">
        <v>0</v>
      </c>
      <c r="AB6652">
        <v>390000</v>
      </c>
      <c r="AC6652" t="s">
        <v>47</v>
      </c>
      <c r="AD6652" t="e">
        <f>+VLOOKUP(T6652,items!$A$2:$D$1255,4,0)</f>
        <v>#N/A</v>
      </c>
      <c r="AE6652" t="e">
        <f>+VLOOKUP(T6652,Tabla1[],5,0)</f>
        <v>#N/A</v>
      </c>
      <c r="AF6652">
        <f t="shared" si="103"/>
        <v>9</v>
      </c>
    </row>
    <row r="6653" spans="1:32" x14ac:dyDescent="0.25">
      <c r="A6653">
        <v>104499</v>
      </c>
      <c r="B6653" t="s">
        <v>12268</v>
      </c>
      <c r="C6653" t="s">
        <v>75</v>
      </c>
      <c r="D6653">
        <v>0</v>
      </c>
      <c r="F6653" t="s">
        <v>512</v>
      </c>
      <c r="G6653" t="s">
        <v>8480</v>
      </c>
      <c r="H6653" t="s">
        <v>12269</v>
      </c>
      <c r="I6653" t="s">
        <v>37</v>
      </c>
      <c r="J6653" t="s">
        <v>12270</v>
      </c>
      <c r="K6653" t="s">
        <v>12271</v>
      </c>
      <c r="L6653" t="s">
        <v>37</v>
      </c>
      <c r="M6653" t="s">
        <v>10220</v>
      </c>
      <c r="N6653" t="s">
        <v>10220</v>
      </c>
      <c r="O6653" t="s">
        <v>11094</v>
      </c>
      <c r="P6653" t="s">
        <v>1250</v>
      </c>
      <c r="Q6653" t="s">
        <v>9159</v>
      </c>
      <c r="R6653" t="s">
        <v>764</v>
      </c>
      <c r="S6653" t="s">
        <v>108</v>
      </c>
      <c r="T6653" t="s">
        <v>7511</v>
      </c>
      <c r="U6653" t="s">
        <v>7512</v>
      </c>
      <c r="X6653">
        <v>1</v>
      </c>
      <c r="Y6653">
        <v>0</v>
      </c>
      <c r="Z6653">
        <v>0</v>
      </c>
      <c r="AA6653">
        <v>0</v>
      </c>
      <c r="AB6653">
        <v>400000</v>
      </c>
      <c r="AC6653" t="s">
        <v>47</v>
      </c>
      <c r="AD6653" t="e">
        <f>+VLOOKUP(T6653,items!$A$2:$D$1255,4,0)</f>
        <v>#N/A</v>
      </c>
      <c r="AE6653" t="e">
        <f>+VLOOKUP(T6653,Tabla1[],5,0)</f>
        <v>#N/A</v>
      </c>
      <c r="AF6653">
        <f t="shared" si="103"/>
        <v>9</v>
      </c>
    </row>
    <row r="6654" spans="1:32" x14ac:dyDescent="0.25">
      <c r="A6654">
        <v>104499</v>
      </c>
      <c r="B6654" t="s">
        <v>12268</v>
      </c>
      <c r="C6654" t="s">
        <v>75</v>
      </c>
      <c r="D6654">
        <v>0</v>
      </c>
      <c r="F6654" t="s">
        <v>512</v>
      </c>
      <c r="G6654" t="s">
        <v>8480</v>
      </c>
      <c r="H6654" t="s">
        <v>12269</v>
      </c>
      <c r="I6654" t="s">
        <v>37</v>
      </c>
      <c r="J6654" t="s">
        <v>12270</v>
      </c>
      <c r="K6654" t="s">
        <v>12271</v>
      </c>
      <c r="L6654" t="s">
        <v>37</v>
      </c>
      <c r="M6654" t="s">
        <v>10220</v>
      </c>
      <c r="N6654" t="s">
        <v>10220</v>
      </c>
      <c r="O6654" t="s">
        <v>11094</v>
      </c>
      <c r="P6654" t="s">
        <v>1250</v>
      </c>
      <c r="Q6654" t="s">
        <v>9159</v>
      </c>
      <c r="R6654" t="s">
        <v>764</v>
      </c>
      <c r="S6654" t="s">
        <v>108</v>
      </c>
      <c r="T6654" t="s">
        <v>392</v>
      </c>
      <c r="U6654" t="s">
        <v>393</v>
      </c>
      <c r="X6654">
        <v>1</v>
      </c>
      <c r="Y6654">
        <v>0</v>
      </c>
      <c r="Z6654">
        <v>0</v>
      </c>
      <c r="AA6654">
        <v>0</v>
      </c>
      <c r="AB6654">
        <v>120000</v>
      </c>
      <c r="AC6654" t="s">
        <v>47</v>
      </c>
      <c r="AD6654" t="e">
        <f>+VLOOKUP(T6654,items!$A$2:$D$1255,4,0)</f>
        <v>#N/A</v>
      </c>
      <c r="AE6654" t="e">
        <f>+VLOOKUP(T6654,Tabla1[],5,0)</f>
        <v>#N/A</v>
      </c>
      <c r="AF6654">
        <f t="shared" si="103"/>
        <v>9</v>
      </c>
    </row>
    <row r="6655" spans="1:32" x14ac:dyDescent="0.25">
      <c r="A6655">
        <v>104499</v>
      </c>
      <c r="B6655" t="s">
        <v>12268</v>
      </c>
      <c r="C6655" t="s">
        <v>75</v>
      </c>
      <c r="D6655">
        <v>0</v>
      </c>
      <c r="F6655" t="s">
        <v>512</v>
      </c>
      <c r="G6655" t="s">
        <v>8480</v>
      </c>
      <c r="H6655" t="s">
        <v>12269</v>
      </c>
      <c r="I6655" t="s">
        <v>37</v>
      </c>
      <c r="J6655" t="s">
        <v>12270</v>
      </c>
      <c r="K6655" t="s">
        <v>12271</v>
      </c>
      <c r="L6655" t="s">
        <v>37</v>
      </c>
      <c r="M6655" t="s">
        <v>10220</v>
      </c>
      <c r="N6655" t="s">
        <v>10220</v>
      </c>
      <c r="O6655" t="s">
        <v>11094</v>
      </c>
      <c r="P6655" t="s">
        <v>1250</v>
      </c>
      <c r="Q6655" t="s">
        <v>9159</v>
      </c>
      <c r="R6655" t="s">
        <v>764</v>
      </c>
      <c r="S6655" t="s">
        <v>108</v>
      </c>
      <c r="T6655" t="s">
        <v>3981</v>
      </c>
      <c r="U6655" t="s">
        <v>3982</v>
      </c>
      <c r="X6655">
        <v>6</v>
      </c>
      <c r="Y6655">
        <v>0</v>
      </c>
      <c r="Z6655">
        <v>0</v>
      </c>
      <c r="AA6655">
        <v>0</v>
      </c>
      <c r="AB6655">
        <v>2700000</v>
      </c>
      <c r="AC6655" t="s">
        <v>47</v>
      </c>
      <c r="AD6655">
        <f>+VLOOKUP(T6655,items!$A$2:$D$1255,4,0)</f>
        <v>0</v>
      </c>
      <c r="AE6655">
        <f>+VLOOKUP(T6655,Tabla1[],5,0)</f>
        <v>0</v>
      </c>
      <c r="AF6655">
        <f t="shared" si="103"/>
        <v>9</v>
      </c>
    </row>
    <row r="6656" spans="1:32" x14ac:dyDescent="0.25">
      <c r="A6656">
        <v>104514</v>
      </c>
      <c r="B6656" t="s">
        <v>12278</v>
      </c>
      <c r="C6656" t="s">
        <v>33</v>
      </c>
      <c r="D6656">
        <v>0</v>
      </c>
      <c r="F6656" t="s">
        <v>516</v>
      </c>
      <c r="G6656" t="s">
        <v>519</v>
      </c>
      <c r="H6656" t="s">
        <v>12279</v>
      </c>
      <c r="I6656" t="s">
        <v>37</v>
      </c>
      <c r="J6656" t="s">
        <v>12280</v>
      </c>
      <c r="K6656" t="s">
        <v>12281</v>
      </c>
      <c r="L6656" t="s">
        <v>12282</v>
      </c>
      <c r="M6656" t="s">
        <v>1249</v>
      </c>
      <c r="N6656" t="s">
        <v>1249</v>
      </c>
      <c r="O6656" t="s">
        <v>9599</v>
      </c>
      <c r="P6656" t="s">
        <v>12032</v>
      </c>
      <c r="Q6656" t="s">
        <v>8746</v>
      </c>
      <c r="R6656" t="s">
        <v>63</v>
      </c>
      <c r="S6656" t="s">
        <v>88</v>
      </c>
      <c r="T6656" t="s">
        <v>2018</v>
      </c>
      <c r="U6656" t="s">
        <v>2019</v>
      </c>
      <c r="V6656" t="s">
        <v>313</v>
      </c>
      <c r="W6656" t="s">
        <v>117</v>
      </c>
      <c r="X6656">
        <v>2</v>
      </c>
      <c r="Y6656">
        <v>0</v>
      </c>
      <c r="Z6656">
        <v>0</v>
      </c>
      <c r="AA6656">
        <v>0</v>
      </c>
      <c r="AB6656">
        <v>4251450</v>
      </c>
      <c r="AC6656" t="s">
        <v>47</v>
      </c>
      <c r="AD6656" t="str">
        <f>+VLOOKUP(T6656,items!$A$2:$D$1255,4,0)</f>
        <v>MUEBLES</v>
      </c>
      <c r="AE6656">
        <f>+VLOOKUP(T6656,Tabla1[],5,0)</f>
        <v>0</v>
      </c>
      <c r="AF6656">
        <f t="shared" si="103"/>
        <v>6</v>
      </c>
    </row>
    <row r="6657" spans="1:34" x14ac:dyDescent="0.25">
      <c r="A6657">
        <v>104514</v>
      </c>
      <c r="B6657" t="s">
        <v>12278</v>
      </c>
      <c r="C6657" t="s">
        <v>33</v>
      </c>
      <c r="D6657">
        <v>0</v>
      </c>
      <c r="F6657" t="s">
        <v>516</v>
      </c>
      <c r="G6657" t="s">
        <v>519</v>
      </c>
      <c r="H6657" t="s">
        <v>12279</v>
      </c>
      <c r="I6657" t="s">
        <v>37</v>
      </c>
      <c r="J6657" t="s">
        <v>12280</v>
      </c>
      <c r="K6657" t="s">
        <v>12281</v>
      </c>
      <c r="L6657" t="s">
        <v>12282</v>
      </c>
      <c r="M6657" t="s">
        <v>1249</v>
      </c>
      <c r="N6657" t="s">
        <v>1249</v>
      </c>
      <c r="O6657" t="s">
        <v>9599</v>
      </c>
      <c r="P6657" t="s">
        <v>12032</v>
      </c>
      <c r="Q6657" t="s">
        <v>8746</v>
      </c>
      <c r="R6657" t="s">
        <v>63</v>
      </c>
      <c r="S6657" t="s">
        <v>88</v>
      </c>
      <c r="T6657" t="s">
        <v>936</v>
      </c>
      <c r="U6657" t="s">
        <v>937</v>
      </c>
      <c r="X6657">
        <v>1</v>
      </c>
      <c r="Y6657">
        <v>0</v>
      </c>
      <c r="Z6657">
        <v>0</v>
      </c>
      <c r="AA6657">
        <v>0</v>
      </c>
      <c r="AB6657">
        <v>220000</v>
      </c>
      <c r="AC6657" t="s">
        <v>47</v>
      </c>
      <c r="AD6657">
        <f>+VLOOKUP(T6657,items!$A$2:$D$1255,4,0)</f>
        <v>0</v>
      </c>
      <c r="AE6657">
        <f>+VLOOKUP(T6657,Tabla1[],5,0)</f>
        <v>0</v>
      </c>
      <c r="AF6657">
        <f t="shared" si="103"/>
        <v>6</v>
      </c>
    </row>
    <row r="6658" spans="1:34" x14ac:dyDescent="0.25">
      <c r="A6658">
        <v>104528</v>
      </c>
      <c r="B6658" t="s">
        <v>12283</v>
      </c>
      <c r="C6658" t="s">
        <v>33</v>
      </c>
      <c r="D6658">
        <v>0</v>
      </c>
      <c r="F6658" t="s">
        <v>516</v>
      </c>
      <c r="G6658" t="s">
        <v>10229</v>
      </c>
      <c r="H6658" t="s">
        <v>12284</v>
      </c>
      <c r="I6658" t="s">
        <v>37</v>
      </c>
      <c r="J6658" t="s">
        <v>12285</v>
      </c>
      <c r="K6658" t="s">
        <v>12286</v>
      </c>
      <c r="L6658" t="s">
        <v>37</v>
      </c>
      <c r="M6658" t="s">
        <v>9376</v>
      </c>
      <c r="N6658" t="s">
        <v>9376</v>
      </c>
      <c r="O6658" t="s">
        <v>10125</v>
      </c>
      <c r="P6658" t="s">
        <v>175</v>
      </c>
      <c r="Q6658" t="s">
        <v>10644</v>
      </c>
      <c r="R6658" t="s">
        <v>411</v>
      </c>
      <c r="S6658" t="s">
        <v>128</v>
      </c>
      <c r="T6658" t="s">
        <v>874</v>
      </c>
      <c r="U6658" t="s">
        <v>875</v>
      </c>
      <c r="W6658" t="s">
        <v>117</v>
      </c>
      <c r="X6658">
        <v>2</v>
      </c>
      <c r="Y6658">
        <v>0</v>
      </c>
      <c r="Z6658">
        <v>0</v>
      </c>
      <c r="AA6658">
        <v>0</v>
      </c>
      <c r="AB6658">
        <v>1912756</v>
      </c>
      <c r="AC6658" t="s">
        <v>47</v>
      </c>
      <c r="AD6658" t="str">
        <f>+VLOOKUP(T6658,items!$A$2:$D$1255,4,0)</f>
        <v>MUEBLES</v>
      </c>
      <c r="AE6658">
        <f>+VLOOKUP(T6658,Tabla1[],5,0)</f>
        <v>0</v>
      </c>
      <c r="AF6658">
        <f t="shared" ref="AF6658:AF6721" si="104">+MONTH(O6658)</f>
        <v>7</v>
      </c>
    </row>
    <row r="6659" spans="1:34" x14ac:dyDescent="0.25">
      <c r="A6659">
        <v>104529</v>
      </c>
      <c r="B6659" t="s">
        <v>12287</v>
      </c>
      <c r="C6659" t="s">
        <v>33</v>
      </c>
      <c r="D6659">
        <v>0</v>
      </c>
      <c r="F6659" t="s">
        <v>516</v>
      </c>
      <c r="G6659" t="s">
        <v>1249</v>
      </c>
      <c r="H6659" t="s">
        <v>12288</v>
      </c>
      <c r="I6659" t="s">
        <v>37</v>
      </c>
      <c r="J6659" t="s">
        <v>12289</v>
      </c>
      <c r="K6659" t="s">
        <v>12290</v>
      </c>
      <c r="L6659" t="s">
        <v>12291</v>
      </c>
      <c r="M6659" t="s">
        <v>9096</v>
      </c>
      <c r="N6659" t="s">
        <v>9096</v>
      </c>
      <c r="O6659" t="s">
        <v>10025</v>
      </c>
      <c r="P6659" t="s">
        <v>8745</v>
      </c>
      <c r="Q6659" t="s">
        <v>10604</v>
      </c>
      <c r="R6659" t="s">
        <v>63</v>
      </c>
      <c r="S6659" t="s">
        <v>128</v>
      </c>
      <c r="T6659" t="s">
        <v>3850</v>
      </c>
      <c r="U6659" t="s">
        <v>3851</v>
      </c>
      <c r="X6659">
        <v>2</v>
      </c>
      <c r="Y6659">
        <v>0</v>
      </c>
      <c r="Z6659">
        <v>0</v>
      </c>
      <c r="AA6659">
        <v>0</v>
      </c>
      <c r="AB6659">
        <v>2128286</v>
      </c>
      <c r="AC6659" t="s">
        <v>47</v>
      </c>
      <c r="AD6659" t="str">
        <f>+VLOOKUP(T6659,items!$A$2:$D$1255,4,0)</f>
        <v>MUEBLES</v>
      </c>
      <c r="AE6659">
        <f>+VLOOKUP(T6659,Tabla1[],5,0)</f>
        <v>0</v>
      </c>
      <c r="AF6659">
        <f t="shared" si="104"/>
        <v>6</v>
      </c>
    </row>
    <row r="6660" spans="1:34" x14ac:dyDescent="0.25">
      <c r="A6660">
        <v>104529</v>
      </c>
      <c r="B6660" t="s">
        <v>12287</v>
      </c>
      <c r="C6660" t="s">
        <v>33</v>
      </c>
      <c r="D6660">
        <v>0</v>
      </c>
      <c r="F6660" t="s">
        <v>516</v>
      </c>
      <c r="G6660" t="s">
        <v>1249</v>
      </c>
      <c r="H6660" t="s">
        <v>12288</v>
      </c>
      <c r="I6660" t="s">
        <v>37</v>
      </c>
      <c r="J6660" t="s">
        <v>12289</v>
      </c>
      <c r="K6660" t="s">
        <v>12290</v>
      </c>
      <c r="L6660" t="s">
        <v>12291</v>
      </c>
      <c r="M6660" t="s">
        <v>9096</v>
      </c>
      <c r="N6660" t="s">
        <v>9096</v>
      </c>
      <c r="O6660" t="s">
        <v>10025</v>
      </c>
      <c r="P6660" t="s">
        <v>8745</v>
      </c>
      <c r="Q6660" t="s">
        <v>10604</v>
      </c>
      <c r="R6660" t="s">
        <v>63</v>
      </c>
      <c r="S6660" t="s">
        <v>128</v>
      </c>
      <c r="T6660" t="s">
        <v>1459</v>
      </c>
      <c r="U6660" t="s">
        <v>1460</v>
      </c>
      <c r="X6660">
        <v>8</v>
      </c>
      <c r="Y6660">
        <v>0</v>
      </c>
      <c r="Z6660">
        <v>0</v>
      </c>
      <c r="AA6660">
        <v>0</v>
      </c>
      <c r="AB6660">
        <v>2988688</v>
      </c>
      <c r="AC6660" t="s">
        <v>47</v>
      </c>
      <c r="AD6660" t="str">
        <f>+VLOOKUP(T6660,items!$A$2:$D$1255,4,0)</f>
        <v>MUEBLES</v>
      </c>
      <c r="AE6660">
        <f>+VLOOKUP(T6660,Tabla1[],5,0)</f>
        <v>0</v>
      </c>
      <c r="AF6660">
        <f t="shared" si="104"/>
        <v>6</v>
      </c>
    </row>
    <row r="6661" spans="1:34" x14ac:dyDescent="0.25">
      <c r="A6661">
        <v>104529</v>
      </c>
      <c r="B6661" t="s">
        <v>12287</v>
      </c>
      <c r="C6661" t="s">
        <v>33</v>
      </c>
      <c r="D6661">
        <v>0</v>
      </c>
      <c r="F6661" t="s">
        <v>516</v>
      </c>
      <c r="G6661" t="s">
        <v>1249</v>
      </c>
      <c r="H6661" t="s">
        <v>12288</v>
      </c>
      <c r="I6661" t="s">
        <v>37</v>
      </c>
      <c r="J6661" t="s">
        <v>12289</v>
      </c>
      <c r="K6661" t="s">
        <v>12290</v>
      </c>
      <c r="L6661" t="s">
        <v>12291</v>
      </c>
      <c r="M6661" t="s">
        <v>9096</v>
      </c>
      <c r="N6661" t="s">
        <v>9096</v>
      </c>
      <c r="O6661" t="s">
        <v>10025</v>
      </c>
      <c r="P6661" t="s">
        <v>8745</v>
      </c>
      <c r="Q6661" t="s">
        <v>10604</v>
      </c>
      <c r="R6661" t="s">
        <v>63</v>
      </c>
      <c r="S6661" t="s">
        <v>128</v>
      </c>
      <c r="T6661" t="s">
        <v>550</v>
      </c>
      <c r="U6661" t="s">
        <v>551</v>
      </c>
      <c r="W6661" t="s">
        <v>211</v>
      </c>
      <c r="X6661">
        <v>2</v>
      </c>
      <c r="Y6661">
        <v>0</v>
      </c>
      <c r="Z6661">
        <v>0</v>
      </c>
      <c r="AA6661">
        <v>0</v>
      </c>
      <c r="AB6661">
        <v>885102</v>
      </c>
      <c r="AC6661" t="s">
        <v>47</v>
      </c>
      <c r="AD6661">
        <f>+VLOOKUP(T6661,items!$A$2:$D$1255,4,0)</f>
        <v>0</v>
      </c>
      <c r="AE6661">
        <f>+VLOOKUP(T6661,Tabla1[],5,0)</f>
        <v>0</v>
      </c>
      <c r="AF6661">
        <f t="shared" si="104"/>
        <v>6</v>
      </c>
    </row>
    <row r="6662" spans="1:34" x14ac:dyDescent="0.25">
      <c r="A6662">
        <v>104529</v>
      </c>
      <c r="B6662" t="s">
        <v>12287</v>
      </c>
      <c r="C6662" t="s">
        <v>33</v>
      </c>
      <c r="D6662">
        <v>0</v>
      </c>
      <c r="F6662" t="s">
        <v>516</v>
      </c>
      <c r="G6662" t="s">
        <v>1249</v>
      </c>
      <c r="H6662" t="s">
        <v>12288</v>
      </c>
      <c r="I6662" t="s">
        <v>37</v>
      </c>
      <c r="J6662" t="s">
        <v>12289</v>
      </c>
      <c r="K6662" t="s">
        <v>12290</v>
      </c>
      <c r="L6662" t="s">
        <v>12291</v>
      </c>
      <c r="M6662" t="s">
        <v>9096</v>
      </c>
      <c r="N6662" t="s">
        <v>9096</v>
      </c>
      <c r="O6662" t="s">
        <v>10025</v>
      </c>
      <c r="P6662" t="s">
        <v>8745</v>
      </c>
      <c r="Q6662" t="s">
        <v>10604</v>
      </c>
      <c r="R6662" t="s">
        <v>63</v>
      </c>
      <c r="S6662" t="s">
        <v>128</v>
      </c>
      <c r="T6662" t="s">
        <v>882</v>
      </c>
      <c r="U6662" t="s">
        <v>883</v>
      </c>
      <c r="V6662" t="s">
        <v>1182</v>
      </c>
      <c r="X6662">
        <v>2</v>
      </c>
      <c r="Y6662">
        <v>0</v>
      </c>
      <c r="Z6662">
        <v>0</v>
      </c>
      <c r="AA6662">
        <v>0</v>
      </c>
      <c r="AB6662">
        <v>2996150</v>
      </c>
      <c r="AC6662" t="s">
        <v>47</v>
      </c>
      <c r="AD6662" t="str">
        <f>+VLOOKUP(T6662,items!$A$2:$D$1255,4,0)</f>
        <v>MUEBLES</v>
      </c>
      <c r="AE6662">
        <f>+VLOOKUP(T6662,Tabla1[],5,0)</f>
        <v>0</v>
      </c>
      <c r="AF6662">
        <f t="shared" si="104"/>
        <v>6</v>
      </c>
    </row>
    <row r="6663" spans="1:34" x14ac:dyDescent="0.25">
      <c r="A6663">
        <v>104529</v>
      </c>
      <c r="B6663" t="s">
        <v>12287</v>
      </c>
      <c r="C6663" t="s">
        <v>33</v>
      </c>
      <c r="D6663">
        <v>0</v>
      </c>
      <c r="F6663" t="s">
        <v>516</v>
      </c>
      <c r="G6663" t="s">
        <v>1249</v>
      </c>
      <c r="H6663" t="s">
        <v>12288</v>
      </c>
      <c r="I6663" t="s">
        <v>37</v>
      </c>
      <c r="J6663" t="s">
        <v>12289</v>
      </c>
      <c r="K6663" t="s">
        <v>12290</v>
      </c>
      <c r="L6663" t="s">
        <v>12291</v>
      </c>
      <c r="M6663" t="s">
        <v>9096</v>
      </c>
      <c r="N6663" t="s">
        <v>9096</v>
      </c>
      <c r="O6663" t="s">
        <v>10025</v>
      </c>
      <c r="P6663" t="s">
        <v>8745</v>
      </c>
      <c r="Q6663" t="s">
        <v>10604</v>
      </c>
      <c r="R6663" t="s">
        <v>63</v>
      </c>
      <c r="S6663" t="s">
        <v>128</v>
      </c>
      <c r="T6663" t="s">
        <v>314</v>
      </c>
      <c r="U6663" t="s">
        <v>315</v>
      </c>
      <c r="X6663">
        <v>1</v>
      </c>
      <c r="Y6663">
        <v>0</v>
      </c>
      <c r="Z6663">
        <v>0</v>
      </c>
      <c r="AA6663">
        <v>0</v>
      </c>
      <c r="AB6663">
        <v>300000</v>
      </c>
      <c r="AC6663" t="s">
        <v>47</v>
      </c>
      <c r="AD6663">
        <f>+VLOOKUP(T6663,items!$A$2:$D$1255,4,0)</f>
        <v>0</v>
      </c>
      <c r="AE6663">
        <f>+VLOOKUP(T6663,Tabla1[],5,0)</f>
        <v>0</v>
      </c>
      <c r="AF6663">
        <f t="shared" si="104"/>
        <v>6</v>
      </c>
    </row>
    <row r="6664" spans="1:34" x14ac:dyDescent="0.25">
      <c r="A6664">
        <v>104544</v>
      </c>
      <c r="B6664" t="s">
        <v>3603</v>
      </c>
      <c r="C6664" t="s">
        <v>75</v>
      </c>
      <c r="D6664">
        <v>0</v>
      </c>
      <c r="F6664" t="s">
        <v>516</v>
      </c>
      <c r="G6664" t="s">
        <v>517</v>
      </c>
      <c r="H6664" t="s">
        <v>12292</v>
      </c>
      <c r="I6664" t="s">
        <v>37</v>
      </c>
      <c r="J6664" t="s">
        <v>12293</v>
      </c>
      <c r="K6664" t="s">
        <v>12294</v>
      </c>
      <c r="L6664" t="s">
        <v>37</v>
      </c>
      <c r="M6664" t="s">
        <v>8695</v>
      </c>
      <c r="N6664" t="s">
        <v>8695</v>
      </c>
      <c r="O6664" t="s">
        <v>518</v>
      </c>
      <c r="P6664" t="s">
        <v>1249</v>
      </c>
      <c r="Q6664" t="s">
        <v>1249</v>
      </c>
      <c r="R6664" t="s">
        <v>43</v>
      </c>
      <c r="S6664" t="s">
        <v>272</v>
      </c>
      <c r="T6664" t="s">
        <v>392</v>
      </c>
      <c r="U6664" t="s">
        <v>393</v>
      </c>
      <c r="X6664">
        <v>1</v>
      </c>
      <c r="Y6664">
        <v>0</v>
      </c>
      <c r="Z6664">
        <v>0</v>
      </c>
      <c r="AA6664">
        <v>0</v>
      </c>
      <c r="AB6664" s="14">
        <v>12046501.440000001</v>
      </c>
      <c r="AC6664" t="s">
        <v>47</v>
      </c>
      <c r="AD6664" t="e">
        <f>+VLOOKUP(T6664,items!$A$2:$D$1255,4,0)</f>
        <v>#N/A</v>
      </c>
      <c r="AE6664" t="e">
        <f>+VLOOKUP(T6664,Tabla1[],5,0)</f>
        <v>#N/A</v>
      </c>
      <c r="AF6664">
        <f t="shared" si="104"/>
        <v>5</v>
      </c>
      <c r="AG6664">
        <v>3816</v>
      </c>
      <c r="AH6664" s="14">
        <v>12046501.440000001</v>
      </c>
    </row>
    <row r="6665" spans="1:34" x14ac:dyDescent="0.25">
      <c r="A6665">
        <v>104545</v>
      </c>
      <c r="B6665" t="s">
        <v>3467</v>
      </c>
      <c r="C6665" t="s">
        <v>33</v>
      </c>
      <c r="D6665">
        <v>0</v>
      </c>
      <c r="F6665" t="s">
        <v>516</v>
      </c>
      <c r="G6665" t="s">
        <v>9293</v>
      </c>
      <c r="H6665" t="s">
        <v>12295</v>
      </c>
      <c r="I6665" t="s">
        <v>37</v>
      </c>
      <c r="J6665" t="s">
        <v>12296</v>
      </c>
      <c r="K6665" t="s">
        <v>12297</v>
      </c>
      <c r="L6665" t="s">
        <v>12298</v>
      </c>
      <c r="M6665" t="s">
        <v>517</v>
      </c>
      <c r="N6665" t="s">
        <v>517</v>
      </c>
      <c r="O6665" t="s">
        <v>8695</v>
      </c>
      <c r="P6665" t="s">
        <v>519</v>
      </c>
      <c r="Q6665" t="s">
        <v>1249</v>
      </c>
      <c r="R6665" t="s">
        <v>127</v>
      </c>
      <c r="S6665" t="s">
        <v>164</v>
      </c>
      <c r="T6665" t="s">
        <v>1624</v>
      </c>
      <c r="U6665" t="s">
        <v>828</v>
      </c>
      <c r="X6665">
        <v>16</v>
      </c>
      <c r="Y6665">
        <v>0</v>
      </c>
      <c r="Z6665">
        <v>0</v>
      </c>
      <c r="AA6665">
        <v>0</v>
      </c>
      <c r="AB6665">
        <v>841600</v>
      </c>
      <c r="AC6665" t="s">
        <v>47</v>
      </c>
      <c r="AD6665">
        <f>+VLOOKUP(T6665,items!$A$2:$D$1255,4,0)</f>
        <v>0</v>
      </c>
      <c r="AE6665">
        <f>+VLOOKUP(T6665,Tabla1[],5,0)</f>
        <v>0</v>
      </c>
      <c r="AF6665">
        <f t="shared" si="104"/>
        <v>5</v>
      </c>
    </row>
    <row r="6666" spans="1:34" x14ac:dyDescent="0.25">
      <c r="A6666">
        <v>104547</v>
      </c>
      <c r="B6666" t="s">
        <v>12299</v>
      </c>
      <c r="C6666" t="s">
        <v>75</v>
      </c>
      <c r="D6666">
        <v>0</v>
      </c>
      <c r="F6666" t="s">
        <v>9293</v>
      </c>
      <c r="G6666" t="s">
        <v>9531</v>
      </c>
      <c r="H6666" t="s">
        <v>12300</v>
      </c>
      <c r="I6666" t="s">
        <v>12301</v>
      </c>
      <c r="J6666" t="s">
        <v>12302</v>
      </c>
      <c r="K6666" t="s">
        <v>12303</v>
      </c>
      <c r="L6666" t="s">
        <v>12304</v>
      </c>
      <c r="M6666" t="s">
        <v>10533</v>
      </c>
      <c r="N6666" t="s">
        <v>10714</v>
      </c>
      <c r="O6666" t="s">
        <v>11377</v>
      </c>
      <c r="P6666" t="s">
        <v>10843</v>
      </c>
      <c r="Q6666" t="s">
        <v>239</v>
      </c>
      <c r="R6666" t="s">
        <v>127</v>
      </c>
      <c r="S6666" t="s">
        <v>256</v>
      </c>
      <c r="T6666" t="s">
        <v>433</v>
      </c>
      <c r="U6666" t="s">
        <v>434</v>
      </c>
      <c r="W6666" t="s">
        <v>114</v>
      </c>
      <c r="X6666">
        <v>1</v>
      </c>
      <c r="Y6666">
        <v>4165</v>
      </c>
      <c r="Z6666">
        <v>0</v>
      </c>
      <c r="AA6666">
        <v>1000</v>
      </c>
      <c r="AB6666">
        <v>1149062</v>
      </c>
      <c r="AC6666" t="s">
        <v>47</v>
      </c>
      <c r="AD6666">
        <f>+VLOOKUP(T6666,items!$A$2:$D$1255,4,0)</f>
        <v>0</v>
      </c>
      <c r="AE6666">
        <f>+VLOOKUP(T6666,Tabla1[],5,0)</f>
        <v>0</v>
      </c>
      <c r="AF6666">
        <f t="shared" si="104"/>
        <v>7</v>
      </c>
    </row>
    <row r="6667" spans="1:34" x14ac:dyDescent="0.25">
      <c r="A6667">
        <v>104547</v>
      </c>
      <c r="B6667" t="s">
        <v>12299</v>
      </c>
      <c r="C6667" t="s">
        <v>75</v>
      </c>
      <c r="D6667">
        <v>0</v>
      </c>
      <c r="F6667" t="s">
        <v>9293</v>
      </c>
      <c r="G6667" t="s">
        <v>9531</v>
      </c>
      <c r="H6667" t="s">
        <v>12300</v>
      </c>
      <c r="I6667" t="s">
        <v>12301</v>
      </c>
      <c r="J6667" t="s">
        <v>12302</v>
      </c>
      <c r="K6667" t="s">
        <v>12303</v>
      </c>
      <c r="L6667" t="s">
        <v>12304</v>
      </c>
      <c r="M6667" t="s">
        <v>10533</v>
      </c>
      <c r="N6667" t="s">
        <v>10714</v>
      </c>
      <c r="O6667" t="s">
        <v>11377</v>
      </c>
      <c r="P6667" t="s">
        <v>10843</v>
      </c>
      <c r="Q6667" t="s">
        <v>239</v>
      </c>
      <c r="R6667" t="s">
        <v>127</v>
      </c>
      <c r="S6667" t="s">
        <v>256</v>
      </c>
      <c r="T6667" t="s">
        <v>347</v>
      </c>
      <c r="U6667" t="s">
        <v>348</v>
      </c>
      <c r="W6667" t="s">
        <v>114</v>
      </c>
      <c r="X6667">
        <v>2</v>
      </c>
      <c r="Y6667">
        <v>4165</v>
      </c>
      <c r="Z6667">
        <v>0</v>
      </c>
      <c r="AA6667">
        <v>0</v>
      </c>
      <c r="AB6667">
        <v>2012850</v>
      </c>
      <c r="AC6667" t="s">
        <v>47</v>
      </c>
      <c r="AD6667">
        <f>+VLOOKUP(T6667,items!$A$2:$D$1255,4,0)</f>
        <v>0</v>
      </c>
      <c r="AE6667">
        <f>+VLOOKUP(T6667,Tabla1[],5,0)</f>
        <v>0</v>
      </c>
      <c r="AF6667">
        <f t="shared" si="104"/>
        <v>7</v>
      </c>
    </row>
    <row r="6668" spans="1:34" x14ac:dyDescent="0.25">
      <c r="A6668">
        <v>104547</v>
      </c>
      <c r="B6668" t="s">
        <v>12299</v>
      </c>
      <c r="C6668" t="s">
        <v>75</v>
      </c>
      <c r="D6668">
        <v>0</v>
      </c>
      <c r="F6668" t="s">
        <v>9293</v>
      </c>
      <c r="G6668" t="s">
        <v>9531</v>
      </c>
      <c r="H6668" t="s">
        <v>12300</v>
      </c>
      <c r="I6668" t="s">
        <v>12301</v>
      </c>
      <c r="J6668" t="s">
        <v>12302</v>
      </c>
      <c r="K6668" t="s">
        <v>12303</v>
      </c>
      <c r="L6668" t="s">
        <v>12304</v>
      </c>
      <c r="M6668" t="s">
        <v>10533</v>
      </c>
      <c r="N6668" t="s">
        <v>10714</v>
      </c>
      <c r="O6668" t="s">
        <v>11377</v>
      </c>
      <c r="P6668" t="s">
        <v>10843</v>
      </c>
      <c r="Q6668" t="s">
        <v>239</v>
      </c>
      <c r="R6668" t="s">
        <v>127</v>
      </c>
      <c r="S6668" t="s">
        <v>256</v>
      </c>
      <c r="T6668" t="s">
        <v>1447</v>
      </c>
      <c r="U6668" t="s">
        <v>1448</v>
      </c>
      <c r="X6668">
        <v>1</v>
      </c>
      <c r="Y6668">
        <v>4165</v>
      </c>
      <c r="Z6668">
        <v>0</v>
      </c>
      <c r="AA6668">
        <v>0</v>
      </c>
      <c r="AB6668">
        <v>2073400</v>
      </c>
      <c r="AC6668" t="s">
        <v>47</v>
      </c>
      <c r="AD6668">
        <f>+VLOOKUP(T6668,items!$A$2:$D$1255,4,0)</f>
        <v>0</v>
      </c>
      <c r="AE6668">
        <f>+VLOOKUP(T6668,Tabla1[],5,0)</f>
        <v>0</v>
      </c>
      <c r="AF6668">
        <f t="shared" si="104"/>
        <v>7</v>
      </c>
    </row>
    <row r="6669" spans="1:34" x14ac:dyDescent="0.25">
      <c r="A6669">
        <v>104547</v>
      </c>
      <c r="B6669" t="s">
        <v>12299</v>
      </c>
      <c r="C6669" t="s">
        <v>75</v>
      </c>
      <c r="D6669">
        <v>0</v>
      </c>
      <c r="F6669" t="s">
        <v>9293</v>
      </c>
      <c r="G6669" t="s">
        <v>9531</v>
      </c>
      <c r="H6669" t="s">
        <v>12300</v>
      </c>
      <c r="I6669" t="s">
        <v>12301</v>
      </c>
      <c r="J6669" t="s">
        <v>12302</v>
      </c>
      <c r="K6669" t="s">
        <v>12303</v>
      </c>
      <c r="L6669" t="s">
        <v>12304</v>
      </c>
      <c r="M6669" t="s">
        <v>10533</v>
      </c>
      <c r="N6669" t="s">
        <v>10714</v>
      </c>
      <c r="O6669" t="s">
        <v>11377</v>
      </c>
      <c r="P6669" t="s">
        <v>10843</v>
      </c>
      <c r="Q6669" t="s">
        <v>239</v>
      </c>
      <c r="R6669" t="s">
        <v>127</v>
      </c>
      <c r="S6669" t="s">
        <v>256</v>
      </c>
      <c r="T6669" t="s">
        <v>1519</v>
      </c>
      <c r="U6669" t="s">
        <v>1520</v>
      </c>
      <c r="V6669" t="s">
        <v>492</v>
      </c>
      <c r="W6669" t="s">
        <v>114</v>
      </c>
      <c r="X6669">
        <v>1</v>
      </c>
      <c r="Y6669">
        <v>4165</v>
      </c>
      <c r="Z6669">
        <v>0</v>
      </c>
      <c r="AA6669">
        <v>3478</v>
      </c>
      <c r="AB6669">
        <v>6640376</v>
      </c>
      <c r="AC6669" t="s">
        <v>47</v>
      </c>
      <c r="AD6669" t="str">
        <f>+VLOOKUP(T6669,items!$A$2:$D$1255,4,0)</f>
        <v>PERGOLA</v>
      </c>
      <c r="AE6669" t="str">
        <f>+VLOOKUP(T6669,Tabla1[],5,0)</f>
        <v>PERGOLITE</v>
      </c>
      <c r="AF6669">
        <f t="shared" si="104"/>
        <v>7</v>
      </c>
    </row>
    <row r="6670" spans="1:34" x14ac:dyDescent="0.25">
      <c r="A6670">
        <v>104547</v>
      </c>
      <c r="B6670" t="s">
        <v>12299</v>
      </c>
      <c r="C6670" t="s">
        <v>75</v>
      </c>
      <c r="D6670">
        <v>0</v>
      </c>
      <c r="F6670" t="s">
        <v>9293</v>
      </c>
      <c r="G6670" t="s">
        <v>9531</v>
      </c>
      <c r="H6670" t="s">
        <v>12300</v>
      </c>
      <c r="I6670" t="s">
        <v>12301</v>
      </c>
      <c r="J6670" t="s">
        <v>12302</v>
      </c>
      <c r="K6670" t="s">
        <v>12303</v>
      </c>
      <c r="L6670" t="s">
        <v>12304</v>
      </c>
      <c r="M6670" t="s">
        <v>10533</v>
      </c>
      <c r="N6670" t="s">
        <v>10714</v>
      </c>
      <c r="O6670" t="s">
        <v>11377</v>
      </c>
      <c r="P6670" t="s">
        <v>10843</v>
      </c>
      <c r="Q6670" t="s">
        <v>239</v>
      </c>
      <c r="R6670" t="s">
        <v>127</v>
      </c>
      <c r="S6670" t="s">
        <v>256</v>
      </c>
      <c r="T6670" t="s">
        <v>94</v>
      </c>
      <c r="U6670" t="s">
        <v>95</v>
      </c>
      <c r="X6670">
        <v>1</v>
      </c>
      <c r="Y6670">
        <v>0</v>
      </c>
      <c r="Z6670">
        <v>0</v>
      </c>
      <c r="AA6670">
        <v>0</v>
      </c>
      <c r="AB6670">
        <v>500000</v>
      </c>
      <c r="AC6670" t="s">
        <v>47</v>
      </c>
      <c r="AD6670" t="e">
        <f>+VLOOKUP(T6670,items!$A$2:$D$1255,4,0)</f>
        <v>#N/A</v>
      </c>
      <c r="AE6670" t="e">
        <f>+VLOOKUP(T6670,Tabla1[],5,0)</f>
        <v>#N/A</v>
      </c>
      <c r="AF6670">
        <f t="shared" si="104"/>
        <v>7</v>
      </c>
    </row>
    <row r="6671" spans="1:34" x14ac:dyDescent="0.25">
      <c r="A6671">
        <v>104547</v>
      </c>
      <c r="B6671" t="s">
        <v>12299</v>
      </c>
      <c r="C6671" t="s">
        <v>75</v>
      </c>
      <c r="D6671">
        <v>0</v>
      </c>
      <c r="F6671" t="s">
        <v>9293</v>
      </c>
      <c r="G6671" t="s">
        <v>9531</v>
      </c>
      <c r="H6671" t="s">
        <v>12300</v>
      </c>
      <c r="I6671" t="s">
        <v>12301</v>
      </c>
      <c r="J6671" t="s">
        <v>12302</v>
      </c>
      <c r="K6671" t="s">
        <v>12303</v>
      </c>
      <c r="L6671" t="s">
        <v>12304</v>
      </c>
      <c r="M6671" t="s">
        <v>10533</v>
      </c>
      <c r="N6671" t="s">
        <v>10714</v>
      </c>
      <c r="O6671" t="s">
        <v>11377</v>
      </c>
      <c r="P6671" t="s">
        <v>10843</v>
      </c>
      <c r="Q6671" t="s">
        <v>239</v>
      </c>
      <c r="R6671" t="s">
        <v>127</v>
      </c>
      <c r="S6671" t="s">
        <v>256</v>
      </c>
      <c r="T6671" t="s">
        <v>392</v>
      </c>
      <c r="U6671" t="s">
        <v>393</v>
      </c>
      <c r="X6671">
        <v>1</v>
      </c>
      <c r="Y6671">
        <v>0</v>
      </c>
      <c r="Z6671">
        <v>0</v>
      </c>
      <c r="AA6671">
        <v>0</v>
      </c>
      <c r="AB6671">
        <v>160000</v>
      </c>
      <c r="AC6671" t="s">
        <v>47</v>
      </c>
      <c r="AD6671" t="e">
        <f>+VLOOKUP(T6671,items!$A$2:$D$1255,4,0)</f>
        <v>#N/A</v>
      </c>
      <c r="AE6671" t="e">
        <f>+VLOOKUP(T6671,Tabla1[],5,0)</f>
        <v>#N/A</v>
      </c>
      <c r="AF6671">
        <f t="shared" si="104"/>
        <v>7</v>
      </c>
    </row>
    <row r="6672" spans="1:34" x14ac:dyDescent="0.25">
      <c r="A6672">
        <v>104548</v>
      </c>
      <c r="B6672" t="s">
        <v>12305</v>
      </c>
      <c r="C6672" t="s">
        <v>33</v>
      </c>
      <c r="D6672">
        <v>0</v>
      </c>
      <c r="F6672" t="s">
        <v>9293</v>
      </c>
      <c r="G6672" t="s">
        <v>10127</v>
      </c>
      <c r="H6672" t="s">
        <v>12306</v>
      </c>
      <c r="I6672" t="s">
        <v>37</v>
      </c>
      <c r="J6672" t="s">
        <v>12307</v>
      </c>
      <c r="K6672" t="s">
        <v>12308</v>
      </c>
      <c r="L6672" t="s">
        <v>12309</v>
      </c>
      <c r="M6672" t="s">
        <v>97</v>
      </c>
      <c r="N6672" t="s">
        <v>97</v>
      </c>
      <c r="O6672" t="s">
        <v>12073</v>
      </c>
      <c r="P6672" t="s">
        <v>12310</v>
      </c>
      <c r="Q6672" t="s">
        <v>8233</v>
      </c>
      <c r="R6672" t="s">
        <v>127</v>
      </c>
      <c r="S6672" t="s">
        <v>108</v>
      </c>
      <c r="T6672" t="s">
        <v>2803</v>
      </c>
      <c r="U6672" t="s">
        <v>2804</v>
      </c>
      <c r="X6672">
        <v>4</v>
      </c>
      <c r="Y6672">
        <v>0</v>
      </c>
      <c r="Z6672">
        <v>0</v>
      </c>
      <c r="AA6672">
        <v>0</v>
      </c>
      <c r="AB6672">
        <v>1920</v>
      </c>
      <c r="AC6672" t="s">
        <v>47</v>
      </c>
      <c r="AD6672">
        <f>+VLOOKUP(T6672,items!$A$2:$D$1255,4,0)</f>
        <v>0</v>
      </c>
      <c r="AE6672">
        <f>+VLOOKUP(T6672,Tabla1[],5,0)</f>
        <v>0</v>
      </c>
      <c r="AF6672">
        <f t="shared" si="104"/>
        <v>8</v>
      </c>
    </row>
    <row r="6673" spans="1:32" x14ac:dyDescent="0.25">
      <c r="A6673">
        <v>104548</v>
      </c>
      <c r="B6673" t="s">
        <v>12305</v>
      </c>
      <c r="C6673" t="s">
        <v>33</v>
      </c>
      <c r="D6673">
        <v>0</v>
      </c>
      <c r="F6673" t="s">
        <v>9293</v>
      </c>
      <c r="G6673" t="s">
        <v>10127</v>
      </c>
      <c r="H6673" t="s">
        <v>12306</v>
      </c>
      <c r="I6673" t="s">
        <v>37</v>
      </c>
      <c r="J6673" t="s">
        <v>12307</v>
      </c>
      <c r="K6673" t="s">
        <v>12308</v>
      </c>
      <c r="L6673" t="s">
        <v>12309</v>
      </c>
      <c r="M6673" t="s">
        <v>97</v>
      </c>
      <c r="N6673" t="s">
        <v>97</v>
      </c>
      <c r="O6673" t="s">
        <v>12073</v>
      </c>
      <c r="P6673" t="s">
        <v>12310</v>
      </c>
      <c r="Q6673" t="s">
        <v>8233</v>
      </c>
      <c r="R6673" t="s">
        <v>127</v>
      </c>
      <c r="S6673" t="s">
        <v>108</v>
      </c>
      <c r="T6673" t="s">
        <v>2171</v>
      </c>
      <c r="U6673" t="s">
        <v>2172</v>
      </c>
      <c r="W6673" t="s">
        <v>114</v>
      </c>
      <c r="X6673">
        <v>1</v>
      </c>
      <c r="Y6673">
        <v>0</v>
      </c>
      <c r="Z6673">
        <v>0</v>
      </c>
      <c r="AA6673">
        <v>0</v>
      </c>
      <c r="AB6673">
        <v>1920826</v>
      </c>
      <c r="AC6673" t="s">
        <v>47</v>
      </c>
      <c r="AD6673">
        <f>+VLOOKUP(T6673,items!$A$2:$D$1255,4,0)</f>
        <v>0</v>
      </c>
      <c r="AE6673">
        <f>+VLOOKUP(T6673,Tabla1[],5,0)</f>
        <v>0</v>
      </c>
      <c r="AF6673">
        <f t="shared" si="104"/>
        <v>8</v>
      </c>
    </row>
    <row r="6674" spans="1:32" x14ac:dyDescent="0.25">
      <c r="A6674">
        <v>104548</v>
      </c>
      <c r="B6674" t="s">
        <v>12305</v>
      </c>
      <c r="C6674" t="s">
        <v>33</v>
      </c>
      <c r="D6674">
        <v>0</v>
      </c>
      <c r="F6674" t="s">
        <v>9293</v>
      </c>
      <c r="G6674" t="s">
        <v>10127</v>
      </c>
      <c r="H6674" t="s">
        <v>12306</v>
      </c>
      <c r="I6674" t="s">
        <v>37</v>
      </c>
      <c r="J6674" t="s">
        <v>12307</v>
      </c>
      <c r="K6674" t="s">
        <v>12308</v>
      </c>
      <c r="L6674" t="s">
        <v>12309</v>
      </c>
      <c r="M6674" t="s">
        <v>97</v>
      </c>
      <c r="N6674" t="s">
        <v>97</v>
      </c>
      <c r="O6674" t="s">
        <v>12073</v>
      </c>
      <c r="P6674" t="s">
        <v>12310</v>
      </c>
      <c r="Q6674" t="s">
        <v>8233</v>
      </c>
      <c r="R6674" t="s">
        <v>127</v>
      </c>
      <c r="S6674" t="s">
        <v>108</v>
      </c>
      <c r="T6674" t="s">
        <v>429</v>
      </c>
      <c r="U6674" t="s">
        <v>430</v>
      </c>
      <c r="X6674">
        <v>1</v>
      </c>
      <c r="Y6674">
        <v>0</v>
      </c>
      <c r="Z6674">
        <v>0</v>
      </c>
      <c r="AA6674">
        <v>0</v>
      </c>
      <c r="AB6674">
        <v>183852</v>
      </c>
      <c r="AC6674" t="s">
        <v>47</v>
      </c>
      <c r="AD6674">
        <f>+VLOOKUP(T6674,items!$A$2:$D$1255,4,0)</f>
        <v>0</v>
      </c>
      <c r="AE6674">
        <f>+VLOOKUP(T6674,Tabla1[],5,0)</f>
        <v>0</v>
      </c>
      <c r="AF6674">
        <f t="shared" si="104"/>
        <v>8</v>
      </c>
    </row>
    <row r="6675" spans="1:32" x14ac:dyDescent="0.25">
      <c r="A6675">
        <v>104548</v>
      </c>
      <c r="B6675" t="s">
        <v>12305</v>
      </c>
      <c r="C6675" t="s">
        <v>33</v>
      </c>
      <c r="D6675">
        <v>0</v>
      </c>
      <c r="F6675" t="s">
        <v>9293</v>
      </c>
      <c r="G6675" t="s">
        <v>10127</v>
      </c>
      <c r="H6675" t="s">
        <v>12306</v>
      </c>
      <c r="I6675" t="s">
        <v>37</v>
      </c>
      <c r="J6675" t="s">
        <v>12307</v>
      </c>
      <c r="K6675" t="s">
        <v>12308</v>
      </c>
      <c r="L6675" t="s">
        <v>12309</v>
      </c>
      <c r="M6675" t="s">
        <v>97</v>
      </c>
      <c r="N6675" t="s">
        <v>97</v>
      </c>
      <c r="O6675" t="s">
        <v>12073</v>
      </c>
      <c r="P6675" t="s">
        <v>12310</v>
      </c>
      <c r="Q6675" t="s">
        <v>8233</v>
      </c>
      <c r="R6675" t="s">
        <v>127</v>
      </c>
      <c r="S6675" t="s">
        <v>108</v>
      </c>
      <c r="T6675" t="s">
        <v>2055</v>
      </c>
      <c r="U6675" t="s">
        <v>2056</v>
      </c>
      <c r="X6675">
        <v>3</v>
      </c>
      <c r="Y6675">
        <v>0</v>
      </c>
      <c r="Z6675">
        <v>0</v>
      </c>
      <c r="AA6675">
        <v>0</v>
      </c>
      <c r="AB6675">
        <v>54600</v>
      </c>
      <c r="AC6675" t="s">
        <v>47</v>
      </c>
      <c r="AD6675">
        <f>+VLOOKUP(T6675,items!$A$2:$D$1255,4,0)</f>
        <v>0</v>
      </c>
      <c r="AE6675">
        <f>+VLOOKUP(T6675,Tabla1[],5,0)</f>
        <v>0</v>
      </c>
      <c r="AF6675">
        <f t="shared" si="104"/>
        <v>8</v>
      </c>
    </row>
    <row r="6676" spans="1:32" x14ac:dyDescent="0.25">
      <c r="A6676">
        <v>104548</v>
      </c>
      <c r="B6676" t="s">
        <v>12305</v>
      </c>
      <c r="C6676" t="s">
        <v>33</v>
      </c>
      <c r="D6676">
        <v>0</v>
      </c>
      <c r="F6676" t="s">
        <v>9293</v>
      </c>
      <c r="G6676" t="s">
        <v>10127</v>
      </c>
      <c r="H6676" t="s">
        <v>12306</v>
      </c>
      <c r="I6676" t="s">
        <v>37</v>
      </c>
      <c r="J6676" t="s">
        <v>12307</v>
      </c>
      <c r="K6676" t="s">
        <v>12308</v>
      </c>
      <c r="L6676" t="s">
        <v>12309</v>
      </c>
      <c r="M6676" t="s">
        <v>97</v>
      </c>
      <c r="N6676" t="s">
        <v>97</v>
      </c>
      <c r="O6676" t="s">
        <v>12073</v>
      </c>
      <c r="P6676" t="s">
        <v>12310</v>
      </c>
      <c r="Q6676" t="s">
        <v>8233</v>
      </c>
      <c r="R6676" t="s">
        <v>127</v>
      </c>
      <c r="S6676" t="s">
        <v>108</v>
      </c>
      <c r="T6676" t="s">
        <v>12311</v>
      </c>
      <c r="U6676" t="s">
        <v>12312</v>
      </c>
      <c r="V6676" t="s">
        <v>4950</v>
      </c>
      <c r="W6676" t="s">
        <v>114</v>
      </c>
      <c r="X6676">
        <v>1</v>
      </c>
      <c r="Y6676">
        <v>0</v>
      </c>
      <c r="Z6676">
        <v>0</v>
      </c>
      <c r="AA6676">
        <v>0</v>
      </c>
      <c r="AB6676">
        <v>4403867</v>
      </c>
      <c r="AC6676" t="s">
        <v>47</v>
      </c>
      <c r="AD6676">
        <f>+VLOOKUP(T6676,items!$A$2:$D$1255,4,0)</f>
        <v>0</v>
      </c>
      <c r="AE6676">
        <f>+VLOOKUP(T6676,Tabla1[],5,0)</f>
        <v>0</v>
      </c>
      <c r="AF6676">
        <f t="shared" si="104"/>
        <v>8</v>
      </c>
    </row>
    <row r="6677" spans="1:32" x14ac:dyDescent="0.25">
      <c r="A6677">
        <v>104548</v>
      </c>
      <c r="B6677" t="s">
        <v>12305</v>
      </c>
      <c r="C6677" t="s">
        <v>33</v>
      </c>
      <c r="D6677">
        <v>0</v>
      </c>
      <c r="F6677" t="s">
        <v>9293</v>
      </c>
      <c r="G6677" t="s">
        <v>10127</v>
      </c>
      <c r="H6677" t="s">
        <v>12306</v>
      </c>
      <c r="I6677" t="s">
        <v>37</v>
      </c>
      <c r="J6677" t="s">
        <v>12307</v>
      </c>
      <c r="K6677" t="s">
        <v>12308</v>
      </c>
      <c r="L6677" t="s">
        <v>12309</v>
      </c>
      <c r="M6677" t="s">
        <v>97</v>
      </c>
      <c r="N6677" t="s">
        <v>97</v>
      </c>
      <c r="O6677" t="s">
        <v>12073</v>
      </c>
      <c r="P6677" t="s">
        <v>12310</v>
      </c>
      <c r="Q6677" t="s">
        <v>8233</v>
      </c>
      <c r="R6677" t="s">
        <v>127</v>
      </c>
      <c r="S6677" t="s">
        <v>108</v>
      </c>
      <c r="T6677" t="s">
        <v>2805</v>
      </c>
      <c r="U6677" t="s">
        <v>2806</v>
      </c>
      <c r="X6677">
        <v>4</v>
      </c>
      <c r="Y6677">
        <v>0</v>
      </c>
      <c r="Z6677">
        <v>0</v>
      </c>
      <c r="AA6677">
        <v>0</v>
      </c>
      <c r="AB6677">
        <v>880</v>
      </c>
      <c r="AC6677" t="s">
        <v>47</v>
      </c>
      <c r="AD6677">
        <f>+VLOOKUP(T6677,items!$A$2:$D$1255,4,0)</f>
        <v>0</v>
      </c>
      <c r="AE6677">
        <f>+VLOOKUP(T6677,Tabla1[],5,0)</f>
        <v>0</v>
      </c>
      <c r="AF6677">
        <f t="shared" si="104"/>
        <v>8</v>
      </c>
    </row>
    <row r="6678" spans="1:32" x14ac:dyDescent="0.25">
      <c r="A6678">
        <v>104548</v>
      </c>
      <c r="B6678" t="s">
        <v>12305</v>
      </c>
      <c r="C6678" t="s">
        <v>33</v>
      </c>
      <c r="D6678">
        <v>0</v>
      </c>
      <c r="F6678" t="s">
        <v>9293</v>
      </c>
      <c r="G6678" t="s">
        <v>10127</v>
      </c>
      <c r="H6678" t="s">
        <v>12306</v>
      </c>
      <c r="I6678" t="s">
        <v>37</v>
      </c>
      <c r="J6678" t="s">
        <v>12307</v>
      </c>
      <c r="K6678" t="s">
        <v>12308</v>
      </c>
      <c r="L6678" t="s">
        <v>12309</v>
      </c>
      <c r="M6678" t="s">
        <v>97</v>
      </c>
      <c r="N6678" t="s">
        <v>97</v>
      </c>
      <c r="O6678" t="s">
        <v>12073</v>
      </c>
      <c r="P6678" t="s">
        <v>12310</v>
      </c>
      <c r="Q6678" t="s">
        <v>8233</v>
      </c>
      <c r="R6678" t="s">
        <v>127</v>
      </c>
      <c r="S6678" t="s">
        <v>108</v>
      </c>
      <c r="T6678" t="s">
        <v>314</v>
      </c>
      <c r="U6678" t="s">
        <v>315</v>
      </c>
      <c r="X6678">
        <v>1</v>
      </c>
      <c r="Y6678">
        <v>0</v>
      </c>
      <c r="Z6678">
        <v>0</v>
      </c>
      <c r="AA6678">
        <v>0</v>
      </c>
      <c r="AB6678">
        <v>800000</v>
      </c>
      <c r="AC6678" t="s">
        <v>47</v>
      </c>
      <c r="AD6678">
        <f>+VLOOKUP(T6678,items!$A$2:$D$1255,4,0)</f>
        <v>0</v>
      </c>
      <c r="AE6678">
        <f>+VLOOKUP(T6678,Tabla1[],5,0)</f>
        <v>0</v>
      </c>
      <c r="AF6678">
        <f t="shared" si="104"/>
        <v>8</v>
      </c>
    </row>
    <row r="6679" spans="1:32" x14ac:dyDescent="0.25">
      <c r="A6679">
        <v>104549</v>
      </c>
      <c r="B6679" t="s">
        <v>12305</v>
      </c>
      <c r="C6679" t="s">
        <v>33</v>
      </c>
      <c r="D6679">
        <v>0</v>
      </c>
      <c r="F6679" t="s">
        <v>9293</v>
      </c>
      <c r="G6679" t="s">
        <v>10127</v>
      </c>
      <c r="H6679" t="s">
        <v>12313</v>
      </c>
      <c r="I6679" t="s">
        <v>37</v>
      </c>
      <c r="J6679" t="s">
        <v>12314</v>
      </c>
      <c r="K6679" t="s">
        <v>12315</v>
      </c>
      <c r="L6679" t="s">
        <v>12316</v>
      </c>
      <c r="M6679" t="s">
        <v>97</v>
      </c>
      <c r="N6679" t="s">
        <v>97</v>
      </c>
      <c r="O6679" t="s">
        <v>12073</v>
      </c>
      <c r="P6679" t="s">
        <v>12310</v>
      </c>
      <c r="Q6679" t="s">
        <v>8233</v>
      </c>
      <c r="R6679" t="s">
        <v>63</v>
      </c>
      <c r="S6679" t="s">
        <v>108</v>
      </c>
      <c r="T6679" t="s">
        <v>2803</v>
      </c>
      <c r="U6679" t="s">
        <v>2804</v>
      </c>
      <c r="X6679">
        <v>8</v>
      </c>
      <c r="Y6679">
        <v>0</v>
      </c>
      <c r="Z6679">
        <v>0</v>
      </c>
      <c r="AA6679">
        <v>0</v>
      </c>
      <c r="AB6679">
        <v>3840</v>
      </c>
      <c r="AC6679" t="s">
        <v>47</v>
      </c>
      <c r="AD6679">
        <f>+VLOOKUP(T6679,items!$A$2:$D$1255,4,0)</f>
        <v>0</v>
      </c>
      <c r="AE6679">
        <f>+VLOOKUP(T6679,Tabla1[],5,0)</f>
        <v>0</v>
      </c>
      <c r="AF6679">
        <f t="shared" si="104"/>
        <v>8</v>
      </c>
    </row>
    <row r="6680" spans="1:32" x14ac:dyDescent="0.25">
      <c r="A6680">
        <v>104549</v>
      </c>
      <c r="B6680" t="s">
        <v>12305</v>
      </c>
      <c r="C6680" t="s">
        <v>33</v>
      </c>
      <c r="D6680">
        <v>0</v>
      </c>
      <c r="F6680" t="s">
        <v>9293</v>
      </c>
      <c r="G6680" t="s">
        <v>10127</v>
      </c>
      <c r="H6680" t="s">
        <v>12313</v>
      </c>
      <c r="I6680" t="s">
        <v>37</v>
      </c>
      <c r="J6680" t="s">
        <v>12314</v>
      </c>
      <c r="K6680" t="s">
        <v>12315</v>
      </c>
      <c r="L6680" t="s">
        <v>12316</v>
      </c>
      <c r="M6680" t="s">
        <v>97</v>
      </c>
      <c r="N6680" t="s">
        <v>97</v>
      </c>
      <c r="O6680" t="s">
        <v>12073</v>
      </c>
      <c r="P6680" t="s">
        <v>12310</v>
      </c>
      <c r="Q6680" t="s">
        <v>8233</v>
      </c>
      <c r="R6680" t="s">
        <v>63</v>
      </c>
      <c r="S6680" t="s">
        <v>108</v>
      </c>
      <c r="T6680" t="s">
        <v>2171</v>
      </c>
      <c r="U6680" t="s">
        <v>2172</v>
      </c>
      <c r="W6680" t="s">
        <v>114</v>
      </c>
      <c r="X6680">
        <v>2</v>
      </c>
      <c r="Y6680">
        <v>0</v>
      </c>
      <c r="Z6680">
        <v>0</v>
      </c>
      <c r="AA6680">
        <v>0</v>
      </c>
      <c r="AB6680">
        <v>3841652</v>
      </c>
      <c r="AC6680" t="s">
        <v>47</v>
      </c>
      <c r="AD6680">
        <f>+VLOOKUP(T6680,items!$A$2:$D$1255,4,0)</f>
        <v>0</v>
      </c>
      <c r="AE6680">
        <f>+VLOOKUP(T6680,Tabla1[],5,0)</f>
        <v>0</v>
      </c>
      <c r="AF6680">
        <f t="shared" si="104"/>
        <v>8</v>
      </c>
    </row>
    <row r="6681" spans="1:32" x14ac:dyDescent="0.25">
      <c r="A6681">
        <v>104549</v>
      </c>
      <c r="B6681" t="s">
        <v>12305</v>
      </c>
      <c r="C6681" t="s">
        <v>33</v>
      </c>
      <c r="D6681">
        <v>0</v>
      </c>
      <c r="F6681" t="s">
        <v>9293</v>
      </c>
      <c r="G6681" t="s">
        <v>10127</v>
      </c>
      <c r="H6681" t="s">
        <v>12313</v>
      </c>
      <c r="I6681" t="s">
        <v>37</v>
      </c>
      <c r="J6681" t="s">
        <v>12314</v>
      </c>
      <c r="K6681" t="s">
        <v>12315</v>
      </c>
      <c r="L6681" t="s">
        <v>12316</v>
      </c>
      <c r="M6681" t="s">
        <v>97</v>
      </c>
      <c r="N6681" t="s">
        <v>97</v>
      </c>
      <c r="O6681" t="s">
        <v>12073</v>
      </c>
      <c r="P6681" t="s">
        <v>12310</v>
      </c>
      <c r="Q6681" t="s">
        <v>8233</v>
      </c>
      <c r="R6681" t="s">
        <v>63</v>
      </c>
      <c r="S6681" t="s">
        <v>108</v>
      </c>
      <c r="T6681" t="s">
        <v>429</v>
      </c>
      <c r="U6681" t="s">
        <v>430</v>
      </c>
      <c r="X6681">
        <v>2</v>
      </c>
      <c r="Y6681">
        <v>0</v>
      </c>
      <c r="Z6681">
        <v>0</v>
      </c>
      <c r="AA6681">
        <v>0</v>
      </c>
      <c r="AB6681">
        <v>367704</v>
      </c>
      <c r="AC6681" t="s">
        <v>47</v>
      </c>
      <c r="AD6681">
        <f>+VLOOKUP(T6681,items!$A$2:$D$1255,4,0)</f>
        <v>0</v>
      </c>
      <c r="AE6681">
        <f>+VLOOKUP(T6681,Tabla1[],5,0)</f>
        <v>0</v>
      </c>
      <c r="AF6681">
        <f t="shared" si="104"/>
        <v>8</v>
      </c>
    </row>
    <row r="6682" spans="1:32" x14ac:dyDescent="0.25">
      <c r="A6682">
        <v>104549</v>
      </c>
      <c r="B6682" t="s">
        <v>12305</v>
      </c>
      <c r="C6682" t="s">
        <v>33</v>
      </c>
      <c r="D6682">
        <v>0</v>
      </c>
      <c r="F6682" t="s">
        <v>9293</v>
      </c>
      <c r="G6682" t="s">
        <v>10127</v>
      </c>
      <c r="H6682" t="s">
        <v>12313</v>
      </c>
      <c r="I6682" t="s">
        <v>37</v>
      </c>
      <c r="J6682" t="s">
        <v>12314</v>
      </c>
      <c r="K6682" t="s">
        <v>12315</v>
      </c>
      <c r="L6682" t="s">
        <v>12316</v>
      </c>
      <c r="M6682" t="s">
        <v>97</v>
      </c>
      <c r="N6682" t="s">
        <v>97</v>
      </c>
      <c r="O6682" t="s">
        <v>12073</v>
      </c>
      <c r="P6682" t="s">
        <v>12310</v>
      </c>
      <c r="Q6682" t="s">
        <v>8233</v>
      </c>
      <c r="R6682" t="s">
        <v>63</v>
      </c>
      <c r="S6682" t="s">
        <v>108</v>
      </c>
      <c r="T6682" t="s">
        <v>2055</v>
      </c>
      <c r="U6682" t="s">
        <v>2056</v>
      </c>
      <c r="X6682">
        <v>3</v>
      </c>
      <c r="Y6682">
        <v>0</v>
      </c>
      <c r="Z6682">
        <v>0</v>
      </c>
      <c r="AA6682">
        <v>0</v>
      </c>
      <c r="AB6682">
        <v>54600</v>
      </c>
      <c r="AC6682" t="s">
        <v>47</v>
      </c>
      <c r="AD6682">
        <f>+VLOOKUP(T6682,items!$A$2:$D$1255,4,0)</f>
        <v>0</v>
      </c>
      <c r="AE6682">
        <f>+VLOOKUP(T6682,Tabla1[],5,0)</f>
        <v>0</v>
      </c>
      <c r="AF6682">
        <f t="shared" si="104"/>
        <v>8</v>
      </c>
    </row>
    <row r="6683" spans="1:32" x14ac:dyDescent="0.25">
      <c r="A6683">
        <v>104549</v>
      </c>
      <c r="B6683" t="s">
        <v>12305</v>
      </c>
      <c r="C6683" t="s">
        <v>33</v>
      </c>
      <c r="D6683">
        <v>0</v>
      </c>
      <c r="F6683" t="s">
        <v>9293</v>
      </c>
      <c r="G6683" t="s">
        <v>10127</v>
      </c>
      <c r="H6683" t="s">
        <v>12313</v>
      </c>
      <c r="I6683" t="s">
        <v>37</v>
      </c>
      <c r="J6683" t="s">
        <v>12314</v>
      </c>
      <c r="K6683" t="s">
        <v>12315</v>
      </c>
      <c r="L6683" t="s">
        <v>12316</v>
      </c>
      <c r="M6683" t="s">
        <v>97</v>
      </c>
      <c r="N6683" t="s">
        <v>97</v>
      </c>
      <c r="O6683" t="s">
        <v>12073</v>
      </c>
      <c r="P6683" t="s">
        <v>12310</v>
      </c>
      <c r="Q6683" t="s">
        <v>8233</v>
      </c>
      <c r="R6683" t="s">
        <v>63</v>
      </c>
      <c r="S6683" t="s">
        <v>108</v>
      </c>
      <c r="T6683" t="s">
        <v>12311</v>
      </c>
      <c r="U6683" t="s">
        <v>12312</v>
      </c>
      <c r="V6683" t="s">
        <v>4950</v>
      </c>
      <c r="W6683" t="s">
        <v>114</v>
      </c>
      <c r="X6683">
        <v>2</v>
      </c>
      <c r="Y6683">
        <v>0</v>
      </c>
      <c r="Z6683">
        <v>0</v>
      </c>
      <c r="AA6683">
        <v>0</v>
      </c>
      <c r="AB6683">
        <v>8807734</v>
      </c>
      <c r="AC6683" t="s">
        <v>47</v>
      </c>
      <c r="AD6683">
        <f>+VLOOKUP(T6683,items!$A$2:$D$1255,4,0)</f>
        <v>0</v>
      </c>
      <c r="AE6683">
        <f>+VLOOKUP(T6683,Tabla1[],5,0)</f>
        <v>0</v>
      </c>
      <c r="AF6683">
        <f t="shared" si="104"/>
        <v>8</v>
      </c>
    </row>
    <row r="6684" spans="1:32" x14ac:dyDescent="0.25">
      <c r="A6684">
        <v>104549</v>
      </c>
      <c r="B6684" t="s">
        <v>12305</v>
      </c>
      <c r="C6684" t="s">
        <v>33</v>
      </c>
      <c r="D6684">
        <v>0</v>
      </c>
      <c r="F6684" t="s">
        <v>9293</v>
      </c>
      <c r="G6684" t="s">
        <v>10127</v>
      </c>
      <c r="H6684" t="s">
        <v>12313</v>
      </c>
      <c r="I6684" t="s">
        <v>37</v>
      </c>
      <c r="J6684" t="s">
        <v>12314</v>
      </c>
      <c r="K6684" t="s">
        <v>12315</v>
      </c>
      <c r="L6684" t="s">
        <v>12316</v>
      </c>
      <c r="M6684" t="s">
        <v>97</v>
      </c>
      <c r="N6684" t="s">
        <v>97</v>
      </c>
      <c r="O6684" t="s">
        <v>12073</v>
      </c>
      <c r="P6684" t="s">
        <v>12310</v>
      </c>
      <c r="Q6684" t="s">
        <v>8233</v>
      </c>
      <c r="R6684" t="s">
        <v>63</v>
      </c>
      <c r="S6684" t="s">
        <v>108</v>
      </c>
      <c r="T6684" t="s">
        <v>2805</v>
      </c>
      <c r="U6684" t="s">
        <v>2806</v>
      </c>
      <c r="X6684">
        <v>8</v>
      </c>
      <c r="Y6684">
        <v>0</v>
      </c>
      <c r="Z6684">
        <v>0</v>
      </c>
      <c r="AA6684">
        <v>0</v>
      </c>
      <c r="AB6684">
        <v>1760</v>
      </c>
      <c r="AC6684" t="s">
        <v>47</v>
      </c>
      <c r="AD6684">
        <f>+VLOOKUP(T6684,items!$A$2:$D$1255,4,0)</f>
        <v>0</v>
      </c>
      <c r="AE6684">
        <f>+VLOOKUP(T6684,Tabla1[],5,0)</f>
        <v>0</v>
      </c>
      <c r="AF6684">
        <f t="shared" si="104"/>
        <v>8</v>
      </c>
    </row>
    <row r="6685" spans="1:32" x14ac:dyDescent="0.25">
      <c r="A6685">
        <v>104549</v>
      </c>
      <c r="B6685" t="s">
        <v>12305</v>
      </c>
      <c r="C6685" t="s">
        <v>33</v>
      </c>
      <c r="D6685">
        <v>0</v>
      </c>
      <c r="F6685" t="s">
        <v>9293</v>
      </c>
      <c r="G6685" t="s">
        <v>10127</v>
      </c>
      <c r="H6685" t="s">
        <v>12313</v>
      </c>
      <c r="I6685" t="s">
        <v>37</v>
      </c>
      <c r="J6685" t="s">
        <v>12314</v>
      </c>
      <c r="K6685" t="s">
        <v>12315</v>
      </c>
      <c r="L6685" t="s">
        <v>12316</v>
      </c>
      <c r="M6685" t="s">
        <v>97</v>
      </c>
      <c r="N6685" t="s">
        <v>97</v>
      </c>
      <c r="O6685" t="s">
        <v>12073</v>
      </c>
      <c r="P6685" t="s">
        <v>12310</v>
      </c>
      <c r="Q6685" t="s">
        <v>8233</v>
      </c>
      <c r="R6685" t="s">
        <v>63</v>
      </c>
      <c r="S6685" t="s">
        <v>108</v>
      </c>
      <c r="T6685" t="s">
        <v>314</v>
      </c>
      <c r="U6685" t="s">
        <v>315</v>
      </c>
      <c r="X6685">
        <v>1</v>
      </c>
      <c r="Y6685">
        <v>0</v>
      </c>
      <c r="Z6685">
        <v>0</v>
      </c>
      <c r="AA6685">
        <v>0</v>
      </c>
      <c r="AB6685">
        <v>480000</v>
      </c>
      <c r="AC6685" t="s">
        <v>47</v>
      </c>
      <c r="AD6685">
        <f>+VLOOKUP(T6685,items!$A$2:$D$1255,4,0)</f>
        <v>0</v>
      </c>
      <c r="AE6685">
        <f>+VLOOKUP(T6685,Tabla1[],5,0)</f>
        <v>0</v>
      </c>
      <c r="AF6685">
        <f t="shared" si="104"/>
        <v>8</v>
      </c>
    </row>
    <row r="6686" spans="1:32" x14ac:dyDescent="0.25">
      <c r="A6686">
        <v>104553</v>
      </c>
      <c r="B6686" t="s">
        <v>1177</v>
      </c>
      <c r="C6686" t="s">
        <v>75</v>
      </c>
      <c r="D6686">
        <v>0</v>
      </c>
      <c r="F6686" t="s">
        <v>9293</v>
      </c>
      <c r="G6686" t="s">
        <v>517</v>
      </c>
      <c r="H6686" t="s">
        <v>12317</v>
      </c>
      <c r="I6686" t="s">
        <v>37</v>
      </c>
      <c r="J6686" t="s">
        <v>12318</v>
      </c>
      <c r="K6686" t="s">
        <v>12319</v>
      </c>
      <c r="L6686" t="s">
        <v>37</v>
      </c>
      <c r="M6686" t="s">
        <v>8695</v>
      </c>
      <c r="N6686" t="s">
        <v>8695</v>
      </c>
      <c r="O6686" t="s">
        <v>519</v>
      </c>
      <c r="P6686" t="s">
        <v>9096</v>
      </c>
      <c r="Q6686" t="s">
        <v>9096</v>
      </c>
      <c r="R6686" t="s">
        <v>127</v>
      </c>
      <c r="S6686" t="s">
        <v>164</v>
      </c>
      <c r="T6686" t="s">
        <v>816</v>
      </c>
      <c r="U6686" t="s">
        <v>817</v>
      </c>
      <c r="X6686">
        <v>5</v>
      </c>
      <c r="Y6686">
        <v>0</v>
      </c>
      <c r="Z6686">
        <v>0</v>
      </c>
      <c r="AA6686">
        <v>0</v>
      </c>
      <c r="AB6686">
        <v>780000</v>
      </c>
      <c r="AC6686" t="s">
        <v>47</v>
      </c>
      <c r="AD6686">
        <f>+VLOOKUP(T6686,items!$A$2:$D$1255,4,0)</f>
        <v>0</v>
      </c>
      <c r="AE6686">
        <f>+VLOOKUP(T6686,Tabla1[],5,0)</f>
        <v>0</v>
      </c>
      <c r="AF6686">
        <f t="shared" si="104"/>
        <v>5</v>
      </c>
    </row>
    <row r="6687" spans="1:32" x14ac:dyDescent="0.25">
      <c r="A6687">
        <v>104553</v>
      </c>
      <c r="B6687" t="s">
        <v>1177</v>
      </c>
      <c r="C6687" t="s">
        <v>75</v>
      </c>
      <c r="D6687">
        <v>0</v>
      </c>
      <c r="F6687" t="s">
        <v>9293</v>
      </c>
      <c r="G6687" t="s">
        <v>517</v>
      </c>
      <c r="H6687" t="s">
        <v>12317</v>
      </c>
      <c r="I6687" t="s">
        <v>37</v>
      </c>
      <c r="J6687" t="s">
        <v>12318</v>
      </c>
      <c r="K6687" t="s">
        <v>12319</v>
      </c>
      <c r="L6687" t="s">
        <v>37</v>
      </c>
      <c r="M6687" t="s">
        <v>8695</v>
      </c>
      <c r="N6687" t="s">
        <v>8695</v>
      </c>
      <c r="O6687" t="s">
        <v>519</v>
      </c>
      <c r="P6687" t="s">
        <v>9096</v>
      </c>
      <c r="Q6687" t="s">
        <v>9096</v>
      </c>
      <c r="R6687" t="s">
        <v>127</v>
      </c>
      <c r="S6687" t="s">
        <v>164</v>
      </c>
      <c r="T6687" t="s">
        <v>10158</v>
      </c>
      <c r="U6687" t="s">
        <v>10159</v>
      </c>
      <c r="X6687">
        <v>4</v>
      </c>
      <c r="Y6687">
        <v>0</v>
      </c>
      <c r="Z6687">
        <v>0</v>
      </c>
      <c r="AA6687">
        <v>0</v>
      </c>
      <c r="AB6687">
        <v>880000</v>
      </c>
      <c r="AC6687" t="s">
        <v>47</v>
      </c>
      <c r="AD6687">
        <f>+VLOOKUP(T6687,items!$A$2:$D$1255,4,0)</f>
        <v>0</v>
      </c>
      <c r="AE6687">
        <f>+VLOOKUP(T6687,Tabla1[],5,0)</f>
        <v>0</v>
      </c>
      <c r="AF6687">
        <f t="shared" si="104"/>
        <v>5</v>
      </c>
    </row>
    <row r="6688" spans="1:32" x14ac:dyDescent="0.25">
      <c r="A6688">
        <v>104553</v>
      </c>
      <c r="B6688" t="s">
        <v>1177</v>
      </c>
      <c r="C6688" t="s">
        <v>75</v>
      </c>
      <c r="D6688">
        <v>0</v>
      </c>
      <c r="F6688" t="s">
        <v>9293</v>
      </c>
      <c r="G6688" t="s">
        <v>517</v>
      </c>
      <c r="H6688" t="s">
        <v>12317</v>
      </c>
      <c r="I6688" t="s">
        <v>37</v>
      </c>
      <c r="J6688" t="s">
        <v>12318</v>
      </c>
      <c r="K6688" t="s">
        <v>12319</v>
      </c>
      <c r="L6688" t="s">
        <v>37</v>
      </c>
      <c r="M6688" t="s">
        <v>8695</v>
      </c>
      <c r="N6688" t="s">
        <v>8695</v>
      </c>
      <c r="O6688" t="s">
        <v>519</v>
      </c>
      <c r="P6688" t="s">
        <v>9096</v>
      </c>
      <c r="Q6688" t="s">
        <v>9096</v>
      </c>
      <c r="R6688" t="s">
        <v>127</v>
      </c>
      <c r="S6688" t="s">
        <v>164</v>
      </c>
      <c r="T6688" t="s">
        <v>2178</v>
      </c>
      <c r="U6688" t="s">
        <v>2179</v>
      </c>
      <c r="X6688">
        <v>10</v>
      </c>
      <c r="Y6688">
        <v>0</v>
      </c>
      <c r="Z6688">
        <v>0</v>
      </c>
      <c r="AA6688">
        <v>0</v>
      </c>
      <c r="AB6688">
        <v>5070000</v>
      </c>
      <c r="AC6688" t="s">
        <v>47</v>
      </c>
      <c r="AD6688">
        <f>+VLOOKUP(T6688,items!$A$2:$D$1255,4,0)</f>
        <v>0</v>
      </c>
      <c r="AE6688">
        <f>+VLOOKUP(T6688,Tabla1[],5,0)</f>
        <v>0</v>
      </c>
      <c r="AF6688">
        <f t="shared" si="104"/>
        <v>5</v>
      </c>
    </row>
    <row r="6689" spans="1:32" x14ac:dyDescent="0.25">
      <c r="A6689">
        <v>104553</v>
      </c>
      <c r="B6689" t="s">
        <v>1177</v>
      </c>
      <c r="C6689" t="s">
        <v>75</v>
      </c>
      <c r="D6689">
        <v>0</v>
      </c>
      <c r="F6689" t="s">
        <v>9293</v>
      </c>
      <c r="G6689" t="s">
        <v>517</v>
      </c>
      <c r="H6689" t="s">
        <v>12317</v>
      </c>
      <c r="I6689" t="s">
        <v>37</v>
      </c>
      <c r="J6689" t="s">
        <v>12318</v>
      </c>
      <c r="K6689" t="s">
        <v>12319</v>
      </c>
      <c r="L6689" t="s">
        <v>37</v>
      </c>
      <c r="M6689" t="s">
        <v>8695</v>
      </c>
      <c r="N6689" t="s">
        <v>8695</v>
      </c>
      <c r="O6689" t="s">
        <v>519</v>
      </c>
      <c r="P6689" t="s">
        <v>9096</v>
      </c>
      <c r="Q6689" t="s">
        <v>9096</v>
      </c>
      <c r="R6689" t="s">
        <v>127</v>
      </c>
      <c r="S6689" t="s">
        <v>164</v>
      </c>
      <c r="T6689" t="s">
        <v>1469</v>
      </c>
      <c r="U6689" t="s">
        <v>578</v>
      </c>
      <c r="X6689">
        <v>61</v>
      </c>
      <c r="Y6689">
        <v>0</v>
      </c>
      <c r="Z6689">
        <v>0</v>
      </c>
      <c r="AA6689">
        <v>0</v>
      </c>
      <c r="AB6689">
        <v>3050000</v>
      </c>
      <c r="AC6689" t="s">
        <v>47</v>
      </c>
      <c r="AD6689">
        <f>+VLOOKUP(T6689,items!$A$2:$D$1255,4,0)</f>
        <v>0</v>
      </c>
      <c r="AE6689">
        <f>+VLOOKUP(T6689,Tabla1[],5,0)</f>
        <v>0</v>
      </c>
      <c r="AF6689">
        <f t="shared" si="104"/>
        <v>5</v>
      </c>
    </row>
    <row r="6690" spans="1:32" x14ac:dyDescent="0.25">
      <c r="A6690">
        <v>104553</v>
      </c>
      <c r="B6690" t="s">
        <v>1177</v>
      </c>
      <c r="C6690" t="s">
        <v>75</v>
      </c>
      <c r="D6690">
        <v>0</v>
      </c>
      <c r="F6690" t="s">
        <v>9293</v>
      </c>
      <c r="G6690" t="s">
        <v>517</v>
      </c>
      <c r="H6690" t="s">
        <v>12317</v>
      </c>
      <c r="I6690" t="s">
        <v>37</v>
      </c>
      <c r="J6690" t="s">
        <v>12318</v>
      </c>
      <c r="K6690" t="s">
        <v>12319</v>
      </c>
      <c r="L6690" t="s">
        <v>37</v>
      </c>
      <c r="M6690" t="s">
        <v>8695</v>
      </c>
      <c r="N6690" t="s">
        <v>8695</v>
      </c>
      <c r="O6690" t="s">
        <v>519</v>
      </c>
      <c r="P6690" t="s">
        <v>9096</v>
      </c>
      <c r="Q6690" t="s">
        <v>9096</v>
      </c>
      <c r="R6690" t="s">
        <v>127</v>
      </c>
      <c r="S6690" t="s">
        <v>164</v>
      </c>
      <c r="T6690" t="s">
        <v>3266</v>
      </c>
      <c r="U6690" t="s">
        <v>3267</v>
      </c>
      <c r="X6690">
        <v>2</v>
      </c>
      <c r="Y6690">
        <v>0</v>
      </c>
      <c r="Z6690">
        <v>0</v>
      </c>
      <c r="AA6690">
        <v>0</v>
      </c>
      <c r="AB6690">
        <v>39000</v>
      </c>
      <c r="AC6690" t="s">
        <v>47</v>
      </c>
      <c r="AD6690">
        <f>+VLOOKUP(T6690,items!$A$2:$D$1255,4,0)</f>
        <v>0</v>
      </c>
      <c r="AE6690">
        <f>+VLOOKUP(T6690,Tabla1[],5,0)</f>
        <v>0</v>
      </c>
      <c r="AF6690">
        <f t="shared" si="104"/>
        <v>5</v>
      </c>
    </row>
    <row r="6691" spans="1:32" x14ac:dyDescent="0.25">
      <c r="A6691">
        <v>104553</v>
      </c>
      <c r="B6691" t="s">
        <v>1177</v>
      </c>
      <c r="C6691" t="s">
        <v>75</v>
      </c>
      <c r="D6691">
        <v>0</v>
      </c>
      <c r="F6691" t="s">
        <v>9293</v>
      </c>
      <c r="G6691" t="s">
        <v>517</v>
      </c>
      <c r="H6691" t="s">
        <v>12317</v>
      </c>
      <c r="I6691" t="s">
        <v>37</v>
      </c>
      <c r="J6691" t="s">
        <v>12318</v>
      </c>
      <c r="K6691" t="s">
        <v>12319</v>
      </c>
      <c r="L6691" t="s">
        <v>37</v>
      </c>
      <c r="M6691" t="s">
        <v>8695</v>
      </c>
      <c r="N6691" t="s">
        <v>8695</v>
      </c>
      <c r="O6691" t="s">
        <v>519</v>
      </c>
      <c r="P6691" t="s">
        <v>9096</v>
      </c>
      <c r="Q6691" t="s">
        <v>9096</v>
      </c>
      <c r="R6691" t="s">
        <v>127</v>
      </c>
      <c r="S6691" t="s">
        <v>164</v>
      </c>
      <c r="T6691" t="s">
        <v>3268</v>
      </c>
      <c r="U6691" t="s">
        <v>3269</v>
      </c>
      <c r="X6691">
        <v>5</v>
      </c>
      <c r="Y6691">
        <v>0</v>
      </c>
      <c r="Z6691">
        <v>0</v>
      </c>
      <c r="AA6691">
        <v>0</v>
      </c>
      <c r="AB6691">
        <v>1580000</v>
      </c>
      <c r="AC6691" t="s">
        <v>47</v>
      </c>
      <c r="AD6691">
        <f>+VLOOKUP(T6691,items!$A$2:$D$1255,4,0)</f>
        <v>0</v>
      </c>
      <c r="AE6691">
        <f>+VLOOKUP(T6691,Tabla1[],5,0)</f>
        <v>0</v>
      </c>
      <c r="AF6691">
        <f t="shared" si="104"/>
        <v>5</v>
      </c>
    </row>
    <row r="6692" spans="1:32" x14ac:dyDescent="0.25">
      <c r="A6692">
        <v>104554</v>
      </c>
      <c r="B6692" t="s">
        <v>12320</v>
      </c>
      <c r="C6692" t="s">
        <v>1065</v>
      </c>
      <c r="D6692">
        <v>0</v>
      </c>
      <c r="F6692" t="s">
        <v>9293</v>
      </c>
      <c r="G6692" t="s">
        <v>8695</v>
      </c>
      <c r="H6692" t="s">
        <v>12321</v>
      </c>
      <c r="I6692" t="s">
        <v>37</v>
      </c>
      <c r="J6692" t="s">
        <v>37</v>
      </c>
      <c r="K6692" t="s">
        <v>12322</v>
      </c>
      <c r="L6692" t="s">
        <v>37</v>
      </c>
      <c r="M6692" t="s">
        <v>518</v>
      </c>
      <c r="N6692" t="s">
        <v>518</v>
      </c>
      <c r="O6692" t="s">
        <v>519</v>
      </c>
      <c r="P6692" t="s">
        <v>9096</v>
      </c>
      <c r="Q6692" t="s">
        <v>9096</v>
      </c>
      <c r="R6692" t="s">
        <v>127</v>
      </c>
      <c r="S6692" t="s">
        <v>128</v>
      </c>
      <c r="T6692" t="s">
        <v>1232</v>
      </c>
      <c r="U6692" t="s">
        <v>1233</v>
      </c>
      <c r="X6692">
        <v>1</v>
      </c>
      <c r="Y6692">
        <v>0</v>
      </c>
      <c r="Z6692">
        <v>0</v>
      </c>
      <c r="AA6692">
        <v>0</v>
      </c>
      <c r="AB6692">
        <v>169800</v>
      </c>
      <c r="AC6692" t="s">
        <v>47</v>
      </c>
      <c r="AD6692">
        <f>+VLOOKUP(T6692,items!$A$2:$D$1255,4,0)</f>
        <v>0</v>
      </c>
      <c r="AE6692">
        <f>+VLOOKUP(T6692,Tabla1[],5,0)</f>
        <v>0</v>
      </c>
      <c r="AF6692">
        <f t="shared" si="104"/>
        <v>5</v>
      </c>
    </row>
    <row r="6693" spans="1:32" x14ac:dyDescent="0.25">
      <c r="A6693">
        <v>104557</v>
      </c>
      <c r="B6693" t="s">
        <v>6679</v>
      </c>
      <c r="C6693" t="s">
        <v>75</v>
      </c>
      <c r="D6693">
        <v>0</v>
      </c>
      <c r="F6693" t="s">
        <v>9293</v>
      </c>
      <c r="G6693" t="s">
        <v>9293</v>
      </c>
      <c r="H6693" t="s">
        <v>12323</v>
      </c>
      <c r="I6693" t="s">
        <v>37</v>
      </c>
      <c r="J6693" t="s">
        <v>12324</v>
      </c>
      <c r="K6693" t="s">
        <v>12325</v>
      </c>
      <c r="L6693" t="s">
        <v>37</v>
      </c>
      <c r="M6693" t="s">
        <v>517</v>
      </c>
      <c r="N6693" t="s">
        <v>517</v>
      </c>
      <c r="O6693" t="s">
        <v>518</v>
      </c>
      <c r="P6693" t="s">
        <v>1249</v>
      </c>
      <c r="Q6693" t="s">
        <v>1249</v>
      </c>
      <c r="R6693" t="s">
        <v>127</v>
      </c>
      <c r="S6693" t="s">
        <v>164</v>
      </c>
      <c r="T6693" t="s">
        <v>6309</v>
      </c>
      <c r="U6693" t="s">
        <v>6310</v>
      </c>
      <c r="X6693">
        <v>8</v>
      </c>
      <c r="Y6693">
        <v>0</v>
      </c>
      <c r="Z6693">
        <v>0</v>
      </c>
      <c r="AA6693">
        <v>0</v>
      </c>
      <c r="AB6693">
        <v>10400</v>
      </c>
      <c r="AC6693" t="s">
        <v>47</v>
      </c>
      <c r="AD6693">
        <f>+VLOOKUP(T6693,items!$A$2:$D$1255,4,0)</f>
        <v>0</v>
      </c>
      <c r="AE6693">
        <f>+VLOOKUP(T6693,Tabla1[],5,0)</f>
        <v>0</v>
      </c>
      <c r="AF6693">
        <f t="shared" si="104"/>
        <v>5</v>
      </c>
    </row>
    <row r="6694" spans="1:32" x14ac:dyDescent="0.25">
      <c r="A6694">
        <v>104557</v>
      </c>
      <c r="B6694" t="s">
        <v>6679</v>
      </c>
      <c r="C6694" t="s">
        <v>75</v>
      </c>
      <c r="D6694">
        <v>0</v>
      </c>
      <c r="F6694" t="s">
        <v>9293</v>
      </c>
      <c r="G6694" t="s">
        <v>9293</v>
      </c>
      <c r="H6694" t="s">
        <v>12323</v>
      </c>
      <c r="I6694" t="s">
        <v>37</v>
      </c>
      <c r="J6694" t="s">
        <v>12324</v>
      </c>
      <c r="K6694" t="s">
        <v>12325</v>
      </c>
      <c r="L6694" t="s">
        <v>37</v>
      </c>
      <c r="M6694" t="s">
        <v>517</v>
      </c>
      <c r="N6694" t="s">
        <v>517</v>
      </c>
      <c r="O6694" t="s">
        <v>518</v>
      </c>
      <c r="P6694" t="s">
        <v>1249</v>
      </c>
      <c r="Q6694" t="s">
        <v>1249</v>
      </c>
      <c r="R6694" t="s">
        <v>127</v>
      </c>
      <c r="S6694" t="s">
        <v>164</v>
      </c>
      <c r="T6694" t="s">
        <v>1290</v>
      </c>
      <c r="U6694" t="s">
        <v>1291</v>
      </c>
      <c r="X6694">
        <v>4</v>
      </c>
      <c r="Y6694">
        <v>0</v>
      </c>
      <c r="Z6694">
        <v>0</v>
      </c>
      <c r="AA6694">
        <v>0</v>
      </c>
      <c r="AB6694">
        <v>225804</v>
      </c>
      <c r="AC6694" t="s">
        <v>47</v>
      </c>
      <c r="AD6694">
        <f>+VLOOKUP(T6694,items!$A$2:$D$1255,4,0)</f>
        <v>0</v>
      </c>
      <c r="AE6694">
        <f>+VLOOKUP(T6694,Tabla1[],5,0)</f>
        <v>0</v>
      </c>
      <c r="AF6694">
        <f t="shared" si="104"/>
        <v>5</v>
      </c>
    </row>
    <row r="6695" spans="1:32" x14ac:dyDescent="0.25">
      <c r="A6695">
        <v>104557</v>
      </c>
      <c r="B6695" t="s">
        <v>6679</v>
      </c>
      <c r="C6695" t="s">
        <v>75</v>
      </c>
      <c r="D6695">
        <v>0</v>
      </c>
      <c r="F6695" t="s">
        <v>9293</v>
      </c>
      <c r="G6695" t="s">
        <v>9293</v>
      </c>
      <c r="H6695" t="s">
        <v>12323</v>
      </c>
      <c r="I6695" t="s">
        <v>37</v>
      </c>
      <c r="J6695" t="s">
        <v>12324</v>
      </c>
      <c r="K6695" t="s">
        <v>12325</v>
      </c>
      <c r="L6695" t="s">
        <v>37</v>
      </c>
      <c r="M6695" t="s">
        <v>517</v>
      </c>
      <c r="N6695" t="s">
        <v>517</v>
      </c>
      <c r="O6695" t="s">
        <v>518</v>
      </c>
      <c r="P6695" t="s">
        <v>1249</v>
      </c>
      <c r="Q6695" t="s">
        <v>1249</v>
      </c>
      <c r="R6695" t="s">
        <v>127</v>
      </c>
      <c r="S6695" t="s">
        <v>164</v>
      </c>
      <c r="T6695" t="s">
        <v>1573</v>
      </c>
      <c r="U6695" t="s">
        <v>1574</v>
      </c>
      <c r="X6695">
        <v>2</v>
      </c>
      <c r="Y6695">
        <v>0</v>
      </c>
      <c r="Z6695">
        <v>0</v>
      </c>
      <c r="AA6695">
        <v>0</v>
      </c>
      <c r="AB6695">
        <v>232000</v>
      </c>
      <c r="AC6695" t="s">
        <v>47</v>
      </c>
      <c r="AD6695">
        <f>+VLOOKUP(T6695,items!$A$2:$D$1255,4,0)</f>
        <v>0</v>
      </c>
      <c r="AE6695">
        <f>+VLOOKUP(T6695,Tabla1[],5,0)</f>
        <v>0</v>
      </c>
      <c r="AF6695">
        <f t="shared" si="104"/>
        <v>5</v>
      </c>
    </row>
    <row r="6696" spans="1:32" x14ac:dyDescent="0.25">
      <c r="A6696">
        <v>104557</v>
      </c>
      <c r="B6696" t="s">
        <v>6679</v>
      </c>
      <c r="C6696" t="s">
        <v>75</v>
      </c>
      <c r="D6696">
        <v>0</v>
      </c>
      <c r="F6696" t="s">
        <v>9293</v>
      </c>
      <c r="G6696" t="s">
        <v>9293</v>
      </c>
      <c r="H6696" t="s">
        <v>12323</v>
      </c>
      <c r="I6696" t="s">
        <v>37</v>
      </c>
      <c r="J6696" t="s">
        <v>12324</v>
      </c>
      <c r="K6696" t="s">
        <v>12325</v>
      </c>
      <c r="L6696" t="s">
        <v>37</v>
      </c>
      <c r="M6696" t="s">
        <v>517</v>
      </c>
      <c r="N6696" t="s">
        <v>517</v>
      </c>
      <c r="O6696" t="s">
        <v>518</v>
      </c>
      <c r="P6696" t="s">
        <v>1249</v>
      </c>
      <c r="Q6696" t="s">
        <v>1249</v>
      </c>
      <c r="R6696" t="s">
        <v>127</v>
      </c>
      <c r="S6696" t="s">
        <v>164</v>
      </c>
      <c r="T6696" t="s">
        <v>6311</v>
      </c>
      <c r="U6696" t="s">
        <v>6312</v>
      </c>
      <c r="X6696">
        <v>8</v>
      </c>
      <c r="Y6696">
        <v>0</v>
      </c>
      <c r="Z6696">
        <v>0</v>
      </c>
      <c r="AA6696">
        <v>0</v>
      </c>
      <c r="AB6696">
        <v>3200</v>
      </c>
      <c r="AC6696" t="s">
        <v>47</v>
      </c>
      <c r="AD6696">
        <f>+VLOOKUP(T6696,items!$A$2:$D$1255,4,0)</f>
        <v>0</v>
      </c>
      <c r="AE6696">
        <f>+VLOOKUP(T6696,Tabla1[],5,0)</f>
        <v>0</v>
      </c>
      <c r="AF6696">
        <f t="shared" si="104"/>
        <v>5</v>
      </c>
    </row>
    <row r="6697" spans="1:32" x14ac:dyDescent="0.25">
      <c r="A6697">
        <v>104557</v>
      </c>
      <c r="B6697" t="s">
        <v>6679</v>
      </c>
      <c r="C6697" t="s">
        <v>75</v>
      </c>
      <c r="D6697">
        <v>0</v>
      </c>
      <c r="F6697" t="s">
        <v>9293</v>
      </c>
      <c r="G6697" t="s">
        <v>9293</v>
      </c>
      <c r="H6697" t="s">
        <v>12323</v>
      </c>
      <c r="I6697" t="s">
        <v>37</v>
      </c>
      <c r="J6697" t="s">
        <v>12324</v>
      </c>
      <c r="K6697" t="s">
        <v>12325</v>
      </c>
      <c r="L6697" t="s">
        <v>37</v>
      </c>
      <c r="M6697" t="s">
        <v>517</v>
      </c>
      <c r="N6697" t="s">
        <v>517</v>
      </c>
      <c r="O6697" t="s">
        <v>518</v>
      </c>
      <c r="P6697" t="s">
        <v>1249</v>
      </c>
      <c r="Q6697" t="s">
        <v>1249</v>
      </c>
      <c r="R6697" t="s">
        <v>127</v>
      </c>
      <c r="S6697" t="s">
        <v>164</v>
      </c>
      <c r="T6697" t="s">
        <v>3069</v>
      </c>
      <c r="U6697" t="s">
        <v>3070</v>
      </c>
      <c r="X6697">
        <v>6</v>
      </c>
      <c r="Y6697">
        <v>0</v>
      </c>
      <c r="Z6697">
        <v>0</v>
      </c>
      <c r="AA6697">
        <v>0</v>
      </c>
      <c r="AB6697">
        <v>300000</v>
      </c>
      <c r="AC6697" t="s">
        <v>47</v>
      </c>
      <c r="AD6697">
        <f>+VLOOKUP(T6697,items!$A$2:$D$1255,4,0)</f>
        <v>0</v>
      </c>
      <c r="AE6697">
        <f>+VLOOKUP(T6697,Tabla1[],5,0)</f>
        <v>0</v>
      </c>
      <c r="AF6697">
        <f t="shared" si="104"/>
        <v>5</v>
      </c>
    </row>
    <row r="6698" spans="1:32" x14ac:dyDescent="0.25">
      <c r="A6698">
        <v>104560</v>
      </c>
      <c r="B6698" t="s">
        <v>12326</v>
      </c>
      <c r="C6698" t="s">
        <v>33</v>
      </c>
      <c r="D6698">
        <v>0</v>
      </c>
      <c r="F6698" t="s">
        <v>9293</v>
      </c>
      <c r="G6698" t="s">
        <v>10843</v>
      </c>
      <c r="H6698" t="s">
        <v>12327</v>
      </c>
      <c r="I6698" t="s">
        <v>37</v>
      </c>
      <c r="J6698" t="s">
        <v>12328</v>
      </c>
      <c r="K6698" t="s">
        <v>12329</v>
      </c>
      <c r="L6698" t="s">
        <v>12330</v>
      </c>
      <c r="M6698" t="s">
        <v>11293</v>
      </c>
      <c r="N6698" t="s">
        <v>11293</v>
      </c>
      <c r="O6698" t="s">
        <v>10370</v>
      </c>
      <c r="P6698" t="s">
        <v>12331</v>
      </c>
      <c r="Q6698" t="s">
        <v>9158</v>
      </c>
      <c r="R6698" t="s">
        <v>127</v>
      </c>
      <c r="S6698" t="s">
        <v>108</v>
      </c>
      <c r="T6698" t="s">
        <v>429</v>
      </c>
      <c r="U6698" t="s">
        <v>430</v>
      </c>
      <c r="X6698">
        <v>8</v>
      </c>
      <c r="Y6698">
        <v>0</v>
      </c>
      <c r="Z6698">
        <v>0</v>
      </c>
      <c r="AA6698">
        <v>0</v>
      </c>
      <c r="AB6698">
        <v>1103112</v>
      </c>
      <c r="AC6698" t="s">
        <v>47</v>
      </c>
      <c r="AD6698">
        <f>+VLOOKUP(T6698,items!$A$2:$D$1255,4,0)</f>
        <v>0</v>
      </c>
      <c r="AE6698">
        <f>+VLOOKUP(T6698,Tabla1[],5,0)</f>
        <v>0</v>
      </c>
      <c r="AF6698">
        <f t="shared" si="104"/>
        <v>9</v>
      </c>
    </row>
    <row r="6699" spans="1:32" x14ac:dyDescent="0.25">
      <c r="A6699">
        <v>104560</v>
      </c>
      <c r="B6699" t="s">
        <v>12326</v>
      </c>
      <c r="C6699" t="s">
        <v>33</v>
      </c>
      <c r="D6699">
        <v>0</v>
      </c>
      <c r="F6699" t="s">
        <v>9293</v>
      </c>
      <c r="G6699" t="s">
        <v>10843</v>
      </c>
      <c r="H6699" t="s">
        <v>12327</v>
      </c>
      <c r="I6699" t="s">
        <v>37</v>
      </c>
      <c r="J6699" t="s">
        <v>12328</v>
      </c>
      <c r="K6699" t="s">
        <v>12329</v>
      </c>
      <c r="L6699" t="s">
        <v>12330</v>
      </c>
      <c r="M6699" t="s">
        <v>11293</v>
      </c>
      <c r="N6699" t="s">
        <v>11293</v>
      </c>
      <c r="O6699" t="s">
        <v>10370</v>
      </c>
      <c r="P6699" t="s">
        <v>12331</v>
      </c>
      <c r="Q6699" t="s">
        <v>9158</v>
      </c>
      <c r="R6699" t="s">
        <v>127</v>
      </c>
      <c r="S6699" t="s">
        <v>108</v>
      </c>
      <c r="T6699" t="s">
        <v>6797</v>
      </c>
      <c r="U6699" t="s">
        <v>6798</v>
      </c>
      <c r="X6699">
        <v>4</v>
      </c>
      <c r="Y6699">
        <v>0</v>
      </c>
      <c r="Z6699">
        <v>0</v>
      </c>
      <c r="AA6699">
        <v>0</v>
      </c>
      <c r="AB6699">
        <v>25604100</v>
      </c>
      <c r="AC6699" t="s">
        <v>47</v>
      </c>
      <c r="AD6699">
        <f>+VLOOKUP(T6699,items!$A$2:$D$1255,4,0)</f>
        <v>0</v>
      </c>
      <c r="AE6699">
        <f>+VLOOKUP(T6699,Tabla1[],5,0)</f>
        <v>0</v>
      </c>
      <c r="AF6699">
        <f t="shared" si="104"/>
        <v>9</v>
      </c>
    </row>
    <row r="6700" spans="1:32" x14ac:dyDescent="0.25">
      <c r="A6700">
        <v>104560</v>
      </c>
      <c r="B6700" t="s">
        <v>12326</v>
      </c>
      <c r="C6700" t="s">
        <v>33</v>
      </c>
      <c r="D6700">
        <v>0</v>
      </c>
      <c r="F6700" t="s">
        <v>9293</v>
      </c>
      <c r="G6700" t="s">
        <v>10843</v>
      </c>
      <c r="H6700" t="s">
        <v>12327</v>
      </c>
      <c r="I6700" t="s">
        <v>37</v>
      </c>
      <c r="J6700" t="s">
        <v>12328</v>
      </c>
      <c r="K6700" t="s">
        <v>12329</v>
      </c>
      <c r="L6700" t="s">
        <v>12330</v>
      </c>
      <c r="M6700" t="s">
        <v>11293</v>
      </c>
      <c r="N6700" t="s">
        <v>11293</v>
      </c>
      <c r="O6700" t="s">
        <v>10370</v>
      </c>
      <c r="P6700" t="s">
        <v>12331</v>
      </c>
      <c r="Q6700" t="s">
        <v>9158</v>
      </c>
      <c r="R6700" t="s">
        <v>127</v>
      </c>
      <c r="S6700" t="s">
        <v>108</v>
      </c>
      <c r="T6700" t="s">
        <v>6799</v>
      </c>
      <c r="U6700" t="s">
        <v>6800</v>
      </c>
      <c r="V6700" t="s">
        <v>1147</v>
      </c>
      <c r="X6700">
        <v>2</v>
      </c>
      <c r="Y6700">
        <v>0</v>
      </c>
      <c r="Z6700">
        <v>0</v>
      </c>
      <c r="AA6700">
        <v>0</v>
      </c>
      <c r="AB6700">
        <v>12939448</v>
      </c>
      <c r="AC6700" t="s">
        <v>47</v>
      </c>
      <c r="AD6700">
        <f>+VLOOKUP(T6700,items!$A$2:$D$1255,4,0)</f>
        <v>0</v>
      </c>
      <c r="AE6700">
        <f>+VLOOKUP(T6700,Tabla1[],5,0)</f>
        <v>0</v>
      </c>
      <c r="AF6700">
        <f t="shared" si="104"/>
        <v>9</v>
      </c>
    </row>
    <row r="6701" spans="1:32" x14ac:dyDescent="0.25">
      <c r="A6701">
        <v>104560</v>
      </c>
      <c r="B6701" t="s">
        <v>12326</v>
      </c>
      <c r="C6701" t="s">
        <v>33</v>
      </c>
      <c r="D6701">
        <v>0</v>
      </c>
      <c r="F6701" t="s">
        <v>9293</v>
      </c>
      <c r="G6701" t="s">
        <v>10843</v>
      </c>
      <c r="H6701" t="s">
        <v>12327</v>
      </c>
      <c r="I6701" t="s">
        <v>37</v>
      </c>
      <c r="J6701" t="s">
        <v>12328</v>
      </c>
      <c r="K6701" t="s">
        <v>12329</v>
      </c>
      <c r="L6701" t="s">
        <v>12330</v>
      </c>
      <c r="M6701" t="s">
        <v>11293</v>
      </c>
      <c r="N6701" t="s">
        <v>11293</v>
      </c>
      <c r="O6701" t="s">
        <v>10370</v>
      </c>
      <c r="P6701" t="s">
        <v>12331</v>
      </c>
      <c r="Q6701" t="s">
        <v>9158</v>
      </c>
      <c r="R6701" t="s">
        <v>127</v>
      </c>
      <c r="S6701" t="s">
        <v>108</v>
      </c>
      <c r="T6701" t="s">
        <v>6799</v>
      </c>
      <c r="U6701" t="s">
        <v>6800</v>
      </c>
      <c r="V6701" t="s">
        <v>166</v>
      </c>
      <c r="X6701">
        <v>2</v>
      </c>
      <c r="Y6701">
        <v>0</v>
      </c>
      <c r="Z6701">
        <v>0</v>
      </c>
      <c r="AA6701">
        <v>0</v>
      </c>
      <c r="AB6701">
        <v>12939448</v>
      </c>
      <c r="AC6701" t="s">
        <v>47</v>
      </c>
      <c r="AD6701">
        <f>+VLOOKUP(T6701,items!$A$2:$D$1255,4,0)</f>
        <v>0</v>
      </c>
      <c r="AE6701">
        <f>+VLOOKUP(T6701,Tabla1[],5,0)</f>
        <v>0</v>
      </c>
      <c r="AF6701">
        <f t="shared" si="104"/>
        <v>9</v>
      </c>
    </row>
    <row r="6702" spans="1:32" x14ac:dyDescent="0.25">
      <c r="A6702">
        <v>104560</v>
      </c>
      <c r="B6702" t="s">
        <v>12326</v>
      </c>
      <c r="C6702" t="s">
        <v>33</v>
      </c>
      <c r="D6702">
        <v>0</v>
      </c>
      <c r="F6702" t="s">
        <v>9293</v>
      </c>
      <c r="G6702" t="s">
        <v>10843</v>
      </c>
      <c r="H6702" t="s">
        <v>12327</v>
      </c>
      <c r="I6702" t="s">
        <v>37</v>
      </c>
      <c r="J6702" t="s">
        <v>12328</v>
      </c>
      <c r="K6702" t="s">
        <v>12329</v>
      </c>
      <c r="L6702" t="s">
        <v>12330</v>
      </c>
      <c r="M6702" t="s">
        <v>11293</v>
      </c>
      <c r="N6702" t="s">
        <v>11293</v>
      </c>
      <c r="O6702" t="s">
        <v>10370</v>
      </c>
      <c r="P6702" t="s">
        <v>12331</v>
      </c>
      <c r="Q6702" t="s">
        <v>9158</v>
      </c>
      <c r="R6702" t="s">
        <v>127</v>
      </c>
      <c r="S6702" t="s">
        <v>108</v>
      </c>
      <c r="T6702" t="s">
        <v>12332</v>
      </c>
      <c r="U6702" t="s">
        <v>12333</v>
      </c>
      <c r="W6702" t="s">
        <v>111</v>
      </c>
      <c r="X6702">
        <v>4</v>
      </c>
      <c r="Y6702">
        <v>0</v>
      </c>
      <c r="Z6702">
        <v>0</v>
      </c>
      <c r="AA6702">
        <v>0</v>
      </c>
      <c r="AB6702">
        <v>14687696</v>
      </c>
      <c r="AC6702" t="s">
        <v>47</v>
      </c>
      <c r="AD6702">
        <f>+VLOOKUP(T6702,items!$A$2:$D$1255,4,0)</f>
        <v>0</v>
      </c>
      <c r="AE6702">
        <f>+VLOOKUP(T6702,Tabla1[],5,0)</f>
        <v>0</v>
      </c>
      <c r="AF6702">
        <f t="shared" si="104"/>
        <v>9</v>
      </c>
    </row>
    <row r="6703" spans="1:32" x14ac:dyDescent="0.25">
      <c r="A6703">
        <v>104580</v>
      </c>
      <c r="B6703" t="s">
        <v>12334</v>
      </c>
      <c r="C6703" t="s">
        <v>33</v>
      </c>
      <c r="D6703">
        <v>0</v>
      </c>
      <c r="F6703" t="s">
        <v>9944</v>
      </c>
      <c r="G6703" t="s">
        <v>9944</v>
      </c>
      <c r="H6703" t="s">
        <v>12335</v>
      </c>
      <c r="I6703" t="s">
        <v>37</v>
      </c>
      <c r="J6703" t="s">
        <v>12336</v>
      </c>
      <c r="K6703" t="s">
        <v>12337</v>
      </c>
      <c r="L6703" t="s">
        <v>12338</v>
      </c>
      <c r="M6703" t="s">
        <v>517</v>
      </c>
      <c r="N6703" t="s">
        <v>517</v>
      </c>
      <c r="O6703" t="s">
        <v>9442</v>
      </c>
      <c r="P6703" t="s">
        <v>9599</v>
      </c>
      <c r="Q6703" t="s">
        <v>9396</v>
      </c>
      <c r="R6703" t="s">
        <v>63</v>
      </c>
      <c r="S6703" t="s">
        <v>44</v>
      </c>
      <c r="T6703" t="s">
        <v>65</v>
      </c>
      <c r="U6703" t="s">
        <v>66</v>
      </c>
      <c r="W6703" t="s">
        <v>117</v>
      </c>
      <c r="X6703">
        <v>1</v>
      </c>
      <c r="Y6703">
        <v>0</v>
      </c>
      <c r="Z6703">
        <v>0</v>
      </c>
      <c r="AA6703">
        <v>0</v>
      </c>
      <c r="AB6703">
        <v>2063717</v>
      </c>
      <c r="AC6703" t="s">
        <v>47</v>
      </c>
      <c r="AD6703" t="str">
        <f>+VLOOKUP(T6703,items!$A$2:$D$1255,4,0)</f>
        <v>MUEBLES</v>
      </c>
      <c r="AE6703">
        <f>+VLOOKUP(T6703,Tabla1[],5,0)</f>
        <v>0</v>
      </c>
      <c r="AF6703">
        <f t="shared" si="104"/>
        <v>6</v>
      </c>
    </row>
    <row r="6704" spans="1:32" x14ac:dyDescent="0.25">
      <c r="A6704">
        <v>104580</v>
      </c>
      <c r="B6704" t="s">
        <v>12334</v>
      </c>
      <c r="C6704" t="s">
        <v>33</v>
      </c>
      <c r="D6704">
        <v>0</v>
      </c>
      <c r="F6704" t="s">
        <v>9944</v>
      </c>
      <c r="G6704" t="s">
        <v>9944</v>
      </c>
      <c r="H6704" t="s">
        <v>12335</v>
      </c>
      <c r="I6704" t="s">
        <v>37</v>
      </c>
      <c r="J6704" t="s">
        <v>12336</v>
      </c>
      <c r="K6704" t="s">
        <v>12337</v>
      </c>
      <c r="L6704" t="s">
        <v>12338</v>
      </c>
      <c r="M6704" t="s">
        <v>517</v>
      </c>
      <c r="N6704" t="s">
        <v>517</v>
      </c>
      <c r="O6704" t="s">
        <v>9442</v>
      </c>
      <c r="P6704" t="s">
        <v>9599</v>
      </c>
      <c r="Q6704" t="s">
        <v>9396</v>
      </c>
      <c r="R6704" t="s">
        <v>63</v>
      </c>
      <c r="S6704" t="s">
        <v>44</v>
      </c>
      <c r="T6704" t="s">
        <v>1196</v>
      </c>
      <c r="U6704" t="s">
        <v>1197</v>
      </c>
      <c r="V6704" t="s">
        <v>958</v>
      </c>
      <c r="W6704" t="s">
        <v>117</v>
      </c>
      <c r="X6704">
        <v>1</v>
      </c>
      <c r="Y6704">
        <v>0</v>
      </c>
      <c r="Z6704">
        <v>0</v>
      </c>
      <c r="AA6704">
        <v>0</v>
      </c>
      <c r="AB6704">
        <v>5048282</v>
      </c>
      <c r="AC6704" t="s">
        <v>47</v>
      </c>
      <c r="AD6704" t="str">
        <f>+VLOOKUP(T6704,items!$A$2:$D$1255,4,0)</f>
        <v>MUEBLES</v>
      </c>
      <c r="AE6704">
        <f>+VLOOKUP(T6704,Tabla1[],5,0)</f>
        <v>0</v>
      </c>
      <c r="AF6704">
        <f t="shared" si="104"/>
        <v>6</v>
      </c>
    </row>
    <row r="6705" spans="1:32" x14ac:dyDescent="0.25">
      <c r="A6705">
        <v>104580</v>
      </c>
      <c r="B6705" t="s">
        <v>12334</v>
      </c>
      <c r="C6705" t="s">
        <v>33</v>
      </c>
      <c r="D6705">
        <v>0</v>
      </c>
      <c r="F6705" t="s">
        <v>9944</v>
      </c>
      <c r="G6705" t="s">
        <v>9944</v>
      </c>
      <c r="H6705" t="s">
        <v>12335</v>
      </c>
      <c r="I6705" t="s">
        <v>37</v>
      </c>
      <c r="J6705" t="s">
        <v>12336</v>
      </c>
      <c r="K6705" t="s">
        <v>12337</v>
      </c>
      <c r="L6705" t="s">
        <v>12338</v>
      </c>
      <c r="M6705" t="s">
        <v>517</v>
      </c>
      <c r="N6705" t="s">
        <v>517</v>
      </c>
      <c r="O6705" t="s">
        <v>9442</v>
      </c>
      <c r="P6705" t="s">
        <v>9599</v>
      </c>
      <c r="Q6705" t="s">
        <v>9396</v>
      </c>
      <c r="R6705" t="s">
        <v>63</v>
      </c>
      <c r="S6705" t="s">
        <v>44</v>
      </c>
      <c r="T6705" t="s">
        <v>68</v>
      </c>
      <c r="U6705" t="s">
        <v>3081</v>
      </c>
      <c r="V6705" t="s">
        <v>958</v>
      </c>
      <c r="W6705" t="s">
        <v>117</v>
      </c>
      <c r="X6705">
        <v>1</v>
      </c>
      <c r="Y6705">
        <v>0</v>
      </c>
      <c r="Z6705">
        <v>0</v>
      </c>
      <c r="AA6705">
        <v>0</v>
      </c>
      <c r="AB6705">
        <v>6219077</v>
      </c>
      <c r="AC6705" t="s">
        <v>47</v>
      </c>
      <c r="AD6705" t="str">
        <f>+VLOOKUP(T6705,items!$A$2:$D$1255,4,0)</f>
        <v>MUEBLES</v>
      </c>
      <c r="AE6705">
        <f>+VLOOKUP(T6705,Tabla1[],5,0)</f>
        <v>0</v>
      </c>
      <c r="AF6705">
        <f t="shared" si="104"/>
        <v>6</v>
      </c>
    </row>
    <row r="6706" spans="1:32" x14ac:dyDescent="0.25">
      <c r="A6706">
        <v>104580</v>
      </c>
      <c r="B6706" t="s">
        <v>12334</v>
      </c>
      <c r="C6706" t="s">
        <v>33</v>
      </c>
      <c r="D6706">
        <v>0</v>
      </c>
      <c r="F6706" t="s">
        <v>9944</v>
      </c>
      <c r="G6706" t="s">
        <v>9944</v>
      </c>
      <c r="H6706" t="s">
        <v>12335</v>
      </c>
      <c r="I6706" t="s">
        <v>37</v>
      </c>
      <c r="J6706" t="s">
        <v>12336</v>
      </c>
      <c r="K6706" t="s">
        <v>12337</v>
      </c>
      <c r="L6706" t="s">
        <v>12338</v>
      </c>
      <c r="M6706" t="s">
        <v>517</v>
      </c>
      <c r="N6706" t="s">
        <v>517</v>
      </c>
      <c r="O6706" t="s">
        <v>9442</v>
      </c>
      <c r="P6706" t="s">
        <v>9599</v>
      </c>
      <c r="Q6706" t="s">
        <v>9396</v>
      </c>
      <c r="R6706" t="s">
        <v>63</v>
      </c>
      <c r="S6706" t="s">
        <v>44</v>
      </c>
      <c r="T6706" t="s">
        <v>2493</v>
      </c>
      <c r="U6706" t="s">
        <v>2494</v>
      </c>
      <c r="W6706" t="s">
        <v>117</v>
      </c>
      <c r="X6706">
        <v>8</v>
      </c>
      <c r="Y6706">
        <v>0</v>
      </c>
      <c r="Z6706">
        <v>0</v>
      </c>
      <c r="AA6706">
        <v>0</v>
      </c>
      <c r="AB6706">
        <v>6521056</v>
      </c>
      <c r="AC6706" t="s">
        <v>47</v>
      </c>
      <c r="AD6706" t="str">
        <f>+VLOOKUP(T6706,items!$A$2:$D$1255,4,0)</f>
        <v>MUEBLES</v>
      </c>
      <c r="AE6706">
        <f>+VLOOKUP(T6706,Tabla1[],5,0)</f>
        <v>0</v>
      </c>
      <c r="AF6706">
        <f t="shared" si="104"/>
        <v>6</v>
      </c>
    </row>
    <row r="6707" spans="1:32" x14ac:dyDescent="0.25">
      <c r="A6707">
        <v>104580</v>
      </c>
      <c r="B6707" t="s">
        <v>12334</v>
      </c>
      <c r="C6707" t="s">
        <v>33</v>
      </c>
      <c r="D6707">
        <v>0</v>
      </c>
      <c r="F6707" t="s">
        <v>9944</v>
      </c>
      <c r="G6707" t="s">
        <v>9944</v>
      </c>
      <c r="H6707" t="s">
        <v>12335</v>
      </c>
      <c r="I6707" t="s">
        <v>37</v>
      </c>
      <c r="J6707" t="s">
        <v>12336</v>
      </c>
      <c r="K6707" t="s">
        <v>12337</v>
      </c>
      <c r="L6707" t="s">
        <v>12338</v>
      </c>
      <c r="M6707" t="s">
        <v>517</v>
      </c>
      <c r="N6707" t="s">
        <v>517</v>
      </c>
      <c r="O6707" t="s">
        <v>9442</v>
      </c>
      <c r="P6707" t="s">
        <v>9599</v>
      </c>
      <c r="Q6707" t="s">
        <v>9396</v>
      </c>
      <c r="R6707" t="s">
        <v>63</v>
      </c>
      <c r="S6707" t="s">
        <v>44</v>
      </c>
      <c r="T6707" t="s">
        <v>1880</v>
      </c>
      <c r="U6707" t="s">
        <v>1881</v>
      </c>
      <c r="W6707" t="s">
        <v>117</v>
      </c>
      <c r="X6707">
        <v>1</v>
      </c>
      <c r="Y6707">
        <v>0</v>
      </c>
      <c r="Z6707">
        <v>0</v>
      </c>
      <c r="AA6707">
        <v>0</v>
      </c>
      <c r="AB6707">
        <v>4197558</v>
      </c>
      <c r="AC6707" t="s">
        <v>47</v>
      </c>
      <c r="AD6707" t="str">
        <f>+VLOOKUP(T6707,items!$A$2:$D$1255,4,0)</f>
        <v>MUEBLES</v>
      </c>
      <c r="AE6707">
        <f>+VLOOKUP(T6707,Tabla1[],5,0)</f>
        <v>0</v>
      </c>
      <c r="AF6707">
        <f t="shared" si="104"/>
        <v>6</v>
      </c>
    </row>
    <row r="6708" spans="1:32" x14ac:dyDescent="0.25">
      <c r="A6708">
        <v>104580</v>
      </c>
      <c r="B6708" t="s">
        <v>12334</v>
      </c>
      <c r="C6708" t="s">
        <v>33</v>
      </c>
      <c r="D6708">
        <v>0</v>
      </c>
      <c r="F6708" t="s">
        <v>9944</v>
      </c>
      <c r="G6708" t="s">
        <v>9944</v>
      </c>
      <c r="H6708" t="s">
        <v>12335</v>
      </c>
      <c r="I6708" t="s">
        <v>37</v>
      </c>
      <c r="J6708" t="s">
        <v>12336</v>
      </c>
      <c r="K6708" t="s">
        <v>12337</v>
      </c>
      <c r="L6708" t="s">
        <v>12338</v>
      </c>
      <c r="M6708" t="s">
        <v>517</v>
      </c>
      <c r="N6708" t="s">
        <v>517</v>
      </c>
      <c r="O6708" t="s">
        <v>9442</v>
      </c>
      <c r="P6708" t="s">
        <v>9599</v>
      </c>
      <c r="Q6708" t="s">
        <v>9396</v>
      </c>
      <c r="R6708" t="s">
        <v>63</v>
      </c>
      <c r="S6708" t="s">
        <v>44</v>
      </c>
      <c r="T6708" t="s">
        <v>50</v>
      </c>
      <c r="U6708" t="s">
        <v>51</v>
      </c>
      <c r="X6708">
        <v>1</v>
      </c>
      <c r="Y6708">
        <v>0</v>
      </c>
      <c r="Z6708">
        <v>0</v>
      </c>
      <c r="AA6708">
        <v>0</v>
      </c>
      <c r="AB6708">
        <v>250000</v>
      </c>
      <c r="AC6708" t="s">
        <v>47</v>
      </c>
      <c r="AD6708" t="e">
        <f>+VLOOKUP(T6708,items!$A$2:$D$1255,4,0)</f>
        <v>#N/A</v>
      </c>
      <c r="AE6708" t="e">
        <f>+VLOOKUP(T6708,Tabla1[],5,0)</f>
        <v>#N/A</v>
      </c>
      <c r="AF6708">
        <f t="shared" si="104"/>
        <v>6</v>
      </c>
    </row>
    <row r="6709" spans="1:32" x14ac:dyDescent="0.25">
      <c r="A6709">
        <v>104594</v>
      </c>
      <c r="B6709" t="s">
        <v>12339</v>
      </c>
      <c r="C6709" t="s">
        <v>33</v>
      </c>
      <c r="D6709">
        <v>0</v>
      </c>
      <c r="F6709" t="s">
        <v>9944</v>
      </c>
      <c r="G6709" t="s">
        <v>9944</v>
      </c>
      <c r="H6709" t="s">
        <v>12340</v>
      </c>
      <c r="I6709" t="s">
        <v>37</v>
      </c>
      <c r="J6709" t="s">
        <v>12341</v>
      </c>
      <c r="K6709" t="s">
        <v>12342</v>
      </c>
      <c r="L6709" t="s">
        <v>12343</v>
      </c>
      <c r="M6709" t="s">
        <v>517</v>
      </c>
      <c r="N6709" t="s">
        <v>517</v>
      </c>
      <c r="O6709" t="s">
        <v>9442</v>
      </c>
      <c r="P6709" t="s">
        <v>11915</v>
      </c>
      <c r="Q6709" t="s">
        <v>9599</v>
      </c>
      <c r="R6709" t="s">
        <v>63</v>
      </c>
      <c r="S6709" t="s">
        <v>44</v>
      </c>
      <c r="T6709" t="s">
        <v>2014</v>
      </c>
      <c r="U6709" t="s">
        <v>2015</v>
      </c>
      <c r="W6709" t="s">
        <v>117</v>
      </c>
      <c r="X6709">
        <v>2</v>
      </c>
      <c r="Y6709">
        <v>0</v>
      </c>
      <c r="Z6709">
        <v>0</v>
      </c>
      <c r="AA6709">
        <v>0</v>
      </c>
      <c r="AB6709">
        <v>2368000</v>
      </c>
      <c r="AC6709" t="s">
        <v>47</v>
      </c>
      <c r="AD6709" t="str">
        <f>+VLOOKUP(T6709,items!$A$2:$D$1255,4,0)</f>
        <v>MUEBLES</v>
      </c>
      <c r="AE6709">
        <f>+VLOOKUP(T6709,Tabla1[],5,0)</f>
        <v>0</v>
      </c>
      <c r="AF6709">
        <f t="shared" si="104"/>
        <v>6</v>
      </c>
    </row>
    <row r="6710" spans="1:32" x14ac:dyDescent="0.25">
      <c r="A6710">
        <v>104594</v>
      </c>
      <c r="B6710" t="s">
        <v>12339</v>
      </c>
      <c r="C6710" t="s">
        <v>33</v>
      </c>
      <c r="D6710">
        <v>0</v>
      </c>
      <c r="F6710" t="s">
        <v>9944</v>
      </c>
      <c r="G6710" t="s">
        <v>9944</v>
      </c>
      <c r="H6710" t="s">
        <v>12340</v>
      </c>
      <c r="I6710" t="s">
        <v>37</v>
      </c>
      <c r="J6710" t="s">
        <v>12341</v>
      </c>
      <c r="K6710" t="s">
        <v>12342</v>
      </c>
      <c r="L6710" t="s">
        <v>12343</v>
      </c>
      <c r="M6710" t="s">
        <v>517</v>
      </c>
      <c r="N6710" t="s">
        <v>517</v>
      </c>
      <c r="O6710" t="s">
        <v>9442</v>
      </c>
      <c r="P6710" t="s">
        <v>11915</v>
      </c>
      <c r="Q6710" t="s">
        <v>9599</v>
      </c>
      <c r="R6710" t="s">
        <v>63</v>
      </c>
      <c r="S6710" t="s">
        <v>44</v>
      </c>
      <c r="T6710" t="s">
        <v>65</v>
      </c>
      <c r="U6710" t="s">
        <v>66</v>
      </c>
      <c r="W6710" t="s">
        <v>117</v>
      </c>
      <c r="X6710">
        <v>1</v>
      </c>
      <c r="Y6710">
        <v>0</v>
      </c>
      <c r="Z6710">
        <v>0</v>
      </c>
      <c r="AA6710">
        <v>0</v>
      </c>
      <c r="AB6710">
        <v>1650974</v>
      </c>
      <c r="AC6710" t="s">
        <v>47</v>
      </c>
      <c r="AD6710" t="str">
        <f>+VLOOKUP(T6710,items!$A$2:$D$1255,4,0)</f>
        <v>MUEBLES</v>
      </c>
      <c r="AE6710">
        <f>+VLOOKUP(T6710,Tabla1[],5,0)</f>
        <v>0</v>
      </c>
      <c r="AF6710">
        <f t="shared" si="104"/>
        <v>6</v>
      </c>
    </row>
    <row r="6711" spans="1:32" x14ac:dyDescent="0.25">
      <c r="A6711">
        <v>104594</v>
      </c>
      <c r="B6711" t="s">
        <v>12339</v>
      </c>
      <c r="C6711" t="s">
        <v>33</v>
      </c>
      <c r="D6711">
        <v>0</v>
      </c>
      <c r="F6711" t="s">
        <v>9944</v>
      </c>
      <c r="G6711" t="s">
        <v>9944</v>
      </c>
      <c r="H6711" t="s">
        <v>12340</v>
      </c>
      <c r="I6711" t="s">
        <v>37</v>
      </c>
      <c r="J6711" t="s">
        <v>12341</v>
      </c>
      <c r="K6711" t="s">
        <v>12342</v>
      </c>
      <c r="L6711" t="s">
        <v>12343</v>
      </c>
      <c r="M6711" t="s">
        <v>517</v>
      </c>
      <c r="N6711" t="s">
        <v>517</v>
      </c>
      <c r="O6711" t="s">
        <v>9442</v>
      </c>
      <c r="P6711" t="s">
        <v>11915</v>
      </c>
      <c r="Q6711" t="s">
        <v>9599</v>
      </c>
      <c r="R6711" t="s">
        <v>63</v>
      </c>
      <c r="S6711" t="s">
        <v>44</v>
      </c>
      <c r="T6711" t="s">
        <v>1196</v>
      </c>
      <c r="U6711" t="s">
        <v>1197</v>
      </c>
      <c r="V6711" t="s">
        <v>958</v>
      </c>
      <c r="W6711" t="s">
        <v>117</v>
      </c>
      <c r="X6711">
        <v>1</v>
      </c>
      <c r="Y6711">
        <v>0</v>
      </c>
      <c r="Z6711">
        <v>0</v>
      </c>
      <c r="AA6711">
        <v>0</v>
      </c>
      <c r="AB6711">
        <v>4751324</v>
      </c>
      <c r="AC6711" t="s">
        <v>47</v>
      </c>
      <c r="AD6711" t="str">
        <f>+VLOOKUP(T6711,items!$A$2:$D$1255,4,0)</f>
        <v>MUEBLES</v>
      </c>
      <c r="AE6711">
        <f>+VLOOKUP(T6711,Tabla1[],5,0)</f>
        <v>0</v>
      </c>
      <c r="AF6711">
        <f t="shared" si="104"/>
        <v>6</v>
      </c>
    </row>
    <row r="6712" spans="1:32" x14ac:dyDescent="0.25">
      <c r="A6712">
        <v>104594</v>
      </c>
      <c r="B6712" t="s">
        <v>12339</v>
      </c>
      <c r="C6712" t="s">
        <v>33</v>
      </c>
      <c r="D6712">
        <v>0</v>
      </c>
      <c r="F6712" t="s">
        <v>9944</v>
      </c>
      <c r="G6712" t="s">
        <v>9944</v>
      </c>
      <c r="H6712" t="s">
        <v>12340</v>
      </c>
      <c r="I6712" t="s">
        <v>37</v>
      </c>
      <c r="J6712" t="s">
        <v>12341</v>
      </c>
      <c r="K6712" t="s">
        <v>12342</v>
      </c>
      <c r="L6712" t="s">
        <v>12343</v>
      </c>
      <c r="M6712" t="s">
        <v>517</v>
      </c>
      <c r="N6712" t="s">
        <v>517</v>
      </c>
      <c r="O6712" t="s">
        <v>9442</v>
      </c>
      <c r="P6712" t="s">
        <v>11915</v>
      </c>
      <c r="Q6712" t="s">
        <v>9599</v>
      </c>
      <c r="R6712" t="s">
        <v>63</v>
      </c>
      <c r="S6712" t="s">
        <v>44</v>
      </c>
      <c r="T6712" t="s">
        <v>68</v>
      </c>
      <c r="U6712" t="s">
        <v>3081</v>
      </c>
      <c r="V6712" t="s">
        <v>958</v>
      </c>
      <c r="W6712" t="s">
        <v>117</v>
      </c>
      <c r="X6712">
        <v>1</v>
      </c>
      <c r="Y6712">
        <v>0</v>
      </c>
      <c r="Z6712">
        <v>0</v>
      </c>
      <c r="AA6712">
        <v>0</v>
      </c>
      <c r="AB6712">
        <v>5853249</v>
      </c>
      <c r="AC6712" t="s">
        <v>47</v>
      </c>
      <c r="AD6712" t="str">
        <f>+VLOOKUP(T6712,items!$A$2:$D$1255,4,0)</f>
        <v>MUEBLES</v>
      </c>
      <c r="AE6712">
        <f>+VLOOKUP(T6712,Tabla1[],5,0)</f>
        <v>0</v>
      </c>
      <c r="AF6712">
        <f t="shared" si="104"/>
        <v>6</v>
      </c>
    </row>
    <row r="6713" spans="1:32" x14ac:dyDescent="0.25">
      <c r="A6713">
        <v>104594</v>
      </c>
      <c r="B6713" t="s">
        <v>12339</v>
      </c>
      <c r="C6713" t="s">
        <v>33</v>
      </c>
      <c r="D6713">
        <v>0</v>
      </c>
      <c r="F6713" t="s">
        <v>9944</v>
      </c>
      <c r="G6713" t="s">
        <v>9944</v>
      </c>
      <c r="H6713" t="s">
        <v>12340</v>
      </c>
      <c r="I6713" t="s">
        <v>37</v>
      </c>
      <c r="J6713" t="s">
        <v>12341</v>
      </c>
      <c r="K6713" t="s">
        <v>12342</v>
      </c>
      <c r="L6713" t="s">
        <v>12343</v>
      </c>
      <c r="M6713" t="s">
        <v>517</v>
      </c>
      <c r="N6713" t="s">
        <v>517</v>
      </c>
      <c r="O6713" t="s">
        <v>9442</v>
      </c>
      <c r="P6713" t="s">
        <v>11915</v>
      </c>
      <c r="Q6713" t="s">
        <v>9599</v>
      </c>
      <c r="R6713" t="s">
        <v>63</v>
      </c>
      <c r="S6713" t="s">
        <v>44</v>
      </c>
      <c r="T6713" t="s">
        <v>70</v>
      </c>
      <c r="U6713" t="s">
        <v>3082</v>
      </c>
      <c r="V6713" t="s">
        <v>958</v>
      </c>
      <c r="W6713" t="s">
        <v>117</v>
      </c>
      <c r="X6713">
        <v>2</v>
      </c>
      <c r="Y6713">
        <v>0</v>
      </c>
      <c r="Z6713">
        <v>0</v>
      </c>
      <c r="AA6713">
        <v>0</v>
      </c>
      <c r="AB6713">
        <v>6645576</v>
      </c>
      <c r="AC6713" t="s">
        <v>47</v>
      </c>
      <c r="AD6713" t="str">
        <f>+VLOOKUP(T6713,items!$A$2:$D$1255,4,0)</f>
        <v>MUEBLES</v>
      </c>
      <c r="AE6713">
        <f>+VLOOKUP(T6713,Tabla1[],5,0)</f>
        <v>0</v>
      </c>
      <c r="AF6713">
        <f t="shared" si="104"/>
        <v>6</v>
      </c>
    </row>
    <row r="6714" spans="1:32" x14ac:dyDescent="0.25">
      <c r="A6714">
        <v>104594</v>
      </c>
      <c r="B6714" t="s">
        <v>12339</v>
      </c>
      <c r="C6714" t="s">
        <v>33</v>
      </c>
      <c r="D6714">
        <v>0</v>
      </c>
      <c r="F6714" t="s">
        <v>9944</v>
      </c>
      <c r="G6714" t="s">
        <v>9944</v>
      </c>
      <c r="H6714" t="s">
        <v>12340</v>
      </c>
      <c r="I6714" t="s">
        <v>37</v>
      </c>
      <c r="J6714" t="s">
        <v>12341</v>
      </c>
      <c r="K6714" t="s">
        <v>12342</v>
      </c>
      <c r="L6714" t="s">
        <v>12343</v>
      </c>
      <c r="M6714" t="s">
        <v>517</v>
      </c>
      <c r="N6714" t="s">
        <v>517</v>
      </c>
      <c r="O6714" t="s">
        <v>9442</v>
      </c>
      <c r="P6714" t="s">
        <v>11915</v>
      </c>
      <c r="Q6714" t="s">
        <v>9599</v>
      </c>
      <c r="R6714" t="s">
        <v>63</v>
      </c>
      <c r="S6714" t="s">
        <v>44</v>
      </c>
      <c r="T6714" t="s">
        <v>1352</v>
      </c>
      <c r="U6714" t="s">
        <v>1353</v>
      </c>
      <c r="V6714" t="s">
        <v>1349</v>
      </c>
      <c r="X6714">
        <v>2</v>
      </c>
      <c r="Y6714">
        <v>0</v>
      </c>
      <c r="Z6714">
        <v>0</v>
      </c>
      <c r="AA6714">
        <v>0</v>
      </c>
      <c r="AB6714">
        <v>468732</v>
      </c>
      <c r="AC6714" t="s">
        <v>47</v>
      </c>
      <c r="AD6714" t="str">
        <f>+VLOOKUP(T6714,items!$A$2:$D$1255,4,0)</f>
        <v>COJIN</v>
      </c>
      <c r="AE6714">
        <f>+VLOOKUP(T6714,Tabla1[],5,0)</f>
        <v>0</v>
      </c>
      <c r="AF6714">
        <f t="shared" si="104"/>
        <v>6</v>
      </c>
    </row>
    <row r="6715" spans="1:32" x14ac:dyDescent="0.25">
      <c r="A6715">
        <v>104594</v>
      </c>
      <c r="B6715" t="s">
        <v>12339</v>
      </c>
      <c r="C6715" t="s">
        <v>33</v>
      </c>
      <c r="D6715">
        <v>0</v>
      </c>
      <c r="F6715" t="s">
        <v>9944</v>
      </c>
      <c r="G6715" t="s">
        <v>9944</v>
      </c>
      <c r="H6715" t="s">
        <v>12340</v>
      </c>
      <c r="I6715" t="s">
        <v>37</v>
      </c>
      <c r="J6715" t="s">
        <v>12341</v>
      </c>
      <c r="K6715" t="s">
        <v>12342</v>
      </c>
      <c r="L6715" t="s">
        <v>12343</v>
      </c>
      <c r="M6715" t="s">
        <v>517</v>
      </c>
      <c r="N6715" t="s">
        <v>517</v>
      </c>
      <c r="O6715" t="s">
        <v>9442</v>
      </c>
      <c r="P6715" t="s">
        <v>11915</v>
      </c>
      <c r="Q6715" t="s">
        <v>9599</v>
      </c>
      <c r="R6715" t="s">
        <v>63</v>
      </c>
      <c r="S6715" t="s">
        <v>44</v>
      </c>
      <c r="T6715" t="s">
        <v>2786</v>
      </c>
      <c r="U6715" t="s">
        <v>2787</v>
      </c>
      <c r="W6715" t="s">
        <v>117</v>
      </c>
      <c r="X6715">
        <v>1</v>
      </c>
      <c r="Y6715">
        <v>0</v>
      </c>
      <c r="Z6715">
        <v>0</v>
      </c>
      <c r="AA6715">
        <v>0</v>
      </c>
      <c r="AB6715">
        <v>1887857</v>
      </c>
      <c r="AC6715" t="s">
        <v>47</v>
      </c>
      <c r="AD6715" t="str">
        <f>+VLOOKUP(T6715,items!$A$2:$D$1255,4,0)</f>
        <v>MUEBLES</v>
      </c>
      <c r="AE6715">
        <f>+VLOOKUP(T6715,Tabla1[],5,0)</f>
        <v>0</v>
      </c>
      <c r="AF6715">
        <f t="shared" si="104"/>
        <v>6</v>
      </c>
    </row>
    <row r="6716" spans="1:32" x14ac:dyDescent="0.25">
      <c r="A6716">
        <v>104607</v>
      </c>
      <c r="B6716" t="s">
        <v>12344</v>
      </c>
      <c r="C6716" t="s">
        <v>75</v>
      </c>
      <c r="D6716">
        <v>0</v>
      </c>
      <c r="F6716" t="s">
        <v>9293</v>
      </c>
      <c r="G6716" t="s">
        <v>519</v>
      </c>
      <c r="H6716" t="s">
        <v>12345</v>
      </c>
      <c r="I6716" t="s">
        <v>37</v>
      </c>
      <c r="J6716" t="s">
        <v>12346</v>
      </c>
      <c r="K6716" t="s">
        <v>12347</v>
      </c>
      <c r="L6716" t="s">
        <v>12348</v>
      </c>
      <c r="M6716" t="s">
        <v>1249</v>
      </c>
      <c r="N6716" t="s">
        <v>1249</v>
      </c>
      <c r="O6716" t="s">
        <v>9440</v>
      </c>
      <c r="P6716" t="s">
        <v>9441</v>
      </c>
      <c r="Q6716" t="s">
        <v>9442</v>
      </c>
      <c r="R6716" t="s">
        <v>127</v>
      </c>
      <c r="S6716" t="s">
        <v>108</v>
      </c>
      <c r="T6716" t="s">
        <v>429</v>
      </c>
      <c r="U6716" t="s">
        <v>430</v>
      </c>
      <c r="X6716">
        <v>2</v>
      </c>
      <c r="Y6716">
        <v>0</v>
      </c>
      <c r="Z6716">
        <v>0</v>
      </c>
      <c r="AA6716">
        <v>0</v>
      </c>
      <c r="AB6716">
        <v>330934</v>
      </c>
      <c r="AC6716" t="s">
        <v>47</v>
      </c>
      <c r="AD6716">
        <f>+VLOOKUP(T6716,items!$A$2:$D$1255,4,0)</f>
        <v>0</v>
      </c>
      <c r="AE6716">
        <f>+VLOOKUP(T6716,Tabla1[],5,0)</f>
        <v>0</v>
      </c>
      <c r="AF6716">
        <f t="shared" si="104"/>
        <v>6</v>
      </c>
    </row>
    <row r="6717" spans="1:32" x14ac:dyDescent="0.25">
      <c r="A6717">
        <v>104607</v>
      </c>
      <c r="B6717" t="s">
        <v>12344</v>
      </c>
      <c r="C6717" t="s">
        <v>75</v>
      </c>
      <c r="D6717">
        <v>0</v>
      </c>
      <c r="F6717" t="s">
        <v>9293</v>
      </c>
      <c r="G6717" t="s">
        <v>519</v>
      </c>
      <c r="H6717" t="s">
        <v>12345</v>
      </c>
      <c r="I6717" t="s">
        <v>37</v>
      </c>
      <c r="J6717" t="s">
        <v>12346</v>
      </c>
      <c r="K6717" t="s">
        <v>12347</v>
      </c>
      <c r="L6717" t="s">
        <v>12348</v>
      </c>
      <c r="M6717" t="s">
        <v>1249</v>
      </c>
      <c r="N6717" t="s">
        <v>1249</v>
      </c>
      <c r="O6717" t="s">
        <v>9440</v>
      </c>
      <c r="P6717" t="s">
        <v>9441</v>
      </c>
      <c r="Q6717" t="s">
        <v>9442</v>
      </c>
      <c r="R6717" t="s">
        <v>127</v>
      </c>
      <c r="S6717" t="s">
        <v>108</v>
      </c>
      <c r="T6717" t="s">
        <v>7509</v>
      </c>
      <c r="U6717" t="s">
        <v>7510</v>
      </c>
      <c r="X6717">
        <v>2</v>
      </c>
      <c r="Y6717">
        <v>0</v>
      </c>
      <c r="Z6717">
        <v>0</v>
      </c>
      <c r="AA6717">
        <v>0</v>
      </c>
      <c r="AB6717">
        <v>74520</v>
      </c>
      <c r="AC6717" t="s">
        <v>47</v>
      </c>
      <c r="AD6717">
        <f>+VLOOKUP(T6717,items!$A$2:$D$1255,4,0)</f>
        <v>0</v>
      </c>
      <c r="AE6717">
        <f>+VLOOKUP(T6717,Tabla1[],5,0)</f>
        <v>0</v>
      </c>
      <c r="AF6717">
        <f t="shared" si="104"/>
        <v>6</v>
      </c>
    </row>
    <row r="6718" spans="1:32" x14ac:dyDescent="0.25">
      <c r="A6718">
        <v>104607</v>
      </c>
      <c r="B6718" t="s">
        <v>12344</v>
      </c>
      <c r="C6718" t="s">
        <v>75</v>
      </c>
      <c r="D6718">
        <v>0</v>
      </c>
      <c r="F6718" t="s">
        <v>9293</v>
      </c>
      <c r="G6718" t="s">
        <v>519</v>
      </c>
      <c r="H6718" t="s">
        <v>12345</v>
      </c>
      <c r="I6718" t="s">
        <v>37</v>
      </c>
      <c r="J6718" t="s">
        <v>12346</v>
      </c>
      <c r="K6718" t="s">
        <v>12347</v>
      </c>
      <c r="L6718" t="s">
        <v>12348</v>
      </c>
      <c r="M6718" t="s">
        <v>1249</v>
      </c>
      <c r="N6718" t="s">
        <v>1249</v>
      </c>
      <c r="O6718" t="s">
        <v>9440</v>
      </c>
      <c r="P6718" t="s">
        <v>9441</v>
      </c>
      <c r="Q6718" t="s">
        <v>9442</v>
      </c>
      <c r="R6718" t="s">
        <v>127</v>
      </c>
      <c r="S6718" t="s">
        <v>108</v>
      </c>
      <c r="T6718" t="s">
        <v>12349</v>
      </c>
      <c r="U6718" t="s">
        <v>12350</v>
      </c>
      <c r="X6718">
        <v>46</v>
      </c>
      <c r="Y6718">
        <v>0</v>
      </c>
      <c r="Z6718">
        <v>0</v>
      </c>
      <c r="AA6718">
        <v>0</v>
      </c>
      <c r="AB6718">
        <v>115920</v>
      </c>
      <c r="AC6718" t="s">
        <v>47</v>
      </c>
      <c r="AD6718">
        <f>+VLOOKUP(T6718,items!$A$2:$D$1255,4,0)</f>
        <v>0</v>
      </c>
      <c r="AE6718">
        <f>+VLOOKUP(T6718,Tabla1[],5,0)</f>
        <v>0</v>
      </c>
      <c r="AF6718">
        <f t="shared" si="104"/>
        <v>6</v>
      </c>
    </row>
    <row r="6719" spans="1:32" x14ac:dyDescent="0.25">
      <c r="A6719">
        <v>104607</v>
      </c>
      <c r="B6719" t="s">
        <v>12344</v>
      </c>
      <c r="C6719" t="s">
        <v>75</v>
      </c>
      <c r="D6719">
        <v>0</v>
      </c>
      <c r="F6719" t="s">
        <v>9293</v>
      </c>
      <c r="G6719" t="s">
        <v>519</v>
      </c>
      <c r="H6719" t="s">
        <v>12345</v>
      </c>
      <c r="I6719" t="s">
        <v>37</v>
      </c>
      <c r="J6719" t="s">
        <v>12346</v>
      </c>
      <c r="K6719" t="s">
        <v>12347</v>
      </c>
      <c r="L6719" t="s">
        <v>12348</v>
      </c>
      <c r="M6719" t="s">
        <v>1249</v>
      </c>
      <c r="N6719" t="s">
        <v>1249</v>
      </c>
      <c r="O6719" t="s">
        <v>9440</v>
      </c>
      <c r="P6719" t="s">
        <v>9441</v>
      </c>
      <c r="Q6719" t="s">
        <v>9442</v>
      </c>
      <c r="R6719" t="s">
        <v>127</v>
      </c>
      <c r="S6719" t="s">
        <v>108</v>
      </c>
      <c r="T6719" t="s">
        <v>2057</v>
      </c>
      <c r="U6719" t="s">
        <v>2058</v>
      </c>
      <c r="X6719">
        <v>46</v>
      </c>
      <c r="Y6719">
        <v>0</v>
      </c>
      <c r="Z6719">
        <v>0</v>
      </c>
      <c r="AA6719">
        <v>0</v>
      </c>
      <c r="AB6719">
        <v>331200</v>
      </c>
      <c r="AC6719" t="s">
        <v>47</v>
      </c>
      <c r="AD6719">
        <f>+VLOOKUP(T6719,items!$A$2:$D$1255,4,0)</f>
        <v>0</v>
      </c>
      <c r="AE6719">
        <f>+VLOOKUP(T6719,Tabla1[],5,0)</f>
        <v>0</v>
      </c>
      <c r="AF6719">
        <f t="shared" si="104"/>
        <v>6</v>
      </c>
    </row>
    <row r="6720" spans="1:32" x14ac:dyDescent="0.25">
      <c r="A6720">
        <v>104607</v>
      </c>
      <c r="B6720" t="s">
        <v>12344</v>
      </c>
      <c r="C6720" t="s">
        <v>75</v>
      </c>
      <c r="D6720">
        <v>0</v>
      </c>
      <c r="F6720" t="s">
        <v>9293</v>
      </c>
      <c r="G6720" t="s">
        <v>519</v>
      </c>
      <c r="H6720" t="s">
        <v>12345</v>
      </c>
      <c r="I6720" t="s">
        <v>37</v>
      </c>
      <c r="J6720" t="s">
        <v>12346</v>
      </c>
      <c r="K6720" t="s">
        <v>12347</v>
      </c>
      <c r="L6720" t="s">
        <v>12348</v>
      </c>
      <c r="M6720" t="s">
        <v>1249</v>
      </c>
      <c r="N6720" t="s">
        <v>1249</v>
      </c>
      <c r="O6720" t="s">
        <v>9440</v>
      </c>
      <c r="P6720" t="s">
        <v>9441</v>
      </c>
      <c r="Q6720" t="s">
        <v>9442</v>
      </c>
      <c r="R6720" t="s">
        <v>127</v>
      </c>
      <c r="S6720" t="s">
        <v>108</v>
      </c>
      <c r="T6720" t="s">
        <v>12351</v>
      </c>
      <c r="U6720" t="s">
        <v>12352</v>
      </c>
      <c r="X6720">
        <v>1</v>
      </c>
      <c r="Y6720">
        <v>4000</v>
      </c>
      <c r="Z6720">
        <v>0</v>
      </c>
      <c r="AA6720">
        <v>1200</v>
      </c>
      <c r="AB6720">
        <v>486900</v>
      </c>
      <c r="AC6720" t="s">
        <v>47</v>
      </c>
      <c r="AD6720">
        <f>+VLOOKUP(T6720,items!$A$2:$D$1255,4,0)</f>
        <v>0</v>
      </c>
      <c r="AE6720">
        <f>+VLOOKUP(T6720,Tabla1[],5,0)</f>
        <v>0</v>
      </c>
      <c r="AF6720">
        <f t="shared" si="104"/>
        <v>6</v>
      </c>
    </row>
    <row r="6721" spans="1:32" x14ac:dyDescent="0.25">
      <c r="A6721">
        <v>104607</v>
      </c>
      <c r="B6721" t="s">
        <v>12344</v>
      </c>
      <c r="C6721" t="s">
        <v>75</v>
      </c>
      <c r="D6721">
        <v>0</v>
      </c>
      <c r="F6721" t="s">
        <v>9293</v>
      </c>
      <c r="G6721" t="s">
        <v>519</v>
      </c>
      <c r="H6721" t="s">
        <v>12345</v>
      </c>
      <c r="I6721" t="s">
        <v>37</v>
      </c>
      <c r="J6721" t="s">
        <v>12346</v>
      </c>
      <c r="K6721" t="s">
        <v>12347</v>
      </c>
      <c r="L6721" t="s">
        <v>12348</v>
      </c>
      <c r="M6721" t="s">
        <v>1249</v>
      </c>
      <c r="N6721" t="s">
        <v>1249</v>
      </c>
      <c r="O6721" t="s">
        <v>9440</v>
      </c>
      <c r="P6721" t="s">
        <v>9441</v>
      </c>
      <c r="Q6721" t="s">
        <v>9442</v>
      </c>
      <c r="R6721" t="s">
        <v>127</v>
      </c>
      <c r="S6721" t="s">
        <v>108</v>
      </c>
      <c r="T6721" t="s">
        <v>12351</v>
      </c>
      <c r="U6721" t="s">
        <v>12352</v>
      </c>
      <c r="X6721">
        <v>1</v>
      </c>
      <c r="Y6721">
        <v>3800</v>
      </c>
      <c r="Z6721">
        <v>0</v>
      </c>
      <c r="AA6721">
        <v>1000</v>
      </c>
      <c r="AB6721">
        <v>486900</v>
      </c>
      <c r="AC6721" t="s">
        <v>47</v>
      </c>
      <c r="AD6721">
        <f>+VLOOKUP(T6721,items!$A$2:$D$1255,4,0)</f>
        <v>0</v>
      </c>
      <c r="AE6721">
        <f>+VLOOKUP(T6721,Tabla1[],5,0)</f>
        <v>0</v>
      </c>
      <c r="AF6721">
        <f t="shared" si="104"/>
        <v>6</v>
      </c>
    </row>
    <row r="6722" spans="1:32" x14ac:dyDescent="0.25">
      <c r="A6722">
        <v>104607</v>
      </c>
      <c r="B6722" t="s">
        <v>12344</v>
      </c>
      <c r="C6722" t="s">
        <v>75</v>
      </c>
      <c r="D6722">
        <v>0</v>
      </c>
      <c r="F6722" t="s">
        <v>9293</v>
      </c>
      <c r="G6722" t="s">
        <v>519</v>
      </c>
      <c r="H6722" t="s">
        <v>12345</v>
      </c>
      <c r="I6722" t="s">
        <v>37</v>
      </c>
      <c r="J6722" t="s">
        <v>12346</v>
      </c>
      <c r="K6722" t="s">
        <v>12347</v>
      </c>
      <c r="L6722" t="s">
        <v>12348</v>
      </c>
      <c r="M6722" t="s">
        <v>1249</v>
      </c>
      <c r="N6722" t="s">
        <v>1249</v>
      </c>
      <c r="O6722" t="s">
        <v>9440</v>
      </c>
      <c r="P6722" t="s">
        <v>9441</v>
      </c>
      <c r="Q6722" t="s">
        <v>9442</v>
      </c>
      <c r="R6722" t="s">
        <v>127</v>
      </c>
      <c r="S6722" t="s">
        <v>108</v>
      </c>
      <c r="T6722" t="s">
        <v>1733</v>
      </c>
      <c r="U6722" t="s">
        <v>1734</v>
      </c>
      <c r="X6722">
        <v>1</v>
      </c>
      <c r="Y6722">
        <v>0</v>
      </c>
      <c r="Z6722">
        <v>0</v>
      </c>
      <c r="AA6722">
        <v>0</v>
      </c>
      <c r="AB6722">
        <v>270000</v>
      </c>
      <c r="AC6722" t="s">
        <v>47</v>
      </c>
      <c r="AD6722">
        <f>+VLOOKUP(T6722,items!$A$2:$D$1255,4,0)</f>
        <v>0</v>
      </c>
      <c r="AE6722">
        <f>+VLOOKUP(T6722,Tabla1[],5,0)</f>
        <v>0</v>
      </c>
      <c r="AF6722">
        <f t="shared" ref="AF6722:AF6785" si="105">+MONTH(O6722)</f>
        <v>6</v>
      </c>
    </row>
    <row r="6723" spans="1:32" x14ac:dyDescent="0.25">
      <c r="A6723">
        <v>104607</v>
      </c>
      <c r="B6723" t="s">
        <v>12344</v>
      </c>
      <c r="C6723" t="s">
        <v>75</v>
      </c>
      <c r="D6723">
        <v>0</v>
      </c>
      <c r="F6723" t="s">
        <v>9293</v>
      </c>
      <c r="G6723" t="s">
        <v>519</v>
      </c>
      <c r="H6723" t="s">
        <v>12345</v>
      </c>
      <c r="I6723" t="s">
        <v>37</v>
      </c>
      <c r="J6723" t="s">
        <v>12346</v>
      </c>
      <c r="K6723" t="s">
        <v>12347</v>
      </c>
      <c r="L6723" t="s">
        <v>12348</v>
      </c>
      <c r="M6723" t="s">
        <v>1249</v>
      </c>
      <c r="N6723" t="s">
        <v>1249</v>
      </c>
      <c r="O6723" t="s">
        <v>9440</v>
      </c>
      <c r="P6723" t="s">
        <v>9441</v>
      </c>
      <c r="Q6723" t="s">
        <v>9442</v>
      </c>
      <c r="R6723" t="s">
        <v>127</v>
      </c>
      <c r="S6723" t="s">
        <v>108</v>
      </c>
      <c r="T6723" t="s">
        <v>745</v>
      </c>
      <c r="U6723" t="s">
        <v>746</v>
      </c>
      <c r="X6723">
        <v>1</v>
      </c>
      <c r="Y6723">
        <v>0</v>
      </c>
      <c r="Z6723">
        <v>0</v>
      </c>
      <c r="AA6723">
        <v>0</v>
      </c>
      <c r="AB6723">
        <v>72000</v>
      </c>
      <c r="AC6723" t="s">
        <v>47</v>
      </c>
      <c r="AD6723">
        <f>+VLOOKUP(T6723,items!$A$2:$D$1255,4,0)</f>
        <v>0</v>
      </c>
      <c r="AE6723">
        <f>+VLOOKUP(T6723,Tabla1[],5,0)</f>
        <v>0</v>
      </c>
      <c r="AF6723">
        <f t="shared" si="105"/>
        <v>6</v>
      </c>
    </row>
    <row r="6724" spans="1:32" x14ac:dyDescent="0.25">
      <c r="A6724">
        <v>104607</v>
      </c>
      <c r="B6724" t="s">
        <v>12344</v>
      </c>
      <c r="C6724" t="s">
        <v>75</v>
      </c>
      <c r="D6724">
        <v>0</v>
      </c>
      <c r="F6724" t="s">
        <v>9293</v>
      </c>
      <c r="G6724" t="s">
        <v>519</v>
      </c>
      <c r="H6724" t="s">
        <v>12345</v>
      </c>
      <c r="I6724" t="s">
        <v>37</v>
      </c>
      <c r="J6724" t="s">
        <v>12346</v>
      </c>
      <c r="K6724" t="s">
        <v>12347</v>
      </c>
      <c r="L6724" t="s">
        <v>12348</v>
      </c>
      <c r="M6724" t="s">
        <v>1249</v>
      </c>
      <c r="N6724" t="s">
        <v>1249</v>
      </c>
      <c r="O6724" t="s">
        <v>9440</v>
      </c>
      <c r="P6724" t="s">
        <v>9441</v>
      </c>
      <c r="Q6724" t="s">
        <v>9442</v>
      </c>
      <c r="R6724" t="s">
        <v>127</v>
      </c>
      <c r="S6724" t="s">
        <v>108</v>
      </c>
      <c r="T6724" t="s">
        <v>392</v>
      </c>
      <c r="U6724" t="s">
        <v>393</v>
      </c>
      <c r="X6724">
        <v>1</v>
      </c>
      <c r="Y6724">
        <v>0</v>
      </c>
      <c r="Z6724">
        <v>0</v>
      </c>
      <c r="AA6724">
        <v>0</v>
      </c>
      <c r="AB6724">
        <v>90000</v>
      </c>
      <c r="AC6724" t="s">
        <v>47</v>
      </c>
      <c r="AD6724" t="e">
        <f>+VLOOKUP(T6724,items!$A$2:$D$1255,4,0)</f>
        <v>#N/A</v>
      </c>
      <c r="AE6724" t="e">
        <f>+VLOOKUP(T6724,Tabla1[],5,0)</f>
        <v>#N/A</v>
      </c>
      <c r="AF6724">
        <f t="shared" si="105"/>
        <v>6</v>
      </c>
    </row>
    <row r="6725" spans="1:32" x14ac:dyDescent="0.25">
      <c r="A6725">
        <v>104611</v>
      </c>
      <c r="B6725" t="s">
        <v>2714</v>
      </c>
      <c r="C6725" t="s">
        <v>75</v>
      </c>
      <c r="D6725">
        <v>0</v>
      </c>
      <c r="F6725" t="s">
        <v>517</v>
      </c>
      <c r="G6725" t="s">
        <v>517</v>
      </c>
      <c r="H6725" t="s">
        <v>12353</v>
      </c>
      <c r="I6725" t="s">
        <v>37</v>
      </c>
      <c r="J6725" t="s">
        <v>12354</v>
      </c>
      <c r="K6725" t="s">
        <v>12355</v>
      </c>
      <c r="L6725" t="s">
        <v>37</v>
      </c>
      <c r="M6725" t="s">
        <v>8695</v>
      </c>
      <c r="N6725" t="s">
        <v>8695</v>
      </c>
      <c r="O6725" t="s">
        <v>519</v>
      </c>
      <c r="P6725" t="s">
        <v>9096</v>
      </c>
      <c r="Q6725" t="s">
        <v>9096</v>
      </c>
      <c r="R6725" t="s">
        <v>127</v>
      </c>
      <c r="S6725" t="s">
        <v>164</v>
      </c>
      <c r="T6725" t="s">
        <v>6309</v>
      </c>
      <c r="U6725" t="s">
        <v>6310</v>
      </c>
      <c r="X6725">
        <v>20</v>
      </c>
      <c r="Y6725">
        <v>0</v>
      </c>
      <c r="Z6725">
        <v>0</v>
      </c>
      <c r="AA6725">
        <v>0</v>
      </c>
      <c r="AB6725">
        <v>26000</v>
      </c>
      <c r="AC6725" t="s">
        <v>47</v>
      </c>
      <c r="AD6725">
        <f>+VLOOKUP(T6725,items!$A$2:$D$1255,4,0)</f>
        <v>0</v>
      </c>
      <c r="AE6725">
        <f>+VLOOKUP(T6725,Tabla1[],5,0)</f>
        <v>0</v>
      </c>
      <c r="AF6725">
        <f t="shared" si="105"/>
        <v>5</v>
      </c>
    </row>
    <row r="6726" spans="1:32" x14ac:dyDescent="0.25">
      <c r="A6726">
        <v>104611</v>
      </c>
      <c r="B6726" t="s">
        <v>2714</v>
      </c>
      <c r="C6726" t="s">
        <v>75</v>
      </c>
      <c r="D6726">
        <v>0</v>
      </c>
      <c r="F6726" t="s">
        <v>517</v>
      </c>
      <c r="G6726" t="s">
        <v>517</v>
      </c>
      <c r="H6726" t="s">
        <v>12353</v>
      </c>
      <c r="I6726" t="s">
        <v>37</v>
      </c>
      <c r="J6726" t="s">
        <v>12354</v>
      </c>
      <c r="K6726" t="s">
        <v>12355</v>
      </c>
      <c r="L6726" t="s">
        <v>37</v>
      </c>
      <c r="M6726" t="s">
        <v>8695</v>
      </c>
      <c r="N6726" t="s">
        <v>8695</v>
      </c>
      <c r="O6726" t="s">
        <v>519</v>
      </c>
      <c r="P6726" t="s">
        <v>9096</v>
      </c>
      <c r="Q6726" t="s">
        <v>9096</v>
      </c>
      <c r="R6726" t="s">
        <v>127</v>
      </c>
      <c r="S6726" t="s">
        <v>164</v>
      </c>
      <c r="T6726" t="s">
        <v>1290</v>
      </c>
      <c r="U6726" t="s">
        <v>1291</v>
      </c>
      <c r="X6726">
        <v>10</v>
      </c>
      <c r="Y6726">
        <v>0</v>
      </c>
      <c r="Z6726">
        <v>0</v>
      </c>
      <c r="AA6726">
        <v>0</v>
      </c>
      <c r="AB6726">
        <v>639000</v>
      </c>
      <c r="AC6726" t="s">
        <v>47</v>
      </c>
      <c r="AD6726">
        <f>+VLOOKUP(T6726,items!$A$2:$D$1255,4,0)</f>
        <v>0</v>
      </c>
      <c r="AE6726">
        <f>+VLOOKUP(T6726,Tabla1[],5,0)</f>
        <v>0</v>
      </c>
      <c r="AF6726">
        <f t="shared" si="105"/>
        <v>5</v>
      </c>
    </row>
    <row r="6727" spans="1:32" x14ac:dyDescent="0.25">
      <c r="A6727">
        <v>104611</v>
      </c>
      <c r="B6727" t="s">
        <v>2714</v>
      </c>
      <c r="C6727" t="s">
        <v>75</v>
      </c>
      <c r="D6727">
        <v>0</v>
      </c>
      <c r="F6727" t="s">
        <v>517</v>
      </c>
      <c r="G6727" t="s">
        <v>517</v>
      </c>
      <c r="H6727" t="s">
        <v>12353</v>
      </c>
      <c r="I6727" t="s">
        <v>37</v>
      </c>
      <c r="J6727" t="s">
        <v>12354</v>
      </c>
      <c r="K6727" t="s">
        <v>12355</v>
      </c>
      <c r="L6727" t="s">
        <v>37</v>
      </c>
      <c r="M6727" t="s">
        <v>8695</v>
      </c>
      <c r="N6727" t="s">
        <v>8695</v>
      </c>
      <c r="O6727" t="s">
        <v>519</v>
      </c>
      <c r="P6727" t="s">
        <v>9096</v>
      </c>
      <c r="Q6727" t="s">
        <v>9096</v>
      </c>
      <c r="R6727" t="s">
        <v>127</v>
      </c>
      <c r="S6727" t="s">
        <v>164</v>
      </c>
      <c r="T6727" t="s">
        <v>6311</v>
      </c>
      <c r="U6727" t="s">
        <v>6312</v>
      </c>
      <c r="X6727">
        <v>20</v>
      </c>
      <c r="Y6727">
        <v>0</v>
      </c>
      <c r="Z6727">
        <v>0</v>
      </c>
      <c r="AA6727">
        <v>0</v>
      </c>
      <c r="AB6727">
        <v>8000</v>
      </c>
      <c r="AC6727" t="s">
        <v>47</v>
      </c>
      <c r="AD6727">
        <f>+VLOOKUP(T6727,items!$A$2:$D$1255,4,0)</f>
        <v>0</v>
      </c>
      <c r="AE6727">
        <f>+VLOOKUP(T6727,Tabla1[],5,0)</f>
        <v>0</v>
      </c>
      <c r="AF6727">
        <f t="shared" si="105"/>
        <v>5</v>
      </c>
    </row>
    <row r="6728" spans="1:32" x14ac:dyDescent="0.25">
      <c r="A6728">
        <v>104612</v>
      </c>
      <c r="B6728" t="s">
        <v>1177</v>
      </c>
      <c r="C6728" t="s">
        <v>75</v>
      </c>
      <c r="D6728">
        <v>0</v>
      </c>
      <c r="F6728" t="s">
        <v>517</v>
      </c>
      <c r="G6728" t="s">
        <v>517</v>
      </c>
      <c r="H6728" t="s">
        <v>12356</v>
      </c>
      <c r="I6728" t="s">
        <v>37</v>
      </c>
      <c r="J6728" t="s">
        <v>12357</v>
      </c>
      <c r="K6728" t="s">
        <v>12358</v>
      </c>
      <c r="L6728" t="s">
        <v>37</v>
      </c>
      <c r="M6728" t="s">
        <v>8695</v>
      </c>
      <c r="N6728" t="s">
        <v>8695</v>
      </c>
      <c r="O6728" t="s">
        <v>519</v>
      </c>
      <c r="P6728" t="s">
        <v>9096</v>
      </c>
      <c r="Q6728" t="s">
        <v>9096</v>
      </c>
      <c r="R6728" t="s">
        <v>127</v>
      </c>
      <c r="S6728" t="s">
        <v>164</v>
      </c>
      <c r="T6728" t="s">
        <v>4925</v>
      </c>
      <c r="U6728" t="s">
        <v>1024</v>
      </c>
      <c r="X6728">
        <v>17.5</v>
      </c>
      <c r="Y6728">
        <v>0</v>
      </c>
      <c r="Z6728">
        <v>0</v>
      </c>
      <c r="AA6728">
        <v>0</v>
      </c>
      <c r="AB6728">
        <v>920500</v>
      </c>
      <c r="AC6728" t="s">
        <v>47</v>
      </c>
      <c r="AD6728">
        <f>+VLOOKUP(T6728,items!$A$2:$D$1255,4,0)</f>
        <v>0</v>
      </c>
      <c r="AE6728">
        <f>+VLOOKUP(T6728,Tabla1[],5,0)</f>
        <v>0</v>
      </c>
      <c r="AF6728">
        <f t="shared" si="105"/>
        <v>5</v>
      </c>
    </row>
    <row r="6729" spans="1:32" x14ac:dyDescent="0.25">
      <c r="A6729">
        <v>104613</v>
      </c>
      <c r="B6729" t="s">
        <v>10074</v>
      </c>
      <c r="C6729" t="s">
        <v>33</v>
      </c>
      <c r="D6729">
        <v>0</v>
      </c>
      <c r="F6729" t="s">
        <v>517</v>
      </c>
      <c r="G6729" t="s">
        <v>1249</v>
      </c>
      <c r="H6729" t="s">
        <v>12359</v>
      </c>
      <c r="I6729" t="s">
        <v>37</v>
      </c>
      <c r="J6729" t="s">
        <v>37</v>
      </c>
      <c r="K6729" t="s">
        <v>12360</v>
      </c>
      <c r="L6729" t="s">
        <v>37</v>
      </c>
      <c r="M6729" t="s">
        <v>10533</v>
      </c>
      <c r="N6729" t="s">
        <v>10533</v>
      </c>
      <c r="O6729" t="s">
        <v>10221</v>
      </c>
      <c r="P6729" t="s">
        <v>11093</v>
      </c>
      <c r="Q6729" t="s">
        <v>12153</v>
      </c>
      <c r="R6729" t="s">
        <v>7875</v>
      </c>
      <c r="S6729" t="s">
        <v>346</v>
      </c>
      <c r="T6729" t="s">
        <v>2288</v>
      </c>
      <c r="U6729" t="s">
        <v>2289</v>
      </c>
      <c r="V6729" t="s">
        <v>884</v>
      </c>
      <c r="X6729">
        <v>10</v>
      </c>
      <c r="Y6729">
        <v>0</v>
      </c>
      <c r="Z6729">
        <v>0</v>
      </c>
      <c r="AA6729">
        <v>0</v>
      </c>
      <c r="AB6729">
        <v>78913010</v>
      </c>
      <c r="AC6729" t="s">
        <v>47</v>
      </c>
      <c r="AD6729">
        <f>+VLOOKUP(T6729,items!$A$2:$D$1255,4,0)</f>
        <v>0</v>
      </c>
      <c r="AE6729">
        <f>+VLOOKUP(T6729,Tabla1[],5,0)</f>
        <v>0</v>
      </c>
      <c r="AF6729">
        <f t="shared" si="105"/>
        <v>8</v>
      </c>
    </row>
    <row r="6730" spans="1:32" x14ac:dyDescent="0.25">
      <c r="A6730">
        <v>104613</v>
      </c>
      <c r="B6730" t="s">
        <v>10074</v>
      </c>
      <c r="C6730" t="s">
        <v>33</v>
      </c>
      <c r="D6730">
        <v>0</v>
      </c>
      <c r="F6730" t="s">
        <v>517</v>
      </c>
      <c r="G6730" t="s">
        <v>1249</v>
      </c>
      <c r="H6730" t="s">
        <v>12359</v>
      </c>
      <c r="I6730" t="s">
        <v>37</v>
      </c>
      <c r="J6730" t="s">
        <v>37</v>
      </c>
      <c r="K6730" t="s">
        <v>12360</v>
      </c>
      <c r="L6730" t="s">
        <v>37</v>
      </c>
      <c r="M6730" t="s">
        <v>10533</v>
      </c>
      <c r="N6730" t="s">
        <v>10533</v>
      </c>
      <c r="O6730" t="s">
        <v>10221</v>
      </c>
      <c r="P6730" t="s">
        <v>11093</v>
      </c>
      <c r="Q6730" t="s">
        <v>12153</v>
      </c>
      <c r="R6730" t="s">
        <v>7875</v>
      </c>
      <c r="S6730" t="s">
        <v>346</v>
      </c>
      <c r="T6730" t="s">
        <v>314</v>
      </c>
      <c r="U6730" t="s">
        <v>315</v>
      </c>
      <c r="X6730">
        <v>1</v>
      </c>
      <c r="Y6730">
        <v>0</v>
      </c>
      <c r="Z6730">
        <v>0</v>
      </c>
      <c r="AA6730">
        <v>0</v>
      </c>
      <c r="AB6730">
        <v>2000000</v>
      </c>
      <c r="AC6730" t="s">
        <v>47</v>
      </c>
      <c r="AD6730">
        <f>+VLOOKUP(T6730,items!$A$2:$D$1255,4,0)</f>
        <v>0</v>
      </c>
      <c r="AE6730">
        <f>+VLOOKUP(T6730,Tabla1[],5,0)</f>
        <v>0</v>
      </c>
      <c r="AF6730">
        <f t="shared" si="105"/>
        <v>8</v>
      </c>
    </row>
    <row r="6731" spans="1:32" x14ac:dyDescent="0.25">
      <c r="A6731">
        <v>104616</v>
      </c>
      <c r="B6731" t="s">
        <v>1003</v>
      </c>
      <c r="C6731" t="s">
        <v>33</v>
      </c>
      <c r="D6731">
        <v>0</v>
      </c>
      <c r="F6731" t="s">
        <v>517</v>
      </c>
      <c r="G6731" t="s">
        <v>517</v>
      </c>
      <c r="H6731" t="s">
        <v>12361</v>
      </c>
      <c r="I6731" t="s">
        <v>37</v>
      </c>
      <c r="J6731" t="s">
        <v>12362</v>
      </c>
      <c r="K6731" t="s">
        <v>12363</v>
      </c>
      <c r="L6731" t="s">
        <v>37</v>
      </c>
      <c r="M6731" t="s">
        <v>8695</v>
      </c>
      <c r="N6731" t="s">
        <v>8695</v>
      </c>
      <c r="O6731" t="s">
        <v>518</v>
      </c>
      <c r="P6731" t="s">
        <v>1249</v>
      </c>
      <c r="Q6731" t="s">
        <v>1249</v>
      </c>
      <c r="R6731" t="s">
        <v>127</v>
      </c>
      <c r="S6731" t="s">
        <v>128</v>
      </c>
      <c r="T6731" t="s">
        <v>4722</v>
      </c>
      <c r="U6731" t="s">
        <v>4723</v>
      </c>
      <c r="X6731">
        <v>1</v>
      </c>
      <c r="Y6731">
        <v>0</v>
      </c>
      <c r="Z6731">
        <v>0</v>
      </c>
      <c r="AA6731">
        <v>0</v>
      </c>
      <c r="AB6731">
        <v>0</v>
      </c>
      <c r="AC6731" t="s">
        <v>47</v>
      </c>
      <c r="AD6731">
        <f>+VLOOKUP(T6731,items!$A$2:$D$1255,4,0)</f>
        <v>0</v>
      </c>
      <c r="AE6731">
        <f>+VLOOKUP(T6731,Tabla1[],5,0)</f>
        <v>0</v>
      </c>
      <c r="AF6731">
        <f t="shared" si="105"/>
        <v>5</v>
      </c>
    </row>
    <row r="6732" spans="1:32" x14ac:dyDescent="0.25">
      <c r="A6732">
        <v>104622</v>
      </c>
      <c r="B6732" t="s">
        <v>12364</v>
      </c>
      <c r="C6732" t="s">
        <v>75</v>
      </c>
      <c r="D6732">
        <v>0</v>
      </c>
      <c r="F6732" t="s">
        <v>9598</v>
      </c>
      <c r="G6732" t="s">
        <v>10644</v>
      </c>
      <c r="H6732" t="s">
        <v>12365</v>
      </c>
      <c r="I6732" t="s">
        <v>12366</v>
      </c>
      <c r="J6732" t="s">
        <v>12367</v>
      </c>
      <c r="K6732" t="s">
        <v>12368</v>
      </c>
      <c r="L6732" t="s">
        <v>12369</v>
      </c>
      <c r="M6732" t="s">
        <v>10714</v>
      </c>
      <c r="N6732" t="s">
        <v>11187</v>
      </c>
      <c r="O6732" t="s">
        <v>10869</v>
      </c>
      <c r="P6732" t="s">
        <v>8479</v>
      </c>
      <c r="Q6732" t="s">
        <v>11188</v>
      </c>
      <c r="R6732" t="s">
        <v>127</v>
      </c>
      <c r="S6732" t="s">
        <v>108</v>
      </c>
      <c r="T6732" t="s">
        <v>2336</v>
      </c>
      <c r="U6732" t="s">
        <v>2337</v>
      </c>
      <c r="X6732">
        <v>4</v>
      </c>
      <c r="Y6732">
        <v>0</v>
      </c>
      <c r="Z6732">
        <v>0</v>
      </c>
      <c r="AA6732">
        <v>0</v>
      </c>
      <c r="AB6732">
        <v>192000</v>
      </c>
      <c r="AC6732" t="s">
        <v>47</v>
      </c>
      <c r="AD6732">
        <f>+VLOOKUP(T6732,items!$A$2:$D$1255,4,0)</f>
        <v>0</v>
      </c>
      <c r="AE6732">
        <f>+VLOOKUP(T6732,Tabla1[],5,0)</f>
        <v>0</v>
      </c>
      <c r="AF6732">
        <f t="shared" si="105"/>
        <v>8</v>
      </c>
    </row>
    <row r="6733" spans="1:32" x14ac:dyDescent="0.25">
      <c r="A6733">
        <v>104622</v>
      </c>
      <c r="B6733" t="s">
        <v>12364</v>
      </c>
      <c r="C6733" t="s">
        <v>75</v>
      </c>
      <c r="D6733">
        <v>0</v>
      </c>
      <c r="F6733" t="s">
        <v>9598</v>
      </c>
      <c r="G6733" t="s">
        <v>10644</v>
      </c>
      <c r="H6733" t="s">
        <v>12365</v>
      </c>
      <c r="I6733" t="s">
        <v>12366</v>
      </c>
      <c r="J6733" t="s">
        <v>12367</v>
      </c>
      <c r="K6733" t="s">
        <v>12368</v>
      </c>
      <c r="L6733" t="s">
        <v>12369</v>
      </c>
      <c r="M6733" t="s">
        <v>10714</v>
      </c>
      <c r="N6733" t="s">
        <v>11187</v>
      </c>
      <c r="O6733" t="s">
        <v>10869</v>
      </c>
      <c r="P6733" t="s">
        <v>8479</v>
      </c>
      <c r="Q6733" t="s">
        <v>11188</v>
      </c>
      <c r="R6733" t="s">
        <v>127</v>
      </c>
      <c r="S6733" t="s">
        <v>108</v>
      </c>
      <c r="T6733" t="s">
        <v>429</v>
      </c>
      <c r="U6733" t="s">
        <v>430</v>
      </c>
      <c r="X6733">
        <v>2</v>
      </c>
      <c r="Y6733">
        <v>0</v>
      </c>
      <c r="Z6733">
        <v>0</v>
      </c>
      <c r="AA6733">
        <v>0</v>
      </c>
      <c r="AB6733">
        <v>367704</v>
      </c>
      <c r="AC6733" t="s">
        <v>47</v>
      </c>
      <c r="AD6733">
        <f>+VLOOKUP(T6733,items!$A$2:$D$1255,4,0)</f>
        <v>0</v>
      </c>
      <c r="AE6733">
        <f>+VLOOKUP(T6733,Tabla1[],5,0)</f>
        <v>0</v>
      </c>
      <c r="AF6733">
        <f t="shared" si="105"/>
        <v>8</v>
      </c>
    </row>
    <row r="6734" spans="1:32" x14ac:dyDescent="0.25">
      <c r="A6734">
        <v>104622</v>
      </c>
      <c r="B6734" t="s">
        <v>12364</v>
      </c>
      <c r="C6734" t="s">
        <v>75</v>
      </c>
      <c r="D6734">
        <v>0</v>
      </c>
      <c r="F6734" t="s">
        <v>9598</v>
      </c>
      <c r="G6734" t="s">
        <v>10644</v>
      </c>
      <c r="H6734" t="s">
        <v>12365</v>
      </c>
      <c r="I6734" t="s">
        <v>12366</v>
      </c>
      <c r="J6734" t="s">
        <v>12367</v>
      </c>
      <c r="K6734" t="s">
        <v>12368</v>
      </c>
      <c r="L6734" t="s">
        <v>12369</v>
      </c>
      <c r="M6734" t="s">
        <v>10714</v>
      </c>
      <c r="N6734" t="s">
        <v>11187</v>
      </c>
      <c r="O6734" t="s">
        <v>10869</v>
      </c>
      <c r="P6734" t="s">
        <v>8479</v>
      </c>
      <c r="Q6734" t="s">
        <v>11188</v>
      </c>
      <c r="R6734" t="s">
        <v>127</v>
      </c>
      <c r="S6734" t="s">
        <v>108</v>
      </c>
      <c r="T6734" t="s">
        <v>7509</v>
      </c>
      <c r="U6734" t="s">
        <v>7510</v>
      </c>
      <c r="X6734">
        <v>2</v>
      </c>
      <c r="Y6734">
        <v>0</v>
      </c>
      <c r="Z6734">
        <v>0</v>
      </c>
      <c r="AA6734">
        <v>0</v>
      </c>
      <c r="AB6734">
        <v>82800</v>
      </c>
      <c r="AC6734" t="s">
        <v>47</v>
      </c>
      <c r="AD6734">
        <f>+VLOOKUP(T6734,items!$A$2:$D$1255,4,0)</f>
        <v>0</v>
      </c>
      <c r="AE6734">
        <f>+VLOOKUP(T6734,Tabla1[],5,0)</f>
        <v>0</v>
      </c>
      <c r="AF6734">
        <f t="shared" si="105"/>
        <v>8</v>
      </c>
    </row>
    <row r="6735" spans="1:32" x14ac:dyDescent="0.25">
      <c r="A6735">
        <v>104622</v>
      </c>
      <c r="B6735" t="s">
        <v>12364</v>
      </c>
      <c r="C6735" t="s">
        <v>75</v>
      </c>
      <c r="D6735">
        <v>0</v>
      </c>
      <c r="F6735" t="s">
        <v>9598</v>
      </c>
      <c r="G6735" t="s">
        <v>10644</v>
      </c>
      <c r="H6735" t="s">
        <v>12365</v>
      </c>
      <c r="I6735" t="s">
        <v>12366</v>
      </c>
      <c r="J6735" t="s">
        <v>12367</v>
      </c>
      <c r="K6735" t="s">
        <v>12368</v>
      </c>
      <c r="L6735" t="s">
        <v>12369</v>
      </c>
      <c r="M6735" t="s">
        <v>10714</v>
      </c>
      <c r="N6735" t="s">
        <v>11187</v>
      </c>
      <c r="O6735" t="s">
        <v>10869</v>
      </c>
      <c r="P6735" t="s">
        <v>8479</v>
      </c>
      <c r="Q6735" t="s">
        <v>11188</v>
      </c>
      <c r="R6735" t="s">
        <v>127</v>
      </c>
      <c r="S6735" t="s">
        <v>108</v>
      </c>
      <c r="T6735" t="s">
        <v>10636</v>
      </c>
      <c r="U6735" t="s">
        <v>10637</v>
      </c>
      <c r="X6735">
        <v>18</v>
      </c>
      <c r="Y6735">
        <v>0</v>
      </c>
      <c r="Z6735">
        <v>0</v>
      </c>
      <c r="AA6735">
        <v>0</v>
      </c>
      <c r="AB6735">
        <v>50400</v>
      </c>
      <c r="AC6735" t="s">
        <v>47</v>
      </c>
      <c r="AD6735">
        <f>+VLOOKUP(T6735,items!$A$2:$D$1255,4,0)</f>
        <v>0</v>
      </c>
      <c r="AE6735">
        <f>+VLOOKUP(T6735,Tabla1[],5,0)</f>
        <v>0</v>
      </c>
      <c r="AF6735">
        <f t="shared" si="105"/>
        <v>8</v>
      </c>
    </row>
    <row r="6736" spans="1:32" x14ac:dyDescent="0.25">
      <c r="A6736">
        <v>104622</v>
      </c>
      <c r="B6736" t="s">
        <v>12364</v>
      </c>
      <c r="C6736" t="s">
        <v>75</v>
      </c>
      <c r="D6736">
        <v>0</v>
      </c>
      <c r="F6736" t="s">
        <v>9598</v>
      </c>
      <c r="G6736" t="s">
        <v>10644</v>
      </c>
      <c r="H6736" t="s">
        <v>12365</v>
      </c>
      <c r="I6736" t="s">
        <v>12366</v>
      </c>
      <c r="J6736" t="s">
        <v>12367</v>
      </c>
      <c r="K6736" t="s">
        <v>12368</v>
      </c>
      <c r="L6736" t="s">
        <v>12369</v>
      </c>
      <c r="M6736" t="s">
        <v>10714</v>
      </c>
      <c r="N6736" t="s">
        <v>11187</v>
      </c>
      <c r="O6736" t="s">
        <v>10869</v>
      </c>
      <c r="P6736" t="s">
        <v>8479</v>
      </c>
      <c r="Q6736" t="s">
        <v>11188</v>
      </c>
      <c r="R6736" t="s">
        <v>127</v>
      </c>
      <c r="S6736" t="s">
        <v>108</v>
      </c>
      <c r="T6736" t="s">
        <v>3675</v>
      </c>
      <c r="U6736" t="s">
        <v>3676</v>
      </c>
      <c r="X6736">
        <v>1</v>
      </c>
      <c r="Y6736">
        <v>9000</v>
      </c>
      <c r="Z6736">
        <v>0</v>
      </c>
      <c r="AA6736">
        <v>0</v>
      </c>
      <c r="AB6736">
        <v>322067</v>
      </c>
      <c r="AC6736" t="s">
        <v>47</v>
      </c>
      <c r="AD6736">
        <f>+VLOOKUP(T6736,items!$A$2:$D$1255,4,0)</f>
        <v>0</v>
      </c>
      <c r="AE6736">
        <f>+VLOOKUP(T6736,Tabla1[],5,0)</f>
        <v>0</v>
      </c>
      <c r="AF6736">
        <f t="shared" si="105"/>
        <v>8</v>
      </c>
    </row>
    <row r="6737" spans="1:32" x14ac:dyDescent="0.25">
      <c r="A6737">
        <v>104622</v>
      </c>
      <c r="B6737" t="s">
        <v>12364</v>
      </c>
      <c r="C6737" t="s">
        <v>75</v>
      </c>
      <c r="D6737">
        <v>0</v>
      </c>
      <c r="F6737" t="s">
        <v>9598</v>
      </c>
      <c r="G6737" t="s">
        <v>10644</v>
      </c>
      <c r="H6737" t="s">
        <v>12365</v>
      </c>
      <c r="I6737" t="s">
        <v>12366</v>
      </c>
      <c r="J6737" t="s">
        <v>12367</v>
      </c>
      <c r="K6737" t="s">
        <v>12368</v>
      </c>
      <c r="L6737" t="s">
        <v>12369</v>
      </c>
      <c r="M6737" t="s">
        <v>10714</v>
      </c>
      <c r="N6737" t="s">
        <v>11187</v>
      </c>
      <c r="O6737" t="s">
        <v>10869</v>
      </c>
      <c r="P6737" t="s">
        <v>8479</v>
      </c>
      <c r="Q6737" t="s">
        <v>11188</v>
      </c>
      <c r="R6737" t="s">
        <v>127</v>
      </c>
      <c r="S6737" t="s">
        <v>108</v>
      </c>
      <c r="T6737" t="s">
        <v>2057</v>
      </c>
      <c r="U6737" t="s">
        <v>2058</v>
      </c>
      <c r="X6737">
        <v>18</v>
      </c>
      <c r="Y6737">
        <v>0</v>
      </c>
      <c r="Z6737">
        <v>0</v>
      </c>
      <c r="AA6737">
        <v>0</v>
      </c>
      <c r="AB6737">
        <v>144000</v>
      </c>
      <c r="AC6737" t="s">
        <v>47</v>
      </c>
      <c r="AD6737">
        <f>+VLOOKUP(T6737,items!$A$2:$D$1255,4,0)</f>
        <v>0</v>
      </c>
      <c r="AE6737">
        <f>+VLOOKUP(T6737,Tabla1[],5,0)</f>
        <v>0</v>
      </c>
      <c r="AF6737">
        <f t="shared" si="105"/>
        <v>8</v>
      </c>
    </row>
    <row r="6738" spans="1:32" x14ac:dyDescent="0.25">
      <c r="A6738">
        <v>104622</v>
      </c>
      <c r="B6738" t="s">
        <v>12364</v>
      </c>
      <c r="C6738" t="s">
        <v>75</v>
      </c>
      <c r="D6738">
        <v>0</v>
      </c>
      <c r="F6738" t="s">
        <v>9598</v>
      </c>
      <c r="G6738" t="s">
        <v>10644</v>
      </c>
      <c r="H6738" t="s">
        <v>12365</v>
      </c>
      <c r="I6738" t="s">
        <v>12366</v>
      </c>
      <c r="J6738" t="s">
        <v>12367</v>
      </c>
      <c r="K6738" t="s">
        <v>12368</v>
      </c>
      <c r="L6738" t="s">
        <v>12369</v>
      </c>
      <c r="M6738" t="s">
        <v>10714</v>
      </c>
      <c r="N6738" t="s">
        <v>11187</v>
      </c>
      <c r="O6738" t="s">
        <v>10869</v>
      </c>
      <c r="P6738" t="s">
        <v>8479</v>
      </c>
      <c r="Q6738" t="s">
        <v>11188</v>
      </c>
      <c r="R6738" t="s">
        <v>127</v>
      </c>
      <c r="S6738" t="s">
        <v>108</v>
      </c>
      <c r="T6738" t="s">
        <v>839</v>
      </c>
      <c r="U6738" t="s">
        <v>840</v>
      </c>
      <c r="V6738" t="s">
        <v>884</v>
      </c>
      <c r="X6738">
        <v>1</v>
      </c>
      <c r="Y6738">
        <v>4000</v>
      </c>
      <c r="Z6738">
        <v>0</v>
      </c>
      <c r="AA6738">
        <v>2500</v>
      </c>
      <c r="AB6738">
        <v>2086362</v>
      </c>
      <c r="AC6738" t="s">
        <v>47</v>
      </c>
      <c r="AD6738">
        <f>+VLOOKUP(T6738,items!$A$2:$D$1255,4,0)</f>
        <v>0</v>
      </c>
      <c r="AE6738">
        <f>+VLOOKUP(T6738,Tabla1[],5,0)</f>
        <v>0</v>
      </c>
      <c r="AF6738">
        <f t="shared" si="105"/>
        <v>8</v>
      </c>
    </row>
    <row r="6739" spans="1:32" x14ac:dyDescent="0.25">
      <c r="A6739">
        <v>104622</v>
      </c>
      <c r="B6739" t="s">
        <v>12364</v>
      </c>
      <c r="C6739" t="s">
        <v>75</v>
      </c>
      <c r="D6739">
        <v>0</v>
      </c>
      <c r="F6739" t="s">
        <v>9598</v>
      </c>
      <c r="G6739" t="s">
        <v>10644</v>
      </c>
      <c r="H6739" t="s">
        <v>12365</v>
      </c>
      <c r="I6739" t="s">
        <v>12366</v>
      </c>
      <c r="J6739" t="s">
        <v>12367</v>
      </c>
      <c r="K6739" t="s">
        <v>12368</v>
      </c>
      <c r="L6739" t="s">
        <v>12369</v>
      </c>
      <c r="M6739" t="s">
        <v>10714</v>
      </c>
      <c r="N6739" t="s">
        <v>11187</v>
      </c>
      <c r="O6739" t="s">
        <v>10869</v>
      </c>
      <c r="P6739" t="s">
        <v>8479</v>
      </c>
      <c r="Q6739" t="s">
        <v>11188</v>
      </c>
      <c r="R6739" t="s">
        <v>127</v>
      </c>
      <c r="S6739" t="s">
        <v>108</v>
      </c>
      <c r="T6739" t="s">
        <v>1659</v>
      </c>
      <c r="U6739" t="s">
        <v>1660</v>
      </c>
      <c r="V6739" t="s">
        <v>884</v>
      </c>
      <c r="W6739" t="s">
        <v>93</v>
      </c>
      <c r="X6739">
        <v>2</v>
      </c>
      <c r="Y6739">
        <v>2500</v>
      </c>
      <c r="Z6739">
        <v>0</v>
      </c>
      <c r="AA6739">
        <v>500</v>
      </c>
      <c r="AB6739">
        <v>1008580</v>
      </c>
      <c r="AC6739" t="s">
        <v>47</v>
      </c>
      <c r="AD6739">
        <f>+VLOOKUP(T6739,items!$A$2:$D$1255,4,0)</f>
        <v>0</v>
      </c>
      <c r="AE6739">
        <f>+VLOOKUP(T6739,Tabla1[],5,0)</f>
        <v>0</v>
      </c>
      <c r="AF6739">
        <f t="shared" si="105"/>
        <v>8</v>
      </c>
    </row>
    <row r="6740" spans="1:32" x14ac:dyDescent="0.25">
      <c r="A6740">
        <v>104622</v>
      </c>
      <c r="B6740" t="s">
        <v>12364</v>
      </c>
      <c r="C6740" t="s">
        <v>75</v>
      </c>
      <c r="D6740">
        <v>0</v>
      </c>
      <c r="F6740" t="s">
        <v>9598</v>
      </c>
      <c r="G6740" t="s">
        <v>10644</v>
      </c>
      <c r="H6740" t="s">
        <v>12365</v>
      </c>
      <c r="I6740" t="s">
        <v>12366</v>
      </c>
      <c r="J6740" t="s">
        <v>12367</v>
      </c>
      <c r="K6740" t="s">
        <v>12368</v>
      </c>
      <c r="L6740" t="s">
        <v>12369</v>
      </c>
      <c r="M6740" t="s">
        <v>10714</v>
      </c>
      <c r="N6740" t="s">
        <v>11187</v>
      </c>
      <c r="O6740" t="s">
        <v>10869</v>
      </c>
      <c r="P6740" t="s">
        <v>8479</v>
      </c>
      <c r="Q6740" t="s">
        <v>11188</v>
      </c>
      <c r="R6740" t="s">
        <v>127</v>
      </c>
      <c r="S6740" t="s">
        <v>108</v>
      </c>
      <c r="T6740" t="s">
        <v>3189</v>
      </c>
      <c r="U6740" t="s">
        <v>3190</v>
      </c>
      <c r="X6740">
        <v>1</v>
      </c>
      <c r="Y6740">
        <v>0</v>
      </c>
      <c r="Z6740">
        <v>0</v>
      </c>
      <c r="AA6740">
        <v>0</v>
      </c>
      <c r="AB6740">
        <v>400000</v>
      </c>
      <c r="AC6740" t="s">
        <v>47</v>
      </c>
      <c r="AD6740">
        <f>+VLOOKUP(T6740,items!$A$2:$D$1255,4,0)</f>
        <v>0</v>
      </c>
      <c r="AE6740">
        <f>+VLOOKUP(T6740,Tabla1[],5,0)</f>
        <v>0</v>
      </c>
      <c r="AF6740">
        <f t="shared" si="105"/>
        <v>8</v>
      </c>
    </row>
    <row r="6741" spans="1:32" x14ac:dyDescent="0.25">
      <c r="A6741">
        <v>104622</v>
      </c>
      <c r="B6741" t="s">
        <v>12364</v>
      </c>
      <c r="C6741" t="s">
        <v>75</v>
      </c>
      <c r="D6741">
        <v>0</v>
      </c>
      <c r="F6741" t="s">
        <v>9598</v>
      </c>
      <c r="G6741" t="s">
        <v>10644</v>
      </c>
      <c r="H6741" t="s">
        <v>12365</v>
      </c>
      <c r="I6741" t="s">
        <v>12366</v>
      </c>
      <c r="J6741" t="s">
        <v>12367</v>
      </c>
      <c r="K6741" t="s">
        <v>12368</v>
      </c>
      <c r="L6741" t="s">
        <v>12369</v>
      </c>
      <c r="M6741" t="s">
        <v>10714</v>
      </c>
      <c r="N6741" t="s">
        <v>11187</v>
      </c>
      <c r="O6741" t="s">
        <v>10869</v>
      </c>
      <c r="P6741" t="s">
        <v>8479</v>
      </c>
      <c r="Q6741" t="s">
        <v>11188</v>
      </c>
      <c r="R6741" t="s">
        <v>127</v>
      </c>
      <c r="S6741" t="s">
        <v>108</v>
      </c>
      <c r="T6741" t="s">
        <v>1733</v>
      </c>
      <c r="U6741" t="s">
        <v>1734</v>
      </c>
      <c r="X6741">
        <v>1</v>
      </c>
      <c r="Y6741">
        <v>0</v>
      </c>
      <c r="Z6741">
        <v>0</v>
      </c>
      <c r="AA6741">
        <v>0</v>
      </c>
      <c r="AB6741">
        <v>1000000</v>
      </c>
      <c r="AC6741" t="s">
        <v>47</v>
      </c>
      <c r="AD6741">
        <f>+VLOOKUP(T6741,items!$A$2:$D$1255,4,0)</f>
        <v>0</v>
      </c>
      <c r="AE6741">
        <f>+VLOOKUP(T6741,Tabla1[],5,0)</f>
        <v>0</v>
      </c>
      <c r="AF6741">
        <f t="shared" si="105"/>
        <v>8</v>
      </c>
    </row>
    <row r="6742" spans="1:32" x14ac:dyDescent="0.25">
      <c r="A6742">
        <v>104629</v>
      </c>
      <c r="B6742" t="s">
        <v>1003</v>
      </c>
      <c r="C6742" t="s">
        <v>33</v>
      </c>
      <c r="D6742">
        <v>0</v>
      </c>
      <c r="F6742" t="s">
        <v>8695</v>
      </c>
      <c r="G6742" t="s">
        <v>1249</v>
      </c>
      <c r="H6742" t="s">
        <v>12370</v>
      </c>
      <c r="I6742" t="s">
        <v>37</v>
      </c>
      <c r="J6742" t="s">
        <v>12371</v>
      </c>
      <c r="K6742" t="s">
        <v>12372</v>
      </c>
      <c r="L6742" t="s">
        <v>12373</v>
      </c>
      <c r="M6742" t="s">
        <v>9096</v>
      </c>
      <c r="N6742" t="s">
        <v>9096</v>
      </c>
      <c r="O6742" t="s">
        <v>10064</v>
      </c>
      <c r="P6742" t="s">
        <v>10701</v>
      </c>
      <c r="Q6742" t="s">
        <v>9442</v>
      </c>
      <c r="R6742" t="s">
        <v>127</v>
      </c>
      <c r="S6742" t="s">
        <v>108</v>
      </c>
      <c r="T6742" t="s">
        <v>5695</v>
      </c>
      <c r="U6742" t="s">
        <v>5696</v>
      </c>
      <c r="X6742">
        <v>2</v>
      </c>
      <c r="Y6742">
        <v>0</v>
      </c>
      <c r="Z6742">
        <v>0</v>
      </c>
      <c r="AA6742">
        <v>0</v>
      </c>
      <c r="AB6742">
        <v>0</v>
      </c>
      <c r="AC6742" t="s">
        <v>47</v>
      </c>
      <c r="AD6742">
        <f>+VLOOKUP(T6742,items!$A$2:$D$1255,4,0)</f>
        <v>0</v>
      </c>
      <c r="AE6742">
        <f>+VLOOKUP(T6742,Tabla1[],5,0)</f>
        <v>0</v>
      </c>
      <c r="AF6742">
        <f t="shared" si="105"/>
        <v>6</v>
      </c>
    </row>
    <row r="6743" spans="1:32" x14ac:dyDescent="0.25">
      <c r="A6743">
        <v>104629</v>
      </c>
      <c r="B6743" t="s">
        <v>1003</v>
      </c>
      <c r="C6743" t="s">
        <v>33</v>
      </c>
      <c r="D6743">
        <v>0</v>
      </c>
      <c r="F6743" t="s">
        <v>8695</v>
      </c>
      <c r="G6743" t="s">
        <v>1249</v>
      </c>
      <c r="H6743" t="s">
        <v>12370</v>
      </c>
      <c r="I6743" t="s">
        <v>37</v>
      </c>
      <c r="J6743" t="s">
        <v>12371</v>
      </c>
      <c r="K6743" t="s">
        <v>12372</v>
      </c>
      <c r="L6743" t="s">
        <v>12373</v>
      </c>
      <c r="M6743" t="s">
        <v>9096</v>
      </c>
      <c r="N6743" t="s">
        <v>9096</v>
      </c>
      <c r="O6743" t="s">
        <v>10064</v>
      </c>
      <c r="P6743" t="s">
        <v>10701</v>
      </c>
      <c r="Q6743" t="s">
        <v>9442</v>
      </c>
      <c r="R6743" t="s">
        <v>127</v>
      </c>
      <c r="S6743" t="s">
        <v>108</v>
      </c>
      <c r="T6743" t="s">
        <v>217</v>
      </c>
      <c r="U6743" t="s">
        <v>218</v>
      </c>
      <c r="X6743">
        <v>1</v>
      </c>
      <c r="Y6743">
        <v>0</v>
      </c>
      <c r="Z6743">
        <v>0</v>
      </c>
      <c r="AA6743">
        <v>0</v>
      </c>
      <c r="AB6743">
        <v>0</v>
      </c>
      <c r="AC6743" t="s">
        <v>47</v>
      </c>
      <c r="AD6743">
        <f>+VLOOKUP(T6743,items!$A$2:$D$1255,4,0)</f>
        <v>0</v>
      </c>
      <c r="AE6743">
        <f>+VLOOKUP(T6743,Tabla1[],5,0)</f>
        <v>0</v>
      </c>
      <c r="AF6743">
        <f t="shared" si="105"/>
        <v>6</v>
      </c>
    </row>
    <row r="6744" spans="1:32" x14ac:dyDescent="0.25">
      <c r="A6744">
        <v>104633</v>
      </c>
      <c r="B6744" t="s">
        <v>1003</v>
      </c>
      <c r="C6744" t="s">
        <v>33</v>
      </c>
      <c r="D6744">
        <v>0</v>
      </c>
      <c r="F6744" t="s">
        <v>8695</v>
      </c>
      <c r="G6744" t="s">
        <v>1249</v>
      </c>
      <c r="H6744" t="s">
        <v>12374</v>
      </c>
      <c r="I6744" t="s">
        <v>37</v>
      </c>
      <c r="J6744" t="s">
        <v>12375</v>
      </c>
      <c r="K6744" t="s">
        <v>12376</v>
      </c>
      <c r="L6744" t="s">
        <v>12377</v>
      </c>
      <c r="M6744" t="s">
        <v>9096</v>
      </c>
      <c r="N6744" t="s">
        <v>9096</v>
      </c>
      <c r="O6744" t="s">
        <v>10064</v>
      </c>
      <c r="P6744" t="s">
        <v>10701</v>
      </c>
      <c r="Q6744" t="s">
        <v>9442</v>
      </c>
      <c r="R6744" t="s">
        <v>127</v>
      </c>
      <c r="S6744" t="s">
        <v>108</v>
      </c>
      <c r="T6744" t="s">
        <v>219</v>
      </c>
      <c r="U6744" t="s">
        <v>220</v>
      </c>
      <c r="X6744">
        <v>13</v>
      </c>
      <c r="Y6744">
        <v>0</v>
      </c>
      <c r="Z6744">
        <v>0</v>
      </c>
      <c r="AA6744">
        <v>0</v>
      </c>
      <c r="AB6744">
        <v>0</v>
      </c>
      <c r="AC6744" t="s">
        <v>47</v>
      </c>
      <c r="AD6744">
        <f>+VLOOKUP(T6744,items!$A$2:$D$1255,4,0)</f>
        <v>0</v>
      </c>
      <c r="AE6744">
        <f>+VLOOKUP(T6744,Tabla1[],5,0)</f>
        <v>0</v>
      </c>
      <c r="AF6744">
        <f t="shared" si="105"/>
        <v>6</v>
      </c>
    </row>
    <row r="6745" spans="1:32" x14ac:dyDescent="0.25">
      <c r="A6745">
        <v>104634</v>
      </c>
      <c r="B6745" t="s">
        <v>12378</v>
      </c>
      <c r="C6745" t="s">
        <v>75</v>
      </c>
      <c r="D6745">
        <v>0</v>
      </c>
      <c r="F6745" t="s">
        <v>9598</v>
      </c>
      <c r="G6745" t="s">
        <v>10229</v>
      </c>
      <c r="H6745" t="s">
        <v>12379</v>
      </c>
      <c r="I6745" t="s">
        <v>37</v>
      </c>
      <c r="J6745" t="s">
        <v>12380</v>
      </c>
      <c r="K6745" t="s">
        <v>12381</v>
      </c>
      <c r="L6745" t="s">
        <v>12382</v>
      </c>
      <c r="M6745" t="s">
        <v>9376</v>
      </c>
      <c r="N6745" t="s">
        <v>9376</v>
      </c>
      <c r="O6745" t="s">
        <v>10024</v>
      </c>
      <c r="P6745" t="s">
        <v>4728</v>
      </c>
      <c r="Q6745" t="s">
        <v>10025</v>
      </c>
      <c r="R6745" t="s">
        <v>127</v>
      </c>
      <c r="S6745" t="s">
        <v>108</v>
      </c>
      <c r="T6745" t="s">
        <v>5950</v>
      </c>
      <c r="U6745" t="s">
        <v>5951</v>
      </c>
      <c r="X6745">
        <v>2</v>
      </c>
      <c r="Y6745">
        <v>11000</v>
      </c>
      <c r="Z6745">
        <v>0</v>
      </c>
      <c r="AA6745">
        <v>8900</v>
      </c>
      <c r="AB6745">
        <v>630000</v>
      </c>
      <c r="AC6745" t="s">
        <v>47</v>
      </c>
      <c r="AD6745">
        <f>+VLOOKUP(T6745,items!$A$2:$D$1255,4,0)</f>
        <v>0</v>
      </c>
      <c r="AE6745">
        <f>+VLOOKUP(T6745,Tabla1[],5,0)</f>
        <v>0</v>
      </c>
      <c r="AF6745">
        <f t="shared" si="105"/>
        <v>6</v>
      </c>
    </row>
    <row r="6746" spans="1:32" x14ac:dyDescent="0.25">
      <c r="A6746">
        <v>104634</v>
      </c>
      <c r="B6746" t="s">
        <v>12378</v>
      </c>
      <c r="C6746" t="s">
        <v>75</v>
      </c>
      <c r="D6746">
        <v>0</v>
      </c>
      <c r="F6746" t="s">
        <v>9598</v>
      </c>
      <c r="G6746" t="s">
        <v>10229</v>
      </c>
      <c r="H6746" t="s">
        <v>12379</v>
      </c>
      <c r="I6746" t="s">
        <v>37</v>
      </c>
      <c r="J6746" t="s">
        <v>12380</v>
      </c>
      <c r="K6746" t="s">
        <v>12381</v>
      </c>
      <c r="L6746" t="s">
        <v>12382</v>
      </c>
      <c r="M6746" t="s">
        <v>9376</v>
      </c>
      <c r="N6746" t="s">
        <v>9376</v>
      </c>
      <c r="O6746" t="s">
        <v>10024</v>
      </c>
      <c r="P6746" t="s">
        <v>4728</v>
      </c>
      <c r="Q6746" t="s">
        <v>10025</v>
      </c>
      <c r="R6746" t="s">
        <v>127</v>
      </c>
      <c r="S6746" t="s">
        <v>108</v>
      </c>
      <c r="T6746" t="s">
        <v>7511</v>
      </c>
      <c r="U6746" t="s">
        <v>7512</v>
      </c>
      <c r="X6746">
        <v>1</v>
      </c>
      <c r="Y6746">
        <v>0</v>
      </c>
      <c r="Z6746">
        <v>0</v>
      </c>
      <c r="AA6746">
        <v>0</v>
      </c>
      <c r="AB6746">
        <v>150000</v>
      </c>
      <c r="AC6746" t="s">
        <v>47</v>
      </c>
      <c r="AD6746" t="e">
        <f>+VLOOKUP(T6746,items!$A$2:$D$1255,4,0)</f>
        <v>#N/A</v>
      </c>
      <c r="AE6746" t="e">
        <f>+VLOOKUP(T6746,Tabla1[],5,0)</f>
        <v>#N/A</v>
      </c>
      <c r="AF6746">
        <f t="shared" si="105"/>
        <v>6</v>
      </c>
    </row>
    <row r="6747" spans="1:32" x14ac:dyDescent="0.25">
      <c r="A6747">
        <v>104636</v>
      </c>
      <c r="B6747" t="s">
        <v>12383</v>
      </c>
      <c r="C6747" t="s">
        <v>75</v>
      </c>
      <c r="D6747">
        <v>0</v>
      </c>
      <c r="F6747" t="s">
        <v>8695</v>
      </c>
      <c r="G6747" t="s">
        <v>1249</v>
      </c>
      <c r="H6747" t="s">
        <v>12384</v>
      </c>
      <c r="I6747" t="s">
        <v>12385</v>
      </c>
      <c r="J6747" t="s">
        <v>12386</v>
      </c>
      <c r="K6747" t="s">
        <v>12387</v>
      </c>
      <c r="L6747" t="s">
        <v>37</v>
      </c>
      <c r="M6747" t="s">
        <v>9096</v>
      </c>
      <c r="N6747" t="s">
        <v>9374</v>
      </c>
      <c r="O6747" t="s">
        <v>9236</v>
      </c>
      <c r="P6747" t="s">
        <v>10042</v>
      </c>
      <c r="Q6747" t="s">
        <v>10042</v>
      </c>
      <c r="R6747" t="s">
        <v>127</v>
      </c>
      <c r="S6747" t="s">
        <v>164</v>
      </c>
      <c r="T6747" t="s">
        <v>1411</v>
      </c>
      <c r="U6747" t="s">
        <v>867</v>
      </c>
      <c r="X6747">
        <v>3.77</v>
      </c>
      <c r="Y6747">
        <v>0</v>
      </c>
      <c r="Z6747">
        <v>0</v>
      </c>
      <c r="AA6747">
        <v>0</v>
      </c>
      <c r="AB6747">
        <v>198302</v>
      </c>
      <c r="AC6747" t="s">
        <v>47</v>
      </c>
      <c r="AD6747">
        <f>+VLOOKUP(T6747,items!$A$2:$D$1255,4,0)</f>
        <v>0</v>
      </c>
      <c r="AE6747">
        <f>+VLOOKUP(T6747,Tabla1[],5,0)</f>
        <v>0</v>
      </c>
      <c r="AF6747">
        <f t="shared" si="105"/>
        <v>6</v>
      </c>
    </row>
    <row r="6748" spans="1:32" x14ac:dyDescent="0.25">
      <c r="A6748">
        <v>104636</v>
      </c>
      <c r="B6748" t="s">
        <v>12383</v>
      </c>
      <c r="C6748" t="s">
        <v>75</v>
      </c>
      <c r="D6748">
        <v>0</v>
      </c>
      <c r="F6748" t="s">
        <v>8695</v>
      </c>
      <c r="G6748" t="s">
        <v>1249</v>
      </c>
      <c r="H6748" t="s">
        <v>12384</v>
      </c>
      <c r="I6748" t="s">
        <v>12385</v>
      </c>
      <c r="J6748" t="s">
        <v>12386</v>
      </c>
      <c r="K6748" t="s">
        <v>12387</v>
      </c>
      <c r="L6748" t="s">
        <v>37</v>
      </c>
      <c r="M6748" t="s">
        <v>9096</v>
      </c>
      <c r="N6748" t="s">
        <v>9374</v>
      </c>
      <c r="O6748" t="s">
        <v>9236</v>
      </c>
      <c r="P6748" t="s">
        <v>10042</v>
      </c>
      <c r="Q6748" t="s">
        <v>10042</v>
      </c>
      <c r="R6748" t="s">
        <v>127</v>
      </c>
      <c r="S6748" t="s">
        <v>164</v>
      </c>
      <c r="T6748" t="s">
        <v>5531</v>
      </c>
      <c r="U6748" t="s">
        <v>5532</v>
      </c>
      <c r="X6748">
        <v>15</v>
      </c>
      <c r="Y6748">
        <v>0</v>
      </c>
      <c r="Z6748">
        <v>0</v>
      </c>
      <c r="AA6748">
        <v>0</v>
      </c>
      <c r="AB6748">
        <v>28500</v>
      </c>
      <c r="AC6748" t="s">
        <v>47</v>
      </c>
      <c r="AD6748">
        <f>+VLOOKUP(T6748,items!$A$2:$D$1255,4,0)</f>
        <v>0</v>
      </c>
      <c r="AE6748">
        <f>+VLOOKUP(T6748,Tabla1[],5,0)</f>
        <v>0</v>
      </c>
      <c r="AF6748">
        <f t="shared" si="105"/>
        <v>6</v>
      </c>
    </row>
    <row r="6749" spans="1:32" x14ac:dyDescent="0.25">
      <c r="A6749">
        <v>104636</v>
      </c>
      <c r="B6749" t="s">
        <v>12383</v>
      </c>
      <c r="C6749" t="s">
        <v>75</v>
      </c>
      <c r="D6749">
        <v>0</v>
      </c>
      <c r="F6749" t="s">
        <v>8695</v>
      </c>
      <c r="G6749" t="s">
        <v>1249</v>
      </c>
      <c r="H6749" t="s">
        <v>12384</v>
      </c>
      <c r="I6749" t="s">
        <v>12385</v>
      </c>
      <c r="J6749" t="s">
        <v>12386</v>
      </c>
      <c r="K6749" t="s">
        <v>12387</v>
      </c>
      <c r="L6749" t="s">
        <v>37</v>
      </c>
      <c r="M6749" t="s">
        <v>9096</v>
      </c>
      <c r="N6749" t="s">
        <v>9374</v>
      </c>
      <c r="O6749" t="s">
        <v>9236</v>
      </c>
      <c r="P6749" t="s">
        <v>10042</v>
      </c>
      <c r="Q6749" t="s">
        <v>10042</v>
      </c>
      <c r="R6749" t="s">
        <v>127</v>
      </c>
      <c r="S6749" t="s">
        <v>164</v>
      </c>
      <c r="T6749" t="s">
        <v>4055</v>
      </c>
      <c r="U6749" t="s">
        <v>4056</v>
      </c>
      <c r="X6749">
        <v>14</v>
      </c>
      <c r="Y6749">
        <v>0</v>
      </c>
      <c r="Z6749">
        <v>0</v>
      </c>
      <c r="AA6749">
        <v>0</v>
      </c>
      <c r="AB6749">
        <v>140000</v>
      </c>
      <c r="AC6749" t="s">
        <v>47</v>
      </c>
      <c r="AD6749" t="e">
        <f>+VLOOKUP(T6749,items!$A$2:$D$1255,4,0)</f>
        <v>#N/A</v>
      </c>
      <c r="AE6749" t="e">
        <f>+VLOOKUP(T6749,Tabla1[],5,0)</f>
        <v>#N/A</v>
      </c>
      <c r="AF6749">
        <f t="shared" si="105"/>
        <v>6</v>
      </c>
    </row>
    <row r="6750" spans="1:32" x14ac:dyDescent="0.25">
      <c r="A6750">
        <v>104639</v>
      </c>
      <c r="B6750" t="s">
        <v>6750</v>
      </c>
      <c r="C6750" t="s">
        <v>75</v>
      </c>
      <c r="D6750">
        <v>0</v>
      </c>
      <c r="F6750" t="s">
        <v>8695</v>
      </c>
      <c r="G6750" t="s">
        <v>518</v>
      </c>
      <c r="H6750" t="s">
        <v>12388</v>
      </c>
      <c r="I6750" t="s">
        <v>37</v>
      </c>
      <c r="J6750" t="s">
        <v>12389</v>
      </c>
      <c r="K6750" t="s">
        <v>12390</v>
      </c>
      <c r="L6750" t="s">
        <v>37</v>
      </c>
      <c r="M6750" t="s">
        <v>519</v>
      </c>
      <c r="N6750" t="s">
        <v>519</v>
      </c>
      <c r="O6750" t="s">
        <v>9096</v>
      </c>
      <c r="P6750" t="s">
        <v>53</v>
      </c>
      <c r="Q6750" t="s">
        <v>53</v>
      </c>
      <c r="R6750" t="s">
        <v>127</v>
      </c>
      <c r="S6750" t="s">
        <v>164</v>
      </c>
      <c r="T6750" t="s">
        <v>3667</v>
      </c>
      <c r="U6750" t="s">
        <v>884</v>
      </c>
      <c r="X6750">
        <v>90</v>
      </c>
      <c r="Y6750">
        <v>0</v>
      </c>
      <c r="Z6750">
        <v>0</v>
      </c>
      <c r="AA6750">
        <v>0</v>
      </c>
      <c r="AB6750">
        <v>4500000</v>
      </c>
      <c r="AC6750" t="s">
        <v>47</v>
      </c>
      <c r="AD6750">
        <f>+VLOOKUP(T6750,items!$A$2:$D$1255,4,0)</f>
        <v>0</v>
      </c>
      <c r="AE6750">
        <f>+VLOOKUP(T6750,Tabla1[],5,0)</f>
        <v>0</v>
      </c>
      <c r="AF6750">
        <f t="shared" si="105"/>
        <v>6</v>
      </c>
    </row>
    <row r="6751" spans="1:32" x14ac:dyDescent="0.25">
      <c r="A6751">
        <v>104654</v>
      </c>
      <c r="B6751" t="s">
        <v>12391</v>
      </c>
      <c r="C6751" t="s">
        <v>75</v>
      </c>
      <c r="D6751">
        <v>0</v>
      </c>
      <c r="F6751" t="s">
        <v>8695</v>
      </c>
      <c r="G6751" t="s">
        <v>9396</v>
      </c>
      <c r="H6751" t="s">
        <v>12392</v>
      </c>
      <c r="I6751" t="s">
        <v>37</v>
      </c>
      <c r="J6751" t="s">
        <v>12393</v>
      </c>
      <c r="K6751" t="s">
        <v>12394</v>
      </c>
      <c r="L6751" t="s">
        <v>12395</v>
      </c>
      <c r="M6751" t="s">
        <v>8745</v>
      </c>
      <c r="N6751" t="s">
        <v>8745</v>
      </c>
      <c r="O6751" t="s">
        <v>10604</v>
      </c>
      <c r="P6751" t="s">
        <v>10125</v>
      </c>
      <c r="Q6751" t="s">
        <v>10460</v>
      </c>
      <c r="R6751" t="s">
        <v>63</v>
      </c>
      <c r="S6751" t="s">
        <v>88</v>
      </c>
      <c r="T6751" t="s">
        <v>2178</v>
      </c>
      <c r="U6751" t="s">
        <v>2179</v>
      </c>
      <c r="X6751">
        <v>1</v>
      </c>
      <c r="Y6751">
        <v>0</v>
      </c>
      <c r="Z6751">
        <v>0</v>
      </c>
      <c r="AA6751">
        <v>0</v>
      </c>
      <c r="AB6751">
        <v>798000</v>
      </c>
      <c r="AC6751" t="s">
        <v>47</v>
      </c>
      <c r="AD6751">
        <f>+VLOOKUP(T6751,items!$A$2:$D$1255,4,0)</f>
        <v>0</v>
      </c>
      <c r="AE6751">
        <f>+VLOOKUP(T6751,Tabla1[],5,0)</f>
        <v>0</v>
      </c>
      <c r="AF6751">
        <f t="shared" si="105"/>
        <v>7</v>
      </c>
    </row>
    <row r="6752" spans="1:32" x14ac:dyDescent="0.25">
      <c r="A6752">
        <v>104654</v>
      </c>
      <c r="B6752" t="s">
        <v>12391</v>
      </c>
      <c r="C6752" t="s">
        <v>75</v>
      </c>
      <c r="D6752">
        <v>0</v>
      </c>
      <c r="F6752" t="s">
        <v>8695</v>
      </c>
      <c r="G6752" t="s">
        <v>9396</v>
      </c>
      <c r="H6752" t="s">
        <v>12392</v>
      </c>
      <c r="I6752" t="s">
        <v>37</v>
      </c>
      <c r="J6752" t="s">
        <v>12393</v>
      </c>
      <c r="K6752" t="s">
        <v>12394</v>
      </c>
      <c r="L6752" t="s">
        <v>12395</v>
      </c>
      <c r="M6752" t="s">
        <v>8745</v>
      </c>
      <c r="N6752" t="s">
        <v>8745</v>
      </c>
      <c r="O6752" t="s">
        <v>10604</v>
      </c>
      <c r="P6752" t="s">
        <v>10125</v>
      </c>
      <c r="Q6752" t="s">
        <v>10460</v>
      </c>
      <c r="R6752" t="s">
        <v>63</v>
      </c>
      <c r="S6752" t="s">
        <v>88</v>
      </c>
      <c r="T6752" t="s">
        <v>94</v>
      </c>
      <c r="U6752" t="s">
        <v>95</v>
      </c>
      <c r="X6752">
        <v>1</v>
      </c>
      <c r="Y6752">
        <v>0</v>
      </c>
      <c r="Z6752">
        <v>0</v>
      </c>
      <c r="AA6752">
        <v>0</v>
      </c>
      <c r="AB6752">
        <v>200000</v>
      </c>
      <c r="AC6752" t="s">
        <v>47</v>
      </c>
      <c r="AD6752" t="e">
        <f>+VLOOKUP(T6752,items!$A$2:$D$1255,4,0)</f>
        <v>#N/A</v>
      </c>
      <c r="AE6752" t="e">
        <f>+VLOOKUP(T6752,Tabla1[],5,0)</f>
        <v>#N/A</v>
      </c>
      <c r="AF6752">
        <f t="shared" si="105"/>
        <v>7</v>
      </c>
    </row>
    <row r="6753" spans="1:34" x14ac:dyDescent="0.25">
      <c r="A6753">
        <v>104656</v>
      </c>
      <c r="B6753" t="s">
        <v>1305</v>
      </c>
      <c r="C6753" t="s">
        <v>75</v>
      </c>
      <c r="D6753">
        <v>0</v>
      </c>
      <c r="F6753" t="s">
        <v>8695</v>
      </c>
      <c r="G6753" t="s">
        <v>518</v>
      </c>
      <c r="H6753" t="s">
        <v>12396</v>
      </c>
      <c r="I6753" t="s">
        <v>37</v>
      </c>
      <c r="J6753" t="s">
        <v>12397</v>
      </c>
      <c r="K6753" t="s">
        <v>12398</v>
      </c>
      <c r="L6753" t="s">
        <v>37</v>
      </c>
      <c r="M6753" t="s">
        <v>519</v>
      </c>
      <c r="N6753" t="s">
        <v>519</v>
      </c>
      <c r="O6753" t="s">
        <v>9096</v>
      </c>
      <c r="P6753" t="s">
        <v>53</v>
      </c>
      <c r="Q6753" t="s">
        <v>53</v>
      </c>
      <c r="R6753" t="s">
        <v>127</v>
      </c>
      <c r="S6753" t="s">
        <v>164</v>
      </c>
      <c r="T6753" t="s">
        <v>1694</v>
      </c>
      <c r="U6753" t="s">
        <v>1168</v>
      </c>
      <c r="X6753">
        <v>70</v>
      </c>
      <c r="Y6753">
        <v>0</v>
      </c>
      <c r="Z6753">
        <v>0</v>
      </c>
      <c r="AA6753">
        <v>0</v>
      </c>
      <c r="AB6753">
        <v>3500000</v>
      </c>
      <c r="AC6753" t="s">
        <v>47</v>
      </c>
      <c r="AD6753">
        <f>+VLOOKUP(T6753,items!$A$2:$D$1255,4,0)</f>
        <v>0</v>
      </c>
      <c r="AE6753">
        <f>+VLOOKUP(T6753,Tabla1[],5,0)</f>
        <v>0</v>
      </c>
      <c r="AF6753">
        <f t="shared" si="105"/>
        <v>6</v>
      </c>
    </row>
    <row r="6754" spans="1:34" x14ac:dyDescent="0.25">
      <c r="A6754">
        <v>104658</v>
      </c>
      <c r="B6754" t="s">
        <v>5258</v>
      </c>
      <c r="C6754" t="s">
        <v>75</v>
      </c>
      <c r="D6754">
        <v>0</v>
      </c>
      <c r="F6754" t="s">
        <v>8695</v>
      </c>
      <c r="G6754" t="s">
        <v>8695</v>
      </c>
      <c r="H6754" t="s">
        <v>12399</v>
      </c>
      <c r="I6754" t="s">
        <v>37</v>
      </c>
      <c r="J6754" t="s">
        <v>12400</v>
      </c>
      <c r="K6754" t="s">
        <v>12401</v>
      </c>
      <c r="L6754" t="s">
        <v>37</v>
      </c>
      <c r="M6754" t="s">
        <v>518</v>
      </c>
      <c r="N6754" t="s">
        <v>518</v>
      </c>
      <c r="O6754" t="s">
        <v>1249</v>
      </c>
      <c r="P6754" t="s">
        <v>9374</v>
      </c>
      <c r="Q6754" t="s">
        <v>9374</v>
      </c>
      <c r="R6754" t="s">
        <v>127</v>
      </c>
      <c r="S6754" t="s">
        <v>164</v>
      </c>
      <c r="T6754" t="s">
        <v>2660</v>
      </c>
      <c r="U6754" t="s">
        <v>2661</v>
      </c>
      <c r="X6754">
        <v>7</v>
      </c>
      <c r="Y6754">
        <v>0</v>
      </c>
      <c r="Z6754">
        <v>0</v>
      </c>
      <c r="AA6754">
        <v>0</v>
      </c>
      <c r="AB6754">
        <v>368200</v>
      </c>
      <c r="AC6754" t="s">
        <v>47</v>
      </c>
      <c r="AD6754">
        <f>+VLOOKUP(T6754,items!$A$2:$D$1255,4,0)</f>
        <v>0</v>
      </c>
      <c r="AE6754">
        <f>+VLOOKUP(T6754,Tabla1[],5,0)</f>
        <v>0</v>
      </c>
      <c r="AF6754">
        <f t="shared" si="105"/>
        <v>5</v>
      </c>
    </row>
    <row r="6755" spans="1:34" x14ac:dyDescent="0.25">
      <c r="A6755">
        <v>104658</v>
      </c>
      <c r="B6755" t="s">
        <v>5258</v>
      </c>
      <c r="C6755" t="s">
        <v>75</v>
      </c>
      <c r="D6755">
        <v>0</v>
      </c>
      <c r="F6755" t="s">
        <v>8695</v>
      </c>
      <c r="G6755" t="s">
        <v>8695</v>
      </c>
      <c r="H6755" t="s">
        <v>12399</v>
      </c>
      <c r="I6755" t="s">
        <v>37</v>
      </c>
      <c r="J6755" t="s">
        <v>12400</v>
      </c>
      <c r="K6755" t="s">
        <v>12401</v>
      </c>
      <c r="L6755" t="s">
        <v>37</v>
      </c>
      <c r="M6755" t="s">
        <v>518</v>
      </c>
      <c r="N6755" t="s">
        <v>518</v>
      </c>
      <c r="O6755" t="s">
        <v>1249</v>
      </c>
      <c r="P6755" t="s">
        <v>9374</v>
      </c>
      <c r="Q6755" t="s">
        <v>9374</v>
      </c>
      <c r="R6755" t="s">
        <v>127</v>
      </c>
      <c r="S6755" t="s">
        <v>164</v>
      </c>
      <c r="T6755" t="s">
        <v>1303</v>
      </c>
      <c r="U6755" t="s">
        <v>1304</v>
      </c>
      <c r="X6755">
        <v>7</v>
      </c>
      <c r="Y6755">
        <v>0</v>
      </c>
      <c r="Z6755">
        <v>0</v>
      </c>
      <c r="AA6755">
        <v>0</v>
      </c>
      <c r="AB6755">
        <v>368200</v>
      </c>
      <c r="AC6755" t="s">
        <v>47</v>
      </c>
      <c r="AD6755">
        <f>+VLOOKUP(T6755,items!$A$2:$D$1255,4,0)</f>
        <v>0</v>
      </c>
      <c r="AE6755">
        <f>+VLOOKUP(T6755,Tabla1[],5,0)</f>
        <v>0</v>
      </c>
      <c r="AF6755">
        <f t="shared" si="105"/>
        <v>5</v>
      </c>
    </row>
    <row r="6756" spans="1:34" x14ac:dyDescent="0.25">
      <c r="A6756">
        <v>104659</v>
      </c>
      <c r="B6756" t="s">
        <v>11016</v>
      </c>
      <c r="C6756" t="s">
        <v>75</v>
      </c>
      <c r="D6756">
        <v>0</v>
      </c>
      <c r="F6756" t="s">
        <v>8695</v>
      </c>
      <c r="G6756" t="s">
        <v>9374</v>
      </c>
      <c r="H6756" t="s">
        <v>12402</v>
      </c>
      <c r="I6756" t="s">
        <v>37</v>
      </c>
      <c r="J6756" t="s">
        <v>12403</v>
      </c>
      <c r="K6756" t="s">
        <v>12404</v>
      </c>
      <c r="L6756" t="s">
        <v>37</v>
      </c>
      <c r="M6756" t="s">
        <v>53</v>
      </c>
      <c r="N6756" t="s">
        <v>53</v>
      </c>
      <c r="O6756" t="s">
        <v>9236</v>
      </c>
      <c r="P6756" t="s">
        <v>10072</v>
      </c>
      <c r="Q6756" t="s">
        <v>10072</v>
      </c>
      <c r="R6756" t="s">
        <v>43</v>
      </c>
      <c r="S6756" t="s">
        <v>272</v>
      </c>
      <c r="T6756" t="s">
        <v>392</v>
      </c>
      <c r="U6756" t="s">
        <v>393</v>
      </c>
      <c r="X6756">
        <v>1</v>
      </c>
      <c r="Y6756">
        <v>0</v>
      </c>
      <c r="Z6756">
        <v>0</v>
      </c>
      <c r="AA6756">
        <v>0</v>
      </c>
      <c r="AB6756" s="14">
        <v>28601835.84</v>
      </c>
      <c r="AC6756" t="s">
        <v>47</v>
      </c>
      <c r="AD6756" t="e">
        <f>+VLOOKUP(T6756,items!$A$2:$D$1255,4,0)</f>
        <v>#N/A</v>
      </c>
      <c r="AE6756" t="e">
        <f>+VLOOKUP(T6756,Tabla1[],5,0)</f>
        <v>#N/A</v>
      </c>
      <c r="AF6756">
        <f t="shared" si="105"/>
        <v>6</v>
      </c>
      <c r="AG6756">
        <v>3816</v>
      </c>
      <c r="AH6756" s="14">
        <v>28601835.84</v>
      </c>
    </row>
    <row r="6757" spans="1:34" x14ac:dyDescent="0.25">
      <c r="A6757">
        <v>104663</v>
      </c>
      <c r="B6757" t="s">
        <v>12405</v>
      </c>
      <c r="C6757" t="s">
        <v>75</v>
      </c>
      <c r="D6757">
        <v>0</v>
      </c>
      <c r="F6757" t="s">
        <v>518</v>
      </c>
      <c r="G6757" t="s">
        <v>1249</v>
      </c>
      <c r="H6757" t="s">
        <v>12406</v>
      </c>
      <c r="I6757" t="s">
        <v>37</v>
      </c>
      <c r="J6757" t="s">
        <v>12407</v>
      </c>
      <c r="K6757" t="s">
        <v>12408</v>
      </c>
      <c r="L6757" t="s">
        <v>12409</v>
      </c>
      <c r="M6757" t="s">
        <v>9096</v>
      </c>
      <c r="N6757" t="s">
        <v>9096</v>
      </c>
      <c r="O6757" t="s">
        <v>10064</v>
      </c>
      <c r="P6757" t="s">
        <v>10024</v>
      </c>
      <c r="Q6757" t="s">
        <v>11915</v>
      </c>
      <c r="R6757" t="s">
        <v>63</v>
      </c>
      <c r="S6757" t="s">
        <v>88</v>
      </c>
      <c r="T6757" t="s">
        <v>388</v>
      </c>
      <c r="U6757" t="s">
        <v>389</v>
      </c>
      <c r="X6757">
        <v>16</v>
      </c>
      <c r="Y6757">
        <v>0</v>
      </c>
      <c r="Z6757">
        <v>0</v>
      </c>
      <c r="AA6757">
        <v>0</v>
      </c>
      <c r="AB6757">
        <v>1040000</v>
      </c>
      <c r="AC6757" t="s">
        <v>47</v>
      </c>
      <c r="AD6757">
        <f>+VLOOKUP(T6757,items!$A$2:$D$1255,4,0)</f>
        <v>0</v>
      </c>
      <c r="AE6757">
        <f>+VLOOKUP(T6757,Tabla1[],5,0)</f>
        <v>0</v>
      </c>
      <c r="AF6757">
        <f t="shared" si="105"/>
        <v>6</v>
      </c>
    </row>
    <row r="6758" spans="1:34" x14ac:dyDescent="0.25">
      <c r="A6758">
        <v>104663</v>
      </c>
      <c r="B6758" t="s">
        <v>12405</v>
      </c>
      <c r="C6758" t="s">
        <v>75</v>
      </c>
      <c r="D6758">
        <v>0</v>
      </c>
      <c r="F6758" t="s">
        <v>518</v>
      </c>
      <c r="G6758" t="s">
        <v>1249</v>
      </c>
      <c r="H6758" t="s">
        <v>12406</v>
      </c>
      <c r="I6758" t="s">
        <v>37</v>
      </c>
      <c r="J6758" t="s">
        <v>12407</v>
      </c>
      <c r="K6758" t="s">
        <v>12408</v>
      </c>
      <c r="L6758" t="s">
        <v>12409</v>
      </c>
      <c r="M6758" t="s">
        <v>9096</v>
      </c>
      <c r="N6758" t="s">
        <v>9096</v>
      </c>
      <c r="O6758" t="s">
        <v>10064</v>
      </c>
      <c r="P6758" t="s">
        <v>10024</v>
      </c>
      <c r="Q6758" t="s">
        <v>11915</v>
      </c>
      <c r="R6758" t="s">
        <v>63</v>
      </c>
      <c r="S6758" t="s">
        <v>88</v>
      </c>
      <c r="T6758" t="s">
        <v>474</v>
      </c>
      <c r="U6758" t="s">
        <v>475</v>
      </c>
      <c r="X6758">
        <v>1</v>
      </c>
      <c r="Y6758">
        <v>0</v>
      </c>
      <c r="Z6758">
        <v>0</v>
      </c>
      <c r="AA6758">
        <v>0</v>
      </c>
      <c r="AB6758">
        <v>300000</v>
      </c>
      <c r="AC6758" t="s">
        <v>47</v>
      </c>
      <c r="AD6758">
        <f>+VLOOKUP(T6758,items!$A$2:$D$1255,4,0)</f>
        <v>0</v>
      </c>
      <c r="AE6758">
        <f>+VLOOKUP(T6758,Tabla1[],5,0)</f>
        <v>0</v>
      </c>
      <c r="AF6758">
        <f t="shared" si="105"/>
        <v>6</v>
      </c>
    </row>
    <row r="6759" spans="1:34" x14ac:dyDescent="0.25">
      <c r="A6759">
        <v>104668</v>
      </c>
      <c r="B6759" t="s">
        <v>2223</v>
      </c>
      <c r="C6759" t="s">
        <v>33</v>
      </c>
      <c r="D6759">
        <v>0</v>
      </c>
      <c r="F6759" t="s">
        <v>518</v>
      </c>
      <c r="G6759" t="s">
        <v>518</v>
      </c>
      <c r="H6759" t="s">
        <v>12410</v>
      </c>
      <c r="I6759" t="s">
        <v>37</v>
      </c>
      <c r="J6759" t="s">
        <v>12411</v>
      </c>
      <c r="K6759" t="s">
        <v>12412</v>
      </c>
      <c r="L6759" t="s">
        <v>12413</v>
      </c>
      <c r="M6759" t="s">
        <v>519</v>
      </c>
      <c r="N6759" t="s">
        <v>519</v>
      </c>
      <c r="O6759" t="s">
        <v>1249</v>
      </c>
      <c r="P6759" t="s">
        <v>9374</v>
      </c>
      <c r="Q6759" t="s">
        <v>53</v>
      </c>
      <c r="R6759" t="s">
        <v>127</v>
      </c>
      <c r="S6759" t="s">
        <v>164</v>
      </c>
      <c r="T6759" t="s">
        <v>3666</v>
      </c>
      <c r="U6759" t="s">
        <v>2013</v>
      </c>
      <c r="X6759">
        <v>1</v>
      </c>
      <c r="Y6759">
        <v>0</v>
      </c>
      <c r="Z6759">
        <v>0</v>
      </c>
      <c r="AA6759">
        <v>0</v>
      </c>
      <c r="AB6759">
        <v>182700</v>
      </c>
      <c r="AC6759" t="s">
        <v>47</v>
      </c>
      <c r="AD6759">
        <f>+VLOOKUP(T6759,items!$A$2:$D$1255,4,0)</f>
        <v>0</v>
      </c>
      <c r="AE6759">
        <f>+VLOOKUP(T6759,Tabla1[],5,0)</f>
        <v>0</v>
      </c>
      <c r="AF6759">
        <f t="shared" si="105"/>
        <v>5</v>
      </c>
    </row>
    <row r="6760" spans="1:34" x14ac:dyDescent="0.25">
      <c r="A6760">
        <v>104673</v>
      </c>
      <c r="B6760" t="s">
        <v>6679</v>
      </c>
      <c r="C6760" t="s">
        <v>75</v>
      </c>
      <c r="D6760">
        <v>0</v>
      </c>
      <c r="F6760" t="s">
        <v>518</v>
      </c>
      <c r="G6760" t="s">
        <v>519</v>
      </c>
      <c r="H6760" t="s">
        <v>12414</v>
      </c>
      <c r="I6760" t="s">
        <v>37</v>
      </c>
      <c r="J6760" t="s">
        <v>12415</v>
      </c>
      <c r="K6760" t="s">
        <v>12416</v>
      </c>
      <c r="L6760" t="s">
        <v>37</v>
      </c>
      <c r="M6760" t="s">
        <v>1249</v>
      </c>
      <c r="N6760" t="s">
        <v>1249</v>
      </c>
      <c r="O6760" t="s">
        <v>9374</v>
      </c>
      <c r="P6760" t="s">
        <v>9236</v>
      </c>
      <c r="Q6760" t="s">
        <v>9236</v>
      </c>
      <c r="R6760" t="s">
        <v>127</v>
      </c>
      <c r="S6760" t="s">
        <v>164</v>
      </c>
      <c r="T6760" t="s">
        <v>6309</v>
      </c>
      <c r="U6760" t="s">
        <v>6310</v>
      </c>
      <c r="X6760">
        <v>10</v>
      </c>
      <c r="Y6760">
        <v>0</v>
      </c>
      <c r="Z6760">
        <v>0</v>
      </c>
      <c r="AA6760">
        <v>0</v>
      </c>
      <c r="AB6760">
        <v>13000</v>
      </c>
      <c r="AC6760" t="s">
        <v>47</v>
      </c>
      <c r="AD6760">
        <f>+VLOOKUP(T6760,items!$A$2:$D$1255,4,0)</f>
        <v>0</v>
      </c>
      <c r="AE6760">
        <f>+VLOOKUP(T6760,Tabla1[],5,0)</f>
        <v>0</v>
      </c>
      <c r="AF6760">
        <f t="shared" si="105"/>
        <v>6</v>
      </c>
    </row>
    <row r="6761" spans="1:34" x14ac:dyDescent="0.25">
      <c r="A6761">
        <v>104673</v>
      </c>
      <c r="B6761" t="s">
        <v>6679</v>
      </c>
      <c r="C6761" t="s">
        <v>75</v>
      </c>
      <c r="D6761">
        <v>0</v>
      </c>
      <c r="F6761" t="s">
        <v>518</v>
      </c>
      <c r="G6761" t="s">
        <v>519</v>
      </c>
      <c r="H6761" t="s">
        <v>12414</v>
      </c>
      <c r="I6761" t="s">
        <v>37</v>
      </c>
      <c r="J6761" t="s">
        <v>12415</v>
      </c>
      <c r="K6761" t="s">
        <v>12416</v>
      </c>
      <c r="L6761" t="s">
        <v>37</v>
      </c>
      <c r="M6761" t="s">
        <v>1249</v>
      </c>
      <c r="N6761" t="s">
        <v>1249</v>
      </c>
      <c r="O6761" t="s">
        <v>9374</v>
      </c>
      <c r="P6761" t="s">
        <v>9236</v>
      </c>
      <c r="Q6761" t="s">
        <v>9236</v>
      </c>
      <c r="R6761" t="s">
        <v>127</v>
      </c>
      <c r="S6761" t="s">
        <v>164</v>
      </c>
      <c r="T6761" t="s">
        <v>1290</v>
      </c>
      <c r="U6761" t="s">
        <v>1291</v>
      </c>
      <c r="X6761">
        <v>5</v>
      </c>
      <c r="Y6761">
        <v>0</v>
      </c>
      <c r="Z6761">
        <v>0</v>
      </c>
      <c r="AA6761">
        <v>0</v>
      </c>
      <c r="AB6761">
        <v>282500</v>
      </c>
      <c r="AC6761" t="s">
        <v>47</v>
      </c>
      <c r="AD6761">
        <f>+VLOOKUP(T6761,items!$A$2:$D$1255,4,0)</f>
        <v>0</v>
      </c>
      <c r="AE6761">
        <f>+VLOOKUP(T6761,Tabla1[],5,0)</f>
        <v>0</v>
      </c>
      <c r="AF6761">
        <f t="shared" si="105"/>
        <v>6</v>
      </c>
    </row>
    <row r="6762" spans="1:34" x14ac:dyDescent="0.25">
      <c r="A6762">
        <v>104673</v>
      </c>
      <c r="B6762" t="s">
        <v>6679</v>
      </c>
      <c r="C6762" t="s">
        <v>75</v>
      </c>
      <c r="D6762">
        <v>0</v>
      </c>
      <c r="F6762" t="s">
        <v>518</v>
      </c>
      <c r="G6762" t="s">
        <v>519</v>
      </c>
      <c r="H6762" t="s">
        <v>12414</v>
      </c>
      <c r="I6762" t="s">
        <v>37</v>
      </c>
      <c r="J6762" t="s">
        <v>12415</v>
      </c>
      <c r="K6762" t="s">
        <v>12416</v>
      </c>
      <c r="L6762" t="s">
        <v>37</v>
      </c>
      <c r="M6762" t="s">
        <v>1249</v>
      </c>
      <c r="N6762" t="s">
        <v>1249</v>
      </c>
      <c r="O6762" t="s">
        <v>9374</v>
      </c>
      <c r="P6762" t="s">
        <v>9236</v>
      </c>
      <c r="Q6762" t="s">
        <v>9236</v>
      </c>
      <c r="R6762" t="s">
        <v>127</v>
      </c>
      <c r="S6762" t="s">
        <v>164</v>
      </c>
      <c r="T6762" t="s">
        <v>6311</v>
      </c>
      <c r="U6762" t="s">
        <v>6312</v>
      </c>
      <c r="X6762">
        <v>10</v>
      </c>
      <c r="Y6762">
        <v>0</v>
      </c>
      <c r="Z6762">
        <v>0</v>
      </c>
      <c r="AA6762">
        <v>0</v>
      </c>
      <c r="AB6762">
        <v>4000</v>
      </c>
      <c r="AC6762" t="s">
        <v>47</v>
      </c>
      <c r="AD6762">
        <f>+VLOOKUP(T6762,items!$A$2:$D$1255,4,0)</f>
        <v>0</v>
      </c>
      <c r="AE6762">
        <f>+VLOOKUP(T6762,Tabla1[],5,0)</f>
        <v>0</v>
      </c>
      <c r="AF6762">
        <f t="shared" si="105"/>
        <v>6</v>
      </c>
    </row>
    <row r="6763" spans="1:34" x14ac:dyDescent="0.25">
      <c r="A6763">
        <v>104673</v>
      </c>
      <c r="B6763" t="s">
        <v>6679</v>
      </c>
      <c r="C6763" t="s">
        <v>75</v>
      </c>
      <c r="D6763">
        <v>0</v>
      </c>
      <c r="F6763" t="s">
        <v>518</v>
      </c>
      <c r="G6763" t="s">
        <v>519</v>
      </c>
      <c r="H6763" t="s">
        <v>12414</v>
      </c>
      <c r="I6763" t="s">
        <v>37</v>
      </c>
      <c r="J6763" t="s">
        <v>12415</v>
      </c>
      <c r="K6763" t="s">
        <v>12416</v>
      </c>
      <c r="L6763" t="s">
        <v>37</v>
      </c>
      <c r="M6763" t="s">
        <v>1249</v>
      </c>
      <c r="N6763" t="s">
        <v>1249</v>
      </c>
      <c r="O6763" t="s">
        <v>9374</v>
      </c>
      <c r="P6763" t="s">
        <v>9236</v>
      </c>
      <c r="Q6763" t="s">
        <v>9236</v>
      </c>
      <c r="R6763" t="s">
        <v>127</v>
      </c>
      <c r="S6763" t="s">
        <v>164</v>
      </c>
      <c r="T6763" t="s">
        <v>3069</v>
      </c>
      <c r="U6763" t="s">
        <v>3070</v>
      </c>
      <c r="X6763">
        <v>5</v>
      </c>
      <c r="Y6763">
        <v>0</v>
      </c>
      <c r="Z6763">
        <v>0</v>
      </c>
      <c r="AA6763">
        <v>0</v>
      </c>
      <c r="AB6763">
        <v>250000</v>
      </c>
      <c r="AC6763" t="s">
        <v>47</v>
      </c>
      <c r="AD6763">
        <f>+VLOOKUP(T6763,items!$A$2:$D$1255,4,0)</f>
        <v>0</v>
      </c>
      <c r="AE6763">
        <f>+VLOOKUP(T6763,Tabla1[],5,0)</f>
        <v>0</v>
      </c>
      <c r="AF6763">
        <f t="shared" si="105"/>
        <v>6</v>
      </c>
    </row>
    <row r="6764" spans="1:34" x14ac:dyDescent="0.25">
      <c r="A6764">
        <v>104674</v>
      </c>
      <c r="B6764" t="s">
        <v>10630</v>
      </c>
      <c r="C6764" t="s">
        <v>75</v>
      </c>
      <c r="D6764">
        <v>0</v>
      </c>
      <c r="F6764" t="s">
        <v>518</v>
      </c>
      <c r="G6764" t="s">
        <v>518</v>
      </c>
      <c r="H6764" t="s">
        <v>12417</v>
      </c>
      <c r="I6764" t="s">
        <v>37</v>
      </c>
      <c r="J6764" t="s">
        <v>12418</v>
      </c>
      <c r="K6764" t="s">
        <v>12419</v>
      </c>
      <c r="L6764" t="s">
        <v>37</v>
      </c>
      <c r="M6764" t="s">
        <v>519</v>
      </c>
      <c r="N6764" t="s">
        <v>519</v>
      </c>
      <c r="O6764" t="s">
        <v>9376</v>
      </c>
      <c r="P6764" t="s">
        <v>10064</v>
      </c>
      <c r="Q6764" t="s">
        <v>10064</v>
      </c>
      <c r="R6764" t="s">
        <v>127</v>
      </c>
      <c r="S6764" t="s">
        <v>108</v>
      </c>
      <c r="T6764" t="s">
        <v>841</v>
      </c>
      <c r="U6764" t="s">
        <v>842</v>
      </c>
      <c r="X6764">
        <v>1</v>
      </c>
      <c r="Y6764">
        <v>0</v>
      </c>
      <c r="Z6764">
        <v>0</v>
      </c>
      <c r="AA6764">
        <v>0</v>
      </c>
      <c r="AB6764">
        <v>1530000</v>
      </c>
      <c r="AC6764" t="s">
        <v>47</v>
      </c>
      <c r="AD6764">
        <f>+VLOOKUP(T6764,items!$A$2:$D$1255,4,0)</f>
        <v>0</v>
      </c>
      <c r="AE6764">
        <f>+VLOOKUP(T6764,Tabla1[],5,0)</f>
        <v>0</v>
      </c>
      <c r="AF6764">
        <f t="shared" si="105"/>
        <v>6</v>
      </c>
    </row>
    <row r="6765" spans="1:34" x14ac:dyDescent="0.25">
      <c r="A6765">
        <v>104674</v>
      </c>
      <c r="B6765" t="s">
        <v>10630</v>
      </c>
      <c r="C6765" t="s">
        <v>75</v>
      </c>
      <c r="D6765">
        <v>0</v>
      </c>
      <c r="F6765" t="s">
        <v>518</v>
      </c>
      <c r="G6765" t="s">
        <v>518</v>
      </c>
      <c r="H6765" t="s">
        <v>12417</v>
      </c>
      <c r="I6765" t="s">
        <v>37</v>
      </c>
      <c r="J6765" t="s">
        <v>12418</v>
      </c>
      <c r="K6765" t="s">
        <v>12419</v>
      </c>
      <c r="L6765" t="s">
        <v>37</v>
      </c>
      <c r="M6765" t="s">
        <v>519</v>
      </c>
      <c r="N6765" t="s">
        <v>519</v>
      </c>
      <c r="O6765" t="s">
        <v>9376</v>
      </c>
      <c r="P6765" t="s">
        <v>10064</v>
      </c>
      <c r="Q6765" t="s">
        <v>10064</v>
      </c>
      <c r="R6765" t="s">
        <v>127</v>
      </c>
      <c r="S6765" t="s">
        <v>108</v>
      </c>
      <c r="T6765" t="s">
        <v>2755</v>
      </c>
      <c r="U6765" t="s">
        <v>2756</v>
      </c>
      <c r="X6765">
        <v>1</v>
      </c>
      <c r="Y6765">
        <v>0</v>
      </c>
      <c r="Z6765">
        <v>0</v>
      </c>
      <c r="AA6765">
        <v>0</v>
      </c>
      <c r="AB6765">
        <v>603000</v>
      </c>
      <c r="AC6765" t="s">
        <v>47</v>
      </c>
      <c r="AD6765">
        <f>+VLOOKUP(T6765,items!$A$2:$D$1255,4,0)</f>
        <v>0</v>
      </c>
      <c r="AE6765">
        <f>+VLOOKUP(T6765,Tabla1[],5,0)</f>
        <v>0</v>
      </c>
      <c r="AF6765">
        <f t="shared" si="105"/>
        <v>6</v>
      </c>
    </row>
    <row r="6766" spans="1:34" x14ac:dyDescent="0.25">
      <c r="A6766">
        <v>104690</v>
      </c>
      <c r="B6766" t="s">
        <v>2935</v>
      </c>
      <c r="C6766" t="s">
        <v>75</v>
      </c>
      <c r="D6766">
        <v>0</v>
      </c>
      <c r="F6766" t="s">
        <v>518</v>
      </c>
      <c r="G6766" t="s">
        <v>10344</v>
      </c>
      <c r="H6766" t="s">
        <v>12420</v>
      </c>
      <c r="I6766" t="s">
        <v>12421</v>
      </c>
      <c r="J6766" t="s">
        <v>12422</v>
      </c>
      <c r="K6766" t="s">
        <v>12423</v>
      </c>
      <c r="L6766" t="s">
        <v>37</v>
      </c>
      <c r="M6766" t="s">
        <v>10229</v>
      </c>
      <c r="N6766" t="s">
        <v>9442</v>
      </c>
      <c r="O6766" t="s">
        <v>9396</v>
      </c>
      <c r="P6766" t="s">
        <v>12032</v>
      </c>
      <c r="Q6766" t="s">
        <v>12032</v>
      </c>
      <c r="R6766" t="s">
        <v>127</v>
      </c>
      <c r="S6766" t="s">
        <v>164</v>
      </c>
      <c r="T6766" t="s">
        <v>741</v>
      </c>
      <c r="U6766" t="s">
        <v>742</v>
      </c>
      <c r="V6766" t="s">
        <v>244</v>
      </c>
      <c r="W6766" t="s">
        <v>117</v>
      </c>
      <c r="X6766">
        <v>1</v>
      </c>
      <c r="Y6766">
        <v>3740</v>
      </c>
      <c r="Z6766">
        <v>0</v>
      </c>
      <c r="AA6766">
        <v>2700</v>
      </c>
      <c r="AB6766">
        <v>10951400</v>
      </c>
      <c r="AC6766" t="s">
        <v>47</v>
      </c>
      <c r="AD6766" t="str">
        <f>+VLOOKUP(T6766,items!$A$2:$D$1255,4,0)</f>
        <v>PERGOLA</v>
      </c>
      <c r="AE6766" t="str">
        <f>+VLOOKUP(T6766,Tabla1[],5,0)</f>
        <v>CLASSIC</v>
      </c>
      <c r="AF6766">
        <f t="shared" si="105"/>
        <v>6</v>
      </c>
    </row>
    <row r="6767" spans="1:34" x14ac:dyDescent="0.25">
      <c r="A6767">
        <v>104690</v>
      </c>
      <c r="B6767" t="s">
        <v>2935</v>
      </c>
      <c r="C6767" t="s">
        <v>75</v>
      </c>
      <c r="D6767">
        <v>0</v>
      </c>
      <c r="F6767" t="s">
        <v>518</v>
      </c>
      <c r="G6767" t="s">
        <v>10344</v>
      </c>
      <c r="H6767" t="s">
        <v>12420</v>
      </c>
      <c r="I6767" t="s">
        <v>12421</v>
      </c>
      <c r="J6767" t="s">
        <v>12422</v>
      </c>
      <c r="K6767" t="s">
        <v>12423</v>
      </c>
      <c r="L6767" t="s">
        <v>37</v>
      </c>
      <c r="M6767" t="s">
        <v>10229</v>
      </c>
      <c r="N6767" t="s">
        <v>9442</v>
      </c>
      <c r="O6767" t="s">
        <v>9396</v>
      </c>
      <c r="P6767" t="s">
        <v>12032</v>
      </c>
      <c r="Q6767" t="s">
        <v>12032</v>
      </c>
      <c r="R6767" t="s">
        <v>127</v>
      </c>
      <c r="S6767" t="s">
        <v>164</v>
      </c>
      <c r="T6767" t="s">
        <v>741</v>
      </c>
      <c r="U6767" t="s">
        <v>742</v>
      </c>
      <c r="V6767" t="s">
        <v>244</v>
      </c>
      <c r="W6767" t="s">
        <v>117</v>
      </c>
      <c r="X6767">
        <v>1</v>
      </c>
      <c r="Y6767">
        <v>3480</v>
      </c>
      <c r="Z6767">
        <v>0</v>
      </c>
      <c r="AA6767">
        <v>2700</v>
      </c>
      <c r="AB6767">
        <v>10540000</v>
      </c>
      <c r="AC6767" t="s">
        <v>47</v>
      </c>
      <c r="AD6767" t="str">
        <f>+VLOOKUP(T6767,items!$A$2:$D$1255,4,0)</f>
        <v>PERGOLA</v>
      </c>
      <c r="AE6767" t="str">
        <f>+VLOOKUP(T6767,Tabla1[],5,0)</f>
        <v>CLASSIC</v>
      </c>
      <c r="AF6767">
        <f t="shared" si="105"/>
        <v>6</v>
      </c>
    </row>
    <row r="6768" spans="1:34" x14ac:dyDescent="0.25">
      <c r="A6768">
        <v>104698</v>
      </c>
      <c r="B6768" t="s">
        <v>995</v>
      </c>
      <c r="C6768" t="s">
        <v>75</v>
      </c>
      <c r="D6768">
        <v>0</v>
      </c>
      <c r="F6768" t="s">
        <v>518</v>
      </c>
      <c r="G6768" t="s">
        <v>9531</v>
      </c>
      <c r="H6768" t="s">
        <v>12424</v>
      </c>
      <c r="I6768" t="s">
        <v>37</v>
      </c>
      <c r="J6768" t="s">
        <v>12425</v>
      </c>
      <c r="K6768" t="s">
        <v>12426</v>
      </c>
      <c r="L6768" t="s">
        <v>12427</v>
      </c>
      <c r="M6768" t="s">
        <v>9096</v>
      </c>
      <c r="N6768" t="s">
        <v>9096</v>
      </c>
      <c r="O6768" t="s">
        <v>53</v>
      </c>
      <c r="P6768" t="s">
        <v>9598</v>
      </c>
      <c r="Q6768" t="s">
        <v>10344</v>
      </c>
      <c r="R6768" t="s">
        <v>63</v>
      </c>
      <c r="S6768" t="s">
        <v>256</v>
      </c>
      <c r="T6768" t="s">
        <v>6104</v>
      </c>
      <c r="U6768" t="s">
        <v>6105</v>
      </c>
      <c r="X6768">
        <v>2</v>
      </c>
      <c r="Y6768">
        <v>0</v>
      </c>
      <c r="Z6768">
        <v>0</v>
      </c>
      <c r="AA6768">
        <v>0</v>
      </c>
      <c r="AB6768">
        <v>456000</v>
      </c>
      <c r="AC6768" t="s">
        <v>47</v>
      </c>
      <c r="AD6768">
        <f>+VLOOKUP(T6768,items!$A$2:$D$1255,4,0)</f>
        <v>0</v>
      </c>
      <c r="AE6768">
        <f>+VLOOKUP(T6768,Tabla1[],5,0)</f>
        <v>0</v>
      </c>
      <c r="AF6768">
        <f t="shared" si="105"/>
        <v>6</v>
      </c>
    </row>
    <row r="6769" spans="1:32" x14ac:dyDescent="0.25">
      <c r="A6769">
        <v>104698</v>
      </c>
      <c r="B6769" t="s">
        <v>995</v>
      </c>
      <c r="C6769" t="s">
        <v>75</v>
      </c>
      <c r="D6769">
        <v>0</v>
      </c>
      <c r="F6769" t="s">
        <v>518</v>
      </c>
      <c r="G6769" t="s">
        <v>9531</v>
      </c>
      <c r="H6769" t="s">
        <v>12424</v>
      </c>
      <c r="I6769" t="s">
        <v>37</v>
      </c>
      <c r="J6769" t="s">
        <v>12425</v>
      </c>
      <c r="K6769" t="s">
        <v>12426</v>
      </c>
      <c r="L6769" t="s">
        <v>12427</v>
      </c>
      <c r="M6769" t="s">
        <v>9096</v>
      </c>
      <c r="N6769" t="s">
        <v>9096</v>
      </c>
      <c r="O6769" t="s">
        <v>53</v>
      </c>
      <c r="P6769" t="s">
        <v>9598</v>
      </c>
      <c r="Q6769" t="s">
        <v>10344</v>
      </c>
      <c r="R6769" t="s">
        <v>63</v>
      </c>
      <c r="S6769" t="s">
        <v>256</v>
      </c>
      <c r="T6769" t="s">
        <v>94</v>
      </c>
      <c r="U6769" t="s">
        <v>95</v>
      </c>
      <c r="X6769">
        <v>1</v>
      </c>
      <c r="Y6769">
        <v>0</v>
      </c>
      <c r="Z6769">
        <v>0</v>
      </c>
      <c r="AA6769">
        <v>0</v>
      </c>
      <c r="AB6769">
        <v>30000</v>
      </c>
      <c r="AC6769" t="s">
        <v>47</v>
      </c>
      <c r="AD6769" t="e">
        <f>+VLOOKUP(T6769,items!$A$2:$D$1255,4,0)</f>
        <v>#N/A</v>
      </c>
      <c r="AE6769" t="e">
        <f>+VLOOKUP(T6769,Tabla1[],5,0)</f>
        <v>#N/A</v>
      </c>
      <c r="AF6769">
        <f t="shared" si="105"/>
        <v>6</v>
      </c>
    </row>
    <row r="6770" spans="1:32" x14ac:dyDescent="0.25">
      <c r="A6770">
        <v>104704</v>
      </c>
      <c r="B6770" t="s">
        <v>2886</v>
      </c>
      <c r="C6770" t="s">
        <v>75</v>
      </c>
      <c r="D6770">
        <v>0</v>
      </c>
      <c r="F6770" t="s">
        <v>518</v>
      </c>
      <c r="G6770" t="s">
        <v>1249</v>
      </c>
      <c r="H6770" t="s">
        <v>12428</v>
      </c>
      <c r="I6770" t="s">
        <v>37</v>
      </c>
      <c r="J6770" t="s">
        <v>12429</v>
      </c>
      <c r="K6770" t="s">
        <v>12430</v>
      </c>
      <c r="L6770" t="s">
        <v>37</v>
      </c>
      <c r="M6770" t="s">
        <v>9096</v>
      </c>
      <c r="N6770" t="s">
        <v>9096</v>
      </c>
      <c r="O6770" t="s">
        <v>53</v>
      </c>
      <c r="P6770" t="s">
        <v>9598</v>
      </c>
      <c r="Q6770" t="s">
        <v>9598</v>
      </c>
      <c r="R6770" t="s">
        <v>127</v>
      </c>
      <c r="S6770" t="s">
        <v>164</v>
      </c>
      <c r="T6770" t="s">
        <v>4896</v>
      </c>
      <c r="U6770" t="s">
        <v>4897</v>
      </c>
      <c r="X6770">
        <v>1</v>
      </c>
      <c r="Y6770">
        <v>0</v>
      </c>
      <c r="Z6770">
        <v>0</v>
      </c>
      <c r="AA6770">
        <v>0</v>
      </c>
      <c r="AB6770">
        <v>58823</v>
      </c>
      <c r="AC6770" t="s">
        <v>47</v>
      </c>
      <c r="AD6770">
        <f>+VLOOKUP(T6770,items!$A$2:$D$1255,4,0)</f>
        <v>0</v>
      </c>
      <c r="AE6770">
        <f>+VLOOKUP(T6770,Tabla1[],5,0)</f>
        <v>0</v>
      </c>
      <c r="AF6770">
        <f t="shared" si="105"/>
        <v>6</v>
      </c>
    </row>
    <row r="6771" spans="1:32" x14ac:dyDescent="0.25">
      <c r="A6771">
        <v>104706</v>
      </c>
      <c r="B6771" t="s">
        <v>12431</v>
      </c>
      <c r="C6771" t="s">
        <v>75</v>
      </c>
      <c r="D6771">
        <v>0</v>
      </c>
      <c r="F6771" t="s">
        <v>518</v>
      </c>
      <c r="G6771" t="s">
        <v>10344</v>
      </c>
      <c r="H6771" t="s">
        <v>12432</v>
      </c>
      <c r="I6771" t="s">
        <v>12433</v>
      </c>
      <c r="J6771" t="s">
        <v>12434</v>
      </c>
      <c r="K6771" t="s">
        <v>12435</v>
      </c>
      <c r="L6771" t="s">
        <v>12436</v>
      </c>
      <c r="M6771" t="s">
        <v>10229</v>
      </c>
      <c r="N6771" t="s">
        <v>9440</v>
      </c>
      <c r="O6771" t="s">
        <v>10024</v>
      </c>
      <c r="P6771" t="s">
        <v>10025</v>
      </c>
      <c r="Q6771" t="s">
        <v>8746</v>
      </c>
      <c r="R6771" t="s">
        <v>127</v>
      </c>
      <c r="S6771" t="s">
        <v>88</v>
      </c>
      <c r="T6771" t="s">
        <v>4341</v>
      </c>
      <c r="U6771" t="s">
        <v>4342</v>
      </c>
      <c r="X6771">
        <v>2</v>
      </c>
      <c r="Y6771">
        <v>0</v>
      </c>
      <c r="Z6771">
        <v>0</v>
      </c>
      <c r="AA6771">
        <v>0</v>
      </c>
      <c r="AB6771">
        <v>128864</v>
      </c>
      <c r="AC6771" t="s">
        <v>47</v>
      </c>
      <c r="AD6771">
        <f>+VLOOKUP(T6771,items!$A$2:$D$1255,4,0)</f>
        <v>0</v>
      </c>
      <c r="AE6771">
        <f>+VLOOKUP(T6771,Tabla1[],5,0)</f>
        <v>0</v>
      </c>
      <c r="AF6771">
        <f t="shared" si="105"/>
        <v>6</v>
      </c>
    </row>
    <row r="6772" spans="1:32" x14ac:dyDescent="0.25">
      <c r="A6772">
        <v>104706</v>
      </c>
      <c r="B6772" t="s">
        <v>12431</v>
      </c>
      <c r="C6772" t="s">
        <v>75</v>
      </c>
      <c r="D6772">
        <v>0</v>
      </c>
      <c r="F6772" t="s">
        <v>518</v>
      </c>
      <c r="G6772" t="s">
        <v>10344</v>
      </c>
      <c r="H6772" t="s">
        <v>12432</v>
      </c>
      <c r="I6772" t="s">
        <v>12433</v>
      </c>
      <c r="J6772" t="s">
        <v>12434</v>
      </c>
      <c r="K6772" t="s">
        <v>12435</v>
      </c>
      <c r="L6772" t="s">
        <v>12436</v>
      </c>
      <c r="M6772" t="s">
        <v>10229</v>
      </c>
      <c r="N6772" t="s">
        <v>9440</v>
      </c>
      <c r="O6772" t="s">
        <v>10024</v>
      </c>
      <c r="P6772" t="s">
        <v>10025</v>
      </c>
      <c r="Q6772" t="s">
        <v>8746</v>
      </c>
      <c r="R6772" t="s">
        <v>127</v>
      </c>
      <c r="S6772" t="s">
        <v>88</v>
      </c>
      <c r="T6772" t="s">
        <v>429</v>
      </c>
      <c r="U6772" t="s">
        <v>430</v>
      </c>
      <c r="X6772">
        <v>2</v>
      </c>
      <c r="Y6772">
        <v>0</v>
      </c>
      <c r="Z6772">
        <v>0</v>
      </c>
      <c r="AA6772">
        <v>0</v>
      </c>
      <c r="AB6772">
        <v>367704</v>
      </c>
      <c r="AC6772" t="s">
        <v>47</v>
      </c>
      <c r="AD6772">
        <f>+VLOOKUP(T6772,items!$A$2:$D$1255,4,0)</f>
        <v>0</v>
      </c>
      <c r="AE6772">
        <f>+VLOOKUP(T6772,Tabla1[],5,0)</f>
        <v>0</v>
      </c>
      <c r="AF6772">
        <f t="shared" si="105"/>
        <v>6</v>
      </c>
    </row>
    <row r="6773" spans="1:32" x14ac:dyDescent="0.25">
      <c r="A6773">
        <v>104706</v>
      </c>
      <c r="B6773" t="s">
        <v>12431</v>
      </c>
      <c r="C6773" t="s">
        <v>75</v>
      </c>
      <c r="D6773">
        <v>0</v>
      </c>
      <c r="F6773" t="s">
        <v>518</v>
      </c>
      <c r="G6773" t="s">
        <v>10344</v>
      </c>
      <c r="H6773" t="s">
        <v>12432</v>
      </c>
      <c r="I6773" t="s">
        <v>12433</v>
      </c>
      <c r="J6773" t="s">
        <v>12434</v>
      </c>
      <c r="K6773" t="s">
        <v>12435</v>
      </c>
      <c r="L6773" t="s">
        <v>12436</v>
      </c>
      <c r="M6773" t="s">
        <v>10229</v>
      </c>
      <c r="N6773" t="s">
        <v>9440</v>
      </c>
      <c r="O6773" t="s">
        <v>10024</v>
      </c>
      <c r="P6773" t="s">
        <v>10025</v>
      </c>
      <c r="Q6773" t="s">
        <v>8746</v>
      </c>
      <c r="R6773" t="s">
        <v>127</v>
      </c>
      <c r="S6773" t="s">
        <v>88</v>
      </c>
      <c r="T6773" t="s">
        <v>347</v>
      </c>
      <c r="U6773" t="s">
        <v>348</v>
      </c>
      <c r="W6773" t="s">
        <v>93</v>
      </c>
      <c r="X6773">
        <v>1</v>
      </c>
      <c r="Y6773">
        <v>4000</v>
      </c>
      <c r="Z6773">
        <v>0</v>
      </c>
      <c r="AA6773">
        <v>0</v>
      </c>
      <c r="AB6773">
        <v>457484</v>
      </c>
      <c r="AC6773" t="s">
        <v>47</v>
      </c>
      <c r="AD6773">
        <f>+VLOOKUP(T6773,items!$A$2:$D$1255,4,0)</f>
        <v>0</v>
      </c>
      <c r="AE6773">
        <f>+VLOOKUP(T6773,Tabla1[],5,0)</f>
        <v>0</v>
      </c>
      <c r="AF6773">
        <f t="shared" si="105"/>
        <v>6</v>
      </c>
    </row>
    <row r="6774" spans="1:32" x14ac:dyDescent="0.25">
      <c r="A6774">
        <v>104706</v>
      </c>
      <c r="B6774" t="s">
        <v>12431</v>
      </c>
      <c r="C6774" t="s">
        <v>75</v>
      </c>
      <c r="D6774">
        <v>0</v>
      </c>
      <c r="F6774" t="s">
        <v>518</v>
      </c>
      <c r="G6774" t="s">
        <v>10344</v>
      </c>
      <c r="H6774" t="s">
        <v>12432</v>
      </c>
      <c r="I6774" t="s">
        <v>12433</v>
      </c>
      <c r="J6774" t="s">
        <v>12434</v>
      </c>
      <c r="K6774" t="s">
        <v>12435</v>
      </c>
      <c r="L6774" t="s">
        <v>12436</v>
      </c>
      <c r="M6774" t="s">
        <v>10229</v>
      </c>
      <c r="N6774" t="s">
        <v>9440</v>
      </c>
      <c r="O6774" t="s">
        <v>10024</v>
      </c>
      <c r="P6774" t="s">
        <v>10025</v>
      </c>
      <c r="Q6774" t="s">
        <v>8746</v>
      </c>
      <c r="R6774" t="s">
        <v>127</v>
      </c>
      <c r="S6774" t="s">
        <v>88</v>
      </c>
      <c r="T6774" t="s">
        <v>347</v>
      </c>
      <c r="U6774" t="s">
        <v>348</v>
      </c>
      <c r="W6774" t="s">
        <v>93</v>
      </c>
      <c r="X6774">
        <v>1</v>
      </c>
      <c r="Y6774">
        <v>4700</v>
      </c>
      <c r="Z6774">
        <v>0</v>
      </c>
      <c r="AA6774">
        <v>0</v>
      </c>
      <c r="AB6774">
        <v>457484</v>
      </c>
      <c r="AC6774" t="s">
        <v>47</v>
      </c>
      <c r="AD6774">
        <f>+VLOOKUP(T6774,items!$A$2:$D$1255,4,0)</f>
        <v>0</v>
      </c>
      <c r="AE6774">
        <f>+VLOOKUP(T6774,Tabla1[],5,0)</f>
        <v>0</v>
      </c>
      <c r="AF6774">
        <f t="shared" si="105"/>
        <v>6</v>
      </c>
    </row>
    <row r="6775" spans="1:32" x14ac:dyDescent="0.25">
      <c r="A6775">
        <v>104706</v>
      </c>
      <c r="B6775" t="s">
        <v>12431</v>
      </c>
      <c r="C6775" t="s">
        <v>75</v>
      </c>
      <c r="D6775">
        <v>0</v>
      </c>
      <c r="F6775" t="s">
        <v>518</v>
      </c>
      <c r="G6775" t="s">
        <v>10344</v>
      </c>
      <c r="H6775" t="s">
        <v>12432</v>
      </c>
      <c r="I6775" t="s">
        <v>12433</v>
      </c>
      <c r="J6775" t="s">
        <v>12434</v>
      </c>
      <c r="K6775" t="s">
        <v>12435</v>
      </c>
      <c r="L6775" t="s">
        <v>12436</v>
      </c>
      <c r="M6775" t="s">
        <v>10229</v>
      </c>
      <c r="N6775" t="s">
        <v>9440</v>
      </c>
      <c r="O6775" t="s">
        <v>10024</v>
      </c>
      <c r="P6775" t="s">
        <v>10025</v>
      </c>
      <c r="Q6775" t="s">
        <v>8746</v>
      </c>
      <c r="R6775" t="s">
        <v>127</v>
      </c>
      <c r="S6775" t="s">
        <v>88</v>
      </c>
      <c r="T6775" t="s">
        <v>857</v>
      </c>
      <c r="U6775" t="s">
        <v>858</v>
      </c>
      <c r="V6775" t="s">
        <v>1168</v>
      </c>
      <c r="W6775" t="s">
        <v>93</v>
      </c>
      <c r="X6775">
        <v>1</v>
      </c>
      <c r="Y6775">
        <v>4000</v>
      </c>
      <c r="Z6775">
        <v>0</v>
      </c>
      <c r="AA6775">
        <v>1500</v>
      </c>
      <c r="AB6775">
        <v>3255513</v>
      </c>
      <c r="AC6775" t="s">
        <v>47</v>
      </c>
      <c r="AD6775" t="str">
        <f>+VLOOKUP(T6775,items!$A$2:$D$1255,4,0)</f>
        <v>SOMBRALINA</v>
      </c>
      <c r="AE6775" t="str">
        <f>+VLOOKUP(T6775,Tabla1[],5,0)</f>
        <v>MANUAL</v>
      </c>
      <c r="AF6775">
        <f t="shared" si="105"/>
        <v>6</v>
      </c>
    </row>
    <row r="6776" spans="1:32" x14ac:dyDescent="0.25">
      <c r="A6776">
        <v>104706</v>
      </c>
      <c r="B6776" t="s">
        <v>12431</v>
      </c>
      <c r="C6776" t="s">
        <v>75</v>
      </c>
      <c r="D6776">
        <v>0</v>
      </c>
      <c r="F6776" t="s">
        <v>518</v>
      </c>
      <c r="G6776" t="s">
        <v>10344</v>
      </c>
      <c r="H6776" t="s">
        <v>12432</v>
      </c>
      <c r="I6776" t="s">
        <v>12433</v>
      </c>
      <c r="J6776" t="s">
        <v>12434</v>
      </c>
      <c r="K6776" t="s">
        <v>12435</v>
      </c>
      <c r="L6776" t="s">
        <v>12436</v>
      </c>
      <c r="M6776" t="s">
        <v>10229</v>
      </c>
      <c r="N6776" t="s">
        <v>9440</v>
      </c>
      <c r="O6776" t="s">
        <v>10024</v>
      </c>
      <c r="P6776" t="s">
        <v>10025</v>
      </c>
      <c r="Q6776" t="s">
        <v>8746</v>
      </c>
      <c r="R6776" t="s">
        <v>127</v>
      </c>
      <c r="S6776" t="s">
        <v>88</v>
      </c>
      <c r="T6776" t="s">
        <v>857</v>
      </c>
      <c r="U6776" t="s">
        <v>858</v>
      </c>
      <c r="V6776" t="s">
        <v>1168</v>
      </c>
      <c r="W6776" t="s">
        <v>93</v>
      </c>
      <c r="X6776">
        <v>1</v>
      </c>
      <c r="Y6776">
        <v>4700</v>
      </c>
      <c r="Z6776">
        <v>0</v>
      </c>
      <c r="AA6776">
        <v>1500</v>
      </c>
      <c r="AB6776">
        <v>3917896</v>
      </c>
      <c r="AC6776" t="s">
        <v>47</v>
      </c>
      <c r="AD6776" t="str">
        <f>+VLOOKUP(T6776,items!$A$2:$D$1255,4,0)</f>
        <v>SOMBRALINA</v>
      </c>
      <c r="AE6776" t="str">
        <f>+VLOOKUP(T6776,Tabla1[],5,0)</f>
        <v>MANUAL</v>
      </c>
      <c r="AF6776">
        <f t="shared" si="105"/>
        <v>6</v>
      </c>
    </row>
    <row r="6777" spans="1:32" x14ac:dyDescent="0.25">
      <c r="A6777">
        <v>104710</v>
      </c>
      <c r="B6777" t="s">
        <v>12437</v>
      </c>
      <c r="C6777" t="s">
        <v>75</v>
      </c>
      <c r="D6777">
        <v>0</v>
      </c>
      <c r="F6777" t="s">
        <v>519</v>
      </c>
      <c r="G6777" t="s">
        <v>1249</v>
      </c>
      <c r="H6777" t="s">
        <v>12438</v>
      </c>
      <c r="I6777" t="s">
        <v>37</v>
      </c>
      <c r="J6777" t="s">
        <v>12439</v>
      </c>
      <c r="K6777" t="s">
        <v>12440</v>
      </c>
      <c r="L6777" t="s">
        <v>37</v>
      </c>
      <c r="M6777" t="s">
        <v>9096</v>
      </c>
      <c r="N6777" t="s">
        <v>9096</v>
      </c>
      <c r="O6777" t="s">
        <v>53</v>
      </c>
      <c r="P6777" t="s">
        <v>9598</v>
      </c>
      <c r="Q6777" t="s">
        <v>9598</v>
      </c>
      <c r="R6777" t="s">
        <v>127</v>
      </c>
      <c r="S6777" t="s">
        <v>346</v>
      </c>
      <c r="T6777" t="s">
        <v>5752</v>
      </c>
      <c r="U6777" t="s">
        <v>5753</v>
      </c>
      <c r="X6777">
        <v>40</v>
      </c>
      <c r="Y6777">
        <v>0</v>
      </c>
      <c r="Z6777">
        <v>0</v>
      </c>
      <c r="AA6777">
        <v>0</v>
      </c>
      <c r="AB6777">
        <v>195200</v>
      </c>
      <c r="AC6777" t="s">
        <v>47</v>
      </c>
      <c r="AD6777">
        <f>+VLOOKUP(T6777,items!$A$2:$D$1255,4,0)</f>
        <v>0</v>
      </c>
      <c r="AE6777">
        <f>+VLOOKUP(T6777,Tabla1[],5,0)</f>
        <v>0</v>
      </c>
      <c r="AF6777">
        <f t="shared" si="105"/>
        <v>6</v>
      </c>
    </row>
    <row r="6778" spans="1:32" x14ac:dyDescent="0.25">
      <c r="A6778">
        <v>104710</v>
      </c>
      <c r="B6778" t="s">
        <v>12437</v>
      </c>
      <c r="C6778" t="s">
        <v>75</v>
      </c>
      <c r="D6778">
        <v>0</v>
      </c>
      <c r="F6778" t="s">
        <v>519</v>
      </c>
      <c r="G6778" t="s">
        <v>1249</v>
      </c>
      <c r="H6778" t="s">
        <v>12438</v>
      </c>
      <c r="I6778" t="s">
        <v>37</v>
      </c>
      <c r="J6778" t="s">
        <v>12439</v>
      </c>
      <c r="K6778" t="s">
        <v>12440</v>
      </c>
      <c r="L6778" t="s">
        <v>37</v>
      </c>
      <c r="M6778" t="s">
        <v>9096</v>
      </c>
      <c r="N6778" t="s">
        <v>9096</v>
      </c>
      <c r="O6778" t="s">
        <v>53</v>
      </c>
      <c r="P6778" t="s">
        <v>9598</v>
      </c>
      <c r="Q6778" t="s">
        <v>9598</v>
      </c>
      <c r="R6778" t="s">
        <v>127</v>
      </c>
      <c r="S6778" t="s">
        <v>346</v>
      </c>
      <c r="T6778" t="s">
        <v>8893</v>
      </c>
      <c r="U6778" t="s">
        <v>8894</v>
      </c>
      <c r="X6778">
        <v>1</v>
      </c>
      <c r="Y6778">
        <v>0</v>
      </c>
      <c r="Z6778">
        <v>0</v>
      </c>
      <c r="AA6778">
        <v>0</v>
      </c>
      <c r="AB6778">
        <v>36000</v>
      </c>
      <c r="AC6778" t="s">
        <v>47</v>
      </c>
      <c r="AD6778">
        <f>+VLOOKUP(T6778,items!$A$2:$D$1255,4,0)</f>
        <v>0</v>
      </c>
      <c r="AE6778">
        <f>+VLOOKUP(T6778,Tabla1[],5,0)</f>
        <v>0</v>
      </c>
      <c r="AF6778">
        <f t="shared" si="105"/>
        <v>6</v>
      </c>
    </row>
    <row r="6779" spans="1:32" x14ac:dyDescent="0.25">
      <c r="A6779">
        <v>104710</v>
      </c>
      <c r="B6779" t="s">
        <v>12437</v>
      </c>
      <c r="C6779" t="s">
        <v>75</v>
      </c>
      <c r="D6779">
        <v>0</v>
      </c>
      <c r="F6779" t="s">
        <v>519</v>
      </c>
      <c r="G6779" t="s">
        <v>1249</v>
      </c>
      <c r="H6779" t="s">
        <v>12438</v>
      </c>
      <c r="I6779" t="s">
        <v>37</v>
      </c>
      <c r="J6779" t="s">
        <v>12439</v>
      </c>
      <c r="K6779" t="s">
        <v>12440</v>
      </c>
      <c r="L6779" t="s">
        <v>37</v>
      </c>
      <c r="M6779" t="s">
        <v>9096</v>
      </c>
      <c r="N6779" t="s">
        <v>9096</v>
      </c>
      <c r="O6779" t="s">
        <v>53</v>
      </c>
      <c r="P6779" t="s">
        <v>9598</v>
      </c>
      <c r="Q6779" t="s">
        <v>9598</v>
      </c>
      <c r="R6779" t="s">
        <v>127</v>
      </c>
      <c r="S6779" t="s">
        <v>346</v>
      </c>
      <c r="T6779" t="s">
        <v>12441</v>
      </c>
      <c r="U6779" t="s">
        <v>12442</v>
      </c>
      <c r="X6779">
        <v>2</v>
      </c>
      <c r="Y6779">
        <v>0</v>
      </c>
      <c r="Z6779">
        <v>0</v>
      </c>
      <c r="AA6779">
        <v>0</v>
      </c>
      <c r="AB6779">
        <v>80000</v>
      </c>
      <c r="AC6779" t="s">
        <v>47</v>
      </c>
      <c r="AD6779">
        <f>+VLOOKUP(T6779,items!$A$2:$D$1255,4,0)</f>
        <v>0</v>
      </c>
      <c r="AE6779">
        <f>+VLOOKUP(T6779,Tabla1[],5,0)</f>
        <v>0</v>
      </c>
      <c r="AF6779">
        <f t="shared" si="105"/>
        <v>6</v>
      </c>
    </row>
    <row r="6780" spans="1:32" x14ac:dyDescent="0.25">
      <c r="A6780">
        <v>104726</v>
      </c>
      <c r="B6780" t="s">
        <v>12443</v>
      </c>
      <c r="C6780" t="s">
        <v>75</v>
      </c>
      <c r="D6780">
        <v>0</v>
      </c>
      <c r="F6780" t="s">
        <v>519</v>
      </c>
      <c r="G6780" t="s">
        <v>10701</v>
      </c>
      <c r="H6780" t="s">
        <v>12444</v>
      </c>
      <c r="I6780" t="s">
        <v>12445</v>
      </c>
      <c r="J6780" t="s">
        <v>12446</v>
      </c>
      <c r="K6780" t="s">
        <v>12447</v>
      </c>
      <c r="L6780" t="s">
        <v>37</v>
      </c>
      <c r="M6780" t="s">
        <v>9442</v>
      </c>
      <c r="N6780" t="s">
        <v>11915</v>
      </c>
      <c r="O6780" t="s">
        <v>9599</v>
      </c>
      <c r="P6780" t="s">
        <v>9396</v>
      </c>
      <c r="Q6780" t="s">
        <v>9396</v>
      </c>
      <c r="R6780" t="s">
        <v>127</v>
      </c>
      <c r="S6780" t="s">
        <v>164</v>
      </c>
      <c r="T6780" t="s">
        <v>466</v>
      </c>
      <c r="U6780" t="s">
        <v>467</v>
      </c>
      <c r="V6780" t="s">
        <v>958</v>
      </c>
      <c r="W6780" t="s">
        <v>1095</v>
      </c>
      <c r="X6780">
        <v>2</v>
      </c>
      <c r="Y6780">
        <v>16800</v>
      </c>
      <c r="Z6780">
        <v>0</v>
      </c>
      <c r="AA6780">
        <v>4000</v>
      </c>
      <c r="AB6780">
        <v>25198200</v>
      </c>
      <c r="AC6780" t="s">
        <v>47</v>
      </c>
      <c r="AD6780" t="str">
        <f>+VLOOKUP(T6780,items!$A$2:$D$1255,4,0)</f>
        <v>SOMBRALINA</v>
      </c>
      <c r="AE6780" t="str">
        <f>+VLOOKUP(T6780,Tabla1[],5,0)</f>
        <v>ELECTRICA</v>
      </c>
      <c r="AF6780">
        <f t="shared" si="105"/>
        <v>6</v>
      </c>
    </row>
    <row r="6781" spans="1:32" x14ac:dyDescent="0.25">
      <c r="A6781">
        <v>104727</v>
      </c>
      <c r="B6781" t="s">
        <v>12448</v>
      </c>
      <c r="C6781" t="s">
        <v>75</v>
      </c>
      <c r="D6781">
        <v>1</v>
      </c>
      <c r="F6781" t="s">
        <v>9598</v>
      </c>
      <c r="G6781" t="s">
        <v>9376</v>
      </c>
      <c r="H6781" t="s">
        <v>12449</v>
      </c>
      <c r="I6781" t="s">
        <v>12450</v>
      </c>
      <c r="J6781" t="s">
        <v>12451</v>
      </c>
      <c r="K6781" t="s">
        <v>12452</v>
      </c>
      <c r="L6781" t="s">
        <v>12453</v>
      </c>
      <c r="M6781" t="s">
        <v>9440</v>
      </c>
      <c r="N6781" t="s">
        <v>9441</v>
      </c>
      <c r="O6781" t="s">
        <v>9599</v>
      </c>
      <c r="P6781" t="s">
        <v>9396</v>
      </c>
      <c r="Q6781" t="s">
        <v>12032</v>
      </c>
      <c r="R6781" t="s">
        <v>63</v>
      </c>
      <c r="S6781" t="s">
        <v>256</v>
      </c>
      <c r="T6781" t="s">
        <v>3675</v>
      </c>
      <c r="U6781" t="s">
        <v>3676</v>
      </c>
      <c r="X6781">
        <v>1</v>
      </c>
      <c r="Y6781">
        <v>7900</v>
      </c>
      <c r="Z6781">
        <v>0</v>
      </c>
      <c r="AA6781">
        <v>0</v>
      </c>
      <c r="AB6781">
        <v>300594</v>
      </c>
      <c r="AC6781" t="s">
        <v>47</v>
      </c>
      <c r="AD6781">
        <f>+VLOOKUP(T6781,items!$A$2:$D$1255,4,0)</f>
        <v>0</v>
      </c>
      <c r="AE6781">
        <f>+VLOOKUP(T6781,Tabla1[],5,0)</f>
        <v>0</v>
      </c>
      <c r="AF6781">
        <f t="shared" si="105"/>
        <v>6</v>
      </c>
    </row>
    <row r="6782" spans="1:32" x14ac:dyDescent="0.25">
      <c r="A6782">
        <v>104727</v>
      </c>
      <c r="B6782" t="s">
        <v>12448</v>
      </c>
      <c r="C6782" t="s">
        <v>75</v>
      </c>
      <c r="D6782">
        <v>1</v>
      </c>
      <c r="F6782" t="s">
        <v>9598</v>
      </c>
      <c r="G6782" t="s">
        <v>9376</v>
      </c>
      <c r="H6782" t="s">
        <v>12449</v>
      </c>
      <c r="I6782" t="s">
        <v>12450</v>
      </c>
      <c r="J6782" t="s">
        <v>12451</v>
      </c>
      <c r="K6782" t="s">
        <v>12452</v>
      </c>
      <c r="L6782" t="s">
        <v>12453</v>
      </c>
      <c r="M6782" t="s">
        <v>9440</v>
      </c>
      <c r="N6782" t="s">
        <v>9441</v>
      </c>
      <c r="O6782" t="s">
        <v>9599</v>
      </c>
      <c r="P6782" t="s">
        <v>9396</v>
      </c>
      <c r="Q6782" t="s">
        <v>12032</v>
      </c>
      <c r="R6782" t="s">
        <v>63</v>
      </c>
      <c r="S6782" t="s">
        <v>256</v>
      </c>
      <c r="T6782" t="s">
        <v>8562</v>
      </c>
      <c r="U6782" t="s">
        <v>8563</v>
      </c>
      <c r="X6782">
        <v>1</v>
      </c>
      <c r="Y6782">
        <v>7900</v>
      </c>
      <c r="Z6782">
        <v>0</v>
      </c>
      <c r="AA6782">
        <v>3500</v>
      </c>
      <c r="AB6782">
        <v>1045264</v>
      </c>
      <c r="AC6782" t="s">
        <v>47</v>
      </c>
      <c r="AD6782">
        <f>+VLOOKUP(T6782,items!$A$2:$D$1255,4,0)</f>
        <v>0</v>
      </c>
      <c r="AE6782">
        <f>+VLOOKUP(T6782,Tabla1[],5,0)</f>
        <v>0</v>
      </c>
      <c r="AF6782">
        <f t="shared" si="105"/>
        <v>6</v>
      </c>
    </row>
    <row r="6783" spans="1:32" x14ac:dyDescent="0.25">
      <c r="A6783">
        <v>104727</v>
      </c>
      <c r="B6783" t="s">
        <v>12448</v>
      </c>
      <c r="C6783" t="s">
        <v>75</v>
      </c>
      <c r="D6783">
        <v>1</v>
      </c>
      <c r="F6783" t="s">
        <v>9598</v>
      </c>
      <c r="G6783" t="s">
        <v>9376</v>
      </c>
      <c r="H6783" t="s">
        <v>12449</v>
      </c>
      <c r="I6783" t="s">
        <v>12450</v>
      </c>
      <c r="J6783" t="s">
        <v>12451</v>
      </c>
      <c r="K6783" t="s">
        <v>12452</v>
      </c>
      <c r="L6783" t="s">
        <v>12453</v>
      </c>
      <c r="M6783" t="s">
        <v>9440</v>
      </c>
      <c r="N6783" t="s">
        <v>9441</v>
      </c>
      <c r="O6783" t="s">
        <v>9599</v>
      </c>
      <c r="P6783" t="s">
        <v>9396</v>
      </c>
      <c r="Q6783" t="s">
        <v>12032</v>
      </c>
      <c r="R6783" t="s">
        <v>63</v>
      </c>
      <c r="S6783" t="s">
        <v>256</v>
      </c>
      <c r="T6783" t="s">
        <v>94</v>
      </c>
      <c r="U6783" t="s">
        <v>95</v>
      </c>
      <c r="X6783">
        <v>1</v>
      </c>
      <c r="Y6783">
        <v>0</v>
      </c>
      <c r="Z6783">
        <v>0</v>
      </c>
      <c r="AA6783">
        <v>0</v>
      </c>
      <c r="AB6783">
        <v>100000</v>
      </c>
      <c r="AC6783" t="s">
        <v>47</v>
      </c>
      <c r="AD6783" t="e">
        <f>+VLOOKUP(T6783,items!$A$2:$D$1255,4,0)</f>
        <v>#N/A</v>
      </c>
      <c r="AE6783" t="e">
        <f>+VLOOKUP(T6783,Tabla1[],5,0)</f>
        <v>#N/A</v>
      </c>
      <c r="AF6783">
        <f t="shared" si="105"/>
        <v>6</v>
      </c>
    </row>
    <row r="6784" spans="1:32" x14ac:dyDescent="0.25">
      <c r="A6784">
        <v>104731</v>
      </c>
      <c r="B6784" t="s">
        <v>12454</v>
      </c>
      <c r="C6784" t="s">
        <v>75</v>
      </c>
      <c r="D6784">
        <v>0</v>
      </c>
      <c r="F6784" t="s">
        <v>8695</v>
      </c>
      <c r="G6784" t="s">
        <v>1249</v>
      </c>
      <c r="H6784" t="s">
        <v>12455</v>
      </c>
      <c r="I6784" t="s">
        <v>12456</v>
      </c>
      <c r="J6784" t="s">
        <v>12457</v>
      </c>
      <c r="K6784" t="s">
        <v>12458</v>
      </c>
      <c r="L6784" t="s">
        <v>12459</v>
      </c>
      <c r="M6784" t="s">
        <v>53</v>
      </c>
      <c r="N6784" t="s">
        <v>9440</v>
      </c>
      <c r="O6784" t="s">
        <v>11262</v>
      </c>
      <c r="P6784" t="s">
        <v>9396</v>
      </c>
      <c r="Q6784" t="s">
        <v>10533</v>
      </c>
      <c r="R6784" t="s">
        <v>127</v>
      </c>
      <c r="S6784" t="s">
        <v>44</v>
      </c>
      <c r="T6784" t="s">
        <v>429</v>
      </c>
      <c r="U6784" t="s">
        <v>430</v>
      </c>
      <c r="X6784">
        <v>2</v>
      </c>
      <c r="Y6784">
        <v>0</v>
      </c>
      <c r="Z6784">
        <v>0</v>
      </c>
      <c r="AA6784">
        <v>0</v>
      </c>
      <c r="AB6784">
        <v>467704</v>
      </c>
      <c r="AC6784" t="s">
        <v>47</v>
      </c>
      <c r="AD6784">
        <f>+VLOOKUP(T6784,items!$A$2:$D$1255,4,0)</f>
        <v>0</v>
      </c>
      <c r="AE6784">
        <f>+VLOOKUP(T6784,Tabla1[],5,0)</f>
        <v>0</v>
      </c>
      <c r="AF6784">
        <f t="shared" si="105"/>
        <v>6</v>
      </c>
    </row>
    <row r="6785" spans="1:32" x14ac:dyDescent="0.25">
      <c r="A6785">
        <v>104731</v>
      </c>
      <c r="B6785" t="s">
        <v>12454</v>
      </c>
      <c r="C6785" t="s">
        <v>75</v>
      </c>
      <c r="D6785">
        <v>0</v>
      </c>
      <c r="F6785" t="s">
        <v>8695</v>
      </c>
      <c r="G6785" t="s">
        <v>1249</v>
      </c>
      <c r="H6785" t="s">
        <v>12455</v>
      </c>
      <c r="I6785" t="s">
        <v>12456</v>
      </c>
      <c r="J6785" t="s">
        <v>12457</v>
      </c>
      <c r="K6785" t="s">
        <v>12458</v>
      </c>
      <c r="L6785" t="s">
        <v>12459</v>
      </c>
      <c r="M6785" t="s">
        <v>53</v>
      </c>
      <c r="N6785" t="s">
        <v>9440</v>
      </c>
      <c r="O6785" t="s">
        <v>11262</v>
      </c>
      <c r="P6785" t="s">
        <v>9396</v>
      </c>
      <c r="Q6785" t="s">
        <v>10533</v>
      </c>
      <c r="R6785" t="s">
        <v>127</v>
      </c>
      <c r="S6785" t="s">
        <v>44</v>
      </c>
      <c r="T6785" t="s">
        <v>7509</v>
      </c>
      <c r="U6785" t="s">
        <v>7510</v>
      </c>
      <c r="X6785">
        <v>3</v>
      </c>
      <c r="Y6785">
        <v>0</v>
      </c>
      <c r="Z6785">
        <v>0</v>
      </c>
      <c r="AA6785">
        <v>0</v>
      </c>
      <c r="AB6785">
        <v>300000</v>
      </c>
      <c r="AC6785" t="s">
        <v>47</v>
      </c>
      <c r="AD6785">
        <f>+VLOOKUP(T6785,items!$A$2:$D$1255,4,0)</f>
        <v>0</v>
      </c>
      <c r="AE6785">
        <f>+VLOOKUP(T6785,Tabla1[],5,0)</f>
        <v>0</v>
      </c>
      <c r="AF6785">
        <f t="shared" si="105"/>
        <v>6</v>
      </c>
    </row>
    <row r="6786" spans="1:32" x14ac:dyDescent="0.25">
      <c r="A6786">
        <v>104731</v>
      </c>
      <c r="B6786" t="s">
        <v>12454</v>
      </c>
      <c r="C6786" t="s">
        <v>75</v>
      </c>
      <c r="D6786">
        <v>0</v>
      </c>
      <c r="F6786" t="s">
        <v>8695</v>
      </c>
      <c r="G6786" t="s">
        <v>1249</v>
      </c>
      <c r="H6786" t="s">
        <v>12455</v>
      </c>
      <c r="I6786" t="s">
        <v>12456</v>
      </c>
      <c r="J6786" t="s">
        <v>12457</v>
      </c>
      <c r="K6786" t="s">
        <v>12458</v>
      </c>
      <c r="L6786" t="s">
        <v>12459</v>
      </c>
      <c r="M6786" t="s">
        <v>53</v>
      </c>
      <c r="N6786" t="s">
        <v>9440</v>
      </c>
      <c r="O6786" t="s">
        <v>11262</v>
      </c>
      <c r="P6786" t="s">
        <v>9396</v>
      </c>
      <c r="Q6786" t="s">
        <v>10533</v>
      </c>
      <c r="R6786" t="s">
        <v>127</v>
      </c>
      <c r="S6786" t="s">
        <v>44</v>
      </c>
      <c r="T6786" t="s">
        <v>347</v>
      </c>
      <c r="U6786" t="s">
        <v>348</v>
      </c>
      <c r="W6786" t="s">
        <v>111</v>
      </c>
      <c r="X6786">
        <v>1</v>
      </c>
      <c r="Y6786">
        <v>2500</v>
      </c>
      <c r="Z6786">
        <v>0</v>
      </c>
      <c r="AA6786">
        <v>0</v>
      </c>
      <c r="AB6786">
        <v>428891</v>
      </c>
      <c r="AC6786" t="s">
        <v>47</v>
      </c>
      <c r="AD6786">
        <f>+VLOOKUP(T6786,items!$A$2:$D$1255,4,0)</f>
        <v>0</v>
      </c>
      <c r="AE6786">
        <f>+VLOOKUP(T6786,Tabla1[],5,0)</f>
        <v>0</v>
      </c>
      <c r="AF6786">
        <f t="shared" ref="AF6786:AF6849" si="106">+MONTH(O6786)</f>
        <v>6</v>
      </c>
    </row>
    <row r="6787" spans="1:32" x14ac:dyDescent="0.25">
      <c r="A6787">
        <v>104731</v>
      </c>
      <c r="B6787" t="s">
        <v>12454</v>
      </c>
      <c r="C6787" t="s">
        <v>75</v>
      </c>
      <c r="D6787">
        <v>0</v>
      </c>
      <c r="F6787" t="s">
        <v>8695</v>
      </c>
      <c r="G6787" t="s">
        <v>1249</v>
      </c>
      <c r="H6787" t="s">
        <v>12455</v>
      </c>
      <c r="I6787" t="s">
        <v>12456</v>
      </c>
      <c r="J6787" t="s">
        <v>12457</v>
      </c>
      <c r="K6787" t="s">
        <v>12458</v>
      </c>
      <c r="L6787" t="s">
        <v>12459</v>
      </c>
      <c r="M6787" t="s">
        <v>53</v>
      </c>
      <c r="N6787" t="s">
        <v>9440</v>
      </c>
      <c r="O6787" t="s">
        <v>11262</v>
      </c>
      <c r="P6787" t="s">
        <v>9396</v>
      </c>
      <c r="Q6787" t="s">
        <v>10533</v>
      </c>
      <c r="R6787" t="s">
        <v>127</v>
      </c>
      <c r="S6787" t="s">
        <v>44</v>
      </c>
      <c r="T6787" t="s">
        <v>347</v>
      </c>
      <c r="U6787" t="s">
        <v>348</v>
      </c>
      <c r="W6787" t="s">
        <v>111</v>
      </c>
      <c r="X6787">
        <v>1</v>
      </c>
      <c r="Y6787">
        <v>4300</v>
      </c>
      <c r="Z6787">
        <v>0</v>
      </c>
      <c r="AA6787">
        <v>0</v>
      </c>
      <c r="AB6787">
        <v>457484</v>
      </c>
      <c r="AC6787" t="s">
        <v>47</v>
      </c>
      <c r="AD6787">
        <f>+VLOOKUP(T6787,items!$A$2:$D$1255,4,0)</f>
        <v>0</v>
      </c>
      <c r="AE6787">
        <f>+VLOOKUP(T6787,Tabla1[],5,0)</f>
        <v>0</v>
      </c>
      <c r="AF6787">
        <f t="shared" si="106"/>
        <v>6</v>
      </c>
    </row>
    <row r="6788" spans="1:32" x14ac:dyDescent="0.25">
      <c r="A6788">
        <v>104731</v>
      </c>
      <c r="B6788" t="s">
        <v>12454</v>
      </c>
      <c r="C6788" t="s">
        <v>75</v>
      </c>
      <c r="D6788">
        <v>0</v>
      </c>
      <c r="F6788" t="s">
        <v>8695</v>
      </c>
      <c r="G6788" t="s">
        <v>1249</v>
      </c>
      <c r="H6788" t="s">
        <v>12455</v>
      </c>
      <c r="I6788" t="s">
        <v>12456</v>
      </c>
      <c r="J6788" t="s">
        <v>12457</v>
      </c>
      <c r="K6788" t="s">
        <v>12458</v>
      </c>
      <c r="L6788" t="s">
        <v>12459</v>
      </c>
      <c r="M6788" t="s">
        <v>53</v>
      </c>
      <c r="N6788" t="s">
        <v>9440</v>
      </c>
      <c r="O6788" t="s">
        <v>11262</v>
      </c>
      <c r="P6788" t="s">
        <v>9396</v>
      </c>
      <c r="Q6788" t="s">
        <v>10533</v>
      </c>
      <c r="R6788" t="s">
        <v>127</v>
      </c>
      <c r="S6788" t="s">
        <v>44</v>
      </c>
      <c r="T6788" t="s">
        <v>347</v>
      </c>
      <c r="U6788" t="s">
        <v>348</v>
      </c>
      <c r="W6788" t="s">
        <v>111</v>
      </c>
      <c r="X6788">
        <v>1</v>
      </c>
      <c r="Y6788">
        <v>4300</v>
      </c>
      <c r="Z6788">
        <v>0</v>
      </c>
      <c r="AA6788">
        <v>0</v>
      </c>
      <c r="AB6788">
        <v>914234</v>
      </c>
      <c r="AC6788" t="s">
        <v>47</v>
      </c>
      <c r="AD6788">
        <f>+VLOOKUP(T6788,items!$A$2:$D$1255,4,0)</f>
        <v>0</v>
      </c>
      <c r="AE6788">
        <f>+VLOOKUP(T6788,Tabla1[],5,0)</f>
        <v>0</v>
      </c>
      <c r="AF6788">
        <f t="shared" si="106"/>
        <v>6</v>
      </c>
    </row>
    <row r="6789" spans="1:32" x14ac:dyDescent="0.25">
      <c r="A6789">
        <v>104731</v>
      </c>
      <c r="B6789" t="s">
        <v>12454</v>
      </c>
      <c r="C6789" t="s">
        <v>75</v>
      </c>
      <c r="D6789">
        <v>0</v>
      </c>
      <c r="F6789" t="s">
        <v>8695</v>
      </c>
      <c r="G6789" t="s">
        <v>1249</v>
      </c>
      <c r="H6789" t="s">
        <v>12455</v>
      </c>
      <c r="I6789" t="s">
        <v>12456</v>
      </c>
      <c r="J6789" t="s">
        <v>12457</v>
      </c>
      <c r="K6789" t="s">
        <v>12458</v>
      </c>
      <c r="L6789" t="s">
        <v>12459</v>
      </c>
      <c r="M6789" t="s">
        <v>53</v>
      </c>
      <c r="N6789" t="s">
        <v>9440</v>
      </c>
      <c r="O6789" t="s">
        <v>11262</v>
      </c>
      <c r="P6789" t="s">
        <v>9396</v>
      </c>
      <c r="Q6789" t="s">
        <v>10533</v>
      </c>
      <c r="R6789" t="s">
        <v>127</v>
      </c>
      <c r="S6789" t="s">
        <v>44</v>
      </c>
      <c r="T6789" t="s">
        <v>1447</v>
      </c>
      <c r="U6789" t="s">
        <v>1448</v>
      </c>
      <c r="X6789">
        <v>1</v>
      </c>
      <c r="Y6789">
        <v>4300</v>
      </c>
      <c r="Z6789">
        <v>0</v>
      </c>
      <c r="AA6789">
        <v>0</v>
      </c>
      <c r="AB6789">
        <v>2434853</v>
      </c>
      <c r="AC6789" t="s">
        <v>47</v>
      </c>
      <c r="AD6789">
        <f>+VLOOKUP(T6789,items!$A$2:$D$1255,4,0)</f>
        <v>0</v>
      </c>
      <c r="AE6789">
        <f>+VLOOKUP(T6789,Tabla1[],5,0)</f>
        <v>0</v>
      </c>
      <c r="AF6789">
        <f t="shared" si="106"/>
        <v>6</v>
      </c>
    </row>
    <row r="6790" spans="1:32" x14ac:dyDescent="0.25">
      <c r="A6790">
        <v>104731</v>
      </c>
      <c r="B6790" t="s">
        <v>12454</v>
      </c>
      <c r="C6790" t="s">
        <v>75</v>
      </c>
      <c r="D6790">
        <v>0</v>
      </c>
      <c r="F6790" t="s">
        <v>8695</v>
      </c>
      <c r="G6790" t="s">
        <v>1249</v>
      </c>
      <c r="H6790" t="s">
        <v>12455</v>
      </c>
      <c r="I6790" t="s">
        <v>12456</v>
      </c>
      <c r="J6790" t="s">
        <v>12457</v>
      </c>
      <c r="K6790" t="s">
        <v>12458</v>
      </c>
      <c r="L6790" t="s">
        <v>12459</v>
      </c>
      <c r="M6790" t="s">
        <v>53</v>
      </c>
      <c r="N6790" t="s">
        <v>9440</v>
      </c>
      <c r="O6790" t="s">
        <v>11262</v>
      </c>
      <c r="P6790" t="s">
        <v>9396</v>
      </c>
      <c r="Q6790" t="s">
        <v>10533</v>
      </c>
      <c r="R6790" t="s">
        <v>127</v>
      </c>
      <c r="S6790" t="s">
        <v>44</v>
      </c>
      <c r="T6790" t="s">
        <v>1449</v>
      </c>
      <c r="U6790" t="s">
        <v>1450</v>
      </c>
      <c r="V6790" t="s">
        <v>194</v>
      </c>
      <c r="W6790" t="s">
        <v>117</v>
      </c>
      <c r="X6790">
        <v>1</v>
      </c>
      <c r="Y6790">
        <v>4300</v>
      </c>
      <c r="Z6790">
        <v>0</v>
      </c>
      <c r="AA6790">
        <v>3800</v>
      </c>
      <c r="AB6790">
        <v>6646431</v>
      </c>
      <c r="AC6790" t="s">
        <v>47</v>
      </c>
      <c r="AD6790" t="str">
        <f>+VLOOKUP(T6790,items!$A$2:$D$1255,4,0)</f>
        <v>PERGOLA</v>
      </c>
      <c r="AE6790" t="str">
        <f>+VLOOKUP(T6790,Tabla1[],5,0)</f>
        <v>PERGOLITE</v>
      </c>
      <c r="AF6790">
        <f t="shared" si="106"/>
        <v>6</v>
      </c>
    </row>
    <row r="6791" spans="1:32" x14ac:dyDescent="0.25">
      <c r="A6791">
        <v>104731</v>
      </c>
      <c r="B6791" t="s">
        <v>12454</v>
      </c>
      <c r="C6791" t="s">
        <v>75</v>
      </c>
      <c r="D6791">
        <v>0</v>
      </c>
      <c r="F6791" t="s">
        <v>8695</v>
      </c>
      <c r="G6791" t="s">
        <v>1249</v>
      </c>
      <c r="H6791" t="s">
        <v>12455</v>
      </c>
      <c r="I6791" t="s">
        <v>12456</v>
      </c>
      <c r="J6791" t="s">
        <v>12457</v>
      </c>
      <c r="K6791" t="s">
        <v>12458</v>
      </c>
      <c r="L6791" t="s">
        <v>12459</v>
      </c>
      <c r="M6791" t="s">
        <v>53</v>
      </c>
      <c r="N6791" t="s">
        <v>9440</v>
      </c>
      <c r="O6791" t="s">
        <v>11262</v>
      </c>
      <c r="P6791" t="s">
        <v>9396</v>
      </c>
      <c r="Q6791" t="s">
        <v>10533</v>
      </c>
      <c r="R6791" t="s">
        <v>127</v>
      </c>
      <c r="S6791" t="s">
        <v>44</v>
      </c>
      <c r="T6791" t="s">
        <v>731</v>
      </c>
      <c r="U6791" t="s">
        <v>732</v>
      </c>
      <c r="W6791" t="s">
        <v>111</v>
      </c>
      <c r="X6791">
        <v>4</v>
      </c>
      <c r="Y6791">
        <v>0</v>
      </c>
      <c r="Z6791">
        <v>0</v>
      </c>
      <c r="AA6791">
        <v>0</v>
      </c>
      <c r="AB6791">
        <v>580616</v>
      </c>
      <c r="AC6791" t="s">
        <v>47</v>
      </c>
      <c r="AD6791">
        <f>+VLOOKUP(T6791,items!$A$2:$D$1255,4,0)</f>
        <v>0</v>
      </c>
      <c r="AE6791">
        <f>+VLOOKUP(T6791,Tabla1[],5,0)</f>
        <v>0</v>
      </c>
      <c r="AF6791">
        <f t="shared" si="106"/>
        <v>6</v>
      </c>
    </row>
    <row r="6792" spans="1:32" x14ac:dyDescent="0.25">
      <c r="A6792">
        <v>104731</v>
      </c>
      <c r="B6792" t="s">
        <v>12454</v>
      </c>
      <c r="C6792" t="s">
        <v>75</v>
      </c>
      <c r="D6792">
        <v>0</v>
      </c>
      <c r="F6792" t="s">
        <v>8695</v>
      </c>
      <c r="G6792" t="s">
        <v>1249</v>
      </c>
      <c r="H6792" t="s">
        <v>12455</v>
      </c>
      <c r="I6792" t="s">
        <v>12456</v>
      </c>
      <c r="J6792" t="s">
        <v>12457</v>
      </c>
      <c r="K6792" t="s">
        <v>12458</v>
      </c>
      <c r="L6792" t="s">
        <v>12459</v>
      </c>
      <c r="M6792" t="s">
        <v>53</v>
      </c>
      <c r="N6792" t="s">
        <v>9440</v>
      </c>
      <c r="O6792" t="s">
        <v>11262</v>
      </c>
      <c r="P6792" t="s">
        <v>9396</v>
      </c>
      <c r="Q6792" t="s">
        <v>10533</v>
      </c>
      <c r="R6792" t="s">
        <v>127</v>
      </c>
      <c r="S6792" t="s">
        <v>44</v>
      </c>
      <c r="T6792" t="s">
        <v>466</v>
      </c>
      <c r="U6792" t="s">
        <v>467</v>
      </c>
      <c r="V6792" t="s">
        <v>884</v>
      </c>
      <c r="W6792" t="s">
        <v>93</v>
      </c>
      <c r="X6792">
        <v>1</v>
      </c>
      <c r="Y6792">
        <v>2500</v>
      </c>
      <c r="Z6792">
        <v>0</v>
      </c>
      <c r="AA6792">
        <v>1600</v>
      </c>
      <c r="AB6792">
        <v>3781410</v>
      </c>
      <c r="AC6792" t="s">
        <v>47</v>
      </c>
      <c r="AD6792" t="str">
        <f>+VLOOKUP(T6792,items!$A$2:$D$1255,4,0)</f>
        <v>SOMBRALINA</v>
      </c>
      <c r="AE6792" t="str">
        <f>+VLOOKUP(T6792,Tabla1[],5,0)</f>
        <v>ELECTRICA</v>
      </c>
      <c r="AF6792">
        <f t="shared" si="106"/>
        <v>6</v>
      </c>
    </row>
    <row r="6793" spans="1:32" x14ac:dyDescent="0.25">
      <c r="A6793">
        <v>104738</v>
      </c>
      <c r="B6793" t="s">
        <v>12460</v>
      </c>
      <c r="C6793" t="s">
        <v>33</v>
      </c>
      <c r="D6793">
        <v>0</v>
      </c>
      <c r="F6793" t="s">
        <v>1249</v>
      </c>
      <c r="G6793" t="s">
        <v>9598</v>
      </c>
      <c r="H6793" t="s">
        <v>12461</v>
      </c>
      <c r="I6793" t="s">
        <v>12462</v>
      </c>
      <c r="J6793" t="s">
        <v>12463</v>
      </c>
      <c r="K6793" t="s">
        <v>12464</v>
      </c>
      <c r="L6793" t="s">
        <v>12465</v>
      </c>
      <c r="M6793" t="s">
        <v>9376</v>
      </c>
      <c r="N6793" t="s">
        <v>10701</v>
      </c>
      <c r="O6793" t="s">
        <v>10455</v>
      </c>
      <c r="P6793" t="s">
        <v>8745</v>
      </c>
      <c r="Q6793" t="s">
        <v>10604</v>
      </c>
      <c r="R6793" t="s">
        <v>127</v>
      </c>
      <c r="S6793" t="s">
        <v>256</v>
      </c>
      <c r="T6793" t="s">
        <v>8562</v>
      </c>
      <c r="U6793" t="s">
        <v>8623</v>
      </c>
      <c r="X6793">
        <v>1</v>
      </c>
      <c r="Y6793">
        <v>4400</v>
      </c>
      <c r="Z6793">
        <v>0</v>
      </c>
      <c r="AA6793">
        <v>3000</v>
      </c>
      <c r="AB6793">
        <v>530095</v>
      </c>
      <c r="AC6793" t="s">
        <v>47</v>
      </c>
      <c r="AD6793">
        <f>+VLOOKUP(T6793,items!$A$2:$D$1255,4,0)</f>
        <v>0</v>
      </c>
      <c r="AE6793">
        <f>+VLOOKUP(T6793,Tabla1[],5,0)</f>
        <v>0</v>
      </c>
      <c r="AF6793">
        <f t="shared" si="106"/>
        <v>6</v>
      </c>
    </row>
    <row r="6794" spans="1:32" x14ac:dyDescent="0.25">
      <c r="A6794">
        <v>104738</v>
      </c>
      <c r="B6794" t="s">
        <v>12460</v>
      </c>
      <c r="C6794" t="s">
        <v>33</v>
      </c>
      <c r="D6794">
        <v>0</v>
      </c>
      <c r="F6794" t="s">
        <v>1249</v>
      </c>
      <c r="G6794" t="s">
        <v>9598</v>
      </c>
      <c r="H6794" t="s">
        <v>12461</v>
      </c>
      <c r="I6794" t="s">
        <v>12462</v>
      </c>
      <c r="J6794" t="s">
        <v>12463</v>
      </c>
      <c r="K6794" t="s">
        <v>12464</v>
      </c>
      <c r="L6794" t="s">
        <v>12465</v>
      </c>
      <c r="M6794" t="s">
        <v>9376</v>
      </c>
      <c r="N6794" t="s">
        <v>10701</v>
      </c>
      <c r="O6794" t="s">
        <v>10455</v>
      </c>
      <c r="P6794" t="s">
        <v>8745</v>
      </c>
      <c r="Q6794" t="s">
        <v>10604</v>
      </c>
      <c r="R6794" t="s">
        <v>127</v>
      </c>
      <c r="S6794" t="s">
        <v>256</v>
      </c>
      <c r="T6794" t="s">
        <v>689</v>
      </c>
      <c r="U6794" t="s">
        <v>690</v>
      </c>
      <c r="X6794">
        <v>1</v>
      </c>
      <c r="Y6794">
        <v>650</v>
      </c>
      <c r="Z6794">
        <v>300</v>
      </c>
      <c r="AA6794">
        <v>0</v>
      </c>
      <c r="AB6794">
        <v>80159</v>
      </c>
      <c r="AC6794" t="s">
        <v>47</v>
      </c>
      <c r="AD6794">
        <f>+VLOOKUP(T6794,items!$A$2:$D$1255,4,0)</f>
        <v>0</v>
      </c>
      <c r="AE6794">
        <f>+VLOOKUP(T6794,Tabla1[],5,0)</f>
        <v>0</v>
      </c>
      <c r="AF6794">
        <f t="shared" si="106"/>
        <v>6</v>
      </c>
    </row>
    <row r="6795" spans="1:32" x14ac:dyDescent="0.25">
      <c r="A6795">
        <v>104738</v>
      </c>
      <c r="B6795" t="s">
        <v>12460</v>
      </c>
      <c r="C6795" t="s">
        <v>33</v>
      </c>
      <c r="D6795">
        <v>0</v>
      </c>
      <c r="F6795" t="s">
        <v>1249</v>
      </c>
      <c r="G6795" t="s">
        <v>9598</v>
      </c>
      <c r="H6795" t="s">
        <v>12461</v>
      </c>
      <c r="I6795" t="s">
        <v>12462</v>
      </c>
      <c r="J6795" t="s">
        <v>12463</v>
      </c>
      <c r="K6795" t="s">
        <v>12464</v>
      </c>
      <c r="L6795" t="s">
        <v>12465</v>
      </c>
      <c r="M6795" t="s">
        <v>9376</v>
      </c>
      <c r="N6795" t="s">
        <v>10701</v>
      </c>
      <c r="O6795" t="s">
        <v>10455</v>
      </c>
      <c r="P6795" t="s">
        <v>8745</v>
      </c>
      <c r="Q6795" t="s">
        <v>10604</v>
      </c>
      <c r="R6795" t="s">
        <v>127</v>
      </c>
      <c r="S6795" t="s">
        <v>256</v>
      </c>
      <c r="T6795" t="s">
        <v>826</v>
      </c>
      <c r="U6795" t="s">
        <v>2040</v>
      </c>
      <c r="V6795" t="s">
        <v>688</v>
      </c>
      <c r="X6795">
        <v>1</v>
      </c>
      <c r="Y6795">
        <v>4400</v>
      </c>
      <c r="Z6795">
        <v>0</v>
      </c>
      <c r="AA6795">
        <v>3000</v>
      </c>
      <c r="AB6795">
        <v>1544735</v>
      </c>
      <c r="AC6795" t="s">
        <v>47</v>
      </c>
      <c r="AD6795">
        <f>+VLOOKUP(T6795,items!$A$2:$D$1255,4,0)</f>
        <v>0</v>
      </c>
      <c r="AE6795">
        <f>+VLOOKUP(T6795,Tabla1[],5,0)</f>
        <v>0</v>
      </c>
      <c r="AF6795">
        <f t="shared" si="106"/>
        <v>6</v>
      </c>
    </row>
    <row r="6796" spans="1:32" x14ac:dyDescent="0.25">
      <c r="A6796">
        <v>104738</v>
      </c>
      <c r="B6796" t="s">
        <v>12460</v>
      </c>
      <c r="C6796" t="s">
        <v>33</v>
      </c>
      <c r="D6796">
        <v>0</v>
      </c>
      <c r="F6796" t="s">
        <v>1249</v>
      </c>
      <c r="G6796" t="s">
        <v>9598</v>
      </c>
      <c r="H6796" t="s">
        <v>12461</v>
      </c>
      <c r="I6796" t="s">
        <v>12462</v>
      </c>
      <c r="J6796" t="s">
        <v>12463</v>
      </c>
      <c r="K6796" t="s">
        <v>12464</v>
      </c>
      <c r="L6796" t="s">
        <v>12465</v>
      </c>
      <c r="M6796" t="s">
        <v>9376</v>
      </c>
      <c r="N6796" t="s">
        <v>10701</v>
      </c>
      <c r="O6796" t="s">
        <v>10455</v>
      </c>
      <c r="P6796" t="s">
        <v>8745</v>
      </c>
      <c r="Q6796" t="s">
        <v>10604</v>
      </c>
      <c r="R6796" t="s">
        <v>127</v>
      </c>
      <c r="S6796" t="s">
        <v>256</v>
      </c>
      <c r="T6796" t="s">
        <v>392</v>
      </c>
      <c r="U6796" t="s">
        <v>393</v>
      </c>
      <c r="X6796">
        <v>1</v>
      </c>
      <c r="Y6796">
        <v>0</v>
      </c>
      <c r="Z6796">
        <v>0</v>
      </c>
      <c r="AA6796">
        <v>0</v>
      </c>
      <c r="AB6796">
        <v>140000</v>
      </c>
      <c r="AC6796" t="s">
        <v>47</v>
      </c>
      <c r="AD6796" t="e">
        <f>+VLOOKUP(T6796,items!$A$2:$D$1255,4,0)</f>
        <v>#N/A</v>
      </c>
      <c r="AE6796" t="e">
        <f>+VLOOKUP(T6796,Tabla1[],5,0)</f>
        <v>#N/A</v>
      </c>
      <c r="AF6796">
        <f t="shared" si="106"/>
        <v>6</v>
      </c>
    </row>
    <row r="6797" spans="1:32" x14ac:dyDescent="0.25">
      <c r="A6797">
        <v>104746</v>
      </c>
      <c r="B6797" t="s">
        <v>10691</v>
      </c>
      <c r="C6797" t="s">
        <v>1065</v>
      </c>
      <c r="D6797">
        <v>0</v>
      </c>
      <c r="F6797" t="s">
        <v>1249</v>
      </c>
      <c r="G6797" t="s">
        <v>9440</v>
      </c>
      <c r="H6797" t="s">
        <v>12466</v>
      </c>
      <c r="I6797" t="s">
        <v>37</v>
      </c>
      <c r="J6797" t="s">
        <v>37</v>
      </c>
      <c r="K6797" t="s">
        <v>12467</v>
      </c>
      <c r="L6797" t="s">
        <v>12468</v>
      </c>
      <c r="M6797" t="s">
        <v>10064</v>
      </c>
      <c r="N6797" t="s">
        <v>10064</v>
      </c>
      <c r="O6797" t="s">
        <v>10460</v>
      </c>
      <c r="P6797" t="s">
        <v>10644</v>
      </c>
      <c r="Q6797" t="s">
        <v>97</v>
      </c>
      <c r="R6797" t="s">
        <v>127</v>
      </c>
      <c r="S6797" t="s">
        <v>108</v>
      </c>
      <c r="T6797" t="s">
        <v>12469</v>
      </c>
      <c r="U6797" t="s">
        <v>12470</v>
      </c>
      <c r="X6797">
        <v>1</v>
      </c>
      <c r="Y6797">
        <v>0</v>
      </c>
      <c r="Z6797">
        <v>0</v>
      </c>
      <c r="AA6797">
        <v>0</v>
      </c>
      <c r="AB6797">
        <v>1276402</v>
      </c>
      <c r="AC6797" t="s">
        <v>47</v>
      </c>
      <c r="AD6797" t="str">
        <f>+VLOOKUP(T6797,items!$A$2:$D$1255,4,0)</f>
        <v>MUEBLES</v>
      </c>
      <c r="AE6797">
        <f>+VLOOKUP(T6797,Tabla1[],5,0)</f>
        <v>0</v>
      </c>
      <c r="AF6797">
        <f t="shared" si="106"/>
        <v>7</v>
      </c>
    </row>
    <row r="6798" spans="1:32" x14ac:dyDescent="0.25">
      <c r="A6798">
        <v>104747</v>
      </c>
      <c r="B6798" t="s">
        <v>2569</v>
      </c>
      <c r="C6798" t="s">
        <v>75</v>
      </c>
      <c r="D6798">
        <v>0</v>
      </c>
      <c r="F6798" t="s">
        <v>1249</v>
      </c>
      <c r="G6798" t="s">
        <v>1249</v>
      </c>
      <c r="H6798" t="s">
        <v>12471</v>
      </c>
      <c r="I6798" t="s">
        <v>37</v>
      </c>
      <c r="J6798" t="s">
        <v>12472</v>
      </c>
      <c r="K6798" t="s">
        <v>12473</v>
      </c>
      <c r="L6798" t="s">
        <v>37</v>
      </c>
      <c r="M6798" t="s">
        <v>9096</v>
      </c>
      <c r="N6798" t="s">
        <v>9096</v>
      </c>
      <c r="O6798" t="s">
        <v>53</v>
      </c>
      <c r="P6798" t="s">
        <v>9598</v>
      </c>
      <c r="Q6798" t="s">
        <v>9598</v>
      </c>
      <c r="R6798" t="s">
        <v>127</v>
      </c>
      <c r="S6798" t="s">
        <v>164</v>
      </c>
      <c r="T6798" t="s">
        <v>6309</v>
      </c>
      <c r="U6798" t="s">
        <v>6310</v>
      </c>
      <c r="X6798">
        <v>14</v>
      </c>
      <c r="Y6798">
        <v>0</v>
      </c>
      <c r="Z6798">
        <v>0</v>
      </c>
      <c r="AA6798">
        <v>0</v>
      </c>
      <c r="AB6798">
        <v>18200</v>
      </c>
      <c r="AC6798" t="s">
        <v>47</v>
      </c>
      <c r="AD6798">
        <f>+VLOOKUP(T6798,items!$A$2:$D$1255,4,0)</f>
        <v>0</v>
      </c>
      <c r="AE6798">
        <f>+VLOOKUP(T6798,Tabla1[],5,0)</f>
        <v>0</v>
      </c>
      <c r="AF6798">
        <f t="shared" si="106"/>
        <v>6</v>
      </c>
    </row>
    <row r="6799" spans="1:32" x14ac:dyDescent="0.25">
      <c r="A6799">
        <v>104747</v>
      </c>
      <c r="B6799" t="s">
        <v>2569</v>
      </c>
      <c r="C6799" t="s">
        <v>75</v>
      </c>
      <c r="D6799">
        <v>0</v>
      </c>
      <c r="F6799" t="s">
        <v>1249</v>
      </c>
      <c r="G6799" t="s">
        <v>1249</v>
      </c>
      <c r="H6799" t="s">
        <v>12471</v>
      </c>
      <c r="I6799" t="s">
        <v>37</v>
      </c>
      <c r="J6799" t="s">
        <v>12472</v>
      </c>
      <c r="K6799" t="s">
        <v>12473</v>
      </c>
      <c r="L6799" t="s">
        <v>37</v>
      </c>
      <c r="M6799" t="s">
        <v>9096</v>
      </c>
      <c r="N6799" t="s">
        <v>9096</v>
      </c>
      <c r="O6799" t="s">
        <v>53</v>
      </c>
      <c r="P6799" t="s">
        <v>9598</v>
      </c>
      <c r="Q6799" t="s">
        <v>9598</v>
      </c>
      <c r="R6799" t="s">
        <v>127</v>
      </c>
      <c r="S6799" t="s">
        <v>164</v>
      </c>
      <c r="T6799" t="s">
        <v>1290</v>
      </c>
      <c r="U6799" t="s">
        <v>1291</v>
      </c>
      <c r="X6799">
        <v>7</v>
      </c>
      <c r="Y6799">
        <v>0</v>
      </c>
      <c r="Z6799">
        <v>0</v>
      </c>
      <c r="AA6799">
        <v>0</v>
      </c>
      <c r="AB6799">
        <v>447300</v>
      </c>
      <c r="AC6799" t="s">
        <v>47</v>
      </c>
      <c r="AD6799">
        <f>+VLOOKUP(T6799,items!$A$2:$D$1255,4,0)</f>
        <v>0</v>
      </c>
      <c r="AE6799">
        <f>+VLOOKUP(T6799,Tabla1[],5,0)</f>
        <v>0</v>
      </c>
      <c r="AF6799">
        <f t="shared" si="106"/>
        <v>6</v>
      </c>
    </row>
    <row r="6800" spans="1:32" x14ac:dyDescent="0.25">
      <c r="A6800">
        <v>104747</v>
      </c>
      <c r="B6800" t="s">
        <v>2569</v>
      </c>
      <c r="C6800" t="s">
        <v>75</v>
      </c>
      <c r="D6800">
        <v>0</v>
      </c>
      <c r="F6800" t="s">
        <v>1249</v>
      </c>
      <c r="G6800" t="s">
        <v>1249</v>
      </c>
      <c r="H6800" t="s">
        <v>12471</v>
      </c>
      <c r="I6800" t="s">
        <v>37</v>
      </c>
      <c r="J6800" t="s">
        <v>12472</v>
      </c>
      <c r="K6800" t="s">
        <v>12473</v>
      </c>
      <c r="L6800" t="s">
        <v>37</v>
      </c>
      <c r="M6800" t="s">
        <v>9096</v>
      </c>
      <c r="N6800" t="s">
        <v>9096</v>
      </c>
      <c r="O6800" t="s">
        <v>53</v>
      </c>
      <c r="P6800" t="s">
        <v>9598</v>
      </c>
      <c r="Q6800" t="s">
        <v>9598</v>
      </c>
      <c r="R6800" t="s">
        <v>127</v>
      </c>
      <c r="S6800" t="s">
        <v>164</v>
      </c>
      <c r="T6800" t="s">
        <v>6311</v>
      </c>
      <c r="U6800" t="s">
        <v>6312</v>
      </c>
      <c r="X6800">
        <v>14</v>
      </c>
      <c r="Y6800">
        <v>0</v>
      </c>
      <c r="Z6800">
        <v>0</v>
      </c>
      <c r="AA6800">
        <v>0</v>
      </c>
      <c r="AB6800">
        <v>5600</v>
      </c>
      <c r="AC6800" t="s">
        <v>47</v>
      </c>
      <c r="AD6800">
        <f>+VLOOKUP(T6800,items!$A$2:$D$1255,4,0)</f>
        <v>0</v>
      </c>
      <c r="AE6800">
        <f>+VLOOKUP(T6800,Tabla1[],5,0)</f>
        <v>0</v>
      </c>
      <c r="AF6800">
        <f t="shared" si="106"/>
        <v>6</v>
      </c>
    </row>
    <row r="6801" spans="1:34" x14ac:dyDescent="0.25">
      <c r="A6801">
        <v>104747</v>
      </c>
      <c r="B6801" t="s">
        <v>2569</v>
      </c>
      <c r="C6801" t="s">
        <v>75</v>
      </c>
      <c r="D6801">
        <v>0</v>
      </c>
      <c r="F6801" t="s">
        <v>1249</v>
      </c>
      <c r="G6801" t="s">
        <v>1249</v>
      </c>
      <c r="H6801" t="s">
        <v>12471</v>
      </c>
      <c r="I6801" t="s">
        <v>37</v>
      </c>
      <c r="J6801" t="s">
        <v>12472</v>
      </c>
      <c r="K6801" t="s">
        <v>12473</v>
      </c>
      <c r="L6801" t="s">
        <v>37</v>
      </c>
      <c r="M6801" t="s">
        <v>9096</v>
      </c>
      <c r="N6801" t="s">
        <v>9096</v>
      </c>
      <c r="O6801" t="s">
        <v>53</v>
      </c>
      <c r="P6801" t="s">
        <v>9598</v>
      </c>
      <c r="Q6801" t="s">
        <v>9598</v>
      </c>
      <c r="R6801" t="s">
        <v>127</v>
      </c>
      <c r="S6801" t="s">
        <v>164</v>
      </c>
      <c r="T6801" t="s">
        <v>3069</v>
      </c>
      <c r="U6801" t="s">
        <v>3070</v>
      </c>
      <c r="X6801">
        <v>7</v>
      </c>
      <c r="Y6801">
        <v>0</v>
      </c>
      <c r="Z6801">
        <v>0</v>
      </c>
      <c r="AA6801">
        <v>0</v>
      </c>
      <c r="AB6801">
        <v>350000</v>
      </c>
      <c r="AC6801" t="s">
        <v>47</v>
      </c>
      <c r="AD6801">
        <f>+VLOOKUP(T6801,items!$A$2:$D$1255,4,0)</f>
        <v>0</v>
      </c>
      <c r="AE6801">
        <f>+VLOOKUP(T6801,Tabla1[],5,0)</f>
        <v>0</v>
      </c>
      <c r="AF6801">
        <f t="shared" si="106"/>
        <v>6</v>
      </c>
    </row>
    <row r="6802" spans="1:34" x14ac:dyDescent="0.25">
      <c r="A6802">
        <v>104748</v>
      </c>
      <c r="B6802" t="s">
        <v>5843</v>
      </c>
      <c r="C6802" t="s">
        <v>33</v>
      </c>
      <c r="D6802">
        <v>0</v>
      </c>
      <c r="F6802" t="s">
        <v>1249</v>
      </c>
      <c r="G6802" t="s">
        <v>1249</v>
      </c>
      <c r="H6802" t="s">
        <v>12474</v>
      </c>
      <c r="I6802" t="s">
        <v>37</v>
      </c>
      <c r="J6802" t="s">
        <v>12475</v>
      </c>
      <c r="K6802" t="s">
        <v>12476</v>
      </c>
      <c r="L6802" t="s">
        <v>12477</v>
      </c>
      <c r="M6802" t="s">
        <v>9096</v>
      </c>
      <c r="N6802" t="s">
        <v>9096</v>
      </c>
      <c r="O6802" t="s">
        <v>9374</v>
      </c>
      <c r="P6802" t="s">
        <v>9236</v>
      </c>
      <c r="Q6802" t="s">
        <v>9598</v>
      </c>
      <c r="R6802" t="s">
        <v>127</v>
      </c>
      <c r="S6802" t="s">
        <v>164</v>
      </c>
      <c r="T6802" t="s">
        <v>2908</v>
      </c>
      <c r="U6802" t="s">
        <v>958</v>
      </c>
      <c r="X6802">
        <v>3.5</v>
      </c>
      <c r="Y6802">
        <v>0</v>
      </c>
      <c r="Z6802">
        <v>0</v>
      </c>
      <c r="AA6802">
        <v>0</v>
      </c>
      <c r="AB6802">
        <v>184100</v>
      </c>
      <c r="AC6802" t="s">
        <v>47</v>
      </c>
      <c r="AD6802">
        <f>+VLOOKUP(T6802,items!$A$2:$D$1255,4,0)</f>
        <v>0</v>
      </c>
      <c r="AE6802">
        <f>+VLOOKUP(T6802,Tabla1[],5,0)</f>
        <v>0</v>
      </c>
      <c r="AF6802">
        <f t="shared" si="106"/>
        <v>6</v>
      </c>
    </row>
    <row r="6803" spans="1:34" x14ac:dyDescent="0.25">
      <c r="A6803">
        <v>104752</v>
      </c>
      <c r="B6803" t="s">
        <v>3603</v>
      </c>
      <c r="C6803" t="s">
        <v>75</v>
      </c>
      <c r="D6803">
        <v>0</v>
      </c>
      <c r="F6803" t="s">
        <v>1249</v>
      </c>
      <c r="G6803" t="s">
        <v>9598</v>
      </c>
      <c r="H6803" t="s">
        <v>12478</v>
      </c>
      <c r="I6803" t="s">
        <v>37</v>
      </c>
      <c r="J6803" t="s">
        <v>12479</v>
      </c>
      <c r="K6803" t="s">
        <v>12480</v>
      </c>
      <c r="L6803" t="s">
        <v>37</v>
      </c>
      <c r="M6803" t="s">
        <v>10072</v>
      </c>
      <c r="N6803" t="s">
        <v>10072</v>
      </c>
      <c r="O6803" t="s">
        <v>10344</v>
      </c>
      <c r="P6803" t="s">
        <v>9376</v>
      </c>
      <c r="Q6803" t="s">
        <v>9376</v>
      </c>
      <c r="R6803" t="s">
        <v>43</v>
      </c>
      <c r="S6803" t="s">
        <v>272</v>
      </c>
      <c r="T6803" t="s">
        <v>618</v>
      </c>
      <c r="U6803" t="s">
        <v>619</v>
      </c>
      <c r="X6803">
        <v>1</v>
      </c>
      <c r="Y6803">
        <v>0</v>
      </c>
      <c r="Z6803">
        <v>0</v>
      </c>
      <c r="AA6803">
        <v>0</v>
      </c>
      <c r="AB6803" s="14">
        <v>12646224</v>
      </c>
      <c r="AC6803" t="s">
        <v>47</v>
      </c>
      <c r="AD6803">
        <f>+VLOOKUP(T6803,items!$A$2:$D$1255,4,0)</f>
        <v>0</v>
      </c>
      <c r="AE6803">
        <f>+VLOOKUP(T6803,Tabla1[],5,0)</f>
        <v>0</v>
      </c>
      <c r="AF6803">
        <f t="shared" si="106"/>
        <v>6</v>
      </c>
      <c r="AG6803">
        <v>3816</v>
      </c>
      <c r="AH6803" s="14">
        <v>12646224</v>
      </c>
    </row>
    <row r="6804" spans="1:34" x14ac:dyDescent="0.25">
      <c r="A6804">
        <v>104755</v>
      </c>
      <c r="B6804" t="s">
        <v>12481</v>
      </c>
      <c r="C6804" t="s">
        <v>75</v>
      </c>
      <c r="D6804">
        <v>0</v>
      </c>
      <c r="F6804" t="s">
        <v>1249</v>
      </c>
      <c r="G6804" t="s">
        <v>1249</v>
      </c>
      <c r="H6804" t="s">
        <v>12482</v>
      </c>
      <c r="I6804" t="s">
        <v>12483</v>
      </c>
      <c r="J6804" t="s">
        <v>12484</v>
      </c>
      <c r="K6804" t="s">
        <v>12485</v>
      </c>
      <c r="L6804" t="s">
        <v>12486</v>
      </c>
      <c r="M6804" t="s">
        <v>9096</v>
      </c>
      <c r="N6804" t="s">
        <v>9374</v>
      </c>
      <c r="O6804" t="s">
        <v>10229</v>
      </c>
      <c r="P6804" t="s">
        <v>9440</v>
      </c>
      <c r="Q6804" t="s">
        <v>9441</v>
      </c>
      <c r="R6804" t="s">
        <v>127</v>
      </c>
      <c r="S6804" t="s">
        <v>44</v>
      </c>
      <c r="T6804" t="s">
        <v>7509</v>
      </c>
      <c r="U6804" t="s">
        <v>7510</v>
      </c>
      <c r="X6804">
        <v>2</v>
      </c>
      <c r="Y6804">
        <v>0</v>
      </c>
      <c r="Z6804">
        <v>0</v>
      </c>
      <c r="AA6804">
        <v>0</v>
      </c>
      <c r="AB6804">
        <v>200000</v>
      </c>
      <c r="AC6804" t="s">
        <v>47</v>
      </c>
      <c r="AD6804">
        <f>+VLOOKUP(T6804,items!$A$2:$D$1255,4,0)</f>
        <v>0</v>
      </c>
      <c r="AE6804">
        <f>+VLOOKUP(T6804,Tabla1[],5,0)</f>
        <v>0</v>
      </c>
      <c r="AF6804">
        <f t="shared" si="106"/>
        <v>6</v>
      </c>
    </row>
    <row r="6805" spans="1:34" x14ac:dyDescent="0.25">
      <c r="A6805">
        <v>104755</v>
      </c>
      <c r="B6805" t="s">
        <v>12481</v>
      </c>
      <c r="C6805" t="s">
        <v>75</v>
      </c>
      <c r="D6805">
        <v>0</v>
      </c>
      <c r="F6805" t="s">
        <v>1249</v>
      </c>
      <c r="G6805" t="s">
        <v>1249</v>
      </c>
      <c r="H6805" t="s">
        <v>12482</v>
      </c>
      <c r="I6805" t="s">
        <v>12483</v>
      </c>
      <c r="J6805" t="s">
        <v>12484</v>
      </c>
      <c r="K6805" t="s">
        <v>12485</v>
      </c>
      <c r="L6805" t="s">
        <v>12486</v>
      </c>
      <c r="M6805" t="s">
        <v>9096</v>
      </c>
      <c r="N6805" t="s">
        <v>9374</v>
      </c>
      <c r="O6805" t="s">
        <v>10229</v>
      </c>
      <c r="P6805" t="s">
        <v>9440</v>
      </c>
      <c r="Q6805" t="s">
        <v>9441</v>
      </c>
      <c r="R6805" t="s">
        <v>127</v>
      </c>
      <c r="S6805" t="s">
        <v>44</v>
      </c>
      <c r="T6805" t="s">
        <v>8562</v>
      </c>
      <c r="U6805" t="s">
        <v>8623</v>
      </c>
      <c r="X6805">
        <v>1</v>
      </c>
      <c r="Y6805">
        <v>4500</v>
      </c>
      <c r="Z6805">
        <v>0</v>
      </c>
      <c r="AA6805">
        <v>2800</v>
      </c>
      <c r="AB6805">
        <v>888994</v>
      </c>
      <c r="AC6805" t="s">
        <v>47</v>
      </c>
      <c r="AD6805">
        <f>+VLOOKUP(T6805,items!$A$2:$D$1255,4,0)</f>
        <v>0</v>
      </c>
      <c r="AE6805">
        <f>+VLOOKUP(T6805,Tabla1[],5,0)</f>
        <v>0</v>
      </c>
      <c r="AF6805">
        <f t="shared" si="106"/>
        <v>6</v>
      </c>
    </row>
    <row r="6806" spans="1:34" x14ac:dyDescent="0.25">
      <c r="A6806">
        <v>104755</v>
      </c>
      <c r="B6806" t="s">
        <v>12481</v>
      </c>
      <c r="C6806" t="s">
        <v>75</v>
      </c>
      <c r="D6806">
        <v>0</v>
      </c>
      <c r="F6806" t="s">
        <v>1249</v>
      </c>
      <c r="G6806" t="s">
        <v>1249</v>
      </c>
      <c r="H6806" t="s">
        <v>12482</v>
      </c>
      <c r="I6806" t="s">
        <v>12483</v>
      </c>
      <c r="J6806" t="s">
        <v>12484</v>
      </c>
      <c r="K6806" t="s">
        <v>12485</v>
      </c>
      <c r="L6806" t="s">
        <v>12486</v>
      </c>
      <c r="M6806" t="s">
        <v>9096</v>
      </c>
      <c r="N6806" t="s">
        <v>9374</v>
      </c>
      <c r="O6806" t="s">
        <v>10229</v>
      </c>
      <c r="P6806" t="s">
        <v>9440</v>
      </c>
      <c r="Q6806" t="s">
        <v>9441</v>
      </c>
      <c r="R6806" t="s">
        <v>127</v>
      </c>
      <c r="S6806" t="s">
        <v>44</v>
      </c>
      <c r="T6806" t="s">
        <v>94</v>
      </c>
      <c r="U6806" t="s">
        <v>95</v>
      </c>
      <c r="X6806">
        <v>1</v>
      </c>
      <c r="Y6806">
        <v>0</v>
      </c>
      <c r="Z6806">
        <v>0</v>
      </c>
      <c r="AA6806">
        <v>0</v>
      </c>
      <c r="AB6806">
        <v>2100000</v>
      </c>
      <c r="AC6806" t="s">
        <v>47</v>
      </c>
      <c r="AD6806" t="e">
        <f>+VLOOKUP(T6806,items!$A$2:$D$1255,4,0)</f>
        <v>#N/A</v>
      </c>
      <c r="AE6806" t="e">
        <f>+VLOOKUP(T6806,Tabla1[],5,0)</f>
        <v>#N/A</v>
      </c>
      <c r="AF6806">
        <f t="shared" si="106"/>
        <v>6</v>
      </c>
    </row>
    <row r="6807" spans="1:34" x14ac:dyDescent="0.25">
      <c r="A6807">
        <v>104755</v>
      </c>
      <c r="B6807" t="s">
        <v>12481</v>
      </c>
      <c r="C6807" t="s">
        <v>75</v>
      </c>
      <c r="D6807">
        <v>0</v>
      </c>
      <c r="F6807" t="s">
        <v>1249</v>
      </c>
      <c r="G6807" t="s">
        <v>1249</v>
      </c>
      <c r="H6807" t="s">
        <v>12482</v>
      </c>
      <c r="I6807" t="s">
        <v>12483</v>
      </c>
      <c r="J6807" t="s">
        <v>12484</v>
      </c>
      <c r="K6807" t="s">
        <v>12485</v>
      </c>
      <c r="L6807" t="s">
        <v>12486</v>
      </c>
      <c r="M6807" t="s">
        <v>9096</v>
      </c>
      <c r="N6807" t="s">
        <v>9374</v>
      </c>
      <c r="O6807" t="s">
        <v>10229</v>
      </c>
      <c r="P6807" t="s">
        <v>9440</v>
      </c>
      <c r="Q6807" t="s">
        <v>9441</v>
      </c>
      <c r="R6807" t="s">
        <v>127</v>
      </c>
      <c r="S6807" t="s">
        <v>44</v>
      </c>
      <c r="T6807" t="s">
        <v>826</v>
      </c>
      <c r="U6807" t="s">
        <v>2040</v>
      </c>
      <c r="V6807" t="s">
        <v>867</v>
      </c>
      <c r="X6807">
        <v>1</v>
      </c>
      <c r="Y6807">
        <v>4500</v>
      </c>
      <c r="Z6807">
        <v>0</v>
      </c>
      <c r="AA6807">
        <v>2800</v>
      </c>
      <c r="AB6807">
        <v>1916372</v>
      </c>
      <c r="AC6807" t="s">
        <v>47</v>
      </c>
      <c r="AD6807">
        <f>+VLOOKUP(T6807,items!$A$2:$D$1255,4,0)</f>
        <v>0</v>
      </c>
      <c r="AE6807">
        <f>+VLOOKUP(T6807,Tabla1[],5,0)</f>
        <v>0</v>
      </c>
      <c r="AF6807">
        <f t="shared" si="106"/>
        <v>6</v>
      </c>
    </row>
    <row r="6808" spans="1:34" x14ac:dyDescent="0.25">
      <c r="A6808">
        <v>104756</v>
      </c>
      <c r="B6808" t="s">
        <v>12487</v>
      </c>
      <c r="C6808" t="s">
        <v>75</v>
      </c>
      <c r="D6808">
        <v>0</v>
      </c>
      <c r="F6808" t="s">
        <v>1249</v>
      </c>
      <c r="G6808" t="s">
        <v>53</v>
      </c>
      <c r="H6808" t="s">
        <v>12488</v>
      </c>
      <c r="I6808" t="s">
        <v>37</v>
      </c>
      <c r="J6808" t="s">
        <v>12489</v>
      </c>
      <c r="K6808" t="s">
        <v>12490</v>
      </c>
      <c r="L6808" t="s">
        <v>12491</v>
      </c>
      <c r="M6808" t="s">
        <v>9236</v>
      </c>
      <c r="N6808" t="s">
        <v>9236</v>
      </c>
      <c r="O6808" t="s">
        <v>9442</v>
      </c>
      <c r="P6808" t="s">
        <v>11915</v>
      </c>
      <c r="Q6808" t="s">
        <v>9599</v>
      </c>
      <c r="R6808" t="s">
        <v>127</v>
      </c>
      <c r="S6808" t="s">
        <v>108</v>
      </c>
      <c r="T6808" t="s">
        <v>12492</v>
      </c>
      <c r="U6808" t="s">
        <v>12493</v>
      </c>
      <c r="X6808">
        <v>2</v>
      </c>
      <c r="Y6808">
        <v>0</v>
      </c>
      <c r="Z6808">
        <v>0</v>
      </c>
      <c r="AA6808">
        <v>0</v>
      </c>
      <c r="AB6808">
        <v>205680</v>
      </c>
      <c r="AC6808" t="s">
        <v>47</v>
      </c>
      <c r="AD6808">
        <f>+VLOOKUP(T6808,items!$A$2:$D$1255,4,0)</f>
        <v>0</v>
      </c>
      <c r="AE6808">
        <f>+VLOOKUP(T6808,Tabla1[],5,0)</f>
        <v>0</v>
      </c>
      <c r="AF6808">
        <f t="shared" si="106"/>
        <v>6</v>
      </c>
    </row>
    <row r="6809" spans="1:34" x14ac:dyDescent="0.25">
      <c r="A6809">
        <v>104756</v>
      </c>
      <c r="B6809" t="s">
        <v>12487</v>
      </c>
      <c r="C6809" t="s">
        <v>75</v>
      </c>
      <c r="D6809">
        <v>0</v>
      </c>
      <c r="F6809" t="s">
        <v>1249</v>
      </c>
      <c r="G6809" t="s">
        <v>53</v>
      </c>
      <c r="H6809" t="s">
        <v>12488</v>
      </c>
      <c r="I6809" t="s">
        <v>37</v>
      </c>
      <c r="J6809" t="s">
        <v>12489</v>
      </c>
      <c r="K6809" t="s">
        <v>12490</v>
      </c>
      <c r="L6809" t="s">
        <v>12491</v>
      </c>
      <c r="M6809" t="s">
        <v>9236</v>
      </c>
      <c r="N6809" t="s">
        <v>9236</v>
      </c>
      <c r="O6809" t="s">
        <v>9442</v>
      </c>
      <c r="P6809" t="s">
        <v>11915</v>
      </c>
      <c r="Q6809" t="s">
        <v>9599</v>
      </c>
      <c r="R6809" t="s">
        <v>127</v>
      </c>
      <c r="S6809" t="s">
        <v>108</v>
      </c>
      <c r="T6809" t="s">
        <v>7509</v>
      </c>
      <c r="U6809" t="s">
        <v>7510</v>
      </c>
      <c r="X6809">
        <v>4</v>
      </c>
      <c r="Y6809">
        <v>0</v>
      </c>
      <c r="Z6809">
        <v>0</v>
      </c>
      <c r="AA6809">
        <v>0</v>
      </c>
      <c r="AB6809">
        <v>165600</v>
      </c>
      <c r="AC6809" t="s">
        <v>47</v>
      </c>
      <c r="AD6809">
        <f>+VLOOKUP(T6809,items!$A$2:$D$1255,4,0)</f>
        <v>0</v>
      </c>
      <c r="AE6809">
        <f>+VLOOKUP(T6809,Tabla1[],5,0)</f>
        <v>0</v>
      </c>
      <c r="AF6809">
        <f t="shared" si="106"/>
        <v>6</v>
      </c>
    </row>
    <row r="6810" spans="1:34" x14ac:dyDescent="0.25">
      <c r="A6810">
        <v>104756</v>
      </c>
      <c r="B6810" t="s">
        <v>12487</v>
      </c>
      <c r="C6810" t="s">
        <v>75</v>
      </c>
      <c r="D6810">
        <v>0</v>
      </c>
      <c r="F6810" t="s">
        <v>1249</v>
      </c>
      <c r="G6810" t="s">
        <v>53</v>
      </c>
      <c r="H6810" t="s">
        <v>12488</v>
      </c>
      <c r="I6810" t="s">
        <v>37</v>
      </c>
      <c r="J6810" t="s">
        <v>12489</v>
      </c>
      <c r="K6810" t="s">
        <v>12490</v>
      </c>
      <c r="L6810" t="s">
        <v>12491</v>
      </c>
      <c r="M6810" t="s">
        <v>9236</v>
      </c>
      <c r="N6810" t="s">
        <v>9236</v>
      </c>
      <c r="O6810" t="s">
        <v>9442</v>
      </c>
      <c r="P6810" t="s">
        <v>11915</v>
      </c>
      <c r="Q6810" t="s">
        <v>9599</v>
      </c>
      <c r="R6810" t="s">
        <v>127</v>
      </c>
      <c r="S6810" t="s">
        <v>108</v>
      </c>
      <c r="T6810" t="s">
        <v>11378</v>
      </c>
      <c r="U6810" t="s">
        <v>11379</v>
      </c>
      <c r="X6810">
        <v>1</v>
      </c>
      <c r="Y6810">
        <v>4000</v>
      </c>
      <c r="Z6810">
        <v>0</v>
      </c>
      <c r="AA6810">
        <v>2500</v>
      </c>
      <c r="AB6810">
        <v>695000</v>
      </c>
      <c r="AC6810" t="s">
        <v>47</v>
      </c>
      <c r="AD6810">
        <f>+VLOOKUP(T6810,items!$A$2:$D$1255,4,0)</f>
        <v>0</v>
      </c>
      <c r="AE6810">
        <f>+VLOOKUP(T6810,Tabla1[],5,0)</f>
        <v>0</v>
      </c>
      <c r="AF6810">
        <f t="shared" si="106"/>
        <v>6</v>
      </c>
    </row>
    <row r="6811" spans="1:34" x14ac:dyDescent="0.25">
      <c r="A6811">
        <v>104756</v>
      </c>
      <c r="B6811" t="s">
        <v>12487</v>
      </c>
      <c r="C6811" t="s">
        <v>75</v>
      </c>
      <c r="D6811">
        <v>0</v>
      </c>
      <c r="F6811" t="s">
        <v>1249</v>
      </c>
      <c r="G6811" t="s">
        <v>53</v>
      </c>
      <c r="H6811" t="s">
        <v>12488</v>
      </c>
      <c r="I6811" t="s">
        <v>37</v>
      </c>
      <c r="J6811" t="s">
        <v>12489</v>
      </c>
      <c r="K6811" t="s">
        <v>12490</v>
      </c>
      <c r="L6811" t="s">
        <v>12491</v>
      </c>
      <c r="M6811" t="s">
        <v>9236</v>
      </c>
      <c r="N6811" t="s">
        <v>9236</v>
      </c>
      <c r="O6811" t="s">
        <v>9442</v>
      </c>
      <c r="P6811" t="s">
        <v>11915</v>
      </c>
      <c r="Q6811" t="s">
        <v>9599</v>
      </c>
      <c r="R6811" t="s">
        <v>127</v>
      </c>
      <c r="S6811" t="s">
        <v>108</v>
      </c>
      <c r="T6811" t="s">
        <v>474</v>
      </c>
      <c r="U6811" t="s">
        <v>475</v>
      </c>
      <c r="X6811">
        <v>1</v>
      </c>
      <c r="Y6811">
        <v>0</v>
      </c>
      <c r="Z6811">
        <v>0</v>
      </c>
      <c r="AA6811">
        <v>0</v>
      </c>
      <c r="AB6811">
        <v>500000</v>
      </c>
      <c r="AC6811" t="s">
        <v>47</v>
      </c>
      <c r="AD6811">
        <f>+VLOOKUP(T6811,items!$A$2:$D$1255,4,0)</f>
        <v>0</v>
      </c>
      <c r="AE6811">
        <f>+VLOOKUP(T6811,Tabla1[],5,0)</f>
        <v>0</v>
      </c>
      <c r="AF6811">
        <f t="shared" si="106"/>
        <v>6</v>
      </c>
    </row>
    <row r="6812" spans="1:34" x14ac:dyDescent="0.25">
      <c r="A6812">
        <v>104756</v>
      </c>
      <c r="B6812" t="s">
        <v>12487</v>
      </c>
      <c r="C6812" t="s">
        <v>75</v>
      </c>
      <c r="D6812">
        <v>0</v>
      </c>
      <c r="F6812" t="s">
        <v>1249</v>
      </c>
      <c r="G6812" t="s">
        <v>53</v>
      </c>
      <c r="H6812" t="s">
        <v>12488</v>
      </c>
      <c r="I6812" t="s">
        <v>37</v>
      </c>
      <c r="J6812" t="s">
        <v>12489</v>
      </c>
      <c r="K6812" t="s">
        <v>12490</v>
      </c>
      <c r="L6812" t="s">
        <v>12491</v>
      </c>
      <c r="M6812" t="s">
        <v>9236</v>
      </c>
      <c r="N6812" t="s">
        <v>9236</v>
      </c>
      <c r="O6812" t="s">
        <v>9442</v>
      </c>
      <c r="P6812" t="s">
        <v>11915</v>
      </c>
      <c r="Q6812" t="s">
        <v>9599</v>
      </c>
      <c r="R6812" t="s">
        <v>127</v>
      </c>
      <c r="S6812" t="s">
        <v>108</v>
      </c>
      <c r="T6812" t="s">
        <v>476</v>
      </c>
      <c r="U6812" t="s">
        <v>477</v>
      </c>
      <c r="X6812">
        <v>1</v>
      </c>
      <c r="Y6812">
        <v>0</v>
      </c>
      <c r="Z6812">
        <v>0</v>
      </c>
      <c r="AA6812">
        <v>0</v>
      </c>
      <c r="AB6812">
        <v>500000</v>
      </c>
      <c r="AC6812" t="s">
        <v>47</v>
      </c>
      <c r="AD6812" t="e">
        <f>+VLOOKUP(T6812,items!$A$2:$D$1255,4,0)</f>
        <v>#N/A</v>
      </c>
      <c r="AE6812" t="e">
        <f>+VLOOKUP(T6812,Tabla1[],5,0)</f>
        <v>#N/A</v>
      </c>
      <c r="AF6812">
        <f t="shared" si="106"/>
        <v>6</v>
      </c>
    </row>
    <row r="6813" spans="1:34" x14ac:dyDescent="0.25">
      <c r="A6813">
        <v>104760</v>
      </c>
      <c r="B6813" t="s">
        <v>12494</v>
      </c>
      <c r="C6813" t="s">
        <v>33</v>
      </c>
      <c r="D6813">
        <v>0</v>
      </c>
      <c r="F6813" t="s">
        <v>1249</v>
      </c>
      <c r="G6813" t="s">
        <v>1249</v>
      </c>
      <c r="H6813" t="s">
        <v>12495</v>
      </c>
      <c r="I6813" t="s">
        <v>37</v>
      </c>
      <c r="J6813" t="s">
        <v>12496</v>
      </c>
      <c r="K6813" t="s">
        <v>12497</v>
      </c>
      <c r="L6813" t="s">
        <v>12498</v>
      </c>
      <c r="M6813" t="s">
        <v>9096</v>
      </c>
      <c r="N6813" t="s">
        <v>9096</v>
      </c>
      <c r="O6813" t="s">
        <v>10533</v>
      </c>
      <c r="P6813" t="s">
        <v>10125</v>
      </c>
      <c r="Q6813" t="s">
        <v>10460</v>
      </c>
      <c r="R6813" t="s">
        <v>63</v>
      </c>
      <c r="S6813" t="s">
        <v>44</v>
      </c>
      <c r="T6813" t="s">
        <v>538</v>
      </c>
      <c r="U6813" t="s">
        <v>539</v>
      </c>
      <c r="X6813">
        <v>12</v>
      </c>
      <c r="Y6813">
        <v>0</v>
      </c>
      <c r="Z6813">
        <v>0</v>
      </c>
      <c r="AA6813">
        <v>0</v>
      </c>
      <c r="AB6813">
        <v>8040888</v>
      </c>
      <c r="AC6813" t="s">
        <v>47</v>
      </c>
      <c r="AD6813" t="str">
        <f>+VLOOKUP(T6813,items!$A$2:$D$1255,4,0)</f>
        <v>MUEBLES</v>
      </c>
      <c r="AE6813">
        <f>+VLOOKUP(T6813,Tabla1[],5,0)</f>
        <v>0</v>
      </c>
      <c r="AF6813">
        <f t="shared" si="106"/>
        <v>7</v>
      </c>
    </row>
    <row r="6814" spans="1:34" x14ac:dyDescent="0.25">
      <c r="A6814">
        <v>104760</v>
      </c>
      <c r="B6814" t="s">
        <v>12494</v>
      </c>
      <c r="C6814" t="s">
        <v>33</v>
      </c>
      <c r="D6814">
        <v>0</v>
      </c>
      <c r="F6814" t="s">
        <v>1249</v>
      </c>
      <c r="G6814" t="s">
        <v>1249</v>
      </c>
      <c r="H6814" t="s">
        <v>12495</v>
      </c>
      <c r="I6814" t="s">
        <v>37</v>
      </c>
      <c r="J6814" t="s">
        <v>12496</v>
      </c>
      <c r="K6814" t="s">
        <v>12497</v>
      </c>
      <c r="L6814" t="s">
        <v>12498</v>
      </c>
      <c r="M6814" t="s">
        <v>9096</v>
      </c>
      <c r="N6814" t="s">
        <v>9096</v>
      </c>
      <c r="O6814" t="s">
        <v>10533</v>
      </c>
      <c r="P6814" t="s">
        <v>10125</v>
      </c>
      <c r="Q6814" t="s">
        <v>10460</v>
      </c>
      <c r="R6814" t="s">
        <v>63</v>
      </c>
      <c r="S6814" t="s">
        <v>44</v>
      </c>
      <c r="T6814" t="s">
        <v>542</v>
      </c>
      <c r="U6814" t="s">
        <v>543</v>
      </c>
      <c r="X6814">
        <v>3</v>
      </c>
      <c r="Y6814">
        <v>0</v>
      </c>
      <c r="Z6814">
        <v>0</v>
      </c>
      <c r="AA6814">
        <v>0</v>
      </c>
      <c r="AB6814">
        <v>2460756</v>
      </c>
      <c r="AC6814" t="s">
        <v>47</v>
      </c>
      <c r="AD6814" t="str">
        <f>+VLOOKUP(T6814,items!$A$2:$D$1255,4,0)</f>
        <v>MUEBLES</v>
      </c>
      <c r="AE6814">
        <f>+VLOOKUP(T6814,Tabla1[],5,0)</f>
        <v>0</v>
      </c>
      <c r="AF6814">
        <f t="shared" si="106"/>
        <v>7</v>
      </c>
    </row>
    <row r="6815" spans="1:34" x14ac:dyDescent="0.25">
      <c r="A6815">
        <v>104760</v>
      </c>
      <c r="B6815" t="s">
        <v>12494</v>
      </c>
      <c r="C6815" t="s">
        <v>33</v>
      </c>
      <c r="D6815">
        <v>0</v>
      </c>
      <c r="F6815" t="s">
        <v>1249</v>
      </c>
      <c r="G6815" t="s">
        <v>1249</v>
      </c>
      <c r="H6815" t="s">
        <v>12495</v>
      </c>
      <c r="I6815" t="s">
        <v>37</v>
      </c>
      <c r="J6815" t="s">
        <v>12496</v>
      </c>
      <c r="K6815" t="s">
        <v>12497</v>
      </c>
      <c r="L6815" t="s">
        <v>12498</v>
      </c>
      <c r="M6815" t="s">
        <v>9096</v>
      </c>
      <c r="N6815" t="s">
        <v>9096</v>
      </c>
      <c r="O6815" t="s">
        <v>10533</v>
      </c>
      <c r="P6815" t="s">
        <v>10125</v>
      </c>
      <c r="Q6815" t="s">
        <v>10460</v>
      </c>
      <c r="R6815" t="s">
        <v>63</v>
      </c>
      <c r="S6815" t="s">
        <v>44</v>
      </c>
      <c r="T6815" t="s">
        <v>3319</v>
      </c>
      <c r="U6815" t="s">
        <v>3320</v>
      </c>
      <c r="X6815">
        <v>1</v>
      </c>
      <c r="Y6815">
        <v>0</v>
      </c>
      <c r="Z6815">
        <v>0</v>
      </c>
      <c r="AA6815">
        <v>0</v>
      </c>
      <c r="AB6815">
        <v>5480981</v>
      </c>
      <c r="AC6815" t="s">
        <v>47</v>
      </c>
      <c r="AD6815" t="str">
        <f>+VLOOKUP(T6815,items!$A$2:$D$1255,4,0)</f>
        <v>MUEBLES</v>
      </c>
      <c r="AE6815">
        <f>+VLOOKUP(T6815,Tabla1[],5,0)</f>
        <v>0</v>
      </c>
      <c r="AF6815">
        <f t="shared" si="106"/>
        <v>7</v>
      </c>
    </row>
    <row r="6816" spans="1:34" x14ac:dyDescent="0.25">
      <c r="A6816">
        <v>104760</v>
      </c>
      <c r="B6816" t="s">
        <v>12494</v>
      </c>
      <c r="C6816" t="s">
        <v>33</v>
      </c>
      <c r="D6816">
        <v>0</v>
      </c>
      <c r="F6816" t="s">
        <v>1249</v>
      </c>
      <c r="G6816" t="s">
        <v>1249</v>
      </c>
      <c r="H6816" t="s">
        <v>12495</v>
      </c>
      <c r="I6816" t="s">
        <v>37</v>
      </c>
      <c r="J6816" t="s">
        <v>12496</v>
      </c>
      <c r="K6816" t="s">
        <v>12497</v>
      </c>
      <c r="L6816" t="s">
        <v>12498</v>
      </c>
      <c r="M6816" t="s">
        <v>9096</v>
      </c>
      <c r="N6816" t="s">
        <v>9096</v>
      </c>
      <c r="O6816" t="s">
        <v>10533</v>
      </c>
      <c r="P6816" t="s">
        <v>10125</v>
      </c>
      <c r="Q6816" t="s">
        <v>10460</v>
      </c>
      <c r="R6816" t="s">
        <v>63</v>
      </c>
      <c r="S6816" t="s">
        <v>44</v>
      </c>
      <c r="T6816" t="s">
        <v>50</v>
      </c>
      <c r="U6816" t="s">
        <v>51</v>
      </c>
      <c r="X6816">
        <v>1</v>
      </c>
      <c r="Y6816">
        <v>0</v>
      </c>
      <c r="Z6816">
        <v>0</v>
      </c>
      <c r="AA6816">
        <v>0</v>
      </c>
      <c r="AB6816">
        <v>620000</v>
      </c>
      <c r="AC6816" t="s">
        <v>47</v>
      </c>
      <c r="AD6816" t="e">
        <f>+VLOOKUP(T6816,items!$A$2:$D$1255,4,0)</f>
        <v>#N/A</v>
      </c>
      <c r="AE6816" t="e">
        <f>+VLOOKUP(T6816,Tabla1[],5,0)</f>
        <v>#N/A</v>
      </c>
      <c r="AF6816">
        <f t="shared" si="106"/>
        <v>7</v>
      </c>
    </row>
    <row r="6817" spans="1:34" x14ac:dyDescent="0.25">
      <c r="A6817">
        <v>104761</v>
      </c>
      <c r="B6817" t="s">
        <v>12499</v>
      </c>
      <c r="C6817" t="s">
        <v>33</v>
      </c>
      <c r="D6817">
        <v>0</v>
      </c>
      <c r="F6817" t="s">
        <v>1249</v>
      </c>
      <c r="G6817" t="s">
        <v>10229</v>
      </c>
      <c r="H6817" t="s">
        <v>12500</v>
      </c>
      <c r="I6817" t="s">
        <v>37</v>
      </c>
      <c r="J6817" t="s">
        <v>12501</v>
      </c>
      <c r="K6817" t="s">
        <v>12502</v>
      </c>
      <c r="L6817" t="s">
        <v>12503</v>
      </c>
      <c r="M6817" t="s">
        <v>9376</v>
      </c>
      <c r="N6817" t="s">
        <v>9376</v>
      </c>
      <c r="O6817" t="s">
        <v>10024</v>
      </c>
      <c r="P6817" t="s">
        <v>4728</v>
      </c>
      <c r="Q6817" t="s">
        <v>10025</v>
      </c>
      <c r="R6817" t="s">
        <v>127</v>
      </c>
      <c r="S6817" t="s">
        <v>108</v>
      </c>
      <c r="T6817" t="s">
        <v>9311</v>
      </c>
      <c r="U6817" t="s">
        <v>9312</v>
      </c>
      <c r="X6817">
        <v>1</v>
      </c>
      <c r="Y6817">
        <v>4580</v>
      </c>
      <c r="Z6817">
        <v>2500</v>
      </c>
      <c r="AA6817">
        <v>0</v>
      </c>
      <c r="AB6817">
        <v>556320</v>
      </c>
      <c r="AC6817" t="s">
        <v>47</v>
      </c>
      <c r="AD6817">
        <f>+VLOOKUP(T6817,items!$A$2:$D$1255,4,0)</f>
        <v>0</v>
      </c>
      <c r="AE6817">
        <f>+VLOOKUP(T6817,Tabla1[],5,0)</f>
        <v>0</v>
      </c>
      <c r="AF6817">
        <f t="shared" si="106"/>
        <v>6</v>
      </c>
    </row>
    <row r="6818" spans="1:34" x14ac:dyDescent="0.25">
      <c r="A6818">
        <v>104761</v>
      </c>
      <c r="B6818" t="s">
        <v>12499</v>
      </c>
      <c r="C6818" t="s">
        <v>33</v>
      </c>
      <c r="D6818">
        <v>0</v>
      </c>
      <c r="F6818" t="s">
        <v>1249</v>
      </c>
      <c r="G6818" t="s">
        <v>10229</v>
      </c>
      <c r="H6818" t="s">
        <v>12500</v>
      </c>
      <c r="I6818" t="s">
        <v>37</v>
      </c>
      <c r="J6818" t="s">
        <v>12501</v>
      </c>
      <c r="K6818" t="s">
        <v>12502</v>
      </c>
      <c r="L6818" t="s">
        <v>12503</v>
      </c>
      <c r="M6818" t="s">
        <v>9376</v>
      </c>
      <c r="N6818" t="s">
        <v>9376</v>
      </c>
      <c r="O6818" t="s">
        <v>10024</v>
      </c>
      <c r="P6818" t="s">
        <v>4728</v>
      </c>
      <c r="Q6818" t="s">
        <v>10025</v>
      </c>
      <c r="R6818" t="s">
        <v>127</v>
      </c>
      <c r="S6818" t="s">
        <v>108</v>
      </c>
      <c r="T6818" t="s">
        <v>392</v>
      </c>
      <c r="U6818" t="s">
        <v>393</v>
      </c>
      <c r="X6818">
        <v>1</v>
      </c>
      <c r="Y6818">
        <v>0</v>
      </c>
      <c r="Z6818">
        <v>0</v>
      </c>
      <c r="AA6818">
        <v>0</v>
      </c>
      <c r="AB6818">
        <v>100000</v>
      </c>
      <c r="AC6818" t="s">
        <v>47</v>
      </c>
      <c r="AD6818" t="e">
        <f>+VLOOKUP(T6818,items!$A$2:$D$1255,4,0)</f>
        <v>#N/A</v>
      </c>
      <c r="AE6818" t="e">
        <f>+VLOOKUP(T6818,Tabla1[],5,0)</f>
        <v>#N/A</v>
      </c>
      <c r="AF6818">
        <f t="shared" si="106"/>
        <v>6</v>
      </c>
    </row>
    <row r="6819" spans="1:34" x14ac:dyDescent="0.25">
      <c r="A6819">
        <v>104764</v>
      </c>
      <c r="B6819" t="s">
        <v>12494</v>
      </c>
      <c r="C6819" t="s">
        <v>33</v>
      </c>
      <c r="D6819">
        <v>0</v>
      </c>
      <c r="F6819" t="s">
        <v>1249</v>
      </c>
      <c r="G6819" t="s">
        <v>1249</v>
      </c>
      <c r="H6819" t="s">
        <v>12504</v>
      </c>
      <c r="I6819" t="s">
        <v>37</v>
      </c>
      <c r="J6819" t="s">
        <v>12505</v>
      </c>
      <c r="K6819" t="s">
        <v>12506</v>
      </c>
      <c r="L6819" t="s">
        <v>12507</v>
      </c>
      <c r="M6819" t="s">
        <v>9096</v>
      </c>
      <c r="N6819" t="s">
        <v>9096</v>
      </c>
      <c r="O6819" t="s">
        <v>10533</v>
      </c>
      <c r="P6819" t="s">
        <v>10125</v>
      </c>
      <c r="Q6819" t="s">
        <v>10460</v>
      </c>
      <c r="R6819" t="s">
        <v>63</v>
      </c>
      <c r="S6819" t="s">
        <v>44</v>
      </c>
      <c r="T6819" t="s">
        <v>2288</v>
      </c>
      <c r="U6819" t="s">
        <v>2289</v>
      </c>
      <c r="V6819" t="s">
        <v>958</v>
      </c>
      <c r="X6819">
        <v>1</v>
      </c>
      <c r="Y6819">
        <v>0</v>
      </c>
      <c r="Z6819">
        <v>0</v>
      </c>
      <c r="AA6819">
        <v>0</v>
      </c>
      <c r="AB6819">
        <v>8417387</v>
      </c>
      <c r="AC6819" t="s">
        <v>47</v>
      </c>
      <c r="AD6819">
        <f>+VLOOKUP(T6819,items!$A$2:$D$1255,4,0)</f>
        <v>0</v>
      </c>
      <c r="AE6819">
        <f>+VLOOKUP(T6819,Tabla1[],5,0)</f>
        <v>0</v>
      </c>
      <c r="AF6819">
        <f t="shared" si="106"/>
        <v>7</v>
      </c>
    </row>
    <row r="6820" spans="1:34" x14ac:dyDescent="0.25">
      <c r="A6820">
        <v>104794</v>
      </c>
      <c r="B6820" t="s">
        <v>11722</v>
      </c>
      <c r="C6820" t="s">
        <v>75</v>
      </c>
      <c r="D6820">
        <v>0</v>
      </c>
      <c r="F6820" t="s">
        <v>9374</v>
      </c>
      <c r="G6820" t="s">
        <v>9376</v>
      </c>
      <c r="H6820" t="s">
        <v>12508</v>
      </c>
      <c r="I6820" t="s">
        <v>12509</v>
      </c>
      <c r="J6820" t="s">
        <v>12510</v>
      </c>
      <c r="K6820" t="s">
        <v>12511</v>
      </c>
      <c r="L6820" t="s">
        <v>12512</v>
      </c>
      <c r="M6820" t="s">
        <v>9440</v>
      </c>
      <c r="N6820" t="s">
        <v>10064</v>
      </c>
      <c r="O6820" t="s">
        <v>11915</v>
      </c>
      <c r="P6820" t="s">
        <v>9599</v>
      </c>
      <c r="Q6820" t="s">
        <v>10604</v>
      </c>
      <c r="R6820" t="s">
        <v>127</v>
      </c>
      <c r="S6820" t="s">
        <v>108</v>
      </c>
      <c r="T6820" t="s">
        <v>347</v>
      </c>
      <c r="U6820" t="s">
        <v>348</v>
      </c>
      <c r="W6820" t="s">
        <v>114</v>
      </c>
      <c r="X6820">
        <v>1</v>
      </c>
      <c r="Y6820">
        <v>4000</v>
      </c>
      <c r="Z6820">
        <v>0</v>
      </c>
      <c r="AA6820">
        <v>0</v>
      </c>
      <c r="AB6820">
        <v>396486</v>
      </c>
      <c r="AC6820" t="s">
        <v>47</v>
      </c>
      <c r="AD6820">
        <f>+VLOOKUP(T6820,items!$A$2:$D$1255,4,0)</f>
        <v>0</v>
      </c>
      <c r="AE6820">
        <f>+VLOOKUP(T6820,Tabla1[],5,0)</f>
        <v>0</v>
      </c>
      <c r="AF6820">
        <f t="shared" si="106"/>
        <v>6</v>
      </c>
    </row>
    <row r="6821" spans="1:34" x14ac:dyDescent="0.25">
      <c r="A6821">
        <v>104799</v>
      </c>
      <c r="B6821" t="s">
        <v>1961</v>
      </c>
      <c r="C6821" t="s">
        <v>75</v>
      </c>
      <c r="D6821">
        <v>0</v>
      </c>
      <c r="F6821" t="s">
        <v>9374</v>
      </c>
      <c r="G6821" t="s">
        <v>9374</v>
      </c>
      <c r="H6821" t="s">
        <v>12513</v>
      </c>
      <c r="I6821" t="s">
        <v>37</v>
      </c>
      <c r="J6821" t="s">
        <v>12514</v>
      </c>
      <c r="K6821" t="s">
        <v>12515</v>
      </c>
      <c r="L6821" t="s">
        <v>37</v>
      </c>
      <c r="M6821" t="s">
        <v>175</v>
      </c>
      <c r="N6821" t="s">
        <v>175</v>
      </c>
      <c r="O6821" t="s">
        <v>175</v>
      </c>
      <c r="P6821" t="s">
        <v>175</v>
      </c>
      <c r="Q6821" t="s">
        <v>175</v>
      </c>
      <c r="R6821" t="s">
        <v>127</v>
      </c>
      <c r="S6821" t="s">
        <v>164</v>
      </c>
      <c r="T6821" t="s">
        <v>3667</v>
      </c>
      <c r="U6821" t="s">
        <v>884</v>
      </c>
      <c r="X6821">
        <v>6.5</v>
      </c>
      <c r="Y6821">
        <v>0</v>
      </c>
      <c r="Z6821">
        <v>0</v>
      </c>
      <c r="AA6821">
        <v>0</v>
      </c>
      <c r="AB6821">
        <v>341900</v>
      </c>
      <c r="AC6821" t="s">
        <v>47</v>
      </c>
      <c r="AD6821">
        <f>+VLOOKUP(T6821,items!$A$2:$D$1255,4,0)</f>
        <v>0</v>
      </c>
      <c r="AE6821">
        <f>+VLOOKUP(T6821,Tabla1[],5,0)</f>
        <v>0</v>
      </c>
      <c r="AF6821" t="e">
        <f t="shared" si="106"/>
        <v>#VALUE!</v>
      </c>
    </row>
    <row r="6822" spans="1:34" x14ac:dyDescent="0.25">
      <c r="A6822">
        <v>104800</v>
      </c>
      <c r="B6822" t="s">
        <v>6679</v>
      </c>
      <c r="C6822" t="s">
        <v>75</v>
      </c>
      <c r="D6822">
        <v>0</v>
      </c>
      <c r="F6822" t="s">
        <v>9374</v>
      </c>
      <c r="G6822" t="s">
        <v>9374</v>
      </c>
      <c r="H6822" t="s">
        <v>12516</v>
      </c>
      <c r="I6822" t="s">
        <v>37</v>
      </c>
      <c r="J6822" t="s">
        <v>12517</v>
      </c>
      <c r="K6822" t="s">
        <v>12518</v>
      </c>
      <c r="L6822" t="s">
        <v>37</v>
      </c>
      <c r="M6822" t="s">
        <v>53</v>
      </c>
      <c r="N6822" t="s">
        <v>53</v>
      </c>
      <c r="O6822" t="s">
        <v>9598</v>
      </c>
      <c r="P6822" t="s">
        <v>10344</v>
      </c>
      <c r="Q6822" t="s">
        <v>10344</v>
      </c>
      <c r="R6822" t="s">
        <v>127</v>
      </c>
      <c r="S6822" t="s">
        <v>164</v>
      </c>
      <c r="T6822" t="s">
        <v>6309</v>
      </c>
      <c r="U6822" t="s">
        <v>6310</v>
      </c>
      <c r="X6822">
        <v>2</v>
      </c>
      <c r="Y6822">
        <v>0</v>
      </c>
      <c r="Z6822">
        <v>0</v>
      </c>
      <c r="AA6822">
        <v>0</v>
      </c>
      <c r="AB6822">
        <v>2600</v>
      </c>
      <c r="AC6822" t="s">
        <v>47</v>
      </c>
      <c r="AD6822">
        <f>+VLOOKUP(T6822,items!$A$2:$D$1255,4,0)</f>
        <v>0</v>
      </c>
      <c r="AE6822">
        <f>+VLOOKUP(T6822,Tabla1[],5,0)</f>
        <v>0</v>
      </c>
      <c r="AF6822">
        <f t="shared" si="106"/>
        <v>6</v>
      </c>
    </row>
    <row r="6823" spans="1:34" x14ac:dyDescent="0.25">
      <c r="A6823">
        <v>104800</v>
      </c>
      <c r="B6823" t="s">
        <v>6679</v>
      </c>
      <c r="C6823" t="s">
        <v>75</v>
      </c>
      <c r="D6823">
        <v>0</v>
      </c>
      <c r="F6823" t="s">
        <v>9374</v>
      </c>
      <c r="G6823" t="s">
        <v>9374</v>
      </c>
      <c r="H6823" t="s">
        <v>12516</v>
      </c>
      <c r="I6823" t="s">
        <v>37</v>
      </c>
      <c r="J6823" t="s">
        <v>12517</v>
      </c>
      <c r="K6823" t="s">
        <v>12518</v>
      </c>
      <c r="L6823" t="s">
        <v>37</v>
      </c>
      <c r="M6823" t="s">
        <v>53</v>
      </c>
      <c r="N6823" t="s">
        <v>53</v>
      </c>
      <c r="O6823" t="s">
        <v>9598</v>
      </c>
      <c r="P6823" t="s">
        <v>10344</v>
      </c>
      <c r="Q6823" t="s">
        <v>10344</v>
      </c>
      <c r="R6823" t="s">
        <v>127</v>
      </c>
      <c r="S6823" t="s">
        <v>164</v>
      </c>
      <c r="T6823" t="s">
        <v>1290</v>
      </c>
      <c r="U6823" t="s">
        <v>1291</v>
      </c>
      <c r="X6823">
        <v>1</v>
      </c>
      <c r="Y6823">
        <v>0</v>
      </c>
      <c r="Z6823">
        <v>0</v>
      </c>
      <c r="AA6823">
        <v>0</v>
      </c>
      <c r="AB6823">
        <v>63900</v>
      </c>
      <c r="AC6823" t="s">
        <v>47</v>
      </c>
      <c r="AD6823">
        <f>+VLOOKUP(T6823,items!$A$2:$D$1255,4,0)</f>
        <v>0</v>
      </c>
      <c r="AE6823">
        <f>+VLOOKUP(T6823,Tabla1[],5,0)</f>
        <v>0</v>
      </c>
      <c r="AF6823">
        <f t="shared" si="106"/>
        <v>6</v>
      </c>
    </row>
    <row r="6824" spans="1:34" x14ac:dyDescent="0.25">
      <c r="A6824">
        <v>104800</v>
      </c>
      <c r="B6824" t="s">
        <v>6679</v>
      </c>
      <c r="C6824" t="s">
        <v>75</v>
      </c>
      <c r="D6824">
        <v>0</v>
      </c>
      <c r="F6824" t="s">
        <v>9374</v>
      </c>
      <c r="G6824" t="s">
        <v>9374</v>
      </c>
      <c r="H6824" t="s">
        <v>12516</v>
      </c>
      <c r="I6824" t="s">
        <v>37</v>
      </c>
      <c r="J6824" t="s">
        <v>12517</v>
      </c>
      <c r="K6824" t="s">
        <v>12518</v>
      </c>
      <c r="L6824" t="s">
        <v>37</v>
      </c>
      <c r="M6824" t="s">
        <v>53</v>
      </c>
      <c r="N6824" t="s">
        <v>53</v>
      </c>
      <c r="O6824" t="s">
        <v>9598</v>
      </c>
      <c r="P6824" t="s">
        <v>10344</v>
      </c>
      <c r="Q6824" t="s">
        <v>10344</v>
      </c>
      <c r="R6824" t="s">
        <v>127</v>
      </c>
      <c r="S6824" t="s">
        <v>164</v>
      </c>
      <c r="T6824" t="s">
        <v>6311</v>
      </c>
      <c r="U6824" t="s">
        <v>6312</v>
      </c>
      <c r="X6824">
        <v>2</v>
      </c>
      <c r="Y6824">
        <v>0</v>
      </c>
      <c r="Z6824">
        <v>0</v>
      </c>
      <c r="AA6824">
        <v>0</v>
      </c>
      <c r="AB6824">
        <v>800</v>
      </c>
      <c r="AC6824" t="s">
        <v>47</v>
      </c>
      <c r="AD6824">
        <f>+VLOOKUP(T6824,items!$A$2:$D$1255,4,0)</f>
        <v>0</v>
      </c>
      <c r="AE6824">
        <f>+VLOOKUP(T6824,Tabla1[],5,0)</f>
        <v>0</v>
      </c>
      <c r="AF6824">
        <f t="shared" si="106"/>
        <v>6</v>
      </c>
    </row>
    <row r="6825" spans="1:34" x14ac:dyDescent="0.25">
      <c r="A6825">
        <v>104800</v>
      </c>
      <c r="B6825" t="s">
        <v>6679</v>
      </c>
      <c r="C6825" t="s">
        <v>75</v>
      </c>
      <c r="D6825">
        <v>0</v>
      </c>
      <c r="F6825" t="s">
        <v>9374</v>
      </c>
      <c r="G6825" t="s">
        <v>9374</v>
      </c>
      <c r="H6825" t="s">
        <v>12516</v>
      </c>
      <c r="I6825" t="s">
        <v>37</v>
      </c>
      <c r="J6825" t="s">
        <v>12517</v>
      </c>
      <c r="K6825" t="s">
        <v>12518</v>
      </c>
      <c r="L6825" t="s">
        <v>37</v>
      </c>
      <c r="M6825" t="s">
        <v>53</v>
      </c>
      <c r="N6825" t="s">
        <v>53</v>
      </c>
      <c r="O6825" t="s">
        <v>9598</v>
      </c>
      <c r="P6825" t="s">
        <v>10344</v>
      </c>
      <c r="Q6825" t="s">
        <v>10344</v>
      </c>
      <c r="R6825" t="s">
        <v>127</v>
      </c>
      <c r="S6825" t="s">
        <v>164</v>
      </c>
      <c r="T6825" t="s">
        <v>3069</v>
      </c>
      <c r="U6825" t="s">
        <v>3070</v>
      </c>
      <c r="X6825">
        <v>1</v>
      </c>
      <c r="Y6825">
        <v>0</v>
      </c>
      <c r="Z6825">
        <v>0</v>
      </c>
      <c r="AA6825">
        <v>0</v>
      </c>
      <c r="AB6825">
        <v>50000</v>
      </c>
      <c r="AC6825" t="s">
        <v>47</v>
      </c>
      <c r="AD6825">
        <f>+VLOOKUP(T6825,items!$A$2:$D$1255,4,0)</f>
        <v>0</v>
      </c>
      <c r="AE6825">
        <f>+VLOOKUP(T6825,Tabla1[],5,0)</f>
        <v>0</v>
      </c>
      <c r="AF6825">
        <f t="shared" si="106"/>
        <v>6</v>
      </c>
    </row>
    <row r="6826" spans="1:34" x14ac:dyDescent="0.25">
      <c r="A6826">
        <v>104804</v>
      </c>
      <c r="B6826" t="s">
        <v>6679</v>
      </c>
      <c r="C6826" t="s">
        <v>75</v>
      </c>
      <c r="D6826">
        <v>0</v>
      </c>
      <c r="F6826" t="s">
        <v>9374</v>
      </c>
      <c r="G6826" t="s">
        <v>9374</v>
      </c>
      <c r="H6826" t="s">
        <v>12519</v>
      </c>
      <c r="I6826" t="s">
        <v>37</v>
      </c>
      <c r="J6826" t="s">
        <v>12520</v>
      </c>
      <c r="K6826" t="s">
        <v>12521</v>
      </c>
      <c r="L6826" t="s">
        <v>37</v>
      </c>
      <c r="M6826" t="s">
        <v>175</v>
      </c>
      <c r="N6826" t="s">
        <v>175</v>
      </c>
      <c r="O6826" t="s">
        <v>175</v>
      </c>
      <c r="P6826" t="s">
        <v>175</v>
      </c>
      <c r="Q6826" t="s">
        <v>175</v>
      </c>
      <c r="R6826" t="s">
        <v>127</v>
      </c>
      <c r="S6826" t="s">
        <v>164</v>
      </c>
      <c r="T6826" t="s">
        <v>6309</v>
      </c>
      <c r="U6826" t="s">
        <v>6310</v>
      </c>
      <c r="X6826">
        <v>2</v>
      </c>
      <c r="Y6826">
        <v>0</v>
      </c>
      <c r="Z6826">
        <v>0</v>
      </c>
      <c r="AA6826">
        <v>0</v>
      </c>
      <c r="AB6826">
        <v>2600</v>
      </c>
      <c r="AC6826" t="s">
        <v>47</v>
      </c>
      <c r="AD6826">
        <f>+VLOOKUP(T6826,items!$A$2:$D$1255,4,0)</f>
        <v>0</v>
      </c>
      <c r="AE6826">
        <f>+VLOOKUP(T6826,Tabla1[],5,0)</f>
        <v>0</v>
      </c>
      <c r="AF6826" t="e">
        <f t="shared" si="106"/>
        <v>#VALUE!</v>
      </c>
    </row>
    <row r="6827" spans="1:34" x14ac:dyDescent="0.25">
      <c r="A6827">
        <v>104804</v>
      </c>
      <c r="B6827" t="s">
        <v>6679</v>
      </c>
      <c r="C6827" t="s">
        <v>75</v>
      </c>
      <c r="D6827">
        <v>0</v>
      </c>
      <c r="F6827" t="s">
        <v>9374</v>
      </c>
      <c r="G6827" t="s">
        <v>9374</v>
      </c>
      <c r="H6827" t="s">
        <v>12519</v>
      </c>
      <c r="I6827" t="s">
        <v>37</v>
      </c>
      <c r="J6827" t="s">
        <v>12520</v>
      </c>
      <c r="K6827" t="s">
        <v>12521</v>
      </c>
      <c r="L6827" t="s">
        <v>37</v>
      </c>
      <c r="M6827" t="s">
        <v>175</v>
      </c>
      <c r="N6827" t="s">
        <v>175</v>
      </c>
      <c r="O6827" t="s">
        <v>175</v>
      </c>
      <c r="P6827" t="s">
        <v>175</v>
      </c>
      <c r="Q6827" t="s">
        <v>175</v>
      </c>
      <c r="R6827" t="s">
        <v>127</v>
      </c>
      <c r="S6827" t="s">
        <v>164</v>
      </c>
      <c r="T6827" t="s">
        <v>1290</v>
      </c>
      <c r="U6827" t="s">
        <v>1291</v>
      </c>
      <c r="X6827">
        <v>1</v>
      </c>
      <c r="Y6827">
        <v>0</v>
      </c>
      <c r="Z6827">
        <v>0</v>
      </c>
      <c r="AA6827">
        <v>0</v>
      </c>
      <c r="AB6827">
        <v>63900</v>
      </c>
      <c r="AC6827" t="s">
        <v>47</v>
      </c>
      <c r="AD6827">
        <f>+VLOOKUP(T6827,items!$A$2:$D$1255,4,0)</f>
        <v>0</v>
      </c>
      <c r="AE6827">
        <f>+VLOOKUP(T6827,Tabla1[],5,0)</f>
        <v>0</v>
      </c>
      <c r="AF6827" t="e">
        <f t="shared" si="106"/>
        <v>#VALUE!</v>
      </c>
    </row>
    <row r="6828" spans="1:34" x14ac:dyDescent="0.25">
      <c r="A6828">
        <v>104804</v>
      </c>
      <c r="B6828" t="s">
        <v>6679</v>
      </c>
      <c r="C6828" t="s">
        <v>75</v>
      </c>
      <c r="D6828">
        <v>0</v>
      </c>
      <c r="F6828" t="s">
        <v>9374</v>
      </c>
      <c r="G6828" t="s">
        <v>9374</v>
      </c>
      <c r="H6828" t="s">
        <v>12519</v>
      </c>
      <c r="I6828" t="s">
        <v>37</v>
      </c>
      <c r="J6828" t="s">
        <v>12520</v>
      </c>
      <c r="K6828" t="s">
        <v>12521</v>
      </c>
      <c r="L6828" t="s">
        <v>37</v>
      </c>
      <c r="M6828" t="s">
        <v>175</v>
      </c>
      <c r="N6828" t="s">
        <v>175</v>
      </c>
      <c r="O6828" t="s">
        <v>175</v>
      </c>
      <c r="P6828" t="s">
        <v>175</v>
      </c>
      <c r="Q6828" t="s">
        <v>175</v>
      </c>
      <c r="R6828" t="s">
        <v>127</v>
      </c>
      <c r="S6828" t="s">
        <v>164</v>
      </c>
      <c r="T6828" t="s">
        <v>6311</v>
      </c>
      <c r="U6828" t="s">
        <v>6312</v>
      </c>
      <c r="X6828">
        <v>2</v>
      </c>
      <c r="Y6828">
        <v>0</v>
      </c>
      <c r="Z6828">
        <v>0</v>
      </c>
      <c r="AA6828">
        <v>0</v>
      </c>
      <c r="AB6828">
        <v>800</v>
      </c>
      <c r="AC6828" t="s">
        <v>47</v>
      </c>
      <c r="AD6828">
        <f>+VLOOKUP(T6828,items!$A$2:$D$1255,4,0)</f>
        <v>0</v>
      </c>
      <c r="AE6828">
        <f>+VLOOKUP(T6828,Tabla1[],5,0)</f>
        <v>0</v>
      </c>
      <c r="AF6828" t="e">
        <f t="shared" si="106"/>
        <v>#VALUE!</v>
      </c>
    </row>
    <row r="6829" spans="1:34" x14ac:dyDescent="0.25">
      <c r="A6829">
        <v>104804</v>
      </c>
      <c r="B6829" t="s">
        <v>6679</v>
      </c>
      <c r="C6829" t="s">
        <v>75</v>
      </c>
      <c r="D6829">
        <v>0</v>
      </c>
      <c r="F6829" t="s">
        <v>9374</v>
      </c>
      <c r="G6829" t="s">
        <v>9374</v>
      </c>
      <c r="H6829" t="s">
        <v>12519</v>
      </c>
      <c r="I6829" t="s">
        <v>37</v>
      </c>
      <c r="J6829" t="s">
        <v>12520</v>
      </c>
      <c r="K6829" t="s">
        <v>12521</v>
      </c>
      <c r="L6829" t="s">
        <v>37</v>
      </c>
      <c r="M6829" t="s">
        <v>175</v>
      </c>
      <c r="N6829" t="s">
        <v>175</v>
      </c>
      <c r="O6829" t="s">
        <v>175</v>
      </c>
      <c r="P6829" t="s">
        <v>175</v>
      </c>
      <c r="Q6829" t="s">
        <v>175</v>
      </c>
      <c r="R6829" t="s">
        <v>127</v>
      </c>
      <c r="S6829" t="s">
        <v>164</v>
      </c>
      <c r="T6829" t="s">
        <v>3069</v>
      </c>
      <c r="U6829" t="s">
        <v>3070</v>
      </c>
      <c r="X6829">
        <v>1</v>
      </c>
      <c r="Y6829">
        <v>0</v>
      </c>
      <c r="Z6829">
        <v>0</v>
      </c>
      <c r="AA6829">
        <v>0</v>
      </c>
      <c r="AB6829">
        <v>50000</v>
      </c>
      <c r="AC6829" t="s">
        <v>47</v>
      </c>
      <c r="AD6829">
        <f>+VLOOKUP(T6829,items!$A$2:$D$1255,4,0)</f>
        <v>0</v>
      </c>
      <c r="AE6829">
        <f>+VLOOKUP(T6829,Tabla1[],5,0)</f>
        <v>0</v>
      </c>
      <c r="AF6829" t="e">
        <f t="shared" si="106"/>
        <v>#VALUE!</v>
      </c>
    </row>
    <row r="6830" spans="1:34" x14ac:dyDescent="0.25">
      <c r="A6830">
        <v>104810</v>
      </c>
      <c r="B6830" t="s">
        <v>10037</v>
      </c>
      <c r="C6830" t="s">
        <v>75</v>
      </c>
      <c r="D6830">
        <v>0</v>
      </c>
      <c r="F6830" t="s">
        <v>9374</v>
      </c>
      <c r="G6830" t="s">
        <v>10072</v>
      </c>
      <c r="H6830" t="s">
        <v>12522</v>
      </c>
      <c r="I6830" t="s">
        <v>12523</v>
      </c>
      <c r="J6830" t="s">
        <v>12524</v>
      </c>
      <c r="K6830" t="s">
        <v>12525</v>
      </c>
      <c r="L6830" t="s">
        <v>37</v>
      </c>
      <c r="M6830" t="s">
        <v>10344</v>
      </c>
      <c r="N6830" t="s">
        <v>10024</v>
      </c>
      <c r="O6830" t="s">
        <v>10533</v>
      </c>
      <c r="P6830" t="s">
        <v>10125</v>
      </c>
      <c r="Q6830" t="s">
        <v>10714</v>
      </c>
      <c r="R6830" t="s">
        <v>43</v>
      </c>
      <c r="S6830" t="s">
        <v>272</v>
      </c>
      <c r="T6830" t="s">
        <v>12526</v>
      </c>
      <c r="U6830" t="s">
        <v>12527</v>
      </c>
      <c r="W6830" t="s">
        <v>93</v>
      </c>
      <c r="X6830">
        <v>1</v>
      </c>
      <c r="Y6830">
        <v>4267</v>
      </c>
      <c r="Z6830">
        <v>0</v>
      </c>
      <c r="AA6830">
        <v>5893</v>
      </c>
      <c r="AB6830" s="14">
        <v>30852131.039999999</v>
      </c>
      <c r="AC6830" t="s">
        <v>47</v>
      </c>
      <c r="AD6830" t="str">
        <f>+VLOOKUP(T6830,items!$A$2:$D$1255,4,0)</f>
        <v>PERGOLA</v>
      </c>
      <c r="AE6830" t="str">
        <f>+VLOOKUP(T6830,Tabla1[],5,0)</f>
        <v>PERGOLAM LITE</v>
      </c>
      <c r="AF6830">
        <f t="shared" si="106"/>
        <v>7</v>
      </c>
      <c r="AG6830">
        <v>3816</v>
      </c>
      <c r="AH6830" s="14">
        <v>30852131.039999999</v>
      </c>
    </row>
    <row r="6831" spans="1:34" x14ac:dyDescent="0.25">
      <c r="A6831">
        <v>104812</v>
      </c>
      <c r="B6831" t="s">
        <v>1824</v>
      </c>
      <c r="C6831" t="s">
        <v>75</v>
      </c>
      <c r="D6831">
        <v>0</v>
      </c>
      <c r="F6831" t="s">
        <v>9374</v>
      </c>
      <c r="G6831" t="s">
        <v>9374</v>
      </c>
      <c r="H6831" t="s">
        <v>12528</v>
      </c>
      <c r="I6831" t="s">
        <v>37</v>
      </c>
      <c r="J6831" t="s">
        <v>12529</v>
      </c>
      <c r="K6831" t="s">
        <v>12530</v>
      </c>
      <c r="L6831" t="s">
        <v>37</v>
      </c>
      <c r="M6831" t="s">
        <v>175</v>
      </c>
      <c r="N6831" t="s">
        <v>175</v>
      </c>
      <c r="O6831" t="s">
        <v>175</v>
      </c>
      <c r="P6831" t="s">
        <v>175</v>
      </c>
      <c r="Q6831" t="s">
        <v>175</v>
      </c>
      <c r="R6831" t="s">
        <v>127</v>
      </c>
      <c r="S6831" t="s">
        <v>164</v>
      </c>
      <c r="T6831" t="s">
        <v>6309</v>
      </c>
      <c r="U6831" t="s">
        <v>6310</v>
      </c>
      <c r="X6831">
        <v>30</v>
      </c>
      <c r="Y6831">
        <v>0</v>
      </c>
      <c r="Z6831">
        <v>0</v>
      </c>
      <c r="AA6831">
        <v>0</v>
      </c>
      <c r="AB6831">
        <v>39000</v>
      </c>
      <c r="AC6831" t="s">
        <v>47</v>
      </c>
      <c r="AD6831">
        <f>+VLOOKUP(T6831,items!$A$2:$D$1255,4,0)</f>
        <v>0</v>
      </c>
      <c r="AE6831">
        <f>+VLOOKUP(T6831,Tabla1[],5,0)</f>
        <v>0</v>
      </c>
      <c r="AF6831" t="e">
        <f t="shared" si="106"/>
        <v>#VALUE!</v>
      </c>
    </row>
    <row r="6832" spans="1:34" x14ac:dyDescent="0.25">
      <c r="A6832">
        <v>104812</v>
      </c>
      <c r="B6832" t="s">
        <v>1824</v>
      </c>
      <c r="C6832" t="s">
        <v>75</v>
      </c>
      <c r="D6832">
        <v>0</v>
      </c>
      <c r="F6832" t="s">
        <v>9374</v>
      </c>
      <c r="G6832" t="s">
        <v>9374</v>
      </c>
      <c r="H6832" t="s">
        <v>12528</v>
      </c>
      <c r="I6832" t="s">
        <v>37</v>
      </c>
      <c r="J6832" t="s">
        <v>12529</v>
      </c>
      <c r="K6832" t="s">
        <v>12530</v>
      </c>
      <c r="L6832" t="s">
        <v>37</v>
      </c>
      <c r="M6832" t="s">
        <v>175</v>
      </c>
      <c r="N6832" t="s">
        <v>175</v>
      </c>
      <c r="O6832" t="s">
        <v>175</v>
      </c>
      <c r="P6832" t="s">
        <v>175</v>
      </c>
      <c r="Q6832" t="s">
        <v>175</v>
      </c>
      <c r="R6832" t="s">
        <v>127</v>
      </c>
      <c r="S6832" t="s">
        <v>164</v>
      </c>
      <c r="T6832" t="s">
        <v>1290</v>
      </c>
      <c r="U6832" t="s">
        <v>1291</v>
      </c>
      <c r="X6832">
        <v>15</v>
      </c>
      <c r="Y6832">
        <v>0</v>
      </c>
      <c r="Z6832">
        <v>0</v>
      </c>
      <c r="AA6832">
        <v>0</v>
      </c>
      <c r="AB6832">
        <v>855000</v>
      </c>
      <c r="AC6832" t="s">
        <v>47</v>
      </c>
      <c r="AD6832">
        <f>+VLOOKUP(T6832,items!$A$2:$D$1255,4,0)</f>
        <v>0</v>
      </c>
      <c r="AE6832">
        <f>+VLOOKUP(T6832,Tabla1[],5,0)</f>
        <v>0</v>
      </c>
      <c r="AF6832" t="e">
        <f t="shared" si="106"/>
        <v>#VALUE!</v>
      </c>
    </row>
    <row r="6833" spans="1:32" x14ac:dyDescent="0.25">
      <c r="A6833">
        <v>104812</v>
      </c>
      <c r="B6833" t="s">
        <v>1824</v>
      </c>
      <c r="C6833" t="s">
        <v>75</v>
      </c>
      <c r="D6833">
        <v>0</v>
      </c>
      <c r="F6833" t="s">
        <v>9374</v>
      </c>
      <c r="G6833" t="s">
        <v>9374</v>
      </c>
      <c r="H6833" t="s">
        <v>12528</v>
      </c>
      <c r="I6833" t="s">
        <v>37</v>
      </c>
      <c r="J6833" t="s">
        <v>12529</v>
      </c>
      <c r="K6833" t="s">
        <v>12530</v>
      </c>
      <c r="L6833" t="s">
        <v>37</v>
      </c>
      <c r="M6833" t="s">
        <v>175</v>
      </c>
      <c r="N6833" t="s">
        <v>175</v>
      </c>
      <c r="O6833" t="s">
        <v>175</v>
      </c>
      <c r="P6833" t="s">
        <v>175</v>
      </c>
      <c r="Q6833" t="s">
        <v>175</v>
      </c>
      <c r="R6833" t="s">
        <v>127</v>
      </c>
      <c r="S6833" t="s">
        <v>164</v>
      </c>
      <c r="T6833" t="s">
        <v>6311</v>
      </c>
      <c r="U6833" t="s">
        <v>6312</v>
      </c>
      <c r="X6833">
        <v>30</v>
      </c>
      <c r="Y6833">
        <v>0</v>
      </c>
      <c r="Z6833">
        <v>0</v>
      </c>
      <c r="AA6833">
        <v>0</v>
      </c>
      <c r="AB6833">
        <v>12000</v>
      </c>
      <c r="AC6833" t="s">
        <v>47</v>
      </c>
      <c r="AD6833">
        <f>+VLOOKUP(T6833,items!$A$2:$D$1255,4,0)</f>
        <v>0</v>
      </c>
      <c r="AE6833">
        <f>+VLOOKUP(T6833,Tabla1[],5,0)</f>
        <v>0</v>
      </c>
      <c r="AF6833" t="e">
        <f t="shared" si="106"/>
        <v>#VALUE!</v>
      </c>
    </row>
    <row r="6834" spans="1:32" x14ac:dyDescent="0.25">
      <c r="A6834">
        <v>104815</v>
      </c>
      <c r="B6834" t="s">
        <v>9231</v>
      </c>
      <c r="C6834" t="s">
        <v>75</v>
      </c>
      <c r="D6834">
        <v>0</v>
      </c>
      <c r="F6834" t="s">
        <v>9374</v>
      </c>
      <c r="G6834" t="s">
        <v>9236</v>
      </c>
      <c r="H6834" t="s">
        <v>12531</v>
      </c>
      <c r="I6834" t="s">
        <v>37</v>
      </c>
      <c r="J6834" t="s">
        <v>12532</v>
      </c>
      <c r="K6834" t="s">
        <v>12533</v>
      </c>
      <c r="L6834" t="s">
        <v>12534</v>
      </c>
      <c r="M6834" t="s">
        <v>9598</v>
      </c>
      <c r="N6834" t="s">
        <v>9598</v>
      </c>
      <c r="O6834" t="s">
        <v>10072</v>
      </c>
      <c r="P6834" t="s">
        <v>10229</v>
      </c>
      <c r="Q6834" t="s">
        <v>9440</v>
      </c>
      <c r="R6834" t="s">
        <v>127</v>
      </c>
      <c r="S6834" t="s">
        <v>44</v>
      </c>
      <c r="T6834" t="s">
        <v>94</v>
      </c>
      <c r="U6834" t="s">
        <v>95</v>
      </c>
      <c r="X6834">
        <v>1</v>
      </c>
      <c r="Y6834">
        <v>0</v>
      </c>
      <c r="Z6834">
        <v>0</v>
      </c>
      <c r="AA6834">
        <v>0</v>
      </c>
      <c r="AB6834">
        <v>62000</v>
      </c>
      <c r="AC6834" t="s">
        <v>47</v>
      </c>
      <c r="AD6834" t="e">
        <f>+VLOOKUP(T6834,items!$A$2:$D$1255,4,0)</f>
        <v>#N/A</v>
      </c>
      <c r="AE6834" t="e">
        <f>+VLOOKUP(T6834,Tabla1[],5,0)</f>
        <v>#N/A</v>
      </c>
      <c r="AF6834">
        <f t="shared" si="106"/>
        <v>6</v>
      </c>
    </row>
    <row r="6835" spans="1:32" x14ac:dyDescent="0.25">
      <c r="A6835">
        <v>104817</v>
      </c>
      <c r="B6835" t="s">
        <v>8093</v>
      </c>
      <c r="C6835" t="s">
        <v>33</v>
      </c>
      <c r="D6835">
        <v>0</v>
      </c>
      <c r="F6835" t="s">
        <v>9374</v>
      </c>
      <c r="G6835" t="s">
        <v>10064</v>
      </c>
      <c r="H6835" t="s">
        <v>12535</v>
      </c>
      <c r="I6835" t="s">
        <v>37</v>
      </c>
      <c r="J6835" t="s">
        <v>12536</v>
      </c>
      <c r="K6835" t="s">
        <v>12537</v>
      </c>
      <c r="L6835" t="s">
        <v>37</v>
      </c>
      <c r="M6835" t="s">
        <v>9441</v>
      </c>
      <c r="N6835" t="s">
        <v>9441</v>
      </c>
      <c r="O6835" t="s">
        <v>12032</v>
      </c>
      <c r="P6835" t="s">
        <v>8746</v>
      </c>
      <c r="Q6835" t="s">
        <v>9397</v>
      </c>
      <c r="R6835" t="s">
        <v>764</v>
      </c>
      <c r="S6835" t="s">
        <v>256</v>
      </c>
      <c r="T6835" t="s">
        <v>765</v>
      </c>
      <c r="U6835" t="s">
        <v>766</v>
      </c>
      <c r="X6835">
        <v>6</v>
      </c>
      <c r="Y6835">
        <v>0</v>
      </c>
      <c r="Z6835">
        <v>0</v>
      </c>
      <c r="AA6835">
        <v>0</v>
      </c>
      <c r="AB6835">
        <v>504000</v>
      </c>
      <c r="AC6835" t="s">
        <v>47</v>
      </c>
      <c r="AD6835">
        <f>+VLOOKUP(T6835,items!$A$2:$D$1255,4,0)</f>
        <v>0</v>
      </c>
      <c r="AE6835">
        <f>+VLOOKUP(T6835,Tabla1[],5,0)</f>
        <v>0</v>
      </c>
      <c r="AF6835">
        <f t="shared" si="106"/>
        <v>7</v>
      </c>
    </row>
    <row r="6836" spans="1:32" x14ac:dyDescent="0.25">
      <c r="A6836">
        <v>104817</v>
      </c>
      <c r="B6836" t="s">
        <v>8093</v>
      </c>
      <c r="C6836" t="s">
        <v>33</v>
      </c>
      <c r="D6836">
        <v>0</v>
      </c>
      <c r="F6836" t="s">
        <v>9374</v>
      </c>
      <c r="G6836" t="s">
        <v>10064</v>
      </c>
      <c r="H6836" t="s">
        <v>12535</v>
      </c>
      <c r="I6836" t="s">
        <v>37</v>
      </c>
      <c r="J6836" t="s">
        <v>12536</v>
      </c>
      <c r="K6836" t="s">
        <v>12537</v>
      </c>
      <c r="L6836" t="s">
        <v>37</v>
      </c>
      <c r="M6836" t="s">
        <v>9441</v>
      </c>
      <c r="N6836" t="s">
        <v>9441</v>
      </c>
      <c r="O6836" t="s">
        <v>12032</v>
      </c>
      <c r="P6836" t="s">
        <v>8746</v>
      </c>
      <c r="Q6836" t="s">
        <v>9397</v>
      </c>
      <c r="R6836" t="s">
        <v>764</v>
      </c>
      <c r="S6836" t="s">
        <v>256</v>
      </c>
      <c r="T6836" t="s">
        <v>5055</v>
      </c>
      <c r="U6836" t="s">
        <v>5056</v>
      </c>
      <c r="X6836">
        <v>8</v>
      </c>
      <c r="Y6836">
        <v>0</v>
      </c>
      <c r="Z6836">
        <v>0</v>
      </c>
      <c r="AA6836">
        <v>0</v>
      </c>
      <c r="AB6836">
        <v>97800</v>
      </c>
      <c r="AC6836" t="s">
        <v>47</v>
      </c>
      <c r="AD6836">
        <f>+VLOOKUP(T6836,items!$A$2:$D$1255,4,0)</f>
        <v>0</v>
      </c>
      <c r="AE6836">
        <f>+VLOOKUP(T6836,Tabla1[],5,0)</f>
        <v>0</v>
      </c>
      <c r="AF6836">
        <f t="shared" si="106"/>
        <v>7</v>
      </c>
    </row>
    <row r="6837" spans="1:32" x14ac:dyDescent="0.25">
      <c r="A6837">
        <v>104817</v>
      </c>
      <c r="B6837" t="s">
        <v>8093</v>
      </c>
      <c r="C6837" t="s">
        <v>33</v>
      </c>
      <c r="D6837">
        <v>0</v>
      </c>
      <c r="F6837" t="s">
        <v>9374</v>
      </c>
      <c r="G6837" t="s">
        <v>10064</v>
      </c>
      <c r="H6837" t="s">
        <v>12535</v>
      </c>
      <c r="I6837" t="s">
        <v>37</v>
      </c>
      <c r="J6837" t="s">
        <v>12536</v>
      </c>
      <c r="K6837" t="s">
        <v>12537</v>
      </c>
      <c r="L6837" t="s">
        <v>37</v>
      </c>
      <c r="M6837" t="s">
        <v>9441</v>
      </c>
      <c r="N6837" t="s">
        <v>9441</v>
      </c>
      <c r="O6837" t="s">
        <v>12032</v>
      </c>
      <c r="P6837" t="s">
        <v>8746</v>
      </c>
      <c r="Q6837" t="s">
        <v>9397</v>
      </c>
      <c r="R6837" t="s">
        <v>764</v>
      </c>
      <c r="S6837" t="s">
        <v>256</v>
      </c>
      <c r="T6837" t="s">
        <v>771</v>
      </c>
      <c r="U6837" t="s">
        <v>772</v>
      </c>
      <c r="X6837">
        <v>2</v>
      </c>
      <c r="Y6837">
        <v>0</v>
      </c>
      <c r="Z6837">
        <v>0</v>
      </c>
      <c r="AA6837">
        <v>0</v>
      </c>
      <c r="AB6837">
        <v>56250</v>
      </c>
      <c r="AC6837" t="s">
        <v>47</v>
      </c>
      <c r="AD6837">
        <f>+VLOOKUP(T6837,items!$A$2:$D$1255,4,0)</f>
        <v>0</v>
      </c>
      <c r="AE6837">
        <f>+VLOOKUP(T6837,Tabla1[],5,0)</f>
        <v>0</v>
      </c>
      <c r="AF6837">
        <f t="shared" si="106"/>
        <v>7</v>
      </c>
    </row>
    <row r="6838" spans="1:32" x14ac:dyDescent="0.25">
      <c r="A6838">
        <v>104817</v>
      </c>
      <c r="B6838" t="s">
        <v>8093</v>
      </c>
      <c r="C6838" t="s">
        <v>33</v>
      </c>
      <c r="D6838">
        <v>0</v>
      </c>
      <c r="F6838" t="s">
        <v>9374</v>
      </c>
      <c r="G6838" t="s">
        <v>10064</v>
      </c>
      <c r="H6838" t="s">
        <v>12535</v>
      </c>
      <c r="I6838" t="s">
        <v>37</v>
      </c>
      <c r="J6838" t="s">
        <v>12536</v>
      </c>
      <c r="K6838" t="s">
        <v>12537</v>
      </c>
      <c r="L6838" t="s">
        <v>37</v>
      </c>
      <c r="M6838" t="s">
        <v>9441</v>
      </c>
      <c r="N6838" t="s">
        <v>9441</v>
      </c>
      <c r="O6838" t="s">
        <v>12032</v>
      </c>
      <c r="P6838" t="s">
        <v>8746</v>
      </c>
      <c r="Q6838" t="s">
        <v>9397</v>
      </c>
      <c r="R6838" t="s">
        <v>764</v>
      </c>
      <c r="S6838" t="s">
        <v>256</v>
      </c>
      <c r="T6838" t="s">
        <v>773</v>
      </c>
      <c r="U6838" t="s">
        <v>774</v>
      </c>
      <c r="X6838">
        <v>2</v>
      </c>
      <c r="Y6838">
        <v>0</v>
      </c>
      <c r="Z6838">
        <v>0</v>
      </c>
      <c r="AA6838">
        <v>0</v>
      </c>
      <c r="AB6838">
        <v>30938</v>
      </c>
      <c r="AC6838" t="s">
        <v>47</v>
      </c>
      <c r="AD6838">
        <f>+VLOOKUP(T6838,items!$A$2:$D$1255,4,0)</f>
        <v>0</v>
      </c>
      <c r="AE6838">
        <f>+VLOOKUP(T6838,Tabla1[],5,0)</f>
        <v>0</v>
      </c>
      <c r="AF6838">
        <f t="shared" si="106"/>
        <v>7</v>
      </c>
    </row>
    <row r="6839" spans="1:32" x14ac:dyDescent="0.25">
      <c r="A6839">
        <v>104817</v>
      </c>
      <c r="B6839" t="s">
        <v>8093</v>
      </c>
      <c r="C6839" t="s">
        <v>33</v>
      </c>
      <c r="D6839">
        <v>0</v>
      </c>
      <c r="F6839" t="s">
        <v>9374</v>
      </c>
      <c r="G6839" t="s">
        <v>10064</v>
      </c>
      <c r="H6839" t="s">
        <v>12535</v>
      </c>
      <c r="I6839" t="s">
        <v>37</v>
      </c>
      <c r="J6839" t="s">
        <v>12536</v>
      </c>
      <c r="K6839" t="s">
        <v>12537</v>
      </c>
      <c r="L6839" t="s">
        <v>37</v>
      </c>
      <c r="M6839" t="s">
        <v>9441</v>
      </c>
      <c r="N6839" t="s">
        <v>9441</v>
      </c>
      <c r="O6839" t="s">
        <v>12032</v>
      </c>
      <c r="P6839" t="s">
        <v>8746</v>
      </c>
      <c r="Q6839" t="s">
        <v>9397</v>
      </c>
      <c r="R6839" t="s">
        <v>764</v>
      </c>
      <c r="S6839" t="s">
        <v>256</v>
      </c>
      <c r="T6839" t="s">
        <v>11514</v>
      </c>
      <c r="U6839" t="s">
        <v>11515</v>
      </c>
      <c r="X6839">
        <v>12</v>
      </c>
      <c r="Y6839">
        <v>0</v>
      </c>
      <c r="Z6839">
        <v>0</v>
      </c>
      <c r="AA6839">
        <v>0</v>
      </c>
      <c r="AB6839">
        <v>7200</v>
      </c>
      <c r="AC6839" t="s">
        <v>47</v>
      </c>
      <c r="AD6839">
        <f>+VLOOKUP(T6839,items!$A$2:$D$1255,4,0)</f>
        <v>0</v>
      </c>
      <c r="AE6839">
        <f>+VLOOKUP(T6839,Tabla1[],5,0)</f>
        <v>0</v>
      </c>
      <c r="AF6839">
        <f t="shared" si="106"/>
        <v>7</v>
      </c>
    </row>
    <row r="6840" spans="1:32" x14ac:dyDescent="0.25">
      <c r="A6840">
        <v>104817</v>
      </c>
      <c r="B6840" t="s">
        <v>8093</v>
      </c>
      <c r="C6840" t="s">
        <v>33</v>
      </c>
      <c r="D6840">
        <v>0</v>
      </c>
      <c r="F6840" t="s">
        <v>9374</v>
      </c>
      <c r="G6840" t="s">
        <v>10064</v>
      </c>
      <c r="H6840" t="s">
        <v>12535</v>
      </c>
      <c r="I6840" t="s">
        <v>37</v>
      </c>
      <c r="J6840" t="s">
        <v>12536</v>
      </c>
      <c r="K6840" t="s">
        <v>12537</v>
      </c>
      <c r="L6840" t="s">
        <v>37</v>
      </c>
      <c r="M6840" t="s">
        <v>9441</v>
      </c>
      <c r="N6840" t="s">
        <v>9441</v>
      </c>
      <c r="O6840" t="s">
        <v>12032</v>
      </c>
      <c r="P6840" t="s">
        <v>8746</v>
      </c>
      <c r="Q6840" t="s">
        <v>9397</v>
      </c>
      <c r="R6840" t="s">
        <v>764</v>
      </c>
      <c r="S6840" t="s">
        <v>256</v>
      </c>
      <c r="T6840" t="s">
        <v>11516</v>
      </c>
      <c r="U6840" t="s">
        <v>11517</v>
      </c>
      <c r="X6840">
        <v>12</v>
      </c>
      <c r="Y6840">
        <v>0</v>
      </c>
      <c r="Z6840">
        <v>0</v>
      </c>
      <c r="AA6840">
        <v>0</v>
      </c>
      <c r="AB6840">
        <v>5400</v>
      </c>
      <c r="AC6840" t="s">
        <v>47</v>
      </c>
      <c r="AD6840">
        <f>+VLOOKUP(T6840,items!$A$2:$D$1255,4,0)</f>
        <v>0</v>
      </c>
      <c r="AE6840">
        <f>+VLOOKUP(T6840,Tabla1[],5,0)</f>
        <v>0</v>
      </c>
      <c r="AF6840">
        <f t="shared" si="106"/>
        <v>7</v>
      </c>
    </row>
    <row r="6841" spans="1:32" x14ac:dyDescent="0.25">
      <c r="A6841">
        <v>104817</v>
      </c>
      <c r="B6841" t="s">
        <v>8093</v>
      </c>
      <c r="C6841" t="s">
        <v>33</v>
      </c>
      <c r="D6841">
        <v>0</v>
      </c>
      <c r="F6841" t="s">
        <v>9374</v>
      </c>
      <c r="G6841" t="s">
        <v>10064</v>
      </c>
      <c r="H6841" t="s">
        <v>12535</v>
      </c>
      <c r="I6841" t="s">
        <v>37</v>
      </c>
      <c r="J6841" t="s">
        <v>12536</v>
      </c>
      <c r="K6841" t="s">
        <v>12537</v>
      </c>
      <c r="L6841" t="s">
        <v>37</v>
      </c>
      <c r="M6841" t="s">
        <v>9441</v>
      </c>
      <c r="N6841" t="s">
        <v>9441</v>
      </c>
      <c r="O6841" t="s">
        <v>12032</v>
      </c>
      <c r="P6841" t="s">
        <v>8746</v>
      </c>
      <c r="Q6841" t="s">
        <v>9397</v>
      </c>
      <c r="R6841" t="s">
        <v>764</v>
      </c>
      <c r="S6841" t="s">
        <v>256</v>
      </c>
      <c r="T6841" t="s">
        <v>7509</v>
      </c>
      <c r="U6841" t="s">
        <v>7510</v>
      </c>
      <c r="X6841">
        <v>4</v>
      </c>
      <c r="Y6841">
        <v>0</v>
      </c>
      <c r="Z6841">
        <v>0</v>
      </c>
      <c r="AA6841">
        <v>0</v>
      </c>
      <c r="AB6841">
        <v>154200</v>
      </c>
      <c r="AC6841" t="s">
        <v>47</v>
      </c>
      <c r="AD6841">
        <f>+VLOOKUP(T6841,items!$A$2:$D$1255,4,0)</f>
        <v>0</v>
      </c>
      <c r="AE6841">
        <f>+VLOOKUP(T6841,Tabla1[],5,0)</f>
        <v>0</v>
      </c>
      <c r="AF6841">
        <f t="shared" si="106"/>
        <v>7</v>
      </c>
    </row>
    <row r="6842" spans="1:32" x14ac:dyDescent="0.25">
      <c r="A6842">
        <v>104817</v>
      </c>
      <c r="B6842" t="s">
        <v>8093</v>
      </c>
      <c r="C6842" t="s">
        <v>33</v>
      </c>
      <c r="D6842">
        <v>0</v>
      </c>
      <c r="F6842" t="s">
        <v>9374</v>
      </c>
      <c r="G6842" t="s">
        <v>10064</v>
      </c>
      <c r="H6842" t="s">
        <v>12535</v>
      </c>
      <c r="I6842" t="s">
        <v>37</v>
      </c>
      <c r="J6842" t="s">
        <v>12536</v>
      </c>
      <c r="K6842" t="s">
        <v>12537</v>
      </c>
      <c r="L6842" t="s">
        <v>37</v>
      </c>
      <c r="M6842" t="s">
        <v>9441</v>
      </c>
      <c r="N6842" t="s">
        <v>9441</v>
      </c>
      <c r="O6842" t="s">
        <v>12032</v>
      </c>
      <c r="P6842" t="s">
        <v>8746</v>
      </c>
      <c r="Q6842" t="s">
        <v>9397</v>
      </c>
      <c r="R6842" t="s">
        <v>764</v>
      </c>
      <c r="S6842" t="s">
        <v>256</v>
      </c>
      <c r="T6842" t="s">
        <v>388</v>
      </c>
      <c r="U6842" t="s">
        <v>389</v>
      </c>
      <c r="X6842">
        <v>32</v>
      </c>
      <c r="Y6842">
        <v>0</v>
      </c>
      <c r="Z6842">
        <v>0</v>
      </c>
      <c r="AA6842">
        <v>0</v>
      </c>
      <c r="AB6842">
        <v>1800000</v>
      </c>
      <c r="AC6842" t="s">
        <v>47</v>
      </c>
      <c r="AD6842">
        <f>+VLOOKUP(T6842,items!$A$2:$D$1255,4,0)</f>
        <v>0</v>
      </c>
      <c r="AE6842">
        <f>+VLOOKUP(T6842,Tabla1[],5,0)</f>
        <v>0</v>
      </c>
      <c r="AF6842">
        <f t="shared" si="106"/>
        <v>7</v>
      </c>
    </row>
    <row r="6843" spans="1:32" x14ac:dyDescent="0.25">
      <c r="A6843">
        <v>104817</v>
      </c>
      <c r="B6843" t="s">
        <v>8093</v>
      </c>
      <c r="C6843" t="s">
        <v>33</v>
      </c>
      <c r="D6843">
        <v>0</v>
      </c>
      <c r="F6843" t="s">
        <v>9374</v>
      </c>
      <c r="G6843" t="s">
        <v>10064</v>
      </c>
      <c r="H6843" t="s">
        <v>12535</v>
      </c>
      <c r="I6843" t="s">
        <v>37</v>
      </c>
      <c r="J6843" t="s">
        <v>12536</v>
      </c>
      <c r="K6843" t="s">
        <v>12537</v>
      </c>
      <c r="L6843" t="s">
        <v>37</v>
      </c>
      <c r="M6843" t="s">
        <v>9441</v>
      </c>
      <c r="N6843" t="s">
        <v>9441</v>
      </c>
      <c r="O6843" t="s">
        <v>12032</v>
      </c>
      <c r="P6843" t="s">
        <v>8746</v>
      </c>
      <c r="Q6843" t="s">
        <v>9397</v>
      </c>
      <c r="R6843" t="s">
        <v>764</v>
      </c>
      <c r="S6843" t="s">
        <v>256</v>
      </c>
      <c r="T6843" t="s">
        <v>388</v>
      </c>
      <c r="U6843" t="s">
        <v>389</v>
      </c>
      <c r="X6843">
        <v>18</v>
      </c>
      <c r="Y6843">
        <v>0</v>
      </c>
      <c r="Z6843">
        <v>0</v>
      </c>
      <c r="AA6843">
        <v>0</v>
      </c>
      <c r="AB6843">
        <v>1012500</v>
      </c>
      <c r="AC6843" t="s">
        <v>47</v>
      </c>
      <c r="AD6843">
        <f>+VLOOKUP(T6843,items!$A$2:$D$1255,4,0)</f>
        <v>0</v>
      </c>
      <c r="AE6843">
        <f>+VLOOKUP(T6843,Tabla1[],5,0)</f>
        <v>0</v>
      </c>
      <c r="AF6843">
        <f t="shared" si="106"/>
        <v>7</v>
      </c>
    </row>
    <row r="6844" spans="1:32" x14ac:dyDescent="0.25">
      <c r="A6844">
        <v>104817</v>
      </c>
      <c r="B6844" t="s">
        <v>8093</v>
      </c>
      <c r="C6844" t="s">
        <v>33</v>
      </c>
      <c r="D6844">
        <v>0</v>
      </c>
      <c r="F6844" t="s">
        <v>9374</v>
      </c>
      <c r="G6844" t="s">
        <v>10064</v>
      </c>
      <c r="H6844" t="s">
        <v>12535</v>
      </c>
      <c r="I6844" t="s">
        <v>37</v>
      </c>
      <c r="J6844" t="s">
        <v>12536</v>
      </c>
      <c r="K6844" t="s">
        <v>12537</v>
      </c>
      <c r="L6844" t="s">
        <v>37</v>
      </c>
      <c r="M6844" t="s">
        <v>9441</v>
      </c>
      <c r="N6844" t="s">
        <v>9441</v>
      </c>
      <c r="O6844" t="s">
        <v>12032</v>
      </c>
      <c r="P6844" t="s">
        <v>8746</v>
      </c>
      <c r="Q6844" t="s">
        <v>9397</v>
      </c>
      <c r="R6844" t="s">
        <v>764</v>
      </c>
      <c r="S6844" t="s">
        <v>256</v>
      </c>
      <c r="T6844" t="s">
        <v>635</v>
      </c>
      <c r="U6844" t="s">
        <v>636</v>
      </c>
      <c r="X6844">
        <v>4</v>
      </c>
      <c r="Y6844">
        <v>0</v>
      </c>
      <c r="Z6844">
        <v>0</v>
      </c>
      <c r="AA6844">
        <v>0</v>
      </c>
      <c r="AB6844">
        <v>48900</v>
      </c>
      <c r="AC6844" t="s">
        <v>47</v>
      </c>
      <c r="AD6844">
        <f>+VLOOKUP(T6844,items!$A$2:$D$1255,4,0)</f>
        <v>0</v>
      </c>
      <c r="AE6844">
        <f>+VLOOKUP(T6844,Tabla1[],5,0)</f>
        <v>0</v>
      </c>
      <c r="AF6844">
        <f t="shared" si="106"/>
        <v>7</v>
      </c>
    </row>
    <row r="6845" spans="1:32" x14ac:dyDescent="0.25">
      <c r="A6845">
        <v>104817</v>
      </c>
      <c r="B6845" t="s">
        <v>8093</v>
      </c>
      <c r="C6845" t="s">
        <v>33</v>
      </c>
      <c r="D6845">
        <v>0</v>
      </c>
      <c r="F6845" t="s">
        <v>9374</v>
      </c>
      <c r="G6845" t="s">
        <v>10064</v>
      </c>
      <c r="H6845" t="s">
        <v>12535</v>
      </c>
      <c r="I6845" t="s">
        <v>37</v>
      </c>
      <c r="J6845" t="s">
        <v>12536</v>
      </c>
      <c r="K6845" t="s">
        <v>12537</v>
      </c>
      <c r="L6845" t="s">
        <v>37</v>
      </c>
      <c r="M6845" t="s">
        <v>9441</v>
      </c>
      <c r="N6845" t="s">
        <v>9441</v>
      </c>
      <c r="O6845" t="s">
        <v>12032</v>
      </c>
      <c r="P6845" t="s">
        <v>8746</v>
      </c>
      <c r="Q6845" t="s">
        <v>9397</v>
      </c>
      <c r="R6845" t="s">
        <v>764</v>
      </c>
      <c r="S6845" t="s">
        <v>256</v>
      </c>
      <c r="T6845" t="s">
        <v>637</v>
      </c>
      <c r="U6845" t="s">
        <v>638</v>
      </c>
      <c r="X6845">
        <v>4</v>
      </c>
      <c r="Y6845">
        <v>0</v>
      </c>
      <c r="Z6845">
        <v>0</v>
      </c>
      <c r="AA6845">
        <v>0</v>
      </c>
      <c r="AB6845">
        <v>22200</v>
      </c>
      <c r="AC6845" t="s">
        <v>47</v>
      </c>
      <c r="AD6845">
        <f>+VLOOKUP(T6845,items!$A$2:$D$1255,4,0)</f>
        <v>0</v>
      </c>
      <c r="AE6845">
        <f>+VLOOKUP(T6845,Tabla1[],5,0)</f>
        <v>0</v>
      </c>
      <c r="AF6845">
        <f t="shared" si="106"/>
        <v>7</v>
      </c>
    </row>
    <row r="6846" spans="1:32" x14ac:dyDescent="0.25">
      <c r="A6846">
        <v>104817</v>
      </c>
      <c r="B6846" t="s">
        <v>8093</v>
      </c>
      <c r="C6846" t="s">
        <v>33</v>
      </c>
      <c r="D6846">
        <v>0</v>
      </c>
      <c r="F6846" t="s">
        <v>9374</v>
      </c>
      <c r="G6846" t="s">
        <v>10064</v>
      </c>
      <c r="H6846" t="s">
        <v>12535</v>
      </c>
      <c r="I6846" t="s">
        <v>37</v>
      </c>
      <c r="J6846" t="s">
        <v>12536</v>
      </c>
      <c r="K6846" t="s">
        <v>12537</v>
      </c>
      <c r="L6846" t="s">
        <v>37</v>
      </c>
      <c r="M6846" t="s">
        <v>9441</v>
      </c>
      <c r="N6846" t="s">
        <v>9441</v>
      </c>
      <c r="O6846" t="s">
        <v>12032</v>
      </c>
      <c r="P6846" t="s">
        <v>8746</v>
      </c>
      <c r="Q6846" t="s">
        <v>9397</v>
      </c>
      <c r="R6846" t="s">
        <v>764</v>
      </c>
      <c r="S6846" t="s">
        <v>256</v>
      </c>
      <c r="T6846" t="s">
        <v>474</v>
      </c>
      <c r="U6846" t="s">
        <v>475</v>
      </c>
      <c r="X6846">
        <v>1</v>
      </c>
      <c r="Y6846">
        <v>0</v>
      </c>
      <c r="Z6846">
        <v>0</v>
      </c>
      <c r="AA6846">
        <v>0</v>
      </c>
      <c r="AB6846">
        <v>3757500</v>
      </c>
      <c r="AC6846" t="s">
        <v>47</v>
      </c>
      <c r="AD6846">
        <f>+VLOOKUP(T6846,items!$A$2:$D$1255,4,0)</f>
        <v>0</v>
      </c>
      <c r="AE6846">
        <f>+VLOOKUP(T6846,Tabla1[],5,0)</f>
        <v>0</v>
      </c>
      <c r="AF6846">
        <f t="shared" si="106"/>
        <v>7</v>
      </c>
    </row>
    <row r="6847" spans="1:32" x14ac:dyDescent="0.25">
      <c r="A6847">
        <v>104817</v>
      </c>
      <c r="B6847" t="s">
        <v>8093</v>
      </c>
      <c r="C6847" t="s">
        <v>33</v>
      </c>
      <c r="D6847">
        <v>0</v>
      </c>
      <c r="F6847" t="s">
        <v>9374</v>
      </c>
      <c r="G6847" t="s">
        <v>10064</v>
      </c>
      <c r="H6847" t="s">
        <v>12535</v>
      </c>
      <c r="I6847" t="s">
        <v>37</v>
      </c>
      <c r="J6847" t="s">
        <v>12536</v>
      </c>
      <c r="K6847" t="s">
        <v>12537</v>
      </c>
      <c r="L6847" t="s">
        <v>37</v>
      </c>
      <c r="M6847" t="s">
        <v>9441</v>
      </c>
      <c r="N6847" t="s">
        <v>9441</v>
      </c>
      <c r="O6847" t="s">
        <v>12032</v>
      </c>
      <c r="P6847" t="s">
        <v>8746</v>
      </c>
      <c r="Q6847" t="s">
        <v>9397</v>
      </c>
      <c r="R6847" t="s">
        <v>764</v>
      </c>
      <c r="S6847" t="s">
        <v>256</v>
      </c>
      <c r="T6847" t="s">
        <v>94</v>
      </c>
      <c r="U6847" t="s">
        <v>197</v>
      </c>
      <c r="X6847">
        <v>1</v>
      </c>
      <c r="Y6847">
        <v>0</v>
      </c>
      <c r="Z6847">
        <v>0</v>
      </c>
      <c r="AA6847">
        <v>0</v>
      </c>
      <c r="AB6847">
        <v>420000</v>
      </c>
      <c r="AC6847" t="s">
        <v>47</v>
      </c>
      <c r="AD6847" t="e">
        <f>+VLOOKUP(T6847,items!$A$2:$D$1255,4,0)</f>
        <v>#N/A</v>
      </c>
      <c r="AE6847" t="e">
        <f>+VLOOKUP(T6847,Tabla1[],5,0)</f>
        <v>#N/A</v>
      </c>
      <c r="AF6847">
        <f t="shared" si="106"/>
        <v>7</v>
      </c>
    </row>
    <row r="6848" spans="1:32" x14ac:dyDescent="0.25">
      <c r="A6848">
        <v>104817</v>
      </c>
      <c r="B6848" t="s">
        <v>8093</v>
      </c>
      <c r="C6848" t="s">
        <v>33</v>
      </c>
      <c r="D6848">
        <v>0</v>
      </c>
      <c r="F6848" t="s">
        <v>9374</v>
      </c>
      <c r="G6848" t="s">
        <v>10064</v>
      </c>
      <c r="H6848" t="s">
        <v>12535</v>
      </c>
      <c r="I6848" t="s">
        <v>37</v>
      </c>
      <c r="J6848" t="s">
        <v>12536</v>
      </c>
      <c r="K6848" t="s">
        <v>12537</v>
      </c>
      <c r="L6848" t="s">
        <v>37</v>
      </c>
      <c r="M6848" t="s">
        <v>9441</v>
      </c>
      <c r="N6848" t="s">
        <v>9441</v>
      </c>
      <c r="O6848" t="s">
        <v>12032</v>
      </c>
      <c r="P6848" t="s">
        <v>8746</v>
      </c>
      <c r="Q6848" t="s">
        <v>9397</v>
      </c>
      <c r="R6848" t="s">
        <v>764</v>
      </c>
      <c r="S6848" t="s">
        <v>256</v>
      </c>
      <c r="T6848" t="s">
        <v>331</v>
      </c>
      <c r="U6848" t="s">
        <v>9781</v>
      </c>
      <c r="X6848">
        <v>7</v>
      </c>
      <c r="Y6848">
        <v>0</v>
      </c>
      <c r="Z6848">
        <v>0</v>
      </c>
      <c r="AA6848">
        <v>0</v>
      </c>
      <c r="AB6848">
        <v>2730000</v>
      </c>
      <c r="AC6848" t="s">
        <v>47</v>
      </c>
      <c r="AD6848" t="e">
        <f>+VLOOKUP(T6848,items!$A$2:$D$1255,4,0)</f>
        <v>#N/A</v>
      </c>
      <c r="AE6848" t="e">
        <f>+VLOOKUP(T6848,Tabla1[],5,0)</f>
        <v>#N/A</v>
      </c>
      <c r="AF6848">
        <f t="shared" si="106"/>
        <v>7</v>
      </c>
    </row>
    <row r="6849" spans="1:32" x14ac:dyDescent="0.25">
      <c r="A6849">
        <v>104817</v>
      </c>
      <c r="B6849" t="s">
        <v>8093</v>
      </c>
      <c r="C6849" t="s">
        <v>33</v>
      </c>
      <c r="D6849">
        <v>0</v>
      </c>
      <c r="F6849" t="s">
        <v>9374</v>
      </c>
      <c r="G6849" t="s">
        <v>10064</v>
      </c>
      <c r="H6849" t="s">
        <v>12535</v>
      </c>
      <c r="I6849" t="s">
        <v>37</v>
      </c>
      <c r="J6849" t="s">
        <v>12536</v>
      </c>
      <c r="K6849" t="s">
        <v>12537</v>
      </c>
      <c r="L6849" t="s">
        <v>37</v>
      </c>
      <c r="M6849" t="s">
        <v>9441</v>
      </c>
      <c r="N6849" t="s">
        <v>9441</v>
      </c>
      <c r="O6849" t="s">
        <v>12032</v>
      </c>
      <c r="P6849" t="s">
        <v>8746</v>
      </c>
      <c r="Q6849" t="s">
        <v>9397</v>
      </c>
      <c r="R6849" t="s">
        <v>764</v>
      </c>
      <c r="S6849" t="s">
        <v>256</v>
      </c>
      <c r="T6849" t="s">
        <v>390</v>
      </c>
      <c r="U6849" t="s">
        <v>5952</v>
      </c>
      <c r="X6849">
        <v>1</v>
      </c>
      <c r="Y6849">
        <v>4800</v>
      </c>
      <c r="Z6849">
        <v>0</v>
      </c>
      <c r="AA6849">
        <v>4000</v>
      </c>
      <c r="AB6849">
        <v>412500</v>
      </c>
      <c r="AC6849" t="s">
        <v>47</v>
      </c>
      <c r="AD6849" t="e">
        <f>+VLOOKUP(T6849,items!$A$2:$D$1255,4,0)</f>
        <v>#N/A</v>
      </c>
      <c r="AE6849" t="e">
        <f>+VLOOKUP(T6849,Tabla1[],5,0)</f>
        <v>#N/A</v>
      </c>
      <c r="AF6849">
        <f t="shared" si="106"/>
        <v>7</v>
      </c>
    </row>
    <row r="6850" spans="1:32" x14ac:dyDescent="0.25">
      <c r="A6850">
        <v>104817</v>
      </c>
      <c r="B6850" t="s">
        <v>8093</v>
      </c>
      <c r="C6850" t="s">
        <v>33</v>
      </c>
      <c r="D6850">
        <v>0</v>
      </c>
      <c r="F6850" t="s">
        <v>9374</v>
      </c>
      <c r="G6850" t="s">
        <v>10064</v>
      </c>
      <c r="H6850" t="s">
        <v>12535</v>
      </c>
      <c r="I6850" t="s">
        <v>37</v>
      </c>
      <c r="J6850" t="s">
        <v>12536</v>
      </c>
      <c r="K6850" t="s">
        <v>12537</v>
      </c>
      <c r="L6850" t="s">
        <v>37</v>
      </c>
      <c r="M6850" t="s">
        <v>9441</v>
      </c>
      <c r="N6850" t="s">
        <v>9441</v>
      </c>
      <c r="O6850" t="s">
        <v>12032</v>
      </c>
      <c r="P6850" t="s">
        <v>8746</v>
      </c>
      <c r="Q6850" t="s">
        <v>9397</v>
      </c>
      <c r="R6850" t="s">
        <v>764</v>
      </c>
      <c r="S6850" t="s">
        <v>256</v>
      </c>
      <c r="T6850" t="s">
        <v>390</v>
      </c>
      <c r="U6850" t="s">
        <v>5952</v>
      </c>
      <c r="X6850">
        <v>2</v>
      </c>
      <c r="Y6850">
        <v>12090</v>
      </c>
      <c r="Z6850">
        <v>0</v>
      </c>
      <c r="AA6850">
        <v>8730</v>
      </c>
      <c r="AB6850">
        <v>5090626</v>
      </c>
      <c r="AC6850" t="s">
        <v>47</v>
      </c>
      <c r="AD6850" t="e">
        <f>+VLOOKUP(T6850,items!$A$2:$D$1255,4,0)</f>
        <v>#N/A</v>
      </c>
      <c r="AE6850" t="e">
        <f>+VLOOKUP(T6850,Tabla1[],5,0)</f>
        <v>#N/A</v>
      </c>
      <c r="AF6850">
        <f t="shared" ref="AF6850:AF6913" si="107">+MONTH(O6850)</f>
        <v>7</v>
      </c>
    </row>
    <row r="6851" spans="1:32" x14ac:dyDescent="0.25">
      <c r="A6851">
        <v>104817</v>
      </c>
      <c r="B6851" t="s">
        <v>8093</v>
      </c>
      <c r="C6851" t="s">
        <v>33</v>
      </c>
      <c r="D6851">
        <v>0</v>
      </c>
      <c r="F6851" t="s">
        <v>9374</v>
      </c>
      <c r="G6851" t="s">
        <v>10064</v>
      </c>
      <c r="H6851" t="s">
        <v>12535</v>
      </c>
      <c r="I6851" t="s">
        <v>37</v>
      </c>
      <c r="J6851" t="s">
        <v>12536</v>
      </c>
      <c r="K6851" t="s">
        <v>12537</v>
      </c>
      <c r="L6851" t="s">
        <v>37</v>
      </c>
      <c r="M6851" t="s">
        <v>9441</v>
      </c>
      <c r="N6851" t="s">
        <v>9441</v>
      </c>
      <c r="O6851" t="s">
        <v>12032</v>
      </c>
      <c r="P6851" t="s">
        <v>8746</v>
      </c>
      <c r="Q6851" t="s">
        <v>9397</v>
      </c>
      <c r="R6851" t="s">
        <v>764</v>
      </c>
      <c r="S6851" t="s">
        <v>256</v>
      </c>
      <c r="T6851" t="s">
        <v>392</v>
      </c>
      <c r="U6851" t="s">
        <v>393</v>
      </c>
      <c r="X6851">
        <v>1</v>
      </c>
      <c r="Y6851">
        <v>0</v>
      </c>
      <c r="Z6851">
        <v>0</v>
      </c>
      <c r="AA6851">
        <v>0</v>
      </c>
      <c r="AB6851">
        <v>320000</v>
      </c>
      <c r="AC6851" t="s">
        <v>47</v>
      </c>
      <c r="AD6851" t="e">
        <f>+VLOOKUP(T6851,items!$A$2:$D$1255,4,0)</f>
        <v>#N/A</v>
      </c>
      <c r="AE6851" t="e">
        <f>+VLOOKUP(T6851,Tabla1[],5,0)</f>
        <v>#N/A</v>
      </c>
      <c r="AF6851">
        <f t="shared" si="107"/>
        <v>7</v>
      </c>
    </row>
    <row r="6852" spans="1:32" x14ac:dyDescent="0.25">
      <c r="A6852">
        <v>104817</v>
      </c>
      <c r="B6852" t="s">
        <v>8093</v>
      </c>
      <c r="C6852" t="s">
        <v>33</v>
      </c>
      <c r="D6852">
        <v>0</v>
      </c>
      <c r="F6852" t="s">
        <v>9374</v>
      </c>
      <c r="G6852" t="s">
        <v>10064</v>
      </c>
      <c r="H6852" t="s">
        <v>12535</v>
      </c>
      <c r="I6852" t="s">
        <v>37</v>
      </c>
      <c r="J6852" t="s">
        <v>12536</v>
      </c>
      <c r="K6852" t="s">
        <v>12537</v>
      </c>
      <c r="L6852" t="s">
        <v>37</v>
      </c>
      <c r="M6852" t="s">
        <v>9441</v>
      </c>
      <c r="N6852" t="s">
        <v>9441</v>
      </c>
      <c r="O6852" t="s">
        <v>12032</v>
      </c>
      <c r="P6852" t="s">
        <v>8746</v>
      </c>
      <c r="Q6852" t="s">
        <v>9397</v>
      </c>
      <c r="R6852" t="s">
        <v>764</v>
      </c>
      <c r="S6852" t="s">
        <v>256</v>
      </c>
      <c r="T6852" t="s">
        <v>3981</v>
      </c>
      <c r="U6852" t="s">
        <v>3982</v>
      </c>
      <c r="X6852">
        <v>3</v>
      </c>
      <c r="Y6852">
        <v>0</v>
      </c>
      <c r="Z6852">
        <v>0</v>
      </c>
      <c r="AA6852">
        <v>0</v>
      </c>
      <c r="AB6852">
        <v>1171800</v>
      </c>
      <c r="AC6852" t="s">
        <v>47</v>
      </c>
      <c r="AD6852">
        <f>+VLOOKUP(T6852,items!$A$2:$D$1255,4,0)</f>
        <v>0</v>
      </c>
      <c r="AE6852">
        <f>+VLOOKUP(T6852,Tabla1[],5,0)</f>
        <v>0</v>
      </c>
      <c r="AF6852">
        <f t="shared" si="107"/>
        <v>7</v>
      </c>
    </row>
    <row r="6853" spans="1:32" x14ac:dyDescent="0.25">
      <c r="A6853">
        <v>104819</v>
      </c>
      <c r="B6853" t="s">
        <v>12538</v>
      </c>
      <c r="C6853" t="s">
        <v>75</v>
      </c>
      <c r="D6853">
        <v>0</v>
      </c>
      <c r="F6853" t="s">
        <v>9374</v>
      </c>
      <c r="G6853" t="s">
        <v>9374</v>
      </c>
      <c r="H6853" t="s">
        <v>12539</v>
      </c>
      <c r="I6853" t="s">
        <v>37</v>
      </c>
      <c r="J6853" t="s">
        <v>12540</v>
      </c>
      <c r="K6853" t="s">
        <v>12541</v>
      </c>
      <c r="L6853" t="s">
        <v>37</v>
      </c>
      <c r="M6853" t="s">
        <v>53</v>
      </c>
      <c r="N6853" t="s">
        <v>53</v>
      </c>
      <c r="O6853" t="s">
        <v>9598</v>
      </c>
      <c r="P6853" t="s">
        <v>10344</v>
      </c>
      <c r="Q6853" t="s">
        <v>10344</v>
      </c>
      <c r="R6853" t="s">
        <v>127</v>
      </c>
      <c r="S6853" t="s">
        <v>44</v>
      </c>
      <c r="T6853" t="s">
        <v>2142</v>
      </c>
      <c r="U6853" t="s">
        <v>2143</v>
      </c>
      <c r="X6853">
        <v>2</v>
      </c>
      <c r="Y6853">
        <v>0</v>
      </c>
      <c r="Z6853">
        <v>0</v>
      </c>
      <c r="AA6853">
        <v>0</v>
      </c>
      <c r="AB6853">
        <v>50000</v>
      </c>
      <c r="AC6853" t="s">
        <v>47</v>
      </c>
      <c r="AD6853">
        <f>+VLOOKUP(T6853,items!$A$2:$D$1255,4,0)</f>
        <v>0</v>
      </c>
      <c r="AE6853">
        <f>+VLOOKUP(T6853,Tabla1[],5,0)</f>
        <v>0</v>
      </c>
      <c r="AF6853">
        <f t="shared" si="107"/>
        <v>6</v>
      </c>
    </row>
    <row r="6854" spans="1:32" x14ac:dyDescent="0.25">
      <c r="A6854">
        <v>104821</v>
      </c>
      <c r="B6854" t="s">
        <v>12542</v>
      </c>
      <c r="C6854" t="s">
        <v>33</v>
      </c>
      <c r="D6854">
        <v>0</v>
      </c>
      <c r="F6854" t="s">
        <v>9374</v>
      </c>
      <c r="G6854" t="s">
        <v>9236</v>
      </c>
      <c r="H6854" t="s">
        <v>12543</v>
      </c>
      <c r="I6854" t="s">
        <v>37</v>
      </c>
      <c r="J6854" t="s">
        <v>12544</v>
      </c>
      <c r="K6854" t="s">
        <v>12545</v>
      </c>
      <c r="L6854" t="s">
        <v>12546</v>
      </c>
      <c r="M6854" t="s">
        <v>9598</v>
      </c>
      <c r="N6854" t="s">
        <v>9598</v>
      </c>
      <c r="O6854" t="s">
        <v>10604</v>
      </c>
      <c r="P6854" t="s">
        <v>10533</v>
      </c>
      <c r="Q6854" t="s">
        <v>10125</v>
      </c>
      <c r="R6854" t="s">
        <v>127</v>
      </c>
      <c r="S6854" t="s">
        <v>256</v>
      </c>
      <c r="T6854" t="s">
        <v>311</v>
      </c>
      <c r="U6854" t="s">
        <v>312</v>
      </c>
      <c r="V6854" t="s">
        <v>313</v>
      </c>
      <c r="X6854">
        <v>3</v>
      </c>
      <c r="Y6854">
        <v>0</v>
      </c>
      <c r="Z6854">
        <v>0</v>
      </c>
      <c r="AA6854">
        <v>0</v>
      </c>
      <c r="AB6854">
        <v>4819524</v>
      </c>
      <c r="AC6854" t="s">
        <v>47</v>
      </c>
      <c r="AD6854" t="str">
        <f>+VLOOKUP(T6854,items!$A$2:$D$1255,4,0)</f>
        <v>MUEBLES</v>
      </c>
      <c r="AE6854">
        <f>+VLOOKUP(T6854,Tabla1[],5,0)</f>
        <v>0</v>
      </c>
      <c r="AF6854">
        <f t="shared" si="107"/>
        <v>7</v>
      </c>
    </row>
    <row r="6855" spans="1:32" x14ac:dyDescent="0.25">
      <c r="A6855">
        <v>104821</v>
      </c>
      <c r="B6855" t="s">
        <v>12542</v>
      </c>
      <c r="C6855" t="s">
        <v>33</v>
      </c>
      <c r="D6855">
        <v>0</v>
      </c>
      <c r="F6855" t="s">
        <v>9374</v>
      </c>
      <c r="G6855" t="s">
        <v>9236</v>
      </c>
      <c r="H6855" t="s">
        <v>12543</v>
      </c>
      <c r="I6855" t="s">
        <v>37</v>
      </c>
      <c r="J6855" t="s">
        <v>12544</v>
      </c>
      <c r="K6855" t="s">
        <v>12545</v>
      </c>
      <c r="L6855" t="s">
        <v>12546</v>
      </c>
      <c r="M6855" t="s">
        <v>9598</v>
      </c>
      <c r="N6855" t="s">
        <v>9598</v>
      </c>
      <c r="O6855" t="s">
        <v>10604</v>
      </c>
      <c r="P6855" t="s">
        <v>10533</v>
      </c>
      <c r="Q6855" t="s">
        <v>10125</v>
      </c>
      <c r="R6855" t="s">
        <v>127</v>
      </c>
      <c r="S6855" t="s">
        <v>256</v>
      </c>
      <c r="T6855" t="s">
        <v>2288</v>
      </c>
      <c r="U6855" t="s">
        <v>2289</v>
      </c>
      <c r="V6855" t="s">
        <v>958</v>
      </c>
      <c r="X6855">
        <v>1</v>
      </c>
      <c r="Y6855">
        <v>0</v>
      </c>
      <c r="Z6855">
        <v>0</v>
      </c>
      <c r="AA6855">
        <v>0</v>
      </c>
      <c r="AB6855">
        <v>8943474</v>
      </c>
      <c r="AC6855" t="s">
        <v>47</v>
      </c>
      <c r="AD6855">
        <f>+VLOOKUP(T6855,items!$A$2:$D$1255,4,0)</f>
        <v>0</v>
      </c>
      <c r="AE6855">
        <f>+VLOOKUP(T6855,Tabla1[],5,0)</f>
        <v>0</v>
      </c>
      <c r="AF6855">
        <f t="shared" si="107"/>
        <v>7</v>
      </c>
    </row>
    <row r="6856" spans="1:32" x14ac:dyDescent="0.25">
      <c r="A6856">
        <v>104821</v>
      </c>
      <c r="B6856" t="s">
        <v>12542</v>
      </c>
      <c r="C6856" t="s">
        <v>33</v>
      </c>
      <c r="D6856">
        <v>0</v>
      </c>
      <c r="F6856" t="s">
        <v>9374</v>
      </c>
      <c r="G6856" t="s">
        <v>9236</v>
      </c>
      <c r="H6856" t="s">
        <v>12543</v>
      </c>
      <c r="I6856" t="s">
        <v>37</v>
      </c>
      <c r="J6856" t="s">
        <v>12544</v>
      </c>
      <c r="K6856" t="s">
        <v>12545</v>
      </c>
      <c r="L6856" t="s">
        <v>12546</v>
      </c>
      <c r="M6856" t="s">
        <v>9598</v>
      </c>
      <c r="N6856" t="s">
        <v>9598</v>
      </c>
      <c r="O6856" t="s">
        <v>10604</v>
      </c>
      <c r="P6856" t="s">
        <v>10533</v>
      </c>
      <c r="Q6856" t="s">
        <v>10125</v>
      </c>
      <c r="R6856" t="s">
        <v>127</v>
      </c>
      <c r="S6856" t="s">
        <v>256</v>
      </c>
      <c r="T6856" t="s">
        <v>50</v>
      </c>
      <c r="U6856" t="s">
        <v>51</v>
      </c>
      <c r="X6856">
        <v>1</v>
      </c>
      <c r="Y6856">
        <v>0</v>
      </c>
      <c r="Z6856">
        <v>0</v>
      </c>
      <c r="AA6856">
        <v>0</v>
      </c>
      <c r="AB6856">
        <v>50000</v>
      </c>
      <c r="AC6856" t="s">
        <v>47</v>
      </c>
      <c r="AD6856" t="e">
        <f>+VLOOKUP(T6856,items!$A$2:$D$1255,4,0)</f>
        <v>#N/A</v>
      </c>
      <c r="AE6856" t="e">
        <f>+VLOOKUP(T6856,Tabla1[],5,0)</f>
        <v>#N/A</v>
      </c>
      <c r="AF6856">
        <f t="shared" si="107"/>
        <v>7</v>
      </c>
    </row>
    <row r="6857" spans="1:32" x14ac:dyDescent="0.25">
      <c r="A6857">
        <v>104822</v>
      </c>
      <c r="B6857" t="s">
        <v>1003</v>
      </c>
      <c r="C6857" t="s">
        <v>33</v>
      </c>
      <c r="D6857">
        <v>0</v>
      </c>
      <c r="F6857" t="s">
        <v>9374</v>
      </c>
      <c r="G6857" t="s">
        <v>9374</v>
      </c>
      <c r="H6857" t="s">
        <v>12547</v>
      </c>
      <c r="I6857" t="s">
        <v>37</v>
      </c>
      <c r="J6857" t="s">
        <v>12548</v>
      </c>
      <c r="K6857" t="s">
        <v>12549</v>
      </c>
      <c r="L6857" t="s">
        <v>12550</v>
      </c>
      <c r="M6857" t="s">
        <v>53</v>
      </c>
      <c r="N6857" t="s">
        <v>53</v>
      </c>
      <c r="O6857" t="s">
        <v>10701</v>
      </c>
      <c r="P6857" t="s">
        <v>10024</v>
      </c>
      <c r="Q6857" t="s">
        <v>11915</v>
      </c>
      <c r="R6857" t="s">
        <v>127</v>
      </c>
      <c r="S6857" t="s">
        <v>108</v>
      </c>
      <c r="T6857" t="s">
        <v>217</v>
      </c>
      <c r="U6857" t="s">
        <v>218</v>
      </c>
      <c r="X6857">
        <v>2</v>
      </c>
      <c r="Y6857">
        <v>0</v>
      </c>
      <c r="Z6857">
        <v>0</v>
      </c>
      <c r="AA6857">
        <v>0</v>
      </c>
      <c r="AB6857">
        <v>0</v>
      </c>
      <c r="AC6857" t="s">
        <v>47</v>
      </c>
      <c r="AD6857">
        <f>+VLOOKUP(T6857,items!$A$2:$D$1255,4,0)</f>
        <v>0</v>
      </c>
      <c r="AE6857">
        <f>+VLOOKUP(T6857,Tabla1[],5,0)</f>
        <v>0</v>
      </c>
      <c r="AF6857">
        <f t="shared" si="107"/>
        <v>6</v>
      </c>
    </row>
    <row r="6858" spans="1:32" x14ac:dyDescent="0.25">
      <c r="A6858">
        <v>104822</v>
      </c>
      <c r="B6858" t="s">
        <v>1003</v>
      </c>
      <c r="C6858" t="s">
        <v>33</v>
      </c>
      <c r="D6858">
        <v>0</v>
      </c>
      <c r="F6858" t="s">
        <v>9374</v>
      </c>
      <c r="G6858" t="s">
        <v>9374</v>
      </c>
      <c r="H6858" t="s">
        <v>12547</v>
      </c>
      <c r="I6858" t="s">
        <v>37</v>
      </c>
      <c r="J6858" t="s">
        <v>12548</v>
      </c>
      <c r="K6858" t="s">
        <v>12549</v>
      </c>
      <c r="L6858" t="s">
        <v>12550</v>
      </c>
      <c r="M6858" t="s">
        <v>53</v>
      </c>
      <c r="N6858" t="s">
        <v>53</v>
      </c>
      <c r="O6858" t="s">
        <v>10701</v>
      </c>
      <c r="P6858" t="s">
        <v>10024</v>
      </c>
      <c r="Q6858" t="s">
        <v>11915</v>
      </c>
      <c r="R6858" t="s">
        <v>127</v>
      </c>
      <c r="S6858" t="s">
        <v>108</v>
      </c>
      <c r="T6858" t="s">
        <v>219</v>
      </c>
      <c r="U6858" t="s">
        <v>220</v>
      </c>
      <c r="X6858">
        <v>15</v>
      </c>
      <c r="Y6858">
        <v>0</v>
      </c>
      <c r="Z6858">
        <v>0</v>
      </c>
      <c r="AA6858">
        <v>0</v>
      </c>
      <c r="AB6858">
        <v>0</v>
      </c>
      <c r="AC6858" t="s">
        <v>47</v>
      </c>
      <c r="AD6858">
        <f>+VLOOKUP(T6858,items!$A$2:$D$1255,4,0)</f>
        <v>0</v>
      </c>
      <c r="AE6858">
        <f>+VLOOKUP(T6858,Tabla1[],5,0)</f>
        <v>0</v>
      </c>
      <c r="AF6858">
        <f t="shared" si="107"/>
        <v>6</v>
      </c>
    </row>
    <row r="6859" spans="1:32" x14ac:dyDescent="0.25">
      <c r="A6859">
        <v>104825</v>
      </c>
      <c r="B6859" t="s">
        <v>3049</v>
      </c>
      <c r="C6859" t="s">
        <v>75</v>
      </c>
      <c r="D6859">
        <v>0</v>
      </c>
      <c r="F6859" t="s">
        <v>9374</v>
      </c>
      <c r="G6859" t="s">
        <v>9374</v>
      </c>
      <c r="H6859" t="s">
        <v>12551</v>
      </c>
      <c r="I6859" t="s">
        <v>37</v>
      </c>
      <c r="J6859" t="s">
        <v>12552</v>
      </c>
      <c r="K6859" t="s">
        <v>12553</v>
      </c>
      <c r="L6859" t="s">
        <v>37</v>
      </c>
      <c r="M6859" t="s">
        <v>175</v>
      </c>
      <c r="N6859" t="s">
        <v>175</v>
      </c>
      <c r="O6859" t="s">
        <v>175</v>
      </c>
      <c r="P6859" t="s">
        <v>175</v>
      </c>
      <c r="Q6859" t="s">
        <v>175</v>
      </c>
      <c r="R6859" t="s">
        <v>127</v>
      </c>
      <c r="S6859" t="s">
        <v>164</v>
      </c>
      <c r="T6859" t="s">
        <v>1506</v>
      </c>
      <c r="U6859" t="s">
        <v>702</v>
      </c>
      <c r="X6859">
        <v>20.8</v>
      </c>
      <c r="Y6859">
        <v>0</v>
      </c>
      <c r="Z6859">
        <v>0</v>
      </c>
      <c r="AA6859">
        <v>0</v>
      </c>
      <c r="AB6859">
        <v>1094080</v>
      </c>
      <c r="AC6859" t="s">
        <v>47</v>
      </c>
      <c r="AD6859">
        <f>+VLOOKUP(T6859,items!$A$2:$D$1255,4,0)</f>
        <v>0</v>
      </c>
      <c r="AE6859">
        <f>+VLOOKUP(T6859,Tabla1[],5,0)</f>
        <v>0</v>
      </c>
      <c r="AF6859" t="e">
        <f t="shared" si="107"/>
        <v>#VALUE!</v>
      </c>
    </row>
    <row r="6860" spans="1:32" x14ac:dyDescent="0.25">
      <c r="A6860">
        <v>104825</v>
      </c>
      <c r="B6860" t="s">
        <v>3049</v>
      </c>
      <c r="C6860" t="s">
        <v>75</v>
      </c>
      <c r="D6860">
        <v>0</v>
      </c>
      <c r="F6860" t="s">
        <v>9374</v>
      </c>
      <c r="G6860" t="s">
        <v>9374</v>
      </c>
      <c r="H6860" t="s">
        <v>12551</v>
      </c>
      <c r="I6860" t="s">
        <v>37</v>
      </c>
      <c r="J6860" t="s">
        <v>12552</v>
      </c>
      <c r="K6860" t="s">
        <v>12553</v>
      </c>
      <c r="L6860" t="s">
        <v>37</v>
      </c>
      <c r="M6860" t="s">
        <v>175</v>
      </c>
      <c r="N6860" t="s">
        <v>175</v>
      </c>
      <c r="O6860" t="s">
        <v>175</v>
      </c>
      <c r="P6860" t="s">
        <v>175</v>
      </c>
      <c r="Q6860" t="s">
        <v>175</v>
      </c>
      <c r="R6860" t="s">
        <v>127</v>
      </c>
      <c r="S6860" t="s">
        <v>164</v>
      </c>
      <c r="T6860" t="s">
        <v>4925</v>
      </c>
      <c r="U6860" t="s">
        <v>1024</v>
      </c>
      <c r="X6860">
        <v>9</v>
      </c>
      <c r="Y6860">
        <v>0</v>
      </c>
      <c r="Z6860">
        <v>0</v>
      </c>
      <c r="AA6860">
        <v>0</v>
      </c>
      <c r="AB6860">
        <v>473400</v>
      </c>
      <c r="AC6860" t="s">
        <v>47</v>
      </c>
      <c r="AD6860">
        <f>+VLOOKUP(T6860,items!$A$2:$D$1255,4,0)</f>
        <v>0</v>
      </c>
      <c r="AE6860">
        <f>+VLOOKUP(T6860,Tabla1[],5,0)</f>
        <v>0</v>
      </c>
      <c r="AF6860" t="e">
        <f t="shared" si="107"/>
        <v>#VALUE!</v>
      </c>
    </row>
    <row r="6861" spans="1:32" x14ac:dyDescent="0.25">
      <c r="A6861">
        <v>104826</v>
      </c>
      <c r="B6861" t="s">
        <v>1177</v>
      </c>
      <c r="C6861" t="s">
        <v>75</v>
      </c>
      <c r="D6861">
        <v>0</v>
      </c>
      <c r="F6861" t="s">
        <v>9374</v>
      </c>
      <c r="G6861" t="s">
        <v>9598</v>
      </c>
      <c r="H6861" t="s">
        <v>12554</v>
      </c>
      <c r="I6861" t="s">
        <v>37</v>
      </c>
      <c r="J6861" t="s">
        <v>12555</v>
      </c>
      <c r="K6861" t="s">
        <v>12556</v>
      </c>
      <c r="L6861" t="s">
        <v>37</v>
      </c>
      <c r="M6861" t="s">
        <v>10072</v>
      </c>
      <c r="N6861" t="s">
        <v>10072</v>
      </c>
      <c r="O6861" t="s">
        <v>10229</v>
      </c>
      <c r="P6861" t="s">
        <v>9440</v>
      </c>
      <c r="Q6861" t="s">
        <v>9440</v>
      </c>
      <c r="R6861" t="s">
        <v>43</v>
      </c>
      <c r="S6861" t="s">
        <v>164</v>
      </c>
      <c r="T6861" t="s">
        <v>2718</v>
      </c>
      <c r="U6861" t="s">
        <v>2719</v>
      </c>
      <c r="X6861">
        <v>12</v>
      </c>
      <c r="Y6861">
        <v>0</v>
      </c>
      <c r="Z6861">
        <v>0</v>
      </c>
      <c r="AA6861">
        <v>0</v>
      </c>
      <c r="AB6861">
        <v>631200</v>
      </c>
      <c r="AC6861" t="s">
        <v>47</v>
      </c>
      <c r="AD6861">
        <f>+VLOOKUP(T6861,items!$A$2:$D$1255,4,0)</f>
        <v>0</v>
      </c>
      <c r="AE6861">
        <f>+VLOOKUP(T6861,Tabla1[],5,0)</f>
        <v>0</v>
      </c>
      <c r="AF6861">
        <f t="shared" si="107"/>
        <v>6</v>
      </c>
    </row>
    <row r="6862" spans="1:32" x14ac:dyDescent="0.25">
      <c r="A6862">
        <v>104826</v>
      </c>
      <c r="B6862" t="s">
        <v>1177</v>
      </c>
      <c r="C6862" t="s">
        <v>75</v>
      </c>
      <c r="D6862">
        <v>0</v>
      </c>
      <c r="F6862" t="s">
        <v>9374</v>
      </c>
      <c r="G6862" t="s">
        <v>9598</v>
      </c>
      <c r="H6862" t="s">
        <v>12554</v>
      </c>
      <c r="I6862" t="s">
        <v>37</v>
      </c>
      <c r="J6862" t="s">
        <v>12555</v>
      </c>
      <c r="K6862" t="s">
        <v>12556</v>
      </c>
      <c r="L6862" t="s">
        <v>37</v>
      </c>
      <c r="M6862" t="s">
        <v>10072</v>
      </c>
      <c r="N6862" t="s">
        <v>10072</v>
      </c>
      <c r="O6862" t="s">
        <v>10229</v>
      </c>
      <c r="P6862" t="s">
        <v>9440</v>
      </c>
      <c r="Q6862" t="s">
        <v>9440</v>
      </c>
      <c r="R6862" t="s">
        <v>43</v>
      </c>
      <c r="S6862" t="s">
        <v>164</v>
      </c>
      <c r="T6862" t="s">
        <v>1694</v>
      </c>
      <c r="U6862" t="s">
        <v>1168</v>
      </c>
      <c r="X6862">
        <v>8</v>
      </c>
      <c r="Y6862">
        <v>0</v>
      </c>
      <c r="Z6862">
        <v>0</v>
      </c>
      <c r="AA6862">
        <v>0</v>
      </c>
      <c r="AB6862">
        <v>420800</v>
      </c>
      <c r="AC6862" t="s">
        <v>47</v>
      </c>
      <c r="AD6862">
        <f>+VLOOKUP(T6862,items!$A$2:$D$1255,4,0)</f>
        <v>0</v>
      </c>
      <c r="AE6862">
        <f>+VLOOKUP(T6862,Tabla1[],5,0)</f>
        <v>0</v>
      </c>
      <c r="AF6862">
        <f t="shared" si="107"/>
        <v>6</v>
      </c>
    </row>
    <row r="6863" spans="1:32" x14ac:dyDescent="0.25">
      <c r="A6863">
        <v>104826</v>
      </c>
      <c r="B6863" t="s">
        <v>1177</v>
      </c>
      <c r="C6863" t="s">
        <v>75</v>
      </c>
      <c r="D6863">
        <v>0</v>
      </c>
      <c r="F6863" t="s">
        <v>9374</v>
      </c>
      <c r="G6863" t="s">
        <v>9598</v>
      </c>
      <c r="H6863" t="s">
        <v>12554</v>
      </c>
      <c r="I6863" t="s">
        <v>37</v>
      </c>
      <c r="J6863" t="s">
        <v>12555</v>
      </c>
      <c r="K6863" t="s">
        <v>12556</v>
      </c>
      <c r="L6863" t="s">
        <v>37</v>
      </c>
      <c r="M6863" t="s">
        <v>10072</v>
      </c>
      <c r="N6863" t="s">
        <v>10072</v>
      </c>
      <c r="O6863" t="s">
        <v>10229</v>
      </c>
      <c r="P6863" t="s">
        <v>9440</v>
      </c>
      <c r="Q6863" t="s">
        <v>9440</v>
      </c>
      <c r="R6863" t="s">
        <v>43</v>
      </c>
      <c r="S6863" t="s">
        <v>164</v>
      </c>
      <c r="T6863" t="s">
        <v>1469</v>
      </c>
      <c r="U6863" t="s">
        <v>578</v>
      </c>
      <c r="X6863">
        <v>3</v>
      </c>
      <c r="Y6863">
        <v>0</v>
      </c>
      <c r="Z6863">
        <v>0</v>
      </c>
      <c r="AA6863">
        <v>0</v>
      </c>
      <c r="AB6863">
        <v>157800</v>
      </c>
      <c r="AC6863" t="s">
        <v>47</v>
      </c>
      <c r="AD6863">
        <f>+VLOOKUP(T6863,items!$A$2:$D$1255,4,0)</f>
        <v>0</v>
      </c>
      <c r="AE6863">
        <f>+VLOOKUP(T6863,Tabla1[],5,0)</f>
        <v>0</v>
      </c>
      <c r="AF6863">
        <f t="shared" si="107"/>
        <v>6</v>
      </c>
    </row>
    <row r="6864" spans="1:32" x14ac:dyDescent="0.25">
      <c r="A6864">
        <v>104826</v>
      </c>
      <c r="B6864" t="s">
        <v>1177</v>
      </c>
      <c r="C6864" t="s">
        <v>75</v>
      </c>
      <c r="D6864">
        <v>0</v>
      </c>
      <c r="F6864" t="s">
        <v>9374</v>
      </c>
      <c r="G6864" t="s">
        <v>9598</v>
      </c>
      <c r="H6864" t="s">
        <v>12554</v>
      </c>
      <c r="I6864" t="s">
        <v>37</v>
      </c>
      <c r="J6864" t="s">
        <v>12555</v>
      </c>
      <c r="K6864" t="s">
        <v>12556</v>
      </c>
      <c r="L6864" t="s">
        <v>37</v>
      </c>
      <c r="M6864" t="s">
        <v>10072</v>
      </c>
      <c r="N6864" t="s">
        <v>10072</v>
      </c>
      <c r="O6864" t="s">
        <v>10229</v>
      </c>
      <c r="P6864" t="s">
        <v>9440</v>
      </c>
      <c r="Q6864" t="s">
        <v>9440</v>
      </c>
      <c r="R6864" t="s">
        <v>43</v>
      </c>
      <c r="S6864" t="s">
        <v>164</v>
      </c>
      <c r="T6864" t="s">
        <v>10245</v>
      </c>
      <c r="U6864" t="s">
        <v>10246</v>
      </c>
      <c r="X6864">
        <v>2</v>
      </c>
      <c r="Y6864">
        <v>0</v>
      </c>
      <c r="Z6864">
        <v>0</v>
      </c>
      <c r="AA6864">
        <v>0</v>
      </c>
      <c r="AB6864">
        <v>158000</v>
      </c>
      <c r="AC6864" t="s">
        <v>47</v>
      </c>
      <c r="AD6864">
        <f>+VLOOKUP(T6864,items!$A$2:$D$1255,4,0)</f>
        <v>0</v>
      </c>
      <c r="AE6864">
        <f>+VLOOKUP(T6864,Tabla1[],5,0)</f>
        <v>0</v>
      </c>
      <c r="AF6864">
        <f t="shared" si="107"/>
        <v>6</v>
      </c>
    </row>
    <row r="6865" spans="1:32" x14ac:dyDescent="0.25">
      <c r="A6865">
        <v>104828</v>
      </c>
      <c r="B6865" t="s">
        <v>1833</v>
      </c>
      <c r="C6865" t="s">
        <v>75</v>
      </c>
      <c r="D6865">
        <v>0</v>
      </c>
      <c r="F6865" t="s">
        <v>9374</v>
      </c>
      <c r="G6865" t="s">
        <v>9598</v>
      </c>
      <c r="H6865" t="s">
        <v>12557</v>
      </c>
      <c r="I6865" t="s">
        <v>37</v>
      </c>
      <c r="J6865" t="s">
        <v>12558</v>
      </c>
      <c r="K6865" t="s">
        <v>12559</v>
      </c>
      <c r="L6865" t="s">
        <v>37</v>
      </c>
      <c r="M6865" t="s">
        <v>10072</v>
      </c>
      <c r="N6865" t="s">
        <v>10072</v>
      </c>
      <c r="O6865" t="s">
        <v>10229</v>
      </c>
      <c r="P6865" t="s">
        <v>9440</v>
      </c>
      <c r="Q6865" t="s">
        <v>9440</v>
      </c>
      <c r="R6865" t="s">
        <v>127</v>
      </c>
      <c r="S6865" t="s">
        <v>164</v>
      </c>
      <c r="T6865" t="s">
        <v>2989</v>
      </c>
      <c r="U6865" t="s">
        <v>688</v>
      </c>
      <c r="X6865">
        <v>33</v>
      </c>
      <c r="Y6865">
        <v>0</v>
      </c>
      <c r="Z6865">
        <v>0</v>
      </c>
      <c r="AA6865">
        <v>0</v>
      </c>
      <c r="AB6865">
        <v>1735800</v>
      </c>
      <c r="AC6865" t="s">
        <v>47</v>
      </c>
      <c r="AD6865">
        <f>+VLOOKUP(T6865,items!$A$2:$D$1255,4,0)</f>
        <v>0</v>
      </c>
      <c r="AE6865">
        <f>+VLOOKUP(T6865,Tabla1[],5,0)</f>
        <v>0</v>
      </c>
      <c r="AF6865">
        <f t="shared" si="107"/>
        <v>6</v>
      </c>
    </row>
    <row r="6866" spans="1:32" x14ac:dyDescent="0.25">
      <c r="A6866">
        <v>104830</v>
      </c>
      <c r="B6866" t="s">
        <v>12326</v>
      </c>
      <c r="C6866" t="s">
        <v>75</v>
      </c>
      <c r="D6866">
        <v>0</v>
      </c>
      <c r="F6866" t="s">
        <v>9374</v>
      </c>
      <c r="G6866" t="s">
        <v>10843</v>
      </c>
      <c r="H6866" t="s">
        <v>12560</v>
      </c>
      <c r="I6866" t="s">
        <v>12561</v>
      </c>
      <c r="J6866" t="s">
        <v>12562</v>
      </c>
      <c r="K6866" t="s">
        <v>12563</v>
      </c>
      <c r="L6866" t="s">
        <v>12564</v>
      </c>
      <c r="M6866" t="s">
        <v>8997</v>
      </c>
      <c r="N6866" t="s">
        <v>10221</v>
      </c>
      <c r="O6866" t="s">
        <v>9160</v>
      </c>
      <c r="P6866" t="s">
        <v>12565</v>
      </c>
      <c r="Q6866" t="s">
        <v>12566</v>
      </c>
      <c r="R6866" t="s">
        <v>63</v>
      </c>
      <c r="S6866" t="s">
        <v>108</v>
      </c>
      <c r="T6866" t="s">
        <v>347</v>
      </c>
      <c r="U6866" t="s">
        <v>348</v>
      </c>
      <c r="V6866" t="s">
        <v>67</v>
      </c>
      <c r="X6866">
        <v>16</v>
      </c>
      <c r="Y6866">
        <v>6000</v>
      </c>
      <c r="Z6866">
        <v>0</v>
      </c>
      <c r="AA6866">
        <v>0</v>
      </c>
      <c r="AB6866">
        <v>10369632.800000001</v>
      </c>
      <c r="AC6866" t="s">
        <v>47</v>
      </c>
      <c r="AD6866">
        <f>+VLOOKUP(T6866,items!$A$2:$D$1255,4,0)</f>
        <v>0</v>
      </c>
      <c r="AE6866">
        <f>+VLOOKUP(T6866,Tabla1[],5,0)</f>
        <v>0</v>
      </c>
      <c r="AF6866">
        <f t="shared" si="107"/>
        <v>9</v>
      </c>
    </row>
    <row r="6867" spans="1:32" x14ac:dyDescent="0.25">
      <c r="A6867">
        <v>104830</v>
      </c>
      <c r="B6867" t="s">
        <v>12326</v>
      </c>
      <c r="C6867" t="s">
        <v>75</v>
      </c>
      <c r="D6867">
        <v>0</v>
      </c>
      <c r="F6867" t="s">
        <v>9374</v>
      </c>
      <c r="G6867" t="s">
        <v>10843</v>
      </c>
      <c r="H6867" t="s">
        <v>12560</v>
      </c>
      <c r="I6867" t="s">
        <v>12561</v>
      </c>
      <c r="J6867" t="s">
        <v>12562</v>
      </c>
      <c r="K6867" t="s">
        <v>12563</v>
      </c>
      <c r="L6867" t="s">
        <v>12564</v>
      </c>
      <c r="M6867" t="s">
        <v>8997</v>
      </c>
      <c r="N6867" t="s">
        <v>10221</v>
      </c>
      <c r="O6867" t="s">
        <v>9160</v>
      </c>
      <c r="P6867" t="s">
        <v>12565</v>
      </c>
      <c r="Q6867" t="s">
        <v>12566</v>
      </c>
      <c r="R6867" t="s">
        <v>63</v>
      </c>
      <c r="S6867" t="s">
        <v>108</v>
      </c>
      <c r="T6867" t="s">
        <v>576</v>
      </c>
      <c r="U6867" t="s">
        <v>577</v>
      </c>
      <c r="V6867" t="s">
        <v>67</v>
      </c>
      <c r="X6867">
        <v>32</v>
      </c>
      <c r="Y6867">
        <v>0</v>
      </c>
      <c r="Z6867">
        <v>0</v>
      </c>
      <c r="AA6867">
        <v>0</v>
      </c>
      <c r="AB6867">
        <v>1793404.8</v>
      </c>
      <c r="AC6867" t="s">
        <v>47</v>
      </c>
      <c r="AD6867">
        <f>+VLOOKUP(T6867,items!$A$2:$D$1255,4,0)</f>
        <v>0</v>
      </c>
      <c r="AE6867">
        <f>+VLOOKUP(T6867,Tabla1[],5,0)</f>
        <v>0</v>
      </c>
      <c r="AF6867">
        <f t="shared" si="107"/>
        <v>9</v>
      </c>
    </row>
    <row r="6868" spans="1:32" x14ac:dyDescent="0.25">
      <c r="A6868">
        <v>104830</v>
      </c>
      <c r="B6868" t="s">
        <v>12326</v>
      </c>
      <c r="C6868" t="s">
        <v>75</v>
      </c>
      <c r="D6868">
        <v>0</v>
      </c>
      <c r="F6868" t="s">
        <v>9374</v>
      </c>
      <c r="G6868" t="s">
        <v>10843</v>
      </c>
      <c r="H6868" t="s">
        <v>12560</v>
      </c>
      <c r="I6868" t="s">
        <v>12561</v>
      </c>
      <c r="J6868" t="s">
        <v>12562</v>
      </c>
      <c r="K6868" t="s">
        <v>12563</v>
      </c>
      <c r="L6868" t="s">
        <v>12564</v>
      </c>
      <c r="M6868" t="s">
        <v>8997</v>
      </c>
      <c r="N6868" t="s">
        <v>10221</v>
      </c>
      <c r="O6868" t="s">
        <v>9160</v>
      </c>
      <c r="P6868" t="s">
        <v>12565</v>
      </c>
      <c r="Q6868" t="s">
        <v>12566</v>
      </c>
      <c r="R6868" t="s">
        <v>63</v>
      </c>
      <c r="S6868" t="s">
        <v>108</v>
      </c>
      <c r="T6868" t="s">
        <v>2369</v>
      </c>
      <c r="U6868" t="s">
        <v>12567</v>
      </c>
      <c r="V6868" t="s">
        <v>67</v>
      </c>
      <c r="X6868">
        <v>24</v>
      </c>
      <c r="Y6868">
        <v>0</v>
      </c>
      <c r="Z6868">
        <v>500</v>
      </c>
      <c r="AA6868">
        <v>0</v>
      </c>
      <c r="AB6868">
        <v>8710983.5999999996</v>
      </c>
      <c r="AC6868" t="s">
        <v>47</v>
      </c>
      <c r="AD6868">
        <f>+VLOOKUP(T6868,items!$A$2:$D$1255,4,0)</f>
        <v>0</v>
      </c>
      <c r="AE6868">
        <f>+VLOOKUP(T6868,Tabla1[],5,0)</f>
        <v>0</v>
      </c>
      <c r="AF6868">
        <f t="shared" si="107"/>
        <v>9</v>
      </c>
    </row>
    <row r="6869" spans="1:32" x14ac:dyDescent="0.25">
      <c r="A6869">
        <v>104830</v>
      </c>
      <c r="B6869" t="s">
        <v>12326</v>
      </c>
      <c r="C6869" t="s">
        <v>75</v>
      </c>
      <c r="D6869">
        <v>0</v>
      </c>
      <c r="F6869" t="s">
        <v>9374</v>
      </c>
      <c r="G6869" t="s">
        <v>10843</v>
      </c>
      <c r="H6869" t="s">
        <v>12560</v>
      </c>
      <c r="I6869" t="s">
        <v>12561</v>
      </c>
      <c r="J6869" t="s">
        <v>12562</v>
      </c>
      <c r="K6869" t="s">
        <v>12563</v>
      </c>
      <c r="L6869" t="s">
        <v>12564</v>
      </c>
      <c r="M6869" t="s">
        <v>8997</v>
      </c>
      <c r="N6869" t="s">
        <v>10221</v>
      </c>
      <c r="O6869" t="s">
        <v>9160</v>
      </c>
      <c r="P6869" t="s">
        <v>12565</v>
      </c>
      <c r="Q6869" t="s">
        <v>12566</v>
      </c>
      <c r="R6869" t="s">
        <v>63</v>
      </c>
      <c r="S6869" t="s">
        <v>108</v>
      </c>
      <c r="T6869" t="s">
        <v>1550</v>
      </c>
      <c r="U6869" t="s">
        <v>1551</v>
      </c>
      <c r="V6869" t="s">
        <v>67</v>
      </c>
      <c r="X6869">
        <v>24</v>
      </c>
      <c r="Y6869">
        <v>600</v>
      </c>
      <c r="Z6869">
        <v>200</v>
      </c>
      <c r="AA6869">
        <v>0</v>
      </c>
      <c r="AB6869">
        <v>3313272</v>
      </c>
      <c r="AC6869" t="s">
        <v>47</v>
      </c>
      <c r="AD6869">
        <f>+VLOOKUP(T6869,items!$A$2:$D$1255,4,0)</f>
        <v>0</v>
      </c>
      <c r="AE6869">
        <f>+VLOOKUP(T6869,Tabla1[],5,0)</f>
        <v>0</v>
      </c>
      <c r="AF6869">
        <f t="shared" si="107"/>
        <v>9</v>
      </c>
    </row>
    <row r="6870" spans="1:32" x14ac:dyDescent="0.25">
      <c r="A6870">
        <v>104830</v>
      </c>
      <c r="B6870" t="s">
        <v>12326</v>
      </c>
      <c r="C6870" t="s">
        <v>75</v>
      </c>
      <c r="D6870">
        <v>0</v>
      </c>
      <c r="F6870" t="s">
        <v>9374</v>
      </c>
      <c r="G6870" t="s">
        <v>10843</v>
      </c>
      <c r="H6870" t="s">
        <v>12560</v>
      </c>
      <c r="I6870" t="s">
        <v>12561</v>
      </c>
      <c r="J6870" t="s">
        <v>12562</v>
      </c>
      <c r="K6870" t="s">
        <v>12563</v>
      </c>
      <c r="L6870" t="s">
        <v>12564</v>
      </c>
      <c r="M6870" t="s">
        <v>8997</v>
      </c>
      <c r="N6870" t="s">
        <v>10221</v>
      </c>
      <c r="O6870" t="s">
        <v>9160</v>
      </c>
      <c r="P6870" t="s">
        <v>12565</v>
      </c>
      <c r="Q6870" t="s">
        <v>12566</v>
      </c>
      <c r="R6870" t="s">
        <v>63</v>
      </c>
      <c r="S6870" t="s">
        <v>108</v>
      </c>
      <c r="T6870" t="s">
        <v>331</v>
      </c>
      <c r="U6870" t="s">
        <v>9781</v>
      </c>
      <c r="X6870">
        <v>8</v>
      </c>
      <c r="Y6870">
        <v>0</v>
      </c>
      <c r="Z6870">
        <v>0</v>
      </c>
      <c r="AA6870">
        <v>0</v>
      </c>
      <c r="AB6870">
        <v>3120000</v>
      </c>
      <c r="AC6870" t="s">
        <v>47</v>
      </c>
      <c r="AD6870" t="e">
        <f>+VLOOKUP(T6870,items!$A$2:$D$1255,4,0)</f>
        <v>#N/A</v>
      </c>
      <c r="AE6870" t="e">
        <f>+VLOOKUP(T6870,Tabla1[],5,0)</f>
        <v>#N/A</v>
      </c>
      <c r="AF6870">
        <f t="shared" si="107"/>
        <v>9</v>
      </c>
    </row>
    <row r="6871" spans="1:32" x14ac:dyDescent="0.25">
      <c r="A6871">
        <v>104830</v>
      </c>
      <c r="B6871" t="s">
        <v>12326</v>
      </c>
      <c r="C6871" t="s">
        <v>75</v>
      </c>
      <c r="D6871">
        <v>0</v>
      </c>
      <c r="F6871" t="s">
        <v>9374</v>
      </c>
      <c r="G6871" t="s">
        <v>10843</v>
      </c>
      <c r="H6871" t="s">
        <v>12560</v>
      </c>
      <c r="I6871" t="s">
        <v>12561</v>
      </c>
      <c r="J6871" t="s">
        <v>12562</v>
      </c>
      <c r="K6871" t="s">
        <v>12563</v>
      </c>
      <c r="L6871" t="s">
        <v>12564</v>
      </c>
      <c r="M6871" t="s">
        <v>8997</v>
      </c>
      <c r="N6871" t="s">
        <v>10221</v>
      </c>
      <c r="O6871" t="s">
        <v>9160</v>
      </c>
      <c r="P6871" t="s">
        <v>12565</v>
      </c>
      <c r="Q6871" t="s">
        <v>12566</v>
      </c>
      <c r="R6871" t="s">
        <v>63</v>
      </c>
      <c r="S6871" t="s">
        <v>108</v>
      </c>
      <c r="T6871" t="s">
        <v>7511</v>
      </c>
      <c r="U6871" t="s">
        <v>7512</v>
      </c>
      <c r="X6871">
        <v>1</v>
      </c>
      <c r="Y6871">
        <v>0</v>
      </c>
      <c r="Z6871">
        <v>0</v>
      </c>
      <c r="AA6871">
        <v>0</v>
      </c>
      <c r="AB6871">
        <v>1500000</v>
      </c>
      <c r="AC6871" t="s">
        <v>47</v>
      </c>
      <c r="AD6871" t="e">
        <f>+VLOOKUP(T6871,items!$A$2:$D$1255,4,0)</f>
        <v>#N/A</v>
      </c>
      <c r="AE6871" t="e">
        <f>+VLOOKUP(T6871,Tabla1[],5,0)</f>
        <v>#N/A</v>
      </c>
      <c r="AF6871">
        <f t="shared" si="107"/>
        <v>9</v>
      </c>
    </row>
    <row r="6872" spans="1:32" x14ac:dyDescent="0.25">
      <c r="A6872">
        <v>104830</v>
      </c>
      <c r="B6872" t="s">
        <v>12326</v>
      </c>
      <c r="C6872" t="s">
        <v>75</v>
      </c>
      <c r="D6872">
        <v>0</v>
      </c>
      <c r="F6872" t="s">
        <v>9374</v>
      </c>
      <c r="G6872" t="s">
        <v>10843</v>
      </c>
      <c r="H6872" t="s">
        <v>12560</v>
      </c>
      <c r="I6872" t="s">
        <v>12561</v>
      </c>
      <c r="J6872" t="s">
        <v>12562</v>
      </c>
      <c r="K6872" t="s">
        <v>12563</v>
      </c>
      <c r="L6872" t="s">
        <v>12564</v>
      </c>
      <c r="M6872" t="s">
        <v>8997</v>
      </c>
      <c r="N6872" t="s">
        <v>10221</v>
      </c>
      <c r="O6872" t="s">
        <v>9160</v>
      </c>
      <c r="P6872" t="s">
        <v>12565</v>
      </c>
      <c r="Q6872" t="s">
        <v>12566</v>
      </c>
      <c r="R6872" t="s">
        <v>63</v>
      </c>
      <c r="S6872" t="s">
        <v>108</v>
      </c>
      <c r="T6872" t="s">
        <v>857</v>
      </c>
      <c r="U6872" t="s">
        <v>858</v>
      </c>
      <c r="V6872" t="s">
        <v>67</v>
      </c>
      <c r="X6872">
        <v>8</v>
      </c>
      <c r="Y6872">
        <v>6000</v>
      </c>
      <c r="Z6872">
        <v>0</v>
      </c>
      <c r="AA6872">
        <v>3000</v>
      </c>
      <c r="AB6872">
        <v>51877247.600000001</v>
      </c>
      <c r="AC6872" t="s">
        <v>47</v>
      </c>
      <c r="AD6872" t="str">
        <f>+VLOOKUP(T6872,items!$A$2:$D$1255,4,0)</f>
        <v>SOMBRALINA</v>
      </c>
      <c r="AE6872" t="str">
        <f>+VLOOKUP(T6872,Tabla1[],5,0)</f>
        <v>MANUAL</v>
      </c>
      <c r="AF6872">
        <f t="shared" si="107"/>
        <v>9</v>
      </c>
    </row>
    <row r="6873" spans="1:32" x14ac:dyDescent="0.25">
      <c r="A6873">
        <v>104831</v>
      </c>
      <c r="B6873" t="s">
        <v>12568</v>
      </c>
      <c r="C6873" t="s">
        <v>33</v>
      </c>
      <c r="D6873">
        <v>0</v>
      </c>
      <c r="F6873" t="s">
        <v>9374</v>
      </c>
      <c r="G6873" t="s">
        <v>12569</v>
      </c>
      <c r="H6873" t="s">
        <v>12570</v>
      </c>
      <c r="I6873" t="s">
        <v>37</v>
      </c>
      <c r="J6873" t="s">
        <v>12571</v>
      </c>
      <c r="K6873" t="s">
        <v>12572</v>
      </c>
      <c r="L6873" t="s">
        <v>37</v>
      </c>
      <c r="M6873" t="s">
        <v>10656</v>
      </c>
      <c r="N6873" t="s">
        <v>10656</v>
      </c>
      <c r="O6873" t="s">
        <v>10705</v>
      </c>
      <c r="P6873" t="s">
        <v>12573</v>
      </c>
      <c r="Q6873" t="s">
        <v>10706</v>
      </c>
      <c r="R6873" t="s">
        <v>43</v>
      </c>
      <c r="S6873" t="s">
        <v>108</v>
      </c>
      <c r="T6873" t="s">
        <v>3453</v>
      </c>
      <c r="U6873" t="s">
        <v>3454</v>
      </c>
      <c r="W6873" t="s">
        <v>114</v>
      </c>
      <c r="X6873">
        <v>2</v>
      </c>
      <c r="Y6873">
        <v>0</v>
      </c>
      <c r="Z6873">
        <v>0</v>
      </c>
      <c r="AA6873">
        <v>0</v>
      </c>
      <c r="AB6873">
        <v>1550478</v>
      </c>
      <c r="AC6873" t="s">
        <v>47</v>
      </c>
      <c r="AD6873" t="str">
        <f>+VLOOKUP(T6873,items!$A$2:$D$1255,4,0)</f>
        <v>MUEBLES</v>
      </c>
      <c r="AE6873">
        <f>+VLOOKUP(T6873,Tabla1[],5,0)</f>
        <v>0</v>
      </c>
      <c r="AF6873">
        <f t="shared" si="107"/>
        <v>11</v>
      </c>
    </row>
    <row r="6874" spans="1:32" x14ac:dyDescent="0.25">
      <c r="A6874">
        <v>104831</v>
      </c>
      <c r="B6874" t="s">
        <v>12568</v>
      </c>
      <c r="C6874" t="s">
        <v>33</v>
      </c>
      <c r="D6874">
        <v>0</v>
      </c>
      <c r="F6874" t="s">
        <v>9374</v>
      </c>
      <c r="G6874" t="s">
        <v>12569</v>
      </c>
      <c r="H6874" t="s">
        <v>12570</v>
      </c>
      <c r="I6874" t="s">
        <v>37</v>
      </c>
      <c r="J6874" t="s">
        <v>12571</v>
      </c>
      <c r="K6874" t="s">
        <v>12572</v>
      </c>
      <c r="L6874" t="s">
        <v>37</v>
      </c>
      <c r="M6874" t="s">
        <v>10656</v>
      </c>
      <c r="N6874" t="s">
        <v>10656</v>
      </c>
      <c r="O6874" t="s">
        <v>10705</v>
      </c>
      <c r="P6874" t="s">
        <v>12573</v>
      </c>
      <c r="Q6874" t="s">
        <v>10706</v>
      </c>
      <c r="R6874" t="s">
        <v>43</v>
      </c>
      <c r="S6874" t="s">
        <v>108</v>
      </c>
      <c r="T6874" t="s">
        <v>3032</v>
      </c>
      <c r="U6874" t="s">
        <v>3033</v>
      </c>
      <c r="W6874" t="s">
        <v>114</v>
      </c>
      <c r="X6874">
        <v>8</v>
      </c>
      <c r="Y6874">
        <v>0</v>
      </c>
      <c r="Z6874">
        <v>0</v>
      </c>
      <c r="AA6874">
        <v>0</v>
      </c>
      <c r="AB6874">
        <v>8356696</v>
      </c>
      <c r="AC6874" t="s">
        <v>47</v>
      </c>
      <c r="AD6874" t="str">
        <f>+VLOOKUP(T6874,items!$A$2:$D$1255,4,0)</f>
        <v>MUEBLES</v>
      </c>
      <c r="AE6874">
        <f>+VLOOKUP(T6874,Tabla1[],5,0)</f>
        <v>0</v>
      </c>
      <c r="AF6874">
        <f t="shared" si="107"/>
        <v>11</v>
      </c>
    </row>
    <row r="6875" spans="1:32" x14ac:dyDescent="0.25">
      <c r="A6875">
        <v>104831</v>
      </c>
      <c r="B6875" t="s">
        <v>12568</v>
      </c>
      <c r="C6875" t="s">
        <v>33</v>
      </c>
      <c r="D6875">
        <v>0</v>
      </c>
      <c r="F6875" t="s">
        <v>9374</v>
      </c>
      <c r="G6875" t="s">
        <v>12569</v>
      </c>
      <c r="H6875" t="s">
        <v>12570</v>
      </c>
      <c r="I6875" t="s">
        <v>37</v>
      </c>
      <c r="J6875" t="s">
        <v>12571</v>
      </c>
      <c r="K6875" t="s">
        <v>12572</v>
      </c>
      <c r="L6875" t="s">
        <v>37</v>
      </c>
      <c r="M6875" t="s">
        <v>10656</v>
      </c>
      <c r="N6875" t="s">
        <v>10656</v>
      </c>
      <c r="O6875" t="s">
        <v>10705</v>
      </c>
      <c r="P6875" t="s">
        <v>12573</v>
      </c>
      <c r="Q6875" t="s">
        <v>10706</v>
      </c>
      <c r="R6875" t="s">
        <v>43</v>
      </c>
      <c r="S6875" t="s">
        <v>108</v>
      </c>
      <c r="T6875" t="s">
        <v>1062</v>
      </c>
      <c r="U6875" t="s">
        <v>6030</v>
      </c>
      <c r="V6875" t="s">
        <v>702</v>
      </c>
      <c r="X6875">
        <v>2</v>
      </c>
      <c r="Y6875">
        <v>0</v>
      </c>
      <c r="Z6875">
        <v>0</v>
      </c>
      <c r="AA6875">
        <v>0</v>
      </c>
      <c r="AB6875">
        <v>2539058</v>
      </c>
      <c r="AC6875" t="s">
        <v>47</v>
      </c>
      <c r="AD6875">
        <f>+VLOOKUP(T6875,items!$A$2:$D$1255,4,0)</f>
        <v>0</v>
      </c>
      <c r="AE6875">
        <f>+VLOOKUP(T6875,Tabla1[],5,0)</f>
        <v>0</v>
      </c>
      <c r="AF6875">
        <f t="shared" si="107"/>
        <v>11</v>
      </c>
    </row>
    <row r="6876" spans="1:32" x14ac:dyDescent="0.25">
      <c r="A6876">
        <v>104848</v>
      </c>
      <c r="B6876" t="s">
        <v>1461</v>
      </c>
      <c r="C6876" t="s">
        <v>75</v>
      </c>
      <c r="D6876">
        <v>0</v>
      </c>
      <c r="F6876" t="s">
        <v>53</v>
      </c>
      <c r="G6876" t="s">
        <v>53</v>
      </c>
      <c r="H6876" t="s">
        <v>12574</v>
      </c>
      <c r="I6876" t="s">
        <v>37</v>
      </c>
      <c r="J6876" t="s">
        <v>12575</v>
      </c>
      <c r="K6876" t="s">
        <v>12576</v>
      </c>
      <c r="L6876" t="s">
        <v>37</v>
      </c>
      <c r="M6876" t="s">
        <v>175</v>
      </c>
      <c r="N6876" t="s">
        <v>175</v>
      </c>
      <c r="O6876" t="s">
        <v>175</v>
      </c>
      <c r="P6876" t="s">
        <v>175</v>
      </c>
      <c r="Q6876" t="s">
        <v>175</v>
      </c>
      <c r="R6876" t="s">
        <v>127</v>
      </c>
      <c r="S6876" t="s">
        <v>164</v>
      </c>
      <c r="T6876" t="s">
        <v>6309</v>
      </c>
      <c r="U6876" t="s">
        <v>6310</v>
      </c>
      <c r="X6876">
        <v>6</v>
      </c>
      <c r="Y6876">
        <v>0</v>
      </c>
      <c r="Z6876">
        <v>0</v>
      </c>
      <c r="AA6876">
        <v>0</v>
      </c>
      <c r="AB6876">
        <v>7800</v>
      </c>
      <c r="AC6876" t="s">
        <v>47</v>
      </c>
      <c r="AD6876">
        <f>+VLOOKUP(T6876,items!$A$2:$D$1255,4,0)</f>
        <v>0</v>
      </c>
      <c r="AE6876">
        <f>+VLOOKUP(T6876,Tabla1[],5,0)</f>
        <v>0</v>
      </c>
      <c r="AF6876" t="e">
        <f t="shared" si="107"/>
        <v>#VALUE!</v>
      </c>
    </row>
    <row r="6877" spans="1:32" x14ac:dyDescent="0.25">
      <c r="A6877">
        <v>104848</v>
      </c>
      <c r="B6877" t="s">
        <v>1461</v>
      </c>
      <c r="C6877" t="s">
        <v>75</v>
      </c>
      <c r="D6877">
        <v>0</v>
      </c>
      <c r="F6877" t="s">
        <v>53</v>
      </c>
      <c r="G6877" t="s">
        <v>53</v>
      </c>
      <c r="H6877" t="s">
        <v>12574</v>
      </c>
      <c r="I6877" t="s">
        <v>37</v>
      </c>
      <c r="J6877" t="s">
        <v>12575</v>
      </c>
      <c r="K6877" t="s">
        <v>12576</v>
      </c>
      <c r="L6877" t="s">
        <v>37</v>
      </c>
      <c r="M6877" t="s">
        <v>175</v>
      </c>
      <c r="N6877" t="s">
        <v>175</v>
      </c>
      <c r="O6877" t="s">
        <v>175</v>
      </c>
      <c r="P6877" t="s">
        <v>175</v>
      </c>
      <c r="Q6877" t="s">
        <v>175</v>
      </c>
      <c r="R6877" t="s">
        <v>127</v>
      </c>
      <c r="S6877" t="s">
        <v>164</v>
      </c>
      <c r="T6877" t="s">
        <v>1290</v>
      </c>
      <c r="U6877" t="s">
        <v>1291</v>
      </c>
      <c r="X6877">
        <v>3</v>
      </c>
      <c r="Y6877">
        <v>0</v>
      </c>
      <c r="Z6877">
        <v>0</v>
      </c>
      <c r="AA6877">
        <v>0</v>
      </c>
      <c r="AB6877">
        <v>191700</v>
      </c>
      <c r="AC6877" t="s">
        <v>47</v>
      </c>
      <c r="AD6877">
        <f>+VLOOKUP(T6877,items!$A$2:$D$1255,4,0)</f>
        <v>0</v>
      </c>
      <c r="AE6877">
        <f>+VLOOKUP(T6877,Tabla1[],5,0)</f>
        <v>0</v>
      </c>
      <c r="AF6877" t="e">
        <f t="shared" si="107"/>
        <v>#VALUE!</v>
      </c>
    </row>
    <row r="6878" spans="1:32" x14ac:dyDescent="0.25">
      <c r="A6878">
        <v>104848</v>
      </c>
      <c r="B6878" t="s">
        <v>1461</v>
      </c>
      <c r="C6878" t="s">
        <v>75</v>
      </c>
      <c r="D6878">
        <v>0</v>
      </c>
      <c r="F6878" t="s">
        <v>53</v>
      </c>
      <c r="G6878" t="s">
        <v>53</v>
      </c>
      <c r="H6878" t="s">
        <v>12574</v>
      </c>
      <c r="I6878" t="s">
        <v>37</v>
      </c>
      <c r="J6878" t="s">
        <v>12575</v>
      </c>
      <c r="K6878" t="s">
        <v>12576</v>
      </c>
      <c r="L6878" t="s">
        <v>37</v>
      </c>
      <c r="M6878" t="s">
        <v>175</v>
      </c>
      <c r="N6878" t="s">
        <v>175</v>
      </c>
      <c r="O6878" t="s">
        <v>175</v>
      </c>
      <c r="P6878" t="s">
        <v>175</v>
      </c>
      <c r="Q6878" t="s">
        <v>175</v>
      </c>
      <c r="R6878" t="s">
        <v>127</v>
      </c>
      <c r="S6878" t="s">
        <v>164</v>
      </c>
      <c r="T6878" t="s">
        <v>6311</v>
      </c>
      <c r="U6878" t="s">
        <v>6312</v>
      </c>
      <c r="X6878">
        <v>6</v>
      </c>
      <c r="Y6878">
        <v>0</v>
      </c>
      <c r="Z6878">
        <v>0</v>
      </c>
      <c r="AA6878">
        <v>0</v>
      </c>
      <c r="AB6878">
        <v>2400</v>
      </c>
      <c r="AC6878" t="s">
        <v>47</v>
      </c>
      <c r="AD6878">
        <f>+VLOOKUP(T6878,items!$A$2:$D$1255,4,0)</f>
        <v>0</v>
      </c>
      <c r="AE6878">
        <f>+VLOOKUP(T6878,Tabla1[],5,0)</f>
        <v>0</v>
      </c>
      <c r="AF6878" t="e">
        <f t="shared" si="107"/>
        <v>#VALUE!</v>
      </c>
    </row>
    <row r="6879" spans="1:32" x14ac:dyDescent="0.25">
      <c r="A6879">
        <v>104848</v>
      </c>
      <c r="B6879" t="s">
        <v>1461</v>
      </c>
      <c r="C6879" t="s">
        <v>75</v>
      </c>
      <c r="D6879">
        <v>0</v>
      </c>
      <c r="F6879" t="s">
        <v>53</v>
      </c>
      <c r="G6879" t="s">
        <v>53</v>
      </c>
      <c r="H6879" t="s">
        <v>12574</v>
      </c>
      <c r="I6879" t="s">
        <v>37</v>
      </c>
      <c r="J6879" t="s">
        <v>12575</v>
      </c>
      <c r="K6879" t="s">
        <v>12576</v>
      </c>
      <c r="L6879" t="s">
        <v>37</v>
      </c>
      <c r="M6879" t="s">
        <v>175</v>
      </c>
      <c r="N6879" t="s">
        <v>175</v>
      </c>
      <c r="O6879" t="s">
        <v>175</v>
      </c>
      <c r="P6879" t="s">
        <v>175</v>
      </c>
      <c r="Q6879" t="s">
        <v>175</v>
      </c>
      <c r="R6879" t="s">
        <v>127</v>
      </c>
      <c r="S6879" t="s">
        <v>164</v>
      </c>
      <c r="T6879" t="s">
        <v>3069</v>
      </c>
      <c r="U6879" t="s">
        <v>3070</v>
      </c>
      <c r="X6879">
        <v>3</v>
      </c>
      <c r="Y6879">
        <v>0</v>
      </c>
      <c r="Z6879">
        <v>0</v>
      </c>
      <c r="AA6879">
        <v>0</v>
      </c>
      <c r="AB6879">
        <v>150000</v>
      </c>
      <c r="AC6879" t="s">
        <v>47</v>
      </c>
      <c r="AD6879">
        <f>+VLOOKUP(T6879,items!$A$2:$D$1255,4,0)</f>
        <v>0</v>
      </c>
      <c r="AE6879">
        <f>+VLOOKUP(T6879,Tabla1[],5,0)</f>
        <v>0</v>
      </c>
      <c r="AF6879" t="e">
        <f t="shared" si="107"/>
        <v>#VALUE!</v>
      </c>
    </row>
    <row r="6880" spans="1:32" x14ac:dyDescent="0.25">
      <c r="A6880">
        <v>104864</v>
      </c>
      <c r="B6880" t="s">
        <v>12577</v>
      </c>
      <c r="C6880" t="s">
        <v>33</v>
      </c>
      <c r="D6880">
        <v>0</v>
      </c>
      <c r="F6880" t="s">
        <v>53</v>
      </c>
      <c r="G6880" t="s">
        <v>9396</v>
      </c>
      <c r="H6880" t="s">
        <v>12578</v>
      </c>
      <c r="I6880" t="s">
        <v>37</v>
      </c>
      <c r="J6880" t="s">
        <v>37</v>
      </c>
      <c r="K6880" t="s">
        <v>12579</v>
      </c>
      <c r="L6880" t="s">
        <v>12580</v>
      </c>
      <c r="M6880" t="s">
        <v>8745</v>
      </c>
      <c r="N6880" t="s">
        <v>8745</v>
      </c>
      <c r="O6880" t="s">
        <v>11377</v>
      </c>
      <c r="P6880" t="s">
        <v>10843</v>
      </c>
      <c r="Q6880" t="s">
        <v>5878</v>
      </c>
      <c r="R6880" t="s">
        <v>63</v>
      </c>
      <c r="S6880" t="s">
        <v>108</v>
      </c>
      <c r="T6880" t="s">
        <v>540</v>
      </c>
      <c r="U6880" t="s">
        <v>541</v>
      </c>
      <c r="V6880" t="s">
        <v>867</v>
      </c>
      <c r="X6880">
        <v>1</v>
      </c>
      <c r="Y6880">
        <v>0</v>
      </c>
      <c r="Z6880">
        <v>0</v>
      </c>
      <c r="AA6880">
        <v>0</v>
      </c>
      <c r="AB6880">
        <v>11179241</v>
      </c>
      <c r="AC6880" t="s">
        <v>47</v>
      </c>
      <c r="AD6880">
        <f>+VLOOKUP(T6880,items!$A$2:$D$1255,4,0)</f>
        <v>0</v>
      </c>
      <c r="AE6880">
        <f>+VLOOKUP(T6880,Tabla1[],5,0)</f>
        <v>0</v>
      </c>
      <c r="AF6880">
        <f t="shared" si="107"/>
        <v>7</v>
      </c>
    </row>
    <row r="6881" spans="1:32" x14ac:dyDescent="0.25">
      <c r="A6881">
        <v>104864</v>
      </c>
      <c r="B6881" t="s">
        <v>12577</v>
      </c>
      <c r="C6881" t="s">
        <v>33</v>
      </c>
      <c r="D6881">
        <v>0</v>
      </c>
      <c r="F6881" t="s">
        <v>53</v>
      </c>
      <c r="G6881" t="s">
        <v>9396</v>
      </c>
      <c r="H6881" t="s">
        <v>12578</v>
      </c>
      <c r="I6881" t="s">
        <v>37</v>
      </c>
      <c r="J6881" t="s">
        <v>37</v>
      </c>
      <c r="K6881" t="s">
        <v>12579</v>
      </c>
      <c r="L6881" t="s">
        <v>12580</v>
      </c>
      <c r="M6881" t="s">
        <v>8745</v>
      </c>
      <c r="N6881" t="s">
        <v>8745</v>
      </c>
      <c r="O6881" t="s">
        <v>11377</v>
      </c>
      <c r="P6881" t="s">
        <v>10843</v>
      </c>
      <c r="Q6881" t="s">
        <v>5878</v>
      </c>
      <c r="R6881" t="s">
        <v>63</v>
      </c>
      <c r="S6881" t="s">
        <v>108</v>
      </c>
      <c r="T6881" t="s">
        <v>314</v>
      </c>
      <c r="U6881" t="s">
        <v>315</v>
      </c>
      <c r="X6881">
        <v>1</v>
      </c>
      <c r="Y6881">
        <v>0</v>
      </c>
      <c r="Z6881">
        <v>0</v>
      </c>
      <c r="AA6881">
        <v>0</v>
      </c>
      <c r="AB6881">
        <v>240000</v>
      </c>
      <c r="AC6881" t="s">
        <v>47</v>
      </c>
      <c r="AD6881">
        <f>+VLOOKUP(T6881,items!$A$2:$D$1255,4,0)</f>
        <v>0</v>
      </c>
      <c r="AE6881">
        <f>+VLOOKUP(T6881,Tabla1[],5,0)</f>
        <v>0</v>
      </c>
      <c r="AF6881">
        <f t="shared" si="107"/>
        <v>7</v>
      </c>
    </row>
    <row r="6882" spans="1:32" x14ac:dyDescent="0.25">
      <c r="A6882">
        <v>104878</v>
      </c>
      <c r="B6882" t="s">
        <v>1305</v>
      </c>
      <c r="C6882" t="s">
        <v>33</v>
      </c>
      <c r="D6882">
        <v>0</v>
      </c>
      <c r="F6882" t="s">
        <v>53</v>
      </c>
      <c r="G6882" t="s">
        <v>53</v>
      </c>
      <c r="H6882" t="s">
        <v>12581</v>
      </c>
      <c r="I6882" t="s">
        <v>12582</v>
      </c>
      <c r="J6882" t="s">
        <v>12583</v>
      </c>
      <c r="K6882" t="s">
        <v>12584</v>
      </c>
      <c r="L6882" t="s">
        <v>37</v>
      </c>
      <c r="M6882" t="s">
        <v>175</v>
      </c>
      <c r="N6882" t="s">
        <v>175</v>
      </c>
      <c r="O6882" t="s">
        <v>175</v>
      </c>
      <c r="P6882" t="s">
        <v>175</v>
      </c>
      <c r="Q6882" t="s">
        <v>175</v>
      </c>
      <c r="R6882" t="s">
        <v>43</v>
      </c>
      <c r="S6882" t="s">
        <v>164</v>
      </c>
      <c r="T6882" t="s">
        <v>857</v>
      </c>
      <c r="U6882" t="s">
        <v>858</v>
      </c>
      <c r="V6882" t="s">
        <v>1358</v>
      </c>
      <c r="W6882" t="s">
        <v>1095</v>
      </c>
      <c r="X6882">
        <v>1</v>
      </c>
      <c r="Y6882">
        <v>4900</v>
      </c>
      <c r="Z6882">
        <v>0</v>
      </c>
      <c r="AA6882">
        <v>2000</v>
      </c>
      <c r="AB6882">
        <v>2498910</v>
      </c>
      <c r="AC6882" t="s">
        <v>47</v>
      </c>
      <c r="AD6882" t="str">
        <f>+VLOOKUP(T6882,items!$A$2:$D$1255,4,0)</f>
        <v>SOMBRALINA</v>
      </c>
      <c r="AE6882" t="str">
        <f>+VLOOKUP(T6882,Tabla1[],5,0)</f>
        <v>MANUAL</v>
      </c>
      <c r="AF6882" t="e">
        <f t="shared" si="107"/>
        <v>#VALUE!</v>
      </c>
    </row>
    <row r="6883" spans="1:32" x14ac:dyDescent="0.25">
      <c r="A6883">
        <v>104882</v>
      </c>
      <c r="B6883" t="s">
        <v>12585</v>
      </c>
      <c r="C6883" t="s">
        <v>75</v>
      </c>
      <c r="D6883">
        <v>0</v>
      </c>
      <c r="F6883" t="s">
        <v>53</v>
      </c>
      <c r="G6883" t="s">
        <v>10229</v>
      </c>
      <c r="H6883" t="s">
        <v>12586</v>
      </c>
      <c r="I6883" t="s">
        <v>37</v>
      </c>
      <c r="J6883" t="s">
        <v>12587</v>
      </c>
      <c r="K6883" t="s">
        <v>12588</v>
      </c>
      <c r="L6883" t="s">
        <v>12589</v>
      </c>
      <c r="M6883" t="s">
        <v>9441</v>
      </c>
      <c r="N6883" t="s">
        <v>9441</v>
      </c>
      <c r="O6883" t="s">
        <v>8747</v>
      </c>
      <c r="P6883" t="s">
        <v>97</v>
      </c>
      <c r="Q6883" t="s">
        <v>12590</v>
      </c>
      <c r="R6883" t="s">
        <v>63</v>
      </c>
      <c r="S6883" t="s">
        <v>44</v>
      </c>
      <c r="T6883" t="s">
        <v>12591</v>
      </c>
      <c r="U6883" t="s">
        <v>12592</v>
      </c>
      <c r="V6883" t="s">
        <v>166</v>
      </c>
      <c r="X6883">
        <v>2</v>
      </c>
      <c r="Y6883">
        <v>0</v>
      </c>
      <c r="Z6883">
        <v>0</v>
      </c>
      <c r="AA6883">
        <v>0</v>
      </c>
      <c r="AB6883">
        <v>5582386</v>
      </c>
      <c r="AC6883" t="s">
        <v>47</v>
      </c>
      <c r="AD6883">
        <f>+VLOOKUP(T6883,items!$A$2:$D$1255,4,0)</f>
        <v>0</v>
      </c>
      <c r="AE6883">
        <f>+VLOOKUP(T6883,Tabla1[],5,0)</f>
        <v>0</v>
      </c>
      <c r="AF6883">
        <f t="shared" si="107"/>
        <v>7</v>
      </c>
    </row>
    <row r="6884" spans="1:32" x14ac:dyDescent="0.25">
      <c r="A6884">
        <v>104882</v>
      </c>
      <c r="B6884" t="s">
        <v>12585</v>
      </c>
      <c r="C6884" t="s">
        <v>75</v>
      </c>
      <c r="D6884">
        <v>0</v>
      </c>
      <c r="F6884" t="s">
        <v>53</v>
      </c>
      <c r="G6884" t="s">
        <v>10229</v>
      </c>
      <c r="H6884" t="s">
        <v>12586</v>
      </c>
      <c r="I6884" t="s">
        <v>37</v>
      </c>
      <c r="J6884" t="s">
        <v>12587</v>
      </c>
      <c r="K6884" t="s">
        <v>12588</v>
      </c>
      <c r="L6884" t="s">
        <v>12589</v>
      </c>
      <c r="M6884" t="s">
        <v>9441</v>
      </c>
      <c r="N6884" t="s">
        <v>9441</v>
      </c>
      <c r="O6884" t="s">
        <v>8747</v>
      </c>
      <c r="P6884" t="s">
        <v>97</v>
      </c>
      <c r="Q6884" t="s">
        <v>12590</v>
      </c>
      <c r="R6884" t="s">
        <v>63</v>
      </c>
      <c r="S6884" t="s">
        <v>44</v>
      </c>
      <c r="T6884" t="s">
        <v>215</v>
      </c>
      <c r="U6884" t="s">
        <v>216</v>
      </c>
      <c r="X6884">
        <v>1</v>
      </c>
      <c r="Y6884">
        <v>0</v>
      </c>
      <c r="Z6884">
        <v>0</v>
      </c>
      <c r="AA6884">
        <v>0</v>
      </c>
      <c r="AB6884">
        <v>700000</v>
      </c>
      <c r="AC6884" t="s">
        <v>47</v>
      </c>
      <c r="AD6884">
        <f>+VLOOKUP(T6884,items!$A$2:$D$1255,4,0)</f>
        <v>0</v>
      </c>
      <c r="AE6884">
        <f>+VLOOKUP(T6884,Tabla1[],5,0)</f>
        <v>0</v>
      </c>
      <c r="AF6884">
        <f t="shared" si="107"/>
        <v>7</v>
      </c>
    </row>
    <row r="6885" spans="1:32" x14ac:dyDescent="0.25">
      <c r="A6885">
        <v>104882</v>
      </c>
      <c r="B6885" t="s">
        <v>12585</v>
      </c>
      <c r="C6885" t="s">
        <v>75</v>
      </c>
      <c r="D6885">
        <v>0</v>
      </c>
      <c r="F6885" t="s">
        <v>53</v>
      </c>
      <c r="G6885" t="s">
        <v>10229</v>
      </c>
      <c r="H6885" t="s">
        <v>12586</v>
      </c>
      <c r="I6885" t="s">
        <v>37</v>
      </c>
      <c r="J6885" t="s">
        <v>12587</v>
      </c>
      <c r="K6885" t="s">
        <v>12588</v>
      </c>
      <c r="L6885" t="s">
        <v>12589</v>
      </c>
      <c r="M6885" t="s">
        <v>9441</v>
      </c>
      <c r="N6885" t="s">
        <v>9441</v>
      </c>
      <c r="O6885" t="s">
        <v>8747</v>
      </c>
      <c r="P6885" t="s">
        <v>97</v>
      </c>
      <c r="Q6885" t="s">
        <v>12590</v>
      </c>
      <c r="R6885" t="s">
        <v>63</v>
      </c>
      <c r="S6885" t="s">
        <v>44</v>
      </c>
      <c r="T6885" t="s">
        <v>283</v>
      </c>
      <c r="U6885" t="s">
        <v>284</v>
      </c>
      <c r="X6885">
        <v>1</v>
      </c>
      <c r="Y6885">
        <v>0</v>
      </c>
      <c r="Z6885">
        <v>0</v>
      </c>
      <c r="AA6885">
        <v>0</v>
      </c>
      <c r="AB6885">
        <v>200000</v>
      </c>
      <c r="AC6885" t="s">
        <v>47</v>
      </c>
      <c r="AD6885" t="e">
        <f>+VLOOKUP(T6885,items!$A$2:$D$1255,4,0)</f>
        <v>#N/A</v>
      </c>
      <c r="AE6885" t="e">
        <f>+VLOOKUP(T6885,Tabla1[],5,0)</f>
        <v>#N/A</v>
      </c>
      <c r="AF6885">
        <f t="shared" si="107"/>
        <v>7</v>
      </c>
    </row>
    <row r="6886" spans="1:32" x14ac:dyDescent="0.25">
      <c r="A6886">
        <v>104882</v>
      </c>
      <c r="B6886" t="s">
        <v>12585</v>
      </c>
      <c r="C6886" t="s">
        <v>75</v>
      </c>
      <c r="D6886">
        <v>0</v>
      </c>
      <c r="F6886" t="s">
        <v>53</v>
      </c>
      <c r="G6886" t="s">
        <v>10229</v>
      </c>
      <c r="H6886" t="s">
        <v>12586</v>
      </c>
      <c r="I6886" t="s">
        <v>37</v>
      </c>
      <c r="J6886" t="s">
        <v>12587</v>
      </c>
      <c r="K6886" t="s">
        <v>12588</v>
      </c>
      <c r="L6886" t="s">
        <v>12589</v>
      </c>
      <c r="M6886" t="s">
        <v>9441</v>
      </c>
      <c r="N6886" t="s">
        <v>9441</v>
      </c>
      <c r="O6886" t="s">
        <v>8747</v>
      </c>
      <c r="P6886" t="s">
        <v>97</v>
      </c>
      <c r="Q6886" t="s">
        <v>12590</v>
      </c>
      <c r="R6886" t="s">
        <v>63</v>
      </c>
      <c r="S6886" t="s">
        <v>44</v>
      </c>
      <c r="T6886" t="s">
        <v>10725</v>
      </c>
      <c r="U6886" t="s">
        <v>10726</v>
      </c>
      <c r="X6886">
        <v>1</v>
      </c>
      <c r="Y6886">
        <v>0</v>
      </c>
      <c r="Z6886">
        <v>0</v>
      </c>
      <c r="AA6886">
        <v>0</v>
      </c>
      <c r="AB6886">
        <v>300000</v>
      </c>
      <c r="AC6886" t="s">
        <v>47</v>
      </c>
      <c r="AD6886">
        <f>+VLOOKUP(T6886,items!$A$2:$D$1255,4,0)</f>
        <v>0</v>
      </c>
      <c r="AE6886">
        <f>+VLOOKUP(T6886,Tabla1[],5,0)</f>
        <v>0</v>
      </c>
      <c r="AF6886">
        <f t="shared" si="107"/>
        <v>7</v>
      </c>
    </row>
    <row r="6887" spans="1:32" x14ac:dyDescent="0.25">
      <c r="A6887">
        <v>104885</v>
      </c>
      <c r="B6887" t="s">
        <v>12593</v>
      </c>
      <c r="C6887" t="s">
        <v>75</v>
      </c>
      <c r="D6887">
        <v>0</v>
      </c>
      <c r="F6887" t="s">
        <v>53</v>
      </c>
      <c r="G6887" t="s">
        <v>10701</v>
      </c>
      <c r="H6887" t="s">
        <v>12594</v>
      </c>
      <c r="I6887" t="s">
        <v>12595</v>
      </c>
      <c r="J6887" t="s">
        <v>12596</v>
      </c>
      <c r="K6887" t="s">
        <v>12597</v>
      </c>
      <c r="L6887" t="s">
        <v>12598</v>
      </c>
      <c r="M6887" t="s">
        <v>9442</v>
      </c>
      <c r="N6887" t="s">
        <v>12032</v>
      </c>
      <c r="O6887" t="s">
        <v>10127</v>
      </c>
      <c r="P6887" t="s">
        <v>10714</v>
      </c>
      <c r="Q6887" t="s">
        <v>12160</v>
      </c>
      <c r="R6887" t="s">
        <v>127</v>
      </c>
      <c r="S6887" t="s">
        <v>108</v>
      </c>
      <c r="T6887" t="s">
        <v>7509</v>
      </c>
      <c r="U6887" t="s">
        <v>7510</v>
      </c>
      <c r="X6887">
        <v>2</v>
      </c>
      <c r="Y6887">
        <v>0</v>
      </c>
      <c r="Z6887">
        <v>0</v>
      </c>
      <c r="AA6887">
        <v>0</v>
      </c>
      <c r="AB6887">
        <v>82800</v>
      </c>
      <c r="AC6887" t="s">
        <v>47</v>
      </c>
      <c r="AD6887">
        <f>+VLOOKUP(T6887,items!$A$2:$D$1255,4,0)</f>
        <v>0</v>
      </c>
      <c r="AE6887">
        <f>+VLOOKUP(T6887,Tabla1[],5,0)</f>
        <v>0</v>
      </c>
      <c r="AF6887">
        <f t="shared" si="107"/>
        <v>7</v>
      </c>
    </row>
    <row r="6888" spans="1:32" x14ac:dyDescent="0.25">
      <c r="A6888">
        <v>104885</v>
      </c>
      <c r="B6888" t="s">
        <v>12593</v>
      </c>
      <c r="C6888" t="s">
        <v>75</v>
      </c>
      <c r="D6888">
        <v>0</v>
      </c>
      <c r="F6888" t="s">
        <v>53</v>
      </c>
      <c r="G6888" t="s">
        <v>10701</v>
      </c>
      <c r="H6888" t="s">
        <v>12594</v>
      </c>
      <c r="I6888" t="s">
        <v>12595</v>
      </c>
      <c r="J6888" t="s">
        <v>12596</v>
      </c>
      <c r="K6888" t="s">
        <v>12597</v>
      </c>
      <c r="L6888" t="s">
        <v>12598</v>
      </c>
      <c r="M6888" t="s">
        <v>9442</v>
      </c>
      <c r="N6888" t="s">
        <v>12032</v>
      </c>
      <c r="O6888" t="s">
        <v>10127</v>
      </c>
      <c r="P6888" t="s">
        <v>10714</v>
      </c>
      <c r="Q6888" t="s">
        <v>12160</v>
      </c>
      <c r="R6888" t="s">
        <v>127</v>
      </c>
      <c r="S6888" t="s">
        <v>108</v>
      </c>
      <c r="T6888" t="s">
        <v>192</v>
      </c>
      <c r="U6888" t="s">
        <v>193</v>
      </c>
      <c r="V6888" t="s">
        <v>244</v>
      </c>
      <c r="X6888">
        <v>1</v>
      </c>
      <c r="Y6888">
        <v>6920</v>
      </c>
      <c r="Z6888">
        <v>0</v>
      </c>
      <c r="AA6888">
        <v>2000</v>
      </c>
      <c r="AB6888">
        <v>1978453</v>
      </c>
      <c r="AC6888" t="s">
        <v>47</v>
      </c>
      <c r="AD6888">
        <f>+VLOOKUP(T6888,items!$A$2:$D$1255,4,0)</f>
        <v>0</v>
      </c>
      <c r="AE6888">
        <f>+VLOOKUP(T6888,Tabla1[],5,0)</f>
        <v>0</v>
      </c>
      <c r="AF6888">
        <f t="shared" si="107"/>
        <v>7</v>
      </c>
    </row>
    <row r="6889" spans="1:32" x14ac:dyDescent="0.25">
      <c r="A6889">
        <v>104885</v>
      </c>
      <c r="B6889" t="s">
        <v>12593</v>
      </c>
      <c r="C6889" t="s">
        <v>75</v>
      </c>
      <c r="D6889">
        <v>0</v>
      </c>
      <c r="F6889" t="s">
        <v>53</v>
      </c>
      <c r="G6889" t="s">
        <v>10701</v>
      </c>
      <c r="H6889" t="s">
        <v>12594</v>
      </c>
      <c r="I6889" t="s">
        <v>12595</v>
      </c>
      <c r="J6889" t="s">
        <v>12596</v>
      </c>
      <c r="K6889" t="s">
        <v>12597</v>
      </c>
      <c r="L6889" t="s">
        <v>12598</v>
      </c>
      <c r="M6889" t="s">
        <v>9442</v>
      </c>
      <c r="N6889" t="s">
        <v>12032</v>
      </c>
      <c r="O6889" t="s">
        <v>10127</v>
      </c>
      <c r="P6889" t="s">
        <v>10714</v>
      </c>
      <c r="Q6889" t="s">
        <v>12160</v>
      </c>
      <c r="R6889" t="s">
        <v>127</v>
      </c>
      <c r="S6889" t="s">
        <v>108</v>
      </c>
      <c r="T6889" t="s">
        <v>192</v>
      </c>
      <c r="U6889" t="s">
        <v>193</v>
      </c>
      <c r="V6889" t="s">
        <v>244</v>
      </c>
      <c r="X6889">
        <v>1</v>
      </c>
      <c r="Y6889">
        <v>6920</v>
      </c>
      <c r="Z6889">
        <v>0</v>
      </c>
      <c r="AA6889">
        <v>1700</v>
      </c>
      <c r="AB6889">
        <v>1978453</v>
      </c>
      <c r="AC6889" t="s">
        <v>47</v>
      </c>
      <c r="AD6889">
        <f>+VLOOKUP(T6889,items!$A$2:$D$1255,4,0)</f>
        <v>0</v>
      </c>
      <c r="AE6889">
        <f>+VLOOKUP(T6889,Tabla1[],5,0)</f>
        <v>0</v>
      </c>
      <c r="AF6889">
        <f t="shared" si="107"/>
        <v>7</v>
      </c>
    </row>
    <row r="6890" spans="1:32" x14ac:dyDescent="0.25">
      <c r="A6890">
        <v>104885</v>
      </c>
      <c r="B6890" t="s">
        <v>12593</v>
      </c>
      <c r="C6890" t="s">
        <v>75</v>
      </c>
      <c r="D6890">
        <v>0</v>
      </c>
      <c r="F6890" t="s">
        <v>53</v>
      </c>
      <c r="G6890" t="s">
        <v>10701</v>
      </c>
      <c r="H6890" t="s">
        <v>12594</v>
      </c>
      <c r="I6890" t="s">
        <v>12595</v>
      </c>
      <c r="J6890" t="s">
        <v>12596</v>
      </c>
      <c r="K6890" t="s">
        <v>12597</v>
      </c>
      <c r="L6890" t="s">
        <v>12598</v>
      </c>
      <c r="M6890" t="s">
        <v>9442</v>
      </c>
      <c r="N6890" t="s">
        <v>12032</v>
      </c>
      <c r="O6890" t="s">
        <v>10127</v>
      </c>
      <c r="P6890" t="s">
        <v>10714</v>
      </c>
      <c r="Q6890" t="s">
        <v>12160</v>
      </c>
      <c r="R6890" t="s">
        <v>127</v>
      </c>
      <c r="S6890" t="s">
        <v>108</v>
      </c>
      <c r="T6890" t="s">
        <v>299</v>
      </c>
      <c r="U6890" t="s">
        <v>300</v>
      </c>
      <c r="X6890">
        <v>1</v>
      </c>
      <c r="Y6890">
        <v>0</v>
      </c>
      <c r="Z6890">
        <v>0</v>
      </c>
      <c r="AA6890">
        <v>0</v>
      </c>
      <c r="AB6890">
        <v>1708860</v>
      </c>
      <c r="AC6890" t="s">
        <v>47</v>
      </c>
      <c r="AD6890">
        <f>+VLOOKUP(T6890,items!$A$2:$D$1255,4,0)</f>
        <v>0</v>
      </c>
      <c r="AE6890">
        <f>+VLOOKUP(T6890,Tabla1[],5,0)</f>
        <v>0</v>
      </c>
      <c r="AF6890">
        <f t="shared" si="107"/>
        <v>7</v>
      </c>
    </row>
    <row r="6891" spans="1:32" x14ac:dyDescent="0.25">
      <c r="A6891">
        <v>104885</v>
      </c>
      <c r="B6891" t="s">
        <v>12593</v>
      </c>
      <c r="C6891" t="s">
        <v>75</v>
      </c>
      <c r="D6891">
        <v>0</v>
      </c>
      <c r="F6891" t="s">
        <v>53</v>
      </c>
      <c r="G6891" t="s">
        <v>10701</v>
      </c>
      <c r="H6891" t="s">
        <v>12594</v>
      </c>
      <c r="I6891" t="s">
        <v>12595</v>
      </c>
      <c r="J6891" t="s">
        <v>12596</v>
      </c>
      <c r="K6891" t="s">
        <v>12597</v>
      </c>
      <c r="L6891" t="s">
        <v>12598</v>
      </c>
      <c r="M6891" t="s">
        <v>9442</v>
      </c>
      <c r="N6891" t="s">
        <v>12032</v>
      </c>
      <c r="O6891" t="s">
        <v>10127</v>
      </c>
      <c r="P6891" t="s">
        <v>10714</v>
      </c>
      <c r="Q6891" t="s">
        <v>12160</v>
      </c>
      <c r="R6891" t="s">
        <v>127</v>
      </c>
      <c r="S6891" t="s">
        <v>108</v>
      </c>
      <c r="T6891" t="s">
        <v>474</v>
      </c>
      <c r="U6891" t="s">
        <v>475</v>
      </c>
      <c r="X6891">
        <v>1</v>
      </c>
      <c r="Y6891">
        <v>0</v>
      </c>
      <c r="Z6891">
        <v>0</v>
      </c>
      <c r="AA6891">
        <v>0</v>
      </c>
      <c r="AB6891">
        <v>1800000</v>
      </c>
      <c r="AC6891" t="s">
        <v>47</v>
      </c>
      <c r="AD6891">
        <f>+VLOOKUP(T6891,items!$A$2:$D$1255,4,0)</f>
        <v>0</v>
      </c>
      <c r="AE6891">
        <f>+VLOOKUP(T6891,Tabla1[],5,0)</f>
        <v>0</v>
      </c>
      <c r="AF6891">
        <f t="shared" si="107"/>
        <v>7</v>
      </c>
    </row>
    <row r="6892" spans="1:32" x14ac:dyDescent="0.25">
      <c r="A6892">
        <v>104888</v>
      </c>
      <c r="B6892" t="s">
        <v>12599</v>
      </c>
      <c r="C6892" t="s">
        <v>75</v>
      </c>
      <c r="D6892">
        <v>0</v>
      </c>
      <c r="F6892" t="s">
        <v>53</v>
      </c>
      <c r="G6892" t="s">
        <v>9236</v>
      </c>
      <c r="H6892" t="s">
        <v>12600</v>
      </c>
      <c r="I6892" t="s">
        <v>37</v>
      </c>
      <c r="J6892" t="s">
        <v>12601</v>
      </c>
      <c r="K6892" t="s">
        <v>12602</v>
      </c>
      <c r="L6892" t="s">
        <v>37</v>
      </c>
      <c r="M6892" t="s">
        <v>9598</v>
      </c>
      <c r="N6892" t="s">
        <v>9598</v>
      </c>
      <c r="O6892" t="s">
        <v>10344</v>
      </c>
      <c r="P6892" t="s">
        <v>9376</v>
      </c>
      <c r="Q6892" t="s">
        <v>9376</v>
      </c>
      <c r="R6892" t="s">
        <v>43</v>
      </c>
      <c r="S6892" t="s">
        <v>256</v>
      </c>
      <c r="T6892" t="s">
        <v>165</v>
      </c>
      <c r="U6892" t="s">
        <v>166</v>
      </c>
      <c r="X6892">
        <v>2</v>
      </c>
      <c r="Y6892">
        <v>0</v>
      </c>
      <c r="Z6892">
        <v>0</v>
      </c>
      <c r="AA6892">
        <v>0</v>
      </c>
      <c r="AB6892">
        <v>294000</v>
      </c>
      <c r="AC6892" t="s">
        <v>47</v>
      </c>
      <c r="AD6892">
        <f>+VLOOKUP(T6892,items!$A$2:$D$1255,4,0)</f>
        <v>0</v>
      </c>
      <c r="AE6892">
        <f>+VLOOKUP(T6892,Tabla1[],5,0)</f>
        <v>0</v>
      </c>
      <c r="AF6892">
        <f t="shared" si="107"/>
        <v>6</v>
      </c>
    </row>
    <row r="6893" spans="1:32" x14ac:dyDescent="0.25">
      <c r="A6893">
        <v>104892</v>
      </c>
      <c r="B6893" t="s">
        <v>2714</v>
      </c>
      <c r="C6893" t="s">
        <v>75</v>
      </c>
      <c r="D6893">
        <v>0</v>
      </c>
      <c r="F6893" t="s">
        <v>53</v>
      </c>
      <c r="G6893" t="s">
        <v>53</v>
      </c>
      <c r="H6893" t="s">
        <v>12603</v>
      </c>
      <c r="I6893" t="s">
        <v>37</v>
      </c>
      <c r="J6893" t="s">
        <v>12604</v>
      </c>
      <c r="K6893" t="s">
        <v>12605</v>
      </c>
      <c r="L6893" t="s">
        <v>37</v>
      </c>
      <c r="M6893" t="s">
        <v>175</v>
      </c>
      <c r="N6893" t="s">
        <v>175</v>
      </c>
      <c r="O6893" t="s">
        <v>175</v>
      </c>
      <c r="P6893" t="s">
        <v>175</v>
      </c>
      <c r="Q6893" t="s">
        <v>175</v>
      </c>
      <c r="R6893" t="s">
        <v>127</v>
      </c>
      <c r="S6893" t="s">
        <v>164</v>
      </c>
      <c r="T6893" t="s">
        <v>1411</v>
      </c>
      <c r="U6893" t="s">
        <v>867</v>
      </c>
      <c r="X6893">
        <v>1.5</v>
      </c>
      <c r="Y6893">
        <v>0</v>
      </c>
      <c r="Z6893">
        <v>0</v>
      </c>
      <c r="AA6893">
        <v>0</v>
      </c>
      <c r="AB6893">
        <v>78900</v>
      </c>
      <c r="AC6893" t="s">
        <v>47</v>
      </c>
      <c r="AD6893">
        <f>+VLOOKUP(T6893,items!$A$2:$D$1255,4,0)</f>
        <v>0</v>
      </c>
      <c r="AE6893">
        <f>+VLOOKUP(T6893,Tabla1[],5,0)</f>
        <v>0</v>
      </c>
      <c r="AF6893" t="e">
        <f t="shared" si="107"/>
        <v>#VALUE!</v>
      </c>
    </row>
    <row r="6894" spans="1:32" x14ac:dyDescent="0.25">
      <c r="A6894">
        <v>104894</v>
      </c>
      <c r="B6894" t="s">
        <v>1234</v>
      </c>
      <c r="C6894" t="s">
        <v>75</v>
      </c>
      <c r="D6894">
        <v>0</v>
      </c>
      <c r="F6894" t="s">
        <v>53</v>
      </c>
      <c r="G6894" t="s">
        <v>9598</v>
      </c>
      <c r="H6894" t="s">
        <v>12606</v>
      </c>
      <c r="I6894" t="s">
        <v>12607</v>
      </c>
      <c r="J6894" t="s">
        <v>12608</v>
      </c>
      <c r="K6894" t="s">
        <v>12609</v>
      </c>
      <c r="L6894" t="s">
        <v>37</v>
      </c>
      <c r="M6894" t="s">
        <v>10072</v>
      </c>
      <c r="N6894" t="s">
        <v>10229</v>
      </c>
      <c r="O6894" t="s">
        <v>9440</v>
      </c>
      <c r="P6894" t="s">
        <v>9441</v>
      </c>
      <c r="Q6894" t="s">
        <v>9441</v>
      </c>
      <c r="R6894" t="s">
        <v>127</v>
      </c>
      <c r="S6894" t="s">
        <v>164</v>
      </c>
      <c r="T6894" t="s">
        <v>1500</v>
      </c>
      <c r="U6894" t="s">
        <v>1501</v>
      </c>
      <c r="W6894" t="s">
        <v>1095</v>
      </c>
      <c r="X6894">
        <v>1</v>
      </c>
      <c r="Y6894">
        <v>4900</v>
      </c>
      <c r="Z6894">
        <v>0</v>
      </c>
      <c r="AA6894">
        <v>3000</v>
      </c>
      <c r="AB6894">
        <v>1990200</v>
      </c>
      <c r="AC6894" t="s">
        <v>47</v>
      </c>
      <c r="AD6894" t="str">
        <f>+VLOOKUP(T6894,items!$A$2:$D$1255,4,0)</f>
        <v>ESTRUCTURA-SOMBRALINA</v>
      </c>
      <c r="AE6894">
        <f>+VLOOKUP(T6894,Tabla1[],5,0)</f>
        <v>0</v>
      </c>
      <c r="AF6894">
        <f t="shared" si="107"/>
        <v>6</v>
      </c>
    </row>
    <row r="6895" spans="1:32" x14ac:dyDescent="0.25">
      <c r="A6895">
        <v>104895</v>
      </c>
      <c r="B6895" t="s">
        <v>12610</v>
      </c>
      <c r="C6895" t="s">
        <v>33</v>
      </c>
      <c r="D6895">
        <v>0</v>
      </c>
      <c r="F6895" t="s">
        <v>53</v>
      </c>
      <c r="G6895" t="s">
        <v>9236</v>
      </c>
      <c r="H6895" t="s">
        <v>12611</v>
      </c>
      <c r="I6895" t="s">
        <v>37</v>
      </c>
      <c r="J6895" t="s">
        <v>12612</v>
      </c>
      <c r="K6895" t="s">
        <v>12613</v>
      </c>
      <c r="L6895" t="s">
        <v>12614</v>
      </c>
      <c r="M6895" t="s">
        <v>9598</v>
      </c>
      <c r="N6895" t="s">
        <v>9598</v>
      </c>
      <c r="O6895" t="s">
        <v>10701</v>
      </c>
      <c r="P6895" t="s">
        <v>10024</v>
      </c>
      <c r="Q6895" t="s">
        <v>4728</v>
      </c>
      <c r="R6895" t="s">
        <v>63</v>
      </c>
      <c r="S6895" t="s">
        <v>44</v>
      </c>
      <c r="T6895" t="s">
        <v>4706</v>
      </c>
      <c r="U6895" t="s">
        <v>4707</v>
      </c>
      <c r="W6895" t="s">
        <v>117</v>
      </c>
      <c r="X6895">
        <v>1</v>
      </c>
      <c r="Y6895">
        <v>0</v>
      </c>
      <c r="Z6895">
        <v>0</v>
      </c>
      <c r="AA6895">
        <v>0</v>
      </c>
      <c r="AB6895">
        <v>2298126</v>
      </c>
      <c r="AC6895" t="s">
        <v>47</v>
      </c>
      <c r="AD6895" t="str">
        <f>+VLOOKUP(T6895,items!$A$2:$D$1255,4,0)</f>
        <v>MUEBLES</v>
      </c>
      <c r="AE6895">
        <f>+VLOOKUP(T6895,Tabla1[],5,0)</f>
        <v>0</v>
      </c>
      <c r="AF6895">
        <f t="shared" si="107"/>
        <v>6</v>
      </c>
    </row>
    <row r="6896" spans="1:32" x14ac:dyDescent="0.25">
      <c r="A6896">
        <v>104895</v>
      </c>
      <c r="B6896" t="s">
        <v>12610</v>
      </c>
      <c r="C6896" t="s">
        <v>33</v>
      </c>
      <c r="D6896">
        <v>0</v>
      </c>
      <c r="F6896" t="s">
        <v>53</v>
      </c>
      <c r="G6896" t="s">
        <v>9236</v>
      </c>
      <c r="H6896" t="s">
        <v>12611</v>
      </c>
      <c r="I6896" t="s">
        <v>37</v>
      </c>
      <c r="J6896" t="s">
        <v>12612</v>
      </c>
      <c r="K6896" t="s">
        <v>12613</v>
      </c>
      <c r="L6896" t="s">
        <v>12614</v>
      </c>
      <c r="M6896" t="s">
        <v>9598</v>
      </c>
      <c r="N6896" t="s">
        <v>9598</v>
      </c>
      <c r="O6896" t="s">
        <v>10701</v>
      </c>
      <c r="P6896" t="s">
        <v>10024</v>
      </c>
      <c r="Q6896" t="s">
        <v>4728</v>
      </c>
      <c r="R6896" t="s">
        <v>63</v>
      </c>
      <c r="S6896" t="s">
        <v>44</v>
      </c>
      <c r="T6896" t="s">
        <v>5399</v>
      </c>
      <c r="U6896" t="s">
        <v>5400</v>
      </c>
      <c r="W6896" t="s">
        <v>117</v>
      </c>
      <c r="X6896">
        <v>4</v>
      </c>
      <c r="Y6896">
        <v>0</v>
      </c>
      <c r="Z6896">
        <v>0</v>
      </c>
      <c r="AA6896">
        <v>0</v>
      </c>
      <c r="AB6896">
        <v>3584000</v>
      </c>
      <c r="AC6896" t="s">
        <v>47</v>
      </c>
      <c r="AD6896" t="str">
        <f>+VLOOKUP(T6896,items!$A$2:$D$1255,4,0)</f>
        <v>MUEBLES</v>
      </c>
      <c r="AE6896">
        <f>+VLOOKUP(T6896,Tabla1[],5,0)</f>
        <v>0</v>
      </c>
      <c r="AF6896">
        <f t="shared" si="107"/>
        <v>6</v>
      </c>
    </row>
    <row r="6897" spans="1:32" x14ac:dyDescent="0.25">
      <c r="A6897">
        <v>104905</v>
      </c>
      <c r="B6897" t="s">
        <v>1003</v>
      </c>
      <c r="C6897" t="s">
        <v>1065</v>
      </c>
      <c r="D6897">
        <v>0</v>
      </c>
      <c r="F6897" t="s">
        <v>9236</v>
      </c>
      <c r="G6897" t="s">
        <v>9236</v>
      </c>
      <c r="H6897" t="s">
        <v>12615</v>
      </c>
      <c r="I6897" t="s">
        <v>37</v>
      </c>
      <c r="J6897" t="s">
        <v>37</v>
      </c>
      <c r="K6897" t="s">
        <v>12616</v>
      </c>
      <c r="L6897" t="s">
        <v>37</v>
      </c>
      <c r="M6897" t="s">
        <v>9598</v>
      </c>
      <c r="N6897" t="s">
        <v>9598</v>
      </c>
      <c r="O6897" t="s">
        <v>10024</v>
      </c>
      <c r="P6897" t="s">
        <v>4728</v>
      </c>
      <c r="Q6897" t="s">
        <v>4728</v>
      </c>
      <c r="R6897" t="s">
        <v>127</v>
      </c>
      <c r="S6897" t="s">
        <v>108</v>
      </c>
      <c r="T6897" t="s">
        <v>2613</v>
      </c>
      <c r="U6897" t="s">
        <v>2614</v>
      </c>
      <c r="X6897">
        <v>1</v>
      </c>
      <c r="Y6897">
        <v>0</v>
      </c>
      <c r="Z6897">
        <v>0</v>
      </c>
      <c r="AA6897">
        <v>0</v>
      </c>
      <c r="AB6897">
        <v>0</v>
      </c>
      <c r="AC6897" t="s">
        <v>47</v>
      </c>
      <c r="AD6897">
        <f>+VLOOKUP(T6897,items!$A$2:$D$1255,4,0)</f>
        <v>0</v>
      </c>
      <c r="AE6897">
        <f>+VLOOKUP(T6897,Tabla1[],5,0)</f>
        <v>0</v>
      </c>
      <c r="AF6897">
        <f t="shared" si="107"/>
        <v>6</v>
      </c>
    </row>
    <row r="6898" spans="1:32" x14ac:dyDescent="0.25">
      <c r="A6898">
        <v>104910</v>
      </c>
      <c r="B6898" t="s">
        <v>1690</v>
      </c>
      <c r="C6898" t="s">
        <v>33</v>
      </c>
      <c r="D6898">
        <v>0</v>
      </c>
      <c r="F6898" t="s">
        <v>9236</v>
      </c>
      <c r="G6898" t="s">
        <v>9598</v>
      </c>
      <c r="H6898" t="s">
        <v>12617</v>
      </c>
      <c r="I6898" t="s">
        <v>37</v>
      </c>
      <c r="J6898" t="s">
        <v>12618</v>
      </c>
      <c r="K6898" t="s">
        <v>37</v>
      </c>
      <c r="L6898" t="s">
        <v>37</v>
      </c>
      <c r="M6898" t="s">
        <v>10072</v>
      </c>
      <c r="N6898" t="s">
        <v>10072</v>
      </c>
      <c r="O6898" t="s">
        <v>10229</v>
      </c>
      <c r="P6898" t="s">
        <v>9440</v>
      </c>
      <c r="Q6898" t="s">
        <v>10064</v>
      </c>
      <c r="R6898" t="s">
        <v>11492</v>
      </c>
      <c r="S6898" t="s">
        <v>164</v>
      </c>
      <c r="T6898" t="s">
        <v>2908</v>
      </c>
      <c r="U6898" t="s">
        <v>958</v>
      </c>
      <c r="X6898">
        <v>36</v>
      </c>
      <c r="Y6898">
        <v>0</v>
      </c>
      <c r="Z6898">
        <v>0</v>
      </c>
      <c r="AA6898">
        <v>0</v>
      </c>
      <c r="AB6898">
        <v>1893600</v>
      </c>
      <c r="AC6898" t="s">
        <v>47</v>
      </c>
      <c r="AD6898">
        <f>+VLOOKUP(T6898,items!$A$2:$D$1255,4,0)</f>
        <v>0</v>
      </c>
      <c r="AE6898">
        <f>+VLOOKUP(T6898,Tabla1[],5,0)</f>
        <v>0</v>
      </c>
      <c r="AF6898">
        <f t="shared" si="107"/>
        <v>6</v>
      </c>
    </row>
    <row r="6899" spans="1:32" x14ac:dyDescent="0.25">
      <c r="A6899">
        <v>104911</v>
      </c>
      <c r="B6899" t="s">
        <v>12619</v>
      </c>
      <c r="C6899" t="s">
        <v>75</v>
      </c>
      <c r="D6899">
        <v>0</v>
      </c>
      <c r="F6899" t="s">
        <v>9236</v>
      </c>
      <c r="G6899" t="s">
        <v>10229</v>
      </c>
      <c r="H6899" t="s">
        <v>12620</v>
      </c>
      <c r="I6899" t="s">
        <v>37</v>
      </c>
      <c r="J6899" t="s">
        <v>12621</v>
      </c>
      <c r="K6899" t="s">
        <v>12622</v>
      </c>
      <c r="L6899" t="s">
        <v>37</v>
      </c>
      <c r="M6899" t="s">
        <v>9376</v>
      </c>
      <c r="N6899" t="s">
        <v>9376</v>
      </c>
      <c r="O6899" t="s">
        <v>8746</v>
      </c>
      <c r="P6899" t="s">
        <v>3353</v>
      </c>
      <c r="Q6899" t="s">
        <v>3353</v>
      </c>
      <c r="R6899" t="s">
        <v>127</v>
      </c>
      <c r="S6899" t="s">
        <v>88</v>
      </c>
      <c r="T6899" t="s">
        <v>2212</v>
      </c>
      <c r="U6899" t="s">
        <v>2213</v>
      </c>
      <c r="X6899">
        <v>1</v>
      </c>
      <c r="Y6899">
        <v>0</v>
      </c>
      <c r="Z6899">
        <v>0</v>
      </c>
      <c r="AA6899">
        <v>0</v>
      </c>
      <c r="AB6899">
        <v>1000000</v>
      </c>
      <c r="AC6899" t="s">
        <v>47</v>
      </c>
      <c r="AD6899">
        <f>+VLOOKUP(T6899,items!$A$2:$D$1255,4,0)</f>
        <v>0</v>
      </c>
      <c r="AE6899">
        <f>+VLOOKUP(T6899,Tabla1[],5,0)</f>
        <v>0</v>
      </c>
      <c r="AF6899">
        <f t="shared" si="107"/>
        <v>7</v>
      </c>
    </row>
    <row r="6900" spans="1:32" x14ac:dyDescent="0.25">
      <c r="A6900">
        <v>104911</v>
      </c>
      <c r="B6900" t="s">
        <v>12619</v>
      </c>
      <c r="C6900" t="s">
        <v>75</v>
      </c>
      <c r="D6900">
        <v>0</v>
      </c>
      <c r="F6900" t="s">
        <v>9236</v>
      </c>
      <c r="G6900" t="s">
        <v>10229</v>
      </c>
      <c r="H6900" t="s">
        <v>12620</v>
      </c>
      <c r="I6900" t="s">
        <v>37</v>
      </c>
      <c r="J6900" t="s">
        <v>12621</v>
      </c>
      <c r="K6900" t="s">
        <v>12622</v>
      </c>
      <c r="L6900" t="s">
        <v>37</v>
      </c>
      <c r="M6900" t="s">
        <v>9376</v>
      </c>
      <c r="N6900" t="s">
        <v>9376</v>
      </c>
      <c r="O6900" t="s">
        <v>8746</v>
      </c>
      <c r="P6900" t="s">
        <v>3353</v>
      </c>
      <c r="Q6900" t="s">
        <v>3353</v>
      </c>
      <c r="R6900" t="s">
        <v>127</v>
      </c>
      <c r="S6900" t="s">
        <v>88</v>
      </c>
      <c r="T6900" t="s">
        <v>4347</v>
      </c>
      <c r="U6900" t="s">
        <v>4348</v>
      </c>
      <c r="X6900">
        <v>1</v>
      </c>
      <c r="Y6900">
        <v>0</v>
      </c>
      <c r="Z6900">
        <v>0</v>
      </c>
      <c r="AA6900">
        <v>0</v>
      </c>
      <c r="AB6900">
        <v>290000</v>
      </c>
      <c r="AC6900" t="s">
        <v>47</v>
      </c>
      <c r="AD6900">
        <f>+VLOOKUP(T6900,items!$A$2:$D$1255,4,0)</f>
        <v>0</v>
      </c>
      <c r="AE6900">
        <f>+VLOOKUP(T6900,Tabla1[],5,0)</f>
        <v>0</v>
      </c>
      <c r="AF6900">
        <f t="shared" si="107"/>
        <v>7</v>
      </c>
    </row>
    <row r="6901" spans="1:32" x14ac:dyDescent="0.25">
      <c r="A6901">
        <v>104911</v>
      </c>
      <c r="B6901" t="s">
        <v>12619</v>
      </c>
      <c r="C6901" t="s">
        <v>75</v>
      </c>
      <c r="D6901">
        <v>0</v>
      </c>
      <c r="F6901" t="s">
        <v>9236</v>
      </c>
      <c r="G6901" t="s">
        <v>10229</v>
      </c>
      <c r="H6901" t="s">
        <v>12620</v>
      </c>
      <c r="I6901" t="s">
        <v>37</v>
      </c>
      <c r="J6901" t="s">
        <v>12621</v>
      </c>
      <c r="K6901" t="s">
        <v>12622</v>
      </c>
      <c r="L6901" t="s">
        <v>37</v>
      </c>
      <c r="M6901" t="s">
        <v>9376</v>
      </c>
      <c r="N6901" t="s">
        <v>9376</v>
      </c>
      <c r="O6901" t="s">
        <v>8746</v>
      </c>
      <c r="P6901" t="s">
        <v>3353</v>
      </c>
      <c r="Q6901" t="s">
        <v>3353</v>
      </c>
      <c r="R6901" t="s">
        <v>127</v>
      </c>
      <c r="S6901" t="s">
        <v>88</v>
      </c>
      <c r="T6901" t="s">
        <v>392</v>
      </c>
      <c r="U6901" t="s">
        <v>393</v>
      </c>
      <c r="X6901">
        <v>1</v>
      </c>
      <c r="Y6901">
        <v>0</v>
      </c>
      <c r="Z6901">
        <v>0</v>
      </c>
      <c r="AA6901">
        <v>0</v>
      </c>
      <c r="AB6901">
        <v>50000</v>
      </c>
      <c r="AC6901" t="s">
        <v>47</v>
      </c>
      <c r="AD6901" t="e">
        <f>+VLOOKUP(T6901,items!$A$2:$D$1255,4,0)</f>
        <v>#N/A</v>
      </c>
      <c r="AE6901" t="e">
        <f>+VLOOKUP(T6901,Tabla1[],5,0)</f>
        <v>#N/A</v>
      </c>
      <c r="AF6901">
        <f t="shared" si="107"/>
        <v>7</v>
      </c>
    </row>
    <row r="6902" spans="1:32" x14ac:dyDescent="0.25">
      <c r="A6902">
        <v>104916</v>
      </c>
      <c r="B6902" t="s">
        <v>1305</v>
      </c>
      <c r="C6902" t="s">
        <v>75</v>
      </c>
      <c r="D6902">
        <v>0</v>
      </c>
      <c r="F6902" t="s">
        <v>9236</v>
      </c>
      <c r="G6902" t="s">
        <v>9598</v>
      </c>
      <c r="H6902" t="s">
        <v>12623</v>
      </c>
      <c r="I6902" t="s">
        <v>37</v>
      </c>
      <c r="J6902" t="s">
        <v>12624</v>
      </c>
      <c r="K6902" t="s">
        <v>12625</v>
      </c>
      <c r="L6902" t="s">
        <v>37</v>
      </c>
      <c r="M6902" t="s">
        <v>10072</v>
      </c>
      <c r="N6902" t="s">
        <v>10072</v>
      </c>
      <c r="O6902" t="s">
        <v>10229</v>
      </c>
      <c r="P6902" t="s">
        <v>9440</v>
      </c>
      <c r="Q6902" t="s">
        <v>9440</v>
      </c>
      <c r="R6902" t="s">
        <v>127</v>
      </c>
      <c r="S6902" t="s">
        <v>164</v>
      </c>
      <c r="T6902" t="s">
        <v>1375</v>
      </c>
      <c r="U6902" t="s">
        <v>1376</v>
      </c>
      <c r="X6902">
        <v>2</v>
      </c>
      <c r="Y6902">
        <v>0</v>
      </c>
      <c r="Z6902">
        <v>0</v>
      </c>
      <c r="AA6902">
        <v>0</v>
      </c>
      <c r="AB6902">
        <v>910000</v>
      </c>
      <c r="AC6902" t="s">
        <v>47</v>
      </c>
      <c r="AD6902">
        <f>+VLOOKUP(T6902,items!$A$2:$D$1255,4,0)</f>
        <v>0</v>
      </c>
      <c r="AE6902">
        <f>+VLOOKUP(T6902,Tabla1[],5,0)</f>
        <v>0</v>
      </c>
      <c r="AF6902">
        <f t="shared" si="107"/>
        <v>6</v>
      </c>
    </row>
    <row r="6903" spans="1:32" x14ac:dyDescent="0.25">
      <c r="A6903">
        <v>104916</v>
      </c>
      <c r="B6903" t="s">
        <v>1305</v>
      </c>
      <c r="C6903" t="s">
        <v>75</v>
      </c>
      <c r="D6903">
        <v>0</v>
      </c>
      <c r="F6903" t="s">
        <v>9236</v>
      </c>
      <c r="G6903" t="s">
        <v>9598</v>
      </c>
      <c r="H6903" t="s">
        <v>12623</v>
      </c>
      <c r="I6903" t="s">
        <v>37</v>
      </c>
      <c r="J6903" t="s">
        <v>12624</v>
      </c>
      <c r="K6903" t="s">
        <v>12625</v>
      </c>
      <c r="L6903" t="s">
        <v>37</v>
      </c>
      <c r="M6903" t="s">
        <v>10072</v>
      </c>
      <c r="N6903" t="s">
        <v>10072</v>
      </c>
      <c r="O6903" t="s">
        <v>10229</v>
      </c>
      <c r="P6903" t="s">
        <v>9440</v>
      </c>
      <c r="Q6903" t="s">
        <v>9440</v>
      </c>
      <c r="R6903" t="s">
        <v>127</v>
      </c>
      <c r="S6903" t="s">
        <v>164</v>
      </c>
      <c r="T6903" t="s">
        <v>3026</v>
      </c>
      <c r="U6903" t="s">
        <v>3027</v>
      </c>
      <c r="X6903">
        <v>1</v>
      </c>
      <c r="Y6903">
        <v>0</v>
      </c>
      <c r="Z6903">
        <v>0</v>
      </c>
      <c r="AA6903">
        <v>0</v>
      </c>
      <c r="AB6903">
        <v>463000</v>
      </c>
      <c r="AC6903" t="s">
        <v>47</v>
      </c>
      <c r="AD6903">
        <f>+VLOOKUP(T6903,items!$A$2:$D$1255,4,0)</f>
        <v>0</v>
      </c>
      <c r="AE6903">
        <f>+VLOOKUP(T6903,Tabla1[],5,0)</f>
        <v>0</v>
      </c>
      <c r="AF6903">
        <f t="shared" si="107"/>
        <v>6</v>
      </c>
    </row>
    <row r="6904" spans="1:32" x14ac:dyDescent="0.25">
      <c r="A6904">
        <v>104921</v>
      </c>
      <c r="B6904" t="s">
        <v>12626</v>
      </c>
      <c r="C6904" t="s">
        <v>75</v>
      </c>
      <c r="D6904">
        <v>0</v>
      </c>
      <c r="F6904" t="s">
        <v>9236</v>
      </c>
      <c r="G6904" t="s">
        <v>10701</v>
      </c>
      <c r="H6904" t="s">
        <v>12627</v>
      </c>
      <c r="I6904" t="s">
        <v>37</v>
      </c>
      <c r="J6904" t="s">
        <v>12628</v>
      </c>
      <c r="K6904" t="s">
        <v>12629</v>
      </c>
      <c r="L6904" t="s">
        <v>37</v>
      </c>
      <c r="M6904" t="s">
        <v>9442</v>
      </c>
      <c r="N6904" t="s">
        <v>9442</v>
      </c>
      <c r="O6904" t="s">
        <v>11915</v>
      </c>
      <c r="P6904" t="s">
        <v>9599</v>
      </c>
      <c r="Q6904" t="s">
        <v>9599</v>
      </c>
      <c r="R6904" t="s">
        <v>127</v>
      </c>
      <c r="S6904" t="s">
        <v>108</v>
      </c>
      <c r="T6904" t="s">
        <v>1375</v>
      </c>
      <c r="U6904" t="s">
        <v>1376</v>
      </c>
      <c r="X6904">
        <v>1</v>
      </c>
      <c r="Y6904">
        <v>0</v>
      </c>
      <c r="Z6904">
        <v>0</v>
      </c>
      <c r="AA6904">
        <v>0</v>
      </c>
      <c r="AB6904">
        <v>0</v>
      </c>
      <c r="AC6904" t="s">
        <v>47</v>
      </c>
      <c r="AD6904">
        <f>+VLOOKUP(T6904,items!$A$2:$D$1255,4,0)</f>
        <v>0</v>
      </c>
      <c r="AE6904">
        <f>+VLOOKUP(T6904,Tabla1[],5,0)</f>
        <v>0</v>
      </c>
      <c r="AF6904">
        <f t="shared" si="107"/>
        <v>6</v>
      </c>
    </row>
    <row r="6905" spans="1:32" x14ac:dyDescent="0.25">
      <c r="A6905">
        <v>104926</v>
      </c>
      <c r="B6905" t="s">
        <v>5258</v>
      </c>
      <c r="C6905" t="s">
        <v>75</v>
      </c>
      <c r="D6905">
        <v>0</v>
      </c>
      <c r="F6905" t="s">
        <v>9236</v>
      </c>
      <c r="G6905" t="s">
        <v>9598</v>
      </c>
      <c r="H6905" t="s">
        <v>12630</v>
      </c>
      <c r="I6905" t="s">
        <v>37</v>
      </c>
      <c r="J6905" t="s">
        <v>12631</v>
      </c>
      <c r="K6905" t="s">
        <v>37</v>
      </c>
      <c r="L6905" t="s">
        <v>37</v>
      </c>
      <c r="M6905" t="s">
        <v>10072</v>
      </c>
      <c r="N6905" t="s">
        <v>10072</v>
      </c>
      <c r="O6905" t="s">
        <v>10344</v>
      </c>
      <c r="P6905" t="s">
        <v>9376</v>
      </c>
      <c r="Q6905" t="s">
        <v>9376</v>
      </c>
      <c r="R6905" t="s">
        <v>11492</v>
      </c>
      <c r="S6905" t="s">
        <v>164</v>
      </c>
      <c r="T6905" t="s">
        <v>4781</v>
      </c>
      <c r="U6905" t="s">
        <v>4782</v>
      </c>
      <c r="X6905">
        <v>1</v>
      </c>
      <c r="Y6905">
        <v>0</v>
      </c>
      <c r="Z6905">
        <v>0</v>
      </c>
      <c r="AA6905">
        <v>0</v>
      </c>
      <c r="AB6905">
        <v>374540</v>
      </c>
      <c r="AC6905" t="s">
        <v>47</v>
      </c>
      <c r="AD6905">
        <f>+VLOOKUP(T6905,items!$A$2:$D$1255,4,0)</f>
        <v>0</v>
      </c>
      <c r="AE6905">
        <f>+VLOOKUP(T6905,Tabla1[],5,0)</f>
        <v>0</v>
      </c>
      <c r="AF6905">
        <f t="shared" si="107"/>
        <v>6</v>
      </c>
    </row>
    <row r="6906" spans="1:32" x14ac:dyDescent="0.25">
      <c r="A6906">
        <v>104933</v>
      </c>
      <c r="B6906" t="s">
        <v>12626</v>
      </c>
      <c r="C6906" t="s">
        <v>75</v>
      </c>
      <c r="D6906">
        <v>0</v>
      </c>
      <c r="F6906" t="s">
        <v>9236</v>
      </c>
      <c r="G6906" t="s">
        <v>10229</v>
      </c>
      <c r="H6906" t="s">
        <v>12632</v>
      </c>
      <c r="I6906" t="s">
        <v>37</v>
      </c>
      <c r="J6906" t="s">
        <v>12633</v>
      </c>
      <c r="K6906" t="s">
        <v>12634</v>
      </c>
      <c r="L6906" t="s">
        <v>12635</v>
      </c>
      <c r="M6906" t="s">
        <v>9376</v>
      </c>
      <c r="N6906" t="s">
        <v>9376</v>
      </c>
      <c r="O6906" t="s">
        <v>10024</v>
      </c>
      <c r="P6906" t="s">
        <v>4728</v>
      </c>
      <c r="Q6906" t="s">
        <v>10025</v>
      </c>
      <c r="R6906" t="s">
        <v>127</v>
      </c>
      <c r="S6906" t="s">
        <v>108</v>
      </c>
      <c r="T6906" t="s">
        <v>8562</v>
      </c>
      <c r="U6906" t="s">
        <v>8563</v>
      </c>
      <c r="X6906">
        <v>1</v>
      </c>
      <c r="Y6906">
        <v>5000</v>
      </c>
      <c r="Z6906">
        <v>0</v>
      </c>
      <c r="AA6906">
        <v>2500</v>
      </c>
      <c r="AB6906">
        <v>706320</v>
      </c>
      <c r="AC6906" t="s">
        <v>47</v>
      </c>
      <c r="AD6906">
        <f>+VLOOKUP(T6906,items!$A$2:$D$1255,4,0)</f>
        <v>0</v>
      </c>
      <c r="AE6906">
        <f>+VLOOKUP(T6906,Tabla1[],5,0)</f>
        <v>0</v>
      </c>
      <c r="AF6906">
        <f t="shared" si="107"/>
        <v>6</v>
      </c>
    </row>
    <row r="6907" spans="1:32" x14ac:dyDescent="0.25">
      <c r="A6907">
        <v>104946</v>
      </c>
      <c r="B6907" t="s">
        <v>2647</v>
      </c>
      <c r="C6907" t="s">
        <v>75</v>
      </c>
      <c r="D6907">
        <v>0</v>
      </c>
      <c r="F6907" t="s">
        <v>9598</v>
      </c>
      <c r="G6907" t="s">
        <v>9598</v>
      </c>
      <c r="H6907" t="s">
        <v>12636</v>
      </c>
      <c r="I6907" t="s">
        <v>37</v>
      </c>
      <c r="J6907" t="s">
        <v>12637</v>
      </c>
      <c r="K6907" t="s">
        <v>37</v>
      </c>
      <c r="L6907" t="s">
        <v>37</v>
      </c>
      <c r="M6907" t="s">
        <v>10072</v>
      </c>
      <c r="N6907" t="s">
        <v>10072</v>
      </c>
      <c r="O6907" t="s">
        <v>10229</v>
      </c>
      <c r="P6907" t="s">
        <v>9440</v>
      </c>
      <c r="Q6907" t="s">
        <v>9440</v>
      </c>
      <c r="R6907" t="s">
        <v>11492</v>
      </c>
      <c r="S6907" t="s">
        <v>164</v>
      </c>
      <c r="T6907" t="s">
        <v>1303</v>
      </c>
      <c r="U6907" t="s">
        <v>1304</v>
      </c>
      <c r="X6907">
        <v>7</v>
      </c>
      <c r="Y6907">
        <v>0</v>
      </c>
      <c r="Z6907">
        <v>0</v>
      </c>
      <c r="AA6907">
        <v>0</v>
      </c>
      <c r="AB6907">
        <v>368200</v>
      </c>
      <c r="AC6907" t="s">
        <v>47</v>
      </c>
      <c r="AD6907">
        <f>+VLOOKUP(T6907,items!$A$2:$D$1255,4,0)</f>
        <v>0</v>
      </c>
      <c r="AE6907">
        <f>+VLOOKUP(T6907,Tabla1[],5,0)</f>
        <v>0</v>
      </c>
      <c r="AF6907">
        <f t="shared" si="107"/>
        <v>6</v>
      </c>
    </row>
    <row r="6908" spans="1:32" x14ac:dyDescent="0.25">
      <c r="A6908">
        <v>104949</v>
      </c>
      <c r="B6908" t="s">
        <v>2843</v>
      </c>
      <c r="C6908" t="s">
        <v>75</v>
      </c>
      <c r="D6908">
        <v>0</v>
      </c>
      <c r="F6908" t="s">
        <v>9598</v>
      </c>
      <c r="G6908" t="s">
        <v>9598</v>
      </c>
      <c r="H6908" t="s">
        <v>12638</v>
      </c>
      <c r="I6908" t="s">
        <v>37</v>
      </c>
      <c r="J6908" t="s">
        <v>12639</v>
      </c>
      <c r="K6908" t="s">
        <v>12640</v>
      </c>
      <c r="L6908" t="s">
        <v>37</v>
      </c>
      <c r="M6908" t="s">
        <v>10072</v>
      </c>
      <c r="N6908" t="s">
        <v>10072</v>
      </c>
      <c r="O6908" t="s">
        <v>10229</v>
      </c>
      <c r="P6908" t="s">
        <v>9440</v>
      </c>
      <c r="Q6908" t="s">
        <v>9440</v>
      </c>
      <c r="R6908" t="s">
        <v>127</v>
      </c>
      <c r="S6908" t="s">
        <v>164</v>
      </c>
      <c r="T6908" t="s">
        <v>2660</v>
      </c>
      <c r="U6908" t="s">
        <v>2661</v>
      </c>
      <c r="X6908">
        <v>12.75</v>
      </c>
      <c r="Y6908">
        <v>0</v>
      </c>
      <c r="Z6908">
        <v>0</v>
      </c>
      <c r="AA6908">
        <v>0</v>
      </c>
      <c r="AB6908">
        <v>670650</v>
      </c>
      <c r="AC6908" t="s">
        <v>47</v>
      </c>
      <c r="AD6908">
        <f>+VLOOKUP(T6908,items!$A$2:$D$1255,4,0)</f>
        <v>0</v>
      </c>
      <c r="AE6908">
        <f>+VLOOKUP(T6908,Tabla1[],5,0)</f>
        <v>0</v>
      </c>
      <c r="AF6908">
        <f t="shared" si="107"/>
        <v>6</v>
      </c>
    </row>
    <row r="6909" spans="1:32" x14ac:dyDescent="0.25">
      <c r="A6909">
        <v>104953</v>
      </c>
      <c r="B6909" t="s">
        <v>12641</v>
      </c>
      <c r="C6909" t="s">
        <v>33</v>
      </c>
      <c r="D6909">
        <v>0</v>
      </c>
      <c r="F6909" t="s">
        <v>9598</v>
      </c>
      <c r="G6909" t="s">
        <v>10229</v>
      </c>
      <c r="H6909" t="s">
        <v>12642</v>
      </c>
      <c r="I6909" t="s">
        <v>37</v>
      </c>
      <c r="J6909" t="s">
        <v>12643</v>
      </c>
      <c r="K6909" t="s">
        <v>12644</v>
      </c>
      <c r="L6909" t="s">
        <v>12645</v>
      </c>
      <c r="M6909" t="s">
        <v>9376</v>
      </c>
      <c r="N6909" t="s">
        <v>9376</v>
      </c>
      <c r="O6909" t="s">
        <v>10064</v>
      </c>
      <c r="P6909" t="s">
        <v>10701</v>
      </c>
      <c r="Q6909" t="s">
        <v>9442</v>
      </c>
      <c r="R6909" t="s">
        <v>127</v>
      </c>
      <c r="S6909" t="s">
        <v>44</v>
      </c>
      <c r="T6909" t="s">
        <v>1039</v>
      </c>
      <c r="U6909" t="s">
        <v>1040</v>
      </c>
      <c r="V6909" t="s">
        <v>2041</v>
      </c>
      <c r="X6909">
        <v>2</v>
      </c>
      <c r="Y6909">
        <v>0</v>
      </c>
      <c r="Z6909">
        <v>0</v>
      </c>
      <c r="AA6909">
        <v>0</v>
      </c>
      <c r="AB6909">
        <v>802212</v>
      </c>
      <c r="AC6909" t="s">
        <v>47</v>
      </c>
      <c r="AD6909">
        <f>+VLOOKUP(T6909,items!$A$2:$D$1255,4,0)</f>
        <v>0</v>
      </c>
      <c r="AE6909">
        <f>+VLOOKUP(T6909,Tabla1[],5,0)</f>
        <v>0</v>
      </c>
      <c r="AF6909">
        <f t="shared" si="107"/>
        <v>6</v>
      </c>
    </row>
    <row r="6910" spans="1:32" x14ac:dyDescent="0.25">
      <c r="A6910">
        <v>104953</v>
      </c>
      <c r="B6910" t="s">
        <v>12641</v>
      </c>
      <c r="C6910" t="s">
        <v>33</v>
      </c>
      <c r="D6910">
        <v>0</v>
      </c>
      <c r="F6910" t="s">
        <v>9598</v>
      </c>
      <c r="G6910" t="s">
        <v>10229</v>
      </c>
      <c r="H6910" t="s">
        <v>12642</v>
      </c>
      <c r="I6910" t="s">
        <v>37</v>
      </c>
      <c r="J6910" t="s">
        <v>12643</v>
      </c>
      <c r="K6910" t="s">
        <v>12644</v>
      </c>
      <c r="L6910" t="s">
        <v>12645</v>
      </c>
      <c r="M6910" t="s">
        <v>9376</v>
      </c>
      <c r="N6910" t="s">
        <v>9376</v>
      </c>
      <c r="O6910" t="s">
        <v>10064</v>
      </c>
      <c r="P6910" t="s">
        <v>10701</v>
      </c>
      <c r="Q6910" t="s">
        <v>9442</v>
      </c>
      <c r="R6910" t="s">
        <v>127</v>
      </c>
      <c r="S6910" t="s">
        <v>44</v>
      </c>
      <c r="T6910" t="s">
        <v>797</v>
      </c>
      <c r="U6910" t="s">
        <v>798</v>
      </c>
      <c r="X6910">
        <v>1</v>
      </c>
      <c r="Y6910">
        <v>0</v>
      </c>
      <c r="Z6910">
        <v>0</v>
      </c>
      <c r="AA6910">
        <v>0</v>
      </c>
      <c r="AB6910">
        <v>60000</v>
      </c>
      <c r="AC6910" t="s">
        <v>47</v>
      </c>
      <c r="AD6910" t="e">
        <f>+VLOOKUP(T6910,items!$A$2:$D$1255,4,0)</f>
        <v>#N/A</v>
      </c>
      <c r="AE6910" t="e">
        <f>+VLOOKUP(T6910,Tabla1[],5,0)</f>
        <v>#N/A</v>
      </c>
      <c r="AF6910">
        <f t="shared" si="107"/>
        <v>6</v>
      </c>
    </row>
    <row r="6911" spans="1:32" x14ac:dyDescent="0.25">
      <c r="A6911">
        <v>104954</v>
      </c>
      <c r="B6911" t="s">
        <v>2919</v>
      </c>
      <c r="C6911" t="s">
        <v>1065</v>
      </c>
      <c r="D6911">
        <v>0</v>
      </c>
      <c r="F6911" t="s">
        <v>9598</v>
      </c>
      <c r="G6911" t="s">
        <v>10064</v>
      </c>
      <c r="H6911" t="s">
        <v>12646</v>
      </c>
      <c r="I6911" t="s">
        <v>37</v>
      </c>
      <c r="J6911" t="s">
        <v>37</v>
      </c>
      <c r="K6911" t="s">
        <v>12647</v>
      </c>
      <c r="L6911" t="s">
        <v>37</v>
      </c>
      <c r="M6911" t="s">
        <v>9441</v>
      </c>
      <c r="N6911" t="s">
        <v>9441</v>
      </c>
      <c r="O6911" t="s">
        <v>10701</v>
      </c>
      <c r="P6911" t="s">
        <v>10024</v>
      </c>
      <c r="Q6911" t="s">
        <v>10024</v>
      </c>
      <c r="R6911" t="s">
        <v>127</v>
      </c>
      <c r="S6911" t="s">
        <v>44</v>
      </c>
      <c r="T6911" t="s">
        <v>1232</v>
      </c>
      <c r="U6911" t="s">
        <v>1233</v>
      </c>
      <c r="X6911">
        <v>2</v>
      </c>
      <c r="Y6911">
        <v>0</v>
      </c>
      <c r="Z6911">
        <v>0</v>
      </c>
      <c r="AA6911">
        <v>0</v>
      </c>
      <c r="AB6911">
        <v>396000</v>
      </c>
      <c r="AC6911" t="s">
        <v>47</v>
      </c>
      <c r="AD6911">
        <f>+VLOOKUP(T6911,items!$A$2:$D$1255,4,0)</f>
        <v>0</v>
      </c>
      <c r="AE6911">
        <f>+VLOOKUP(T6911,Tabla1[],5,0)</f>
        <v>0</v>
      </c>
      <c r="AF6911">
        <f t="shared" si="107"/>
        <v>6</v>
      </c>
    </row>
    <row r="6912" spans="1:32" x14ac:dyDescent="0.25">
      <c r="A6912">
        <v>104959</v>
      </c>
      <c r="B6912" t="s">
        <v>12344</v>
      </c>
      <c r="C6912" t="s">
        <v>75</v>
      </c>
      <c r="D6912">
        <v>0</v>
      </c>
      <c r="F6912" t="s">
        <v>9598</v>
      </c>
      <c r="G6912" t="s">
        <v>10229</v>
      </c>
      <c r="H6912" t="s">
        <v>12648</v>
      </c>
      <c r="I6912" t="s">
        <v>37</v>
      </c>
      <c r="J6912" t="s">
        <v>12649</v>
      </c>
      <c r="K6912" t="s">
        <v>12650</v>
      </c>
      <c r="L6912" t="s">
        <v>12651</v>
      </c>
      <c r="M6912" t="s">
        <v>9376</v>
      </c>
      <c r="N6912" t="s">
        <v>9376</v>
      </c>
      <c r="O6912" t="s">
        <v>9442</v>
      </c>
      <c r="P6912" t="s">
        <v>11915</v>
      </c>
      <c r="Q6912" t="s">
        <v>4728</v>
      </c>
      <c r="R6912" t="s">
        <v>127</v>
      </c>
      <c r="S6912" t="s">
        <v>108</v>
      </c>
      <c r="T6912" t="s">
        <v>7509</v>
      </c>
      <c r="U6912" t="s">
        <v>7510</v>
      </c>
      <c r="X6912">
        <v>3</v>
      </c>
      <c r="Y6912">
        <v>0</v>
      </c>
      <c r="Z6912">
        <v>0</v>
      </c>
      <c r="AA6912">
        <v>0</v>
      </c>
      <c r="AB6912">
        <v>124200</v>
      </c>
      <c r="AC6912" t="s">
        <v>47</v>
      </c>
      <c r="AD6912">
        <f>+VLOOKUP(T6912,items!$A$2:$D$1255,4,0)</f>
        <v>0</v>
      </c>
      <c r="AE6912">
        <f>+VLOOKUP(T6912,Tabla1[],5,0)</f>
        <v>0</v>
      </c>
      <c r="AF6912">
        <f t="shared" si="107"/>
        <v>6</v>
      </c>
    </row>
    <row r="6913" spans="1:34" x14ac:dyDescent="0.25">
      <c r="A6913">
        <v>104959</v>
      </c>
      <c r="B6913" t="s">
        <v>12344</v>
      </c>
      <c r="C6913" t="s">
        <v>75</v>
      </c>
      <c r="D6913">
        <v>0</v>
      </c>
      <c r="F6913" t="s">
        <v>9598</v>
      </c>
      <c r="G6913" t="s">
        <v>10229</v>
      </c>
      <c r="H6913" t="s">
        <v>12648</v>
      </c>
      <c r="I6913" t="s">
        <v>37</v>
      </c>
      <c r="J6913" t="s">
        <v>12649</v>
      </c>
      <c r="K6913" t="s">
        <v>12650</v>
      </c>
      <c r="L6913" t="s">
        <v>12651</v>
      </c>
      <c r="M6913" t="s">
        <v>9376</v>
      </c>
      <c r="N6913" t="s">
        <v>9376</v>
      </c>
      <c r="O6913" t="s">
        <v>9442</v>
      </c>
      <c r="P6913" t="s">
        <v>11915</v>
      </c>
      <c r="Q6913" t="s">
        <v>4728</v>
      </c>
      <c r="R6913" t="s">
        <v>127</v>
      </c>
      <c r="S6913" t="s">
        <v>108</v>
      </c>
      <c r="T6913" t="s">
        <v>12652</v>
      </c>
      <c r="U6913" t="s">
        <v>12653</v>
      </c>
      <c r="X6913">
        <v>3</v>
      </c>
      <c r="Y6913">
        <v>0</v>
      </c>
      <c r="Z6913">
        <v>0</v>
      </c>
      <c r="AA6913">
        <v>0</v>
      </c>
      <c r="AB6913">
        <v>210000</v>
      </c>
      <c r="AC6913" t="s">
        <v>47</v>
      </c>
      <c r="AD6913">
        <f>+VLOOKUP(T6913,items!$A$2:$D$1255,4,0)</f>
        <v>0</v>
      </c>
      <c r="AE6913">
        <f>+VLOOKUP(T6913,Tabla1[],5,0)</f>
        <v>0</v>
      </c>
      <c r="AF6913">
        <f t="shared" si="107"/>
        <v>6</v>
      </c>
    </row>
    <row r="6914" spans="1:34" x14ac:dyDescent="0.25">
      <c r="A6914">
        <v>104966</v>
      </c>
      <c r="B6914" t="s">
        <v>3603</v>
      </c>
      <c r="C6914" t="s">
        <v>75</v>
      </c>
      <c r="D6914">
        <v>0</v>
      </c>
      <c r="F6914" t="s">
        <v>9598</v>
      </c>
      <c r="G6914" t="s">
        <v>10064</v>
      </c>
      <c r="H6914" t="s">
        <v>12654</v>
      </c>
      <c r="I6914" t="s">
        <v>12655</v>
      </c>
      <c r="J6914" t="s">
        <v>12656</v>
      </c>
      <c r="K6914" t="s">
        <v>12657</v>
      </c>
      <c r="L6914" t="s">
        <v>37</v>
      </c>
      <c r="M6914" t="s">
        <v>9441</v>
      </c>
      <c r="N6914" t="s">
        <v>9599</v>
      </c>
      <c r="O6914" t="s">
        <v>8746</v>
      </c>
      <c r="P6914" t="s">
        <v>9397</v>
      </c>
      <c r="Q6914" t="s">
        <v>10127</v>
      </c>
      <c r="R6914" t="s">
        <v>43</v>
      </c>
      <c r="S6914" t="s">
        <v>272</v>
      </c>
      <c r="T6914" t="s">
        <v>741</v>
      </c>
      <c r="U6914" t="s">
        <v>742</v>
      </c>
      <c r="V6914" t="s">
        <v>244</v>
      </c>
      <c r="W6914" t="s">
        <v>114</v>
      </c>
      <c r="X6914">
        <v>1</v>
      </c>
      <c r="Y6914">
        <v>8240</v>
      </c>
      <c r="Z6914">
        <v>0</v>
      </c>
      <c r="AA6914">
        <v>3500</v>
      </c>
      <c r="AB6914" s="14">
        <v>23124082.32</v>
      </c>
      <c r="AC6914" t="s">
        <v>47</v>
      </c>
      <c r="AD6914" t="str">
        <f>+VLOOKUP(T6914,items!$A$2:$D$1255,4,0)</f>
        <v>PERGOLA</v>
      </c>
      <c r="AE6914" t="str">
        <f>+VLOOKUP(T6914,Tabla1[],5,0)</f>
        <v>CLASSIC</v>
      </c>
      <c r="AF6914">
        <f t="shared" ref="AF6914:AF6977" si="108">+MONTH(O6914)</f>
        <v>7</v>
      </c>
      <c r="AG6914">
        <v>3816</v>
      </c>
      <c r="AH6914" s="14">
        <v>23124082.32</v>
      </c>
    </row>
    <row r="6915" spans="1:34" x14ac:dyDescent="0.25">
      <c r="A6915">
        <v>104977</v>
      </c>
      <c r="B6915" t="s">
        <v>12658</v>
      </c>
      <c r="C6915" t="s">
        <v>75</v>
      </c>
      <c r="D6915">
        <v>0</v>
      </c>
      <c r="F6915" t="s">
        <v>9598</v>
      </c>
      <c r="G6915" t="s">
        <v>10072</v>
      </c>
      <c r="H6915" t="s">
        <v>12659</v>
      </c>
      <c r="I6915" t="s">
        <v>37</v>
      </c>
      <c r="J6915" t="s">
        <v>12660</v>
      </c>
      <c r="K6915" t="s">
        <v>37</v>
      </c>
      <c r="L6915" t="s">
        <v>37</v>
      </c>
      <c r="M6915" t="s">
        <v>10344</v>
      </c>
      <c r="N6915" t="s">
        <v>10344</v>
      </c>
      <c r="O6915" t="s">
        <v>9376</v>
      </c>
      <c r="P6915" t="s">
        <v>10064</v>
      </c>
      <c r="Q6915" t="s">
        <v>10064</v>
      </c>
      <c r="R6915" t="s">
        <v>11492</v>
      </c>
      <c r="S6915" t="s">
        <v>164</v>
      </c>
      <c r="T6915" t="s">
        <v>1411</v>
      </c>
      <c r="U6915" t="s">
        <v>867</v>
      </c>
      <c r="X6915">
        <v>27</v>
      </c>
      <c r="Y6915">
        <v>0</v>
      </c>
      <c r="Z6915">
        <v>0</v>
      </c>
      <c r="AA6915">
        <v>0</v>
      </c>
      <c r="AB6915">
        <v>1420200</v>
      </c>
      <c r="AC6915" t="s">
        <v>47</v>
      </c>
      <c r="AD6915">
        <f>+VLOOKUP(T6915,items!$A$2:$D$1255,4,0)</f>
        <v>0</v>
      </c>
      <c r="AE6915">
        <f>+VLOOKUP(T6915,Tabla1[],5,0)</f>
        <v>0</v>
      </c>
      <c r="AF6915">
        <f t="shared" si="108"/>
        <v>6</v>
      </c>
    </row>
    <row r="6916" spans="1:34" x14ac:dyDescent="0.25">
      <c r="A6916">
        <v>104988</v>
      </c>
      <c r="B6916" t="s">
        <v>12661</v>
      </c>
      <c r="C6916" t="s">
        <v>33</v>
      </c>
      <c r="D6916">
        <v>0</v>
      </c>
      <c r="F6916" t="s">
        <v>10344</v>
      </c>
      <c r="G6916" t="s">
        <v>10701</v>
      </c>
      <c r="H6916" t="s">
        <v>12662</v>
      </c>
      <c r="I6916" t="s">
        <v>12663</v>
      </c>
      <c r="J6916" t="s">
        <v>12664</v>
      </c>
      <c r="K6916" t="s">
        <v>12665</v>
      </c>
      <c r="L6916" t="s">
        <v>12666</v>
      </c>
      <c r="M6916" t="s">
        <v>9442</v>
      </c>
      <c r="N6916" t="s">
        <v>10604</v>
      </c>
      <c r="O6916" t="s">
        <v>8747</v>
      </c>
      <c r="P6916" t="s">
        <v>10127</v>
      </c>
      <c r="Q6916" t="s">
        <v>10230</v>
      </c>
      <c r="R6916" t="s">
        <v>127</v>
      </c>
      <c r="S6916" t="s">
        <v>44</v>
      </c>
      <c r="T6916" t="s">
        <v>12667</v>
      </c>
      <c r="U6916" t="s">
        <v>12668</v>
      </c>
      <c r="X6916">
        <v>4</v>
      </c>
      <c r="Y6916">
        <v>0</v>
      </c>
      <c r="Z6916">
        <v>0</v>
      </c>
      <c r="AA6916">
        <v>0</v>
      </c>
      <c r="AB6916">
        <v>98400</v>
      </c>
      <c r="AC6916" t="s">
        <v>47</v>
      </c>
      <c r="AD6916">
        <f>+VLOOKUP(T6916,items!$A$2:$D$1255,4,0)</f>
        <v>0</v>
      </c>
      <c r="AE6916">
        <f>+VLOOKUP(T6916,Tabla1[],5,0)</f>
        <v>0</v>
      </c>
      <c r="AF6916">
        <f t="shared" si="108"/>
        <v>7</v>
      </c>
    </row>
    <row r="6917" spans="1:34" x14ac:dyDescent="0.25">
      <c r="A6917">
        <v>104988</v>
      </c>
      <c r="B6917" t="s">
        <v>12661</v>
      </c>
      <c r="C6917" t="s">
        <v>33</v>
      </c>
      <c r="D6917">
        <v>0</v>
      </c>
      <c r="F6917" t="s">
        <v>10344</v>
      </c>
      <c r="G6917" t="s">
        <v>10701</v>
      </c>
      <c r="H6917" t="s">
        <v>12662</v>
      </c>
      <c r="I6917" t="s">
        <v>12663</v>
      </c>
      <c r="J6917" t="s">
        <v>12664</v>
      </c>
      <c r="K6917" t="s">
        <v>12665</v>
      </c>
      <c r="L6917" t="s">
        <v>12666</v>
      </c>
      <c r="M6917" t="s">
        <v>9442</v>
      </c>
      <c r="N6917" t="s">
        <v>10604</v>
      </c>
      <c r="O6917" t="s">
        <v>8747</v>
      </c>
      <c r="P6917" t="s">
        <v>10127</v>
      </c>
      <c r="Q6917" t="s">
        <v>10230</v>
      </c>
      <c r="R6917" t="s">
        <v>127</v>
      </c>
      <c r="S6917" t="s">
        <v>44</v>
      </c>
      <c r="T6917" t="s">
        <v>429</v>
      </c>
      <c r="U6917" t="s">
        <v>430</v>
      </c>
      <c r="X6917">
        <v>2</v>
      </c>
      <c r="Y6917">
        <v>0</v>
      </c>
      <c r="Z6917">
        <v>0</v>
      </c>
      <c r="AA6917">
        <v>0</v>
      </c>
      <c r="AB6917">
        <v>567704</v>
      </c>
      <c r="AC6917" t="s">
        <v>47</v>
      </c>
      <c r="AD6917">
        <f>+VLOOKUP(T6917,items!$A$2:$D$1255,4,0)</f>
        <v>0</v>
      </c>
      <c r="AE6917">
        <f>+VLOOKUP(T6917,Tabla1[],5,0)</f>
        <v>0</v>
      </c>
      <c r="AF6917">
        <f t="shared" si="108"/>
        <v>7</v>
      </c>
    </row>
    <row r="6918" spans="1:34" x14ac:dyDescent="0.25">
      <c r="A6918">
        <v>104988</v>
      </c>
      <c r="B6918" t="s">
        <v>12661</v>
      </c>
      <c r="C6918" t="s">
        <v>33</v>
      </c>
      <c r="D6918">
        <v>0</v>
      </c>
      <c r="F6918" t="s">
        <v>10344</v>
      </c>
      <c r="G6918" t="s">
        <v>10701</v>
      </c>
      <c r="H6918" t="s">
        <v>12662</v>
      </c>
      <c r="I6918" t="s">
        <v>12663</v>
      </c>
      <c r="J6918" t="s">
        <v>12664</v>
      </c>
      <c r="K6918" t="s">
        <v>12665</v>
      </c>
      <c r="L6918" t="s">
        <v>12666</v>
      </c>
      <c r="M6918" t="s">
        <v>9442</v>
      </c>
      <c r="N6918" t="s">
        <v>10604</v>
      </c>
      <c r="O6918" t="s">
        <v>8747</v>
      </c>
      <c r="P6918" t="s">
        <v>10127</v>
      </c>
      <c r="Q6918" t="s">
        <v>10230</v>
      </c>
      <c r="R6918" t="s">
        <v>127</v>
      </c>
      <c r="S6918" t="s">
        <v>44</v>
      </c>
      <c r="T6918" t="s">
        <v>7509</v>
      </c>
      <c r="U6918" t="s">
        <v>7510</v>
      </c>
      <c r="X6918">
        <v>2</v>
      </c>
      <c r="Y6918">
        <v>0</v>
      </c>
      <c r="Z6918">
        <v>0</v>
      </c>
      <c r="AA6918">
        <v>0</v>
      </c>
      <c r="AB6918">
        <v>200000</v>
      </c>
      <c r="AC6918" t="s">
        <v>47</v>
      </c>
      <c r="AD6918">
        <f>+VLOOKUP(T6918,items!$A$2:$D$1255,4,0)</f>
        <v>0</v>
      </c>
      <c r="AE6918">
        <f>+VLOOKUP(T6918,Tabla1[],5,0)</f>
        <v>0</v>
      </c>
      <c r="AF6918">
        <f t="shared" si="108"/>
        <v>7</v>
      </c>
    </row>
    <row r="6919" spans="1:34" x14ac:dyDescent="0.25">
      <c r="A6919">
        <v>104988</v>
      </c>
      <c r="B6919" t="s">
        <v>12661</v>
      </c>
      <c r="C6919" t="s">
        <v>33</v>
      </c>
      <c r="D6919">
        <v>0</v>
      </c>
      <c r="F6919" t="s">
        <v>10344</v>
      </c>
      <c r="G6919" t="s">
        <v>10701</v>
      </c>
      <c r="H6919" t="s">
        <v>12662</v>
      </c>
      <c r="I6919" t="s">
        <v>12663</v>
      </c>
      <c r="J6919" t="s">
        <v>12664</v>
      </c>
      <c r="K6919" t="s">
        <v>12665</v>
      </c>
      <c r="L6919" t="s">
        <v>12666</v>
      </c>
      <c r="M6919" t="s">
        <v>9442</v>
      </c>
      <c r="N6919" t="s">
        <v>10604</v>
      </c>
      <c r="O6919" t="s">
        <v>8747</v>
      </c>
      <c r="P6919" t="s">
        <v>10127</v>
      </c>
      <c r="Q6919" t="s">
        <v>10230</v>
      </c>
      <c r="R6919" t="s">
        <v>127</v>
      </c>
      <c r="S6919" t="s">
        <v>44</v>
      </c>
      <c r="T6919" t="s">
        <v>1266</v>
      </c>
      <c r="U6919" t="s">
        <v>1267</v>
      </c>
      <c r="V6919" t="s">
        <v>1495</v>
      </c>
      <c r="W6919" t="s">
        <v>211</v>
      </c>
      <c r="X6919">
        <v>1</v>
      </c>
      <c r="Y6919">
        <v>3850</v>
      </c>
      <c r="Z6919">
        <v>3000</v>
      </c>
      <c r="AA6919">
        <v>0</v>
      </c>
      <c r="AB6919">
        <v>4430982</v>
      </c>
      <c r="AC6919" t="s">
        <v>47</v>
      </c>
      <c r="AD6919" t="str">
        <f>+VLOOKUP(T6919,items!$A$2:$D$1255,4,0)</f>
        <v>BANETA</v>
      </c>
      <c r="AE6919" t="str">
        <f>+VLOOKUP(T6919,Tabla1[],5,0)</f>
        <v>GUILLOTINA</v>
      </c>
      <c r="AF6919">
        <f t="shared" si="108"/>
        <v>7</v>
      </c>
    </row>
    <row r="6920" spans="1:34" x14ac:dyDescent="0.25">
      <c r="A6920">
        <v>104988</v>
      </c>
      <c r="B6920" t="s">
        <v>12661</v>
      </c>
      <c r="C6920" t="s">
        <v>33</v>
      </c>
      <c r="D6920">
        <v>0</v>
      </c>
      <c r="F6920" t="s">
        <v>10344</v>
      </c>
      <c r="G6920" t="s">
        <v>10701</v>
      </c>
      <c r="H6920" t="s">
        <v>12662</v>
      </c>
      <c r="I6920" t="s">
        <v>12663</v>
      </c>
      <c r="J6920" t="s">
        <v>12664</v>
      </c>
      <c r="K6920" t="s">
        <v>12665</v>
      </c>
      <c r="L6920" t="s">
        <v>12666</v>
      </c>
      <c r="M6920" t="s">
        <v>9442</v>
      </c>
      <c r="N6920" t="s">
        <v>10604</v>
      </c>
      <c r="O6920" t="s">
        <v>8747</v>
      </c>
      <c r="P6920" t="s">
        <v>10127</v>
      </c>
      <c r="Q6920" t="s">
        <v>10230</v>
      </c>
      <c r="R6920" t="s">
        <v>127</v>
      </c>
      <c r="S6920" t="s">
        <v>44</v>
      </c>
      <c r="T6920" t="s">
        <v>1266</v>
      </c>
      <c r="U6920" t="s">
        <v>1267</v>
      </c>
      <c r="V6920" t="s">
        <v>1495</v>
      </c>
      <c r="W6920" t="s">
        <v>211</v>
      </c>
      <c r="X6920">
        <v>1</v>
      </c>
      <c r="Y6920">
        <v>3650</v>
      </c>
      <c r="Z6920">
        <v>3000</v>
      </c>
      <c r="AA6920">
        <v>0</v>
      </c>
      <c r="AB6920">
        <v>4430982</v>
      </c>
      <c r="AC6920" t="s">
        <v>47</v>
      </c>
      <c r="AD6920" t="str">
        <f>+VLOOKUP(T6920,items!$A$2:$D$1255,4,0)</f>
        <v>BANETA</v>
      </c>
      <c r="AE6920" t="str">
        <f>+VLOOKUP(T6920,Tabla1[],5,0)</f>
        <v>GUILLOTINA</v>
      </c>
      <c r="AF6920">
        <f t="shared" si="108"/>
        <v>7</v>
      </c>
    </row>
    <row r="6921" spans="1:34" x14ac:dyDescent="0.25">
      <c r="A6921">
        <v>104988</v>
      </c>
      <c r="B6921" t="s">
        <v>12661</v>
      </c>
      <c r="C6921" t="s">
        <v>33</v>
      </c>
      <c r="D6921">
        <v>0</v>
      </c>
      <c r="F6921" t="s">
        <v>10344</v>
      </c>
      <c r="G6921" t="s">
        <v>10701</v>
      </c>
      <c r="H6921" t="s">
        <v>12662</v>
      </c>
      <c r="I6921" t="s">
        <v>12663</v>
      </c>
      <c r="J6921" t="s">
        <v>12664</v>
      </c>
      <c r="K6921" t="s">
        <v>12665</v>
      </c>
      <c r="L6921" t="s">
        <v>12666</v>
      </c>
      <c r="M6921" t="s">
        <v>9442</v>
      </c>
      <c r="N6921" t="s">
        <v>10604</v>
      </c>
      <c r="O6921" t="s">
        <v>8747</v>
      </c>
      <c r="P6921" t="s">
        <v>10127</v>
      </c>
      <c r="Q6921" t="s">
        <v>10230</v>
      </c>
      <c r="R6921" t="s">
        <v>127</v>
      </c>
      <c r="S6921" t="s">
        <v>44</v>
      </c>
      <c r="T6921" t="s">
        <v>721</v>
      </c>
      <c r="U6921" t="s">
        <v>722</v>
      </c>
      <c r="W6921" t="s">
        <v>211</v>
      </c>
      <c r="X6921">
        <v>2</v>
      </c>
      <c r="Y6921">
        <v>6000</v>
      </c>
      <c r="Z6921">
        <v>0</v>
      </c>
      <c r="AA6921">
        <v>0</v>
      </c>
      <c r="AB6921">
        <v>1138024</v>
      </c>
      <c r="AC6921" t="s">
        <v>47</v>
      </c>
      <c r="AD6921">
        <f>+VLOOKUP(T6921,items!$A$2:$D$1255,4,0)</f>
        <v>0</v>
      </c>
      <c r="AE6921">
        <f>+VLOOKUP(T6921,Tabla1[],5,0)</f>
        <v>0</v>
      </c>
      <c r="AF6921">
        <f t="shared" si="108"/>
        <v>7</v>
      </c>
    </row>
    <row r="6922" spans="1:34" x14ac:dyDescent="0.25">
      <c r="A6922">
        <v>104988</v>
      </c>
      <c r="B6922" t="s">
        <v>12661</v>
      </c>
      <c r="C6922" t="s">
        <v>33</v>
      </c>
      <c r="D6922">
        <v>0</v>
      </c>
      <c r="F6922" t="s">
        <v>10344</v>
      </c>
      <c r="G6922" t="s">
        <v>10701</v>
      </c>
      <c r="H6922" t="s">
        <v>12662</v>
      </c>
      <c r="I6922" t="s">
        <v>12663</v>
      </c>
      <c r="J6922" t="s">
        <v>12664</v>
      </c>
      <c r="K6922" t="s">
        <v>12665</v>
      </c>
      <c r="L6922" t="s">
        <v>12666</v>
      </c>
      <c r="M6922" t="s">
        <v>9442</v>
      </c>
      <c r="N6922" t="s">
        <v>10604</v>
      </c>
      <c r="O6922" t="s">
        <v>8747</v>
      </c>
      <c r="P6922" t="s">
        <v>10127</v>
      </c>
      <c r="Q6922" t="s">
        <v>10230</v>
      </c>
      <c r="R6922" t="s">
        <v>127</v>
      </c>
      <c r="S6922" t="s">
        <v>44</v>
      </c>
      <c r="T6922" t="s">
        <v>616</v>
      </c>
      <c r="U6922" t="s">
        <v>617</v>
      </c>
      <c r="W6922" t="s">
        <v>211</v>
      </c>
      <c r="X6922">
        <v>4</v>
      </c>
      <c r="Y6922">
        <v>0</v>
      </c>
      <c r="Z6922">
        <v>0</v>
      </c>
      <c r="AA6922">
        <v>500</v>
      </c>
      <c r="AB6922">
        <v>2047248</v>
      </c>
      <c r="AC6922" t="s">
        <v>47</v>
      </c>
      <c r="AD6922">
        <f>+VLOOKUP(T6922,items!$A$2:$D$1255,4,0)</f>
        <v>0</v>
      </c>
      <c r="AE6922">
        <f>+VLOOKUP(T6922,Tabla1[],5,0)</f>
        <v>0</v>
      </c>
      <c r="AF6922">
        <f t="shared" si="108"/>
        <v>7</v>
      </c>
    </row>
    <row r="6923" spans="1:34" x14ac:dyDescent="0.25">
      <c r="A6923">
        <v>104988</v>
      </c>
      <c r="B6923" t="s">
        <v>12661</v>
      </c>
      <c r="C6923" t="s">
        <v>33</v>
      </c>
      <c r="D6923">
        <v>0</v>
      </c>
      <c r="F6923" t="s">
        <v>10344</v>
      </c>
      <c r="G6923" t="s">
        <v>10701</v>
      </c>
      <c r="H6923" t="s">
        <v>12662</v>
      </c>
      <c r="I6923" t="s">
        <v>12663</v>
      </c>
      <c r="J6923" t="s">
        <v>12664</v>
      </c>
      <c r="K6923" t="s">
        <v>12665</v>
      </c>
      <c r="L6923" t="s">
        <v>12666</v>
      </c>
      <c r="M6923" t="s">
        <v>9442</v>
      </c>
      <c r="N6923" t="s">
        <v>10604</v>
      </c>
      <c r="O6923" t="s">
        <v>8747</v>
      </c>
      <c r="P6923" t="s">
        <v>10127</v>
      </c>
      <c r="Q6923" t="s">
        <v>10230</v>
      </c>
      <c r="R6923" t="s">
        <v>127</v>
      </c>
      <c r="S6923" t="s">
        <v>44</v>
      </c>
      <c r="T6923" t="s">
        <v>727</v>
      </c>
      <c r="U6923" t="s">
        <v>728</v>
      </c>
      <c r="W6923" t="s">
        <v>211</v>
      </c>
      <c r="X6923">
        <v>4</v>
      </c>
      <c r="Y6923">
        <v>0</v>
      </c>
      <c r="Z6923">
        <v>0</v>
      </c>
      <c r="AA6923">
        <v>0</v>
      </c>
      <c r="AB6923">
        <v>527328</v>
      </c>
      <c r="AC6923" t="s">
        <v>47</v>
      </c>
      <c r="AD6923">
        <f>+VLOOKUP(T6923,items!$A$2:$D$1255,4,0)</f>
        <v>0</v>
      </c>
      <c r="AE6923">
        <f>+VLOOKUP(T6923,Tabla1[],5,0)</f>
        <v>0</v>
      </c>
      <c r="AF6923">
        <f t="shared" si="108"/>
        <v>7</v>
      </c>
    </row>
    <row r="6924" spans="1:34" x14ac:dyDescent="0.25">
      <c r="A6924">
        <v>104988</v>
      </c>
      <c r="B6924" t="s">
        <v>12661</v>
      </c>
      <c r="C6924" t="s">
        <v>33</v>
      </c>
      <c r="D6924">
        <v>0</v>
      </c>
      <c r="F6924" t="s">
        <v>10344</v>
      </c>
      <c r="G6924" t="s">
        <v>10701</v>
      </c>
      <c r="H6924" t="s">
        <v>12662</v>
      </c>
      <c r="I6924" t="s">
        <v>12663</v>
      </c>
      <c r="J6924" t="s">
        <v>12664</v>
      </c>
      <c r="K6924" t="s">
        <v>12665</v>
      </c>
      <c r="L6924" t="s">
        <v>12666</v>
      </c>
      <c r="M6924" t="s">
        <v>9442</v>
      </c>
      <c r="N6924" t="s">
        <v>10604</v>
      </c>
      <c r="O6924" t="s">
        <v>8747</v>
      </c>
      <c r="P6924" t="s">
        <v>10127</v>
      </c>
      <c r="Q6924" t="s">
        <v>10230</v>
      </c>
      <c r="R6924" t="s">
        <v>127</v>
      </c>
      <c r="S6924" t="s">
        <v>44</v>
      </c>
      <c r="T6924" t="s">
        <v>1661</v>
      </c>
      <c r="U6924" t="s">
        <v>1662</v>
      </c>
      <c r="V6924" t="s">
        <v>1495</v>
      </c>
      <c r="W6924" t="s">
        <v>211</v>
      </c>
      <c r="X6924">
        <v>2</v>
      </c>
      <c r="Y6924">
        <v>0</v>
      </c>
      <c r="Z6924">
        <v>0</v>
      </c>
      <c r="AA6924">
        <v>2000</v>
      </c>
      <c r="AB6924">
        <v>1838826</v>
      </c>
      <c r="AC6924" t="s">
        <v>47</v>
      </c>
      <c r="AD6924">
        <f>+VLOOKUP(T6924,items!$A$2:$D$1255,4,0)</f>
        <v>0</v>
      </c>
      <c r="AE6924">
        <f>+VLOOKUP(T6924,Tabla1[],5,0)</f>
        <v>0</v>
      </c>
      <c r="AF6924">
        <f t="shared" si="108"/>
        <v>7</v>
      </c>
    </row>
    <row r="6925" spans="1:34" x14ac:dyDescent="0.25">
      <c r="A6925">
        <v>105012</v>
      </c>
      <c r="B6925" t="s">
        <v>1177</v>
      </c>
      <c r="C6925" t="s">
        <v>33</v>
      </c>
      <c r="D6925">
        <v>0</v>
      </c>
      <c r="F6925" t="s">
        <v>10072</v>
      </c>
      <c r="G6925" t="s">
        <v>9441</v>
      </c>
      <c r="H6925" t="s">
        <v>12669</v>
      </c>
      <c r="I6925" t="s">
        <v>37</v>
      </c>
      <c r="J6925" t="s">
        <v>12670</v>
      </c>
      <c r="K6925" t="s">
        <v>12671</v>
      </c>
      <c r="L6925" t="s">
        <v>37</v>
      </c>
      <c r="M6925" t="s">
        <v>10701</v>
      </c>
      <c r="N6925" t="s">
        <v>10701</v>
      </c>
      <c r="O6925" t="s">
        <v>9442</v>
      </c>
      <c r="P6925" t="s">
        <v>11915</v>
      </c>
      <c r="Q6925" t="s">
        <v>4728</v>
      </c>
      <c r="R6925" t="s">
        <v>411</v>
      </c>
      <c r="S6925" t="s">
        <v>164</v>
      </c>
      <c r="T6925" t="s">
        <v>816</v>
      </c>
      <c r="U6925" t="s">
        <v>817</v>
      </c>
      <c r="X6925">
        <v>1</v>
      </c>
      <c r="Y6925">
        <v>0</v>
      </c>
      <c r="Z6925">
        <v>0</v>
      </c>
      <c r="AA6925">
        <v>0</v>
      </c>
      <c r="AB6925">
        <v>157000</v>
      </c>
      <c r="AC6925" t="s">
        <v>47</v>
      </c>
      <c r="AD6925">
        <f>+VLOOKUP(T6925,items!$A$2:$D$1255,4,0)</f>
        <v>0</v>
      </c>
      <c r="AE6925">
        <f>+VLOOKUP(T6925,Tabla1[],5,0)</f>
        <v>0</v>
      </c>
      <c r="AF6925">
        <f t="shared" si="108"/>
        <v>6</v>
      </c>
    </row>
    <row r="6926" spans="1:34" x14ac:dyDescent="0.25">
      <c r="A6926">
        <v>105012</v>
      </c>
      <c r="B6926" t="s">
        <v>1177</v>
      </c>
      <c r="C6926" t="s">
        <v>33</v>
      </c>
      <c r="D6926">
        <v>0</v>
      </c>
      <c r="F6926" t="s">
        <v>10072</v>
      </c>
      <c r="G6926" t="s">
        <v>9441</v>
      </c>
      <c r="H6926" t="s">
        <v>12669</v>
      </c>
      <c r="I6926" t="s">
        <v>37</v>
      </c>
      <c r="J6926" t="s">
        <v>12670</v>
      </c>
      <c r="K6926" t="s">
        <v>12671</v>
      </c>
      <c r="L6926" t="s">
        <v>37</v>
      </c>
      <c r="M6926" t="s">
        <v>10701</v>
      </c>
      <c r="N6926" t="s">
        <v>10701</v>
      </c>
      <c r="O6926" t="s">
        <v>9442</v>
      </c>
      <c r="P6926" t="s">
        <v>11915</v>
      </c>
      <c r="Q6926" t="s">
        <v>4728</v>
      </c>
      <c r="R6926" t="s">
        <v>411</v>
      </c>
      <c r="S6926" t="s">
        <v>164</v>
      </c>
      <c r="T6926" t="s">
        <v>905</v>
      </c>
      <c r="U6926" t="s">
        <v>906</v>
      </c>
      <c r="X6926">
        <v>3</v>
      </c>
      <c r="Y6926">
        <v>0</v>
      </c>
      <c r="Z6926">
        <v>0</v>
      </c>
      <c r="AA6926">
        <v>0</v>
      </c>
      <c r="AB6926">
        <v>2985000</v>
      </c>
      <c r="AC6926" t="s">
        <v>47</v>
      </c>
      <c r="AD6926">
        <f>+VLOOKUP(T6926,items!$A$2:$D$1255,4,0)</f>
        <v>0</v>
      </c>
      <c r="AE6926">
        <f>+VLOOKUP(T6926,Tabla1[],5,0)</f>
        <v>0</v>
      </c>
      <c r="AF6926">
        <f t="shared" si="108"/>
        <v>6</v>
      </c>
    </row>
    <row r="6927" spans="1:34" x14ac:dyDescent="0.25">
      <c r="A6927">
        <v>105012</v>
      </c>
      <c r="B6927" t="s">
        <v>1177</v>
      </c>
      <c r="C6927" t="s">
        <v>33</v>
      </c>
      <c r="D6927">
        <v>0</v>
      </c>
      <c r="F6927" t="s">
        <v>10072</v>
      </c>
      <c r="G6927" t="s">
        <v>9441</v>
      </c>
      <c r="H6927" t="s">
        <v>12669</v>
      </c>
      <c r="I6927" t="s">
        <v>37</v>
      </c>
      <c r="J6927" t="s">
        <v>12670</v>
      </c>
      <c r="K6927" t="s">
        <v>12671</v>
      </c>
      <c r="L6927" t="s">
        <v>37</v>
      </c>
      <c r="M6927" t="s">
        <v>10701</v>
      </c>
      <c r="N6927" t="s">
        <v>10701</v>
      </c>
      <c r="O6927" t="s">
        <v>9442</v>
      </c>
      <c r="P6927" t="s">
        <v>11915</v>
      </c>
      <c r="Q6927" t="s">
        <v>4728</v>
      </c>
      <c r="R6927" t="s">
        <v>411</v>
      </c>
      <c r="S6927" t="s">
        <v>164</v>
      </c>
      <c r="T6927" t="s">
        <v>1559</v>
      </c>
      <c r="U6927" t="s">
        <v>1560</v>
      </c>
      <c r="X6927">
        <v>1</v>
      </c>
      <c r="Y6927">
        <v>0</v>
      </c>
      <c r="Z6927">
        <v>0</v>
      </c>
      <c r="AA6927">
        <v>0</v>
      </c>
      <c r="AB6927">
        <v>19500</v>
      </c>
      <c r="AC6927" t="s">
        <v>47</v>
      </c>
      <c r="AD6927">
        <f>+VLOOKUP(T6927,items!$A$2:$D$1255,4,0)</f>
        <v>0</v>
      </c>
      <c r="AE6927">
        <f>+VLOOKUP(T6927,Tabla1[],5,0)</f>
        <v>0</v>
      </c>
      <c r="AF6927">
        <f t="shared" si="108"/>
        <v>6</v>
      </c>
    </row>
    <row r="6928" spans="1:34" x14ac:dyDescent="0.25">
      <c r="A6928">
        <v>105012</v>
      </c>
      <c r="B6928" t="s">
        <v>1177</v>
      </c>
      <c r="C6928" t="s">
        <v>33</v>
      </c>
      <c r="D6928">
        <v>0</v>
      </c>
      <c r="F6928" t="s">
        <v>10072</v>
      </c>
      <c r="G6928" t="s">
        <v>9441</v>
      </c>
      <c r="H6928" t="s">
        <v>12669</v>
      </c>
      <c r="I6928" t="s">
        <v>37</v>
      </c>
      <c r="J6928" t="s">
        <v>12670</v>
      </c>
      <c r="K6928" t="s">
        <v>12671</v>
      </c>
      <c r="L6928" t="s">
        <v>37</v>
      </c>
      <c r="M6928" t="s">
        <v>10701</v>
      </c>
      <c r="N6928" t="s">
        <v>10701</v>
      </c>
      <c r="O6928" t="s">
        <v>9442</v>
      </c>
      <c r="P6928" t="s">
        <v>11915</v>
      </c>
      <c r="Q6928" t="s">
        <v>4728</v>
      </c>
      <c r="R6928" t="s">
        <v>411</v>
      </c>
      <c r="S6928" t="s">
        <v>164</v>
      </c>
      <c r="T6928" t="s">
        <v>1370</v>
      </c>
      <c r="U6928" t="s">
        <v>1371</v>
      </c>
      <c r="X6928">
        <v>3</v>
      </c>
      <c r="Y6928">
        <v>0</v>
      </c>
      <c r="Z6928">
        <v>0</v>
      </c>
      <c r="AA6928">
        <v>0</v>
      </c>
      <c r="AB6928">
        <v>1096500</v>
      </c>
      <c r="AC6928" t="s">
        <v>47</v>
      </c>
      <c r="AD6928">
        <f>+VLOOKUP(T6928,items!$A$2:$D$1255,4,0)</f>
        <v>0</v>
      </c>
      <c r="AE6928">
        <f>+VLOOKUP(T6928,Tabla1[],5,0)</f>
        <v>0</v>
      </c>
      <c r="AF6928">
        <f t="shared" si="108"/>
        <v>6</v>
      </c>
    </row>
    <row r="6929" spans="1:32" x14ac:dyDescent="0.25">
      <c r="A6929">
        <v>105012</v>
      </c>
      <c r="B6929" t="s">
        <v>1177</v>
      </c>
      <c r="C6929" t="s">
        <v>33</v>
      </c>
      <c r="D6929">
        <v>0</v>
      </c>
      <c r="F6929" t="s">
        <v>10072</v>
      </c>
      <c r="G6929" t="s">
        <v>9441</v>
      </c>
      <c r="H6929" t="s">
        <v>12669</v>
      </c>
      <c r="I6929" t="s">
        <v>37</v>
      </c>
      <c r="J6929" t="s">
        <v>12670</v>
      </c>
      <c r="K6929" t="s">
        <v>12671</v>
      </c>
      <c r="L6929" t="s">
        <v>37</v>
      </c>
      <c r="M6929" t="s">
        <v>10701</v>
      </c>
      <c r="N6929" t="s">
        <v>10701</v>
      </c>
      <c r="O6929" t="s">
        <v>9442</v>
      </c>
      <c r="P6929" t="s">
        <v>11915</v>
      </c>
      <c r="Q6929" t="s">
        <v>4728</v>
      </c>
      <c r="R6929" t="s">
        <v>411</v>
      </c>
      <c r="S6929" t="s">
        <v>164</v>
      </c>
      <c r="T6929" t="s">
        <v>1315</v>
      </c>
      <c r="U6929" t="s">
        <v>1147</v>
      </c>
      <c r="X6929">
        <v>24</v>
      </c>
      <c r="Y6929">
        <v>0</v>
      </c>
      <c r="Z6929">
        <v>0</v>
      </c>
      <c r="AA6929">
        <v>0</v>
      </c>
      <c r="AB6929">
        <v>1262400</v>
      </c>
      <c r="AC6929" t="s">
        <v>47</v>
      </c>
      <c r="AD6929">
        <f>+VLOOKUP(T6929,items!$A$2:$D$1255,4,0)</f>
        <v>0</v>
      </c>
      <c r="AE6929">
        <f>+VLOOKUP(T6929,Tabla1[],5,0)</f>
        <v>0</v>
      </c>
      <c r="AF6929">
        <f t="shared" si="108"/>
        <v>6</v>
      </c>
    </row>
    <row r="6930" spans="1:32" x14ac:dyDescent="0.25">
      <c r="A6930">
        <v>105012</v>
      </c>
      <c r="B6930" t="s">
        <v>1177</v>
      </c>
      <c r="C6930" t="s">
        <v>33</v>
      </c>
      <c r="D6930">
        <v>0</v>
      </c>
      <c r="F6930" t="s">
        <v>10072</v>
      </c>
      <c r="G6930" t="s">
        <v>9441</v>
      </c>
      <c r="H6930" t="s">
        <v>12669</v>
      </c>
      <c r="I6930" t="s">
        <v>37</v>
      </c>
      <c r="J6930" t="s">
        <v>12670</v>
      </c>
      <c r="K6930" t="s">
        <v>12671</v>
      </c>
      <c r="L6930" t="s">
        <v>37</v>
      </c>
      <c r="M6930" t="s">
        <v>10701</v>
      </c>
      <c r="N6930" t="s">
        <v>10701</v>
      </c>
      <c r="O6930" t="s">
        <v>9442</v>
      </c>
      <c r="P6930" t="s">
        <v>11915</v>
      </c>
      <c r="Q6930" t="s">
        <v>4728</v>
      </c>
      <c r="R6930" t="s">
        <v>411</v>
      </c>
      <c r="S6930" t="s">
        <v>164</v>
      </c>
      <c r="T6930" t="s">
        <v>3026</v>
      </c>
      <c r="U6930" t="s">
        <v>3027</v>
      </c>
      <c r="X6930">
        <v>5</v>
      </c>
      <c r="Y6930">
        <v>0</v>
      </c>
      <c r="Z6930">
        <v>0</v>
      </c>
      <c r="AA6930">
        <v>0</v>
      </c>
      <c r="AB6930">
        <v>2083500</v>
      </c>
      <c r="AC6930" t="s">
        <v>47</v>
      </c>
      <c r="AD6930">
        <f>+VLOOKUP(T6930,items!$A$2:$D$1255,4,0)</f>
        <v>0</v>
      </c>
      <c r="AE6930">
        <f>+VLOOKUP(T6930,Tabla1[],5,0)</f>
        <v>0</v>
      </c>
      <c r="AF6930">
        <f t="shared" si="108"/>
        <v>6</v>
      </c>
    </row>
    <row r="6931" spans="1:32" x14ac:dyDescent="0.25">
      <c r="A6931">
        <v>105015</v>
      </c>
      <c r="B6931" t="s">
        <v>5654</v>
      </c>
      <c r="C6931" t="s">
        <v>75</v>
      </c>
      <c r="D6931">
        <v>0</v>
      </c>
      <c r="F6931" t="s">
        <v>9598</v>
      </c>
      <c r="G6931" t="s">
        <v>10344</v>
      </c>
      <c r="H6931" t="s">
        <v>12672</v>
      </c>
      <c r="I6931" t="s">
        <v>37</v>
      </c>
      <c r="J6931" t="s">
        <v>12673</v>
      </c>
      <c r="K6931" t="s">
        <v>12674</v>
      </c>
      <c r="L6931" t="s">
        <v>37</v>
      </c>
      <c r="M6931" t="s">
        <v>10229</v>
      </c>
      <c r="N6931" t="s">
        <v>10229</v>
      </c>
      <c r="O6931" t="s">
        <v>9440</v>
      </c>
      <c r="P6931" t="s">
        <v>9441</v>
      </c>
      <c r="Q6931" t="s">
        <v>9441</v>
      </c>
      <c r="R6931" t="s">
        <v>127</v>
      </c>
      <c r="S6931" t="s">
        <v>164</v>
      </c>
      <c r="T6931" t="s">
        <v>12675</v>
      </c>
      <c r="U6931" t="s">
        <v>12676</v>
      </c>
      <c r="X6931">
        <v>4</v>
      </c>
      <c r="Y6931">
        <v>0</v>
      </c>
      <c r="Z6931">
        <v>0</v>
      </c>
      <c r="AA6931">
        <v>0</v>
      </c>
      <c r="AB6931">
        <v>204000</v>
      </c>
      <c r="AC6931" t="s">
        <v>47</v>
      </c>
      <c r="AD6931">
        <f>+VLOOKUP(T6931,items!$A$2:$D$1255,4,0)</f>
        <v>0</v>
      </c>
      <c r="AE6931">
        <f>+VLOOKUP(T6931,Tabla1[],5,0)</f>
        <v>0</v>
      </c>
      <c r="AF6931">
        <f t="shared" si="108"/>
        <v>6</v>
      </c>
    </row>
    <row r="6932" spans="1:32" x14ac:dyDescent="0.25">
      <c r="A6932">
        <v>105015</v>
      </c>
      <c r="B6932" t="s">
        <v>5654</v>
      </c>
      <c r="C6932" t="s">
        <v>75</v>
      </c>
      <c r="D6932">
        <v>0</v>
      </c>
      <c r="F6932" t="s">
        <v>9598</v>
      </c>
      <c r="G6932" t="s">
        <v>10344</v>
      </c>
      <c r="H6932" t="s">
        <v>12672</v>
      </c>
      <c r="I6932" t="s">
        <v>37</v>
      </c>
      <c r="J6932" t="s">
        <v>12673</v>
      </c>
      <c r="K6932" t="s">
        <v>12674</v>
      </c>
      <c r="L6932" t="s">
        <v>37</v>
      </c>
      <c r="M6932" t="s">
        <v>10229</v>
      </c>
      <c r="N6932" t="s">
        <v>10229</v>
      </c>
      <c r="O6932" t="s">
        <v>9440</v>
      </c>
      <c r="P6932" t="s">
        <v>9441</v>
      </c>
      <c r="Q6932" t="s">
        <v>9441</v>
      </c>
      <c r="R6932" t="s">
        <v>127</v>
      </c>
      <c r="S6932" t="s">
        <v>164</v>
      </c>
      <c r="T6932" t="s">
        <v>12677</v>
      </c>
      <c r="U6932" t="s">
        <v>12678</v>
      </c>
      <c r="X6932">
        <v>15</v>
      </c>
      <c r="Y6932">
        <v>0</v>
      </c>
      <c r="Z6932">
        <v>0</v>
      </c>
      <c r="AA6932">
        <v>0</v>
      </c>
      <c r="AB6932">
        <v>27000</v>
      </c>
      <c r="AC6932" t="s">
        <v>47</v>
      </c>
      <c r="AD6932">
        <f>+VLOOKUP(T6932,items!$A$2:$D$1255,4,0)</f>
        <v>0</v>
      </c>
      <c r="AE6932">
        <f>+VLOOKUP(T6932,Tabla1[],5,0)</f>
        <v>0</v>
      </c>
      <c r="AF6932">
        <f t="shared" si="108"/>
        <v>6</v>
      </c>
    </row>
    <row r="6933" spans="1:32" x14ac:dyDescent="0.25">
      <c r="A6933">
        <v>105015</v>
      </c>
      <c r="B6933" t="s">
        <v>5654</v>
      </c>
      <c r="C6933" t="s">
        <v>75</v>
      </c>
      <c r="D6933">
        <v>0</v>
      </c>
      <c r="F6933" t="s">
        <v>9598</v>
      </c>
      <c r="G6933" t="s">
        <v>10344</v>
      </c>
      <c r="H6933" t="s">
        <v>12672</v>
      </c>
      <c r="I6933" t="s">
        <v>37</v>
      </c>
      <c r="J6933" t="s">
        <v>12673</v>
      </c>
      <c r="K6933" t="s">
        <v>12674</v>
      </c>
      <c r="L6933" t="s">
        <v>37</v>
      </c>
      <c r="M6933" t="s">
        <v>10229</v>
      </c>
      <c r="N6933" t="s">
        <v>10229</v>
      </c>
      <c r="O6933" t="s">
        <v>9440</v>
      </c>
      <c r="P6933" t="s">
        <v>9441</v>
      </c>
      <c r="Q6933" t="s">
        <v>9441</v>
      </c>
      <c r="R6933" t="s">
        <v>127</v>
      </c>
      <c r="S6933" t="s">
        <v>164</v>
      </c>
      <c r="T6933" t="s">
        <v>12679</v>
      </c>
      <c r="U6933" t="s">
        <v>12680</v>
      </c>
      <c r="X6933">
        <v>1</v>
      </c>
      <c r="Y6933">
        <v>0</v>
      </c>
      <c r="Z6933">
        <v>0</v>
      </c>
      <c r="AA6933">
        <v>0</v>
      </c>
      <c r="AB6933">
        <v>37000</v>
      </c>
      <c r="AC6933" t="s">
        <v>47</v>
      </c>
      <c r="AD6933">
        <f>+VLOOKUP(T6933,items!$A$2:$D$1255,4,0)</f>
        <v>0</v>
      </c>
      <c r="AE6933">
        <f>+VLOOKUP(T6933,Tabla1[],5,0)</f>
        <v>0</v>
      </c>
      <c r="AF6933">
        <f t="shared" si="108"/>
        <v>6</v>
      </c>
    </row>
    <row r="6934" spans="1:32" x14ac:dyDescent="0.25">
      <c r="A6934">
        <v>105017</v>
      </c>
      <c r="B6934" t="s">
        <v>12681</v>
      </c>
      <c r="C6934" t="s">
        <v>75</v>
      </c>
      <c r="D6934">
        <v>0</v>
      </c>
      <c r="F6934" t="s">
        <v>5514</v>
      </c>
      <c r="G6934" t="s">
        <v>10344</v>
      </c>
      <c r="H6934" t="s">
        <v>12682</v>
      </c>
      <c r="I6934" t="s">
        <v>12683</v>
      </c>
      <c r="J6934" t="s">
        <v>12684</v>
      </c>
      <c r="K6934" t="s">
        <v>12685</v>
      </c>
      <c r="L6934" t="s">
        <v>12686</v>
      </c>
      <c r="M6934" t="s">
        <v>10064</v>
      </c>
      <c r="N6934" t="s">
        <v>12032</v>
      </c>
      <c r="O6934" t="s">
        <v>8747</v>
      </c>
      <c r="P6934" t="s">
        <v>11750</v>
      </c>
      <c r="Q6934" t="s">
        <v>5877</v>
      </c>
      <c r="R6934" t="s">
        <v>127</v>
      </c>
      <c r="S6934" t="s">
        <v>88</v>
      </c>
      <c r="T6934" t="s">
        <v>429</v>
      </c>
      <c r="U6934" t="s">
        <v>430</v>
      </c>
      <c r="X6934">
        <v>1</v>
      </c>
      <c r="Y6934">
        <v>0</v>
      </c>
      <c r="Z6934">
        <v>0</v>
      </c>
      <c r="AA6934">
        <v>0</v>
      </c>
      <c r="AB6934">
        <v>183852</v>
      </c>
      <c r="AC6934" t="s">
        <v>47</v>
      </c>
      <c r="AD6934">
        <f>+VLOOKUP(T6934,items!$A$2:$D$1255,4,0)</f>
        <v>0</v>
      </c>
      <c r="AE6934">
        <f>+VLOOKUP(T6934,Tabla1[],5,0)</f>
        <v>0</v>
      </c>
      <c r="AF6934">
        <f t="shared" si="108"/>
        <v>7</v>
      </c>
    </row>
    <row r="6935" spans="1:32" x14ac:dyDescent="0.25">
      <c r="A6935">
        <v>105017</v>
      </c>
      <c r="B6935" t="s">
        <v>12681</v>
      </c>
      <c r="C6935" t="s">
        <v>75</v>
      </c>
      <c r="D6935">
        <v>0</v>
      </c>
      <c r="F6935" t="s">
        <v>5514</v>
      </c>
      <c r="G6935" t="s">
        <v>10344</v>
      </c>
      <c r="H6935" t="s">
        <v>12682</v>
      </c>
      <c r="I6935" t="s">
        <v>12683</v>
      </c>
      <c r="J6935" t="s">
        <v>12684</v>
      </c>
      <c r="K6935" t="s">
        <v>12685</v>
      </c>
      <c r="L6935" t="s">
        <v>12686</v>
      </c>
      <c r="M6935" t="s">
        <v>10064</v>
      </c>
      <c r="N6935" t="s">
        <v>12032</v>
      </c>
      <c r="O6935" t="s">
        <v>8747</v>
      </c>
      <c r="P6935" t="s">
        <v>11750</v>
      </c>
      <c r="Q6935" t="s">
        <v>5877</v>
      </c>
      <c r="R6935" t="s">
        <v>127</v>
      </c>
      <c r="S6935" t="s">
        <v>88</v>
      </c>
      <c r="T6935" t="s">
        <v>347</v>
      </c>
      <c r="U6935" t="s">
        <v>348</v>
      </c>
      <c r="W6935" t="s">
        <v>93</v>
      </c>
      <c r="X6935">
        <v>1</v>
      </c>
      <c r="Y6935">
        <v>11610</v>
      </c>
      <c r="Z6935">
        <v>0</v>
      </c>
      <c r="AA6935">
        <v>0</v>
      </c>
      <c r="AB6935">
        <v>1372452</v>
      </c>
      <c r="AC6935" t="s">
        <v>47</v>
      </c>
      <c r="AD6935">
        <f>+VLOOKUP(T6935,items!$A$2:$D$1255,4,0)</f>
        <v>0</v>
      </c>
      <c r="AE6935">
        <f>+VLOOKUP(T6935,Tabla1[],5,0)</f>
        <v>0</v>
      </c>
      <c r="AF6935">
        <f t="shared" si="108"/>
        <v>7</v>
      </c>
    </row>
    <row r="6936" spans="1:32" x14ac:dyDescent="0.25">
      <c r="A6936">
        <v>105017</v>
      </c>
      <c r="B6936" t="s">
        <v>12681</v>
      </c>
      <c r="C6936" t="s">
        <v>75</v>
      </c>
      <c r="D6936">
        <v>0</v>
      </c>
      <c r="F6936" t="s">
        <v>5514</v>
      </c>
      <c r="G6936" t="s">
        <v>10344</v>
      </c>
      <c r="H6936" t="s">
        <v>12682</v>
      </c>
      <c r="I6936" t="s">
        <v>12683</v>
      </c>
      <c r="J6936" t="s">
        <v>12684</v>
      </c>
      <c r="K6936" t="s">
        <v>12685</v>
      </c>
      <c r="L6936" t="s">
        <v>12686</v>
      </c>
      <c r="M6936" t="s">
        <v>10064</v>
      </c>
      <c r="N6936" t="s">
        <v>12032</v>
      </c>
      <c r="O6936" t="s">
        <v>8747</v>
      </c>
      <c r="P6936" t="s">
        <v>11750</v>
      </c>
      <c r="Q6936" t="s">
        <v>5877</v>
      </c>
      <c r="R6936" t="s">
        <v>127</v>
      </c>
      <c r="S6936" t="s">
        <v>88</v>
      </c>
      <c r="T6936" t="s">
        <v>347</v>
      </c>
      <c r="U6936" t="s">
        <v>348</v>
      </c>
      <c r="W6936" t="s">
        <v>93</v>
      </c>
      <c r="X6936">
        <v>1</v>
      </c>
      <c r="Y6936">
        <v>7970</v>
      </c>
      <c r="Z6936">
        <v>0</v>
      </c>
      <c r="AA6936">
        <v>0</v>
      </c>
      <c r="AB6936">
        <v>960717</v>
      </c>
      <c r="AC6936" t="s">
        <v>47</v>
      </c>
      <c r="AD6936">
        <f>+VLOOKUP(T6936,items!$A$2:$D$1255,4,0)</f>
        <v>0</v>
      </c>
      <c r="AE6936">
        <f>+VLOOKUP(T6936,Tabla1[],5,0)</f>
        <v>0</v>
      </c>
      <c r="AF6936">
        <f t="shared" si="108"/>
        <v>7</v>
      </c>
    </row>
    <row r="6937" spans="1:32" x14ac:dyDescent="0.25">
      <c r="A6937">
        <v>105017</v>
      </c>
      <c r="B6937" t="s">
        <v>12681</v>
      </c>
      <c r="C6937" t="s">
        <v>75</v>
      </c>
      <c r="D6937">
        <v>0</v>
      </c>
      <c r="F6937" t="s">
        <v>5514</v>
      </c>
      <c r="G6937" t="s">
        <v>10344</v>
      </c>
      <c r="H6937" t="s">
        <v>12682</v>
      </c>
      <c r="I6937" t="s">
        <v>12683</v>
      </c>
      <c r="J6937" t="s">
        <v>12684</v>
      </c>
      <c r="K6937" t="s">
        <v>12685</v>
      </c>
      <c r="L6937" t="s">
        <v>12686</v>
      </c>
      <c r="M6937" t="s">
        <v>10064</v>
      </c>
      <c r="N6937" t="s">
        <v>12032</v>
      </c>
      <c r="O6937" t="s">
        <v>8747</v>
      </c>
      <c r="P6937" t="s">
        <v>11750</v>
      </c>
      <c r="Q6937" t="s">
        <v>5877</v>
      </c>
      <c r="R6937" t="s">
        <v>127</v>
      </c>
      <c r="S6937" t="s">
        <v>88</v>
      </c>
      <c r="T6937" t="s">
        <v>855</v>
      </c>
      <c r="U6937" t="s">
        <v>856</v>
      </c>
      <c r="W6937" t="s">
        <v>93</v>
      </c>
      <c r="X6937">
        <v>8</v>
      </c>
      <c r="Y6937">
        <v>0</v>
      </c>
      <c r="Z6937">
        <v>2100</v>
      </c>
      <c r="AA6937">
        <v>0</v>
      </c>
      <c r="AB6937">
        <v>4005544</v>
      </c>
      <c r="AC6937" t="s">
        <v>47</v>
      </c>
      <c r="AD6937">
        <f>+VLOOKUP(T6937,items!$A$2:$D$1255,4,0)</f>
        <v>0</v>
      </c>
      <c r="AE6937">
        <f>+VLOOKUP(T6937,Tabla1[],5,0)</f>
        <v>0</v>
      </c>
      <c r="AF6937">
        <f t="shared" si="108"/>
        <v>7</v>
      </c>
    </row>
    <row r="6938" spans="1:32" x14ac:dyDescent="0.25">
      <c r="A6938">
        <v>105017</v>
      </c>
      <c r="B6938" t="s">
        <v>12681</v>
      </c>
      <c r="C6938" t="s">
        <v>75</v>
      </c>
      <c r="D6938">
        <v>0</v>
      </c>
      <c r="F6938" t="s">
        <v>5514</v>
      </c>
      <c r="G6938" t="s">
        <v>10344</v>
      </c>
      <c r="H6938" t="s">
        <v>12682</v>
      </c>
      <c r="I6938" t="s">
        <v>12683</v>
      </c>
      <c r="J6938" t="s">
        <v>12684</v>
      </c>
      <c r="K6938" t="s">
        <v>12685</v>
      </c>
      <c r="L6938" t="s">
        <v>12686</v>
      </c>
      <c r="M6938" t="s">
        <v>10064</v>
      </c>
      <c r="N6938" t="s">
        <v>12032</v>
      </c>
      <c r="O6938" t="s">
        <v>8747</v>
      </c>
      <c r="P6938" t="s">
        <v>11750</v>
      </c>
      <c r="Q6938" t="s">
        <v>5877</v>
      </c>
      <c r="R6938" t="s">
        <v>127</v>
      </c>
      <c r="S6938" t="s">
        <v>88</v>
      </c>
      <c r="T6938" t="s">
        <v>94</v>
      </c>
      <c r="U6938" t="s">
        <v>95</v>
      </c>
      <c r="X6938">
        <v>1</v>
      </c>
      <c r="Y6938">
        <v>0</v>
      </c>
      <c r="Z6938">
        <v>0</v>
      </c>
      <c r="AA6938">
        <v>0</v>
      </c>
      <c r="AB6938">
        <v>650000</v>
      </c>
      <c r="AC6938" t="s">
        <v>47</v>
      </c>
      <c r="AD6938" t="e">
        <f>+VLOOKUP(T6938,items!$A$2:$D$1255,4,0)</f>
        <v>#N/A</v>
      </c>
      <c r="AE6938" t="e">
        <f>+VLOOKUP(T6938,Tabla1[],5,0)</f>
        <v>#N/A</v>
      </c>
      <c r="AF6938">
        <f t="shared" si="108"/>
        <v>7</v>
      </c>
    </row>
    <row r="6939" spans="1:32" x14ac:dyDescent="0.25">
      <c r="A6939">
        <v>105017</v>
      </c>
      <c r="B6939" t="s">
        <v>12681</v>
      </c>
      <c r="C6939" t="s">
        <v>75</v>
      </c>
      <c r="D6939">
        <v>0</v>
      </c>
      <c r="F6939" t="s">
        <v>5514</v>
      </c>
      <c r="G6939" t="s">
        <v>10344</v>
      </c>
      <c r="H6939" t="s">
        <v>12682</v>
      </c>
      <c r="I6939" t="s">
        <v>12683</v>
      </c>
      <c r="J6939" t="s">
        <v>12684</v>
      </c>
      <c r="K6939" t="s">
        <v>12685</v>
      </c>
      <c r="L6939" t="s">
        <v>12686</v>
      </c>
      <c r="M6939" t="s">
        <v>10064</v>
      </c>
      <c r="N6939" t="s">
        <v>12032</v>
      </c>
      <c r="O6939" t="s">
        <v>8747</v>
      </c>
      <c r="P6939" t="s">
        <v>11750</v>
      </c>
      <c r="Q6939" t="s">
        <v>5877</v>
      </c>
      <c r="R6939" t="s">
        <v>127</v>
      </c>
      <c r="S6939" t="s">
        <v>88</v>
      </c>
      <c r="T6939" t="s">
        <v>466</v>
      </c>
      <c r="U6939" t="s">
        <v>467</v>
      </c>
      <c r="V6939" t="s">
        <v>529</v>
      </c>
      <c r="W6939" t="s">
        <v>1095</v>
      </c>
      <c r="X6939">
        <v>1</v>
      </c>
      <c r="Y6939">
        <v>11610</v>
      </c>
      <c r="Z6939">
        <v>0</v>
      </c>
      <c r="AA6939">
        <v>2000</v>
      </c>
      <c r="AB6939">
        <v>12035343</v>
      </c>
      <c r="AC6939" t="s">
        <v>47</v>
      </c>
      <c r="AD6939" t="str">
        <f>+VLOOKUP(T6939,items!$A$2:$D$1255,4,0)</f>
        <v>SOMBRALINA</v>
      </c>
      <c r="AE6939" t="str">
        <f>+VLOOKUP(T6939,Tabla1[],5,0)</f>
        <v>ELECTRICA</v>
      </c>
      <c r="AF6939">
        <f t="shared" si="108"/>
        <v>7</v>
      </c>
    </row>
    <row r="6940" spans="1:32" x14ac:dyDescent="0.25">
      <c r="A6940">
        <v>105017</v>
      </c>
      <c r="B6940" t="s">
        <v>12681</v>
      </c>
      <c r="C6940" t="s">
        <v>75</v>
      </c>
      <c r="D6940">
        <v>0</v>
      </c>
      <c r="F6940" t="s">
        <v>5514</v>
      </c>
      <c r="G6940" t="s">
        <v>10344</v>
      </c>
      <c r="H6940" t="s">
        <v>12682</v>
      </c>
      <c r="I6940" t="s">
        <v>12683</v>
      </c>
      <c r="J6940" t="s">
        <v>12684</v>
      </c>
      <c r="K6940" t="s">
        <v>12685</v>
      </c>
      <c r="L6940" t="s">
        <v>12686</v>
      </c>
      <c r="M6940" t="s">
        <v>10064</v>
      </c>
      <c r="N6940" t="s">
        <v>12032</v>
      </c>
      <c r="O6940" t="s">
        <v>8747</v>
      </c>
      <c r="P6940" t="s">
        <v>11750</v>
      </c>
      <c r="Q6940" t="s">
        <v>5877</v>
      </c>
      <c r="R6940" t="s">
        <v>127</v>
      </c>
      <c r="S6940" t="s">
        <v>88</v>
      </c>
      <c r="T6940" t="s">
        <v>466</v>
      </c>
      <c r="U6940" t="s">
        <v>467</v>
      </c>
      <c r="V6940" t="s">
        <v>529</v>
      </c>
      <c r="W6940" t="s">
        <v>1095</v>
      </c>
      <c r="X6940">
        <v>1</v>
      </c>
      <c r="Y6940">
        <v>7970</v>
      </c>
      <c r="Z6940">
        <v>0</v>
      </c>
      <c r="AA6940">
        <v>2000</v>
      </c>
      <c r="AB6940">
        <v>8506067</v>
      </c>
      <c r="AC6940" t="s">
        <v>47</v>
      </c>
      <c r="AD6940" t="str">
        <f>+VLOOKUP(T6940,items!$A$2:$D$1255,4,0)</f>
        <v>SOMBRALINA</v>
      </c>
      <c r="AE6940" t="str">
        <f>+VLOOKUP(T6940,Tabla1[],5,0)</f>
        <v>ELECTRICA</v>
      </c>
      <c r="AF6940">
        <f t="shared" si="108"/>
        <v>7</v>
      </c>
    </row>
    <row r="6941" spans="1:32" x14ac:dyDescent="0.25">
      <c r="A6941">
        <v>105017</v>
      </c>
      <c r="B6941" t="s">
        <v>12681</v>
      </c>
      <c r="C6941" t="s">
        <v>75</v>
      </c>
      <c r="D6941">
        <v>0</v>
      </c>
      <c r="F6941" t="s">
        <v>5514</v>
      </c>
      <c r="G6941" t="s">
        <v>10344</v>
      </c>
      <c r="H6941" t="s">
        <v>12682</v>
      </c>
      <c r="I6941" t="s">
        <v>12683</v>
      </c>
      <c r="J6941" t="s">
        <v>12684</v>
      </c>
      <c r="K6941" t="s">
        <v>12685</v>
      </c>
      <c r="L6941" t="s">
        <v>12686</v>
      </c>
      <c r="M6941" t="s">
        <v>10064</v>
      </c>
      <c r="N6941" t="s">
        <v>12032</v>
      </c>
      <c r="O6941" t="s">
        <v>8747</v>
      </c>
      <c r="P6941" t="s">
        <v>11750</v>
      </c>
      <c r="Q6941" t="s">
        <v>5877</v>
      </c>
      <c r="R6941" t="s">
        <v>127</v>
      </c>
      <c r="S6941" t="s">
        <v>88</v>
      </c>
      <c r="T6941" t="s">
        <v>1096</v>
      </c>
      <c r="U6941" t="s">
        <v>1097</v>
      </c>
      <c r="X6941">
        <v>1</v>
      </c>
      <c r="Y6941">
        <v>0</v>
      </c>
      <c r="Z6941">
        <v>0</v>
      </c>
      <c r="AA6941">
        <v>0</v>
      </c>
      <c r="AB6941">
        <v>600000</v>
      </c>
      <c r="AC6941" t="s">
        <v>47</v>
      </c>
      <c r="AD6941" t="e">
        <f>+VLOOKUP(T6941,items!$A$2:$D$1255,4,0)</f>
        <v>#N/A</v>
      </c>
      <c r="AE6941" t="e">
        <f>+VLOOKUP(T6941,Tabla1[],5,0)</f>
        <v>#N/A</v>
      </c>
      <c r="AF6941">
        <f t="shared" si="108"/>
        <v>7</v>
      </c>
    </row>
    <row r="6942" spans="1:32" x14ac:dyDescent="0.25">
      <c r="A6942">
        <v>105020</v>
      </c>
      <c r="B6942" t="s">
        <v>11336</v>
      </c>
      <c r="C6942" t="s">
        <v>75</v>
      </c>
      <c r="D6942">
        <v>0</v>
      </c>
      <c r="F6942" t="s">
        <v>10072</v>
      </c>
      <c r="G6942" t="s">
        <v>10072</v>
      </c>
      <c r="H6942" t="s">
        <v>12687</v>
      </c>
      <c r="I6942" t="s">
        <v>37</v>
      </c>
      <c r="J6942" t="s">
        <v>12688</v>
      </c>
      <c r="K6942" t="s">
        <v>37</v>
      </c>
      <c r="L6942" t="s">
        <v>37</v>
      </c>
      <c r="M6942" t="s">
        <v>10344</v>
      </c>
      <c r="N6942" t="s">
        <v>10344</v>
      </c>
      <c r="O6942" t="s">
        <v>9376</v>
      </c>
      <c r="P6942" t="s">
        <v>10064</v>
      </c>
      <c r="Q6942" t="s">
        <v>10064</v>
      </c>
      <c r="R6942" t="s">
        <v>11492</v>
      </c>
      <c r="S6942" t="s">
        <v>164</v>
      </c>
      <c r="T6942" t="s">
        <v>3667</v>
      </c>
      <c r="U6942" t="s">
        <v>884</v>
      </c>
      <c r="X6942">
        <v>4.05</v>
      </c>
      <c r="Y6942">
        <v>0</v>
      </c>
      <c r="Z6942">
        <v>0</v>
      </c>
      <c r="AA6942">
        <v>0</v>
      </c>
      <c r="AB6942">
        <v>213030</v>
      </c>
      <c r="AC6942" t="s">
        <v>47</v>
      </c>
      <c r="AD6942">
        <f>+VLOOKUP(T6942,items!$A$2:$D$1255,4,0)</f>
        <v>0</v>
      </c>
      <c r="AE6942">
        <f>+VLOOKUP(T6942,Tabla1[],5,0)</f>
        <v>0</v>
      </c>
      <c r="AF6942">
        <f t="shared" si="108"/>
        <v>6</v>
      </c>
    </row>
    <row r="6943" spans="1:32" x14ac:dyDescent="0.25">
      <c r="A6943">
        <v>105027</v>
      </c>
      <c r="B6943" t="s">
        <v>12689</v>
      </c>
      <c r="C6943" t="s">
        <v>1065</v>
      </c>
      <c r="D6943">
        <v>0</v>
      </c>
      <c r="F6943" t="s">
        <v>10072</v>
      </c>
      <c r="G6943" t="s">
        <v>10344</v>
      </c>
      <c r="H6943" t="s">
        <v>12690</v>
      </c>
      <c r="I6943" t="s">
        <v>37</v>
      </c>
      <c r="J6943" t="s">
        <v>37</v>
      </c>
      <c r="K6943" t="s">
        <v>37</v>
      </c>
      <c r="L6943" t="s">
        <v>37</v>
      </c>
      <c r="M6943" t="s">
        <v>10229</v>
      </c>
      <c r="N6943" t="s">
        <v>10229</v>
      </c>
      <c r="O6943" t="s">
        <v>9376</v>
      </c>
      <c r="P6943" t="s">
        <v>9441</v>
      </c>
      <c r="Q6943" t="s">
        <v>9441</v>
      </c>
      <c r="R6943" t="s">
        <v>127</v>
      </c>
      <c r="S6943" t="s">
        <v>44</v>
      </c>
      <c r="T6943" t="s">
        <v>12691</v>
      </c>
      <c r="U6943" t="s">
        <v>12692</v>
      </c>
      <c r="X6943">
        <v>2</v>
      </c>
      <c r="Y6943">
        <v>0</v>
      </c>
      <c r="Z6943">
        <v>0</v>
      </c>
      <c r="AA6943">
        <v>0</v>
      </c>
      <c r="AB6943">
        <v>2720182</v>
      </c>
      <c r="AC6943" t="s">
        <v>47</v>
      </c>
      <c r="AD6943" t="str">
        <f>+VLOOKUP(T6943,items!$A$2:$D$1255,4,0)</f>
        <v>COJINES</v>
      </c>
      <c r="AE6943">
        <f>+VLOOKUP(T6943,Tabla1[],5,0)</f>
        <v>0</v>
      </c>
      <c r="AF6943">
        <f t="shared" si="108"/>
        <v>6</v>
      </c>
    </row>
    <row r="6944" spans="1:32" x14ac:dyDescent="0.25">
      <c r="A6944">
        <v>105030</v>
      </c>
      <c r="B6944" t="s">
        <v>12693</v>
      </c>
      <c r="C6944" t="s">
        <v>75</v>
      </c>
      <c r="D6944">
        <v>0</v>
      </c>
      <c r="F6944" t="s">
        <v>10072</v>
      </c>
      <c r="G6944" t="s">
        <v>9440</v>
      </c>
      <c r="H6944" t="s">
        <v>12694</v>
      </c>
      <c r="I6944" t="s">
        <v>37</v>
      </c>
      <c r="J6944" t="s">
        <v>12695</v>
      </c>
      <c r="K6944" t="s">
        <v>12696</v>
      </c>
      <c r="L6944" t="s">
        <v>12697</v>
      </c>
      <c r="M6944" t="s">
        <v>10064</v>
      </c>
      <c r="N6944" t="s">
        <v>10064</v>
      </c>
      <c r="O6944" t="s">
        <v>10701</v>
      </c>
      <c r="P6944" t="s">
        <v>10024</v>
      </c>
      <c r="Q6944" t="s">
        <v>4728</v>
      </c>
      <c r="R6944" t="s">
        <v>127</v>
      </c>
      <c r="S6944" t="s">
        <v>108</v>
      </c>
      <c r="T6944" t="s">
        <v>2803</v>
      </c>
      <c r="U6944" t="s">
        <v>2804</v>
      </c>
      <c r="X6944">
        <v>16</v>
      </c>
      <c r="Y6944">
        <v>0</v>
      </c>
      <c r="Z6944">
        <v>0</v>
      </c>
      <c r="AA6944">
        <v>0</v>
      </c>
      <c r="AB6944">
        <v>9216</v>
      </c>
      <c r="AC6944" t="s">
        <v>47</v>
      </c>
      <c r="AD6944">
        <f>+VLOOKUP(T6944,items!$A$2:$D$1255,4,0)</f>
        <v>0</v>
      </c>
      <c r="AE6944">
        <f>+VLOOKUP(T6944,Tabla1[],5,0)</f>
        <v>0</v>
      </c>
      <c r="AF6944">
        <f t="shared" si="108"/>
        <v>6</v>
      </c>
    </row>
    <row r="6945" spans="1:34" x14ac:dyDescent="0.25">
      <c r="A6945">
        <v>105030</v>
      </c>
      <c r="B6945" t="s">
        <v>12693</v>
      </c>
      <c r="C6945" t="s">
        <v>75</v>
      </c>
      <c r="D6945">
        <v>0</v>
      </c>
      <c r="F6945" t="s">
        <v>10072</v>
      </c>
      <c r="G6945" t="s">
        <v>9440</v>
      </c>
      <c r="H6945" t="s">
        <v>12694</v>
      </c>
      <c r="I6945" t="s">
        <v>37</v>
      </c>
      <c r="J6945" t="s">
        <v>12695</v>
      </c>
      <c r="K6945" t="s">
        <v>12696</v>
      </c>
      <c r="L6945" t="s">
        <v>12697</v>
      </c>
      <c r="M6945" t="s">
        <v>10064</v>
      </c>
      <c r="N6945" t="s">
        <v>10064</v>
      </c>
      <c r="O6945" t="s">
        <v>10701</v>
      </c>
      <c r="P6945" t="s">
        <v>10024</v>
      </c>
      <c r="Q6945" t="s">
        <v>4728</v>
      </c>
      <c r="R6945" t="s">
        <v>127</v>
      </c>
      <c r="S6945" t="s">
        <v>108</v>
      </c>
      <c r="T6945" t="s">
        <v>429</v>
      </c>
      <c r="U6945" t="s">
        <v>430</v>
      </c>
      <c r="X6945">
        <v>2</v>
      </c>
      <c r="Y6945">
        <v>0</v>
      </c>
      <c r="Z6945">
        <v>0</v>
      </c>
      <c r="AA6945">
        <v>0</v>
      </c>
      <c r="AB6945">
        <v>367704</v>
      </c>
      <c r="AC6945" t="s">
        <v>47</v>
      </c>
      <c r="AD6945">
        <f>+VLOOKUP(T6945,items!$A$2:$D$1255,4,0)</f>
        <v>0</v>
      </c>
      <c r="AE6945">
        <f>+VLOOKUP(T6945,Tabla1[],5,0)</f>
        <v>0</v>
      </c>
      <c r="AF6945">
        <f t="shared" si="108"/>
        <v>6</v>
      </c>
    </row>
    <row r="6946" spans="1:34" x14ac:dyDescent="0.25">
      <c r="A6946">
        <v>105030</v>
      </c>
      <c r="B6946" t="s">
        <v>12693</v>
      </c>
      <c r="C6946" t="s">
        <v>75</v>
      </c>
      <c r="D6946">
        <v>0</v>
      </c>
      <c r="F6946" t="s">
        <v>10072</v>
      </c>
      <c r="G6946" t="s">
        <v>9440</v>
      </c>
      <c r="H6946" t="s">
        <v>12694</v>
      </c>
      <c r="I6946" t="s">
        <v>37</v>
      </c>
      <c r="J6946" t="s">
        <v>12695</v>
      </c>
      <c r="K6946" t="s">
        <v>12696</v>
      </c>
      <c r="L6946" t="s">
        <v>12697</v>
      </c>
      <c r="M6946" t="s">
        <v>10064</v>
      </c>
      <c r="N6946" t="s">
        <v>10064</v>
      </c>
      <c r="O6946" t="s">
        <v>10701</v>
      </c>
      <c r="P6946" t="s">
        <v>10024</v>
      </c>
      <c r="Q6946" t="s">
        <v>4728</v>
      </c>
      <c r="R6946" t="s">
        <v>127</v>
      </c>
      <c r="S6946" t="s">
        <v>108</v>
      </c>
      <c r="T6946" t="s">
        <v>2055</v>
      </c>
      <c r="U6946" t="s">
        <v>2056</v>
      </c>
      <c r="X6946">
        <v>3</v>
      </c>
      <c r="Y6946">
        <v>0</v>
      </c>
      <c r="Z6946">
        <v>0</v>
      </c>
      <c r="AA6946">
        <v>0</v>
      </c>
      <c r="AB6946">
        <v>65520</v>
      </c>
      <c r="AC6946" t="s">
        <v>47</v>
      </c>
      <c r="AD6946">
        <f>+VLOOKUP(T6946,items!$A$2:$D$1255,4,0)</f>
        <v>0</v>
      </c>
      <c r="AE6946">
        <f>+VLOOKUP(T6946,Tabla1[],5,0)</f>
        <v>0</v>
      </c>
      <c r="AF6946">
        <f t="shared" si="108"/>
        <v>6</v>
      </c>
    </row>
    <row r="6947" spans="1:34" x14ac:dyDescent="0.25">
      <c r="A6947">
        <v>105030</v>
      </c>
      <c r="B6947" t="s">
        <v>12693</v>
      </c>
      <c r="C6947" t="s">
        <v>75</v>
      </c>
      <c r="D6947">
        <v>0</v>
      </c>
      <c r="F6947" t="s">
        <v>10072</v>
      </c>
      <c r="G6947" t="s">
        <v>9440</v>
      </c>
      <c r="H6947" t="s">
        <v>12694</v>
      </c>
      <c r="I6947" t="s">
        <v>37</v>
      </c>
      <c r="J6947" t="s">
        <v>12695</v>
      </c>
      <c r="K6947" t="s">
        <v>12696</v>
      </c>
      <c r="L6947" t="s">
        <v>12697</v>
      </c>
      <c r="M6947" t="s">
        <v>10064</v>
      </c>
      <c r="N6947" t="s">
        <v>10064</v>
      </c>
      <c r="O6947" t="s">
        <v>10701</v>
      </c>
      <c r="P6947" t="s">
        <v>10024</v>
      </c>
      <c r="Q6947" t="s">
        <v>4728</v>
      </c>
      <c r="R6947" t="s">
        <v>127</v>
      </c>
      <c r="S6947" t="s">
        <v>108</v>
      </c>
      <c r="T6947" t="s">
        <v>2805</v>
      </c>
      <c r="U6947" t="s">
        <v>2806</v>
      </c>
      <c r="X6947">
        <v>16</v>
      </c>
      <c r="Y6947">
        <v>0</v>
      </c>
      <c r="Z6947">
        <v>0</v>
      </c>
      <c r="AA6947">
        <v>0</v>
      </c>
      <c r="AB6947">
        <v>4224</v>
      </c>
      <c r="AC6947" t="s">
        <v>47</v>
      </c>
      <c r="AD6947">
        <f>+VLOOKUP(T6947,items!$A$2:$D$1255,4,0)</f>
        <v>0</v>
      </c>
      <c r="AE6947">
        <f>+VLOOKUP(T6947,Tabla1[],5,0)</f>
        <v>0</v>
      </c>
      <c r="AF6947">
        <f t="shared" si="108"/>
        <v>6</v>
      </c>
    </row>
    <row r="6948" spans="1:34" x14ac:dyDescent="0.25">
      <c r="A6948">
        <v>105030</v>
      </c>
      <c r="B6948" t="s">
        <v>12693</v>
      </c>
      <c r="C6948" t="s">
        <v>75</v>
      </c>
      <c r="D6948">
        <v>0</v>
      </c>
      <c r="F6948" t="s">
        <v>10072</v>
      </c>
      <c r="G6948" t="s">
        <v>9440</v>
      </c>
      <c r="H6948" t="s">
        <v>12694</v>
      </c>
      <c r="I6948" t="s">
        <v>37</v>
      </c>
      <c r="J6948" t="s">
        <v>12695</v>
      </c>
      <c r="K6948" t="s">
        <v>12696</v>
      </c>
      <c r="L6948" t="s">
        <v>12697</v>
      </c>
      <c r="M6948" t="s">
        <v>10064</v>
      </c>
      <c r="N6948" t="s">
        <v>10064</v>
      </c>
      <c r="O6948" t="s">
        <v>10701</v>
      </c>
      <c r="P6948" t="s">
        <v>10024</v>
      </c>
      <c r="Q6948" t="s">
        <v>4728</v>
      </c>
      <c r="R6948" t="s">
        <v>127</v>
      </c>
      <c r="S6948" t="s">
        <v>108</v>
      </c>
      <c r="T6948" t="s">
        <v>94</v>
      </c>
      <c r="U6948" t="s">
        <v>95</v>
      </c>
      <c r="X6948">
        <v>1</v>
      </c>
      <c r="Y6948">
        <v>0</v>
      </c>
      <c r="Z6948">
        <v>0</v>
      </c>
      <c r="AA6948">
        <v>0</v>
      </c>
      <c r="AB6948">
        <v>336000</v>
      </c>
      <c r="AC6948" t="s">
        <v>47</v>
      </c>
      <c r="AD6948" t="e">
        <f>+VLOOKUP(T6948,items!$A$2:$D$1255,4,0)</f>
        <v>#N/A</v>
      </c>
      <c r="AE6948" t="e">
        <f>+VLOOKUP(T6948,Tabla1[],5,0)</f>
        <v>#N/A</v>
      </c>
      <c r="AF6948">
        <f t="shared" si="108"/>
        <v>6</v>
      </c>
    </row>
    <row r="6949" spans="1:34" x14ac:dyDescent="0.25">
      <c r="A6949">
        <v>105030</v>
      </c>
      <c r="B6949" t="s">
        <v>12693</v>
      </c>
      <c r="C6949" t="s">
        <v>75</v>
      </c>
      <c r="D6949">
        <v>0</v>
      </c>
      <c r="F6949" t="s">
        <v>10072</v>
      </c>
      <c r="G6949" t="s">
        <v>9440</v>
      </c>
      <c r="H6949" t="s">
        <v>12694</v>
      </c>
      <c r="I6949" t="s">
        <v>37</v>
      </c>
      <c r="J6949" t="s">
        <v>12695</v>
      </c>
      <c r="K6949" t="s">
        <v>12696</v>
      </c>
      <c r="L6949" t="s">
        <v>12697</v>
      </c>
      <c r="M6949" t="s">
        <v>10064</v>
      </c>
      <c r="N6949" t="s">
        <v>10064</v>
      </c>
      <c r="O6949" t="s">
        <v>10701</v>
      </c>
      <c r="P6949" t="s">
        <v>10024</v>
      </c>
      <c r="Q6949" t="s">
        <v>4728</v>
      </c>
      <c r="R6949" t="s">
        <v>127</v>
      </c>
      <c r="S6949" t="s">
        <v>108</v>
      </c>
      <c r="T6949" t="s">
        <v>7511</v>
      </c>
      <c r="U6949" t="s">
        <v>7512</v>
      </c>
      <c r="X6949">
        <v>4</v>
      </c>
      <c r="Y6949">
        <v>0</v>
      </c>
      <c r="Z6949">
        <v>0</v>
      </c>
      <c r="AA6949">
        <v>0</v>
      </c>
      <c r="AB6949">
        <v>200000</v>
      </c>
      <c r="AC6949" t="s">
        <v>47</v>
      </c>
      <c r="AD6949" t="e">
        <f>+VLOOKUP(T6949,items!$A$2:$D$1255,4,0)</f>
        <v>#N/A</v>
      </c>
      <c r="AE6949" t="e">
        <f>+VLOOKUP(T6949,Tabla1[],5,0)</f>
        <v>#N/A</v>
      </c>
      <c r="AF6949">
        <f t="shared" si="108"/>
        <v>6</v>
      </c>
    </row>
    <row r="6950" spans="1:34" x14ac:dyDescent="0.25">
      <c r="A6950">
        <v>105030</v>
      </c>
      <c r="B6950" t="s">
        <v>12693</v>
      </c>
      <c r="C6950" t="s">
        <v>75</v>
      </c>
      <c r="D6950">
        <v>0</v>
      </c>
      <c r="F6950" t="s">
        <v>10072</v>
      </c>
      <c r="G6950" t="s">
        <v>9440</v>
      </c>
      <c r="H6950" t="s">
        <v>12694</v>
      </c>
      <c r="I6950" t="s">
        <v>37</v>
      </c>
      <c r="J6950" t="s">
        <v>12695</v>
      </c>
      <c r="K6950" t="s">
        <v>12696</v>
      </c>
      <c r="L6950" t="s">
        <v>12697</v>
      </c>
      <c r="M6950" t="s">
        <v>10064</v>
      </c>
      <c r="N6950" t="s">
        <v>10064</v>
      </c>
      <c r="O6950" t="s">
        <v>10701</v>
      </c>
      <c r="P6950" t="s">
        <v>10024</v>
      </c>
      <c r="Q6950" t="s">
        <v>4728</v>
      </c>
      <c r="R6950" t="s">
        <v>127</v>
      </c>
      <c r="S6950" t="s">
        <v>108</v>
      </c>
      <c r="T6950" t="s">
        <v>392</v>
      </c>
      <c r="U6950" t="s">
        <v>393</v>
      </c>
      <c r="X6950">
        <v>2</v>
      </c>
      <c r="Y6950">
        <v>0</v>
      </c>
      <c r="Z6950">
        <v>0</v>
      </c>
      <c r="AA6950">
        <v>0</v>
      </c>
      <c r="AB6950">
        <v>100000</v>
      </c>
      <c r="AC6950" t="s">
        <v>47</v>
      </c>
      <c r="AD6950" t="e">
        <f>+VLOOKUP(T6950,items!$A$2:$D$1255,4,0)</f>
        <v>#N/A</v>
      </c>
      <c r="AE6950" t="e">
        <f>+VLOOKUP(T6950,Tabla1[],5,0)</f>
        <v>#N/A</v>
      </c>
      <c r="AF6950">
        <f t="shared" si="108"/>
        <v>6</v>
      </c>
    </row>
    <row r="6951" spans="1:34" x14ac:dyDescent="0.25">
      <c r="A6951">
        <v>105032</v>
      </c>
      <c r="B6951" t="s">
        <v>355</v>
      </c>
      <c r="C6951" t="s">
        <v>33</v>
      </c>
      <c r="D6951">
        <v>0</v>
      </c>
      <c r="F6951" t="s">
        <v>10072</v>
      </c>
      <c r="G6951" t="s">
        <v>11293</v>
      </c>
      <c r="H6951" t="s">
        <v>12698</v>
      </c>
      <c r="I6951" t="s">
        <v>12699</v>
      </c>
      <c r="J6951" t="s">
        <v>12700</v>
      </c>
      <c r="K6951" t="s">
        <v>12701</v>
      </c>
      <c r="L6951" t="s">
        <v>12702</v>
      </c>
      <c r="M6951" t="s">
        <v>5878</v>
      </c>
      <c r="N6951" t="s">
        <v>5878</v>
      </c>
      <c r="O6951" t="s">
        <v>234</v>
      </c>
      <c r="P6951" t="s">
        <v>8997</v>
      </c>
      <c r="Q6951" t="s">
        <v>240</v>
      </c>
      <c r="R6951" t="s">
        <v>127</v>
      </c>
      <c r="S6951" t="s">
        <v>272</v>
      </c>
      <c r="T6951" t="s">
        <v>2851</v>
      </c>
      <c r="U6951" t="s">
        <v>2852</v>
      </c>
      <c r="X6951">
        <v>2</v>
      </c>
      <c r="Y6951">
        <v>0</v>
      </c>
      <c r="Z6951">
        <v>0</v>
      </c>
      <c r="AA6951">
        <v>0</v>
      </c>
      <c r="AB6951" s="14">
        <v>1030320</v>
      </c>
      <c r="AC6951" t="s">
        <v>47</v>
      </c>
      <c r="AD6951">
        <f>+VLOOKUP(T6951,items!$A$2:$D$1255,4,0)</f>
        <v>0</v>
      </c>
      <c r="AE6951">
        <f>+VLOOKUP(T6951,Tabla1[],5,0)</f>
        <v>0</v>
      </c>
      <c r="AF6951">
        <f t="shared" si="108"/>
        <v>8</v>
      </c>
      <c r="AG6951">
        <v>3816</v>
      </c>
      <c r="AH6951" s="14">
        <v>1030320</v>
      </c>
    </row>
    <row r="6952" spans="1:34" x14ac:dyDescent="0.25">
      <c r="A6952">
        <v>105032</v>
      </c>
      <c r="B6952" t="s">
        <v>355</v>
      </c>
      <c r="C6952" t="s">
        <v>33</v>
      </c>
      <c r="D6952">
        <v>0</v>
      </c>
      <c r="F6952" t="s">
        <v>10072</v>
      </c>
      <c r="G6952" t="s">
        <v>11293</v>
      </c>
      <c r="H6952" t="s">
        <v>12698</v>
      </c>
      <c r="I6952" t="s">
        <v>12699</v>
      </c>
      <c r="J6952" t="s">
        <v>12700</v>
      </c>
      <c r="K6952" t="s">
        <v>12701</v>
      </c>
      <c r="L6952" t="s">
        <v>12702</v>
      </c>
      <c r="M6952" t="s">
        <v>5878</v>
      </c>
      <c r="N6952" t="s">
        <v>5878</v>
      </c>
      <c r="O6952" t="s">
        <v>234</v>
      </c>
      <c r="P6952" t="s">
        <v>8997</v>
      </c>
      <c r="Q6952" t="s">
        <v>240</v>
      </c>
      <c r="R6952" t="s">
        <v>127</v>
      </c>
      <c r="S6952" t="s">
        <v>272</v>
      </c>
      <c r="T6952" t="s">
        <v>12703</v>
      </c>
      <c r="U6952" t="s">
        <v>12704</v>
      </c>
      <c r="X6952">
        <v>9</v>
      </c>
      <c r="Y6952">
        <v>0</v>
      </c>
      <c r="Z6952">
        <v>0</v>
      </c>
      <c r="AA6952">
        <v>0</v>
      </c>
      <c r="AB6952" s="14">
        <v>154548</v>
      </c>
      <c r="AC6952" t="s">
        <v>47</v>
      </c>
      <c r="AD6952">
        <f>+VLOOKUP(T6952,items!$A$2:$D$1255,4,0)</f>
        <v>0</v>
      </c>
      <c r="AE6952">
        <f>+VLOOKUP(T6952,Tabla1[],5,0)</f>
        <v>0</v>
      </c>
      <c r="AF6952">
        <f t="shared" si="108"/>
        <v>8</v>
      </c>
      <c r="AG6952">
        <v>3816</v>
      </c>
      <c r="AH6952" s="14">
        <v>154548</v>
      </c>
    </row>
    <row r="6953" spans="1:34" x14ac:dyDescent="0.25">
      <c r="A6953">
        <v>105032</v>
      </c>
      <c r="B6953" t="s">
        <v>355</v>
      </c>
      <c r="C6953" t="s">
        <v>33</v>
      </c>
      <c r="D6953">
        <v>0</v>
      </c>
      <c r="F6953" t="s">
        <v>10072</v>
      </c>
      <c r="G6953" t="s">
        <v>11293</v>
      </c>
      <c r="H6953" t="s">
        <v>12698</v>
      </c>
      <c r="I6953" t="s">
        <v>12699</v>
      </c>
      <c r="J6953" t="s">
        <v>12700</v>
      </c>
      <c r="K6953" t="s">
        <v>12701</v>
      </c>
      <c r="L6953" t="s">
        <v>12702</v>
      </c>
      <c r="M6953" t="s">
        <v>5878</v>
      </c>
      <c r="N6953" t="s">
        <v>5878</v>
      </c>
      <c r="O6953" t="s">
        <v>234</v>
      </c>
      <c r="P6953" t="s">
        <v>8997</v>
      </c>
      <c r="Q6953" t="s">
        <v>240</v>
      </c>
      <c r="R6953" t="s">
        <v>127</v>
      </c>
      <c r="S6953" t="s">
        <v>272</v>
      </c>
      <c r="T6953" t="s">
        <v>388</v>
      </c>
      <c r="U6953" t="s">
        <v>389</v>
      </c>
      <c r="X6953">
        <v>100</v>
      </c>
      <c r="Y6953">
        <v>0</v>
      </c>
      <c r="Z6953">
        <v>0</v>
      </c>
      <c r="AA6953">
        <v>0</v>
      </c>
      <c r="AB6953" s="14">
        <v>3266496</v>
      </c>
      <c r="AC6953" t="s">
        <v>47</v>
      </c>
      <c r="AD6953">
        <f>+VLOOKUP(T6953,items!$A$2:$D$1255,4,0)</f>
        <v>0</v>
      </c>
      <c r="AE6953">
        <f>+VLOOKUP(T6953,Tabla1[],5,0)</f>
        <v>0</v>
      </c>
      <c r="AF6953">
        <f t="shared" si="108"/>
        <v>8</v>
      </c>
      <c r="AG6953">
        <v>3816</v>
      </c>
      <c r="AH6953" s="14">
        <v>3266496</v>
      </c>
    </row>
    <row r="6954" spans="1:34" x14ac:dyDescent="0.25">
      <c r="A6954">
        <v>105032</v>
      </c>
      <c r="B6954" t="s">
        <v>355</v>
      </c>
      <c r="C6954" t="s">
        <v>33</v>
      </c>
      <c r="D6954">
        <v>0</v>
      </c>
      <c r="F6954" t="s">
        <v>10072</v>
      </c>
      <c r="G6954" t="s">
        <v>11293</v>
      </c>
      <c r="H6954" t="s">
        <v>12698</v>
      </c>
      <c r="I6954" t="s">
        <v>12699</v>
      </c>
      <c r="J6954" t="s">
        <v>12700</v>
      </c>
      <c r="K6954" t="s">
        <v>12701</v>
      </c>
      <c r="L6954" t="s">
        <v>12702</v>
      </c>
      <c r="M6954" t="s">
        <v>5878</v>
      </c>
      <c r="N6954" t="s">
        <v>5878</v>
      </c>
      <c r="O6954" t="s">
        <v>234</v>
      </c>
      <c r="P6954" t="s">
        <v>8997</v>
      </c>
      <c r="Q6954" t="s">
        <v>240</v>
      </c>
      <c r="R6954" t="s">
        <v>127</v>
      </c>
      <c r="S6954" t="s">
        <v>272</v>
      </c>
      <c r="T6954" t="s">
        <v>3099</v>
      </c>
      <c r="U6954" t="s">
        <v>3100</v>
      </c>
      <c r="X6954">
        <v>1</v>
      </c>
      <c r="Y6954">
        <v>0</v>
      </c>
      <c r="Z6954">
        <v>0</v>
      </c>
      <c r="AA6954">
        <v>0</v>
      </c>
      <c r="AB6954" s="14">
        <v>38160</v>
      </c>
      <c r="AC6954" t="s">
        <v>47</v>
      </c>
      <c r="AD6954">
        <f>+VLOOKUP(T6954,items!$A$2:$D$1255,4,0)</f>
        <v>0</v>
      </c>
      <c r="AE6954">
        <f>+VLOOKUP(T6954,Tabla1[],5,0)</f>
        <v>0</v>
      </c>
      <c r="AF6954">
        <f t="shared" si="108"/>
        <v>8</v>
      </c>
      <c r="AG6954">
        <v>3816</v>
      </c>
      <c r="AH6954" s="14">
        <v>38160</v>
      </c>
    </row>
    <row r="6955" spans="1:34" x14ac:dyDescent="0.25">
      <c r="A6955">
        <v>105032</v>
      </c>
      <c r="B6955" t="s">
        <v>355</v>
      </c>
      <c r="C6955" t="s">
        <v>33</v>
      </c>
      <c r="D6955">
        <v>0</v>
      </c>
      <c r="F6955" t="s">
        <v>10072</v>
      </c>
      <c r="G6955" t="s">
        <v>11293</v>
      </c>
      <c r="H6955" t="s">
        <v>12698</v>
      </c>
      <c r="I6955" t="s">
        <v>12699</v>
      </c>
      <c r="J6955" t="s">
        <v>12700</v>
      </c>
      <c r="K6955" t="s">
        <v>12701</v>
      </c>
      <c r="L6955" t="s">
        <v>12702</v>
      </c>
      <c r="M6955" t="s">
        <v>5878</v>
      </c>
      <c r="N6955" t="s">
        <v>5878</v>
      </c>
      <c r="O6955" t="s">
        <v>234</v>
      </c>
      <c r="P6955" t="s">
        <v>8997</v>
      </c>
      <c r="Q6955" t="s">
        <v>240</v>
      </c>
      <c r="R6955" t="s">
        <v>127</v>
      </c>
      <c r="S6955" t="s">
        <v>272</v>
      </c>
      <c r="T6955" t="s">
        <v>3101</v>
      </c>
      <c r="U6955" t="s">
        <v>3102</v>
      </c>
      <c r="X6955">
        <v>3</v>
      </c>
      <c r="Y6955">
        <v>0</v>
      </c>
      <c r="Z6955">
        <v>0</v>
      </c>
      <c r="AA6955">
        <v>0</v>
      </c>
      <c r="AB6955" s="14">
        <v>232050.96000000002</v>
      </c>
      <c r="AC6955" t="s">
        <v>47</v>
      </c>
      <c r="AD6955">
        <f>+VLOOKUP(T6955,items!$A$2:$D$1255,4,0)</f>
        <v>0</v>
      </c>
      <c r="AE6955">
        <f>+VLOOKUP(T6955,Tabla1[],5,0)</f>
        <v>0</v>
      </c>
      <c r="AF6955">
        <f t="shared" si="108"/>
        <v>8</v>
      </c>
      <c r="AG6955">
        <v>3816</v>
      </c>
      <c r="AH6955" s="14">
        <v>232050.96000000002</v>
      </c>
    </row>
    <row r="6956" spans="1:34" x14ac:dyDescent="0.25">
      <c r="A6956">
        <v>105032</v>
      </c>
      <c r="B6956" t="s">
        <v>355</v>
      </c>
      <c r="C6956" t="s">
        <v>33</v>
      </c>
      <c r="D6956">
        <v>0</v>
      </c>
      <c r="F6956" t="s">
        <v>10072</v>
      </c>
      <c r="G6956" t="s">
        <v>11293</v>
      </c>
      <c r="H6956" t="s">
        <v>12698</v>
      </c>
      <c r="I6956" t="s">
        <v>12699</v>
      </c>
      <c r="J6956" t="s">
        <v>12700</v>
      </c>
      <c r="K6956" t="s">
        <v>12701</v>
      </c>
      <c r="L6956" t="s">
        <v>12702</v>
      </c>
      <c r="M6956" t="s">
        <v>5878</v>
      </c>
      <c r="N6956" t="s">
        <v>5878</v>
      </c>
      <c r="O6956" t="s">
        <v>234</v>
      </c>
      <c r="P6956" t="s">
        <v>8997</v>
      </c>
      <c r="Q6956" t="s">
        <v>240</v>
      </c>
      <c r="R6956" t="s">
        <v>127</v>
      </c>
      <c r="S6956" t="s">
        <v>272</v>
      </c>
      <c r="T6956" t="s">
        <v>12705</v>
      </c>
      <c r="U6956" t="s">
        <v>12706</v>
      </c>
      <c r="X6956">
        <v>9</v>
      </c>
      <c r="Y6956">
        <v>0</v>
      </c>
      <c r="Z6956">
        <v>0</v>
      </c>
      <c r="AA6956">
        <v>0</v>
      </c>
      <c r="AB6956" s="14">
        <v>9272.880000000001</v>
      </c>
      <c r="AC6956" t="s">
        <v>47</v>
      </c>
      <c r="AD6956">
        <f>+VLOOKUP(T6956,items!$A$2:$D$1255,4,0)</f>
        <v>0</v>
      </c>
      <c r="AE6956">
        <f>+VLOOKUP(T6956,Tabla1[],5,0)</f>
        <v>0</v>
      </c>
      <c r="AF6956">
        <f t="shared" si="108"/>
        <v>8</v>
      </c>
      <c r="AG6956">
        <v>3816</v>
      </c>
      <c r="AH6956" s="14">
        <v>9272.880000000001</v>
      </c>
    </row>
    <row r="6957" spans="1:34" x14ac:dyDescent="0.25">
      <c r="A6957">
        <v>105032</v>
      </c>
      <c r="B6957" t="s">
        <v>355</v>
      </c>
      <c r="C6957" t="s">
        <v>33</v>
      </c>
      <c r="D6957">
        <v>0</v>
      </c>
      <c r="F6957" t="s">
        <v>10072</v>
      </c>
      <c r="G6957" t="s">
        <v>11293</v>
      </c>
      <c r="H6957" t="s">
        <v>12698</v>
      </c>
      <c r="I6957" t="s">
        <v>12699</v>
      </c>
      <c r="J6957" t="s">
        <v>12700</v>
      </c>
      <c r="K6957" t="s">
        <v>12701</v>
      </c>
      <c r="L6957" t="s">
        <v>12702</v>
      </c>
      <c r="M6957" t="s">
        <v>5878</v>
      </c>
      <c r="N6957" t="s">
        <v>5878</v>
      </c>
      <c r="O6957" t="s">
        <v>234</v>
      </c>
      <c r="P6957" t="s">
        <v>8997</v>
      </c>
      <c r="Q6957" t="s">
        <v>240</v>
      </c>
      <c r="R6957" t="s">
        <v>127</v>
      </c>
      <c r="S6957" t="s">
        <v>272</v>
      </c>
      <c r="T6957" t="s">
        <v>392</v>
      </c>
      <c r="U6957" t="s">
        <v>393</v>
      </c>
      <c r="X6957">
        <v>1</v>
      </c>
      <c r="Y6957">
        <v>0</v>
      </c>
      <c r="Z6957">
        <v>0</v>
      </c>
      <c r="AA6957">
        <v>0</v>
      </c>
      <c r="AB6957" s="14">
        <v>1176472.8</v>
      </c>
      <c r="AC6957" t="s">
        <v>47</v>
      </c>
      <c r="AD6957" t="e">
        <f>+VLOOKUP(T6957,items!$A$2:$D$1255,4,0)</f>
        <v>#N/A</v>
      </c>
      <c r="AE6957" t="e">
        <f>+VLOOKUP(T6957,Tabla1[],5,0)</f>
        <v>#N/A</v>
      </c>
      <c r="AF6957">
        <f t="shared" si="108"/>
        <v>8</v>
      </c>
      <c r="AG6957">
        <v>3816</v>
      </c>
      <c r="AH6957" s="14">
        <v>1176472.8</v>
      </c>
    </row>
    <row r="6958" spans="1:34" x14ac:dyDescent="0.25">
      <c r="A6958">
        <v>105035</v>
      </c>
      <c r="B6958" t="s">
        <v>2223</v>
      </c>
      <c r="C6958" t="s">
        <v>75</v>
      </c>
      <c r="D6958">
        <v>0</v>
      </c>
      <c r="F6958" t="s">
        <v>10072</v>
      </c>
      <c r="G6958" t="s">
        <v>10344</v>
      </c>
      <c r="H6958" t="s">
        <v>12707</v>
      </c>
      <c r="I6958" t="s">
        <v>37</v>
      </c>
      <c r="J6958" t="s">
        <v>12708</v>
      </c>
      <c r="K6958" t="s">
        <v>37</v>
      </c>
      <c r="L6958" t="s">
        <v>37</v>
      </c>
      <c r="M6958" t="s">
        <v>10229</v>
      </c>
      <c r="N6958" t="s">
        <v>10229</v>
      </c>
      <c r="O6958" t="s">
        <v>9440</v>
      </c>
      <c r="P6958" t="s">
        <v>9441</v>
      </c>
      <c r="Q6958" t="s">
        <v>9441</v>
      </c>
      <c r="R6958" t="s">
        <v>11492</v>
      </c>
      <c r="S6958" t="s">
        <v>164</v>
      </c>
      <c r="T6958" t="s">
        <v>2660</v>
      </c>
      <c r="U6958" t="s">
        <v>2661</v>
      </c>
      <c r="X6958">
        <v>180</v>
      </c>
      <c r="Y6958">
        <v>0</v>
      </c>
      <c r="Z6958">
        <v>0</v>
      </c>
      <c r="AA6958">
        <v>0</v>
      </c>
      <c r="AB6958">
        <v>9000000</v>
      </c>
      <c r="AC6958" t="s">
        <v>47</v>
      </c>
      <c r="AD6958">
        <f>+VLOOKUP(T6958,items!$A$2:$D$1255,4,0)</f>
        <v>0</v>
      </c>
      <c r="AE6958">
        <f>+VLOOKUP(T6958,Tabla1[],5,0)</f>
        <v>0</v>
      </c>
      <c r="AF6958">
        <f t="shared" si="108"/>
        <v>6</v>
      </c>
    </row>
    <row r="6959" spans="1:34" x14ac:dyDescent="0.25">
      <c r="A6959">
        <v>105047</v>
      </c>
      <c r="B6959" t="s">
        <v>1311</v>
      </c>
      <c r="C6959" t="s">
        <v>75</v>
      </c>
      <c r="D6959">
        <v>0</v>
      </c>
      <c r="F6959" t="s">
        <v>10344</v>
      </c>
      <c r="G6959" t="s">
        <v>10064</v>
      </c>
      <c r="H6959" t="s">
        <v>12709</v>
      </c>
      <c r="I6959" t="s">
        <v>37</v>
      </c>
      <c r="J6959" t="s">
        <v>12710</v>
      </c>
      <c r="K6959" t="s">
        <v>12711</v>
      </c>
      <c r="L6959" t="s">
        <v>37</v>
      </c>
      <c r="M6959" t="s">
        <v>9441</v>
      </c>
      <c r="N6959" t="s">
        <v>9441</v>
      </c>
      <c r="O6959" t="s">
        <v>9442</v>
      </c>
      <c r="P6959" t="s">
        <v>11915</v>
      </c>
      <c r="Q6959" t="s">
        <v>11915</v>
      </c>
      <c r="R6959" t="s">
        <v>127</v>
      </c>
      <c r="S6959" t="s">
        <v>346</v>
      </c>
      <c r="T6959" t="s">
        <v>1469</v>
      </c>
      <c r="U6959" t="s">
        <v>578</v>
      </c>
      <c r="X6959">
        <v>9.5</v>
      </c>
      <c r="Y6959">
        <v>0</v>
      </c>
      <c r="Z6959">
        <v>0</v>
      </c>
      <c r="AA6959">
        <v>0</v>
      </c>
      <c r="AB6959">
        <v>499700</v>
      </c>
      <c r="AC6959" t="s">
        <v>47</v>
      </c>
      <c r="AD6959">
        <f>+VLOOKUP(T6959,items!$A$2:$D$1255,4,0)</f>
        <v>0</v>
      </c>
      <c r="AE6959">
        <f>+VLOOKUP(T6959,Tabla1[],5,0)</f>
        <v>0</v>
      </c>
      <c r="AF6959">
        <f t="shared" si="108"/>
        <v>6</v>
      </c>
    </row>
    <row r="6960" spans="1:34" x14ac:dyDescent="0.25">
      <c r="A6960">
        <v>105052</v>
      </c>
      <c r="B6960" t="s">
        <v>12712</v>
      </c>
      <c r="C6960" t="s">
        <v>75</v>
      </c>
      <c r="D6960">
        <v>0</v>
      </c>
      <c r="F6960" t="s">
        <v>10344</v>
      </c>
      <c r="G6960" t="s">
        <v>9376</v>
      </c>
      <c r="H6960" t="s">
        <v>12713</v>
      </c>
      <c r="I6960" t="s">
        <v>37</v>
      </c>
      <c r="J6960" t="s">
        <v>12714</v>
      </c>
      <c r="K6960" t="s">
        <v>12715</v>
      </c>
      <c r="L6960" t="s">
        <v>37</v>
      </c>
      <c r="M6960" t="s">
        <v>9440</v>
      </c>
      <c r="N6960" t="s">
        <v>9440</v>
      </c>
      <c r="O6960" t="s">
        <v>9441</v>
      </c>
      <c r="P6960" t="s">
        <v>11915</v>
      </c>
      <c r="Q6960" t="s">
        <v>11915</v>
      </c>
      <c r="R6960" t="s">
        <v>127</v>
      </c>
      <c r="S6960" t="s">
        <v>88</v>
      </c>
      <c r="T6960" t="s">
        <v>10878</v>
      </c>
      <c r="U6960" t="s">
        <v>10879</v>
      </c>
      <c r="X6960">
        <v>4</v>
      </c>
      <c r="Y6960">
        <v>0</v>
      </c>
      <c r="Z6960">
        <v>0</v>
      </c>
      <c r="AA6960">
        <v>0</v>
      </c>
      <c r="AB6960">
        <v>9200</v>
      </c>
      <c r="AC6960" t="s">
        <v>47</v>
      </c>
      <c r="AD6960">
        <f>+VLOOKUP(T6960,items!$A$2:$D$1255,4,0)</f>
        <v>0</v>
      </c>
      <c r="AE6960">
        <f>+VLOOKUP(T6960,Tabla1[],5,0)</f>
        <v>0</v>
      </c>
      <c r="AF6960">
        <f t="shared" si="108"/>
        <v>6</v>
      </c>
    </row>
    <row r="6961" spans="1:34" x14ac:dyDescent="0.25">
      <c r="A6961">
        <v>105052</v>
      </c>
      <c r="B6961" t="s">
        <v>12712</v>
      </c>
      <c r="C6961" t="s">
        <v>75</v>
      </c>
      <c r="D6961">
        <v>0</v>
      </c>
      <c r="F6961" t="s">
        <v>10344</v>
      </c>
      <c r="G6961" t="s">
        <v>9376</v>
      </c>
      <c r="H6961" t="s">
        <v>12713</v>
      </c>
      <c r="I6961" t="s">
        <v>37</v>
      </c>
      <c r="J6961" t="s">
        <v>12714</v>
      </c>
      <c r="K6961" t="s">
        <v>12715</v>
      </c>
      <c r="L6961" t="s">
        <v>37</v>
      </c>
      <c r="M6961" t="s">
        <v>9440</v>
      </c>
      <c r="N6961" t="s">
        <v>9440</v>
      </c>
      <c r="O6961" t="s">
        <v>9441</v>
      </c>
      <c r="P6961" t="s">
        <v>11915</v>
      </c>
      <c r="Q6961" t="s">
        <v>11915</v>
      </c>
      <c r="R6961" t="s">
        <v>127</v>
      </c>
      <c r="S6961" t="s">
        <v>88</v>
      </c>
      <c r="T6961" t="s">
        <v>1096</v>
      </c>
      <c r="U6961" t="s">
        <v>1097</v>
      </c>
      <c r="X6961">
        <v>1</v>
      </c>
      <c r="Y6961">
        <v>0</v>
      </c>
      <c r="Z6961">
        <v>0</v>
      </c>
      <c r="AA6961">
        <v>0</v>
      </c>
      <c r="AB6961">
        <v>30000</v>
      </c>
      <c r="AC6961" t="s">
        <v>47</v>
      </c>
      <c r="AD6961" t="e">
        <f>+VLOOKUP(T6961,items!$A$2:$D$1255,4,0)</f>
        <v>#N/A</v>
      </c>
      <c r="AE6961" t="e">
        <f>+VLOOKUP(T6961,Tabla1[],5,0)</f>
        <v>#N/A</v>
      </c>
      <c r="AF6961">
        <f t="shared" si="108"/>
        <v>6</v>
      </c>
    </row>
    <row r="6962" spans="1:34" x14ac:dyDescent="0.25">
      <c r="A6962">
        <v>105053</v>
      </c>
      <c r="B6962" t="s">
        <v>9572</v>
      </c>
      <c r="C6962" t="s">
        <v>75</v>
      </c>
      <c r="D6962">
        <v>0</v>
      </c>
      <c r="F6962" t="s">
        <v>10344</v>
      </c>
      <c r="G6962" t="s">
        <v>9376</v>
      </c>
      <c r="H6962" t="s">
        <v>12716</v>
      </c>
      <c r="I6962" t="s">
        <v>37</v>
      </c>
      <c r="J6962" t="s">
        <v>12717</v>
      </c>
      <c r="K6962" t="s">
        <v>12718</v>
      </c>
      <c r="L6962" t="s">
        <v>12719</v>
      </c>
      <c r="M6962" t="s">
        <v>9440</v>
      </c>
      <c r="N6962" t="s">
        <v>9440</v>
      </c>
      <c r="O6962" t="s">
        <v>9441</v>
      </c>
      <c r="P6962" t="s">
        <v>9442</v>
      </c>
      <c r="Q6962" t="s">
        <v>10024</v>
      </c>
      <c r="R6962" t="s">
        <v>127</v>
      </c>
      <c r="S6962" t="s">
        <v>108</v>
      </c>
      <c r="T6962" t="s">
        <v>388</v>
      </c>
      <c r="U6962" t="s">
        <v>389</v>
      </c>
      <c r="X6962">
        <v>9.4</v>
      </c>
      <c r="Y6962">
        <v>0</v>
      </c>
      <c r="Z6962">
        <v>0</v>
      </c>
      <c r="AA6962">
        <v>0</v>
      </c>
      <c r="AB6962">
        <v>799000</v>
      </c>
      <c r="AC6962" t="s">
        <v>47</v>
      </c>
      <c r="AD6962">
        <f>+VLOOKUP(T6962,items!$A$2:$D$1255,4,0)</f>
        <v>0</v>
      </c>
      <c r="AE6962">
        <f>+VLOOKUP(T6962,Tabla1[],5,0)</f>
        <v>0</v>
      </c>
      <c r="AF6962">
        <f t="shared" si="108"/>
        <v>6</v>
      </c>
    </row>
    <row r="6963" spans="1:34" x14ac:dyDescent="0.25">
      <c r="A6963">
        <v>105054</v>
      </c>
      <c r="B6963" t="s">
        <v>12720</v>
      </c>
      <c r="C6963" t="s">
        <v>75</v>
      </c>
      <c r="D6963">
        <v>0</v>
      </c>
      <c r="F6963" t="s">
        <v>10344</v>
      </c>
      <c r="G6963" t="s">
        <v>10344</v>
      </c>
      <c r="H6963" t="s">
        <v>12721</v>
      </c>
      <c r="I6963" t="s">
        <v>37</v>
      </c>
      <c r="J6963" t="s">
        <v>12722</v>
      </c>
      <c r="K6963" t="s">
        <v>12723</v>
      </c>
      <c r="L6963" t="s">
        <v>37</v>
      </c>
      <c r="M6963" t="s">
        <v>10229</v>
      </c>
      <c r="N6963" t="s">
        <v>10229</v>
      </c>
      <c r="O6963" t="s">
        <v>9440</v>
      </c>
      <c r="P6963" t="s">
        <v>9441</v>
      </c>
      <c r="Q6963" t="s">
        <v>9441</v>
      </c>
      <c r="R6963" t="s">
        <v>127</v>
      </c>
      <c r="S6963" t="s">
        <v>164</v>
      </c>
      <c r="T6963" t="s">
        <v>2354</v>
      </c>
      <c r="U6963" t="s">
        <v>2355</v>
      </c>
      <c r="X6963">
        <v>1</v>
      </c>
      <c r="Y6963">
        <v>0</v>
      </c>
      <c r="Z6963">
        <v>0</v>
      </c>
      <c r="AA6963">
        <v>0</v>
      </c>
      <c r="AB6963">
        <v>1080350</v>
      </c>
      <c r="AC6963" t="s">
        <v>47</v>
      </c>
      <c r="AD6963">
        <f>+VLOOKUP(T6963,items!$A$2:$D$1255,4,0)</f>
        <v>0</v>
      </c>
      <c r="AE6963">
        <f>+VLOOKUP(T6963,Tabla1[],5,0)</f>
        <v>0</v>
      </c>
      <c r="AF6963">
        <f t="shared" si="108"/>
        <v>6</v>
      </c>
    </row>
    <row r="6964" spans="1:34" x14ac:dyDescent="0.25">
      <c r="A6964">
        <v>105055</v>
      </c>
      <c r="B6964" t="s">
        <v>1525</v>
      </c>
      <c r="C6964" t="s">
        <v>75</v>
      </c>
      <c r="D6964">
        <v>0</v>
      </c>
      <c r="F6964" t="s">
        <v>10344</v>
      </c>
      <c r="G6964" t="s">
        <v>10344</v>
      </c>
      <c r="H6964" t="s">
        <v>12724</v>
      </c>
      <c r="I6964" t="s">
        <v>37</v>
      </c>
      <c r="J6964" t="s">
        <v>12725</v>
      </c>
      <c r="K6964" t="s">
        <v>12726</v>
      </c>
      <c r="L6964" t="s">
        <v>37</v>
      </c>
      <c r="M6964" t="s">
        <v>10229</v>
      </c>
      <c r="N6964" t="s">
        <v>10229</v>
      </c>
      <c r="O6964" t="s">
        <v>10064</v>
      </c>
      <c r="P6964" t="s">
        <v>10701</v>
      </c>
      <c r="Q6964" t="s">
        <v>10701</v>
      </c>
      <c r="R6964" t="s">
        <v>127</v>
      </c>
      <c r="S6964" t="s">
        <v>272</v>
      </c>
      <c r="T6964" t="s">
        <v>2851</v>
      </c>
      <c r="U6964" t="s">
        <v>2852</v>
      </c>
      <c r="X6964">
        <v>2</v>
      </c>
      <c r="Y6964">
        <v>0</v>
      </c>
      <c r="Z6964">
        <v>0</v>
      </c>
      <c r="AA6964">
        <v>0</v>
      </c>
      <c r="AB6964" s="14">
        <v>76320</v>
      </c>
      <c r="AC6964" t="s">
        <v>47</v>
      </c>
      <c r="AD6964">
        <f>+VLOOKUP(T6964,items!$A$2:$D$1255,4,0)</f>
        <v>0</v>
      </c>
      <c r="AE6964">
        <f>+VLOOKUP(T6964,Tabla1[],5,0)</f>
        <v>0</v>
      </c>
      <c r="AF6964">
        <f t="shared" si="108"/>
        <v>6</v>
      </c>
      <c r="AG6964">
        <v>3816</v>
      </c>
      <c r="AH6964" s="14">
        <v>76320</v>
      </c>
    </row>
    <row r="6965" spans="1:34" x14ac:dyDescent="0.25">
      <c r="A6965">
        <v>105059</v>
      </c>
      <c r="B6965" t="s">
        <v>1465</v>
      </c>
      <c r="C6965" t="s">
        <v>75</v>
      </c>
      <c r="D6965">
        <v>0</v>
      </c>
      <c r="F6965" t="s">
        <v>10344</v>
      </c>
      <c r="G6965" t="s">
        <v>10344</v>
      </c>
      <c r="H6965" t="s">
        <v>12727</v>
      </c>
      <c r="I6965" t="s">
        <v>37</v>
      </c>
      <c r="J6965" t="s">
        <v>12728</v>
      </c>
      <c r="K6965" t="s">
        <v>37</v>
      </c>
      <c r="L6965" t="s">
        <v>37</v>
      </c>
      <c r="M6965" t="s">
        <v>10229</v>
      </c>
      <c r="N6965" t="s">
        <v>10229</v>
      </c>
      <c r="O6965" t="s">
        <v>9440</v>
      </c>
      <c r="P6965" t="s">
        <v>9441</v>
      </c>
      <c r="Q6965" t="s">
        <v>9441</v>
      </c>
      <c r="R6965" t="s">
        <v>11492</v>
      </c>
      <c r="S6965" t="s">
        <v>164</v>
      </c>
      <c r="T6965" t="s">
        <v>6309</v>
      </c>
      <c r="U6965" t="s">
        <v>6310</v>
      </c>
      <c r="X6965">
        <v>2</v>
      </c>
      <c r="Y6965">
        <v>0</v>
      </c>
      <c r="Z6965">
        <v>0</v>
      </c>
      <c r="AA6965">
        <v>0</v>
      </c>
      <c r="AB6965">
        <v>2600</v>
      </c>
      <c r="AC6965" t="s">
        <v>47</v>
      </c>
      <c r="AD6965">
        <f>+VLOOKUP(T6965,items!$A$2:$D$1255,4,0)</f>
        <v>0</v>
      </c>
      <c r="AE6965">
        <f>+VLOOKUP(T6965,Tabla1[],5,0)</f>
        <v>0</v>
      </c>
      <c r="AF6965">
        <f t="shared" si="108"/>
        <v>6</v>
      </c>
    </row>
    <row r="6966" spans="1:34" x14ac:dyDescent="0.25">
      <c r="A6966">
        <v>105059</v>
      </c>
      <c r="B6966" t="s">
        <v>1465</v>
      </c>
      <c r="C6966" t="s">
        <v>75</v>
      </c>
      <c r="D6966">
        <v>0</v>
      </c>
      <c r="F6966" t="s">
        <v>10344</v>
      </c>
      <c r="G6966" t="s">
        <v>10344</v>
      </c>
      <c r="H6966" t="s">
        <v>12727</v>
      </c>
      <c r="I6966" t="s">
        <v>37</v>
      </c>
      <c r="J6966" t="s">
        <v>12728</v>
      </c>
      <c r="K6966" t="s">
        <v>37</v>
      </c>
      <c r="L6966" t="s">
        <v>37</v>
      </c>
      <c r="M6966" t="s">
        <v>10229</v>
      </c>
      <c r="N6966" t="s">
        <v>10229</v>
      </c>
      <c r="O6966" t="s">
        <v>9440</v>
      </c>
      <c r="P6966" t="s">
        <v>9441</v>
      </c>
      <c r="Q6966" t="s">
        <v>9441</v>
      </c>
      <c r="R6966" t="s">
        <v>11492</v>
      </c>
      <c r="S6966" t="s">
        <v>164</v>
      </c>
      <c r="T6966" t="s">
        <v>1290</v>
      </c>
      <c r="U6966" t="s">
        <v>1291</v>
      </c>
      <c r="X6966">
        <v>1</v>
      </c>
      <c r="Y6966">
        <v>0</v>
      </c>
      <c r="Z6966">
        <v>0</v>
      </c>
      <c r="AA6966">
        <v>0</v>
      </c>
      <c r="AB6966">
        <v>63900</v>
      </c>
      <c r="AC6966" t="s">
        <v>47</v>
      </c>
      <c r="AD6966">
        <f>+VLOOKUP(T6966,items!$A$2:$D$1255,4,0)</f>
        <v>0</v>
      </c>
      <c r="AE6966">
        <f>+VLOOKUP(T6966,Tabla1[],5,0)</f>
        <v>0</v>
      </c>
      <c r="AF6966">
        <f t="shared" si="108"/>
        <v>6</v>
      </c>
    </row>
    <row r="6967" spans="1:34" x14ac:dyDescent="0.25">
      <c r="A6967">
        <v>105059</v>
      </c>
      <c r="B6967" t="s">
        <v>1465</v>
      </c>
      <c r="C6967" t="s">
        <v>75</v>
      </c>
      <c r="D6967">
        <v>0</v>
      </c>
      <c r="F6967" t="s">
        <v>10344</v>
      </c>
      <c r="G6967" t="s">
        <v>10344</v>
      </c>
      <c r="H6967" t="s">
        <v>12727</v>
      </c>
      <c r="I6967" t="s">
        <v>37</v>
      </c>
      <c r="J6967" t="s">
        <v>12728</v>
      </c>
      <c r="K6967" t="s">
        <v>37</v>
      </c>
      <c r="L6967" t="s">
        <v>37</v>
      </c>
      <c r="M6967" t="s">
        <v>10229</v>
      </c>
      <c r="N6967" t="s">
        <v>10229</v>
      </c>
      <c r="O6967" t="s">
        <v>9440</v>
      </c>
      <c r="P6967" t="s">
        <v>9441</v>
      </c>
      <c r="Q6967" t="s">
        <v>9441</v>
      </c>
      <c r="R6967" t="s">
        <v>11492</v>
      </c>
      <c r="S6967" t="s">
        <v>164</v>
      </c>
      <c r="T6967" t="s">
        <v>6311</v>
      </c>
      <c r="U6967" t="s">
        <v>6312</v>
      </c>
      <c r="X6967">
        <v>2</v>
      </c>
      <c r="Y6967">
        <v>0</v>
      </c>
      <c r="Z6967">
        <v>0</v>
      </c>
      <c r="AA6967">
        <v>0</v>
      </c>
      <c r="AB6967">
        <v>800</v>
      </c>
      <c r="AC6967" t="s">
        <v>47</v>
      </c>
      <c r="AD6967">
        <f>+VLOOKUP(T6967,items!$A$2:$D$1255,4,0)</f>
        <v>0</v>
      </c>
      <c r="AE6967">
        <f>+VLOOKUP(T6967,Tabla1[],5,0)</f>
        <v>0</v>
      </c>
      <c r="AF6967">
        <f t="shared" si="108"/>
        <v>6</v>
      </c>
    </row>
    <row r="6968" spans="1:34" x14ac:dyDescent="0.25">
      <c r="A6968">
        <v>105062</v>
      </c>
      <c r="B6968" t="s">
        <v>12729</v>
      </c>
      <c r="C6968" t="s">
        <v>75</v>
      </c>
      <c r="D6968">
        <v>0</v>
      </c>
      <c r="F6968" t="s">
        <v>10344</v>
      </c>
      <c r="G6968" t="s">
        <v>10064</v>
      </c>
      <c r="H6968" t="s">
        <v>12730</v>
      </c>
      <c r="I6968" t="s">
        <v>12731</v>
      </c>
      <c r="J6968" t="s">
        <v>12732</v>
      </c>
      <c r="K6968" t="s">
        <v>12733</v>
      </c>
      <c r="L6968" t="s">
        <v>12734</v>
      </c>
      <c r="M6968" t="s">
        <v>10024</v>
      </c>
      <c r="N6968" t="s">
        <v>10604</v>
      </c>
      <c r="O6968" t="s">
        <v>3353</v>
      </c>
      <c r="P6968" t="s">
        <v>10127</v>
      </c>
      <c r="Q6968" t="s">
        <v>10230</v>
      </c>
      <c r="R6968" t="s">
        <v>63</v>
      </c>
      <c r="S6968" t="s">
        <v>88</v>
      </c>
      <c r="T6968" t="s">
        <v>429</v>
      </c>
      <c r="U6968" t="s">
        <v>430</v>
      </c>
      <c r="X6968">
        <v>1</v>
      </c>
      <c r="Y6968">
        <v>0</v>
      </c>
      <c r="Z6968">
        <v>0</v>
      </c>
      <c r="AA6968">
        <v>0</v>
      </c>
      <c r="AB6968">
        <v>147082</v>
      </c>
      <c r="AC6968" t="s">
        <v>47</v>
      </c>
      <c r="AD6968">
        <f>+VLOOKUP(T6968,items!$A$2:$D$1255,4,0)</f>
        <v>0</v>
      </c>
      <c r="AE6968">
        <f>+VLOOKUP(T6968,Tabla1[],5,0)</f>
        <v>0</v>
      </c>
      <c r="AF6968">
        <f t="shared" si="108"/>
        <v>7</v>
      </c>
    </row>
    <row r="6969" spans="1:34" x14ac:dyDescent="0.25">
      <c r="A6969">
        <v>105062</v>
      </c>
      <c r="B6969" t="s">
        <v>12729</v>
      </c>
      <c r="C6969" t="s">
        <v>75</v>
      </c>
      <c r="D6969">
        <v>0</v>
      </c>
      <c r="F6969" t="s">
        <v>10344</v>
      </c>
      <c r="G6969" t="s">
        <v>10064</v>
      </c>
      <c r="H6969" t="s">
        <v>12730</v>
      </c>
      <c r="I6969" t="s">
        <v>12731</v>
      </c>
      <c r="J6969" t="s">
        <v>12732</v>
      </c>
      <c r="K6969" t="s">
        <v>12733</v>
      </c>
      <c r="L6969" t="s">
        <v>12734</v>
      </c>
      <c r="M6969" t="s">
        <v>10024</v>
      </c>
      <c r="N6969" t="s">
        <v>10604</v>
      </c>
      <c r="O6969" t="s">
        <v>3353</v>
      </c>
      <c r="P6969" t="s">
        <v>10127</v>
      </c>
      <c r="Q6969" t="s">
        <v>10230</v>
      </c>
      <c r="R6969" t="s">
        <v>63</v>
      </c>
      <c r="S6969" t="s">
        <v>88</v>
      </c>
      <c r="T6969" t="s">
        <v>347</v>
      </c>
      <c r="U6969" t="s">
        <v>348</v>
      </c>
      <c r="W6969" t="s">
        <v>93</v>
      </c>
      <c r="X6969">
        <v>1</v>
      </c>
      <c r="Y6969">
        <v>8970</v>
      </c>
      <c r="Z6969">
        <v>0</v>
      </c>
      <c r="AA6969">
        <v>0</v>
      </c>
      <c r="AB6969">
        <v>975966</v>
      </c>
      <c r="AC6969" t="s">
        <v>47</v>
      </c>
      <c r="AD6969">
        <f>+VLOOKUP(T6969,items!$A$2:$D$1255,4,0)</f>
        <v>0</v>
      </c>
      <c r="AE6969">
        <f>+VLOOKUP(T6969,Tabla1[],5,0)</f>
        <v>0</v>
      </c>
      <c r="AF6969">
        <f t="shared" si="108"/>
        <v>7</v>
      </c>
    </row>
    <row r="6970" spans="1:34" x14ac:dyDescent="0.25">
      <c r="A6970">
        <v>105062</v>
      </c>
      <c r="B6970" t="s">
        <v>12729</v>
      </c>
      <c r="C6970" t="s">
        <v>75</v>
      </c>
      <c r="D6970">
        <v>0</v>
      </c>
      <c r="F6970" t="s">
        <v>10344</v>
      </c>
      <c r="G6970" t="s">
        <v>10064</v>
      </c>
      <c r="H6970" t="s">
        <v>12730</v>
      </c>
      <c r="I6970" t="s">
        <v>12731</v>
      </c>
      <c r="J6970" t="s">
        <v>12732</v>
      </c>
      <c r="K6970" t="s">
        <v>12733</v>
      </c>
      <c r="L6970" t="s">
        <v>12734</v>
      </c>
      <c r="M6970" t="s">
        <v>10024</v>
      </c>
      <c r="N6970" t="s">
        <v>10604</v>
      </c>
      <c r="O6970" t="s">
        <v>3353</v>
      </c>
      <c r="P6970" t="s">
        <v>10127</v>
      </c>
      <c r="Q6970" t="s">
        <v>10230</v>
      </c>
      <c r="R6970" t="s">
        <v>63</v>
      </c>
      <c r="S6970" t="s">
        <v>88</v>
      </c>
      <c r="T6970" t="s">
        <v>94</v>
      </c>
      <c r="U6970" t="s">
        <v>95</v>
      </c>
      <c r="X6970">
        <v>1</v>
      </c>
      <c r="Y6970">
        <v>0</v>
      </c>
      <c r="Z6970">
        <v>0</v>
      </c>
      <c r="AA6970">
        <v>0</v>
      </c>
      <c r="AB6970">
        <v>800000</v>
      </c>
      <c r="AC6970" t="s">
        <v>47</v>
      </c>
      <c r="AD6970" t="e">
        <f>+VLOOKUP(T6970,items!$A$2:$D$1255,4,0)</f>
        <v>#N/A</v>
      </c>
      <c r="AE6970" t="e">
        <f>+VLOOKUP(T6970,Tabla1[],5,0)</f>
        <v>#N/A</v>
      </c>
      <c r="AF6970">
        <f t="shared" si="108"/>
        <v>7</v>
      </c>
    </row>
    <row r="6971" spans="1:34" x14ac:dyDescent="0.25">
      <c r="A6971">
        <v>105062</v>
      </c>
      <c r="B6971" t="s">
        <v>12729</v>
      </c>
      <c r="C6971" t="s">
        <v>75</v>
      </c>
      <c r="D6971">
        <v>0</v>
      </c>
      <c r="F6971" t="s">
        <v>10344</v>
      </c>
      <c r="G6971" t="s">
        <v>10064</v>
      </c>
      <c r="H6971" t="s">
        <v>12730</v>
      </c>
      <c r="I6971" t="s">
        <v>12731</v>
      </c>
      <c r="J6971" t="s">
        <v>12732</v>
      </c>
      <c r="K6971" t="s">
        <v>12733</v>
      </c>
      <c r="L6971" t="s">
        <v>12734</v>
      </c>
      <c r="M6971" t="s">
        <v>10024</v>
      </c>
      <c r="N6971" t="s">
        <v>10604</v>
      </c>
      <c r="O6971" t="s">
        <v>3353</v>
      </c>
      <c r="P6971" t="s">
        <v>10127</v>
      </c>
      <c r="Q6971" t="s">
        <v>10230</v>
      </c>
      <c r="R6971" t="s">
        <v>63</v>
      </c>
      <c r="S6971" t="s">
        <v>88</v>
      </c>
      <c r="T6971" t="s">
        <v>466</v>
      </c>
      <c r="U6971" t="s">
        <v>467</v>
      </c>
      <c r="V6971" t="s">
        <v>1168</v>
      </c>
      <c r="W6971" t="s">
        <v>1095</v>
      </c>
      <c r="X6971">
        <v>1</v>
      </c>
      <c r="Y6971">
        <v>8970</v>
      </c>
      <c r="Z6971">
        <v>0</v>
      </c>
      <c r="AA6971">
        <v>2220</v>
      </c>
      <c r="AB6971">
        <v>9943606</v>
      </c>
      <c r="AC6971" t="s">
        <v>47</v>
      </c>
      <c r="AD6971" t="str">
        <f>+VLOOKUP(T6971,items!$A$2:$D$1255,4,0)</f>
        <v>SOMBRALINA</v>
      </c>
      <c r="AE6971" t="str">
        <f>+VLOOKUP(T6971,Tabla1[],5,0)</f>
        <v>ELECTRICA</v>
      </c>
      <c r="AF6971">
        <f t="shared" si="108"/>
        <v>7</v>
      </c>
    </row>
    <row r="6972" spans="1:34" x14ac:dyDescent="0.25">
      <c r="A6972">
        <v>105062</v>
      </c>
      <c r="B6972" t="s">
        <v>12729</v>
      </c>
      <c r="C6972" t="s">
        <v>75</v>
      </c>
      <c r="D6972">
        <v>0</v>
      </c>
      <c r="F6972" t="s">
        <v>10344</v>
      </c>
      <c r="G6972" t="s">
        <v>10064</v>
      </c>
      <c r="H6972" t="s">
        <v>12730</v>
      </c>
      <c r="I6972" t="s">
        <v>12731</v>
      </c>
      <c r="J6972" t="s">
        <v>12732</v>
      </c>
      <c r="K6972" t="s">
        <v>12733</v>
      </c>
      <c r="L6972" t="s">
        <v>12734</v>
      </c>
      <c r="M6972" t="s">
        <v>10024</v>
      </c>
      <c r="N6972" t="s">
        <v>10604</v>
      </c>
      <c r="O6972" t="s">
        <v>3353</v>
      </c>
      <c r="P6972" t="s">
        <v>10127</v>
      </c>
      <c r="Q6972" t="s">
        <v>10230</v>
      </c>
      <c r="R6972" t="s">
        <v>63</v>
      </c>
      <c r="S6972" t="s">
        <v>88</v>
      </c>
      <c r="T6972" t="s">
        <v>392</v>
      </c>
      <c r="U6972" t="s">
        <v>393</v>
      </c>
      <c r="X6972">
        <v>1</v>
      </c>
      <c r="Y6972">
        <v>0</v>
      </c>
      <c r="Z6972">
        <v>0</v>
      </c>
      <c r="AA6972">
        <v>0</v>
      </c>
      <c r="AB6972">
        <v>400000</v>
      </c>
      <c r="AC6972" t="s">
        <v>47</v>
      </c>
      <c r="AD6972" t="e">
        <f>+VLOOKUP(T6972,items!$A$2:$D$1255,4,0)</f>
        <v>#N/A</v>
      </c>
      <c r="AE6972" t="e">
        <f>+VLOOKUP(T6972,Tabla1[],5,0)</f>
        <v>#N/A</v>
      </c>
      <c r="AF6972">
        <f t="shared" si="108"/>
        <v>7</v>
      </c>
    </row>
    <row r="6973" spans="1:34" x14ac:dyDescent="0.25">
      <c r="A6973">
        <v>105064</v>
      </c>
      <c r="B6973" t="s">
        <v>920</v>
      </c>
      <c r="C6973" t="s">
        <v>33</v>
      </c>
      <c r="D6973">
        <v>0</v>
      </c>
      <c r="F6973" t="s">
        <v>10344</v>
      </c>
      <c r="G6973" t="s">
        <v>9397</v>
      </c>
      <c r="H6973" t="s">
        <v>12735</v>
      </c>
      <c r="I6973" t="s">
        <v>37</v>
      </c>
      <c r="J6973" t="s">
        <v>12736</v>
      </c>
      <c r="K6973" t="s">
        <v>12737</v>
      </c>
      <c r="L6973" t="s">
        <v>12738</v>
      </c>
      <c r="M6973" t="s">
        <v>10125</v>
      </c>
      <c r="N6973" t="s">
        <v>10125</v>
      </c>
      <c r="O6973" t="s">
        <v>11623</v>
      </c>
      <c r="P6973" t="s">
        <v>239</v>
      </c>
      <c r="Q6973" t="s">
        <v>240</v>
      </c>
      <c r="R6973" t="s">
        <v>63</v>
      </c>
      <c r="S6973" t="s">
        <v>128</v>
      </c>
      <c r="T6973" t="s">
        <v>388</v>
      </c>
      <c r="U6973" t="s">
        <v>389</v>
      </c>
      <c r="X6973">
        <v>6</v>
      </c>
      <c r="Y6973">
        <v>0</v>
      </c>
      <c r="Z6973">
        <v>0</v>
      </c>
      <c r="AA6973">
        <v>0</v>
      </c>
      <c r="AB6973">
        <v>292500</v>
      </c>
      <c r="AC6973" t="s">
        <v>47</v>
      </c>
      <c r="AD6973">
        <f>+VLOOKUP(T6973,items!$A$2:$D$1255,4,0)</f>
        <v>0</v>
      </c>
      <c r="AE6973">
        <f>+VLOOKUP(T6973,Tabla1[],5,0)</f>
        <v>0</v>
      </c>
      <c r="AF6973">
        <f t="shared" si="108"/>
        <v>8</v>
      </c>
    </row>
    <row r="6974" spans="1:34" x14ac:dyDescent="0.25">
      <c r="A6974">
        <v>105064</v>
      </c>
      <c r="B6974" t="s">
        <v>920</v>
      </c>
      <c r="C6974" t="s">
        <v>33</v>
      </c>
      <c r="D6974">
        <v>0</v>
      </c>
      <c r="F6974" t="s">
        <v>10344</v>
      </c>
      <c r="G6974" t="s">
        <v>9397</v>
      </c>
      <c r="H6974" t="s">
        <v>12735</v>
      </c>
      <c r="I6974" t="s">
        <v>37</v>
      </c>
      <c r="J6974" t="s">
        <v>12736</v>
      </c>
      <c r="K6974" t="s">
        <v>12737</v>
      </c>
      <c r="L6974" t="s">
        <v>12738</v>
      </c>
      <c r="M6974" t="s">
        <v>10125</v>
      </c>
      <c r="N6974" t="s">
        <v>10125</v>
      </c>
      <c r="O6974" t="s">
        <v>11623</v>
      </c>
      <c r="P6974" t="s">
        <v>239</v>
      </c>
      <c r="Q6974" t="s">
        <v>240</v>
      </c>
      <c r="R6974" t="s">
        <v>63</v>
      </c>
      <c r="S6974" t="s">
        <v>128</v>
      </c>
      <c r="T6974" t="s">
        <v>2493</v>
      </c>
      <c r="U6974" t="s">
        <v>2494</v>
      </c>
      <c r="W6974" t="s">
        <v>117</v>
      </c>
      <c r="X6974">
        <v>6</v>
      </c>
      <c r="Y6974">
        <v>0</v>
      </c>
      <c r="Z6974">
        <v>0</v>
      </c>
      <c r="AA6974">
        <v>0</v>
      </c>
      <c r="AB6974">
        <v>3423552</v>
      </c>
      <c r="AC6974" t="s">
        <v>47</v>
      </c>
      <c r="AD6974" t="str">
        <f>+VLOOKUP(T6974,items!$A$2:$D$1255,4,0)</f>
        <v>MUEBLES</v>
      </c>
      <c r="AE6974">
        <f>+VLOOKUP(T6974,Tabla1[],5,0)</f>
        <v>0</v>
      </c>
      <c r="AF6974">
        <f t="shared" si="108"/>
        <v>8</v>
      </c>
    </row>
    <row r="6975" spans="1:34" x14ac:dyDescent="0.25">
      <c r="A6975">
        <v>105066</v>
      </c>
      <c r="B6975" t="s">
        <v>1525</v>
      </c>
      <c r="C6975" t="s">
        <v>75</v>
      </c>
      <c r="D6975">
        <v>0</v>
      </c>
      <c r="F6975" t="s">
        <v>10344</v>
      </c>
      <c r="G6975" t="s">
        <v>9376</v>
      </c>
      <c r="H6975" t="s">
        <v>12739</v>
      </c>
      <c r="I6975" t="s">
        <v>37</v>
      </c>
      <c r="J6975" t="s">
        <v>12740</v>
      </c>
      <c r="K6975" t="s">
        <v>12741</v>
      </c>
      <c r="L6975" t="s">
        <v>37</v>
      </c>
      <c r="M6975" t="s">
        <v>9440</v>
      </c>
      <c r="N6975" t="s">
        <v>9440</v>
      </c>
      <c r="O6975" t="s">
        <v>10064</v>
      </c>
      <c r="P6975" t="s">
        <v>10701</v>
      </c>
      <c r="Q6975" t="s">
        <v>10701</v>
      </c>
      <c r="R6975" t="s">
        <v>43</v>
      </c>
      <c r="S6975" t="s">
        <v>272</v>
      </c>
      <c r="T6975" t="s">
        <v>392</v>
      </c>
      <c r="U6975" t="s">
        <v>393</v>
      </c>
      <c r="X6975">
        <v>1</v>
      </c>
      <c r="Y6975">
        <v>0</v>
      </c>
      <c r="Z6975">
        <v>0</v>
      </c>
      <c r="AA6975">
        <v>0</v>
      </c>
      <c r="AB6975" s="14">
        <v>200034.72</v>
      </c>
      <c r="AC6975" t="s">
        <v>47</v>
      </c>
      <c r="AD6975" t="e">
        <f>+VLOOKUP(T6975,items!$A$2:$D$1255,4,0)</f>
        <v>#N/A</v>
      </c>
      <c r="AE6975" t="e">
        <f>+VLOOKUP(T6975,Tabla1[],5,0)</f>
        <v>#N/A</v>
      </c>
      <c r="AF6975">
        <f t="shared" si="108"/>
        <v>6</v>
      </c>
      <c r="AG6975">
        <v>3816</v>
      </c>
      <c r="AH6975" s="14">
        <v>200034.72</v>
      </c>
    </row>
    <row r="6976" spans="1:34" x14ac:dyDescent="0.25">
      <c r="A6976">
        <v>105069</v>
      </c>
      <c r="B6976" t="s">
        <v>12742</v>
      </c>
      <c r="C6976" t="s">
        <v>33</v>
      </c>
      <c r="D6976">
        <v>0</v>
      </c>
      <c r="F6976" t="s">
        <v>10344</v>
      </c>
      <c r="G6976" t="s">
        <v>8478</v>
      </c>
      <c r="H6976" t="s">
        <v>12743</v>
      </c>
      <c r="I6976" t="s">
        <v>37</v>
      </c>
      <c r="J6976" t="s">
        <v>12744</v>
      </c>
      <c r="K6976" t="s">
        <v>12745</v>
      </c>
      <c r="L6976" t="s">
        <v>37</v>
      </c>
      <c r="M6976" t="s">
        <v>242</v>
      </c>
      <c r="N6976" t="s">
        <v>242</v>
      </c>
      <c r="O6976" t="s">
        <v>9160</v>
      </c>
      <c r="P6976" t="s">
        <v>6292</v>
      </c>
      <c r="Q6976" t="s">
        <v>12746</v>
      </c>
      <c r="R6976" t="s">
        <v>764</v>
      </c>
      <c r="S6976" t="s">
        <v>44</v>
      </c>
      <c r="T6976" t="s">
        <v>3317</v>
      </c>
      <c r="U6976" t="s">
        <v>3318</v>
      </c>
      <c r="X6976">
        <v>4</v>
      </c>
      <c r="Y6976">
        <v>0</v>
      </c>
      <c r="Z6976">
        <v>0</v>
      </c>
      <c r="AA6976">
        <v>0</v>
      </c>
      <c r="AB6976">
        <v>4320000</v>
      </c>
      <c r="AC6976" t="s">
        <v>47</v>
      </c>
      <c r="AD6976">
        <f>+VLOOKUP(T6976,items!$A$2:$D$1255,4,0)</f>
        <v>0</v>
      </c>
      <c r="AE6976">
        <f>+VLOOKUP(T6976,Tabla1[],5,0)</f>
        <v>0</v>
      </c>
      <c r="AF6976">
        <f t="shared" si="108"/>
        <v>9</v>
      </c>
    </row>
    <row r="6977" spans="1:32" x14ac:dyDescent="0.25">
      <c r="A6977">
        <v>105074</v>
      </c>
      <c r="B6977" t="s">
        <v>12747</v>
      </c>
      <c r="C6977" t="s">
        <v>33</v>
      </c>
      <c r="D6977">
        <v>0</v>
      </c>
      <c r="F6977" t="s">
        <v>10344</v>
      </c>
      <c r="G6977" t="s">
        <v>10344</v>
      </c>
      <c r="H6977" t="s">
        <v>12748</v>
      </c>
      <c r="I6977" t="s">
        <v>37</v>
      </c>
      <c r="J6977" t="s">
        <v>12749</v>
      </c>
      <c r="K6977" t="s">
        <v>12750</v>
      </c>
      <c r="L6977" t="s">
        <v>12751</v>
      </c>
      <c r="M6977" t="s">
        <v>10229</v>
      </c>
      <c r="N6977" t="s">
        <v>10229</v>
      </c>
      <c r="O6977" t="s">
        <v>10127</v>
      </c>
      <c r="P6977" t="s">
        <v>10714</v>
      </c>
      <c r="Q6977" t="s">
        <v>10842</v>
      </c>
      <c r="R6977" t="s">
        <v>127</v>
      </c>
      <c r="S6977" t="s">
        <v>108</v>
      </c>
      <c r="T6977" t="s">
        <v>527</v>
      </c>
      <c r="U6977" t="s">
        <v>528</v>
      </c>
      <c r="V6977" t="s">
        <v>867</v>
      </c>
      <c r="X6977">
        <v>1</v>
      </c>
      <c r="Y6977">
        <v>0</v>
      </c>
      <c r="Z6977">
        <v>0</v>
      </c>
      <c r="AA6977">
        <v>0</v>
      </c>
      <c r="AB6977">
        <v>2710789</v>
      </c>
      <c r="AC6977" t="s">
        <v>47</v>
      </c>
      <c r="AD6977" t="str">
        <f>+VLOOKUP(T6977,items!$A$2:$D$1255,4,0)</f>
        <v>MUEBLES</v>
      </c>
      <c r="AE6977">
        <f>+VLOOKUP(T6977,Tabla1[],5,0)</f>
        <v>0</v>
      </c>
      <c r="AF6977">
        <f t="shared" si="108"/>
        <v>7</v>
      </c>
    </row>
    <row r="6978" spans="1:32" x14ac:dyDescent="0.25">
      <c r="A6978">
        <v>105074</v>
      </c>
      <c r="B6978" t="s">
        <v>12747</v>
      </c>
      <c r="C6978" t="s">
        <v>33</v>
      </c>
      <c r="D6978">
        <v>0</v>
      </c>
      <c r="F6978" t="s">
        <v>10344</v>
      </c>
      <c r="G6978" t="s">
        <v>10344</v>
      </c>
      <c r="H6978" t="s">
        <v>12748</v>
      </c>
      <c r="I6978" t="s">
        <v>37</v>
      </c>
      <c r="J6978" t="s">
        <v>12749</v>
      </c>
      <c r="K6978" t="s">
        <v>12750</v>
      </c>
      <c r="L6978" t="s">
        <v>12751</v>
      </c>
      <c r="M6978" t="s">
        <v>10229</v>
      </c>
      <c r="N6978" t="s">
        <v>10229</v>
      </c>
      <c r="O6978" t="s">
        <v>10127</v>
      </c>
      <c r="P6978" t="s">
        <v>10714</v>
      </c>
      <c r="Q6978" t="s">
        <v>10842</v>
      </c>
      <c r="R6978" t="s">
        <v>127</v>
      </c>
      <c r="S6978" t="s">
        <v>108</v>
      </c>
      <c r="T6978" t="s">
        <v>530</v>
      </c>
      <c r="U6978" t="s">
        <v>531</v>
      </c>
      <c r="V6978" t="s">
        <v>867</v>
      </c>
      <c r="X6978">
        <v>1</v>
      </c>
      <c r="Y6978">
        <v>0</v>
      </c>
      <c r="Z6978">
        <v>0</v>
      </c>
      <c r="AA6978">
        <v>0</v>
      </c>
      <c r="AB6978">
        <v>4587128</v>
      </c>
      <c r="AC6978" t="s">
        <v>47</v>
      </c>
      <c r="AD6978" t="str">
        <f>+VLOOKUP(T6978,items!$A$2:$D$1255,4,0)</f>
        <v>MUEBLES</v>
      </c>
      <c r="AE6978">
        <f>+VLOOKUP(T6978,Tabla1[],5,0)</f>
        <v>0</v>
      </c>
      <c r="AF6978">
        <f t="shared" ref="AF6978:AF7041" si="109">+MONTH(O6978)</f>
        <v>7</v>
      </c>
    </row>
    <row r="6979" spans="1:32" x14ac:dyDescent="0.25">
      <c r="A6979">
        <v>105074</v>
      </c>
      <c r="B6979" t="s">
        <v>12747</v>
      </c>
      <c r="C6979" t="s">
        <v>33</v>
      </c>
      <c r="D6979">
        <v>0</v>
      </c>
      <c r="F6979" t="s">
        <v>10344</v>
      </c>
      <c r="G6979" t="s">
        <v>10344</v>
      </c>
      <c r="H6979" t="s">
        <v>12748</v>
      </c>
      <c r="I6979" t="s">
        <v>37</v>
      </c>
      <c r="J6979" t="s">
        <v>12749</v>
      </c>
      <c r="K6979" t="s">
        <v>12750</v>
      </c>
      <c r="L6979" t="s">
        <v>12751</v>
      </c>
      <c r="M6979" t="s">
        <v>10229</v>
      </c>
      <c r="N6979" t="s">
        <v>10229</v>
      </c>
      <c r="O6979" t="s">
        <v>10127</v>
      </c>
      <c r="P6979" t="s">
        <v>10714</v>
      </c>
      <c r="Q6979" t="s">
        <v>10842</v>
      </c>
      <c r="R6979" t="s">
        <v>127</v>
      </c>
      <c r="S6979" t="s">
        <v>108</v>
      </c>
      <c r="T6979" t="s">
        <v>1813</v>
      </c>
      <c r="U6979" t="s">
        <v>1814</v>
      </c>
      <c r="V6979" t="s">
        <v>867</v>
      </c>
      <c r="X6979">
        <v>1</v>
      </c>
      <c r="Y6979">
        <v>0</v>
      </c>
      <c r="Z6979">
        <v>0</v>
      </c>
      <c r="AA6979">
        <v>0</v>
      </c>
      <c r="AB6979">
        <v>3906827</v>
      </c>
      <c r="AC6979" t="s">
        <v>47</v>
      </c>
      <c r="AD6979" t="str">
        <f>+VLOOKUP(T6979,items!$A$2:$D$1255,4,0)</f>
        <v>MUEBLES</v>
      </c>
      <c r="AE6979">
        <f>+VLOOKUP(T6979,Tabla1[],5,0)</f>
        <v>0</v>
      </c>
      <c r="AF6979">
        <f t="shared" si="109"/>
        <v>7</v>
      </c>
    </row>
    <row r="6980" spans="1:32" x14ac:dyDescent="0.25">
      <c r="A6980">
        <v>105074</v>
      </c>
      <c r="B6980" t="s">
        <v>12747</v>
      </c>
      <c r="C6980" t="s">
        <v>33</v>
      </c>
      <c r="D6980">
        <v>0</v>
      </c>
      <c r="F6980" t="s">
        <v>10344</v>
      </c>
      <c r="G6980" t="s">
        <v>10344</v>
      </c>
      <c r="H6980" t="s">
        <v>12748</v>
      </c>
      <c r="I6980" t="s">
        <v>37</v>
      </c>
      <c r="J6980" t="s">
        <v>12749</v>
      </c>
      <c r="K6980" t="s">
        <v>12750</v>
      </c>
      <c r="L6980" t="s">
        <v>12751</v>
      </c>
      <c r="M6980" t="s">
        <v>10229</v>
      </c>
      <c r="N6980" t="s">
        <v>10229</v>
      </c>
      <c r="O6980" t="s">
        <v>10127</v>
      </c>
      <c r="P6980" t="s">
        <v>10714</v>
      </c>
      <c r="Q6980" t="s">
        <v>10842</v>
      </c>
      <c r="R6980" t="s">
        <v>127</v>
      </c>
      <c r="S6980" t="s">
        <v>108</v>
      </c>
      <c r="T6980" t="s">
        <v>311</v>
      </c>
      <c r="U6980" t="s">
        <v>312</v>
      </c>
      <c r="V6980" t="s">
        <v>313</v>
      </c>
      <c r="X6980">
        <v>2</v>
      </c>
      <c r="Y6980">
        <v>0</v>
      </c>
      <c r="Z6980">
        <v>0</v>
      </c>
      <c r="AA6980">
        <v>0</v>
      </c>
      <c r="AB6980">
        <v>3780018</v>
      </c>
      <c r="AC6980" t="s">
        <v>47</v>
      </c>
      <c r="AD6980" t="str">
        <f>+VLOOKUP(T6980,items!$A$2:$D$1255,4,0)</f>
        <v>MUEBLES</v>
      </c>
      <c r="AE6980">
        <f>+VLOOKUP(T6980,Tabla1[],5,0)</f>
        <v>0</v>
      </c>
      <c r="AF6980">
        <f t="shared" si="109"/>
        <v>7</v>
      </c>
    </row>
    <row r="6981" spans="1:32" x14ac:dyDescent="0.25">
      <c r="A6981">
        <v>105074</v>
      </c>
      <c r="B6981" t="s">
        <v>12747</v>
      </c>
      <c r="C6981" t="s">
        <v>33</v>
      </c>
      <c r="D6981">
        <v>0</v>
      </c>
      <c r="F6981" t="s">
        <v>10344</v>
      </c>
      <c r="G6981" t="s">
        <v>10344</v>
      </c>
      <c r="H6981" t="s">
        <v>12748</v>
      </c>
      <c r="I6981" t="s">
        <v>37</v>
      </c>
      <c r="J6981" t="s">
        <v>12749</v>
      </c>
      <c r="K6981" t="s">
        <v>12750</v>
      </c>
      <c r="L6981" t="s">
        <v>12751</v>
      </c>
      <c r="M6981" t="s">
        <v>10229</v>
      </c>
      <c r="N6981" t="s">
        <v>10229</v>
      </c>
      <c r="O6981" t="s">
        <v>10127</v>
      </c>
      <c r="P6981" t="s">
        <v>10714</v>
      </c>
      <c r="Q6981" t="s">
        <v>10842</v>
      </c>
      <c r="R6981" t="s">
        <v>127</v>
      </c>
      <c r="S6981" t="s">
        <v>108</v>
      </c>
      <c r="T6981" t="s">
        <v>2794</v>
      </c>
      <c r="U6981" t="s">
        <v>2795</v>
      </c>
      <c r="X6981">
        <v>1</v>
      </c>
      <c r="Y6981">
        <v>0</v>
      </c>
      <c r="Z6981">
        <v>0</v>
      </c>
      <c r="AA6981">
        <v>0</v>
      </c>
      <c r="AB6981">
        <v>10160028</v>
      </c>
      <c r="AC6981" t="s">
        <v>47</v>
      </c>
      <c r="AD6981" t="str">
        <f>+VLOOKUP(T6981,items!$A$2:$D$1255,4,0)</f>
        <v>MUEBLES</v>
      </c>
      <c r="AE6981">
        <f>+VLOOKUP(T6981,Tabla1[],5,0)</f>
        <v>0</v>
      </c>
      <c r="AF6981">
        <f t="shared" si="109"/>
        <v>7</v>
      </c>
    </row>
    <row r="6982" spans="1:32" x14ac:dyDescent="0.25">
      <c r="A6982">
        <v>105093</v>
      </c>
      <c r="B6982" t="s">
        <v>12752</v>
      </c>
      <c r="C6982" t="s">
        <v>75</v>
      </c>
      <c r="D6982">
        <v>0</v>
      </c>
      <c r="F6982" t="s">
        <v>9440</v>
      </c>
      <c r="G6982" t="s">
        <v>10842</v>
      </c>
      <c r="H6982" t="s">
        <v>12753</v>
      </c>
      <c r="I6982" t="s">
        <v>12754</v>
      </c>
      <c r="J6982" t="s">
        <v>12755</v>
      </c>
      <c r="K6982" t="s">
        <v>12756</v>
      </c>
      <c r="L6982" t="s">
        <v>12757</v>
      </c>
      <c r="M6982" t="s">
        <v>10230</v>
      </c>
      <c r="N6982" t="s">
        <v>234</v>
      </c>
      <c r="O6982" t="s">
        <v>12758</v>
      </c>
      <c r="P6982" t="s">
        <v>11844</v>
      </c>
      <c r="Q6982" t="s">
        <v>8480</v>
      </c>
      <c r="R6982" t="s">
        <v>127</v>
      </c>
      <c r="S6982" t="s">
        <v>44</v>
      </c>
      <c r="T6982" t="s">
        <v>12759</v>
      </c>
      <c r="U6982" t="s">
        <v>12760</v>
      </c>
      <c r="X6982">
        <v>1</v>
      </c>
      <c r="Y6982">
        <v>0</v>
      </c>
      <c r="Z6982">
        <v>0</v>
      </c>
      <c r="AA6982">
        <v>0</v>
      </c>
      <c r="AB6982">
        <v>1020000</v>
      </c>
      <c r="AC6982" t="s">
        <v>47</v>
      </c>
      <c r="AD6982">
        <f>+VLOOKUP(T6982,items!$A$2:$D$1255,4,0)</f>
        <v>0</v>
      </c>
      <c r="AE6982">
        <f>+VLOOKUP(T6982,Tabla1[],5,0)</f>
        <v>0</v>
      </c>
      <c r="AF6982">
        <f t="shared" si="109"/>
        <v>8</v>
      </c>
    </row>
    <row r="6983" spans="1:32" x14ac:dyDescent="0.25">
      <c r="A6983">
        <v>105093</v>
      </c>
      <c r="B6983" t="s">
        <v>12752</v>
      </c>
      <c r="C6983" t="s">
        <v>75</v>
      </c>
      <c r="D6983">
        <v>0</v>
      </c>
      <c r="F6983" t="s">
        <v>9440</v>
      </c>
      <c r="G6983" t="s">
        <v>10842</v>
      </c>
      <c r="H6983" t="s">
        <v>12753</v>
      </c>
      <c r="I6983" t="s">
        <v>12754</v>
      </c>
      <c r="J6983" t="s">
        <v>12755</v>
      </c>
      <c r="K6983" t="s">
        <v>12756</v>
      </c>
      <c r="L6983" t="s">
        <v>12757</v>
      </c>
      <c r="M6983" t="s">
        <v>10230</v>
      </c>
      <c r="N6983" t="s">
        <v>234</v>
      </c>
      <c r="O6983" t="s">
        <v>12758</v>
      </c>
      <c r="P6983" t="s">
        <v>11844</v>
      </c>
      <c r="Q6983" t="s">
        <v>8480</v>
      </c>
      <c r="R6983" t="s">
        <v>127</v>
      </c>
      <c r="S6983" t="s">
        <v>44</v>
      </c>
      <c r="T6983" t="s">
        <v>429</v>
      </c>
      <c r="U6983" t="s">
        <v>430</v>
      </c>
      <c r="X6983">
        <v>4</v>
      </c>
      <c r="Y6983">
        <v>0</v>
      </c>
      <c r="Z6983">
        <v>0</v>
      </c>
      <c r="AA6983">
        <v>0</v>
      </c>
      <c r="AB6983">
        <v>1135408</v>
      </c>
      <c r="AC6983" t="s">
        <v>47</v>
      </c>
      <c r="AD6983">
        <f>+VLOOKUP(T6983,items!$A$2:$D$1255,4,0)</f>
        <v>0</v>
      </c>
      <c r="AE6983">
        <f>+VLOOKUP(T6983,Tabla1[],5,0)</f>
        <v>0</v>
      </c>
      <c r="AF6983">
        <f t="shared" si="109"/>
        <v>8</v>
      </c>
    </row>
    <row r="6984" spans="1:32" x14ac:dyDescent="0.25">
      <c r="A6984">
        <v>105093</v>
      </c>
      <c r="B6984" t="s">
        <v>12752</v>
      </c>
      <c r="C6984" t="s">
        <v>75</v>
      </c>
      <c r="D6984">
        <v>0</v>
      </c>
      <c r="F6984" t="s">
        <v>9440</v>
      </c>
      <c r="G6984" t="s">
        <v>10842</v>
      </c>
      <c r="H6984" t="s">
        <v>12753</v>
      </c>
      <c r="I6984" t="s">
        <v>12754</v>
      </c>
      <c r="J6984" t="s">
        <v>12755</v>
      </c>
      <c r="K6984" t="s">
        <v>12756</v>
      </c>
      <c r="L6984" t="s">
        <v>12757</v>
      </c>
      <c r="M6984" t="s">
        <v>10230</v>
      </c>
      <c r="N6984" t="s">
        <v>234</v>
      </c>
      <c r="O6984" t="s">
        <v>12758</v>
      </c>
      <c r="P6984" t="s">
        <v>11844</v>
      </c>
      <c r="Q6984" t="s">
        <v>8480</v>
      </c>
      <c r="R6984" t="s">
        <v>127</v>
      </c>
      <c r="S6984" t="s">
        <v>44</v>
      </c>
      <c r="T6984" t="s">
        <v>7509</v>
      </c>
      <c r="U6984" t="s">
        <v>7510</v>
      </c>
      <c r="X6984">
        <v>4</v>
      </c>
      <c r="Y6984">
        <v>0</v>
      </c>
      <c r="Z6984">
        <v>0</v>
      </c>
      <c r="AA6984">
        <v>0</v>
      </c>
      <c r="AB6984">
        <v>400000</v>
      </c>
      <c r="AC6984" t="s">
        <v>47</v>
      </c>
      <c r="AD6984">
        <f>+VLOOKUP(T6984,items!$A$2:$D$1255,4,0)</f>
        <v>0</v>
      </c>
      <c r="AE6984">
        <f>+VLOOKUP(T6984,Tabla1[],5,0)</f>
        <v>0</v>
      </c>
      <c r="AF6984">
        <f t="shared" si="109"/>
        <v>8</v>
      </c>
    </row>
    <row r="6985" spans="1:32" x14ac:dyDescent="0.25">
      <c r="A6985">
        <v>105093</v>
      </c>
      <c r="B6985" t="s">
        <v>12752</v>
      </c>
      <c r="C6985" t="s">
        <v>75</v>
      </c>
      <c r="D6985">
        <v>0</v>
      </c>
      <c r="F6985" t="s">
        <v>9440</v>
      </c>
      <c r="G6985" t="s">
        <v>10842</v>
      </c>
      <c r="H6985" t="s">
        <v>12753</v>
      </c>
      <c r="I6985" t="s">
        <v>12754</v>
      </c>
      <c r="J6985" t="s">
        <v>12755</v>
      </c>
      <c r="K6985" t="s">
        <v>12756</v>
      </c>
      <c r="L6985" t="s">
        <v>12757</v>
      </c>
      <c r="M6985" t="s">
        <v>10230</v>
      </c>
      <c r="N6985" t="s">
        <v>234</v>
      </c>
      <c r="O6985" t="s">
        <v>12758</v>
      </c>
      <c r="P6985" t="s">
        <v>11844</v>
      </c>
      <c r="Q6985" t="s">
        <v>8480</v>
      </c>
      <c r="R6985" t="s">
        <v>127</v>
      </c>
      <c r="S6985" t="s">
        <v>44</v>
      </c>
      <c r="T6985" t="s">
        <v>347</v>
      </c>
      <c r="U6985" t="s">
        <v>348</v>
      </c>
      <c r="W6985" t="s">
        <v>1095</v>
      </c>
      <c r="X6985">
        <v>1</v>
      </c>
      <c r="Y6985">
        <v>3000</v>
      </c>
      <c r="Z6985">
        <v>0</v>
      </c>
      <c r="AA6985">
        <v>0</v>
      </c>
      <c r="AB6985">
        <v>473861</v>
      </c>
      <c r="AC6985" t="s">
        <v>47</v>
      </c>
      <c r="AD6985">
        <f>+VLOOKUP(T6985,items!$A$2:$D$1255,4,0)</f>
        <v>0</v>
      </c>
      <c r="AE6985">
        <f>+VLOOKUP(T6985,Tabla1[],5,0)</f>
        <v>0</v>
      </c>
      <c r="AF6985">
        <f t="shared" si="109"/>
        <v>8</v>
      </c>
    </row>
    <row r="6986" spans="1:32" x14ac:dyDescent="0.25">
      <c r="A6986">
        <v>105093</v>
      </c>
      <c r="B6986" t="s">
        <v>12752</v>
      </c>
      <c r="C6986" t="s">
        <v>75</v>
      </c>
      <c r="D6986">
        <v>0</v>
      </c>
      <c r="F6986" t="s">
        <v>9440</v>
      </c>
      <c r="G6986" t="s">
        <v>10842</v>
      </c>
      <c r="H6986" t="s">
        <v>12753</v>
      </c>
      <c r="I6986" t="s">
        <v>12754</v>
      </c>
      <c r="J6986" t="s">
        <v>12755</v>
      </c>
      <c r="K6986" t="s">
        <v>12756</v>
      </c>
      <c r="L6986" t="s">
        <v>12757</v>
      </c>
      <c r="M6986" t="s">
        <v>10230</v>
      </c>
      <c r="N6986" t="s">
        <v>234</v>
      </c>
      <c r="O6986" t="s">
        <v>12758</v>
      </c>
      <c r="P6986" t="s">
        <v>11844</v>
      </c>
      <c r="Q6986" t="s">
        <v>8480</v>
      </c>
      <c r="R6986" t="s">
        <v>127</v>
      </c>
      <c r="S6986" t="s">
        <v>44</v>
      </c>
      <c r="T6986" t="s">
        <v>347</v>
      </c>
      <c r="U6986" t="s">
        <v>348</v>
      </c>
      <c r="W6986" t="s">
        <v>1095</v>
      </c>
      <c r="X6986">
        <v>2</v>
      </c>
      <c r="Y6986">
        <v>11000</v>
      </c>
      <c r="Z6986">
        <v>0</v>
      </c>
      <c r="AA6986">
        <v>0</v>
      </c>
      <c r="AB6986">
        <v>3102410</v>
      </c>
      <c r="AC6986" t="s">
        <v>47</v>
      </c>
      <c r="AD6986">
        <f>+VLOOKUP(T6986,items!$A$2:$D$1255,4,0)</f>
        <v>0</v>
      </c>
      <c r="AE6986">
        <f>+VLOOKUP(T6986,Tabla1[],5,0)</f>
        <v>0</v>
      </c>
      <c r="AF6986">
        <f t="shared" si="109"/>
        <v>8</v>
      </c>
    </row>
    <row r="6987" spans="1:32" x14ac:dyDescent="0.25">
      <c r="A6987">
        <v>105093</v>
      </c>
      <c r="B6987" t="s">
        <v>12752</v>
      </c>
      <c r="C6987" t="s">
        <v>75</v>
      </c>
      <c r="D6987">
        <v>0</v>
      </c>
      <c r="F6987" t="s">
        <v>9440</v>
      </c>
      <c r="G6987" t="s">
        <v>10842</v>
      </c>
      <c r="H6987" t="s">
        <v>12753</v>
      </c>
      <c r="I6987" t="s">
        <v>12754</v>
      </c>
      <c r="J6987" t="s">
        <v>12755</v>
      </c>
      <c r="K6987" t="s">
        <v>12756</v>
      </c>
      <c r="L6987" t="s">
        <v>12757</v>
      </c>
      <c r="M6987" t="s">
        <v>10230</v>
      </c>
      <c r="N6987" t="s">
        <v>234</v>
      </c>
      <c r="O6987" t="s">
        <v>12758</v>
      </c>
      <c r="P6987" t="s">
        <v>11844</v>
      </c>
      <c r="Q6987" t="s">
        <v>8480</v>
      </c>
      <c r="R6987" t="s">
        <v>127</v>
      </c>
      <c r="S6987" t="s">
        <v>44</v>
      </c>
      <c r="T6987" t="s">
        <v>331</v>
      </c>
      <c r="U6987" t="s">
        <v>12761</v>
      </c>
      <c r="X6987">
        <v>1</v>
      </c>
      <c r="Y6987">
        <v>0</v>
      </c>
      <c r="Z6987">
        <v>0</v>
      </c>
      <c r="AA6987">
        <v>0</v>
      </c>
      <c r="AB6987">
        <v>1250000</v>
      </c>
      <c r="AC6987" t="s">
        <v>47</v>
      </c>
      <c r="AD6987" t="e">
        <f>+VLOOKUP(T6987,items!$A$2:$D$1255,4,0)</f>
        <v>#N/A</v>
      </c>
      <c r="AE6987" t="e">
        <f>+VLOOKUP(T6987,Tabla1[],5,0)</f>
        <v>#N/A</v>
      </c>
      <c r="AF6987">
        <f t="shared" si="109"/>
        <v>8</v>
      </c>
    </row>
    <row r="6988" spans="1:32" x14ac:dyDescent="0.25">
      <c r="A6988">
        <v>105093</v>
      </c>
      <c r="B6988" t="s">
        <v>12752</v>
      </c>
      <c r="C6988" t="s">
        <v>75</v>
      </c>
      <c r="D6988">
        <v>0</v>
      </c>
      <c r="F6988" t="s">
        <v>9440</v>
      </c>
      <c r="G6988" t="s">
        <v>10842</v>
      </c>
      <c r="H6988" t="s">
        <v>12753</v>
      </c>
      <c r="I6988" t="s">
        <v>12754</v>
      </c>
      <c r="J6988" t="s">
        <v>12755</v>
      </c>
      <c r="K6988" t="s">
        <v>12756</v>
      </c>
      <c r="L6988" t="s">
        <v>12757</v>
      </c>
      <c r="M6988" t="s">
        <v>10230</v>
      </c>
      <c r="N6988" t="s">
        <v>234</v>
      </c>
      <c r="O6988" t="s">
        <v>12758</v>
      </c>
      <c r="P6988" t="s">
        <v>11844</v>
      </c>
      <c r="Q6988" t="s">
        <v>8480</v>
      </c>
      <c r="R6988" t="s">
        <v>127</v>
      </c>
      <c r="S6988" t="s">
        <v>44</v>
      </c>
      <c r="T6988" t="s">
        <v>7511</v>
      </c>
      <c r="U6988" t="s">
        <v>7512</v>
      </c>
      <c r="X6988">
        <v>1</v>
      </c>
      <c r="Y6988">
        <v>0</v>
      </c>
      <c r="Z6988">
        <v>0</v>
      </c>
      <c r="AA6988">
        <v>0</v>
      </c>
      <c r="AB6988">
        <v>550000</v>
      </c>
      <c r="AC6988" t="s">
        <v>47</v>
      </c>
      <c r="AD6988" t="e">
        <f>+VLOOKUP(T6988,items!$A$2:$D$1255,4,0)</f>
        <v>#N/A</v>
      </c>
      <c r="AE6988" t="e">
        <f>+VLOOKUP(T6988,Tabla1[],5,0)</f>
        <v>#N/A</v>
      </c>
      <c r="AF6988">
        <f t="shared" si="109"/>
        <v>8</v>
      </c>
    </row>
    <row r="6989" spans="1:32" x14ac:dyDescent="0.25">
      <c r="A6989">
        <v>105093</v>
      </c>
      <c r="B6989" t="s">
        <v>12752</v>
      </c>
      <c r="C6989" t="s">
        <v>75</v>
      </c>
      <c r="D6989">
        <v>0</v>
      </c>
      <c r="F6989" t="s">
        <v>9440</v>
      </c>
      <c r="G6989" t="s">
        <v>10842</v>
      </c>
      <c r="H6989" t="s">
        <v>12753</v>
      </c>
      <c r="I6989" t="s">
        <v>12754</v>
      </c>
      <c r="J6989" t="s">
        <v>12755</v>
      </c>
      <c r="K6989" t="s">
        <v>12756</v>
      </c>
      <c r="L6989" t="s">
        <v>12757</v>
      </c>
      <c r="M6989" t="s">
        <v>10230</v>
      </c>
      <c r="N6989" t="s">
        <v>234</v>
      </c>
      <c r="O6989" t="s">
        <v>12758</v>
      </c>
      <c r="P6989" t="s">
        <v>11844</v>
      </c>
      <c r="Q6989" t="s">
        <v>8480</v>
      </c>
      <c r="R6989" t="s">
        <v>127</v>
      </c>
      <c r="S6989" t="s">
        <v>44</v>
      </c>
      <c r="T6989" t="s">
        <v>466</v>
      </c>
      <c r="U6989" t="s">
        <v>467</v>
      </c>
      <c r="V6989" t="s">
        <v>958</v>
      </c>
      <c r="W6989" t="s">
        <v>1095</v>
      </c>
      <c r="X6989">
        <v>2</v>
      </c>
      <c r="Y6989">
        <v>11000</v>
      </c>
      <c r="Z6989">
        <v>0</v>
      </c>
      <c r="AA6989">
        <v>3000</v>
      </c>
      <c r="AB6989">
        <v>25731534</v>
      </c>
      <c r="AC6989" t="s">
        <v>47</v>
      </c>
      <c r="AD6989" t="str">
        <f>+VLOOKUP(T6989,items!$A$2:$D$1255,4,0)</f>
        <v>SOMBRALINA</v>
      </c>
      <c r="AE6989" t="str">
        <f>+VLOOKUP(T6989,Tabla1[],5,0)</f>
        <v>ELECTRICA</v>
      </c>
      <c r="AF6989">
        <f t="shared" si="109"/>
        <v>8</v>
      </c>
    </row>
    <row r="6990" spans="1:32" x14ac:dyDescent="0.25">
      <c r="A6990">
        <v>105101</v>
      </c>
      <c r="B6990" t="s">
        <v>12762</v>
      </c>
      <c r="C6990" t="s">
        <v>33</v>
      </c>
      <c r="D6990">
        <v>0</v>
      </c>
      <c r="F6990" t="s">
        <v>10229</v>
      </c>
      <c r="G6990" t="s">
        <v>10222</v>
      </c>
      <c r="H6990" t="s">
        <v>12763</v>
      </c>
      <c r="I6990" t="s">
        <v>37</v>
      </c>
      <c r="J6990" t="s">
        <v>12764</v>
      </c>
      <c r="K6990" t="s">
        <v>12765</v>
      </c>
      <c r="L6990" t="s">
        <v>12766</v>
      </c>
      <c r="M6990" t="s">
        <v>9152</v>
      </c>
      <c r="N6990" t="s">
        <v>9152</v>
      </c>
      <c r="O6990" t="s">
        <v>3355</v>
      </c>
      <c r="P6990" t="s">
        <v>12767</v>
      </c>
      <c r="Q6990" t="s">
        <v>171</v>
      </c>
      <c r="R6990" t="s">
        <v>127</v>
      </c>
      <c r="S6990" t="s">
        <v>256</v>
      </c>
      <c r="T6990" t="s">
        <v>1878</v>
      </c>
      <c r="U6990" t="s">
        <v>1879</v>
      </c>
      <c r="V6990" t="s">
        <v>702</v>
      </c>
      <c r="X6990">
        <v>2</v>
      </c>
      <c r="Y6990">
        <v>0</v>
      </c>
      <c r="Z6990">
        <v>0</v>
      </c>
      <c r="AA6990">
        <v>0</v>
      </c>
      <c r="AB6990">
        <v>2496748</v>
      </c>
      <c r="AC6990" t="s">
        <v>47</v>
      </c>
      <c r="AD6990" t="str">
        <f>+VLOOKUP(T6990,items!$A$2:$D$1255,4,0)</f>
        <v>MUEBLES</v>
      </c>
      <c r="AE6990">
        <f>+VLOOKUP(T6990,Tabla1[],5,0)</f>
        <v>0</v>
      </c>
      <c r="AF6990">
        <f t="shared" si="109"/>
        <v>10</v>
      </c>
    </row>
    <row r="6991" spans="1:32" x14ac:dyDescent="0.25">
      <c r="A6991">
        <v>105101</v>
      </c>
      <c r="B6991" t="s">
        <v>12762</v>
      </c>
      <c r="C6991" t="s">
        <v>33</v>
      </c>
      <c r="D6991">
        <v>0</v>
      </c>
      <c r="F6991" t="s">
        <v>10229</v>
      </c>
      <c r="G6991" t="s">
        <v>10222</v>
      </c>
      <c r="H6991" t="s">
        <v>12763</v>
      </c>
      <c r="I6991" t="s">
        <v>37</v>
      </c>
      <c r="J6991" t="s">
        <v>12764</v>
      </c>
      <c r="K6991" t="s">
        <v>12765</v>
      </c>
      <c r="L6991" t="s">
        <v>12766</v>
      </c>
      <c r="M6991" t="s">
        <v>9152</v>
      </c>
      <c r="N6991" t="s">
        <v>9152</v>
      </c>
      <c r="O6991" t="s">
        <v>3355</v>
      </c>
      <c r="P6991" t="s">
        <v>12767</v>
      </c>
      <c r="Q6991" t="s">
        <v>171</v>
      </c>
      <c r="R6991" t="s">
        <v>127</v>
      </c>
      <c r="S6991" t="s">
        <v>256</v>
      </c>
      <c r="T6991" t="s">
        <v>556</v>
      </c>
      <c r="U6991" t="s">
        <v>557</v>
      </c>
      <c r="X6991">
        <v>1</v>
      </c>
      <c r="Y6991">
        <v>0</v>
      </c>
      <c r="Z6991">
        <v>0</v>
      </c>
      <c r="AA6991">
        <v>0</v>
      </c>
      <c r="AB6991">
        <v>1361495</v>
      </c>
      <c r="AC6991" t="s">
        <v>47</v>
      </c>
      <c r="AD6991" t="str">
        <f>+VLOOKUP(T6991,items!$A$2:$D$1255,4,0)</f>
        <v>MUEBLES</v>
      </c>
      <c r="AE6991">
        <f>+VLOOKUP(T6991,Tabla1[],5,0)</f>
        <v>0</v>
      </c>
      <c r="AF6991">
        <f t="shared" si="109"/>
        <v>10</v>
      </c>
    </row>
    <row r="6992" spans="1:32" x14ac:dyDescent="0.25">
      <c r="A6992">
        <v>105108</v>
      </c>
      <c r="B6992" t="s">
        <v>12768</v>
      </c>
      <c r="C6992" t="s">
        <v>75</v>
      </c>
      <c r="D6992">
        <v>0</v>
      </c>
      <c r="F6992" t="s">
        <v>10229</v>
      </c>
      <c r="G6992" t="s">
        <v>10533</v>
      </c>
      <c r="H6992" t="s">
        <v>12769</v>
      </c>
      <c r="I6992" t="s">
        <v>12770</v>
      </c>
      <c r="J6992" t="s">
        <v>12771</v>
      </c>
      <c r="K6992" t="s">
        <v>12772</v>
      </c>
      <c r="L6992" t="s">
        <v>12773</v>
      </c>
      <c r="M6992" t="s">
        <v>10125</v>
      </c>
      <c r="N6992" t="s">
        <v>10460</v>
      </c>
      <c r="O6992" t="s">
        <v>11821</v>
      </c>
      <c r="P6992" t="s">
        <v>97</v>
      </c>
      <c r="Q6992" t="s">
        <v>10461</v>
      </c>
      <c r="R6992" t="s">
        <v>127</v>
      </c>
      <c r="S6992" t="s">
        <v>256</v>
      </c>
      <c r="T6992" t="s">
        <v>713</v>
      </c>
      <c r="U6992" t="s">
        <v>714</v>
      </c>
      <c r="X6992">
        <v>1</v>
      </c>
      <c r="Y6992">
        <v>0</v>
      </c>
      <c r="Z6992">
        <v>0</v>
      </c>
      <c r="AA6992">
        <v>0</v>
      </c>
      <c r="AB6992">
        <v>320000</v>
      </c>
      <c r="AC6992" t="s">
        <v>47</v>
      </c>
      <c r="AD6992">
        <f>+VLOOKUP(T6992,items!$A$2:$D$1255,4,0)</f>
        <v>0</v>
      </c>
      <c r="AE6992">
        <f>+VLOOKUP(T6992,Tabla1[],5,0)</f>
        <v>0</v>
      </c>
      <c r="AF6992">
        <f t="shared" si="109"/>
        <v>7</v>
      </c>
    </row>
    <row r="6993" spans="1:32" x14ac:dyDescent="0.25">
      <c r="A6993">
        <v>105108</v>
      </c>
      <c r="B6993" t="s">
        <v>12768</v>
      </c>
      <c r="C6993" t="s">
        <v>75</v>
      </c>
      <c r="D6993">
        <v>0</v>
      </c>
      <c r="F6993" t="s">
        <v>10229</v>
      </c>
      <c r="G6993" t="s">
        <v>10533</v>
      </c>
      <c r="H6993" t="s">
        <v>12769</v>
      </c>
      <c r="I6993" t="s">
        <v>12770</v>
      </c>
      <c r="J6993" t="s">
        <v>12771</v>
      </c>
      <c r="K6993" t="s">
        <v>12772</v>
      </c>
      <c r="L6993" t="s">
        <v>12773</v>
      </c>
      <c r="M6993" t="s">
        <v>10125</v>
      </c>
      <c r="N6993" t="s">
        <v>10460</v>
      </c>
      <c r="O6993" t="s">
        <v>11821</v>
      </c>
      <c r="P6993" t="s">
        <v>97</v>
      </c>
      <c r="Q6993" t="s">
        <v>10461</v>
      </c>
      <c r="R6993" t="s">
        <v>127</v>
      </c>
      <c r="S6993" t="s">
        <v>256</v>
      </c>
      <c r="T6993" t="s">
        <v>94</v>
      </c>
      <c r="U6993" t="s">
        <v>95</v>
      </c>
      <c r="X6993">
        <v>1</v>
      </c>
      <c r="Y6993">
        <v>0</v>
      </c>
      <c r="Z6993">
        <v>0</v>
      </c>
      <c r="AA6993">
        <v>0</v>
      </c>
      <c r="AB6993">
        <v>600000</v>
      </c>
      <c r="AC6993" t="s">
        <v>47</v>
      </c>
      <c r="AD6993" t="e">
        <f>+VLOOKUP(T6993,items!$A$2:$D$1255,4,0)</f>
        <v>#N/A</v>
      </c>
      <c r="AE6993" t="e">
        <f>+VLOOKUP(T6993,Tabla1[],5,0)</f>
        <v>#N/A</v>
      </c>
      <c r="AF6993">
        <f t="shared" si="109"/>
        <v>7</v>
      </c>
    </row>
    <row r="6994" spans="1:32" x14ac:dyDescent="0.25">
      <c r="A6994">
        <v>105108</v>
      </c>
      <c r="B6994" t="s">
        <v>12768</v>
      </c>
      <c r="C6994" t="s">
        <v>75</v>
      </c>
      <c r="D6994">
        <v>0</v>
      </c>
      <c r="F6994" t="s">
        <v>10229</v>
      </c>
      <c r="G6994" t="s">
        <v>10533</v>
      </c>
      <c r="H6994" t="s">
        <v>12769</v>
      </c>
      <c r="I6994" t="s">
        <v>12770</v>
      </c>
      <c r="J6994" t="s">
        <v>12771</v>
      </c>
      <c r="K6994" t="s">
        <v>12772</v>
      </c>
      <c r="L6994" t="s">
        <v>12773</v>
      </c>
      <c r="M6994" t="s">
        <v>10125</v>
      </c>
      <c r="N6994" t="s">
        <v>10460</v>
      </c>
      <c r="O6994" t="s">
        <v>11821</v>
      </c>
      <c r="P6994" t="s">
        <v>97</v>
      </c>
      <c r="Q6994" t="s">
        <v>10461</v>
      </c>
      <c r="R6994" t="s">
        <v>127</v>
      </c>
      <c r="S6994" t="s">
        <v>256</v>
      </c>
      <c r="T6994" t="s">
        <v>466</v>
      </c>
      <c r="U6994" t="s">
        <v>467</v>
      </c>
      <c r="V6994" t="s">
        <v>1349</v>
      </c>
      <c r="W6994" t="s">
        <v>1095</v>
      </c>
      <c r="X6994">
        <v>2</v>
      </c>
      <c r="Y6994">
        <v>3400</v>
      </c>
      <c r="Z6994">
        <v>0</v>
      </c>
      <c r="AA6994">
        <v>3000</v>
      </c>
      <c r="AB6994">
        <v>9386964</v>
      </c>
      <c r="AC6994" t="s">
        <v>47</v>
      </c>
      <c r="AD6994" t="str">
        <f>+VLOOKUP(T6994,items!$A$2:$D$1255,4,0)</f>
        <v>SOMBRALINA</v>
      </c>
      <c r="AE6994" t="str">
        <f>+VLOOKUP(T6994,Tabla1[],5,0)</f>
        <v>ELECTRICA</v>
      </c>
      <c r="AF6994">
        <f t="shared" si="109"/>
        <v>7</v>
      </c>
    </row>
    <row r="6995" spans="1:32" x14ac:dyDescent="0.25">
      <c r="A6995">
        <v>105108</v>
      </c>
      <c r="B6995" t="s">
        <v>12768</v>
      </c>
      <c r="C6995" t="s">
        <v>75</v>
      </c>
      <c r="D6995">
        <v>0</v>
      </c>
      <c r="F6995" t="s">
        <v>10229</v>
      </c>
      <c r="G6995" t="s">
        <v>10533</v>
      </c>
      <c r="H6995" t="s">
        <v>12769</v>
      </c>
      <c r="I6995" t="s">
        <v>12770</v>
      </c>
      <c r="J6995" t="s">
        <v>12771</v>
      </c>
      <c r="K6995" t="s">
        <v>12772</v>
      </c>
      <c r="L6995" t="s">
        <v>12773</v>
      </c>
      <c r="M6995" t="s">
        <v>10125</v>
      </c>
      <c r="N6995" t="s">
        <v>10460</v>
      </c>
      <c r="O6995" t="s">
        <v>11821</v>
      </c>
      <c r="P6995" t="s">
        <v>97</v>
      </c>
      <c r="Q6995" t="s">
        <v>10461</v>
      </c>
      <c r="R6995" t="s">
        <v>127</v>
      </c>
      <c r="S6995" t="s">
        <v>256</v>
      </c>
      <c r="T6995" t="s">
        <v>392</v>
      </c>
      <c r="U6995" t="s">
        <v>393</v>
      </c>
      <c r="X6995">
        <v>1</v>
      </c>
      <c r="Y6995">
        <v>0</v>
      </c>
      <c r="Z6995">
        <v>0</v>
      </c>
      <c r="AA6995">
        <v>0</v>
      </c>
      <c r="AB6995">
        <v>650000</v>
      </c>
      <c r="AC6995" t="s">
        <v>47</v>
      </c>
      <c r="AD6995" t="e">
        <f>+VLOOKUP(T6995,items!$A$2:$D$1255,4,0)</f>
        <v>#N/A</v>
      </c>
      <c r="AE6995" t="e">
        <f>+VLOOKUP(T6995,Tabla1[],5,0)</f>
        <v>#N/A</v>
      </c>
      <c r="AF6995">
        <f t="shared" si="109"/>
        <v>7</v>
      </c>
    </row>
    <row r="6996" spans="1:32" x14ac:dyDescent="0.25">
      <c r="A6996">
        <v>105124</v>
      </c>
      <c r="B6996" t="s">
        <v>12774</v>
      </c>
      <c r="C6996" t="s">
        <v>75</v>
      </c>
      <c r="D6996">
        <v>0</v>
      </c>
      <c r="F6996" t="s">
        <v>10229</v>
      </c>
      <c r="G6996" t="s">
        <v>10025</v>
      </c>
      <c r="H6996" t="s">
        <v>12775</v>
      </c>
      <c r="I6996" t="s">
        <v>37</v>
      </c>
      <c r="J6996" t="s">
        <v>12776</v>
      </c>
      <c r="K6996" t="s">
        <v>12777</v>
      </c>
      <c r="L6996" t="s">
        <v>12778</v>
      </c>
      <c r="M6996" t="s">
        <v>9396</v>
      </c>
      <c r="N6996" t="s">
        <v>9396</v>
      </c>
      <c r="O6996" t="s">
        <v>12032</v>
      </c>
      <c r="P6996" t="s">
        <v>8746</v>
      </c>
      <c r="Q6996" t="s">
        <v>10533</v>
      </c>
      <c r="R6996" t="s">
        <v>127</v>
      </c>
      <c r="S6996" t="s">
        <v>108</v>
      </c>
      <c r="T6996" t="s">
        <v>388</v>
      </c>
      <c r="U6996" t="s">
        <v>389</v>
      </c>
      <c r="X6996">
        <v>20</v>
      </c>
      <c r="Y6996">
        <v>0</v>
      </c>
      <c r="Z6996">
        <v>0</v>
      </c>
      <c r="AA6996">
        <v>0</v>
      </c>
      <c r="AB6996">
        <v>1300000</v>
      </c>
      <c r="AC6996" t="s">
        <v>47</v>
      </c>
      <c r="AD6996">
        <f>+VLOOKUP(T6996,items!$A$2:$D$1255,4,0)</f>
        <v>0</v>
      </c>
      <c r="AE6996">
        <f>+VLOOKUP(T6996,Tabla1[],5,0)</f>
        <v>0</v>
      </c>
      <c r="AF6996">
        <f t="shared" si="109"/>
        <v>7</v>
      </c>
    </row>
    <row r="6997" spans="1:32" x14ac:dyDescent="0.25">
      <c r="A6997">
        <v>105124</v>
      </c>
      <c r="B6997" t="s">
        <v>12774</v>
      </c>
      <c r="C6997" t="s">
        <v>75</v>
      </c>
      <c r="D6997">
        <v>0</v>
      </c>
      <c r="F6997" t="s">
        <v>10229</v>
      </c>
      <c r="G6997" t="s">
        <v>10025</v>
      </c>
      <c r="H6997" t="s">
        <v>12775</v>
      </c>
      <c r="I6997" t="s">
        <v>37</v>
      </c>
      <c r="J6997" t="s">
        <v>12776</v>
      </c>
      <c r="K6997" t="s">
        <v>12777</v>
      </c>
      <c r="L6997" t="s">
        <v>12778</v>
      </c>
      <c r="M6997" t="s">
        <v>9396</v>
      </c>
      <c r="N6997" t="s">
        <v>9396</v>
      </c>
      <c r="O6997" t="s">
        <v>12032</v>
      </c>
      <c r="P6997" t="s">
        <v>8746</v>
      </c>
      <c r="Q6997" t="s">
        <v>10533</v>
      </c>
      <c r="R6997" t="s">
        <v>127</v>
      </c>
      <c r="S6997" t="s">
        <v>108</v>
      </c>
      <c r="T6997" t="s">
        <v>1536</v>
      </c>
      <c r="U6997" t="s">
        <v>1537</v>
      </c>
      <c r="X6997">
        <v>1</v>
      </c>
      <c r="Y6997">
        <v>0</v>
      </c>
      <c r="Z6997">
        <v>0</v>
      </c>
      <c r="AA6997">
        <v>0</v>
      </c>
      <c r="AB6997">
        <v>1063500</v>
      </c>
      <c r="AC6997" t="s">
        <v>47</v>
      </c>
      <c r="AD6997">
        <f>+VLOOKUP(T6997,items!$A$2:$D$1255,4,0)</f>
        <v>0</v>
      </c>
      <c r="AE6997">
        <f>+VLOOKUP(T6997,Tabla1[],5,0)</f>
        <v>0</v>
      </c>
      <c r="AF6997">
        <f t="shared" si="109"/>
        <v>7</v>
      </c>
    </row>
    <row r="6998" spans="1:32" x14ac:dyDescent="0.25">
      <c r="A6998">
        <v>105130</v>
      </c>
      <c r="B6998" t="s">
        <v>9953</v>
      </c>
      <c r="C6998" t="s">
        <v>75</v>
      </c>
      <c r="D6998">
        <v>0</v>
      </c>
      <c r="F6998" t="s">
        <v>9376</v>
      </c>
      <c r="G6998" t="s">
        <v>9440</v>
      </c>
      <c r="H6998" t="s">
        <v>12779</v>
      </c>
      <c r="I6998" t="s">
        <v>12780</v>
      </c>
      <c r="J6998" t="s">
        <v>12781</v>
      </c>
      <c r="K6998" t="s">
        <v>12782</v>
      </c>
      <c r="L6998" t="s">
        <v>12783</v>
      </c>
      <c r="M6998" t="s">
        <v>10064</v>
      </c>
      <c r="N6998" t="s">
        <v>9441</v>
      </c>
      <c r="O6998" t="s">
        <v>4728</v>
      </c>
      <c r="P6998" t="s">
        <v>10025</v>
      </c>
      <c r="Q6998" t="s">
        <v>8746</v>
      </c>
      <c r="R6998" t="s">
        <v>127</v>
      </c>
      <c r="S6998" t="s">
        <v>108</v>
      </c>
      <c r="T6998" t="s">
        <v>347</v>
      </c>
      <c r="U6998" t="s">
        <v>348</v>
      </c>
      <c r="W6998" t="s">
        <v>114</v>
      </c>
      <c r="X6998">
        <v>1</v>
      </c>
      <c r="Y6998">
        <v>5000</v>
      </c>
      <c r="Z6998">
        <v>0</v>
      </c>
      <c r="AA6998">
        <v>0</v>
      </c>
      <c r="AB6998">
        <v>588000</v>
      </c>
      <c r="AC6998" t="s">
        <v>47</v>
      </c>
      <c r="AD6998">
        <f>+VLOOKUP(T6998,items!$A$2:$D$1255,4,0)</f>
        <v>0</v>
      </c>
      <c r="AE6998">
        <f>+VLOOKUP(T6998,Tabla1[],5,0)</f>
        <v>0</v>
      </c>
      <c r="AF6998">
        <f t="shared" si="109"/>
        <v>6</v>
      </c>
    </row>
    <row r="6999" spans="1:32" x14ac:dyDescent="0.25">
      <c r="A6999">
        <v>105140</v>
      </c>
      <c r="B6999" t="s">
        <v>12784</v>
      </c>
      <c r="C6999" t="s">
        <v>75</v>
      </c>
      <c r="D6999">
        <v>0</v>
      </c>
      <c r="F6999" t="s">
        <v>9376</v>
      </c>
      <c r="G6999" t="s">
        <v>9376</v>
      </c>
      <c r="H6999" t="s">
        <v>12785</v>
      </c>
      <c r="I6999" t="s">
        <v>37</v>
      </c>
      <c r="J6999" t="s">
        <v>12786</v>
      </c>
      <c r="K6999" t="s">
        <v>12787</v>
      </c>
      <c r="L6999" t="s">
        <v>12788</v>
      </c>
      <c r="M6999" t="s">
        <v>9440</v>
      </c>
      <c r="N6999" t="s">
        <v>9440</v>
      </c>
      <c r="O6999" t="s">
        <v>9441</v>
      </c>
      <c r="P6999" t="s">
        <v>11915</v>
      </c>
      <c r="Q6999" t="s">
        <v>4728</v>
      </c>
      <c r="R6999" t="s">
        <v>63</v>
      </c>
      <c r="S6999" t="s">
        <v>88</v>
      </c>
      <c r="T6999" t="s">
        <v>388</v>
      </c>
      <c r="U6999" t="s">
        <v>389</v>
      </c>
      <c r="X6999">
        <v>8</v>
      </c>
      <c r="Y6999">
        <v>0</v>
      </c>
      <c r="Z6999">
        <v>0</v>
      </c>
      <c r="AA6999">
        <v>0</v>
      </c>
      <c r="AB6999">
        <v>520000</v>
      </c>
      <c r="AC6999" t="s">
        <v>47</v>
      </c>
      <c r="AD6999">
        <f>+VLOOKUP(T6999,items!$A$2:$D$1255,4,0)</f>
        <v>0</v>
      </c>
      <c r="AE6999">
        <f>+VLOOKUP(T6999,Tabla1[],5,0)</f>
        <v>0</v>
      </c>
      <c r="AF6999">
        <f t="shared" si="109"/>
        <v>6</v>
      </c>
    </row>
    <row r="7000" spans="1:32" x14ac:dyDescent="0.25">
      <c r="A7000">
        <v>105141</v>
      </c>
      <c r="B7000" t="s">
        <v>1961</v>
      </c>
      <c r="C7000" t="s">
        <v>75</v>
      </c>
      <c r="D7000">
        <v>0</v>
      </c>
      <c r="F7000" t="s">
        <v>9376</v>
      </c>
      <c r="G7000" t="s">
        <v>9376</v>
      </c>
      <c r="H7000" t="s">
        <v>12789</v>
      </c>
      <c r="I7000" t="s">
        <v>37</v>
      </c>
      <c r="J7000" t="s">
        <v>12790</v>
      </c>
      <c r="K7000" t="s">
        <v>12791</v>
      </c>
      <c r="L7000" t="s">
        <v>37</v>
      </c>
      <c r="M7000" t="s">
        <v>9440</v>
      </c>
      <c r="N7000" t="s">
        <v>9440</v>
      </c>
      <c r="O7000" t="s">
        <v>9441</v>
      </c>
      <c r="P7000" t="s">
        <v>9442</v>
      </c>
      <c r="Q7000" t="s">
        <v>9442</v>
      </c>
      <c r="R7000" t="s">
        <v>127</v>
      </c>
      <c r="S7000" t="s">
        <v>164</v>
      </c>
      <c r="T7000" t="s">
        <v>2176</v>
      </c>
      <c r="U7000" t="s">
        <v>2177</v>
      </c>
      <c r="X7000">
        <v>6</v>
      </c>
      <c r="Y7000">
        <v>0</v>
      </c>
      <c r="Z7000">
        <v>0</v>
      </c>
      <c r="AA7000">
        <v>0</v>
      </c>
      <c r="AB7000">
        <v>102000</v>
      </c>
      <c r="AC7000" t="s">
        <v>47</v>
      </c>
      <c r="AD7000">
        <f>+VLOOKUP(T7000,items!$A$2:$D$1255,4,0)</f>
        <v>0</v>
      </c>
      <c r="AE7000">
        <f>+VLOOKUP(T7000,Tabla1[],5,0)</f>
        <v>0</v>
      </c>
      <c r="AF7000">
        <f t="shared" si="109"/>
        <v>6</v>
      </c>
    </row>
    <row r="7001" spans="1:32" x14ac:dyDescent="0.25">
      <c r="A7001">
        <v>105143</v>
      </c>
      <c r="B7001" t="s">
        <v>1961</v>
      </c>
      <c r="C7001" t="s">
        <v>75</v>
      </c>
      <c r="D7001">
        <v>0</v>
      </c>
      <c r="F7001" t="s">
        <v>9376</v>
      </c>
      <c r="G7001" t="s">
        <v>9376</v>
      </c>
      <c r="H7001" t="s">
        <v>12792</v>
      </c>
      <c r="I7001" t="s">
        <v>37</v>
      </c>
      <c r="J7001" t="s">
        <v>12793</v>
      </c>
      <c r="K7001" t="s">
        <v>12794</v>
      </c>
      <c r="L7001" t="s">
        <v>37</v>
      </c>
      <c r="M7001" t="s">
        <v>9440</v>
      </c>
      <c r="N7001" t="s">
        <v>9440</v>
      </c>
      <c r="O7001" t="s">
        <v>9441</v>
      </c>
      <c r="P7001" t="s">
        <v>9442</v>
      </c>
      <c r="Q7001" t="s">
        <v>9442</v>
      </c>
      <c r="R7001" t="s">
        <v>127</v>
      </c>
      <c r="S7001" t="s">
        <v>164</v>
      </c>
      <c r="T7001" t="s">
        <v>6309</v>
      </c>
      <c r="U7001" t="s">
        <v>6310</v>
      </c>
      <c r="X7001">
        <v>8</v>
      </c>
      <c r="Y7001">
        <v>0</v>
      </c>
      <c r="Z7001">
        <v>0</v>
      </c>
      <c r="AA7001">
        <v>0</v>
      </c>
      <c r="AB7001">
        <v>10400</v>
      </c>
      <c r="AC7001" t="s">
        <v>47</v>
      </c>
      <c r="AD7001">
        <f>+VLOOKUP(T7001,items!$A$2:$D$1255,4,0)</f>
        <v>0</v>
      </c>
      <c r="AE7001">
        <f>+VLOOKUP(T7001,Tabla1[],5,0)</f>
        <v>0</v>
      </c>
      <c r="AF7001">
        <f t="shared" si="109"/>
        <v>6</v>
      </c>
    </row>
    <row r="7002" spans="1:32" x14ac:dyDescent="0.25">
      <c r="A7002">
        <v>105143</v>
      </c>
      <c r="B7002" t="s">
        <v>1961</v>
      </c>
      <c r="C7002" t="s">
        <v>75</v>
      </c>
      <c r="D7002">
        <v>0</v>
      </c>
      <c r="F7002" t="s">
        <v>9376</v>
      </c>
      <c r="G7002" t="s">
        <v>9376</v>
      </c>
      <c r="H7002" t="s">
        <v>12792</v>
      </c>
      <c r="I7002" t="s">
        <v>37</v>
      </c>
      <c r="J7002" t="s">
        <v>12793</v>
      </c>
      <c r="K7002" t="s">
        <v>12794</v>
      </c>
      <c r="L7002" t="s">
        <v>37</v>
      </c>
      <c r="M7002" t="s">
        <v>9440</v>
      </c>
      <c r="N7002" t="s">
        <v>9440</v>
      </c>
      <c r="O7002" t="s">
        <v>9441</v>
      </c>
      <c r="P7002" t="s">
        <v>9442</v>
      </c>
      <c r="Q7002" t="s">
        <v>9442</v>
      </c>
      <c r="R7002" t="s">
        <v>127</v>
      </c>
      <c r="S7002" t="s">
        <v>164</v>
      </c>
      <c r="T7002" t="s">
        <v>1290</v>
      </c>
      <c r="U7002" t="s">
        <v>1291</v>
      </c>
      <c r="X7002">
        <v>4</v>
      </c>
      <c r="Y7002">
        <v>0</v>
      </c>
      <c r="Z7002">
        <v>0</v>
      </c>
      <c r="AA7002">
        <v>0</v>
      </c>
      <c r="AB7002">
        <v>224000</v>
      </c>
      <c r="AC7002" t="s">
        <v>47</v>
      </c>
      <c r="AD7002">
        <f>+VLOOKUP(T7002,items!$A$2:$D$1255,4,0)</f>
        <v>0</v>
      </c>
      <c r="AE7002">
        <f>+VLOOKUP(T7002,Tabla1[],5,0)</f>
        <v>0</v>
      </c>
      <c r="AF7002">
        <f t="shared" si="109"/>
        <v>6</v>
      </c>
    </row>
    <row r="7003" spans="1:32" x14ac:dyDescent="0.25">
      <c r="A7003">
        <v>105143</v>
      </c>
      <c r="B7003" t="s">
        <v>1961</v>
      </c>
      <c r="C7003" t="s">
        <v>75</v>
      </c>
      <c r="D7003">
        <v>0</v>
      </c>
      <c r="F7003" t="s">
        <v>9376</v>
      </c>
      <c r="G7003" t="s">
        <v>9376</v>
      </c>
      <c r="H7003" t="s">
        <v>12792</v>
      </c>
      <c r="I7003" t="s">
        <v>37</v>
      </c>
      <c r="J7003" t="s">
        <v>12793</v>
      </c>
      <c r="K7003" t="s">
        <v>12794</v>
      </c>
      <c r="L7003" t="s">
        <v>37</v>
      </c>
      <c r="M7003" t="s">
        <v>9440</v>
      </c>
      <c r="N7003" t="s">
        <v>9440</v>
      </c>
      <c r="O7003" t="s">
        <v>9441</v>
      </c>
      <c r="P7003" t="s">
        <v>9442</v>
      </c>
      <c r="Q7003" t="s">
        <v>9442</v>
      </c>
      <c r="R7003" t="s">
        <v>127</v>
      </c>
      <c r="S7003" t="s">
        <v>164</v>
      </c>
      <c r="T7003" t="s">
        <v>6311</v>
      </c>
      <c r="U7003" t="s">
        <v>6312</v>
      </c>
      <c r="X7003">
        <v>8</v>
      </c>
      <c r="Y7003">
        <v>0</v>
      </c>
      <c r="Z7003">
        <v>0</v>
      </c>
      <c r="AA7003">
        <v>0</v>
      </c>
      <c r="AB7003">
        <v>3200</v>
      </c>
      <c r="AC7003" t="s">
        <v>47</v>
      </c>
      <c r="AD7003">
        <f>+VLOOKUP(T7003,items!$A$2:$D$1255,4,0)</f>
        <v>0</v>
      </c>
      <c r="AE7003">
        <f>+VLOOKUP(T7003,Tabla1[],5,0)</f>
        <v>0</v>
      </c>
      <c r="AF7003">
        <f t="shared" si="109"/>
        <v>6</v>
      </c>
    </row>
    <row r="7004" spans="1:32" x14ac:dyDescent="0.25">
      <c r="A7004">
        <v>105143</v>
      </c>
      <c r="B7004" t="s">
        <v>1961</v>
      </c>
      <c r="C7004" t="s">
        <v>75</v>
      </c>
      <c r="D7004">
        <v>0</v>
      </c>
      <c r="F7004" t="s">
        <v>9376</v>
      </c>
      <c r="G7004" t="s">
        <v>9376</v>
      </c>
      <c r="H7004" t="s">
        <v>12792</v>
      </c>
      <c r="I7004" t="s">
        <v>37</v>
      </c>
      <c r="J7004" t="s">
        <v>12793</v>
      </c>
      <c r="K7004" t="s">
        <v>12794</v>
      </c>
      <c r="L7004" t="s">
        <v>37</v>
      </c>
      <c r="M7004" t="s">
        <v>9440</v>
      </c>
      <c r="N7004" t="s">
        <v>9440</v>
      </c>
      <c r="O7004" t="s">
        <v>9441</v>
      </c>
      <c r="P7004" t="s">
        <v>9442</v>
      </c>
      <c r="Q7004" t="s">
        <v>9442</v>
      </c>
      <c r="R7004" t="s">
        <v>127</v>
      </c>
      <c r="S7004" t="s">
        <v>164</v>
      </c>
      <c r="T7004" t="s">
        <v>3069</v>
      </c>
      <c r="U7004" t="s">
        <v>3070</v>
      </c>
      <c r="X7004">
        <v>4</v>
      </c>
      <c r="Y7004">
        <v>0</v>
      </c>
      <c r="Z7004">
        <v>0</v>
      </c>
      <c r="AA7004">
        <v>0</v>
      </c>
      <c r="AB7004">
        <v>196000</v>
      </c>
      <c r="AC7004" t="s">
        <v>47</v>
      </c>
      <c r="AD7004">
        <f>+VLOOKUP(T7004,items!$A$2:$D$1255,4,0)</f>
        <v>0</v>
      </c>
      <c r="AE7004">
        <f>+VLOOKUP(T7004,Tabla1[],5,0)</f>
        <v>0</v>
      </c>
      <c r="AF7004">
        <f t="shared" si="109"/>
        <v>6</v>
      </c>
    </row>
    <row r="7005" spans="1:32" x14ac:dyDescent="0.25">
      <c r="A7005">
        <v>105143</v>
      </c>
      <c r="B7005" t="s">
        <v>1961</v>
      </c>
      <c r="C7005" t="s">
        <v>75</v>
      </c>
      <c r="D7005">
        <v>0</v>
      </c>
      <c r="F7005" t="s">
        <v>9376</v>
      </c>
      <c r="G7005" t="s">
        <v>9376</v>
      </c>
      <c r="H7005" t="s">
        <v>12792</v>
      </c>
      <c r="I7005" t="s">
        <v>37</v>
      </c>
      <c r="J7005" t="s">
        <v>12793</v>
      </c>
      <c r="K7005" t="s">
        <v>12794</v>
      </c>
      <c r="L7005" t="s">
        <v>37</v>
      </c>
      <c r="M7005" t="s">
        <v>9440</v>
      </c>
      <c r="N7005" t="s">
        <v>9440</v>
      </c>
      <c r="O7005" t="s">
        <v>9441</v>
      </c>
      <c r="P7005" t="s">
        <v>9442</v>
      </c>
      <c r="Q7005" t="s">
        <v>9442</v>
      </c>
      <c r="R7005" t="s">
        <v>127</v>
      </c>
      <c r="S7005" t="s">
        <v>164</v>
      </c>
      <c r="T7005" t="s">
        <v>2180</v>
      </c>
      <c r="U7005" t="s">
        <v>2181</v>
      </c>
      <c r="X7005">
        <v>8</v>
      </c>
      <c r="Y7005">
        <v>0</v>
      </c>
      <c r="Z7005">
        <v>0</v>
      </c>
      <c r="AA7005">
        <v>0</v>
      </c>
      <c r="AB7005">
        <v>257600</v>
      </c>
      <c r="AC7005" t="s">
        <v>47</v>
      </c>
      <c r="AD7005">
        <f>+VLOOKUP(T7005,items!$A$2:$D$1255,4,0)</f>
        <v>0</v>
      </c>
      <c r="AE7005">
        <f>+VLOOKUP(T7005,Tabla1[],5,0)</f>
        <v>0</v>
      </c>
      <c r="AF7005">
        <f t="shared" si="109"/>
        <v>6</v>
      </c>
    </row>
    <row r="7006" spans="1:32" x14ac:dyDescent="0.25">
      <c r="A7006">
        <v>105146</v>
      </c>
      <c r="B7006" t="s">
        <v>2909</v>
      </c>
      <c r="C7006" t="s">
        <v>33</v>
      </c>
      <c r="D7006">
        <v>0</v>
      </c>
      <c r="F7006" t="s">
        <v>9376</v>
      </c>
      <c r="G7006" t="s">
        <v>10701</v>
      </c>
      <c r="H7006" t="s">
        <v>12795</v>
      </c>
      <c r="I7006" t="s">
        <v>37</v>
      </c>
      <c r="J7006" t="s">
        <v>12796</v>
      </c>
      <c r="K7006" t="s">
        <v>12797</v>
      </c>
      <c r="L7006" t="s">
        <v>37</v>
      </c>
      <c r="M7006" t="s">
        <v>9442</v>
      </c>
      <c r="N7006" t="s">
        <v>9442</v>
      </c>
      <c r="O7006" t="s">
        <v>11915</v>
      </c>
      <c r="P7006" t="s">
        <v>9599</v>
      </c>
      <c r="Q7006" t="s">
        <v>10025</v>
      </c>
      <c r="R7006" t="s">
        <v>411</v>
      </c>
      <c r="S7006" t="s">
        <v>164</v>
      </c>
      <c r="T7006" t="s">
        <v>1624</v>
      </c>
      <c r="U7006" t="s">
        <v>828</v>
      </c>
      <c r="X7006">
        <v>14</v>
      </c>
      <c r="Y7006">
        <v>0</v>
      </c>
      <c r="Z7006">
        <v>0</v>
      </c>
      <c r="AA7006">
        <v>0</v>
      </c>
      <c r="AB7006">
        <v>736400</v>
      </c>
      <c r="AC7006" t="s">
        <v>47</v>
      </c>
      <c r="AD7006">
        <f>+VLOOKUP(T7006,items!$A$2:$D$1255,4,0)</f>
        <v>0</v>
      </c>
      <c r="AE7006">
        <f>+VLOOKUP(T7006,Tabla1[],5,0)</f>
        <v>0</v>
      </c>
      <c r="AF7006">
        <f t="shared" si="109"/>
        <v>6</v>
      </c>
    </row>
    <row r="7007" spans="1:32" x14ac:dyDescent="0.25">
      <c r="A7007">
        <v>105149</v>
      </c>
      <c r="B7007" t="s">
        <v>3554</v>
      </c>
      <c r="C7007" t="s">
        <v>75</v>
      </c>
      <c r="D7007">
        <v>0</v>
      </c>
      <c r="F7007" t="s">
        <v>9376</v>
      </c>
      <c r="G7007" t="s">
        <v>9376</v>
      </c>
      <c r="H7007" t="s">
        <v>12798</v>
      </c>
      <c r="I7007" t="s">
        <v>37</v>
      </c>
      <c r="J7007" t="s">
        <v>12799</v>
      </c>
      <c r="K7007" t="s">
        <v>12800</v>
      </c>
      <c r="L7007" t="s">
        <v>37</v>
      </c>
      <c r="M7007" t="s">
        <v>9440</v>
      </c>
      <c r="N7007" t="s">
        <v>9440</v>
      </c>
      <c r="O7007" t="s">
        <v>9441</v>
      </c>
      <c r="P7007" t="s">
        <v>9442</v>
      </c>
      <c r="Q7007" t="s">
        <v>9442</v>
      </c>
      <c r="R7007" t="s">
        <v>127</v>
      </c>
      <c r="S7007" t="s">
        <v>164</v>
      </c>
      <c r="T7007" t="s">
        <v>1411</v>
      </c>
      <c r="U7007" t="s">
        <v>867</v>
      </c>
      <c r="X7007">
        <v>10</v>
      </c>
      <c r="Y7007">
        <v>0</v>
      </c>
      <c r="Z7007">
        <v>0</v>
      </c>
      <c r="AA7007">
        <v>0</v>
      </c>
      <c r="AB7007">
        <v>526000</v>
      </c>
      <c r="AC7007" t="s">
        <v>47</v>
      </c>
      <c r="AD7007">
        <f>+VLOOKUP(T7007,items!$A$2:$D$1255,4,0)</f>
        <v>0</v>
      </c>
      <c r="AE7007">
        <f>+VLOOKUP(T7007,Tabla1[],5,0)</f>
        <v>0</v>
      </c>
      <c r="AF7007">
        <f t="shared" si="109"/>
        <v>6</v>
      </c>
    </row>
    <row r="7008" spans="1:32" x14ac:dyDescent="0.25">
      <c r="A7008">
        <v>105155</v>
      </c>
      <c r="B7008" t="s">
        <v>7364</v>
      </c>
      <c r="C7008" t="s">
        <v>75</v>
      </c>
      <c r="D7008">
        <v>0</v>
      </c>
      <c r="F7008" t="s">
        <v>9376</v>
      </c>
      <c r="G7008" t="s">
        <v>10064</v>
      </c>
      <c r="H7008" t="s">
        <v>12801</v>
      </c>
      <c r="I7008" t="s">
        <v>37</v>
      </c>
      <c r="J7008" t="s">
        <v>12802</v>
      </c>
      <c r="K7008" t="s">
        <v>37</v>
      </c>
      <c r="L7008" t="s">
        <v>37</v>
      </c>
      <c r="M7008" t="s">
        <v>9441</v>
      </c>
      <c r="N7008" t="s">
        <v>9441</v>
      </c>
      <c r="O7008" t="s">
        <v>10701</v>
      </c>
      <c r="P7008" t="s">
        <v>10024</v>
      </c>
      <c r="Q7008" t="s">
        <v>10024</v>
      </c>
      <c r="R7008" t="s">
        <v>11492</v>
      </c>
      <c r="S7008" t="s">
        <v>164</v>
      </c>
      <c r="T7008" t="s">
        <v>6485</v>
      </c>
      <c r="U7008" t="s">
        <v>6486</v>
      </c>
      <c r="X7008">
        <v>3</v>
      </c>
      <c r="Y7008">
        <v>0</v>
      </c>
      <c r="Z7008">
        <v>0</v>
      </c>
      <c r="AA7008">
        <v>0</v>
      </c>
      <c r="AB7008">
        <v>141000</v>
      </c>
      <c r="AC7008" t="s">
        <v>47</v>
      </c>
      <c r="AD7008">
        <f>+VLOOKUP(T7008,items!$A$2:$D$1255,4,0)</f>
        <v>0</v>
      </c>
      <c r="AE7008">
        <f>+VLOOKUP(T7008,Tabla1[],5,0)</f>
        <v>0</v>
      </c>
      <c r="AF7008">
        <f t="shared" si="109"/>
        <v>6</v>
      </c>
    </row>
    <row r="7009" spans="1:32" x14ac:dyDescent="0.25">
      <c r="A7009">
        <v>105155</v>
      </c>
      <c r="B7009" t="s">
        <v>7364</v>
      </c>
      <c r="C7009" t="s">
        <v>75</v>
      </c>
      <c r="D7009">
        <v>0</v>
      </c>
      <c r="F7009" t="s">
        <v>9376</v>
      </c>
      <c r="G7009" t="s">
        <v>10064</v>
      </c>
      <c r="H7009" t="s">
        <v>12801</v>
      </c>
      <c r="I7009" t="s">
        <v>37</v>
      </c>
      <c r="J7009" t="s">
        <v>12802</v>
      </c>
      <c r="K7009" t="s">
        <v>37</v>
      </c>
      <c r="L7009" t="s">
        <v>37</v>
      </c>
      <c r="M7009" t="s">
        <v>9441</v>
      </c>
      <c r="N7009" t="s">
        <v>9441</v>
      </c>
      <c r="O7009" t="s">
        <v>10701</v>
      </c>
      <c r="P7009" t="s">
        <v>10024</v>
      </c>
      <c r="Q7009" t="s">
        <v>10024</v>
      </c>
      <c r="R7009" t="s">
        <v>11492</v>
      </c>
      <c r="S7009" t="s">
        <v>164</v>
      </c>
      <c r="T7009" t="s">
        <v>9390</v>
      </c>
      <c r="U7009" t="s">
        <v>9391</v>
      </c>
      <c r="X7009">
        <v>1</v>
      </c>
      <c r="Y7009">
        <v>0</v>
      </c>
      <c r="Z7009">
        <v>0</v>
      </c>
      <c r="AA7009">
        <v>0</v>
      </c>
      <c r="AB7009">
        <v>545000</v>
      </c>
      <c r="AC7009" t="s">
        <v>47</v>
      </c>
      <c r="AD7009">
        <f>+VLOOKUP(T7009,items!$A$2:$D$1255,4,0)</f>
        <v>0</v>
      </c>
      <c r="AE7009">
        <f>+VLOOKUP(T7009,Tabla1[],5,0)</f>
        <v>0</v>
      </c>
      <c r="AF7009">
        <f t="shared" si="109"/>
        <v>6</v>
      </c>
    </row>
    <row r="7010" spans="1:32" x14ac:dyDescent="0.25">
      <c r="A7010">
        <v>105155</v>
      </c>
      <c r="B7010" t="s">
        <v>7364</v>
      </c>
      <c r="C7010" t="s">
        <v>75</v>
      </c>
      <c r="D7010">
        <v>0</v>
      </c>
      <c r="F7010" t="s">
        <v>9376</v>
      </c>
      <c r="G7010" t="s">
        <v>10064</v>
      </c>
      <c r="H7010" t="s">
        <v>12801</v>
      </c>
      <c r="I7010" t="s">
        <v>37</v>
      </c>
      <c r="J7010" t="s">
        <v>12802</v>
      </c>
      <c r="K7010" t="s">
        <v>37</v>
      </c>
      <c r="L7010" t="s">
        <v>37</v>
      </c>
      <c r="M7010" t="s">
        <v>9441</v>
      </c>
      <c r="N7010" t="s">
        <v>9441</v>
      </c>
      <c r="O7010" t="s">
        <v>10701</v>
      </c>
      <c r="P7010" t="s">
        <v>10024</v>
      </c>
      <c r="Q7010" t="s">
        <v>10024</v>
      </c>
      <c r="R7010" t="s">
        <v>11492</v>
      </c>
      <c r="S7010" t="s">
        <v>164</v>
      </c>
      <c r="T7010" t="s">
        <v>6487</v>
      </c>
      <c r="U7010" t="s">
        <v>7125</v>
      </c>
      <c r="X7010">
        <v>2</v>
      </c>
      <c r="Y7010">
        <v>0</v>
      </c>
      <c r="Z7010">
        <v>0</v>
      </c>
      <c r="AA7010">
        <v>0</v>
      </c>
      <c r="AB7010">
        <v>1008000</v>
      </c>
      <c r="AC7010" t="s">
        <v>47</v>
      </c>
      <c r="AD7010">
        <f>+VLOOKUP(T7010,items!$A$2:$D$1255,4,0)</f>
        <v>0</v>
      </c>
      <c r="AE7010">
        <f>+VLOOKUP(T7010,Tabla1[],5,0)</f>
        <v>0</v>
      </c>
      <c r="AF7010">
        <f t="shared" si="109"/>
        <v>6</v>
      </c>
    </row>
    <row r="7011" spans="1:32" x14ac:dyDescent="0.25">
      <c r="A7011">
        <v>105169</v>
      </c>
      <c r="B7011" t="s">
        <v>12803</v>
      </c>
      <c r="C7011" t="s">
        <v>1065</v>
      </c>
      <c r="D7011">
        <v>0</v>
      </c>
      <c r="F7011" t="s">
        <v>9376</v>
      </c>
      <c r="G7011" t="s">
        <v>9376</v>
      </c>
      <c r="H7011" t="s">
        <v>12804</v>
      </c>
      <c r="I7011" t="s">
        <v>37</v>
      </c>
      <c r="J7011" t="s">
        <v>37</v>
      </c>
      <c r="K7011" t="s">
        <v>12805</v>
      </c>
      <c r="L7011" t="s">
        <v>37</v>
      </c>
      <c r="M7011" t="s">
        <v>9440</v>
      </c>
      <c r="N7011" t="s">
        <v>9440</v>
      </c>
      <c r="O7011" t="s">
        <v>10064</v>
      </c>
      <c r="P7011" t="s">
        <v>10701</v>
      </c>
      <c r="Q7011" t="s">
        <v>10701</v>
      </c>
      <c r="R7011" t="s">
        <v>127</v>
      </c>
      <c r="S7011" t="s">
        <v>44</v>
      </c>
      <c r="T7011" t="s">
        <v>1232</v>
      </c>
      <c r="U7011" t="s">
        <v>1233</v>
      </c>
      <c r="X7011">
        <v>1</v>
      </c>
      <c r="Y7011">
        <v>0</v>
      </c>
      <c r="Z7011">
        <v>0</v>
      </c>
      <c r="AA7011">
        <v>0</v>
      </c>
      <c r="AB7011">
        <v>198000</v>
      </c>
      <c r="AC7011" t="s">
        <v>47</v>
      </c>
      <c r="AD7011">
        <f>+VLOOKUP(T7011,items!$A$2:$D$1255,4,0)</f>
        <v>0</v>
      </c>
      <c r="AE7011">
        <f>+VLOOKUP(T7011,Tabla1[],5,0)</f>
        <v>0</v>
      </c>
      <c r="AF7011">
        <f t="shared" si="109"/>
        <v>6</v>
      </c>
    </row>
    <row r="7012" spans="1:32" x14ac:dyDescent="0.25">
      <c r="A7012">
        <v>105171</v>
      </c>
      <c r="B7012" t="s">
        <v>12577</v>
      </c>
      <c r="C7012" t="s">
        <v>33</v>
      </c>
      <c r="D7012">
        <v>0</v>
      </c>
      <c r="F7012" t="s">
        <v>9376</v>
      </c>
      <c r="G7012" t="s">
        <v>9396</v>
      </c>
      <c r="H7012" t="s">
        <v>12806</v>
      </c>
      <c r="I7012" t="s">
        <v>12807</v>
      </c>
      <c r="J7012" t="s">
        <v>12808</v>
      </c>
      <c r="K7012" t="s">
        <v>12809</v>
      </c>
      <c r="L7012" t="s">
        <v>37</v>
      </c>
      <c r="M7012" t="s">
        <v>10714</v>
      </c>
      <c r="N7012" t="s">
        <v>8478</v>
      </c>
      <c r="O7012" t="s">
        <v>10582</v>
      </c>
      <c r="P7012" t="s">
        <v>8480</v>
      </c>
      <c r="Q7012" t="s">
        <v>10371</v>
      </c>
      <c r="R7012" t="s">
        <v>764</v>
      </c>
      <c r="S7012" t="s">
        <v>108</v>
      </c>
      <c r="T7012" t="s">
        <v>429</v>
      </c>
      <c r="U7012" t="s">
        <v>430</v>
      </c>
      <c r="V7012" t="s">
        <v>67</v>
      </c>
      <c r="X7012">
        <v>4</v>
      </c>
      <c r="Y7012">
        <v>0</v>
      </c>
      <c r="Z7012">
        <v>0</v>
      </c>
      <c r="AA7012">
        <v>0</v>
      </c>
      <c r="AB7012">
        <v>735408</v>
      </c>
      <c r="AC7012" t="s">
        <v>47</v>
      </c>
      <c r="AD7012">
        <f>+VLOOKUP(T7012,items!$A$2:$D$1255,4,0)</f>
        <v>0</v>
      </c>
      <c r="AE7012">
        <f>+VLOOKUP(T7012,Tabla1[],5,0)</f>
        <v>0</v>
      </c>
      <c r="AF7012">
        <f t="shared" si="109"/>
        <v>8</v>
      </c>
    </row>
    <row r="7013" spans="1:32" x14ac:dyDescent="0.25">
      <c r="A7013">
        <v>105171</v>
      </c>
      <c r="B7013" t="s">
        <v>12577</v>
      </c>
      <c r="C7013" t="s">
        <v>33</v>
      </c>
      <c r="D7013">
        <v>0</v>
      </c>
      <c r="F7013" t="s">
        <v>9376</v>
      </c>
      <c r="G7013" t="s">
        <v>9396</v>
      </c>
      <c r="H7013" t="s">
        <v>12806</v>
      </c>
      <c r="I7013" t="s">
        <v>12807</v>
      </c>
      <c r="J7013" t="s">
        <v>12808</v>
      </c>
      <c r="K7013" t="s">
        <v>12809</v>
      </c>
      <c r="L7013" t="s">
        <v>37</v>
      </c>
      <c r="M7013" t="s">
        <v>10714</v>
      </c>
      <c r="N7013" t="s">
        <v>8478</v>
      </c>
      <c r="O7013" t="s">
        <v>10582</v>
      </c>
      <c r="P7013" t="s">
        <v>8480</v>
      </c>
      <c r="Q7013" t="s">
        <v>10371</v>
      </c>
      <c r="R7013" t="s">
        <v>764</v>
      </c>
      <c r="S7013" t="s">
        <v>108</v>
      </c>
      <c r="T7013" t="s">
        <v>2089</v>
      </c>
      <c r="U7013" t="s">
        <v>2090</v>
      </c>
      <c r="V7013" t="s">
        <v>67</v>
      </c>
      <c r="X7013">
        <v>1</v>
      </c>
      <c r="Y7013">
        <v>0</v>
      </c>
      <c r="Z7013">
        <v>0</v>
      </c>
      <c r="AA7013">
        <v>0</v>
      </c>
      <c r="AB7013">
        <v>0</v>
      </c>
      <c r="AC7013" t="s">
        <v>47</v>
      </c>
      <c r="AD7013">
        <f>+VLOOKUP(T7013,items!$A$2:$D$1255,4,0)</f>
        <v>0</v>
      </c>
      <c r="AE7013">
        <f>+VLOOKUP(T7013,Tabla1[],5,0)</f>
        <v>0</v>
      </c>
      <c r="AF7013">
        <f t="shared" si="109"/>
        <v>8</v>
      </c>
    </row>
    <row r="7014" spans="1:32" x14ac:dyDescent="0.25">
      <c r="A7014">
        <v>105171</v>
      </c>
      <c r="B7014" t="s">
        <v>12577</v>
      </c>
      <c r="C7014" t="s">
        <v>33</v>
      </c>
      <c r="D7014">
        <v>0</v>
      </c>
      <c r="F7014" t="s">
        <v>9376</v>
      </c>
      <c r="G7014" t="s">
        <v>9396</v>
      </c>
      <c r="H7014" t="s">
        <v>12806</v>
      </c>
      <c r="I7014" t="s">
        <v>12807</v>
      </c>
      <c r="J7014" t="s">
        <v>12808</v>
      </c>
      <c r="K7014" t="s">
        <v>12809</v>
      </c>
      <c r="L7014" t="s">
        <v>37</v>
      </c>
      <c r="M7014" t="s">
        <v>10714</v>
      </c>
      <c r="N7014" t="s">
        <v>8478</v>
      </c>
      <c r="O7014" t="s">
        <v>10582</v>
      </c>
      <c r="P7014" t="s">
        <v>8480</v>
      </c>
      <c r="Q7014" t="s">
        <v>10371</v>
      </c>
      <c r="R7014" t="s">
        <v>764</v>
      </c>
      <c r="S7014" t="s">
        <v>108</v>
      </c>
      <c r="T7014" t="s">
        <v>7509</v>
      </c>
      <c r="U7014" t="s">
        <v>7510</v>
      </c>
      <c r="X7014">
        <v>6</v>
      </c>
      <c r="Y7014">
        <v>0</v>
      </c>
      <c r="Z7014">
        <v>0</v>
      </c>
      <c r="AA7014">
        <v>0</v>
      </c>
      <c r="AB7014">
        <v>248400</v>
      </c>
      <c r="AC7014" t="s">
        <v>47</v>
      </c>
      <c r="AD7014">
        <f>+VLOOKUP(T7014,items!$A$2:$D$1255,4,0)</f>
        <v>0</v>
      </c>
      <c r="AE7014">
        <f>+VLOOKUP(T7014,Tabla1[],5,0)</f>
        <v>0</v>
      </c>
      <c r="AF7014">
        <f t="shared" si="109"/>
        <v>8</v>
      </c>
    </row>
    <row r="7015" spans="1:32" x14ac:dyDescent="0.25">
      <c r="A7015">
        <v>105171</v>
      </c>
      <c r="B7015" t="s">
        <v>12577</v>
      </c>
      <c r="C7015" t="s">
        <v>33</v>
      </c>
      <c r="D7015">
        <v>0</v>
      </c>
      <c r="F7015" t="s">
        <v>9376</v>
      </c>
      <c r="G7015" t="s">
        <v>9396</v>
      </c>
      <c r="H7015" t="s">
        <v>12806</v>
      </c>
      <c r="I7015" t="s">
        <v>12807</v>
      </c>
      <c r="J7015" t="s">
        <v>12808</v>
      </c>
      <c r="K7015" t="s">
        <v>12809</v>
      </c>
      <c r="L7015" t="s">
        <v>37</v>
      </c>
      <c r="M7015" t="s">
        <v>10714</v>
      </c>
      <c r="N7015" t="s">
        <v>8478</v>
      </c>
      <c r="O7015" t="s">
        <v>10582</v>
      </c>
      <c r="P7015" t="s">
        <v>8480</v>
      </c>
      <c r="Q7015" t="s">
        <v>10371</v>
      </c>
      <c r="R7015" t="s">
        <v>764</v>
      </c>
      <c r="S7015" t="s">
        <v>108</v>
      </c>
      <c r="T7015" t="s">
        <v>347</v>
      </c>
      <c r="U7015" t="s">
        <v>348</v>
      </c>
      <c r="X7015">
        <v>1</v>
      </c>
      <c r="Y7015">
        <v>22000</v>
      </c>
      <c r="Z7015">
        <v>0</v>
      </c>
      <c r="AA7015">
        <v>0</v>
      </c>
      <c r="AB7015">
        <v>2897400</v>
      </c>
      <c r="AC7015" t="s">
        <v>47</v>
      </c>
      <c r="AD7015">
        <f>+VLOOKUP(T7015,items!$A$2:$D$1255,4,0)</f>
        <v>0</v>
      </c>
      <c r="AE7015">
        <f>+VLOOKUP(T7015,Tabla1[],5,0)</f>
        <v>0</v>
      </c>
      <c r="AF7015">
        <f t="shared" si="109"/>
        <v>8</v>
      </c>
    </row>
    <row r="7016" spans="1:32" x14ac:dyDescent="0.25">
      <c r="A7016">
        <v>105171</v>
      </c>
      <c r="B7016" t="s">
        <v>12577</v>
      </c>
      <c r="C7016" t="s">
        <v>33</v>
      </c>
      <c r="D7016">
        <v>0</v>
      </c>
      <c r="F7016" t="s">
        <v>9376</v>
      </c>
      <c r="G7016" t="s">
        <v>9396</v>
      </c>
      <c r="H7016" t="s">
        <v>12806</v>
      </c>
      <c r="I7016" t="s">
        <v>12807</v>
      </c>
      <c r="J7016" t="s">
        <v>12808</v>
      </c>
      <c r="K7016" t="s">
        <v>12809</v>
      </c>
      <c r="L7016" t="s">
        <v>37</v>
      </c>
      <c r="M7016" t="s">
        <v>10714</v>
      </c>
      <c r="N7016" t="s">
        <v>8478</v>
      </c>
      <c r="O7016" t="s">
        <v>10582</v>
      </c>
      <c r="P7016" t="s">
        <v>8480</v>
      </c>
      <c r="Q7016" t="s">
        <v>10371</v>
      </c>
      <c r="R7016" t="s">
        <v>764</v>
      </c>
      <c r="S7016" t="s">
        <v>108</v>
      </c>
      <c r="T7016" t="s">
        <v>12810</v>
      </c>
      <c r="U7016" t="s">
        <v>12811</v>
      </c>
      <c r="V7016" t="s">
        <v>67</v>
      </c>
      <c r="X7016">
        <v>1</v>
      </c>
      <c r="Y7016">
        <v>0</v>
      </c>
      <c r="Z7016">
        <v>0</v>
      </c>
      <c r="AA7016">
        <v>0</v>
      </c>
      <c r="AB7016">
        <v>5500000</v>
      </c>
      <c r="AC7016" t="s">
        <v>47</v>
      </c>
      <c r="AD7016">
        <f>+VLOOKUP(T7016,items!$A$2:$D$1255,4,0)</f>
        <v>0</v>
      </c>
      <c r="AE7016">
        <f>+VLOOKUP(T7016,Tabla1[],5,0)</f>
        <v>0</v>
      </c>
      <c r="AF7016">
        <f t="shared" si="109"/>
        <v>8</v>
      </c>
    </row>
    <row r="7017" spans="1:32" x14ac:dyDescent="0.25">
      <c r="A7017">
        <v>105171</v>
      </c>
      <c r="B7017" t="s">
        <v>12577</v>
      </c>
      <c r="C7017" t="s">
        <v>33</v>
      </c>
      <c r="D7017">
        <v>0</v>
      </c>
      <c r="F7017" t="s">
        <v>9376</v>
      </c>
      <c r="G7017" t="s">
        <v>9396</v>
      </c>
      <c r="H7017" t="s">
        <v>12806</v>
      </c>
      <c r="I7017" t="s">
        <v>12807</v>
      </c>
      <c r="J7017" t="s">
        <v>12808</v>
      </c>
      <c r="K7017" t="s">
        <v>12809</v>
      </c>
      <c r="L7017" t="s">
        <v>37</v>
      </c>
      <c r="M7017" t="s">
        <v>10714</v>
      </c>
      <c r="N7017" t="s">
        <v>8478</v>
      </c>
      <c r="O7017" t="s">
        <v>10582</v>
      </c>
      <c r="P7017" t="s">
        <v>8480</v>
      </c>
      <c r="Q7017" t="s">
        <v>10371</v>
      </c>
      <c r="R7017" t="s">
        <v>764</v>
      </c>
      <c r="S7017" t="s">
        <v>108</v>
      </c>
      <c r="T7017" t="s">
        <v>1978</v>
      </c>
      <c r="U7017" t="s">
        <v>1979</v>
      </c>
      <c r="V7017" t="s">
        <v>67</v>
      </c>
      <c r="X7017">
        <v>4</v>
      </c>
      <c r="Y7017">
        <v>0</v>
      </c>
      <c r="Z7017">
        <v>0</v>
      </c>
      <c r="AA7017">
        <v>0</v>
      </c>
      <c r="AB7017">
        <v>2274984</v>
      </c>
      <c r="AC7017" t="s">
        <v>47</v>
      </c>
      <c r="AD7017">
        <f>+VLOOKUP(T7017,items!$A$2:$D$1255,4,0)</f>
        <v>0</v>
      </c>
      <c r="AE7017">
        <f>+VLOOKUP(T7017,Tabla1[],5,0)</f>
        <v>0</v>
      </c>
      <c r="AF7017">
        <f t="shared" si="109"/>
        <v>8</v>
      </c>
    </row>
    <row r="7018" spans="1:32" x14ac:dyDescent="0.25">
      <c r="A7018">
        <v>105171</v>
      </c>
      <c r="B7018" t="s">
        <v>12577</v>
      </c>
      <c r="C7018" t="s">
        <v>33</v>
      </c>
      <c r="D7018">
        <v>0</v>
      </c>
      <c r="F7018" t="s">
        <v>9376</v>
      </c>
      <c r="G7018" t="s">
        <v>9396</v>
      </c>
      <c r="H7018" t="s">
        <v>12806</v>
      </c>
      <c r="I7018" t="s">
        <v>12807</v>
      </c>
      <c r="J7018" t="s">
        <v>12808</v>
      </c>
      <c r="K7018" t="s">
        <v>12809</v>
      </c>
      <c r="L7018" t="s">
        <v>37</v>
      </c>
      <c r="M7018" t="s">
        <v>10714</v>
      </c>
      <c r="N7018" t="s">
        <v>8478</v>
      </c>
      <c r="O7018" t="s">
        <v>10582</v>
      </c>
      <c r="P7018" t="s">
        <v>8480</v>
      </c>
      <c r="Q7018" t="s">
        <v>10371</v>
      </c>
      <c r="R7018" t="s">
        <v>764</v>
      </c>
      <c r="S7018" t="s">
        <v>108</v>
      </c>
      <c r="T7018" t="s">
        <v>507</v>
      </c>
      <c r="U7018" t="s">
        <v>508</v>
      </c>
      <c r="V7018" t="s">
        <v>244</v>
      </c>
      <c r="X7018">
        <v>1</v>
      </c>
      <c r="Y7018">
        <v>4000</v>
      </c>
      <c r="Z7018">
        <v>0</v>
      </c>
      <c r="AA7018">
        <v>7000</v>
      </c>
      <c r="AB7018">
        <v>32653608.300000001</v>
      </c>
      <c r="AC7018" t="s">
        <v>47</v>
      </c>
      <c r="AD7018" t="str">
        <f>+VLOOKUP(T7018,items!$A$2:$D$1255,4,0)</f>
        <v>PERGOLA</v>
      </c>
      <c r="AE7018" t="str">
        <f>+VLOOKUP(T7018,Tabla1[],5,0)</f>
        <v>PERGOTEK ROMANO</v>
      </c>
      <c r="AF7018">
        <f t="shared" si="109"/>
        <v>8</v>
      </c>
    </row>
    <row r="7019" spans="1:32" x14ac:dyDescent="0.25">
      <c r="A7019">
        <v>105171</v>
      </c>
      <c r="B7019" t="s">
        <v>12577</v>
      </c>
      <c r="C7019" t="s">
        <v>33</v>
      </c>
      <c r="D7019">
        <v>0</v>
      </c>
      <c r="F7019" t="s">
        <v>9376</v>
      </c>
      <c r="G7019" t="s">
        <v>9396</v>
      </c>
      <c r="H7019" t="s">
        <v>12806</v>
      </c>
      <c r="I7019" t="s">
        <v>12807</v>
      </c>
      <c r="J7019" t="s">
        <v>12808</v>
      </c>
      <c r="K7019" t="s">
        <v>12809</v>
      </c>
      <c r="L7019" t="s">
        <v>37</v>
      </c>
      <c r="M7019" t="s">
        <v>10714</v>
      </c>
      <c r="N7019" t="s">
        <v>8478</v>
      </c>
      <c r="O7019" t="s">
        <v>10582</v>
      </c>
      <c r="P7019" t="s">
        <v>8480</v>
      </c>
      <c r="Q7019" t="s">
        <v>10371</v>
      </c>
      <c r="R7019" t="s">
        <v>764</v>
      </c>
      <c r="S7019" t="s">
        <v>108</v>
      </c>
      <c r="T7019" t="s">
        <v>94</v>
      </c>
      <c r="U7019" t="s">
        <v>197</v>
      </c>
      <c r="V7019" t="s">
        <v>67</v>
      </c>
      <c r="X7019">
        <v>1</v>
      </c>
      <c r="Y7019">
        <v>0</v>
      </c>
      <c r="Z7019">
        <v>0</v>
      </c>
      <c r="AA7019">
        <v>0</v>
      </c>
      <c r="AB7019">
        <v>1500000</v>
      </c>
      <c r="AC7019" t="s">
        <v>47</v>
      </c>
      <c r="AD7019" t="e">
        <f>+VLOOKUP(T7019,items!$A$2:$D$1255,4,0)</f>
        <v>#N/A</v>
      </c>
      <c r="AE7019" t="e">
        <f>+VLOOKUP(T7019,Tabla1[],5,0)</f>
        <v>#N/A</v>
      </c>
      <c r="AF7019">
        <f t="shared" si="109"/>
        <v>8</v>
      </c>
    </row>
    <row r="7020" spans="1:32" x14ac:dyDescent="0.25">
      <c r="A7020">
        <v>105171</v>
      </c>
      <c r="B7020" t="s">
        <v>12577</v>
      </c>
      <c r="C7020" t="s">
        <v>33</v>
      </c>
      <c r="D7020">
        <v>0</v>
      </c>
      <c r="F7020" t="s">
        <v>9376</v>
      </c>
      <c r="G7020" t="s">
        <v>9396</v>
      </c>
      <c r="H7020" t="s">
        <v>12806</v>
      </c>
      <c r="I7020" t="s">
        <v>12807</v>
      </c>
      <c r="J7020" t="s">
        <v>12808</v>
      </c>
      <c r="K7020" t="s">
        <v>12809</v>
      </c>
      <c r="L7020" t="s">
        <v>37</v>
      </c>
      <c r="M7020" t="s">
        <v>10714</v>
      </c>
      <c r="N7020" t="s">
        <v>8478</v>
      </c>
      <c r="O7020" t="s">
        <v>10582</v>
      </c>
      <c r="P7020" t="s">
        <v>8480</v>
      </c>
      <c r="Q7020" t="s">
        <v>10371</v>
      </c>
      <c r="R7020" t="s">
        <v>764</v>
      </c>
      <c r="S7020" t="s">
        <v>108</v>
      </c>
      <c r="T7020" t="s">
        <v>7511</v>
      </c>
      <c r="U7020" t="s">
        <v>7512</v>
      </c>
      <c r="V7020" t="s">
        <v>67</v>
      </c>
      <c r="X7020">
        <v>1</v>
      </c>
      <c r="Y7020">
        <v>0</v>
      </c>
      <c r="Z7020">
        <v>0</v>
      </c>
      <c r="AA7020">
        <v>0</v>
      </c>
      <c r="AB7020">
        <v>500000</v>
      </c>
      <c r="AC7020" t="s">
        <v>47</v>
      </c>
      <c r="AD7020" t="e">
        <f>+VLOOKUP(T7020,items!$A$2:$D$1255,4,0)</f>
        <v>#N/A</v>
      </c>
      <c r="AE7020" t="e">
        <f>+VLOOKUP(T7020,Tabla1[],5,0)</f>
        <v>#N/A</v>
      </c>
      <c r="AF7020">
        <f t="shared" si="109"/>
        <v>8</v>
      </c>
    </row>
    <row r="7021" spans="1:32" x14ac:dyDescent="0.25">
      <c r="A7021">
        <v>105171</v>
      </c>
      <c r="B7021" t="s">
        <v>12577</v>
      </c>
      <c r="C7021" t="s">
        <v>33</v>
      </c>
      <c r="D7021">
        <v>0</v>
      </c>
      <c r="F7021" t="s">
        <v>9376</v>
      </c>
      <c r="G7021" t="s">
        <v>9396</v>
      </c>
      <c r="H7021" t="s">
        <v>12806</v>
      </c>
      <c r="I7021" t="s">
        <v>12807</v>
      </c>
      <c r="J7021" t="s">
        <v>12808</v>
      </c>
      <c r="K7021" t="s">
        <v>12809</v>
      </c>
      <c r="L7021" t="s">
        <v>37</v>
      </c>
      <c r="M7021" t="s">
        <v>10714</v>
      </c>
      <c r="N7021" t="s">
        <v>8478</v>
      </c>
      <c r="O7021" t="s">
        <v>10582</v>
      </c>
      <c r="P7021" t="s">
        <v>8480</v>
      </c>
      <c r="Q7021" t="s">
        <v>10371</v>
      </c>
      <c r="R7021" t="s">
        <v>764</v>
      </c>
      <c r="S7021" t="s">
        <v>108</v>
      </c>
      <c r="T7021" t="s">
        <v>5706</v>
      </c>
      <c r="U7021" t="s">
        <v>5707</v>
      </c>
      <c r="V7021" t="s">
        <v>67</v>
      </c>
      <c r="X7021">
        <v>1</v>
      </c>
      <c r="Y7021">
        <v>0</v>
      </c>
      <c r="Z7021">
        <v>0</v>
      </c>
      <c r="AA7021">
        <v>0</v>
      </c>
      <c r="AB7021">
        <v>0</v>
      </c>
      <c r="AC7021" t="s">
        <v>47</v>
      </c>
      <c r="AD7021">
        <f>+VLOOKUP(T7021,items!$A$2:$D$1255,4,0)</f>
        <v>0</v>
      </c>
      <c r="AE7021">
        <f>+VLOOKUP(T7021,Tabla1[],5,0)</f>
        <v>0</v>
      </c>
      <c r="AF7021">
        <f t="shared" si="109"/>
        <v>8</v>
      </c>
    </row>
    <row r="7022" spans="1:32" x14ac:dyDescent="0.25">
      <c r="A7022">
        <v>105171</v>
      </c>
      <c r="B7022" t="s">
        <v>12577</v>
      </c>
      <c r="C7022" t="s">
        <v>33</v>
      </c>
      <c r="D7022">
        <v>0</v>
      </c>
      <c r="F7022" t="s">
        <v>9376</v>
      </c>
      <c r="G7022" t="s">
        <v>9396</v>
      </c>
      <c r="H7022" t="s">
        <v>12806</v>
      </c>
      <c r="I7022" t="s">
        <v>12807</v>
      </c>
      <c r="J7022" t="s">
        <v>12808</v>
      </c>
      <c r="K7022" t="s">
        <v>12809</v>
      </c>
      <c r="L7022" t="s">
        <v>37</v>
      </c>
      <c r="M7022" t="s">
        <v>10714</v>
      </c>
      <c r="N7022" t="s">
        <v>8478</v>
      </c>
      <c r="O7022" t="s">
        <v>10582</v>
      </c>
      <c r="P7022" t="s">
        <v>8480</v>
      </c>
      <c r="Q7022" t="s">
        <v>10371</v>
      </c>
      <c r="R7022" t="s">
        <v>764</v>
      </c>
      <c r="S7022" t="s">
        <v>108</v>
      </c>
      <c r="T7022" t="s">
        <v>392</v>
      </c>
      <c r="U7022" t="s">
        <v>393</v>
      </c>
      <c r="X7022">
        <v>1</v>
      </c>
      <c r="Y7022">
        <v>0</v>
      </c>
      <c r="Z7022">
        <v>0</v>
      </c>
      <c r="AA7022">
        <v>0</v>
      </c>
      <c r="AB7022">
        <v>1000000</v>
      </c>
      <c r="AC7022" t="s">
        <v>47</v>
      </c>
      <c r="AD7022" t="e">
        <f>+VLOOKUP(T7022,items!$A$2:$D$1255,4,0)</f>
        <v>#N/A</v>
      </c>
      <c r="AE7022" t="e">
        <f>+VLOOKUP(T7022,Tabla1[],5,0)</f>
        <v>#N/A</v>
      </c>
      <c r="AF7022">
        <f t="shared" si="109"/>
        <v>8</v>
      </c>
    </row>
    <row r="7023" spans="1:32" x14ac:dyDescent="0.25">
      <c r="A7023">
        <v>105182</v>
      </c>
      <c r="B7023" t="s">
        <v>6679</v>
      </c>
      <c r="C7023" t="s">
        <v>33</v>
      </c>
      <c r="D7023">
        <v>0</v>
      </c>
      <c r="F7023" t="s">
        <v>9440</v>
      </c>
      <c r="G7023" t="s">
        <v>9440</v>
      </c>
      <c r="H7023" t="s">
        <v>12812</v>
      </c>
      <c r="I7023" t="s">
        <v>37</v>
      </c>
      <c r="J7023" t="s">
        <v>12813</v>
      </c>
      <c r="K7023" t="s">
        <v>12814</v>
      </c>
      <c r="L7023" t="s">
        <v>37</v>
      </c>
      <c r="M7023" t="s">
        <v>10064</v>
      </c>
      <c r="N7023" t="s">
        <v>10064</v>
      </c>
      <c r="O7023" t="s">
        <v>9441</v>
      </c>
      <c r="P7023" t="s">
        <v>9442</v>
      </c>
      <c r="Q7023" t="s">
        <v>10024</v>
      </c>
      <c r="R7023" t="s">
        <v>43</v>
      </c>
      <c r="S7023" t="s">
        <v>164</v>
      </c>
      <c r="T7023" t="s">
        <v>3069</v>
      </c>
      <c r="U7023" t="s">
        <v>3070</v>
      </c>
      <c r="X7023">
        <v>6</v>
      </c>
      <c r="Y7023">
        <v>0</v>
      </c>
      <c r="Z7023">
        <v>0</v>
      </c>
      <c r="AA7023">
        <v>0</v>
      </c>
      <c r="AB7023">
        <v>270000</v>
      </c>
      <c r="AC7023" t="s">
        <v>47</v>
      </c>
      <c r="AD7023">
        <f>+VLOOKUP(T7023,items!$A$2:$D$1255,4,0)</f>
        <v>0</v>
      </c>
      <c r="AE7023">
        <f>+VLOOKUP(T7023,Tabla1[],5,0)</f>
        <v>0</v>
      </c>
      <c r="AF7023">
        <f t="shared" si="109"/>
        <v>6</v>
      </c>
    </row>
    <row r="7024" spans="1:32" x14ac:dyDescent="0.25">
      <c r="A7024">
        <v>105186</v>
      </c>
      <c r="B7024" t="s">
        <v>12815</v>
      </c>
      <c r="C7024" t="s">
        <v>75</v>
      </c>
      <c r="D7024">
        <v>0</v>
      </c>
      <c r="F7024" t="s">
        <v>9440</v>
      </c>
      <c r="G7024" t="s">
        <v>10221</v>
      </c>
      <c r="H7024" t="s">
        <v>12816</v>
      </c>
      <c r="I7024" t="s">
        <v>37</v>
      </c>
      <c r="J7024" t="s">
        <v>37</v>
      </c>
      <c r="K7024" t="s">
        <v>37</v>
      </c>
      <c r="L7024" t="s">
        <v>37</v>
      </c>
      <c r="M7024" t="s">
        <v>6299</v>
      </c>
      <c r="N7024" t="s">
        <v>277</v>
      </c>
      <c r="O7024" t="s">
        <v>10705</v>
      </c>
      <c r="P7024" t="s">
        <v>12817</v>
      </c>
      <c r="Q7024" t="s">
        <v>279</v>
      </c>
      <c r="R7024" t="s">
        <v>8481</v>
      </c>
      <c r="S7024" t="s">
        <v>64</v>
      </c>
      <c r="T7024" t="s">
        <v>347</v>
      </c>
      <c r="U7024" t="s">
        <v>348</v>
      </c>
      <c r="W7024" t="s">
        <v>111</v>
      </c>
      <c r="X7024">
        <v>2</v>
      </c>
      <c r="Y7024">
        <v>4000</v>
      </c>
      <c r="Z7024">
        <v>0</v>
      </c>
      <c r="AA7024">
        <v>0</v>
      </c>
      <c r="AB7024">
        <v>2439914</v>
      </c>
      <c r="AC7024" t="s">
        <v>178</v>
      </c>
      <c r="AD7024">
        <f>+VLOOKUP(T7024,items!$A$2:$D$1255,4,0)</f>
        <v>0</v>
      </c>
      <c r="AE7024">
        <f>+VLOOKUP(T7024,Tabla1[],5,0)</f>
        <v>0</v>
      </c>
      <c r="AF7024">
        <f t="shared" si="109"/>
        <v>11</v>
      </c>
    </row>
    <row r="7025" spans="1:32" x14ac:dyDescent="0.25">
      <c r="A7025">
        <v>105186</v>
      </c>
      <c r="B7025" t="s">
        <v>12815</v>
      </c>
      <c r="C7025" t="s">
        <v>75</v>
      </c>
      <c r="D7025">
        <v>0</v>
      </c>
      <c r="F7025" t="s">
        <v>9440</v>
      </c>
      <c r="G7025" t="s">
        <v>10221</v>
      </c>
      <c r="H7025" t="s">
        <v>12816</v>
      </c>
      <c r="I7025" t="s">
        <v>37</v>
      </c>
      <c r="J7025" t="s">
        <v>37</v>
      </c>
      <c r="K7025" t="s">
        <v>37</v>
      </c>
      <c r="L7025" t="s">
        <v>37</v>
      </c>
      <c r="M7025" t="s">
        <v>6299</v>
      </c>
      <c r="N7025" t="s">
        <v>277</v>
      </c>
      <c r="O7025" t="s">
        <v>10705</v>
      </c>
      <c r="P7025" t="s">
        <v>12817</v>
      </c>
      <c r="Q7025" t="s">
        <v>279</v>
      </c>
      <c r="R7025" t="s">
        <v>8481</v>
      </c>
      <c r="S7025" t="s">
        <v>64</v>
      </c>
      <c r="T7025" t="s">
        <v>1447</v>
      </c>
      <c r="U7025" t="s">
        <v>1448</v>
      </c>
      <c r="X7025">
        <v>1</v>
      </c>
      <c r="Y7025">
        <v>4000</v>
      </c>
      <c r="Z7025">
        <v>0</v>
      </c>
      <c r="AA7025">
        <v>0</v>
      </c>
      <c r="AB7025">
        <v>2356222</v>
      </c>
      <c r="AC7025" t="s">
        <v>178</v>
      </c>
      <c r="AD7025">
        <f>+VLOOKUP(T7025,items!$A$2:$D$1255,4,0)</f>
        <v>0</v>
      </c>
      <c r="AE7025">
        <f>+VLOOKUP(T7025,Tabla1[],5,0)</f>
        <v>0</v>
      </c>
      <c r="AF7025">
        <f t="shared" si="109"/>
        <v>11</v>
      </c>
    </row>
    <row r="7026" spans="1:32" x14ac:dyDescent="0.25">
      <c r="A7026">
        <v>105186</v>
      </c>
      <c r="B7026" t="s">
        <v>12815</v>
      </c>
      <c r="C7026" t="s">
        <v>75</v>
      </c>
      <c r="D7026">
        <v>0</v>
      </c>
      <c r="F7026" t="s">
        <v>9440</v>
      </c>
      <c r="G7026" t="s">
        <v>10221</v>
      </c>
      <c r="H7026" t="s">
        <v>12816</v>
      </c>
      <c r="I7026" t="s">
        <v>37</v>
      </c>
      <c r="J7026" t="s">
        <v>37</v>
      </c>
      <c r="K7026" t="s">
        <v>37</v>
      </c>
      <c r="L7026" t="s">
        <v>37</v>
      </c>
      <c r="M7026" t="s">
        <v>6299</v>
      </c>
      <c r="N7026" t="s">
        <v>277</v>
      </c>
      <c r="O7026" t="s">
        <v>10705</v>
      </c>
      <c r="P7026" t="s">
        <v>12817</v>
      </c>
      <c r="Q7026" t="s">
        <v>279</v>
      </c>
      <c r="R7026" t="s">
        <v>8481</v>
      </c>
      <c r="S7026" t="s">
        <v>64</v>
      </c>
      <c r="T7026" t="s">
        <v>1803</v>
      </c>
      <c r="U7026" t="s">
        <v>2282</v>
      </c>
      <c r="V7026" t="s">
        <v>1182</v>
      </c>
      <c r="W7026" t="s">
        <v>114</v>
      </c>
      <c r="X7026">
        <v>1</v>
      </c>
      <c r="Y7026">
        <v>4000</v>
      </c>
      <c r="Z7026">
        <v>0</v>
      </c>
      <c r="AA7026">
        <v>4000</v>
      </c>
      <c r="AB7026">
        <v>7002391</v>
      </c>
      <c r="AC7026" t="s">
        <v>178</v>
      </c>
      <c r="AD7026" t="str">
        <f>+VLOOKUP(T7026,items!$A$2:$D$1255,4,0)</f>
        <v>PERGOLA</v>
      </c>
      <c r="AE7026" t="str">
        <f>+VLOOKUP(T7026,Tabla1[],5,0)</f>
        <v>PERGOLITE</v>
      </c>
      <c r="AF7026">
        <f t="shared" si="109"/>
        <v>11</v>
      </c>
    </row>
    <row r="7027" spans="1:32" x14ac:dyDescent="0.25">
      <c r="A7027">
        <v>105186</v>
      </c>
      <c r="B7027" t="s">
        <v>12815</v>
      </c>
      <c r="C7027" t="s">
        <v>75</v>
      </c>
      <c r="D7027">
        <v>0</v>
      </c>
      <c r="F7027" t="s">
        <v>9440</v>
      </c>
      <c r="G7027" t="s">
        <v>10221</v>
      </c>
      <c r="H7027" t="s">
        <v>12816</v>
      </c>
      <c r="I7027" t="s">
        <v>37</v>
      </c>
      <c r="J7027" t="s">
        <v>37</v>
      </c>
      <c r="K7027" t="s">
        <v>37</v>
      </c>
      <c r="L7027" t="s">
        <v>37</v>
      </c>
      <c r="M7027" t="s">
        <v>6299</v>
      </c>
      <c r="N7027" t="s">
        <v>277</v>
      </c>
      <c r="O7027" t="s">
        <v>10705</v>
      </c>
      <c r="P7027" t="s">
        <v>12817</v>
      </c>
      <c r="Q7027" t="s">
        <v>279</v>
      </c>
      <c r="R7027" t="s">
        <v>8481</v>
      </c>
      <c r="S7027" t="s">
        <v>64</v>
      </c>
      <c r="T7027" t="s">
        <v>94</v>
      </c>
      <c r="U7027" t="s">
        <v>95</v>
      </c>
      <c r="X7027">
        <v>1</v>
      </c>
      <c r="Y7027">
        <v>0</v>
      </c>
      <c r="Z7027">
        <v>0</v>
      </c>
      <c r="AA7027">
        <v>0</v>
      </c>
      <c r="AB7027">
        <v>400000</v>
      </c>
      <c r="AC7027" t="s">
        <v>178</v>
      </c>
      <c r="AD7027" t="e">
        <f>+VLOOKUP(T7027,items!$A$2:$D$1255,4,0)</f>
        <v>#N/A</v>
      </c>
      <c r="AE7027" t="e">
        <f>+VLOOKUP(T7027,Tabla1[],5,0)</f>
        <v>#N/A</v>
      </c>
      <c r="AF7027">
        <f t="shared" si="109"/>
        <v>11</v>
      </c>
    </row>
    <row r="7028" spans="1:32" x14ac:dyDescent="0.25">
      <c r="A7028">
        <v>105186</v>
      </c>
      <c r="B7028" t="s">
        <v>12815</v>
      </c>
      <c r="C7028" t="s">
        <v>75</v>
      </c>
      <c r="D7028">
        <v>0</v>
      </c>
      <c r="F7028" t="s">
        <v>9440</v>
      </c>
      <c r="G7028" t="s">
        <v>10221</v>
      </c>
      <c r="H7028" t="s">
        <v>12816</v>
      </c>
      <c r="I7028" t="s">
        <v>37</v>
      </c>
      <c r="J7028" t="s">
        <v>37</v>
      </c>
      <c r="K7028" t="s">
        <v>37</v>
      </c>
      <c r="L7028" t="s">
        <v>37</v>
      </c>
      <c r="M7028" t="s">
        <v>6299</v>
      </c>
      <c r="N7028" t="s">
        <v>277</v>
      </c>
      <c r="O7028" t="s">
        <v>10705</v>
      </c>
      <c r="P7028" t="s">
        <v>12817</v>
      </c>
      <c r="Q7028" t="s">
        <v>279</v>
      </c>
      <c r="R7028" t="s">
        <v>8481</v>
      </c>
      <c r="S7028" t="s">
        <v>64</v>
      </c>
      <c r="T7028" t="s">
        <v>12679</v>
      </c>
      <c r="U7028" t="s">
        <v>12680</v>
      </c>
      <c r="X7028">
        <v>1</v>
      </c>
      <c r="Y7028">
        <v>0</v>
      </c>
      <c r="Z7028">
        <v>0</v>
      </c>
      <c r="AA7028">
        <v>0</v>
      </c>
      <c r="AB7028">
        <v>600000</v>
      </c>
      <c r="AC7028" t="s">
        <v>178</v>
      </c>
      <c r="AD7028">
        <f>+VLOOKUP(T7028,items!$A$2:$D$1255,4,0)</f>
        <v>0</v>
      </c>
      <c r="AE7028">
        <f>+VLOOKUP(T7028,Tabla1[],5,0)</f>
        <v>0</v>
      </c>
      <c r="AF7028">
        <f t="shared" si="109"/>
        <v>11</v>
      </c>
    </row>
    <row r="7029" spans="1:32" x14ac:dyDescent="0.25">
      <c r="A7029">
        <v>105189</v>
      </c>
      <c r="B7029" t="s">
        <v>12577</v>
      </c>
      <c r="C7029" t="s">
        <v>33</v>
      </c>
      <c r="D7029">
        <v>0</v>
      </c>
      <c r="F7029" t="s">
        <v>9440</v>
      </c>
      <c r="G7029" t="s">
        <v>9396</v>
      </c>
      <c r="H7029" t="s">
        <v>12818</v>
      </c>
      <c r="I7029" t="s">
        <v>12819</v>
      </c>
      <c r="J7029" t="s">
        <v>12820</v>
      </c>
      <c r="K7029" t="s">
        <v>12821</v>
      </c>
      <c r="L7029" t="s">
        <v>37</v>
      </c>
      <c r="M7029" t="s">
        <v>10461</v>
      </c>
      <c r="N7029" t="s">
        <v>8479</v>
      </c>
      <c r="O7029" t="s">
        <v>12822</v>
      </c>
      <c r="P7029" t="s">
        <v>12823</v>
      </c>
      <c r="Q7029" t="s">
        <v>10656</v>
      </c>
      <c r="R7029" t="s">
        <v>764</v>
      </c>
      <c r="S7029" t="s">
        <v>108</v>
      </c>
      <c r="T7029" t="s">
        <v>713</v>
      </c>
      <c r="U7029" t="s">
        <v>714</v>
      </c>
      <c r="V7029" t="s">
        <v>67</v>
      </c>
      <c r="X7029">
        <v>4</v>
      </c>
      <c r="Y7029">
        <v>0</v>
      </c>
      <c r="Z7029">
        <v>0</v>
      </c>
      <c r="AA7029">
        <v>0</v>
      </c>
      <c r="AB7029">
        <v>1280000</v>
      </c>
      <c r="AC7029" t="s">
        <v>47</v>
      </c>
      <c r="AD7029">
        <f>+VLOOKUP(T7029,items!$A$2:$D$1255,4,0)</f>
        <v>0</v>
      </c>
      <c r="AE7029">
        <f>+VLOOKUP(T7029,Tabla1[],5,0)</f>
        <v>0</v>
      </c>
      <c r="AF7029">
        <f t="shared" si="109"/>
        <v>9</v>
      </c>
    </row>
    <row r="7030" spans="1:32" x14ac:dyDescent="0.25">
      <c r="A7030">
        <v>105189</v>
      </c>
      <c r="B7030" t="s">
        <v>12577</v>
      </c>
      <c r="C7030" t="s">
        <v>33</v>
      </c>
      <c r="D7030">
        <v>0</v>
      </c>
      <c r="F7030" t="s">
        <v>9440</v>
      </c>
      <c r="G7030" t="s">
        <v>9396</v>
      </c>
      <c r="H7030" t="s">
        <v>12818</v>
      </c>
      <c r="I7030" t="s">
        <v>12819</v>
      </c>
      <c r="J7030" t="s">
        <v>12820</v>
      </c>
      <c r="K7030" t="s">
        <v>12821</v>
      </c>
      <c r="L7030" t="s">
        <v>37</v>
      </c>
      <c r="M7030" t="s">
        <v>10461</v>
      </c>
      <c r="N7030" t="s">
        <v>8479</v>
      </c>
      <c r="O7030" t="s">
        <v>12822</v>
      </c>
      <c r="P7030" t="s">
        <v>12823</v>
      </c>
      <c r="Q7030" t="s">
        <v>10656</v>
      </c>
      <c r="R7030" t="s">
        <v>764</v>
      </c>
      <c r="S7030" t="s">
        <v>108</v>
      </c>
      <c r="T7030" t="s">
        <v>2089</v>
      </c>
      <c r="U7030" t="s">
        <v>2090</v>
      </c>
      <c r="V7030" t="s">
        <v>67</v>
      </c>
      <c r="X7030">
        <v>1</v>
      </c>
      <c r="Y7030">
        <v>0</v>
      </c>
      <c r="Z7030">
        <v>0</v>
      </c>
      <c r="AA7030">
        <v>0</v>
      </c>
      <c r="AB7030">
        <v>0</v>
      </c>
      <c r="AC7030" t="s">
        <v>47</v>
      </c>
      <c r="AD7030">
        <f>+VLOOKUP(T7030,items!$A$2:$D$1255,4,0)</f>
        <v>0</v>
      </c>
      <c r="AE7030">
        <f>+VLOOKUP(T7030,Tabla1[],5,0)</f>
        <v>0</v>
      </c>
      <c r="AF7030">
        <f t="shared" si="109"/>
        <v>9</v>
      </c>
    </row>
    <row r="7031" spans="1:32" x14ac:dyDescent="0.25">
      <c r="A7031">
        <v>105189</v>
      </c>
      <c r="B7031" t="s">
        <v>12577</v>
      </c>
      <c r="C7031" t="s">
        <v>33</v>
      </c>
      <c r="D7031">
        <v>0</v>
      </c>
      <c r="F7031" t="s">
        <v>9440</v>
      </c>
      <c r="G7031" t="s">
        <v>9396</v>
      </c>
      <c r="H7031" t="s">
        <v>12818</v>
      </c>
      <c r="I7031" t="s">
        <v>12819</v>
      </c>
      <c r="J7031" t="s">
        <v>12820</v>
      </c>
      <c r="K7031" t="s">
        <v>12821</v>
      </c>
      <c r="L7031" t="s">
        <v>37</v>
      </c>
      <c r="M7031" t="s">
        <v>10461</v>
      </c>
      <c r="N7031" t="s">
        <v>8479</v>
      </c>
      <c r="O7031" t="s">
        <v>12822</v>
      </c>
      <c r="P7031" t="s">
        <v>12823</v>
      </c>
      <c r="Q7031" t="s">
        <v>10656</v>
      </c>
      <c r="R7031" t="s">
        <v>764</v>
      </c>
      <c r="S7031" t="s">
        <v>108</v>
      </c>
      <c r="T7031" t="s">
        <v>7509</v>
      </c>
      <c r="U7031" t="s">
        <v>7510</v>
      </c>
      <c r="X7031">
        <v>6</v>
      </c>
      <c r="Y7031">
        <v>0</v>
      </c>
      <c r="Z7031">
        <v>0</v>
      </c>
      <c r="AA7031">
        <v>0</v>
      </c>
      <c r="AB7031">
        <v>248400</v>
      </c>
      <c r="AC7031" t="s">
        <v>47</v>
      </c>
      <c r="AD7031">
        <f>+VLOOKUP(T7031,items!$A$2:$D$1255,4,0)</f>
        <v>0</v>
      </c>
      <c r="AE7031">
        <f>+VLOOKUP(T7031,Tabla1[],5,0)</f>
        <v>0</v>
      </c>
      <c r="AF7031">
        <f t="shared" si="109"/>
        <v>9</v>
      </c>
    </row>
    <row r="7032" spans="1:32" x14ac:dyDescent="0.25">
      <c r="A7032">
        <v>105189</v>
      </c>
      <c r="B7032" t="s">
        <v>12577</v>
      </c>
      <c r="C7032" t="s">
        <v>33</v>
      </c>
      <c r="D7032">
        <v>0</v>
      </c>
      <c r="F7032" t="s">
        <v>9440</v>
      </c>
      <c r="G7032" t="s">
        <v>9396</v>
      </c>
      <c r="H7032" t="s">
        <v>12818</v>
      </c>
      <c r="I7032" t="s">
        <v>12819</v>
      </c>
      <c r="J7032" t="s">
        <v>12820</v>
      </c>
      <c r="K7032" t="s">
        <v>12821</v>
      </c>
      <c r="L7032" t="s">
        <v>37</v>
      </c>
      <c r="M7032" t="s">
        <v>10461</v>
      </c>
      <c r="N7032" t="s">
        <v>8479</v>
      </c>
      <c r="O7032" t="s">
        <v>12822</v>
      </c>
      <c r="P7032" t="s">
        <v>12823</v>
      </c>
      <c r="Q7032" t="s">
        <v>10656</v>
      </c>
      <c r="R7032" t="s">
        <v>764</v>
      </c>
      <c r="S7032" t="s">
        <v>108</v>
      </c>
      <c r="T7032" t="s">
        <v>431</v>
      </c>
      <c r="U7032" t="s">
        <v>432</v>
      </c>
      <c r="X7032">
        <v>2</v>
      </c>
      <c r="Y7032">
        <v>4400</v>
      </c>
      <c r="Z7032">
        <v>0</v>
      </c>
      <c r="AA7032">
        <v>0</v>
      </c>
      <c r="AB7032">
        <v>7431228</v>
      </c>
      <c r="AC7032" t="s">
        <v>47</v>
      </c>
      <c r="AD7032">
        <f>+VLOOKUP(T7032,items!$A$2:$D$1255,4,0)</f>
        <v>0</v>
      </c>
      <c r="AE7032">
        <f>+VLOOKUP(T7032,Tabla1[],5,0)</f>
        <v>0</v>
      </c>
      <c r="AF7032">
        <f t="shared" si="109"/>
        <v>9</v>
      </c>
    </row>
    <row r="7033" spans="1:32" x14ac:dyDescent="0.25">
      <c r="A7033">
        <v>105189</v>
      </c>
      <c r="B7033" t="s">
        <v>12577</v>
      </c>
      <c r="C7033" t="s">
        <v>33</v>
      </c>
      <c r="D7033">
        <v>0</v>
      </c>
      <c r="F7033" t="s">
        <v>9440</v>
      </c>
      <c r="G7033" t="s">
        <v>9396</v>
      </c>
      <c r="H7033" t="s">
        <v>12818</v>
      </c>
      <c r="I7033" t="s">
        <v>12819</v>
      </c>
      <c r="J7033" t="s">
        <v>12820</v>
      </c>
      <c r="K7033" t="s">
        <v>12821</v>
      </c>
      <c r="L7033" t="s">
        <v>37</v>
      </c>
      <c r="M7033" t="s">
        <v>10461</v>
      </c>
      <c r="N7033" t="s">
        <v>8479</v>
      </c>
      <c r="O7033" t="s">
        <v>12822</v>
      </c>
      <c r="P7033" t="s">
        <v>12823</v>
      </c>
      <c r="Q7033" t="s">
        <v>10656</v>
      </c>
      <c r="R7033" t="s">
        <v>764</v>
      </c>
      <c r="S7033" t="s">
        <v>108</v>
      </c>
      <c r="T7033" t="s">
        <v>347</v>
      </c>
      <c r="U7033" t="s">
        <v>348</v>
      </c>
      <c r="W7033" t="s">
        <v>114</v>
      </c>
      <c r="X7033">
        <v>1</v>
      </c>
      <c r="Y7033">
        <v>23000</v>
      </c>
      <c r="Z7033">
        <v>0</v>
      </c>
      <c r="AA7033">
        <v>0</v>
      </c>
      <c r="AB7033">
        <v>3049895</v>
      </c>
      <c r="AC7033" t="s">
        <v>47</v>
      </c>
      <c r="AD7033">
        <f>+VLOOKUP(T7033,items!$A$2:$D$1255,4,0)</f>
        <v>0</v>
      </c>
      <c r="AE7033">
        <f>+VLOOKUP(T7033,Tabla1[],5,0)</f>
        <v>0</v>
      </c>
      <c r="AF7033">
        <f t="shared" si="109"/>
        <v>9</v>
      </c>
    </row>
    <row r="7034" spans="1:32" x14ac:dyDescent="0.25">
      <c r="A7034">
        <v>105189</v>
      </c>
      <c r="B7034" t="s">
        <v>12577</v>
      </c>
      <c r="C7034" t="s">
        <v>33</v>
      </c>
      <c r="D7034">
        <v>0</v>
      </c>
      <c r="F7034" t="s">
        <v>9440</v>
      </c>
      <c r="G7034" t="s">
        <v>9396</v>
      </c>
      <c r="H7034" t="s">
        <v>12818</v>
      </c>
      <c r="I7034" t="s">
        <v>12819</v>
      </c>
      <c r="J7034" t="s">
        <v>12820</v>
      </c>
      <c r="K7034" t="s">
        <v>12821</v>
      </c>
      <c r="L7034" t="s">
        <v>37</v>
      </c>
      <c r="M7034" t="s">
        <v>10461</v>
      </c>
      <c r="N7034" t="s">
        <v>8479</v>
      </c>
      <c r="O7034" t="s">
        <v>12822</v>
      </c>
      <c r="P7034" t="s">
        <v>12823</v>
      </c>
      <c r="Q7034" t="s">
        <v>10656</v>
      </c>
      <c r="R7034" t="s">
        <v>764</v>
      </c>
      <c r="S7034" t="s">
        <v>108</v>
      </c>
      <c r="T7034" t="s">
        <v>12824</v>
      </c>
      <c r="U7034" t="s">
        <v>12811</v>
      </c>
      <c r="V7034" t="s">
        <v>67</v>
      </c>
      <c r="X7034">
        <v>1</v>
      </c>
      <c r="Y7034">
        <v>0</v>
      </c>
      <c r="Z7034">
        <v>0</v>
      </c>
      <c r="AA7034">
        <v>0</v>
      </c>
      <c r="AB7034">
        <v>5500000</v>
      </c>
      <c r="AC7034" t="s">
        <v>47</v>
      </c>
      <c r="AD7034">
        <f>+VLOOKUP(T7034,items!$A$2:$D$1255,4,0)</f>
        <v>0</v>
      </c>
      <c r="AE7034">
        <f>+VLOOKUP(T7034,Tabla1[],5,0)</f>
        <v>0</v>
      </c>
      <c r="AF7034">
        <f t="shared" si="109"/>
        <v>9</v>
      </c>
    </row>
    <row r="7035" spans="1:32" x14ac:dyDescent="0.25">
      <c r="A7035">
        <v>105189</v>
      </c>
      <c r="B7035" t="s">
        <v>12577</v>
      </c>
      <c r="C7035" t="s">
        <v>33</v>
      </c>
      <c r="D7035">
        <v>0</v>
      </c>
      <c r="F7035" t="s">
        <v>9440</v>
      </c>
      <c r="G7035" t="s">
        <v>9396</v>
      </c>
      <c r="H7035" t="s">
        <v>12818</v>
      </c>
      <c r="I7035" t="s">
        <v>12819</v>
      </c>
      <c r="J7035" t="s">
        <v>12820</v>
      </c>
      <c r="K7035" t="s">
        <v>12821</v>
      </c>
      <c r="L7035" t="s">
        <v>37</v>
      </c>
      <c r="M7035" t="s">
        <v>10461</v>
      </c>
      <c r="N7035" t="s">
        <v>8479</v>
      </c>
      <c r="O7035" t="s">
        <v>12822</v>
      </c>
      <c r="P7035" t="s">
        <v>12823</v>
      </c>
      <c r="Q7035" t="s">
        <v>10656</v>
      </c>
      <c r="R7035" t="s">
        <v>764</v>
      </c>
      <c r="S7035" t="s">
        <v>108</v>
      </c>
      <c r="T7035" t="s">
        <v>1978</v>
      </c>
      <c r="U7035" t="s">
        <v>1979</v>
      </c>
      <c r="X7035">
        <v>4</v>
      </c>
      <c r="Y7035">
        <v>0</v>
      </c>
      <c r="Z7035">
        <v>0</v>
      </c>
      <c r="AA7035">
        <v>0</v>
      </c>
      <c r="AB7035">
        <v>2274984</v>
      </c>
      <c r="AC7035" t="s">
        <v>47</v>
      </c>
      <c r="AD7035">
        <f>+VLOOKUP(T7035,items!$A$2:$D$1255,4,0)</f>
        <v>0</v>
      </c>
      <c r="AE7035">
        <f>+VLOOKUP(T7035,Tabla1[],5,0)</f>
        <v>0</v>
      </c>
      <c r="AF7035">
        <f t="shared" si="109"/>
        <v>9</v>
      </c>
    </row>
    <row r="7036" spans="1:32" x14ac:dyDescent="0.25">
      <c r="A7036">
        <v>105189</v>
      </c>
      <c r="B7036" t="s">
        <v>12577</v>
      </c>
      <c r="C7036" t="s">
        <v>33</v>
      </c>
      <c r="D7036">
        <v>0</v>
      </c>
      <c r="F7036" t="s">
        <v>9440</v>
      </c>
      <c r="G7036" t="s">
        <v>9396</v>
      </c>
      <c r="H7036" t="s">
        <v>12818</v>
      </c>
      <c r="I7036" t="s">
        <v>12819</v>
      </c>
      <c r="J7036" t="s">
        <v>12820</v>
      </c>
      <c r="K7036" t="s">
        <v>12821</v>
      </c>
      <c r="L7036" t="s">
        <v>37</v>
      </c>
      <c r="M7036" t="s">
        <v>10461</v>
      </c>
      <c r="N7036" t="s">
        <v>8479</v>
      </c>
      <c r="O7036" t="s">
        <v>12822</v>
      </c>
      <c r="P7036" t="s">
        <v>12823</v>
      </c>
      <c r="Q7036" t="s">
        <v>10656</v>
      </c>
      <c r="R7036" t="s">
        <v>764</v>
      </c>
      <c r="S7036" t="s">
        <v>108</v>
      </c>
      <c r="T7036" t="s">
        <v>351</v>
      </c>
      <c r="U7036" t="s">
        <v>352</v>
      </c>
      <c r="X7036">
        <v>1</v>
      </c>
      <c r="Y7036">
        <v>2800</v>
      </c>
      <c r="Z7036">
        <v>0</v>
      </c>
      <c r="AA7036">
        <v>8700</v>
      </c>
      <c r="AB7036">
        <v>38242161</v>
      </c>
      <c r="AC7036" t="s">
        <v>47</v>
      </c>
      <c r="AD7036" t="str">
        <f>+VLOOKUP(T7036,items!$A$2:$D$1255,4,0)</f>
        <v>PERGOLA</v>
      </c>
      <c r="AE7036" t="str">
        <f>+VLOOKUP(T7036,Tabla1[],5,0)</f>
        <v>PERGOTEK ROMANO</v>
      </c>
      <c r="AF7036">
        <f t="shared" si="109"/>
        <v>9</v>
      </c>
    </row>
    <row r="7037" spans="1:32" x14ac:dyDescent="0.25">
      <c r="A7037">
        <v>105189</v>
      </c>
      <c r="B7037" t="s">
        <v>12577</v>
      </c>
      <c r="C7037" t="s">
        <v>33</v>
      </c>
      <c r="D7037">
        <v>0</v>
      </c>
      <c r="F7037" t="s">
        <v>9440</v>
      </c>
      <c r="G7037" t="s">
        <v>9396</v>
      </c>
      <c r="H7037" t="s">
        <v>12818</v>
      </c>
      <c r="I7037" t="s">
        <v>12819</v>
      </c>
      <c r="J7037" t="s">
        <v>12820</v>
      </c>
      <c r="K7037" t="s">
        <v>12821</v>
      </c>
      <c r="L7037" t="s">
        <v>37</v>
      </c>
      <c r="M7037" t="s">
        <v>10461</v>
      </c>
      <c r="N7037" t="s">
        <v>8479</v>
      </c>
      <c r="O7037" t="s">
        <v>12822</v>
      </c>
      <c r="P7037" t="s">
        <v>12823</v>
      </c>
      <c r="Q7037" t="s">
        <v>10656</v>
      </c>
      <c r="R7037" t="s">
        <v>764</v>
      </c>
      <c r="S7037" t="s">
        <v>108</v>
      </c>
      <c r="T7037" t="s">
        <v>94</v>
      </c>
      <c r="U7037" t="s">
        <v>197</v>
      </c>
      <c r="V7037" t="s">
        <v>67</v>
      </c>
      <c r="X7037">
        <v>1</v>
      </c>
      <c r="Y7037">
        <v>0</v>
      </c>
      <c r="Z7037">
        <v>0</v>
      </c>
      <c r="AA7037">
        <v>0</v>
      </c>
      <c r="AB7037">
        <v>1500000</v>
      </c>
      <c r="AC7037" t="s">
        <v>47</v>
      </c>
      <c r="AD7037" t="e">
        <f>+VLOOKUP(T7037,items!$A$2:$D$1255,4,0)</f>
        <v>#N/A</v>
      </c>
      <c r="AE7037" t="e">
        <f>+VLOOKUP(T7037,Tabla1[],5,0)</f>
        <v>#N/A</v>
      </c>
      <c r="AF7037">
        <f t="shared" si="109"/>
        <v>9</v>
      </c>
    </row>
    <row r="7038" spans="1:32" x14ac:dyDescent="0.25">
      <c r="A7038">
        <v>105189</v>
      </c>
      <c r="B7038" t="s">
        <v>12577</v>
      </c>
      <c r="C7038" t="s">
        <v>33</v>
      </c>
      <c r="D7038">
        <v>0</v>
      </c>
      <c r="F7038" t="s">
        <v>9440</v>
      </c>
      <c r="G7038" t="s">
        <v>9396</v>
      </c>
      <c r="H7038" t="s">
        <v>12818</v>
      </c>
      <c r="I7038" t="s">
        <v>12819</v>
      </c>
      <c r="J7038" t="s">
        <v>12820</v>
      </c>
      <c r="K7038" t="s">
        <v>12821</v>
      </c>
      <c r="L7038" t="s">
        <v>37</v>
      </c>
      <c r="M7038" t="s">
        <v>10461</v>
      </c>
      <c r="N7038" t="s">
        <v>8479</v>
      </c>
      <c r="O7038" t="s">
        <v>12822</v>
      </c>
      <c r="P7038" t="s">
        <v>12823</v>
      </c>
      <c r="Q7038" t="s">
        <v>10656</v>
      </c>
      <c r="R7038" t="s">
        <v>764</v>
      </c>
      <c r="S7038" t="s">
        <v>108</v>
      </c>
      <c r="T7038" t="s">
        <v>7511</v>
      </c>
      <c r="U7038" t="s">
        <v>7512</v>
      </c>
      <c r="V7038" t="s">
        <v>67</v>
      </c>
      <c r="X7038">
        <v>1</v>
      </c>
      <c r="Y7038">
        <v>0</v>
      </c>
      <c r="Z7038">
        <v>0</v>
      </c>
      <c r="AA7038">
        <v>0</v>
      </c>
      <c r="AB7038">
        <v>500000</v>
      </c>
      <c r="AC7038" t="s">
        <v>47</v>
      </c>
      <c r="AD7038" t="e">
        <f>+VLOOKUP(T7038,items!$A$2:$D$1255,4,0)</f>
        <v>#N/A</v>
      </c>
      <c r="AE7038" t="e">
        <f>+VLOOKUP(T7038,Tabla1[],5,0)</f>
        <v>#N/A</v>
      </c>
      <c r="AF7038">
        <f t="shared" si="109"/>
        <v>9</v>
      </c>
    </row>
    <row r="7039" spans="1:32" x14ac:dyDescent="0.25">
      <c r="A7039">
        <v>105189</v>
      </c>
      <c r="B7039" t="s">
        <v>12577</v>
      </c>
      <c r="C7039" t="s">
        <v>33</v>
      </c>
      <c r="D7039">
        <v>0</v>
      </c>
      <c r="F7039" t="s">
        <v>9440</v>
      </c>
      <c r="G7039" t="s">
        <v>9396</v>
      </c>
      <c r="H7039" t="s">
        <v>12818</v>
      </c>
      <c r="I7039" t="s">
        <v>12819</v>
      </c>
      <c r="J7039" t="s">
        <v>12820</v>
      </c>
      <c r="K7039" t="s">
        <v>12821</v>
      </c>
      <c r="L7039" t="s">
        <v>37</v>
      </c>
      <c r="M7039" t="s">
        <v>10461</v>
      </c>
      <c r="N7039" t="s">
        <v>8479</v>
      </c>
      <c r="O7039" t="s">
        <v>12822</v>
      </c>
      <c r="P7039" t="s">
        <v>12823</v>
      </c>
      <c r="Q7039" t="s">
        <v>10656</v>
      </c>
      <c r="R7039" t="s">
        <v>764</v>
      </c>
      <c r="S7039" t="s">
        <v>108</v>
      </c>
      <c r="T7039" t="s">
        <v>5706</v>
      </c>
      <c r="U7039" t="s">
        <v>5707</v>
      </c>
      <c r="V7039" t="s">
        <v>67</v>
      </c>
      <c r="X7039">
        <v>1</v>
      </c>
      <c r="Y7039">
        <v>0</v>
      </c>
      <c r="Z7039">
        <v>0</v>
      </c>
      <c r="AA7039">
        <v>0</v>
      </c>
      <c r="AB7039">
        <v>0</v>
      </c>
      <c r="AC7039" t="s">
        <v>47</v>
      </c>
      <c r="AD7039">
        <f>+VLOOKUP(T7039,items!$A$2:$D$1255,4,0)</f>
        <v>0</v>
      </c>
      <c r="AE7039">
        <f>+VLOOKUP(T7039,Tabla1[],5,0)</f>
        <v>0</v>
      </c>
      <c r="AF7039">
        <f t="shared" si="109"/>
        <v>9</v>
      </c>
    </row>
    <row r="7040" spans="1:32" x14ac:dyDescent="0.25">
      <c r="A7040">
        <v>105189</v>
      </c>
      <c r="B7040" t="s">
        <v>12577</v>
      </c>
      <c r="C7040" t="s">
        <v>33</v>
      </c>
      <c r="D7040">
        <v>0</v>
      </c>
      <c r="F7040" t="s">
        <v>9440</v>
      </c>
      <c r="G7040" t="s">
        <v>9396</v>
      </c>
      <c r="H7040" t="s">
        <v>12818</v>
      </c>
      <c r="I7040" t="s">
        <v>12819</v>
      </c>
      <c r="J7040" t="s">
        <v>12820</v>
      </c>
      <c r="K7040" t="s">
        <v>12821</v>
      </c>
      <c r="L7040" t="s">
        <v>37</v>
      </c>
      <c r="M7040" t="s">
        <v>10461</v>
      </c>
      <c r="N7040" t="s">
        <v>8479</v>
      </c>
      <c r="O7040" t="s">
        <v>12822</v>
      </c>
      <c r="P7040" t="s">
        <v>12823</v>
      </c>
      <c r="Q7040" t="s">
        <v>10656</v>
      </c>
      <c r="R7040" t="s">
        <v>764</v>
      </c>
      <c r="S7040" t="s">
        <v>108</v>
      </c>
      <c r="T7040" t="s">
        <v>392</v>
      </c>
      <c r="U7040" t="s">
        <v>393</v>
      </c>
      <c r="V7040" t="s">
        <v>67</v>
      </c>
      <c r="X7040">
        <v>1</v>
      </c>
      <c r="Y7040">
        <v>0</v>
      </c>
      <c r="Z7040">
        <v>0</v>
      </c>
      <c r="AA7040">
        <v>0</v>
      </c>
      <c r="AB7040">
        <v>1000000</v>
      </c>
      <c r="AC7040" t="s">
        <v>47</v>
      </c>
      <c r="AD7040" t="e">
        <f>+VLOOKUP(T7040,items!$A$2:$D$1255,4,0)</f>
        <v>#N/A</v>
      </c>
      <c r="AE7040" t="e">
        <f>+VLOOKUP(T7040,Tabla1[],5,0)</f>
        <v>#N/A</v>
      </c>
      <c r="AF7040">
        <f t="shared" si="109"/>
        <v>9</v>
      </c>
    </row>
    <row r="7041" spans="1:32" x14ac:dyDescent="0.25">
      <c r="A7041">
        <v>105191</v>
      </c>
      <c r="B7041" t="s">
        <v>12825</v>
      </c>
      <c r="C7041" t="s">
        <v>33</v>
      </c>
      <c r="D7041">
        <v>0</v>
      </c>
      <c r="F7041" t="s">
        <v>9440</v>
      </c>
      <c r="G7041" t="s">
        <v>10025</v>
      </c>
      <c r="H7041" t="s">
        <v>12826</v>
      </c>
      <c r="I7041" t="s">
        <v>37</v>
      </c>
      <c r="J7041" t="s">
        <v>12827</v>
      </c>
      <c r="K7041" t="s">
        <v>12828</v>
      </c>
      <c r="L7041" t="s">
        <v>37</v>
      </c>
      <c r="M7041" t="s">
        <v>9396</v>
      </c>
      <c r="N7041" t="s">
        <v>9396</v>
      </c>
      <c r="O7041" t="s">
        <v>8745</v>
      </c>
      <c r="P7041" t="s">
        <v>175</v>
      </c>
      <c r="Q7041" t="s">
        <v>8746</v>
      </c>
      <c r="R7041" t="s">
        <v>411</v>
      </c>
      <c r="S7041" t="s">
        <v>128</v>
      </c>
      <c r="T7041" t="s">
        <v>1232</v>
      </c>
      <c r="U7041" t="s">
        <v>1233</v>
      </c>
      <c r="X7041">
        <v>1</v>
      </c>
      <c r="Y7041">
        <v>0</v>
      </c>
      <c r="Z7041">
        <v>0</v>
      </c>
      <c r="AA7041">
        <v>0</v>
      </c>
      <c r="AB7041">
        <v>169800</v>
      </c>
      <c r="AC7041" t="s">
        <v>47</v>
      </c>
      <c r="AD7041">
        <f>+VLOOKUP(T7041,items!$A$2:$D$1255,4,0)</f>
        <v>0</v>
      </c>
      <c r="AE7041">
        <f>+VLOOKUP(T7041,Tabla1[],5,0)</f>
        <v>0</v>
      </c>
      <c r="AF7041">
        <f t="shared" si="109"/>
        <v>6</v>
      </c>
    </row>
    <row r="7042" spans="1:32" x14ac:dyDescent="0.25">
      <c r="A7042">
        <v>105192</v>
      </c>
      <c r="B7042" t="s">
        <v>12829</v>
      </c>
      <c r="C7042" t="s">
        <v>75</v>
      </c>
      <c r="D7042">
        <v>0</v>
      </c>
      <c r="F7042" t="s">
        <v>9440</v>
      </c>
      <c r="G7042" t="s">
        <v>10533</v>
      </c>
      <c r="H7042" t="s">
        <v>12830</v>
      </c>
      <c r="I7042" t="s">
        <v>37</v>
      </c>
      <c r="J7042" t="s">
        <v>12831</v>
      </c>
      <c r="K7042" t="s">
        <v>12832</v>
      </c>
      <c r="L7042" t="s">
        <v>12833</v>
      </c>
      <c r="M7042" t="s">
        <v>9397</v>
      </c>
      <c r="N7042" t="s">
        <v>9397</v>
      </c>
      <c r="O7042" t="s">
        <v>10127</v>
      </c>
      <c r="P7042" t="s">
        <v>10461</v>
      </c>
      <c r="Q7042" t="s">
        <v>10230</v>
      </c>
      <c r="R7042" t="s">
        <v>127</v>
      </c>
      <c r="S7042" t="s">
        <v>44</v>
      </c>
      <c r="T7042" t="s">
        <v>7509</v>
      </c>
      <c r="U7042" t="s">
        <v>7510</v>
      </c>
      <c r="X7042">
        <v>2</v>
      </c>
      <c r="Y7042">
        <v>0</v>
      </c>
      <c r="Z7042">
        <v>0</v>
      </c>
      <c r="AA7042">
        <v>0</v>
      </c>
      <c r="AB7042">
        <v>200000</v>
      </c>
      <c r="AC7042" t="s">
        <v>47</v>
      </c>
      <c r="AD7042">
        <f>+VLOOKUP(T7042,items!$A$2:$D$1255,4,0)</f>
        <v>0</v>
      </c>
      <c r="AE7042">
        <f>+VLOOKUP(T7042,Tabla1[],5,0)</f>
        <v>0</v>
      </c>
      <c r="AF7042">
        <f t="shared" ref="AF7042:AF7105" si="110">+MONTH(O7042)</f>
        <v>7</v>
      </c>
    </row>
    <row r="7043" spans="1:32" x14ac:dyDescent="0.25">
      <c r="A7043">
        <v>105192</v>
      </c>
      <c r="B7043" t="s">
        <v>12829</v>
      </c>
      <c r="C7043" t="s">
        <v>75</v>
      </c>
      <c r="D7043">
        <v>0</v>
      </c>
      <c r="F7043" t="s">
        <v>9440</v>
      </c>
      <c r="G7043" t="s">
        <v>10533</v>
      </c>
      <c r="H7043" t="s">
        <v>12830</v>
      </c>
      <c r="I7043" t="s">
        <v>37</v>
      </c>
      <c r="J7043" t="s">
        <v>12831</v>
      </c>
      <c r="K7043" t="s">
        <v>12832</v>
      </c>
      <c r="L7043" t="s">
        <v>12833</v>
      </c>
      <c r="M7043" t="s">
        <v>9397</v>
      </c>
      <c r="N7043" t="s">
        <v>9397</v>
      </c>
      <c r="O7043" t="s">
        <v>10127</v>
      </c>
      <c r="P7043" t="s">
        <v>10461</v>
      </c>
      <c r="Q7043" t="s">
        <v>10230</v>
      </c>
      <c r="R7043" t="s">
        <v>127</v>
      </c>
      <c r="S7043" t="s">
        <v>44</v>
      </c>
      <c r="T7043" t="s">
        <v>5950</v>
      </c>
      <c r="U7043" t="s">
        <v>5951</v>
      </c>
      <c r="X7043">
        <v>1</v>
      </c>
      <c r="Y7043">
        <v>6749</v>
      </c>
      <c r="Z7043">
        <v>0</v>
      </c>
      <c r="AA7043">
        <v>3800</v>
      </c>
      <c r="AB7043">
        <v>1670000</v>
      </c>
      <c r="AC7043" t="s">
        <v>47</v>
      </c>
      <c r="AD7043">
        <f>+VLOOKUP(T7043,items!$A$2:$D$1255,4,0)</f>
        <v>0</v>
      </c>
      <c r="AE7043">
        <f>+VLOOKUP(T7043,Tabla1[],5,0)</f>
        <v>0</v>
      </c>
      <c r="AF7043">
        <f t="shared" si="110"/>
        <v>7</v>
      </c>
    </row>
    <row r="7044" spans="1:32" x14ac:dyDescent="0.25">
      <c r="A7044">
        <v>105192</v>
      </c>
      <c r="B7044" t="s">
        <v>12829</v>
      </c>
      <c r="C7044" t="s">
        <v>75</v>
      </c>
      <c r="D7044">
        <v>0</v>
      </c>
      <c r="F7044" t="s">
        <v>9440</v>
      </c>
      <c r="G7044" t="s">
        <v>10533</v>
      </c>
      <c r="H7044" t="s">
        <v>12830</v>
      </c>
      <c r="I7044" t="s">
        <v>37</v>
      </c>
      <c r="J7044" t="s">
        <v>12831</v>
      </c>
      <c r="K7044" t="s">
        <v>12832</v>
      </c>
      <c r="L7044" t="s">
        <v>12833</v>
      </c>
      <c r="M7044" t="s">
        <v>9397</v>
      </c>
      <c r="N7044" t="s">
        <v>9397</v>
      </c>
      <c r="O7044" t="s">
        <v>10127</v>
      </c>
      <c r="P7044" t="s">
        <v>10461</v>
      </c>
      <c r="Q7044" t="s">
        <v>10230</v>
      </c>
      <c r="R7044" t="s">
        <v>127</v>
      </c>
      <c r="S7044" t="s">
        <v>44</v>
      </c>
      <c r="T7044" t="s">
        <v>390</v>
      </c>
      <c r="U7044" t="s">
        <v>5952</v>
      </c>
      <c r="X7044">
        <v>1</v>
      </c>
      <c r="Y7044">
        <v>6749</v>
      </c>
      <c r="Z7044">
        <v>0</v>
      </c>
      <c r="AA7044">
        <v>3800</v>
      </c>
      <c r="AB7044">
        <v>1070000</v>
      </c>
      <c r="AC7044" t="s">
        <v>47</v>
      </c>
      <c r="AD7044" t="e">
        <f>+VLOOKUP(T7044,items!$A$2:$D$1255,4,0)</f>
        <v>#N/A</v>
      </c>
      <c r="AE7044" t="e">
        <f>+VLOOKUP(T7044,Tabla1[],5,0)</f>
        <v>#N/A</v>
      </c>
      <c r="AF7044">
        <f t="shared" si="110"/>
        <v>7</v>
      </c>
    </row>
    <row r="7045" spans="1:32" x14ac:dyDescent="0.25">
      <c r="A7045">
        <v>105201</v>
      </c>
      <c r="B7045" t="s">
        <v>8628</v>
      </c>
      <c r="C7045" t="s">
        <v>75</v>
      </c>
      <c r="D7045">
        <v>0</v>
      </c>
      <c r="F7045" t="s">
        <v>9440</v>
      </c>
      <c r="G7045" t="s">
        <v>9440</v>
      </c>
      <c r="H7045" t="s">
        <v>12834</v>
      </c>
      <c r="I7045" t="s">
        <v>37</v>
      </c>
      <c r="J7045" t="s">
        <v>12835</v>
      </c>
      <c r="K7045" t="s">
        <v>12836</v>
      </c>
      <c r="L7045" t="s">
        <v>37</v>
      </c>
      <c r="M7045" t="s">
        <v>10064</v>
      </c>
      <c r="N7045" t="s">
        <v>10064</v>
      </c>
      <c r="O7045" t="s">
        <v>10701</v>
      </c>
      <c r="P7045" t="s">
        <v>10024</v>
      </c>
      <c r="Q7045" t="s">
        <v>10024</v>
      </c>
      <c r="R7045" t="s">
        <v>127</v>
      </c>
      <c r="S7045" t="s">
        <v>164</v>
      </c>
      <c r="T7045" t="s">
        <v>6309</v>
      </c>
      <c r="U7045" t="s">
        <v>6310</v>
      </c>
      <c r="X7045">
        <v>2</v>
      </c>
      <c r="Y7045">
        <v>0</v>
      </c>
      <c r="Z7045">
        <v>0</v>
      </c>
      <c r="AA7045">
        <v>0</v>
      </c>
      <c r="AB7045">
        <v>2600</v>
      </c>
      <c r="AC7045" t="s">
        <v>47</v>
      </c>
      <c r="AD7045">
        <f>+VLOOKUP(T7045,items!$A$2:$D$1255,4,0)</f>
        <v>0</v>
      </c>
      <c r="AE7045">
        <f>+VLOOKUP(T7045,Tabla1[],5,0)</f>
        <v>0</v>
      </c>
      <c r="AF7045">
        <f t="shared" si="110"/>
        <v>6</v>
      </c>
    </row>
    <row r="7046" spans="1:32" x14ac:dyDescent="0.25">
      <c r="A7046">
        <v>105201</v>
      </c>
      <c r="B7046" t="s">
        <v>8628</v>
      </c>
      <c r="C7046" t="s">
        <v>75</v>
      </c>
      <c r="D7046">
        <v>0</v>
      </c>
      <c r="F7046" t="s">
        <v>9440</v>
      </c>
      <c r="G7046" t="s">
        <v>9440</v>
      </c>
      <c r="H7046" t="s">
        <v>12834</v>
      </c>
      <c r="I7046" t="s">
        <v>37</v>
      </c>
      <c r="J7046" t="s">
        <v>12835</v>
      </c>
      <c r="K7046" t="s">
        <v>12836</v>
      </c>
      <c r="L7046" t="s">
        <v>37</v>
      </c>
      <c r="M7046" t="s">
        <v>10064</v>
      </c>
      <c r="N7046" t="s">
        <v>10064</v>
      </c>
      <c r="O7046" t="s">
        <v>10701</v>
      </c>
      <c r="P7046" t="s">
        <v>10024</v>
      </c>
      <c r="Q7046" t="s">
        <v>10024</v>
      </c>
      <c r="R7046" t="s">
        <v>127</v>
      </c>
      <c r="S7046" t="s">
        <v>164</v>
      </c>
      <c r="T7046" t="s">
        <v>1290</v>
      </c>
      <c r="U7046" t="s">
        <v>1291</v>
      </c>
      <c r="X7046">
        <v>1</v>
      </c>
      <c r="Y7046">
        <v>0</v>
      </c>
      <c r="Z7046">
        <v>0</v>
      </c>
      <c r="AA7046">
        <v>0</v>
      </c>
      <c r="AB7046">
        <v>63900</v>
      </c>
      <c r="AC7046" t="s">
        <v>47</v>
      </c>
      <c r="AD7046">
        <f>+VLOOKUP(T7046,items!$A$2:$D$1255,4,0)</f>
        <v>0</v>
      </c>
      <c r="AE7046">
        <f>+VLOOKUP(T7046,Tabla1[],5,0)</f>
        <v>0</v>
      </c>
      <c r="AF7046">
        <f t="shared" si="110"/>
        <v>6</v>
      </c>
    </row>
    <row r="7047" spans="1:32" x14ac:dyDescent="0.25">
      <c r="A7047">
        <v>105201</v>
      </c>
      <c r="B7047" t="s">
        <v>8628</v>
      </c>
      <c r="C7047" t="s">
        <v>75</v>
      </c>
      <c r="D7047">
        <v>0</v>
      </c>
      <c r="F7047" t="s">
        <v>9440</v>
      </c>
      <c r="G7047" t="s">
        <v>9440</v>
      </c>
      <c r="H7047" t="s">
        <v>12834</v>
      </c>
      <c r="I7047" t="s">
        <v>37</v>
      </c>
      <c r="J7047" t="s">
        <v>12835</v>
      </c>
      <c r="K7047" t="s">
        <v>12836</v>
      </c>
      <c r="L7047" t="s">
        <v>37</v>
      </c>
      <c r="M7047" t="s">
        <v>10064</v>
      </c>
      <c r="N7047" t="s">
        <v>10064</v>
      </c>
      <c r="O7047" t="s">
        <v>10701</v>
      </c>
      <c r="P7047" t="s">
        <v>10024</v>
      </c>
      <c r="Q7047" t="s">
        <v>10024</v>
      </c>
      <c r="R7047" t="s">
        <v>127</v>
      </c>
      <c r="S7047" t="s">
        <v>164</v>
      </c>
      <c r="T7047" t="s">
        <v>1126</v>
      </c>
      <c r="U7047" t="s">
        <v>1127</v>
      </c>
      <c r="X7047">
        <v>1</v>
      </c>
      <c r="Y7047">
        <v>0</v>
      </c>
      <c r="Z7047">
        <v>0</v>
      </c>
      <c r="AA7047">
        <v>0</v>
      </c>
      <c r="AB7047">
        <v>56500</v>
      </c>
      <c r="AC7047" t="s">
        <v>47</v>
      </c>
      <c r="AD7047">
        <f>+VLOOKUP(T7047,items!$A$2:$D$1255,4,0)</f>
        <v>0</v>
      </c>
      <c r="AE7047">
        <f>+VLOOKUP(T7047,Tabla1[],5,0)</f>
        <v>0</v>
      </c>
      <c r="AF7047">
        <f t="shared" si="110"/>
        <v>6</v>
      </c>
    </row>
    <row r="7048" spans="1:32" x14ac:dyDescent="0.25">
      <c r="A7048">
        <v>105201</v>
      </c>
      <c r="B7048" t="s">
        <v>8628</v>
      </c>
      <c r="C7048" t="s">
        <v>75</v>
      </c>
      <c r="D7048">
        <v>0</v>
      </c>
      <c r="F7048" t="s">
        <v>9440</v>
      </c>
      <c r="G7048" t="s">
        <v>9440</v>
      </c>
      <c r="H7048" t="s">
        <v>12834</v>
      </c>
      <c r="I7048" t="s">
        <v>37</v>
      </c>
      <c r="J7048" t="s">
        <v>12835</v>
      </c>
      <c r="K7048" t="s">
        <v>12836</v>
      </c>
      <c r="L7048" t="s">
        <v>37</v>
      </c>
      <c r="M7048" t="s">
        <v>10064</v>
      </c>
      <c r="N7048" t="s">
        <v>10064</v>
      </c>
      <c r="O7048" t="s">
        <v>10701</v>
      </c>
      <c r="P7048" t="s">
        <v>10024</v>
      </c>
      <c r="Q7048" t="s">
        <v>10024</v>
      </c>
      <c r="R7048" t="s">
        <v>127</v>
      </c>
      <c r="S7048" t="s">
        <v>164</v>
      </c>
      <c r="T7048" t="s">
        <v>6311</v>
      </c>
      <c r="U7048" t="s">
        <v>6312</v>
      </c>
      <c r="X7048">
        <v>2</v>
      </c>
      <c r="Y7048">
        <v>0</v>
      </c>
      <c r="Z7048">
        <v>0</v>
      </c>
      <c r="AA7048">
        <v>0</v>
      </c>
      <c r="AB7048">
        <v>800</v>
      </c>
      <c r="AC7048" t="s">
        <v>47</v>
      </c>
      <c r="AD7048">
        <f>+VLOOKUP(T7048,items!$A$2:$D$1255,4,0)</f>
        <v>0</v>
      </c>
      <c r="AE7048">
        <f>+VLOOKUP(T7048,Tabla1[],5,0)</f>
        <v>0</v>
      </c>
      <c r="AF7048">
        <f t="shared" si="110"/>
        <v>6</v>
      </c>
    </row>
    <row r="7049" spans="1:32" x14ac:dyDescent="0.25">
      <c r="A7049">
        <v>105202</v>
      </c>
      <c r="B7049" t="s">
        <v>12837</v>
      </c>
      <c r="C7049" t="s">
        <v>75</v>
      </c>
      <c r="D7049">
        <v>0</v>
      </c>
      <c r="F7049" t="s">
        <v>9440</v>
      </c>
      <c r="G7049" t="s">
        <v>10064</v>
      </c>
      <c r="H7049" t="s">
        <v>12838</v>
      </c>
      <c r="I7049" t="s">
        <v>37</v>
      </c>
      <c r="J7049" t="s">
        <v>12839</v>
      </c>
      <c r="K7049" t="s">
        <v>12840</v>
      </c>
      <c r="L7049" t="s">
        <v>37</v>
      </c>
      <c r="M7049" t="s">
        <v>9441</v>
      </c>
      <c r="N7049" t="s">
        <v>9441</v>
      </c>
      <c r="O7049" t="s">
        <v>10701</v>
      </c>
      <c r="P7049" t="s">
        <v>10024</v>
      </c>
      <c r="Q7049" t="s">
        <v>10024</v>
      </c>
      <c r="R7049" t="s">
        <v>127</v>
      </c>
      <c r="S7049" t="s">
        <v>108</v>
      </c>
      <c r="T7049" t="s">
        <v>9521</v>
      </c>
      <c r="U7049" t="s">
        <v>9522</v>
      </c>
      <c r="X7049">
        <v>1</v>
      </c>
      <c r="Y7049">
        <v>0</v>
      </c>
      <c r="Z7049">
        <v>0</v>
      </c>
      <c r="AA7049">
        <v>0</v>
      </c>
      <c r="AB7049">
        <v>126471</v>
      </c>
      <c r="AC7049" t="s">
        <v>47</v>
      </c>
      <c r="AD7049" t="e">
        <f>+VLOOKUP(T7049,items!$A$2:$D$1255,4,0)</f>
        <v>#N/A</v>
      </c>
      <c r="AE7049" t="e">
        <f>+VLOOKUP(T7049,Tabla1[],5,0)</f>
        <v>#N/A</v>
      </c>
      <c r="AF7049">
        <f t="shared" si="110"/>
        <v>6</v>
      </c>
    </row>
    <row r="7050" spans="1:32" x14ac:dyDescent="0.25">
      <c r="A7050">
        <v>105203</v>
      </c>
      <c r="B7050" t="s">
        <v>1003</v>
      </c>
      <c r="C7050" t="s">
        <v>75</v>
      </c>
      <c r="D7050">
        <v>0</v>
      </c>
      <c r="F7050" t="s">
        <v>9440</v>
      </c>
      <c r="G7050" t="s">
        <v>9440</v>
      </c>
      <c r="H7050" t="s">
        <v>12841</v>
      </c>
      <c r="I7050" t="s">
        <v>37</v>
      </c>
      <c r="J7050" t="s">
        <v>12842</v>
      </c>
      <c r="K7050" t="s">
        <v>12843</v>
      </c>
      <c r="L7050" t="s">
        <v>37</v>
      </c>
      <c r="M7050" t="s">
        <v>10064</v>
      </c>
      <c r="N7050" t="s">
        <v>10064</v>
      </c>
      <c r="O7050" t="s">
        <v>10701</v>
      </c>
      <c r="P7050" t="s">
        <v>10024</v>
      </c>
      <c r="Q7050" t="s">
        <v>10024</v>
      </c>
      <c r="R7050" t="s">
        <v>127</v>
      </c>
      <c r="S7050" t="s">
        <v>108</v>
      </c>
      <c r="T7050" t="s">
        <v>11927</v>
      </c>
      <c r="U7050" t="s">
        <v>11928</v>
      </c>
      <c r="X7050">
        <v>6</v>
      </c>
      <c r="Y7050">
        <v>0</v>
      </c>
      <c r="Z7050">
        <v>0</v>
      </c>
      <c r="AA7050">
        <v>0</v>
      </c>
      <c r="AB7050">
        <v>0</v>
      </c>
      <c r="AC7050" t="s">
        <v>47</v>
      </c>
      <c r="AD7050">
        <f>+VLOOKUP(T7050,items!$A$2:$D$1255,4,0)</f>
        <v>0</v>
      </c>
      <c r="AE7050">
        <f>+VLOOKUP(T7050,Tabla1[],5,0)</f>
        <v>0</v>
      </c>
      <c r="AF7050">
        <f t="shared" si="110"/>
        <v>6</v>
      </c>
    </row>
    <row r="7051" spans="1:32" x14ac:dyDescent="0.25">
      <c r="A7051">
        <v>105203</v>
      </c>
      <c r="B7051" t="s">
        <v>1003</v>
      </c>
      <c r="C7051" t="s">
        <v>75</v>
      </c>
      <c r="D7051">
        <v>0</v>
      </c>
      <c r="F7051" t="s">
        <v>9440</v>
      </c>
      <c r="G7051" t="s">
        <v>9440</v>
      </c>
      <c r="H7051" t="s">
        <v>12841</v>
      </c>
      <c r="I7051" t="s">
        <v>37</v>
      </c>
      <c r="J7051" t="s">
        <v>12842</v>
      </c>
      <c r="K7051" t="s">
        <v>12843</v>
      </c>
      <c r="L7051" t="s">
        <v>37</v>
      </c>
      <c r="M7051" t="s">
        <v>10064</v>
      </c>
      <c r="N7051" t="s">
        <v>10064</v>
      </c>
      <c r="O7051" t="s">
        <v>10701</v>
      </c>
      <c r="P7051" t="s">
        <v>10024</v>
      </c>
      <c r="Q7051" t="s">
        <v>10024</v>
      </c>
      <c r="R7051" t="s">
        <v>127</v>
      </c>
      <c r="S7051" t="s">
        <v>108</v>
      </c>
      <c r="T7051" t="s">
        <v>12844</v>
      </c>
      <c r="U7051" t="s">
        <v>12845</v>
      </c>
      <c r="X7051">
        <v>2</v>
      </c>
      <c r="Y7051">
        <v>0</v>
      </c>
      <c r="Z7051">
        <v>0</v>
      </c>
      <c r="AA7051">
        <v>0</v>
      </c>
      <c r="AB7051">
        <v>0</v>
      </c>
      <c r="AC7051" t="s">
        <v>47</v>
      </c>
      <c r="AD7051">
        <f>+VLOOKUP(T7051,items!$A$2:$D$1255,4,0)</f>
        <v>0</v>
      </c>
      <c r="AE7051">
        <f>+VLOOKUP(T7051,Tabla1[],5,0)</f>
        <v>0</v>
      </c>
      <c r="AF7051">
        <f t="shared" si="110"/>
        <v>6</v>
      </c>
    </row>
    <row r="7052" spans="1:32" x14ac:dyDescent="0.25">
      <c r="A7052">
        <v>105203</v>
      </c>
      <c r="B7052" t="s">
        <v>1003</v>
      </c>
      <c r="C7052" t="s">
        <v>75</v>
      </c>
      <c r="D7052">
        <v>0</v>
      </c>
      <c r="F7052" t="s">
        <v>9440</v>
      </c>
      <c r="G7052" t="s">
        <v>9440</v>
      </c>
      <c r="H7052" t="s">
        <v>12841</v>
      </c>
      <c r="I7052" t="s">
        <v>37</v>
      </c>
      <c r="J7052" t="s">
        <v>12842</v>
      </c>
      <c r="K7052" t="s">
        <v>12843</v>
      </c>
      <c r="L7052" t="s">
        <v>37</v>
      </c>
      <c r="M7052" t="s">
        <v>10064</v>
      </c>
      <c r="N7052" t="s">
        <v>10064</v>
      </c>
      <c r="O7052" t="s">
        <v>10701</v>
      </c>
      <c r="P7052" t="s">
        <v>10024</v>
      </c>
      <c r="Q7052" t="s">
        <v>10024</v>
      </c>
      <c r="R7052" t="s">
        <v>127</v>
      </c>
      <c r="S7052" t="s">
        <v>108</v>
      </c>
      <c r="T7052" t="s">
        <v>12846</v>
      </c>
      <c r="U7052" t="s">
        <v>12847</v>
      </c>
      <c r="X7052">
        <v>2</v>
      </c>
      <c r="Y7052">
        <v>0</v>
      </c>
      <c r="Z7052">
        <v>0</v>
      </c>
      <c r="AA7052">
        <v>0</v>
      </c>
      <c r="AB7052">
        <v>0</v>
      </c>
      <c r="AC7052" t="s">
        <v>47</v>
      </c>
      <c r="AD7052">
        <f>+VLOOKUP(T7052,items!$A$2:$D$1255,4,0)</f>
        <v>0</v>
      </c>
      <c r="AE7052">
        <f>+VLOOKUP(T7052,Tabla1[],5,0)</f>
        <v>0</v>
      </c>
      <c r="AF7052">
        <f t="shared" si="110"/>
        <v>6</v>
      </c>
    </row>
    <row r="7053" spans="1:32" x14ac:dyDescent="0.25">
      <c r="A7053">
        <v>105204</v>
      </c>
      <c r="B7053" t="s">
        <v>1003</v>
      </c>
      <c r="C7053" t="s">
        <v>33</v>
      </c>
      <c r="D7053">
        <v>0</v>
      </c>
      <c r="F7053" t="s">
        <v>9440</v>
      </c>
      <c r="G7053" t="s">
        <v>3353</v>
      </c>
      <c r="H7053" t="s">
        <v>12848</v>
      </c>
      <c r="I7053" t="s">
        <v>37</v>
      </c>
      <c r="J7053" t="s">
        <v>12849</v>
      </c>
      <c r="K7053" t="s">
        <v>12850</v>
      </c>
      <c r="L7053" t="s">
        <v>37</v>
      </c>
      <c r="M7053" t="s">
        <v>10460</v>
      </c>
      <c r="N7053" t="s">
        <v>10460</v>
      </c>
      <c r="O7053" t="s">
        <v>11377</v>
      </c>
      <c r="P7053" t="s">
        <v>10843</v>
      </c>
      <c r="Q7053" t="s">
        <v>11293</v>
      </c>
      <c r="R7053" t="s">
        <v>7875</v>
      </c>
      <c r="S7053" t="s">
        <v>108</v>
      </c>
      <c r="T7053" t="s">
        <v>217</v>
      </c>
      <c r="U7053" t="s">
        <v>218</v>
      </c>
      <c r="X7053">
        <v>1</v>
      </c>
      <c r="Y7053">
        <v>0</v>
      </c>
      <c r="Z7053">
        <v>0</v>
      </c>
      <c r="AA7053">
        <v>0</v>
      </c>
      <c r="AB7053">
        <v>0</v>
      </c>
      <c r="AC7053" t="s">
        <v>47</v>
      </c>
      <c r="AD7053">
        <f>+VLOOKUP(T7053,items!$A$2:$D$1255,4,0)</f>
        <v>0</v>
      </c>
      <c r="AE7053">
        <f>+VLOOKUP(T7053,Tabla1[],5,0)</f>
        <v>0</v>
      </c>
      <c r="AF7053">
        <f t="shared" si="110"/>
        <v>7</v>
      </c>
    </row>
    <row r="7054" spans="1:32" x14ac:dyDescent="0.25">
      <c r="A7054">
        <v>105207</v>
      </c>
      <c r="B7054" t="s">
        <v>12851</v>
      </c>
      <c r="C7054" t="s">
        <v>75</v>
      </c>
      <c r="D7054">
        <v>0</v>
      </c>
      <c r="F7054" t="s">
        <v>343</v>
      </c>
      <c r="G7054" t="s">
        <v>10025</v>
      </c>
      <c r="H7054" t="s">
        <v>12852</v>
      </c>
      <c r="I7054" t="s">
        <v>37</v>
      </c>
      <c r="J7054" t="s">
        <v>12853</v>
      </c>
      <c r="K7054" t="s">
        <v>12854</v>
      </c>
      <c r="L7054" t="s">
        <v>12855</v>
      </c>
      <c r="M7054" t="s">
        <v>9396</v>
      </c>
      <c r="N7054" t="s">
        <v>9396</v>
      </c>
      <c r="O7054" t="s">
        <v>9397</v>
      </c>
      <c r="P7054" t="s">
        <v>3353</v>
      </c>
      <c r="Q7054" t="s">
        <v>10126</v>
      </c>
      <c r="R7054" t="s">
        <v>127</v>
      </c>
      <c r="S7054" t="s">
        <v>128</v>
      </c>
      <c r="T7054" t="s">
        <v>9311</v>
      </c>
      <c r="U7054" t="s">
        <v>9312</v>
      </c>
      <c r="X7054">
        <v>1</v>
      </c>
      <c r="Y7054">
        <v>5900</v>
      </c>
      <c r="Z7054">
        <v>2600</v>
      </c>
      <c r="AA7054">
        <v>0</v>
      </c>
      <c r="AB7054">
        <v>889231</v>
      </c>
      <c r="AC7054" t="s">
        <v>47</v>
      </c>
      <c r="AD7054">
        <f>+VLOOKUP(T7054,items!$A$2:$D$1255,4,0)</f>
        <v>0</v>
      </c>
      <c r="AE7054">
        <f>+VLOOKUP(T7054,Tabla1[],5,0)</f>
        <v>0</v>
      </c>
      <c r="AF7054">
        <f t="shared" si="110"/>
        <v>7</v>
      </c>
    </row>
    <row r="7055" spans="1:32" x14ac:dyDescent="0.25">
      <c r="A7055">
        <v>105207</v>
      </c>
      <c r="B7055" t="s">
        <v>12851</v>
      </c>
      <c r="C7055" t="s">
        <v>75</v>
      </c>
      <c r="D7055">
        <v>0</v>
      </c>
      <c r="F7055" t="s">
        <v>343</v>
      </c>
      <c r="G7055" t="s">
        <v>10025</v>
      </c>
      <c r="H7055" t="s">
        <v>12852</v>
      </c>
      <c r="I7055" t="s">
        <v>37</v>
      </c>
      <c r="J7055" t="s">
        <v>12853</v>
      </c>
      <c r="K7055" t="s">
        <v>12854</v>
      </c>
      <c r="L7055" t="s">
        <v>12855</v>
      </c>
      <c r="M7055" t="s">
        <v>9396</v>
      </c>
      <c r="N7055" t="s">
        <v>9396</v>
      </c>
      <c r="O7055" t="s">
        <v>9397</v>
      </c>
      <c r="P7055" t="s">
        <v>3353</v>
      </c>
      <c r="Q7055" t="s">
        <v>10126</v>
      </c>
      <c r="R7055" t="s">
        <v>127</v>
      </c>
      <c r="S7055" t="s">
        <v>128</v>
      </c>
      <c r="T7055" t="s">
        <v>4217</v>
      </c>
      <c r="U7055" t="s">
        <v>12856</v>
      </c>
      <c r="X7055">
        <v>1</v>
      </c>
      <c r="Y7055">
        <v>5900</v>
      </c>
      <c r="Z7055">
        <v>0</v>
      </c>
      <c r="AA7055">
        <v>2600</v>
      </c>
      <c r="AB7055">
        <v>570000</v>
      </c>
      <c r="AC7055" t="s">
        <v>47</v>
      </c>
      <c r="AD7055" t="e">
        <f>+VLOOKUP(T7055,items!$A$2:$D$1255,4,0)</f>
        <v>#N/A</v>
      </c>
      <c r="AE7055" t="e">
        <f>+VLOOKUP(T7055,Tabla1[],5,0)</f>
        <v>#N/A</v>
      </c>
      <c r="AF7055">
        <f t="shared" si="110"/>
        <v>7</v>
      </c>
    </row>
    <row r="7056" spans="1:32" x14ac:dyDescent="0.25">
      <c r="A7056">
        <v>105211</v>
      </c>
      <c r="B7056" t="s">
        <v>5258</v>
      </c>
      <c r="C7056" t="s">
        <v>75</v>
      </c>
      <c r="D7056">
        <v>0</v>
      </c>
      <c r="F7056" t="s">
        <v>9440</v>
      </c>
      <c r="G7056" t="s">
        <v>9440</v>
      </c>
      <c r="H7056" t="s">
        <v>12857</v>
      </c>
      <c r="I7056" t="s">
        <v>37</v>
      </c>
      <c r="J7056" t="s">
        <v>12858</v>
      </c>
      <c r="K7056" t="s">
        <v>12859</v>
      </c>
      <c r="L7056" t="s">
        <v>37</v>
      </c>
      <c r="M7056" t="s">
        <v>10064</v>
      </c>
      <c r="N7056" t="s">
        <v>10064</v>
      </c>
      <c r="O7056" t="s">
        <v>10701</v>
      </c>
      <c r="P7056" t="s">
        <v>10024</v>
      </c>
      <c r="Q7056" t="s">
        <v>10024</v>
      </c>
      <c r="R7056" t="s">
        <v>127</v>
      </c>
      <c r="S7056" t="s">
        <v>164</v>
      </c>
      <c r="T7056" t="s">
        <v>2135</v>
      </c>
      <c r="U7056" t="s">
        <v>214</v>
      </c>
      <c r="X7056">
        <v>7</v>
      </c>
      <c r="Y7056">
        <v>0</v>
      </c>
      <c r="Z7056">
        <v>0</v>
      </c>
      <c r="AA7056">
        <v>0</v>
      </c>
      <c r="AB7056">
        <v>368200</v>
      </c>
      <c r="AC7056" t="s">
        <v>47</v>
      </c>
      <c r="AD7056">
        <f>+VLOOKUP(T7056,items!$A$2:$D$1255,4,0)</f>
        <v>0</v>
      </c>
      <c r="AE7056">
        <f>+VLOOKUP(T7056,Tabla1[],5,0)</f>
        <v>0</v>
      </c>
      <c r="AF7056">
        <f t="shared" si="110"/>
        <v>6</v>
      </c>
    </row>
    <row r="7057" spans="1:34" x14ac:dyDescent="0.25">
      <c r="A7057">
        <v>105218</v>
      </c>
      <c r="B7057" t="s">
        <v>12860</v>
      </c>
      <c r="C7057" t="s">
        <v>1065</v>
      </c>
      <c r="D7057">
        <v>0</v>
      </c>
      <c r="F7057" t="s">
        <v>11871</v>
      </c>
      <c r="G7057" t="s">
        <v>10064</v>
      </c>
      <c r="H7057" t="s">
        <v>12861</v>
      </c>
      <c r="I7057" t="s">
        <v>37</v>
      </c>
      <c r="J7057" t="s">
        <v>37</v>
      </c>
      <c r="K7057" t="s">
        <v>12862</v>
      </c>
      <c r="L7057" t="s">
        <v>37</v>
      </c>
      <c r="M7057" t="s">
        <v>9441</v>
      </c>
      <c r="N7057" t="s">
        <v>9441</v>
      </c>
      <c r="O7057" t="s">
        <v>10701</v>
      </c>
      <c r="P7057" t="s">
        <v>11915</v>
      </c>
      <c r="Q7057" t="s">
        <v>11915</v>
      </c>
      <c r="R7057" t="s">
        <v>127</v>
      </c>
      <c r="S7057" t="s">
        <v>44</v>
      </c>
      <c r="T7057" t="s">
        <v>1232</v>
      </c>
      <c r="U7057" t="s">
        <v>1233</v>
      </c>
      <c r="X7057">
        <v>1</v>
      </c>
      <c r="Y7057">
        <v>0</v>
      </c>
      <c r="Z7057">
        <v>0</v>
      </c>
      <c r="AA7057">
        <v>0</v>
      </c>
      <c r="AB7057">
        <v>198800</v>
      </c>
      <c r="AC7057" t="s">
        <v>47</v>
      </c>
      <c r="AD7057">
        <f>+VLOOKUP(T7057,items!$A$2:$D$1255,4,0)</f>
        <v>0</v>
      </c>
      <c r="AE7057">
        <f>+VLOOKUP(T7057,Tabla1[],5,0)</f>
        <v>0</v>
      </c>
      <c r="AF7057">
        <f t="shared" si="110"/>
        <v>6</v>
      </c>
    </row>
    <row r="7058" spans="1:34" x14ac:dyDescent="0.25">
      <c r="A7058">
        <v>105237</v>
      </c>
      <c r="B7058" t="s">
        <v>355</v>
      </c>
      <c r="C7058" t="s">
        <v>75</v>
      </c>
      <c r="D7058">
        <v>0</v>
      </c>
      <c r="F7058" t="s">
        <v>10064</v>
      </c>
      <c r="G7058" t="s">
        <v>5878</v>
      </c>
      <c r="H7058" t="s">
        <v>12863</v>
      </c>
      <c r="I7058" t="s">
        <v>12864</v>
      </c>
      <c r="J7058" t="s">
        <v>12865</v>
      </c>
      <c r="K7058" t="s">
        <v>12866</v>
      </c>
      <c r="L7058" t="s">
        <v>37</v>
      </c>
      <c r="M7058" t="s">
        <v>8477</v>
      </c>
      <c r="N7058" t="s">
        <v>239</v>
      </c>
      <c r="O7058" t="s">
        <v>8998</v>
      </c>
      <c r="P7058" t="s">
        <v>8478</v>
      </c>
      <c r="Q7058" t="s">
        <v>8478</v>
      </c>
      <c r="R7058" t="s">
        <v>127</v>
      </c>
      <c r="S7058" t="s">
        <v>272</v>
      </c>
      <c r="T7058" t="s">
        <v>8206</v>
      </c>
      <c r="U7058" t="s">
        <v>8207</v>
      </c>
      <c r="X7058">
        <v>3</v>
      </c>
      <c r="Y7058">
        <v>0</v>
      </c>
      <c r="Z7058">
        <v>0</v>
      </c>
      <c r="AA7058">
        <v>0</v>
      </c>
      <c r="AB7058" s="14">
        <v>4521960</v>
      </c>
      <c r="AC7058" t="s">
        <v>47</v>
      </c>
      <c r="AD7058">
        <f>+VLOOKUP(T7058,items!$A$2:$D$1255,4,0)</f>
        <v>0</v>
      </c>
      <c r="AE7058">
        <f>+VLOOKUP(T7058,Tabla1[],5,0)</f>
        <v>0</v>
      </c>
      <c r="AF7058">
        <f t="shared" si="110"/>
        <v>8</v>
      </c>
      <c r="AG7058">
        <v>3816</v>
      </c>
      <c r="AH7058" s="14">
        <v>4521960</v>
      </c>
    </row>
    <row r="7059" spans="1:34" x14ac:dyDescent="0.25">
      <c r="A7059">
        <v>105242</v>
      </c>
      <c r="B7059" t="s">
        <v>1234</v>
      </c>
      <c r="C7059" t="s">
        <v>75</v>
      </c>
      <c r="D7059">
        <v>0</v>
      </c>
      <c r="F7059" t="s">
        <v>10064</v>
      </c>
      <c r="G7059" t="s">
        <v>9441</v>
      </c>
      <c r="H7059" t="s">
        <v>12867</v>
      </c>
      <c r="I7059" t="s">
        <v>37</v>
      </c>
      <c r="J7059" t="s">
        <v>12868</v>
      </c>
      <c r="K7059" t="s">
        <v>12869</v>
      </c>
      <c r="L7059" t="s">
        <v>37</v>
      </c>
      <c r="M7059" t="s">
        <v>10701</v>
      </c>
      <c r="N7059" t="s">
        <v>10701</v>
      </c>
      <c r="O7059" t="s">
        <v>10024</v>
      </c>
      <c r="P7059" t="s">
        <v>4728</v>
      </c>
      <c r="Q7059" t="s">
        <v>4728</v>
      </c>
      <c r="R7059" t="s">
        <v>127</v>
      </c>
      <c r="S7059" t="s">
        <v>164</v>
      </c>
      <c r="T7059" t="s">
        <v>2989</v>
      </c>
      <c r="U7059" t="s">
        <v>688</v>
      </c>
      <c r="X7059">
        <v>40</v>
      </c>
      <c r="Y7059">
        <v>0</v>
      </c>
      <c r="Z7059">
        <v>0</v>
      </c>
      <c r="AA7059">
        <v>0</v>
      </c>
      <c r="AB7059">
        <v>2000000</v>
      </c>
      <c r="AC7059" t="s">
        <v>47</v>
      </c>
      <c r="AD7059">
        <f>+VLOOKUP(T7059,items!$A$2:$D$1255,4,0)</f>
        <v>0</v>
      </c>
      <c r="AE7059">
        <f>+VLOOKUP(T7059,Tabla1[],5,0)</f>
        <v>0</v>
      </c>
      <c r="AF7059">
        <f t="shared" si="110"/>
        <v>6</v>
      </c>
    </row>
    <row r="7060" spans="1:34" x14ac:dyDescent="0.25">
      <c r="A7060">
        <v>105242</v>
      </c>
      <c r="B7060" t="s">
        <v>1234</v>
      </c>
      <c r="C7060" t="s">
        <v>75</v>
      </c>
      <c r="D7060">
        <v>0</v>
      </c>
      <c r="F7060" t="s">
        <v>10064</v>
      </c>
      <c r="G7060" t="s">
        <v>9441</v>
      </c>
      <c r="H7060" t="s">
        <v>12867</v>
      </c>
      <c r="I7060" t="s">
        <v>37</v>
      </c>
      <c r="J7060" t="s">
        <v>12868</v>
      </c>
      <c r="K7060" t="s">
        <v>12869</v>
      </c>
      <c r="L7060" t="s">
        <v>37</v>
      </c>
      <c r="M7060" t="s">
        <v>10701</v>
      </c>
      <c r="N7060" t="s">
        <v>10701</v>
      </c>
      <c r="O7060" t="s">
        <v>10024</v>
      </c>
      <c r="P7060" t="s">
        <v>4728</v>
      </c>
      <c r="Q7060" t="s">
        <v>4728</v>
      </c>
      <c r="R7060" t="s">
        <v>127</v>
      </c>
      <c r="S7060" t="s">
        <v>164</v>
      </c>
      <c r="T7060" t="s">
        <v>1411</v>
      </c>
      <c r="U7060" t="s">
        <v>867</v>
      </c>
      <c r="X7060">
        <v>21</v>
      </c>
      <c r="Y7060">
        <v>0</v>
      </c>
      <c r="Z7060">
        <v>0</v>
      </c>
      <c r="AA7060">
        <v>0</v>
      </c>
      <c r="AB7060">
        <v>1050000</v>
      </c>
      <c r="AC7060" t="s">
        <v>47</v>
      </c>
      <c r="AD7060">
        <f>+VLOOKUP(T7060,items!$A$2:$D$1255,4,0)</f>
        <v>0</v>
      </c>
      <c r="AE7060">
        <f>+VLOOKUP(T7060,Tabla1[],5,0)</f>
        <v>0</v>
      </c>
      <c r="AF7060">
        <f t="shared" si="110"/>
        <v>6</v>
      </c>
    </row>
    <row r="7061" spans="1:34" x14ac:dyDescent="0.25">
      <c r="A7061">
        <v>105247</v>
      </c>
      <c r="B7061" t="s">
        <v>12870</v>
      </c>
      <c r="C7061" t="s">
        <v>75</v>
      </c>
      <c r="D7061">
        <v>0</v>
      </c>
      <c r="F7061" t="s">
        <v>10064</v>
      </c>
      <c r="G7061" t="s">
        <v>12871</v>
      </c>
      <c r="H7061" t="s">
        <v>37</v>
      </c>
      <c r="I7061" t="s">
        <v>37</v>
      </c>
      <c r="J7061" t="s">
        <v>37</v>
      </c>
      <c r="K7061" t="s">
        <v>37</v>
      </c>
      <c r="L7061" t="s">
        <v>37</v>
      </c>
      <c r="M7061" t="s">
        <v>6299</v>
      </c>
      <c r="N7061" t="s">
        <v>277</v>
      </c>
      <c r="O7061" t="s">
        <v>10706</v>
      </c>
      <c r="P7061" t="s">
        <v>12872</v>
      </c>
      <c r="Q7061" t="s">
        <v>10707</v>
      </c>
      <c r="R7061" t="s">
        <v>12873</v>
      </c>
      <c r="S7061" t="s">
        <v>108</v>
      </c>
      <c r="T7061" t="s">
        <v>429</v>
      </c>
      <c r="U7061" t="s">
        <v>430</v>
      </c>
      <c r="X7061">
        <v>5</v>
      </c>
      <c r="Y7061">
        <v>0</v>
      </c>
      <c r="Z7061">
        <v>0</v>
      </c>
      <c r="AA7061">
        <v>0</v>
      </c>
      <c r="AB7061">
        <v>781370</v>
      </c>
      <c r="AC7061" t="s">
        <v>285</v>
      </c>
      <c r="AD7061">
        <f>+VLOOKUP(T7061,items!$A$2:$D$1255,4,0)</f>
        <v>0</v>
      </c>
      <c r="AE7061">
        <f>+VLOOKUP(T7061,Tabla1[],5,0)</f>
        <v>0</v>
      </c>
      <c r="AF7061">
        <f t="shared" si="110"/>
        <v>11</v>
      </c>
    </row>
    <row r="7062" spans="1:34" x14ac:dyDescent="0.25">
      <c r="A7062">
        <v>105247</v>
      </c>
      <c r="B7062" t="s">
        <v>12870</v>
      </c>
      <c r="C7062" t="s">
        <v>75</v>
      </c>
      <c r="D7062">
        <v>0</v>
      </c>
      <c r="F7062" t="s">
        <v>10064</v>
      </c>
      <c r="G7062" t="s">
        <v>12871</v>
      </c>
      <c r="H7062" t="s">
        <v>37</v>
      </c>
      <c r="I7062" t="s">
        <v>37</v>
      </c>
      <c r="J7062" t="s">
        <v>37</v>
      </c>
      <c r="K7062" t="s">
        <v>37</v>
      </c>
      <c r="L7062" t="s">
        <v>37</v>
      </c>
      <c r="M7062" t="s">
        <v>6299</v>
      </c>
      <c r="N7062" t="s">
        <v>277</v>
      </c>
      <c r="O7062" t="s">
        <v>10706</v>
      </c>
      <c r="P7062" t="s">
        <v>12872</v>
      </c>
      <c r="Q7062" t="s">
        <v>10707</v>
      </c>
      <c r="R7062" t="s">
        <v>12873</v>
      </c>
      <c r="S7062" t="s">
        <v>108</v>
      </c>
      <c r="T7062" t="s">
        <v>243</v>
      </c>
      <c r="U7062" t="s">
        <v>244</v>
      </c>
      <c r="X7062">
        <v>3</v>
      </c>
      <c r="Y7062">
        <v>0</v>
      </c>
      <c r="Z7062">
        <v>0</v>
      </c>
      <c r="AA7062">
        <v>0</v>
      </c>
      <c r="AB7062">
        <v>1402500</v>
      </c>
      <c r="AC7062" t="s">
        <v>285</v>
      </c>
      <c r="AD7062">
        <f>+VLOOKUP(T7062,items!$A$2:$D$1255,4,0)</f>
        <v>0</v>
      </c>
      <c r="AE7062">
        <f>+VLOOKUP(T7062,Tabla1[],5,0)</f>
        <v>0</v>
      </c>
      <c r="AF7062">
        <f t="shared" si="110"/>
        <v>11</v>
      </c>
    </row>
    <row r="7063" spans="1:34" x14ac:dyDescent="0.25">
      <c r="A7063">
        <v>105247</v>
      </c>
      <c r="B7063" t="s">
        <v>12870</v>
      </c>
      <c r="C7063" t="s">
        <v>75</v>
      </c>
      <c r="D7063">
        <v>0</v>
      </c>
      <c r="F7063" t="s">
        <v>10064</v>
      </c>
      <c r="G7063" t="s">
        <v>12871</v>
      </c>
      <c r="H7063" t="s">
        <v>37</v>
      </c>
      <c r="I7063" t="s">
        <v>37</v>
      </c>
      <c r="J7063" t="s">
        <v>37</v>
      </c>
      <c r="K7063" t="s">
        <v>37</v>
      </c>
      <c r="L7063" t="s">
        <v>37</v>
      </c>
      <c r="M7063" t="s">
        <v>6299</v>
      </c>
      <c r="N7063" t="s">
        <v>277</v>
      </c>
      <c r="O7063" t="s">
        <v>10706</v>
      </c>
      <c r="P7063" t="s">
        <v>12872</v>
      </c>
      <c r="Q7063" t="s">
        <v>10707</v>
      </c>
      <c r="R7063" t="s">
        <v>12873</v>
      </c>
      <c r="S7063" t="s">
        <v>108</v>
      </c>
      <c r="T7063" t="s">
        <v>347</v>
      </c>
      <c r="U7063" t="s">
        <v>348</v>
      </c>
      <c r="W7063" t="s">
        <v>114</v>
      </c>
      <c r="X7063">
        <v>1</v>
      </c>
      <c r="Y7063">
        <v>10000</v>
      </c>
      <c r="Z7063">
        <v>0</v>
      </c>
      <c r="AA7063">
        <v>0</v>
      </c>
      <c r="AB7063">
        <v>1166584</v>
      </c>
      <c r="AC7063" t="s">
        <v>285</v>
      </c>
      <c r="AD7063">
        <f>+VLOOKUP(T7063,items!$A$2:$D$1255,4,0)</f>
        <v>0</v>
      </c>
      <c r="AE7063">
        <f>+VLOOKUP(T7063,Tabla1[],5,0)</f>
        <v>0</v>
      </c>
      <c r="AF7063">
        <f t="shared" si="110"/>
        <v>11</v>
      </c>
    </row>
    <row r="7064" spans="1:34" x14ac:dyDescent="0.25">
      <c r="A7064">
        <v>105247</v>
      </c>
      <c r="B7064" t="s">
        <v>12870</v>
      </c>
      <c r="C7064" t="s">
        <v>75</v>
      </c>
      <c r="D7064">
        <v>0</v>
      </c>
      <c r="F7064" t="s">
        <v>10064</v>
      </c>
      <c r="G7064" t="s">
        <v>12871</v>
      </c>
      <c r="H7064" t="s">
        <v>37</v>
      </c>
      <c r="I7064" t="s">
        <v>37</v>
      </c>
      <c r="J7064" t="s">
        <v>37</v>
      </c>
      <c r="K7064" t="s">
        <v>37</v>
      </c>
      <c r="L7064" t="s">
        <v>37</v>
      </c>
      <c r="M7064" t="s">
        <v>6299</v>
      </c>
      <c r="N7064" t="s">
        <v>277</v>
      </c>
      <c r="O7064" t="s">
        <v>10706</v>
      </c>
      <c r="P7064" t="s">
        <v>12872</v>
      </c>
      <c r="Q7064" t="s">
        <v>10707</v>
      </c>
      <c r="R7064" t="s">
        <v>12873</v>
      </c>
      <c r="S7064" t="s">
        <v>108</v>
      </c>
      <c r="T7064" t="s">
        <v>1519</v>
      </c>
      <c r="U7064" t="s">
        <v>1520</v>
      </c>
      <c r="V7064" t="s">
        <v>244</v>
      </c>
      <c r="W7064" t="s">
        <v>114</v>
      </c>
      <c r="X7064">
        <v>1</v>
      </c>
      <c r="Y7064">
        <v>4500</v>
      </c>
      <c r="Z7064">
        <v>0</v>
      </c>
      <c r="AA7064">
        <v>7000</v>
      </c>
      <c r="AB7064">
        <v>25165154</v>
      </c>
      <c r="AC7064" t="s">
        <v>285</v>
      </c>
      <c r="AD7064" t="str">
        <f>+VLOOKUP(T7064,items!$A$2:$D$1255,4,0)</f>
        <v>PERGOLA</v>
      </c>
      <c r="AE7064" t="str">
        <f>+VLOOKUP(T7064,Tabla1[],5,0)</f>
        <v>PERGOLITE</v>
      </c>
      <c r="AF7064">
        <f t="shared" si="110"/>
        <v>11</v>
      </c>
    </row>
    <row r="7065" spans="1:34" x14ac:dyDescent="0.25">
      <c r="A7065">
        <v>105247</v>
      </c>
      <c r="B7065" t="s">
        <v>12870</v>
      </c>
      <c r="C7065" t="s">
        <v>75</v>
      </c>
      <c r="D7065">
        <v>0</v>
      </c>
      <c r="F7065" t="s">
        <v>10064</v>
      </c>
      <c r="G7065" t="s">
        <v>12871</v>
      </c>
      <c r="H7065" t="s">
        <v>37</v>
      </c>
      <c r="I7065" t="s">
        <v>37</v>
      </c>
      <c r="J7065" t="s">
        <v>37</v>
      </c>
      <c r="K7065" t="s">
        <v>37</v>
      </c>
      <c r="L7065" t="s">
        <v>37</v>
      </c>
      <c r="M7065" t="s">
        <v>6299</v>
      </c>
      <c r="N7065" t="s">
        <v>277</v>
      </c>
      <c r="O7065" t="s">
        <v>10706</v>
      </c>
      <c r="P7065" t="s">
        <v>12872</v>
      </c>
      <c r="Q7065" t="s">
        <v>10707</v>
      </c>
      <c r="R7065" t="s">
        <v>12873</v>
      </c>
      <c r="S7065" t="s">
        <v>108</v>
      </c>
      <c r="T7065" t="s">
        <v>2095</v>
      </c>
      <c r="U7065" t="s">
        <v>2096</v>
      </c>
      <c r="W7065" t="s">
        <v>114</v>
      </c>
      <c r="X7065">
        <v>4</v>
      </c>
      <c r="Y7065">
        <v>0</v>
      </c>
      <c r="Z7065">
        <v>0</v>
      </c>
      <c r="AA7065">
        <v>500</v>
      </c>
      <c r="AB7065">
        <v>2826864</v>
      </c>
      <c r="AC7065" t="s">
        <v>285</v>
      </c>
      <c r="AD7065">
        <f>+VLOOKUP(T7065,items!$A$2:$D$1255,4,0)</f>
        <v>0</v>
      </c>
      <c r="AE7065">
        <f>+VLOOKUP(T7065,Tabla1[],5,0)</f>
        <v>0</v>
      </c>
      <c r="AF7065">
        <f t="shared" si="110"/>
        <v>11</v>
      </c>
    </row>
    <row r="7066" spans="1:34" x14ac:dyDescent="0.25">
      <c r="A7066">
        <v>105247</v>
      </c>
      <c r="B7066" t="s">
        <v>12870</v>
      </c>
      <c r="C7066" t="s">
        <v>75</v>
      </c>
      <c r="D7066">
        <v>0</v>
      </c>
      <c r="F7066" t="s">
        <v>10064</v>
      </c>
      <c r="G7066" t="s">
        <v>12871</v>
      </c>
      <c r="H7066" t="s">
        <v>37</v>
      </c>
      <c r="I7066" t="s">
        <v>37</v>
      </c>
      <c r="J7066" t="s">
        <v>37</v>
      </c>
      <c r="K7066" t="s">
        <v>37</v>
      </c>
      <c r="L7066" t="s">
        <v>37</v>
      </c>
      <c r="M7066" t="s">
        <v>6299</v>
      </c>
      <c r="N7066" t="s">
        <v>277</v>
      </c>
      <c r="O7066" t="s">
        <v>10706</v>
      </c>
      <c r="P7066" t="s">
        <v>12872</v>
      </c>
      <c r="Q7066" t="s">
        <v>10707</v>
      </c>
      <c r="R7066" t="s">
        <v>12873</v>
      </c>
      <c r="S7066" t="s">
        <v>108</v>
      </c>
      <c r="T7066" t="s">
        <v>4574</v>
      </c>
      <c r="U7066" t="s">
        <v>4575</v>
      </c>
      <c r="W7066" t="s">
        <v>114</v>
      </c>
      <c r="X7066">
        <v>2</v>
      </c>
      <c r="Y7066">
        <v>4500</v>
      </c>
      <c r="Z7066">
        <v>0</v>
      </c>
      <c r="AA7066">
        <v>0</v>
      </c>
      <c r="AB7066">
        <v>2742582</v>
      </c>
      <c r="AC7066" t="s">
        <v>285</v>
      </c>
      <c r="AD7066">
        <f>+VLOOKUP(T7066,items!$A$2:$D$1255,4,0)</f>
        <v>0</v>
      </c>
      <c r="AE7066">
        <f>+VLOOKUP(T7066,Tabla1[],5,0)</f>
        <v>0</v>
      </c>
      <c r="AF7066">
        <f t="shared" si="110"/>
        <v>11</v>
      </c>
    </row>
    <row r="7067" spans="1:34" x14ac:dyDescent="0.25">
      <c r="A7067">
        <v>105250</v>
      </c>
      <c r="B7067" t="s">
        <v>6077</v>
      </c>
      <c r="C7067" t="s">
        <v>75</v>
      </c>
      <c r="D7067">
        <v>0</v>
      </c>
      <c r="F7067" t="s">
        <v>10064</v>
      </c>
      <c r="G7067" t="s">
        <v>10064</v>
      </c>
      <c r="H7067" t="s">
        <v>12874</v>
      </c>
      <c r="I7067" t="s">
        <v>37</v>
      </c>
      <c r="J7067" t="s">
        <v>12875</v>
      </c>
      <c r="K7067" t="s">
        <v>12876</v>
      </c>
      <c r="L7067" t="s">
        <v>37</v>
      </c>
      <c r="M7067" t="s">
        <v>9441</v>
      </c>
      <c r="N7067" t="s">
        <v>9441</v>
      </c>
      <c r="O7067" t="s">
        <v>9442</v>
      </c>
      <c r="P7067" t="s">
        <v>11915</v>
      </c>
      <c r="Q7067" t="s">
        <v>11915</v>
      </c>
      <c r="R7067" t="s">
        <v>127</v>
      </c>
      <c r="S7067" t="s">
        <v>164</v>
      </c>
      <c r="T7067" t="s">
        <v>1900</v>
      </c>
      <c r="U7067" t="s">
        <v>1901</v>
      </c>
      <c r="X7067">
        <v>2</v>
      </c>
      <c r="Y7067">
        <v>0</v>
      </c>
      <c r="Z7067">
        <v>0</v>
      </c>
      <c r="AA7067">
        <v>0</v>
      </c>
      <c r="AB7067">
        <v>105200</v>
      </c>
      <c r="AC7067" t="s">
        <v>47</v>
      </c>
      <c r="AD7067">
        <f>+VLOOKUP(T7067,items!$A$2:$D$1255,4,0)</f>
        <v>0</v>
      </c>
      <c r="AE7067">
        <f>+VLOOKUP(T7067,Tabla1[],5,0)</f>
        <v>0</v>
      </c>
      <c r="AF7067">
        <f t="shared" si="110"/>
        <v>6</v>
      </c>
    </row>
    <row r="7068" spans="1:34" x14ac:dyDescent="0.25">
      <c r="A7068">
        <v>105265</v>
      </c>
      <c r="B7068" t="s">
        <v>179</v>
      </c>
      <c r="C7068" t="s">
        <v>75</v>
      </c>
      <c r="D7068">
        <v>0</v>
      </c>
      <c r="F7068" t="s">
        <v>10064</v>
      </c>
      <c r="G7068" t="s">
        <v>10024</v>
      </c>
      <c r="H7068" t="s">
        <v>12877</v>
      </c>
      <c r="I7068" t="s">
        <v>37</v>
      </c>
      <c r="J7068" t="s">
        <v>12878</v>
      </c>
      <c r="K7068" t="s">
        <v>12879</v>
      </c>
      <c r="L7068" t="s">
        <v>37</v>
      </c>
      <c r="M7068" t="s">
        <v>11915</v>
      </c>
      <c r="N7068" t="s">
        <v>11915</v>
      </c>
      <c r="O7068" t="s">
        <v>4728</v>
      </c>
      <c r="P7068" t="s">
        <v>10025</v>
      </c>
      <c r="Q7068" t="s">
        <v>10025</v>
      </c>
      <c r="R7068" t="s">
        <v>127</v>
      </c>
      <c r="S7068" t="s">
        <v>108</v>
      </c>
      <c r="T7068" t="s">
        <v>5371</v>
      </c>
      <c r="U7068" t="s">
        <v>5372</v>
      </c>
      <c r="X7068">
        <v>15</v>
      </c>
      <c r="Y7068">
        <v>0</v>
      </c>
      <c r="Z7068">
        <v>0</v>
      </c>
      <c r="AA7068">
        <v>0</v>
      </c>
      <c r="AB7068">
        <v>0</v>
      </c>
      <c r="AC7068" t="s">
        <v>47</v>
      </c>
      <c r="AD7068">
        <f>+VLOOKUP(T7068,items!$A$2:$D$1255,4,0)</f>
        <v>0</v>
      </c>
      <c r="AE7068">
        <f>+VLOOKUP(T7068,Tabla1[],5,0)</f>
        <v>0</v>
      </c>
      <c r="AF7068">
        <f t="shared" si="110"/>
        <v>6</v>
      </c>
    </row>
    <row r="7069" spans="1:34" x14ac:dyDescent="0.25">
      <c r="A7069">
        <v>105268</v>
      </c>
      <c r="B7069" t="s">
        <v>12880</v>
      </c>
      <c r="C7069" t="s">
        <v>33</v>
      </c>
      <c r="D7069">
        <v>0</v>
      </c>
      <c r="F7069" t="s">
        <v>175</v>
      </c>
      <c r="G7069" t="s">
        <v>12160</v>
      </c>
      <c r="H7069" t="s">
        <v>12881</v>
      </c>
      <c r="I7069" t="s">
        <v>37</v>
      </c>
      <c r="J7069" t="s">
        <v>12882</v>
      </c>
      <c r="K7069" t="s">
        <v>12883</v>
      </c>
      <c r="L7069" t="s">
        <v>12884</v>
      </c>
      <c r="M7069" t="s">
        <v>12885</v>
      </c>
      <c r="N7069" t="s">
        <v>12885</v>
      </c>
      <c r="O7069" t="s">
        <v>12254</v>
      </c>
      <c r="P7069" t="s">
        <v>10057</v>
      </c>
      <c r="Q7069" t="s">
        <v>3355</v>
      </c>
      <c r="R7069" t="s">
        <v>127</v>
      </c>
      <c r="S7069" t="s">
        <v>108</v>
      </c>
      <c r="T7069" t="s">
        <v>1581</v>
      </c>
      <c r="U7069" t="s">
        <v>1582</v>
      </c>
      <c r="X7069">
        <v>5</v>
      </c>
      <c r="Y7069">
        <v>0</v>
      </c>
      <c r="Z7069">
        <v>0</v>
      </c>
      <c r="AA7069">
        <v>0</v>
      </c>
      <c r="AB7069">
        <v>2250000</v>
      </c>
      <c r="AC7069" t="s">
        <v>47</v>
      </c>
      <c r="AD7069">
        <f>+VLOOKUP(T7069,items!$A$2:$D$1255,4,0)</f>
        <v>0</v>
      </c>
      <c r="AE7069">
        <f>+VLOOKUP(T7069,Tabla1[],5,0)</f>
        <v>0</v>
      </c>
      <c r="AF7069">
        <f t="shared" si="110"/>
        <v>10</v>
      </c>
    </row>
    <row r="7070" spans="1:34" x14ac:dyDescent="0.25">
      <c r="A7070">
        <v>105272</v>
      </c>
      <c r="B7070" t="s">
        <v>1003</v>
      </c>
      <c r="C7070" t="s">
        <v>75</v>
      </c>
      <c r="D7070">
        <v>0</v>
      </c>
      <c r="F7070" t="s">
        <v>10064</v>
      </c>
      <c r="G7070" t="s">
        <v>10064</v>
      </c>
      <c r="H7070" t="s">
        <v>12886</v>
      </c>
      <c r="I7070" t="s">
        <v>37</v>
      </c>
      <c r="J7070" t="s">
        <v>12887</v>
      </c>
      <c r="K7070" t="s">
        <v>12888</v>
      </c>
      <c r="L7070" t="s">
        <v>12889</v>
      </c>
      <c r="M7070" t="s">
        <v>9441</v>
      </c>
      <c r="N7070" t="s">
        <v>9441</v>
      </c>
      <c r="O7070" t="s">
        <v>10126</v>
      </c>
      <c r="P7070" t="s">
        <v>10127</v>
      </c>
      <c r="Q7070" t="s">
        <v>10714</v>
      </c>
      <c r="R7070" t="s">
        <v>127</v>
      </c>
      <c r="S7070" t="s">
        <v>108</v>
      </c>
      <c r="T7070" t="s">
        <v>4322</v>
      </c>
      <c r="U7070" t="s">
        <v>4323</v>
      </c>
      <c r="X7070">
        <v>1</v>
      </c>
      <c r="Y7070">
        <v>0</v>
      </c>
      <c r="Z7070">
        <v>0</v>
      </c>
      <c r="AA7070">
        <v>0</v>
      </c>
      <c r="AB7070">
        <v>0</v>
      </c>
      <c r="AC7070" t="s">
        <v>47</v>
      </c>
      <c r="AD7070">
        <f>+VLOOKUP(T7070,items!$A$2:$D$1255,4,0)</f>
        <v>0</v>
      </c>
      <c r="AE7070">
        <f>+VLOOKUP(T7070,Tabla1[],5,0)</f>
        <v>0</v>
      </c>
      <c r="AF7070">
        <f t="shared" si="110"/>
        <v>7</v>
      </c>
    </row>
    <row r="7071" spans="1:34" x14ac:dyDescent="0.25">
      <c r="A7071">
        <v>105272</v>
      </c>
      <c r="B7071" t="s">
        <v>1003</v>
      </c>
      <c r="C7071" t="s">
        <v>75</v>
      </c>
      <c r="D7071">
        <v>0</v>
      </c>
      <c r="F7071" t="s">
        <v>10064</v>
      </c>
      <c r="G7071" t="s">
        <v>10064</v>
      </c>
      <c r="H7071" t="s">
        <v>12886</v>
      </c>
      <c r="I7071" t="s">
        <v>37</v>
      </c>
      <c r="J7071" t="s">
        <v>12887</v>
      </c>
      <c r="K7071" t="s">
        <v>12888</v>
      </c>
      <c r="L7071" t="s">
        <v>12889</v>
      </c>
      <c r="M7071" t="s">
        <v>9441</v>
      </c>
      <c r="N7071" t="s">
        <v>9441</v>
      </c>
      <c r="O7071" t="s">
        <v>10126</v>
      </c>
      <c r="P7071" t="s">
        <v>10127</v>
      </c>
      <c r="Q7071" t="s">
        <v>10714</v>
      </c>
      <c r="R7071" t="s">
        <v>127</v>
      </c>
      <c r="S7071" t="s">
        <v>108</v>
      </c>
      <c r="T7071" t="s">
        <v>2577</v>
      </c>
      <c r="U7071" t="s">
        <v>2578</v>
      </c>
      <c r="X7071">
        <v>3</v>
      </c>
      <c r="Y7071">
        <v>0</v>
      </c>
      <c r="Z7071">
        <v>0</v>
      </c>
      <c r="AA7071">
        <v>0</v>
      </c>
      <c r="AB7071">
        <v>0</v>
      </c>
      <c r="AC7071" t="s">
        <v>47</v>
      </c>
      <c r="AD7071">
        <f>+VLOOKUP(T7071,items!$A$2:$D$1255,4,0)</f>
        <v>0</v>
      </c>
      <c r="AE7071">
        <f>+VLOOKUP(T7071,Tabla1[],5,0)</f>
        <v>0</v>
      </c>
      <c r="AF7071">
        <f t="shared" si="110"/>
        <v>7</v>
      </c>
    </row>
    <row r="7072" spans="1:34" x14ac:dyDescent="0.25">
      <c r="A7072">
        <v>105272</v>
      </c>
      <c r="B7072" t="s">
        <v>1003</v>
      </c>
      <c r="C7072" t="s">
        <v>75</v>
      </c>
      <c r="D7072">
        <v>0</v>
      </c>
      <c r="F7072" t="s">
        <v>10064</v>
      </c>
      <c r="G7072" t="s">
        <v>10064</v>
      </c>
      <c r="H7072" t="s">
        <v>12886</v>
      </c>
      <c r="I7072" t="s">
        <v>37</v>
      </c>
      <c r="J7072" t="s">
        <v>12887</v>
      </c>
      <c r="K7072" t="s">
        <v>12888</v>
      </c>
      <c r="L7072" t="s">
        <v>12889</v>
      </c>
      <c r="M7072" t="s">
        <v>9441</v>
      </c>
      <c r="N7072" t="s">
        <v>9441</v>
      </c>
      <c r="O7072" t="s">
        <v>10126</v>
      </c>
      <c r="P7072" t="s">
        <v>10127</v>
      </c>
      <c r="Q7072" t="s">
        <v>10714</v>
      </c>
      <c r="R7072" t="s">
        <v>127</v>
      </c>
      <c r="S7072" t="s">
        <v>108</v>
      </c>
      <c r="T7072" t="s">
        <v>633</v>
      </c>
      <c r="U7072" t="s">
        <v>634</v>
      </c>
      <c r="X7072">
        <v>1</v>
      </c>
      <c r="Y7072">
        <v>0</v>
      </c>
      <c r="Z7072">
        <v>0</v>
      </c>
      <c r="AA7072">
        <v>0</v>
      </c>
      <c r="AB7072">
        <v>0</v>
      </c>
      <c r="AC7072" t="s">
        <v>47</v>
      </c>
      <c r="AD7072">
        <f>+VLOOKUP(T7072,items!$A$2:$D$1255,4,0)</f>
        <v>0</v>
      </c>
      <c r="AE7072">
        <f>+VLOOKUP(T7072,Tabla1[],5,0)</f>
        <v>0</v>
      </c>
      <c r="AF7072">
        <f t="shared" si="110"/>
        <v>7</v>
      </c>
    </row>
    <row r="7073" spans="1:32" x14ac:dyDescent="0.25">
      <c r="A7073">
        <v>105272</v>
      </c>
      <c r="B7073" t="s">
        <v>1003</v>
      </c>
      <c r="C7073" t="s">
        <v>75</v>
      </c>
      <c r="D7073">
        <v>0</v>
      </c>
      <c r="F7073" t="s">
        <v>10064</v>
      </c>
      <c r="G7073" t="s">
        <v>10064</v>
      </c>
      <c r="H7073" t="s">
        <v>12886</v>
      </c>
      <c r="I7073" t="s">
        <v>37</v>
      </c>
      <c r="J7073" t="s">
        <v>12887</v>
      </c>
      <c r="K7073" t="s">
        <v>12888</v>
      </c>
      <c r="L7073" t="s">
        <v>12889</v>
      </c>
      <c r="M7073" t="s">
        <v>9441</v>
      </c>
      <c r="N7073" t="s">
        <v>9441</v>
      </c>
      <c r="O7073" t="s">
        <v>10126</v>
      </c>
      <c r="P7073" t="s">
        <v>10127</v>
      </c>
      <c r="Q7073" t="s">
        <v>10714</v>
      </c>
      <c r="R7073" t="s">
        <v>127</v>
      </c>
      <c r="S7073" t="s">
        <v>108</v>
      </c>
      <c r="T7073" t="s">
        <v>4131</v>
      </c>
      <c r="U7073" t="s">
        <v>4132</v>
      </c>
      <c r="X7073">
        <v>2</v>
      </c>
      <c r="Y7073">
        <v>0</v>
      </c>
      <c r="Z7073">
        <v>0</v>
      </c>
      <c r="AA7073">
        <v>0</v>
      </c>
      <c r="AB7073">
        <v>0</v>
      </c>
      <c r="AC7073" t="s">
        <v>47</v>
      </c>
      <c r="AD7073">
        <f>+VLOOKUP(T7073,items!$A$2:$D$1255,4,0)</f>
        <v>0</v>
      </c>
      <c r="AE7073">
        <f>+VLOOKUP(T7073,Tabla1[],5,0)</f>
        <v>0</v>
      </c>
      <c r="AF7073">
        <f t="shared" si="110"/>
        <v>7</v>
      </c>
    </row>
    <row r="7074" spans="1:32" x14ac:dyDescent="0.25">
      <c r="A7074">
        <v>105272</v>
      </c>
      <c r="B7074" t="s">
        <v>1003</v>
      </c>
      <c r="C7074" t="s">
        <v>75</v>
      </c>
      <c r="D7074">
        <v>0</v>
      </c>
      <c r="F7074" t="s">
        <v>10064</v>
      </c>
      <c r="G7074" t="s">
        <v>10064</v>
      </c>
      <c r="H7074" t="s">
        <v>12886</v>
      </c>
      <c r="I7074" t="s">
        <v>37</v>
      </c>
      <c r="J7074" t="s">
        <v>12887</v>
      </c>
      <c r="K7074" t="s">
        <v>12888</v>
      </c>
      <c r="L7074" t="s">
        <v>12889</v>
      </c>
      <c r="M7074" t="s">
        <v>9441</v>
      </c>
      <c r="N7074" t="s">
        <v>9441</v>
      </c>
      <c r="O7074" t="s">
        <v>10126</v>
      </c>
      <c r="P7074" t="s">
        <v>10127</v>
      </c>
      <c r="Q7074" t="s">
        <v>10714</v>
      </c>
      <c r="R7074" t="s">
        <v>127</v>
      </c>
      <c r="S7074" t="s">
        <v>108</v>
      </c>
      <c r="T7074" t="s">
        <v>3097</v>
      </c>
      <c r="U7074" t="s">
        <v>3098</v>
      </c>
      <c r="X7074">
        <v>1</v>
      </c>
      <c r="Y7074">
        <v>0</v>
      </c>
      <c r="Z7074">
        <v>0</v>
      </c>
      <c r="AA7074">
        <v>0</v>
      </c>
      <c r="AB7074">
        <v>0</v>
      </c>
      <c r="AC7074" t="s">
        <v>47</v>
      </c>
      <c r="AD7074">
        <f>+VLOOKUP(T7074,items!$A$2:$D$1255,4,0)</f>
        <v>0</v>
      </c>
      <c r="AE7074">
        <f>+VLOOKUP(T7074,Tabla1[],5,0)</f>
        <v>0</v>
      </c>
      <c r="AF7074">
        <f t="shared" si="110"/>
        <v>7</v>
      </c>
    </row>
    <row r="7075" spans="1:32" x14ac:dyDescent="0.25">
      <c r="A7075">
        <v>105272</v>
      </c>
      <c r="B7075" t="s">
        <v>1003</v>
      </c>
      <c r="C7075" t="s">
        <v>75</v>
      </c>
      <c r="D7075">
        <v>0</v>
      </c>
      <c r="F7075" t="s">
        <v>10064</v>
      </c>
      <c r="G7075" t="s">
        <v>10064</v>
      </c>
      <c r="H7075" t="s">
        <v>12886</v>
      </c>
      <c r="I7075" t="s">
        <v>37</v>
      </c>
      <c r="J7075" t="s">
        <v>12887</v>
      </c>
      <c r="K7075" t="s">
        <v>12888</v>
      </c>
      <c r="L7075" t="s">
        <v>12889</v>
      </c>
      <c r="M7075" t="s">
        <v>9441</v>
      </c>
      <c r="N7075" t="s">
        <v>9441</v>
      </c>
      <c r="O7075" t="s">
        <v>10126</v>
      </c>
      <c r="P7075" t="s">
        <v>10127</v>
      </c>
      <c r="Q7075" t="s">
        <v>10714</v>
      </c>
      <c r="R7075" t="s">
        <v>127</v>
      </c>
      <c r="S7075" t="s">
        <v>108</v>
      </c>
      <c r="T7075" t="s">
        <v>12033</v>
      </c>
      <c r="U7075" t="s">
        <v>12034</v>
      </c>
      <c r="X7075">
        <v>1</v>
      </c>
      <c r="Y7075">
        <v>0</v>
      </c>
      <c r="Z7075">
        <v>0</v>
      </c>
      <c r="AA7075">
        <v>0</v>
      </c>
      <c r="AB7075">
        <v>0</v>
      </c>
      <c r="AC7075" t="s">
        <v>47</v>
      </c>
      <c r="AD7075">
        <f>+VLOOKUP(T7075,items!$A$2:$D$1255,4,0)</f>
        <v>0</v>
      </c>
      <c r="AE7075">
        <f>+VLOOKUP(T7075,Tabla1[],5,0)</f>
        <v>0</v>
      </c>
      <c r="AF7075">
        <f t="shared" si="110"/>
        <v>7</v>
      </c>
    </row>
    <row r="7076" spans="1:32" x14ac:dyDescent="0.25">
      <c r="A7076">
        <v>105272</v>
      </c>
      <c r="B7076" t="s">
        <v>1003</v>
      </c>
      <c r="C7076" t="s">
        <v>75</v>
      </c>
      <c r="D7076">
        <v>0</v>
      </c>
      <c r="F7076" t="s">
        <v>10064</v>
      </c>
      <c r="G7076" t="s">
        <v>10064</v>
      </c>
      <c r="H7076" t="s">
        <v>12886</v>
      </c>
      <c r="I7076" t="s">
        <v>37</v>
      </c>
      <c r="J7076" t="s">
        <v>12887</v>
      </c>
      <c r="K7076" t="s">
        <v>12888</v>
      </c>
      <c r="L7076" t="s">
        <v>12889</v>
      </c>
      <c r="M7076" t="s">
        <v>9441</v>
      </c>
      <c r="N7076" t="s">
        <v>9441</v>
      </c>
      <c r="O7076" t="s">
        <v>10126</v>
      </c>
      <c r="P7076" t="s">
        <v>10127</v>
      </c>
      <c r="Q7076" t="s">
        <v>10714</v>
      </c>
      <c r="R7076" t="s">
        <v>127</v>
      </c>
      <c r="S7076" t="s">
        <v>108</v>
      </c>
      <c r="T7076" t="s">
        <v>4135</v>
      </c>
      <c r="U7076" t="s">
        <v>4136</v>
      </c>
      <c r="X7076">
        <v>2</v>
      </c>
      <c r="Y7076">
        <v>0</v>
      </c>
      <c r="Z7076">
        <v>0</v>
      </c>
      <c r="AA7076">
        <v>0</v>
      </c>
      <c r="AB7076">
        <v>0</v>
      </c>
      <c r="AC7076" t="s">
        <v>47</v>
      </c>
      <c r="AD7076">
        <f>+VLOOKUP(T7076,items!$A$2:$D$1255,4,0)</f>
        <v>0</v>
      </c>
      <c r="AE7076">
        <f>+VLOOKUP(T7076,Tabla1[],5,0)</f>
        <v>0</v>
      </c>
      <c r="AF7076">
        <f t="shared" si="110"/>
        <v>7</v>
      </c>
    </row>
    <row r="7077" spans="1:32" x14ac:dyDescent="0.25">
      <c r="A7077">
        <v>105272</v>
      </c>
      <c r="B7077" t="s">
        <v>1003</v>
      </c>
      <c r="C7077" t="s">
        <v>75</v>
      </c>
      <c r="D7077">
        <v>0</v>
      </c>
      <c r="F7077" t="s">
        <v>10064</v>
      </c>
      <c r="G7077" t="s">
        <v>10064</v>
      </c>
      <c r="H7077" t="s">
        <v>12886</v>
      </c>
      <c r="I7077" t="s">
        <v>37</v>
      </c>
      <c r="J7077" t="s">
        <v>12887</v>
      </c>
      <c r="K7077" t="s">
        <v>12888</v>
      </c>
      <c r="L7077" t="s">
        <v>12889</v>
      </c>
      <c r="M7077" t="s">
        <v>9441</v>
      </c>
      <c r="N7077" t="s">
        <v>9441</v>
      </c>
      <c r="O7077" t="s">
        <v>10126</v>
      </c>
      <c r="P7077" t="s">
        <v>10127</v>
      </c>
      <c r="Q7077" t="s">
        <v>10714</v>
      </c>
      <c r="R7077" t="s">
        <v>127</v>
      </c>
      <c r="S7077" t="s">
        <v>108</v>
      </c>
      <c r="T7077" t="s">
        <v>4137</v>
      </c>
      <c r="U7077" t="s">
        <v>4138</v>
      </c>
      <c r="X7077">
        <v>1</v>
      </c>
      <c r="Y7077">
        <v>0</v>
      </c>
      <c r="Z7077">
        <v>0</v>
      </c>
      <c r="AA7077">
        <v>0</v>
      </c>
      <c r="AB7077">
        <v>0</v>
      </c>
      <c r="AC7077" t="s">
        <v>47</v>
      </c>
      <c r="AD7077">
        <f>+VLOOKUP(T7077,items!$A$2:$D$1255,4,0)</f>
        <v>0</v>
      </c>
      <c r="AE7077">
        <f>+VLOOKUP(T7077,Tabla1[],5,0)</f>
        <v>0</v>
      </c>
      <c r="AF7077">
        <f t="shared" si="110"/>
        <v>7</v>
      </c>
    </row>
    <row r="7078" spans="1:32" x14ac:dyDescent="0.25">
      <c r="A7078">
        <v>105272</v>
      </c>
      <c r="B7078" t="s">
        <v>1003</v>
      </c>
      <c r="C7078" t="s">
        <v>75</v>
      </c>
      <c r="D7078">
        <v>0</v>
      </c>
      <c r="F7078" t="s">
        <v>10064</v>
      </c>
      <c r="G7078" t="s">
        <v>10064</v>
      </c>
      <c r="H7078" t="s">
        <v>12886</v>
      </c>
      <c r="I7078" t="s">
        <v>37</v>
      </c>
      <c r="J7078" t="s">
        <v>12887</v>
      </c>
      <c r="K7078" t="s">
        <v>12888</v>
      </c>
      <c r="L7078" t="s">
        <v>12889</v>
      </c>
      <c r="M7078" t="s">
        <v>9441</v>
      </c>
      <c r="N7078" t="s">
        <v>9441</v>
      </c>
      <c r="O7078" t="s">
        <v>10126</v>
      </c>
      <c r="P7078" t="s">
        <v>10127</v>
      </c>
      <c r="Q7078" t="s">
        <v>10714</v>
      </c>
      <c r="R7078" t="s">
        <v>127</v>
      </c>
      <c r="S7078" t="s">
        <v>108</v>
      </c>
      <c r="T7078" t="s">
        <v>2089</v>
      </c>
      <c r="U7078" t="s">
        <v>2090</v>
      </c>
      <c r="X7078">
        <v>1</v>
      </c>
      <c r="Y7078">
        <v>0</v>
      </c>
      <c r="Z7078">
        <v>0</v>
      </c>
      <c r="AA7078">
        <v>0</v>
      </c>
      <c r="AB7078">
        <v>0</v>
      </c>
      <c r="AC7078" t="s">
        <v>47</v>
      </c>
      <c r="AD7078">
        <f>+VLOOKUP(T7078,items!$A$2:$D$1255,4,0)</f>
        <v>0</v>
      </c>
      <c r="AE7078">
        <f>+VLOOKUP(T7078,Tabla1[],5,0)</f>
        <v>0</v>
      </c>
      <c r="AF7078">
        <f t="shared" si="110"/>
        <v>7</v>
      </c>
    </row>
    <row r="7079" spans="1:32" x14ac:dyDescent="0.25">
      <c r="A7079">
        <v>105272</v>
      </c>
      <c r="B7079" t="s">
        <v>1003</v>
      </c>
      <c r="C7079" t="s">
        <v>75</v>
      </c>
      <c r="D7079">
        <v>0</v>
      </c>
      <c r="F7079" t="s">
        <v>10064</v>
      </c>
      <c r="G7079" t="s">
        <v>10064</v>
      </c>
      <c r="H7079" t="s">
        <v>12886</v>
      </c>
      <c r="I7079" t="s">
        <v>37</v>
      </c>
      <c r="J7079" t="s">
        <v>12887</v>
      </c>
      <c r="K7079" t="s">
        <v>12888</v>
      </c>
      <c r="L7079" t="s">
        <v>12889</v>
      </c>
      <c r="M7079" t="s">
        <v>9441</v>
      </c>
      <c r="N7079" t="s">
        <v>9441</v>
      </c>
      <c r="O7079" t="s">
        <v>10126</v>
      </c>
      <c r="P7079" t="s">
        <v>10127</v>
      </c>
      <c r="Q7079" t="s">
        <v>10714</v>
      </c>
      <c r="R7079" t="s">
        <v>127</v>
      </c>
      <c r="S7079" t="s">
        <v>108</v>
      </c>
      <c r="T7079" t="s">
        <v>6485</v>
      </c>
      <c r="U7079" t="s">
        <v>6486</v>
      </c>
      <c r="X7079">
        <v>1</v>
      </c>
      <c r="Y7079">
        <v>0</v>
      </c>
      <c r="Z7079">
        <v>0</v>
      </c>
      <c r="AA7079">
        <v>0</v>
      </c>
      <c r="AB7079">
        <v>0</v>
      </c>
      <c r="AC7079" t="s">
        <v>47</v>
      </c>
      <c r="AD7079">
        <f>+VLOOKUP(T7079,items!$A$2:$D$1255,4,0)</f>
        <v>0</v>
      </c>
      <c r="AE7079">
        <f>+VLOOKUP(T7079,Tabla1[],5,0)</f>
        <v>0</v>
      </c>
      <c r="AF7079">
        <f t="shared" si="110"/>
        <v>7</v>
      </c>
    </row>
    <row r="7080" spans="1:32" x14ac:dyDescent="0.25">
      <c r="A7080">
        <v>105272</v>
      </c>
      <c r="B7080" t="s">
        <v>1003</v>
      </c>
      <c r="C7080" t="s">
        <v>75</v>
      </c>
      <c r="D7080">
        <v>0</v>
      </c>
      <c r="F7080" t="s">
        <v>10064</v>
      </c>
      <c r="G7080" t="s">
        <v>10064</v>
      </c>
      <c r="H7080" t="s">
        <v>12886</v>
      </c>
      <c r="I7080" t="s">
        <v>37</v>
      </c>
      <c r="J7080" t="s">
        <v>12887</v>
      </c>
      <c r="K7080" t="s">
        <v>12888</v>
      </c>
      <c r="L7080" t="s">
        <v>12889</v>
      </c>
      <c r="M7080" t="s">
        <v>9441</v>
      </c>
      <c r="N7080" t="s">
        <v>9441</v>
      </c>
      <c r="O7080" t="s">
        <v>10126</v>
      </c>
      <c r="P7080" t="s">
        <v>10127</v>
      </c>
      <c r="Q7080" t="s">
        <v>10714</v>
      </c>
      <c r="R7080" t="s">
        <v>127</v>
      </c>
      <c r="S7080" t="s">
        <v>108</v>
      </c>
      <c r="T7080" t="s">
        <v>1536</v>
      </c>
      <c r="U7080" t="s">
        <v>1537</v>
      </c>
      <c r="X7080">
        <v>1</v>
      </c>
      <c r="Y7080">
        <v>0</v>
      </c>
      <c r="Z7080">
        <v>0</v>
      </c>
      <c r="AA7080">
        <v>0</v>
      </c>
      <c r="AB7080">
        <v>0</v>
      </c>
      <c r="AC7080" t="s">
        <v>47</v>
      </c>
      <c r="AD7080">
        <f>+VLOOKUP(T7080,items!$A$2:$D$1255,4,0)</f>
        <v>0</v>
      </c>
      <c r="AE7080">
        <f>+VLOOKUP(T7080,Tabla1[],5,0)</f>
        <v>0</v>
      </c>
      <c r="AF7080">
        <f t="shared" si="110"/>
        <v>7</v>
      </c>
    </row>
    <row r="7081" spans="1:32" x14ac:dyDescent="0.25">
      <c r="A7081">
        <v>105272</v>
      </c>
      <c r="B7081" t="s">
        <v>1003</v>
      </c>
      <c r="C7081" t="s">
        <v>75</v>
      </c>
      <c r="D7081">
        <v>0</v>
      </c>
      <c r="F7081" t="s">
        <v>10064</v>
      </c>
      <c r="G7081" t="s">
        <v>10064</v>
      </c>
      <c r="H7081" t="s">
        <v>12886</v>
      </c>
      <c r="I7081" t="s">
        <v>37</v>
      </c>
      <c r="J7081" t="s">
        <v>12887</v>
      </c>
      <c r="K7081" t="s">
        <v>12888</v>
      </c>
      <c r="L7081" t="s">
        <v>12889</v>
      </c>
      <c r="M7081" t="s">
        <v>9441</v>
      </c>
      <c r="N7081" t="s">
        <v>9441</v>
      </c>
      <c r="O7081" t="s">
        <v>10126</v>
      </c>
      <c r="P7081" t="s">
        <v>10127</v>
      </c>
      <c r="Q7081" t="s">
        <v>10714</v>
      </c>
      <c r="R7081" t="s">
        <v>127</v>
      </c>
      <c r="S7081" t="s">
        <v>108</v>
      </c>
      <c r="T7081" t="s">
        <v>1855</v>
      </c>
      <c r="U7081" t="s">
        <v>1856</v>
      </c>
      <c r="X7081">
        <v>5</v>
      </c>
      <c r="Y7081">
        <v>0</v>
      </c>
      <c r="Z7081">
        <v>0</v>
      </c>
      <c r="AA7081">
        <v>0</v>
      </c>
      <c r="AB7081">
        <v>0</v>
      </c>
      <c r="AC7081" t="s">
        <v>47</v>
      </c>
      <c r="AD7081">
        <f>+VLOOKUP(T7081,items!$A$2:$D$1255,4,0)</f>
        <v>0</v>
      </c>
      <c r="AE7081">
        <f>+VLOOKUP(T7081,Tabla1[],5,0)</f>
        <v>0</v>
      </c>
      <c r="AF7081">
        <f t="shared" si="110"/>
        <v>7</v>
      </c>
    </row>
    <row r="7082" spans="1:32" x14ac:dyDescent="0.25">
      <c r="A7082">
        <v>105272</v>
      </c>
      <c r="B7082" t="s">
        <v>1003</v>
      </c>
      <c r="C7082" t="s">
        <v>75</v>
      </c>
      <c r="D7082">
        <v>0</v>
      </c>
      <c r="F7082" t="s">
        <v>10064</v>
      </c>
      <c r="G7082" t="s">
        <v>10064</v>
      </c>
      <c r="H7082" t="s">
        <v>12886</v>
      </c>
      <c r="I7082" t="s">
        <v>37</v>
      </c>
      <c r="J7082" t="s">
        <v>12887</v>
      </c>
      <c r="K7082" t="s">
        <v>12888</v>
      </c>
      <c r="L7082" t="s">
        <v>12889</v>
      </c>
      <c r="M7082" t="s">
        <v>9441</v>
      </c>
      <c r="N7082" t="s">
        <v>9441</v>
      </c>
      <c r="O7082" t="s">
        <v>10126</v>
      </c>
      <c r="P7082" t="s">
        <v>10127</v>
      </c>
      <c r="Q7082" t="s">
        <v>10714</v>
      </c>
      <c r="R7082" t="s">
        <v>127</v>
      </c>
      <c r="S7082" t="s">
        <v>108</v>
      </c>
      <c r="T7082" t="s">
        <v>11206</v>
      </c>
      <c r="U7082" t="s">
        <v>11207</v>
      </c>
      <c r="X7082">
        <v>3</v>
      </c>
      <c r="Y7082">
        <v>0</v>
      </c>
      <c r="Z7082">
        <v>0</v>
      </c>
      <c r="AA7082">
        <v>0</v>
      </c>
      <c r="AB7082">
        <v>0</v>
      </c>
      <c r="AC7082" t="s">
        <v>47</v>
      </c>
      <c r="AD7082">
        <f>+VLOOKUP(T7082,items!$A$2:$D$1255,4,0)</f>
        <v>0</v>
      </c>
      <c r="AE7082">
        <f>+VLOOKUP(T7082,Tabla1[],5,0)</f>
        <v>0</v>
      </c>
      <c r="AF7082">
        <f t="shared" si="110"/>
        <v>7</v>
      </c>
    </row>
    <row r="7083" spans="1:32" x14ac:dyDescent="0.25">
      <c r="A7083">
        <v>105272</v>
      </c>
      <c r="B7083" t="s">
        <v>1003</v>
      </c>
      <c r="C7083" t="s">
        <v>75</v>
      </c>
      <c r="D7083">
        <v>0</v>
      </c>
      <c r="F7083" t="s">
        <v>10064</v>
      </c>
      <c r="G7083" t="s">
        <v>10064</v>
      </c>
      <c r="H7083" t="s">
        <v>12886</v>
      </c>
      <c r="I7083" t="s">
        <v>37</v>
      </c>
      <c r="J7083" t="s">
        <v>12887</v>
      </c>
      <c r="K7083" t="s">
        <v>12888</v>
      </c>
      <c r="L7083" t="s">
        <v>12889</v>
      </c>
      <c r="M7083" t="s">
        <v>9441</v>
      </c>
      <c r="N7083" t="s">
        <v>9441</v>
      </c>
      <c r="O7083" t="s">
        <v>10126</v>
      </c>
      <c r="P7083" t="s">
        <v>10127</v>
      </c>
      <c r="Q7083" t="s">
        <v>10714</v>
      </c>
      <c r="R7083" t="s">
        <v>127</v>
      </c>
      <c r="S7083" t="s">
        <v>108</v>
      </c>
      <c r="T7083" t="s">
        <v>5815</v>
      </c>
      <c r="U7083" t="s">
        <v>12890</v>
      </c>
      <c r="X7083">
        <v>1</v>
      </c>
      <c r="Y7083">
        <v>0</v>
      </c>
      <c r="Z7083">
        <v>0</v>
      </c>
      <c r="AA7083">
        <v>0</v>
      </c>
      <c r="AB7083">
        <v>0</v>
      </c>
      <c r="AC7083" t="s">
        <v>47</v>
      </c>
      <c r="AD7083">
        <f>+VLOOKUP(T7083,items!$A$2:$D$1255,4,0)</f>
        <v>0</v>
      </c>
      <c r="AE7083">
        <f>+VLOOKUP(T7083,Tabla1[],5,0)</f>
        <v>0</v>
      </c>
      <c r="AF7083">
        <f t="shared" si="110"/>
        <v>7</v>
      </c>
    </row>
    <row r="7084" spans="1:32" x14ac:dyDescent="0.25">
      <c r="A7084">
        <v>105272</v>
      </c>
      <c r="B7084" t="s">
        <v>1003</v>
      </c>
      <c r="C7084" t="s">
        <v>75</v>
      </c>
      <c r="D7084">
        <v>0</v>
      </c>
      <c r="F7084" t="s">
        <v>10064</v>
      </c>
      <c r="G7084" t="s">
        <v>10064</v>
      </c>
      <c r="H7084" t="s">
        <v>12886</v>
      </c>
      <c r="I7084" t="s">
        <v>37</v>
      </c>
      <c r="J7084" t="s">
        <v>12887</v>
      </c>
      <c r="K7084" t="s">
        <v>12888</v>
      </c>
      <c r="L7084" t="s">
        <v>12889</v>
      </c>
      <c r="M7084" t="s">
        <v>9441</v>
      </c>
      <c r="N7084" t="s">
        <v>9441</v>
      </c>
      <c r="O7084" t="s">
        <v>10126</v>
      </c>
      <c r="P7084" t="s">
        <v>10127</v>
      </c>
      <c r="Q7084" t="s">
        <v>10714</v>
      </c>
      <c r="R7084" t="s">
        <v>127</v>
      </c>
      <c r="S7084" t="s">
        <v>108</v>
      </c>
      <c r="T7084" t="s">
        <v>3103</v>
      </c>
      <c r="U7084" t="s">
        <v>3104</v>
      </c>
      <c r="X7084">
        <v>1</v>
      </c>
      <c r="Y7084">
        <v>0</v>
      </c>
      <c r="Z7084">
        <v>0</v>
      </c>
      <c r="AA7084">
        <v>0</v>
      </c>
      <c r="AB7084">
        <v>0</v>
      </c>
      <c r="AC7084" t="s">
        <v>47</v>
      </c>
      <c r="AD7084">
        <f>+VLOOKUP(T7084,items!$A$2:$D$1255,4,0)</f>
        <v>0</v>
      </c>
      <c r="AE7084">
        <f>+VLOOKUP(T7084,Tabla1[],5,0)</f>
        <v>0</v>
      </c>
      <c r="AF7084">
        <f t="shared" si="110"/>
        <v>7</v>
      </c>
    </row>
    <row r="7085" spans="1:32" x14ac:dyDescent="0.25">
      <c r="A7085">
        <v>105273</v>
      </c>
      <c r="B7085" t="s">
        <v>1003</v>
      </c>
      <c r="C7085" t="s">
        <v>75</v>
      </c>
      <c r="D7085">
        <v>0</v>
      </c>
      <c r="F7085" t="s">
        <v>10064</v>
      </c>
      <c r="G7085" t="s">
        <v>9441</v>
      </c>
      <c r="H7085" t="s">
        <v>12891</v>
      </c>
      <c r="I7085" t="s">
        <v>37</v>
      </c>
      <c r="J7085" t="s">
        <v>12892</v>
      </c>
      <c r="K7085" t="s">
        <v>12893</v>
      </c>
      <c r="L7085" t="s">
        <v>12894</v>
      </c>
      <c r="M7085" t="s">
        <v>10701</v>
      </c>
      <c r="N7085" t="s">
        <v>10701</v>
      </c>
      <c r="O7085" t="s">
        <v>10644</v>
      </c>
      <c r="P7085" t="s">
        <v>97</v>
      </c>
      <c r="Q7085" t="s">
        <v>10461</v>
      </c>
      <c r="R7085" t="s">
        <v>127</v>
      </c>
      <c r="S7085" t="s">
        <v>108</v>
      </c>
      <c r="T7085" t="s">
        <v>4322</v>
      </c>
      <c r="U7085" t="s">
        <v>4323</v>
      </c>
      <c r="X7085">
        <v>1</v>
      </c>
      <c r="Y7085">
        <v>0</v>
      </c>
      <c r="Z7085">
        <v>0</v>
      </c>
      <c r="AA7085">
        <v>0</v>
      </c>
      <c r="AB7085">
        <v>0</v>
      </c>
      <c r="AC7085" t="s">
        <v>47</v>
      </c>
      <c r="AD7085">
        <f>+VLOOKUP(T7085,items!$A$2:$D$1255,4,0)</f>
        <v>0</v>
      </c>
      <c r="AE7085">
        <f>+VLOOKUP(T7085,Tabla1[],5,0)</f>
        <v>0</v>
      </c>
      <c r="AF7085">
        <f t="shared" si="110"/>
        <v>7</v>
      </c>
    </row>
    <row r="7086" spans="1:32" x14ac:dyDescent="0.25">
      <c r="A7086">
        <v>105273</v>
      </c>
      <c r="B7086" t="s">
        <v>1003</v>
      </c>
      <c r="C7086" t="s">
        <v>75</v>
      </c>
      <c r="D7086">
        <v>0</v>
      </c>
      <c r="F7086" t="s">
        <v>10064</v>
      </c>
      <c r="G7086" t="s">
        <v>9441</v>
      </c>
      <c r="H7086" t="s">
        <v>12891</v>
      </c>
      <c r="I7086" t="s">
        <v>37</v>
      </c>
      <c r="J7086" t="s">
        <v>12892</v>
      </c>
      <c r="K7086" t="s">
        <v>12893</v>
      </c>
      <c r="L7086" t="s">
        <v>12894</v>
      </c>
      <c r="M7086" t="s">
        <v>10701</v>
      </c>
      <c r="N7086" t="s">
        <v>10701</v>
      </c>
      <c r="O7086" t="s">
        <v>10644</v>
      </c>
      <c r="P7086" t="s">
        <v>97</v>
      </c>
      <c r="Q7086" t="s">
        <v>10461</v>
      </c>
      <c r="R7086" t="s">
        <v>127</v>
      </c>
      <c r="S7086" t="s">
        <v>108</v>
      </c>
      <c r="T7086" t="s">
        <v>2577</v>
      </c>
      <c r="U7086" t="s">
        <v>2578</v>
      </c>
      <c r="X7086">
        <v>3</v>
      </c>
      <c r="Y7086">
        <v>0</v>
      </c>
      <c r="Z7086">
        <v>0</v>
      </c>
      <c r="AA7086">
        <v>0</v>
      </c>
      <c r="AB7086">
        <v>0</v>
      </c>
      <c r="AC7086" t="s">
        <v>47</v>
      </c>
      <c r="AD7086">
        <f>+VLOOKUP(T7086,items!$A$2:$D$1255,4,0)</f>
        <v>0</v>
      </c>
      <c r="AE7086">
        <f>+VLOOKUP(T7086,Tabla1[],5,0)</f>
        <v>0</v>
      </c>
      <c r="AF7086">
        <f t="shared" si="110"/>
        <v>7</v>
      </c>
    </row>
    <row r="7087" spans="1:32" x14ac:dyDescent="0.25">
      <c r="A7087">
        <v>105273</v>
      </c>
      <c r="B7087" t="s">
        <v>1003</v>
      </c>
      <c r="C7087" t="s">
        <v>75</v>
      </c>
      <c r="D7087">
        <v>0</v>
      </c>
      <c r="F7087" t="s">
        <v>10064</v>
      </c>
      <c r="G7087" t="s">
        <v>9441</v>
      </c>
      <c r="H7087" t="s">
        <v>12891</v>
      </c>
      <c r="I7087" t="s">
        <v>37</v>
      </c>
      <c r="J7087" t="s">
        <v>12892</v>
      </c>
      <c r="K7087" t="s">
        <v>12893</v>
      </c>
      <c r="L7087" t="s">
        <v>12894</v>
      </c>
      <c r="M7087" t="s">
        <v>10701</v>
      </c>
      <c r="N7087" t="s">
        <v>10701</v>
      </c>
      <c r="O7087" t="s">
        <v>10644</v>
      </c>
      <c r="P7087" t="s">
        <v>97</v>
      </c>
      <c r="Q7087" t="s">
        <v>10461</v>
      </c>
      <c r="R7087" t="s">
        <v>127</v>
      </c>
      <c r="S7087" t="s">
        <v>108</v>
      </c>
      <c r="T7087" t="s">
        <v>2577</v>
      </c>
      <c r="U7087" t="s">
        <v>2578</v>
      </c>
      <c r="X7087">
        <v>3</v>
      </c>
      <c r="Y7087">
        <v>0</v>
      </c>
      <c r="Z7087">
        <v>0</v>
      </c>
      <c r="AA7087">
        <v>0</v>
      </c>
      <c r="AB7087">
        <v>0</v>
      </c>
      <c r="AC7087" t="s">
        <v>47</v>
      </c>
      <c r="AD7087">
        <f>+VLOOKUP(T7087,items!$A$2:$D$1255,4,0)</f>
        <v>0</v>
      </c>
      <c r="AE7087">
        <f>+VLOOKUP(T7087,Tabla1[],5,0)</f>
        <v>0</v>
      </c>
      <c r="AF7087">
        <f t="shared" si="110"/>
        <v>7</v>
      </c>
    </row>
    <row r="7088" spans="1:32" x14ac:dyDescent="0.25">
      <c r="A7088">
        <v>105273</v>
      </c>
      <c r="B7088" t="s">
        <v>1003</v>
      </c>
      <c r="C7088" t="s">
        <v>75</v>
      </c>
      <c r="D7088">
        <v>0</v>
      </c>
      <c r="F7088" t="s">
        <v>10064</v>
      </c>
      <c r="G7088" t="s">
        <v>9441</v>
      </c>
      <c r="H7088" t="s">
        <v>12891</v>
      </c>
      <c r="I7088" t="s">
        <v>37</v>
      </c>
      <c r="J7088" t="s">
        <v>12892</v>
      </c>
      <c r="K7088" t="s">
        <v>12893</v>
      </c>
      <c r="L7088" t="s">
        <v>12894</v>
      </c>
      <c r="M7088" t="s">
        <v>10701</v>
      </c>
      <c r="N7088" t="s">
        <v>10701</v>
      </c>
      <c r="O7088" t="s">
        <v>10644</v>
      </c>
      <c r="P7088" t="s">
        <v>97</v>
      </c>
      <c r="Q7088" t="s">
        <v>10461</v>
      </c>
      <c r="R7088" t="s">
        <v>127</v>
      </c>
      <c r="S7088" t="s">
        <v>108</v>
      </c>
      <c r="T7088" t="s">
        <v>633</v>
      </c>
      <c r="U7088" t="s">
        <v>634</v>
      </c>
      <c r="X7088">
        <v>1</v>
      </c>
      <c r="Y7088">
        <v>0</v>
      </c>
      <c r="Z7088">
        <v>0</v>
      </c>
      <c r="AA7088">
        <v>0</v>
      </c>
      <c r="AB7088">
        <v>0</v>
      </c>
      <c r="AC7088" t="s">
        <v>47</v>
      </c>
      <c r="AD7088">
        <f>+VLOOKUP(T7088,items!$A$2:$D$1255,4,0)</f>
        <v>0</v>
      </c>
      <c r="AE7088">
        <f>+VLOOKUP(T7088,Tabla1[],5,0)</f>
        <v>0</v>
      </c>
      <c r="AF7088">
        <f t="shared" si="110"/>
        <v>7</v>
      </c>
    </row>
    <row r="7089" spans="1:32" x14ac:dyDescent="0.25">
      <c r="A7089">
        <v>105273</v>
      </c>
      <c r="B7089" t="s">
        <v>1003</v>
      </c>
      <c r="C7089" t="s">
        <v>75</v>
      </c>
      <c r="D7089">
        <v>0</v>
      </c>
      <c r="F7089" t="s">
        <v>10064</v>
      </c>
      <c r="G7089" t="s">
        <v>9441</v>
      </c>
      <c r="H7089" t="s">
        <v>12891</v>
      </c>
      <c r="I7089" t="s">
        <v>37</v>
      </c>
      <c r="J7089" t="s">
        <v>12892</v>
      </c>
      <c r="K7089" t="s">
        <v>12893</v>
      </c>
      <c r="L7089" t="s">
        <v>12894</v>
      </c>
      <c r="M7089" t="s">
        <v>10701</v>
      </c>
      <c r="N7089" t="s">
        <v>10701</v>
      </c>
      <c r="O7089" t="s">
        <v>10644</v>
      </c>
      <c r="P7089" t="s">
        <v>97</v>
      </c>
      <c r="Q7089" t="s">
        <v>10461</v>
      </c>
      <c r="R7089" t="s">
        <v>127</v>
      </c>
      <c r="S7089" t="s">
        <v>108</v>
      </c>
      <c r="T7089" t="s">
        <v>4131</v>
      </c>
      <c r="U7089" t="s">
        <v>4132</v>
      </c>
      <c r="X7089">
        <v>2</v>
      </c>
      <c r="Y7089">
        <v>0</v>
      </c>
      <c r="Z7089">
        <v>0</v>
      </c>
      <c r="AA7089">
        <v>0</v>
      </c>
      <c r="AB7089">
        <v>0</v>
      </c>
      <c r="AC7089" t="s">
        <v>47</v>
      </c>
      <c r="AD7089">
        <f>+VLOOKUP(T7089,items!$A$2:$D$1255,4,0)</f>
        <v>0</v>
      </c>
      <c r="AE7089">
        <f>+VLOOKUP(T7089,Tabla1[],5,0)</f>
        <v>0</v>
      </c>
      <c r="AF7089">
        <f t="shared" si="110"/>
        <v>7</v>
      </c>
    </row>
    <row r="7090" spans="1:32" x14ac:dyDescent="0.25">
      <c r="A7090">
        <v>105273</v>
      </c>
      <c r="B7090" t="s">
        <v>1003</v>
      </c>
      <c r="C7090" t="s">
        <v>75</v>
      </c>
      <c r="D7090">
        <v>0</v>
      </c>
      <c r="F7090" t="s">
        <v>10064</v>
      </c>
      <c r="G7090" t="s">
        <v>9441</v>
      </c>
      <c r="H7090" t="s">
        <v>12891</v>
      </c>
      <c r="I7090" t="s">
        <v>37</v>
      </c>
      <c r="J7090" t="s">
        <v>12892</v>
      </c>
      <c r="K7090" t="s">
        <v>12893</v>
      </c>
      <c r="L7090" t="s">
        <v>12894</v>
      </c>
      <c r="M7090" t="s">
        <v>10701</v>
      </c>
      <c r="N7090" t="s">
        <v>10701</v>
      </c>
      <c r="O7090" t="s">
        <v>10644</v>
      </c>
      <c r="P7090" t="s">
        <v>97</v>
      </c>
      <c r="Q7090" t="s">
        <v>10461</v>
      </c>
      <c r="R7090" t="s">
        <v>127</v>
      </c>
      <c r="S7090" t="s">
        <v>108</v>
      </c>
      <c r="T7090" t="s">
        <v>3097</v>
      </c>
      <c r="U7090" t="s">
        <v>3098</v>
      </c>
      <c r="X7090">
        <v>1</v>
      </c>
      <c r="Y7090">
        <v>0</v>
      </c>
      <c r="Z7090">
        <v>0</v>
      </c>
      <c r="AA7090">
        <v>0</v>
      </c>
      <c r="AB7090">
        <v>0</v>
      </c>
      <c r="AC7090" t="s">
        <v>47</v>
      </c>
      <c r="AD7090">
        <f>+VLOOKUP(T7090,items!$A$2:$D$1255,4,0)</f>
        <v>0</v>
      </c>
      <c r="AE7090">
        <f>+VLOOKUP(T7090,Tabla1[],5,0)</f>
        <v>0</v>
      </c>
      <c r="AF7090">
        <f t="shared" si="110"/>
        <v>7</v>
      </c>
    </row>
    <row r="7091" spans="1:32" x14ac:dyDescent="0.25">
      <c r="A7091">
        <v>105273</v>
      </c>
      <c r="B7091" t="s">
        <v>1003</v>
      </c>
      <c r="C7091" t="s">
        <v>75</v>
      </c>
      <c r="D7091">
        <v>0</v>
      </c>
      <c r="F7091" t="s">
        <v>10064</v>
      </c>
      <c r="G7091" t="s">
        <v>9441</v>
      </c>
      <c r="H7091" t="s">
        <v>12891</v>
      </c>
      <c r="I7091" t="s">
        <v>37</v>
      </c>
      <c r="J7091" t="s">
        <v>12892</v>
      </c>
      <c r="K7091" t="s">
        <v>12893</v>
      </c>
      <c r="L7091" t="s">
        <v>12894</v>
      </c>
      <c r="M7091" t="s">
        <v>10701</v>
      </c>
      <c r="N7091" t="s">
        <v>10701</v>
      </c>
      <c r="O7091" t="s">
        <v>10644</v>
      </c>
      <c r="P7091" t="s">
        <v>97</v>
      </c>
      <c r="Q7091" t="s">
        <v>10461</v>
      </c>
      <c r="R7091" t="s">
        <v>127</v>
      </c>
      <c r="S7091" t="s">
        <v>108</v>
      </c>
      <c r="T7091" t="s">
        <v>12033</v>
      </c>
      <c r="U7091" t="s">
        <v>12034</v>
      </c>
      <c r="X7091">
        <v>1</v>
      </c>
      <c r="Y7091">
        <v>0</v>
      </c>
      <c r="Z7091">
        <v>0</v>
      </c>
      <c r="AA7091">
        <v>0</v>
      </c>
      <c r="AB7091">
        <v>0</v>
      </c>
      <c r="AC7091" t="s">
        <v>47</v>
      </c>
      <c r="AD7091">
        <f>+VLOOKUP(T7091,items!$A$2:$D$1255,4,0)</f>
        <v>0</v>
      </c>
      <c r="AE7091">
        <f>+VLOOKUP(T7091,Tabla1[],5,0)</f>
        <v>0</v>
      </c>
      <c r="AF7091">
        <f t="shared" si="110"/>
        <v>7</v>
      </c>
    </row>
    <row r="7092" spans="1:32" x14ac:dyDescent="0.25">
      <c r="A7092">
        <v>105273</v>
      </c>
      <c r="B7092" t="s">
        <v>1003</v>
      </c>
      <c r="C7092" t="s">
        <v>75</v>
      </c>
      <c r="D7092">
        <v>0</v>
      </c>
      <c r="F7092" t="s">
        <v>10064</v>
      </c>
      <c r="G7092" t="s">
        <v>9441</v>
      </c>
      <c r="H7092" t="s">
        <v>12891</v>
      </c>
      <c r="I7092" t="s">
        <v>37</v>
      </c>
      <c r="J7092" t="s">
        <v>12892</v>
      </c>
      <c r="K7092" t="s">
        <v>12893</v>
      </c>
      <c r="L7092" t="s">
        <v>12894</v>
      </c>
      <c r="M7092" t="s">
        <v>10701</v>
      </c>
      <c r="N7092" t="s">
        <v>10701</v>
      </c>
      <c r="O7092" t="s">
        <v>10644</v>
      </c>
      <c r="P7092" t="s">
        <v>97</v>
      </c>
      <c r="Q7092" t="s">
        <v>10461</v>
      </c>
      <c r="R7092" t="s">
        <v>127</v>
      </c>
      <c r="S7092" t="s">
        <v>108</v>
      </c>
      <c r="T7092" t="s">
        <v>4135</v>
      </c>
      <c r="U7092" t="s">
        <v>4136</v>
      </c>
      <c r="X7092">
        <v>2</v>
      </c>
      <c r="Y7092">
        <v>0</v>
      </c>
      <c r="Z7092">
        <v>0</v>
      </c>
      <c r="AA7092">
        <v>0</v>
      </c>
      <c r="AB7092">
        <v>0</v>
      </c>
      <c r="AC7092" t="s">
        <v>47</v>
      </c>
      <c r="AD7092">
        <f>+VLOOKUP(T7092,items!$A$2:$D$1255,4,0)</f>
        <v>0</v>
      </c>
      <c r="AE7092">
        <f>+VLOOKUP(T7092,Tabla1[],5,0)</f>
        <v>0</v>
      </c>
      <c r="AF7092">
        <f t="shared" si="110"/>
        <v>7</v>
      </c>
    </row>
    <row r="7093" spans="1:32" x14ac:dyDescent="0.25">
      <c r="A7093">
        <v>105273</v>
      </c>
      <c r="B7093" t="s">
        <v>1003</v>
      </c>
      <c r="C7093" t="s">
        <v>75</v>
      </c>
      <c r="D7093">
        <v>0</v>
      </c>
      <c r="F7093" t="s">
        <v>10064</v>
      </c>
      <c r="G7093" t="s">
        <v>9441</v>
      </c>
      <c r="H7093" t="s">
        <v>12891</v>
      </c>
      <c r="I7093" t="s">
        <v>37</v>
      </c>
      <c r="J7093" t="s">
        <v>12892</v>
      </c>
      <c r="K7093" t="s">
        <v>12893</v>
      </c>
      <c r="L7093" t="s">
        <v>12894</v>
      </c>
      <c r="M7093" t="s">
        <v>10701</v>
      </c>
      <c r="N7093" t="s">
        <v>10701</v>
      </c>
      <c r="O7093" t="s">
        <v>10644</v>
      </c>
      <c r="P7093" t="s">
        <v>97</v>
      </c>
      <c r="Q7093" t="s">
        <v>10461</v>
      </c>
      <c r="R7093" t="s">
        <v>127</v>
      </c>
      <c r="S7093" t="s">
        <v>108</v>
      </c>
      <c r="T7093" t="s">
        <v>4137</v>
      </c>
      <c r="U7093" t="s">
        <v>4138</v>
      </c>
      <c r="X7093">
        <v>1</v>
      </c>
      <c r="Y7093">
        <v>0</v>
      </c>
      <c r="Z7093">
        <v>0</v>
      </c>
      <c r="AA7093">
        <v>0</v>
      </c>
      <c r="AB7093">
        <v>0</v>
      </c>
      <c r="AC7093" t="s">
        <v>47</v>
      </c>
      <c r="AD7093">
        <f>+VLOOKUP(T7093,items!$A$2:$D$1255,4,0)</f>
        <v>0</v>
      </c>
      <c r="AE7093">
        <f>+VLOOKUP(T7093,Tabla1[],5,0)</f>
        <v>0</v>
      </c>
      <c r="AF7093">
        <f t="shared" si="110"/>
        <v>7</v>
      </c>
    </row>
    <row r="7094" spans="1:32" x14ac:dyDescent="0.25">
      <c r="A7094">
        <v>105273</v>
      </c>
      <c r="B7094" t="s">
        <v>1003</v>
      </c>
      <c r="C7094" t="s">
        <v>75</v>
      </c>
      <c r="D7094">
        <v>0</v>
      </c>
      <c r="F7094" t="s">
        <v>10064</v>
      </c>
      <c r="G7094" t="s">
        <v>9441</v>
      </c>
      <c r="H7094" t="s">
        <v>12891</v>
      </c>
      <c r="I7094" t="s">
        <v>37</v>
      </c>
      <c r="J7094" t="s">
        <v>12892</v>
      </c>
      <c r="K7094" t="s">
        <v>12893</v>
      </c>
      <c r="L7094" t="s">
        <v>12894</v>
      </c>
      <c r="M7094" t="s">
        <v>10701</v>
      </c>
      <c r="N7094" t="s">
        <v>10701</v>
      </c>
      <c r="O7094" t="s">
        <v>10644</v>
      </c>
      <c r="P7094" t="s">
        <v>97</v>
      </c>
      <c r="Q7094" t="s">
        <v>10461</v>
      </c>
      <c r="R7094" t="s">
        <v>127</v>
      </c>
      <c r="S7094" t="s">
        <v>108</v>
      </c>
      <c r="T7094" t="s">
        <v>2089</v>
      </c>
      <c r="U7094" t="s">
        <v>2090</v>
      </c>
      <c r="X7094">
        <v>1</v>
      </c>
      <c r="Y7094">
        <v>0</v>
      </c>
      <c r="Z7094">
        <v>0</v>
      </c>
      <c r="AA7094">
        <v>0</v>
      </c>
      <c r="AB7094">
        <v>0</v>
      </c>
      <c r="AC7094" t="s">
        <v>47</v>
      </c>
      <c r="AD7094">
        <f>+VLOOKUP(T7094,items!$A$2:$D$1255,4,0)</f>
        <v>0</v>
      </c>
      <c r="AE7094">
        <f>+VLOOKUP(T7094,Tabla1[],5,0)</f>
        <v>0</v>
      </c>
      <c r="AF7094">
        <f t="shared" si="110"/>
        <v>7</v>
      </c>
    </row>
    <row r="7095" spans="1:32" x14ac:dyDescent="0.25">
      <c r="A7095">
        <v>105273</v>
      </c>
      <c r="B7095" t="s">
        <v>1003</v>
      </c>
      <c r="C7095" t="s">
        <v>75</v>
      </c>
      <c r="D7095">
        <v>0</v>
      </c>
      <c r="F7095" t="s">
        <v>10064</v>
      </c>
      <c r="G7095" t="s">
        <v>9441</v>
      </c>
      <c r="H7095" t="s">
        <v>12891</v>
      </c>
      <c r="I7095" t="s">
        <v>37</v>
      </c>
      <c r="J7095" t="s">
        <v>12892</v>
      </c>
      <c r="K7095" t="s">
        <v>12893</v>
      </c>
      <c r="L7095" t="s">
        <v>12894</v>
      </c>
      <c r="M7095" t="s">
        <v>10701</v>
      </c>
      <c r="N7095" t="s">
        <v>10701</v>
      </c>
      <c r="O7095" t="s">
        <v>10644</v>
      </c>
      <c r="P7095" t="s">
        <v>97</v>
      </c>
      <c r="Q7095" t="s">
        <v>10461</v>
      </c>
      <c r="R7095" t="s">
        <v>127</v>
      </c>
      <c r="S7095" t="s">
        <v>108</v>
      </c>
      <c r="T7095" t="s">
        <v>6485</v>
      </c>
      <c r="U7095" t="s">
        <v>6486</v>
      </c>
      <c r="X7095">
        <v>1</v>
      </c>
      <c r="Y7095">
        <v>0</v>
      </c>
      <c r="Z7095">
        <v>0</v>
      </c>
      <c r="AA7095">
        <v>0</v>
      </c>
      <c r="AB7095">
        <v>0</v>
      </c>
      <c r="AC7095" t="s">
        <v>47</v>
      </c>
      <c r="AD7095">
        <f>+VLOOKUP(T7095,items!$A$2:$D$1255,4,0)</f>
        <v>0</v>
      </c>
      <c r="AE7095">
        <f>+VLOOKUP(T7095,Tabla1[],5,0)</f>
        <v>0</v>
      </c>
      <c r="AF7095">
        <f t="shared" si="110"/>
        <v>7</v>
      </c>
    </row>
    <row r="7096" spans="1:32" x14ac:dyDescent="0.25">
      <c r="A7096">
        <v>105273</v>
      </c>
      <c r="B7096" t="s">
        <v>1003</v>
      </c>
      <c r="C7096" t="s">
        <v>75</v>
      </c>
      <c r="D7096">
        <v>0</v>
      </c>
      <c r="F7096" t="s">
        <v>10064</v>
      </c>
      <c r="G7096" t="s">
        <v>9441</v>
      </c>
      <c r="H7096" t="s">
        <v>12891</v>
      </c>
      <c r="I7096" t="s">
        <v>37</v>
      </c>
      <c r="J7096" t="s">
        <v>12892</v>
      </c>
      <c r="K7096" t="s">
        <v>12893</v>
      </c>
      <c r="L7096" t="s">
        <v>12894</v>
      </c>
      <c r="M7096" t="s">
        <v>10701</v>
      </c>
      <c r="N7096" t="s">
        <v>10701</v>
      </c>
      <c r="O7096" t="s">
        <v>10644</v>
      </c>
      <c r="P7096" t="s">
        <v>97</v>
      </c>
      <c r="Q7096" t="s">
        <v>10461</v>
      </c>
      <c r="R7096" t="s">
        <v>127</v>
      </c>
      <c r="S7096" t="s">
        <v>108</v>
      </c>
      <c r="T7096" t="s">
        <v>1536</v>
      </c>
      <c r="U7096" t="s">
        <v>1537</v>
      </c>
      <c r="X7096">
        <v>1</v>
      </c>
      <c r="Y7096">
        <v>0</v>
      </c>
      <c r="Z7096">
        <v>0</v>
      </c>
      <c r="AA7096">
        <v>0</v>
      </c>
      <c r="AB7096">
        <v>0</v>
      </c>
      <c r="AC7096" t="s">
        <v>47</v>
      </c>
      <c r="AD7096">
        <f>+VLOOKUP(T7096,items!$A$2:$D$1255,4,0)</f>
        <v>0</v>
      </c>
      <c r="AE7096">
        <f>+VLOOKUP(T7096,Tabla1[],5,0)</f>
        <v>0</v>
      </c>
      <c r="AF7096">
        <f t="shared" si="110"/>
        <v>7</v>
      </c>
    </row>
    <row r="7097" spans="1:32" x14ac:dyDescent="0.25">
      <c r="A7097">
        <v>105273</v>
      </c>
      <c r="B7097" t="s">
        <v>1003</v>
      </c>
      <c r="C7097" t="s">
        <v>75</v>
      </c>
      <c r="D7097">
        <v>0</v>
      </c>
      <c r="F7097" t="s">
        <v>10064</v>
      </c>
      <c r="G7097" t="s">
        <v>9441</v>
      </c>
      <c r="H7097" t="s">
        <v>12891</v>
      </c>
      <c r="I7097" t="s">
        <v>37</v>
      </c>
      <c r="J7097" t="s">
        <v>12892</v>
      </c>
      <c r="K7097" t="s">
        <v>12893</v>
      </c>
      <c r="L7097" t="s">
        <v>12894</v>
      </c>
      <c r="M7097" t="s">
        <v>10701</v>
      </c>
      <c r="N7097" t="s">
        <v>10701</v>
      </c>
      <c r="O7097" t="s">
        <v>10644</v>
      </c>
      <c r="P7097" t="s">
        <v>97</v>
      </c>
      <c r="Q7097" t="s">
        <v>10461</v>
      </c>
      <c r="R7097" t="s">
        <v>127</v>
      </c>
      <c r="S7097" t="s">
        <v>108</v>
      </c>
      <c r="T7097" t="s">
        <v>1855</v>
      </c>
      <c r="U7097" t="s">
        <v>1856</v>
      </c>
      <c r="X7097">
        <v>5</v>
      </c>
      <c r="Y7097">
        <v>0</v>
      </c>
      <c r="Z7097">
        <v>0</v>
      </c>
      <c r="AA7097">
        <v>0</v>
      </c>
      <c r="AB7097">
        <v>0</v>
      </c>
      <c r="AC7097" t="s">
        <v>47</v>
      </c>
      <c r="AD7097">
        <f>+VLOOKUP(T7097,items!$A$2:$D$1255,4,0)</f>
        <v>0</v>
      </c>
      <c r="AE7097">
        <f>+VLOOKUP(T7097,Tabla1[],5,0)</f>
        <v>0</v>
      </c>
      <c r="AF7097">
        <f t="shared" si="110"/>
        <v>7</v>
      </c>
    </row>
    <row r="7098" spans="1:32" x14ac:dyDescent="0.25">
      <c r="A7098">
        <v>105273</v>
      </c>
      <c r="B7098" t="s">
        <v>1003</v>
      </c>
      <c r="C7098" t="s">
        <v>75</v>
      </c>
      <c r="D7098">
        <v>0</v>
      </c>
      <c r="F7098" t="s">
        <v>10064</v>
      </c>
      <c r="G7098" t="s">
        <v>9441</v>
      </c>
      <c r="H7098" t="s">
        <v>12891</v>
      </c>
      <c r="I7098" t="s">
        <v>37</v>
      </c>
      <c r="J7098" t="s">
        <v>12892</v>
      </c>
      <c r="K7098" t="s">
        <v>12893</v>
      </c>
      <c r="L7098" t="s">
        <v>12894</v>
      </c>
      <c r="M7098" t="s">
        <v>10701</v>
      </c>
      <c r="N7098" t="s">
        <v>10701</v>
      </c>
      <c r="O7098" t="s">
        <v>10644</v>
      </c>
      <c r="P7098" t="s">
        <v>97</v>
      </c>
      <c r="Q7098" t="s">
        <v>10461</v>
      </c>
      <c r="R7098" t="s">
        <v>127</v>
      </c>
      <c r="S7098" t="s">
        <v>108</v>
      </c>
      <c r="T7098" t="s">
        <v>11206</v>
      </c>
      <c r="U7098" t="s">
        <v>11207</v>
      </c>
      <c r="X7098">
        <v>3</v>
      </c>
      <c r="Y7098">
        <v>0</v>
      </c>
      <c r="Z7098">
        <v>0</v>
      </c>
      <c r="AA7098">
        <v>0</v>
      </c>
      <c r="AB7098">
        <v>0</v>
      </c>
      <c r="AC7098" t="s">
        <v>47</v>
      </c>
      <c r="AD7098">
        <f>+VLOOKUP(T7098,items!$A$2:$D$1255,4,0)</f>
        <v>0</v>
      </c>
      <c r="AE7098">
        <f>+VLOOKUP(T7098,Tabla1[],5,0)</f>
        <v>0</v>
      </c>
      <c r="AF7098">
        <f t="shared" si="110"/>
        <v>7</v>
      </c>
    </row>
    <row r="7099" spans="1:32" x14ac:dyDescent="0.25">
      <c r="A7099">
        <v>105273</v>
      </c>
      <c r="B7099" t="s">
        <v>1003</v>
      </c>
      <c r="C7099" t="s">
        <v>75</v>
      </c>
      <c r="D7099">
        <v>0</v>
      </c>
      <c r="F7099" t="s">
        <v>10064</v>
      </c>
      <c r="G7099" t="s">
        <v>9441</v>
      </c>
      <c r="H7099" t="s">
        <v>12891</v>
      </c>
      <c r="I7099" t="s">
        <v>37</v>
      </c>
      <c r="J7099" t="s">
        <v>12892</v>
      </c>
      <c r="K7099" t="s">
        <v>12893</v>
      </c>
      <c r="L7099" t="s">
        <v>12894</v>
      </c>
      <c r="M7099" t="s">
        <v>10701</v>
      </c>
      <c r="N7099" t="s">
        <v>10701</v>
      </c>
      <c r="O7099" t="s">
        <v>10644</v>
      </c>
      <c r="P7099" t="s">
        <v>97</v>
      </c>
      <c r="Q7099" t="s">
        <v>10461</v>
      </c>
      <c r="R7099" t="s">
        <v>127</v>
      </c>
      <c r="S7099" t="s">
        <v>108</v>
      </c>
      <c r="T7099" t="s">
        <v>5815</v>
      </c>
      <c r="U7099" t="s">
        <v>12890</v>
      </c>
      <c r="X7099">
        <v>1</v>
      </c>
      <c r="Y7099">
        <v>0</v>
      </c>
      <c r="Z7099">
        <v>0</v>
      </c>
      <c r="AA7099">
        <v>0</v>
      </c>
      <c r="AB7099">
        <v>0</v>
      </c>
      <c r="AC7099" t="s">
        <v>47</v>
      </c>
      <c r="AD7099">
        <f>+VLOOKUP(T7099,items!$A$2:$D$1255,4,0)</f>
        <v>0</v>
      </c>
      <c r="AE7099">
        <f>+VLOOKUP(T7099,Tabla1[],5,0)</f>
        <v>0</v>
      </c>
      <c r="AF7099">
        <f t="shared" si="110"/>
        <v>7</v>
      </c>
    </row>
    <row r="7100" spans="1:32" x14ac:dyDescent="0.25">
      <c r="A7100">
        <v>105273</v>
      </c>
      <c r="B7100" t="s">
        <v>1003</v>
      </c>
      <c r="C7100" t="s">
        <v>75</v>
      </c>
      <c r="D7100">
        <v>0</v>
      </c>
      <c r="F7100" t="s">
        <v>10064</v>
      </c>
      <c r="G7100" t="s">
        <v>9441</v>
      </c>
      <c r="H7100" t="s">
        <v>12891</v>
      </c>
      <c r="I7100" t="s">
        <v>37</v>
      </c>
      <c r="J7100" t="s">
        <v>12892</v>
      </c>
      <c r="K7100" t="s">
        <v>12893</v>
      </c>
      <c r="L7100" t="s">
        <v>12894</v>
      </c>
      <c r="M7100" t="s">
        <v>10701</v>
      </c>
      <c r="N7100" t="s">
        <v>10701</v>
      </c>
      <c r="O7100" t="s">
        <v>10644</v>
      </c>
      <c r="P7100" t="s">
        <v>97</v>
      </c>
      <c r="Q7100" t="s">
        <v>10461</v>
      </c>
      <c r="R7100" t="s">
        <v>127</v>
      </c>
      <c r="S7100" t="s">
        <v>108</v>
      </c>
      <c r="T7100" t="s">
        <v>3103</v>
      </c>
      <c r="U7100" t="s">
        <v>3104</v>
      </c>
      <c r="X7100">
        <v>1</v>
      </c>
      <c r="Y7100">
        <v>0</v>
      </c>
      <c r="Z7100">
        <v>0</v>
      </c>
      <c r="AA7100">
        <v>0</v>
      </c>
      <c r="AB7100">
        <v>0</v>
      </c>
      <c r="AC7100" t="s">
        <v>47</v>
      </c>
      <c r="AD7100">
        <f>+VLOOKUP(T7100,items!$A$2:$D$1255,4,0)</f>
        <v>0</v>
      </c>
      <c r="AE7100">
        <f>+VLOOKUP(T7100,Tabla1[],5,0)</f>
        <v>0</v>
      </c>
      <c r="AF7100">
        <f t="shared" si="110"/>
        <v>7</v>
      </c>
    </row>
    <row r="7101" spans="1:32" x14ac:dyDescent="0.25">
      <c r="A7101">
        <v>105274</v>
      </c>
      <c r="B7101" t="s">
        <v>1003</v>
      </c>
      <c r="C7101" t="s">
        <v>75</v>
      </c>
      <c r="D7101">
        <v>0</v>
      </c>
      <c r="F7101" t="s">
        <v>10064</v>
      </c>
      <c r="G7101" t="s">
        <v>9441</v>
      </c>
      <c r="H7101" t="s">
        <v>12895</v>
      </c>
      <c r="I7101" t="s">
        <v>37</v>
      </c>
      <c r="J7101" t="s">
        <v>12896</v>
      </c>
      <c r="K7101" t="s">
        <v>12897</v>
      </c>
      <c r="L7101" t="s">
        <v>12898</v>
      </c>
      <c r="M7101" t="s">
        <v>10701</v>
      </c>
      <c r="N7101" t="s">
        <v>10701</v>
      </c>
      <c r="O7101" t="s">
        <v>10644</v>
      </c>
      <c r="P7101" t="s">
        <v>97</v>
      </c>
      <c r="Q7101" t="s">
        <v>10461</v>
      </c>
      <c r="R7101" t="s">
        <v>127</v>
      </c>
      <c r="S7101" t="s">
        <v>108</v>
      </c>
      <c r="T7101" t="s">
        <v>4322</v>
      </c>
      <c r="U7101" t="s">
        <v>4323</v>
      </c>
      <c r="X7101">
        <v>1</v>
      </c>
      <c r="Y7101">
        <v>0</v>
      </c>
      <c r="Z7101">
        <v>0</v>
      </c>
      <c r="AA7101">
        <v>0</v>
      </c>
      <c r="AB7101">
        <v>0</v>
      </c>
      <c r="AC7101" t="s">
        <v>47</v>
      </c>
      <c r="AD7101">
        <f>+VLOOKUP(T7101,items!$A$2:$D$1255,4,0)</f>
        <v>0</v>
      </c>
      <c r="AE7101">
        <f>+VLOOKUP(T7101,Tabla1[],5,0)</f>
        <v>0</v>
      </c>
      <c r="AF7101">
        <f t="shared" si="110"/>
        <v>7</v>
      </c>
    </row>
    <row r="7102" spans="1:32" x14ac:dyDescent="0.25">
      <c r="A7102">
        <v>105274</v>
      </c>
      <c r="B7102" t="s">
        <v>1003</v>
      </c>
      <c r="C7102" t="s">
        <v>75</v>
      </c>
      <c r="D7102">
        <v>0</v>
      </c>
      <c r="F7102" t="s">
        <v>10064</v>
      </c>
      <c r="G7102" t="s">
        <v>9441</v>
      </c>
      <c r="H7102" t="s">
        <v>12895</v>
      </c>
      <c r="I7102" t="s">
        <v>37</v>
      </c>
      <c r="J7102" t="s">
        <v>12896</v>
      </c>
      <c r="K7102" t="s">
        <v>12897</v>
      </c>
      <c r="L7102" t="s">
        <v>12898</v>
      </c>
      <c r="M7102" t="s">
        <v>10701</v>
      </c>
      <c r="N7102" t="s">
        <v>10701</v>
      </c>
      <c r="O7102" t="s">
        <v>10644</v>
      </c>
      <c r="P7102" t="s">
        <v>97</v>
      </c>
      <c r="Q7102" t="s">
        <v>10461</v>
      </c>
      <c r="R7102" t="s">
        <v>127</v>
      </c>
      <c r="S7102" t="s">
        <v>108</v>
      </c>
      <c r="T7102" t="s">
        <v>2577</v>
      </c>
      <c r="U7102" t="s">
        <v>2578</v>
      </c>
      <c r="X7102">
        <v>3</v>
      </c>
      <c r="Y7102">
        <v>0</v>
      </c>
      <c r="Z7102">
        <v>0</v>
      </c>
      <c r="AA7102">
        <v>0</v>
      </c>
      <c r="AB7102">
        <v>0</v>
      </c>
      <c r="AC7102" t="s">
        <v>47</v>
      </c>
      <c r="AD7102">
        <f>+VLOOKUP(T7102,items!$A$2:$D$1255,4,0)</f>
        <v>0</v>
      </c>
      <c r="AE7102">
        <f>+VLOOKUP(T7102,Tabla1[],5,0)</f>
        <v>0</v>
      </c>
      <c r="AF7102">
        <f t="shared" si="110"/>
        <v>7</v>
      </c>
    </row>
    <row r="7103" spans="1:32" x14ac:dyDescent="0.25">
      <c r="A7103">
        <v>105274</v>
      </c>
      <c r="B7103" t="s">
        <v>1003</v>
      </c>
      <c r="C7103" t="s">
        <v>75</v>
      </c>
      <c r="D7103">
        <v>0</v>
      </c>
      <c r="F7103" t="s">
        <v>10064</v>
      </c>
      <c r="G7103" t="s">
        <v>9441</v>
      </c>
      <c r="H7103" t="s">
        <v>12895</v>
      </c>
      <c r="I7103" t="s">
        <v>37</v>
      </c>
      <c r="J7103" t="s">
        <v>12896</v>
      </c>
      <c r="K7103" t="s">
        <v>12897</v>
      </c>
      <c r="L7103" t="s">
        <v>12898</v>
      </c>
      <c r="M7103" t="s">
        <v>10701</v>
      </c>
      <c r="N7103" t="s">
        <v>10701</v>
      </c>
      <c r="O7103" t="s">
        <v>10644</v>
      </c>
      <c r="P7103" t="s">
        <v>97</v>
      </c>
      <c r="Q7103" t="s">
        <v>10461</v>
      </c>
      <c r="R7103" t="s">
        <v>127</v>
      </c>
      <c r="S7103" t="s">
        <v>108</v>
      </c>
      <c r="T7103" t="s">
        <v>633</v>
      </c>
      <c r="U7103" t="s">
        <v>634</v>
      </c>
      <c r="X7103">
        <v>1</v>
      </c>
      <c r="Y7103">
        <v>0</v>
      </c>
      <c r="Z7103">
        <v>0</v>
      </c>
      <c r="AA7103">
        <v>0</v>
      </c>
      <c r="AB7103">
        <v>0</v>
      </c>
      <c r="AC7103" t="s">
        <v>47</v>
      </c>
      <c r="AD7103">
        <f>+VLOOKUP(T7103,items!$A$2:$D$1255,4,0)</f>
        <v>0</v>
      </c>
      <c r="AE7103">
        <f>+VLOOKUP(T7103,Tabla1[],5,0)</f>
        <v>0</v>
      </c>
      <c r="AF7103">
        <f t="shared" si="110"/>
        <v>7</v>
      </c>
    </row>
    <row r="7104" spans="1:32" x14ac:dyDescent="0.25">
      <c r="A7104">
        <v>105274</v>
      </c>
      <c r="B7104" t="s">
        <v>1003</v>
      </c>
      <c r="C7104" t="s">
        <v>75</v>
      </c>
      <c r="D7104">
        <v>0</v>
      </c>
      <c r="F7104" t="s">
        <v>10064</v>
      </c>
      <c r="G7104" t="s">
        <v>9441</v>
      </c>
      <c r="H7104" t="s">
        <v>12895</v>
      </c>
      <c r="I7104" t="s">
        <v>37</v>
      </c>
      <c r="J7104" t="s">
        <v>12896</v>
      </c>
      <c r="K7104" t="s">
        <v>12897</v>
      </c>
      <c r="L7104" t="s">
        <v>12898</v>
      </c>
      <c r="M7104" t="s">
        <v>10701</v>
      </c>
      <c r="N7104" t="s">
        <v>10701</v>
      </c>
      <c r="O7104" t="s">
        <v>10644</v>
      </c>
      <c r="P7104" t="s">
        <v>97</v>
      </c>
      <c r="Q7104" t="s">
        <v>10461</v>
      </c>
      <c r="R7104" t="s">
        <v>127</v>
      </c>
      <c r="S7104" t="s">
        <v>108</v>
      </c>
      <c r="T7104" t="s">
        <v>4131</v>
      </c>
      <c r="U7104" t="s">
        <v>4132</v>
      </c>
      <c r="X7104">
        <v>2</v>
      </c>
      <c r="Y7104">
        <v>0</v>
      </c>
      <c r="Z7104">
        <v>0</v>
      </c>
      <c r="AA7104">
        <v>0</v>
      </c>
      <c r="AB7104">
        <v>0</v>
      </c>
      <c r="AC7104" t="s">
        <v>47</v>
      </c>
      <c r="AD7104">
        <f>+VLOOKUP(T7104,items!$A$2:$D$1255,4,0)</f>
        <v>0</v>
      </c>
      <c r="AE7104">
        <f>+VLOOKUP(T7104,Tabla1[],5,0)</f>
        <v>0</v>
      </c>
      <c r="AF7104">
        <f t="shared" si="110"/>
        <v>7</v>
      </c>
    </row>
    <row r="7105" spans="1:32" x14ac:dyDescent="0.25">
      <c r="A7105">
        <v>105274</v>
      </c>
      <c r="B7105" t="s">
        <v>1003</v>
      </c>
      <c r="C7105" t="s">
        <v>75</v>
      </c>
      <c r="D7105">
        <v>0</v>
      </c>
      <c r="F7105" t="s">
        <v>10064</v>
      </c>
      <c r="G7105" t="s">
        <v>9441</v>
      </c>
      <c r="H7105" t="s">
        <v>12895</v>
      </c>
      <c r="I7105" t="s">
        <v>37</v>
      </c>
      <c r="J7105" t="s">
        <v>12896</v>
      </c>
      <c r="K7105" t="s">
        <v>12897</v>
      </c>
      <c r="L7105" t="s">
        <v>12898</v>
      </c>
      <c r="M7105" t="s">
        <v>10701</v>
      </c>
      <c r="N7105" t="s">
        <v>10701</v>
      </c>
      <c r="O7105" t="s">
        <v>10644</v>
      </c>
      <c r="P7105" t="s">
        <v>97</v>
      </c>
      <c r="Q7105" t="s">
        <v>10461</v>
      </c>
      <c r="R7105" t="s">
        <v>127</v>
      </c>
      <c r="S7105" t="s">
        <v>108</v>
      </c>
      <c r="T7105" t="s">
        <v>3097</v>
      </c>
      <c r="U7105" t="s">
        <v>3098</v>
      </c>
      <c r="X7105">
        <v>1</v>
      </c>
      <c r="Y7105">
        <v>0</v>
      </c>
      <c r="Z7105">
        <v>0</v>
      </c>
      <c r="AA7105">
        <v>0</v>
      </c>
      <c r="AB7105">
        <v>0</v>
      </c>
      <c r="AC7105" t="s">
        <v>47</v>
      </c>
      <c r="AD7105">
        <f>+VLOOKUP(T7105,items!$A$2:$D$1255,4,0)</f>
        <v>0</v>
      </c>
      <c r="AE7105">
        <f>+VLOOKUP(T7105,Tabla1[],5,0)</f>
        <v>0</v>
      </c>
      <c r="AF7105">
        <f t="shared" si="110"/>
        <v>7</v>
      </c>
    </row>
    <row r="7106" spans="1:32" x14ac:dyDescent="0.25">
      <c r="A7106">
        <v>105274</v>
      </c>
      <c r="B7106" t="s">
        <v>1003</v>
      </c>
      <c r="C7106" t="s">
        <v>75</v>
      </c>
      <c r="D7106">
        <v>0</v>
      </c>
      <c r="F7106" t="s">
        <v>10064</v>
      </c>
      <c r="G7106" t="s">
        <v>9441</v>
      </c>
      <c r="H7106" t="s">
        <v>12895</v>
      </c>
      <c r="I7106" t="s">
        <v>37</v>
      </c>
      <c r="J7106" t="s">
        <v>12896</v>
      </c>
      <c r="K7106" t="s">
        <v>12897</v>
      </c>
      <c r="L7106" t="s">
        <v>12898</v>
      </c>
      <c r="M7106" t="s">
        <v>10701</v>
      </c>
      <c r="N7106" t="s">
        <v>10701</v>
      </c>
      <c r="O7106" t="s">
        <v>10644</v>
      </c>
      <c r="P7106" t="s">
        <v>97</v>
      </c>
      <c r="Q7106" t="s">
        <v>10461</v>
      </c>
      <c r="R7106" t="s">
        <v>127</v>
      </c>
      <c r="S7106" t="s">
        <v>108</v>
      </c>
      <c r="T7106" t="s">
        <v>12033</v>
      </c>
      <c r="U7106" t="s">
        <v>12034</v>
      </c>
      <c r="X7106">
        <v>1</v>
      </c>
      <c r="Y7106">
        <v>0</v>
      </c>
      <c r="Z7106">
        <v>0</v>
      </c>
      <c r="AA7106">
        <v>0</v>
      </c>
      <c r="AB7106">
        <v>0</v>
      </c>
      <c r="AC7106" t="s">
        <v>47</v>
      </c>
      <c r="AD7106">
        <f>+VLOOKUP(T7106,items!$A$2:$D$1255,4,0)</f>
        <v>0</v>
      </c>
      <c r="AE7106">
        <f>+VLOOKUP(T7106,Tabla1[],5,0)</f>
        <v>0</v>
      </c>
      <c r="AF7106">
        <f t="shared" ref="AF7106:AF7169" si="111">+MONTH(O7106)</f>
        <v>7</v>
      </c>
    </row>
    <row r="7107" spans="1:32" x14ac:dyDescent="0.25">
      <c r="A7107">
        <v>105274</v>
      </c>
      <c r="B7107" t="s">
        <v>1003</v>
      </c>
      <c r="C7107" t="s">
        <v>75</v>
      </c>
      <c r="D7107">
        <v>0</v>
      </c>
      <c r="F7107" t="s">
        <v>10064</v>
      </c>
      <c r="G7107" t="s">
        <v>9441</v>
      </c>
      <c r="H7107" t="s">
        <v>12895</v>
      </c>
      <c r="I7107" t="s">
        <v>37</v>
      </c>
      <c r="J7107" t="s">
        <v>12896</v>
      </c>
      <c r="K7107" t="s">
        <v>12897</v>
      </c>
      <c r="L7107" t="s">
        <v>12898</v>
      </c>
      <c r="M7107" t="s">
        <v>10701</v>
      </c>
      <c r="N7107" t="s">
        <v>10701</v>
      </c>
      <c r="O7107" t="s">
        <v>10644</v>
      </c>
      <c r="P7107" t="s">
        <v>97</v>
      </c>
      <c r="Q7107" t="s">
        <v>10461</v>
      </c>
      <c r="R7107" t="s">
        <v>127</v>
      </c>
      <c r="S7107" t="s">
        <v>108</v>
      </c>
      <c r="T7107" t="s">
        <v>4135</v>
      </c>
      <c r="U7107" t="s">
        <v>4136</v>
      </c>
      <c r="X7107">
        <v>2</v>
      </c>
      <c r="Y7107">
        <v>0</v>
      </c>
      <c r="Z7107">
        <v>0</v>
      </c>
      <c r="AA7107">
        <v>0</v>
      </c>
      <c r="AB7107">
        <v>0</v>
      </c>
      <c r="AC7107" t="s">
        <v>47</v>
      </c>
      <c r="AD7107">
        <f>+VLOOKUP(T7107,items!$A$2:$D$1255,4,0)</f>
        <v>0</v>
      </c>
      <c r="AE7107">
        <f>+VLOOKUP(T7107,Tabla1[],5,0)</f>
        <v>0</v>
      </c>
      <c r="AF7107">
        <f t="shared" si="111"/>
        <v>7</v>
      </c>
    </row>
    <row r="7108" spans="1:32" x14ac:dyDescent="0.25">
      <c r="A7108">
        <v>105274</v>
      </c>
      <c r="B7108" t="s">
        <v>1003</v>
      </c>
      <c r="C7108" t="s">
        <v>75</v>
      </c>
      <c r="D7108">
        <v>0</v>
      </c>
      <c r="F7108" t="s">
        <v>10064</v>
      </c>
      <c r="G7108" t="s">
        <v>9441</v>
      </c>
      <c r="H7108" t="s">
        <v>12895</v>
      </c>
      <c r="I7108" t="s">
        <v>37</v>
      </c>
      <c r="J7108" t="s">
        <v>12896</v>
      </c>
      <c r="K7108" t="s">
        <v>12897</v>
      </c>
      <c r="L7108" t="s">
        <v>12898</v>
      </c>
      <c r="M7108" t="s">
        <v>10701</v>
      </c>
      <c r="N7108" t="s">
        <v>10701</v>
      </c>
      <c r="O7108" t="s">
        <v>10644</v>
      </c>
      <c r="P7108" t="s">
        <v>97</v>
      </c>
      <c r="Q7108" t="s">
        <v>10461</v>
      </c>
      <c r="R7108" t="s">
        <v>127</v>
      </c>
      <c r="S7108" t="s">
        <v>108</v>
      </c>
      <c r="T7108" t="s">
        <v>4137</v>
      </c>
      <c r="U7108" t="s">
        <v>4138</v>
      </c>
      <c r="X7108">
        <v>1</v>
      </c>
      <c r="Y7108">
        <v>0</v>
      </c>
      <c r="Z7108">
        <v>0</v>
      </c>
      <c r="AA7108">
        <v>0</v>
      </c>
      <c r="AB7108">
        <v>0</v>
      </c>
      <c r="AC7108" t="s">
        <v>47</v>
      </c>
      <c r="AD7108">
        <f>+VLOOKUP(T7108,items!$A$2:$D$1255,4,0)</f>
        <v>0</v>
      </c>
      <c r="AE7108">
        <f>+VLOOKUP(T7108,Tabla1[],5,0)</f>
        <v>0</v>
      </c>
      <c r="AF7108">
        <f t="shared" si="111"/>
        <v>7</v>
      </c>
    </row>
    <row r="7109" spans="1:32" x14ac:dyDescent="0.25">
      <c r="A7109">
        <v>105274</v>
      </c>
      <c r="B7109" t="s">
        <v>1003</v>
      </c>
      <c r="C7109" t="s">
        <v>75</v>
      </c>
      <c r="D7109">
        <v>0</v>
      </c>
      <c r="F7109" t="s">
        <v>10064</v>
      </c>
      <c r="G7109" t="s">
        <v>9441</v>
      </c>
      <c r="H7109" t="s">
        <v>12895</v>
      </c>
      <c r="I7109" t="s">
        <v>37</v>
      </c>
      <c r="J7109" t="s">
        <v>12896</v>
      </c>
      <c r="K7109" t="s">
        <v>12897</v>
      </c>
      <c r="L7109" t="s">
        <v>12898</v>
      </c>
      <c r="M7109" t="s">
        <v>10701</v>
      </c>
      <c r="N7109" t="s">
        <v>10701</v>
      </c>
      <c r="O7109" t="s">
        <v>10644</v>
      </c>
      <c r="P7109" t="s">
        <v>97</v>
      </c>
      <c r="Q7109" t="s">
        <v>10461</v>
      </c>
      <c r="R7109" t="s">
        <v>127</v>
      </c>
      <c r="S7109" t="s">
        <v>108</v>
      </c>
      <c r="T7109" t="s">
        <v>2089</v>
      </c>
      <c r="U7109" t="s">
        <v>2090</v>
      </c>
      <c r="X7109">
        <v>1</v>
      </c>
      <c r="Y7109">
        <v>0</v>
      </c>
      <c r="Z7109">
        <v>0</v>
      </c>
      <c r="AA7109">
        <v>0</v>
      </c>
      <c r="AB7109">
        <v>0</v>
      </c>
      <c r="AC7109" t="s">
        <v>47</v>
      </c>
      <c r="AD7109">
        <f>+VLOOKUP(T7109,items!$A$2:$D$1255,4,0)</f>
        <v>0</v>
      </c>
      <c r="AE7109">
        <f>+VLOOKUP(T7109,Tabla1[],5,0)</f>
        <v>0</v>
      </c>
      <c r="AF7109">
        <f t="shared" si="111"/>
        <v>7</v>
      </c>
    </row>
    <row r="7110" spans="1:32" x14ac:dyDescent="0.25">
      <c r="A7110">
        <v>105274</v>
      </c>
      <c r="B7110" t="s">
        <v>1003</v>
      </c>
      <c r="C7110" t="s">
        <v>75</v>
      </c>
      <c r="D7110">
        <v>0</v>
      </c>
      <c r="F7110" t="s">
        <v>10064</v>
      </c>
      <c r="G7110" t="s">
        <v>9441</v>
      </c>
      <c r="H7110" t="s">
        <v>12895</v>
      </c>
      <c r="I7110" t="s">
        <v>37</v>
      </c>
      <c r="J7110" t="s">
        <v>12896</v>
      </c>
      <c r="K7110" t="s">
        <v>12897</v>
      </c>
      <c r="L7110" t="s">
        <v>12898</v>
      </c>
      <c r="M7110" t="s">
        <v>10701</v>
      </c>
      <c r="N7110" t="s">
        <v>10701</v>
      </c>
      <c r="O7110" t="s">
        <v>10644</v>
      </c>
      <c r="P7110" t="s">
        <v>97</v>
      </c>
      <c r="Q7110" t="s">
        <v>10461</v>
      </c>
      <c r="R7110" t="s">
        <v>127</v>
      </c>
      <c r="S7110" t="s">
        <v>108</v>
      </c>
      <c r="T7110" t="s">
        <v>6485</v>
      </c>
      <c r="U7110" t="s">
        <v>6486</v>
      </c>
      <c r="X7110">
        <v>1</v>
      </c>
      <c r="Y7110">
        <v>0</v>
      </c>
      <c r="Z7110">
        <v>0</v>
      </c>
      <c r="AA7110">
        <v>0</v>
      </c>
      <c r="AB7110">
        <v>0</v>
      </c>
      <c r="AC7110" t="s">
        <v>47</v>
      </c>
      <c r="AD7110">
        <f>+VLOOKUP(T7110,items!$A$2:$D$1255,4,0)</f>
        <v>0</v>
      </c>
      <c r="AE7110">
        <f>+VLOOKUP(T7110,Tabla1[],5,0)</f>
        <v>0</v>
      </c>
      <c r="AF7110">
        <f t="shared" si="111"/>
        <v>7</v>
      </c>
    </row>
    <row r="7111" spans="1:32" x14ac:dyDescent="0.25">
      <c r="A7111">
        <v>105274</v>
      </c>
      <c r="B7111" t="s">
        <v>1003</v>
      </c>
      <c r="C7111" t="s">
        <v>75</v>
      </c>
      <c r="D7111">
        <v>0</v>
      </c>
      <c r="F7111" t="s">
        <v>10064</v>
      </c>
      <c r="G7111" t="s">
        <v>9441</v>
      </c>
      <c r="H7111" t="s">
        <v>12895</v>
      </c>
      <c r="I7111" t="s">
        <v>37</v>
      </c>
      <c r="J7111" t="s">
        <v>12896</v>
      </c>
      <c r="K7111" t="s">
        <v>12897</v>
      </c>
      <c r="L7111" t="s">
        <v>12898</v>
      </c>
      <c r="M7111" t="s">
        <v>10701</v>
      </c>
      <c r="N7111" t="s">
        <v>10701</v>
      </c>
      <c r="O7111" t="s">
        <v>10644</v>
      </c>
      <c r="P7111" t="s">
        <v>97</v>
      </c>
      <c r="Q7111" t="s">
        <v>10461</v>
      </c>
      <c r="R7111" t="s">
        <v>127</v>
      </c>
      <c r="S7111" t="s">
        <v>108</v>
      </c>
      <c r="T7111" t="s">
        <v>1536</v>
      </c>
      <c r="U7111" t="s">
        <v>1537</v>
      </c>
      <c r="X7111">
        <v>1</v>
      </c>
      <c r="Y7111">
        <v>0</v>
      </c>
      <c r="Z7111">
        <v>0</v>
      </c>
      <c r="AA7111">
        <v>0</v>
      </c>
      <c r="AB7111">
        <v>0</v>
      </c>
      <c r="AC7111" t="s">
        <v>47</v>
      </c>
      <c r="AD7111">
        <f>+VLOOKUP(T7111,items!$A$2:$D$1255,4,0)</f>
        <v>0</v>
      </c>
      <c r="AE7111">
        <f>+VLOOKUP(T7111,Tabla1[],5,0)</f>
        <v>0</v>
      </c>
      <c r="AF7111">
        <f t="shared" si="111"/>
        <v>7</v>
      </c>
    </row>
    <row r="7112" spans="1:32" x14ac:dyDescent="0.25">
      <c r="A7112">
        <v>105274</v>
      </c>
      <c r="B7112" t="s">
        <v>1003</v>
      </c>
      <c r="C7112" t="s">
        <v>75</v>
      </c>
      <c r="D7112">
        <v>0</v>
      </c>
      <c r="F7112" t="s">
        <v>10064</v>
      </c>
      <c r="G7112" t="s">
        <v>9441</v>
      </c>
      <c r="H7112" t="s">
        <v>12895</v>
      </c>
      <c r="I7112" t="s">
        <v>37</v>
      </c>
      <c r="J7112" t="s">
        <v>12896</v>
      </c>
      <c r="K7112" t="s">
        <v>12897</v>
      </c>
      <c r="L7112" t="s">
        <v>12898</v>
      </c>
      <c r="M7112" t="s">
        <v>10701</v>
      </c>
      <c r="N7112" t="s">
        <v>10701</v>
      </c>
      <c r="O7112" t="s">
        <v>10644</v>
      </c>
      <c r="P7112" t="s">
        <v>97</v>
      </c>
      <c r="Q7112" t="s">
        <v>10461</v>
      </c>
      <c r="R7112" t="s">
        <v>127</v>
      </c>
      <c r="S7112" t="s">
        <v>108</v>
      </c>
      <c r="T7112" t="s">
        <v>1855</v>
      </c>
      <c r="U7112" t="s">
        <v>1856</v>
      </c>
      <c r="X7112">
        <v>5</v>
      </c>
      <c r="Y7112">
        <v>0</v>
      </c>
      <c r="Z7112">
        <v>0</v>
      </c>
      <c r="AA7112">
        <v>0</v>
      </c>
      <c r="AB7112">
        <v>0</v>
      </c>
      <c r="AC7112" t="s">
        <v>47</v>
      </c>
      <c r="AD7112">
        <f>+VLOOKUP(T7112,items!$A$2:$D$1255,4,0)</f>
        <v>0</v>
      </c>
      <c r="AE7112">
        <f>+VLOOKUP(T7112,Tabla1[],5,0)</f>
        <v>0</v>
      </c>
      <c r="AF7112">
        <f t="shared" si="111"/>
        <v>7</v>
      </c>
    </row>
    <row r="7113" spans="1:32" x14ac:dyDescent="0.25">
      <c r="A7113">
        <v>105274</v>
      </c>
      <c r="B7113" t="s">
        <v>1003</v>
      </c>
      <c r="C7113" t="s">
        <v>75</v>
      </c>
      <c r="D7113">
        <v>0</v>
      </c>
      <c r="F7113" t="s">
        <v>10064</v>
      </c>
      <c r="G7113" t="s">
        <v>9441</v>
      </c>
      <c r="H7113" t="s">
        <v>12895</v>
      </c>
      <c r="I7113" t="s">
        <v>37</v>
      </c>
      <c r="J7113" t="s">
        <v>12896</v>
      </c>
      <c r="K7113" t="s">
        <v>12897</v>
      </c>
      <c r="L7113" t="s">
        <v>12898</v>
      </c>
      <c r="M7113" t="s">
        <v>10701</v>
      </c>
      <c r="N7113" t="s">
        <v>10701</v>
      </c>
      <c r="O7113" t="s">
        <v>10644</v>
      </c>
      <c r="P7113" t="s">
        <v>97</v>
      </c>
      <c r="Q7113" t="s">
        <v>10461</v>
      </c>
      <c r="R7113" t="s">
        <v>127</v>
      </c>
      <c r="S7113" t="s">
        <v>108</v>
      </c>
      <c r="T7113" t="s">
        <v>11206</v>
      </c>
      <c r="U7113" t="s">
        <v>11207</v>
      </c>
      <c r="X7113">
        <v>3</v>
      </c>
      <c r="Y7113">
        <v>0</v>
      </c>
      <c r="Z7113">
        <v>0</v>
      </c>
      <c r="AA7113">
        <v>0</v>
      </c>
      <c r="AB7113">
        <v>0</v>
      </c>
      <c r="AC7113" t="s">
        <v>47</v>
      </c>
      <c r="AD7113">
        <f>+VLOOKUP(T7113,items!$A$2:$D$1255,4,0)</f>
        <v>0</v>
      </c>
      <c r="AE7113">
        <f>+VLOOKUP(T7113,Tabla1[],5,0)</f>
        <v>0</v>
      </c>
      <c r="AF7113">
        <f t="shared" si="111"/>
        <v>7</v>
      </c>
    </row>
    <row r="7114" spans="1:32" x14ac:dyDescent="0.25">
      <c r="A7114">
        <v>105274</v>
      </c>
      <c r="B7114" t="s">
        <v>1003</v>
      </c>
      <c r="C7114" t="s">
        <v>75</v>
      </c>
      <c r="D7114">
        <v>0</v>
      </c>
      <c r="F7114" t="s">
        <v>10064</v>
      </c>
      <c r="G7114" t="s">
        <v>9441</v>
      </c>
      <c r="H7114" t="s">
        <v>12895</v>
      </c>
      <c r="I7114" t="s">
        <v>37</v>
      </c>
      <c r="J7114" t="s">
        <v>12896</v>
      </c>
      <c r="K7114" t="s">
        <v>12897</v>
      </c>
      <c r="L7114" t="s">
        <v>12898</v>
      </c>
      <c r="M7114" t="s">
        <v>10701</v>
      </c>
      <c r="N7114" t="s">
        <v>10701</v>
      </c>
      <c r="O7114" t="s">
        <v>10644</v>
      </c>
      <c r="P7114" t="s">
        <v>97</v>
      </c>
      <c r="Q7114" t="s">
        <v>10461</v>
      </c>
      <c r="R7114" t="s">
        <v>127</v>
      </c>
      <c r="S7114" t="s">
        <v>108</v>
      </c>
      <c r="T7114" t="s">
        <v>5815</v>
      </c>
      <c r="U7114" t="s">
        <v>12890</v>
      </c>
      <c r="X7114">
        <v>1</v>
      </c>
      <c r="Y7114">
        <v>0</v>
      </c>
      <c r="Z7114">
        <v>0</v>
      </c>
      <c r="AA7114">
        <v>0</v>
      </c>
      <c r="AB7114">
        <v>0</v>
      </c>
      <c r="AC7114" t="s">
        <v>47</v>
      </c>
      <c r="AD7114">
        <f>+VLOOKUP(T7114,items!$A$2:$D$1255,4,0)</f>
        <v>0</v>
      </c>
      <c r="AE7114">
        <f>+VLOOKUP(T7114,Tabla1[],5,0)</f>
        <v>0</v>
      </c>
      <c r="AF7114">
        <f t="shared" si="111"/>
        <v>7</v>
      </c>
    </row>
    <row r="7115" spans="1:32" x14ac:dyDescent="0.25">
      <c r="A7115">
        <v>105274</v>
      </c>
      <c r="B7115" t="s">
        <v>1003</v>
      </c>
      <c r="C7115" t="s">
        <v>75</v>
      </c>
      <c r="D7115">
        <v>0</v>
      </c>
      <c r="F7115" t="s">
        <v>10064</v>
      </c>
      <c r="G7115" t="s">
        <v>9441</v>
      </c>
      <c r="H7115" t="s">
        <v>12895</v>
      </c>
      <c r="I7115" t="s">
        <v>37</v>
      </c>
      <c r="J7115" t="s">
        <v>12896</v>
      </c>
      <c r="K7115" t="s">
        <v>12897</v>
      </c>
      <c r="L7115" t="s">
        <v>12898</v>
      </c>
      <c r="M7115" t="s">
        <v>10701</v>
      </c>
      <c r="N7115" t="s">
        <v>10701</v>
      </c>
      <c r="O7115" t="s">
        <v>10644</v>
      </c>
      <c r="P7115" t="s">
        <v>97</v>
      </c>
      <c r="Q7115" t="s">
        <v>10461</v>
      </c>
      <c r="R7115" t="s">
        <v>127</v>
      </c>
      <c r="S7115" t="s">
        <v>108</v>
      </c>
      <c r="T7115" t="s">
        <v>3103</v>
      </c>
      <c r="U7115" t="s">
        <v>3104</v>
      </c>
      <c r="X7115">
        <v>1</v>
      </c>
      <c r="Y7115">
        <v>0</v>
      </c>
      <c r="Z7115">
        <v>0</v>
      </c>
      <c r="AA7115">
        <v>0</v>
      </c>
      <c r="AB7115">
        <v>0</v>
      </c>
      <c r="AC7115" t="s">
        <v>47</v>
      </c>
      <c r="AD7115">
        <f>+VLOOKUP(T7115,items!$A$2:$D$1255,4,0)</f>
        <v>0</v>
      </c>
      <c r="AE7115">
        <f>+VLOOKUP(T7115,Tabla1[],5,0)</f>
        <v>0</v>
      </c>
      <c r="AF7115">
        <f t="shared" si="111"/>
        <v>7</v>
      </c>
    </row>
    <row r="7116" spans="1:32" x14ac:dyDescent="0.25">
      <c r="A7116">
        <v>105291</v>
      </c>
      <c r="B7116" t="s">
        <v>12899</v>
      </c>
      <c r="C7116" t="s">
        <v>33</v>
      </c>
      <c r="D7116">
        <v>0</v>
      </c>
      <c r="F7116" t="s">
        <v>9441</v>
      </c>
      <c r="G7116" t="s">
        <v>9599</v>
      </c>
      <c r="H7116" t="s">
        <v>12900</v>
      </c>
      <c r="I7116" t="s">
        <v>37</v>
      </c>
      <c r="J7116" t="s">
        <v>12901</v>
      </c>
      <c r="K7116" t="s">
        <v>12902</v>
      </c>
      <c r="L7116" t="s">
        <v>12903</v>
      </c>
      <c r="M7116" t="s">
        <v>10604</v>
      </c>
      <c r="N7116" t="s">
        <v>10604</v>
      </c>
      <c r="O7116" t="s">
        <v>8998</v>
      </c>
      <c r="P7116" t="s">
        <v>10869</v>
      </c>
      <c r="Q7116" t="s">
        <v>8479</v>
      </c>
      <c r="R7116" t="s">
        <v>127</v>
      </c>
      <c r="S7116" t="s">
        <v>108</v>
      </c>
      <c r="T7116" t="s">
        <v>550</v>
      </c>
      <c r="U7116" t="s">
        <v>551</v>
      </c>
      <c r="W7116" t="s">
        <v>211</v>
      </c>
      <c r="X7116">
        <v>1</v>
      </c>
      <c r="Y7116">
        <v>0</v>
      </c>
      <c r="Z7116">
        <v>0</v>
      </c>
      <c r="AA7116">
        <v>0</v>
      </c>
      <c r="AB7116">
        <v>501558</v>
      </c>
      <c r="AC7116" t="s">
        <v>47</v>
      </c>
      <c r="AD7116">
        <f>+VLOOKUP(T7116,items!$A$2:$D$1255,4,0)</f>
        <v>0</v>
      </c>
      <c r="AE7116">
        <f>+VLOOKUP(T7116,Tabla1[],5,0)</f>
        <v>0</v>
      </c>
      <c r="AF7116">
        <f t="shared" si="111"/>
        <v>8</v>
      </c>
    </row>
    <row r="7117" spans="1:32" x14ac:dyDescent="0.25">
      <c r="A7117">
        <v>105291</v>
      </c>
      <c r="B7117" t="s">
        <v>12899</v>
      </c>
      <c r="C7117" t="s">
        <v>33</v>
      </c>
      <c r="D7117">
        <v>0</v>
      </c>
      <c r="F7117" t="s">
        <v>9441</v>
      </c>
      <c r="G7117" t="s">
        <v>9599</v>
      </c>
      <c r="H7117" t="s">
        <v>12900</v>
      </c>
      <c r="I7117" t="s">
        <v>37</v>
      </c>
      <c r="J7117" t="s">
        <v>12901</v>
      </c>
      <c r="K7117" t="s">
        <v>12902</v>
      </c>
      <c r="L7117" t="s">
        <v>12903</v>
      </c>
      <c r="M7117" t="s">
        <v>10604</v>
      </c>
      <c r="N7117" t="s">
        <v>10604</v>
      </c>
      <c r="O7117" t="s">
        <v>8998</v>
      </c>
      <c r="P7117" t="s">
        <v>10869</v>
      </c>
      <c r="Q7117" t="s">
        <v>8479</v>
      </c>
      <c r="R7117" t="s">
        <v>127</v>
      </c>
      <c r="S7117" t="s">
        <v>108</v>
      </c>
      <c r="T7117" t="s">
        <v>2457</v>
      </c>
      <c r="U7117" t="s">
        <v>9076</v>
      </c>
      <c r="V7117" t="s">
        <v>1349</v>
      </c>
      <c r="X7117">
        <v>1</v>
      </c>
      <c r="Y7117">
        <v>0</v>
      </c>
      <c r="Z7117">
        <v>0</v>
      </c>
      <c r="AA7117">
        <v>0</v>
      </c>
      <c r="AB7117">
        <v>1333764</v>
      </c>
      <c r="AC7117" t="s">
        <v>47</v>
      </c>
      <c r="AD7117">
        <f>+VLOOKUP(T7117,items!$A$2:$D$1255,4,0)</f>
        <v>0</v>
      </c>
      <c r="AE7117">
        <f>+VLOOKUP(T7117,Tabla1[],5,0)</f>
        <v>0</v>
      </c>
      <c r="AF7117">
        <f t="shared" si="111"/>
        <v>8</v>
      </c>
    </row>
    <row r="7118" spans="1:32" x14ac:dyDescent="0.25">
      <c r="A7118">
        <v>105291</v>
      </c>
      <c r="B7118" t="s">
        <v>12899</v>
      </c>
      <c r="C7118" t="s">
        <v>33</v>
      </c>
      <c r="D7118">
        <v>0</v>
      </c>
      <c r="F7118" t="s">
        <v>9441</v>
      </c>
      <c r="G7118" t="s">
        <v>9599</v>
      </c>
      <c r="H7118" t="s">
        <v>12900</v>
      </c>
      <c r="I7118" t="s">
        <v>37</v>
      </c>
      <c r="J7118" t="s">
        <v>12901</v>
      </c>
      <c r="K7118" t="s">
        <v>12902</v>
      </c>
      <c r="L7118" t="s">
        <v>12903</v>
      </c>
      <c r="M7118" t="s">
        <v>10604</v>
      </c>
      <c r="N7118" t="s">
        <v>10604</v>
      </c>
      <c r="O7118" t="s">
        <v>8998</v>
      </c>
      <c r="P7118" t="s">
        <v>10869</v>
      </c>
      <c r="Q7118" t="s">
        <v>8479</v>
      </c>
      <c r="R7118" t="s">
        <v>127</v>
      </c>
      <c r="S7118" t="s">
        <v>108</v>
      </c>
      <c r="T7118" t="s">
        <v>5130</v>
      </c>
      <c r="U7118" t="s">
        <v>5131</v>
      </c>
      <c r="X7118">
        <v>1</v>
      </c>
      <c r="Y7118">
        <v>0</v>
      </c>
      <c r="Z7118">
        <v>0</v>
      </c>
      <c r="AA7118">
        <v>0</v>
      </c>
      <c r="AB7118">
        <v>266900</v>
      </c>
      <c r="AC7118" t="s">
        <v>47</v>
      </c>
      <c r="AD7118">
        <f>+VLOOKUP(T7118,items!$A$2:$D$1255,4,0)</f>
        <v>0</v>
      </c>
      <c r="AE7118">
        <f>+VLOOKUP(T7118,Tabla1[],5,0)</f>
        <v>0</v>
      </c>
      <c r="AF7118">
        <f t="shared" si="111"/>
        <v>8</v>
      </c>
    </row>
    <row r="7119" spans="1:32" x14ac:dyDescent="0.25">
      <c r="A7119">
        <v>105291</v>
      </c>
      <c r="B7119" t="s">
        <v>12899</v>
      </c>
      <c r="C7119" t="s">
        <v>33</v>
      </c>
      <c r="D7119">
        <v>0</v>
      </c>
      <c r="F7119" t="s">
        <v>9441</v>
      </c>
      <c r="G7119" t="s">
        <v>9599</v>
      </c>
      <c r="H7119" t="s">
        <v>12900</v>
      </c>
      <c r="I7119" t="s">
        <v>37</v>
      </c>
      <c r="J7119" t="s">
        <v>12901</v>
      </c>
      <c r="K7119" t="s">
        <v>12902</v>
      </c>
      <c r="L7119" t="s">
        <v>12903</v>
      </c>
      <c r="M7119" t="s">
        <v>10604</v>
      </c>
      <c r="N7119" t="s">
        <v>10604</v>
      </c>
      <c r="O7119" t="s">
        <v>8998</v>
      </c>
      <c r="P7119" t="s">
        <v>10869</v>
      </c>
      <c r="Q7119" t="s">
        <v>8479</v>
      </c>
      <c r="R7119" t="s">
        <v>127</v>
      </c>
      <c r="S7119" t="s">
        <v>108</v>
      </c>
      <c r="T7119" t="s">
        <v>2613</v>
      </c>
      <c r="U7119" t="s">
        <v>2614</v>
      </c>
      <c r="X7119">
        <v>1</v>
      </c>
      <c r="Y7119">
        <v>0</v>
      </c>
      <c r="Z7119">
        <v>0</v>
      </c>
      <c r="AA7119">
        <v>0</v>
      </c>
      <c r="AB7119">
        <v>578000</v>
      </c>
      <c r="AC7119" t="s">
        <v>47</v>
      </c>
      <c r="AD7119">
        <f>+VLOOKUP(T7119,items!$A$2:$D$1255,4,0)</f>
        <v>0</v>
      </c>
      <c r="AE7119">
        <f>+VLOOKUP(T7119,Tabla1[],5,0)</f>
        <v>0</v>
      </c>
      <c r="AF7119">
        <f t="shared" si="111"/>
        <v>8</v>
      </c>
    </row>
    <row r="7120" spans="1:32" x14ac:dyDescent="0.25">
      <c r="A7120">
        <v>105291</v>
      </c>
      <c r="B7120" t="s">
        <v>12899</v>
      </c>
      <c r="C7120" t="s">
        <v>33</v>
      </c>
      <c r="D7120">
        <v>0</v>
      </c>
      <c r="F7120" t="s">
        <v>9441</v>
      </c>
      <c r="G7120" t="s">
        <v>9599</v>
      </c>
      <c r="H7120" t="s">
        <v>12900</v>
      </c>
      <c r="I7120" t="s">
        <v>37</v>
      </c>
      <c r="J7120" t="s">
        <v>12901</v>
      </c>
      <c r="K7120" t="s">
        <v>12902</v>
      </c>
      <c r="L7120" t="s">
        <v>12903</v>
      </c>
      <c r="M7120" t="s">
        <v>10604</v>
      </c>
      <c r="N7120" t="s">
        <v>10604</v>
      </c>
      <c r="O7120" t="s">
        <v>8998</v>
      </c>
      <c r="P7120" t="s">
        <v>10869</v>
      </c>
      <c r="Q7120" t="s">
        <v>8479</v>
      </c>
      <c r="R7120" t="s">
        <v>127</v>
      </c>
      <c r="S7120" t="s">
        <v>108</v>
      </c>
      <c r="T7120" t="s">
        <v>7589</v>
      </c>
      <c r="U7120" t="s">
        <v>7590</v>
      </c>
      <c r="X7120">
        <v>4</v>
      </c>
      <c r="Y7120">
        <v>0</v>
      </c>
      <c r="Z7120">
        <v>0</v>
      </c>
      <c r="AA7120">
        <v>0</v>
      </c>
      <c r="AB7120">
        <v>996200</v>
      </c>
      <c r="AC7120" t="s">
        <v>47</v>
      </c>
      <c r="AD7120">
        <f>+VLOOKUP(T7120,items!$A$2:$D$1255,4,0)</f>
        <v>0</v>
      </c>
      <c r="AE7120">
        <f>+VLOOKUP(T7120,Tabla1[],5,0)</f>
        <v>0</v>
      </c>
      <c r="AF7120">
        <f t="shared" si="111"/>
        <v>8</v>
      </c>
    </row>
    <row r="7121" spans="1:32" x14ac:dyDescent="0.25">
      <c r="A7121">
        <v>105295</v>
      </c>
      <c r="B7121" t="s">
        <v>12904</v>
      </c>
      <c r="C7121" t="s">
        <v>75</v>
      </c>
      <c r="D7121">
        <v>0</v>
      </c>
      <c r="F7121" t="s">
        <v>9441</v>
      </c>
      <c r="G7121" t="s">
        <v>9396</v>
      </c>
      <c r="H7121" t="s">
        <v>12905</v>
      </c>
      <c r="I7121" t="s">
        <v>12906</v>
      </c>
      <c r="J7121" t="s">
        <v>12907</v>
      </c>
      <c r="K7121" t="s">
        <v>12908</v>
      </c>
      <c r="L7121" t="s">
        <v>12909</v>
      </c>
      <c r="M7121" t="s">
        <v>3353</v>
      </c>
      <c r="N7121" t="s">
        <v>12160</v>
      </c>
      <c r="O7121" t="s">
        <v>239</v>
      </c>
      <c r="P7121" t="s">
        <v>241</v>
      </c>
      <c r="Q7121" t="s">
        <v>12758</v>
      </c>
      <c r="R7121" t="s">
        <v>63</v>
      </c>
      <c r="S7121" t="s">
        <v>88</v>
      </c>
      <c r="T7121" t="s">
        <v>429</v>
      </c>
      <c r="U7121" t="s">
        <v>430</v>
      </c>
      <c r="X7121">
        <v>2</v>
      </c>
      <c r="Y7121">
        <v>0</v>
      </c>
      <c r="Z7121">
        <v>0</v>
      </c>
      <c r="AA7121">
        <v>0</v>
      </c>
      <c r="AB7121">
        <v>330934</v>
      </c>
      <c r="AC7121" t="s">
        <v>47</v>
      </c>
      <c r="AD7121">
        <f>+VLOOKUP(T7121,items!$A$2:$D$1255,4,0)</f>
        <v>0</v>
      </c>
      <c r="AE7121">
        <f>+VLOOKUP(T7121,Tabla1[],5,0)</f>
        <v>0</v>
      </c>
      <c r="AF7121">
        <f t="shared" si="111"/>
        <v>8</v>
      </c>
    </row>
    <row r="7122" spans="1:32" x14ac:dyDescent="0.25">
      <c r="A7122">
        <v>105295</v>
      </c>
      <c r="B7122" t="s">
        <v>12904</v>
      </c>
      <c r="C7122" t="s">
        <v>75</v>
      </c>
      <c r="D7122">
        <v>0</v>
      </c>
      <c r="F7122" t="s">
        <v>9441</v>
      </c>
      <c r="G7122" t="s">
        <v>9396</v>
      </c>
      <c r="H7122" t="s">
        <v>12905</v>
      </c>
      <c r="I7122" t="s">
        <v>12906</v>
      </c>
      <c r="J7122" t="s">
        <v>12907</v>
      </c>
      <c r="K7122" t="s">
        <v>12908</v>
      </c>
      <c r="L7122" t="s">
        <v>12909</v>
      </c>
      <c r="M7122" t="s">
        <v>3353</v>
      </c>
      <c r="N7122" t="s">
        <v>12160</v>
      </c>
      <c r="O7122" t="s">
        <v>239</v>
      </c>
      <c r="P7122" t="s">
        <v>241</v>
      </c>
      <c r="Q7122" t="s">
        <v>12758</v>
      </c>
      <c r="R7122" t="s">
        <v>63</v>
      </c>
      <c r="S7122" t="s">
        <v>88</v>
      </c>
      <c r="T7122" t="s">
        <v>2884</v>
      </c>
      <c r="U7122" t="s">
        <v>2885</v>
      </c>
      <c r="V7122" t="s">
        <v>5903</v>
      </c>
      <c r="W7122" t="s">
        <v>2506</v>
      </c>
      <c r="X7122">
        <v>1</v>
      </c>
      <c r="Y7122">
        <v>4000</v>
      </c>
      <c r="Z7122">
        <v>0</v>
      </c>
      <c r="AA7122">
        <v>4000</v>
      </c>
      <c r="AB7122">
        <v>13263382</v>
      </c>
      <c r="AC7122" t="s">
        <v>47</v>
      </c>
      <c r="AD7122" t="str">
        <f>+VLOOKUP(T7122,items!$A$2:$D$1255,4,0)</f>
        <v>PERGOLA</v>
      </c>
      <c r="AE7122" t="str">
        <f>+VLOOKUP(T7122,Tabla1[],5,0)</f>
        <v>PERGOLITE</v>
      </c>
      <c r="AF7122">
        <f t="shared" si="111"/>
        <v>8</v>
      </c>
    </row>
    <row r="7123" spans="1:32" x14ac:dyDescent="0.25">
      <c r="A7123">
        <v>105295</v>
      </c>
      <c r="B7123" t="s">
        <v>12904</v>
      </c>
      <c r="C7123" t="s">
        <v>75</v>
      </c>
      <c r="D7123">
        <v>0</v>
      </c>
      <c r="F7123" t="s">
        <v>9441</v>
      </c>
      <c r="G7123" t="s">
        <v>9396</v>
      </c>
      <c r="H7123" t="s">
        <v>12905</v>
      </c>
      <c r="I7123" t="s">
        <v>12906</v>
      </c>
      <c r="J7123" t="s">
        <v>12907</v>
      </c>
      <c r="K7123" t="s">
        <v>12908</v>
      </c>
      <c r="L7123" t="s">
        <v>12909</v>
      </c>
      <c r="M7123" t="s">
        <v>3353</v>
      </c>
      <c r="N7123" t="s">
        <v>12160</v>
      </c>
      <c r="O7123" t="s">
        <v>239</v>
      </c>
      <c r="P7123" t="s">
        <v>241</v>
      </c>
      <c r="Q7123" t="s">
        <v>12758</v>
      </c>
      <c r="R7123" t="s">
        <v>63</v>
      </c>
      <c r="S7123" t="s">
        <v>88</v>
      </c>
      <c r="T7123" t="s">
        <v>94</v>
      </c>
      <c r="U7123" t="s">
        <v>95</v>
      </c>
      <c r="X7123">
        <v>1</v>
      </c>
      <c r="Y7123">
        <v>0</v>
      </c>
      <c r="Z7123">
        <v>0</v>
      </c>
      <c r="AA7123">
        <v>0</v>
      </c>
      <c r="AB7123">
        <v>900000</v>
      </c>
      <c r="AC7123" t="s">
        <v>47</v>
      </c>
      <c r="AD7123" t="e">
        <f>+VLOOKUP(T7123,items!$A$2:$D$1255,4,0)</f>
        <v>#N/A</v>
      </c>
      <c r="AE7123" t="e">
        <f>+VLOOKUP(T7123,Tabla1[],5,0)</f>
        <v>#N/A</v>
      </c>
      <c r="AF7123">
        <f t="shared" si="111"/>
        <v>8</v>
      </c>
    </row>
    <row r="7124" spans="1:32" x14ac:dyDescent="0.25">
      <c r="A7124">
        <v>105295</v>
      </c>
      <c r="B7124" t="s">
        <v>12904</v>
      </c>
      <c r="C7124" t="s">
        <v>75</v>
      </c>
      <c r="D7124">
        <v>0</v>
      </c>
      <c r="F7124" t="s">
        <v>9441</v>
      </c>
      <c r="G7124" t="s">
        <v>9396</v>
      </c>
      <c r="H7124" t="s">
        <v>12905</v>
      </c>
      <c r="I7124" t="s">
        <v>12906</v>
      </c>
      <c r="J7124" t="s">
        <v>12907</v>
      </c>
      <c r="K7124" t="s">
        <v>12908</v>
      </c>
      <c r="L7124" t="s">
        <v>12909</v>
      </c>
      <c r="M7124" t="s">
        <v>3353</v>
      </c>
      <c r="N7124" t="s">
        <v>12160</v>
      </c>
      <c r="O7124" t="s">
        <v>239</v>
      </c>
      <c r="P7124" t="s">
        <v>241</v>
      </c>
      <c r="Q7124" t="s">
        <v>12758</v>
      </c>
      <c r="R7124" t="s">
        <v>63</v>
      </c>
      <c r="S7124" t="s">
        <v>88</v>
      </c>
      <c r="T7124" t="s">
        <v>1096</v>
      </c>
      <c r="U7124" t="s">
        <v>1097</v>
      </c>
      <c r="X7124">
        <v>1</v>
      </c>
      <c r="Y7124">
        <v>0</v>
      </c>
      <c r="Z7124">
        <v>0</v>
      </c>
      <c r="AA7124">
        <v>0</v>
      </c>
      <c r="AB7124">
        <v>600000</v>
      </c>
      <c r="AC7124" t="s">
        <v>47</v>
      </c>
      <c r="AD7124" t="e">
        <f>+VLOOKUP(T7124,items!$A$2:$D$1255,4,0)</f>
        <v>#N/A</v>
      </c>
      <c r="AE7124" t="e">
        <f>+VLOOKUP(T7124,Tabla1[],5,0)</f>
        <v>#N/A</v>
      </c>
      <c r="AF7124">
        <f t="shared" si="111"/>
        <v>8</v>
      </c>
    </row>
    <row r="7125" spans="1:32" x14ac:dyDescent="0.25">
      <c r="A7125">
        <v>105299</v>
      </c>
      <c r="B7125" t="s">
        <v>12910</v>
      </c>
      <c r="C7125" t="s">
        <v>75</v>
      </c>
      <c r="D7125">
        <v>0</v>
      </c>
      <c r="F7125" t="s">
        <v>9441</v>
      </c>
      <c r="G7125" t="s">
        <v>9599</v>
      </c>
      <c r="H7125" t="s">
        <v>12911</v>
      </c>
      <c r="I7125" t="s">
        <v>37</v>
      </c>
      <c r="J7125" t="s">
        <v>12912</v>
      </c>
      <c r="K7125" t="s">
        <v>12913</v>
      </c>
      <c r="L7125" t="s">
        <v>12914</v>
      </c>
      <c r="M7125" t="s">
        <v>10025</v>
      </c>
      <c r="N7125" t="s">
        <v>10025</v>
      </c>
      <c r="O7125" t="s">
        <v>10533</v>
      </c>
      <c r="P7125" t="s">
        <v>10125</v>
      </c>
      <c r="Q7125" t="s">
        <v>10460</v>
      </c>
      <c r="R7125" t="s">
        <v>127</v>
      </c>
      <c r="S7125" t="s">
        <v>108</v>
      </c>
      <c r="T7125" t="s">
        <v>388</v>
      </c>
      <c r="U7125" t="s">
        <v>389</v>
      </c>
      <c r="X7125">
        <v>25</v>
      </c>
      <c r="Y7125">
        <v>0</v>
      </c>
      <c r="Z7125">
        <v>0</v>
      </c>
      <c r="AA7125">
        <v>0</v>
      </c>
      <c r="AB7125">
        <v>1593750</v>
      </c>
      <c r="AC7125" t="s">
        <v>47</v>
      </c>
      <c r="AD7125">
        <f>+VLOOKUP(T7125,items!$A$2:$D$1255,4,0)</f>
        <v>0</v>
      </c>
      <c r="AE7125">
        <f>+VLOOKUP(T7125,Tabla1[],5,0)</f>
        <v>0</v>
      </c>
      <c r="AF7125">
        <f t="shared" si="111"/>
        <v>7</v>
      </c>
    </row>
    <row r="7126" spans="1:32" x14ac:dyDescent="0.25">
      <c r="A7126">
        <v>105299</v>
      </c>
      <c r="B7126" t="s">
        <v>12910</v>
      </c>
      <c r="C7126" t="s">
        <v>75</v>
      </c>
      <c r="D7126">
        <v>0</v>
      </c>
      <c r="F7126" t="s">
        <v>9441</v>
      </c>
      <c r="G7126" t="s">
        <v>9599</v>
      </c>
      <c r="H7126" t="s">
        <v>12911</v>
      </c>
      <c r="I7126" t="s">
        <v>37</v>
      </c>
      <c r="J7126" t="s">
        <v>12912</v>
      </c>
      <c r="K7126" t="s">
        <v>12913</v>
      </c>
      <c r="L7126" t="s">
        <v>12914</v>
      </c>
      <c r="M7126" t="s">
        <v>10025</v>
      </c>
      <c r="N7126" t="s">
        <v>10025</v>
      </c>
      <c r="O7126" t="s">
        <v>10533</v>
      </c>
      <c r="P7126" t="s">
        <v>10125</v>
      </c>
      <c r="Q7126" t="s">
        <v>10460</v>
      </c>
      <c r="R7126" t="s">
        <v>127</v>
      </c>
      <c r="S7126" t="s">
        <v>108</v>
      </c>
      <c r="T7126" t="s">
        <v>5950</v>
      </c>
      <c r="U7126" t="s">
        <v>5951</v>
      </c>
      <c r="X7126">
        <v>1</v>
      </c>
      <c r="Y7126">
        <v>3500</v>
      </c>
      <c r="Z7126">
        <v>0</v>
      </c>
      <c r="AA7126">
        <v>5800</v>
      </c>
      <c r="AB7126">
        <v>840000</v>
      </c>
      <c r="AC7126" t="s">
        <v>47</v>
      </c>
      <c r="AD7126">
        <f>+VLOOKUP(T7126,items!$A$2:$D$1255,4,0)</f>
        <v>0</v>
      </c>
      <c r="AE7126">
        <f>+VLOOKUP(T7126,Tabla1[],5,0)</f>
        <v>0</v>
      </c>
      <c r="AF7126">
        <f t="shared" si="111"/>
        <v>7</v>
      </c>
    </row>
    <row r="7127" spans="1:32" x14ac:dyDescent="0.25">
      <c r="A7127">
        <v>105299</v>
      </c>
      <c r="B7127" t="s">
        <v>12910</v>
      </c>
      <c r="C7127" t="s">
        <v>75</v>
      </c>
      <c r="D7127">
        <v>0</v>
      </c>
      <c r="F7127" t="s">
        <v>9441</v>
      </c>
      <c r="G7127" t="s">
        <v>9599</v>
      </c>
      <c r="H7127" t="s">
        <v>12911</v>
      </c>
      <c r="I7127" t="s">
        <v>37</v>
      </c>
      <c r="J7127" t="s">
        <v>12912</v>
      </c>
      <c r="K7127" t="s">
        <v>12913</v>
      </c>
      <c r="L7127" t="s">
        <v>12914</v>
      </c>
      <c r="M7127" t="s">
        <v>10025</v>
      </c>
      <c r="N7127" t="s">
        <v>10025</v>
      </c>
      <c r="O7127" t="s">
        <v>10533</v>
      </c>
      <c r="P7127" t="s">
        <v>10125</v>
      </c>
      <c r="Q7127" t="s">
        <v>10460</v>
      </c>
      <c r="R7127" t="s">
        <v>127</v>
      </c>
      <c r="S7127" t="s">
        <v>108</v>
      </c>
      <c r="T7127" t="s">
        <v>9311</v>
      </c>
      <c r="U7127" t="s">
        <v>9312</v>
      </c>
      <c r="X7127">
        <v>1</v>
      </c>
      <c r="Y7127">
        <v>2800</v>
      </c>
      <c r="Z7127">
        <v>2000</v>
      </c>
      <c r="AA7127">
        <v>0</v>
      </c>
      <c r="AB7127">
        <v>343931</v>
      </c>
      <c r="AC7127" t="s">
        <v>47</v>
      </c>
      <c r="AD7127">
        <f>+VLOOKUP(T7127,items!$A$2:$D$1255,4,0)</f>
        <v>0</v>
      </c>
      <c r="AE7127">
        <f>+VLOOKUP(T7127,Tabla1[],5,0)</f>
        <v>0</v>
      </c>
      <c r="AF7127">
        <f t="shared" si="111"/>
        <v>7</v>
      </c>
    </row>
    <row r="7128" spans="1:32" x14ac:dyDescent="0.25">
      <c r="A7128">
        <v>105299</v>
      </c>
      <c r="B7128" t="s">
        <v>12910</v>
      </c>
      <c r="C7128" t="s">
        <v>75</v>
      </c>
      <c r="D7128">
        <v>0</v>
      </c>
      <c r="F7128" t="s">
        <v>9441</v>
      </c>
      <c r="G7128" t="s">
        <v>9599</v>
      </c>
      <c r="H7128" t="s">
        <v>12911</v>
      </c>
      <c r="I7128" t="s">
        <v>37</v>
      </c>
      <c r="J7128" t="s">
        <v>12912</v>
      </c>
      <c r="K7128" t="s">
        <v>12913</v>
      </c>
      <c r="L7128" t="s">
        <v>12914</v>
      </c>
      <c r="M7128" t="s">
        <v>10025</v>
      </c>
      <c r="N7128" t="s">
        <v>10025</v>
      </c>
      <c r="O7128" t="s">
        <v>10533</v>
      </c>
      <c r="P7128" t="s">
        <v>10125</v>
      </c>
      <c r="Q7128" t="s">
        <v>10460</v>
      </c>
      <c r="R7128" t="s">
        <v>127</v>
      </c>
      <c r="S7128" t="s">
        <v>108</v>
      </c>
      <c r="T7128" t="s">
        <v>390</v>
      </c>
      <c r="U7128" t="s">
        <v>5952</v>
      </c>
      <c r="X7128">
        <v>1</v>
      </c>
      <c r="Y7128">
        <v>3500</v>
      </c>
      <c r="Z7128">
        <v>0</v>
      </c>
      <c r="AA7128">
        <v>5800</v>
      </c>
      <c r="AB7128">
        <v>627500</v>
      </c>
      <c r="AC7128" t="s">
        <v>47</v>
      </c>
      <c r="AD7128" t="e">
        <f>+VLOOKUP(T7128,items!$A$2:$D$1255,4,0)</f>
        <v>#N/A</v>
      </c>
      <c r="AE7128" t="e">
        <f>+VLOOKUP(T7128,Tabla1[],5,0)</f>
        <v>#N/A</v>
      </c>
      <c r="AF7128">
        <f t="shared" si="111"/>
        <v>7</v>
      </c>
    </row>
    <row r="7129" spans="1:32" x14ac:dyDescent="0.25">
      <c r="A7129">
        <v>105305</v>
      </c>
      <c r="B7129" t="s">
        <v>12910</v>
      </c>
      <c r="C7129" t="s">
        <v>33</v>
      </c>
      <c r="D7129">
        <v>0</v>
      </c>
      <c r="F7129" t="s">
        <v>9441</v>
      </c>
      <c r="G7129" t="s">
        <v>10126</v>
      </c>
      <c r="H7129" t="s">
        <v>12915</v>
      </c>
      <c r="I7129" t="s">
        <v>37</v>
      </c>
      <c r="J7129" t="s">
        <v>12916</v>
      </c>
      <c r="K7129" t="s">
        <v>12917</v>
      </c>
      <c r="L7129" t="s">
        <v>12918</v>
      </c>
      <c r="M7129" t="s">
        <v>5877</v>
      </c>
      <c r="N7129" t="s">
        <v>5877</v>
      </c>
      <c r="O7129" t="s">
        <v>12919</v>
      </c>
      <c r="P7129" t="s">
        <v>241</v>
      </c>
      <c r="Q7129" t="s">
        <v>8478</v>
      </c>
      <c r="R7129" t="s">
        <v>127</v>
      </c>
      <c r="S7129" t="s">
        <v>108</v>
      </c>
      <c r="T7129" t="s">
        <v>2613</v>
      </c>
      <c r="U7129" t="s">
        <v>2614</v>
      </c>
      <c r="X7129">
        <v>1</v>
      </c>
      <c r="Y7129">
        <v>0</v>
      </c>
      <c r="Z7129">
        <v>0</v>
      </c>
      <c r="AA7129">
        <v>0</v>
      </c>
      <c r="AB7129">
        <v>167200</v>
      </c>
      <c r="AC7129" t="s">
        <v>47</v>
      </c>
      <c r="AD7129">
        <f>+VLOOKUP(T7129,items!$A$2:$D$1255,4,0)</f>
        <v>0</v>
      </c>
      <c r="AE7129">
        <f>+VLOOKUP(T7129,Tabla1[],5,0)</f>
        <v>0</v>
      </c>
      <c r="AF7129">
        <f t="shared" si="111"/>
        <v>8</v>
      </c>
    </row>
    <row r="7130" spans="1:32" x14ac:dyDescent="0.25">
      <c r="A7130">
        <v>105305</v>
      </c>
      <c r="B7130" t="s">
        <v>12910</v>
      </c>
      <c r="C7130" t="s">
        <v>33</v>
      </c>
      <c r="D7130">
        <v>0</v>
      </c>
      <c r="F7130" t="s">
        <v>9441</v>
      </c>
      <c r="G7130" t="s">
        <v>10126</v>
      </c>
      <c r="H7130" t="s">
        <v>12915</v>
      </c>
      <c r="I7130" t="s">
        <v>37</v>
      </c>
      <c r="J7130" t="s">
        <v>12916</v>
      </c>
      <c r="K7130" t="s">
        <v>12917</v>
      </c>
      <c r="L7130" t="s">
        <v>12918</v>
      </c>
      <c r="M7130" t="s">
        <v>5877</v>
      </c>
      <c r="N7130" t="s">
        <v>5877</v>
      </c>
      <c r="O7130" t="s">
        <v>12919</v>
      </c>
      <c r="P7130" t="s">
        <v>241</v>
      </c>
      <c r="Q7130" t="s">
        <v>8478</v>
      </c>
      <c r="R7130" t="s">
        <v>127</v>
      </c>
      <c r="S7130" t="s">
        <v>108</v>
      </c>
      <c r="T7130" t="s">
        <v>2613</v>
      </c>
      <c r="U7130" t="s">
        <v>2614</v>
      </c>
      <c r="X7130">
        <v>1</v>
      </c>
      <c r="Y7130">
        <v>0</v>
      </c>
      <c r="Z7130">
        <v>0</v>
      </c>
      <c r="AA7130">
        <v>0</v>
      </c>
      <c r="AB7130">
        <v>105600</v>
      </c>
      <c r="AC7130" t="s">
        <v>47</v>
      </c>
      <c r="AD7130">
        <f>+VLOOKUP(T7130,items!$A$2:$D$1255,4,0)</f>
        <v>0</v>
      </c>
      <c r="AE7130">
        <f>+VLOOKUP(T7130,Tabla1[],5,0)</f>
        <v>0</v>
      </c>
      <c r="AF7130">
        <f t="shared" si="111"/>
        <v>8</v>
      </c>
    </row>
    <row r="7131" spans="1:32" x14ac:dyDescent="0.25">
      <c r="A7131">
        <v>105305</v>
      </c>
      <c r="B7131" t="s">
        <v>12910</v>
      </c>
      <c r="C7131" t="s">
        <v>33</v>
      </c>
      <c r="D7131">
        <v>0</v>
      </c>
      <c r="F7131" t="s">
        <v>9441</v>
      </c>
      <c r="G7131" t="s">
        <v>10126</v>
      </c>
      <c r="H7131" t="s">
        <v>12915</v>
      </c>
      <c r="I7131" t="s">
        <v>37</v>
      </c>
      <c r="J7131" t="s">
        <v>12916</v>
      </c>
      <c r="K7131" t="s">
        <v>12917</v>
      </c>
      <c r="L7131" t="s">
        <v>12918</v>
      </c>
      <c r="M7131" t="s">
        <v>5877</v>
      </c>
      <c r="N7131" t="s">
        <v>5877</v>
      </c>
      <c r="O7131" t="s">
        <v>12919</v>
      </c>
      <c r="P7131" t="s">
        <v>241</v>
      </c>
      <c r="Q7131" t="s">
        <v>8478</v>
      </c>
      <c r="R7131" t="s">
        <v>127</v>
      </c>
      <c r="S7131" t="s">
        <v>108</v>
      </c>
      <c r="T7131" t="s">
        <v>7589</v>
      </c>
      <c r="U7131" t="s">
        <v>7590</v>
      </c>
      <c r="X7131">
        <v>1</v>
      </c>
      <c r="Y7131">
        <v>0</v>
      </c>
      <c r="Z7131">
        <v>0</v>
      </c>
      <c r="AA7131">
        <v>0</v>
      </c>
      <c r="AB7131">
        <v>202400</v>
      </c>
      <c r="AC7131" t="s">
        <v>47</v>
      </c>
      <c r="AD7131">
        <f>+VLOOKUP(T7131,items!$A$2:$D$1255,4,0)</f>
        <v>0</v>
      </c>
      <c r="AE7131">
        <f>+VLOOKUP(T7131,Tabla1[],5,0)</f>
        <v>0</v>
      </c>
      <c r="AF7131">
        <f t="shared" si="111"/>
        <v>8</v>
      </c>
    </row>
    <row r="7132" spans="1:32" x14ac:dyDescent="0.25">
      <c r="A7132">
        <v>105305</v>
      </c>
      <c r="B7132" t="s">
        <v>12910</v>
      </c>
      <c r="C7132" t="s">
        <v>33</v>
      </c>
      <c r="D7132">
        <v>0</v>
      </c>
      <c r="F7132" t="s">
        <v>9441</v>
      </c>
      <c r="G7132" t="s">
        <v>10126</v>
      </c>
      <c r="H7132" t="s">
        <v>12915</v>
      </c>
      <c r="I7132" t="s">
        <v>37</v>
      </c>
      <c r="J7132" t="s">
        <v>12916</v>
      </c>
      <c r="K7132" t="s">
        <v>12917</v>
      </c>
      <c r="L7132" t="s">
        <v>12918</v>
      </c>
      <c r="M7132" t="s">
        <v>5877</v>
      </c>
      <c r="N7132" t="s">
        <v>5877</v>
      </c>
      <c r="O7132" t="s">
        <v>12919</v>
      </c>
      <c r="P7132" t="s">
        <v>241</v>
      </c>
      <c r="Q7132" t="s">
        <v>8478</v>
      </c>
      <c r="R7132" t="s">
        <v>127</v>
      </c>
      <c r="S7132" t="s">
        <v>108</v>
      </c>
      <c r="T7132" t="s">
        <v>7589</v>
      </c>
      <c r="U7132" t="s">
        <v>7590</v>
      </c>
      <c r="X7132">
        <v>1</v>
      </c>
      <c r="Y7132">
        <v>0</v>
      </c>
      <c r="Z7132">
        <v>0</v>
      </c>
      <c r="AA7132">
        <v>0</v>
      </c>
      <c r="AB7132">
        <v>232320</v>
      </c>
      <c r="AC7132" t="s">
        <v>47</v>
      </c>
      <c r="AD7132">
        <f>+VLOOKUP(T7132,items!$A$2:$D$1255,4,0)</f>
        <v>0</v>
      </c>
      <c r="AE7132">
        <f>+VLOOKUP(T7132,Tabla1[],5,0)</f>
        <v>0</v>
      </c>
      <c r="AF7132">
        <f t="shared" si="111"/>
        <v>8</v>
      </c>
    </row>
    <row r="7133" spans="1:32" x14ac:dyDescent="0.25">
      <c r="A7133">
        <v>105305</v>
      </c>
      <c r="B7133" t="s">
        <v>12910</v>
      </c>
      <c r="C7133" t="s">
        <v>33</v>
      </c>
      <c r="D7133">
        <v>0</v>
      </c>
      <c r="F7133" t="s">
        <v>9441</v>
      </c>
      <c r="G7133" t="s">
        <v>10126</v>
      </c>
      <c r="H7133" t="s">
        <v>12915</v>
      </c>
      <c r="I7133" t="s">
        <v>37</v>
      </c>
      <c r="J7133" t="s">
        <v>12916</v>
      </c>
      <c r="K7133" t="s">
        <v>12917</v>
      </c>
      <c r="L7133" t="s">
        <v>12918</v>
      </c>
      <c r="M7133" t="s">
        <v>5877</v>
      </c>
      <c r="N7133" t="s">
        <v>5877</v>
      </c>
      <c r="O7133" t="s">
        <v>12919</v>
      </c>
      <c r="P7133" t="s">
        <v>241</v>
      </c>
      <c r="Q7133" t="s">
        <v>8478</v>
      </c>
      <c r="R7133" t="s">
        <v>127</v>
      </c>
      <c r="S7133" t="s">
        <v>108</v>
      </c>
      <c r="T7133" t="s">
        <v>6347</v>
      </c>
      <c r="U7133" t="s">
        <v>6348</v>
      </c>
      <c r="X7133">
        <v>2</v>
      </c>
      <c r="Y7133">
        <v>0</v>
      </c>
      <c r="Z7133">
        <v>0</v>
      </c>
      <c r="AA7133">
        <v>0</v>
      </c>
      <c r="AB7133">
        <v>616000</v>
      </c>
      <c r="AC7133" t="s">
        <v>47</v>
      </c>
      <c r="AD7133">
        <f>+VLOOKUP(T7133,items!$A$2:$D$1255,4,0)</f>
        <v>0</v>
      </c>
      <c r="AE7133">
        <f>+VLOOKUP(T7133,Tabla1[],5,0)</f>
        <v>0</v>
      </c>
      <c r="AF7133">
        <f t="shared" si="111"/>
        <v>8</v>
      </c>
    </row>
    <row r="7134" spans="1:32" x14ac:dyDescent="0.25">
      <c r="A7134">
        <v>105312</v>
      </c>
      <c r="B7134" t="s">
        <v>1177</v>
      </c>
      <c r="C7134" t="s">
        <v>33</v>
      </c>
      <c r="D7134">
        <v>0</v>
      </c>
      <c r="F7134" t="s">
        <v>9441</v>
      </c>
      <c r="G7134" t="s">
        <v>9599</v>
      </c>
      <c r="H7134" t="s">
        <v>12920</v>
      </c>
      <c r="I7134" t="s">
        <v>37</v>
      </c>
      <c r="J7134" t="s">
        <v>12921</v>
      </c>
      <c r="K7134" t="s">
        <v>37</v>
      </c>
      <c r="L7134" t="s">
        <v>37</v>
      </c>
      <c r="M7134" t="s">
        <v>10025</v>
      </c>
      <c r="N7134" t="s">
        <v>10025</v>
      </c>
      <c r="O7134" t="s">
        <v>9396</v>
      </c>
      <c r="P7134" t="s">
        <v>12032</v>
      </c>
      <c r="Q7134" t="s">
        <v>10604</v>
      </c>
      <c r="R7134" t="s">
        <v>11492</v>
      </c>
      <c r="S7134" t="s">
        <v>164</v>
      </c>
      <c r="T7134" t="s">
        <v>1303</v>
      </c>
      <c r="U7134" t="s">
        <v>1304</v>
      </c>
      <c r="X7134">
        <v>16</v>
      </c>
      <c r="Y7134">
        <v>0</v>
      </c>
      <c r="Z7134">
        <v>0</v>
      </c>
      <c r="AA7134">
        <v>0</v>
      </c>
      <c r="AB7134">
        <v>841600</v>
      </c>
      <c r="AC7134" t="s">
        <v>47</v>
      </c>
      <c r="AD7134">
        <f>+VLOOKUP(T7134,items!$A$2:$D$1255,4,0)</f>
        <v>0</v>
      </c>
      <c r="AE7134">
        <f>+VLOOKUP(T7134,Tabla1[],5,0)</f>
        <v>0</v>
      </c>
      <c r="AF7134">
        <f t="shared" si="111"/>
        <v>6</v>
      </c>
    </row>
    <row r="7135" spans="1:32" x14ac:dyDescent="0.25">
      <c r="A7135">
        <v>105313</v>
      </c>
      <c r="B7135" t="s">
        <v>3554</v>
      </c>
      <c r="C7135" t="s">
        <v>75</v>
      </c>
      <c r="D7135">
        <v>0</v>
      </c>
      <c r="F7135" t="s">
        <v>9441</v>
      </c>
      <c r="G7135" t="s">
        <v>9441</v>
      </c>
      <c r="H7135" t="s">
        <v>12922</v>
      </c>
      <c r="I7135" t="s">
        <v>37</v>
      </c>
      <c r="J7135" t="s">
        <v>12923</v>
      </c>
      <c r="K7135" t="s">
        <v>12924</v>
      </c>
      <c r="L7135" t="s">
        <v>37</v>
      </c>
      <c r="M7135" t="s">
        <v>10701</v>
      </c>
      <c r="N7135" t="s">
        <v>10701</v>
      </c>
      <c r="O7135" t="s">
        <v>10024</v>
      </c>
      <c r="P7135" t="s">
        <v>4728</v>
      </c>
      <c r="Q7135" t="s">
        <v>4728</v>
      </c>
      <c r="R7135" t="s">
        <v>127</v>
      </c>
      <c r="S7135" t="s">
        <v>164</v>
      </c>
      <c r="T7135" t="s">
        <v>4925</v>
      </c>
      <c r="U7135" t="s">
        <v>1024</v>
      </c>
      <c r="X7135">
        <v>10</v>
      </c>
      <c r="Y7135">
        <v>0</v>
      </c>
      <c r="Z7135">
        <v>0</v>
      </c>
      <c r="AA7135">
        <v>0</v>
      </c>
      <c r="AB7135">
        <v>526000</v>
      </c>
      <c r="AC7135" t="s">
        <v>47</v>
      </c>
      <c r="AD7135">
        <f>+VLOOKUP(T7135,items!$A$2:$D$1255,4,0)</f>
        <v>0</v>
      </c>
      <c r="AE7135">
        <f>+VLOOKUP(T7135,Tabla1[],5,0)</f>
        <v>0</v>
      </c>
      <c r="AF7135">
        <f t="shared" si="111"/>
        <v>6</v>
      </c>
    </row>
    <row r="7136" spans="1:32" x14ac:dyDescent="0.25">
      <c r="A7136">
        <v>105313</v>
      </c>
      <c r="B7136" t="s">
        <v>3554</v>
      </c>
      <c r="C7136" t="s">
        <v>75</v>
      </c>
      <c r="D7136">
        <v>0</v>
      </c>
      <c r="F7136" t="s">
        <v>9441</v>
      </c>
      <c r="G7136" t="s">
        <v>9441</v>
      </c>
      <c r="H7136" t="s">
        <v>12922</v>
      </c>
      <c r="I7136" t="s">
        <v>37</v>
      </c>
      <c r="J7136" t="s">
        <v>12923</v>
      </c>
      <c r="K7136" t="s">
        <v>12924</v>
      </c>
      <c r="L7136" t="s">
        <v>37</v>
      </c>
      <c r="M7136" t="s">
        <v>10701</v>
      </c>
      <c r="N7136" t="s">
        <v>10701</v>
      </c>
      <c r="O7136" t="s">
        <v>10024</v>
      </c>
      <c r="P7136" t="s">
        <v>4728</v>
      </c>
      <c r="Q7136" t="s">
        <v>4728</v>
      </c>
      <c r="R7136" t="s">
        <v>127</v>
      </c>
      <c r="S7136" t="s">
        <v>164</v>
      </c>
      <c r="T7136" t="s">
        <v>1411</v>
      </c>
      <c r="U7136" t="s">
        <v>867</v>
      </c>
      <c r="X7136">
        <v>20</v>
      </c>
      <c r="Y7136">
        <v>0</v>
      </c>
      <c r="Z7136">
        <v>0</v>
      </c>
      <c r="AA7136">
        <v>0</v>
      </c>
      <c r="AB7136">
        <v>1052000</v>
      </c>
      <c r="AC7136" t="s">
        <v>47</v>
      </c>
      <c r="AD7136">
        <f>+VLOOKUP(T7136,items!$A$2:$D$1255,4,0)</f>
        <v>0</v>
      </c>
      <c r="AE7136">
        <f>+VLOOKUP(T7136,Tabla1[],5,0)</f>
        <v>0</v>
      </c>
      <c r="AF7136">
        <f t="shared" si="111"/>
        <v>6</v>
      </c>
    </row>
    <row r="7137" spans="1:32" x14ac:dyDescent="0.25">
      <c r="A7137">
        <v>105314</v>
      </c>
      <c r="B7137" t="s">
        <v>2773</v>
      </c>
      <c r="C7137" t="s">
        <v>75</v>
      </c>
      <c r="D7137">
        <v>0</v>
      </c>
      <c r="F7137" t="s">
        <v>9441</v>
      </c>
      <c r="G7137" t="s">
        <v>10701</v>
      </c>
      <c r="H7137" t="s">
        <v>12925</v>
      </c>
      <c r="I7137" t="s">
        <v>37</v>
      </c>
      <c r="J7137" t="s">
        <v>12926</v>
      </c>
      <c r="K7137" t="s">
        <v>12927</v>
      </c>
      <c r="L7137" t="s">
        <v>37</v>
      </c>
      <c r="M7137" t="s">
        <v>9442</v>
      </c>
      <c r="N7137" t="s">
        <v>9442</v>
      </c>
      <c r="O7137" t="s">
        <v>11915</v>
      </c>
      <c r="P7137" t="s">
        <v>9599</v>
      </c>
      <c r="Q7137" t="s">
        <v>9599</v>
      </c>
      <c r="R7137" t="s">
        <v>127</v>
      </c>
      <c r="S7137" t="s">
        <v>164</v>
      </c>
      <c r="T7137" t="s">
        <v>3238</v>
      </c>
      <c r="U7137" t="s">
        <v>3239</v>
      </c>
      <c r="X7137">
        <v>12</v>
      </c>
      <c r="Y7137">
        <v>0</v>
      </c>
      <c r="Z7137">
        <v>0</v>
      </c>
      <c r="AA7137">
        <v>0</v>
      </c>
      <c r="AB7137">
        <v>631200</v>
      </c>
      <c r="AC7137" t="s">
        <v>47</v>
      </c>
      <c r="AD7137">
        <f>+VLOOKUP(T7137,items!$A$2:$D$1255,4,0)</f>
        <v>0</v>
      </c>
      <c r="AE7137">
        <f>+VLOOKUP(T7137,Tabla1[],5,0)</f>
        <v>0</v>
      </c>
      <c r="AF7137">
        <f t="shared" si="111"/>
        <v>6</v>
      </c>
    </row>
    <row r="7138" spans="1:32" x14ac:dyDescent="0.25">
      <c r="A7138">
        <v>105322</v>
      </c>
      <c r="B7138" t="s">
        <v>5843</v>
      </c>
      <c r="C7138" t="s">
        <v>33</v>
      </c>
      <c r="D7138">
        <v>0</v>
      </c>
      <c r="F7138" t="s">
        <v>10701</v>
      </c>
      <c r="G7138" t="s">
        <v>10701</v>
      </c>
      <c r="H7138" t="s">
        <v>12928</v>
      </c>
      <c r="I7138" t="s">
        <v>37</v>
      </c>
      <c r="J7138" t="s">
        <v>12929</v>
      </c>
      <c r="K7138" t="s">
        <v>12930</v>
      </c>
      <c r="L7138" t="s">
        <v>37</v>
      </c>
      <c r="M7138" t="s">
        <v>9442</v>
      </c>
      <c r="N7138" t="s">
        <v>9442</v>
      </c>
      <c r="O7138" t="s">
        <v>11915</v>
      </c>
      <c r="P7138" t="s">
        <v>9599</v>
      </c>
      <c r="Q7138" t="s">
        <v>10025</v>
      </c>
      <c r="R7138" t="s">
        <v>43</v>
      </c>
      <c r="S7138" t="s">
        <v>164</v>
      </c>
      <c r="T7138" t="s">
        <v>1624</v>
      </c>
      <c r="U7138" t="s">
        <v>828</v>
      </c>
      <c r="X7138">
        <v>1.6</v>
      </c>
      <c r="Y7138">
        <v>0</v>
      </c>
      <c r="Z7138">
        <v>0</v>
      </c>
      <c r="AA7138">
        <v>0</v>
      </c>
      <c r="AB7138">
        <v>84160</v>
      </c>
      <c r="AC7138" t="s">
        <v>47</v>
      </c>
      <c r="AD7138">
        <f>+VLOOKUP(T7138,items!$A$2:$D$1255,4,0)</f>
        <v>0</v>
      </c>
      <c r="AE7138">
        <f>+VLOOKUP(T7138,Tabla1[],5,0)</f>
        <v>0</v>
      </c>
      <c r="AF7138">
        <f t="shared" si="111"/>
        <v>6</v>
      </c>
    </row>
    <row r="7139" spans="1:32" x14ac:dyDescent="0.25">
      <c r="A7139">
        <v>105331</v>
      </c>
      <c r="B7139" t="s">
        <v>3467</v>
      </c>
      <c r="C7139" t="s">
        <v>33</v>
      </c>
      <c r="D7139">
        <v>0</v>
      </c>
      <c r="F7139" t="s">
        <v>10701</v>
      </c>
      <c r="G7139" t="s">
        <v>10701</v>
      </c>
      <c r="H7139" t="s">
        <v>12931</v>
      </c>
      <c r="I7139" t="s">
        <v>37</v>
      </c>
      <c r="J7139" t="s">
        <v>12932</v>
      </c>
      <c r="K7139" t="s">
        <v>12933</v>
      </c>
      <c r="L7139" t="s">
        <v>37</v>
      </c>
      <c r="M7139" t="s">
        <v>9442</v>
      </c>
      <c r="N7139" t="s">
        <v>9442</v>
      </c>
      <c r="O7139" t="s">
        <v>11915</v>
      </c>
      <c r="P7139" t="s">
        <v>9599</v>
      </c>
      <c r="Q7139" t="s">
        <v>10025</v>
      </c>
      <c r="R7139" t="s">
        <v>411</v>
      </c>
      <c r="S7139" t="s">
        <v>164</v>
      </c>
      <c r="T7139" t="s">
        <v>1624</v>
      </c>
      <c r="U7139" t="s">
        <v>828</v>
      </c>
      <c r="X7139">
        <v>27</v>
      </c>
      <c r="Y7139">
        <v>0</v>
      </c>
      <c r="Z7139">
        <v>0</v>
      </c>
      <c r="AA7139">
        <v>0</v>
      </c>
      <c r="AB7139">
        <v>1420200</v>
      </c>
      <c r="AC7139" t="s">
        <v>47</v>
      </c>
      <c r="AD7139">
        <f>+VLOOKUP(T7139,items!$A$2:$D$1255,4,0)</f>
        <v>0</v>
      </c>
      <c r="AE7139">
        <f>+VLOOKUP(T7139,Tabla1[],5,0)</f>
        <v>0</v>
      </c>
      <c r="AF7139">
        <f t="shared" si="111"/>
        <v>6</v>
      </c>
    </row>
    <row r="7140" spans="1:32" x14ac:dyDescent="0.25">
      <c r="A7140">
        <v>105332</v>
      </c>
      <c r="B7140" t="s">
        <v>12934</v>
      </c>
      <c r="C7140" t="s">
        <v>33</v>
      </c>
      <c r="D7140">
        <v>0</v>
      </c>
      <c r="F7140" t="s">
        <v>10701</v>
      </c>
      <c r="G7140" t="s">
        <v>9396</v>
      </c>
      <c r="H7140" t="s">
        <v>12935</v>
      </c>
      <c r="I7140" t="s">
        <v>37</v>
      </c>
      <c r="J7140" t="s">
        <v>12936</v>
      </c>
      <c r="K7140" t="s">
        <v>12937</v>
      </c>
      <c r="L7140" t="s">
        <v>12938</v>
      </c>
      <c r="M7140" t="s">
        <v>8745</v>
      </c>
      <c r="N7140" t="s">
        <v>8745</v>
      </c>
      <c r="O7140" t="s">
        <v>11377</v>
      </c>
      <c r="P7140" t="s">
        <v>10843</v>
      </c>
      <c r="Q7140" t="s">
        <v>5878</v>
      </c>
      <c r="R7140" t="s">
        <v>63</v>
      </c>
      <c r="S7140" t="s">
        <v>128</v>
      </c>
      <c r="T7140" t="s">
        <v>311</v>
      </c>
      <c r="U7140" t="s">
        <v>312</v>
      </c>
      <c r="V7140" t="s">
        <v>313</v>
      </c>
      <c r="X7140">
        <v>2</v>
      </c>
      <c r="Y7140">
        <v>0</v>
      </c>
      <c r="Z7140">
        <v>0</v>
      </c>
      <c r="AA7140">
        <v>0</v>
      </c>
      <c r="AB7140">
        <v>2835014</v>
      </c>
      <c r="AC7140" t="s">
        <v>47</v>
      </c>
      <c r="AD7140" t="str">
        <f>+VLOOKUP(T7140,items!$A$2:$D$1255,4,0)</f>
        <v>MUEBLES</v>
      </c>
      <c r="AE7140">
        <f>+VLOOKUP(T7140,Tabla1[],5,0)</f>
        <v>0</v>
      </c>
      <c r="AF7140">
        <f t="shared" si="111"/>
        <v>7</v>
      </c>
    </row>
    <row r="7141" spans="1:32" x14ac:dyDescent="0.25">
      <c r="A7141">
        <v>105332</v>
      </c>
      <c r="B7141" t="s">
        <v>12934</v>
      </c>
      <c r="C7141" t="s">
        <v>33</v>
      </c>
      <c r="D7141">
        <v>0</v>
      </c>
      <c r="F7141" t="s">
        <v>10701</v>
      </c>
      <c r="G7141" t="s">
        <v>9396</v>
      </c>
      <c r="H7141" t="s">
        <v>12935</v>
      </c>
      <c r="I7141" t="s">
        <v>37</v>
      </c>
      <c r="J7141" t="s">
        <v>12936</v>
      </c>
      <c r="K7141" t="s">
        <v>12937</v>
      </c>
      <c r="L7141" t="s">
        <v>12938</v>
      </c>
      <c r="M7141" t="s">
        <v>8745</v>
      </c>
      <c r="N7141" t="s">
        <v>8745</v>
      </c>
      <c r="O7141" t="s">
        <v>11377</v>
      </c>
      <c r="P7141" t="s">
        <v>10843</v>
      </c>
      <c r="Q7141" t="s">
        <v>5878</v>
      </c>
      <c r="R7141" t="s">
        <v>63</v>
      </c>
      <c r="S7141" t="s">
        <v>128</v>
      </c>
      <c r="T7141" t="s">
        <v>314</v>
      </c>
      <c r="U7141" t="s">
        <v>315</v>
      </c>
      <c r="X7141">
        <v>1</v>
      </c>
      <c r="Y7141">
        <v>0</v>
      </c>
      <c r="Z7141">
        <v>0</v>
      </c>
      <c r="AA7141">
        <v>0</v>
      </c>
      <c r="AB7141">
        <v>150000</v>
      </c>
      <c r="AC7141" t="s">
        <v>47</v>
      </c>
      <c r="AD7141">
        <f>+VLOOKUP(T7141,items!$A$2:$D$1255,4,0)</f>
        <v>0</v>
      </c>
      <c r="AE7141">
        <f>+VLOOKUP(T7141,Tabla1[],5,0)</f>
        <v>0</v>
      </c>
      <c r="AF7141">
        <f t="shared" si="111"/>
        <v>7</v>
      </c>
    </row>
    <row r="7142" spans="1:32" x14ac:dyDescent="0.25">
      <c r="A7142">
        <v>105334</v>
      </c>
      <c r="B7142" t="s">
        <v>6269</v>
      </c>
      <c r="C7142" t="s">
        <v>75</v>
      </c>
      <c r="D7142">
        <v>0</v>
      </c>
      <c r="F7142" t="s">
        <v>10701</v>
      </c>
      <c r="G7142" t="s">
        <v>10461</v>
      </c>
      <c r="H7142" t="s">
        <v>12939</v>
      </c>
      <c r="I7142" t="s">
        <v>37</v>
      </c>
      <c r="J7142" t="s">
        <v>12940</v>
      </c>
      <c r="K7142" t="s">
        <v>12941</v>
      </c>
      <c r="L7142" t="s">
        <v>37</v>
      </c>
      <c r="M7142" t="s">
        <v>10842</v>
      </c>
      <c r="N7142" t="s">
        <v>10842</v>
      </c>
      <c r="O7142" t="s">
        <v>234</v>
      </c>
      <c r="P7142" t="s">
        <v>8997</v>
      </c>
      <c r="Q7142" t="s">
        <v>8997</v>
      </c>
      <c r="R7142" t="s">
        <v>127</v>
      </c>
      <c r="S7142" t="s">
        <v>108</v>
      </c>
      <c r="T7142" t="s">
        <v>765</v>
      </c>
      <c r="U7142" t="s">
        <v>766</v>
      </c>
      <c r="X7142">
        <v>4</v>
      </c>
      <c r="Y7142">
        <v>0</v>
      </c>
      <c r="Z7142">
        <v>0</v>
      </c>
      <c r="AA7142">
        <v>0</v>
      </c>
      <c r="AB7142">
        <v>340000</v>
      </c>
      <c r="AC7142" t="s">
        <v>47</v>
      </c>
      <c r="AD7142">
        <f>+VLOOKUP(T7142,items!$A$2:$D$1255,4,0)</f>
        <v>0</v>
      </c>
      <c r="AE7142">
        <f>+VLOOKUP(T7142,Tabla1[],5,0)</f>
        <v>0</v>
      </c>
      <c r="AF7142">
        <f t="shared" si="111"/>
        <v>8</v>
      </c>
    </row>
    <row r="7143" spans="1:32" x14ac:dyDescent="0.25">
      <c r="A7143">
        <v>105334</v>
      </c>
      <c r="B7143" t="s">
        <v>6269</v>
      </c>
      <c r="C7143" t="s">
        <v>75</v>
      </c>
      <c r="D7143">
        <v>0</v>
      </c>
      <c r="F7143" t="s">
        <v>10701</v>
      </c>
      <c r="G7143" t="s">
        <v>10461</v>
      </c>
      <c r="H7143" t="s">
        <v>12939</v>
      </c>
      <c r="I7143" t="s">
        <v>37</v>
      </c>
      <c r="J7143" t="s">
        <v>12940</v>
      </c>
      <c r="K7143" t="s">
        <v>12941</v>
      </c>
      <c r="L7143" t="s">
        <v>37</v>
      </c>
      <c r="M7143" t="s">
        <v>10842</v>
      </c>
      <c r="N7143" t="s">
        <v>10842</v>
      </c>
      <c r="O7143" t="s">
        <v>234</v>
      </c>
      <c r="P7143" t="s">
        <v>8997</v>
      </c>
      <c r="Q7143" t="s">
        <v>8997</v>
      </c>
      <c r="R7143" t="s">
        <v>127</v>
      </c>
      <c r="S7143" t="s">
        <v>108</v>
      </c>
      <c r="T7143" t="s">
        <v>474</v>
      </c>
      <c r="U7143" t="s">
        <v>475</v>
      </c>
      <c r="X7143">
        <v>1</v>
      </c>
      <c r="Y7143">
        <v>0</v>
      </c>
      <c r="Z7143">
        <v>0</v>
      </c>
      <c r="AA7143">
        <v>0</v>
      </c>
      <c r="AB7143">
        <v>300000</v>
      </c>
      <c r="AC7143" t="s">
        <v>47</v>
      </c>
      <c r="AD7143">
        <f>+VLOOKUP(T7143,items!$A$2:$D$1255,4,0)</f>
        <v>0</v>
      </c>
      <c r="AE7143">
        <f>+VLOOKUP(T7143,Tabla1[],5,0)</f>
        <v>0</v>
      </c>
      <c r="AF7143">
        <f t="shared" si="111"/>
        <v>8</v>
      </c>
    </row>
    <row r="7144" spans="1:32" x14ac:dyDescent="0.25">
      <c r="A7144">
        <v>105334</v>
      </c>
      <c r="B7144" t="s">
        <v>6269</v>
      </c>
      <c r="C7144" t="s">
        <v>75</v>
      </c>
      <c r="D7144">
        <v>0</v>
      </c>
      <c r="F7144" t="s">
        <v>10701</v>
      </c>
      <c r="G7144" t="s">
        <v>10461</v>
      </c>
      <c r="H7144" t="s">
        <v>12939</v>
      </c>
      <c r="I7144" t="s">
        <v>37</v>
      </c>
      <c r="J7144" t="s">
        <v>12940</v>
      </c>
      <c r="K7144" t="s">
        <v>12941</v>
      </c>
      <c r="L7144" t="s">
        <v>37</v>
      </c>
      <c r="M7144" t="s">
        <v>10842</v>
      </c>
      <c r="N7144" t="s">
        <v>10842</v>
      </c>
      <c r="O7144" t="s">
        <v>234</v>
      </c>
      <c r="P7144" t="s">
        <v>8997</v>
      </c>
      <c r="Q7144" t="s">
        <v>8997</v>
      </c>
      <c r="R7144" t="s">
        <v>127</v>
      </c>
      <c r="S7144" t="s">
        <v>108</v>
      </c>
      <c r="T7144" t="s">
        <v>7511</v>
      </c>
      <c r="U7144" t="s">
        <v>7512</v>
      </c>
      <c r="X7144">
        <v>2</v>
      </c>
      <c r="Y7144">
        <v>0</v>
      </c>
      <c r="Z7144">
        <v>0</v>
      </c>
      <c r="AA7144">
        <v>0</v>
      </c>
      <c r="AB7144">
        <v>200000</v>
      </c>
      <c r="AC7144" t="s">
        <v>47</v>
      </c>
      <c r="AD7144" t="e">
        <f>+VLOOKUP(T7144,items!$A$2:$D$1255,4,0)</f>
        <v>#N/A</v>
      </c>
      <c r="AE7144" t="e">
        <f>+VLOOKUP(T7144,Tabla1[],5,0)</f>
        <v>#N/A</v>
      </c>
      <c r="AF7144">
        <f t="shared" si="111"/>
        <v>8</v>
      </c>
    </row>
    <row r="7145" spans="1:32" x14ac:dyDescent="0.25">
      <c r="A7145">
        <v>105334</v>
      </c>
      <c r="B7145" t="s">
        <v>6269</v>
      </c>
      <c r="C7145" t="s">
        <v>75</v>
      </c>
      <c r="D7145">
        <v>0</v>
      </c>
      <c r="F7145" t="s">
        <v>10701</v>
      </c>
      <c r="G7145" t="s">
        <v>10461</v>
      </c>
      <c r="H7145" t="s">
        <v>12939</v>
      </c>
      <c r="I7145" t="s">
        <v>37</v>
      </c>
      <c r="J7145" t="s">
        <v>12940</v>
      </c>
      <c r="K7145" t="s">
        <v>12941</v>
      </c>
      <c r="L7145" t="s">
        <v>37</v>
      </c>
      <c r="M7145" t="s">
        <v>10842</v>
      </c>
      <c r="N7145" t="s">
        <v>10842</v>
      </c>
      <c r="O7145" t="s">
        <v>234</v>
      </c>
      <c r="P7145" t="s">
        <v>8997</v>
      </c>
      <c r="Q7145" t="s">
        <v>8997</v>
      </c>
      <c r="R7145" t="s">
        <v>127</v>
      </c>
      <c r="S7145" t="s">
        <v>108</v>
      </c>
      <c r="T7145" t="s">
        <v>392</v>
      </c>
      <c r="U7145" t="s">
        <v>393</v>
      </c>
      <c r="X7145">
        <v>1</v>
      </c>
      <c r="Y7145">
        <v>0</v>
      </c>
      <c r="Z7145">
        <v>0</v>
      </c>
      <c r="AA7145">
        <v>0</v>
      </c>
      <c r="AB7145">
        <v>50000</v>
      </c>
      <c r="AC7145" t="s">
        <v>47</v>
      </c>
      <c r="AD7145" t="e">
        <f>+VLOOKUP(T7145,items!$A$2:$D$1255,4,0)</f>
        <v>#N/A</v>
      </c>
      <c r="AE7145" t="e">
        <f>+VLOOKUP(T7145,Tabla1[],5,0)</f>
        <v>#N/A</v>
      </c>
      <c r="AF7145">
        <f t="shared" si="111"/>
        <v>8</v>
      </c>
    </row>
    <row r="7146" spans="1:32" x14ac:dyDescent="0.25">
      <c r="A7146">
        <v>105334</v>
      </c>
      <c r="B7146" t="s">
        <v>6269</v>
      </c>
      <c r="C7146" t="s">
        <v>75</v>
      </c>
      <c r="D7146">
        <v>0</v>
      </c>
      <c r="F7146" t="s">
        <v>10701</v>
      </c>
      <c r="G7146" t="s">
        <v>10461</v>
      </c>
      <c r="H7146" t="s">
        <v>12939</v>
      </c>
      <c r="I7146" t="s">
        <v>37</v>
      </c>
      <c r="J7146" t="s">
        <v>12940</v>
      </c>
      <c r="K7146" t="s">
        <v>12941</v>
      </c>
      <c r="L7146" t="s">
        <v>37</v>
      </c>
      <c r="M7146" t="s">
        <v>10842</v>
      </c>
      <c r="N7146" t="s">
        <v>10842</v>
      </c>
      <c r="O7146" t="s">
        <v>234</v>
      </c>
      <c r="P7146" t="s">
        <v>8997</v>
      </c>
      <c r="Q7146" t="s">
        <v>8997</v>
      </c>
      <c r="R7146" t="s">
        <v>127</v>
      </c>
      <c r="S7146" t="s">
        <v>108</v>
      </c>
      <c r="T7146" t="s">
        <v>2555</v>
      </c>
      <c r="U7146" t="s">
        <v>2556</v>
      </c>
      <c r="X7146">
        <v>2</v>
      </c>
      <c r="Y7146">
        <v>0</v>
      </c>
      <c r="Z7146">
        <v>0</v>
      </c>
      <c r="AA7146">
        <v>0</v>
      </c>
      <c r="AB7146">
        <v>620500</v>
      </c>
      <c r="AC7146" t="s">
        <v>47</v>
      </c>
      <c r="AD7146">
        <f>+VLOOKUP(T7146,items!$A$2:$D$1255,4,0)</f>
        <v>0</v>
      </c>
      <c r="AE7146">
        <f>+VLOOKUP(T7146,Tabla1[],5,0)</f>
        <v>0</v>
      </c>
      <c r="AF7146">
        <f t="shared" si="111"/>
        <v>8</v>
      </c>
    </row>
    <row r="7147" spans="1:32" x14ac:dyDescent="0.25">
      <c r="A7147">
        <v>105335</v>
      </c>
      <c r="B7147" t="s">
        <v>1003</v>
      </c>
      <c r="C7147" t="s">
        <v>75</v>
      </c>
      <c r="D7147">
        <v>0</v>
      </c>
      <c r="F7147" t="s">
        <v>611</v>
      </c>
      <c r="G7147" t="s">
        <v>10701</v>
      </c>
      <c r="H7147" t="s">
        <v>12942</v>
      </c>
      <c r="I7147" t="s">
        <v>37</v>
      </c>
      <c r="J7147" t="s">
        <v>12943</v>
      </c>
      <c r="K7147" t="s">
        <v>12944</v>
      </c>
      <c r="L7147" t="s">
        <v>37</v>
      </c>
      <c r="M7147" t="s">
        <v>9442</v>
      </c>
      <c r="N7147" t="s">
        <v>9442</v>
      </c>
      <c r="O7147" t="s">
        <v>11915</v>
      </c>
      <c r="P7147" t="s">
        <v>9599</v>
      </c>
      <c r="Q7147" t="s">
        <v>9599</v>
      </c>
      <c r="R7147" t="s">
        <v>127</v>
      </c>
      <c r="S7147" t="s">
        <v>108</v>
      </c>
      <c r="T7147" t="s">
        <v>1529</v>
      </c>
      <c r="U7147" t="s">
        <v>1530</v>
      </c>
      <c r="X7147">
        <v>6</v>
      </c>
      <c r="Y7147">
        <v>0</v>
      </c>
      <c r="Z7147">
        <v>0</v>
      </c>
      <c r="AA7147">
        <v>0</v>
      </c>
      <c r="AB7147">
        <v>0</v>
      </c>
      <c r="AC7147" t="s">
        <v>47</v>
      </c>
      <c r="AD7147">
        <f>+VLOOKUP(T7147,items!$A$2:$D$1255,4,0)</f>
        <v>0</v>
      </c>
      <c r="AE7147">
        <f>+VLOOKUP(T7147,Tabla1[],5,0)</f>
        <v>0</v>
      </c>
      <c r="AF7147">
        <f t="shared" si="111"/>
        <v>6</v>
      </c>
    </row>
    <row r="7148" spans="1:32" x14ac:dyDescent="0.25">
      <c r="A7148">
        <v>105335</v>
      </c>
      <c r="B7148" t="s">
        <v>1003</v>
      </c>
      <c r="C7148" t="s">
        <v>75</v>
      </c>
      <c r="D7148">
        <v>0</v>
      </c>
      <c r="F7148" t="s">
        <v>611</v>
      </c>
      <c r="G7148" t="s">
        <v>10701</v>
      </c>
      <c r="H7148" t="s">
        <v>12942</v>
      </c>
      <c r="I7148" t="s">
        <v>37</v>
      </c>
      <c r="J7148" t="s">
        <v>12943</v>
      </c>
      <c r="K7148" t="s">
        <v>12944</v>
      </c>
      <c r="L7148" t="s">
        <v>37</v>
      </c>
      <c r="M7148" t="s">
        <v>9442</v>
      </c>
      <c r="N7148" t="s">
        <v>9442</v>
      </c>
      <c r="O7148" t="s">
        <v>11915</v>
      </c>
      <c r="P7148" t="s">
        <v>9599</v>
      </c>
      <c r="Q7148" t="s">
        <v>9599</v>
      </c>
      <c r="R7148" t="s">
        <v>127</v>
      </c>
      <c r="S7148" t="s">
        <v>108</v>
      </c>
      <c r="T7148" t="s">
        <v>769</v>
      </c>
      <c r="U7148" t="s">
        <v>770</v>
      </c>
      <c r="X7148">
        <v>5</v>
      </c>
      <c r="Y7148">
        <v>0</v>
      </c>
      <c r="Z7148">
        <v>0</v>
      </c>
      <c r="AA7148">
        <v>0</v>
      </c>
      <c r="AB7148">
        <v>0</v>
      </c>
      <c r="AC7148" t="s">
        <v>47</v>
      </c>
      <c r="AD7148">
        <f>+VLOOKUP(T7148,items!$A$2:$D$1255,4,0)</f>
        <v>0</v>
      </c>
      <c r="AE7148">
        <f>+VLOOKUP(T7148,Tabla1[],5,0)</f>
        <v>0</v>
      </c>
      <c r="AF7148">
        <f t="shared" si="111"/>
        <v>6</v>
      </c>
    </row>
    <row r="7149" spans="1:32" x14ac:dyDescent="0.25">
      <c r="A7149">
        <v>105335</v>
      </c>
      <c r="B7149" t="s">
        <v>1003</v>
      </c>
      <c r="C7149" t="s">
        <v>75</v>
      </c>
      <c r="D7149">
        <v>0</v>
      </c>
      <c r="F7149" t="s">
        <v>611</v>
      </c>
      <c r="G7149" t="s">
        <v>10701</v>
      </c>
      <c r="H7149" t="s">
        <v>12942</v>
      </c>
      <c r="I7149" t="s">
        <v>37</v>
      </c>
      <c r="J7149" t="s">
        <v>12943</v>
      </c>
      <c r="K7149" t="s">
        <v>12944</v>
      </c>
      <c r="L7149" t="s">
        <v>37</v>
      </c>
      <c r="M7149" t="s">
        <v>9442</v>
      </c>
      <c r="N7149" t="s">
        <v>9442</v>
      </c>
      <c r="O7149" t="s">
        <v>11915</v>
      </c>
      <c r="P7149" t="s">
        <v>9599</v>
      </c>
      <c r="Q7149" t="s">
        <v>9599</v>
      </c>
      <c r="R7149" t="s">
        <v>127</v>
      </c>
      <c r="S7149" t="s">
        <v>108</v>
      </c>
      <c r="T7149" t="s">
        <v>3115</v>
      </c>
      <c r="U7149" t="s">
        <v>3116</v>
      </c>
      <c r="X7149">
        <v>5</v>
      </c>
      <c r="Y7149">
        <v>0</v>
      </c>
      <c r="Z7149">
        <v>0</v>
      </c>
      <c r="AA7149">
        <v>0</v>
      </c>
      <c r="AB7149">
        <v>0</v>
      </c>
      <c r="AC7149" t="s">
        <v>47</v>
      </c>
      <c r="AD7149">
        <f>+VLOOKUP(T7149,items!$A$2:$D$1255,4,0)</f>
        <v>0</v>
      </c>
      <c r="AE7149">
        <f>+VLOOKUP(T7149,Tabla1[],5,0)</f>
        <v>0</v>
      </c>
      <c r="AF7149">
        <f t="shared" si="111"/>
        <v>6</v>
      </c>
    </row>
    <row r="7150" spans="1:32" x14ac:dyDescent="0.25">
      <c r="A7150">
        <v>105335</v>
      </c>
      <c r="B7150" t="s">
        <v>1003</v>
      </c>
      <c r="C7150" t="s">
        <v>75</v>
      </c>
      <c r="D7150">
        <v>0</v>
      </c>
      <c r="F7150" t="s">
        <v>611</v>
      </c>
      <c r="G7150" t="s">
        <v>10701</v>
      </c>
      <c r="H7150" t="s">
        <v>12942</v>
      </c>
      <c r="I7150" t="s">
        <v>37</v>
      </c>
      <c r="J7150" t="s">
        <v>12943</v>
      </c>
      <c r="K7150" t="s">
        <v>12944</v>
      </c>
      <c r="L7150" t="s">
        <v>37</v>
      </c>
      <c r="M7150" t="s">
        <v>9442</v>
      </c>
      <c r="N7150" t="s">
        <v>9442</v>
      </c>
      <c r="O7150" t="s">
        <v>11915</v>
      </c>
      <c r="P7150" t="s">
        <v>9599</v>
      </c>
      <c r="Q7150" t="s">
        <v>9599</v>
      </c>
      <c r="R7150" t="s">
        <v>127</v>
      </c>
      <c r="S7150" t="s">
        <v>108</v>
      </c>
      <c r="T7150" t="s">
        <v>1175</v>
      </c>
      <c r="U7150" t="s">
        <v>1176</v>
      </c>
      <c r="X7150">
        <v>5</v>
      </c>
      <c r="Y7150">
        <v>0</v>
      </c>
      <c r="Z7150">
        <v>0</v>
      </c>
      <c r="AA7150">
        <v>0</v>
      </c>
      <c r="AB7150">
        <v>0</v>
      </c>
      <c r="AC7150" t="s">
        <v>47</v>
      </c>
      <c r="AD7150">
        <f>+VLOOKUP(T7150,items!$A$2:$D$1255,4,0)</f>
        <v>0</v>
      </c>
      <c r="AE7150">
        <f>+VLOOKUP(T7150,Tabla1[],5,0)</f>
        <v>0</v>
      </c>
      <c r="AF7150">
        <f t="shared" si="111"/>
        <v>6</v>
      </c>
    </row>
    <row r="7151" spans="1:32" x14ac:dyDescent="0.25">
      <c r="A7151">
        <v>105335</v>
      </c>
      <c r="B7151" t="s">
        <v>1003</v>
      </c>
      <c r="C7151" t="s">
        <v>75</v>
      </c>
      <c r="D7151">
        <v>0</v>
      </c>
      <c r="F7151" t="s">
        <v>611</v>
      </c>
      <c r="G7151" t="s">
        <v>10701</v>
      </c>
      <c r="H7151" t="s">
        <v>12942</v>
      </c>
      <c r="I7151" t="s">
        <v>37</v>
      </c>
      <c r="J7151" t="s">
        <v>12943</v>
      </c>
      <c r="K7151" t="s">
        <v>12944</v>
      </c>
      <c r="L7151" t="s">
        <v>37</v>
      </c>
      <c r="M7151" t="s">
        <v>9442</v>
      </c>
      <c r="N7151" t="s">
        <v>9442</v>
      </c>
      <c r="O7151" t="s">
        <v>11915</v>
      </c>
      <c r="P7151" t="s">
        <v>9599</v>
      </c>
      <c r="Q7151" t="s">
        <v>9599</v>
      </c>
      <c r="R7151" t="s">
        <v>127</v>
      </c>
      <c r="S7151" t="s">
        <v>108</v>
      </c>
      <c r="T7151" t="s">
        <v>6013</v>
      </c>
      <c r="U7151" t="s">
        <v>6014</v>
      </c>
      <c r="X7151">
        <v>6</v>
      </c>
      <c r="Y7151">
        <v>0</v>
      </c>
      <c r="Z7151">
        <v>0</v>
      </c>
      <c r="AA7151">
        <v>0</v>
      </c>
      <c r="AB7151">
        <v>0</v>
      </c>
      <c r="AC7151" t="s">
        <v>47</v>
      </c>
      <c r="AD7151">
        <f>+VLOOKUP(T7151,items!$A$2:$D$1255,4,0)</f>
        <v>0</v>
      </c>
      <c r="AE7151">
        <f>+VLOOKUP(T7151,Tabla1[],5,0)</f>
        <v>0</v>
      </c>
      <c r="AF7151">
        <f t="shared" si="111"/>
        <v>6</v>
      </c>
    </row>
    <row r="7152" spans="1:32" x14ac:dyDescent="0.25">
      <c r="A7152">
        <v>105335</v>
      </c>
      <c r="B7152" t="s">
        <v>1003</v>
      </c>
      <c r="C7152" t="s">
        <v>75</v>
      </c>
      <c r="D7152">
        <v>0</v>
      </c>
      <c r="F7152" t="s">
        <v>611</v>
      </c>
      <c r="G7152" t="s">
        <v>10701</v>
      </c>
      <c r="H7152" t="s">
        <v>12942</v>
      </c>
      <c r="I7152" t="s">
        <v>37</v>
      </c>
      <c r="J7152" t="s">
        <v>12943</v>
      </c>
      <c r="K7152" t="s">
        <v>12944</v>
      </c>
      <c r="L7152" t="s">
        <v>37</v>
      </c>
      <c r="M7152" t="s">
        <v>9442</v>
      </c>
      <c r="N7152" t="s">
        <v>9442</v>
      </c>
      <c r="O7152" t="s">
        <v>11915</v>
      </c>
      <c r="P7152" t="s">
        <v>9599</v>
      </c>
      <c r="Q7152" t="s">
        <v>9599</v>
      </c>
      <c r="R7152" t="s">
        <v>127</v>
      </c>
      <c r="S7152" t="s">
        <v>108</v>
      </c>
      <c r="T7152" t="s">
        <v>2859</v>
      </c>
      <c r="U7152" t="s">
        <v>2860</v>
      </c>
      <c r="X7152">
        <v>6</v>
      </c>
      <c r="Y7152">
        <v>0</v>
      </c>
      <c r="Z7152">
        <v>0</v>
      </c>
      <c r="AA7152">
        <v>0</v>
      </c>
      <c r="AB7152">
        <v>0</v>
      </c>
      <c r="AC7152" t="s">
        <v>47</v>
      </c>
      <c r="AD7152">
        <f>+VLOOKUP(T7152,items!$A$2:$D$1255,4,0)</f>
        <v>0</v>
      </c>
      <c r="AE7152">
        <f>+VLOOKUP(T7152,Tabla1[],5,0)</f>
        <v>0</v>
      </c>
      <c r="AF7152">
        <f t="shared" si="111"/>
        <v>6</v>
      </c>
    </row>
    <row r="7153" spans="1:34" x14ac:dyDescent="0.25">
      <c r="A7153">
        <v>105335</v>
      </c>
      <c r="B7153" t="s">
        <v>1003</v>
      </c>
      <c r="C7153" t="s">
        <v>75</v>
      </c>
      <c r="D7153">
        <v>0</v>
      </c>
      <c r="F7153" t="s">
        <v>611</v>
      </c>
      <c r="G7153" t="s">
        <v>10701</v>
      </c>
      <c r="H7153" t="s">
        <v>12942</v>
      </c>
      <c r="I7153" t="s">
        <v>37</v>
      </c>
      <c r="J7153" t="s">
        <v>12943</v>
      </c>
      <c r="K7153" t="s">
        <v>12944</v>
      </c>
      <c r="L7153" t="s">
        <v>37</v>
      </c>
      <c r="M7153" t="s">
        <v>9442</v>
      </c>
      <c r="N7153" t="s">
        <v>9442</v>
      </c>
      <c r="O7153" t="s">
        <v>11915</v>
      </c>
      <c r="P7153" t="s">
        <v>9599</v>
      </c>
      <c r="Q7153" t="s">
        <v>9599</v>
      </c>
      <c r="R7153" t="s">
        <v>127</v>
      </c>
      <c r="S7153" t="s">
        <v>108</v>
      </c>
      <c r="T7153" t="s">
        <v>5236</v>
      </c>
      <c r="U7153" t="s">
        <v>5237</v>
      </c>
      <c r="X7153">
        <v>6</v>
      </c>
      <c r="Y7153">
        <v>0</v>
      </c>
      <c r="Z7153">
        <v>0</v>
      </c>
      <c r="AA7153">
        <v>0</v>
      </c>
      <c r="AB7153">
        <v>0</v>
      </c>
      <c r="AC7153" t="s">
        <v>47</v>
      </c>
      <c r="AD7153">
        <f>+VLOOKUP(T7153,items!$A$2:$D$1255,4,0)</f>
        <v>0</v>
      </c>
      <c r="AE7153">
        <f>+VLOOKUP(T7153,Tabla1[],5,0)</f>
        <v>0</v>
      </c>
      <c r="AF7153">
        <f t="shared" si="111"/>
        <v>6</v>
      </c>
    </row>
    <row r="7154" spans="1:34" x14ac:dyDescent="0.25">
      <c r="A7154">
        <v>105335</v>
      </c>
      <c r="B7154" t="s">
        <v>1003</v>
      </c>
      <c r="C7154" t="s">
        <v>75</v>
      </c>
      <c r="D7154">
        <v>0</v>
      </c>
      <c r="F7154" t="s">
        <v>611</v>
      </c>
      <c r="G7154" t="s">
        <v>10701</v>
      </c>
      <c r="H7154" t="s">
        <v>12942</v>
      </c>
      <c r="I7154" t="s">
        <v>37</v>
      </c>
      <c r="J7154" t="s">
        <v>12943</v>
      </c>
      <c r="K7154" t="s">
        <v>12944</v>
      </c>
      <c r="L7154" t="s">
        <v>37</v>
      </c>
      <c r="M7154" t="s">
        <v>9442</v>
      </c>
      <c r="N7154" t="s">
        <v>9442</v>
      </c>
      <c r="O7154" t="s">
        <v>11915</v>
      </c>
      <c r="P7154" t="s">
        <v>9599</v>
      </c>
      <c r="Q7154" t="s">
        <v>9599</v>
      </c>
      <c r="R7154" t="s">
        <v>127</v>
      </c>
      <c r="S7154" t="s">
        <v>108</v>
      </c>
      <c r="T7154" t="s">
        <v>9772</v>
      </c>
      <c r="U7154" t="s">
        <v>9773</v>
      </c>
      <c r="X7154">
        <v>6</v>
      </c>
      <c r="Y7154">
        <v>0</v>
      </c>
      <c r="Z7154">
        <v>0</v>
      </c>
      <c r="AA7154">
        <v>0</v>
      </c>
      <c r="AB7154">
        <v>0</v>
      </c>
      <c r="AC7154" t="s">
        <v>47</v>
      </c>
      <c r="AD7154">
        <f>+VLOOKUP(T7154,items!$A$2:$D$1255,4,0)</f>
        <v>0</v>
      </c>
      <c r="AE7154">
        <f>+VLOOKUP(T7154,Tabla1[],5,0)</f>
        <v>0</v>
      </c>
      <c r="AF7154">
        <f t="shared" si="111"/>
        <v>6</v>
      </c>
    </row>
    <row r="7155" spans="1:34" x14ac:dyDescent="0.25">
      <c r="A7155">
        <v>105340</v>
      </c>
      <c r="B7155" t="s">
        <v>2909</v>
      </c>
      <c r="C7155" t="s">
        <v>75</v>
      </c>
      <c r="D7155">
        <v>0</v>
      </c>
      <c r="F7155" t="s">
        <v>10701</v>
      </c>
      <c r="G7155" t="s">
        <v>10701</v>
      </c>
      <c r="H7155" t="s">
        <v>12945</v>
      </c>
      <c r="I7155" t="s">
        <v>37</v>
      </c>
      <c r="J7155" t="s">
        <v>12946</v>
      </c>
      <c r="K7155" t="s">
        <v>12947</v>
      </c>
      <c r="L7155" t="s">
        <v>37</v>
      </c>
      <c r="M7155" t="s">
        <v>9442</v>
      </c>
      <c r="N7155" t="s">
        <v>9442</v>
      </c>
      <c r="O7155" t="s">
        <v>11915</v>
      </c>
      <c r="P7155" t="s">
        <v>9599</v>
      </c>
      <c r="Q7155" t="s">
        <v>9599</v>
      </c>
      <c r="R7155" t="s">
        <v>127</v>
      </c>
      <c r="S7155" t="s">
        <v>164</v>
      </c>
      <c r="T7155" t="s">
        <v>1506</v>
      </c>
      <c r="U7155" t="s">
        <v>702</v>
      </c>
      <c r="X7155">
        <v>17</v>
      </c>
      <c r="Y7155">
        <v>0</v>
      </c>
      <c r="Z7155">
        <v>0</v>
      </c>
      <c r="AA7155">
        <v>0</v>
      </c>
      <c r="AB7155">
        <v>894200</v>
      </c>
      <c r="AC7155" t="s">
        <v>47</v>
      </c>
      <c r="AD7155">
        <f>+VLOOKUP(T7155,items!$A$2:$D$1255,4,0)</f>
        <v>0</v>
      </c>
      <c r="AE7155">
        <f>+VLOOKUP(T7155,Tabla1[],5,0)</f>
        <v>0</v>
      </c>
      <c r="AF7155">
        <f t="shared" si="111"/>
        <v>6</v>
      </c>
    </row>
    <row r="7156" spans="1:34" x14ac:dyDescent="0.25">
      <c r="A7156">
        <v>105342</v>
      </c>
      <c r="B7156" t="s">
        <v>12948</v>
      </c>
      <c r="C7156" t="s">
        <v>75</v>
      </c>
      <c r="D7156">
        <v>0</v>
      </c>
      <c r="F7156" t="s">
        <v>10701</v>
      </c>
      <c r="G7156" t="s">
        <v>9599</v>
      </c>
      <c r="H7156" t="s">
        <v>12949</v>
      </c>
      <c r="I7156" t="s">
        <v>37</v>
      </c>
      <c r="J7156" t="s">
        <v>12950</v>
      </c>
      <c r="K7156" t="s">
        <v>12951</v>
      </c>
      <c r="L7156" t="s">
        <v>37</v>
      </c>
      <c r="M7156" t="s">
        <v>10025</v>
      </c>
      <c r="N7156" t="s">
        <v>10025</v>
      </c>
      <c r="O7156" t="s">
        <v>8745</v>
      </c>
      <c r="P7156" t="s">
        <v>10604</v>
      </c>
      <c r="Q7156" t="s">
        <v>10604</v>
      </c>
      <c r="R7156" t="s">
        <v>127</v>
      </c>
      <c r="S7156" t="s">
        <v>108</v>
      </c>
      <c r="T7156" t="s">
        <v>4925</v>
      </c>
      <c r="U7156" t="s">
        <v>1024</v>
      </c>
      <c r="X7156">
        <v>2</v>
      </c>
      <c r="Y7156">
        <v>0</v>
      </c>
      <c r="Z7156">
        <v>0</v>
      </c>
      <c r="AA7156">
        <v>0</v>
      </c>
      <c r="AB7156">
        <v>280000</v>
      </c>
      <c r="AC7156" t="s">
        <v>47</v>
      </c>
      <c r="AD7156">
        <f>+VLOOKUP(T7156,items!$A$2:$D$1255,4,0)</f>
        <v>0</v>
      </c>
      <c r="AE7156">
        <f>+VLOOKUP(T7156,Tabla1[],5,0)</f>
        <v>0</v>
      </c>
      <c r="AF7156">
        <f t="shared" si="111"/>
        <v>6</v>
      </c>
    </row>
    <row r="7157" spans="1:34" x14ac:dyDescent="0.25">
      <c r="A7157">
        <v>105342</v>
      </c>
      <c r="B7157" t="s">
        <v>12948</v>
      </c>
      <c r="C7157" t="s">
        <v>75</v>
      </c>
      <c r="D7157">
        <v>0</v>
      </c>
      <c r="F7157" t="s">
        <v>10701</v>
      </c>
      <c r="G7157" t="s">
        <v>9599</v>
      </c>
      <c r="H7157" t="s">
        <v>12949</v>
      </c>
      <c r="I7157" t="s">
        <v>37</v>
      </c>
      <c r="J7157" t="s">
        <v>12950</v>
      </c>
      <c r="K7157" t="s">
        <v>12951</v>
      </c>
      <c r="L7157" t="s">
        <v>37</v>
      </c>
      <c r="M7157" t="s">
        <v>10025</v>
      </c>
      <c r="N7157" t="s">
        <v>10025</v>
      </c>
      <c r="O7157" t="s">
        <v>8745</v>
      </c>
      <c r="P7157" t="s">
        <v>10604</v>
      </c>
      <c r="Q7157" t="s">
        <v>10604</v>
      </c>
      <c r="R7157" t="s">
        <v>127</v>
      </c>
      <c r="S7157" t="s">
        <v>108</v>
      </c>
      <c r="T7157" t="s">
        <v>392</v>
      </c>
      <c r="U7157" t="s">
        <v>393</v>
      </c>
      <c r="X7157">
        <v>1</v>
      </c>
      <c r="Y7157">
        <v>0</v>
      </c>
      <c r="Z7157">
        <v>0</v>
      </c>
      <c r="AA7157">
        <v>0</v>
      </c>
      <c r="AB7157">
        <v>45000</v>
      </c>
      <c r="AC7157" t="s">
        <v>47</v>
      </c>
      <c r="AD7157" t="e">
        <f>+VLOOKUP(T7157,items!$A$2:$D$1255,4,0)</f>
        <v>#N/A</v>
      </c>
      <c r="AE7157" t="e">
        <f>+VLOOKUP(T7157,Tabla1[],5,0)</f>
        <v>#N/A</v>
      </c>
      <c r="AF7157">
        <f t="shared" si="111"/>
        <v>6</v>
      </c>
    </row>
    <row r="7158" spans="1:34" x14ac:dyDescent="0.25">
      <c r="A7158">
        <v>105357</v>
      </c>
      <c r="B7158" t="s">
        <v>12952</v>
      </c>
      <c r="C7158" t="s">
        <v>75</v>
      </c>
      <c r="D7158">
        <v>0</v>
      </c>
      <c r="F7158" t="s">
        <v>10701</v>
      </c>
      <c r="G7158" t="s">
        <v>8747</v>
      </c>
      <c r="H7158" t="s">
        <v>12953</v>
      </c>
      <c r="I7158" t="s">
        <v>12954</v>
      </c>
      <c r="J7158" t="s">
        <v>12955</v>
      </c>
      <c r="K7158" t="s">
        <v>12956</v>
      </c>
      <c r="L7158" t="s">
        <v>12957</v>
      </c>
      <c r="M7158" t="s">
        <v>11750</v>
      </c>
      <c r="N7158" t="s">
        <v>5877</v>
      </c>
      <c r="O7158" t="s">
        <v>12885</v>
      </c>
      <c r="P7158" t="s">
        <v>234</v>
      </c>
      <c r="Q7158" t="s">
        <v>241</v>
      </c>
      <c r="R7158" t="s">
        <v>63</v>
      </c>
      <c r="S7158" t="s">
        <v>256</v>
      </c>
      <c r="T7158" t="s">
        <v>6987</v>
      </c>
      <c r="U7158" t="s">
        <v>6988</v>
      </c>
      <c r="V7158" t="s">
        <v>1168</v>
      </c>
      <c r="W7158" t="s">
        <v>93</v>
      </c>
      <c r="X7158">
        <v>1</v>
      </c>
      <c r="Y7158">
        <v>2520</v>
      </c>
      <c r="Z7158">
        <v>490</v>
      </c>
      <c r="AA7158">
        <v>400</v>
      </c>
      <c r="AB7158">
        <v>1466228</v>
      </c>
      <c r="AC7158" t="s">
        <v>47</v>
      </c>
      <c r="AD7158">
        <f>+VLOOKUP(T7158,items!$A$2:$D$1255,4,0)</f>
        <v>0</v>
      </c>
      <c r="AE7158">
        <f>+VLOOKUP(T7158,Tabla1[],5,0)</f>
        <v>0</v>
      </c>
      <c r="AF7158">
        <f t="shared" si="111"/>
        <v>8</v>
      </c>
    </row>
    <row r="7159" spans="1:34" x14ac:dyDescent="0.25">
      <c r="A7159">
        <v>105357</v>
      </c>
      <c r="B7159" t="s">
        <v>12952</v>
      </c>
      <c r="C7159" t="s">
        <v>75</v>
      </c>
      <c r="D7159">
        <v>0</v>
      </c>
      <c r="F7159" t="s">
        <v>10701</v>
      </c>
      <c r="G7159" t="s">
        <v>8747</v>
      </c>
      <c r="H7159" t="s">
        <v>12953</v>
      </c>
      <c r="I7159" t="s">
        <v>12954</v>
      </c>
      <c r="J7159" t="s">
        <v>12955</v>
      </c>
      <c r="K7159" t="s">
        <v>12956</v>
      </c>
      <c r="L7159" t="s">
        <v>12957</v>
      </c>
      <c r="M7159" t="s">
        <v>11750</v>
      </c>
      <c r="N7159" t="s">
        <v>5877</v>
      </c>
      <c r="O7159" t="s">
        <v>12885</v>
      </c>
      <c r="P7159" t="s">
        <v>234</v>
      </c>
      <c r="Q7159" t="s">
        <v>241</v>
      </c>
      <c r="R7159" t="s">
        <v>63</v>
      </c>
      <c r="S7159" t="s">
        <v>256</v>
      </c>
      <c r="T7159" t="s">
        <v>689</v>
      </c>
      <c r="U7159" t="s">
        <v>690</v>
      </c>
      <c r="X7159">
        <v>1</v>
      </c>
      <c r="Y7159">
        <v>540</v>
      </c>
      <c r="Z7159">
        <v>70</v>
      </c>
      <c r="AA7159">
        <v>0</v>
      </c>
      <c r="AB7159">
        <v>51806</v>
      </c>
      <c r="AC7159" t="s">
        <v>47</v>
      </c>
      <c r="AD7159">
        <f>+VLOOKUP(T7159,items!$A$2:$D$1255,4,0)</f>
        <v>0</v>
      </c>
      <c r="AE7159">
        <f>+VLOOKUP(T7159,Tabla1[],5,0)</f>
        <v>0</v>
      </c>
      <c r="AF7159">
        <f t="shared" si="111"/>
        <v>8</v>
      </c>
    </row>
    <row r="7160" spans="1:34" x14ac:dyDescent="0.25">
      <c r="A7160">
        <v>105357</v>
      </c>
      <c r="B7160" t="s">
        <v>12952</v>
      </c>
      <c r="C7160" t="s">
        <v>75</v>
      </c>
      <c r="D7160">
        <v>0</v>
      </c>
      <c r="F7160" t="s">
        <v>10701</v>
      </c>
      <c r="G7160" t="s">
        <v>8747</v>
      </c>
      <c r="H7160" t="s">
        <v>12953</v>
      </c>
      <c r="I7160" t="s">
        <v>12954</v>
      </c>
      <c r="J7160" t="s">
        <v>12955</v>
      </c>
      <c r="K7160" t="s">
        <v>12956</v>
      </c>
      <c r="L7160" t="s">
        <v>12957</v>
      </c>
      <c r="M7160" t="s">
        <v>11750</v>
      </c>
      <c r="N7160" t="s">
        <v>5877</v>
      </c>
      <c r="O7160" t="s">
        <v>12885</v>
      </c>
      <c r="P7160" t="s">
        <v>234</v>
      </c>
      <c r="Q7160" t="s">
        <v>241</v>
      </c>
      <c r="R7160" t="s">
        <v>63</v>
      </c>
      <c r="S7160" t="s">
        <v>256</v>
      </c>
      <c r="T7160" t="s">
        <v>94</v>
      </c>
      <c r="U7160" t="s">
        <v>95</v>
      </c>
      <c r="X7160">
        <v>1</v>
      </c>
      <c r="Y7160">
        <v>0</v>
      </c>
      <c r="Z7160">
        <v>0</v>
      </c>
      <c r="AA7160">
        <v>0</v>
      </c>
      <c r="AB7160">
        <v>70000</v>
      </c>
      <c r="AC7160" t="s">
        <v>47</v>
      </c>
      <c r="AD7160" t="e">
        <f>+VLOOKUP(T7160,items!$A$2:$D$1255,4,0)</f>
        <v>#N/A</v>
      </c>
      <c r="AE7160" t="e">
        <f>+VLOOKUP(T7160,Tabla1[],5,0)</f>
        <v>#N/A</v>
      </c>
      <c r="AF7160">
        <f t="shared" si="111"/>
        <v>8</v>
      </c>
    </row>
    <row r="7161" spans="1:34" x14ac:dyDescent="0.25">
      <c r="A7161">
        <v>105357</v>
      </c>
      <c r="B7161" t="s">
        <v>12952</v>
      </c>
      <c r="C7161" t="s">
        <v>75</v>
      </c>
      <c r="D7161">
        <v>0</v>
      </c>
      <c r="F7161" t="s">
        <v>10701</v>
      </c>
      <c r="G7161" t="s">
        <v>8747</v>
      </c>
      <c r="H7161" t="s">
        <v>12953</v>
      </c>
      <c r="I7161" t="s">
        <v>12954</v>
      </c>
      <c r="J7161" t="s">
        <v>12955</v>
      </c>
      <c r="K7161" t="s">
        <v>12956</v>
      </c>
      <c r="L7161" t="s">
        <v>12957</v>
      </c>
      <c r="M7161" t="s">
        <v>11750</v>
      </c>
      <c r="N7161" t="s">
        <v>5877</v>
      </c>
      <c r="O7161" t="s">
        <v>12885</v>
      </c>
      <c r="P7161" t="s">
        <v>234</v>
      </c>
      <c r="Q7161" t="s">
        <v>241</v>
      </c>
      <c r="R7161" t="s">
        <v>63</v>
      </c>
      <c r="S7161" t="s">
        <v>256</v>
      </c>
      <c r="T7161" t="s">
        <v>392</v>
      </c>
      <c r="U7161" t="s">
        <v>393</v>
      </c>
      <c r="X7161">
        <v>1</v>
      </c>
      <c r="Y7161">
        <v>0</v>
      </c>
      <c r="Z7161">
        <v>0</v>
      </c>
      <c r="AA7161">
        <v>0</v>
      </c>
      <c r="AB7161">
        <v>160000</v>
      </c>
      <c r="AC7161" t="s">
        <v>47</v>
      </c>
      <c r="AD7161" t="e">
        <f>+VLOOKUP(T7161,items!$A$2:$D$1255,4,0)</f>
        <v>#N/A</v>
      </c>
      <c r="AE7161" t="e">
        <f>+VLOOKUP(T7161,Tabla1[],5,0)</f>
        <v>#N/A</v>
      </c>
      <c r="AF7161">
        <f t="shared" si="111"/>
        <v>8</v>
      </c>
    </row>
    <row r="7162" spans="1:34" x14ac:dyDescent="0.25">
      <c r="A7162">
        <v>105364</v>
      </c>
      <c r="B7162" t="s">
        <v>12958</v>
      </c>
      <c r="C7162" t="s">
        <v>75</v>
      </c>
      <c r="D7162">
        <v>0</v>
      </c>
      <c r="F7162" t="s">
        <v>10701</v>
      </c>
      <c r="G7162" t="s">
        <v>234</v>
      </c>
      <c r="H7162" t="s">
        <v>12959</v>
      </c>
      <c r="I7162" t="s">
        <v>37</v>
      </c>
      <c r="J7162" t="s">
        <v>12960</v>
      </c>
      <c r="K7162" t="s">
        <v>12961</v>
      </c>
      <c r="L7162" t="s">
        <v>12962</v>
      </c>
      <c r="M7162" t="s">
        <v>239</v>
      </c>
      <c r="N7162" t="s">
        <v>239</v>
      </c>
      <c r="O7162" t="s">
        <v>8997</v>
      </c>
      <c r="P7162" t="s">
        <v>241</v>
      </c>
      <c r="Q7162" t="s">
        <v>242</v>
      </c>
      <c r="R7162" t="s">
        <v>127</v>
      </c>
      <c r="S7162" t="s">
        <v>44</v>
      </c>
      <c r="T7162" t="s">
        <v>5371</v>
      </c>
      <c r="U7162" t="s">
        <v>5372</v>
      </c>
      <c r="X7162">
        <v>15</v>
      </c>
      <c r="Y7162">
        <v>0</v>
      </c>
      <c r="Z7162">
        <v>0</v>
      </c>
      <c r="AA7162">
        <v>0</v>
      </c>
      <c r="AB7162">
        <v>1500000</v>
      </c>
      <c r="AC7162" t="s">
        <v>47</v>
      </c>
      <c r="AD7162">
        <f>+VLOOKUP(T7162,items!$A$2:$D$1255,4,0)</f>
        <v>0</v>
      </c>
      <c r="AE7162">
        <f>+VLOOKUP(T7162,Tabla1[],5,0)</f>
        <v>0</v>
      </c>
      <c r="AF7162">
        <f t="shared" si="111"/>
        <v>8</v>
      </c>
    </row>
    <row r="7163" spans="1:34" x14ac:dyDescent="0.25">
      <c r="A7163">
        <v>105364</v>
      </c>
      <c r="B7163" t="s">
        <v>12958</v>
      </c>
      <c r="C7163" t="s">
        <v>75</v>
      </c>
      <c r="D7163">
        <v>0</v>
      </c>
      <c r="F7163" t="s">
        <v>10701</v>
      </c>
      <c r="G7163" t="s">
        <v>234</v>
      </c>
      <c r="H7163" t="s">
        <v>12959</v>
      </c>
      <c r="I7163" t="s">
        <v>37</v>
      </c>
      <c r="J7163" t="s">
        <v>12960</v>
      </c>
      <c r="K7163" t="s">
        <v>12961</v>
      </c>
      <c r="L7163" t="s">
        <v>12962</v>
      </c>
      <c r="M7163" t="s">
        <v>239</v>
      </c>
      <c r="N7163" t="s">
        <v>239</v>
      </c>
      <c r="O7163" t="s">
        <v>8997</v>
      </c>
      <c r="P7163" t="s">
        <v>241</v>
      </c>
      <c r="Q7163" t="s">
        <v>242</v>
      </c>
      <c r="R7163" t="s">
        <v>127</v>
      </c>
      <c r="S7163" t="s">
        <v>44</v>
      </c>
      <c r="T7163" t="s">
        <v>94</v>
      </c>
      <c r="U7163" t="s">
        <v>95</v>
      </c>
      <c r="X7163">
        <v>1</v>
      </c>
      <c r="Y7163">
        <v>0</v>
      </c>
      <c r="Z7163">
        <v>0</v>
      </c>
      <c r="AA7163">
        <v>0</v>
      </c>
      <c r="AB7163">
        <v>250000</v>
      </c>
      <c r="AC7163" t="s">
        <v>47</v>
      </c>
      <c r="AD7163" t="e">
        <f>+VLOOKUP(T7163,items!$A$2:$D$1255,4,0)</f>
        <v>#N/A</v>
      </c>
      <c r="AE7163" t="e">
        <f>+VLOOKUP(T7163,Tabla1[],5,0)</f>
        <v>#N/A</v>
      </c>
      <c r="AF7163">
        <f t="shared" si="111"/>
        <v>8</v>
      </c>
    </row>
    <row r="7164" spans="1:34" x14ac:dyDescent="0.25">
      <c r="A7164">
        <v>105364</v>
      </c>
      <c r="B7164" t="s">
        <v>12958</v>
      </c>
      <c r="C7164" t="s">
        <v>75</v>
      </c>
      <c r="D7164">
        <v>0</v>
      </c>
      <c r="F7164" t="s">
        <v>10701</v>
      </c>
      <c r="G7164" t="s">
        <v>234</v>
      </c>
      <c r="H7164" t="s">
        <v>12959</v>
      </c>
      <c r="I7164" t="s">
        <v>37</v>
      </c>
      <c r="J7164" t="s">
        <v>12960</v>
      </c>
      <c r="K7164" t="s">
        <v>12961</v>
      </c>
      <c r="L7164" t="s">
        <v>12962</v>
      </c>
      <c r="M7164" t="s">
        <v>239</v>
      </c>
      <c r="N7164" t="s">
        <v>239</v>
      </c>
      <c r="O7164" t="s">
        <v>8997</v>
      </c>
      <c r="P7164" t="s">
        <v>241</v>
      </c>
      <c r="Q7164" t="s">
        <v>242</v>
      </c>
      <c r="R7164" t="s">
        <v>127</v>
      </c>
      <c r="S7164" t="s">
        <v>44</v>
      </c>
      <c r="T7164" t="s">
        <v>331</v>
      </c>
      <c r="U7164" t="s">
        <v>12761</v>
      </c>
      <c r="X7164">
        <v>1</v>
      </c>
      <c r="Y7164">
        <v>0</v>
      </c>
      <c r="Z7164">
        <v>0</v>
      </c>
      <c r="AA7164">
        <v>0</v>
      </c>
      <c r="AB7164">
        <v>390000</v>
      </c>
      <c r="AC7164" t="s">
        <v>47</v>
      </c>
      <c r="AD7164" t="e">
        <f>+VLOOKUP(T7164,items!$A$2:$D$1255,4,0)</f>
        <v>#N/A</v>
      </c>
      <c r="AE7164" t="e">
        <f>+VLOOKUP(T7164,Tabla1[],5,0)</f>
        <v>#N/A</v>
      </c>
      <c r="AF7164">
        <f t="shared" si="111"/>
        <v>8</v>
      </c>
    </row>
    <row r="7165" spans="1:34" x14ac:dyDescent="0.25">
      <c r="A7165">
        <v>105364</v>
      </c>
      <c r="B7165" t="s">
        <v>12958</v>
      </c>
      <c r="C7165" t="s">
        <v>75</v>
      </c>
      <c r="D7165">
        <v>0</v>
      </c>
      <c r="F7165" t="s">
        <v>10701</v>
      </c>
      <c r="G7165" t="s">
        <v>234</v>
      </c>
      <c r="H7165" t="s">
        <v>12959</v>
      </c>
      <c r="I7165" t="s">
        <v>37</v>
      </c>
      <c r="J7165" t="s">
        <v>12960</v>
      </c>
      <c r="K7165" t="s">
        <v>12961</v>
      </c>
      <c r="L7165" t="s">
        <v>12962</v>
      </c>
      <c r="M7165" t="s">
        <v>239</v>
      </c>
      <c r="N7165" t="s">
        <v>239</v>
      </c>
      <c r="O7165" t="s">
        <v>8997</v>
      </c>
      <c r="P7165" t="s">
        <v>241</v>
      </c>
      <c r="Q7165" t="s">
        <v>242</v>
      </c>
      <c r="R7165" t="s">
        <v>127</v>
      </c>
      <c r="S7165" t="s">
        <v>44</v>
      </c>
      <c r="T7165" t="s">
        <v>7511</v>
      </c>
      <c r="U7165" t="s">
        <v>7512</v>
      </c>
      <c r="X7165">
        <v>1</v>
      </c>
      <c r="Y7165">
        <v>0</v>
      </c>
      <c r="Z7165">
        <v>0</v>
      </c>
      <c r="AA7165">
        <v>0</v>
      </c>
      <c r="AB7165">
        <v>115000</v>
      </c>
      <c r="AC7165" t="s">
        <v>47</v>
      </c>
      <c r="AD7165" t="e">
        <f>+VLOOKUP(T7165,items!$A$2:$D$1255,4,0)</f>
        <v>#N/A</v>
      </c>
      <c r="AE7165" t="e">
        <f>+VLOOKUP(T7165,Tabla1[],5,0)</f>
        <v>#N/A</v>
      </c>
      <c r="AF7165">
        <f t="shared" si="111"/>
        <v>8</v>
      </c>
    </row>
    <row r="7166" spans="1:34" x14ac:dyDescent="0.25">
      <c r="A7166">
        <v>105364</v>
      </c>
      <c r="B7166" t="s">
        <v>12958</v>
      </c>
      <c r="C7166" t="s">
        <v>75</v>
      </c>
      <c r="D7166">
        <v>0</v>
      </c>
      <c r="F7166" t="s">
        <v>10701</v>
      </c>
      <c r="G7166" t="s">
        <v>234</v>
      </c>
      <c r="H7166" t="s">
        <v>12959</v>
      </c>
      <c r="I7166" t="s">
        <v>37</v>
      </c>
      <c r="J7166" t="s">
        <v>12960</v>
      </c>
      <c r="K7166" t="s">
        <v>12961</v>
      </c>
      <c r="L7166" t="s">
        <v>12962</v>
      </c>
      <c r="M7166" t="s">
        <v>239</v>
      </c>
      <c r="N7166" t="s">
        <v>239</v>
      </c>
      <c r="O7166" t="s">
        <v>8997</v>
      </c>
      <c r="P7166" t="s">
        <v>241</v>
      </c>
      <c r="Q7166" t="s">
        <v>242</v>
      </c>
      <c r="R7166" t="s">
        <v>127</v>
      </c>
      <c r="S7166" t="s">
        <v>44</v>
      </c>
      <c r="T7166" t="s">
        <v>10725</v>
      </c>
      <c r="U7166" t="s">
        <v>10726</v>
      </c>
      <c r="X7166">
        <v>1</v>
      </c>
      <c r="Y7166">
        <v>0</v>
      </c>
      <c r="Z7166">
        <v>0</v>
      </c>
      <c r="AA7166">
        <v>0</v>
      </c>
      <c r="AB7166">
        <v>250000</v>
      </c>
      <c r="AC7166" t="s">
        <v>47</v>
      </c>
      <c r="AD7166">
        <f>+VLOOKUP(T7166,items!$A$2:$D$1255,4,0)</f>
        <v>0</v>
      </c>
      <c r="AE7166">
        <f>+VLOOKUP(T7166,Tabla1[],5,0)</f>
        <v>0</v>
      </c>
      <c r="AF7166">
        <f t="shared" si="111"/>
        <v>8</v>
      </c>
    </row>
    <row r="7167" spans="1:34" x14ac:dyDescent="0.25">
      <c r="A7167">
        <v>105382</v>
      </c>
      <c r="B7167" t="s">
        <v>3679</v>
      </c>
      <c r="C7167" t="s">
        <v>75</v>
      </c>
      <c r="D7167">
        <v>0</v>
      </c>
      <c r="F7167" t="s">
        <v>9442</v>
      </c>
      <c r="G7167" t="s">
        <v>9442</v>
      </c>
      <c r="H7167" t="s">
        <v>12963</v>
      </c>
      <c r="I7167" t="s">
        <v>37</v>
      </c>
      <c r="J7167" t="s">
        <v>12964</v>
      </c>
      <c r="K7167" t="s">
        <v>12965</v>
      </c>
      <c r="L7167" t="s">
        <v>37</v>
      </c>
      <c r="M7167" t="s">
        <v>10024</v>
      </c>
      <c r="N7167" t="s">
        <v>10024</v>
      </c>
      <c r="O7167" t="s">
        <v>4728</v>
      </c>
      <c r="P7167" t="s">
        <v>10025</v>
      </c>
      <c r="Q7167" t="s">
        <v>10025</v>
      </c>
      <c r="R7167" t="s">
        <v>127</v>
      </c>
      <c r="S7167" t="s">
        <v>164</v>
      </c>
      <c r="T7167" t="s">
        <v>1573</v>
      </c>
      <c r="U7167" t="s">
        <v>1574</v>
      </c>
      <c r="X7167">
        <v>1</v>
      </c>
      <c r="Y7167">
        <v>0</v>
      </c>
      <c r="Z7167">
        <v>0</v>
      </c>
      <c r="AA7167">
        <v>0</v>
      </c>
      <c r="AB7167">
        <v>115000</v>
      </c>
      <c r="AC7167" t="s">
        <v>47</v>
      </c>
      <c r="AD7167">
        <f>+VLOOKUP(T7167,items!$A$2:$D$1255,4,0)</f>
        <v>0</v>
      </c>
      <c r="AE7167">
        <f>+VLOOKUP(T7167,Tabla1[],5,0)</f>
        <v>0</v>
      </c>
      <c r="AF7167">
        <f t="shared" si="111"/>
        <v>6</v>
      </c>
    </row>
    <row r="7168" spans="1:34" x14ac:dyDescent="0.25">
      <c r="A7168">
        <v>105384</v>
      </c>
      <c r="B7168" t="s">
        <v>12966</v>
      </c>
      <c r="C7168" t="s">
        <v>33</v>
      </c>
      <c r="D7168">
        <v>0</v>
      </c>
      <c r="F7168" t="s">
        <v>9442</v>
      </c>
      <c r="G7168" t="s">
        <v>10024</v>
      </c>
      <c r="H7168" t="s">
        <v>12967</v>
      </c>
      <c r="I7168" t="s">
        <v>37</v>
      </c>
      <c r="J7168" t="s">
        <v>12968</v>
      </c>
      <c r="K7168" t="s">
        <v>12969</v>
      </c>
      <c r="L7168" t="s">
        <v>37</v>
      </c>
      <c r="M7168" t="s">
        <v>11915</v>
      </c>
      <c r="N7168" t="s">
        <v>11915</v>
      </c>
      <c r="O7168" t="s">
        <v>4728</v>
      </c>
      <c r="P7168" t="s">
        <v>10025</v>
      </c>
      <c r="Q7168" t="s">
        <v>10025</v>
      </c>
      <c r="R7168" t="s">
        <v>43</v>
      </c>
      <c r="S7168" t="s">
        <v>272</v>
      </c>
      <c r="T7168" t="s">
        <v>392</v>
      </c>
      <c r="U7168" t="s">
        <v>393</v>
      </c>
      <c r="X7168">
        <v>1</v>
      </c>
      <c r="Y7168">
        <v>0</v>
      </c>
      <c r="Z7168">
        <v>0</v>
      </c>
      <c r="AA7168">
        <v>0</v>
      </c>
      <c r="AB7168" s="14">
        <v>1468587.6</v>
      </c>
      <c r="AC7168" t="s">
        <v>47</v>
      </c>
      <c r="AD7168" t="e">
        <f>+VLOOKUP(T7168,items!$A$2:$D$1255,4,0)</f>
        <v>#N/A</v>
      </c>
      <c r="AE7168" t="e">
        <f>+VLOOKUP(T7168,Tabla1[],5,0)</f>
        <v>#N/A</v>
      </c>
      <c r="AF7168">
        <f t="shared" si="111"/>
        <v>6</v>
      </c>
      <c r="AG7168">
        <v>3816</v>
      </c>
      <c r="AH7168" s="14">
        <v>1468587.6</v>
      </c>
    </row>
    <row r="7169" spans="1:32" x14ac:dyDescent="0.25">
      <c r="A7169">
        <v>105388</v>
      </c>
      <c r="B7169" t="s">
        <v>12970</v>
      </c>
      <c r="C7169" t="s">
        <v>75</v>
      </c>
      <c r="D7169">
        <v>0</v>
      </c>
      <c r="F7169" t="s">
        <v>9442</v>
      </c>
      <c r="G7169" t="s">
        <v>9442</v>
      </c>
      <c r="H7169" t="s">
        <v>12971</v>
      </c>
      <c r="I7169" t="s">
        <v>37</v>
      </c>
      <c r="J7169" t="s">
        <v>12972</v>
      </c>
      <c r="K7169" t="s">
        <v>12973</v>
      </c>
      <c r="L7169" t="s">
        <v>37</v>
      </c>
      <c r="M7169" t="s">
        <v>10024</v>
      </c>
      <c r="N7169" t="s">
        <v>10024</v>
      </c>
      <c r="O7169" t="s">
        <v>4728</v>
      </c>
      <c r="P7169" t="s">
        <v>10025</v>
      </c>
      <c r="Q7169" t="s">
        <v>10025</v>
      </c>
      <c r="R7169" t="s">
        <v>127</v>
      </c>
      <c r="S7169" t="s">
        <v>164</v>
      </c>
      <c r="T7169" t="s">
        <v>1375</v>
      </c>
      <c r="U7169" t="s">
        <v>1376</v>
      </c>
      <c r="X7169">
        <v>1</v>
      </c>
      <c r="Y7169">
        <v>0</v>
      </c>
      <c r="Z7169">
        <v>0</v>
      </c>
      <c r="AA7169">
        <v>0</v>
      </c>
      <c r="AB7169">
        <v>453000</v>
      </c>
      <c r="AC7169" t="s">
        <v>47</v>
      </c>
      <c r="AD7169">
        <f>+VLOOKUP(T7169,items!$A$2:$D$1255,4,0)</f>
        <v>0</v>
      </c>
      <c r="AE7169">
        <f>+VLOOKUP(T7169,Tabla1[],5,0)</f>
        <v>0</v>
      </c>
      <c r="AF7169">
        <f t="shared" si="111"/>
        <v>6</v>
      </c>
    </row>
    <row r="7170" spans="1:32" x14ac:dyDescent="0.25">
      <c r="A7170">
        <v>105392</v>
      </c>
      <c r="B7170" t="s">
        <v>12974</v>
      </c>
      <c r="C7170" t="s">
        <v>33</v>
      </c>
      <c r="D7170">
        <v>0</v>
      </c>
      <c r="F7170" t="s">
        <v>9442</v>
      </c>
      <c r="G7170" t="s">
        <v>12569</v>
      </c>
      <c r="H7170" t="s">
        <v>12975</v>
      </c>
      <c r="I7170" t="s">
        <v>37</v>
      </c>
      <c r="J7170" t="s">
        <v>12976</v>
      </c>
      <c r="K7170" t="s">
        <v>37</v>
      </c>
      <c r="L7170" t="s">
        <v>37</v>
      </c>
      <c r="M7170" t="s">
        <v>12254</v>
      </c>
      <c r="N7170" t="s">
        <v>12254</v>
      </c>
      <c r="O7170" t="s">
        <v>3356</v>
      </c>
      <c r="P7170" t="s">
        <v>6297</v>
      </c>
      <c r="Q7170" t="s">
        <v>6298</v>
      </c>
      <c r="R7170" t="s">
        <v>3358</v>
      </c>
      <c r="S7170" t="s">
        <v>44</v>
      </c>
      <c r="T7170" t="s">
        <v>7509</v>
      </c>
      <c r="U7170" t="s">
        <v>7510</v>
      </c>
      <c r="X7170">
        <v>20</v>
      </c>
      <c r="Y7170">
        <v>0</v>
      </c>
      <c r="Z7170">
        <v>0</v>
      </c>
      <c r="AA7170">
        <v>0</v>
      </c>
      <c r="AB7170">
        <v>1600000</v>
      </c>
      <c r="AC7170" t="s">
        <v>47</v>
      </c>
      <c r="AD7170">
        <f>+VLOOKUP(T7170,items!$A$2:$D$1255,4,0)</f>
        <v>0</v>
      </c>
      <c r="AE7170">
        <f>+VLOOKUP(T7170,Tabla1[],5,0)</f>
        <v>0</v>
      </c>
      <c r="AF7170">
        <f t="shared" ref="AF7170:AF7233" si="112">+MONTH(O7170)</f>
        <v>10</v>
      </c>
    </row>
    <row r="7171" spans="1:32" x14ac:dyDescent="0.25">
      <c r="A7171">
        <v>105392</v>
      </c>
      <c r="B7171" t="s">
        <v>12974</v>
      </c>
      <c r="C7171" t="s">
        <v>33</v>
      </c>
      <c r="D7171">
        <v>0</v>
      </c>
      <c r="F7171" t="s">
        <v>9442</v>
      </c>
      <c r="G7171" t="s">
        <v>12569</v>
      </c>
      <c r="H7171" t="s">
        <v>12975</v>
      </c>
      <c r="I7171" t="s">
        <v>37</v>
      </c>
      <c r="J7171" t="s">
        <v>12976</v>
      </c>
      <c r="K7171" t="s">
        <v>37</v>
      </c>
      <c r="L7171" t="s">
        <v>37</v>
      </c>
      <c r="M7171" t="s">
        <v>12254</v>
      </c>
      <c r="N7171" t="s">
        <v>12254</v>
      </c>
      <c r="O7171" t="s">
        <v>3356</v>
      </c>
      <c r="P7171" t="s">
        <v>6297</v>
      </c>
      <c r="Q7171" t="s">
        <v>6298</v>
      </c>
      <c r="R7171" t="s">
        <v>3358</v>
      </c>
      <c r="S7171" t="s">
        <v>44</v>
      </c>
      <c r="T7171" t="s">
        <v>5950</v>
      </c>
      <c r="U7171" t="s">
        <v>5951</v>
      </c>
      <c r="X7171">
        <v>1</v>
      </c>
      <c r="Y7171">
        <v>6270</v>
      </c>
      <c r="Z7171">
        <v>0</v>
      </c>
      <c r="AA7171">
        <v>6240</v>
      </c>
      <c r="AB7171">
        <v>2270000</v>
      </c>
      <c r="AC7171" t="s">
        <v>47</v>
      </c>
      <c r="AD7171">
        <f>+VLOOKUP(T7171,items!$A$2:$D$1255,4,0)</f>
        <v>0</v>
      </c>
      <c r="AE7171">
        <f>+VLOOKUP(T7171,Tabla1[],5,0)</f>
        <v>0</v>
      </c>
      <c r="AF7171">
        <f t="shared" si="112"/>
        <v>10</v>
      </c>
    </row>
    <row r="7172" spans="1:32" x14ac:dyDescent="0.25">
      <c r="A7172">
        <v>105392</v>
      </c>
      <c r="B7172" t="s">
        <v>12974</v>
      </c>
      <c r="C7172" t="s">
        <v>33</v>
      </c>
      <c r="D7172">
        <v>0</v>
      </c>
      <c r="F7172" t="s">
        <v>9442</v>
      </c>
      <c r="G7172" t="s">
        <v>12569</v>
      </c>
      <c r="H7172" t="s">
        <v>12975</v>
      </c>
      <c r="I7172" t="s">
        <v>37</v>
      </c>
      <c r="J7172" t="s">
        <v>12976</v>
      </c>
      <c r="K7172" t="s">
        <v>37</v>
      </c>
      <c r="L7172" t="s">
        <v>37</v>
      </c>
      <c r="M7172" t="s">
        <v>12254</v>
      </c>
      <c r="N7172" t="s">
        <v>12254</v>
      </c>
      <c r="O7172" t="s">
        <v>3356</v>
      </c>
      <c r="P7172" t="s">
        <v>6297</v>
      </c>
      <c r="Q7172" t="s">
        <v>6298</v>
      </c>
      <c r="R7172" t="s">
        <v>3358</v>
      </c>
      <c r="S7172" t="s">
        <v>44</v>
      </c>
      <c r="T7172" t="s">
        <v>5950</v>
      </c>
      <c r="U7172" t="s">
        <v>5951</v>
      </c>
      <c r="X7172">
        <v>1</v>
      </c>
      <c r="Y7172">
        <v>8870</v>
      </c>
      <c r="Z7172">
        <v>0</v>
      </c>
      <c r="AA7172">
        <v>7700</v>
      </c>
      <c r="AB7172">
        <v>2270000</v>
      </c>
      <c r="AC7172" t="s">
        <v>47</v>
      </c>
      <c r="AD7172">
        <f>+VLOOKUP(T7172,items!$A$2:$D$1255,4,0)</f>
        <v>0</v>
      </c>
      <c r="AE7172">
        <f>+VLOOKUP(T7172,Tabla1[],5,0)</f>
        <v>0</v>
      </c>
      <c r="AF7172">
        <f t="shared" si="112"/>
        <v>10</v>
      </c>
    </row>
    <row r="7173" spans="1:32" x14ac:dyDescent="0.25">
      <c r="A7173">
        <v>105392</v>
      </c>
      <c r="B7173" t="s">
        <v>12974</v>
      </c>
      <c r="C7173" t="s">
        <v>33</v>
      </c>
      <c r="D7173">
        <v>0</v>
      </c>
      <c r="F7173" t="s">
        <v>9442</v>
      </c>
      <c r="G7173" t="s">
        <v>12569</v>
      </c>
      <c r="H7173" t="s">
        <v>12975</v>
      </c>
      <c r="I7173" t="s">
        <v>37</v>
      </c>
      <c r="J7173" t="s">
        <v>12976</v>
      </c>
      <c r="K7173" t="s">
        <v>37</v>
      </c>
      <c r="L7173" t="s">
        <v>37</v>
      </c>
      <c r="M7173" t="s">
        <v>12254</v>
      </c>
      <c r="N7173" t="s">
        <v>12254</v>
      </c>
      <c r="O7173" t="s">
        <v>3356</v>
      </c>
      <c r="P7173" t="s">
        <v>6297</v>
      </c>
      <c r="Q7173" t="s">
        <v>6298</v>
      </c>
      <c r="R7173" t="s">
        <v>3358</v>
      </c>
      <c r="S7173" t="s">
        <v>44</v>
      </c>
      <c r="T7173" t="s">
        <v>5950</v>
      </c>
      <c r="U7173" t="s">
        <v>5951</v>
      </c>
      <c r="X7173">
        <v>1</v>
      </c>
      <c r="Y7173">
        <v>7500</v>
      </c>
      <c r="Z7173">
        <v>0</v>
      </c>
      <c r="AA7173">
        <v>2000</v>
      </c>
      <c r="AB7173">
        <v>1670000</v>
      </c>
      <c r="AC7173" t="s">
        <v>47</v>
      </c>
      <c r="AD7173">
        <f>+VLOOKUP(T7173,items!$A$2:$D$1255,4,0)</f>
        <v>0</v>
      </c>
      <c r="AE7173">
        <f>+VLOOKUP(T7173,Tabla1[],5,0)</f>
        <v>0</v>
      </c>
      <c r="AF7173">
        <f t="shared" si="112"/>
        <v>10</v>
      </c>
    </row>
    <row r="7174" spans="1:32" x14ac:dyDescent="0.25">
      <c r="A7174">
        <v>105392</v>
      </c>
      <c r="B7174" t="s">
        <v>12974</v>
      </c>
      <c r="C7174" t="s">
        <v>33</v>
      </c>
      <c r="D7174">
        <v>0</v>
      </c>
      <c r="F7174" t="s">
        <v>9442</v>
      </c>
      <c r="G7174" t="s">
        <v>12569</v>
      </c>
      <c r="H7174" t="s">
        <v>12975</v>
      </c>
      <c r="I7174" t="s">
        <v>37</v>
      </c>
      <c r="J7174" t="s">
        <v>12976</v>
      </c>
      <c r="K7174" t="s">
        <v>37</v>
      </c>
      <c r="L7174" t="s">
        <v>37</v>
      </c>
      <c r="M7174" t="s">
        <v>12254</v>
      </c>
      <c r="N7174" t="s">
        <v>12254</v>
      </c>
      <c r="O7174" t="s">
        <v>3356</v>
      </c>
      <c r="P7174" t="s">
        <v>6297</v>
      </c>
      <c r="Q7174" t="s">
        <v>6298</v>
      </c>
      <c r="R7174" t="s">
        <v>3358</v>
      </c>
      <c r="S7174" t="s">
        <v>44</v>
      </c>
      <c r="T7174" t="s">
        <v>5950</v>
      </c>
      <c r="U7174" t="s">
        <v>5951</v>
      </c>
      <c r="X7174">
        <v>1</v>
      </c>
      <c r="Y7174">
        <v>10120</v>
      </c>
      <c r="Z7174">
        <v>0</v>
      </c>
      <c r="AA7174">
        <v>8180</v>
      </c>
      <c r="AB7174">
        <v>2850000</v>
      </c>
      <c r="AC7174" t="s">
        <v>47</v>
      </c>
      <c r="AD7174">
        <f>+VLOOKUP(T7174,items!$A$2:$D$1255,4,0)</f>
        <v>0</v>
      </c>
      <c r="AE7174">
        <f>+VLOOKUP(T7174,Tabla1[],5,0)</f>
        <v>0</v>
      </c>
      <c r="AF7174">
        <f t="shared" si="112"/>
        <v>10</v>
      </c>
    </row>
    <row r="7175" spans="1:32" x14ac:dyDescent="0.25">
      <c r="A7175">
        <v>105392</v>
      </c>
      <c r="B7175" t="s">
        <v>12974</v>
      </c>
      <c r="C7175" t="s">
        <v>33</v>
      </c>
      <c r="D7175">
        <v>0</v>
      </c>
      <c r="F7175" t="s">
        <v>9442</v>
      </c>
      <c r="G7175" t="s">
        <v>12569</v>
      </c>
      <c r="H7175" t="s">
        <v>12975</v>
      </c>
      <c r="I7175" t="s">
        <v>37</v>
      </c>
      <c r="J7175" t="s">
        <v>12976</v>
      </c>
      <c r="K7175" t="s">
        <v>37</v>
      </c>
      <c r="L7175" t="s">
        <v>37</v>
      </c>
      <c r="M7175" t="s">
        <v>12254</v>
      </c>
      <c r="N7175" t="s">
        <v>12254</v>
      </c>
      <c r="O7175" t="s">
        <v>3356</v>
      </c>
      <c r="P7175" t="s">
        <v>6297</v>
      </c>
      <c r="Q7175" t="s">
        <v>6298</v>
      </c>
      <c r="R7175" t="s">
        <v>3358</v>
      </c>
      <c r="S7175" t="s">
        <v>44</v>
      </c>
      <c r="T7175" t="s">
        <v>5950</v>
      </c>
      <c r="U7175" t="s">
        <v>5951</v>
      </c>
      <c r="X7175">
        <v>1</v>
      </c>
      <c r="Y7175">
        <v>2200</v>
      </c>
      <c r="Z7175">
        <v>0</v>
      </c>
      <c r="AA7175">
        <v>2000</v>
      </c>
      <c r="AB7175">
        <v>1090000</v>
      </c>
      <c r="AC7175" t="s">
        <v>47</v>
      </c>
      <c r="AD7175">
        <f>+VLOOKUP(T7175,items!$A$2:$D$1255,4,0)</f>
        <v>0</v>
      </c>
      <c r="AE7175">
        <f>+VLOOKUP(T7175,Tabla1[],5,0)</f>
        <v>0</v>
      </c>
      <c r="AF7175">
        <f t="shared" si="112"/>
        <v>10</v>
      </c>
    </row>
    <row r="7176" spans="1:32" x14ac:dyDescent="0.25">
      <c r="A7176">
        <v>105392</v>
      </c>
      <c r="B7176" t="s">
        <v>12974</v>
      </c>
      <c r="C7176" t="s">
        <v>33</v>
      </c>
      <c r="D7176">
        <v>0</v>
      </c>
      <c r="F7176" t="s">
        <v>9442</v>
      </c>
      <c r="G7176" t="s">
        <v>12569</v>
      </c>
      <c r="H7176" t="s">
        <v>12975</v>
      </c>
      <c r="I7176" t="s">
        <v>37</v>
      </c>
      <c r="J7176" t="s">
        <v>12976</v>
      </c>
      <c r="K7176" t="s">
        <v>37</v>
      </c>
      <c r="L7176" t="s">
        <v>37</v>
      </c>
      <c r="M7176" t="s">
        <v>12254</v>
      </c>
      <c r="N7176" t="s">
        <v>12254</v>
      </c>
      <c r="O7176" t="s">
        <v>3356</v>
      </c>
      <c r="P7176" t="s">
        <v>6297</v>
      </c>
      <c r="Q7176" t="s">
        <v>6298</v>
      </c>
      <c r="R7176" t="s">
        <v>3358</v>
      </c>
      <c r="S7176" t="s">
        <v>44</v>
      </c>
      <c r="T7176" t="s">
        <v>5950</v>
      </c>
      <c r="U7176" t="s">
        <v>5951</v>
      </c>
      <c r="X7176">
        <v>1</v>
      </c>
      <c r="Y7176">
        <v>8830</v>
      </c>
      <c r="Z7176">
        <v>0</v>
      </c>
      <c r="AA7176">
        <v>4480</v>
      </c>
      <c r="AB7176">
        <v>1870000</v>
      </c>
      <c r="AC7176" t="s">
        <v>47</v>
      </c>
      <c r="AD7176">
        <f>+VLOOKUP(T7176,items!$A$2:$D$1255,4,0)</f>
        <v>0</v>
      </c>
      <c r="AE7176">
        <f>+VLOOKUP(T7176,Tabla1[],5,0)</f>
        <v>0</v>
      </c>
      <c r="AF7176">
        <f t="shared" si="112"/>
        <v>10</v>
      </c>
    </row>
    <row r="7177" spans="1:32" x14ac:dyDescent="0.25">
      <c r="A7177">
        <v>105392</v>
      </c>
      <c r="B7177" t="s">
        <v>12974</v>
      </c>
      <c r="C7177" t="s">
        <v>33</v>
      </c>
      <c r="D7177">
        <v>0</v>
      </c>
      <c r="F7177" t="s">
        <v>9442</v>
      </c>
      <c r="G7177" t="s">
        <v>12569</v>
      </c>
      <c r="H7177" t="s">
        <v>12975</v>
      </c>
      <c r="I7177" t="s">
        <v>37</v>
      </c>
      <c r="J7177" t="s">
        <v>12976</v>
      </c>
      <c r="K7177" t="s">
        <v>37</v>
      </c>
      <c r="L7177" t="s">
        <v>37</v>
      </c>
      <c r="M7177" t="s">
        <v>12254</v>
      </c>
      <c r="N7177" t="s">
        <v>12254</v>
      </c>
      <c r="O7177" t="s">
        <v>3356</v>
      </c>
      <c r="P7177" t="s">
        <v>6297</v>
      </c>
      <c r="Q7177" t="s">
        <v>6298</v>
      </c>
      <c r="R7177" t="s">
        <v>3358</v>
      </c>
      <c r="S7177" t="s">
        <v>44</v>
      </c>
      <c r="T7177" t="s">
        <v>5950</v>
      </c>
      <c r="U7177" t="s">
        <v>5951</v>
      </c>
      <c r="X7177">
        <v>1</v>
      </c>
      <c r="Y7177">
        <v>5000</v>
      </c>
      <c r="Z7177">
        <v>0</v>
      </c>
      <c r="AA7177">
        <v>7700</v>
      </c>
      <c r="AB7177">
        <v>1690000</v>
      </c>
      <c r="AC7177" t="s">
        <v>47</v>
      </c>
      <c r="AD7177">
        <f>+VLOOKUP(T7177,items!$A$2:$D$1255,4,0)</f>
        <v>0</v>
      </c>
      <c r="AE7177">
        <f>+VLOOKUP(T7177,Tabla1[],5,0)</f>
        <v>0</v>
      </c>
      <c r="AF7177">
        <f t="shared" si="112"/>
        <v>10</v>
      </c>
    </row>
    <row r="7178" spans="1:32" x14ac:dyDescent="0.25">
      <c r="A7178">
        <v>105392</v>
      </c>
      <c r="B7178" t="s">
        <v>12974</v>
      </c>
      <c r="C7178" t="s">
        <v>33</v>
      </c>
      <c r="D7178">
        <v>0</v>
      </c>
      <c r="F7178" t="s">
        <v>9442</v>
      </c>
      <c r="G7178" t="s">
        <v>12569</v>
      </c>
      <c r="H7178" t="s">
        <v>12975</v>
      </c>
      <c r="I7178" t="s">
        <v>37</v>
      </c>
      <c r="J7178" t="s">
        <v>12976</v>
      </c>
      <c r="K7178" t="s">
        <v>37</v>
      </c>
      <c r="L7178" t="s">
        <v>37</v>
      </c>
      <c r="M7178" t="s">
        <v>12254</v>
      </c>
      <c r="N7178" t="s">
        <v>12254</v>
      </c>
      <c r="O7178" t="s">
        <v>3356</v>
      </c>
      <c r="P7178" t="s">
        <v>6297</v>
      </c>
      <c r="Q7178" t="s">
        <v>6298</v>
      </c>
      <c r="R7178" t="s">
        <v>3358</v>
      </c>
      <c r="S7178" t="s">
        <v>44</v>
      </c>
      <c r="T7178" t="s">
        <v>5950</v>
      </c>
      <c r="U7178" t="s">
        <v>5951</v>
      </c>
      <c r="X7178">
        <v>1</v>
      </c>
      <c r="Y7178">
        <v>2400</v>
      </c>
      <c r="Z7178">
        <v>0</v>
      </c>
      <c r="AA7178">
        <v>2000</v>
      </c>
      <c r="AB7178">
        <v>1090000</v>
      </c>
      <c r="AC7178" t="s">
        <v>47</v>
      </c>
      <c r="AD7178">
        <f>+VLOOKUP(T7178,items!$A$2:$D$1255,4,0)</f>
        <v>0</v>
      </c>
      <c r="AE7178">
        <f>+VLOOKUP(T7178,Tabla1[],5,0)</f>
        <v>0</v>
      </c>
      <c r="AF7178">
        <f t="shared" si="112"/>
        <v>10</v>
      </c>
    </row>
    <row r="7179" spans="1:32" x14ac:dyDescent="0.25">
      <c r="A7179">
        <v>105392</v>
      </c>
      <c r="B7179" t="s">
        <v>12974</v>
      </c>
      <c r="C7179" t="s">
        <v>33</v>
      </c>
      <c r="D7179">
        <v>0</v>
      </c>
      <c r="F7179" t="s">
        <v>9442</v>
      </c>
      <c r="G7179" t="s">
        <v>12569</v>
      </c>
      <c r="H7179" t="s">
        <v>12975</v>
      </c>
      <c r="I7179" t="s">
        <v>37</v>
      </c>
      <c r="J7179" t="s">
        <v>12976</v>
      </c>
      <c r="K7179" t="s">
        <v>37</v>
      </c>
      <c r="L7179" t="s">
        <v>37</v>
      </c>
      <c r="M7179" t="s">
        <v>12254</v>
      </c>
      <c r="N7179" t="s">
        <v>12254</v>
      </c>
      <c r="O7179" t="s">
        <v>3356</v>
      </c>
      <c r="P7179" t="s">
        <v>6297</v>
      </c>
      <c r="Q7179" t="s">
        <v>6298</v>
      </c>
      <c r="R7179" t="s">
        <v>3358</v>
      </c>
      <c r="S7179" t="s">
        <v>44</v>
      </c>
      <c r="T7179" t="s">
        <v>5950</v>
      </c>
      <c r="U7179" t="s">
        <v>5951</v>
      </c>
      <c r="X7179">
        <v>1</v>
      </c>
      <c r="Y7179">
        <v>8100</v>
      </c>
      <c r="Z7179">
        <v>0</v>
      </c>
      <c r="AA7179">
        <v>2000</v>
      </c>
      <c r="AB7179">
        <v>1670000</v>
      </c>
      <c r="AC7179" t="s">
        <v>47</v>
      </c>
      <c r="AD7179">
        <f>+VLOOKUP(T7179,items!$A$2:$D$1255,4,0)</f>
        <v>0</v>
      </c>
      <c r="AE7179">
        <f>+VLOOKUP(T7179,Tabla1[],5,0)</f>
        <v>0</v>
      </c>
      <c r="AF7179">
        <f t="shared" si="112"/>
        <v>10</v>
      </c>
    </row>
    <row r="7180" spans="1:32" x14ac:dyDescent="0.25">
      <c r="A7180">
        <v>105392</v>
      </c>
      <c r="B7180" t="s">
        <v>12974</v>
      </c>
      <c r="C7180" t="s">
        <v>33</v>
      </c>
      <c r="D7180">
        <v>0</v>
      </c>
      <c r="F7180" t="s">
        <v>9442</v>
      </c>
      <c r="G7180" t="s">
        <v>12569</v>
      </c>
      <c r="H7180" t="s">
        <v>12975</v>
      </c>
      <c r="I7180" t="s">
        <v>37</v>
      </c>
      <c r="J7180" t="s">
        <v>12976</v>
      </c>
      <c r="K7180" t="s">
        <v>37</v>
      </c>
      <c r="L7180" t="s">
        <v>37</v>
      </c>
      <c r="M7180" t="s">
        <v>12254</v>
      </c>
      <c r="N7180" t="s">
        <v>12254</v>
      </c>
      <c r="O7180" t="s">
        <v>3356</v>
      </c>
      <c r="P7180" t="s">
        <v>6297</v>
      </c>
      <c r="Q7180" t="s">
        <v>6298</v>
      </c>
      <c r="R7180" t="s">
        <v>3358</v>
      </c>
      <c r="S7180" t="s">
        <v>44</v>
      </c>
      <c r="T7180" t="s">
        <v>94</v>
      </c>
      <c r="U7180" t="s">
        <v>95</v>
      </c>
      <c r="X7180">
        <v>1</v>
      </c>
      <c r="Y7180">
        <v>0</v>
      </c>
      <c r="Z7180">
        <v>0</v>
      </c>
      <c r="AA7180">
        <v>0</v>
      </c>
      <c r="AB7180">
        <v>3500000</v>
      </c>
      <c r="AC7180" t="s">
        <v>47</v>
      </c>
      <c r="AD7180" t="e">
        <f>+VLOOKUP(T7180,items!$A$2:$D$1255,4,0)</f>
        <v>#N/A</v>
      </c>
      <c r="AE7180" t="e">
        <f>+VLOOKUP(T7180,Tabla1[],5,0)</f>
        <v>#N/A</v>
      </c>
      <c r="AF7180">
        <f t="shared" si="112"/>
        <v>10</v>
      </c>
    </row>
    <row r="7181" spans="1:32" x14ac:dyDescent="0.25">
      <c r="A7181">
        <v>105392</v>
      </c>
      <c r="B7181" t="s">
        <v>12974</v>
      </c>
      <c r="C7181" t="s">
        <v>33</v>
      </c>
      <c r="D7181">
        <v>0</v>
      </c>
      <c r="F7181" t="s">
        <v>9442</v>
      </c>
      <c r="G7181" t="s">
        <v>12569</v>
      </c>
      <c r="H7181" t="s">
        <v>12975</v>
      </c>
      <c r="I7181" t="s">
        <v>37</v>
      </c>
      <c r="J7181" t="s">
        <v>12976</v>
      </c>
      <c r="K7181" t="s">
        <v>37</v>
      </c>
      <c r="L7181" t="s">
        <v>37</v>
      </c>
      <c r="M7181" t="s">
        <v>12254</v>
      </c>
      <c r="N7181" t="s">
        <v>12254</v>
      </c>
      <c r="O7181" t="s">
        <v>3356</v>
      </c>
      <c r="P7181" t="s">
        <v>6297</v>
      </c>
      <c r="Q7181" t="s">
        <v>6298</v>
      </c>
      <c r="R7181" t="s">
        <v>3358</v>
      </c>
      <c r="S7181" t="s">
        <v>44</v>
      </c>
      <c r="T7181" t="s">
        <v>331</v>
      </c>
      <c r="U7181" t="s">
        <v>12761</v>
      </c>
      <c r="X7181">
        <v>1</v>
      </c>
      <c r="Y7181">
        <v>0</v>
      </c>
      <c r="Z7181">
        <v>0</v>
      </c>
      <c r="AA7181">
        <v>0</v>
      </c>
      <c r="AB7181">
        <v>1400000</v>
      </c>
      <c r="AC7181" t="s">
        <v>47</v>
      </c>
      <c r="AD7181" t="e">
        <f>+VLOOKUP(T7181,items!$A$2:$D$1255,4,0)</f>
        <v>#N/A</v>
      </c>
      <c r="AE7181" t="e">
        <f>+VLOOKUP(T7181,Tabla1[],5,0)</f>
        <v>#N/A</v>
      </c>
      <c r="AF7181">
        <f t="shared" si="112"/>
        <v>10</v>
      </c>
    </row>
    <row r="7182" spans="1:32" x14ac:dyDescent="0.25">
      <c r="A7182">
        <v>105392</v>
      </c>
      <c r="B7182" t="s">
        <v>12974</v>
      </c>
      <c r="C7182" t="s">
        <v>33</v>
      </c>
      <c r="D7182">
        <v>0</v>
      </c>
      <c r="F7182" t="s">
        <v>9442</v>
      </c>
      <c r="G7182" t="s">
        <v>12569</v>
      </c>
      <c r="H7182" t="s">
        <v>12975</v>
      </c>
      <c r="I7182" t="s">
        <v>37</v>
      </c>
      <c r="J7182" t="s">
        <v>12976</v>
      </c>
      <c r="K7182" t="s">
        <v>37</v>
      </c>
      <c r="L7182" t="s">
        <v>37</v>
      </c>
      <c r="M7182" t="s">
        <v>12254</v>
      </c>
      <c r="N7182" t="s">
        <v>12254</v>
      </c>
      <c r="O7182" t="s">
        <v>3356</v>
      </c>
      <c r="P7182" t="s">
        <v>6297</v>
      </c>
      <c r="Q7182" t="s">
        <v>6298</v>
      </c>
      <c r="R7182" t="s">
        <v>3358</v>
      </c>
      <c r="S7182" t="s">
        <v>44</v>
      </c>
      <c r="T7182" t="s">
        <v>7511</v>
      </c>
      <c r="U7182" t="s">
        <v>7512</v>
      </c>
      <c r="X7182">
        <v>1</v>
      </c>
      <c r="Y7182">
        <v>0</v>
      </c>
      <c r="Z7182">
        <v>0</v>
      </c>
      <c r="AA7182">
        <v>0</v>
      </c>
      <c r="AB7182">
        <v>500000</v>
      </c>
      <c r="AC7182" t="s">
        <v>47</v>
      </c>
      <c r="AD7182" t="e">
        <f>+VLOOKUP(T7182,items!$A$2:$D$1255,4,0)</f>
        <v>#N/A</v>
      </c>
      <c r="AE7182" t="e">
        <f>+VLOOKUP(T7182,Tabla1[],5,0)</f>
        <v>#N/A</v>
      </c>
      <c r="AF7182">
        <f t="shared" si="112"/>
        <v>10</v>
      </c>
    </row>
    <row r="7183" spans="1:32" x14ac:dyDescent="0.25">
      <c r="A7183">
        <v>105392</v>
      </c>
      <c r="B7183" t="s">
        <v>12974</v>
      </c>
      <c r="C7183" t="s">
        <v>33</v>
      </c>
      <c r="D7183">
        <v>0</v>
      </c>
      <c r="F7183" t="s">
        <v>9442</v>
      </c>
      <c r="G7183" t="s">
        <v>12569</v>
      </c>
      <c r="H7183" t="s">
        <v>12975</v>
      </c>
      <c r="I7183" t="s">
        <v>37</v>
      </c>
      <c r="J7183" t="s">
        <v>12976</v>
      </c>
      <c r="K7183" t="s">
        <v>37</v>
      </c>
      <c r="L7183" t="s">
        <v>37</v>
      </c>
      <c r="M7183" t="s">
        <v>12254</v>
      </c>
      <c r="N7183" t="s">
        <v>12254</v>
      </c>
      <c r="O7183" t="s">
        <v>3356</v>
      </c>
      <c r="P7183" t="s">
        <v>6297</v>
      </c>
      <c r="Q7183" t="s">
        <v>6298</v>
      </c>
      <c r="R7183" t="s">
        <v>3358</v>
      </c>
      <c r="S7183" t="s">
        <v>44</v>
      </c>
      <c r="T7183" t="s">
        <v>390</v>
      </c>
      <c r="U7183" t="s">
        <v>5952</v>
      </c>
      <c r="X7183">
        <v>1</v>
      </c>
      <c r="Y7183">
        <v>10120</v>
      </c>
      <c r="Z7183">
        <v>0</v>
      </c>
      <c r="AA7183">
        <v>8180</v>
      </c>
      <c r="AB7183">
        <v>2954375</v>
      </c>
      <c r="AC7183" t="s">
        <v>47</v>
      </c>
      <c r="AD7183" t="e">
        <f>+VLOOKUP(T7183,items!$A$2:$D$1255,4,0)</f>
        <v>#N/A</v>
      </c>
      <c r="AE7183" t="e">
        <f>+VLOOKUP(T7183,Tabla1[],5,0)</f>
        <v>#N/A</v>
      </c>
      <c r="AF7183">
        <f t="shared" si="112"/>
        <v>10</v>
      </c>
    </row>
    <row r="7184" spans="1:32" x14ac:dyDescent="0.25">
      <c r="A7184">
        <v>105392</v>
      </c>
      <c r="B7184" t="s">
        <v>12974</v>
      </c>
      <c r="C7184" t="s">
        <v>33</v>
      </c>
      <c r="D7184">
        <v>0</v>
      </c>
      <c r="F7184" t="s">
        <v>9442</v>
      </c>
      <c r="G7184" t="s">
        <v>12569</v>
      </c>
      <c r="H7184" t="s">
        <v>12975</v>
      </c>
      <c r="I7184" t="s">
        <v>37</v>
      </c>
      <c r="J7184" t="s">
        <v>12976</v>
      </c>
      <c r="K7184" t="s">
        <v>37</v>
      </c>
      <c r="L7184" t="s">
        <v>37</v>
      </c>
      <c r="M7184" t="s">
        <v>12254</v>
      </c>
      <c r="N7184" t="s">
        <v>12254</v>
      </c>
      <c r="O7184" t="s">
        <v>3356</v>
      </c>
      <c r="P7184" t="s">
        <v>6297</v>
      </c>
      <c r="Q7184" t="s">
        <v>6298</v>
      </c>
      <c r="R7184" t="s">
        <v>3358</v>
      </c>
      <c r="S7184" t="s">
        <v>44</v>
      </c>
      <c r="T7184" t="s">
        <v>390</v>
      </c>
      <c r="U7184" t="s">
        <v>5952</v>
      </c>
      <c r="X7184">
        <v>1</v>
      </c>
      <c r="Y7184">
        <v>2400</v>
      </c>
      <c r="Z7184">
        <v>0</v>
      </c>
      <c r="AA7184">
        <v>2000</v>
      </c>
      <c r="AB7184">
        <v>375000</v>
      </c>
      <c r="AC7184" t="s">
        <v>47</v>
      </c>
      <c r="AD7184" t="e">
        <f>+VLOOKUP(T7184,items!$A$2:$D$1255,4,0)</f>
        <v>#N/A</v>
      </c>
      <c r="AE7184" t="e">
        <f>+VLOOKUP(T7184,Tabla1[],5,0)</f>
        <v>#N/A</v>
      </c>
      <c r="AF7184">
        <f t="shared" si="112"/>
        <v>10</v>
      </c>
    </row>
    <row r="7185" spans="1:32" x14ac:dyDescent="0.25">
      <c r="A7185">
        <v>105392</v>
      </c>
      <c r="B7185" t="s">
        <v>12974</v>
      </c>
      <c r="C7185" t="s">
        <v>33</v>
      </c>
      <c r="D7185">
        <v>0</v>
      </c>
      <c r="F7185" t="s">
        <v>9442</v>
      </c>
      <c r="G7185" t="s">
        <v>12569</v>
      </c>
      <c r="H7185" t="s">
        <v>12975</v>
      </c>
      <c r="I7185" t="s">
        <v>37</v>
      </c>
      <c r="J7185" t="s">
        <v>12976</v>
      </c>
      <c r="K7185" t="s">
        <v>37</v>
      </c>
      <c r="L7185" t="s">
        <v>37</v>
      </c>
      <c r="M7185" t="s">
        <v>12254</v>
      </c>
      <c r="N7185" t="s">
        <v>12254</v>
      </c>
      <c r="O7185" t="s">
        <v>3356</v>
      </c>
      <c r="P7185" t="s">
        <v>6297</v>
      </c>
      <c r="Q7185" t="s">
        <v>6298</v>
      </c>
      <c r="R7185" t="s">
        <v>3358</v>
      </c>
      <c r="S7185" t="s">
        <v>44</v>
      </c>
      <c r="T7185" t="s">
        <v>390</v>
      </c>
      <c r="U7185" t="s">
        <v>5952</v>
      </c>
      <c r="X7185">
        <v>1</v>
      </c>
      <c r="Y7185">
        <v>8100</v>
      </c>
      <c r="Z7185">
        <v>0</v>
      </c>
      <c r="AA7185">
        <v>2000</v>
      </c>
      <c r="AB7185">
        <v>784375</v>
      </c>
      <c r="AC7185" t="s">
        <v>47</v>
      </c>
      <c r="AD7185" t="e">
        <f>+VLOOKUP(T7185,items!$A$2:$D$1255,4,0)</f>
        <v>#N/A</v>
      </c>
      <c r="AE7185" t="e">
        <f>+VLOOKUP(T7185,Tabla1[],5,0)</f>
        <v>#N/A</v>
      </c>
      <c r="AF7185">
        <f t="shared" si="112"/>
        <v>10</v>
      </c>
    </row>
    <row r="7186" spans="1:32" x14ac:dyDescent="0.25">
      <c r="A7186">
        <v>105392</v>
      </c>
      <c r="B7186" t="s">
        <v>12974</v>
      </c>
      <c r="C7186" t="s">
        <v>33</v>
      </c>
      <c r="D7186">
        <v>0</v>
      </c>
      <c r="F7186" t="s">
        <v>9442</v>
      </c>
      <c r="G7186" t="s">
        <v>12569</v>
      </c>
      <c r="H7186" t="s">
        <v>12975</v>
      </c>
      <c r="I7186" t="s">
        <v>37</v>
      </c>
      <c r="J7186" t="s">
        <v>12976</v>
      </c>
      <c r="K7186" t="s">
        <v>37</v>
      </c>
      <c r="L7186" t="s">
        <v>37</v>
      </c>
      <c r="M7186" t="s">
        <v>12254</v>
      </c>
      <c r="N7186" t="s">
        <v>12254</v>
      </c>
      <c r="O7186" t="s">
        <v>3356</v>
      </c>
      <c r="P7186" t="s">
        <v>6297</v>
      </c>
      <c r="Q7186" t="s">
        <v>6298</v>
      </c>
      <c r="R7186" t="s">
        <v>3358</v>
      </c>
      <c r="S7186" t="s">
        <v>44</v>
      </c>
      <c r="T7186" t="s">
        <v>390</v>
      </c>
      <c r="U7186" t="s">
        <v>5952</v>
      </c>
      <c r="X7186">
        <v>1</v>
      </c>
      <c r="Y7186">
        <v>8830</v>
      </c>
      <c r="Z7186">
        <v>0</v>
      </c>
      <c r="AA7186">
        <v>4480</v>
      </c>
      <c r="AB7186">
        <v>1613750</v>
      </c>
      <c r="AC7186" t="s">
        <v>47</v>
      </c>
      <c r="AD7186" t="e">
        <f>+VLOOKUP(T7186,items!$A$2:$D$1255,4,0)</f>
        <v>#N/A</v>
      </c>
      <c r="AE7186" t="e">
        <f>+VLOOKUP(T7186,Tabla1[],5,0)</f>
        <v>#N/A</v>
      </c>
      <c r="AF7186">
        <f t="shared" si="112"/>
        <v>10</v>
      </c>
    </row>
    <row r="7187" spans="1:32" x14ac:dyDescent="0.25">
      <c r="A7187">
        <v>105392</v>
      </c>
      <c r="B7187" t="s">
        <v>12974</v>
      </c>
      <c r="C7187" t="s">
        <v>33</v>
      </c>
      <c r="D7187">
        <v>0</v>
      </c>
      <c r="F7187" t="s">
        <v>9442</v>
      </c>
      <c r="G7187" t="s">
        <v>12569</v>
      </c>
      <c r="H7187" t="s">
        <v>12975</v>
      </c>
      <c r="I7187" t="s">
        <v>37</v>
      </c>
      <c r="J7187" t="s">
        <v>12976</v>
      </c>
      <c r="K7187" t="s">
        <v>37</v>
      </c>
      <c r="L7187" t="s">
        <v>37</v>
      </c>
      <c r="M7187" t="s">
        <v>12254</v>
      </c>
      <c r="N7187" t="s">
        <v>12254</v>
      </c>
      <c r="O7187" t="s">
        <v>3356</v>
      </c>
      <c r="P7187" t="s">
        <v>6297</v>
      </c>
      <c r="Q7187" t="s">
        <v>6298</v>
      </c>
      <c r="R7187" t="s">
        <v>3358</v>
      </c>
      <c r="S7187" t="s">
        <v>44</v>
      </c>
      <c r="T7187" t="s">
        <v>390</v>
      </c>
      <c r="U7187" t="s">
        <v>5952</v>
      </c>
      <c r="X7187">
        <v>1</v>
      </c>
      <c r="Y7187">
        <v>5000</v>
      </c>
      <c r="Z7187">
        <v>0</v>
      </c>
      <c r="AA7187">
        <v>7700</v>
      </c>
      <c r="AB7187">
        <v>1600000</v>
      </c>
      <c r="AC7187" t="s">
        <v>47</v>
      </c>
      <c r="AD7187" t="e">
        <f>+VLOOKUP(T7187,items!$A$2:$D$1255,4,0)</f>
        <v>#N/A</v>
      </c>
      <c r="AE7187" t="e">
        <f>+VLOOKUP(T7187,Tabla1[],5,0)</f>
        <v>#N/A</v>
      </c>
      <c r="AF7187">
        <f t="shared" si="112"/>
        <v>10</v>
      </c>
    </row>
    <row r="7188" spans="1:32" x14ac:dyDescent="0.25">
      <c r="A7188">
        <v>105392</v>
      </c>
      <c r="B7188" t="s">
        <v>12974</v>
      </c>
      <c r="C7188" t="s">
        <v>33</v>
      </c>
      <c r="D7188">
        <v>0</v>
      </c>
      <c r="F7188" t="s">
        <v>9442</v>
      </c>
      <c r="G7188" t="s">
        <v>12569</v>
      </c>
      <c r="H7188" t="s">
        <v>12975</v>
      </c>
      <c r="I7188" t="s">
        <v>37</v>
      </c>
      <c r="J7188" t="s">
        <v>12976</v>
      </c>
      <c r="K7188" t="s">
        <v>37</v>
      </c>
      <c r="L7188" t="s">
        <v>37</v>
      </c>
      <c r="M7188" t="s">
        <v>12254</v>
      </c>
      <c r="N7188" t="s">
        <v>12254</v>
      </c>
      <c r="O7188" t="s">
        <v>3356</v>
      </c>
      <c r="P7188" t="s">
        <v>6297</v>
      </c>
      <c r="Q7188" t="s">
        <v>6298</v>
      </c>
      <c r="R7188" t="s">
        <v>3358</v>
      </c>
      <c r="S7188" t="s">
        <v>44</v>
      </c>
      <c r="T7188" t="s">
        <v>390</v>
      </c>
      <c r="U7188" t="s">
        <v>5952</v>
      </c>
      <c r="X7188">
        <v>1</v>
      </c>
      <c r="Y7188">
        <v>7500</v>
      </c>
      <c r="Z7188">
        <v>0</v>
      </c>
      <c r="AA7188">
        <v>2000</v>
      </c>
      <c r="AB7188">
        <v>715625</v>
      </c>
      <c r="AC7188" t="s">
        <v>47</v>
      </c>
      <c r="AD7188" t="e">
        <f>+VLOOKUP(T7188,items!$A$2:$D$1255,4,0)</f>
        <v>#N/A</v>
      </c>
      <c r="AE7188" t="e">
        <f>+VLOOKUP(T7188,Tabla1[],5,0)</f>
        <v>#N/A</v>
      </c>
      <c r="AF7188">
        <f t="shared" si="112"/>
        <v>10</v>
      </c>
    </row>
    <row r="7189" spans="1:32" x14ac:dyDescent="0.25">
      <c r="A7189">
        <v>105392</v>
      </c>
      <c r="B7189" t="s">
        <v>12974</v>
      </c>
      <c r="C7189" t="s">
        <v>33</v>
      </c>
      <c r="D7189">
        <v>0</v>
      </c>
      <c r="F7189" t="s">
        <v>9442</v>
      </c>
      <c r="G7189" t="s">
        <v>12569</v>
      </c>
      <c r="H7189" t="s">
        <v>12975</v>
      </c>
      <c r="I7189" t="s">
        <v>37</v>
      </c>
      <c r="J7189" t="s">
        <v>12976</v>
      </c>
      <c r="K7189" t="s">
        <v>37</v>
      </c>
      <c r="L7189" t="s">
        <v>37</v>
      </c>
      <c r="M7189" t="s">
        <v>12254</v>
      </c>
      <c r="N7189" t="s">
        <v>12254</v>
      </c>
      <c r="O7189" t="s">
        <v>3356</v>
      </c>
      <c r="P7189" t="s">
        <v>6297</v>
      </c>
      <c r="Q7189" t="s">
        <v>6298</v>
      </c>
      <c r="R7189" t="s">
        <v>3358</v>
      </c>
      <c r="S7189" t="s">
        <v>44</v>
      </c>
      <c r="T7189" t="s">
        <v>390</v>
      </c>
      <c r="U7189" t="s">
        <v>5952</v>
      </c>
      <c r="X7189">
        <v>1</v>
      </c>
      <c r="Y7189">
        <v>6270</v>
      </c>
      <c r="Z7189">
        <v>0</v>
      </c>
      <c r="AA7189">
        <v>6240</v>
      </c>
      <c r="AB7189">
        <v>1661875</v>
      </c>
      <c r="AC7189" t="s">
        <v>47</v>
      </c>
      <c r="AD7189" t="e">
        <f>+VLOOKUP(T7189,items!$A$2:$D$1255,4,0)</f>
        <v>#N/A</v>
      </c>
      <c r="AE7189" t="e">
        <f>+VLOOKUP(T7189,Tabla1[],5,0)</f>
        <v>#N/A</v>
      </c>
      <c r="AF7189">
        <f t="shared" si="112"/>
        <v>10</v>
      </c>
    </row>
    <row r="7190" spans="1:32" x14ac:dyDescent="0.25">
      <c r="A7190">
        <v>105392</v>
      </c>
      <c r="B7190" t="s">
        <v>12974</v>
      </c>
      <c r="C7190" t="s">
        <v>33</v>
      </c>
      <c r="D7190">
        <v>0</v>
      </c>
      <c r="F7190" t="s">
        <v>9442</v>
      </c>
      <c r="G7190" t="s">
        <v>12569</v>
      </c>
      <c r="H7190" t="s">
        <v>12975</v>
      </c>
      <c r="I7190" t="s">
        <v>37</v>
      </c>
      <c r="J7190" t="s">
        <v>12976</v>
      </c>
      <c r="K7190" t="s">
        <v>37</v>
      </c>
      <c r="L7190" t="s">
        <v>37</v>
      </c>
      <c r="M7190" t="s">
        <v>12254</v>
      </c>
      <c r="N7190" t="s">
        <v>12254</v>
      </c>
      <c r="O7190" t="s">
        <v>3356</v>
      </c>
      <c r="P7190" t="s">
        <v>6297</v>
      </c>
      <c r="Q7190" t="s">
        <v>6298</v>
      </c>
      <c r="R7190" t="s">
        <v>3358</v>
      </c>
      <c r="S7190" t="s">
        <v>44</v>
      </c>
      <c r="T7190" t="s">
        <v>390</v>
      </c>
      <c r="U7190" t="s">
        <v>5952</v>
      </c>
      <c r="X7190">
        <v>1</v>
      </c>
      <c r="Y7190">
        <v>8870</v>
      </c>
      <c r="Z7190">
        <v>0</v>
      </c>
      <c r="AA7190">
        <v>7700</v>
      </c>
      <c r="AB7190">
        <v>2480000</v>
      </c>
      <c r="AC7190" t="s">
        <v>47</v>
      </c>
      <c r="AD7190" t="e">
        <f>+VLOOKUP(T7190,items!$A$2:$D$1255,4,0)</f>
        <v>#N/A</v>
      </c>
      <c r="AE7190" t="e">
        <f>+VLOOKUP(T7190,Tabla1[],5,0)</f>
        <v>#N/A</v>
      </c>
      <c r="AF7190">
        <f t="shared" si="112"/>
        <v>10</v>
      </c>
    </row>
    <row r="7191" spans="1:32" x14ac:dyDescent="0.25">
      <c r="A7191">
        <v>105392</v>
      </c>
      <c r="B7191" t="s">
        <v>12974</v>
      </c>
      <c r="C7191" t="s">
        <v>33</v>
      </c>
      <c r="D7191">
        <v>0</v>
      </c>
      <c r="F7191" t="s">
        <v>9442</v>
      </c>
      <c r="G7191" t="s">
        <v>12569</v>
      </c>
      <c r="H7191" t="s">
        <v>12975</v>
      </c>
      <c r="I7191" t="s">
        <v>37</v>
      </c>
      <c r="J7191" t="s">
        <v>12976</v>
      </c>
      <c r="K7191" t="s">
        <v>37</v>
      </c>
      <c r="L7191" t="s">
        <v>37</v>
      </c>
      <c r="M7191" t="s">
        <v>12254</v>
      </c>
      <c r="N7191" t="s">
        <v>12254</v>
      </c>
      <c r="O7191" t="s">
        <v>3356</v>
      </c>
      <c r="P7191" t="s">
        <v>6297</v>
      </c>
      <c r="Q7191" t="s">
        <v>6298</v>
      </c>
      <c r="R7191" t="s">
        <v>3358</v>
      </c>
      <c r="S7191" t="s">
        <v>44</v>
      </c>
      <c r="T7191" t="s">
        <v>390</v>
      </c>
      <c r="U7191" t="s">
        <v>5952</v>
      </c>
      <c r="X7191">
        <v>1</v>
      </c>
      <c r="Y7191">
        <v>2200</v>
      </c>
      <c r="Z7191">
        <v>0</v>
      </c>
      <c r="AA7191">
        <v>2000</v>
      </c>
      <c r="AB7191">
        <v>375000</v>
      </c>
      <c r="AC7191" t="s">
        <v>47</v>
      </c>
      <c r="AD7191" t="e">
        <f>+VLOOKUP(T7191,items!$A$2:$D$1255,4,0)</f>
        <v>#N/A</v>
      </c>
      <c r="AE7191" t="e">
        <f>+VLOOKUP(T7191,Tabla1[],5,0)</f>
        <v>#N/A</v>
      </c>
      <c r="AF7191">
        <f t="shared" si="112"/>
        <v>10</v>
      </c>
    </row>
    <row r="7192" spans="1:32" x14ac:dyDescent="0.25">
      <c r="A7192">
        <v>105398</v>
      </c>
      <c r="B7192" t="s">
        <v>1003</v>
      </c>
      <c r="C7192" t="s">
        <v>75</v>
      </c>
      <c r="D7192">
        <v>0</v>
      </c>
      <c r="F7192" t="s">
        <v>9442</v>
      </c>
      <c r="G7192" t="s">
        <v>10025</v>
      </c>
      <c r="H7192" t="s">
        <v>12977</v>
      </c>
      <c r="I7192" t="s">
        <v>12978</v>
      </c>
      <c r="J7192" t="s">
        <v>12979</v>
      </c>
      <c r="K7192" t="s">
        <v>37</v>
      </c>
      <c r="L7192" t="s">
        <v>37</v>
      </c>
      <c r="M7192" t="s">
        <v>9396</v>
      </c>
      <c r="N7192" t="s">
        <v>10057</v>
      </c>
      <c r="O7192" t="s">
        <v>12980</v>
      </c>
      <c r="P7192" t="s">
        <v>12981</v>
      </c>
      <c r="Q7192" t="s">
        <v>10706</v>
      </c>
      <c r="R7192" t="s">
        <v>11492</v>
      </c>
      <c r="S7192" t="s">
        <v>108</v>
      </c>
      <c r="T7192" t="s">
        <v>816</v>
      </c>
      <c r="U7192" t="s">
        <v>817</v>
      </c>
      <c r="X7192">
        <v>2</v>
      </c>
      <c r="Y7192">
        <v>0</v>
      </c>
      <c r="Z7192">
        <v>0</v>
      </c>
      <c r="AA7192">
        <v>0</v>
      </c>
      <c r="AB7192">
        <v>0</v>
      </c>
      <c r="AC7192" t="s">
        <v>47</v>
      </c>
      <c r="AD7192">
        <f>+VLOOKUP(T7192,items!$A$2:$D$1255,4,0)</f>
        <v>0</v>
      </c>
      <c r="AE7192">
        <f>+VLOOKUP(T7192,Tabla1[],5,0)</f>
        <v>0</v>
      </c>
      <c r="AF7192">
        <f t="shared" si="112"/>
        <v>10</v>
      </c>
    </row>
    <row r="7193" spans="1:32" x14ac:dyDescent="0.25">
      <c r="A7193">
        <v>105398</v>
      </c>
      <c r="B7193" t="s">
        <v>1003</v>
      </c>
      <c r="C7193" t="s">
        <v>75</v>
      </c>
      <c r="D7193">
        <v>0</v>
      </c>
      <c r="F7193" t="s">
        <v>9442</v>
      </c>
      <c r="G7193" t="s">
        <v>10025</v>
      </c>
      <c r="H7193" t="s">
        <v>12977</v>
      </c>
      <c r="I7193" t="s">
        <v>12978</v>
      </c>
      <c r="J7193" t="s">
        <v>12979</v>
      </c>
      <c r="K7193" t="s">
        <v>37</v>
      </c>
      <c r="L7193" t="s">
        <v>37</v>
      </c>
      <c r="M7193" t="s">
        <v>9396</v>
      </c>
      <c r="N7193" t="s">
        <v>10057</v>
      </c>
      <c r="O7193" t="s">
        <v>12980</v>
      </c>
      <c r="P7193" t="s">
        <v>12981</v>
      </c>
      <c r="Q7193" t="s">
        <v>10706</v>
      </c>
      <c r="R7193" t="s">
        <v>11492</v>
      </c>
      <c r="S7193" t="s">
        <v>108</v>
      </c>
      <c r="T7193" t="s">
        <v>12982</v>
      </c>
      <c r="U7193" t="s">
        <v>12983</v>
      </c>
      <c r="V7193" t="s">
        <v>781</v>
      </c>
      <c r="X7193">
        <v>1</v>
      </c>
      <c r="Y7193">
        <v>0</v>
      </c>
      <c r="Z7193">
        <v>0</v>
      </c>
      <c r="AA7193">
        <v>0</v>
      </c>
      <c r="AB7193">
        <v>0</v>
      </c>
      <c r="AC7193" t="s">
        <v>47</v>
      </c>
      <c r="AD7193">
        <f>+VLOOKUP(T7193,items!$A$2:$D$1255,4,0)</f>
        <v>0</v>
      </c>
      <c r="AE7193">
        <f>+VLOOKUP(T7193,Tabla1[],5,0)</f>
        <v>0</v>
      </c>
      <c r="AF7193">
        <f t="shared" si="112"/>
        <v>10</v>
      </c>
    </row>
    <row r="7194" spans="1:32" x14ac:dyDescent="0.25">
      <c r="A7194">
        <v>105398</v>
      </c>
      <c r="B7194" t="s">
        <v>1003</v>
      </c>
      <c r="C7194" t="s">
        <v>75</v>
      </c>
      <c r="D7194">
        <v>0</v>
      </c>
      <c r="F7194" t="s">
        <v>9442</v>
      </c>
      <c r="G7194" t="s">
        <v>10025</v>
      </c>
      <c r="H7194" t="s">
        <v>12977</v>
      </c>
      <c r="I7194" t="s">
        <v>12978</v>
      </c>
      <c r="J7194" t="s">
        <v>12979</v>
      </c>
      <c r="K7194" t="s">
        <v>37</v>
      </c>
      <c r="L7194" t="s">
        <v>37</v>
      </c>
      <c r="M7194" t="s">
        <v>9396</v>
      </c>
      <c r="N7194" t="s">
        <v>10057</v>
      </c>
      <c r="O7194" t="s">
        <v>12980</v>
      </c>
      <c r="P7194" t="s">
        <v>12981</v>
      </c>
      <c r="Q7194" t="s">
        <v>10706</v>
      </c>
      <c r="R7194" t="s">
        <v>11492</v>
      </c>
      <c r="S7194" t="s">
        <v>108</v>
      </c>
      <c r="T7194" t="s">
        <v>12984</v>
      </c>
      <c r="U7194" t="s">
        <v>12985</v>
      </c>
      <c r="X7194">
        <v>140</v>
      </c>
      <c r="Y7194">
        <v>0</v>
      </c>
      <c r="Z7194">
        <v>0</v>
      </c>
      <c r="AA7194">
        <v>0</v>
      </c>
      <c r="AB7194">
        <v>0</v>
      </c>
      <c r="AC7194" t="s">
        <v>47</v>
      </c>
      <c r="AD7194">
        <f>+VLOOKUP(T7194,items!$A$2:$D$1255,4,0)</f>
        <v>0</v>
      </c>
      <c r="AE7194">
        <f>+VLOOKUP(T7194,Tabla1[],5,0)</f>
        <v>0</v>
      </c>
      <c r="AF7194">
        <f t="shared" si="112"/>
        <v>10</v>
      </c>
    </row>
    <row r="7195" spans="1:32" x14ac:dyDescent="0.25">
      <c r="A7195">
        <v>105398</v>
      </c>
      <c r="B7195" t="s">
        <v>1003</v>
      </c>
      <c r="C7195" t="s">
        <v>75</v>
      </c>
      <c r="D7195">
        <v>0</v>
      </c>
      <c r="F7195" t="s">
        <v>9442</v>
      </c>
      <c r="G7195" t="s">
        <v>10025</v>
      </c>
      <c r="H7195" t="s">
        <v>12977</v>
      </c>
      <c r="I7195" t="s">
        <v>12978</v>
      </c>
      <c r="J7195" t="s">
        <v>12979</v>
      </c>
      <c r="K7195" t="s">
        <v>37</v>
      </c>
      <c r="L7195" t="s">
        <v>37</v>
      </c>
      <c r="M7195" t="s">
        <v>9396</v>
      </c>
      <c r="N7195" t="s">
        <v>10057</v>
      </c>
      <c r="O7195" t="s">
        <v>12980</v>
      </c>
      <c r="P7195" t="s">
        <v>12981</v>
      </c>
      <c r="Q7195" t="s">
        <v>10706</v>
      </c>
      <c r="R7195" t="s">
        <v>11492</v>
      </c>
      <c r="S7195" t="s">
        <v>108</v>
      </c>
      <c r="T7195" t="s">
        <v>12986</v>
      </c>
      <c r="U7195" t="s">
        <v>12987</v>
      </c>
      <c r="X7195">
        <v>1</v>
      </c>
      <c r="Y7195">
        <v>0</v>
      </c>
      <c r="Z7195">
        <v>0</v>
      </c>
      <c r="AA7195">
        <v>0</v>
      </c>
      <c r="AB7195">
        <v>0</v>
      </c>
      <c r="AC7195" t="s">
        <v>47</v>
      </c>
      <c r="AD7195">
        <f>+VLOOKUP(T7195,items!$A$2:$D$1255,4,0)</f>
        <v>0</v>
      </c>
      <c r="AE7195">
        <f>+VLOOKUP(T7195,Tabla1[],5,0)</f>
        <v>0</v>
      </c>
      <c r="AF7195">
        <f t="shared" si="112"/>
        <v>10</v>
      </c>
    </row>
    <row r="7196" spans="1:32" x14ac:dyDescent="0.25">
      <c r="A7196">
        <v>105398</v>
      </c>
      <c r="B7196" t="s">
        <v>1003</v>
      </c>
      <c r="C7196" t="s">
        <v>75</v>
      </c>
      <c r="D7196">
        <v>0</v>
      </c>
      <c r="F7196" t="s">
        <v>9442</v>
      </c>
      <c r="G7196" t="s">
        <v>10025</v>
      </c>
      <c r="H7196" t="s">
        <v>12977</v>
      </c>
      <c r="I7196" t="s">
        <v>12978</v>
      </c>
      <c r="J7196" t="s">
        <v>12979</v>
      </c>
      <c r="K7196" t="s">
        <v>37</v>
      </c>
      <c r="L7196" t="s">
        <v>37</v>
      </c>
      <c r="M7196" t="s">
        <v>9396</v>
      </c>
      <c r="N7196" t="s">
        <v>10057</v>
      </c>
      <c r="O7196" t="s">
        <v>12980</v>
      </c>
      <c r="P7196" t="s">
        <v>12981</v>
      </c>
      <c r="Q7196" t="s">
        <v>10706</v>
      </c>
      <c r="R7196" t="s">
        <v>11492</v>
      </c>
      <c r="S7196" t="s">
        <v>108</v>
      </c>
      <c r="T7196" t="s">
        <v>429</v>
      </c>
      <c r="U7196" t="s">
        <v>430</v>
      </c>
      <c r="X7196">
        <v>2</v>
      </c>
      <c r="Y7196">
        <v>0</v>
      </c>
      <c r="Z7196">
        <v>0</v>
      </c>
      <c r="AA7196">
        <v>0</v>
      </c>
      <c r="AB7196">
        <v>0</v>
      </c>
      <c r="AC7196" t="s">
        <v>47</v>
      </c>
      <c r="AD7196">
        <f>+VLOOKUP(T7196,items!$A$2:$D$1255,4,0)</f>
        <v>0</v>
      </c>
      <c r="AE7196">
        <f>+VLOOKUP(T7196,Tabla1[],5,0)</f>
        <v>0</v>
      </c>
      <c r="AF7196">
        <f t="shared" si="112"/>
        <v>10</v>
      </c>
    </row>
    <row r="7197" spans="1:32" x14ac:dyDescent="0.25">
      <c r="A7197">
        <v>105398</v>
      </c>
      <c r="B7197" t="s">
        <v>1003</v>
      </c>
      <c r="C7197" t="s">
        <v>75</v>
      </c>
      <c r="D7197">
        <v>0</v>
      </c>
      <c r="F7197" t="s">
        <v>9442</v>
      </c>
      <c r="G7197" t="s">
        <v>10025</v>
      </c>
      <c r="H7197" t="s">
        <v>12977</v>
      </c>
      <c r="I7197" t="s">
        <v>12978</v>
      </c>
      <c r="J7197" t="s">
        <v>12979</v>
      </c>
      <c r="K7197" t="s">
        <v>37</v>
      </c>
      <c r="L7197" t="s">
        <v>37</v>
      </c>
      <c r="M7197" t="s">
        <v>9396</v>
      </c>
      <c r="N7197" t="s">
        <v>10057</v>
      </c>
      <c r="O7197" t="s">
        <v>12980</v>
      </c>
      <c r="P7197" t="s">
        <v>12981</v>
      </c>
      <c r="Q7197" t="s">
        <v>10706</v>
      </c>
      <c r="R7197" t="s">
        <v>11492</v>
      </c>
      <c r="S7197" t="s">
        <v>108</v>
      </c>
      <c r="T7197" t="s">
        <v>7509</v>
      </c>
      <c r="U7197" t="s">
        <v>7510</v>
      </c>
      <c r="X7197">
        <v>10</v>
      </c>
      <c r="Y7197">
        <v>0</v>
      </c>
      <c r="Z7197">
        <v>0</v>
      </c>
      <c r="AA7197">
        <v>0</v>
      </c>
      <c r="AB7197">
        <v>0</v>
      </c>
      <c r="AC7197" t="s">
        <v>47</v>
      </c>
      <c r="AD7197">
        <f>+VLOOKUP(T7197,items!$A$2:$D$1255,4,0)</f>
        <v>0</v>
      </c>
      <c r="AE7197">
        <f>+VLOOKUP(T7197,Tabla1[],5,0)</f>
        <v>0</v>
      </c>
      <c r="AF7197">
        <f t="shared" si="112"/>
        <v>10</v>
      </c>
    </row>
    <row r="7198" spans="1:32" x14ac:dyDescent="0.25">
      <c r="A7198">
        <v>105398</v>
      </c>
      <c r="B7198" t="s">
        <v>1003</v>
      </c>
      <c r="C7198" t="s">
        <v>75</v>
      </c>
      <c r="D7198">
        <v>0</v>
      </c>
      <c r="F7198" t="s">
        <v>9442</v>
      </c>
      <c r="G7198" t="s">
        <v>10025</v>
      </c>
      <c r="H7198" t="s">
        <v>12977</v>
      </c>
      <c r="I7198" t="s">
        <v>12978</v>
      </c>
      <c r="J7198" t="s">
        <v>12979</v>
      </c>
      <c r="K7198" t="s">
        <v>37</v>
      </c>
      <c r="L7198" t="s">
        <v>37</v>
      </c>
      <c r="M7198" t="s">
        <v>9396</v>
      </c>
      <c r="N7198" t="s">
        <v>10057</v>
      </c>
      <c r="O7198" t="s">
        <v>12980</v>
      </c>
      <c r="P7198" t="s">
        <v>12981</v>
      </c>
      <c r="Q7198" t="s">
        <v>10706</v>
      </c>
      <c r="R7198" t="s">
        <v>11492</v>
      </c>
      <c r="S7198" t="s">
        <v>108</v>
      </c>
      <c r="T7198" t="s">
        <v>7094</v>
      </c>
      <c r="U7198" t="s">
        <v>7095</v>
      </c>
      <c r="X7198">
        <v>30</v>
      </c>
      <c r="Y7198">
        <v>0</v>
      </c>
      <c r="Z7198">
        <v>0</v>
      </c>
      <c r="AA7198">
        <v>0</v>
      </c>
      <c r="AB7198">
        <v>0</v>
      </c>
      <c r="AC7198" t="s">
        <v>47</v>
      </c>
      <c r="AD7198">
        <f>+VLOOKUP(T7198,items!$A$2:$D$1255,4,0)</f>
        <v>0</v>
      </c>
      <c r="AE7198">
        <f>+VLOOKUP(T7198,Tabla1[],5,0)</f>
        <v>0</v>
      </c>
      <c r="AF7198">
        <f t="shared" si="112"/>
        <v>10</v>
      </c>
    </row>
    <row r="7199" spans="1:32" x14ac:dyDescent="0.25">
      <c r="A7199">
        <v>105398</v>
      </c>
      <c r="B7199" t="s">
        <v>1003</v>
      </c>
      <c r="C7199" t="s">
        <v>75</v>
      </c>
      <c r="D7199">
        <v>0</v>
      </c>
      <c r="F7199" t="s">
        <v>9442</v>
      </c>
      <c r="G7199" t="s">
        <v>10025</v>
      </c>
      <c r="H7199" t="s">
        <v>12977</v>
      </c>
      <c r="I7199" t="s">
        <v>12978</v>
      </c>
      <c r="J7199" t="s">
        <v>12979</v>
      </c>
      <c r="K7199" t="s">
        <v>37</v>
      </c>
      <c r="L7199" t="s">
        <v>37</v>
      </c>
      <c r="M7199" t="s">
        <v>9396</v>
      </c>
      <c r="N7199" t="s">
        <v>10057</v>
      </c>
      <c r="O7199" t="s">
        <v>12980</v>
      </c>
      <c r="P7199" t="s">
        <v>12981</v>
      </c>
      <c r="Q7199" t="s">
        <v>10706</v>
      </c>
      <c r="R7199" t="s">
        <v>11492</v>
      </c>
      <c r="S7199" t="s">
        <v>108</v>
      </c>
      <c r="T7199" t="s">
        <v>12988</v>
      </c>
      <c r="U7199" t="s">
        <v>12989</v>
      </c>
      <c r="X7199">
        <v>8</v>
      </c>
      <c r="Y7199">
        <v>0</v>
      </c>
      <c r="Z7199">
        <v>0</v>
      </c>
      <c r="AA7199">
        <v>0</v>
      </c>
      <c r="AB7199">
        <v>0</v>
      </c>
      <c r="AC7199" t="s">
        <v>47</v>
      </c>
      <c r="AD7199">
        <f>+VLOOKUP(T7199,items!$A$2:$D$1255,4,0)</f>
        <v>0</v>
      </c>
      <c r="AE7199">
        <f>+VLOOKUP(T7199,Tabla1[],5,0)</f>
        <v>0</v>
      </c>
      <c r="AF7199">
        <f t="shared" si="112"/>
        <v>10</v>
      </c>
    </row>
    <row r="7200" spans="1:32" x14ac:dyDescent="0.25">
      <c r="A7200">
        <v>105398</v>
      </c>
      <c r="B7200" t="s">
        <v>1003</v>
      </c>
      <c r="C7200" t="s">
        <v>75</v>
      </c>
      <c r="D7200">
        <v>0</v>
      </c>
      <c r="F7200" t="s">
        <v>9442</v>
      </c>
      <c r="G7200" t="s">
        <v>10025</v>
      </c>
      <c r="H7200" t="s">
        <v>12977</v>
      </c>
      <c r="I7200" t="s">
        <v>12978</v>
      </c>
      <c r="J7200" t="s">
        <v>12979</v>
      </c>
      <c r="K7200" t="s">
        <v>37</v>
      </c>
      <c r="L7200" t="s">
        <v>37</v>
      </c>
      <c r="M7200" t="s">
        <v>9396</v>
      </c>
      <c r="N7200" t="s">
        <v>10057</v>
      </c>
      <c r="O7200" t="s">
        <v>12980</v>
      </c>
      <c r="P7200" t="s">
        <v>12981</v>
      </c>
      <c r="Q7200" t="s">
        <v>10706</v>
      </c>
      <c r="R7200" t="s">
        <v>11492</v>
      </c>
      <c r="S7200" t="s">
        <v>108</v>
      </c>
      <c r="T7200" t="s">
        <v>2053</v>
      </c>
      <c r="U7200" t="s">
        <v>2054</v>
      </c>
      <c r="X7200">
        <v>30</v>
      </c>
      <c r="Y7200">
        <v>0</v>
      </c>
      <c r="Z7200">
        <v>0</v>
      </c>
      <c r="AA7200">
        <v>0</v>
      </c>
      <c r="AB7200">
        <v>0</v>
      </c>
      <c r="AC7200" t="s">
        <v>47</v>
      </c>
      <c r="AD7200">
        <f>+VLOOKUP(T7200,items!$A$2:$D$1255,4,0)</f>
        <v>0</v>
      </c>
      <c r="AE7200">
        <f>+VLOOKUP(T7200,Tabla1[],5,0)</f>
        <v>0</v>
      </c>
      <c r="AF7200">
        <f t="shared" si="112"/>
        <v>10</v>
      </c>
    </row>
    <row r="7201" spans="1:32" x14ac:dyDescent="0.25">
      <c r="A7201">
        <v>105398</v>
      </c>
      <c r="B7201" t="s">
        <v>1003</v>
      </c>
      <c r="C7201" t="s">
        <v>75</v>
      </c>
      <c r="D7201">
        <v>0</v>
      </c>
      <c r="F7201" t="s">
        <v>9442</v>
      </c>
      <c r="G7201" t="s">
        <v>10025</v>
      </c>
      <c r="H7201" t="s">
        <v>12977</v>
      </c>
      <c r="I7201" t="s">
        <v>12978</v>
      </c>
      <c r="J7201" t="s">
        <v>12979</v>
      </c>
      <c r="K7201" t="s">
        <v>37</v>
      </c>
      <c r="L7201" t="s">
        <v>37</v>
      </c>
      <c r="M7201" t="s">
        <v>9396</v>
      </c>
      <c r="N7201" t="s">
        <v>10057</v>
      </c>
      <c r="O7201" t="s">
        <v>12980</v>
      </c>
      <c r="P7201" t="s">
        <v>12981</v>
      </c>
      <c r="Q7201" t="s">
        <v>10706</v>
      </c>
      <c r="R7201" t="s">
        <v>11492</v>
      </c>
      <c r="S7201" t="s">
        <v>108</v>
      </c>
      <c r="T7201" t="s">
        <v>2057</v>
      </c>
      <c r="U7201" t="s">
        <v>2058</v>
      </c>
      <c r="X7201">
        <v>30</v>
      </c>
      <c r="Y7201">
        <v>0</v>
      </c>
      <c r="Z7201">
        <v>0</v>
      </c>
      <c r="AA7201">
        <v>0</v>
      </c>
      <c r="AB7201">
        <v>0</v>
      </c>
      <c r="AC7201" t="s">
        <v>47</v>
      </c>
      <c r="AD7201">
        <f>+VLOOKUP(T7201,items!$A$2:$D$1255,4,0)</f>
        <v>0</v>
      </c>
      <c r="AE7201">
        <f>+VLOOKUP(T7201,Tabla1[],5,0)</f>
        <v>0</v>
      </c>
      <c r="AF7201">
        <f t="shared" si="112"/>
        <v>10</v>
      </c>
    </row>
    <row r="7202" spans="1:32" x14ac:dyDescent="0.25">
      <c r="A7202">
        <v>105398</v>
      </c>
      <c r="B7202" t="s">
        <v>1003</v>
      </c>
      <c r="C7202" t="s">
        <v>75</v>
      </c>
      <c r="D7202">
        <v>0</v>
      </c>
      <c r="F7202" t="s">
        <v>9442</v>
      </c>
      <c r="G7202" t="s">
        <v>10025</v>
      </c>
      <c r="H7202" t="s">
        <v>12977</v>
      </c>
      <c r="I7202" t="s">
        <v>12978</v>
      </c>
      <c r="J7202" t="s">
        <v>12979</v>
      </c>
      <c r="K7202" t="s">
        <v>37</v>
      </c>
      <c r="L7202" t="s">
        <v>37</v>
      </c>
      <c r="M7202" t="s">
        <v>9396</v>
      </c>
      <c r="N7202" t="s">
        <v>10057</v>
      </c>
      <c r="O7202" t="s">
        <v>12980</v>
      </c>
      <c r="P7202" t="s">
        <v>12981</v>
      </c>
      <c r="Q7202" t="s">
        <v>10706</v>
      </c>
      <c r="R7202" t="s">
        <v>11492</v>
      </c>
      <c r="S7202" t="s">
        <v>108</v>
      </c>
      <c r="T7202" t="s">
        <v>4086</v>
      </c>
      <c r="U7202" t="s">
        <v>4087</v>
      </c>
      <c r="X7202">
        <v>2</v>
      </c>
      <c r="Y7202">
        <v>0</v>
      </c>
      <c r="Z7202">
        <v>0</v>
      </c>
      <c r="AA7202">
        <v>0</v>
      </c>
      <c r="AB7202">
        <v>0</v>
      </c>
      <c r="AC7202" t="s">
        <v>47</v>
      </c>
      <c r="AD7202">
        <f>+VLOOKUP(T7202,items!$A$2:$D$1255,4,0)</f>
        <v>0</v>
      </c>
      <c r="AE7202">
        <f>+VLOOKUP(T7202,Tabla1[],5,0)</f>
        <v>0</v>
      </c>
      <c r="AF7202">
        <f t="shared" si="112"/>
        <v>10</v>
      </c>
    </row>
    <row r="7203" spans="1:32" x14ac:dyDescent="0.25">
      <c r="A7203">
        <v>105398</v>
      </c>
      <c r="B7203" t="s">
        <v>1003</v>
      </c>
      <c r="C7203" t="s">
        <v>75</v>
      </c>
      <c r="D7203">
        <v>0</v>
      </c>
      <c r="F7203" t="s">
        <v>9442</v>
      </c>
      <c r="G7203" t="s">
        <v>10025</v>
      </c>
      <c r="H7203" t="s">
        <v>12977</v>
      </c>
      <c r="I7203" t="s">
        <v>12978</v>
      </c>
      <c r="J7203" t="s">
        <v>12979</v>
      </c>
      <c r="K7203" t="s">
        <v>37</v>
      </c>
      <c r="L7203" t="s">
        <v>37</v>
      </c>
      <c r="M7203" t="s">
        <v>9396</v>
      </c>
      <c r="N7203" t="s">
        <v>10057</v>
      </c>
      <c r="O7203" t="s">
        <v>12980</v>
      </c>
      <c r="P7203" t="s">
        <v>12981</v>
      </c>
      <c r="Q7203" t="s">
        <v>10706</v>
      </c>
      <c r="R7203" t="s">
        <v>11492</v>
      </c>
      <c r="S7203" t="s">
        <v>108</v>
      </c>
      <c r="T7203" t="s">
        <v>12990</v>
      </c>
      <c r="U7203" t="s">
        <v>12991</v>
      </c>
      <c r="V7203" t="s">
        <v>12992</v>
      </c>
      <c r="X7203">
        <v>2</v>
      </c>
      <c r="Y7203">
        <v>3440</v>
      </c>
      <c r="Z7203">
        <v>0</v>
      </c>
      <c r="AA7203">
        <v>3900</v>
      </c>
      <c r="AB7203">
        <v>0</v>
      </c>
      <c r="AC7203" t="s">
        <v>47</v>
      </c>
      <c r="AD7203">
        <f>+VLOOKUP(T7203,items!$A$2:$D$1255,4,0)</f>
        <v>0</v>
      </c>
      <c r="AE7203">
        <f>+VLOOKUP(T7203,Tabla1[],5,0)</f>
        <v>0</v>
      </c>
      <c r="AF7203">
        <f t="shared" si="112"/>
        <v>10</v>
      </c>
    </row>
    <row r="7204" spans="1:32" x14ac:dyDescent="0.25">
      <c r="A7204">
        <v>105398</v>
      </c>
      <c r="B7204" t="s">
        <v>1003</v>
      </c>
      <c r="C7204" t="s">
        <v>75</v>
      </c>
      <c r="D7204">
        <v>0</v>
      </c>
      <c r="F7204" t="s">
        <v>9442</v>
      </c>
      <c r="G7204" t="s">
        <v>10025</v>
      </c>
      <c r="H7204" t="s">
        <v>12977</v>
      </c>
      <c r="I7204" t="s">
        <v>12978</v>
      </c>
      <c r="J7204" t="s">
        <v>12979</v>
      </c>
      <c r="K7204" t="s">
        <v>37</v>
      </c>
      <c r="L7204" t="s">
        <v>37</v>
      </c>
      <c r="M7204" t="s">
        <v>9396</v>
      </c>
      <c r="N7204" t="s">
        <v>10057</v>
      </c>
      <c r="O7204" t="s">
        <v>12980</v>
      </c>
      <c r="P7204" t="s">
        <v>12981</v>
      </c>
      <c r="Q7204" t="s">
        <v>10706</v>
      </c>
      <c r="R7204" t="s">
        <v>11492</v>
      </c>
      <c r="S7204" t="s">
        <v>108</v>
      </c>
      <c r="T7204" t="s">
        <v>12990</v>
      </c>
      <c r="U7204" t="s">
        <v>12991</v>
      </c>
      <c r="V7204" t="s">
        <v>12992</v>
      </c>
      <c r="X7204">
        <v>2</v>
      </c>
      <c r="Y7204">
        <v>690</v>
      </c>
      <c r="Z7204">
        <v>0</v>
      </c>
      <c r="AA7204">
        <v>2100</v>
      </c>
      <c r="AB7204">
        <v>0</v>
      </c>
      <c r="AC7204" t="s">
        <v>47</v>
      </c>
      <c r="AD7204">
        <f>+VLOOKUP(T7204,items!$A$2:$D$1255,4,0)</f>
        <v>0</v>
      </c>
      <c r="AE7204">
        <f>+VLOOKUP(T7204,Tabla1[],5,0)</f>
        <v>0</v>
      </c>
      <c r="AF7204">
        <f t="shared" si="112"/>
        <v>10</v>
      </c>
    </row>
    <row r="7205" spans="1:32" x14ac:dyDescent="0.25">
      <c r="A7205">
        <v>105398</v>
      </c>
      <c r="B7205" t="s">
        <v>1003</v>
      </c>
      <c r="C7205" t="s">
        <v>75</v>
      </c>
      <c r="D7205">
        <v>0</v>
      </c>
      <c r="F7205" t="s">
        <v>9442</v>
      </c>
      <c r="G7205" t="s">
        <v>10025</v>
      </c>
      <c r="H7205" t="s">
        <v>12977</v>
      </c>
      <c r="I7205" t="s">
        <v>12978</v>
      </c>
      <c r="J7205" t="s">
        <v>12979</v>
      </c>
      <c r="K7205" t="s">
        <v>37</v>
      </c>
      <c r="L7205" t="s">
        <v>37</v>
      </c>
      <c r="M7205" t="s">
        <v>9396</v>
      </c>
      <c r="N7205" t="s">
        <v>10057</v>
      </c>
      <c r="O7205" t="s">
        <v>12980</v>
      </c>
      <c r="P7205" t="s">
        <v>12981</v>
      </c>
      <c r="Q7205" t="s">
        <v>10706</v>
      </c>
      <c r="R7205" t="s">
        <v>11492</v>
      </c>
      <c r="S7205" t="s">
        <v>108</v>
      </c>
      <c r="T7205" t="s">
        <v>12990</v>
      </c>
      <c r="U7205" t="s">
        <v>12991</v>
      </c>
      <c r="V7205" t="s">
        <v>12992</v>
      </c>
      <c r="X7205">
        <v>1</v>
      </c>
      <c r="Y7205">
        <v>690</v>
      </c>
      <c r="Z7205">
        <v>0</v>
      </c>
      <c r="AA7205">
        <v>2100</v>
      </c>
      <c r="AB7205">
        <v>0</v>
      </c>
      <c r="AC7205" t="s">
        <v>47</v>
      </c>
      <c r="AD7205">
        <f>+VLOOKUP(T7205,items!$A$2:$D$1255,4,0)</f>
        <v>0</v>
      </c>
      <c r="AE7205">
        <f>+VLOOKUP(T7205,Tabla1[],5,0)</f>
        <v>0</v>
      </c>
      <c r="AF7205">
        <f t="shared" si="112"/>
        <v>10</v>
      </c>
    </row>
    <row r="7206" spans="1:32" x14ac:dyDescent="0.25">
      <c r="A7206">
        <v>105398</v>
      </c>
      <c r="B7206" t="s">
        <v>1003</v>
      </c>
      <c r="C7206" t="s">
        <v>75</v>
      </c>
      <c r="D7206">
        <v>0</v>
      </c>
      <c r="F7206" t="s">
        <v>9442</v>
      </c>
      <c r="G7206" t="s">
        <v>10025</v>
      </c>
      <c r="H7206" t="s">
        <v>12977</v>
      </c>
      <c r="I7206" t="s">
        <v>12978</v>
      </c>
      <c r="J7206" t="s">
        <v>12979</v>
      </c>
      <c r="K7206" t="s">
        <v>37</v>
      </c>
      <c r="L7206" t="s">
        <v>37</v>
      </c>
      <c r="M7206" t="s">
        <v>9396</v>
      </c>
      <c r="N7206" t="s">
        <v>10057</v>
      </c>
      <c r="O7206" t="s">
        <v>12980</v>
      </c>
      <c r="P7206" t="s">
        <v>12981</v>
      </c>
      <c r="Q7206" t="s">
        <v>10706</v>
      </c>
      <c r="R7206" t="s">
        <v>11492</v>
      </c>
      <c r="S7206" t="s">
        <v>108</v>
      </c>
      <c r="T7206" t="s">
        <v>12990</v>
      </c>
      <c r="U7206" t="s">
        <v>12993</v>
      </c>
      <c r="V7206" t="s">
        <v>12992</v>
      </c>
      <c r="X7206">
        <v>1</v>
      </c>
      <c r="Y7206">
        <v>2760</v>
      </c>
      <c r="Z7206">
        <v>0</v>
      </c>
      <c r="AA7206">
        <v>3920</v>
      </c>
      <c r="AB7206">
        <v>0</v>
      </c>
      <c r="AC7206" t="s">
        <v>47</v>
      </c>
      <c r="AD7206">
        <f>+VLOOKUP(T7206,items!$A$2:$D$1255,4,0)</f>
        <v>0</v>
      </c>
      <c r="AE7206">
        <f>+VLOOKUP(T7206,Tabla1[],5,0)</f>
        <v>0</v>
      </c>
      <c r="AF7206">
        <f t="shared" si="112"/>
        <v>10</v>
      </c>
    </row>
    <row r="7207" spans="1:32" x14ac:dyDescent="0.25">
      <c r="A7207">
        <v>105398</v>
      </c>
      <c r="B7207" t="s">
        <v>1003</v>
      </c>
      <c r="C7207" t="s">
        <v>75</v>
      </c>
      <c r="D7207">
        <v>0</v>
      </c>
      <c r="F7207" t="s">
        <v>9442</v>
      </c>
      <c r="G7207" t="s">
        <v>10025</v>
      </c>
      <c r="H7207" t="s">
        <v>12977</v>
      </c>
      <c r="I7207" t="s">
        <v>12978</v>
      </c>
      <c r="J7207" t="s">
        <v>12979</v>
      </c>
      <c r="K7207" t="s">
        <v>37</v>
      </c>
      <c r="L7207" t="s">
        <v>37</v>
      </c>
      <c r="M7207" t="s">
        <v>9396</v>
      </c>
      <c r="N7207" t="s">
        <v>10057</v>
      </c>
      <c r="O7207" t="s">
        <v>12980</v>
      </c>
      <c r="P7207" t="s">
        <v>12981</v>
      </c>
      <c r="Q7207" t="s">
        <v>10706</v>
      </c>
      <c r="R7207" t="s">
        <v>11492</v>
      </c>
      <c r="S7207" t="s">
        <v>108</v>
      </c>
      <c r="T7207" t="s">
        <v>192</v>
      </c>
      <c r="U7207" t="s">
        <v>193</v>
      </c>
      <c r="V7207" t="s">
        <v>244</v>
      </c>
      <c r="X7207">
        <v>1</v>
      </c>
      <c r="Y7207">
        <v>2500</v>
      </c>
      <c r="Z7207">
        <v>0</v>
      </c>
      <c r="AA7207">
        <v>1700</v>
      </c>
      <c r="AB7207">
        <v>0</v>
      </c>
      <c r="AC7207" t="s">
        <v>47</v>
      </c>
      <c r="AD7207">
        <f>+VLOOKUP(T7207,items!$A$2:$D$1255,4,0)</f>
        <v>0</v>
      </c>
      <c r="AE7207">
        <f>+VLOOKUP(T7207,Tabla1[],5,0)</f>
        <v>0</v>
      </c>
      <c r="AF7207">
        <f t="shared" si="112"/>
        <v>10</v>
      </c>
    </row>
    <row r="7208" spans="1:32" x14ac:dyDescent="0.25">
      <c r="A7208">
        <v>105398</v>
      </c>
      <c r="B7208" t="s">
        <v>1003</v>
      </c>
      <c r="C7208" t="s">
        <v>75</v>
      </c>
      <c r="D7208">
        <v>0</v>
      </c>
      <c r="F7208" t="s">
        <v>9442</v>
      </c>
      <c r="G7208" t="s">
        <v>10025</v>
      </c>
      <c r="H7208" t="s">
        <v>12977</v>
      </c>
      <c r="I7208" t="s">
        <v>12978</v>
      </c>
      <c r="J7208" t="s">
        <v>12979</v>
      </c>
      <c r="K7208" t="s">
        <v>37</v>
      </c>
      <c r="L7208" t="s">
        <v>37</v>
      </c>
      <c r="M7208" t="s">
        <v>9396</v>
      </c>
      <c r="N7208" t="s">
        <v>10057</v>
      </c>
      <c r="O7208" t="s">
        <v>12980</v>
      </c>
      <c r="P7208" t="s">
        <v>12981</v>
      </c>
      <c r="Q7208" t="s">
        <v>10706</v>
      </c>
      <c r="R7208" t="s">
        <v>11492</v>
      </c>
      <c r="S7208" t="s">
        <v>108</v>
      </c>
      <c r="T7208" t="s">
        <v>192</v>
      </c>
      <c r="U7208" t="s">
        <v>193</v>
      </c>
      <c r="V7208" t="s">
        <v>194</v>
      </c>
      <c r="X7208">
        <v>1</v>
      </c>
      <c r="Y7208">
        <v>2620</v>
      </c>
      <c r="Z7208">
        <v>0</v>
      </c>
      <c r="AA7208">
        <v>2080</v>
      </c>
      <c r="AB7208">
        <v>0</v>
      </c>
      <c r="AC7208" t="s">
        <v>47</v>
      </c>
      <c r="AD7208">
        <f>+VLOOKUP(T7208,items!$A$2:$D$1255,4,0)</f>
        <v>0</v>
      </c>
      <c r="AE7208">
        <f>+VLOOKUP(T7208,Tabla1[],5,0)</f>
        <v>0</v>
      </c>
      <c r="AF7208">
        <f t="shared" si="112"/>
        <v>10</v>
      </c>
    </row>
    <row r="7209" spans="1:32" x14ac:dyDescent="0.25">
      <c r="A7209">
        <v>105398</v>
      </c>
      <c r="B7209" t="s">
        <v>1003</v>
      </c>
      <c r="C7209" t="s">
        <v>75</v>
      </c>
      <c r="D7209">
        <v>0</v>
      </c>
      <c r="F7209" t="s">
        <v>9442</v>
      </c>
      <c r="G7209" t="s">
        <v>10025</v>
      </c>
      <c r="H7209" t="s">
        <v>12977</v>
      </c>
      <c r="I7209" t="s">
        <v>12978</v>
      </c>
      <c r="J7209" t="s">
        <v>12979</v>
      </c>
      <c r="K7209" t="s">
        <v>37</v>
      </c>
      <c r="L7209" t="s">
        <v>37</v>
      </c>
      <c r="M7209" t="s">
        <v>9396</v>
      </c>
      <c r="N7209" t="s">
        <v>10057</v>
      </c>
      <c r="O7209" t="s">
        <v>12980</v>
      </c>
      <c r="P7209" t="s">
        <v>12981</v>
      </c>
      <c r="Q7209" t="s">
        <v>10706</v>
      </c>
      <c r="R7209" t="s">
        <v>11492</v>
      </c>
      <c r="S7209" t="s">
        <v>108</v>
      </c>
      <c r="T7209" t="s">
        <v>1517</v>
      </c>
      <c r="U7209" t="s">
        <v>1518</v>
      </c>
      <c r="V7209" t="s">
        <v>244</v>
      </c>
      <c r="W7209" t="s">
        <v>1095</v>
      </c>
      <c r="X7209">
        <v>1</v>
      </c>
      <c r="Y7209">
        <v>5200</v>
      </c>
      <c r="Z7209">
        <v>0</v>
      </c>
      <c r="AA7209">
        <v>2500</v>
      </c>
      <c r="AB7209">
        <v>0</v>
      </c>
      <c r="AC7209" t="s">
        <v>47</v>
      </c>
      <c r="AD7209">
        <f>+VLOOKUP(T7209,items!$A$2:$D$1255,4,0)</f>
        <v>0</v>
      </c>
      <c r="AE7209">
        <f>+VLOOKUP(T7209,Tabla1[],5,0)</f>
        <v>0</v>
      </c>
      <c r="AF7209">
        <f t="shared" si="112"/>
        <v>10</v>
      </c>
    </row>
    <row r="7210" spans="1:32" x14ac:dyDescent="0.25">
      <c r="A7210">
        <v>105398</v>
      </c>
      <c r="B7210" t="s">
        <v>1003</v>
      </c>
      <c r="C7210" t="s">
        <v>75</v>
      </c>
      <c r="D7210">
        <v>0</v>
      </c>
      <c r="F7210" t="s">
        <v>9442</v>
      </c>
      <c r="G7210" t="s">
        <v>10025</v>
      </c>
      <c r="H7210" t="s">
        <v>12977</v>
      </c>
      <c r="I7210" t="s">
        <v>12978</v>
      </c>
      <c r="J7210" t="s">
        <v>12979</v>
      </c>
      <c r="K7210" t="s">
        <v>37</v>
      </c>
      <c r="L7210" t="s">
        <v>37</v>
      </c>
      <c r="M7210" t="s">
        <v>9396</v>
      </c>
      <c r="N7210" t="s">
        <v>10057</v>
      </c>
      <c r="O7210" t="s">
        <v>12980</v>
      </c>
      <c r="P7210" t="s">
        <v>12981</v>
      </c>
      <c r="Q7210" t="s">
        <v>10706</v>
      </c>
      <c r="R7210" t="s">
        <v>11492</v>
      </c>
      <c r="S7210" t="s">
        <v>108</v>
      </c>
      <c r="T7210" t="s">
        <v>12994</v>
      </c>
      <c r="U7210" t="s">
        <v>12995</v>
      </c>
      <c r="X7210">
        <v>1</v>
      </c>
      <c r="Y7210">
        <v>8000</v>
      </c>
      <c r="Z7210">
        <v>0</v>
      </c>
      <c r="AA7210">
        <v>6100</v>
      </c>
      <c r="AB7210">
        <v>0</v>
      </c>
      <c r="AC7210" t="s">
        <v>47</v>
      </c>
      <c r="AD7210">
        <f>+VLOOKUP(T7210,items!$A$2:$D$1255,4,0)</f>
        <v>0</v>
      </c>
      <c r="AE7210">
        <f>+VLOOKUP(T7210,Tabla1[],5,0)</f>
        <v>0</v>
      </c>
      <c r="AF7210">
        <f t="shared" si="112"/>
        <v>10</v>
      </c>
    </row>
    <row r="7211" spans="1:32" x14ac:dyDescent="0.25">
      <c r="A7211">
        <v>105398</v>
      </c>
      <c r="B7211" t="s">
        <v>1003</v>
      </c>
      <c r="C7211" t="s">
        <v>75</v>
      </c>
      <c r="D7211">
        <v>0</v>
      </c>
      <c r="F7211" t="s">
        <v>9442</v>
      </c>
      <c r="G7211" t="s">
        <v>10025</v>
      </c>
      <c r="H7211" t="s">
        <v>12977</v>
      </c>
      <c r="I7211" t="s">
        <v>12978</v>
      </c>
      <c r="J7211" t="s">
        <v>12979</v>
      </c>
      <c r="K7211" t="s">
        <v>37</v>
      </c>
      <c r="L7211" t="s">
        <v>37</v>
      </c>
      <c r="M7211" t="s">
        <v>9396</v>
      </c>
      <c r="N7211" t="s">
        <v>10057</v>
      </c>
      <c r="O7211" t="s">
        <v>12980</v>
      </c>
      <c r="P7211" t="s">
        <v>12981</v>
      </c>
      <c r="Q7211" t="s">
        <v>10706</v>
      </c>
      <c r="R7211" t="s">
        <v>11492</v>
      </c>
      <c r="S7211" t="s">
        <v>108</v>
      </c>
      <c r="T7211" t="s">
        <v>8562</v>
      </c>
      <c r="U7211" t="s">
        <v>8623</v>
      </c>
      <c r="X7211">
        <v>1</v>
      </c>
      <c r="Y7211">
        <v>10400</v>
      </c>
      <c r="Z7211">
        <v>0</v>
      </c>
      <c r="AA7211">
        <v>4000</v>
      </c>
      <c r="AB7211">
        <v>0</v>
      </c>
      <c r="AC7211" t="s">
        <v>47</v>
      </c>
      <c r="AD7211">
        <f>+VLOOKUP(T7211,items!$A$2:$D$1255,4,0)</f>
        <v>0</v>
      </c>
      <c r="AE7211">
        <f>+VLOOKUP(T7211,Tabla1[],5,0)</f>
        <v>0</v>
      </c>
      <c r="AF7211">
        <f t="shared" si="112"/>
        <v>10</v>
      </c>
    </row>
    <row r="7212" spans="1:32" x14ac:dyDescent="0.25">
      <c r="A7212">
        <v>105398</v>
      </c>
      <c r="B7212" t="s">
        <v>1003</v>
      </c>
      <c r="C7212" t="s">
        <v>75</v>
      </c>
      <c r="D7212">
        <v>0</v>
      </c>
      <c r="F7212" t="s">
        <v>9442</v>
      </c>
      <c r="G7212" t="s">
        <v>10025</v>
      </c>
      <c r="H7212" t="s">
        <v>12977</v>
      </c>
      <c r="I7212" t="s">
        <v>12978</v>
      </c>
      <c r="J7212" t="s">
        <v>12979</v>
      </c>
      <c r="K7212" t="s">
        <v>37</v>
      </c>
      <c r="L7212" t="s">
        <v>37</v>
      </c>
      <c r="M7212" t="s">
        <v>9396</v>
      </c>
      <c r="N7212" t="s">
        <v>10057</v>
      </c>
      <c r="O7212" t="s">
        <v>12980</v>
      </c>
      <c r="P7212" t="s">
        <v>12981</v>
      </c>
      <c r="Q7212" t="s">
        <v>10706</v>
      </c>
      <c r="R7212" t="s">
        <v>11492</v>
      </c>
      <c r="S7212" t="s">
        <v>108</v>
      </c>
      <c r="T7212" t="s">
        <v>327</v>
      </c>
      <c r="U7212" t="s">
        <v>328</v>
      </c>
      <c r="X7212">
        <v>1</v>
      </c>
      <c r="Y7212">
        <v>0</v>
      </c>
      <c r="Z7212">
        <v>0</v>
      </c>
      <c r="AA7212">
        <v>0</v>
      </c>
      <c r="AB7212">
        <v>0</v>
      </c>
      <c r="AC7212" t="s">
        <v>47</v>
      </c>
      <c r="AD7212">
        <f>+VLOOKUP(T7212,items!$A$2:$D$1255,4,0)</f>
        <v>0</v>
      </c>
      <c r="AE7212">
        <f>+VLOOKUP(T7212,Tabla1[],5,0)</f>
        <v>0</v>
      </c>
      <c r="AF7212">
        <f t="shared" si="112"/>
        <v>10</v>
      </c>
    </row>
    <row r="7213" spans="1:32" x14ac:dyDescent="0.25">
      <c r="A7213">
        <v>105398</v>
      </c>
      <c r="B7213" t="s">
        <v>1003</v>
      </c>
      <c r="C7213" t="s">
        <v>75</v>
      </c>
      <c r="D7213">
        <v>0</v>
      </c>
      <c r="F7213" t="s">
        <v>9442</v>
      </c>
      <c r="G7213" t="s">
        <v>10025</v>
      </c>
      <c r="H7213" t="s">
        <v>12977</v>
      </c>
      <c r="I7213" t="s">
        <v>12978</v>
      </c>
      <c r="J7213" t="s">
        <v>12979</v>
      </c>
      <c r="K7213" t="s">
        <v>37</v>
      </c>
      <c r="L7213" t="s">
        <v>37</v>
      </c>
      <c r="M7213" t="s">
        <v>9396</v>
      </c>
      <c r="N7213" t="s">
        <v>10057</v>
      </c>
      <c r="O7213" t="s">
        <v>12980</v>
      </c>
      <c r="P7213" t="s">
        <v>12981</v>
      </c>
      <c r="Q7213" t="s">
        <v>10706</v>
      </c>
      <c r="R7213" t="s">
        <v>11492</v>
      </c>
      <c r="S7213" t="s">
        <v>108</v>
      </c>
      <c r="T7213" t="s">
        <v>329</v>
      </c>
      <c r="U7213" t="s">
        <v>330</v>
      </c>
      <c r="X7213">
        <v>1</v>
      </c>
      <c r="Y7213">
        <v>0</v>
      </c>
      <c r="Z7213">
        <v>0</v>
      </c>
      <c r="AA7213">
        <v>0</v>
      </c>
      <c r="AB7213">
        <v>0</v>
      </c>
      <c r="AC7213" t="s">
        <v>47</v>
      </c>
      <c r="AD7213">
        <f>+VLOOKUP(T7213,items!$A$2:$D$1255,4,0)</f>
        <v>0</v>
      </c>
      <c r="AE7213">
        <f>+VLOOKUP(T7213,Tabla1[],5,0)</f>
        <v>0</v>
      </c>
      <c r="AF7213">
        <f t="shared" si="112"/>
        <v>10</v>
      </c>
    </row>
    <row r="7214" spans="1:32" x14ac:dyDescent="0.25">
      <c r="A7214">
        <v>105398</v>
      </c>
      <c r="B7214" t="s">
        <v>1003</v>
      </c>
      <c r="C7214" t="s">
        <v>75</v>
      </c>
      <c r="D7214">
        <v>0</v>
      </c>
      <c r="F7214" t="s">
        <v>9442</v>
      </c>
      <c r="G7214" t="s">
        <v>10025</v>
      </c>
      <c r="H7214" t="s">
        <v>12977</v>
      </c>
      <c r="I7214" t="s">
        <v>12978</v>
      </c>
      <c r="J7214" t="s">
        <v>12979</v>
      </c>
      <c r="K7214" t="s">
        <v>37</v>
      </c>
      <c r="L7214" t="s">
        <v>37</v>
      </c>
      <c r="M7214" t="s">
        <v>9396</v>
      </c>
      <c r="N7214" t="s">
        <v>10057</v>
      </c>
      <c r="O7214" t="s">
        <v>12980</v>
      </c>
      <c r="P7214" t="s">
        <v>12981</v>
      </c>
      <c r="Q7214" t="s">
        <v>10706</v>
      </c>
      <c r="R7214" t="s">
        <v>11492</v>
      </c>
      <c r="S7214" t="s">
        <v>108</v>
      </c>
      <c r="T7214" t="s">
        <v>329</v>
      </c>
      <c r="U7214" t="s">
        <v>330</v>
      </c>
      <c r="X7214">
        <v>1</v>
      </c>
      <c r="Y7214">
        <v>0</v>
      </c>
      <c r="Z7214">
        <v>0</v>
      </c>
      <c r="AA7214">
        <v>0</v>
      </c>
      <c r="AB7214">
        <v>0</v>
      </c>
      <c r="AC7214" t="s">
        <v>47</v>
      </c>
      <c r="AD7214">
        <f>+VLOOKUP(T7214,items!$A$2:$D$1255,4,0)</f>
        <v>0</v>
      </c>
      <c r="AE7214">
        <f>+VLOOKUP(T7214,Tabla1[],5,0)</f>
        <v>0</v>
      </c>
      <c r="AF7214">
        <f t="shared" si="112"/>
        <v>10</v>
      </c>
    </row>
    <row r="7215" spans="1:32" x14ac:dyDescent="0.25">
      <c r="A7215">
        <v>105398</v>
      </c>
      <c r="B7215" t="s">
        <v>1003</v>
      </c>
      <c r="C7215" t="s">
        <v>75</v>
      </c>
      <c r="D7215">
        <v>0</v>
      </c>
      <c r="F7215" t="s">
        <v>9442</v>
      </c>
      <c r="G7215" t="s">
        <v>10025</v>
      </c>
      <c r="H7215" t="s">
        <v>12977</v>
      </c>
      <c r="I7215" t="s">
        <v>12978</v>
      </c>
      <c r="J7215" t="s">
        <v>12979</v>
      </c>
      <c r="K7215" t="s">
        <v>37</v>
      </c>
      <c r="L7215" t="s">
        <v>37</v>
      </c>
      <c r="M7215" t="s">
        <v>9396</v>
      </c>
      <c r="N7215" t="s">
        <v>10057</v>
      </c>
      <c r="O7215" t="s">
        <v>12980</v>
      </c>
      <c r="P7215" t="s">
        <v>12981</v>
      </c>
      <c r="Q7215" t="s">
        <v>10706</v>
      </c>
      <c r="R7215" t="s">
        <v>11492</v>
      </c>
      <c r="S7215" t="s">
        <v>108</v>
      </c>
      <c r="T7215" t="s">
        <v>826</v>
      </c>
      <c r="U7215" t="s">
        <v>827</v>
      </c>
      <c r="V7215" t="s">
        <v>828</v>
      </c>
      <c r="X7215">
        <v>1</v>
      </c>
      <c r="Y7215">
        <v>10300</v>
      </c>
      <c r="Z7215">
        <v>0</v>
      </c>
      <c r="AA7215">
        <v>4000</v>
      </c>
      <c r="AB7215">
        <v>0</v>
      </c>
      <c r="AC7215" t="s">
        <v>47</v>
      </c>
      <c r="AD7215">
        <f>+VLOOKUP(T7215,items!$A$2:$D$1255,4,0)</f>
        <v>0</v>
      </c>
      <c r="AE7215">
        <f>+VLOOKUP(T7215,Tabla1[],5,0)</f>
        <v>0</v>
      </c>
      <c r="AF7215">
        <f t="shared" si="112"/>
        <v>10</v>
      </c>
    </row>
    <row r="7216" spans="1:32" x14ac:dyDescent="0.25">
      <c r="A7216">
        <v>105431</v>
      </c>
      <c r="B7216" t="s">
        <v>9572</v>
      </c>
      <c r="C7216" t="s">
        <v>75</v>
      </c>
      <c r="D7216">
        <v>0</v>
      </c>
      <c r="F7216" t="s">
        <v>10024</v>
      </c>
      <c r="G7216" t="s">
        <v>9396</v>
      </c>
      <c r="H7216" t="s">
        <v>12996</v>
      </c>
      <c r="I7216" t="s">
        <v>37</v>
      </c>
      <c r="J7216" t="s">
        <v>12997</v>
      </c>
      <c r="K7216" t="s">
        <v>37</v>
      </c>
      <c r="L7216" t="s">
        <v>37</v>
      </c>
      <c r="M7216" t="s">
        <v>8745</v>
      </c>
      <c r="N7216" t="s">
        <v>8745</v>
      </c>
      <c r="O7216" t="s">
        <v>12032</v>
      </c>
      <c r="P7216" t="s">
        <v>8746</v>
      </c>
      <c r="Q7216" t="s">
        <v>8746</v>
      </c>
      <c r="R7216" t="s">
        <v>3358</v>
      </c>
      <c r="S7216" t="s">
        <v>108</v>
      </c>
      <c r="T7216" t="s">
        <v>1799</v>
      </c>
      <c r="U7216" t="s">
        <v>1800</v>
      </c>
      <c r="X7216">
        <v>1</v>
      </c>
      <c r="Y7216">
        <v>0</v>
      </c>
      <c r="Z7216">
        <v>0</v>
      </c>
      <c r="AA7216">
        <v>0</v>
      </c>
      <c r="AB7216">
        <v>850000</v>
      </c>
      <c r="AC7216" t="s">
        <v>47</v>
      </c>
      <c r="AD7216">
        <f>+VLOOKUP(T7216,items!$A$2:$D$1255,4,0)</f>
        <v>0</v>
      </c>
      <c r="AE7216">
        <f>+VLOOKUP(T7216,Tabla1[],5,0)</f>
        <v>0</v>
      </c>
      <c r="AF7216">
        <f t="shared" si="112"/>
        <v>7</v>
      </c>
    </row>
    <row r="7217" spans="1:32" x14ac:dyDescent="0.25">
      <c r="A7217">
        <v>105432</v>
      </c>
      <c r="B7217" t="s">
        <v>1961</v>
      </c>
      <c r="C7217" t="s">
        <v>75</v>
      </c>
      <c r="D7217">
        <v>0</v>
      </c>
      <c r="F7217" t="s">
        <v>10024</v>
      </c>
      <c r="G7217" t="s">
        <v>4728</v>
      </c>
      <c r="H7217" t="s">
        <v>12998</v>
      </c>
      <c r="I7217" t="s">
        <v>37</v>
      </c>
      <c r="J7217" t="s">
        <v>12999</v>
      </c>
      <c r="K7217" t="s">
        <v>13000</v>
      </c>
      <c r="L7217" t="s">
        <v>37</v>
      </c>
      <c r="M7217" t="s">
        <v>9599</v>
      </c>
      <c r="N7217" t="s">
        <v>9599</v>
      </c>
      <c r="O7217" t="s">
        <v>9396</v>
      </c>
      <c r="P7217" t="s">
        <v>12032</v>
      </c>
      <c r="Q7217" t="s">
        <v>12032</v>
      </c>
      <c r="R7217" t="s">
        <v>127</v>
      </c>
      <c r="S7217" t="s">
        <v>164</v>
      </c>
      <c r="T7217" t="s">
        <v>2135</v>
      </c>
      <c r="U7217" t="s">
        <v>214</v>
      </c>
      <c r="X7217">
        <v>6.5</v>
      </c>
      <c r="Y7217">
        <v>0</v>
      </c>
      <c r="Z7217">
        <v>0</v>
      </c>
      <c r="AA7217">
        <v>0</v>
      </c>
      <c r="AB7217">
        <v>341900</v>
      </c>
      <c r="AC7217" t="s">
        <v>47</v>
      </c>
      <c r="AD7217">
        <f>+VLOOKUP(T7217,items!$A$2:$D$1255,4,0)</f>
        <v>0</v>
      </c>
      <c r="AE7217">
        <f>+VLOOKUP(T7217,Tabla1[],5,0)</f>
        <v>0</v>
      </c>
      <c r="AF7217">
        <f t="shared" si="112"/>
        <v>6</v>
      </c>
    </row>
    <row r="7218" spans="1:32" x14ac:dyDescent="0.25">
      <c r="A7218">
        <v>105435</v>
      </c>
      <c r="B7218" t="s">
        <v>9043</v>
      </c>
      <c r="C7218" t="s">
        <v>75</v>
      </c>
      <c r="D7218">
        <v>0</v>
      </c>
      <c r="F7218" t="s">
        <v>10024</v>
      </c>
      <c r="G7218" t="s">
        <v>10024</v>
      </c>
      <c r="H7218" t="s">
        <v>13001</v>
      </c>
      <c r="I7218" t="s">
        <v>37</v>
      </c>
      <c r="J7218" t="s">
        <v>13002</v>
      </c>
      <c r="K7218" t="s">
        <v>13003</v>
      </c>
      <c r="L7218" t="s">
        <v>37</v>
      </c>
      <c r="M7218" t="s">
        <v>11915</v>
      </c>
      <c r="N7218" t="s">
        <v>11915</v>
      </c>
      <c r="O7218" t="s">
        <v>9599</v>
      </c>
      <c r="P7218" t="s">
        <v>9396</v>
      </c>
      <c r="Q7218" t="s">
        <v>9396</v>
      </c>
      <c r="R7218" t="s">
        <v>127</v>
      </c>
      <c r="S7218" t="s">
        <v>164</v>
      </c>
      <c r="T7218" t="s">
        <v>6309</v>
      </c>
      <c r="U7218" t="s">
        <v>6310</v>
      </c>
      <c r="X7218">
        <v>4</v>
      </c>
      <c r="Y7218">
        <v>0</v>
      </c>
      <c r="Z7218">
        <v>0</v>
      </c>
      <c r="AA7218">
        <v>0</v>
      </c>
      <c r="AB7218">
        <v>5200</v>
      </c>
      <c r="AC7218" t="s">
        <v>47</v>
      </c>
      <c r="AD7218">
        <f>+VLOOKUP(T7218,items!$A$2:$D$1255,4,0)</f>
        <v>0</v>
      </c>
      <c r="AE7218">
        <f>+VLOOKUP(T7218,Tabla1[],5,0)</f>
        <v>0</v>
      </c>
      <c r="AF7218">
        <f t="shared" si="112"/>
        <v>6</v>
      </c>
    </row>
    <row r="7219" spans="1:32" x14ac:dyDescent="0.25">
      <c r="A7219">
        <v>105435</v>
      </c>
      <c r="B7219" t="s">
        <v>9043</v>
      </c>
      <c r="C7219" t="s">
        <v>75</v>
      </c>
      <c r="D7219">
        <v>0</v>
      </c>
      <c r="F7219" t="s">
        <v>10024</v>
      </c>
      <c r="G7219" t="s">
        <v>10024</v>
      </c>
      <c r="H7219" t="s">
        <v>13001</v>
      </c>
      <c r="I7219" t="s">
        <v>37</v>
      </c>
      <c r="J7219" t="s">
        <v>13002</v>
      </c>
      <c r="K7219" t="s">
        <v>13003</v>
      </c>
      <c r="L7219" t="s">
        <v>37</v>
      </c>
      <c r="M7219" t="s">
        <v>11915</v>
      </c>
      <c r="N7219" t="s">
        <v>11915</v>
      </c>
      <c r="O7219" t="s">
        <v>9599</v>
      </c>
      <c r="P7219" t="s">
        <v>9396</v>
      </c>
      <c r="Q7219" t="s">
        <v>9396</v>
      </c>
      <c r="R7219" t="s">
        <v>127</v>
      </c>
      <c r="S7219" t="s">
        <v>164</v>
      </c>
      <c r="T7219" t="s">
        <v>1290</v>
      </c>
      <c r="U7219" t="s">
        <v>1291</v>
      </c>
      <c r="X7219">
        <v>2</v>
      </c>
      <c r="Y7219">
        <v>0</v>
      </c>
      <c r="Z7219">
        <v>0</v>
      </c>
      <c r="AA7219">
        <v>0</v>
      </c>
      <c r="AB7219">
        <v>127800</v>
      </c>
      <c r="AC7219" t="s">
        <v>47</v>
      </c>
      <c r="AD7219">
        <f>+VLOOKUP(T7219,items!$A$2:$D$1255,4,0)</f>
        <v>0</v>
      </c>
      <c r="AE7219">
        <f>+VLOOKUP(T7219,Tabla1[],5,0)</f>
        <v>0</v>
      </c>
      <c r="AF7219">
        <f t="shared" si="112"/>
        <v>6</v>
      </c>
    </row>
    <row r="7220" spans="1:32" x14ac:dyDescent="0.25">
      <c r="A7220">
        <v>105435</v>
      </c>
      <c r="B7220" t="s">
        <v>9043</v>
      </c>
      <c r="C7220" t="s">
        <v>75</v>
      </c>
      <c r="D7220">
        <v>0</v>
      </c>
      <c r="F7220" t="s">
        <v>10024</v>
      </c>
      <c r="G7220" t="s">
        <v>10024</v>
      </c>
      <c r="H7220" t="s">
        <v>13001</v>
      </c>
      <c r="I7220" t="s">
        <v>37</v>
      </c>
      <c r="J7220" t="s">
        <v>13002</v>
      </c>
      <c r="K7220" t="s">
        <v>13003</v>
      </c>
      <c r="L7220" t="s">
        <v>37</v>
      </c>
      <c r="M7220" t="s">
        <v>11915</v>
      </c>
      <c r="N7220" t="s">
        <v>11915</v>
      </c>
      <c r="O7220" t="s">
        <v>9599</v>
      </c>
      <c r="P7220" t="s">
        <v>9396</v>
      </c>
      <c r="Q7220" t="s">
        <v>9396</v>
      </c>
      <c r="R7220" t="s">
        <v>127</v>
      </c>
      <c r="S7220" t="s">
        <v>164</v>
      </c>
      <c r="T7220" t="s">
        <v>6311</v>
      </c>
      <c r="U7220" t="s">
        <v>6312</v>
      </c>
      <c r="X7220">
        <v>4</v>
      </c>
      <c r="Y7220">
        <v>0</v>
      </c>
      <c r="Z7220">
        <v>0</v>
      </c>
      <c r="AA7220">
        <v>0</v>
      </c>
      <c r="AB7220">
        <v>1600</v>
      </c>
      <c r="AC7220" t="s">
        <v>47</v>
      </c>
      <c r="AD7220">
        <f>+VLOOKUP(T7220,items!$A$2:$D$1255,4,0)</f>
        <v>0</v>
      </c>
      <c r="AE7220">
        <f>+VLOOKUP(T7220,Tabla1[],5,0)</f>
        <v>0</v>
      </c>
      <c r="AF7220">
        <f t="shared" si="112"/>
        <v>6</v>
      </c>
    </row>
    <row r="7221" spans="1:32" x14ac:dyDescent="0.25">
      <c r="A7221">
        <v>105437</v>
      </c>
      <c r="B7221" t="s">
        <v>5161</v>
      </c>
      <c r="C7221" t="s">
        <v>75</v>
      </c>
      <c r="D7221">
        <v>0</v>
      </c>
      <c r="F7221" t="s">
        <v>10024</v>
      </c>
      <c r="G7221" t="s">
        <v>10024</v>
      </c>
      <c r="H7221" t="s">
        <v>13004</v>
      </c>
      <c r="I7221" t="s">
        <v>37</v>
      </c>
      <c r="J7221" t="s">
        <v>13005</v>
      </c>
      <c r="K7221" t="s">
        <v>13006</v>
      </c>
      <c r="L7221" t="s">
        <v>37</v>
      </c>
      <c r="M7221" t="s">
        <v>11915</v>
      </c>
      <c r="N7221" t="s">
        <v>11915</v>
      </c>
      <c r="O7221" t="s">
        <v>9599</v>
      </c>
      <c r="P7221" t="s">
        <v>9396</v>
      </c>
      <c r="Q7221" t="s">
        <v>9396</v>
      </c>
      <c r="R7221" t="s">
        <v>127</v>
      </c>
      <c r="S7221" t="s">
        <v>164</v>
      </c>
      <c r="T7221" t="s">
        <v>4896</v>
      </c>
      <c r="U7221" t="s">
        <v>4897</v>
      </c>
      <c r="X7221">
        <v>2</v>
      </c>
      <c r="Y7221">
        <v>0</v>
      </c>
      <c r="Z7221">
        <v>0</v>
      </c>
      <c r="AA7221">
        <v>0</v>
      </c>
      <c r="AB7221">
        <v>126000</v>
      </c>
      <c r="AC7221" t="s">
        <v>47</v>
      </c>
      <c r="AD7221">
        <f>+VLOOKUP(T7221,items!$A$2:$D$1255,4,0)</f>
        <v>0</v>
      </c>
      <c r="AE7221">
        <f>+VLOOKUP(T7221,Tabla1[],5,0)</f>
        <v>0</v>
      </c>
      <c r="AF7221">
        <f t="shared" si="112"/>
        <v>6</v>
      </c>
    </row>
    <row r="7222" spans="1:32" x14ac:dyDescent="0.25">
      <c r="A7222">
        <v>105438</v>
      </c>
      <c r="B7222" t="s">
        <v>2909</v>
      </c>
      <c r="C7222" t="s">
        <v>33</v>
      </c>
      <c r="D7222">
        <v>0</v>
      </c>
      <c r="F7222" t="s">
        <v>10024</v>
      </c>
      <c r="G7222" t="s">
        <v>12032</v>
      </c>
      <c r="H7222" t="s">
        <v>13007</v>
      </c>
      <c r="I7222" t="s">
        <v>37</v>
      </c>
      <c r="J7222" t="s">
        <v>13008</v>
      </c>
      <c r="K7222" t="s">
        <v>13009</v>
      </c>
      <c r="L7222" t="s">
        <v>37</v>
      </c>
      <c r="M7222" t="s">
        <v>10604</v>
      </c>
      <c r="N7222" t="s">
        <v>10604</v>
      </c>
      <c r="O7222" t="s">
        <v>10533</v>
      </c>
      <c r="P7222" t="s">
        <v>10125</v>
      </c>
      <c r="Q7222" t="s">
        <v>3353</v>
      </c>
      <c r="R7222" t="s">
        <v>411</v>
      </c>
      <c r="S7222" t="s">
        <v>164</v>
      </c>
      <c r="T7222" t="s">
        <v>1624</v>
      </c>
      <c r="U7222" t="s">
        <v>828</v>
      </c>
      <c r="X7222">
        <v>13</v>
      </c>
      <c r="Y7222">
        <v>0</v>
      </c>
      <c r="Z7222">
        <v>0</v>
      </c>
      <c r="AA7222">
        <v>0</v>
      </c>
      <c r="AB7222">
        <v>683800</v>
      </c>
      <c r="AC7222" t="s">
        <v>47</v>
      </c>
      <c r="AD7222">
        <f>+VLOOKUP(T7222,items!$A$2:$D$1255,4,0)</f>
        <v>0</v>
      </c>
      <c r="AE7222">
        <f>+VLOOKUP(T7222,Tabla1[],5,0)</f>
        <v>0</v>
      </c>
      <c r="AF7222">
        <f t="shared" si="112"/>
        <v>7</v>
      </c>
    </row>
    <row r="7223" spans="1:32" x14ac:dyDescent="0.25">
      <c r="A7223">
        <v>105439</v>
      </c>
      <c r="B7223" t="s">
        <v>13010</v>
      </c>
      <c r="C7223" t="s">
        <v>75</v>
      </c>
      <c r="D7223">
        <v>0</v>
      </c>
      <c r="F7223" t="s">
        <v>10024</v>
      </c>
      <c r="G7223" t="s">
        <v>9599</v>
      </c>
      <c r="H7223" t="s">
        <v>13011</v>
      </c>
      <c r="I7223" t="s">
        <v>37</v>
      </c>
      <c r="J7223" t="s">
        <v>13012</v>
      </c>
      <c r="K7223" t="s">
        <v>37</v>
      </c>
      <c r="L7223" t="s">
        <v>37</v>
      </c>
      <c r="M7223" t="s">
        <v>10025</v>
      </c>
      <c r="N7223" t="s">
        <v>10025</v>
      </c>
      <c r="O7223" t="s">
        <v>8745</v>
      </c>
      <c r="P7223" t="s">
        <v>10604</v>
      </c>
      <c r="Q7223" t="s">
        <v>10604</v>
      </c>
      <c r="R7223" t="s">
        <v>11492</v>
      </c>
      <c r="S7223" t="s">
        <v>164</v>
      </c>
      <c r="T7223" t="s">
        <v>3667</v>
      </c>
      <c r="U7223" t="s">
        <v>884</v>
      </c>
      <c r="X7223">
        <v>8</v>
      </c>
      <c r="Y7223">
        <v>0</v>
      </c>
      <c r="Z7223">
        <v>0</v>
      </c>
      <c r="AA7223">
        <v>0</v>
      </c>
      <c r="AB7223">
        <v>420800</v>
      </c>
      <c r="AC7223" t="s">
        <v>47</v>
      </c>
      <c r="AD7223">
        <f>+VLOOKUP(T7223,items!$A$2:$D$1255,4,0)</f>
        <v>0</v>
      </c>
      <c r="AE7223">
        <f>+VLOOKUP(T7223,Tabla1[],5,0)</f>
        <v>0</v>
      </c>
      <c r="AF7223">
        <f t="shared" si="112"/>
        <v>6</v>
      </c>
    </row>
    <row r="7224" spans="1:32" x14ac:dyDescent="0.25">
      <c r="A7224">
        <v>105465</v>
      </c>
      <c r="B7224" t="s">
        <v>11370</v>
      </c>
      <c r="C7224" t="s">
        <v>75</v>
      </c>
      <c r="D7224">
        <v>0</v>
      </c>
      <c r="F7224" t="s">
        <v>11262</v>
      </c>
      <c r="G7224" t="s">
        <v>241</v>
      </c>
      <c r="H7224" t="s">
        <v>13013</v>
      </c>
      <c r="I7224" t="s">
        <v>37</v>
      </c>
      <c r="J7224" t="s">
        <v>13014</v>
      </c>
      <c r="K7224" t="s">
        <v>13015</v>
      </c>
      <c r="L7224" t="s">
        <v>37</v>
      </c>
      <c r="M7224" t="s">
        <v>8478</v>
      </c>
      <c r="N7224" t="s">
        <v>8478</v>
      </c>
      <c r="O7224" t="s">
        <v>8479</v>
      </c>
      <c r="P7224" t="s">
        <v>13016</v>
      </c>
      <c r="Q7224" t="s">
        <v>10581</v>
      </c>
      <c r="R7224" t="s">
        <v>764</v>
      </c>
      <c r="S7224" t="s">
        <v>256</v>
      </c>
      <c r="T7224" t="s">
        <v>388</v>
      </c>
      <c r="U7224" t="s">
        <v>389</v>
      </c>
      <c r="X7224">
        <v>55</v>
      </c>
      <c r="Y7224">
        <v>0</v>
      </c>
      <c r="Z7224">
        <v>0</v>
      </c>
      <c r="AA7224">
        <v>0</v>
      </c>
      <c r="AB7224">
        <v>3712500</v>
      </c>
      <c r="AC7224" t="s">
        <v>47</v>
      </c>
      <c r="AD7224">
        <f>+VLOOKUP(T7224,items!$A$2:$D$1255,4,0)</f>
        <v>0</v>
      </c>
      <c r="AE7224">
        <f>+VLOOKUP(T7224,Tabla1[],5,0)</f>
        <v>0</v>
      </c>
      <c r="AF7224">
        <f t="shared" si="112"/>
        <v>8</v>
      </c>
    </row>
    <row r="7225" spans="1:32" x14ac:dyDescent="0.25">
      <c r="A7225">
        <v>105465</v>
      </c>
      <c r="B7225" t="s">
        <v>11370</v>
      </c>
      <c r="C7225" t="s">
        <v>75</v>
      </c>
      <c r="D7225">
        <v>0</v>
      </c>
      <c r="F7225" t="s">
        <v>11262</v>
      </c>
      <c r="G7225" t="s">
        <v>241</v>
      </c>
      <c r="H7225" t="s">
        <v>13013</v>
      </c>
      <c r="I7225" t="s">
        <v>37</v>
      </c>
      <c r="J7225" t="s">
        <v>13014</v>
      </c>
      <c r="K7225" t="s">
        <v>13015</v>
      </c>
      <c r="L7225" t="s">
        <v>37</v>
      </c>
      <c r="M7225" t="s">
        <v>8478</v>
      </c>
      <c r="N7225" t="s">
        <v>8478</v>
      </c>
      <c r="O7225" t="s">
        <v>8479</v>
      </c>
      <c r="P7225" t="s">
        <v>13016</v>
      </c>
      <c r="Q7225" t="s">
        <v>10581</v>
      </c>
      <c r="R7225" t="s">
        <v>764</v>
      </c>
      <c r="S7225" t="s">
        <v>256</v>
      </c>
      <c r="T7225" t="s">
        <v>94</v>
      </c>
      <c r="U7225" t="s">
        <v>95</v>
      </c>
      <c r="X7225">
        <v>1</v>
      </c>
      <c r="Y7225">
        <v>0</v>
      </c>
      <c r="Z7225">
        <v>0</v>
      </c>
      <c r="AA7225">
        <v>0</v>
      </c>
      <c r="AB7225">
        <v>980000</v>
      </c>
      <c r="AC7225" t="s">
        <v>47</v>
      </c>
      <c r="AD7225" t="e">
        <f>+VLOOKUP(T7225,items!$A$2:$D$1255,4,0)</f>
        <v>#N/A</v>
      </c>
      <c r="AE7225" t="e">
        <f>+VLOOKUP(T7225,Tabla1[],5,0)</f>
        <v>#N/A</v>
      </c>
      <c r="AF7225">
        <f t="shared" si="112"/>
        <v>8</v>
      </c>
    </row>
    <row r="7226" spans="1:32" x14ac:dyDescent="0.25">
      <c r="A7226">
        <v>105465</v>
      </c>
      <c r="B7226" t="s">
        <v>11370</v>
      </c>
      <c r="C7226" t="s">
        <v>75</v>
      </c>
      <c r="D7226">
        <v>0</v>
      </c>
      <c r="F7226" t="s">
        <v>11262</v>
      </c>
      <c r="G7226" t="s">
        <v>241</v>
      </c>
      <c r="H7226" t="s">
        <v>13013</v>
      </c>
      <c r="I7226" t="s">
        <v>37</v>
      </c>
      <c r="J7226" t="s">
        <v>13014</v>
      </c>
      <c r="K7226" t="s">
        <v>13015</v>
      </c>
      <c r="L7226" t="s">
        <v>37</v>
      </c>
      <c r="M7226" t="s">
        <v>8478</v>
      </c>
      <c r="N7226" t="s">
        <v>8478</v>
      </c>
      <c r="O7226" t="s">
        <v>8479</v>
      </c>
      <c r="P7226" t="s">
        <v>13016</v>
      </c>
      <c r="Q7226" t="s">
        <v>10581</v>
      </c>
      <c r="R7226" t="s">
        <v>764</v>
      </c>
      <c r="S7226" t="s">
        <v>256</v>
      </c>
      <c r="T7226" t="s">
        <v>331</v>
      </c>
      <c r="U7226" t="s">
        <v>12761</v>
      </c>
      <c r="X7226">
        <v>2</v>
      </c>
      <c r="Y7226">
        <v>0</v>
      </c>
      <c r="Z7226">
        <v>0</v>
      </c>
      <c r="AA7226">
        <v>0</v>
      </c>
      <c r="AB7226">
        <v>780000</v>
      </c>
      <c r="AC7226" t="s">
        <v>47</v>
      </c>
      <c r="AD7226" t="e">
        <f>+VLOOKUP(T7226,items!$A$2:$D$1255,4,0)</f>
        <v>#N/A</v>
      </c>
      <c r="AE7226" t="e">
        <f>+VLOOKUP(T7226,Tabla1[],5,0)</f>
        <v>#N/A</v>
      </c>
      <c r="AF7226">
        <f t="shared" si="112"/>
        <v>8</v>
      </c>
    </row>
    <row r="7227" spans="1:32" x14ac:dyDescent="0.25">
      <c r="A7227">
        <v>105465</v>
      </c>
      <c r="B7227" t="s">
        <v>11370</v>
      </c>
      <c r="C7227" t="s">
        <v>75</v>
      </c>
      <c r="D7227">
        <v>0</v>
      </c>
      <c r="F7227" t="s">
        <v>11262</v>
      </c>
      <c r="G7227" t="s">
        <v>241</v>
      </c>
      <c r="H7227" t="s">
        <v>13013</v>
      </c>
      <c r="I7227" t="s">
        <v>37</v>
      </c>
      <c r="J7227" t="s">
        <v>13014</v>
      </c>
      <c r="K7227" t="s">
        <v>13015</v>
      </c>
      <c r="L7227" t="s">
        <v>37</v>
      </c>
      <c r="M7227" t="s">
        <v>8478</v>
      </c>
      <c r="N7227" t="s">
        <v>8478</v>
      </c>
      <c r="O7227" t="s">
        <v>8479</v>
      </c>
      <c r="P7227" t="s">
        <v>13016</v>
      </c>
      <c r="Q7227" t="s">
        <v>10581</v>
      </c>
      <c r="R7227" t="s">
        <v>764</v>
      </c>
      <c r="S7227" t="s">
        <v>256</v>
      </c>
      <c r="T7227" t="s">
        <v>392</v>
      </c>
      <c r="U7227" t="s">
        <v>393</v>
      </c>
      <c r="X7227">
        <v>1</v>
      </c>
      <c r="Y7227">
        <v>0</v>
      </c>
      <c r="Z7227">
        <v>0</v>
      </c>
      <c r="AA7227">
        <v>0</v>
      </c>
      <c r="AB7227">
        <v>160000</v>
      </c>
      <c r="AC7227" t="s">
        <v>47</v>
      </c>
      <c r="AD7227" t="e">
        <f>+VLOOKUP(T7227,items!$A$2:$D$1255,4,0)</f>
        <v>#N/A</v>
      </c>
      <c r="AE7227" t="e">
        <f>+VLOOKUP(T7227,Tabla1[],5,0)</f>
        <v>#N/A</v>
      </c>
      <c r="AF7227">
        <f t="shared" si="112"/>
        <v>8</v>
      </c>
    </row>
    <row r="7228" spans="1:32" x14ac:dyDescent="0.25">
      <c r="A7228">
        <v>105466</v>
      </c>
      <c r="B7228" t="s">
        <v>13017</v>
      </c>
      <c r="C7228" t="s">
        <v>33</v>
      </c>
      <c r="D7228">
        <v>0</v>
      </c>
      <c r="F7228" t="s">
        <v>11915</v>
      </c>
      <c r="G7228" t="s">
        <v>371</v>
      </c>
      <c r="H7228" t="s">
        <v>13018</v>
      </c>
      <c r="I7228" t="s">
        <v>37</v>
      </c>
      <c r="J7228" t="s">
        <v>37</v>
      </c>
      <c r="K7228" t="s">
        <v>37</v>
      </c>
      <c r="L7228" t="s">
        <v>37</v>
      </c>
      <c r="M7228" t="s">
        <v>12254</v>
      </c>
      <c r="N7228" t="s">
        <v>12254</v>
      </c>
      <c r="O7228" t="s">
        <v>12817</v>
      </c>
      <c r="P7228" t="s">
        <v>13019</v>
      </c>
      <c r="Q7228" t="s">
        <v>13020</v>
      </c>
      <c r="R7228" t="s">
        <v>177</v>
      </c>
      <c r="S7228" t="s">
        <v>256</v>
      </c>
      <c r="T7228" t="s">
        <v>1232</v>
      </c>
      <c r="U7228" t="s">
        <v>1233</v>
      </c>
      <c r="X7228">
        <v>2</v>
      </c>
      <c r="Y7228">
        <v>0</v>
      </c>
      <c r="Z7228">
        <v>0</v>
      </c>
      <c r="AA7228">
        <v>0</v>
      </c>
      <c r="AB7228">
        <v>305640</v>
      </c>
      <c r="AC7228" t="s">
        <v>178</v>
      </c>
      <c r="AD7228">
        <f>+VLOOKUP(T7228,items!$A$2:$D$1255,4,0)</f>
        <v>0</v>
      </c>
      <c r="AE7228">
        <f>+VLOOKUP(T7228,Tabla1[],5,0)</f>
        <v>0</v>
      </c>
      <c r="AF7228">
        <f t="shared" si="112"/>
        <v>11</v>
      </c>
    </row>
    <row r="7229" spans="1:32" x14ac:dyDescent="0.25">
      <c r="A7229">
        <v>105466</v>
      </c>
      <c r="B7229" t="s">
        <v>13017</v>
      </c>
      <c r="C7229" t="s">
        <v>33</v>
      </c>
      <c r="D7229">
        <v>0</v>
      </c>
      <c r="F7229" t="s">
        <v>11915</v>
      </c>
      <c r="G7229" t="s">
        <v>371</v>
      </c>
      <c r="H7229" t="s">
        <v>13018</v>
      </c>
      <c r="I7229" t="s">
        <v>37</v>
      </c>
      <c r="J7229" t="s">
        <v>37</v>
      </c>
      <c r="K7229" t="s">
        <v>37</v>
      </c>
      <c r="L7229" t="s">
        <v>37</v>
      </c>
      <c r="M7229" t="s">
        <v>12254</v>
      </c>
      <c r="N7229" t="s">
        <v>12254</v>
      </c>
      <c r="O7229" t="s">
        <v>12817</v>
      </c>
      <c r="P7229" t="s">
        <v>13019</v>
      </c>
      <c r="Q7229" t="s">
        <v>13020</v>
      </c>
      <c r="R7229" t="s">
        <v>177</v>
      </c>
      <c r="S7229" t="s">
        <v>256</v>
      </c>
      <c r="T7229" t="s">
        <v>3721</v>
      </c>
      <c r="U7229" t="s">
        <v>3722</v>
      </c>
      <c r="X7229">
        <v>6</v>
      </c>
      <c r="Y7229">
        <v>0</v>
      </c>
      <c r="Z7229">
        <v>0</v>
      </c>
      <c r="AA7229">
        <v>0</v>
      </c>
      <c r="AB7229">
        <v>928800</v>
      </c>
      <c r="AC7229" t="s">
        <v>178</v>
      </c>
      <c r="AD7229">
        <f>+VLOOKUP(T7229,items!$A$2:$D$1255,4,0)</f>
        <v>0</v>
      </c>
      <c r="AE7229">
        <f>+VLOOKUP(T7229,Tabla1[],5,0)</f>
        <v>0</v>
      </c>
      <c r="AF7229">
        <f t="shared" si="112"/>
        <v>11</v>
      </c>
    </row>
    <row r="7230" spans="1:32" x14ac:dyDescent="0.25">
      <c r="A7230">
        <v>105466</v>
      </c>
      <c r="B7230" t="s">
        <v>13017</v>
      </c>
      <c r="C7230" t="s">
        <v>33</v>
      </c>
      <c r="D7230">
        <v>0</v>
      </c>
      <c r="F7230" t="s">
        <v>11915</v>
      </c>
      <c r="G7230" t="s">
        <v>371</v>
      </c>
      <c r="H7230" t="s">
        <v>13018</v>
      </c>
      <c r="I7230" t="s">
        <v>37</v>
      </c>
      <c r="J7230" t="s">
        <v>37</v>
      </c>
      <c r="K7230" t="s">
        <v>37</v>
      </c>
      <c r="L7230" t="s">
        <v>37</v>
      </c>
      <c r="M7230" t="s">
        <v>12254</v>
      </c>
      <c r="N7230" t="s">
        <v>12254</v>
      </c>
      <c r="O7230" t="s">
        <v>12817</v>
      </c>
      <c r="P7230" t="s">
        <v>13019</v>
      </c>
      <c r="Q7230" t="s">
        <v>13020</v>
      </c>
      <c r="R7230" t="s">
        <v>177</v>
      </c>
      <c r="S7230" t="s">
        <v>256</v>
      </c>
      <c r="T7230" t="s">
        <v>1786</v>
      </c>
      <c r="U7230" t="s">
        <v>1787</v>
      </c>
      <c r="V7230" t="s">
        <v>1168</v>
      </c>
      <c r="X7230">
        <v>1</v>
      </c>
      <c r="Y7230">
        <v>0</v>
      </c>
      <c r="Z7230">
        <v>0</v>
      </c>
      <c r="AA7230">
        <v>0</v>
      </c>
      <c r="AB7230">
        <v>1231560</v>
      </c>
      <c r="AC7230" t="s">
        <v>178</v>
      </c>
      <c r="AD7230">
        <f>+VLOOKUP(T7230,items!$A$2:$D$1255,4,0)</f>
        <v>0</v>
      </c>
      <c r="AE7230">
        <f>+VLOOKUP(T7230,Tabla1[],5,0)</f>
        <v>0</v>
      </c>
      <c r="AF7230">
        <f t="shared" si="112"/>
        <v>11</v>
      </c>
    </row>
    <row r="7231" spans="1:32" x14ac:dyDescent="0.25">
      <c r="A7231">
        <v>105466</v>
      </c>
      <c r="B7231" t="s">
        <v>13017</v>
      </c>
      <c r="C7231" t="s">
        <v>33</v>
      </c>
      <c r="D7231">
        <v>0</v>
      </c>
      <c r="F7231" t="s">
        <v>11915</v>
      </c>
      <c r="G7231" t="s">
        <v>371</v>
      </c>
      <c r="H7231" t="s">
        <v>13018</v>
      </c>
      <c r="I7231" t="s">
        <v>37</v>
      </c>
      <c r="J7231" t="s">
        <v>37</v>
      </c>
      <c r="K7231" t="s">
        <v>37</v>
      </c>
      <c r="L7231" t="s">
        <v>37</v>
      </c>
      <c r="M7231" t="s">
        <v>12254</v>
      </c>
      <c r="N7231" t="s">
        <v>12254</v>
      </c>
      <c r="O7231" t="s">
        <v>12817</v>
      </c>
      <c r="P7231" t="s">
        <v>13019</v>
      </c>
      <c r="Q7231" t="s">
        <v>13020</v>
      </c>
      <c r="R7231" t="s">
        <v>177</v>
      </c>
      <c r="S7231" t="s">
        <v>256</v>
      </c>
      <c r="T7231" t="s">
        <v>217</v>
      </c>
      <c r="U7231" t="s">
        <v>218</v>
      </c>
      <c r="X7231">
        <v>1</v>
      </c>
      <c r="Y7231">
        <v>0</v>
      </c>
      <c r="Z7231">
        <v>0</v>
      </c>
      <c r="AA7231">
        <v>0</v>
      </c>
      <c r="AB7231">
        <v>607500</v>
      </c>
      <c r="AC7231" t="s">
        <v>178</v>
      </c>
      <c r="AD7231">
        <f>+VLOOKUP(T7231,items!$A$2:$D$1255,4,0)</f>
        <v>0</v>
      </c>
      <c r="AE7231">
        <f>+VLOOKUP(T7231,Tabla1[],5,0)</f>
        <v>0</v>
      </c>
      <c r="AF7231">
        <f t="shared" si="112"/>
        <v>11</v>
      </c>
    </row>
    <row r="7232" spans="1:32" x14ac:dyDescent="0.25">
      <c r="A7232">
        <v>105466</v>
      </c>
      <c r="B7232" t="s">
        <v>13017</v>
      </c>
      <c r="C7232" t="s">
        <v>33</v>
      </c>
      <c r="D7232">
        <v>0</v>
      </c>
      <c r="F7232" t="s">
        <v>11915</v>
      </c>
      <c r="G7232" t="s">
        <v>371</v>
      </c>
      <c r="H7232" t="s">
        <v>13018</v>
      </c>
      <c r="I7232" t="s">
        <v>37</v>
      </c>
      <c r="J7232" t="s">
        <v>37</v>
      </c>
      <c r="K7232" t="s">
        <v>37</v>
      </c>
      <c r="L7232" t="s">
        <v>37</v>
      </c>
      <c r="M7232" t="s">
        <v>12254</v>
      </c>
      <c r="N7232" t="s">
        <v>12254</v>
      </c>
      <c r="O7232" t="s">
        <v>12817</v>
      </c>
      <c r="P7232" t="s">
        <v>13019</v>
      </c>
      <c r="Q7232" t="s">
        <v>13020</v>
      </c>
      <c r="R7232" t="s">
        <v>177</v>
      </c>
      <c r="S7232" t="s">
        <v>256</v>
      </c>
      <c r="T7232" t="s">
        <v>219</v>
      </c>
      <c r="U7232" t="s">
        <v>220</v>
      </c>
      <c r="X7232">
        <v>1</v>
      </c>
      <c r="Y7232">
        <v>0</v>
      </c>
      <c r="Z7232">
        <v>0</v>
      </c>
      <c r="AA7232">
        <v>0</v>
      </c>
      <c r="AB7232">
        <v>342000</v>
      </c>
      <c r="AC7232" t="s">
        <v>178</v>
      </c>
      <c r="AD7232">
        <f>+VLOOKUP(T7232,items!$A$2:$D$1255,4,0)</f>
        <v>0</v>
      </c>
      <c r="AE7232">
        <f>+VLOOKUP(T7232,Tabla1[],5,0)</f>
        <v>0</v>
      </c>
      <c r="AF7232">
        <f t="shared" si="112"/>
        <v>11</v>
      </c>
    </row>
    <row r="7233" spans="1:32" x14ac:dyDescent="0.25">
      <c r="A7233">
        <v>105466</v>
      </c>
      <c r="B7233" t="s">
        <v>13017</v>
      </c>
      <c r="C7233" t="s">
        <v>33</v>
      </c>
      <c r="D7233">
        <v>0</v>
      </c>
      <c r="F7233" t="s">
        <v>11915</v>
      </c>
      <c r="G7233" t="s">
        <v>371</v>
      </c>
      <c r="H7233" t="s">
        <v>13018</v>
      </c>
      <c r="I7233" t="s">
        <v>37</v>
      </c>
      <c r="J7233" t="s">
        <v>37</v>
      </c>
      <c r="K7233" t="s">
        <v>37</v>
      </c>
      <c r="L7233" t="s">
        <v>37</v>
      </c>
      <c r="M7233" t="s">
        <v>12254</v>
      </c>
      <c r="N7233" t="s">
        <v>12254</v>
      </c>
      <c r="O7233" t="s">
        <v>12817</v>
      </c>
      <c r="P7233" t="s">
        <v>13019</v>
      </c>
      <c r="Q7233" t="s">
        <v>13020</v>
      </c>
      <c r="R7233" t="s">
        <v>177</v>
      </c>
      <c r="S7233" t="s">
        <v>256</v>
      </c>
      <c r="T7233" t="s">
        <v>50</v>
      </c>
      <c r="U7233" t="s">
        <v>51</v>
      </c>
      <c r="X7233">
        <v>1</v>
      </c>
      <c r="Y7233">
        <v>0</v>
      </c>
      <c r="Z7233">
        <v>0</v>
      </c>
      <c r="AA7233">
        <v>0</v>
      </c>
      <c r="AB7233">
        <v>100000</v>
      </c>
      <c r="AC7233" t="s">
        <v>178</v>
      </c>
      <c r="AD7233" t="e">
        <f>+VLOOKUP(T7233,items!$A$2:$D$1255,4,0)</f>
        <v>#N/A</v>
      </c>
      <c r="AE7233" t="e">
        <f>+VLOOKUP(T7233,Tabla1[],5,0)</f>
        <v>#N/A</v>
      </c>
      <c r="AF7233">
        <f t="shared" si="112"/>
        <v>11</v>
      </c>
    </row>
    <row r="7234" spans="1:32" x14ac:dyDescent="0.25">
      <c r="A7234">
        <v>105466</v>
      </c>
      <c r="B7234" t="s">
        <v>13017</v>
      </c>
      <c r="C7234" t="s">
        <v>33</v>
      </c>
      <c r="D7234">
        <v>0</v>
      </c>
      <c r="F7234" t="s">
        <v>11915</v>
      </c>
      <c r="G7234" t="s">
        <v>371</v>
      </c>
      <c r="H7234" t="s">
        <v>13018</v>
      </c>
      <c r="I7234" t="s">
        <v>37</v>
      </c>
      <c r="J7234" t="s">
        <v>37</v>
      </c>
      <c r="K7234" t="s">
        <v>37</v>
      </c>
      <c r="L7234" t="s">
        <v>37</v>
      </c>
      <c r="M7234" t="s">
        <v>12254</v>
      </c>
      <c r="N7234" t="s">
        <v>12254</v>
      </c>
      <c r="O7234" t="s">
        <v>12817</v>
      </c>
      <c r="P7234" t="s">
        <v>13019</v>
      </c>
      <c r="Q7234" t="s">
        <v>13020</v>
      </c>
      <c r="R7234" t="s">
        <v>177</v>
      </c>
      <c r="S7234" t="s">
        <v>256</v>
      </c>
      <c r="T7234" t="s">
        <v>691</v>
      </c>
      <c r="U7234" t="s">
        <v>692</v>
      </c>
      <c r="X7234">
        <v>1</v>
      </c>
      <c r="Y7234">
        <v>0</v>
      </c>
      <c r="Z7234">
        <v>0</v>
      </c>
      <c r="AA7234">
        <v>0</v>
      </c>
      <c r="AB7234">
        <v>400000</v>
      </c>
      <c r="AC7234" t="s">
        <v>178</v>
      </c>
      <c r="AD7234" t="e">
        <f>+VLOOKUP(T7234,items!$A$2:$D$1255,4,0)</f>
        <v>#N/A</v>
      </c>
      <c r="AE7234" t="e">
        <f>+VLOOKUP(T7234,Tabla1[],5,0)</f>
        <v>#N/A</v>
      </c>
      <c r="AF7234">
        <f t="shared" ref="AF7234:AF7297" si="113">+MONTH(O7234)</f>
        <v>11</v>
      </c>
    </row>
    <row r="7235" spans="1:32" x14ac:dyDescent="0.25">
      <c r="A7235">
        <v>105486</v>
      </c>
      <c r="B7235" t="s">
        <v>13021</v>
      </c>
      <c r="C7235" t="s">
        <v>75</v>
      </c>
      <c r="D7235">
        <v>0</v>
      </c>
      <c r="F7235" t="s">
        <v>4728</v>
      </c>
      <c r="G7235" t="s">
        <v>9599</v>
      </c>
      <c r="H7235" t="s">
        <v>13022</v>
      </c>
      <c r="I7235" t="s">
        <v>37</v>
      </c>
      <c r="J7235" t="s">
        <v>13023</v>
      </c>
      <c r="K7235" t="s">
        <v>13024</v>
      </c>
      <c r="L7235" t="s">
        <v>37</v>
      </c>
      <c r="M7235" t="s">
        <v>10025</v>
      </c>
      <c r="N7235" t="s">
        <v>10025</v>
      </c>
      <c r="O7235" t="s">
        <v>8745</v>
      </c>
      <c r="P7235" t="s">
        <v>10604</v>
      </c>
      <c r="Q7235" t="s">
        <v>10604</v>
      </c>
      <c r="R7235" t="s">
        <v>127</v>
      </c>
      <c r="S7235" t="s">
        <v>164</v>
      </c>
      <c r="T7235" t="s">
        <v>1469</v>
      </c>
      <c r="U7235" t="s">
        <v>578</v>
      </c>
      <c r="X7235">
        <v>12</v>
      </c>
      <c r="Y7235">
        <v>0</v>
      </c>
      <c r="Z7235">
        <v>0</v>
      </c>
      <c r="AA7235">
        <v>0</v>
      </c>
      <c r="AB7235">
        <v>636000</v>
      </c>
      <c r="AC7235" t="s">
        <v>47</v>
      </c>
      <c r="AD7235">
        <f>+VLOOKUP(T7235,items!$A$2:$D$1255,4,0)</f>
        <v>0</v>
      </c>
      <c r="AE7235">
        <f>+VLOOKUP(T7235,Tabla1[],5,0)</f>
        <v>0</v>
      </c>
      <c r="AF7235">
        <f t="shared" si="113"/>
        <v>6</v>
      </c>
    </row>
    <row r="7236" spans="1:32" x14ac:dyDescent="0.25">
      <c r="A7236">
        <v>105488</v>
      </c>
      <c r="B7236" t="s">
        <v>12658</v>
      </c>
      <c r="C7236" t="s">
        <v>33</v>
      </c>
      <c r="D7236">
        <v>0</v>
      </c>
      <c r="F7236" t="s">
        <v>4728</v>
      </c>
      <c r="G7236" t="s">
        <v>4728</v>
      </c>
      <c r="H7236" t="s">
        <v>13025</v>
      </c>
      <c r="I7236" t="s">
        <v>37</v>
      </c>
      <c r="J7236" t="s">
        <v>13026</v>
      </c>
      <c r="K7236" t="s">
        <v>13027</v>
      </c>
      <c r="L7236" t="s">
        <v>37</v>
      </c>
      <c r="M7236" t="s">
        <v>9599</v>
      </c>
      <c r="N7236" t="s">
        <v>9599</v>
      </c>
      <c r="O7236" t="s">
        <v>9396</v>
      </c>
      <c r="P7236" t="s">
        <v>12032</v>
      </c>
      <c r="Q7236" t="s">
        <v>10604</v>
      </c>
      <c r="R7236" t="s">
        <v>411</v>
      </c>
      <c r="S7236" t="s">
        <v>164</v>
      </c>
      <c r="T7236" t="s">
        <v>1398</v>
      </c>
      <c r="U7236" t="s">
        <v>529</v>
      </c>
      <c r="X7236">
        <v>16</v>
      </c>
      <c r="Y7236">
        <v>0</v>
      </c>
      <c r="Z7236">
        <v>0</v>
      </c>
      <c r="AA7236">
        <v>0</v>
      </c>
      <c r="AB7236">
        <v>841600</v>
      </c>
      <c r="AC7236" t="s">
        <v>47</v>
      </c>
      <c r="AD7236">
        <f>+VLOOKUP(T7236,items!$A$2:$D$1255,4,0)</f>
        <v>0</v>
      </c>
      <c r="AE7236">
        <f>+VLOOKUP(T7236,Tabla1[],5,0)</f>
        <v>0</v>
      </c>
      <c r="AF7236">
        <f t="shared" si="113"/>
        <v>6</v>
      </c>
    </row>
    <row r="7237" spans="1:32" x14ac:dyDescent="0.25">
      <c r="A7237">
        <v>105511</v>
      </c>
      <c r="B7237" t="s">
        <v>8093</v>
      </c>
      <c r="C7237" t="s">
        <v>75</v>
      </c>
      <c r="D7237">
        <v>0</v>
      </c>
      <c r="F7237" t="s">
        <v>4728</v>
      </c>
      <c r="G7237" t="s">
        <v>10455</v>
      </c>
      <c r="H7237" t="s">
        <v>13028</v>
      </c>
      <c r="I7237" t="s">
        <v>37</v>
      </c>
      <c r="J7237" t="s">
        <v>13029</v>
      </c>
      <c r="K7237" t="s">
        <v>13030</v>
      </c>
      <c r="L7237" t="s">
        <v>13031</v>
      </c>
      <c r="M7237" t="s">
        <v>8745</v>
      </c>
      <c r="N7237" t="s">
        <v>8745</v>
      </c>
      <c r="O7237" t="s">
        <v>10604</v>
      </c>
      <c r="P7237" t="s">
        <v>10533</v>
      </c>
      <c r="Q7237" t="s">
        <v>10125</v>
      </c>
      <c r="R7237" t="s">
        <v>127</v>
      </c>
      <c r="S7237" t="s">
        <v>256</v>
      </c>
      <c r="T7237" t="s">
        <v>11508</v>
      </c>
      <c r="U7237" t="s">
        <v>11509</v>
      </c>
      <c r="X7237">
        <v>16</v>
      </c>
      <c r="Y7237">
        <v>0</v>
      </c>
      <c r="Z7237">
        <v>0</v>
      </c>
      <c r="AA7237">
        <v>0</v>
      </c>
      <c r="AB7237">
        <v>9520</v>
      </c>
      <c r="AC7237" t="s">
        <v>47</v>
      </c>
      <c r="AD7237">
        <f>+VLOOKUP(T7237,items!$A$2:$D$1255,4,0)</f>
        <v>0</v>
      </c>
      <c r="AE7237">
        <f>+VLOOKUP(T7237,Tabla1[],5,0)</f>
        <v>0</v>
      </c>
      <c r="AF7237">
        <f t="shared" si="113"/>
        <v>7</v>
      </c>
    </row>
    <row r="7238" spans="1:32" x14ac:dyDescent="0.25">
      <c r="A7238">
        <v>105511</v>
      </c>
      <c r="B7238" t="s">
        <v>8093</v>
      </c>
      <c r="C7238" t="s">
        <v>75</v>
      </c>
      <c r="D7238">
        <v>0</v>
      </c>
      <c r="F7238" t="s">
        <v>4728</v>
      </c>
      <c r="G7238" t="s">
        <v>10455</v>
      </c>
      <c r="H7238" t="s">
        <v>13028</v>
      </c>
      <c r="I7238" t="s">
        <v>37</v>
      </c>
      <c r="J7238" t="s">
        <v>13029</v>
      </c>
      <c r="K7238" t="s">
        <v>13030</v>
      </c>
      <c r="L7238" t="s">
        <v>13031</v>
      </c>
      <c r="M7238" t="s">
        <v>8745</v>
      </c>
      <c r="N7238" t="s">
        <v>8745</v>
      </c>
      <c r="O7238" t="s">
        <v>10604</v>
      </c>
      <c r="P7238" t="s">
        <v>10533</v>
      </c>
      <c r="Q7238" t="s">
        <v>10125</v>
      </c>
      <c r="R7238" t="s">
        <v>127</v>
      </c>
      <c r="S7238" t="s">
        <v>256</v>
      </c>
      <c r="T7238" t="s">
        <v>4322</v>
      </c>
      <c r="U7238" t="s">
        <v>4323</v>
      </c>
      <c r="X7238">
        <v>2</v>
      </c>
      <c r="Y7238">
        <v>0</v>
      </c>
      <c r="Z7238">
        <v>0</v>
      </c>
      <c r="AA7238">
        <v>0</v>
      </c>
      <c r="AB7238">
        <v>5593000</v>
      </c>
      <c r="AC7238" t="s">
        <v>47</v>
      </c>
      <c r="AD7238">
        <f>+VLOOKUP(T7238,items!$A$2:$D$1255,4,0)</f>
        <v>0</v>
      </c>
      <c r="AE7238">
        <f>+VLOOKUP(T7238,Tabla1[],5,0)</f>
        <v>0</v>
      </c>
      <c r="AF7238">
        <f t="shared" si="113"/>
        <v>7</v>
      </c>
    </row>
    <row r="7239" spans="1:32" x14ac:dyDescent="0.25">
      <c r="A7239">
        <v>105511</v>
      </c>
      <c r="B7239" t="s">
        <v>8093</v>
      </c>
      <c r="C7239" t="s">
        <v>75</v>
      </c>
      <c r="D7239">
        <v>0</v>
      </c>
      <c r="F7239" t="s">
        <v>4728</v>
      </c>
      <c r="G7239" t="s">
        <v>10455</v>
      </c>
      <c r="H7239" t="s">
        <v>13028</v>
      </c>
      <c r="I7239" t="s">
        <v>37</v>
      </c>
      <c r="J7239" t="s">
        <v>13029</v>
      </c>
      <c r="K7239" t="s">
        <v>13030</v>
      </c>
      <c r="L7239" t="s">
        <v>13031</v>
      </c>
      <c r="M7239" t="s">
        <v>8745</v>
      </c>
      <c r="N7239" t="s">
        <v>8745</v>
      </c>
      <c r="O7239" t="s">
        <v>10604</v>
      </c>
      <c r="P7239" t="s">
        <v>10533</v>
      </c>
      <c r="Q7239" t="s">
        <v>10125</v>
      </c>
      <c r="R7239" t="s">
        <v>127</v>
      </c>
      <c r="S7239" t="s">
        <v>256</v>
      </c>
      <c r="T7239" t="s">
        <v>11510</v>
      </c>
      <c r="U7239" t="s">
        <v>11511</v>
      </c>
      <c r="X7239">
        <v>16</v>
      </c>
      <c r="Y7239">
        <v>0</v>
      </c>
      <c r="Z7239">
        <v>0</v>
      </c>
      <c r="AA7239">
        <v>0</v>
      </c>
      <c r="AB7239">
        <v>12240</v>
      </c>
      <c r="AC7239" t="s">
        <v>47</v>
      </c>
      <c r="AD7239">
        <f>+VLOOKUP(T7239,items!$A$2:$D$1255,4,0)</f>
        <v>0</v>
      </c>
      <c r="AE7239">
        <f>+VLOOKUP(T7239,Tabla1[],5,0)</f>
        <v>0</v>
      </c>
      <c r="AF7239">
        <f t="shared" si="113"/>
        <v>7</v>
      </c>
    </row>
    <row r="7240" spans="1:32" x14ac:dyDescent="0.25">
      <c r="A7240">
        <v>105511</v>
      </c>
      <c r="B7240" t="s">
        <v>8093</v>
      </c>
      <c r="C7240" t="s">
        <v>75</v>
      </c>
      <c r="D7240">
        <v>0</v>
      </c>
      <c r="F7240" t="s">
        <v>4728</v>
      </c>
      <c r="G7240" t="s">
        <v>10455</v>
      </c>
      <c r="H7240" t="s">
        <v>13028</v>
      </c>
      <c r="I7240" t="s">
        <v>37</v>
      </c>
      <c r="J7240" t="s">
        <v>13029</v>
      </c>
      <c r="K7240" t="s">
        <v>13030</v>
      </c>
      <c r="L7240" t="s">
        <v>13031</v>
      </c>
      <c r="M7240" t="s">
        <v>8745</v>
      </c>
      <c r="N7240" t="s">
        <v>8745</v>
      </c>
      <c r="O7240" t="s">
        <v>10604</v>
      </c>
      <c r="P7240" t="s">
        <v>10533</v>
      </c>
      <c r="Q7240" t="s">
        <v>10125</v>
      </c>
      <c r="R7240" t="s">
        <v>127</v>
      </c>
      <c r="S7240" t="s">
        <v>256</v>
      </c>
      <c r="T7240" t="s">
        <v>1532</v>
      </c>
      <c r="U7240" t="s">
        <v>1533</v>
      </c>
      <c r="X7240">
        <v>8</v>
      </c>
      <c r="Y7240">
        <v>0</v>
      </c>
      <c r="Z7240">
        <v>0</v>
      </c>
      <c r="AA7240">
        <v>0</v>
      </c>
      <c r="AB7240">
        <v>37696</v>
      </c>
      <c r="AC7240" t="s">
        <v>47</v>
      </c>
      <c r="AD7240">
        <f>+VLOOKUP(T7240,items!$A$2:$D$1255,4,0)</f>
        <v>0</v>
      </c>
      <c r="AE7240">
        <f>+VLOOKUP(T7240,Tabla1[],5,0)</f>
        <v>0</v>
      </c>
      <c r="AF7240">
        <f t="shared" si="113"/>
        <v>7</v>
      </c>
    </row>
    <row r="7241" spans="1:32" x14ac:dyDescent="0.25">
      <c r="A7241">
        <v>105511</v>
      </c>
      <c r="B7241" t="s">
        <v>8093</v>
      </c>
      <c r="C7241" t="s">
        <v>75</v>
      </c>
      <c r="D7241">
        <v>0</v>
      </c>
      <c r="F7241" t="s">
        <v>4728</v>
      </c>
      <c r="G7241" t="s">
        <v>10455</v>
      </c>
      <c r="H7241" t="s">
        <v>13028</v>
      </c>
      <c r="I7241" t="s">
        <v>37</v>
      </c>
      <c r="J7241" t="s">
        <v>13029</v>
      </c>
      <c r="K7241" t="s">
        <v>13030</v>
      </c>
      <c r="L7241" t="s">
        <v>13031</v>
      </c>
      <c r="M7241" t="s">
        <v>8745</v>
      </c>
      <c r="N7241" t="s">
        <v>8745</v>
      </c>
      <c r="O7241" t="s">
        <v>10604</v>
      </c>
      <c r="P7241" t="s">
        <v>10533</v>
      </c>
      <c r="Q7241" t="s">
        <v>10125</v>
      </c>
      <c r="R7241" t="s">
        <v>127</v>
      </c>
      <c r="S7241" t="s">
        <v>256</v>
      </c>
      <c r="T7241" t="s">
        <v>11512</v>
      </c>
      <c r="U7241" t="s">
        <v>11513</v>
      </c>
      <c r="X7241">
        <v>2</v>
      </c>
      <c r="Y7241">
        <v>0</v>
      </c>
      <c r="Z7241">
        <v>0</v>
      </c>
      <c r="AA7241">
        <v>0</v>
      </c>
      <c r="AB7241">
        <v>54400</v>
      </c>
      <c r="AC7241" t="s">
        <v>47</v>
      </c>
      <c r="AD7241">
        <f>+VLOOKUP(T7241,items!$A$2:$D$1255,4,0)</f>
        <v>0</v>
      </c>
      <c r="AE7241">
        <f>+VLOOKUP(T7241,Tabla1[],5,0)</f>
        <v>0</v>
      </c>
      <c r="AF7241">
        <f t="shared" si="113"/>
        <v>7</v>
      </c>
    </row>
    <row r="7242" spans="1:32" x14ac:dyDescent="0.25">
      <c r="A7242">
        <v>105511</v>
      </c>
      <c r="B7242" t="s">
        <v>8093</v>
      </c>
      <c r="C7242" t="s">
        <v>75</v>
      </c>
      <c r="D7242">
        <v>0</v>
      </c>
      <c r="F7242" t="s">
        <v>4728</v>
      </c>
      <c r="G7242" t="s">
        <v>10455</v>
      </c>
      <c r="H7242" t="s">
        <v>13028</v>
      </c>
      <c r="I7242" t="s">
        <v>37</v>
      </c>
      <c r="J7242" t="s">
        <v>13029</v>
      </c>
      <c r="K7242" t="s">
        <v>13030</v>
      </c>
      <c r="L7242" t="s">
        <v>13031</v>
      </c>
      <c r="M7242" t="s">
        <v>8745</v>
      </c>
      <c r="N7242" t="s">
        <v>8745</v>
      </c>
      <c r="O7242" t="s">
        <v>10604</v>
      </c>
      <c r="P7242" t="s">
        <v>10533</v>
      </c>
      <c r="Q7242" t="s">
        <v>10125</v>
      </c>
      <c r="R7242" t="s">
        <v>127</v>
      </c>
      <c r="S7242" t="s">
        <v>256</v>
      </c>
      <c r="T7242" t="s">
        <v>11518</v>
      </c>
      <c r="U7242" t="s">
        <v>11519</v>
      </c>
      <c r="X7242">
        <v>4</v>
      </c>
      <c r="Y7242">
        <v>0</v>
      </c>
      <c r="Z7242">
        <v>0</v>
      </c>
      <c r="AA7242">
        <v>0</v>
      </c>
      <c r="AB7242">
        <v>4460</v>
      </c>
      <c r="AC7242" t="s">
        <v>47</v>
      </c>
      <c r="AD7242">
        <f>+VLOOKUP(T7242,items!$A$2:$D$1255,4,0)</f>
        <v>0</v>
      </c>
      <c r="AE7242">
        <f>+VLOOKUP(T7242,Tabla1[],5,0)</f>
        <v>0</v>
      </c>
      <c r="AF7242">
        <f t="shared" si="113"/>
        <v>7</v>
      </c>
    </row>
    <row r="7243" spans="1:32" x14ac:dyDescent="0.25">
      <c r="A7243">
        <v>105511</v>
      </c>
      <c r="B7243" t="s">
        <v>8093</v>
      </c>
      <c r="C7243" t="s">
        <v>75</v>
      </c>
      <c r="D7243">
        <v>0</v>
      </c>
      <c r="F7243" t="s">
        <v>4728</v>
      </c>
      <c r="G7243" t="s">
        <v>10455</v>
      </c>
      <c r="H7243" t="s">
        <v>13028</v>
      </c>
      <c r="I7243" t="s">
        <v>37</v>
      </c>
      <c r="J7243" t="s">
        <v>13029</v>
      </c>
      <c r="K7243" t="s">
        <v>13030</v>
      </c>
      <c r="L7243" t="s">
        <v>13031</v>
      </c>
      <c r="M7243" t="s">
        <v>8745</v>
      </c>
      <c r="N7243" t="s">
        <v>8745</v>
      </c>
      <c r="O7243" t="s">
        <v>10604</v>
      </c>
      <c r="P7243" t="s">
        <v>10533</v>
      </c>
      <c r="Q7243" t="s">
        <v>10125</v>
      </c>
      <c r="R7243" t="s">
        <v>127</v>
      </c>
      <c r="S7243" t="s">
        <v>256</v>
      </c>
      <c r="T7243" t="s">
        <v>633</v>
      </c>
      <c r="U7243" t="s">
        <v>634</v>
      </c>
      <c r="X7243">
        <v>2</v>
      </c>
      <c r="Y7243">
        <v>0</v>
      </c>
      <c r="Z7243">
        <v>0</v>
      </c>
      <c r="AA7243">
        <v>0</v>
      </c>
      <c r="AB7243">
        <v>605626</v>
      </c>
      <c r="AC7243" t="s">
        <v>47</v>
      </c>
      <c r="AD7243">
        <f>+VLOOKUP(T7243,items!$A$2:$D$1255,4,0)</f>
        <v>0</v>
      </c>
      <c r="AE7243">
        <f>+VLOOKUP(T7243,Tabla1[],5,0)</f>
        <v>0</v>
      </c>
      <c r="AF7243">
        <f t="shared" si="113"/>
        <v>7</v>
      </c>
    </row>
    <row r="7244" spans="1:32" x14ac:dyDescent="0.25">
      <c r="A7244">
        <v>105511</v>
      </c>
      <c r="B7244" t="s">
        <v>8093</v>
      </c>
      <c r="C7244" t="s">
        <v>75</v>
      </c>
      <c r="D7244">
        <v>0</v>
      </c>
      <c r="F7244" t="s">
        <v>4728</v>
      </c>
      <c r="G7244" t="s">
        <v>10455</v>
      </c>
      <c r="H7244" t="s">
        <v>13028</v>
      </c>
      <c r="I7244" t="s">
        <v>37</v>
      </c>
      <c r="J7244" t="s">
        <v>13029</v>
      </c>
      <c r="K7244" t="s">
        <v>13030</v>
      </c>
      <c r="L7244" t="s">
        <v>13031</v>
      </c>
      <c r="M7244" t="s">
        <v>8745</v>
      </c>
      <c r="N7244" t="s">
        <v>8745</v>
      </c>
      <c r="O7244" t="s">
        <v>10604</v>
      </c>
      <c r="P7244" t="s">
        <v>10533</v>
      </c>
      <c r="Q7244" t="s">
        <v>10125</v>
      </c>
      <c r="R7244" t="s">
        <v>127</v>
      </c>
      <c r="S7244" t="s">
        <v>256</v>
      </c>
      <c r="T7244" t="s">
        <v>4131</v>
      </c>
      <c r="U7244" t="s">
        <v>4132</v>
      </c>
      <c r="X7244">
        <v>8</v>
      </c>
      <c r="Y7244">
        <v>0</v>
      </c>
      <c r="Z7244">
        <v>0</v>
      </c>
      <c r="AA7244">
        <v>0</v>
      </c>
      <c r="AB7244">
        <v>48960</v>
      </c>
      <c r="AC7244" t="s">
        <v>47</v>
      </c>
      <c r="AD7244">
        <f>+VLOOKUP(T7244,items!$A$2:$D$1255,4,0)</f>
        <v>0</v>
      </c>
      <c r="AE7244">
        <f>+VLOOKUP(T7244,Tabla1[],5,0)</f>
        <v>0</v>
      </c>
      <c r="AF7244">
        <f t="shared" si="113"/>
        <v>7</v>
      </c>
    </row>
    <row r="7245" spans="1:32" x14ac:dyDescent="0.25">
      <c r="A7245">
        <v>105511</v>
      </c>
      <c r="B7245" t="s">
        <v>8093</v>
      </c>
      <c r="C7245" t="s">
        <v>75</v>
      </c>
      <c r="D7245">
        <v>0</v>
      </c>
      <c r="F7245" t="s">
        <v>4728</v>
      </c>
      <c r="G7245" t="s">
        <v>10455</v>
      </c>
      <c r="H7245" t="s">
        <v>13028</v>
      </c>
      <c r="I7245" t="s">
        <v>37</v>
      </c>
      <c r="J7245" t="s">
        <v>13029</v>
      </c>
      <c r="K7245" t="s">
        <v>13030</v>
      </c>
      <c r="L7245" t="s">
        <v>13031</v>
      </c>
      <c r="M7245" t="s">
        <v>8745</v>
      </c>
      <c r="N7245" t="s">
        <v>8745</v>
      </c>
      <c r="O7245" t="s">
        <v>10604</v>
      </c>
      <c r="P7245" t="s">
        <v>10533</v>
      </c>
      <c r="Q7245" t="s">
        <v>10125</v>
      </c>
      <c r="R7245" t="s">
        <v>127</v>
      </c>
      <c r="S7245" t="s">
        <v>256</v>
      </c>
      <c r="T7245" t="s">
        <v>11520</v>
      </c>
      <c r="U7245" t="s">
        <v>11521</v>
      </c>
      <c r="X7245">
        <v>16</v>
      </c>
      <c r="Y7245">
        <v>0</v>
      </c>
      <c r="Z7245">
        <v>0</v>
      </c>
      <c r="AA7245">
        <v>0</v>
      </c>
      <c r="AB7245">
        <v>612000</v>
      </c>
      <c r="AC7245" t="s">
        <v>47</v>
      </c>
      <c r="AD7245">
        <f>+VLOOKUP(T7245,items!$A$2:$D$1255,4,0)</f>
        <v>0</v>
      </c>
      <c r="AE7245">
        <f>+VLOOKUP(T7245,Tabla1[],5,0)</f>
        <v>0</v>
      </c>
      <c r="AF7245">
        <f t="shared" si="113"/>
        <v>7</v>
      </c>
    </row>
    <row r="7246" spans="1:32" x14ac:dyDescent="0.25">
      <c r="A7246">
        <v>105511</v>
      </c>
      <c r="B7246" t="s">
        <v>8093</v>
      </c>
      <c r="C7246" t="s">
        <v>75</v>
      </c>
      <c r="D7246">
        <v>0</v>
      </c>
      <c r="F7246" t="s">
        <v>4728</v>
      </c>
      <c r="G7246" t="s">
        <v>10455</v>
      </c>
      <c r="H7246" t="s">
        <v>13028</v>
      </c>
      <c r="I7246" t="s">
        <v>37</v>
      </c>
      <c r="J7246" t="s">
        <v>13029</v>
      </c>
      <c r="K7246" t="s">
        <v>13030</v>
      </c>
      <c r="L7246" t="s">
        <v>13031</v>
      </c>
      <c r="M7246" t="s">
        <v>8745</v>
      </c>
      <c r="N7246" t="s">
        <v>8745</v>
      </c>
      <c r="O7246" t="s">
        <v>10604</v>
      </c>
      <c r="P7246" t="s">
        <v>10533</v>
      </c>
      <c r="Q7246" t="s">
        <v>10125</v>
      </c>
      <c r="R7246" t="s">
        <v>127</v>
      </c>
      <c r="S7246" t="s">
        <v>256</v>
      </c>
      <c r="T7246" t="s">
        <v>1536</v>
      </c>
      <c r="U7246" t="s">
        <v>1537</v>
      </c>
      <c r="X7246">
        <v>2</v>
      </c>
      <c r="Y7246">
        <v>0</v>
      </c>
      <c r="Z7246">
        <v>0</v>
      </c>
      <c r="AA7246">
        <v>0</v>
      </c>
      <c r="AB7246">
        <v>1977950</v>
      </c>
      <c r="AC7246" t="s">
        <v>47</v>
      </c>
      <c r="AD7246">
        <f>+VLOOKUP(T7246,items!$A$2:$D$1255,4,0)</f>
        <v>0</v>
      </c>
      <c r="AE7246">
        <f>+VLOOKUP(T7246,Tabla1[],5,0)</f>
        <v>0</v>
      </c>
      <c r="AF7246">
        <f t="shared" si="113"/>
        <v>7</v>
      </c>
    </row>
    <row r="7247" spans="1:32" x14ac:dyDescent="0.25">
      <c r="A7247">
        <v>105511</v>
      </c>
      <c r="B7247" t="s">
        <v>8093</v>
      </c>
      <c r="C7247" t="s">
        <v>75</v>
      </c>
      <c r="D7247">
        <v>0</v>
      </c>
      <c r="F7247" t="s">
        <v>4728</v>
      </c>
      <c r="G7247" t="s">
        <v>10455</v>
      </c>
      <c r="H7247" t="s">
        <v>13028</v>
      </c>
      <c r="I7247" t="s">
        <v>37</v>
      </c>
      <c r="J7247" t="s">
        <v>13029</v>
      </c>
      <c r="K7247" t="s">
        <v>13030</v>
      </c>
      <c r="L7247" t="s">
        <v>13031</v>
      </c>
      <c r="M7247" t="s">
        <v>8745</v>
      </c>
      <c r="N7247" t="s">
        <v>8745</v>
      </c>
      <c r="O7247" t="s">
        <v>10604</v>
      </c>
      <c r="P7247" t="s">
        <v>10533</v>
      </c>
      <c r="Q7247" t="s">
        <v>10125</v>
      </c>
      <c r="R7247" t="s">
        <v>127</v>
      </c>
      <c r="S7247" t="s">
        <v>256</v>
      </c>
      <c r="T7247" t="s">
        <v>5754</v>
      </c>
      <c r="U7247" t="s">
        <v>5755</v>
      </c>
      <c r="X7247">
        <v>4</v>
      </c>
      <c r="Y7247">
        <v>0</v>
      </c>
      <c r="Z7247">
        <v>0</v>
      </c>
      <c r="AA7247">
        <v>0</v>
      </c>
      <c r="AB7247">
        <v>2652</v>
      </c>
      <c r="AC7247" t="s">
        <v>47</v>
      </c>
      <c r="AD7247">
        <f>+VLOOKUP(T7247,items!$A$2:$D$1255,4,0)</f>
        <v>0</v>
      </c>
      <c r="AE7247">
        <f>+VLOOKUP(T7247,Tabla1[],5,0)</f>
        <v>0</v>
      </c>
      <c r="AF7247">
        <f t="shared" si="113"/>
        <v>7</v>
      </c>
    </row>
    <row r="7248" spans="1:32" x14ac:dyDescent="0.25">
      <c r="A7248">
        <v>105511</v>
      </c>
      <c r="B7248" t="s">
        <v>8093</v>
      </c>
      <c r="C7248" t="s">
        <v>75</v>
      </c>
      <c r="D7248">
        <v>0</v>
      </c>
      <c r="F7248" t="s">
        <v>4728</v>
      </c>
      <c r="G7248" t="s">
        <v>10455</v>
      </c>
      <c r="H7248" t="s">
        <v>13028</v>
      </c>
      <c r="I7248" t="s">
        <v>37</v>
      </c>
      <c r="J7248" t="s">
        <v>13029</v>
      </c>
      <c r="K7248" t="s">
        <v>13030</v>
      </c>
      <c r="L7248" t="s">
        <v>13031</v>
      </c>
      <c r="M7248" t="s">
        <v>8745</v>
      </c>
      <c r="N7248" t="s">
        <v>8745</v>
      </c>
      <c r="O7248" t="s">
        <v>10604</v>
      </c>
      <c r="P7248" t="s">
        <v>10533</v>
      </c>
      <c r="Q7248" t="s">
        <v>10125</v>
      </c>
      <c r="R7248" t="s">
        <v>127</v>
      </c>
      <c r="S7248" t="s">
        <v>256</v>
      </c>
      <c r="T7248" t="s">
        <v>11206</v>
      </c>
      <c r="U7248" t="s">
        <v>11207</v>
      </c>
      <c r="X7248">
        <v>2</v>
      </c>
      <c r="Y7248">
        <v>0</v>
      </c>
      <c r="Z7248">
        <v>0</v>
      </c>
      <c r="AA7248">
        <v>0</v>
      </c>
      <c r="AB7248">
        <v>13770</v>
      </c>
      <c r="AC7248" t="s">
        <v>47</v>
      </c>
      <c r="AD7248">
        <f>+VLOOKUP(T7248,items!$A$2:$D$1255,4,0)</f>
        <v>0</v>
      </c>
      <c r="AE7248">
        <f>+VLOOKUP(T7248,Tabla1[],5,0)</f>
        <v>0</v>
      </c>
      <c r="AF7248">
        <f t="shared" si="113"/>
        <v>7</v>
      </c>
    </row>
    <row r="7249" spans="1:32" x14ac:dyDescent="0.25">
      <c r="A7249">
        <v>105511</v>
      </c>
      <c r="B7249" t="s">
        <v>8093</v>
      </c>
      <c r="C7249" t="s">
        <v>75</v>
      </c>
      <c r="D7249">
        <v>0</v>
      </c>
      <c r="F7249" t="s">
        <v>4728</v>
      </c>
      <c r="G7249" t="s">
        <v>10455</v>
      </c>
      <c r="H7249" t="s">
        <v>13028</v>
      </c>
      <c r="I7249" t="s">
        <v>37</v>
      </c>
      <c r="J7249" t="s">
        <v>13029</v>
      </c>
      <c r="K7249" t="s">
        <v>13030</v>
      </c>
      <c r="L7249" t="s">
        <v>13031</v>
      </c>
      <c r="M7249" t="s">
        <v>8745</v>
      </c>
      <c r="N7249" t="s">
        <v>8745</v>
      </c>
      <c r="O7249" t="s">
        <v>10604</v>
      </c>
      <c r="P7249" t="s">
        <v>10533</v>
      </c>
      <c r="Q7249" t="s">
        <v>10125</v>
      </c>
      <c r="R7249" t="s">
        <v>127</v>
      </c>
      <c r="S7249" t="s">
        <v>256</v>
      </c>
      <c r="T7249" t="s">
        <v>2867</v>
      </c>
      <c r="U7249" t="s">
        <v>2868</v>
      </c>
      <c r="X7249">
        <v>2</v>
      </c>
      <c r="Y7249">
        <v>0</v>
      </c>
      <c r="Z7249">
        <v>0</v>
      </c>
      <c r="AA7249">
        <v>0</v>
      </c>
      <c r="AB7249">
        <v>65620</v>
      </c>
      <c r="AC7249" t="s">
        <v>47</v>
      </c>
      <c r="AD7249">
        <f>+VLOOKUP(T7249,items!$A$2:$D$1255,4,0)</f>
        <v>0</v>
      </c>
      <c r="AE7249">
        <f>+VLOOKUP(T7249,Tabla1[],5,0)</f>
        <v>0</v>
      </c>
      <c r="AF7249">
        <f t="shared" si="113"/>
        <v>7</v>
      </c>
    </row>
    <row r="7250" spans="1:32" x14ac:dyDescent="0.25">
      <c r="A7250">
        <v>105511</v>
      </c>
      <c r="B7250" t="s">
        <v>8093</v>
      </c>
      <c r="C7250" t="s">
        <v>75</v>
      </c>
      <c r="D7250">
        <v>0</v>
      </c>
      <c r="F7250" t="s">
        <v>4728</v>
      </c>
      <c r="G7250" t="s">
        <v>10455</v>
      </c>
      <c r="H7250" t="s">
        <v>13028</v>
      </c>
      <c r="I7250" t="s">
        <v>37</v>
      </c>
      <c r="J7250" t="s">
        <v>13029</v>
      </c>
      <c r="K7250" t="s">
        <v>13030</v>
      </c>
      <c r="L7250" t="s">
        <v>13031</v>
      </c>
      <c r="M7250" t="s">
        <v>8745</v>
      </c>
      <c r="N7250" t="s">
        <v>8745</v>
      </c>
      <c r="O7250" t="s">
        <v>10604</v>
      </c>
      <c r="P7250" t="s">
        <v>10533</v>
      </c>
      <c r="Q7250" t="s">
        <v>10125</v>
      </c>
      <c r="R7250" t="s">
        <v>127</v>
      </c>
      <c r="S7250" t="s">
        <v>256</v>
      </c>
      <c r="T7250" t="s">
        <v>94</v>
      </c>
      <c r="U7250" t="s">
        <v>95</v>
      </c>
      <c r="X7250">
        <v>1</v>
      </c>
      <c r="Y7250">
        <v>0</v>
      </c>
      <c r="Z7250">
        <v>0</v>
      </c>
      <c r="AA7250">
        <v>0</v>
      </c>
      <c r="AB7250">
        <v>560000</v>
      </c>
      <c r="AC7250" t="s">
        <v>47</v>
      </c>
      <c r="AD7250" t="e">
        <f>+VLOOKUP(T7250,items!$A$2:$D$1255,4,0)</f>
        <v>#N/A</v>
      </c>
      <c r="AE7250" t="e">
        <f>+VLOOKUP(T7250,Tabla1[],5,0)</f>
        <v>#N/A</v>
      </c>
      <c r="AF7250">
        <f t="shared" si="113"/>
        <v>7</v>
      </c>
    </row>
    <row r="7251" spans="1:32" x14ac:dyDescent="0.25">
      <c r="A7251">
        <v>105511</v>
      </c>
      <c r="B7251" t="s">
        <v>8093</v>
      </c>
      <c r="C7251" t="s">
        <v>75</v>
      </c>
      <c r="D7251">
        <v>0</v>
      </c>
      <c r="F7251" t="s">
        <v>4728</v>
      </c>
      <c r="G7251" t="s">
        <v>10455</v>
      </c>
      <c r="H7251" t="s">
        <v>13028</v>
      </c>
      <c r="I7251" t="s">
        <v>37</v>
      </c>
      <c r="J7251" t="s">
        <v>13029</v>
      </c>
      <c r="K7251" t="s">
        <v>13030</v>
      </c>
      <c r="L7251" t="s">
        <v>13031</v>
      </c>
      <c r="M7251" t="s">
        <v>8745</v>
      </c>
      <c r="N7251" t="s">
        <v>8745</v>
      </c>
      <c r="O7251" t="s">
        <v>10604</v>
      </c>
      <c r="P7251" t="s">
        <v>10533</v>
      </c>
      <c r="Q7251" t="s">
        <v>10125</v>
      </c>
      <c r="R7251" t="s">
        <v>127</v>
      </c>
      <c r="S7251" t="s">
        <v>256</v>
      </c>
      <c r="T7251" t="s">
        <v>331</v>
      </c>
      <c r="U7251" t="s">
        <v>9781</v>
      </c>
      <c r="X7251">
        <v>1</v>
      </c>
      <c r="Y7251">
        <v>0</v>
      </c>
      <c r="Z7251">
        <v>0</v>
      </c>
      <c r="AA7251">
        <v>0</v>
      </c>
      <c r="AB7251">
        <v>390000</v>
      </c>
      <c r="AC7251" t="s">
        <v>47</v>
      </c>
      <c r="AD7251" t="e">
        <f>+VLOOKUP(T7251,items!$A$2:$D$1255,4,0)</f>
        <v>#N/A</v>
      </c>
      <c r="AE7251" t="e">
        <f>+VLOOKUP(T7251,Tabla1[],5,0)</f>
        <v>#N/A</v>
      </c>
      <c r="AF7251">
        <f t="shared" si="113"/>
        <v>7</v>
      </c>
    </row>
    <row r="7252" spans="1:32" x14ac:dyDescent="0.25">
      <c r="A7252">
        <v>105511</v>
      </c>
      <c r="B7252" t="s">
        <v>8093</v>
      </c>
      <c r="C7252" t="s">
        <v>75</v>
      </c>
      <c r="D7252">
        <v>0</v>
      </c>
      <c r="F7252" t="s">
        <v>4728</v>
      </c>
      <c r="G7252" t="s">
        <v>10455</v>
      </c>
      <c r="H7252" t="s">
        <v>13028</v>
      </c>
      <c r="I7252" t="s">
        <v>37</v>
      </c>
      <c r="J7252" t="s">
        <v>13029</v>
      </c>
      <c r="K7252" t="s">
        <v>13030</v>
      </c>
      <c r="L7252" t="s">
        <v>13031</v>
      </c>
      <c r="M7252" t="s">
        <v>8745</v>
      </c>
      <c r="N7252" t="s">
        <v>8745</v>
      </c>
      <c r="O7252" t="s">
        <v>10604</v>
      </c>
      <c r="P7252" t="s">
        <v>10533</v>
      </c>
      <c r="Q7252" t="s">
        <v>10125</v>
      </c>
      <c r="R7252" t="s">
        <v>127</v>
      </c>
      <c r="S7252" t="s">
        <v>256</v>
      </c>
      <c r="T7252" t="s">
        <v>392</v>
      </c>
      <c r="U7252" t="s">
        <v>393</v>
      </c>
      <c r="X7252">
        <v>1</v>
      </c>
      <c r="Y7252">
        <v>0</v>
      </c>
      <c r="Z7252">
        <v>0</v>
      </c>
      <c r="AA7252">
        <v>0</v>
      </c>
      <c r="AB7252">
        <v>160000</v>
      </c>
      <c r="AC7252" t="s">
        <v>47</v>
      </c>
      <c r="AD7252" t="e">
        <f>+VLOOKUP(T7252,items!$A$2:$D$1255,4,0)</f>
        <v>#N/A</v>
      </c>
      <c r="AE7252" t="e">
        <f>+VLOOKUP(T7252,Tabla1[],5,0)</f>
        <v>#N/A</v>
      </c>
      <c r="AF7252">
        <f t="shared" si="113"/>
        <v>7</v>
      </c>
    </row>
    <row r="7253" spans="1:32" x14ac:dyDescent="0.25">
      <c r="A7253">
        <v>105515</v>
      </c>
      <c r="B7253" t="s">
        <v>11711</v>
      </c>
      <c r="C7253" t="s">
        <v>1065</v>
      </c>
      <c r="D7253">
        <v>0</v>
      </c>
      <c r="F7253" t="s">
        <v>9599</v>
      </c>
      <c r="G7253" t="s">
        <v>10461</v>
      </c>
      <c r="H7253" t="s">
        <v>13032</v>
      </c>
      <c r="I7253" t="s">
        <v>37</v>
      </c>
      <c r="J7253" t="s">
        <v>37</v>
      </c>
      <c r="K7253" t="s">
        <v>13033</v>
      </c>
      <c r="L7253" t="s">
        <v>37</v>
      </c>
      <c r="M7253" t="s">
        <v>10842</v>
      </c>
      <c r="N7253" t="s">
        <v>10842</v>
      </c>
      <c r="O7253" t="s">
        <v>10462</v>
      </c>
      <c r="P7253" t="s">
        <v>11293</v>
      </c>
      <c r="Q7253" t="s">
        <v>11293</v>
      </c>
      <c r="R7253" t="s">
        <v>127</v>
      </c>
      <c r="S7253" t="s">
        <v>88</v>
      </c>
      <c r="T7253" t="s">
        <v>11714</v>
      </c>
      <c r="U7253" t="s">
        <v>11715</v>
      </c>
      <c r="X7253">
        <v>6</v>
      </c>
      <c r="Y7253">
        <v>0</v>
      </c>
      <c r="Z7253">
        <v>0</v>
      </c>
      <c r="AA7253">
        <v>0</v>
      </c>
      <c r="AB7253">
        <v>430800</v>
      </c>
      <c r="AC7253" t="s">
        <v>47</v>
      </c>
      <c r="AD7253">
        <f>+VLOOKUP(T7253,items!$A$2:$D$1255,4,0)</f>
        <v>0</v>
      </c>
      <c r="AE7253">
        <f>+VLOOKUP(T7253,Tabla1[],5,0)</f>
        <v>0</v>
      </c>
      <c r="AF7253">
        <f t="shared" si="113"/>
        <v>7</v>
      </c>
    </row>
    <row r="7254" spans="1:32" x14ac:dyDescent="0.25">
      <c r="A7254">
        <v>105527</v>
      </c>
      <c r="B7254" t="s">
        <v>2569</v>
      </c>
      <c r="C7254" t="s">
        <v>75</v>
      </c>
      <c r="D7254">
        <v>0</v>
      </c>
      <c r="F7254" t="s">
        <v>9599</v>
      </c>
      <c r="G7254" t="s">
        <v>12032</v>
      </c>
      <c r="H7254" t="s">
        <v>13034</v>
      </c>
      <c r="I7254" t="s">
        <v>37</v>
      </c>
      <c r="J7254" t="s">
        <v>13035</v>
      </c>
      <c r="K7254" t="s">
        <v>13036</v>
      </c>
      <c r="L7254" t="s">
        <v>37</v>
      </c>
      <c r="M7254" t="s">
        <v>10604</v>
      </c>
      <c r="N7254" t="s">
        <v>10604</v>
      </c>
      <c r="O7254" t="s">
        <v>10533</v>
      </c>
      <c r="P7254" t="s">
        <v>10125</v>
      </c>
      <c r="Q7254" t="s">
        <v>10125</v>
      </c>
      <c r="R7254" t="s">
        <v>43</v>
      </c>
      <c r="S7254" t="s">
        <v>164</v>
      </c>
      <c r="T7254" t="s">
        <v>6309</v>
      </c>
      <c r="U7254" t="s">
        <v>6310</v>
      </c>
      <c r="X7254">
        <v>10</v>
      </c>
      <c r="Y7254">
        <v>0</v>
      </c>
      <c r="Z7254">
        <v>0</v>
      </c>
      <c r="AA7254">
        <v>0</v>
      </c>
      <c r="AB7254">
        <v>13000</v>
      </c>
      <c r="AC7254" t="s">
        <v>47</v>
      </c>
      <c r="AD7254">
        <f>+VLOOKUP(T7254,items!$A$2:$D$1255,4,0)</f>
        <v>0</v>
      </c>
      <c r="AE7254">
        <f>+VLOOKUP(T7254,Tabla1[],5,0)</f>
        <v>0</v>
      </c>
      <c r="AF7254">
        <f t="shared" si="113"/>
        <v>7</v>
      </c>
    </row>
    <row r="7255" spans="1:32" x14ac:dyDescent="0.25">
      <c r="A7255">
        <v>105527</v>
      </c>
      <c r="B7255" t="s">
        <v>2569</v>
      </c>
      <c r="C7255" t="s">
        <v>75</v>
      </c>
      <c r="D7255">
        <v>0</v>
      </c>
      <c r="F7255" t="s">
        <v>9599</v>
      </c>
      <c r="G7255" t="s">
        <v>12032</v>
      </c>
      <c r="H7255" t="s">
        <v>13034</v>
      </c>
      <c r="I7255" t="s">
        <v>37</v>
      </c>
      <c r="J7255" t="s">
        <v>13035</v>
      </c>
      <c r="K7255" t="s">
        <v>13036</v>
      </c>
      <c r="L7255" t="s">
        <v>37</v>
      </c>
      <c r="M7255" t="s">
        <v>10604</v>
      </c>
      <c r="N7255" t="s">
        <v>10604</v>
      </c>
      <c r="O7255" t="s">
        <v>10533</v>
      </c>
      <c r="P7255" t="s">
        <v>10125</v>
      </c>
      <c r="Q7255" t="s">
        <v>10125</v>
      </c>
      <c r="R7255" t="s">
        <v>43</v>
      </c>
      <c r="S7255" t="s">
        <v>164</v>
      </c>
      <c r="T7255" t="s">
        <v>1290</v>
      </c>
      <c r="U7255" t="s">
        <v>1291</v>
      </c>
      <c r="X7255">
        <v>5</v>
      </c>
      <c r="Y7255">
        <v>0</v>
      </c>
      <c r="Z7255">
        <v>0</v>
      </c>
      <c r="AA7255">
        <v>0</v>
      </c>
      <c r="AB7255">
        <v>319500</v>
      </c>
      <c r="AC7255" t="s">
        <v>47</v>
      </c>
      <c r="AD7255">
        <f>+VLOOKUP(T7255,items!$A$2:$D$1255,4,0)</f>
        <v>0</v>
      </c>
      <c r="AE7255">
        <f>+VLOOKUP(T7255,Tabla1[],5,0)</f>
        <v>0</v>
      </c>
      <c r="AF7255">
        <f t="shared" si="113"/>
        <v>7</v>
      </c>
    </row>
    <row r="7256" spans="1:32" x14ac:dyDescent="0.25">
      <c r="A7256">
        <v>105527</v>
      </c>
      <c r="B7256" t="s">
        <v>2569</v>
      </c>
      <c r="C7256" t="s">
        <v>75</v>
      </c>
      <c r="D7256">
        <v>0</v>
      </c>
      <c r="F7256" t="s">
        <v>9599</v>
      </c>
      <c r="G7256" t="s">
        <v>12032</v>
      </c>
      <c r="H7256" t="s">
        <v>13034</v>
      </c>
      <c r="I7256" t="s">
        <v>37</v>
      </c>
      <c r="J7256" t="s">
        <v>13035</v>
      </c>
      <c r="K7256" t="s">
        <v>13036</v>
      </c>
      <c r="L7256" t="s">
        <v>37</v>
      </c>
      <c r="M7256" t="s">
        <v>10604</v>
      </c>
      <c r="N7256" t="s">
        <v>10604</v>
      </c>
      <c r="O7256" t="s">
        <v>10533</v>
      </c>
      <c r="P7256" t="s">
        <v>10125</v>
      </c>
      <c r="Q7256" t="s">
        <v>10125</v>
      </c>
      <c r="R7256" t="s">
        <v>43</v>
      </c>
      <c r="S7256" t="s">
        <v>164</v>
      </c>
      <c r="T7256" t="s">
        <v>6311</v>
      </c>
      <c r="U7256" t="s">
        <v>6312</v>
      </c>
      <c r="X7256">
        <v>10</v>
      </c>
      <c r="Y7256">
        <v>0</v>
      </c>
      <c r="Z7256">
        <v>0</v>
      </c>
      <c r="AA7256">
        <v>0</v>
      </c>
      <c r="AB7256">
        <v>4000</v>
      </c>
      <c r="AC7256" t="s">
        <v>47</v>
      </c>
      <c r="AD7256">
        <f>+VLOOKUP(T7256,items!$A$2:$D$1255,4,0)</f>
        <v>0</v>
      </c>
      <c r="AE7256">
        <f>+VLOOKUP(T7256,Tabla1[],5,0)</f>
        <v>0</v>
      </c>
      <c r="AF7256">
        <f t="shared" si="113"/>
        <v>7</v>
      </c>
    </row>
    <row r="7257" spans="1:32" x14ac:dyDescent="0.25">
      <c r="A7257">
        <v>105534</v>
      </c>
      <c r="B7257" t="s">
        <v>2145</v>
      </c>
      <c r="C7257" t="s">
        <v>75</v>
      </c>
      <c r="D7257">
        <v>0</v>
      </c>
      <c r="F7257" t="s">
        <v>9599</v>
      </c>
      <c r="G7257" t="s">
        <v>11093</v>
      </c>
      <c r="H7257" t="s">
        <v>13037</v>
      </c>
      <c r="I7257" t="s">
        <v>37</v>
      </c>
      <c r="J7257" t="s">
        <v>13038</v>
      </c>
      <c r="K7257" t="s">
        <v>13039</v>
      </c>
      <c r="L7257" t="s">
        <v>37</v>
      </c>
      <c r="M7257" t="s">
        <v>9157</v>
      </c>
      <c r="N7257" t="s">
        <v>9157</v>
      </c>
      <c r="O7257" t="s">
        <v>10370</v>
      </c>
      <c r="P7257" t="s">
        <v>12331</v>
      </c>
      <c r="Q7257" t="s">
        <v>12331</v>
      </c>
      <c r="R7257" t="s">
        <v>127</v>
      </c>
      <c r="S7257" t="s">
        <v>128</v>
      </c>
      <c r="T7257" t="s">
        <v>1536</v>
      </c>
      <c r="U7257" t="s">
        <v>1537</v>
      </c>
      <c r="X7257">
        <v>1</v>
      </c>
      <c r="Y7257">
        <v>0</v>
      </c>
      <c r="Z7257">
        <v>0</v>
      </c>
      <c r="AA7257">
        <v>0</v>
      </c>
      <c r="AB7257">
        <v>1063000</v>
      </c>
      <c r="AC7257" t="s">
        <v>47</v>
      </c>
      <c r="AD7257">
        <f>+VLOOKUP(T7257,items!$A$2:$D$1255,4,0)</f>
        <v>0</v>
      </c>
      <c r="AE7257">
        <f>+VLOOKUP(T7257,Tabla1[],5,0)</f>
        <v>0</v>
      </c>
      <c r="AF7257">
        <f t="shared" si="113"/>
        <v>9</v>
      </c>
    </row>
    <row r="7258" spans="1:32" x14ac:dyDescent="0.25">
      <c r="A7258">
        <v>105538</v>
      </c>
      <c r="B7258" t="s">
        <v>1311</v>
      </c>
      <c r="C7258" t="s">
        <v>33</v>
      </c>
      <c r="D7258">
        <v>0</v>
      </c>
      <c r="F7258" t="s">
        <v>9599</v>
      </c>
      <c r="G7258" t="s">
        <v>8746</v>
      </c>
      <c r="H7258" t="s">
        <v>13040</v>
      </c>
      <c r="I7258" t="s">
        <v>37</v>
      </c>
      <c r="J7258" t="s">
        <v>13041</v>
      </c>
      <c r="K7258" t="s">
        <v>37</v>
      </c>
      <c r="L7258" t="s">
        <v>37</v>
      </c>
      <c r="M7258" t="s">
        <v>10533</v>
      </c>
      <c r="N7258" t="s">
        <v>10533</v>
      </c>
      <c r="O7258" t="s">
        <v>10125</v>
      </c>
      <c r="P7258" t="s">
        <v>10460</v>
      </c>
      <c r="Q7258" t="s">
        <v>10126</v>
      </c>
      <c r="R7258" t="s">
        <v>11492</v>
      </c>
      <c r="S7258" t="s">
        <v>346</v>
      </c>
      <c r="T7258" t="s">
        <v>1624</v>
      </c>
      <c r="U7258" t="s">
        <v>828</v>
      </c>
      <c r="X7258">
        <v>18</v>
      </c>
      <c r="Y7258">
        <v>0</v>
      </c>
      <c r="Z7258">
        <v>0</v>
      </c>
      <c r="AA7258">
        <v>0</v>
      </c>
      <c r="AB7258">
        <v>946800</v>
      </c>
      <c r="AC7258" t="s">
        <v>47</v>
      </c>
      <c r="AD7258">
        <f>+VLOOKUP(T7258,items!$A$2:$D$1255,4,0)</f>
        <v>0</v>
      </c>
      <c r="AE7258">
        <f>+VLOOKUP(T7258,Tabla1[],5,0)</f>
        <v>0</v>
      </c>
      <c r="AF7258">
        <f t="shared" si="113"/>
        <v>7</v>
      </c>
    </row>
    <row r="7259" spans="1:32" x14ac:dyDescent="0.25">
      <c r="A7259">
        <v>105549</v>
      </c>
      <c r="B7259" t="s">
        <v>13042</v>
      </c>
      <c r="C7259" t="s">
        <v>33</v>
      </c>
      <c r="D7259">
        <v>0</v>
      </c>
      <c r="F7259" t="s">
        <v>10025</v>
      </c>
      <c r="G7259" t="s">
        <v>10644</v>
      </c>
      <c r="H7259" t="s">
        <v>13043</v>
      </c>
      <c r="I7259" t="s">
        <v>37</v>
      </c>
      <c r="J7259" t="s">
        <v>13044</v>
      </c>
      <c r="K7259" t="s">
        <v>13045</v>
      </c>
      <c r="L7259" t="s">
        <v>13046</v>
      </c>
      <c r="M7259" t="s">
        <v>10127</v>
      </c>
      <c r="N7259" t="s">
        <v>10127</v>
      </c>
      <c r="O7259" t="s">
        <v>10462</v>
      </c>
      <c r="P7259" t="s">
        <v>10843</v>
      </c>
      <c r="Q7259" t="s">
        <v>5878</v>
      </c>
      <c r="R7259" t="s">
        <v>63</v>
      </c>
      <c r="S7259" t="s">
        <v>44</v>
      </c>
      <c r="T7259" t="s">
        <v>7509</v>
      </c>
      <c r="U7259" t="s">
        <v>7510</v>
      </c>
      <c r="X7259">
        <v>3</v>
      </c>
      <c r="Y7259">
        <v>0</v>
      </c>
      <c r="Z7259">
        <v>0</v>
      </c>
      <c r="AA7259">
        <v>0</v>
      </c>
      <c r="AB7259">
        <v>300000</v>
      </c>
      <c r="AC7259" t="s">
        <v>47</v>
      </c>
      <c r="AD7259">
        <f>+VLOOKUP(T7259,items!$A$2:$D$1255,4,0)</f>
        <v>0</v>
      </c>
      <c r="AE7259">
        <f>+VLOOKUP(T7259,Tabla1[],5,0)</f>
        <v>0</v>
      </c>
      <c r="AF7259">
        <f t="shared" si="113"/>
        <v>7</v>
      </c>
    </row>
    <row r="7260" spans="1:32" x14ac:dyDescent="0.25">
      <c r="A7260">
        <v>105549</v>
      </c>
      <c r="B7260" t="s">
        <v>13042</v>
      </c>
      <c r="C7260" t="s">
        <v>33</v>
      </c>
      <c r="D7260">
        <v>0</v>
      </c>
      <c r="F7260" t="s">
        <v>10025</v>
      </c>
      <c r="G7260" t="s">
        <v>10644</v>
      </c>
      <c r="H7260" t="s">
        <v>13043</v>
      </c>
      <c r="I7260" t="s">
        <v>37</v>
      </c>
      <c r="J7260" t="s">
        <v>13044</v>
      </c>
      <c r="K7260" t="s">
        <v>13045</v>
      </c>
      <c r="L7260" t="s">
        <v>13046</v>
      </c>
      <c r="M7260" t="s">
        <v>10127</v>
      </c>
      <c r="N7260" t="s">
        <v>10127</v>
      </c>
      <c r="O7260" t="s">
        <v>10462</v>
      </c>
      <c r="P7260" t="s">
        <v>10843</v>
      </c>
      <c r="Q7260" t="s">
        <v>5878</v>
      </c>
      <c r="R7260" t="s">
        <v>63</v>
      </c>
      <c r="S7260" t="s">
        <v>44</v>
      </c>
      <c r="T7260" t="s">
        <v>388</v>
      </c>
      <c r="U7260" t="s">
        <v>389</v>
      </c>
      <c r="X7260">
        <v>28</v>
      </c>
      <c r="Y7260">
        <v>0</v>
      </c>
      <c r="Z7260">
        <v>0</v>
      </c>
      <c r="AA7260">
        <v>0</v>
      </c>
      <c r="AB7260">
        <v>1960000</v>
      </c>
      <c r="AC7260" t="s">
        <v>47</v>
      </c>
      <c r="AD7260">
        <f>+VLOOKUP(T7260,items!$A$2:$D$1255,4,0)</f>
        <v>0</v>
      </c>
      <c r="AE7260">
        <f>+VLOOKUP(T7260,Tabla1[],5,0)</f>
        <v>0</v>
      </c>
      <c r="AF7260">
        <f t="shared" si="113"/>
        <v>7</v>
      </c>
    </row>
    <row r="7261" spans="1:32" x14ac:dyDescent="0.25">
      <c r="A7261">
        <v>105549</v>
      </c>
      <c r="B7261" t="s">
        <v>13042</v>
      </c>
      <c r="C7261" t="s">
        <v>33</v>
      </c>
      <c r="D7261">
        <v>0</v>
      </c>
      <c r="F7261" t="s">
        <v>10025</v>
      </c>
      <c r="G7261" t="s">
        <v>10644</v>
      </c>
      <c r="H7261" t="s">
        <v>13043</v>
      </c>
      <c r="I7261" t="s">
        <v>37</v>
      </c>
      <c r="J7261" t="s">
        <v>13044</v>
      </c>
      <c r="K7261" t="s">
        <v>13045</v>
      </c>
      <c r="L7261" t="s">
        <v>13046</v>
      </c>
      <c r="M7261" t="s">
        <v>10127</v>
      </c>
      <c r="N7261" t="s">
        <v>10127</v>
      </c>
      <c r="O7261" t="s">
        <v>10462</v>
      </c>
      <c r="P7261" t="s">
        <v>10843</v>
      </c>
      <c r="Q7261" t="s">
        <v>5878</v>
      </c>
      <c r="R7261" t="s">
        <v>63</v>
      </c>
      <c r="S7261" t="s">
        <v>44</v>
      </c>
      <c r="T7261" t="s">
        <v>5950</v>
      </c>
      <c r="U7261" t="s">
        <v>5951</v>
      </c>
      <c r="X7261">
        <v>1</v>
      </c>
      <c r="Y7261">
        <v>5980</v>
      </c>
      <c r="Z7261">
        <v>0</v>
      </c>
      <c r="AA7261">
        <v>4380</v>
      </c>
      <c r="AB7261">
        <v>1342000</v>
      </c>
      <c r="AC7261" t="s">
        <v>47</v>
      </c>
      <c r="AD7261">
        <f>+VLOOKUP(T7261,items!$A$2:$D$1255,4,0)</f>
        <v>0</v>
      </c>
      <c r="AE7261">
        <f>+VLOOKUP(T7261,Tabla1[],5,0)</f>
        <v>0</v>
      </c>
      <c r="AF7261">
        <f t="shared" si="113"/>
        <v>7</v>
      </c>
    </row>
    <row r="7262" spans="1:32" x14ac:dyDescent="0.25">
      <c r="A7262">
        <v>105549</v>
      </c>
      <c r="B7262" t="s">
        <v>13042</v>
      </c>
      <c r="C7262" t="s">
        <v>33</v>
      </c>
      <c r="D7262">
        <v>0</v>
      </c>
      <c r="F7262" t="s">
        <v>10025</v>
      </c>
      <c r="G7262" t="s">
        <v>10644</v>
      </c>
      <c r="H7262" t="s">
        <v>13043</v>
      </c>
      <c r="I7262" t="s">
        <v>37</v>
      </c>
      <c r="J7262" t="s">
        <v>13044</v>
      </c>
      <c r="K7262" t="s">
        <v>13045</v>
      </c>
      <c r="L7262" t="s">
        <v>13046</v>
      </c>
      <c r="M7262" t="s">
        <v>10127</v>
      </c>
      <c r="N7262" t="s">
        <v>10127</v>
      </c>
      <c r="O7262" t="s">
        <v>10462</v>
      </c>
      <c r="P7262" t="s">
        <v>10843</v>
      </c>
      <c r="Q7262" t="s">
        <v>5878</v>
      </c>
      <c r="R7262" t="s">
        <v>63</v>
      </c>
      <c r="S7262" t="s">
        <v>44</v>
      </c>
      <c r="T7262" t="s">
        <v>390</v>
      </c>
      <c r="U7262" t="s">
        <v>5952</v>
      </c>
      <c r="X7262">
        <v>1</v>
      </c>
      <c r="Y7262">
        <v>5980</v>
      </c>
      <c r="Z7262">
        <v>0</v>
      </c>
      <c r="AA7262">
        <v>4380</v>
      </c>
      <c r="AB7262">
        <v>792500</v>
      </c>
      <c r="AC7262" t="s">
        <v>47</v>
      </c>
      <c r="AD7262" t="e">
        <f>+VLOOKUP(T7262,items!$A$2:$D$1255,4,0)</f>
        <v>#N/A</v>
      </c>
      <c r="AE7262" t="e">
        <f>+VLOOKUP(T7262,Tabla1[],5,0)</f>
        <v>#N/A</v>
      </c>
      <c r="AF7262">
        <f t="shared" si="113"/>
        <v>7</v>
      </c>
    </row>
    <row r="7263" spans="1:32" x14ac:dyDescent="0.25">
      <c r="A7263">
        <v>105552</v>
      </c>
      <c r="B7263" t="s">
        <v>13047</v>
      </c>
      <c r="C7263" t="s">
        <v>75</v>
      </c>
      <c r="D7263">
        <v>0</v>
      </c>
      <c r="F7263" t="s">
        <v>10229</v>
      </c>
      <c r="G7263" t="s">
        <v>9396</v>
      </c>
      <c r="H7263" t="s">
        <v>13048</v>
      </c>
      <c r="I7263" t="s">
        <v>13049</v>
      </c>
      <c r="J7263" t="s">
        <v>13050</v>
      </c>
      <c r="K7263" t="s">
        <v>13051</v>
      </c>
      <c r="L7263" t="s">
        <v>13052</v>
      </c>
      <c r="M7263" t="s">
        <v>11377</v>
      </c>
      <c r="N7263" t="s">
        <v>234</v>
      </c>
      <c r="O7263" t="s">
        <v>8997</v>
      </c>
      <c r="P7263" t="s">
        <v>10869</v>
      </c>
      <c r="Q7263" t="s">
        <v>8478</v>
      </c>
      <c r="R7263" t="s">
        <v>127</v>
      </c>
      <c r="S7263" t="s">
        <v>108</v>
      </c>
      <c r="T7263" t="s">
        <v>429</v>
      </c>
      <c r="U7263" t="s">
        <v>430</v>
      </c>
      <c r="X7263">
        <v>6</v>
      </c>
      <c r="Y7263">
        <v>0</v>
      </c>
      <c r="Z7263">
        <v>0</v>
      </c>
      <c r="AA7263">
        <v>0</v>
      </c>
      <c r="AB7263">
        <v>717024</v>
      </c>
      <c r="AC7263" t="s">
        <v>47</v>
      </c>
      <c r="AD7263">
        <f>+VLOOKUP(T7263,items!$A$2:$D$1255,4,0)</f>
        <v>0</v>
      </c>
      <c r="AE7263">
        <f>+VLOOKUP(T7263,Tabla1[],5,0)</f>
        <v>0</v>
      </c>
      <c r="AF7263">
        <f t="shared" si="113"/>
        <v>8</v>
      </c>
    </row>
    <row r="7264" spans="1:32" x14ac:dyDescent="0.25">
      <c r="A7264">
        <v>105552</v>
      </c>
      <c r="B7264" t="s">
        <v>13047</v>
      </c>
      <c r="C7264" t="s">
        <v>75</v>
      </c>
      <c r="D7264">
        <v>0</v>
      </c>
      <c r="F7264" t="s">
        <v>10229</v>
      </c>
      <c r="G7264" t="s">
        <v>9396</v>
      </c>
      <c r="H7264" t="s">
        <v>13048</v>
      </c>
      <c r="I7264" t="s">
        <v>13049</v>
      </c>
      <c r="J7264" t="s">
        <v>13050</v>
      </c>
      <c r="K7264" t="s">
        <v>13051</v>
      </c>
      <c r="L7264" t="s">
        <v>13052</v>
      </c>
      <c r="M7264" t="s">
        <v>11377</v>
      </c>
      <c r="N7264" t="s">
        <v>234</v>
      </c>
      <c r="O7264" t="s">
        <v>8997</v>
      </c>
      <c r="P7264" t="s">
        <v>10869</v>
      </c>
      <c r="Q7264" t="s">
        <v>8478</v>
      </c>
      <c r="R7264" t="s">
        <v>127</v>
      </c>
      <c r="S7264" t="s">
        <v>108</v>
      </c>
      <c r="T7264" t="s">
        <v>2113</v>
      </c>
      <c r="U7264" t="s">
        <v>2114</v>
      </c>
      <c r="W7264" t="s">
        <v>111</v>
      </c>
      <c r="X7264">
        <v>12</v>
      </c>
      <c r="Y7264">
        <v>0</v>
      </c>
      <c r="Z7264">
        <v>0</v>
      </c>
      <c r="AA7264">
        <v>0</v>
      </c>
      <c r="AB7264">
        <v>2113800</v>
      </c>
      <c r="AC7264" t="s">
        <v>47</v>
      </c>
      <c r="AD7264">
        <f>+VLOOKUP(T7264,items!$A$2:$D$1255,4,0)</f>
        <v>0</v>
      </c>
      <c r="AE7264">
        <f>+VLOOKUP(T7264,Tabla1[],5,0)</f>
        <v>0</v>
      </c>
      <c r="AF7264">
        <f t="shared" si="113"/>
        <v>8</v>
      </c>
    </row>
    <row r="7265" spans="1:34" x14ac:dyDescent="0.25">
      <c r="A7265">
        <v>105552</v>
      </c>
      <c r="B7265" t="s">
        <v>13047</v>
      </c>
      <c r="C7265" t="s">
        <v>75</v>
      </c>
      <c r="D7265">
        <v>0</v>
      </c>
      <c r="F7265" t="s">
        <v>10229</v>
      </c>
      <c r="G7265" t="s">
        <v>9396</v>
      </c>
      <c r="H7265" t="s">
        <v>13048</v>
      </c>
      <c r="I7265" t="s">
        <v>13049</v>
      </c>
      <c r="J7265" t="s">
        <v>13050</v>
      </c>
      <c r="K7265" t="s">
        <v>13051</v>
      </c>
      <c r="L7265" t="s">
        <v>13052</v>
      </c>
      <c r="M7265" t="s">
        <v>11377</v>
      </c>
      <c r="N7265" t="s">
        <v>234</v>
      </c>
      <c r="O7265" t="s">
        <v>8997</v>
      </c>
      <c r="P7265" t="s">
        <v>10869</v>
      </c>
      <c r="Q7265" t="s">
        <v>8478</v>
      </c>
      <c r="R7265" t="s">
        <v>127</v>
      </c>
      <c r="S7265" t="s">
        <v>108</v>
      </c>
      <c r="T7265" t="s">
        <v>94</v>
      </c>
      <c r="U7265" t="s">
        <v>95</v>
      </c>
      <c r="X7265">
        <v>1</v>
      </c>
      <c r="Y7265">
        <v>0</v>
      </c>
      <c r="Z7265">
        <v>0</v>
      </c>
      <c r="AA7265">
        <v>0</v>
      </c>
      <c r="AB7265">
        <v>1300000</v>
      </c>
      <c r="AC7265" t="s">
        <v>47</v>
      </c>
      <c r="AD7265" t="e">
        <f>+VLOOKUP(T7265,items!$A$2:$D$1255,4,0)</f>
        <v>#N/A</v>
      </c>
      <c r="AE7265" t="e">
        <f>+VLOOKUP(T7265,Tabla1[],5,0)</f>
        <v>#N/A</v>
      </c>
      <c r="AF7265">
        <f t="shared" si="113"/>
        <v>8</v>
      </c>
    </row>
    <row r="7266" spans="1:34" x14ac:dyDescent="0.25">
      <c r="A7266">
        <v>105552</v>
      </c>
      <c r="B7266" t="s">
        <v>13047</v>
      </c>
      <c r="C7266" t="s">
        <v>75</v>
      </c>
      <c r="D7266">
        <v>0</v>
      </c>
      <c r="F7266" t="s">
        <v>10229</v>
      </c>
      <c r="G7266" t="s">
        <v>9396</v>
      </c>
      <c r="H7266" t="s">
        <v>13048</v>
      </c>
      <c r="I7266" t="s">
        <v>13049</v>
      </c>
      <c r="J7266" t="s">
        <v>13050</v>
      </c>
      <c r="K7266" t="s">
        <v>13051</v>
      </c>
      <c r="L7266" t="s">
        <v>13052</v>
      </c>
      <c r="M7266" t="s">
        <v>11377</v>
      </c>
      <c r="N7266" t="s">
        <v>234</v>
      </c>
      <c r="O7266" t="s">
        <v>8997</v>
      </c>
      <c r="P7266" t="s">
        <v>10869</v>
      </c>
      <c r="Q7266" t="s">
        <v>8478</v>
      </c>
      <c r="R7266" t="s">
        <v>127</v>
      </c>
      <c r="S7266" t="s">
        <v>108</v>
      </c>
      <c r="T7266" t="s">
        <v>2103</v>
      </c>
      <c r="U7266" t="s">
        <v>2104</v>
      </c>
      <c r="V7266" t="s">
        <v>1427</v>
      </c>
      <c r="W7266" t="s">
        <v>111</v>
      </c>
      <c r="X7266">
        <v>4</v>
      </c>
      <c r="Y7266">
        <v>5000</v>
      </c>
      <c r="Z7266">
        <v>0</v>
      </c>
      <c r="AA7266">
        <v>2000</v>
      </c>
      <c r="AB7266">
        <v>17394208</v>
      </c>
      <c r="AC7266" t="s">
        <v>47</v>
      </c>
      <c r="AD7266" t="str">
        <f>+VLOOKUP(T7266,items!$A$2:$D$1255,4,0)</f>
        <v>SOMBRALINA</v>
      </c>
      <c r="AE7266" t="str">
        <f>+VLOOKUP(T7266,Tabla1[],5,0)</f>
        <v>ELECTRICA-MANUAL</v>
      </c>
      <c r="AF7266">
        <f t="shared" si="113"/>
        <v>8</v>
      </c>
    </row>
    <row r="7267" spans="1:34" x14ac:dyDescent="0.25">
      <c r="A7267">
        <v>105557</v>
      </c>
      <c r="B7267" t="s">
        <v>11175</v>
      </c>
      <c r="C7267" t="s">
        <v>75</v>
      </c>
      <c r="D7267">
        <v>0</v>
      </c>
      <c r="F7267" t="s">
        <v>9599</v>
      </c>
      <c r="G7267" t="s">
        <v>10025</v>
      </c>
      <c r="H7267" t="s">
        <v>13053</v>
      </c>
      <c r="I7267" t="s">
        <v>37</v>
      </c>
      <c r="J7267" t="s">
        <v>13054</v>
      </c>
      <c r="K7267" t="s">
        <v>13055</v>
      </c>
      <c r="L7267" t="s">
        <v>13056</v>
      </c>
      <c r="M7267" t="s">
        <v>9396</v>
      </c>
      <c r="N7267" t="s">
        <v>9396</v>
      </c>
      <c r="O7267" t="s">
        <v>10533</v>
      </c>
      <c r="P7267" t="s">
        <v>10125</v>
      </c>
      <c r="Q7267" t="s">
        <v>10460</v>
      </c>
      <c r="R7267" t="s">
        <v>127</v>
      </c>
      <c r="S7267" t="s">
        <v>108</v>
      </c>
      <c r="T7267" t="s">
        <v>4804</v>
      </c>
      <c r="U7267" t="s">
        <v>4805</v>
      </c>
      <c r="X7267">
        <v>8</v>
      </c>
      <c r="Y7267">
        <v>0</v>
      </c>
      <c r="Z7267">
        <v>0</v>
      </c>
      <c r="AA7267">
        <v>0</v>
      </c>
      <c r="AB7267">
        <v>17600</v>
      </c>
      <c r="AC7267" t="s">
        <v>47</v>
      </c>
      <c r="AD7267">
        <f>+VLOOKUP(T7267,items!$A$2:$D$1255,4,0)</f>
        <v>0</v>
      </c>
      <c r="AE7267">
        <f>+VLOOKUP(T7267,Tabla1[],5,0)</f>
        <v>0</v>
      </c>
      <c r="AF7267">
        <f t="shared" si="113"/>
        <v>7</v>
      </c>
    </row>
    <row r="7268" spans="1:34" x14ac:dyDescent="0.25">
      <c r="A7268">
        <v>105557</v>
      </c>
      <c r="B7268" t="s">
        <v>11175</v>
      </c>
      <c r="C7268" t="s">
        <v>75</v>
      </c>
      <c r="D7268">
        <v>0</v>
      </c>
      <c r="F7268" t="s">
        <v>9599</v>
      </c>
      <c r="G7268" t="s">
        <v>10025</v>
      </c>
      <c r="H7268" t="s">
        <v>13053</v>
      </c>
      <c r="I7268" t="s">
        <v>37</v>
      </c>
      <c r="J7268" t="s">
        <v>13054</v>
      </c>
      <c r="K7268" t="s">
        <v>13055</v>
      </c>
      <c r="L7268" t="s">
        <v>13056</v>
      </c>
      <c r="M7268" t="s">
        <v>9396</v>
      </c>
      <c r="N7268" t="s">
        <v>9396</v>
      </c>
      <c r="O7268" t="s">
        <v>10533</v>
      </c>
      <c r="P7268" t="s">
        <v>10125</v>
      </c>
      <c r="Q7268" t="s">
        <v>10460</v>
      </c>
      <c r="R7268" t="s">
        <v>127</v>
      </c>
      <c r="S7268" t="s">
        <v>108</v>
      </c>
      <c r="T7268" t="s">
        <v>12652</v>
      </c>
      <c r="U7268" t="s">
        <v>12653</v>
      </c>
      <c r="X7268">
        <v>3</v>
      </c>
      <c r="Y7268">
        <v>0</v>
      </c>
      <c r="Z7268">
        <v>0</v>
      </c>
      <c r="AA7268">
        <v>0</v>
      </c>
      <c r="AB7268">
        <v>181500</v>
      </c>
      <c r="AC7268" t="s">
        <v>47</v>
      </c>
      <c r="AD7268">
        <f>+VLOOKUP(T7268,items!$A$2:$D$1255,4,0)</f>
        <v>0</v>
      </c>
      <c r="AE7268">
        <f>+VLOOKUP(T7268,Tabla1[],5,0)</f>
        <v>0</v>
      </c>
      <c r="AF7268">
        <f t="shared" si="113"/>
        <v>7</v>
      </c>
    </row>
    <row r="7269" spans="1:34" x14ac:dyDescent="0.25">
      <c r="A7269">
        <v>105557</v>
      </c>
      <c r="B7269" t="s">
        <v>11175</v>
      </c>
      <c r="C7269" t="s">
        <v>75</v>
      </c>
      <c r="D7269">
        <v>0</v>
      </c>
      <c r="F7269" t="s">
        <v>9599</v>
      </c>
      <c r="G7269" t="s">
        <v>10025</v>
      </c>
      <c r="H7269" t="s">
        <v>13053</v>
      </c>
      <c r="I7269" t="s">
        <v>37</v>
      </c>
      <c r="J7269" t="s">
        <v>13054</v>
      </c>
      <c r="K7269" t="s">
        <v>13055</v>
      </c>
      <c r="L7269" t="s">
        <v>13056</v>
      </c>
      <c r="M7269" t="s">
        <v>9396</v>
      </c>
      <c r="N7269" t="s">
        <v>9396</v>
      </c>
      <c r="O7269" t="s">
        <v>10533</v>
      </c>
      <c r="P7269" t="s">
        <v>10125</v>
      </c>
      <c r="Q7269" t="s">
        <v>10460</v>
      </c>
      <c r="R7269" t="s">
        <v>127</v>
      </c>
      <c r="S7269" t="s">
        <v>108</v>
      </c>
      <c r="T7269" t="s">
        <v>94</v>
      </c>
      <c r="U7269" t="s">
        <v>95</v>
      </c>
      <c r="X7269">
        <v>1</v>
      </c>
      <c r="Y7269">
        <v>0</v>
      </c>
      <c r="Z7269">
        <v>0</v>
      </c>
      <c r="AA7269">
        <v>0</v>
      </c>
      <c r="AB7269">
        <v>100000</v>
      </c>
      <c r="AC7269" t="s">
        <v>47</v>
      </c>
      <c r="AD7269" t="e">
        <f>+VLOOKUP(T7269,items!$A$2:$D$1255,4,0)</f>
        <v>#N/A</v>
      </c>
      <c r="AE7269" t="e">
        <f>+VLOOKUP(T7269,Tabla1[],5,0)</f>
        <v>#N/A</v>
      </c>
      <c r="AF7269">
        <f t="shared" si="113"/>
        <v>7</v>
      </c>
    </row>
    <row r="7270" spans="1:34" x14ac:dyDescent="0.25">
      <c r="A7270">
        <v>105560</v>
      </c>
      <c r="B7270" t="s">
        <v>3554</v>
      </c>
      <c r="C7270" t="s">
        <v>75</v>
      </c>
      <c r="D7270">
        <v>0</v>
      </c>
      <c r="F7270" t="s">
        <v>9599</v>
      </c>
      <c r="G7270" t="s">
        <v>10025</v>
      </c>
      <c r="H7270" t="s">
        <v>13057</v>
      </c>
      <c r="I7270" t="s">
        <v>37</v>
      </c>
      <c r="J7270" t="s">
        <v>13058</v>
      </c>
      <c r="K7270" t="s">
        <v>13059</v>
      </c>
      <c r="L7270" t="s">
        <v>37</v>
      </c>
      <c r="M7270" t="s">
        <v>9396</v>
      </c>
      <c r="N7270" t="s">
        <v>9396</v>
      </c>
      <c r="O7270" t="s">
        <v>12032</v>
      </c>
      <c r="P7270" t="s">
        <v>8746</v>
      </c>
      <c r="Q7270" t="s">
        <v>8746</v>
      </c>
      <c r="R7270" t="s">
        <v>127</v>
      </c>
      <c r="S7270" t="s">
        <v>164</v>
      </c>
      <c r="T7270" t="s">
        <v>1694</v>
      </c>
      <c r="U7270" t="s">
        <v>1168</v>
      </c>
      <c r="X7270">
        <v>10</v>
      </c>
      <c r="Y7270">
        <v>0</v>
      </c>
      <c r="Z7270">
        <v>0</v>
      </c>
      <c r="AA7270">
        <v>0</v>
      </c>
      <c r="AB7270">
        <v>526000</v>
      </c>
      <c r="AC7270" t="s">
        <v>47</v>
      </c>
      <c r="AD7270">
        <f>+VLOOKUP(T7270,items!$A$2:$D$1255,4,0)</f>
        <v>0</v>
      </c>
      <c r="AE7270">
        <f>+VLOOKUP(T7270,Tabla1[],5,0)</f>
        <v>0</v>
      </c>
      <c r="AF7270">
        <f t="shared" si="113"/>
        <v>7</v>
      </c>
    </row>
    <row r="7271" spans="1:34" x14ac:dyDescent="0.25">
      <c r="A7271">
        <v>105560</v>
      </c>
      <c r="B7271" t="s">
        <v>3554</v>
      </c>
      <c r="C7271" t="s">
        <v>75</v>
      </c>
      <c r="D7271">
        <v>0</v>
      </c>
      <c r="F7271" t="s">
        <v>9599</v>
      </c>
      <c r="G7271" t="s">
        <v>10025</v>
      </c>
      <c r="H7271" t="s">
        <v>13057</v>
      </c>
      <c r="I7271" t="s">
        <v>37</v>
      </c>
      <c r="J7271" t="s">
        <v>13058</v>
      </c>
      <c r="K7271" t="s">
        <v>13059</v>
      </c>
      <c r="L7271" t="s">
        <v>37</v>
      </c>
      <c r="M7271" t="s">
        <v>9396</v>
      </c>
      <c r="N7271" t="s">
        <v>9396</v>
      </c>
      <c r="O7271" t="s">
        <v>12032</v>
      </c>
      <c r="P7271" t="s">
        <v>8746</v>
      </c>
      <c r="Q7271" t="s">
        <v>8746</v>
      </c>
      <c r="R7271" t="s">
        <v>127</v>
      </c>
      <c r="S7271" t="s">
        <v>164</v>
      </c>
      <c r="T7271" t="s">
        <v>1411</v>
      </c>
      <c r="U7271" t="s">
        <v>867</v>
      </c>
      <c r="X7271">
        <v>10</v>
      </c>
      <c r="Y7271">
        <v>0</v>
      </c>
      <c r="Z7271">
        <v>0</v>
      </c>
      <c r="AA7271">
        <v>0</v>
      </c>
      <c r="AB7271">
        <v>526000</v>
      </c>
      <c r="AC7271" t="s">
        <v>47</v>
      </c>
      <c r="AD7271">
        <f>+VLOOKUP(T7271,items!$A$2:$D$1255,4,0)</f>
        <v>0</v>
      </c>
      <c r="AE7271">
        <f>+VLOOKUP(T7271,Tabla1[],5,0)</f>
        <v>0</v>
      </c>
      <c r="AF7271">
        <f t="shared" si="113"/>
        <v>7</v>
      </c>
    </row>
    <row r="7272" spans="1:34" x14ac:dyDescent="0.25">
      <c r="A7272">
        <v>105583</v>
      </c>
      <c r="B7272" t="s">
        <v>1003</v>
      </c>
      <c r="C7272" t="s">
        <v>33</v>
      </c>
      <c r="D7272">
        <v>0</v>
      </c>
      <c r="F7272" t="s">
        <v>10025</v>
      </c>
      <c r="G7272" t="s">
        <v>10842</v>
      </c>
      <c r="H7272" t="s">
        <v>13060</v>
      </c>
      <c r="I7272" t="s">
        <v>37</v>
      </c>
      <c r="J7272" t="s">
        <v>13061</v>
      </c>
      <c r="K7272" t="s">
        <v>13062</v>
      </c>
      <c r="L7272" t="s">
        <v>13063</v>
      </c>
      <c r="M7272" t="s">
        <v>10230</v>
      </c>
      <c r="N7272" t="s">
        <v>10230</v>
      </c>
      <c r="O7272" t="s">
        <v>10370</v>
      </c>
      <c r="P7272" t="s">
        <v>10371</v>
      </c>
      <c r="Q7272" t="s">
        <v>3354</v>
      </c>
      <c r="R7272" t="s">
        <v>63</v>
      </c>
      <c r="S7272" t="s">
        <v>108</v>
      </c>
      <c r="T7272" t="s">
        <v>13064</v>
      </c>
      <c r="U7272" t="s">
        <v>13065</v>
      </c>
      <c r="X7272">
        <v>1</v>
      </c>
      <c r="Y7272">
        <v>0</v>
      </c>
      <c r="Z7272">
        <v>0</v>
      </c>
      <c r="AA7272">
        <v>0</v>
      </c>
      <c r="AB7272">
        <v>0</v>
      </c>
      <c r="AC7272" t="s">
        <v>47</v>
      </c>
      <c r="AD7272">
        <f>+VLOOKUP(T7272,items!$A$2:$D$1255,4,0)</f>
        <v>0</v>
      </c>
      <c r="AE7272">
        <f>+VLOOKUP(T7272,Tabla1[],5,0)</f>
        <v>0</v>
      </c>
      <c r="AF7272">
        <f t="shared" si="113"/>
        <v>9</v>
      </c>
    </row>
    <row r="7273" spans="1:34" x14ac:dyDescent="0.25">
      <c r="A7273">
        <v>105583</v>
      </c>
      <c r="B7273" t="s">
        <v>1003</v>
      </c>
      <c r="C7273" t="s">
        <v>33</v>
      </c>
      <c r="D7273">
        <v>0</v>
      </c>
      <c r="F7273" t="s">
        <v>10025</v>
      </c>
      <c r="G7273" t="s">
        <v>10842</v>
      </c>
      <c r="H7273" t="s">
        <v>13060</v>
      </c>
      <c r="I7273" t="s">
        <v>37</v>
      </c>
      <c r="J7273" t="s">
        <v>13061</v>
      </c>
      <c r="K7273" t="s">
        <v>13062</v>
      </c>
      <c r="L7273" t="s">
        <v>13063</v>
      </c>
      <c r="M7273" t="s">
        <v>10230</v>
      </c>
      <c r="N7273" t="s">
        <v>10230</v>
      </c>
      <c r="O7273" t="s">
        <v>10370</v>
      </c>
      <c r="P7273" t="s">
        <v>10371</v>
      </c>
      <c r="Q7273" t="s">
        <v>3354</v>
      </c>
      <c r="R7273" t="s">
        <v>63</v>
      </c>
      <c r="S7273" t="s">
        <v>108</v>
      </c>
      <c r="T7273" t="s">
        <v>215</v>
      </c>
      <c r="U7273" t="s">
        <v>216</v>
      </c>
      <c r="X7273">
        <v>1</v>
      </c>
      <c r="Y7273">
        <v>0</v>
      </c>
      <c r="Z7273">
        <v>0</v>
      </c>
      <c r="AA7273">
        <v>0</v>
      </c>
      <c r="AB7273">
        <v>0</v>
      </c>
      <c r="AC7273" t="s">
        <v>47</v>
      </c>
      <c r="AD7273">
        <f>+VLOOKUP(T7273,items!$A$2:$D$1255,4,0)</f>
        <v>0</v>
      </c>
      <c r="AE7273">
        <f>+VLOOKUP(T7273,Tabla1[],5,0)</f>
        <v>0</v>
      </c>
      <c r="AF7273">
        <f t="shared" si="113"/>
        <v>9</v>
      </c>
    </row>
    <row r="7274" spans="1:34" x14ac:dyDescent="0.25">
      <c r="A7274">
        <v>105583</v>
      </c>
      <c r="B7274" t="s">
        <v>1003</v>
      </c>
      <c r="C7274" t="s">
        <v>33</v>
      </c>
      <c r="D7274">
        <v>0</v>
      </c>
      <c r="F7274" t="s">
        <v>10025</v>
      </c>
      <c r="G7274" t="s">
        <v>10842</v>
      </c>
      <c r="H7274" t="s">
        <v>13060</v>
      </c>
      <c r="I7274" t="s">
        <v>37</v>
      </c>
      <c r="J7274" t="s">
        <v>13061</v>
      </c>
      <c r="K7274" t="s">
        <v>13062</v>
      </c>
      <c r="L7274" t="s">
        <v>13063</v>
      </c>
      <c r="M7274" t="s">
        <v>10230</v>
      </c>
      <c r="N7274" t="s">
        <v>10230</v>
      </c>
      <c r="O7274" t="s">
        <v>10370</v>
      </c>
      <c r="P7274" t="s">
        <v>10371</v>
      </c>
      <c r="Q7274" t="s">
        <v>3354</v>
      </c>
      <c r="R7274" t="s">
        <v>63</v>
      </c>
      <c r="S7274" t="s">
        <v>108</v>
      </c>
      <c r="T7274" t="s">
        <v>217</v>
      </c>
      <c r="U7274" t="s">
        <v>218</v>
      </c>
      <c r="X7274">
        <v>1</v>
      </c>
      <c r="Y7274">
        <v>0</v>
      </c>
      <c r="Z7274">
        <v>0</v>
      </c>
      <c r="AA7274">
        <v>0</v>
      </c>
      <c r="AB7274">
        <v>0</v>
      </c>
      <c r="AC7274" t="s">
        <v>47</v>
      </c>
      <c r="AD7274">
        <f>+VLOOKUP(T7274,items!$A$2:$D$1255,4,0)</f>
        <v>0</v>
      </c>
      <c r="AE7274">
        <f>+VLOOKUP(T7274,Tabla1[],5,0)</f>
        <v>0</v>
      </c>
      <c r="AF7274">
        <f t="shared" si="113"/>
        <v>9</v>
      </c>
    </row>
    <row r="7275" spans="1:34" x14ac:dyDescent="0.25">
      <c r="A7275">
        <v>105583</v>
      </c>
      <c r="B7275" t="s">
        <v>1003</v>
      </c>
      <c r="C7275" t="s">
        <v>33</v>
      </c>
      <c r="D7275">
        <v>0</v>
      </c>
      <c r="F7275" t="s">
        <v>10025</v>
      </c>
      <c r="G7275" t="s">
        <v>10842</v>
      </c>
      <c r="H7275" t="s">
        <v>13060</v>
      </c>
      <c r="I7275" t="s">
        <v>37</v>
      </c>
      <c r="J7275" t="s">
        <v>13061</v>
      </c>
      <c r="K7275" t="s">
        <v>13062</v>
      </c>
      <c r="L7275" t="s">
        <v>13063</v>
      </c>
      <c r="M7275" t="s">
        <v>10230</v>
      </c>
      <c r="N7275" t="s">
        <v>10230</v>
      </c>
      <c r="O7275" t="s">
        <v>10370</v>
      </c>
      <c r="P7275" t="s">
        <v>10371</v>
      </c>
      <c r="Q7275" t="s">
        <v>3354</v>
      </c>
      <c r="R7275" t="s">
        <v>63</v>
      </c>
      <c r="S7275" t="s">
        <v>108</v>
      </c>
      <c r="T7275" t="s">
        <v>219</v>
      </c>
      <c r="U7275" t="s">
        <v>220</v>
      </c>
      <c r="X7275">
        <v>12</v>
      </c>
      <c r="Y7275">
        <v>0</v>
      </c>
      <c r="Z7275">
        <v>0</v>
      </c>
      <c r="AA7275">
        <v>0</v>
      </c>
      <c r="AB7275">
        <v>0</v>
      </c>
      <c r="AC7275" t="s">
        <v>47</v>
      </c>
      <c r="AD7275">
        <f>+VLOOKUP(T7275,items!$A$2:$D$1255,4,0)</f>
        <v>0</v>
      </c>
      <c r="AE7275">
        <f>+VLOOKUP(T7275,Tabla1[],5,0)</f>
        <v>0</v>
      </c>
      <c r="AF7275">
        <f t="shared" si="113"/>
        <v>9</v>
      </c>
    </row>
    <row r="7276" spans="1:34" x14ac:dyDescent="0.25">
      <c r="A7276">
        <v>105583</v>
      </c>
      <c r="B7276" t="s">
        <v>1003</v>
      </c>
      <c r="C7276" t="s">
        <v>33</v>
      </c>
      <c r="D7276">
        <v>0</v>
      </c>
      <c r="F7276" t="s">
        <v>10025</v>
      </c>
      <c r="G7276" t="s">
        <v>10842</v>
      </c>
      <c r="H7276" t="s">
        <v>13060</v>
      </c>
      <c r="I7276" t="s">
        <v>37</v>
      </c>
      <c r="J7276" t="s">
        <v>13061</v>
      </c>
      <c r="K7276" t="s">
        <v>13062</v>
      </c>
      <c r="L7276" t="s">
        <v>13063</v>
      </c>
      <c r="M7276" t="s">
        <v>10230</v>
      </c>
      <c r="N7276" t="s">
        <v>10230</v>
      </c>
      <c r="O7276" t="s">
        <v>10370</v>
      </c>
      <c r="P7276" t="s">
        <v>10371</v>
      </c>
      <c r="Q7276" t="s">
        <v>3354</v>
      </c>
      <c r="R7276" t="s">
        <v>63</v>
      </c>
      <c r="S7276" t="s">
        <v>108</v>
      </c>
      <c r="T7276" t="s">
        <v>795</v>
      </c>
      <c r="U7276" t="s">
        <v>13066</v>
      </c>
      <c r="X7276">
        <v>1</v>
      </c>
      <c r="Y7276">
        <v>0</v>
      </c>
      <c r="Z7276">
        <v>0</v>
      </c>
      <c r="AA7276">
        <v>0</v>
      </c>
      <c r="AB7276">
        <v>0</v>
      </c>
      <c r="AC7276" t="s">
        <v>47</v>
      </c>
      <c r="AD7276" t="e">
        <f>+VLOOKUP(T7276,items!$A$2:$D$1255,4,0)</f>
        <v>#N/A</v>
      </c>
      <c r="AE7276" t="e">
        <f>+VLOOKUP(T7276,Tabla1[],5,0)</f>
        <v>#N/A</v>
      </c>
      <c r="AF7276">
        <f t="shared" si="113"/>
        <v>9</v>
      </c>
    </row>
    <row r="7277" spans="1:34" x14ac:dyDescent="0.25">
      <c r="A7277">
        <v>105589</v>
      </c>
      <c r="B7277" t="s">
        <v>13067</v>
      </c>
      <c r="C7277" t="s">
        <v>33</v>
      </c>
      <c r="D7277">
        <v>0</v>
      </c>
      <c r="F7277" t="s">
        <v>10025</v>
      </c>
      <c r="G7277" t="s">
        <v>241</v>
      </c>
      <c r="H7277" t="s">
        <v>13068</v>
      </c>
      <c r="I7277" t="s">
        <v>13069</v>
      </c>
      <c r="J7277" t="s">
        <v>13070</v>
      </c>
      <c r="K7277" t="s">
        <v>13071</v>
      </c>
      <c r="L7277" t="s">
        <v>37</v>
      </c>
      <c r="M7277" t="s">
        <v>8478</v>
      </c>
      <c r="N7277" t="s">
        <v>12823</v>
      </c>
      <c r="O7277" t="s">
        <v>6297</v>
      </c>
      <c r="P7277" t="s">
        <v>6297</v>
      </c>
      <c r="Q7277" t="s">
        <v>6297</v>
      </c>
      <c r="R7277" t="s">
        <v>43</v>
      </c>
      <c r="S7277" t="s">
        <v>272</v>
      </c>
      <c r="T7277" t="s">
        <v>1266</v>
      </c>
      <c r="U7277" t="s">
        <v>1267</v>
      </c>
      <c r="V7277" t="s">
        <v>1907</v>
      </c>
      <c r="W7277" t="s">
        <v>93</v>
      </c>
      <c r="X7277">
        <v>1</v>
      </c>
      <c r="Y7277">
        <v>3963</v>
      </c>
      <c r="Z7277">
        <v>3000</v>
      </c>
      <c r="AA7277">
        <v>0</v>
      </c>
      <c r="AB7277" s="14">
        <v>2796364.8</v>
      </c>
      <c r="AC7277" t="s">
        <v>47</v>
      </c>
      <c r="AD7277" t="str">
        <f>+VLOOKUP(T7277,items!$A$2:$D$1255,4,0)</f>
        <v>BANETA</v>
      </c>
      <c r="AE7277" t="str">
        <f>+VLOOKUP(T7277,Tabla1[],5,0)</f>
        <v>GUILLOTINA</v>
      </c>
      <c r="AF7277">
        <f t="shared" si="113"/>
        <v>10</v>
      </c>
      <c r="AG7277">
        <v>3816</v>
      </c>
      <c r="AH7277" s="14">
        <v>2796364.8</v>
      </c>
    </row>
    <row r="7278" spans="1:34" x14ac:dyDescent="0.25">
      <c r="A7278">
        <v>105589</v>
      </c>
      <c r="B7278" t="s">
        <v>13067</v>
      </c>
      <c r="C7278" t="s">
        <v>33</v>
      </c>
      <c r="D7278">
        <v>0</v>
      </c>
      <c r="F7278" t="s">
        <v>10025</v>
      </c>
      <c r="G7278" t="s">
        <v>241</v>
      </c>
      <c r="H7278" t="s">
        <v>13068</v>
      </c>
      <c r="I7278" t="s">
        <v>13069</v>
      </c>
      <c r="J7278" t="s">
        <v>13070</v>
      </c>
      <c r="K7278" t="s">
        <v>13071</v>
      </c>
      <c r="L7278" t="s">
        <v>37</v>
      </c>
      <c r="M7278" t="s">
        <v>8478</v>
      </c>
      <c r="N7278" t="s">
        <v>12823</v>
      </c>
      <c r="O7278" t="s">
        <v>6297</v>
      </c>
      <c r="P7278" t="s">
        <v>6297</v>
      </c>
      <c r="Q7278" t="s">
        <v>6297</v>
      </c>
      <c r="R7278" t="s">
        <v>43</v>
      </c>
      <c r="S7278" t="s">
        <v>272</v>
      </c>
      <c r="T7278" t="s">
        <v>367</v>
      </c>
      <c r="U7278" t="s">
        <v>368</v>
      </c>
      <c r="W7278" t="s">
        <v>93</v>
      </c>
      <c r="X7278">
        <v>1</v>
      </c>
      <c r="Y7278">
        <v>4500</v>
      </c>
      <c r="Z7278">
        <v>0</v>
      </c>
      <c r="AA7278">
        <v>3963</v>
      </c>
      <c r="AB7278" s="14">
        <v>34306679.519999996</v>
      </c>
      <c r="AC7278" t="s">
        <v>47</v>
      </c>
      <c r="AD7278" t="str">
        <f>+VLOOKUP(T7278,items!$A$2:$D$1255,4,0)</f>
        <v>PERGOLA</v>
      </c>
      <c r="AE7278" t="str">
        <f>+VLOOKUP(T7278,Tabla1[],5,0)</f>
        <v>MAXI PERGOLAM</v>
      </c>
      <c r="AF7278">
        <f t="shared" si="113"/>
        <v>10</v>
      </c>
      <c r="AG7278">
        <v>3816</v>
      </c>
      <c r="AH7278" s="14">
        <v>34306679.519999996</v>
      </c>
    </row>
    <row r="7279" spans="1:34" x14ac:dyDescent="0.25">
      <c r="A7279">
        <v>105606</v>
      </c>
      <c r="B7279" t="s">
        <v>13072</v>
      </c>
      <c r="C7279" t="s">
        <v>33</v>
      </c>
      <c r="D7279">
        <v>0</v>
      </c>
      <c r="F7279" t="s">
        <v>10025</v>
      </c>
      <c r="G7279" t="s">
        <v>3353</v>
      </c>
      <c r="H7279" t="s">
        <v>13073</v>
      </c>
      <c r="I7279" t="s">
        <v>37</v>
      </c>
      <c r="J7279" t="s">
        <v>13074</v>
      </c>
      <c r="K7279" t="s">
        <v>13075</v>
      </c>
      <c r="L7279" t="s">
        <v>13076</v>
      </c>
      <c r="M7279" t="s">
        <v>10460</v>
      </c>
      <c r="N7279" t="s">
        <v>10460</v>
      </c>
      <c r="O7279" t="s">
        <v>11188</v>
      </c>
      <c r="P7279" t="s">
        <v>9541</v>
      </c>
      <c r="Q7279" t="s">
        <v>10222</v>
      </c>
      <c r="R7279" t="s">
        <v>127</v>
      </c>
      <c r="S7279" t="s">
        <v>88</v>
      </c>
      <c r="T7279" t="s">
        <v>540</v>
      </c>
      <c r="U7279" t="s">
        <v>541</v>
      </c>
      <c r="V7279" t="s">
        <v>867</v>
      </c>
      <c r="X7279">
        <v>2</v>
      </c>
      <c r="Y7279">
        <v>0</v>
      </c>
      <c r="Z7279">
        <v>0</v>
      </c>
      <c r="AA7279">
        <v>0</v>
      </c>
      <c r="AB7279">
        <v>20122634</v>
      </c>
      <c r="AC7279" t="s">
        <v>47</v>
      </c>
      <c r="AD7279">
        <f>+VLOOKUP(T7279,items!$A$2:$D$1255,4,0)</f>
        <v>0</v>
      </c>
      <c r="AE7279">
        <f>+VLOOKUP(T7279,Tabla1[],5,0)</f>
        <v>0</v>
      </c>
      <c r="AF7279">
        <f t="shared" si="113"/>
        <v>8</v>
      </c>
    </row>
    <row r="7280" spans="1:34" x14ac:dyDescent="0.25">
      <c r="A7280">
        <v>105606</v>
      </c>
      <c r="B7280" t="s">
        <v>13072</v>
      </c>
      <c r="C7280" t="s">
        <v>33</v>
      </c>
      <c r="D7280">
        <v>0</v>
      </c>
      <c r="F7280" t="s">
        <v>10025</v>
      </c>
      <c r="G7280" t="s">
        <v>3353</v>
      </c>
      <c r="H7280" t="s">
        <v>13073</v>
      </c>
      <c r="I7280" t="s">
        <v>37</v>
      </c>
      <c r="J7280" t="s">
        <v>13074</v>
      </c>
      <c r="K7280" t="s">
        <v>13075</v>
      </c>
      <c r="L7280" t="s">
        <v>13076</v>
      </c>
      <c r="M7280" t="s">
        <v>10460</v>
      </c>
      <c r="N7280" t="s">
        <v>10460</v>
      </c>
      <c r="O7280" t="s">
        <v>11188</v>
      </c>
      <c r="P7280" t="s">
        <v>9541</v>
      </c>
      <c r="Q7280" t="s">
        <v>10222</v>
      </c>
      <c r="R7280" t="s">
        <v>127</v>
      </c>
      <c r="S7280" t="s">
        <v>88</v>
      </c>
      <c r="T7280" t="s">
        <v>560</v>
      </c>
      <c r="U7280" t="s">
        <v>561</v>
      </c>
      <c r="V7280" t="s">
        <v>867</v>
      </c>
      <c r="X7280">
        <v>4</v>
      </c>
      <c r="Y7280">
        <v>0</v>
      </c>
      <c r="Z7280">
        <v>0</v>
      </c>
      <c r="AA7280">
        <v>0</v>
      </c>
      <c r="AB7280">
        <v>10349808</v>
      </c>
      <c r="AC7280" t="s">
        <v>47</v>
      </c>
      <c r="AD7280">
        <f>+VLOOKUP(T7280,items!$A$2:$D$1255,4,0)</f>
        <v>0</v>
      </c>
      <c r="AE7280">
        <f>+VLOOKUP(T7280,Tabla1[],5,0)</f>
        <v>0</v>
      </c>
      <c r="AF7280">
        <f t="shared" si="113"/>
        <v>8</v>
      </c>
    </row>
    <row r="7281" spans="1:32" x14ac:dyDescent="0.25">
      <c r="A7281">
        <v>105606</v>
      </c>
      <c r="B7281" t="s">
        <v>13072</v>
      </c>
      <c r="C7281" t="s">
        <v>33</v>
      </c>
      <c r="D7281">
        <v>0</v>
      </c>
      <c r="F7281" t="s">
        <v>10025</v>
      </c>
      <c r="G7281" t="s">
        <v>3353</v>
      </c>
      <c r="H7281" t="s">
        <v>13073</v>
      </c>
      <c r="I7281" t="s">
        <v>37</v>
      </c>
      <c r="J7281" t="s">
        <v>13074</v>
      </c>
      <c r="K7281" t="s">
        <v>13075</v>
      </c>
      <c r="L7281" t="s">
        <v>13076</v>
      </c>
      <c r="M7281" t="s">
        <v>10460</v>
      </c>
      <c r="N7281" t="s">
        <v>10460</v>
      </c>
      <c r="O7281" t="s">
        <v>11188</v>
      </c>
      <c r="P7281" t="s">
        <v>9541</v>
      </c>
      <c r="Q7281" t="s">
        <v>10222</v>
      </c>
      <c r="R7281" t="s">
        <v>127</v>
      </c>
      <c r="S7281" t="s">
        <v>88</v>
      </c>
      <c r="T7281" t="s">
        <v>562</v>
      </c>
      <c r="U7281" t="s">
        <v>7272</v>
      </c>
      <c r="V7281" t="s">
        <v>867</v>
      </c>
      <c r="X7281">
        <v>4</v>
      </c>
      <c r="Y7281">
        <v>0</v>
      </c>
      <c r="Z7281">
        <v>0</v>
      </c>
      <c r="AA7281">
        <v>0</v>
      </c>
      <c r="AB7281">
        <v>8506768</v>
      </c>
      <c r="AC7281" t="s">
        <v>47</v>
      </c>
      <c r="AD7281">
        <f>+VLOOKUP(T7281,items!$A$2:$D$1255,4,0)</f>
        <v>0</v>
      </c>
      <c r="AE7281">
        <f>+VLOOKUP(T7281,Tabla1[],5,0)</f>
        <v>0</v>
      </c>
      <c r="AF7281">
        <f t="shared" si="113"/>
        <v>8</v>
      </c>
    </row>
    <row r="7282" spans="1:32" x14ac:dyDescent="0.25">
      <c r="A7282">
        <v>105606</v>
      </c>
      <c r="B7282" t="s">
        <v>13072</v>
      </c>
      <c r="C7282" t="s">
        <v>33</v>
      </c>
      <c r="D7282">
        <v>0</v>
      </c>
      <c r="F7282" t="s">
        <v>10025</v>
      </c>
      <c r="G7282" t="s">
        <v>3353</v>
      </c>
      <c r="H7282" t="s">
        <v>13073</v>
      </c>
      <c r="I7282" t="s">
        <v>37</v>
      </c>
      <c r="J7282" t="s">
        <v>13074</v>
      </c>
      <c r="K7282" t="s">
        <v>13075</v>
      </c>
      <c r="L7282" t="s">
        <v>13076</v>
      </c>
      <c r="M7282" t="s">
        <v>10460</v>
      </c>
      <c r="N7282" t="s">
        <v>10460</v>
      </c>
      <c r="O7282" t="s">
        <v>11188</v>
      </c>
      <c r="P7282" t="s">
        <v>9541</v>
      </c>
      <c r="Q7282" t="s">
        <v>10222</v>
      </c>
      <c r="R7282" t="s">
        <v>127</v>
      </c>
      <c r="S7282" t="s">
        <v>88</v>
      </c>
      <c r="T7282" t="s">
        <v>50</v>
      </c>
      <c r="U7282" t="s">
        <v>51</v>
      </c>
      <c r="X7282">
        <v>1</v>
      </c>
      <c r="Y7282">
        <v>0</v>
      </c>
      <c r="Z7282">
        <v>0</v>
      </c>
      <c r="AA7282">
        <v>0</v>
      </c>
      <c r="AB7282">
        <v>650000</v>
      </c>
      <c r="AC7282" t="s">
        <v>47</v>
      </c>
      <c r="AD7282" t="e">
        <f>+VLOOKUP(T7282,items!$A$2:$D$1255,4,0)</f>
        <v>#N/A</v>
      </c>
      <c r="AE7282" t="e">
        <f>+VLOOKUP(T7282,Tabla1[],5,0)</f>
        <v>#N/A</v>
      </c>
      <c r="AF7282">
        <f t="shared" si="113"/>
        <v>8</v>
      </c>
    </row>
    <row r="7283" spans="1:32" x14ac:dyDescent="0.25">
      <c r="A7283">
        <v>105606</v>
      </c>
      <c r="B7283" t="s">
        <v>13072</v>
      </c>
      <c r="C7283" t="s">
        <v>33</v>
      </c>
      <c r="D7283">
        <v>0</v>
      </c>
      <c r="F7283" t="s">
        <v>10025</v>
      </c>
      <c r="G7283" t="s">
        <v>3353</v>
      </c>
      <c r="H7283" t="s">
        <v>13073</v>
      </c>
      <c r="I7283" t="s">
        <v>37</v>
      </c>
      <c r="J7283" t="s">
        <v>13074</v>
      </c>
      <c r="K7283" t="s">
        <v>13075</v>
      </c>
      <c r="L7283" t="s">
        <v>13076</v>
      </c>
      <c r="M7283" t="s">
        <v>10460</v>
      </c>
      <c r="N7283" t="s">
        <v>10460</v>
      </c>
      <c r="O7283" t="s">
        <v>11188</v>
      </c>
      <c r="P7283" t="s">
        <v>9541</v>
      </c>
      <c r="Q7283" t="s">
        <v>10222</v>
      </c>
      <c r="R7283" t="s">
        <v>127</v>
      </c>
      <c r="S7283" t="s">
        <v>88</v>
      </c>
      <c r="T7283" t="s">
        <v>936</v>
      </c>
      <c r="U7283" t="s">
        <v>937</v>
      </c>
      <c r="X7283">
        <v>1</v>
      </c>
      <c r="Y7283">
        <v>0</v>
      </c>
      <c r="Z7283">
        <v>0</v>
      </c>
      <c r="AA7283">
        <v>0</v>
      </c>
      <c r="AB7283">
        <v>400000</v>
      </c>
      <c r="AC7283" t="s">
        <v>47</v>
      </c>
      <c r="AD7283">
        <f>+VLOOKUP(T7283,items!$A$2:$D$1255,4,0)</f>
        <v>0</v>
      </c>
      <c r="AE7283">
        <f>+VLOOKUP(T7283,Tabla1[],5,0)</f>
        <v>0</v>
      </c>
      <c r="AF7283">
        <f t="shared" si="113"/>
        <v>8</v>
      </c>
    </row>
    <row r="7284" spans="1:32" x14ac:dyDescent="0.25">
      <c r="A7284">
        <v>105630</v>
      </c>
      <c r="B7284" t="s">
        <v>13077</v>
      </c>
      <c r="C7284" t="s">
        <v>33</v>
      </c>
      <c r="D7284">
        <v>0</v>
      </c>
      <c r="F7284" t="s">
        <v>9396</v>
      </c>
      <c r="G7284" t="s">
        <v>9396</v>
      </c>
      <c r="H7284" t="s">
        <v>13078</v>
      </c>
      <c r="I7284" t="s">
        <v>37</v>
      </c>
      <c r="J7284" t="s">
        <v>13079</v>
      </c>
      <c r="K7284" t="s">
        <v>13080</v>
      </c>
      <c r="L7284" t="s">
        <v>37</v>
      </c>
      <c r="M7284" t="s">
        <v>8745</v>
      </c>
      <c r="N7284" t="s">
        <v>8745</v>
      </c>
      <c r="O7284" t="s">
        <v>11377</v>
      </c>
      <c r="P7284" t="s">
        <v>10843</v>
      </c>
      <c r="Q7284" t="s">
        <v>5878</v>
      </c>
      <c r="R7284" t="s">
        <v>43</v>
      </c>
      <c r="S7284" t="s">
        <v>128</v>
      </c>
      <c r="T7284" t="s">
        <v>5985</v>
      </c>
      <c r="U7284" t="s">
        <v>5986</v>
      </c>
      <c r="V7284" t="s">
        <v>1168</v>
      </c>
      <c r="X7284">
        <v>1</v>
      </c>
      <c r="Y7284">
        <v>0</v>
      </c>
      <c r="Z7284">
        <v>0</v>
      </c>
      <c r="AA7284">
        <v>0</v>
      </c>
      <c r="AB7284">
        <v>1168400</v>
      </c>
      <c r="AC7284" t="s">
        <v>47</v>
      </c>
      <c r="AD7284">
        <f>+VLOOKUP(T7284,items!$A$2:$D$1255,4,0)</f>
        <v>0</v>
      </c>
      <c r="AE7284">
        <f>+VLOOKUP(T7284,Tabla1[],5,0)</f>
        <v>0</v>
      </c>
      <c r="AF7284">
        <f t="shared" si="113"/>
        <v>7</v>
      </c>
    </row>
    <row r="7285" spans="1:32" x14ac:dyDescent="0.25">
      <c r="A7285">
        <v>105630</v>
      </c>
      <c r="B7285" t="s">
        <v>13077</v>
      </c>
      <c r="C7285" t="s">
        <v>33</v>
      </c>
      <c r="D7285">
        <v>0</v>
      </c>
      <c r="F7285" t="s">
        <v>9396</v>
      </c>
      <c r="G7285" t="s">
        <v>9396</v>
      </c>
      <c r="H7285" t="s">
        <v>13078</v>
      </c>
      <c r="I7285" t="s">
        <v>37</v>
      </c>
      <c r="J7285" t="s">
        <v>13079</v>
      </c>
      <c r="K7285" t="s">
        <v>13080</v>
      </c>
      <c r="L7285" t="s">
        <v>37</v>
      </c>
      <c r="M7285" t="s">
        <v>8745</v>
      </c>
      <c r="N7285" t="s">
        <v>8745</v>
      </c>
      <c r="O7285" t="s">
        <v>11377</v>
      </c>
      <c r="P7285" t="s">
        <v>10843</v>
      </c>
      <c r="Q7285" t="s">
        <v>5878</v>
      </c>
      <c r="R7285" t="s">
        <v>43</v>
      </c>
      <c r="S7285" t="s">
        <v>128</v>
      </c>
      <c r="T7285" t="s">
        <v>314</v>
      </c>
      <c r="U7285" t="s">
        <v>315</v>
      </c>
      <c r="X7285">
        <v>1</v>
      </c>
      <c r="Y7285">
        <v>0</v>
      </c>
      <c r="Z7285">
        <v>0</v>
      </c>
      <c r="AA7285">
        <v>0</v>
      </c>
      <c r="AB7285">
        <v>40000</v>
      </c>
      <c r="AC7285" t="s">
        <v>47</v>
      </c>
      <c r="AD7285">
        <f>+VLOOKUP(T7285,items!$A$2:$D$1255,4,0)</f>
        <v>0</v>
      </c>
      <c r="AE7285">
        <f>+VLOOKUP(T7285,Tabla1[],5,0)</f>
        <v>0</v>
      </c>
      <c r="AF7285">
        <f t="shared" si="113"/>
        <v>7</v>
      </c>
    </row>
    <row r="7286" spans="1:32" x14ac:dyDescent="0.25">
      <c r="A7286">
        <v>105641</v>
      </c>
      <c r="B7286" t="s">
        <v>13081</v>
      </c>
      <c r="C7286" t="s">
        <v>75</v>
      </c>
      <c r="D7286">
        <v>0</v>
      </c>
      <c r="F7286" t="s">
        <v>10533</v>
      </c>
      <c r="G7286" t="s">
        <v>10125</v>
      </c>
      <c r="H7286" t="s">
        <v>13082</v>
      </c>
      <c r="I7286" t="s">
        <v>37</v>
      </c>
      <c r="J7286" t="s">
        <v>13083</v>
      </c>
      <c r="K7286" t="s">
        <v>13084</v>
      </c>
      <c r="L7286" t="s">
        <v>37</v>
      </c>
      <c r="M7286" t="s">
        <v>3353</v>
      </c>
      <c r="N7286" t="s">
        <v>3353</v>
      </c>
      <c r="O7286" t="s">
        <v>10460</v>
      </c>
      <c r="P7286" t="s">
        <v>10644</v>
      </c>
      <c r="Q7286" t="s">
        <v>10644</v>
      </c>
      <c r="R7286" t="s">
        <v>127</v>
      </c>
      <c r="S7286" t="s">
        <v>108</v>
      </c>
      <c r="T7286" t="s">
        <v>7511</v>
      </c>
      <c r="U7286" t="s">
        <v>7512</v>
      </c>
      <c r="X7286">
        <v>1</v>
      </c>
      <c r="Y7286">
        <v>0</v>
      </c>
      <c r="Z7286">
        <v>0</v>
      </c>
      <c r="AA7286">
        <v>0</v>
      </c>
      <c r="AB7286">
        <v>100000</v>
      </c>
      <c r="AC7286" t="s">
        <v>47</v>
      </c>
      <c r="AD7286" t="e">
        <f>+VLOOKUP(T7286,items!$A$2:$D$1255,4,0)</f>
        <v>#N/A</v>
      </c>
      <c r="AE7286" t="e">
        <f>+VLOOKUP(T7286,Tabla1[],5,0)</f>
        <v>#N/A</v>
      </c>
      <c r="AF7286">
        <f t="shared" si="113"/>
        <v>7</v>
      </c>
    </row>
    <row r="7287" spans="1:32" x14ac:dyDescent="0.25">
      <c r="A7287">
        <v>105641</v>
      </c>
      <c r="B7287" t="s">
        <v>13081</v>
      </c>
      <c r="C7287" t="s">
        <v>75</v>
      </c>
      <c r="D7287">
        <v>0</v>
      </c>
      <c r="F7287" t="s">
        <v>10533</v>
      </c>
      <c r="G7287" t="s">
        <v>10125</v>
      </c>
      <c r="H7287" t="s">
        <v>13082</v>
      </c>
      <c r="I7287" t="s">
        <v>37</v>
      </c>
      <c r="J7287" t="s">
        <v>13083</v>
      </c>
      <c r="K7287" t="s">
        <v>13084</v>
      </c>
      <c r="L7287" t="s">
        <v>37</v>
      </c>
      <c r="M7287" t="s">
        <v>3353</v>
      </c>
      <c r="N7287" t="s">
        <v>3353</v>
      </c>
      <c r="O7287" t="s">
        <v>10460</v>
      </c>
      <c r="P7287" t="s">
        <v>10644</v>
      </c>
      <c r="Q7287" t="s">
        <v>10644</v>
      </c>
      <c r="R7287" t="s">
        <v>127</v>
      </c>
      <c r="S7287" t="s">
        <v>108</v>
      </c>
      <c r="T7287" t="s">
        <v>3992</v>
      </c>
      <c r="U7287" t="s">
        <v>9652</v>
      </c>
      <c r="X7287">
        <v>1</v>
      </c>
      <c r="Y7287">
        <v>5800</v>
      </c>
      <c r="Z7287">
        <v>0</v>
      </c>
      <c r="AA7287">
        <v>1000</v>
      </c>
      <c r="AB7287">
        <v>300000</v>
      </c>
      <c r="AC7287" t="s">
        <v>47</v>
      </c>
      <c r="AD7287" t="e">
        <f>+VLOOKUP(T7287,items!$A$2:$D$1255,4,0)</f>
        <v>#N/A</v>
      </c>
      <c r="AE7287" t="e">
        <f>+VLOOKUP(T7287,Tabla1[],5,0)</f>
        <v>#N/A</v>
      </c>
      <c r="AF7287">
        <f t="shared" si="113"/>
        <v>7</v>
      </c>
    </row>
    <row r="7288" spans="1:32" x14ac:dyDescent="0.25">
      <c r="A7288">
        <v>105641</v>
      </c>
      <c r="B7288" t="s">
        <v>13081</v>
      </c>
      <c r="C7288" t="s">
        <v>75</v>
      </c>
      <c r="D7288">
        <v>0</v>
      </c>
      <c r="F7288" t="s">
        <v>10533</v>
      </c>
      <c r="G7288" t="s">
        <v>10125</v>
      </c>
      <c r="H7288" t="s">
        <v>13082</v>
      </c>
      <c r="I7288" t="s">
        <v>37</v>
      </c>
      <c r="J7288" t="s">
        <v>13083</v>
      </c>
      <c r="K7288" t="s">
        <v>13084</v>
      </c>
      <c r="L7288" t="s">
        <v>37</v>
      </c>
      <c r="M7288" t="s">
        <v>3353</v>
      </c>
      <c r="N7288" t="s">
        <v>3353</v>
      </c>
      <c r="O7288" t="s">
        <v>10460</v>
      </c>
      <c r="P7288" t="s">
        <v>10644</v>
      </c>
      <c r="Q7288" t="s">
        <v>10644</v>
      </c>
      <c r="R7288" t="s">
        <v>127</v>
      </c>
      <c r="S7288" t="s">
        <v>108</v>
      </c>
      <c r="T7288" t="s">
        <v>392</v>
      </c>
      <c r="U7288" t="s">
        <v>393</v>
      </c>
      <c r="X7288">
        <v>1</v>
      </c>
      <c r="Y7288">
        <v>0</v>
      </c>
      <c r="Z7288">
        <v>0</v>
      </c>
      <c r="AA7288">
        <v>0</v>
      </c>
      <c r="AB7288">
        <v>100000</v>
      </c>
      <c r="AC7288" t="s">
        <v>47</v>
      </c>
      <c r="AD7288" t="e">
        <f>+VLOOKUP(T7288,items!$A$2:$D$1255,4,0)</f>
        <v>#N/A</v>
      </c>
      <c r="AE7288" t="e">
        <f>+VLOOKUP(T7288,Tabla1[],5,0)</f>
        <v>#N/A</v>
      </c>
      <c r="AF7288">
        <f t="shared" si="113"/>
        <v>7</v>
      </c>
    </row>
    <row r="7289" spans="1:32" x14ac:dyDescent="0.25">
      <c r="A7289">
        <v>105647</v>
      </c>
      <c r="B7289" t="s">
        <v>2773</v>
      </c>
      <c r="C7289" t="s">
        <v>75</v>
      </c>
      <c r="D7289">
        <v>0</v>
      </c>
      <c r="F7289" t="s">
        <v>9396</v>
      </c>
      <c r="G7289" t="s">
        <v>12032</v>
      </c>
      <c r="H7289" t="s">
        <v>13085</v>
      </c>
      <c r="I7289" t="s">
        <v>37</v>
      </c>
      <c r="J7289" t="s">
        <v>13086</v>
      </c>
      <c r="K7289" t="s">
        <v>13087</v>
      </c>
      <c r="L7289" t="s">
        <v>37</v>
      </c>
      <c r="M7289" t="s">
        <v>10604</v>
      </c>
      <c r="N7289" t="s">
        <v>10604</v>
      </c>
      <c r="O7289" t="s">
        <v>10533</v>
      </c>
      <c r="P7289" t="s">
        <v>10125</v>
      </c>
      <c r="Q7289" t="s">
        <v>10125</v>
      </c>
      <c r="R7289" t="s">
        <v>127</v>
      </c>
      <c r="S7289" t="s">
        <v>164</v>
      </c>
      <c r="T7289" t="s">
        <v>1608</v>
      </c>
      <c r="U7289" t="s">
        <v>1609</v>
      </c>
      <c r="X7289">
        <v>6</v>
      </c>
      <c r="Y7289">
        <v>0</v>
      </c>
      <c r="Z7289">
        <v>0</v>
      </c>
      <c r="AA7289">
        <v>0</v>
      </c>
      <c r="AB7289">
        <v>315600</v>
      </c>
      <c r="AC7289" t="s">
        <v>47</v>
      </c>
      <c r="AD7289">
        <f>+VLOOKUP(T7289,items!$A$2:$D$1255,4,0)</f>
        <v>0</v>
      </c>
      <c r="AE7289">
        <f>+VLOOKUP(T7289,Tabla1[],5,0)</f>
        <v>0</v>
      </c>
      <c r="AF7289">
        <f t="shared" si="113"/>
        <v>7</v>
      </c>
    </row>
    <row r="7290" spans="1:32" x14ac:dyDescent="0.25">
      <c r="A7290">
        <v>105647</v>
      </c>
      <c r="B7290" t="s">
        <v>2773</v>
      </c>
      <c r="C7290" t="s">
        <v>75</v>
      </c>
      <c r="D7290">
        <v>0</v>
      </c>
      <c r="F7290" t="s">
        <v>9396</v>
      </c>
      <c r="G7290" t="s">
        <v>12032</v>
      </c>
      <c r="H7290" t="s">
        <v>13085</v>
      </c>
      <c r="I7290" t="s">
        <v>37</v>
      </c>
      <c r="J7290" t="s">
        <v>13086</v>
      </c>
      <c r="K7290" t="s">
        <v>13087</v>
      </c>
      <c r="L7290" t="s">
        <v>37</v>
      </c>
      <c r="M7290" t="s">
        <v>10604</v>
      </c>
      <c r="N7290" t="s">
        <v>10604</v>
      </c>
      <c r="O7290" t="s">
        <v>10533</v>
      </c>
      <c r="P7290" t="s">
        <v>10125</v>
      </c>
      <c r="Q7290" t="s">
        <v>10125</v>
      </c>
      <c r="R7290" t="s">
        <v>127</v>
      </c>
      <c r="S7290" t="s">
        <v>164</v>
      </c>
      <c r="T7290" t="s">
        <v>2662</v>
      </c>
      <c r="U7290" t="s">
        <v>2663</v>
      </c>
      <c r="X7290">
        <v>18</v>
      </c>
      <c r="Y7290">
        <v>0</v>
      </c>
      <c r="Z7290">
        <v>0</v>
      </c>
      <c r="AA7290">
        <v>0</v>
      </c>
      <c r="AB7290">
        <v>946800</v>
      </c>
      <c r="AC7290" t="s">
        <v>47</v>
      </c>
      <c r="AD7290">
        <f>+VLOOKUP(T7290,items!$A$2:$D$1255,4,0)</f>
        <v>0</v>
      </c>
      <c r="AE7290">
        <f>+VLOOKUP(T7290,Tabla1[],5,0)</f>
        <v>0</v>
      </c>
      <c r="AF7290">
        <f t="shared" si="113"/>
        <v>7</v>
      </c>
    </row>
    <row r="7291" spans="1:32" x14ac:dyDescent="0.25">
      <c r="A7291">
        <v>105653</v>
      </c>
      <c r="B7291" t="s">
        <v>1003</v>
      </c>
      <c r="C7291" t="s">
        <v>75</v>
      </c>
      <c r="D7291">
        <v>0</v>
      </c>
      <c r="F7291" t="s">
        <v>9396</v>
      </c>
      <c r="G7291" t="s">
        <v>10604</v>
      </c>
      <c r="H7291" t="s">
        <v>13088</v>
      </c>
      <c r="I7291" t="s">
        <v>37</v>
      </c>
      <c r="J7291" t="s">
        <v>13089</v>
      </c>
      <c r="K7291" t="s">
        <v>13090</v>
      </c>
      <c r="L7291" t="s">
        <v>13091</v>
      </c>
      <c r="M7291" t="s">
        <v>8746</v>
      </c>
      <c r="N7291" t="s">
        <v>8746</v>
      </c>
      <c r="O7291" t="s">
        <v>10126</v>
      </c>
      <c r="P7291" t="s">
        <v>10127</v>
      </c>
      <c r="Q7291" t="s">
        <v>10714</v>
      </c>
      <c r="R7291" t="s">
        <v>127</v>
      </c>
      <c r="S7291" t="s">
        <v>108</v>
      </c>
      <c r="T7291" t="s">
        <v>5752</v>
      </c>
      <c r="U7291" t="s">
        <v>5753</v>
      </c>
      <c r="X7291">
        <v>42</v>
      </c>
      <c r="Y7291">
        <v>0</v>
      </c>
      <c r="Z7291">
        <v>0</v>
      </c>
      <c r="AA7291">
        <v>0</v>
      </c>
      <c r="AB7291">
        <v>0</v>
      </c>
      <c r="AC7291" t="s">
        <v>47</v>
      </c>
      <c r="AD7291">
        <f>+VLOOKUP(T7291,items!$A$2:$D$1255,4,0)</f>
        <v>0</v>
      </c>
      <c r="AE7291">
        <f>+VLOOKUP(T7291,Tabla1[],5,0)</f>
        <v>0</v>
      </c>
      <c r="AF7291">
        <f t="shared" si="113"/>
        <v>7</v>
      </c>
    </row>
    <row r="7292" spans="1:32" x14ac:dyDescent="0.25">
      <c r="A7292">
        <v>105653</v>
      </c>
      <c r="B7292" t="s">
        <v>1003</v>
      </c>
      <c r="C7292" t="s">
        <v>75</v>
      </c>
      <c r="D7292">
        <v>0</v>
      </c>
      <c r="F7292" t="s">
        <v>9396</v>
      </c>
      <c r="G7292" t="s">
        <v>10604</v>
      </c>
      <c r="H7292" t="s">
        <v>13088</v>
      </c>
      <c r="I7292" t="s">
        <v>37</v>
      </c>
      <c r="J7292" t="s">
        <v>13089</v>
      </c>
      <c r="K7292" t="s">
        <v>13090</v>
      </c>
      <c r="L7292" t="s">
        <v>13091</v>
      </c>
      <c r="M7292" t="s">
        <v>8746</v>
      </c>
      <c r="N7292" t="s">
        <v>8746</v>
      </c>
      <c r="O7292" t="s">
        <v>10126</v>
      </c>
      <c r="P7292" t="s">
        <v>10127</v>
      </c>
      <c r="Q7292" t="s">
        <v>10714</v>
      </c>
      <c r="R7292" t="s">
        <v>127</v>
      </c>
      <c r="S7292" t="s">
        <v>108</v>
      </c>
      <c r="T7292" t="s">
        <v>10689</v>
      </c>
      <c r="U7292" t="s">
        <v>10690</v>
      </c>
      <c r="X7292">
        <v>20</v>
      </c>
      <c r="Y7292">
        <v>0</v>
      </c>
      <c r="Z7292">
        <v>0</v>
      </c>
      <c r="AA7292">
        <v>0</v>
      </c>
      <c r="AB7292">
        <v>0</v>
      </c>
      <c r="AC7292" t="s">
        <v>47</v>
      </c>
      <c r="AD7292">
        <f>+VLOOKUP(T7292,items!$A$2:$D$1255,4,0)</f>
        <v>0</v>
      </c>
      <c r="AE7292">
        <f>+VLOOKUP(T7292,Tabla1[],5,0)</f>
        <v>0</v>
      </c>
      <c r="AF7292">
        <f t="shared" si="113"/>
        <v>7</v>
      </c>
    </row>
    <row r="7293" spans="1:32" x14ac:dyDescent="0.25">
      <c r="A7293">
        <v>105653</v>
      </c>
      <c r="B7293" t="s">
        <v>1003</v>
      </c>
      <c r="C7293" t="s">
        <v>75</v>
      </c>
      <c r="D7293">
        <v>0</v>
      </c>
      <c r="F7293" t="s">
        <v>9396</v>
      </c>
      <c r="G7293" t="s">
        <v>10604</v>
      </c>
      <c r="H7293" t="s">
        <v>13088</v>
      </c>
      <c r="I7293" t="s">
        <v>37</v>
      </c>
      <c r="J7293" t="s">
        <v>13089</v>
      </c>
      <c r="K7293" t="s">
        <v>13090</v>
      </c>
      <c r="L7293" t="s">
        <v>13091</v>
      </c>
      <c r="M7293" t="s">
        <v>8746</v>
      </c>
      <c r="N7293" t="s">
        <v>8746</v>
      </c>
      <c r="O7293" t="s">
        <v>10126</v>
      </c>
      <c r="P7293" t="s">
        <v>10127</v>
      </c>
      <c r="Q7293" t="s">
        <v>10714</v>
      </c>
      <c r="R7293" t="s">
        <v>127</v>
      </c>
      <c r="S7293" t="s">
        <v>108</v>
      </c>
      <c r="T7293" t="s">
        <v>8937</v>
      </c>
      <c r="U7293" t="s">
        <v>13092</v>
      </c>
      <c r="X7293">
        <v>1</v>
      </c>
      <c r="Y7293">
        <v>5000</v>
      </c>
      <c r="Z7293">
        <v>0</v>
      </c>
      <c r="AA7293">
        <v>4000</v>
      </c>
      <c r="AB7293">
        <v>0</v>
      </c>
      <c r="AC7293" t="s">
        <v>47</v>
      </c>
      <c r="AD7293">
        <f>+VLOOKUP(T7293,items!$A$2:$D$1255,4,0)</f>
        <v>0</v>
      </c>
      <c r="AE7293">
        <f>+VLOOKUP(T7293,Tabla1[],5,0)</f>
        <v>0</v>
      </c>
      <c r="AF7293">
        <f t="shared" si="113"/>
        <v>7</v>
      </c>
    </row>
    <row r="7294" spans="1:32" x14ac:dyDescent="0.25">
      <c r="A7294">
        <v>105653</v>
      </c>
      <c r="B7294" t="s">
        <v>1003</v>
      </c>
      <c r="C7294" t="s">
        <v>75</v>
      </c>
      <c r="D7294">
        <v>0</v>
      </c>
      <c r="F7294" t="s">
        <v>9396</v>
      </c>
      <c r="G7294" t="s">
        <v>10604</v>
      </c>
      <c r="H7294" t="s">
        <v>13088</v>
      </c>
      <c r="I7294" t="s">
        <v>37</v>
      </c>
      <c r="J7294" t="s">
        <v>13089</v>
      </c>
      <c r="K7294" t="s">
        <v>13090</v>
      </c>
      <c r="L7294" t="s">
        <v>13091</v>
      </c>
      <c r="M7294" t="s">
        <v>8746</v>
      </c>
      <c r="N7294" t="s">
        <v>8746</v>
      </c>
      <c r="O7294" t="s">
        <v>10126</v>
      </c>
      <c r="P7294" t="s">
        <v>10127</v>
      </c>
      <c r="Q7294" t="s">
        <v>10714</v>
      </c>
      <c r="R7294" t="s">
        <v>127</v>
      </c>
      <c r="S7294" t="s">
        <v>108</v>
      </c>
      <c r="T7294" t="s">
        <v>5764</v>
      </c>
      <c r="U7294" t="s">
        <v>5765</v>
      </c>
      <c r="X7294">
        <v>1</v>
      </c>
      <c r="Y7294">
        <v>0</v>
      </c>
      <c r="Z7294">
        <v>0</v>
      </c>
      <c r="AA7294">
        <v>0</v>
      </c>
      <c r="AB7294">
        <v>0</v>
      </c>
      <c r="AC7294" t="s">
        <v>47</v>
      </c>
      <c r="AD7294">
        <f>+VLOOKUP(T7294,items!$A$2:$D$1255,4,0)</f>
        <v>0</v>
      </c>
      <c r="AE7294">
        <f>+VLOOKUP(T7294,Tabla1[],5,0)</f>
        <v>0</v>
      </c>
      <c r="AF7294">
        <f t="shared" si="113"/>
        <v>7</v>
      </c>
    </row>
    <row r="7295" spans="1:32" x14ac:dyDescent="0.25">
      <c r="A7295">
        <v>105659</v>
      </c>
      <c r="B7295" t="s">
        <v>3983</v>
      </c>
      <c r="C7295" t="s">
        <v>33</v>
      </c>
      <c r="D7295">
        <v>0</v>
      </c>
      <c r="F7295" t="s">
        <v>9396</v>
      </c>
      <c r="G7295" t="s">
        <v>9397</v>
      </c>
      <c r="H7295" t="s">
        <v>13093</v>
      </c>
      <c r="I7295" t="s">
        <v>37</v>
      </c>
      <c r="J7295" t="s">
        <v>13094</v>
      </c>
      <c r="K7295" t="s">
        <v>13095</v>
      </c>
      <c r="L7295" t="s">
        <v>13096</v>
      </c>
      <c r="M7295" t="s">
        <v>3353</v>
      </c>
      <c r="N7295" t="s">
        <v>3353</v>
      </c>
      <c r="O7295" t="s">
        <v>240</v>
      </c>
      <c r="P7295" t="s">
        <v>8478</v>
      </c>
      <c r="Q7295" t="s">
        <v>8479</v>
      </c>
      <c r="R7295" t="s">
        <v>127</v>
      </c>
      <c r="S7295" t="s">
        <v>44</v>
      </c>
      <c r="T7295" t="s">
        <v>13097</v>
      </c>
      <c r="U7295" t="s">
        <v>13098</v>
      </c>
      <c r="V7295" t="s">
        <v>1024</v>
      </c>
      <c r="X7295">
        <v>2</v>
      </c>
      <c r="Y7295">
        <v>0</v>
      </c>
      <c r="Z7295">
        <v>0</v>
      </c>
      <c r="AA7295">
        <v>0</v>
      </c>
      <c r="AB7295">
        <v>3674746</v>
      </c>
      <c r="AC7295" t="s">
        <v>47</v>
      </c>
      <c r="AD7295">
        <f>+VLOOKUP(T7295,items!$A$2:$D$1255,4,0)</f>
        <v>0</v>
      </c>
      <c r="AE7295">
        <f>+VLOOKUP(T7295,Tabla1[],5,0)</f>
        <v>0</v>
      </c>
      <c r="AF7295">
        <f t="shared" si="113"/>
        <v>8</v>
      </c>
    </row>
    <row r="7296" spans="1:32" x14ac:dyDescent="0.25">
      <c r="A7296">
        <v>105659</v>
      </c>
      <c r="B7296" t="s">
        <v>3983</v>
      </c>
      <c r="C7296" t="s">
        <v>33</v>
      </c>
      <c r="D7296">
        <v>0</v>
      </c>
      <c r="F7296" t="s">
        <v>9396</v>
      </c>
      <c r="G7296" t="s">
        <v>9397</v>
      </c>
      <c r="H7296" t="s">
        <v>13093</v>
      </c>
      <c r="I7296" t="s">
        <v>37</v>
      </c>
      <c r="J7296" t="s">
        <v>13094</v>
      </c>
      <c r="K7296" t="s">
        <v>13095</v>
      </c>
      <c r="L7296" t="s">
        <v>13096</v>
      </c>
      <c r="M7296" t="s">
        <v>3353</v>
      </c>
      <c r="N7296" t="s">
        <v>3353</v>
      </c>
      <c r="O7296" t="s">
        <v>240</v>
      </c>
      <c r="P7296" t="s">
        <v>8478</v>
      </c>
      <c r="Q7296" t="s">
        <v>8479</v>
      </c>
      <c r="R7296" t="s">
        <v>127</v>
      </c>
      <c r="S7296" t="s">
        <v>44</v>
      </c>
      <c r="T7296" t="s">
        <v>797</v>
      </c>
      <c r="U7296" t="s">
        <v>798</v>
      </c>
      <c r="X7296">
        <v>2</v>
      </c>
      <c r="Y7296">
        <v>0</v>
      </c>
      <c r="Z7296">
        <v>0</v>
      </c>
      <c r="AA7296">
        <v>0</v>
      </c>
      <c r="AB7296">
        <v>600000</v>
      </c>
      <c r="AC7296" t="s">
        <v>47</v>
      </c>
      <c r="AD7296" t="e">
        <f>+VLOOKUP(T7296,items!$A$2:$D$1255,4,0)</f>
        <v>#N/A</v>
      </c>
      <c r="AE7296" t="e">
        <f>+VLOOKUP(T7296,Tabla1[],5,0)</f>
        <v>#N/A</v>
      </c>
      <c r="AF7296">
        <f t="shared" si="113"/>
        <v>8</v>
      </c>
    </row>
    <row r="7297" spans="1:32" x14ac:dyDescent="0.25">
      <c r="A7297">
        <v>105662</v>
      </c>
      <c r="B7297" t="s">
        <v>10910</v>
      </c>
      <c r="C7297" t="s">
        <v>75</v>
      </c>
      <c r="D7297">
        <v>0</v>
      </c>
      <c r="F7297" t="s">
        <v>9396</v>
      </c>
      <c r="G7297" t="s">
        <v>97</v>
      </c>
      <c r="H7297" t="s">
        <v>13099</v>
      </c>
      <c r="I7297" t="s">
        <v>37</v>
      </c>
      <c r="J7297" t="s">
        <v>13100</v>
      </c>
      <c r="K7297" t="s">
        <v>13101</v>
      </c>
      <c r="L7297" t="s">
        <v>13102</v>
      </c>
      <c r="M7297" t="s">
        <v>10714</v>
      </c>
      <c r="N7297" t="s">
        <v>10714</v>
      </c>
      <c r="O7297" t="s">
        <v>10461</v>
      </c>
      <c r="P7297" t="s">
        <v>10462</v>
      </c>
      <c r="Q7297" t="s">
        <v>12160</v>
      </c>
      <c r="R7297" t="s">
        <v>127</v>
      </c>
      <c r="S7297" t="s">
        <v>44</v>
      </c>
      <c r="T7297" t="s">
        <v>6831</v>
      </c>
      <c r="U7297" t="s">
        <v>6832</v>
      </c>
      <c r="X7297">
        <v>6</v>
      </c>
      <c r="Y7297">
        <v>0</v>
      </c>
      <c r="Z7297">
        <v>0</v>
      </c>
      <c r="AA7297">
        <v>0</v>
      </c>
      <c r="AB7297">
        <v>63000</v>
      </c>
      <c r="AC7297" t="s">
        <v>47</v>
      </c>
      <c r="AD7297">
        <f>+VLOOKUP(T7297,items!$A$2:$D$1255,4,0)</f>
        <v>0</v>
      </c>
      <c r="AE7297">
        <f>+VLOOKUP(T7297,Tabla1[],5,0)</f>
        <v>0</v>
      </c>
      <c r="AF7297">
        <f t="shared" si="113"/>
        <v>7</v>
      </c>
    </row>
    <row r="7298" spans="1:32" x14ac:dyDescent="0.25">
      <c r="A7298">
        <v>105662</v>
      </c>
      <c r="B7298" t="s">
        <v>10910</v>
      </c>
      <c r="C7298" t="s">
        <v>75</v>
      </c>
      <c r="D7298">
        <v>0</v>
      </c>
      <c r="F7298" t="s">
        <v>9396</v>
      </c>
      <c r="G7298" t="s">
        <v>97</v>
      </c>
      <c r="H7298" t="s">
        <v>13099</v>
      </c>
      <c r="I7298" t="s">
        <v>37</v>
      </c>
      <c r="J7298" t="s">
        <v>13100</v>
      </c>
      <c r="K7298" t="s">
        <v>13101</v>
      </c>
      <c r="L7298" t="s">
        <v>13102</v>
      </c>
      <c r="M7298" t="s">
        <v>10714</v>
      </c>
      <c r="N7298" t="s">
        <v>10714</v>
      </c>
      <c r="O7298" t="s">
        <v>10461</v>
      </c>
      <c r="P7298" t="s">
        <v>10462</v>
      </c>
      <c r="Q7298" t="s">
        <v>12160</v>
      </c>
      <c r="R7298" t="s">
        <v>127</v>
      </c>
      <c r="S7298" t="s">
        <v>44</v>
      </c>
      <c r="T7298" t="s">
        <v>94</v>
      </c>
      <c r="U7298" t="s">
        <v>95</v>
      </c>
      <c r="X7298">
        <v>1</v>
      </c>
      <c r="Y7298">
        <v>0</v>
      </c>
      <c r="Z7298">
        <v>0</v>
      </c>
      <c r="AA7298">
        <v>0</v>
      </c>
      <c r="AB7298">
        <v>200000</v>
      </c>
      <c r="AC7298" t="s">
        <v>47</v>
      </c>
      <c r="AD7298" t="e">
        <f>+VLOOKUP(T7298,items!$A$2:$D$1255,4,0)</f>
        <v>#N/A</v>
      </c>
      <c r="AE7298" t="e">
        <f>+VLOOKUP(T7298,Tabla1[],5,0)</f>
        <v>#N/A</v>
      </c>
      <c r="AF7298">
        <f t="shared" ref="AF7298:AF7361" si="114">+MONTH(O7298)</f>
        <v>7</v>
      </c>
    </row>
    <row r="7299" spans="1:32" x14ac:dyDescent="0.25">
      <c r="A7299">
        <v>105662</v>
      </c>
      <c r="B7299" t="s">
        <v>10910</v>
      </c>
      <c r="C7299" t="s">
        <v>75</v>
      </c>
      <c r="D7299">
        <v>0</v>
      </c>
      <c r="F7299" t="s">
        <v>9396</v>
      </c>
      <c r="G7299" t="s">
        <v>97</v>
      </c>
      <c r="H7299" t="s">
        <v>13099</v>
      </c>
      <c r="I7299" t="s">
        <v>37</v>
      </c>
      <c r="J7299" t="s">
        <v>13100</v>
      </c>
      <c r="K7299" t="s">
        <v>13101</v>
      </c>
      <c r="L7299" t="s">
        <v>13102</v>
      </c>
      <c r="M7299" t="s">
        <v>10714</v>
      </c>
      <c r="N7299" t="s">
        <v>10714</v>
      </c>
      <c r="O7299" t="s">
        <v>10461</v>
      </c>
      <c r="P7299" t="s">
        <v>10462</v>
      </c>
      <c r="Q7299" t="s">
        <v>12160</v>
      </c>
      <c r="R7299" t="s">
        <v>127</v>
      </c>
      <c r="S7299" t="s">
        <v>44</v>
      </c>
      <c r="T7299" t="s">
        <v>94</v>
      </c>
      <c r="U7299" t="s">
        <v>95</v>
      </c>
      <c r="X7299">
        <v>1</v>
      </c>
      <c r="Y7299">
        <v>0</v>
      </c>
      <c r="Z7299">
        <v>0</v>
      </c>
      <c r="AA7299">
        <v>0</v>
      </c>
      <c r="AB7299">
        <v>350000</v>
      </c>
      <c r="AC7299" t="s">
        <v>47</v>
      </c>
      <c r="AD7299" t="e">
        <f>+VLOOKUP(T7299,items!$A$2:$D$1255,4,0)</f>
        <v>#N/A</v>
      </c>
      <c r="AE7299" t="e">
        <f>+VLOOKUP(T7299,Tabla1[],5,0)</f>
        <v>#N/A</v>
      </c>
      <c r="AF7299">
        <f t="shared" si="114"/>
        <v>7</v>
      </c>
    </row>
    <row r="7300" spans="1:32" x14ac:dyDescent="0.25">
      <c r="A7300">
        <v>105667</v>
      </c>
      <c r="B7300" t="s">
        <v>1177</v>
      </c>
      <c r="C7300" t="s">
        <v>75</v>
      </c>
      <c r="D7300">
        <v>0</v>
      </c>
      <c r="F7300" t="s">
        <v>10455</v>
      </c>
      <c r="G7300" t="s">
        <v>10455</v>
      </c>
      <c r="H7300" t="s">
        <v>13103</v>
      </c>
      <c r="I7300" t="s">
        <v>37</v>
      </c>
      <c r="J7300" t="s">
        <v>13104</v>
      </c>
      <c r="K7300" t="s">
        <v>13105</v>
      </c>
      <c r="L7300" t="s">
        <v>37</v>
      </c>
      <c r="M7300" t="s">
        <v>8745</v>
      </c>
      <c r="N7300" t="s">
        <v>8745</v>
      </c>
      <c r="O7300" t="s">
        <v>10604</v>
      </c>
      <c r="P7300" t="s">
        <v>10533</v>
      </c>
      <c r="Q7300" t="s">
        <v>10533</v>
      </c>
      <c r="R7300" t="s">
        <v>127</v>
      </c>
      <c r="S7300" t="s">
        <v>164</v>
      </c>
      <c r="T7300" t="s">
        <v>1375</v>
      </c>
      <c r="U7300" t="s">
        <v>1376</v>
      </c>
      <c r="X7300">
        <v>2</v>
      </c>
      <c r="Y7300">
        <v>0</v>
      </c>
      <c r="Z7300">
        <v>0</v>
      </c>
      <c r="AA7300">
        <v>0</v>
      </c>
      <c r="AB7300">
        <v>906000</v>
      </c>
      <c r="AC7300" t="s">
        <v>47</v>
      </c>
      <c r="AD7300">
        <f>+VLOOKUP(T7300,items!$A$2:$D$1255,4,0)</f>
        <v>0</v>
      </c>
      <c r="AE7300">
        <f>+VLOOKUP(T7300,Tabla1[],5,0)</f>
        <v>0</v>
      </c>
      <c r="AF7300">
        <f t="shared" si="114"/>
        <v>7</v>
      </c>
    </row>
    <row r="7301" spans="1:32" x14ac:dyDescent="0.25">
      <c r="A7301">
        <v>105667</v>
      </c>
      <c r="B7301" t="s">
        <v>1177</v>
      </c>
      <c r="C7301" t="s">
        <v>75</v>
      </c>
      <c r="D7301">
        <v>0</v>
      </c>
      <c r="F7301" t="s">
        <v>10455</v>
      </c>
      <c r="G7301" t="s">
        <v>10455</v>
      </c>
      <c r="H7301" t="s">
        <v>13103</v>
      </c>
      <c r="I7301" t="s">
        <v>37</v>
      </c>
      <c r="J7301" t="s">
        <v>13104</v>
      </c>
      <c r="K7301" t="s">
        <v>13105</v>
      </c>
      <c r="L7301" t="s">
        <v>37</v>
      </c>
      <c r="M7301" t="s">
        <v>8745</v>
      </c>
      <c r="N7301" t="s">
        <v>8745</v>
      </c>
      <c r="O7301" t="s">
        <v>10604</v>
      </c>
      <c r="P7301" t="s">
        <v>10533</v>
      </c>
      <c r="Q7301" t="s">
        <v>10533</v>
      </c>
      <c r="R7301" t="s">
        <v>127</v>
      </c>
      <c r="S7301" t="s">
        <v>164</v>
      </c>
      <c r="T7301" t="s">
        <v>1559</v>
      </c>
      <c r="U7301" t="s">
        <v>1560</v>
      </c>
      <c r="X7301">
        <v>5</v>
      </c>
      <c r="Y7301">
        <v>0</v>
      </c>
      <c r="Z7301">
        <v>0</v>
      </c>
      <c r="AA7301">
        <v>0</v>
      </c>
      <c r="AB7301">
        <v>97500</v>
      </c>
      <c r="AC7301" t="s">
        <v>47</v>
      </c>
      <c r="AD7301">
        <f>+VLOOKUP(T7301,items!$A$2:$D$1255,4,0)</f>
        <v>0</v>
      </c>
      <c r="AE7301">
        <f>+VLOOKUP(T7301,Tabla1[],5,0)</f>
        <v>0</v>
      </c>
      <c r="AF7301">
        <f t="shared" si="114"/>
        <v>7</v>
      </c>
    </row>
    <row r="7302" spans="1:32" x14ac:dyDescent="0.25">
      <c r="A7302">
        <v>105667</v>
      </c>
      <c r="B7302" t="s">
        <v>1177</v>
      </c>
      <c r="C7302" t="s">
        <v>75</v>
      </c>
      <c r="D7302">
        <v>0</v>
      </c>
      <c r="F7302" t="s">
        <v>10455</v>
      </c>
      <c r="G7302" t="s">
        <v>10455</v>
      </c>
      <c r="H7302" t="s">
        <v>13103</v>
      </c>
      <c r="I7302" t="s">
        <v>37</v>
      </c>
      <c r="J7302" t="s">
        <v>13104</v>
      </c>
      <c r="K7302" t="s">
        <v>13105</v>
      </c>
      <c r="L7302" t="s">
        <v>37</v>
      </c>
      <c r="M7302" t="s">
        <v>8745</v>
      </c>
      <c r="N7302" t="s">
        <v>8745</v>
      </c>
      <c r="O7302" t="s">
        <v>10604</v>
      </c>
      <c r="P7302" t="s">
        <v>10533</v>
      </c>
      <c r="Q7302" t="s">
        <v>10533</v>
      </c>
      <c r="R7302" t="s">
        <v>127</v>
      </c>
      <c r="S7302" t="s">
        <v>164</v>
      </c>
      <c r="T7302" t="s">
        <v>2431</v>
      </c>
      <c r="U7302" t="s">
        <v>2432</v>
      </c>
      <c r="X7302">
        <v>5</v>
      </c>
      <c r="Y7302">
        <v>0</v>
      </c>
      <c r="Z7302">
        <v>0</v>
      </c>
      <c r="AA7302">
        <v>0</v>
      </c>
      <c r="AB7302">
        <v>1315000</v>
      </c>
      <c r="AC7302" t="s">
        <v>47</v>
      </c>
      <c r="AD7302">
        <f>+VLOOKUP(T7302,items!$A$2:$D$1255,4,0)</f>
        <v>0</v>
      </c>
      <c r="AE7302">
        <f>+VLOOKUP(T7302,Tabla1[],5,0)</f>
        <v>0</v>
      </c>
      <c r="AF7302">
        <f t="shared" si="114"/>
        <v>7</v>
      </c>
    </row>
    <row r="7303" spans="1:32" x14ac:dyDescent="0.25">
      <c r="A7303">
        <v>105671</v>
      </c>
      <c r="B7303" t="s">
        <v>13106</v>
      </c>
      <c r="C7303" t="s">
        <v>75</v>
      </c>
      <c r="D7303">
        <v>0</v>
      </c>
      <c r="F7303" t="s">
        <v>10455</v>
      </c>
      <c r="G7303" t="s">
        <v>10455</v>
      </c>
      <c r="H7303" t="s">
        <v>13107</v>
      </c>
      <c r="I7303" t="s">
        <v>13108</v>
      </c>
      <c r="J7303" t="s">
        <v>13109</v>
      </c>
      <c r="K7303" t="s">
        <v>13110</v>
      </c>
      <c r="L7303" t="s">
        <v>37</v>
      </c>
      <c r="M7303" t="s">
        <v>10126</v>
      </c>
      <c r="N7303" t="s">
        <v>12073</v>
      </c>
      <c r="O7303" t="s">
        <v>10222</v>
      </c>
      <c r="P7303" t="s">
        <v>12153</v>
      </c>
      <c r="Q7303" t="s">
        <v>9158</v>
      </c>
      <c r="R7303" t="s">
        <v>764</v>
      </c>
      <c r="S7303" t="s">
        <v>44</v>
      </c>
      <c r="T7303" t="s">
        <v>429</v>
      </c>
      <c r="U7303" t="s">
        <v>430</v>
      </c>
      <c r="X7303">
        <v>3</v>
      </c>
      <c r="Y7303">
        <v>0</v>
      </c>
      <c r="Z7303">
        <v>0</v>
      </c>
      <c r="AA7303">
        <v>0</v>
      </c>
      <c r="AB7303">
        <v>960000</v>
      </c>
      <c r="AC7303" t="s">
        <v>47</v>
      </c>
      <c r="AD7303">
        <f>+VLOOKUP(T7303,items!$A$2:$D$1255,4,0)</f>
        <v>0</v>
      </c>
      <c r="AE7303">
        <f>+VLOOKUP(T7303,Tabla1[],5,0)</f>
        <v>0</v>
      </c>
      <c r="AF7303">
        <f t="shared" si="114"/>
        <v>8</v>
      </c>
    </row>
    <row r="7304" spans="1:32" x14ac:dyDescent="0.25">
      <c r="A7304">
        <v>105671</v>
      </c>
      <c r="B7304" t="s">
        <v>13106</v>
      </c>
      <c r="C7304" t="s">
        <v>75</v>
      </c>
      <c r="D7304">
        <v>0</v>
      </c>
      <c r="F7304" t="s">
        <v>10455</v>
      </c>
      <c r="G7304" t="s">
        <v>10455</v>
      </c>
      <c r="H7304" t="s">
        <v>13107</v>
      </c>
      <c r="I7304" t="s">
        <v>13108</v>
      </c>
      <c r="J7304" t="s">
        <v>13109</v>
      </c>
      <c r="K7304" t="s">
        <v>13110</v>
      </c>
      <c r="L7304" t="s">
        <v>37</v>
      </c>
      <c r="M7304" t="s">
        <v>10126</v>
      </c>
      <c r="N7304" t="s">
        <v>12073</v>
      </c>
      <c r="O7304" t="s">
        <v>10222</v>
      </c>
      <c r="P7304" t="s">
        <v>12153</v>
      </c>
      <c r="Q7304" t="s">
        <v>9158</v>
      </c>
      <c r="R7304" t="s">
        <v>764</v>
      </c>
      <c r="S7304" t="s">
        <v>44</v>
      </c>
      <c r="T7304" t="s">
        <v>717</v>
      </c>
      <c r="U7304" t="s">
        <v>718</v>
      </c>
      <c r="X7304">
        <v>2</v>
      </c>
      <c r="Y7304">
        <v>0</v>
      </c>
      <c r="Z7304">
        <v>0</v>
      </c>
      <c r="AA7304">
        <v>0</v>
      </c>
      <c r="AB7304">
        <v>200000</v>
      </c>
      <c r="AC7304" t="s">
        <v>47</v>
      </c>
      <c r="AD7304">
        <f>+VLOOKUP(T7304,items!$A$2:$D$1255,4,0)</f>
        <v>0</v>
      </c>
      <c r="AE7304">
        <f>+VLOOKUP(T7304,Tabla1[],5,0)</f>
        <v>0</v>
      </c>
      <c r="AF7304">
        <f t="shared" si="114"/>
        <v>8</v>
      </c>
    </row>
    <row r="7305" spans="1:32" x14ac:dyDescent="0.25">
      <c r="A7305">
        <v>105671</v>
      </c>
      <c r="B7305" t="s">
        <v>13106</v>
      </c>
      <c r="C7305" t="s">
        <v>75</v>
      </c>
      <c r="D7305">
        <v>0</v>
      </c>
      <c r="F7305" t="s">
        <v>10455</v>
      </c>
      <c r="G7305" t="s">
        <v>10455</v>
      </c>
      <c r="H7305" t="s">
        <v>13107</v>
      </c>
      <c r="I7305" t="s">
        <v>13108</v>
      </c>
      <c r="J7305" t="s">
        <v>13109</v>
      </c>
      <c r="K7305" t="s">
        <v>13110</v>
      </c>
      <c r="L7305" t="s">
        <v>37</v>
      </c>
      <c r="M7305" t="s">
        <v>10126</v>
      </c>
      <c r="N7305" t="s">
        <v>12073</v>
      </c>
      <c r="O7305" t="s">
        <v>10222</v>
      </c>
      <c r="P7305" t="s">
        <v>12153</v>
      </c>
      <c r="Q7305" t="s">
        <v>9158</v>
      </c>
      <c r="R7305" t="s">
        <v>764</v>
      </c>
      <c r="S7305" t="s">
        <v>44</v>
      </c>
      <c r="T7305" t="s">
        <v>347</v>
      </c>
      <c r="U7305" t="s">
        <v>348</v>
      </c>
      <c r="W7305" t="s">
        <v>111</v>
      </c>
      <c r="X7305">
        <v>1</v>
      </c>
      <c r="Y7305">
        <v>6400</v>
      </c>
      <c r="Z7305">
        <v>0</v>
      </c>
      <c r="AA7305">
        <v>0</v>
      </c>
      <c r="AB7305">
        <v>746226</v>
      </c>
      <c r="AC7305" t="s">
        <v>47</v>
      </c>
      <c r="AD7305">
        <f>+VLOOKUP(T7305,items!$A$2:$D$1255,4,0)</f>
        <v>0</v>
      </c>
      <c r="AE7305">
        <f>+VLOOKUP(T7305,Tabla1[],5,0)</f>
        <v>0</v>
      </c>
      <c r="AF7305">
        <f t="shared" si="114"/>
        <v>8</v>
      </c>
    </row>
    <row r="7306" spans="1:32" x14ac:dyDescent="0.25">
      <c r="A7306">
        <v>105671</v>
      </c>
      <c r="B7306" t="s">
        <v>13106</v>
      </c>
      <c r="C7306" t="s">
        <v>75</v>
      </c>
      <c r="D7306">
        <v>0</v>
      </c>
      <c r="F7306" t="s">
        <v>10455</v>
      </c>
      <c r="G7306" t="s">
        <v>10455</v>
      </c>
      <c r="H7306" t="s">
        <v>13107</v>
      </c>
      <c r="I7306" t="s">
        <v>13108</v>
      </c>
      <c r="J7306" t="s">
        <v>13109</v>
      </c>
      <c r="K7306" t="s">
        <v>13110</v>
      </c>
      <c r="L7306" t="s">
        <v>37</v>
      </c>
      <c r="M7306" t="s">
        <v>10126</v>
      </c>
      <c r="N7306" t="s">
        <v>12073</v>
      </c>
      <c r="O7306" t="s">
        <v>10222</v>
      </c>
      <c r="P7306" t="s">
        <v>12153</v>
      </c>
      <c r="Q7306" t="s">
        <v>9158</v>
      </c>
      <c r="R7306" t="s">
        <v>764</v>
      </c>
      <c r="S7306" t="s">
        <v>44</v>
      </c>
      <c r="T7306" t="s">
        <v>1449</v>
      </c>
      <c r="U7306" t="s">
        <v>1450</v>
      </c>
      <c r="V7306" t="s">
        <v>2522</v>
      </c>
      <c r="W7306" t="s">
        <v>111</v>
      </c>
      <c r="X7306">
        <v>1</v>
      </c>
      <c r="Y7306">
        <v>6400</v>
      </c>
      <c r="Z7306">
        <v>0</v>
      </c>
      <c r="AA7306">
        <v>3100</v>
      </c>
      <c r="AB7306">
        <v>7954717</v>
      </c>
      <c r="AC7306" t="s">
        <v>47</v>
      </c>
      <c r="AD7306" t="str">
        <f>+VLOOKUP(T7306,items!$A$2:$D$1255,4,0)</f>
        <v>PERGOLA</v>
      </c>
      <c r="AE7306" t="str">
        <f>+VLOOKUP(T7306,Tabla1[],5,0)</f>
        <v>PERGOLITE</v>
      </c>
      <c r="AF7306">
        <f t="shared" si="114"/>
        <v>8</v>
      </c>
    </row>
    <row r="7307" spans="1:32" x14ac:dyDescent="0.25">
      <c r="A7307">
        <v>105671</v>
      </c>
      <c r="B7307" t="s">
        <v>13106</v>
      </c>
      <c r="C7307" t="s">
        <v>75</v>
      </c>
      <c r="D7307">
        <v>0</v>
      </c>
      <c r="F7307" t="s">
        <v>10455</v>
      </c>
      <c r="G7307" t="s">
        <v>10455</v>
      </c>
      <c r="H7307" t="s">
        <v>13107</v>
      </c>
      <c r="I7307" t="s">
        <v>13108</v>
      </c>
      <c r="J7307" t="s">
        <v>13109</v>
      </c>
      <c r="K7307" t="s">
        <v>13110</v>
      </c>
      <c r="L7307" t="s">
        <v>37</v>
      </c>
      <c r="M7307" t="s">
        <v>10126</v>
      </c>
      <c r="N7307" t="s">
        <v>12073</v>
      </c>
      <c r="O7307" t="s">
        <v>10222</v>
      </c>
      <c r="P7307" t="s">
        <v>12153</v>
      </c>
      <c r="Q7307" t="s">
        <v>9158</v>
      </c>
      <c r="R7307" t="s">
        <v>764</v>
      </c>
      <c r="S7307" t="s">
        <v>44</v>
      </c>
      <c r="T7307" t="s">
        <v>731</v>
      </c>
      <c r="U7307" t="s">
        <v>732</v>
      </c>
      <c r="W7307" t="s">
        <v>111</v>
      </c>
      <c r="X7307">
        <v>4</v>
      </c>
      <c r="Y7307">
        <v>0</v>
      </c>
      <c r="Z7307">
        <v>0</v>
      </c>
      <c r="AA7307">
        <v>0</v>
      </c>
      <c r="AB7307">
        <v>784328</v>
      </c>
      <c r="AC7307" t="s">
        <v>47</v>
      </c>
      <c r="AD7307">
        <f>+VLOOKUP(T7307,items!$A$2:$D$1255,4,0)</f>
        <v>0</v>
      </c>
      <c r="AE7307">
        <f>+VLOOKUP(T7307,Tabla1[],5,0)</f>
        <v>0</v>
      </c>
      <c r="AF7307">
        <f t="shared" si="114"/>
        <v>8</v>
      </c>
    </row>
    <row r="7308" spans="1:32" x14ac:dyDescent="0.25">
      <c r="A7308">
        <v>105672</v>
      </c>
      <c r="B7308" t="s">
        <v>13111</v>
      </c>
      <c r="C7308" t="s">
        <v>33</v>
      </c>
      <c r="D7308">
        <v>0</v>
      </c>
      <c r="F7308" t="s">
        <v>9396</v>
      </c>
      <c r="G7308" t="s">
        <v>8745</v>
      </c>
      <c r="H7308" t="s">
        <v>13112</v>
      </c>
      <c r="I7308" t="s">
        <v>13113</v>
      </c>
      <c r="J7308" t="s">
        <v>13114</v>
      </c>
      <c r="K7308" t="s">
        <v>13115</v>
      </c>
      <c r="L7308" t="s">
        <v>37</v>
      </c>
      <c r="M7308" t="s">
        <v>8477</v>
      </c>
      <c r="N7308" t="s">
        <v>12822</v>
      </c>
      <c r="O7308" t="s">
        <v>277</v>
      </c>
      <c r="P7308" t="s">
        <v>11491</v>
      </c>
      <c r="Q7308" t="s">
        <v>13019</v>
      </c>
      <c r="R7308" t="s">
        <v>43</v>
      </c>
      <c r="S7308" t="s">
        <v>346</v>
      </c>
      <c r="T7308" t="s">
        <v>11493</v>
      </c>
      <c r="U7308" t="s">
        <v>13116</v>
      </c>
      <c r="X7308">
        <v>2</v>
      </c>
      <c r="Y7308">
        <v>0</v>
      </c>
      <c r="Z7308">
        <v>0</v>
      </c>
      <c r="AA7308">
        <v>0</v>
      </c>
      <c r="AB7308">
        <v>5263548</v>
      </c>
      <c r="AC7308" t="s">
        <v>47</v>
      </c>
      <c r="AD7308">
        <f>+VLOOKUP(T7308,items!$A$2:$D$1255,4,0)</f>
        <v>0</v>
      </c>
      <c r="AE7308">
        <f>+VLOOKUP(T7308,Tabla1[],5,0)</f>
        <v>0</v>
      </c>
      <c r="AF7308">
        <f t="shared" si="114"/>
        <v>10</v>
      </c>
    </row>
    <row r="7309" spans="1:32" x14ac:dyDescent="0.25">
      <c r="A7309">
        <v>105672</v>
      </c>
      <c r="B7309" t="s">
        <v>13111</v>
      </c>
      <c r="C7309" t="s">
        <v>33</v>
      </c>
      <c r="D7309">
        <v>0</v>
      </c>
      <c r="F7309" t="s">
        <v>9396</v>
      </c>
      <c r="G7309" t="s">
        <v>8745</v>
      </c>
      <c r="H7309" t="s">
        <v>13112</v>
      </c>
      <c r="I7309" t="s">
        <v>13113</v>
      </c>
      <c r="J7309" t="s">
        <v>13114</v>
      </c>
      <c r="K7309" t="s">
        <v>13115</v>
      </c>
      <c r="L7309" t="s">
        <v>37</v>
      </c>
      <c r="M7309" t="s">
        <v>8477</v>
      </c>
      <c r="N7309" t="s">
        <v>12822</v>
      </c>
      <c r="O7309" t="s">
        <v>277</v>
      </c>
      <c r="P7309" t="s">
        <v>11491</v>
      </c>
      <c r="Q7309" t="s">
        <v>13019</v>
      </c>
      <c r="R7309" t="s">
        <v>43</v>
      </c>
      <c r="S7309" t="s">
        <v>346</v>
      </c>
      <c r="T7309" t="s">
        <v>574</v>
      </c>
      <c r="U7309" t="s">
        <v>575</v>
      </c>
      <c r="W7309" t="s">
        <v>2524</v>
      </c>
      <c r="X7309">
        <v>2</v>
      </c>
      <c r="Y7309">
        <v>12000</v>
      </c>
      <c r="Z7309">
        <v>0</v>
      </c>
      <c r="AA7309">
        <v>0</v>
      </c>
      <c r="AB7309">
        <v>4858158</v>
      </c>
      <c r="AC7309" t="s">
        <v>47</v>
      </c>
      <c r="AD7309">
        <f>+VLOOKUP(T7309,items!$A$2:$D$1255,4,0)</f>
        <v>0</v>
      </c>
      <c r="AE7309">
        <f>+VLOOKUP(T7309,Tabla1[],5,0)</f>
        <v>0</v>
      </c>
      <c r="AF7309">
        <f t="shared" si="114"/>
        <v>10</v>
      </c>
    </row>
    <row r="7310" spans="1:32" x14ac:dyDescent="0.25">
      <c r="A7310">
        <v>105672</v>
      </c>
      <c r="B7310" t="s">
        <v>13111</v>
      </c>
      <c r="C7310" t="s">
        <v>33</v>
      </c>
      <c r="D7310">
        <v>0</v>
      </c>
      <c r="F7310" t="s">
        <v>9396</v>
      </c>
      <c r="G7310" t="s">
        <v>8745</v>
      </c>
      <c r="H7310" t="s">
        <v>13112</v>
      </c>
      <c r="I7310" t="s">
        <v>13113</v>
      </c>
      <c r="J7310" t="s">
        <v>13114</v>
      </c>
      <c r="K7310" t="s">
        <v>13115</v>
      </c>
      <c r="L7310" t="s">
        <v>37</v>
      </c>
      <c r="M7310" t="s">
        <v>8477</v>
      </c>
      <c r="N7310" t="s">
        <v>12822</v>
      </c>
      <c r="O7310" t="s">
        <v>277</v>
      </c>
      <c r="P7310" t="s">
        <v>11491</v>
      </c>
      <c r="Q7310" t="s">
        <v>13019</v>
      </c>
      <c r="R7310" t="s">
        <v>43</v>
      </c>
      <c r="S7310" t="s">
        <v>346</v>
      </c>
      <c r="T7310" t="s">
        <v>13117</v>
      </c>
      <c r="U7310" t="s">
        <v>13118</v>
      </c>
      <c r="V7310" t="s">
        <v>194</v>
      </c>
      <c r="W7310" t="s">
        <v>1088</v>
      </c>
      <c r="X7310">
        <v>2</v>
      </c>
      <c r="Y7310">
        <v>5000</v>
      </c>
      <c r="Z7310">
        <v>0</v>
      </c>
      <c r="AA7310">
        <v>6000</v>
      </c>
      <c r="AB7310">
        <v>145539454</v>
      </c>
      <c r="AC7310" t="s">
        <v>47</v>
      </c>
      <c r="AD7310" t="str">
        <f>+VLOOKUP(T7310,items!$A$2:$D$1255,4,0)</f>
        <v>PERGOLA</v>
      </c>
      <c r="AE7310" t="str">
        <f>+VLOOKUP(T7310,Tabla1[],5,0)</f>
        <v>PERGOSTAR DESIGN</v>
      </c>
      <c r="AF7310">
        <f t="shared" si="114"/>
        <v>10</v>
      </c>
    </row>
    <row r="7311" spans="1:32" x14ac:dyDescent="0.25">
      <c r="A7311">
        <v>105672</v>
      </c>
      <c r="B7311" t="s">
        <v>13111</v>
      </c>
      <c r="C7311" t="s">
        <v>33</v>
      </c>
      <c r="D7311">
        <v>0</v>
      </c>
      <c r="F7311" t="s">
        <v>9396</v>
      </c>
      <c r="G7311" t="s">
        <v>8745</v>
      </c>
      <c r="H7311" t="s">
        <v>13112</v>
      </c>
      <c r="I7311" t="s">
        <v>13113</v>
      </c>
      <c r="J7311" t="s">
        <v>13114</v>
      </c>
      <c r="K7311" t="s">
        <v>13115</v>
      </c>
      <c r="L7311" t="s">
        <v>37</v>
      </c>
      <c r="M7311" t="s">
        <v>8477</v>
      </c>
      <c r="N7311" t="s">
        <v>12822</v>
      </c>
      <c r="O7311" t="s">
        <v>277</v>
      </c>
      <c r="P7311" t="s">
        <v>11491</v>
      </c>
      <c r="Q7311" t="s">
        <v>13019</v>
      </c>
      <c r="R7311" t="s">
        <v>43</v>
      </c>
      <c r="S7311" t="s">
        <v>346</v>
      </c>
      <c r="T7311" t="s">
        <v>94</v>
      </c>
      <c r="U7311" t="s">
        <v>95</v>
      </c>
      <c r="X7311">
        <v>1</v>
      </c>
      <c r="Y7311">
        <v>0</v>
      </c>
      <c r="Z7311">
        <v>0</v>
      </c>
      <c r="AA7311">
        <v>0</v>
      </c>
      <c r="AB7311">
        <v>2000000</v>
      </c>
      <c r="AC7311" t="s">
        <v>47</v>
      </c>
      <c r="AD7311" t="e">
        <f>+VLOOKUP(T7311,items!$A$2:$D$1255,4,0)</f>
        <v>#N/A</v>
      </c>
      <c r="AE7311" t="e">
        <f>+VLOOKUP(T7311,Tabla1[],5,0)</f>
        <v>#N/A</v>
      </c>
      <c r="AF7311">
        <f t="shared" si="114"/>
        <v>10</v>
      </c>
    </row>
    <row r="7312" spans="1:32" x14ac:dyDescent="0.25">
      <c r="A7312">
        <v>105672</v>
      </c>
      <c r="B7312" t="s">
        <v>13111</v>
      </c>
      <c r="C7312" t="s">
        <v>33</v>
      </c>
      <c r="D7312">
        <v>0</v>
      </c>
      <c r="F7312" t="s">
        <v>9396</v>
      </c>
      <c r="G7312" t="s">
        <v>8745</v>
      </c>
      <c r="H7312" t="s">
        <v>13112</v>
      </c>
      <c r="I7312" t="s">
        <v>13113</v>
      </c>
      <c r="J7312" t="s">
        <v>13114</v>
      </c>
      <c r="K7312" t="s">
        <v>13115</v>
      </c>
      <c r="L7312" t="s">
        <v>37</v>
      </c>
      <c r="M7312" t="s">
        <v>8477</v>
      </c>
      <c r="N7312" t="s">
        <v>12822</v>
      </c>
      <c r="O7312" t="s">
        <v>277</v>
      </c>
      <c r="P7312" t="s">
        <v>11491</v>
      </c>
      <c r="Q7312" t="s">
        <v>13019</v>
      </c>
      <c r="R7312" t="s">
        <v>43</v>
      </c>
      <c r="S7312" t="s">
        <v>346</v>
      </c>
      <c r="T7312" t="s">
        <v>466</v>
      </c>
      <c r="U7312" t="s">
        <v>467</v>
      </c>
      <c r="V7312" t="s">
        <v>2041</v>
      </c>
      <c r="W7312" t="s">
        <v>2524</v>
      </c>
      <c r="X7312">
        <v>1</v>
      </c>
      <c r="Y7312">
        <v>12000</v>
      </c>
      <c r="Z7312">
        <v>0</v>
      </c>
      <c r="AA7312">
        <v>3000</v>
      </c>
      <c r="AB7312">
        <v>13963310</v>
      </c>
      <c r="AC7312" t="s">
        <v>47</v>
      </c>
      <c r="AD7312" t="str">
        <f>+VLOOKUP(T7312,items!$A$2:$D$1255,4,0)</f>
        <v>SOMBRALINA</v>
      </c>
      <c r="AE7312" t="str">
        <f>+VLOOKUP(T7312,Tabla1[],5,0)</f>
        <v>ELECTRICA</v>
      </c>
      <c r="AF7312">
        <f t="shared" si="114"/>
        <v>10</v>
      </c>
    </row>
    <row r="7313" spans="1:34" x14ac:dyDescent="0.25">
      <c r="A7313">
        <v>105672</v>
      </c>
      <c r="B7313" t="s">
        <v>13111</v>
      </c>
      <c r="C7313" t="s">
        <v>33</v>
      </c>
      <c r="D7313">
        <v>0</v>
      </c>
      <c r="F7313" t="s">
        <v>9396</v>
      </c>
      <c r="G7313" t="s">
        <v>8745</v>
      </c>
      <c r="H7313" t="s">
        <v>13112</v>
      </c>
      <c r="I7313" t="s">
        <v>13113</v>
      </c>
      <c r="J7313" t="s">
        <v>13114</v>
      </c>
      <c r="K7313" t="s">
        <v>13115</v>
      </c>
      <c r="L7313" t="s">
        <v>37</v>
      </c>
      <c r="M7313" t="s">
        <v>8477</v>
      </c>
      <c r="N7313" t="s">
        <v>12822</v>
      </c>
      <c r="O7313" t="s">
        <v>277</v>
      </c>
      <c r="P7313" t="s">
        <v>11491</v>
      </c>
      <c r="Q7313" t="s">
        <v>13019</v>
      </c>
      <c r="R7313" t="s">
        <v>43</v>
      </c>
      <c r="S7313" t="s">
        <v>346</v>
      </c>
      <c r="T7313" t="s">
        <v>466</v>
      </c>
      <c r="U7313" t="s">
        <v>467</v>
      </c>
      <c r="V7313" t="s">
        <v>2041</v>
      </c>
      <c r="W7313" t="s">
        <v>114</v>
      </c>
      <c r="X7313">
        <v>1</v>
      </c>
      <c r="Y7313">
        <v>12000</v>
      </c>
      <c r="Z7313">
        <v>0</v>
      </c>
      <c r="AA7313">
        <v>2000</v>
      </c>
      <c r="AB7313">
        <v>12571800</v>
      </c>
      <c r="AC7313" t="s">
        <v>47</v>
      </c>
      <c r="AD7313" t="str">
        <f>+VLOOKUP(T7313,items!$A$2:$D$1255,4,0)</f>
        <v>SOMBRALINA</v>
      </c>
      <c r="AE7313" t="str">
        <f>+VLOOKUP(T7313,Tabla1[],5,0)</f>
        <v>ELECTRICA</v>
      </c>
      <c r="AF7313">
        <f t="shared" si="114"/>
        <v>10</v>
      </c>
    </row>
    <row r="7314" spans="1:34" x14ac:dyDescent="0.25">
      <c r="A7314">
        <v>105672</v>
      </c>
      <c r="B7314" t="s">
        <v>13111</v>
      </c>
      <c r="C7314" t="s">
        <v>33</v>
      </c>
      <c r="D7314">
        <v>0</v>
      </c>
      <c r="F7314" t="s">
        <v>9396</v>
      </c>
      <c r="G7314" t="s">
        <v>8745</v>
      </c>
      <c r="H7314" t="s">
        <v>13112</v>
      </c>
      <c r="I7314" t="s">
        <v>13113</v>
      </c>
      <c r="J7314" t="s">
        <v>13114</v>
      </c>
      <c r="K7314" t="s">
        <v>13115</v>
      </c>
      <c r="L7314" t="s">
        <v>37</v>
      </c>
      <c r="M7314" t="s">
        <v>8477</v>
      </c>
      <c r="N7314" t="s">
        <v>12822</v>
      </c>
      <c r="O7314" t="s">
        <v>277</v>
      </c>
      <c r="P7314" t="s">
        <v>11491</v>
      </c>
      <c r="Q7314" t="s">
        <v>13019</v>
      </c>
      <c r="R7314" t="s">
        <v>43</v>
      </c>
      <c r="S7314" t="s">
        <v>346</v>
      </c>
      <c r="T7314" t="s">
        <v>441</v>
      </c>
      <c r="U7314" t="s">
        <v>442</v>
      </c>
      <c r="X7314">
        <v>1</v>
      </c>
      <c r="Y7314">
        <v>0</v>
      </c>
      <c r="Z7314">
        <v>0</v>
      </c>
      <c r="AA7314">
        <v>0</v>
      </c>
      <c r="AB7314">
        <v>4043076</v>
      </c>
      <c r="AC7314" t="s">
        <v>47</v>
      </c>
      <c r="AD7314">
        <f>+VLOOKUP(T7314,items!$A$2:$D$1255,4,0)</f>
        <v>0</v>
      </c>
      <c r="AE7314">
        <f>+VLOOKUP(T7314,Tabla1[],5,0)</f>
        <v>0</v>
      </c>
      <c r="AF7314">
        <f t="shared" si="114"/>
        <v>10</v>
      </c>
    </row>
    <row r="7315" spans="1:34" x14ac:dyDescent="0.25">
      <c r="A7315">
        <v>105672</v>
      </c>
      <c r="B7315" t="s">
        <v>13111</v>
      </c>
      <c r="C7315" t="s">
        <v>33</v>
      </c>
      <c r="D7315">
        <v>0</v>
      </c>
      <c r="F7315" t="s">
        <v>9396</v>
      </c>
      <c r="G7315" t="s">
        <v>8745</v>
      </c>
      <c r="H7315" t="s">
        <v>13112</v>
      </c>
      <c r="I7315" t="s">
        <v>13113</v>
      </c>
      <c r="J7315" t="s">
        <v>13114</v>
      </c>
      <c r="K7315" t="s">
        <v>13115</v>
      </c>
      <c r="L7315" t="s">
        <v>37</v>
      </c>
      <c r="M7315" t="s">
        <v>8477</v>
      </c>
      <c r="N7315" t="s">
        <v>12822</v>
      </c>
      <c r="O7315" t="s">
        <v>277</v>
      </c>
      <c r="P7315" t="s">
        <v>11491</v>
      </c>
      <c r="Q7315" t="s">
        <v>13019</v>
      </c>
      <c r="R7315" t="s">
        <v>43</v>
      </c>
      <c r="S7315" t="s">
        <v>346</v>
      </c>
      <c r="T7315" t="s">
        <v>392</v>
      </c>
      <c r="U7315" t="s">
        <v>393</v>
      </c>
      <c r="X7315">
        <v>1</v>
      </c>
      <c r="Y7315">
        <v>0</v>
      </c>
      <c r="Z7315">
        <v>0</v>
      </c>
      <c r="AA7315">
        <v>0</v>
      </c>
      <c r="AB7315">
        <v>2000000</v>
      </c>
      <c r="AC7315" t="s">
        <v>47</v>
      </c>
      <c r="AD7315" t="e">
        <f>+VLOOKUP(T7315,items!$A$2:$D$1255,4,0)</f>
        <v>#N/A</v>
      </c>
      <c r="AE7315" t="e">
        <f>+VLOOKUP(T7315,Tabla1[],5,0)</f>
        <v>#N/A</v>
      </c>
      <c r="AF7315">
        <f t="shared" si="114"/>
        <v>10</v>
      </c>
    </row>
    <row r="7316" spans="1:34" x14ac:dyDescent="0.25">
      <c r="A7316">
        <v>105677</v>
      </c>
      <c r="B7316" t="s">
        <v>13119</v>
      </c>
      <c r="C7316" t="s">
        <v>33</v>
      </c>
      <c r="D7316">
        <v>0</v>
      </c>
      <c r="F7316" t="s">
        <v>10455</v>
      </c>
      <c r="G7316" t="s">
        <v>11268</v>
      </c>
      <c r="H7316" t="s">
        <v>13120</v>
      </c>
      <c r="I7316" t="s">
        <v>37</v>
      </c>
      <c r="J7316" t="s">
        <v>13121</v>
      </c>
      <c r="K7316" t="s">
        <v>13122</v>
      </c>
      <c r="L7316" t="s">
        <v>13123</v>
      </c>
      <c r="M7316" t="s">
        <v>10533</v>
      </c>
      <c r="N7316" t="s">
        <v>10533</v>
      </c>
      <c r="O7316" t="s">
        <v>12153</v>
      </c>
      <c r="P7316" t="s">
        <v>10371</v>
      </c>
      <c r="Q7316" t="s">
        <v>9158</v>
      </c>
      <c r="R7316" t="s">
        <v>127</v>
      </c>
      <c r="S7316" t="s">
        <v>44</v>
      </c>
      <c r="T7316" t="s">
        <v>1232</v>
      </c>
      <c r="U7316" t="s">
        <v>1233</v>
      </c>
      <c r="X7316">
        <v>1</v>
      </c>
      <c r="Y7316">
        <v>0</v>
      </c>
      <c r="Z7316">
        <v>0</v>
      </c>
      <c r="AA7316">
        <v>0</v>
      </c>
      <c r="AB7316">
        <v>198000</v>
      </c>
      <c r="AC7316" t="s">
        <v>47</v>
      </c>
      <c r="AD7316">
        <f>+VLOOKUP(T7316,items!$A$2:$D$1255,4,0)</f>
        <v>0</v>
      </c>
      <c r="AE7316">
        <f>+VLOOKUP(T7316,Tabla1[],5,0)</f>
        <v>0</v>
      </c>
      <c r="AF7316">
        <f t="shared" si="114"/>
        <v>9</v>
      </c>
    </row>
    <row r="7317" spans="1:34" x14ac:dyDescent="0.25">
      <c r="A7317">
        <v>105677</v>
      </c>
      <c r="B7317" t="s">
        <v>13119</v>
      </c>
      <c r="C7317" t="s">
        <v>33</v>
      </c>
      <c r="D7317">
        <v>0</v>
      </c>
      <c r="F7317" t="s">
        <v>10455</v>
      </c>
      <c r="G7317" t="s">
        <v>11268</v>
      </c>
      <c r="H7317" t="s">
        <v>13120</v>
      </c>
      <c r="I7317" t="s">
        <v>37</v>
      </c>
      <c r="J7317" t="s">
        <v>13121</v>
      </c>
      <c r="K7317" t="s">
        <v>13122</v>
      </c>
      <c r="L7317" t="s">
        <v>13123</v>
      </c>
      <c r="M7317" t="s">
        <v>10533</v>
      </c>
      <c r="N7317" t="s">
        <v>10533</v>
      </c>
      <c r="O7317" t="s">
        <v>12153</v>
      </c>
      <c r="P7317" t="s">
        <v>10371</v>
      </c>
      <c r="Q7317" t="s">
        <v>9158</v>
      </c>
      <c r="R7317" t="s">
        <v>127</v>
      </c>
      <c r="S7317" t="s">
        <v>44</v>
      </c>
      <c r="T7317" t="s">
        <v>540</v>
      </c>
      <c r="U7317" t="s">
        <v>541</v>
      </c>
      <c r="V7317" t="s">
        <v>958</v>
      </c>
      <c r="X7317">
        <v>1</v>
      </c>
      <c r="Y7317">
        <v>0</v>
      </c>
      <c r="Z7317">
        <v>0</v>
      </c>
      <c r="AA7317">
        <v>0</v>
      </c>
      <c r="AB7317">
        <v>11179241</v>
      </c>
      <c r="AC7317" t="s">
        <v>47</v>
      </c>
      <c r="AD7317">
        <f>+VLOOKUP(T7317,items!$A$2:$D$1255,4,0)</f>
        <v>0</v>
      </c>
      <c r="AE7317">
        <f>+VLOOKUP(T7317,Tabla1[],5,0)</f>
        <v>0</v>
      </c>
      <c r="AF7317">
        <f t="shared" si="114"/>
        <v>9</v>
      </c>
    </row>
    <row r="7318" spans="1:34" x14ac:dyDescent="0.25">
      <c r="A7318">
        <v>105677</v>
      </c>
      <c r="B7318" t="s">
        <v>13119</v>
      </c>
      <c r="C7318" t="s">
        <v>33</v>
      </c>
      <c r="D7318">
        <v>0</v>
      </c>
      <c r="F7318" t="s">
        <v>10455</v>
      </c>
      <c r="G7318" t="s">
        <v>11268</v>
      </c>
      <c r="H7318" t="s">
        <v>13120</v>
      </c>
      <c r="I7318" t="s">
        <v>37</v>
      </c>
      <c r="J7318" t="s">
        <v>13121</v>
      </c>
      <c r="K7318" t="s">
        <v>13122</v>
      </c>
      <c r="L7318" t="s">
        <v>13123</v>
      </c>
      <c r="M7318" t="s">
        <v>10533</v>
      </c>
      <c r="N7318" t="s">
        <v>10533</v>
      </c>
      <c r="O7318" t="s">
        <v>12153</v>
      </c>
      <c r="P7318" t="s">
        <v>10371</v>
      </c>
      <c r="Q7318" t="s">
        <v>9158</v>
      </c>
      <c r="R7318" t="s">
        <v>127</v>
      </c>
      <c r="S7318" t="s">
        <v>44</v>
      </c>
      <c r="T7318" t="s">
        <v>13124</v>
      </c>
      <c r="U7318" t="s">
        <v>13125</v>
      </c>
      <c r="V7318" t="s">
        <v>259</v>
      </c>
      <c r="X7318">
        <v>1</v>
      </c>
      <c r="Y7318">
        <v>0</v>
      </c>
      <c r="Z7318">
        <v>0</v>
      </c>
      <c r="AA7318">
        <v>0</v>
      </c>
      <c r="AB7318">
        <v>720004</v>
      </c>
      <c r="AC7318" t="s">
        <v>47</v>
      </c>
      <c r="AD7318" t="str">
        <f>+VLOOKUP(T7318,items!$A$2:$D$1255,4,0)</f>
        <v>FUNDA</v>
      </c>
      <c r="AE7318">
        <f>+VLOOKUP(T7318,Tabla1[],5,0)</f>
        <v>0</v>
      </c>
      <c r="AF7318">
        <f t="shared" si="114"/>
        <v>9</v>
      </c>
    </row>
    <row r="7319" spans="1:34" x14ac:dyDescent="0.25">
      <c r="A7319">
        <v>105681</v>
      </c>
      <c r="B7319" t="s">
        <v>2909</v>
      </c>
      <c r="C7319" t="s">
        <v>33</v>
      </c>
      <c r="D7319">
        <v>0</v>
      </c>
      <c r="F7319" t="s">
        <v>12032</v>
      </c>
      <c r="G7319" t="s">
        <v>12032</v>
      </c>
      <c r="H7319" t="s">
        <v>13126</v>
      </c>
      <c r="I7319" t="s">
        <v>37</v>
      </c>
      <c r="J7319" t="s">
        <v>13127</v>
      </c>
      <c r="K7319" t="s">
        <v>13128</v>
      </c>
      <c r="L7319" t="s">
        <v>37</v>
      </c>
      <c r="M7319" t="s">
        <v>10604</v>
      </c>
      <c r="N7319" t="s">
        <v>10604</v>
      </c>
      <c r="O7319" t="s">
        <v>10533</v>
      </c>
      <c r="P7319" t="s">
        <v>10125</v>
      </c>
      <c r="Q7319" t="s">
        <v>3353</v>
      </c>
      <c r="R7319" t="s">
        <v>411</v>
      </c>
      <c r="S7319" t="s">
        <v>164</v>
      </c>
      <c r="T7319" t="s">
        <v>2908</v>
      </c>
      <c r="U7319" t="s">
        <v>958</v>
      </c>
      <c r="X7319">
        <v>27</v>
      </c>
      <c r="Y7319">
        <v>0</v>
      </c>
      <c r="Z7319">
        <v>0</v>
      </c>
      <c r="AA7319">
        <v>0</v>
      </c>
      <c r="AB7319">
        <v>1420200</v>
      </c>
      <c r="AC7319" t="s">
        <v>47</v>
      </c>
      <c r="AD7319">
        <f>+VLOOKUP(T7319,items!$A$2:$D$1255,4,0)</f>
        <v>0</v>
      </c>
      <c r="AE7319">
        <f>+VLOOKUP(T7319,Tabla1[],5,0)</f>
        <v>0</v>
      </c>
      <c r="AF7319">
        <f t="shared" si="114"/>
        <v>7</v>
      </c>
    </row>
    <row r="7320" spans="1:34" x14ac:dyDescent="0.25">
      <c r="A7320">
        <v>105684</v>
      </c>
      <c r="B7320" t="s">
        <v>1403</v>
      </c>
      <c r="C7320" t="s">
        <v>75</v>
      </c>
      <c r="D7320">
        <v>0</v>
      </c>
      <c r="F7320" t="s">
        <v>12032</v>
      </c>
      <c r="G7320" t="s">
        <v>12032</v>
      </c>
      <c r="H7320" t="s">
        <v>13129</v>
      </c>
      <c r="I7320" t="s">
        <v>37</v>
      </c>
      <c r="J7320" t="s">
        <v>13130</v>
      </c>
      <c r="K7320" t="s">
        <v>13131</v>
      </c>
      <c r="L7320" t="s">
        <v>37</v>
      </c>
      <c r="M7320" t="s">
        <v>10604</v>
      </c>
      <c r="N7320" t="s">
        <v>10604</v>
      </c>
      <c r="O7320" t="s">
        <v>10533</v>
      </c>
      <c r="P7320" t="s">
        <v>10125</v>
      </c>
      <c r="Q7320" t="s">
        <v>10125</v>
      </c>
      <c r="R7320" t="s">
        <v>127</v>
      </c>
      <c r="S7320" t="s">
        <v>164</v>
      </c>
      <c r="T7320" t="s">
        <v>4086</v>
      </c>
      <c r="U7320" t="s">
        <v>4087</v>
      </c>
      <c r="X7320">
        <v>2</v>
      </c>
      <c r="Y7320">
        <v>0</v>
      </c>
      <c r="Z7320">
        <v>0</v>
      </c>
      <c r="AA7320">
        <v>0</v>
      </c>
      <c r="AB7320">
        <v>72000</v>
      </c>
      <c r="AC7320" t="s">
        <v>47</v>
      </c>
      <c r="AD7320">
        <f>+VLOOKUP(T7320,items!$A$2:$D$1255,4,0)</f>
        <v>0</v>
      </c>
      <c r="AE7320">
        <f>+VLOOKUP(T7320,Tabla1[],5,0)</f>
        <v>0</v>
      </c>
      <c r="AF7320">
        <f t="shared" si="114"/>
        <v>7</v>
      </c>
    </row>
    <row r="7321" spans="1:34" x14ac:dyDescent="0.25">
      <c r="A7321">
        <v>105684</v>
      </c>
      <c r="B7321" t="s">
        <v>1403</v>
      </c>
      <c r="C7321" t="s">
        <v>75</v>
      </c>
      <c r="D7321">
        <v>0</v>
      </c>
      <c r="F7321" t="s">
        <v>12032</v>
      </c>
      <c r="G7321" t="s">
        <v>12032</v>
      </c>
      <c r="H7321" t="s">
        <v>13129</v>
      </c>
      <c r="I7321" t="s">
        <v>37</v>
      </c>
      <c r="J7321" t="s">
        <v>13130</v>
      </c>
      <c r="K7321" t="s">
        <v>13131</v>
      </c>
      <c r="L7321" t="s">
        <v>37</v>
      </c>
      <c r="M7321" t="s">
        <v>10604</v>
      </c>
      <c r="N7321" t="s">
        <v>10604</v>
      </c>
      <c r="O7321" t="s">
        <v>10533</v>
      </c>
      <c r="P7321" t="s">
        <v>10125</v>
      </c>
      <c r="Q7321" t="s">
        <v>10125</v>
      </c>
      <c r="R7321" t="s">
        <v>127</v>
      </c>
      <c r="S7321" t="s">
        <v>164</v>
      </c>
      <c r="T7321" t="s">
        <v>3026</v>
      </c>
      <c r="U7321" t="s">
        <v>3027</v>
      </c>
      <c r="X7321">
        <v>1</v>
      </c>
      <c r="Y7321">
        <v>0</v>
      </c>
      <c r="Z7321">
        <v>0</v>
      </c>
      <c r="AA7321">
        <v>0</v>
      </c>
      <c r="AB7321">
        <v>465000</v>
      </c>
      <c r="AC7321" t="s">
        <v>47</v>
      </c>
      <c r="AD7321">
        <f>+VLOOKUP(T7321,items!$A$2:$D$1255,4,0)</f>
        <v>0</v>
      </c>
      <c r="AE7321">
        <f>+VLOOKUP(T7321,Tabla1[],5,0)</f>
        <v>0</v>
      </c>
      <c r="AF7321">
        <f t="shared" si="114"/>
        <v>7</v>
      </c>
    </row>
    <row r="7322" spans="1:34" x14ac:dyDescent="0.25">
      <c r="A7322">
        <v>105685</v>
      </c>
      <c r="B7322" t="s">
        <v>4461</v>
      </c>
      <c r="C7322" t="s">
        <v>75</v>
      </c>
      <c r="D7322">
        <v>0</v>
      </c>
      <c r="F7322" t="s">
        <v>12032</v>
      </c>
      <c r="G7322" t="s">
        <v>10604</v>
      </c>
      <c r="H7322" t="s">
        <v>13132</v>
      </c>
      <c r="I7322" t="s">
        <v>37</v>
      </c>
      <c r="J7322" t="s">
        <v>13133</v>
      </c>
      <c r="K7322" t="s">
        <v>13134</v>
      </c>
      <c r="L7322" t="s">
        <v>37</v>
      </c>
      <c r="M7322" t="s">
        <v>8746</v>
      </c>
      <c r="N7322" t="s">
        <v>8746</v>
      </c>
      <c r="O7322" t="s">
        <v>10125</v>
      </c>
      <c r="P7322" t="s">
        <v>10460</v>
      </c>
      <c r="Q7322" t="s">
        <v>10460</v>
      </c>
      <c r="R7322" t="s">
        <v>43</v>
      </c>
      <c r="S7322" t="s">
        <v>272</v>
      </c>
      <c r="T7322" t="s">
        <v>2851</v>
      </c>
      <c r="U7322" t="s">
        <v>2852</v>
      </c>
      <c r="X7322">
        <v>50</v>
      </c>
      <c r="Y7322">
        <v>0</v>
      </c>
      <c r="Z7322">
        <v>0</v>
      </c>
      <c r="AA7322">
        <v>0</v>
      </c>
      <c r="AB7322" s="14">
        <v>10417680</v>
      </c>
      <c r="AC7322" t="s">
        <v>47</v>
      </c>
      <c r="AD7322">
        <f>+VLOOKUP(T7322,items!$A$2:$D$1255,4,0)</f>
        <v>0</v>
      </c>
      <c r="AE7322">
        <f>+VLOOKUP(T7322,Tabla1[],5,0)</f>
        <v>0</v>
      </c>
      <c r="AF7322">
        <f t="shared" si="114"/>
        <v>7</v>
      </c>
      <c r="AG7322">
        <v>3816</v>
      </c>
      <c r="AH7322" s="14">
        <v>10417680</v>
      </c>
    </row>
    <row r="7323" spans="1:34" x14ac:dyDescent="0.25">
      <c r="A7323">
        <v>105686</v>
      </c>
      <c r="B7323" t="s">
        <v>7364</v>
      </c>
      <c r="C7323" t="s">
        <v>33</v>
      </c>
      <c r="D7323">
        <v>0</v>
      </c>
      <c r="F7323" t="s">
        <v>12032</v>
      </c>
      <c r="G7323" t="s">
        <v>10230</v>
      </c>
      <c r="H7323" t="s">
        <v>13135</v>
      </c>
      <c r="I7323" t="s">
        <v>37</v>
      </c>
      <c r="J7323" t="s">
        <v>13136</v>
      </c>
      <c r="K7323" t="s">
        <v>13137</v>
      </c>
      <c r="L7323" t="s">
        <v>37</v>
      </c>
      <c r="M7323" t="s">
        <v>10462</v>
      </c>
      <c r="N7323" t="s">
        <v>10462</v>
      </c>
      <c r="O7323" t="s">
        <v>11377</v>
      </c>
      <c r="P7323" t="s">
        <v>10843</v>
      </c>
      <c r="Q7323" t="s">
        <v>10843</v>
      </c>
      <c r="R7323" t="s">
        <v>127</v>
      </c>
      <c r="S7323" t="s">
        <v>164</v>
      </c>
      <c r="T7323" t="s">
        <v>6485</v>
      </c>
      <c r="U7323" t="s">
        <v>6486</v>
      </c>
      <c r="X7323">
        <v>1</v>
      </c>
      <c r="Y7323">
        <v>0</v>
      </c>
      <c r="Z7323">
        <v>0</v>
      </c>
      <c r="AA7323">
        <v>0</v>
      </c>
      <c r="AB7323">
        <v>47000</v>
      </c>
      <c r="AC7323" t="s">
        <v>47</v>
      </c>
      <c r="AD7323">
        <f>+VLOOKUP(T7323,items!$A$2:$D$1255,4,0)</f>
        <v>0</v>
      </c>
      <c r="AE7323">
        <f>+VLOOKUP(T7323,Tabla1[],5,0)</f>
        <v>0</v>
      </c>
      <c r="AF7323">
        <f t="shared" si="114"/>
        <v>7</v>
      </c>
    </row>
    <row r="7324" spans="1:34" x14ac:dyDescent="0.25">
      <c r="A7324">
        <v>105686</v>
      </c>
      <c r="B7324" t="s">
        <v>7364</v>
      </c>
      <c r="C7324" t="s">
        <v>33</v>
      </c>
      <c r="D7324">
        <v>0</v>
      </c>
      <c r="F7324" t="s">
        <v>12032</v>
      </c>
      <c r="G7324" t="s">
        <v>10230</v>
      </c>
      <c r="H7324" t="s">
        <v>13135</v>
      </c>
      <c r="I7324" t="s">
        <v>37</v>
      </c>
      <c r="J7324" t="s">
        <v>13136</v>
      </c>
      <c r="K7324" t="s">
        <v>13137</v>
      </c>
      <c r="L7324" t="s">
        <v>37</v>
      </c>
      <c r="M7324" t="s">
        <v>10462</v>
      </c>
      <c r="N7324" t="s">
        <v>10462</v>
      </c>
      <c r="O7324" t="s">
        <v>11377</v>
      </c>
      <c r="P7324" t="s">
        <v>10843</v>
      </c>
      <c r="Q7324" t="s">
        <v>10843</v>
      </c>
      <c r="R7324" t="s">
        <v>127</v>
      </c>
      <c r="S7324" t="s">
        <v>164</v>
      </c>
      <c r="T7324" t="s">
        <v>6487</v>
      </c>
      <c r="U7324" t="s">
        <v>7125</v>
      </c>
      <c r="X7324">
        <v>1</v>
      </c>
      <c r="Y7324">
        <v>0</v>
      </c>
      <c r="Z7324">
        <v>0</v>
      </c>
      <c r="AA7324">
        <v>0</v>
      </c>
      <c r="AB7324">
        <v>504000</v>
      </c>
      <c r="AC7324" t="s">
        <v>47</v>
      </c>
      <c r="AD7324">
        <f>+VLOOKUP(T7324,items!$A$2:$D$1255,4,0)</f>
        <v>0</v>
      </c>
      <c r="AE7324">
        <f>+VLOOKUP(T7324,Tabla1[],5,0)</f>
        <v>0</v>
      </c>
      <c r="AF7324">
        <f t="shared" si="114"/>
        <v>7</v>
      </c>
    </row>
    <row r="7325" spans="1:34" x14ac:dyDescent="0.25">
      <c r="A7325">
        <v>105694</v>
      </c>
      <c r="B7325" t="s">
        <v>3471</v>
      </c>
      <c r="C7325" t="s">
        <v>75</v>
      </c>
      <c r="D7325">
        <v>0</v>
      </c>
      <c r="F7325" t="s">
        <v>12032</v>
      </c>
      <c r="G7325" t="s">
        <v>12032</v>
      </c>
      <c r="H7325" t="s">
        <v>13138</v>
      </c>
      <c r="I7325" t="s">
        <v>37</v>
      </c>
      <c r="J7325" t="s">
        <v>13139</v>
      </c>
      <c r="K7325" t="s">
        <v>13140</v>
      </c>
      <c r="L7325" t="s">
        <v>37</v>
      </c>
      <c r="M7325" t="s">
        <v>10604</v>
      </c>
      <c r="N7325" t="s">
        <v>10604</v>
      </c>
      <c r="O7325" t="s">
        <v>10533</v>
      </c>
      <c r="P7325" t="s">
        <v>10125</v>
      </c>
      <c r="Q7325" t="s">
        <v>10125</v>
      </c>
      <c r="R7325" t="s">
        <v>127</v>
      </c>
      <c r="S7325" t="s">
        <v>164</v>
      </c>
      <c r="T7325" t="s">
        <v>3238</v>
      </c>
      <c r="U7325" t="s">
        <v>3239</v>
      </c>
      <c r="X7325">
        <v>8.5</v>
      </c>
      <c r="Y7325">
        <v>0</v>
      </c>
      <c r="Z7325">
        <v>0</v>
      </c>
      <c r="AA7325">
        <v>0</v>
      </c>
      <c r="AB7325">
        <v>447100</v>
      </c>
      <c r="AC7325" t="s">
        <v>47</v>
      </c>
      <c r="AD7325">
        <f>+VLOOKUP(T7325,items!$A$2:$D$1255,4,0)</f>
        <v>0</v>
      </c>
      <c r="AE7325">
        <f>+VLOOKUP(T7325,Tabla1[],5,0)</f>
        <v>0</v>
      </c>
      <c r="AF7325">
        <f t="shared" si="114"/>
        <v>7</v>
      </c>
    </row>
    <row r="7326" spans="1:34" x14ac:dyDescent="0.25">
      <c r="A7326">
        <v>105698</v>
      </c>
      <c r="B7326" t="s">
        <v>10766</v>
      </c>
      <c r="C7326" t="s">
        <v>75</v>
      </c>
      <c r="D7326">
        <v>0</v>
      </c>
      <c r="F7326" t="s">
        <v>12032</v>
      </c>
      <c r="G7326" t="s">
        <v>8746</v>
      </c>
      <c r="H7326" t="s">
        <v>13141</v>
      </c>
      <c r="I7326" t="s">
        <v>37</v>
      </c>
      <c r="J7326" t="s">
        <v>13142</v>
      </c>
      <c r="K7326" t="s">
        <v>13143</v>
      </c>
      <c r="L7326" t="s">
        <v>13144</v>
      </c>
      <c r="M7326" t="s">
        <v>10533</v>
      </c>
      <c r="N7326" t="s">
        <v>10533</v>
      </c>
      <c r="O7326" t="s">
        <v>9397</v>
      </c>
      <c r="P7326" t="s">
        <v>10460</v>
      </c>
      <c r="Q7326" t="s">
        <v>10644</v>
      </c>
      <c r="R7326" t="s">
        <v>127</v>
      </c>
      <c r="S7326" t="s">
        <v>44</v>
      </c>
      <c r="T7326" t="s">
        <v>94</v>
      </c>
      <c r="U7326" t="s">
        <v>95</v>
      </c>
      <c r="X7326">
        <v>1</v>
      </c>
      <c r="Y7326">
        <v>0</v>
      </c>
      <c r="Z7326">
        <v>0</v>
      </c>
      <c r="AA7326">
        <v>0</v>
      </c>
      <c r="AB7326">
        <v>1000000</v>
      </c>
      <c r="AC7326" t="s">
        <v>47</v>
      </c>
      <c r="AD7326" t="e">
        <f>+VLOOKUP(T7326,items!$A$2:$D$1255,4,0)</f>
        <v>#N/A</v>
      </c>
      <c r="AE7326" t="e">
        <f>+VLOOKUP(T7326,Tabla1[],5,0)</f>
        <v>#N/A</v>
      </c>
      <c r="AF7326">
        <f t="shared" si="114"/>
        <v>7</v>
      </c>
    </row>
    <row r="7327" spans="1:34" x14ac:dyDescent="0.25">
      <c r="A7327">
        <v>105700</v>
      </c>
      <c r="B7327" t="s">
        <v>13145</v>
      </c>
      <c r="C7327" t="s">
        <v>33</v>
      </c>
      <c r="D7327">
        <v>0</v>
      </c>
      <c r="F7327" t="s">
        <v>12032</v>
      </c>
      <c r="G7327" t="s">
        <v>10604</v>
      </c>
      <c r="H7327" t="s">
        <v>13146</v>
      </c>
      <c r="I7327" t="s">
        <v>37</v>
      </c>
      <c r="J7327" t="s">
        <v>13147</v>
      </c>
      <c r="K7327" t="s">
        <v>13148</v>
      </c>
      <c r="L7327" t="s">
        <v>37</v>
      </c>
      <c r="M7327" t="s">
        <v>8746</v>
      </c>
      <c r="N7327" t="s">
        <v>8746</v>
      </c>
      <c r="O7327" t="s">
        <v>9397</v>
      </c>
      <c r="P7327" t="s">
        <v>3353</v>
      </c>
      <c r="Q7327" t="s">
        <v>10460</v>
      </c>
      <c r="R7327" t="s">
        <v>43</v>
      </c>
      <c r="S7327" t="s">
        <v>272</v>
      </c>
      <c r="T7327" t="s">
        <v>633</v>
      </c>
      <c r="U7327" t="s">
        <v>634</v>
      </c>
      <c r="X7327">
        <v>4</v>
      </c>
      <c r="Y7327">
        <v>0</v>
      </c>
      <c r="Z7327">
        <v>0</v>
      </c>
      <c r="AA7327">
        <v>0</v>
      </c>
      <c r="AB7327" s="14">
        <v>655283.52</v>
      </c>
      <c r="AC7327" t="s">
        <v>47</v>
      </c>
      <c r="AD7327">
        <f>+VLOOKUP(T7327,items!$A$2:$D$1255,4,0)</f>
        <v>0</v>
      </c>
      <c r="AE7327">
        <f>+VLOOKUP(T7327,Tabla1[],5,0)</f>
        <v>0</v>
      </c>
      <c r="AF7327">
        <f t="shared" si="114"/>
        <v>7</v>
      </c>
      <c r="AG7327">
        <v>3816</v>
      </c>
      <c r="AH7327" s="14">
        <v>655283.52</v>
      </c>
    </row>
    <row r="7328" spans="1:34" x14ac:dyDescent="0.25">
      <c r="A7328">
        <v>105708</v>
      </c>
      <c r="B7328" t="s">
        <v>2773</v>
      </c>
      <c r="C7328" t="s">
        <v>75</v>
      </c>
      <c r="D7328">
        <v>0</v>
      </c>
      <c r="F7328" t="s">
        <v>12032</v>
      </c>
      <c r="G7328" t="s">
        <v>10604</v>
      </c>
      <c r="H7328" t="s">
        <v>13149</v>
      </c>
      <c r="I7328" t="s">
        <v>37</v>
      </c>
      <c r="J7328" t="s">
        <v>13150</v>
      </c>
      <c r="K7328" t="s">
        <v>13151</v>
      </c>
      <c r="L7328" t="s">
        <v>37</v>
      </c>
      <c r="M7328" t="s">
        <v>8746</v>
      </c>
      <c r="N7328" t="s">
        <v>8746</v>
      </c>
      <c r="O7328" t="s">
        <v>9397</v>
      </c>
      <c r="P7328" t="s">
        <v>3353</v>
      </c>
      <c r="Q7328" t="s">
        <v>3353</v>
      </c>
      <c r="R7328" t="s">
        <v>127</v>
      </c>
      <c r="S7328" t="s">
        <v>164</v>
      </c>
      <c r="T7328" t="s">
        <v>2662</v>
      </c>
      <c r="U7328" t="s">
        <v>2663</v>
      </c>
      <c r="X7328">
        <v>19.5</v>
      </c>
      <c r="Y7328">
        <v>0</v>
      </c>
      <c r="Z7328">
        <v>0</v>
      </c>
      <c r="AA7328">
        <v>0</v>
      </c>
      <c r="AB7328">
        <v>1025700</v>
      </c>
      <c r="AC7328" t="s">
        <v>47</v>
      </c>
      <c r="AD7328">
        <f>+VLOOKUP(T7328,items!$A$2:$D$1255,4,0)</f>
        <v>0</v>
      </c>
      <c r="AE7328">
        <f>+VLOOKUP(T7328,Tabla1[],5,0)</f>
        <v>0</v>
      </c>
      <c r="AF7328">
        <f t="shared" si="114"/>
        <v>7</v>
      </c>
    </row>
    <row r="7329" spans="1:32" x14ac:dyDescent="0.25">
      <c r="A7329">
        <v>105709</v>
      </c>
      <c r="B7329" t="s">
        <v>13152</v>
      </c>
      <c r="C7329" t="s">
        <v>75</v>
      </c>
      <c r="D7329">
        <v>0</v>
      </c>
      <c r="F7329" t="s">
        <v>12032</v>
      </c>
      <c r="G7329" t="s">
        <v>10604</v>
      </c>
      <c r="H7329" t="s">
        <v>13153</v>
      </c>
      <c r="I7329" t="s">
        <v>37</v>
      </c>
      <c r="J7329" t="s">
        <v>13154</v>
      </c>
      <c r="K7329" t="s">
        <v>13155</v>
      </c>
      <c r="L7329" t="s">
        <v>37</v>
      </c>
      <c r="M7329" t="s">
        <v>8746</v>
      </c>
      <c r="N7329" t="s">
        <v>8746</v>
      </c>
      <c r="O7329" t="s">
        <v>9397</v>
      </c>
      <c r="P7329" t="s">
        <v>3353</v>
      </c>
      <c r="Q7329" t="s">
        <v>3353</v>
      </c>
      <c r="R7329" t="s">
        <v>127</v>
      </c>
      <c r="S7329" t="s">
        <v>128</v>
      </c>
      <c r="T7329" t="s">
        <v>2989</v>
      </c>
      <c r="U7329" t="s">
        <v>688</v>
      </c>
      <c r="X7329">
        <v>5</v>
      </c>
      <c r="Y7329">
        <v>0</v>
      </c>
      <c r="Z7329">
        <v>0</v>
      </c>
      <c r="AA7329">
        <v>0</v>
      </c>
      <c r="AB7329">
        <v>281000</v>
      </c>
      <c r="AC7329" t="s">
        <v>47</v>
      </c>
      <c r="AD7329">
        <f>+VLOOKUP(T7329,items!$A$2:$D$1255,4,0)</f>
        <v>0</v>
      </c>
      <c r="AE7329">
        <f>+VLOOKUP(T7329,Tabla1[],5,0)</f>
        <v>0</v>
      </c>
      <c r="AF7329">
        <f t="shared" si="114"/>
        <v>7</v>
      </c>
    </row>
    <row r="7330" spans="1:32" x14ac:dyDescent="0.25">
      <c r="A7330">
        <v>105709</v>
      </c>
      <c r="B7330" t="s">
        <v>13152</v>
      </c>
      <c r="C7330" t="s">
        <v>75</v>
      </c>
      <c r="D7330">
        <v>0</v>
      </c>
      <c r="F7330" t="s">
        <v>12032</v>
      </c>
      <c r="G7330" t="s">
        <v>10604</v>
      </c>
      <c r="H7330" t="s">
        <v>13153</v>
      </c>
      <c r="I7330" t="s">
        <v>37</v>
      </c>
      <c r="J7330" t="s">
        <v>13154</v>
      </c>
      <c r="K7330" t="s">
        <v>13155</v>
      </c>
      <c r="L7330" t="s">
        <v>37</v>
      </c>
      <c r="M7330" t="s">
        <v>8746</v>
      </c>
      <c r="N7330" t="s">
        <v>8746</v>
      </c>
      <c r="O7330" t="s">
        <v>9397</v>
      </c>
      <c r="P7330" t="s">
        <v>3353</v>
      </c>
      <c r="Q7330" t="s">
        <v>3353</v>
      </c>
      <c r="R7330" t="s">
        <v>127</v>
      </c>
      <c r="S7330" t="s">
        <v>128</v>
      </c>
      <c r="T7330" t="s">
        <v>3280</v>
      </c>
      <c r="U7330" t="s">
        <v>3281</v>
      </c>
      <c r="X7330">
        <v>5</v>
      </c>
      <c r="Y7330">
        <v>0</v>
      </c>
      <c r="Z7330">
        <v>0</v>
      </c>
      <c r="AA7330">
        <v>0</v>
      </c>
      <c r="AB7330">
        <v>281000</v>
      </c>
      <c r="AC7330" t="s">
        <v>47</v>
      </c>
      <c r="AD7330">
        <f>+VLOOKUP(T7330,items!$A$2:$D$1255,4,0)</f>
        <v>0</v>
      </c>
      <c r="AE7330">
        <f>+VLOOKUP(T7330,Tabla1[],5,0)</f>
        <v>0</v>
      </c>
      <c r="AF7330">
        <f t="shared" si="114"/>
        <v>7</v>
      </c>
    </row>
    <row r="7331" spans="1:32" x14ac:dyDescent="0.25">
      <c r="A7331">
        <v>105713</v>
      </c>
      <c r="B7331" t="s">
        <v>13156</v>
      </c>
      <c r="C7331" t="s">
        <v>75</v>
      </c>
      <c r="D7331">
        <v>0</v>
      </c>
      <c r="F7331" t="s">
        <v>12032</v>
      </c>
      <c r="G7331" t="s">
        <v>10460</v>
      </c>
      <c r="H7331" t="s">
        <v>13157</v>
      </c>
      <c r="I7331" t="s">
        <v>37</v>
      </c>
      <c r="J7331" t="s">
        <v>13158</v>
      </c>
      <c r="K7331" t="s">
        <v>13159</v>
      </c>
      <c r="L7331" t="s">
        <v>13160</v>
      </c>
      <c r="M7331" t="s">
        <v>10126</v>
      </c>
      <c r="N7331" t="s">
        <v>10126</v>
      </c>
      <c r="O7331" t="s">
        <v>10127</v>
      </c>
      <c r="P7331" t="s">
        <v>10714</v>
      </c>
      <c r="Q7331" t="s">
        <v>10842</v>
      </c>
      <c r="R7331" t="s">
        <v>127</v>
      </c>
      <c r="S7331" t="s">
        <v>108</v>
      </c>
      <c r="T7331" t="s">
        <v>429</v>
      </c>
      <c r="U7331" t="s">
        <v>430</v>
      </c>
      <c r="X7331">
        <v>1</v>
      </c>
      <c r="Y7331">
        <v>0</v>
      </c>
      <c r="Z7331">
        <v>0</v>
      </c>
      <c r="AA7331">
        <v>0</v>
      </c>
      <c r="AB7331">
        <v>183852</v>
      </c>
      <c r="AC7331" t="s">
        <v>47</v>
      </c>
      <c r="AD7331">
        <f>+VLOOKUP(T7331,items!$A$2:$D$1255,4,0)</f>
        <v>0</v>
      </c>
      <c r="AE7331">
        <f>+VLOOKUP(T7331,Tabla1[],5,0)</f>
        <v>0</v>
      </c>
      <c r="AF7331">
        <f t="shared" si="114"/>
        <v>7</v>
      </c>
    </row>
    <row r="7332" spans="1:32" x14ac:dyDescent="0.25">
      <c r="A7332">
        <v>105713</v>
      </c>
      <c r="B7332" t="s">
        <v>13156</v>
      </c>
      <c r="C7332" t="s">
        <v>75</v>
      </c>
      <c r="D7332">
        <v>0</v>
      </c>
      <c r="F7332" t="s">
        <v>12032</v>
      </c>
      <c r="G7332" t="s">
        <v>10460</v>
      </c>
      <c r="H7332" t="s">
        <v>13157</v>
      </c>
      <c r="I7332" t="s">
        <v>37</v>
      </c>
      <c r="J7332" t="s">
        <v>13158</v>
      </c>
      <c r="K7332" t="s">
        <v>13159</v>
      </c>
      <c r="L7332" t="s">
        <v>13160</v>
      </c>
      <c r="M7332" t="s">
        <v>10126</v>
      </c>
      <c r="N7332" t="s">
        <v>10126</v>
      </c>
      <c r="O7332" t="s">
        <v>10127</v>
      </c>
      <c r="P7332" t="s">
        <v>10714</v>
      </c>
      <c r="Q7332" t="s">
        <v>10842</v>
      </c>
      <c r="R7332" t="s">
        <v>127</v>
      </c>
      <c r="S7332" t="s">
        <v>108</v>
      </c>
      <c r="T7332" t="s">
        <v>94</v>
      </c>
      <c r="U7332" t="s">
        <v>95</v>
      </c>
      <c r="X7332">
        <v>1</v>
      </c>
      <c r="Y7332">
        <v>0</v>
      </c>
      <c r="Z7332">
        <v>0</v>
      </c>
      <c r="AA7332">
        <v>0</v>
      </c>
      <c r="AB7332">
        <v>140000</v>
      </c>
      <c r="AC7332" t="s">
        <v>47</v>
      </c>
      <c r="AD7332" t="e">
        <f>+VLOOKUP(T7332,items!$A$2:$D$1255,4,0)</f>
        <v>#N/A</v>
      </c>
      <c r="AE7332" t="e">
        <f>+VLOOKUP(T7332,Tabla1[],5,0)</f>
        <v>#N/A</v>
      </c>
      <c r="AF7332">
        <f t="shared" si="114"/>
        <v>7</v>
      </c>
    </row>
    <row r="7333" spans="1:32" x14ac:dyDescent="0.25">
      <c r="A7333">
        <v>105713</v>
      </c>
      <c r="B7333" t="s">
        <v>13156</v>
      </c>
      <c r="C7333" t="s">
        <v>75</v>
      </c>
      <c r="D7333">
        <v>0</v>
      </c>
      <c r="F7333" t="s">
        <v>12032</v>
      </c>
      <c r="G7333" t="s">
        <v>10460</v>
      </c>
      <c r="H7333" t="s">
        <v>13157</v>
      </c>
      <c r="I7333" t="s">
        <v>37</v>
      </c>
      <c r="J7333" t="s">
        <v>13158</v>
      </c>
      <c r="K7333" t="s">
        <v>13159</v>
      </c>
      <c r="L7333" t="s">
        <v>13160</v>
      </c>
      <c r="M7333" t="s">
        <v>10126</v>
      </c>
      <c r="N7333" t="s">
        <v>10126</v>
      </c>
      <c r="O7333" t="s">
        <v>10127</v>
      </c>
      <c r="P7333" t="s">
        <v>10714</v>
      </c>
      <c r="Q7333" t="s">
        <v>10842</v>
      </c>
      <c r="R7333" t="s">
        <v>127</v>
      </c>
      <c r="S7333" t="s">
        <v>108</v>
      </c>
      <c r="T7333" t="s">
        <v>392</v>
      </c>
      <c r="U7333" t="s">
        <v>393</v>
      </c>
      <c r="X7333">
        <v>1</v>
      </c>
      <c r="Y7333">
        <v>0</v>
      </c>
      <c r="Z7333">
        <v>0</v>
      </c>
      <c r="AA7333">
        <v>0</v>
      </c>
      <c r="AB7333">
        <v>100000</v>
      </c>
      <c r="AC7333" t="s">
        <v>47</v>
      </c>
      <c r="AD7333" t="e">
        <f>+VLOOKUP(T7333,items!$A$2:$D$1255,4,0)</f>
        <v>#N/A</v>
      </c>
      <c r="AE7333" t="e">
        <f>+VLOOKUP(T7333,Tabla1[],5,0)</f>
        <v>#N/A</v>
      </c>
      <c r="AF7333">
        <f t="shared" si="114"/>
        <v>7</v>
      </c>
    </row>
    <row r="7334" spans="1:32" x14ac:dyDescent="0.25">
      <c r="A7334">
        <v>105721</v>
      </c>
      <c r="B7334" t="s">
        <v>12837</v>
      </c>
      <c r="C7334" t="s">
        <v>75</v>
      </c>
      <c r="D7334">
        <v>0</v>
      </c>
      <c r="F7334" t="s">
        <v>12032</v>
      </c>
      <c r="G7334" t="s">
        <v>10125</v>
      </c>
      <c r="H7334" t="s">
        <v>13161</v>
      </c>
      <c r="I7334" t="s">
        <v>13162</v>
      </c>
      <c r="J7334" t="s">
        <v>13163</v>
      </c>
      <c r="K7334" t="s">
        <v>13164</v>
      </c>
      <c r="L7334" t="s">
        <v>13165</v>
      </c>
      <c r="M7334" t="s">
        <v>10644</v>
      </c>
      <c r="N7334" t="s">
        <v>10461</v>
      </c>
      <c r="O7334" t="s">
        <v>12160</v>
      </c>
      <c r="P7334" t="s">
        <v>11293</v>
      </c>
      <c r="Q7334" t="s">
        <v>239</v>
      </c>
      <c r="R7334" t="s">
        <v>63</v>
      </c>
      <c r="S7334" t="s">
        <v>108</v>
      </c>
      <c r="T7334" t="s">
        <v>429</v>
      </c>
      <c r="U7334" t="s">
        <v>430</v>
      </c>
      <c r="X7334">
        <v>2</v>
      </c>
      <c r="Y7334">
        <v>0</v>
      </c>
      <c r="Z7334">
        <v>0</v>
      </c>
      <c r="AA7334">
        <v>0</v>
      </c>
      <c r="AB7334">
        <v>330934</v>
      </c>
      <c r="AC7334" t="s">
        <v>47</v>
      </c>
      <c r="AD7334">
        <f>+VLOOKUP(T7334,items!$A$2:$D$1255,4,0)</f>
        <v>0</v>
      </c>
      <c r="AE7334">
        <f>+VLOOKUP(T7334,Tabla1[],5,0)</f>
        <v>0</v>
      </c>
      <c r="AF7334">
        <f t="shared" si="114"/>
        <v>7</v>
      </c>
    </row>
    <row r="7335" spans="1:32" x14ac:dyDescent="0.25">
      <c r="A7335">
        <v>105721</v>
      </c>
      <c r="B7335" t="s">
        <v>12837</v>
      </c>
      <c r="C7335" t="s">
        <v>75</v>
      </c>
      <c r="D7335">
        <v>0</v>
      </c>
      <c r="F7335" t="s">
        <v>12032</v>
      </c>
      <c r="G7335" t="s">
        <v>10125</v>
      </c>
      <c r="H7335" t="s">
        <v>13161</v>
      </c>
      <c r="I7335" t="s">
        <v>13162</v>
      </c>
      <c r="J7335" t="s">
        <v>13163</v>
      </c>
      <c r="K7335" t="s">
        <v>13164</v>
      </c>
      <c r="L7335" t="s">
        <v>13165</v>
      </c>
      <c r="M7335" t="s">
        <v>10644</v>
      </c>
      <c r="N7335" t="s">
        <v>10461</v>
      </c>
      <c r="O7335" t="s">
        <v>12160</v>
      </c>
      <c r="P7335" t="s">
        <v>11293</v>
      </c>
      <c r="Q7335" t="s">
        <v>239</v>
      </c>
      <c r="R7335" t="s">
        <v>63</v>
      </c>
      <c r="S7335" t="s">
        <v>108</v>
      </c>
      <c r="T7335" t="s">
        <v>7509</v>
      </c>
      <c r="U7335" t="s">
        <v>7510</v>
      </c>
      <c r="X7335">
        <v>2</v>
      </c>
      <c r="Y7335">
        <v>0</v>
      </c>
      <c r="Z7335">
        <v>0</v>
      </c>
      <c r="AA7335">
        <v>0</v>
      </c>
      <c r="AB7335">
        <v>74520</v>
      </c>
      <c r="AC7335" t="s">
        <v>47</v>
      </c>
      <c r="AD7335">
        <f>+VLOOKUP(T7335,items!$A$2:$D$1255,4,0)</f>
        <v>0</v>
      </c>
      <c r="AE7335">
        <f>+VLOOKUP(T7335,Tabla1[],5,0)</f>
        <v>0</v>
      </c>
      <c r="AF7335">
        <f t="shared" si="114"/>
        <v>7</v>
      </c>
    </row>
    <row r="7336" spans="1:32" x14ac:dyDescent="0.25">
      <c r="A7336">
        <v>105721</v>
      </c>
      <c r="B7336" t="s">
        <v>12837</v>
      </c>
      <c r="C7336" t="s">
        <v>75</v>
      </c>
      <c r="D7336">
        <v>0</v>
      </c>
      <c r="F7336" t="s">
        <v>12032</v>
      </c>
      <c r="G7336" t="s">
        <v>10125</v>
      </c>
      <c r="H7336" t="s">
        <v>13161</v>
      </c>
      <c r="I7336" t="s">
        <v>13162</v>
      </c>
      <c r="J7336" t="s">
        <v>13163</v>
      </c>
      <c r="K7336" t="s">
        <v>13164</v>
      </c>
      <c r="L7336" t="s">
        <v>13165</v>
      </c>
      <c r="M7336" t="s">
        <v>10644</v>
      </c>
      <c r="N7336" t="s">
        <v>10461</v>
      </c>
      <c r="O7336" t="s">
        <v>12160</v>
      </c>
      <c r="P7336" t="s">
        <v>11293</v>
      </c>
      <c r="Q7336" t="s">
        <v>239</v>
      </c>
      <c r="R7336" t="s">
        <v>63</v>
      </c>
      <c r="S7336" t="s">
        <v>108</v>
      </c>
      <c r="T7336" t="s">
        <v>347</v>
      </c>
      <c r="U7336" t="s">
        <v>348</v>
      </c>
      <c r="W7336" t="s">
        <v>211</v>
      </c>
      <c r="X7336">
        <v>1</v>
      </c>
      <c r="Y7336">
        <v>5000</v>
      </c>
      <c r="Z7336">
        <v>0</v>
      </c>
      <c r="AA7336">
        <v>0</v>
      </c>
      <c r="AB7336">
        <v>686226</v>
      </c>
      <c r="AC7336" t="s">
        <v>47</v>
      </c>
      <c r="AD7336">
        <f>+VLOOKUP(T7336,items!$A$2:$D$1255,4,0)</f>
        <v>0</v>
      </c>
      <c r="AE7336">
        <f>+VLOOKUP(T7336,Tabla1[],5,0)</f>
        <v>0</v>
      </c>
      <c r="AF7336">
        <f t="shared" si="114"/>
        <v>7</v>
      </c>
    </row>
    <row r="7337" spans="1:32" x14ac:dyDescent="0.25">
      <c r="A7337">
        <v>105721</v>
      </c>
      <c r="B7337" t="s">
        <v>12837</v>
      </c>
      <c r="C7337" t="s">
        <v>75</v>
      </c>
      <c r="D7337">
        <v>0</v>
      </c>
      <c r="F7337" t="s">
        <v>12032</v>
      </c>
      <c r="G7337" t="s">
        <v>10125</v>
      </c>
      <c r="H7337" t="s">
        <v>13161</v>
      </c>
      <c r="I7337" t="s">
        <v>13162</v>
      </c>
      <c r="J7337" t="s">
        <v>13163</v>
      </c>
      <c r="K7337" t="s">
        <v>13164</v>
      </c>
      <c r="L7337" t="s">
        <v>13165</v>
      </c>
      <c r="M7337" t="s">
        <v>10644</v>
      </c>
      <c r="N7337" t="s">
        <v>10461</v>
      </c>
      <c r="O7337" t="s">
        <v>12160</v>
      </c>
      <c r="P7337" t="s">
        <v>11293</v>
      </c>
      <c r="Q7337" t="s">
        <v>239</v>
      </c>
      <c r="R7337" t="s">
        <v>63</v>
      </c>
      <c r="S7337" t="s">
        <v>108</v>
      </c>
      <c r="T7337" t="s">
        <v>466</v>
      </c>
      <c r="U7337" t="s">
        <v>467</v>
      </c>
      <c r="V7337" t="s">
        <v>867</v>
      </c>
      <c r="W7337" t="s">
        <v>211</v>
      </c>
      <c r="X7337">
        <v>1</v>
      </c>
      <c r="Y7337">
        <v>5000</v>
      </c>
      <c r="Z7337">
        <v>0</v>
      </c>
      <c r="AA7337">
        <v>2500</v>
      </c>
      <c r="AB7337">
        <v>4893130</v>
      </c>
      <c r="AC7337" t="s">
        <v>47</v>
      </c>
      <c r="AD7337" t="str">
        <f>+VLOOKUP(T7337,items!$A$2:$D$1255,4,0)</f>
        <v>SOMBRALINA</v>
      </c>
      <c r="AE7337" t="str">
        <f>+VLOOKUP(T7337,Tabla1[],5,0)</f>
        <v>ELECTRICA</v>
      </c>
      <c r="AF7337">
        <f t="shared" si="114"/>
        <v>7</v>
      </c>
    </row>
    <row r="7338" spans="1:32" x14ac:dyDescent="0.25">
      <c r="A7338">
        <v>105721</v>
      </c>
      <c r="B7338" t="s">
        <v>12837</v>
      </c>
      <c r="C7338" t="s">
        <v>75</v>
      </c>
      <c r="D7338">
        <v>0</v>
      </c>
      <c r="F7338" t="s">
        <v>12032</v>
      </c>
      <c r="G7338" t="s">
        <v>10125</v>
      </c>
      <c r="H7338" t="s">
        <v>13161</v>
      </c>
      <c r="I7338" t="s">
        <v>13162</v>
      </c>
      <c r="J7338" t="s">
        <v>13163</v>
      </c>
      <c r="K7338" t="s">
        <v>13164</v>
      </c>
      <c r="L7338" t="s">
        <v>13165</v>
      </c>
      <c r="M7338" t="s">
        <v>10644</v>
      </c>
      <c r="N7338" t="s">
        <v>10461</v>
      </c>
      <c r="O7338" t="s">
        <v>12160</v>
      </c>
      <c r="P7338" t="s">
        <v>11293</v>
      </c>
      <c r="Q7338" t="s">
        <v>239</v>
      </c>
      <c r="R7338" t="s">
        <v>63</v>
      </c>
      <c r="S7338" t="s">
        <v>108</v>
      </c>
      <c r="T7338" t="s">
        <v>618</v>
      </c>
      <c r="U7338" t="s">
        <v>619</v>
      </c>
      <c r="X7338">
        <v>1</v>
      </c>
      <c r="Y7338">
        <v>0</v>
      </c>
      <c r="Z7338">
        <v>0</v>
      </c>
      <c r="AA7338">
        <v>0</v>
      </c>
      <c r="AB7338">
        <v>200000</v>
      </c>
      <c r="AC7338" t="s">
        <v>47</v>
      </c>
      <c r="AD7338">
        <f>+VLOOKUP(T7338,items!$A$2:$D$1255,4,0)</f>
        <v>0</v>
      </c>
      <c r="AE7338">
        <f>+VLOOKUP(T7338,Tabla1[],5,0)</f>
        <v>0</v>
      </c>
      <c r="AF7338">
        <f t="shared" si="114"/>
        <v>7</v>
      </c>
    </row>
    <row r="7339" spans="1:32" x14ac:dyDescent="0.25">
      <c r="A7339">
        <v>105728</v>
      </c>
      <c r="B7339" t="s">
        <v>13166</v>
      </c>
      <c r="C7339" t="s">
        <v>75</v>
      </c>
      <c r="D7339">
        <v>0</v>
      </c>
      <c r="F7339" t="s">
        <v>10604</v>
      </c>
      <c r="G7339" t="s">
        <v>12160</v>
      </c>
      <c r="H7339" t="s">
        <v>13167</v>
      </c>
      <c r="I7339" t="s">
        <v>13168</v>
      </c>
      <c r="J7339" t="s">
        <v>13169</v>
      </c>
      <c r="K7339" t="s">
        <v>13170</v>
      </c>
      <c r="L7339" t="s">
        <v>13171</v>
      </c>
      <c r="M7339" t="s">
        <v>10843</v>
      </c>
      <c r="N7339" t="s">
        <v>11293</v>
      </c>
      <c r="O7339" t="s">
        <v>8478</v>
      </c>
      <c r="P7339" t="s">
        <v>13016</v>
      </c>
      <c r="Q7339" t="s">
        <v>11844</v>
      </c>
      <c r="R7339" t="s">
        <v>63</v>
      </c>
      <c r="S7339" t="s">
        <v>88</v>
      </c>
      <c r="T7339" t="s">
        <v>1020</v>
      </c>
      <c r="U7339" t="s">
        <v>1021</v>
      </c>
      <c r="X7339">
        <v>1</v>
      </c>
      <c r="Y7339">
        <v>0</v>
      </c>
      <c r="Z7339">
        <v>0</v>
      </c>
      <c r="AA7339">
        <v>0</v>
      </c>
      <c r="AB7339">
        <v>530000</v>
      </c>
      <c r="AC7339" t="s">
        <v>47</v>
      </c>
      <c r="AD7339">
        <f>+VLOOKUP(T7339,items!$A$2:$D$1255,4,0)</f>
        <v>0</v>
      </c>
      <c r="AE7339">
        <f>+VLOOKUP(T7339,Tabla1[],5,0)</f>
        <v>0</v>
      </c>
      <c r="AF7339">
        <f t="shared" si="114"/>
        <v>8</v>
      </c>
    </row>
    <row r="7340" spans="1:32" x14ac:dyDescent="0.25">
      <c r="A7340">
        <v>105728</v>
      </c>
      <c r="B7340" t="s">
        <v>13166</v>
      </c>
      <c r="C7340" t="s">
        <v>75</v>
      </c>
      <c r="D7340">
        <v>0</v>
      </c>
      <c r="F7340" t="s">
        <v>10604</v>
      </c>
      <c r="G7340" t="s">
        <v>12160</v>
      </c>
      <c r="H7340" t="s">
        <v>13167</v>
      </c>
      <c r="I7340" t="s">
        <v>13168</v>
      </c>
      <c r="J7340" t="s">
        <v>13169</v>
      </c>
      <c r="K7340" t="s">
        <v>13170</v>
      </c>
      <c r="L7340" t="s">
        <v>13171</v>
      </c>
      <c r="M7340" t="s">
        <v>10843</v>
      </c>
      <c r="N7340" t="s">
        <v>11293</v>
      </c>
      <c r="O7340" t="s">
        <v>8478</v>
      </c>
      <c r="P7340" t="s">
        <v>13016</v>
      </c>
      <c r="Q7340" t="s">
        <v>11844</v>
      </c>
      <c r="R7340" t="s">
        <v>63</v>
      </c>
      <c r="S7340" t="s">
        <v>88</v>
      </c>
      <c r="T7340" t="s">
        <v>826</v>
      </c>
      <c r="U7340" t="s">
        <v>827</v>
      </c>
      <c r="V7340" t="s">
        <v>166</v>
      </c>
      <c r="X7340">
        <v>1</v>
      </c>
      <c r="Y7340">
        <v>7000</v>
      </c>
      <c r="Z7340">
        <v>0</v>
      </c>
      <c r="AA7340">
        <v>1500</v>
      </c>
      <c r="AB7340">
        <v>1688756</v>
      </c>
      <c r="AC7340" t="s">
        <v>47</v>
      </c>
      <c r="AD7340">
        <f>+VLOOKUP(T7340,items!$A$2:$D$1255,4,0)</f>
        <v>0</v>
      </c>
      <c r="AE7340">
        <f>+VLOOKUP(T7340,Tabla1[],5,0)</f>
        <v>0</v>
      </c>
      <c r="AF7340">
        <f t="shared" si="114"/>
        <v>8</v>
      </c>
    </row>
    <row r="7341" spans="1:32" x14ac:dyDescent="0.25">
      <c r="A7341">
        <v>105739</v>
      </c>
      <c r="B7341" t="s">
        <v>13172</v>
      </c>
      <c r="C7341" t="s">
        <v>75</v>
      </c>
      <c r="D7341">
        <v>0</v>
      </c>
      <c r="F7341" t="s">
        <v>10604</v>
      </c>
      <c r="G7341" t="s">
        <v>10604</v>
      </c>
      <c r="H7341" t="s">
        <v>13173</v>
      </c>
      <c r="I7341" t="s">
        <v>37</v>
      </c>
      <c r="J7341" t="s">
        <v>13174</v>
      </c>
      <c r="K7341" t="s">
        <v>37</v>
      </c>
      <c r="L7341" t="s">
        <v>37</v>
      </c>
      <c r="M7341" t="s">
        <v>8746</v>
      </c>
      <c r="N7341" t="s">
        <v>8746</v>
      </c>
      <c r="O7341" t="s">
        <v>9397</v>
      </c>
      <c r="P7341" t="s">
        <v>3353</v>
      </c>
      <c r="Q7341" t="s">
        <v>3353</v>
      </c>
      <c r="R7341" t="s">
        <v>11492</v>
      </c>
      <c r="S7341" t="s">
        <v>164</v>
      </c>
      <c r="T7341" t="s">
        <v>4896</v>
      </c>
      <c r="U7341" t="s">
        <v>4897</v>
      </c>
      <c r="X7341">
        <v>1</v>
      </c>
      <c r="Y7341">
        <v>0</v>
      </c>
      <c r="Z7341">
        <v>0</v>
      </c>
      <c r="AA7341">
        <v>0</v>
      </c>
      <c r="AB7341">
        <v>63025</v>
      </c>
      <c r="AC7341" t="s">
        <v>47</v>
      </c>
      <c r="AD7341">
        <f>+VLOOKUP(T7341,items!$A$2:$D$1255,4,0)</f>
        <v>0</v>
      </c>
      <c r="AE7341">
        <f>+VLOOKUP(T7341,Tabla1[],5,0)</f>
        <v>0</v>
      </c>
      <c r="AF7341">
        <f t="shared" si="114"/>
        <v>7</v>
      </c>
    </row>
    <row r="7342" spans="1:32" x14ac:dyDescent="0.25">
      <c r="A7342">
        <v>105741</v>
      </c>
      <c r="B7342" t="s">
        <v>13175</v>
      </c>
      <c r="C7342" t="s">
        <v>75</v>
      </c>
      <c r="D7342">
        <v>0</v>
      </c>
      <c r="F7342" t="s">
        <v>10604</v>
      </c>
      <c r="G7342" t="s">
        <v>11820</v>
      </c>
      <c r="H7342" t="s">
        <v>13176</v>
      </c>
      <c r="I7342" t="s">
        <v>13177</v>
      </c>
      <c r="J7342" t="s">
        <v>13178</v>
      </c>
      <c r="K7342" t="s">
        <v>13179</v>
      </c>
      <c r="L7342" t="s">
        <v>13180</v>
      </c>
      <c r="M7342" t="s">
        <v>11750</v>
      </c>
      <c r="N7342" t="s">
        <v>12590</v>
      </c>
      <c r="O7342" t="s">
        <v>11623</v>
      </c>
      <c r="P7342" t="s">
        <v>239</v>
      </c>
      <c r="Q7342" t="s">
        <v>242</v>
      </c>
      <c r="R7342" t="s">
        <v>127</v>
      </c>
      <c r="S7342" t="s">
        <v>108</v>
      </c>
      <c r="T7342" t="s">
        <v>429</v>
      </c>
      <c r="U7342" t="s">
        <v>430</v>
      </c>
      <c r="X7342">
        <v>2</v>
      </c>
      <c r="Y7342">
        <v>0</v>
      </c>
      <c r="Z7342">
        <v>0</v>
      </c>
      <c r="AA7342">
        <v>0</v>
      </c>
      <c r="AB7342">
        <v>367704</v>
      </c>
      <c r="AC7342" t="s">
        <v>47</v>
      </c>
      <c r="AD7342">
        <f>+VLOOKUP(T7342,items!$A$2:$D$1255,4,0)</f>
        <v>0</v>
      </c>
      <c r="AE7342">
        <f>+VLOOKUP(T7342,Tabla1[],5,0)</f>
        <v>0</v>
      </c>
      <c r="AF7342">
        <f t="shared" si="114"/>
        <v>8</v>
      </c>
    </row>
    <row r="7343" spans="1:32" x14ac:dyDescent="0.25">
      <c r="A7343">
        <v>105741</v>
      </c>
      <c r="B7343" t="s">
        <v>13175</v>
      </c>
      <c r="C7343" t="s">
        <v>75</v>
      </c>
      <c r="D7343">
        <v>0</v>
      </c>
      <c r="F7343" t="s">
        <v>10604</v>
      </c>
      <c r="G7343" t="s">
        <v>11820</v>
      </c>
      <c r="H7343" t="s">
        <v>13176</v>
      </c>
      <c r="I7343" t="s">
        <v>13177</v>
      </c>
      <c r="J7343" t="s">
        <v>13178</v>
      </c>
      <c r="K7343" t="s">
        <v>13179</v>
      </c>
      <c r="L7343" t="s">
        <v>13180</v>
      </c>
      <c r="M7343" t="s">
        <v>11750</v>
      </c>
      <c r="N7343" t="s">
        <v>12590</v>
      </c>
      <c r="O7343" t="s">
        <v>11623</v>
      </c>
      <c r="P7343" t="s">
        <v>239</v>
      </c>
      <c r="Q7343" t="s">
        <v>242</v>
      </c>
      <c r="R7343" t="s">
        <v>127</v>
      </c>
      <c r="S7343" t="s">
        <v>108</v>
      </c>
      <c r="T7343" t="s">
        <v>7509</v>
      </c>
      <c r="U7343" t="s">
        <v>7510</v>
      </c>
      <c r="X7343">
        <v>1</v>
      </c>
      <c r="Y7343">
        <v>0</v>
      </c>
      <c r="Z7343">
        <v>0</v>
      </c>
      <c r="AA7343">
        <v>0</v>
      </c>
      <c r="AB7343">
        <v>41400</v>
      </c>
      <c r="AC7343" t="s">
        <v>47</v>
      </c>
      <c r="AD7343">
        <f>+VLOOKUP(T7343,items!$A$2:$D$1255,4,0)</f>
        <v>0</v>
      </c>
      <c r="AE7343">
        <f>+VLOOKUP(T7343,Tabla1[],5,0)</f>
        <v>0</v>
      </c>
      <c r="AF7343">
        <f t="shared" si="114"/>
        <v>8</v>
      </c>
    </row>
    <row r="7344" spans="1:32" x14ac:dyDescent="0.25">
      <c r="A7344">
        <v>105741</v>
      </c>
      <c r="B7344" t="s">
        <v>13175</v>
      </c>
      <c r="C7344" t="s">
        <v>75</v>
      </c>
      <c r="D7344">
        <v>0</v>
      </c>
      <c r="F7344" t="s">
        <v>10604</v>
      </c>
      <c r="G7344" t="s">
        <v>11820</v>
      </c>
      <c r="H7344" t="s">
        <v>13176</v>
      </c>
      <c r="I7344" t="s">
        <v>13177</v>
      </c>
      <c r="J7344" t="s">
        <v>13178</v>
      </c>
      <c r="K7344" t="s">
        <v>13179</v>
      </c>
      <c r="L7344" t="s">
        <v>13180</v>
      </c>
      <c r="M7344" t="s">
        <v>11750</v>
      </c>
      <c r="N7344" t="s">
        <v>12590</v>
      </c>
      <c r="O7344" t="s">
        <v>11623</v>
      </c>
      <c r="P7344" t="s">
        <v>239</v>
      </c>
      <c r="Q7344" t="s">
        <v>242</v>
      </c>
      <c r="R7344" t="s">
        <v>127</v>
      </c>
      <c r="S7344" t="s">
        <v>108</v>
      </c>
      <c r="T7344" t="s">
        <v>433</v>
      </c>
      <c r="U7344" t="s">
        <v>434</v>
      </c>
      <c r="W7344" t="s">
        <v>93</v>
      </c>
      <c r="X7344">
        <v>1</v>
      </c>
      <c r="Y7344">
        <v>5000</v>
      </c>
      <c r="Z7344">
        <v>0</v>
      </c>
      <c r="AA7344">
        <v>3000</v>
      </c>
      <c r="AB7344">
        <v>3899850</v>
      </c>
      <c r="AC7344" t="s">
        <v>47</v>
      </c>
      <c r="AD7344">
        <f>+VLOOKUP(T7344,items!$A$2:$D$1255,4,0)</f>
        <v>0</v>
      </c>
      <c r="AE7344">
        <f>+VLOOKUP(T7344,Tabla1[],5,0)</f>
        <v>0</v>
      </c>
      <c r="AF7344">
        <f t="shared" si="114"/>
        <v>8</v>
      </c>
    </row>
    <row r="7345" spans="1:32" x14ac:dyDescent="0.25">
      <c r="A7345">
        <v>105741</v>
      </c>
      <c r="B7345" t="s">
        <v>13175</v>
      </c>
      <c r="C7345" t="s">
        <v>75</v>
      </c>
      <c r="D7345">
        <v>0</v>
      </c>
      <c r="F7345" t="s">
        <v>10604</v>
      </c>
      <c r="G7345" t="s">
        <v>11820</v>
      </c>
      <c r="H7345" t="s">
        <v>13176</v>
      </c>
      <c r="I7345" t="s">
        <v>13177</v>
      </c>
      <c r="J7345" t="s">
        <v>13178</v>
      </c>
      <c r="K7345" t="s">
        <v>13179</v>
      </c>
      <c r="L7345" t="s">
        <v>13180</v>
      </c>
      <c r="M7345" t="s">
        <v>11750</v>
      </c>
      <c r="N7345" t="s">
        <v>12590</v>
      </c>
      <c r="O7345" t="s">
        <v>11623</v>
      </c>
      <c r="P7345" t="s">
        <v>239</v>
      </c>
      <c r="Q7345" t="s">
        <v>242</v>
      </c>
      <c r="R7345" t="s">
        <v>127</v>
      </c>
      <c r="S7345" t="s">
        <v>108</v>
      </c>
      <c r="T7345" t="s">
        <v>347</v>
      </c>
      <c r="U7345" t="s">
        <v>348</v>
      </c>
      <c r="W7345" t="s">
        <v>93</v>
      </c>
      <c r="X7345">
        <v>1</v>
      </c>
      <c r="Y7345">
        <v>5000</v>
      </c>
      <c r="Z7345">
        <v>0</v>
      </c>
      <c r="AA7345">
        <v>0</v>
      </c>
      <c r="AB7345">
        <v>762473</v>
      </c>
      <c r="AC7345" t="s">
        <v>47</v>
      </c>
      <c r="AD7345">
        <f>+VLOOKUP(T7345,items!$A$2:$D$1255,4,0)</f>
        <v>0</v>
      </c>
      <c r="AE7345">
        <f>+VLOOKUP(T7345,Tabla1[],5,0)</f>
        <v>0</v>
      </c>
      <c r="AF7345">
        <f t="shared" si="114"/>
        <v>8</v>
      </c>
    </row>
    <row r="7346" spans="1:32" x14ac:dyDescent="0.25">
      <c r="A7346">
        <v>105744</v>
      </c>
      <c r="B7346" t="s">
        <v>2939</v>
      </c>
      <c r="C7346" t="s">
        <v>33</v>
      </c>
      <c r="D7346">
        <v>0</v>
      </c>
      <c r="F7346" t="s">
        <v>10604</v>
      </c>
      <c r="G7346" t="s">
        <v>8746</v>
      </c>
      <c r="H7346" t="s">
        <v>13181</v>
      </c>
      <c r="I7346" t="s">
        <v>13182</v>
      </c>
      <c r="J7346" t="s">
        <v>13183</v>
      </c>
      <c r="K7346" t="s">
        <v>13184</v>
      </c>
      <c r="L7346" t="s">
        <v>37</v>
      </c>
      <c r="M7346" t="s">
        <v>10533</v>
      </c>
      <c r="N7346" t="s">
        <v>10125</v>
      </c>
      <c r="O7346" t="s">
        <v>10460</v>
      </c>
      <c r="P7346" t="s">
        <v>10644</v>
      </c>
      <c r="Q7346" t="s">
        <v>10644</v>
      </c>
      <c r="R7346" t="s">
        <v>127</v>
      </c>
      <c r="S7346" t="s">
        <v>164</v>
      </c>
      <c r="T7346" t="s">
        <v>6485</v>
      </c>
      <c r="U7346" t="s">
        <v>6486</v>
      </c>
      <c r="X7346">
        <v>2</v>
      </c>
      <c r="Y7346">
        <v>0</v>
      </c>
      <c r="Z7346">
        <v>0</v>
      </c>
      <c r="AA7346">
        <v>0</v>
      </c>
      <c r="AB7346">
        <v>94000</v>
      </c>
      <c r="AC7346" t="s">
        <v>47</v>
      </c>
      <c r="AD7346">
        <f>+VLOOKUP(T7346,items!$A$2:$D$1255,4,0)</f>
        <v>0</v>
      </c>
      <c r="AE7346">
        <f>+VLOOKUP(T7346,Tabla1[],5,0)</f>
        <v>0</v>
      </c>
      <c r="AF7346">
        <f t="shared" si="114"/>
        <v>7</v>
      </c>
    </row>
    <row r="7347" spans="1:32" x14ac:dyDescent="0.25">
      <c r="A7347">
        <v>105744</v>
      </c>
      <c r="B7347" t="s">
        <v>2939</v>
      </c>
      <c r="C7347" t="s">
        <v>33</v>
      </c>
      <c r="D7347">
        <v>0</v>
      </c>
      <c r="F7347" t="s">
        <v>10604</v>
      </c>
      <c r="G7347" t="s">
        <v>8746</v>
      </c>
      <c r="H7347" t="s">
        <v>13181</v>
      </c>
      <c r="I7347" t="s">
        <v>13182</v>
      </c>
      <c r="J7347" t="s">
        <v>13183</v>
      </c>
      <c r="K7347" t="s">
        <v>13184</v>
      </c>
      <c r="L7347" t="s">
        <v>37</v>
      </c>
      <c r="M7347" t="s">
        <v>10533</v>
      </c>
      <c r="N7347" t="s">
        <v>10125</v>
      </c>
      <c r="O7347" t="s">
        <v>10460</v>
      </c>
      <c r="P7347" t="s">
        <v>10644</v>
      </c>
      <c r="Q7347" t="s">
        <v>10644</v>
      </c>
      <c r="R7347" t="s">
        <v>127</v>
      </c>
      <c r="S7347" t="s">
        <v>164</v>
      </c>
      <c r="T7347" t="s">
        <v>6487</v>
      </c>
      <c r="U7347" t="s">
        <v>7125</v>
      </c>
      <c r="X7347">
        <v>2</v>
      </c>
      <c r="Y7347">
        <v>0</v>
      </c>
      <c r="Z7347">
        <v>0</v>
      </c>
      <c r="AA7347">
        <v>0</v>
      </c>
      <c r="AB7347">
        <v>1008000</v>
      </c>
      <c r="AC7347" t="s">
        <v>47</v>
      </c>
      <c r="AD7347">
        <f>+VLOOKUP(T7347,items!$A$2:$D$1255,4,0)</f>
        <v>0</v>
      </c>
      <c r="AE7347">
        <f>+VLOOKUP(T7347,Tabla1[],5,0)</f>
        <v>0</v>
      </c>
      <c r="AF7347">
        <f t="shared" si="114"/>
        <v>7</v>
      </c>
    </row>
    <row r="7348" spans="1:32" x14ac:dyDescent="0.25">
      <c r="A7348">
        <v>105744</v>
      </c>
      <c r="B7348" t="s">
        <v>2939</v>
      </c>
      <c r="C7348" t="s">
        <v>33</v>
      </c>
      <c r="D7348">
        <v>0</v>
      </c>
      <c r="F7348" t="s">
        <v>10604</v>
      </c>
      <c r="G7348" t="s">
        <v>8746</v>
      </c>
      <c r="H7348" t="s">
        <v>13181</v>
      </c>
      <c r="I7348" t="s">
        <v>13182</v>
      </c>
      <c r="J7348" t="s">
        <v>13183</v>
      </c>
      <c r="K7348" t="s">
        <v>13184</v>
      </c>
      <c r="L7348" t="s">
        <v>37</v>
      </c>
      <c r="M7348" t="s">
        <v>10533</v>
      </c>
      <c r="N7348" t="s">
        <v>10125</v>
      </c>
      <c r="O7348" t="s">
        <v>10460</v>
      </c>
      <c r="P7348" t="s">
        <v>10644</v>
      </c>
      <c r="Q7348" t="s">
        <v>10644</v>
      </c>
      <c r="R7348" t="s">
        <v>127</v>
      </c>
      <c r="S7348" t="s">
        <v>164</v>
      </c>
      <c r="T7348" t="s">
        <v>857</v>
      </c>
      <c r="U7348" t="s">
        <v>858</v>
      </c>
      <c r="V7348" t="s">
        <v>859</v>
      </c>
      <c r="W7348" t="s">
        <v>1095</v>
      </c>
      <c r="X7348">
        <v>2</v>
      </c>
      <c r="Y7348">
        <v>2500</v>
      </c>
      <c r="Z7348">
        <v>0</v>
      </c>
      <c r="AA7348">
        <v>1500</v>
      </c>
      <c r="AB7348">
        <v>3515400</v>
      </c>
      <c r="AC7348" t="s">
        <v>47</v>
      </c>
      <c r="AD7348" t="str">
        <f>+VLOOKUP(T7348,items!$A$2:$D$1255,4,0)</f>
        <v>SOMBRALINA</v>
      </c>
      <c r="AE7348" t="str">
        <f>+VLOOKUP(T7348,Tabla1[],5,0)</f>
        <v>MANUAL</v>
      </c>
      <c r="AF7348">
        <f t="shared" si="114"/>
        <v>7</v>
      </c>
    </row>
    <row r="7349" spans="1:32" x14ac:dyDescent="0.25">
      <c r="A7349">
        <v>105754</v>
      </c>
      <c r="B7349" t="s">
        <v>1311</v>
      </c>
      <c r="C7349" t="s">
        <v>75</v>
      </c>
      <c r="D7349">
        <v>0</v>
      </c>
      <c r="F7349" t="s">
        <v>10604</v>
      </c>
      <c r="G7349" t="s">
        <v>8746</v>
      </c>
      <c r="H7349" t="s">
        <v>13185</v>
      </c>
      <c r="I7349" t="s">
        <v>37</v>
      </c>
      <c r="J7349" t="s">
        <v>13186</v>
      </c>
      <c r="K7349" t="s">
        <v>37</v>
      </c>
      <c r="L7349" t="s">
        <v>37</v>
      </c>
      <c r="M7349" t="s">
        <v>10533</v>
      </c>
      <c r="N7349" t="s">
        <v>10533</v>
      </c>
      <c r="O7349" t="s">
        <v>10125</v>
      </c>
      <c r="P7349" t="s">
        <v>10460</v>
      </c>
      <c r="Q7349" t="s">
        <v>10460</v>
      </c>
      <c r="R7349" t="s">
        <v>11492</v>
      </c>
      <c r="S7349" t="s">
        <v>346</v>
      </c>
      <c r="T7349" t="s">
        <v>165</v>
      </c>
      <c r="U7349" t="s">
        <v>166</v>
      </c>
      <c r="X7349">
        <v>17</v>
      </c>
      <c r="Y7349">
        <v>0</v>
      </c>
      <c r="Z7349">
        <v>0</v>
      </c>
      <c r="AA7349">
        <v>0</v>
      </c>
      <c r="AB7349">
        <v>894200</v>
      </c>
      <c r="AC7349" t="s">
        <v>47</v>
      </c>
      <c r="AD7349">
        <f>+VLOOKUP(T7349,items!$A$2:$D$1255,4,0)</f>
        <v>0</v>
      </c>
      <c r="AE7349">
        <f>+VLOOKUP(T7349,Tabla1[],5,0)</f>
        <v>0</v>
      </c>
      <c r="AF7349">
        <f t="shared" si="114"/>
        <v>7</v>
      </c>
    </row>
    <row r="7350" spans="1:32" x14ac:dyDescent="0.25">
      <c r="A7350">
        <v>105755</v>
      </c>
      <c r="B7350" t="s">
        <v>10391</v>
      </c>
      <c r="C7350" t="s">
        <v>33</v>
      </c>
      <c r="D7350">
        <v>0</v>
      </c>
      <c r="F7350" t="s">
        <v>10604</v>
      </c>
      <c r="G7350" t="s">
        <v>239</v>
      </c>
      <c r="H7350" t="s">
        <v>13187</v>
      </c>
      <c r="I7350" t="s">
        <v>37</v>
      </c>
      <c r="J7350" t="s">
        <v>13188</v>
      </c>
      <c r="K7350" t="s">
        <v>13189</v>
      </c>
      <c r="L7350" t="s">
        <v>13190</v>
      </c>
      <c r="M7350" t="s">
        <v>8997</v>
      </c>
      <c r="N7350" t="s">
        <v>8997</v>
      </c>
      <c r="O7350" t="s">
        <v>8998</v>
      </c>
      <c r="P7350" t="s">
        <v>242</v>
      </c>
      <c r="Q7350" t="s">
        <v>8479</v>
      </c>
      <c r="R7350" t="s">
        <v>63</v>
      </c>
      <c r="S7350" t="s">
        <v>44</v>
      </c>
      <c r="T7350" t="s">
        <v>2908</v>
      </c>
      <c r="U7350" t="s">
        <v>958</v>
      </c>
      <c r="X7350">
        <v>12</v>
      </c>
      <c r="Y7350">
        <v>0</v>
      </c>
      <c r="Z7350">
        <v>0</v>
      </c>
      <c r="AA7350">
        <v>0</v>
      </c>
      <c r="AB7350">
        <v>2257200</v>
      </c>
      <c r="AC7350" t="s">
        <v>47</v>
      </c>
      <c r="AD7350">
        <f>+VLOOKUP(T7350,items!$A$2:$D$1255,4,0)</f>
        <v>0</v>
      </c>
      <c r="AE7350">
        <f>+VLOOKUP(T7350,Tabla1[],5,0)</f>
        <v>0</v>
      </c>
      <c r="AF7350">
        <f t="shared" si="114"/>
        <v>8</v>
      </c>
    </row>
    <row r="7351" spans="1:32" x14ac:dyDescent="0.25">
      <c r="A7351">
        <v>105766</v>
      </c>
      <c r="B7351" t="s">
        <v>3964</v>
      </c>
      <c r="C7351" t="s">
        <v>75</v>
      </c>
      <c r="D7351">
        <v>0</v>
      </c>
      <c r="F7351" t="s">
        <v>10604</v>
      </c>
      <c r="G7351" t="s">
        <v>8746</v>
      </c>
      <c r="H7351" t="s">
        <v>13191</v>
      </c>
      <c r="I7351" t="s">
        <v>37</v>
      </c>
      <c r="J7351" t="s">
        <v>13192</v>
      </c>
      <c r="K7351" t="s">
        <v>37</v>
      </c>
      <c r="L7351" t="s">
        <v>37</v>
      </c>
      <c r="M7351" t="s">
        <v>10533</v>
      </c>
      <c r="N7351" t="s">
        <v>10533</v>
      </c>
      <c r="O7351" t="s">
        <v>10125</v>
      </c>
      <c r="P7351" t="s">
        <v>10460</v>
      </c>
      <c r="Q7351" t="s">
        <v>10460</v>
      </c>
      <c r="R7351" t="s">
        <v>11492</v>
      </c>
      <c r="S7351" t="s">
        <v>164</v>
      </c>
      <c r="T7351" t="s">
        <v>3238</v>
      </c>
      <c r="U7351" t="s">
        <v>3239</v>
      </c>
      <c r="X7351">
        <v>23</v>
      </c>
      <c r="Y7351">
        <v>0</v>
      </c>
      <c r="Z7351">
        <v>0</v>
      </c>
      <c r="AA7351">
        <v>0</v>
      </c>
      <c r="AB7351">
        <v>1150000</v>
      </c>
      <c r="AC7351" t="s">
        <v>47</v>
      </c>
      <c r="AD7351">
        <f>+VLOOKUP(T7351,items!$A$2:$D$1255,4,0)</f>
        <v>0</v>
      </c>
      <c r="AE7351">
        <f>+VLOOKUP(T7351,Tabla1[],5,0)</f>
        <v>0</v>
      </c>
      <c r="AF7351">
        <f t="shared" si="114"/>
        <v>7</v>
      </c>
    </row>
    <row r="7352" spans="1:32" x14ac:dyDescent="0.25">
      <c r="A7352">
        <v>105766</v>
      </c>
      <c r="B7352" t="s">
        <v>3964</v>
      </c>
      <c r="C7352" t="s">
        <v>75</v>
      </c>
      <c r="D7352">
        <v>0</v>
      </c>
      <c r="F7352" t="s">
        <v>10604</v>
      </c>
      <c r="G7352" t="s">
        <v>8746</v>
      </c>
      <c r="H7352" t="s">
        <v>13191</v>
      </c>
      <c r="I7352" t="s">
        <v>37</v>
      </c>
      <c r="J7352" t="s">
        <v>13192</v>
      </c>
      <c r="K7352" t="s">
        <v>37</v>
      </c>
      <c r="L7352" t="s">
        <v>37</v>
      </c>
      <c r="M7352" t="s">
        <v>10533</v>
      </c>
      <c r="N7352" t="s">
        <v>10533</v>
      </c>
      <c r="O7352" t="s">
        <v>10125</v>
      </c>
      <c r="P7352" t="s">
        <v>10460</v>
      </c>
      <c r="Q7352" t="s">
        <v>10460</v>
      </c>
      <c r="R7352" t="s">
        <v>11492</v>
      </c>
      <c r="S7352" t="s">
        <v>164</v>
      </c>
      <c r="T7352" t="s">
        <v>1575</v>
      </c>
      <c r="U7352" t="s">
        <v>1576</v>
      </c>
      <c r="X7352">
        <v>40</v>
      </c>
      <c r="Y7352">
        <v>0</v>
      </c>
      <c r="Z7352">
        <v>0</v>
      </c>
      <c r="AA7352">
        <v>0</v>
      </c>
      <c r="AB7352">
        <v>2000000</v>
      </c>
      <c r="AC7352" t="s">
        <v>47</v>
      </c>
      <c r="AD7352">
        <f>+VLOOKUP(T7352,items!$A$2:$D$1255,4,0)</f>
        <v>0</v>
      </c>
      <c r="AE7352">
        <f>+VLOOKUP(T7352,Tabla1[],5,0)</f>
        <v>0</v>
      </c>
      <c r="AF7352">
        <f t="shared" si="114"/>
        <v>7</v>
      </c>
    </row>
    <row r="7353" spans="1:32" x14ac:dyDescent="0.25">
      <c r="A7353">
        <v>105775</v>
      </c>
      <c r="B7353" t="s">
        <v>13193</v>
      </c>
      <c r="C7353" t="s">
        <v>75</v>
      </c>
      <c r="D7353">
        <v>0</v>
      </c>
      <c r="F7353" t="s">
        <v>8746</v>
      </c>
      <c r="G7353" t="s">
        <v>10125</v>
      </c>
      <c r="H7353" t="s">
        <v>13194</v>
      </c>
      <c r="I7353" t="s">
        <v>13195</v>
      </c>
      <c r="J7353" t="s">
        <v>13196</v>
      </c>
      <c r="K7353" t="s">
        <v>13197</v>
      </c>
      <c r="L7353" t="s">
        <v>13198</v>
      </c>
      <c r="M7353" t="s">
        <v>10127</v>
      </c>
      <c r="N7353" t="s">
        <v>10842</v>
      </c>
      <c r="O7353" t="s">
        <v>10843</v>
      </c>
      <c r="P7353" t="s">
        <v>11623</v>
      </c>
      <c r="Q7353" t="s">
        <v>8998</v>
      </c>
      <c r="R7353" t="s">
        <v>63</v>
      </c>
      <c r="S7353" t="s">
        <v>256</v>
      </c>
      <c r="T7353" t="s">
        <v>713</v>
      </c>
      <c r="U7353" t="s">
        <v>714</v>
      </c>
      <c r="X7353">
        <v>1</v>
      </c>
      <c r="Y7353">
        <v>0</v>
      </c>
      <c r="Z7353">
        <v>0</v>
      </c>
      <c r="AA7353">
        <v>0</v>
      </c>
      <c r="AB7353">
        <v>320000</v>
      </c>
      <c r="AC7353" t="s">
        <v>47</v>
      </c>
      <c r="AD7353">
        <f>+VLOOKUP(T7353,items!$A$2:$D$1255,4,0)</f>
        <v>0</v>
      </c>
      <c r="AE7353">
        <f>+VLOOKUP(T7353,Tabla1[],5,0)</f>
        <v>0</v>
      </c>
      <c r="AF7353">
        <f t="shared" si="114"/>
        <v>7</v>
      </c>
    </row>
    <row r="7354" spans="1:32" x14ac:dyDescent="0.25">
      <c r="A7354">
        <v>105775</v>
      </c>
      <c r="B7354" t="s">
        <v>13193</v>
      </c>
      <c r="C7354" t="s">
        <v>75</v>
      </c>
      <c r="D7354">
        <v>0</v>
      </c>
      <c r="F7354" t="s">
        <v>8746</v>
      </c>
      <c r="G7354" t="s">
        <v>10125</v>
      </c>
      <c r="H7354" t="s">
        <v>13194</v>
      </c>
      <c r="I7354" t="s">
        <v>13195</v>
      </c>
      <c r="J7354" t="s">
        <v>13196</v>
      </c>
      <c r="K7354" t="s">
        <v>13197</v>
      </c>
      <c r="L7354" t="s">
        <v>13198</v>
      </c>
      <c r="M7354" t="s">
        <v>10127</v>
      </c>
      <c r="N7354" t="s">
        <v>10842</v>
      </c>
      <c r="O7354" t="s">
        <v>10843</v>
      </c>
      <c r="P7354" t="s">
        <v>11623</v>
      </c>
      <c r="Q7354" t="s">
        <v>8998</v>
      </c>
      <c r="R7354" t="s">
        <v>63</v>
      </c>
      <c r="S7354" t="s">
        <v>256</v>
      </c>
      <c r="T7354" t="s">
        <v>347</v>
      </c>
      <c r="U7354" t="s">
        <v>348</v>
      </c>
      <c r="W7354" t="s">
        <v>1095</v>
      </c>
      <c r="X7354">
        <v>1</v>
      </c>
      <c r="Y7354">
        <v>6500</v>
      </c>
      <c r="Z7354">
        <v>0</v>
      </c>
      <c r="AA7354">
        <v>0</v>
      </c>
      <c r="AB7354">
        <v>738726</v>
      </c>
      <c r="AC7354" t="s">
        <v>47</v>
      </c>
      <c r="AD7354">
        <f>+VLOOKUP(T7354,items!$A$2:$D$1255,4,0)</f>
        <v>0</v>
      </c>
      <c r="AE7354">
        <f>+VLOOKUP(T7354,Tabla1[],5,0)</f>
        <v>0</v>
      </c>
      <c r="AF7354">
        <f t="shared" si="114"/>
        <v>7</v>
      </c>
    </row>
    <row r="7355" spans="1:32" x14ac:dyDescent="0.25">
      <c r="A7355">
        <v>105775</v>
      </c>
      <c r="B7355" t="s">
        <v>13193</v>
      </c>
      <c r="C7355" t="s">
        <v>75</v>
      </c>
      <c r="D7355">
        <v>0</v>
      </c>
      <c r="F7355" t="s">
        <v>8746</v>
      </c>
      <c r="G7355" t="s">
        <v>10125</v>
      </c>
      <c r="H7355" t="s">
        <v>13194</v>
      </c>
      <c r="I7355" t="s">
        <v>13195</v>
      </c>
      <c r="J7355" t="s">
        <v>13196</v>
      </c>
      <c r="K7355" t="s">
        <v>13197</v>
      </c>
      <c r="L7355" t="s">
        <v>13198</v>
      </c>
      <c r="M7355" t="s">
        <v>10127</v>
      </c>
      <c r="N7355" t="s">
        <v>10842</v>
      </c>
      <c r="O7355" t="s">
        <v>10843</v>
      </c>
      <c r="P7355" t="s">
        <v>11623</v>
      </c>
      <c r="Q7355" t="s">
        <v>8998</v>
      </c>
      <c r="R7355" t="s">
        <v>63</v>
      </c>
      <c r="S7355" t="s">
        <v>256</v>
      </c>
      <c r="T7355" t="s">
        <v>466</v>
      </c>
      <c r="U7355" t="s">
        <v>467</v>
      </c>
      <c r="V7355" t="s">
        <v>867</v>
      </c>
      <c r="W7355" t="s">
        <v>1095</v>
      </c>
      <c r="X7355">
        <v>1</v>
      </c>
      <c r="Y7355">
        <v>6500</v>
      </c>
      <c r="Z7355">
        <v>0</v>
      </c>
      <c r="AA7355">
        <v>3000</v>
      </c>
      <c r="AB7355">
        <v>7256424</v>
      </c>
      <c r="AC7355" t="s">
        <v>47</v>
      </c>
      <c r="AD7355" t="str">
        <f>+VLOOKUP(T7355,items!$A$2:$D$1255,4,0)</f>
        <v>SOMBRALINA</v>
      </c>
      <c r="AE7355" t="str">
        <f>+VLOOKUP(T7355,Tabla1[],5,0)</f>
        <v>ELECTRICA</v>
      </c>
      <c r="AF7355">
        <f t="shared" si="114"/>
        <v>7</v>
      </c>
    </row>
    <row r="7356" spans="1:32" x14ac:dyDescent="0.25">
      <c r="A7356">
        <v>105777</v>
      </c>
      <c r="B7356" t="s">
        <v>13199</v>
      </c>
      <c r="C7356" t="s">
        <v>75</v>
      </c>
      <c r="D7356">
        <v>0</v>
      </c>
      <c r="F7356" t="s">
        <v>8746</v>
      </c>
      <c r="G7356" t="s">
        <v>10581</v>
      </c>
      <c r="H7356" t="s">
        <v>13200</v>
      </c>
      <c r="I7356" t="s">
        <v>37</v>
      </c>
      <c r="J7356" t="s">
        <v>13201</v>
      </c>
      <c r="K7356" t="s">
        <v>13202</v>
      </c>
      <c r="L7356" t="s">
        <v>13203</v>
      </c>
      <c r="M7356" t="s">
        <v>12073</v>
      </c>
      <c r="N7356" t="s">
        <v>12073</v>
      </c>
      <c r="O7356" t="s">
        <v>10221</v>
      </c>
      <c r="P7356" t="s">
        <v>11093</v>
      </c>
      <c r="Q7356" t="s">
        <v>12153</v>
      </c>
      <c r="R7356" t="s">
        <v>127</v>
      </c>
      <c r="S7356" t="s">
        <v>108</v>
      </c>
      <c r="T7356" t="s">
        <v>7509</v>
      </c>
      <c r="U7356" t="s">
        <v>7510</v>
      </c>
      <c r="X7356">
        <v>2</v>
      </c>
      <c r="Y7356">
        <v>0</v>
      </c>
      <c r="Z7356">
        <v>0</v>
      </c>
      <c r="AA7356">
        <v>0</v>
      </c>
      <c r="AB7356">
        <v>82800</v>
      </c>
      <c r="AC7356" t="s">
        <v>47</v>
      </c>
      <c r="AD7356">
        <f>+VLOOKUP(T7356,items!$A$2:$D$1255,4,0)</f>
        <v>0</v>
      </c>
      <c r="AE7356">
        <f>+VLOOKUP(T7356,Tabla1[],5,0)</f>
        <v>0</v>
      </c>
      <c r="AF7356">
        <f t="shared" si="114"/>
        <v>8</v>
      </c>
    </row>
    <row r="7357" spans="1:32" x14ac:dyDescent="0.25">
      <c r="A7357">
        <v>105777</v>
      </c>
      <c r="B7357" t="s">
        <v>13199</v>
      </c>
      <c r="C7357" t="s">
        <v>75</v>
      </c>
      <c r="D7357">
        <v>0</v>
      </c>
      <c r="F7357" t="s">
        <v>8746</v>
      </c>
      <c r="G7357" t="s">
        <v>10581</v>
      </c>
      <c r="H7357" t="s">
        <v>13200</v>
      </c>
      <c r="I7357" t="s">
        <v>37</v>
      </c>
      <c r="J7357" t="s">
        <v>13201</v>
      </c>
      <c r="K7357" t="s">
        <v>13202</v>
      </c>
      <c r="L7357" t="s">
        <v>13203</v>
      </c>
      <c r="M7357" t="s">
        <v>12073</v>
      </c>
      <c r="N7357" t="s">
        <v>12073</v>
      </c>
      <c r="O7357" t="s">
        <v>10221</v>
      </c>
      <c r="P7357" t="s">
        <v>11093</v>
      </c>
      <c r="Q7357" t="s">
        <v>12153</v>
      </c>
      <c r="R7357" t="s">
        <v>127</v>
      </c>
      <c r="S7357" t="s">
        <v>108</v>
      </c>
      <c r="T7357" t="s">
        <v>8562</v>
      </c>
      <c r="U7357" t="s">
        <v>8623</v>
      </c>
      <c r="X7357">
        <v>1</v>
      </c>
      <c r="Y7357">
        <v>5000</v>
      </c>
      <c r="Z7357">
        <v>0</v>
      </c>
      <c r="AA7357">
        <v>4000</v>
      </c>
      <c r="AB7357">
        <v>801383</v>
      </c>
      <c r="AC7357" t="s">
        <v>47</v>
      </c>
      <c r="AD7357">
        <f>+VLOOKUP(T7357,items!$A$2:$D$1255,4,0)</f>
        <v>0</v>
      </c>
      <c r="AE7357">
        <f>+VLOOKUP(T7357,Tabla1[],5,0)</f>
        <v>0</v>
      </c>
      <c r="AF7357">
        <f t="shared" si="114"/>
        <v>8</v>
      </c>
    </row>
    <row r="7358" spans="1:32" x14ac:dyDescent="0.25">
      <c r="A7358">
        <v>105777</v>
      </c>
      <c r="B7358" t="s">
        <v>13199</v>
      </c>
      <c r="C7358" t="s">
        <v>75</v>
      </c>
      <c r="D7358">
        <v>0</v>
      </c>
      <c r="F7358" t="s">
        <v>8746</v>
      </c>
      <c r="G7358" t="s">
        <v>10581</v>
      </c>
      <c r="H7358" t="s">
        <v>13200</v>
      </c>
      <c r="I7358" t="s">
        <v>37</v>
      </c>
      <c r="J7358" t="s">
        <v>13201</v>
      </c>
      <c r="K7358" t="s">
        <v>13202</v>
      </c>
      <c r="L7358" t="s">
        <v>13203</v>
      </c>
      <c r="M7358" t="s">
        <v>12073</v>
      </c>
      <c r="N7358" t="s">
        <v>12073</v>
      </c>
      <c r="O7358" t="s">
        <v>10221</v>
      </c>
      <c r="P7358" t="s">
        <v>11093</v>
      </c>
      <c r="Q7358" t="s">
        <v>12153</v>
      </c>
      <c r="R7358" t="s">
        <v>127</v>
      </c>
      <c r="S7358" t="s">
        <v>108</v>
      </c>
      <c r="T7358" t="s">
        <v>94</v>
      </c>
      <c r="U7358" t="s">
        <v>197</v>
      </c>
      <c r="X7358">
        <v>1</v>
      </c>
      <c r="Y7358">
        <v>0</v>
      </c>
      <c r="Z7358">
        <v>0</v>
      </c>
      <c r="AA7358">
        <v>0</v>
      </c>
      <c r="AB7358">
        <v>180000</v>
      </c>
      <c r="AC7358" t="s">
        <v>47</v>
      </c>
      <c r="AD7358" t="e">
        <f>+VLOOKUP(T7358,items!$A$2:$D$1255,4,0)</f>
        <v>#N/A</v>
      </c>
      <c r="AE7358" t="e">
        <f>+VLOOKUP(T7358,Tabla1[],5,0)</f>
        <v>#N/A</v>
      </c>
      <c r="AF7358">
        <f t="shared" si="114"/>
        <v>8</v>
      </c>
    </row>
    <row r="7359" spans="1:32" x14ac:dyDescent="0.25">
      <c r="A7359">
        <v>105777</v>
      </c>
      <c r="B7359" t="s">
        <v>13199</v>
      </c>
      <c r="C7359" t="s">
        <v>75</v>
      </c>
      <c r="D7359">
        <v>0</v>
      </c>
      <c r="F7359" t="s">
        <v>8746</v>
      </c>
      <c r="G7359" t="s">
        <v>10581</v>
      </c>
      <c r="H7359" t="s">
        <v>13200</v>
      </c>
      <c r="I7359" t="s">
        <v>37</v>
      </c>
      <c r="J7359" t="s">
        <v>13201</v>
      </c>
      <c r="K7359" t="s">
        <v>13202</v>
      </c>
      <c r="L7359" t="s">
        <v>13203</v>
      </c>
      <c r="M7359" t="s">
        <v>12073</v>
      </c>
      <c r="N7359" t="s">
        <v>12073</v>
      </c>
      <c r="O7359" t="s">
        <v>10221</v>
      </c>
      <c r="P7359" t="s">
        <v>11093</v>
      </c>
      <c r="Q7359" t="s">
        <v>12153</v>
      </c>
      <c r="R7359" t="s">
        <v>127</v>
      </c>
      <c r="S7359" t="s">
        <v>108</v>
      </c>
      <c r="T7359" t="s">
        <v>7511</v>
      </c>
      <c r="U7359" t="s">
        <v>7512</v>
      </c>
      <c r="X7359">
        <v>1</v>
      </c>
      <c r="Y7359">
        <v>0</v>
      </c>
      <c r="Z7359">
        <v>0</v>
      </c>
      <c r="AA7359">
        <v>0</v>
      </c>
      <c r="AB7359">
        <v>100000</v>
      </c>
      <c r="AC7359" t="s">
        <v>47</v>
      </c>
      <c r="AD7359" t="e">
        <f>+VLOOKUP(T7359,items!$A$2:$D$1255,4,0)</f>
        <v>#N/A</v>
      </c>
      <c r="AE7359" t="e">
        <f>+VLOOKUP(T7359,Tabla1[],5,0)</f>
        <v>#N/A</v>
      </c>
      <c r="AF7359">
        <f t="shared" si="114"/>
        <v>8</v>
      </c>
    </row>
    <row r="7360" spans="1:32" x14ac:dyDescent="0.25">
      <c r="A7360">
        <v>105781</v>
      </c>
      <c r="B7360" t="s">
        <v>13204</v>
      </c>
      <c r="C7360" t="s">
        <v>75</v>
      </c>
      <c r="D7360">
        <v>0</v>
      </c>
      <c r="F7360" t="s">
        <v>8746</v>
      </c>
      <c r="G7360" t="s">
        <v>10533</v>
      </c>
      <c r="H7360" t="s">
        <v>13205</v>
      </c>
      <c r="I7360" t="s">
        <v>37</v>
      </c>
      <c r="J7360" t="s">
        <v>13206</v>
      </c>
      <c r="K7360" t="s">
        <v>13207</v>
      </c>
      <c r="L7360" t="s">
        <v>37</v>
      </c>
      <c r="M7360" t="s">
        <v>9397</v>
      </c>
      <c r="N7360" t="s">
        <v>9397</v>
      </c>
      <c r="O7360" t="s">
        <v>10842</v>
      </c>
      <c r="P7360" t="s">
        <v>10462</v>
      </c>
      <c r="Q7360" t="s">
        <v>10462</v>
      </c>
      <c r="R7360" t="s">
        <v>127</v>
      </c>
      <c r="S7360" t="s">
        <v>346</v>
      </c>
      <c r="T7360" t="s">
        <v>1536</v>
      </c>
      <c r="U7360" t="s">
        <v>1537</v>
      </c>
      <c r="X7360">
        <v>3</v>
      </c>
      <c r="Y7360">
        <v>0</v>
      </c>
      <c r="Z7360">
        <v>0</v>
      </c>
      <c r="AA7360">
        <v>0</v>
      </c>
      <c r="AB7360">
        <v>2552400</v>
      </c>
      <c r="AC7360" t="s">
        <v>47</v>
      </c>
      <c r="AD7360">
        <f>+VLOOKUP(T7360,items!$A$2:$D$1255,4,0)</f>
        <v>0</v>
      </c>
      <c r="AE7360">
        <f>+VLOOKUP(T7360,Tabla1[],5,0)</f>
        <v>0</v>
      </c>
      <c r="AF7360">
        <f t="shared" si="114"/>
        <v>7</v>
      </c>
    </row>
    <row r="7361" spans="1:32" x14ac:dyDescent="0.25">
      <c r="A7361">
        <v>105781</v>
      </c>
      <c r="B7361" t="s">
        <v>13204</v>
      </c>
      <c r="C7361" t="s">
        <v>75</v>
      </c>
      <c r="D7361">
        <v>0</v>
      </c>
      <c r="F7361" t="s">
        <v>8746</v>
      </c>
      <c r="G7361" t="s">
        <v>10533</v>
      </c>
      <c r="H7361" t="s">
        <v>13205</v>
      </c>
      <c r="I7361" t="s">
        <v>37</v>
      </c>
      <c r="J7361" t="s">
        <v>13206</v>
      </c>
      <c r="K7361" t="s">
        <v>13207</v>
      </c>
      <c r="L7361" t="s">
        <v>37</v>
      </c>
      <c r="M7361" t="s">
        <v>9397</v>
      </c>
      <c r="N7361" t="s">
        <v>9397</v>
      </c>
      <c r="O7361" t="s">
        <v>10842</v>
      </c>
      <c r="P7361" t="s">
        <v>10462</v>
      </c>
      <c r="Q7361" t="s">
        <v>10462</v>
      </c>
      <c r="R7361" t="s">
        <v>127</v>
      </c>
      <c r="S7361" t="s">
        <v>346</v>
      </c>
      <c r="T7361" t="s">
        <v>474</v>
      </c>
      <c r="U7361" t="s">
        <v>475</v>
      </c>
      <c r="X7361">
        <v>1</v>
      </c>
      <c r="Y7361">
        <v>0</v>
      </c>
      <c r="Z7361">
        <v>0</v>
      </c>
      <c r="AA7361">
        <v>0</v>
      </c>
      <c r="AB7361">
        <v>0</v>
      </c>
      <c r="AC7361" t="s">
        <v>47</v>
      </c>
      <c r="AD7361">
        <f>+VLOOKUP(T7361,items!$A$2:$D$1255,4,0)</f>
        <v>0</v>
      </c>
      <c r="AE7361">
        <f>+VLOOKUP(T7361,Tabla1[],5,0)</f>
        <v>0</v>
      </c>
      <c r="AF7361">
        <f t="shared" si="114"/>
        <v>7</v>
      </c>
    </row>
    <row r="7362" spans="1:32" x14ac:dyDescent="0.25">
      <c r="A7362">
        <v>105781</v>
      </c>
      <c r="B7362" t="s">
        <v>13204</v>
      </c>
      <c r="C7362" t="s">
        <v>75</v>
      </c>
      <c r="D7362">
        <v>0</v>
      </c>
      <c r="F7362" t="s">
        <v>8746</v>
      </c>
      <c r="G7362" t="s">
        <v>10533</v>
      </c>
      <c r="H7362" t="s">
        <v>13205</v>
      </c>
      <c r="I7362" t="s">
        <v>37</v>
      </c>
      <c r="J7362" t="s">
        <v>13206</v>
      </c>
      <c r="K7362" t="s">
        <v>13207</v>
      </c>
      <c r="L7362" t="s">
        <v>37</v>
      </c>
      <c r="M7362" t="s">
        <v>9397</v>
      </c>
      <c r="N7362" t="s">
        <v>9397</v>
      </c>
      <c r="O7362" t="s">
        <v>10842</v>
      </c>
      <c r="P7362" t="s">
        <v>10462</v>
      </c>
      <c r="Q7362" t="s">
        <v>10462</v>
      </c>
      <c r="R7362" t="s">
        <v>127</v>
      </c>
      <c r="S7362" t="s">
        <v>346</v>
      </c>
      <c r="T7362" t="s">
        <v>7511</v>
      </c>
      <c r="U7362" t="s">
        <v>7512</v>
      </c>
      <c r="X7362">
        <v>1</v>
      </c>
      <c r="Y7362">
        <v>0</v>
      </c>
      <c r="Z7362">
        <v>0</v>
      </c>
      <c r="AA7362">
        <v>0</v>
      </c>
      <c r="AB7362">
        <v>0</v>
      </c>
      <c r="AC7362" t="s">
        <v>47</v>
      </c>
      <c r="AD7362" t="e">
        <f>+VLOOKUP(T7362,items!$A$2:$D$1255,4,0)</f>
        <v>#N/A</v>
      </c>
      <c r="AE7362" t="e">
        <f>+VLOOKUP(T7362,Tabla1[],5,0)</f>
        <v>#N/A</v>
      </c>
      <c r="AF7362">
        <f t="shared" ref="AF7362:AF7425" si="115">+MONTH(O7362)</f>
        <v>7</v>
      </c>
    </row>
    <row r="7363" spans="1:32" x14ac:dyDescent="0.25">
      <c r="A7363">
        <v>105788</v>
      </c>
      <c r="B7363" t="s">
        <v>3554</v>
      </c>
      <c r="C7363" t="s">
        <v>75</v>
      </c>
      <c r="D7363">
        <v>0</v>
      </c>
      <c r="F7363" t="s">
        <v>8746</v>
      </c>
      <c r="G7363" t="s">
        <v>8746</v>
      </c>
      <c r="H7363" t="s">
        <v>13208</v>
      </c>
      <c r="I7363" t="s">
        <v>37</v>
      </c>
      <c r="J7363" t="s">
        <v>13209</v>
      </c>
      <c r="K7363" t="s">
        <v>13210</v>
      </c>
      <c r="L7363" t="s">
        <v>37</v>
      </c>
      <c r="M7363" t="s">
        <v>10533</v>
      </c>
      <c r="N7363" t="s">
        <v>10533</v>
      </c>
      <c r="O7363" t="s">
        <v>10125</v>
      </c>
      <c r="P7363" t="s">
        <v>10460</v>
      </c>
      <c r="Q7363" t="s">
        <v>10460</v>
      </c>
      <c r="R7363" t="s">
        <v>127</v>
      </c>
      <c r="S7363" t="s">
        <v>164</v>
      </c>
      <c r="T7363" t="s">
        <v>1694</v>
      </c>
      <c r="U7363" t="s">
        <v>1168</v>
      </c>
      <c r="X7363">
        <v>10.7</v>
      </c>
      <c r="Y7363">
        <v>0</v>
      </c>
      <c r="Z7363">
        <v>0</v>
      </c>
      <c r="AA7363">
        <v>0</v>
      </c>
      <c r="AB7363">
        <v>562820</v>
      </c>
      <c r="AC7363" t="s">
        <v>47</v>
      </c>
      <c r="AD7363">
        <f>+VLOOKUP(T7363,items!$A$2:$D$1255,4,0)</f>
        <v>0</v>
      </c>
      <c r="AE7363">
        <f>+VLOOKUP(T7363,Tabla1[],5,0)</f>
        <v>0</v>
      </c>
      <c r="AF7363">
        <f t="shared" si="115"/>
        <v>7</v>
      </c>
    </row>
    <row r="7364" spans="1:32" x14ac:dyDescent="0.25">
      <c r="A7364">
        <v>105789</v>
      </c>
      <c r="B7364" t="s">
        <v>13211</v>
      </c>
      <c r="C7364" t="s">
        <v>75</v>
      </c>
      <c r="D7364">
        <v>0</v>
      </c>
      <c r="F7364" t="s">
        <v>8746</v>
      </c>
      <c r="G7364" t="s">
        <v>10581</v>
      </c>
      <c r="H7364" t="s">
        <v>13212</v>
      </c>
      <c r="I7364" t="s">
        <v>13213</v>
      </c>
      <c r="J7364" t="s">
        <v>37</v>
      </c>
      <c r="K7364" t="s">
        <v>37</v>
      </c>
      <c r="L7364" t="s">
        <v>37</v>
      </c>
      <c r="M7364" t="s">
        <v>9157</v>
      </c>
      <c r="N7364" t="s">
        <v>12254</v>
      </c>
      <c r="O7364" t="s">
        <v>3356</v>
      </c>
      <c r="P7364" t="s">
        <v>6297</v>
      </c>
      <c r="Q7364" t="s">
        <v>6298</v>
      </c>
      <c r="R7364" t="s">
        <v>11774</v>
      </c>
      <c r="S7364" t="s">
        <v>64</v>
      </c>
      <c r="T7364" t="s">
        <v>10521</v>
      </c>
      <c r="U7364" t="s">
        <v>10522</v>
      </c>
      <c r="V7364" t="s">
        <v>1168</v>
      </c>
      <c r="W7364" t="s">
        <v>1434</v>
      </c>
      <c r="X7364">
        <v>1</v>
      </c>
      <c r="Y7364">
        <v>4000</v>
      </c>
      <c r="Z7364">
        <v>0</v>
      </c>
      <c r="AA7364">
        <v>1500</v>
      </c>
      <c r="AB7364">
        <v>4238562</v>
      </c>
      <c r="AC7364" t="s">
        <v>3553</v>
      </c>
      <c r="AD7364" t="str">
        <f>+VLOOKUP(T7364,items!$A$2:$D$1255,4,0)</f>
        <v>BANETA</v>
      </c>
      <c r="AE7364" t="str">
        <f>+VLOOKUP(T7364,Tabla1[],5,0)</f>
        <v>PROYECTANTE</v>
      </c>
      <c r="AF7364">
        <f t="shared" si="115"/>
        <v>10</v>
      </c>
    </row>
    <row r="7365" spans="1:32" x14ac:dyDescent="0.25">
      <c r="A7365">
        <v>105789</v>
      </c>
      <c r="B7365" t="s">
        <v>13211</v>
      </c>
      <c r="C7365" t="s">
        <v>75</v>
      </c>
      <c r="D7365">
        <v>0</v>
      </c>
      <c r="F7365" t="s">
        <v>8746</v>
      </c>
      <c r="G7365" t="s">
        <v>10581</v>
      </c>
      <c r="H7365" t="s">
        <v>13212</v>
      </c>
      <c r="I7365" t="s">
        <v>13213</v>
      </c>
      <c r="J7365" t="s">
        <v>37</v>
      </c>
      <c r="K7365" t="s">
        <v>37</v>
      </c>
      <c r="L7365" t="s">
        <v>37</v>
      </c>
      <c r="M7365" t="s">
        <v>9157</v>
      </c>
      <c r="N7365" t="s">
        <v>12254</v>
      </c>
      <c r="O7365" t="s">
        <v>3356</v>
      </c>
      <c r="P7365" t="s">
        <v>6297</v>
      </c>
      <c r="Q7365" t="s">
        <v>6298</v>
      </c>
      <c r="R7365" t="s">
        <v>11774</v>
      </c>
      <c r="S7365" t="s">
        <v>64</v>
      </c>
      <c r="T7365" t="s">
        <v>10521</v>
      </c>
      <c r="U7365" t="s">
        <v>10522</v>
      </c>
      <c r="V7365" t="s">
        <v>1168</v>
      </c>
      <c r="W7365" t="s">
        <v>1434</v>
      </c>
      <c r="X7365">
        <v>1</v>
      </c>
      <c r="Y7365">
        <v>5000</v>
      </c>
      <c r="Z7365">
        <v>0</v>
      </c>
      <c r="AA7365">
        <v>1500</v>
      </c>
      <c r="AB7365">
        <v>5143069</v>
      </c>
      <c r="AC7365" t="s">
        <v>3553</v>
      </c>
      <c r="AD7365" t="str">
        <f>+VLOOKUP(T7365,items!$A$2:$D$1255,4,0)</f>
        <v>BANETA</v>
      </c>
      <c r="AE7365" t="str">
        <f>+VLOOKUP(T7365,Tabla1[],5,0)</f>
        <v>PROYECTANTE</v>
      </c>
      <c r="AF7365">
        <f t="shared" si="115"/>
        <v>10</v>
      </c>
    </row>
    <row r="7366" spans="1:32" x14ac:dyDescent="0.25">
      <c r="A7366">
        <v>105789</v>
      </c>
      <c r="B7366" t="s">
        <v>13211</v>
      </c>
      <c r="C7366" t="s">
        <v>75</v>
      </c>
      <c r="D7366">
        <v>0</v>
      </c>
      <c r="F7366" t="s">
        <v>8746</v>
      </c>
      <c r="G7366" t="s">
        <v>10581</v>
      </c>
      <c r="H7366" t="s">
        <v>13212</v>
      </c>
      <c r="I7366" t="s">
        <v>13213</v>
      </c>
      <c r="J7366" t="s">
        <v>37</v>
      </c>
      <c r="K7366" t="s">
        <v>37</v>
      </c>
      <c r="L7366" t="s">
        <v>37</v>
      </c>
      <c r="M7366" t="s">
        <v>9157</v>
      </c>
      <c r="N7366" t="s">
        <v>12254</v>
      </c>
      <c r="O7366" t="s">
        <v>3356</v>
      </c>
      <c r="P7366" t="s">
        <v>6297</v>
      </c>
      <c r="Q7366" t="s">
        <v>6298</v>
      </c>
      <c r="R7366" t="s">
        <v>11774</v>
      </c>
      <c r="S7366" t="s">
        <v>64</v>
      </c>
      <c r="T7366" t="s">
        <v>10521</v>
      </c>
      <c r="U7366" t="s">
        <v>10522</v>
      </c>
      <c r="V7366" t="s">
        <v>1168</v>
      </c>
      <c r="W7366" t="s">
        <v>1434</v>
      </c>
      <c r="X7366">
        <v>1</v>
      </c>
      <c r="Y7366">
        <v>5220</v>
      </c>
      <c r="Z7366">
        <v>0</v>
      </c>
      <c r="AA7366">
        <v>1500</v>
      </c>
      <c r="AB7366">
        <v>5252619</v>
      </c>
      <c r="AC7366" t="s">
        <v>3553</v>
      </c>
      <c r="AD7366" t="str">
        <f>+VLOOKUP(T7366,items!$A$2:$D$1255,4,0)</f>
        <v>BANETA</v>
      </c>
      <c r="AE7366" t="str">
        <f>+VLOOKUP(T7366,Tabla1[],5,0)</f>
        <v>PROYECTANTE</v>
      </c>
      <c r="AF7366">
        <f t="shared" si="115"/>
        <v>10</v>
      </c>
    </row>
    <row r="7367" spans="1:32" x14ac:dyDescent="0.25">
      <c r="A7367">
        <v>105789</v>
      </c>
      <c r="B7367" t="s">
        <v>13211</v>
      </c>
      <c r="C7367" t="s">
        <v>75</v>
      </c>
      <c r="D7367">
        <v>0</v>
      </c>
      <c r="F7367" t="s">
        <v>8746</v>
      </c>
      <c r="G7367" t="s">
        <v>10581</v>
      </c>
      <c r="H7367" t="s">
        <v>13212</v>
      </c>
      <c r="I7367" t="s">
        <v>13213</v>
      </c>
      <c r="J7367" t="s">
        <v>37</v>
      </c>
      <c r="K7367" t="s">
        <v>37</v>
      </c>
      <c r="L7367" t="s">
        <v>37</v>
      </c>
      <c r="M7367" t="s">
        <v>9157</v>
      </c>
      <c r="N7367" t="s">
        <v>12254</v>
      </c>
      <c r="O7367" t="s">
        <v>3356</v>
      </c>
      <c r="P7367" t="s">
        <v>6297</v>
      </c>
      <c r="Q7367" t="s">
        <v>6298</v>
      </c>
      <c r="R7367" t="s">
        <v>11774</v>
      </c>
      <c r="S7367" t="s">
        <v>64</v>
      </c>
      <c r="T7367" t="s">
        <v>3061</v>
      </c>
      <c r="U7367" t="s">
        <v>3062</v>
      </c>
      <c r="W7367" t="s">
        <v>1434</v>
      </c>
      <c r="X7367">
        <v>6</v>
      </c>
      <c r="Y7367">
        <v>0</v>
      </c>
      <c r="Z7367">
        <v>0</v>
      </c>
      <c r="AA7367">
        <v>0</v>
      </c>
      <c r="AB7367">
        <v>489234</v>
      </c>
      <c r="AC7367" t="s">
        <v>3553</v>
      </c>
      <c r="AD7367">
        <f>+VLOOKUP(T7367,items!$A$2:$D$1255,4,0)</f>
        <v>0</v>
      </c>
      <c r="AE7367">
        <f>+VLOOKUP(T7367,Tabla1[],5,0)</f>
        <v>0</v>
      </c>
      <c r="AF7367">
        <f t="shared" si="115"/>
        <v>10</v>
      </c>
    </row>
    <row r="7368" spans="1:32" x14ac:dyDescent="0.25">
      <c r="A7368">
        <v>105789</v>
      </c>
      <c r="B7368" t="s">
        <v>13211</v>
      </c>
      <c r="C7368" t="s">
        <v>75</v>
      </c>
      <c r="D7368">
        <v>0</v>
      </c>
      <c r="F7368" t="s">
        <v>8746</v>
      </c>
      <c r="G7368" t="s">
        <v>10581</v>
      </c>
      <c r="H7368" t="s">
        <v>13212</v>
      </c>
      <c r="I7368" t="s">
        <v>13213</v>
      </c>
      <c r="J7368" t="s">
        <v>37</v>
      </c>
      <c r="K7368" t="s">
        <v>37</v>
      </c>
      <c r="L7368" t="s">
        <v>37</v>
      </c>
      <c r="M7368" t="s">
        <v>9157</v>
      </c>
      <c r="N7368" t="s">
        <v>12254</v>
      </c>
      <c r="O7368" t="s">
        <v>3356</v>
      </c>
      <c r="P7368" t="s">
        <v>6297</v>
      </c>
      <c r="Q7368" t="s">
        <v>6298</v>
      </c>
      <c r="R7368" t="s">
        <v>11774</v>
      </c>
      <c r="S7368" t="s">
        <v>64</v>
      </c>
      <c r="T7368" t="s">
        <v>3063</v>
      </c>
      <c r="U7368" t="s">
        <v>3064</v>
      </c>
      <c r="W7368" t="s">
        <v>1434</v>
      </c>
      <c r="X7368">
        <v>6</v>
      </c>
      <c r="Y7368">
        <v>0</v>
      </c>
      <c r="Z7368">
        <v>0</v>
      </c>
      <c r="AA7368">
        <v>0</v>
      </c>
      <c r="AB7368">
        <v>489234</v>
      </c>
      <c r="AC7368" t="s">
        <v>3553</v>
      </c>
      <c r="AD7368">
        <f>+VLOOKUP(T7368,items!$A$2:$D$1255,4,0)</f>
        <v>0</v>
      </c>
      <c r="AE7368">
        <f>+VLOOKUP(T7368,Tabla1[],5,0)</f>
        <v>0</v>
      </c>
      <c r="AF7368">
        <f t="shared" si="115"/>
        <v>10</v>
      </c>
    </row>
    <row r="7369" spans="1:32" x14ac:dyDescent="0.25">
      <c r="A7369">
        <v>105789</v>
      </c>
      <c r="B7369" t="s">
        <v>13211</v>
      </c>
      <c r="C7369" t="s">
        <v>75</v>
      </c>
      <c r="D7369">
        <v>0</v>
      </c>
      <c r="F7369" t="s">
        <v>8746</v>
      </c>
      <c r="G7369" t="s">
        <v>10581</v>
      </c>
      <c r="H7369" t="s">
        <v>13212</v>
      </c>
      <c r="I7369" t="s">
        <v>13213</v>
      </c>
      <c r="J7369" t="s">
        <v>37</v>
      </c>
      <c r="K7369" t="s">
        <v>37</v>
      </c>
      <c r="L7369" t="s">
        <v>37</v>
      </c>
      <c r="M7369" t="s">
        <v>9157</v>
      </c>
      <c r="N7369" t="s">
        <v>12254</v>
      </c>
      <c r="O7369" t="s">
        <v>3356</v>
      </c>
      <c r="P7369" t="s">
        <v>6297</v>
      </c>
      <c r="Q7369" t="s">
        <v>6298</v>
      </c>
      <c r="R7369" t="s">
        <v>11774</v>
      </c>
      <c r="S7369" t="s">
        <v>64</v>
      </c>
      <c r="T7369" t="s">
        <v>689</v>
      </c>
      <c r="U7369" t="s">
        <v>690</v>
      </c>
      <c r="X7369">
        <v>3</v>
      </c>
      <c r="Y7369">
        <v>300</v>
      </c>
      <c r="Z7369">
        <v>300</v>
      </c>
      <c r="AA7369">
        <v>0</v>
      </c>
      <c r="AB7369">
        <v>195000</v>
      </c>
      <c r="AC7369" t="s">
        <v>3553</v>
      </c>
      <c r="AD7369">
        <f>+VLOOKUP(T7369,items!$A$2:$D$1255,4,0)</f>
        <v>0</v>
      </c>
      <c r="AE7369">
        <f>+VLOOKUP(T7369,Tabla1[],5,0)</f>
        <v>0</v>
      </c>
      <c r="AF7369">
        <f t="shared" si="115"/>
        <v>10</v>
      </c>
    </row>
    <row r="7370" spans="1:32" x14ac:dyDescent="0.25">
      <c r="A7370">
        <v>105789</v>
      </c>
      <c r="B7370" t="s">
        <v>13211</v>
      </c>
      <c r="C7370" t="s">
        <v>75</v>
      </c>
      <c r="D7370">
        <v>0</v>
      </c>
      <c r="F7370" t="s">
        <v>8746</v>
      </c>
      <c r="G7370" t="s">
        <v>10581</v>
      </c>
      <c r="H7370" t="s">
        <v>13212</v>
      </c>
      <c r="I7370" t="s">
        <v>13213</v>
      </c>
      <c r="J7370" t="s">
        <v>37</v>
      </c>
      <c r="K7370" t="s">
        <v>37</v>
      </c>
      <c r="L7370" t="s">
        <v>37</v>
      </c>
      <c r="M7370" t="s">
        <v>9157</v>
      </c>
      <c r="N7370" t="s">
        <v>12254</v>
      </c>
      <c r="O7370" t="s">
        <v>3356</v>
      </c>
      <c r="P7370" t="s">
        <v>6297</v>
      </c>
      <c r="Q7370" t="s">
        <v>6298</v>
      </c>
      <c r="R7370" t="s">
        <v>11774</v>
      </c>
      <c r="S7370" t="s">
        <v>64</v>
      </c>
      <c r="T7370" t="s">
        <v>94</v>
      </c>
      <c r="U7370" t="s">
        <v>95</v>
      </c>
      <c r="X7370">
        <v>1</v>
      </c>
      <c r="Y7370">
        <v>0</v>
      </c>
      <c r="Z7370">
        <v>0</v>
      </c>
      <c r="AA7370">
        <v>0</v>
      </c>
      <c r="AB7370">
        <v>300000</v>
      </c>
      <c r="AC7370" t="s">
        <v>3553</v>
      </c>
      <c r="AD7370" t="e">
        <f>+VLOOKUP(T7370,items!$A$2:$D$1255,4,0)</f>
        <v>#N/A</v>
      </c>
      <c r="AE7370" t="e">
        <f>+VLOOKUP(T7370,Tabla1[],5,0)</f>
        <v>#N/A</v>
      </c>
      <c r="AF7370">
        <f t="shared" si="115"/>
        <v>10</v>
      </c>
    </row>
    <row r="7371" spans="1:32" x14ac:dyDescent="0.25">
      <c r="A7371">
        <v>105789</v>
      </c>
      <c r="B7371" t="s">
        <v>13211</v>
      </c>
      <c r="C7371" t="s">
        <v>75</v>
      </c>
      <c r="D7371">
        <v>0</v>
      </c>
      <c r="F7371" t="s">
        <v>8746</v>
      </c>
      <c r="G7371" t="s">
        <v>10581</v>
      </c>
      <c r="H7371" t="s">
        <v>13212</v>
      </c>
      <c r="I7371" t="s">
        <v>13213</v>
      </c>
      <c r="J7371" t="s">
        <v>37</v>
      </c>
      <c r="K7371" t="s">
        <v>37</v>
      </c>
      <c r="L7371" t="s">
        <v>37</v>
      </c>
      <c r="M7371" t="s">
        <v>9157</v>
      </c>
      <c r="N7371" t="s">
        <v>12254</v>
      </c>
      <c r="O7371" t="s">
        <v>3356</v>
      </c>
      <c r="P7371" t="s">
        <v>6297</v>
      </c>
      <c r="Q7371" t="s">
        <v>6298</v>
      </c>
      <c r="R7371" t="s">
        <v>11774</v>
      </c>
      <c r="S7371" t="s">
        <v>64</v>
      </c>
      <c r="T7371" t="s">
        <v>392</v>
      </c>
      <c r="U7371" t="s">
        <v>393</v>
      </c>
      <c r="X7371">
        <v>1</v>
      </c>
      <c r="Y7371">
        <v>0</v>
      </c>
      <c r="Z7371">
        <v>0</v>
      </c>
      <c r="AA7371">
        <v>0</v>
      </c>
      <c r="AB7371">
        <v>400000</v>
      </c>
      <c r="AC7371" t="s">
        <v>3553</v>
      </c>
      <c r="AD7371" t="e">
        <f>+VLOOKUP(T7371,items!$A$2:$D$1255,4,0)</f>
        <v>#N/A</v>
      </c>
      <c r="AE7371" t="e">
        <f>+VLOOKUP(T7371,Tabla1[],5,0)</f>
        <v>#N/A</v>
      </c>
      <c r="AF7371">
        <f t="shared" si="115"/>
        <v>10</v>
      </c>
    </row>
    <row r="7372" spans="1:32" x14ac:dyDescent="0.25">
      <c r="A7372">
        <v>105791</v>
      </c>
      <c r="B7372" t="s">
        <v>13214</v>
      </c>
      <c r="C7372" t="s">
        <v>33</v>
      </c>
      <c r="D7372">
        <v>0</v>
      </c>
      <c r="F7372" t="s">
        <v>8746</v>
      </c>
      <c r="G7372" t="s">
        <v>8609</v>
      </c>
      <c r="H7372" t="s">
        <v>13215</v>
      </c>
      <c r="I7372" t="s">
        <v>37</v>
      </c>
      <c r="J7372" t="s">
        <v>13216</v>
      </c>
      <c r="K7372" t="s">
        <v>13217</v>
      </c>
      <c r="L7372" t="s">
        <v>37</v>
      </c>
      <c r="M7372" t="s">
        <v>10057</v>
      </c>
      <c r="N7372" t="s">
        <v>10057</v>
      </c>
      <c r="O7372" t="s">
        <v>10705</v>
      </c>
      <c r="P7372" t="s">
        <v>12573</v>
      </c>
      <c r="Q7372" t="s">
        <v>12872</v>
      </c>
      <c r="R7372" t="s">
        <v>43</v>
      </c>
      <c r="S7372" t="s">
        <v>256</v>
      </c>
      <c r="T7372" t="s">
        <v>1915</v>
      </c>
      <c r="U7372" t="s">
        <v>1916</v>
      </c>
      <c r="V7372" t="s">
        <v>313</v>
      </c>
      <c r="X7372">
        <v>4</v>
      </c>
      <c r="Y7372">
        <v>0</v>
      </c>
      <c r="Z7372">
        <v>0</v>
      </c>
      <c r="AA7372">
        <v>0</v>
      </c>
      <c r="AB7372">
        <v>2431164</v>
      </c>
      <c r="AC7372" t="s">
        <v>47</v>
      </c>
      <c r="AD7372" t="str">
        <f>+VLOOKUP(T7372,items!$A$2:$D$1255,4,0)</f>
        <v>MUEBLES</v>
      </c>
      <c r="AE7372">
        <f>+VLOOKUP(T7372,Tabla1[],5,0)</f>
        <v>0</v>
      </c>
      <c r="AF7372">
        <f t="shared" si="115"/>
        <v>11</v>
      </c>
    </row>
    <row r="7373" spans="1:32" x14ac:dyDescent="0.25">
      <c r="A7373">
        <v>105791</v>
      </c>
      <c r="B7373" t="s">
        <v>13214</v>
      </c>
      <c r="C7373" t="s">
        <v>33</v>
      </c>
      <c r="D7373">
        <v>0</v>
      </c>
      <c r="F7373" t="s">
        <v>8746</v>
      </c>
      <c r="G7373" t="s">
        <v>8609</v>
      </c>
      <c r="H7373" t="s">
        <v>13215</v>
      </c>
      <c r="I7373" t="s">
        <v>37</v>
      </c>
      <c r="J7373" t="s">
        <v>13216</v>
      </c>
      <c r="K7373" t="s">
        <v>13217</v>
      </c>
      <c r="L7373" t="s">
        <v>37</v>
      </c>
      <c r="M7373" t="s">
        <v>10057</v>
      </c>
      <c r="N7373" t="s">
        <v>10057</v>
      </c>
      <c r="O7373" t="s">
        <v>10705</v>
      </c>
      <c r="P7373" t="s">
        <v>12573</v>
      </c>
      <c r="Q7373" t="s">
        <v>12872</v>
      </c>
      <c r="R7373" t="s">
        <v>43</v>
      </c>
      <c r="S7373" t="s">
        <v>256</v>
      </c>
      <c r="T7373" t="s">
        <v>311</v>
      </c>
      <c r="U7373" t="s">
        <v>312</v>
      </c>
      <c r="V7373" t="s">
        <v>313</v>
      </c>
      <c r="X7373">
        <v>5</v>
      </c>
      <c r="Y7373">
        <v>0</v>
      </c>
      <c r="Z7373">
        <v>0</v>
      </c>
      <c r="AA7373">
        <v>0</v>
      </c>
      <c r="AB7373">
        <v>8032540</v>
      </c>
      <c r="AC7373" t="s">
        <v>47</v>
      </c>
      <c r="AD7373" t="str">
        <f>+VLOOKUP(T7373,items!$A$2:$D$1255,4,0)</f>
        <v>MUEBLES</v>
      </c>
      <c r="AE7373">
        <f>+VLOOKUP(T7373,Tabla1[],5,0)</f>
        <v>0</v>
      </c>
      <c r="AF7373">
        <f t="shared" si="115"/>
        <v>11</v>
      </c>
    </row>
    <row r="7374" spans="1:32" x14ac:dyDescent="0.25">
      <c r="A7374">
        <v>105791</v>
      </c>
      <c r="B7374" t="s">
        <v>13214</v>
      </c>
      <c r="C7374" t="s">
        <v>33</v>
      </c>
      <c r="D7374">
        <v>0</v>
      </c>
      <c r="F7374" t="s">
        <v>8746</v>
      </c>
      <c r="G7374" t="s">
        <v>8609</v>
      </c>
      <c r="H7374" t="s">
        <v>13215</v>
      </c>
      <c r="I7374" t="s">
        <v>37</v>
      </c>
      <c r="J7374" t="s">
        <v>13216</v>
      </c>
      <c r="K7374" t="s">
        <v>13217</v>
      </c>
      <c r="L7374" t="s">
        <v>37</v>
      </c>
      <c r="M7374" t="s">
        <v>10057</v>
      </c>
      <c r="N7374" t="s">
        <v>10057</v>
      </c>
      <c r="O7374" t="s">
        <v>10705</v>
      </c>
      <c r="P7374" t="s">
        <v>12573</v>
      </c>
      <c r="Q7374" t="s">
        <v>12872</v>
      </c>
      <c r="R7374" t="s">
        <v>43</v>
      </c>
      <c r="S7374" t="s">
        <v>256</v>
      </c>
      <c r="T7374" t="s">
        <v>2322</v>
      </c>
      <c r="U7374" t="s">
        <v>2323</v>
      </c>
      <c r="V7374" t="s">
        <v>867</v>
      </c>
      <c r="X7374">
        <v>1</v>
      </c>
      <c r="Y7374">
        <v>0</v>
      </c>
      <c r="Z7374">
        <v>0</v>
      </c>
      <c r="AA7374">
        <v>0</v>
      </c>
      <c r="AB7374">
        <v>1568345</v>
      </c>
      <c r="AC7374" t="s">
        <v>47</v>
      </c>
      <c r="AD7374">
        <f>+VLOOKUP(T7374,items!$A$2:$D$1255,4,0)</f>
        <v>0</v>
      </c>
      <c r="AE7374">
        <f>+VLOOKUP(T7374,Tabla1[],5,0)</f>
        <v>0</v>
      </c>
      <c r="AF7374">
        <f t="shared" si="115"/>
        <v>11</v>
      </c>
    </row>
    <row r="7375" spans="1:32" x14ac:dyDescent="0.25">
      <c r="A7375">
        <v>105791</v>
      </c>
      <c r="B7375" t="s">
        <v>13214</v>
      </c>
      <c r="C7375" t="s">
        <v>33</v>
      </c>
      <c r="D7375">
        <v>0</v>
      </c>
      <c r="F7375" t="s">
        <v>8746</v>
      </c>
      <c r="G7375" t="s">
        <v>8609</v>
      </c>
      <c r="H7375" t="s">
        <v>13215</v>
      </c>
      <c r="I7375" t="s">
        <v>37</v>
      </c>
      <c r="J7375" t="s">
        <v>13216</v>
      </c>
      <c r="K7375" t="s">
        <v>13217</v>
      </c>
      <c r="L7375" t="s">
        <v>37</v>
      </c>
      <c r="M7375" t="s">
        <v>10057</v>
      </c>
      <c r="N7375" t="s">
        <v>10057</v>
      </c>
      <c r="O7375" t="s">
        <v>10705</v>
      </c>
      <c r="P7375" t="s">
        <v>12573</v>
      </c>
      <c r="Q7375" t="s">
        <v>12872</v>
      </c>
      <c r="R7375" t="s">
        <v>43</v>
      </c>
      <c r="S7375" t="s">
        <v>256</v>
      </c>
      <c r="T7375" t="s">
        <v>13218</v>
      </c>
      <c r="U7375" t="s">
        <v>13219</v>
      </c>
      <c r="W7375" t="s">
        <v>114</v>
      </c>
      <c r="X7375">
        <v>1</v>
      </c>
      <c r="Y7375">
        <v>0</v>
      </c>
      <c r="Z7375">
        <v>0</v>
      </c>
      <c r="AA7375">
        <v>0</v>
      </c>
      <c r="AB7375">
        <v>940063</v>
      </c>
      <c r="AC7375" t="s">
        <v>47</v>
      </c>
      <c r="AD7375" t="str">
        <f>+VLOOKUP(T7375,items!$A$2:$D$1255,4,0)</f>
        <v>MUEBLES</v>
      </c>
      <c r="AE7375">
        <f>+VLOOKUP(T7375,Tabla1[],5,0)</f>
        <v>0</v>
      </c>
      <c r="AF7375">
        <f t="shared" si="115"/>
        <v>11</v>
      </c>
    </row>
    <row r="7376" spans="1:32" x14ac:dyDescent="0.25">
      <c r="A7376">
        <v>105791</v>
      </c>
      <c r="B7376" t="s">
        <v>13214</v>
      </c>
      <c r="C7376" t="s">
        <v>33</v>
      </c>
      <c r="D7376">
        <v>0</v>
      </c>
      <c r="F7376" t="s">
        <v>8746</v>
      </c>
      <c r="G7376" t="s">
        <v>8609</v>
      </c>
      <c r="H7376" t="s">
        <v>13215</v>
      </c>
      <c r="I7376" t="s">
        <v>37</v>
      </c>
      <c r="J7376" t="s">
        <v>13216</v>
      </c>
      <c r="K7376" t="s">
        <v>13217</v>
      </c>
      <c r="L7376" t="s">
        <v>37</v>
      </c>
      <c r="M7376" t="s">
        <v>10057</v>
      </c>
      <c r="N7376" t="s">
        <v>10057</v>
      </c>
      <c r="O7376" t="s">
        <v>10705</v>
      </c>
      <c r="P7376" t="s">
        <v>12573</v>
      </c>
      <c r="Q7376" t="s">
        <v>12872</v>
      </c>
      <c r="R7376" t="s">
        <v>43</v>
      </c>
      <c r="S7376" t="s">
        <v>256</v>
      </c>
      <c r="T7376" t="s">
        <v>691</v>
      </c>
      <c r="U7376" t="s">
        <v>692</v>
      </c>
      <c r="X7376">
        <v>1</v>
      </c>
      <c r="Y7376">
        <v>0</v>
      </c>
      <c r="Z7376">
        <v>0</v>
      </c>
      <c r="AA7376">
        <v>0</v>
      </c>
      <c r="AB7376">
        <v>80000</v>
      </c>
      <c r="AC7376" t="s">
        <v>47</v>
      </c>
      <c r="AD7376" t="e">
        <f>+VLOOKUP(T7376,items!$A$2:$D$1255,4,0)</f>
        <v>#N/A</v>
      </c>
      <c r="AE7376" t="e">
        <f>+VLOOKUP(T7376,Tabla1[],5,0)</f>
        <v>#N/A</v>
      </c>
      <c r="AF7376">
        <f t="shared" si="115"/>
        <v>11</v>
      </c>
    </row>
    <row r="7377" spans="1:34" x14ac:dyDescent="0.25">
      <c r="A7377">
        <v>105803</v>
      </c>
      <c r="B7377" t="s">
        <v>2714</v>
      </c>
      <c r="C7377" t="s">
        <v>75</v>
      </c>
      <c r="D7377">
        <v>0</v>
      </c>
      <c r="F7377" t="s">
        <v>10533</v>
      </c>
      <c r="G7377" t="s">
        <v>10533</v>
      </c>
      <c r="H7377" t="s">
        <v>13220</v>
      </c>
      <c r="I7377" t="s">
        <v>37</v>
      </c>
      <c r="J7377" t="s">
        <v>13221</v>
      </c>
      <c r="K7377" t="s">
        <v>13222</v>
      </c>
      <c r="L7377" t="s">
        <v>37</v>
      </c>
      <c r="M7377" t="s">
        <v>9397</v>
      </c>
      <c r="N7377" t="s">
        <v>9397</v>
      </c>
      <c r="O7377" t="s">
        <v>3353</v>
      </c>
      <c r="P7377" t="s">
        <v>10126</v>
      </c>
      <c r="Q7377" t="s">
        <v>10126</v>
      </c>
      <c r="R7377" t="s">
        <v>127</v>
      </c>
      <c r="S7377" t="s">
        <v>164</v>
      </c>
      <c r="T7377" t="s">
        <v>1315</v>
      </c>
      <c r="U7377" t="s">
        <v>1147</v>
      </c>
      <c r="X7377">
        <v>20</v>
      </c>
      <c r="Y7377">
        <v>0</v>
      </c>
      <c r="Z7377">
        <v>0</v>
      </c>
      <c r="AA7377">
        <v>0</v>
      </c>
      <c r="AB7377">
        <v>1052000</v>
      </c>
      <c r="AC7377" t="s">
        <v>47</v>
      </c>
      <c r="AD7377">
        <f>+VLOOKUP(T7377,items!$A$2:$D$1255,4,0)</f>
        <v>0</v>
      </c>
      <c r="AE7377">
        <f>+VLOOKUP(T7377,Tabla1[],5,0)</f>
        <v>0</v>
      </c>
      <c r="AF7377">
        <f t="shared" si="115"/>
        <v>7</v>
      </c>
    </row>
    <row r="7378" spans="1:34" x14ac:dyDescent="0.25">
      <c r="A7378">
        <v>105809</v>
      </c>
      <c r="B7378" t="s">
        <v>1525</v>
      </c>
      <c r="C7378" t="s">
        <v>33</v>
      </c>
      <c r="D7378">
        <v>0</v>
      </c>
      <c r="F7378" t="s">
        <v>10533</v>
      </c>
      <c r="G7378" t="s">
        <v>10125</v>
      </c>
      <c r="H7378" t="s">
        <v>13223</v>
      </c>
      <c r="I7378" t="s">
        <v>13224</v>
      </c>
      <c r="J7378" t="s">
        <v>13225</v>
      </c>
      <c r="K7378" t="s">
        <v>13226</v>
      </c>
      <c r="L7378" t="s">
        <v>13224</v>
      </c>
      <c r="M7378" t="s">
        <v>3353</v>
      </c>
      <c r="N7378" t="s">
        <v>3353</v>
      </c>
      <c r="O7378" t="s">
        <v>10644</v>
      </c>
      <c r="P7378" t="s">
        <v>97</v>
      </c>
      <c r="Q7378" t="s">
        <v>97</v>
      </c>
      <c r="R7378" t="s">
        <v>127</v>
      </c>
      <c r="S7378" t="s">
        <v>272</v>
      </c>
      <c r="T7378" t="s">
        <v>13227</v>
      </c>
      <c r="U7378" t="s">
        <v>13228</v>
      </c>
      <c r="X7378">
        <v>2</v>
      </c>
      <c r="Y7378">
        <v>0</v>
      </c>
      <c r="Z7378">
        <v>0</v>
      </c>
      <c r="AA7378">
        <v>0</v>
      </c>
      <c r="AB7378" s="14">
        <v>15264</v>
      </c>
      <c r="AC7378" t="s">
        <v>47</v>
      </c>
      <c r="AD7378">
        <f>+VLOOKUP(T7378,items!$A$2:$D$1255,4,0)</f>
        <v>0</v>
      </c>
      <c r="AE7378">
        <f>+VLOOKUP(T7378,Tabla1[],5,0)</f>
        <v>0</v>
      </c>
      <c r="AF7378">
        <f t="shared" si="115"/>
        <v>7</v>
      </c>
      <c r="AG7378">
        <v>3816</v>
      </c>
      <c r="AH7378" s="14">
        <v>15264</v>
      </c>
    </row>
    <row r="7379" spans="1:34" x14ac:dyDescent="0.25">
      <c r="A7379">
        <v>105809</v>
      </c>
      <c r="B7379" t="s">
        <v>1525</v>
      </c>
      <c r="C7379" t="s">
        <v>33</v>
      </c>
      <c r="D7379">
        <v>0</v>
      </c>
      <c r="F7379" t="s">
        <v>10533</v>
      </c>
      <c r="G7379" t="s">
        <v>10125</v>
      </c>
      <c r="H7379" t="s">
        <v>13223</v>
      </c>
      <c r="I7379" t="s">
        <v>13224</v>
      </c>
      <c r="J7379" t="s">
        <v>13225</v>
      </c>
      <c r="K7379" t="s">
        <v>13226</v>
      </c>
      <c r="L7379" t="s">
        <v>13224</v>
      </c>
      <c r="M7379" t="s">
        <v>3353</v>
      </c>
      <c r="N7379" t="s">
        <v>3353</v>
      </c>
      <c r="O7379" t="s">
        <v>10644</v>
      </c>
      <c r="P7379" t="s">
        <v>97</v>
      </c>
      <c r="Q7379" t="s">
        <v>97</v>
      </c>
      <c r="R7379" t="s">
        <v>127</v>
      </c>
      <c r="S7379" t="s">
        <v>272</v>
      </c>
      <c r="T7379" t="s">
        <v>13227</v>
      </c>
      <c r="U7379" t="s">
        <v>13228</v>
      </c>
      <c r="X7379">
        <v>2</v>
      </c>
      <c r="Y7379">
        <v>0</v>
      </c>
      <c r="Z7379">
        <v>0</v>
      </c>
      <c r="AA7379">
        <v>0</v>
      </c>
      <c r="AB7379" s="14">
        <v>15264</v>
      </c>
      <c r="AC7379" t="s">
        <v>47</v>
      </c>
      <c r="AD7379">
        <f>+VLOOKUP(T7379,items!$A$2:$D$1255,4,0)</f>
        <v>0</v>
      </c>
      <c r="AE7379">
        <f>+VLOOKUP(T7379,Tabla1[],5,0)</f>
        <v>0</v>
      </c>
      <c r="AF7379">
        <f t="shared" si="115"/>
        <v>7</v>
      </c>
      <c r="AG7379">
        <v>3816</v>
      </c>
      <c r="AH7379" s="14">
        <v>15264</v>
      </c>
    </row>
    <row r="7380" spans="1:34" x14ac:dyDescent="0.25">
      <c r="A7380">
        <v>105809</v>
      </c>
      <c r="B7380" t="s">
        <v>1525</v>
      </c>
      <c r="C7380" t="s">
        <v>33</v>
      </c>
      <c r="D7380">
        <v>0</v>
      </c>
      <c r="F7380" t="s">
        <v>10533</v>
      </c>
      <c r="G7380" t="s">
        <v>10125</v>
      </c>
      <c r="H7380" t="s">
        <v>13223</v>
      </c>
      <c r="I7380" t="s">
        <v>13224</v>
      </c>
      <c r="J7380" t="s">
        <v>13225</v>
      </c>
      <c r="K7380" t="s">
        <v>13226</v>
      </c>
      <c r="L7380" t="s">
        <v>13224</v>
      </c>
      <c r="M7380" t="s">
        <v>3353</v>
      </c>
      <c r="N7380" t="s">
        <v>3353</v>
      </c>
      <c r="O7380" t="s">
        <v>10644</v>
      </c>
      <c r="P7380" t="s">
        <v>97</v>
      </c>
      <c r="Q7380" t="s">
        <v>97</v>
      </c>
      <c r="R7380" t="s">
        <v>127</v>
      </c>
      <c r="S7380" t="s">
        <v>272</v>
      </c>
      <c r="T7380" t="s">
        <v>13229</v>
      </c>
      <c r="U7380" t="s">
        <v>13230</v>
      </c>
      <c r="X7380">
        <v>5</v>
      </c>
      <c r="Y7380">
        <v>0</v>
      </c>
      <c r="Z7380">
        <v>0</v>
      </c>
      <c r="AA7380">
        <v>0</v>
      </c>
      <c r="AB7380" s="14">
        <v>200912.4</v>
      </c>
      <c r="AC7380" t="s">
        <v>47</v>
      </c>
      <c r="AD7380">
        <f>+VLOOKUP(T7380,items!$A$2:$D$1255,4,0)</f>
        <v>0</v>
      </c>
      <c r="AE7380">
        <f>+VLOOKUP(T7380,Tabla1[],5,0)</f>
        <v>0</v>
      </c>
      <c r="AF7380">
        <f t="shared" si="115"/>
        <v>7</v>
      </c>
      <c r="AG7380">
        <v>3816</v>
      </c>
      <c r="AH7380" s="14">
        <v>200912.4</v>
      </c>
    </row>
    <row r="7381" spans="1:34" x14ac:dyDescent="0.25">
      <c r="A7381">
        <v>105809</v>
      </c>
      <c r="B7381" t="s">
        <v>1525</v>
      </c>
      <c r="C7381" t="s">
        <v>33</v>
      </c>
      <c r="D7381">
        <v>0</v>
      </c>
      <c r="F7381" t="s">
        <v>10533</v>
      </c>
      <c r="G7381" t="s">
        <v>10125</v>
      </c>
      <c r="H7381" t="s">
        <v>13223</v>
      </c>
      <c r="I7381" t="s">
        <v>13224</v>
      </c>
      <c r="J7381" t="s">
        <v>13225</v>
      </c>
      <c r="K7381" t="s">
        <v>13226</v>
      </c>
      <c r="L7381" t="s">
        <v>13224</v>
      </c>
      <c r="M7381" t="s">
        <v>3353</v>
      </c>
      <c r="N7381" t="s">
        <v>3353</v>
      </c>
      <c r="O7381" t="s">
        <v>10644</v>
      </c>
      <c r="P7381" t="s">
        <v>97</v>
      </c>
      <c r="Q7381" t="s">
        <v>97</v>
      </c>
      <c r="R7381" t="s">
        <v>127</v>
      </c>
      <c r="S7381" t="s">
        <v>272</v>
      </c>
      <c r="T7381" t="s">
        <v>13231</v>
      </c>
      <c r="U7381" t="s">
        <v>13232</v>
      </c>
      <c r="X7381">
        <v>5</v>
      </c>
      <c r="Y7381">
        <v>0</v>
      </c>
      <c r="Z7381">
        <v>0</v>
      </c>
      <c r="AA7381">
        <v>0</v>
      </c>
      <c r="AB7381" s="14">
        <v>218656.8</v>
      </c>
      <c r="AC7381" t="s">
        <v>47</v>
      </c>
      <c r="AD7381">
        <f>+VLOOKUP(T7381,items!$A$2:$D$1255,4,0)</f>
        <v>0</v>
      </c>
      <c r="AE7381">
        <f>+VLOOKUP(T7381,Tabla1[],5,0)</f>
        <v>0</v>
      </c>
      <c r="AF7381">
        <f t="shared" si="115"/>
        <v>7</v>
      </c>
      <c r="AG7381">
        <v>3816</v>
      </c>
      <c r="AH7381" s="14">
        <v>218656.8</v>
      </c>
    </row>
    <row r="7382" spans="1:34" x14ac:dyDescent="0.25">
      <c r="A7382">
        <v>105809</v>
      </c>
      <c r="B7382" t="s">
        <v>1525</v>
      </c>
      <c r="C7382" t="s">
        <v>33</v>
      </c>
      <c r="D7382">
        <v>0</v>
      </c>
      <c r="F7382" t="s">
        <v>10533</v>
      </c>
      <c r="G7382" t="s">
        <v>10125</v>
      </c>
      <c r="H7382" t="s">
        <v>13223</v>
      </c>
      <c r="I7382" t="s">
        <v>13224</v>
      </c>
      <c r="J7382" t="s">
        <v>13225</v>
      </c>
      <c r="K7382" t="s">
        <v>13226</v>
      </c>
      <c r="L7382" t="s">
        <v>13224</v>
      </c>
      <c r="M7382" t="s">
        <v>3353</v>
      </c>
      <c r="N7382" t="s">
        <v>3353</v>
      </c>
      <c r="O7382" t="s">
        <v>10644</v>
      </c>
      <c r="P7382" t="s">
        <v>97</v>
      </c>
      <c r="Q7382" t="s">
        <v>97</v>
      </c>
      <c r="R7382" t="s">
        <v>127</v>
      </c>
      <c r="S7382" t="s">
        <v>272</v>
      </c>
      <c r="T7382" t="s">
        <v>633</v>
      </c>
      <c r="U7382" t="s">
        <v>634</v>
      </c>
      <c r="X7382">
        <v>5</v>
      </c>
      <c r="Y7382">
        <v>0</v>
      </c>
      <c r="Z7382">
        <v>0</v>
      </c>
      <c r="AA7382">
        <v>0</v>
      </c>
      <c r="AB7382" s="14">
        <v>819104.4</v>
      </c>
      <c r="AC7382" t="s">
        <v>47</v>
      </c>
      <c r="AD7382">
        <f>+VLOOKUP(T7382,items!$A$2:$D$1255,4,0)</f>
        <v>0</v>
      </c>
      <c r="AE7382">
        <f>+VLOOKUP(T7382,Tabla1[],5,0)</f>
        <v>0</v>
      </c>
      <c r="AF7382">
        <f t="shared" si="115"/>
        <v>7</v>
      </c>
      <c r="AG7382">
        <v>3816</v>
      </c>
      <c r="AH7382" s="14">
        <v>819104.4</v>
      </c>
    </row>
    <row r="7383" spans="1:34" x14ac:dyDescent="0.25">
      <c r="A7383">
        <v>105809</v>
      </c>
      <c r="B7383" t="s">
        <v>1525</v>
      </c>
      <c r="C7383" t="s">
        <v>33</v>
      </c>
      <c r="D7383">
        <v>0</v>
      </c>
      <c r="F7383" t="s">
        <v>10533</v>
      </c>
      <c r="G7383" t="s">
        <v>10125</v>
      </c>
      <c r="H7383" t="s">
        <v>13223</v>
      </c>
      <c r="I7383" t="s">
        <v>13224</v>
      </c>
      <c r="J7383" t="s">
        <v>13225</v>
      </c>
      <c r="K7383" t="s">
        <v>13226</v>
      </c>
      <c r="L7383" t="s">
        <v>13224</v>
      </c>
      <c r="M7383" t="s">
        <v>3353</v>
      </c>
      <c r="N7383" t="s">
        <v>3353</v>
      </c>
      <c r="O7383" t="s">
        <v>10644</v>
      </c>
      <c r="P7383" t="s">
        <v>97</v>
      </c>
      <c r="Q7383" t="s">
        <v>97</v>
      </c>
      <c r="R7383" t="s">
        <v>127</v>
      </c>
      <c r="S7383" t="s">
        <v>272</v>
      </c>
      <c r="T7383" t="s">
        <v>6567</v>
      </c>
      <c r="U7383" t="s">
        <v>6568</v>
      </c>
      <c r="X7383">
        <v>5</v>
      </c>
      <c r="Y7383">
        <v>0</v>
      </c>
      <c r="Z7383">
        <v>0</v>
      </c>
      <c r="AA7383">
        <v>0</v>
      </c>
      <c r="AB7383" s="14">
        <v>142146</v>
      </c>
      <c r="AC7383" t="s">
        <v>47</v>
      </c>
      <c r="AD7383">
        <f>+VLOOKUP(T7383,items!$A$2:$D$1255,4,0)</f>
        <v>0</v>
      </c>
      <c r="AE7383">
        <f>+VLOOKUP(T7383,Tabla1[],5,0)</f>
        <v>0</v>
      </c>
      <c r="AF7383">
        <f t="shared" si="115"/>
        <v>7</v>
      </c>
      <c r="AG7383">
        <v>3816</v>
      </c>
      <c r="AH7383" s="14">
        <v>142146</v>
      </c>
    </row>
    <row r="7384" spans="1:34" x14ac:dyDescent="0.25">
      <c r="A7384">
        <v>105809</v>
      </c>
      <c r="B7384" t="s">
        <v>1525</v>
      </c>
      <c r="C7384" t="s">
        <v>33</v>
      </c>
      <c r="D7384">
        <v>0</v>
      </c>
      <c r="F7384" t="s">
        <v>10533</v>
      </c>
      <c r="G7384" t="s">
        <v>10125</v>
      </c>
      <c r="H7384" t="s">
        <v>13223</v>
      </c>
      <c r="I7384" t="s">
        <v>13224</v>
      </c>
      <c r="J7384" t="s">
        <v>13225</v>
      </c>
      <c r="K7384" t="s">
        <v>13226</v>
      </c>
      <c r="L7384" t="s">
        <v>13224</v>
      </c>
      <c r="M7384" t="s">
        <v>3353</v>
      </c>
      <c r="N7384" t="s">
        <v>3353</v>
      </c>
      <c r="O7384" t="s">
        <v>10644</v>
      </c>
      <c r="P7384" t="s">
        <v>97</v>
      </c>
      <c r="Q7384" t="s">
        <v>97</v>
      </c>
      <c r="R7384" t="s">
        <v>127</v>
      </c>
      <c r="S7384" t="s">
        <v>272</v>
      </c>
      <c r="T7384" t="s">
        <v>5752</v>
      </c>
      <c r="U7384" t="s">
        <v>5753</v>
      </c>
      <c r="X7384">
        <v>80</v>
      </c>
      <c r="Y7384">
        <v>0</v>
      </c>
      <c r="Z7384">
        <v>0</v>
      </c>
      <c r="AA7384">
        <v>0</v>
      </c>
      <c r="AB7384" s="14">
        <v>152640</v>
      </c>
      <c r="AC7384" t="s">
        <v>47</v>
      </c>
      <c r="AD7384">
        <f>+VLOOKUP(T7384,items!$A$2:$D$1255,4,0)</f>
        <v>0</v>
      </c>
      <c r="AE7384">
        <f>+VLOOKUP(T7384,Tabla1[],5,0)</f>
        <v>0</v>
      </c>
      <c r="AF7384">
        <f t="shared" si="115"/>
        <v>7</v>
      </c>
      <c r="AG7384">
        <v>3816</v>
      </c>
      <c r="AH7384" s="14">
        <v>152640</v>
      </c>
    </row>
    <row r="7385" spans="1:34" x14ac:dyDescent="0.25">
      <c r="A7385">
        <v>105809</v>
      </c>
      <c r="B7385" t="s">
        <v>1525</v>
      </c>
      <c r="C7385" t="s">
        <v>33</v>
      </c>
      <c r="D7385">
        <v>0</v>
      </c>
      <c r="F7385" t="s">
        <v>10533</v>
      </c>
      <c r="G7385" t="s">
        <v>10125</v>
      </c>
      <c r="H7385" t="s">
        <v>13223</v>
      </c>
      <c r="I7385" t="s">
        <v>13224</v>
      </c>
      <c r="J7385" t="s">
        <v>13225</v>
      </c>
      <c r="K7385" t="s">
        <v>13226</v>
      </c>
      <c r="L7385" t="s">
        <v>13224</v>
      </c>
      <c r="M7385" t="s">
        <v>3353</v>
      </c>
      <c r="N7385" t="s">
        <v>3353</v>
      </c>
      <c r="O7385" t="s">
        <v>10644</v>
      </c>
      <c r="P7385" t="s">
        <v>97</v>
      </c>
      <c r="Q7385" t="s">
        <v>97</v>
      </c>
      <c r="R7385" t="s">
        <v>127</v>
      </c>
      <c r="S7385" t="s">
        <v>272</v>
      </c>
      <c r="T7385" t="s">
        <v>1536</v>
      </c>
      <c r="U7385" t="s">
        <v>1537</v>
      </c>
      <c r="X7385">
        <v>5</v>
      </c>
      <c r="Y7385">
        <v>0</v>
      </c>
      <c r="Z7385">
        <v>0</v>
      </c>
      <c r="AA7385">
        <v>0</v>
      </c>
      <c r="AB7385" s="14">
        <v>2818306.8</v>
      </c>
      <c r="AC7385" t="s">
        <v>47</v>
      </c>
      <c r="AD7385">
        <f>+VLOOKUP(T7385,items!$A$2:$D$1255,4,0)</f>
        <v>0</v>
      </c>
      <c r="AE7385">
        <f>+VLOOKUP(T7385,Tabla1[],5,0)</f>
        <v>0</v>
      </c>
      <c r="AF7385">
        <f t="shared" si="115"/>
        <v>7</v>
      </c>
      <c r="AG7385">
        <v>3816</v>
      </c>
      <c r="AH7385" s="14">
        <v>2818306.8</v>
      </c>
    </row>
    <row r="7386" spans="1:34" x14ac:dyDescent="0.25">
      <c r="A7386">
        <v>105809</v>
      </c>
      <c r="B7386" t="s">
        <v>1525</v>
      </c>
      <c r="C7386" t="s">
        <v>33</v>
      </c>
      <c r="D7386">
        <v>0</v>
      </c>
      <c r="F7386" t="s">
        <v>10533</v>
      </c>
      <c r="G7386" t="s">
        <v>10125</v>
      </c>
      <c r="H7386" t="s">
        <v>13223</v>
      </c>
      <c r="I7386" t="s">
        <v>13224</v>
      </c>
      <c r="J7386" t="s">
        <v>13225</v>
      </c>
      <c r="K7386" t="s">
        <v>13226</v>
      </c>
      <c r="L7386" t="s">
        <v>13224</v>
      </c>
      <c r="M7386" t="s">
        <v>3353</v>
      </c>
      <c r="N7386" t="s">
        <v>3353</v>
      </c>
      <c r="O7386" t="s">
        <v>10644</v>
      </c>
      <c r="P7386" t="s">
        <v>97</v>
      </c>
      <c r="Q7386" t="s">
        <v>97</v>
      </c>
      <c r="R7386" t="s">
        <v>127</v>
      </c>
      <c r="S7386" t="s">
        <v>272</v>
      </c>
      <c r="T7386" t="s">
        <v>9224</v>
      </c>
      <c r="U7386" t="s">
        <v>9225</v>
      </c>
      <c r="X7386">
        <v>80</v>
      </c>
      <c r="Y7386">
        <v>0</v>
      </c>
      <c r="Z7386">
        <v>0</v>
      </c>
      <c r="AA7386">
        <v>0</v>
      </c>
      <c r="AB7386" s="14">
        <v>0</v>
      </c>
      <c r="AC7386" t="s">
        <v>47</v>
      </c>
      <c r="AD7386">
        <f>+VLOOKUP(T7386,items!$A$2:$D$1255,4,0)</f>
        <v>0</v>
      </c>
      <c r="AE7386">
        <f>+VLOOKUP(T7386,Tabla1[],5,0)</f>
        <v>0</v>
      </c>
      <c r="AF7386">
        <f t="shared" si="115"/>
        <v>7</v>
      </c>
      <c r="AG7386">
        <v>3816</v>
      </c>
      <c r="AH7386" s="14">
        <v>0</v>
      </c>
    </row>
    <row r="7387" spans="1:34" x14ac:dyDescent="0.25">
      <c r="A7387">
        <v>105809</v>
      </c>
      <c r="B7387" t="s">
        <v>1525</v>
      </c>
      <c r="C7387" t="s">
        <v>33</v>
      </c>
      <c r="D7387">
        <v>0</v>
      </c>
      <c r="F7387" t="s">
        <v>10533</v>
      </c>
      <c r="G7387" t="s">
        <v>10125</v>
      </c>
      <c r="H7387" t="s">
        <v>13223</v>
      </c>
      <c r="I7387" t="s">
        <v>13224</v>
      </c>
      <c r="J7387" t="s">
        <v>13225</v>
      </c>
      <c r="K7387" t="s">
        <v>13226</v>
      </c>
      <c r="L7387" t="s">
        <v>13224</v>
      </c>
      <c r="M7387" t="s">
        <v>3353</v>
      </c>
      <c r="N7387" t="s">
        <v>3353</v>
      </c>
      <c r="O7387" t="s">
        <v>10644</v>
      </c>
      <c r="P7387" t="s">
        <v>97</v>
      </c>
      <c r="Q7387" t="s">
        <v>97</v>
      </c>
      <c r="R7387" t="s">
        <v>127</v>
      </c>
      <c r="S7387" t="s">
        <v>272</v>
      </c>
      <c r="T7387" t="s">
        <v>5236</v>
      </c>
      <c r="U7387" t="s">
        <v>5237</v>
      </c>
      <c r="X7387">
        <v>64</v>
      </c>
      <c r="Y7387">
        <v>0</v>
      </c>
      <c r="Z7387">
        <v>0</v>
      </c>
      <c r="AA7387">
        <v>0</v>
      </c>
      <c r="AB7387" s="14">
        <v>979338.23999999999</v>
      </c>
      <c r="AC7387" t="s">
        <v>47</v>
      </c>
      <c r="AD7387">
        <f>+VLOOKUP(T7387,items!$A$2:$D$1255,4,0)</f>
        <v>0</v>
      </c>
      <c r="AE7387">
        <f>+VLOOKUP(T7387,Tabla1[],5,0)</f>
        <v>0</v>
      </c>
      <c r="AF7387">
        <f t="shared" si="115"/>
        <v>7</v>
      </c>
      <c r="AG7387">
        <v>3816</v>
      </c>
      <c r="AH7387" s="14">
        <v>979338.23999999999</v>
      </c>
    </row>
    <row r="7388" spans="1:34" x14ac:dyDescent="0.25">
      <c r="A7388">
        <v>105809</v>
      </c>
      <c r="B7388" t="s">
        <v>1525</v>
      </c>
      <c r="C7388" t="s">
        <v>33</v>
      </c>
      <c r="D7388">
        <v>0</v>
      </c>
      <c r="F7388" t="s">
        <v>10533</v>
      </c>
      <c r="G7388" t="s">
        <v>10125</v>
      </c>
      <c r="H7388" t="s">
        <v>13223</v>
      </c>
      <c r="I7388" t="s">
        <v>13224</v>
      </c>
      <c r="J7388" t="s">
        <v>13225</v>
      </c>
      <c r="K7388" t="s">
        <v>13226</v>
      </c>
      <c r="L7388" t="s">
        <v>13224</v>
      </c>
      <c r="M7388" t="s">
        <v>3353</v>
      </c>
      <c r="N7388" t="s">
        <v>3353</v>
      </c>
      <c r="O7388" t="s">
        <v>10644</v>
      </c>
      <c r="P7388" t="s">
        <v>97</v>
      </c>
      <c r="Q7388" t="s">
        <v>97</v>
      </c>
      <c r="R7388" t="s">
        <v>127</v>
      </c>
      <c r="S7388" t="s">
        <v>272</v>
      </c>
      <c r="T7388" t="s">
        <v>9416</v>
      </c>
      <c r="U7388" t="s">
        <v>9417</v>
      </c>
      <c r="X7388">
        <v>40</v>
      </c>
      <c r="Y7388">
        <v>0</v>
      </c>
      <c r="Z7388">
        <v>0</v>
      </c>
      <c r="AA7388">
        <v>0</v>
      </c>
      <c r="AB7388" s="14">
        <v>657878.4</v>
      </c>
      <c r="AC7388" t="s">
        <v>47</v>
      </c>
      <c r="AD7388">
        <f>+VLOOKUP(T7388,items!$A$2:$D$1255,4,0)</f>
        <v>0</v>
      </c>
      <c r="AE7388">
        <f>+VLOOKUP(T7388,Tabla1[],5,0)</f>
        <v>0</v>
      </c>
      <c r="AF7388">
        <f t="shared" si="115"/>
        <v>7</v>
      </c>
      <c r="AG7388">
        <v>3816</v>
      </c>
      <c r="AH7388" s="14">
        <v>657878.4</v>
      </c>
    </row>
    <row r="7389" spans="1:34" x14ac:dyDescent="0.25">
      <c r="A7389">
        <v>105809</v>
      </c>
      <c r="B7389" t="s">
        <v>1525</v>
      </c>
      <c r="C7389" t="s">
        <v>33</v>
      </c>
      <c r="D7389">
        <v>0</v>
      </c>
      <c r="F7389" t="s">
        <v>10533</v>
      </c>
      <c r="G7389" t="s">
        <v>10125</v>
      </c>
      <c r="H7389" t="s">
        <v>13223</v>
      </c>
      <c r="I7389" t="s">
        <v>13224</v>
      </c>
      <c r="J7389" t="s">
        <v>13225</v>
      </c>
      <c r="K7389" t="s">
        <v>13226</v>
      </c>
      <c r="L7389" t="s">
        <v>13224</v>
      </c>
      <c r="M7389" t="s">
        <v>3353</v>
      </c>
      <c r="N7389" t="s">
        <v>3353</v>
      </c>
      <c r="O7389" t="s">
        <v>10644</v>
      </c>
      <c r="P7389" t="s">
        <v>97</v>
      </c>
      <c r="Q7389" t="s">
        <v>97</v>
      </c>
      <c r="R7389" t="s">
        <v>127</v>
      </c>
      <c r="S7389" t="s">
        <v>272</v>
      </c>
      <c r="T7389" t="s">
        <v>5760</v>
      </c>
      <c r="U7389" t="s">
        <v>5761</v>
      </c>
      <c r="X7389">
        <v>10</v>
      </c>
      <c r="Y7389">
        <v>0</v>
      </c>
      <c r="Z7389">
        <v>0</v>
      </c>
      <c r="AA7389">
        <v>0</v>
      </c>
      <c r="AB7389" s="14">
        <v>499514.4</v>
      </c>
      <c r="AC7389" t="s">
        <v>47</v>
      </c>
      <c r="AD7389">
        <f>+VLOOKUP(T7389,items!$A$2:$D$1255,4,0)</f>
        <v>0</v>
      </c>
      <c r="AE7389">
        <f>+VLOOKUP(T7389,Tabla1[],5,0)</f>
        <v>0</v>
      </c>
      <c r="AF7389">
        <f t="shared" si="115"/>
        <v>7</v>
      </c>
      <c r="AG7389">
        <v>3816</v>
      </c>
      <c r="AH7389" s="14">
        <v>499514.4</v>
      </c>
    </row>
    <row r="7390" spans="1:34" x14ac:dyDescent="0.25">
      <c r="A7390">
        <v>105809</v>
      </c>
      <c r="B7390" t="s">
        <v>1525</v>
      </c>
      <c r="C7390" t="s">
        <v>33</v>
      </c>
      <c r="D7390">
        <v>0</v>
      </c>
      <c r="F7390" t="s">
        <v>10533</v>
      </c>
      <c r="G7390" t="s">
        <v>10125</v>
      </c>
      <c r="H7390" t="s">
        <v>13223</v>
      </c>
      <c r="I7390" t="s">
        <v>13224</v>
      </c>
      <c r="J7390" t="s">
        <v>13225</v>
      </c>
      <c r="K7390" t="s">
        <v>13226</v>
      </c>
      <c r="L7390" t="s">
        <v>13224</v>
      </c>
      <c r="M7390" t="s">
        <v>3353</v>
      </c>
      <c r="N7390" t="s">
        <v>3353</v>
      </c>
      <c r="O7390" t="s">
        <v>10644</v>
      </c>
      <c r="P7390" t="s">
        <v>97</v>
      </c>
      <c r="Q7390" t="s">
        <v>97</v>
      </c>
      <c r="R7390" t="s">
        <v>127</v>
      </c>
      <c r="S7390" t="s">
        <v>272</v>
      </c>
      <c r="T7390" t="s">
        <v>5762</v>
      </c>
      <c r="U7390" t="s">
        <v>5763</v>
      </c>
      <c r="X7390">
        <v>5</v>
      </c>
      <c r="Y7390">
        <v>0</v>
      </c>
      <c r="Z7390">
        <v>0</v>
      </c>
      <c r="AA7390">
        <v>0</v>
      </c>
      <c r="AB7390" s="14">
        <v>479480.4</v>
      </c>
      <c r="AC7390" t="s">
        <v>47</v>
      </c>
      <c r="AD7390">
        <f>+VLOOKUP(T7390,items!$A$2:$D$1255,4,0)</f>
        <v>0</v>
      </c>
      <c r="AE7390">
        <f>+VLOOKUP(T7390,Tabla1[],5,0)</f>
        <v>0</v>
      </c>
      <c r="AF7390">
        <f t="shared" si="115"/>
        <v>7</v>
      </c>
      <c r="AG7390">
        <v>3816</v>
      </c>
      <c r="AH7390" s="14">
        <v>479480.4</v>
      </c>
    </row>
    <row r="7391" spans="1:34" x14ac:dyDescent="0.25">
      <c r="A7391">
        <v>105809</v>
      </c>
      <c r="B7391" t="s">
        <v>1525</v>
      </c>
      <c r="C7391" t="s">
        <v>33</v>
      </c>
      <c r="D7391">
        <v>0</v>
      </c>
      <c r="F7391" t="s">
        <v>10533</v>
      </c>
      <c r="G7391" t="s">
        <v>10125</v>
      </c>
      <c r="H7391" t="s">
        <v>13223</v>
      </c>
      <c r="I7391" t="s">
        <v>13224</v>
      </c>
      <c r="J7391" t="s">
        <v>13225</v>
      </c>
      <c r="K7391" t="s">
        <v>13226</v>
      </c>
      <c r="L7391" t="s">
        <v>13224</v>
      </c>
      <c r="M7391" t="s">
        <v>3353</v>
      </c>
      <c r="N7391" t="s">
        <v>3353</v>
      </c>
      <c r="O7391" t="s">
        <v>10644</v>
      </c>
      <c r="P7391" t="s">
        <v>97</v>
      </c>
      <c r="Q7391" t="s">
        <v>97</v>
      </c>
      <c r="R7391" t="s">
        <v>127</v>
      </c>
      <c r="S7391" t="s">
        <v>272</v>
      </c>
      <c r="T7391" t="s">
        <v>5764</v>
      </c>
      <c r="U7391" t="s">
        <v>5765</v>
      </c>
      <c r="X7391">
        <v>10</v>
      </c>
      <c r="Y7391">
        <v>0</v>
      </c>
      <c r="Z7391">
        <v>0</v>
      </c>
      <c r="AA7391">
        <v>0</v>
      </c>
      <c r="AB7391" s="14">
        <v>281239.2</v>
      </c>
      <c r="AC7391" t="s">
        <v>47</v>
      </c>
      <c r="AD7391">
        <f>+VLOOKUP(T7391,items!$A$2:$D$1255,4,0)</f>
        <v>0</v>
      </c>
      <c r="AE7391">
        <f>+VLOOKUP(T7391,Tabla1[],5,0)</f>
        <v>0</v>
      </c>
      <c r="AF7391">
        <f t="shared" si="115"/>
        <v>7</v>
      </c>
      <c r="AG7391">
        <v>3816</v>
      </c>
      <c r="AH7391" s="14">
        <v>281239.2</v>
      </c>
    </row>
    <row r="7392" spans="1:34" x14ac:dyDescent="0.25">
      <c r="A7392">
        <v>105809</v>
      </c>
      <c r="B7392" t="s">
        <v>1525</v>
      </c>
      <c r="C7392" t="s">
        <v>33</v>
      </c>
      <c r="D7392">
        <v>0</v>
      </c>
      <c r="F7392" t="s">
        <v>10533</v>
      </c>
      <c r="G7392" t="s">
        <v>10125</v>
      </c>
      <c r="H7392" t="s">
        <v>13223</v>
      </c>
      <c r="I7392" t="s">
        <v>13224</v>
      </c>
      <c r="J7392" t="s">
        <v>13225</v>
      </c>
      <c r="K7392" t="s">
        <v>13226</v>
      </c>
      <c r="L7392" t="s">
        <v>13224</v>
      </c>
      <c r="M7392" t="s">
        <v>3353</v>
      </c>
      <c r="N7392" t="s">
        <v>3353</v>
      </c>
      <c r="O7392" t="s">
        <v>10644</v>
      </c>
      <c r="P7392" t="s">
        <v>97</v>
      </c>
      <c r="Q7392" t="s">
        <v>97</v>
      </c>
      <c r="R7392" t="s">
        <v>127</v>
      </c>
      <c r="S7392" t="s">
        <v>272</v>
      </c>
      <c r="T7392" t="s">
        <v>13233</v>
      </c>
      <c r="U7392" t="s">
        <v>13234</v>
      </c>
      <c r="X7392">
        <v>5</v>
      </c>
      <c r="Y7392">
        <v>0</v>
      </c>
      <c r="Z7392">
        <v>0</v>
      </c>
      <c r="AA7392">
        <v>0</v>
      </c>
      <c r="AB7392" s="14">
        <v>102459.6</v>
      </c>
      <c r="AC7392" t="s">
        <v>47</v>
      </c>
      <c r="AD7392">
        <f>+VLOOKUP(T7392,items!$A$2:$D$1255,4,0)</f>
        <v>0</v>
      </c>
      <c r="AE7392">
        <f>+VLOOKUP(T7392,Tabla1[],5,0)</f>
        <v>0</v>
      </c>
      <c r="AF7392">
        <f t="shared" si="115"/>
        <v>7</v>
      </c>
      <c r="AG7392">
        <v>3816</v>
      </c>
      <c r="AH7392" s="14">
        <v>102459.6</v>
      </c>
    </row>
    <row r="7393" spans="1:34" x14ac:dyDescent="0.25">
      <c r="A7393">
        <v>105809</v>
      </c>
      <c r="B7393" t="s">
        <v>1525</v>
      </c>
      <c r="C7393" t="s">
        <v>33</v>
      </c>
      <c r="D7393">
        <v>0</v>
      </c>
      <c r="F7393" t="s">
        <v>10533</v>
      </c>
      <c r="G7393" t="s">
        <v>10125</v>
      </c>
      <c r="H7393" t="s">
        <v>13223</v>
      </c>
      <c r="I7393" t="s">
        <v>13224</v>
      </c>
      <c r="J7393" t="s">
        <v>13225</v>
      </c>
      <c r="K7393" t="s">
        <v>13226</v>
      </c>
      <c r="L7393" t="s">
        <v>13224</v>
      </c>
      <c r="M7393" t="s">
        <v>3353</v>
      </c>
      <c r="N7393" t="s">
        <v>3353</v>
      </c>
      <c r="O7393" t="s">
        <v>10644</v>
      </c>
      <c r="P7393" t="s">
        <v>97</v>
      </c>
      <c r="Q7393" t="s">
        <v>97</v>
      </c>
      <c r="R7393" t="s">
        <v>127</v>
      </c>
      <c r="S7393" t="s">
        <v>272</v>
      </c>
      <c r="T7393" t="s">
        <v>13233</v>
      </c>
      <c r="U7393" t="s">
        <v>13234</v>
      </c>
      <c r="X7393">
        <v>5</v>
      </c>
      <c r="Y7393">
        <v>0</v>
      </c>
      <c r="Z7393">
        <v>0</v>
      </c>
      <c r="AA7393">
        <v>0</v>
      </c>
      <c r="AB7393" s="14">
        <v>102459.6</v>
      </c>
      <c r="AC7393" t="s">
        <v>47</v>
      </c>
      <c r="AD7393">
        <f>+VLOOKUP(T7393,items!$A$2:$D$1255,4,0)</f>
        <v>0</v>
      </c>
      <c r="AE7393">
        <f>+VLOOKUP(T7393,Tabla1[],5,0)</f>
        <v>0</v>
      </c>
      <c r="AF7393">
        <f t="shared" si="115"/>
        <v>7</v>
      </c>
      <c r="AG7393">
        <v>3816</v>
      </c>
      <c r="AH7393" s="14">
        <v>102459.6</v>
      </c>
    </row>
    <row r="7394" spans="1:34" x14ac:dyDescent="0.25">
      <c r="A7394">
        <v>105809</v>
      </c>
      <c r="B7394" t="s">
        <v>1525</v>
      </c>
      <c r="C7394" t="s">
        <v>33</v>
      </c>
      <c r="D7394">
        <v>0</v>
      </c>
      <c r="F7394" t="s">
        <v>10533</v>
      </c>
      <c r="G7394" t="s">
        <v>10125</v>
      </c>
      <c r="H7394" t="s">
        <v>13223</v>
      </c>
      <c r="I7394" t="s">
        <v>13224</v>
      </c>
      <c r="J7394" t="s">
        <v>13225</v>
      </c>
      <c r="K7394" t="s">
        <v>13226</v>
      </c>
      <c r="L7394" t="s">
        <v>13224</v>
      </c>
      <c r="M7394" t="s">
        <v>3353</v>
      </c>
      <c r="N7394" t="s">
        <v>3353</v>
      </c>
      <c r="O7394" t="s">
        <v>10644</v>
      </c>
      <c r="P7394" t="s">
        <v>97</v>
      </c>
      <c r="Q7394" t="s">
        <v>97</v>
      </c>
      <c r="R7394" t="s">
        <v>127</v>
      </c>
      <c r="S7394" t="s">
        <v>272</v>
      </c>
      <c r="T7394" t="s">
        <v>13235</v>
      </c>
      <c r="U7394" t="s">
        <v>13236</v>
      </c>
      <c r="X7394">
        <v>5</v>
      </c>
      <c r="Y7394">
        <v>0</v>
      </c>
      <c r="Z7394">
        <v>0</v>
      </c>
      <c r="AA7394">
        <v>0</v>
      </c>
      <c r="AB7394" s="14">
        <v>102459.6</v>
      </c>
      <c r="AC7394" t="s">
        <v>47</v>
      </c>
      <c r="AD7394">
        <f>+VLOOKUP(T7394,items!$A$2:$D$1255,4,0)</f>
        <v>0</v>
      </c>
      <c r="AE7394">
        <f>+VLOOKUP(T7394,Tabla1[],5,0)</f>
        <v>0</v>
      </c>
      <c r="AF7394">
        <f t="shared" si="115"/>
        <v>7</v>
      </c>
      <c r="AG7394">
        <v>3816</v>
      </c>
      <c r="AH7394" s="14">
        <v>102459.6</v>
      </c>
    </row>
    <row r="7395" spans="1:34" x14ac:dyDescent="0.25">
      <c r="A7395">
        <v>105809</v>
      </c>
      <c r="B7395" t="s">
        <v>1525</v>
      </c>
      <c r="C7395" t="s">
        <v>33</v>
      </c>
      <c r="D7395">
        <v>0</v>
      </c>
      <c r="F7395" t="s">
        <v>10533</v>
      </c>
      <c r="G7395" t="s">
        <v>10125</v>
      </c>
      <c r="H7395" t="s">
        <v>13223</v>
      </c>
      <c r="I7395" t="s">
        <v>13224</v>
      </c>
      <c r="J7395" t="s">
        <v>13225</v>
      </c>
      <c r="K7395" t="s">
        <v>13226</v>
      </c>
      <c r="L7395" t="s">
        <v>13224</v>
      </c>
      <c r="M7395" t="s">
        <v>3353</v>
      </c>
      <c r="N7395" t="s">
        <v>3353</v>
      </c>
      <c r="O7395" t="s">
        <v>10644</v>
      </c>
      <c r="P7395" t="s">
        <v>97</v>
      </c>
      <c r="Q7395" t="s">
        <v>97</v>
      </c>
      <c r="R7395" t="s">
        <v>127</v>
      </c>
      <c r="S7395" t="s">
        <v>272</v>
      </c>
      <c r="T7395" t="s">
        <v>13235</v>
      </c>
      <c r="U7395" t="s">
        <v>13236</v>
      </c>
      <c r="X7395">
        <v>5</v>
      </c>
      <c r="Y7395">
        <v>0</v>
      </c>
      <c r="Z7395">
        <v>0</v>
      </c>
      <c r="AA7395">
        <v>0</v>
      </c>
      <c r="AB7395" s="14">
        <v>102459.6</v>
      </c>
      <c r="AC7395" t="s">
        <v>47</v>
      </c>
      <c r="AD7395">
        <f>+VLOOKUP(T7395,items!$A$2:$D$1255,4,0)</f>
        <v>0</v>
      </c>
      <c r="AE7395">
        <f>+VLOOKUP(T7395,Tabla1[],5,0)</f>
        <v>0</v>
      </c>
      <c r="AF7395">
        <f t="shared" si="115"/>
        <v>7</v>
      </c>
      <c r="AG7395">
        <v>3816</v>
      </c>
      <c r="AH7395" s="14">
        <v>102459.6</v>
      </c>
    </row>
    <row r="7396" spans="1:34" x14ac:dyDescent="0.25">
      <c r="A7396">
        <v>105809</v>
      </c>
      <c r="B7396" t="s">
        <v>1525</v>
      </c>
      <c r="C7396" t="s">
        <v>33</v>
      </c>
      <c r="D7396">
        <v>0</v>
      </c>
      <c r="F7396" t="s">
        <v>10533</v>
      </c>
      <c r="G7396" t="s">
        <v>10125</v>
      </c>
      <c r="H7396" t="s">
        <v>13223</v>
      </c>
      <c r="I7396" t="s">
        <v>13224</v>
      </c>
      <c r="J7396" t="s">
        <v>13225</v>
      </c>
      <c r="K7396" t="s">
        <v>13226</v>
      </c>
      <c r="L7396" t="s">
        <v>13224</v>
      </c>
      <c r="M7396" t="s">
        <v>3353</v>
      </c>
      <c r="N7396" t="s">
        <v>3353</v>
      </c>
      <c r="O7396" t="s">
        <v>10644</v>
      </c>
      <c r="P7396" t="s">
        <v>97</v>
      </c>
      <c r="Q7396" t="s">
        <v>97</v>
      </c>
      <c r="R7396" t="s">
        <v>127</v>
      </c>
      <c r="S7396" t="s">
        <v>272</v>
      </c>
      <c r="T7396" t="s">
        <v>13237</v>
      </c>
      <c r="U7396" t="s">
        <v>13238</v>
      </c>
      <c r="X7396">
        <v>5</v>
      </c>
      <c r="Y7396">
        <v>0</v>
      </c>
      <c r="Z7396">
        <v>0</v>
      </c>
      <c r="AA7396">
        <v>0</v>
      </c>
      <c r="AB7396" s="14">
        <v>86623.2</v>
      </c>
      <c r="AC7396" t="s">
        <v>47</v>
      </c>
      <c r="AD7396">
        <f>+VLOOKUP(T7396,items!$A$2:$D$1255,4,0)</f>
        <v>0</v>
      </c>
      <c r="AE7396">
        <f>+VLOOKUP(T7396,Tabla1[],5,0)</f>
        <v>0</v>
      </c>
      <c r="AF7396">
        <f t="shared" si="115"/>
        <v>7</v>
      </c>
      <c r="AG7396">
        <v>3816</v>
      </c>
      <c r="AH7396" s="14">
        <v>86623.2</v>
      </c>
    </row>
    <row r="7397" spans="1:34" x14ac:dyDescent="0.25">
      <c r="A7397">
        <v>105809</v>
      </c>
      <c r="B7397" t="s">
        <v>1525</v>
      </c>
      <c r="C7397" t="s">
        <v>33</v>
      </c>
      <c r="D7397">
        <v>0</v>
      </c>
      <c r="F7397" t="s">
        <v>10533</v>
      </c>
      <c r="G7397" t="s">
        <v>10125</v>
      </c>
      <c r="H7397" t="s">
        <v>13223</v>
      </c>
      <c r="I7397" t="s">
        <v>13224</v>
      </c>
      <c r="J7397" t="s">
        <v>13225</v>
      </c>
      <c r="K7397" t="s">
        <v>13226</v>
      </c>
      <c r="L7397" t="s">
        <v>13224</v>
      </c>
      <c r="M7397" t="s">
        <v>3353</v>
      </c>
      <c r="N7397" t="s">
        <v>3353</v>
      </c>
      <c r="O7397" t="s">
        <v>10644</v>
      </c>
      <c r="P7397" t="s">
        <v>97</v>
      </c>
      <c r="Q7397" t="s">
        <v>97</v>
      </c>
      <c r="R7397" t="s">
        <v>127</v>
      </c>
      <c r="S7397" t="s">
        <v>272</v>
      </c>
      <c r="T7397" t="s">
        <v>13239</v>
      </c>
      <c r="U7397" t="s">
        <v>13240</v>
      </c>
      <c r="X7397">
        <v>40</v>
      </c>
      <c r="Y7397">
        <v>0</v>
      </c>
      <c r="Z7397">
        <v>0</v>
      </c>
      <c r="AA7397">
        <v>0</v>
      </c>
      <c r="AB7397" s="14">
        <v>80899.199999999997</v>
      </c>
      <c r="AC7397" t="s">
        <v>47</v>
      </c>
      <c r="AD7397">
        <f>+VLOOKUP(T7397,items!$A$2:$D$1255,4,0)</f>
        <v>0</v>
      </c>
      <c r="AE7397">
        <f>+VLOOKUP(T7397,Tabla1[],5,0)</f>
        <v>0</v>
      </c>
      <c r="AF7397">
        <f t="shared" si="115"/>
        <v>7</v>
      </c>
      <c r="AG7397">
        <v>3816</v>
      </c>
      <c r="AH7397" s="14">
        <v>80899.199999999997</v>
      </c>
    </row>
    <row r="7398" spans="1:34" x14ac:dyDescent="0.25">
      <c r="A7398">
        <v>105809</v>
      </c>
      <c r="B7398" t="s">
        <v>1525</v>
      </c>
      <c r="C7398" t="s">
        <v>33</v>
      </c>
      <c r="D7398">
        <v>0</v>
      </c>
      <c r="F7398" t="s">
        <v>10533</v>
      </c>
      <c r="G7398" t="s">
        <v>10125</v>
      </c>
      <c r="H7398" t="s">
        <v>13223</v>
      </c>
      <c r="I7398" t="s">
        <v>13224</v>
      </c>
      <c r="J7398" t="s">
        <v>13225</v>
      </c>
      <c r="K7398" t="s">
        <v>13226</v>
      </c>
      <c r="L7398" t="s">
        <v>13224</v>
      </c>
      <c r="M7398" t="s">
        <v>3353</v>
      </c>
      <c r="N7398" t="s">
        <v>3353</v>
      </c>
      <c r="O7398" t="s">
        <v>10644</v>
      </c>
      <c r="P7398" t="s">
        <v>97</v>
      </c>
      <c r="Q7398" t="s">
        <v>97</v>
      </c>
      <c r="R7398" t="s">
        <v>127</v>
      </c>
      <c r="S7398" t="s">
        <v>272</v>
      </c>
      <c r="T7398" t="s">
        <v>13241</v>
      </c>
      <c r="U7398" t="s">
        <v>13242</v>
      </c>
      <c r="X7398">
        <v>40</v>
      </c>
      <c r="Y7398">
        <v>0</v>
      </c>
      <c r="Z7398">
        <v>0</v>
      </c>
      <c r="AA7398">
        <v>0</v>
      </c>
      <c r="AB7398" s="14">
        <v>85478.399999999994</v>
      </c>
      <c r="AC7398" t="s">
        <v>47</v>
      </c>
      <c r="AD7398">
        <f>+VLOOKUP(T7398,items!$A$2:$D$1255,4,0)</f>
        <v>0</v>
      </c>
      <c r="AE7398">
        <f>+VLOOKUP(T7398,Tabla1[],5,0)</f>
        <v>0</v>
      </c>
      <c r="AF7398">
        <f t="shared" si="115"/>
        <v>7</v>
      </c>
      <c r="AG7398">
        <v>3816</v>
      </c>
      <c r="AH7398" s="14">
        <v>85478.399999999994</v>
      </c>
    </row>
    <row r="7399" spans="1:34" x14ac:dyDescent="0.25">
      <c r="A7399">
        <v>105809</v>
      </c>
      <c r="B7399" t="s">
        <v>1525</v>
      </c>
      <c r="C7399" t="s">
        <v>33</v>
      </c>
      <c r="D7399">
        <v>0</v>
      </c>
      <c r="F7399" t="s">
        <v>10533</v>
      </c>
      <c r="G7399" t="s">
        <v>10125</v>
      </c>
      <c r="H7399" t="s">
        <v>13223</v>
      </c>
      <c r="I7399" t="s">
        <v>13224</v>
      </c>
      <c r="J7399" t="s">
        <v>13225</v>
      </c>
      <c r="K7399" t="s">
        <v>13226</v>
      </c>
      <c r="L7399" t="s">
        <v>13224</v>
      </c>
      <c r="M7399" t="s">
        <v>3353</v>
      </c>
      <c r="N7399" t="s">
        <v>3353</v>
      </c>
      <c r="O7399" t="s">
        <v>10644</v>
      </c>
      <c r="P7399" t="s">
        <v>97</v>
      </c>
      <c r="Q7399" t="s">
        <v>97</v>
      </c>
      <c r="R7399" t="s">
        <v>127</v>
      </c>
      <c r="S7399" t="s">
        <v>272</v>
      </c>
      <c r="T7399" t="s">
        <v>392</v>
      </c>
      <c r="U7399" t="s">
        <v>393</v>
      </c>
      <c r="X7399">
        <v>1</v>
      </c>
      <c r="Y7399">
        <v>0</v>
      </c>
      <c r="Z7399">
        <v>0</v>
      </c>
      <c r="AA7399">
        <v>0</v>
      </c>
      <c r="AB7399" s="14">
        <v>1032685.92</v>
      </c>
      <c r="AC7399" t="s">
        <v>47</v>
      </c>
      <c r="AD7399" t="e">
        <f>+VLOOKUP(T7399,items!$A$2:$D$1255,4,0)</f>
        <v>#N/A</v>
      </c>
      <c r="AE7399" t="e">
        <f>+VLOOKUP(T7399,Tabla1[],5,0)</f>
        <v>#N/A</v>
      </c>
      <c r="AF7399">
        <f t="shared" si="115"/>
        <v>7</v>
      </c>
      <c r="AG7399">
        <v>3816</v>
      </c>
      <c r="AH7399" s="14">
        <v>1032685.92</v>
      </c>
    </row>
    <row r="7400" spans="1:34" x14ac:dyDescent="0.25">
      <c r="A7400">
        <v>105810</v>
      </c>
      <c r="B7400" t="s">
        <v>1234</v>
      </c>
      <c r="C7400" t="s">
        <v>75</v>
      </c>
      <c r="D7400">
        <v>0</v>
      </c>
      <c r="F7400" t="s">
        <v>10533</v>
      </c>
      <c r="G7400" t="s">
        <v>10533</v>
      </c>
      <c r="H7400" t="s">
        <v>13243</v>
      </c>
      <c r="I7400" t="s">
        <v>37</v>
      </c>
      <c r="J7400" t="s">
        <v>13244</v>
      </c>
      <c r="K7400" t="s">
        <v>13245</v>
      </c>
      <c r="L7400" t="s">
        <v>37</v>
      </c>
      <c r="M7400" t="s">
        <v>9397</v>
      </c>
      <c r="N7400" t="s">
        <v>9397</v>
      </c>
      <c r="O7400" t="s">
        <v>3353</v>
      </c>
      <c r="P7400" t="s">
        <v>10126</v>
      </c>
      <c r="Q7400" t="s">
        <v>10126</v>
      </c>
      <c r="R7400" t="s">
        <v>127</v>
      </c>
      <c r="S7400" t="s">
        <v>164</v>
      </c>
      <c r="T7400" t="s">
        <v>6309</v>
      </c>
      <c r="U7400" t="s">
        <v>6310</v>
      </c>
      <c r="X7400">
        <v>10</v>
      </c>
      <c r="Y7400">
        <v>0</v>
      </c>
      <c r="Z7400">
        <v>0</v>
      </c>
      <c r="AA7400">
        <v>0</v>
      </c>
      <c r="AB7400">
        <v>13000</v>
      </c>
      <c r="AC7400" t="s">
        <v>47</v>
      </c>
      <c r="AD7400">
        <f>+VLOOKUP(T7400,items!$A$2:$D$1255,4,0)</f>
        <v>0</v>
      </c>
      <c r="AE7400">
        <f>+VLOOKUP(T7400,Tabla1[],5,0)</f>
        <v>0</v>
      </c>
      <c r="AF7400">
        <f t="shared" si="115"/>
        <v>7</v>
      </c>
    </row>
    <row r="7401" spans="1:34" x14ac:dyDescent="0.25">
      <c r="A7401">
        <v>105810</v>
      </c>
      <c r="B7401" t="s">
        <v>1234</v>
      </c>
      <c r="C7401" t="s">
        <v>75</v>
      </c>
      <c r="D7401">
        <v>0</v>
      </c>
      <c r="F7401" t="s">
        <v>10533</v>
      </c>
      <c r="G7401" t="s">
        <v>10533</v>
      </c>
      <c r="H7401" t="s">
        <v>13243</v>
      </c>
      <c r="I7401" t="s">
        <v>37</v>
      </c>
      <c r="J7401" t="s">
        <v>13244</v>
      </c>
      <c r="K7401" t="s">
        <v>13245</v>
      </c>
      <c r="L7401" t="s">
        <v>37</v>
      </c>
      <c r="M7401" t="s">
        <v>9397</v>
      </c>
      <c r="N7401" t="s">
        <v>9397</v>
      </c>
      <c r="O7401" t="s">
        <v>3353</v>
      </c>
      <c r="P7401" t="s">
        <v>10126</v>
      </c>
      <c r="Q7401" t="s">
        <v>10126</v>
      </c>
      <c r="R7401" t="s">
        <v>127</v>
      </c>
      <c r="S7401" t="s">
        <v>164</v>
      </c>
      <c r="T7401" t="s">
        <v>1290</v>
      </c>
      <c r="U7401" t="s">
        <v>1291</v>
      </c>
      <c r="X7401">
        <v>5</v>
      </c>
      <c r="Y7401">
        <v>0</v>
      </c>
      <c r="Z7401">
        <v>0</v>
      </c>
      <c r="AA7401">
        <v>0</v>
      </c>
      <c r="AB7401">
        <v>319500</v>
      </c>
      <c r="AC7401" t="s">
        <v>47</v>
      </c>
      <c r="AD7401">
        <f>+VLOOKUP(T7401,items!$A$2:$D$1255,4,0)</f>
        <v>0</v>
      </c>
      <c r="AE7401">
        <f>+VLOOKUP(T7401,Tabla1[],5,0)</f>
        <v>0</v>
      </c>
      <c r="AF7401">
        <f t="shared" si="115"/>
        <v>7</v>
      </c>
    </row>
    <row r="7402" spans="1:34" x14ac:dyDescent="0.25">
      <c r="A7402">
        <v>105810</v>
      </c>
      <c r="B7402" t="s">
        <v>1234</v>
      </c>
      <c r="C7402" t="s">
        <v>75</v>
      </c>
      <c r="D7402">
        <v>0</v>
      </c>
      <c r="F7402" t="s">
        <v>10533</v>
      </c>
      <c r="G7402" t="s">
        <v>10533</v>
      </c>
      <c r="H7402" t="s">
        <v>13243</v>
      </c>
      <c r="I7402" t="s">
        <v>37</v>
      </c>
      <c r="J7402" t="s">
        <v>13244</v>
      </c>
      <c r="K7402" t="s">
        <v>13245</v>
      </c>
      <c r="L7402" t="s">
        <v>37</v>
      </c>
      <c r="M7402" t="s">
        <v>9397</v>
      </c>
      <c r="N7402" t="s">
        <v>9397</v>
      </c>
      <c r="O7402" t="s">
        <v>3353</v>
      </c>
      <c r="P7402" t="s">
        <v>10126</v>
      </c>
      <c r="Q7402" t="s">
        <v>10126</v>
      </c>
      <c r="R7402" t="s">
        <v>127</v>
      </c>
      <c r="S7402" t="s">
        <v>164</v>
      </c>
      <c r="T7402" t="s">
        <v>6311</v>
      </c>
      <c r="U7402" t="s">
        <v>6312</v>
      </c>
      <c r="X7402">
        <v>10</v>
      </c>
      <c r="Y7402">
        <v>0</v>
      </c>
      <c r="Z7402">
        <v>0</v>
      </c>
      <c r="AA7402">
        <v>0</v>
      </c>
      <c r="AB7402">
        <v>4000</v>
      </c>
      <c r="AC7402" t="s">
        <v>47</v>
      </c>
      <c r="AD7402">
        <f>+VLOOKUP(T7402,items!$A$2:$D$1255,4,0)</f>
        <v>0</v>
      </c>
      <c r="AE7402">
        <f>+VLOOKUP(T7402,Tabla1[],5,0)</f>
        <v>0</v>
      </c>
      <c r="AF7402">
        <f t="shared" si="115"/>
        <v>7</v>
      </c>
    </row>
    <row r="7403" spans="1:34" x14ac:dyDescent="0.25">
      <c r="A7403">
        <v>105812</v>
      </c>
      <c r="B7403" t="s">
        <v>1461</v>
      </c>
      <c r="C7403" t="s">
        <v>75</v>
      </c>
      <c r="D7403">
        <v>0</v>
      </c>
      <c r="F7403" t="s">
        <v>10533</v>
      </c>
      <c r="G7403" t="s">
        <v>10533</v>
      </c>
      <c r="H7403" t="s">
        <v>13246</v>
      </c>
      <c r="I7403" t="s">
        <v>37</v>
      </c>
      <c r="J7403" t="s">
        <v>13247</v>
      </c>
      <c r="K7403" t="s">
        <v>13248</v>
      </c>
      <c r="L7403" t="s">
        <v>37</v>
      </c>
      <c r="M7403" t="s">
        <v>9397</v>
      </c>
      <c r="N7403" t="s">
        <v>9397</v>
      </c>
      <c r="O7403" t="s">
        <v>3353</v>
      </c>
      <c r="P7403" t="s">
        <v>10126</v>
      </c>
      <c r="Q7403" t="s">
        <v>10126</v>
      </c>
      <c r="R7403" t="s">
        <v>127</v>
      </c>
      <c r="S7403" t="s">
        <v>164</v>
      </c>
      <c r="T7403" t="s">
        <v>6309</v>
      </c>
      <c r="U7403" t="s">
        <v>6310</v>
      </c>
      <c r="X7403">
        <v>8</v>
      </c>
      <c r="Y7403">
        <v>0</v>
      </c>
      <c r="Z7403">
        <v>0</v>
      </c>
      <c r="AA7403">
        <v>0</v>
      </c>
      <c r="AB7403">
        <v>10400</v>
      </c>
      <c r="AC7403" t="s">
        <v>47</v>
      </c>
      <c r="AD7403">
        <f>+VLOOKUP(T7403,items!$A$2:$D$1255,4,0)</f>
        <v>0</v>
      </c>
      <c r="AE7403">
        <f>+VLOOKUP(T7403,Tabla1[],5,0)</f>
        <v>0</v>
      </c>
      <c r="AF7403">
        <f t="shared" si="115"/>
        <v>7</v>
      </c>
    </row>
    <row r="7404" spans="1:34" x14ac:dyDescent="0.25">
      <c r="A7404">
        <v>105812</v>
      </c>
      <c r="B7404" t="s">
        <v>1461</v>
      </c>
      <c r="C7404" t="s">
        <v>75</v>
      </c>
      <c r="D7404">
        <v>0</v>
      </c>
      <c r="F7404" t="s">
        <v>10533</v>
      </c>
      <c r="G7404" t="s">
        <v>10533</v>
      </c>
      <c r="H7404" t="s">
        <v>13246</v>
      </c>
      <c r="I7404" t="s">
        <v>37</v>
      </c>
      <c r="J7404" t="s">
        <v>13247</v>
      </c>
      <c r="K7404" t="s">
        <v>13248</v>
      </c>
      <c r="L7404" t="s">
        <v>37</v>
      </c>
      <c r="M7404" t="s">
        <v>9397</v>
      </c>
      <c r="N7404" t="s">
        <v>9397</v>
      </c>
      <c r="O7404" t="s">
        <v>3353</v>
      </c>
      <c r="P7404" t="s">
        <v>10126</v>
      </c>
      <c r="Q7404" t="s">
        <v>10126</v>
      </c>
      <c r="R7404" t="s">
        <v>127</v>
      </c>
      <c r="S7404" t="s">
        <v>164</v>
      </c>
      <c r="T7404" t="s">
        <v>1290</v>
      </c>
      <c r="U7404" t="s">
        <v>1291</v>
      </c>
      <c r="X7404">
        <v>4</v>
      </c>
      <c r="Y7404">
        <v>0</v>
      </c>
      <c r="Z7404">
        <v>0</v>
      </c>
      <c r="AA7404">
        <v>0</v>
      </c>
      <c r="AB7404">
        <v>255600</v>
      </c>
      <c r="AC7404" t="s">
        <v>47</v>
      </c>
      <c r="AD7404">
        <f>+VLOOKUP(T7404,items!$A$2:$D$1255,4,0)</f>
        <v>0</v>
      </c>
      <c r="AE7404">
        <f>+VLOOKUP(T7404,Tabla1[],5,0)</f>
        <v>0</v>
      </c>
      <c r="AF7404">
        <f t="shared" si="115"/>
        <v>7</v>
      </c>
    </row>
    <row r="7405" spans="1:34" x14ac:dyDescent="0.25">
      <c r="A7405">
        <v>105812</v>
      </c>
      <c r="B7405" t="s">
        <v>1461</v>
      </c>
      <c r="C7405" t="s">
        <v>75</v>
      </c>
      <c r="D7405">
        <v>0</v>
      </c>
      <c r="F7405" t="s">
        <v>10533</v>
      </c>
      <c r="G7405" t="s">
        <v>10533</v>
      </c>
      <c r="H7405" t="s">
        <v>13246</v>
      </c>
      <c r="I7405" t="s">
        <v>37</v>
      </c>
      <c r="J7405" t="s">
        <v>13247</v>
      </c>
      <c r="K7405" t="s">
        <v>13248</v>
      </c>
      <c r="L7405" t="s">
        <v>37</v>
      </c>
      <c r="M7405" t="s">
        <v>9397</v>
      </c>
      <c r="N7405" t="s">
        <v>9397</v>
      </c>
      <c r="O7405" t="s">
        <v>3353</v>
      </c>
      <c r="P7405" t="s">
        <v>10126</v>
      </c>
      <c r="Q7405" t="s">
        <v>10126</v>
      </c>
      <c r="R7405" t="s">
        <v>127</v>
      </c>
      <c r="S7405" t="s">
        <v>164</v>
      </c>
      <c r="T7405" t="s">
        <v>6311</v>
      </c>
      <c r="U7405" t="s">
        <v>6312</v>
      </c>
      <c r="X7405">
        <v>8</v>
      </c>
      <c r="Y7405">
        <v>0</v>
      </c>
      <c r="Z7405">
        <v>0</v>
      </c>
      <c r="AA7405">
        <v>0</v>
      </c>
      <c r="AB7405">
        <v>3200</v>
      </c>
      <c r="AC7405" t="s">
        <v>47</v>
      </c>
      <c r="AD7405">
        <f>+VLOOKUP(T7405,items!$A$2:$D$1255,4,0)</f>
        <v>0</v>
      </c>
      <c r="AE7405">
        <f>+VLOOKUP(T7405,Tabla1[],5,0)</f>
        <v>0</v>
      </c>
      <c r="AF7405">
        <f t="shared" si="115"/>
        <v>7</v>
      </c>
    </row>
    <row r="7406" spans="1:34" x14ac:dyDescent="0.25">
      <c r="A7406">
        <v>105814</v>
      </c>
      <c r="B7406" t="s">
        <v>13249</v>
      </c>
      <c r="C7406" t="s">
        <v>75</v>
      </c>
      <c r="D7406">
        <v>0</v>
      </c>
      <c r="F7406" t="s">
        <v>175</v>
      </c>
      <c r="G7406" t="s">
        <v>8477</v>
      </c>
      <c r="H7406" t="s">
        <v>13250</v>
      </c>
      <c r="I7406" t="s">
        <v>37</v>
      </c>
      <c r="J7406" t="s">
        <v>13251</v>
      </c>
      <c r="K7406" t="s">
        <v>13252</v>
      </c>
      <c r="L7406" t="s">
        <v>13253</v>
      </c>
      <c r="M7406" t="s">
        <v>239</v>
      </c>
      <c r="N7406" t="s">
        <v>239</v>
      </c>
      <c r="O7406" t="s">
        <v>13254</v>
      </c>
      <c r="P7406" t="s">
        <v>13255</v>
      </c>
      <c r="Q7406" t="s">
        <v>11844</v>
      </c>
      <c r="R7406" t="s">
        <v>127</v>
      </c>
      <c r="S7406" t="s">
        <v>108</v>
      </c>
      <c r="T7406" t="s">
        <v>5950</v>
      </c>
      <c r="U7406" t="s">
        <v>5951</v>
      </c>
      <c r="X7406">
        <v>1</v>
      </c>
      <c r="Y7406">
        <v>5000</v>
      </c>
      <c r="Z7406">
        <v>0</v>
      </c>
      <c r="AA7406">
        <v>6500</v>
      </c>
      <c r="AB7406">
        <v>1190000</v>
      </c>
      <c r="AC7406" t="s">
        <v>47</v>
      </c>
      <c r="AD7406">
        <f>+VLOOKUP(T7406,items!$A$2:$D$1255,4,0)</f>
        <v>0</v>
      </c>
      <c r="AE7406">
        <f>+VLOOKUP(T7406,Tabla1[],5,0)</f>
        <v>0</v>
      </c>
      <c r="AF7406">
        <f t="shared" si="115"/>
        <v>8</v>
      </c>
    </row>
    <row r="7407" spans="1:34" x14ac:dyDescent="0.25">
      <c r="A7407">
        <v>105814</v>
      </c>
      <c r="B7407" t="s">
        <v>13249</v>
      </c>
      <c r="C7407" t="s">
        <v>75</v>
      </c>
      <c r="D7407">
        <v>0</v>
      </c>
      <c r="F7407" t="s">
        <v>175</v>
      </c>
      <c r="G7407" t="s">
        <v>8477</v>
      </c>
      <c r="H7407" t="s">
        <v>13250</v>
      </c>
      <c r="I7407" t="s">
        <v>37</v>
      </c>
      <c r="J7407" t="s">
        <v>13251</v>
      </c>
      <c r="K7407" t="s">
        <v>13252</v>
      </c>
      <c r="L7407" t="s">
        <v>13253</v>
      </c>
      <c r="M7407" t="s">
        <v>239</v>
      </c>
      <c r="N7407" t="s">
        <v>239</v>
      </c>
      <c r="O7407" t="s">
        <v>13254</v>
      </c>
      <c r="P7407" t="s">
        <v>13255</v>
      </c>
      <c r="Q7407" t="s">
        <v>11844</v>
      </c>
      <c r="R7407" t="s">
        <v>127</v>
      </c>
      <c r="S7407" t="s">
        <v>108</v>
      </c>
      <c r="T7407" t="s">
        <v>390</v>
      </c>
      <c r="U7407" t="s">
        <v>5952</v>
      </c>
      <c r="X7407">
        <v>1</v>
      </c>
      <c r="Y7407">
        <v>5000</v>
      </c>
      <c r="Z7407">
        <v>0</v>
      </c>
      <c r="AA7407">
        <v>6500</v>
      </c>
      <c r="AB7407">
        <v>893750</v>
      </c>
      <c r="AC7407" t="s">
        <v>47</v>
      </c>
      <c r="AD7407" t="e">
        <f>+VLOOKUP(T7407,items!$A$2:$D$1255,4,0)</f>
        <v>#N/A</v>
      </c>
      <c r="AE7407" t="e">
        <f>+VLOOKUP(T7407,Tabla1[],5,0)</f>
        <v>#N/A</v>
      </c>
      <c r="AF7407">
        <f t="shared" si="115"/>
        <v>8</v>
      </c>
    </row>
    <row r="7408" spans="1:34" x14ac:dyDescent="0.25">
      <c r="A7408">
        <v>105814</v>
      </c>
      <c r="B7408" t="s">
        <v>13249</v>
      </c>
      <c r="C7408" t="s">
        <v>75</v>
      </c>
      <c r="D7408">
        <v>0</v>
      </c>
      <c r="F7408" t="s">
        <v>175</v>
      </c>
      <c r="G7408" t="s">
        <v>8477</v>
      </c>
      <c r="H7408" t="s">
        <v>13250</v>
      </c>
      <c r="I7408" t="s">
        <v>37</v>
      </c>
      <c r="J7408" t="s">
        <v>13251</v>
      </c>
      <c r="K7408" t="s">
        <v>13252</v>
      </c>
      <c r="L7408" t="s">
        <v>13253</v>
      </c>
      <c r="M7408" t="s">
        <v>239</v>
      </c>
      <c r="N7408" t="s">
        <v>239</v>
      </c>
      <c r="O7408" t="s">
        <v>13254</v>
      </c>
      <c r="P7408" t="s">
        <v>13255</v>
      </c>
      <c r="Q7408" t="s">
        <v>11844</v>
      </c>
      <c r="R7408" t="s">
        <v>127</v>
      </c>
      <c r="S7408" t="s">
        <v>108</v>
      </c>
      <c r="T7408" t="s">
        <v>13256</v>
      </c>
      <c r="U7408" t="s">
        <v>13257</v>
      </c>
      <c r="X7408">
        <v>1</v>
      </c>
      <c r="Y7408">
        <v>5000</v>
      </c>
      <c r="Z7408">
        <v>0</v>
      </c>
      <c r="AA7408">
        <v>2000</v>
      </c>
      <c r="AB7408">
        <v>638430</v>
      </c>
      <c r="AC7408" t="s">
        <v>47</v>
      </c>
      <c r="AD7408" t="e">
        <f>+VLOOKUP(T7408,items!$A$2:$D$1255,4,0)</f>
        <v>#N/A</v>
      </c>
      <c r="AE7408" t="e">
        <f>+VLOOKUP(T7408,Tabla1[],5,0)</f>
        <v>#N/A</v>
      </c>
      <c r="AF7408">
        <f t="shared" si="115"/>
        <v>8</v>
      </c>
    </row>
    <row r="7409" spans="1:32" x14ac:dyDescent="0.25">
      <c r="A7409">
        <v>105821</v>
      </c>
      <c r="B7409" t="s">
        <v>6422</v>
      </c>
      <c r="C7409" t="s">
        <v>33</v>
      </c>
      <c r="D7409">
        <v>0</v>
      </c>
      <c r="F7409" t="s">
        <v>9599</v>
      </c>
      <c r="G7409" t="s">
        <v>10461</v>
      </c>
      <c r="H7409" t="s">
        <v>13258</v>
      </c>
      <c r="I7409" t="s">
        <v>13259</v>
      </c>
      <c r="J7409" t="s">
        <v>13260</v>
      </c>
      <c r="K7409" t="s">
        <v>13261</v>
      </c>
      <c r="L7409" t="s">
        <v>13262</v>
      </c>
      <c r="M7409" t="s">
        <v>10842</v>
      </c>
      <c r="N7409" t="s">
        <v>10462</v>
      </c>
      <c r="O7409" t="s">
        <v>13016</v>
      </c>
      <c r="P7409" t="s">
        <v>10581</v>
      </c>
      <c r="Q7409" t="s">
        <v>9541</v>
      </c>
      <c r="R7409" t="s">
        <v>63</v>
      </c>
      <c r="S7409" t="s">
        <v>128</v>
      </c>
      <c r="T7409" t="s">
        <v>3138</v>
      </c>
      <c r="U7409" t="s">
        <v>3139</v>
      </c>
      <c r="X7409">
        <v>9</v>
      </c>
      <c r="Y7409">
        <v>0</v>
      </c>
      <c r="Z7409">
        <v>0</v>
      </c>
      <c r="AA7409">
        <v>0</v>
      </c>
      <c r="AB7409">
        <v>3633093</v>
      </c>
      <c r="AC7409" t="s">
        <v>47</v>
      </c>
      <c r="AD7409">
        <f>+VLOOKUP(T7409,items!$A$2:$D$1255,4,0)</f>
        <v>0</v>
      </c>
      <c r="AE7409">
        <f>+VLOOKUP(T7409,Tabla1[],5,0)</f>
        <v>0</v>
      </c>
      <c r="AF7409">
        <f t="shared" si="115"/>
        <v>8</v>
      </c>
    </row>
    <row r="7410" spans="1:32" x14ac:dyDescent="0.25">
      <c r="A7410">
        <v>105821</v>
      </c>
      <c r="B7410" t="s">
        <v>6422</v>
      </c>
      <c r="C7410" t="s">
        <v>33</v>
      </c>
      <c r="D7410">
        <v>0</v>
      </c>
      <c r="F7410" t="s">
        <v>9599</v>
      </c>
      <c r="G7410" t="s">
        <v>10461</v>
      </c>
      <c r="H7410" t="s">
        <v>13258</v>
      </c>
      <c r="I7410" t="s">
        <v>13259</v>
      </c>
      <c r="J7410" t="s">
        <v>13260</v>
      </c>
      <c r="K7410" t="s">
        <v>13261</v>
      </c>
      <c r="L7410" t="s">
        <v>13262</v>
      </c>
      <c r="M7410" t="s">
        <v>10842</v>
      </c>
      <c r="N7410" t="s">
        <v>10462</v>
      </c>
      <c r="O7410" t="s">
        <v>13016</v>
      </c>
      <c r="P7410" t="s">
        <v>10581</v>
      </c>
      <c r="Q7410" t="s">
        <v>9541</v>
      </c>
      <c r="R7410" t="s">
        <v>63</v>
      </c>
      <c r="S7410" t="s">
        <v>128</v>
      </c>
      <c r="T7410" t="s">
        <v>5000</v>
      </c>
      <c r="U7410" t="s">
        <v>5001</v>
      </c>
      <c r="X7410">
        <v>9</v>
      </c>
      <c r="Y7410">
        <v>0</v>
      </c>
      <c r="Z7410">
        <v>0</v>
      </c>
      <c r="AA7410">
        <v>0</v>
      </c>
      <c r="AB7410">
        <v>6987123</v>
      </c>
      <c r="AC7410" t="s">
        <v>47</v>
      </c>
      <c r="AD7410">
        <f>+VLOOKUP(T7410,items!$A$2:$D$1255,4,0)</f>
        <v>0</v>
      </c>
      <c r="AE7410">
        <f>+VLOOKUP(T7410,Tabla1[],5,0)</f>
        <v>0</v>
      </c>
      <c r="AF7410">
        <f t="shared" si="115"/>
        <v>8</v>
      </c>
    </row>
    <row r="7411" spans="1:32" x14ac:dyDescent="0.25">
      <c r="A7411">
        <v>105821</v>
      </c>
      <c r="B7411" t="s">
        <v>6422</v>
      </c>
      <c r="C7411" t="s">
        <v>33</v>
      </c>
      <c r="D7411">
        <v>0</v>
      </c>
      <c r="F7411" t="s">
        <v>9599</v>
      </c>
      <c r="G7411" t="s">
        <v>10461</v>
      </c>
      <c r="H7411" t="s">
        <v>13258</v>
      </c>
      <c r="I7411" t="s">
        <v>13259</v>
      </c>
      <c r="J7411" t="s">
        <v>13260</v>
      </c>
      <c r="K7411" t="s">
        <v>13261</v>
      </c>
      <c r="L7411" t="s">
        <v>13262</v>
      </c>
      <c r="M7411" t="s">
        <v>10842</v>
      </c>
      <c r="N7411" t="s">
        <v>10462</v>
      </c>
      <c r="O7411" t="s">
        <v>13016</v>
      </c>
      <c r="P7411" t="s">
        <v>10581</v>
      </c>
      <c r="Q7411" t="s">
        <v>9541</v>
      </c>
      <c r="R7411" t="s">
        <v>63</v>
      </c>
      <c r="S7411" t="s">
        <v>128</v>
      </c>
      <c r="T7411" t="s">
        <v>2605</v>
      </c>
      <c r="U7411" t="s">
        <v>2606</v>
      </c>
      <c r="X7411">
        <v>9</v>
      </c>
      <c r="Y7411">
        <v>0</v>
      </c>
      <c r="Z7411">
        <v>0</v>
      </c>
      <c r="AA7411">
        <v>0</v>
      </c>
      <c r="AB7411">
        <v>6646833</v>
      </c>
      <c r="AC7411" t="s">
        <v>47</v>
      </c>
      <c r="AD7411">
        <f>+VLOOKUP(T7411,items!$A$2:$D$1255,4,0)</f>
        <v>0</v>
      </c>
      <c r="AE7411">
        <f>+VLOOKUP(T7411,Tabla1[],5,0)</f>
        <v>0</v>
      </c>
      <c r="AF7411">
        <f t="shared" si="115"/>
        <v>8</v>
      </c>
    </row>
    <row r="7412" spans="1:32" x14ac:dyDescent="0.25">
      <c r="A7412">
        <v>105821</v>
      </c>
      <c r="B7412" t="s">
        <v>6422</v>
      </c>
      <c r="C7412" t="s">
        <v>33</v>
      </c>
      <c r="D7412">
        <v>0</v>
      </c>
      <c r="F7412" t="s">
        <v>9599</v>
      </c>
      <c r="G7412" t="s">
        <v>10461</v>
      </c>
      <c r="H7412" t="s">
        <v>13258</v>
      </c>
      <c r="I7412" t="s">
        <v>13259</v>
      </c>
      <c r="J7412" t="s">
        <v>13260</v>
      </c>
      <c r="K7412" t="s">
        <v>13261</v>
      </c>
      <c r="L7412" t="s">
        <v>13262</v>
      </c>
      <c r="M7412" t="s">
        <v>10842</v>
      </c>
      <c r="N7412" t="s">
        <v>10462</v>
      </c>
      <c r="O7412" t="s">
        <v>13016</v>
      </c>
      <c r="P7412" t="s">
        <v>10581</v>
      </c>
      <c r="Q7412" t="s">
        <v>9541</v>
      </c>
      <c r="R7412" t="s">
        <v>63</v>
      </c>
      <c r="S7412" t="s">
        <v>128</v>
      </c>
      <c r="T7412" t="s">
        <v>1062</v>
      </c>
      <c r="U7412" t="s">
        <v>6030</v>
      </c>
      <c r="V7412" t="s">
        <v>1182</v>
      </c>
      <c r="X7412">
        <v>9</v>
      </c>
      <c r="Y7412">
        <v>0</v>
      </c>
      <c r="Z7412">
        <v>0</v>
      </c>
      <c r="AA7412">
        <v>0</v>
      </c>
      <c r="AB7412">
        <v>10156230</v>
      </c>
      <c r="AC7412" t="s">
        <v>47</v>
      </c>
      <c r="AD7412">
        <f>+VLOOKUP(T7412,items!$A$2:$D$1255,4,0)</f>
        <v>0</v>
      </c>
      <c r="AE7412">
        <f>+VLOOKUP(T7412,Tabla1[],5,0)</f>
        <v>0</v>
      </c>
      <c r="AF7412">
        <f t="shared" si="115"/>
        <v>8</v>
      </c>
    </row>
    <row r="7413" spans="1:32" x14ac:dyDescent="0.25">
      <c r="A7413">
        <v>105821</v>
      </c>
      <c r="B7413" t="s">
        <v>6422</v>
      </c>
      <c r="C7413" t="s">
        <v>33</v>
      </c>
      <c r="D7413">
        <v>0</v>
      </c>
      <c r="F7413" t="s">
        <v>9599</v>
      </c>
      <c r="G7413" t="s">
        <v>10461</v>
      </c>
      <c r="H7413" t="s">
        <v>13258</v>
      </c>
      <c r="I7413" t="s">
        <v>13259</v>
      </c>
      <c r="J7413" t="s">
        <v>13260</v>
      </c>
      <c r="K7413" t="s">
        <v>13261</v>
      </c>
      <c r="L7413" t="s">
        <v>13262</v>
      </c>
      <c r="M7413" t="s">
        <v>10842</v>
      </c>
      <c r="N7413" t="s">
        <v>10462</v>
      </c>
      <c r="O7413" t="s">
        <v>13016</v>
      </c>
      <c r="P7413" t="s">
        <v>10581</v>
      </c>
      <c r="Q7413" t="s">
        <v>9541</v>
      </c>
      <c r="R7413" t="s">
        <v>63</v>
      </c>
      <c r="S7413" t="s">
        <v>128</v>
      </c>
      <c r="T7413" t="s">
        <v>3159</v>
      </c>
      <c r="U7413" t="s">
        <v>3160</v>
      </c>
      <c r="X7413">
        <v>2</v>
      </c>
      <c r="Y7413">
        <v>0</v>
      </c>
      <c r="Z7413">
        <v>0</v>
      </c>
      <c r="AA7413">
        <v>0</v>
      </c>
      <c r="AB7413">
        <v>992000</v>
      </c>
      <c r="AC7413" t="s">
        <v>47</v>
      </c>
      <c r="AD7413">
        <f>+VLOOKUP(T7413,items!$A$2:$D$1255,4,0)</f>
        <v>0</v>
      </c>
      <c r="AE7413">
        <f>+VLOOKUP(T7413,Tabla1[],5,0)</f>
        <v>0</v>
      </c>
      <c r="AF7413">
        <f t="shared" si="115"/>
        <v>8</v>
      </c>
    </row>
    <row r="7414" spans="1:32" x14ac:dyDescent="0.25">
      <c r="A7414">
        <v>105822</v>
      </c>
      <c r="B7414" t="s">
        <v>1121</v>
      </c>
      <c r="C7414" t="s">
        <v>75</v>
      </c>
      <c r="D7414">
        <v>0</v>
      </c>
      <c r="F7414" t="s">
        <v>10533</v>
      </c>
      <c r="G7414" t="s">
        <v>10714</v>
      </c>
      <c r="H7414" t="s">
        <v>13263</v>
      </c>
      <c r="I7414" t="s">
        <v>37</v>
      </c>
      <c r="J7414" t="s">
        <v>13264</v>
      </c>
      <c r="K7414" t="s">
        <v>13265</v>
      </c>
      <c r="L7414" t="s">
        <v>37</v>
      </c>
      <c r="M7414" t="s">
        <v>10461</v>
      </c>
      <c r="N7414" t="s">
        <v>10461</v>
      </c>
      <c r="O7414" t="s">
        <v>10230</v>
      </c>
      <c r="P7414" t="s">
        <v>11377</v>
      </c>
      <c r="Q7414" t="s">
        <v>11377</v>
      </c>
      <c r="R7414" t="s">
        <v>127</v>
      </c>
      <c r="S7414" t="s">
        <v>164</v>
      </c>
      <c r="T7414" t="s">
        <v>3069</v>
      </c>
      <c r="U7414" t="s">
        <v>3070</v>
      </c>
      <c r="X7414">
        <v>10</v>
      </c>
      <c r="Y7414">
        <v>0</v>
      </c>
      <c r="Z7414">
        <v>0</v>
      </c>
      <c r="AA7414">
        <v>0</v>
      </c>
      <c r="AB7414">
        <v>493600</v>
      </c>
      <c r="AC7414" t="s">
        <v>47</v>
      </c>
      <c r="AD7414">
        <f>+VLOOKUP(T7414,items!$A$2:$D$1255,4,0)</f>
        <v>0</v>
      </c>
      <c r="AE7414">
        <f>+VLOOKUP(T7414,Tabla1[],5,0)</f>
        <v>0</v>
      </c>
      <c r="AF7414">
        <f t="shared" si="115"/>
        <v>7</v>
      </c>
    </row>
    <row r="7415" spans="1:32" x14ac:dyDescent="0.25">
      <c r="A7415">
        <v>105836</v>
      </c>
      <c r="B7415" t="s">
        <v>13266</v>
      </c>
      <c r="C7415" t="s">
        <v>75</v>
      </c>
      <c r="D7415">
        <v>0</v>
      </c>
      <c r="F7415" t="s">
        <v>9397</v>
      </c>
      <c r="G7415" t="s">
        <v>10230</v>
      </c>
      <c r="H7415" t="s">
        <v>13267</v>
      </c>
      <c r="I7415" t="s">
        <v>13268</v>
      </c>
      <c r="J7415" t="s">
        <v>13269</v>
      </c>
      <c r="K7415" t="s">
        <v>13270</v>
      </c>
      <c r="L7415" t="s">
        <v>13271</v>
      </c>
      <c r="M7415" t="s">
        <v>10462</v>
      </c>
      <c r="N7415" t="s">
        <v>240</v>
      </c>
      <c r="O7415" t="s">
        <v>8479</v>
      </c>
      <c r="P7415" t="s">
        <v>10581</v>
      </c>
      <c r="Q7415" t="s">
        <v>10220</v>
      </c>
      <c r="R7415" t="s">
        <v>127</v>
      </c>
      <c r="S7415" t="s">
        <v>88</v>
      </c>
      <c r="T7415" t="s">
        <v>4830</v>
      </c>
      <c r="U7415" t="s">
        <v>4831</v>
      </c>
      <c r="X7415">
        <v>2</v>
      </c>
      <c r="Y7415">
        <v>0</v>
      </c>
      <c r="Z7415">
        <v>0</v>
      </c>
      <c r="AA7415">
        <v>0</v>
      </c>
      <c r="AB7415">
        <v>136000</v>
      </c>
      <c r="AC7415" t="s">
        <v>47</v>
      </c>
      <c r="AD7415">
        <f>+VLOOKUP(T7415,items!$A$2:$D$1255,4,0)</f>
        <v>0</v>
      </c>
      <c r="AE7415">
        <f>+VLOOKUP(T7415,Tabla1[],5,0)</f>
        <v>0</v>
      </c>
      <c r="AF7415">
        <f t="shared" si="115"/>
        <v>8</v>
      </c>
    </row>
    <row r="7416" spans="1:32" x14ac:dyDescent="0.25">
      <c r="A7416">
        <v>105836</v>
      </c>
      <c r="B7416" t="s">
        <v>13266</v>
      </c>
      <c r="C7416" t="s">
        <v>75</v>
      </c>
      <c r="D7416">
        <v>0</v>
      </c>
      <c r="F7416" t="s">
        <v>9397</v>
      </c>
      <c r="G7416" t="s">
        <v>10230</v>
      </c>
      <c r="H7416" t="s">
        <v>13267</v>
      </c>
      <c r="I7416" t="s">
        <v>13268</v>
      </c>
      <c r="J7416" t="s">
        <v>13269</v>
      </c>
      <c r="K7416" t="s">
        <v>13270</v>
      </c>
      <c r="L7416" t="s">
        <v>13271</v>
      </c>
      <c r="M7416" t="s">
        <v>10462</v>
      </c>
      <c r="N7416" t="s">
        <v>240</v>
      </c>
      <c r="O7416" t="s">
        <v>8479</v>
      </c>
      <c r="P7416" t="s">
        <v>10581</v>
      </c>
      <c r="Q7416" t="s">
        <v>10220</v>
      </c>
      <c r="R7416" t="s">
        <v>127</v>
      </c>
      <c r="S7416" t="s">
        <v>88</v>
      </c>
      <c r="T7416" t="s">
        <v>429</v>
      </c>
      <c r="U7416" t="s">
        <v>430</v>
      </c>
      <c r="X7416">
        <v>1</v>
      </c>
      <c r="Y7416">
        <v>0</v>
      </c>
      <c r="Z7416">
        <v>0</v>
      </c>
      <c r="AA7416">
        <v>0</v>
      </c>
      <c r="AB7416">
        <v>156274</v>
      </c>
      <c r="AC7416" t="s">
        <v>47</v>
      </c>
      <c r="AD7416">
        <f>+VLOOKUP(T7416,items!$A$2:$D$1255,4,0)</f>
        <v>0</v>
      </c>
      <c r="AE7416">
        <f>+VLOOKUP(T7416,Tabla1[],5,0)</f>
        <v>0</v>
      </c>
      <c r="AF7416">
        <f t="shared" si="115"/>
        <v>8</v>
      </c>
    </row>
    <row r="7417" spans="1:32" x14ac:dyDescent="0.25">
      <c r="A7417">
        <v>105836</v>
      </c>
      <c r="B7417" t="s">
        <v>13266</v>
      </c>
      <c r="C7417" t="s">
        <v>75</v>
      </c>
      <c r="D7417">
        <v>0</v>
      </c>
      <c r="F7417" t="s">
        <v>9397</v>
      </c>
      <c r="G7417" t="s">
        <v>10230</v>
      </c>
      <c r="H7417" t="s">
        <v>13267</v>
      </c>
      <c r="I7417" t="s">
        <v>13268</v>
      </c>
      <c r="J7417" t="s">
        <v>13269</v>
      </c>
      <c r="K7417" t="s">
        <v>13270</v>
      </c>
      <c r="L7417" t="s">
        <v>13271</v>
      </c>
      <c r="M7417" t="s">
        <v>10462</v>
      </c>
      <c r="N7417" t="s">
        <v>240</v>
      </c>
      <c r="O7417" t="s">
        <v>8479</v>
      </c>
      <c r="P7417" t="s">
        <v>10581</v>
      </c>
      <c r="Q7417" t="s">
        <v>10220</v>
      </c>
      <c r="R7417" t="s">
        <v>127</v>
      </c>
      <c r="S7417" t="s">
        <v>88</v>
      </c>
      <c r="T7417" t="s">
        <v>7509</v>
      </c>
      <c r="U7417" t="s">
        <v>7510</v>
      </c>
      <c r="X7417">
        <v>1</v>
      </c>
      <c r="Y7417">
        <v>0</v>
      </c>
      <c r="Z7417">
        <v>0</v>
      </c>
      <c r="AA7417">
        <v>0</v>
      </c>
      <c r="AB7417">
        <v>53040</v>
      </c>
      <c r="AC7417" t="s">
        <v>47</v>
      </c>
      <c r="AD7417">
        <f>+VLOOKUP(T7417,items!$A$2:$D$1255,4,0)</f>
        <v>0</v>
      </c>
      <c r="AE7417">
        <f>+VLOOKUP(T7417,Tabla1[],5,0)</f>
        <v>0</v>
      </c>
      <c r="AF7417">
        <f t="shared" si="115"/>
        <v>8</v>
      </c>
    </row>
    <row r="7418" spans="1:32" x14ac:dyDescent="0.25">
      <c r="A7418">
        <v>105836</v>
      </c>
      <c r="B7418" t="s">
        <v>13266</v>
      </c>
      <c r="C7418" t="s">
        <v>75</v>
      </c>
      <c r="D7418">
        <v>0</v>
      </c>
      <c r="F7418" t="s">
        <v>9397</v>
      </c>
      <c r="G7418" t="s">
        <v>10230</v>
      </c>
      <c r="H7418" t="s">
        <v>13267</v>
      </c>
      <c r="I7418" t="s">
        <v>13268</v>
      </c>
      <c r="J7418" t="s">
        <v>13269</v>
      </c>
      <c r="K7418" t="s">
        <v>13270</v>
      </c>
      <c r="L7418" t="s">
        <v>13271</v>
      </c>
      <c r="M7418" t="s">
        <v>10462</v>
      </c>
      <c r="N7418" t="s">
        <v>240</v>
      </c>
      <c r="O7418" t="s">
        <v>8479</v>
      </c>
      <c r="P7418" t="s">
        <v>10581</v>
      </c>
      <c r="Q7418" t="s">
        <v>10220</v>
      </c>
      <c r="R7418" t="s">
        <v>127</v>
      </c>
      <c r="S7418" t="s">
        <v>88</v>
      </c>
      <c r="T7418" t="s">
        <v>4832</v>
      </c>
      <c r="U7418" t="s">
        <v>4833</v>
      </c>
      <c r="X7418">
        <v>4</v>
      </c>
      <c r="Y7418">
        <v>0</v>
      </c>
      <c r="Z7418">
        <v>0</v>
      </c>
      <c r="AA7418">
        <v>0</v>
      </c>
      <c r="AB7418">
        <v>102000</v>
      </c>
      <c r="AC7418" t="s">
        <v>47</v>
      </c>
      <c r="AD7418">
        <f>+VLOOKUP(T7418,items!$A$2:$D$1255,4,0)</f>
        <v>0</v>
      </c>
      <c r="AE7418">
        <f>+VLOOKUP(T7418,Tabla1[],5,0)</f>
        <v>0</v>
      </c>
      <c r="AF7418">
        <f t="shared" si="115"/>
        <v>8</v>
      </c>
    </row>
    <row r="7419" spans="1:32" x14ac:dyDescent="0.25">
      <c r="A7419">
        <v>105836</v>
      </c>
      <c r="B7419" t="s">
        <v>13266</v>
      </c>
      <c r="C7419" t="s">
        <v>75</v>
      </c>
      <c r="D7419">
        <v>0</v>
      </c>
      <c r="F7419" t="s">
        <v>9397</v>
      </c>
      <c r="G7419" t="s">
        <v>10230</v>
      </c>
      <c r="H7419" t="s">
        <v>13267</v>
      </c>
      <c r="I7419" t="s">
        <v>13268</v>
      </c>
      <c r="J7419" t="s">
        <v>13269</v>
      </c>
      <c r="K7419" t="s">
        <v>13270</v>
      </c>
      <c r="L7419" t="s">
        <v>13271</v>
      </c>
      <c r="M7419" t="s">
        <v>10462</v>
      </c>
      <c r="N7419" t="s">
        <v>240</v>
      </c>
      <c r="O7419" t="s">
        <v>8479</v>
      </c>
      <c r="P7419" t="s">
        <v>10581</v>
      </c>
      <c r="Q7419" t="s">
        <v>10220</v>
      </c>
      <c r="R7419" t="s">
        <v>127</v>
      </c>
      <c r="S7419" t="s">
        <v>88</v>
      </c>
      <c r="T7419" t="s">
        <v>3677</v>
      </c>
      <c r="U7419" t="s">
        <v>3678</v>
      </c>
      <c r="V7419" t="s">
        <v>867</v>
      </c>
      <c r="W7419" t="s">
        <v>211</v>
      </c>
      <c r="X7419">
        <v>1</v>
      </c>
      <c r="Y7419">
        <v>3200</v>
      </c>
      <c r="Z7419">
        <v>500</v>
      </c>
      <c r="AA7419">
        <v>1400</v>
      </c>
      <c r="AB7419">
        <v>1772454</v>
      </c>
      <c r="AC7419" t="s">
        <v>47</v>
      </c>
      <c r="AD7419">
        <f>+VLOOKUP(T7419,items!$A$2:$D$1255,4,0)</f>
        <v>0</v>
      </c>
      <c r="AE7419">
        <f>+VLOOKUP(T7419,Tabla1[],5,0)</f>
        <v>0</v>
      </c>
      <c r="AF7419">
        <f t="shared" si="115"/>
        <v>8</v>
      </c>
    </row>
    <row r="7420" spans="1:32" x14ac:dyDescent="0.25">
      <c r="A7420">
        <v>105836</v>
      </c>
      <c r="B7420" t="s">
        <v>13266</v>
      </c>
      <c r="C7420" t="s">
        <v>75</v>
      </c>
      <c r="D7420">
        <v>0</v>
      </c>
      <c r="F7420" t="s">
        <v>9397</v>
      </c>
      <c r="G7420" t="s">
        <v>10230</v>
      </c>
      <c r="H7420" t="s">
        <v>13267</v>
      </c>
      <c r="I7420" t="s">
        <v>13268</v>
      </c>
      <c r="J7420" t="s">
        <v>13269</v>
      </c>
      <c r="K7420" t="s">
        <v>13270</v>
      </c>
      <c r="L7420" t="s">
        <v>13271</v>
      </c>
      <c r="M7420" t="s">
        <v>10462</v>
      </c>
      <c r="N7420" t="s">
        <v>240</v>
      </c>
      <c r="O7420" t="s">
        <v>8479</v>
      </c>
      <c r="P7420" t="s">
        <v>10581</v>
      </c>
      <c r="Q7420" t="s">
        <v>10220</v>
      </c>
      <c r="R7420" t="s">
        <v>127</v>
      </c>
      <c r="S7420" t="s">
        <v>88</v>
      </c>
      <c r="T7420" t="s">
        <v>1169</v>
      </c>
      <c r="U7420" t="s">
        <v>1170</v>
      </c>
      <c r="X7420">
        <v>1</v>
      </c>
      <c r="Y7420">
        <v>1000</v>
      </c>
      <c r="Z7420">
        <v>150</v>
      </c>
      <c r="AA7420">
        <v>0</v>
      </c>
      <c r="AB7420">
        <v>100942</v>
      </c>
      <c r="AC7420" t="s">
        <v>47</v>
      </c>
      <c r="AD7420">
        <f>+VLOOKUP(T7420,items!$A$2:$D$1255,4,0)</f>
        <v>0</v>
      </c>
      <c r="AE7420">
        <f>+VLOOKUP(T7420,Tabla1[],5,0)</f>
        <v>0</v>
      </c>
      <c r="AF7420">
        <f t="shared" si="115"/>
        <v>8</v>
      </c>
    </row>
    <row r="7421" spans="1:32" x14ac:dyDescent="0.25">
      <c r="A7421">
        <v>105836</v>
      </c>
      <c r="B7421" t="s">
        <v>13266</v>
      </c>
      <c r="C7421" t="s">
        <v>75</v>
      </c>
      <c r="D7421">
        <v>0</v>
      </c>
      <c r="F7421" t="s">
        <v>9397</v>
      </c>
      <c r="G7421" t="s">
        <v>10230</v>
      </c>
      <c r="H7421" t="s">
        <v>13267</v>
      </c>
      <c r="I7421" t="s">
        <v>13268</v>
      </c>
      <c r="J7421" t="s">
        <v>13269</v>
      </c>
      <c r="K7421" t="s">
        <v>13270</v>
      </c>
      <c r="L7421" t="s">
        <v>13271</v>
      </c>
      <c r="M7421" t="s">
        <v>10462</v>
      </c>
      <c r="N7421" t="s">
        <v>240</v>
      </c>
      <c r="O7421" t="s">
        <v>8479</v>
      </c>
      <c r="P7421" t="s">
        <v>10581</v>
      </c>
      <c r="Q7421" t="s">
        <v>10220</v>
      </c>
      <c r="R7421" t="s">
        <v>127</v>
      </c>
      <c r="S7421" t="s">
        <v>88</v>
      </c>
      <c r="T7421" t="s">
        <v>439</v>
      </c>
      <c r="U7421" t="s">
        <v>440</v>
      </c>
      <c r="W7421" t="s">
        <v>211</v>
      </c>
      <c r="X7421">
        <v>1</v>
      </c>
      <c r="Y7421">
        <v>3200</v>
      </c>
      <c r="Z7421">
        <v>0</v>
      </c>
      <c r="AA7421">
        <v>0</v>
      </c>
      <c r="AB7421">
        <v>192829</v>
      </c>
      <c r="AC7421" t="s">
        <v>47</v>
      </c>
      <c r="AD7421">
        <f>+VLOOKUP(T7421,items!$A$2:$D$1255,4,0)</f>
        <v>0</v>
      </c>
      <c r="AE7421">
        <f>+VLOOKUP(T7421,Tabla1[],5,0)</f>
        <v>0</v>
      </c>
      <c r="AF7421">
        <f t="shared" si="115"/>
        <v>8</v>
      </c>
    </row>
    <row r="7422" spans="1:32" x14ac:dyDescent="0.25">
      <c r="A7422">
        <v>105837</v>
      </c>
      <c r="B7422" t="s">
        <v>13204</v>
      </c>
      <c r="C7422" t="s">
        <v>33</v>
      </c>
      <c r="D7422">
        <v>0</v>
      </c>
      <c r="F7422" t="s">
        <v>8746</v>
      </c>
      <c r="G7422" t="s">
        <v>9397</v>
      </c>
      <c r="H7422" t="s">
        <v>13272</v>
      </c>
      <c r="I7422" t="s">
        <v>37</v>
      </c>
      <c r="J7422" t="s">
        <v>13273</v>
      </c>
      <c r="K7422" t="s">
        <v>13274</v>
      </c>
      <c r="L7422" t="s">
        <v>13275</v>
      </c>
      <c r="M7422" t="s">
        <v>10125</v>
      </c>
      <c r="N7422" t="s">
        <v>10125</v>
      </c>
      <c r="O7422" t="s">
        <v>3353</v>
      </c>
      <c r="P7422" t="s">
        <v>10126</v>
      </c>
      <c r="Q7422" t="s">
        <v>10644</v>
      </c>
      <c r="R7422" t="s">
        <v>127</v>
      </c>
      <c r="S7422" t="s">
        <v>346</v>
      </c>
      <c r="T7422" t="s">
        <v>1536</v>
      </c>
      <c r="U7422" t="s">
        <v>1537</v>
      </c>
      <c r="X7422">
        <v>1</v>
      </c>
      <c r="Y7422">
        <v>0</v>
      </c>
      <c r="Z7422">
        <v>0</v>
      </c>
      <c r="AA7422">
        <v>0</v>
      </c>
      <c r="AB7422">
        <v>0</v>
      </c>
      <c r="AC7422" t="s">
        <v>47</v>
      </c>
      <c r="AD7422">
        <f>+VLOOKUP(T7422,items!$A$2:$D$1255,4,0)</f>
        <v>0</v>
      </c>
      <c r="AE7422">
        <f>+VLOOKUP(T7422,Tabla1[],5,0)</f>
        <v>0</v>
      </c>
      <c r="AF7422">
        <f t="shared" si="115"/>
        <v>7</v>
      </c>
    </row>
    <row r="7423" spans="1:32" x14ac:dyDescent="0.25">
      <c r="A7423">
        <v>105842</v>
      </c>
      <c r="B7423" t="s">
        <v>12130</v>
      </c>
      <c r="C7423" t="s">
        <v>75</v>
      </c>
      <c r="D7423">
        <v>0</v>
      </c>
      <c r="F7423" t="s">
        <v>9397</v>
      </c>
      <c r="G7423" t="s">
        <v>9397</v>
      </c>
      <c r="H7423" t="s">
        <v>13276</v>
      </c>
      <c r="I7423" t="s">
        <v>37</v>
      </c>
      <c r="J7423" t="s">
        <v>13277</v>
      </c>
      <c r="K7423" t="s">
        <v>37</v>
      </c>
      <c r="L7423" t="s">
        <v>37</v>
      </c>
      <c r="M7423" t="s">
        <v>10125</v>
      </c>
      <c r="N7423" t="s">
        <v>10125</v>
      </c>
      <c r="O7423" t="s">
        <v>10460</v>
      </c>
      <c r="P7423" t="s">
        <v>10644</v>
      </c>
      <c r="Q7423" t="s">
        <v>10644</v>
      </c>
      <c r="R7423" t="s">
        <v>11492</v>
      </c>
      <c r="S7423" t="s">
        <v>164</v>
      </c>
      <c r="T7423" t="s">
        <v>1375</v>
      </c>
      <c r="U7423" t="s">
        <v>1376</v>
      </c>
      <c r="X7423">
        <v>2</v>
      </c>
      <c r="Y7423">
        <v>0</v>
      </c>
      <c r="Z7423">
        <v>0</v>
      </c>
      <c r="AA7423">
        <v>0</v>
      </c>
      <c r="AB7423">
        <v>904000</v>
      </c>
      <c r="AC7423" t="s">
        <v>47</v>
      </c>
      <c r="AD7423">
        <f>+VLOOKUP(T7423,items!$A$2:$D$1255,4,0)</f>
        <v>0</v>
      </c>
      <c r="AE7423">
        <f>+VLOOKUP(T7423,Tabla1[],5,0)</f>
        <v>0</v>
      </c>
      <c r="AF7423">
        <f t="shared" si="115"/>
        <v>7</v>
      </c>
    </row>
    <row r="7424" spans="1:32" x14ac:dyDescent="0.25">
      <c r="A7424">
        <v>105842</v>
      </c>
      <c r="B7424" t="s">
        <v>12130</v>
      </c>
      <c r="C7424" t="s">
        <v>75</v>
      </c>
      <c r="D7424">
        <v>0</v>
      </c>
      <c r="F7424" t="s">
        <v>9397</v>
      </c>
      <c r="G7424" t="s">
        <v>9397</v>
      </c>
      <c r="H7424" t="s">
        <v>13276</v>
      </c>
      <c r="I7424" t="s">
        <v>37</v>
      </c>
      <c r="J7424" t="s">
        <v>13277</v>
      </c>
      <c r="K7424" t="s">
        <v>37</v>
      </c>
      <c r="L7424" t="s">
        <v>37</v>
      </c>
      <c r="M7424" t="s">
        <v>10125</v>
      </c>
      <c r="N7424" t="s">
        <v>10125</v>
      </c>
      <c r="O7424" t="s">
        <v>10460</v>
      </c>
      <c r="P7424" t="s">
        <v>10644</v>
      </c>
      <c r="Q7424" t="s">
        <v>10644</v>
      </c>
      <c r="R7424" t="s">
        <v>11492</v>
      </c>
      <c r="S7424" t="s">
        <v>164</v>
      </c>
      <c r="T7424" t="s">
        <v>1126</v>
      </c>
      <c r="U7424" t="s">
        <v>1127</v>
      </c>
      <c r="X7424">
        <v>1</v>
      </c>
      <c r="Y7424">
        <v>0</v>
      </c>
      <c r="Z7424">
        <v>0</v>
      </c>
      <c r="AA7424">
        <v>0</v>
      </c>
      <c r="AB7424">
        <v>50000</v>
      </c>
      <c r="AC7424" t="s">
        <v>47</v>
      </c>
      <c r="AD7424">
        <f>+VLOOKUP(T7424,items!$A$2:$D$1255,4,0)</f>
        <v>0</v>
      </c>
      <c r="AE7424">
        <f>+VLOOKUP(T7424,Tabla1[],5,0)</f>
        <v>0</v>
      </c>
      <c r="AF7424">
        <f t="shared" si="115"/>
        <v>7</v>
      </c>
    </row>
    <row r="7425" spans="1:34" x14ac:dyDescent="0.25">
      <c r="A7425">
        <v>105844</v>
      </c>
      <c r="B7425" t="s">
        <v>7356</v>
      </c>
      <c r="C7425" t="s">
        <v>75</v>
      </c>
      <c r="D7425">
        <v>0</v>
      </c>
      <c r="F7425" t="s">
        <v>9397</v>
      </c>
      <c r="G7425" t="s">
        <v>10126</v>
      </c>
      <c r="H7425" t="s">
        <v>13278</v>
      </c>
      <c r="I7425" t="s">
        <v>13279</v>
      </c>
      <c r="J7425" t="s">
        <v>13280</v>
      </c>
      <c r="K7425" t="s">
        <v>13281</v>
      </c>
      <c r="L7425" t="s">
        <v>13281</v>
      </c>
      <c r="M7425" t="s">
        <v>10644</v>
      </c>
      <c r="N7425" t="s">
        <v>10644</v>
      </c>
      <c r="O7425" t="s">
        <v>10127</v>
      </c>
      <c r="P7425" t="s">
        <v>10714</v>
      </c>
      <c r="Q7425" t="s">
        <v>10714</v>
      </c>
      <c r="R7425" t="s">
        <v>11492</v>
      </c>
      <c r="S7425" t="s">
        <v>272</v>
      </c>
      <c r="T7425" t="s">
        <v>392</v>
      </c>
      <c r="U7425" t="s">
        <v>393</v>
      </c>
      <c r="X7425">
        <v>1</v>
      </c>
      <c r="Y7425">
        <v>0</v>
      </c>
      <c r="Z7425">
        <v>0</v>
      </c>
      <c r="AA7425">
        <v>0</v>
      </c>
      <c r="AB7425" s="14">
        <v>1477593.3599999999</v>
      </c>
      <c r="AC7425" t="s">
        <v>47</v>
      </c>
      <c r="AD7425" t="e">
        <f>+VLOOKUP(T7425,items!$A$2:$D$1255,4,0)</f>
        <v>#N/A</v>
      </c>
      <c r="AE7425" t="e">
        <f>+VLOOKUP(T7425,Tabla1[],5,0)</f>
        <v>#N/A</v>
      </c>
      <c r="AF7425">
        <f t="shared" si="115"/>
        <v>7</v>
      </c>
      <c r="AG7425">
        <v>3816</v>
      </c>
      <c r="AH7425" s="14">
        <v>1477593.3599999999</v>
      </c>
    </row>
    <row r="7426" spans="1:34" x14ac:dyDescent="0.25">
      <c r="A7426">
        <v>105848</v>
      </c>
      <c r="B7426" t="s">
        <v>13282</v>
      </c>
      <c r="C7426" t="s">
        <v>75</v>
      </c>
      <c r="D7426">
        <v>0</v>
      </c>
      <c r="F7426" t="s">
        <v>9397</v>
      </c>
      <c r="G7426" t="s">
        <v>9397</v>
      </c>
      <c r="H7426" t="s">
        <v>13283</v>
      </c>
      <c r="I7426" t="s">
        <v>37</v>
      </c>
      <c r="J7426" t="s">
        <v>13284</v>
      </c>
      <c r="K7426" t="s">
        <v>13285</v>
      </c>
      <c r="L7426" t="s">
        <v>37</v>
      </c>
      <c r="M7426" t="s">
        <v>10125</v>
      </c>
      <c r="N7426" t="s">
        <v>10125</v>
      </c>
      <c r="O7426" t="s">
        <v>10460</v>
      </c>
      <c r="P7426" t="s">
        <v>10644</v>
      </c>
      <c r="Q7426" t="s">
        <v>10644</v>
      </c>
      <c r="R7426" t="s">
        <v>127</v>
      </c>
      <c r="S7426" t="s">
        <v>164</v>
      </c>
      <c r="T7426" t="s">
        <v>2178</v>
      </c>
      <c r="U7426" t="s">
        <v>2179</v>
      </c>
      <c r="X7426">
        <v>2</v>
      </c>
      <c r="Y7426">
        <v>0</v>
      </c>
      <c r="Z7426">
        <v>0</v>
      </c>
      <c r="AA7426">
        <v>0</v>
      </c>
      <c r="AB7426">
        <v>1014000</v>
      </c>
      <c r="AC7426" t="s">
        <v>47</v>
      </c>
      <c r="AD7426">
        <f>+VLOOKUP(T7426,items!$A$2:$D$1255,4,0)</f>
        <v>0</v>
      </c>
      <c r="AE7426">
        <f>+VLOOKUP(T7426,Tabla1[],5,0)</f>
        <v>0</v>
      </c>
      <c r="AF7426">
        <f t="shared" ref="AF7426:AF7489" si="116">+MONTH(O7426)</f>
        <v>7</v>
      </c>
    </row>
    <row r="7427" spans="1:34" x14ac:dyDescent="0.25">
      <c r="A7427">
        <v>105851</v>
      </c>
      <c r="B7427" t="s">
        <v>13286</v>
      </c>
      <c r="C7427" t="s">
        <v>75</v>
      </c>
      <c r="D7427">
        <v>0</v>
      </c>
      <c r="F7427" t="s">
        <v>9397</v>
      </c>
      <c r="G7427" t="s">
        <v>10126</v>
      </c>
      <c r="H7427" t="s">
        <v>13287</v>
      </c>
      <c r="I7427" t="s">
        <v>37</v>
      </c>
      <c r="J7427" t="s">
        <v>13288</v>
      </c>
      <c r="K7427" t="s">
        <v>13289</v>
      </c>
      <c r="L7427" t="s">
        <v>37</v>
      </c>
      <c r="M7427" t="s">
        <v>10644</v>
      </c>
      <c r="N7427" t="s">
        <v>10644</v>
      </c>
      <c r="O7427" t="s">
        <v>97</v>
      </c>
      <c r="P7427" t="s">
        <v>10461</v>
      </c>
      <c r="Q7427" t="s">
        <v>10461</v>
      </c>
      <c r="R7427" t="s">
        <v>127</v>
      </c>
      <c r="S7427" t="s">
        <v>164</v>
      </c>
      <c r="T7427" t="s">
        <v>6309</v>
      </c>
      <c r="U7427" t="s">
        <v>6310</v>
      </c>
      <c r="X7427">
        <v>18</v>
      </c>
      <c r="Y7427">
        <v>0</v>
      </c>
      <c r="Z7427">
        <v>0</v>
      </c>
      <c r="AA7427">
        <v>0</v>
      </c>
      <c r="AB7427">
        <v>23400</v>
      </c>
      <c r="AC7427" t="s">
        <v>47</v>
      </c>
      <c r="AD7427">
        <f>+VLOOKUP(T7427,items!$A$2:$D$1255,4,0)</f>
        <v>0</v>
      </c>
      <c r="AE7427">
        <f>+VLOOKUP(T7427,Tabla1[],5,0)</f>
        <v>0</v>
      </c>
      <c r="AF7427">
        <f t="shared" si="116"/>
        <v>7</v>
      </c>
    </row>
    <row r="7428" spans="1:34" x14ac:dyDescent="0.25">
      <c r="A7428">
        <v>105851</v>
      </c>
      <c r="B7428" t="s">
        <v>13286</v>
      </c>
      <c r="C7428" t="s">
        <v>75</v>
      </c>
      <c r="D7428">
        <v>0</v>
      </c>
      <c r="F7428" t="s">
        <v>9397</v>
      </c>
      <c r="G7428" t="s">
        <v>10126</v>
      </c>
      <c r="H7428" t="s">
        <v>13287</v>
      </c>
      <c r="I7428" t="s">
        <v>37</v>
      </c>
      <c r="J7428" t="s">
        <v>13288</v>
      </c>
      <c r="K7428" t="s">
        <v>13289</v>
      </c>
      <c r="L7428" t="s">
        <v>37</v>
      </c>
      <c r="M7428" t="s">
        <v>10644</v>
      </c>
      <c r="N7428" t="s">
        <v>10644</v>
      </c>
      <c r="O7428" t="s">
        <v>97</v>
      </c>
      <c r="P7428" t="s">
        <v>10461</v>
      </c>
      <c r="Q7428" t="s">
        <v>10461</v>
      </c>
      <c r="R7428" t="s">
        <v>127</v>
      </c>
      <c r="S7428" t="s">
        <v>164</v>
      </c>
      <c r="T7428" t="s">
        <v>1290</v>
      </c>
      <c r="U7428" t="s">
        <v>1291</v>
      </c>
      <c r="X7428">
        <v>9</v>
      </c>
      <c r="Y7428">
        <v>0</v>
      </c>
      <c r="Z7428">
        <v>0</v>
      </c>
      <c r="AA7428">
        <v>0</v>
      </c>
      <c r="AB7428">
        <v>575100</v>
      </c>
      <c r="AC7428" t="s">
        <v>47</v>
      </c>
      <c r="AD7428">
        <f>+VLOOKUP(T7428,items!$A$2:$D$1255,4,0)</f>
        <v>0</v>
      </c>
      <c r="AE7428">
        <f>+VLOOKUP(T7428,Tabla1[],5,0)</f>
        <v>0</v>
      </c>
      <c r="AF7428">
        <f t="shared" si="116"/>
        <v>7</v>
      </c>
    </row>
    <row r="7429" spans="1:34" x14ac:dyDescent="0.25">
      <c r="A7429">
        <v>105851</v>
      </c>
      <c r="B7429" t="s">
        <v>13286</v>
      </c>
      <c r="C7429" t="s">
        <v>75</v>
      </c>
      <c r="D7429">
        <v>0</v>
      </c>
      <c r="F7429" t="s">
        <v>9397</v>
      </c>
      <c r="G7429" t="s">
        <v>10126</v>
      </c>
      <c r="H7429" t="s">
        <v>13287</v>
      </c>
      <c r="I7429" t="s">
        <v>37</v>
      </c>
      <c r="J7429" t="s">
        <v>13288</v>
      </c>
      <c r="K7429" t="s">
        <v>13289</v>
      </c>
      <c r="L7429" t="s">
        <v>37</v>
      </c>
      <c r="M7429" t="s">
        <v>10644</v>
      </c>
      <c r="N7429" t="s">
        <v>10644</v>
      </c>
      <c r="O7429" t="s">
        <v>97</v>
      </c>
      <c r="P7429" t="s">
        <v>10461</v>
      </c>
      <c r="Q7429" t="s">
        <v>10461</v>
      </c>
      <c r="R7429" t="s">
        <v>127</v>
      </c>
      <c r="S7429" t="s">
        <v>164</v>
      </c>
      <c r="T7429" t="s">
        <v>6311</v>
      </c>
      <c r="U7429" t="s">
        <v>6312</v>
      </c>
      <c r="X7429">
        <v>18</v>
      </c>
      <c r="Y7429">
        <v>0</v>
      </c>
      <c r="Z7429">
        <v>0</v>
      </c>
      <c r="AA7429">
        <v>0</v>
      </c>
      <c r="AB7429">
        <v>7200</v>
      </c>
      <c r="AC7429" t="s">
        <v>47</v>
      </c>
      <c r="AD7429">
        <f>+VLOOKUP(T7429,items!$A$2:$D$1255,4,0)</f>
        <v>0</v>
      </c>
      <c r="AE7429">
        <f>+VLOOKUP(T7429,Tabla1[],5,0)</f>
        <v>0</v>
      </c>
      <c r="AF7429">
        <f t="shared" si="116"/>
        <v>7</v>
      </c>
    </row>
    <row r="7430" spans="1:34" x14ac:dyDescent="0.25">
      <c r="A7430">
        <v>105868</v>
      </c>
      <c r="B7430" t="s">
        <v>13290</v>
      </c>
      <c r="C7430" t="s">
        <v>33</v>
      </c>
      <c r="D7430">
        <v>0</v>
      </c>
      <c r="F7430" t="s">
        <v>175</v>
      </c>
      <c r="G7430" t="s">
        <v>12153</v>
      </c>
      <c r="H7430" t="s">
        <v>13291</v>
      </c>
      <c r="I7430" t="s">
        <v>13292</v>
      </c>
      <c r="J7430" t="s">
        <v>13293</v>
      </c>
      <c r="K7430" t="s">
        <v>13294</v>
      </c>
      <c r="L7430" t="s">
        <v>37</v>
      </c>
      <c r="M7430" t="s">
        <v>12565</v>
      </c>
      <c r="N7430" t="s">
        <v>2086</v>
      </c>
      <c r="O7430" t="s">
        <v>3391</v>
      </c>
      <c r="P7430" t="s">
        <v>10057</v>
      </c>
      <c r="Q7430" t="s">
        <v>12767</v>
      </c>
      <c r="R7430" t="s">
        <v>43</v>
      </c>
      <c r="S7430" t="s">
        <v>88</v>
      </c>
      <c r="T7430" t="s">
        <v>13295</v>
      </c>
      <c r="U7430" t="s">
        <v>13296</v>
      </c>
      <c r="V7430" t="s">
        <v>529</v>
      </c>
      <c r="X7430">
        <v>40</v>
      </c>
      <c r="Y7430">
        <v>0</v>
      </c>
      <c r="Z7430">
        <v>0</v>
      </c>
      <c r="AA7430">
        <v>0</v>
      </c>
      <c r="AB7430">
        <v>14777440</v>
      </c>
      <c r="AC7430" t="s">
        <v>47</v>
      </c>
      <c r="AD7430">
        <f>+VLOOKUP(T7430,items!$A$2:$D$1255,4,0)</f>
        <v>0</v>
      </c>
      <c r="AE7430">
        <f>+VLOOKUP(T7430,Tabla1[],5,0)</f>
        <v>0</v>
      </c>
      <c r="AF7430">
        <f t="shared" si="116"/>
        <v>10</v>
      </c>
    </row>
    <row r="7431" spans="1:34" x14ac:dyDescent="0.25">
      <c r="A7431">
        <v>105868</v>
      </c>
      <c r="B7431" t="s">
        <v>13290</v>
      </c>
      <c r="C7431" t="s">
        <v>33</v>
      </c>
      <c r="D7431">
        <v>0</v>
      </c>
      <c r="F7431" t="s">
        <v>175</v>
      </c>
      <c r="G7431" t="s">
        <v>12153</v>
      </c>
      <c r="H7431" t="s">
        <v>13291</v>
      </c>
      <c r="I7431" t="s">
        <v>13292</v>
      </c>
      <c r="J7431" t="s">
        <v>13293</v>
      </c>
      <c r="K7431" t="s">
        <v>13294</v>
      </c>
      <c r="L7431" t="s">
        <v>37</v>
      </c>
      <c r="M7431" t="s">
        <v>12565</v>
      </c>
      <c r="N7431" t="s">
        <v>2086</v>
      </c>
      <c r="O7431" t="s">
        <v>3391</v>
      </c>
      <c r="P7431" t="s">
        <v>10057</v>
      </c>
      <c r="Q7431" t="s">
        <v>12767</v>
      </c>
      <c r="R7431" t="s">
        <v>43</v>
      </c>
      <c r="S7431" t="s">
        <v>88</v>
      </c>
      <c r="T7431" t="s">
        <v>13295</v>
      </c>
      <c r="U7431" t="s">
        <v>13296</v>
      </c>
      <c r="V7431" t="s">
        <v>1304</v>
      </c>
      <c r="X7431">
        <v>60</v>
      </c>
      <c r="Y7431">
        <v>0</v>
      </c>
      <c r="Z7431">
        <v>0</v>
      </c>
      <c r="AA7431">
        <v>0</v>
      </c>
      <c r="AB7431">
        <v>22166160</v>
      </c>
      <c r="AC7431" t="s">
        <v>47</v>
      </c>
      <c r="AD7431">
        <f>+VLOOKUP(T7431,items!$A$2:$D$1255,4,0)</f>
        <v>0</v>
      </c>
      <c r="AE7431">
        <f>+VLOOKUP(T7431,Tabla1[],5,0)</f>
        <v>0</v>
      </c>
      <c r="AF7431">
        <f t="shared" si="116"/>
        <v>10</v>
      </c>
    </row>
    <row r="7432" spans="1:34" x14ac:dyDescent="0.25">
      <c r="A7432">
        <v>105868</v>
      </c>
      <c r="B7432" t="s">
        <v>13290</v>
      </c>
      <c r="C7432" t="s">
        <v>33</v>
      </c>
      <c r="D7432">
        <v>0</v>
      </c>
      <c r="F7432" t="s">
        <v>175</v>
      </c>
      <c r="G7432" t="s">
        <v>12153</v>
      </c>
      <c r="H7432" t="s">
        <v>13291</v>
      </c>
      <c r="I7432" t="s">
        <v>13292</v>
      </c>
      <c r="J7432" t="s">
        <v>13293</v>
      </c>
      <c r="K7432" t="s">
        <v>13294</v>
      </c>
      <c r="L7432" t="s">
        <v>37</v>
      </c>
      <c r="M7432" t="s">
        <v>12565</v>
      </c>
      <c r="N7432" t="s">
        <v>2086</v>
      </c>
      <c r="O7432" t="s">
        <v>3391</v>
      </c>
      <c r="P7432" t="s">
        <v>10057</v>
      </c>
      <c r="Q7432" t="s">
        <v>12767</v>
      </c>
      <c r="R7432" t="s">
        <v>43</v>
      </c>
      <c r="S7432" t="s">
        <v>88</v>
      </c>
      <c r="T7432" t="s">
        <v>7511</v>
      </c>
      <c r="U7432" t="s">
        <v>7512</v>
      </c>
      <c r="X7432">
        <v>1</v>
      </c>
      <c r="Y7432">
        <v>0</v>
      </c>
      <c r="Z7432">
        <v>0</v>
      </c>
      <c r="AA7432">
        <v>0</v>
      </c>
      <c r="AB7432">
        <v>1500000</v>
      </c>
      <c r="AC7432" t="s">
        <v>47</v>
      </c>
      <c r="AD7432" t="e">
        <f>+VLOOKUP(T7432,items!$A$2:$D$1255,4,0)</f>
        <v>#N/A</v>
      </c>
      <c r="AE7432" t="e">
        <f>+VLOOKUP(T7432,Tabla1[],5,0)</f>
        <v>#N/A</v>
      </c>
      <c r="AF7432">
        <f t="shared" si="116"/>
        <v>10</v>
      </c>
    </row>
    <row r="7433" spans="1:34" x14ac:dyDescent="0.25">
      <c r="A7433">
        <v>105868</v>
      </c>
      <c r="B7433" t="s">
        <v>13290</v>
      </c>
      <c r="C7433" t="s">
        <v>33</v>
      </c>
      <c r="D7433">
        <v>0</v>
      </c>
      <c r="F7433" t="s">
        <v>175</v>
      </c>
      <c r="G7433" t="s">
        <v>12153</v>
      </c>
      <c r="H7433" t="s">
        <v>13291</v>
      </c>
      <c r="I7433" t="s">
        <v>13292</v>
      </c>
      <c r="J7433" t="s">
        <v>13293</v>
      </c>
      <c r="K7433" t="s">
        <v>13294</v>
      </c>
      <c r="L7433" t="s">
        <v>37</v>
      </c>
      <c r="M7433" t="s">
        <v>12565</v>
      </c>
      <c r="N7433" t="s">
        <v>2086</v>
      </c>
      <c r="O7433" t="s">
        <v>3391</v>
      </c>
      <c r="P7433" t="s">
        <v>10057</v>
      </c>
      <c r="Q7433" t="s">
        <v>12767</v>
      </c>
      <c r="R7433" t="s">
        <v>43</v>
      </c>
      <c r="S7433" t="s">
        <v>88</v>
      </c>
      <c r="T7433" t="s">
        <v>1096</v>
      </c>
      <c r="U7433" t="s">
        <v>1097</v>
      </c>
      <c r="X7433">
        <v>1</v>
      </c>
      <c r="Y7433">
        <v>0</v>
      </c>
      <c r="Z7433">
        <v>0</v>
      </c>
      <c r="AA7433">
        <v>0</v>
      </c>
      <c r="AB7433">
        <v>100000</v>
      </c>
      <c r="AC7433" t="s">
        <v>47</v>
      </c>
      <c r="AD7433" t="e">
        <f>+VLOOKUP(T7433,items!$A$2:$D$1255,4,0)</f>
        <v>#N/A</v>
      </c>
      <c r="AE7433" t="e">
        <f>+VLOOKUP(T7433,Tabla1[],5,0)</f>
        <v>#N/A</v>
      </c>
      <c r="AF7433">
        <f t="shared" si="116"/>
        <v>10</v>
      </c>
    </row>
    <row r="7434" spans="1:34" x14ac:dyDescent="0.25">
      <c r="A7434">
        <v>105870</v>
      </c>
      <c r="B7434" t="s">
        <v>1833</v>
      </c>
      <c r="C7434" t="s">
        <v>75</v>
      </c>
      <c r="D7434">
        <v>0</v>
      </c>
      <c r="F7434" t="s">
        <v>9397</v>
      </c>
      <c r="G7434" t="s">
        <v>10125</v>
      </c>
      <c r="H7434" t="s">
        <v>13297</v>
      </c>
      <c r="I7434" t="s">
        <v>37</v>
      </c>
      <c r="J7434" t="s">
        <v>13298</v>
      </c>
      <c r="K7434" t="s">
        <v>13299</v>
      </c>
      <c r="L7434" t="s">
        <v>37</v>
      </c>
      <c r="M7434" t="s">
        <v>3353</v>
      </c>
      <c r="N7434" t="s">
        <v>3353</v>
      </c>
      <c r="O7434" t="s">
        <v>10126</v>
      </c>
      <c r="P7434" t="s">
        <v>10127</v>
      </c>
      <c r="Q7434" t="s">
        <v>10127</v>
      </c>
      <c r="R7434" t="s">
        <v>127</v>
      </c>
      <c r="S7434" t="s">
        <v>164</v>
      </c>
      <c r="T7434" t="s">
        <v>2989</v>
      </c>
      <c r="U7434" t="s">
        <v>688</v>
      </c>
      <c r="X7434">
        <v>9</v>
      </c>
      <c r="Y7434">
        <v>0</v>
      </c>
      <c r="Z7434">
        <v>0</v>
      </c>
      <c r="AA7434">
        <v>0</v>
      </c>
      <c r="AB7434">
        <v>473400</v>
      </c>
      <c r="AC7434" t="s">
        <v>47</v>
      </c>
      <c r="AD7434">
        <f>+VLOOKUP(T7434,items!$A$2:$D$1255,4,0)</f>
        <v>0</v>
      </c>
      <c r="AE7434">
        <f>+VLOOKUP(T7434,Tabla1[],5,0)</f>
        <v>0</v>
      </c>
      <c r="AF7434">
        <f t="shared" si="116"/>
        <v>7</v>
      </c>
    </row>
    <row r="7435" spans="1:34" x14ac:dyDescent="0.25">
      <c r="A7435">
        <v>105872</v>
      </c>
      <c r="B7435" t="s">
        <v>13300</v>
      </c>
      <c r="C7435" t="s">
        <v>75</v>
      </c>
      <c r="D7435">
        <v>0</v>
      </c>
      <c r="F7435" t="s">
        <v>9397</v>
      </c>
      <c r="G7435" t="s">
        <v>10127</v>
      </c>
      <c r="H7435" t="s">
        <v>13301</v>
      </c>
      <c r="I7435" t="s">
        <v>13302</v>
      </c>
      <c r="J7435" t="s">
        <v>13303</v>
      </c>
      <c r="K7435" t="s">
        <v>13304</v>
      </c>
      <c r="L7435" t="s">
        <v>13305</v>
      </c>
      <c r="M7435" t="s">
        <v>97</v>
      </c>
      <c r="N7435" t="s">
        <v>10461</v>
      </c>
      <c r="O7435" t="s">
        <v>12160</v>
      </c>
      <c r="P7435" t="s">
        <v>5878</v>
      </c>
      <c r="Q7435" t="s">
        <v>8997</v>
      </c>
      <c r="R7435" t="s">
        <v>127</v>
      </c>
      <c r="S7435" t="s">
        <v>64</v>
      </c>
      <c r="T7435" t="s">
        <v>574</v>
      </c>
      <c r="U7435" t="s">
        <v>575</v>
      </c>
      <c r="W7435" t="s">
        <v>93</v>
      </c>
      <c r="X7435">
        <v>1</v>
      </c>
      <c r="Y7435">
        <v>5580</v>
      </c>
      <c r="Z7435">
        <v>0</v>
      </c>
      <c r="AA7435">
        <v>0</v>
      </c>
      <c r="AB7435">
        <v>1062338</v>
      </c>
      <c r="AC7435" t="s">
        <v>47</v>
      </c>
      <c r="AD7435">
        <f>+VLOOKUP(T7435,items!$A$2:$D$1255,4,0)</f>
        <v>0</v>
      </c>
      <c r="AE7435">
        <f>+VLOOKUP(T7435,Tabla1[],5,0)</f>
        <v>0</v>
      </c>
      <c r="AF7435">
        <f t="shared" si="116"/>
        <v>7</v>
      </c>
    </row>
    <row r="7436" spans="1:34" x14ac:dyDescent="0.25">
      <c r="A7436">
        <v>105872</v>
      </c>
      <c r="B7436" t="s">
        <v>13300</v>
      </c>
      <c r="C7436" t="s">
        <v>75</v>
      </c>
      <c r="D7436">
        <v>0</v>
      </c>
      <c r="F7436" t="s">
        <v>9397</v>
      </c>
      <c r="G7436" t="s">
        <v>10127</v>
      </c>
      <c r="H7436" t="s">
        <v>13301</v>
      </c>
      <c r="I7436" t="s">
        <v>13302</v>
      </c>
      <c r="J7436" t="s">
        <v>13303</v>
      </c>
      <c r="K7436" t="s">
        <v>13304</v>
      </c>
      <c r="L7436" t="s">
        <v>13305</v>
      </c>
      <c r="M7436" t="s">
        <v>97</v>
      </c>
      <c r="N7436" t="s">
        <v>10461</v>
      </c>
      <c r="O7436" t="s">
        <v>12160</v>
      </c>
      <c r="P7436" t="s">
        <v>5878</v>
      </c>
      <c r="Q7436" t="s">
        <v>8997</v>
      </c>
      <c r="R7436" t="s">
        <v>127</v>
      </c>
      <c r="S7436" t="s">
        <v>64</v>
      </c>
      <c r="T7436" t="s">
        <v>94</v>
      </c>
      <c r="U7436" t="s">
        <v>95</v>
      </c>
      <c r="X7436">
        <v>1</v>
      </c>
      <c r="Y7436">
        <v>0</v>
      </c>
      <c r="Z7436">
        <v>0</v>
      </c>
      <c r="AA7436">
        <v>0</v>
      </c>
      <c r="AB7436">
        <v>750000</v>
      </c>
      <c r="AC7436" t="s">
        <v>47</v>
      </c>
      <c r="AD7436" t="e">
        <f>+VLOOKUP(T7436,items!$A$2:$D$1255,4,0)</f>
        <v>#N/A</v>
      </c>
      <c r="AE7436" t="e">
        <f>+VLOOKUP(T7436,Tabla1[],5,0)</f>
        <v>#N/A</v>
      </c>
      <c r="AF7436">
        <f t="shared" si="116"/>
        <v>7</v>
      </c>
    </row>
    <row r="7437" spans="1:34" x14ac:dyDescent="0.25">
      <c r="A7437">
        <v>105872</v>
      </c>
      <c r="B7437" t="s">
        <v>13300</v>
      </c>
      <c r="C7437" t="s">
        <v>75</v>
      </c>
      <c r="D7437">
        <v>0</v>
      </c>
      <c r="F7437" t="s">
        <v>9397</v>
      </c>
      <c r="G7437" t="s">
        <v>10127</v>
      </c>
      <c r="H7437" t="s">
        <v>13301</v>
      </c>
      <c r="I7437" t="s">
        <v>13302</v>
      </c>
      <c r="J7437" t="s">
        <v>13303</v>
      </c>
      <c r="K7437" t="s">
        <v>13304</v>
      </c>
      <c r="L7437" t="s">
        <v>13305</v>
      </c>
      <c r="M7437" t="s">
        <v>97</v>
      </c>
      <c r="N7437" t="s">
        <v>10461</v>
      </c>
      <c r="O7437" t="s">
        <v>12160</v>
      </c>
      <c r="P7437" t="s">
        <v>5878</v>
      </c>
      <c r="Q7437" t="s">
        <v>8997</v>
      </c>
      <c r="R7437" t="s">
        <v>127</v>
      </c>
      <c r="S7437" t="s">
        <v>64</v>
      </c>
      <c r="T7437" t="s">
        <v>466</v>
      </c>
      <c r="U7437" t="s">
        <v>467</v>
      </c>
      <c r="V7437" t="s">
        <v>958</v>
      </c>
      <c r="W7437" t="s">
        <v>93</v>
      </c>
      <c r="X7437">
        <v>1</v>
      </c>
      <c r="Y7437">
        <v>5580</v>
      </c>
      <c r="Z7437">
        <v>0</v>
      </c>
      <c r="AA7437">
        <v>1600</v>
      </c>
      <c r="AB7437">
        <v>7781556</v>
      </c>
      <c r="AC7437" t="s">
        <v>47</v>
      </c>
      <c r="AD7437" t="str">
        <f>+VLOOKUP(T7437,items!$A$2:$D$1255,4,0)</f>
        <v>SOMBRALINA</v>
      </c>
      <c r="AE7437" t="str">
        <f>+VLOOKUP(T7437,Tabla1[],5,0)</f>
        <v>ELECTRICA</v>
      </c>
      <c r="AF7437">
        <f t="shared" si="116"/>
        <v>7</v>
      </c>
    </row>
    <row r="7438" spans="1:34" x14ac:dyDescent="0.25">
      <c r="A7438">
        <v>105872</v>
      </c>
      <c r="B7438" t="s">
        <v>13300</v>
      </c>
      <c r="C7438" t="s">
        <v>75</v>
      </c>
      <c r="D7438">
        <v>0</v>
      </c>
      <c r="F7438" t="s">
        <v>9397</v>
      </c>
      <c r="G7438" t="s">
        <v>10127</v>
      </c>
      <c r="H7438" t="s">
        <v>13301</v>
      </c>
      <c r="I7438" t="s">
        <v>13302</v>
      </c>
      <c r="J7438" t="s">
        <v>13303</v>
      </c>
      <c r="K7438" t="s">
        <v>13304</v>
      </c>
      <c r="L7438" t="s">
        <v>13305</v>
      </c>
      <c r="M7438" t="s">
        <v>97</v>
      </c>
      <c r="N7438" t="s">
        <v>10461</v>
      </c>
      <c r="O7438" t="s">
        <v>12160</v>
      </c>
      <c r="P7438" t="s">
        <v>5878</v>
      </c>
      <c r="Q7438" t="s">
        <v>8997</v>
      </c>
      <c r="R7438" t="s">
        <v>127</v>
      </c>
      <c r="S7438" t="s">
        <v>64</v>
      </c>
      <c r="T7438" t="s">
        <v>392</v>
      </c>
      <c r="U7438" t="s">
        <v>393</v>
      </c>
      <c r="X7438">
        <v>1</v>
      </c>
      <c r="Y7438">
        <v>0</v>
      </c>
      <c r="Z7438">
        <v>0</v>
      </c>
      <c r="AA7438">
        <v>0</v>
      </c>
      <c r="AB7438">
        <v>350000</v>
      </c>
      <c r="AC7438" t="s">
        <v>47</v>
      </c>
      <c r="AD7438" t="e">
        <f>+VLOOKUP(T7438,items!$A$2:$D$1255,4,0)</f>
        <v>#N/A</v>
      </c>
      <c r="AE7438" t="e">
        <f>+VLOOKUP(T7438,Tabla1[],5,0)</f>
        <v>#N/A</v>
      </c>
      <c r="AF7438">
        <f t="shared" si="116"/>
        <v>7</v>
      </c>
    </row>
    <row r="7439" spans="1:34" x14ac:dyDescent="0.25">
      <c r="A7439">
        <v>105876</v>
      </c>
      <c r="B7439" t="s">
        <v>13300</v>
      </c>
      <c r="C7439" t="s">
        <v>33</v>
      </c>
      <c r="D7439">
        <v>0</v>
      </c>
      <c r="F7439" t="s">
        <v>9397</v>
      </c>
      <c r="G7439" t="s">
        <v>10127</v>
      </c>
      <c r="H7439" t="s">
        <v>13306</v>
      </c>
      <c r="I7439" t="s">
        <v>37</v>
      </c>
      <c r="J7439" t="s">
        <v>13307</v>
      </c>
      <c r="K7439" t="s">
        <v>13308</v>
      </c>
      <c r="L7439" t="s">
        <v>13309</v>
      </c>
      <c r="M7439" t="s">
        <v>97</v>
      </c>
      <c r="N7439" t="s">
        <v>97</v>
      </c>
      <c r="O7439" t="s">
        <v>11623</v>
      </c>
      <c r="P7439" t="s">
        <v>234</v>
      </c>
      <c r="Q7439" t="s">
        <v>8998</v>
      </c>
      <c r="R7439" t="s">
        <v>127</v>
      </c>
      <c r="S7439" t="s">
        <v>64</v>
      </c>
      <c r="T7439" t="s">
        <v>5308</v>
      </c>
      <c r="U7439" t="s">
        <v>13310</v>
      </c>
      <c r="V7439" t="s">
        <v>958</v>
      </c>
      <c r="W7439" t="s">
        <v>117</v>
      </c>
      <c r="X7439">
        <v>1</v>
      </c>
      <c r="Y7439">
        <v>0</v>
      </c>
      <c r="Z7439">
        <v>0</v>
      </c>
      <c r="AA7439">
        <v>0</v>
      </c>
      <c r="AB7439">
        <v>5244359</v>
      </c>
      <c r="AC7439" t="s">
        <v>47</v>
      </c>
      <c r="AD7439" t="str">
        <f>+VLOOKUP(T7439,items!$A$2:$D$1255,4,0)</f>
        <v>MUEBLES</v>
      </c>
      <c r="AE7439">
        <f>+VLOOKUP(T7439,Tabla1[],5,0)</f>
        <v>0</v>
      </c>
      <c r="AF7439">
        <f t="shared" si="116"/>
        <v>8</v>
      </c>
    </row>
    <row r="7440" spans="1:34" x14ac:dyDescent="0.25">
      <c r="A7440">
        <v>105876</v>
      </c>
      <c r="B7440" t="s">
        <v>13300</v>
      </c>
      <c r="C7440" t="s">
        <v>33</v>
      </c>
      <c r="D7440">
        <v>0</v>
      </c>
      <c r="F7440" t="s">
        <v>9397</v>
      </c>
      <c r="G7440" t="s">
        <v>10127</v>
      </c>
      <c r="H7440" t="s">
        <v>13306</v>
      </c>
      <c r="I7440" t="s">
        <v>37</v>
      </c>
      <c r="J7440" t="s">
        <v>13307</v>
      </c>
      <c r="K7440" t="s">
        <v>13308</v>
      </c>
      <c r="L7440" t="s">
        <v>13309</v>
      </c>
      <c r="M7440" t="s">
        <v>97</v>
      </c>
      <c r="N7440" t="s">
        <v>97</v>
      </c>
      <c r="O7440" t="s">
        <v>11623</v>
      </c>
      <c r="P7440" t="s">
        <v>234</v>
      </c>
      <c r="Q7440" t="s">
        <v>8998</v>
      </c>
      <c r="R7440" t="s">
        <v>127</v>
      </c>
      <c r="S7440" t="s">
        <v>64</v>
      </c>
      <c r="T7440" t="s">
        <v>1350</v>
      </c>
      <c r="U7440" t="s">
        <v>1351</v>
      </c>
      <c r="V7440" t="s">
        <v>958</v>
      </c>
      <c r="W7440" t="s">
        <v>117</v>
      </c>
      <c r="X7440">
        <v>2</v>
      </c>
      <c r="Y7440">
        <v>0</v>
      </c>
      <c r="Z7440">
        <v>0</v>
      </c>
      <c r="AA7440">
        <v>0</v>
      </c>
      <c r="AB7440">
        <v>6832522</v>
      </c>
      <c r="AC7440" t="s">
        <v>47</v>
      </c>
      <c r="AD7440" t="str">
        <f>+VLOOKUP(T7440,items!$A$2:$D$1255,4,0)</f>
        <v>MUEBLES</v>
      </c>
      <c r="AE7440">
        <f>+VLOOKUP(T7440,Tabla1[],5,0)</f>
        <v>0</v>
      </c>
      <c r="AF7440">
        <f t="shared" si="116"/>
        <v>8</v>
      </c>
    </row>
    <row r="7441" spans="1:34" x14ac:dyDescent="0.25">
      <c r="A7441">
        <v>105876</v>
      </c>
      <c r="B7441" t="s">
        <v>13300</v>
      </c>
      <c r="C7441" t="s">
        <v>33</v>
      </c>
      <c r="D7441">
        <v>0</v>
      </c>
      <c r="F7441" t="s">
        <v>9397</v>
      </c>
      <c r="G7441" t="s">
        <v>10127</v>
      </c>
      <c r="H7441" t="s">
        <v>13306</v>
      </c>
      <c r="I7441" t="s">
        <v>37</v>
      </c>
      <c r="J7441" t="s">
        <v>13307</v>
      </c>
      <c r="K7441" t="s">
        <v>13308</v>
      </c>
      <c r="L7441" t="s">
        <v>13309</v>
      </c>
      <c r="M7441" t="s">
        <v>97</v>
      </c>
      <c r="N7441" t="s">
        <v>97</v>
      </c>
      <c r="O7441" t="s">
        <v>11623</v>
      </c>
      <c r="P7441" t="s">
        <v>234</v>
      </c>
      <c r="Q7441" t="s">
        <v>8998</v>
      </c>
      <c r="R7441" t="s">
        <v>127</v>
      </c>
      <c r="S7441" t="s">
        <v>64</v>
      </c>
      <c r="T7441" t="s">
        <v>4304</v>
      </c>
      <c r="U7441" t="s">
        <v>4305</v>
      </c>
      <c r="X7441">
        <v>1</v>
      </c>
      <c r="Y7441">
        <v>0</v>
      </c>
      <c r="Z7441">
        <v>0</v>
      </c>
      <c r="AA7441">
        <v>0</v>
      </c>
      <c r="AB7441">
        <v>2075263</v>
      </c>
      <c r="AC7441" t="s">
        <v>47</v>
      </c>
      <c r="AD7441" t="str">
        <f>+VLOOKUP(T7441,items!$A$2:$D$1255,4,0)</f>
        <v>MUEBLES</v>
      </c>
      <c r="AE7441">
        <f>+VLOOKUP(T7441,Tabla1[],5,0)</f>
        <v>0</v>
      </c>
      <c r="AF7441">
        <f t="shared" si="116"/>
        <v>8</v>
      </c>
    </row>
    <row r="7442" spans="1:34" x14ac:dyDescent="0.25">
      <c r="A7442">
        <v>105876</v>
      </c>
      <c r="B7442" t="s">
        <v>13300</v>
      </c>
      <c r="C7442" t="s">
        <v>33</v>
      </c>
      <c r="D7442">
        <v>0</v>
      </c>
      <c r="F7442" t="s">
        <v>9397</v>
      </c>
      <c r="G7442" t="s">
        <v>10127</v>
      </c>
      <c r="H7442" t="s">
        <v>13306</v>
      </c>
      <c r="I7442" t="s">
        <v>37</v>
      </c>
      <c r="J7442" t="s">
        <v>13307</v>
      </c>
      <c r="K7442" t="s">
        <v>13308</v>
      </c>
      <c r="L7442" t="s">
        <v>13309</v>
      </c>
      <c r="M7442" t="s">
        <v>97</v>
      </c>
      <c r="N7442" t="s">
        <v>97</v>
      </c>
      <c r="O7442" t="s">
        <v>11623</v>
      </c>
      <c r="P7442" t="s">
        <v>234</v>
      </c>
      <c r="Q7442" t="s">
        <v>8998</v>
      </c>
      <c r="R7442" t="s">
        <v>127</v>
      </c>
      <c r="S7442" t="s">
        <v>64</v>
      </c>
      <c r="T7442" t="s">
        <v>311</v>
      </c>
      <c r="U7442" t="s">
        <v>312</v>
      </c>
      <c r="V7442" t="s">
        <v>313</v>
      </c>
      <c r="X7442">
        <v>2</v>
      </c>
      <c r="Y7442">
        <v>0</v>
      </c>
      <c r="Z7442">
        <v>0</v>
      </c>
      <c r="AA7442">
        <v>0</v>
      </c>
      <c r="AB7442">
        <v>3402016</v>
      </c>
      <c r="AC7442" t="s">
        <v>47</v>
      </c>
      <c r="AD7442" t="str">
        <f>+VLOOKUP(T7442,items!$A$2:$D$1255,4,0)</f>
        <v>MUEBLES</v>
      </c>
      <c r="AE7442">
        <f>+VLOOKUP(T7442,Tabla1[],5,0)</f>
        <v>0</v>
      </c>
      <c r="AF7442">
        <f t="shared" si="116"/>
        <v>8</v>
      </c>
    </row>
    <row r="7443" spans="1:34" x14ac:dyDescent="0.25">
      <c r="A7443">
        <v>105876</v>
      </c>
      <c r="B7443" t="s">
        <v>13300</v>
      </c>
      <c r="C7443" t="s">
        <v>33</v>
      </c>
      <c r="D7443">
        <v>0</v>
      </c>
      <c r="F7443" t="s">
        <v>9397</v>
      </c>
      <c r="G7443" t="s">
        <v>10127</v>
      </c>
      <c r="H7443" t="s">
        <v>13306</v>
      </c>
      <c r="I7443" t="s">
        <v>37</v>
      </c>
      <c r="J7443" t="s">
        <v>13307</v>
      </c>
      <c r="K7443" t="s">
        <v>13308</v>
      </c>
      <c r="L7443" t="s">
        <v>13309</v>
      </c>
      <c r="M7443" t="s">
        <v>97</v>
      </c>
      <c r="N7443" t="s">
        <v>97</v>
      </c>
      <c r="O7443" t="s">
        <v>11623</v>
      </c>
      <c r="P7443" t="s">
        <v>234</v>
      </c>
      <c r="Q7443" t="s">
        <v>8998</v>
      </c>
      <c r="R7443" t="s">
        <v>127</v>
      </c>
      <c r="S7443" t="s">
        <v>64</v>
      </c>
      <c r="T7443" t="s">
        <v>874</v>
      </c>
      <c r="U7443" t="s">
        <v>875</v>
      </c>
      <c r="W7443" t="s">
        <v>117</v>
      </c>
      <c r="X7443">
        <v>1</v>
      </c>
      <c r="Y7443">
        <v>0</v>
      </c>
      <c r="Z7443">
        <v>0</v>
      </c>
      <c r="AA7443">
        <v>0</v>
      </c>
      <c r="AB7443">
        <v>1075925</v>
      </c>
      <c r="AC7443" t="s">
        <v>47</v>
      </c>
      <c r="AD7443" t="str">
        <f>+VLOOKUP(T7443,items!$A$2:$D$1255,4,0)</f>
        <v>MUEBLES</v>
      </c>
      <c r="AE7443">
        <f>+VLOOKUP(T7443,Tabla1[],5,0)</f>
        <v>0</v>
      </c>
      <c r="AF7443">
        <f t="shared" si="116"/>
        <v>8</v>
      </c>
    </row>
    <row r="7444" spans="1:34" x14ac:dyDescent="0.25">
      <c r="A7444">
        <v>105876</v>
      </c>
      <c r="B7444" t="s">
        <v>13300</v>
      </c>
      <c r="C7444" t="s">
        <v>33</v>
      </c>
      <c r="D7444">
        <v>0</v>
      </c>
      <c r="F7444" t="s">
        <v>9397</v>
      </c>
      <c r="G7444" t="s">
        <v>10127</v>
      </c>
      <c r="H7444" t="s">
        <v>13306</v>
      </c>
      <c r="I7444" t="s">
        <v>37</v>
      </c>
      <c r="J7444" t="s">
        <v>13307</v>
      </c>
      <c r="K7444" t="s">
        <v>13308</v>
      </c>
      <c r="L7444" t="s">
        <v>13309</v>
      </c>
      <c r="M7444" t="s">
        <v>97</v>
      </c>
      <c r="N7444" t="s">
        <v>97</v>
      </c>
      <c r="O7444" t="s">
        <v>11623</v>
      </c>
      <c r="P7444" t="s">
        <v>234</v>
      </c>
      <c r="Q7444" t="s">
        <v>8998</v>
      </c>
      <c r="R7444" t="s">
        <v>127</v>
      </c>
      <c r="S7444" t="s">
        <v>64</v>
      </c>
      <c r="T7444" t="s">
        <v>2067</v>
      </c>
      <c r="U7444" t="s">
        <v>2068</v>
      </c>
      <c r="V7444" t="s">
        <v>313</v>
      </c>
      <c r="W7444" t="s">
        <v>117</v>
      </c>
      <c r="X7444">
        <v>6</v>
      </c>
      <c r="Y7444">
        <v>0</v>
      </c>
      <c r="Z7444">
        <v>0</v>
      </c>
      <c r="AA7444">
        <v>0</v>
      </c>
      <c r="AB7444">
        <v>6053268</v>
      </c>
      <c r="AC7444" t="s">
        <v>47</v>
      </c>
      <c r="AD7444" t="str">
        <f>+VLOOKUP(T7444,items!$A$2:$D$1255,4,0)</f>
        <v>MUEBLES</v>
      </c>
      <c r="AE7444">
        <f>+VLOOKUP(T7444,Tabla1[],5,0)</f>
        <v>0</v>
      </c>
      <c r="AF7444">
        <f t="shared" si="116"/>
        <v>8</v>
      </c>
    </row>
    <row r="7445" spans="1:34" x14ac:dyDescent="0.25">
      <c r="A7445">
        <v>105876</v>
      </c>
      <c r="B7445" t="s">
        <v>13300</v>
      </c>
      <c r="C7445" t="s">
        <v>33</v>
      </c>
      <c r="D7445">
        <v>0</v>
      </c>
      <c r="F7445" t="s">
        <v>9397</v>
      </c>
      <c r="G7445" t="s">
        <v>10127</v>
      </c>
      <c r="H7445" t="s">
        <v>13306</v>
      </c>
      <c r="I7445" t="s">
        <v>37</v>
      </c>
      <c r="J7445" t="s">
        <v>13307</v>
      </c>
      <c r="K7445" t="s">
        <v>13308</v>
      </c>
      <c r="L7445" t="s">
        <v>13309</v>
      </c>
      <c r="M7445" t="s">
        <v>97</v>
      </c>
      <c r="N7445" t="s">
        <v>97</v>
      </c>
      <c r="O7445" t="s">
        <v>11623</v>
      </c>
      <c r="P7445" t="s">
        <v>234</v>
      </c>
      <c r="Q7445" t="s">
        <v>8998</v>
      </c>
      <c r="R7445" t="s">
        <v>127</v>
      </c>
      <c r="S7445" t="s">
        <v>64</v>
      </c>
      <c r="T7445" t="s">
        <v>691</v>
      </c>
      <c r="U7445" t="s">
        <v>692</v>
      </c>
      <c r="X7445">
        <v>1</v>
      </c>
      <c r="Y7445">
        <v>0</v>
      </c>
      <c r="Z7445">
        <v>0</v>
      </c>
      <c r="AA7445">
        <v>0</v>
      </c>
      <c r="AB7445">
        <v>100000</v>
      </c>
      <c r="AC7445" t="s">
        <v>47</v>
      </c>
      <c r="AD7445" t="e">
        <f>+VLOOKUP(T7445,items!$A$2:$D$1255,4,0)</f>
        <v>#N/A</v>
      </c>
      <c r="AE7445" t="e">
        <f>+VLOOKUP(T7445,Tabla1[],5,0)</f>
        <v>#N/A</v>
      </c>
      <c r="AF7445">
        <f t="shared" si="116"/>
        <v>8</v>
      </c>
    </row>
    <row r="7446" spans="1:34" x14ac:dyDescent="0.25">
      <c r="A7446">
        <v>105880</v>
      </c>
      <c r="B7446" t="s">
        <v>12431</v>
      </c>
      <c r="C7446" t="s">
        <v>75</v>
      </c>
      <c r="D7446">
        <v>0</v>
      </c>
      <c r="F7446" t="s">
        <v>10125</v>
      </c>
      <c r="G7446" t="s">
        <v>97</v>
      </c>
      <c r="H7446" t="s">
        <v>13311</v>
      </c>
      <c r="I7446" t="s">
        <v>13312</v>
      </c>
      <c r="J7446" t="s">
        <v>13313</v>
      </c>
      <c r="K7446" t="s">
        <v>13314</v>
      </c>
      <c r="L7446" t="s">
        <v>13315</v>
      </c>
      <c r="M7446" t="s">
        <v>10714</v>
      </c>
      <c r="N7446" t="s">
        <v>11377</v>
      </c>
      <c r="O7446" t="s">
        <v>5877</v>
      </c>
      <c r="P7446" t="s">
        <v>11623</v>
      </c>
      <c r="Q7446" t="s">
        <v>12885</v>
      </c>
      <c r="R7446" t="s">
        <v>127</v>
      </c>
      <c r="S7446" t="s">
        <v>88</v>
      </c>
      <c r="T7446" t="s">
        <v>4341</v>
      </c>
      <c r="U7446" t="s">
        <v>4342</v>
      </c>
      <c r="X7446">
        <v>1</v>
      </c>
      <c r="Y7446">
        <v>0</v>
      </c>
      <c r="Z7446">
        <v>0</v>
      </c>
      <c r="AA7446">
        <v>0</v>
      </c>
      <c r="AB7446">
        <v>64432</v>
      </c>
      <c r="AC7446" t="s">
        <v>47</v>
      </c>
      <c r="AD7446">
        <f>+VLOOKUP(T7446,items!$A$2:$D$1255,4,0)</f>
        <v>0</v>
      </c>
      <c r="AE7446">
        <f>+VLOOKUP(T7446,Tabla1[],5,0)</f>
        <v>0</v>
      </c>
      <c r="AF7446">
        <f t="shared" si="116"/>
        <v>7</v>
      </c>
    </row>
    <row r="7447" spans="1:34" x14ac:dyDescent="0.25">
      <c r="A7447">
        <v>105880</v>
      </c>
      <c r="B7447" t="s">
        <v>12431</v>
      </c>
      <c r="C7447" t="s">
        <v>75</v>
      </c>
      <c r="D7447">
        <v>0</v>
      </c>
      <c r="F7447" t="s">
        <v>10125</v>
      </c>
      <c r="G7447" t="s">
        <v>97</v>
      </c>
      <c r="H7447" t="s">
        <v>13311</v>
      </c>
      <c r="I7447" t="s">
        <v>13312</v>
      </c>
      <c r="J7447" t="s">
        <v>13313</v>
      </c>
      <c r="K7447" t="s">
        <v>13314</v>
      </c>
      <c r="L7447" t="s">
        <v>13315</v>
      </c>
      <c r="M7447" t="s">
        <v>10714</v>
      </c>
      <c r="N7447" t="s">
        <v>11377</v>
      </c>
      <c r="O7447" t="s">
        <v>5877</v>
      </c>
      <c r="P7447" t="s">
        <v>11623</v>
      </c>
      <c r="Q7447" t="s">
        <v>12885</v>
      </c>
      <c r="R7447" t="s">
        <v>127</v>
      </c>
      <c r="S7447" t="s">
        <v>88</v>
      </c>
      <c r="T7447" t="s">
        <v>429</v>
      </c>
      <c r="U7447" t="s">
        <v>430</v>
      </c>
      <c r="X7447">
        <v>1</v>
      </c>
      <c r="Y7447">
        <v>0</v>
      </c>
      <c r="Z7447">
        <v>0</v>
      </c>
      <c r="AA7447">
        <v>0</v>
      </c>
      <c r="AB7447">
        <v>183852</v>
      </c>
      <c r="AC7447" t="s">
        <v>47</v>
      </c>
      <c r="AD7447">
        <f>+VLOOKUP(T7447,items!$A$2:$D$1255,4,0)</f>
        <v>0</v>
      </c>
      <c r="AE7447">
        <f>+VLOOKUP(T7447,Tabla1[],5,0)</f>
        <v>0</v>
      </c>
      <c r="AF7447">
        <f t="shared" si="116"/>
        <v>7</v>
      </c>
    </row>
    <row r="7448" spans="1:34" x14ac:dyDescent="0.25">
      <c r="A7448">
        <v>105880</v>
      </c>
      <c r="B7448" t="s">
        <v>12431</v>
      </c>
      <c r="C7448" t="s">
        <v>75</v>
      </c>
      <c r="D7448">
        <v>0</v>
      </c>
      <c r="F7448" t="s">
        <v>10125</v>
      </c>
      <c r="G7448" t="s">
        <v>97</v>
      </c>
      <c r="H7448" t="s">
        <v>13311</v>
      </c>
      <c r="I7448" t="s">
        <v>13312</v>
      </c>
      <c r="J7448" t="s">
        <v>13313</v>
      </c>
      <c r="K7448" t="s">
        <v>13314</v>
      </c>
      <c r="L7448" t="s">
        <v>13315</v>
      </c>
      <c r="M7448" t="s">
        <v>10714</v>
      </c>
      <c r="N7448" t="s">
        <v>11377</v>
      </c>
      <c r="O7448" t="s">
        <v>5877</v>
      </c>
      <c r="P7448" t="s">
        <v>11623</v>
      </c>
      <c r="Q7448" t="s">
        <v>12885</v>
      </c>
      <c r="R7448" t="s">
        <v>127</v>
      </c>
      <c r="S7448" t="s">
        <v>88</v>
      </c>
      <c r="T7448" t="s">
        <v>857</v>
      </c>
      <c r="U7448" t="s">
        <v>858</v>
      </c>
      <c r="V7448" t="s">
        <v>1168</v>
      </c>
      <c r="W7448" t="s">
        <v>93</v>
      </c>
      <c r="X7448">
        <v>1</v>
      </c>
      <c r="Y7448">
        <v>2400</v>
      </c>
      <c r="Z7448">
        <v>0</v>
      </c>
      <c r="AA7448">
        <v>1500</v>
      </c>
      <c r="AB7448">
        <v>3340045</v>
      </c>
      <c r="AC7448" t="s">
        <v>47</v>
      </c>
      <c r="AD7448" t="str">
        <f>+VLOOKUP(T7448,items!$A$2:$D$1255,4,0)</f>
        <v>SOMBRALINA</v>
      </c>
      <c r="AE7448" t="str">
        <f>+VLOOKUP(T7448,Tabla1[],5,0)</f>
        <v>MANUAL</v>
      </c>
      <c r="AF7448">
        <f t="shared" si="116"/>
        <v>7</v>
      </c>
    </row>
    <row r="7449" spans="1:34" x14ac:dyDescent="0.25">
      <c r="A7449">
        <v>105893</v>
      </c>
      <c r="B7449" t="s">
        <v>7356</v>
      </c>
      <c r="C7449" t="s">
        <v>75</v>
      </c>
      <c r="D7449">
        <v>0</v>
      </c>
      <c r="F7449" t="s">
        <v>10125</v>
      </c>
      <c r="G7449" t="s">
        <v>10126</v>
      </c>
      <c r="H7449" t="s">
        <v>13316</v>
      </c>
      <c r="I7449" t="s">
        <v>13317</v>
      </c>
      <c r="J7449" t="s">
        <v>13318</v>
      </c>
      <c r="K7449" t="s">
        <v>13317</v>
      </c>
      <c r="L7449" t="s">
        <v>13317</v>
      </c>
      <c r="M7449" t="s">
        <v>10644</v>
      </c>
      <c r="N7449" t="s">
        <v>10644</v>
      </c>
      <c r="O7449" t="s">
        <v>10127</v>
      </c>
      <c r="P7449" t="s">
        <v>10714</v>
      </c>
      <c r="Q7449" t="s">
        <v>10714</v>
      </c>
      <c r="R7449" t="s">
        <v>11492</v>
      </c>
      <c r="S7449" t="s">
        <v>272</v>
      </c>
      <c r="T7449" t="s">
        <v>392</v>
      </c>
      <c r="U7449" t="s">
        <v>393</v>
      </c>
      <c r="X7449">
        <v>1</v>
      </c>
      <c r="Y7449">
        <v>0</v>
      </c>
      <c r="Z7449">
        <v>0</v>
      </c>
      <c r="AA7449">
        <v>0</v>
      </c>
      <c r="AB7449" s="14">
        <v>255366.72</v>
      </c>
      <c r="AC7449" t="s">
        <v>47</v>
      </c>
      <c r="AD7449" t="e">
        <f>+VLOOKUP(T7449,items!$A$2:$D$1255,4,0)</f>
        <v>#N/A</v>
      </c>
      <c r="AE7449" t="e">
        <f>+VLOOKUP(T7449,Tabla1[],5,0)</f>
        <v>#N/A</v>
      </c>
      <c r="AF7449">
        <f t="shared" si="116"/>
        <v>7</v>
      </c>
      <c r="AG7449">
        <v>3816</v>
      </c>
      <c r="AH7449" s="14">
        <v>255366.72</v>
      </c>
    </row>
    <row r="7450" spans="1:34" x14ac:dyDescent="0.25">
      <c r="A7450">
        <v>105895</v>
      </c>
      <c r="B7450" t="s">
        <v>13111</v>
      </c>
      <c r="C7450" t="s">
        <v>33</v>
      </c>
      <c r="D7450">
        <v>0</v>
      </c>
      <c r="F7450" t="s">
        <v>9396</v>
      </c>
      <c r="G7450" t="s">
        <v>8745</v>
      </c>
      <c r="H7450" t="s">
        <v>13319</v>
      </c>
      <c r="I7450" t="s">
        <v>37</v>
      </c>
      <c r="J7450" t="s">
        <v>13320</v>
      </c>
      <c r="K7450" t="s">
        <v>13321</v>
      </c>
      <c r="L7450" t="s">
        <v>37</v>
      </c>
      <c r="M7450" t="s">
        <v>3353</v>
      </c>
      <c r="N7450" t="s">
        <v>3353</v>
      </c>
      <c r="O7450" t="s">
        <v>13016</v>
      </c>
      <c r="P7450" t="s">
        <v>11188</v>
      </c>
      <c r="Q7450" t="s">
        <v>10582</v>
      </c>
      <c r="R7450" t="s">
        <v>411</v>
      </c>
      <c r="S7450" t="s">
        <v>346</v>
      </c>
      <c r="T7450" t="s">
        <v>530</v>
      </c>
      <c r="U7450" t="s">
        <v>531</v>
      </c>
      <c r="V7450" t="s">
        <v>578</v>
      </c>
      <c r="X7450">
        <v>4</v>
      </c>
      <c r="Y7450">
        <v>0</v>
      </c>
      <c r="Z7450">
        <v>0</v>
      </c>
      <c r="AA7450">
        <v>0</v>
      </c>
      <c r="AB7450">
        <v>20254852</v>
      </c>
      <c r="AC7450" t="s">
        <v>47</v>
      </c>
      <c r="AD7450" t="str">
        <f>+VLOOKUP(T7450,items!$A$2:$D$1255,4,0)</f>
        <v>MUEBLES</v>
      </c>
      <c r="AE7450">
        <f>+VLOOKUP(T7450,Tabla1[],5,0)</f>
        <v>0</v>
      </c>
      <c r="AF7450">
        <f t="shared" si="116"/>
        <v>8</v>
      </c>
    </row>
    <row r="7451" spans="1:34" x14ac:dyDescent="0.25">
      <c r="A7451">
        <v>105895</v>
      </c>
      <c r="B7451" t="s">
        <v>13111</v>
      </c>
      <c r="C7451" t="s">
        <v>33</v>
      </c>
      <c r="D7451">
        <v>0</v>
      </c>
      <c r="F7451" t="s">
        <v>9396</v>
      </c>
      <c r="G7451" t="s">
        <v>8745</v>
      </c>
      <c r="H7451" t="s">
        <v>13319</v>
      </c>
      <c r="I7451" t="s">
        <v>37</v>
      </c>
      <c r="J7451" t="s">
        <v>13320</v>
      </c>
      <c r="K7451" t="s">
        <v>13321</v>
      </c>
      <c r="L7451" t="s">
        <v>37</v>
      </c>
      <c r="M7451" t="s">
        <v>3353</v>
      </c>
      <c r="N7451" t="s">
        <v>3353</v>
      </c>
      <c r="O7451" t="s">
        <v>13016</v>
      </c>
      <c r="P7451" t="s">
        <v>11188</v>
      </c>
      <c r="Q7451" t="s">
        <v>10582</v>
      </c>
      <c r="R7451" t="s">
        <v>411</v>
      </c>
      <c r="S7451" t="s">
        <v>346</v>
      </c>
      <c r="T7451" t="s">
        <v>870</v>
      </c>
      <c r="U7451" t="s">
        <v>871</v>
      </c>
      <c r="V7451" t="s">
        <v>578</v>
      </c>
      <c r="X7451">
        <v>3</v>
      </c>
      <c r="Y7451">
        <v>0</v>
      </c>
      <c r="Z7451">
        <v>0</v>
      </c>
      <c r="AA7451">
        <v>0</v>
      </c>
      <c r="AB7451">
        <v>4506612</v>
      </c>
      <c r="AC7451" t="s">
        <v>47</v>
      </c>
      <c r="AD7451" t="str">
        <f>+VLOOKUP(T7451,items!$A$2:$D$1255,4,0)</f>
        <v>MUEBLES</v>
      </c>
      <c r="AE7451">
        <f>+VLOOKUP(T7451,Tabla1[],5,0)</f>
        <v>0</v>
      </c>
      <c r="AF7451">
        <f t="shared" si="116"/>
        <v>8</v>
      </c>
    </row>
    <row r="7452" spans="1:34" x14ac:dyDescent="0.25">
      <c r="A7452">
        <v>105895</v>
      </c>
      <c r="B7452" t="s">
        <v>13111</v>
      </c>
      <c r="C7452" t="s">
        <v>33</v>
      </c>
      <c r="D7452">
        <v>0</v>
      </c>
      <c r="F7452" t="s">
        <v>9396</v>
      </c>
      <c r="G7452" t="s">
        <v>8745</v>
      </c>
      <c r="H7452" t="s">
        <v>13319</v>
      </c>
      <c r="I7452" t="s">
        <v>37</v>
      </c>
      <c r="J7452" t="s">
        <v>13320</v>
      </c>
      <c r="K7452" t="s">
        <v>13321</v>
      </c>
      <c r="L7452" t="s">
        <v>37</v>
      </c>
      <c r="M7452" t="s">
        <v>3353</v>
      </c>
      <c r="N7452" t="s">
        <v>3353</v>
      </c>
      <c r="O7452" t="s">
        <v>13016</v>
      </c>
      <c r="P7452" t="s">
        <v>11188</v>
      </c>
      <c r="Q7452" t="s">
        <v>10582</v>
      </c>
      <c r="R7452" t="s">
        <v>411</v>
      </c>
      <c r="S7452" t="s">
        <v>346</v>
      </c>
      <c r="T7452" t="s">
        <v>11583</v>
      </c>
      <c r="U7452" t="s">
        <v>11584</v>
      </c>
      <c r="X7452">
        <v>4</v>
      </c>
      <c r="Y7452">
        <v>0</v>
      </c>
      <c r="Z7452">
        <v>0</v>
      </c>
      <c r="AA7452">
        <v>0</v>
      </c>
      <c r="AB7452">
        <v>3944000</v>
      </c>
      <c r="AC7452" t="s">
        <v>47</v>
      </c>
      <c r="AD7452" t="str">
        <f>+VLOOKUP(T7452,items!$A$2:$D$1255,4,0)</f>
        <v>MUEBLES</v>
      </c>
      <c r="AE7452">
        <f>+VLOOKUP(T7452,Tabla1[],5,0)</f>
        <v>0</v>
      </c>
      <c r="AF7452">
        <f t="shared" si="116"/>
        <v>8</v>
      </c>
    </row>
    <row r="7453" spans="1:34" x14ac:dyDescent="0.25">
      <c r="A7453">
        <v>105895</v>
      </c>
      <c r="B7453" t="s">
        <v>13111</v>
      </c>
      <c r="C7453" t="s">
        <v>33</v>
      </c>
      <c r="D7453">
        <v>0</v>
      </c>
      <c r="F7453" t="s">
        <v>9396</v>
      </c>
      <c r="G7453" t="s">
        <v>8745</v>
      </c>
      <c r="H7453" t="s">
        <v>13319</v>
      </c>
      <c r="I7453" t="s">
        <v>37</v>
      </c>
      <c r="J7453" t="s">
        <v>13320</v>
      </c>
      <c r="K7453" t="s">
        <v>13321</v>
      </c>
      <c r="L7453" t="s">
        <v>37</v>
      </c>
      <c r="M7453" t="s">
        <v>3353</v>
      </c>
      <c r="N7453" t="s">
        <v>3353</v>
      </c>
      <c r="O7453" t="s">
        <v>13016</v>
      </c>
      <c r="P7453" t="s">
        <v>11188</v>
      </c>
      <c r="Q7453" t="s">
        <v>10582</v>
      </c>
      <c r="R7453" t="s">
        <v>411</v>
      </c>
      <c r="S7453" t="s">
        <v>346</v>
      </c>
      <c r="T7453" t="s">
        <v>1815</v>
      </c>
      <c r="U7453" t="s">
        <v>1816</v>
      </c>
      <c r="X7453">
        <v>3</v>
      </c>
      <c r="Y7453">
        <v>0</v>
      </c>
      <c r="Z7453">
        <v>0</v>
      </c>
      <c r="AA7453">
        <v>0</v>
      </c>
      <c r="AB7453">
        <v>1635780</v>
      </c>
      <c r="AC7453" t="s">
        <v>47</v>
      </c>
      <c r="AD7453" t="str">
        <f>+VLOOKUP(T7453,items!$A$2:$D$1255,4,0)</f>
        <v>MUEBLES</v>
      </c>
      <c r="AE7453">
        <f>+VLOOKUP(T7453,Tabla1[],5,0)</f>
        <v>0</v>
      </c>
      <c r="AF7453">
        <f t="shared" si="116"/>
        <v>8</v>
      </c>
    </row>
    <row r="7454" spans="1:34" x14ac:dyDescent="0.25">
      <c r="A7454">
        <v>105895</v>
      </c>
      <c r="B7454" t="s">
        <v>13111</v>
      </c>
      <c r="C7454" t="s">
        <v>33</v>
      </c>
      <c r="D7454">
        <v>0</v>
      </c>
      <c r="F7454" t="s">
        <v>9396</v>
      </c>
      <c r="G7454" t="s">
        <v>8745</v>
      </c>
      <c r="H7454" t="s">
        <v>13319</v>
      </c>
      <c r="I7454" t="s">
        <v>37</v>
      </c>
      <c r="J7454" t="s">
        <v>13320</v>
      </c>
      <c r="K7454" t="s">
        <v>13321</v>
      </c>
      <c r="L7454" t="s">
        <v>37</v>
      </c>
      <c r="M7454" t="s">
        <v>3353</v>
      </c>
      <c r="N7454" t="s">
        <v>3353</v>
      </c>
      <c r="O7454" t="s">
        <v>13016</v>
      </c>
      <c r="P7454" t="s">
        <v>11188</v>
      </c>
      <c r="Q7454" t="s">
        <v>10582</v>
      </c>
      <c r="R7454" t="s">
        <v>411</v>
      </c>
      <c r="S7454" t="s">
        <v>346</v>
      </c>
      <c r="T7454" t="s">
        <v>2998</v>
      </c>
      <c r="U7454" t="s">
        <v>2999</v>
      </c>
      <c r="V7454" t="s">
        <v>2041</v>
      </c>
      <c r="X7454">
        <v>3</v>
      </c>
      <c r="Y7454">
        <v>0</v>
      </c>
      <c r="Z7454">
        <v>0</v>
      </c>
      <c r="AA7454">
        <v>0</v>
      </c>
      <c r="AB7454">
        <v>5611296</v>
      </c>
      <c r="AC7454" t="s">
        <v>47</v>
      </c>
      <c r="AD7454" t="str">
        <f>+VLOOKUP(T7454,items!$A$2:$D$1255,4,0)</f>
        <v>MUEBLES</v>
      </c>
      <c r="AE7454">
        <f>+VLOOKUP(T7454,Tabla1[],5,0)</f>
        <v>0</v>
      </c>
      <c r="AF7454">
        <f t="shared" si="116"/>
        <v>8</v>
      </c>
    </row>
    <row r="7455" spans="1:34" x14ac:dyDescent="0.25">
      <c r="A7455">
        <v>105895</v>
      </c>
      <c r="B7455" t="s">
        <v>13111</v>
      </c>
      <c r="C7455" t="s">
        <v>33</v>
      </c>
      <c r="D7455">
        <v>0</v>
      </c>
      <c r="F7455" t="s">
        <v>9396</v>
      </c>
      <c r="G7455" t="s">
        <v>8745</v>
      </c>
      <c r="H7455" t="s">
        <v>13319</v>
      </c>
      <c r="I7455" t="s">
        <v>37</v>
      </c>
      <c r="J7455" t="s">
        <v>13320</v>
      </c>
      <c r="K7455" t="s">
        <v>13321</v>
      </c>
      <c r="L7455" t="s">
        <v>37</v>
      </c>
      <c r="M7455" t="s">
        <v>3353</v>
      </c>
      <c r="N7455" t="s">
        <v>3353</v>
      </c>
      <c r="O7455" t="s">
        <v>13016</v>
      </c>
      <c r="P7455" t="s">
        <v>11188</v>
      </c>
      <c r="Q7455" t="s">
        <v>10582</v>
      </c>
      <c r="R7455" t="s">
        <v>411</v>
      </c>
      <c r="S7455" t="s">
        <v>346</v>
      </c>
      <c r="T7455" t="s">
        <v>1878</v>
      </c>
      <c r="U7455" t="s">
        <v>1879</v>
      </c>
      <c r="V7455" t="s">
        <v>578</v>
      </c>
      <c r="X7455">
        <v>4</v>
      </c>
      <c r="Y7455">
        <v>0</v>
      </c>
      <c r="Z7455">
        <v>0</v>
      </c>
      <c r="AA7455">
        <v>0</v>
      </c>
      <c r="AB7455">
        <v>5305588</v>
      </c>
      <c r="AC7455" t="s">
        <v>47</v>
      </c>
      <c r="AD7455" t="str">
        <f>+VLOOKUP(T7455,items!$A$2:$D$1255,4,0)</f>
        <v>MUEBLES</v>
      </c>
      <c r="AE7455">
        <f>+VLOOKUP(T7455,Tabla1[],5,0)</f>
        <v>0</v>
      </c>
      <c r="AF7455">
        <f t="shared" si="116"/>
        <v>8</v>
      </c>
    </row>
    <row r="7456" spans="1:34" x14ac:dyDescent="0.25">
      <c r="A7456">
        <v>105895</v>
      </c>
      <c r="B7456" t="s">
        <v>13111</v>
      </c>
      <c r="C7456" t="s">
        <v>33</v>
      </c>
      <c r="D7456">
        <v>0</v>
      </c>
      <c r="F7456" t="s">
        <v>9396</v>
      </c>
      <c r="G7456" t="s">
        <v>8745</v>
      </c>
      <c r="H7456" t="s">
        <v>13319</v>
      </c>
      <c r="I7456" t="s">
        <v>37</v>
      </c>
      <c r="J7456" t="s">
        <v>13320</v>
      </c>
      <c r="K7456" t="s">
        <v>13321</v>
      </c>
      <c r="L7456" t="s">
        <v>37</v>
      </c>
      <c r="M7456" t="s">
        <v>3353</v>
      </c>
      <c r="N7456" t="s">
        <v>3353</v>
      </c>
      <c r="O7456" t="s">
        <v>13016</v>
      </c>
      <c r="P7456" t="s">
        <v>11188</v>
      </c>
      <c r="Q7456" t="s">
        <v>10582</v>
      </c>
      <c r="R7456" t="s">
        <v>411</v>
      </c>
      <c r="S7456" t="s">
        <v>346</v>
      </c>
      <c r="T7456" t="s">
        <v>878</v>
      </c>
      <c r="U7456" t="s">
        <v>879</v>
      </c>
      <c r="X7456">
        <v>3</v>
      </c>
      <c r="Y7456">
        <v>0</v>
      </c>
      <c r="Z7456">
        <v>0</v>
      </c>
      <c r="AA7456">
        <v>0</v>
      </c>
      <c r="AB7456">
        <v>4108992</v>
      </c>
      <c r="AC7456" t="s">
        <v>47</v>
      </c>
      <c r="AD7456" t="str">
        <f>+VLOOKUP(T7456,items!$A$2:$D$1255,4,0)</f>
        <v>MUEBLES</v>
      </c>
      <c r="AE7456">
        <f>+VLOOKUP(T7456,Tabla1[],5,0)</f>
        <v>0</v>
      </c>
      <c r="AF7456">
        <f t="shared" si="116"/>
        <v>8</v>
      </c>
    </row>
    <row r="7457" spans="1:32" x14ac:dyDescent="0.25">
      <c r="A7457">
        <v>105895</v>
      </c>
      <c r="B7457" t="s">
        <v>13111</v>
      </c>
      <c r="C7457" t="s">
        <v>33</v>
      </c>
      <c r="D7457">
        <v>0</v>
      </c>
      <c r="F7457" t="s">
        <v>9396</v>
      </c>
      <c r="G7457" t="s">
        <v>8745</v>
      </c>
      <c r="H7457" t="s">
        <v>13319</v>
      </c>
      <c r="I7457" t="s">
        <v>37</v>
      </c>
      <c r="J7457" t="s">
        <v>13320</v>
      </c>
      <c r="K7457" t="s">
        <v>13321</v>
      </c>
      <c r="L7457" t="s">
        <v>37</v>
      </c>
      <c r="M7457" t="s">
        <v>3353</v>
      </c>
      <c r="N7457" t="s">
        <v>3353</v>
      </c>
      <c r="O7457" t="s">
        <v>13016</v>
      </c>
      <c r="P7457" t="s">
        <v>11188</v>
      </c>
      <c r="Q7457" t="s">
        <v>10582</v>
      </c>
      <c r="R7457" t="s">
        <v>411</v>
      </c>
      <c r="S7457" t="s">
        <v>346</v>
      </c>
      <c r="T7457" t="s">
        <v>878</v>
      </c>
      <c r="U7457" t="s">
        <v>13322</v>
      </c>
      <c r="X7457">
        <v>2</v>
      </c>
      <c r="Y7457">
        <v>0</v>
      </c>
      <c r="Z7457">
        <v>0</v>
      </c>
      <c r="AA7457">
        <v>0</v>
      </c>
      <c r="AB7457">
        <v>2739328</v>
      </c>
      <c r="AC7457" t="s">
        <v>47</v>
      </c>
      <c r="AD7457" t="str">
        <f>+VLOOKUP(T7457,items!$A$2:$D$1255,4,0)</f>
        <v>MUEBLES</v>
      </c>
      <c r="AE7457">
        <f>+VLOOKUP(T7457,Tabla1[],5,0)</f>
        <v>0</v>
      </c>
      <c r="AF7457">
        <f t="shared" si="116"/>
        <v>8</v>
      </c>
    </row>
    <row r="7458" spans="1:32" x14ac:dyDescent="0.25">
      <c r="A7458">
        <v>105897</v>
      </c>
      <c r="B7458" t="s">
        <v>3049</v>
      </c>
      <c r="C7458" t="s">
        <v>75</v>
      </c>
      <c r="D7458">
        <v>0</v>
      </c>
      <c r="F7458" t="s">
        <v>10125</v>
      </c>
      <c r="G7458" t="s">
        <v>3353</v>
      </c>
      <c r="H7458" t="s">
        <v>13323</v>
      </c>
      <c r="I7458" t="s">
        <v>37</v>
      </c>
      <c r="J7458" t="s">
        <v>13324</v>
      </c>
      <c r="K7458" t="s">
        <v>13325</v>
      </c>
      <c r="L7458" t="s">
        <v>37</v>
      </c>
      <c r="M7458" t="s">
        <v>10460</v>
      </c>
      <c r="N7458" t="s">
        <v>10460</v>
      </c>
      <c r="O7458" t="s">
        <v>10644</v>
      </c>
      <c r="P7458" t="s">
        <v>97</v>
      </c>
      <c r="Q7458" t="s">
        <v>97</v>
      </c>
      <c r="R7458" t="s">
        <v>127</v>
      </c>
      <c r="S7458" t="s">
        <v>164</v>
      </c>
      <c r="T7458" t="s">
        <v>1608</v>
      </c>
      <c r="U7458" t="s">
        <v>1609</v>
      </c>
      <c r="X7458">
        <v>7.8</v>
      </c>
      <c r="Y7458">
        <v>0</v>
      </c>
      <c r="Z7458">
        <v>0</v>
      </c>
      <c r="AA7458">
        <v>0</v>
      </c>
      <c r="AB7458">
        <v>410280</v>
      </c>
      <c r="AC7458" t="s">
        <v>47</v>
      </c>
      <c r="AD7458">
        <f>+VLOOKUP(T7458,items!$A$2:$D$1255,4,0)</f>
        <v>0</v>
      </c>
      <c r="AE7458">
        <f>+VLOOKUP(T7458,Tabla1[],5,0)</f>
        <v>0</v>
      </c>
      <c r="AF7458">
        <f t="shared" si="116"/>
        <v>7</v>
      </c>
    </row>
    <row r="7459" spans="1:32" x14ac:dyDescent="0.25">
      <c r="A7459">
        <v>105899</v>
      </c>
      <c r="B7459" t="s">
        <v>10575</v>
      </c>
      <c r="C7459" t="s">
        <v>75</v>
      </c>
      <c r="D7459">
        <v>0</v>
      </c>
      <c r="F7459" t="s">
        <v>10125</v>
      </c>
      <c r="G7459" t="s">
        <v>8477</v>
      </c>
      <c r="H7459" t="s">
        <v>13326</v>
      </c>
      <c r="I7459" t="s">
        <v>13327</v>
      </c>
      <c r="J7459" t="s">
        <v>13328</v>
      </c>
      <c r="K7459" t="s">
        <v>13329</v>
      </c>
      <c r="L7459" t="s">
        <v>37</v>
      </c>
      <c r="M7459" t="s">
        <v>239</v>
      </c>
      <c r="N7459" t="s">
        <v>9157</v>
      </c>
      <c r="O7459" t="s">
        <v>6292</v>
      </c>
      <c r="P7459" t="s">
        <v>13330</v>
      </c>
      <c r="Q7459" t="s">
        <v>13331</v>
      </c>
      <c r="R7459" t="s">
        <v>764</v>
      </c>
      <c r="S7459" t="s">
        <v>44</v>
      </c>
      <c r="T7459" t="s">
        <v>431</v>
      </c>
      <c r="U7459" t="s">
        <v>432</v>
      </c>
      <c r="X7459">
        <v>3</v>
      </c>
      <c r="Y7459">
        <v>5700</v>
      </c>
      <c r="Z7459">
        <v>0</v>
      </c>
      <c r="AA7459">
        <v>0</v>
      </c>
      <c r="AB7459">
        <v>15279192</v>
      </c>
      <c r="AC7459" t="s">
        <v>47</v>
      </c>
      <c r="AD7459">
        <f>+VLOOKUP(T7459,items!$A$2:$D$1255,4,0)</f>
        <v>0</v>
      </c>
      <c r="AE7459">
        <f>+VLOOKUP(T7459,Tabla1[],5,0)</f>
        <v>0</v>
      </c>
      <c r="AF7459">
        <f t="shared" si="116"/>
        <v>9</v>
      </c>
    </row>
    <row r="7460" spans="1:32" x14ac:dyDescent="0.25">
      <c r="A7460">
        <v>105899</v>
      </c>
      <c r="B7460" t="s">
        <v>10575</v>
      </c>
      <c r="C7460" t="s">
        <v>75</v>
      </c>
      <c r="D7460">
        <v>0</v>
      </c>
      <c r="F7460" t="s">
        <v>10125</v>
      </c>
      <c r="G7460" t="s">
        <v>8477</v>
      </c>
      <c r="H7460" t="s">
        <v>13326</v>
      </c>
      <c r="I7460" t="s">
        <v>13327</v>
      </c>
      <c r="J7460" t="s">
        <v>13328</v>
      </c>
      <c r="K7460" t="s">
        <v>13329</v>
      </c>
      <c r="L7460" t="s">
        <v>37</v>
      </c>
      <c r="M7460" t="s">
        <v>239</v>
      </c>
      <c r="N7460" t="s">
        <v>9157</v>
      </c>
      <c r="O7460" t="s">
        <v>6292</v>
      </c>
      <c r="P7460" t="s">
        <v>13330</v>
      </c>
      <c r="Q7460" t="s">
        <v>13331</v>
      </c>
      <c r="R7460" t="s">
        <v>764</v>
      </c>
      <c r="S7460" t="s">
        <v>44</v>
      </c>
      <c r="T7460" t="s">
        <v>505</v>
      </c>
      <c r="U7460" t="s">
        <v>506</v>
      </c>
      <c r="V7460" t="s">
        <v>194</v>
      </c>
      <c r="W7460" t="s">
        <v>114</v>
      </c>
      <c r="X7460">
        <v>1</v>
      </c>
      <c r="Y7460">
        <v>8000</v>
      </c>
      <c r="Z7460">
        <v>0</v>
      </c>
      <c r="AA7460">
        <v>1500</v>
      </c>
      <c r="AB7460">
        <v>7165564</v>
      </c>
      <c r="AC7460" t="s">
        <v>47</v>
      </c>
      <c r="AD7460">
        <f>+VLOOKUP(T7460,items!$A$2:$D$1255,4,0)</f>
        <v>0</v>
      </c>
      <c r="AE7460">
        <f>+VLOOKUP(T7460,Tabla1[],5,0)</f>
        <v>0</v>
      </c>
      <c r="AF7460">
        <f t="shared" si="116"/>
        <v>9</v>
      </c>
    </row>
    <row r="7461" spans="1:32" x14ac:dyDescent="0.25">
      <c r="A7461">
        <v>105899</v>
      </c>
      <c r="B7461" t="s">
        <v>10575</v>
      </c>
      <c r="C7461" t="s">
        <v>75</v>
      </c>
      <c r="D7461">
        <v>0</v>
      </c>
      <c r="F7461" t="s">
        <v>10125</v>
      </c>
      <c r="G7461" t="s">
        <v>8477</v>
      </c>
      <c r="H7461" t="s">
        <v>13326</v>
      </c>
      <c r="I7461" t="s">
        <v>13327</v>
      </c>
      <c r="J7461" t="s">
        <v>13328</v>
      </c>
      <c r="K7461" t="s">
        <v>13329</v>
      </c>
      <c r="L7461" t="s">
        <v>37</v>
      </c>
      <c r="M7461" t="s">
        <v>239</v>
      </c>
      <c r="N7461" t="s">
        <v>9157</v>
      </c>
      <c r="O7461" t="s">
        <v>6292</v>
      </c>
      <c r="P7461" t="s">
        <v>13330</v>
      </c>
      <c r="Q7461" t="s">
        <v>13331</v>
      </c>
      <c r="R7461" t="s">
        <v>764</v>
      </c>
      <c r="S7461" t="s">
        <v>44</v>
      </c>
      <c r="T7461" t="s">
        <v>505</v>
      </c>
      <c r="U7461" t="s">
        <v>506</v>
      </c>
      <c r="V7461" t="s">
        <v>194</v>
      </c>
      <c r="W7461" t="s">
        <v>114</v>
      </c>
      <c r="X7461">
        <v>1</v>
      </c>
      <c r="Y7461">
        <v>10630</v>
      </c>
      <c r="Z7461">
        <v>0</v>
      </c>
      <c r="AA7461">
        <v>1500</v>
      </c>
      <c r="AB7461">
        <v>7202252</v>
      </c>
      <c r="AC7461" t="s">
        <v>47</v>
      </c>
      <c r="AD7461">
        <f>+VLOOKUP(T7461,items!$A$2:$D$1255,4,0)</f>
        <v>0</v>
      </c>
      <c r="AE7461">
        <f>+VLOOKUP(T7461,Tabla1[],5,0)</f>
        <v>0</v>
      </c>
      <c r="AF7461">
        <f t="shared" si="116"/>
        <v>9</v>
      </c>
    </row>
    <row r="7462" spans="1:32" x14ac:dyDescent="0.25">
      <c r="A7462">
        <v>105899</v>
      </c>
      <c r="B7462" t="s">
        <v>10575</v>
      </c>
      <c r="C7462" t="s">
        <v>75</v>
      </c>
      <c r="D7462">
        <v>0</v>
      </c>
      <c r="F7462" t="s">
        <v>10125</v>
      </c>
      <c r="G7462" t="s">
        <v>8477</v>
      </c>
      <c r="H7462" t="s">
        <v>13326</v>
      </c>
      <c r="I7462" t="s">
        <v>13327</v>
      </c>
      <c r="J7462" t="s">
        <v>13328</v>
      </c>
      <c r="K7462" t="s">
        <v>13329</v>
      </c>
      <c r="L7462" t="s">
        <v>37</v>
      </c>
      <c r="M7462" t="s">
        <v>239</v>
      </c>
      <c r="N7462" t="s">
        <v>9157</v>
      </c>
      <c r="O7462" t="s">
        <v>6292</v>
      </c>
      <c r="P7462" t="s">
        <v>13330</v>
      </c>
      <c r="Q7462" t="s">
        <v>13331</v>
      </c>
      <c r="R7462" t="s">
        <v>764</v>
      </c>
      <c r="S7462" t="s">
        <v>44</v>
      </c>
      <c r="T7462" t="s">
        <v>505</v>
      </c>
      <c r="U7462" t="s">
        <v>506</v>
      </c>
      <c r="V7462" t="s">
        <v>194</v>
      </c>
      <c r="W7462" t="s">
        <v>114</v>
      </c>
      <c r="X7462">
        <v>1</v>
      </c>
      <c r="Y7462">
        <v>17600</v>
      </c>
      <c r="Z7462">
        <v>0</v>
      </c>
      <c r="AA7462">
        <v>12000</v>
      </c>
      <c r="AB7462">
        <v>51598142</v>
      </c>
      <c r="AC7462" t="s">
        <v>47</v>
      </c>
      <c r="AD7462">
        <f>+VLOOKUP(T7462,items!$A$2:$D$1255,4,0)</f>
        <v>0</v>
      </c>
      <c r="AE7462">
        <f>+VLOOKUP(T7462,Tabla1[],5,0)</f>
        <v>0</v>
      </c>
      <c r="AF7462">
        <f t="shared" si="116"/>
        <v>9</v>
      </c>
    </row>
    <row r="7463" spans="1:32" x14ac:dyDescent="0.25">
      <c r="A7463">
        <v>105899</v>
      </c>
      <c r="B7463" t="s">
        <v>10575</v>
      </c>
      <c r="C7463" t="s">
        <v>75</v>
      </c>
      <c r="D7463">
        <v>0</v>
      </c>
      <c r="F7463" t="s">
        <v>10125</v>
      </c>
      <c r="G7463" t="s">
        <v>8477</v>
      </c>
      <c r="H7463" t="s">
        <v>13326</v>
      </c>
      <c r="I7463" t="s">
        <v>13327</v>
      </c>
      <c r="J7463" t="s">
        <v>13328</v>
      </c>
      <c r="K7463" t="s">
        <v>13329</v>
      </c>
      <c r="L7463" t="s">
        <v>37</v>
      </c>
      <c r="M7463" t="s">
        <v>239</v>
      </c>
      <c r="N7463" t="s">
        <v>9157</v>
      </c>
      <c r="O7463" t="s">
        <v>6292</v>
      </c>
      <c r="P7463" t="s">
        <v>13330</v>
      </c>
      <c r="Q7463" t="s">
        <v>13331</v>
      </c>
      <c r="R7463" t="s">
        <v>764</v>
      </c>
      <c r="S7463" t="s">
        <v>44</v>
      </c>
      <c r="T7463" t="s">
        <v>505</v>
      </c>
      <c r="U7463" t="s">
        <v>506</v>
      </c>
      <c r="V7463" t="s">
        <v>194</v>
      </c>
      <c r="W7463" t="s">
        <v>114</v>
      </c>
      <c r="X7463">
        <v>1</v>
      </c>
      <c r="Y7463">
        <v>3740</v>
      </c>
      <c r="Z7463">
        <v>0</v>
      </c>
      <c r="AA7463">
        <v>1500</v>
      </c>
      <c r="AB7463">
        <v>2149670</v>
      </c>
      <c r="AC7463" t="s">
        <v>47</v>
      </c>
      <c r="AD7463">
        <f>+VLOOKUP(T7463,items!$A$2:$D$1255,4,0)</f>
        <v>0</v>
      </c>
      <c r="AE7463">
        <f>+VLOOKUP(T7463,Tabla1[],5,0)</f>
        <v>0</v>
      </c>
      <c r="AF7463">
        <f t="shared" si="116"/>
        <v>9</v>
      </c>
    </row>
    <row r="7464" spans="1:32" x14ac:dyDescent="0.25">
      <c r="A7464">
        <v>105899</v>
      </c>
      <c r="B7464" t="s">
        <v>10575</v>
      </c>
      <c r="C7464" t="s">
        <v>75</v>
      </c>
      <c r="D7464">
        <v>0</v>
      </c>
      <c r="F7464" t="s">
        <v>10125</v>
      </c>
      <c r="G7464" t="s">
        <v>8477</v>
      </c>
      <c r="H7464" t="s">
        <v>13326</v>
      </c>
      <c r="I7464" t="s">
        <v>13327</v>
      </c>
      <c r="J7464" t="s">
        <v>13328</v>
      </c>
      <c r="K7464" t="s">
        <v>13329</v>
      </c>
      <c r="L7464" t="s">
        <v>37</v>
      </c>
      <c r="M7464" t="s">
        <v>239</v>
      </c>
      <c r="N7464" t="s">
        <v>9157</v>
      </c>
      <c r="O7464" t="s">
        <v>6292</v>
      </c>
      <c r="P7464" t="s">
        <v>13330</v>
      </c>
      <c r="Q7464" t="s">
        <v>13331</v>
      </c>
      <c r="R7464" t="s">
        <v>764</v>
      </c>
      <c r="S7464" t="s">
        <v>44</v>
      </c>
      <c r="T7464" t="s">
        <v>505</v>
      </c>
      <c r="U7464" t="s">
        <v>506</v>
      </c>
      <c r="V7464" t="s">
        <v>194</v>
      </c>
      <c r="W7464" t="s">
        <v>114</v>
      </c>
      <c r="X7464">
        <v>1</v>
      </c>
      <c r="Y7464">
        <v>10300</v>
      </c>
      <c r="Z7464">
        <v>0</v>
      </c>
      <c r="AA7464">
        <v>1500</v>
      </c>
      <c r="AB7464">
        <v>7244000</v>
      </c>
      <c r="AC7464" t="s">
        <v>47</v>
      </c>
      <c r="AD7464">
        <f>+VLOOKUP(T7464,items!$A$2:$D$1255,4,0)</f>
        <v>0</v>
      </c>
      <c r="AE7464">
        <f>+VLOOKUP(T7464,Tabla1[],5,0)</f>
        <v>0</v>
      </c>
      <c r="AF7464">
        <f t="shared" si="116"/>
        <v>9</v>
      </c>
    </row>
    <row r="7465" spans="1:32" x14ac:dyDescent="0.25">
      <c r="A7465">
        <v>105899</v>
      </c>
      <c r="B7465" t="s">
        <v>10575</v>
      </c>
      <c r="C7465" t="s">
        <v>75</v>
      </c>
      <c r="D7465">
        <v>0</v>
      </c>
      <c r="F7465" t="s">
        <v>10125</v>
      </c>
      <c r="G7465" t="s">
        <v>8477</v>
      </c>
      <c r="H7465" t="s">
        <v>13326</v>
      </c>
      <c r="I7465" t="s">
        <v>13327</v>
      </c>
      <c r="J7465" t="s">
        <v>13328</v>
      </c>
      <c r="K7465" t="s">
        <v>13329</v>
      </c>
      <c r="L7465" t="s">
        <v>37</v>
      </c>
      <c r="M7465" t="s">
        <v>239</v>
      </c>
      <c r="N7465" t="s">
        <v>9157</v>
      </c>
      <c r="O7465" t="s">
        <v>6292</v>
      </c>
      <c r="P7465" t="s">
        <v>13330</v>
      </c>
      <c r="Q7465" t="s">
        <v>13331</v>
      </c>
      <c r="R7465" t="s">
        <v>764</v>
      </c>
      <c r="S7465" t="s">
        <v>44</v>
      </c>
      <c r="T7465" t="s">
        <v>94</v>
      </c>
      <c r="U7465" t="s">
        <v>95</v>
      </c>
      <c r="X7465">
        <v>1</v>
      </c>
      <c r="Y7465">
        <v>0</v>
      </c>
      <c r="Z7465">
        <v>0</v>
      </c>
      <c r="AA7465">
        <v>0</v>
      </c>
      <c r="AB7465">
        <v>1220768</v>
      </c>
      <c r="AC7465" t="s">
        <v>47</v>
      </c>
      <c r="AD7465" t="e">
        <f>+VLOOKUP(T7465,items!$A$2:$D$1255,4,0)</f>
        <v>#N/A</v>
      </c>
      <c r="AE7465" t="e">
        <f>+VLOOKUP(T7465,Tabla1[],5,0)</f>
        <v>#N/A</v>
      </c>
      <c r="AF7465">
        <f t="shared" si="116"/>
        <v>9</v>
      </c>
    </row>
    <row r="7466" spans="1:32" x14ac:dyDescent="0.25">
      <c r="A7466">
        <v>105899</v>
      </c>
      <c r="B7466" t="s">
        <v>10575</v>
      </c>
      <c r="C7466" t="s">
        <v>75</v>
      </c>
      <c r="D7466">
        <v>0</v>
      </c>
      <c r="F7466" t="s">
        <v>10125</v>
      </c>
      <c r="G7466" t="s">
        <v>8477</v>
      </c>
      <c r="H7466" t="s">
        <v>13326</v>
      </c>
      <c r="I7466" t="s">
        <v>13327</v>
      </c>
      <c r="J7466" t="s">
        <v>13328</v>
      </c>
      <c r="K7466" t="s">
        <v>13329</v>
      </c>
      <c r="L7466" t="s">
        <v>37</v>
      </c>
      <c r="M7466" t="s">
        <v>239</v>
      </c>
      <c r="N7466" t="s">
        <v>9157</v>
      </c>
      <c r="O7466" t="s">
        <v>6292</v>
      </c>
      <c r="P7466" t="s">
        <v>13330</v>
      </c>
      <c r="Q7466" t="s">
        <v>13331</v>
      </c>
      <c r="R7466" t="s">
        <v>764</v>
      </c>
      <c r="S7466" t="s">
        <v>44</v>
      </c>
      <c r="T7466" t="s">
        <v>331</v>
      </c>
      <c r="U7466" t="s">
        <v>12761</v>
      </c>
      <c r="X7466">
        <v>1</v>
      </c>
      <c r="Y7466">
        <v>0</v>
      </c>
      <c r="Z7466">
        <v>0</v>
      </c>
      <c r="AA7466">
        <v>0</v>
      </c>
      <c r="AB7466">
        <v>3000000</v>
      </c>
      <c r="AC7466" t="s">
        <v>47</v>
      </c>
      <c r="AD7466" t="e">
        <f>+VLOOKUP(T7466,items!$A$2:$D$1255,4,0)</f>
        <v>#N/A</v>
      </c>
      <c r="AE7466" t="e">
        <f>+VLOOKUP(T7466,Tabla1[],5,0)</f>
        <v>#N/A</v>
      </c>
      <c r="AF7466">
        <f t="shared" si="116"/>
        <v>9</v>
      </c>
    </row>
    <row r="7467" spans="1:32" x14ac:dyDescent="0.25">
      <c r="A7467">
        <v>105899</v>
      </c>
      <c r="B7467" t="s">
        <v>10575</v>
      </c>
      <c r="C7467" t="s">
        <v>75</v>
      </c>
      <c r="D7467">
        <v>0</v>
      </c>
      <c r="F7467" t="s">
        <v>10125</v>
      </c>
      <c r="G7467" t="s">
        <v>8477</v>
      </c>
      <c r="H7467" t="s">
        <v>13326</v>
      </c>
      <c r="I7467" t="s">
        <v>13327</v>
      </c>
      <c r="J7467" t="s">
        <v>13328</v>
      </c>
      <c r="K7467" t="s">
        <v>13329</v>
      </c>
      <c r="L7467" t="s">
        <v>37</v>
      </c>
      <c r="M7467" t="s">
        <v>239</v>
      </c>
      <c r="N7467" t="s">
        <v>9157</v>
      </c>
      <c r="O7467" t="s">
        <v>6292</v>
      </c>
      <c r="P7467" t="s">
        <v>13330</v>
      </c>
      <c r="Q7467" t="s">
        <v>13331</v>
      </c>
      <c r="R7467" t="s">
        <v>764</v>
      </c>
      <c r="S7467" t="s">
        <v>44</v>
      </c>
      <c r="T7467" t="s">
        <v>7511</v>
      </c>
      <c r="U7467" t="s">
        <v>7512</v>
      </c>
      <c r="X7467">
        <v>1</v>
      </c>
      <c r="Y7467">
        <v>0</v>
      </c>
      <c r="Z7467">
        <v>0</v>
      </c>
      <c r="AA7467">
        <v>0</v>
      </c>
      <c r="AB7467">
        <v>1000000</v>
      </c>
      <c r="AC7467" t="s">
        <v>47</v>
      </c>
      <c r="AD7467" t="e">
        <f>+VLOOKUP(T7467,items!$A$2:$D$1255,4,0)</f>
        <v>#N/A</v>
      </c>
      <c r="AE7467" t="e">
        <f>+VLOOKUP(T7467,Tabla1[],5,0)</f>
        <v>#N/A</v>
      </c>
      <c r="AF7467">
        <f t="shared" si="116"/>
        <v>9</v>
      </c>
    </row>
    <row r="7468" spans="1:32" x14ac:dyDescent="0.25">
      <c r="A7468">
        <v>105899</v>
      </c>
      <c r="B7468" t="s">
        <v>10575</v>
      </c>
      <c r="C7468" t="s">
        <v>75</v>
      </c>
      <c r="D7468">
        <v>0</v>
      </c>
      <c r="F7468" t="s">
        <v>10125</v>
      </c>
      <c r="G7468" t="s">
        <v>8477</v>
      </c>
      <c r="H7468" t="s">
        <v>13326</v>
      </c>
      <c r="I7468" t="s">
        <v>13327</v>
      </c>
      <c r="J7468" t="s">
        <v>13328</v>
      </c>
      <c r="K7468" t="s">
        <v>13329</v>
      </c>
      <c r="L7468" t="s">
        <v>37</v>
      </c>
      <c r="M7468" t="s">
        <v>239</v>
      </c>
      <c r="N7468" t="s">
        <v>9157</v>
      </c>
      <c r="O7468" t="s">
        <v>6292</v>
      </c>
      <c r="P7468" t="s">
        <v>13330</v>
      </c>
      <c r="Q7468" t="s">
        <v>13331</v>
      </c>
      <c r="R7468" t="s">
        <v>764</v>
      </c>
      <c r="S7468" t="s">
        <v>44</v>
      </c>
      <c r="T7468" t="s">
        <v>618</v>
      </c>
      <c r="U7468" t="s">
        <v>619</v>
      </c>
      <c r="X7468">
        <v>1</v>
      </c>
      <c r="Y7468">
        <v>0</v>
      </c>
      <c r="Z7468">
        <v>0</v>
      </c>
      <c r="AA7468">
        <v>0</v>
      </c>
      <c r="AB7468">
        <v>5000000</v>
      </c>
      <c r="AC7468" t="s">
        <v>47</v>
      </c>
      <c r="AD7468">
        <f>+VLOOKUP(T7468,items!$A$2:$D$1255,4,0)</f>
        <v>0</v>
      </c>
      <c r="AE7468">
        <f>+VLOOKUP(T7468,Tabla1[],5,0)</f>
        <v>0</v>
      </c>
      <c r="AF7468">
        <f t="shared" si="116"/>
        <v>9</v>
      </c>
    </row>
    <row r="7469" spans="1:32" x14ac:dyDescent="0.25">
      <c r="A7469">
        <v>105899</v>
      </c>
      <c r="B7469" t="s">
        <v>10575</v>
      </c>
      <c r="C7469" t="s">
        <v>75</v>
      </c>
      <c r="D7469">
        <v>0</v>
      </c>
      <c r="F7469" t="s">
        <v>10125</v>
      </c>
      <c r="G7469" t="s">
        <v>8477</v>
      </c>
      <c r="H7469" t="s">
        <v>13326</v>
      </c>
      <c r="I7469" t="s">
        <v>13327</v>
      </c>
      <c r="J7469" t="s">
        <v>13328</v>
      </c>
      <c r="K7469" t="s">
        <v>13329</v>
      </c>
      <c r="L7469" t="s">
        <v>37</v>
      </c>
      <c r="M7469" t="s">
        <v>239</v>
      </c>
      <c r="N7469" t="s">
        <v>9157</v>
      </c>
      <c r="O7469" t="s">
        <v>6292</v>
      </c>
      <c r="P7469" t="s">
        <v>13330</v>
      </c>
      <c r="Q7469" t="s">
        <v>13331</v>
      </c>
      <c r="R7469" t="s">
        <v>764</v>
      </c>
      <c r="S7469" t="s">
        <v>44</v>
      </c>
      <c r="T7469" t="s">
        <v>13332</v>
      </c>
      <c r="U7469" t="s">
        <v>13333</v>
      </c>
      <c r="V7469" t="s">
        <v>194</v>
      </c>
      <c r="W7469" t="s">
        <v>114</v>
      </c>
      <c r="X7469">
        <v>1</v>
      </c>
      <c r="Y7469">
        <v>17600</v>
      </c>
      <c r="Z7469">
        <v>0</v>
      </c>
      <c r="AA7469">
        <v>12000</v>
      </c>
      <c r="AB7469">
        <v>75611000</v>
      </c>
      <c r="AC7469" t="s">
        <v>47</v>
      </c>
      <c r="AD7469" t="str">
        <f>+VLOOKUP(T7469,items!$A$2:$D$1255,4,0)</f>
        <v>VELUM</v>
      </c>
      <c r="AE7469">
        <f>+VLOOKUP(T7469,Tabla1[],5,0)</f>
        <v>0</v>
      </c>
      <c r="AF7469">
        <f t="shared" si="116"/>
        <v>9</v>
      </c>
    </row>
    <row r="7470" spans="1:32" x14ac:dyDescent="0.25">
      <c r="A7470">
        <v>105902</v>
      </c>
      <c r="B7470" t="s">
        <v>1569</v>
      </c>
      <c r="C7470" t="s">
        <v>75</v>
      </c>
      <c r="D7470">
        <v>0</v>
      </c>
      <c r="F7470" t="s">
        <v>10125</v>
      </c>
      <c r="G7470" t="s">
        <v>3353</v>
      </c>
      <c r="H7470" t="s">
        <v>13334</v>
      </c>
      <c r="I7470" t="s">
        <v>37</v>
      </c>
      <c r="J7470" t="s">
        <v>13335</v>
      </c>
      <c r="K7470" t="s">
        <v>13336</v>
      </c>
      <c r="L7470" t="s">
        <v>37</v>
      </c>
      <c r="M7470" t="s">
        <v>10460</v>
      </c>
      <c r="N7470" t="s">
        <v>10460</v>
      </c>
      <c r="O7470" t="s">
        <v>10644</v>
      </c>
      <c r="P7470" t="s">
        <v>97</v>
      </c>
      <c r="Q7470" t="s">
        <v>97</v>
      </c>
      <c r="R7470" t="s">
        <v>127</v>
      </c>
      <c r="S7470" t="s">
        <v>164</v>
      </c>
      <c r="T7470" t="s">
        <v>5720</v>
      </c>
      <c r="U7470" t="s">
        <v>859</v>
      </c>
      <c r="X7470">
        <v>70</v>
      </c>
      <c r="Y7470">
        <v>0</v>
      </c>
      <c r="Z7470">
        <v>0</v>
      </c>
      <c r="AA7470">
        <v>0</v>
      </c>
      <c r="AB7470">
        <v>3500000</v>
      </c>
      <c r="AC7470" t="s">
        <v>47</v>
      </c>
      <c r="AD7470">
        <f>+VLOOKUP(T7470,items!$A$2:$D$1255,4,0)</f>
        <v>0</v>
      </c>
      <c r="AE7470">
        <f>+VLOOKUP(T7470,Tabla1[],5,0)</f>
        <v>0</v>
      </c>
      <c r="AF7470">
        <f t="shared" si="116"/>
        <v>7</v>
      </c>
    </row>
    <row r="7471" spans="1:32" x14ac:dyDescent="0.25">
      <c r="A7471">
        <v>105904</v>
      </c>
      <c r="B7471" t="s">
        <v>2436</v>
      </c>
      <c r="C7471" t="s">
        <v>75</v>
      </c>
      <c r="D7471">
        <v>0</v>
      </c>
      <c r="F7471" t="s">
        <v>10125</v>
      </c>
      <c r="G7471" t="s">
        <v>3353</v>
      </c>
      <c r="H7471" t="s">
        <v>13337</v>
      </c>
      <c r="I7471" t="s">
        <v>37</v>
      </c>
      <c r="J7471" t="s">
        <v>13338</v>
      </c>
      <c r="K7471" t="s">
        <v>13339</v>
      </c>
      <c r="L7471" t="s">
        <v>37</v>
      </c>
      <c r="M7471" t="s">
        <v>10460</v>
      </c>
      <c r="N7471" t="s">
        <v>10460</v>
      </c>
      <c r="O7471" t="s">
        <v>10644</v>
      </c>
      <c r="P7471" t="s">
        <v>97</v>
      </c>
      <c r="Q7471" t="s">
        <v>97</v>
      </c>
      <c r="R7471" t="s">
        <v>127</v>
      </c>
      <c r="S7471" t="s">
        <v>164</v>
      </c>
      <c r="T7471" t="s">
        <v>165</v>
      </c>
      <c r="U7471" t="s">
        <v>166</v>
      </c>
      <c r="X7471">
        <v>3.3</v>
      </c>
      <c r="Y7471">
        <v>0</v>
      </c>
      <c r="Z7471">
        <v>0</v>
      </c>
      <c r="AA7471">
        <v>0</v>
      </c>
      <c r="AB7471">
        <v>173580</v>
      </c>
      <c r="AC7471" t="s">
        <v>47</v>
      </c>
      <c r="AD7471">
        <f>+VLOOKUP(T7471,items!$A$2:$D$1255,4,0)</f>
        <v>0</v>
      </c>
      <c r="AE7471">
        <f>+VLOOKUP(T7471,Tabla1[],5,0)</f>
        <v>0</v>
      </c>
      <c r="AF7471">
        <f t="shared" si="116"/>
        <v>7</v>
      </c>
    </row>
    <row r="7472" spans="1:32" x14ac:dyDescent="0.25">
      <c r="A7472">
        <v>105904</v>
      </c>
      <c r="B7472" t="s">
        <v>2436</v>
      </c>
      <c r="C7472" t="s">
        <v>75</v>
      </c>
      <c r="D7472">
        <v>0</v>
      </c>
      <c r="F7472" t="s">
        <v>10125</v>
      </c>
      <c r="G7472" t="s">
        <v>3353</v>
      </c>
      <c r="H7472" t="s">
        <v>13337</v>
      </c>
      <c r="I7472" t="s">
        <v>37</v>
      </c>
      <c r="J7472" t="s">
        <v>13338</v>
      </c>
      <c r="K7472" t="s">
        <v>13339</v>
      </c>
      <c r="L7472" t="s">
        <v>37</v>
      </c>
      <c r="M7472" t="s">
        <v>10460</v>
      </c>
      <c r="N7472" t="s">
        <v>10460</v>
      </c>
      <c r="O7472" t="s">
        <v>10644</v>
      </c>
      <c r="P7472" t="s">
        <v>97</v>
      </c>
      <c r="Q7472" t="s">
        <v>97</v>
      </c>
      <c r="R7472" t="s">
        <v>127</v>
      </c>
      <c r="S7472" t="s">
        <v>164</v>
      </c>
      <c r="T7472" t="s">
        <v>1411</v>
      </c>
      <c r="U7472" t="s">
        <v>867</v>
      </c>
      <c r="X7472">
        <v>3.3</v>
      </c>
      <c r="Y7472">
        <v>0</v>
      </c>
      <c r="Z7472">
        <v>0</v>
      </c>
      <c r="AA7472">
        <v>0</v>
      </c>
      <c r="AB7472">
        <v>173580</v>
      </c>
      <c r="AC7472" t="s">
        <v>47</v>
      </c>
      <c r="AD7472">
        <f>+VLOOKUP(T7472,items!$A$2:$D$1255,4,0)</f>
        <v>0</v>
      </c>
      <c r="AE7472">
        <f>+VLOOKUP(T7472,Tabla1[],5,0)</f>
        <v>0</v>
      </c>
      <c r="AF7472">
        <f t="shared" si="116"/>
        <v>7</v>
      </c>
    </row>
    <row r="7473" spans="1:32" x14ac:dyDescent="0.25">
      <c r="A7473">
        <v>105904</v>
      </c>
      <c r="B7473" t="s">
        <v>2436</v>
      </c>
      <c r="C7473" t="s">
        <v>75</v>
      </c>
      <c r="D7473">
        <v>0</v>
      </c>
      <c r="F7473" t="s">
        <v>10125</v>
      </c>
      <c r="G7473" t="s">
        <v>3353</v>
      </c>
      <c r="H7473" t="s">
        <v>13337</v>
      </c>
      <c r="I7473" t="s">
        <v>37</v>
      </c>
      <c r="J7473" t="s">
        <v>13338</v>
      </c>
      <c r="K7473" t="s">
        <v>13339</v>
      </c>
      <c r="L7473" t="s">
        <v>37</v>
      </c>
      <c r="M7473" t="s">
        <v>10460</v>
      </c>
      <c r="N7473" t="s">
        <v>10460</v>
      </c>
      <c r="O7473" t="s">
        <v>10644</v>
      </c>
      <c r="P7473" t="s">
        <v>97</v>
      </c>
      <c r="Q7473" t="s">
        <v>97</v>
      </c>
      <c r="R7473" t="s">
        <v>127</v>
      </c>
      <c r="S7473" t="s">
        <v>164</v>
      </c>
      <c r="T7473" t="s">
        <v>1303</v>
      </c>
      <c r="U7473" t="s">
        <v>1304</v>
      </c>
      <c r="X7473">
        <v>11</v>
      </c>
      <c r="Y7473">
        <v>0</v>
      </c>
      <c r="Z7473">
        <v>0</v>
      </c>
      <c r="AA7473">
        <v>0</v>
      </c>
      <c r="AB7473">
        <v>578600</v>
      </c>
      <c r="AC7473" t="s">
        <v>47</v>
      </c>
      <c r="AD7473">
        <f>+VLOOKUP(T7473,items!$A$2:$D$1255,4,0)</f>
        <v>0</v>
      </c>
      <c r="AE7473">
        <f>+VLOOKUP(T7473,Tabla1[],5,0)</f>
        <v>0</v>
      </c>
      <c r="AF7473">
        <f t="shared" si="116"/>
        <v>7</v>
      </c>
    </row>
    <row r="7474" spans="1:32" x14ac:dyDescent="0.25">
      <c r="A7474">
        <v>105905</v>
      </c>
      <c r="B7474" t="s">
        <v>2773</v>
      </c>
      <c r="C7474" t="s">
        <v>75</v>
      </c>
      <c r="D7474">
        <v>0</v>
      </c>
      <c r="F7474" t="s">
        <v>10125</v>
      </c>
      <c r="G7474" t="s">
        <v>10125</v>
      </c>
      <c r="H7474" t="s">
        <v>13340</v>
      </c>
      <c r="I7474" t="s">
        <v>37</v>
      </c>
      <c r="J7474" t="s">
        <v>13341</v>
      </c>
      <c r="K7474" t="s">
        <v>13342</v>
      </c>
      <c r="L7474" t="s">
        <v>37</v>
      </c>
      <c r="M7474" t="s">
        <v>3353</v>
      </c>
      <c r="N7474" t="s">
        <v>3353</v>
      </c>
      <c r="O7474" t="s">
        <v>10126</v>
      </c>
      <c r="P7474" t="s">
        <v>10127</v>
      </c>
      <c r="Q7474" t="s">
        <v>10127</v>
      </c>
      <c r="R7474" t="s">
        <v>127</v>
      </c>
      <c r="S7474" t="s">
        <v>164</v>
      </c>
      <c r="T7474" t="s">
        <v>1608</v>
      </c>
      <c r="U7474" t="s">
        <v>1609</v>
      </c>
      <c r="X7474">
        <v>3</v>
      </c>
      <c r="Y7474">
        <v>0</v>
      </c>
      <c r="Z7474">
        <v>0</v>
      </c>
      <c r="AA7474">
        <v>0</v>
      </c>
      <c r="AB7474">
        <v>157800</v>
      </c>
      <c r="AC7474" t="s">
        <v>47</v>
      </c>
      <c r="AD7474">
        <f>+VLOOKUP(T7474,items!$A$2:$D$1255,4,0)</f>
        <v>0</v>
      </c>
      <c r="AE7474">
        <f>+VLOOKUP(T7474,Tabla1[],5,0)</f>
        <v>0</v>
      </c>
      <c r="AF7474">
        <f t="shared" si="116"/>
        <v>7</v>
      </c>
    </row>
    <row r="7475" spans="1:32" x14ac:dyDescent="0.25">
      <c r="A7475">
        <v>105906</v>
      </c>
      <c r="B7475" t="s">
        <v>6409</v>
      </c>
      <c r="C7475" t="s">
        <v>33</v>
      </c>
      <c r="D7475">
        <v>0</v>
      </c>
      <c r="F7475" t="s">
        <v>10125</v>
      </c>
      <c r="G7475" t="s">
        <v>234</v>
      </c>
      <c r="H7475" t="s">
        <v>13343</v>
      </c>
      <c r="I7475" t="s">
        <v>37</v>
      </c>
      <c r="J7475" t="s">
        <v>13344</v>
      </c>
      <c r="K7475" t="s">
        <v>13345</v>
      </c>
      <c r="L7475" t="s">
        <v>37</v>
      </c>
      <c r="M7475" t="s">
        <v>239</v>
      </c>
      <c r="N7475" t="s">
        <v>239</v>
      </c>
      <c r="O7475" t="s">
        <v>12565</v>
      </c>
      <c r="P7475" t="s">
        <v>8608</v>
      </c>
      <c r="Q7475" t="s">
        <v>13330</v>
      </c>
      <c r="R7475" t="s">
        <v>411</v>
      </c>
      <c r="S7475" t="s">
        <v>128</v>
      </c>
      <c r="T7475" t="s">
        <v>4070</v>
      </c>
      <c r="U7475" t="s">
        <v>4071</v>
      </c>
      <c r="W7475" t="s">
        <v>111</v>
      </c>
      <c r="X7475">
        <v>3</v>
      </c>
      <c r="Y7475">
        <v>0</v>
      </c>
      <c r="Z7475">
        <v>0</v>
      </c>
      <c r="AA7475">
        <v>0</v>
      </c>
      <c r="AB7475">
        <v>1523232</v>
      </c>
      <c r="AC7475" t="s">
        <v>47</v>
      </c>
      <c r="AD7475">
        <f>+VLOOKUP(T7475,items!$A$2:$D$1255,4,0)</f>
        <v>0</v>
      </c>
      <c r="AE7475">
        <f>+VLOOKUP(T7475,Tabla1[],5,0)</f>
        <v>0</v>
      </c>
      <c r="AF7475">
        <f t="shared" si="116"/>
        <v>9</v>
      </c>
    </row>
    <row r="7476" spans="1:32" x14ac:dyDescent="0.25">
      <c r="A7476">
        <v>105906</v>
      </c>
      <c r="B7476" t="s">
        <v>6409</v>
      </c>
      <c r="C7476" t="s">
        <v>33</v>
      </c>
      <c r="D7476">
        <v>0</v>
      </c>
      <c r="F7476" t="s">
        <v>10125</v>
      </c>
      <c r="G7476" t="s">
        <v>234</v>
      </c>
      <c r="H7476" t="s">
        <v>13343</v>
      </c>
      <c r="I7476" t="s">
        <v>37</v>
      </c>
      <c r="J7476" t="s">
        <v>13344</v>
      </c>
      <c r="K7476" t="s">
        <v>13345</v>
      </c>
      <c r="L7476" t="s">
        <v>37</v>
      </c>
      <c r="M7476" t="s">
        <v>239</v>
      </c>
      <c r="N7476" t="s">
        <v>239</v>
      </c>
      <c r="O7476" t="s">
        <v>12565</v>
      </c>
      <c r="P7476" t="s">
        <v>8608</v>
      </c>
      <c r="Q7476" t="s">
        <v>13330</v>
      </c>
      <c r="R7476" t="s">
        <v>411</v>
      </c>
      <c r="S7476" t="s">
        <v>128</v>
      </c>
      <c r="T7476" t="s">
        <v>686</v>
      </c>
      <c r="U7476" t="s">
        <v>687</v>
      </c>
      <c r="V7476" t="s">
        <v>828</v>
      </c>
      <c r="W7476" t="s">
        <v>117</v>
      </c>
      <c r="X7476">
        <v>3</v>
      </c>
      <c r="Y7476">
        <v>0</v>
      </c>
      <c r="Z7476">
        <v>0</v>
      </c>
      <c r="AA7476">
        <v>0</v>
      </c>
      <c r="AB7476">
        <v>3004122</v>
      </c>
      <c r="AC7476" t="s">
        <v>47</v>
      </c>
      <c r="AD7476">
        <f>+VLOOKUP(T7476,items!$A$2:$D$1255,4,0)</f>
        <v>0</v>
      </c>
      <c r="AE7476">
        <f>+VLOOKUP(T7476,Tabla1[],5,0)</f>
        <v>0</v>
      </c>
      <c r="AF7476">
        <f t="shared" si="116"/>
        <v>9</v>
      </c>
    </row>
    <row r="7477" spans="1:32" x14ac:dyDescent="0.25">
      <c r="A7477">
        <v>105911</v>
      </c>
      <c r="B7477" t="s">
        <v>1003</v>
      </c>
      <c r="C7477" t="s">
        <v>1065</v>
      </c>
      <c r="D7477">
        <v>0</v>
      </c>
      <c r="F7477" t="s">
        <v>3353</v>
      </c>
      <c r="G7477" t="s">
        <v>3353</v>
      </c>
      <c r="H7477" t="s">
        <v>13346</v>
      </c>
      <c r="I7477" t="s">
        <v>37</v>
      </c>
      <c r="J7477" t="s">
        <v>37</v>
      </c>
      <c r="K7477" t="s">
        <v>13347</v>
      </c>
      <c r="L7477" t="s">
        <v>13348</v>
      </c>
      <c r="M7477" t="s">
        <v>10460</v>
      </c>
      <c r="N7477" t="s">
        <v>10460</v>
      </c>
      <c r="O7477" t="s">
        <v>10370</v>
      </c>
      <c r="P7477" t="s">
        <v>10371</v>
      </c>
      <c r="Q7477" t="s">
        <v>9158</v>
      </c>
      <c r="R7477" t="s">
        <v>63</v>
      </c>
      <c r="S7477" t="s">
        <v>108</v>
      </c>
      <c r="T7477" t="s">
        <v>13349</v>
      </c>
      <c r="U7477" t="s">
        <v>13350</v>
      </c>
      <c r="V7477" t="s">
        <v>67</v>
      </c>
      <c r="X7477">
        <v>1</v>
      </c>
      <c r="Y7477">
        <v>0</v>
      </c>
      <c r="Z7477">
        <v>0</v>
      </c>
      <c r="AA7477">
        <v>0</v>
      </c>
      <c r="AB7477">
        <v>0</v>
      </c>
      <c r="AC7477" t="s">
        <v>47</v>
      </c>
      <c r="AD7477" t="str">
        <f>+VLOOKUP(T7477,items!$A$2:$D$1255,4,0)</f>
        <v>MUEBLES</v>
      </c>
      <c r="AE7477">
        <f>+VLOOKUP(T7477,Tabla1[],5,0)</f>
        <v>0</v>
      </c>
      <c r="AF7477">
        <f t="shared" si="116"/>
        <v>9</v>
      </c>
    </row>
    <row r="7478" spans="1:32" x14ac:dyDescent="0.25">
      <c r="A7478">
        <v>105913</v>
      </c>
      <c r="B7478" t="s">
        <v>1003</v>
      </c>
      <c r="C7478" t="s">
        <v>33</v>
      </c>
      <c r="D7478">
        <v>0</v>
      </c>
      <c r="F7478" t="s">
        <v>3353</v>
      </c>
      <c r="G7478" t="s">
        <v>3353</v>
      </c>
      <c r="H7478" t="s">
        <v>13351</v>
      </c>
      <c r="I7478" t="s">
        <v>37</v>
      </c>
      <c r="J7478" t="s">
        <v>13352</v>
      </c>
      <c r="K7478" t="s">
        <v>13353</v>
      </c>
      <c r="L7478" t="s">
        <v>13354</v>
      </c>
      <c r="M7478" t="s">
        <v>10460</v>
      </c>
      <c r="N7478" t="s">
        <v>10460</v>
      </c>
      <c r="O7478" t="s">
        <v>11377</v>
      </c>
      <c r="P7478" t="s">
        <v>10843</v>
      </c>
      <c r="Q7478" t="s">
        <v>11293</v>
      </c>
      <c r="R7478" t="s">
        <v>127</v>
      </c>
      <c r="S7478" t="s">
        <v>108</v>
      </c>
      <c r="T7478" t="s">
        <v>10696</v>
      </c>
      <c r="U7478" t="s">
        <v>10697</v>
      </c>
      <c r="X7478">
        <v>3</v>
      </c>
      <c r="Y7478">
        <v>0</v>
      </c>
      <c r="Z7478">
        <v>0</v>
      </c>
      <c r="AA7478">
        <v>0</v>
      </c>
      <c r="AB7478">
        <v>0</v>
      </c>
      <c r="AC7478" t="s">
        <v>47</v>
      </c>
      <c r="AD7478">
        <f>+VLOOKUP(T7478,items!$A$2:$D$1255,4,0)</f>
        <v>0</v>
      </c>
      <c r="AE7478">
        <f>+VLOOKUP(T7478,Tabla1[],5,0)</f>
        <v>0</v>
      </c>
      <c r="AF7478">
        <f t="shared" si="116"/>
        <v>7</v>
      </c>
    </row>
    <row r="7479" spans="1:32" x14ac:dyDescent="0.25">
      <c r="A7479">
        <v>105913</v>
      </c>
      <c r="B7479" t="s">
        <v>1003</v>
      </c>
      <c r="C7479" t="s">
        <v>33</v>
      </c>
      <c r="D7479">
        <v>0</v>
      </c>
      <c r="F7479" t="s">
        <v>3353</v>
      </c>
      <c r="G7479" t="s">
        <v>3353</v>
      </c>
      <c r="H7479" t="s">
        <v>13351</v>
      </c>
      <c r="I7479" t="s">
        <v>37</v>
      </c>
      <c r="J7479" t="s">
        <v>13352</v>
      </c>
      <c r="K7479" t="s">
        <v>13353</v>
      </c>
      <c r="L7479" t="s">
        <v>13354</v>
      </c>
      <c r="M7479" t="s">
        <v>10460</v>
      </c>
      <c r="N7479" t="s">
        <v>10460</v>
      </c>
      <c r="O7479" t="s">
        <v>11377</v>
      </c>
      <c r="P7479" t="s">
        <v>10843</v>
      </c>
      <c r="Q7479" t="s">
        <v>11293</v>
      </c>
      <c r="R7479" t="s">
        <v>127</v>
      </c>
      <c r="S7479" t="s">
        <v>108</v>
      </c>
      <c r="T7479" t="s">
        <v>2613</v>
      </c>
      <c r="U7479" t="s">
        <v>2614</v>
      </c>
      <c r="X7479">
        <v>5</v>
      </c>
      <c r="Y7479">
        <v>0</v>
      </c>
      <c r="Z7479">
        <v>0</v>
      </c>
      <c r="AA7479">
        <v>0</v>
      </c>
      <c r="AB7479">
        <v>0</v>
      </c>
      <c r="AC7479" t="s">
        <v>47</v>
      </c>
      <c r="AD7479">
        <f>+VLOOKUP(T7479,items!$A$2:$D$1255,4,0)</f>
        <v>0</v>
      </c>
      <c r="AE7479">
        <f>+VLOOKUP(T7479,Tabla1[],5,0)</f>
        <v>0</v>
      </c>
      <c r="AF7479">
        <f t="shared" si="116"/>
        <v>7</v>
      </c>
    </row>
    <row r="7480" spans="1:32" x14ac:dyDescent="0.25">
      <c r="A7480">
        <v>105913</v>
      </c>
      <c r="B7480" t="s">
        <v>1003</v>
      </c>
      <c r="C7480" t="s">
        <v>33</v>
      </c>
      <c r="D7480">
        <v>0</v>
      </c>
      <c r="F7480" t="s">
        <v>3353</v>
      </c>
      <c r="G7480" t="s">
        <v>3353</v>
      </c>
      <c r="H7480" t="s">
        <v>13351</v>
      </c>
      <c r="I7480" t="s">
        <v>37</v>
      </c>
      <c r="J7480" t="s">
        <v>13352</v>
      </c>
      <c r="K7480" t="s">
        <v>13353</v>
      </c>
      <c r="L7480" t="s">
        <v>13354</v>
      </c>
      <c r="M7480" t="s">
        <v>10460</v>
      </c>
      <c r="N7480" t="s">
        <v>10460</v>
      </c>
      <c r="O7480" t="s">
        <v>11377</v>
      </c>
      <c r="P7480" t="s">
        <v>10843</v>
      </c>
      <c r="Q7480" t="s">
        <v>11293</v>
      </c>
      <c r="R7480" t="s">
        <v>127</v>
      </c>
      <c r="S7480" t="s">
        <v>108</v>
      </c>
      <c r="T7480" t="s">
        <v>7589</v>
      </c>
      <c r="U7480" t="s">
        <v>7590</v>
      </c>
      <c r="X7480">
        <v>10</v>
      </c>
      <c r="Y7480">
        <v>0</v>
      </c>
      <c r="Z7480">
        <v>0</v>
      </c>
      <c r="AA7480">
        <v>0</v>
      </c>
      <c r="AB7480">
        <v>0</v>
      </c>
      <c r="AC7480" t="s">
        <v>47</v>
      </c>
      <c r="AD7480">
        <f>+VLOOKUP(T7480,items!$A$2:$D$1255,4,0)</f>
        <v>0</v>
      </c>
      <c r="AE7480">
        <f>+VLOOKUP(T7480,Tabla1[],5,0)</f>
        <v>0</v>
      </c>
      <c r="AF7480">
        <f t="shared" si="116"/>
        <v>7</v>
      </c>
    </row>
    <row r="7481" spans="1:32" x14ac:dyDescent="0.25">
      <c r="A7481">
        <v>105920</v>
      </c>
      <c r="B7481" t="s">
        <v>13355</v>
      </c>
      <c r="C7481" t="s">
        <v>75</v>
      </c>
      <c r="D7481">
        <v>0</v>
      </c>
      <c r="F7481" t="s">
        <v>3353</v>
      </c>
      <c r="G7481" t="s">
        <v>10843</v>
      </c>
      <c r="H7481" t="s">
        <v>13356</v>
      </c>
      <c r="I7481" t="s">
        <v>37</v>
      </c>
      <c r="J7481" t="s">
        <v>13357</v>
      </c>
      <c r="K7481" t="s">
        <v>13358</v>
      </c>
      <c r="L7481" t="s">
        <v>13359</v>
      </c>
      <c r="M7481" t="s">
        <v>11293</v>
      </c>
      <c r="N7481" t="s">
        <v>11293</v>
      </c>
      <c r="O7481" t="s">
        <v>11188</v>
      </c>
      <c r="P7481" t="s">
        <v>8480</v>
      </c>
      <c r="Q7481" t="s">
        <v>9541</v>
      </c>
      <c r="R7481" t="s">
        <v>63</v>
      </c>
      <c r="S7481" t="s">
        <v>128</v>
      </c>
      <c r="T7481" t="s">
        <v>1999</v>
      </c>
      <c r="U7481" t="s">
        <v>2000</v>
      </c>
      <c r="V7481" t="s">
        <v>1024</v>
      </c>
      <c r="X7481">
        <v>1</v>
      </c>
      <c r="Y7481">
        <v>0</v>
      </c>
      <c r="Z7481">
        <v>0</v>
      </c>
      <c r="AA7481">
        <v>0</v>
      </c>
      <c r="AB7481">
        <v>1377352</v>
      </c>
      <c r="AC7481" t="s">
        <v>47</v>
      </c>
      <c r="AD7481">
        <f>+VLOOKUP(T7481,items!$A$2:$D$1255,4,0)</f>
        <v>0</v>
      </c>
      <c r="AE7481">
        <f>+VLOOKUP(T7481,Tabla1[],5,0)</f>
        <v>0</v>
      </c>
      <c r="AF7481">
        <f t="shared" si="116"/>
        <v>8</v>
      </c>
    </row>
    <row r="7482" spans="1:32" x14ac:dyDescent="0.25">
      <c r="A7482">
        <v>105920</v>
      </c>
      <c r="B7482" t="s">
        <v>13355</v>
      </c>
      <c r="C7482" t="s">
        <v>75</v>
      </c>
      <c r="D7482">
        <v>0</v>
      </c>
      <c r="F7482" t="s">
        <v>3353</v>
      </c>
      <c r="G7482" t="s">
        <v>10843</v>
      </c>
      <c r="H7482" t="s">
        <v>13356</v>
      </c>
      <c r="I7482" t="s">
        <v>37</v>
      </c>
      <c r="J7482" t="s">
        <v>13357</v>
      </c>
      <c r="K7482" t="s">
        <v>13358</v>
      </c>
      <c r="L7482" t="s">
        <v>13359</v>
      </c>
      <c r="M7482" t="s">
        <v>11293</v>
      </c>
      <c r="N7482" t="s">
        <v>11293</v>
      </c>
      <c r="O7482" t="s">
        <v>11188</v>
      </c>
      <c r="P7482" t="s">
        <v>8480</v>
      </c>
      <c r="Q7482" t="s">
        <v>9541</v>
      </c>
      <c r="R7482" t="s">
        <v>63</v>
      </c>
      <c r="S7482" t="s">
        <v>128</v>
      </c>
      <c r="T7482" t="s">
        <v>94</v>
      </c>
      <c r="U7482" t="s">
        <v>95</v>
      </c>
      <c r="X7482">
        <v>1</v>
      </c>
      <c r="Y7482">
        <v>0</v>
      </c>
      <c r="Z7482">
        <v>0</v>
      </c>
      <c r="AA7482">
        <v>0</v>
      </c>
      <c r="AB7482">
        <v>150000</v>
      </c>
      <c r="AC7482" t="s">
        <v>47</v>
      </c>
      <c r="AD7482" t="e">
        <f>+VLOOKUP(T7482,items!$A$2:$D$1255,4,0)</f>
        <v>#N/A</v>
      </c>
      <c r="AE7482" t="e">
        <f>+VLOOKUP(T7482,Tabla1[],5,0)</f>
        <v>#N/A</v>
      </c>
      <c r="AF7482">
        <f t="shared" si="116"/>
        <v>8</v>
      </c>
    </row>
    <row r="7483" spans="1:32" x14ac:dyDescent="0.25">
      <c r="A7483">
        <v>105920</v>
      </c>
      <c r="B7483" t="s">
        <v>13355</v>
      </c>
      <c r="C7483" t="s">
        <v>75</v>
      </c>
      <c r="D7483">
        <v>0</v>
      </c>
      <c r="F7483" t="s">
        <v>3353</v>
      </c>
      <c r="G7483" t="s">
        <v>10843</v>
      </c>
      <c r="H7483" t="s">
        <v>13356</v>
      </c>
      <c r="I7483" t="s">
        <v>37</v>
      </c>
      <c r="J7483" t="s">
        <v>13357</v>
      </c>
      <c r="K7483" t="s">
        <v>13358</v>
      </c>
      <c r="L7483" t="s">
        <v>13359</v>
      </c>
      <c r="M7483" t="s">
        <v>11293</v>
      </c>
      <c r="N7483" t="s">
        <v>11293</v>
      </c>
      <c r="O7483" t="s">
        <v>11188</v>
      </c>
      <c r="P7483" t="s">
        <v>8480</v>
      </c>
      <c r="Q7483" t="s">
        <v>9541</v>
      </c>
      <c r="R7483" t="s">
        <v>63</v>
      </c>
      <c r="S7483" t="s">
        <v>128</v>
      </c>
      <c r="T7483" t="s">
        <v>392</v>
      </c>
      <c r="U7483" t="s">
        <v>393</v>
      </c>
      <c r="X7483">
        <v>1</v>
      </c>
      <c r="Y7483">
        <v>0</v>
      </c>
      <c r="Z7483">
        <v>0</v>
      </c>
      <c r="AA7483">
        <v>0</v>
      </c>
      <c r="AB7483">
        <v>80000</v>
      </c>
      <c r="AC7483" t="s">
        <v>47</v>
      </c>
      <c r="AD7483" t="e">
        <f>+VLOOKUP(T7483,items!$A$2:$D$1255,4,0)</f>
        <v>#N/A</v>
      </c>
      <c r="AE7483" t="e">
        <f>+VLOOKUP(T7483,Tabla1[],5,0)</f>
        <v>#N/A</v>
      </c>
      <c r="AF7483">
        <f t="shared" si="116"/>
        <v>8</v>
      </c>
    </row>
    <row r="7484" spans="1:32" x14ac:dyDescent="0.25">
      <c r="A7484">
        <v>105943</v>
      </c>
      <c r="B7484" t="s">
        <v>13360</v>
      </c>
      <c r="C7484" t="s">
        <v>75</v>
      </c>
      <c r="D7484">
        <v>0</v>
      </c>
      <c r="F7484" t="s">
        <v>3353</v>
      </c>
      <c r="G7484" t="s">
        <v>10460</v>
      </c>
      <c r="H7484" t="s">
        <v>13361</v>
      </c>
      <c r="I7484" t="s">
        <v>37</v>
      </c>
      <c r="J7484" t="s">
        <v>13362</v>
      </c>
      <c r="K7484" t="s">
        <v>13363</v>
      </c>
      <c r="L7484" t="s">
        <v>37</v>
      </c>
      <c r="M7484" t="s">
        <v>10126</v>
      </c>
      <c r="N7484" t="s">
        <v>10126</v>
      </c>
      <c r="O7484" t="s">
        <v>10644</v>
      </c>
      <c r="P7484" t="s">
        <v>97</v>
      </c>
      <c r="Q7484" t="s">
        <v>97</v>
      </c>
      <c r="R7484" t="s">
        <v>127</v>
      </c>
      <c r="S7484" t="s">
        <v>108</v>
      </c>
      <c r="T7484" t="s">
        <v>9521</v>
      </c>
      <c r="U7484" t="s">
        <v>9522</v>
      </c>
      <c r="X7484">
        <v>1</v>
      </c>
      <c r="Y7484">
        <v>0</v>
      </c>
      <c r="Z7484">
        <v>0</v>
      </c>
      <c r="AA7484">
        <v>0</v>
      </c>
      <c r="AB7484">
        <v>200000</v>
      </c>
      <c r="AC7484" t="s">
        <v>47</v>
      </c>
      <c r="AD7484" t="e">
        <f>+VLOOKUP(T7484,items!$A$2:$D$1255,4,0)</f>
        <v>#N/A</v>
      </c>
      <c r="AE7484" t="e">
        <f>+VLOOKUP(T7484,Tabla1[],5,0)</f>
        <v>#N/A</v>
      </c>
      <c r="AF7484">
        <f t="shared" si="116"/>
        <v>7</v>
      </c>
    </row>
    <row r="7485" spans="1:32" x14ac:dyDescent="0.25">
      <c r="A7485">
        <v>105945</v>
      </c>
      <c r="B7485" t="s">
        <v>1961</v>
      </c>
      <c r="C7485" t="s">
        <v>75</v>
      </c>
      <c r="D7485">
        <v>0</v>
      </c>
      <c r="F7485" t="s">
        <v>3353</v>
      </c>
      <c r="G7485" t="s">
        <v>10460</v>
      </c>
      <c r="H7485" t="s">
        <v>13364</v>
      </c>
      <c r="I7485" t="s">
        <v>37</v>
      </c>
      <c r="J7485" t="s">
        <v>13365</v>
      </c>
      <c r="K7485" t="s">
        <v>13366</v>
      </c>
      <c r="L7485" t="s">
        <v>37</v>
      </c>
      <c r="M7485" t="s">
        <v>10126</v>
      </c>
      <c r="N7485" t="s">
        <v>10126</v>
      </c>
      <c r="O7485" t="s">
        <v>10127</v>
      </c>
      <c r="P7485" t="s">
        <v>10714</v>
      </c>
      <c r="Q7485" t="s">
        <v>10714</v>
      </c>
      <c r="R7485" t="s">
        <v>127</v>
      </c>
      <c r="S7485" t="s">
        <v>164</v>
      </c>
      <c r="T7485" t="s">
        <v>6309</v>
      </c>
      <c r="U7485" t="s">
        <v>6310</v>
      </c>
      <c r="X7485">
        <v>8</v>
      </c>
      <c r="Y7485">
        <v>0</v>
      </c>
      <c r="Z7485">
        <v>0</v>
      </c>
      <c r="AA7485">
        <v>0</v>
      </c>
      <c r="AB7485">
        <v>10400</v>
      </c>
      <c r="AC7485" t="s">
        <v>47</v>
      </c>
      <c r="AD7485">
        <f>+VLOOKUP(T7485,items!$A$2:$D$1255,4,0)</f>
        <v>0</v>
      </c>
      <c r="AE7485">
        <f>+VLOOKUP(T7485,Tabla1[],5,0)</f>
        <v>0</v>
      </c>
      <c r="AF7485">
        <f t="shared" si="116"/>
        <v>7</v>
      </c>
    </row>
    <row r="7486" spans="1:32" x14ac:dyDescent="0.25">
      <c r="A7486">
        <v>105945</v>
      </c>
      <c r="B7486" t="s">
        <v>1961</v>
      </c>
      <c r="C7486" t="s">
        <v>75</v>
      </c>
      <c r="D7486">
        <v>0</v>
      </c>
      <c r="F7486" t="s">
        <v>3353</v>
      </c>
      <c r="G7486" t="s">
        <v>10460</v>
      </c>
      <c r="H7486" t="s">
        <v>13364</v>
      </c>
      <c r="I7486" t="s">
        <v>37</v>
      </c>
      <c r="J7486" t="s">
        <v>13365</v>
      </c>
      <c r="K7486" t="s">
        <v>13366</v>
      </c>
      <c r="L7486" t="s">
        <v>37</v>
      </c>
      <c r="M7486" t="s">
        <v>10126</v>
      </c>
      <c r="N7486" t="s">
        <v>10126</v>
      </c>
      <c r="O7486" t="s">
        <v>10127</v>
      </c>
      <c r="P7486" t="s">
        <v>10714</v>
      </c>
      <c r="Q7486" t="s">
        <v>10714</v>
      </c>
      <c r="R7486" t="s">
        <v>127</v>
      </c>
      <c r="S7486" t="s">
        <v>164</v>
      </c>
      <c r="T7486" t="s">
        <v>1290</v>
      </c>
      <c r="U7486" t="s">
        <v>1291</v>
      </c>
      <c r="X7486">
        <v>4</v>
      </c>
      <c r="Y7486">
        <v>0</v>
      </c>
      <c r="Z7486">
        <v>0</v>
      </c>
      <c r="AA7486">
        <v>0</v>
      </c>
      <c r="AB7486">
        <v>255600</v>
      </c>
      <c r="AC7486" t="s">
        <v>47</v>
      </c>
      <c r="AD7486">
        <f>+VLOOKUP(T7486,items!$A$2:$D$1255,4,0)</f>
        <v>0</v>
      </c>
      <c r="AE7486">
        <f>+VLOOKUP(T7486,Tabla1[],5,0)</f>
        <v>0</v>
      </c>
      <c r="AF7486">
        <f t="shared" si="116"/>
        <v>7</v>
      </c>
    </row>
    <row r="7487" spans="1:32" x14ac:dyDescent="0.25">
      <c r="A7487">
        <v>105945</v>
      </c>
      <c r="B7487" t="s">
        <v>1961</v>
      </c>
      <c r="C7487" t="s">
        <v>75</v>
      </c>
      <c r="D7487">
        <v>0</v>
      </c>
      <c r="F7487" t="s">
        <v>3353</v>
      </c>
      <c r="G7487" t="s">
        <v>10460</v>
      </c>
      <c r="H7487" t="s">
        <v>13364</v>
      </c>
      <c r="I7487" t="s">
        <v>37</v>
      </c>
      <c r="J7487" t="s">
        <v>13365</v>
      </c>
      <c r="K7487" t="s">
        <v>13366</v>
      </c>
      <c r="L7487" t="s">
        <v>37</v>
      </c>
      <c r="M7487" t="s">
        <v>10126</v>
      </c>
      <c r="N7487" t="s">
        <v>10126</v>
      </c>
      <c r="O7487" t="s">
        <v>10127</v>
      </c>
      <c r="P7487" t="s">
        <v>10714</v>
      </c>
      <c r="Q7487" t="s">
        <v>10714</v>
      </c>
      <c r="R7487" t="s">
        <v>127</v>
      </c>
      <c r="S7487" t="s">
        <v>164</v>
      </c>
      <c r="T7487" t="s">
        <v>2135</v>
      </c>
      <c r="U7487" t="s">
        <v>214</v>
      </c>
      <c r="X7487">
        <v>4</v>
      </c>
      <c r="Y7487">
        <v>0</v>
      </c>
      <c r="Z7487">
        <v>0</v>
      </c>
      <c r="AA7487">
        <v>0</v>
      </c>
      <c r="AB7487">
        <v>210400</v>
      </c>
      <c r="AC7487" t="s">
        <v>47</v>
      </c>
      <c r="AD7487">
        <f>+VLOOKUP(T7487,items!$A$2:$D$1255,4,0)</f>
        <v>0</v>
      </c>
      <c r="AE7487">
        <f>+VLOOKUP(T7487,Tabla1[],5,0)</f>
        <v>0</v>
      </c>
      <c r="AF7487">
        <f t="shared" si="116"/>
        <v>7</v>
      </c>
    </row>
    <row r="7488" spans="1:32" x14ac:dyDescent="0.25">
      <c r="A7488">
        <v>105945</v>
      </c>
      <c r="B7488" t="s">
        <v>1961</v>
      </c>
      <c r="C7488" t="s">
        <v>75</v>
      </c>
      <c r="D7488">
        <v>0</v>
      </c>
      <c r="F7488" t="s">
        <v>3353</v>
      </c>
      <c r="G7488" t="s">
        <v>10460</v>
      </c>
      <c r="H7488" t="s">
        <v>13364</v>
      </c>
      <c r="I7488" t="s">
        <v>37</v>
      </c>
      <c r="J7488" t="s">
        <v>13365</v>
      </c>
      <c r="K7488" t="s">
        <v>13366</v>
      </c>
      <c r="L7488" t="s">
        <v>37</v>
      </c>
      <c r="M7488" t="s">
        <v>10126</v>
      </c>
      <c r="N7488" t="s">
        <v>10126</v>
      </c>
      <c r="O7488" t="s">
        <v>10127</v>
      </c>
      <c r="P7488" t="s">
        <v>10714</v>
      </c>
      <c r="Q7488" t="s">
        <v>10714</v>
      </c>
      <c r="R7488" t="s">
        <v>127</v>
      </c>
      <c r="S7488" t="s">
        <v>164</v>
      </c>
      <c r="T7488" t="s">
        <v>6311</v>
      </c>
      <c r="U7488" t="s">
        <v>6312</v>
      </c>
      <c r="X7488">
        <v>8</v>
      </c>
      <c r="Y7488">
        <v>0</v>
      </c>
      <c r="Z7488">
        <v>0</v>
      </c>
      <c r="AA7488">
        <v>0</v>
      </c>
      <c r="AB7488">
        <v>3200</v>
      </c>
      <c r="AC7488" t="s">
        <v>47</v>
      </c>
      <c r="AD7488">
        <f>+VLOOKUP(T7488,items!$A$2:$D$1255,4,0)</f>
        <v>0</v>
      </c>
      <c r="AE7488">
        <f>+VLOOKUP(T7488,Tabla1[],5,0)</f>
        <v>0</v>
      </c>
      <c r="AF7488">
        <f t="shared" si="116"/>
        <v>7</v>
      </c>
    </row>
    <row r="7489" spans="1:32" x14ac:dyDescent="0.25">
      <c r="A7489">
        <v>105945</v>
      </c>
      <c r="B7489" t="s">
        <v>1961</v>
      </c>
      <c r="C7489" t="s">
        <v>75</v>
      </c>
      <c r="D7489">
        <v>0</v>
      </c>
      <c r="F7489" t="s">
        <v>3353</v>
      </c>
      <c r="G7489" t="s">
        <v>10460</v>
      </c>
      <c r="H7489" t="s">
        <v>13364</v>
      </c>
      <c r="I7489" t="s">
        <v>37</v>
      </c>
      <c r="J7489" t="s">
        <v>13365</v>
      </c>
      <c r="K7489" t="s">
        <v>13366</v>
      </c>
      <c r="L7489" t="s">
        <v>37</v>
      </c>
      <c r="M7489" t="s">
        <v>10126</v>
      </c>
      <c r="N7489" t="s">
        <v>10126</v>
      </c>
      <c r="O7489" t="s">
        <v>10127</v>
      </c>
      <c r="P7489" t="s">
        <v>10714</v>
      </c>
      <c r="Q7489" t="s">
        <v>10714</v>
      </c>
      <c r="R7489" t="s">
        <v>127</v>
      </c>
      <c r="S7489" t="s">
        <v>164</v>
      </c>
      <c r="T7489" t="s">
        <v>1608</v>
      </c>
      <c r="U7489" t="s">
        <v>1609</v>
      </c>
      <c r="X7489">
        <v>25</v>
      </c>
      <c r="Y7489">
        <v>0</v>
      </c>
      <c r="Z7489">
        <v>0</v>
      </c>
      <c r="AA7489">
        <v>0</v>
      </c>
      <c r="AB7489">
        <v>1315000</v>
      </c>
      <c r="AC7489" t="s">
        <v>47</v>
      </c>
      <c r="AD7489">
        <f>+VLOOKUP(T7489,items!$A$2:$D$1255,4,0)</f>
        <v>0</v>
      </c>
      <c r="AE7489">
        <f>+VLOOKUP(T7489,Tabla1[],5,0)</f>
        <v>0</v>
      </c>
      <c r="AF7489">
        <f t="shared" si="116"/>
        <v>7</v>
      </c>
    </row>
    <row r="7490" spans="1:32" x14ac:dyDescent="0.25">
      <c r="A7490">
        <v>105948</v>
      </c>
      <c r="B7490" t="s">
        <v>13367</v>
      </c>
      <c r="C7490" t="s">
        <v>33</v>
      </c>
      <c r="D7490">
        <v>0</v>
      </c>
      <c r="F7490" t="s">
        <v>3353</v>
      </c>
      <c r="G7490" t="s">
        <v>12310</v>
      </c>
      <c r="H7490" t="s">
        <v>13368</v>
      </c>
      <c r="I7490" t="s">
        <v>37</v>
      </c>
      <c r="J7490" t="s">
        <v>13369</v>
      </c>
      <c r="K7490" t="s">
        <v>13370</v>
      </c>
      <c r="L7490" t="s">
        <v>37</v>
      </c>
      <c r="M7490" t="s">
        <v>8233</v>
      </c>
      <c r="N7490" t="s">
        <v>8233</v>
      </c>
      <c r="O7490" t="s">
        <v>9160</v>
      </c>
      <c r="P7490" t="s">
        <v>12565</v>
      </c>
      <c r="Q7490" t="s">
        <v>6296</v>
      </c>
      <c r="R7490" t="s">
        <v>411</v>
      </c>
      <c r="S7490" t="s">
        <v>256</v>
      </c>
      <c r="T7490" t="s">
        <v>311</v>
      </c>
      <c r="U7490" t="s">
        <v>312</v>
      </c>
      <c r="V7490" t="s">
        <v>313</v>
      </c>
      <c r="X7490">
        <v>2</v>
      </c>
      <c r="Y7490">
        <v>0</v>
      </c>
      <c r="Z7490">
        <v>0</v>
      </c>
      <c r="AA7490">
        <v>0</v>
      </c>
      <c r="AB7490">
        <v>3024014</v>
      </c>
      <c r="AC7490" t="s">
        <v>47</v>
      </c>
      <c r="AD7490" t="str">
        <f>+VLOOKUP(T7490,items!$A$2:$D$1255,4,0)</f>
        <v>MUEBLES</v>
      </c>
      <c r="AE7490">
        <f>+VLOOKUP(T7490,Tabla1[],5,0)</f>
        <v>0</v>
      </c>
      <c r="AF7490">
        <f t="shared" ref="AF7490:AF7553" si="117">+MONTH(O7490)</f>
        <v>9</v>
      </c>
    </row>
    <row r="7491" spans="1:32" x14ac:dyDescent="0.25">
      <c r="A7491">
        <v>105948</v>
      </c>
      <c r="B7491" t="s">
        <v>13367</v>
      </c>
      <c r="C7491" t="s">
        <v>33</v>
      </c>
      <c r="D7491">
        <v>0</v>
      </c>
      <c r="F7491" t="s">
        <v>3353</v>
      </c>
      <c r="G7491" t="s">
        <v>12310</v>
      </c>
      <c r="H7491" t="s">
        <v>13368</v>
      </c>
      <c r="I7491" t="s">
        <v>37</v>
      </c>
      <c r="J7491" t="s">
        <v>13369</v>
      </c>
      <c r="K7491" t="s">
        <v>13370</v>
      </c>
      <c r="L7491" t="s">
        <v>37</v>
      </c>
      <c r="M7491" t="s">
        <v>8233</v>
      </c>
      <c r="N7491" t="s">
        <v>8233</v>
      </c>
      <c r="O7491" t="s">
        <v>9160</v>
      </c>
      <c r="P7491" t="s">
        <v>12565</v>
      </c>
      <c r="Q7491" t="s">
        <v>6296</v>
      </c>
      <c r="R7491" t="s">
        <v>411</v>
      </c>
      <c r="S7491" t="s">
        <v>256</v>
      </c>
      <c r="T7491" t="s">
        <v>691</v>
      </c>
      <c r="U7491" t="s">
        <v>692</v>
      </c>
      <c r="X7491">
        <v>1</v>
      </c>
      <c r="Y7491">
        <v>0</v>
      </c>
      <c r="Z7491">
        <v>0</v>
      </c>
      <c r="AA7491">
        <v>0</v>
      </c>
      <c r="AB7491">
        <v>80000</v>
      </c>
      <c r="AC7491" t="s">
        <v>47</v>
      </c>
      <c r="AD7491" t="e">
        <f>+VLOOKUP(T7491,items!$A$2:$D$1255,4,0)</f>
        <v>#N/A</v>
      </c>
      <c r="AE7491" t="e">
        <f>+VLOOKUP(T7491,Tabla1[],5,0)</f>
        <v>#N/A</v>
      </c>
      <c r="AF7491">
        <f t="shared" si="117"/>
        <v>9</v>
      </c>
    </row>
    <row r="7492" spans="1:32" x14ac:dyDescent="0.25">
      <c r="A7492">
        <v>105955</v>
      </c>
      <c r="B7492" t="s">
        <v>13371</v>
      </c>
      <c r="C7492" t="s">
        <v>33</v>
      </c>
      <c r="D7492">
        <v>0</v>
      </c>
      <c r="F7492" t="s">
        <v>10460</v>
      </c>
      <c r="G7492" t="s">
        <v>10462</v>
      </c>
      <c r="H7492" t="s">
        <v>13372</v>
      </c>
      <c r="I7492" t="s">
        <v>37</v>
      </c>
      <c r="J7492" t="s">
        <v>13373</v>
      </c>
      <c r="K7492" t="s">
        <v>13374</v>
      </c>
      <c r="L7492" t="s">
        <v>13375</v>
      </c>
      <c r="M7492" t="s">
        <v>11377</v>
      </c>
      <c r="N7492" t="s">
        <v>11377</v>
      </c>
      <c r="O7492" t="s">
        <v>11844</v>
      </c>
      <c r="P7492" t="s">
        <v>11188</v>
      </c>
      <c r="Q7492" t="s">
        <v>8480</v>
      </c>
      <c r="R7492" t="s">
        <v>127</v>
      </c>
      <c r="S7492" t="s">
        <v>64</v>
      </c>
      <c r="T7492" t="s">
        <v>13376</v>
      </c>
      <c r="U7492" t="s">
        <v>13377</v>
      </c>
      <c r="X7492">
        <v>1</v>
      </c>
      <c r="Y7492">
        <v>0</v>
      </c>
      <c r="Z7492">
        <v>0</v>
      </c>
      <c r="AA7492">
        <v>0</v>
      </c>
      <c r="AB7492">
        <v>8187418</v>
      </c>
      <c r="AC7492" t="s">
        <v>47</v>
      </c>
      <c r="AD7492">
        <f>+VLOOKUP(T7492,items!$A$2:$D$1255,4,0)</f>
        <v>0</v>
      </c>
      <c r="AE7492">
        <f>+VLOOKUP(T7492,Tabla1[],5,0)</f>
        <v>0</v>
      </c>
      <c r="AF7492">
        <f t="shared" si="117"/>
        <v>8</v>
      </c>
    </row>
    <row r="7493" spans="1:32" x14ac:dyDescent="0.25">
      <c r="A7493">
        <v>105955</v>
      </c>
      <c r="B7493" t="s">
        <v>13371</v>
      </c>
      <c r="C7493" t="s">
        <v>33</v>
      </c>
      <c r="D7493">
        <v>0</v>
      </c>
      <c r="F7493" t="s">
        <v>10460</v>
      </c>
      <c r="G7493" t="s">
        <v>10462</v>
      </c>
      <c r="H7493" t="s">
        <v>13372</v>
      </c>
      <c r="I7493" t="s">
        <v>37</v>
      </c>
      <c r="J7493" t="s">
        <v>13373</v>
      </c>
      <c r="K7493" t="s">
        <v>13374</v>
      </c>
      <c r="L7493" t="s">
        <v>13375</v>
      </c>
      <c r="M7493" t="s">
        <v>11377</v>
      </c>
      <c r="N7493" t="s">
        <v>11377</v>
      </c>
      <c r="O7493" t="s">
        <v>11844</v>
      </c>
      <c r="P7493" t="s">
        <v>11188</v>
      </c>
      <c r="Q7493" t="s">
        <v>8480</v>
      </c>
      <c r="R7493" t="s">
        <v>127</v>
      </c>
      <c r="S7493" t="s">
        <v>64</v>
      </c>
      <c r="T7493" t="s">
        <v>1999</v>
      </c>
      <c r="U7493" t="s">
        <v>2000</v>
      </c>
      <c r="V7493" t="s">
        <v>1576</v>
      </c>
      <c r="X7493">
        <v>1</v>
      </c>
      <c r="Y7493">
        <v>0</v>
      </c>
      <c r="Z7493">
        <v>0</v>
      </c>
      <c r="AA7493">
        <v>0</v>
      </c>
      <c r="AB7493">
        <v>1133895</v>
      </c>
      <c r="AC7493" t="s">
        <v>47</v>
      </c>
      <c r="AD7493">
        <f>+VLOOKUP(T7493,items!$A$2:$D$1255,4,0)</f>
        <v>0</v>
      </c>
      <c r="AE7493">
        <f>+VLOOKUP(T7493,Tabla1[],5,0)</f>
        <v>0</v>
      </c>
      <c r="AF7493">
        <f t="shared" si="117"/>
        <v>8</v>
      </c>
    </row>
    <row r="7494" spans="1:32" x14ac:dyDescent="0.25">
      <c r="A7494">
        <v>105955</v>
      </c>
      <c r="B7494" t="s">
        <v>13371</v>
      </c>
      <c r="C7494" t="s">
        <v>33</v>
      </c>
      <c r="D7494">
        <v>0</v>
      </c>
      <c r="F7494" t="s">
        <v>10460</v>
      </c>
      <c r="G7494" t="s">
        <v>10462</v>
      </c>
      <c r="H7494" t="s">
        <v>13372</v>
      </c>
      <c r="I7494" t="s">
        <v>37</v>
      </c>
      <c r="J7494" t="s">
        <v>13373</v>
      </c>
      <c r="K7494" t="s">
        <v>13374</v>
      </c>
      <c r="L7494" t="s">
        <v>13375</v>
      </c>
      <c r="M7494" t="s">
        <v>11377</v>
      </c>
      <c r="N7494" t="s">
        <v>11377</v>
      </c>
      <c r="O7494" t="s">
        <v>11844</v>
      </c>
      <c r="P7494" t="s">
        <v>11188</v>
      </c>
      <c r="Q7494" t="s">
        <v>8480</v>
      </c>
      <c r="R7494" t="s">
        <v>127</v>
      </c>
      <c r="S7494" t="s">
        <v>64</v>
      </c>
      <c r="T7494" t="s">
        <v>13378</v>
      </c>
      <c r="U7494" t="s">
        <v>13379</v>
      </c>
      <c r="X7494">
        <v>1</v>
      </c>
      <c r="Y7494">
        <v>0</v>
      </c>
      <c r="Z7494">
        <v>0</v>
      </c>
      <c r="AA7494">
        <v>0</v>
      </c>
      <c r="AB7494">
        <v>250000</v>
      </c>
      <c r="AC7494" t="s">
        <v>47</v>
      </c>
      <c r="AD7494">
        <f>+VLOOKUP(T7494,items!$A$2:$D$1255,4,0)</f>
        <v>0</v>
      </c>
      <c r="AE7494">
        <f>+VLOOKUP(T7494,Tabla1[],5,0)</f>
        <v>0</v>
      </c>
      <c r="AF7494">
        <f t="shared" si="117"/>
        <v>8</v>
      </c>
    </row>
    <row r="7495" spans="1:32" x14ac:dyDescent="0.25">
      <c r="A7495">
        <v>105959</v>
      </c>
      <c r="B7495" t="s">
        <v>13380</v>
      </c>
      <c r="C7495" t="s">
        <v>33</v>
      </c>
      <c r="D7495">
        <v>0</v>
      </c>
      <c r="F7495" t="s">
        <v>10460</v>
      </c>
      <c r="G7495" t="s">
        <v>10230</v>
      </c>
      <c r="H7495" t="s">
        <v>13381</v>
      </c>
      <c r="I7495" t="s">
        <v>37</v>
      </c>
      <c r="J7495" t="s">
        <v>13382</v>
      </c>
      <c r="K7495" t="s">
        <v>13383</v>
      </c>
      <c r="L7495" t="s">
        <v>13384</v>
      </c>
      <c r="M7495" t="s">
        <v>10462</v>
      </c>
      <c r="N7495" t="s">
        <v>10462</v>
      </c>
      <c r="O7495" t="s">
        <v>10221</v>
      </c>
      <c r="P7495" t="s">
        <v>12153</v>
      </c>
      <c r="Q7495" t="s">
        <v>10050</v>
      </c>
      <c r="R7495" t="s">
        <v>63</v>
      </c>
      <c r="S7495" t="s">
        <v>88</v>
      </c>
      <c r="T7495" t="s">
        <v>932</v>
      </c>
      <c r="U7495" t="s">
        <v>933</v>
      </c>
      <c r="V7495" t="s">
        <v>702</v>
      </c>
      <c r="X7495">
        <v>8</v>
      </c>
      <c r="Y7495">
        <v>0</v>
      </c>
      <c r="Z7495">
        <v>0</v>
      </c>
      <c r="AA7495">
        <v>0</v>
      </c>
      <c r="AB7495">
        <v>10858144</v>
      </c>
      <c r="AC7495" t="s">
        <v>47</v>
      </c>
      <c r="AD7495" t="str">
        <f>+VLOOKUP(T7495,items!$A$2:$D$1255,4,0)</f>
        <v>MUEBLES</v>
      </c>
      <c r="AE7495">
        <f>+VLOOKUP(T7495,Tabla1[],5,0)</f>
        <v>0</v>
      </c>
      <c r="AF7495">
        <f t="shared" si="117"/>
        <v>8</v>
      </c>
    </row>
    <row r="7496" spans="1:32" x14ac:dyDescent="0.25">
      <c r="A7496">
        <v>105959</v>
      </c>
      <c r="B7496" t="s">
        <v>13380</v>
      </c>
      <c r="C7496" t="s">
        <v>33</v>
      </c>
      <c r="D7496">
        <v>0</v>
      </c>
      <c r="F7496" t="s">
        <v>10460</v>
      </c>
      <c r="G7496" t="s">
        <v>10230</v>
      </c>
      <c r="H7496" t="s">
        <v>13381</v>
      </c>
      <c r="I7496" t="s">
        <v>37</v>
      </c>
      <c r="J7496" t="s">
        <v>13382</v>
      </c>
      <c r="K7496" t="s">
        <v>13383</v>
      </c>
      <c r="L7496" t="s">
        <v>13384</v>
      </c>
      <c r="M7496" t="s">
        <v>10462</v>
      </c>
      <c r="N7496" t="s">
        <v>10462</v>
      </c>
      <c r="O7496" t="s">
        <v>10221</v>
      </c>
      <c r="P7496" t="s">
        <v>12153</v>
      </c>
      <c r="Q7496" t="s">
        <v>10050</v>
      </c>
      <c r="R7496" t="s">
        <v>63</v>
      </c>
      <c r="S7496" t="s">
        <v>88</v>
      </c>
      <c r="T7496" t="s">
        <v>934</v>
      </c>
      <c r="U7496" t="s">
        <v>935</v>
      </c>
      <c r="X7496">
        <v>8</v>
      </c>
      <c r="Y7496">
        <v>0</v>
      </c>
      <c r="Z7496">
        <v>0</v>
      </c>
      <c r="AA7496">
        <v>0</v>
      </c>
      <c r="AB7496">
        <v>3744000</v>
      </c>
      <c r="AC7496" t="s">
        <v>47</v>
      </c>
      <c r="AD7496">
        <f>+VLOOKUP(T7496,items!$A$2:$D$1255,4,0)</f>
        <v>0</v>
      </c>
      <c r="AE7496">
        <f>+VLOOKUP(T7496,Tabla1[],5,0)</f>
        <v>0</v>
      </c>
      <c r="AF7496">
        <f t="shared" si="117"/>
        <v>8</v>
      </c>
    </row>
    <row r="7497" spans="1:32" x14ac:dyDescent="0.25">
      <c r="A7497">
        <v>105959</v>
      </c>
      <c r="B7497" t="s">
        <v>13380</v>
      </c>
      <c r="C7497" t="s">
        <v>33</v>
      </c>
      <c r="D7497">
        <v>0</v>
      </c>
      <c r="F7497" t="s">
        <v>10460</v>
      </c>
      <c r="G7497" t="s">
        <v>10230</v>
      </c>
      <c r="H7497" t="s">
        <v>13381</v>
      </c>
      <c r="I7497" t="s">
        <v>37</v>
      </c>
      <c r="J7497" t="s">
        <v>13382</v>
      </c>
      <c r="K7497" t="s">
        <v>13383</v>
      </c>
      <c r="L7497" t="s">
        <v>13384</v>
      </c>
      <c r="M7497" t="s">
        <v>10462</v>
      </c>
      <c r="N7497" t="s">
        <v>10462</v>
      </c>
      <c r="O7497" t="s">
        <v>10221</v>
      </c>
      <c r="P7497" t="s">
        <v>12153</v>
      </c>
      <c r="Q7497" t="s">
        <v>10050</v>
      </c>
      <c r="R7497" t="s">
        <v>63</v>
      </c>
      <c r="S7497" t="s">
        <v>88</v>
      </c>
      <c r="T7497" t="s">
        <v>936</v>
      </c>
      <c r="U7497" t="s">
        <v>937</v>
      </c>
      <c r="X7497">
        <v>1</v>
      </c>
      <c r="Y7497">
        <v>0</v>
      </c>
      <c r="Z7497">
        <v>0</v>
      </c>
      <c r="AA7497">
        <v>0</v>
      </c>
      <c r="AB7497">
        <v>370000</v>
      </c>
      <c r="AC7497" t="s">
        <v>47</v>
      </c>
      <c r="AD7497">
        <f>+VLOOKUP(T7497,items!$A$2:$D$1255,4,0)</f>
        <v>0</v>
      </c>
      <c r="AE7497">
        <f>+VLOOKUP(T7497,Tabla1[],5,0)</f>
        <v>0</v>
      </c>
      <c r="AF7497">
        <f t="shared" si="117"/>
        <v>8</v>
      </c>
    </row>
    <row r="7498" spans="1:32" x14ac:dyDescent="0.25">
      <c r="A7498">
        <v>105960</v>
      </c>
      <c r="B7498" t="s">
        <v>4361</v>
      </c>
      <c r="C7498" t="s">
        <v>75</v>
      </c>
      <c r="D7498">
        <v>0</v>
      </c>
      <c r="F7498" t="s">
        <v>10460</v>
      </c>
      <c r="G7498" t="s">
        <v>10460</v>
      </c>
      <c r="H7498" t="s">
        <v>13385</v>
      </c>
      <c r="I7498" t="s">
        <v>37</v>
      </c>
      <c r="J7498" t="s">
        <v>13386</v>
      </c>
      <c r="K7498" t="s">
        <v>13387</v>
      </c>
      <c r="L7498" t="s">
        <v>37</v>
      </c>
      <c r="M7498" t="s">
        <v>10126</v>
      </c>
      <c r="N7498" t="s">
        <v>10126</v>
      </c>
      <c r="O7498" t="s">
        <v>97</v>
      </c>
      <c r="P7498" t="s">
        <v>10461</v>
      </c>
      <c r="Q7498" t="s">
        <v>10461</v>
      </c>
      <c r="R7498" t="s">
        <v>127</v>
      </c>
      <c r="S7498" t="s">
        <v>164</v>
      </c>
      <c r="T7498" t="s">
        <v>6309</v>
      </c>
      <c r="U7498" t="s">
        <v>6310</v>
      </c>
      <c r="X7498">
        <v>6</v>
      </c>
      <c r="Y7498">
        <v>0</v>
      </c>
      <c r="Z7498">
        <v>0</v>
      </c>
      <c r="AA7498">
        <v>0</v>
      </c>
      <c r="AB7498">
        <v>7800</v>
      </c>
      <c r="AC7498" t="s">
        <v>47</v>
      </c>
      <c r="AD7498">
        <f>+VLOOKUP(T7498,items!$A$2:$D$1255,4,0)</f>
        <v>0</v>
      </c>
      <c r="AE7498">
        <f>+VLOOKUP(T7498,Tabla1[],5,0)</f>
        <v>0</v>
      </c>
      <c r="AF7498">
        <f t="shared" si="117"/>
        <v>7</v>
      </c>
    </row>
    <row r="7499" spans="1:32" x14ac:dyDescent="0.25">
      <c r="A7499">
        <v>105960</v>
      </c>
      <c r="B7499" t="s">
        <v>4361</v>
      </c>
      <c r="C7499" t="s">
        <v>75</v>
      </c>
      <c r="D7499">
        <v>0</v>
      </c>
      <c r="F7499" t="s">
        <v>10460</v>
      </c>
      <c r="G7499" t="s">
        <v>10460</v>
      </c>
      <c r="H7499" t="s">
        <v>13385</v>
      </c>
      <c r="I7499" t="s">
        <v>37</v>
      </c>
      <c r="J7499" t="s">
        <v>13386</v>
      </c>
      <c r="K7499" t="s">
        <v>13387</v>
      </c>
      <c r="L7499" t="s">
        <v>37</v>
      </c>
      <c r="M7499" t="s">
        <v>10126</v>
      </c>
      <c r="N7499" t="s">
        <v>10126</v>
      </c>
      <c r="O7499" t="s">
        <v>97</v>
      </c>
      <c r="P7499" t="s">
        <v>10461</v>
      </c>
      <c r="Q7499" t="s">
        <v>10461</v>
      </c>
      <c r="R7499" t="s">
        <v>127</v>
      </c>
      <c r="S7499" t="s">
        <v>164</v>
      </c>
      <c r="T7499" t="s">
        <v>1290</v>
      </c>
      <c r="U7499" t="s">
        <v>1291</v>
      </c>
      <c r="X7499">
        <v>3</v>
      </c>
      <c r="Y7499">
        <v>0</v>
      </c>
      <c r="Z7499">
        <v>0</v>
      </c>
      <c r="AA7499">
        <v>0</v>
      </c>
      <c r="AB7499">
        <v>191478</v>
      </c>
      <c r="AC7499" t="s">
        <v>47</v>
      </c>
      <c r="AD7499">
        <f>+VLOOKUP(T7499,items!$A$2:$D$1255,4,0)</f>
        <v>0</v>
      </c>
      <c r="AE7499">
        <f>+VLOOKUP(T7499,Tabla1[],5,0)</f>
        <v>0</v>
      </c>
      <c r="AF7499">
        <f t="shared" si="117"/>
        <v>7</v>
      </c>
    </row>
    <row r="7500" spans="1:32" x14ac:dyDescent="0.25">
      <c r="A7500">
        <v>105960</v>
      </c>
      <c r="B7500" t="s">
        <v>4361</v>
      </c>
      <c r="C7500" t="s">
        <v>75</v>
      </c>
      <c r="D7500">
        <v>0</v>
      </c>
      <c r="F7500" t="s">
        <v>10460</v>
      </c>
      <c r="G7500" t="s">
        <v>10460</v>
      </c>
      <c r="H7500" t="s">
        <v>13385</v>
      </c>
      <c r="I7500" t="s">
        <v>37</v>
      </c>
      <c r="J7500" t="s">
        <v>13386</v>
      </c>
      <c r="K7500" t="s">
        <v>13387</v>
      </c>
      <c r="L7500" t="s">
        <v>37</v>
      </c>
      <c r="M7500" t="s">
        <v>10126</v>
      </c>
      <c r="N7500" t="s">
        <v>10126</v>
      </c>
      <c r="O7500" t="s">
        <v>97</v>
      </c>
      <c r="P7500" t="s">
        <v>10461</v>
      </c>
      <c r="Q7500" t="s">
        <v>10461</v>
      </c>
      <c r="R7500" t="s">
        <v>127</v>
      </c>
      <c r="S7500" t="s">
        <v>164</v>
      </c>
      <c r="T7500" t="s">
        <v>7151</v>
      </c>
      <c r="U7500" t="s">
        <v>7152</v>
      </c>
      <c r="X7500">
        <v>2</v>
      </c>
      <c r="Y7500">
        <v>0</v>
      </c>
      <c r="Z7500">
        <v>0</v>
      </c>
      <c r="AA7500">
        <v>0</v>
      </c>
      <c r="AB7500">
        <v>94706</v>
      </c>
      <c r="AC7500" t="s">
        <v>47</v>
      </c>
      <c r="AD7500">
        <f>+VLOOKUP(T7500,items!$A$2:$D$1255,4,0)</f>
        <v>0</v>
      </c>
      <c r="AE7500">
        <f>+VLOOKUP(T7500,Tabla1[],5,0)</f>
        <v>0</v>
      </c>
      <c r="AF7500">
        <f t="shared" si="117"/>
        <v>7</v>
      </c>
    </row>
    <row r="7501" spans="1:32" x14ac:dyDescent="0.25">
      <c r="A7501">
        <v>105960</v>
      </c>
      <c r="B7501" t="s">
        <v>4361</v>
      </c>
      <c r="C7501" t="s">
        <v>75</v>
      </c>
      <c r="D7501">
        <v>0</v>
      </c>
      <c r="F7501" t="s">
        <v>10460</v>
      </c>
      <c r="G7501" t="s">
        <v>10460</v>
      </c>
      <c r="H7501" t="s">
        <v>13385</v>
      </c>
      <c r="I7501" t="s">
        <v>37</v>
      </c>
      <c r="J7501" t="s">
        <v>13386</v>
      </c>
      <c r="K7501" t="s">
        <v>13387</v>
      </c>
      <c r="L7501" t="s">
        <v>37</v>
      </c>
      <c r="M7501" t="s">
        <v>10126</v>
      </c>
      <c r="N7501" t="s">
        <v>10126</v>
      </c>
      <c r="O7501" t="s">
        <v>97</v>
      </c>
      <c r="P7501" t="s">
        <v>10461</v>
      </c>
      <c r="Q7501" t="s">
        <v>10461</v>
      </c>
      <c r="R7501" t="s">
        <v>127</v>
      </c>
      <c r="S7501" t="s">
        <v>164</v>
      </c>
      <c r="T7501" t="s">
        <v>3488</v>
      </c>
      <c r="U7501" t="s">
        <v>3489</v>
      </c>
      <c r="X7501">
        <v>2</v>
      </c>
      <c r="Y7501">
        <v>0</v>
      </c>
      <c r="Z7501">
        <v>0</v>
      </c>
      <c r="AA7501">
        <v>0</v>
      </c>
      <c r="AB7501">
        <v>100840</v>
      </c>
      <c r="AC7501" t="s">
        <v>47</v>
      </c>
      <c r="AD7501">
        <f>+VLOOKUP(T7501,items!$A$2:$D$1255,4,0)</f>
        <v>0</v>
      </c>
      <c r="AE7501">
        <f>+VLOOKUP(T7501,Tabla1[],5,0)</f>
        <v>0</v>
      </c>
      <c r="AF7501">
        <f t="shared" si="117"/>
        <v>7</v>
      </c>
    </row>
    <row r="7502" spans="1:32" x14ac:dyDescent="0.25">
      <c r="A7502">
        <v>105960</v>
      </c>
      <c r="B7502" t="s">
        <v>4361</v>
      </c>
      <c r="C7502" t="s">
        <v>75</v>
      </c>
      <c r="D7502">
        <v>0</v>
      </c>
      <c r="F7502" t="s">
        <v>10460</v>
      </c>
      <c r="G7502" t="s">
        <v>10460</v>
      </c>
      <c r="H7502" t="s">
        <v>13385</v>
      </c>
      <c r="I7502" t="s">
        <v>37</v>
      </c>
      <c r="J7502" t="s">
        <v>13386</v>
      </c>
      <c r="K7502" t="s">
        <v>13387</v>
      </c>
      <c r="L7502" t="s">
        <v>37</v>
      </c>
      <c r="M7502" t="s">
        <v>10126</v>
      </c>
      <c r="N7502" t="s">
        <v>10126</v>
      </c>
      <c r="O7502" t="s">
        <v>97</v>
      </c>
      <c r="P7502" t="s">
        <v>10461</v>
      </c>
      <c r="Q7502" t="s">
        <v>10461</v>
      </c>
      <c r="R7502" t="s">
        <v>127</v>
      </c>
      <c r="S7502" t="s">
        <v>164</v>
      </c>
      <c r="T7502" t="s">
        <v>6311</v>
      </c>
      <c r="U7502" t="s">
        <v>6312</v>
      </c>
      <c r="X7502">
        <v>6</v>
      </c>
      <c r="Y7502">
        <v>0</v>
      </c>
      <c r="Z7502">
        <v>0</v>
      </c>
      <c r="AA7502">
        <v>0</v>
      </c>
      <c r="AB7502">
        <v>2400</v>
      </c>
      <c r="AC7502" t="s">
        <v>47</v>
      </c>
      <c r="AD7502">
        <f>+VLOOKUP(T7502,items!$A$2:$D$1255,4,0)</f>
        <v>0</v>
      </c>
      <c r="AE7502">
        <f>+VLOOKUP(T7502,Tabla1[],5,0)</f>
        <v>0</v>
      </c>
      <c r="AF7502">
        <f t="shared" si="117"/>
        <v>7</v>
      </c>
    </row>
    <row r="7503" spans="1:32" x14ac:dyDescent="0.25">
      <c r="A7503">
        <v>105961</v>
      </c>
      <c r="B7503" t="s">
        <v>5787</v>
      </c>
      <c r="C7503" t="s">
        <v>75</v>
      </c>
      <c r="D7503">
        <v>0</v>
      </c>
      <c r="F7503" t="s">
        <v>10460</v>
      </c>
      <c r="G7503" t="s">
        <v>10460</v>
      </c>
      <c r="H7503" t="s">
        <v>13388</v>
      </c>
      <c r="I7503" t="s">
        <v>37</v>
      </c>
      <c r="J7503" t="s">
        <v>13389</v>
      </c>
      <c r="K7503" t="s">
        <v>13390</v>
      </c>
      <c r="L7503" t="s">
        <v>37</v>
      </c>
      <c r="M7503" t="s">
        <v>10126</v>
      </c>
      <c r="N7503" t="s">
        <v>10126</v>
      </c>
      <c r="O7503" t="s">
        <v>10127</v>
      </c>
      <c r="P7503" t="s">
        <v>10714</v>
      </c>
      <c r="Q7503" t="s">
        <v>10714</v>
      </c>
      <c r="R7503" t="s">
        <v>127</v>
      </c>
      <c r="S7503" t="s">
        <v>164</v>
      </c>
      <c r="T7503" t="s">
        <v>3069</v>
      </c>
      <c r="U7503" t="s">
        <v>3070</v>
      </c>
      <c r="X7503">
        <v>1</v>
      </c>
      <c r="Y7503">
        <v>0</v>
      </c>
      <c r="Z7503">
        <v>0</v>
      </c>
      <c r="AA7503">
        <v>0</v>
      </c>
      <c r="AB7503">
        <v>50420</v>
      </c>
      <c r="AC7503" t="s">
        <v>47</v>
      </c>
      <c r="AD7503">
        <f>+VLOOKUP(T7503,items!$A$2:$D$1255,4,0)</f>
        <v>0</v>
      </c>
      <c r="AE7503">
        <f>+VLOOKUP(T7503,Tabla1[],5,0)</f>
        <v>0</v>
      </c>
      <c r="AF7503">
        <f t="shared" si="117"/>
        <v>7</v>
      </c>
    </row>
    <row r="7504" spans="1:32" x14ac:dyDescent="0.25">
      <c r="A7504">
        <v>105962</v>
      </c>
      <c r="B7504" t="s">
        <v>12460</v>
      </c>
      <c r="C7504" t="s">
        <v>75</v>
      </c>
      <c r="D7504">
        <v>0</v>
      </c>
      <c r="F7504" t="s">
        <v>10460</v>
      </c>
      <c r="G7504" t="s">
        <v>13391</v>
      </c>
      <c r="H7504" t="s">
        <v>13392</v>
      </c>
      <c r="I7504" t="s">
        <v>37</v>
      </c>
      <c r="J7504" t="s">
        <v>13393</v>
      </c>
      <c r="K7504" t="s">
        <v>13394</v>
      </c>
      <c r="L7504" t="s">
        <v>13395</v>
      </c>
      <c r="M7504" t="s">
        <v>9152</v>
      </c>
      <c r="N7504" t="s">
        <v>9152</v>
      </c>
      <c r="O7504" t="s">
        <v>9157</v>
      </c>
      <c r="P7504" t="s">
        <v>10370</v>
      </c>
      <c r="Q7504" t="s">
        <v>12331</v>
      </c>
      <c r="R7504" t="s">
        <v>63</v>
      </c>
      <c r="S7504" t="s">
        <v>256</v>
      </c>
      <c r="T7504" t="s">
        <v>2142</v>
      </c>
      <c r="U7504" t="s">
        <v>2143</v>
      </c>
      <c r="X7504">
        <v>2</v>
      </c>
      <c r="Y7504">
        <v>0</v>
      </c>
      <c r="Z7504">
        <v>0</v>
      </c>
      <c r="AA7504">
        <v>0</v>
      </c>
      <c r="AB7504">
        <v>27000</v>
      </c>
      <c r="AC7504" t="s">
        <v>47</v>
      </c>
      <c r="AD7504">
        <f>+VLOOKUP(T7504,items!$A$2:$D$1255,4,0)</f>
        <v>0</v>
      </c>
      <c r="AE7504">
        <f>+VLOOKUP(T7504,Tabla1[],5,0)</f>
        <v>0</v>
      </c>
      <c r="AF7504">
        <f t="shared" si="117"/>
        <v>9</v>
      </c>
    </row>
    <row r="7505" spans="1:32" x14ac:dyDescent="0.25">
      <c r="A7505">
        <v>105962</v>
      </c>
      <c r="B7505" t="s">
        <v>12460</v>
      </c>
      <c r="C7505" t="s">
        <v>75</v>
      </c>
      <c r="D7505">
        <v>0</v>
      </c>
      <c r="F7505" t="s">
        <v>10460</v>
      </c>
      <c r="G7505" t="s">
        <v>13391</v>
      </c>
      <c r="H7505" t="s">
        <v>13392</v>
      </c>
      <c r="I7505" t="s">
        <v>37</v>
      </c>
      <c r="J7505" t="s">
        <v>13393</v>
      </c>
      <c r="K7505" t="s">
        <v>13394</v>
      </c>
      <c r="L7505" t="s">
        <v>13395</v>
      </c>
      <c r="M7505" t="s">
        <v>9152</v>
      </c>
      <c r="N7505" t="s">
        <v>9152</v>
      </c>
      <c r="O7505" t="s">
        <v>9157</v>
      </c>
      <c r="P7505" t="s">
        <v>10370</v>
      </c>
      <c r="Q7505" t="s">
        <v>12331</v>
      </c>
      <c r="R7505" t="s">
        <v>63</v>
      </c>
      <c r="S7505" t="s">
        <v>256</v>
      </c>
      <c r="T7505" t="s">
        <v>94</v>
      </c>
      <c r="U7505" t="s">
        <v>95</v>
      </c>
      <c r="X7505">
        <v>1</v>
      </c>
      <c r="Y7505">
        <v>0</v>
      </c>
      <c r="Z7505">
        <v>0</v>
      </c>
      <c r="AA7505">
        <v>0</v>
      </c>
      <c r="AB7505">
        <v>80000</v>
      </c>
      <c r="AC7505" t="s">
        <v>47</v>
      </c>
      <c r="AD7505" t="e">
        <f>+VLOOKUP(T7505,items!$A$2:$D$1255,4,0)</f>
        <v>#N/A</v>
      </c>
      <c r="AE7505" t="e">
        <f>+VLOOKUP(T7505,Tabla1[],5,0)</f>
        <v>#N/A</v>
      </c>
      <c r="AF7505">
        <f t="shared" si="117"/>
        <v>9</v>
      </c>
    </row>
    <row r="7506" spans="1:32" x14ac:dyDescent="0.25">
      <c r="A7506">
        <v>105969</v>
      </c>
      <c r="B7506" t="s">
        <v>7364</v>
      </c>
      <c r="C7506" t="s">
        <v>33</v>
      </c>
      <c r="D7506">
        <v>0</v>
      </c>
      <c r="F7506" t="s">
        <v>10460</v>
      </c>
      <c r="G7506" t="s">
        <v>10460</v>
      </c>
      <c r="H7506" t="s">
        <v>13396</v>
      </c>
      <c r="I7506" t="s">
        <v>37</v>
      </c>
      <c r="J7506" t="s">
        <v>13397</v>
      </c>
      <c r="K7506" t="s">
        <v>13398</v>
      </c>
      <c r="L7506" t="s">
        <v>37</v>
      </c>
      <c r="M7506" t="s">
        <v>10126</v>
      </c>
      <c r="N7506" t="s">
        <v>10126</v>
      </c>
      <c r="O7506" t="s">
        <v>10127</v>
      </c>
      <c r="P7506" t="s">
        <v>10714</v>
      </c>
      <c r="Q7506" t="s">
        <v>10461</v>
      </c>
      <c r="R7506" t="s">
        <v>411</v>
      </c>
      <c r="S7506" t="s">
        <v>164</v>
      </c>
      <c r="T7506" t="s">
        <v>412</v>
      </c>
      <c r="U7506" t="s">
        <v>413</v>
      </c>
      <c r="X7506">
        <v>1</v>
      </c>
      <c r="Y7506">
        <v>0</v>
      </c>
      <c r="Z7506">
        <v>0</v>
      </c>
      <c r="AA7506">
        <v>0</v>
      </c>
      <c r="AB7506">
        <v>384000</v>
      </c>
      <c r="AC7506" t="s">
        <v>47</v>
      </c>
      <c r="AD7506">
        <f>+VLOOKUP(T7506,items!$A$2:$D$1255,4,0)</f>
        <v>0</v>
      </c>
      <c r="AE7506">
        <f>+VLOOKUP(T7506,Tabla1[],5,0)</f>
        <v>0</v>
      </c>
      <c r="AF7506">
        <f t="shared" si="117"/>
        <v>7</v>
      </c>
    </row>
    <row r="7507" spans="1:32" x14ac:dyDescent="0.25">
      <c r="A7507">
        <v>105971</v>
      </c>
      <c r="B7507" t="s">
        <v>6706</v>
      </c>
      <c r="C7507" t="s">
        <v>75</v>
      </c>
      <c r="D7507">
        <v>0</v>
      </c>
      <c r="F7507" t="s">
        <v>10460</v>
      </c>
      <c r="G7507" t="s">
        <v>10460</v>
      </c>
      <c r="H7507" t="s">
        <v>13399</v>
      </c>
      <c r="I7507" t="s">
        <v>13400</v>
      </c>
      <c r="J7507" t="s">
        <v>13401</v>
      </c>
      <c r="K7507" t="s">
        <v>13402</v>
      </c>
      <c r="L7507" t="s">
        <v>37</v>
      </c>
      <c r="M7507" t="s">
        <v>10126</v>
      </c>
      <c r="N7507" t="s">
        <v>10644</v>
      </c>
      <c r="O7507" t="s">
        <v>10127</v>
      </c>
      <c r="P7507" t="s">
        <v>10714</v>
      </c>
      <c r="Q7507" t="s">
        <v>10714</v>
      </c>
      <c r="R7507" t="s">
        <v>127</v>
      </c>
      <c r="S7507" t="s">
        <v>164</v>
      </c>
      <c r="T7507" t="s">
        <v>1022</v>
      </c>
      <c r="U7507" t="s">
        <v>1023</v>
      </c>
      <c r="V7507" t="s">
        <v>578</v>
      </c>
      <c r="X7507">
        <v>1</v>
      </c>
      <c r="Y7507">
        <v>4700</v>
      </c>
      <c r="Z7507">
        <v>0</v>
      </c>
      <c r="AA7507">
        <v>2000</v>
      </c>
      <c r="AB7507">
        <v>781200</v>
      </c>
      <c r="AC7507" t="s">
        <v>47</v>
      </c>
      <c r="AD7507">
        <f>+VLOOKUP(T7507,items!$A$2:$D$1255,4,0)</f>
        <v>0</v>
      </c>
      <c r="AE7507">
        <f>+VLOOKUP(T7507,Tabla1[],5,0)</f>
        <v>0</v>
      </c>
      <c r="AF7507">
        <f t="shared" si="117"/>
        <v>7</v>
      </c>
    </row>
    <row r="7508" spans="1:32" x14ac:dyDescent="0.25">
      <c r="A7508">
        <v>105999</v>
      </c>
      <c r="B7508" t="s">
        <v>1782</v>
      </c>
      <c r="C7508" t="s">
        <v>33</v>
      </c>
      <c r="D7508">
        <v>0</v>
      </c>
      <c r="F7508" t="s">
        <v>10126</v>
      </c>
      <c r="G7508" t="s">
        <v>10126</v>
      </c>
      <c r="H7508" t="s">
        <v>13403</v>
      </c>
      <c r="I7508" t="s">
        <v>37</v>
      </c>
      <c r="J7508" t="s">
        <v>13404</v>
      </c>
      <c r="K7508" t="s">
        <v>13405</v>
      </c>
      <c r="L7508" t="s">
        <v>37</v>
      </c>
      <c r="M7508" t="s">
        <v>10644</v>
      </c>
      <c r="N7508" t="s">
        <v>10644</v>
      </c>
      <c r="O7508" t="s">
        <v>97</v>
      </c>
      <c r="P7508" t="s">
        <v>10461</v>
      </c>
      <c r="Q7508" t="s">
        <v>10842</v>
      </c>
      <c r="R7508" t="s">
        <v>411</v>
      </c>
      <c r="S7508" t="s">
        <v>164</v>
      </c>
      <c r="T7508" t="s">
        <v>1624</v>
      </c>
      <c r="U7508" t="s">
        <v>828</v>
      </c>
      <c r="X7508">
        <v>31</v>
      </c>
      <c r="Y7508">
        <v>0</v>
      </c>
      <c r="Z7508">
        <v>0</v>
      </c>
      <c r="AA7508">
        <v>0</v>
      </c>
      <c r="AB7508">
        <v>1630600</v>
      </c>
      <c r="AC7508" t="s">
        <v>47</v>
      </c>
      <c r="AD7508">
        <f>+VLOOKUP(T7508,items!$A$2:$D$1255,4,0)</f>
        <v>0</v>
      </c>
      <c r="AE7508">
        <f>+VLOOKUP(T7508,Tabla1[],5,0)</f>
        <v>0</v>
      </c>
      <c r="AF7508">
        <f t="shared" si="117"/>
        <v>7</v>
      </c>
    </row>
    <row r="7509" spans="1:32" x14ac:dyDescent="0.25">
      <c r="A7509">
        <v>106000</v>
      </c>
      <c r="B7509" t="s">
        <v>5161</v>
      </c>
      <c r="C7509" t="s">
        <v>75</v>
      </c>
      <c r="D7509">
        <v>0</v>
      </c>
      <c r="F7509" t="s">
        <v>10126</v>
      </c>
      <c r="G7509" t="s">
        <v>10126</v>
      </c>
      <c r="H7509" t="s">
        <v>13406</v>
      </c>
      <c r="I7509" t="s">
        <v>37</v>
      </c>
      <c r="J7509" t="s">
        <v>13407</v>
      </c>
      <c r="K7509" t="s">
        <v>13408</v>
      </c>
      <c r="L7509" t="s">
        <v>37</v>
      </c>
      <c r="M7509" t="s">
        <v>10644</v>
      </c>
      <c r="N7509" t="s">
        <v>10644</v>
      </c>
      <c r="O7509" t="s">
        <v>97</v>
      </c>
      <c r="P7509" t="s">
        <v>10461</v>
      </c>
      <c r="Q7509" t="s">
        <v>10461</v>
      </c>
      <c r="R7509" t="s">
        <v>127</v>
      </c>
      <c r="S7509" t="s">
        <v>164</v>
      </c>
      <c r="T7509" t="s">
        <v>1126</v>
      </c>
      <c r="U7509" t="s">
        <v>1127</v>
      </c>
      <c r="X7509">
        <v>1</v>
      </c>
      <c r="Y7509">
        <v>0</v>
      </c>
      <c r="Z7509">
        <v>0</v>
      </c>
      <c r="AA7509">
        <v>0</v>
      </c>
      <c r="AB7509">
        <v>50420</v>
      </c>
      <c r="AC7509" t="s">
        <v>47</v>
      </c>
      <c r="AD7509">
        <f>+VLOOKUP(T7509,items!$A$2:$D$1255,4,0)</f>
        <v>0</v>
      </c>
      <c r="AE7509">
        <f>+VLOOKUP(T7509,Tabla1[],5,0)</f>
        <v>0</v>
      </c>
      <c r="AF7509">
        <f t="shared" si="117"/>
        <v>7</v>
      </c>
    </row>
    <row r="7510" spans="1:32" x14ac:dyDescent="0.25">
      <c r="A7510">
        <v>106006</v>
      </c>
      <c r="B7510" t="s">
        <v>3883</v>
      </c>
      <c r="C7510" t="s">
        <v>75</v>
      </c>
      <c r="D7510">
        <v>0</v>
      </c>
      <c r="F7510" t="s">
        <v>10126</v>
      </c>
      <c r="G7510" t="s">
        <v>10126</v>
      </c>
      <c r="H7510" t="s">
        <v>13409</v>
      </c>
      <c r="I7510" t="s">
        <v>37</v>
      </c>
      <c r="J7510" t="s">
        <v>13410</v>
      </c>
      <c r="K7510" t="s">
        <v>13411</v>
      </c>
      <c r="L7510" t="s">
        <v>37</v>
      </c>
      <c r="M7510" t="s">
        <v>10644</v>
      </c>
      <c r="N7510" t="s">
        <v>10644</v>
      </c>
      <c r="O7510" t="s">
        <v>97</v>
      </c>
      <c r="P7510" t="s">
        <v>10461</v>
      </c>
      <c r="Q7510" t="s">
        <v>10461</v>
      </c>
      <c r="R7510" t="s">
        <v>127</v>
      </c>
      <c r="S7510" t="s">
        <v>164</v>
      </c>
      <c r="T7510" t="s">
        <v>6309</v>
      </c>
      <c r="U7510" t="s">
        <v>6310</v>
      </c>
      <c r="X7510">
        <v>6</v>
      </c>
      <c r="Y7510">
        <v>0</v>
      </c>
      <c r="Z7510">
        <v>0</v>
      </c>
      <c r="AA7510">
        <v>0</v>
      </c>
      <c r="AB7510">
        <v>7800</v>
      </c>
      <c r="AC7510" t="s">
        <v>47</v>
      </c>
      <c r="AD7510">
        <f>+VLOOKUP(T7510,items!$A$2:$D$1255,4,0)</f>
        <v>0</v>
      </c>
      <c r="AE7510">
        <f>+VLOOKUP(T7510,Tabla1[],5,0)</f>
        <v>0</v>
      </c>
      <c r="AF7510">
        <f t="shared" si="117"/>
        <v>7</v>
      </c>
    </row>
    <row r="7511" spans="1:32" x14ac:dyDescent="0.25">
      <c r="A7511">
        <v>106006</v>
      </c>
      <c r="B7511" t="s">
        <v>3883</v>
      </c>
      <c r="C7511" t="s">
        <v>75</v>
      </c>
      <c r="D7511">
        <v>0</v>
      </c>
      <c r="F7511" t="s">
        <v>10126</v>
      </c>
      <c r="G7511" t="s">
        <v>10126</v>
      </c>
      <c r="H7511" t="s">
        <v>13409</v>
      </c>
      <c r="I7511" t="s">
        <v>37</v>
      </c>
      <c r="J7511" t="s">
        <v>13410</v>
      </c>
      <c r="K7511" t="s">
        <v>13411</v>
      </c>
      <c r="L7511" t="s">
        <v>37</v>
      </c>
      <c r="M7511" t="s">
        <v>10644</v>
      </c>
      <c r="N7511" t="s">
        <v>10644</v>
      </c>
      <c r="O7511" t="s">
        <v>97</v>
      </c>
      <c r="P7511" t="s">
        <v>10461</v>
      </c>
      <c r="Q7511" t="s">
        <v>10461</v>
      </c>
      <c r="R7511" t="s">
        <v>127</v>
      </c>
      <c r="S7511" t="s">
        <v>164</v>
      </c>
      <c r="T7511" t="s">
        <v>1290</v>
      </c>
      <c r="U7511" t="s">
        <v>1291</v>
      </c>
      <c r="X7511">
        <v>3</v>
      </c>
      <c r="Y7511">
        <v>0</v>
      </c>
      <c r="Z7511">
        <v>0</v>
      </c>
      <c r="AA7511">
        <v>0</v>
      </c>
      <c r="AB7511">
        <v>191700</v>
      </c>
      <c r="AC7511" t="s">
        <v>47</v>
      </c>
      <c r="AD7511">
        <f>+VLOOKUP(T7511,items!$A$2:$D$1255,4,0)</f>
        <v>0</v>
      </c>
      <c r="AE7511">
        <f>+VLOOKUP(T7511,Tabla1[],5,0)</f>
        <v>0</v>
      </c>
      <c r="AF7511">
        <f t="shared" si="117"/>
        <v>7</v>
      </c>
    </row>
    <row r="7512" spans="1:32" x14ac:dyDescent="0.25">
      <c r="A7512">
        <v>106006</v>
      </c>
      <c r="B7512" t="s">
        <v>3883</v>
      </c>
      <c r="C7512" t="s">
        <v>75</v>
      </c>
      <c r="D7512">
        <v>0</v>
      </c>
      <c r="F7512" t="s">
        <v>10126</v>
      </c>
      <c r="G7512" t="s">
        <v>10126</v>
      </c>
      <c r="H7512" t="s">
        <v>13409</v>
      </c>
      <c r="I7512" t="s">
        <v>37</v>
      </c>
      <c r="J7512" t="s">
        <v>13410</v>
      </c>
      <c r="K7512" t="s">
        <v>13411</v>
      </c>
      <c r="L7512" t="s">
        <v>37</v>
      </c>
      <c r="M7512" t="s">
        <v>10644</v>
      </c>
      <c r="N7512" t="s">
        <v>10644</v>
      </c>
      <c r="O7512" t="s">
        <v>97</v>
      </c>
      <c r="P7512" t="s">
        <v>10461</v>
      </c>
      <c r="Q7512" t="s">
        <v>10461</v>
      </c>
      <c r="R7512" t="s">
        <v>127</v>
      </c>
      <c r="S7512" t="s">
        <v>164</v>
      </c>
      <c r="T7512" t="s">
        <v>6311</v>
      </c>
      <c r="U7512" t="s">
        <v>6312</v>
      </c>
      <c r="X7512">
        <v>6</v>
      </c>
      <c r="Y7512">
        <v>0</v>
      </c>
      <c r="Z7512">
        <v>0</v>
      </c>
      <c r="AA7512">
        <v>0</v>
      </c>
      <c r="AB7512">
        <v>2400</v>
      </c>
      <c r="AC7512" t="s">
        <v>47</v>
      </c>
      <c r="AD7512">
        <f>+VLOOKUP(T7512,items!$A$2:$D$1255,4,0)</f>
        <v>0</v>
      </c>
      <c r="AE7512">
        <f>+VLOOKUP(T7512,Tabla1[],5,0)</f>
        <v>0</v>
      </c>
      <c r="AF7512">
        <f t="shared" si="117"/>
        <v>7</v>
      </c>
    </row>
    <row r="7513" spans="1:32" x14ac:dyDescent="0.25">
      <c r="A7513">
        <v>106008</v>
      </c>
      <c r="B7513" t="s">
        <v>13021</v>
      </c>
      <c r="C7513" t="s">
        <v>75</v>
      </c>
      <c r="D7513">
        <v>0</v>
      </c>
      <c r="F7513" t="s">
        <v>10126</v>
      </c>
      <c r="G7513" t="s">
        <v>10126</v>
      </c>
      <c r="H7513" t="s">
        <v>13412</v>
      </c>
      <c r="I7513" t="s">
        <v>37</v>
      </c>
      <c r="J7513" t="s">
        <v>13413</v>
      </c>
      <c r="K7513" t="s">
        <v>13414</v>
      </c>
      <c r="L7513" t="s">
        <v>37</v>
      </c>
      <c r="M7513" t="s">
        <v>10644</v>
      </c>
      <c r="N7513" t="s">
        <v>10644</v>
      </c>
      <c r="O7513" t="s">
        <v>97</v>
      </c>
      <c r="P7513" t="s">
        <v>10461</v>
      </c>
      <c r="Q7513" t="s">
        <v>10461</v>
      </c>
      <c r="R7513" t="s">
        <v>127</v>
      </c>
      <c r="S7513" t="s">
        <v>164</v>
      </c>
      <c r="T7513" t="s">
        <v>1469</v>
      </c>
      <c r="U7513" t="s">
        <v>578</v>
      </c>
      <c r="X7513">
        <v>7</v>
      </c>
      <c r="Y7513">
        <v>0</v>
      </c>
      <c r="Z7513">
        <v>0</v>
      </c>
      <c r="AA7513">
        <v>0</v>
      </c>
      <c r="AB7513">
        <v>371000</v>
      </c>
      <c r="AC7513" t="s">
        <v>47</v>
      </c>
      <c r="AD7513">
        <f>+VLOOKUP(T7513,items!$A$2:$D$1255,4,0)</f>
        <v>0</v>
      </c>
      <c r="AE7513">
        <f>+VLOOKUP(T7513,Tabla1[],5,0)</f>
        <v>0</v>
      </c>
      <c r="AF7513">
        <f t="shared" si="117"/>
        <v>7</v>
      </c>
    </row>
    <row r="7514" spans="1:32" x14ac:dyDescent="0.25">
      <c r="A7514">
        <v>106011</v>
      </c>
      <c r="B7514" t="s">
        <v>4865</v>
      </c>
      <c r="C7514" t="s">
        <v>33</v>
      </c>
      <c r="D7514">
        <v>0</v>
      </c>
      <c r="F7514" t="s">
        <v>10126</v>
      </c>
      <c r="G7514" t="s">
        <v>10843</v>
      </c>
      <c r="H7514" t="s">
        <v>13415</v>
      </c>
      <c r="I7514" t="s">
        <v>37</v>
      </c>
      <c r="J7514" t="s">
        <v>13416</v>
      </c>
      <c r="K7514" t="s">
        <v>13417</v>
      </c>
      <c r="L7514" t="s">
        <v>13418</v>
      </c>
      <c r="M7514" t="s">
        <v>10581</v>
      </c>
      <c r="N7514" t="s">
        <v>10581</v>
      </c>
      <c r="O7514" t="s">
        <v>12822</v>
      </c>
      <c r="P7514" t="s">
        <v>12823</v>
      </c>
      <c r="Q7514" t="s">
        <v>13419</v>
      </c>
      <c r="R7514" t="s">
        <v>127</v>
      </c>
      <c r="S7514" t="s">
        <v>108</v>
      </c>
      <c r="T7514" t="s">
        <v>1581</v>
      </c>
      <c r="U7514" t="s">
        <v>1582</v>
      </c>
      <c r="X7514">
        <v>2</v>
      </c>
      <c r="Y7514">
        <v>0</v>
      </c>
      <c r="Z7514">
        <v>0</v>
      </c>
      <c r="AA7514">
        <v>0</v>
      </c>
      <c r="AB7514">
        <v>700000</v>
      </c>
      <c r="AC7514" t="s">
        <v>47</v>
      </c>
      <c r="AD7514">
        <f>+VLOOKUP(T7514,items!$A$2:$D$1255,4,0)</f>
        <v>0</v>
      </c>
      <c r="AE7514">
        <f>+VLOOKUP(T7514,Tabla1[],5,0)</f>
        <v>0</v>
      </c>
      <c r="AF7514">
        <f t="shared" si="117"/>
        <v>9</v>
      </c>
    </row>
    <row r="7515" spans="1:32" x14ac:dyDescent="0.25">
      <c r="A7515">
        <v>106019</v>
      </c>
      <c r="B7515" t="s">
        <v>1747</v>
      </c>
      <c r="C7515" t="s">
        <v>75</v>
      </c>
      <c r="D7515">
        <v>0</v>
      </c>
      <c r="F7515" t="s">
        <v>10126</v>
      </c>
      <c r="G7515" t="s">
        <v>10644</v>
      </c>
      <c r="H7515" t="s">
        <v>13420</v>
      </c>
      <c r="I7515" t="s">
        <v>37</v>
      </c>
      <c r="J7515" t="s">
        <v>13421</v>
      </c>
      <c r="K7515" t="s">
        <v>13422</v>
      </c>
      <c r="L7515" t="s">
        <v>37</v>
      </c>
      <c r="M7515" t="s">
        <v>10127</v>
      </c>
      <c r="N7515" t="s">
        <v>10127</v>
      </c>
      <c r="O7515" t="s">
        <v>10714</v>
      </c>
      <c r="P7515" t="s">
        <v>10842</v>
      </c>
      <c r="Q7515" t="s">
        <v>10842</v>
      </c>
      <c r="R7515" t="s">
        <v>127</v>
      </c>
      <c r="S7515" t="s">
        <v>128</v>
      </c>
      <c r="T7515" t="s">
        <v>131</v>
      </c>
      <c r="U7515" t="s">
        <v>132</v>
      </c>
      <c r="X7515">
        <v>30</v>
      </c>
      <c r="Y7515">
        <v>0</v>
      </c>
      <c r="Z7515">
        <v>0</v>
      </c>
      <c r="AA7515">
        <v>0</v>
      </c>
      <c r="AB7515">
        <v>63450</v>
      </c>
      <c r="AC7515" t="s">
        <v>47</v>
      </c>
      <c r="AD7515">
        <f>+VLOOKUP(T7515,items!$A$2:$D$1255,4,0)</f>
        <v>0</v>
      </c>
      <c r="AE7515">
        <f>+VLOOKUP(T7515,Tabla1[],5,0)</f>
        <v>0</v>
      </c>
      <c r="AF7515">
        <f t="shared" si="117"/>
        <v>7</v>
      </c>
    </row>
    <row r="7516" spans="1:32" x14ac:dyDescent="0.25">
      <c r="A7516">
        <v>106019</v>
      </c>
      <c r="B7516" t="s">
        <v>1747</v>
      </c>
      <c r="C7516" t="s">
        <v>75</v>
      </c>
      <c r="D7516">
        <v>0</v>
      </c>
      <c r="F7516" t="s">
        <v>10126</v>
      </c>
      <c r="G7516" t="s">
        <v>10644</v>
      </c>
      <c r="H7516" t="s">
        <v>13420</v>
      </c>
      <c r="I7516" t="s">
        <v>37</v>
      </c>
      <c r="J7516" t="s">
        <v>13421</v>
      </c>
      <c r="K7516" t="s">
        <v>13422</v>
      </c>
      <c r="L7516" t="s">
        <v>37</v>
      </c>
      <c r="M7516" t="s">
        <v>10127</v>
      </c>
      <c r="N7516" t="s">
        <v>10127</v>
      </c>
      <c r="O7516" t="s">
        <v>10714</v>
      </c>
      <c r="P7516" t="s">
        <v>10842</v>
      </c>
      <c r="Q7516" t="s">
        <v>10842</v>
      </c>
      <c r="R7516" t="s">
        <v>127</v>
      </c>
      <c r="S7516" t="s">
        <v>128</v>
      </c>
      <c r="T7516" t="s">
        <v>133</v>
      </c>
      <c r="U7516" t="s">
        <v>134</v>
      </c>
      <c r="X7516">
        <v>30</v>
      </c>
      <c r="Y7516">
        <v>0</v>
      </c>
      <c r="Z7516">
        <v>0</v>
      </c>
      <c r="AA7516">
        <v>0</v>
      </c>
      <c r="AB7516">
        <v>63450</v>
      </c>
      <c r="AC7516" t="s">
        <v>47</v>
      </c>
      <c r="AD7516">
        <f>+VLOOKUP(T7516,items!$A$2:$D$1255,4,0)</f>
        <v>0</v>
      </c>
      <c r="AE7516">
        <f>+VLOOKUP(T7516,Tabla1[],5,0)</f>
        <v>0</v>
      </c>
      <c r="AF7516">
        <f t="shared" si="117"/>
        <v>7</v>
      </c>
    </row>
    <row r="7517" spans="1:32" x14ac:dyDescent="0.25">
      <c r="A7517">
        <v>106019</v>
      </c>
      <c r="B7517" t="s">
        <v>1747</v>
      </c>
      <c r="C7517" t="s">
        <v>75</v>
      </c>
      <c r="D7517">
        <v>0</v>
      </c>
      <c r="F7517" t="s">
        <v>10126</v>
      </c>
      <c r="G7517" t="s">
        <v>10644</v>
      </c>
      <c r="H7517" t="s">
        <v>13420</v>
      </c>
      <c r="I7517" t="s">
        <v>37</v>
      </c>
      <c r="J7517" t="s">
        <v>13421</v>
      </c>
      <c r="K7517" t="s">
        <v>13422</v>
      </c>
      <c r="L7517" t="s">
        <v>37</v>
      </c>
      <c r="M7517" t="s">
        <v>10127</v>
      </c>
      <c r="N7517" t="s">
        <v>10127</v>
      </c>
      <c r="O7517" t="s">
        <v>10714</v>
      </c>
      <c r="P7517" t="s">
        <v>10842</v>
      </c>
      <c r="Q7517" t="s">
        <v>10842</v>
      </c>
      <c r="R7517" t="s">
        <v>127</v>
      </c>
      <c r="S7517" t="s">
        <v>128</v>
      </c>
      <c r="T7517" t="s">
        <v>139</v>
      </c>
      <c r="U7517" t="s">
        <v>140</v>
      </c>
      <c r="X7517">
        <v>30</v>
      </c>
      <c r="Y7517">
        <v>0</v>
      </c>
      <c r="Z7517">
        <v>0</v>
      </c>
      <c r="AA7517">
        <v>0</v>
      </c>
      <c r="AB7517">
        <v>22290</v>
      </c>
      <c r="AC7517" t="s">
        <v>47</v>
      </c>
      <c r="AD7517">
        <f>+VLOOKUP(T7517,items!$A$2:$D$1255,4,0)</f>
        <v>0</v>
      </c>
      <c r="AE7517">
        <f>+VLOOKUP(T7517,Tabla1[],5,0)</f>
        <v>0</v>
      </c>
      <c r="AF7517">
        <f t="shared" si="117"/>
        <v>7</v>
      </c>
    </row>
    <row r="7518" spans="1:32" x14ac:dyDescent="0.25">
      <c r="A7518">
        <v>106019</v>
      </c>
      <c r="B7518" t="s">
        <v>1747</v>
      </c>
      <c r="C7518" t="s">
        <v>75</v>
      </c>
      <c r="D7518">
        <v>0</v>
      </c>
      <c r="F7518" t="s">
        <v>10126</v>
      </c>
      <c r="G7518" t="s">
        <v>10644</v>
      </c>
      <c r="H7518" t="s">
        <v>13420</v>
      </c>
      <c r="I7518" t="s">
        <v>37</v>
      </c>
      <c r="J7518" t="s">
        <v>13421</v>
      </c>
      <c r="K7518" t="s">
        <v>13422</v>
      </c>
      <c r="L7518" t="s">
        <v>37</v>
      </c>
      <c r="M7518" t="s">
        <v>10127</v>
      </c>
      <c r="N7518" t="s">
        <v>10127</v>
      </c>
      <c r="O7518" t="s">
        <v>10714</v>
      </c>
      <c r="P7518" t="s">
        <v>10842</v>
      </c>
      <c r="Q7518" t="s">
        <v>10842</v>
      </c>
      <c r="R7518" t="s">
        <v>127</v>
      </c>
      <c r="S7518" t="s">
        <v>128</v>
      </c>
      <c r="T7518" t="s">
        <v>147</v>
      </c>
      <c r="U7518" t="s">
        <v>148</v>
      </c>
      <c r="X7518">
        <v>30</v>
      </c>
      <c r="Y7518">
        <v>0</v>
      </c>
      <c r="Z7518">
        <v>0</v>
      </c>
      <c r="AA7518">
        <v>0</v>
      </c>
      <c r="AB7518">
        <v>34560</v>
      </c>
      <c r="AC7518" t="s">
        <v>47</v>
      </c>
      <c r="AD7518">
        <f>+VLOOKUP(T7518,items!$A$2:$D$1255,4,0)</f>
        <v>0</v>
      </c>
      <c r="AE7518">
        <f>+VLOOKUP(T7518,Tabla1[],5,0)</f>
        <v>0</v>
      </c>
      <c r="AF7518">
        <f t="shared" si="117"/>
        <v>7</v>
      </c>
    </row>
    <row r="7519" spans="1:32" x14ac:dyDescent="0.25">
      <c r="A7519">
        <v>106019</v>
      </c>
      <c r="B7519" t="s">
        <v>1747</v>
      </c>
      <c r="C7519" t="s">
        <v>75</v>
      </c>
      <c r="D7519">
        <v>0</v>
      </c>
      <c r="F7519" t="s">
        <v>10126</v>
      </c>
      <c r="G7519" t="s">
        <v>10644</v>
      </c>
      <c r="H7519" t="s">
        <v>13420</v>
      </c>
      <c r="I7519" t="s">
        <v>37</v>
      </c>
      <c r="J7519" t="s">
        <v>13421</v>
      </c>
      <c r="K7519" t="s">
        <v>13422</v>
      </c>
      <c r="L7519" t="s">
        <v>37</v>
      </c>
      <c r="M7519" t="s">
        <v>10127</v>
      </c>
      <c r="N7519" t="s">
        <v>10127</v>
      </c>
      <c r="O7519" t="s">
        <v>10714</v>
      </c>
      <c r="P7519" t="s">
        <v>10842</v>
      </c>
      <c r="Q7519" t="s">
        <v>10842</v>
      </c>
      <c r="R7519" t="s">
        <v>127</v>
      </c>
      <c r="S7519" t="s">
        <v>128</v>
      </c>
      <c r="T7519" t="s">
        <v>9166</v>
      </c>
      <c r="U7519" t="s">
        <v>10073</v>
      </c>
      <c r="X7519">
        <v>30</v>
      </c>
      <c r="Y7519">
        <v>0</v>
      </c>
      <c r="Z7519">
        <v>0</v>
      </c>
      <c r="AA7519">
        <v>0</v>
      </c>
      <c r="AB7519">
        <v>197400</v>
      </c>
      <c r="AC7519" t="s">
        <v>47</v>
      </c>
      <c r="AD7519">
        <f>+VLOOKUP(T7519,items!$A$2:$D$1255,4,0)</f>
        <v>0</v>
      </c>
      <c r="AE7519">
        <f>+VLOOKUP(T7519,Tabla1[],5,0)</f>
        <v>0</v>
      </c>
      <c r="AF7519">
        <f t="shared" si="117"/>
        <v>7</v>
      </c>
    </row>
    <row r="7520" spans="1:32" x14ac:dyDescent="0.25">
      <c r="A7520">
        <v>106019</v>
      </c>
      <c r="B7520" t="s">
        <v>1747</v>
      </c>
      <c r="C7520" t="s">
        <v>75</v>
      </c>
      <c r="D7520">
        <v>0</v>
      </c>
      <c r="F7520" t="s">
        <v>10126</v>
      </c>
      <c r="G7520" t="s">
        <v>10644</v>
      </c>
      <c r="H7520" t="s">
        <v>13420</v>
      </c>
      <c r="I7520" t="s">
        <v>37</v>
      </c>
      <c r="J7520" t="s">
        <v>13421</v>
      </c>
      <c r="K7520" t="s">
        <v>13422</v>
      </c>
      <c r="L7520" t="s">
        <v>37</v>
      </c>
      <c r="M7520" t="s">
        <v>10127</v>
      </c>
      <c r="N7520" t="s">
        <v>10127</v>
      </c>
      <c r="O7520" t="s">
        <v>10714</v>
      </c>
      <c r="P7520" t="s">
        <v>10842</v>
      </c>
      <c r="Q7520" t="s">
        <v>10842</v>
      </c>
      <c r="R7520" t="s">
        <v>127</v>
      </c>
      <c r="S7520" t="s">
        <v>128</v>
      </c>
      <c r="T7520" t="s">
        <v>1280</v>
      </c>
      <c r="U7520" t="s">
        <v>1281</v>
      </c>
      <c r="X7520">
        <v>30</v>
      </c>
      <c r="Y7520">
        <v>0</v>
      </c>
      <c r="Z7520">
        <v>0</v>
      </c>
      <c r="AA7520">
        <v>0</v>
      </c>
      <c r="AB7520">
        <v>246750</v>
      </c>
      <c r="AC7520" t="s">
        <v>47</v>
      </c>
      <c r="AD7520">
        <f>+VLOOKUP(T7520,items!$A$2:$D$1255,4,0)</f>
        <v>0</v>
      </c>
      <c r="AE7520">
        <f>+VLOOKUP(T7520,Tabla1[],5,0)</f>
        <v>0</v>
      </c>
      <c r="AF7520">
        <f t="shared" si="117"/>
        <v>7</v>
      </c>
    </row>
    <row r="7521" spans="1:32" x14ac:dyDescent="0.25">
      <c r="A7521">
        <v>106019</v>
      </c>
      <c r="B7521" t="s">
        <v>1747</v>
      </c>
      <c r="C7521" t="s">
        <v>75</v>
      </c>
      <c r="D7521">
        <v>0</v>
      </c>
      <c r="F7521" t="s">
        <v>10126</v>
      </c>
      <c r="G7521" t="s">
        <v>10644</v>
      </c>
      <c r="H7521" t="s">
        <v>13420</v>
      </c>
      <c r="I7521" t="s">
        <v>37</v>
      </c>
      <c r="J7521" t="s">
        <v>13421</v>
      </c>
      <c r="K7521" t="s">
        <v>13422</v>
      </c>
      <c r="L7521" t="s">
        <v>37</v>
      </c>
      <c r="M7521" t="s">
        <v>10127</v>
      </c>
      <c r="N7521" t="s">
        <v>10127</v>
      </c>
      <c r="O7521" t="s">
        <v>10714</v>
      </c>
      <c r="P7521" t="s">
        <v>10842</v>
      </c>
      <c r="Q7521" t="s">
        <v>10842</v>
      </c>
      <c r="R7521" t="s">
        <v>127</v>
      </c>
      <c r="S7521" t="s">
        <v>128</v>
      </c>
      <c r="T7521" t="s">
        <v>149</v>
      </c>
      <c r="U7521" t="s">
        <v>150</v>
      </c>
      <c r="X7521">
        <v>30</v>
      </c>
      <c r="Y7521">
        <v>0</v>
      </c>
      <c r="Z7521">
        <v>0</v>
      </c>
      <c r="AA7521">
        <v>0</v>
      </c>
      <c r="AB7521">
        <v>176250</v>
      </c>
      <c r="AC7521" t="s">
        <v>47</v>
      </c>
      <c r="AD7521">
        <f>+VLOOKUP(T7521,items!$A$2:$D$1255,4,0)</f>
        <v>0</v>
      </c>
      <c r="AE7521">
        <f>+VLOOKUP(T7521,Tabla1[],5,0)</f>
        <v>0</v>
      </c>
      <c r="AF7521">
        <f t="shared" si="117"/>
        <v>7</v>
      </c>
    </row>
    <row r="7522" spans="1:32" x14ac:dyDescent="0.25">
      <c r="A7522">
        <v>106019</v>
      </c>
      <c r="B7522" t="s">
        <v>1747</v>
      </c>
      <c r="C7522" t="s">
        <v>75</v>
      </c>
      <c r="D7522">
        <v>0</v>
      </c>
      <c r="F7522" t="s">
        <v>10126</v>
      </c>
      <c r="G7522" t="s">
        <v>10644</v>
      </c>
      <c r="H7522" t="s">
        <v>13420</v>
      </c>
      <c r="I7522" t="s">
        <v>37</v>
      </c>
      <c r="J7522" t="s">
        <v>13421</v>
      </c>
      <c r="K7522" t="s">
        <v>13422</v>
      </c>
      <c r="L7522" t="s">
        <v>37</v>
      </c>
      <c r="M7522" t="s">
        <v>10127</v>
      </c>
      <c r="N7522" t="s">
        <v>10127</v>
      </c>
      <c r="O7522" t="s">
        <v>10714</v>
      </c>
      <c r="P7522" t="s">
        <v>10842</v>
      </c>
      <c r="Q7522" t="s">
        <v>10842</v>
      </c>
      <c r="R7522" t="s">
        <v>127</v>
      </c>
      <c r="S7522" t="s">
        <v>128</v>
      </c>
      <c r="T7522" t="s">
        <v>151</v>
      </c>
      <c r="U7522" t="s">
        <v>152</v>
      </c>
      <c r="X7522">
        <v>30</v>
      </c>
      <c r="Y7522">
        <v>0</v>
      </c>
      <c r="Z7522">
        <v>0</v>
      </c>
      <c r="AA7522">
        <v>0</v>
      </c>
      <c r="AB7522">
        <v>169200</v>
      </c>
      <c r="AC7522" t="s">
        <v>47</v>
      </c>
      <c r="AD7522">
        <f>+VLOOKUP(T7522,items!$A$2:$D$1255,4,0)</f>
        <v>0</v>
      </c>
      <c r="AE7522">
        <f>+VLOOKUP(T7522,Tabla1[],5,0)</f>
        <v>0</v>
      </c>
      <c r="AF7522">
        <f t="shared" si="117"/>
        <v>7</v>
      </c>
    </row>
    <row r="7523" spans="1:32" x14ac:dyDescent="0.25">
      <c r="A7523">
        <v>106019</v>
      </c>
      <c r="B7523" t="s">
        <v>1747</v>
      </c>
      <c r="C7523" t="s">
        <v>75</v>
      </c>
      <c r="D7523">
        <v>0</v>
      </c>
      <c r="F7523" t="s">
        <v>10126</v>
      </c>
      <c r="G7523" t="s">
        <v>10644</v>
      </c>
      <c r="H7523" t="s">
        <v>13420</v>
      </c>
      <c r="I7523" t="s">
        <v>37</v>
      </c>
      <c r="J7523" t="s">
        <v>13421</v>
      </c>
      <c r="K7523" t="s">
        <v>13422</v>
      </c>
      <c r="L7523" t="s">
        <v>37</v>
      </c>
      <c r="M7523" t="s">
        <v>10127</v>
      </c>
      <c r="N7523" t="s">
        <v>10127</v>
      </c>
      <c r="O7523" t="s">
        <v>10714</v>
      </c>
      <c r="P7523" t="s">
        <v>10842</v>
      </c>
      <c r="Q7523" t="s">
        <v>10842</v>
      </c>
      <c r="R7523" t="s">
        <v>127</v>
      </c>
      <c r="S7523" t="s">
        <v>128</v>
      </c>
      <c r="T7523" t="s">
        <v>153</v>
      </c>
      <c r="U7523" t="s">
        <v>154</v>
      </c>
      <c r="X7523">
        <v>30</v>
      </c>
      <c r="Y7523">
        <v>0</v>
      </c>
      <c r="Z7523">
        <v>0</v>
      </c>
      <c r="AA7523">
        <v>0</v>
      </c>
      <c r="AB7523">
        <v>165690</v>
      </c>
      <c r="AC7523" t="s">
        <v>47</v>
      </c>
      <c r="AD7523">
        <f>+VLOOKUP(T7523,items!$A$2:$D$1255,4,0)</f>
        <v>0</v>
      </c>
      <c r="AE7523">
        <f>+VLOOKUP(T7523,Tabla1[],5,0)</f>
        <v>0</v>
      </c>
      <c r="AF7523">
        <f t="shared" si="117"/>
        <v>7</v>
      </c>
    </row>
    <row r="7524" spans="1:32" x14ac:dyDescent="0.25">
      <c r="A7524">
        <v>106019</v>
      </c>
      <c r="B7524" t="s">
        <v>1747</v>
      </c>
      <c r="C7524" t="s">
        <v>75</v>
      </c>
      <c r="D7524">
        <v>0</v>
      </c>
      <c r="F7524" t="s">
        <v>10126</v>
      </c>
      <c r="G7524" t="s">
        <v>10644</v>
      </c>
      <c r="H7524" t="s">
        <v>13420</v>
      </c>
      <c r="I7524" t="s">
        <v>37</v>
      </c>
      <c r="J7524" t="s">
        <v>13421</v>
      </c>
      <c r="K7524" t="s">
        <v>13422</v>
      </c>
      <c r="L7524" t="s">
        <v>37</v>
      </c>
      <c r="M7524" t="s">
        <v>10127</v>
      </c>
      <c r="N7524" t="s">
        <v>10127</v>
      </c>
      <c r="O7524" t="s">
        <v>10714</v>
      </c>
      <c r="P7524" t="s">
        <v>10842</v>
      </c>
      <c r="Q7524" t="s">
        <v>10842</v>
      </c>
      <c r="R7524" t="s">
        <v>127</v>
      </c>
      <c r="S7524" t="s">
        <v>128</v>
      </c>
      <c r="T7524" t="s">
        <v>13423</v>
      </c>
      <c r="U7524" t="s">
        <v>13424</v>
      </c>
      <c r="X7524">
        <v>30</v>
      </c>
      <c r="Y7524">
        <v>0</v>
      </c>
      <c r="Z7524">
        <v>0</v>
      </c>
      <c r="AA7524">
        <v>0</v>
      </c>
      <c r="AB7524">
        <v>2160</v>
      </c>
      <c r="AC7524" t="s">
        <v>47</v>
      </c>
      <c r="AD7524">
        <f>+VLOOKUP(T7524,items!$A$2:$D$1255,4,0)</f>
        <v>0</v>
      </c>
      <c r="AE7524">
        <f>+VLOOKUP(T7524,Tabla1[],5,0)</f>
        <v>0</v>
      </c>
      <c r="AF7524">
        <f t="shared" si="117"/>
        <v>7</v>
      </c>
    </row>
    <row r="7525" spans="1:32" x14ac:dyDescent="0.25">
      <c r="A7525">
        <v>106019</v>
      </c>
      <c r="B7525" t="s">
        <v>1747</v>
      </c>
      <c r="C7525" t="s">
        <v>75</v>
      </c>
      <c r="D7525">
        <v>0</v>
      </c>
      <c r="F7525" t="s">
        <v>10126</v>
      </c>
      <c r="G7525" t="s">
        <v>10644</v>
      </c>
      <c r="H7525" t="s">
        <v>13420</v>
      </c>
      <c r="I7525" t="s">
        <v>37</v>
      </c>
      <c r="J7525" t="s">
        <v>13421</v>
      </c>
      <c r="K7525" t="s">
        <v>13422</v>
      </c>
      <c r="L7525" t="s">
        <v>37</v>
      </c>
      <c r="M7525" t="s">
        <v>10127</v>
      </c>
      <c r="N7525" t="s">
        <v>10127</v>
      </c>
      <c r="O7525" t="s">
        <v>10714</v>
      </c>
      <c r="P7525" t="s">
        <v>10842</v>
      </c>
      <c r="Q7525" t="s">
        <v>10842</v>
      </c>
      <c r="R7525" t="s">
        <v>127</v>
      </c>
      <c r="S7525" t="s">
        <v>128</v>
      </c>
      <c r="T7525" t="s">
        <v>13425</v>
      </c>
      <c r="U7525" t="s">
        <v>13426</v>
      </c>
      <c r="X7525">
        <v>4</v>
      </c>
      <c r="Y7525">
        <v>0</v>
      </c>
      <c r="Z7525">
        <v>0</v>
      </c>
      <c r="AA7525">
        <v>0</v>
      </c>
      <c r="AB7525">
        <v>1176512</v>
      </c>
      <c r="AC7525" t="s">
        <v>47</v>
      </c>
      <c r="AD7525">
        <f>+VLOOKUP(T7525,items!$A$2:$D$1255,4,0)</f>
        <v>0</v>
      </c>
      <c r="AE7525">
        <f>+VLOOKUP(T7525,Tabla1[],5,0)</f>
        <v>0</v>
      </c>
      <c r="AF7525">
        <f t="shared" si="117"/>
        <v>7</v>
      </c>
    </row>
    <row r="7526" spans="1:32" x14ac:dyDescent="0.25">
      <c r="A7526">
        <v>106019</v>
      </c>
      <c r="B7526" t="s">
        <v>1747</v>
      </c>
      <c r="C7526" t="s">
        <v>75</v>
      </c>
      <c r="D7526">
        <v>0</v>
      </c>
      <c r="F7526" t="s">
        <v>10126</v>
      </c>
      <c r="G7526" t="s">
        <v>10644</v>
      </c>
      <c r="H7526" t="s">
        <v>13420</v>
      </c>
      <c r="I7526" t="s">
        <v>37</v>
      </c>
      <c r="J7526" t="s">
        <v>13421</v>
      </c>
      <c r="K7526" t="s">
        <v>13422</v>
      </c>
      <c r="L7526" t="s">
        <v>37</v>
      </c>
      <c r="M7526" t="s">
        <v>10127</v>
      </c>
      <c r="N7526" t="s">
        <v>10127</v>
      </c>
      <c r="O7526" t="s">
        <v>10714</v>
      </c>
      <c r="P7526" t="s">
        <v>10842</v>
      </c>
      <c r="Q7526" t="s">
        <v>10842</v>
      </c>
      <c r="R7526" t="s">
        <v>127</v>
      </c>
      <c r="S7526" t="s">
        <v>128</v>
      </c>
      <c r="T7526" t="s">
        <v>1751</v>
      </c>
      <c r="U7526" t="s">
        <v>1752</v>
      </c>
      <c r="X7526">
        <v>2</v>
      </c>
      <c r="Y7526">
        <v>0</v>
      </c>
      <c r="Z7526">
        <v>0</v>
      </c>
      <c r="AA7526">
        <v>0</v>
      </c>
      <c r="AB7526">
        <v>441250</v>
      </c>
      <c r="AC7526" t="s">
        <v>47</v>
      </c>
      <c r="AD7526">
        <f>+VLOOKUP(T7526,items!$A$2:$D$1255,4,0)</f>
        <v>0</v>
      </c>
      <c r="AE7526">
        <f>+VLOOKUP(T7526,Tabla1[],5,0)</f>
        <v>0</v>
      </c>
      <c r="AF7526">
        <f t="shared" si="117"/>
        <v>7</v>
      </c>
    </row>
    <row r="7527" spans="1:32" x14ac:dyDescent="0.25">
      <c r="A7527">
        <v>106019</v>
      </c>
      <c r="B7527" t="s">
        <v>1747</v>
      </c>
      <c r="C7527" t="s">
        <v>75</v>
      </c>
      <c r="D7527">
        <v>0</v>
      </c>
      <c r="F7527" t="s">
        <v>10126</v>
      </c>
      <c r="G7527" t="s">
        <v>10644</v>
      </c>
      <c r="H7527" t="s">
        <v>13420</v>
      </c>
      <c r="I7527" t="s">
        <v>37</v>
      </c>
      <c r="J7527" t="s">
        <v>13421</v>
      </c>
      <c r="K7527" t="s">
        <v>13422</v>
      </c>
      <c r="L7527" t="s">
        <v>37</v>
      </c>
      <c r="M7527" t="s">
        <v>10127</v>
      </c>
      <c r="N7527" t="s">
        <v>10127</v>
      </c>
      <c r="O7527" t="s">
        <v>10714</v>
      </c>
      <c r="P7527" t="s">
        <v>10842</v>
      </c>
      <c r="Q7527" t="s">
        <v>10842</v>
      </c>
      <c r="R7527" t="s">
        <v>127</v>
      </c>
      <c r="S7527" t="s">
        <v>128</v>
      </c>
      <c r="T7527" t="s">
        <v>13427</v>
      </c>
      <c r="U7527" t="s">
        <v>13428</v>
      </c>
      <c r="X7527">
        <v>2</v>
      </c>
      <c r="Y7527">
        <v>0</v>
      </c>
      <c r="Z7527">
        <v>0</v>
      </c>
      <c r="AA7527">
        <v>0</v>
      </c>
      <c r="AB7527">
        <v>192996</v>
      </c>
      <c r="AC7527" t="s">
        <v>47</v>
      </c>
      <c r="AD7527">
        <f>+VLOOKUP(T7527,items!$A$2:$D$1255,4,0)</f>
        <v>0</v>
      </c>
      <c r="AE7527">
        <f>+VLOOKUP(T7527,Tabla1[],5,0)</f>
        <v>0</v>
      </c>
      <c r="AF7527">
        <f t="shared" si="117"/>
        <v>7</v>
      </c>
    </row>
    <row r="7528" spans="1:32" x14ac:dyDescent="0.25">
      <c r="A7528">
        <v>106037</v>
      </c>
      <c r="B7528" t="s">
        <v>13429</v>
      </c>
      <c r="C7528" t="s">
        <v>33</v>
      </c>
      <c r="D7528">
        <v>0</v>
      </c>
      <c r="F7528" t="s">
        <v>11821</v>
      </c>
      <c r="G7528" t="s">
        <v>10127</v>
      </c>
      <c r="H7528" t="s">
        <v>13430</v>
      </c>
      <c r="I7528" t="s">
        <v>37</v>
      </c>
      <c r="J7528" t="s">
        <v>13431</v>
      </c>
      <c r="K7528" t="s">
        <v>13432</v>
      </c>
      <c r="L7528" t="s">
        <v>13433</v>
      </c>
      <c r="M7528" t="s">
        <v>97</v>
      </c>
      <c r="N7528" t="s">
        <v>97</v>
      </c>
      <c r="O7528" t="s">
        <v>10461</v>
      </c>
      <c r="P7528" t="s">
        <v>10230</v>
      </c>
      <c r="Q7528" t="s">
        <v>10462</v>
      </c>
      <c r="R7528" t="s">
        <v>127</v>
      </c>
      <c r="S7528" t="s">
        <v>108</v>
      </c>
      <c r="T7528" t="s">
        <v>7660</v>
      </c>
      <c r="U7528" t="s">
        <v>7661</v>
      </c>
      <c r="X7528">
        <v>1</v>
      </c>
      <c r="Y7528">
        <v>0</v>
      </c>
      <c r="Z7528">
        <v>0</v>
      </c>
      <c r="AA7528">
        <v>0</v>
      </c>
      <c r="AB7528">
        <v>60000</v>
      </c>
      <c r="AC7528" t="s">
        <v>47</v>
      </c>
      <c r="AD7528">
        <f>+VLOOKUP(T7528,items!$A$2:$D$1255,4,0)</f>
        <v>0</v>
      </c>
      <c r="AE7528">
        <f>+VLOOKUP(T7528,Tabla1[],5,0)</f>
        <v>0</v>
      </c>
      <c r="AF7528">
        <f t="shared" si="117"/>
        <v>7</v>
      </c>
    </row>
    <row r="7529" spans="1:32" x14ac:dyDescent="0.25">
      <c r="A7529">
        <v>106039</v>
      </c>
      <c r="B7529" t="s">
        <v>4972</v>
      </c>
      <c r="C7529" t="s">
        <v>75</v>
      </c>
      <c r="D7529">
        <v>0</v>
      </c>
      <c r="F7529" t="s">
        <v>11821</v>
      </c>
      <c r="G7529" t="s">
        <v>11293</v>
      </c>
      <c r="H7529" t="s">
        <v>13434</v>
      </c>
      <c r="I7529" t="s">
        <v>37</v>
      </c>
      <c r="J7529" t="s">
        <v>13435</v>
      </c>
      <c r="K7529" t="s">
        <v>13436</v>
      </c>
      <c r="L7529" t="s">
        <v>37</v>
      </c>
      <c r="M7529" t="s">
        <v>5878</v>
      </c>
      <c r="N7529" t="s">
        <v>5878</v>
      </c>
      <c r="O7529" t="s">
        <v>13254</v>
      </c>
      <c r="P7529" t="s">
        <v>11844</v>
      </c>
      <c r="Q7529" t="s">
        <v>12073</v>
      </c>
      <c r="R7529" t="s">
        <v>764</v>
      </c>
      <c r="S7529" t="s">
        <v>108</v>
      </c>
      <c r="T7529" t="s">
        <v>816</v>
      </c>
      <c r="U7529" t="s">
        <v>817</v>
      </c>
      <c r="X7529">
        <v>4</v>
      </c>
      <c r="Y7529">
        <v>0</v>
      </c>
      <c r="Z7529">
        <v>0</v>
      </c>
      <c r="AA7529">
        <v>0</v>
      </c>
      <c r="AB7529">
        <v>1032916</v>
      </c>
      <c r="AC7529" t="s">
        <v>47</v>
      </c>
      <c r="AD7529">
        <f>+VLOOKUP(T7529,items!$A$2:$D$1255,4,0)</f>
        <v>0</v>
      </c>
      <c r="AE7529">
        <f>+VLOOKUP(T7529,Tabla1[],5,0)</f>
        <v>0</v>
      </c>
      <c r="AF7529">
        <f t="shared" si="117"/>
        <v>8</v>
      </c>
    </row>
    <row r="7530" spans="1:32" x14ac:dyDescent="0.25">
      <c r="A7530">
        <v>106039</v>
      </c>
      <c r="B7530" t="s">
        <v>4972</v>
      </c>
      <c r="C7530" t="s">
        <v>75</v>
      </c>
      <c r="D7530">
        <v>0</v>
      </c>
      <c r="F7530" t="s">
        <v>11821</v>
      </c>
      <c r="G7530" t="s">
        <v>11293</v>
      </c>
      <c r="H7530" t="s">
        <v>13434</v>
      </c>
      <c r="I7530" t="s">
        <v>37</v>
      </c>
      <c r="J7530" t="s">
        <v>13435</v>
      </c>
      <c r="K7530" t="s">
        <v>13436</v>
      </c>
      <c r="L7530" t="s">
        <v>37</v>
      </c>
      <c r="M7530" t="s">
        <v>5878</v>
      </c>
      <c r="N7530" t="s">
        <v>5878</v>
      </c>
      <c r="O7530" t="s">
        <v>13254</v>
      </c>
      <c r="P7530" t="s">
        <v>11844</v>
      </c>
      <c r="Q7530" t="s">
        <v>12073</v>
      </c>
      <c r="R7530" t="s">
        <v>764</v>
      </c>
      <c r="S7530" t="s">
        <v>108</v>
      </c>
      <c r="T7530" t="s">
        <v>2142</v>
      </c>
      <c r="U7530" t="s">
        <v>2143</v>
      </c>
      <c r="X7530">
        <v>6</v>
      </c>
      <c r="Y7530">
        <v>0</v>
      </c>
      <c r="Z7530">
        <v>0</v>
      </c>
      <c r="AA7530">
        <v>0</v>
      </c>
      <c r="AB7530">
        <v>120000</v>
      </c>
      <c r="AC7530" t="s">
        <v>47</v>
      </c>
      <c r="AD7530">
        <f>+VLOOKUP(T7530,items!$A$2:$D$1255,4,0)</f>
        <v>0</v>
      </c>
      <c r="AE7530">
        <f>+VLOOKUP(T7530,Tabla1[],5,0)</f>
        <v>0</v>
      </c>
      <c r="AF7530">
        <f t="shared" si="117"/>
        <v>8</v>
      </c>
    </row>
    <row r="7531" spans="1:32" x14ac:dyDescent="0.25">
      <c r="A7531">
        <v>106039</v>
      </c>
      <c r="B7531" t="s">
        <v>4972</v>
      </c>
      <c r="C7531" t="s">
        <v>75</v>
      </c>
      <c r="D7531">
        <v>0</v>
      </c>
      <c r="F7531" t="s">
        <v>11821</v>
      </c>
      <c r="G7531" t="s">
        <v>11293</v>
      </c>
      <c r="H7531" t="s">
        <v>13434</v>
      </c>
      <c r="I7531" t="s">
        <v>37</v>
      </c>
      <c r="J7531" t="s">
        <v>13435</v>
      </c>
      <c r="K7531" t="s">
        <v>13436</v>
      </c>
      <c r="L7531" t="s">
        <v>37</v>
      </c>
      <c r="M7531" t="s">
        <v>5878</v>
      </c>
      <c r="N7531" t="s">
        <v>5878</v>
      </c>
      <c r="O7531" t="s">
        <v>13254</v>
      </c>
      <c r="P7531" t="s">
        <v>11844</v>
      </c>
      <c r="Q7531" t="s">
        <v>12073</v>
      </c>
      <c r="R7531" t="s">
        <v>764</v>
      </c>
      <c r="S7531" t="s">
        <v>108</v>
      </c>
      <c r="T7531" t="s">
        <v>4755</v>
      </c>
      <c r="U7531" t="s">
        <v>4756</v>
      </c>
      <c r="X7531">
        <v>6</v>
      </c>
      <c r="Y7531">
        <v>0</v>
      </c>
      <c r="Z7531">
        <v>0</v>
      </c>
      <c r="AA7531">
        <v>0</v>
      </c>
      <c r="AB7531">
        <v>50400</v>
      </c>
      <c r="AC7531" t="s">
        <v>47</v>
      </c>
      <c r="AD7531">
        <f>+VLOOKUP(T7531,items!$A$2:$D$1255,4,0)</f>
        <v>0</v>
      </c>
      <c r="AE7531">
        <f>+VLOOKUP(T7531,Tabla1[],5,0)</f>
        <v>0</v>
      </c>
      <c r="AF7531">
        <f t="shared" si="117"/>
        <v>8</v>
      </c>
    </row>
    <row r="7532" spans="1:32" x14ac:dyDescent="0.25">
      <c r="A7532">
        <v>106039</v>
      </c>
      <c r="B7532" t="s">
        <v>4972</v>
      </c>
      <c r="C7532" t="s">
        <v>75</v>
      </c>
      <c r="D7532">
        <v>0</v>
      </c>
      <c r="F7532" t="s">
        <v>11821</v>
      </c>
      <c r="G7532" t="s">
        <v>11293</v>
      </c>
      <c r="H7532" t="s">
        <v>13434</v>
      </c>
      <c r="I7532" t="s">
        <v>37</v>
      </c>
      <c r="J7532" t="s">
        <v>13435</v>
      </c>
      <c r="K7532" t="s">
        <v>13436</v>
      </c>
      <c r="L7532" t="s">
        <v>37</v>
      </c>
      <c r="M7532" t="s">
        <v>5878</v>
      </c>
      <c r="N7532" t="s">
        <v>5878</v>
      </c>
      <c r="O7532" t="s">
        <v>13254</v>
      </c>
      <c r="P7532" t="s">
        <v>11844</v>
      </c>
      <c r="Q7532" t="s">
        <v>12073</v>
      </c>
      <c r="R7532" t="s">
        <v>764</v>
      </c>
      <c r="S7532" t="s">
        <v>108</v>
      </c>
      <c r="T7532" t="s">
        <v>5807</v>
      </c>
      <c r="U7532" t="s">
        <v>5808</v>
      </c>
      <c r="X7532">
        <v>1</v>
      </c>
      <c r="Y7532">
        <v>0</v>
      </c>
      <c r="Z7532">
        <v>0</v>
      </c>
      <c r="AA7532">
        <v>0</v>
      </c>
      <c r="AB7532">
        <v>260717</v>
      </c>
      <c r="AC7532" t="s">
        <v>47</v>
      </c>
      <c r="AD7532">
        <f>+VLOOKUP(T7532,items!$A$2:$D$1255,4,0)</f>
        <v>0</v>
      </c>
      <c r="AE7532">
        <f>+VLOOKUP(T7532,Tabla1[],5,0)</f>
        <v>0</v>
      </c>
      <c r="AF7532">
        <f t="shared" si="117"/>
        <v>8</v>
      </c>
    </row>
    <row r="7533" spans="1:32" x14ac:dyDescent="0.25">
      <c r="A7533">
        <v>106039</v>
      </c>
      <c r="B7533" t="s">
        <v>4972</v>
      </c>
      <c r="C7533" t="s">
        <v>75</v>
      </c>
      <c r="D7533">
        <v>0</v>
      </c>
      <c r="F7533" t="s">
        <v>11821</v>
      </c>
      <c r="G7533" t="s">
        <v>11293</v>
      </c>
      <c r="H7533" t="s">
        <v>13434</v>
      </c>
      <c r="I7533" t="s">
        <v>37</v>
      </c>
      <c r="J7533" t="s">
        <v>13435</v>
      </c>
      <c r="K7533" t="s">
        <v>13436</v>
      </c>
      <c r="L7533" t="s">
        <v>37</v>
      </c>
      <c r="M7533" t="s">
        <v>5878</v>
      </c>
      <c r="N7533" t="s">
        <v>5878</v>
      </c>
      <c r="O7533" t="s">
        <v>13254</v>
      </c>
      <c r="P7533" t="s">
        <v>11844</v>
      </c>
      <c r="Q7533" t="s">
        <v>12073</v>
      </c>
      <c r="R7533" t="s">
        <v>764</v>
      </c>
      <c r="S7533" t="s">
        <v>108</v>
      </c>
      <c r="T7533" t="s">
        <v>4224</v>
      </c>
      <c r="U7533" t="s">
        <v>4225</v>
      </c>
      <c r="X7533">
        <v>6</v>
      </c>
      <c r="Y7533">
        <v>0</v>
      </c>
      <c r="Z7533">
        <v>0</v>
      </c>
      <c r="AA7533">
        <v>0</v>
      </c>
      <c r="AB7533">
        <v>210000</v>
      </c>
      <c r="AC7533" t="s">
        <v>47</v>
      </c>
      <c r="AD7533">
        <f>+VLOOKUP(T7533,items!$A$2:$D$1255,4,0)</f>
        <v>0</v>
      </c>
      <c r="AE7533">
        <f>+VLOOKUP(T7533,Tabla1[],5,0)</f>
        <v>0</v>
      </c>
      <c r="AF7533">
        <f t="shared" si="117"/>
        <v>8</v>
      </c>
    </row>
    <row r="7534" spans="1:32" x14ac:dyDescent="0.25">
      <c r="A7534">
        <v>106039</v>
      </c>
      <c r="B7534" t="s">
        <v>4972</v>
      </c>
      <c r="C7534" t="s">
        <v>75</v>
      </c>
      <c r="D7534">
        <v>0</v>
      </c>
      <c r="F7534" t="s">
        <v>11821</v>
      </c>
      <c r="G7534" t="s">
        <v>11293</v>
      </c>
      <c r="H7534" t="s">
        <v>13434</v>
      </c>
      <c r="I7534" t="s">
        <v>37</v>
      </c>
      <c r="J7534" t="s">
        <v>13435</v>
      </c>
      <c r="K7534" t="s">
        <v>13436</v>
      </c>
      <c r="L7534" t="s">
        <v>37</v>
      </c>
      <c r="M7534" t="s">
        <v>5878</v>
      </c>
      <c r="N7534" t="s">
        <v>5878</v>
      </c>
      <c r="O7534" t="s">
        <v>13254</v>
      </c>
      <c r="P7534" t="s">
        <v>11844</v>
      </c>
      <c r="Q7534" t="s">
        <v>12073</v>
      </c>
      <c r="R7534" t="s">
        <v>764</v>
      </c>
      <c r="S7534" t="s">
        <v>108</v>
      </c>
      <c r="T7534" t="s">
        <v>8562</v>
      </c>
      <c r="U7534" t="s">
        <v>8623</v>
      </c>
      <c r="X7534">
        <v>2</v>
      </c>
      <c r="Y7534">
        <v>4900</v>
      </c>
      <c r="Z7534">
        <v>0</v>
      </c>
      <c r="AA7534">
        <v>2000</v>
      </c>
      <c r="AB7534">
        <v>1394338</v>
      </c>
      <c r="AC7534" t="s">
        <v>47</v>
      </c>
      <c r="AD7534">
        <f>+VLOOKUP(T7534,items!$A$2:$D$1255,4,0)</f>
        <v>0</v>
      </c>
      <c r="AE7534">
        <f>+VLOOKUP(T7534,Tabla1[],5,0)</f>
        <v>0</v>
      </c>
      <c r="AF7534">
        <f t="shared" si="117"/>
        <v>8</v>
      </c>
    </row>
    <row r="7535" spans="1:32" x14ac:dyDescent="0.25">
      <c r="A7535">
        <v>106039</v>
      </c>
      <c r="B7535" t="s">
        <v>4972</v>
      </c>
      <c r="C7535" t="s">
        <v>75</v>
      </c>
      <c r="D7535">
        <v>0</v>
      </c>
      <c r="F7535" t="s">
        <v>11821</v>
      </c>
      <c r="G7535" t="s">
        <v>11293</v>
      </c>
      <c r="H7535" t="s">
        <v>13434</v>
      </c>
      <c r="I7535" t="s">
        <v>37</v>
      </c>
      <c r="J7535" t="s">
        <v>13435</v>
      </c>
      <c r="K7535" t="s">
        <v>13436</v>
      </c>
      <c r="L7535" t="s">
        <v>37</v>
      </c>
      <c r="M7535" t="s">
        <v>5878</v>
      </c>
      <c r="N7535" t="s">
        <v>5878</v>
      </c>
      <c r="O7535" t="s">
        <v>13254</v>
      </c>
      <c r="P7535" t="s">
        <v>11844</v>
      </c>
      <c r="Q7535" t="s">
        <v>12073</v>
      </c>
      <c r="R7535" t="s">
        <v>764</v>
      </c>
      <c r="S7535" t="s">
        <v>108</v>
      </c>
      <c r="T7535" t="s">
        <v>8562</v>
      </c>
      <c r="U7535" t="s">
        <v>8623</v>
      </c>
      <c r="X7535">
        <v>1</v>
      </c>
      <c r="Y7535">
        <v>13860</v>
      </c>
      <c r="Z7535">
        <v>0</v>
      </c>
      <c r="AA7535">
        <v>2000</v>
      </c>
      <c r="AB7535">
        <v>1070954</v>
      </c>
      <c r="AC7535" t="s">
        <v>47</v>
      </c>
      <c r="AD7535">
        <f>+VLOOKUP(T7535,items!$A$2:$D$1255,4,0)</f>
        <v>0</v>
      </c>
      <c r="AE7535">
        <f>+VLOOKUP(T7535,Tabla1[],5,0)</f>
        <v>0</v>
      </c>
      <c r="AF7535">
        <f t="shared" si="117"/>
        <v>8</v>
      </c>
    </row>
    <row r="7536" spans="1:32" x14ac:dyDescent="0.25">
      <c r="A7536">
        <v>106039</v>
      </c>
      <c r="B7536" t="s">
        <v>4972</v>
      </c>
      <c r="C7536" t="s">
        <v>75</v>
      </c>
      <c r="D7536">
        <v>0</v>
      </c>
      <c r="F7536" t="s">
        <v>11821</v>
      </c>
      <c r="G7536" t="s">
        <v>11293</v>
      </c>
      <c r="H7536" t="s">
        <v>13434</v>
      </c>
      <c r="I7536" t="s">
        <v>37</v>
      </c>
      <c r="J7536" t="s">
        <v>13435</v>
      </c>
      <c r="K7536" t="s">
        <v>13436</v>
      </c>
      <c r="L7536" t="s">
        <v>37</v>
      </c>
      <c r="M7536" t="s">
        <v>5878</v>
      </c>
      <c r="N7536" t="s">
        <v>5878</v>
      </c>
      <c r="O7536" t="s">
        <v>13254</v>
      </c>
      <c r="P7536" t="s">
        <v>11844</v>
      </c>
      <c r="Q7536" t="s">
        <v>12073</v>
      </c>
      <c r="R7536" t="s">
        <v>764</v>
      </c>
      <c r="S7536" t="s">
        <v>108</v>
      </c>
      <c r="T7536" t="s">
        <v>8562</v>
      </c>
      <c r="U7536" t="s">
        <v>8623</v>
      </c>
      <c r="X7536">
        <v>1</v>
      </c>
      <c r="Y7536">
        <v>13820</v>
      </c>
      <c r="Z7536">
        <v>0</v>
      </c>
      <c r="AA7536">
        <v>2000</v>
      </c>
      <c r="AB7536">
        <v>1610954</v>
      </c>
      <c r="AC7536" t="s">
        <v>47</v>
      </c>
      <c r="AD7536">
        <f>+VLOOKUP(T7536,items!$A$2:$D$1255,4,0)</f>
        <v>0</v>
      </c>
      <c r="AE7536">
        <f>+VLOOKUP(T7536,Tabla1[],5,0)</f>
        <v>0</v>
      </c>
      <c r="AF7536">
        <f t="shared" si="117"/>
        <v>8</v>
      </c>
    </row>
    <row r="7537" spans="1:32" x14ac:dyDescent="0.25">
      <c r="A7537">
        <v>106039</v>
      </c>
      <c r="B7537" t="s">
        <v>4972</v>
      </c>
      <c r="C7537" t="s">
        <v>75</v>
      </c>
      <c r="D7537">
        <v>0</v>
      </c>
      <c r="F7537" t="s">
        <v>11821</v>
      </c>
      <c r="G7537" t="s">
        <v>11293</v>
      </c>
      <c r="H7537" t="s">
        <v>13434</v>
      </c>
      <c r="I7537" t="s">
        <v>37</v>
      </c>
      <c r="J7537" t="s">
        <v>13435</v>
      </c>
      <c r="K7537" t="s">
        <v>13436</v>
      </c>
      <c r="L7537" t="s">
        <v>37</v>
      </c>
      <c r="M7537" t="s">
        <v>5878</v>
      </c>
      <c r="N7537" t="s">
        <v>5878</v>
      </c>
      <c r="O7537" t="s">
        <v>13254</v>
      </c>
      <c r="P7537" t="s">
        <v>11844</v>
      </c>
      <c r="Q7537" t="s">
        <v>12073</v>
      </c>
      <c r="R7537" t="s">
        <v>764</v>
      </c>
      <c r="S7537" t="s">
        <v>108</v>
      </c>
      <c r="T7537" t="s">
        <v>7798</v>
      </c>
      <c r="U7537" t="s">
        <v>11536</v>
      </c>
      <c r="X7537">
        <v>1</v>
      </c>
      <c r="Y7537">
        <v>0</v>
      </c>
      <c r="Z7537">
        <v>0</v>
      </c>
      <c r="AA7537">
        <v>0</v>
      </c>
      <c r="AB7537">
        <v>1295532</v>
      </c>
      <c r="AC7537" t="s">
        <v>47</v>
      </c>
      <c r="AD7537">
        <f>+VLOOKUP(T7537,items!$A$2:$D$1255,4,0)</f>
        <v>0</v>
      </c>
      <c r="AE7537">
        <f>+VLOOKUP(T7537,Tabla1[],5,0)</f>
        <v>0</v>
      </c>
      <c r="AF7537">
        <f t="shared" si="117"/>
        <v>8</v>
      </c>
    </row>
    <row r="7538" spans="1:32" x14ac:dyDescent="0.25">
      <c r="A7538">
        <v>106047</v>
      </c>
      <c r="B7538" t="s">
        <v>13437</v>
      </c>
      <c r="C7538" t="s">
        <v>75</v>
      </c>
      <c r="D7538">
        <v>0</v>
      </c>
      <c r="F7538" t="s">
        <v>11821</v>
      </c>
      <c r="G7538" t="s">
        <v>10644</v>
      </c>
      <c r="H7538" t="s">
        <v>13438</v>
      </c>
      <c r="I7538" t="s">
        <v>37</v>
      </c>
      <c r="J7538" t="s">
        <v>13439</v>
      </c>
      <c r="K7538" t="s">
        <v>13440</v>
      </c>
      <c r="L7538" t="s">
        <v>13441</v>
      </c>
      <c r="M7538" t="s">
        <v>10127</v>
      </c>
      <c r="N7538" t="s">
        <v>10127</v>
      </c>
      <c r="O7538" t="s">
        <v>8477</v>
      </c>
      <c r="P7538" t="s">
        <v>12885</v>
      </c>
      <c r="Q7538" t="s">
        <v>8997</v>
      </c>
      <c r="R7538" t="s">
        <v>63</v>
      </c>
      <c r="S7538" t="s">
        <v>256</v>
      </c>
      <c r="T7538" t="s">
        <v>13442</v>
      </c>
      <c r="U7538" t="s">
        <v>13443</v>
      </c>
      <c r="X7538">
        <v>1</v>
      </c>
      <c r="Y7538">
        <v>0</v>
      </c>
      <c r="Z7538">
        <v>0</v>
      </c>
      <c r="AA7538">
        <v>0</v>
      </c>
      <c r="AB7538">
        <v>278500</v>
      </c>
      <c r="AC7538" t="s">
        <v>47</v>
      </c>
      <c r="AD7538">
        <f>+VLOOKUP(T7538,items!$A$2:$D$1255,4,0)</f>
        <v>0</v>
      </c>
      <c r="AE7538">
        <f>+VLOOKUP(T7538,Tabla1[],5,0)</f>
        <v>0</v>
      </c>
      <c r="AF7538">
        <f t="shared" si="117"/>
        <v>7</v>
      </c>
    </row>
    <row r="7539" spans="1:32" x14ac:dyDescent="0.25">
      <c r="A7539">
        <v>106047</v>
      </c>
      <c r="B7539" t="s">
        <v>13437</v>
      </c>
      <c r="C7539" t="s">
        <v>75</v>
      </c>
      <c r="D7539">
        <v>0</v>
      </c>
      <c r="F7539" t="s">
        <v>11821</v>
      </c>
      <c r="G7539" t="s">
        <v>10644</v>
      </c>
      <c r="H7539" t="s">
        <v>13438</v>
      </c>
      <c r="I7539" t="s">
        <v>37</v>
      </c>
      <c r="J7539" t="s">
        <v>13439</v>
      </c>
      <c r="K7539" t="s">
        <v>13440</v>
      </c>
      <c r="L7539" t="s">
        <v>13441</v>
      </c>
      <c r="M7539" t="s">
        <v>10127</v>
      </c>
      <c r="N7539" t="s">
        <v>10127</v>
      </c>
      <c r="O7539" t="s">
        <v>8477</v>
      </c>
      <c r="P7539" t="s">
        <v>12885</v>
      </c>
      <c r="Q7539" t="s">
        <v>8997</v>
      </c>
      <c r="R7539" t="s">
        <v>63</v>
      </c>
      <c r="S7539" t="s">
        <v>256</v>
      </c>
      <c r="T7539" t="s">
        <v>215</v>
      </c>
      <c r="U7539" t="s">
        <v>216</v>
      </c>
      <c r="X7539">
        <v>1</v>
      </c>
      <c r="Y7539">
        <v>0</v>
      </c>
      <c r="Z7539">
        <v>0</v>
      </c>
      <c r="AA7539">
        <v>0</v>
      </c>
      <c r="AB7539">
        <v>80000</v>
      </c>
      <c r="AC7539" t="s">
        <v>47</v>
      </c>
      <c r="AD7539">
        <f>+VLOOKUP(T7539,items!$A$2:$D$1255,4,0)</f>
        <v>0</v>
      </c>
      <c r="AE7539">
        <f>+VLOOKUP(T7539,Tabla1[],5,0)</f>
        <v>0</v>
      </c>
      <c r="AF7539">
        <f t="shared" si="117"/>
        <v>7</v>
      </c>
    </row>
    <row r="7540" spans="1:32" x14ac:dyDescent="0.25">
      <c r="A7540">
        <v>106047</v>
      </c>
      <c r="B7540" t="s">
        <v>13437</v>
      </c>
      <c r="C7540" t="s">
        <v>75</v>
      </c>
      <c r="D7540">
        <v>0</v>
      </c>
      <c r="F7540" t="s">
        <v>11821</v>
      </c>
      <c r="G7540" t="s">
        <v>10644</v>
      </c>
      <c r="H7540" t="s">
        <v>13438</v>
      </c>
      <c r="I7540" t="s">
        <v>37</v>
      </c>
      <c r="J7540" t="s">
        <v>13439</v>
      </c>
      <c r="K7540" t="s">
        <v>13440</v>
      </c>
      <c r="L7540" t="s">
        <v>13441</v>
      </c>
      <c r="M7540" t="s">
        <v>10127</v>
      </c>
      <c r="N7540" t="s">
        <v>10127</v>
      </c>
      <c r="O7540" t="s">
        <v>8477</v>
      </c>
      <c r="P7540" t="s">
        <v>12885</v>
      </c>
      <c r="Q7540" t="s">
        <v>8997</v>
      </c>
      <c r="R7540" t="s">
        <v>63</v>
      </c>
      <c r="S7540" t="s">
        <v>256</v>
      </c>
      <c r="T7540" t="s">
        <v>94</v>
      </c>
      <c r="U7540" t="s">
        <v>95</v>
      </c>
      <c r="X7540">
        <v>1</v>
      </c>
      <c r="Y7540">
        <v>0</v>
      </c>
      <c r="Z7540">
        <v>0</v>
      </c>
      <c r="AA7540">
        <v>0</v>
      </c>
      <c r="AB7540">
        <v>60000</v>
      </c>
      <c r="AC7540" t="s">
        <v>47</v>
      </c>
      <c r="AD7540" t="e">
        <f>+VLOOKUP(T7540,items!$A$2:$D$1255,4,0)</f>
        <v>#N/A</v>
      </c>
      <c r="AE7540" t="e">
        <f>+VLOOKUP(T7540,Tabla1[],5,0)</f>
        <v>#N/A</v>
      </c>
      <c r="AF7540">
        <f t="shared" si="117"/>
        <v>7</v>
      </c>
    </row>
    <row r="7541" spans="1:32" x14ac:dyDescent="0.25">
      <c r="A7541">
        <v>106048</v>
      </c>
      <c r="B7541" t="s">
        <v>13444</v>
      </c>
      <c r="C7541" t="s">
        <v>33</v>
      </c>
      <c r="D7541">
        <v>0</v>
      </c>
      <c r="F7541" t="s">
        <v>11821</v>
      </c>
      <c r="G7541" t="s">
        <v>10714</v>
      </c>
      <c r="H7541" t="s">
        <v>13445</v>
      </c>
      <c r="I7541" t="s">
        <v>37</v>
      </c>
      <c r="J7541" t="s">
        <v>13446</v>
      </c>
      <c r="K7541" t="s">
        <v>13447</v>
      </c>
      <c r="L7541" t="s">
        <v>37</v>
      </c>
      <c r="M7541" t="s">
        <v>10230</v>
      </c>
      <c r="N7541" t="s">
        <v>10230</v>
      </c>
      <c r="O7541" t="s">
        <v>13255</v>
      </c>
      <c r="P7541" t="s">
        <v>11188</v>
      </c>
      <c r="Q7541" t="s">
        <v>10582</v>
      </c>
      <c r="R7541" t="s">
        <v>764</v>
      </c>
      <c r="S7541" t="s">
        <v>44</v>
      </c>
      <c r="T7541" t="s">
        <v>527</v>
      </c>
      <c r="U7541" t="s">
        <v>528</v>
      </c>
      <c r="V7541" t="s">
        <v>1358</v>
      </c>
      <c r="X7541">
        <v>1</v>
      </c>
      <c r="Y7541">
        <v>0</v>
      </c>
      <c r="Z7541">
        <v>0</v>
      </c>
      <c r="AA7541">
        <v>0</v>
      </c>
      <c r="AB7541">
        <v>2992428</v>
      </c>
      <c r="AC7541" t="s">
        <v>47</v>
      </c>
      <c r="AD7541" t="str">
        <f>+VLOOKUP(T7541,items!$A$2:$D$1255,4,0)</f>
        <v>MUEBLES</v>
      </c>
      <c r="AE7541">
        <f>+VLOOKUP(T7541,Tabla1[],5,0)</f>
        <v>0</v>
      </c>
      <c r="AF7541">
        <f t="shared" si="117"/>
        <v>8</v>
      </c>
    </row>
    <row r="7542" spans="1:32" x14ac:dyDescent="0.25">
      <c r="A7542">
        <v>106048</v>
      </c>
      <c r="B7542" t="s">
        <v>13444</v>
      </c>
      <c r="C7542" t="s">
        <v>33</v>
      </c>
      <c r="D7542">
        <v>0</v>
      </c>
      <c r="F7542" t="s">
        <v>11821</v>
      </c>
      <c r="G7542" t="s">
        <v>10714</v>
      </c>
      <c r="H7542" t="s">
        <v>13445</v>
      </c>
      <c r="I7542" t="s">
        <v>37</v>
      </c>
      <c r="J7542" t="s">
        <v>13446</v>
      </c>
      <c r="K7542" t="s">
        <v>13447</v>
      </c>
      <c r="L7542" t="s">
        <v>37</v>
      </c>
      <c r="M7542" t="s">
        <v>10230</v>
      </c>
      <c r="N7542" t="s">
        <v>10230</v>
      </c>
      <c r="O7542" t="s">
        <v>13255</v>
      </c>
      <c r="P7542" t="s">
        <v>11188</v>
      </c>
      <c r="Q7542" t="s">
        <v>10582</v>
      </c>
      <c r="R7542" t="s">
        <v>764</v>
      </c>
      <c r="S7542" t="s">
        <v>44</v>
      </c>
      <c r="T7542" t="s">
        <v>1226</v>
      </c>
      <c r="U7542" t="s">
        <v>1227</v>
      </c>
      <c r="V7542" t="s">
        <v>1358</v>
      </c>
      <c r="X7542">
        <v>1</v>
      </c>
      <c r="Y7542">
        <v>0</v>
      </c>
      <c r="Z7542">
        <v>0</v>
      </c>
      <c r="AA7542">
        <v>0</v>
      </c>
      <c r="AB7542">
        <v>4059351</v>
      </c>
      <c r="AC7542" t="s">
        <v>47</v>
      </c>
      <c r="AD7542" t="str">
        <f>+VLOOKUP(T7542,items!$A$2:$D$1255,4,0)</f>
        <v>MUEBLES</v>
      </c>
      <c r="AE7542">
        <f>+VLOOKUP(T7542,Tabla1[],5,0)</f>
        <v>0</v>
      </c>
      <c r="AF7542">
        <f t="shared" si="117"/>
        <v>8</v>
      </c>
    </row>
    <row r="7543" spans="1:32" x14ac:dyDescent="0.25">
      <c r="A7543">
        <v>106048</v>
      </c>
      <c r="B7543" t="s">
        <v>13444</v>
      </c>
      <c r="C7543" t="s">
        <v>33</v>
      </c>
      <c r="D7543">
        <v>0</v>
      </c>
      <c r="F7543" t="s">
        <v>11821</v>
      </c>
      <c r="G7543" t="s">
        <v>10714</v>
      </c>
      <c r="H7543" t="s">
        <v>13445</v>
      </c>
      <c r="I7543" t="s">
        <v>37</v>
      </c>
      <c r="J7543" t="s">
        <v>13446</v>
      </c>
      <c r="K7543" t="s">
        <v>13447</v>
      </c>
      <c r="L7543" t="s">
        <v>37</v>
      </c>
      <c r="M7543" t="s">
        <v>10230</v>
      </c>
      <c r="N7543" t="s">
        <v>10230</v>
      </c>
      <c r="O7543" t="s">
        <v>13255</v>
      </c>
      <c r="P7543" t="s">
        <v>11188</v>
      </c>
      <c r="Q7543" t="s">
        <v>10582</v>
      </c>
      <c r="R7543" t="s">
        <v>764</v>
      </c>
      <c r="S7543" t="s">
        <v>44</v>
      </c>
      <c r="T7543" t="s">
        <v>868</v>
      </c>
      <c r="U7543" t="s">
        <v>869</v>
      </c>
      <c r="V7543" t="s">
        <v>1358</v>
      </c>
      <c r="X7543">
        <v>1</v>
      </c>
      <c r="Y7543">
        <v>0</v>
      </c>
      <c r="Z7543">
        <v>0</v>
      </c>
      <c r="AA7543">
        <v>0</v>
      </c>
      <c r="AB7543">
        <v>4059351</v>
      </c>
      <c r="AC7543" t="s">
        <v>47</v>
      </c>
      <c r="AD7543" t="str">
        <f>+VLOOKUP(T7543,items!$A$2:$D$1255,4,0)</f>
        <v>MUEBLES</v>
      </c>
      <c r="AE7543">
        <f>+VLOOKUP(T7543,Tabla1[],5,0)</f>
        <v>0</v>
      </c>
      <c r="AF7543">
        <f t="shared" si="117"/>
        <v>8</v>
      </c>
    </row>
    <row r="7544" spans="1:32" x14ac:dyDescent="0.25">
      <c r="A7544">
        <v>106048</v>
      </c>
      <c r="B7544" t="s">
        <v>13444</v>
      </c>
      <c r="C7544" t="s">
        <v>33</v>
      </c>
      <c r="D7544">
        <v>0</v>
      </c>
      <c r="F7544" t="s">
        <v>11821</v>
      </c>
      <c r="G7544" t="s">
        <v>10714</v>
      </c>
      <c r="H7544" t="s">
        <v>13445</v>
      </c>
      <c r="I7544" t="s">
        <v>37</v>
      </c>
      <c r="J7544" t="s">
        <v>13446</v>
      </c>
      <c r="K7544" t="s">
        <v>13447</v>
      </c>
      <c r="L7544" t="s">
        <v>37</v>
      </c>
      <c r="M7544" t="s">
        <v>10230</v>
      </c>
      <c r="N7544" t="s">
        <v>10230</v>
      </c>
      <c r="O7544" t="s">
        <v>13255</v>
      </c>
      <c r="P7544" t="s">
        <v>11188</v>
      </c>
      <c r="Q7544" t="s">
        <v>10582</v>
      </c>
      <c r="R7544" t="s">
        <v>764</v>
      </c>
      <c r="S7544" t="s">
        <v>44</v>
      </c>
      <c r="T7544" t="s">
        <v>3142</v>
      </c>
      <c r="U7544" t="s">
        <v>3143</v>
      </c>
      <c r="X7544">
        <v>2</v>
      </c>
      <c r="Y7544">
        <v>0</v>
      </c>
      <c r="Z7544">
        <v>0</v>
      </c>
      <c r="AA7544">
        <v>0</v>
      </c>
      <c r="AB7544">
        <v>1296112</v>
      </c>
      <c r="AC7544" t="s">
        <v>47</v>
      </c>
      <c r="AD7544" t="str">
        <f>+VLOOKUP(T7544,items!$A$2:$D$1255,4,0)</f>
        <v>MUEBLES</v>
      </c>
      <c r="AE7544">
        <f>+VLOOKUP(T7544,Tabla1[],5,0)</f>
        <v>0</v>
      </c>
      <c r="AF7544">
        <f t="shared" si="117"/>
        <v>8</v>
      </c>
    </row>
    <row r="7545" spans="1:32" x14ac:dyDescent="0.25">
      <c r="A7545">
        <v>106069</v>
      </c>
      <c r="B7545" t="s">
        <v>13448</v>
      </c>
      <c r="C7545" t="s">
        <v>33</v>
      </c>
      <c r="D7545">
        <v>0</v>
      </c>
      <c r="F7545" t="s">
        <v>10644</v>
      </c>
      <c r="G7545" t="s">
        <v>97</v>
      </c>
      <c r="H7545" t="s">
        <v>13449</v>
      </c>
      <c r="I7545" t="s">
        <v>37</v>
      </c>
      <c r="J7545" t="s">
        <v>13450</v>
      </c>
      <c r="K7545" t="s">
        <v>13451</v>
      </c>
      <c r="L7545" t="s">
        <v>13452</v>
      </c>
      <c r="M7545" t="s">
        <v>5878</v>
      </c>
      <c r="N7545" t="s">
        <v>5878</v>
      </c>
      <c r="O7545" t="s">
        <v>6296</v>
      </c>
      <c r="P7545" t="s">
        <v>8608</v>
      </c>
      <c r="Q7545" t="s">
        <v>12566</v>
      </c>
      <c r="R7545" t="s">
        <v>127</v>
      </c>
      <c r="S7545" t="s">
        <v>128</v>
      </c>
      <c r="T7545" t="s">
        <v>412</v>
      </c>
      <c r="U7545" t="s">
        <v>413</v>
      </c>
      <c r="X7545">
        <v>3</v>
      </c>
      <c r="Y7545">
        <v>0</v>
      </c>
      <c r="Z7545">
        <v>0</v>
      </c>
      <c r="AA7545">
        <v>0</v>
      </c>
      <c r="AB7545">
        <v>1920000</v>
      </c>
      <c r="AC7545" t="s">
        <v>47</v>
      </c>
      <c r="AD7545">
        <f>+VLOOKUP(T7545,items!$A$2:$D$1255,4,0)</f>
        <v>0</v>
      </c>
      <c r="AE7545">
        <f>+VLOOKUP(T7545,Tabla1[],5,0)</f>
        <v>0</v>
      </c>
      <c r="AF7545">
        <f t="shared" si="117"/>
        <v>9</v>
      </c>
    </row>
    <row r="7546" spans="1:32" x14ac:dyDescent="0.25">
      <c r="A7546">
        <v>106069</v>
      </c>
      <c r="B7546" t="s">
        <v>13448</v>
      </c>
      <c r="C7546" t="s">
        <v>33</v>
      </c>
      <c r="D7546">
        <v>0</v>
      </c>
      <c r="F7546" t="s">
        <v>10644</v>
      </c>
      <c r="G7546" t="s">
        <v>97</v>
      </c>
      <c r="H7546" t="s">
        <v>13449</v>
      </c>
      <c r="I7546" t="s">
        <v>37</v>
      </c>
      <c r="J7546" t="s">
        <v>13450</v>
      </c>
      <c r="K7546" t="s">
        <v>13451</v>
      </c>
      <c r="L7546" t="s">
        <v>13452</v>
      </c>
      <c r="M7546" t="s">
        <v>5878</v>
      </c>
      <c r="N7546" t="s">
        <v>5878</v>
      </c>
      <c r="O7546" t="s">
        <v>6296</v>
      </c>
      <c r="P7546" t="s">
        <v>8608</v>
      </c>
      <c r="Q7546" t="s">
        <v>12566</v>
      </c>
      <c r="R7546" t="s">
        <v>127</v>
      </c>
      <c r="S7546" t="s">
        <v>128</v>
      </c>
      <c r="T7546" t="s">
        <v>13453</v>
      </c>
      <c r="U7546" t="s">
        <v>13454</v>
      </c>
      <c r="X7546">
        <v>1</v>
      </c>
      <c r="Y7546">
        <v>0</v>
      </c>
      <c r="Z7546">
        <v>0</v>
      </c>
      <c r="AA7546">
        <v>0</v>
      </c>
      <c r="AB7546">
        <v>1603808</v>
      </c>
      <c r="AC7546" t="s">
        <v>47</v>
      </c>
      <c r="AD7546">
        <f>+VLOOKUP(T7546,items!$A$2:$D$1255,4,0)</f>
        <v>0</v>
      </c>
      <c r="AE7546">
        <f>+VLOOKUP(T7546,Tabla1[],5,0)</f>
        <v>0</v>
      </c>
      <c r="AF7546">
        <f t="shared" si="117"/>
        <v>9</v>
      </c>
    </row>
    <row r="7547" spans="1:32" x14ac:dyDescent="0.25">
      <c r="A7547">
        <v>106069</v>
      </c>
      <c r="B7547" t="s">
        <v>13448</v>
      </c>
      <c r="C7547" t="s">
        <v>33</v>
      </c>
      <c r="D7547">
        <v>0</v>
      </c>
      <c r="F7547" t="s">
        <v>10644</v>
      </c>
      <c r="G7547" t="s">
        <v>97</v>
      </c>
      <c r="H7547" t="s">
        <v>13449</v>
      </c>
      <c r="I7547" t="s">
        <v>37</v>
      </c>
      <c r="J7547" t="s">
        <v>13450</v>
      </c>
      <c r="K7547" t="s">
        <v>13451</v>
      </c>
      <c r="L7547" t="s">
        <v>13452</v>
      </c>
      <c r="M7547" t="s">
        <v>5878</v>
      </c>
      <c r="N7547" t="s">
        <v>5878</v>
      </c>
      <c r="O7547" t="s">
        <v>6296</v>
      </c>
      <c r="P7547" t="s">
        <v>8608</v>
      </c>
      <c r="Q7547" t="s">
        <v>12566</v>
      </c>
      <c r="R7547" t="s">
        <v>127</v>
      </c>
      <c r="S7547" t="s">
        <v>128</v>
      </c>
      <c r="T7547" t="s">
        <v>215</v>
      </c>
      <c r="U7547" t="s">
        <v>216</v>
      </c>
      <c r="X7547">
        <v>3</v>
      </c>
      <c r="Y7547">
        <v>0</v>
      </c>
      <c r="Z7547">
        <v>0</v>
      </c>
      <c r="AA7547">
        <v>0</v>
      </c>
      <c r="AB7547">
        <v>1200000</v>
      </c>
      <c r="AC7547" t="s">
        <v>47</v>
      </c>
      <c r="AD7547">
        <f>+VLOOKUP(T7547,items!$A$2:$D$1255,4,0)</f>
        <v>0</v>
      </c>
      <c r="AE7547">
        <f>+VLOOKUP(T7547,Tabla1[],5,0)</f>
        <v>0</v>
      </c>
      <c r="AF7547">
        <f t="shared" si="117"/>
        <v>9</v>
      </c>
    </row>
    <row r="7548" spans="1:32" x14ac:dyDescent="0.25">
      <c r="A7548">
        <v>106069</v>
      </c>
      <c r="B7548" t="s">
        <v>13448</v>
      </c>
      <c r="C7548" t="s">
        <v>33</v>
      </c>
      <c r="D7548">
        <v>0</v>
      </c>
      <c r="F7548" t="s">
        <v>10644</v>
      </c>
      <c r="G7548" t="s">
        <v>97</v>
      </c>
      <c r="H7548" t="s">
        <v>13449</v>
      </c>
      <c r="I7548" t="s">
        <v>37</v>
      </c>
      <c r="J7548" t="s">
        <v>13450</v>
      </c>
      <c r="K7548" t="s">
        <v>13451</v>
      </c>
      <c r="L7548" t="s">
        <v>13452</v>
      </c>
      <c r="M7548" t="s">
        <v>5878</v>
      </c>
      <c r="N7548" t="s">
        <v>5878</v>
      </c>
      <c r="O7548" t="s">
        <v>6296</v>
      </c>
      <c r="P7548" t="s">
        <v>8608</v>
      </c>
      <c r="Q7548" t="s">
        <v>12566</v>
      </c>
      <c r="R7548" t="s">
        <v>127</v>
      </c>
      <c r="S7548" t="s">
        <v>128</v>
      </c>
      <c r="T7548" t="s">
        <v>414</v>
      </c>
      <c r="U7548" t="s">
        <v>415</v>
      </c>
      <c r="X7548">
        <v>2</v>
      </c>
      <c r="Y7548">
        <v>0</v>
      </c>
      <c r="Z7548">
        <v>0</v>
      </c>
      <c r="AA7548">
        <v>0</v>
      </c>
      <c r="AB7548">
        <v>400000</v>
      </c>
      <c r="AC7548" t="s">
        <v>47</v>
      </c>
      <c r="AD7548">
        <f>+VLOOKUP(T7548,items!$A$2:$D$1255,4,0)</f>
        <v>0</v>
      </c>
      <c r="AE7548">
        <f>+VLOOKUP(T7548,Tabla1[],5,0)</f>
        <v>0</v>
      </c>
      <c r="AF7548">
        <f t="shared" si="117"/>
        <v>9</v>
      </c>
    </row>
    <row r="7549" spans="1:32" x14ac:dyDescent="0.25">
      <c r="A7549">
        <v>106069</v>
      </c>
      <c r="B7549" t="s">
        <v>13448</v>
      </c>
      <c r="C7549" t="s">
        <v>33</v>
      </c>
      <c r="D7549">
        <v>0</v>
      </c>
      <c r="F7549" t="s">
        <v>10644</v>
      </c>
      <c r="G7549" t="s">
        <v>97</v>
      </c>
      <c r="H7549" t="s">
        <v>13449</v>
      </c>
      <c r="I7549" t="s">
        <v>37</v>
      </c>
      <c r="J7549" t="s">
        <v>13450</v>
      </c>
      <c r="K7549" t="s">
        <v>13451</v>
      </c>
      <c r="L7549" t="s">
        <v>13452</v>
      </c>
      <c r="M7549" t="s">
        <v>5878</v>
      </c>
      <c r="N7549" t="s">
        <v>5878</v>
      </c>
      <c r="O7549" t="s">
        <v>6296</v>
      </c>
      <c r="P7549" t="s">
        <v>8608</v>
      </c>
      <c r="Q7549" t="s">
        <v>12566</v>
      </c>
      <c r="R7549" t="s">
        <v>127</v>
      </c>
      <c r="S7549" t="s">
        <v>128</v>
      </c>
      <c r="T7549" t="s">
        <v>314</v>
      </c>
      <c r="U7549" t="s">
        <v>315</v>
      </c>
      <c r="X7549">
        <v>1</v>
      </c>
      <c r="Y7549">
        <v>0</v>
      </c>
      <c r="Z7549">
        <v>0</v>
      </c>
      <c r="AA7549">
        <v>0</v>
      </c>
      <c r="AB7549">
        <v>450000</v>
      </c>
      <c r="AC7549" t="s">
        <v>47</v>
      </c>
      <c r="AD7549">
        <f>+VLOOKUP(T7549,items!$A$2:$D$1255,4,0)</f>
        <v>0</v>
      </c>
      <c r="AE7549">
        <f>+VLOOKUP(T7549,Tabla1[],5,0)</f>
        <v>0</v>
      </c>
      <c r="AF7549">
        <f t="shared" si="117"/>
        <v>9</v>
      </c>
    </row>
    <row r="7550" spans="1:32" x14ac:dyDescent="0.25">
      <c r="A7550">
        <v>106088</v>
      </c>
      <c r="B7550" t="s">
        <v>13455</v>
      </c>
      <c r="C7550" t="s">
        <v>33</v>
      </c>
      <c r="D7550">
        <v>0</v>
      </c>
      <c r="F7550" t="s">
        <v>10644</v>
      </c>
      <c r="G7550" t="s">
        <v>10127</v>
      </c>
      <c r="H7550" t="s">
        <v>13456</v>
      </c>
      <c r="I7550" t="s">
        <v>37</v>
      </c>
      <c r="J7550" t="s">
        <v>13457</v>
      </c>
      <c r="K7550" t="s">
        <v>13458</v>
      </c>
      <c r="L7550" t="s">
        <v>13459</v>
      </c>
      <c r="M7550" t="s">
        <v>97</v>
      </c>
      <c r="N7550" t="s">
        <v>97</v>
      </c>
      <c r="O7550" t="s">
        <v>10714</v>
      </c>
      <c r="P7550" t="s">
        <v>10842</v>
      </c>
      <c r="Q7550" t="s">
        <v>10230</v>
      </c>
      <c r="R7550" t="s">
        <v>63</v>
      </c>
      <c r="S7550" t="s">
        <v>128</v>
      </c>
      <c r="T7550" t="s">
        <v>3287</v>
      </c>
      <c r="U7550" t="s">
        <v>3288</v>
      </c>
      <c r="X7550">
        <v>8</v>
      </c>
      <c r="Y7550">
        <v>0</v>
      </c>
      <c r="Z7550">
        <v>0</v>
      </c>
      <c r="AA7550">
        <v>0</v>
      </c>
      <c r="AB7550">
        <v>420800</v>
      </c>
      <c r="AC7550" t="s">
        <v>47</v>
      </c>
      <c r="AD7550">
        <f>+VLOOKUP(T7550,items!$A$2:$D$1255,4,0)</f>
        <v>0</v>
      </c>
      <c r="AE7550">
        <f>+VLOOKUP(T7550,Tabla1[],5,0)</f>
        <v>0</v>
      </c>
      <c r="AF7550">
        <f t="shared" si="117"/>
        <v>7</v>
      </c>
    </row>
    <row r="7551" spans="1:32" x14ac:dyDescent="0.25">
      <c r="A7551">
        <v>106088</v>
      </c>
      <c r="B7551" t="s">
        <v>13455</v>
      </c>
      <c r="C7551" t="s">
        <v>33</v>
      </c>
      <c r="D7551">
        <v>0</v>
      </c>
      <c r="F7551" t="s">
        <v>10644</v>
      </c>
      <c r="G7551" t="s">
        <v>10127</v>
      </c>
      <c r="H7551" t="s">
        <v>13456</v>
      </c>
      <c r="I7551" t="s">
        <v>37</v>
      </c>
      <c r="J7551" t="s">
        <v>13457</v>
      </c>
      <c r="K7551" t="s">
        <v>13458</v>
      </c>
      <c r="L7551" t="s">
        <v>13459</v>
      </c>
      <c r="M7551" t="s">
        <v>97</v>
      </c>
      <c r="N7551" t="s">
        <v>97</v>
      </c>
      <c r="O7551" t="s">
        <v>10714</v>
      </c>
      <c r="P7551" t="s">
        <v>10842</v>
      </c>
      <c r="Q7551" t="s">
        <v>10230</v>
      </c>
      <c r="R7551" t="s">
        <v>63</v>
      </c>
      <c r="S7551" t="s">
        <v>128</v>
      </c>
      <c r="T7551" t="s">
        <v>13460</v>
      </c>
      <c r="U7551" t="s">
        <v>13461</v>
      </c>
      <c r="X7551">
        <v>38</v>
      </c>
      <c r="Y7551">
        <v>0</v>
      </c>
      <c r="Z7551">
        <v>0</v>
      </c>
      <c r="AA7551">
        <v>0</v>
      </c>
      <c r="AB7551">
        <v>1998800</v>
      </c>
      <c r="AC7551" t="s">
        <v>47</v>
      </c>
      <c r="AD7551">
        <f>+VLOOKUP(T7551,items!$A$2:$D$1255,4,0)</f>
        <v>0</v>
      </c>
      <c r="AE7551">
        <f>+VLOOKUP(T7551,Tabla1[],5,0)</f>
        <v>0</v>
      </c>
      <c r="AF7551">
        <f t="shared" si="117"/>
        <v>7</v>
      </c>
    </row>
    <row r="7552" spans="1:32" x14ac:dyDescent="0.25">
      <c r="A7552">
        <v>106094</v>
      </c>
      <c r="B7552" t="s">
        <v>13462</v>
      </c>
      <c r="C7552" t="s">
        <v>75</v>
      </c>
      <c r="D7552">
        <v>0</v>
      </c>
      <c r="F7552" t="s">
        <v>10127</v>
      </c>
      <c r="G7552" t="s">
        <v>10842</v>
      </c>
      <c r="H7552" t="s">
        <v>13463</v>
      </c>
      <c r="I7552" t="s">
        <v>13464</v>
      </c>
      <c r="J7552" t="s">
        <v>13465</v>
      </c>
      <c r="K7552" t="s">
        <v>13466</v>
      </c>
      <c r="L7552" t="s">
        <v>13467</v>
      </c>
      <c r="M7552" t="s">
        <v>10230</v>
      </c>
      <c r="N7552" t="s">
        <v>11269</v>
      </c>
      <c r="O7552" t="s">
        <v>13254</v>
      </c>
      <c r="P7552" t="s">
        <v>12073</v>
      </c>
      <c r="Q7552" t="s">
        <v>9541</v>
      </c>
      <c r="R7552" t="s">
        <v>127</v>
      </c>
      <c r="S7552" t="s">
        <v>88</v>
      </c>
      <c r="T7552" t="s">
        <v>429</v>
      </c>
      <c r="U7552" t="s">
        <v>430</v>
      </c>
      <c r="X7552">
        <v>1</v>
      </c>
      <c r="Y7552">
        <v>0</v>
      </c>
      <c r="Z7552">
        <v>0</v>
      </c>
      <c r="AA7552">
        <v>0</v>
      </c>
      <c r="AB7552">
        <v>183852</v>
      </c>
      <c r="AC7552" t="s">
        <v>47</v>
      </c>
      <c r="AD7552">
        <f>+VLOOKUP(T7552,items!$A$2:$D$1255,4,0)</f>
        <v>0</v>
      </c>
      <c r="AE7552">
        <f>+VLOOKUP(T7552,Tabla1[],5,0)</f>
        <v>0</v>
      </c>
      <c r="AF7552">
        <f t="shared" si="117"/>
        <v>8</v>
      </c>
    </row>
    <row r="7553" spans="1:32" x14ac:dyDescent="0.25">
      <c r="A7553">
        <v>106094</v>
      </c>
      <c r="B7553" t="s">
        <v>13462</v>
      </c>
      <c r="C7553" t="s">
        <v>75</v>
      </c>
      <c r="D7553">
        <v>0</v>
      </c>
      <c r="F7553" t="s">
        <v>10127</v>
      </c>
      <c r="G7553" t="s">
        <v>10842</v>
      </c>
      <c r="H7553" t="s">
        <v>13463</v>
      </c>
      <c r="I7553" t="s">
        <v>13464</v>
      </c>
      <c r="J7553" t="s">
        <v>13465</v>
      </c>
      <c r="K7553" t="s">
        <v>13466</v>
      </c>
      <c r="L7553" t="s">
        <v>13467</v>
      </c>
      <c r="M7553" t="s">
        <v>10230</v>
      </c>
      <c r="N7553" t="s">
        <v>11269</v>
      </c>
      <c r="O7553" t="s">
        <v>13254</v>
      </c>
      <c r="P7553" t="s">
        <v>12073</v>
      </c>
      <c r="Q7553" t="s">
        <v>9541</v>
      </c>
      <c r="R7553" t="s">
        <v>127</v>
      </c>
      <c r="S7553" t="s">
        <v>88</v>
      </c>
      <c r="T7553" t="s">
        <v>347</v>
      </c>
      <c r="U7553" t="s">
        <v>348</v>
      </c>
      <c r="W7553" t="s">
        <v>93</v>
      </c>
      <c r="X7553">
        <v>1</v>
      </c>
      <c r="Y7553">
        <v>7750</v>
      </c>
      <c r="Z7553">
        <v>0</v>
      </c>
      <c r="AA7553">
        <v>0</v>
      </c>
      <c r="AB7553">
        <v>960717</v>
      </c>
      <c r="AC7553" t="s">
        <v>47</v>
      </c>
      <c r="AD7553">
        <f>+VLOOKUP(T7553,items!$A$2:$D$1255,4,0)</f>
        <v>0</v>
      </c>
      <c r="AE7553">
        <f>+VLOOKUP(T7553,Tabla1[],5,0)</f>
        <v>0</v>
      </c>
      <c r="AF7553">
        <f t="shared" si="117"/>
        <v>8</v>
      </c>
    </row>
    <row r="7554" spans="1:32" x14ac:dyDescent="0.25">
      <c r="A7554">
        <v>106094</v>
      </c>
      <c r="B7554" t="s">
        <v>13462</v>
      </c>
      <c r="C7554" t="s">
        <v>75</v>
      </c>
      <c r="D7554">
        <v>0</v>
      </c>
      <c r="F7554" t="s">
        <v>10127</v>
      </c>
      <c r="G7554" t="s">
        <v>10842</v>
      </c>
      <c r="H7554" t="s">
        <v>13463</v>
      </c>
      <c r="I7554" t="s">
        <v>13464</v>
      </c>
      <c r="J7554" t="s">
        <v>13465</v>
      </c>
      <c r="K7554" t="s">
        <v>13466</v>
      </c>
      <c r="L7554" t="s">
        <v>13467</v>
      </c>
      <c r="M7554" t="s">
        <v>10230</v>
      </c>
      <c r="N7554" t="s">
        <v>11269</v>
      </c>
      <c r="O7554" t="s">
        <v>13254</v>
      </c>
      <c r="P7554" t="s">
        <v>12073</v>
      </c>
      <c r="Q7554" t="s">
        <v>9541</v>
      </c>
      <c r="R7554" t="s">
        <v>127</v>
      </c>
      <c r="S7554" t="s">
        <v>88</v>
      </c>
      <c r="T7554" t="s">
        <v>855</v>
      </c>
      <c r="U7554" t="s">
        <v>856</v>
      </c>
      <c r="W7554" t="s">
        <v>93</v>
      </c>
      <c r="X7554">
        <v>4</v>
      </c>
      <c r="Y7554">
        <v>0</v>
      </c>
      <c r="Z7554">
        <v>2100</v>
      </c>
      <c r="AA7554">
        <v>0</v>
      </c>
      <c r="AB7554">
        <v>1802496</v>
      </c>
      <c r="AC7554" t="s">
        <v>47</v>
      </c>
      <c r="AD7554">
        <f>+VLOOKUP(T7554,items!$A$2:$D$1255,4,0)</f>
        <v>0</v>
      </c>
      <c r="AE7554">
        <f>+VLOOKUP(T7554,Tabla1[],5,0)</f>
        <v>0</v>
      </c>
      <c r="AF7554">
        <f t="shared" ref="AF7554:AF7617" si="118">+MONTH(O7554)</f>
        <v>8</v>
      </c>
    </row>
    <row r="7555" spans="1:32" x14ac:dyDescent="0.25">
      <c r="A7555">
        <v>106094</v>
      </c>
      <c r="B7555" t="s">
        <v>13462</v>
      </c>
      <c r="C7555" t="s">
        <v>75</v>
      </c>
      <c r="D7555">
        <v>0</v>
      </c>
      <c r="F7555" t="s">
        <v>10127</v>
      </c>
      <c r="G7555" t="s">
        <v>10842</v>
      </c>
      <c r="H7555" t="s">
        <v>13463</v>
      </c>
      <c r="I7555" t="s">
        <v>13464</v>
      </c>
      <c r="J7555" t="s">
        <v>13465</v>
      </c>
      <c r="K7555" t="s">
        <v>13466</v>
      </c>
      <c r="L7555" t="s">
        <v>13467</v>
      </c>
      <c r="M7555" t="s">
        <v>10230</v>
      </c>
      <c r="N7555" t="s">
        <v>11269</v>
      </c>
      <c r="O7555" t="s">
        <v>13254</v>
      </c>
      <c r="P7555" t="s">
        <v>12073</v>
      </c>
      <c r="Q7555" t="s">
        <v>9541</v>
      </c>
      <c r="R7555" t="s">
        <v>127</v>
      </c>
      <c r="S7555" t="s">
        <v>88</v>
      </c>
      <c r="T7555" t="s">
        <v>94</v>
      </c>
      <c r="U7555" t="s">
        <v>95</v>
      </c>
      <c r="X7555">
        <v>1</v>
      </c>
      <c r="Y7555">
        <v>0</v>
      </c>
      <c r="Z7555">
        <v>0</v>
      </c>
      <c r="AA7555">
        <v>0</v>
      </c>
      <c r="AB7555">
        <v>650000</v>
      </c>
      <c r="AC7555" t="s">
        <v>47</v>
      </c>
      <c r="AD7555" t="e">
        <f>+VLOOKUP(T7555,items!$A$2:$D$1255,4,0)</f>
        <v>#N/A</v>
      </c>
      <c r="AE7555" t="e">
        <f>+VLOOKUP(T7555,Tabla1[],5,0)</f>
        <v>#N/A</v>
      </c>
      <c r="AF7555">
        <f t="shared" si="118"/>
        <v>8</v>
      </c>
    </row>
    <row r="7556" spans="1:32" x14ac:dyDescent="0.25">
      <c r="A7556">
        <v>106094</v>
      </c>
      <c r="B7556" t="s">
        <v>13462</v>
      </c>
      <c r="C7556" t="s">
        <v>75</v>
      </c>
      <c r="D7556">
        <v>0</v>
      </c>
      <c r="F7556" t="s">
        <v>10127</v>
      </c>
      <c r="G7556" t="s">
        <v>10842</v>
      </c>
      <c r="H7556" t="s">
        <v>13463</v>
      </c>
      <c r="I7556" t="s">
        <v>13464</v>
      </c>
      <c r="J7556" t="s">
        <v>13465</v>
      </c>
      <c r="K7556" t="s">
        <v>13466</v>
      </c>
      <c r="L7556" t="s">
        <v>13467</v>
      </c>
      <c r="M7556" t="s">
        <v>10230</v>
      </c>
      <c r="N7556" t="s">
        <v>11269</v>
      </c>
      <c r="O7556" t="s">
        <v>13254</v>
      </c>
      <c r="P7556" t="s">
        <v>12073</v>
      </c>
      <c r="Q7556" t="s">
        <v>9541</v>
      </c>
      <c r="R7556" t="s">
        <v>127</v>
      </c>
      <c r="S7556" t="s">
        <v>88</v>
      </c>
      <c r="T7556" t="s">
        <v>466</v>
      </c>
      <c r="U7556" t="s">
        <v>467</v>
      </c>
      <c r="V7556" t="s">
        <v>867</v>
      </c>
      <c r="W7556" t="s">
        <v>93</v>
      </c>
      <c r="X7556">
        <v>1</v>
      </c>
      <c r="Y7556">
        <v>7750</v>
      </c>
      <c r="Z7556">
        <v>0</v>
      </c>
      <c r="AA7556">
        <v>2000</v>
      </c>
      <c r="AB7556">
        <v>8931371</v>
      </c>
      <c r="AC7556" t="s">
        <v>47</v>
      </c>
      <c r="AD7556" t="str">
        <f>+VLOOKUP(T7556,items!$A$2:$D$1255,4,0)</f>
        <v>SOMBRALINA</v>
      </c>
      <c r="AE7556" t="str">
        <f>+VLOOKUP(T7556,Tabla1[],5,0)</f>
        <v>ELECTRICA</v>
      </c>
      <c r="AF7556">
        <f t="shared" si="118"/>
        <v>8</v>
      </c>
    </row>
    <row r="7557" spans="1:32" x14ac:dyDescent="0.25">
      <c r="A7557">
        <v>106094</v>
      </c>
      <c r="B7557" t="s">
        <v>13462</v>
      </c>
      <c r="C7557" t="s">
        <v>75</v>
      </c>
      <c r="D7557">
        <v>0</v>
      </c>
      <c r="F7557" t="s">
        <v>10127</v>
      </c>
      <c r="G7557" t="s">
        <v>10842</v>
      </c>
      <c r="H7557" t="s">
        <v>13463</v>
      </c>
      <c r="I7557" t="s">
        <v>13464</v>
      </c>
      <c r="J7557" t="s">
        <v>13465</v>
      </c>
      <c r="K7557" t="s">
        <v>13466</v>
      </c>
      <c r="L7557" t="s">
        <v>13467</v>
      </c>
      <c r="M7557" t="s">
        <v>10230</v>
      </c>
      <c r="N7557" t="s">
        <v>11269</v>
      </c>
      <c r="O7557" t="s">
        <v>13254</v>
      </c>
      <c r="P7557" t="s">
        <v>12073</v>
      </c>
      <c r="Q7557" t="s">
        <v>9541</v>
      </c>
      <c r="R7557" t="s">
        <v>127</v>
      </c>
      <c r="S7557" t="s">
        <v>88</v>
      </c>
      <c r="T7557" t="s">
        <v>1096</v>
      </c>
      <c r="U7557" t="s">
        <v>1097</v>
      </c>
      <c r="X7557">
        <v>1</v>
      </c>
      <c r="Y7557">
        <v>0</v>
      </c>
      <c r="Z7557">
        <v>0</v>
      </c>
      <c r="AA7557">
        <v>0</v>
      </c>
      <c r="AB7557">
        <v>600000</v>
      </c>
      <c r="AC7557" t="s">
        <v>47</v>
      </c>
      <c r="AD7557" t="e">
        <f>+VLOOKUP(T7557,items!$A$2:$D$1255,4,0)</f>
        <v>#N/A</v>
      </c>
      <c r="AE7557" t="e">
        <f>+VLOOKUP(T7557,Tabla1[],5,0)</f>
        <v>#N/A</v>
      </c>
      <c r="AF7557">
        <f t="shared" si="118"/>
        <v>8</v>
      </c>
    </row>
    <row r="7558" spans="1:32" x14ac:dyDescent="0.25">
      <c r="A7558">
        <v>106103</v>
      </c>
      <c r="B7558" t="s">
        <v>13468</v>
      </c>
      <c r="C7558" t="s">
        <v>75</v>
      </c>
      <c r="D7558">
        <v>0</v>
      </c>
      <c r="F7558" t="s">
        <v>97</v>
      </c>
      <c r="G7558" t="s">
        <v>11293</v>
      </c>
      <c r="H7558" t="s">
        <v>13469</v>
      </c>
      <c r="I7558" t="s">
        <v>13470</v>
      </c>
      <c r="J7558" t="s">
        <v>13471</v>
      </c>
      <c r="K7558" t="s">
        <v>13472</v>
      </c>
      <c r="L7558" t="s">
        <v>13473</v>
      </c>
      <c r="M7558" t="s">
        <v>5878</v>
      </c>
      <c r="N7558" t="s">
        <v>11188</v>
      </c>
      <c r="O7558" t="s">
        <v>10370</v>
      </c>
      <c r="P7558" t="s">
        <v>11094</v>
      </c>
      <c r="Q7558" t="s">
        <v>13419</v>
      </c>
      <c r="R7558" t="s">
        <v>63</v>
      </c>
      <c r="S7558" t="s">
        <v>44</v>
      </c>
      <c r="T7558" t="s">
        <v>429</v>
      </c>
      <c r="U7558" t="s">
        <v>430</v>
      </c>
      <c r="X7558">
        <v>10</v>
      </c>
      <c r="Y7558">
        <v>0</v>
      </c>
      <c r="Z7558">
        <v>0</v>
      </c>
      <c r="AA7558">
        <v>0</v>
      </c>
      <c r="AB7558">
        <v>2696590</v>
      </c>
      <c r="AC7558" t="s">
        <v>47</v>
      </c>
      <c r="AD7558">
        <f>+VLOOKUP(T7558,items!$A$2:$D$1255,4,0)</f>
        <v>0</v>
      </c>
      <c r="AE7558">
        <f>+VLOOKUP(T7558,Tabla1[],5,0)</f>
        <v>0</v>
      </c>
      <c r="AF7558">
        <f t="shared" si="118"/>
        <v>9</v>
      </c>
    </row>
    <row r="7559" spans="1:32" x14ac:dyDescent="0.25">
      <c r="A7559">
        <v>106103</v>
      </c>
      <c r="B7559" t="s">
        <v>13468</v>
      </c>
      <c r="C7559" t="s">
        <v>75</v>
      </c>
      <c r="D7559">
        <v>0</v>
      </c>
      <c r="F7559" t="s">
        <v>97</v>
      </c>
      <c r="G7559" t="s">
        <v>11293</v>
      </c>
      <c r="H7559" t="s">
        <v>13469</v>
      </c>
      <c r="I7559" t="s">
        <v>13470</v>
      </c>
      <c r="J7559" t="s">
        <v>13471</v>
      </c>
      <c r="K7559" t="s">
        <v>13472</v>
      </c>
      <c r="L7559" t="s">
        <v>13473</v>
      </c>
      <c r="M7559" t="s">
        <v>5878</v>
      </c>
      <c r="N7559" t="s">
        <v>11188</v>
      </c>
      <c r="O7559" t="s">
        <v>10370</v>
      </c>
      <c r="P7559" t="s">
        <v>11094</v>
      </c>
      <c r="Q7559" t="s">
        <v>13419</v>
      </c>
      <c r="R7559" t="s">
        <v>63</v>
      </c>
      <c r="S7559" t="s">
        <v>44</v>
      </c>
      <c r="T7559" t="s">
        <v>7509</v>
      </c>
      <c r="U7559" t="s">
        <v>7510</v>
      </c>
      <c r="X7559">
        <v>5</v>
      </c>
      <c r="Y7559">
        <v>0</v>
      </c>
      <c r="Z7559">
        <v>0</v>
      </c>
      <c r="AA7559">
        <v>0</v>
      </c>
      <c r="AB7559">
        <v>570000</v>
      </c>
      <c r="AC7559" t="s">
        <v>47</v>
      </c>
      <c r="AD7559">
        <f>+VLOOKUP(T7559,items!$A$2:$D$1255,4,0)</f>
        <v>0</v>
      </c>
      <c r="AE7559">
        <f>+VLOOKUP(T7559,Tabla1[],5,0)</f>
        <v>0</v>
      </c>
      <c r="AF7559">
        <f t="shared" si="118"/>
        <v>9</v>
      </c>
    </row>
    <row r="7560" spans="1:32" x14ac:dyDescent="0.25">
      <c r="A7560">
        <v>106103</v>
      </c>
      <c r="B7560" t="s">
        <v>13468</v>
      </c>
      <c r="C7560" t="s">
        <v>75</v>
      </c>
      <c r="D7560">
        <v>0</v>
      </c>
      <c r="F7560" t="s">
        <v>97</v>
      </c>
      <c r="G7560" t="s">
        <v>11293</v>
      </c>
      <c r="H7560" t="s">
        <v>13469</v>
      </c>
      <c r="I7560" t="s">
        <v>13470</v>
      </c>
      <c r="J7560" t="s">
        <v>13471</v>
      </c>
      <c r="K7560" t="s">
        <v>13472</v>
      </c>
      <c r="L7560" t="s">
        <v>13473</v>
      </c>
      <c r="M7560" t="s">
        <v>5878</v>
      </c>
      <c r="N7560" t="s">
        <v>11188</v>
      </c>
      <c r="O7560" t="s">
        <v>10370</v>
      </c>
      <c r="P7560" t="s">
        <v>11094</v>
      </c>
      <c r="Q7560" t="s">
        <v>13419</v>
      </c>
      <c r="R7560" t="s">
        <v>63</v>
      </c>
      <c r="S7560" t="s">
        <v>44</v>
      </c>
      <c r="T7560" t="s">
        <v>433</v>
      </c>
      <c r="U7560" t="s">
        <v>434</v>
      </c>
      <c r="W7560" t="s">
        <v>117</v>
      </c>
      <c r="X7560">
        <v>3</v>
      </c>
      <c r="Y7560">
        <v>3800</v>
      </c>
      <c r="Z7560">
        <v>0</v>
      </c>
      <c r="AA7560">
        <v>1000</v>
      </c>
      <c r="AB7560">
        <v>3714141</v>
      </c>
      <c r="AC7560" t="s">
        <v>47</v>
      </c>
      <c r="AD7560">
        <f>+VLOOKUP(T7560,items!$A$2:$D$1255,4,0)</f>
        <v>0</v>
      </c>
      <c r="AE7560">
        <f>+VLOOKUP(T7560,Tabla1[],5,0)</f>
        <v>0</v>
      </c>
      <c r="AF7560">
        <f t="shared" si="118"/>
        <v>9</v>
      </c>
    </row>
    <row r="7561" spans="1:32" x14ac:dyDescent="0.25">
      <c r="A7561">
        <v>106103</v>
      </c>
      <c r="B7561" t="s">
        <v>13468</v>
      </c>
      <c r="C7561" t="s">
        <v>75</v>
      </c>
      <c r="D7561">
        <v>0</v>
      </c>
      <c r="F7561" t="s">
        <v>97</v>
      </c>
      <c r="G7561" t="s">
        <v>11293</v>
      </c>
      <c r="H7561" t="s">
        <v>13469</v>
      </c>
      <c r="I7561" t="s">
        <v>13470</v>
      </c>
      <c r="J7561" t="s">
        <v>13471</v>
      </c>
      <c r="K7561" t="s">
        <v>13472</v>
      </c>
      <c r="L7561" t="s">
        <v>13473</v>
      </c>
      <c r="M7561" t="s">
        <v>5878</v>
      </c>
      <c r="N7561" t="s">
        <v>11188</v>
      </c>
      <c r="O7561" t="s">
        <v>10370</v>
      </c>
      <c r="P7561" t="s">
        <v>11094</v>
      </c>
      <c r="Q7561" t="s">
        <v>13419</v>
      </c>
      <c r="R7561" t="s">
        <v>63</v>
      </c>
      <c r="S7561" t="s">
        <v>44</v>
      </c>
      <c r="T7561" t="s">
        <v>347</v>
      </c>
      <c r="U7561" t="s">
        <v>348</v>
      </c>
      <c r="W7561" t="s">
        <v>111</v>
      </c>
      <c r="X7561">
        <v>1</v>
      </c>
      <c r="Y7561">
        <v>22000</v>
      </c>
      <c r="Z7561">
        <v>0</v>
      </c>
      <c r="AA7561">
        <v>0</v>
      </c>
      <c r="AB7561">
        <v>2554431</v>
      </c>
      <c r="AC7561" t="s">
        <v>47</v>
      </c>
      <c r="AD7561">
        <f>+VLOOKUP(T7561,items!$A$2:$D$1255,4,0)</f>
        <v>0</v>
      </c>
      <c r="AE7561">
        <f>+VLOOKUP(T7561,Tabla1[],5,0)</f>
        <v>0</v>
      </c>
      <c r="AF7561">
        <f t="shared" si="118"/>
        <v>9</v>
      </c>
    </row>
    <row r="7562" spans="1:32" x14ac:dyDescent="0.25">
      <c r="A7562">
        <v>106103</v>
      </c>
      <c r="B7562" t="s">
        <v>13468</v>
      </c>
      <c r="C7562" t="s">
        <v>75</v>
      </c>
      <c r="D7562">
        <v>0</v>
      </c>
      <c r="F7562" t="s">
        <v>97</v>
      </c>
      <c r="G7562" t="s">
        <v>11293</v>
      </c>
      <c r="H7562" t="s">
        <v>13469</v>
      </c>
      <c r="I7562" t="s">
        <v>13470</v>
      </c>
      <c r="J7562" t="s">
        <v>13471</v>
      </c>
      <c r="K7562" t="s">
        <v>13472</v>
      </c>
      <c r="L7562" t="s">
        <v>13473</v>
      </c>
      <c r="M7562" t="s">
        <v>5878</v>
      </c>
      <c r="N7562" t="s">
        <v>11188</v>
      </c>
      <c r="O7562" t="s">
        <v>10370</v>
      </c>
      <c r="P7562" t="s">
        <v>11094</v>
      </c>
      <c r="Q7562" t="s">
        <v>13419</v>
      </c>
      <c r="R7562" t="s">
        <v>63</v>
      </c>
      <c r="S7562" t="s">
        <v>44</v>
      </c>
      <c r="T7562" t="s">
        <v>273</v>
      </c>
      <c r="U7562" t="s">
        <v>274</v>
      </c>
      <c r="V7562" t="s">
        <v>194</v>
      </c>
      <c r="W7562" t="s">
        <v>111</v>
      </c>
      <c r="X7562">
        <v>4</v>
      </c>
      <c r="Y7562">
        <v>3800</v>
      </c>
      <c r="Z7562">
        <v>0</v>
      </c>
      <c r="AA7562">
        <v>5425</v>
      </c>
      <c r="AB7562">
        <v>107755920</v>
      </c>
      <c r="AC7562" t="s">
        <v>47</v>
      </c>
      <c r="AD7562" t="str">
        <f>+VLOOKUP(T7562,items!$A$2:$D$1255,4,0)</f>
        <v>PERGOLA</v>
      </c>
      <c r="AE7562" t="str">
        <f>+VLOOKUP(T7562,Tabla1[],5,0)</f>
        <v>PERGOTEK ROMANO</v>
      </c>
      <c r="AF7562">
        <f t="shared" si="118"/>
        <v>9</v>
      </c>
    </row>
    <row r="7563" spans="1:32" x14ac:dyDescent="0.25">
      <c r="A7563">
        <v>106103</v>
      </c>
      <c r="B7563" t="s">
        <v>13468</v>
      </c>
      <c r="C7563" t="s">
        <v>75</v>
      </c>
      <c r="D7563">
        <v>0</v>
      </c>
      <c r="F7563" t="s">
        <v>97</v>
      </c>
      <c r="G7563" t="s">
        <v>11293</v>
      </c>
      <c r="H7563" t="s">
        <v>13469</v>
      </c>
      <c r="I7563" t="s">
        <v>13470</v>
      </c>
      <c r="J7563" t="s">
        <v>13471</v>
      </c>
      <c r="K7563" t="s">
        <v>13472</v>
      </c>
      <c r="L7563" t="s">
        <v>13473</v>
      </c>
      <c r="M7563" t="s">
        <v>5878</v>
      </c>
      <c r="N7563" t="s">
        <v>11188</v>
      </c>
      <c r="O7563" t="s">
        <v>10370</v>
      </c>
      <c r="P7563" t="s">
        <v>11094</v>
      </c>
      <c r="Q7563" t="s">
        <v>13419</v>
      </c>
      <c r="R7563" t="s">
        <v>63</v>
      </c>
      <c r="S7563" t="s">
        <v>44</v>
      </c>
      <c r="T7563" t="s">
        <v>94</v>
      </c>
      <c r="U7563" t="s">
        <v>95</v>
      </c>
      <c r="X7563">
        <v>1</v>
      </c>
      <c r="Y7563">
        <v>0</v>
      </c>
      <c r="Z7563">
        <v>0</v>
      </c>
      <c r="AA7563">
        <v>0</v>
      </c>
      <c r="AB7563">
        <v>13000000</v>
      </c>
      <c r="AC7563" t="s">
        <v>47</v>
      </c>
      <c r="AD7563" t="e">
        <f>+VLOOKUP(T7563,items!$A$2:$D$1255,4,0)</f>
        <v>#N/A</v>
      </c>
      <c r="AE7563" t="e">
        <f>+VLOOKUP(T7563,Tabla1[],5,0)</f>
        <v>#N/A</v>
      </c>
      <c r="AF7563">
        <f t="shared" si="118"/>
        <v>9</v>
      </c>
    </row>
    <row r="7564" spans="1:32" x14ac:dyDescent="0.25">
      <c r="A7564">
        <v>106103</v>
      </c>
      <c r="B7564" t="s">
        <v>13468</v>
      </c>
      <c r="C7564" t="s">
        <v>75</v>
      </c>
      <c r="D7564">
        <v>0</v>
      </c>
      <c r="F7564" t="s">
        <v>97</v>
      </c>
      <c r="G7564" t="s">
        <v>11293</v>
      </c>
      <c r="H7564" t="s">
        <v>13469</v>
      </c>
      <c r="I7564" t="s">
        <v>13470</v>
      </c>
      <c r="J7564" t="s">
        <v>13471</v>
      </c>
      <c r="K7564" t="s">
        <v>13472</v>
      </c>
      <c r="L7564" t="s">
        <v>13473</v>
      </c>
      <c r="M7564" t="s">
        <v>5878</v>
      </c>
      <c r="N7564" t="s">
        <v>11188</v>
      </c>
      <c r="O7564" t="s">
        <v>10370</v>
      </c>
      <c r="P7564" t="s">
        <v>11094</v>
      </c>
      <c r="Q7564" t="s">
        <v>13419</v>
      </c>
      <c r="R7564" t="s">
        <v>63</v>
      </c>
      <c r="S7564" t="s">
        <v>44</v>
      </c>
      <c r="T7564" t="s">
        <v>331</v>
      </c>
      <c r="U7564" t="s">
        <v>12761</v>
      </c>
      <c r="X7564">
        <v>1</v>
      </c>
      <c r="Y7564">
        <v>0</v>
      </c>
      <c r="Z7564">
        <v>0</v>
      </c>
      <c r="AA7564">
        <v>0</v>
      </c>
      <c r="AB7564">
        <v>3600000</v>
      </c>
      <c r="AC7564" t="s">
        <v>47</v>
      </c>
      <c r="AD7564" t="e">
        <f>+VLOOKUP(T7564,items!$A$2:$D$1255,4,0)</f>
        <v>#N/A</v>
      </c>
      <c r="AE7564" t="e">
        <f>+VLOOKUP(T7564,Tabla1[],5,0)</f>
        <v>#N/A</v>
      </c>
      <c r="AF7564">
        <f t="shared" si="118"/>
        <v>9</v>
      </c>
    </row>
    <row r="7565" spans="1:32" x14ac:dyDescent="0.25">
      <c r="A7565">
        <v>106103</v>
      </c>
      <c r="B7565" t="s">
        <v>13468</v>
      </c>
      <c r="C7565" t="s">
        <v>75</v>
      </c>
      <c r="D7565">
        <v>0</v>
      </c>
      <c r="F7565" t="s">
        <v>97</v>
      </c>
      <c r="G7565" t="s">
        <v>11293</v>
      </c>
      <c r="H7565" t="s">
        <v>13469</v>
      </c>
      <c r="I7565" t="s">
        <v>13470</v>
      </c>
      <c r="J7565" t="s">
        <v>13471</v>
      </c>
      <c r="K7565" t="s">
        <v>13472</v>
      </c>
      <c r="L7565" t="s">
        <v>13473</v>
      </c>
      <c r="M7565" t="s">
        <v>5878</v>
      </c>
      <c r="N7565" t="s">
        <v>11188</v>
      </c>
      <c r="O7565" t="s">
        <v>10370</v>
      </c>
      <c r="P7565" t="s">
        <v>11094</v>
      </c>
      <c r="Q7565" t="s">
        <v>13419</v>
      </c>
      <c r="R7565" t="s">
        <v>63</v>
      </c>
      <c r="S7565" t="s">
        <v>44</v>
      </c>
      <c r="T7565" t="s">
        <v>7511</v>
      </c>
      <c r="U7565" t="s">
        <v>7512</v>
      </c>
      <c r="X7565">
        <v>1</v>
      </c>
      <c r="Y7565">
        <v>0</v>
      </c>
      <c r="Z7565">
        <v>0</v>
      </c>
      <c r="AA7565">
        <v>0</v>
      </c>
      <c r="AB7565">
        <v>1500000</v>
      </c>
      <c r="AC7565" t="s">
        <v>47</v>
      </c>
      <c r="AD7565" t="e">
        <f>+VLOOKUP(T7565,items!$A$2:$D$1255,4,0)</f>
        <v>#N/A</v>
      </c>
      <c r="AE7565" t="e">
        <f>+VLOOKUP(T7565,Tabla1[],5,0)</f>
        <v>#N/A</v>
      </c>
      <c r="AF7565">
        <f t="shared" si="118"/>
        <v>9</v>
      </c>
    </row>
    <row r="7566" spans="1:32" x14ac:dyDescent="0.25">
      <c r="A7566">
        <v>106103</v>
      </c>
      <c r="B7566" t="s">
        <v>13468</v>
      </c>
      <c r="C7566" t="s">
        <v>75</v>
      </c>
      <c r="D7566">
        <v>0</v>
      </c>
      <c r="F7566" t="s">
        <v>97</v>
      </c>
      <c r="G7566" t="s">
        <v>11293</v>
      </c>
      <c r="H7566" t="s">
        <v>13469</v>
      </c>
      <c r="I7566" t="s">
        <v>13470</v>
      </c>
      <c r="J7566" t="s">
        <v>13471</v>
      </c>
      <c r="K7566" t="s">
        <v>13472</v>
      </c>
      <c r="L7566" t="s">
        <v>13473</v>
      </c>
      <c r="M7566" t="s">
        <v>5878</v>
      </c>
      <c r="N7566" t="s">
        <v>11188</v>
      </c>
      <c r="O7566" t="s">
        <v>10370</v>
      </c>
      <c r="P7566" t="s">
        <v>11094</v>
      </c>
      <c r="Q7566" t="s">
        <v>13419</v>
      </c>
      <c r="R7566" t="s">
        <v>63</v>
      </c>
      <c r="S7566" t="s">
        <v>44</v>
      </c>
      <c r="T7566" t="s">
        <v>13474</v>
      </c>
      <c r="U7566" t="s">
        <v>13475</v>
      </c>
      <c r="W7566" t="s">
        <v>117</v>
      </c>
      <c r="X7566">
        <v>4</v>
      </c>
      <c r="Y7566">
        <v>0</v>
      </c>
      <c r="Z7566">
        <v>0</v>
      </c>
      <c r="AA7566">
        <v>0</v>
      </c>
      <c r="AB7566">
        <v>7623764</v>
      </c>
      <c r="AC7566" t="s">
        <v>47</v>
      </c>
      <c r="AD7566">
        <f>+VLOOKUP(T7566,items!$A$2:$D$1255,4,0)</f>
        <v>0</v>
      </c>
      <c r="AE7566">
        <f>+VLOOKUP(T7566,Tabla1[],5,0)</f>
        <v>0</v>
      </c>
      <c r="AF7566">
        <f t="shared" si="118"/>
        <v>9</v>
      </c>
    </row>
    <row r="7567" spans="1:32" x14ac:dyDescent="0.25">
      <c r="A7567">
        <v>106103</v>
      </c>
      <c r="B7567" t="s">
        <v>13468</v>
      </c>
      <c r="C7567" t="s">
        <v>75</v>
      </c>
      <c r="D7567">
        <v>0</v>
      </c>
      <c r="F7567" t="s">
        <v>97</v>
      </c>
      <c r="G7567" t="s">
        <v>11293</v>
      </c>
      <c r="H7567" t="s">
        <v>13469</v>
      </c>
      <c r="I7567" t="s">
        <v>13470</v>
      </c>
      <c r="J7567" t="s">
        <v>13471</v>
      </c>
      <c r="K7567" t="s">
        <v>13472</v>
      </c>
      <c r="L7567" t="s">
        <v>13473</v>
      </c>
      <c r="M7567" t="s">
        <v>5878</v>
      </c>
      <c r="N7567" t="s">
        <v>11188</v>
      </c>
      <c r="O7567" t="s">
        <v>10370</v>
      </c>
      <c r="P7567" t="s">
        <v>11094</v>
      </c>
      <c r="Q7567" t="s">
        <v>13419</v>
      </c>
      <c r="R7567" t="s">
        <v>63</v>
      </c>
      <c r="S7567" t="s">
        <v>44</v>
      </c>
      <c r="T7567" t="s">
        <v>749</v>
      </c>
      <c r="U7567" t="s">
        <v>750</v>
      </c>
      <c r="W7567" t="s">
        <v>111</v>
      </c>
      <c r="X7567">
        <v>5</v>
      </c>
      <c r="Y7567">
        <v>4500</v>
      </c>
      <c r="Z7567">
        <v>0</v>
      </c>
      <c r="AA7567">
        <v>0</v>
      </c>
      <c r="AB7567">
        <v>16702500</v>
      </c>
      <c r="AC7567" t="s">
        <v>47</v>
      </c>
      <c r="AD7567">
        <f>+VLOOKUP(T7567,items!$A$2:$D$1255,4,0)</f>
        <v>0</v>
      </c>
      <c r="AE7567">
        <f>+VLOOKUP(T7567,Tabla1[],5,0)</f>
        <v>0</v>
      </c>
      <c r="AF7567">
        <f t="shared" si="118"/>
        <v>9</v>
      </c>
    </row>
    <row r="7568" spans="1:32" x14ac:dyDescent="0.25">
      <c r="A7568">
        <v>106103</v>
      </c>
      <c r="B7568" t="s">
        <v>13468</v>
      </c>
      <c r="C7568" t="s">
        <v>75</v>
      </c>
      <c r="D7568">
        <v>0</v>
      </c>
      <c r="F7568" t="s">
        <v>97</v>
      </c>
      <c r="G7568" t="s">
        <v>11293</v>
      </c>
      <c r="H7568" t="s">
        <v>13469</v>
      </c>
      <c r="I7568" t="s">
        <v>13470</v>
      </c>
      <c r="J7568" t="s">
        <v>13471</v>
      </c>
      <c r="K7568" t="s">
        <v>13472</v>
      </c>
      <c r="L7568" t="s">
        <v>13473</v>
      </c>
      <c r="M7568" t="s">
        <v>5878</v>
      </c>
      <c r="N7568" t="s">
        <v>11188</v>
      </c>
      <c r="O7568" t="s">
        <v>10370</v>
      </c>
      <c r="P7568" t="s">
        <v>11094</v>
      </c>
      <c r="Q7568" t="s">
        <v>13419</v>
      </c>
      <c r="R7568" t="s">
        <v>63</v>
      </c>
      <c r="S7568" t="s">
        <v>44</v>
      </c>
      <c r="T7568" t="s">
        <v>6260</v>
      </c>
      <c r="U7568" t="s">
        <v>6261</v>
      </c>
      <c r="W7568" t="s">
        <v>111</v>
      </c>
      <c r="X7568">
        <v>5</v>
      </c>
      <c r="Y7568">
        <v>3800</v>
      </c>
      <c r="Z7568">
        <v>0</v>
      </c>
      <c r="AA7568">
        <v>0</v>
      </c>
      <c r="AB7568">
        <v>10282675</v>
      </c>
      <c r="AC7568" t="s">
        <v>47</v>
      </c>
      <c r="AD7568">
        <f>+VLOOKUP(T7568,items!$A$2:$D$1255,4,0)</f>
        <v>0</v>
      </c>
      <c r="AE7568">
        <f>+VLOOKUP(T7568,Tabla1[],5,0)</f>
        <v>0</v>
      </c>
      <c r="AF7568">
        <f t="shared" si="118"/>
        <v>9</v>
      </c>
    </row>
    <row r="7569" spans="1:32" x14ac:dyDescent="0.25">
      <c r="A7569">
        <v>106104</v>
      </c>
      <c r="B7569" t="s">
        <v>12287</v>
      </c>
      <c r="C7569" t="s">
        <v>33</v>
      </c>
      <c r="D7569">
        <v>0</v>
      </c>
      <c r="F7569" t="s">
        <v>10127</v>
      </c>
      <c r="G7569" t="s">
        <v>12871</v>
      </c>
      <c r="H7569" t="s">
        <v>13476</v>
      </c>
      <c r="I7569" t="s">
        <v>37</v>
      </c>
      <c r="J7569" t="s">
        <v>37</v>
      </c>
      <c r="K7569" t="s">
        <v>37</v>
      </c>
      <c r="L7569" t="s">
        <v>37</v>
      </c>
      <c r="M7569" t="s">
        <v>6299</v>
      </c>
      <c r="N7569" t="s">
        <v>6299</v>
      </c>
      <c r="O7569" t="s">
        <v>280</v>
      </c>
      <c r="P7569" t="s">
        <v>281</v>
      </c>
      <c r="Q7569" t="s">
        <v>13477</v>
      </c>
      <c r="R7569" t="s">
        <v>177</v>
      </c>
      <c r="S7569" t="s">
        <v>128</v>
      </c>
      <c r="T7569" t="s">
        <v>4529</v>
      </c>
      <c r="U7569" t="s">
        <v>4530</v>
      </c>
      <c r="V7569" t="s">
        <v>867</v>
      </c>
      <c r="X7569">
        <v>1</v>
      </c>
      <c r="Y7569">
        <v>0</v>
      </c>
      <c r="Z7569">
        <v>0</v>
      </c>
      <c r="AA7569">
        <v>0</v>
      </c>
      <c r="AB7569">
        <v>944700</v>
      </c>
      <c r="AC7569" t="s">
        <v>178</v>
      </c>
      <c r="AD7569">
        <f>+VLOOKUP(T7569,items!$A$2:$D$1255,4,0)</f>
        <v>0</v>
      </c>
      <c r="AE7569">
        <f>+VLOOKUP(T7569,Tabla1[],5,0)</f>
        <v>0</v>
      </c>
      <c r="AF7569">
        <f t="shared" si="118"/>
        <v>11</v>
      </c>
    </row>
    <row r="7570" spans="1:32" x14ac:dyDescent="0.25">
      <c r="A7570">
        <v>106104</v>
      </c>
      <c r="B7570" t="s">
        <v>12287</v>
      </c>
      <c r="C7570" t="s">
        <v>33</v>
      </c>
      <c r="D7570">
        <v>0</v>
      </c>
      <c r="F7570" t="s">
        <v>10127</v>
      </c>
      <c r="G7570" t="s">
        <v>12871</v>
      </c>
      <c r="H7570" t="s">
        <v>13476</v>
      </c>
      <c r="I7570" t="s">
        <v>37</v>
      </c>
      <c r="J7570" t="s">
        <v>37</v>
      </c>
      <c r="K7570" t="s">
        <v>37</v>
      </c>
      <c r="L7570" t="s">
        <v>37</v>
      </c>
      <c r="M7570" t="s">
        <v>6299</v>
      </c>
      <c r="N7570" t="s">
        <v>6299</v>
      </c>
      <c r="O7570" t="s">
        <v>280</v>
      </c>
      <c r="P7570" t="s">
        <v>281</v>
      </c>
      <c r="Q7570" t="s">
        <v>13477</v>
      </c>
      <c r="R7570" t="s">
        <v>177</v>
      </c>
      <c r="S7570" t="s">
        <v>128</v>
      </c>
      <c r="T7570" t="s">
        <v>215</v>
      </c>
      <c r="U7570" t="s">
        <v>216</v>
      </c>
      <c r="X7570">
        <v>1</v>
      </c>
      <c r="Y7570">
        <v>0</v>
      </c>
      <c r="Z7570">
        <v>0</v>
      </c>
      <c r="AA7570">
        <v>0</v>
      </c>
      <c r="AB7570">
        <v>1000000</v>
      </c>
      <c r="AC7570" t="s">
        <v>178</v>
      </c>
      <c r="AD7570">
        <f>+VLOOKUP(T7570,items!$A$2:$D$1255,4,0)</f>
        <v>0</v>
      </c>
      <c r="AE7570">
        <f>+VLOOKUP(T7570,Tabla1[],5,0)</f>
        <v>0</v>
      </c>
      <c r="AF7570">
        <f t="shared" si="118"/>
        <v>11</v>
      </c>
    </row>
    <row r="7571" spans="1:32" x14ac:dyDescent="0.25">
      <c r="A7571">
        <v>106104</v>
      </c>
      <c r="B7571" t="s">
        <v>12287</v>
      </c>
      <c r="C7571" t="s">
        <v>33</v>
      </c>
      <c r="D7571">
        <v>0</v>
      </c>
      <c r="F7571" t="s">
        <v>10127</v>
      </c>
      <c r="G7571" t="s">
        <v>12871</v>
      </c>
      <c r="H7571" t="s">
        <v>13476</v>
      </c>
      <c r="I7571" t="s">
        <v>37</v>
      </c>
      <c r="J7571" t="s">
        <v>37</v>
      </c>
      <c r="K7571" t="s">
        <v>37</v>
      </c>
      <c r="L7571" t="s">
        <v>37</v>
      </c>
      <c r="M7571" t="s">
        <v>6299</v>
      </c>
      <c r="N7571" t="s">
        <v>6299</v>
      </c>
      <c r="O7571" t="s">
        <v>280</v>
      </c>
      <c r="P7571" t="s">
        <v>281</v>
      </c>
      <c r="Q7571" t="s">
        <v>13477</v>
      </c>
      <c r="R7571" t="s">
        <v>177</v>
      </c>
      <c r="S7571" t="s">
        <v>128</v>
      </c>
      <c r="T7571" t="s">
        <v>314</v>
      </c>
      <c r="U7571" t="s">
        <v>315</v>
      </c>
      <c r="X7571">
        <v>1</v>
      </c>
      <c r="Y7571">
        <v>0</v>
      </c>
      <c r="Z7571">
        <v>0</v>
      </c>
      <c r="AA7571">
        <v>0</v>
      </c>
      <c r="AB7571">
        <v>300000</v>
      </c>
      <c r="AC7571" t="s">
        <v>178</v>
      </c>
      <c r="AD7571">
        <f>+VLOOKUP(T7571,items!$A$2:$D$1255,4,0)</f>
        <v>0</v>
      </c>
      <c r="AE7571">
        <f>+VLOOKUP(T7571,Tabla1[],5,0)</f>
        <v>0</v>
      </c>
      <c r="AF7571">
        <f t="shared" si="118"/>
        <v>11</v>
      </c>
    </row>
    <row r="7572" spans="1:32" x14ac:dyDescent="0.25">
      <c r="A7572">
        <v>106113</v>
      </c>
      <c r="B7572" t="s">
        <v>13478</v>
      </c>
      <c r="C7572" t="s">
        <v>33</v>
      </c>
      <c r="D7572">
        <v>0</v>
      </c>
      <c r="F7572" t="s">
        <v>10127</v>
      </c>
      <c r="G7572" t="s">
        <v>10127</v>
      </c>
      <c r="H7572" t="s">
        <v>13479</v>
      </c>
      <c r="I7572" t="s">
        <v>37</v>
      </c>
      <c r="J7572" t="s">
        <v>13480</v>
      </c>
      <c r="K7572" t="s">
        <v>13481</v>
      </c>
      <c r="L7572" t="s">
        <v>13482</v>
      </c>
      <c r="M7572" t="s">
        <v>97</v>
      </c>
      <c r="N7572" t="s">
        <v>97</v>
      </c>
      <c r="O7572" t="s">
        <v>5878</v>
      </c>
      <c r="P7572" t="s">
        <v>11623</v>
      </c>
      <c r="Q7572" t="s">
        <v>234</v>
      </c>
      <c r="R7572" t="s">
        <v>63</v>
      </c>
      <c r="S7572" t="s">
        <v>128</v>
      </c>
      <c r="T7572" t="s">
        <v>229</v>
      </c>
      <c r="U7572" t="s">
        <v>230</v>
      </c>
      <c r="V7572" t="s">
        <v>2013</v>
      </c>
      <c r="X7572">
        <v>3</v>
      </c>
      <c r="Y7572">
        <v>0</v>
      </c>
      <c r="Z7572">
        <v>0</v>
      </c>
      <c r="AA7572">
        <v>0</v>
      </c>
      <c r="AB7572">
        <v>527439</v>
      </c>
      <c r="AC7572" t="s">
        <v>47</v>
      </c>
      <c r="AD7572">
        <f>+VLOOKUP(T7572,items!$A$2:$D$1255,4,0)</f>
        <v>0</v>
      </c>
      <c r="AE7572">
        <f>+VLOOKUP(T7572,Tabla1[],5,0)</f>
        <v>0</v>
      </c>
      <c r="AF7572">
        <f t="shared" si="118"/>
        <v>7</v>
      </c>
    </row>
    <row r="7573" spans="1:32" x14ac:dyDescent="0.25">
      <c r="A7573">
        <v>106113</v>
      </c>
      <c r="B7573" t="s">
        <v>13478</v>
      </c>
      <c r="C7573" t="s">
        <v>33</v>
      </c>
      <c r="D7573">
        <v>0</v>
      </c>
      <c r="F7573" t="s">
        <v>10127</v>
      </c>
      <c r="G7573" t="s">
        <v>10127</v>
      </c>
      <c r="H7573" t="s">
        <v>13479</v>
      </c>
      <c r="I7573" t="s">
        <v>37</v>
      </c>
      <c r="J7573" t="s">
        <v>13480</v>
      </c>
      <c r="K7573" t="s">
        <v>13481</v>
      </c>
      <c r="L7573" t="s">
        <v>13482</v>
      </c>
      <c r="M7573" t="s">
        <v>97</v>
      </c>
      <c r="N7573" t="s">
        <v>97</v>
      </c>
      <c r="O7573" t="s">
        <v>5878</v>
      </c>
      <c r="P7573" t="s">
        <v>11623</v>
      </c>
      <c r="Q7573" t="s">
        <v>234</v>
      </c>
      <c r="R7573" t="s">
        <v>63</v>
      </c>
      <c r="S7573" t="s">
        <v>128</v>
      </c>
      <c r="T7573" t="s">
        <v>1922</v>
      </c>
      <c r="U7573" t="s">
        <v>1923</v>
      </c>
      <c r="X7573">
        <v>3</v>
      </c>
      <c r="Y7573">
        <v>0</v>
      </c>
      <c r="Z7573">
        <v>0</v>
      </c>
      <c r="AA7573">
        <v>0</v>
      </c>
      <c r="AB7573">
        <v>1852500</v>
      </c>
      <c r="AC7573" t="s">
        <v>47</v>
      </c>
      <c r="AD7573">
        <f>+VLOOKUP(T7573,items!$A$2:$D$1255,4,0)</f>
        <v>0</v>
      </c>
      <c r="AE7573">
        <f>+VLOOKUP(T7573,Tabla1[],5,0)</f>
        <v>0</v>
      </c>
      <c r="AF7573">
        <f t="shared" si="118"/>
        <v>7</v>
      </c>
    </row>
    <row r="7574" spans="1:32" x14ac:dyDescent="0.25">
      <c r="A7574">
        <v>106113</v>
      </c>
      <c r="B7574" t="s">
        <v>13478</v>
      </c>
      <c r="C7574" t="s">
        <v>33</v>
      </c>
      <c r="D7574">
        <v>0</v>
      </c>
      <c r="F7574" t="s">
        <v>10127</v>
      </c>
      <c r="G7574" t="s">
        <v>10127</v>
      </c>
      <c r="H7574" t="s">
        <v>13479</v>
      </c>
      <c r="I7574" t="s">
        <v>37</v>
      </c>
      <c r="J7574" t="s">
        <v>13480</v>
      </c>
      <c r="K7574" t="s">
        <v>13481</v>
      </c>
      <c r="L7574" t="s">
        <v>13482</v>
      </c>
      <c r="M7574" t="s">
        <v>97</v>
      </c>
      <c r="N7574" t="s">
        <v>97</v>
      </c>
      <c r="O7574" t="s">
        <v>5878</v>
      </c>
      <c r="P7574" t="s">
        <v>11623</v>
      </c>
      <c r="Q7574" t="s">
        <v>234</v>
      </c>
      <c r="R7574" t="s">
        <v>63</v>
      </c>
      <c r="S7574" t="s">
        <v>128</v>
      </c>
      <c r="T7574" t="s">
        <v>217</v>
      </c>
      <c r="U7574" t="s">
        <v>218</v>
      </c>
      <c r="X7574">
        <v>2</v>
      </c>
      <c r="Y7574">
        <v>0</v>
      </c>
      <c r="Z7574">
        <v>0</v>
      </c>
      <c r="AA7574">
        <v>0</v>
      </c>
      <c r="AB7574">
        <v>627000</v>
      </c>
      <c r="AC7574" t="s">
        <v>47</v>
      </c>
      <c r="AD7574">
        <f>+VLOOKUP(T7574,items!$A$2:$D$1255,4,0)</f>
        <v>0</v>
      </c>
      <c r="AE7574">
        <f>+VLOOKUP(T7574,Tabla1[],5,0)</f>
        <v>0</v>
      </c>
      <c r="AF7574">
        <f t="shared" si="118"/>
        <v>7</v>
      </c>
    </row>
    <row r="7575" spans="1:32" x14ac:dyDescent="0.25">
      <c r="A7575">
        <v>106114</v>
      </c>
      <c r="B7575" t="s">
        <v>13483</v>
      </c>
      <c r="C7575" t="s">
        <v>75</v>
      </c>
      <c r="D7575">
        <v>0</v>
      </c>
      <c r="F7575" t="s">
        <v>10127</v>
      </c>
      <c r="G7575" t="s">
        <v>11377</v>
      </c>
      <c r="H7575" t="s">
        <v>13484</v>
      </c>
      <c r="I7575" t="s">
        <v>13485</v>
      </c>
      <c r="J7575" t="s">
        <v>13486</v>
      </c>
      <c r="K7575" t="s">
        <v>13487</v>
      </c>
      <c r="L7575" t="s">
        <v>13488</v>
      </c>
      <c r="M7575" t="s">
        <v>10843</v>
      </c>
      <c r="N7575" t="s">
        <v>8997</v>
      </c>
      <c r="O7575" t="s">
        <v>8479</v>
      </c>
      <c r="P7575" t="s">
        <v>12758</v>
      </c>
      <c r="Q7575" t="s">
        <v>12310</v>
      </c>
      <c r="R7575" t="s">
        <v>63</v>
      </c>
      <c r="S7575" t="s">
        <v>256</v>
      </c>
      <c r="T7575" t="s">
        <v>574</v>
      </c>
      <c r="U7575" t="s">
        <v>575</v>
      </c>
      <c r="W7575" t="s">
        <v>114</v>
      </c>
      <c r="X7575">
        <v>1</v>
      </c>
      <c r="Y7575">
        <v>8200</v>
      </c>
      <c r="Z7575">
        <v>0</v>
      </c>
      <c r="AA7575">
        <v>0</v>
      </c>
      <c r="AB7575">
        <v>1184175</v>
      </c>
      <c r="AC7575" t="s">
        <v>47</v>
      </c>
      <c r="AD7575">
        <f>+VLOOKUP(T7575,items!$A$2:$D$1255,4,0)</f>
        <v>0</v>
      </c>
      <c r="AE7575">
        <f>+VLOOKUP(T7575,Tabla1[],5,0)</f>
        <v>0</v>
      </c>
      <c r="AF7575">
        <f t="shared" si="118"/>
        <v>8</v>
      </c>
    </row>
    <row r="7576" spans="1:32" x14ac:dyDescent="0.25">
      <c r="A7576">
        <v>106114</v>
      </c>
      <c r="B7576" t="s">
        <v>13483</v>
      </c>
      <c r="C7576" t="s">
        <v>75</v>
      </c>
      <c r="D7576">
        <v>0</v>
      </c>
      <c r="F7576" t="s">
        <v>10127</v>
      </c>
      <c r="G7576" t="s">
        <v>11377</v>
      </c>
      <c r="H7576" t="s">
        <v>13484</v>
      </c>
      <c r="I7576" t="s">
        <v>13485</v>
      </c>
      <c r="J7576" t="s">
        <v>13486</v>
      </c>
      <c r="K7576" t="s">
        <v>13487</v>
      </c>
      <c r="L7576" t="s">
        <v>13488</v>
      </c>
      <c r="M7576" t="s">
        <v>10843</v>
      </c>
      <c r="N7576" t="s">
        <v>8997</v>
      </c>
      <c r="O7576" t="s">
        <v>8479</v>
      </c>
      <c r="P7576" t="s">
        <v>12758</v>
      </c>
      <c r="Q7576" t="s">
        <v>12310</v>
      </c>
      <c r="R7576" t="s">
        <v>63</v>
      </c>
      <c r="S7576" t="s">
        <v>256</v>
      </c>
      <c r="T7576" t="s">
        <v>576</v>
      </c>
      <c r="U7576" t="s">
        <v>577</v>
      </c>
      <c r="W7576" t="s">
        <v>114</v>
      </c>
      <c r="X7576">
        <v>4</v>
      </c>
      <c r="Y7576">
        <v>0</v>
      </c>
      <c r="Z7576">
        <v>0</v>
      </c>
      <c r="AA7576">
        <v>0</v>
      </c>
      <c r="AB7576">
        <v>242988</v>
      </c>
      <c r="AC7576" t="s">
        <v>47</v>
      </c>
      <c r="AD7576">
        <f>+VLOOKUP(T7576,items!$A$2:$D$1255,4,0)</f>
        <v>0</v>
      </c>
      <c r="AE7576">
        <f>+VLOOKUP(T7576,Tabla1[],5,0)</f>
        <v>0</v>
      </c>
      <c r="AF7576">
        <f t="shared" si="118"/>
        <v>8</v>
      </c>
    </row>
    <row r="7577" spans="1:32" x14ac:dyDescent="0.25">
      <c r="A7577">
        <v>106114</v>
      </c>
      <c r="B7577" t="s">
        <v>13483</v>
      </c>
      <c r="C7577" t="s">
        <v>75</v>
      </c>
      <c r="D7577">
        <v>0</v>
      </c>
      <c r="F7577" t="s">
        <v>10127</v>
      </c>
      <c r="G7577" t="s">
        <v>11377</v>
      </c>
      <c r="H7577" t="s">
        <v>13484</v>
      </c>
      <c r="I7577" t="s">
        <v>13485</v>
      </c>
      <c r="J7577" t="s">
        <v>13486</v>
      </c>
      <c r="K7577" t="s">
        <v>13487</v>
      </c>
      <c r="L7577" t="s">
        <v>13488</v>
      </c>
      <c r="M7577" t="s">
        <v>10843</v>
      </c>
      <c r="N7577" t="s">
        <v>8997</v>
      </c>
      <c r="O7577" t="s">
        <v>8479</v>
      </c>
      <c r="P7577" t="s">
        <v>12758</v>
      </c>
      <c r="Q7577" t="s">
        <v>12310</v>
      </c>
      <c r="R7577" t="s">
        <v>63</v>
      </c>
      <c r="S7577" t="s">
        <v>256</v>
      </c>
      <c r="T7577" t="s">
        <v>94</v>
      </c>
      <c r="U7577" t="s">
        <v>95</v>
      </c>
      <c r="X7577">
        <v>1</v>
      </c>
      <c r="Y7577">
        <v>0</v>
      </c>
      <c r="Z7577">
        <v>0</v>
      </c>
      <c r="AA7577">
        <v>0</v>
      </c>
      <c r="AB7577">
        <v>300000</v>
      </c>
      <c r="AC7577" t="s">
        <v>47</v>
      </c>
      <c r="AD7577" t="e">
        <f>+VLOOKUP(T7577,items!$A$2:$D$1255,4,0)</f>
        <v>#N/A</v>
      </c>
      <c r="AE7577" t="e">
        <f>+VLOOKUP(T7577,Tabla1[],5,0)</f>
        <v>#N/A</v>
      </c>
      <c r="AF7577">
        <f t="shared" si="118"/>
        <v>8</v>
      </c>
    </row>
    <row r="7578" spans="1:32" x14ac:dyDescent="0.25">
      <c r="A7578">
        <v>106114</v>
      </c>
      <c r="B7578" t="s">
        <v>13483</v>
      </c>
      <c r="C7578" t="s">
        <v>75</v>
      </c>
      <c r="D7578">
        <v>0</v>
      </c>
      <c r="F7578" t="s">
        <v>10127</v>
      </c>
      <c r="G7578" t="s">
        <v>11377</v>
      </c>
      <c r="H7578" t="s">
        <v>13484</v>
      </c>
      <c r="I7578" t="s">
        <v>13485</v>
      </c>
      <c r="J7578" t="s">
        <v>13486</v>
      </c>
      <c r="K7578" t="s">
        <v>13487</v>
      </c>
      <c r="L7578" t="s">
        <v>13488</v>
      </c>
      <c r="M7578" t="s">
        <v>10843</v>
      </c>
      <c r="N7578" t="s">
        <v>8997</v>
      </c>
      <c r="O7578" t="s">
        <v>8479</v>
      </c>
      <c r="P7578" t="s">
        <v>12758</v>
      </c>
      <c r="Q7578" t="s">
        <v>12310</v>
      </c>
      <c r="R7578" t="s">
        <v>63</v>
      </c>
      <c r="S7578" t="s">
        <v>256</v>
      </c>
      <c r="T7578" t="s">
        <v>466</v>
      </c>
      <c r="U7578" t="s">
        <v>467</v>
      </c>
      <c r="V7578" t="s">
        <v>578</v>
      </c>
      <c r="W7578" t="s">
        <v>114</v>
      </c>
      <c r="X7578">
        <v>1</v>
      </c>
      <c r="Y7578">
        <v>8200</v>
      </c>
      <c r="Z7578">
        <v>0</v>
      </c>
      <c r="AA7578">
        <v>2500</v>
      </c>
      <c r="AB7578">
        <v>9591202</v>
      </c>
      <c r="AC7578" t="s">
        <v>47</v>
      </c>
      <c r="AD7578" t="str">
        <f>+VLOOKUP(T7578,items!$A$2:$D$1255,4,0)</f>
        <v>SOMBRALINA</v>
      </c>
      <c r="AE7578" t="str">
        <f>+VLOOKUP(T7578,Tabla1[],5,0)</f>
        <v>ELECTRICA</v>
      </c>
      <c r="AF7578">
        <f t="shared" si="118"/>
        <v>8</v>
      </c>
    </row>
    <row r="7579" spans="1:32" x14ac:dyDescent="0.25">
      <c r="A7579">
        <v>106114</v>
      </c>
      <c r="B7579" t="s">
        <v>13483</v>
      </c>
      <c r="C7579" t="s">
        <v>75</v>
      </c>
      <c r="D7579">
        <v>0</v>
      </c>
      <c r="F7579" t="s">
        <v>10127</v>
      </c>
      <c r="G7579" t="s">
        <v>11377</v>
      </c>
      <c r="H7579" t="s">
        <v>13484</v>
      </c>
      <c r="I7579" t="s">
        <v>13485</v>
      </c>
      <c r="J7579" t="s">
        <v>13486</v>
      </c>
      <c r="K7579" t="s">
        <v>13487</v>
      </c>
      <c r="L7579" t="s">
        <v>13488</v>
      </c>
      <c r="M7579" t="s">
        <v>10843</v>
      </c>
      <c r="N7579" t="s">
        <v>8997</v>
      </c>
      <c r="O7579" t="s">
        <v>8479</v>
      </c>
      <c r="P7579" t="s">
        <v>12758</v>
      </c>
      <c r="Q7579" t="s">
        <v>12310</v>
      </c>
      <c r="R7579" t="s">
        <v>63</v>
      </c>
      <c r="S7579" t="s">
        <v>256</v>
      </c>
      <c r="T7579" t="s">
        <v>392</v>
      </c>
      <c r="U7579" t="s">
        <v>393</v>
      </c>
      <c r="X7579">
        <v>1</v>
      </c>
      <c r="Y7579">
        <v>0</v>
      </c>
      <c r="Z7579">
        <v>0</v>
      </c>
      <c r="AA7579">
        <v>0</v>
      </c>
      <c r="AB7579">
        <v>500000</v>
      </c>
      <c r="AC7579" t="s">
        <v>47</v>
      </c>
      <c r="AD7579" t="e">
        <f>+VLOOKUP(T7579,items!$A$2:$D$1255,4,0)</f>
        <v>#N/A</v>
      </c>
      <c r="AE7579" t="e">
        <f>+VLOOKUP(T7579,Tabla1[],5,0)</f>
        <v>#N/A</v>
      </c>
      <c r="AF7579">
        <f t="shared" si="118"/>
        <v>8</v>
      </c>
    </row>
    <row r="7580" spans="1:32" x14ac:dyDescent="0.25">
      <c r="A7580">
        <v>106115</v>
      </c>
      <c r="B7580" t="s">
        <v>1311</v>
      </c>
      <c r="C7580" t="s">
        <v>75</v>
      </c>
      <c r="D7580">
        <v>0</v>
      </c>
      <c r="F7580" t="s">
        <v>10127</v>
      </c>
      <c r="G7580" t="s">
        <v>10714</v>
      </c>
      <c r="H7580" t="s">
        <v>13489</v>
      </c>
      <c r="I7580" t="s">
        <v>37</v>
      </c>
      <c r="J7580" t="s">
        <v>13490</v>
      </c>
      <c r="K7580" t="s">
        <v>37</v>
      </c>
      <c r="L7580" t="s">
        <v>37</v>
      </c>
      <c r="M7580" t="s">
        <v>10461</v>
      </c>
      <c r="N7580" t="s">
        <v>10461</v>
      </c>
      <c r="O7580" t="s">
        <v>10230</v>
      </c>
      <c r="P7580" t="s">
        <v>11377</v>
      </c>
      <c r="Q7580" t="s">
        <v>11377</v>
      </c>
      <c r="R7580" t="s">
        <v>11492</v>
      </c>
      <c r="S7580" t="s">
        <v>346</v>
      </c>
      <c r="T7580" t="s">
        <v>1469</v>
      </c>
      <c r="U7580" t="s">
        <v>578</v>
      </c>
      <c r="X7580">
        <v>26</v>
      </c>
      <c r="Y7580">
        <v>0</v>
      </c>
      <c r="Z7580">
        <v>0</v>
      </c>
      <c r="AA7580">
        <v>0</v>
      </c>
      <c r="AB7580">
        <v>1367600</v>
      </c>
      <c r="AC7580" t="s">
        <v>47</v>
      </c>
      <c r="AD7580">
        <f>+VLOOKUP(T7580,items!$A$2:$D$1255,4,0)</f>
        <v>0</v>
      </c>
      <c r="AE7580">
        <f>+VLOOKUP(T7580,Tabla1[],5,0)</f>
        <v>0</v>
      </c>
      <c r="AF7580">
        <f t="shared" si="118"/>
        <v>7</v>
      </c>
    </row>
    <row r="7581" spans="1:32" x14ac:dyDescent="0.25">
      <c r="A7581">
        <v>106116</v>
      </c>
      <c r="B7581" t="s">
        <v>13483</v>
      </c>
      <c r="C7581" t="s">
        <v>33</v>
      </c>
      <c r="D7581">
        <v>0</v>
      </c>
      <c r="F7581" t="s">
        <v>10127</v>
      </c>
      <c r="G7581" t="s">
        <v>11377</v>
      </c>
      <c r="H7581" t="s">
        <v>13491</v>
      </c>
      <c r="I7581" t="s">
        <v>37</v>
      </c>
      <c r="J7581" t="s">
        <v>13492</v>
      </c>
      <c r="K7581" t="s">
        <v>13493</v>
      </c>
      <c r="L7581" t="s">
        <v>13494</v>
      </c>
      <c r="M7581" t="s">
        <v>12160</v>
      </c>
      <c r="N7581" t="s">
        <v>12160</v>
      </c>
      <c r="O7581" t="s">
        <v>9541</v>
      </c>
      <c r="P7581" t="s">
        <v>9152</v>
      </c>
      <c r="Q7581" t="s">
        <v>9157</v>
      </c>
      <c r="R7581" t="s">
        <v>63</v>
      </c>
      <c r="S7581" t="s">
        <v>256</v>
      </c>
      <c r="T7581" t="s">
        <v>4891</v>
      </c>
      <c r="U7581" t="s">
        <v>4892</v>
      </c>
      <c r="V7581" t="s">
        <v>958</v>
      </c>
      <c r="W7581" t="s">
        <v>114</v>
      </c>
      <c r="X7581">
        <v>1</v>
      </c>
      <c r="Y7581">
        <v>0</v>
      </c>
      <c r="Z7581">
        <v>0</v>
      </c>
      <c r="AA7581">
        <v>0</v>
      </c>
      <c r="AB7581">
        <v>2056910</v>
      </c>
      <c r="AC7581" t="s">
        <v>47</v>
      </c>
      <c r="AD7581">
        <f>+VLOOKUP(T7581,items!$A$2:$D$1255,4,0)</f>
        <v>0</v>
      </c>
      <c r="AE7581">
        <f>+VLOOKUP(T7581,Tabla1[],5,0)</f>
        <v>0</v>
      </c>
      <c r="AF7581">
        <f t="shared" si="118"/>
        <v>8</v>
      </c>
    </row>
    <row r="7582" spans="1:32" x14ac:dyDescent="0.25">
      <c r="A7582">
        <v>106116</v>
      </c>
      <c r="B7582" t="s">
        <v>13483</v>
      </c>
      <c r="C7582" t="s">
        <v>33</v>
      </c>
      <c r="D7582">
        <v>0</v>
      </c>
      <c r="F7582" t="s">
        <v>10127</v>
      </c>
      <c r="G7582" t="s">
        <v>11377</v>
      </c>
      <c r="H7582" t="s">
        <v>13491</v>
      </c>
      <c r="I7582" t="s">
        <v>37</v>
      </c>
      <c r="J7582" t="s">
        <v>13492</v>
      </c>
      <c r="K7582" t="s">
        <v>13493</v>
      </c>
      <c r="L7582" t="s">
        <v>13494</v>
      </c>
      <c r="M7582" t="s">
        <v>12160</v>
      </c>
      <c r="N7582" t="s">
        <v>12160</v>
      </c>
      <c r="O7582" t="s">
        <v>9541</v>
      </c>
      <c r="P7582" t="s">
        <v>9152</v>
      </c>
      <c r="Q7582" t="s">
        <v>9157</v>
      </c>
      <c r="R7582" t="s">
        <v>63</v>
      </c>
      <c r="S7582" t="s">
        <v>256</v>
      </c>
      <c r="T7582" t="s">
        <v>4304</v>
      </c>
      <c r="U7582" t="s">
        <v>4305</v>
      </c>
      <c r="W7582" t="s">
        <v>114</v>
      </c>
      <c r="X7582">
        <v>1</v>
      </c>
      <c r="Y7582">
        <v>0</v>
      </c>
      <c r="Z7582">
        <v>0</v>
      </c>
      <c r="AA7582">
        <v>0</v>
      </c>
      <c r="AB7582">
        <v>2278400</v>
      </c>
      <c r="AC7582" t="s">
        <v>47</v>
      </c>
      <c r="AD7582" t="str">
        <f>+VLOOKUP(T7582,items!$A$2:$D$1255,4,0)</f>
        <v>MUEBLES</v>
      </c>
      <c r="AE7582">
        <f>+VLOOKUP(T7582,Tabla1[],5,0)</f>
        <v>0</v>
      </c>
      <c r="AF7582">
        <f t="shared" si="118"/>
        <v>8</v>
      </c>
    </row>
    <row r="7583" spans="1:32" x14ac:dyDescent="0.25">
      <c r="A7583">
        <v>106119</v>
      </c>
      <c r="B7583" t="s">
        <v>13495</v>
      </c>
      <c r="C7583" t="s">
        <v>75</v>
      </c>
      <c r="D7583">
        <v>0</v>
      </c>
      <c r="F7583" t="s">
        <v>13496</v>
      </c>
      <c r="G7583" t="s">
        <v>10461</v>
      </c>
      <c r="H7583" t="s">
        <v>13497</v>
      </c>
      <c r="I7583" t="s">
        <v>37</v>
      </c>
      <c r="J7583" t="s">
        <v>13498</v>
      </c>
      <c r="K7583" t="s">
        <v>13499</v>
      </c>
      <c r="L7583" t="s">
        <v>13500</v>
      </c>
      <c r="M7583" t="s">
        <v>10842</v>
      </c>
      <c r="N7583" t="s">
        <v>10842</v>
      </c>
      <c r="O7583" t="s">
        <v>10230</v>
      </c>
      <c r="P7583" t="s">
        <v>11377</v>
      </c>
      <c r="Q7583" t="s">
        <v>12160</v>
      </c>
      <c r="R7583" t="s">
        <v>63</v>
      </c>
      <c r="S7583" t="s">
        <v>108</v>
      </c>
      <c r="T7583" t="s">
        <v>9521</v>
      </c>
      <c r="U7583" t="s">
        <v>9522</v>
      </c>
      <c r="X7583">
        <v>1</v>
      </c>
      <c r="Y7583">
        <v>0</v>
      </c>
      <c r="Z7583">
        <v>0</v>
      </c>
      <c r="AA7583">
        <v>0</v>
      </c>
      <c r="AB7583">
        <v>175000</v>
      </c>
      <c r="AC7583" t="s">
        <v>47</v>
      </c>
      <c r="AD7583" t="e">
        <f>+VLOOKUP(T7583,items!$A$2:$D$1255,4,0)</f>
        <v>#N/A</v>
      </c>
      <c r="AE7583" t="e">
        <f>+VLOOKUP(T7583,Tabla1[],5,0)</f>
        <v>#N/A</v>
      </c>
      <c r="AF7583">
        <f t="shared" si="118"/>
        <v>7</v>
      </c>
    </row>
    <row r="7584" spans="1:32" x14ac:dyDescent="0.25">
      <c r="A7584">
        <v>106120</v>
      </c>
      <c r="B7584" t="s">
        <v>13501</v>
      </c>
      <c r="C7584" t="s">
        <v>75</v>
      </c>
      <c r="D7584">
        <v>0</v>
      </c>
      <c r="F7584" t="s">
        <v>10127</v>
      </c>
      <c r="G7584" t="s">
        <v>10461</v>
      </c>
      <c r="H7584" t="s">
        <v>13502</v>
      </c>
      <c r="I7584" t="s">
        <v>13503</v>
      </c>
      <c r="J7584" t="s">
        <v>13504</v>
      </c>
      <c r="K7584" t="s">
        <v>13505</v>
      </c>
      <c r="L7584" t="s">
        <v>13506</v>
      </c>
      <c r="M7584" t="s">
        <v>11844</v>
      </c>
      <c r="N7584" t="s">
        <v>12073</v>
      </c>
      <c r="O7584" t="s">
        <v>8480</v>
      </c>
      <c r="P7584" t="s">
        <v>9541</v>
      </c>
      <c r="Q7584" t="s">
        <v>10222</v>
      </c>
      <c r="R7584" t="s">
        <v>127</v>
      </c>
      <c r="S7584" t="s">
        <v>108</v>
      </c>
      <c r="T7584" t="s">
        <v>94</v>
      </c>
      <c r="U7584" t="s">
        <v>95</v>
      </c>
      <c r="X7584">
        <v>1</v>
      </c>
      <c r="Y7584">
        <v>0</v>
      </c>
      <c r="Z7584">
        <v>0</v>
      </c>
      <c r="AA7584">
        <v>0</v>
      </c>
      <c r="AB7584">
        <v>350000</v>
      </c>
      <c r="AC7584" t="s">
        <v>47</v>
      </c>
      <c r="AD7584" t="e">
        <f>+VLOOKUP(T7584,items!$A$2:$D$1255,4,0)</f>
        <v>#N/A</v>
      </c>
      <c r="AE7584" t="e">
        <f>+VLOOKUP(T7584,Tabla1[],5,0)</f>
        <v>#N/A</v>
      </c>
      <c r="AF7584">
        <f t="shared" si="118"/>
        <v>8</v>
      </c>
    </row>
    <row r="7585" spans="1:34" x14ac:dyDescent="0.25">
      <c r="A7585">
        <v>106120</v>
      </c>
      <c r="B7585" t="s">
        <v>13501</v>
      </c>
      <c r="C7585" t="s">
        <v>75</v>
      </c>
      <c r="D7585">
        <v>0</v>
      </c>
      <c r="F7585" t="s">
        <v>10127</v>
      </c>
      <c r="G7585" t="s">
        <v>10461</v>
      </c>
      <c r="H7585" t="s">
        <v>13502</v>
      </c>
      <c r="I7585" t="s">
        <v>13503</v>
      </c>
      <c r="J7585" t="s">
        <v>13504</v>
      </c>
      <c r="K7585" t="s">
        <v>13505</v>
      </c>
      <c r="L7585" t="s">
        <v>13506</v>
      </c>
      <c r="M7585" t="s">
        <v>11844</v>
      </c>
      <c r="N7585" t="s">
        <v>12073</v>
      </c>
      <c r="O7585" t="s">
        <v>8480</v>
      </c>
      <c r="P7585" t="s">
        <v>9541</v>
      </c>
      <c r="Q7585" t="s">
        <v>10222</v>
      </c>
      <c r="R7585" t="s">
        <v>127</v>
      </c>
      <c r="S7585" t="s">
        <v>108</v>
      </c>
      <c r="T7585" t="s">
        <v>1022</v>
      </c>
      <c r="U7585" t="s">
        <v>1023</v>
      </c>
      <c r="V7585" t="s">
        <v>578</v>
      </c>
      <c r="X7585">
        <v>1</v>
      </c>
      <c r="Y7585">
        <v>10000</v>
      </c>
      <c r="Z7585">
        <v>0</v>
      </c>
      <c r="AA7585">
        <v>4000</v>
      </c>
      <c r="AB7585">
        <v>4294978</v>
      </c>
      <c r="AC7585" t="s">
        <v>47</v>
      </c>
      <c r="AD7585">
        <f>+VLOOKUP(T7585,items!$A$2:$D$1255,4,0)</f>
        <v>0</v>
      </c>
      <c r="AE7585">
        <f>+VLOOKUP(T7585,Tabla1[],5,0)</f>
        <v>0</v>
      </c>
      <c r="AF7585">
        <f t="shared" si="118"/>
        <v>8</v>
      </c>
    </row>
    <row r="7586" spans="1:34" x14ac:dyDescent="0.25">
      <c r="A7586">
        <v>106120</v>
      </c>
      <c r="B7586" t="s">
        <v>13501</v>
      </c>
      <c r="C7586" t="s">
        <v>75</v>
      </c>
      <c r="D7586">
        <v>0</v>
      </c>
      <c r="F7586" t="s">
        <v>10127</v>
      </c>
      <c r="G7586" t="s">
        <v>10461</v>
      </c>
      <c r="H7586" t="s">
        <v>13502</v>
      </c>
      <c r="I7586" t="s">
        <v>13503</v>
      </c>
      <c r="J7586" t="s">
        <v>13504</v>
      </c>
      <c r="K7586" t="s">
        <v>13505</v>
      </c>
      <c r="L7586" t="s">
        <v>13506</v>
      </c>
      <c r="M7586" t="s">
        <v>11844</v>
      </c>
      <c r="N7586" t="s">
        <v>12073</v>
      </c>
      <c r="O7586" t="s">
        <v>8480</v>
      </c>
      <c r="P7586" t="s">
        <v>9541</v>
      </c>
      <c r="Q7586" t="s">
        <v>10222</v>
      </c>
      <c r="R7586" t="s">
        <v>127</v>
      </c>
      <c r="S7586" t="s">
        <v>108</v>
      </c>
      <c r="T7586" t="s">
        <v>392</v>
      </c>
      <c r="U7586" t="s">
        <v>393</v>
      </c>
      <c r="X7586">
        <v>1</v>
      </c>
      <c r="Y7586">
        <v>0</v>
      </c>
      <c r="Z7586">
        <v>0</v>
      </c>
      <c r="AA7586">
        <v>0</v>
      </c>
      <c r="AB7586">
        <v>418000</v>
      </c>
      <c r="AC7586" t="s">
        <v>47</v>
      </c>
      <c r="AD7586" t="e">
        <f>+VLOOKUP(T7586,items!$A$2:$D$1255,4,0)</f>
        <v>#N/A</v>
      </c>
      <c r="AE7586" t="e">
        <f>+VLOOKUP(T7586,Tabla1[],5,0)</f>
        <v>#N/A</v>
      </c>
      <c r="AF7586">
        <f t="shared" si="118"/>
        <v>8</v>
      </c>
    </row>
    <row r="7587" spans="1:34" x14ac:dyDescent="0.25">
      <c r="A7587">
        <v>106128</v>
      </c>
      <c r="B7587" t="s">
        <v>11430</v>
      </c>
      <c r="C7587" t="s">
        <v>33</v>
      </c>
      <c r="D7587">
        <v>0</v>
      </c>
      <c r="F7587" t="s">
        <v>10127</v>
      </c>
      <c r="G7587" t="s">
        <v>241</v>
      </c>
      <c r="H7587" t="s">
        <v>13507</v>
      </c>
      <c r="I7587" t="s">
        <v>13508</v>
      </c>
      <c r="J7587" t="s">
        <v>13509</v>
      </c>
      <c r="K7587" t="s">
        <v>37</v>
      </c>
      <c r="L7587" t="s">
        <v>37</v>
      </c>
      <c r="M7587" t="s">
        <v>13254</v>
      </c>
      <c r="N7587" t="s">
        <v>10370</v>
      </c>
      <c r="O7587" t="s">
        <v>6297</v>
      </c>
      <c r="P7587" t="s">
        <v>6298</v>
      </c>
      <c r="Q7587" t="s">
        <v>6298</v>
      </c>
      <c r="R7587" t="s">
        <v>11492</v>
      </c>
      <c r="S7587" t="s">
        <v>272</v>
      </c>
      <c r="T7587" t="s">
        <v>13510</v>
      </c>
      <c r="U7587" t="s">
        <v>13511</v>
      </c>
      <c r="X7587">
        <v>1</v>
      </c>
      <c r="Y7587">
        <v>0</v>
      </c>
      <c r="Z7587">
        <v>0</v>
      </c>
      <c r="AA7587">
        <v>0</v>
      </c>
      <c r="AB7587" s="14">
        <v>1942344</v>
      </c>
      <c r="AC7587" t="s">
        <v>47</v>
      </c>
      <c r="AD7587">
        <f>+VLOOKUP(T7587,items!$A$2:$D$1255,4,0)</f>
        <v>0</v>
      </c>
      <c r="AE7587">
        <f>+VLOOKUP(T7587,Tabla1[],5,0)</f>
        <v>0</v>
      </c>
      <c r="AF7587">
        <f t="shared" si="118"/>
        <v>10</v>
      </c>
      <c r="AG7587">
        <v>3816</v>
      </c>
      <c r="AH7587" s="14">
        <v>1942344</v>
      </c>
    </row>
    <row r="7588" spans="1:34" x14ac:dyDescent="0.25">
      <c r="A7588">
        <v>106132</v>
      </c>
      <c r="B7588" t="s">
        <v>3467</v>
      </c>
      <c r="C7588" t="s">
        <v>75</v>
      </c>
      <c r="D7588">
        <v>0</v>
      </c>
      <c r="F7588" t="s">
        <v>10127</v>
      </c>
      <c r="G7588" t="s">
        <v>97</v>
      </c>
      <c r="H7588" t="s">
        <v>13512</v>
      </c>
      <c r="I7588" t="s">
        <v>37</v>
      </c>
      <c r="J7588" t="s">
        <v>13513</v>
      </c>
      <c r="K7588" t="s">
        <v>37</v>
      </c>
      <c r="L7588" t="s">
        <v>37</v>
      </c>
      <c r="M7588" t="s">
        <v>10714</v>
      </c>
      <c r="N7588" t="s">
        <v>10714</v>
      </c>
      <c r="O7588" t="s">
        <v>10842</v>
      </c>
      <c r="P7588" t="s">
        <v>10462</v>
      </c>
      <c r="Q7588" t="s">
        <v>10462</v>
      </c>
      <c r="R7588" t="s">
        <v>11492</v>
      </c>
      <c r="S7588" t="s">
        <v>164</v>
      </c>
      <c r="T7588" t="s">
        <v>1315</v>
      </c>
      <c r="U7588" t="s">
        <v>1147</v>
      </c>
      <c r="X7588">
        <v>120</v>
      </c>
      <c r="Y7588">
        <v>0</v>
      </c>
      <c r="Z7588">
        <v>0</v>
      </c>
      <c r="AA7588">
        <v>0</v>
      </c>
      <c r="AB7588">
        <v>6000000</v>
      </c>
      <c r="AC7588" t="s">
        <v>47</v>
      </c>
      <c r="AD7588">
        <f>+VLOOKUP(T7588,items!$A$2:$D$1255,4,0)</f>
        <v>0</v>
      </c>
      <c r="AE7588">
        <f>+VLOOKUP(T7588,Tabla1[],5,0)</f>
        <v>0</v>
      </c>
      <c r="AF7588">
        <f t="shared" si="118"/>
        <v>7</v>
      </c>
    </row>
    <row r="7589" spans="1:34" x14ac:dyDescent="0.25">
      <c r="A7589">
        <v>106139</v>
      </c>
      <c r="B7589" t="s">
        <v>5504</v>
      </c>
      <c r="C7589" t="s">
        <v>75</v>
      </c>
      <c r="D7589">
        <v>0</v>
      </c>
      <c r="F7589" t="s">
        <v>97</v>
      </c>
      <c r="G7589" t="s">
        <v>5878</v>
      </c>
      <c r="H7589" t="s">
        <v>13514</v>
      </c>
      <c r="I7589" t="s">
        <v>13515</v>
      </c>
      <c r="J7589" t="s">
        <v>13516</v>
      </c>
      <c r="K7589" t="s">
        <v>13517</v>
      </c>
      <c r="L7589" t="s">
        <v>37</v>
      </c>
      <c r="M7589" t="s">
        <v>11093</v>
      </c>
      <c r="N7589" t="s">
        <v>3391</v>
      </c>
      <c r="O7589" t="s">
        <v>13518</v>
      </c>
      <c r="P7589" t="s">
        <v>12981</v>
      </c>
      <c r="Q7589" t="s">
        <v>13519</v>
      </c>
      <c r="R7589" t="s">
        <v>764</v>
      </c>
      <c r="S7589" t="s">
        <v>346</v>
      </c>
      <c r="T7589" t="s">
        <v>2855</v>
      </c>
      <c r="U7589" t="s">
        <v>2856</v>
      </c>
      <c r="X7589">
        <v>2</v>
      </c>
      <c r="Y7589">
        <v>0</v>
      </c>
      <c r="Z7589">
        <v>0</v>
      </c>
      <c r="AA7589">
        <v>0</v>
      </c>
      <c r="AB7589">
        <v>685920</v>
      </c>
      <c r="AC7589" t="s">
        <v>47</v>
      </c>
      <c r="AD7589">
        <f>+VLOOKUP(T7589,items!$A$2:$D$1255,4,0)</f>
        <v>0</v>
      </c>
      <c r="AE7589">
        <f>+VLOOKUP(T7589,Tabla1[],5,0)</f>
        <v>0</v>
      </c>
      <c r="AF7589">
        <f t="shared" si="118"/>
        <v>10</v>
      </c>
    </row>
    <row r="7590" spans="1:34" x14ac:dyDescent="0.25">
      <c r="A7590">
        <v>106139</v>
      </c>
      <c r="B7590" t="s">
        <v>5504</v>
      </c>
      <c r="C7590" t="s">
        <v>75</v>
      </c>
      <c r="D7590">
        <v>0</v>
      </c>
      <c r="F7590" t="s">
        <v>97</v>
      </c>
      <c r="G7590" t="s">
        <v>5878</v>
      </c>
      <c r="H7590" t="s">
        <v>13514</v>
      </c>
      <c r="I7590" t="s">
        <v>13515</v>
      </c>
      <c r="J7590" t="s">
        <v>13516</v>
      </c>
      <c r="K7590" t="s">
        <v>13517</v>
      </c>
      <c r="L7590" t="s">
        <v>37</v>
      </c>
      <c r="M7590" t="s">
        <v>11093</v>
      </c>
      <c r="N7590" t="s">
        <v>3391</v>
      </c>
      <c r="O7590" t="s">
        <v>13518</v>
      </c>
      <c r="P7590" t="s">
        <v>12981</v>
      </c>
      <c r="Q7590" t="s">
        <v>13519</v>
      </c>
      <c r="R7590" t="s">
        <v>764</v>
      </c>
      <c r="S7590" t="s">
        <v>346</v>
      </c>
      <c r="T7590" t="s">
        <v>347</v>
      </c>
      <c r="U7590" t="s">
        <v>348</v>
      </c>
      <c r="W7590" t="s">
        <v>114</v>
      </c>
      <c r="X7590">
        <v>8</v>
      </c>
      <c r="Y7590">
        <v>5000</v>
      </c>
      <c r="Z7590">
        <v>0</v>
      </c>
      <c r="AA7590">
        <v>0</v>
      </c>
      <c r="AB7590">
        <v>3049896</v>
      </c>
      <c r="AC7590" t="s">
        <v>47</v>
      </c>
      <c r="AD7590">
        <f>+VLOOKUP(T7590,items!$A$2:$D$1255,4,0)</f>
        <v>0</v>
      </c>
      <c r="AE7590">
        <f>+VLOOKUP(T7590,Tabla1[],5,0)</f>
        <v>0</v>
      </c>
      <c r="AF7590">
        <f t="shared" si="118"/>
        <v>10</v>
      </c>
    </row>
    <row r="7591" spans="1:34" x14ac:dyDescent="0.25">
      <c r="A7591">
        <v>106139</v>
      </c>
      <c r="B7591" t="s">
        <v>5504</v>
      </c>
      <c r="C7591" t="s">
        <v>75</v>
      </c>
      <c r="D7591">
        <v>0</v>
      </c>
      <c r="F7591" t="s">
        <v>97</v>
      </c>
      <c r="G7591" t="s">
        <v>5878</v>
      </c>
      <c r="H7591" t="s">
        <v>13514</v>
      </c>
      <c r="I7591" t="s">
        <v>13515</v>
      </c>
      <c r="J7591" t="s">
        <v>13516</v>
      </c>
      <c r="K7591" t="s">
        <v>13517</v>
      </c>
      <c r="L7591" t="s">
        <v>37</v>
      </c>
      <c r="M7591" t="s">
        <v>11093</v>
      </c>
      <c r="N7591" t="s">
        <v>3391</v>
      </c>
      <c r="O7591" t="s">
        <v>13518</v>
      </c>
      <c r="P7591" t="s">
        <v>12981</v>
      </c>
      <c r="Q7591" t="s">
        <v>13519</v>
      </c>
      <c r="R7591" t="s">
        <v>764</v>
      </c>
      <c r="S7591" t="s">
        <v>346</v>
      </c>
      <c r="T7591" t="s">
        <v>1519</v>
      </c>
      <c r="U7591" t="s">
        <v>1520</v>
      </c>
      <c r="V7591" t="s">
        <v>244</v>
      </c>
      <c r="W7591" t="s">
        <v>114</v>
      </c>
      <c r="X7591">
        <v>2</v>
      </c>
      <c r="Y7591">
        <v>3330</v>
      </c>
      <c r="Z7591">
        <v>0</v>
      </c>
      <c r="AA7591">
        <v>5000</v>
      </c>
      <c r="AB7591">
        <v>7435820</v>
      </c>
      <c r="AC7591" t="s">
        <v>47</v>
      </c>
      <c r="AD7591" t="str">
        <f>+VLOOKUP(T7591,items!$A$2:$D$1255,4,0)</f>
        <v>PERGOLA</v>
      </c>
      <c r="AE7591" t="str">
        <f>+VLOOKUP(T7591,Tabla1[],5,0)</f>
        <v>PERGOLITE</v>
      </c>
      <c r="AF7591">
        <f t="shared" si="118"/>
        <v>10</v>
      </c>
    </row>
    <row r="7592" spans="1:34" x14ac:dyDescent="0.25">
      <c r="A7592">
        <v>106139</v>
      </c>
      <c r="B7592" t="s">
        <v>5504</v>
      </c>
      <c r="C7592" t="s">
        <v>75</v>
      </c>
      <c r="D7592">
        <v>0</v>
      </c>
      <c r="F7592" t="s">
        <v>97</v>
      </c>
      <c r="G7592" t="s">
        <v>5878</v>
      </c>
      <c r="H7592" t="s">
        <v>13514</v>
      </c>
      <c r="I7592" t="s">
        <v>13515</v>
      </c>
      <c r="J7592" t="s">
        <v>13516</v>
      </c>
      <c r="K7592" t="s">
        <v>13517</v>
      </c>
      <c r="L7592" t="s">
        <v>37</v>
      </c>
      <c r="M7592" t="s">
        <v>11093</v>
      </c>
      <c r="N7592" t="s">
        <v>3391</v>
      </c>
      <c r="O7592" t="s">
        <v>13518</v>
      </c>
      <c r="P7592" t="s">
        <v>12981</v>
      </c>
      <c r="Q7592" t="s">
        <v>13519</v>
      </c>
      <c r="R7592" t="s">
        <v>764</v>
      </c>
      <c r="S7592" t="s">
        <v>346</v>
      </c>
      <c r="T7592" t="s">
        <v>1805</v>
      </c>
      <c r="U7592" t="s">
        <v>1806</v>
      </c>
      <c r="X7592">
        <v>10</v>
      </c>
      <c r="Y7592">
        <v>3300</v>
      </c>
      <c r="Z7592">
        <v>0</v>
      </c>
      <c r="AA7592">
        <v>0</v>
      </c>
      <c r="AB7592">
        <v>2236830</v>
      </c>
      <c r="AC7592" t="s">
        <v>47</v>
      </c>
      <c r="AD7592">
        <f>+VLOOKUP(T7592,items!$A$2:$D$1255,4,0)</f>
        <v>0</v>
      </c>
      <c r="AE7592">
        <f>+VLOOKUP(T7592,Tabla1[],5,0)</f>
        <v>0</v>
      </c>
      <c r="AF7592">
        <f t="shared" si="118"/>
        <v>10</v>
      </c>
    </row>
    <row r="7593" spans="1:34" x14ac:dyDescent="0.25">
      <c r="A7593">
        <v>106139</v>
      </c>
      <c r="B7593" t="s">
        <v>5504</v>
      </c>
      <c r="C7593" t="s">
        <v>75</v>
      </c>
      <c r="D7593">
        <v>0</v>
      </c>
      <c r="F7593" t="s">
        <v>97</v>
      </c>
      <c r="G7593" t="s">
        <v>5878</v>
      </c>
      <c r="H7593" t="s">
        <v>13514</v>
      </c>
      <c r="I7593" t="s">
        <v>13515</v>
      </c>
      <c r="J7593" t="s">
        <v>13516</v>
      </c>
      <c r="K7593" t="s">
        <v>13517</v>
      </c>
      <c r="L7593" t="s">
        <v>37</v>
      </c>
      <c r="M7593" t="s">
        <v>11093</v>
      </c>
      <c r="N7593" t="s">
        <v>3391</v>
      </c>
      <c r="O7593" t="s">
        <v>13518</v>
      </c>
      <c r="P7593" t="s">
        <v>12981</v>
      </c>
      <c r="Q7593" t="s">
        <v>13519</v>
      </c>
      <c r="R7593" t="s">
        <v>764</v>
      </c>
      <c r="S7593" t="s">
        <v>346</v>
      </c>
      <c r="T7593" t="s">
        <v>13520</v>
      </c>
      <c r="U7593" t="s">
        <v>13521</v>
      </c>
      <c r="W7593" t="s">
        <v>114</v>
      </c>
      <c r="X7593">
        <v>3</v>
      </c>
      <c r="Y7593">
        <v>4500</v>
      </c>
      <c r="Z7593">
        <v>3000</v>
      </c>
      <c r="AA7593">
        <v>0</v>
      </c>
      <c r="AB7593">
        <v>3677058</v>
      </c>
      <c r="AC7593" t="s">
        <v>47</v>
      </c>
      <c r="AD7593">
        <f>+VLOOKUP(T7593,items!$A$2:$D$1255,4,0)</f>
        <v>0</v>
      </c>
      <c r="AE7593">
        <f>+VLOOKUP(T7593,Tabla1[],5,0)</f>
        <v>0</v>
      </c>
      <c r="AF7593">
        <f t="shared" si="118"/>
        <v>10</v>
      </c>
    </row>
    <row r="7594" spans="1:34" x14ac:dyDescent="0.25">
      <c r="A7594">
        <v>106140</v>
      </c>
      <c r="B7594" t="s">
        <v>4191</v>
      </c>
      <c r="C7594" t="s">
        <v>33</v>
      </c>
      <c r="D7594">
        <v>0</v>
      </c>
      <c r="F7594" t="s">
        <v>97</v>
      </c>
      <c r="G7594" t="s">
        <v>97</v>
      </c>
      <c r="H7594" t="s">
        <v>13522</v>
      </c>
      <c r="I7594" t="s">
        <v>37</v>
      </c>
      <c r="J7594" t="s">
        <v>13523</v>
      </c>
      <c r="K7594" t="s">
        <v>13524</v>
      </c>
      <c r="L7594" t="s">
        <v>13525</v>
      </c>
      <c r="M7594" t="s">
        <v>10714</v>
      </c>
      <c r="N7594" t="s">
        <v>10714</v>
      </c>
      <c r="O7594" t="s">
        <v>8477</v>
      </c>
      <c r="P7594" t="s">
        <v>234</v>
      </c>
      <c r="Q7594" t="s">
        <v>239</v>
      </c>
      <c r="R7594" t="s">
        <v>127</v>
      </c>
      <c r="S7594" t="s">
        <v>128</v>
      </c>
      <c r="T7594" t="s">
        <v>2613</v>
      </c>
      <c r="U7594" t="s">
        <v>2614</v>
      </c>
      <c r="X7594">
        <v>2</v>
      </c>
      <c r="Y7594">
        <v>0</v>
      </c>
      <c r="Z7594">
        <v>0</v>
      </c>
      <c r="AA7594">
        <v>0</v>
      </c>
      <c r="AB7594">
        <v>340000</v>
      </c>
      <c r="AC7594" t="s">
        <v>47</v>
      </c>
      <c r="AD7594">
        <f>+VLOOKUP(T7594,items!$A$2:$D$1255,4,0)</f>
        <v>0</v>
      </c>
      <c r="AE7594">
        <f>+VLOOKUP(T7594,Tabla1[],5,0)</f>
        <v>0</v>
      </c>
      <c r="AF7594">
        <f t="shared" si="118"/>
        <v>7</v>
      </c>
    </row>
    <row r="7595" spans="1:34" x14ac:dyDescent="0.25">
      <c r="A7595">
        <v>106140</v>
      </c>
      <c r="B7595" t="s">
        <v>4191</v>
      </c>
      <c r="C7595" t="s">
        <v>33</v>
      </c>
      <c r="D7595">
        <v>0</v>
      </c>
      <c r="F7595" t="s">
        <v>97</v>
      </c>
      <c r="G7595" t="s">
        <v>97</v>
      </c>
      <c r="H7595" t="s">
        <v>13522</v>
      </c>
      <c r="I7595" t="s">
        <v>37</v>
      </c>
      <c r="J7595" t="s">
        <v>13523</v>
      </c>
      <c r="K7595" t="s">
        <v>13524</v>
      </c>
      <c r="L7595" t="s">
        <v>13525</v>
      </c>
      <c r="M7595" t="s">
        <v>10714</v>
      </c>
      <c r="N7595" t="s">
        <v>10714</v>
      </c>
      <c r="O7595" t="s">
        <v>8477</v>
      </c>
      <c r="P7595" t="s">
        <v>234</v>
      </c>
      <c r="Q7595" t="s">
        <v>239</v>
      </c>
      <c r="R7595" t="s">
        <v>127</v>
      </c>
      <c r="S7595" t="s">
        <v>128</v>
      </c>
      <c r="T7595" t="s">
        <v>7589</v>
      </c>
      <c r="U7595" t="s">
        <v>7590</v>
      </c>
      <c r="X7595">
        <v>1</v>
      </c>
      <c r="Y7595">
        <v>0</v>
      </c>
      <c r="Z7595">
        <v>0</v>
      </c>
      <c r="AA7595">
        <v>0</v>
      </c>
      <c r="AB7595">
        <v>276250</v>
      </c>
      <c r="AC7595" t="s">
        <v>47</v>
      </c>
      <c r="AD7595">
        <f>+VLOOKUP(T7595,items!$A$2:$D$1255,4,0)</f>
        <v>0</v>
      </c>
      <c r="AE7595">
        <f>+VLOOKUP(T7595,Tabla1[],5,0)</f>
        <v>0</v>
      </c>
      <c r="AF7595">
        <f t="shared" si="118"/>
        <v>7</v>
      </c>
    </row>
    <row r="7596" spans="1:34" x14ac:dyDescent="0.25">
      <c r="A7596">
        <v>106140</v>
      </c>
      <c r="B7596" t="s">
        <v>4191</v>
      </c>
      <c r="C7596" t="s">
        <v>33</v>
      </c>
      <c r="D7596">
        <v>0</v>
      </c>
      <c r="F7596" t="s">
        <v>97</v>
      </c>
      <c r="G7596" t="s">
        <v>97</v>
      </c>
      <c r="H7596" t="s">
        <v>13522</v>
      </c>
      <c r="I7596" t="s">
        <v>37</v>
      </c>
      <c r="J7596" t="s">
        <v>13523</v>
      </c>
      <c r="K7596" t="s">
        <v>13524</v>
      </c>
      <c r="L7596" t="s">
        <v>13525</v>
      </c>
      <c r="M7596" t="s">
        <v>10714</v>
      </c>
      <c r="N7596" t="s">
        <v>10714</v>
      </c>
      <c r="O7596" t="s">
        <v>8477</v>
      </c>
      <c r="P7596" t="s">
        <v>234</v>
      </c>
      <c r="Q7596" t="s">
        <v>239</v>
      </c>
      <c r="R7596" t="s">
        <v>127</v>
      </c>
      <c r="S7596" t="s">
        <v>128</v>
      </c>
      <c r="T7596" t="s">
        <v>10995</v>
      </c>
      <c r="U7596" t="s">
        <v>10996</v>
      </c>
      <c r="X7596">
        <v>2</v>
      </c>
      <c r="Y7596">
        <v>0</v>
      </c>
      <c r="Z7596">
        <v>0</v>
      </c>
      <c r="AA7596">
        <v>0</v>
      </c>
      <c r="AB7596">
        <v>892500</v>
      </c>
      <c r="AC7596" t="s">
        <v>47</v>
      </c>
      <c r="AD7596">
        <f>+VLOOKUP(T7596,items!$A$2:$D$1255,4,0)</f>
        <v>0</v>
      </c>
      <c r="AE7596">
        <f>+VLOOKUP(T7596,Tabla1[],5,0)</f>
        <v>0</v>
      </c>
      <c r="AF7596">
        <f t="shared" si="118"/>
        <v>7</v>
      </c>
    </row>
    <row r="7597" spans="1:34" x14ac:dyDescent="0.25">
      <c r="A7597">
        <v>106150</v>
      </c>
      <c r="B7597" t="s">
        <v>13526</v>
      </c>
      <c r="C7597" t="s">
        <v>33</v>
      </c>
      <c r="D7597">
        <v>0</v>
      </c>
      <c r="F7597" t="s">
        <v>97</v>
      </c>
      <c r="G7597" t="s">
        <v>97</v>
      </c>
      <c r="H7597" t="s">
        <v>13527</v>
      </c>
      <c r="I7597" t="s">
        <v>37</v>
      </c>
      <c r="J7597" t="s">
        <v>13528</v>
      </c>
      <c r="K7597" t="s">
        <v>13529</v>
      </c>
      <c r="L7597" t="s">
        <v>13530</v>
      </c>
      <c r="M7597" t="s">
        <v>10714</v>
      </c>
      <c r="N7597" t="s">
        <v>10714</v>
      </c>
      <c r="O7597" t="s">
        <v>11188</v>
      </c>
      <c r="P7597" t="s">
        <v>10220</v>
      </c>
      <c r="Q7597" t="s">
        <v>9541</v>
      </c>
      <c r="R7597" t="s">
        <v>127</v>
      </c>
      <c r="S7597" t="s">
        <v>64</v>
      </c>
      <c r="T7597" t="s">
        <v>1878</v>
      </c>
      <c r="U7597" t="s">
        <v>1879</v>
      </c>
      <c r="V7597" t="s">
        <v>859</v>
      </c>
      <c r="X7597">
        <v>1</v>
      </c>
      <c r="Y7597">
        <v>0</v>
      </c>
      <c r="Z7597">
        <v>0</v>
      </c>
      <c r="AA7597">
        <v>0</v>
      </c>
      <c r="AB7597">
        <v>1373211</v>
      </c>
      <c r="AC7597" t="s">
        <v>47</v>
      </c>
      <c r="AD7597" t="str">
        <f>+VLOOKUP(T7597,items!$A$2:$D$1255,4,0)</f>
        <v>MUEBLES</v>
      </c>
      <c r="AE7597">
        <f>+VLOOKUP(T7597,Tabla1[],5,0)</f>
        <v>0</v>
      </c>
      <c r="AF7597">
        <f t="shared" si="118"/>
        <v>8</v>
      </c>
    </row>
    <row r="7598" spans="1:34" x14ac:dyDescent="0.25">
      <c r="A7598">
        <v>106150</v>
      </c>
      <c r="B7598" t="s">
        <v>13526</v>
      </c>
      <c r="C7598" t="s">
        <v>33</v>
      </c>
      <c r="D7598">
        <v>0</v>
      </c>
      <c r="F7598" t="s">
        <v>97</v>
      </c>
      <c r="G7598" t="s">
        <v>97</v>
      </c>
      <c r="H7598" t="s">
        <v>13527</v>
      </c>
      <c r="I7598" t="s">
        <v>37</v>
      </c>
      <c r="J7598" t="s">
        <v>13528</v>
      </c>
      <c r="K7598" t="s">
        <v>13529</v>
      </c>
      <c r="L7598" t="s">
        <v>13530</v>
      </c>
      <c r="M7598" t="s">
        <v>10714</v>
      </c>
      <c r="N7598" t="s">
        <v>10714</v>
      </c>
      <c r="O7598" t="s">
        <v>11188</v>
      </c>
      <c r="P7598" t="s">
        <v>10220</v>
      </c>
      <c r="Q7598" t="s">
        <v>9541</v>
      </c>
      <c r="R7598" t="s">
        <v>127</v>
      </c>
      <c r="S7598" t="s">
        <v>64</v>
      </c>
      <c r="T7598" t="s">
        <v>691</v>
      </c>
      <c r="U7598" t="s">
        <v>692</v>
      </c>
      <c r="X7598">
        <v>1</v>
      </c>
      <c r="Y7598">
        <v>0</v>
      </c>
      <c r="Z7598">
        <v>0</v>
      </c>
      <c r="AA7598">
        <v>0</v>
      </c>
      <c r="AB7598">
        <v>78000</v>
      </c>
      <c r="AC7598" t="s">
        <v>47</v>
      </c>
      <c r="AD7598" t="e">
        <f>+VLOOKUP(T7598,items!$A$2:$D$1255,4,0)</f>
        <v>#N/A</v>
      </c>
      <c r="AE7598" t="e">
        <f>+VLOOKUP(T7598,Tabla1[],5,0)</f>
        <v>#N/A</v>
      </c>
      <c r="AF7598">
        <f t="shared" si="118"/>
        <v>8</v>
      </c>
    </row>
    <row r="7599" spans="1:34" x14ac:dyDescent="0.25">
      <c r="A7599">
        <v>106151</v>
      </c>
      <c r="B7599" t="s">
        <v>1525</v>
      </c>
      <c r="C7599" t="s">
        <v>75</v>
      </c>
      <c r="D7599">
        <v>0</v>
      </c>
      <c r="F7599" t="s">
        <v>97</v>
      </c>
      <c r="G7599" t="s">
        <v>10230</v>
      </c>
      <c r="H7599" t="s">
        <v>13531</v>
      </c>
      <c r="I7599" t="s">
        <v>13532</v>
      </c>
      <c r="J7599" t="s">
        <v>13533</v>
      </c>
      <c r="K7599" t="s">
        <v>13532</v>
      </c>
      <c r="L7599" t="s">
        <v>13532</v>
      </c>
      <c r="M7599" t="s">
        <v>10462</v>
      </c>
      <c r="N7599" t="s">
        <v>10462</v>
      </c>
      <c r="O7599" t="s">
        <v>11377</v>
      </c>
      <c r="P7599" t="s">
        <v>10843</v>
      </c>
      <c r="Q7599" t="s">
        <v>10843</v>
      </c>
      <c r="R7599" t="s">
        <v>11492</v>
      </c>
      <c r="S7599" t="s">
        <v>272</v>
      </c>
      <c r="T7599" t="s">
        <v>392</v>
      </c>
      <c r="U7599" t="s">
        <v>393</v>
      </c>
      <c r="X7599">
        <v>1</v>
      </c>
      <c r="Y7599">
        <v>0</v>
      </c>
      <c r="Z7599">
        <v>0</v>
      </c>
      <c r="AA7599">
        <v>0</v>
      </c>
      <c r="AB7599" s="14">
        <v>806358.96</v>
      </c>
      <c r="AC7599" t="s">
        <v>47</v>
      </c>
      <c r="AD7599" t="e">
        <f>+VLOOKUP(T7599,items!$A$2:$D$1255,4,0)</f>
        <v>#N/A</v>
      </c>
      <c r="AE7599" t="e">
        <f>+VLOOKUP(T7599,Tabla1[],5,0)</f>
        <v>#N/A</v>
      </c>
      <c r="AF7599">
        <f t="shared" si="118"/>
        <v>7</v>
      </c>
      <c r="AG7599">
        <v>3816</v>
      </c>
      <c r="AH7599" s="14">
        <v>806358.96</v>
      </c>
    </row>
    <row r="7600" spans="1:34" x14ac:dyDescent="0.25">
      <c r="A7600">
        <v>106153</v>
      </c>
      <c r="B7600" t="s">
        <v>13534</v>
      </c>
      <c r="C7600" t="s">
        <v>33</v>
      </c>
      <c r="D7600">
        <v>0</v>
      </c>
      <c r="F7600" t="s">
        <v>97</v>
      </c>
      <c r="G7600" t="s">
        <v>10461</v>
      </c>
      <c r="H7600" t="s">
        <v>13535</v>
      </c>
      <c r="I7600" t="s">
        <v>37</v>
      </c>
      <c r="J7600" t="s">
        <v>13536</v>
      </c>
      <c r="K7600" t="s">
        <v>13537</v>
      </c>
      <c r="L7600" t="s">
        <v>13538</v>
      </c>
      <c r="M7600" t="s">
        <v>11623</v>
      </c>
      <c r="N7600" t="s">
        <v>11623</v>
      </c>
      <c r="O7600" t="s">
        <v>12569</v>
      </c>
      <c r="P7600" t="s">
        <v>10703</v>
      </c>
      <c r="Q7600" t="s">
        <v>8609</v>
      </c>
      <c r="R7600" t="s">
        <v>63</v>
      </c>
      <c r="S7600" t="s">
        <v>88</v>
      </c>
      <c r="T7600" t="s">
        <v>13539</v>
      </c>
      <c r="U7600" t="s">
        <v>13540</v>
      </c>
      <c r="V7600" t="s">
        <v>953</v>
      </c>
      <c r="X7600">
        <v>16</v>
      </c>
      <c r="Y7600">
        <v>0</v>
      </c>
      <c r="Z7600">
        <v>0</v>
      </c>
      <c r="AA7600">
        <v>0</v>
      </c>
      <c r="AB7600">
        <v>35880352</v>
      </c>
      <c r="AC7600" t="s">
        <v>47</v>
      </c>
      <c r="AD7600" t="str">
        <f>+VLOOKUP(T7600,items!$A$2:$D$1255,4,0)</f>
        <v>MUEBLES</v>
      </c>
      <c r="AE7600">
        <f>+VLOOKUP(T7600,Tabla1[],5,0)</f>
        <v>0</v>
      </c>
      <c r="AF7600">
        <f t="shared" si="118"/>
        <v>9</v>
      </c>
    </row>
    <row r="7601" spans="1:32" x14ac:dyDescent="0.25">
      <c r="A7601">
        <v>106153</v>
      </c>
      <c r="B7601" t="s">
        <v>13534</v>
      </c>
      <c r="C7601" t="s">
        <v>33</v>
      </c>
      <c r="D7601">
        <v>0</v>
      </c>
      <c r="F7601" t="s">
        <v>97</v>
      </c>
      <c r="G7601" t="s">
        <v>10461</v>
      </c>
      <c r="H7601" t="s">
        <v>13535</v>
      </c>
      <c r="I7601" t="s">
        <v>37</v>
      </c>
      <c r="J7601" t="s">
        <v>13536</v>
      </c>
      <c r="K7601" t="s">
        <v>13537</v>
      </c>
      <c r="L7601" t="s">
        <v>13538</v>
      </c>
      <c r="M7601" t="s">
        <v>11623</v>
      </c>
      <c r="N7601" t="s">
        <v>11623</v>
      </c>
      <c r="O7601" t="s">
        <v>12569</v>
      </c>
      <c r="P7601" t="s">
        <v>10703</v>
      </c>
      <c r="Q7601" t="s">
        <v>8609</v>
      </c>
      <c r="R7601" t="s">
        <v>63</v>
      </c>
      <c r="S7601" t="s">
        <v>88</v>
      </c>
      <c r="T7601" t="s">
        <v>550</v>
      </c>
      <c r="U7601" t="s">
        <v>551</v>
      </c>
      <c r="W7601" t="s">
        <v>111</v>
      </c>
      <c r="X7601">
        <v>8</v>
      </c>
      <c r="Y7601">
        <v>0</v>
      </c>
      <c r="Z7601">
        <v>0</v>
      </c>
      <c r="AA7601">
        <v>0</v>
      </c>
      <c r="AB7601">
        <v>4012464</v>
      </c>
      <c r="AC7601" t="s">
        <v>47</v>
      </c>
      <c r="AD7601">
        <f>+VLOOKUP(T7601,items!$A$2:$D$1255,4,0)</f>
        <v>0</v>
      </c>
      <c r="AE7601">
        <f>+VLOOKUP(T7601,Tabla1[],5,0)</f>
        <v>0</v>
      </c>
      <c r="AF7601">
        <f t="shared" si="118"/>
        <v>9</v>
      </c>
    </row>
    <row r="7602" spans="1:32" x14ac:dyDescent="0.25">
      <c r="A7602">
        <v>106153</v>
      </c>
      <c r="B7602" t="s">
        <v>13534</v>
      </c>
      <c r="C7602" t="s">
        <v>33</v>
      </c>
      <c r="D7602">
        <v>0</v>
      </c>
      <c r="F7602" t="s">
        <v>97</v>
      </c>
      <c r="G7602" t="s">
        <v>10461</v>
      </c>
      <c r="H7602" t="s">
        <v>13535</v>
      </c>
      <c r="I7602" t="s">
        <v>37</v>
      </c>
      <c r="J7602" t="s">
        <v>13536</v>
      </c>
      <c r="K7602" t="s">
        <v>13537</v>
      </c>
      <c r="L7602" t="s">
        <v>13538</v>
      </c>
      <c r="M7602" t="s">
        <v>11623</v>
      </c>
      <c r="N7602" t="s">
        <v>11623</v>
      </c>
      <c r="O7602" t="s">
        <v>12569</v>
      </c>
      <c r="P7602" t="s">
        <v>10703</v>
      </c>
      <c r="Q7602" t="s">
        <v>8609</v>
      </c>
      <c r="R7602" t="s">
        <v>63</v>
      </c>
      <c r="S7602" t="s">
        <v>88</v>
      </c>
      <c r="T7602" t="s">
        <v>562</v>
      </c>
      <c r="U7602" t="s">
        <v>7272</v>
      </c>
      <c r="V7602" t="s">
        <v>953</v>
      </c>
      <c r="X7602">
        <v>8</v>
      </c>
      <c r="Y7602">
        <v>0</v>
      </c>
      <c r="Z7602">
        <v>0</v>
      </c>
      <c r="AA7602">
        <v>0</v>
      </c>
      <c r="AB7602">
        <v>15123152</v>
      </c>
      <c r="AC7602" t="s">
        <v>47</v>
      </c>
      <c r="AD7602">
        <f>+VLOOKUP(T7602,items!$A$2:$D$1255,4,0)</f>
        <v>0</v>
      </c>
      <c r="AE7602">
        <f>+VLOOKUP(T7602,Tabla1[],5,0)</f>
        <v>0</v>
      </c>
      <c r="AF7602">
        <f t="shared" si="118"/>
        <v>9</v>
      </c>
    </row>
    <row r="7603" spans="1:32" x14ac:dyDescent="0.25">
      <c r="A7603">
        <v>106153</v>
      </c>
      <c r="B7603" t="s">
        <v>13534</v>
      </c>
      <c r="C7603" t="s">
        <v>33</v>
      </c>
      <c r="D7603">
        <v>0</v>
      </c>
      <c r="F7603" t="s">
        <v>97</v>
      </c>
      <c r="G7603" t="s">
        <v>10461</v>
      </c>
      <c r="H7603" t="s">
        <v>13535</v>
      </c>
      <c r="I7603" t="s">
        <v>37</v>
      </c>
      <c r="J7603" t="s">
        <v>13536</v>
      </c>
      <c r="K7603" t="s">
        <v>13537</v>
      </c>
      <c r="L7603" t="s">
        <v>13538</v>
      </c>
      <c r="M7603" t="s">
        <v>11623</v>
      </c>
      <c r="N7603" t="s">
        <v>11623</v>
      </c>
      <c r="O7603" t="s">
        <v>12569</v>
      </c>
      <c r="P7603" t="s">
        <v>10703</v>
      </c>
      <c r="Q7603" t="s">
        <v>8609</v>
      </c>
      <c r="R7603" t="s">
        <v>63</v>
      </c>
      <c r="S7603" t="s">
        <v>88</v>
      </c>
      <c r="T7603" t="s">
        <v>936</v>
      </c>
      <c r="U7603" t="s">
        <v>937</v>
      </c>
      <c r="X7603">
        <v>1</v>
      </c>
      <c r="Y7603">
        <v>0</v>
      </c>
      <c r="Z7603">
        <v>0</v>
      </c>
      <c r="AA7603">
        <v>0</v>
      </c>
      <c r="AB7603">
        <v>500000</v>
      </c>
      <c r="AC7603" t="s">
        <v>47</v>
      </c>
      <c r="AD7603">
        <f>+VLOOKUP(T7603,items!$A$2:$D$1255,4,0)</f>
        <v>0</v>
      </c>
      <c r="AE7603">
        <f>+VLOOKUP(T7603,Tabla1[],5,0)</f>
        <v>0</v>
      </c>
      <c r="AF7603">
        <f t="shared" si="118"/>
        <v>9</v>
      </c>
    </row>
    <row r="7604" spans="1:32" x14ac:dyDescent="0.25">
      <c r="A7604">
        <v>106156</v>
      </c>
      <c r="B7604" t="s">
        <v>13541</v>
      </c>
      <c r="C7604" t="s">
        <v>33</v>
      </c>
      <c r="D7604">
        <v>0</v>
      </c>
      <c r="F7604" t="s">
        <v>97</v>
      </c>
      <c r="G7604" t="s">
        <v>97</v>
      </c>
      <c r="H7604" t="s">
        <v>13542</v>
      </c>
      <c r="I7604" t="s">
        <v>37</v>
      </c>
      <c r="J7604" t="s">
        <v>13543</v>
      </c>
      <c r="K7604" t="s">
        <v>13544</v>
      </c>
      <c r="L7604" t="s">
        <v>37</v>
      </c>
      <c r="M7604" t="s">
        <v>10714</v>
      </c>
      <c r="N7604" t="s">
        <v>10714</v>
      </c>
      <c r="O7604" t="s">
        <v>8478</v>
      </c>
      <c r="P7604" t="s">
        <v>8479</v>
      </c>
      <c r="Q7604" t="s">
        <v>13016</v>
      </c>
      <c r="R7604" t="s">
        <v>43</v>
      </c>
      <c r="S7604" t="s">
        <v>128</v>
      </c>
      <c r="T7604" t="s">
        <v>13376</v>
      </c>
      <c r="U7604" t="s">
        <v>13377</v>
      </c>
      <c r="X7604">
        <v>1</v>
      </c>
      <c r="Y7604">
        <v>0</v>
      </c>
      <c r="Z7604">
        <v>0</v>
      </c>
      <c r="AA7604">
        <v>0</v>
      </c>
      <c r="AB7604">
        <v>5481000</v>
      </c>
      <c r="AC7604" t="s">
        <v>47</v>
      </c>
      <c r="AD7604">
        <f>+VLOOKUP(T7604,items!$A$2:$D$1255,4,0)</f>
        <v>0</v>
      </c>
      <c r="AE7604">
        <f>+VLOOKUP(T7604,Tabla1[],5,0)</f>
        <v>0</v>
      </c>
      <c r="AF7604">
        <f t="shared" si="118"/>
        <v>8</v>
      </c>
    </row>
    <row r="7605" spans="1:32" x14ac:dyDescent="0.25">
      <c r="A7605">
        <v>106156</v>
      </c>
      <c r="B7605" t="s">
        <v>13541</v>
      </c>
      <c r="C7605" t="s">
        <v>33</v>
      </c>
      <c r="D7605">
        <v>0</v>
      </c>
      <c r="F7605" t="s">
        <v>97</v>
      </c>
      <c r="G7605" t="s">
        <v>97</v>
      </c>
      <c r="H7605" t="s">
        <v>13542</v>
      </c>
      <c r="I7605" t="s">
        <v>37</v>
      </c>
      <c r="J7605" t="s">
        <v>13543</v>
      </c>
      <c r="K7605" t="s">
        <v>13544</v>
      </c>
      <c r="L7605" t="s">
        <v>37</v>
      </c>
      <c r="M7605" t="s">
        <v>10714</v>
      </c>
      <c r="N7605" t="s">
        <v>10714</v>
      </c>
      <c r="O7605" t="s">
        <v>8478</v>
      </c>
      <c r="P7605" t="s">
        <v>8479</v>
      </c>
      <c r="Q7605" t="s">
        <v>13016</v>
      </c>
      <c r="R7605" t="s">
        <v>43</v>
      </c>
      <c r="S7605" t="s">
        <v>128</v>
      </c>
      <c r="T7605" t="s">
        <v>1999</v>
      </c>
      <c r="U7605" t="s">
        <v>2000</v>
      </c>
      <c r="V7605" t="s">
        <v>828</v>
      </c>
      <c r="X7605">
        <v>1</v>
      </c>
      <c r="Y7605">
        <v>0</v>
      </c>
      <c r="Z7605">
        <v>0</v>
      </c>
      <c r="AA7605">
        <v>0</v>
      </c>
      <c r="AB7605">
        <v>1147793</v>
      </c>
      <c r="AC7605" t="s">
        <v>47</v>
      </c>
      <c r="AD7605">
        <f>+VLOOKUP(T7605,items!$A$2:$D$1255,4,0)</f>
        <v>0</v>
      </c>
      <c r="AE7605">
        <f>+VLOOKUP(T7605,Tabla1[],5,0)</f>
        <v>0</v>
      </c>
      <c r="AF7605">
        <f t="shared" si="118"/>
        <v>8</v>
      </c>
    </row>
    <row r="7606" spans="1:32" x14ac:dyDescent="0.25">
      <c r="A7606">
        <v>106156</v>
      </c>
      <c r="B7606" t="s">
        <v>13541</v>
      </c>
      <c r="C7606" t="s">
        <v>33</v>
      </c>
      <c r="D7606">
        <v>0</v>
      </c>
      <c r="F7606" t="s">
        <v>97</v>
      </c>
      <c r="G7606" t="s">
        <v>97</v>
      </c>
      <c r="H7606" t="s">
        <v>13542</v>
      </c>
      <c r="I7606" t="s">
        <v>37</v>
      </c>
      <c r="J7606" t="s">
        <v>13543</v>
      </c>
      <c r="K7606" t="s">
        <v>13544</v>
      </c>
      <c r="L7606" t="s">
        <v>37</v>
      </c>
      <c r="M7606" t="s">
        <v>10714</v>
      </c>
      <c r="N7606" t="s">
        <v>10714</v>
      </c>
      <c r="O7606" t="s">
        <v>8478</v>
      </c>
      <c r="P7606" t="s">
        <v>8479</v>
      </c>
      <c r="Q7606" t="s">
        <v>13016</v>
      </c>
      <c r="R7606" t="s">
        <v>43</v>
      </c>
      <c r="S7606" t="s">
        <v>128</v>
      </c>
      <c r="T7606" t="s">
        <v>314</v>
      </c>
      <c r="U7606" t="s">
        <v>315</v>
      </c>
      <c r="X7606">
        <v>1</v>
      </c>
      <c r="Y7606">
        <v>0</v>
      </c>
      <c r="Z7606">
        <v>0</v>
      </c>
      <c r="AA7606">
        <v>0</v>
      </c>
      <c r="AB7606">
        <v>180000</v>
      </c>
      <c r="AC7606" t="s">
        <v>47</v>
      </c>
      <c r="AD7606">
        <f>+VLOOKUP(T7606,items!$A$2:$D$1255,4,0)</f>
        <v>0</v>
      </c>
      <c r="AE7606">
        <f>+VLOOKUP(T7606,Tabla1[],5,0)</f>
        <v>0</v>
      </c>
      <c r="AF7606">
        <f t="shared" si="118"/>
        <v>8</v>
      </c>
    </row>
    <row r="7607" spans="1:32" x14ac:dyDescent="0.25">
      <c r="A7607">
        <v>106171</v>
      </c>
      <c r="B7607" t="s">
        <v>13545</v>
      </c>
      <c r="C7607" t="s">
        <v>33</v>
      </c>
      <c r="D7607">
        <v>0</v>
      </c>
      <c r="F7607" t="s">
        <v>97</v>
      </c>
      <c r="G7607" t="s">
        <v>10714</v>
      </c>
      <c r="H7607" t="s">
        <v>13546</v>
      </c>
      <c r="I7607" t="s">
        <v>37</v>
      </c>
      <c r="J7607" t="s">
        <v>13547</v>
      </c>
      <c r="K7607" t="s">
        <v>13548</v>
      </c>
      <c r="L7607" t="s">
        <v>37</v>
      </c>
      <c r="M7607" t="s">
        <v>10461</v>
      </c>
      <c r="N7607" t="s">
        <v>10461</v>
      </c>
      <c r="O7607" t="s">
        <v>8997</v>
      </c>
      <c r="P7607" t="s">
        <v>8998</v>
      </c>
      <c r="Q7607" t="s">
        <v>12919</v>
      </c>
      <c r="R7607" t="s">
        <v>411</v>
      </c>
      <c r="S7607" t="s">
        <v>128</v>
      </c>
      <c r="T7607" t="s">
        <v>13549</v>
      </c>
      <c r="U7607" t="s">
        <v>13550</v>
      </c>
      <c r="X7607">
        <v>8</v>
      </c>
      <c r="Y7607">
        <v>0</v>
      </c>
      <c r="Z7607">
        <v>0</v>
      </c>
      <c r="AA7607">
        <v>0</v>
      </c>
      <c r="AB7607">
        <v>55844136</v>
      </c>
      <c r="AC7607" t="s">
        <v>47</v>
      </c>
      <c r="AD7607">
        <f>+VLOOKUP(T7607,items!$A$2:$D$1255,4,0)</f>
        <v>0</v>
      </c>
      <c r="AE7607">
        <f>+VLOOKUP(T7607,Tabla1[],5,0)</f>
        <v>0</v>
      </c>
      <c r="AF7607">
        <f t="shared" si="118"/>
        <v>8</v>
      </c>
    </row>
    <row r="7608" spans="1:32" x14ac:dyDescent="0.25">
      <c r="A7608">
        <v>106171</v>
      </c>
      <c r="B7608" t="s">
        <v>13545</v>
      </c>
      <c r="C7608" t="s">
        <v>33</v>
      </c>
      <c r="D7608">
        <v>0</v>
      </c>
      <c r="F7608" t="s">
        <v>97</v>
      </c>
      <c r="G7608" t="s">
        <v>10714</v>
      </c>
      <c r="H7608" t="s">
        <v>13546</v>
      </c>
      <c r="I7608" t="s">
        <v>37</v>
      </c>
      <c r="J7608" t="s">
        <v>13547</v>
      </c>
      <c r="K7608" t="s">
        <v>13548</v>
      </c>
      <c r="L7608" t="s">
        <v>37</v>
      </c>
      <c r="M7608" t="s">
        <v>10461</v>
      </c>
      <c r="N7608" t="s">
        <v>10461</v>
      </c>
      <c r="O7608" t="s">
        <v>8997</v>
      </c>
      <c r="P7608" t="s">
        <v>8998</v>
      </c>
      <c r="Q7608" t="s">
        <v>12919</v>
      </c>
      <c r="R7608" t="s">
        <v>411</v>
      </c>
      <c r="S7608" t="s">
        <v>128</v>
      </c>
      <c r="T7608" t="s">
        <v>689</v>
      </c>
      <c r="U7608" t="s">
        <v>690</v>
      </c>
      <c r="X7608">
        <v>8</v>
      </c>
      <c r="Y7608">
        <v>400</v>
      </c>
      <c r="Z7608">
        <v>70</v>
      </c>
      <c r="AA7608">
        <v>0</v>
      </c>
      <c r="AB7608">
        <v>237512</v>
      </c>
      <c r="AC7608" t="s">
        <v>47</v>
      </c>
      <c r="AD7608">
        <f>+VLOOKUP(T7608,items!$A$2:$D$1255,4,0)</f>
        <v>0</v>
      </c>
      <c r="AE7608">
        <f>+VLOOKUP(T7608,Tabla1[],5,0)</f>
        <v>0</v>
      </c>
      <c r="AF7608">
        <f t="shared" si="118"/>
        <v>8</v>
      </c>
    </row>
    <row r="7609" spans="1:32" x14ac:dyDescent="0.25">
      <c r="A7609">
        <v>106171</v>
      </c>
      <c r="B7609" t="s">
        <v>13545</v>
      </c>
      <c r="C7609" t="s">
        <v>33</v>
      </c>
      <c r="D7609">
        <v>0</v>
      </c>
      <c r="F7609" t="s">
        <v>97</v>
      </c>
      <c r="G7609" t="s">
        <v>10714</v>
      </c>
      <c r="H7609" t="s">
        <v>13546</v>
      </c>
      <c r="I7609" t="s">
        <v>37</v>
      </c>
      <c r="J7609" t="s">
        <v>13547</v>
      </c>
      <c r="K7609" t="s">
        <v>13548</v>
      </c>
      <c r="L7609" t="s">
        <v>37</v>
      </c>
      <c r="M7609" t="s">
        <v>10461</v>
      </c>
      <c r="N7609" t="s">
        <v>10461</v>
      </c>
      <c r="O7609" t="s">
        <v>8997</v>
      </c>
      <c r="P7609" t="s">
        <v>8998</v>
      </c>
      <c r="Q7609" t="s">
        <v>12919</v>
      </c>
      <c r="R7609" t="s">
        <v>411</v>
      </c>
      <c r="S7609" t="s">
        <v>128</v>
      </c>
      <c r="T7609" t="s">
        <v>314</v>
      </c>
      <c r="U7609" t="s">
        <v>315</v>
      </c>
      <c r="X7609">
        <v>1</v>
      </c>
      <c r="Y7609">
        <v>0</v>
      </c>
      <c r="Z7609">
        <v>0</v>
      </c>
      <c r="AA7609">
        <v>0</v>
      </c>
      <c r="AB7609">
        <v>3500000</v>
      </c>
      <c r="AC7609" t="s">
        <v>47</v>
      </c>
      <c r="AD7609">
        <f>+VLOOKUP(T7609,items!$A$2:$D$1255,4,0)</f>
        <v>0</v>
      </c>
      <c r="AE7609">
        <f>+VLOOKUP(T7609,Tabla1[],5,0)</f>
        <v>0</v>
      </c>
      <c r="AF7609">
        <f t="shared" si="118"/>
        <v>8</v>
      </c>
    </row>
    <row r="7610" spans="1:32" x14ac:dyDescent="0.25">
      <c r="A7610">
        <v>106183</v>
      </c>
      <c r="B7610" t="s">
        <v>13545</v>
      </c>
      <c r="C7610" t="s">
        <v>75</v>
      </c>
      <c r="D7610">
        <v>0</v>
      </c>
      <c r="F7610" t="s">
        <v>97</v>
      </c>
      <c r="G7610" t="s">
        <v>10714</v>
      </c>
      <c r="H7610" t="s">
        <v>13551</v>
      </c>
      <c r="I7610" t="s">
        <v>13552</v>
      </c>
      <c r="J7610" t="s">
        <v>13553</v>
      </c>
      <c r="K7610" t="s">
        <v>13554</v>
      </c>
      <c r="L7610" t="s">
        <v>13555</v>
      </c>
      <c r="M7610" t="s">
        <v>10461</v>
      </c>
      <c r="N7610" t="s">
        <v>11377</v>
      </c>
      <c r="O7610" t="s">
        <v>239</v>
      </c>
      <c r="P7610" t="s">
        <v>240</v>
      </c>
      <c r="Q7610" t="s">
        <v>241</v>
      </c>
      <c r="R7610" t="s">
        <v>127</v>
      </c>
      <c r="S7610" t="s">
        <v>128</v>
      </c>
      <c r="T7610" t="s">
        <v>13556</v>
      </c>
      <c r="U7610" t="s">
        <v>13557</v>
      </c>
      <c r="X7610">
        <v>1</v>
      </c>
      <c r="Y7610">
        <v>550</v>
      </c>
      <c r="Z7610">
        <v>700</v>
      </c>
      <c r="AA7610">
        <v>0</v>
      </c>
      <c r="AB7610">
        <v>147316</v>
      </c>
      <c r="AC7610" t="s">
        <v>47</v>
      </c>
      <c r="AD7610">
        <f>+VLOOKUP(T7610,items!$A$2:$D$1255,4,0)</f>
        <v>0</v>
      </c>
      <c r="AE7610">
        <f>+VLOOKUP(T7610,Tabla1[],5,0)</f>
        <v>0</v>
      </c>
      <c r="AF7610">
        <f t="shared" si="118"/>
        <v>8</v>
      </c>
    </row>
    <row r="7611" spans="1:32" x14ac:dyDescent="0.25">
      <c r="A7611">
        <v>106183</v>
      </c>
      <c r="B7611" t="s">
        <v>13545</v>
      </c>
      <c r="C7611" t="s">
        <v>75</v>
      </c>
      <c r="D7611">
        <v>0</v>
      </c>
      <c r="F7611" t="s">
        <v>97</v>
      </c>
      <c r="G7611" t="s">
        <v>10714</v>
      </c>
      <c r="H7611" t="s">
        <v>13551</v>
      </c>
      <c r="I7611" t="s">
        <v>13552</v>
      </c>
      <c r="J7611" t="s">
        <v>13553</v>
      </c>
      <c r="K7611" t="s">
        <v>13554</v>
      </c>
      <c r="L7611" t="s">
        <v>13555</v>
      </c>
      <c r="M7611" t="s">
        <v>10461</v>
      </c>
      <c r="N7611" t="s">
        <v>11377</v>
      </c>
      <c r="O7611" t="s">
        <v>239</v>
      </c>
      <c r="P7611" t="s">
        <v>240</v>
      </c>
      <c r="Q7611" t="s">
        <v>241</v>
      </c>
      <c r="R7611" t="s">
        <v>127</v>
      </c>
      <c r="S7611" t="s">
        <v>128</v>
      </c>
      <c r="T7611" t="s">
        <v>3187</v>
      </c>
      <c r="U7611" t="s">
        <v>3875</v>
      </c>
      <c r="V7611" t="s">
        <v>1349</v>
      </c>
      <c r="X7611">
        <v>1</v>
      </c>
      <c r="Y7611">
        <v>2200</v>
      </c>
      <c r="Z7611">
        <v>0</v>
      </c>
      <c r="AA7611">
        <v>800</v>
      </c>
      <c r="AB7611">
        <v>852000</v>
      </c>
      <c r="AC7611" t="s">
        <v>47</v>
      </c>
      <c r="AD7611">
        <f>+VLOOKUP(T7611,items!$A$2:$D$1255,4,0)</f>
        <v>0</v>
      </c>
      <c r="AE7611">
        <f>+VLOOKUP(T7611,Tabla1[],5,0)</f>
        <v>0</v>
      </c>
      <c r="AF7611">
        <f t="shared" si="118"/>
        <v>8</v>
      </c>
    </row>
    <row r="7612" spans="1:32" x14ac:dyDescent="0.25">
      <c r="A7612">
        <v>106183</v>
      </c>
      <c r="B7612" t="s">
        <v>13545</v>
      </c>
      <c r="C7612" t="s">
        <v>75</v>
      </c>
      <c r="D7612">
        <v>0</v>
      </c>
      <c r="F7612" t="s">
        <v>97</v>
      </c>
      <c r="G7612" t="s">
        <v>10714</v>
      </c>
      <c r="H7612" t="s">
        <v>13551</v>
      </c>
      <c r="I7612" t="s">
        <v>13552</v>
      </c>
      <c r="J7612" t="s">
        <v>13553</v>
      </c>
      <c r="K7612" t="s">
        <v>13554</v>
      </c>
      <c r="L7612" t="s">
        <v>13555</v>
      </c>
      <c r="M7612" t="s">
        <v>10461</v>
      </c>
      <c r="N7612" t="s">
        <v>11377</v>
      </c>
      <c r="O7612" t="s">
        <v>239</v>
      </c>
      <c r="P7612" t="s">
        <v>240</v>
      </c>
      <c r="Q7612" t="s">
        <v>241</v>
      </c>
      <c r="R7612" t="s">
        <v>127</v>
      </c>
      <c r="S7612" t="s">
        <v>128</v>
      </c>
      <c r="T7612" t="s">
        <v>3187</v>
      </c>
      <c r="U7612" t="s">
        <v>3875</v>
      </c>
      <c r="V7612" t="s">
        <v>1349</v>
      </c>
      <c r="X7612">
        <v>1</v>
      </c>
      <c r="Y7612">
        <v>2500</v>
      </c>
      <c r="Z7612">
        <v>0</v>
      </c>
      <c r="AA7612">
        <v>800</v>
      </c>
      <c r="AB7612">
        <v>852000</v>
      </c>
      <c r="AC7612" t="s">
        <v>47</v>
      </c>
      <c r="AD7612">
        <f>+VLOOKUP(T7612,items!$A$2:$D$1255,4,0)</f>
        <v>0</v>
      </c>
      <c r="AE7612">
        <f>+VLOOKUP(T7612,Tabla1[],5,0)</f>
        <v>0</v>
      </c>
      <c r="AF7612">
        <f t="shared" si="118"/>
        <v>8</v>
      </c>
    </row>
    <row r="7613" spans="1:32" x14ac:dyDescent="0.25">
      <c r="A7613">
        <v>106183</v>
      </c>
      <c r="B7613" t="s">
        <v>13545</v>
      </c>
      <c r="C7613" t="s">
        <v>75</v>
      </c>
      <c r="D7613">
        <v>0</v>
      </c>
      <c r="F7613" t="s">
        <v>97</v>
      </c>
      <c r="G7613" t="s">
        <v>10714</v>
      </c>
      <c r="H7613" t="s">
        <v>13551</v>
      </c>
      <c r="I7613" t="s">
        <v>13552</v>
      </c>
      <c r="J7613" t="s">
        <v>13553</v>
      </c>
      <c r="K7613" t="s">
        <v>13554</v>
      </c>
      <c r="L7613" t="s">
        <v>13555</v>
      </c>
      <c r="M7613" t="s">
        <v>10461</v>
      </c>
      <c r="N7613" t="s">
        <v>11377</v>
      </c>
      <c r="O7613" t="s">
        <v>239</v>
      </c>
      <c r="P7613" t="s">
        <v>240</v>
      </c>
      <c r="Q7613" t="s">
        <v>241</v>
      </c>
      <c r="R7613" t="s">
        <v>127</v>
      </c>
      <c r="S7613" t="s">
        <v>128</v>
      </c>
      <c r="T7613" t="s">
        <v>3187</v>
      </c>
      <c r="U7613" t="s">
        <v>3875</v>
      </c>
      <c r="V7613" t="s">
        <v>1349</v>
      </c>
      <c r="X7613">
        <v>1</v>
      </c>
      <c r="Y7613">
        <v>1700</v>
      </c>
      <c r="Z7613">
        <v>0</v>
      </c>
      <c r="AA7613">
        <v>800</v>
      </c>
      <c r="AB7613">
        <v>852000</v>
      </c>
      <c r="AC7613" t="s">
        <v>47</v>
      </c>
      <c r="AD7613">
        <f>+VLOOKUP(T7613,items!$A$2:$D$1255,4,0)</f>
        <v>0</v>
      </c>
      <c r="AE7613">
        <f>+VLOOKUP(T7613,Tabla1[],5,0)</f>
        <v>0</v>
      </c>
      <c r="AF7613">
        <f t="shared" si="118"/>
        <v>8</v>
      </c>
    </row>
    <row r="7614" spans="1:32" x14ac:dyDescent="0.25">
      <c r="A7614">
        <v>106183</v>
      </c>
      <c r="B7614" t="s">
        <v>13545</v>
      </c>
      <c r="C7614" t="s">
        <v>75</v>
      </c>
      <c r="D7614">
        <v>0</v>
      </c>
      <c r="F7614" t="s">
        <v>97</v>
      </c>
      <c r="G7614" t="s">
        <v>10714</v>
      </c>
      <c r="H7614" t="s">
        <v>13551</v>
      </c>
      <c r="I7614" t="s">
        <v>13552</v>
      </c>
      <c r="J7614" t="s">
        <v>13553</v>
      </c>
      <c r="K7614" t="s">
        <v>13554</v>
      </c>
      <c r="L7614" t="s">
        <v>13555</v>
      </c>
      <c r="M7614" t="s">
        <v>10461</v>
      </c>
      <c r="N7614" t="s">
        <v>11377</v>
      </c>
      <c r="O7614" t="s">
        <v>239</v>
      </c>
      <c r="P7614" t="s">
        <v>240</v>
      </c>
      <c r="Q7614" t="s">
        <v>241</v>
      </c>
      <c r="R7614" t="s">
        <v>127</v>
      </c>
      <c r="S7614" t="s">
        <v>128</v>
      </c>
      <c r="T7614" t="s">
        <v>689</v>
      </c>
      <c r="U7614" t="s">
        <v>690</v>
      </c>
      <c r="X7614">
        <v>1</v>
      </c>
      <c r="Y7614">
        <v>1000</v>
      </c>
      <c r="Z7614">
        <v>150</v>
      </c>
      <c r="AA7614">
        <v>0</v>
      </c>
      <c r="AB7614">
        <v>151413</v>
      </c>
      <c r="AC7614" t="s">
        <v>47</v>
      </c>
      <c r="AD7614">
        <f>+VLOOKUP(T7614,items!$A$2:$D$1255,4,0)</f>
        <v>0</v>
      </c>
      <c r="AE7614">
        <f>+VLOOKUP(T7614,Tabla1[],5,0)</f>
        <v>0</v>
      </c>
      <c r="AF7614">
        <f t="shared" si="118"/>
        <v>8</v>
      </c>
    </row>
    <row r="7615" spans="1:32" x14ac:dyDescent="0.25">
      <c r="A7615">
        <v>106183</v>
      </c>
      <c r="B7615" t="s">
        <v>13545</v>
      </c>
      <c r="C7615" t="s">
        <v>75</v>
      </c>
      <c r="D7615">
        <v>0</v>
      </c>
      <c r="F7615" t="s">
        <v>97</v>
      </c>
      <c r="G7615" t="s">
        <v>10714</v>
      </c>
      <c r="H7615" t="s">
        <v>13551</v>
      </c>
      <c r="I7615" t="s">
        <v>13552</v>
      </c>
      <c r="J7615" t="s">
        <v>13553</v>
      </c>
      <c r="K7615" t="s">
        <v>13554</v>
      </c>
      <c r="L7615" t="s">
        <v>13555</v>
      </c>
      <c r="M7615" t="s">
        <v>10461</v>
      </c>
      <c r="N7615" t="s">
        <v>11377</v>
      </c>
      <c r="O7615" t="s">
        <v>239</v>
      </c>
      <c r="P7615" t="s">
        <v>240</v>
      </c>
      <c r="Q7615" t="s">
        <v>241</v>
      </c>
      <c r="R7615" t="s">
        <v>127</v>
      </c>
      <c r="S7615" t="s">
        <v>128</v>
      </c>
      <c r="T7615" t="s">
        <v>689</v>
      </c>
      <c r="U7615" t="s">
        <v>690</v>
      </c>
      <c r="X7615">
        <v>1</v>
      </c>
      <c r="Y7615">
        <v>450</v>
      </c>
      <c r="Z7615">
        <v>300</v>
      </c>
      <c r="AA7615">
        <v>0</v>
      </c>
      <c r="AB7615">
        <v>21079</v>
      </c>
      <c r="AC7615" t="s">
        <v>47</v>
      </c>
      <c r="AD7615">
        <f>+VLOOKUP(T7615,items!$A$2:$D$1255,4,0)</f>
        <v>0</v>
      </c>
      <c r="AE7615">
        <f>+VLOOKUP(T7615,Tabla1[],5,0)</f>
        <v>0</v>
      </c>
      <c r="AF7615">
        <f t="shared" si="118"/>
        <v>8</v>
      </c>
    </row>
    <row r="7616" spans="1:32" x14ac:dyDescent="0.25">
      <c r="A7616">
        <v>106183</v>
      </c>
      <c r="B7616" t="s">
        <v>13545</v>
      </c>
      <c r="C7616" t="s">
        <v>75</v>
      </c>
      <c r="D7616">
        <v>0</v>
      </c>
      <c r="F7616" t="s">
        <v>97</v>
      </c>
      <c r="G7616" t="s">
        <v>10714</v>
      </c>
      <c r="H7616" t="s">
        <v>13551</v>
      </c>
      <c r="I7616" t="s">
        <v>13552</v>
      </c>
      <c r="J7616" t="s">
        <v>13553</v>
      </c>
      <c r="K7616" t="s">
        <v>13554</v>
      </c>
      <c r="L7616" t="s">
        <v>13555</v>
      </c>
      <c r="M7616" t="s">
        <v>10461</v>
      </c>
      <c r="N7616" t="s">
        <v>11377</v>
      </c>
      <c r="O7616" t="s">
        <v>239</v>
      </c>
      <c r="P7616" t="s">
        <v>240</v>
      </c>
      <c r="Q7616" t="s">
        <v>241</v>
      </c>
      <c r="R7616" t="s">
        <v>127</v>
      </c>
      <c r="S7616" t="s">
        <v>128</v>
      </c>
      <c r="T7616" t="s">
        <v>94</v>
      </c>
      <c r="U7616" t="s">
        <v>95</v>
      </c>
      <c r="X7616">
        <v>1</v>
      </c>
      <c r="Y7616">
        <v>0</v>
      </c>
      <c r="Z7616">
        <v>0</v>
      </c>
      <c r="AA7616">
        <v>0</v>
      </c>
      <c r="AB7616">
        <v>900000</v>
      </c>
      <c r="AC7616" t="s">
        <v>47</v>
      </c>
      <c r="AD7616" t="e">
        <f>+VLOOKUP(T7616,items!$A$2:$D$1255,4,0)</f>
        <v>#N/A</v>
      </c>
      <c r="AE7616" t="e">
        <f>+VLOOKUP(T7616,Tabla1[],5,0)</f>
        <v>#N/A</v>
      </c>
      <c r="AF7616">
        <f t="shared" si="118"/>
        <v>8</v>
      </c>
    </row>
    <row r="7617" spans="1:32" x14ac:dyDescent="0.25">
      <c r="A7617">
        <v>106187</v>
      </c>
      <c r="B7617" t="s">
        <v>13558</v>
      </c>
      <c r="C7617" t="s">
        <v>75</v>
      </c>
      <c r="D7617">
        <v>0</v>
      </c>
      <c r="F7617" t="s">
        <v>10714</v>
      </c>
      <c r="G7617" t="s">
        <v>8477</v>
      </c>
      <c r="H7617" t="s">
        <v>13559</v>
      </c>
      <c r="I7617" t="s">
        <v>13560</v>
      </c>
      <c r="J7617" t="s">
        <v>37</v>
      </c>
      <c r="K7617" t="s">
        <v>37</v>
      </c>
      <c r="L7617" t="s">
        <v>37</v>
      </c>
      <c r="M7617" t="s">
        <v>10581</v>
      </c>
      <c r="N7617" t="s">
        <v>171</v>
      </c>
      <c r="O7617" t="s">
        <v>12817</v>
      </c>
      <c r="P7617" t="s">
        <v>174</v>
      </c>
      <c r="Q7617" t="s">
        <v>376</v>
      </c>
      <c r="R7617" t="s">
        <v>11774</v>
      </c>
      <c r="S7617" t="s">
        <v>256</v>
      </c>
      <c r="T7617" t="s">
        <v>429</v>
      </c>
      <c r="U7617" t="s">
        <v>430</v>
      </c>
      <c r="X7617">
        <v>2</v>
      </c>
      <c r="Y7617">
        <v>0</v>
      </c>
      <c r="Z7617">
        <v>0</v>
      </c>
      <c r="AA7617">
        <v>0</v>
      </c>
      <c r="AB7617">
        <v>416612</v>
      </c>
      <c r="AC7617" t="s">
        <v>3553</v>
      </c>
      <c r="AD7617">
        <f>+VLOOKUP(T7617,items!$A$2:$D$1255,4,0)</f>
        <v>0</v>
      </c>
      <c r="AE7617">
        <f>+VLOOKUP(T7617,Tabla1[],5,0)</f>
        <v>0</v>
      </c>
      <c r="AF7617">
        <f t="shared" si="118"/>
        <v>11</v>
      </c>
    </row>
    <row r="7618" spans="1:32" x14ac:dyDescent="0.25">
      <c r="A7618">
        <v>106187</v>
      </c>
      <c r="B7618" t="s">
        <v>13558</v>
      </c>
      <c r="C7618" t="s">
        <v>75</v>
      </c>
      <c r="D7618">
        <v>0</v>
      </c>
      <c r="F7618" t="s">
        <v>10714</v>
      </c>
      <c r="G7618" t="s">
        <v>8477</v>
      </c>
      <c r="H7618" t="s">
        <v>13559</v>
      </c>
      <c r="I7618" t="s">
        <v>13560</v>
      </c>
      <c r="J7618" t="s">
        <v>37</v>
      </c>
      <c r="K7618" t="s">
        <v>37</v>
      </c>
      <c r="L7618" t="s">
        <v>37</v>
      </c>
      <c r="M7618" t="s">
        <v>10581</v>
      </c>
      <c r="N7618" t="s">
        <v>171</v>
      </c>
      <c r="O7618" t="s">
        <v>12817</v>
      </c>
      <c r="P7618" t="s">
        <v>174</v>
      </c>
      <c r="Q7618" t="s">
        <v>376</v>
      </c>
      <c r="R7618" t="s">
        <v>11774</v>
      </c>
      <c r="S7618" t="s">
        <v>256</v>
      </c>
      <c r="T7618" t="s">
        <v>1980</v>
      </c>
      <c r="U7618" t="s">
        <v>1981</v>
      </c>
      <c r="W7618" t="s">
        <v>114</v>
      </c>
      <c r="X7618">
        <v>4</v>
      </c>
      <c r="Y7618">
        <v>0</v>
      </c>
      <c r="Z7618">
        <v>0</v>
      </c>
      <c r="AA7618">
        <v>0</v>
      </c>
      <c r="AB7618">
        <v>400000</v>
      </c>
      <c r="AC7618" t="s">
        <v>3553</v>
      </c>
      <c r="AD7618">
        <f>+VLOOKUP(T7618,items!$A$2:$D$1255,4,0)</f>
        <v>0</v>
      </c>
      <c r="AE7618">
        <f>+VLOOKUP(T7618,Tabla1[],5,0)</f>
        <v>0</v>
      </c>
      <c r="AF7618">
        <f t="shared" ref="AF7618:AF7681" si="119">+MONTH(O7618)</f>
        <v>11</v>
      </c>
    </row>
    <row r="7619" spans="1:32" x14ac:dyDescent="0.25">
      <c r="A7619">
        <v>106187</v>
      </c>
      <c r="B7619" t="s">
        <v>13558</v>
      </c>
      <c r="C7619" t="s">
        <v>75</v>
      </c>
      <c r="D7619">
        <v>0</v>
      </c>
      <c r="F7619" t="s">
        <v>10714</v>
      </c>
      <c r="G7619" t="s">
        <v>8477</v>
      </c>
      <c r="H7619" t="s">
        <v>13559</v>
      </c>
      <c r="I7619" t="s">
        <v>13560</v>
      </c>
      <c r="J7619" t="s">
        <v>37</v>
      </c>
      <c r="K7619" t="s">
        <v>37</v>
      </c>
      <c r="L7619" t="s">
        <v>37</v>
      </c>
      <c r="M7619" t="s">
        <v>10581</v>
      </c>
      <c r="N7619" t="s">
        <v>171</v>
      </c>
      <c r="O7619" t="s">
        <v>12817</v>
      </c>
      <c r="P7619" t="s">
        <v>174</v>
      </c>
      <c r="Q7619" t="s">
        <v>376</v>
      </c>
      <c r="R7619" t="s">
        <v>11774</v>
      </c>
      <c r="S7619" t="s">
        <v>256</v>
      </c>
      <c r="T7619" t="s">
        <v>741</v>
      </c>
      <c r="U7619" t="s">
        <v>742</v>
      </c>
      <c r="V7619" t="s">
        <v>244</v>
      </c>
      <c r="W7619" t="s">
        <v>114</v>
      </c>
      <c r="X7619">
        <v>1</v>
      </c>
      <c r="Y7619">
        <v>10200</v>
      </c>
      <c r="Z7619">
        <v>0</v>
      </c>
      <c r="AA7619">
        <v>4500</v>
      </c>
      <c r="AB7619">
        <v>49654400</v>
      </c>
      <c r="AC7619" t="s">
        <v>3553</v>
      </c>
      <c r="AD7619" t="str">
        <f>+VLOOKUP(T7619,items!$A$2:$D$1255,4,0)</f>
        <v>PERGOLA</v>
      </c>
      <c r="AE7619" t="str">
        <f>+VLOOKUP(T7619,Tabla1[],5,0)</f>
        <v>CLASSIC</v>
      </c>
      <c r="AF7619">
        <f t="shared" si="119"/>
        <v>11</v>
      </c>
    </row>
    <row r="7620" spans="1:32" x14ac:dyDescent="0.25">
      <c r="A7620">
        <v>106187</v>
      </c>
      <c r="B7620" t="s">
        <v>13558</v>
      </c>
      <c r="C7620" t="s">
        <v>75</v>
      </c>
      <c r="D7620">
        <v>0</v>
      </c>
      <c r="F7620" t="s">
        <v>10714</v>
      </c>
      <c r="G7620" t="s">
        <v>8477</v>
      </c>
      <c r="H7620" t="s">
        <v>13559</v>
      </c>
      <c r="I7620" t="s">
        <v>13560</v>
      </c>
      <c r="J7620" t="s">
        <v>37</v>
      </c>
      <c r="K7620" t="s">
        <v>37</v>
      </c>
      <c r="L7620" t="s">
        <v>37</v>
      </c>
      <c r="M7620" t="s">
        <v>10581</v>
      </c>
      <c r="N7620" t="s">
        <v>171</v>
      </c>
      <c r="O7620" t="s">
        <v>12817</v>
      </c>
      <c r="P7620" t="s">
        <v>174</v>
      </c>
      <c r="Q7620" t="s">
        <v>376</v>
      </c>
      <c r="R7620" t="s">
        <v>11774</v>
      </c>
      <c r="S7620" t="s">
        <v>256</v>
      </c>
      <c r="T7620" t="s">
        <v>743</v>
      </c>
      <c r="U7620" t="s">
        <v>744</v>
      </c>
      <c r="V7620" t="s">
        <v>244</v>
      </c>
      <c r="W7620" t="s">
        <v>114</v>
      </c>
      <c r="X7620">
        <v>1</v>
      </c>
      <c r="Y7620">
        <v>10200</v>
      </c>
      <c r="Z7620">
        <v>0</v>
      </c>
      <c r="AA7620">
        <v>5911</v>
      </c>
      <c r="AB7620">
        <v>65922400</v>
      </c>
      <c r="AC7620" t="s">
        <v>3553</v>
      </c>
      <c r="AD7620" t="str">
        <f>+VLOOKUP(T7620,items!$A$2:$D$1255,4,0)</f>
        <v>PERGOLA</v>
      </c>
      <c r="AE7620" t="str">
        <f>+VLOOKUP(T7620,Tabla1[],5,0)</f>
        <v>CLASSIC</v>
      </c>
      <c r="AF7620">
        <f t="shared" si="119"/>
        <v>11</v>
      </c>
    </row>
    <row r="7621" spans="1:32" x14ac:dyDescent="0.25">
      <c r="A7621">
        <v>106187</v>
      </c>
      <c r="B7621" t="s">
        <v>13558</v>
      </c>
      <c r="C7621" t="s">
        <v>75</v>
      </c>
      <c r="D7621">
        <v>0</v>
      </c>
      <c r="F7621" t="s">
        <v>10714</v>
      </c>
      <c r="G7621" t="s">
        <v>8477</v>
      </c>
      <c r="H7621" t="s">
        <v>13559</v>
      </c>
      <c r="I7621" t="s">
        <v>13560</v>
      </c>
      <c r="J7621" t="s">
        <v>37</v>
      </c>
      <c r="K7621" t="s">
        <v>37</v>
      </c>
      <c r="L7621" t="s">
        <v>37</v>
      </c>
      <c r="M7621" t="s">
        <v>10581</v>
      </c>
      <c r="N7621" t="s">
        <v>171</v>
      </c>
      <c r="O7621" t="s">
        <v>12817</v>
      </c>
      <c r="P7621" t="s">
        <v>174</v>
      </c>
      <c r="Q7621" t="s">
        <v>376</v>
      </c>
      <c r="R7621" t="s">
        <v>11774</v>
      </c>
      <c r="S7621" t="s">
        <v>256</v>
      </c>
      <c r="T7621" t="s">
        <v>94</v>
      </c>
      <c r="U7621" t="s">
        <v>95</v>
      </c>
      <c r="X7621">
        <v>1</v>
      </c>
      <c r="Y7621">
        <v>0</v>
      </c>
      <c r="Z7621">
        <v>0</v>
      </c>
      <c r="AA7621">
        <v>0</v>
      </c>
      <c r="AB7621">
        <v>2000000</v>
      </c>
      <c r="AC7621" t="s">
        <v>3553</v>
      </c>
      <c r="AD7621" t="e">
        <f>+VLOOKUP(T7621,items!$A$2:$D$1255,4,0)</f>
        <v>#N/A</v>
      </c>
      <c r="AE7621" t="e">
        <f>+VLOOKUP(T7621,Tabla1[],5,0)</f>
        <v>#N/A</v>
      </c>
      <c r="AF7621">
        <f t="shared" si="119"/>
        <v>11</v>
      </c>
    </row>
    <row r="7622" spans="1:32" x14ac:dyDescent="0.25">
      <c r="A7622">
        <v>106187</v>
      </c>
      <c r="B7622" t="s">
        <v>13558</v>
      </c>
      <c r="C7622" t="s">
        <v>75</v>
      </c>
      <c r="D7622">
        <v>0</v>
      </c>
      <c r="F7622" t="s">
        <v>10714</v>
      </c>
      <c r="G7622" t="s">
        <v>8477</v>
      </c>
      <c r="H7622" t="s">
        <v>13559</v>
      </c>
      <c r="I7622" t="s">
        <v>13560</v>
      </c>
      <c r="J7622" t="s">
        <v>37</v>
      </c>
      <c r="K7622" t="s">
        <v>37</v>
      </c>
      <c r="L7622" t="s">
        <v>37</v>
      </c>
      <c r="M7622" t="s">
        <v>10581</v>
      </c>
      <c r="N7622" t="s">
        <v>171</v>
      </c>
      <c r="O7622" t="s">
        <v>12817</v>
      </c>
      <c r="P7622" t="s">
        <v>174</v>
      </c>
      <c r="Q7622" t="s">
        <v>376</v>
      </c>
      <c r="R7622" t="s">
        <v>11774</v>
      </c>
      <c r="S7622" t="s">
        <v>256</v>
      </c>
      <c r="T7622" t="s">
        <v>392</v>
      </c>
      <c r="U7622" t="s">
        <v>393</v>
      </c>
      <c r="X7622">
        <v>1</v>
      </c>
      <c r="Y7622">
        <v>0</v>
      </c>
      <c r="Z7622">
        <v>0</v>
      </c>
      <c r="AA7622">
        <v>0</v>
      </c>
      <c r="AB7622">
        <v>800000</v>
      </c>
      <c r="AC7622" t="s">
        <v>3553</v>
      </c>
      <c r="AD7622" t="e">
        <f>+VLOOKUP(T7622,items!$A$2:$D$1255,4,0)</f>
        <v>#N/A</v>
      </c>
      <c r="AE7622" t="e">
        <f>+VLOOKUP(T7622,Tabla1[],5,0)</f>
        <v>#N/A</v>
      </c>
      <c r="AF7622">
        <f t="shared" si="119"/>
        <v>11</v>
      </c>
    </row>
    <row r="7623" spans="1:32" x14ac:dyDescent="0.25">
      <c r="A7623">
        <v>106187</v>
      </c>
      <c r="B7623" t="s">
        <v>13558</v>
      </c>
      <c r="C7623" t="s">
        <v>75</v>
      </c>
      <c r="D7623">
        <v>0</v>
      </c>
      <c r="F7623" t="s">
        <v>10714</v>
      </c>
      <c r="G7623" t="s">
        <v>8477</v>
      </c>
      <c r="H7623" t="s">
        <v>13559</v>
      </c>
      <c r="I7623" t="s">
        <v>13560</v>
      </c>
      <c r="J7623" t="s">
        <v>37</v>
      </c>
      <c r="K7623" t="s">
        <v>37</v>
      </c>
      <c r="L7623" t="s">
        <v>37</v>
      </c>
      <c r="M7623" t="s">
        <v>10581</v>
      </c>
      <c r="N7623" t="s">
        <v>171</v>
      </c>
      <c r="O7623" t="s">
        <v>12817</v>
      </c>
      <c r="P7623" t="s">
        <v>174</v>
      </c>
      <c r="Q7623" t="s">
        <v>376</v>
      </c>
      <c r="R7623" t="s">
        <v>11774</v>
      </c>
      <c r="S7623" t="s">
        <v>256</v>
      </c>
      <c r="T7623" t="s">
        <v>13561</v>
      </c>
      <c r="U7623" t="s">
        <v>13562</v>
      </c>
      <c r="W7623" t="s">
        <v>114</v>
      </c>
      <c r="X7623">
        <v>2</v>
      </c>
      <c r="Y7623">
        <v>5800</v>
      </c>
      <c r="Z7623">
        <v>0</v>
      </c>
      <c r="AA7623">
        <v>0</v>
      </c>
      <c r="AB7623">
        <v>2165346</v>
      </c>
      <c r="AC7623" t="s">
        <v>3553</v>
      </c>
      <c r="AD7623">
        <f>+VLOOKUP(T7623,items!$A$2:$D$1255,4,0)</f>
        <v>0</v>
      </c>
      <c r="AE7623">
        <f>+VLOOKUP(T7623,Tabla1[],5,0)</f>
        <v>0</v>
      </c>
      <c r="AF7623">
        <f t="shared" si="119"/>
        <v>11</v>
      </c>
    </row>
    <row r="7624" spans="1:32" x14ac:dyDescent="0.25">
      <c r="A7624">
        <v>106187</v>
      </c>
      <c r="B7624" t="s">
        <v>13558</v>
      </c>
      <c r="C7624" t="s">
        <v>75</v>
      </c>
      <c r="D7624">
        <v>0</v>
      </c>
      <c r="F7624" t="s">
        <v>10714</v>
      </c>
      <c r="G7624" t="s">
        <v>8477</v>
      </c>
      <c r="H7624" t="s">
        <v>13559</v>
      </c>
      <c r="I7624" t="s">
        <v>13560</v>
      </c>
      <c r="J7624" t="s">
        <v>37</v>
      </c>
      <c r="K7624" t="s">
        <v>37</v>
      </c>
      <c r="L7624" t="s">
        <v>37</v>
      </c>
      <c r="M7624" t="s">
        <v>10581</v>
      </c>
      <c r="N7624" t="s">
        <v>171</v>
      </c>
      <c r="O7624" t="s">
        <v>12817</v>
      </c>
      <c r="P7624" t="s">
        <v>174</v>
      </c>
      <c r="Q7624" t="s">
        <v>376</v>
      </c>
      <c r="R7624" t="s">
        <v>11774</v>
      </c>
      <c r="S7624" t="s">
        <v>256</v>
      </c>
      <c r="T7624" t="s">
        <v>13561</v>
      </c>
      <c r="U7624" t="s">
        <v>13562</v>
      </c>
      <c r="W7624" t="s">
        <v>114</v>
      </c>
      <c r="X7624">
        <v>2</v>
      </c>
      <c r="Y7624">
        <v>4500</v>
      </c>
      <c r="Z7624">
        <v>0</v>
      </c>
      <c r="AA7624">
        <v>0</v>
      </c>
      <c r="AB7624">
        <v>1772092</v>
      </c>
      <c r="AC7624" t="s">
        <v>3553</v>
      </c>
      <c r="AD7624">
        <f>+VLOOKUP(T7624,items!$A$2:$D$1255,4,0)</f>
        <v>0</v>
      </c>
      <c r="AE7624">
        <f>+VLOOKUP(T7624,Tabla1[],5,0)</f>
        <v>0</v>
      </c>
      <c r="AF7624">
        <f t="shared" si="119"/>
        <v>11</v>
      </c>
    </row>
    <row r="7625" spans="1:32" x14ac:dyDescent="0.25">
      <c r="A7625">
        <v>106188</v>
      </c>
      <c r="B7625" t="s">
        <v>8458</v>
      </c>
      <c r="C7625" t="s">
        <v>75</v>
      </c>
      <c r="D7625">
        <v>0</v>
      </c>
      <c r="F7625" t="s">
        <v>10714</v>
      </c>
      <c r="G7625" t="s">
        <v>10461</v>
      </c>
      <c r="H7625" t="s">
        <v>13563</v>
      </c>
      <c r="I7625" t="s">
        <v>13564</v>
      </c>
      <c r="J7625" t="s">
        <v>13565</v>
      </c>
      <c r="K7625" t="s">
        <v>13566</v>
      </c>
      <c r="L7625" t="s">
        <v>37</v>
      </c>
      <c r="M7625" t="s">
        <v>10842</v>
      </c>
      <c r="N7625" t="s">
        <v>10843</v>
      </c>
      <c r="O7625" t="s">
        <v>11623</v>
      </c>
      <c r="P7625" t="s">
        <v>239</v>
      </c>
      <c r="Q7625" t="s">
        <v>239</v>
      </c>
      <c r="R7625" t="s">
        <v>127</v>
      </c>
      <c r="S7625" t="s">
        <v>164</v>
      </c>
      <c r="T7625" t="s">
        <v>613</v>
      </c>
      <c r="U7625" t="s">
        <v>614</v>
      </c>
      <c r="V7625" t="s">
        <v>1168</v>
      </c>
      <c r="W7625" t="s">
        <v>114</v>
      </c>
      <c r="X7625">
        <v>10</v>
      </c>
      <c r="Y7625">
        <v>1920</v>
      </c>
      <c r="Z7625">
        <v>0</v>
      </c>
      <c r="AA7625">
        <v>5850</v>
      </c>
      <c r="AB7625">
        <v>27130000</v>
      </c>
      <c r="AC7625" t="s">
        <v>47</v>
      </c>
      <c r="AD7625" t="str">
        <f>+VLOOKUP(T7625,items!$A$2:$D$1255,4,0)</f>
        <v>PERGOLA</v>
      </c>
      <c r="AE7625" t="str">
        <f>+VLOOKUP(T7625,Tabla1[],5,0)</f>
        <v>PERGOLITE</v>
      </c>
      <c r="AF7625">
        <f t="shared" si="119"/>
        <v>8</v>
      </c>
    </row>
    <row r="7626" spans="1:32" x14ac:dyDescent="0.25">
      <c r="A7626">
        <v>106188</v>
      </c>
      <c r="B7626" t="s">
        <v>8458</v>
      </c>
      <c r="C7626" t="s">
        <v>75</v>
      </c>
      <c r="D7626">
        <v>0</v>
      </c>
      <c r="F7626" t="s">
        <v>10714</v>
      </c>
      <c r="G7626" t="s">
        <v>10461</v>
      </c>
      <c r="H7626" t="s">
        <v>13563</v>
      </c>
      <c r="I7626" t="s">
        <v>13564</v>
      </c>
      <c r="J7626" t="s">
        <v>13565</v>
      </c>
      <c r="K7626" t="s">
        <v>13566</v>
      </c>
      <c r="L7626" t="s">
        <v>37</v>
      </c>
      <c r="M7626" t="s">
        <v>10842</v>
      </c>
      <c r="N7626" t="s">
        <v>10843</v>
      </c>
      <c r="O7626" t="s">
        <v>11623</v>
      </c>
      <c r="P7626" t="s">
        <v>239</v>
      </c>
      <c r="Q7626" t="s">
        <v>239</v>
      </c>
      <c r="R7626" t="s">
        <v>127</v>
      </c>
      <c r="S7626" t="s">
        <v>164</v>
      </c>
      <c r="T7626" t="s">
        <v>613</v>
      </c>
      <c r="U7626" t="s">
        <v>614</v>
      </c>
      <c r="V7626" t="s">
        <v>1168</v>
      </c>
      <c r="W7626" t="s">
        <v>114</v>
      </c>
      <c r="X7626">
        <v>2</v>
      </c>
      <c r="Y7626">
        <v>1400</v>
      </c>
      <c r="Z7626">
        <v>0</v>
      </c>
      <c r="AA7626">
        <v>5850</v>
      </c>
      <c r="AB7626">
        <v>5426000</v>
      </c>
      <c r="AC7626" t="s">
        <v>47</v>
      </c>
      <c r="AD7626" t="str">
        <f>+VLOOKUP(T7626,items!$A$2:$D$1255,4,0)</f>
        <v>PERGOLA</v>
      </c>
      <c r="AE7626" t="str">
        <f>+VLOOKUP(T7626,Tabla1[],5,0)</f>
        <v>PERGOLITE</v>
      </c>
      <c r="AF7626">
        <f t="shared" si="119"/>
        <v>8</v>
      </c>
    </row>
    <row r="7627" spans="1:32" x14ac:dyDescent="0.25">
      <c r="A7627">
        <v>106194</v>
      </c>
      <c r="B7627" t="s">
        <v>1961</v>
      </c>
      <c r="C7627" t="s">
        <v>75</v>
      </c>
      <c r="D7627">
        <v>0</v>
      </c>
      <c r="F7627" t="s">
        <v>10714</v>
      </c>
      <c r="G7627" t="s">
        <v>10714</v>
      </c>
      <c r="H7627" t="s">
        <v>13567</v>
      </c>
      <c r="I7627" t="s">
        <v>37</v>
      </c>
      <c r="J7627" t="s">
        <v>13568</v>
      </c>
      <c r="K7627" t="s">
        <v>13569</v>
      </c>
      <c r="L7627" t="s">
        <v>37</v>
      </c>
      <c r="M7627" t="s">
        <v>10461</v>
      </c>
      <c r="N7627" t="s">
        <v>10461</v>
      </c>
      <c r="O7627" t="s">
        <v>10230</v>
      </c>
      <c r="P7627" t="s">
        <v>11377</v>
      </c>
      <c r="Q7627" t="s">
        <v>11377</v>
      </c>
      <c r="R7627" t="s">
        <v>43</v>
      </c>
      <c r="S7627" t="s">
        <v>164</v>
      </c>
      <c r="T7627" t="s">
        <v>6309</v>
      </c>
      <c r="U7627" t="s">
        <v>6310</v>
      </c>
      <c r="X7627">
        <v>10</v>
      </c>
      <c r="Y7627">
        <v>0</v>
      </c>
      <c r="Z7627">
        <v>0</v>
      </c>
      <c r="AA7627">
        <v>0</v>
      </c>
      <c r="AB7627">
        <v>13000</v>
      </c>
      <c r="AC7627" t="s">
        <v>47</v>
      </c>
      <c r="AD7627">
        <f>+VLOOKUP(T7627,items!$A$2:$D$1255,4,0)</f>
        <v>0</v>
      </c>
      <c r="AE7627">
        <f>+VLOOKUP(T7627,Tabla1[],5,0)</f>
        <v>0</v>
      </c>
      <c r="AF7627">
        <f t="shared" si="119"/>
        <v>7</v>
      </c>
    </row>
    <row r="7628" spans="1:32" x14ac:dyDescent="0.25">
      <c r="A7628">
        <v>106194</v>
      </c>
      <c r="B7628" t="s">
        <v>1961</v>
      </c>
      <c r="C7628" t="s">
        <v>75</v>
      </c>
      <c r="D7628">
        <v>0</v>
      </c>
      <c r="F7628" t="s">
        <v>10714</v>
      </c>
      <c r="G7628" t="s">
        <v>10714</v>
      </c>
      <c r="H7628" t="s">
        <v>13567</v>
      </c>
      <c r="I7628" t="s">
        <v>37</v>
      </c>
      <c r="J7628" t="s">
        <v>13568</v>
      </c>
      <c r="K7628" t="s">
        <v>13569</v>
      </c>
      <c r="L7628" t="s">
        <v>37</v>
      </c>
      <c r="M7628" t="s">
        <v>10461</v>
      </c>
      <c r="N7628" t="s">
        <v>10461</v>
      </c>
      <c r="O7628" t="s">
        <v>10230</v>
      </c>
      <c r="P7628" t="s">
        <v>11377</v>
      </c>
      <c r="Q7628" t="s">
        <v>11377</v>
      </c>
      <c r="R7628" t="s">
        <v>43</v>
      </c>
      <c r="S7628" t="s">
        <v>164</v>
      </c>
      <c r="T7628" t="s">
        <v>1290</v>
      </c>
      <c r="U7628" t="s">
        <v>1291</v>
      </c>
      <c r="X7628">
        <v>5</v>
      </c>
      <c r="Y7628">
        <v>0</v>
      </c>
      <c r="Z7628">
        <v>0</v>
      </c>
      <c r="AA7628">
        <v>0</v>
      </c>
      <c r="AB7628">
        <v>319130</v>
      </c>
      <c r="AC7628" t="s">
        <v>47</v>
      </c>
      <c r="AD7628">
        <f>+VLOOKUP(T7628,items!$A$2:$D$1255,4,0)</f>
        <v>0</v>
      </c>
      <c r="AE7628">
        <f>+VLOOKUP(T7628,Tabla1[],5,0)</f>
        <v>0</v>
      </c>
      <c r="AF7628">
        <f t="shared" si="119"/>
        <v>7</v>
      </c>
    </row>
    <row r="7629" spans="1:32" x14ac:dyDescent="0.25">
      <c r="A7629">
        <v>106194</v>
      </c>
      <c r="B7629" t="s">
        <v>1961</v>
      </c>
      <c r="C7629" t="s">
        <v>75</v>
      </c>
      <c r="D7629">
        <v>0</v>
      </c>
      <c r="F7629" t="s">
        <v>10714</v>
      </c>
      <c r="G7629" t="s">
        <v>10714</v>
      </c>
      <c r="H7629" t="s">
        <v>13567</v>
      </c>
      <c r="I7629" t="s">
        <v>37</v>
      </c>
      <c r="J7629" t="s">
        <v>13568</v>
      </c>
      <c r="K7629" t="s">
        <v>13569</v>
      </c>
      <c r="L7629" t="s">
        <v>37</v>
      </c>
      <c r="M7629" t="s">
        <v>10461</v>
      </c>
      <c r="N7629" t="s">
        <v>10461</v>
      </c>
      <c r="O7629" t="s">
        <v>10230</v>
      </c>
      <c r="P7629" t="s">
        <v>11377</v>
      </c>
      <c r="Q7629" t="s">
        <v>11377</v>
      </c>
      <c r="R7629" t="s">
        <v>43</v>
      </c>
      <c r="S7629" t="s">
        <v>164</v>
      </c>
      <c r="T7629" t="s">
        <v>1126</v>
      </c>
      <c r="U7629" t="s">
        <v>1127</v>
      </c>
      <c r="X7629">
        <v>6</v>
      </c>
      <c r="Y7629">
        <v>0</v>
      </c>
      <c r="Z7629">
        <v>0</v>
      </c>
      <c r="AA7629">
        <v>0</v>
      </c>
      <c r="AB7629">
        <v>240000</v>
      </c>
      <c r="AC7629" t="s">
        <v>47</v>
      </c>
      <c r="AD7629">
        <f>+VLOOKUP(T7629,items!$A$2:$D$1255,4,0)</f>
        <v>0</v>
      </c>
      <c r="AE7629">
        <f>+VLOOKUP(T7629,Tabla1[],5,0)</f>
        <v>0</v>
      </c>
      <c r="AF7629">
        <f t="shared" si="119"/>
        <v>7</v>
      </c>
    </row>
    <row r="7630" spans="1:32" x14ac:dyDescent="0.25">
      <c r="A7630">
        <v>106194</v>
      </c>
      <c r="B7630" t="s">
        <v>1961</v>
      </c>
      <c r="C7630" t="s">
        <v>75</v>
      </c>
      <c r="D7630">
        <v>0</v>
      </c>
      <c r="F7630" t="s">
        <v>10714</v>
      </c>
      <c r="G7630" t="s">
        <v>10714</v>
      </c>
      <c r="H7630" t="s">
        <v>13567</v>
      </c>
      <c r="I7630" t="s">
        <v>37</v>
      </c>
      <c r="J7630" t="s">
        <v>13568</v>
      </c>
      <c r="K7630" t="s">
        <v>13569</v>
      </c>
      <c r="L7630" t="s">
        <v>37</v>
      </c>
      <c r="M7630" t="s">
        <v>10461</v>
      </c>
      <c r="N7630" t="s">
        <v>10461</v>
      </c>
      <c r="O7630" t="s">
        <v>10230</v>
      </c>
      <c r="P7630" t="s">
        <v>11377</v>
      </c>
      <c r="Q7630" t="s">
        <v>11377</v>
      </c>
      <c r="R7630" t="s">
        <v>43</v>
      </c>
      <c r="S7630" t="s">
        <v>164</v>
      </c>
      <c r="T7630" t="s">
        <v>6311</v>
      </c>
      <c r="U7630" t="s">
        <v>6312</v>
      </c>
      <c r="X7630">
        <v>10</v>
      </c>
      <c r="Y7630">
        <v>0</v>
      </c>
      <c r="Z7630">
        <v>0</v>
      </c>
      <c r="AA7630">
        <v>0</v>
      </c>
      <c r="AB7630">
        <v>4000</v>
      </c>
      <c r="AC7630" t="s">
        <v>47</v>
      </c>
      <c r="AD7630">
        <f>+VLOOKUP(T7630,items!$A$2:$D$1255,4,0)</f>
        <v>0</v>
      </c>
      <c r="AE7630">
        <f>+VLOOKUP(T7630,Tabla1[],5,0)</f>
        <v>0</v>
      </c>
      <c r="AF7630">
        <f t="shared" si="119"/>
        <v>7</v>
      </c>
    </row>
    <row r="7631" spans="1:32" x14ac:dyDescent="0.25">
      <c r="A7631">
        <v>106204</v>
      </c>
      <c r="B7631" t="s">
        <v>1311</v>
      </c>
      <c r="C7631" t="s">
        <v>75</v>
      </c>
      <c r="D7631">
        <v>0</v>
      </c>
      <c r="F7631" t="s">
        <v>10714</v>
      </c>
      <c r="G7631" t="s">
        <v>10461</v>
      </c>
      <c r="H7631" t="s">
        <v>13570</v>
      </c>
      <c r="I7631" t="s">
        <v>37</v>
      </c>
      <c r="J7631" t="s">
        <v>13571</v>
      </c>
      <c r="K7631" t="s">
        <v>37</v>
      </c>
      <c r="L7631" t="s">
        <v>37</v>
      </c>
      <c r="M7631" t="s">
        <v>10842</v>
      </c>
      <c r="N7631" t="s">
        <v>10842</v>
      </c>
      <c r="O7631" t="s">
        <v>10462</v>
      </c>
      <c r="P7631" t="s">
        <v>12160</v>
      </c>
      <c r="Q7631" t="s">
        <v>12160</v>
      </c>
      <c r="R7631" t="s">
        <v>11492</v>
      </c>
      <c r="S7631" t="s">
        <v>346</v>
      </c>
      <c r="T7631" t="s">
        <v>1608</v>
      </c>
      <c r="U7631" t="s">
        <v>1609</v>
      </c>
      <c r="X7631">
        <v>17</v>
      </c>
      <c r="Y7631">
        <v>0</v>
      </c>
      <c r="Z7631">
        <v>0</v>
      </c>
      <c r="AA7631">
        <v>0</v>
      </c>
      <c r="AB7631">
        <v>894200</v>
      </c>
      <c r="AC7631" t="s">
        <v>47</v>
      </c>
      <c r="AD7631">
        <f>+VLOOKUP(T7631,items!$A$2:$D$1255,4,0)</f>
        <v>0</v>
      </c>
      <c r="AE7631">
        <f>+VLOOKUP(T7631,Tabla1[],5,0)</f>
        <v>0</v>
      </c>
      <c r="AF7631">
        <f t="shared" si="119"/>
        <v>7</v>
      </c>
    </row>
    <row r="7632" spans="1:32" x14ac:dyDescent="0.25">
      <c r="A7632">
        <v>106206</v>
      </c>
      <c r="B7632" t="s">
        <v>13572</v>
      </c>
      <c r="C7632" t="s">
        <v>33</v>
      </c>
      <c r="D7632">
        <v>0</v>
      </c>
      <c r="F7632" t="s">
        <v>10714</v>
      </c>
      <c r="G7632" t="s">
        <v>241</v>
      </c>
      <c r="H7632" t="s">
        <v>13573</v>
      </c>
      <c r="I7632" t="s">
        <v>37</v>
      </c>
      <c r="J7632" t="s">
        <v>13574</v>
      </c>
      <c r="K7632" t="s">
        <v>13575</v>
      </c>
      <c r="L7632" t="s">
        <v>37</v>
      </c>
      <c r="M7632" t="s">
        <v>8478</v>
      </c>
      <c r="N7632" t="s">
        <v>8478</v>
      </c>
      <c r="O7632" t="s">
        <v>10370</v>
      </c>
      <c r="P7632" t="s">
        <v>175</v>
      </c>
      <c r="Q7632" t="s">
        <v>9158</v>
      </c>
      <c r="R7632" t="s">
        <v>411</v>
      </c>
      <c r="S7632" t="s">
        <v>128</v>
      </c>
      <c r="T7632" t="s">
        <v>540</v>
      </c>
      <c r="U7632" t="s">
        <v>541</v>
      </c>
      <c r="V7632" t="s">
        <v>828</v>
      </c>
      <c r="X7632">
        <v>1</v>
      </c>
      <c r="Y7632">
        <v>0</v>
      </c>
      <c r="Z7632">
        <v>0</v>
      </c>
      <c r="AA7632">
        <v>0</v>
      </c>
      <c r="AB7632">
        <v>9502354.8499999996</v>
      </c>
      <c r="AC7632" t="s">
        <v>47</v>
      </c>
      <c r="AD7632">
        <f>+VLOOKUP(T7632,items!$A$2:$D$1255,4,0)</f>
        <v>0</v>
      </c>
      <c r="AE7632">
        <f>+VLOOKUP(T7632,Tabla1[],5,0)</f>
        <v>0</v>
      </c>
      <c r="AF7632">
        <f t="shared" si="119"/>
        <v>9</v>
      </c>
    </row>
    <row r="7633" spans="1:32" x14ac:dyDescent="0.25">
      <c r="A7633">
        <v>106206</v>
      </c>
      <c r="B7633" t="s">
        <v>13572</v>
      </c>
      <c r="C7633" t="s">
        <v>33</v>
      </c>
      <c r="D7633">
        <v>0</v>
      </c>
      <c r="F7633" t="s">
        <v>10714</v>
      </c>
      <c r="G7633" t="s">
        <v>241</v>
      </c>
      <c r="H7633" t="s">
        <v>13573</v>
      </c>
      <c r="I7633" t="s">
        <v>37</v>
      </c>
      <c r="J7633" t="s">
        <v>13574</v>
      </c>
      <c r="K7633" t="s">
        <v>13575</v>
      </c>
      <c r="L7633" t="s">
        <v>37</v>
      </c>
      <c r="M7633" t="s">
        <v>8478</v>
      </c>
      <c r="N7633" t="s">
        <v>8478</v>
      </c>
      <c r="O7633" t="s">
        <v>10370</v>
      </c>
      <c r="P7633" t="s">
        <v>175</v>
      </c>
      <c r="Q7633" t="s">
        <v>9158</v>
      </c>
      <c r="R7633" t="s">
        <v>411</v>
      </c>
      <c r="S7633" t="s">
        <v>128</v>
      </c>
      <c r="T7633" t="s">
        <v>314</v>
      </c>
      <c r="U7633" t="s">
        <v>315</v>
      </c>
      <c r="X7633">
        <v>1</v>
      </c>
      <c r="Y7633">
        <v>0</v>
      </c>
      <c r="Z7633">
        <v>0</v>
      </c>
      <c r="AA7633">
        <v>0</v>
      </c>
      <c r="AB7633">
        <v>210000</v>
      </c>
      <c r="AC7633" t="s">
        <v>47</v>
      </c>
      <c r="AD7633">
        <f>+VLOOKUP(T7633,items!$A$2:$D$1255,4,0)</f>
        <v>0</v>
      </c>
      <c r="AE7633">
        <f>+VLOOKUP(T7633,Tabla1[],5,0)</f>
        <v>0</v>
      </c>
      <c r="AF7633">
        <f t="shared" si="119"/>
        <v>9</v>
      </c>
    </row>
    <row r="7634" spans="1:32" x14ac:dyDescent="0.25">
      <c r="A7634">
        <v>106211</v>
      </c>
      <c r="B7634" t="s">
        <v>13576</v>
      </c>
      <c r="C7634" t="s">
        <v>75</v>
      </c>
      <c r="D7634">
        <v>0</v>
      </c>
      <c r="F7634" t="s">
        <v>10714</v>
      </c>
      <c r="G7634" t="s">
        <v>10461</v>
      </c>
      <c r="H7634" t="s">
        <v>13577</v>
      </c>
      <c r="I7634" t="s">
        <v>37</v>
      </c>
      <c r="J7634" t="s">
        <v>13578</v>
      </c>
      <c r="K7634" t="s">
        <v>13579</v>
      </c>
      <c r="L7634" t="s">
        <v>37</v>
      </c>
      <c r="M7634" t="s">
        <v>10230</v>
      </c>
      <c r="N7634" t="s">
        <v>10230</v>
      </c>
      <c r="O7634" t="s">
        <v>11377</v>
      </c>
      <c r="P7634" t="s">
        <v>5877</v>
      </c>
      <c r="Q7634" t="s">
        <v>5877</v>
      </c>
      <c r="R7634" t="s">
        <v>127</v>
      </c>
      <c r="S7634" t="s">
        <v>346</v>
      </c>
      <c r="T7634" t="s">
        <v>3238</v>
      </c>
      <c r="U7634" t="s">
        <v>3239</v>
      </c>
      <c r="X7634">
        <v>6</v>
      </c>
      <c r="Y7634">
        <v>0</v>
      </c>
      <c r="Z7634">
        <v>0</v>
      </c>
      <c r="AA7634">
        <v>0</v>
      </c>
      <c r="AB7634">
        <v>315600</v>
      </c>
      <c r="AC7634" t="s">
        <v>47</v>
      </c>
      <c r="AD7634">
        <f>+VLOOKUP(T7634,items!$A$2:$D$1255,4,0)</f>
        <v>0</v>
      </c>
      <c r="AE7634">
        <f>+VLOOKUP(T7634,Tabla1[],5,0)</f>
        <v>0</v>
      </c>
      <c r="AF7634">
        <f t="shared" si="119"/>
        <v>7</v>
      </c>
    </row>
    <row r="7635" spans="1:32" x14ac:dyDescent="0.25">
      <c r="A7635">
        <v>106217</v>
      </c>
      <c r="B7635" t="s">
        <v>13580</v>
      </c>
      <c r="C7635" t="s">
        <v>1065</v>
      </c>
      <c r="D7635">
        <v>0</v>
      </c>
      <c r="F7635" t="s">
        <v>234</v>
      </c>
      <c r="G7635" t="s">
        <v>11844</v>
      </c>
      <c r="H7635" t="s">
        <v>13581</v>
      </c>
      <c r="I7635" t="s">
        <v>37</v>
      </c>
      <c r="J7635" t="s">
        <v>13582</v>
      </c>
      <c r="K7635" t="s">
        <v>13583</v>
      </c>
      <c r="L7635" t="s">
        <v>37</v>
      </c>
      <c r="M7635" t="s">
        <v>8233</v>
      </c>
      <c r="N7635" t="s">
        <v>8233</v>
      </c>
      <c r="O7635" t="s">
        <v>13584</v>
      </c>
      <c r="P7635" t="s">
        <v>13518</v>
      </c>
      <c r="Q7635" t="s">
        <v>12981</v>
      </c>
      <c r="R7635" t="s">
        <v>7875</v>
      </c>
      <c r="S7635" t="s">
        <v>64</v>
      </c>
      <c r="T7635" t="s">
        <v>3419</v>
      </c>
      <c r="U7635" t="s">
        <v>6811</v>
      </c>
      <c r="V7635" t="s">
        <v>859</v>
      </c>
      <c r="W7635" t="s">
        <v>117</v>
      </c>
      <c r="X7635">
        <v>3</v>
      </c>
      <c r="Y7635">
        <v>0</v>
      </c>
      <c r="Z7635">
        <v>0</v>
      </c>
      <c r="AA7635">
        <v>0</v>
      </c>
      <c r="AB7635">
        <v>9233547</v>
      </c>
      <c r="AC7635" t="s">
        <v>47</v>
      </c>
      <c r="AD7635">
        <f>+VLOOKUP(T7635,items!$A$2:$D$1255,4,0)</f>
        <v>0</v>
      </c>
      <c r="AE7635">
        <f>+VLOOKUP(T7635,Tabla1[],5,0)</f>
        <v>0</v>
      </c>
      <c r="AF7635">
        <f t="shared" si="119"/>
        <v>10</v>
      </c>
    </row>
    <row r="7636" spans="1:32" x14ac:dyDescent="0.25">
      <c r="A7636">
        <v>106217</v>
      </c>
      <c r="B7636" t="s">
        <v>13580</v>
      </c>
      <c r="C7636" t="s">
        <v>1065</v>
      </c>
      <c r="D7636">
        <v>0</v>
      </c>
      <c r="F7636" t="s">
        <v>234</v>
      </c>
      <c r="G7636" t="s">
        <v>11844</v>
      </c>
      <c r="H7636" t="s">
        <v>13581</v>
      </c>
      <c r="I7636" t="s">
        <v>37</v>
      </c>
      <c r="J7636" t="s">
        <v>13582</v>
      </c>
      <c r="K7636" t="s">
        <v>13583</v>
      </c>
      <c r="L7636" t="s">
        <v>37</v>
      </c>
      <c r="M7636" t="s">
        <v>8233</v>
      </c>
      <c r="N7636" t="s">
        <v>8233</v>
      </c>
      <c r="O7636" t="s">
        <v>13584</v>
      </c>
      <c r="P7636" t="s">
        <v>13518</v>
      </c>
      <c r="Q7636" t="s">
        <v>12981</v>
      </c>
      <c r="R7636" t="s">
        <v>7875</v>
      </c>
      <c r="S7636" t="s">
        <v>64</v>
      </c>
      <c r="T7636" t="s">
        <v>5841</v>
      </c>
      <c r="U7636" t="s">
        <v>5842</v>
      </c>
      <c r="V7636" t="s">
        <v>702</v>
      </c>
      <c r="W7636" t="s">
        <v>117</v>
      </c>
      <c r="X7636">
        <v>8</v>
      </c>
      <c r="Y7636">
        <v>0</v>
      </c>
      <c r="Z7636">
        <v>0</v>
      </c>
      <c r="AA7636">
        <v>0</v>
      </c>
      <c r="AB7636">
        <v>19182536</v>
      </c>
      <c r="AC7636" t="s">
        <v>47</v>
      </c>
      <c r="AD7636">
        <f>+VLOOKUP(T7636,items!$A$2:$D$1255,4,0)</f>
        <v>0</v>
      </c>
      <c r="AE7636">
        <f>+VLOOKUP(T7636,Tabla1[],5,0)</f>
        <v>0</v>
      </c>
      <c r="AF7636">
        <f t="shared" si="119"/>
        <v>10</v>
      </c>
    </row>
    <row r="7637" spans="1:32" x14ac:dyDescent="0.25">
      <c r="A7637">
        <v>106217</v>
      </c>
      <c r="B7637" t="s">
        <v>13580</v>
      </c>
      <c r="C7637" t="s">
        <v>1065</v>
      </c>
      <c r="D7637">
        <v>0</v>
      </c>
      <c r="F7637" t="s">
        <v>234</v>
      </c>
      <c r="G7637" t="s">
        <v>11844</v>
      </c>
      <c r="H7637" t="s">
        <v>13581</v>
      </c>
      <c r="I7637" t="s">
        <v>37</v>
      </c>
      <c r="J7637" t="s">
        <v>13582</v>
      </c>
      <c r="K7637" t="s">
        <v>13583</v>
      </c>
      <c r="L7637" t="s">
        <v>37</v>
      </c>
      <c r="M7637" t="s">
        <v>8233</v>
      </c>
      <c r="N7637" t="s">
        <v>8233</v>
      </c>
      <c r="O7637" t="s">
        <v>13584</v>
      </c>
      <c r="P7637" t="s">
        <v>13518</v>
      </c>
      <c r="Q7637" t="s">
        <v>12981</v>
      </c>
      <c r="R7637" t="s">
        <v>7875</v>
      </c>
      <c r="S7637" t="s">
        <v>64</v>
      </c>
      <c r="T7637" t="s">
        <v>6766</v>
      </c>
      <c r="U7637" t="s">
        <v>10395</v>
      </c>
      <c r="X7637">
        <v>3</v>
      </c>
      <c r="Y7637">
        <v>0</v>
      </c>
      <c r="Z7637">
        <v>0</v>
      </c>
      <c r="AA7637">
        <v>0</v>
      </c>
      <c r="AB7637">
        <v>2505600</v>
      </c>
      <c r="AC7637" t="s">
        <v>47</v>
      </c>
      <c r="AD7637">
        <f>+VLOOKUP(T7637,items!$A$2:$D$1255,4,0)</f>
        <v>0</v>
      </c>
      <c r="AE7637">
        <f>+VLOOKUP(T7637,Tabla1[],5,0)</f>
        <v>0</v>
      </c>
      <c r="AF7637">
        <f t="shared" si="119"/>
        <v>10</v>
      </c>
    </row>
    <row r="7638" spans="1:32" x14ac:dyDescent="0.25">
      <c r="A7638">
        <v>106217</v>
      </c>
      <c r="B7638" t="s">
        <v>13580</v>
      </c>
      <c r="C7638" t="s">
        <v>1065</v>
      </c>
      <c r="D7638">
        <v>0</v>
      </c>
      <c r="F7638" t="s">
        <v>234</v>
      </c>
      <c r="G7638" t="s">
        <v>11844</v>
      </c>
      <c r="H7638" t="s">
        <v>13581</v>
      </c>
      <c r="I7638" t="s">
        <v>37</v>
      </c>
      <c r="J7638" t="s">
        <v>13582</v>
      </c>
      <c r="K7638" t="s">
        <v>13583</v>
      </c>
      <c r="L7638" t="s">
        <v>37</v>
      </c>
      <c r="M7638" t="s">
        <v>8233</v>
      </c>
      <c r="N7638" t="s">
        <v>8233</v>
      </c>
      <c r="O7638" t="s">
        <v>13584</v>
      </c>
      <c r="P7638" t="s">
        <v>13518</v>
      </c>
      <c r="Q7638" t="s">
        <v>12981</v>
      </c>
      <c r="R7638" t="s">
        <v>7875</v>
      </c>
      <c r="S7638" t="s">
        <v>64</v>
      </c>
      <c r="T7638" t="s">
        <v>691</v>
      </c>
      <c r="U7638" t="s">
        <v>692</v>
      </c>
      <c r="X7638">
        <v>1</v>
      </c>
      <c r="Y7638">
        <v>0</v>
      </c>
      <c r="Z7638">
        <v>0</v>
      </c>
      <c r="AA7638">
        <v>0</v>
      </c>
      <c r="AB7638">
        <v>250000</v>
      </c>
      <c r="AC7638" t="s">
        <v>47</v>
      </c>
      <c r="AD7638" t="e">
        <f>+VLOOKUP(T7638,items!$A$2:$D$1255,4,0)</f>
        <v>#N/A</v>
      </c>
      <c r="AE7638" t="e">
        <f>+VLOOKUP(T7638,Tabla1[],5,0)</f>
        <v>#N/A</v>
      </c>
      <c r="AF7638">
        <f t="shared" si="119"/>
        <v>10</v>
      </c>
    </row>
    <row r="7639" spans="1:32" x14ac:dyDescent="0.25">
      <c r="A7639">
        <v>106222</v>
      </c>
      <c r="B7639" t="s">
        <v>3467</v>
      </c>
      <c r="C7639" t="s">
        <v>75</v>
      </c>
      <c r="D7639">
        <v>0</v>
      </c>
      <c r="F7639" t="s">
        <v>10714</v>
      </c>
      <c r="G7639" t="s">
        <v>10461</v>
      </c>
      <c r="H7639" t="s">
        <v>13585</v>
      </c>
      <c r="I7639" t="s">
        <v>37</v>
      </c>
      <c r="J7639" t="s">
        <v>13586</v>
      </c>
      <c r="K7639" t="s">
        <v>37</v>
      </c>
      <c r="L7639" t="s">
        <v>37</v>
      </c>
      <c r="M7639" t="s">
        <v>10842</v>
      </c>
      <c r="N7639" t="s">
        <v>10842</v>
      </c>
      <c r="O7639" t="s">
        <v>10462</v>
      </c>
      <c r="P7639" t="s">
        <v>12160</v>
      </c>
      <c r="Q7639" t="s">
        <v>12160</v>
      </c>
      <c r="R7639" t="s">
        <v>11492</v>
      </c>
      <c r="S7639" t="s">
        <v>164</v>
      </c>
      <c r="T7639" t="s">
        <v>1315</v>
      </c>
      <c r="U7639" t="s">
        <v>1147</v>
      </c>
      <c r="X7639">
        <v>61</v>
      </c>
      <c r="Y7639">
        <v>0</v>
      </c>
      <c r="Z7639">
        <v>0</v>
      </c>
      <c r="AA7639">
        <v>0</v>
      </c>
      <c r="AB7639">
        <v>3050000</v>
      </c>
      <c r="AC7639" t="s">
        <v>47</v>
      </c>
      <c r="AD7639">
        <f>+VLOOKUP(T7639,items!$A$2:$D$1255,4,0)</f>
        <v>0</v>
      </c>
      <c r="AE7639">
        <f>+VLOOKUP(T7639,Tabla1[],5,0)</f>
        <v>0</v>
      </c>
      <c r="AF7639">
        <f t="shared" si="119"/>
        <v>7</v>
      </c>
    </row>
    <row r="7640" spans="1:32" x14ac:dyDescent="0.25">
      <c r="A7640">
        <v>106228</v>
      </c>
      <c r="B7640" t="s">
        <v>1177</v>
      </c>
      <c r="C7640" t="s">
        <v>75</v>
      </c>
      <c r="D7640">
        <v>0</v>
      </c>
      <c r="F7640" t="s">
        <v>10461</v>
      </c>
      <c r="G7640" t="s">
        <v>10842</v>
      </c>
      <c r="H7640" t="s">
        <v>13587</v>
      </c>
      <c r="I7640" t="s">
        <v>37</v>
      </c>
      <c r="J7640" t="s">
        <v>13588</v>
      </c>
      <c r="K7640" t="s">
        <v>13589</v>
      </c>
      <c r="L7640" t="s">
        <v>37</v>
      </c>
      <c r="M7640" t="s">
        <v>10230</v>
      </c>
      <c r="N7640" t="s">
        <v>10230</v>
      </c>
      <c r="O7640" t="s">
        <v>11377</v>
      </c>
      <c r="P7640" t="s">
        <v>10843</v>
      </c>
      <c r="Q7640" t="s">
        <v>10843</v>
      </c>
      <c r="R7640" t="s">
        <v>127</v>
      </c>
      <c r="S7640" t="s">
        <v>164</v>
      </c>
      <c r="T7640" t="s">
        <v>1426</v>
      </c>
      <c r="U7640" t="s">
        <v>1427</v>
      </c>
      <c r="X7640">
        <v>7</v>
      </c>
      <c r="Y7640">
        <v>0</v>
      </c>
      <c r="Z7640">
        <v>0</v>
      </c>
      <c r="AA7640">
        <v>0</v>
      </c>
      <c r="AB7640">
        <v>368200</v>
      </c>
      <c r="AC7640" t="s">
        <v>47</v>
      </c>
      <c r="AD7640">
        <f>+VLOOKUP(T7640,items!$A$2:$D$1255,4,0)</f>
        <v>0</v>
      </c>
      <c r="AE7640">
        <f>+VLOOKUP(T7640,Tabla1[],5,0)</f>
        <v>0</v>
      </c>
      <c r="AF7640">
        <f t="shared" si="119"/>
        <v>7</v>
      </c>
    </row>
    <row r="7641" spans="1:32" x14ac:dyDescent="0.25">
      <c r="A7641">
        <v>106228</v>
      </c>
      <c r="B7641" t="s">
        <v>1177</v>
      </c>
      <c r="C7641" t="s">
        <v>75</v>
      </c>
      <c r="D7641">
        <v>0</v>
      </c>
      <c r="F7641" t="s">
        <v>10461</v>
      </c>
      <c r="G7641" t="s">
        <v>10842</v>
      </c>
      <c r="H7641" t="s">
        <v>13587</v>
      </c>
      <c r="I7641" t="s">
        <v>37</v>
      </c>
      <c r="J7641" t="s">
        <v>13588</v>
      </c>
      <c r="K7641" t="s">
        <v>13589</v>
      </c>
      <c r="L7641" t="s">
        <v>37</v>
      </c>
      <c r="M7641" t="s">
        <v>10230</v>
      </c>
      <c r="N7641" t="s">
        <v>10230</v>
      </c>
      <c r="O7641" t="s">
        <v>11377</v>
      </c>
      <c r="P7641" t="s">
        <v>10843</v>
      </c>
      <c r="Q7641" t="s">
        <v>10843</v>
      </c>
      <c r="R7641" t="s">
        <v>127</v>
      </c>
      <c r="S7641" t="s">
        <v>164</v>
      </c>
      <c r="T7641" t="s">
        <v>1126</v>
      </c>
      <c r="U7641" t="s">
        <v>1127</v>
      </c>
      <c r="X7641">
        <v>1</v>
      </c>
      <c r="Y7641">
        <v>0</v>
      </c>
      <c r="Z7641">
        <v>0</v>
      </c>
      <c r="AA7641">
        <v>0</v>
      </c>
      <c r="AB7641">
        <v>50420</v>
      </c>
      <c r="AC7641" t="s">
        <v>47</v>
      </c>
      <c r="AD7641">
        <f>+VLOOKUP(T7641,items!$A$2:$D$1255,4,0)</f>
        <v>0</v>
      </c>
      <c r="AE7641">
        <f>+VLOOKUP(T7641,Tabla1[],5,0)</f>
        <v>0</v>
      </c>
      <c r="AF7641">
        <f t="shared" si="119"/>
        <v>7</v>
      </c>
    </row>
    <row r="7642" spans="1:32" x14ac:dyDescent="0.25">
      <c r="A7642">
        <v>106234</v>
      </c>
      <c r="B7642" t="s">
        <v>1234</v>
      </c>
      <c r="C7642" t="s">
        <v>75</v>
      </c>
      <c r="D7642">
        <v>0</v>
      </c>
      <c r="F7642" t="s">
        <v>10461</v>
      </c>
      <c r="G7642" t="s">
        <v>10230</v>
      </c>
      <c r="H7642" t="s">
        <v>13590</v>
      </c>
      <c r="I7642" t="s">
        <v>13591</v>
      </c>
      <c r="J7642" t="s">
        <v>13592</v>
      </c>
      <c r="K7642" t="s">
        <v>13593</v>
      </c>
      <c r="L7642" t="s">
        <v>37</v>
      </c>
      <c r="M7642" t="s">
        <v>10462</v>
      </c>
      <c r="N7642" t="s">
        <v>12160</v>
      </c>
      <c r="O7642" t="s">
        <v>11293</v>
      </c>
      <c r="P7642" t="s">
        <v>8477</v>
      </c>
      <c r="Q7642" t="s">
        <v>8477</v>
      </c>
      <c r="R7642" t="s">
        <v>127</v>
      </c>
      <c r="S7642" t="s">
        <v>164</v>
      </c>
      <c r="T7642" t="s">
        <v>857</v>
      </c>
      <c r="U7642" t="s">
        <v>858</v>
      </c>
      <c r="V7642" t="s">
        <v>578</v>
      </c>
      <c r="W7642" t="s">
        <v>1095</v>
      </c>
      <c r="X7642">
        <v>1</v>
      </c>
      <c r="Y7642">
        <v>4000</v>
      </c>
      <c r="Z7642">
        <v>0</v>
      </c>
      <c r="AA7642">
        <v>2500</v>
      </c>
      <c r="AB7642">
        <v>2529600</v>
      </c>
      <c r="AC7642" t="s">
        <v>47</v>
      </c>
      <c r="AD7642" t="str">
        <f>+VLOOKUP(T7642,items!$A$2:$D$1255,4,0)</f>
        <v>SOMBRALINA</v>
      </c>
      <c r="AE7642" t="str">
        <f>+VLOOKUP(T7642,Tabla1[],5,0)</f>
        <v>MANUAL</v>
      </c>
      <c r="AF7642">
        <f t="shared" si="119"/>
        <v>7</v>
      </c>
    </row>
    <row r="7643" spans="1:32" x14ac:dyDescent="0.25">
      <c r="A7643">
        <v>106237</v>
      </c>
      <c r="B7643" t="s">
        <v>13594</v>
      </c>
      <c r="C7643" t="s">
        <v>1065</v>
      </c>
      <c r="D7643">
        <v>0</v>
      </c>
      <c r="F7643" t="s">
        <v>10461</v>
      </c>
      <c r="G7643" t="s">
        <v>10461</v>
      </c>
      <c r="H7643" t="s">
        <v>13595</v>
      </c>
      <c r="I7643" t="s">
        <v>37</v>
      </c>
      <c r="J7643" t="s">
        <v>37</v>
      </c>
      <c r="K7643" t="s">
        <v>13596</v>
      </c>
      <c r="L7643" t="s">
        <v>37</v>
      </c>
      <c r="M7643" t="s">
        <v>10842</v>
      </c>
      <c r="N7643" t="s">
        <v>10842</v>
      </c>
      <c r="O7643" t="s">
        <v>10230</v>
      </c>
      <c r="P7643" t="s">
        <v>11377</v>
      </c>
      <c r="Q7643" t="s">
        <v>11377</v>
      </c>
      <c r="R7643" t="s">
        <v>127</v>
      </c>
      <c r="S7643" t="s">
        <v>108</v>
      </c>
      <c r="T7643" t="s">
        <v>1232</v>
      </c>
      <c r="U7643" t="s">
        <v>1233</v>
      </c>
      <c r="X7643">
        <v>1</v>
      </c>
      <c r="Y7643">
        <v>0</v>
      </c>
      <c r="Z7643">
        <v>0</v>
      </c>
      <c r="AA7643">
        <v>0</v>
      </c>
      <c r="AB7643">
        <v>169800</v>
      </c>
      <c r="AC7643" t="s">
        <v>47</v>
      </c>
      <c r="AD7643">
        <f>+VLOOKUP(T7643,items!$A$2:$D$1255,4,0)</f>
        <v>0</v>
      </c>
      <c r="AE7643">
        <f>+VLOOKUP(T7643,Tabla1[],5,0)</f>
        <v>0</v>
      </c>
      <c r="AF7643">
        <f t="shared" si="119"/>
        <v>7</v>
      </c>
    </row>
    <row r="7644" spans="1:32" x14ac:dyDescent="0.25">
      <c r="A7644">
        <v>106241</v>
      </c>
      <c r="B7644" t="s">
        <v>13597</v>
      </c>
      <c r="C7644" t="s">
        <v>75</v>
      </c>
      <c r="D7644">
        <v>0</v>
      </c>
      <c r="F7644" t="s">
        <v>10461</v>
      </c>
      <c r="G7644" t="s">
        <v>10842</v>
      </c>
      <c r="H7644" t="s">
        <v>13598</v>
      </c>
      <c r="I7644" t="s">
        <v>37</v>
      </c>
      <c r="J7644" t="s">
        <v>13599</v>
      </c>
      <c r="K7644" t="s">
        <v>13600</v>
      </c>
      <c r="L7644" t="s">
        <v>37</v>
      </c>
      <c r="M7644" t="s">
        <v>10230</v>
      </c>
      <c r="N7644" t="s">
        <v>10230</v>
      </c>
      <c r="O7644" t="s">
        <v>10462</v>
      </c>
      <c r="P7644" t="s">
        <v>12160</v>
      </c>
      <c r="Q7644" t="s">
        <v>12160</v>
      </c>
      <c r="R7644" t="s">
        <v>127</v>
      </c>
      <c r="S7644" t="s">
        <v>108</v>
      </c>
      <c r="T7644" t="s">
        <v>9521</v>
      </c>
      <c r="U7644" t="s">
        <v>9522</v>
      </c>
      <c r="X7644">
        <v>1</v>
      </c>
      <c r="Y7644">
        <v>0</v>
      </c>
      <c r="Z7644">
        <v>0</v>
      </c>
      <c r="AA7644">
        <v>0</v>
      </c>
      <c r="AB7644">
        <v>200000</v>
      </c>
      <c r="AC7644" t="s">
        <v>47</v>
      </c>
      <c r="AD7644" t="e">
        <f>+VLOOKUP(T7644,items!$A$2:$D$1255,4,0)</f>
        <v>#N/A</v>
      </c>
      <c r="AE7644" t="e">
        <f>+VLOOKUP(T7644,Tabla1[],5,0)</f>
        <v>#N/A</v>
      </c>
      <c r="AF7644">
        <f t="shared" si="119"/>
        <v>7</v>
      </c>
    </row>
    <row r="7645" spans="1:32" x14ac:dyDescent="0.25">
      <c r="A7645">
        <v>106244</v>
      </c>
      <c r="B7645" t="s">
        <v>1113</v>
      </c>
      <c r="C7645" t="s">
        <v>75</v>
      </c>
      <c r="D7645">
        <v>0</v>
      </c>
      <c r="F7645" t="s">
        <v>10461</v>
      </c>
      <c r="G7645" t="s">
        <v>234</v>
      </c>
      <c r="H7645" t="s">
        <v>13601</v>
      </c>
      <c r="I7645" t="s">
        <v>13602</v>
      </c>
      <c r="J7645" t="s">
        <v>13603</v>
      </c>
      <c r="K7645" t="s">
        <v>13604</v>
      </c>
      <c r="L7645" t="s">
        <v>37</v>
      </c>
      <c r="M7645" t="s">
        <v>239</v>
      </c>
      <c r="N7645" t="s">
        <v>3354</v>
      </c>
      <c r="O7645" t="s">
        <v>11773</v>
      </c>
      <c r="P7645" t="s">
        <v>13419</v>
      </c>
      <c r="Q7645" t="s">
        <v>2086</v>
      </c>
      <c r="R7645" t="s">
        <v>764</v>
      </c>
      <c r="S7645" t="s">
        <v>44</v>
      </c>
      <c r="T7645" t="s">
        <v>429</v>
      </c>
      <c r="U7645" t="s">
        <v>430</v>
      </c>
      <c r="X7645">
        <v>3</v>
      </c>
      <c r="Y7645">
        <v>0</v>
      </c>
      <c r="Z7645">
        <v>0</v>
      </c>
      <c r="AA7645">
        <v>0</v>
      </c>
      <c r="AB7645">
        <v>851556</v>
      </c>
      <c r="AC7645" t="s">
        <v>47</v>
      </c>
      <c r="AD7645">
        <f>+VLOOKUP(T7645,items!$A$2:$D$1255,4,0)</f>
        <v>0</v>
      </c>
      <c r="AE7645">
        <f>+VLOOKUP(T7645,Tabla1[],5,0)</f>
        <v>0</v>
      </c>
      <c r="AF7645">
        <f t="shared" si="119"/>
        <v>9</v>
      </c>
    </row>
    <row r="7646" spans="1:32" x14ac:dyDescent="0.25">
      <c r="A7646">
        <v>106244</v>
      </c>
      <c r="B7646" t="s">
        <v>1113</v>
      </c>
      <c r="C7646" t="s">
        <v>75</v>
      </c>
      <c r="D7646">
        <v>0</v>
      </c>
      <c r="F7646" t="s">
        <v>10461</v>
      </c>
      <c r="G7646" t="s">
        <v>234</v>
      </c>
      <c r="H7646" t="s">
        <v>13601</v>
      </c>
      <c r="I7646" t="s">
        <v>13602</v>
      </c>
      <c r="J7646" t="s">
        <v>13603</v>
      </c>
      <c r="K7646" t="s">
        <v>13604</v>
      </c>
      <c r="L7646" t="s">
        <v>37</v>
      </c>
      <c r="M7646" t="s">
        <v>239</v>
      </c>
      <c r="N7646" t="s">
        <v>3354</v>
      </c>
      <c r="O7646" t="s">
        <v>11773</v>
      </c>
      <c r="P7646" t="s">
        <v>13419</v>
      </c>
      <c r="Q7646" t="s">
        <v>2086</v>
      </c>
      <c r="R7646" t="s">
        <v>764</v>
      </c>
      <c r="S7646" t="s">
        <v>44</v>
      </c>
      <c r="T7646" t="s">
        <v>7509</v>
      </c>
      <c r="U7646" t="s">
        <v>7510</v>
      </c>
      <c r="X7646">
        <v>3</v>
      </c>
      <c r="Y7646">
        <v>0</v>
      </c>
      <c r="Z7646">
        <v>0</v>
      </c>
      <c r="AA7646">
        <v>0</v>
      </c>
      <c r="AB7646">
        <v>300000</v>
      </c>
      <c r="AC7646" t="s">
        <v>47</v>
      </c>
      <c r="AD7646">
        <f>+VLOOKUP(T7646,items!$A$2:$D$1255,4,0)</f>
        <v>0</v>
      </c>
      <c r="AE7646">
        <f>+VLOOKUP(T7646,Tabla1[],5,0)</f>
        <v>0</v>
      </c>
      <c r="AF7646">
        <f t="shared" si="119"/>
        <v>9</v>
      </c>
    </row>
    <row r="7647" spans="1:32" x14ac:dyDescent="0.25">
      <c r="A7647">
        <v>106244</v>
      </c>
      <c r="B7647" t="s">
        <v>1113</v>
      </c>
      <c r="C7647" t="s">
        <v>75</v>
      </c>
      <c r="D7647">
        <v>0</v>
      </c>
      <c r="F7647" t="s">
        <v>10461</v>
      </c>
      <c r="G7647" t="s">
        <v>234</v>
      </c>
      <c r="H7647" t="s">
        <v>13601</v>
      </c>
      <c r="I7647" t="s">
        <v>13602</v>
      </c>
      <c r="J7647" t="s">
        <v>13603</v>
      </c>
      <c r="K7647" t="s">
        <v>13604</v>
      </c>
      <c r="L7647" t="s">
        <v>37</v>
      </c>
      <c r="M7647" t="s">
        <v>239</v>
      </c>
      <c r="N7647" t="s">
        <v>3354</v>
      </c>
      <c r="O7647" t="s">
        <v>11773</v>
      </c>
      <c r="P7647" t="s">
        <v>13419</v>
      </c>
      <c r="Q7647" t="s">
        <v>2086</v>
      </c>
      <c r="R7647" t="s">
        <v>764</v>
      </c>
      <c r="S7647" t="s">
        <v>44</v>
      </c>
      <c r="T7647" t="s">
        <v>347</v>
      </c>
      <c r="U7647" t="s">
        <v>348</v>
      </c>
      <c r="W7647" t="s">
        <v>114</v>
      </c>
      <c r="X7647">
        <v>1</v>
      </c>
      <c r="Y7647">
        <v>10000</v>
      </c>
      <c r="Z7647">
        <v>0</v>
      </c>
      <c r="AA7647">
        <v>0</v>
      </c>
      <c r="AB7647">
        <v>2016584</v>
      </c>
      <c r="AC7647" t="s">
        <v>47</v>
      </c>
      <c r="AD7647">
        <f>+VLOOKUP(T7647,items!$A$2:$D$1255,4,0)</f>
        <v>0</v>
      </c>
      <c r="AE7647">
        <f>+VLOOKUP(T7647,Tabla1[],5,0)</f>
        <v>0</v>
      </c>
      <c r="AF7647">
        <f t="shared" si="119"/>
        <v>9</v>
      </c>
    </row>
    <row r="7648" spans="1:32" x14ac:dyDescent="0.25">
      <c r="A7648">
        <v>106244</v>
      </c>
      <c r="B7648" t="s">
        <v>1113</v>
      </c>
      <c r="C7648" t="s">
        <v>75</v>
      </c>
      <c r="D7648">
        <v>0</v>
      </c>
      <c r="F7648" t="s">
        <v>10461</v>
      </c>
      <c r="G7648" t="s">
        <v>234</v>
      </c>
      <c r="H7648" t="s">
        <v>13601</v>
      </c>
      <c r="I7648" t="s">
        <v>13602</v>
      </c>
      <c r="J7648" t="s">
        <v>13603</v>
      </c>
      <c r="K7648" t="s">
        <v>13604</v>
      </c>
      <c r="L7648" t="s">
        <v>37</v>
      </c>
      <c r="M7648" t="s">
        <v>239</v>
      </c>
      <c r="N7648" t="s">
        <v>3354</v>
      </c>
      <c r="O7648" t="s">
        <v>11773</v>
      </c>
      <c r="P7648" t="s">
        <v>13419</v>
      </c>
      <c r="Q7648" t="s">
        <v>2086</v>
      </c>
      <c r="R7648" t="s">
        <v>764</v>
      </c>
      <c r="S7648" t="s">
        <v>44</v>
      </c>
      <c r="T7648" t="s">
        <v>7511</v>
      </c>
      <c r="U7648" t="s">
        <v>7512</v>
      </c>
      <c r="X7648">
        <v>1</v>
      </c>
      <c r="Y7648">
        <v>0</v>
      </c>
      <c r="Z7648">
        <v>0</v>
      </c>
      <c r="AA7648">
        <v>0</v>
      </c>
      <c r="AB7648">
        <v>500000</v>
      </c>
      <c r="AC7648" t="s">
        <v>47</v>
      </c>
      <c r="AD7648" t="e">
        <f>+VLOOKUP(T7648,items!$A$2:$D$1255,4,0)</f>
        <v>#N/A</v>
      </c>
      <c r="AE7648" t="e">
        <f>+VLOOKUP(T7648,Tabla1[],5,0)</f>
        <v>#N/A</v>
      </c>
      <c r="AF7648">
        <f t="shared" si="119"/>
        <v>9</v>
      </c>
    </row>
    <row r="7649" spans="1:32" x14ac:dyDescent="0.25">
      <c r="A7649">
        <v>106244</v>
      </c>
      <c r="B7649" t="s">
        <v>1113</v>
      </c>
      <c r="C7649" t="s">
        <v>75</v>
      </c>
      <c r="D7649">
        <v>0</v>
      </c>
      <c r="F7649" t="s">
        <v>10461</v>
      </c>
      <c r="G7649" t="s">
        <v>234</v>
      </c>
      <c r="H7649" t="s">
        <v>13601</v>
      </c>
      <c r="I7649" t="s">
        <v>13602</v>
      </c>
      <c r="J7649" t="s">
        <v>13603</v>
      </c>
      <c r="K7649" t="s">
        <v>13604</v>
      </c>
      <c r="L7649" t="s">
        <v>37</v>
      </c>
      <c r="M7649" t="s">
        <v>239</v>
      </c>
      <c r="N7649" t="s">
        <v>3354</v>
      </c>
      <c r="O7649" t="s">
        <v>11773</v>
      </c>
      <c r="P7649" t="s">
        <v>13419</v>
      </c>
      <c r="Q7649" t="s">
        <v>2086</v>
      </c>
      <c r="R7649" t="s">
        <v>764</v>
      </c>
      <c r="S7649" t="s">
        <v>44</v>
      </c>
      <c r="T7649" t="s">
        <v>466</v>
      </c>
      <c r="U7649" t="s">
        <v>467</v>
      </c>
      <c r="V7649" t="s">
        <v>578</v>
      </c>
      <c r="W7649" t="s">
        <v>114</v>
      </c>
      <c r="X7649">
        <v>1</v>
      </c>
      <c r="Y7649">
        <v>10000</v>
      </c>
      <c r="Z7649">
        <v>0</v>
      </c>
      <c r="AA7649">
        <v>3500</v>
      </c>
      <c r="AB7649">
        <v>15548966</v>
      </c>
      <c r="AC7649" t="s">
        <v>47</v>
      </c>
      <c r="AD7649" t="str">
        <f>+VLOOKUP(T7649,items!$A$2:$D$1255,4,0)</f>
        <v>SOMBRALINA</v>
      </c>
      <c r="AE7649" t="str">
        <f>+VLOOKUP(T7649,Tabla1[],5,0)</f>
        <v>ELECTRICA</v>
      </c>
      <c r="AF7649">
        <f t="shared" si="119"/>
        <v>9</v>
      </c>
    </row>
    <row r="7650" spans="1:32" x14ac:dyDescent="0.25">
      <c r="A7650">
        <v>106249</v>
      </c>
      <c r="B7650" t="s">
        <v>13605</v>
      </c>
      <c r="C7650" t="s">
        <v>1065</v>
      </c>
      <c r="D7650">
        <v>0</v>
      </c>
      <c r="F7650" t="s">
        <v>10461</v>
      </c>
      <c r="G7650" t="s">
        <v>11750</v>
      </c>
      <c r="H7650" t="s">
        <v>13606</v>
      </c>
      <c r="I7650" t="s">
        <v>37</v>
      </c>
      <c r="J7650" t="s">
        <v>37</v>
      </c>
      <c r="K7650" t="s">
        <v>13607</v>
      </c>
      <c r="L7650" t="s">
        <v>13608</v>
      </c>
      <c r="M7650" t="s">
        <v>10842</v>
      </c>
      <c r="N7650" t="s">
        <v>10842</v>
      </c>
      <c r="O7650" t="s">
        <v>8479</v>
      </c>
      <c r="P7650" t="s">
        <v>10581</v>
      </c>
      <c r="Q7650" t="s">
        <v>11188</v>
      </c>
      <c r="R7650" t="s">
        <v>63</v>
      </c>
      <c r="S7650" t="s">
        <v>88</v>
      </c>
      <c r="T7650" t="s">
        <v>2786</v>
      </c>
      <c r="U7650" t="s">
        <v>2787</v>
      </c>
      <c r="W7650" t="s">
        <v>111</v>
      </c>
      <c r="X7650">
        <v>1</v>
      </c>
      <c r="Y7650">
        <v>0</v>
      </c>
      <c r="Z7650">
        <v>0</v>
      </c>
      <c r="AA7650">
        <v>0</v>
      </c>
      <c r="AB7650">
        <v>1982250</v>
      </c>
      <c r="AC7650" t="s">
        <v>47</v>
      </c>
      <c r="AD7650" t="str">
        <f>+VLOOKUP(T7650,items!$A$2:$D$1255,4,0)</f>
        <v>MUEBLES</v>
      </c>
      <c r="AE7650">
        <f>+VLOOKUP(T7650,Tabla1[],5,0)</f>
        <v>0</v>
      </c>
      <c r="AF7650">
        <f t="shared" si="119"/>
        <v>8</v>
      </c>
    </row>
    <row r="7651" spans="1:32" x14ac:dyDescent="0.25">
      <c r="A7651">
        <v>106249</v>
      </c>
      <c r="B7651" t="s">
        <v>13605</v>
      </c>
      <c r="C7651" t="s">
        <v>1065</v>
      </c>
      <c r="D7651">
        <v>0</v>
      </c>
      <c r="F7651" t="s">
        <v>10461</v>
      </c>
      <c r="G7651" t="s">
        <v>11750</v>
      </c>
      <c r="H7651" t="s">
        <v>13606</v>
      </c>
      <c r="I7651" t="s">
        <v>37</v>
      </c>
      <c r="J7651" t="s">
        <v>37</v>
      </c>
      <c r="K7651" t="s">
        <v>13607</v>
      </c>
      <c r="L7651" t="s">
        <v>13608</v>
      </c>
      <c r="M7651" t="s">
        <v>10842</v>
      </c>
      <c r="N7651" t="s">
        <v>10842</v>
      </c>
      <c r="O7651" t="s">
        <v>8479</v>
      </c>
      <c r="P7651" t="s">
        <v>10581</v>
      </c>
      <c r="Q7651" t="s">
        <v>11188</v>
      </c>
      <c r="R7651" t="s">
        <v>63</v>
      </c>
      <c r="S7651" t="s">
        <v>88</v>
      </c>
      <c r="T7651" t="s">
        <v>691</v>
      </c>
      <c r="U7651" t="s">
        <v>692</v>
      </c>
      <c r="X7651">
        <v>1</v>
      </c>
      <c r="Y7651">
        <v>0</v>
      </c>
      <c r="Z7651">
        <v>0</v>
      </c>
      <c r="AA7651">
        <v>0</v>
      </c>
      <c r="AB7651">
        <v>250000</v>
      </c>
      <c r="AC7651" t="s">
        <v>47</v>
      </c>
      <c r="AD7651" t="e">
        <f>+VLOOKUP(T7651,items!$A$2:$D$1255,4,0)</f>
        <v>#N/A</v>
      </c>
      <c r="AE7651" t="e">
        <f>+VLOOKUP(T7651,Tabla1[],5,0)</f>
        <v>#N/A</v>
      </c>
      <c r="AF7651">
        <f t="shared" si="119"/>
        <v>8</v>
      </c>
    </row>
    <row r="7652" spans="1:32" x14ac:dyDescent="0.25">
      <c r="A7652">
        <v>106251</v>
      </c>
      <c r="B7652" t="s">
        <v>13609</v>
      </c>
      <c r="C7652" t="s">
        <v>75</v>
      </c>
      <c r="D7652">
        <v>0</v>
      </c>
      <c r="F7652" t="s">
        <v>10461</v>
      </c>
      <c r="G7652" t="s">
        <v>240</v>
      </c>
      <c r="H7652" t="s">
        <v>13610</v>
      </c>
      <c r="I7652" t="s">
        <v>13611</v>
      </c>
      <c r="J7652" t="s">
        <v>13612</v>
      </c>
      <c r="K7652" t="s">
        <v>13613</v>
      </c>
      <c r="L7652" t="s">
        <v>13614</v>
      </c>
      <c r="M7652" t="s">
        <v>10220</v>
      </c>
      <c r="N7652" t="s">
        <v>11773</v>
      </c>
      <c r="O7652" t="s">
        <v>12566</v>
      </c>
      <c r="P7652" t="s">
        <v>10656</v>
      </c>
      <c r="Q7652" t="s">
        <v>8609</v>
      </c>
      <c r="R7652" t="s">
        <v>127</v>
      </c>
      <c r="S7652" t="s">
        <v>108</v>
      </c>
      <c r="T7652" t="s">
        <v>347</v>
      </c>
      <c r="U7652" t="s">
        <v>348</v>
      </c>
      <c r="W7652" t="s">
        <v>211</v>
      </c>
      <c r="X7652">
        <v>1</v>
      </c>
      <c r="Y7652">
        <v>7900</v>
      </c>
      <c r="Z7652">
        <v>0</v>
      </c>
      <c r="AA7652">
        <v>0</v>
      </c>
      <c r="AB7652">
        <v>373612</v>
      </c>
      <c r="AC7652" t="s">
        <v>47</v>
      </c>
      <c r="AD7652">
        <f>+VLOOKUP(T7652,items!$A$2:$D$1255,4,0)</f>
        <v>0</v>
      </c>
      <c r="AE7652">
        <f>+VLOOKUP(T7652,Tabla1[],5,0)</f>
        <v>0</v>
      </c>
      <c r="AF7652">
        <f t="shared" si="119"/>
        <v>9</v>
      </c>
    </row>
    <row r="7653" spans="1:32" x14ac:dyDescent="0.25">
      <c r="A7653">
        <v>106251</v>
      </c>
      <c r="B7653" t="s">
        <v>13609</v>
      </c>
      <c r="C7653" t="s">
        <v>75</v>
      </c>
      <c r="D7653">
        <v>0</v>
      </c>
      <c r="F7653" t="s">
        <v>10461</v>
      </c>
      <c r="G7653" t="s">
        <v>240</v>
      </c>
      <c r="H7653" t="s">
        <v>13610</v>
      </c>
      <c r="I7653" t="s">
        <v>13611</v>
      </c>
      <c r="J7653" t="s">
        <v>13612</v>
      </c>
      <c r="K7653" t="s">
        <v>13613</v>
      </c>
      <c r="L7653" t="s">
        <v>13614</v>
      </c>
      <c r="M7653" t="s">
        <v>10220</v>
      </c>
      <c r="N7653" t="s">
        <v>11773</v>
      </c>
      <c r="O7653" t="s">
        <v>12566</v>
      </c>
      <c r="P7653" t="s">
        <v>10656</v>
      </c>
      <c r="Q7653" t="s">
        <v>8609</v>
      </c>
      <c r="R7653" t="s">
        <v>127</v>
      </c>
      <c r="S7653" t="s">
        <v>108</v>
      </c>
      <c r="T7653" t="s">
        <v>94</v>
      </c>
      <c r="U7653" t="s">
        <v>95</v>
      </c>
      <c r="X7653">
        <v>1</v>
      </c>
      <c r="Y7653">
        <v>0</v>
      </c>
      <c r="Z7653">
        <v>0</v>
      </c>
      <c r="AA7653">
        <v>0</v>
      </c>
      <c r="AB7653">
        <v>500000</v>
      </c>
      <c r="AC7653" t="s">
        <v>47</v>
      </c>
      <c r="AD7653" t="e">
        <f>+VLOOKUP(T7653,items!$A$2:$D$1255,4,0)</f>
        <v>#N/A</v>
      </c>
      <c r="AE7653" t="e">
        <f>+VLOOKUP(T7653,Tabla1[],5,0)</f>
        <v>#N/A</v>
      </c>
      <c r="AF7653">
        <f t="shared" si="119"/>
        <v>9</v>
      </c>
    </row>
    <row r="7654" spans="1:32" x14ac:dyDescent="0.25">
      <c r="A7654">
        <v>106251</v>
      </c>
      <c r="B7654" t="s">
        <v>13609</v>
      </c>
      <c r="C7654" t="s">
        <v>75</v>
      </c>
      <c r="D7654">
        <v>0</v>
      </c>
      <c r="F7654" t="s">
        <v>10461</v>
      </c>
      <c r="G7654" t="s">
        <v>240</v>
      </c>
      <c r="H7654" t="s">
        <v>13610</v>
      </c>
      <c r="I7654" t="s">
        <v>13611</v>
      </c>
      <c r="J7654" t="s">
        <v>13612</v>
      </c>
      <c r="K7654" t="s">
        <v>13613</v>
      </c>
      <c r="L7654" t="s">
        <v>13614</v>
      </c>
      <c r="M7654" t="s">
        <v>10220</v>
      </c>
      <c r="N7654" t="s">
        <v>11773</v>
      </c>
      <c r="O7654" t="s">
        <v>12566</v>
      </c>
      <c r="P7654" t="s">
        <v>10656</v>
      </c>
      <c r="Q7654" t="s">
        <v>8609</v>
      </c>
      <c r="R7654" t="s">
        <v>127</v>
      </c>
      <c r="S7654" t="s">
        <v>108</v>
      </c>
      <c r="T7654" t="s">
        <v>1500</v>
      </c>
      <c r="U7654" t="s">
        <v>3892</v>
      </c>
      <c r="W7654" t="s">
        <v>211</v>
      </c>
      <c r="X7654">
        <v>1</v>
      </c>
      <c r="Y7654">
        <v>7900</v>
      </c>
      <c r="Z7654">
        <v>0</v>
      </c>
      <c r="AA7654">
        <v>2500</v>
      </c>
      <c r="AB7654">
        <v>2024911</v>
      </c>
      <c r="AC7654" t="s">
        <v>47</v>
      </c>
      <c r="AD7654" t="str">
        <f>+VLOOKUP(T7654,items!$A$2:$D$1255,4,0)</f>
        <v>ESTRUCTURA-SOMBRALINA</v>
      </c>
      <c r="AE7654">
        <f>+VLOOKUP(T7654,Tabla1[],5,0)</f>
        <v>0</v>
      </c>
      <c r="AF7654">
        <f t="shared" si="119"/>
        <v>9</v>
      </c>
    </row>
    <row r="7655" spans="1:32" x14ac:dyDescent="0.25">
      <c r="A7655">
        <v>106253</v>
      </c>
      <c r="B7655" t="s">
        <v>6972</v>
      </c>
      <c r="C7655" t="s">
        <v>33</v>
      </c>
      <c r="D7655">
        <v>0</v>
      </c>
      <c r="F7655" t="s">
        <v>11750</v>
      </c>
      <c r="G7655" t="s">
        <v>5877</v>
      </c>
      <c r="H7655" t="s">
        <v>13615</v>
      </c>
      <c r="I7655" t="s">
        <v>37</v>
      </c>
      <c r="J7655" t="s">
        <v>13616</v>
      </c>
      <c r="K7655" t="s">
        <v>13617</v>
      </c>
      <c r="L7655" t="s">
        <v>13618</v>
      </c>
      <c r="M7655" t="s">
        <v>10843</v>
      </c>
      <c r="N7655" t="s">
        <v>10843</v>
      </c>
      <c r="O7655" t="s">
        <v>12153</v>
      </c>
      <c r="P7655" t="s">
        <v>3354</v>
      </c>
      <c r="Q7655" t="s">
        <v>11094</v>
      </c>
      <c r="R7655" t="s">
        <v>63</v>
      </c>
      <c r="S7655" t="s">
        <v>256</v>
      </c>
      <c r="T7655" t="s">
        <v>209</v>
      </c>
      <c r="U7655" t="s">
        <v>210</v>
      </c>
      <c r="W7655" t="s">
        <v>111</v>
      </c>
      <c r="X7655">
        <v>3</v>
      </c>
      <c r="Y7655">
        <v>0</v>
      </c>
      <c r="Z7655">
        <v>0</v>
      </c>
      <c r="AA7655">
        <v>0</v>
      </c>
      <c r="AB7655">
        <v>729756</v>
      </c>
      <c r="AC7655" t="s">
        <v>47</v>
      </c>
      <c r="AD7655">
        <f>+VLOOKUP(T7655,items!$A$2:$D$1255,4,0)</f>
        <v>0</v>
      </c>
      <c r="AE7655">
        <f>+VLOOKUP(T7655,Tabla1[],5,0)</f>
        <v>0</v>
      </c>
      <c r="AF7655">
        <f t="shared" si="119"/>
        <v>9</v>
      </c>
    </row>
    <row r="7656" spans="1:32" x14ac:dyDescent="0.25">
      <c r="A7656">
        <v>106253</v>
      </c>
      <c r="B7656" t="s">
        <v>6972</v>
      </c>
      <c r="C7656" t="s">
        <v>33</v>
      </c>
      <c r="D7656">
        <v>0</v>
      </c>
      <c r="F7656" t="s">
        <v>11750</v>
      </c>
      <c r="G7656" t="s">
        <v>5877</v>
      </c>
      <c r="H7656" t="s">
        <v>13615</v>
      </c>
      <c r="I7656" t="s">
        <v>37</v>
      </c>
      <c r="J7656" t="s">
        <v>13616</v>
      </c>
      <c r="K7656" t="s">
        <v>13617</v>
      </c>
      <c r="L7656" t="s">
        <v>13618</v>
      </c>
      <c r="M7656" t="s">
        <v>10843</v>
      </c>
      <c r="N7656" t="s">
        <v>10843</v>
      </c>
      <c r="O7656" t="s">
        <v>12153</v>
      </c>
      <c r="P7656" t="s">
        <v>3354</v>
      </c>
      <c r="Q7656" t="s">
        <v>11094</v>
      </c>
      <c r="R7656" t="s">
        <v>63</v>
      </c>
      <c r="S7656" t="s">
        <v>256</v>
      </c>
      <c r="T7656" t="s">
        <v>2006</v>
      </c>
      <c r="U7656" t="s">
        <v>2007</v>
      </c>
      <c r="V7656" t="s">
        <v>5903</v>
      </c>
      <c r="W7656" t="s">
        <v>117</v>
      </c>
      <c r="X7656">
        <v>1</v>
      </c>
      <c r="Y7656">
        <v>0</v>
      </c>
      <c r="Z7656">
        <v>0</v>
      </c>
      <c r="AA7656">
        <v>0</v>
      </c>
      <c r="AB7656">
        <v>3398761</v>
      </c>
      <c r="AC7656" t="s">
        <v>47</v>
      </c>
      <c r="AD7656">
        <f>+VLOOKUP(T7656,items!$A$2:$D$1255,4,0)</f>
        <v>0</v>
      </c>
      <c r="AE7656">
        <f>+VLOOKUP(T7656,Tabla1[],5,0)</f>
        <v>0</v>
      </c>
      <c r="AF7656">
        <f t="shared" si="119"/>
        <v>9</v>
      </c>
    </row>
    <row r="7657" spans="1:32" x14ac:dyDescent="0.25">
      <c r="A7657">
        <v>106253</v>
      </c>
      <c r="B7657" t="s">
        <v>6972</v>
      </c>
      <c r="C7657" t="s">
        <v>33</v>
      </c>
      <c r="D7657">
        <v>0</v>
      </c>
      <c r="F7657" t="s">
        <v>11750</v>
      </c>
      <c r="G7657" t="s">
        <v>5877</v>
      </c>
      <c r="H7657" t="s">
        <v>13615</v>
      </c>
      <c r="I7657" t="s">
        <v>37</v>
      </c>
      <c r="J7657" t="s">
        <v>13616</v>
      </c>
      <c r="K7657" t="s">
        <v>13617</v>
      </c>
      <c r="L7657" t="s">
        <v>13618</v>
      </c>
      <c r="M7657" t="s">
        <v>10843</v>
      </c>
      <c r="N7657" t="s">
        <v>10843</v>
      </c>
      <c r="O7657" t="s">
        <v>12153</v>
      </c>
      <c r="P7657" t="s">
        <v>3354</v>
      </c>
      <c r="Q7657" t="s">
        <v>11094</v>
      </c>
      <c r="R7657" t="s">
        <v>63</v>
      </c>
      <c r="S7657" t="s">
        <v>256</v>
      </c>
      <c r="T7657" t="s">
        <v>2006</v>
      </c>
      <c r="U7657" t="s">
        <v>2007</v>
      </c>
      <c r="V7657" t="s">
        <v>3239</v>
      </c>
      <c r="W7657" t="s">
        <v>117</v>
      </c>
      <c r="X7657">
        <v>2</v>
      </c>
      <c r="Y7657">
        <v>0</v>
      </c>
      <c r="Z7657">
        <v>0</v>
      </c>
      <c r="AA7657">
        <v>0</v>
      </c>
      <c r="AB7657">
        <v>6797522</v>
      </c>
      <c r="AC7657" t="s">
        <v>47</v>
      </c>
      <c r="AD7657">
        <f>+VLOOKUP(T7657,items!$A$2:$D$1255,4,0)</f>
        <v>0</v>
      </c>
      <c r="AE7657">
        <f>+VLOOKUP(T7657,Tabla1[],5,0)</f>
        <v>0</v>
      </c>
      <c r="AF7657">
        <f t="shared" si="119"/>
        <v>9</v>
      </c>
    </row>
    <row r="7658" spans="1:32" x14ac:dyDescent="0.25">
      <c r="A7658">
        <v>106259</v>
      </c>
      <c r="B7658" t="s">
        <v>13619</v>
      </c>
      <c r="C7658" t="s">
        <v>75</v>
      </c>
      <c r="D7658">
        <v>0</v>
      </c>
      <c r="F7658" t="s">
        <v>12590</v>
      </c>
      <c r="G7658" t="s">
        <v>5878</v>
      </c>
      <c r="H7658" t="s">
        <v>13620</v>
      </c>
      <c r="I7658" t="s">
        <v>37</v>
      </c>
      <c r="J7658" t="s">
        <v>13621</v>
      </c>
      <c r="K7658" t="s">
        <v>13622</v>
      </c>
      <c r="L7658" t="s">
        <v>37</v>
      </c>
      <c r="M7658" t="s">
        <v>11623</v>
      </c>
      <c r="N7658" t="s">
        <v>11623</v>
      </c>
      <c r="O7658" t="s">
        <v>12885</v>
      </c>
      <c r="P7658" t="s">
        <v>240</v>
      </c>
      <c r="Q7658" t="s">
        <v>240</v>
      </c>
      <c r="R7658" t="s">
        <v>127</v>
      </c>
      <c r="S7658" t="s">
        <v>44</v>
      </c>
      <c r="T7658" t="s">
        <v>9521</v>
      </c>
      <c r="U7658" t="s">
        <v>9522</v>
      </c>
      <c r="X7658">
        <v>1</v>
      </c>
      <c r="Y7658">
        <v>0</v>
      </c>
      <c r="Z7658">
        <v>0</v>
      </c>
      <c r="AA7658">
        <v>0</v>
      </c>
      <c r="AB7658">
        <v>285714</v>
      </c>
      <c r="AC7658" t="s">
        <v>47</v>
      </c>
      <c r="AD7658" t="e">
        <f>+VLOOKUP(T7658,items!$A$2:$D$1255,4,0)</f>
        <v>#N/A</v>
      </c>
      <c r="AE7658" t="e">
        <f>+VLOOKUP(T7658,Tabla1[],5,0)</f>
        <v>#N/A</v>
      </c>
      <c r="AF7658">
        <f t="shared" si="119"/>
        <v>8</v>
      </c>
    </row>
    <row r="7659" spans="1:32" x14ac:dyDescent="0.25">
      <c r="A7659">
        <v>106281</v>
      </c>
      <c r="B7659" t="s">
        <v>8340</v>
      </c>
      <c r="C7659" t="s">
        <v>75</v>
      </c>
      <c r="D7659">
        <v>0</v>
      </c>
      <c r="F7659" t="s">
        <v>10842</v>
      </c>
      <c r="G7659" t="s">
        <v>10842</v>
      </c>
      <c r="H7659" t="s">
        <v>13623</v>
      </c>
      <c r="I7659" t="s">
        <v>37</v>
      </c>
      <c r="J7659" t="s">
        <v>13624</v>
      </c>
      <c r="K7659" t="s">
        <v>13625</v>
      </c>
      <c r="L7659" t="s">
        <v>37</v>
      </c>
      <c r="M7659" t="s">
        <v>10230</v>
      </c>
      <c r="N7659" t="s">
        <v>10230</v>
      </c>
      <c r="O7659" t="s">
        <v>11377</v>
      </c>
      <c r="P7659" t="s">
        <v>10843</v>
      </c>
      <c r="Q7659" t="s">
        <v>10843</v>
      </c>
      <c r="R7659" t="s">
        <v>43</v>
      </c>
      <c r="S7659" t="s">
        <v>164</v>
      </c>
      <c r="T7659" t="s">
        <v>6309</v>
      </c>
      <c r="U7659" t="s">
        <v>6310</v>
      </c>
      <c r="X7659">
        <v>8</v>
      </c>
      <c r="Y7659">
        <v>0</v>
      </c>
      <c r="Z7659">
        <v>0</v>
      </c>
      <c r="AA7659">
        <v>0</v>
      </c>
      <c r="AB7659">
        <v>10400</v>
      </c>
      <c r="AC7659" t="s">
        <v>47</v>
      </c>
      <c r="AD7659">
        <f>+VLOOKUP(T7659,items!$A$2:$D$1255,4,0)</f>
        <v>0</v>
      </c>
      <c r="AE7659">
        <f>+VLOOKUP(T7659,Tabla1[],5,0)</f>
        <v>0</v>
      </c>
      <c r="AF7659">
        <f t="shared" si="119"/>
        <v>7</v>
      </c>
    </row>
    <row r="7660" spans="1:32" x14ac:dyDescent="0.25">
      <c r="A7660">
        <v>106281</v>
      </c>
      <c r="B7660" t="s">
        <v>8340</v>
      </c>
      <c r="C7660" t="s">
        <v>75</v>
      </c>
      <c r="D7660">
        <v>0</v>
      </c>
      <c r="F7660" t="s">
        <v>10842</v>
      </c>
      <c r="G7660" t="s">
        <v>10842</v>
      </c>
      <c r="H7660" t="s">
        <v>13623</v>
      </c>
      <c r="I7660" t="s">
        <v>37</v>
      </c>
      <c r="J7660" t="s">
        <v>13624</v>
      </c>
      <c r="K7660" t="s">
        <v>13625</v>
      </c>
      <c r="L7660" t="s">
        <v>37</v>
      </c>
      <c r="M7660" t="s">
        <v>10230</v>
      </c>
      <c r="N7660" t="s">
        <v>10230</v>
      </c>
      <c r="O7660" t="s">
        <v>11377</v>
      </c>
      <c r="P7660" t="s">
        <v>10843</v>
      </c>
      <c r="Q7660" t="s">
        <v>10843</v>
      </c>
      <c r="R7660" t="s">
        <v>43</v>
      </c>
      <c r="S7660" t="s">
        <v>164</v>
      </c>
      <c r="T7660" t="s">
        <v>1290</v>
      </c>
      <c r="U7660" t="s">
        <v>1291</v>
      </c>
      <c r="X7660">
        <v>4</v>
      </c>
      <c r="Y7660">
        <v>0</v>
      </c>
      <c r="Z7660">
        <v>0</v>
      </c>
      <c r="AA7660">
        <v>0</v>
      </c>
      <c r="AB7660">
        <v>255600</v>
      </c>
      <c r="AC7660" t="s">
        <v>47</v>
      </c>
      <c r="AD7660">
        <f>+VLOOKUP(T7660,items!$A$2:$D$1255,4,0)</f>
        <v>0</v>
      </c>
      <c r="AE7660">
        <f>+VLOOKUP(T7660,Tabla1[],5,0)</f>
        <v>0</v>
      </c>
      <c r="AF7660">
        <f t="shared" si="119"/>
        <v>7</v>
      </c>
    </row>
    <row r="7661" spans="1:32" x14ac:dyDescent="0.25">
      <c r="A7661">
        <v>106281</v>
      </c>
      <c r="B7661" t="s">
        <v>8340</v>
      </c>
      <c r="C7661" t="s">
        <v>75</v>
      </c>
      <c r="D7661">
        <v>0</v>
      </c>
      <c r="F7661" t="s">
        <v>10842</v>
      </c>
      <c r="G7661" t="s">
        <v>10842</v>
      </c>
      <c r="H7661" t="s">
        <v>13623</v>
      </c>
      <c r="I7661" t="s">
        <v>37</v>
      </c>
      <c r="J7661" t="s">
        <v>13624</v>
      </c>
      <c r="K7661" t="s">
        <v>13625</v>
      </c>
      <c r="L7661" t="s">
        <v>37</v>
      </c>
      <c r="M7661" t="s">
        <v>10230</v>
      </c>
      <c r="N7661" t="s">
        <v>10230</v>
      </c>
      <c r="O7661" t="s">
        <v>11377</v>
      </c>
      <c r="P7661" t="s">
        <v>10843</v>
      </c>
      <c r="Q7661" t="s">
        <v>10843</v>
      </c>
      <c r="R7661" t="s">
        <v>43</v>
      </c>
      <c r="S7661" t="s">
        <v>164</v>
      </c>
      <c r="T7661" t="s">
        <v>6311</v>
      </c>
      <c r="U7661" t="s">
        <v>6312</v>
      </c>
      <c r="X7661">
        <v>8</v>
      </c>
      <c r="Y7661">
        <v>0</v>
      </c>
      <c r="Z7661">
        <v>0</v>
      </c>
      <c r="AA7661">
        <v>0</v>
      </c>
      <c r="AB7661">
        <v>3200</v>
      </c>
      <c r="AC7661" t="s">
        <v>47</v>
      </c>
      <c r="AD7661">
        <f>+VLOOKUP(T7661,items!$A$2:$D$1255,4,0)</f>
        <v>0</v>
      </c>
      <c r="AE7661">
        <f>+VLOOKUP(T7661,Tabla1[],5,0)</f>
        <v>0</v>
      </c>
      <c r="AF7661">
        <f t="shared" si="119"/>
        <v>7</v>
      </c>
    </row>
    <row r="7662" spans="1:32" x14ac:dyDescent="0.25">
      <c r="A7662">
        <v>106292</v>
      </c>
      <c r="B7662" t="s">
        <v>12958</v>
      </c>
      <c r="C7662" t="s">
        <v>75</v>
      </c>
      <c r="D7662">
        <v>0</v>
      </c>
      <c r="F7662" t="s">
        <v>10842</v>
      </c>
      <c r="G7662" t="s">
        <v>8478</v>
      </c>
      <c r="H7662" t="s">
        <v>13626</v>
      </c>
      <c r="I7662" t="s">
        <v>37</v>
      </c>
      <c r="J7662" t="s">
        <v>13627</v>
      </c>
      <c r="K7662" t="s">
        <v>13628</v>
      </c>
      <c r="L7662" t="s">
        <v>13629</v>
      </c>
      <c r="M7662" t="s">
        <v>242</v>
      </c>
      <c r="N7662" t="s">
        <v>242</v>
      </c>
      <c r="O7662" t="s">
        <v>12073</v>
      </c>
      <c r="P7662" t="s">
        <v>8480</v>
      </c>
      <c r="Q7662" t="s">
        <v>9541</v>
      </c>
      <c r="R7662" t="s">
        <v>127</v>
      </c>
      <c r="S7662" t="s">
        <v>44</v>
      </c>
      <c r="T7662" t="s">
        <v>7509</v>
      </c>
      <c r="U7662" t="s">
        <v>7510</v>
      </c>
      <c r="X7662">
        <v>4</v>
      </c>
      <c r="Y7662">
        <v>0</v>
      </c>
      <c r="Z7662">
        <v>0</v>
      </c>
      <c r="AA7662">
        <v>0</v>
      </c>
      <c r="AB7662">
        <v>400000</v>
      </c>
      <c r="AC7662" t="s">
        <v>47</v>
      </c>
      <c r="AD7662">
        <f>+VLOOKUP(T7662,items!$A$2:$D$1255,4,0)</f>
        <v>0</v>
      </c>
      <c r="AE7662">
        <f>+VLOOKUP(T7662,Tabla1[],5,0)</f>
        <v>0</v>
      </c>
      <c r="AF7662">
        <f t="shared" si="119"/>
        <v>8</v>
      </c>
    </row>
    <row r="7663" spans="1:32" x14ac:dyDescent="0.25">
      <c r="A7663">
        <v>106292</v>
      </c>
      <c r="B7663" t="s">
        <v>12958</v>
      </c>
      <c r="C7663" t="s">
        <v>75</v>
      </c>
      <c r="D7663">
        <v>0</v>
      </c>
      <c r="F7663" t="s">
        <v>10842</v>
      </c>
      <c r="G7663" t="s">
        <v>8478</v>
      </c>
      <c r="H7663" t="s">
        <v>13626</v>
      </c>
      <c r="I7663" t="s">
        <v>37</v>
      </c>
      <c r="J7663" t="s">
        <v>13627</v>
      </c>
      <c r="K7663" t="s">
        <v>13628</v>
      </c>
      <c r="L7663" t="s">
        <v>13629</v>
      </c>
      <c r="M7663" t="s">
        <v>242</v>
      </c>
      <c r="N7663" t="s">
        <v>242</v>
      </c>
      <c r="O7663" t="s">
        <v>12073</v>
      </c>
      <c r="P7663" t="s">
        <v>8480</v>
      </c>
      <c r="Q7663" t="s">
        <v>9541</v>
      </c>
      <c r="R7663" t="s">
        <v>127</v>
      </c>
      <c r="S7663" t="s">
        <v>44</v>
      </c>
      <c r="T7663" t="s">
        <v>5950</v>
      </c>
      <c r="U7663" t="s">
        <v>5951</v>
      </c>
      <c r="X7663">
        <v>1</v>
      </c>
      <c r="Y7663">
        <v>4000</v>
      </c>
      <c r="Z7663">
        <v>0</v>
      </c>
      <c r="AA7663">
        <v>9000</v>
      </c>
      <c r="AB7663">
        <v>1190000</v>
      </c>
      <c r="AC7663" t="s">
        <v>47</v>
      </c>
      <c r="AD7663">
        <f>+VLOOKUP(T7663,items!$A$2:$D$1255,4,0)</f>
        <v>0</v>
      </c>
      <c r="AE7663">
        <f>+VLOOKUP(T7663,Tabla1[],5,0)</f>
        <v>0</v>
      </c>
      <c r="AF7663">
        <f t="shared" si="119"/>
        <v>8</v>
      </c>
    </row>
    <row r="7664" spans="1:32" x14ac:dyDescent="0.25">
      <c r="A7664">
        <v>106292</v>
      </c>
      <c r="B7664" t="s">
        <v>12958</v>
      </c>
      <c r="C7664" t="s">
        <v>75</v>
      </c>
      <c r="D7664">
        <v>0</v>
      </c>
      <c r="F7664" t="s">
        <v>10842</v>
      </c>
      <c r="G7664" t="s">
        <v>8478</v>
      </c>
      <c r="H7664" t="s">
        <v>13626</v>
      </c>
      <c r="I7664" t="s">
        <v>37</v>
      </c>
      <c r="J7664" t="s">
        <v>13627</v>
      </c>
      <c r="K7664" t="s">
        <v>13628</v>
      </c>
      <c r="L7664" t="s">
        <v>13629</v>
      </c>
      <c r="M7664" t="s">
        <v>242</v>
      </c>
      <c r="N7664" t="s">
        <v>242</v>
      </c>
      <c r="O7664" t="s">
        <v>12073</v>
      </c>
      <c r="P7664" t="s">
        <v>8480</v>
      </c>
      <c r="Q7664" t="s">
        <v>9541</v>
      </c>
      <c r="R7664" t="s">
        <v>127</v>
      </c>
      <c r="S7664" t="s">
        <v>44</v>
      </c>
      <c r="T7664" t="s">
        <v>331</v>
      </c>
      <c r="U7664" t="s">
        <v>12761</v>
      </c>
      <c r="X7664">
        <v>3</v>
      </c>
      <c r="Y7664">
        <v>0</v>
      </c>
      <c r="Z7664">
        <v>0</v>
      </c>
      <c r="AA7664">
        <v>0</v>
      </c>
      <c r="AB7664">
        <v>450000</v>
      </c>
      <c r="AC7664" t="s">
        <v>47</v>
      </c>
      <c r="AD7664" t="e">
        <f>+VLOOKUP(T7664,items!$A$2:$D$1255,4,0)</f>
        <v>#N/A</v>
      </c>
      <c r="AE7664" t="e">
        <f>+VLOOKUP(T7664,Tabla1[],5,0)</f>
        <v>#N/A</v>
      </c>
      <c r="AF7664">
        <f t="shared" si="119"/>
        <v>8</v>
      </c>
    </row>
    <row r="7665" spans="1:32" x14ac:dyDescent="0.25">
      <c r="A7665">
        <v>106292</v>
      </c>
      <c r="B7665" t="s">
        <v>12958</v>
      </c>
      <c r="C7665" t="s">
        <v>75</v>
      </c>
      <c r="D7665">
        <v>0</v>
      </c>
      <c r="F7665" t="s">
        <v>10842</v>
      </c>
      <c r="G7665" t="s">
        <v>8478</v>
      </c>
      <c r="H7665" t="s">
        <v>13626</v>
      </c>
      <c r="I7665" t="s">
        <v>37</v>
      </c>
      <c r="J7665" t="s">
        <v>13627</v>
      </c>
      <c r="K7665" t="s">
        <v>13628</v>
      </c>
      <c r="L7665" t="s">
        <v>13629</v>
      </c>
      <c r="M7665" t="s">
        <v>242</v>
      </c>
      <c r="N7665" t="s">
        <v>242</v>
      </c>
      <c r="O7665" t="s">
        <v>12073</v>
      </c>
      <c r="P7665" t="s">
        <v>8480</v>
      </c>
      <c r="Q7665" t="s">
        <v>9541</v>
      </c>
      <c r="R7665" t="s">
        <v>127</v>
      </c>
      <c r="S7665" t="s">
        <v>44</v>
      </c>
      <c r="T7665" t="s">
        <v>7511</v>
      </c>
      <c r="U7665" t="s">
        <v>7512</v>
      </c>
      <c r="X7665">
        <v>3</v>
      </c>
      <c r="Y7665">
        <v>0</v>
      </c>
      <c r="Z7665">
        <v>0</v>
      </c>
      <c r="AA7665">
        <v>0</v>
      </c>
      <c r="AB7665">
        <v>150000</v>
      </c>
      <c r="AC7665" t="s">
        <v>47</v>
      </c>
      <c r="AD7665" t="e">
        <f>+VLOOKUP(T7665,items!$A$2:$D$1255,4,0)</f>
        <v>#N/A</v>
      </c>
      <c r="AE7665" t="e">
        <f>+VLOOKUP(T7665,Tabla1[],5,0)</f>
        <v>#N/A</v>
      </c>
      <c r="AF7665">
        <f t="shared" si="119"/>
        <v>8</v>
      </c>
    </row>
    <row r="7666" spans="1:32" x14ac:dyDescent="0.25">
      <c r="A7666">
        <v>106292</v>
      </c>
      <c r="B7666" t="s">
        <v>12958</v>
      </c>
      <c r="C7666" t="s">
        <v>75</v>
      </c>
      <c r="D7666">
        <v>0</v>
      </c>
      <c r="F7666" t="s">
        <v>10842</v>
      </c>
      <c r="G7666" t="s">
        <v>8478</v>
      </c>
      <c r="H7666" t="s">
        <v>13626</v>
      </c>
      <c r="I7666" t="s">
        <v>37</v>
      </c>
      <c r="J7666" t="s">
        <v>13627</v>
      </c>
      <c r="K7666" t="s">
        <v>13628</v>
      </c>
      <c r="L7666" t="s">
        <v>13629</v>
      </c>
      <c r="M7666" t="s">
        <v>242</v>
      </c>
      <c r="N7666" t="s">
        <v>242</v>
      </c>
      <c r="O7666" t="s">
        <v>12073</v>
      </c>
      <c r="P7666" t="s">
        <v>8480</v>
      </c>
      <c r="Q7666" t="s">
        <v>9541</v>
      </c>
      <c r="R7666" t="s">
        <v>127</v>
      </c>
      <c r="S7666" t="s">
        <v>44</v>
      </c>
      <c r="T7666" t="s">
        <v>390</v>
      </c>
      <c r="U7666" t="s">
        <v>5952</v>
      </c>
      <c r="X7666">
        <v>1</v>
      </c>
      <c r="Y7666">
        <v>4000</v>
      </c>
      <c r="Z7666">
        <v>0</v>
      </c>
      <c r="AA7666">
        <v>9000</v>
      </c>
      <c r="AB7666">
        <v>990000</v>
      </c>
      <c r="AC7666" t="s">
        <v>47</v>
      </c>
      <c r="AD7666" t="e">
        <f>+VLOOKUP(T7666,items!$A$2:$D$1255,4,0)</f>
        <v>#N/A</v>
      </c>
      <c r="AE7666" t="e">
        <f>+VLOOKUP(T7666,Tabla1[],5,0)</f>
        <v>#N/A</v>
      </c>
      <c r="AF7666">
        <f t="shared" si="119"/>
        <v>8</v>
      </c>
    </row>
    <row r="7667" spans="1:32" x14ac:dyDescent="0.25">
      <c r="A7667">
        <v>106293</v>
      </c>
      <c r="B7667" t="s">
        <v>2909</v>
      </c>
      <c r="C7667" t="s">
        <v>33</v>
      </c>
      <c r="D7667">
        <v>0</v>
      </c>
      <c r="F7667" t="s">
        <v>10842</v>
      </c>
      <c r="G7667" t="s">
        <v>10230</v>
      </c>
      <c r="H7667" t="s">
        <v>13630</v>
      </c>
      <c r="I7667" t="s">
        <v>37</v>
      </c>
      <c r="J7667" t="s">
        <v>13631</v>
      </c>
      <c r="K7667" t="s">
        <v>37</v>
      </c>
      <c r="L7667" t="s">
        <v>37</v>
      </c>
      <c r="M7667" t="s">
        <v>10462</v>
      </c>
      <c r="N7667" t="s">
        <v>10462</v>
      </c>
      <c r="O7667" t="s">
        <v>12160</v>
      </c>
      <c r="P7667" t="s">
        <v>11293</v>
      </c>
      <c r="Q7667" t="s">
        <v>5878</v>
      </c>
      <c r="R7667" t="s">
        <v>11492</v>
      </c>
      <c r="S7667" t="s">
        <v>164</v>
      </c>
      <c r="T7667" t="s">
        <v>1624</v>
      </c>
      <c r="U7667" t="s">
        <v>828</v>
      </c>
      <c r="X7667">
        <v>6</v>
      </c>
      <c r="Y7667">
        <v>0</v>
      </c>
      <c r="Z7667">
        <v>0</v>
      </c>
      <c r="AA7667">
        <v>0</v>
      </c>
      <c r="AB7667">
        <v>315600</v>
      </c>
      <c r="AC7667" t="s">
        <v>47</v>
      </c>
      <c r="AD7667">
        <f>+VLOOKUP(T7667,items!$A$2:$D$1255,4,0)</f>
        <v>0</v>
      </c>
      <c r="AE7667">
        <f>+VLOOKUP(T7667,Tabla1[],5,0)</f>
        <v>0</v>
      </c>
      <c r="AF7667">
        <f t="shared" si="119"/>
        <v>7</v>
      </c>
    </row>
    <row r="7668" spans="1:32" x14ac:dyDescent="0.25">
      <c r="A7668">
        <v>106304</v>
      </c>
      <c r="B7668" t="s">
        <v>12952</v>
      </c>
      <c r="C7668" t="s">
        <v>33</v>
      </c>
      <c r="D7668">
        <v>0</v>
      </c>
      <c r="F7668" t="s">
        <v>10842</v>
      </c>
      <c r="G7668" t="s">
        <v>10842</v>
      </c>
      <c r="H7668" t="s">
        <v>13632</v>
      </c>
      <c r="I7668" t="s">
        <v>13633</v>
      </c>
      <c r="J7668" t="s">
        <v>13634</v>
      </c>
      <c r="K7668" t="s">
        <v>13635</v>
      </c>
      <c r="L7668" t="s">
        <v>37</v>
      </c>
      <c r="M7668" t="s">
        <v>10230</v>
      </c>
      <c r="N7668" t="s">
        <v>10843</v>
      </c>
      <c r="O7668" t="s">
        <v>234</v>
      </c>
      <c r="P7668" t="s">
        <v>8997</v>
      </c>
      <c r="Q7668" t="s">
        <v>8997</v>
      </c>
      <c r="R7668" t="s">
        <v>127</v>
      </c>
      <c r="S7668" t="s">
        <v>256</v>
      </c>
      <c r="T7668" t="s">
        <v>689</v>
      </c>
      <c r="U7668" t="s">
        <v>690</v>
      </c>
      <c r="X7668">
        <v>1</v>
      </c>
      <c r="Y7668">
        <v>540</v>
      </c>
      <c r="Z7668">
        <v>70</v>
      </c>
      <c r="AA7668">
        <v>0</v>
      </c>
      <c r="AB7668">
        <v>51806</v>
      </c>
      <c r="AC7668" t="s">
        <v>47</v>
      </c>
      <c r="AD7668">
        <f>+VLOOKUP(T7668,items!$A$2:$D$1255,4,0)</f>
        <v>0</v>
      </c>
      <c r="AE7668">
        <f>+VLOOKUP(T7668,Tabla1[],5,0)</f>
        <v>0</v>
      </c>
      <c r="AF7668">
        <f t="shared" si="119"/>
        <v>8</v>
      </c>
    </row>
    <row r="7669" spans="1:32" x14ac:dyDescent="0.25">
      <c r="A7669">
        <v>106311</v>
      </c>
      <c r="B7669" t="s">
        <v>13636</v>
      </c>
      <c r="C7669" t="s">
        <v>33</v>
      </c>
      <c r="D7669">
        <v>0</v>
      </c>
      <c r="F7669" t="s">
        <v>10842</v>
      </c>
      <c r="G7669" t="s">
        <v>171</v>
      </c>
      <c r="H7669" t="s">
        <v>37</v>
      </c>
      <c r="I7669" t="s">
        <v>37</v>
      </c>
      <c r="J7669" t="s">
        <v>37</v>
      </c>
      <c r="K7669" t="s">
        <v>37</v>
      </c>
      <c r="L7669" t="s">
        <v>37</v>
      </c>
      <c r="M7669" t="s">
        <v>173</v>
      </c>
      <c r="N7669" t="s">
        <v>13637</v>
      </c>
      <c r="O7669" t="s">
        <v>11464</v>
      </c>
      <c r="P7669" t="s">
        <v>13638</v>
      </c>
      <c r="Q7669" t="s">
        <v>13638</v>
      </c>
      <c r="R7669" t="s">
        <v>12873</v>
      </c>
      <c r="S7669" t="s">
        <v>346</v>
      </c>
      <c r="T7669" t="s">
        <v>1297</v>
      </c>
      <c r="U7669" t="s">
        <v>1298</v>
      </c>
      <c r="X7669">
        <v>1</v>
      </c>
      <c r="Y7669">
        <v>0</v>
      </c>
      <c r="Z7669">
        <v>0</v>
      </c>
      <c r="AA7669">
        <v>0</v>
      </c>
      <c r="AB7669">
        <v>420000</v>
      </c>
      <c r="AC7669" t="s">
        <v>285</v>
      </c>
      <c r="AD7669">
        <f>+VLOOKUP(T7669,items!$A$2:$D$1255,4,0)</f>
        <v>0</v>
      </c>
      <c r="AE7669">
        <f>+VLOOKUP(T7669,Tabla1[],5,0)</f>
        <v>0</v>
      </c>
      <c r="AF7669">
        <f t="shared" si="119"/>
        <v>11</v>
      </c>
    </row>
    <row r="7670" spans="1:32" x14ac:dyDescent="0.25">
      <c r="A7670">
        <v>106311</v>
      </c>
      <c r="B7670" t="s">
        <v>13636</v>
      </c>
      <c r="C7670" t="s">
        <v>33</v>
      </c>
      <c r="D7670">
        <v>0</v>
      </c>
      <c r="F7670" t="s">
        <v>10842</v>
      </c>
      <c r="G7670" t="s">
        <v>171</v>
      </c>
      <c r="H7670" t="s">
        <v>37</v>
      </c>
      <c r="I7670" t="s">
        <v>37</v>
      </c>
      <c r="J7670" t="s">
        <v>37</v>
      </c>
      <c r="K7670" t="s">
        <v>37</v>
      </c>
      <c r="L7670" t="s">
        <v>37</v>
      </c>
      <c r="M7670" t="s">
        <v>173</v>
      </c>
      <c r="N7670" t="s">
        <v>13637</v>
      </c>
      <c r="O7670" t="s">
        <v>11464</v>
      </c>
      <c r="P7670" t="s">
        <v>13638</v>
      </c>
      <c r="Q7670" t="s">
        <v>13638</v>
      </c>
      <c r="R7670" t="s">
        <v>12873</v>
      </c>
      <c r="S7670" t="s">
        <v>346</v>
      </c>
      <c r="T7670" t="s">
        <v>1922</v>
      </c>
      <c r="U7670" t="s">
        <v>1923</v>
      </c>
      <c r="X7670">
        <v>1</v>
      </c>
      <c r="Y7670">
        <v>0</v>
      </c>
      <c r="Z7670">
        <v>0</v>
      </c>
      <c r="AA7670">
        <v>0</v>
      </c>
      <c r="AB7670">
        <v>600000</v>
      </c>
      <c r="AC7670" t="s">
        <v>285</v>
      </c>
      <c r="AD7670">
        <f>+VLOOKUP(T7670,items!$A$2:$D$1255,4,0)</f>
        <v>0</v>
      </c>
      <c r="AE7670">
        <f>+VLOOKUP(T7670,Tabla1[],5,0)</f>
        <v>0</v>
      </c>
      <c r="AF7670">
        <f t="shared" si="119"/>
        <v>11</v>
      </c>
    </row>
    <row r="7671" spans="1:32" x14ac:dyDescent="0.25">
      <c r="A7671">
        <v>106311</v>
      </c>
      <c r="B7671" t="s">
        <v>13636</v>
      </c>
      <c r="C7671" t="s">
        <v>33</v>
      </c>
      <c r="D7671">
        <v>0</v>
      </c>
      <c r="F7671" t="s">
        <v>10842</v>
      </c>
      <c r="G7671" t="s">
        <v>171</v>
      </c>
      <c r="H7671" t="s">
        <v>37</v>
      </c>
      <c r="I7671" t="s">
        <v>37</v>
      </c>
      <c r="J7671" t="s">
        <v>37</v>
      </c>
      <c r="K7671" t="s">
        <v>37</v>
      </c>
      <c r="L7671" t="s">
        <v>37</v>
      </c>
      <c r="M7671" t="s">
        <v>173</v>
      </c>
      <c r="N7671" t="s">
        <v>13637</v>
      </c>
      <c r="O7671" t="s">
        <v>11464</v>
      </c>
      <c r="P7671" t="s">
        <v>13638</v>
      </c>
      <c r="Q7671" t="s">
        <v>13638</v>
      </c>
      <c r="R7671" t="s">
        <v>12873</v>
      </c>
      <c r="S7671" t="s">
        <v>346</v>
      </c>
      <c r="T7671" t="s">
        <v>219</v>
      </c>
      <c r="U7671" t="s">
        <v>220</v>
      </c>
      <c r="X7671">
        <v>2</v>
      </c>
      <c r="Y7671">
        <v>0</v>
      </c>
      <c r="Z7671">
        <v>0</v>
      </c>
      <c r="AA7671">
        <v>0</v>
      </c>
      <c r="AB7671">
        <v>1200000</v>
      </c>
      <c r="AC7671" t="s">
        <v>285</v>
      </c>
      <c r="AD7671">
        <f>+VLOOKUP(T7671,items!$A$2:$D$1255,4,0)</f>
        <v>0</v>
      </c>
      <c r="AE7671">
        <f>+VLOOKUP(T7671,Tabla1[],5,0)</f>
        <v>0</v>
      </c>
      <c r="AF7671">
        <f t="shared" si="119"/>
        <v>11</v>
      </c>
    </row>
    <row r="7672" spans="1:32" x14ac:dyDescent="0.25">
      <c r="A7672">
        <v>106314</v>
      </c>
      <c r="B7672" t="s">
        <v>13639</v>
      </c>
      <c r="C7672" t="s">
        <v>75</v>
      </c>
      <c r="D7672">
        <v>0</v>
      </c>
      <c r="F7672" t="s">
        <v>10842</v>
      </c>
      <c r="G7672" t="s">
        <v>12073</v>
      </c>
      <c r="H7672" t="s">
        <v>13640</v>
      </c>
      <c r="I7672" t="s">
        <v>37</v>
      </c>
      <c r="J7672" t="s">
        <v>13641</v>
      </c>
      <c r="K7672" t="s">
        <v>13642</v>
      </c>
      <c r="L7672" t="s">
        <v>13643</v>
      </c>
      <c r="M7672" t="s">
        <v>8233</v>
      </c>
      <c r="N7672" t="s">
        <v>8233</v>
      </c>
      <c r="O7672" t="s">
        <v>10221</v>
      </c>
      <c r="P7672" t="s">
        <v>13391</v>
      </c>
      <c r="Q7672" t="s">
        <v>9152</v>
      </c>
      <c r="R7672" t="s">
        <v>127</v>
      </c>
      <c r="S7672" t="s">
        <v>108</v>
      </c>
      <c r="T7672" t="s">
        <v>4337</v>
      </c>
      <c r="U7672" t="s">
        <v>4338</v>
      </c>
      <c r="V7672" t="s">
        <v>67</v>
      </c>
      <c r="X7672">
        <v>1</v>
      </c>
      <c r="Y7672">
        <v>0</v>
      </c>
      <c r="Z7672">
        <v>0</v>
      </c>
      <c r="AA7672">
        <v>0</v>
      </c>
      <c r="AB7672">
        <v>338400</v>
      </c>
      <c r="AC7672" t="s">
        <v>47</v>
      </c>
      <c r="AD7672">
        <f>+VLOOKUP(T7672,items!$A$2:$D$1255,4,0)</f>
        <v>0</v>
      </c>
      <c r="AE7672">
        <f>+VLOOKUP(T7672,Tabla1[],5,0)</f>
        <v>0</v>
      </c>
      <c r="AF7672">
        <f t="shared" si="119"/>
        <v>8</v>
      </c>
    </row>
    <row r="7673" spans="1:32" x14ac:dyDescent="0.25">
      <c r="A7673">
        <v>106314</v>
      </c>
      <c r="B7673" t="s">
        <v>13639</v>
      </c>
      <c r="C7673" t="s">
        <v>75</v>
      </c>
      <c r="D7673">
        <v>0</v>
      </c>
      <c r="F7673" t="s">
        <v>10842</v>
      </c>
      <c r="G7673" t="s">
        <v>12073</v>
      </c>
      <c r="H7673" t="s">
        <v>13640</v>
      </c>
      <c r="I7673" t="s">
        <v>37</v>
      </c>
      <c r="J7673" t="s">
        <v>13641</v>
      </c>
      <c r="K7673" t="s">
        <v>13642</v>
      </c>
      <c r="L7673" t="s">
        <v>13643</v>
      </c>
      <c r="M7673" t="s">
        <v>8233</v>
      </c>
      <c r="N7673" t="s">
        <v>8233</v>
      </c>
      <c r="O7673" t="s">
        <v>10221</v>
      </c>
      <c r="P7673" t="s">
        <v>13391</v>
      </c>
      <c r="Q7673" t="s">
        <v>9152</v>
      </c>
      <c r="R7673" t="s">
        <v>127</v>
      </c>
      <c r="S7673" t="s">
        <v>108</v>
      </c>
      <c r="T7673" t="s">
        <v>3777</v>
      </c>
      <c r="U7673" t="s">
        <v>3778</v>
      </c>
      <c r="X7673">
        <v>4</v>
      </c>
      <c r="Y7673">
        <v>0</v>
      </c>
      <c r="Z7673">
        <v>0</v>
      </c>
      <c r="AA7673">
        <v>0</v>
      </c>
      <c r="AB7673">
        <v>56700</v>
      </c>
      <c r="AC7673" t="s">
        <v>47</v>
      </c>
      <c r="AD7673">
        <f>+VLOOKUP(T7673,items!$A$2:$D$1255,4,0)</f>
        <v>0</v>
      </c>
      <c r="AE7673">
        <f>+VLOOKUP(T7673,Tabla1[],5,0)</f>
        <v>0</v>
      </c>
      <c r="AF7673">
        <f t="shared" si="119"/>
        <v>8</v>
      </c>
    </row>
    <row r="7674" spans="1:32" x14ac:dyDescent="0.25">
      <c r="A7674">
        <v>106314</v>
      </c>
      <c r="B7674" t="s">
        <v>13639</v>
      </c>
      <c r="C7674" t="s">
        <v>75</v>
      </c>
      <c r="D7674">
        <v>0</v>
      </c>
      <c r="F7674" t="s">
        <v>10842</v>
      </c>
      <c r="G7674" t="s">
        <v>12073</v>
      </c>
      <c r="H7674" t="s">
        <v>13640</v>
      </c>
      <c r="I7674" t="s">
        <v>37</v>
      </c>
      <c r="J7674" t="s">
        <v>13641</v>
      </c>
      <c r="K7674" t="s">
        <v>13642</v>
      </c>
      <c r="L7674" t="s">
        <v>13643</v>
      </c>
      <c r="M7674" t="s">
        <v>8233</v>
      </c>
      <c r="N7674" t="s">
        <v>8233</v>
      </c>
      <c r="O7674" t="s">
        <v>10221</v>
      </c>
      <c r="P7674" t="s">
        <v>13391</v>
      </c>
      <c r="Q7674" t="s">
        <v>9152</v>
      </c>
      <c r="R7674" t="s">
        <v>127</v>
      </c>
      <c r="S7674" t="s">
        <v>108</v>
      </c>
      <c r="T7674" t="s">
        <v>2565</v>
      </c>
      <c r="U7674" t="s">
        <v>2566</v>
      </c>
      <c r="V7674" t="s">
        <v>67</v>
      </c>
      <c r="X7674">
        <v>1</v>
      </c>
      <c r="Y7674">
        <v>0</v>
      </c>
      <c r="Z7674">
        <v>0</v>
      </c>
      <c r="AA7674">
        <v>0</v>
      </c>
      <c r="AB7674">
        <v>27900</v>
      </c>
      <c r="AC7674" t="s">
        <v>47</v>
      </c>
      <c r="AD7674">
        <f>+VLOOKUP(T7674,items!$A$2:$D$1255,4,0)</f>
        <v>0</v>
      </c>
      <c r="AE7674">
        <f>+VLOOKUP(T7674,Tabla1[],5,0)</f>
        <v>0</v>
      </c>
      <c r="AF7674">
        <f t="shared" si="119"/>
        <v>8</v>
      </c>
    </row>
    <row r="7675" spans="1:32" x14ac:dyDescent="0.25">
      <c r="A7675">
        <v>106314</v>
      </c>
      <c r="B7675" t="s">
        <v>13639</v>
      </c>
      <c r="C7675" t="s">
        <v>75</v>
      </c>
      <c r="D7675">
        <v>0</v>
      </c>
      <c r="F7675" t="s">
        <v>10842</v>
      </c>
      <c r="G7675" t="s">
        <v>12073</v>
      </c>
      <c r="H7675" t="s">
        <v>13640</v>
      </c>
      <c r="I7675" t="s">
        <v>37</v>
      </c>
      <c r="J7675" t="s">
        <v>13641</v>
      </c>
      <c r="K7675" t="s">
        <v>13642</v>
      </c>
      <c r="L7675" t="s">
        <v>13643</v>
      </c>
      <c r="M7675" t="s">
        <v>8233</v>
      </c>
      <c r="N7675" t="s">
        <v>8233</v>
      </c>
      <c r="O7675" t="s">
        <v>10221</v>
      </c>
      <c r="P7675" t="s">
        <v>13391</v>
      </c>
      <c r="Q7675" t="s">
        <v>9152</v>
      </c>
      <c r="R7675" t="s">
        <v>127</v>
      </c>
      <c r="S7675" t="s">
        <v>108</v>
      </c>
      <c r="T7675" t="s">
        <v>2176</v>
      </c>
      <c r="U7675" t="s">
        <v>2177</v>
      </c>
      <c r="V7675" t="s">
        <v>67</v>
      </c>
      <c r="X7675">
        <v>1</v>
      </c>
      <c r="Y7675">
        <v>0</v>
      </c>
      <c r="Z7675">
        <v>0</v>
      </c>
      <c r="AA7675">
        <v>0</v>
      </c>
      <c r="AB7675">
        <v>15300</v>
      </c>
      <c r="AC7675" t="s">
        <v>47</v>
      </c>
      <c r="AD7675">
        <f>+VLOOKUP(T7675,items!$A$2:$D$1255,4,0)</f>
        <v>0</v>
      </c>
      <c r="AE7675">
        <f>+VLOOKUP(T7675,Tabla1[],5,0)</f>
        <v>0</v>
      </c>
      <c r="AF7675">
        <f t="shared" si="119"/>
        <v>8</v>
      </c>
    </row>
    <row r="7676" spans="1:32" x14ac:dyDescent="0.25">
      <c r="A7676">
        <v>106314</v>
      </c>
      <c r="B7676" t="s">
        <v>13639</v>
      </c>
      <c r="C7676" t="s">
        <v>75</v>
      </c>
      <c r="D7676">
        <v>0</v>
      </c>
      <c r="F7676" t="s">
        <v>10842</v>
      </c>
      <c r="G7676" t="s">
        <v>12073</v>
      </c>
      <c r="H7676" t="s">
        <v>13640</v>
      </c>
      <c r="I7676" t="s">
        <v>37</v>
      </c>
      <c r="J7676" t="s">
        <v>13641</v>
      </c>
      <c r="K7676" t="s">
        <v>13642</v>
      </c>
      <c r="L7676" t="s">
        <v>13643</v>
      </c>
      <c r="M7676" t="s">
        <v>8233</v>
      </c>
      <c r="N7676" t="s">
        <v>8233</v>
      </c>
      <c r="O7676" t="s">
        <v>10221</v>
      </c>
      <c r="P7676" t="s">
        <v>13391</v>
      </c>
      <c r="Q7676" t="s">
        <v>9152</v>
      </c>
      <c r="R7676" t="s">
        <v>127</v>
      </c>
      <c r="S7676" t="s">
        <v>108</v>
      </c>
      <c r="T7676" t="s">
        <v>4339</v>
      </c>
      <c r="U7676" t="s">
        <v>4340</v>
      </c>
      <c r="X7676">
        <v>4</v>
      </c>
      <c r="Y7676">
        <v>0</v>
      </c>
      <c r="Z7676">
        <v>0</v>
      </c>
      <c r="AA7676">
        <v>0</v>
      </c>
      <c r="AB7676">
        <v>19800</v>
      </c>
      <c r="AC7676" t="s">
        <v>47</v>
      </c>
      <c r="AD7676">
        <f>+VLOOKUP(T7676,items!$A$2:$D$1255,4,0)</f>
        <v>0</v>
      </c>
      <c r="AE7676">
        <f>+VLOOKUP(T7676,Tabla1[],5,0)</f>
        <v>0</v>
      </c>
      <c r="AF7676">
        <f t="shared" si="119"/>
        <v>8</v>
      </c>
    </row>
    <row r="7677" spans="1:32" x14ac:dyDescent="0.25">
      <c r="A7677">
        <v>106314</v>
      </c>
      <c r="B7677" t="s">
        <v>13639</v>
      </c>
      <c r="C7677" t="s">
        <v>75</v>
      </c>
      <c r="D7677">
        <v>0</v>
      </c>
      <c r="F7677" t="s">
        <v>10842</v>
      </c>
      <c r="G7677" t="s">
        <v>12073</v>
      </c>
      <c r="H7677" t="s">
        <v>13640</v>
      </c>
      <c r="I7677" t="s">
        <v>37</v>
      </c>
      <c r="J7677" t="s">
        <v>13641</v>
      </c>
      <c r="K7677" t="s">
        <v>13642</v>
      </c>
      <c r="L7677" t="s">
        <v>13643</v>
      </c>
      <c r="M7677" t="s">
        <v>8233</v>
      </c>
      <c r="N7677" t="s">
        <v>8233</v>
      </c>
      <c r="O7677" t="s">
        <v>10221</v>
      </c>
      <c r="P7677" t="s">
        <v>13391</v>
      </c>
      <c r="Q7677" t="s">
        <v>9152</v>
      </c>
      <c r="R7677" t="s">
        <v>127</v>
      </c>
      <c r="S7677" t="s">
        <v>108</v>
      </c>
      <c r="T7677" t="s">
        <v>11508</v>
      </c>
      <c r="U7677" t="s">
        <v>11509</v>
      </c>
      <c r="X7677">
        <v>2</v>
      </c>
      <c r="Y7677">
        <v>0</v>
      </c>
      <c r="Z7677">
        <v>0</v>
      </c>
      <c r="AA7677">
        <v>0</v>
      </c>
      <c r="AB7677">
        <v>1200</v>
      </c>
      <c r="AC7677" t="s">
        <v>47</v>
      </c>
      <c r="AD7677">
        <f>+VLOOKUP(T7677,items!$A$2:$D$1255,4,0)</f>
        <v>0</v>
      </c>
      <c r="AE7677">
        <f>+VLOOKUP(T7677,Tabla1[],5,0)</f>
        <v>0</v>
      </c>
      <c r="AF7677">
        <f t="shared" si="119"/>
        <v>8</v>
      </c>
    </row>
    <row r="7678" spans="1:32" x14ac:dyDescent="0.25">
      <c r="A7678">
        <v>106314</v>
      </c>
      <c r="B7678" t="s">
        <v>13639</v>
      </c>
      <c r="C7678" t="s">
        <v>75</v>
      </c>
      <c r="D7678">
        <v>0</v>
      </c>
      <c r="F7678" t="s">
        <v>10842</v>
      </c>
      <c r="G7678" t="s">
        <v>12073</v>
      </c>
      <c r="H7678" t="s">
        <v>13640</v>
      </c>
      <c r="I7678" t="s">
        <v>37</v>
      </c>
      <c r="J7678" t="s">
        <v>13641</v>
      </c>
      <c r="K7678" t="s">
        <v>13642</v>
      </c>
      <c r="L7678" t="s">
        <v>13643</v>
      </c>
      <c r="M7678" t="s">
        <v>8233</v>
      </c>
      <c r="N7678" t="s">
        <v>8233</v>
      </c>
      <c r="O7678" t="s">
        <v>10221</v>
      </c>
      <c r="P7678" t="s">
        <v>13391</v>
      </c>
      <c r="Q7678" t="s">
        <v>9152</v>
      </c>
      <c r="R7678" t="s">
        <v>127</v>
      </c>
      <c r="S7678" t="s">
        <v>108</v>
      </c>
      <c r="T7678" t="s">
        <v>6311</v>
      </c>
      <c r="U7678" t="s">
        <v>6312</v>
      </c>
      <c r="X7678">
        <v>2</v>
      </c>
      <c r="Y7678">
        <v>0</v>
      </c>
      <c r="Z7678">
        <v>0</v>
      </c>
      <c r="AA7678">
        <v>0</v>
      </c>
      <c r="AB7678">
        <v>800</v>
      </c>
      <c r="AC7678" t="s">
        <v>47</v>
      </c>
      <c r="AD7678">
        <f>+VLOOKUP(T7678,items!$A$2:$D$1255,4,0)</f>
        <v>0</v>
      </c>
      <c r="AE7678">
        <f>+VLOOKUP(T7678,Tabla1[],5,0)</f>
        <v>0</v>
      </c>
      <c r="AF7678">
        <f t="shared" si="119"/>
        <v>8</v>
      </c>
    </row>
    <row r="7679" spans="1:32" x14ac:dyDescent="0.25">
      <c r="A7679">
        <v>106314</v>
      </c>
      <c r="B7679" t="s">
        <v>13639</v>
      </c>
      <c r="C7679" t="s">
        <v>75</v>
      </c>
      <c r="D7679">
        <v>0</v>
      </c>
      <c r="F7679" t="s">
        <v>10842</v>
      </c>
      <c r="G7679" t="s">
        <v>12073</v>
      </c>
      <c r="H7679" t="s">
        <v>13640</v>
      </c>
      <c r="I7679" t="s">
        <v>37</v>
      </c>
      <c r="J7679" t="s">
        <v>13641</v>
      </c>
      <c r="K7679" t="s">
        <v>13642</v>
      </c>
      <c r="L7679" t="s">
        <v>13643</v>
      </c>
      <c r="M7679" t="s">
        <v>8233</v>
      </c>
      <c r="N7679" t="s">
        <v>8233</v>
      </c>
      <c r="O7679" t="s">
        <v>10221</v>
      </c>
      <c r="P7679" t="s">
        <v>13391</v>
      </c>
      <c r="Q7679" t="s">
        <v>9152</v>
      </c>
      <c r="R7679" t="s">
        <v>127</v>
      </c>
      <c r="S7679" t="s">
        <v>108</v>
      </c>
      <c r="T7679" t="s">
        <v>775</v>
      </c>
      <c r="U7679" t="s">
        <v>13644</v>
      </c>
      <c r="X7679">
        <v>4</v>
      </c>
      <c r="Y7679">
        <v>0</v>
      </c>
      <c r="Z7679">
        <v>0</v>
      </c>
      <c r="AA7679">
        <v>0</v>
      </c>
      <c r="AB7679">
        <v>1200</v>
      </c>
      <c r="AC7679" t="s">
        <v>47</v>
      </c>
      <c r="AD7679">
        <f>+VLOOKUP(T7679,items!$A$2:$D$1255,4,0)</f>
        <v>0</v>
      </c>
      <c r="AE7679">
        <f>+VLOOKUP(T7679,Tabla1[],5,0)</f>
        <v>0</v>
      </c>
      <c r="AF7679">
        <f t="shared" si="119"/>
        <v>8</v>
      </c>
    </row>
    <row r="7680" spans="1:32" x14ac:dyDescent="0.25">
      <c r="A7680">
        <v>106314</v>
      </c>
      <c r="B7680" t="s">
        <v>13639</v>
      </c>
      <c r="C7680" t="s">
        <v>75</v>
      </c>
      <c r="D7680">
        <v>0</v>
      </c>
      <c r="F7680" t="s">
        <v>10842</v>
      </c>
      <c r="G7680" t="s">
        <v>12073</v>
      </c>
      <c r="H7680" t="s">
        <v>13640</v>
      </c>
      <c r="I7680" t="s">
        <v>37</v>
      </c>
      <c r="J7680" t="s">
        <v>13641</v>
      </c>
      <c r="K7680" t="s">
        <v>13642</v>
      </c>
      <c r="L7680" t="s">
        <v>13643</v>
      </c>
      <c r="M7680" t="s">
        <v>8233</v>
      </c>
      <c r="N7680" t="s">
        <v>8233</v>
      </c>
      <c r="O7680" t="s">
        <v>10221</v>
      </c>
      <c r="P7680" t="s">
        <v>13391</v>
      </c>
      <c r="Q7680" t="s">
        <v>9152</v>
      </c>
      <c r="R7680" t="s">
        <v>127</v>
      </c>
      <c r="S7680" t="s">
        <v>108</v>
      </c>
      <c r="T7680" t="s">
        <v>6485</v>
      </c>
      <c r="U7680" t="s">
        <v>6486</v>
      </c>
      <c r="X7680">
        <v>2</v>
      </c>
      <c r="Y7680">
        <v>0</v>
      </c>
      <c r="Z7680">
        <v>0</v>
      </c>
      <c r="AA7680">
        <v>0</v>
      </c>
      <c r="AB7680">
        <v>279586</v>
      </c>
      <c r="AC7680" t="s">
        <v>47</v>
      </c>
      <c r="AD7680">
        <f>+VLOOKUP(T7680,items!$A$2:$D$1255,4,0)</f>
        <v>0</v>
      </c>
      <c r="AE7680">
        <f>+VLOOKUP(T7680,Tabla1[],5,0)</f>
        <v>0</v>
      </c>
      <c r="AF7680">
        <f t="shared" si="119"/>
        <v>8</v>
      </c>
    </row>
    <row r="7681" spans="1:32" x14ac:dyDescent="0.25">
      <c r="A7681">
        <v>106314</v>
      </c>
      <c r="B7681" t="s">
        <v>13639</v>
      </c>
      <c r="C7681" t="s">
        <v>75</v>
      </c>
      <c r="D7681">
        <v>0</v>
      </c>
      <c r="F7681" t="s">
        <v>10842</v>
      </c>
      <c r="G7681" t="s">
        <v>12073</v>
      </c>
      <c r="H7681" t="s">
        <v>13640</v>
      </c>
      <c r="I7681" t="s">
        <v>37</v>
      </c>
      <c r="J7681" t="s">
        <v>13641</v>
      </c>
      <c r="K7681" t="s">
        <v>13642</v>
      </c>
      <c r="L7681" t="s">
        <v>13643</v>
      </c>
      <c r="M7681" t="s">
        <v>8233</v>
      </c>
      <c r="N7681" t="s">
        <v>8233</v>
      </c>
      <c r="O7681" t="s">
        <v>10221</v>
      </c>
      <c r="P7681" t="s">
        <v>13391</v>
      </c>
      <c r="Q7681" t="s">
        <v>9152</v>
      </c>
      <c r="R7681" t="s">
        <v>127</v>
      </c>
      <c r="S7681" t="s">
        <v>108</v>
      </c>
      <c r="T7681" t="s">
        <v>13645</v>
      </c>
      <c r="U7681" t="s">
        <v>13646</v>
      </c>
      <c r="X7681">
        <v>2</v>
      </c>
      <c r="Y7681">
        <v>0</v>
      </c>
      <c r="Z7681">
        <v>0</v>
      </c>
      <c r="AA7681">
        <v>0</v>
      </c>
      <c r="AB7681">
        <v>1120</v>
      </c>
      <c r="AC7681" t="s">
        <v>47</v>
      </c>
      <c r="AD7681">
        <f>+VLOOKUP(T7681,items!$A$2:$D$1255,4,0)</f>
        <v>0</v>
      </c>
      <c r="AE7681">
        <f>+VLOOKUP(T7681,Tabla1[],5,0)</f>
        <v>0</v>
      </c>
      <c r="AF7681">
        <f t="shared" si="119"/>
        <v>8</v>
      </c>
    </row>
    <row r="7682" spans="1:32" x14ac:dyDescent="0.25">
      <c r="A7682">
        <v>106314</v>
      </c>
      <c r="B7682" t="s">
        <v>13639</v>
      </c>
      <c r="C7682" t="s">
        <v>75</v>
      </c>
      <c r="D7682">
        <v>0</v>
      </c>
      <c r="F7682" t="s">
        <v>10842</v>
      </c>
      <c r="G7682" t="s">
        <v>12073</v>
      </c>
      <c r="H7682" t="s">
        <v>13640</v>
      </c>
      <c r="I7682" t="s">
        <v>37</v>
      </c>
      <c r="J7682" t="s">
        <v>13641</v>
      </c>
      <c r="K7682" t="s">
        <v>13642</v>
      </c>
      <c r="L7682" t="s">
        <v>13643</v>
      </c>
      <c r="M7682" t="s">
        <v>8233</v>
      </c>
      <c r="N7682" t="s">
        <v>8233</v>
      </c>
      <c r="O7682" t="s">
        <v>10221</v>
      </c>
      <c r="P7682" t="s">
        <v>13391</v>
      </c>
      <c r="Q7682" t="s">
        <v>9152</v>
      </c>
      <c r="R7682" t="s">
        <v>127</v>
      </c>
      <c r="S7682" t="s">
        <v>108</v>
      </c>
      <c r="T7682" t="s">
        <v>3512</v>
      </c>
      <c r="U7682" t="s">
        <v>3513</v>
      </c>
      <c r="V7682" t="s">
        <v>67</v>
      </c>
      <c r="X7682">
        <v>1.19</v>
      </c>
      <c r="Y7682">
        <v>0</v>
      </c>
      <c r="Z7682">
        <v>0</v>
      </c>
      <c r="AA7682">
        <v>0</v>
      </c>
      <c r="AB7682">
        <v>16868.25</v>
      </c>
      <c r="AC7682" t="s">
        <v>47</v>
      </c>
      <c r="AD7682">
        <f>+VLOOKUP(T7682,items!$A$2:$D$1255,4,0)</f>
        <v>0</v>
      </c>
      <c r="AE7682">
        <f>+VLOOKUP(T7682,Tabla1[],5,0)</f>
        <v>0</v>
      </c>
      <c r="AF7682">
        <f t="shared" ref="AF7682:AF7745" si="120">+MONTH(O7682)</f>
        <v>8</v>
      </c>
    </row>
    <row r="7683" spans="1:32" x14ac:dyDescent="0.25">
      <c r="A7683">
        <v>106314</v>
      </c>
      <c r="B7683" t="s">
        <v>13639</v>
      </c>
      <c r="C7683" t="s">
        <v>75</v>
      </c>
      <c r="D7683">
        <v>0</v>
      </c>
      <c r="F7683" t="s">
        <v>10842</v>
      </c>
      <c r="G7683" t="s">
        <v>12073</v>
      </c>
      <c r="H7683" t="s">
        <v>13640</v>
      </c>
      <c r="I7683" t="s">
        <v>37</v>
      </c>
      <c r="J7683" t="s">
        <v>13641</v>
      </c>
      <c r="K7683" t="s">
        <v>13642</v>
      </c>
      <c r="L7683" t="s">
        <v>13643</v>
      </c>
      <c r="M7683" t="s">
        <v>8233</v>
      </c>
      <c r="N7683" t="s">
        <v>8233</v>
      </c>
      <c r="O7683" t="s">
        <v>10221</v>
      </c>
      <c r="P7683" t="s">
        <v>13391</v>
      </c>
      <c r="Q7683" t="s">
        <v>9152</v>
      </c>
      <c r="R7683" t="s">
        <v>127</v>
      </c>
      <c r="S7683" t="s">
        <v>108</v>
      </c>
      <c r="T7683" t="s">
        <v>6487</v>
      </c>
      <c r="U7683" t="s">
        <v>7125</v>
      </c>
      <c r="X7683">
        <v>2</v>
      </c>
      <c r="Y7683">
        <v>0</v>
      </c>
      <c r="Z7683">
        <v>0</v>
      </c>
      <c r="AA7683">
        <v>0</v>
      </c>
      <c r="AB7683">
        <v>2176722</v>
      </c>
      <c r="AC7683" t="s">
        <v>47</v>
      </c>
      <c r="AD7683">
        <f>+VLOOKUP(T7683,items!$A$2:$D$1255,4,0)</f>
        <v>0</v>
      </c>
      <c r="AE7683">
        <f>+VLOOKUP(T7683,Tabla1[],5,0)</f>
        <v>0</v>
      </c>
      <c r="AF7683">
        <f t="shared" si="120"/>
        <v>8</v>
      </c>
    </row>
    <row r="7684" spans="1:32" x14ac:dyDescent="0.25">
      <c r="A7684">
        <v>106319</v>
      </c>
      <c r="B7684" t="s">
        <v>1824</v>
      </c>
      <c r="C7684" t="s">
        <v>75</v>
      </c>
      <c r="D7684">
        <v>0</v>
      </c>
      <c r="F7684" t="s">
        <v>10842</v>
      </c>
      <c r="G7684" t="s">
        <v>10230</v>
      </c>
      <c r="H7684" t="s">
        <v>13647</v>
      </c>
      <c r="I7684" t="s">
        <v>37</v>
      </c>
      <c r="J7684" t="s">
        <v>13648</v>
      </c>
      <c r="K7684" t="s">
        <v>13649</v>
      </c>
      <c r="L7684" t="s">
        <v>37</v>
      </c>
      <c r="M7684" t="s">
        <v>10462</v>
      </c>
      <c r="N7684" t="s">
        <v>10462</v>
      </c>
      <c r="O7684" t="s">
        <v>12160</v>
      </c>
      <c r="P7684" t="s">
        <v>11293</v>
      </c>
      <c r="Q7684" t="s">
        <v>11293</v>
      </c>
      <c r="R7684" t="s">
        <v>127</v>
      </c>
      <c r="S7684" t="s">
        <v>164</v>
      </c>
      <c r="T7684" t="s">
        <v>6309</v>
      </c>
      <c r="U7684" t="s">
        <v>6310</v>
      </c>
      <c r="X7684">
        <v>20</v>
      </c>
      <c r="Y7684">
        <v>0</v>
      </c>
      <c r="Z7684">
        <v>0</v>
      </c>
      <c r="AA7684">
        <v>0</v>
      </c>
      <c r="AB7684">
        <v>26000</v>
      </c>
      <c r="AC7684" t="s">
        <v>47</v>
      </c>
      <c r="AD7684">
        <f>+VLOOKUP(T7684,items!$A$2:$D$1255,4,0)</f>
        <v>0</v>
      </c>
      <c r="AE7684">
        <f>+VLOOKUP(T7684,Tabla1[],5,0)</f>
        <v>0</v>
      </c>
      <c r="AF7684">
        <f t="shared" si="120"/>
        <v>7</v>
      </c>
    </row>
    <row r="7685" spans="1:32" x14ac:dyDescent="0.25">
      <c r="A7685">
        <v>106319</v>
      </c>
      <c r="B7685" t="s">
        <v>1824</v>
      </c>
      <c r="C7685" t="s">
        <v>75</v>
      </c>
      <c r="D7685">
        <v>0</v>
      </c>
      <c r="F7685" t="s">
        <v>10842</v>
      </c>
      <c r="G7685" t="s">
        <v>10230</v>
      </c>
      <c r="H7685" t="s">
        <v>13647</v>
      </c>
      <c r="I7685" t="s">
        <v>37</v>
      </c>
      <c r="J7685" t="s">
        <v>13648</v>
      </c>
      <c r="K7685" t="s">
        <v>13649</v>
      </c>
      <c r="L7685" t="s">
        <v>37</v>
      </c>
      <c r="M7685" t="s">
        <v>10462</v>
      </c>
      <c r="N7685" t="s">
        <v>10462</v>
      </c>
      <c r="O7685" t="s">
        <v>12160</v>
      </c>
      <c r="P7685" t="s">
        <v>11293</v>
      </c>
      <c r="Q7685" t="s">
        <v>11293</v>
      </c>
      <c r="R7685" t="s">
        <v>127</v>
      </c>
      <c r="S7685" t="s">
        <v>164</v>
      </c>
      <c r="T7685" t="s">
        <v>1290</v>
      </c>
      <c r="U7685" t="s">
        <v>1291</v>
      </c>
      <c r="X7685">
        <v>10</v>
      </c>
      <c r="Y7685">
        <v>0</v>
      </c>
      <c r="Z7685">
        <v>0</v>
      </c>
      <c r="AA7685">
        <v>0</v>
      </c>
      <c r="AB7685">
        <v>570000</v>
      </c>
      <c r="AC7685" t="s">
        <v>47</v>
      </c>
      <c r="AD7685">
        <f>+VLOOKUP(T7685,items!$A$2:$D$1255,4,0)</f>
        <v>0</v>
      </c>
      <c r="AE7685">
        <f>+VLOOKUP(T7685,Tabla1[],5,0)</f>
        <v>0</v>
      </c>
      <c r="AF7685">
        <f t="shared" si="120"/>
        <v>7</v>
      </c>
    </row>
    <row r="7686" spans="1:32" x14ac:dyDescent="0.25">
      <c r="A7686">
        <v>106319</v>
      </c>
      <c r="B7686" t="s">
        <v>1824</v>
      </c>
      <c r="C7686" t="s">
        <v>75</v>
      </c>
      <c r="D7686">
        <v>0</v>
      </c>
      <c r="F7686" t="s">
        <v>10842</v>
      </c>
      <c r="G7686" t="s">
        <v>10230</v>
      </c>
      <c r="H7686" t="s">
        <v>13647</v>
      </c>
      <c r="I7686" t="s">
        <v>37</v>
      </c>
      <c r="J7686" t="s">
        <v>13648</v>
      </c>
      <c r="K7686" t="s">
        <v>13649</v>
      </c>
      <c r="L7686" t="s">
        <v>37</v>
      </c>
      <c r="M7686" t="s">
        <v>10462</v>
      </c>
      <c r="N7686" t="s">
        <v>10462</v>
      </c>
      <c r="O7686" t="s">
        <v>12160</v>
      </c>
      <c r="P7686" t="s">
        <v>11293</v>
      </c>
      <c r="Q7686" t="s">
        <v>11293</v>
      </c>
      <c r="R7686" t="s">
        <v>127</v>
      </c>
      <c r="S7686" t="s">
        <v>164</v>
      </c>
      <c r="T7686" t="s">
        <v>6311</v>
      </c>
      <c r="U7686" t="s">
        <v>6312</v>
      </c>
      <c r="X7686">
        <v>20</v>
      </c>
      <c r="Y7686">
        <v>0</v>
      </c>
      <c r="Z7686">
        <v>0</v>
      </c>
      <c r="AA7686">
        <v>0</v>
      </c>
      <c r="AB7686">
        <v>8000</v>
      </c>
      <c r="AC7686" t="s">
        <v>47</v>
      </c>
      <c r="AD7686">
        <f>+VLOOKUP(T7686,items!$A$2:$D$1255,4,0)</f>
        <v>0</v>
      </c>
      <c r="AE7686">
        <f>+VLOOKUP(T7686,Tabla1[],5,0)</f>
        <v>0</v>
      </c>
      <c r="AF7686">
        <f t="shared" si="120"/>
        <v>7</v>
      </c>
    </row>
    <row r="7687" spans="1:32" x14ac:dyDescent="0.25">
      <c r="A7687">
        <v>106320</v>
      </c>
      <c r="B7687" t="s">
        <v>13650</v>
      </c>
      <c r="C7687" t="s">
        <v>33</v>
      </c>
      <c r="D7687">
        <v>0</v>
      </c>
      <c r="F7687" t="s">
        <v>10230</v>
      </c>
      <c r="G7687" t="s">
        <v>5878</v>
      </c>
      <c r="H7687" t="s">
        <v>13651</v>
      </c>
      <c r="I7687" t="s">
        <v>37</v>
      </c>
      <c r="J7687" t="s">
        <v>13652</v>
      </c>
      <c r="K7687" t="s">
        <v>13653</v>
      </c>
      <c r="L7687" t="s">
        <v>13654</v>
      </c>
      <c r="M7687" t="s">
        <v>8477</v>
      </c>
      <c r="N7687" t="s">
        <v>8477</v>
      </c>
      <c r="O7687" t="s">
        <v>10221</v>
      </c>
      <c r="P7687" t="s">
        <v>13391</v>
      </c>
      <c r="Q7687" t="s">
        <v>12153</v>
      </c>
      <c r="R7687" t="s">
        <v>127</v>
      </c>
      <c r="S7687" t="s">
        <v>108</v>
      </c>
      <c r="T7687" t="s">
        <v>11583</v>
      </c>
      <c r="U7687" t="s">
        <v>11584</v>
      </c>
      <c r="X7687">
        <v>1</v>
      </c>
      <c r="Y7687">
        <v>0</v>
      </c>
      <c r="Z7687">
        <v>0</v>
      </c>
      <c r="AA7687">
        <v>0</v>
      </c>
      <c r="AB7687">
        <v>1240000</v>
      </c>
      <c r="AC7687" t="s">
        <v>47</v>
      </c>
      <c r="AD7687" t="str">
        <f>+VLOOKUP(T7687,items!$A$2:$D$1255,4,0)</f>
        <v>MUEBLES</v>
      </c>
      <c r="AE7687">
        <f>+VLOOKUP(T7687,Tabla1[],5,0)</f>
        <v>0</v>
      </c>
      <c r="AF7687">
        <f t="shared" si="120"/>
        <v>8</v>
      </c>
    </row>
    <row r="7688" spans="1:32" x14ac:dyDescent="0.25">
      <c r="A7688">
        <v>106320</v>
      </c>
      <c r="B7688" t="s">
        <v>13650</v>
      </c>
      <c r="C7688" t="s">
        <v>33</v>
      </c>
      <c r="D7688">
        <v>0</v>
      </c>
      <c r="F7688" t="s">
        <v>10230</v>
      </c>
      <c r="G7688" t="s">
        <v>5878</v>
      </c>
      <c r="H7688" t="s">
        <v>13651</v>
      </c>
      <c r="I7688" t="s">
        <v>37</v>
      </c>
      <c r="J7688" t="s">
        <v>13652</v>
      </c>
      <c r="K7688" t="s">
        <v>13653</v>
      </c>
      <c r="L7688" t="s">
        <v>13654</v>
      </c>
      <c r="M7688" t="s">
        <v>8477</v>
      </c>
      <c r="N7688" t="s">
        <v>8477</v>
      </c>
      <c r="O7688" t="s">
        <v>10221</v>
      </c>
      <c r="P7688" t="s">
        <v>13391</v>
      </c>
      <c r="Q7688" t="s">
        <v>12153</v>
      </c>
      <c r="R7688" t="s">
        <v>127</v>
      </c>
      <c r="S7688" t="s">
        <v>108</v>
      </c>
      <c r="T7688" t="s">
        <v>13655</v>
      </c>
      <c r="U7688" t="s">
        <v>13656</v>
      </c>
      <c r="V7688" t="s">
        <v>313</v>
      </c>
      <c r="X7688">
        <v>2</v>
      </c>
      <c r="Y7688">
        <v>0</v>
      </c>
      <c r="Z7688">
        <v>0</v>
      </c>
      <c r="AA7688">
        <v>0</v>
      </c>
      <c r="AB7688">
        <v>3780018</v>
      </c>
      <c r="AC7688" t="s">
        <v>47</v>
      </c>
      <c r="AD7688" t="str">
        <f>+VLOOKUP(T7688,items!$A$2:$D$1255,4,0)</f>
        <v>MUEBLES</v>
      </c>
      <c r="AE7688">
        <f>+VLOOKUP(T7688,Tabla1[],5,0)</f>
        <v>0</v>
      </c>
      <c r="AF7688">
        <f t="shared" si="120"/>
        <v>8</v>
      </c>
    </row>
    <row r="7689" spans="1:32" x14ac:dyDescent="0.25">
      <c r="A7689">
        <v>106320</v>
      </c>
      <c r="B7689" t="s">
        <v>13650</v>
      </c>
      <c r="C7689" t="s">
        <v>33</v>
      </c>
      <c r="D7689">
        <v>0</v>
      </c>
      <c r="F7689" t="s">
        <v>10230</v>
      </c>
      <c r="G7689" t="s">
        <v>5878</v>
      </c>
      <c r="H7689" t="s">
        <v>13651</v>
      </c>
      <c r="I7689" t="s">
        <v>37</v>
      </c>
      <c r="J7689" t="s">
        <v>13652</v>
      </c>
      <c r="K7689" t="s">
        <v>13653</v>
      </c>
      <c r="L7689" t="s">
        <v>13654</v>
      </c>
      <c r="M7689" t="s">
        <v>8477</v>
      </c>
      <c r="N7689" t="s">
        <v>8477</v>
      </c>
      <c r="O7689" t="s">
        <v>10221</v>
      </c>
      <c r="P7689" t="s">
        <v>13391</v>
      </c>
      <c r="Q7689" t="s">
        <v>12153</v>
      </c>
      <c r="R7689" t="s">
        <v>127</v>
      </c>
      <c r="S7689" t="s">
        <v>108</v>
      </c>
      <c r="T7689" t="s">
        <v>2288</v>
      </c>
      <c r="U7689" t="s">
        <v>2289</v>
      </c>
      <c r="V7689" t="s">
        <v>702</v>
      </c>
      <c r="X7689">
        <v>1</v>
      </c>
      <c r="Y7689">
        <v>0</v>
      </c>
      <c r="Z7689">
        <v>0</v>
      </c>
      <c r="AA7689">
        <v>0</v>
      </c>
      <c r="AB7689">
        <v>8417387</v>
      </c>
      <c r="AC7689" t="s">
        <v>47</v>
      </c>
      <c r="AD7689">
        <f>+VLOOKUP(T7689,items!$A$2:$D$1255,4,0)</f>
        <v>0</v>
      </c>
      <c r="AE7689">
        <f>+VLOOKUP(T7689,Tabla1[],5,0)</f>
        <v>0</v>
      </c>
      <c r="AF7689">
        <f t="shared" si="120"/>
        <v>8</v>
      </c>
    </row>
    <row r="7690" spans="1:32" x14ac:dyDescent="0.25">
      <c r="A7690">
        <v>106320</v>
      </c>
      <c r="B7690" t="s">
        <v>13650</v>
      </c>
      <c r="C7690" t="s">
        <v>33</v>
      </c>
      <c r="D7690">
        <v>0</v>
      </c>
      <c r="F7690" t="s">
        <v>10230</v>
      </c>
      <c r="G7690" t="s">
        <v>5878</v>
      </c>
      <c r="H7690" t="s">
        <v>13651</v>
      </c>
      <c r="I7690" t="s">
        <v>37</v>
      </c>
      <c r="J7690" t="s">
        <v>13652</v>
      </c>
      <c r="K7690" t="s">
        <v>13653</v>
      </c>
      <c r="L7690" t="s">
        <v>13654</v>
      </c>
      <c r="M7690" t="s">
        <v>8477</v>
      </c>
      <c r="N7690" t="s">
        <v>8477</v>
      </c>
      <c r="O7690" t="s">
        <v>10221</v>
      </c>
      <c r="P7690" t="s">
        <v>13391</v>
      </c>
      <c r="Q7690" t="s">
        <v>12153</v>
      </c>
      <c r="R7690" t="s">
        <v>127</v>
      </c>
      <c r="S7690" t="s">
        <v>108</v>
      </c>
      <c r="T7690" t="s">
        <v>314</v>
      </c>
      <c r="U7690" t="s">
        <v>315</v>
      </c>
      <c r="X7690">
        <v>1</v>
      </c>
      <c r="Y7690">
        <v>0</v>
      </c>
      <c r="Z7690">
        <v>0</v>
      </c>
      <c r="AA7690">
        <v>0</v>
      </c>
      <c r="AB7690">
        <v>500000</v>
      </c>
      <c r="AC7690" t="s">
        <v>47</v>
      </c>
      <c r="AD7690">
        <f>+VLOOKUP(T7690,items!$A$2:$D$1255,4,0)</f>
        <v>0</v>
      </c>
      <c r="AE7690">
        <f>+VLOOKUP(T7690,Tabla1[],5,0)</f>
        <v>0</v>
      </c>
      <c r="AF7690">
        <f t="shared" si="120"/>
        <v>8</v>
      </c>
    </row>
    <row r="7691" spans="1:32" x14ac:dyDescent="0.25">
      <c r="A7691">
        <v>106326</v>
      </c>
      <c r="B7691" t="s">
        <v>74</v>
      </c>
      <c r="C7691" t="s">
        <v>75</v>
      </c>
      <c r="D7691">
        <v>0</v>
      </c>
      <c r="F7691" t="s">
        <v>76</v>
      </c>
      <c r="G7691" t="s">
        <v>8477</v>
      </c>
      <c r="H7691" t="s">
        <v>13657</v>
      </c>
      <c r="I7691" t="s">
        <v>37</v>
      </c>
      <c r="J7691" t="s">
        <v>37</v>
      </c>
      <c r="K7691" t="s">
        <v>37</v>
      </c>
      <c r="L7691" t="s">
        <v>37</v>
      </c>
      <c r="M7691" t="s">
        <v>10057</v>
      </c>
      <c r="N7691" t="s">
        <v>13519</v>
      </c>
      <c r="O7691" t="s">
        <v>376</v>
      </c>
      <c r="P7691" t="s">
        <v>13658</v>
      </c>
      <c r="Q7691" t="s">
        <v>13659</v>
      </c>
      <c r="R7691" t="s">
        <v>177</v>
      </c>
      <c r="S7691" t="s">
        <v>88</v>
      </c>
      <c r="T7691" t="s">
        <v>89</v>
      </c>
      <c r="U7691" t="s">
        <v>90</v>
      </c>
      <c r="X7691">
        <v>56</v>
      </c>
      <c r="Y7691">
        <v>0</v>
      </c>
      <c r="Z7691">
        <v>0</v>
      </c>
      <c r="AA7691">
        <v>0</v>
      </c>
      <c r="AB7691">
        <v>140000</v>
      </c>
      <c r="AC7691" t="s">
        <v>178</v>
      </c>
      <c r="AD7691">
        <f>+VLOOKUP(T7691,items!$A$2:$D$1255,4,0)</f>
        <v>0</v>
      </c>
      <c r="AE7691">
        <f>+VLOOKUP(T7691,Tabla1[],5,0)</f>
        <v>0</v>
      </c>
      <c r="AF7691">
        <f t="shared" si="120"/>
        <v>11</v>
      </c>
    </row>
    <row r="7692" spans="1:32" x14ac:dyDescent="0.25">
      <c r="A7692">
        <v>106326</v>
      </c>
      <c r="B7692" t="s">
        <v>74</v>
      </c>
      <c r="C7692" t="s">
        <v>75</v>
      </c>
      <c r="D7692">
        <v>0</v>
      </c>
      <c r="F7692" t="s">
        <v>76</v>
      </c>
      <c r="G7692" t="s">
        <v>8477</v>
      </c>
      <c r="H7692" t="s">
        <v>13657</v>
      </c>
      <c r="I7692" t="s">
        <v>37</v>
      </c>
      <c r="J7692" t="s">
        <v>37</v>
      </c>
      <c r="K7692" t="s">
        <v>37</v>
      </c>
      <c r="L7692" t="s">
        <v>37</v>
      </c>
      <c r="M7692" t="s">
        <v>10057</v>
      </c>
      <c r="N7692" t="s">
        <v>13519</v>
      </c>
      <c r="O7692" t="s">
        <v>376</v>
      </c>
      <c r="P7692" t="s">
        <v>13658</v>
      </c>
      <c r="Q7692" t="s">
        <v>13659</v>
      </c>
      <c r="R7692" t="s">
        <v>177</v>
      </c>
      <c r="S7692" t="s">
        <v>88</v>
      </c>
      <c r="T7692" t="s">
        <v>91</v>
      </c>
      <c r="U7692" t="s">
        <v>92</v>
      </c>
      <c r="W7692" t="s">
        <v>1088</v>
      </c>
      <c r="X7692">
        <v>30</v>
      </c>
      <c r="Y7692">
        <v>1500</v>
      </c>
      <c r="Z7692">
        <v>3000</v>
      </c>
      <c r="AA7692">
        <v>0</v>
      </c>
      <c r="AB7692">
        <v>136937640</v>
      </c>
      <c r="AC7692" t="s">
        <v>178</v>
      </c>
      <c r="AD7692" t="str">
        <f>+VLOOKUP(T7692,items!$A$2:$D$1255,4,0)</f>
        <v>FLEXIGLASS</v>
      </c>
      <c r="AE7692">
        <f>+VLOOKUP(T7692,Tabla1[],5,0)</f>
        <v>0</v>
      </c>
      <c r="AF7692">
        <f t="shared" si="120"/>
        <v>11</v>
      </c>
    </row>
    <row r="7693" spans="1:32" x14ac:dyDescent="0.25">
      <c r="A7693">
        <v>106326</v>
      </c>
      <c r="B7693" t="s">
        <v>74</v>
      </c>
      <c r="C7693" t="s">
        <v>75</v>
      </c>
      <c r="D7693">
        <v>0</v>
      </c>
      <c r="F7693" t="s">
        <v>76</v>
      </c>
      <c r="G7693" t="s">
        <v>8477</v>
      </c>
      <c r="H7693" t="s">
        <v>13657</v>
      </c>
      <c r="I7693" t="s">
        <v>37</v>
      </c>
      <c r="J7693" t="s">
        <v>37</v>
      </c>
      <c r="K7693" t="s">
        <v>37</v>
      </c>
      <c r="L7693" t="s">
        <v>37</v>
      </c>
      <c r="M7693" t="s">
        <v>10057</v>
      </c>
      <c r="N7693" t="s">
        <v>13519</v>
      </c>
      <c r="O7693" t="s">
        <v>376</v>
      </c>
      <c r="P7693" t="s">
        <v>13658</v>
      </c>
      <c r="Q7693" t="s">
        <v>13659</v>
      </c>
      <c r="R7693" t="s">
        <v>177</v>
      </c>
      <c r="S7693" t="s">
        <v>88</v>
      </c>
      <c r="T7693" t="s">
        <v>91</v>
      </c>
      <c r="U7693" t="s">
        <v>92</v>
      </c>
      <c r="W7693" t="s">
        <v>1088</v>
      </c>
      <c r="X7693">
        <v>26</v>
      </c>
      <c r="Y7693">
        <v>1500</v>
      </c>
      <c r="Z7693">
        <v>3000</v>
      </c>
      <c r="AA7693">
        <v>0</v>
      </c>
      <c r="AB7693">
        <v>118679262</v>
      </c>
      <c r="AC7693" t="s">
        <v>178</v>
      </c>
      <c r="AD7693" t="str">
        <f>+VLOOKUP(T7693,items!$A$2:$D$1255,4,0)</f>
        <v>FLEXIGLASS</v>
      </c>
      <c r="AE7693">
        <f>+VLOOKUP(T7693,Tabla1[],5,0)</f>
        <v>0</v>
      </c>
      <c r="AF7693">
        <f t="shared" si="120"/>
        <v>11</v>
      </c>
    </row>
    <row r="7694" spans="1:32" x14ac:dyDescent="0.25">
      <c r="A7694">
        <v>106326</v>
      </c>
      <c r="B7694" t="s">
        <v>74</v>
      </c>
      <c r="C7694" t="s">
        <v>75</v>
      </c>
      <c r="D7694">
        <v>0</v>
      </c>
      <c r="F7694" t="s">
        <v>76</v>
      </c>
      <c r="G7694" t="s">
        <v>8477</v>
      </c>
      <c r="H7694" t="s">
        <v>13657</v>
      </c>
      <c r="I7694" t="s">
        <v>37</v>
      </c>
      <c r="J7694" t="s">
        <v>37</v>
      </c>
      <c r="K7694" t="s">
        <v>37</v>
      </c>
      <c r="L7694" t="s">
        <v>37</v>
      </c>
      <c r="M7694" t="s">
        <v>10057</v>
      </c>
      <c r="N7694" t="s">
        <v>13519</v>
      </c>
      <c r="O7694" t="s">
        <v>376</v>
      </c>
      <c r="P7694" t="s">
        <v>13658</v>
      </c>
      <c r="Q7694" t="s">
        <v>13659</v>
      </c>
      <c r="R7694" t="s">
        <v>177</v>
      </c>
      <c r="S7694" t="s">
        <v>88</v>
      </c>
      <c r="T7694" t="s">
        <v>94</v>
      </c>
      <c r="U7694" t="s">
        <v>95</v>
      </c>
      <c r="X7694">
        <v>1</v>
      </c>
      <c r="Y7694">
        <v>0</v>
      </c>
      <c r="Z7694">
        <v>0</v>
      </c>
      <c r="AA7694">
        <v>0</v>
      </c>
      <c r="AB7694">
        <v>7666730</v>
      </c>
      <c r="AC7694" t="s">
        <v>178</v>
      </c>
      <c r="AD7694" t="e">
        <f>+VLOOKUP(T7694,items!$A$2:$D$1255,4,0)</f>
        <v>#N/A</v>
      </c>
      <c r="AE7694" t="e">
        <f>+VLOOKUP(T7694,Tabla1[],5,0)</f>
        <v>#N/A</v>
      </c>
      <c r="AF7694">
        <f t="shared" si="120"/>
        <v>11</v>
      </c>
    </row>
    <row r="7695" spans="1:32" x14ac:dyDescent="0.25">
      <c r="A7695">
        <v>106326</v>
      </c>
      <c r="B7695" t="s">
        <v>74</v>
      </c>
      <c r="C7695" t="s">
        <v>75</v>
      </c>
      <c r="D7695">
        <v>0</v>
      </c>
      <c r="F7695" t="s">
        <v>76</v>
      </c>
      <c r="G7695" t="s">
        <v>8477</v>
      </c>
      <c r="H7695" t="s">
        <v>13657</v>
      </c>
      <c r="I7695" t="s">
        <v>37</v>
      </c>
      <c r="J7695" t="s">
        <v>37</v>
      </c>
      <c r="K7695" t="s">
        <v>37</v>
      </c>
      <c r="L7695" t="s">
        <v>37</v>
      </c>
      <c r="M7695" t="s">
        <v>10057</v>
      </c>
      <c r="N7695" t="s">
        <v>13519</v>
      </c>
      <c r="O7695" t="s">
        <v>376</v>
      </c>
      <c r="P7695" t="s">
        <v>13658</v>
      </c>
      <c r="Q7695" t="s">
        <v>13659</v>
      </c>
      <c r="R7695" t="s">
        <v>177</v>
      </c>
      <c r="S7695" t="s">
        <v>88</v>
      </c>
      <c r="T7695" t="s">
        <v>331</v>
      </c>
      <c r="U7695" t="s">
        <v>9781</v>
      </c>
      <c r="X7695">
        <v>1</v>
      </c>
      <c r="Y7695">
        <v>0</v>
      </c>
      <c r="Z7695">
        <v>0</v>
      </c>
      <c r="AA7695">
        <v>0</v>
      </c>
      <c r="AB7695">
        <v>3800000</v>
      </c>
      <c r="AC7695" t="s">
        <v>178</v>
      </c>
      <c r="AD7695" t="e">
        <f>+VLOOKUP(T7695,items!$A$2:$D$1255,4,0)</f>
        <v>#N/A</v>
      </c>
      <c r="AE7695" t="e">
        <f>+VLOOKUP(T7695,Tabla1[],5,0)</f>
        <v>#N/A</v>
      </c>
      <c r="AF7695">
        <f t="shared" si="120"/>
        <v>11</v>
      </c>
    </row>
    <row r="7696" spans="1:32" x14ac:dyDescent="0.25">
      <c r="A7696">
        <v>106333</v>
      </c>
      <c r="B7696" t="s">
        <v>11936</v>
      </c>
      <c r="C7696" t="s">
        <v>33</v>
      </c>
      <c r="D7696">
        <v>0</v>
      </c>
      <c r="F7696" t="s">
        <v>10127</v>
      </c>
      <c r="G7696" t="s">
        <v>10230</v>
      </c>
      <c r="H7696" t="s">
        <v>13660</v>
      </c>
      <c r="I7696" t="s">
        <v>37</v>
      </c>
      <c r="J7696" t="s">
        <v>13661</v>
      </c>
      <c r="K7696" t="s">
        <v>13662</v>
      </c>
      <c r="L7696" t="s">
        <v>13663</v>
      </c>
      <c r="M7696" t="s">
        <v>10462</v>
      </c>
      <c r="N7696" t="s">
        <v>10462</v>
      </c>
      <c r="O7696" t="s">
        <v>11377</v>
      </c>
      <c r="P7696" t="s">
        <v>10843</v>
      </c>
      <c r="Q7696" t="s">
        <v>5878</v>
      </c>
      <c r="R7696" t="s">
        <v>63</v>
      </c>
      <c r="S7696" t="s">
        <v>108</v>
      </c>
      <c r="T7696" t="s">
        <v>94</v>
      </c>
      <c r="U7696" t="s">
        <v>197</v>
      </c>
      <c r="V7696" t="s">
        <v>67</v>
      </c>
      <c r="X7696">
        <v>1</v>
      </c>
      <c r="Y7696">
        <v>0</v>
      </c>
      <c r="Z7696">
        <v>0</v>
      </c>
      <c r="AA7696">
        <v>0</v>
      </c>
      <c r="AB7696">
        <v>1500000</v>
      </c>
      <c r="AC7696" t="s">
        <v>47</v>
      </c>
      <c r="AD7696" t="e">
        <f>+VLOOKUP(T7696,items!$A$2:$D$1255,4,0)</f>
        <v>#N/A</v>
      </c>
      <c r="AE7696" t="e">
        <f>+VLOOKUP(T7696,Tabla1[],5,0)</f>
        <v>#N/A</v>
      </c>
      <c r="AF7696">
        <f t="shared" si="120"/>
        <v>7</v>
      </c>
    </row>
    <row r="7697" spans="1:32" x14ac:dyDescent="0.25">
      <c r="A7697">
        <v>106335</v>
      </c>
      <c r="B7697" t="s">
        <v>1113</v>
      </c>
      <c r="C7697" t="s">
        <v>75</v>
      </c>
      <c r="D7697">
        <v>0</v>
      </c>
      <c r="F7697" t="s">
        <v>10230</v>
      </c>
      <c r="G7697" t="s">
        <v>8477</v>
      </c>
      <c r="H7697" t="s">
        <v>13664</v>
      </c>
      <c r="I7697" t="s">
        <v>13665</v>
      </c>
      <c r="J7697" t="s">
        <v>13666</v>
      </c>
      <c r="K7697" t="s">
        <v>13667</v>
      </c>
      <c r="L7697" t="s">
        <v>37</v>
      </c>
      <c r="M7697" t="s">
        <v>239</v>
      </c>
      <c r="N7697" t="s">
        <v>11773</v>
      </c>
      <c r="O7697" t="s">
        <v>6299</v>
      </c>
      <c r="P7697" t="s">
        <v>9779</v>
      </c>
      <c r="Q7697" t="s">
        <v>10705</v>
      </c>
      <c r="R7697" t="s">
        <v>764</v>
      </c>
      <c r="S7697" t="s">
        <v>44</v>
      </c>
      <c r="T7697" t="s">
        <v>429</v>
      </c>
      <c r="U7697" t="s">
        <v>430</v>
      </c>
      <c r="X7697">
        <v>2</v>
      </c>
      <c r="Y7697">
        <v>0</v>
      </c>
      <c r="Z7697">
        <v>0</v>
      </c>
      <c r="AA7697">
        <v>0</v>
      </c>
      <c r="AB7697">
        <v>567704</v>
      </c>
      <c r="AC7697" t="s">
        <v>47</v>
      </c>
      <c r="AD7697">
        <f>+VLOOKUP(T7697,items!$A$2:$D$1255,4,0)</f>
        <v>0</v>
      </c>
      <c r="AE7697">
        <f>+VLOOKUP(T7697,Tabla1[],5,0)</f>
        <v>0</v>
      </c>
      <c r="AF7697">
        <f t="shared" si="120"/>
        <v>10</v>
      </c>
    </row>
    <row r="7698" spans="1:32" x14ac:dyDescent="0.25">
      <c r="A7698">
        <v>106335</v>
      </c>
      <c r="B7698" t="s">
        <v>1113</v>
      </c>
      <c r="C7698" t="s">
        <v>75</v>
      </c>
      <c r="D7698">
        <v>0</v>
      </c>
      <c r="F7698" t="s">
        <v>10230</v>
      </c>
      <c r="G7698" t="s">
        <v>8477</v>
      </c>
      <c r="H7698" t="s">
        <v>13664</v>
      </c>
      <c r="I7698" t="s">
        <v>13665</v>
      </c>
      <c r="J7698" t="s">
        <v>13666</v>
      </c>
      <c r="K7698" t="s">
        <v>13667</v>
      </c>
      <c r="L7698" t="s">
        <v>37</v>
      </c>
      <c r="M7698" t="s">
        <v>239</v>
      </c>
      <c r="N7698" t="s">
        <v>11773</v>
      </c>
      <c r="O7698" t="s">
        <v>6299</v>
      </c>
      <c r="P7698" t="s">
        <v>9779</v>
      </c>
      <c r="Q7698" t="s">
        <v>10705</v>
      </c>
      <c r="R7698" t="s">
        <v>764</v>
      </c>
      <c r="S7698" t="s">
        <v>44</v>
      </c>
      <c r="T7698" t="s">
        <v>7509</v>
      </c>
      <c r="U7698" t="s">
        <v>7510</v>
      </c>
      <c r="X7698">
        <v>2</v>
      </c>
      <c r="Y7698">
        <v>0</v>
      </c>
      <c r="Z7698">
        <v>0</v>
      </c>
      <c r="AA7698">
        <v>0</v>
      </c>
      <c r="AB7698">
        <v>200000</v>
      </c>
      <c r="AC7698" t="s">
        <v>47</v>
      </c>
      <c r="AD7698">
        <f>+VLOOKUP(T7698,items!$A$2:$D$1255,4,0)</f>
        <v>0</v>
      </c>
      <c r="AE7698">
        <f>+VLOOKUP(T7698,Tabla1[],5,0)</f>
        <v>0</v>
      </c>
      <c r="AF7698">
        <f t="shared" si="120"/>
        <v>10</v>
      </c>
    </row>
    <row r="7699" spans="1:32" x14ac:dyDescent="0.25">
      <c r="A7699">
        <v>106335</v>
      </c>
      <c r="B7699" t="s">
        <v>1113</v>
      </c>
      <c r="C7699" t="s">
        <v>75</v>
      </c>
      <c r="D7699">
        <v>0</v>
      </c>
      <c r="F7699" t="s">
        <v>10230</v>
      </c>
      <c r="G7699" t="s">
        <v>8477</v>
      </c>
      <c r="H7699" t="s">
        <v>13664</v>
      </c>
      <c r="I7699" t="s">
        <v>13665</v>
      </c>
      <c r="J7699" t="s">
        <v>13666</v>
      </c>
      <c r="K7699" t="s">
        <v>13667</v>
      </c>
      <c r="L7699" t="s">
        <v>37</v>
      </c>
      <c r="M7699" t="s">
        <v>239</v>
      </c>
      <c r="N7699" t="s">
        <v>11773</v>
      </c>
      <c r="O7699" t="s">
        <v>6299</v>
      </c>
      <c r="P7699" t="s">
        <v>9779</v>
      </c>
      <c r="Q7699" t="s">
        <v>10705</v>
      </c>
      <c r="R7699" t="s">
        <v>764</v>
      </c>
      <c r="S7699" t="s">
        <v>44</v>
      </c>
      <c r="T7699" t="s">
        <v>719</v>
      </c>
      <c r="U7699" t="s">
        <v>720</v>
      </c>
      <c r="W7699" t="s">
        <v>114</v>
      </c>
      <c r="X7699">
        <v>7</v>
      </c>
      <c r="Y7699">
        <v>0</v>
      </c>
      <c r="Z7699">
        <v>0</v>
      </c>
      <c r="AA7699">
        <v>1800</v>
      </c>
      <c r="AB7699">
        <v>6207502</v>
      </c>
      <c r="AC7699" t="s">
        <v>47</v>
      </c>
      <c r="AD7699" t="str">
        <f>+VLOOKUP(T7699,items!$A$2:$D$1255,4,0)</f>
        <v>ALERO</v>
      </c>
      <c r="AE7699">
        <f>+VLOOKUP(T7699,Tabla1[],5,0)</f>
        <v>0</v>
      </c>
      <c r="AF7699">
        <f t="shared" si="120"/>
        <v>10</v>
      </c>
    </row>
    <row r="7700" spans="1:32" x14ac:dyDescent="0.25">
      <c r="A7700">
        <v>106335</v>
      </c>
      <c r="B7700" t="s">
        <v>1113</v>
      </c>
      <c r="C7700" t="s">
        <v>75</v>
      </c>
      <c r="D7700">
        <v>0</v>
      </c>
      <c r="F7700" t="s">
        <v>10230</v>
      </c>
      <c r="G7700" t="s">
        <v>8477</v>
      </c>
      <c r="H7700" t="s">
        <v>13664</v>
      </c>
      <c r="I7700" t="s">
        <v>13665</v>
      </c>
      <c r="J7700" t="s">
        <v>13666</v>
      </c>
      <c r="K7700" t="s">
        <v>13667</v>
      </c>
      <c r="L7700" t="s">
        <v>37</v>
      </c>
      <c r="M7700" t="s">
        <v>239</v>
      </c>
      <c r="N7700" t="s">
        <v>11773</v>
      </c>
      <c r="O7700" t="s">
        <v>6299</v>
      </c>
      <c r="P7700" t="s">
        <v>9779</v>
      </c>
      <c r="Q7700" t="s">
        <v>10705</v>
      </c>
      <c r="R7700" t="s">
        <v>764</v>
      </c>
      <c r="S7700" t="s">
        <v>44</v>
      </c>
      <c r="T7700" t="s">
        <v>1657</v>
      </c>
      <c r="U7700" t="s">
        <v>1658</v>
      </c>
      <c r="W7700" t="s">
        <v>114</v>
      </c>
      <c r="X7700">
        <v>24</v>
      </c>
      <c r="Y7700">
        <v>3500</v>
      </c>
      <c r="Z7700">
        <v>0</v>
      </c>
      <c r="AA7700">
        <v>0</v>
      </c>
      <c r="AB7700">
        <v>9832488</v>
      </c>
      <c r="AC7700" t="s">
        <v>47</v>
      </c>
      <c r="AD7700">
        <f>+VLOOKUP(T7700,items!$A$2:$D$1255,4,0)</f>
        <v>0</v>
      </c>
      <c r="AE7700">
        <f>+VLOOKUP(T7700,Tabla1[],5,0)</f>
        <v>0</v>
      </c>
      <c r="AF7700">
        <f t="shared" si="120"/>
        <v>10</v>
      </c>
    </row>
    <row r="7701" spans="1:32" x14ac:dyDescent="0.25">
      <c r="A7701">
        <v>106335</v>
      </c>
      <c r="B7701" t="s">
        <v>1113</v>
      </c>
      <c r="C7701" t="s">
        <v>75</v>
      </c>
      <c r="D7701">
        <v>0</v>
      </c>
      <c r="F7701" t="s">
        <v>10230</v>
      </c>
      <c r="G7701" t="s">
        <v>8477</v>
      </c>
      <c r="H7701" t="s">
        <v>13664</v>
      </c>
      <c r="I7701" t="s">
        <v>13665</v>
      </c>
      <c r="J7701" t="s">
        <v>13666</v>
      </c>
      <c r="K7701" t="s">
        <v>13667</v>
      </c>
      <c r="L7701" t="s">
        <v>37</v>
      </c>
      <c r="M7701" t="s">
        <v>239</v>
      </c>
      <c r="N7701" t="s">
        <v>11773</v>
      </c>
      <c r="O7701" t="s">
        <v>6299</v>
      </c>
      <c r="P7701" t="s">
        <v>9779</v>
      </c>
      <c r="Q7701" t="s">
        <v>10705</v>
      </c>
      <c r="R7701" t="s">
        <v>764</v>
      </c>
      <c r="S7701" t="s">
        <v>44</v>
      </c>
      <c r="T7701" t="s">
        <v>1659</v>
      </c>
      <c r="U7701" t="s">
        <v>1660</v>
      </c>
      <c r="V7701" t="s">
        <v>578</v>
      </c>
      <c r="W7701" t="s">
        <v>114</v>
      </c>
      <c r="X7701">
        <v>2</v>
      </c>
      <c r="Y7701">
        <v>10000</v>
      </c>
      <c r="Z7701">
        <v>0</v>
      </c>
      <c r="AA7701">
        <v>2000</v>
      </c>
      <c r="AB7701">
        <v>15423570</v>
      </c>
      <c r="AC7701" t="s">
        <v>47</v>
      </c>
      <c r="AD7701">
        <f>+VLOOKUP(T7701,items!$A$2:$D$1255,4,0)</f>
        <v>0</v>
      </c>
      <c r="AE7701">
        <f>+VLOOKUP(T7701,Tabla1[],5,0)</f>
        <v>0</v>
      </c>
      <c r="AF7701">
        <f t="shared" si="120"/>
        <v>10</v>
      </c>
    </row>
    <row r="7702" spans="1:32" x14ac:dyDescent="0.25">
      <c r="A7702">
        <v>106335</v>
      </c>
      <c r="B7702" t="s">
        <v>1113</v>
      </c>
      <c r="C7702" t="s">
        <v>75</v>
      </c>
      <c r="D7702">
        <v>0</v>
      </c>
      <c r="F7702" t="s">
        <v>10230</v>
      </c>
      <c r="G7702" t="s">
        <v>8477</v>
      </c>
      <c r="H7702" t="s">
        <v>13664</v>
      </c>
      <c r="I7702" t="s">
        <v>13665</v>
      </c>
      <c r="J7702" t="s">
        <v>13666</v>
      </c>
      <c r="K7702" t="s">
        <v>13667</v>
      </c>
      <c r="L7702" t="s">
        <v>37</v>
      </c>
      <c r="M7702" t="s">
        <v>239</v>
      </c>
      <c r="N7702" t="s">
        <v>11773</v>
      </c>
      <c r="O7702" t="s">
        <v>6299</v>
      </c>
      <c r="P7702" t="s">
        <v>9779</v>
      </c>
      <c r="Q7702" t="s">
        <v>10705</v>
      </c>
      <c r="R7702" t="s">
        <v>764</v>
      </c>
      <c r="S7702" t="s">
        <v>44</v>
      </c>
      <c r="T7702" t="s">
        <v>439</v>
      </c>
      <c r="U7702" t="s">
        <v>440</v>
      </c>
      <c r="W7702" t="s">
        <v>114</v>
      </c>
      <c r="X7702">
        <v>1</v>
      </c>
      <c r="Y7702">
        <v>20000</v>
      </c>
      <c r="Z7702">
        <v>0</v>
      </c>
      <c r="AA7702">
        <v>0</v>
      </c>
      <c r="AB7702">
        <v>804603</v>
      </c>
      <c r="AC7702" t="s">
        <v>47</v>
      </c>
      <c r="AD7702">
        <f>+VLOOKUP(T7702,items!$A$2:$D$1255,4,0)</f>
        <v>0</v>
      </c>
      <c r="AE7702">
        <f>+VLOOKUP(T7702,Tabla1[],5,0)</f>
        <v>0</v>
      </c>
      <c r="AF7702">
        <f t="shared" si="120"/>
        <v>10</v>
      </c>
    </row>
    <row r="7703" spans="1:32" x14ac:dyDescent="0.25">
      <c r="A7703">
        <v>106335</v>
      </c>
      <c r="B7703" t="s">
        <v>1113</v>
      </c>
      <c r="C7703" t="s">
        <v>75</v>
      </c>
      <c r="D7703">
        <v>0</v>
      </c>
      <c r="F7703" t="s">
        <v>10230</v>
      </c>
      <c r="G7703" t="s">
        <v>8477</v>
      </c>
      <c r="H7703" t="s">
        <v>13664</v>
      </c>
      <c r="I7703" t="s">
        <v>13665</v>
      </c>
      <c r="J7703" t="s">
        <v>13666</v>
      </c>
      <c r="K7703" t="s">
        <v>13667</v>
      </c>
      <c r="L7703" t="s">
        <v>37</v>
      </c>
      <c r="M7703" t="s">
        <v>239</v>
      </c>
      <c r="N7703" t="s">
        <v>11773</v>
      </c>
      <c r="O7703" t="s">
        <v>6299</v>
      </c>
      <c r="P7703" t="s">
        <v>9779</v>
      </c>
      <c r="Q7703" t="s">
        <v>10705</v>
      </c>
      <c r="R7703" t="s">
        <v>764</v>
      </c>
      <c r="S7703" t="s">
        <v>44</v>
      </c>
      <c r="T7703" t="s">
        <v>1661</v>
      </c>
      <c r="U7703" t="s">
        <v>1662</v>
      </c>
      <c r="V7703" t="s">
        <v>578</v>
      </c>
      <c r="W7703" t="s">
        <v>114</v>
      </c>
      <c r="X7703">
        <v>2</v>
      </c>
      <c r="Y7703">
        <v>0</v>
      </c>
      <c r="Z7703">
        <v>0</v>
      </c>
      <c r="AA7703">
        <v>1800</v>
      </c>
      <c r="AB7703">
        <v>2206592</v>
      </c>
      <c r="AC7703" t="s">
        <v>47</v>
      </c>
      <c r="AD7703">
        <f>+VLOOKUP(T7703,items!$A$2:$D$1255,4,0)</f>
        <v>0</v>
      </c>
      <c r="AE7703">
        <f>+VLOOKUP(T7703,Tabla1[],5,0)</f>
        <v>0</v>
      </c>
      <c r="AF7703">
        <f t="shared" si="120"/>
        <v>10</v>
      </c>
    </row>
    <row r="7704" spans="1:32" x14ac:dyDescent="0.25">
      <c r="A7704">
        <v>106336</v>
      </c>
      <c r="B7704" t="s">
        <v>2909</v>
      </c>
      <c r="C7704" t="s">
        <v>75</v>
      </c>
      <c r="D7704">
        <v>0</v>
      </c>
      <c r="F7704" t="s">
        <v>10230</v>
      </c>
      <c r="G7704" t="s">
        <v>11293</v>
      </c>
      <c r="H7704" t="s">
        <v>13668</v>
      </c>
      <c r="I7704" t="s">
        <v>37</v>
      </c>
      <c r="J7704" t="s">
        <v>13669</v>
      </c>
      <c r="K7704" t="s">
        <v>13670</v>
      </c>
      <c r="L7704" t="s">
        <v>37</v>
      </c>
      <c r="M7704" t="s">
        <v>5878</v>
      </c>
      <c r="N7704" t="s">
        <v>5878</v>
      </c>
      <c r="O7704" t="s">
        <v>11623</v>
      </c>
      <c r="P7704" t="s">
        <v>239</v>
      </c>
      <c r="Q7704" t="s">
        <v>239</v>
      </c>
      <c r="R7704" t="s">
        <v>43</v>
      </c>
      <c r="S7704" t="s">
        <v>164</v>
      </c>
      <c r="T7704" t="s">
        <v>13671</v>
      </c>
      <c r="U7704" t="s">
        <v>13672</v>
      </c>
      <c r="X7704">
        <v>13</v>
      </c>
      <c r="Y7704">
        <v>0</v>
      </c>
      <c r="Z7704">
        <v>0</v>
      </c>
      <c r="AA7704">
        <v>0</v>
      </c>
      <c r="AB7704">
        <v>683800</v>
      </c>
      <c r="AC7704" t="s">
        <v>47</v>
      </c>
      <c r="AD7704">
        <f>+VLOOKUP(T7704,items!$A$2:$D$1255,4,0)</f>
        <v>0</v>
      </c>
      <c r="AE7704">
        <f>+VLOOKUP(T7704,Tabla1[],5,0)</f>
        <v>0</v>
      </c>
      <c r="AF7704">
        <f t="shared" si="120"/>
        <v>8</v>
      </c>
    </row>
    <row r="7705" spans="1:32" x14ac:dyDescent="0.25">
      <c r="A7705">
        <v>106339</v>
      </c>
      <c r="B7705" t="s">
        <v>13673</v>
      </c>
      <c r="C7705" t="s">
        <v>33</v>
      </c>
      <c r="D7705">
        <v>0</v>
      </c>
      <c r="F7705" t="s">
        <v>10230</v>
      </c>
      <c r="G7705" t="s">
        <v>8479</v>
      </c>
      <c r="H7705" t="s">
        <v>13674</v>
      </c>
      <c r="I7705" t="s">
        <v>37</v>
      </c>
      <c r="J7705" t="s">
        <v>13675</v>
      </c>
      <c r="K7705" t="s">
        <v>13676</v>
      </c>
      <c r="L7705" t="s">
        <v>13677</v>
      </c>
      <c r="M7705" t="s">
        <v>13254</v>
      </c>
      <c r="N7705" t="s">
        <v>13254</v>
      </c>
      <c r="O7705" t="s">
        <v>11094</v>
      </c>
      <c r="P7705" t="s">
        <v>1250</v>
      </c>
      <c r="Q7705" t="s">
        <v>9159</v>
      </c>
      <c r="R7705" t="s">
        <v>63</v>
      </c>
      <c r="S7705" t="s">
        <v>128</v>
      </c>
      <c r="T7705" t="s">
        <v>13678</v>
      </c>
      <c r="U7705" t="s">
        <v>13679</v>
      </c>
      <c r="X7705">
        <v>4</v>
      </c>
      <c r="Y7705">
        <v>0</v>
      </c>
      <c r="Z7705">
        <v>0</v>
      </c>
      <c r="AA7705">
        <v>0</v>
      </c>
      <c r="AB7705">
        <v>14894040</v>
      </c>
      <c r="AC7705" t="s">
        <v>47</v>
      </c>
      <c r="AD7705" t="str">
        <f>+VLOOKUP(T7705,items!$A$2:$D$1255,4,0)</f>
        <v>SOMBRILLA</v>
      </c>
      <c r="AE7705">
        <f>+VLOOKUP(T7705,Tabla1[],5,0)</f>
        <v>0</v>
      </c>
      <c r="AF7705">
        <f t="shared" si="120"/>
        <v>9</v>
      </c>
    </row>
    <row r="7706" spans="1:32" x14ac:dyDescent="0.25">
      <c r="A7706">
        <v>106339</v>
      </c>
      <c r="B7706" t="s">
        <v>13673</v>
      </c>
      <c r="C7706" t="s">
        <v>33</v>
      </c>
      <c r="D7706">
        <v>0</v>
      </c>
      <c r="F7706" t="s">
        <v>10230</v>
      </c>
      <c r="G7706" t="s">
        <v>8479</v>
      </c>
      <c r="H7706" t="s">
        <v>13674</v>
      </c>
      <c r="I7706" t="s">
        <v>37</v>
      </c>
      <c r="J7706" t="s">
        <v>13675</v>
      </c>
      <c r="K7706" t="s">
        <v>13676</v>
      </c>
      <c r="L7706" t="s">
        <v>13677</v>
      </c>
      <c r="M7706" t="s">
        <v>13254</v>
      </c>
      <c r="N7706" t="s">
        <v>13254</v>
      </c>
      <c r="O7706" t="s">
        <v>11094</v>
      </c>
      <c r="P7706" t="s">
        <v>1250</v>
      </c>
      <c r="Q7706" t="s">
        <v>9159</v>
      </c>
      <c r="R7706" t="s">
        <v>63</v>
      </c>
      <c r="S7706" t="s">
        <v>128</v>
      </c>
      <c r="T7706" t="s">
        <v>2171</v>
      </c>
      <c r="U7706" t="s">
        <v>2172</v>
      </c>
      <c r="W7706" t="s">
        <v>93</v>
      </c>
      <c r="X7706">
        <v>4</v>
      </c>
      <c r="Y7706">
        <v>0</v>
      </c>
      <c r="Z7706">
        <v>0</v>
      </c>
      <c r="AA7706">
        <v>0</v>
      </c>
      <c r="AB7706">
        <v>6914972</v>
      </c>
      <c r="AC7706" t="s">
        <v>47</v>
      </c>
      <c r="AD7706">
        <f>+VLOOKUP(T7706,items!$A$2:$D$1255,4,0)</f>
        <v>0</v>
      </c>
      <c r="AE7706">
        <f>+VLOOKUP(T7706,Tabla1[],5,0)</f>
        <v>0</v>
      </c>
      <c r="AF7706">
        <f t="shared" si="120"/>
        <v>9</v>
      </c>
    </row>
    <row r="7707" spans="1:32" x14ac:dyDescent="0.25">
      <c r="A7707">
        <v>106339</v>
      </c>
      <c r="B7707" t="s">
        <v>13673</v>
      </c>
      <c r="C7707" t="s">
        <v>33</v>
      </c>
      <c r="D7707">
        <v>0</v>
      </c>
      <c r="F7707" t="s">
        <v>10230</v>
      </c>
      <c r="G7707" t="s">
        <v>8479</v>
      </c>
      <c r="H7707" t="s">
        <v>13674</v>
      </c>
      <c r="I7707" t="s">
        <v>37</v>
      </c>
      <c r="J7707" t="s">
        <v>13675</v>
      </c>
      <c r="K7707" t="s">
        <v>13676</v>
      </c>
      <c r="L7707" t="s">
        <v>13677</v>
      </c>
      <c r="M7707" t="s">
        <v>13254</v>
      </c>
      <c r="N7707" t="s">
        <v>13254</v>
      </c>
      <c r="O7707" t="s">
        <v>11094</v>
      </c>
      <c r="P7707" t="s">
        <v>1250</v>
      </c>
      <c r="Q7707" t="s">
        <v>9159</v>
      </c>
      <c r="R7707" t="s">
        <v>63</v>
      </c>
      <c r="S7707" t="s">
        <v>128</v>
      </c>
      <c r="T7707" t="s">
        <v>13680</v>
      </c>
      <c r="U7707" t="s">
        <v>13681</v>
      </c>
      <c r="X7707">
        <v>4</v>
      </c>
      <c r="Y7707">
        <v>0</v>
      </c>
      <c r="Z7707">
        <v>0</v>
      </c>
      <c r="AA7707">
        <v>0</v>
      </c>
      <c r="AB7707">
        <v>9441432</v>
      </c>
      <c r="AC7707" t="s">
        <v>47</v>
      </c>
      <c r="AD7707">
        <f>+VLOOKUP(T7707,items!$A$2:$D$1255,4,0)</f>
        <v>0</v>
      </c>
      <c r="AE7707">
        <f>+VLOOKUP(T7707,Tabla1[],5,0)</f>
        <v>0</v>
      </c>
      <c r="AF7707">
        <f t="shared" si="120"/>
        <v>9</v>
      </c>
    </row>
    <row r="7708" spans="1:32" x14ac:dyDescent="0.25">
      <c r="A7708">
        <v>106339</v>
      </c>
      <c r="B7708" t="s">
        <v>13673</v>
      </c>
      <c r="C7708" t="s">
        <v>33</v>
      </c>
      <c r="D7708">
        <v>0</v>
      </c>
      <c r="F7708" t="s">
        <v>10230</v>
      </c>
      <c r="G7708" t="s">
        <v>8479</v>
      </c>
      <c r="H7708" t="s">
        <v>13674</v>
      </c>
      <c r="I7708" t="s">
        <v>37</v>
      </c>
      <c r="J7708" t="s">
        <v>13675</v>
      </c>
      <c r="K7708" t="s">
        <v>13676</v>
      </c>
      <c r="L7708" t="s">
        <v>13677</v>
      </c>
      <c r="M7708" t="s">
        <v>13254</v>
      </c>
      <c r="N7708" t="s">
        <v>13254</v>
      </c>
      <c r="O7708" t="s">
        <v>11094</v>
      </c>
      <c r="P7708" t="s">
        <v>1250</v>
      </c>
      <c r="Q7708" t="s">
        <v>9159</v>
      </c>
      <c r="R7708" t="s">
        <v>63</v>
      </c>
      <c r="S7708" t="s">
        <v>128</v>
      </c>
      <c r="T7708" t="s">
        <v>314</v>
      </c>
      <c r="U7708" t="s">
        <v>315</v>
      </c>
      <c r="V7708" t="s">
        <v>67</v>
      </c>
      <c r="X7708">
        <v>1</v>
      </c>
      <c r="Y7708">
        <v>0</v>
      </c>
      <c r="Z7708">
        <v>0</v>
      </c>
      <c r="AA7708">
        <v>0</v>
      </c>
      <c r="AB7708">
        <v>1200000</v>
      </c>
      <c r="AC7708" t="s">
        <v>47</v>
      </c>
      <c r="AD7708">
        <f>+VLOOKUP(T7708,items!$A$2:$D$1255,4,0)</f>
        <v>0</v>
      </c>
      <c r="AE7708">
        <f>+VLOOKUP(T7708,Tabla1[],5,0)</f>
        <v>0</v>
      </c>
      <c r="AF7708">
        <f t="shared" si="120"/>
        <v>9</v>
      </c>
    </row>
    <row r="7709" spans="1:32" x14ac:dyDescent="0.25">
      <c r="A7709">
        <v>106341</v>
      </c>
      <c r="B7709" t="s">
        <v>5688</v>
      </c>
      <c r="C7709" t="s">
        <v>75</v>
      </c>
      <c r="D7709">
        <v>0</v>
      </c>
      <c r="F7709" t="s">
        <v>10230</v>
      </c>
      <c r="G7709" t="s">
        <v>10462</v>
      </c>
      <c r="H7709" t="s">
        <v>13682</v>
      </c>
      <c r="I7709" t="s">
        <v>37</v>
      </c>
      <c r="J7709" t="s">
        <v>13683</v>
      </c>
      <c r="K7709" t="s">
        <v>13684</v>
      </c>
      <c r="L7709" t="s">
        <v>37</v>
      </c>
      <c r="M7709" t="s">
        <v>11377</v>
      </c>
      <c r="N7709" t="s">
        <v>11377</v>
      </c>
      <c r="O7709" t="s">
        <v>10843</v>
      </c>
      <c r="P7709" t="s">
        <v>5878</v>
      </c>
      <c r="Q7709" t="s">
        <v>5878</v>
      </c>
      <c r="R7709" t="s">
        <v>127</v>
      </c>
      <c r="S7709" t="s">
        <v>164</v>
      </c>
      <c r="T7709" t="s">
        <v>2989</v>
      </c>
      <c r="U7709" t="s">
        <v>688</v>
      </c>
      <c r="X7709">
        <v>17</v>
      </c>
      <c r="Y7709">
        <v>0</v>
      </c>
      <c r="Z7709">
        <v>0</v>
      </c>
      <c r="AA7709">
        <v>0</v>
      </c>
      <c r="AB7709">
        <v>894200</v>
      </c>
      <c r="AC7709" t="s">
        <v>47</v>
      </c>
      <c r="AD7709">
        <f>+VLOOKUP(T7709,items!$A$2:$D$1255,4,0)</f>
        <v>0</v>
      </c>
      <c r="AE7709">
        <f>+VLOOKUP(T7709,Tabla1[],5,0)</f>
        <v>0</v>
      </c>
      <c r="AF7709">
        <f t="shared" si="120"/>
        <v>7</v>
      </c>
    </row>
    <row r="7710" spans="1:32" x14ac:dyDescent="0.25">
      <c r="A7710">
        <v>106362</v>
      </c>
      <c r="B7710" t="s">
        <v>13685</v>
      </c>
      <c r="C7710" t="s">
        <v>33</v>
      </c>
      <c r="D7710">
        <v>0</v>
      </c>
      <c r="F7710" t="s">
        <v>10230</v>
      </c>
      <c r="G7710" t="s">
        <v>10462</v>
      </c>
      <c r="H7710" t="s">
        <v>13686</v>
      </c>
      <c r="I7710" t="s">
        <v>37</v>
      </c>
      <c r="J7710" t="s">
        <v>13687</v>
      </c>
      <c r="K7710" t="s">
        <v>13688</v>
      </c>
      <c r="L7710" t="s">
        <v>37</v>
      </c>
      <c r="M7710" t="s">
        <v>11377</v>
      </c>
      <c r="N7710" t="s">
        <v>11377</v>
      </c>
      <c r="O7710" t="s">
        <v>10370</v>
      </c>
      <c r="P7710" t="s">
        <v>10371</v>
      </c>
      <c r="Q7710" t="s">
        <v>11094</v>
      </c>
      <c r="R7710" t="s">
        <v>13689</v>
      </c>
      <c r="S7710" t="s">
        <v>128</v>
      </c>
      <c r="T7710" t="s">
        <v>377</v>
      </c>
      <c r="U7710" t="s">
        <v>378</v>
      </c>
      <c r="X7710">
        <v>4</v>
      </c>
      <c r="Y7710">
        <v>0</v>
      </c>
      <c r="Z7710">
        <v>0</v>
      </c>
      <c r="AA7710">
        <v>0</v>
      </c>
      <c r="AB7710">
        <v>720000</v>
      </c>
      <c r="AC7710" t="s">
        <v>47</v>
      </c>
      <c r="AD7710">
        <f>+VLOOKUP(T7710,items!$A$2:$D$1255,4,0)</f>
        <v>0</v>
      </c>
      <c r="AE7710">
        <f>+VLOOKUP(T7710,Tabla1[],5,0)</f>
        <v>0</v>
      </c>
      <c r="AF7710">
        <f t="shared" si="120"/>
        <v>9</v>
      </c>
    </row>
    <row r="7711" spans="1:32" x14ac:dyDescent="0.25">
      <c r="A7711">
        <v>106362</v>
      </c>
      <c r="B7711" t="s">
        <v>13685</v>
      </c>
      <c r="C7711" t="s">
        <v>33</v>
      </c>
      <c r="D7711">
        <v>0</v>
      </c>
      <c r="F7711" t="s">
        <v>10230</v>
      </c>
      <c r="G7711" t="s">
        <v>10462</v>
      </c>
      <c r="H7711" t="s">
        <v>13686</v>
      </c>
      <c r="I7711" t="s">
        <v>37</v>
      </c>
      <c r="J7711" t="s">
        <v>13687</v>
      </c>
      <c r="K7711" t="s">
        <v>13688</v>
      </c>
      <c r="L7711" t="s">
        <v>37</v>
      </c>
      <c r="M7711" t="s">
        <v>11377</v>
      </c>
      <c r="N7711" t="s">
        <v>11377</v>
      </c>
      <c r="O7711" t="s">
        <v>10370</v>
      </c>
      <c r="P7711" t="s">
        <v>10371</v>
      </c>
      <c r="Q7711" t="s">
        <v>11094</v>
      </c>
      <c r="R7711" t="s">
        <v>13689</v>
      </c>
      <c r="S7711" t="s">
        <v>128</v>
      </c>
      <c r="T7711" t="s">
        <v>217</v>
      </c>
      <c r="U7711" t="s">
        <v>218</v>
      </c>
      <c r="X7711">
        <v>1</v>
      </c>
      <c r="Y7711">
        <v>0</v>
      </c>
      <c r="Z7711">
        <v>0</v>
      </c>
      <c r="AA7711">
        <v>0</v>
      </c>
      <c r="AB7711">
        <v>902508</v>
      </c>
      <c r="AC7711" t="s">
        <v>47</v>
      </c>
      <c r="AD7711">
        <f>+VLOOKUP(T7711,items!$A$2:$D$1255,4,0)</f>
        <v>0</v>
      </c>
      <c r="AE7711">
        <f>+VLOOKUP(T7711,Tabla1[],5,0)</f>
        <v>0</v>
      </c>
      <c r="AF7711">
        <f t="shared" si="120"/>
        <v>9</v>
      </c>
    </row>
    <row r="7712" spans="1:32" x14ac:dyDescent="0.25">
      <c r="A7712">
        <v>106362</v>
      </c>
      <c r="B7712" t="s">
        <v>13685</v>
      </c>
      <c r="C7712" t="s">
        <v>33</v>
      </c>
      <c r="D7712">
        <v>0</v>
      </c>
      <c r="F7712" t="s">
        <v>10230</v>
      </c>
      <c r="G7712" t="s">
        <v>10462</v>
      </c>
      <c r="H7712" t="s">
        <v>13686</v>
      </c>
      <c r="I7712" t="s">
        <v>37</v>
      </c>
      <c r="J7712" t="s">
        <v>13687</v>
      </c>
      <c r="K7712" t="s">
        <v>13688</v>
      </c>
      <c r="L7712" t="s">
        <v>37</v>
      </c>
      <c r="M7712" t="s">
        <v>11377</v>
      </c>
      <c r="N7712" t="s">
        <v>11377</v>
      </c>
      <c r="O7712" t="s">
        <v>10370</v>
      </c>
      <c r="P7712" t="s">
        <v>10371</v>
      </c>
      <c r="Q7712" t="s">
        <v>11094</v>
      </c>
      <c r="R7712" t="s">
        <v>13689</v>
      </c>
      <c r="S7712" t="s">
        <v>128</v>
      </c>
      <c r="T7712" t="s">
        <v>219</v>
      </c>
      <c r="U7712" t="s">
        <v>220</v>
      </c>
      <c r="X7712">
        <v>4</v>
      </c>
      <c r="Y7712">
        <v>0</v>
      </c>
      <c r="Z7712">
        <v>0</v>
      </c>
      <c r="AA7712">
        <v>0</v>
      </c>
      <c r="AB7712">
        <v>2234880</v>
      </c>
      <c r="AC7712" t="s">
        <v>47</v>
      </c>
      <c r="AD7712">
        <f>+VLOOKUP(T7712,items!$A$2:$D$1255,4,0)</f>
        <v>0</v>
      </c>
      <c r="AE7712">
        <f>+VLOOKUP(T7712,Tabla1[],5,0)</f>
        <v>0</v>
      </c>
      <c r="AF7712">
        <f t="shared" si="120"/>
        <v>9</v>
      </c>
    </row>
    <row r="7713" spans="1:32" x14ac:dyDescent="0.25">
      <c r="A7713">
        <v>106362</v>
      </c>
      <c r="B7713" t="s">
        <v>13685</v>
      </c>
      <c r="C7713" t="s">
        <v>33</v>
      </c>
      <c r="D7713">
        <v>0</v>
      </c>
      <c r="F7713" t="s">
        <v>10230</v>
      </c>
      <c r="G7713" t="s">
        <v>10462</v>
      </c>
      <c r="H7713" t="s">
        <v>13686</v>
      </c>
      <c r="I7713" t="s">
        <v>37</v>
      </c>
      <c r="J7713" t="s">
        <v>13687</v>
      </c>
      <c r="K7713" t="s">
        <v>13688</v>
      </c>
      <c r="L7713" t="s">
        <v>37</v>
      </c>
      <c r="M7713" t="s">
        <v>11377</v>
      </c>
      <c r="N7713" t="s">
        <v>11377</v>
      </c>
      <c r="O7713" t="s">
        <v>10370</v>
      </c>
      <c r="P7713" t="s">
        <v>10371</v>
      </c>
      <c r="Q7713" t="s">
        <v>11094</v>
      </c>
      <c r="R7713" t="s">
        <v>13689</v>
      </c>
      <c r="S7713" t="s">
        <v>128</v>
      </c>
      <c r="T7713" t="s">
        <v>314</v>
      </c>
      <c r="U7713" t="s">
        <v>315</v>
      </c>
      <c r="X7713">
        <v>1</v>
      </c>
      <c r="Y7713">
        <v>0</v>
      </c>
      <c r="Z7713">
        <v>0</v>
      </c>
      <c r="AA7713">
        <v>0</v>
      </c>
      <c r="AB7713">
        <v>800000</v>
      </c>
      <c r="AC7713" t="s">
        <v>47</v>
      </c>
      <c r="AD7713">
        <f>+VLOOKUP(T7713,items!$A$2:$D$1255,4,0)</f>
        <v>0</v>
      </c>
      <c r="AE7713">
        <f>+VLOOKUP(T7713,Tabla1[],5,0)</f>
        <v>0</v>
      </c>
      <c r="AF7713">
        <f t="shared" si="120"/>
        <v>9</v>
      </c>
    </row>
    <row r="7714" spans="1:32" x14ac:dyDescent="0.25">
      <c r="A7714">
        <v>106363</v>
      </c>
      <c r="B7714" t="s">
        <v>1003</v>
      </c>
      <c r="C7714" t="s">
        <v>33</v>
      </c>
      <c r="D7714">
        <v>0</v>
      </c>
      <c r="F7714" t="s">
        <v>10230</v>
      </c>
      <c r="G7714" t="s">
        <v>10462</v>
      </c>
      <c r="H7714" t="s">
        <v>13690</v>
      </c>
      <c r="I7714" t="s">
        <v>37</v>
      </c>
      <c r="J7714" t="s">
        <v>13691</v>
      </c>
      <c r="K7714" t="s">
        <v>13692</v>
      </c>
      <c r="L7714" t="s">
        <v>37</v>
      </c>
      <c r="M7714" t="s">
        <v>11377</v>
      </c>
      <c r="N7714" t="s">
        <v>11377</v>
      </c>
      <c r="O7714" t="s">
        <v>12823</v>
      </c>
      <c r="P7714" t="s">
        <v>12565</v>
      </c>
      <c r="Q7714" t="s">
        <v>8608</v>
      </c>
      <c r="R7714" t="s">
        <v>411</v>
      </c>
      <c r="S7714" t="s">
        <v>256</v>
      </c>
      <c r="T7714" t="s">
        <v>11298</v>
      </c>
      <c r="U7714" t="s">
        <v>11299</v>
      </c>
      <c r="V7714" t="s">
        <v>958</v>
      </c>
      <c r="W7714" t="s">
        <v>117</v>
      </c>
      <c r="X7714">
        <v>1</v>
      </c>
      <c r="Y7714">
        <v>0</v>
      </c>
      <c r="Z7714">
        <v>0</v>
      </c>
      <c r="AA7714">
        <v>0</v>
      </c>
      <c r="AB7714">
        <v>0</v>
      </c>
      <c r="AC7714" t="s">
        <v>47</v>
      </c>
      <c r="AD7714" t="str">
        <f>+VLOOKUP(T7714,items!$A$2:$D$1255,4,0)</f>
        <v>MUEBLES</v>
      </c>
      <c r="AE7714">
        <f>+VLOOKUP(T7714,Tabla1[],5,0)</f>
        <v>0</v>
      </c>
      <c r="AF7714">
        <f t="shared" si="120"/>
        <v>9</v>
      </c>
    </row>
    <row r="7715" spans="1:32" x14ac:dyDescent="0.25">
      <c r="A7715">
        <v>106363</v>
      </c>
      <c r="B7715" t="s">
        <v>1003</v>
      </c>
      <c r="C7715" t="s">
        <v>33</v>
      </c>
      <c r="D7715">
        <v>0</v>
      </c>
      <c r="F7715" t="s">
        <v>10230</v>
      </c>
      <c r="G7715" t="s">
        <v>10462</v>
      </c>
      <c r="H7715" t="s">
        <v>13690</v>
      </c>
      <c r="I7715" t="s">
        <v>37</v>
      </c>
      <c r="J7715" t="s">
        <v>13691</v>
      </c>
      <c r="K7715" t="s">
        <v>13692</v>
      </c>
      <c r="L7715" t="s">
        <v>37</v>
      </c>
      <c r="M7715" t="s">
        <v>11377</v>
      </c>
      <c r="N7715" t="s">
        <v>11377</v>
      </c>
      <c r="O7715" t="s">
        <v>12823</v>
      </c>
      <c r="P7715" t="s">
        <v>12565</v>
      </c>
      <c r="Q7715" t="s">
        <v>8608</v>
      </c>
      <c r="R7715" t="s">
        <v>411</v>
      </c>
      <c r="S7715" t="s">
        <v>256</v>
      </c>
      <c r="T7715" t="s">
        <v>11300</v>
      </c>
      <c r="U7715" t="s">
        <v>11301</v>
      </c>
      <c r="V7715" t="s">
        <v>958</v>
      </c>
      <c r="W7715" t="s">
        <v>117</v>
      </c>
      <c r="X7715">
        <v>1</v>
      </c>
      <c r="Y7715">
        <v>0</v>
      </c>
      <c r="Z7715">
        <v>0</v>
      </c>
      <c r="AA7715">
        <v>0</v>
      </c>
      <c r="AB7715">
        <v>0</v>
      </c>
      <c r="AC7715" t="s">
        <v>47</v>
      </c>
      <c r="AD7715" t="str">
        <f>+VLOOKUP(T7715,items!$A$2:$D$1255,4,0)</f>
        <v>MUEBLES</v>
      </c>
      <c r="AE7715">
        <f>+VLOOKUP(T7715,Tabla1[],5,0)</f>
        <v>0</v>
      </c>
      <c r="AF7715">
        <f t="shared" si="120"/>
        <v>9</v>
      </c>
    </row>
    <row r="7716" spans="1:32" x14ac:dyDescent="0.25">
      <c r="A7716">
        <v>106363</v>
      </c>
      <c r="B7716" t="s">
        <v>1003</v>
      </c>
      <c r="C7716" t="s">
        <v>33</v>
      </c>
      <c r="D7716">
        <v>0</v>
      </c>
      <c r="F7716" t="s">
        <v>10230</v>
      </c>
      <c r="G7716" t="s">
        <v>10462</v>
      </c>
      <c r="H7716" t="s">
        <v>13690</v>
      </c>
      <c r="I7716" t="s">
        <v>37</v>
      </c>
      <c r="J7716" t="s">
        <v>13691</v>
      </c>
      <c r="K7716" t="s">
        <v>13692</v>
      </c>
      <c r="L7716" t="s">
        <v>37</v>
      </c>
      <c r="M7716" t="s">
        <v>11377</v>
      </c>
      <c r="N7716" t="s">
        <v>11377</v>
      </c>
      <c r="O7716" t="s">
        <v>12823</v>
      </c>
      <c r="P7716" t="s">
        <v>12565</v>
      </c>
      <c r="Q7716" t="s">
        <v>8608</v>
      </c>
      <c r="R7716" t="s">
        <v>411</v>
      </c>
      <c r="S7716" t="s">
        <v>256</v>
      </c>
      <c r="T7716" t="s">
        <v>11302</v>
      </c>
      <c r="U7716" t="s">
        <v>11303</v>
      </c>
      <c r="W7716" t="s">
        <v>111</v>
      </c>
      <c r="X7716">
        <v>1</v>
      </c>
      <c r="Y7716">
        <v>0</v>
      </c>
      <c r="Z7716">
        <v>0</v>
      </c>
      <c r="AA7716">
        <v>0</v>
      </c>
      <c r="AB7716">
        <v>0</v>
      </c>
      <c r="AC7716" t="s">
        <v>47</v>
      </c>
      <c r="AD7716" t="str">
        <f>+VLOOKUP(T7716,items!$A$2:$D$1255,4,0)</f>
        <v>MUEBLES</v>
      </c>
      <c r="AE7716">
        <f>+VLOOKUP(T7716,Tabla1[],5,0)</f>
        <v>0</v>
      </c>
      <c r="AF7716">
        <f t="shared" si="120"/>
        <v>9</v>
      </c>
    </row>
    <row r="7717" spans="1:32" x14ac:dyDescent="0.25">
      <c r="A7717">
        <v>106363</v>
      </c>
      <c r="B7717" t="s">
        <v>1003</v>
      </c>
      <c r="C7717" t="s">
        <v>33</v>
      </c>
      <c r="D7717">
        <v>0</v>
      </c>
      <c r="F7717" t="s">
        <v>10230</v>
      </c>
      <c r="G7717" t="s">
        <v>10462</v>
      </c>
      <c r="H7717" t="s">
        <v>13690</v>
      </c>
      <c r="I7717" t="s">
        <v>37</v>
      </c>
      <c r="J7717" t="s">
        <v>13691</v>
      </c>
      <c r="K7717" t="s">
        <v>13692</v>
      </c>
      <c r="L7717" t="s">
        <v>37</v>
      </c>
      <c r="M7717" t="s">
        <v>11377</v>
      </c>
      <c r="N7717" t="s">
        <v>11377</v>
      </c>
      <c r="O7717" t="s">
        <v>12823</v>
      </c>
      <c r="P7717" t="s">
        <v>12565</v>
      </c>
      <c r="Q7717" t="s">
        <v>8608</v>
      </c>
      <c r="R7717" t="s">
        <v>411</v>
      </c>
      <c r="S7717" t="s">
        <v>256</v>
      </c>
      <c r="T7717" t="s">
        <v>550</v>
      </c>
      <c r="U7717" t="s">
        <v>551</v>
      </c>
      <c r="W7717" t="s">
        <v>111</v>
      </c>
      <c r="X7717">
        <v>1</v>
      </c>
      <c r="Y7717">
        <v>0</v>
      </c>
      <c r="Z7717">
        <v>0</v>
      </c>
      <c r="AA7717">
        <v>0</v>
      </c>
      <c r="AB7717">
        <v>0</v>
      </c>
      <c r="AC7717" t="s">
        <v>47</v>
      </c>
      <c r="AD7717">
        <f>+VLOOKUP(T7717,items!$A$2:$D$1255,4,0)</f>
        <v>0</v>
      </c>
      <c r="AE7717">
        <f>+VLOOKUP(T7717,Tabla1[],5,0)</f>
        <v>0</v>
      </c>
      <c r="AF7717">
        <f t="shared" si="120"/>
        <v>9</v>
      </c>
    </row>
    <row r="7718" spans="1:32" x14ac:dyDescent="0.25">
      <c r="A7718">
        <v>106363</v>
      </c>
      <c r="B7718" t="s">
        <v>1003</v>
      </c>
      <c r="C7718" t="s">
        <v>33</v>
      </c>
      <c r="D7718">
        <v>0</v>
      </c>
      <c r="F7718" t="s">
        <v>10230</v>
      </c>
      <c r="G7718" t="s">
        <v>10462</v>
      </c>
      <c r="H7718" t="s">
        <v>13690</v>
      </c>
      <c r="I7718" t="s">
        <v>37</v>
      </c>
      <c r="J7718" t="s">
        <v>13691</v>
      </c>
      <c r="K7718" t="s">
        <v>13692</v>
      </c>
      <c r="L7718" t="s">
        <v>37</v>
      </c>
      <c r="M7718" t="s">
        <v>11377</v>
      </c>
      <c r="N7718" t="s">
        <v>11377</v>
      </c>
      <c r="O7718" t="s">
        <v>12823</v>
      </c>
      <c r="P7718" t="s">
        <v>12565</v>
      </c>
      <c r="Q7718" t="s">
        <v>8608</v>
      </c>
      <c r="R7718" t="s">
        <v>411</v>
      </c>
      <c r="S7718" t="s">
        <v>256</v>
      </c>
      <c r="T7718" t="s">
        <v>882</v>
      </c>
      <c r="U7718" t="s">
        <v>883</v>
      </c>
      <c r="V7718" t="s">
        <v>859</v>
      </c>
      <c r="X7718">
        <v>1</v>
      </c>
      <c r="Y7718">
        <v>0</v>
      </c>
      <c r="Z7718">
        <v>0</v>
      </c>
      <c r="AA7718">
        <v>0</v>
      </c>
      <c r="AB7718">
        <v>0</v>
      </c>
      <c r="AC7718" t="s">
        <v>47</v>
      </c>
      <c r="AD7718" t="str">
        <f>+VLOOKUP(T7718,items!$A$2:$D$1255,4,0)</f>
        <v>MUEBLES</v>
      </c>
      <c r="AE7718">
        <f>+VLOOKUP(T7718,Tabla1[],5,0)</f>
        <v>0</v>
      </c>
      <c r="AF7718">
        <f t="shared" si="120"/>
        <v>9</v>
      </c>
    </row>
    <row r="7719" spans="1:32" x14ac:dyDescent="0.25">
      <c r="A7719">
        <v>106371</v>
      </c>
      <c r="B7719" t="s">
        <v>7273</v>
      </c>
      <c r="C7719" t="s">
        <v>33</v>
      </c>
      <c r="D7719">
        <v>0</v>
      </c>
      <c r="F7719" t="s">
        <v>10462</v>
      </c>
      <c r="G7719" t="s">
        <v>5878</v>
      </c>
      <c r="H7719" t="s">
        <v>13693</v>
      </c>
      <c r="I7719" t="s">
        <v>37</v>
      </c>
      <c r="J7719" t="s">
        <v>13694</v>
      </c>
      <c r="K7719" t="s">
        <v>13695</v>
      </c>
      <c r="L7719" t="s">
        <v>13696</v>
      </c>
      <c r="M7719" t="s">
        <v>8477</v>
      </c>
      <c r="N7719" t="s">
        <v>8477</v>
      </c>
      <c r="O7719" t="s">
        <v>11623</v>
      </c>
      <c r="P7719" t="s">
        <v>175</v>
      </c>
      <c r="Q7719" t="s">
        <v>240</v>
      </c>
      <c r="R7719" t="s">
        <v>127</v>
      </c>
      <c r="S7719" t="s">
        <v>44</v>
      </c>
      <c r="T7719" t="s">
        <v>4230</v>
      </c>
      <c r="U7719" t="s">
        <v>8174</v>
      </c>
      <c r="X7719">
        <v>1</v>
      </c>
      <c r="Y7719">
        <v>0</v>
      </c>
      <c r="Z7719">
        <v>0</v>
      </c>
      <c r="AA7719">
        <v>0</v>
      </c>
      <c r="AB7719">
        <v>8000</v>
      </c>
      <c r="AC7719" t="s">
        <v>47</v>
      </c>
      <c r="AD7719">
        <f>+VLOOKUP(T7719,items!$A$2:$D$1255,4,0)</f>
        <v>0</v>
      </c>
      <c r="AE7719">
        <f>+VLOOKUP(T7719,Tabla1[],5,0)</f>
        <v>0</v>
      </c>
      <c r="AF7719">
        <f t="shared" si="120"/>
        <v>8</v>
      </c>
    </row>
    <row r="7720" spans="1:32" x14ac:dyDescent="0.25">
      <c r="A7720">
        <v>106384</v>
      </c>
      <c r="B7720" t="s">
        <v>3428</v>
      </c>
      <c r="C7720" t="s">
        <v>33</v>
      </c>
      <c r="D7720">
        <v>0</v>
      </c>
      <c r="F7720" t="s">
        <v>10462</v>
      </c>
      <c r="G7720" t="s">
        <v>5878</v>
      </c>
      <c r="H7720" t="s">
        <v>13697</v>
      </c>
      <c r="I7720" t="s">
        <v>37</v>
      </c>
      <c r="J7720" t="s">
        <v>13698</v>
      </c>
      <c r="K7720" t="s">
        <v>13699</v>
      </c>
      <c r="L7720" t="s">
        <v>13700</v>
      </c>
      <c r="M7720" t="s">
        <v>8477</v>
      </c>
      <c r="N7720" t="s">
        <v>8477</v>
      </c>
      <c r="O7720" t="s">
        <v>8479</v>
      </c>
      <c r="P7720" t="s">
        <v>13016</v>
      </c>
      <c r="Q7720" t="s">
        <v>11844</v>
      </c>
      <c r="R7720" t="s">
        <v>127</v>
      </c>
      <c r="S7720" t="s">
        <v>108</v>
      </c>
      <c r="T7720" t="s">
        <v>414</v>
      </c>
      <c r="U7720" t="s">
        <v>415</v>
      </c>
      <c r="X7720">
        <v>2</v>
      </c>
      <c r="Y7720">
        <v>0</v>
      </c>
      <c r="Z7720">
        <v>0</v>
      </c>
      <c r="AA7720">
        <v>0</v>
      </c>
      <c r="AB7720">
        <v>1640000</v>
      </c>
      <c r="AC7720" t="s">
        <v>47</v>
      </c>
      <c r="AD7720">
        <f>+VLOOKUP(T7720,items!$A$2:$D$1255,4,0)</f>
        <v>0</v>
      </c>
      <c r="AE7720">
        <f>+VLOOKUP(T7720,Tabla1[],5,0)</f>
        <v>0</v>
      </c>
      <c r="AF7720">
        <f t="shared" si="120"/>
        <v>8</v>
      </c>
    </row>
    <row r="7721" spans="1:32" x14ac:dyDescent="0.25">
      <c r="A7721">
        <v>106391</v>
      </c>
      <c r="B7721" t="s">
        <v>11336</v>
      </c>
      <c r="C7721" t="s">
        <v>75</v>
      </c>
      <c r="D7721">
        <v>0</v>
      </c>
      <c r="F7721" t="s">
        <v>10462</v>
      </c>
      <c r="G7721" t="s">
        <v>10462</v>
      </c>
      <c r="H7721" t="s">
        <v>13701</v>
      </c>
      <c r="I7721" t="s">
        <v>37</v>
      </c>
      <c r="J7721" t="s">
        <v>13702</v>
      </c>
      <c r="K7721" t="s">
        <v>13703</v>
      </c>
      <c r="L7721" t="s">
        <v>37</v>
      </c>
      <c r="M7721" t="s">
        <v>11377</v>
      </c>
      <c r="N7721" t="s">
        <v>11377</v>
      </c>
      <c r="O7721" t="s">
        <v>10843</v>
      </c>
      <c r="P7721" t="s">
        <v>5878</v>
      </c>
      <c r="Q7721" t="s">
        <v>5878</v>
      </c>
      <c r="R7721" t="s">
        <v>127</v>
      </c>
      <c r="S7721" t="s">
        <v>164</v>
      </c>
      <c r="T7721" t="s">
        <v>4925</v>
      </c>
      <c r="U7721" t="s">
        <v>1024</v>
      </c>
      <c r="X7721">
        <v>6</v>
      </c>
      <c r="Y7721">
        <v>0</v>
      </c>
      <c r="Z7721">
        <v>0</v>
      </c>
      <c r="AA7721">
        <v>0</v>
      </c>
      <c r="AB7721">
        <v>315600</v>
      </c>
      <c r="AC7721" t="s">
        <v>47</v>
      </c>
      <c r="AD7721">
        <f>+VLOOKUP(T7721,items!$A$2:$D$1255,4,0)</f>
        <v>0</v>
      </c>
      <c r="AE7721">
        <f>+VLOOKUP(T7721,Tabla1[],5,0)</f>
        <v>0</v>
      </c>
      <c r="AF7721">
        <f t="shared" si="120"/>
        <v>7</v>
      </c>
    </row>
    <row r="7722" spans="1:32" x14ac:dyDescent="0.25">
      <c r="A7722">
        <v>106395</v>
      </c>
      <c r="B7722" t="s">
        <v>13704</v>
      </c>
      <c r="C7722" t="s">
        <v>75</v>
      </c>
      <c r="D7722">
        <v>0</v>
      </c>
      <c r="F7722" t="s">
        <v>10462</v>
      </c>
      <c r="G7722" t="s">
        <v>11293</v>
      </c>
      <c r="H7722" t="s">
        <v>13705</v>
      </c>
      <c r="I7722" t="s">
        <v>37</v>
      </c>
      <c r="J7722" t="s">
        <v>37</v>
      </c>
      <c r="K7722" t="s">
        <v>37</v>
      </c>
      <c r="L7722" t="s">
        <v>37</v>
      </c>
      <c r="M7722" t="s">
        <v>8478</v>
      </c>
      <c r="N7722" t="s">
        <v>10582</v>
      </c>
      <c r="O7722" t="s">
        <v>10371</v>
      </c>
      <c r="P7722" t="s">
        <v>12331</v>
      </c>
      <c r="Q7722" t="s">
        <v>13706</v>
      </c>
      <c r="R7722" t="s">
        <v>8481</v>
      </c>
      <c r="S7722" t="s">
        <v>256</v>
      </c>
      <c r="T7722" t="s">
        <v>13707</v>
      </c>
      <c r="U7722" t="s">
        <v>13708</v>
      </c>
      <c r="X7722">
        <v>18</v>
      </c>
      <c r="Y7722">
        <v>0</v>
      </c>
      <c r="Z7722">
        <v>0</v>
      </c>
      <c r="AA7722">
        <v>0</v>
      </c>
      <c r="AB7722">
        <v>1231200</v>
      </c>
      <c r="AC7722" t="s">
        <v>178</v>
      </c>
      <c r="AD7722">
        <f>+VLOOKUP(T7722,items!$A$2:$D$1255,4,0)</f>
        <v>0</v>
      </c>
      <c r="AE7722">
        <f>+VLOOKUP(T7722,Tabla1[],5,0)</f>
        <v>0</v>
      </c>
      <c r="AF7722">
        <f t="shared" si="120"/>
        <v>9</v>
      </c>
    </row>
    <row r="7723" spans="1:32" x14ac:dyDescent="0.25">
      <c r="A7723">
        <v>106395</v>
      </c>
      <c r="B7723" t="s">
        <v>13704</v>
      </c>
      <c r="C7723" t="s">
        <v>75</v>
      </c>
      <c r="D7723">
        <v>0</v>
      </c>
      <c r="F7723" t="s">
        <v>10462</v>
      </c>
      <c r="G7723" t="s">
        <v>11293</v>
      </c>
      <c r="H7723" t="s">
        <v>13705</v>
      </c>
      <c r="I7723" t="s">
        <v>37</v>
      </c>
      <c r="J7723" t="s">
        <v>37</v>
      </c>
      <c r="K7723" t="s">
        <v>37</v>
      </c>
      <c r="L7723" t="s">
        <v>37</v>
      </c>
      <c r="M7723" t="s">
        <v>8478</v>
      </c>
      <c r="N7723" t="s">
        <v>10582</v>
      </c>
      <c r="O7723" t="s">
        <v>10371</v>
      </c>
      <c r="P7723" t="s">
        <v>12331</v>
      </c>
      <c r="Q7723" t="s">
        <v>13706</v>
      </c>
      <c r="R7723" t="s">
        <v>8481</v>
      </c>
      <c r="S7723" t="s">
        <v>256</v>
      </c>
      <c r="T7723" t="s">
        <v>2089</v>
      </c>
      <c r="U7723" t="s">
        <v>2090</v>
      </c>
      <c r="X7723">
        <v>1</v>
      </c>
      <c r="Y7723">
        <v>0</v>
      </c>
      <c r="Z7723">
        <v>0</v>
      </c>
      <c r="AA7723">
        <v>0</v>
      </c>
      <c r="AB7723">
        <v>505008</v>
      </c>
      <c r="AC7723" t="s">
        <v>178</v>
      </c>
      <c r="AD7723">
        <f>+VLOOKUP(T7723,items!$A$2:$D$1255,4,0)</f>
        <v>0</v>
      </c>
      <c r="AE7723">
        <f>+VLOOKUP(T7723,Tabla1[],5,0)</f>
        <v>0</v>
      </c>
      <c r="AF7723">
        <f t="shared" si="120"/>
        <v>9</v>
      </c>
    </row>
    <row r="7724" spans="1:32" x14ac:dyDescent="0.25">
      <c r="A7724">
        <v>106395</v>
      </c>
      <c r="B7724" t="s">
        <v>13704</v>
      </c>
      <c r="C7724" t="s">
        <v>75</v>
      </c>
      <c r="D7724">
        <v>0</v>
      </c>
      <c r="F7724" t="s">
        <v>10462</v>
      </c>
      <c r="G7724" t="s">
        <v>11293</v>
      </c>
      <c r="H7724" t="s">
        <v>13705</v>
      </c>
      <c r="I7724" t="s">
        <v>37</v>
      </c>
      <c r="J7724" t="s">
        <v>37</v>
      </c>
      <c r="K7724" t="s">
        <v>37</v>
      </c>
      <c r="L7724" t="s">
        <v>37</v>
      </c>
      <c r="M7724" t="s">
        <v>8478</v>
      </c>
      <c r="N7724" t="s">
        <v>10582</v>
      </c>
      <c r="O7724" t="s">
        <v>10371</v>
      </c>
      <c r="P7724" t="s">
        <v>12331</v>
      </c>
      <c r="Q7724" t="s">
        <v>13706</v>
      </c>
      <c r="R7724" t="s">
        <v>8481</v>
      </c>
      <c r="S7724" t="s">
        <v>256</v>
      </c>
      <c r="T7724" t="s">
        <v>91</v>
      </c>
      <c r="U7724" t="s">
        <v>92</v>
      </c>
      <c r="W7724" t="s">
        <v>114</v>
      </c>
      <c r="X7724">
        <v>3</v>
      </c>
      <c r="Y7724">
        <v>6000</v>
      </c>
      <c r="Z7724">
        <v>3000</v>
      </c>
      <c r="AA7724">
        <v>0</v>
      </c>
      <c r="AB7724">
        <v>57225969</v>
      </c>
      <c r="AC7724" t="s">
        <v>178</v>
      </c>
      <c r="AD7724" t="str">
        <f>+VLOOKUP(T7724,items!$A$2:$D$1255,4,0)</f>
        <v>FLEXIGLASS</v>
      </c>
      <c r="AE7724">
        <f>+VLOOKUP(T7724,Tabla1[],5,0)</f>
        <v>0</v>
      </c>
      <c r="AF7724">
        <f t="shared" si="120"/>
        <v>9</v>
      </c>
    </row>
    <row r="7725" spans="1:32" x14ac:dyDescent="0.25">
      <c r="A7725">
        <v>106395</v>
      </c>
      <c r="B7725" t="s">
        <v>13704</v>
      </c>
      <c r="C7725" t="s">
        <v>75</v>
      </c>
      <c r="D7725">
        <v>0</v>
      </c>
      <c r="F7725" t="s">
        <v>10462</v>
      </c>
      <c r="G7725" t="s">
        <v>11293</v>
      </c>
      <c r="H7725" t="s">
        <v>13705</v>
      </c>
      <c r="I7725" t="s">
        <v>37</v>
      </c>
      <c r="J7725" t="s">
        <v>37</v>
      </c>
      <c r="K7725" t="s">
        <v>37</v>
      </c>
      <c r="L7725" t="s">
        <v>37</v>
      </c>
      <c r="M7725" t="s">
        <v>8478</v>
      </c>
      <c r="N7725" t="s">
        <v>10582</v>
      </c>
      <c r="O7725" t="s">
        <v>10371</v>
      </c>
      <c r="P7725" t="s">
        <v>12331</v>
      </c>
      <c r="Q7725" t="s">
        <v>13706</v>
      </c>
      <c r="R7725" t="s">
        <v>8481</v>
      </c>
      <c r="S7725" t="s">
        <v>256</v>
      </c>
      <c r="T7725" t="s">
        <v>115</v>
      </c>
      <c r="U7725" t="s">
        <v>116</v>
      </c>
      <c r="W7725" t="s">
        <v>114</v>
      </c>
      <c r="X7725">
        <v>1</v>
      </c>
      <c r="Y7725">
        <v>6000</v>
      </c>
      <c r="Z7725">
        <v>0</v>
      </c>
      <c r="AA7725">
        <v>6000</v>
      </c>
      <c r="AB7725">
        <v>120357469</v>
      </c>
      <c r="AC7725" t="s">
        <v>178</v>
      </c>
      <c r="AD7725" t="str">
        <f>+VLOOKUP(T7725,items!$A$2:$D$1255,4,0)</f>
        <v>PERGOLA</v>
      </c>
      <c r="AE7725" t="str">
        <f>+VLOOKUP(T7725,Tabla1[],5,0)</f>
        <v>MAXI PERGOLAM</v>
      </c>
      <c r="AF7725">
        <f t="shared" si="120"/>
        <v>9</v>
      </c>
    </row>
    <row r="7726" spans="1:32" x14ac:dyDescent="0.25">
      <c r="A7726">
        <v>106395</v>
      </c>
      <c r="B7726" t="s">
        <v>13704</v>
      </c>
      <c r="C7726" t="s">
        <v>75</v>
      </c>
      <c r="D7726">
        <v>0</v>
      </c>
      <c r="F7726" t="s">
        <v>10462</v>
      </c>
      <c r="G7726" t="s">
        <v>11293</v>
      </c>
      <c r="H7726" t="s">
        <v>13705</v>
      </c>
      <c r="I7726" t="s">
        <v>37</v>
      </c>
      <c r="J7726" t="s">
        <v>37</v>
      </c>
      <c r="K7726" t="s">
        <v>37</v>
      </c>
      <c r="L7726" t="s">
        <v>37</v>
      </c>
      <c r="M7726" t="s">
        <v>8478</v>
      </c>
      <c r="N7726" t="s">
        <v>10582</v>
      </c>
      <c r="O7726" t="s">
        <v>10371</v>
      </c>
      <c r="P7726" t="s">
        <v>12331</v>
      </c>
      <c r="Q7726" t="s">
        <v>13706</v>
      </c>
      <c r="R7726" t="s">
        <v>8481</v>
      </c>
      <c r="S7726" t="s">
        <v>256</v>
      </c>
      <c r="T7726" t="s">
        <v>94</v>
      </c>
      <c r="U7726" t="s">
        <v>95</v>
      </c>
      <c r="X7726">
        <v>1</v>
      </c>
      <c r="Y7726">
        <v>0</v>
      </c>
      <c r="Z7726">
        <v>0</v>
      </c>
      <c r="AA7726">
        <v>0</v>
      </c>
      <c r="AB7726">
        <v>4000000</v>
      </c>
      <c r="AC7726" t="s">
        <v>178</v>
      </c>
      <c r="AD7726" t="e">
        <f>+VLOOKUP(T7726,items!$A$2:$D$1255,4,0)</f>
        <v>#N/A</v>
      </c>
      <c r="AE7726" t="e">
        <f>+VLOOKUP(T7726,Tabla1[],5,0)</f>
        <v>#N/A</v>
      </c>
      <c r="AF7726">
        <f t="shared" si="120"/>
        <v>9</v>
      </c>
    </row>
    <row r="7727" spans="1:32" x14ac:dyDescent="0.25">
      <c r="A7727">
        <v>106395</v>
      </c>
      <c r="B7727" t="s">
        <v>13704</v>
      </c>
      <c r="C7727" t="s">
        <v>75</v>
      </c>
      <c r="D7727">
        <v>0</v>
      </c>
      <c r="F7727" t="s">
        <v>10462</v>
      </c>
      <c r="G7727" t="s">
        <v>11293</v>
      </c>
      <c r="H7727" t="s">
        <v>13705</v>
      </c>
      <c r="I7727" t="s">
        <v>37</v>
      </c>
      <c r="J7727" t="s">
        <v>37</v>
      </c>
      <c r="K7727" t="s">
        <v>37</v>
      </c>
      <c r="L7727" t="s">
        <v>37</v>
      </c>
      <c r="M7727" t="s">
        <v>8478</v>
      </c>
      <c r="N7727" t="s">
        <v>10582</v>
      </c>
      <c r="O7727" t="s">
        <v>10371</v>
      </c>
      <c r="P7727" t="s">
        <v>12331</v>
      </c>
      <c r="Q7727" t="s">
        <v>13706</v>
      </c>
      <c r="R7727" t="s">
        <v>8481</v>
      </c>
      <c r="S7727" t="s">
        <v>256</v>
      </c>
      <c r="T7727" t="s">
        <v>10142</v>
      </c>
      <c r="U7727" t="s">
        <v>10143</v>
      </c>
      <c r="X7727">
        <v>5</v>
      </c>
      <c r="Y7727">
        <v>6000</v>
      </c>
      <c r="Z7727">
        <v>0</v>
      </c>
      <c r="AA7727">
        <v>0</v>
      </c>
      <c r="AB7727">
        <v>2942320</v>
      </c>
      <c r="AC7727" t="s">
        <v>178</v>
      </c>
      <c r="AD7727">
        <f>+VLOOKUP(T7727,items!$A$2:$D$1255,4,0)</f>
        <v>0</v>
      </c>
      <c r="AE7727">
        <f>+VLOOKUP(T7727,Tabla1[],5,0)</f>
        <v>0</v>
      </c>
      <c r="AF7727">
        <f t="shared" si="120"/>
        <v>9</v>
      </c>
    </row>
    <row r="7728" spans="1:32" x14ac:dyDescent="0.25">
      <c r="A7728">
        <v>106395</v>
      </c>
      <c r="B7728" t="s">
        <v>13704</v>
      </c>
      <c r="C7728" t="s">
        <v>75</v>
      </c>
      <c r="D7728">
        <v>0</v>
      </c>
      <c r="F7728" t="s">
        <v>10462</v>
      </c>
      <c r="G7728" t="s">
        <v>11293</v>
      </c>
      <c r="H7728" t="s">
        <v>13705</v>
      </c>
      <c r="I7728" t="s">
        <v>37</v>
      </c>
      <c r="J7728" t="s">
        <v>37</v>
      </c>
      <c r="K7728" t="s">
        <v>37</v>
      </c>
      <c r="L7728" t="s">
        <v>37</v>
      </c>
      <c r="M7728" t="s">
        <v>8478</v>
      </c>
      <c r="N7728" t="s">
        <v>10582</v>
      </c>
      <c r="O7728" t="s">
        <v>10371</v>
      </c>
      <c r="P7728" t="s">
        <v>12331</v>
      </c>
      <c r="Q7728" t="s">
        <v>13706</v>
      </c>
      <c r="R7728" t="s">
        <v>8481</v>
      </c>
      <c r="S7728" t="s">
        <v>256</v>
      </c>
      <c r="T7728" t="s">
        <v>439</v>
      </c>
      <c r="U7728" t="s">
        <v>440</v>
      </c>
      <c r="W7728" t="s">
        <v>114</v>
      </c>
      <c r="X7728">
        <v>1</v>
      </c>
      <c r="Y7728">
        <v>6000</v>
      </c>
      <c r="Z7728">
        <v>0</v>
      </c>
      <c r="AA7728">
        <v>0</v>
      </c>
      <c r="AB7728">
        <v>306258</v>
      </c>
      <c r="AC7728" t="s">
        <v>178</v>
      </c>
      <c r="AD7728">
        <f>+VLOOKUP(T7728,items!$A$2:$D$1255,4,0)</f>
        <v>0</v>
      </c>
      <c r="AE7728">
        <f>+VLOOKUP(T7728,Tabla1[],5,0)</f>
        <v>0</v>
      </c>
      <c r="AF7728">
        <f t="shared" si="120"/>
        <v>9</v>
      </c>
    </row>
    <row r="7729" spans="1:32" x14ac:dyDescent="0.25">
      <c r="A7729">
        <v>106401</v>
      </c>
      <c r="B7729" t="s">
        <v>469</v>
      </c>
      <c r="C7729" t="s">
        <v>75</v>
      </c>
      <c r="D7729">
        <v>0</v>
      </c>
      <c r="F7729" t="s">
        <v>10462</v>
      </c>
      <c r="G7729" t="s">
        <v>12160</v>
      </c>
      <c r="H7729" t="s">
        <v>13709</v>
      </c>
      <c r="I7729" t="s">
        <v>37</v>
      </c>
      <c r="J7729" t="s">
        <v>13710</v>
      </c>
      <c r="K7729" t="s">
        <v>13434</v>
      </c>
      <c r="L7729" t="s">
        <v>37</v>
      </c>
      <c r="M7729" t="s">
        <v>10843</v>
      </c>
      <c r="N7729" t="s">
        <v>10843</v>
      </c>
      <c r="O7729" t="s">
        <v>11293</v>
      </c>
      <c r="P7729" t="s">
        <v>11623</v>
      </c>
      <c r="Q7729" t="s">
        <v>11623</v>
      </c>
      <c r="R7729" t="s">
        <v>127</v>
      </c>
      <c r="S7729" t="s">
        <v>44</v>
      </c>
      <c r="T7729" t="s">
        <v>9521</v>
      </c>
      <c r="U7729" t="s">
        <v>9522</v>
      </c>
      <c r="X7729">
        <v>1</v>
      </c>
      <c r="Y7729">
        <v>0</v>
      </c>
      <c r="Z7729">
        <v>0</v>
      </c>
      <c r="AA7729">
        <v>0</v>
      </c>
      <c r="AB7729">
        <v>200000</v>
      </c>
      <c r="AC7729" t="s">
        <v>47</v>
      </c>
      <c r="AD7729" t="e">
        <f>+VLOOKUP(T7729,items!$A$2:$D$1255,4,0)</f>
        <v>#N/A</v>
      </c>
      <c r="AE7729" t="e">
        <f>+VLOOKUP(T7729,Tabla1[],5,0)</f>
        <v>#N/A</v>
      </c>
      <c r="AF7729">
        <f t="shared" si="120"/>
        <v>7</v>
      </c>
    </row>
    <row r="7730" spans="1:32" x14ac:dyDescent="0.25">
      <c r="A7730">
        <v>106404</v>
      </c>
      <c r="B7730" t="s">
        <v>13711</v>
      </c>
      <c r="C7730" t="s">
        <v>33</v>
      </c>
      <c r="D7730">
        <v>0</v>
      </c>
      <c r="F7730" t="s">
        <v>11377</v>
      </c>
      <c r="G7730" t="s">
        <v>12073</v>
      </c>
      <c r="H7730" t="s">
        <v>13712</v>
      </c>
      <c r="I7730" t="s">
        <v>13713</v>
      </c>
      <c r="J7730" t="s">
        <v>13714</v>
      </c>
      <c r="K7730" t="s">
        <v>13715</v>
      </c>
      <c r="L7730" t="s">
        <v>13716</v>
      </c>
      <c r="M7730" t="s">
        <v>11188</v>
      </c>
      <c r="N7730" t="s">
        <v>8480</v>
      </c>
      <c r="O7730" t="s">
        <v>8608</v>
      </c>
      <c r="P7730" t="s">
        <v>12569</v>
      </c>
      <c r="Q7730" t="s">
        <v>8609</v>
      </c>
      <c r="R7730" t="s">
        <v>127</v>
      </c>
      <c r="S7730" t="s">
        <v>108</v>
      </c>
      <c r="T7730" t="s">
        <v>3136</v>
      </c>
      <c r="U7730" t="s">
        <v>3137</v>
      </c>
      <c r="X7730">
        <v>8</v>
      </c>
      <c r="Y7730">
        <v>0</v>
      </c>
      <c r="Z7730">
        <v>0</v>
      </c>
      <c r="AA7730">
        <v>0</v>
      </c>
      <c r="AB7730">
        <v>3795752</v>
      </c>
      <c r="AC7730" t="s">
        <v>47</v>
      </c>
      <c r="AD7730" t="str">
        <f>+VLOOKUP(T7730,items!$A$2:$D$1255,4,0)</f>
        <v>MUEBLES</v>
      </c>
      <c r="AE7730">
        <f>+VLOOKUP(T7730,Tabla1[],5,0)</f>
        <v>0</v>
      </c>
      <c r="AF7730">
        <f t="shared" si="120"/>
        <v>9</v>
      </c>
    </row>
    <row r="7731" spans="1:32" x14ac:dyDescent="0.25">
      <c r="A7731">
        <v>106404</v>
      </c>
      <c r="B7731" t="s">
        <v>13711</v>
      </c>
      <c r="C7731" t="s">
        <v>33</v>
      </c>
      <c r="D7731">
        <v>0</v>
      </c>
      <c r="F7731" t="s">
        <v>11377</v>
      </c>
      <c r="G7731" t="s">
        <v>12073</v>
      </c>
      <c r="H7731" t="s">
        <v>13712</v>
      </c>
      <c r="I7731" t="s">
        <v>13713</v>
      </c>
      <c r="J7731" t="s">
        <v>13714</v>
      </c>
      <c r="K7731" t="s">
        <v>13715</v>
      </c>
      <c r="L7731" t="s">
        <v>13716</v>
      </c>
      <c r="M7731" t="s">
        <v>11188</v>
      </c>
      <c r="N7731" t="s">
        <v>8480</v>
      </c>
      <c r="O7731" t="s">
        <v>8608</v>
      </c>
      <c r="P7731" t="s">
        <v>12569</v>
      </c>
      <c r="Q7731" t="s">
        <v>8609</v>
      </c>
      <c r="R7731" t="s">
        <v>127</v>
      </c>
      <c r="S7731" t="s">
        <v>108</v>
      </c>
      <c r="T7731" t="s">
        <v>3138</v>
      </c>
      <c r="U7731" t="s">
        <v>3139</v>
      </c>
      <c r="X7731">
        <v>2</v>
      </c>
      <c r="Y7731">
        <v>0</v>
      </c>
      <c r="Z7731">
        <v>0</v>
      </c>
      <c r="AA7731">
        <v>0</v>
      </c>
      <c r="AB7731">
        <v>807354</v>
      </c>
      <c r="AC7731" t="s">
        <v>47</v>
      </c>
      <c r="AD7731">
        <f>+VLOOKUP(T7731,items!$A$2:$D$1255,4,0)</f>
        <v>0</v>
      </c>
      <c r="AE7731">
        <f>+VLOOKUP(T7731,Tabla1[],5,0)</f>
        <v>0</v>
      </c>
      <c r="AF7731">
        <f t="shared" si="120"/>
        <v>9</v>
      </c>
    </row>
    <row r="7732" spans="1:32" x14ac:dyDescent="0.25">
      <c r="A7732">
        <v>106404</v>
      </c>
      <c r="B7732" t="s">
        <v>13711</v>
      </c>
      <c r="C7732" t="s">
        <v>33</v>
      </c>
      <c r="D7732">
        <v>0</v>
      </c>
      <c r="F7732" t="s">
        <v>11377</v>
      </c>
      <c r="G7732" t="s">
        <v>12073</v>
      </c>
      <c r="H7732" t="s">
        <v>13712</v>
      </c>
      <c r="I7732" t="s">
        <v>13713</v>
      </c>
      <c r="J7732" t="s">
        <v>13714</v>
      </c>
      <c r="K7732" t="s">
        <v>13715</v>
      </c>
      <c r="L7732" t="s">
        <v>13716</v>
      </c>
      <c r="M7732" t="s">
        <v>11188</v>
      </c>
      <c r="N7732" t="s">
        <v>8480</v>
      </c>
      <c r="O7732" t="s">
        <v>8608</v>
      </c>
      <c r="P7732" t="s">
        <v>12569</v>
      </c>
      <c r="Q7732" t="s">
        <v>8609</v>
      </c>
      <c r="R7732" t="s">
        <v>127</v>
      </c>
      <c r="S7732" t="s">
        <v>108</v>
      </c>
      <c r="T7732" t="s">
        <v>5000</v>
      </c>
      <c r="U7732" t="s">
        <v>5001</v>
      </c>
      <c r="X7732">
        <v>2</v>
      </c>
      <c r="Y7732">
        <v>0</v>
      </c>
      <c r="Z7732">
        <v>0</v>
      </c>
      <c r="AA7732">
        <v>0</v>
      </c>
      <c r="AB7732">
        <v>1552694</v>
      </c>
      <c r="AC7732" t="s">
        <v>47</v>
      </c>
      <c r="AD7732">
        <f>+VLOOKUP(T7732,items!$A$2:$D$1255,4,0)</f>
        <v>0</v>
      </c>
      <c r="AE7732">
        <f>+VLOOKUP(T7732,Tabla1[],5,0)</f>
        <v>0</v>
      </c>
      <c r="AF7732">
        <f t="shared" si="120"/>
        <v>9</v>
      </c>
    </row>
    <row r="7733" spans="1:32" x14ac:dyDescent="0.25">
      <c r="A7733">
        <v>106404</v>
      </c>
      <c r="B7733" t="s">
        <v>13711</v>
      </c>
      <c r="C7733" t="s">
        <v>33</v>
      </c>
      <c r="D7733">
        <v>0</v>
      </c>
      <c r="F7733" t="s">
        <v>11377</v>
      </c>
      <c r="G7733" t="s">
        <v>12073</v>
      </c>
      <c r="H7733" t="s">
        <v>13712</v>
      </c>
      <c r="I7733" t="s">
        <v>13713</v>
      </c>
      <c r="J7733" t="s">
        <v>13714</v>
      </c>
      <c r="K7733" t="s">
        <v>13715</v>
      </c>
      <c r="L7733" t="s">
        <v>13716</v>
      </c>
      <c r="M7733" t="s">
        <v>11188</v>
      </c>
      <c r="N7733" t="s">
        <v>8480</v>
      </c>
      <c r="O7733" t="s">
        <v>8608</v>
      </c>
      <c r="P7733" t="s">
        <v>12569</v>
      </c>
      <c r="Q7733" t="s">
        <v>8609</v>
      </c>
      <c r="R7733" t="s">
        <v>127</v>
      </c>
      <c r="S7733" t="s">
        <v>108</v>
      </c>
      <c r="T7733" t="s">
        <v>209</v>
      </c>
      <c r="U7733" t="s">
        <v>210</v>
      </c>
      <c r="W7733" t="s">
        <v>211</v>
      </c>
      <c r="X7733">
        <v>2</v>
      </c>
      <c r="Y7733">
        <v>0</v>
      </c>
      <c r="Z7733">
        <v>0</v>
      </c>
      <c r="AA7733">
        <v>0</v>
      </c>
      <c r="AB7733">
        <v>514572</v>
      </c>
      <c r="AC7733" t="s">
        <v>47</v>
      </c>
      <c r="AD7733">
        <f>+VLOOKUP(T7733,items!$A$2:$D$1255,4,0)</f>
        <v>0</v>
      </c>
      <c r="AE7733">
        <f>+VLOOKUP(T7733,Tabla1[],5,0)</f>
        <v>0</v>
      </c>
      <c r="AF7733">
        <f t="shared" si="120"/>
        <v>9</v>
      </c>
    </row>
    <row r="7734" spans="1:32" x14ac:dyDescent="0.25">
      <c r="A7734">
        <v>106404</v>
      </c>
      <c r="B7734" t="s">
        <v>13711</v>
      </c>
      <c r="C7734" t="s">
        <v>33</v>
      </c>
      <c r="D7734">
        <v>0</v>
      </c>
      <c r="F7734" t="s">
        <v>11377</v>
      </c>
      <c r="G7734" t="s">
        <v>12073</v>
      </c>
      <c r="H7734" t="s">
        <v>13712</v>
      </c>
      <c r="I7734" t="s">
        <v>13713</v>
      </c>
      <c r="J7734" t="s">
        <v>13714</v>
      </c>
      <c r="K7734" t="s">
        <v>13715</v>
      </c>
      <c r="L7734" t="s">
        <v>13716</v>
      </c>
      <c r="M7734" t="s">
        <v>11188</v>
      </c>
      <c r="N7734" t="s">
        <v>8480</v>
      </c>
      <c r="O7734" t="s">
        <v>8608</v>
      </c>
      <c r="P7734" t="s">
        <v>12569</v>
      </c>
      <c r="Q7734" t="s">
        <v>8609</v>
      </c>
      <c r="R7734" t="s">
        <v>127</v>
      </c>
      <c r="S7734" t="s">
        <v>108</v>
      </c>
      <c r="T7734" t="s">
        <v>1062</v>
      </c>
      <c r="U7734" t="s">
        <v>6030</v>
      </c>
      <c r="V7734" t="s">
        <v>884</v>
      </c>
      <c r="X7734">
        <v>2</v>
      </c>
      <c r="Y7734">
        <v>0</v>
      </c>
      <c r="Z7734">
        <v>0</v>
      </c>
      <c r="AA7734">
        <v>0</v>
      </c>
      <c r="AB7734">
        <v>2256940</v>
      </c>
      <c r="AC7734" t="s">
        <v>47</v>
      </c>
      <c r="AD7734">
        <f>+VLOOKUP(T7734,items!$A$2:$D$1255,4,0)</f>
        <v>0</v>
      </c>
      <c r="AE7734">
        <f>+VLOOKUP(T7734,Tabla1[],5,0)</f>
        <v>0</v>
      </c>
      <c r="AF7734">
        <f t="shared" si="120"/>
        <v>9</v>
      </c>
    </row>
    <row r="7735" spans="1:32" x14ac:dyDescent="0.25">
      <c r="A7735">
        <v>106414</v>
      </c>
      <c r="B7735" t="s">
        <v>1569</v>
      </c>
      <c r="C7735" t="s">
        <v>75</v>
      </c>
      <c r="D7735">
        <v>0</v>
      </c>
      <c r="F7735" t="s">
        <v>11377</v>
      </c>
      <c r="G7735" t="s">
        <v>11377</v>
      </c>
      <c r="H7735" t="s">
        <v>13717</v>
      </c>
      <c r="I7735" t="s">
        <v>37</v>
      </c>
      <c r="J7735" t="s">
        <v>13718</v>
      </c>
      <c r="K7735" t="s">
        <v>13719</v>
      </c>
      <c r="L7735" t="s">
        <v>37</v>
      </c>
      <c r="M7735" t="s">
        <v>12160</v>
      </c>
      <c r="N7735" t="s">
        <v>12160</v>
      </c>
      <c r="O7735" t="s">
        <v>11293</v>
      </c>
      <c r="P7735" t="s">
        <v>8477</v>
      </c>
      <c r="Q7735" t="s">
        <v>8477</v>
      </c>
      <c r="R7735" t="s">
        <v>127</v>
      </c>
      <c r="S7735" t="s">
        <v>164</v>
      </c>
      <c r="T7735" t="s">
        <v>1573</v>
      </c>
      <c r="U7735" t="s">
        <v>1574</v>
      </c>
      <c r="X7735">
        <v>7</v>
      </c>
      <c r="Y7735">
        <v>0</v>
      </c>
      <c r="Z7735">
        <v>0</v>
      </c>
      <c r="AA7735">
        <v>0</v>
      </c>
      <c r="AB7735">
        <v>809844</v>
      </c>
      <c r="AC7735" t="s">
        <v>47</v>
      </c>
      <c r="AD7735">
        <f>+VLOOKUP(T7735,items!$A$2:$D$1255,4,0)</f>
        <v>0</v>
      </c>
      <c r="AE7735">
        <f>+VLOOKUP(T7735,Tabla1[],5,0)</f>
        <v>0</v>
      </c>
      <c r="AF7735">
        <f t="shared" si="120"/>
        <v>7</v>
      </c>
    </row>
    <row r="7736" spans="1:32" x14ac:dyDescent="0.25">
      <c r="A7736">
        <v>106419</v>
      </c>
      <c r="B7736" t="s">
        <v>13720</v>
      </c>
      <c r="C7736" t="s">
        <v>33</v>
      </c>
      <c r="D7736">
        <v>0</v>
      </c>
      <c r="F7736" t="s">
        <v>11377</v>
      </c>
      <c r="G7736" t="s">
        <v>12569</v>
      </c>
      <c r="H7736" t="s">
        <v>13721</v>
      </c>
      <c r="I7736" t="s">
        <v>37</v>
      </c>
      <c r="J7736" t="s">
        <v>37</v>
      </c>
      <c r="K7736" t="s">
        <v>37</v>
      </c>
      <c r="L7736" t="s">
        <v>37</v>
      </c>
      <c r="M7736" t="s">
        <v>12871</v>
      </c>
      <c r="N7736" t="s">
        <v>277</v>
      </c>
      <c r="O7736" t="s">
        <v>13722</v>
      </c>
      <c r="P7736" t="s">
        <v>13723</v>
      </c>
      <c r="Q7736" t="s">
        <v>10346</v>
      </c>
      <c r="R7736" t="s">
        <v>8481</v>
      </c>
      <c r="S7736" t="s">
        <v>108</v>
      </c>
      <c r="T7736" t="s">
        <v>429</v>
      </c>
      <c r="U7736" t="s">
        <v>430</v>
      </c>
      <c r="X7736">
        <v>4</v>
      </c>
      <c r="Y7736">
        <v>0</v>
      </c>
      <c r="Z7736">
        <v>0</v>
      </c>
      <c r="AA7736">
        <v>0</v>
      </c>
      <c r="AB7736">
        <v>551556</v>
      </c>
      <c r="AC7736" t="s">
        <v>178</v>
      </c>
      <c r="AD7736">
        <f>+VLOOKUP(T7736,items!$A$2:$D$1255,4,0)</f>
        <v>0</v>
      </c>
      <c r="AE7736">
        <f>+VLOOKUP(T7736,Tabla1[],5,0)</f>
        <v>0</v>
      </c>
      <c r="AF7736">
        <f t="shared" si="120"/>
        <v>12</v>
      </c>
    </row>
    <row r="7737" spans="1:32" x14ac:dyDescent="0.25">
      <c r="A7737">
        <v>106419</v>
      </c>
      <c r="B7737" t="s">
        <v>13720</v>
      </c>
      <c r="C7737" t="s">
        <v>33</v>
      </c>
      <c r="D7737">
        <v>0</v>
      </c>
      <c r="F7737" t="s">
        <v>11377</v>
      </c>
      <c r="G7737" t="s">
        <v>12569</v>
      </c>
      <c r="H7737" t="s">
        <v>13721</v>
      </c>
      <c r="I7737" t="s">
        <v>37</v>
      </c>
      <c r="J7737" t="s">
        <v>37</v>
      </c>
      <c r="K7737" t="s">
        <v>37</v>
      </c>
      <c r="L7737" t="s">
        <v>37</v>
      </c>
      <c r="M7737" t="s">
        <v>12871</v>
      </c>
      <c r="N7737" t="s">
        <v>277</v>
      </c>
      <c r="O7737" t="s">
        <v>13722</v>
      </c>
      <c r="P7737" t="s">
        <v>13723</v>
      </c>
      <c r="Q7737" t="s">
        <v>10346</v>
      </c>
      <c r="R7737" t="s">
        <v>8481</v>
      </c>
      <c r="S7737" t="s">
        <v>108</v>
      </c>
      <c r="T7737" t="s">
        <v>7509</v>
      </c>
      <c r="U7737" t="s">
        <v>7510</v>
      </c>
      <c r="X7737">
        <v>4</v>
      </c>
      <c r="Y7737">
        <v>0</v>
      </c>
      <c r="Z7737">
        <v>0</v>
      </c>
      <c r="AA7737">
        <v>0</v>
      </c>
      <c r="AB7737">
        <v>124200</v>
      </c>
      <c r="AC7737" t="s">
        <v>178</v>
      </c>
      <c r="AD7737">
        <f>+VLOOKUP(T7737,items!$A$2:$D$1255,4,0)</f>
        <v>0</v>
      </c>
      <c r="AE7737">
        <f>+VLOOKUP(T7737,Tabla1[],5,0)</f>
        <v>0</v>
      </c>
      <c r="AF7737">
        <f t="shared" si="120"/>
        <v>12</v>
      </c>
    </row>
    <row r="7738" spans="1:32" x14ac:dyDescent="0.25">
      <c r="A7738">
        <v>106419</v>
      </c>
      <c r="B7738" t="s">
        <v>13720</v>
      </c>
      <c r="C7738" t="s">
        <v>33</v>
      </c>
      <c r="D7738">
        <v>0</v>
      </c>
      <c r="F7738" t="s">
        <v>11377</v>
      </c>
      <c r="G7738" t="s">
        <v>12569</v>
      </c>
      <c r="H7738" t="s">
        <v>13721</v>
      </c>
      <c r="I7738" t="s">
        <v>37</v>
      </c>
      <c r="J7738" t="s">
        <v>37</v>
      </c>
      <c r="K7738" t="s">
        <v>37</v>
      </c>
      <c r="L7738" t="s">
        <v>37</v>
      </c>
      <c r="M7738" t="s">
        <v>12871</v>
      </c>
      <c r="N7738" t="s">
        <v>277</v>
      </c>
      <c r="O7738" t="s">
        <v>13722</v>
      </c>
      <c r="P7738" t="s">
        <v>13723</v>
      </c>
      <c r="Q7738" t="s">
        <v>10346</v>
      </c>
      <c r="R7738" t="s">
        <v>8481</v>
      </c>
      <c r="S7738" t="s">
        <v>108</v>
      </c>
      <c r="T7738" t="s">
        <v>431</v>
      </c>
      <c r="U7738" t="s">
        <v>432</v>
      </c>
      <c r="X7738">
        <v>4</v>
      </c>
      <c r="Y7738">
        <v>6000</v>
      </c>
      <c r="Z7738">
        <v>0</v>
      </c>
      <c r="AA7738">
        <v>0</v>
      </c>
      <c r="AB7738">
        <v>15279192</v>
      </c>
      <c r="AC7738" t="s">
        <v>178</v>
      </c>
      <c r="AD7738">
        <f>+VLOOKUP(T7738,items!$A$2:$D$1255,4,0)</f>
        <v>0</v>
      </c>
      <c r="AE7738">
        <f>+VLOOKUP(T7738,Tabla1[],5,0)</f>
        <v>0</v>
      </c>
      <c r="AF7738">
        <f t="shared" si="120"/>
        <v>12</v>
      </c>
    </row>
    <row r="7739" spans="1:32" x14ac:dyDescent="0.25">
      <c r="A7739">
        <v>106419</v>
      </c>
      <c r="B7739" t="s">
        <v>13720</v>
      </c>
      <c r="C7739" t="s">
        <v>33</v>
      </c>
      <c r="D7739">
        <v>0</v>
      </c>
      <c r="F7739" t="s">
        <v>11377</v>
      </c>
      <c r="G7739" t="s">
        <v>12569</v>
      </c>
      <c r="H7739" t="s">
        <v>13721</v>
      </c>
      <c r="I7739" t="s">
        <v>37</v>
      </c>
      <c r="J7739" t="s">
        <v>37</v>
      </c>
      <c r="K7739" t="s">
        <v>37</v>
      </c>
      <c r="L7739" t="s">
        <v>37</v>
      </c>
      <c r="M7739" t="s">
        <v>12871</v>
      </c>
      <c r="N7739" t="s">
        <v>277</v>
      </c>
      <c r="O7739" t="s">
        <v>13722</v>
      </c>
      <c r="P7739" t="s">
        <v>13723</v>
      </c>
      <c r="Q7739" t="s">
        <v>10346</v>
      </c>
      <c r="R7739" t="s">
        <v>8481</v>
      </c>
      <c r="S7739" t="s">
        <v>108</v>
      </c>
      <c r="T7739" t="s">
        <v>347</v>
      </c>
      <c r="U7739" t="s">
        <v>348</v>
      </c>
      <c r="W7739" t="s">
        <v>114</v>
      </c>
      <c r="X7739">
        <v>13</v>
      </c>
      <c r="Y7739">
        <v>6000</v>
      </c>
      <c r="Z7739">
        <v>0</v>
      </c>
      <c r="AA7739">
        <v>0</v>
      </c>
      <c r="AB7739">
        <v>7434111.75</v>
      </c>
      <c r="AC7739" t="s">
        <v>178</v>
      </c>
      <c r="AD7739">
        <f>+VLOOKUP(T7739,items!$A$2:$D$1255,4,0)</f>
        <v>0</v>
      </c>
      <c r="AE7739">
        <f>+VLOOKUP(T7739,Tabla1[],5,0)</f>
        <v>0</v>
      </c>
      <c r="AF7739">
        <f t="shared" si="120"/>
        <v>12</v>
      </c>
    </row>
    <row r="7740" spans="1:32" x14ac:dyDescent="0.25">
      <c r="A7740">
        <v>106419</v>
      </c>
      <c r="B7740" t="s">
        <v>13720</v>
      </c>
      <c r="C7740" t="s">
        <v>33</v>
      </c>
      <c r="D7740">
        <v>0</v>
      </c>
      <c r="F7740" t="s">
        <v>11377</v>
      </c>
      <c r="G7740" t="s">
        <v>12569</v>
      </c>
      <c r="H7740" t="s">
        <v>13721</v>
      </c>
      <c r="I7740" t="s">
        <v>37</v>
      </c>
      <c r="J7740" t="s">
        <v>37</v>
      </c>
      <c r="K7740" t="s">
        <v>37</v>
      </c>
      <c r="L7740" t="s">
        <v>37</v>
      </c>
      <c r="M7740" t="s">
        <v>12871</v>
      </c>
      <c r="N7740" t="s">
        <v>277</v>
      </c>
      <c r="O7740" t="s">
        <v>13722</v>
      </c>
      <c r="P7740" t="s">
        <v>13723</v>
      </c>
      <c r="Q7740" t="s">
        <v>10346</v>
      </c>
      <c r="R7740" t="s">
        <v>8481</v>
      </c>
      <c r="S7740" t="s">
        <v>108</v>
      </c>
      <c r="T7740" t="s">
        <v>2640</v>
      </c>
      <c r="U7740" t="s">
        <v>2641</v>
      </c>
      <c r="X7740">
        <v>4</v>
      </c>
      <c r="Y7740">
        <v>6000</v>
      </c>
      <c r="Z7740">
        <v>0</v>
      </c>
      <c r="AA7740">
        <v>0</v>
      </c>
      <c r="AB7740">
        <v>4837635</v>
      </c>
      <c r="AC7740" t="s">
        <v>178</v>
      </c>
      <c r="AD7740">
        <f>+VLOOKUP(T7740,items!$A$2:$D$1255,4,0)</f>
        <v>0</v>
      </c>
      <c r="AE7740">
        <f>+VLOOKUP(T7740,Tabla1[],5,0)</f>
        <v>0</v>
      </c>
      <c r="AF7740">
        <f t="shared" si="120"/>
        <v>12</v>
      </c>
    </row>
    <row r="7741" spans="1:32" x14ac:dyDescent="0.25">
      <c r="A7741">
        <v>106419</v>
      </c>
      <c r="B7741" t="s">
        <v>13720</v>
      </c>
      <c r="C7741" t="s">
        <v>33</v>
      </c>
      <c r="D7741">
        <v>0</v>
      </c>
      <c r="F7741" t="s">
        <v>11377</v>
      </c>
      <c r="G7741" t="s">
        <v>12569</v>
      </c>
      <c r="H7741" t="s">
        <v>13721</v>
      </c>
      <c r="I7741" t="s">
        <v>37</v>
      </c>
      <c r="J7741" t="s">
        <v>37</v>
      </c>
      <c r="K7741" t="s">
        <v>37</v>
      </c>
      <c r="L7741" t="s">
        <v>37</v>
      </c>
      <c r="M7741" t="s">
        <v>12871</v>
      </c>
      <c r="N7741" t="s">
        <v>277</v>
      </c>
      <c r="O7741" t="s">
        <v>13722</v>
      </c>
      <c r="P7741" t="s">
        <v>13723</v>
      </c>
      <c r="Q7741" t="s">
        <v>10346</v>
      </c>
      <c r="R7741" t="s">
        <v>8481</v>
      </c>
      <c r="S7741" t="s">
        <v>108</v>
      </c>
      <c r="T7741" t="s">
        <v>1519</v>
      </c>
      <c r="U7741" t="s">
        <v>1520</v>
      </c>
      <c r="V7741" t="s">
        <v>244</v>
      </c>
      <c r="W7741" t="s">
        <v>13724</v>
      </c>
      <c r="X7741">
        <v>4</v>
      </c>
      <c r="Y7741">
        <v>6000</v>
      </c>
      <c r="Z7741">
        <v>0</v>
      </c>
      <c r="AA7741">
        <v>6000</v>
      </c>
      <c r="AB7741">
        <v>43746672</v>
      </c>
      <c r="AC7741" t="s">
        <v>178</v>
      </c>
      <c r="AD7741" t="str">
        <f>+VLOOKUP(T7741,items!$A$2:$D$1255,4,0)</f>
        <v>PERGOLA</v>
      </c>
      <c r="AE7741" t="str">
        <f>+VLOOKUP(T7741,Tabla1[],5,0)</f>
        <v>PERGOLITE</v>
      </c>
      <c r="AF7741">
        <f t="shared" si="120"/>
        <v>12</v>
      </c>
    </row>
    <row r="7742" spans="1:32" x14ac:dyDescent="0.25">
      <c r="A7742">
        <v>106419</v>
      </c>
      <c r="B7742" t="s">
        <v>13720</v>
      </c>
      <c r="C7742" t="s">
        <v>33</v>
      </c>
      <c r="D7742">
        <v>0</v>
      </c>
      <c r="F7742" t="s">
        <v>11377</v>
      </c>
      <c r="G7742" t="s">
        <v>12569</v>
      </c>
      <c r="H7742" t="s">
        <v>13721</v>
      </c>
      <c r="I7742" t="s">
        <v>37</v>
      </c>
      <c r="J7742" t="s">
        <v>37</v>
      </c>
      <c r="K7742" t="s">
        <v>37</v>
      </c>
      <c r="L7742" t="s">
        <v>37</v>
      </c>
      <c r="M7742" t="s">
        <v>12871</v>
      </c>
      <c r="N7742" t="s">
        <v>277</v>
      </c>
      <c r="O7742" t="s">
        <v>13722</v>
      </c>
      <c r="P7742" t="s">
        <v>13723</v>
      </c>
      <c r="Q7742" t="s">
        <v>10346</v>
      </c>
      <c r="R7742" t="s">
        <v>8481</v>
      </c>
      <c r="S7742" t="s">
        <v>108</v>
      </c>
      <c r="T7742" t="s">
        <v>2097</v>
      </c>
      <c r="U7742" t="s">
        <v>2098</v>
      </c>
      <c r="W7742" t="s">
        <v>13724</v>
      </c>
      <c r="X7742">
        <v>6</v>
      </c>
      <c r="Y7742">
        <v>6000</v>
      </c>
      <c r="Z7742">
        <v>3000</v>
      </c>
      <c r="AA7742">
        <v>0</v>
      </c>
      <c r="AB7742">
        <v>18251184</v>
      </c>
      <c r="AC7742" t="s">
        <v>178</v>
      </c>
      <c r="AD7742">
        <f>+VLOOKUP(T7742,items!$A$2:$D$1255,4,0)</f>
        <v>0</v>
      </c>
      <c r="AE7742">
        <f>+VLOOKUP(T7742,Tabla1[],5,0)</f>
        <v>0</v>
      </c>
      <c r="AF7742">
        <f t="shared" si="120"/>
        <v>12</v>
      </c>
    </row>
    <row r="7743" spans="1:32" x14ac:dyDescent="0.25">
      <c r="A7743">
        <v>106419</v>
      </c>
      <c r="B7743" t="s">
        <v>13720</v>
      </c>
      <c r="C7743" t="s">
        <v>33</v>
      </c>
      <c r="D7743">
        <v>0</v>
      </c>
      <c r="F7743" t="s">
        <v>11377</v>
      </c>
      <c r="G7743" t="s">
        <v>12569</v>
      </c>
      <c r="H7743" t="s">
        <v>13721</v>
      </c>
      <c r="I7743" t="s">
        <v>37</v>
      </c>
      <c r="J7743" t="s">
        <v>37</v>
      </c>
      <c r="K7743" t="s">
        <v>37</v>
      </c>
      <c r="L7743" t="s">
        <v>37</v>
      </c>
      <c r="M7743" t="s">
        <v>12871</v>
      </c>
      <c r="N7743" t="s">
        <v>277</v>
      </c>
      <c r="O7743" t="s">
        <v>13722</v>
      </c>
      <c r="P7743" t="s">
        <v>13723</v>
      </c>
      <c r="Q7743" t="s">
        <v>10346</v>
      </c>
      <c r="R7743" t="s">
        <v>8481</v>
      </c>
      <c r="S7743" t="s">
        <v>108</v>
      </c>
      <c r="T7743" t="s">
        <v>6260</v>
      </c>
      <c r="U7743" t="s">
        <v>6261</v>
      </c>
      <c r="W7743" t="s">
        <v>114</v>
      </c>
      <c r="X7743">
        <v>4</v>
      </c>
      <c r="Y7743">
        <v>6000</v>
      </c>
      <c r="Z7743">
        <v>0</v>
      </c>
      <c r="AA7743">
        <v>0</v>
      </c>
      <c r="AB7743">
        <v>10089737.6</v>
      </c>
      <c r="AC7743" t="s">
        <v>178</v>
      </c>
      <c r="AD7743">
        <f>+VLOOKUP(T7743,items!$A$2:$D$1255,4,0)</f>
        <v>0</v>
      </c>
      <c r="AE7743">
        <f>+VLOOKUP(T7743,Tabla1[],5,0)</f>
        <v>0</v>
      </c>
      <c r="AF7743">
        <f t="shared" si="120"/>
        <v>12</v>
      </c>
    </row>
    <row r="7744" spans="1:32" x14ac:dyDescent="0.25">
      <c r="A7744">
        <v>106423</v>
      </c>
      <c r="B7744" t="s">
        <v>13725</v>
      </c>
      <c r="C7744" t="s">
        <v>75</v>
      </c>
      <c r="D7744">
        <v>0</v>
      </c>
      <c r="F7744" t="s">
        <v>11377</v>
      </c>
      <c r="G7744" t="s">
        <v>12160</v>
      </c>
      <c r="H7744" t="s">
        <v>13726</v>
      </c>
      <c r="I7744" t="s">
        <v>13727</v>
      </c>
      <c r="J7744" t="s">
        <v>13728</v>
      </c>
      <c r="K7744" t="s">
        <v>13729</v>
      </c>
      <c r="L7744" t="s">
        <v>13730</v>
      </c>
      <c r="M7744" t="s">
        <v>10843</v>
      </c>
      <c r="N7744" t="s">
        <v>5878</v>
      </c>
      <c r="O7744" t="s">
        <v>8479</v>
      </c>
      <c r="P7744" t="s">
        <v>10581</v>
      </c>
      <c r="Q7744" t="s">
        <v>10582</v>
      </c>
      <c r="R7744" t="s">
        <v>63</v>
      </c>
      <c r="S7744" t="s">
        <v>88</v>
      </c>
      <c r="T7744" t="s">
        <v>7264</v>
      </c>
      <c r="U7744" t="s">
        <v>7265</v>
      </c>
      <c r="V7744" t="s">
        <v>1609</v>
      </c>
      <c r="W7744" t="s">
        <v>2506</v>
      </c>
      <c r="X7744">
        <v>8</v>
      </c>
      <c r="Y7744">
        <v>4000</v>
      </c>
      <c r="Z7744">
        <v>0</v>
      </c>
      <c r="AA7744">
        <v>1400</v>
      </c>
      <c r="AB7744">
        <v>28680632</v>
      </c>
      <c r="AC7744" t="s">
        <v>47</v>
      </c>
      <c r="AD7744" t="str">
        <f>+VLOOKUP(T7744,items!$A$2:$D$1255,4,0)</f>
        <v>BANETA</v>
      </c>
      <c r="AE7744" t="str">
        <f>+VLOOKUP(T7744,Tabla1[],5,0)</f>
        <v>PROYECTANTE</v>
      </c>
      <c r="AF7744">
        <f t="shared" si="120"/>
        <v>8</v>
      </c>
    </row>
    <row r="7745" spans="1:32" x14ac:dyDescent="0.25">
      <c r="A7745">
        <v>106423</v>
      </c>
      <c r="B7745" t="s">
        <v>13725</v>
      </c>
      <c r="C7745" t="s">
        <v>75</v>
      </c>
      <c r="D7745">
        <v>0</v>
      </c>
      <c r="F7745" t="s">
        <v>11377</v>
      </c>
      <c r="G7745" t="s">
        <v>12160</v>
      </c>
      <c r="H7745" t="s">
        <v>13726</v>
      </c>
      <c r="I7745" t="s">
        <v>13727</v>
      </c>
      <c r="J7745" t="s">
        <v>13728</v>
      </c>
      <c r="K7745" t="s">
        <v>13729</v>
      </c>
      <c r="L7745" t="s">
        <v>13730</v>
      </c>
      <c r="M7745" t="s">
        <v>10843</v>
      </c>
      <c r="N7745" t="s">
        <v>5878</v>
      </c>
      <c r="O7745" t="s">
        <v>8479</v>
      </c>
      <c r="P7745" t="s">
        <v>10581</v>
      </c>
      <c r="Q7745" t="s">
        <v>10582</v>
      </c>
      <c r="R7745" t="s">
        <v>63</v>
      </c>
      <c r="S7745" t="s">
        <v>88</v>
      </c>
      <c r="T7745" t="s">
        <v>9916</v>
      </c>
      <c r="U7745" t="s">
        <v>9917</v>
      </c>
      <c r="V7745" t="s">
        <v>5064</v>
      </c>
      <c r="W7745" t="s">
        <v>2506</v>
      </c>
      <c r="X7745">
        <v>1</v>
      </c>
      <c r="Y7745">
        <v>3479</v>
      </c>
      <c r="Z7745">
        <v>2625</v>
      </c>
      <c r="AA7745">
        <v>0</v>
      </c>
      <c r="AB7745">
        <v>2725259</v>
      </c>
      <c r="AC7745" t="s">
        <v>47</v>
      </c>
      <c r="AD7745" t="str">
        <f>+VLOOKUP(T7745,items!$A$2:$D$1255,4,0)</f>
        <v>BANETA</v>
      </c>
      <c r="AE7745" t="str">
        <f>+VLOOKUP(T7745,Tabla1[],5,0)</f>
        <v>VERTICAL-GUAYA</v>
      </c>
      <c r="AF7745">
        <f t="shared" si="120"/>
        <v>8</v>
      </c>
    </row>
    <row r="7746" spans="1:32" x14ac:dyDescent="0.25">
      <c r="A7746">
        <v>106423</v>
      </c>
      <c r="B7746" t="s">
        <v>13725</v>
      </c>
      <c r="C7746" t="s">
        <v>75</v>
      </c>
      <c r="D7746">
        <v>0</v>
      </c>
      <c r="F7746" t="s">
        <v>11377</v>
      </c>
      <c r="G7746" t="s">
        <v>12160</v>
      </c>
      <c r="H7746" t="s">
        <v>13726</v>
      </c>
      <c r="I7746" t="s">
        <v>13727</v>
      </c>
      <c r="J7746" t="s">
        <v>13728</v>
      </c>
      <c r="K7746" t="s">
        <v>13729</v>
      </c>
      <c r="L7746" t="s">
        <v>13730</v>
      </c>
      <c r="M7746" t="s">
        <v>10843</v>
      </c>
      <c r="N7746" t="s">
        <v>5878</v>
      </c>
      <c r="O7746" t="s">
        <v>8479</v>
      </c>
      <c r="P7746" t="s">
        <v>10581</v>
      </c>
      <c r="Q7746" t="s">
        <v>10582</v>
      </c>
      <c r="R7746" t="s">
        <v>63</v>
      </c>
      <c r="S7746" t="s">
        <v>88</v>
      </c>
      <c r="T7746" t="s">
        <v>9916</v>
      </c>
      <c r="U7746" t="s">
        <v>9917</v>
      </c>
      <c r="V7746" t="s">
        <v>5064</v>
      </c>
      <c r="W7746" t="s">
        <v>2506</v>
      </c>
      <c r="X7746">
        <v>1</v>
      </c>
      <c r="Y7746">
        <v>3369</v>
      </c>
      <c r="Z7746">
        <v>2625</v>
      </c>
      <c r="AA7746">
        <v>0</v>
      </c>
      <c r="AB7746">
        <v>2725259</v>
      </c>
      <c r="AC7746" t="s">
        <v>47</v>
      </c>
      <c r="AD7746" t="str">
        <f>+VLOOKUP(T7746,items!$A$2:$D$1255,4,0)</f>
        <v>BANETA</v>
      </c>
      <c r="AE7746" t="str">
        <f>+VLOOKUP(T7746,Tabla1[],5,0)</f>
        <v>VERTICAL-GUAYA</v>
      </c>
      <c r="AF7746">
        <f t="shared" ref="AF7746:AF7809" si="121">+MONTH(O7746)</f>
        <v>8</v>
      </c>
    </row>
    <row r="7747" spans="1:32" x14ac:dyDescent="0.25">
      <c r="A7747">
        <v>106423</v>
      </c>
      <c r="B7747" t="s">
        <v>13725</v>
      </c>
      <c r="C7747" t="s">
        <v>75</v>
      </c>
      <c r="D7747">
        <v>0</v>
      </c>
      <c r="F7747" t="s">
        <v>11377</v>
      </c>
      <c r="G7747" t="s">
        <v>12160</v>
      </c>
      <c r="H7747" t="s">
        <v>13726</v>
      </c>
      <c r="I7747" t="s">
        <v>13727</v>
      </c>
      <c r="J7747" t="s">
        <v>13728</v>
      </c>
      <c r="K7747" t="s">
        <v>13729</v>
      </c>
      <c r="L7747" t="s">
        <v>13730</v>
      </c>
      <c r="M7747" t="s">
        <v>10843</v>
      </c>
      <c r="N7747" t="s">
        <v>5878</v>
      </c>
      <c r="O7747" t="s">
        <v>8479</v>
      </c>
      <c r="P7747" t="s">
        <v>10581</v>
      </c>
      <c r="Q7747" t="s">
        <v>10582</v>
      </c>
      <c r="R7747" t="s">
        <v>63</v>
      </c>
      <c r="S7747" t="s">
        <v>88</v>
      </c>
      <c r="T7747" t="s">
        <v>9916</v>
      </c>
      <c r="U7747" t="s">
        <v>9917</v>
      </c>
      <c r="V7747" t="s">
        <v>5064</v>
      </c>
      <c r="W7747" t="s">
        <v>2506</v>
      </c>
      <c r="X7747">
        <v>1</v>
      </c>
      <c r="Y7747">
        <v>3900</v>
      </c>
      <c r="Z7747">
        <v>2625</v>
      </c>
      <c r="AA7747">
        <v>0</v>
      </c>
      <c r="AB7747">
        <v>2725259</v>
      </c>
      <c r="AC7747" t="s">
        <v>47</v>
      </c>
      <c r="AD7747" t="str">
        <f>+VLOOKUP(T7747,items!$A$2:$D$1255,4,0)</f>
        <v>BANETA</v>
      </c>
      <c r="AE7747" t="str">
        <f>+VLOOKUP(T7747,Tabla1[],5,0)</f>
        <v>VERTICAL-GUAYA</v>
      </c>
      <c r="AF7747">
        <f t="shared" si="121"/>
        <v>8</v>
      </c>
    </row>
    <row r="7748" spans="1:32" x14ac:dyDescent="0.25">
      <c r="A7748">
        <v>106423</v>
      </c>
      <c r="B7748" t="s">
        <v>13725</v>
      </c>
      <c r="C7748" t="s">
        <v>75</v>
      </c>
      <c r="D7748">
        <v>0</v>
      </c>
      <c r="F7748" t="s">
        <v>11377</v>
      </c>
      <c r="G7748" t="s">
        <v>12160</v>
      </c>
      <c r="H7748" t="s">
        <v>13726</v>
      </c>
      <c r="I7748" t="s">
        <v>13727</v>
      </c>
      <c r="J7748" t="s">
        <v>13728</v>
      </c>
      <c r="K7748" t="s">
        <v>13729</v>
      </c>
      <c r="L7748" t="s">
        <v>13730</v>
      </c>
      <c r="M7748" t="s">
        <v>10843</v>
      </c>
      <c r="N7748" t="s">
        <v>5878</v>
      </c>
      <c r="O7748" t="s">
        <v>8479</v>
      </c>
      <c r="P7748" t="s">
        <v>10581</v>
      </c>
      <c r="Q7748" t="s">
        <v>10582</v>
      </c>
      <c r="R7748" t="s">
        <v>63</v>
      </c>
      <c r="S7748" t="s">
        <v>88</v>
      </c>
      <c r="T7748" t="s">
        <v>9916</v>
      </c>
      <c r="U7748" t="s">
        <v>9917</v>
      </c>
      <c r="V7748" t="s">
        <v>5064</v>
      </c>
      <c r="W7748" t="s">
        <v>2506</v>
      </c>
      <c r="X7748">
        <v>1</v>
      </c>
      <c r="Y7748">
        <v>3895</v>
      </c>
      <c r="Z7748">
        <v>2625</v>
      </c>
      <c r="AA7748">
        <v>0</v>
      </c>
      <c r="AB7748">
        <v>2725259</v>
      </c>
      <c r="AC7748" t="s">
        <v>47</v>
      </c>
      <c r="AD7748" t="str">
        <f>+VLOOKUP(T7748,items!$A$2:$D$1255,4,0)</f>
        <v>BANETA</v>
      </c>
      <c r="AE7748" t="str">
        <f>+VLOOKUP(T7748,Tabla1[],5,0)</f>
        <v>VERTICAL-GUAYA</v>
      </c>
      <c r="AF7748">
        <f t="shared" si="121"/>
        <v>8</v>
      </c>
    </row>
    <row r="7749" spans="1:32" x14ac:dyDescent="0.25">
      <c r="A7749">
        <v>106423</v>
      </c>
      <c r="B7749" t="s">
        <v>13725</v>
      </c>
      <c r="C7749" t="s">
        <v>75</v>
      </c>
      <c r="D7749">
        <v>0</v>
      </c>
      <c r="F7749" t="s">
        <v>11377</v>
      </c>
      <c r="G7749" t="s">
        <v>12160</v>
      </c>
      <c r="H7749" t="s">
        <v>13726</v>
      </c>
      <c r="I7749" t="s">
        <v>13727</v>
      </c>
      <c r="J7749" t="s">
        <v>13728</v>
      </c>
      <c r="K7749" t="s">
        <v>13729</v>
      </c>
      <c r="L7749" t="s">
        <v>13730</v>
      </c>
      <c r="M7749" t="s">
        <v>10843</v>
      </c>
      <c r="N7749" t="s">
        <v>5878</v>
      </c>
      <c r="O7749" t="s">
        <v>8479</v>
      </c>
      <c r="P7749" t="s">
        <v>10581</v>
      </c>
      <c r="Q7749" t="s">
        <v>10582</v>
      </c>
      <c r="R7749" t="s">
        <v>63</v>
      </c>
      <c r="S7749" t="s">
        <v>88</v>
      </c>
      <c r="T7749" t="s">
        <v>991</v>
      </c>
      <c r="U7749" t="s">
        <v>992</v>
      </c>
      <c r="W7749" t="s">
        <v>2506</v>
      </c>
      <c r="X7749">
        <v>4</v>
      </c>
      <c r="Y7749">
        <v>0</v>
      </c>
      <c r="Z7749">
        <v>0</v>
      </c>
      <c r="AA7749">
        <v>300</v>
      </c>
      <c r="AB7749">
        <v>1620660</v>
      </c>
      <c r="AC7749" t="s">
        <v>47</v>
      </c>
      <c r="AD7749">
        <f>+VLOOKUP(T7749,items!$A$2:$D$1255,4,0)</f>
        <v>0</v>
      </c>
      <c r="AE7749">
        <f>+VLOOKUP(T7749,Tabla1[],5,0)</f>
        <v>0</v>
      </c>
      <c r="AF7749">
        <f t="shared" si="121"/>
        <v>8</v>
      </c>
    </row>
    <row r="7750" spans="1:32" x14ac:dyDescent="0.25">
      <c r="A7750">
        <v>106423</v>
      </c>
      <c r="B7750" t="s">
        <v>13725</v>
      </c>
      <c r="C7750" t="s">
        <v>75</v>
      </c>
      <c r="D7750">
        <v>0</v>
      </c>
      <c r="F7750" t="s">
        <v>11377</v>
      </c>
      <c r="G7750" t="s">
        <v>12160</v>
      </c>
      <c r="H7750" t="s">
        <v>13726</v>
      </c>
      <c r="I7750" t="s">
        <v>13727</v>
      </c>
      <c r="J7750" t="s">
        <v>13728</v>
      </c>
      <c r="K7750" t="s">
        <v>13729</v>
      </c>
      <c r="L7750" t="s">
        <v>13730</v>
      </c>
      <c r="M7750" t="s">
        <v>10843</v>
      </c>
      <c r="N7750" t="s">
        <v>5878</v>
      </c>
      <c r="O7750" t="s">
        <v>8479</v>
      </c>
      <c r="P7750" t="s">
        <v>10581</v>
      </c>
      <c r="Q7750" t="s">
        <v>10582</v>
      </c>
      <c r="R7750" t="s">
        <v>63</v>
      </c>
      <c r="S7750" t="s">
        <v>88</v>
      </c>
      <c r="T7750" t="s">
        <v>3061</v>
      </c>
      <c r="U7750" t="s">
        <v>3062</v>
      </c>
      <c r="W7750" t="s">
        <v>2506</v>
      </c>
      <c r="X7750">
        <v>32</v>
      </c>
      <c r="Y7750">
        <v>0</v>
      </c>
      <c r="Z7750">
        <v>0</v>
      </c>
      <c r="AA7750">
        <v>0</v>
      </c>
      <c r="AB7750">
        <v>4579200</v>
      </c>
      <c r="AC7750" t="s">
        <v>47</v>
      </c>
      <c r="AD7750">
        <f>+VLOOKUP(T7750,items!$A$2:$D$1255,4,0)</f>
        <v>0</v>
      </c>
      <c r="AE7750">
        <f>+VLOOKUP(T7750,Tabla1[],5,0)</f>
        <v>0</v>
      </c>
      <c r="AF7750">
        <f t="shared" si="121"/>
        <v>8</v>
      </c>
    </row>
    <row r="7751" spans="1:32" x14ac:dyDescent="0.25">
      <c r="A7751">
        <v>106423</v>
      </c>
      <c r="B7751" t="s">
        <v>13725</v>
      </c>
      <c r="C7751" t="s">
        <v>75</v>
      </c>
      <c r="D7751">
        <v>0</v>
      </c>
      <c r="F7751" t="s">
        <v>11377</v>
      </c>
      <c r="G7751" t="s">
        <v>12160</v>
      </c>
      <c r="H7751" t="s">
        <v>13726</v>
      </c>
      <c r="I7751" t="s">
        <v>13727</v>
      </c>
      <c r="J7751" t="s">
        <v>13728</v>
      </c>
      <c r="K7751" t="s">
        <v>13729</v>
      </c>
      <c r="L7751" t="s">
        <v>13730</v>
      </c>
      <c r="M7751" t="s">
        <v>10843</v>
      </c>
      <c r="N7751" t="s">
        <v>5878</v>
      </c>
      <c r="O7751" t="s">
        <v>8479</v>
      </c>
      <c r="P7751" t="s">
        <v>10581</v>
      </c>
      <c r="Q7751" t="s">
        <v>10582</v>
      </c>
      <c r="R7751" t="s">
        <v>63</v>
      </c>
      <c r="S7751" t="s">
        <v>88</v>
      </c>
      <c r="T7751" t="s">
        <v>3063</v>
      </c>
      <c r="U7751" t="s">
        <v>3064</v>
      </c>
      <c r="W7751" t="s">
        <v>2506</v>
      </c>
      <c r="X7751">
        <v>32</v>
      </c>
      <c r="Y7751">
        <v>0</v>
      </c>
      <c r="Z7751">
        <v>0</v>
      </c>
      <c r="AA7751">
        <v>0</v>
      </c>
      <c r="AB7751">
        <v>4579200</v>
      </c>
      <c r="AC7751" t="s">
        <v>47</v>
      </c>
      <c r="AD7751">
        <f>+VLOOKUP(T7751,items!$A$2:$D$1255,4,0)</f>
        <v>0</v>
      </c>
      <c r="AE7751">
        <f>+VLOOKUP(T7751,Tabla1[],5,0)</f>
        <v>0</v>
      </c>
      <c r="AF7751">
        <f t="shared" si="121"/>
        <v>8</v>
      </c>
    </row>
    <row r="7752" spans="1:32" x14ac:dyDescent="0.25">
      <c r="A7752">
        <v>106423</v>
      </c>
      <c r="B7752" t="s">
        <v>13725</v>
      </c>
      <c r="C7752" t="s">
        <v>75</v>
      </c>
      <c r="D7752">
        <v>0</v>
      </c>
      <c r="F7752" t="s">
        <v>11377</v>
      </c>
      <c r="G7752" t="s">
        <v>12160</v>
      </c>
      <c r="H7752" t="s">
        <v>13726</v>
      </c>
      <c r="I7752" t="s">
        <v>13727</v>
      </c>
      <c r="J7752" t="s">
        <v>13728</v>
      </c>
      <c r="K7752" t="s">
        <v>13729</v>
      </c>
      <c r="L7752" t="s">
        <v>13730</v>
      </c>
      <c r="M7752" t="s">
        <v>10843</v>
      </c>
      <c r="N7752" t="s">
        <v>5878</v>
      </c>
      <c r="O7752" t="s">
        <v>8479</v>
      </c>
      <c r="P7752" t="s">
        <v>10581</v>
      </c>
      <c r="Q7752" t="s">
        <v>10582</v>
      </c>
      <c r="R7752" t="s">
        <v>63</v>
      </c>
      <c r="S7752" t="s">
        <v>88</v>
      </c>
      <c r="T7752" t="s">
        <v>94</v>
      </c>
      <c r="U7752" t="s">
        <v>95</v>
      </c>
      <c r="X7752">
        <v>1</v>
      </c>
      <c r="Y7752">
        <v>0</v>
      </c>
      <c r="Z7752">
        <v>0</v>
      </c>
      <c r="AA7752">
        <v>0</v>
      </c>
      <c r="AB7752">
        <v>400000</v>
      </c>
      <c r="AC7752" t="s">
        <v>47</v>
      </c>
      <c r="AD7752" t="e">
        <f>+VLOOKUP(T7752,items!$A$2:$D$1255,4,0)</f>
        <v>#N/A</v>
      </c>
      <c r="AE7752" t="e">
        <f>+VLOOKUP(T7752,Tabla1[],5,0)</f>
        <v>#N/A</v>
      </c>
      <c r="AF7752">
        <f t="shared" si="121"/>
        <v>8</v>
      </c>
    </row>
    <row r="7753" spans="1:32" x14ac:dyDescent="0.25">
      <c r="A7753">
        <v>106423</v>
      </c>
      <c r="B7753" t="s">
        <v>13725</v>
      </c>
      <c r="C7753" t="s">
        <v>75</v>
      </c>
      <c r="D7753">
        <v>0</v>
      </c>
      <c r="F7753" t="s">
        <v>11377</v>
      </c>
      <c r="G7753" t="s">
        <v>12160</v>
      </c>
      <c r="H7753" t="s">
        <v>13726</v>
      </c>
      <c r="I7753" t="s">
        <v>13727</v>
      </c>
      <c r="J7753" t="s">
        <v>13728</v>
      </c>
      <c r="K7753" t="s">
        <v>13729</v>
      </c>
      <c r="L7753" t="s">
        <v>13730</v>
      </c>
      <c r="M7753" t="s">
        <v>10843</v>
      </c>
      <c r="N7753" t="s">
        <v>5878</v>
      </c>
      <c r="O7753" t="s">
        <v>8479</v>
      </c>
      <c r="P7753" t="s">
        <v>10581</v>
      </c>
      <c r="Q7753" t="s">
        <v>10582</v>
      </c>
      <c r="R7753" t="s">
        <v>63</v>
      </c>
      <c r="S7753" t="s">
        <v>88</v>
      </c>
      <c r="T7753" t="s">
        <v>1096</v>
      </c>
      <c r="U7753" t="s">
        <v>1097</v>
      </c>
      <c r="X7753">
        <v>1</v>
      </c>
      <c r="Y7753">
        <v>0</v>
      </c>
      <c r="Z7753">
        <v>0</v>
      </c>
      <c r="AA7753">
        <v>0</v>
      </c>
      <c r="AB7753">
        <v>468000</v>
      </c>
      <c r="AC7753" t="s">
        <v>47</v>
      </c>
      <c r="AD7753" t="e">
        <f>+VLOOKUP(T7753,items!$A$2:$D$1255,4,0)</f>
        <v>#N/A</v>
      </c>
      <c r="AE7753" t="e">
        <f>+VLOOKUP(T7753,Tabla1[],5,0)</f>
        <v>#N/A</v>
      </c>
      <c r="AF7753">
        <f t="shared" si="121"/>
        <v>8</v>
      </c>
    </row>
    <row r="7754" spans="1:32" x14ac:dyDescent="0.25">
      <c r="A7754">
        <v>106426</v>
      </c>
      <c r="B7754" t="s">
        <v>13731</v>
      </c>
      <c r="C7754" t="s">
        <v>75</v>
      </c>
      <c r="D7754">
        <v>0</v>
      </c>
      <c r="F7754" t="s">
        <v>11377</v>
      </c>
      <c r="G7754" t="s">
        <v>13254</v>
      </c>
      <c r="H7754" t="s">
        <v>13732</v>
      </c>
      <c r="I7754" t="s">
        <v>13733</v>
      </c>
      <c r="J7754" t="s">
        <v>13734</v>
      </c>
      <c r="K7754" t="s">
        <v>13735</v>
      </c>
      <c r="L7754" t="s">
        <v>13736</v>
      </c>
      <c r="M7754" t="s">
        <v>12331</v>
      </c>
      <c r="N7754" t="s">
        <v>12331</v>
      </c>
      <c r="O7754" t="s">
        <v>9159</v>
      </c>
      <c r="P7754" t="s">
        <v>13419</v>
      </c>
      <c r="Q7754" t="s">
        <v>13330</v>
      </c>
      <c r="R7754" t="s">
        <v>63</v>
      </c>
      <c r="S7754" t="s">
        <v>1243</v>
      </c>
      <c r="T7754" t="s">
        <v>839</v>
      </c>
      <c r="U7754" t="s">
        <v>840</v>
      </c>
      <c r="V7754" t="s">
        <v>1168</v>
      </c>
      <c r="X7754">
        <v>1</v>
      </c>
      <c r="Y7754">
        <v>1</v>
      </c>
      <c r="Z7754">
        <v>0</v>
      </c>
      <c r="AA7754">
        <v>1</v>
      </c>
      <c r="AB7754">
        <v>2327587</v>
      </c>
      <c r="AC7754" t="s">
        <v>47</v>
      </c>
      <c r="AD7754">
        <f>+VLOOKUP(T7754,items!$A$2:$D$1255,4,0)</f>
        <v>0</v>
      </c>
      <c r="AE7754">
        <f>+VLOOKUP(T7754,Tabla1[],5,0)</f>
        <v>0</v>
      </c>
      <c r="AF7754">
        <f t="shared" si="121"/>
        <v>9</v>
      </c>
    </row>
    <row r="7755" spans="1:32" x14ac:dyDescent="0.25">
      <c r="A7755">
        <v>106426</v>
      </c>
      <c r="B7755" t="s">
        <v>13731</v>
      </c>
      <c r="C7755" t="s">
        <v>75</v>
      </c>
      <c r="D7755">
        <v>0</v>
      </c>
      <c r="F7755" t="s">
        <v>11377</v>
      </c>
      <c r="G7755" t="s">
        <v>13254</v>
      </c>
      <c r="H7755" t="s">
        <v>13732</v>
      </c>
      <c r="I7755" t="s">
        <v>13733</v>
      </c>
      <c r="J7755" t="s">
        <v>13734</v>
      </c>
      <c r="K7755" t="s">
        <v>13735</v>
      </c>
      <c r="L7755" t="s">
        <v>13736</v>
      </c>
      <c r="M7755" t="s">
        <v>12331</v>
      </c>
      <c r="N7755" t="s">
        <v>12331</v>
      </c>
      <c r="O7755" t="s">
        <v>9159</v>
      </c>
      <c r="P7755" t="s">
        <v>13419</v>
      </c>
      <c r="Q7755" t="s">
        <v>13330</v>
      </c>
      <c r="R7755" t="s">
        <v>63</v>
      </c>
      <c r="S7755" t="s">
        <v>1243</v>
      </c>
      <c r="T7755" t="s">
        <v>392</v>
      </c>
      <c r="U7755" t="s">
        <v>393</v>
      </c>
      <c r="X7755">
        <v>1</v>
      </c>
      <c r="Y7755">
        <v>0</v>
      </c>
      <c r="Z7755">
        <v>0</v>
      </c>
      <c r="AA7755">
        <v>0</v>
      </c>
      <c r="AB7755">
        <v>300000</v>
      </c>
      <c r="AC7755" t="s">
        <v>47</v>
      </c>
      <c r="AD7755" t="e">
        <f>+VLOOKUP(T7755,items!$A$2:$D$1255,4,0)</f>
        <v>#N/A</v>
      </c>
      <c r="AE7755" t="e">
        <f>+VLOOKUP(T7755,Tabla1[],5,0)</f>
        <v>#N/A</v>
      </c>
      <c r="AF7755">
        <f t="shared" si="121"/>
        <v>9</v>
      </c>
    </row>
    <row r="7756" spans="1:32" x14ac:dyDescent="0.25">
      <c r="A7756">
        <v>106430</v>
      </c>
      <c r="B7756" t="s">
        <v>3211</v>
      </c>
      <c r="C7756" t="s">
        <v>33</v>
      </c>
      <c r="D7756">
        <v>0</v>
      </c>
      <c r="F7756" t="s">
        <v>11377</v>
      </c>
      <c r="G7756" t="s">
        <v>10843</v>
      </c>
      <c r="H7756" t="s">
        <v>13737</v>
      </c>
      <c r="I7756" t="s">
        <v>37</v>
      </c>
      <c r="J7756" t="s">
        <v>13738</v>
      </c>
      <c r="K7756" t="s">
        <v>13739</v>
      </c>
      <c r="L7756" t="s">
        <v>13740</v>
      </c>
      <c r="M7756" t="s">
        <v>11623</v>
      </c>
      <c r="N7756" t="s">
        <v>11623</v>
      </c>
      <c r="O7756" t="s">
        <v>11188</v>
      </c>
      <c r="P7756" t="s">
        <v>10582</v>
      </c>
      <c r="Q7756" t="s">
        <v>8233</v>
      </c>
      <c r="R7756" t="s">
        <v>127</v>
      </c>
      <c r="S7756" t="s">
        <v>108</v>
      </c>
      <c r="T7756" t="s">
        <v>1581</v>
      </c>
      <c r="U7756" t="s">
        <v>1582</v>
      </c>
      <c r="X7756">
        <v>2</v>
      </c>
      <c r="Y7756">
        <v>0</v>
      </c>
      <c r="Z7756">
        <v>0</v>
      </c>
      <c r="AA7756">
        <v>0</v>
      </c>
      <c r="AB7756">
        <v>1180000</v>
      </c>
      <c r="AC7756" t="s">
        <v>47</v>
      </c>
      <c r="AD7756">
        <f>+VLOOKUP(T7756,items!$A$2:$D$1255,4,0)</f>
        <v>0</v>
      </c>
      <c r="AE7756">
        <f>+VLOOKUP(T7756,Tabla1[],5,0)</f>
        <v>0</v>
      </c>
      <c r="AF7756">
        <f t="shared" si="121"/>
        <v>8</v>
      </c>
    </row>
    <row r="7757" spans="1:32" x14ac:dyDescent="0.25">
      <c r="A7757">
        <v>106433</v>
      </c>
      <c r="B7757" t="s">
        <v>1487</v>
      </c>
      <c r="C7757" t="s">
        <v>75</v>
      </c>
      <c r="D7757">
        <v>0</v>
      </c>
      <c r="F7757" t="s">
        <v>11377</v>
      </c>
      <c r="G7757" t="s">
        <v>8997</v>
      </c>
      <c r="H7757" t="s">
        <v>13741</v>
      </c>
      <c r="I7757" t="s">
        <v>37</v>
      </c>
      <c r="J7757" t="s">
        <v>13742</v>
      </c>
      <c r="K7757" t="s">
        <v>13743</v>
      </c>
      <c r="L7757" t="s">
        <v>13744</v>
      </c>
      <c r="M7757" t="s">
        <v>8998</v>
      </c>
      <c r="N7757" t="s">
        <v>8998</v>
      </c>
      <c r="O7757" t="s">
        <v>12919</v>
      </c>
      <c r="P7757" t="s">
        <v>8479</v>
      </c>
      <c r="Q7757" t="s">
        <v>12758</v>
      </c>
      <c r="R7757" t="s">
        <v>63</v>
      </c>
      <c r="S7757" t="s">
        <v>44</v>
      </c>
      <c r="T7757" t="s">
        <v>6831</v>
      </c>
      <c r="U7757" t="s">
        <v>6832</v>
      </c>
      <c r="X7757">
        <v>10</v>
      </c>
      <c r="Y7757">
        <v>0</v>
      </c>
      <c r="Z7757">
        <v>0</v>
      </c>
      <c r="AA7757">
        <v>0</v>
      </c>
      <c r="AB7757">
        <v>70000</v>
      </c>
      <c r="AC7757" t="s">
        <v>47</v>
      </c>
      <c r="AD7757">
        <f>+VLOOKUP(T7757,items!$A$2:$D$1255,4,0)</f>
        <v>0</v>
      </c>
      <c r="AE7757">
        <f>+VLOOKUP(T7757,Tabla1[],5,0)</f>
        <v>0</v>
      </c>
      <c r="AF7757">
        <f t="shared" si="121"/>
        <v>8</v>
      </c>
    </row>
    <row r="7758" spans="1:32" x14ac:dyDescent="0.25">
      <c r="A7758">
        <v>106433</v>
      </c>
      <c r="B7758" t="s">
        <v>1487</v>
      </c>
      <c r="C7758" t="s">
        <v>75</v>
      </c>
      <c r="D7758">
        <v>0</v>
      </c>
      <c r="F7758" t="s">
        <v>11377</v>
      </c>
      <c r="G7758" t="s">
        <v>8997</v>
      </c>
      <c r="H7758" t="s">
        <v>13741</v>
      </c>
      <c r="I7758" t="s">
        <v>37</v>
      </c>
      <c r="J7758" t="s">
        <v>13742</v>
      </c>
      <c r="K7758" t="s">
        <v>13743</v>
      </c>
      <c r="L7758" t="s">
        <v>13744</v>
      </c>
      <c r="M7758" t="s">
        <v>8998</v>
      </c>
      <c r="N7758" t="s">
        <v>8998</v>
      </c>
      <c r="O7758" t="s">
        <v>12919</v>
      </c>
      <c r="P7758" t="s">
        <v>8479</v>
      </c>
      <c r="Q7758" t="s">
        <v>12758</v>
      </c>
      <c r="R7758" t="s">
        <v>63</v>
      </c>
      <c r="S7758" t="s">
        <v>44</v>
      </c>
      <c r="T7758" t="s">
        <v>10920</v>
      </c>
      <c r="U7758" t="s">
        <v>13745</v>
      </c>
      <c r="X7758">
        <v>1</v>
      </c>
      <c r="Y7758">
        <v>0</v>
      </c>
      <c r="Z7758">
        <v>0</v>
      </c>
      <c r="AA7758">
        <v>0</v>
      </c>
      <c r="AB7758">
        <v>260000</v>
      </c>
      <c r="AC7758" t="s">
        <v>47</v>
      </c>
      <c r="AD7758">
        <f>+VLOOKUP(T7758,items!$A$2:$D$1255,4,0)</f>
        <v>0</v>
      </c>
      <c r="AE7758">
        <f>+VLOOKUP(T7758,Tabla1[],5,0)</f>
        <v>0</v>
      </c>
      <c r="AF7758">
        <f t="shared" si="121"/>
        <v>8</v>
      </c>
    </row>
    <row r="7759" spans="1:32" x14ac:dyDescent="0.25">
      <c r="A7759">
        <v>106433</v>
      </c>
      <c r="B7759" t="s">
        <v>1487</v>
      </c>
      <c r="C7759" t="s">
        <v>75</v>
      </c>
      <c r="D7759">
        <v>0</v>
      </c>
      <c r="F7759" t="s">
        <v>11377</v>
      </c>
      <c r="G7759" t="s">
        <v>8997</v>
      </c>
      <c r="H7759" t="s">
        <v>13741</v>
      </c>
      <c r="I7759" t="s">
        <v>37</v>
      </c>
      <c r="J7759" t="s">
        <v>13742</v>
      </c>
      <c r="K7759" t="s">
        <v>13743</v>
      </c>
      <c r="L7759" t="s">
        <v>13744</v>
      </c>
      <c r="M7759" t="s">
        <v>8998</v>
      </c>
      <c r="N7759" t="s">
        <v>8998</v>
      </c>
      <c r="O7759" t="s">
        <v>12919</v>
      </c>
      <c r="P7759" t="s">
        <v>8479</v>
      </c>
      <c r="Q7759" t="s">
        <v>12758</v>
      </c>
      <c r="R7759" t="s">
        <v>63</v>
      </c>
      <c r="S7759" t="s">
        <v>44</v>
      </c>
      <c r="T7759" t="s">
        <v>94</v>
      </c>
      <c r="U7759" t="s">
        <v>95</v>
      </c>
      <c r="X7759">
        <v>1</v>
      </c>
      <c r="Y7759">
        <v>0</v>
      </c>
      <c r="Z7759">
        <v>0</v>
      </c>
      <c r="AA7759">
        <v>0</v>
      </c>
      <c r="AB7759">
        <v>900000</v>
      </c>
      <c r="AC7759" t="s">
        <v>47</v>
      </c>
      <c r="AD7759" t="e">
        <f>+VLOOKUP(T7759,items!$A$2:$D$1255,4,0)</f>
        <v>#N/A</v>
      </c>
      <c r="AE7759" t="e">
        <f>+VLOOKUP(T7759,Tabla1[],5,0)</f>
        <v>#N/A</v>
      </c>
      <c r="AF7759">
        <f t="shared" si="121"/>
        <v>8</v>
      </c>
    </row>
    <row r="7760" spans="1:32" x14ac:dyDescent="0.25">
      <c r="A7760">
        <v>106433</v>
      </c>
      <c r="B7760" t="s">
        <v>1487</v>
      </c>
      <c r="C7760" t="s">
        <v>75</v>
      </c>
      <c r="D7760">
        <v>0</v>
      </c>
      <c r="F7760" t="s">
        <v>11377</v>
      </c>
      <c r="G7760" t="s">
        <v>8997</v>
      </c>
      <c r="H7760" t="s">
        <v>13741</v>
      </c>
      <c r="I7760" t="s">
        <v>37</v>
      </c>
      <c r="J7760" t="s">
        <v>13742</v>
      </c>
      <c r="K7760" t="s">
        <v>13743</v>
      </c>
      <c r="L7760" t="s">
        <v>13744</v>
      </c>
      <c r="M7760" t="s">
        <v>8998</v>
      </c>
      <c r="N7760" t="s">
        <v>8998</v>
      </c>
      <c r="O7760" t="s">
        <v>12919</v>
      </c>
      <c r="P7760" t="s">
        <v>8479</v>
      </c>
      <c r="Q7760" t="s">
        <v>12758</v>
      </c>
      <c r="R7760" t="s">
        <v>63</v>
      </c>
      <c r="S7760" t="s">
        <v>44</v>
      </c>
      <c r="T7760" t="s">
        <v>94</v>
      </c>
      <c r="U7760" t="s">
        <v>95</v>
      </c>
      <c r="X7760">
        <v>1</v>
      </c>
      <c r="Y7760">
        <v>0</v>
      </c>
      <c r="Z7760">
        <v>0</v>
      </c>
      <c r="AA7760">
        <v>0</v>
      </c>
      <c r="AB7760">
        <v>450000</v>
      </c>
      <c r="AC7760" t="s">
        <v>47</v>
      </c>
      <c r="AD7760" t="e">
        <f>+VLOOKUP(T7760,items!$A$2:$D$1255,4,0)</f>
        <v>#N/A</v>
      </c>
      <c r="AE7760" t="e">
        <f>+VLOOKUP(T7760,Tabla1[],5,0)</f>
        <v>#N/A</v>
      </c>
      <c r="AF7760">
        <f t="shared" si="121"/>
        <v>8</v>
      </c>
    </row>
    <row r="7761" spans="1:34" x14ac:dyDescent="0.25">
      <c r="A7761">
        <v>106434</v>
      </c>
      <c r="B7761" t="s">
        <v>13746</v>
      </c>
      <c r="C7761" t="s">
        <v>33</v>
      </c>
      <c r="D7761">
        <v>0</v>
      </c>
      <c r="F7761" t="s">
        <v>11377</v>
      </c>
      <c r="G7761" t="s">
        <v>11377</v>
      </c>
      <c r="H7761" t="s">
        <v>13747</v>
      </c>
      <c r="I7761" t="s">
        <v>13748</v>
      </c>
      <c r="J7761" t="s">
        <v>13749</v>
      </c>
      <c r="K7761" t="s">
        <v>13750</v>
      </c>
      <c r="L7761" t="s">
        <v>13751</v>
      </c>
      <c r="M7761" t="s">
        <v>12160</v>
      </c>
      <c r="N7761" t="s">
        <v>11293</v>
      </c>
      <c r="O7761" t="s">
        <v>11188</v>
      </c>
      <c r="P7761" t="s">
        <v>8480</v>
      </c>
      <c r="Q7761" t="s">
        <v>9157</v>
      </c>
      <c r="R7761" t="s">
        <v>127</v>
      </c>
      <c r="S7761" t="s">
        <v>108</v>
      </c>
      <c r="T7761" t="s">
        <v>3138</v>
      </c>
      <c r="U7761" t="s">
        <v>3139</v>
      </c>
      <c r="X7761">
        <v>1</v>
      </c>
      <c r="Y7761">
        <v>0</v>
      </c>
      <c r="Z7761">
        <v>0</v>
      </c>
      <c r="AA7761">
        <v>0</v>
      </c>
      <c r="AB7761">
        <v>353217</v>
      </c>
      <c r="AC7761" t="s">
        <v>47</v>
      </c>
      <c r="AD7761">
        <f>+VLOOKUP(T7761,items!$A$2:$D$1255,4,0)</f>
        <v>0</v>
      </c>
      <c r="AE7761">
        <f>+VLOOKUP(T7761,Tabla1[],5,0)</f>
        <v>0</v>
      </c>
      <c r="AF7761">
        <f t="shared" si="121"/>
        <v>8</v>
      </c>
    </row>
    <row r="7762" spans="1:34" x14ac:dyDescent="0.25">
      <c r="A7762">
        <v>106434</v>
      </c>
      <c r="B7762" t="s">
        <v>13746</v>
      </c>
      <c r="C7762" t="s">
        <v>33</v>
      </c>
      <c r="D7762">
        <v>0</v>
      </c>
      <c r="F7762" t="s">
        <v>11377</v>
      </c>
      <c r="G7762" t="s">
        <v>11377</v>
      </c>
      <c r="H7762" t="s">
        <v>13747</v>
      </c>
      <c r="I7762" t="s">
        <v>13748</v>
      </c>
      <c r="J7762" t="s">
        <v>13749</v>
      </c>
      <c r="K7762" t="s">
        <v>13750</v>
      </c>
      <c r="L7762" t="s">
        <v>13751</v>
      </c>
      <c r="M7762" t="s">
        <v>12160</v>
      </c>
      <c r="N7762" t="s">
        <v>11293</v>
      </c>
      <c r="O7762" t="s">
        <v>11188</v>
      </c>
      <c r="P7762" t="s">
        <v>8480</v>
      </c>
      <c r="Q7762" t="s">
        <v>9157</v>
      </c>
      <c r="R7762" t="s">
        <v>127</v>
      </c>
      <c r="S7762" t="s">
        <v>108</v>
      </c>
      <c r="T7762" t="s">
        <v>3140</v>
      </c>
      <c r="U7762" t="s">
        <v>3141</v>
      </c>
      <c r="X7762">
        <v>1</v>
      </c>
      <c r="Y7762">
        <v>0</v>
      </c>
      <c r="Z7762">
        <v>0</v>
      </c>
      <c r="AA7762">
        <v>0</v>
      </c>
      <c r="AB7762">
        <v>788722</v>
      </c>
      <c r="AC7762" t="s">
        <v>47</v>
      </c>
      <c r="AD7762">
        <f>+VLOOKUP(T7762,items!$A$2:$D$1255,4,0)</f>
        <v>0</v>
      </c>
      <c r="AE7762">
        <f>+VLOOKUP(T7762,Tabla1[],5,0)</f>
        <v>0</v>
      </c>
      <c r="AF7762">
        <f t="shared" si="121"/>
        <v>8</v>
      </c>
    </row>
    <row r="7763" spans="1:34" x14ac:dyDescent="0.25">
      <c r="A7763">
        <v>106434</v>
      </c>
      <c r="B7763" t="s">
        <v>13746</v>
      </c>
      <c r="C7763" t="s">
        <v>33</v>
      </c>
      <c r="D7763">
        <v>0</v>
      </c>
      <c r="F7763" t="s">
        <v>11377</v>
      </c>
      <c r="G7763" t="s">
        <v>11377</v>
      </c>
      <c r="H7763" t="s">
        <v>13747</v>
      </c>
      <c r="I7763" t="s">
        <v>13748</v>
      </c>
      <c r="J7763" t="s">
        <v>13749</v>
      </c>
      <c r="K7763" t="s">
        <v>13750</v>
      </c>
      <c r="L7763" t="s">
        <v>13751</v>
      </c>
      <c r="M7763" t="s">
        <v>12160</v>
      </c>
      <c r="N7763" t="s">
        <v>11293</v>
      </c>
      <c r="O7763" t="s">
        <v>11188</v>
      </c>
      <c r="P7763" t="s">
        <v>8480</v>
      </c>
      <c r="Q7763" t="s">
        <v>9157</v>
      </c>
      <c r="R7763" t="s">
        <v>127</v>
      </c>
      <c r="S7763" t="s">
        <v>108</v>
      </c>
      <c r="T7763" t="s">
        <v>932</v>
      </c>
      <c r="U7763" t="s">
        <v>933</v>
      </c>
      <c r="V7763" t="s">
        <v>1427</v>
      </c>
      <c r="X7763">
        <v>1</v>
      </c>
      <c r="Y7763">
        <v>0</v>
      </c>
      <c r="Z7763">
        <v>0</v>
      </c>
      <c r="AA7763">
        <v>0</v>
      </c>
      <c r="AB7763">
        <v>1055653</v>
      </c>
      <c r="AC7763" t="s">
        <v>47</v>
      </c>
      <c r="AD7763" t="str">
        <f>+VLOOKUP(T7763,items!$A$2:$D$1255,4,0)</f>
        <v>MUEBLES</v>
      </c>
      <c r="AE7763">
        <f>+VLOOKUP(T7763,Tabla1[],5,0)</f>
        <v>0</v>
      </c>
      <c r="AF7763">
        <f t="shared" si="121"/>
        <v>8</v>
      </c>
    </row>
    <row r="7764" spans="1:34" x14ac:dyDescent="0.25">
      <c r="A7764">
        <v>106434</v>
      </c>
      <c r="B7764" t="s">
        <v>13746</v>
      </c>
      <c r="C7764" t="s">
        <v>33</v>
      </c>
      <c r="D7764">
        <v>0</v>
      </c>
      <c r="F7764" t="s">
        <v>11377</v>
      </c>
      <c r="G7764" t="s">
        <v>11377</v>
      </c>
      <c r="H7764" t="s">
        <v>13747</v>
      </c>
      <c r="I7764" t="s">
        <v>13748</v>
      </c>
      <c r="J7764" t="s">
        <v>13749</v>
      </c>
      <c r="K7764" t="s">
        <v>13750</v>
      </c>
      <c r="L7764" t="s">
        <v>13751</v>
      </c>
      <c r="M7764" t="s">
        <v>12160</v>
      </c>
      <c r="N7764" t="s">
        <v>11293</v>
      </c>
      <c r="O7764" t="s">
        <v>11188</v>
      </c>
      <c r="P7764" t="s">
        <v>8480</v>
      </c>
      <c r="Q7764" t="s">
        <v>9157</v>
      </c>
      <c r="R7764" t="s">
        <v>127</v>
      </c>
      <c r="S7764" t="s">
        <v>108</v>
      </c>
      <c r="T7764" t="s">
        <v>1459</v>
      </c>
      <c r="U7764" t="s">
        <v>1460</v>
      </c>
      <c r="X7764">
        <v>4</v>
      </c>
      <c r="Y7764">
        <v>0</v>
      </c>
      <c r="Z7764">
        <v>0</v>
      </c>
      <c r="AA7764">
        <v>0</v>
      </c>
      <c r="AB7764">
        <v>1394724</v>
      </c>
      <c r="AC7764" t="s">
        <v>47</v>
      </c>
      <c r="AD7764" t="str">
        <f>+VLOOKUP(T7764,items!$A$2:$D$1255,4,0)</f>
        <v>MUEBLES</v>
      </c>
      <c r="AE7764">
        <f>+VLOOKUP(T7764,Tabla1[],5,0)</f>
        <v>0</v>
      </c>
      <c r="AF7764">
        <f t="shared" si="121"/>
        <v>8</v>
      </c>
    </row>
    <row r="7765" spans="1:34" x14ac:dyDescent="0.25">
      <c r="A7765">
        <v>106434</v>
      </c>
      <c r="B7765" t="s">
        <v>13746</v>
      </c>
      <c r="C7765" t="s">
        <v>33</v>
      </c>
      <c r="D7765">
        <v>0</v>
      </c>
      <c r="F7765" t="s">
        <v>11377</v>
      </c>
      <c r="G7765" t="s">
        <v>11377</v>
      </c>
      <c r="H7765" t="s">
        <v>13747</v>
      </c>
      <c r="I7765" t="s">
        <v>13748</v>
      </c>
      <c r="J7765" t="s">
        <v>13749</v>
      </c>
      <c r="K7765" t="s">
        <v>13750</v>
      </c>
      <c r="L7765" t="s">
        <v>13751</v>
      </c>
      <c r="M7765" t="s">
        <v>12160</v>
      </c>
      <c r="N7765" t="s">
        <v>11293</v>
      </c>
      <c r="O7765" t="s">
        <v>11188</v>
      </c>
      <c r="P7765" t="s">
        <v>8480</v>
      </c>
      <c r="Q7765" t="s">
        <v>9157</v>
      </c>
      <c r="R7765" t="s">
        <v>127</v>
      </c>
      <c r="S7765" t="s">
        <v>108</v>
      </c>
      <c r="T7765" t="s">
        <v>209</v>
      </c>
      <c r="U7765" t="s">
        <v>210</v>
      </c>
      <c r="W7765" t="s">
        <v>114</v>
      </c>
      <c r="X7765">
        <v>1</v>
      </c>
      <c r="Y7765">
        <v>0</v>
      </c>
      <c r="Z7765">
        <v>0</v>
      </c>
      <c r="AA7765">
        <v>0</v>
      </c>
      <c r="AB7765">
        <v>225126</v>
      </c>
      <c r="AC7765" t="s">
        <v>47</v>
      </c>
      <c r="AD7765">
        <f>+VLOOKUP(T7765,items!$A$2:$D$1255,4,0)</f>
        <v>0</v>
      </c>
      <c r="AE7765">
        <f>+VLOOKUP(T7765,Tabla1[],5,0)</f>
        <v>0</v>
      </c>
      <c r="AF7765">
        <f t="shared" si="121"/>
        <v>8</v>
      </c>
    </row>
    <row r="7766" spans="1:34" x14ac:dyDescent="0.25">
      <c r="A7766">
        <v>106434</v>
      </c>
      <c r="B7766" t="s">
        <v>13746</v>
      </c>
      <c r="C7766" t="s">
        <v>33</v>
      </c>
      <c r="D7766">
        <v>0</v>
      </c>
      <c r="F7766" t="s">
        <v>11377</v>
      </c>
      <c r="G7766" t="s">
        <v>11377</v>
      </c>
      <c r="H7766" t="s">
        <v>13747</v>
      </c>
      <c r="I7766" t="s">
        <v>13748</v>
      </c>
      <c r="J7766" t="s">
        <v>13749</v>
      </c>
      <c r="K7766" t="s">
        <v>13750</v>
      </c>
      <c r="L7766" t="s">
        <v>13751</v>
      </c>
      <c r="M7766" t="s">
        <v>12160</v>
      </c>
      <c r="N7766" t="s">
        <v>11293</v>
      </c>
      <c r="O7766" t="s">
        <v>11188</v>
      </c>
      <c r="P7766" t="s">
        <v>8480</v>
      </c>
      <c r="Q7766" t="s">
        <v>9157</v>
      </c>
      <c r="R7766" t="s">
        <v>127</v>
      </c>
      <c r="S7766" t="s">
        <v>108</v>
      </c>
      <c r="T7766" t="s">
        <v>2018</v>
      </c>
      <c r="U7766" t="s">
        <v>2019</v>
      </c>
      <c r="V7766" t="s">
        <v>2013</v>
      </c>
      <c r="W7766" t="s">
        <v>117</v>
      </c>
      <c r="X7766">
        <v>2</v>
      </c>
      <c r="Y7766">
        <v>0</v>
      </c>
      <c r="Z7766">
        <v>0</v>
      </c>
      <c r="AA7766">
        <v>0</v>
      </c>
      <c r="AB7766">
        <v>3720018</v>
      </c>
      <c r="AC7766" t="s">
        <v>47</v>
      </c>
      <c r="AD7766" t="str">
        <f>+VLOOKUP(T7766,items!$A$2:$D$1255,4,0)</f>
        <v>MUEBLES</v>
      </c>
      <c r="AE7766">
        <f>+VLOOKUP(T7766,Tabla1[],5,0)</f>
        <v>0</v>
      </c>
      <c r="AF7766">
        <f t="shared" si="121"/>
        <v>8</v>
      </c>
    </row>
    <row r="7767" spans="1:34" x14ac:dyDescent="0.25">
      <c r="A7767">
        <v>106447</v>
      </c>
      <c r="B7767" t="s">
        <v>3603</v>
      </c>
      <c r="C7767" t="s">
        <v>75</v>
      </c>
      <c r="D7767">
        <v>0</v>
      </c>
      <c r="F7767" t="s">
        <v>12160</v>
      </c>
      <c r="G7767" t="s">
        <v>10843</v>
      </c>
      <c r="H7767" t="s">
        <v>13752</v>
      </c>
      <c r="I7767" t="s">
        <v>37</v>
      </c>
      <c r="J7767" t="s">
        <v>13753</v>
      </c>
      <c r="K7767" t="s">
        <v>37</v>
      </c>
      <c r="L7767" t="s">
        <v>37</v>
      </c>
      <c r="M7767" t="s">
        <v>11293</v>
      </c>
      <c r="N7767" t="s">
        <v>11293</v>
      </c>
      <c r="O7767" t="s">
        <v>239</v>
      </c>
      <c r="P7767" t="s">
        <v>240</v>
      </c>
      <c r="Q7767" t="s">
        <v>240</v>
      </c>
      <c r="R7767" t="s">
        <v>11492</v>
      </c>
      <c r="S7767" t="s">
        <v>272</v>
      </c>
      <c r="T7767" t="s">
        <v>2851</v>
      </c>
      <c r="U7767" t="s">
        <v>2852</v>
      </c>
      <c r="X7767">
        <v>1</v>
      </c>
      <c r="Y7767">
        <v>0</v>
      </c>
      <c r="Z7767">
        <v>0</v>
      </c>
      <c r="AA7767">
        <v>0</v>
      </c>
      <c r="AB7767" s="14">
        <v>515160</v>
      </c>
      <c r="AC7767" t="s">
        <v>47</v>
      </c>
      <c r="AD7767">
        <f>+VLOOKUP(T7767,items!$A$2:$D$1255,4,0)</f>
        <v>0</v>
      </c>
      <c r="AE7767">
        <f>+VLOOKUP(T7767,Tabla1[],5,0)</f>
        <v>0</v>
      </c>
      <c r="AF7767">
        <f t="shared" si="121"/>
        <v>8</v>
      </c>
      <c r="AG7767">
        <v>3816</v>
      </c>
      <c r="AH7767" s="14">
        <v>515160</v>
      </c>
    </row>
    <row r="7768" spans="1:34" x14ac:dyDescent="0.25">
      <c r="A7768">
        <v>106447</v>
      </c>
      <c r="B7768" t="s">
        <v>3603</v>
      </c>
      <c r="C7768" t="s">
        <v>75</v>
      </c>
      <c r="D7768">
        <v>0</v>
      </c>
      <c r="F7768" t="s">
        <v>12160</v>
      </c>
      <c r="G7768" t="s">
        <v>10843</v>
      </c>
      <c r="H7768" t="s">
        <v>13752</v>
      </c>
      <c r="I7768" t="s">
        <v>37</v>
      </c>
      <c r="J7768" t="s">
        <v>13753</v>
      </c>
      <c r="K7768" t="s">
        <v>37</v>
      </c>
      <c r="L7768" t="s">
        <v>37</v>
      </c>
      <c r="M7768" t="s">
        <v>11293</v>
      </c>
      <c r="N7768" t="s">
        <v>11293</v>
      </c>
      <c r="O7768" t="s">
        <v>239</v>
      </c>
      <c r="P7768" t="s">
        <v>240</v>
      </c>
      <c r="Q7768" t="s">
        <v>240</v>
      </c>
      <c r="R7768" t="s">
        <v>11492</v>
      </c>
      <c r="S7768" t="s">
        <v>272</v>
      </c>
      <c r="T7768" t="s">
        <v>392</v>
      </c>
      <c r="U7768" t="s">
        <v>393</v>
      </c>
      <c r="X7768">
        <v>1</v>
      </c>
      <c r="Y7768">
        <v>0</v>
      </c>
      <c r="Z7768">
        <v>0</v>
      </c>
      <c r="AA7768">
        <v>0</v>
      </c>
      <c r="AB7768" s="14">
        <v>169048.8</v>
      </c>
      <c r="AC7768" t="s">
        <v>47</v>
      </c>
      <c r="AD7768" t="e">
        <f>+VLOOKUP(T7768,items!$A$2:$D$1255,4,0)</f>
        <v>#N/A</v>
      </c>
      <c r="AE7768" t="e">
        <f>+VLOOKUP(T7768,Tabla1[],5,0)</f>
        <v>#N/A</v>
      </c>
      <c r="AF7768">
        <f t="shared" si="121"/>
        <v>8</v>
      </c>
      <c r="AG7768">
        <v>3816</v>
      </c>
      <c r="AH7768" s="14">
        <v>169048.8</v>
      </c>
    </row>
    <row r="7769" spans="1:34" x14ac:dyDescent="0.25">
      <c r="A7769">
        <v>106457</v>
      </c>
      <c r="B7769" t="s">
        <v>3554</v>
      </c>
      <c r="C7769" t="s">
        <v>33</v>
      </c>
      <c r="D7769">
        <v>0</v>
      </c>
      <c r="F7769" t="s">
        <v>12160</v>
      </c>
      <c r="G7769" t="s">
        <v>11293</v>
      </c>
      <c r="H7769" t="s">
        <v>13754</v>
      </c>
      <c r="I7769" t="s">
        <v>37</v>
      </c>
      <c r="J7769" t="s">
        <v>13755</v>
      </c>
      <c r="K7769" t="s">
        <v>13756</v>
      </c>
      <c r="L7769" t="s">
        <v>37</v>
      </c>
      <c r="M7769" t="s">
        <v>5878</v>
      </c>
      <c r="N7769" t="s">
        <v>5878</v>
      </c>
      <c r="O7769" t="s">
        <v>11623</v>
      </c>
      <c r="P7769" t="s">
        <v>239</v>
      </c>
      <c r="Q7769" t="s">
        <v>8997</v>
      </c>
      <c r="R7769" t="s">
        <v>411</v>
      </c>
      <c r="S7769" t="s">
        <v>164</v>
      </c>
      <c r="T7769" t="s">
        <v>1624</v>
      </c>
      <c r="U7769" t="s">
        <v>828</v>
      </c>
      <c r="X7769">
        <v>61</v>
      </c>
      <c r="Y7769">
        <v>0</v>
      </c>
      <c r="Z7769">
        <v>0</v>
      </c>
      <c r="AA7769">
        <v>0</v>
      </c>
      <c r="AB7769">
        <v>3050000</v>
      </c>
      <c r="AC7769" t="s">
        <v>47</v>
      </c>
      <c r="AD7769">
        <f>+VLOOKUP(T7769,items!$A$2:$D$1255,4,0)</f>
        <v>0</v>
      </c>
      <c r="AE7769">
        <f>+VLOOKUP(T7769,Tabla1[],5,0)</f>
        <v>0</v>
      </c>
      <c r="AF7769">
        <f t="shared" si="121"/>
        <v>8</v>
      </c>
    </row>
    <row r="7770" spans="1:34" x14ac:dyDescent="0.25">
      <c r="A7770">
        <v>106459</v>
      </c>
      <c r="B7770" t="s">
        <v>13757</v>
      </c>
      <c r="C7770" t="s">
        <v>75</v>
      </c>
      <c r="D7770">
        <v>0</v>
      </c>
      <c r="F7770" t="s">
        <v>12160</v>
      </c>
      <c r="G7770" t="s">
        <v>12160</v>
      </c>
      <c r="H7770" t="s">
        <v>13758</v>
      </c>
      <c r="I7770" t="s">
        <v>13759</v>
      </c>
      <c r="J7770" t="s">
        <v>13760</v>
      </c>
      <c r="K7770" t="s">
        <v>37</v>
      </c>
      <c r="L7770" t="s">
        <v>37</v>
      </c>
      <c r="M7770" t="s">
        <v>10843</v>
      </c>
      <c r="N7770" t="s">
        <v>5878</v>
      </c>
      <c r="O7770" t="s">
        <v>11623</v>
      </c>
      <c r="P7770" t="s">
        <v>239</v>
      </c>
      <c r="Q7770" t="s">
        <v>239</v>
      </c>
      <c r="R7770" t="s">
        <v>11492</v>
      </c>
      <c r="S7770" t="s">
        <v>164</v>
      </c>
      <c r="T7770" t="s">
        <v>857</v>
      </c>
      <c r="U7770" t="s">
        <v>858</v>
      </c>
      <c r="V7770" t="s">
        <v>1609</v>
      </c>
      <c r="W7770" t="s">
        <v>1095</v>
      </c>
      <c r="X7770">
        <v>1</v>
      </c>
      <c r="Y7770">
        <v>4900</v>
      </c>
      <c r="Z7770">
        <v>0</v>
      </c>
      <c r="AA7770">
        <v>2000</v>
      </c>
      <c r="AB7770">
        <v>2863470</v>
      </c>
      <c r="AC7770" t="s">
        <v>47</v>
      </c>
      <c r="AD7770" t="str">
        <f>+VLOOKUP(T7770,items!$A$2:$D$1255,4,0)</f>
        <v>SOMBRALINA</v>
      </c>
      <c r="AE7770" t="str">
        <f>+VLOOKUP(T7770,Tabla1[],5,0)</f>
        <v>MANUAL</v>
      </c>
      <c r="AF7770">
        <f t="shared" si="121"/>
        <v>8</v>
      </c>
    </row>
    <row r="7771" spans="1:34" x14ac:dyDescent="0.25">
      <c r="A7771">
        <v>106460</v>
      </c>
      <c r="B7771" t="s">
        <v>13761</v>
      </c>
      <c r="C7771" t="s">
        <v>75</v>
      </c>
      <c r="D7771">
        <v>0</v>
      </c>
      <c r="F7771" t="s">
        <v>12160</v>
      </c>
      <c r="G7771" t="s">
        <v>8477</v>
      </c>
      <c r="H7771" t="s">
        <v>13762</v>
      </c>
      <c r="I7771" t="s">
        <v>37</v>
      </c>
      <c r="J7771" t="s">
        <v>13763</v>
      </c>
      <c r="K7771" t="s">
        <v>13764</v>
      </c>
      <c r="L7771" t="s">
        <v>37</v>
      </c>
      <c r="M7771" t="s">
        <v>11623</v>
      </c>
      <c r="N7771" t="s">
        <v>11623</v>
      </c>
      <c r="O7771" t="s">
        <v>234</v>
      </c>
      <c r="P7771" t="s">
        <v>8997</v>
      </c>
      <c r="Q7771" t="s">
        <v>8997</v>
      </c>
      <c r="R7771" t="s">
        <v>43</v>
      </c>
      <c r="S7771" t="s">
        <v>128</v>
      </c>
      <c r="T7771" t="s">
        <v>4078</v>
      </c>
      <c r="U7771" t="s">
        <v>313</v>
      </c>
      <c r="X7771">
        <v>2</v>
      </c>
      <c r="Y7771">
        <v>0</v>
      </c>
      <c r="Z7771">
        <v>0</v>
      </c>
      <c r="AA7771">
        <v>0</v>
      </c>
      <c r="AB7771">
        <v>330000</v>
      </c>
      <c r="AC7771" t="s">
        <v>47</v>
      </c>
      <c r="AD7771">
        <f>+VLOOKUP(T7771,items!$A$2:$D$1255,4,0)</f>
        <v>0</v>
      </c>
      <c r="AE7771">
        <f>+VLOOKUP(T7771,Tabla1[],5,0)</f>
        <v>0</v>
      </c>
      <c r="AF7771">
        <f t="shared" si="121"/>
        <v>8</v>
      </c>
    </row>
    <row r="7772" spans="1:34" x14ac:dyDescent="0.25">
      <c r="A7772">
        <v>106475</v>
      </c>
      <c r="B7772" t="s">
        <v>4007</v>
      </c>
      <c r="C7772" t="s">
        <v>33</v>
      </c>
      <c r="D7772">
        <v>0</v>
      </c>
      <c r="F7772" t="s">
        <v>5877</v>
      </c>
      <c r="G7772" t="s">
        <v>10221</v>
      </c>
      <c r="H7772" t="s">
        <v>13765</v>
      </c>
      <c r="I7772" t="s">
        <v>37</v>
      </c>
      <c r="J7772" t="s">
        <v>13766</v>
      </c>
      <c r="K7772" t="s">
        <v>13767</v>
      </c>
      <c r="L7772" t="s">
        <v>37</v>
      </c>
      <c r="M7772" t="s">
        <v>9152</v>
      </c>
      <c r="N7772" t="s">
        <v>9152</v>
      </c>
      <c r="O7772" t="s">
        <v>11773</v>
      </c>
      <c r="P7772" t="s">
        <v>12822</v>
      </c>
      <c r="Q7772" t="s">
        <v>12823</v>
      </c>
      <c r="R7772" t="s">
        <v>764</v>
      </c>
      <c r="S7772" t="s">
        <v>256</v>
      </c>
      <c r="T7772" t="s">
        <v>1232</v>
      </c>
      <c r="U7772" t="s">
        <v>1233</v>
      </c>
      <c r="X7772">
        <v>2</v>
      </c>
      <c r="Y7772">
        <v>0</v>
      </c>
      <c r="Z7772">
        <v>0</v>
      </c>
      <c r="AA7772">
        <v>0</v>
      </c>
      <c r="AB7772">
        <v>339600</v>
      </c>
      <c r="AC7772" t="s">
        <v>47</v>
      </c>
      <c r="AD7772">
        <f>+VLOOKUP(T7772,items!$A$2:$D$1255,4,0)</f>
        <v>0</v>
      </c>
      <c r="AE7772">
        <f>+VLOOKUP(T7772,Tabla1[],5,0)</f>
        <v>0</v>
      </c>
      <c r="AF7772">
        <f t="shared" si="121"/>
        <v>9</v>
      </c>
    </row>
    <row r="7773" spans="1:34" x14ac:dyDescent="0.25">
      <c r="A7773">
        <v>106475</v>
      </c>
      <c r="B7773" t="s">
        <v>4007</v>
      </c>
      <c r="C7773" t="s">
        <v>33</v>
      </c>
      <c r="D7773">
        <v>0</v>
      </c>
      <c r="F7773" t="s">
        <v>5877</v>
      </c>
      <c r="G7773" t="s">
        <v>10221</v>
      </c>
      <c r="H7773" t="s">
        <v>13765</v>
      </c>
      <c r="I7773" t="s">
        <v>37</v>
      </c>
      <c r="J7773" t="s">
        <v>13766</v>
      </c>
      <c r="K7773" t="s">
        <v>13767</v>
      </c>
      <c r="L7773" t="s">
        <v>37</v>
      </c>
      <c r="M7773" t="s">
        <v>9152</v>
      </c>
      <c r="N7773" t="s">
        <v>9152</v>
      </c>
      <c r="O7773" t="s">
        <v>11773</v>
      </c>
      <c r="P7773" t="s">
        <v>12822</v>
      </c>
      <c r="Q7773" t="s">
        <v>12823</v>
      </c>
      <c r="R7773" t="s">
        <v>764</v>
      </c>
      <c r="S7773" t="s">
        <v>256</v>
      </c>
      <c r="T7773" t="s">
        <v>7589</v>
      </c>
      <c r="U7773" t="s">
        <v>7590</v>
      </c>
      <c r="X7773">
        <v>1</v>
      </c>
      <c r="Y7773">
        <v>0</v>
      </c>
      <c r="Z7773">
        <v>0</v>
      </c>
      <c r="AA7773">
        <v>0</v>
      </c>
      <c r="AB7773">
        <v>980000</v>
      </c>
      <c r="AC7773" t="s">
        <v>47</v>
      </c>
      <c r="AD7773">
        <f>+VLOOKUP(T7773,items!$A$2:$D$1255,4,0)</f>
        <v>0</v>
      </c>
      <c r="AE7773">
        <f>+VLOOKUP(T7773,Tabla1[],5,0)</f>
        <v>0</v>
      </c>
      <c r="AF7773">
        <f t="shared" si="121"/>
        <v>9</v>
      </c>
    </row>
    <row r="7774" spans="1:34" x14ac:dyDescent="0.25">
      <c r="A7774">
        <v>106475</v>
      </c>
      <c r="B7774" t="s">
        <v>4007</v>
      </c>
      <c r="C7774" t="s">
        <v>33</v>
      </c>
      <c r="D7774">
        <v>0</v>
      </c>
      <c r="F7774" t="s">
        <v>5877</v>
      </c>
      <c r="G7774" t="s">
        <v>10221</v>
      </c>
      <c r="H7774" t="s">
        <v>13765</v>
      </c>
      <c r="I7774" t="s">
        <v>37</v>
      </c>
      <c r="J7774" t="s">
        <v>13766</v>
      </c>
      <c r="K7774" t="s">
        <v>13767</v>
      </c>
      <c r="L7774" t="s">
        <v>37</v>
      </c>
      <c r="M7774" t="s">
        <v>9152</v>
      </c>
      <c r="N7774" t="s">
        <v>9152</v>
      </c>
      <c r="O7774" t="s">
        <v>11773</v>
      </c>
      <c r="P7774" t="s">
        <v>12822</v>
      </c>
      <c r="Q7774" t="s">
        <v>12823</v>
      </c>
      <c r="R7774" t="s">
        <v>764</v>
      </c>
      <c r="S7774" t="s">
        <v>256</v>
      </c>
      <c r="T7774" t="s">
        <v>50</v>
      </c>
      <c r="U7774" t="s">
        <v>51</v>
      </c>
      <c r="X7774">
        <v>1</v>
      </c>
      <c r="Y7774">
        <v>0</v>
      </c>
      <c r="Z7774">
        <v>0</v>
      </c>
      <c r="AA7774">
        <v>0</v>
      </c>
      <c r="AB7774">
        <v>70000</v>
      </c>
      <c r="AC7774" t="s">
        <v>47</v>
      </c>
      <c r="AD7774" t="e">
        <f>+VLOOKUP(T7774,items!$A$2:$D$1255,4,0)</f>
        <v>#N/A</v>
      </c>
      <c r="AE7774" t="e">
        <f>+VLOOKUP(T7774,Tabla1[],5,0)</f>
        <v>#N/A</v>
      </c>
      <c r="AF7774">
        <f t="shared" si="121"/>
        <v>9</v>
      </c>
    </row>
    <row r="7775" spans="1:34" x14ac:dyDescent="0.25">
      <c r="A7775">
        <v>106476</v>
      </c>
      <c r="B7775" t="s">
        <v>13768</v>
      </c>
      <c r="C7775" t="s">
        <v>33</v>
      </c>
      <c r="D7775">
        <v>0</v>
      </c>
      <c r="F7775" t="s">
        <v>5877</v>
      </c>
      <c r="G7775" t="s">
        <v>12569</v>
      </c>
      <c r="H7775" t="s">
        <v>13769</v>
      </c>
      <c r="I7775" t="s">
        <v>37</v>
      </c>
      <c r="J7775" t="s">
        <v>13770</v>
      </c>
      <c r="K7775" t="s">
        <v>13771</v>
      </c>
      <c r="L7775" t="s">
        <v>37</v>
      </c>
      <c r="M7775" t="s">
        <v>10656</v>
      </c>
      <c r="N7775" t="s">
        <v>10656</v>
      </c>
      <c r="O7775" t="s">
        <v>10705</v>
      </c>
      <c r="P7775" t="s">
        <v>12817</v>
      </c>
      <c r="Q7775" t="s">
        <v>13019</v>
      </c>
      <c r="R7775" t="s">
        <v>43</v>
      </c>
      <c r="S7775" t="s">
        <v>44</v>
      </c>
      <c r="T7775" t="s">
        <v>874</v>
      </c>
      <c r="U7775" t="s">
        <v>875</v>
      </c>
      <c r="W7775" t="s">
        <v>117</v>
      </c>
      <c r="X7775">
        <v>3</v>
      </c>
      <c r="Y7775">
        <v>0</v>
      </c>
      <c r="Z7775">
        <v>0</v>
      </c>
      <c r="AA7775">
        <v>0</v>
      </c>
      <c r="AB7775">
        <v>2689812</v>
      </c>
      <c r="AC7775" t="s">
        <v>47</v>
      </c>
      <c r="AD7775" t="str">
        <f>+VLOOKUP(T7775,items!$A$2:$D$1255,4,0)</f>
        <v>MUEBLES</v>
      </c>
      <c r="AE7775">
        <f>+VLOOKUP(T7775,Tabla1[],5,0)</f>
        <v>0</v>
      </c>
      <c r="AF7775">
        <f t="shared" si="121"/>
        <v>11</v>
      </c>
    </row>
    <row r="7776" spans="1:34" x14ac:dyDescent="0.25">
      <c r="A7776">
        <v>106476</v>
      </c>
      <c r="B7776" t="s">
        <v>13768</v>
      </c>
      <c r="C7776" t="s">
        <v>33</v>
      </c>
      <c r="D7776">
        <v>0</v>
      </c>
      <c r="F7776" t="s">
        <v>5877</v>
      </c>
      <c r="G7776" t="s">
        <v>12569</v>
      </c>
      <c r="H7776" t="s">
        <v>13769</v>
      </c>
      <c r="I7776" t="s">
        <v>37</v>
      </c>
      <c r="J7776" t="s">
        <v>13770</v>
      </c>
      <c r="K7776" t="s">
        <v>13771</v>
      </c>
      <c r="L7776" t="s">
        <v>37</v>
      </c>
      <c r="M7776" t="s">
        <v>10656</v>
      </c>
      <c r="N7776" t="s">
        <v>10656</v>
      </c>
      <c r="O7776" t="s">
        <v>10705</v>
      </c>
      <c r="P7776" t="s">
        <v>12817</v>
      </c>
      <c r="Q7776" t="s">
        <v>13019</v>
      </c>
      <c r="R7776" t="s">
        <v>43</v>
      </c>
      <c r="S7776" t="s">
        <v>44</v>
      </c>
      <c r="T7776" t="s">
        <v>2018</v>
      </c>
      <c r="U7776" t="s">
        <v>2019</v>
      </c>
      <c r="V7776" t="s">
        <v>313</v>
      </c>
      <c r="W7776" t="s">
        <v>117</v>
      </c>
      <c r="X7776">
        <v>8</v>
      </c>
      <c r="Y7776">
        <v>0</v>
      </c>
      <c r="Z7776">
        <v>0</v>
      </c>
      <c r="AA7776">
        <v>0</v>
      </c>
      <c r="AB7776">
        <v>15942936</v>
      </c>
      <c r="AC7776" t="s">
        <v>47</v>
      </c>
      <c r="AD7776" t="str">
        <f>+VLOOKUP(T7776,items!$A$2:$D$1255,4,0)</f>
        <v>MUEBLES</v>
      </c>
      <c r="AE7776">
        <f>+VLOOKUP(T7776,Tabla1[],5,0)</f>
        <v>0</v>
      </c>
      <c r="AF7776">
        <f t="shared" si="121"/>
        <v>11</v>
      </c>
    </row>
    <row r="7777" spans="1:32" x14ac:dyDescent="0.25">
      <c r="A7777">
        <v>106476</v>
      </c>
      <c r="B7777" t="s">
        <v>13768</v>
      </c>
      <c r="C7777" t="s">
        <v>33</v>
      </c>
      <c r="D7777">
        <v>0</v>
      </c>
      <c r="F7777" t="s">
        <v>5877</v>
      </c>
      <c r="G7777" t="s">
        <v>12569</v>
      </c>
      <c r="H7777" t="s">
        <v>13769</v>
      </c>
      <c r="I7777" t="s">
        <v>37</v>
      </c>
      <c r="J7777" t="s">
        <v>13770</v>
      </c>
      <c r="K7777" t="s">
        <v>13771</v>
      </c>
      <c r="L7777" t="s">
        <v>37</v>
      </c>
      <c r="M7777" t="s">
        <v>10656</v>
      </c>
      <c r="N7777" t="s">
        <v>10656</v>
      </c>
      <c r="O7777" t="s">
        <v>10705</v>
      </c>
      <c r="P7777" t="s">
        <v>12817</v>
      </c>
      <c r="Q7777" t="s">
        <v>13019</v>
      </c>
      <c r="R7777" t="s">
        <v>43</v>
      </c>
      <c r="S7777" t="s">
        <v>44</v>
      </c>
      <c r="T7777" t="s">
        <v>797</v>
      </c>
      <c r="U7777" t="s">
        <v>798</v>
      </c>
      <c r="X7777">
        <v>1</v>
      </c>
      <c r="Y7777">
        <v>0</v>
      </c>
      <c r="Z7777">
        <v>0</v>
      </c>
      <c r="AA7777">
        <v>0</v>
      </c>
      <c r="AB7777">
        <v>480000</v>
      </c>
      <c r="AC7777" t="s">
        <v>47</v>
      </c>
      <c r="AD7777" t="e">
        <f>+VLOOKUP(T7777,items!$A$2:$D$1255,4,0)</f>
        <v>#N/A</v>
      </c>
      <c r="AE7777" t="e">
        <f>+VLOOKUP(T7777,Tabla1[],5,0)</f>
        <v>#N/A</v>
      </c>
      <c r="AF7777">
        <f t="shared" si="121"/>
        <v>11</v>
      </c>
    </row>
    <row r="7778" spans="1:32" x14ac:dyDescent="0.25">
      <c r="A7778">
        <v>106484</v>
      </c>
      <c r="B7778" t="s">
        <v>2773</v>
      </c>
      <c r="C7778" t="s">
        <v>75</v>
      </c>
      <c r="D7778">
        <v>0</v>
      </c>
      <c r="F7778" t="s">
        <v>10843</v>
      </c>
      <c r="G7778" t="s">
        <v>10843</v>
      </c>
      <c r="H7778" t="s">
        <v>13772</v>
      </c>
      <c r="I7778" t="s">
        <v>37</v>
      </c>
      <c r="J7778" t="s">
        <v>13773</v>
      </c>
      <c r="K7778" t="s">
        <v>13774</v>
      </c>
      <c r="L7778" t="s">
        <v>37</v>
      </c>
      <c r="M7778" t="s">
        <v>11293</v>
      </c>
      <c r="N7778" t="s">
        <v>11293</v>
      </c>
      <c r="O7778" t="s">
        <v>8477</v>
      </c>
      <c r="P7778" t="s">
        <v>234</v>
      </c>
      <c r="Q7778" t="s">
        <v>234</v>
      </c>
      <c r="R7778" t="s">
        <v>127</v>
      </c>
      <c r="S7778" t="s">
        <v>164</v>
      </c>
      <c r="T7778" t="s">
        <v>1608</v>
      </c>
      <c r="U7778" t="s">
        <v>1609</v>
      </c>
      <c r="X7778">
        <v>13</v>
      </c>
      <c r="Y7778">
        <v>0</v>
      </c>
      <c r="Z7778">
        <v>0</v>
      </c>
      <c r="AA7778">
        <v>0</v>
      </c>
      <c r="AB7778">
        <v>683800</v>
      </c>
      <c r="AC7778" t="s">
        <v>47</v>
      </c>
      <c r="AD7778">
        <f>+VLOOKUP(T7778,items!$A$2:$D$1255,4,0)</f>
        <v>0</v>
      </c>
      <c r="AE7778">
        <f>+VLOOKUP(T7778,Tabla1[],5,0)</f>
        <v>0</v>
      </c>
      <c r="AF7778">
        <f t="shared" si="121"/>
        <v>7</v>
      </c>
    </row>
    <row r="7779" spans="1:32" x14ac:dyDescent="0.25">
      <c r="A7779">
        <v>106498</v>
      </c>
      <c r="B7779" t="s">
        <v>1807</v>
      </c>
      <c r="C7779" t="s">
        <v>1065</v>
      </c>
      <c r="D7779">
        <v>0</v>
      </c>
      <c r="F7779" t="s">
        <v>10843</v>
      </c>
      <c r="G7779" t="s">
        <v>6292</v>
      </c>
      <c r="H7779" t="s">
        <v>13775</v>
      </c>
      <c r="I7779" t="s">
        <v>37</v>
      </c>
      <c r="J7779" t="s">
        <v>37</v>
      </c>
      <c r="K7779" t="s">
        <v>13776</v>
      </c>
      <c r="L7779" t="s">
        <v>37</v>
      </c>
      <c r="M7779" t="s">
        <v>6296</v>
      </c>
      <c r="N7779" t="s">
        <v>6296</v>
      </c>
      <c r="O7779" t="s">
        <v>8608</v>
      </c>
      <c r="P7779" t="s">
        <v>371</v>
      </c>
      <c r="Q7779" t="s">
        <v>371</v>
      </c>
      <c r="R7779" t="s">
        <v>411</v>
      </c>
      <c r="S7779" t="s">
        <v>88</v>
      </c>
      <c r="T7779" t="s">
        <v>13777</v>
      </c>
      <c r="U7779" t="s">
        <v>13778</v>
      </c>
      <c r="X7779">
        <v>0.72</v>
      </c>
      <c r="Y7779">
        <v>0</v>
      </c>
      <c r="Z7779">
        <v>0</v>
      </c>
      <c r="AA7779">
        <v>0</v>
      </c>
      <c r="AB7779">
        <v>171605</v>
      </c>
      <c r="AC7779" t="s">
        <v>47</v>
      </c>
      <c r="AD7779">
        <f>+VLOOKUP(T7779,items!$A$2:$D$1255,4,0)</f>
        <v>0</v>
      </c>
      <c r="AE7779">
        <f>+VLOOKUP(T7779,Tabla1[],5,0)</f>
        <v>0</v>
      </c>
      <c r="AF7779">
        <f t="shared" si="121"/>
        <v>9</v>
      </c>
    </row>
    <row r="7780" spans="1:32" x14ac:dyDescent="0.25">
      <c r="A7780">
        <v>106498</v>
      </c>
      <c r="B7780" t="s">
        <v>1807</v>
      </c>
      <c r="C7780" t="s">
        <v>1065</v>
      </c>
      <c r="D7780">
        <v>0</v>
      </c>
      <c r="F7780" t="s">
        <v>10843</v>
      </c>
      <c r="G7780" t="s">
        <v>6292</v>
      </c>
      <c r="H7780" t="s">
        <v>13775</v>
      </c>
      <c r="I7780" t="s">
        <v>37</v>
      </c>
      <c r="J7780" t="s">
        <v>37</v>
      </c>
      <c r="K7780" t="s">
        <v>13776</v>
      </c>
      <c r="L7780" t="s">
        <v>37</v>
      </c>
      <c r="M7780" t="s">
        <v>6296</v>
      </c>
      <c r="N7780" t="s">
        <v>6296</v>
      </c>
      <c r="O7780" t="s">
        <v>8608</v>
      </c>
      <c r="P7780" t="s">
        <v>371</v>
      </c>
      <c r="Q7780" t="s">
        <v>371</v>
      </c>
      <c r="R7780" t="s">
        <v>411</v>
      </c>
      <c r="S7780" t="s">
        <v>88</v>
      </c>
      <c r="T7780" t="s">
        <v>314</v>
      </c>
      <c r="U7780" t="s">
        <v>315</v>
      </c>
      <c r="X7780">
        <v>1</v>
      </c>
      <c r="Y7780">
        <v>0</v>
      </c>
      <c r="Z7780">
        <v>0</v>
      </c>
      <c r="AA7780">
        <v>0</v>
      </c>
      <c r="AB7780">
        <v>60000</v>
      </c>
      <c r="AC7780" t="s">
        <v>47</v>
      </c>
      <c r="AD7780">
        <f>+VLOOKUP(T7780,items!$A$2:$D$1255,4,0)</f>
        <v>0</v>
      </c>
      <c r="AE7780">
        <f>+VLOOKUP(T7780,Tabla1[],5,0)</f>
        <v>0</v>
      </c>
      <c r="AF7780">
        <f t="shared" si="121"/>
        <v>9</v>
      </c>
    </row>
    <row r="7781" spans="1:32" x14ac:dyDescent="0.25">
      <c r="A7781">
        <v>106504</v>
      </c>
      <c r="B7781" t="s">
        <v>3679</v>
      </c>
      <c r="C7781" t="s">
        <v>33</v>
      </c>
      <c r="D7781">
        <v>0</v>
      </c>
      <c r="F7781" t="s">
        <v>10843</v>
      </c>
      <c r="G7781" t="s">
        <v>5878</v>
      </c>
      <c r="H7781" t="s">
        <v>13779</v>
      </c>
      <c r="I7781" t="s">
        <v>37</v>
      </c>
      <c r="J7781" t="s">
        <v>13780</v>
      </c>
      <c r="K7781" t="s">
        <v>13781</v>
      </c>
      <c r="L7781" t="s">
        <v>37</v>
      </c>
      <c r="M7781" t="s">
        <v>8477</v>
      </c>
      <c r="N7781" t="s">
        <v>8477</v>
      </c>
      <c r="O7781" t="s">
        <v>11623</v>
      </c>
      <c r="P7781" t="s">
        <v>239</v>
      </c>
      <c r="Q7781" t="s">
        <v>8997</v>
      </c>
      <c r="R7781" t="s">
        <v>411</v>
      </c>
      <c r="S7781" t="s">
        <v>164</v>
      </c>
      <c r="T7781" t="s">
        <v>1573</v>
      </c>
      <c r="U7781" t="s">
        <v>1574</v>
      </c>
      <c r="X7781">
        <v>1</v>
      </c>
      <c r="Y7781">
        <v>0</v>
      </c>
      <c r="Z7781">
        <v>0</v>
      </c>
      <c r="AA7781">
        <v>0</v>
      </c>
      <c r="AB7781">
        <v>116000</v>
      </c>
      <c r="AC7781" t="s">
        <v>47</v>
      </c>
      <c r="AD7781">
        <f>+VLOOKUP(T7781,items!$A$2:$D$1255,4,0)</f>
        <v>0</v>
      </c>
      <c r="AE7781">
        <f>+VLOOKUP(T7781,Tabla1[],5,0)</f>
        <v>0</v>
      </c>
      <c r="AF7781">
        <f t="shared" si="121"/>
        <v>8</v>
      </c>
    </row>
    <row r="7782" spans="1:32" x14ac:dyDescent="0.25">
      <c r="A7782">
        <v>106504</v>
      </c>
      <c r="B7782" t="s">
        <v>3679</v>
      </c>
      <c r="C7782" t="s">
        <v>33</v>
      </c>
      <c r="D7782">
        <v>0</v>
      </c>
      <c r="F7782" t="s">
        <v>10843</v>
      </c>
      <c r="G7782" t="s">
        <v>5878</v>
      </c>
      <c r="H7782" t="s">
        <v>13779</v>
      </c>
      <c r="I7782" t="s">
        <v>37</v>
      </c>
      <c r="J7782" t="s">
        <v>13780</v>
      </c>
      <c r="K7782" t="s">
        <v>13781</v>
      </c>
      <c r="L7782" t="s">
        <v>37</v>
      </c>
      <c r="M7782" t="s">
        <v>8477</v>
      </c>
      <c r="N7782" t="s">
        <v>8477</v>
      </c>
      <c r="O7782" t="s">
        <v>11623</v>
      </c>
      <c r="P7782" t="s">
        <v>239</v>
      </c>
      <c r="Q7782" t="s">
        <v>8997</v>
      </c>
      <c r="R7782" t="s">
        <v>411</v>
      </c>
      <c r="S7782" t="s">
        <v>164</v>
      </c>
      <c r="T7782" t="s">
        <v>2989</v>
      </c>
      <c r="U7782" t="s">
        <v>688</v>
      </c>
      <c r="X7782">
        <v>10</v>
      </c>
      <c r="Y7782">
        <v>0</v>
      </c>
      <c r="Z7782">
        <v>0</v>
      </c>
      <c r="AA7782">
        <v>0</v>
      </c>
      <c r="AB7782">
        <v>526000</v>
      </c>
      <c r="AC7782" t="s">
        <v>47</v>
      </c>
      <c r="AD7782">
        <f>+VLOOKUP(T7782,items!$A$2:$D$1255,4,0)</f>
        <v>0</v>
      </c>
      <c r="AE7782">
        <f>+VLOOKUP(T7782,Tabla1[],5,0)</f>
        <v>0</v>
      </c>
      <c r="AF7782">
        <f t="shared" si="121"/>
        <v>8</v>
      </c>
    </row>
    <row r="7783" spans="1:32" x14ac:dyDescent="0.25">
      <c r="A7783">
        <v>106504</v>
      </c>
      <c r="B7783" t="s">
        <v>3679</v>
      </c>
      <c r="C7783" t="s">
        <v>33</v>
      </c>
      <c r="D7783">
        <v>0</v>
      </c>
      <c r="F7783" t="s">
        <v>10843</v>
      </c>
      <c r="G7783" t="s">
        <v>5878</v>
      </c>
      <c r="H7783" t="s">
        <v>13779</v>
      </c>
      <c r="I7783" t="s">
        <v>37</v>
      </c>
      <c r="J7783" t="s">
        <v>13780</v>
      </c>
      <c r="K7783" t="s">
        <v>13781</v>
      </c>
      <c r="L7783" t="s">
        <v>37</v>
      </c>
      <c r="M7783" t="s">
        <v>8477</v>
      </c>
      <c r="N7783" t="s">
        <v>8477</v>
      </c>
      <c r="O7783" t="s">
        <v>11623</v>
      </c>
      <c r="P7783" t="s">
        <v>239</v>
      </c>
      <c r="Q7783" t="s">
        <v>8997</v>
      </c>
      <c r="R7783" t="s">
        <v>411</v>
      </c>
      <c r="S7783" t="s">
        <v>164</v>
      </c>
      <c r="T7783" t="s">
        <v>3026</v>
      </c>
      <c r="U7783" t="s">
        <v>3027</v>
      </c>
      <c r="X7783">
        <v>1</v>
      </c>
      <c r="Y7783">
        <v>0</v>
      </c>
      <c r="Z7783">
        <v>0</v>
      </c>
      <c r="AA7783">
        <v>0</v>
      </c>
      <c r="AB7783">
        <v>464000</v>
      </c>
      <c r="AC7783" t="s">
        <v>47</v>
      </c>
      <c r="AD7783">
        <f>+VLOOKUP(T7783,items!$A$2:$D$1255,4,0)</f>
        <v>0</v>
      </c>
      <c r="AE7783">
        <f>+VLOOKUP(T7783,Tabla1[],5,0)</f>
        <v>0</v>
      </c>
      <c r="AF7783">
        <f t="shared" si="121"/>
        <v>8</v>
      </c>
    </row>
    <row r="7784" spans="1:32" x14ac:dyDescent="0.25">
      <c r="A7784">
        <v>106508</v>
      </c>
      <c r="B7784" t="s">
        <v>9327</v>
      </c>
      <c r="C7784" t="s">
        <v>75</v>
      </c>
      <c r="D7784">
        <v>0</v>
      </c>
      <c r="F7784" t="s">
        <v>10843</v>
      </c>
      <c r="G7784" t="s">
        <v>11293</v>
      </c>
      <c r="H7784" t="s">
        <v>13782</v>
      </c>
      <c r="I7784" t="s">
        <v>13783</v>
      </c>
      <c r="J7784" t="s">
        <v>13784</v>
      </c>
      <c r="K7784" t="s">
        <v>13785</v>
      </c>
      <c r="L7784" t="s">
        <v>37</v>
      </c>
      <c r="M7784" t="s">
        <v>5878</v>
      </c>
      <c r="N7784" t="s">
        <v>8997</v>
      </c>
      <c r="O7784" t="s">
        <v>8478</v>
      </c>
      <c r="P7784" t="s">
        <v>8479</v>
      </c>
      <c r="Q7784" t="s">
        <v>8479</v>
      </c>
      <c r="R7784" t="s">
        <v>127</v>
      </c>
      <c r="S7784" t="s">
        <v>164</v>
      </c>
      <c r="T7784" t="s">
        <v>1447</v>
      </c>
      <c r="U7784" t="s">
        <v>1448</v>
      </c>
      <c r="X7784">
        <v>2</v>
      </c>
      <c r="Y7784">
        <v>10400</v>
      </c>
      <c r="Z7784">
        <v>0</v>
      </c>
      <c r="AA7784">
        <v>0</v>
      </c>
      <c r="AB7784">
        <v>3849218</v>
      </c>
      <c r="AC7784" t="s">
        <v>47</v>
      </c>
      <c r="AD7784">
        <f>+VLOOKUP(T7784,items!$A$2:$D$1255,4,0)</f>
        <v>0</v>
      </c>
      <c r="AE7784">
        <f>+VLOOKUP(T7784,Tabla1[],5,0)</f>
        <v>0</v>
      </c>
      <c r="AF7784">
        <f t="shared" si="121"/>
        <v>8</v>
      </c>
    </row>
    <row r="7785" spans="1:32" x14ac:dyDescent="0.25">
      <c r="A7785">
        <v>106508</v>
      </c>
      <c r="B7785" t="s">
        <v>9327</v>
      </c>
      <c r="C7785" t="s">
        <v>75</v>
      </c>
      <c r="D7785">
        <v>0</v>
      </c>
      <c r="F7785" t="s">
        <v>10843</v>
      </c>
      <c r="G7785" t="s">
        <v>11293</v>
      </c>
      <c r="H7785" t="s">
        <v>13782</v>
      </c>
      <c r="I7785" t="s">
        <v>13783</v>
      </c>
      <c r="J7785" t="s">
        <v>13784</v>
      </c>
      <c r="K7785" t="s">
        <v>13785</v>
      </c>
      <c r="L7785" t="s">
        <v>37</v>
      </c>
      <c r="M7785" t="s">
        <v>5878</v>
      </c>
      <c r="N7785" t="s">
        <v>8997</v>
      </c>
      <c r="O7785" t="s">
        <v>8478</v>
      </c>
      <c r="P7785" t="s">
        <v>8479</v>
      </c>
      <c r="Q7785" t="s">
        <v>8479</v>
      </c>
      <c r="R7785" t="s">
        <v>127</v>
      </c>
      <c r="S7785" t="s">
        <v>164</v>
      </c>
      <c r="T7785" t="s">
        <v>1519</v>
      </c>
      <c r="U7785" t="s">
        <v>1520</v>
      </c>
      <c r="V7785" t="s">
        <v>244</v>
      </c>
      <c r="W7785" t="s">
        <v>117</v>
      </c>
      <c r="X7785">
        <v>1</v>
      </c>
      <c r="Y7785">
        <v>10400</v>
      </c>
      <c r="Z7785">
        <v>0</v>
      </c>
      <c r="AA7785">
        <v>4700</v>
      </c>
      <c r="AB7785">
        <v>10170000</v>
      </c>
      <c r="AC7785" t="s">
        <v>47</v>
      </c>
      <c r="AD7785" t="str">
        <f>+VLOOKUP(T7785,items!$A$2:$D$1255,4,0)</f>
        <v>PERGOLA</v>
      </c>
      <c r="AE7785" t="str">
        <f>+VLOOKUP(T7785,Tabla1[],5,0)</f>
        <v>PERGOLITE</v>
      </c>
      <c r="AF7785">
        <f t="shared" si="121"/>
        <v>8</v>
      </c>
    </row>
    <row r="7786" spans="1:32" x14ac:dyDescent="0.25">
      <c r="A7786">
        <v>106508</v>
      </c>
      <c r="B7786" t="s">
        <v>9327</v>
      </c>
      <c r="C7786" t="s">
        <v>75</v>
      </c>
      <c r="D7786">
        <v>0</v>
      </c>
      <c r="F7786" t="s">
        <v>10843</v>
      </c>
      <c r="G7786" t="s">
        <v>11293</v>
      </c>
      <c r="H7786" t="s">
        <v>13782</v>
      </c>
      <c r="I7786" t="s">
        <v>13783</v>
      </c>
      <c r="J7786" t="s">
        <v>13784</v>
      </c>
      <c r="K7786" t="s">
        <v>13785</v>
      </c>
      <c r="L7786" t="s">
        <v>37</v>
      </c>
      <c r="M7786" t="s">
        <v>5878</v>
      </c>
      <c r="N7786" t="s">
        <v>8997</v>
      </c>
      <c r="O7786" t="s">
        <v>8478</v>
      </c>
      <c r="P7786" t="s">
        <v>8479</v>
      </c>
      <c r="Q7786" t="s">
        <v>8479</v>
      </c>
      <c r="R7786" t="s">
        <v>127</v>
      </c>
      <c r="S7786" t="s">
        <v>164</v>
      </c>
      <c r="T7786" t="s">
        <v>1519</v>
      </c>
      <c r="U7786" t="s">
        <v>1520</v>
      </c>
      <c r="V7786" t="s">
        <v>244</v>
      </c>
      <c r="W7786" t="s">
        <v>117</v>
      </c>
      <c r="X7786">
        <v>1</v>
      </c>
      <c r="Y7786">
        <v>8500</v>
      </c>
      <c r="Z7786">
        <v>0</v>
      </c>
      <c r="AA7786">
        <v>4700</v>
      </c>
      <c r="AB7786">
        <v>8442000</v>
      </c>
      <c r="AC7786" t="s">
        <v>47</v>
      </c>
      <c r="AD7786" t="str">
        <f>+VLOOKUP(T7786,items!$A$2:$D$1255,4,0)</f>
        <v>PERGOLA</v>
      </c>
      <c r="AE7786" t="str">
        <f>+VLOOKUP(T7786,Tabla1[],5,0)</f>
        <v>PERGOLITE</v>
      </c>
      <c r="AF7786">
        <f t="shared" si="121"/>
        <v>8</v>
      </c>
    </row>
    <row r="7787" spans="1:32" x14ac:dyDescent="0.25">
      <c r="A7787">
        <v>106511</v>
      </c>
      <c r="B7787" t="s">
        <v>13786</v>
      </c>
      <c r="C7787" t="s">
        <v>75</v>
      </c>
      <c r="D7787">
        <v>0</v>
      </c>
      <c r="F7787" t="s">
        <v>10843</v>
      </c>
      <c r="G7787" t="s">
        <v>8477</v>
      </c>
      <c r="H7787" t="s">
        <v>13787</v>
      </c>
      <c r="I7787" t="s">
        <v>13788</v>
      </c>
      <c r="J7787" t="s">
        <v>13789</v>
      </c>
      <c r="K7787" t="s">
        <v>13790</v>
      </c>
      <c r="L7787" t="s">
        <v>13791</v>
      </c>
      <c r="M7787" t="s">
        <v>8997</v>
      </c>
      <c r="N7787" t="s">
        <v>8479</v>
      </c>
      <c r="O7787" t="s">
        <v>10582</v>
      </c>
      <c r="P7787" t="s">
        <v>10221</v>
      </c>
      <c r="Q7787" t="s">
        <v>10370</v>
      </c>
      <c r="R7787" t="s">
        <v>127</v>
      </c>
      <c r="S7787" t="s">
        <v>44</v>
      </c>
      <c r="T7787" t="s">
        <v>429</v>
      </c>
      <c r="U7787" t="s">
        <v>430</v>
      </c>
      <c r="X7787">
        <v>1</v>
      </c>
      <c r="Y7787">
        <v>0</v>
      </c>
      <c r="Z7787">
        <v>0</v>
      </c>
      <c r="AA7787">
        <v>0</v>
      </c>
      <c r="AB7787">
        <v>200000</v>
      </c>
      <c r="AC7787" t="s">
        <v>47</v>
      </c>
      <c r="AD7787">
        <f>+VLOOKUP(T7787,items!$A$2:$D$1255,4,0)</f>
        <v>0</v>
      </c>
      <c r="AE7787">
        <f>+VLOOKUP(T7787,Tabla1[],5,0)</f>
        <v>0</v>
      </c>
      <c r="AF7787">
        <f t="shared" si="121"/>
        <v>8</v>
      </c>
    </row>
    <row r="7788" spans="1:32" x14ac:dyDescent="0.25">
      <c r="A7788">
        <v>106511</v>
      </c>
      <c r="B7788" t="s">
        <v>13786</v>
      </c>
      <c r="C7788" t="s">
        <v>75</v>
      </c>
      <c r="D7788">
        <v>0</v>
      </c>
      <c r="F7788" t="s">
        <v>10843</v>
      </c>
      <c r="G7788" t="s">
        <v>8477</v>
      </c>
      <c r="H7788" t="s">
        <v>13787</v>
      </c>
      <c r="I7788" t="s">
        <v>13788</v>
      </c>
      <c r="J7788" t="s">
        <v>13789</v>
      </c>
      <c r="K7788" t="s">
        <v>13790</v>
      </c>
      <c r="L7788" t="s">
        <v>13791</v>
      </c>
      <c r="M7788" t="s">
        <v>8997</v>
      </c>
      <c r="N7788" t="s">
        <v>8479</v>
      </c>
      <c r="O7788" t="s">
        <v>10582</v>
      </c>
      <c r="P7788" t="s">
        <v>10221</v>
      </c>
      <c r="Q7788" t="s">
        <v>10370</v>
      </c>
      <c r="R7788" t="s">
        <v>127</v>
      </c>
      <c r="S7788" t="s">
        <v>44</v>
      </c>
      <c r="T7788" t="s">
        <v>7509</v>
      </c>
      <c r="U7788" t="s">
        <v>7510</v>
      </c>
      <c r="X7788">
        <v>2</v>
      </c>
      <c r="Y7788">
        <v>0</v>
      </c>
      <c r="Z7788">
        <v>0</v>
      </c>
      <c r="AA7788">
        <v>0</v>
      </c>
      <c r="AB7788">
        <v>200000</v>
      </c>
      <c r="AC7788" t="s">
        <v>47</v>
      </c>
      <c r="AD7788">
        <f>+VLOOKUP(T7788,items!$A$2:$D$1255,4,0)</f>
        <v>0</v>
      </c>
      <c r="AE7788">
        <f>+VLOOKUP(T7788,Tabla1[],5,0)</f>
        <v>0</v>
      </c>
      <c r="AF7788">
        <f t="shared" si="121"/>
        <v>8</v>
      </c>
    </row>
    <row r="7789" spans="1:32" x14ac:dyDescent="0.25">
      <c r="A7789">
        <v>106511</v>
      </c>
      <c r="B7789" t="s">
        <v>13786</v>
      </c>
      <c r="C7789" t="s">
        <v>75</v>
      </c>
      <c r="D7789">
        <v>0</v>
      </c>
      <c r="F7789" t="s">
        <v>10843</v>
      </c>
      <c r="G7789" t="s">
        <v>8477</v>
      </c>
      <c r="H7789" t="s">
        <v>13787</v>
      </c>
      <c r="I7789" t="s">
        <v>13788</v>
      </c>
      <c r="J7789" t="s">
        <v>13789</v>
      </c>
      <c r="K7789" t="s">
        <v>13790</v>
      </c>
      <c r="L7789" t="s">
        <v>13791</v>
      </c>
      <c r="M7789" t="s">
        <v>8997</v>
      </c>
      <c r="N7789" t="s">
        <v>8479</v>
      </c>
      <c r="O7789" t="s">
        <v>10582</v>
      </c>
      <c r="P7789" t="s">
        <v>10221</v>
      </c>
      <c r="Q7789" t="s">
        <v>10370</v>
      </c>
      <c r="R7789" t="s">
        <v>127</v>
      </c>
      <c r="S7789" t="s">
        <v>44</v>
      </c>
      <c r="T7789" t="s">
        <v>347</v>
      </c>
      <c r="U7789" t="s">
        <v>348</v>
      </c>
      <c r="W7789" t="s">
        <v>1434</v>
      </c>
      <c r="X7789">
        <v>1</v>
      </c>
      <c r="Y7789">
        <v>5450</v>
      </c>
      <c r="Z7789">
        <v>0</v>
      </c>
      <c r="AA7789">
        <v>0</v>
      </c>
      <c r="AB7789">
        <v>560607</v>
      </c>
      <c r="AC7789" t="s">
        <v>47</v>
      </c>
      <c r="AD7789">
        <f>+VLOOKUP(T7789,items!$A$2:$D$1255,4,0)</f>
        <v>0</v>
      </c>
      <c r="AE7789">
        <f>+VLOOKUP(T7789,Tabla1[],5,0)</f>
        <v>0</v>
      </c>
      <c r="AF7789">
        <f t="shared" si="121"/>
        <v>8</v>
      </c>
    </row>
    <row r="7790" spans="1:32" x14ac:dyDescent="0.25">
      <c r="A7790">
        <v>106511</v>
      </c>
      <c r="B7790" t="s">
        <v>13786</v>
      </c>
      <c r="C7790" t="s">
        <v>75</v>
      </c>
      <c r="D7790">
        <v>0</v>
      </c>
      <c r="F7790" t="s">
        <v>10843</v>
      </c>
      <c r="G7790" t="s">
        <v>8477</v>
      </c>
      <c r="H7790" t="s">
        <v>13787</v>
      </c>
      <c r="I7790" t="s">
        <v>13788</v>
      </c>
      <c r="J7790" t="s">
        <v>13789</v>
      </c>
      <c r="K7790" t="s">
        <v>13790</v>
      </c>
      <c r="L7790" t="s">
        <v>13791</v>
      </c>
      <c r="M7790" t="s">
        <v>8997</v>
      </c>
      <c r="N7790" t="s">
        <v>8479</v>
      </c>
      <c r="O7790" t="s">
        <v>10582</v>
      </c>
      <c r="P7790" t="s">
        <v>10221</v>
      </c>
      <c r="Q7790" t="s">
        <v>10370</v>
      </c>
      <c r="R7790" t="s">
        <v>127</v>
      </c>
      <c r="S7790" t="s">
        <v>44</v>
      </c>
      <c r="T7790" t="s">
        <v>855</v>
      </c>
      <c r="U7790" t="s">
        <v>856</v>
      </c>
      <c r="W7790" t="s">
        <v>1434</v>
      </c>
      <c r="X7790">
        <v>2</v>
      </c>
      <c r="Y7790">
        <v>0</v>
      </c>
      <c r="Z7790">
        <v>2500</v>
      </c>
      <c r="AA7790">
        <v>0</v>
      </c>
      <c r="AB7790">
        <v>715900</v>
      </c>
      <c r="AC7790" t="s">
        <v>47</v>
      </c>
      <c r="AD7790">
        <f>+VLOOKUP(T7790,items!$A$2:$D$1255,4,0)</f>
        <v>0</v>
      </c>
      <c r="AE7790">
        <f>+VLOOKUP(T7790,Tabla1[],5,0)</f>
        <v>0</v>
      </c>
      <c r="AF7790">
        <f t="shared" si="121"/>
        <v>8</v>
      </c>
    </row>
    <row r="7791" spans="1:32" x14ac:dyDescent="0.25">
      <c r="A7791">
        <v>106511</v>
      </c>
      <c r="B7791" t="s">
        <v>13786</v>
      </c>
      <c r="C7791" t="s">
        <v>75</v>
      </c>
      <c r="D7791">
        <v>0</v>
      </c>
      <c r="F7791" t="s">
        <v>10843</v>
      </c>
      <c r="G7791" t="s">
        <v>8477</v>
      </c>
      <c r="H7791" t="s">
        <v>13787</v>
      </c>
      <c r="I7791" t="s">
        <v>13788</v>
      </c>
      <c r="J7791" t="s">
        <v>13789</v>
      </c>
      <c r="K7791" t="s">
        <v>13790</v>
      </c>
      <c r="L7791" t="s">
        <v>13791</v>
      </c>
      <c r="M7791" t="s">
        <v>8997</v>
      </c>
      <c r="N7791" t="s">
        <v>8479</v>
      </c>
      <c r="O7791" t="s">
        <v>10582</v>
      </c>
      <c r="P7791" t="s">
        <v>10221</v>
      </c>
      <c r="Q7791" t="s">
        <v>10370</v>
      </c>
      <c r="R7791" t="s">
        <v>127</v>
      </c>
      <c r="S7791" t="s">
        <v>44</v>
      </c>
      <c r="T7791" t="s">
        <v>466</v>
      </c>
      <c r="U7791" t="s">
        <v>467</v>
      </c>
      <c r="V7791" t="s">
        <v>1024</v>
      </c>
      <c r="W7791" t="s">
        <v>1434</v>
      </c>
      <c r="X7791">
        <v>1</v>
      </c>
      <c r="Y7791">
        <v>5450</v>
      </c>
      <c r="Z7791">
        <v>0</v>
      </c>
      <c r="AA7791">
        <v>2850</v>
      </c>
      <c r="AB7791">
        <v>5442484</v>
      </c>
      <c r="AC7791" t="s">
        <v>47</v>
      </c>
      <c r="AD7791" t="str">
        <f>+VLOOKUP(T7791,items!$A$2:$D$1255,4,0)</f>
        <v>SOMBRALINA</v>
      </c>
      <c r="AE7791" t="str">
        <f>+VLOOKUP(T7791,Tabla1[],5,0)</f>
        <v>ELECTRICA</v>
      </c>
      <c r="AF7791">
        <f t="shared" si="121"/>
        <v>8</v>
      </c>
    </row>
    <row r="7792" spans="1:32" x14ac:dyDescent="0.25">
      <c r="A7792">
        <v>106516</v>
      </c>
      <c r="B7792" t="s">
        <v>13792</v>
      </c>
      <c r="C7792" t="s">
        <v>33</v>
      </c>
      <c r="D7792">
        <v>0</v>
      </c>
      <c r="F7792" t="s">
        <v>10843</v>
      </c>
      <c r="G7792" t="s">
        <v>11293</v>
      </c>
      <c r="H7792" t="s">
        <v>13793</v>
      </c>
      <c r="I7792" t="s">
        <v>37</v>
      </c>
      <c r="J7792" t="s">
        <v>13794</v>
      </c>
      <c r="K7792" t="s">
        <v>13795</v>
      </c>
      <c r="L7792" t="s">
        <v>13796</v>
      </c>
      <c r="M7792" t="s">
        <v>5878</v>
      </c>
      <c r="N7792" t="s">
        <v>5878</v>
      </c>
      <c r="O7792" t="s">
        <v>3354</v>
      </c>
      <c r="P7792" t="s">
        <v>11094</v>
      </c>
      <c r="Q7792" t="s">
        <v>1250</v>
      </c>
      <c r="R7792" t="s">
        <v>63</v>
      </c>
      <c r="S7792" t="s">
        <v>128</v>
      </c>
      <c r="T7792" t="s">
        <v>4070</v>
      </c>
      <c r="U7792" t="s">
        <v>4071</v>
      </c>
      <c r="W7792" t="s">
        <v>211</v>
      </c>
      <c r="X7792">
        <v>3</v>
      </c>
      <c r="Y7792">
        <v>0</v>
      </c>
      <c r="Z7792">
        <v>0</v>
      </c>
      <c r="AA7792">
        <v>0</v>
      </c>
      <c r="AB7792">
        <v>2354085</v>
      </c>
      <c r="AC7792" t="s">
        <v>47</v>
      </c>
      <c r="AD7792">
        <f>+VLOOKUP(T7792,items!$A$2:$D$1255,4,0)</f>
        <v>0</v>
      </c>
      <c r="AE7792">
        <f>+VLOOKUP(T7792,Tabla1[],5,0)</f>
        <v>0</v>
      </c>
      <c r="AF7792">
        <f t="shared" si="121"/>
        <v>9</v>
      </c>
    </row>
    <row r="7793" spans="1:34" x14ac:dyDescent="0.25">
      <c r="A7793">
        <v>106516</v>
      </c>
      <c r="B7793" t="s">
        <v>13792</v>
      </c>
      <c r="C7793" t="s">
        <v>33</v>
      </c>
      <c r="D7793">
        <v>0</v>
      </c>
      <c r="F7793" t="s">
        <v>10843</v>
      </c>
      <c r="G7793" t="s">
        <v>11293</v>
      </c>
      <c r="H7793" t="s">
        <v>13793</v>
      </c>
      <c r="I7793" t="s">
        <v>37</v>
      </c>
      <c r="J7793" t="s">
        <v>13794</v>
      </c>
      <c r="K7793" t="s">
        <v>13795</v>
      </c>
      <c r="L7793" t="s">
        <v>13796</v>
      </c>
      <c r="M7793" t="s">
        <v>5878</v>
      </c>
      <c r="N7793" t="s">
        <v>5878</v>
      </c>
      <c r="O7793" t="s">
        <v>3354</v>
      </c>
      <c r="P7793" t="s">
        <v>11094</v>
      </c>
      <c r="Q7793" t="s">
        <v>1250</v>
      </c>
      <c r="R7793" t="s">
        <v>63</v>
      </c>
      <c r="S7793" t="s">
        <v>128</v>
      </c>
      <c r="T7793" t="s">
        <v>1062</v>
      </c>
      <c r="U7793" t="s">
        <v>6030</v>
      </c>
      <c r="V7793" t="s">
        <v>1168</v>
      </c>
      <c r="X7793">
        <v>3</v>
      </c>
      <c r="Y7793">
        <v>0</v>
      </c>
      <c r="Z7793">
        <v>0</v>
      </c>
      <c r="AA7793">
        <v>0</v>
      </c>
      <c r="AB7793">
        <v>3597000</v>
      </c>
      <c r="AC7793" t="s">
        <v>47</v>
      </c>
      <c r="AD7793">
        <f>+VLOOKUP(T7793,items!$A$2:$D$1255,4,0)</f>
        <v>0</v>
      </c>
      <c r="AE7793">
        <f>+VLOOKUP(T7793,Tabla1[],5,0)</f>
        <v>0</v>
      </c>
      <c r="AF7793">
        <f t="shared" si="121"/>
        <v>9</v>
      </c>
    </row>
    <row r="7794" spans="1:34" x14ac:dyDescent="0.25">
      <c r="A7794">
        <v>106523</v>
      </c>
      <c r="B7794" t="s">
        <v>12593</v>
      </c>
      <c r="C7794" t="s">
        <v>75</v>
      </c>
      <c r="D7794">
        <v>0</v>
      </c>
      <c r="F7794" t="s">
        <v>11293</v>
      </c>
      <c r="G7794" t="s">
        <v>239</v>
      </c>
      <c r="H7794" t="s">
        <v>13797</v>
      </c>
      <c r="I7794" t="s">
        <v>37</v>
      </c>
      <c r="J7794" t="s">
        <v>13798</v>
      </c>
      <c r="K7794" t="s">
        <v>13799</v>
      </c>
      <c r="L7794" t="s">
        <v>37</v>
      </c>
      <c r="M7794" t="s">
        <v>8997</v>
      </c>
      <c r="N7794" t="s">
        <v>8997</v>
      </c>
      <c r="O7794" t="s">
        <v>10581</v>
      </c>
      <c r="P7794" t="s">
        <v>11188</v>
      </c>
      <c r="Q7794" t="s">
        <v>11188</v>
      </c>
      <c r="R7794" t="s">
        <v>127</v>
      </c>
      <c r="S7794" t="s">
        <v>108</v>
      </c>
      <c r="T7794" t="s">
        <v>13800</v>
      </c>
      <c r="U7794" t="s">
        <v>13801</v>
      </c>
      <c r="X7794">
        <v>10</v>
      </c>
      <c r="Y7794">
        <v>0</v>
      </c>
      <c r="Z7794">
        <v>0</v>
      </c>
      <c r="AA7794">
        <v>0</v>
      </c>
      <c r="AB7794">
        <v>100000</v>
      </c>
      <c r="AC7794" t="s">
        <v>47</v>
      </c>
      <c r="AD7794">
        <f>+VLOOKUP(T7794,items!$A$2:$D$1255,4,0)</f>
        <v>0</v>
      </c>
      <c r="AE7794">
        <f>+VLOOKUP(T7794,Tabla1[],5,0)</f>
        <v>0</v>
      </c>
      <c r="AF7794">
        <f t="shared" si="121"/>
        <v>8</v>
      </c>
    </row>
    <row r="7795" spans="1:34" x14ac:dyDescent="0.25">
      <c r="A7795">
        <v>106523</v>
      </c>
      <c r="B7795" t="s">
        <v>12593</v>
      </c>
      <c r="C7795" t="s">
        <v>75</v>
      </c>
      <c r="D7795">
        <v>0</v>
      </c>
      <c r="F7795" t="s">
        <v>11293</v>
      </c>
      <c r="G7795" t="s">
        <v>239</v>
      </c>
      <c r="H7795" t="s">
        <v>13797</v>
      </c>
      <c r="I7795" t="s">
        <v>37</v>
      </c>
      <c r="J7795" t="s">
        <v>13798</v>
      </c>
      <c r="K7795" t="s">
        <v>13799</v>
      </c>
      <c r="L7795" t="s">
        <v>37</v>
      </c>
      <c r="M7795" t="s">
        <v>8997</v>
      </c>
      <c r="N7795" t="s">
        <v>8997</v>
      </c>
      <c r="O7795" t="s">
        <v>10581</v>
      </c>
      <c r="P7795" t="s">
        <v>11188</v>
      </c>
      <c r="Q7795" t="s">
        <v>11188</v>
      </c>
      <c r="R7795" t="s">
        <v>127</v>
      </c>
      <c r="S7795" t="s">
        <v>108</v>
      </c>
      <c r="T7795" t="s">
        <v>299</v>
      </c>
      <c r="U7795" t="s">
        <v>300</v>
      </c>
      <c r="X7795">
        <v>1</v>
      </c>
      <c r="Y7795">
        <v>0</v>
      </c>
      <c r="Z7795">
        <v>0</v>
      </c>
      <c r="AA7795">
        <v>0</v>
      </c>
      <c r="AB7795">
        <v>400000</v>
      </c>
      <c r="AC7795" t="s">
        <v>47</v>
      </c>
      <c r="AD7795">
        <f>+VLOOKUP(T7795,items!$A$2:$D$1255,4,0)</f>
        <v>0</v>
      </c>
      <c r="AE7795">
        <f>+VLOOKUP(T7795,Tabla1[],5,0)</f>
        <v>0</v>
      </c>
      <c r="AF7795">
        <f t="shared" si="121"/>
        <v>8</v>
      </c>
    </row>
    <row r="7796" spans="1:34" x14ac:dyDescent="0.25">
      <c r="A7796">
        <v>106524</v>
      </c>
      <c r="B7796" t="s">
        <v>5843</v>
      </c>
      <c r="C7796" t="s">
        <v>33</v>
      </c>
      <c r="D7796">
        <v>0</v>
      </c>
      <c r="F7796" t="s">
        <v>11293</v>
      </c>
      <c r="G7796" t="s">
        <v>11293</v>
      </c>
      <c r="H7796" t="s">
        <v>13802</v>
      </c>
      <c r="I7796" t="s">
        <v>37</v>
      </c>
      <c r="J7796" t="s">
        <v>13803</v>
      </c>
      <c r="K7796" t="s">
        <v>13804</v>
      </c>
      <c r="L7796" t="s">
        <v>37</v>
      </c>
      <c r="M7796" t="s">
        <v>5878</v>
      </c>
      <c r="N7796" t="s">
        <v>5878</v>
      </c>
      <c r="O7796" t="s">
        <v>11623</v>
      </c>
      <c r="P7796" t="s">
        <v>239</v>
      </c>
      <c r="Q7796" t="s">
        <v>8997</v>
      </c>
      <c r="R7796" t="s">
        <v>411</v>
      </c>
      <c r="S7796" t="s">
        <v>164</v>
      </c>
      <c r="T7796" t="s">
        <v>1398</v>
      </c>
      <c r="U7796" t="s">
        <v>529</v>
      </c>
      <c r="X7796">
        <v>20</v>
      </c>
      <c r="Y7796">
        <v>0</v>
      </c>
      <c r="Z7796">
        <v>0</v>
      </c>
      <c r="AA7796">
        <v>0</v>
      </c>
      <c r="AB7796">
        <v>1052000</v>
      </c>
      <c r="AC7796" t="s">
        <v>47</v>
      </c>
      <c r="AD7796">
        <f>+VLOOKUP(T7796,items!$A$2:$D$1255,4,0)</f>
        <v>0</v>
      </c>
      <c r="AE7796">
        <f>+VLOOKUP(T7796,Tabla1[],5,0)</f>
        <v>0</v>
      </c>
      <c r="AF7796">
        <f t="shared" si="121"/>
        <v>8</v>
      </c>
    </row>
    <row r="7797" spans="1:34" x14ac:dyDescent="0.25">
      <c r="A7797">
        <v>106532</v>
      </c>
      <c r="B7797" t="s">
        <v>9517</v>
      </c>
      <c r="C7797" t="s">
        <v>75</v>
      </c>
      <c r="D7797">
        <v>0</v>
      </c>
      <c r="F7797" t="s">
        <v>11293</v>
      </c>
      <c r="G7797" t="s">
        <v>8478</v>
      </c>
      <c r="H7797" t="s">
        <v>13805</v>
      </c>
      <c r="I7797" t="s">
        <v>37</v>
      </c>
      <c r="J7797" t="s">
        <v>13806</v>
      </c>
      <c r="K7797" t="s">
        <v>13807</v>
      </c>
      <c r="L7797" t="s">
        <v>13808</v>
      </c>
      <c r="M7797" t="s">
        <v>242</v>
      </c>
      <c r="N7797" t="s">
        <v>242</v>
      </c>
      <c r="O7797" t="s">
        <v>13254</v>
      </c>
      <c r="P7797" t="s">
        <v>10581</v>
      </c>
      <c r="Q7797" t="s">
        <v>12073</v>
      </c>
      <c r="R7797" t="s">
        <v>127</v>
      </c>
      <c r="S7797" t="s">
        <v>44</v>
      </c>
      <c r="T7797" t="s">
        <v>4224</v>
      </c>
      <c r="U7797" t="s">
        <v>4225</v>
      </c>
      <c r="X7797">
        <v>2</v>
      </c>
      <c r="Y7797">
        <v>0</v>
      </c>
      <c r="Z7797">
        <v>0</v>
      </c>
      <c r="AA7797">
        <v>0</v>
      </c>
      <c r="AB7797">
        <v>45000</v>
      </c>
      <c r="AC7797" t="s">
        <v>47</v>
      </c>
      <c r="AD7797">
        <f>+VLOOKUP(T7797,items!$A$2:$D$1255,4,0)</f>
        <v>0</v>
      </c>
      <c r="AE7797">
        <f>+VLOOKUP(T7797,Tabla1[],5,0)</f>
        <v>0</v>
      </c>
      <c r="AF7797">
        <f t="shared" si="121"/>
        <v>8</v>
      </c>
    </row>
    <row r="7798" spans="1:34" x14ac:dyDescent="0.25">
      <c r="A7798">
        <v>106534</v>
      </c>
      <c r="B7798" t="s">
        <v>1762</v>
      </c>
      <c r="C7798" t="s">
        <v>75</v>
      </c>
      <c r="D7798">
        <v>0</v>
      </c>
      <c r="F7798" t="s">
        <v>11293</v>
      </c>
      <c r="G7798" t="s">
        <v>11293</v>
      </c>
      <c r="H7798" t="s">
        <v>13809</v>
      </c>
      <c r="I7798" t="s">
        <v>37</v>
      </c>
      <c r="J7798" t="s">
        <v>13810</v>
      </c>
      <c r="K7798" t="s">
        <v>13811</v>
      </c>
      <c r="L7798" t="s">
        <v>13812</v>
      </c>
      <c r="M7798" t="s">
        <v>5878</v>
      </c>
      <c r="N7798" t="s">
        <v>5878</v>
      </c>
      <c r="O7798" t="s">
        <v>8477</v>
      </c>
      <c r="P7798" t="s">
        <v>234</v>
      </c>
      <c r="Q7798" t="s">
        <v>239</v>
      </c>
      <c r="R7798" t="s">
        <v>127</v>
      </c>
      <c r="S7798" t="s">
        <v>108</v>
      </c>
      <c r="T7798" t="s">
        <v>13813</v>
      </c>
      <c r="U7798" t="s">
        <v>13814</v>
      </c>
      <c r="X7798">
        <v>43</v>
      </c>
      <c r="Y7798">
        <v>0</v>
      </c>
      <c r="Z7798">
        <v>0</v>
      </c>
      <c r="AA7798">
        <v>0</v>
      </c>
      <c r="AB7798">
        <v>146200</v>
      </c>
      <c r="AC7798" t="s">
        <v>47</v>
      </c>
      <c r="AD7798">
        <f>+VLOOKUP(T7798,items!$A$2:$D$1255,4,0)</f>
        <v>0</v>
      </c>
      <c r="AE7798">
        <f>+VLOOKUP(T7798,Tabla1[],5,0)</f>
        <v>0</v>
      </c>
      <c r="AF7798">
        <f t="shared" si="121"/>
        <v>7</v>
      </c>
    </row>
    <row r="7799" spans="1:34" x14ac:dyDescent="0.25">
      <c r="A7799">
        <v>106534</v>
      </c>
      <c r="B7799" t="s">
        <v>1762</v>
      </c>
      <c r="C7799" t="s">
        <v>75</v>
      </c>
      <c r="D7799">
        <v>0</v>
      </c>
      <c r="F7799" t="s">
        <v>11293</v>
      </c>
      <c r="G7799" t="s">
        <v>11293</v>
      </c>
      <c r="H7799" t="s">
        <v>13809</v>
      </c>
      <c r="I7799" t="s">
        <v>37</v>
      </c>
      <c r="J7799" t="s">
        <v>13810</v>
      </c>
      <c r="K7799" t="s">
        <v>13811</v>
      </c>
      <c r="L7799" t="s">
        <v>13812</v>
      </c>
      <c r="M7799" t="s">
        <v>5878</v>
      </c>
      <c r="N7799" t="s">
        <v>5878</v>
      </c>
      <c r="O7799" t="s">
        <v>8477</v>
      </c>
      <c r="P7799" t="s">
        <v>234</v>
      </c>
      <c r="Q7799" t="s">
        <v>239</v>
      </c>
      <c r="R7799" t="s">
        <v>127</v>
      </c>
      <c r="S7799" t="s">
        <v>108</v>
      </c>
      <c r="T7799" t="s">
        <v>9166</v>
      </c>
      <c r="U7799" t="s">
        <v>10073</v>
      </c>
      <c r="X7799">
        <v>84</v>
      </c>
      <c r="Y7799">
        <v>0</v>
      </c>
      <c r="Z7799">
        <v>0</v>
      </c>
      <c r="AA7799">
        <v>0</v>
      </c>
      <c r="AB7799">
        <v>1176000</v>
      </c>
      <c r="AC7799" t="s">
        <v>47</v>
      </c>
      <c r="AD7799">
        <f>+VLOOKUP(T7799,items!$A$2:$D$1255,4,0)</f>
        <v>0</v>
      </c>
      <c r="AE7799">
        <f>+VLOOKUP(T7799,Tabla1[],5,0)</f>
        <v>0</v>
      </c>
      <c r="AF7799">
        <f t="shared" si="121"/>
        <v>7</v>
      </c>
    </row>
    <row r="7800" spans="1:34" x14ac:dyDescent="0.25">
      <c r="A7800">
        <v>106534</v>
      </c>
      <c r="B7800" t="s">
        <v>1762</v>
      </c>
      <c r="C7800" t="s">
        <v>75</v>
      </c>
      <c r="D7800">
        <v>0</v>
      </c>
      <c r="F7800" t="s">
        <v>11293</v>
      </c>
      <c r="G7800" t="s">
        <v>11293</v>
      </c>
      <c r="H7800" t="s">
        <v>13809</v>
      </c>
      <c r="I7800" t="s">
        <v>37</v>
      </c>
      <c r="J7800" t="s">
        <v>13810</v>
      </c>
      <c r="K7800" t="s">
        <v>13811</v>
      </c>
      <c r="L7800" t="s">
        <v>13812</v>
      </c>
      <c r="M7800" t="s">
        <v>5878</v>
      </c>
      <c r="N7800" t="s">
        <v>5878</v>
      </c>
      <c r="O7800" t="s">
        <v>8477</v>
      </c>
      <c r="P7800" t="s">
        <v>234</v>
      </c>
      <c r="Q7800" t="s">
        <v>239</v>
      </c>
      <c r="R7800" t="s">
        <v>127</v>
      </c>
      <c r="S7800" t="s">
        <v>108</v>
      </c>
      <c r="T7800" t="s">
        <v>1280</v>
      </c>
      <c r="U7800" t="s">
        <v>1281</v>
      </c>
      <c r="X7800">
        <v>6</v>
      </c>
      <c r="Y7800">
        <v>0</v>
      </c>
      <c r="Z7800">
        <v>0</v>
      </c>
      <c r="AA7800">
        <v>0</v>
      </c>
      <c r="AB7800">
        <v>111000</v>
      </c>
      <c r="AC7800" t="s">
        <v>47</v>
      </c>
      <c r="AD7800">
        <f>+VLOOKUP(T7800,items!$A$2:$D$1255,4,0)</f>
        <v>0</v>
      </c>
      <c r="AE7800">
        <f>+VLOOKUP(T7800,Tabla1[],5,0)</f>
        <v>0</v>
      </c>
      <c r="AF7800">
        <f t="shared" si="121"/>
        <v>7</v>
      </c>
    </row>
    <row r="7801" spans="1:34" x14ac:dyDescent="0.25">
      <c r="A7801">
        <v>106534</v>
      </c>
      <c r="B7801" t="s">
        <v>1762</v>
      </c>
      <c r="C7801" t="s">
        <v>75</v>
      </c>
      <c r="D7801">
        <v>0</v>
      </c>
      <c r="F7801" t="s">
        <v>11293</v>
      </c>
      <c r="G7801" t="s">
        <v>11293</v>
      </c>
      <c r="H7801" t="s">
        <v>13809</v>
      </c>
      <c r="I7801" t="s">
        <v>37</v>
      </c>
      <c r="J7801" t="s">
        <v>13810</v>
      </c>
      <c r="K7801" t="s">
        <v>13811</v>
      </c>
      <c r="L7801" t="s">
        <v>13812</v>
      </c>
      <c r="M7801" t="s">
        <v>5878</v>
      </c>
      <c r="N7801" t="s">
        <v>5878</v>
      </c>
      <c r="O7801" t="s">
        <v>8477</v>
      </c>
      <c r="P7801" t="s">
        <v>234</v>
      </c>
      <c r="Q7801" t="s">
        <v>239</v>
      </c>
      <c r="R7801" t="s">
        <v>127</v>
      </c>
      <c r="S7801" t="s">
        <v>108</v>
      </c>
      <c r="T7801" t="s">
        <v>2680</v>
      </c>
      <c r="U7801" t="s">
        <v>2681</v>
      </c>
      <c r="X7801">
        <v>1</v>
      </c>
      <c r="Y7801">
        <v>0</v>
      </c>
      <c r="Z7801">
        <v>0</v>
      </c>
      <c r="AA7801">
        <v>0</v>
      </c>
      <c r="AB7801">
        <v>300000</v>
      </c>
      <c r="AC7801" t="s">
        <v>47</v>
      </c>
      <c r="AD7801">
        <f>+VLOOKUP(T7801,items!$A$2:$D$1255,4,0)</f>
        <v>0</v>
      </c>
      <c r="AE7801">
        <f>+VLOOKUP(T7801,Tabla1[],5,0)</f>
        <v>0</v>
      </c>
      <c r="AF7801">
        <f t="shared" si="121"/>
        <v>7</v>
      </c>
    </row>
    <row r="7802" spans="1:34" x14ac:dyDescent="0.25">
      <c r="A7802">
        <v>106535</v>
      </c>
      <c r="B7802" t="s">
        <v>1082</v>
      </c>
      <c r="C7802" t="s">
        <v>75</v>
      </c>
      <c r="D7802">
        <v>0</v>
      </c>
      <c r="F7802" t="s">
        <v>11293</v>
      </c>
      <c r="G7802" t="s">
        <v>11293</v>
      </c>
      <c r="H7802" t="s">
        <v>13815</v>
      </c>
      <c r="I7802" t="s">
        <v>13816</v>
      </c>
      <c r="J7802" t="s">
        <v>13817</v>
      </c>
      <c r="K7802" t="s">
        <v>13818</v>
      </c>
      <c r="L7802" t="s">
        <v>13816</v>
      </c>
      <c r="M7802" t="s">
        <v>5878</v>
      </c>
      <c r="N7802" t="s">
        <v>5878</v>
      </c>
      <c r="O7802" t="s">
        <v>234</v>
      </c>
      <c r="P7802" t="s">
        <v>8997</v>
      </c>
      <c r="Q7802" t="s">
        <v>8997</v>
      </c>
      <c r="R7802" t="s">
        <v>127</v>
      </c>
      <c r="S7802" t="s">
        <v>272</v>
      </c>
      <c r="T7802" t="s">
        <v>7448</v>
      </c>
      <c r="U7802" t="s">
        <v>7449</v>
      </c>
      <c r="X7802">
        <v>2</v>
      </c>
      <c r="Y7802">
        <v>0</v>
      </c>
      <c r="Z7802">
        <v>0</v>
      </c>
      <c r="AA7802">
        <v>0</v>
      </c>
      <c r="AB7802" s="14">
        <v>19080</v>
      </c>
      <c r="AC7802" t="s">
        <v>47</v>
      </c>
      <c r="AD7802">
        <f>+VLOOKUP(T7802,items!$A$2:$D$1255,4,0)</f>
        <v>0</v>
      </c>
      <c r="AE7802">
        <f>+VLOOKUP(T7802,Tabla1[],5,0)</f>
        <v>0</v>
      </c>
      <c r="AF7802">
        <f t="shared" si="121"/>
        <v>8</v>
      </c>
      <c r="AG7802">
        <v>3816</v>
      </c>
      <c r="AH7802" s="14">
        <v>19080</v>
      </c>
    </row>
    <row r="7803" spans="1:34" x14ac:dyDescent="0.25">
      <c r="A7803">
        <v>106535</v>
      </c>
      <c r="B7803" t="s">
        <v>1082</v>
      </c>
      <c r="C7803" t="s">
        <v>75</v>
      </c>
      <c r="D7803">
        <v>0</v>
      </c>
      <c r="F7803" t="s">
        <v>11293</v>
      </c>
      <c r="G7803" t="s">
        <v>11293</v>
      </c>
      <c r="H7803" t="s">
        <v>13815</v>
      </c>
      <c r="I7803" t="s">
        <v>13816</v>
      </c>
      <c r="J7803" t="s">
        <v>13817</v>
      </c>
      <c r="K7803" t="s">
        <v>13818</v>
      </c>
      <c r="L7803" t="s">
        <v>13816</v>
      </c>
      <c r="M7803" t="s">
        <v>5878</v>
      </c>
      <c r="N7803" t="s">
        <v>5878</v>
      </c>
      <c r="O7803" t="s">
        <v>234</v>
      </c>
      <c r="P7803" t="s">
        <v>8997</v>
      </c>
      <c r="Q7803" t="s">
        <v>8997</v>
      </c>
      <c r="R7803" t="s">
        <v>127</v>
      </c>
      <c r="S7803" t="s">
        <v>272</v>
      </c>
      <c r="T7803" t="s">
        <v>3380</v>
      </c>
      <c r="U7803" t="s">
        <v>3695</v>
      </c>
      <c r="X7803">
        <v>8</v>
      </c>
      <c r="Y7803">
        <v>0</v>
      </c>
      <c r="Z7803">
        <v>0</v>
      </c>
      <c r="AA7803">
        <v>0</v>
      </c>
      <c r="AB7803" s="14">
        <v>30528</v>
      </c>
      <c r="AC7803" t="s">
        <v>47</v>
      </c>
      <c r="AD7803">
        <f>+VLOOKUP(T7803,items!$A$2:$D$1255,4,0)</f>
        <v>0</v>
      </c>
      <c r="AE7803">
        <f>+VLOOKUP(T7803,Tabla1[],5,0)</f>
        <v>0</v>
      </c>
      <c r="AF7803">
        <f t="shared" si="121"/>
        <v>8</v>
      </c>
      <c r="AG7803">
        <v>3816</v>
      </c>
      <c r="AH7803" s="14">
        <v>30528</v>
      </c>
    </row>
    <row r="7804" spans="1:34" x14ac:dyDescent="0.25">
      <c r="A7804">
        <v>106535</v>
      </c>
      <c r="B7804" t="s">
        <v>1082</v>
      </c>
      <c r="C7804" t="s">
        <v>75</v>
      </c>
      <c r="D7804">
        <v>0</v>
      </c>
      <c r="F7804" t="s">
        <v>11293</v>
      </c>
      <c r="G7804" t="s">
        <v>11293</v>
      </c>
      <c r="H7804" t="s">
        <v>13815</v>
      </c>
      <c r="I7804" t="s">
        <v>13816</v>
      </c>
      <c r="J7804" t="s">
        <v>13817</v>
      </c>
      <c r="K7804" t="s">
        <v>13818</v>
      </c>
      <c r="L7804" t="s">
        <v>13816</v>
      </c>
      <c r="M7804" t="s">
        <v>5878</v>
      </c>
      <c r="N7804" t="s">
        <v>5878</v>
      </c>
      <c r="O7804" t="s">
        <v>234</v>
      </c>
      <c r="P7804" t="s">
        <v>8997</v>
      </c>
      <c r="Q7804" t="s">
        <v>8997</v>
      </c>
      <c r="R7804" t="s">
        <v>127</v>
      </c>
      <c r="S7804" t="s">
        <v>272</v>
      </c>
      <c r="T7804" t="s">
        <v>392</v>
      </c>
      <c r="U7804" t="s">
        <v>393</v>
      </c>
      <c r="X7804">
        <v>1</v>
      </c>
      <c r="Y7804">
        <v>0</v>
      </c>
      <c r="Z7804">
        <v>0</v>
      </c>
      <c r="AA7804">
        <v>0</v>
      </c>
      <c r="AB7804" s="14">
        <v>227700.72</v>
      </c>
      <c r="AC7804" t="s">
        <v>47</v>
      </c>
      <c r="AD7804" t="e">
        <f>+VLOOKUP(T7804,items!$A$2:$D$1255,4,0)</f>
        <v>#N/A</v>
      </c>
      <c r="AE7804" t="e">
        <f>+VLOOKUP(T7804,Tabla1[],5,0)</f>
        <v>#N/A</v>
      </c>
      <c r="AF7804">
        <f t="shared" si="121"/>
        <v>8</v>
      </c>
      <c r="AG7804">
        <v>3816</v>
      </c>
      <c r="AH7804" s="14">
        <v>227700.72</v>
      </c>
    </row>
    <row r="7805" spans="1:34" x14ac:dyDescent="0.25">
      <c r="A7805">
        <v>106542</v>
      </c>
      <c r="B7805" t="s">
        <v>13819</v>
      </c>
      <c r="C7805" t="s">
        <v>75</v>
      </c>
      <c r="D7805">
        <v>0</v>
      </c>
      <c r="F7805" t="s">
        <v>11293</v>
      </c>
      <c r="G7805" t="s">
        <v>11623</v>
      </c>
      <c r="H7805" t="s">
        <v>13820</v>
      </c>
      <c r="I7805" t="s">
        <v>13821</v>
      </c>
      <c r="J7805" t="s">
        <v>13822</v>
      </c>
      <c r="K7805" t="s">
        <v>13823</v>
      </c>
      <c r="L7805" t="s">
        <v>13824</v>
      </c>
      <c r="M7805" t="s">
        <v>234</v>
      </c>
      <c r="N7805" t="s">
        <v>8997</v>
      </c>
      <c r="O7805" t="s">
        <v>242</v>
      </c>
      <c r="P7805" t="s">
        <v>13254</v>
      </c>
      <c r="Q7805" t="s">
        <v>11188</v>
      </c>
      <c r="R7805" t="s">
        <v>63</v>
      </c>
      <c r="S7805" t="s">
        <v>128</v>
      </c>
      <c r="T7805" t="s">
        <v>347</v>
      </c>
      <c r="U7805" t="s">
        <v>348</v>
      </c>
      <c r="W7805" t="s">
        <v>1095</v>
      </c>
      <c r="X7805">
        <v>1</v>
      </c>
      <c r="Y7805">
        <v>6600</v>
      </c>
      <c r="Z7805">
        <v>0</v>
      </c>
      <c r="AA7805">
        <v>0</v>
      </c>
      <c r="AB7805">
        <v>457484</v>
      </c>
      <c r="AC7805" t="s">
        <v>47</v>
      </c>
      <c r="AD7805">
        <f>+VLOOKUP(T7805,items!$A$2:$D$1255,4,0)</f>
        <v>0</v>
      </c>
      <c r="AE7805">
        <f>+VLOOKUP(T7805,Tabla1[],5,0)</f>
        <v>0</v>
      </c>
      <c r="AF7805">
        <f t="shared" si="121"/>
        <v>8</v>
      </c>
    </row>
    <row r="7806" spans="1:34" x14ac:dyDescent="0.25">
      <c r="A7806">
        <v>106542</v>
      </c>
      <c r="B7806" t="s">
        <v>13819</v>
      </c>
      <c r="C7806" t="s">
        <v>75</v>
      </c>
      <c r="D7806">
        <v>0</v>
      </c>
      <c r="F7806" t="s">
        <v>11293</v>
      </c>
      <c r="G7806" t="s">
        <v>11623</v>
      </c>
      <c r="H7806" t="s">
        <v>13820</v>
      </c>
      <c r="I7806" t="s">
        <v>13821</v>
      </c>
      <c r="J7806" t="s">
        <v>13822</v>
      </c>
      <c r="K7806" t="s">
        <v>13823</v>
      </c>
      <c r="L7806" t="s">
        <v>13824</v>
      </c>
      <c r="M7806" t="s">
        <v>234</v>
      </c>
      <c r="N7806" t="s">
        <v>8997</v>
      </c>
      <c r="O7806" t="s">
        <v>242</v>
      </c>
      <c r="P7806" t="s">
        <v>13254</v>
      </c>
      <c r="Q7806" t="s">
        <v>11188</v>
      </c>
      <c r="R7806" t="s">
        <v>63</v>
      </c>
      <c r="S7806" t="s">
        <v>128</v>
      </c>
      <c r="T7806" t="s">
        <v>466</v>
      </c>
      <c r="U7806" t="s">
        <v>467</v>
      </c>
      <c r="V7806" t="s">
        <v>953</v>
      </c>
      <c r="W7806" t="s">
        <v>1095</v>
      </c>
      <c r="X7806">
        <v>1</v>
      </c>
      <c r="Y7806">
        <v>6600</v>
      </c>
      <c r="Z7806">
        <v>0</v>
      </c>
      <c r="AA7806">
        <v>1500</v>
      </c>
      <c r="AB7806">
        <v>4206607</v>
      </c>
      <c r="AC7806" t="s">
        <v>47</v>
      </c>
      <c r="AD7806" t="str">
        <f>+VLOOKUP(T7806,items!$A$2:$D$1255,4,0)</f>
        <v>SOMBRALINA</v>
      </c>
      <c r="AE7806" t="str">
        <f>+VLOOKUP(T7806,Tabla1[],5,0)</f>
        <v>ELECTRICA</v>
      </c>
      <c r="AF7806">
        <f t="shared" si="121"/>
        <v>8</v>
      </c>
    </row>
    <row r="7807" spans="1:34" x14ac:dyDescent="0.25">
      <c r="A7807">
        <v>106558</v>
      </c>
      <c r="B7807" t="s">
        <v>13825</v>
      </c>
      <c r="C7807" t="s">
        <v>33</v>
      </c>
      <c r="D7807">
        <v>0</v>
      </c>
      <c r="F7807" t="s">
        <v>241</v>
      </c>
      <c r="G7807" t="s">
        <v>13254</v>
      </c>
      <c r="H7807" t="s">
        <v>13826</v>
      </c>
      <c r="I7807" t="s">
        <v>13827</v>
      </c>
      <c r="J7807" t="s">
        <v>13828</v>
      </c>
      <c r="K7807" t="s">
        <v>13829</v>
      </c>
      <c r="L7807" t="s">
        <v>13830</v>
      </c>
      <c r="M7807" t="s">
        <v>11188</v>
      </c>
      <c r="N7807" t="s">
        <v>10370</v>
      </c>
      <c r="O7807" t="s">
        <v>1250</v>
      </c>
      <c r="P7807" t="s">
        <v>9159</v>
      </c>
      <c r="Q7807" t="s">
        <v>6296</v>
      </c>
      <c r="R7807" t="s">
        <v>127</v>
      </c>
      <c r="S7807" t="s">
        <v>108</v>
      </c>
      <c r="T7807" t="s">
        <v>429</v>
      </c>
      <c r="U7807" t="s">
        <v>430</v>
      </c>
      <c r="X7807">
        <v>4</v>
      </c>
      <c r="Y7807">
        <v>0</v>
      </c>
      <c r="Z7807">
        <v>0</v>
      </c>
      <c r="AA7807">
        <v>0</v>
      </c>
      <c r="AB7807">
        <v>735408</v>
      </c>
      <c r="AC7807" t="s">
        <v>47</v>
      </c>
      <c r="AD7807">
        <f>+VLOOKUP(T7807,items!$A$2:$D$1255,4,0)</f>
        <v>0</v>
      </c>
      <c r="AE7807">
        <f>+VLOOKUP(T7807,Tabla1[],5,0)</f>
        <v>0</v>
      </c>
      <c r="AF7807">
        <f t="shared" si="121"/>
        <v>9</v>
      </c>
    </row>
    <row r="7808" spans="1:34" x14ac:dyDescent="0.25">
      <c r="A7808">
        <v>106558</v>
      </c>
      <c r="B7808" t="s">
        <v>13825</v>
      </c>
      <c r="C7808" t="s">
        <v>33</v>
      </c>
      <c r="D7808">
        <v>0</v>
      </c>
      <c r="F7808" t="s">
        <v>241</v>
      </c>
      <c r="G7808" t="s">
        <v>13254</v>
      </c>
      <c r="H7808" t="s">
        <v>13826</v>
      </c>
      <c r="I7808" t="s">
        <v>13827</v>
      </c>
      <c r="J7808" t="s">
        <v>13828</v>
      </c>
      <c r="K7808" t="s">
        <v>13829</v>
      </c>
      <c r="L7808" t="s">
        <v>13830</v>
      </c>
      <c r="M7808" t="s">
        <v>11188</v>
      </c>
      <c r="N7808" t="s">
        <v>10370</v>
      </c>
      <c r="O7808" t="s">
        <v>1250</v>
      </c>
      <c r="P7808" t="s">
        <v>9159</v>
      </c>
      <c r="Q7808" t="s">
        <v>6296</v>
      </c>
      <c r="R7808" t="s">
        <v>127</v>
      </c>
      <c r="S7808" t="s">
        <v>108</v>
      </c>
      <c r="T7808" t="s">
        <v>7509</v>
      </c>
      <c r="U7808" t="s">
        <v>7510</v>
      </c>
      <c r="V7808" t="s">
        <v>67</v>
      </c>
      <c r="X7808">
        <v>2</v>
      </c>
      <c r="Y7808">
        <v>0</v>
      </c>
      <c r="Z7808">
        <v>0</v>
      </c>
      <c r="AA7808">
        <v>0</v>
      </c>
      <c r="AB7808">
        <v>82800</v>
      </c>
      <c r="AC7808" t="s">
        <v>47</v>
      </c>
      <c r="AD7808">
        <f>+VLOOKUP(T7808,items!$A$2:$D$1255,4,0)</f>
        <v>0</v>
      </c>
      <c r="AE7808">
        <f>+VLOOKUP(T7808,Tabla1[],5,0)</f>
        <v>0</v>
      </c>
      <c r="AF7808">
        <f t="shared" si="121"/>
        <v>9</v>
      </c>
    </row>
    <row r="7809" spans="1:32" x14ac:dyDescent="0.25">
      <c r="A7809">
        <v>106558</v>
      </c>
      <c r="B7809" t="s">
        <v>13825</v>
      </c>
      <c r="C7809" t="s">
        <v>33</v>
      </c>
      <c r="D7809">
        <v>0</v>
      </c>
      <c r="F7809" t="s">
        <v>241</v>
      </c>
      <c r="G7809" t="s">
        <v>13254</v>
      </c>
      <c r="H7809" t="s">
        <v>13826</v>
      </c>
      <c r="I7809" t="s">
        <v>13827</v>
      </c>
      <c r="J7809" t="s">
        <v>13828</v>
      </c>
      <c r="K7809" t="s">
        <v>13829</v>
      </c>
      <c r="L7809" t="s">
        <v>13830</v>
      </c>
      <c r="M7809" t="s">
        <v>11188</v>
      </c>
      <c r="N7809" t="s">
        <v>10370</v>
      </c>
      <c r="O7809" t="s">
        <v>1250</v>
      </c>
      <c r="P7809" t="s">
        <v>9159</v>
      </c>
      <c r="Q7809" t="s">
        <v>6296</v>
      </c>
      <c r="R7809" t="s">
        <v>127</v>
      </c>
      <c r="S7809" t="s">
        <v>108</v>
      </c>
      <c r="T7809" t="s">
        <v>433</v>
      </c>
      <c r="U7809" t="s">
        <v>434</v>
      </c>
      <c r="V7809" t="s">
        <v>67</v>
      </c>
      <c r="X7809">
        <v>2</v>
      </c>
      <c r="Y7809">
        <v>3700</v>
      </c>
      <c r="Z7809">
        <v>0</v>
      </c>
      <c r="AA7809">
        <v>500</v>
      </c>
      <c r="AB7809">
        <v>1238046</v>
      </c>
      <c r="AC7809" t="s">
        <v>47</v>
      </c>
      <c r="AD7809">
        <f>+VLOOKUP(T7809,items!$A$2:$D$1255,4,0)</f>
        <v>0</v>
      </c>
      <c r="AE7809">
        <f>+VLOOKUP(T7809,Tabla1[],5,0)</f>
        <v>0</v>
      </c>
      <c r="AF7809">
        <f t="shared" si="121"/>
        <v>9</v>
      </c>
    </row>
    <row r="7810" spans="1:32" x14ac:dyDescent="0.25">
      <c r="A7810">
        <v>106558</v>
      </c>
      <c r="B7810" t="s">
        <v>13825</v>
      </c>
      <c r="C7810" t="s">
        <v>33</v>
      </c>
      <c r="D7810">
        <v>0</v>
      </c>
      <c r="F7810" t="s">
        <v>241</v>
      </c>
      <c r="G7810" t="s">
        <v>13254</v>
      </c>
      <c r="H7810" t="s">
        <v>13826</v>
      </c>
      <c r="I7810" t="s">
        <v>13827</v>
      </c>
      <c r="J7810" t="s">
        <v>13828</v>
      </c>
      <c r="K7810" t="s">
        <v>13829</v>
      </c>
      <c r="L7810" t="s">
        <v>13830</v>
      </c>
      <c r="M7810" t="s">
        <v>11188</v>
      </c>
      <c r="N7810" t="s">
        <v>10370</v>
      </c>
      <c r="O7810" t="s">
        <v>1250</v>
      </c>
      <c r="P7810" t="s">
        <v>9159</v>
      </c>
      <c r="Q7810" t="s">
        <v>6296</v>
      </c>
      <c r="R7810" t="s">
        <v>127</v>
      </c>
      <c r="S7810" t="s">
        <v>108</v>
      </c>
      <c r="T7810" t="s">
        <v>347</v>
      </c>
      <c r="U7810" t="s">
        <v>348</v>
      </c>
      <c r="V7810" t="s">
        <v>67</v>
      </c>
      <c r="X7810">
        <v>1</v>
      </c>
      <c r="Y7810">
        <v>14800</v>
      </c>
      <c r="Z7810">
        <v>0</v>
      </c>
      <c r="AA7810">
        <v>0</v>
      </c>
      <c r="AB7810">
        <v>1982431</v>
      </c>
      <c r="AC7810" t="s">
        <v>47</v>
      </c>
      <c r="AD7810">
        <f>+VLOOKUP(T7810,items!$A$2:$D$1255,4,0)</f>
        <v>0</v>
      </c>
      <c r="AE7810">
        <f>+VLOOKUP(T7810,Tabla1[],5,0)</f>
        <v>0</v>
      </c>
      <c r="AF7810">
        <f t="shared" ref="AF7810:AF7873" si="122">+MONTH(O7810)</f>
        <v>9</v>
      </c>
    </row>
    <row r="7811" spans="1:32" x14ac:dyDescent="0.25">
      <c r="A7811">
        <v>106558</v>
      </c>
      <c r="B7811" t="s">
        <v>13825</v>
      </c>
      <c r="C7811" t="s">
        <v>33</v>
      </c>
      <c r="D7811">
        <v>0</v>
      </c>
      <c r="F7811" t="s">
        <v>241</v>
      </c>
      <c r="G7811" t="s">
        <v>13254</v>
      </c>
      <c r="H7811" t="s">
        <v>13826</v>
      </c>
      <c r="I7811" t="s">
        <v>13827</v>
      </c>
      <c r="J7811" t="s">
        <v>13828</v>
      </c>
      <c r="K7811" t="s">
        <v>13829</v>
      </c>
      <c r="L7811" t="s">
        <v>13830</v>
      </c>
      <c r="M7811" t="s">
        <v>11188</v>
      </c>
      <c r="N7811" t="s">
        <v>10370</v>
      </c>
      <c r="O7811" t="s">
        <v>1250</v>
      </c>
      <c r="P7811" t="s">
        <v>9159</v>
      </c>
      <c r="Q7811" t="s">
        <v>6296</v>
      </c>
      <c r="R7811" t="s">
        <v>127</v>
      </c>
      <c r="S7811" t="s">
        <v>108</v>
      </c>
      <c r="T7811" t="s">
        <v>1447</v>
      </c>
      <c r="U7811" t="s">
        <v>1448</v>
      </c>
      <c r="V7811" t="s">
        <v>67</v>
      </c>
      <c r="X7811">
        <v>2</v>
      </c>
      <c r="Y7811">
        <v>4500</v>
      </c>
      <c r="Z7811">
        <v>0</v>
      </c>
      <c r="AA7811">
        <v>0</v>
      </c>
      <c r="AB7811">
        <v>5129066</v>
      </c>
      <c r="AC7811" t="s">
        <v>47</v>
      </c>
      <c r="AD7811">
        <f>+VLOOKUP(T7811,items!$A$2:$D$1255,4,0)</f>
        <v>0</v>
      </c>
      <c r="AE7811">
        <f>+VLOOKUP(T7811,Tabla1[],5,0)</f>
        <v>0</v>
      </c>
      <c r="AF7811">
        <f t="shared" si="122"/>
        <v>9</v>
      </c>
    </row>
    <row r="7812" spans="1:32" x14ac:dyDescent="0.25">
      <c r="A7812">
        <v>106558</v>
      </c>
      <c r="B7812" t="s">
        <v>13825</v>
      </c>
      <c r="C7812" t="s">
        <v>33</v>
      </c>
      <c r="D7812">
        <v>0</v>
      </c>
      <c r="F7812" t="s">
        <v>241</v>
      </c>
      <c r="G7812" t="s">
        <v>13254</v>
      </c>
      <c r="H7812" t="s">
        <v>13826</v>
      </c>
      <c r="I7812" t="s">
        <v>13827</v>
      </c>
      <c r="J7812" t="s">
        <v>13828</v>
      </c>
      <c r="K7812" t="s">
        <v>13829</v>
      </c>
      <c r="L7812" t="s">
        <v>13830</v>
      </c>
      <c r="M7812" t="s">
        <v>11188</v>
      </c>
      <c r="N7812" t="s">
        <v>10370</v>
      </c>
      <c r="O7812" t="s">
        <v>1250</v>
      </c>
      <c r="P7812" t="s">
        <v>9159</v>
      </c>
      <c r="Q7812" t="s">
        <v>6296</v>
      </c>
      <c r="R7812" t="s">
        <v>127</v>
      </c>
      <c r="S7812" t="s">
        <v>108</v>
      </c>
      <c r="T7812" t="s">
        <v>613</v>
      </c>
      <c r="U7812" t="s">
        <v>614</v>
      </c>
      <c r="V7812" t="s">
        <v>67</v>
      </c>
      <c r="X7812">
        <v>2</v>
      </c>
      <c r="Y7812">
        <v>3700</v>
      </c>
      <c r="Z7812">
        <v>0</v>
      </c>
      <c r="AA7812">
        <v>4500</v>
      </c>
      <c r="AB7812">
        <v>13614368</v>
      </c>
      <c r="AC7812" t="s">
        <v>47</v>
      </c>
      <c r="AD7812" t="str">
        <f>+VLOOKUP(T7812,items!$A$2:$D$1255,4,0)</f>
        <v>PERGOLA</v>
      </c>
      <c r="AE7812" t="str">
        <f>+VLOOKUP(T7812,Tabla1[],5,0)</f>
        <v>PERGOLITE</v>
      </c>
      <c r="AF7812">
        <f t="shared" si="122"/>
        <v>9</v>
      </c>
    </row>
    <row r="7813" spans="1:32" x14ac:dyDescent="0.25">
      <c r="A7813">
        <v>106558</v>
      </c>
      <c r="B7813" t="s">
        <v>13825</v>
      </c>
      <c r="C7813" t="s">
        <v>33</v>
      </c>
      <c r="D7813">
        <v>0</v>
      </c>
      <c r="F7813" t="s">
        <v>241</v>
      </c>
      <c r="G7813" t="s">
        <v>13254</v>
      </c>
      <c r="H7813" t="s">
        <v>13826</v>
      </c>
      <c r="I7813" t="s">
        <v>13827</v>
      </c>
      <c r="J7813" t="s">
        <v>13828</v>
      </c>
      <c r="K7813" t="s">
        <v>13829</v>
      </c>
      <c r="L7813" t="s">
        <v>13830</v>
      </c>
      <c r="M7813" t="s">
        <v>11188</v>
      </c>
      <c r="N7813" t="s">
        <v>10370</v>
      </c>
      <c r="O7813" t="s">
        <v>1250</v>
      </c>
      <c r="P7813" t="s">
        <v>9159</v>
      </c>
      <c r="Q7813" t="s">
        <v>6296</v>
      </c>
      <c r="R7813" t="s">
        <v>127</v>
      </c>
      <c r="S7813" t="s">
        <v>108</v>
      </c>
      <c r="T7813" t="s">
        <v>94</v>
      </c>
      <c r="U7813" t="s">
        <v>12261</v>
      </c>
      <c r="X7813">
        <v>1</v>
      </c>
      <c r="Y7813">
        <v>0</v>
      </c>
      <c r="Z7813">
        <v>0</v>
      </c>
      <c r="AA7813">
        <v>0</v>
      </c>
      <c r="AB7813">
        <v>1500000</v>
      </c>
      <c r="AC7813" t="s">
        <v>47</v>
      </c>
      <c r="AD7813" t="e">
        <f>+VLOOKUP(T7813,items!$A$2:$D$1255,4,0)</f>
        <v>#N/A</v>
      </c>
      <c r="AE7813" t="e">
        <f>+VLOOKUP(T7813,Tabla1[],5,0)</f>
        <v>#N/A</v>
      </c>
      <c r="AF7813">
        <f t="shared" si="122"/>
        <v>9</v>
      </c>
    </row>
    <row r="7814" spans="1:32" x14ac:dyDescent="0.25">
      <c r="A7814">
        <v>106558</v>
      </c>
      <c r="B7814" t="s">
        <v>13825</v>
      </c>
      <c r="C7814" t="s">
        <v>33</v>
      </c>
      <c r="D7814">
        <v>0</v>
      </c>
      <c r="F7814" t="s">
        <v>241</v>
      </c>
      <c r="G7814" t="s">
        <v>13254</v>
      </c>
      <c r="H7814" t="s">
        <v>13826</v>
      </c>
      <c r="I7814" t="s">
        <v>13827</v>
      </c>
      <c r="J7814" t="s">
        <v>13828</v>
      </c>
      <c r="K7814" t="s">
        <v>13829</v>
      </c>
      <c r="L7814" t="s">
        <v>13830</v>
      </c>
      <c r="M7814" t="s">
        <v>11188</v>
      </c>
      <c r="N7814" t="s">
        <v>10370</v>
      </c>
      <c r="O7814" t="s">
        <v>1250</v>
      </c>
      <c r="P7814" t="s">
        <v>9159</v>
      </c>
      <c r="Q7814" t="s">
        <v>6296</v>
      </c>
      <c r="R7814" t="s">
        <v>127</v>
      </c>
      <c r="S7814" t="s">
        <v>108</v>
      </c>
      <c r="T7814" t="s">
        <v>13520</v>
      </c>
      <c r="U7814" t="s">
        <v>13521</v>
      </c>
      <c r="W7814" t="s">
        <v>2506</v>
      </c>
      <c r="X7814">
        <v>3</v>
      </c>
      <c r="Y7814">
        <v>3700</v>
      </c>
      <c r="Z7814">
        <v>3000</v>
      </c>
      <c r="AA7814">
        <v>0</v>
      </c>
      <c r="AB7814">
        <v>6205380</v>
      </c>
      <c r="AC7814" t="s">
        <v>47</v>
      </c>
      <c r="AD7814">
        <f>+VLOOKUP(T7814,items!$A$2:$D$1255,4,0)</f>
        <v>0</v>
      </c>
      <c r="AE7814">
        <f>+VLOOKUP(T7814,Tabla1[],5,0)</f>
        <v>0</v>
      </c>
      <c r="AF7814">
        <f t="shared" si="122"/>
        <v>9</v>
      </c>
    </row>
    <row r="7815" spans="1:32" x14ac:dyDescent="0.25">
      <c r="A7815">
        <v>106558</v>
      </c>
      <c r="B7815" t="s">
        <v>13825</v>
      </c>
      <c r="C7815" t="s">
        <v>33</v>
      </c>
      <c r="D7815">
        <v>0</v>
      </c>
      <c r="F7815" t="s">
        <v>241</v>
      </c>
      <c r="G7815" t="s">
        <v>13254</v>
      </c>
      <c r="H7815" t="s">
        <v>13826</v>
      </c>
      <c r="I7815" t="s">
        <v>13827</v>
      </c>
      <c r="J7815" t="s">
        <v>13828</v>
      </c>
      <c r="K7815" t="s">
        <v>13829</v>
      </c>
      <c r="L7815" t="s">
        <v>13830</v>
      </c>
      <c r="M7815" t="s">
        <v>11188</v>
      </c>
      <c r="N7815" t="s">
        <v>10370</v>
      </c>
      <c r="O7815" t="s">
        <v>1250</v>
      </c>
      <c r="P7815" t="s">
        <v>9159</v>
      </c>
      <c r="Q7815" t="s">
        <v>6296</v>
      </c>
      <c r="R7815" t="s">
        <v>127</v>
      </c>
      <c r="S7815" t="s">
        <v>108</v>
      </c>
      <c r="T7815" t="s">
        <v>618</v>
      </c>
      <c r="U7815" t="s">
        <v>619</v>
      </c>
      <c r="X7815">
        <v>1</v>
      </c>
      <c r="Y7815">
        <v>0</v>
      </c>
      <c r="Z7815">
        <v>0</v>
      </c>
      <c r="AA7815">
        <v>0</v>
      </c>
      <c r="AB7815">
        <v>1000000</v>
      </c>
      <c r="AC7815" t="s">
        <v>47</v>
      </c>
      <c r="AD7815">
        <f>+VLOOKUP(T7815,items!$A$2:$D$1255,4,0)</f>
        <v>0</v>
      </c>
      <c r="AE7815">
        <f>+VLOOKUP(T7815,Tabla1[],5,0)</f>
        <v>0</v>
      </c>
      <c r="AF7815">
        <f t="shared" si="122"/>
        <v>9</v>
      </c>
    </row>
    <row r="7816" spans="1:32" x14ac:dyDescent="0.25">
      <c r="A7816">
        <v>106560</v>
      </c>
      <c r="B7816" t="s">
        <v>13831</v>
      </c>
      <c r="C7816" t="s">
        <v>1065</v>
      </c>
      <c r="D7816">
        <v>0</v>
      </c>
      <c r="F7816" t="s">
        <v>11293</v>
      </c>
      <c r="G7816" t="s">
        <v>239</v>
      </c>
      <c r="H7816" t="s">
        <v>13832</v>
      </c>
      <c r="I7816" t="s">
        <v>37</v>
      </c>
      <c r="J7816" t="s">
        <v>37</v>
      </c>
      <c r="K7816" t="s">
        <v>13833</v>
      </c>
      <c r="L7816" t="s">
        <v>37</v>
      </c>
      <c r="M7816" t="s">
        <v>8997</v>
      </c>
      <c r="N7816" t="s">
        <v>8997</v>
      </c>
      <c r="O7816" t="s">
        <v>240</v>
      </c>
      <c r="P7816" t="s">
        <v>241</v>
      </c>
      <c r="Q7816" t="s">
        <v>241</v>
      </c>
      <c r="R7816" t="s">
        <v>127</v>
      </c>
      <c r="S7816" t="s">
        <v>108</v>
      </c>
      <c r="T7816" t="s">
        <v>1232</v>
      </c>
      <c r="U7816" t="s">
        <v>1233</v>
      </c>
      <c r="X7816">
        <v>1</v>
      </c>
      <c r="Y7816">
        <v>0</v>
      </c>
      <c r="Z7816">
        <v>0</v>
      </c>
      <c r="AA7816">
        <v>0</v>
      </c>
      <c r="AB7816">
        <v>169800</v>
      </c>
      <c r="AC7816" t="s">
        <v>47</v>
      </c>
      <c r="AD7816">
        <f>+VLOOKUP(T7816,items!$A$2:$D$1255,4,0)</f>
        <v>0</v>
      </c>
      <c r="AE7816">
        <f>+VLOOKUP(T7816,Tabla1[],5,0)</f>
        <v>0</v>
      </c>
      <c r="AF7816">
        <f t="shared" si="122"/>
        <v>8</v>
      </c>
    </row>
    <row r="7817" spans="1:32" x14ac:dyDescent="0.25">
      <c r="A7817">
        <v>106562</v>
      </c>
      <c r="B7817" t="s">
        <v>13834</v>
      </c>
      <c r="C7817" t="s">
        <v>75</v>
      </c>
      <c r="D7817">
        <v>0</v>
      </c>
      <c r="F7817" t="s">
        <v>11293</v>
      </c>
      <c r="G7817" t="s">
        <v>11293</v>
      </c>
      <c r="H7817" t="s">
        <v>13835</v>
      </c>
      <c r="I7817" t="s">
        <v>37</v>
      </c>
      <c r="J7817" t="s">
        <v>13836</v>
      </c>
      <c r="K7817" t="s">
        <v>13837</v>
      </c>
      <c r="L7817" t="s">
        <v>37</v>
      </c>
      <c r="M7817" t="s">
        <v>5878</v>
      </c>
      <c r="N7817" t="s">
        <v>5878</v>
      </c>
      <c r="O7817" t="s">
        <v>11623</v>
      </c>
      <c r="P7817" t="s">
        <v>239</v>
      </c>
      <c r="Q7817" t="s">
        <v>239</v>
      </c>
      <c r="R7817" t="s">
        <v>43</v>
      </c>
      <c r="S7817" t="s">
        <v>164</v>
      </c>
      <c r="T7817" t="s">
        <v>1411</v>
      </c>
      <c r="U7817" t="s">
        <v>867</v>
      </c>
      <c r="X7817">
        <v>9.5</v>
      </c>
      <c r="Y7817">
        <v>0</v>
      </c>
      <c r="Z7817">
        <v>0</v>
      </c>
      <c r="AA7817">
        <v>0</v>
      </c>
      <c r="AB7817">
        <v>499700</v>
      </c>
      <c r="AC7817" t="s">
        <v>47</v>
      </c>
      <c r="AD7817">
        <f>+VLOOKUP(T7817,items!$A$2:$D$1255,4,0)</f>
        <v>0</v>
      </c>
      <c r="AE7817">
        <f>+VLOOKUP(T7817,Tabla1[],5,0)</f>
        <v>0</v>
      </c>
      <c r="AF7817">
        <f t="shared" si="122"/>
        <v>8</v>
      </c>
    </row>
    <row r="7818" spans="1:32" x14ac:dyDescent="0.25">
      <c r="A7818">
        <v>106565</v>
      </c>
      <c r="B7818" t="s">
        <v>13838</v>
      </c>
      <c r="C7818" t="s">
        <v>75</v>
      </c>
      <c r="D7818">
        <v>0</v>
      </c>
      <c r="F7818" t="s">
        <v>11623</v>
      </c>
      <c r="G7818" t="s">
        <v>234</v>
      </c>
      <c r="H7818" t="s">
        <v>13839</v>
      </c>
      <c r="I7818" t="s">
        <v>37</v>
      </c>
      <c r="J7818" t="s">
        <v>13840</v>
      </c>
      <c r="K7818" t="s">
        <v>13841</v>
      </c>
      <c r="L7818" t="s">
        <v>37</v>
      </c>
      <c r="M7818" t="s">
        <v>12310</v>
      </c>
      <c r="N7818" t="s">
        <v>12310</v>
      </c>
      <c r="O7818" t="s">
        <v>12153</v>
      </c>
      <c r="P7818" t="s">
        <v>12331</v>
      </c>
      <c r="Q7818" t="s">
        <v>12331</v>
      </c>
      <c r="R7818" t="s">
        <v>127</v>
      </c>
      <c r="S7818" t="s">
        <v>44</v>
      </c>
      <c r="T7818" t="s">
        <v>3200</v>
      </c>
      <c r="U7818" t="s">
        <v>3201</v>
      </c>
      <c r="X7818">
        <v>10</v>
      </c>
      <c r="Y7818">
        <v>0</v>
      </c>
      <c r="Z7818">
        <v>0</v>
      </c>
      <c r="AA7818">
        <v>0</v>
      </c>
      <c r="AB7818">
        <v>103000</v>
      </c>
      <c r="AC7818" t="s">
        <v>47</v>
      </c>
      <c r="AD7818">
        <f>+VLOOKUP(T7818,items!$A$2:$D$1255,4,0)</f>
        <v>0</v>
      </c>
      <c r="AE7818">
        <f>+VLOOKUP(T7818,Tabla1[],5,0)</f>
        <v>0</v>
      </c>
      <c r="AF7818">
        <f t="shared" si="122"/>
        <v>9</v>
      </c>
    </row>
    <row r="7819" spans="1:32" x14ac:dyDescent="0.25">
      <c r="A7819">
        <v>106565</v>
      </c>
      <c r="B7819" t="s">
        <v>13838</v>
      </c>
      <c r="C7819" t="s">
        <v>75</v>
      </c>
      <c r="D7819">
        <v>0</v>
      </c>
      <c r="F7819" t="s">
        <v>11623</v>
      </c>
      <c r="G7819" t="s">
        <v>234</v>
      </c>
      <c r="H7819" t="s">
        <v>13839</v>
      </c>
      <c r="I7819" t="s">
        <v>37</v>
      </c>
      <c r="J7819" t="s">
        <v>13840</v>
      </c>
      <c r="K7819" t="s">
        <v>13841</v>
      </c>
      <c r="L7819" t="s">
        <v>37</v>
      </c>
      <c r="M7819" t="s">
        <v>12310</v>
      </c>
      <c r="N7819" t="s">
        <v>12310</v>
      </c>
      <c r="O7819" t="s">
        <v>12153</v>
      </c>
      <c r="P7819" t="s">
        <v>12331</v>
      </c>
      <c r="Q7819" t="s">
        <v>12331</v>
      </c>
      <c r="R7819" t="s">
        <v>127</v>
      </c>
      <c r="S7819" t="s">
        <v>44</v>
      </c>
      <c r="T7819" t="s">
        <v>795</v>
      </c>
      <c r="U7819" t="s">
        <v>13066</v>
      </c>
      <c r="X7819">
        <v>1</v>
      </c>
      <c r="Y7819">
        <v>0</v>
      </c>
      <c r="Z7819">
        <v>0</v>
      </c>
      <c r="AA7819">
        <v>0</v>
      </c>
      <c r="AB7819">
        <v>950000</v>
      </c>
      <c r="AC7819" t="s">
        <v>47</v>
      </c>
      <c r="AD7819" t="e">
        <f>+VLOOKUP(T7819,items!$A$2:$D$1255,4,0)</f>
        <v>#N/A</v>
      </c>
      <c r="AE7819" t="e">
        <f>+VLOOKUP(T7819,Tabla1[],5,0)</f>
        <v>#N/A</v>
      </c>
      <c r="AF7819">
        <f t="shared" si="122"/>
        <v>9</v>
      </c>
    </row>
    <row r="7820" spans="1:32" x14ac:dyDescent="0.25">
      <c r="A7820">
        <v>106565</v>
      </c>
      <c r="B7820" t="s">
        <v>13838</v>
      </c>
      <c r="C7820" t="s">
        <v>75</v>
      </c>
      <c r="D7820">
        <v>0</v>
      </c>
      <c r="F7820" t="s">
        <v>11623</v>
      </c>
      <c r="G7820" t="s">
        <v>234</v>
      </c>
      <c r="H7820" t="s">
        <v>13839</v>
      </c>
      <c r="I7820" t="s">
        <v>37</v>
      </c>
      <c r="J7820" t="s">
        <v>13840</v>
      </c>
      <c r="K7820" t="s">
        <v>13841</v>
      </c>
      <c r="L7820" t="s">
        <v>37</v>
      </c>
      <c r="M7820" t="s">
        <v>12310</v>
      </c>
      <c r="N7820" t="s">
        <v>12310</v>
      </c>
      <c r="O7820" t="s">
        <v>12153</v>
      </c>
      <c r="P7820" t="s">
        <v>12331</v>
      </c>
      <c r="Q7820" t="s">
        <v>12331</v>
      </c>
      <c r="R7820" t="s">
        <v>127</v>
      </c>
      <c r="S7820" t="s">
        <v>44</v>
      </c>
      <c r="T7820" t="s">
        <v>10725</v>
      </c>
      <c r="U7820" t="s">
        <v>10726</v>
      </c>
      <c r="X7820">
        <v>1</v>
      </c>
      <c r="Y7820">
        <v>0</v>
      </c>
      <c r="Z7820">
        <v>0</v>
      </c>
      <c r="AA7820">
        <v>0</v>
      </c>
      <c r="AB7820">
        <v>450000</v>
      </c>
      <c r="AC7820" t="s">
        <v>47</v>
      </c>
      <c r="AD7820">
        <f>+VLOOKUP(T7820,items!$A$2:$D$1255,4,0)</f>
        <v>0</v>
      </c>
      <c r="AE7820">
        <f>+VLOOKUP(T7820,Tabla1[],5,0)</f>
        <v>0</v>
      </c>
      <c r="AF7820">
        <f t="shared" si="122"/>
        <v>9</v>
      </c>
    </row>
    <row r="7821" spans="1:32" x14ac:dyDescent="0.25">
      <c r="A7821">
        <v>106573</v>
      </c>
      <c r="B7821" t="s">
        <v>13842</v>
      </c>
      <c r="C7821" t="s">
        <v>33</v>
      </c>
      <c r="D7821">
        <v>0</v>
      </c>
      <c r="F7821" t="s">
        <v>11293</v>
      </c>
      <c r="G7821" t="s">
        <v>8477</v>
      </c>
      <c r="H7821" t="s">
        <v>13843</v>
      </c>
      <c r="I7821" t="s">
        <v>37</v>
      </c>
      <c r="J7821" t="s">
        <v>13844</v>
      </c>
      <c r="K7821" t="s">
        <v>13845</v>
      </c>
      <c r="L7821" t="s">
        <v>13846</v>
      </c>
      <c r="M7821" t="s">
        <v>11623</v>
      </c>
      <c r="N7821" t="s">
        <v>11623</v>
      </c>
      <c r="O7821" t="s">
        <v>12153</v>
      </c>
      <c r="P7821" t="s">
        <v>11094</v>
      </c>
      <c r="Q7821" t="s">
        <v>1250</v>
      </c>
      <c r="R7821" t="s">
        <v>63</v>
      </c>
      <c r="S7821" t="s">
        <v>88</v>
      </c>
      <c r="T7821" t="s">
        <v>1480</v>
      </c>
      <c r="U7821" t="s">
        <v>1481</v>
      </c>
      <c r="W7821" t="s">
        <v>93</v>
      </c>
      <c r="X7821">
        <v>1</v>
      </c>
      <c r="Y7821">
        <v>0</v>
      </c>
      <c r="Z7821">
        <v>0</v>
      </c>
      <c r="AA7821">
        <v>0</v>
      </c>
      <c r="AB7821">
        <v>1137720</v>
      </c>
      <c r="AC7821" t="s">
        <v>47</v>
      </c>
      <c r="AD7821">
        <f>+VLOOKUP(T7821,items!$A$2:$D$1255,4,0)</f>
        <v>0</v>
      </c>
      <c r="AE7821">
        <f>+VLOOKUP(T7821,Tabla1[],5,0)</f>
        <v>0</v>
      </c>
      <c r="AF7821">
        <f t="shared" si="122"/>
        <v>9</v>
      </c>
    </row>
    <row r="7822" spans="1:32" x14ac:dyDescent="0.25">
      <c r="A7822">
        <v>106573</v>
      </c>
      <c r="B7822" t="s">
        <v>13842</v>
      </c>
      <c r="C7822" t="s">
        <v>33</v>
      </c>
      <c r="D7822">
        <v>0</v>
      </c>
      <c r="F7822" t="s">
        <v>11293</v>
      </c>
      <c r="G7822" t="s">
        <v>8477</v>
      </c>
      <c r="H7822" t="s">
        <v>13843</v>
      </c>
      <c r="I7822" t="s">
        <v>37</v>
      </c>
      <c r="J7822" t="s">
        <v>13844</v>
      </c>
      <c r="K7822" t="s">
        <v>13845</v>
      </c>
      <c r="L7822" t="s">
        <v>13846</v>
      </c>
      <c r="M7822" t="s">
        <v>11623</v>
      </c>
      <c r="N7822" t="s">
        <v>11623</v>
      </c>
      <c r="O7822" t="s">
        <v>12153</v>
      </c>
      <c r="P7822" t="s">
        <v>11094</v>
      </c>
      <c r="Q7822" t="s">
        <v>1250</v>
      </c>
      <c r="R7822" t="s">
        <v>63</v>
      </c>
      <c r="S7822" t="s">
        <v>88</v>
      </c>
      <c r="T7822" t="s">
        <v>5841</v>
      </c>
      <c r="U7822" t="s">
        <v>5842</v>
      </c>
      <c r="V7822" t="s">
        <v>3154</v>
      </c>
      <c r="W7822" t="s">
        <v>117</v>
      </c>
      <c r="X7822">
        <v>1</v>
      </c>
      <c r="Y7822">
        <v>0</v>
      </c>
      <c r="Z7822">
        <v>0</v>
      </c>
      <c r="AA7822">
        <v>0</v>
      </c>
      <c r="AB7822">
        <v>2531029</v>
      </c>
      <c r="AC7822" t="s">
        <v>47</v>
      </c>
      <c r="AD7822">
        <f>+VLOOKUP(T7822,items!$A$2:$D$1255,4,0)</f>
        <v>0</v>
      </c>
      <c r="AE7822">
        <f>+VLOOKUP(T7822,Tabla1[],5,0)</f>
        <v>0</v>
      </c>
      <c r="AF7822">
        <f t="shared" si="122"/>
        <v>9</v>
      </c>
    </row>
    <row r="7823" spans="1:32" x14ac:dyDescent="0.25">
      <c r="A7823">
        <v>106580</v>
      </c>
      <c r="B7823" t="s">
        <v>9010</v>
      </c>
      <c r="C7823" t="s">
        <v>75</v>
      </c>
      <c r="D7823">
        <v>0</v>
      </c>
      <c r="F7823" t="s">
        <v>5878</v>
      </c>
      <c r="G7823" t="s">
        <v>8477</v>
      </c>
      <c r="H7823" t="s">
        <v>13847</v>
      </c>
      <c r="I7823" t="s">
        <v>37</v>
      </c>
      <c r="J7823" t="s">
        <v>13848</v>
      </c>
      <c r="K7823" t="s">
        <v>37</v>
      </c>
      <c r="L7823" t="s">
        <v>37</v>
      </c>
      <c r="M7823" t="s">
        <v>11623</v>
      </c>
      <c r="N7823" t="s">
        <v>11623</v>
      </c>
      <c r="O7823" t="s">
        <v>239</v>
      </c>
      <c r="P7823" t="s">
        <v>240</v>
      </c>
      <c r="Q7823" t="s">
        <v>240</v>
      </c>
      <c r="R7823" t="s">
        <v>11492</v>
      </c>
      <c r="S7823" t="s">
        <v>164</v>
      </c>
      <c r="T7823" t="s">
        <v>3667</v>
      </c>
      <c r="U7823" t="s">
        <v>884</v>
      </c>
      <c r="X7823">
        <v>30</v>
      </c>
      <c r="Y7823">
        <v>0</v>
      </c>
      <c r="Z7823">
        <v>0</v>
      </c>
      <c r="AA7823">
        <v>0</v>
      </c>
      <c r="AB7823">
        <v>1578000</v>
      </c>
      <c r="AC7823" t="s">
        <v>47</v>
      </c>
      <c r="AD7823">
        <f>+VLOOKUP(T7823,items!$A$2:$D$1255,4,0)</f>
        <v>0</v>
      </c>
      <c r="AE7823">
        <f>+VLOOKUP(T7823,Tabla1[],5,0)</f>
        <v>0</v>
      </c>
      <c r="AF7823">
        <f t="shared" si="122"/>
        <v>8</v>
      </c>
    </row>
    <row r="7824" spans="1:32" x14ac:dyDescent="0.25">
      <c r="A7824">
        <v>106584</v>
      </c>
      <c r="B7824" t="s">
        <v>1003</v>
      </c>
      <c r="C7824" t="s">
        <v>33</v>
      </c>
      <c r="D7824">
        <v>0</v>
      </c>
      <c r="F7824" t="s">
        <v>5878</v>
      </c>
      <c r="G7824" t="s">
        <v>11623</v>
      </c>
      <c r="H7824" t="s">
        <v>13849</v>
      </c>
      <c r="I7824" t="s">
        <v>37</v>
      </c>
      <c r="J7824" t="s">
        <v>13850</v>
      </c>
      <c r="K7824" t="s">
        <v>13851</v>
      </c>
      <c r="L7824" t="s">
        <v>13852</v>
      </c>
      <c r="M7824" t="s">
        <v>234</v>
      </c>
      <c r="N7824" t="s">
        <v>234</v>
      </c>
      <c r="O7824" t="s">
        <v>13016</v>
      </c>
      <c r="P7824" t="s">
        <v>10581</v>
      </c>
      <c r="Q7824" t="s">
        <v>12073</v>
      </c>
      <c r="R7824" t="s">
        <v>127</v>
      </c>
      <c r="S7824" t="s">
        <v>108</v>
      </c>
      <c r="T7824" t="s">
        <v>13853</v>
      </c>
      <c r="U7824" t="s">
        <v>13854</v>
      </c>
      <c r="X7824">
        <v>1</v>
      </c>
      <c r="Y7824">
        <v>0</v>
      </c>
      <c r="Z7824">
        <v>0</v>
      </c>
      <c r="AA7824">
        <v>0</v>
      </c>
      <c r="AB7824">
        <v>0</v>
      </c>
      <c r="AC7824" t="s">
        <v>47</v>
      </c>
      <c r="AD7824">
        <f>+VLOOKUP(T7824,items!$A$2:$D$1255,4,0)</f>
        <v>0</v>
      </c>
      <c r="AE7824">
        <f>+VLOOKUP(T7824,Tabla1[],5,0)</f>
        <v>0</v>
      </c>
      <c r="AF7824">
        <f t="shared" si="122"/>
        <v>8</v>
      </c>
    </row>
    <row r="7825" spans="1:32" x14ac:dyDescent="0.25">
      <c r="A7825">
        <v>106584</v>
      </c>
      <c r="B7825" t="s">
        <v>1003</v>
      </c>
      <c r="C7825" t="s">
        <v>33</v>
      </c>
      <c r="D7825">
        <v>0</v>
      </c>
      <c r="F7825" t="s">
        <v>5878</v>
      </c>
      <c r="G7825" t="s">
        <v>11623</v>
      </c>
      <c r="H7825" t="s">
        <v>13849</v>
      </c>
      <c r="I7825" t="s">
        <v>37</v>
      </c>
      <c r="J7825" t="s">
        <v>13850</v>
      </c>
      <c r="K7825" t="s">
        <v>13851</v>
      </c>
      <c r="L7825" t="s">
        <v>13852</v>
      </c>
      <c r="M7825" t="s">
        <v>234</v>
      </c>
      <c r="N7825" t="s">
        <v>234</v>
      </c>
      <c r="O7825" t="s">
        <v>13016</v>
      </c>
      <c r="P7825" t="s">
        <v>10581</v>
      </c>
      <c r="Q7825" t="s">
        <v>12073</v>
      </c>
      <c r="R7825" t="s">
        <v>127</v>
      </c>
      <c r="S7825" t="s">
        <v>108</v>
      </c>
      <c r="T7825" t="s">
        <v>215</v>
      </c>
      <c r="U7825" t="s">
        <v>216</v>
      </c>
      <c r="X7825">
        <v>1</v>
      </c>
      <c r="Y7825">
        <v>0</v>
      </c>
      <c r="Z7825">
        <v>0</v>
      </c>
      <c r="AA7825">
        <v>0</v>
      </c>
      <c r="AB7825">
        <v>0</v>
      </c>
      <c r="AC7825" t="s">
        <v>47</v>
      </c>
      <c r="AD7825">
        <f>+VLOOKUP(T7825,items!$A$2:$D$1255,4,0)</f>
        <v>0</v>
      </c>
      <c r="AE7825">
        <f>+VLOOKUP(T7825,Tabla1[],5,0)</f>
        <v>0</v>
      </c>
      <c r="AF7825">
        <f t="shared" si="122"/>
        <v>8</v>
      </c>
    </row>
    <row r="7826" spans="1:32" x14ac:dyDescent="0.25">
      <c r="A7826">
        <v>106588</v>
      </c>
      <c r="B7826" t="s">
        <v>13855</v>
      </c>
      <c r="C7826" t="s">
        <v>75</v>
      </c>
      <c r="D7826">
        <v>0</v>
      </c>
      <c r="F7826" t="s">
        <v>5878</v>
      </c>
      <c r="G7826" t="s">
        <v>8478</v>
      </c>
      <c r="H7826" t="s">
        <v>13856</v>
      </c>
      <c r="I7826" t="s">
        <v>13857</v>
      </c>
      <c r="J7826" t="s">
        <v>13858</v>
      </c>
      <c r="K7826" t="s">
        <v>13859</v>
      </c>
      <c r="L7826" t="s">
        <v>13860</v>
      </c>
      <c r="M7826" t="s">
        <v>242</v>
      </c>
      <c r="N7826" t="s">
        <v>13254</v>
      </c>
      <c r="O7826" t="s">
        <v>10221</v>
      </c>
      <c r="P7826" t="s">
        <v>12153</v>
      </c>
      <c r="Q7826" t="s">
        <v>3354</v>
      </c>
      <c r="R7826" t="s">
        <v>63</v>
      </c>
      <c r="S7826" t="s">
        <v>88</v>
      </c>
      <c r="T7826" t="s">
        <v>4755</v>
      </c>
      <c r="U7826" t="s">
        <v>4756</v>
      </c>
      <c r="X7826">
        <v>2</v>
      </c>
      <c r="Y7826">
        <v>0</v>
      </c>
      <c r="Z7826">
        <v>0</v>
      </c>
      <c r="AA7826">
        <v>0</v>
      </c>
      <c r="AB7826">
        <v>7920</v>
      </c>
      <c r="AC7826" t="s">
        <v>47</v>
      </c>
      <c r="AD7826">
        <f>+VLOOKUP(T7826,items!$A$2:$D$1255,4,0)</f>
        <v>0</v>
      </c>
      <c r="AE7826">
        <f>+VLOOKUP(T7826,Tabla1[],5,0)</f>
        <v>0</v>
      </c>
      <c r="AF7826">
        <f t="shared" si="122"/>
        <v>8</v>
      </c>
    </row>
    <row r="7827" spans="1:32" x14ac:dyDescent="0.25">
      <c r="A7827">
        <v>106588</v>
      </c>
      <c r="B7827" t="s">
        <v>13855</v>
      </c>
      <c r="C7827" t="s">
        <v>75</v>
      </c>
      <c r="D7827">
        <v>0</v>
      </c>
      <c r="F7827" t="s">
        <v>5878</v>
      </c>
      <c r="G7827" t="s">
        <v>8478</v>
      </c>
      <c r="H7827" t="s">
        <v>13856</v>
      </c>
      <c r="I7827" t="s">
        <v>13857</v>
      </c>
      <c r="J7827" t="s">
        <v>13858</v>
      </c>
      <c r="K7827" t="s">
        <v>13859</v>
      </c>
      <c r="L7827" t="s">
        <v>13860</v>
      </c>
      <c r="M7827" t="s">
        <v>242</v>
      </c>
      <c r="N7827" t="s">
        <v>13254</v>
      </c>
      <c r="O7827" t="s">
        <v>10221</v>
      </c>
      <c r="P7827" t="s">
        <v>12153</v>
      </c>
      <c r="Q7827" t="s">
        <v>3354</v>
      </c>
      <c r="R7827" t="s">
        <v>63</v>
      </c>
      <c r="S7827" t="s">
        <v>88</v>
      </c>
      <c r="T7827" t="s">
        <v>3675</v>
      </c>
      <c r="U7827" t="s">
        <v>3676</v>
      </c>
      <c r="X7827">
        <v>1</v>
      </c>
      <c r="Y7827">
        <v>5205</v>
      </c>
      <c r="Z7827">
        <v>0</v>
      </c>
      <c r="AA7827">
        <v>0</v>
      </c>
      <c r="AB7827">
        <v>182333</v>
      </c>
      <c r="AC7827" t="s">
        <v>47</v>
      </c>
      <c r="AD7827">
        <f>+VLOOKUP(T7827,items!$A$2:$D$1255,4,0)</f>
        <v>0</v>
      </c>
      <c r="AE7827">
        <f>+VLOOKUP(T7827,Tabla1[],5,0)</f>
        <v>0</v>
      </c>
      <c r="AF7827">
        <f t="shared" si="122"/>
        <v>8</v>
      </c>
    </row>
    <row r="7828" spans="1:32" x14ac:dyDescent="0.25">
      <c r="A7828">
        <v>106588</v>
      </c>
      <c r="B7828" t="s">
        <v>13855</v>
      </c>
      <c r="C7828" t="s">
        <v>75</v>
      </c>
      <c r="D7828">
        <v>0</v>
      </c>
      <c r="F7828" t="s">
        <v>5878</v>
      </c>
      <c r="G7828" t="s">
        <v>8478</v>
      </c>
      <c r="H7828" t="s">
        <v>13856</v>
      </c>
      <c r="I7828" t="s">
        <v>13857</v>
      </c>
      <c r="J7828" t="s">
        <v>13858</v>
      </c>
      <c r="K7828" t="s">
        <v>13859</v>
      </c>
      <c r="L7828" t="s">
        <v>13860</v>
      </c>
      <c r="M7828" t="s">
        <v>242</v>
      </c>
      <c r="N7828" t="s">
        <v>13254</v>
      </c>
      <c r="O7828" t="s">
        <v>10221</v>
      </c>
      <c r="P7828" t="s">
        <v>12153</v>
      </c>
      <c r="Q7828" t="s">
        <v>3354</v>
      </c>
      <c r="R7828" t="s">
        <v>63</v>
      </c>
      <c r="S7828" t="s">
        <v>88</v>
      </c>
      <c r="T7828" t="s">
        <v>1020</v>
      </c>
      <c r="U7828" t="s">
        <v>1021</v>
      </c>
      <c r="X7828">
        <v>1</v>
      </c>
      <c r="Y7828">
        <v>0</v>
      </c>
      <c r="Z7828">
        <v>0</v>
      </c>
      <c r="AA7828">
        <v>0</v>
      </c>
      <c r="AB7828">
        <v>150000</v>
      </c>
      <c r="AC7828" t="s">
        <v>47</v>
      </c>
      <c r="AD7828">
        <f>+VLOOKUP(T7828,items!$A$2:$D$1255,4,0)</f>
        <v>0</v>
      </c>
      <c r="AE7828">
        <f>+VLOOKUP(T7828,Tabla1[],5,0)</f>
        <v>0</v>
      </c>
      <c r="AF7828">
        <f t="shared" si="122"/>
        <v>8</v>
      </c>
    </row>
    <row r="7829" spans="1:32" x14ac:dyDescent="0.25">
      <c r="A7829">
        <v>106588</v>
      </c>
      <c r="B7829" t="s">
        <v>13855</v>
      </c>
      <c r="C7829" t="s">
        <v>75</v>
      </c>
      <c r="D7829">
        <v>0</v>
      </c>
      <c r="F7829" t="s">
        <v>5878</v>
      </c>
      <c r="G7829" t="s">
        <v>8478</v>
      </c>
      <c r="H7829" t="s">
        <v>13856</v>
      </c>
      <c r="I7829" t="s">
        <v>13857</v>
      </c>
      <c r="J7829" t="s">
        <v>13858</v>
      </c>
      <c r="K7829" t="s">
        <v>13859</v>
      </c>
      <c r="L7829" t="s">
        <v>13860</v>
      </c>
      <c r="M7829" t="s">
        <v>242</v>
      </c>
      <c r="N7829" t="s">
        <v>13254</v>
      </c>
      <c r="O7829" t="s">
        <v>10221</v>
      </c>
      <c r="P7829" t="s">
        <v>12153</v>
      </c>
      <c r="Q7829" t="s">
        <v>3354</v>
      </c>
      <c r="R7829" t="s">
        <v>63</v>
      </c>
      <c r="S7829" t="s">
        <v>88</v>
      </c>
      <c r="T7829" t="s">
        <v>1022</v>
      </c>
      <c r="U7829" t="s">
        <v>1023</v>
      </c>
      <c r="V7829" t="s">
        <v>3281</v>
      </c>
      <c r="X7829">
        <v>1</v>
      </c>
      <c r="Y7829">
        <v>5205</v>
      </c>
      <c r="Z7829">
        <v>0</v>
      </c>
      <c r="AA7829">
        <v>2000</v>
      </c>
      <c r="AB7829">
        <v>1402088</v>
      </c>
      <c r="AC7829" t="s">
        <v>47</v>
      </c>
      <c r="AD7829">
        <f>+VLOOKUP(T7829,items!$A$2:$D$1255,4,0)</f>
        <v>0</v>
      </c>
      <c r="AE7829">
        <f>+VLOOKUP(T7829,Tabla1[],5,0)</f>
        <v>0</v>
      </c>
      <c r="AF7829">
        <f t="shared" si="122"/>
        <v>8</v>
      </c>
    </row>
    <row r="7830" spans="1:32" x14ac:dyDescent="0.25">
      <c r="A7830">
        <v>106593</v>
      </c>
      <c r="B7830" t="s">
        <v>13861</v>
      </c>
      <c r="C7830" t="s">
        <v>33</v>
      </c>
      <c r="D7830">
        <v>0</v>
      </c>
      <c r="F7830" t="s">
        <v>5878</v>
      </c>
      <c r="G7830" t="s">
        <v>9157</v>
      </c>
      <c r="H7830" t="s">
        <v>13862</v>
      </c>
      <c r="I7830" t="s">
        <v>37</v>
      </c>
      <c r="J7830" t="s">
        <v>13863</v>
      </c>
      <c r="K7830" t="s">
        <v>13864</v>
      </c>
      <c r="L7830" t="s">
        <v>13865</v>
      </c>
      <c r="M7830" t="s">
        <v>12153</v>
      </c>
      <c r="N7830" t="s">
        <v>12153</v>
      </c>
      <c r="O7830" t="s">
        <v>2086</v>
      </c>
      <c r="P7830" t="s">
        <v>12566</v>
      </c>
      <c r="Q7830" t="s">
        <v>3391</v>
      </c>
      <c r="R7830" t="s">
        <v>127</v>
      </c>
      <c r="S7830" t="s">
        <v>128</v>
      </c>
      <c r="T7830" t="s">
        <v>684</v>
      </c>
      <c r="U7830" t="s">
        <v>685</v>
      </c>
      <c r="W7830" t="s">
        <v>211</v>
      </c>
      <c r="X7830">
        <v>3</v>
      </c>
      <c r="Y7830">
        <v>0</v>
      </c>
      <c r="Z7830">
        <v>0</v>
      </c>
      <c r="AA7830">
        <v>0</v>
      </c>
      <c r="AB7830">
        <v>1073331</v>
      </c>
      <c r="AC7830" t="s">
        <v>47</v>
      </c>
      <c r="AD7830">
        <f>+VLOOKUP(T7830,items!$A$2:$D$1255,4,0)</f>
        <v>0</v>
      </c>
      <c r="AE7830">
        <f>+VLOOKUP(T7830,Tabla1[],5,0)</f>
        <v>0</v>
      </c>
      <c r="AF7830">
        <f t="shared" si="122"/>
        <v>9</v>
      </c>
    </row>
    <row r="7831" spans="1:32" x14ac:dyDescent="0.25">
      <c r="A7831">
        <v>106593</v>
      </c>
      <c r="B7831" t="s">
        <v>13861</v>
      </c>
      <c r="C7831" t="s">
        <v>33</v>
      </c>
      <c r="D7831">
        <v>0</v>
      </c>
      <c r="F7831" t="s">
        <v>5878</v>
      </c>
      <c r="G7831" t="s">
        <v>9157</v>
      </c>
      <c r="H7831" t="s">
        <v>13862</v>
      </c>
      <c r="I7831" t="s">
        <v>37</v>
      </c>
      <c r="J7831" t="s">
        <v>13863</v>
      </c>
      <c r="K7831" t="s">
        <v>13864</v>
      </c>
      <c r="L7831" t="s">
        <v>13865</v>
      </c>
      <c r="M7831" t="s">
        <v>12153</v>
      </c>
      <c r="N7831" t="s">
        <v>12153</v>
      </c>
      <c r="O7831" t="s">
        <v>2086</v>
      </c>
      <c r="P7831" t="s">
        <v>12566</v>
      </c>
      <c r="Q7831" t="s">
        <v>3391</v>
      </c>
      <c r="R7831" t="s">
        <v>127</v>
      </c>
      <c r="S7831" t="s">
        <v>128</v>
      </c>
      <c r="T7831" t="s">
        <v>538</v>
      </c>
      <c r="U7831" t="s">
        <v>539</v>
      </c>
      <c r="X7831">
        <v>12</v>
      </c>
      <c r="Y7831">
        <v>0</v>
      </c>
      <c r="Z7831">
        <v>0</v>
      </c>
      <c r="AA7831">
        <v>0</v>
      </c>
      <c r="AB7831">
        <v>4868112</v>
      </c>
      <c r="AC7831" t="s">
        <v>47</v>
      </c>
      <c r="AD7831" t="str">
        <f>+VLOOKUP(T7831,items!$A$2:$D$1255,4,0)</f>
        <v>MUEBLES</v>
      </c>
      <c r="AE7831">
        <f>+VLOOKUP(T7831,Tabla1[],5,0)</f>
        <v>0</v>
      </c>
      <c r="AF7831">
        <f t="shared" si="122"/>
        <v>9</v>
      </c>
    </row>
    <row r="7832" spans="1:32" x14ac:dyDescent="0.25">
      <c r="A7832">
        <v>106593</v>
      </c>
      <c r="B7832" t="s">
        <v>13861</v>
      </c>
      <c r="C7832" t="s">
        <v>33</v>
      </c>
      <c r="D7832">
        <v>0</v>
      </c>
      <c r="F7832" t="s">
        <v>5878</v>
      </c>
      <c r="G7832" t="s">
        <v>9157</v>
      </c>
      <c r="H7832" t="s">
        <v>13862</v>
      </c>
      <c r="I7832" t="s">
        <v>37</v>
      </c>
      <c r="J7832" t="s">
        <v>13863</v>
      </c>
      <c r="K7832" t="s">
        <v>13864</v>
      </c>
      <c r="L7832" t="s">
        <v>13865</v>
      </c>
      <c r="M7832" t="s">
        <v>12153</v>
      </c>
      <c r="N7832" t="s">
        <v>12153</v>
      </c>
      <c r="O7832" t="s">
        <v>2086</v>
      </c>
      <c r="P7832" t="s">
        <v>12566</v>
      </c>
      <c r="Q7832" t="s">
        <v>3391</v>
      </c>
      <c r="R7832" t="s">
        <v>127</v>
      </c>
      <c r="S7832" t="s">
        <v>128</v>
      </c>
      <c r="T7832" t="s">
        <v>13866</v>
      </c>
      <c r="U7832" t="s">
        <v>13867</v>
      </c>
      <c r="X7832">
        <v>8</v>
      </c>
      <c r="Y7832">
        <v>0</v>
      </c>
      <c r="Z7832">
        <v>0</v>
      </c>
      <c r="AA7832">
        <v>0</v>
      </c>
      <c r="AB7832">
        <v>4388576</v>
      </c>
      <c r="AC7832" t="s">
        <v>47</v>
      </c>
      <c r="AD7832">
        <f>+VLOOKUP(T7832,items!$A$2:$D$1255,4,0)</f>
        <v>0</v>
      </c>
      <c r="AE7832">
        <f>+VLOOKUP(T7832,Tabla1[],5,0)</f>
        <v>0</v>
      </c>
      <c r="AF7832">
        <f t="shared" si="122"/>
        <v>9</v>
      </c>
    </row>
    <row r="7833" spans="1:32" x14ac:dyDescent="0.25">
      <c r="A7833">
        <v>106593</v>
      </c>
      <c r="B7833" t="s">
        <v>13861</v>
      </c>
      <c r="C7833" t="s">
        <v>33</v>
      </c>
      <c r="D7833">
        <v>0</v>
      </c>
      <c r="F7833" t="s">
        <v>5878</v>
      </c>
      <c r="G7833" t="s">
        <v>9157</v>
      </c>
      <c r="H7833" t="s">
        <v>13862</v>
      </c>
      <c r="I7833" t="s">
        <v>37</v>
      </c>
      <c r="J7833" t="s">
        <v>13863</v>
      </c>
      <c r="K7833" t="s">
        <v>13864</v>
      </c>
      <c r="L7833" t="s">
        <v>13865</v>
      </c>
      <c r="M7833" t="s">
        <v>12153</v>
      </c>
      <c r="N7833" t="s">
        <v>12153</v>
      </c>
      <c r="O7833" t="s">
        <v>2086</v>
      </c>
      <c r="P7833" t="s">
        <v>12566</v>
      </c>
      <c r="Q7833" t="s">
        <v>3391</v>
      </c>
      <c r="R7833" t="s">
        <v>127</v>
      </c>
      <c r="S7833" t="s">
        <v>128</v>
      </c>
      <c r="T7833" t="s">
        <v>1062</v>
      </c>
      <c r="U7833" t="s">
        <v>6030</v>
      </c>
      <c r="V7833" t="s">
        <v>1024</v>
      </c>
      <c r="X7833">
        <v>3</v>
      </c>
      <c r="Y7833">
        <v>0</v>
      </c>
      <c r="Z7833">
        <v>0</v>
      </c>
      <c r="AA7833">
        <v>0</v>
      </c>
      <c r="AB7833">
        <v>2327469</v>
      </c>
      <c r="AC7833" t="s">
        <v>47</v>
      </c>
      <c r="AD7833">
        <f>+VLOOKUP(T7833,items!$A$2:$D$1255,4,0)</f>
        <v>0</v>
      </c>
      <c r="AE7833">
        <f>+VLOOKUP(T7833,Tabla1[],5,0)</f>
        <v>0</v>
      </c>
      <c r="AF7833">
        <f t="shared" si="122"/>
        <v>9</v>
      </c>
    </row>
    <row r="7834" spans="1:32" x14ac:dyDescent="0.25">
      <c r="A7834">
        <v>106597</v>
      </c>
      <c r="B7834" t="s">
        <v>13868</v>
      </c>
      <c r="C7834" t="s">
        <v>75</v>
      </c>
      <c r="D7834">
        <v>0</v>
      </c>
      <c r="F7834" t="s">
        <v>5878</v>
      </c>
      <c r="G7834" t="s">
        <v>241</v>
      </c>
      <c r="H7834" t="s">
        <v>13869</v>
      </c>
      <c r="I7834" t="s">
        <v>37</v>
      </c>
      <c r="J7834" t="s">
        <v>13870</v>
      </c>
      <c r="K7834" t="s">
        <v>13871</v>
      </c>
      <c r="L7834" t="s">
        <v>13872</v>
      </c>
      <c r="M7834" t="s">
        <v>13254</v>
      </c>
      <c r="N7834" t="s">
        <v>13254</v>
      </c>
      <c r="O7834" t="s">
        <v>13255</v>
      </c>
      <c r="P7834" t="s">
        <v>11188</v>
      </c>
      <c r="Q7834" t="s">
        <v>12310</v>
      </c>
      <c r="R7834" t="s">
        <v>127</v>
      </c>
      <c r="S7834" t="s">
        <v>64</v>
      </c>
      <c r="T7834" t="s">
        <v>190</v>
      </c>
      <c r="U7834" t="s">
        <v>191</v>
      </c>
      <c r="X7834">
        <v>6</v>
      </c>
      <c r="Y7834">
        <v>0</v>
      </c>
      <c r="Z7834">
        <v>0</v>
      </c>
      <c r="AA7834">
        <v>0</v>
      </c>
      <c r="AB7834">
        <v>294000</v>
      </c>
      <c r="AC7834" t="s">
        <v>47</v>
      </c>
      <c r="AD7834">
        <f>+VLOOKUP(T7834,items!$A$2:$D$1255,4,0)</f>
        <v>0</v>
      </c>
      <c r="AE7834">
        <f>+VLOOKUP(T7834,Tabla1[],5,0)</f>
        <v>0</v>
      </c>
      <c r="AF7834">
        <f t="shared" si="122"/>
        <v>8</v>
      </c>
    </row>
    <row r="7835" spans="1:32" x14ac:dyDescent="0.25">
      <c r="A7835">
        <v>106597</v>
      </c>
      <c r="B7835" t="s">
        <v>13868</v>
      </c>
      <c r="C7835" t="s">
        <v>75</v>
      </c>
      <c r="D7835">
        <v>0</v>
      </c>
      <c r="F7835" t="s">
        <v>5878</v>
      </c>
      <c r="G7835" t="s">
        <v>241</v>
      </c>
      <c r="H7835" t="s">
        <v>13869</v>
      </c>
      <c r="I7835" t="s">
        <v>37</v>
      </c>
      <c r="J7835" t="s">
        <v>13870</v>
      </c>
      <c r="K7835" t="s">
        <v>13871</v>
      </c>
      <c r="L7835" t="s">
        <v>13872</v>
      </c>
      <c r="M7835" t="s">
        <v>13254</v>
      </c>
      <c r="N7835" t="s">
        <v>13254</v>
      </c>
      <c r="O7835" t="s">
        <v>13255</v>
      </c>
      <c r="P7835" t="s">
        <v>11188</v>
      </c>
      <c r="Q7835" t="s">
        <v>12310</v>
      </c>
      <c r="R7835" t="s">
        <v>127</v>
      </c>
      <c r="S7835" t="s">
        <v>64</v>
      </c>
      <c r="T7835" t="s">
        <v>388</v>
      </c>
      <c r="U7835" t="s">
        <v>389</v>
      </c>
      <c r="X7835">
        <v>8</v>
      </c>
      <c r="Y7835">
        <v>0</v>
      </c>
      <c r="Z7835">
        <v>0</v>
      </c>
      <c r="AA7835">
        <v>0</v>
      </c>
      <c r="AB7835">
        <v>520000</v>
      </c>
      <c r="AC7835" t="s">
        <v>47</v>
      </c>
      <c r="AD7835">
        <f>+VLOOKUP(T7835,items!$A$2:$D$1255,4,0)</f>
        <v>0</v>
      </c>
      <c r="AE7835">
        <f>+VLOOKUP(T7835,Tabla1[],5,0)</f>
        <v>0</v>
      </c>
      <c r="AF7835">
        <f t="shared" si="122"/>
        <v>8</v>
      </c>
    </row>
    <row r="7836" spans="1:32" x14ac:dyDescent="0.25">
      <c r="A7836">
        <v>106597</v>
      </c>
      <c r="B7836" t="s">
        <v>13868</v>
      </c>
      <c r="C7836" t="s">
        <v>75</v>
      </c>
      <c r="D7836">
        <v>0</v>
      </c>
      <c r="F7836" t="s">
        <v>5878</v>
      </c>
      <c r="G7836" t="s">
        <v>241</v>
      </c>
      <c r="H7836" t="s">
        <v>13869</v>
      </c>
      <c r="I7836" t="s">
        <v>37</v>
      </c>
      <c r="J7836" t="s">
        <v>13870</v>
      </c>
      <c r="K7836" t="s">
        <v>13871</v>
      </c>
      <c r="L7836" t="s">
        <v>13872</v>
      </c>
      <c r="M7836" t="s">
        <v>13254</v>
      </c>
      <c r="N7836" t="s">
        <v>13254</v>
      </c>
      <c r="O7836" t="s">
        <v>13255</v>
      </c>
      <c r="P7836" t="s">
        <v>11188</v>
      </c>
      <c r="Q7836" t="s">
        <v>12310</v>
      </c>
      <c r="R7836" t="s">
        <v>127</v>
      </c>
      <c r="S7836" t="s">
        <v>64</v>
      </c>
      <c r="T7836" t="s">
        <v>243</v>
      </c>
      <c r="U7836" t="s">
        <v>244</v>
      </c>
      <c r="X7836">
        <v>1</v>
      </c>
      <c r="Y7836">
        <v>0</v>
      </c>
      <c r="Z7836">
        <v>0</v>
      </c>
      <c r="AA7836">
        <v>0</v>
      </c>
      <c r="AB7836">
        <v>250000</v>
      </c>
      <c r="AC7836" t="s">
        <v>47</v>
      </c>
      <c r="AD7836">
        <f>+VLOOKUP(T7836,items!$A$2:$D$1255,4,0)</f>
        <v>0</v>
      </c>
      <c r="AE7836">
        <f>+VLOOKUP(T7836,Tabla1[],5,0)</f>
        <v>0</v>
      </c>
      <c r="AF7836">
        <f t="shared" si="122"/>
        <v>8</v>
      </c>
    </row>
    <row r="7837" spans="1:32" x14ac:dyDescent="0.25">
      <c r="A7837">
        <v>106597</v>
      </c>
      <c r="B7837" t="s">
        <v>13868</v>
      </c>
      <c r="C7837" t="s">
        <v>75</v>
      </c>
      <c r="D7837">
        <v>0</v>
      </c>
      <c r="F7837" t="s">
        <v>5878</v>
      </c>
      <c r="G7837" t="s">
        <v>241</v>
      </c>
      <c r="H7837" t="s">
        <v>13869</v>
      </c>
      <c r="I7837" t="s">
        <v>37</v>
      </c>
      <c r="J7837" t="s">
        <v>13870</v>
      </c>
      <c r="K7837" t="s">
        <v>13871</v>
      </c>
      <c r="L7837" t="s">
        <v>13872</v>
      </c>
      <c r="M7837" t="s">
        <v>13254</v>
      </c>
      <c r="N7837" t="s">
        <v>13254</v>
      </c>
      <c r="O7837" t="s">
        <v>13255</v>
      </c>
      <c r="P7837" t="s">
        <v>11188</v>
      </c>
      <c r="Q7837" t="s">
        <v>12310</v>
      </c>
      <c r="R7837" t="s">
        <v>127</v>
      </c>
      <c r="S7837" t="s">
        <v>64</v>
      </c>
      <c r="T7837" t="s">
        <v>392</v>
      </c>
      <c r="U7837" t="s">
        <v>393</v>
      </c>
      <c r="X7837">
        <v>1</v>
      </c>
      <c r="Y7837">
        <v>0</v>
      </c>
      <c r="Z7837">
        <v>0</v>
      </c>
      <c r="AA7837">
        <v>0</v>
      </c>
      <c r="AB7837">
        <v>450000</v>
      </c>
      <c r="AC7837" t="s">
        <v>47</v>
      </c>
      <c r="AD7837" t="e">
        <f>+VLOOKUP(T7837,items!$A$2:$D$1255,4,0)</f>
        <v>#N/A</v>
      </c>
      <c r="AE7837" t="e">
        <f>+VLOOKUP(T7837,Tabla1[],5,0)</f>
        <v>#N/A</v>
      </c>
      <c r="AF7837">
        <f t="shared" si="122"/>
        <v>8</v>
      </c>
    </row>
    <row r="7838" spans="1:32" x14ac:dyDescent="0.25">
      <c r="A7838">
        <v>106608</v>
      </c>
      <c r="B7838" t="s">
        <v>5863</v>
      </c>
      <c r="C7838" t="s">
        <v>33</v>
      </c>
      <c r="D7838">
        <v>0</v>
      </c>
      <c r="F7838" t="s">
        <v>5878</v>
      </c>
      <c r="G7838" t="s">
        <v>11269</v>
      </c>
      <c r="H7838" t="s">
        <v>13873</v>
      </c>
      <c r="I7838" t="s">
        <v>37</v>
      </c>
      <c r="J7838" t="s">
        <v>13874</v>
      </c>
      <c r="K7838" t="s">
        <v>13875</v>
      </c>
      <c r="L7838" t="s">
        <v>13876</v>
      </c>
      <c r="M7838" t="s">
        <v>234</v>
      </c>
      <c r="N7838" t="s">
        <v>234</v>
      </c>
      <c r="O7838" t="s">
        <v>1250</v>
      </c>
      <c r="P7838" t="s">
        <v>9159</v>
      </c>
      <c r="Q7838" t="s">
        <v>9160</v>
      </c>
      <c r="R7838" t="s">
        <v>63</v>
      </c>
      <c r="S7838" t="s">
        <v>256</v>
      </c>
      <c r="T7838" t="s">
        <v>4070</v>
      </c>
      <c r="U7838" t="s">
        <v>4071</v>
      </c>
      <c r="W7838" t="s">
        <v>114</v>
      </c>
      <c r="X7838">
        <v>1</v>
      </c>
      <c r="Y7838">
        <v>0</v>
      </c>
      <c r="Z7838">
        <v>0</v>
      </c>
      <c r="AA7838">
        <v>0</v>
      </c>
      <c r="AB7838">
        <v>738537</v>
      </c>
      <c r="AC7838" t="s">
        <v>47</v>
      </c>
      <c r="AD7838">
        <f>+VLOOKUP(T7838,items!$A$2:$D$1255,4,0)</f>
        <v>0</v>
      </c>
      <c r="AE7838">
        <f>+VLOOKUP(T7838,Tabla1[],5,0)</f>
        <v>0</v>
      </c>
      <c r="AF7838">
        <f t="shared" si="122"/>
        <v>9</v>
      </c>
    </row>
    <row r="7839" spans="1:32" x14ac:dyDescent="0.25">
      <c r="A7839">
        <v>106608</v>
      </c>
      <c r="B7839" t="s">
        <v>5863</v>
      </c>
      <c r="C7839" t="s">
        <v>33</v>
      </c>
      <c r="D7839">
        <v>0</v>
      </c>
      <c r="F7839" t="s">
        <v>5878</v>
      </c>
      <c r="G7839" t="s">
        <v>11269</v>
      </c>
      <c r="H7839" t="s">
        <v>13873</v>
      </c>
      <c r="I7839" t="s">
        <v>37</v>
      </c>
      <c r="J7839" t="s">
        <v>13874</v>
      </c>
      <c r="K7839" t="s">
        <v>13875</v>
      </c>
      <c r="L7839" t="s">
        <v>13876</v>
      </c>
      <c r="M7839" t="s">
        <v>234</v>
      </c>
      <c r="N7839" t="s">
        <v>234</v>
      </c>
      <c r="O7839" t="s">
        <v>1250</v>
      </c>
      <c r="P7839" t="s">
        <v>9159</v>
      </c>
      <c r="Q7839" t="s">
        <v>9160</v>
      </c>
      <c r="R7839" t="s">
        <v>63</v>
      </c>
      <c r="S7839" t="s">
        <v>256</v>
      </c>
      <c r="T7839" t="s">
        <v>1480</v>
      </c>
      <c r="U7839" t="s">
        <v>1481</v>
      </c>
      <c r="W7839" t="s">
        <v>114</v>
      </c>
      <c r="X7839">
        <v>2</v>
      </c>
      <c r="Y7839">
        <v>0</v>
      </c>
      <c r="Z7839">
        <v>0</v>
      </c>
      <c r="AA7839">
        <v>0</v>
      </c>
      <c r="AB7839">
        <v>1696600</v>
      </c>
      <c r="AC7839" t="s">
        <v>47</v>
      </c>
      <c r="AD7839">
        <f>+VLOOKUP(T7839,items!$A$2:$D$1255,4,0)</f>
        <v>0</v>
      </c>
      <c r="AE7839">
        <f>+VLOOKUP(T7839,Tabla1[],5,0)</f>
        <v>0</v>
      </c>
      <c r="AF7839">
        <f t="shared" si="122"/>
        <v>9</v>
      </c>
    </row>
    <row r="7840" spans="1:32" x14ac:dyDescent="0.25">
      <c r="A7840">
        <v>106608</v>
      </c>
      <c r="B7840" t="s">
        <v>5863</v>
      </c>
      <c r="C7840" t="s">
        <v>33</v>
      </c>
      <c r="D7840">
        <v>0</v>
      </c>
      <c r="F7840" t="s">
        <v>5878</v>
      </c>
      <c r="G7840" t="s">
        <v>11269</v>
      </c>
      <c r="H7840" t="s">
        <v>13873</v>
      </c>
      <c r="I7840" t="s">
        <v>37</v>
      </c>
      <c r="J7840" t="s">
        <v>13874</v>
      </c>
      <c r="K7840" t="s">
        <v>13875</v>
      </c>
      <c r="L7840" t="s">
        <v>13876</v>
      </c>
      <c r="M7840" t="s">
        <v>234</v>
      </c>
      <c r="N7840" t="s">
        <v>234</v>
      </c>
      <c r="O7840" t="s">
        <v>1250</v>
      </c>
      <c r="P7840" t="s">
        <v>9159</v>
      </c>
      <c r="Q7840" t="s">
        <v>9160</v>
      </c>
      <c r="R7840" t="s">
        <v>63</v>
      </c>
      <c r="S7840" t="s">
        <v>256</v>
      </c>
      <c r="T7840" t="s">
        <v>1062</v>
      </c>
      <c r="U7840" t="s">
        <v>6030</v>
      </c>
      <c r="V7840" t="s">
        <v>468</v>
      </c>
      <c r="X7840">
        <v>1</v>
      </c>
      <c r="Y7840">
        <v>0</v>
      </c>
      <c r="Z7840">
        <v>0</v>
      </c>
      <c r="AA7840">
        <v>0</v>
      </c>
      <c r="AB7840">
        <v>1448470</v>
      </c>
      <c r="AC7840" t="s">
        <v>47</v>
      </c>
      <c r="AD7840">
        <f>+VLOOKUP(T7840,items!$A$2:$D$1255,4,0)</f>
        <v>0</v>
      </c>
      <c r="AE7840">
        <f>+VLOOKUP(T7840,Tabla1[],5,0)</f>
        <v>0</v>
      </c>
      <c r="AF7840">
        <f t="shared" si="122"/>
        <v>9</v>
      </c>
    </row>
    <row r="7841" spans="1:32" x14ac:dyDescent="0.25">
      <c r="A7841">
        <v>106608</v>
      </c>
      <c r="B7841" t="s">
        <v>5863</v>
      </c>
      <c r="C7841" t="s">
        <v>33</v>
      </c>
      <c r="D7841">
        <v>0</v>
      </c>
      <c r="F7841" t="s">
        <v>5878</v>
      </c>
      <c r="G7841" t="s">
        <v>11269</v>
      </c>
      <c r="H7841" t="s">
        <v>13873</v>
      </c>
      <c r="I7841" t="s">
        <v>37</v>
      </c>
      <c r="J7841" t="s">
        <v>13874</v>
      </c>
      <c r="K7841" t="s">
        <v>13875</v>
      </c>
      <c r="L7841" t="s">
        <v>13876</v>
      </c>
      <c r="M7841" t="s">
        <v>234</v>
      </c>
      <c r="N7841" t="s">
        <v>234</v>
      </c>
      <c r="O7841" t="s">
        <v>1250</v>
      </c>
      <c r="P7841" t="s">
        <v>9159</v>
      </c>
      <c r="Q7841" t="s">
        <v>9160</v>
      </c>
      <c r="R7841" t="s">
        <v>63</v>
      </c>
      <c r="S7841" t="s">
        <v>256</v>
      </c>
      <c r="T7841" t="s">
        <v>882</v>
      </c>
      <c r="U7841" t="s">
        <v>883</v>
      </c>
      <c r="V7841" t="s">
        <v>468</v>
      </c>
      <c r="X7841">
        <v>2</v>
      </c>
      <c r="Y7841">
        <v>0</v>
      </c>
      <c r="Z7841">
        <v>0</v>
      </c>
      <c r="AA7841">
        <v>0</v>
      </c>
      <c r="AB7841">
        <v>3515892</v>
      </c>
      <c r="AC7841" t="s">
        <v>47</v>
      </c>
      <c r="AD7841" t="str">
        <f>+VLOOKUP(T7841,items!$A$2:$D$1255,4,0)</f>
        <v>MUEBLES</v>
      </c>
      <c r="AE7841">
        <f>+VLOOKUP(T7841,Tabla1[],5,0)</f>
        <v>0</v>
      </c>
      <c r="AF7841">
        <f t="shared" si="122"/>
        <v>9</v>
      </c>
    </row>
    <row r="7842" spans="1:32" x14ac:dyDescent="0.25">
      <c r="A7842">
        <v>106608</v>
      </c>
      <c r="B7842" t="s">
        <v>5863</v>
      </c>
      <c r="C7842" t="s">
        <v>33</v>
      </c>
      <c r="D7842">
        <v>0</v>
      </c>
      <c r="F7842" t="s">
        <v>5878</v>
      </c>
      <c r="G7842" t="s">
        <v>11269</v>
      </c>
      <c r="H7842" t="s">
        <v>13873</v>
      </c>
      <c r="I7842" t="s">
        <v>37</v>
      </c>
      <c r="J7842" t="s">
        <v>13874</v>
      </c>
      <c r="K7842" t="s">
        <v>13875</v>
      </c>
      <c r="L7842" t="s">
        <v>13876</v>
      </c>
      <c r="M7842" t="s">
        <v>234</v>
      </c>
      <c r="N7842" t="s">
        <v>234</v>
      </c>
      <c r="O7842" t="s">
        <v>1250</v>
      </c>
      <c r="P7842" t="s">
        <v>9159</v>
      </c>
      <c r="Q7842" t="s">
        <v>9160</v>
      </c>
      <c r="R7842" t="s">
        <v>63</v>
      </c>
      <c r="S7842" t="s">
        <v>256</v>
      </c>
      <c r="T7842" t="s">
        <v>691</v>
      </c>
      <c r="U7842" t="s">
        <v>692</v>
      </c>
      <c r="X7842">
        <v>1</v>
      </c>
      <c r="Y7842">
        <v>0</v>
      </c>
      <c r="Z7842">
        <v>0</v>
      </c>
      <c r="AA7842">
        <v>0</v>
      </c>
      <c r="AB7842">
        <v>80000</v>
      </c>
      <c r="AC7842" t="s">
        <v>47</v>
      </c>
      <c r="AD7842" t="e">
        <f>+VLOOKUP(T7842,items!$A$2:$D$1255,4,0)</f>
        <v>#N/A</v>
      </c>
      <c r="AE7842" t="e">
        <f>+VLOOKUP(T7842,Tabla1[],5,0)</f>
        <v>#N/A</v>
      </c>
      <c r="AF7842">
        <f t="shared" si="122"/>
        <v>9</v>
      </c>
    </row>
    <row r="7843" spans="1:32" x14ac:dyDescent="0.25">
      <c r="A7843">
        <v>106615</v>
      </c>
      <c r="B7843" t="s">
        <v>13597</v>
      </c>
      <c r="C7843" t="s">
        <v>33</v>
      </c>
      <c r="D7843">
        <v>0</v>
      </c>
      <c r="F7843" t="s">
        <v>5878</v>
      </c>
      <c r="G7843" t="s">
        <v>10220</v>
      </c>
      <c r="H7843" t="s">
        <v>13877</v>
      </c>
      <c r="I7843" t="s">
        <v>37</v>
      </c>
      <c r="J7843" t="s">
        <v>13878</v>
      </c>
      <c r="K7843" t="s">
        <v>13879</v>
      </c>
      <c r="L7843" t="s">
        <v>13880</v>
      </c>
      <c r="M7843" t="s">
        <v>9541</v>
      </c>
      <c r="N7843" t="s">
        <v>9541</v>
      </c>
      <c r="O7843" t="s">
        <v>9158</v>
      </c>
      <c r="P7843" t="s">
        <v>11773</v>
      </c>
      <c r="Q7843" t="s">
        <v>12822</v>
      </c>
      <c r="R7843" t="s">
        <v>63</v>
      </c>
      <c r="S7843" t="s">
        <v>108</v>
      </c>
      <c r="T7843" t="s">
        <v>765</v>
      </c>
      <c r="U7843" t="s">
        <v>766</v>
      </c>
      <c r="X7843">
        <v>2</v>
      </c>
      <c r="Y7843">
        <v>0</v>
      </c>
      <c r="Z7843">
        <v>0</v>
      </c>
      <c r="AA7843">
        <v>0</v>
      </c>
      <c r="AB7843">
        <v>200000</v>
      </c>
      <c r="AC7843" t="s">
        <v>47</v>
      </c>
      <c r="AD7843">
        <f>+VLOOKUP(T7843,items!$A$2:$D$1255,4,0)</f>
        <v>0</v>
      </c>
      <c r="AE7843">
        <f>+VLOOKUP(T7843,Tabla1[],5,0)</f>
        <v>0</v>
      </c>
      <c r="AF7843">
        <f t="shared" si="122"/>
        <v>9</v>
      </c>
    </row>
    <row r="7844" spans="1:32" x14ac:dyDescent="0.25">
      <c r="A7844">
        <v>106615</v>
      </c>
      <c r="B7844" t="s">
        <v>13597</v>
      </c>
      <c r="C7844" t="s">
        <v>33</v>
      </c>
      <c r="D7844">
        <v>0</v>
      </c>
      <c r="F7844" t="s">
        <v>5878</v>
      </c>
      <c r="G7844" t="s">
        <v>10220</v>
      </c>
      <c r="H7844" t="s">
        <v>13877</v>
      </c>
      <c r="I7844" t="s">
        <v>37</v>
      </c>
      <c r="J7844" t="s">
        <v>13878</v>
      </c>
      <c r="K7844" t="s">
        <v>13879</v>
      </c>
      <c r="L7844" t="s">
        <v>13880</v>
      </c>
      <c r="M7844" t="s">
        <v>9541</v>
      </c>
      <c r="N7844" t="s">
        <v>9541</v>
      </c>
      <c r="O7844" t="s">
        <v>9158</v>
      </c>
      <c r="P7844" t="s">
        <v>11773</v>
      </c>
      <c r="Q7844" t="s">
        <v>12822</v>
      </c>
      <c r="R7844" t="s">
        <v>63</v>
      </c>
      <c r="S7844" t="s">
        <v>108</v>
      </c>
      <c r="T7844" t="s">
        <v>190</v>
      </c>
      <c r="U7844" t="s">
        <v>191</v>
      </c>
      <c r="X7844">
        <v>1</v>
      </c>
      <c r="Y7844">
        <v>0</v>
      </c>
      <c r="Z7844">
        <v>0</v>
      </c>
      <c r="AA7844">
        <v>0</v>
      </c>
      <c r="AB7844">
        <v>49000</v>
      </c>
      <c r="AC7844" t="s">
        <v>47</v>
      </c>
      <c r="AD7844">
        <f>+VLOOKUP(T7844,items!$A$2:$D$1255,4,0)</f>
        <v>0</v>
      </c>
      <c r="AE7844">
        <f>+VLOOKUP(T7844,Tabla1[],5,0)</f>
        <v>0</v>
      </c>
      <c r="AF7844">
        <f t="shared" si="122"/>
        <v>9</v>
      </c>
    </row>
    <row r="7845" spans="1:32" x14ac:dyDescent="0.25">
      <c r="A7845">
        <v>106615</v>
      </c>
      <c r="B7845" t="s">
        <v>13597</v>
      </c>
      <c r="C7845" t="s">
        <v>33</v>
      </c>
      <c r="D7845">
        <v>0</v>
      </c>
      <c r="F7845" t="s">
        <v>5878</v>
      </c>
      <c r="G7845" t="s">
        <v>10220</v>
      </c>
      <c r="H7845" t="s">
        <v>13877</v>
      </c>
      <c r="I7845" t="s">
        <v>37</v>
      </c>
      <c r="J7845" t="s">
        <v>13878</v>
      </c>
      <c r="K7845" t="s">
        <v>13879</v>
      </c>
      <c r="L7845" t="s">
        <v>13880</v>
      </c>
      <c r="M7845" t="s">
        <v>9541</v>
      </c>
      <c r="N7845" t="s">
        <v>9541</v>
      </c>
      <c r="O7845" t="s">
        <v>9158</v>
      </c>
      <c r="P7845" t="s">
        <v>11773</v>
      </c>
      <c r="Q7845" t="s">
        <v>12822</v>
      </c>
      <c r="R7845" t="s">
        <v>63</v>
      </c>
      <c r="S7845" t="s">
        <v>108</v>
      </c>
      <c r="T7845" t="s">
        <v>7509</v>
      </c>
      <c r="U7845" t="s">
        <v>7510</v>
      </c>
      <c r="V7845" t="s">
        <v>67</v>
      </c>
      <c r="X7845">
        <v>2</v>
      </c>
      <c r="Y7845">
        <v>0</v>
      </c>
      <c r="Z7845">
        <v>0</v>
      </c>
      <c r="AA7845">
        <v>0</v>
      </c>
      <c r="AB7845">
        <v>82800</v>
      </c>
      <c r="AC7845" t="s">
        <v>47</v>
      </c>
      <c r="AD7845">
        <f>+VLOOKUP(T7845,items!$A$2:$D$1255,4,0)</f>
        <v>0</v>
      </c>
      <c r="AE7845">
        <f>+VLOOKUP(T7845,Tabla1[],5,0)</f>
        <v>0</v>
      </c>
      <c r="AF7845">
        <f t="shared" si="122"/>
        <v>9</v>
      </c>
    </row>
    <row r="7846" spans="1:32" x14ac:dyDescent="0.25">
      <c r="A7846">
        <v>106615</v>
      </c>
      <c r="B7846" t="s">
        <v>13597</v>
      </c>
      <c r="C7846" t="s">
        <v>33</v>
      </c>
      <c r="D7846">
        <v>0</v>
      </c>
      <c r="F7846" t="s">
        <v>5878</v>
      </c>
      <c r="G7846" t="s">
        <v>10220</v>
      </c>
      <c r="H7846" t="s">
        <v>13877</v>
      </c>
      <c r="I7846" t="s">
        <v>37</v>
      </c>
      <c r="J7846" t="s">
        <v>13878</v>
      </c>
      <c r="K7846" t="s">
        <v>13879</v>
      </c>
      <c r="L7846" t="s">
        <v>13880</v>
      </c>
      <c r="M7846" t="s">
        <v>9541</v>
      </c>
      <c r="N7846" t="s">
        <v>9541</v>
      </c>
      <c r="O7846" t="s">
        <v>9158</v>
      </c>
      <c r="P7846" t="s">
        <v>11773</v>
      </c>
      <c r="Q7846" t="s">
        <v>12822</v>
      </c>
      <c r="R7846" t="s">
        <v>63</v>
      </c>
      <c r="S7846" t="s">
        <v>108</v>
      </c>
      <c r="T7846" t="s">
        <v>388</v>
      </c>
      <c r="U7846" t="s">
        <v>389</v>
      </c>
      <c r="V7846" t="s">
        <v>67</v>
      </c>
      <c r="X7846">
        <v>9</v>
      </c>
      <c r="Y7846">
        <v>0</v>
      </c>
      <c r="Z7846">
        <v>0</v>
      </c>
      <c r="AA7846">
        <v>0</v>
      </c>
      <c r="AB7846">
        <v>585000</v>
      </c>
      <c r="AC7846" t="s">
        <v>47</v>
      </c>
      <c r="AD7846">
        <f>+VLOOKUP(T7846,items!$A$2:$D$1255,4,0)</f>
        <v>0</v>
      </c>
      <c r="AE7846">
        <f>+VLOOKUP(T7846,Tabla1[],5,0)</f>
        <v>0</v>
      </c>
      <c r="AF7846">
        <f t="shared" si="122"/>
        <v>9</v>
      </c>
    </row>
    <row r="7847" spans="1:32" x14ac:dyDescent="0.25">
      <c r="A7847">
        <v>106615</v>
      </c>
      <c r="B7847" t="s">
        <v>13597</v>
      </c>
      <c r="C7847" t="s">
        <v>33</v>
      </c>
      <c r="D7847">
        <v>0</v>
      </c>
      <c r="F7847" t="s">
        <v>5878</v>
      </c>
      <c r="G7847" t="s">
        <v>10220</v>
      </c>
      <c r="H7847" t="s">
        <v>13877</v>
      </c>
      <c r="I7847" t="s">
        <v>37</v>
      </c>
      <c r="J7847" t="s">
        <v>13878</v>
      </c>
      <c r="K7847" t="s">
        <v>13879</v>
      </c>
      <c r="L7847" t="s">
        <v>13880</v>
      </c>
      <c r="M7847" t="s">
        <v>9541</v>
      </c>
      <c r="N7847" t="s">
        <v>9541</v>
      </c>
      <c r="O7847" t="s">
        <v>9158</v>
      </c>
      <c r="P7847" t="s">
        <v>11773</v>
      </c>
      <c r="Q7847" t="s">
        <v>12822</v>
      </c>
      <c r="R7847" t="s">
        <v>63</v>
      </c>
      <c r="S7847" t="s">
        <v>108</v>
      </c>
      <c r="T7847" t="s">
        <v>5950</v>
      </c>
      <c r="U7847" t="s">
        <v>5951</v>
      </c>
      <c r="X7847">
        <v>1</v>
      </c>
      <c r="Y7847">
        <v>4500</v>
      </c>
      <c r="Z7847">
        <v>0</v>
      </c>
      <c r="AA7847">
        <v>2000</v>
      </c>
      <c r="AB7847">
        <v>790000</v>
      </c>
      <c r="AC7847" t="s">
        <v>47</v>
      </c>
      <c r="AD7847">
        <f>+VLOOKUP(T7847,items!$A$2:$D$1255,4,0)</f>
        <v>0</v>
      </c>
      <c r="AE7847">
        <f>+VLOOKUP(T7847,Tabla1[],5,0)</f>
        <v>0</v>
      </c>
      <c r="AF7847">
        <f t="shared" si="122"/>
        <v>9</v>
      </c>
    </row>
    <row r="7848" spans="1:32" x14ac:dyDescent="0.25">
      <c r="A7848">
        <v>106615</v>
      </c>
      <c r="B7848" t="s">
        <v>13597</v>
      </c>
      <c r="C7848" t="s">
        <v>33</v>
      </c>
      <c r="D7848">
        <v>0</v>
      </c>
      <c r="F7848" t="s">
        <v>5878</v>
      </c>
      <c r="G7848" t="s">
        <v>10220</v>
      </c>
      <c r="H7848" t="s">
        <v>13877</v>
      </c>
      <c r="I7848" t="s">
        <v>37</v>
      </c>
      <c r="J7848" t="s">
        <v>13878</v>
      </c>
      <c r="K7848" t="s">
        <v>13879</v>
      </c>
      <c r="L7848" t="s">
        <v>13880</v>
      </c>
      <c r="M7848" t="s">
        <v>9541</v>
      </c>
      <c r="N7848" t="s">
        <v>9541</v>
      </c>
      <c r="O7848" t="s">
        <v>9158</v>
      </c>
      <c r="P7848" t="s">
        <v>11773</v>
      </c>
      <c r="Q7848" t="s">
        <v>12822</v>
      </c>
      <c r="R7848" t="s">
        <v>63</v>
      </c>
      <c r="S7848" t="s">
        <v>108</v>
      </c>
      <c r="T7848" t="s">
        <v>299</v>
      </c>
      <c r="U7848" t="s">
        <v>300</v>
      </c>
      <c r="V7848" t="s">
        <v>67</v>
      </c>
      <c r="X7848">
        <v>1</v>
      </c>
      <c r="Y7848">
        <v>0</v>
      </c>
      <c r="Z7848">
        <v>0</v>
      </c>
      <c r="AA7848">
        <v>0</v>
      </c>
      <c r="AB7848">
        <v>50000</v>
      </c>
      <c r="AC7848" t="s">
        <v>47</v>
      </c>
      <c r="AD7848">
        <f>+VLOOKUP(T7848,items!$A$2:$D$1255,4,0)</f>
        <v>0</v>
      </c>
      <c r="AE7848">
        <f>+VLOOKUP(T7848,Tabla1[],5,0)</f>
        <v>0</v>
      </c>
      <c r="AF7848">
        <f t="shared" si="122"/>
        <v>9</v>
      </c>
    </row>
    <row r="7849" spans="1:32" x14ac:dyDescent="0.25">
      <c r="A7849">
        <v>106615</v>
      </c>
      <c r="B7849" t="s">
        <v>13597</v>
      </c>
      <c r="C7849" t="s">
        <v>33</v>
      </c>
      <c r="D7849">
        <v>0</v>
      </c>
      <c r="F7849" t="s">
        <v>5878</v>
      </c>
      <c r="G7849" t="s">
        <v>10220</v>
      </c>
      <c r="H7849" t="s">
        <v>13877</v>
      </c>
      <c r="I7849" t="s">
        <v>37</v>
      </c>
      <c r="J7849" t="s">
        <v>13878</v>
      </c>
      <c r="K7849" t="s">
        <v>13879</v>
      </c>
      <c r="L7849" t="s">
        <v>13880</v>
      </c>
      <c r="M7849" t="s">
        <v>9541</v>
      </c>
      <c r="N7849" t="s">
        <v>9541</v>
      </c>
      <c r="O7849" t="s">
        <v>9158</v>
      </c>
      <c r="P7849" t="s">
        <v>11773</v>
      </c>
      <c r="Q7849" t="s">
        <v>12822</v>
      </c>
      <c r="R7849" t="s">
        <v>63</v>
      </c>
      <c r="S7849" t="s">
        <v>108</v>
      </c>
      <c r="T7849" t="s">
        <v>94</v>
      </c>
      <c r="U7849" t="s">
        <v>197</v>
      </c>
      <c r="V7849" t="s">
        <v>67</v>
      </c>
      <c r="X7849">
        <v>1</v>
      </c>
      <c r="Y7849">
        <v>0</v>
      </c>
      <c r="Z7849">
        <v>0</v>
      </c>
      <c r="AA7849">
        <v>0</v>
      </c>
      <c r="AB7849">
        <v>300000</v>
      </c>
      <c r="AC7849" t="s">
        <v>47</v>
      </c>
      <c r="AD7849" t="e">
        <f>+VLOOKUP(T7849,items!$A$2:$D$1255,4,0)</f>
        <v>#N/A</v>
      </c>
      <c r="AE7849" t="e">
        <f>+VLOOKUP(T7849,Tabla1[],5,0)</f>
        <v>#N/A</v>
      </c>
      <c r="AF7849">
        <f t="shared" si="122"/>
        <v>9</v>
      </c>
    </row>
    <row r="7850" spans="1:32" x14ac:dyDescent="0.25">
      <c r="A7850">
        <v>106615</v>
      </c>
      <c r="B7850" t="s">
        <v>13597</v>
      </c>
      <c r="C7850" t="s">
        <v>33</v>
      </c>
      <c r="D7850">
        <v>0</v>
      </c>
      <c r="F7850" t="s">
        <v>5878</v>
      </c>
      <c r="G7850" t="s">
        <v>10220</v>
      </c>
      <c r="H7850" t="s">
        <v>13877</v>
      </c>
      <c r="I7850" t="s">
        <v>37</v>
      </c>
      <c r="J7850" t="s">
        <v>13878</v>
      </c>
      <c r="K7850" t="s">
        <v>13879</v>
      </c>
      <c r="L7850" t="s">
        <v>13880</v>
      </c>
      <c r="M7850" t="s">
        <v>9541</v>
      </c>
      <c r="N7850" t="s">
        <v>9541</v>
      </c>
      <c r="O7850" t="s">
        <v>9158</v>
      </c>
      <c r="P7850" t="s">
        <v>11773</v>
      </c>
      <c r="Q7850" t="s">
        <v>12822</v>
      </c>
      <c r="R7850" t="s">
        <v>63</v>
      </c>
      <c r="S7850" t="s">
        <v>108</v>
      </c>
      <c r="T7850" t="s">
        <v>7511</v>
      </c>
      <c r="U7850" t="s">
        <v>7512</v>
      </c>
      <c r="V7850" t="s">
        <v>67</v>
      </c>
      <c r="X7850">
        <v>1</v>
      </c>
      <c r="Y7850">
        <v>0</v>
      </c>
      <c r="Z7850">
        <v>0</v>
      </c>
      <c r="AA7850">
        <v>0</v>
      </c>
      <c r="AB7850">
        <v>300000</v>
      </c>
      <c r="AC7850" t="s">
        <v>47</v>
      </c>
      <c r="AD7850" t="e">
        <f>+VLOOKUP(T7850,items!$A$2:$D$1255,4,0)</f>
        <v>#N/A</v>
      </c>
      <c r="AE7850" t="e">
        <f>+VLOOKUP(T7850,Tabla1[],5,0)</f>
        <v>#N/A</v>
      </c>
      <c r="AF7850">
        <f t="shared" si="122"/>
        <v>9</v>
      </c>
    </row>
    <row r="7851" spans="1:32" x14ac:dyDescent="0.25">
      <c r="A7851">
        <v>106615</v>
      </c>
      <c r="B7851" t="s">
        <v>13597</v>
      </c>
      <c r="C7851" t="s">
        <v>33</v>
      </c>
      <c r="D7851">
        <v>0</v>
      </c>
      <c r="F7851" t="s">
        <v>5878</v>
      </c>
      <c r="G7851" t="s">
        <v>10220</v>
      </c>
      <c r="H7851" t="s">
        <v>13877</v>
      </c>
      <c r="I7851" t="s">
        <v>37</v>
      </c>
      <c r="J7851" t="s">
        <v>13878</v>
      </c>
      <c r="K7851" t="s">
        <v>13879</v>
      </c>
      <c r="L7851" t="s">
        <v>13880</v>
      </c>
      <c r="M7851" t="s">
        <v>9541</v>
      </c>
      <c r="N7851" t="s">
        <v>9541</v>
      </c>
      <c r="O7851" t="s">
        <v>9158</v>
      </c>
      <c r="P7851" t="s">
        <v>11773</v>
      </c>
      <c r="Q7851" t="s">
        <v>12822</v>
      </c>
      <c r="R7851" t="s">
        <v>63</v>
      </c>
      <c r="S7851" t="s">
        <v>108</v>
      </c>
      <c r="T7851" t="s">
        <v>390</v>
      </c>
      <c r="U7851" t="s">
        <v>13881</v>
      </c>
      <c r="X7851">
        <v>1</v>
      </c>
      <c r="Y7851">
        <v>4500</v>
      </c>
      <c r="Z7851">
        <v>0</v>
      </c>
      <c r="AA7851">
        <v>2000</v>
      </c>
      <c r="AB7851">
        <v>309375</v>
      </c>
      <c r="AC7851" t="s">
        <v>47</v>
      </c>
      <c r="AD7851" t="e">
        <f>+VLOOKUP(T7851,items!$A$2:$D$1255,4,0)</f>
        <v>#N/A</v>
      </c>
      <c r="AE7851" t="e">
        <f>+VLOOKUP(T7851,Tabla1[],5,0)</f>
        <v>#N/A</v>
      </c>
      <c r="AF7851">
        <f t="shared" si="122"/>
        <v>9</v>
      </c>
    </row>
    <row r="7852" spans="1:32" x14ac:dyDescent="0.25">
      <c r="A7852">
        <v>106615</v>
      </c>
      <c r="B7852" t="s">
        <v>13597</v>
      </c>
      <c r="C7852" t="s">
        <v>33</v>
      </c>
      <c r="D7852">
        <v>0</v>
      </c>
      <c r="F7852" t="s">
        <v>5878</v>
      </c>
      <c r="G7852" t="s">
        <v>10220</v>
      </c>
      <c r="H7852" t="s">
        <v>13877</v>
      </c>
      <c r="I7852" t="s">
        <v>37</v>
      </c>
      <c r="J7852" t="s">
        <v>13878</v>
      </c>
      <c r="K7852" t="s">
        <v>13879</v>
      </c>
      <c r="L7852" t="s">
        <v>13880</v>
      </c>
      <c r="M7852" t="s">
        <v>9541</v>
      </c>
      <c r="N7852" t="s">
        <v>9541</v>
      </c>
      <c r="O7852" t="s">
        <v>9158</v>
      </c>
      <c r="P7852" t="s">
        <v>11773</v>
      </c>
      <c r="Q7852" t="s">
        <v>12822</v>
      </c>
      <c r="R7852" t="s">
        <v>63</v>
      </c>
      <c r="S7852" t="s">
        <v>108</v>
      </c>
      <c r="T7852" t="s">
        <v>618</v>
      </c>
      <c r="U7852" t="s">
        <v>619</v>
      </c>
      <c r="V7852" t="s">
        <v>67</v>
      </c>
      <c r="X7852">
        <v>1</v>
      </c>
      <c r="Y7852">
        <v>0</v>
      </c>
      <c r="Z7852">
        <v>0</v>
      </c>
      <c r="AA7852">
        <v>0</v>
      </c>
      <c r="AB7852">
        <v>0</v>
      </c>
      <c r="AC7852" t="s">
        <v>47</v>
      </c>
      <c r="AD7852">
        <f>+VLOOKUP(T7852,items!$A$2:$D$1255,4,0)</f>
        <v>0</v>
      </c>
      <c r="AE7852">
        <f>+VLOOKUP(T7852,Tabla1[],5,0)</f>
        <v>0</v>
      </c>
      <c r="AF7852">
        <f t="shared" si="122"/>
        <v>9</v>
      </c>
    </row>
    <row r="7853" spans="1:32" x14ac:dyDescent="0.25">
      <c r="A7853">
        <v>106615</v>
      </c>
      <c r="B7853" t="s">
        <v>13597</v>
      </c>
      <c r="C7853" t="s">
        <v>33</v>
      </c>
      <c r="D7853">
        <v>0</v>
      </c>
      <c r="F7853" t="s">
        <v>5878</v>
      </c>
      <c r="G7853" t="s">
        <v>10220</v>
      </c>
      <c r="H7853" t="s">
        <v>13877</v>
      </c>
      <c r="I7853" t="s">
        <v>37</v>
      </c>
      <c r="J7853" t="s">
        <v>13878</v>
      </c>
      <c r="K7853" t="s">
        <v>13879</v>
      </c>
      <c r="L7853" t="s">
        <v>13880</v>
      </c>
      <c r="M7853" t="s">
        <v>9541</v>
      </c>
      <c r="N7853" t="s">
        <v>9541</v>
      </c>
      <c r="O7853" t="s">
        <v>9158</v>
      </c>
      <c r="P7853" t="s">
        <v>11773</v>
      </c>
      <c r="Q7853" t="s">
        <v>12822</v>
      </c>
      <c r="R7853" t="s">
        <v>63</v>
      </c>
      <c r="S7853" t="s">
        <v>108</v>
      </c>
      <c r="T7853" t="s">
        <v>3981</v>
      </c>
      <c r="U7853" t="s">
        <v>3982</v>
      </c>
      <c r="X7853">
        <v>1</v>
      </c>
      <c r="Y7853">
        <v>0</v>
      </c>
      <c r="Z7853">
        <v>0</v>
      </c>
      <c r="AA7853">
        <v>0</v>
      </c>
      <c r="AB7853">
        <v>403000</v>
      </c>
      <c r="AC7853" t="s">
        <v>47</v>
      </c>
      <c r="AD7853">
        <f>+VLOOKUP(T7853,items!$A$2:$D$1255,4,0)</f>
        <v>0</v>
      </c>
      <c r="AE7853">
        <f>+VLOOKUP(T7853,Tabla1[],5,0)</f>
        <v>0</v>
      </c>
      <c r="AF7853">
        <f t="shared" si="122"/>
        <v>9</v>
      </c>
    </row>
    <row r="7854" spans="1:32" x14ac:dyDescent="0.25">
      <c r="A7854">
        <v>106624</v>
      </c>
      <c r="B7854" t="s">
        <v>13882</v>
      </c>
      <c r="C7854" t="s">
        <v>75</v>
      </c>
      <c r="D7854">
        <v>0</v>
      </c>
      <c r="F7854" t="s">
        <v>5878</v>
      </c>
      <c r="G7854" t="s">
        <v>11269</v>
      </c>
      <c r="H7854" t="s">
        <v>13883</v>
      </c>
      <c r="I7854" t="s">
        <v>13884</v>
      </c>
      <c r="J7854" t="s">
        <v>13885</v>
      </c>
      <c r="K7854" t="s">
        <v>37</v>
      </c>
      <c r="L7854" t="s">
        <v>37</v>
      </c>
      <c r="M7854" t="s">
        <v>12073</v>
      </c>
      <c r="N7854" t="s">
        <v>3356</v>
      </c>
      <c r="O7854" t="s">
        <v>12817</v>
      </c>
      <c r="P7854" t="s">
        <v>174</v>
      </c>
      <c r="Q7854" t="s">
        <v>10707</v>
      </c>
      <c r="R7854" t="s">
        <v>3358</v>
      </c>
      <c r="S7854" t="s">
        <v>256</v>
      </c>
      <c r="T7854" t="s">
        <v>2107</v>
      </c>
      <c r="U7854" t="s">
        <v>2108</v>
      </c>
      <c r="X7854">
        <v>1</v>
      </c>
      <c r="Y7854">
        <v>0</v>
      </c>
      <c r="Z7854">
        <v>0</v>
      </c>
      <c r="AA7854">
        <v>0</v>
      </c>
      <c r="AB7854">
        <v>2412423</v>
      </c>
      <c r="AC7854" t="s">
        <v>47</v>
      </c>
      <c r="AD7854">
        <f>+VLOOKUP(T7854,items!$A$2:$D$1255,4,0)</f>
        <v>0</v>
      </c>
      <c r="AE7854">
        <f>+VLOOKUP(T7854,Tabla1[],5,0)</f>
        <v>0</v>
      </c>
      <c r="AF7854">
        <f t="shared" si="122"/>
        <v>11</v>
      </c>
    </row>
    <row r="7855" spans="1:32" x14ac:dyDescent="0.25">
      <c r="A7855">
        <v>106624</v>
      </c>
      <c r="B7855" t="s">
        <v>13882</v>
      </c>
      <c r="C7855" t="s">
        <v>75</v>
      </c>
      <c r="D7855">
        <v>0</v>
      </c>
      <c r="F7855" t="s">
        <v>5878</v>
      </c>
      <c r="G7855" t="s">
        <v>11269</v>
      </c>
      <c r="H7855" t="s">
        <v>13883</v>
      </c>
      <c r="I7855" t="s">
        <v>13884</v>
      </c>
      <c r="J7855" t="s">
        <v>13885</v>
      </c>
      <c r="K7855" t="s">
        <v>37</v>
      </c>
      <c r="L7855" t="s">
        <v>37</v>
      </c>
      <c r="M7855" t="s">
        <v>12073</v>
      </c>
      <c r="N7855" t="s">
        <v>3356</v>
      </c>
      <c r="O7855" t="s">
        <v>12817</v>
      </c>
      <c r="P7855" t="s">
        <v>174</v>
      </c>
      <c r="Q7855" t="s">
        <v>10707</v>
      </c>
      <c r="R7855" t="s">
        <v>3358</v>
      </c>
      <c r="S7855" t="s">
        <v>256</v>
      </c>
      <c r="T7855" t="s">
        <v>441</v>
      </c>
      <c r="U7855" t="s">
        <v>442</v>
      </c>
      <c r="X7855">
        <v>1</v>
      </c>
      <c r="Y7855">
        <v>0</v>
      </c>
      <c r="Z7855">
        <v>0</v>
      </c>
      <c r="AA7855">
        <v>0</v>
      </c>
      <c r="AB7855">
        <v>3248960</v>
      </c>
      <c r="AC7855" t="s">
        <v>47</v>
      </c>
      <c r="AD7855">
        <f>+VLOOKUP(T7855,items!$A$2:$D$1255,4,0)</f>
        <v>0</v>
      </c>
      <c r="AE7855">
        <f>+VLOOKUP(T7855,Tabla1[],5,0)</f>
        <v>0</v>
      </c>
      <c r="AF7855">
        <f t="shared" si="122"/>
        <v>11</v>
      </c>
    </row>
    <row r="7856" spans="1:32" x14ac:dyDescent="0.25">
      <c r="A7856">
        <v>106625</v>
      </c>
      <c r="B7856" t="s">
        <v>3539</v>
      </c>
      <c r="C7856" t="s">
        <v>75</v>
      </c>
      <c r="D7856">
        <v>0</v>
      </c>
      <c r="F7856" t="s">
        <v>8477</v>
      </c>
      <c r="G7856" t="s">
        <v>8477</v>
      </c>
      <c r="H7856" t="s">
        <v>13886</v>
      </c>
      <c r="I7856" t="s">
        <v>37</v>
      </c>
      <c r="J7856" t="s">
        <v>13887</v>
      </c>
      <c r="K7856" t="s">
        <v>37</v>
      </c>
      <c r="L7856" t="s">
        <v>37</v>
      </c>
      <c r="M7856" t="s">
        <v>11623</v>
      </c>
      <c r="N7856" t="s">
        <v>11623</v>
      </c>
      <c r="O7856" t="s">
        <v>234</v>
      </c>
      <c r="P7856" t="s">
        <v>8997</v>
      </c>
      <c r="Q7856" t="s">
        <v>8997</v>
      </c>
      <c r="R7856" t="s">
        <v>11492</v>
      </c>
      <c r="S7856" t="s">
        <v>164</v>
      </c>
      <c r="T7856" t="s">
        <v>4078</v>
      </c>
      <c r="U7856" t="s">
        <v>313</v>
      </c>
      <c r="X7856">
        <v>1.2</v>
      </c>
      <c r="Y7856">
        <v>0</v>
      </c>
      <c r="Z7856">
        <v>0</v>
      </c>
      <c r="AA7856">
        <v>0</v>
      </c>
      <c r="AB7856">
        <v>118800</v>
      </c>
      <c r="AC7856" t="s">
        <v>47</v>
      </c>
      <c r="AD7856">
        <f>+VLOOKUP(T7856,items!$A$2:$D$1255,4,0)</f>
        <v>0</v>
      </c>
      <c r="AE7856">
        <f>+VLOOKUP(T7856,Tabla1[],5,0)</f>
        <v>0</v>
      </c>
      <c r="AF7856">
        <f t="shared" si="122"/>
        <v>8</v>
      </c>
    </row>
    <row r="7857" spans="1:32" x14ac:dyDescent="0.25">
      <c r="A7857">
        <v>106630</v>
      </c>
      <c r="B7857" t="s">
        <v>13495</v>
      </c>
      <c r="C7857" t="s">
        <v>33</v>
      </c>
      <c r="D7857">
        <v>0</v>
      </c>
      <c r="F7857" t="s">
        <v>8477</v>
      </c>
      <c r="G7857" t="s">
        <v>12919</v>
      </c>
      <c r="H7857" t="s">
        <v>13888</v>
      </c>
      <c r="I7857" t="s">
        <v>37</v>
      </c>
      <c r="J7857" t="s">
        <v>13889</v>
      </c>
      <c r="K7857" t="s">
        <v>13890</v>
      </c>
      <c r="L7857" t="s">
        <v>37</v>
      </c>
      <c r="M7857" t="s">
        <v>241</v>
      </c>
      <c r="N7857" t="s">
        <v>241</v>
      </c>
      <c r="O7857" t="s">
        <v>10370</v>
      </c>
      <c r="P7857" t="s">
        <v>10371</v>
      </c>
      <c r="Q7857" t="s">
        <v>10371</v>
      </c>
      <c r="R7857" t="s">
        <v>127</v>
      </c>
      <c r="S7857" t="s">
        <v>108</v>
      </c>
      <c r="T7857" t="s">
        <v>299</v>
      </c>
      <c r="U7857" t="s">
        <v>300</v>
      </c>
      <c r="X7857">
        <v>1</v>
      </c>
      <c r="Y7857">
        <v>0</v>
      </c>
      <c r="Z7857">
        <v>0</v>
      </c>
      <c r="AA7857">
        <v>0</v>
      </c>
      <c r="AB7857">
        <v>4402413</v>
      </c>
      <c r="AC7857" t="s">
        <v>47</v>
      </c>
      <c r="AD7857">
        <f>+VLOOKUP(T7857,items!$A$2:$D$1255,4,0)</f>
        <v>0</v>
      </c>
      <c r="AE7857">
        <f>+VLOOKUP(T7857,Tabla1[],5,0)</f>
        <v>0</v>
      </c>
      <c r="AF7857">
        <f t="shared" si="122"/>
        <v>9</v>
      </c>
    </row>
    <row r="7858" spans="1:32" x14ac:dyDescent="0.25">
      <c r="A7858">
        <v>106630</v>
      </c>
      <c r="B7858" t="s">
        <v>13495</v>
      </c>
      <c r="C7858" t="s">
        <v>33</v>
      </c>
      <c r="D7858">
        <v>0</v>
      </c>
      <c r="F7858" t="s">
        <v>8477</v>
      </c>
      <c r="G7858" t="s">
        <v>12919</v>
      </c>
      <c r="H7858" t="s">
        <v>13888</v>
      </c>
      <c r="I7858" t="s">
        <v>37</v>
      </c>
      <c r="J7858" t="s">
        <v>13889</v>
      </c>
      <c r="K7858" t="s">
        <v>13890</v>
      </c>
      <c r="L7858" t="s">
        <v>37</v>
      </c>
      <c r="M7858" t="s">
        <v>241</v>
      </c>
      <c r="N7858" t="s">
        <v>241</v>
      </c>
      <c r="O7858" t="s">
        <v>10370</v>
      </c>
      <c r="P7858" t="s">
        <v>10371</v>
      </c>
      <c r="Q7858" t="s">
        <v>10371</v>
      </c>
      <c r="R7858" t="s">
        <v>127</v>
      </c>
      <c r="S7858" t="s">
        <v>108</v>
      </c>
      <c r="T7858" t="s">
        <v>474</v>
      </c>
      <c r="U7858" t="s">
        <v>475</v>
      </c>
      <c r="X7858">
        <v>1</v>
      </c>
      <c r="Y7858">
        <v>0</v>
      </c>
      <c r="Z7858">
        <v>0</v>
      </c>
      <c r="AA7858">
        <v>0</v>
      </c>
      <c r="AB7858">
        <v>772000</v>
      </c>
      <c r="AC7858" t="s">
        <v>47</v>
      </c>
      <c r="AD7858">
        <f>+VLOOKUP(T7858,items!$A$2:$D$1255,4,0)</f>
        <v>0</v>
      </c>
      <c r="AE7858">
        <f>+VLOOKUP(T7858,Tabla1[],5,0)</f>
        <v>0</v>
      </c>
      <c r="AF7858">
        <f t="shared" si="122"/>
        <v>9</v>
      </c>
    </row>
    <row r="7859" spans="1:32" x14ac:dyDescent="0.25">
      <c r="A7859">
        <v>106630</v>
      </c>
      <c r="B7859" t="s">
        <v>13495</v>
      </c>
      <c r="C7859" t="s">
        <v>33</v>
      </c>
      <c r="D7859">
        <v>0</v>
      </c>
      <c r="F7859" t="s">
        <v>8477</v>
      </c>
      <c r="G7859" t="s">
        <v>12919</v>
      </c>
      <c r="H7859" t="s">
        <v>13888</v>
      </c>
      <c r="I7859" t="s">
        <v>37</v>
      </c>
      <c r="J7859" t="s">
        <v>13889</v>
      </c>
      <c r="K7859" t="s">
        <v>13890</v>
      </c>
      <c r="L7859" t="s">
        <v>37</v>
      </c>
      <c r="M7859" t="s">
        <v>241</v>
      </c>
      <c r="N7859" t="s">
        <v>241</v>
      </c>
      <c r="O7859" t="s">
        <v>10370</v>
      </c>
      <c r="P7859" t="s">
        <v>10371</v>
      </c>
      <c r="Q7859" t="s">
        <v>10371</v>
      </c>
      <c r="R7859" t="s">
        <v>127</v>
      </c>
      <c r="S7859" t="s">
        <v>108</v>
      </c>
      <c r="T7859" t="s">
        <v>1001</v>
      </c>
      <c r="U7859" t="s">
        <v>8939</v>
      </c>
      <c r="X7859">
        <v>1</v>
      </c>
      <c r="Y7859">
        <v>5000</v>
      </c>
      <c r="Z7859">
        <v>0</v>
      </c>
      <c r="AA7859">
        <v>5800</v>
      </c>
      <c r="AB7859">
        <v>832500</v>
      </c>
      <c r="AC7859" t="s">
        <v>47</v>
      </c>
      <c r="AD7859" t="e">
        <f>+VLOOKUP(T7859,items!$A$2:$D$1255,4,0)</f>
        <v>#N/A</v>
      </c>
      <c r="AE7859" t="e">
        <f>+VLOOKUP(T7859,Tabla1[],5,0)</f>
        <v>#N/A</v>
      </c>
      <c r="AF7859">
        <f t="shared" si="122"/>
        <v>9</v>
      </c>
    </row>
    <row r="7860" spans="1:32" x14ac:dyDescent="0.25">
      <c r="A7860">
        <v>106633</v>
      </c>
      <c r="B7860" t="s">
        <v>5843</v>
      </c>
      <c r="C7860" t="s">
        <v>33</v>
      </c>
      <c r="D7860">
        <v>0</v>
      </c>
      <c r="F7860" t="s">
        <v>8477</v>
      </c>
      <c r="G7860" t="s">
        <v>8477</v>
      </c>
      <c r="H7860" t="s">
        <v>13891</v>
      </c>
      <c r="I7860" t="s">
        <v>37</v>
      </c>
      <c r="J7860" t="s">
        <v>13892</v>
      </c>
      <c r="K7860" t="s">
        <v>37</v>
      </c>
      <c r="L7860" t="s">
        <v>37</v>
      </c>
      <c r="M7860" t="s">
        <v>11623</v>
      </c>
      <c r="N7860" t="s">
        <v>11623</v>
      </c>
      <c r="O7860" t="s">
        <v>239</v>
      </c>
      <c r="P7860" t="s">
        <v>240</v>
      </c>
      <c r="Q7860" t="s">
        <v>8998</v>
      </c>
      <c r="R7860" t="s">
        <v>11492</v>
      </c>
      <c r="S7860" t="s">
        <v>164</v>
      </c>
      <c r="T7860" t="s">
        <v>2908</v>
      </c>
      <c r="U7860" t="s">
        <v>958</v>
      </c>
      <c r="X7860">
        <v>11.85</v>
      </c>
      <c r="Y7860">
        <v>0</v>
      </c>
      <c r="Z7860">
        <v>0</v>
      </c>
      <c r="AA7860">
        <v>0</v>
      </c>
      <c r="AB7860">
        <v>623310</v>
      </c>
      <c r="AC7860" t="s">
        <v>47</v>
      </c>
      <c r="AD7860">
        <f>+VLOOKUP(T7860,items!$A$2:$D$1255,4,0)</f>
        <v>0</v>
      </c>
      <c r="AE7860">
        <f>+VLOOKUP(T7860,Tabla1[],5,0)</f>
        <v>0</v>
      </c>
      <c r="AF7860">
        <f t="shared" si="122"/>
        <v>8</v>
      </c>
    </row>
    <row r="7861" spans="1:32" x14ac:dyDescent="0.25">
      <c r="A7861">
        <v>106635</v>
      </c>
      <c r="B7861" t="s">
        <v>13893</v>
      </c>
      <c r="C7861" t="s">
        <v>75</v>
      </c>
      <c r="D7861">
        <v>0</v>
      </c>
      <c r="F7861" t="s">
        <v>175</v>
      </c>
      <c r="G7861" t="s">
        <v>3356</v>
      </c>
      <c r="H7861" t="s">
        <v>13894</v>
      </c>
      <c r="I7861" t="s">
        <v>13895</v>
      </c>
      <c r="J7861" t="s">
        <v>13896</v>
      </c>
      <c r="K7861" t="s">
        <v>37</v>
      </c>
      <c r="L7861" t="s">
        <v>37</v>
      </c>
      <c r="M7861" t="s">
        <v>12871</v>
      </c>
      <c r="N7861" t="s">
        <v>6299</v>
      </c>
      <c r="O7861" t="s">
        <v>9779</v>
      </c>
      <c r="P7861" t="s">
        <v>11491</v>
      </c>
      <c r="Q7861" t="s">
        <v>11491</v>
      </c>
      <c r="R7861" t="s">
        <v>11492</v>
      </c>
      <c r="S7861" t="s">
        <v>108</v>
      </c>
      <c r="T7861" t="s">
        <v>13897</v>
      </c>
      <c r="U7861" t="s">
        <v>13898</v>
      </c>
      <c r="X7861">
        <v>1</v>
      </c>
      <c r="Y7861">
        <v>4400</v>
      </c>
      <c r="Z7861">
        <v>0</v>
      </c>
      <c r="AA7861">
        <v>9000</v>
      </c>
      <c r="AB7861">
        <v>7308448</v>
      </c>
      <c r="AC7861" t="s">
        <v>47</v>
      </c>
      <c r="AD7861">
        <f>+VLOOKUP(T7861,items!$A$2:$D$1255,4,0)</f>
        <v>0</v>
      </c>
      <c r="AE7861">
        <f>+VLOOKUP(T7861,Tabla1[],5,0)</f>
        <v>0</v>
      </c>
      <c r="AF7861">
        <f t="shared" si="122"/>
        <v>10</v>
      </c>
    </row>
    <row r="7862" spans="1:32" x14ac:dyDescent="0.25">
      <c r="A7862">
        <v>106641</v>
      </c>
      <c r="B7862" t="s">
        <v>13899</v>
      </c>
      <c r="C7862" t="s">
        <v>33</v>
      </c>
      <c r="D7862">
        <v>0</v>
      </c>
      <c r="F7862" t="s">
        <v>8477</v>
      </c>
      <c r="G7862" t="s">
        <v>11623</v>
      </c>
      <c r="H7862" t="s">
        <v>13900</v>
      </c>
      <c r="I7862" t="s">
        <v>37</v>
      </c>
      <c r="J7862" t="s">
        <v>13901</v>
      </c>
      <c r="K7862" t="s">
        <v>13902</v>
      </c>
      <c r="L7862" t="s">
        <v>13903</v>
      </c>
      <c r="M7862" t="s">
        <v>234</v>
      </c>
      <c r="N7862" t="s">
        <v>234</v>
      </c>
      <c r="O7862" t="s">
        <v>12823</v>
      </c>
      <c r="P7862" t="s">
        <v>6292</v>
      </c>
      <c r="Q7862" t="s">
        <v>12746</v>
      </c>
      <c r="R7862" t="s">
        <v>127</v>
      </c>
      <c r="S7862" t="s">
        <v>128</v>
      </c>
      <c r="T7862" t="s">
        <v>4070</v>
      </c>
      <c r="U7862" t="s">
        <v>4071</v>
      </c>
      <c r="W7862" t="s">
        <v>211</v>
      </c>
      <c r="X7862">
        <v>2</v>
      </c>
      <c r="Y7862">
        <v>0</v>
      </c>
      <c r="Z7862">
        <v>0</v>
      </c>
      <c r="AA7862">
        <v>0</v>
      </c>
      <c r="AB7862">
        <v>1477074</v>
      </c>
      <c r="AC7862" t="s">
        <v>47</v>
      </c>
      <c r="AD7862">
        <f>+VLOOKUP(T7862,items!$A$2:$D$1255,4,0)</f>
        <v>0</v>
      </c>
      <c r="AE7862">
        <f>+VLOOKUP(T7862,Tabla1[],5,0)</f>
        <v>0</v>
      </c>
      <c r="AF7862">
        <f t="shared" si="122"/>
        <v>9</v>
      </c>
    </row>
    <row r="7863" spans="1:32" x14ac:dyDescent="0.25">
      <c r="A7863">
        <v>106641</v>
      </c>
      <c r="B7863" t="s">
        <v>13899</v>
      </c>
      <c r="C7863" t="s">
        <v>33</v>
      </c>
      <c r="D7863">
        <v>0</v>
      </c>
      <c r="F7863" t="s">
        <v>8477</v>
      </c>
      <c r="G7863" t="s">
        <v>11623</v>
      </c>
      <c r="H7863" t="s">
        <v>13900</v>
      </c>
      <c r="I7863" t="s">
        <v>37</v>
      </c>
      <c r="J7863" t="s">
        <v>13901</v>
      </c>
      <c r="K7863" t="s">
        <v>13902</v>
      </c>
      <c r="L7863" t="s">
        <v>13903</v>
      </c>
      <c r="M7863" t="s">
        <v>234</v>
      </c>
      <c r="N7863" t="s">
        <v>234</v>
      </c>
      <c r="O7863" t="s">
        <v>12823</v>
      </c>
      <c r="P7863" t="s">
        <v>6292</v>
      </c>
      <c r="Q7863" t="s">
        <v>12746</v>
      </c>
      <c r="R7863" t="s">
        <v>127</v>
      </c>
      <c r="S7863" t="s">
        <v>128</v>
      </c>
      <c r="T7863" t="s">
        <v>2018</v>
      </c>
      <c r="U7863" t="s">
        <v>2019</v>
      </c>
      <c r="V7863" t="s">
        <v>2041</v>
      </c>
      <c r="W7863" t="s">
        <v>114</v>
      </c>
      <c r="X7863">
        <v>2</v>
      </c>
      <c r="Y7863">
        <v>0</v>
      </c>
      <c r="Z7863">
        <v>0</v>
      </c>
      <c r="AA7863">
        <v>0</v>
      </c>
      <c r="AB7863">
        <v>4464022</v>
      </c>
      <c r="AC7863" t="s">
        <v>47</v>
      </c>
      <c r="AD7863" t="str">
        <f>+VLOOKUP(T7863,items!$A$2:$D$1255,4,0)</f>
        <v>MUEBLES</v>
      </c>
      <c r="AE7863">
        <f>+VLOOKUP(T7863,Tabla1[],5,0)</f>
        <v>0</v>
      </c>
      <c r="AF7863">
        <f t="shared" si="122"/>
        <v>9</v>
      </c>
    </row>
    <row r="7864" spans="1:32" x14ac:dyDescent="0.25">
      <c r="A7864">
        <v>106641</v>
      </c>
      <c r="B7864" t="s">
        <v>13899</v>
      </c>
      <c r="C7864" t="s">
        <v>33</v>
      </c>
      <c r="D7864">
        <v>0</v>
      </c>
      <c r="F7864" t="s">
        <v>8477</v>
      </c>
      <c r="G7864" t="s">
        <v>11623</v>
      </c>
      <c r="H7864" t="s">
        <v>13900</v>
      </c>
      <c r="I7864" t="s">
        <v>37</v>
      </c>
      <c r="J7864" t="s">
        <v>13901</v>
      </c>
      <c r="K7864" t="s">
        <v>13902</v>
      </c>
      <c r="L7864" t="s">
        <v>13903</v>
      </c>
      <c r="M7864" t="s">
        <v>234</v>
      </c>
      <c r="N7864" t="s">
        <v>234</v>
      </c>
      <c r="O7864" t="s">
        <v>12823</v>
      </c>
      <c r="P7864" t="s">
        <v>6292</v>
      </c>
      <c r="Q7864" t="s">
        <v>12746</v>
      </c>
      <c r="R7864" t="s">
        <v>127</v>
      </c>
      <c r="S7864" t="s">
        <v>128</v>
      </c>
      <c r="T7864" t="s">
        <v>1062</v>
      </c>
      <c r="U7864" t="s">
        <v>6030</v>
      </c>
      <c r="V7864" t="s">
        <v>578</v>
      </c>
      <c r="X7864">
        <v>1</v>
      </c>
      <c r="Y7864">
        <v>0</v>
      </c>
      <c r="Z7864">
        <v>0</v>
      </c>
      <c r="AA7864">
        <v>0</v>
      </c>
      <c r="AB7864">
        <v>1128470</v>
      </c>
      <c r="AC7864" t="s">
        <v>47</v>
      </c>
      <c r="AD7864">
        <f>+VLOOKUP(T7864,items!$A$2:$D$1255,4,0)</f>
        <v>0</v>
      </c>
      <c r="AE7864">
        <f>+VLOOKUP(T7864,Tabla1[],5,0)</f>
        <v>0</v>
      </c>
      <c r="AF7864">
        <f t="shared" si="122"/>
        <v>9</v>
      </c>
    </row>
    <row r="7865" spans="1:32" x14ac:dyDescent="0.25">
      <c r="A7865">
        <v>106641</v>
      </c>
      <c r="B7865" t="s">
        <v>13899</v>
      </c>
      <c r="C7865" t="s">
        <v>33</v>
      </c>
      <c r="D7865">
        <v>0</v>
      </c>
      <c r="F7865" t="s">
        <v>8477</v>
      </c>
      <c r="G7865" t="s">
        <v>11623</v>
      </c>
      <c r="H7865" t="s">
        <v>13900</v>
      </c>
      <c r="I7865" t="s">
        <v>37</v>
      </c>
      <c r="J7865" t="s">
        <v>13901</v>
      </c>
      <c r="K7865" t="s">
        <v>13902</v>
      </c>
      <c r="L7865" t="s">
        <v>13903</v>
      </c>
      <c r="M7865" t="s">
        <v>234</v>
      </c>
      <c r="N7865" t="s">
        <v>234</v>
      </c>
      <c r="O7865" t="s">
        <v>12823</v>
      </c>
      <c r="P7865" t="s">
        <v>6292</v>
      </c>
      <c r="Q7865" t="s">
        <v>12746</v>
      </c>
      <c r="R7865" t="s">
        <v>127</v>
      </c>
      <c r="S7865" t="s">
        <v>128</v>
      </c>
      <c r="T7865" t="s">
        <v>314</v>
      </c>
      <c r="U7865" t="s">
        <v>315</v>
      </c>
      <c r="X7865">
        <v>1</v>
      </c>
      <c r="Y7865">
        <v>0</v>
      </c>
      <c r="Z7865">
        <v>0</v>
      </c>
      <c r="AA7865">
        <v>0</v>
      </c>
      <c r="AB7865">
        <v>450000</v>
      </c>
      <c r="AC7865" t="s">
        <v>47</v>
      </c>
      <c r="AD7865">
        <f>+VLOOKUP(T7865,items!$A$2:$D$1255,4,0)</f>
        <v>0</v>
      </c>
      <c r="AE7865">
        <f>+VLOOKUP(T7865,Tabla1[],5,0)</f>
        <v>0</v>
      </c>
      <c r="AF7865">
        <f t="shared" si="122"/>
        <v>9</v>
      </c>
    </row>
    <row r="7866" spans="1:32" x14ac:dyDescent="0.25">
      <c r="A7866">
        <v>106664</v>
      </c>
      <c r="B7866" t="s">
        <v>13077</v>
      </c>
      <c r="C7866" t="s">
        <v>1065</v>
      </c>
      <c r="D7866">
        <v>0</v>
      </c>
      <c r="F7866" t="s">
        <v>8477</v>
      </c>
      <c r="G7866" t="s">
        <v>8477</v>
      </c>
      <c r="H7866" t="s">
        <v>13904</v>
      </c>
      <c r="I7866" t="s">
        <v>37</v>
      </c>
      <c r="J7866" t="s">
        <v>37</v>
      </c>
      <c r="K7866" t="s">
        <v>37</v>
      </c>
      <c r="L7866" t="s">
        <v>37</v>
      </c>
      <c r="M7866" t="s">
        <v>11623</v>
      </c>
      <c r="N7866" t="s">
        <v>11623</v>
      </c>
      <c r="O7866" t="s">
        <v>10220</v>
      </c>
      <c r="P7866" t="s">
        <v>10221</v>
      </c>
      <c r="Q7866" t="s">
        <v>11093</v>
      </c>
      <c r="R7866" t="s">
        <v>177</v>
      </c>
      <c r="S7866" t="s">
        <v>128</v>
      </c>
      <c r="T7866" t="s">
        <v>5985</v>
      </c>
      <c r="U7866" t="s">
        <v>5986</v>
      </c>
      <c r="V7866" t="s">
        <v>828</v>
      </c>
      <c r="X7866">
        <v>1</v>
      </c>
      <c r="Y7866">
        <v>0</v>
      </c>
      <c r="Z7866">
        <v>0</v>
      </c>
      <c r="AA7866">
        <v>0</v>
      </c>
      <c r="AB7866">
        <v>550315</v>
      </c>
      <c r="AC7866" t="s">
        <v>178</v>
      </c>
      <c r="AD7866">
        <f>+VLOOKUP(T7866,items!$A$2:$D$1255,4,0)</f>
        <v>0</v>
      </c>
      <c r="AE7866">
        <f>+VLOOKUP(T7866,Tabla1[],5,0)</f>
        <v>0</v>
      </c>
      <c r="AF7866">
        <f t="shared" si="122"/>
        <v>8</v>
      </c>
    </row>
    <row r="7867" spans="1:32" x14ac:dyDescent="0.25">
      <c r="A7867">
        <v>106664</v>
      </c>
      <c r="B7867" t="s">
        <v>13077</v>
      </c>
      <c r="C7867" t="s">
        <v>1065</v>
      </c>
      <c r="D7867">
        <v>0</v>
      </c>
      <c r="F7867" t="s">
        <v>8477</v>
      </c>
      <c r="G7867" t="s">
        <v>8477</v>
      </c>
      <c r="H7867" t="s">
        <v>13904</v>
      </c>
      <c r="I7867" t="s">
        <v>37</v>
      </c>
      <c r="J7867" t="s">
        <v>37</v>
      </c>
      <c r="K7867" t="s">
        <v>37</v>
      </c>
      <c r="L7867" t="s">
        <v>37</v>
      </c>
      <c r="M7867" t="s">
        <v>11623</v>
      </c>
      <c r="N7867" t="s">
        <v>11623</v>
      </c>
      <c r="O7867" t="s">
        <v>10220</v>
      </c>
      <c r="P7867" t="s">
        <v>10221</v>
      </c>
      <c r="Q7867" t="s">
        <v>11093</v>
      </c>
      <c r="R7867" t="s">
        <v>177</v>
      </c>
      <c r="S7867" t="s">
        <v>128</v>
      </c>
      <c r="T7867" t="s">
        <v>314</v>
      </c>
      <c r="U7867" t="s">
        <v>315</v>
      </c>
      <c r="X7867">
        <v>1</v>
      </c>
      <c r="Y7867">
        <v>0</v>
      </c>
      <c r="Z7867">
        <v>0</v>
      </c>
      <c r="AA7867">
        <v>0</v>
      </c>
      <c r="AB7867">
        <v>40000</v>
      </c>
      <c r="AC7867" t="s">
        <v>178</v>
      </c>
      <c r="AD7867">
        <f>+VLOOKUP(T7867,items!$A$2:$D$1255,4,0)</f>
        <v>0</v>
      </c>
      <c r="AE7867">
        <f>+VLOOKUP(T7867,Tabla1[],5,0)</f>
        <v>0</v>
      </c>
      <c r="AF7867">
        <f t="shared" si="122"/>
        <v>8</v>
      </c>
    </row>
    <row r="7868" spans="1:32" x14ac:dyDescent="0.25">
      <c r="A7868">
        <v>106670</v>
      </c>
      <c r="B7868" t="s">
        <v>13905</v>
      </c>
      <c r="C7868" t="s">
        <v>75</v>
      </c>
      <c r="D7868">
        <v>0</v>
      </c>
      <c r="F7868" t="s">
        <v>1106</v>
      </c>
      <c r="G7868" t="s">
        <v>10221</v>
      </c>
      <c r="H7868" t="s">
        <v>13906</v>
      </c>
      <c r="I7868" t="s">
        <v>13907</v>
      </c>
      <c r="J7868" t="s">
        <v>13908</v>
      </c>
      <c r="K7868" t="s">
        <v>37</v>
      </c>
      <c r="L7868" t="s">
        <v>37</v>
      </c>
      <c r="M7868" t="s">
        <v>9159</v>
      </c>
      <c r="N7868" t="s">
        <v>375</v>
      </c>
      <c r="O7868" t="s">
        <v>277</v>
      </c>
      <c r="P7868" t="s">
        <v>278</v>
      </c>
      <c r="Q7868" t="s">
        <v>13019</v>
      </c>
      <c r="R7868" t="s">
        <v>3358</v>
      </c>
      <c r="S7868" t="s">
        <v>44</v>
      </c>
      <c r="T7868" t="s">
        <v>429</v>
      </c>
      <c r="U7868" t="s">
        <v>430</v>
      </c>
      <c r="X7868">
        <v>2</v>
      </c>
      <c r="Y7868">
        <v>0</v>
      </c>
      <c r="Z7868">
        <v>0</v>
      </c>
      <c r="AA7868">
        <v>0</v>
      </c>
      <c r="AB7868">
        <v>330934</v>
      </c>
      <c r="AC7868" t="s">
        <v>47</v>
      </c>
      <c r="AD7868">
        <f>+VLOOKUP(T7868,items!$A$2:$D$1255,4,0)</f>
        <v>0</v>
      </c>
      <c r="AE7868">
        <f>+VLOOKUP(T7868,Tabla1[],5,0)</f>
        <v>0</v>
      </c>
      <c r="AF7868">
        <f t="shared" si="122"/>
        <v>10</v>
      </c>
    </row>
    <row r="7869" spans="1:32" x14ac:dyDescent="0.25">
      <c r="A7869">
        <v>106670</v>
      </c>
      <c r="B7869" t="s">
        <v>13905</v>
      </c>
      <c r="C7869" t="s">
        <v>75</v>
      </c>
      <c r="D7869">
        <v>0</v>
      </c>
      <c r="F7869" t="s">
        <v>1106</v>
      </c>
      <c r="G7869" t="s">
        <v>10221</v>
      </c>
      <c r="H7869" t="s">
        <v>13906</v>
      </c>
      <c r="I7869" t="s">
        <v>13907</v>
      </c>
      <c r="J7869" t="s">
        <v>13908</v>
      </c>
      <c r="K7869" t="s">
        <v>37</v>
      </c>
      <c r="L7869" t="s">
        <v>37</v>
      </c>
      <c r="M7869" t="s">
        <v>9159</v>
      </c>
      <c r="N7869" t="s">
        <v>375</v>
      </c>
      <c r="O7869" t="s">
        <v>277</v>
      </c>
      <c r="P7869" t="s">
        <v>278</v>
      </c>
      <c r="Q7869" t="s">
        <v>13019</v>
      </c>
      <c r="R7869" t="s">
        <v>3358</v>
      </c>
      <c r="S7869" t="s">
        <v>44</v>
      </c>
      <c r="T7869" t="s">
        <v>7509</v>
      </c>
      <c r="U7869" t="s">
        <v>7510</v>
      </c>
      <c r="X7869">
        <v>2</v>
      </c>
      <c r="Y7869">
        <v>0</v>
      </c>
      <c r="Z7869">
        <v>0</v>
      </c>
      <c r="AA7869">
        <v>0</v>
      </c>
      <c r="AB7869">
        <v>108000</v>
      </c>
      <c r="AC7869" t="s">
        <v>47</v>
      </c>
      <c r="AD7869">
        <f>+VLOOKUP(T7869,items!$A$2:$D$1255,4,0)</f>
        <v>0</v>
      </c>
      <c r="AE7869">
        <f>+VLOOKUP(T7869,Tabla1[],5,0)</f>
        <v>0</v>
      </c>
      <c r="AF7869">
        <f t="shared" si="122"/>
        <v>10</v>
      </c>
    </row>
    <row r="7870" spans="1:32" x14ac:dyDescent="0.25">
      <c r="A7870">
        <v>106670</v>
      </c>
      <c r="B7870" t="s">
        <v>13905</v>
      </c>
      <c r="C7870" t="s">
        <v>75</v>
      </c>
      <c r="D7870">
        <v>0</v>
      </c>
      <c r="F7870" t="s">
        <v>1106</v>
      </c>
      <c r="G7870" t="s">
        <v>10221</v>
      </c>
      <c r="H7870" t="s">
        <v>13906</v>
      </c>
      <c r="I7870" t="s">
        <v>13907</v>
      </c>
      <c r="J7870" t="s">
        <v>13908</v>
      </c>
      <c r="K7870" t="s">
        <v>37</v>
      </c>
      <c r="L7870" t="s">
        <v>37</v>
      </c>
      <c r="M7870" t="s">
        <v>9159</v>
      </c>
      <c r="N7870" t="s">
        <v>375</v>
      </c>
      <c r="O7870" t="s">
        <v>277</v>
      </c>
      <c r="P7870" t="s">
        <v>278</v>
      </c>
      <c r="Q7870" t="s">
        <v>13019</v>
      </c>
      <c r="R7870" t="s">
        <v>3358</v>
      </c>
      <c r="S7870" t="s">
        <v>44</v>
      </c>
      <c r="T7870" t="s">
        <v>719</v>
      </c>
      <c r="U7870" t="s">
        <v>720</v>
      </c>
      <c r="W7870" t="s">
        <v>93</v>
      </c>
      <c r="X7870">
        <v>2</v>
      </c>
      <c r="Y7870">
        <v>0</v>
      </c>
      <c r="Z7870">
        <v>0</v>
      </c>
      <c r="AA7870">
        <v>700</v>
      </c>
      <c r="AB7870">
        <v>1156202</v>
      </c>
      <c r="AC7870" t="s">
        <v>47</v>
      </c>
      <c r="AD7870" t="str">
        <f>+VLOOKUP(T7870,items!$A$2:$D$1255,4,0)</f>
        <v>ALERO</v>
      </c>
      <c r="AE7870">
        <f>+VLOOKUP(T7870,Tabla1[],5,0)</f>
        <v>0</v>
      </c>
      <c r="AF7870">
        <f t="shared" si="122"/>
        <v>10</v>
      </c>
    </row>
    <row r="7871" spans="1:32" x14ac:dyDescent="0.25">
      <c r="A7871">
        <v>106670</v>
      </c>
      <c r="B7871" t="s">
        <v>13905</v>
      </c>
      <c r="C7871" t="s">
        <v>75</v>
      </c>
      <c r="D7871">
        <v>0</v>
      </c>
      <c r="F7871" t="s">
        <v>1106</v>
      </c>
      <c r="G7871" t="s">
        <v>10221</v>
      </c>
      <c r="H7871" t="s">
        <v>13906</v>
      </c>
      <c r="I7871" t="s">
        <v>13907</v>
      </c>
      <c r="J7871" t="s">
        <v>13908</v>
      </c>
      <c r="K7871" t="s">
        <v>37</v>
      </c>
      <c r="L7871" t="s">
        <v>37</v>
      </c>
      <c r="M7871" t="s">
        <v>9159</v>
      </c>
      <c r="N7871" t="s">
        <v>375</v>
      </c>
      <c r="O7871" t="s">
        <v>277</v>
      </c>
      <c r="P7871" t="s">
        <v>278</v>
      </c>
      <c r="Q7871" t="s">
        <v>13019</v>
      </c>
      <c r="R7871" t="s">
        <v>3358</v>
      </c>
      <c r="S7871" t="s">
        <v>44</v>
      </c>
      <c r="T7871" t="s">
        <v>1657</v>
      </c>
      <c r="U7871" t="s">
        <v>1658</v>
      </c>
      <c r="W7871" t="s">
        <v>93</v>
      </c>
      <c r="X7871">
        <v>6</v>
      </c>
      <c r="Y7871">
        <v>2100</v>
      </c>
      <c r="Z7871">
        <v>0</v>
      </c>
      <c r="AA7871">
        <v>0</v>
      </c>
      <c r="AB7871">
        <v>1008000</v>
      </c>
      <c r="AC7871" t="s">
        <v>47</v>
      </c>
      <c r="AD7871">
        <f>+VLOOKUP(T7871,items!$A$2:$D$1255,4,0)</f>
        <v>0</v>
      </c>
      <c r="AE7871">
        <f>+VLOOKUP(T7871,Tabla1[],5,0)</f>
        <v>0</v>
      </c>
      <c r="AF7871">
        <f t="shared" si="122"/>
        <v>10</v>
      </c>
    </row>
    <row r="7872" spans="1:32" x14ac:dyDescent="0.25">
      <c r="A7872">
        <v>106670</v>
      </c>
      <c r="B7872" t="s">
        <v>13905</v>
      </c>
      <c r="C7872" t="s">
        <v>75</v>
      </c>
      <c r="D7872">
        <v>0</v>
      </c>
      <c r="F7872" t="s">
        <v>1106</v>
      </c>
      <c r="G7872" t="s">
        <v>10221</v>
      </c>
      <c r="H7872" t="s">
        <v>13906</v>
      </c>
      <c r="I7872" t="s">
        <v>13907</v>
      </c>
      <c r="J7872" t="s">
        <v>13908</v>
      </c>
      <c r="K7872" t="s">
        <v>37</v>
      </c>
      <c r="L7872" t="s">
        <v>37</v>
      </c>
      <c r="M7872" t="s">
        <v>9159</v>
      </c>
      <c r="N7872" t="s">
        <v>375</v>
      </c>
      <c r="O7872" t="s">
        <v>277</v>
      </c>
      <c r="P7872" t="s">
        <v>278</v>
      </c>
      <c r="Q7872" t="s">
        <v>13019</v>
      </c>
      <c r="R7872" t="s">
        <v>3358</v>
      </c>
      <c r="S7872" t="s">
        <v>44</v>
      </c>
      <c r="T7872" t="s">
        <v>1659</v>
      </c>
      <c r="U7872" t="s">
        <v>1660</v>
      </c>
      <c r="V7872" t="s">
        <v>688</v>
      </c>
      <c r="W7872" t="s">
        <v>93</v>
      </c>
      <c r="X7872">
        <v>1</v>
      </c>
      <c r="Y7872">
        <v>4050</v>
      </c>
      <c r="Z7872">
        <v>0</v>
      </c>
      <c r="AA7872">
        <v>700</v>
      </c>
      <c r="AB7872">
        <v>1728996</v>
      </c>
      <c r="AC7872" t="s">
        <v>47</v>
      </c>
      <c r="AD7872">
        <f>+VLOOKUP(T7872,items!$A$2:$D$1255,4,0)</f>
        <v>0</v>
      </c>
      <c r="AE7872">
        <f>+VLOOKUP(T7872,Tabla1[],5,0)</f>
        <v>0</v>
      </c>
      <c r="AF7872">
        <f t="shared" si="122"/>
        <v>10</v>
      </c>
    </row>
    <row r="7873" spans="1:34" x14ac:dyDescent="0.25">
      <c r="A7873">
        <v>106670</v>
      </c>
      <c r="B7873" t="s">
        <v>13905</v>
      </c>
      <c r="C7873" t="s">
        <v>75</v>
      </c>
      <c r="D7873">
        <v>0</v>
      </c>
      <c r="F7873" t="s">
        <v>1106</v>
      </c>
      <c r="G7873" t="s">
        <v>10221</v>
      </c>
      <c r="H7873" t="s">
        <v>13906</v>
      </c>
      <c r="I7873" t="s">
        <v>13907</v>
      </c>
      <c r="J7873" t="s">
        <v>13908</v>
      </c>
      <c r="K7873" t="s">
        <v>37</v>
      </c>
      <c r="L7873" t="s">
        <v>37</v>
      </c>
      <c r="M7873" t="s">
        <v>9159</v>
      </c>
      <c r="N7873" t="s">
        <v>375</v>
      </c>
      <c r="O7873" t="s">
        <v>277</v>
      </c>
      <c r="P7873" t="s">
        <v>278</v>
      </c>
      <c r="Q7873" t="s">
        <v>13019</v>
      </c>
      <c r="R7873" t="s">
        <v>3358</v>
      </c>
      <c r="S7873" t="s">
        <v>44</v>
      </c>
      <c r="T7873" t="s">
        <v>1659</v>
      </c>
      <c r="U7873" t="s">
        <v>1660</v>
      </c>
      <c r="V7873" t="s">
        <v>688</v>
      </c>
      <c r="W7873" t="s">
        <v>93</v>
      </c>
      <c r="X7873">
        <v>1</v>
      </c>
      <c r="Y7873">
        <v>700</v>
      </c>
      <c r="Z7873">
        <v>0</v>
      </c>
      <c r="AA7873">
        <v>500</v>
      </c>
      <c r="AB7873">
        <v>168000</v>
      </c>
      <c r="AC7873" t="s">
        <v>47</v>
      </c>
      <c r="AD7873">
        <f>+VLOOKUP(T7873,items!$A$2:$D$1255,4,0)</f>
        <v>0</v>
      </c>
      <c r="AE7873">
        <f>+VLOOKUP(T7873,Tabla1[],5,0)</f>
        <v>0</v>
      </c>
      <c r="AF7873">
        <f t="shared" si="122"/>
        <v>10</v>
      </c>
    </row>
    <row r="7874" spans="1:34" x14ac:dyDescent="0.25">
      <c r="A7874">
        <v>106670</v>
      </c>
      <c r="B7874" t="s">
        <v>13905</v>
      </c>
      <c r="C7874" t="s">
        <v>75</v>
      </c>
      <c r="D7874">
        <v>0</v>
      </c>
      <c r="F7874" t="s">
        <v>1106</v>
      </c>
      <c r="G7874" t="s">
        <v>10221</v>
      </c>
      <c r="H7874" t="s">
        <v>13906</v>
      </c>
      <c r="I7874" t="s">
        <v>13907</v>
      </c>
      <c r="J7874" t="s">
        <v>13908</v>
      </c>
      <c r="K7874" t="s">
        <v>37</v>
      </c>
      <c r="L7874" t="s">
        <v>37</v>
      </c>
      <c r="M7874" t="s">
        <v>9159</v>
      </c>
      <c r="N7874" t="s">
        <v>375</v>
      </c>
      <c r="O7874" t="s">
        <v>277</v>
      </c>
      <c r="P7874" t="s">
        <v>278</v>
      </c>
      <c r="Q7874" t="s">
        <v>13019</v>
      </c>
      <c r="R7874" t="s">
        <v>3358</v>
      </c>
      <c r="S7874" t="s">
        <v>44</v>
      </c>
      <c r="T7874" t="s">
        <v>347</v>
      </c>
      <c r="U7874" t="s">
        <v>348</v>
      </c>
      <c r="W7874" t="s">
        <v>111</v>
      </c>
      <c r="X7874">
        <v>1</v>
      </c>
      <c r="Y7874">
        <v>10000</v>
      </c>
      <c r="Z7874">
        <v>0</v>
      </c>
      <c r="AA7874">
        <v>0</v>
      </c>
      <c r="AB7874">
        <v>1257962</v>
      </c>
      <c r="AC7874" t="s">
        <v>47</v>
      </c>
      <c r="AD7874">
        <f>+VLOOKUP(T7874,items!$A$2:$D$1255,4,0)</f>
        <v>0</v>
      </c>
      <c r="AE7874">
        <f>+VLOOKUP(T7874,Tabla1[],5,0)</f>
        <v>0</v>
      </c>
      <c r="AF7874">
        <f t="shared" ref="AF7874:AF7937" si="123">+MONTH(O7874)</f>
        <v>10</v>
      </c>
    </row>
    <row r="7875" spans="1:34" x14ac:dyDescent="0.25">
      <c r="A7875">
        <v>106670</v>
      </c>
      <c r="B7875" t="s">
        <v>13905</v>
      </c>
      <c r="C7875" t="s">
        <v>75</v>
      </c>
      <c r="D7875">
        <v>0</v>
      </c>
      <c r="F7875" t="s">
        <v>1106</v>
      </c>
      <c r="G7875" t="s">
        <v>10221</v>
      </c>
      <c r="H7875" t="s">
        <v>13906</v>
      </c>
      <c r="I7875" t="s">
        <v>13907</v>
      </c>
      <c r="J7875" t="s">
        <v>13908</v>
      </c>
      <c r="K7875" t="s">
        <v>37</v>
      </c>
      <c r="L7875" t="s">
        <v>37</v>
      </c>
      <c r="M7875" t="s">
        <v>9159</v>
      </c>
      <c r="N7875" t="s">
        <v>375</v>
      </c>
      <c r="O7875" t="s">
        <v>277</v>
      </c>
      <c r="P7875" t="s">
        <v>278</v>
      </c>
      <c r="Q7875" t="s">
        <v>13019</v>
      </c>
      <c r="R7875" t="s">
        <v>3358</v>
      </c>
      <c r="S7875" t="s">
        <v>44</v>
      </c>
      <c r="T7875" t="s">
        <v>855</v>
      </c>
      <c r="U7875" t="s">
        <v>856</v>
      </c>
      <c r="W7875" t="s">
        <v>93</v>
      </c>
      <c r="X7875">
        <v>3</v>
      </c>
      <c r="Y7875">
        <v>0</v>
      </c>
      <c r="Z7875">
        <v>3000</v>
      </c>
      <c r="AA7875">
        <v>0</v>
      </c>
      <c r="AB7875">
        <v>1276149</v>
      </c>
      <c r="AC7875" t="s">
        <v>47</v>
      </c>
      <c r="AD7875">
        <f>+VLOOKUP(T7875,items!$A$2:$D$1255,4,0)</f>
        <v>0</v>
      </c>
      <c r="AE7875">
        <f>+VLOOKUP(T7875,Tabla1[],5,0)</f>
        <v>0</v>
      </c>
      <c r="AF7875">
        <f t="shared" si="123"/>
        <v>10</v>
      </c>
    </row>
    <row r="7876" spans="1:34" x14ac:dyDescent="0.25">
      <c r="A7876">
        <v>106670</v>
      </c>
      <c r="B7876" t="s">
        <v>13905</v>
      </c>
      <c r="C7876" t="s">
        <v>75</v>
      </c>
      <c r="D7876">
        <v>0</v>
      </c>
      <c r="F7876" t="s">
        <v>1106</v>
      </c>
      <c r="G7876" t="s">
        <v>10221</v>
      </c>
      <c r="H7876" t="s">
        <v>13906</v>
      </c>
      <c r="I7876" t="s">
        <v>13907</v>
      </c>
      <c r="J7876" t="s">
        <v>13908</v>
      </c>
      <c r="K7876" t="s">
        <v>37</v>
      </c>
      <c r="L7876" t="s">
        <v>37</v>
      </c>
      <c r="M7876" t="s">
        <v>9159</v>
      </c>
      <c r="N7876" t="s">
        <v>375</v>
      </c>
      <c r="O7876" t="s">
        <v>277</v>
      </c>
      <c r="P7876" t="s">
        <v>278</v>
      </c>
      <c r="Q7876" t="s">
        <v>13019</v>
      </c>
      <c r="R7876" t="s">
        <v>3358</v>
      </c>
      <c r="S7876" t="s">
        <v>44</v>
      </c>
      <c r="T7876" t="s">
        <v>466</v>
      </c>
      <c r="U7876" t="s">
        <v>467</v>
      </c>
      <c r="V7876" t="s">
        <v>688</v>
      </c>
      <c r="W7876" t="s">
        <v>93</v>
      </c>
      <c r="X7876">
        <v>1</v>
      </c>
      <c r="Y7876">
        <v>9400</v>
      </c>
      <c r="Z7876">
        <v>0</v>
      </c>
      <c r="AA7876">
        <v>3000</v>
      </c>
      <c r="AB7876">
        <v>11037713</v>
      </c>
      <c r="AC7876" t="s">
        <v>47</v>
      </c>
      <c r="AD7876" t="str">
        <f>+VLOOKUP(T7876,items!$A$2:$D$1255,4,0)</f>
        <v>SOMBRALINA</v>
      </c>
      <c r="AE7876" t="str">
        <f>+VLOOKUP(T7876,Tabla1[],5,0)</f>
        <v>ELECTRICA</v>
      </c>
      <c r="AF7876">
        <f t="shared" si="123"/>
        <v>10</v>
      </c>
    </row>
    <row r="7877" spans="1:34" x14ac:dyDescent="0.25">
      <c r="A7877">
        <v>106671</v>
      </c>
      <c r="B7877" t="s">
        <v>6467</v>
      </c>
      <c r="C7877" t="s">
        <v>1065</v>
      </c>
      <c r="D7877">
        <v>0</v>
      </c>
      <c r="F7877" t="s">
        <v>8477</v>
      </c>
      <c r="G7877" t="s">
        <v>9158</v>
      </c>
      <c r="H7877" t="s">
        <v>13909</v>
      </c>
      <c r="I7877" t="s">
        <v>37</v>
      </c>
      <c r="J7877" t="s">
        <v>37</v>
      </c>
      <c r="K7877" t="s">
        <v>13910</v>
      </c>
      <c r="L7877" t="s">
        <v>13911</v>
      </c>
      <c r="M7877" t="s">
        <v>1250</v>
      </c>
      <c r="N7877" t="s">
        <v>1250</v>
      </c>
      <c r="O7877" t="s">
        <v>173</v>
      </c>
      <c r="P7877" t="s">
        <v>13912</v>
      </c>
      <c r="Q7877" t="s">
        <v>12871</v>
      </c>
      <c r="R7877" t="s">
        <v>127</v>
      </c>
      <c r="S7877" t="s">
        <v>128</v>
      </c>
      <c r="T7877" t="s">
        <v>540</v>
      </c>
      <c r="U7877" t="s">
        <v>541</v>
      </c>
      <c r="V7877" t="s">
        <v>3154</v>
      </c>
      <c r="X7877">
        <v>2</v>
      </c>
      <c r="Y7877">
        <v>0</v>
      </c>
      <c r="Z7877">
        <v>0</v>
      </c>
      <c r="AA7877">
        <v>0</v>
      </c>
      <c r="AB7877">
        <v>19004710</v>
      </c>
      <c r="AC7877" t="s">
        <v>47</v>
      </c>
      <c r="AD7877">
        <f>+VLOOKUP(T7877,items!$A$2:$D$1255,4,0)</f>
        <v>0</v>
      </c>
      <c r="AE7877">
        <f>+VLOOKUP(T7877,Tabla1[],5,0)</f>
        <v>0</v>
      </c>
      <c r="AF7877">
        <f t="shared" si="123"/>
        <v>10</v>
      </c>
    </row>
    <row r="7878" spans="1:34" x14ac:dyDescent="0.25">
      <c r="A7878">
        <v>106672</v>
      </c>
      <c r="B7878" t="s">
        <v>13913</v>
      </c>
      <c r="C7878" t="s">
        <v>75</v>
      </c>
      <c r="D7878">
        <v>0</v>
      </c>
      <c r="F7878" t="s">
        <v>175</v>
      </c>
      <c r="G7878" t="s">
        <v>6292</v>
      </c>
      <c r="H7878" t="s">
        <v>13914</v>
      </c>
      <c r="I7878" t="s">
        <v>37</v>
      </c>
      <c r="J7878" t="s">
        <v>13915</v>
      </c>
      <c r="K7878" t="s">
        <v>13916</v>
      </c>
      <c r="L7878" t="s">
        <v>13917</v>
      </c>
      <c r="M7878" t="s">
        <v>6296</v>
      </c>
      <c r="N7878" t="s">
        <v>6296</v>
      </c>
      <c r="O7878" t="s">
        <v>6297</v>
      </c>
      <c r="P7878" t="s">
        <v>6298</v>
      </c>
      <c r="Q7878" t="s">
        <v>6299</v>
      </c>
      <c r="R7878" t="s">
        <v>127</v>
      </c>
      <c r="S7878" t="s">
        <v>108</v>
      </c>
      <c r="T7878" t="s">
        <v>1711</v>
      </c>
      <c r="U7878" t="s">
        <v>1712</v>
      </c>
      <c r="V7878" t="s">
        <v>166</v>
      </c>
      <c r="X7878">
        <v>1</v>
      </c>
      <c r="Y7878">
        <v>0</v>
      </c>
      <c r="Z7878">
        <v>0</v>
      </c>
      <c r="AA7878">
        <v>0</v>
      </c>
      <c r="AB7878">
        <v>1417369</v>
      </c>
      <c r="AC7878" t="s">
        <v>47</v>
      </c>
      <c r="AD7878">
        <f>+VLOOKUP(T7878,items!$A$2:$D$1255,4,0)</f>
        <v>0</v>
      </c>
      <c r="AE7878">
        <f>+VLOOKUP(T7878,Tabla1[],5,0)</f>
        <v>0</v>
      </c>
      <c r="AF7878">
        <f t="shared" si="123"/>
        <v>10</v>
      </c>
    </row>
    <row r="7879" spans="1:34" x14ac:dyDescent="0.25">
      <c r="A7879">
        <v>106672</v>
      </c>
      <c r="B7879" t="s">
        <v>13913</v>
      </c>
      <c r="C7879" t="s">
        <v>75</v>
      </c>
      <c r="D7879">
        <v>0</v>
      </c>
      <c r="F7879" t="s">
        <v>175</v>
      </c>
      <c r="G7879" t="s">
        <v>6292</v>
      </c>
      <c r="H7879" t="s">
        <v>13914</v>
      </c>
      <c r="I7879" t="s">
        <v>37</v>
      </c>
      <c r="J7879" t="s">
        <v>13915</v>
      </c>
      <c r="K7879" t="s">
        <v>13916</v>
      </c>
      <c r="L7879" t="s">
        <v>13917</v>
      </c>
      <c r="M7879" t="s">
        <v>6296</v>
      </c>
      <c r="N7879" t="s">
        <v>6296</v>
      </c>
      <c r="O7879" t="s">
        <v>6297</v>
      </c>
      <c r="P7879" t="s">
        <v>6298</v>
      </c>
      <c r="Q7879" t="s">
        <v>6299</v>
      </c>
      <c r="R7879" t="s">
        <v>127</v>
      </c>
      <c r="S7879" t="s">
        <v>108</v>
      </c>
      <c r="T7879" t="s">
        <v>392</v>
      </c>
      <c r="U7879" t="s">
        <v>393</v>
      </c>
      <c r="X7879">
        <v>1</v>
      </c>
      <c r="Y7879">
        <v>0</v>
      </c>
      <c r="Z7879">
        <v>0</v>
      </c>
      <c r="AA7879">
        <v>0</v>
      </c>
      <c r="AB7879">
        <v>0</v>
      </c>
      <c r="AC7879" t="s">
        <v>47</v>
      </c>
      <c r="AD7879" t="e">
        <f>+VLOOKUP(T7879,items!$A$2:$D$1255,4,0)</f>
        <v>#N/A</v>
      </c>
      <c r="AE7879" t="e">
        <f>+VLOOKUP(T7879,Tabla1[],5,0)</f>
        <v>#N/A</v>
      </c>
      <c r="AF7879">
        <f t="shared" si="123"/>
        <v>10</v>
      </c>
    </row>
    <row r="7880" spans="1:34" x14ac:dyDescent="0.25">
      <c r="A7880">
        <v>106686</v>
      </c>
      <c r="B7880" t="s">
        <v>13918</v>
      </c>
      <c r="C7880" t="s">
        <v>33</v>
      </c>
      <c r="D7880">
        <v>0</v>
      </c>
      <c r="F7880" t="s">
        <v>8477</v>
      </c>
      <c r="G7880" t="s">
        <v>8478</v>
      </c>
      <c r="H7880" t="s">
        <v>13919</v>
      </c>
      <c r="I7880" t="s">
        <v>37</v>
      </c>
      <c r="J7880" t="s">
        <v>13920</v>
      </c>
      <c r="K7880" t="s">
        <v>13921</v>
      </c>
      <c r="L7880" t="s">
        <v>13922</v>
      </c>
      <c r="M7880" t="s">
        <v>242</v>
      </c>
      <c r="N7880" t="s">
        <v>242</v>
      </c>
      <c r="O7880" t="s">
        <v>10220</v>
      </c>
      <c r="P7880" t="s">
        <v>9152</v>
      </c>
      <c r="Q7880" t="s">
        <v>9157</v>
      </c>
      <c r="R7880" t="s">
        <v>127</v>
      </c>
      <c r="S7880" t="s">
        <v>44</v>
      </c>
      <c r="T7880" t="s">
        <v>3200</v>
      </c>
      <c r="U7880" t="s">
        <v>3201</v>
      </c>
      <c r="X7880">
        <v>8</v>
      </c>
      <c r="Y7880">
        <v>0</v>
      </c>
      <c r="Z7880">
        <v>0</v>
      </c>
      <c r="AA7880">
        <v>0</v>
      </c>
      <c r="AB7880">
        <v>78400</v>
      </c>
      <c r="AC7880" t="s">
        <v>47</v>
      </c>
      <c r="AD7880">
        <f>+VLOOKUP(T7880,items!$A$2:$D$1255,4,0)</f>
        <v>0</v>
      </c>
      <c r="AE7880">
        <f>+VLOOKUP(T7880,Tabla1[],5,0)</f>
        <v>0</v>
      </c>
      <c r="AF7880">
        <f t="shared" si="123"/>
        <v>8</v>
      </c>
    </row>
    <row r="7881" spans="1:34" x14ac:dyDescent="0.25">
      <c r="A7881">
        <v>106686</v>
      </c>
      <c r="B7881" t="s">
        <v>13918</v>
      </c>
      <c r="C7881" t="s">
        <v>33</v>
      </c>
      <c r="D7881">
        <v>0</v>
      </c>
      <c r="F7881" t="s">
        <v>8477</v>
      </c>
      <c r="G7881" t="s">
        <v>8478</v>
      </c>
      <c r="H7881" t="s">
        <v>13919</v>
      </c>
      <c r="I7881" t="s">
        <v>37</v>
      </c>
      <c r="J7881" t="s">
        <v>13920</v>
      </c>
      <c r="K7881" t="s">
        <v>13921</v>
      </c>
      <c r="L7881" t="s">
        <v>13922</v>
      </c>
      <c r="M7881" t="s">
        <v>242</v>
      </c>
      <c r="N7881" t="s">
        <v>242</v>
      </c>
      <c r="O7881" t="s">
        <v>10220</v>
      </c>
      <c r="P7881" t="s">
        <v>9152</v>
      </c>
      <c r="Q7881" t="s">
        <v>9157</v>
      </c>
      <c r="R7881" t="s">
        <v>127</v>
      </c>
      <c r="S7881" t="s">
        <v>44</v>
      </c>
      <c r="T7881" t="s">
        <v>94</v>
      </c>
      <c r="U7881" t="s">
        <v>95</v>
      </c>
      <c r="X7881">
        <v>1</v>
      </c>
      <c r="Y7881">
        <v>0</v>
      </c>
      <c r="Z7881">
        <v>0</v>
      </c>
      <c r="AA7881">
        <v>0</v>
      </c>
      <c r="AB7881">
        <v>250000</v>
      </c>
      <c r="AC7881" t="s">
        <v>47</v>
      </c>
      <c r="AD7881" t="e">
        <f>+VLOOKUP(T7881,items!$A$2:$D$1255,4,0)</f>
        <v>#N/A</v>
      </c>
      <c r="AE7881" t="e">
        <f>+VLOOKUP(T7881,Tabla1[],5,0)</f>
        <v>#N/A</v>
      </c>
      <c r="AF7881">
        <f t="shared" si="123"/>
        <v>8</v>
      </c>
    </row>
    <row r="7882" spans="1:34" x14ac:dyDescent="0.25">
      <c r="A7882">
        <v>106686</v>
      </c>
      <c r="B7882" t="s">
        <v>13918</v>
      </c>
      <c r="C7882" t="s">
        <v>33</v>
      </c>
      <c r="D7882">
        <v>0</v>
      </c>
      <c r="F7882" t="s">
        <v>8477</v>
      </c>
      <c r="G7882" t="s">
        <v>8478</v>
      </c>
      <c r="H7882" t="s">
        <v>13919</v>
      </c>
      <c r="I7882" t="s">
        <v>37</v>
      </c>
      <c r="J7882" t="s">
        <v>13920</v>
      </c>
      <c r="K7882" t="s">
        <v>13921</v>
      </c>
      <c r="L7882" t="s">
        <v>13922</v>
      </c>
      <c r="M7882" t="s">
        <v>242</v>
      </c>
      <c r="N7882" t="s">
        <v>242</v>
      </c>
      <c r="O7882" t="s">
        <v>10220</v>
      </c>
      <c r="P7882" t="s">
        <v>9152</v>
      </c>
      <c r="Q7882" t="s">
        <v>9157</v>
      </c>
      <c r="R7882" t="s">
        <v>127</v>
      </c>
      <c r="S7882" t="s">
        <v>44</v>
      </c>
      <c r="T7882" t="s">
        <v>94</v>
      </c>
      <c r="U7882" t="s">
        <v>95</v>
      </c>
      <c r="X7882">
        <v>1</v>
      </c>
      <c r="Y7882">
        <v>0</v>
      </c>
      <c r="Z7882">
        <v>0</v>
      </c>
      <c r="AA7882">
        <v>0</v>
      </c>
      <c r="AB7882">
        <v>150000</v>
      </c>
      <c r="AC7882" t="s">
        <v>47</v>
      </c>
      <c r="AD7882" t="e">
        <f>+VLOOKUP(T7882,items!$A$2:$D$1255,4,0)</f>
        <v>#N/A</v>
      </c>
      <c r="AE7882" t="e">
        <f>+VLOOKUP(T7882,Tabla1[],5,0)</f>
        <v>#N/A</v>
      </c>
      <c r="AF7882">
        <f t="shared" si="123"/>
        <v>8</v>
      </c>
    </row>
    <row r="7883" spans="1:34" x14ac:dyDescent="0.25">
      <c r="A7883">
        <v>106686</v>
      </c>
      <c r="B7883" t="s">
        <v>13918</v>
      </c>
      <c r="C7883" t="s">
        <v>33</v>
      </c>
      <c r="D7883">
        <v>0</v>
      </c>
      <c r="F7883" t="s">
        <v>8477</v>
      </c>
      <c r="G7883" t="s">
        <v>8478</v>
      </c>
      <c r="H7883" t="s">
        <v>13919</v>
      </c>
      <c r="I7883" t="s">
        <v>37</v>
      </c>
      <c r="J7883" t="s">
        <v>13920</v>
      </c>
      <c r="K7883" t="s">
        <v>13921</v>
      </c>
      <c r="L7883" t="s">
        <v>13922</v>
      </c>
      <c r="M7883" t="s">
        <v>242</v>
      </c>
      <c r="N7883" t="s">
        <v>242</v>
      </c>
      <c r="O7883" t="s">
        <v>10220</v>
      </c>
      <c r="P7883" t="s">
        <v>9152</v>
      </c>
      <c r="Q7883" t="s">
        <v>9157</v>
      </c>
      <c r="R7883" t="s">
        <v>127</v>
      </c>
      <c r="S7883" t="s">
        <v>44</v>
      </c>
      <c r="T7883" t="s">
        <v>283</v>
      </c>
      <c r="U7883" t="s">
        <v>284</v>
      </c>
      <c r="X7883">
        <v>1</v>
      </c>
      <c r="Y7883">
        <v>0</v>
      </c>
      <c r="Z7883">
        <v>0</v>
      </c>
      <c r="AA7883">
        <v>0</v>
      </c>
      <c r="AB7883">
        <v>250000</v>
      </c>
      <c r="AC7883" t="s">
        <v>47</v>
      </c>
      <c r="AD7883" t="e">
        <f>+VLOOKUP(T7883,items!$A$2:$D$1255,4,0)</f>
        <v>#N/A</v>
      </c>
      <c r="AE7883" t="e">
        <f>+VLOOKUP(T7883,Tabla1[],5,0)</f>
        <v>#N/A</v>
      </c>
      <c r="AF7883">
        <f t="shared" si="123"/>
        <v>8</v>
      </c>
    </row>
    <row r="7884" spans="1:34" x14ac:dyDescent="0.25">
      <c r="A7884">
        <v>106695</v>
      </c>
      <c r="B7884" t="s">
        <v>13145</v>
      </c>
      <c r="C7884" t="s">
        <v>33</v>
      </c>
      <c r="D7884">
        <v>0</v>
      </c>
      <c r="F7884" t="s">
        <v>11623</v>
      </c>
      <c r="G7884" t="s">
        <v>12746</v>
      </c>
      <c r="H7884" t="s">
        <v>13923</v>
      </c>
      <c r="I7884" t="s">
        <v>13924</v>
      </c>
      <c r="J7884" t="s">
        <v>13925</v>
      </c>
      <c r="K7884" t="s">
        <v>13926</v>
      </c>
      <c r="L7884" t="s">
        <v>37</v>
      </c>
      <c r="M7884" t="s">
        <v>12569</v>
      </c>
      <c r="N7884" t="s">
        <v>375</v>
      </c>
      <c r="O7884" t="s">
        <v>3356</v>
      </c>
      <c r="P7884" t="s">
        <v>173</v>
      </c>
      <c r="Q7884" t="s">
        <v>13927</v>
      </c>
      <c r="R7884" t="s">
        <v>43</v>
      </c>
      <c r="S7884" t="s">
        <v>272</v>
      </c>
      <c r="T7884" t="s">
        <v>1022</v>
      </c>
      <c r="U7884" t="s">
        <v>1023</v>
      </c>
      <c r="V7884" t="s">
        <v>867</v>
      </c>
      <c r="X7884">
        <v>4</v>
      </c>
      <c r="Y7884">
        <v>5000</v>
      </c>
      <c r="Z7884">
        <v>0</v>
      </c>
      <c r="AA7884">
        <v>3000</v>
      </c>
      <c r="AB7884" s="14">
        <v>5144731.2</v>
      </c>
      <c r="AC7884" t="s">
        <v>47</v>
      </c>
      <c r="AD7884">
        <f>+VLOOKUP(T7884,items!$A$2:$D$1255,4,0)</f>
        <v>0</v>
      </c>
      <c r="AE7884">
        <f>+VLOOKUP(T7884,Tabla1[],5,0)</f>
        <v>0</v>
      </c>
      <c r="AF7884">
        <f t="shared" si="123"/>
        <v>10</v>
      </c>
      <c r="AG7884">
        <v>3816</v>
      </c>
      <c r="AH7884" s="14">
        <v>5144731.2</v>
      </c>
    </row>
    <row r="7885" spans="1:34" x14ac:dyDescent="0.25">
      <c r="A7885">
        <v>106699</v>
      </c>
      <c r="B7885" t="s">
        <v>13928</v>
      </c>
      <c r="C7885" t="s">
        <v>33</v>
      </c>
      <c r="D7885">
        <v>0</v>
      </c>
      <c r="F7885" t="s">
        <v>11623</v>
      </c>
      <c r="G7885" t="s">
        <v>11623</v>
      </c>
      <c r="H7885" t="s">
        <v>13929</v>
      </c>
      <c r="I7885" t="s">
        <v>37</v>
      </c>
      <c r="J7885" t="s">
        <v>13930</v>
      </c>
      <c r="K7885" t="s">
        <v>37</v>
      </c>
      <c r="L7885" t="s">
        <v>37</v>
      </c>
      <c r="M7885" t="s">
        <v>234</v>
      </c>
      <c r="N7885" t="s">
        <v>234</v>
      </c>
      <c r="O7885" t="s">
        <v>13016</v>
      </c>
      <c r="P7885" t="s">
        <v>10581</v>
      </c>
      <c r="Q7885" t="s">
        <v>12073</v>
      </c>
      <c r="R7885" t="s">
        <v>3358</v>
      </c>
      <c r="S7885" t="s">
        <v>108</v>
      </c>
      <c r="T7885" t="s">
        <v>1145</v>
      </c>
      <c r="U7885" t="s">
        <v>1146</v>
      </c>
      <c r="X7885">
        <v>1</v>
      </c>
      <c r="Y7885">
        <v>0</v>
      </c>
      <c r="Z7885">
        <v>0</v>
      </c>
      <c r="AA7885">
        <v>0</v>
      </c>
      <c r="AB7885">
        <v>280000</v>
      </c>
      <c r="AC7885" t="s">
        <v>47</v>
      </c>
      <c r="AD7885" t="e">
        <f>+VLOOKUP(T7885,items!$A$2:$D$1255,4,0)</f>
        <v>#N/A</v>
      </c>
      <c r="AE7885" t="e">
        <f>+VLOOKUP(T7885,Tabla1[],5,0)</f>
        <v>#N/A</v>
      </c>
      <c r="AF7885">
        <f t="shared" si="123"/>
        <v>8</v>
      </c>
    </row>
    <row r="7886" spans="1:34" x14ac:dyDescent="0.25">
      <c r="A7886">
        <v>106699</v>
      </c>
      <c r="B7886" t="s">
        <v>13928</v>
      </c>
      <c r="C7886" t="s">
        <v>33</v>
      </c>
      <c r="D7886">
        <v>0</v>
      </c>
      <c r="F7886" t="s">
        <v>11623</v>
      </c>
      <c r="G7886" t="s">
        <v>11623</v>
      </c>
      <c r="H7886" t="s">
        <v>13929</v>
      </c>
      <c r="I7886" t="s">
        <v>37</v>
      </c>
      <c r="J7886" t="s">
        <v>13930</v>
      </c>
      <c r="K7886" t="s">
        <v>37</v>
      </c>
      <c r="L7886" t="s">
        <v>37</v>
      </c>
      <c r="M7886" t="s">
        <v>234</v>
      </c>
      <c r="N7886" t="s">
        <v>234</v>
      </c>
      <c r="O7886" t="s">
        <v>13016</v>
      </c>
      <c r="P7886" t="s">
        <v>10581</v>
      </c>
      <c r="Q7886" t="s">
        <v>12073</v>
      </c>
      <c r="R7886" t="s">
        <v>3358</v>
      </c>
      <c r="S7886" t="s">
        <v>108</v>
      </c>
      <c r="T7886" t="s">
        <v>1145</v>
      </c>
      <c r="U7886" t="s">
        <v>1146</v>
      </c>
      <c r="X7886">
        <v>1</v>
      </c>
      <c r="Y7886">
        <v>0</v>
      </c>
      <c r="Z7886">
        <v>0</v>
      </c>
      <c r="AA7886">
        <v>0</v>
      </c>
      <c r="AB7886">
        <v>200000</v>
      </c>
      <c r="AC7886" t="s">
        <v>47</v>
      </c>
      <c r="AD7886" t="e">
        <f>+VLOOKUP(T7886,items!$A$2:$D$1255,4,0)</f>
        <v>#N/A</v>
      </c>
      <c r="AE7886" t="e">
        <f>+VLOOKUP(T7886,Tabla1[],5,0)</f>
        <v>#N/A</v>
      </c>
      <c r="AF7886">
        <f t="shared" si="123"/>
        <v>8</v>
      </c>
    </row>
    <row r="7887" spans="1:34" x14ac:dyDescent="0.25">
      <c r="A7887">
        <v>106701</v>
      </c>
      <c r="B7887" t="s">
        <v>13204</v>
      </c>
      <c r="C7887" t="s">
        <v>75</v>
      </c>
      <c r="D7887">
        <v>0</v>
      </c>
      <c r="F7887" t="s">
        <v>11623</v>
      </c>
      <c r="G7887" t="s">
        <v>11623</v>
      </c>
      <c r="H7887" t="s">
        <v>13931</v>
      </c>
      <c r="I7887" t="s">
        <v>37</v>
      </c>
      <c r="J7887" t="s">
        <v>13932</v>
      </c>
      <c r="K7887" t="s">
        <v>13933</v>
      </c>
      <c r="L7887" t="s">
        <v>37</v>
      </c>
      <c r="M7887" t="s">
        <v>234</v>
      </c>
      <c r="N7887" t="s">
        <v>234</v>
      </c>
      <c r="O7887" t="s">
        <v>8997</v>
      </c>
      <c r="P7887" t="s">
        <v>8998</v>
      </c>
      <c r="Q7887" t="s">
        <v>8998</v>
      </c>
      <c r="R7887" t="s">
        <v>127</v>
      </c>
      <c r="S7887" t="s">
        <v>346</v>
      </c>
      <c r="T7887" t="s">
        <v>1536</v>
      </c>
      <c r="U7887" t="s">
        <v>1537</v>
      </c>
      <c r="X7887">
        <v>4</v>
      </c>
      <c r="Y7887">
        <v>0</v>
      </c>
      <c r="Z7887">
        <v>0</v>
      </c>
      <c r="AA7887">
        <v>0</v>
      </c>
      <c r="AB7887">
        <v>1700000</v>
      </c>
      <c r="AC7887" t="s">
        <v>47</v>
      </c>
      <c r="AD7887">
        <f>+VLOOKUP(T7887,items!$A$2:$D$1255,4,0)</f>
        <v>0</v>
      </c>
      <c r="AE7887">
        <f>+VLOOKUP(T7887,Tabla1[],5,0)</f>
        <v>0</v>
      </c>
      <c r="AF7887">
        <f t="shared" si="123"/>
        <v>8</v>
      </c>
    </row>
    <row r="7888" spans="1:34" x14ac:dyDescent="0.25">
      <c r="A7888">
        <v>106704</v>
      </c>
      <c r="B7888" t="s">
        <v>13934</v>
      </c>
      <c r="C7888" t="s">
        <v>75</v>
      </c>
      <c r="D7888">
        <v>0</v>
      </c>
      <c r="F7888" t="s">
        <v>175</v>
      </c>
      <c r="G7888" t="s">
        <v>13254</v>
      </c>
      <c r="H7888" t="s">
        <v>13935</v>
      </c>
      <c r="I7888" t="s">
        <v>37</v>
      </c>
      <c r="J7888" t="s">
        <v>13936</v>
      </c>
      <c r="K7888" t="s">
        <v>13937</v>
      </c>
      <c r="L7888" t="s">
        <v>13938</v>
      </c>
      <c r="M7888" t="s">
        <v>11844</v>
      </c>
      <c r="N7888" t="s">
        <v>11844</v>
      </c>
      <c r="O7888" t="s">
        <v>12073</v>
      </c>
      <c r="P7888" t="s">
        <v>8480</v>
      </c>
      <c r="Q7888" t="s">
        <v>9541</v>
      </c>
      <c r="R7888" t="s">
        <v>127</v>
      </c>
      <c r="S7888" t="s">
        <v>64</v>
      </c>
      <c r="T7888" t="s">
        <v>9456</v>
      </c>
      <c r="U7888" t="s">
        <v>9457</v>
      </c>
      <c r="X7888">
        <v>36</v>
      </c>
      <c r="Y7888">
        <v>0</v>
      </c>
      <c r="Z7888">
        <v>0</v>
      </c>
      <c r="AA7888">
        <v>0</v>
      </c>
      <c r="AB7888">
        <v>72000</v>
      </c>
      <c r="AC7888" t="s">
        <v>47</v>
      </c>
      <c r="AD7888">
        <f>+VLOOKUP(T7888,items!$A$2:$D$1255,4,0)</f>
        <v>0</v>
      </c>
      <c r="AE7888">
        <f>+VLOOKUP(T7888,Tabla1[],5,0)</f>
        <v>0</v>
      </c>
      <c r="AF7888">
        <f t="shared" si="123"/>
        <v>8</v>
      </c>
    </row>
    <row r="7889" spans="1:34" x14ac:dyDescent="0.25">
      <c r="A7889">
        <v>106704</v>
      </c>
      <c r="B7889" t="s">
        <v>13934</v>
      </c>
      <c r="C7889" t="s">
        <v>75</v>
      </c>
      <c r="D7889">
        <v>0</v>
      </c>
      <c r="F7889" t="s">
        <v>175</v>
      </c>
      <c r="G7889" t="s">
        <v>13254</v>
      </c>
      <c r="H7889" t="s">
        <v>13935</v>
      </c>
      <c r="I7889" t="s">
        <v>37</v>
      </c>
      <c r="J7889" t="s">
        <v>13936</v>
      </c>
      <c r="K7889" t="s">
        <v>13937</v>
      </c>
      <c r="L7889" t="s">
        <v>13938</v>
      </c>
      <c r="M7889" t="s">
        <v>11844</v>
      </c>
      <c r="N7889" t="s">
        <v>11844</v>
      </c>
      <c r="O7889" t="s">
        <v>12073</v>
      </c>
      <c r="P7889" t="s">
        <v>8480</v>
      </c>
      <c r="Q7889" t="s">
        <v>9541</v>
      </c>
      <c r="R7889" t="s">
        <v>127</v>
      </c>
      <c r="S7889" t="s">
        <v>64</v>
      </c>
      <c r="T7889" t="s">
        <v>13939</v>
      </c>
      <c r="U7889" t="s">
        <v>13940</v>
      </c>
      <c r="W7889" t="s">
        <v>1434</v>
      </c>
      <c r="X7889">
        <v>13</v>
      </c>
      <c r="Y7889">
        <v>0</v>
      </c>
      <c r="Z7889">
        <v>0</v>
      </c>
      <c r="AA7889">
        <v>0</v>
      </c>
      <c r="AB7889">
        <v>3645083</v>
      </c>
      <c r="AC7889" t="s">
        <v>47</v>
      </c>
      <c r="AD7889">
        <f>+VLOOKUP(T7889,items!$A$2:$D$1255,4,0)</f>
        <v>0</v>
      </c>
      <c r="AE7889">
        <f>+VLOOKUP(T7889,Tabla1[],5,0)</f>
        <v>0</v>
      </c>
      <c r="AF7889">
        <f t="shared" si="123"/>
        <v>8</v>
      </c>
    </row>
    <row r="7890" spans="1:34" x14ac:dyDescent="0.25">
      <c r="A7890">
        <v>106704</v>
      </c>
      <c r="B7890" t="s">
        <v>13934</v>
      </c>
      <c r="C7890" t="s">
        <v>75</v>
      </c>
      <c r="D7890">
        <v>0</v>
      </c>
      <c r="F7890" t="s">
        <v>175</v>
      </c>
      <c r="G7890" t="s">
        <v>13254</v>
      </c>
      <c r="H7890" t="s">
        <v>13935</v>
      </c>
      <c r="I7890" t="s">
        <v>37</v>
      </c>
      <c r="J7890" t="s">
        <v>13936</v>
      </c>
      <c r="K7890" t="s">
        <v>13937</v>
      </c>
      <c r="L7890" t="s">
        <v>13938</v>
      </c>
      <c r="M7890" t="s">
        <v>11844</v>
      </c>
      <c r="N7890" t="s">
        <v>11844</v>
      </c>
      <c r="O7890" t="s">
        <v>12073</v>
      </c>
      <c r="P7890" t="s">
        <v>8480</v>
      </c>
      <c r="Q7890" t="s">
        <v>9541</v>
      </c>
      <c r="R7890" t="s">
        <v>127</v>
      </c>
      <c r="S7890" t="s">
        <v>64</v>
      </c>
      <c r="T7890" t="s">
        <v>5236</v>
      </c>
      <c r="U7890" t="s">
        <v>5237</v>
      </c>
      <c r="X7890">
        <v>11</v>
      </c>
      <c r="Y7890">
        <v>0</v>
      </c>
      <c r="Z7890">
        <v>0</v>
      </c>
      <c r="AA7890">
        <v>0</v>
      </c>
      <c r="AB7890">
        <v>385000</v>
      </c>
      <c r="AC7890" t="s">
        <v>47</v>
      </c>
      <c r="AD7890">
        <f>+VLOOKUP(T7890,items!$A$2:$D$1255,4,0)</f>
        <v>0</v>
      </c>
      <c r="AE7890">
        <f>+VLOOKUP(T7890,Tabla1[],5,0)</f>
        <v>0</v>
      </c>
      <c r="AF7890">
        <f t="shared" si="123"/>
        <v>8</v>
      </c>
    </row>
    <row r="7891" spans="1:34" x14ac:dyDescent="0.25">
      <c r="A7891">
        <v>106704</v>
      </c>
      <c r="B7891" t="s">
        <v>13934</v>
      </c>
      <c r="C7891" t="s">
        <v>75</v>
      </c>
      <c r="D7891">
        <v>0</v>
      </c>
      <c r="F7891" t="s">
        <v>175</v>
      </c>
      <c r="G7891" t="s">
        <v>13254</v>
      </c>
      <c r="H7891" t="s">
        <v>13935</v>
      </c>
      <c r="I7891" t="s">
        <v>37</v>
      </c>
      <c r="J7891" t="s">
        <v>13936</v>
      </c>
      <c r="K7891" t="s">
        <v>13937</v>
      </c>
      <c r="L7891" t="s">
        <v>13938</v>
      </c>
      <c r="M7891" t="s">
        <v>11844</v>
      </c>
      <c r="N7891" t="s">
        <v>11844</v>
      </c>
      <c r="O7891" t="s">
        <v>12073</v>
      </c>
      <c r="P7891" t="s">
        <v>8480</v>
      </c>
      <c r="Q7891" t="s">
        <v>9541</v>
      </c>
      <c r="R7891" t="s">
        <v>127</v>
      </c>
      <c r="S7891" t="s">
        <v>64</v>
      </c>
      <c r="T7891" t="s">
        <v>12441</v>
      </c>
      <c r="U7891" t="s">
        <v>12442</v>
      </c>
      <c r="X7891">
        <v>11</v>
      </c>
      <c r="Y7891">
        <v>0</v>
      </c>
      <c r="Z7891">
        <v>0</v>
      </c>
      <c r="AA7891">
        <v>0</v>
      </c>
      <c r="AB7891">
        <v>440000</v>
      </c>
      <c r="AC7891" t="s">
        <v>47</v>
      </c>
      <c r="AD7891">
        <f>+VLOOKUP(T7891,items!$A$2:$D$1255,4,0)</f>
        <v>0</v>
      </c>
      <c r="AE7891">
        <f>+VLOOKUP(T7891,Tabla1[],5,0)</f>
        <v>0</v>
      </c>
      <c r="AF7891">
        <f t="shared" si="123"/>
        <v>8</v>
      </c>
    </row>
    <row r="7892" spans="1:34" x14ac:dyDescent="0.25">
      <c r="A7892">
        <v>106704</v>
      </c>
      <c r="B7892" t="s">
        <v>13934</v>
      </c>
      <c r="C7892" t="s">
        <v>75</v>
      </c>
      <c r="D7892">
        <v>0</v>
      </c>
      <c r="F7892" t="s">
        <v>175</v>
      </c>
      <c r="G7892" t="s">
        <v>13254</v>
      </c>
      <c r="H7892" t="s">
        <v>13935</v>
      </c>
      <c r="I7892" t="s">
        <v>37</v>
      </c>
      <c r="J7892" t="s">
        <v>13936</v>
      </c>
      <c r="K7892" t="s">
        <v>13937</v>
      </c>
      <c r="L7892" t="s">
        <v>13938</v>
      </c>
      <c r="M7892" t="s">
        <v>11844</v>
      </c>
      <c r="N7892" t="s">
        <v>11844</v>
      </c>
      <c r="O7892" t="s">
        <v>12073</v>
      </c>
      <c r="P7892" t="s">
        <v>8480</v>
      </c>
      <c r="Q7892" t="s">
        <v>9541</v>
      </c>
      <c r="R7892" t="s">
        <v>127</v>
      </c>
      <c r="S7892" t="s">
        <v>64</v>
      </c>
      <c r="T7892" t="s">
        <v>13241</v>
      </c>
      <c r="U7892" t="s">
        <v>13242</v>
      </c>
      <c r="X7892">
        <v>22</v>
      </c>
      <c r="Y7892">
        <v>0</v>
      </c>
      <c r="Z7892">
        <v>0</v>
      </c>
      <c r="AA7892">
        <v>0</v>
      </c>
      <c r="AB7892">
        <v>50600</v>
      </c>
      <c r="AC7892" t="s">
        <v>47</v>
      </c>
      <c r="AD7892">
        <f>+VLOOKUP(T7892,items!$A$2:$D$1255,4,0)</f>
        <v>0</v>
      </c>
      <c r="AE7892">
        <f>+VLOOKUP(T7892,Tabla1[],5,0)</f>
        <v>0</v>
      </c>
      <c r="AF7892">
        <f t="shared" si="123"/>
        <v>8</v>
      </c>
    </row>
    <row r="7893" spans="1:34" x14ac:dyDescent="0.25">
      <c r="A7893">
        <v>106704</v>
      </c>
      <c r="B7893" t="s">
        <v>13934</v>
      </c>
      <c r="C7893" t="s">
        <v>75</v>
      </c>
      <c r="D7893">
        <v>0</v>
      </c>
      <c r="F7893" t="s">
        <v>175</v>
      </c>
      <c r="G7893" t="s">
        <v>13254</v>
      </c>
      <c r="H7893" t="s">
        <v>13935</v>
      </c>
      <c r="I7893" t="s">
        <v>37</v>
      </c>
      <c r="J7893" t="s">
        <v>13936</v>
      </c>
      <c r="K7893" t="s">
        <v>13937</v>
      </c>
      <c r="L7893" t="s">
        <v>13938</v>
      </c>
      <c r="M7893" t="s">
        <v>11844</v>
      </c>
      <c r="N7893" t="s">
        <v>11844</v>
      </c>
      <c r="O7893" t="s">
        <v>12073</v>
      </c>
      <c r="P7893" t="s">
        <v>8480</v>
      </c>
      <c r="Q7893" t="s">
        <v>9541</v>
      </c>
      <c r="R7893" t="s">
        <v>127</v>
      </c>
      <c r="S7893" t="s">
        <v>64</v>
      </c>
      <c r="T7893" t="s">
        <v>94</v>
      </c>
      <c r="U7893" t="s">
        <v>95</v>
      </c>
      <c r="X7893">
        <v>1</v>
      </c>
      <c r="Y7893">
        <v>0</v>
      </c>
      <c r="Z7893">
        <v>0</v>
      </c>
      <c r="AA7893">
        <v>0</v>
      </c>
      <c r="AB7893">
        <v>350000</v>
      </c>
      <c r="AC7893" t="s">
        <v>47</v>
      </c>
      <c r="AD7893" t="e">
        <f>+VLOOKUP(T7893,items!$A$2:$D$1255,4,0)</f>
        <v>#N/A</v>
      </c>
      <c r="AE7893" t="e">
        <f>+VLOOKUP(T7893,Tabla1[],5,0)</f>
        <v>#N/A</v>
      </c>
      <c r="AF7893">
        <f t="shared" si="123"/>
        <v>8</v>
      </c>
    </row>
    <row r="7894" spans="1:34" x14ac:dyDescent="0.25">
      <c r="A7894">
        <v>106704</v>
      </c>
      <c r="B7894" t="s">
        <v>13934</v>
      </c>
      <c r="C7894" t="s">
        <v>75</v>
      </c>
      <c r="D7894">
        <v>0</v>
      </c>
      <c r="F7894" t="s">
        <v>175</v>
      </c>
      <c r="G7894" t="s">
        <v>13254</v>
      </c>
      <c r="H7894" t="s">
        <v>13935</v>
      </c>
      <c r="I7894" t="s">
        <v>37</v>
      </c>
      <c r="J7894" t="s">
        <v>13936</v>
      </c>
      <c r="K7894" t="s">
        <v>13937</v>
      </c>
      <c r="L7894" t="s">
        <v>13938</v>
      </c>
      <c r="M7894" t="s">
        <v>11844</v>
      </c>
      <c r="N7894" t="s">
        <v>11844</v>
      </c>
      <c r="O7894" t="s">
        <v>12073</v>
      </c>
      <c r="P7894" t="s">
        <v>8480</v>
      </c>
      <c r="Q7894" t="s">
        <v>9541</v>
      </c>
      <c r="R7894" t="s">
        <v>127</v>
      </c>
      <c r="S7894" t="s">
        <v>64</v>
      </c>
      <c r="T7894" t="s">
        <v>392</v>
      </c>
      <c r="U7894" t="s">
        <v>393</v>
      </c>
      <c r="X7894">
        <v>1</v>
      </c>
      <c r="Y7894">
        <v>0</v>
      </c>
      <c r="Z7894">
        <v>0</v>
      </c>
      <c r="AA7894">
        <v>0</v>
      </c>
      <c r="AB7894">
        <v>200000</v>
      </c>
      <c r="AC7894" t="s">
        <v>47</v>
      </c>
      <c r="AD7894" t="e">
        <f>+VLOOKUP(T7894,items!$A$2:$D$1255,4,0)</f>
        <v>#N/A</v>
      </c>
      <c r="AE7894" t="e">
        <f>+VLOOKUP(T7894,Tabla1[],5,0)</f>
        <v>#N/A</v>
      </c>
      <c r="AF7894">
        <f t="shared" si="123"/>
        <v>8</v>
      </c>
    </row>
    <row r="7895" spans="1:34" x14ac:dyDescent="0.25">
      <c r="A7895">
        <v>106705</v>
      </c>
      <c r="B7895" t="s">
        <v>9647</v>
      </c>
      <c r="C7895" t="s">
        <v>75</v>
      </c>
      <c r="D7895">
        <v>0</v>
      </c>
      <c r="F7895" t="s">
        <v>11623</v>
      </c>
      <c r="G7895" t="s">
        <v>234</v>
      </c>
      <c r="H7895" t="s">
        <v>13941</v>
      </c>
      <c r="I7895" t="s">
        <v>37</v>
      </c>
      <c r="J7895" t="s">
        <v>13942</v>
      </c>
      <c r="K7895" t="s">
        <v>13943</v>
      </c>
      <c r="L7895" t="s">
        <v>13944</v>
      </c>
      <c r="M7895" t="s">
        <v>239</v>
      </c>
      <c r="N7895" t="s">
        <v>239</v>
      </c>
      <c r="O7895" t="s">
        <v>240</v>
      </c>
      <c r="P7895" t="s">
        <v>242</v>
      </c>
      <c r="Q7895" t="s">
        <v>8479</v>
      </c>
      <c r="R7895" t="s">
        <v>63</v>
      </c>
      <c r="S7895" t="s">
        <v>88</v>
      </c>
      <c r="T7895" t="s">
        <v>6485</v>
      </c>
      <c r="U7895" t="s">
        <v>6486</v>
      </c>
      <c r="X7895">
        <v>1</v>
      </c>
      <c r="Y7895">
        <v>0</v>
      </c>
      <c r="Z7895">
        <v>0</v>
      </c>
      <c r="AA7895">
        <v>0</v>
      </c>
      <c r="AB7895">
        <v>207830</v>
      </c>
      <c r="AC7895" t="s">
        <v>47</v>
      </c>
      <c r="AD7895">
        <f>+VLOOKUP(T7895,items!$A$2:$D$1255,4,0)</f>
        <v>0</v>
      </c>
      <c r="AE7895">
        <f>+VLOOKUP(T7895,Tabla1[],5,0)</f>
        <v>0</v>
      </c>
      <c r="AF7895">
        <f t="shared" si="123"/>
        <v>8</v>
      </c>
    </row>
    <row r="7896" spans="1:34" x14ac:dyDescent="0.25">
      <c r="A7896">
        <v>106705</v>
      </c>
      <c r="B7896" t="s">
        <v>9647</v>
      </c>
      <c r="C7896" t="s">
        <v>75</v>
      </c>
      <c r="D7896">
        <v>0</v>
      </c>
      <c r="F7896" t="s">
        <v>11623</v>
      </c>
      <c r="G7896" t="s">
        <v>234</v>
      </c>
      <c r="H7896" t="s">
        <v>13941</v>
      </c>
      <c r="I7896" t="s">
        <v>37</v>
      </c>
      <c r="J7896" t="s">
        <v>13942</v>
      </c>
      <c r="K7896" t="s">
        <v>13943</v>
      </c>
      <c r="L7896" t="s">
        <v>13944</v>
      </c>
      <c r="M7896" t="s">
        <v>239</v>
      </c>
      <c r="N7896" t="s">
        <v>239</v>
      </c>
      <c r="O7896" t="s">
        <v>240</v>
      </c>
      <c r="P7896" t="s">
        <v>242</v>
      </c>
      <c r="Q7896" t="s">
        <v>8479</v>
      </c>
      <c r="R7896" t="s">
        <v>63</v>
      </c>
      <c r="S7896" t="s">
        <v>88</v>
      </c>
      <c r="T7896" t="s">
        <v>1855</v>
      </c>
      <c r="U7896" t="s">
        <v>1856</v>
      </c>
      <c r="X7896">
        <v>1</v>
      </c>
      <c r="Y7896">
        <v>0</v>
      </c>
      <c r="Z7896">
        <v>0</v>
      </c>
      <c r="AA7896">
        <v>0</v>
      </c>
      <c r="AB7896">
        <v>14000</v>
      </c>
      <c r="AC7896" t="s">
        <v>47</v>
      </c>
      <c r="AD7896">
        <f>+VLOOKUP(T7896,items!$A$2:$D$1255,4,0)</f>
        <v>0</v>
      </c>
      <c r="AE7896">
        <f>+VLOOKUP(T7896,Tabla1[],5,0)</f>
        <v>0</v>
      </c>
      <c r="AF7896">
        <f t="shared" si="123"/>
        <v>8</v>
      </c>
    </row>
    <row r="7897" spans="1:34" x14ac:dyDescent="0.25">
      <c r="A7897">
        <v>106705</v>
      </c>
      <c r="B7897" t="s">
        <v>9647</v>
      </c>
      <c r="C7897" t="s">
        <v>75</v>
      </c>
      <c r="D7897">
        <v>0</v>
      </c>
      <c r="F7897" t="s">
        <v>11623</v>
      </c>
      <c r="G7897" t="s">
        <v>234</v>
      </c>
      <c r="H7897" t="s">
        <v>13941</v>
      </c>
      <c r="I7897" t="s">
        <v>37</v>
      </c>
      <c r="J7897" t="s">
        <v>13942</v>
      </c>
      <c r="K7897" t="s">
        <v>13943</v>
      </c>
      <c r="L7897" t="s">
        <v>13944</v>
      </c>
      <c r="M7897" t="s">
        <v>239</v>
      </c>
      <c r="N7897" t="s">
        <v>239</v>
      </c>
      <c r="O7897" t="s">
        <v>240</v>
      </c>
      <c r="P7897" t="s">
        <v>242</v>
      </c>
      <c r="Q7897" t="s">
        <v>8479</v>
      </c>
      <c r="R7897" t="s">
        <v>63</v>
      </c>
      <c r="S7897" t="s">
        <v>88</v>
      </c>
      <c r="T7897" t="s">
        <v>6487</v>
      </c>
      <c r="U7897" t="s">
        <v>7125</v>
      </c>
      <c r="X7897">
        <v>1</v>
      </c>
      <c r="Y7897">
        <v>0</v>
      </c>
      <c r="Z7897">
        <v>0</v>
      </c>
      <c r="AA7897">
        <v>0</v>
      </c>
      <c r="AB7897">
        <v>1109290</v>
      </c>
      <c r="AC7897" t="s">
        <v>47</v>
      </c>
      <c r="AD7897">
        <f>+VLOOKUP(T7897,items!$A$2:$D$1255,4,0)</f>
        <v>0</v>
      </c>
      <c r="AE7897">
        <f>+VLOOKUP(T7897,Tabla1[],5,0)</f>
        <v>0</v>
      </c>
      <c r="AF7897">
        <f t="shared" si="123"/>
        <v>8</v>
      </c>
    </row>
    <row r="7898" spans="1:34" x14ac:dyDescent="0.25">
      <c r="A7898">
        <v>106717</v>
      </c>
      <c r="B7898" t="s">
        <v>13945</v>
      </c>
      <c r="C7898" t="s">
        <v>1065</v>
      </c>
      <c r="D7898">
        <v>0</v>
      </c>
      <c r="F7898" t="s">
        <v>12885</v>
      </c>
      <c r="G7898" t="s">
        <v>8478</v>
      </c>
      <c r="H7898" t="s">
        <v>13946</v>
      </c>
      <c r="I7898" t="s">
        <v>37</v>
      </c>
      <c r="J7898" t="s">
        <v>37</v>
      </c>
      <c r="K7898" t="s">
        <v>13947</v>
      </c>
      <c r="L7898" t="s">
        <v>37</v>
      </c>
      <c r="M7898" t="s">
        <v>242</v>
      </c>
      <c r="N7898" t="s">
        <v>242</v>
      </c>
      <c r="O7898" t="s">
        <v>8479</v>
      </c>
      <c r="P7898" t="s">
        <v>11844</v>
      </c>
      <c r="Q7898" t="s">
        <v>11844</v>
      </c>
      <c r="R7898" t="s">
        <v>127</v>
      </c>
      <c r="S7898" t="s">
        <v>44</v>
      </c>
      <c r="T7898" t="s">
        <v>1232</v>
      </c>
      <c r="U7898" t="s">
        <v>1233</v>
      </c>
      <c r="X7898">
        <v>1</v>
      </c>
      <c r="Y7898">
        <v>0</v>
      </c>
      <c r="Z7898">
        <v>0</v>
      </c>
      <c r="AA7898">
        <v>0</v>
      </c>
      <c r="AB7898">
        <v>198800</v>
      </c>
      <c r="AC7898" t="s">
        <v>47</v>
      </c>
      <c r="AD7898">
        <f>+VLOOKUP(T7898,items!$A$2:$D$1255,4,0)</f>
        <v>0</v>
      </c>
      <c r="AE7898">
        <f>+VLOOKUP(T7898,Tabla1[],5,0)</f>
        <v>0</v>
      </c>
      <c r="AF7898">
        <f t="shared" si="123"/>
        <v>8</v>
      </c>
    </row>
    <row r="7899" spans="1:34" x14ac:dyDescent="0.25">
      <c r="A7899">
        <v>106736</v>
      </c>
      <c r="B7899" t="s">
        <v>11430</v>
      </c>
      <c r="C7899" t="s">
        <v>75</v>
      </c>
      <c r="D7899">
        <v>0</v>
      </c>
      <c r="F7899" t="s">
        <v>234</v>
      </c>
      <c r="G7899" t="s">
        <v>12153</v>
      </c>
      <c r="H7899" t="s">
        <v>13948</v>
      </c>
      <c r="I7899" t="s">
        <v>13949</v>
      </c>
      <c r="J7899" t="s">
        <v>37</v>
      </c>
      <c r="K7899" t="s">
        <v>37</v>
      </c>
      <c r="L7899" t="s">
        <v>37</v>
      </c>
      <c r="M7899" t="s">
        <v>10370</v>
      </c>
      <c r="N7899" t="s">
        <v>12823</v>
      </c>
      <c r="O7899" t="s">
        <v>10705</v>
      </c>
      <c r="P7899" t="s">
        <v>10705</v>
      </c>
      <c r="Q7899" t="s">
        <v>10705</v>
      </c>
      <c r="R7899" t="s">
        <v>11774</v>
      </c>
      <c r="S7899" t="s">
        <v>272</v>
      </c>
      <c r="T7899" t="s">
        <v>367</v>
      </c>
      <c r="U7899" t="s">
        <v>368</v>
      </c>
      <c r="W7899" t="s">
        <v>93</v>
      </c>
      <c r="X7899">
        <v>1</v>
      </c>
      <c r="Y7899">
        <v>4267</v>
      </c>
      <c r="Z7899">
        <v>0</v>
      </c>
      <c r="AA7899">
        <v>6000</v>
      </c>
      <c r="AB7899" s="14">
        <v>42706535.039999999</v>
      </c>
      <c r="AC7899" t="s">
        <v>3553</v>
      </c>
      <c r="AD7899" t="str">
        <f>+VLOOKUP(T7899,items!$A$2:$D$1255,4,0)</f>
        <v>PERGOLA</v>
      </c>
      <c r="AE7899" t="str">
        <f>+VLOOKUP(T7899,Tabla1[],5,0)</f>
        <v>MAXI PERGOLAM</v>
      </c>
      <c r="AF7899">
        <f t="shared" si="123"/>
        <v>11</v>
      </c>
      <c r="AG7899">
        <v>3816</v>
      </c>
      <c r="AH7899" s="14">
        <v>42706535.039999999</v>
      </c>
    </row>
    <row r="7900" spans="1:34" x14ac:dyDescent="0.25">
      <c r="A7900">
        <v>106739</v>
      </c>
      <c r="B7900" t="s">
        <v>2935</v>
      </c>
      <c r="C7900" t="s">
        <v>75</v>
      </c>
      <c r="D7900">
        <v>0</v>
      </c>
      <c r="F7900" t="s">
        <v>234</v>
      </c>
      <c r="G7900" t="s">
        <v>234</v>
      </c>
      <c r="H7900" t="s">
        <v>13950</v>
      </c>
      <c r="I7900" t="s">
        <v>13951</v>
      </c>
      <c r="J7900" t="s">
        <v>13952</v>
      </c>
      <c r="K7900" t="s">
        <v>13953</v>
      </c>
      <c r="L7900" t="s">
        <v>37</v>
      </c>
      <c r="M7900" t="s">
        <v>239</v>
      </c>
      <c r="N7900" t="s">
        <v>240</v>
      </c>
      <c r="O7900" t="s">
        <v>241</v>
      </c>
      <c r="P7900" t="s">
        <v>242</v>
      </c>
      <c r="Q7900" t="s">
        <v>242</v>
      </c>
      <c r="R7900" t="s">
        <v>127</v>
      </c>
      <c r="S7900" t="s">
        <v>164</v>
      </c>
      <c r="T7900" t="s">
        <v>6485</v>
      </c>
      <c r="U7900" t="s">
        <v>6486</v>
      </c>
      <c r="X7900">
        <v>1</v>
      </c>
      <c r="Y7900">
        <v>0</v>
      </c>
      <c r="Z7900">
        <v>0</v>
      </c>
      <c r="AA7900">
        <v>0</v>
      </c>
      <c r="AB7900">
        <v>47000</v>
      </c>
      <c r="AC7900" t="s">
        <v>47</v>
      </c>
      <c r="AD7900">
        <f>+VLOOKUP(T7900,items!$A$2:$D$1255,4,0)</f>
        <v>0</v>
      </c>
      <c r="AE7900">
        <f>+VLOOKUP(T7900,Tabla1[],5,0)</f>
        <v>0</v>
      </c>
      <c r="AF7900">
        <f t="shared" si="123"/>
        <v>8</v>
      </c>
    </row>
    <row r="7901" spans="1:34" x14ac:dyDescent="0.25">
      <c r="A7901">
        <v>106739</v>
      </c>
      <c r="B7901" t="s">
        <v>2935</v>
      </c>
      <c r="C7901" t="s">
        <v>75</v>
      </c>
      <c r="D7901">
        <v>0</v>
      </c>
      <c r="F7901" t="s">
        <v>234</v>
      </c>
      <c r="G7901" t="s">
        <v>234</v>
      </c>
      <c r="H7901" t="s">
        <v>13950</v>
      </c>
      <c r="I7901" t="s">
        <v>13951</v>
      </c>
      <c r="J7901" t="s">
        <v>13952</v>
      </c>
      <c r="K7901" t="s">
        <v>13953</v>
      </c>
      <c r="L7901" t="s">
        <v>37</v>
      </c>
      <c r="M7901" t="s">
        <v>239</v>
      </c>
      <c r="N7901" t="s">
        <v>240</v>
      </c>
      <c r="O7901" t="s">
        <v>241</v>
      </c>
      <c r="P7901" t="s">
        <v>242</v>
      </c>
      <c r="Q7901" t="s">
        <v>242</v>
      </c>
      <c r="R7901" t="s">
        <v>127</v>
      </c>
      <c r="S7901" t="s">
        <v>164</v>
      </c>
      <c r="T7901" t="s">
        <v>574</v>
      </c>
      <c r="U7901" t="s">
        <v>575</v>
      </c>
      <c r="W7901" t="s">
        <v>1095</v>
      </c>
      <c r="X7901">
        <v>1</v>
      </c>
      <c r="Y7901">
        <v>5110</v>
      </c>
      <c r="Z7901">
        <v>0</v>
      </c>
      <c r="AA7901">
        <v>0</v>
      </c>
      <c r="AB7901">
        <v>249600</v>
      </c>
      <c r="AC7901" t="s">
        <v>47</v>
      </c>
      <c r="AD7901">
        <f>+VLOOKUP(T7901,items!$A$2:$D$1255,4,0)</f>
        <v>0</v>
      </c>
      <c r="AE7901">
        <f>+VLOOKUP(T7901,Tabla1[],5,0)</f>
        <v>0</v>
      </c>
      <c r="AF7901">
        <f t="shared" si="123"/>
        <v>8</v>
      </c>
    </row>
    <row r="7902" spans="1:34" x14ac:dyDescent="0.25">
      <c r="A7902">
        <v>106739</v>
      </c>
      <c r="B7902" t="s">
        <v>2935</v>
      </c>
      <c r="C7902" t="s">
        <v>75</v>
      </c>
      <c r="D7902">
        <v>0</v>
      </c>
      <c r="F7902" t="s">
        <v>234</v>
      </c>
      <c r="G7902" t="s">
        <v>234</v>
      </c>
      <c r="H7902" t="s">
        <v>13950</v>
      </c>
      <c r="I7902" t="s">
        <v>13951</v>
      </c>
      <c r="J7902" t="s">
        <v>13952</v>
      </c>
      <c r="K7902" t="s">
        <v>13953</v>
      </c>
      <c r="L7902" t="s">
        <v>37</v>
      </c>
      <c r="M7902" t="s">
        <v>239</v>
      </c>
      <c r="N7902" t="s">
        <v>240</v>
      </c>
      <c r="O7902" t="s">
        <v>241</v>
      </c>
      <c r="P7902" t="s">
        <v>242</v>
      </c>
      <c r="Q7902" t="s">
        <v>242</v>
      </c>
      <c r="R7902" t="s">
        <v>127</v>
      </c>
      <c r="S7902" t="s">
        <v>164</v>
      </c>
      <c r="T7902" t="s">
        <v>6487</v>
      </c>
      <c r="U7902" t="s">
        <v>7125</v>
      </c>
      <c r="X7902">
        <v>1</v>
      </c>
      <c r="Y7902">
        <v>0</v>
      </c>
      <c r="Z7902">
        <v>0</v>
      </c>
      <c r="AA7902">
        <v>0</v>
      </c>
      <c r="AB7902">
        <v>505000</v>
      </c>
      <c r="AC7902" t="s">
        <v>47</v>
      </c>
      <c r="AD7902">
        <f>+VLOOKUP(T7902,items!$A$2:$D$1255,4,0)</f>
        <v>0</v>
      </c>
      <c r="AE7902">
        <f>+VLOOKUP(T7902,Tabla1[],5,0)</f>
        <v>0</v>
      </c>
      <c r="AF7902">
        <f t="shared" si="123"/>
        <v>8</v>
      </c>
    </row>
    <row r="7903" spans="1:34" x14ac:dyDescent="0.25">
      <c r="A7903">
        <v>106739</v>
      </c>
      <c r="B7903" t="s">
        <v>2935</v>
      </c>
      <c r="C7903" t="s">
        <v>75</v>
      </c>
      <c r="D7903">
        <v>0</v>
      </c>
      <c r="F7903" t="s">
        <v>234</v>
      </c>
      <c r="G7903" t="s">
        <v>234</v>
      </c>
      <c r="H7903" t="s">
        <v>13950</v>
      </c>
      <c r="I7903" t="s">
        <v>13951</v>
      </c>
      <c r="J7903" t="s">
        <v>13952</v>
      </c>
      <c r="K7903" t="s">
        <v>13953</v>
      </c>
      <c r="L7903" t="s">
        <v>37</v>
      </c>
      <c r="M7903" t="s">
        <v>239</v>
      </c>
      <c r="N7903" t="s">
        <v>240</v>
      </c>
      <c r="O7903" t="s">
        <v>241</v>
      </c>
      <c r="P7903" t="s">
        <v>242</v>
      </c>
      <c r="Q7903" t="s">
        <v>242</v>
      </c>
      <c r="R7903" t="s">
        <v>127</v>
      </c>
      <c r="S7903" t="s">
        <v>164</v>
      </c>
      <c r="T7903" t="s">
        <v>857</v>
      </c>
      <c r="U7903" t="s">
        <v>858</v>
      </c>
      <c r="V7903" t="s">
        <v>578</v>
      </c>
      <c r="W7903" t="s">
        <v>1095</v>
      </c>
      <c r="X7903">
        <v>1</v>
      </c>
      <c r="Y7903">
        <v>5110</v>
      </c>
      <c r="Z7903">
        <v>0</v>
      </c>
      <c r="AA7903">
        <v>3500</v>
      </c>
      <c r="AB7903">
        <v>3182120</v>
      </c>
      <c r="AC7903" t="s">
        <v>47</v>
      </c>
      <c r="AD7903" t="str">
        <f>+VLOOKUP(T7903,items!$A$2:$D$1255,4,0)</f>
        <v>SOMBRALINA</v>
      </c>
      <c r="AE7903" t="str">
        <f>+VLOOKUP(T7903,Tabla1[],5,0)</f>
        <v>MANUAL</v>
      </c>
      <c r="AF7903">
        <f t="shared" si="123"/>
        <v>8</v>
      </c>
    </row>
    <row r="7904" spans="1:34" x14ac:dyDescent="0.25">
      <c r="A7904">
        <v>106750</v>
      </c>
      <c r="B7904" t="s">
        <v>13954</v>
      </c>
      <c r="C7904" t="s">
        <v>75</v>
      </c>
      <c r="D7904">
        <v>0</v>
      </c>
      <c r="F7904" t="s">
        <v>234</v>
      </c>
      <c r="G7904" t="s">
        <v>8998</v>
      </c>
      <c r="H7904" t="s">
        <v>13955</v>
      </c>
      <c r="I7904" t="s">
        <v>37</v>
      </c>
      <c r="J7904" t="s">
        <v>13956</v>
      </c>
      <c r="K7904" t="s">
        <v>13957</v>
      </c>
      <c r="L7904" t="s">
        <v>37</v>
      </c>
      <c r="M7904" t="s">
        <v>241</v>
      </c>
      <c r="N7904" t="s">
        <v>241</v>
      </c>
      <c r="O7904" t="s">
        <v>242</v>
      </c>
      <c r="P7904" t="s">
        <v>13254</v>
      </c>
      <c r="Q7904" t="s">
        <v>13254</v>
      </c>
      <c r="R7904" t="s">
        <v>127</v>
      </c>
      <c r="S7904" t="s">
        <v>164</v>
      </c>
      <c r="T7904" t="s">
        <v>1126</v>
      </c>
      <c r="U7904" t="s">
        <v>1127</v>
      </c>
      <c r="X7904">
        <v>1</v>
      </c>
      <c r="Y7904">
        <v>0</v>
      </c>
      <c r="Z7904">
        <v>0</v>
      </c>
      <c r="AA7904">
        <v>0</v>
      </c>
      <c r="AB7904">
        <v>50420</v>
      </c>
      <c r="AC7904" t="s">
        <v>47</v>
      </c>
      <c r="AD7904">
        <f>+VLOOKUP(T7904,items!$A$2:$D$1255,4,0)</f>
        <v>0</v>
      </c>
      <c r="AE7904">
        <f>+VLOOKUP(T7904,Tabla1[],5,0)</f>
        <v>0</v>
      </c>
      <c r="AF7904">
        <f t="shared" si="123"/>
        <v>8</v>
      </c>
    </row>
    <row r="7905" spans="1:34" x14ac:dyDescent="0.25">
      <c r="A7905">
        <v>106750</v>
      </c>
      <c r="B7905" t="s">
        <v>13954</v>
      </c>
      <c r="C7905" t="s">
        <v>75</v>
      </c>
      <c r="D7905">
        <v>0</v>
      </c>
      <c r="F7905" t="s">
        <v>234</v>
      </c>
      <c r="G7905" t="s">
        <v>8998</v>
      </c>
      <c r="H7905" t="s">
        <v>13955</v>
      </c>
      <c r="I7905" t="s">
        <v>37</v>
      </c>
      <c r="J7905" t="s">
        <v>13956</v>
      </c>
      <c r="K7905" t="s">
        <v>13957</v>
      </c>
      <c r="L7905" t="s">
        <v>37</v>
      </c>
      <c r="M7905" t="s">
        <v>241</v>
      </c>
      <c r="N7905" t="s">
        <v>241</v>
      </c>
      <c r="O7905" t="s">
        <v>242</v>
      </c>
      <c r="P7905" t="s">
        <v>13254</v>
      </c>
      <c r="Q7905" t="s">
        <v>13254</v>
      </c>
      <c r="R7905" t="s">
        <v>127</v>
      </c>
      <c r="S7905" t="s">
        <v>164</v>
      </c>
      <c r="T7905" t="s">
        <v>1438</v>
      </c>
      <c r="U7905" t="s">
        <v>1439</v>
      </c>
      <c r="X7905">
        <v>2</v>
      </c>
      <c r="Y7905">
        <v>0</v>
      </c>
      <c r="Z7905">
        <v>0</v>
      </c>
      <c r="AA7905">
        <v>0</v>
      </c>
      <c r="AB7905">
        <v>400000</v>
      </c>
      <c r="AC7905" t="s">
        <v>47</v>
      </c>
      <c r="AD7905">
        <f>+VLOOKUP(T7905,items!$A$2:$D$1255,4,0)</f>
        <v>0</v>
      </c>
      <c r="AE7905">
        <f>+VLOOKUP(T7905,Tabla1[],5,0)</f>
        <v>0</v>
      </c>
      <c r="AF7905">
        <f t="shared" si="123"/>
        <v>8</v>
      </c>
    </row>
    <row r="7906" spans="1:34" x14ac:dyDescent="0.25">
      <c r="A7906">
        <v>106752</v>
      </c>
      <c r="B7906" t="s">
        <v>6706</v>
      </c>
      <c r="C7906" t="s">
        <v>75</v>
      </c>
      <c r="D7906">
        <v>0</v>
      </c>
      <c r="F7906" t="s">
        <v>234</v>
      </c>
      <c r="G7906" t="s">
        <v>234</v>
      </c>
      <c r="H7906" t="s">
        <v>13958</v>
      </c>
      <c r="I7906" t="s">
        <v>37</v>
      </c>
      <c r="J7906" t="s">
        <v>13959</v>
      </c>
      <c r="K7906" t="s">
        <v>13960</v>
      </c>
      <c r="L7906" t="s">
        <v>37</v>
      </c>
      <c r="M7906" t="s">
        <v>239</v>
      </c>
      <c r="N7906" t="s">
        <v>239</v>
      </c>
      <c r="O7906" t="s">
        <v>240</v>
      </c>
      <c r="P7906" t="s">
        <v>241</v>
      </c>
      <c r="Q7906" t="s">
        <v>241</v>
      </c>
      <c r="R7906" t="s">
        <v>127</v>
      </c>
      <c r="S7906" t="s">
        <v>164</v>
      </c>
      <c r="T7906" t="s">
        <v>3667</v>
      </c>
      <c r="U7906" t="s">
        <v>884</v>
      </c>
      <c r="X7906">
        <v>14</v>
      </c>
      <c r="Y7906">
        <v>0</v>
      </c>
      <c r="Z7906">
        <v>0</v>
      </c>
      <c r="AA7906">
        <v>0</v>
      </c>
      <c r="AB7906">
        <v>736400</v>
      </c>
      <c r="AC7906" t="s">
        <v>47</v>
      </c>
      <c r="AD7906">
        <f>+VLOOKUP(T7906,items!$A$2:$D$1255,4,0)</f>
        <v>0</v>
      </c>
      <c r="AE7906">
        <f>+VLOOKUP(T7906,Tabla1[],5,0)</f>
        <v>0</v>
      </c>
      <c r="AF7906">
        <f t="shared" si="123"/>
        <v>8</v>
      </c>
    </row>
    <row r="7907" spans="1:34" x14ac:dyDescent="0.25">
      <c r="A7907">
        <v>106758</v>
      </c>
      <c r="B7907" t="s">
        <v>3554</v>
      </c>
      <c r="C7907" t="s">
        <v>75</v>
      </c>
      <c r="D7907">
        <v>0</v>
      </c>
      <c r="F7907" t="s">
        <v>234</v>
      </c>
      <c r="G7907" t="s">
        <v>239</v>
      </c>
      <c r="H7907" t="s">
        <v>13961</v>
      </c>
      <c r="I7907" t="s">
        <v>37</v>
      </c>
      <c r="J7907" t="s">
        <v>13962</v>
      </c>
      <c r="K7907" t="s">
        <v>13963</v>
      </c>
      <c r="L7907" t="s">
        <v>37</v>
      </c>
      <c r="M7907" t="s">
        <v>8997</v>
      </c>
      <c r="N7907" t="s">
        <v>8997</v>
      </c>
      <c r="O7907" t="s">
        <v>8998</v>
      </c>
      <c r="P7907" t="s">
        <v>8478</v>
      </c>
      <c r="Q7907" t="s">
        <v>8478</v>
      </c>
      <c r="R7907" t="s">
        <v>6300</v>
      </c>
      <c r="S7907" t="s">
        <v>164</v>
      </c>
      <c r="T7907" t="s">
        <v>1624</v>
      </c>
      <c r="U7907" t="s">
        <v>828</v>
      </c>
      <c r="X7907">
        <v>24</v>
      </c>
      <c r="Y7907">
        <v>0</v>
      </c>
      <c r="Z7907">
        <v>0</v>
      </c>
      <c r="AA7907">
        <v>0</v>
      </c>
      <c r="AB7907">
        <v>1262400</v>
      </c>
      <c r="AC7907" t="s">
        <v>47</v>
      </c>
      <c r="AD7907">
        <f>+VLOOKUP(T7907,items!$A$2:$D$1255,4,0)</f>
        <v>0</v>
      </c>
      <c r="AE7907">
        <f>+VLOOKUP(T7907,Tabla1[],5,0)</f>
        <v>0</v>
      </c>
      <c r="AF7907">
        <f t="shared" si="123"/>
        <v>8</v>
      </c>
    </row>
    <row r="7908" spans="1:34" x14ac:dyDescent="0.25">
      <c r="A7908">
        <v>106758</v>
      </c>
      <c r="B7908" t="s">
        <v>3554</v>
      </c>
      <c r="C7908" t="s">
        <v>75</v>
      </c>
      <c r="D7908">
        <v>0</v>
      </c>
      <c r="F7908" t="s">
        <v>234</v>
      </c>
      <c r="G7908" t="s">
        <v>239</v>
      </c>
      <c r="H7908" t="s">
        <v>13961</v>
      </c>
      <c r="I7908" t="s">
        <v>37</v>
      </c>
      <c r="J7908" t="s">
        <v>13962</v>
      </c>
      <c r="K7908" t="s">
        <v>13963</v>
      </c>
      <c r="L7908" t="s">
        <v>37</v>
      </c>
      <c r="M7908" t="s">
        <v>8997</v>
      </c>
      <c r="N7908" t="s">
        <v>8997</v>
      </c>
      <c r="O7908" t="s">
        <v>8998</v>
      </c>
      <c r="P7908" t="s">
        <v>8478</v>
      </c>
      <c r="Q7908" t="s">
        <v>8478</v>
      </c>
      <c r="R7908" t="s">
        <v>6300</v>
      </c>
      <c r="S7908" t="s">
        <v>164</v>
      </c>
      <c r="T7908" t="s">
        <v>1181</v>
      </c>
      <c r="U7908" t="s">
        <v>1182</v>
      </c>
      <c r="X7908">
        <v>17</v>
      </c>
      <c r="Y7908">
        <v>0</v>
      </c>
      <c r="Z7908">
        <v>0</v>
      </c>
      <c r="AA7908">
        <v>0</v>
      </c>
      <c r="AB7908">
        <v>894200</v>
      </c>
      <c r="AC7908" t="s">
        <v>47</v>
      </c>
      <c r="AD7908">
        <f>+VLOOKUP(T7908,items!$A$2:$D$1255,4,0)</f>
        <v>0</v>
      </c>
      <c r="AE7908">
        <f>+VLOOKUP(T7908,Tabla1[],5,0)</f>
        <v>0</v>
      </c>
      <c r="AF7908">
        <f t="shared" si="123"/>
        <v>8</v>
      </c>
    </row>
    <row r="7909" spans="1:34" x14ac:dyDescent="0.25">
      <c r="A7909">
        <v>106767</v>
      </c>
      <c r="B7909" t="s">
        <v>11016</v>
      </c>
      <c r="C7909" t="s">
        <v>75</v>
      </c>
      <c r="D7909">
        <v>0</v>
      </c>
      <c r="F7909" t="s">
        <v>234</v>
      </c>
      <c r="G7909" t="s">
        <v>8998</v>
      </c>
      <c r="H7909" t="s">
        <v>13964</v>
      </c>
      <c r="I7909" t="s">
        <v>13965</v>
      </c>
      <c r="J7909" t="s">
        <v>13966</v>
      </c>
      <c r="K7909" t="s">
        <v>13967</v>
      </c>
      <c r="L7909" t="s">
        <v>13965</v>
      </c>
      <c r="M7909" t="s">
        <v>241</v>
      </c>
      <c r="N7909" t="s">
        <v>241</v>
      </c>
      <c r="O7909" t="s">
        <v>8479</v>
      </c>
      <c r="P7909" t="s">
        <v>13016</v>
      </c>
      <c r="Q7909" t="s">
        <v>13016</v>
      </c>
      <c r="R7909" t="s">
        <v>127</v>
      </c>
      <c r="S7909" t="s">
        <v>272</v>
      </c>
      <c r="T7909" t="s">
        <v>7448</v>
      </c>
      <c r="U7909" t="s">
        <v>7449</v>
      </c>
      <c r="X7909">
        <v>1</v>
      </c>
      <c r="Y7909">
        <v>0</v>
      </c>
      <c r="Z7909">
        <v>0</v>
      </c>
      <c r="AA7909">
        <v>0</v>
      </c>
      <c r="AB7909" s="14">
        <v>9540</v>
      </c>
      <c r="AC7909" t="s">
        <v>47</v>
      </c>
      <c r="AD7909">
        <f>+VLOOKUP(T7909,items!$A$2:$D$1255,4,0)</f>
        <v>0</v>
      </c>
      <c r="AE7909">
        <f>+VLOOKUP(T7909,Tabla1[],5,0)</f>
        <v>0</v>
      </c>
      <c r="AF7909">
        <f t="shared" si="123"/>
        <v>8</v>
      </c>
      <c r="AG7909">
        <v>3816</v>
      </c>
      <c r="AH7909" s="14">
        <v>9540</v>
      </c>
    </row>
    <row r="7910" spans="1:34" x14ac:dyDescent="0.25">
      <c r="A7910">
        <v>106767</v>
      </c>
      <c r="B7910" t="s">
        <v>11016</v>
      </c>
      <c r="C7910" t="s">
        <v>75</v>
      </c>
      <c r="D7910">
        <v>0</v>
      </c>
      <c r="F7910" t="s">
        <v>234</v>
      </c>
      <c r="G7910" t="s">
        <v>8998</v>
      </c>
      <c r="H7910" t="s">
        <v>13964</v>
      </c>
      <c r="I7910" t="s">
        <v>13965</v>
      </c>
      <c r="J7910" t="s">
        <v>13966</v>
      </c>
      <c r="K7910" t="s">
        <v>13967</v>
      </c>
      <c r="L7910" t="s">
        <v>13965</v>
      </c>
      <c r="M7910" t="s">
        <v>241</v>
      </c>
      <c r="N7910" t="s">
        <v>241</v>
      </c>
      <c r="O7910" t="s">
        <v>8479</v>
      </c>
      <c r="P7910" t="s">
        <v>13016</v>
      </c>
      <c r="Q7910" t="s">
        <v>13016</v>
      </c>
      <c r="R7910" t="s">
        <v>127</v>
      </c>
      <c r="S7910" t="s">
        <v>272</v>
      </c>
      <c r="T7910" t="s">
        <v>392</v>
      </c>
      <c r="U7910" t="s">
        <v>393</v>
      </c>
      <c r="X7910">
        <v>1</v>
      </c>
      <c r="Y7910">
        <v>0</v>
      </c>
      <c r="Z7910">
        <v>0</v>
      </c>
      <c r="AA7910">
        <v>0</v>
      </c>
      <c r="AB7910" s="14">
        <v>251856</v>
      </c>
      <c r="AC7910" t="s">
        <v>47</v>
      </c>
      <c r="AD7910" t="e">
        <f>+VLOOKUP(T7910,items!$A$2:$D$1255,4,0)</f>
        <v>#N/A</v>
      </c>
      <c r="AE7910" t="e">
        <f>+VLOOKUP(T7910,Tabla1[],5,0)</f>
        <v>#N/A</v>
      </c>
      <c r="AF7910">
        <f t="shared" si="123"/>
        <v>8</v>
      </c>
      <c r="AG7910">
        <v>3816</v>
      </c>
      <c r="AH7910" s="14">
        <v>251856</v>
      </c>
    </row>
    <row r="7911" spans="1:34" x14ac:dyDescent="0.25">
      <c r="A7911">
        <v>106769</v>
      </c>
      <c r="B7911" t="s">
        <v>3396</v>
      </c>
      <c r="C7911" t="s">
        <v>33</v>
      </c>
      <c r="D7911">
        <v>0</v>
      </c>
      <c r="F7911" t="s">
        <v>234</v>
      </c>
      <c r="G7911" t="s">
        <v>242</v>
      </c>
      <c r="H7911" t="s">
        <v>13968</v>
      </c>
      <c r="I7911" t="s">
        <v>37</v>
      </c>
      <c r="J7911" t="s">
        <v>13969</v>
      </c>
      <c r="K7911" t="s">
        <v>13970</v>
      </c>
      <c r="L7911" t="s">
        <v>13971</v>
      </c>
      <c r="M7911" t="s">
        <v>8479</v>
      </c>
      <c r="N7911" t="s">
        <v>8479</v>
      </c>
      <c r="O7911" t="s">
        <v>13016</v>
      </c>
      <c r="P7911" t="s">
        <v>12073</v>
      </c>
      <c r="Q7911" t="s">
        <v>8233</v>
      </c>
      <c r="R7911" t="s">
        <v>63</v>
      </c>
      <c r="S7911" t="s">
        <v>64</v>
      </c>
      <c r="T7911" t="s">
        <v>1536</v>
      </c>
      <c r="U7911" t="s">
        <v>1537</v>
      </c>
      <c r="X7911">
        <v>1</v>
      </c>
      <c r="Y7911">
        <v>0</v>
      </c>
      <c r="Z7911">
        <v>0</v>
      </c>
      <c r="AA7911">
        <v>0</v>
      </c>
      <c r="AB7911">
        <v>1063500</v>
      </c>
      <c r="AC7911" t="s">
        <v>47</v>
      </c>
      <c r="AD7911">
        <f>+VLOOKUP(T7911,items!$A$2:$D$1255,4,0)</f>
        <v>0</v>
      </c>
      <c r="AE7911">
        <f>+VLOOKUP(T7911,Tabla1[],5,0)</f>
        <v>0</v>
      </c>
      <c r="AF7911">
        <f t="shared" si="123"/>
        <v>8</v>
      </c>
    </row>
    <row r="7912" spans="1:34" x14ac:dyDescent="0.25">
      <c r="A7912">
        <v>106769</v>
      </c>
      <c r="B7912" t="s">
        <v>3396</v>
      </c>
      <c r="C7912" t="s">
        <v>33</v>
      </c>
      <c r="D7912">
        <v>0</v>
      </c>
      <c r="F7912" t="s">
        <v>234</v>
      </c>
      <c r="G7912" t="s">
        <v>242</v>
      </c>
      <c r="H7912" t="s">
        <v>13968</v>
      </c>
      <c r="I7912" t="s">
        <v>37</v>
      </c>
      <c r="J7912" t="s">
        <v>13969</v>
      </c>
      <c r="K7912" t="s">
        <v>13970</v>
      </c>
      <c r="L7912" t="s">
        <v>13971</v>
      </c>
      <c r="M7912" t="s">
        <v>8479</v>
      </c>
      <c r="N7912" t="s">
        <v>8479</v>
      </c>
      <c r="O7912" t="s">
        <v>13016</v>
      </c>
      <c r="P7912" t="s">
        <v>12073</v>
      </c>
      <c r="Q7912" t="s">
        <v>8233</v>
      </c>
      <c r="R7912" t="s">
        <v>63</v>
      </c>
      <c r="S7912" t="s">
        <v>64</v>
      </c>
      <c r="T7912" t="s">
        <v>94</v>
      </c>
      <c r="U7912" t="s">
        <v>12261</v>
      </c>
      <c r="X7912">
        <v>1</v>
      </c>
      <c r="Y7912">
        <v>0</v>
      </c>
      <c r="Z7912">
        <v>0</v>
      </c>
      <c r="AA7912">
        <v>0</v>
      </c>
      <c r="AB7912">
        <v>400000</v>
      </c>
      <c r="AC7912" t="s">
        <v>47</v>
      </c>
      <c r="AD7912" t="e">
        <f>+VLOOKUP(T7912,items!$A$2:$D$1255,4,0)</f>
        <v>#N/A</v>
      </c>
      <c r="AE7912" t="e">
        <f>+VLOOKUP(T7912,Tabla1[],5,0)</f>
        <v>#N/A</v>
      </c>
      <c r="AF7912">
        <f t="shared" si="123"/>
        <v>8</v>
      </c>
    </row>
    <row r="7913" spans="1:34" x14ac:dyDescent="0.25">
      <c r="A7913">
        <v>106769</v>
      </c>
      <c r="B7913" t="s">
        <v>3396</v>
      </c>
      <c r="C7913" t="s">
        <v>33</v>
      </c>
      <c r="D7913">
        <v>0</v>
      </c>
      <c r="F7913" t="s">
        <v>234</v>
      </c>
      <c r="G7913" t="s">
        <v>242</v>
      </c>
      <c r="H7913" t="s">
        <v>13968</v>
      </c>
      <c r="I7913" t="s">
        <v>37</v>
      </c>
      <c r="J7913" t="s">
        <v>13969</v>
      </c>
      <c r="K7913" t="s">
        <v>13970</v>
      </c>
      <c r="L7913" t="s">
        <v>13971</v>
      </c>
      <c r="M7913" t="s">
        <v>8479</v>
      </c>
      <c r="N7913" t="s">
        <v>8479</v>
      </c>
      <c r="O7913" t="s">
        <v>13016</v>
      </c>
      <c r="P7913" t="s">
        <v>12073</v>
      </c>
      <c r="Q7913" t="s">
        <v>8233</v>
      </c>
      <c r="R7913" t="s">
        <v>63</v>
      </c>
      <c r="S7913" t="s">
        <v>64</v>
      </c>
      <c r="T7913" t="s">
        <v>392</v>
      </c>
      <c r="U7913" t="s">
        <v>393</v>
      </c>
      <c r="X7913">
        <v>1</v>
      </c>
      <c r="Y7913">
        <v>0</v>
      </c>
      <c r="Z7913">
        <v>0</v>
      </c>
      <c r="AA7913">
        <v>0</v>
      </c>
      <c r="AB7913">
        <v>150000</v>
      </c>
      <c r="AC7913" t="s">
        <v>47</v>
      </c>
      <c r="AD7913" t="e">
        <f>+VLOOKUP(T7913,items!$A$2:$D$1255,4,0)</f>
        <v>#N/A</v>
      </c>
      <c r="AE7913" t="e">
        <f>+VLOOKUP(T7913,Tabla1[],5,0)</f>
        <v>#N/A</v>
      </c>
      <c r="AF7913">
        <f t="shared" si="123"/>
        <v>8</v>
      </c>
    </row>
    <row r="7914" spans="1:34" x14ac:dyDescent="0.25">
      <c r="A7914">
        <v>106774</v>
      </c>
      <c r="B7914" t="s">
        <v>13972</v>
      </c>
      <c r="C7914" t="s">
        <v>33</v>
      </c>
      <c r="D7914">
        <v>0</v>
      </c>
      <c r="F7914" t="s">
        <v>234</v>
      </c>
      <c r="G7914" t="s">
        <v>8478</v>
      </c>
      <c r="H7914" t="s">
        <v>13973</v>
      </c>
      <c r="I7914" t="s">
        <v>37</v>
      </c>
      <c r="J7914" t="s">
        <v>13974</v>
      </c>
      <c r="K7914" t="s">
        <v>37</v>
      </c>
      <c r="L7914" t="s">
        <v>37</v>
      </c>
      <c r="M7914" t="s">
        <v>242</v>
      </c>
      <c r="N7914" t="s">
        <v>242</v>
      </c>
      <c r="O7914" t="s">
        <v>13254</v>
      </c>
      <c r="P7914" t="s">
        <v>11844</v>
      </c>
      <c r="Q7914" t="s">
        <v>11844</v>
      </c>
      <c r="R7914" t="s">
        <v>11492</v>
      </c>
      <c r="S7914" t="s">
        <v>164</v>
      </c>
      <c r="T7914" t="s">
        <v>3777</v>
      </c>
      <c r="U7914" t="s">
        <v>3778</v>
      </c>
      <c r="X7914">
        <v>2</v>
      </c>
      <c r="Y7914">
        <v>0</v>
      </c>
      <c r="Z7914">
        <v>0</v>
      </c>
      <c r="AA7914">
        <v>0</v>
      </c>
      <c r="AB7914">
        <v>25500</v>
      </c>
      <c r="AC7914" t="s">
        <v>47</v>
      </c>
      <c r="AD7914">
        <f>+VLOOKUP(T7914,items!$A$2:$D$1255,4,0)</f>
        <v>0</v>
      </c>
      <c r="AE7914">
        <f>+VLOOKUP(T7914,Tabla1[],5,0)</f>
        <v>0</v>
      </c>
      <c r="AF7914">
        <f t="shared" si="123"/>
        <v>8</v>
      </c>
    </row>
    <row r="7915" spans="1:34" x14ac:dyDescent="0.25">
      <c r="A7915">
        <v>106774</v>
      </c>
      <c r="B7915" t="s">
        <v>13972</v>
      </c>
      <c r="C7915" t="s">
        <v>33</v>
      </c>
      <c r="D7915">
        <v>0</v>
      </c>
      <c r="F7915" t="s">
        <v>234</v>
      </c>
      <c r="G7915" t="s">
        <v>8478</v>
      </c>
      <c r="H7915" t="s">
        <v>13973</v>
      </c>
      <c r="I7915" t="s">
        <v>37</v>
      </c>
      <c r="J7915" t="s">
        <v>13974</v>
      </c>
      <c r="K7915" t="s">
        <v>37</v>
      </c>
      <c r="L7915" t="s">
        <v>37</v>
      </c>
      <c r="M7915" t="s">
        <v>242</v>
      </c>
      <c r="N7915" t="s">
        <v>242</v>
      </c>
      <c r="O7915" t="s">
        <v>13254</v>
      </c>
      <c r="P7915" t="s">
        <v>11844</v>
      </c>
      <c r="Q7915" t="s">
        <v>11844</v>
      </c>
      <c r="R7915" t="s">
        <v>11492</v>
      </c>
      <c r="S7915" t="s">
        <v>164</v>
      </c>
      <c r="T7915" t="s">
        <v>1557</v>
      </c>
      <c r="U7915" t="s">
        <v>1558</v>
      </c>
      <c r="X7915">
        <v>2</v>
      </c>
      <c r="Y7915">
        <v>0</v>
      </c>
      <c r="Z7915">
        <v>0</v>
      </c>
      <c r="AA7915">
        <v>0</v>
      </c>
      <c r="AB7915">
        <v>84000</v>
      </c>
      <c r="AC7915" t="s">
        <v>47</v>
      </c>
      <c r="AD7915">
        <f>+VLOOKUP(T7915,items!$A$2:$D$1255,4,0)</f>
        <v>0</v>
      </c>
      <c r="AE7915">
        <f>+VLOOKUP(T7915,Tabla1[],5,0)</f>
        <v>0</v>
      </c>
      <c r="AF7915">
        <f t="shared" si="123"/>
        <v>8</v>
      </c>
    </row>
    <row r="7916" spans="1:34" x14ac:dyDescent="0.25">
      <c r="A7916">
        <v>106774</v>
      </c>
      <c r="B7916" t="s">
        <v>13972</v>
      </c>
      <c r="C7916" t="s">
        <v>33</v>
      </c>
      <c r="D7916">
        <v>0</v>
      </c>
      <c r="F7916" t="s">
        <v>234</v>
      </c>
      <c r="G7916" t="s">
        <v>8478</v>
      </c>
      <c r="H7916" t="s">
        <v>13973</v>
      </c>
      <c r="I7916" t="s">
        <v>37</v>
      </c>
      <c r="J7916" t="s">
        <v>13974</v>
      </c>
      <c r="K7916" t="s">
        <v>37</v>
      </c>
      <c r="L7916" t="s">
        <v>37</v>
      </c>
      <c r="M7916" t="s">
        <v>242</v>
      </c>
      <c r="N7916" t="s">
        <v>242</v>
      </c>
      <c r="O7916" t="s">
        <v>13254</v>
      </c>
      <c r="P7916" t="s">
        <v>11844</v>
      </c>
      <c r="Q7916" t="s">
        <v>11844</v>
      </c>
      <c r="R7916" t="s">
        <v>11492</v>
      </c>
      <c r="S7916" t="s">
        <v>164</v>
      </c>
      <c r="T7916" t="s">
        <v>6309</v>
      </c>
      <c r="U7916" t="s">
        <v>6310</v>
      </c>
      <c r="X7916">
        <v>2</v>
      </c>
      <c r="Y7916">
        <v>0</v>
      </c>
      <c r="Z7916">
        <v>0</v>
      </c>
      <c r="AA7916">
        <v>0</v>
      </c>
      <c r="AB7916">
        <v>2600</v>
      </c>
      <c r="AC7916" t="s">
        <v>47</v>
      </c>
      <c r="AD7916">
        <f>+VLOOKUP(T7916,items!$A$2:$D$1255,4,0)</f>
        <v>0</v>
      </c>
      <c r="AE7916">
        <f>+VLOOKUP(T7916,Tabla1[],5,0)</f>
        <v>0</v>
      </c>
      <c r="AF7916">
        <f t="shared" si="123"/>
        <v>8</v>
      </c>
    </row>
    <row r="7917" spans="1:34" x14ac:dyDescent="0.25">
      <c r="A7917">
        <v>106774</v>
      </c>
      <c r="B7917" t="s">
        <v>13972</v>
      </c>
      <c r="C7917" t="s">
        <v>33</v>
      </c>
      <c r="D7917">
        <v>0</v>
      </c>
      <c r="F7917" t="s">
        <v>234</v>
      </c>
      <c r="G7917" t="s">
        <v>8478</v>
      </c>
      <c r="H7917" t="s">
        <v>13973</v>
      </c>
      <c r="I7917" t="s">
        <v>37</v>
      </c>
      <c r="J7917" t="s">
        <v>13974</v>
      </c>
      <c r="K7917" t="s">
        <v>37</v>
      </c>
      <c r="L7917" t="s">
        <v>37</v>
      </c>
      <c r="M7917" t="s">
        <v>242</v>
      </c>
      <c r="N7917" t="s">
        <v>242</v>
      </c>
      <c r="O7917" t="s">
        <v>13254</v>
      </c>
      <c r="P7917" t="s">
        <v>11844</v>
      </c>
      <c r="Q7917" t="s">
        <v>11844</v>
      </c>
      <c r="R7917" t="s">
        <v>11492</v>
      </c>
      <c r="S7917" t="s">
        <v>164</v>
      </c>
      <c r="T7917" t="s">
        <v>1290</v>
      </c>
      <c r="U7917" t="s">
        <v>1291</v>
      </c>
      <c r="X7917">
        <v>1</v>
      </c>
      <c r="Y7917">
        <v>0</v>
      </c>
      <c r="Z7917">
        <v>0</v>
      </c>
      <c r="AA7917">
        <v>0</v>
      </c>
      <c r="AB7917">
        <v>63900</v>
      </c>
      <c r="AC7917" t="s">
        <v>47</v>
      </c>
      <c r="AD7917">
        <f>+VLOOKUP(T7917,items!$A$2:$D$1255,4,0)</f>
        <v>0</v>
      </c>
      <c r="AE7917">
        <f>+VLOOKUP(T7917,Tabla1[],5,0)</f>
        <v>0</v>
      </c>
      <c r="AF7917">
        <f t="shared" si="123"/>
        <v>8</v>
      </c>
    </row>
    <row r="7918" spans="1:34" x14ac:dyDescent="0.25">
      <c r="A7918">
        <v>106774</v>
      </c>
      <c r="B7918" t="s">
        <v>13972</v>
      </c>
      <c r="C7918" t="s">
        <v>33</v>
      </c>
      <c r="D7918">
        <v>0</v>
      </c>
      <c r="F7918" t="s">
        <v>234</v>
      </c>
      <c r="G7918" t="s">
        <v>8478</v>
      </c>
      <c r="H7918" t="s">
        <v>13973</v>
      </c>
      <c r="I7918" t="s">
        <v>37</v>
      </c>
      <c r="J7918" t="s">
        <v>13974</v>
      </c>
      <c r="K7918" t="s">
        <v>37</v>
      </c>
      <c r="L7918" t="s">
        <v>37</v>
      </c>
      <c r="M7918" t="s">
        <v>242</v>
      </c>
      <c r="N7918" t="s">
        <v>242</v>
      </c>
      <c r="O7918" t="s">
        <v>13254</v>
      </c>
      <c r="P7918" t="s">
        <v>11844</v>
      </c>
      <c r="Q7918" t="s">
        <v>11844</v>
      </c>
      <c r="R7918" t="s">
        <v>11492</v>
      </c>
      <c r="S7918" t="s">
        <v>164</v>
      </c>
      <c r="T7918" t="s">
        <v>1126</v>
      </c>
      <c r="U7918" t="s">
        <v>1127</v>
      </c>
      <c r="X7918">
        <v>1</v>
      </c>
      <c r="Y7918">
        <v>0</v>
      </c>
      <c r="Z7918">
        <v>0</v>
      </c>
      <c r="AA7918">
        <v>0</v>
      </c>
      <c r="AB7918">
        <v>50400</v>
      </c>
      <c r="AC7918" t="s">
        <v>47</v>
      </c>
      <c r="AD7918">
        <f>+VLOOKUP(T7918,items!$A$2:$D$1255,4,0)</f>
        <v>0</v>
      </c>
      <c r="AE7918">
        <f>+VLOOKUP(T7918,Tabla1[],5,0)</f>
        <v>0</v>
      </c>
      <c r="AF7918">
        <f t="shared" si="123"/>
        <v>8</v>
      </c>
    </row>
    <row r="7919" spans="1:34" x14ac:dyDescent="0.25">
      <c r="A7919">
        <v>106774</v>
      </c>
      <c r="B7919" t="s">
        <v>13972</v>
      </c>
      <c r="C7919" t="s">
        <v>33</v>
      </c>
      <c r="D7919">
        <v>0</v>
      </c>
      <c r="F7919" t="s">
        <v>234</v>
      </c>
      <c r="G7919" t="s">
        <v>8478</v>
      </c>
      <c r="H7919" t="s">
        <v>13973</v>
      </c>
      <c r="I7919" t="s">
        <v>37</v>
      </c>
      <c r="J7919" t="s">
        <v>13974</v>
      </c>
      <c r="K7919" t="s">
        <v>37</v>
      </c>
      <c r="L7919" t="s">
        <v>37</v>
      </c>
      <c r="M7919" t="s">
        <v>242</v>
      </c>
      <c r="N7919" t="s">
        <v>242</v>
      </c>
      <c r="O7919" t="s">
        <v>13254</v>
      </c>
      <c r="P7919" t="s">
        <v>11844</v>
      </c>
      <c r="Q7919" t="s">
        <v>11844</v>
      </c>
      <c r="R7919" t="s">
        <v>11492</v>
      </c>
      <c r="S7919" t="s">
        <v>164</v>
      </c>
      <c r="T7919" t="s">
        <v>1309</v>
      </c>
      <c r="U7919" t="s">
        <v>1310</v>
      </c>
      <c r="X7919">
        <v>1</v>
      </c>
      <c r="Y7919">
        <v>0</v>
      </c>
      <c r="Z7919">
        <v>0</v>
      </c>
      <c r="AA7919">
        <v>0</v>
      </c>
      <c r="AB7919">
        <v>17750</v>
      </c>
      <c r="AC7919" t="s">
        <v>47</v>
      </c>
      <c r="AD7919">
        <f>+VLOOKUP(T7919,items!$A$2:$D$1255,4,0)</f>
        <v>0</v>
      </c>
      <c r="AE7919">
        <f>+VLOOKUP(T7919,Tabla1[],5,0)</f>
        <v>0</v>
      </c>
      <c r="AF7919">
        <f t="shared" si="123"/>
        <v>8</v>
      </c>
    </row>
    <row r="7920" spans="1:34" x14ac:dyDescent="0.25">
      <c r="A7920">
        <v>106774</v>
      </c>
      <c r="B7920" t="s">
        <v>13972</v>
      </c>
      <c r="C7920" t="s">
        <v>33</v>
      </c>
      <c r="D7920">
        <v>0</v>
      </c>
      <c r="F7920" t="s">
        <v>234</v>
      </c>
      <c r="G7920" t="s">
        <v>8478</v>
      </c>
      <c r="H7920" t="s">
        <v>13973</v>
      </c>
      <c r="I7920" t="s">
        <v>37</v>
      </c>
      <c r="J7920" t="s">
        <v>13974</v>
      </c>
      <c r="K7920" t="s">
        <v>37</v>
      </c>
      <c r="L7920" t="s">
        <v>37</v>
      </c>
      <c r="M7920" t="s">
        <v>242</v>
      </c>
      <c r="N7920" t="s">
        <v>242</v>
      </c>
      <c r="O7920" t="s">
        <v>13254</v>
      </c>
      <c r="P7920" t="s">
        <v>11844</v>
      </c>
      <c r="Q7920" t="s">
        <v>11844</v>
      </c>
      <c r="R7920" t="s">
        <v>11492</v>
      </c>
      <c r="S7920" t="s">
        <v>164</v>
      </c>
      <c r="T7920" t="s">
        <v>6311</v>
      </c>
      <c r="U7920" t="s">
        <v>6312</v>
      </c>
      <c r="X7920">
        <v>2</v>
      </c>
      <c r="Y7920">
        <v>0</v>
      </c>
      <c r="Z7920">
        <v>0</v>
      </c>
      <c r="AA7920">
        <v>0</v>
      </c>
      <c r="AB7920">
        <v>800</v>
      </c>
      <c r="AC7920" t="s">
        <v>47</v>
      </c>
      <c r="AD7920">
        <f>+VLOOKUP(T7920,items!$A$2:$D$1255,4,0)</f>
        <v>0</v>
      </c>
      <c r="AE7920">
        <f>+VLOOKUP(T7920,Tabla1[],5,0)</f>
        <v>0</v>
      </c>
      <c r="AF7920">
        <f t="shared" si="123"/>
        <v>8</v>
      </c>
    </row>
    <row r="7921" spans="1:34" x14ac:dyDescent="0.25">
      <c r="A7921">
        <v>106774</v>
      </c>
      <c r="B7921" t="s">
        <v>13972</v>
      </c>
      <c r="C7921" t="s">
        <v>33</v>
      </c>
      <c r="D7921">
        <v>0</v>
      </c>
      <c r="F7921" t="s">
        <v>234</v>
      </c>
      <c r="G7921" t="s">
        <v>8478</v>
      </c>
      <c r="H7921" t="s">
        <v>13973</v>
      </c>
      <c r="I7921" t="s">
        <v>37</v>
      </c>
      <c r="J7921" t="s">
        <v>13974</v>
      </c>
      <c r="K7921" t="s">
        <v>37</v>
      </c>
      <c r="L7921" t="s">
        <v>37</v>
      </c>
      <c r="M7921" t="s">
        <v>242</v>
      </c>
      <c r="N7921" t="s">
        <v>242</v>
      </c>
      <c r="O7921" t="s">
        <v>13254</v>
      </c>
      <c r="P7921" t="s">
        <v>11844</v>
      </c>
      <c r="Q7921" t="s">
        <v>11844</v>
      </c>
      <c r="R7921" t="s">
        <v>11492</v>
      </c>
      <c r="S7921" t="s">
        <v>164</v>
      </c>
      <c r="T7921" t="s">
        <v>13975</v>
      </c>
      <c r="U7921" t="s">
        <v>1268</v>
      </c>
      <c r="X7921">
        <v>1.2</v>
      </c>
      <c r="Y7921">
        <v>0</v>
      </c>
      <c r="Z7921">
        <v>0</v>
      </c>
      <c r="AA7921">
        <v>0</v>
      </c>
      <c r="AB7921">
        <v>223560</v>
      </c>
      <c r="AC7921" t="s">
        <v>47</v>
      </c>
      <c r="AD7921">
        <f>+VLOOKUP(T7921,items!$A$2:$D$1255,4,0)</f>
        <v>0</v>
      </c>
      <c r="AE7921">
        <f>+VLOOKUP(T7921,Tabla1[],5,0)</f>
        <v>0</v>
      </c>
      <c r="AF7921">
        <f t="shared" si="123"/>
        <v>8</v>
      </c>
    </row>
    <row r="7922" spans="1:34" x14ac:dyDescent="0.25">
      <c r="A7922">
        <v>106776</v>
      </c>
      <c r="B7922" t="s">
        <v>4361</v>
      </c>
      <c r="C7922" t="s">
        <v>75</v>
      </c>
      <c r="D7922">
        <v>0</v>
      </c>
      <c r="F7922" t="s">
        <v>234</v>
      </c>
      <c r="G7922" t="s">
        <v>239</v>
      </c>
      <c r="H7922" t="s">
        <v>13976</v>
      </c>
      <c r="I7922" t="s">
        <v>37</v>
      </c>
      <c r="J7922" t="s">
        <v>13977</v>
      </c>
      <c r="K7922" t="s">
        <v>13978</v>
      </c>
      <c r="L7922" t="s">
        <v>37</v>
      </c>
      <c r="M7922" t="s">
        <v>8997</v>
      </c>
      <c r="N7922" t="s">
        <v>8997</v>
      </c>
      <c r="O7922" t="s">
        <v>8998</v>
      </c>
      <c r="P7922" t="s">
        <v>8478</v>
      </c>
      <c r="Q7922" t="s">
        <v>8478</v>
      </c>
      <c r="R7922" t="s">
        <v>127</v>
      </c>
      <c r="S7922" t="s">
        <v>164</v>
      </c>
      <c r="T7922" t="s">
        <v>2660</v>
      </c>
      <c r="U7922" t="s">
        <v>2661</v>
      </c>
      <c r="X7922">
        <v>6.5</v>
      </c>
      <c r="Y7922">
        <v>0</v>
      </c>
      <c r="Z7922">
        <v>0</v>
      </c>
      <c r="AA7922">
        <v>0</v>
      </c>
      <c r="AB7922">
        <v>341900</v>
      </c>
      <c r="AC7922" t="s">
        <v>47</v>
      </c>
      <c r="AD7922">
        <f>+VLOOKUP(T7922,items!$A$2:$D$1255,4,0)</f>
        <v>0</v>
      </c>
      <c r="AE7922">
        <f>+VLOOKUP(T7922,Tabla1[],5,0)</f>
        <v>0</v>
      </c>
      <c r="AF7922">
        <f t="shared" si="123"/>
        <v>8</v>
      </c>
    </row>
    <row r="7923" spans="1:34" x14ac:dyDescent="0.25">
      <c r="A7923">
        <v>106777</v>
      </c>
      <c r="B7923" t="s">
        <v>11936</v>
      </c>
      <c r="C7923" t="s">
        <v>33</v>
      </c>
      <c r="D7923">
        <v>0</v>
      </c>
      <c r="F7923" t="s">
        <v>10127</v>
      </c>
      <c r="G7923" t="s">
        <v>239</v>
      </c>
      <c r="H7923" t="s">
        <v>13979</v>
      </c>
      <c r="I7923" t="s">
        <v>37</v>
      </c>
      <c r="J7923" t="s">
        <v>13980</v>
      </c>
      <c r="K7923" t="s">
        <v>13981</v>
      </c>
      <c r="L7923" t="s">
        <v>13982</v>
      </c>
      <c r="M7923" t="s">
        <v>8997</v>
      </c>
      <c r="N7923" t="s">
        <v>8997</v>
      </c>
      <c r="O7923" t="s">
        <v>240</v>
      </c>
      <c r="P7923" t="s">
        <v>241</v>
      </c>
      <c r="Q7923" t="s">
        <v>242</v>
      </c>
      <c r="R7923" t="s">
        <v>127</v>
      </c>
      <c r="S7923" t="s">
        <v>108</v>
      </c>
      <c r="T7923" t="s">
        <v>94</v>
      </c>
      <c r="U7923" t="s">
        <v>197</v>
      </c>
      <c r="X7923">
        <v>1</v>
      </c>
      <c r="Y7923">
        <v>0</v>
      </c>
      <c r="Z7923">
        <v>0</v>
      </c>
      <c r="AA7923">
        <v>0</v>
      </c>
      <c r="AB7923">
        <v>750000</v>
      </c>
      <c r="AC7923" t="s">
        <v>47</v>
      </c>
      <c r="AD7923" t="e">
        <f>+VLOOKUP(T7923,items!$A$2:$D$1255,4,0)</f>
        <v>#N/A</v>
      </c>
      <c r="AE7923" t="e">
        <f>+VLOOKUP(T7923,Tabla1[],5,0)</f>
        <v>#N/A</v>
      </c>
      <c r="AF7923">
        <f t="shared" si="123"/>
        <v>8</v>
      </c>
    </row>
    <row r="7924" spans="1:34" x14ac:dyDescent="0.25">
      <c r="A7924">
        <v>106801</v>
      </c>
      <c r="B7924" t="s">
        <v>13983</v>
      </c>
      <c r="C7924" t="s">
        <v>75</v>
      </c>
      <c r="D7924">
        <v>0</v>
      </c>
      <c r="F7924" t="s">
        <v>8998</v>
      </c>
      <c r="G7924" t="s">
        <v>12569</v>
      </c>
      <c r="H7924" t="s">
        <v>13984</v>
      </c>
      <c r="I7924" t="s">
        <v>37</v>
      </c>
      <c r="J7924" t="s">
        <v>37</v>
      </c>
      <c r="K7924" t="s">
        <v>37</v>
      </c>
      <c r="L7924" t="s">
        <v>37</v>
      </c>
      <c r="M7924" t="s">
        <v>13927</v>
      </c>
      <c r="N7924" t="s">
        <v>6298</v>
      </c>
      <c r="O7924" t="s">
        <v>12981</v>
      </c>
      <c r="P7924" t="s">
        <v>13985</v>
      </c>
      <c r="Q7924" t="s">
        <v>10706</v>
      </c>
      <c r="R7924" t="s">
        <v>8481</v>
      </c>
      <c r="S7924" t="s">
        <v>64</v>
      </c>
      <c r="T7924" t="s">
        <v>347</v>
      </c>
      <c r="U7924" t="s">
        <v>348</v>
      </c>
      <c r="V7924" t="s">
        <v>67</v>
      </c>
      <c r="W7924" t="s">
        <v>114</v>
      </c>
      <c r="X7924">
        <v>1</v>
      </c>
      <c r="Y7924">
        <v>18000</v>
      </c>
      <c r="Z7924">
        <v>0</v>
      </c>
      <c r="AA7924">
        <v>0</v>
      </c>
      <c r="AB7924">
        <v>1989648</v>
      </c>
      <c r="AC7924" t="s">
        <v>178</v>
      </c>
      <c r="AD7924">
        <f>+VLOOKUP(T7924,items!$A$2:$D$1255,4,0)</f>
        <v>0</v>
      </c>
      <c r="AE7924">
        <f>+VLOOKUP(T7924,Tabla1[],5,0)</f>
        <v>0</v>
      </c>
      <c r="AF7924">
        <f t="shared" si="123"/>
        <v>11</v>
      </c>
    </row>
    <row r="7925" spans="1:34" x14ac:dyDescent="0.25">
      <c r="A7925">
        <v>106801</v>
      </c>
      <c r="B7925" t="s">
        <v>13983</v>
      </c>
      <c r="C7925" t="s">
        <v>75</v>
      </c>
      <c r="D7925">
        <v>0</v>
      </c>
      <c r="F7925" t="s">
        <v>8998</v>
      </c>
      <c r="G7925" t="s">
        <v>12569</v>
      </c>
      <c r="H7925" t="s">
        <v>13984</v>
      </c>
      <c r="I7925" t="s">
        <v>37</v>
      </c>
      <c r="J7925" t="s">
        <v>37</v>
      </c>
      <c r="K7925" t="s">
        <v>37</v>
      </c>
      <c r="L7925" t="s">
        <v>37</v>
      </c>
      <c r="M7925" t="s">
        <v>13927</v>
      </c>
      <c r="N7925" t="s">
        <v>6298</v>
      </c>
      <c r="O7925" t="s">
        <v>12981</v>
      </c>
      <c r="P7925" t="s">
        <v>13985</v>
      </c>
      <c r="Q7925" t="s">
        <v>10706</v>
      </c>
      <c r="R7925" t="s">
        <v>8481</v>
      </c>
      <c r="S7925" t="s">
        <v>64</v>
      </c>
      <c r="T7925" t="s">
        <v>576</v>
      </c>
      <c r="U7925" t="s">
        <v>577</v>
      </c>
      <c r="W7925" t="s">
        <v>114</v>
      </c>
      <c r="X7925">
        <v>12</v>
      </c>
      <c r="Y7925">
        <v>0</v>
      </c>
      <c r="Z7925">
        <v>0</v>
      </c>
      <c r="AA7925">
        <v>0</v>
      </c>
      <c r="AB7925">
        <v>791208</v>
      </c>
      <c r="AC7925" t="s">
        <v>178</v>
      </c>
      <c r="AD7925">
        <f>+VLOOKUP(T7925,items!$A$2:$D$1255,4,0)</f>
        <v>0</v>
      </c>
      <c r="AE7925">
        <f>+VLOOKUP(T7925,Tabla1[],5,0)</f>
        <v>0</v>
      </c>
      <c r="AF7925">
        <f t="shared" si="123"/>
        <v>11</v>
      </c>
    </row>
    <row r="7926" spans="1:34" x14ac:dyDescent="0.25">
      <c r="A7926">
        <v>106801</v>
      </c>
      <c r="B7926" t="s">
        <v>13983</v>
      </c>
      <c r="C7926" t="s">
        <v>75</v>
      </c>
      <c r="D7926">
        <v>0</v>
      </c>
      <c r="F7926" t="s">
        <v>8998</v>
      </c>
      <c r="G7926" t="s">
        <v>12569</v>
      </c>
      <c r="H7926" t="s">
        <v>13984</v>
      </c>
      <c r="I7926" t="s">
        <v>37</v>
      </c>
      <c r="J7926" t="s">
        <v>37</v>
      </c>
      <c r="K7926" t="s">
        <v>37</v>
      </c>
      <c r="L7926" t="s">
        <v>37</v>
      </c>
      <c r="M7926" t="s">
        <v>13927</v>
      </c>
      <c r="N7926" t="s">
        <v>6298</v>
      </c>
      <c r="O7926" t="s">
        <v>12981</v>
      </c>
      <c r="P7926" t="s">
        <v>13985</v>
      </c>
      <c r="Q7926" t="s">
        <v>10706</v>
      </c>
      <c r="R7926" t="s">
        <v>8481</v>
      </c>
      <c r="S7926" t="s">
        <v>64</v>
      </c>
      <c r="T7926" t="s">
        <v>94</v>
      </c>
      <c r="U7926" t="s">
        <v>12261</v>
      </c>
      <c r="X7926">
        <v>1</v>
      </c>
      <c r="Y7926">
        <v>0</v>
      </c>
      <c r="Z7926">
        <v>0</v>
      </c>
      <c r="AA7926">
        <v>0</v>
      </c>
      <c r="AB7926">
        <v>150000</v>
      </c>
      <c r="AC7926" t="s">
        <v>178</v>
      </c>
      <c r="AD7926" t="e">
        <f>+VLOOKUP(T7926,items!$A$2:$D$1255,4,0)</f>
        <v>#N/A</v>
      </c>
      <c r="AE7926" t="e">
        <f>+VLOOKUP(T7926,Tabla1[],5,0)</f>
        <v>#N/A</v>
      </c>
      <c r="AF7926">
        <f t="shared" si="123"/>
        <v>11</v>
      </c>
    </row>
    <row r="7927" spans="1:34" x14ac:dyDescent="0.25">
      <c r="A7927">
        <v>106801</v>
      </c>
      <c r="B7927" t="s">
        <v>13983</v>
      </c>
      <c r="C7927" t="s">
        <v>75</v>
      </c>
      <c r="D7927">
        <v>0</v>
      </c>
      <c r="F7927" t="s">
        <v>8998</v>
      </c>
      <c r="G7927" t="s">
        <v>12569</v>
      </c>
      <c r="H7927" t="s">
        <v>13984</v>
      </c>
      <c r="I7927" t="s">
        <v>37</v>
      </c>
      <c r="J7927" t="s">
        <v>37</v>
      </c>
      <c r="K7927" t="s">
        <v>37</v>
      </c>
      <c r="L7927" t="s">
        <v>37</v>
      </c>
      <c r="M7927" t="s">
        <v>13927</v>
      </c>
      <c r="N7927" t="s">
        <v>6298</v>
      </c>
      <c r="O7927" t="s">
        <v>12981</v>
      </c>
      <c r="P7927" t="s">
        <v>13985</v>
      </c>
      <c r="Q7927" t="s">
        <v>10706</v>
      </c>
      <c r="R7927" t="s">
        <v>8481</v>
      </c>
      <c r="S7927" t="s">
        <v>64</v>
      </c>
      <c r="T7927" t="s">
        <v>466</v>
      </c>
      <c r="U7927" t="s">
        <v>467</v>
      </c>
      <c r="V7927" t="s">
        <v>859</v>
      </c>
      <c r="W7927" t="s">
        <v>114</v>
      </c>
      <c r="X7927">
        <v>3</v>
      </c>
      <c r="Y7927">
        <v>6000</v>
      </c>
      <c r="Z7927">
        <v>0</v>
      </c>
      <c r="AA7927">
        <v>4000</v>
      </c>
      <c r="AB7927">
        <v>31685427</v>
      </c>
      <c r="AC7927" t="s">
        <v>178</v>
      </c>
      <c r="AD7927" t="str">
        <f>+VLOOKUP(T7927,items!$A$2:$D$1255,4,0)</f>
        <v>SOMBRALINA</v>
      </c>
      <c r="AE7927" t="str">
        <f>+VLOOKUP(T7927,Tabla1[],5,0)</f>
        <v>ELECTRICA</v>
      </c>
      <c r="AF7927">
        <f t="shared" si="123"/>
        <v>11</v>
      </c>
    </row>
    <row r="7928" spans="1:34" x14ac:dyDescent="0.25">
      <c r="A7928">
        <v>106801</v>
      </c>
      <c r="B7928" t="s">
        <v>13983</v>
      </c>
      <c r="C7928" t="s">
        <v>75</v>
      </c>
      <c r="D7928">
        <v>0</v>
      </c>
      <c r="F7928" t="s">
        <v>8998</v>
      </c>
      <c r="G7928" t="s">
        <v>12569</v>
      </c>
      <c r="H7928" t="s">
        <v>13984</v>
      </c>
      <c r="I7928" t="s">
        <v>37</v>
      </c>
      <c r="J7928" t="s">
        <v>37</v>
      </c>
      <c r="K7928" t="s">
        <v>37</v>
      </c>
      <c r="L7928" t="s">
        <v>37</v>
      </c>
      <c r="M7928" t="s">
        <v>13927</v>
      </c>
      <c r="N7928" t="s">
        <v>6298</v>
      </c>
      <c r="O7928" t="s">
        <v>12981</v>
      </c>
      <c r="P7928" t="s">
        <v>13985</v>
      </c>
      <c r="Q7928" t="s">
        <v>10706</v>
      </c>
      <c r="R7928" t="s">
        <v>8481</v>
      </c>
      <c r="S7928" t="s">
        <v>64</v>
      </c>
      <c r="T7928" t="s">
        <v>392</v>
      </c>
      <c r="U7928" t="s">
        <v>393</v>
      </c>
      <c r="X7928">
        <v>1</v>
      </c>
      <c r="Y7928">
        <v>0</v>
      </c>
      <c r="Z7928">
        <v>0</v>
      </c>
      <c r="AA7928">
        <v>0</v>
      </c>
      <c r="AB7928">
        <v>250000</v>
      </c>
      <c r="AC7928" t="s">
        <v>178</v>
      </c>
      <c r="AD7928" t="e">
        <f>+VLOOKUP(T7928,items!$A$2:$D$1255,4,0)</f>
        <v>#N/A</v>
      </c>
      <c r="AE7928" t="e">
        <f>+VLOOKUP(T7928,Tabla1[],5,0)</f>
        <v>#N/A</v>
      </c>
      <c r="AF7928">
        <f t="shared" si="123"/>
        <v>11</v>
      </c>
    </row>
    <row r="7929" spans="1:34" x14ac:dyDescent="0.25">
      <c r="A7929">
        <v>106814</v>
      </c>
      <c r="B7929" t="s">
        <v>13986</v>
      </c>
      <c r="C7929" t="s">
        <v>33</v>
      </c>
      <c r="D7929">
        <v>0</v>
      </c>
      <c r="F7929" t="s">
        <v>239</v>
      </c>
      <c r="G7929" t="s">
        <v>239</v>
      </c>
      <c r="H7929" t="s">
        <v>13987</v>
      </c>
      <c r="I7929" t="s">
        <v>37</v>
      </c>
      <c r="J7929" t="s">
        <v>13988</v>
      </c>
      <c r="K7929" t="s">
        <v>13989</v>
      </c>
      <c r="L7929" t="s">
        <v>13990</v>
      </c>
      <c r="M7929" t="s">
        <v>8997</v>
      </c>
      <c r="N7929" t="s">
        <v>8997</v>
      </c>
      <c r="O7929" t="s">
        <v>9152</v>
      </c>
      <c r="P7929" t="s">
        <v>175</v>
      </c>
      <c r="Q7929" t="s">
        <v>10370</v>
      </c>
      <c r="R7929" t="s">
        <v>63</v>
      </c>
      <c r="S7929" t="s">
        <v>128</v>
      </c>
      <c r="T7929" t="s">
        <v>542</v>
      </c>
      <c r="U7929" t="s">
        <v>543</v>
      </c>
      <c r="X7929">
        <v>17</v>
      </c>
      <c r="Y7929">
        <v>0</v>
      </c>
      <c r="Z7929">
        <v>0</v>
      </c>
      <c r="AA7929">
        <v>0</v>
      </c>
      <c r="AB7929">
        <v>13944284</v>
      </c>
      <c r="AC7929" t="s">
        <v>47</v>
      </c>
      <c r="AD7929" t="str">
        <f>+VLOOKUP(T7929,items!$A$2:$D$1255,4,0)</f>
        <v>MUEBLES</v>
      </c>
      <c r="AE7929">
        <f>+VLOOKUP(T7929,Tabla1[],5,0)</f>
        <v>0</v>
      </c>
      <c r="AF7929">
        <f t="shared" si="123"/>
        <v>9</v>
      </c>
    </row>
    <row r="7930" spans="1:34" x14ac:dyDescent="0.25">
      <c r="A7930">
        <v>106814</v>
      </c>
      <c r="B7930" t="s">
        <v>13986</v>
      </c>
      <c r="C7930" t="s">
        <v>33</v>
      </c>
      <c r="D7930">
        <v>0</v>
      </c>
      <c r="F7930" t="s">
        <v>239</v>
      </c>
      <c r="G7930" t="s">
        <v>239</v>
      </c>
      <c r="H7930" t="s">
        <v>13987</v>
      </c>
      <c r="I7930" t="s">
        <v>37</v>
      </c>
      <c r="J7930" t="s">
        <v>13988</v>
      </c>
      <c r="K7930" t="s">
        <v>13989</v>
      </c>
      <c r="L7930" t="s">
        <v>13990</v>
      </c>
      <c r="M7930" t="s">
        <v>8997</v>
      </c>
      <c r="N7930" t="s">
        <v>8997</v>
      </c>
      <c r="O7930" t="s">
        <v>9152</v>
      </c>
      <c r="P7930" t="s">
        <v>175</v>
      </c>
      <c r="Q7930" t="s">
        <v>10370</v>
      </c>
      <c r="R7930" t="s">
        <v>63</v>
      </c>
      <c r="S7930" t="s">
        <v>128</v>
      </c>
      <c r="T7930" t="s">
        <v>314</v>
      </c>
      <c r="U7930" t="s">
        <v>315</v>
      </c>
      <c r="X7930">
        <v>1</v>
      </c>
      <c r="Y7930">
        <v>0</v>
      </c>
      <c r="Z7930">
        <v>0</v>
      </c>
      <c r="AA7930">
        <v>0</v>
      </c>
      <c r="AB7930">
        <v>80000</v>
      </c>
      <c r="AC7930" t="s">
        <v>47</v>
      </c>
      <c r="AD7930">
        <f>+VLOOKUP(T7930,items!$A$2:$D$1255,4,0)</f>
        <v>0</v>
      </c>
      <c r="AE7930">
        <f>+VLOOKUP(T7930,Tabla1[],5,0)</f>
        <v>0</v>
      </c>
      <c r="AF7930">
        <f t="shared" si="123"/>
        <v>9</v>
      </c>
    </row>
    <row r="7931" spans="1:34" x14ac:dyDescent="0.25">
      <c r="A7931">
        <v>106823</v>
      </c>
      <c r="B7931" t="s">
        <v>13991</v>
      </c>
      <c r="C7931" t="s">
        <v>75</v>
      </c>
      <c r="D7931">
        <v>0</v>
      </c>
      <c r="F7931" t="s">
        <v>239</v>
      </c>
      <c r="G7931" t="s">
        <v>12569</v>
      </c>
      <c r="H7931" t="s">
        <v>13992</v>
      </c>
      <c r="I7931" t="s">
        <v>37</v>
      </c>
      <c r="J7931" t="s">
        <v>37</v>
      </c>
      <c r="K7931" t="s">
        <v>37</v>
      </c>
      <c r="L7931" t="s">
        <v>37</v>
      </c>
      <c r="M7931" t="s">
        <v>3391</v>
      </c>
      <c r="N7931" t="s">
        <v>3356</v>
      </c>
      <c r="O7931" t="s">
        <v>9779</v>
      </c>
      <c r="P7931" t="s">
        <v>277</v>
      </c>
      <c r="Q7931" t="s">
        <v>10706</v>
      </c>
      <c r="R7931" t="s">
        <v>8481</v>
      </c>
      <c r="S7931" t="s">
        <v>272</v>
      </c>
      <c r="T7931" t="s">
        <v>13993</v>
      </c>
      <c r="U7931" t="s">
        <v>13994</v>
      </c>
      <c r="X7931">
        <v>1</v>
      </c>
      <c r="Y7931">
        <v>0</v>
      </c>
      <c r="Z7931">
        <v>0</v>
      </c>
      <c r="AA7931">
        <v>0</v>
      </c>
      <c r="AB7931" s="14">
        <v>4077588.7080000001</v>
      </c>
      <c r="AC7931" t="s">
        <v>178</v>
      </c>
      <c r="AD7931">
        <f>+VLOOKUP(T7931,items!$A$2:$D$1255,4,0)</f>
        <v>0</v>
      </c>
      <c r="AE7931">
        <f>+VLOOKUP(T7931,Tabla1[],5,0)</f>
        <v>0</v>
      </c>
      <c r="AF7931">
        <f t="shared" si="123"/>
        <v>10</v>
      </c>
      <c r="AG7931">
        <v>3816</v>
      </c>
      <c r="AH7931" s="14">
        <v>4077588.7080000001</v>
      </c>
    </row>
    <row r="7932" spans="1:34" x14ac:dyDescent="0.25">
      <c r="A7932">
        <v>106823</v>
      </c>
      <c r="B7932" t="s">
        <v>13991</v>
      </c>
      <c r="C7932" t="s">
        <v>75</v>
      </c>
      <c r="D7932">
        <v>0</v>
      </c>
      <c r="F7932" t="s">
        <v>239</v>
      </c>
      <c r="G7932" t="s">
        <v>12569</v>
      </c>
      <c r="H7932" t="s">
        <v>13992</v>
      </c>
      <c r="I7932" t="s">
        <v>37</v>
      </c>
      <c r="J7932" t="s">
        <v>37</v>
      </c>
      <c r="K7932" t="s">
        <v>37</v>
      </c>
      <c r="L7932" t="s">
        <v>37</v>
      </c>
      <c r="M7932" t="s">
        <v>3391</v>
      </c>
      <c r="N7932" t="s">
        <v>3356</v>
      </c>
      <c r="O7932" t="s">
        <v>9779</v>
      </c>
      <c r="P7932" t="s">
        <v>277</v>
      </c>
      <c r="Q7932" t="s">
        <v>10706</v>
      </c>
      <c r="R7932" t="s">
        <v>8481</v>
      </c>
      <c r="S7932" t="s">
        <v>272</v>
      </c>
      <c r="T7932" t="s">
        <v>367</v>
      </c>
      <c r="U7932" t="s">
        <v>368</v>
      </c>
      <c r="W7932" t="s">
        <v>465</v>
      </c>
      <c r="X7932">
        <v>2</v>
      </c>
      <c r="Y7932">
        <v>3658</v>
      </c>
      <c r="Z7932">
        <v>0</v>
      </c>
      <c r="AA7932">
        <v>5487</v>
      </c>
      <c r="AB7932" s="14">
        <v>68683619.231999993</v>
      </c>
      <c r="AC7932" t="s">
        <v>178</v>
      </c>
      <c r="AD7932" t="str">
        <f>+VLOOKUP(T7932,items!$A$2:$D$1255,4,0)</f>
        <v>PERGOLA</v>
      </c>
      <c r="AE7932" t="str">
        <f>+VLOOKUP(T7932,Tabla1[],5,0)</f>
        <v>MAXI PERGOLAM</v>
      </c>
      <c r="AF7932">
        <f t="shared" si="123"/>
        <v>10</v>
      </c>
      <c r="AG7932">
        <v>3816</v>
      </c>
      <c r="AH7932" s="14">
        <v>68683619.231999993</v>
      </c>
    </row>
    <row r="7933" spans="1:34" x14ac:dyDescent="0.25">
      <c r="A7933">
        <v>106826</v>
      </c>
      <c r="B7933" t="s">
        <v>3593</v>
      </c>
      <c r="C7933" t="s">
        <v>75</v>
      </c>
      <c r="D7933">
        <v>0</v>
      </c>
      <c r="F7933" t="s">
        <v>239</v>
      </c>
      <c r="G7933" t="s">
        <v>239</v>
      </c>
      <c r="H7933" t="s">
        <v>13995</v>
      </c>
      <c r="I7933" t="s">
        <v>37</v>
      </c>
      <c r="J7933" t="s">
        <v>13996</v>
      </c>
      <c r="K7933" t="s">
        <v>13997</v>
      </c>
      <c r="L7933" t="s">
        <v>37</v>
      </c>
      <c r="M7933" t="s">
        <v>8997</v>
      </c>
      <c r="N7933" t="s">
        <v>8997</v>
      </c>
      <c r="O7933" t="s">
        <v>8998</v>
      </c>
      <c r="P7933" t="s">
        <v>8478</v>
      </c>
      <c r="Q7933" t="s">
        <v>8478</v>
      </c>
      <c r="R7933" t="s">
        <v>127</v>
      </c>
      <c r="S7933" t="s">
        <v>164</v>
      </c>
      <c r="T7933" t="s">
        <v>6309</v>
      </c>
      <c r="U7933" t="s">
        <v>6310</v>
      </c>
      <c r="X7933">
        <v>2</v>
      </c>
      <c r="Y7933">
        <v>0</v>
      </c>
      <c r="Z7933">
        <v>0</v>
      </c>
      <c r="AA7933">
        <v>0</v>
      </c>
      <c r="AB7933">
        <v>2600</v>
      </c>
      <c r="AC7933" t="s">
        <v>47</v>
      </c>
      <c r="AD7933">
        <f>+VLOOKUP(T7933,items!$A$2:$D$1255,4,0)</f>
        <v>0</v>
      </c>
      <c r="AE7933">
        <f>+VLOOKUP(T7933,Tabla1[],5,0)</f>
        <v>0</v>
      </c>
      <c r="AF7933">
        <f t="shared" si="123"/>
        <v>8</v>
      </c>
    </row>
    <row r="7934" spans="1:34" x14ac:dyDescent="0.25">
      <c r="A7934">
        <v>106826</v>
      </c>
      <c r="B7934" t="s">
        <v>3593</v>
      </c>
      <c r="C7934" t="s">
        <v>75</v>
      </c>
      <c r="D7934">
        <v>0</v>
      </c>
      <c r="F7934" t="s">
        <v>239</v>
      </c>
      <c r="G7934" t="s">
        <v>239</v>
      </c>
      <c r="H7934" t="s">
        <v>13995</v>
      </c>
      <c r="I7934" t="s">
        <v>37</v>
      </c>
      <c r="J7934" t="s">
        <v>13996</v>
      </c>
      <c r="K7934" t="s">
        <v>13997</v>
      </c>
      <c r="L7934" t="s">
        <v>37</v>
      </c>
      <c r="M7934" t="s">
        <v>8997</v>
      </c>
      <c r="N7934" t="s">
        <v>8997</v>
      </c>
      <c r="O7934" t="s">
        <v>8998</v>
      </c>
      <c r="P7934" t="s">
        <v>8478</v>
      </c>
      <c r="Q7934" t="s">
        <v>8478</v>
      </c>
      <c r="R7934" t="s">
        <v>127</v>
      </c>
      <c r="S7934" t="s">
        <v>164</v>
      </c>
      <c r="T7934" t="s">
        <v>1290</v>
      </c>
      <c r="U7934" t="s">
        <v>1291</v>
      </c>
      <c r="X7934">
        <v>1</v>
      </c>
      <c r="Y7934">
        <v>0</v>
      </c>
      <c r="Z7934">
        <v>0</v>
      </c>
      <c r="AA7934">
        <v>0</v>
      </c>
      <c r="AB7934">
        <v>63900</v>
      </c>
      <c r="AC7934" t="s">
        <v>47</v>
      </c>
      <c r="AD7934">
        <f>+VLOOKUP(T7934,items!$A$2:$D$1255,4,0)</f>
        <v>0</v>
      </c>
      <c r="AE7934">
        <f>+VLOOKUP(T7934,Tabla1[],5,0)</f>
        <v>0</v>
      </c>
      <c r="AF7934">
        <f t="shared" si="123"/>
        <v>8</v>
      </c>
    </row>
    <row r="7935" spans="1:34" x14ac:dyDescent="0.25">
      <c r="A7935">
        <v>106826</v>
      </c>
      <c r="B7935" t="s">
        <v>3593</v>
      </c>
      <c r="C7935" t="s">
        <v>75</v>
      </c>
      <c r="D7935">
        <v>0</v>
      </c>
      <c r="F7935" t="s">
        <v>239</v>
      </c>
      <c r="G7935" t="s">
        <v>239</v>
      </c>
      <c r="H7935" t="s">
        <v>13995</v>
      </c>
      <c r="I7935" t="s">
        <v>37</v>
      </c>
      <c r="J7935" t="s">
        <v>13996</v>
      </c>
      <c r="K7935" t="s">
        <v>13997</v>
      </c>
      <c r="L7935" t="s">
        <v>37</v>
      </c>
      <c r="M7935" t="s">
        <v>8997</v>
      </c>
      <c r="N7935" t="s">
        <v>8997</v>
      </c>
      <c r="O7935" t="s">
        <v>8998</v>
      </c>
      <c r="P7935" t="s">
        <v>8478</v>
      </c>
      <c r="Q7935" t="s">
        <v>8478</v>
      </c>
      <c r="R7935" t="s">
        <v>127</v>
      </c>
      <c r="S7935" t="s">
        <v>164</v>
      </c>
      <c r="T7935" t="s">
        <v>6311</v>
      </c>
      <c r="U7935" t="s">
        <v>6312</v>
      </c>
      <c r="X7935">
        <v>2</v>
      </c>
      <c r="Y7935">
        <v>0</v>
      </c>
      <c r="Z7935">
        <v>0</v>
      </c>
      <c r="AA7935">
        <v>0</v>
      </c>
      <c r="AB7935">
        <v>800</v>
      </c>
      <c r="AC7935" t="s">
        <v>47</v>
      </c>
      <c r="AD7935">
        <f>+VLOOKUP(T7935,items!$A$2:$D$1255,4,0)</f>
        <v>0</v>
      </c>
      <c r="AE7935">
        <f>+VLOOKUP(T7935,Tabla1[],5,0)</f>
        <v>0</v>
      </c>
      <c r="AF7935">
        <f t="shared" si="123"/>
        <v>8</v>
      </c>
    </row>
    <row r="7936" spans="1:34" x14ac:dyDescent="0.25">
      <c r="A7936">
        <v>106827</v>
      </c>
      <c r="B7936" t="s">
        <v>9203</v>
      </c>
      <c r="C7936" t="s">
        <v>33</v>
      </c>
      <c r="D7936">
        <v>0</v>
      </c>
      <c r="F7936" t="s">
        <v>239</v>
      </c>
      <c r="G7936" t="s">
        <v>239</v>
      </c>
      <c r="H7936" t="s">
        <v>13998</v>
      </c>
      <c r="I7936" t="s">
        <v>37</v>
      </c>
      <c r="J7936" t="s">
        <v>13999</v>
      </c>
      <c r="K7936" t="s">
        <v>14000</v>
      </c>
      <c r="L7936" t="s">
        <v>14001</v>
      </c>
      <c r="M7936" t="s">
        <v>8997</v>
      </c>
      <c r="N7936" t="s">
        <v>8997</v>
      </c>
      <c r="O7936" t="s">
        <v>11094</v>
      </c>
      <c r="P7936" t="s">
        <v>1250</v>
      </c>
      <c r="Q7936" t="s">
        <v>14002</v>
      </c>
      <c r="R7936" t="s">
        <v>63</v>
      </c>
      <c r="S7936" t="s">
        <v>128</v>
      </c>
      <c r="T7936" t="s">
        <v>5580</v>
      </c>
      <c r="U7936" t="s">
        <v>5581</v>
      </c>
      <c r="V7936" t="s">
        <v>1609</v>
      </c>
      <c r="X7936">
        <v>1</v>
      </c>
      <c r="Y7936">
        <v>0</v>
      </c>
      <c r="Z7936">
        <v>0</v>
      </c>
      <c r="AA7936">
        <v>0</v>
      </c>
      <c r="AB7936">
        <v>997360</v>
      </c>
      <c r="AC7936" t="s">
        <v>47</v>
      </c>
      <c r="AD7936">
        <f>+VLOOKUP(T7936,items!$A$2:$D$1255,4,0)</f>
        <v>0</v>
      </c>
      <c r="AE7936">
        <f>+VLOOKUP(T7936,Tabla1[],5,0)</f>
        <v>0</v>
      </c>
      <c r="AF7936">
        <f t="shared" si="123"/>
        <v>9</v>
      </c>
    </row>
    <row r="7937" spans="1:32" x14ac:dyDescent="0.25">
      <c r="A7937">
        <v>106830</v>
      </c>
      <c r="B7937" t="s">
        <v>4061</v>
      </c>
      <c r="C7937" t="s">
        <v>33</v>
      </c>
      <c r="D7937">
        <v>0</v>
      </c>
      <c r="F7937" t="s">
        <v>239</v>
      </c>
      <c r="G7937" t="s">
        <v>240</v>
      </c>
      <c r="H7937" t="s">
        <v>14003</v>
      </c>
      <c r="I7937" t="s">
        <v>37</v>
      </c>
      <c r="J7937" t="s">
        <v>14004</v>
      </c>
      <c r="K7937" t="s">
        <v>14005</v>
      </c>
      <c r="L7937" t="s">
        <v>14006</v>
      </c>
      <c r="M7937" t="s">
        <v>8998</v>
      </c>
      <c r="N7937" t="s">
        <v>8998</v>
      </c>
      <c r="O7937" t="s">
        <v>9157</v>
      </c>
      <c r="P7937" t="s">
        <v>3354</v>
      </c>
      <c r="Q7937" t="s">
        <v>11094</v>
      </c>
      <c r="R7937" t="s">
        <v>63</v>
      </c>
      <c r="S7937" t="s">
        <v>256</v>
      </c>
      <c r="T7937" t="s">
        <v>3864</v>
      </c>
      <c r="U7937" t="s">
        <v>3865</v>
      </c>
      <c r="V7937" t="s">
        <v>2013</v>
      </c>
      <c r="W7937" t="s">
        <v>117</v>
      </c>
      <c r="X7937">
        <v>1</v>
      </c>
      <c r="Y7937">
        <v>0</v>
      </c>
      <c r="Z7937">
        <v>0</v>
      </c>
      <c r="AA7937">
        <v>0</v>
      </c>
      <c r="AB7937">
        <v>1218890</v>
      </c>
      <c r="AC7937" t="s">
        <v>47</v>
      </c>
      <c r="AD7937" t="str">
        <f>+VLOOKUP(T7937,items!$A$2:$D$1255,4,0)</f>
        <v>MUEBLES</v>
      </c>
      <c r="AE7937">
        <f>+VLOOKUP(T7937,Tabla1[],5,0)</f>
        <v>0</v>
      </c>
      <c r="AF7937">
        <f t="shared" si="123"/>
        <v>9</v>
      </c>
    </row>
    <row r="7938" spans="1:32" x14ac:dyDescent="0.25">
      <c r="A7938">
        <v>106832</v>
      </c>
      <c r="B7938" t="s">
        <v>3837</v>
      </c>
      <c r="C7938" t="s">
        <v>75</v>
      </c>
      <c r="D7938">
        <v>0</v>
      </c>
      <c r="F7938" t="s">
        <v>239</v>
      </c>
      <c r="G7938" t="s">
        <v>239</v>
      </c>
      <c r="H7938" t="s">
        <v>14007</v>
      </c>
      <c r="I7938" t="s">
        <v>37</v>
      </c>
      <c r="J7938" t="s">
        <v>14008</v>
      </c>
      <c r="K7938" t="s">
        <v>14009</v>
      </c>
      <c r="L7938" t="s">
        <v>37</v>
      </c>
      <c r="M7938" t="s">
        <v>8997</v>
      </c>
      <c r="N7938" t="s">
        <v>8997</v>
      </c>
      <c r="O7938" t="s">
        <v>8998</v>
      </c>
      <c r="P7938" t="s">
        <v>8478</v>
      </c>
      <c r="Q7938" t="s">
        <v>8478</v>
      </c>
      <c r="R7938" t="s">
        <v>127</v>
      </c>
      <c r="S7938" t="s">
        <v>164</v>
      </c>
      <c r="T7938" t="s">
        <v>2662</v>
      </c>
      <c r="U7938" t="s">
        <v>2663</v>
      </c>
      <c r="X7938">
        <v>17.5</v>
      </c>
      <c r="Y7938">
        <v>0</v>
      </c>
      <c r="Z7938">
        <v>0</v>
      </c>
      <c r="AA7938">
        <v>0</v>
      </c>
      <c r="AB7938">
        <v>920500</v>
      </c>
      <c r="AC7938" t="s">
        <v>47</v>
      </c>
      <c r="AD7938">
        <f>+VLOOKUP(T7938,items!$A$2:$D$1255,4,0)</f>
        <v>0</v>
      </c>
      <c r="AE7938">
        <f>+VLOOKUP(T7938,Tabla1[],5,0)</f>
        <v>0</v>
      </c>
      <c r="AF7938">
        <f t="shared" ref="AF7938:AF8001" si="124">+MONTH(O7938)</f>
        <v>8</v>
      </c>
    </row>
    <row r="7939" spans="1:32" x14ac:dyDescent="0.25">
      <c r="A7939">
        <v>106836</v>
      </c>
      <c r="B7939" t="s">
        <v>14010</v>
      </c>
      <c r="C7939" t="s">
        <v>33</v>
      </c>
      <c r="D7939">
        <v>0</v>
      </c>
      <c r="F7939" t="s">
        <v>239</v>
      </c>
      <c r="G7939" t="s">
        <v>239</v>
      </c>
      <c r="H7939" t="s">
        <v>14011</v>
      </c>
      <c r="I7939" t="s">
        <v>37</v>
      </c>
      <c r="J7939" t="s">
        <v>14012</v>
      </c>
      <c r="K7939" t="s">
        <v>14013</v>
      </c>
      <c r="L7939" t="s">
        <v>14014</v>
      </c>
      <c r="M7939" t="s">
        <v>8997</v>
      </c>
      <c r="N7939" t="s">
        <v>8997</v>
      </c>
      <c r="O7939" t="s">
        <v>9152</v>
      </c>
      <c r="P7939" t="s">
        <v>12153</v>
      </c>
      <c r="Q7939" t="s">
        <v>3354</v>
      </c>
      <c r="R7939" t="s">
        <v>127</v>
      </c>
      <c r="S7939" t="s">
        <v>44</v>
      </c>
      <c r="T7939" t="s">
        <v>2171</v>
      </c>
      <c r="U7939" t="s">
        <v>2172</v>
      </c>
      <c r="W7939" t="s">
        <v>211</v>
      </c>
      <c r="X7939">
        <v>1</v>
      </c>
      <c r="Y7939">
        <v>0</v>
      </c>
      <c r="Z7939">
        <v>0</v>
      </c>
      <c r="AA7939">
        <v>0</v>
      </c>
      <c r="AB7939">
        <v>1536661</v>
      </c>
      <c r="AC7939" t="s">
        <v>47</v>
      </c>
      <c r="AD7939">
        <f>+VLOOKUP(T7939,items!$A$2:$D$1255,4,0)</f>
        <v>0</v>
      </c>
      <c r="AE7939">
        <f>+VLOOKUP(T7939,Tabla1[],5,0)</f>
        <v>0</v>
      </c>
      <c r="AF7939">
        <f t="shared" si="124"/>
        <v>9</v>
      </c>
    </row>
    <row r="7940" spans="1:32" x14ac:dyDescent="0.25">
      <c r="A7940">
        <v>106836</v>
      </c>
      <c r="B7940" t="s">
        <v>14010</v>
      </c>
      <c r="C7940" t="s">
        <v>33</v>
      </c>
      <c r="D7940">
        <v>0</v>
      </c>
      <c r="F7940" t="s">
        <v>239</v>
      </c>
      <c r="G7940" t="s">
        <v>239</v>
      </c>
      <c r="H7940" t="s">
        <v>14011</v>
      </c>
      <c r="I7940" t="s">
        <v>37</v>
      </c>
      <c r="J7940" t="s">
        <v>14012</v>
      </c>
      <c r="K7940" t="s">
        <v>14013</v>
      </c>
      <c r="L7940" t="s">
        <v>14014</v>
      </c>
      <c r="M7940" t="s">
        <v>8997</v>
      </c>
      <c r="N7940" t="s">
        <v>8997</v>
      </c>
      <c r="O7940" t="s">
        <v>9152</v>
      </c>
      <c r="P7940" t="s">
        <v>12153</v>
      </c>
      <c r="Q7940" t="s">
        <v>3354</v>
      </c>
      <c r="R7940" t="s">
        <v>127</v>
      </c>
      <c r="S7940" t="s">
        <v>44</v>
      </c>
      <c r="T7940" t="s">
        <v>2067</v>
      </c>
      <c r="U7940" t="s">
        <v>2068</v>
      </c>
      <c r="V7940" t="s">
        <v>2041</v>
      </c>
      <c r="W7940" t="s">
        <v>111</v>
      </c>
      <c r="X7940">
        <v>4</v>
      </c>
      <c r="Y7940">
        <v>0</v>
      </c>
      <c r="Z7940">
        <v>0</v>
      </c>
      <c r="AA7940">
        <v>0</v>
      </c>
      <c r="AB7940">
        <v>3531072</v>
      </c>
      <c r="AC7940" t="s">
        <v>47</v>
      </c>
      <c r="AD7940" t="str">
        <f>+VLOOKUP(T7940,items!$A$2:$D$1255,4,0)</f>
        <v>MUEBLES</v>
      </c>
      <c r="AE7940">
        <f>+VLOOKUP(T7940,Tabla1[],5,0)</f>
        <v>0</v>
      </c>
      <c r="AF7940">
        <f t="shared" si="124"/>
        <v>9</v>
      </c>
    </row>
    <row r="7941" spans="1:32" x14ac:dyDescent="0.25">
      <c r="A7941">
        <v>106836</v>
      </c>
      <c r="B7941" t="s">
        <v>14010</v>
      </c>
      <c r="C7941" t="s">
        <v>33</v>
      </c>
      <c r="D7941">
        <v>0</v>
      </c>
      <c r="F7941" t="s">
        <v>239</v>
      </c>
      <c r="G7941" t="s">
        <v>239</v>
      </c>
      <c r="H7941" t="s">
        <v>14011</v>
      </c>
      <c r="I7941" t="s">
        <v>37</v>
      </c>
      <c r="J7941" t="s">
        <v>14012</v>
      </c>
      <c r="K7941" t="s">
        <v>14013</v>
      </c>
      <c r="L7941" t="s">
        <v>14014</v>
      </c>
      <c r="M7941" t="s">
        <v>8997</v>
      </c>
      <c r="N7941" t="s">
        <v>8997</v>
      </c>
      <c r="O7941" t="s">
        <v>9152</v>
      </c>
      <c r="P7941" t="s">
        <v>12153</v>
      </c>
      <c r="Q7941" t="s">
        <v>3354</v>
      </c>
      <c r="R7941" t="s">
        <v>127</v>
      </c>
      <c r="S7941" t="s">
        <v>44</v>
      </c>
      <c r="T7941" t="s">
        <v>2790</v>
      </c>
      <c r="U7941" t="s">
        <v>2791</v>
      </c>
      <c r="W7941" t="s">
        <v>117</v>
      </c>
      <c r="X7941">
        <v>1</v>
      </c>
      <c r="Y7941">
        <v>0</v>
      </c>
      <c r="Z7941">
        <v>0</v>
      </c>
      <c r="AA7941">
        <v>0</v>
      </c>
      <c r="AB7941">
        <v>3388459</v>
      </c>
      <c r="AC7941" t="s">
        <v>47</v>
      </c>
      <c r="AD7941" t="str">
        <f>+VLOOKUP(T7941,items!$A$2:$D$1255,4,0)</f>
        <v>MUEBLES</v>
      </c>
      <c r="AE7941">
        <f>+VLOOKUP(T7941,Tabla1[],5,0)</f>
        <v>0</v>
      </c>
      <c r="AF7941">
        <f t="shared" si="124"/>
        <v>9</v>
      </c>
    </row>
    <row r="7942" spans="1:32" x14ac:dyDescent="0.25">
      <c r="A7942">
        <v>106836</v>
      </c>
      <c r="B7942" t="s">
        <v>14010</v>
      </c>
      <c r="C7942" t="s">
        <v>33</v>
      </c>
      <c r="D7942">
        <v>0</v>
      </c>
      <c r="F7942" t="s">
        <v>239</v>
      </c>
      <c r="G7942" t="s">
        <v>239</v>
      </c>
      <c r="H7942" t="s">
        <v>14011</v>
      </c>
      <c r="I7942" t="s">
        <v>37</v>
      </c>
      <c r="J7942" t="s">
        <v>14012</v>
      </c>
      <c r="K7942" t="s">
        <v>14013</v>
      </c>
      <c r="L7942" t="s">
        <v>14014</v>
      </c>
      <c r="M7942" t="s">
        <v>8997</v>
      </c>
      <c r="N7942" t="s">
        <v>8997</v>
      </c>
      <c r="O7942" t="s">
        <v>9152</v>
      </c>
      <c r="P7942" t="s">
        <v>12153</v>
      </c>
      <c r="Q7942" t="s">
        <v>3354</v>
      </c>
      <c r="R7942" t="s">
        <v>127</v>
      </c>
      <c r="S7942" t="s">
        <v>44</v>
      </c>
      <c r="T7942" t="s">
        <v>882</v>
      </c>
      <c r="U7942" t="s">
        <v>883</v>
      </c>
      <c r="V7942" t="s">
        <v>884</v>
      </c>
      <c r="X7942">
        <v>1</v>
      </c>
      <c r="Y7942">
        <v>0</v>
      </c>
      <c r="Z7942">
        <v>0</v>
      </c>
      <c r="AA7942">
        <v>0</v>
      </c>
      <c r="AB7942">
        <v>1997433</v>
      </c>
      <c r="AC7942" t="s">
        <v>47</v>
      </c>
      <c r="AD7942" t="str">
        <f>+VLOOKUP(T7942,items!$A$2:$D$1255,4,0)</f>
        <v>MUEBLES</v>
      </c>
      <c r="AE7942">
        <f>+VLOOKUP(T7942,Tabla1[],5,0)</f>
        <v>0</v>
      </c>
      <c r="AF7942">
        <f t="shared" si="124"/>
        <v>9</v>
      </c>
    </row>
    <row r="7943" spans="1:32" x14ac:dyDescent="0.25">
      <c r="A7943">
        <v>106850</v>
      </c>
      <c r="B7943" t="s">
        <v>14015</v>
      </c>
      <c r="C7943" t="s">
        <v>33</v>
      </c>
      <c r="D7943">
        <v>0</v>
      </c>
      <c r="F7943" t="s">
        <v>239</v>
      </c>
      <c r="G7943" t="s">
        <v>239</v>
      </c>
      <c r="H7943" t="s">
        <v>14016</v>
      </c>
      <c r="I7943" t="s">
        <v>37</v>
      </c>
      <c r="J7943" t="s">
        <v>14017</v>
      </c>
      <c r="K7943" t="s">
        <v>14018</v>
      </c>
      <c r="L7943" t="s">
        <v>14019</v>
      </c>
      <c r="M7943" t="s">
        <v>8997</v>
      </c>
      <c r="N7943" t="s">
        <v>8997</v>
      </c>
      <c r="O7943" t="s">
        <v>9158</v>
      </c>
      <c r="P7943" t="s">
        <v>9159</v>
      </c>
      <c r="Q7943" t="s">
        <v>12822</v>
      </c>
      <c r="R7943" t="s">
        <v>63</v>
      </c>
      <c r="S7943" t="s">
        <v>44</v>
      </c>
      <c r="T7943" t="s">
        <v>1878</v>
      </c>
      <c r="U7943" t="s">
        <v>1879</v>
      </c>
      <c r="V7943" t="s">
        <v>1349</v>
      </c>
      <c r="X7943">
        <v>2</v>
      </c>
      <c r="Y7943">
        <v>0</v>
      </c>
      <c r="Z7943">
        <v>0</v>
      </c>
      <c r="AA7943">
        <v>0</v>
      </c>
      <c r="AB7943">
        <v>2496748</v>
      </c>
      <c r="AC7943" t="s">
        <v>47</v>
      </c>
      <c r="AD7943" t="str">
        <f>+VLOOKUP(T7943,items!$A$2:$D$1255,4,0)</f>
        <v>MUEBLES</v>
      </c>
      <c r="AE7943">
        <f>+VLOOKUP(T7943,Tabla1[],5,0)</f>
        <v>0</v>
      </c>
      <c r="AF7943">
        <f t="shared" si="124"/>
        <v>9</v>
      </c>
    </row>
    <row r="7944" spans="1:32" x14ac:dyDescent="0.25">
      <c r="A7944">
        <v>106863</v>
      </c>
      <c r="B7944" t="s">
        <v>14020</v>
      </c>
      <c r="C7944" t="s">
        <v>75</v>
      </c>
      <c r="D7944">
        <v>0</v>
      </c>
      <c r="F7944" t="s">
        <v>8997</v>
      </c>
      <c r="G7944" t="s">
        <v>8997</v>
      </c>
      <c r="H7944" t="s">
        <v>14021</v>
      </c>
      <c r="I7944" t="s">
        <v>37</v>
      </c>
      <c r="J7944" t="s">
        <v>14022</v>
      </c>
      <c r="K7944" t="s">
        <v>14023</v>
      </c>
      <c r="L7944" t="s">
        <v>37</v>
      </c>
      <c r="M7944" t="s">
        <v>240</v>
      </c>
      <c r="N7944" t="s">
        <v>240</v>
      </c>
      <c r="O7944" t="s">
        <v>241</v>
      </c>
      <c r="P7944" t="s">
        <v>242</v>
      </c>
      <c r="Q7944" t="s">
        <v>242</v>
      </c>
      <c r="R7944" t="s">
        <v>127</v>
      </c>
      <c r="S7944" t="s">
        <v>164</v>
      </c>
      <c r="T7944" t="s">
        <v>2135</v>
      </c>
      <c r="U7944" t="s">
        <v>214</v>
      </c>
      <c r="X7944">
        <v>8.5</v>
      </c>
      <c r="Y7944">
        <v>0</v>
      </c>
      <c r="Z7944">
        <v>0</v>
      </c>
      <c r="AA7944">
        <v>0</v>
      </c>
      <c r="AB7944">
        <v>447100</v>
      </c>
      <c r="AC7944" t="s">
        <v>47</v>
      </c>
      <c r="AD7944">
        <f>+VLOOKUP(T7944,items!$A$2:$D$1255,4,0)</f>
        <v>0</v>
      </c>
      <c r="AE7944">
        <f>+VLOOKUP(T7944,Tabla1[],5,0)</f>
        <v>0</v>
      </c>
      <c r="AF7944">
        <f t="shared" si="124"/>
        <v>8</v>
      </c>
    </row>
    <row r="7945" spans="1:32" x14ac:dyDescent="0.25">
      <c r="A7945">
        <v>106866</v>
      </c>
      <c r="B7945" t="s">
        <v>13834</v>
      </c>
      <c r="C7945" t="s">
        <v>75</v>
      </c>
      <c r="D7945">
        <v>0</v>
      </c>
      <c r="F7945" t="s">
        <v>8997</v>
      </c>
      <c r="G7945" t="s">
        <v>8997</v>
      </c>
      <c r="H7945" t="s">
        <v>14024</v>
      </c>
      <c r="I7945" t="s">
        <v>37</v>
      </c>
      <c r="J7945" t="s">
        <v>14025</v>
      </c>
      <c r="K7945" t="s">
        <v>14026</v>
      </c>
      <c r="L7945" t="s">
        <v>37</v>
      </c>
      <c r="M7945" t="s">
        <v>240</v>
      </c>
      <c r="N7945" t="s">
        <v>240</v>
      </c>
      <c r="O7945" t="s">
        <v>241</v>
      </c>
      <c r="P7945" t="s">
        <v>242</v>
      </c>
      <c r="Q7945" t="s">
        <v>242</v>
      </c>
      <c r="R7945" t="s">
        <v>127</v>
      </c>
      <c r="S7945" t="s">
        <v>164</v>
      </c>
      <c r="T7945" t="s">
        <v>1411</v>
      </c>
      <c r="U7945" t="s">
        <v>867</v>
      </c>
      <c r="X7945">
        <v>5</v>
      </c>
      <c r="Y7945">
        <v>0</v>
      </c>
      <c r="Z7945">
        <v>0</v>
      </c>
      <c r="AA7945">
        <v>0</v>
      </c>
      <c r="AB7945">
        <v>263000</v>
      </c>
      <c r="AC7945" t="s">
        <v>47</v>
      </c>
      <c r="AD7945">
        <f>+VLOOKUP(T7945,items!$A$2:$D$1255,4,0)</f>
        <v>0</v>
      </c>
      <c r="AE7945">
        <f>+VLOOKUP(T7945,Tabla1[],5,0)</f>
        <v>0</v>
      </c>
      <c r="AF7945">
        <f t="shared" si="124"/>
        <v>8</v>
      </c>
    </row>
    <row r="7946" spans="1:32" x14ac:dyDescent="0.25">
      <c r="A7946">
        <v>106867</v>
      </c>
      <c r="B7946" t="s">
        <v>14027</v>
      </c>
      <c r="C7946" t="s">
        <v>33</v>
      </c>
      <c r="D7946">
        <v>0</v>
      </c>
      <c r="F7946" t="s">
        <v>8997</v>
      </c>
      <c r="G7946" t="s">
        <v>10581</v>
      </c>
      <c r="H7946" t="s">
        <v>14028</v>
      </c>
      <c r="I7946" t="s">
        <v>37</v>
      </c>
      <c r="J7946" t="s">
        <v>14029</v>
      </c>
      <c r="K7946" t="s">
        <v>14030</v>
      </c>
      <c r="L7946" t="s">
        <v>14031</v>
      </c>
      <c r="M7946" t="s">
        <v>12073</v>
      </c>
      <c r="N7946" t="s">
        <v>12073</v>
      </c>
      <c r="O7946" t="s">
        <v>9159</v>
      </c>
      <c r="P7946" t="s">
        <v>12823</v>
      </c>
      <c r="Q7946" t="s">
        <v>6292</v>
      </c>
      <c r="R7946" t="s">
        <v>63</v>
      </c>
      <c r="S7946" t="s">
        <v>44</v>
      </c>
      <c r="T7946" t="s">
        <v>14032</v>
      </c>
      <c r="U7946" t="s">
        <v>14033</v>
      </c>
      <c r="V7946" t="s">
        <v>1349</v>
      </c>
      <c r="W7946" t="s">
        <v>114</v>
      </c>
      <c r="X7946">
        <v>1</v>
      </c>
      <c r="Y7946">
        <v>0</v>
      </c>
      <c r="Z7946">
        <v>0</v>
      </c>
      <c r="AA7946">
        <v>0</v>
      </c>
      <c r="AB7946">
        <v>4561140</v>
      </c>
      <c r="AC7946" t="s">
        <v>47</v>
      </c>
      <c r="AD7946" t="str">
        <f>+VLOOKUP(T7946,items!$A$2:$D$1255,4,0)</f>
        <v>MUEBLES</v>
      </c>
      <c r="AE7946">
        <f>+VLOOKUP(T7946,Tabla1[],5,0)</f>
        <v>0</v>
      </c>
      <c r="AF7946">
        <f t="shared" si="124"/>
        <v>9</v>
      </c>
    </row>
    <row r="7947" spans="1:32" x14ac:dyDescent="0.25">
      <c r="A7947">
        <v>106867</v>
      </c>
      <c r="B7947" t="s">
        <v>14027</v>
      </c>
      <c r="C7947" t="s">
        <v>33</v>
      </c>
      <c r="D7947">
        <v>0</v>
      </c>
      <c r="F7947" t="s">
        <v>8997</v>
      </c>
      <c r="G7947" t="s">
        <v>10581</v>
      </c>
      <c r="H7947" t="s">
        <v>14028</v>
      </c>
      <c r="I7947" t="s">
        <v>37</v>
      </c>
      <c r="J7947" t="s">
        <v>14029</v>
      </c>
      <c r="K7947" t="s">
        <v>14030</v>
      </c>
      <c r="L7947" t="s">
        <v>14031</v>
      </c>
      <c r="M7947" t="s">
        <v>12073</v>
      </c>
      <c r="N7947" t="s">
        <v>12073</v>
      </c>
      <c r="O7947" t="s">
        <v>9159</v>
      </c>
      <c r="P7947" t="s">
        <v>12823</v>
      </c>
      <c r="Q7947" t="s">
        <v>6292</v>
      </c>
      <c r="R7947" t="s">
        <v>63</v>
      </c>
      <c r="S7947" t="s">
        <v>44</v>
      </c>
      <c r="T7947" t="s">
        <v>951</v>
      </c>
      <c r="U7947" t="s">
        <v>952</v>
      </c>
      <c r="V7947" t="s">
        <v>1349</v>
      </c>
      <c r="W7947" t="s">
        <v>114</v>
      </c>
      <c r="X7947">
        <v>2</v>
      </c>
      <c r="Y7947">
        <v>0</v>
      </c>
      <c r="Z7947">
        <v>0</v>
      </c>
      <c r="AA7947">
        <v>0</v>
      </c>
      <c r="AB7947">
        <v>5579894</v>
      </c>
      <c r="AC7947" t="s">
        <v>47</v>
      </c>
      <c r="AD7947" t="str">
        <f>+VLOOKUP(T7947,items!$A$2:$D$1255,4,0)</f>
        <v>MUEBLES</v>
      </c>
      <c r="AE7947">
        <f>+VLOOKUP(T7947,Tabla1[],5,0)</f>
        <v>0</v>
      </c>
      <c r="AF7947">
        <f t="shared" si="124"/>
        <v>9</v>
      </c>
    </row>
    <row r="7948" spans="1:32" x14ac:dyDescent="0.25">
      <c r="A7948">
        <v>106867</v>
      </c>
      <c r="B7948" t="s">
        <v>14027</v>
      </c>
      <c r="C7948" t="s">
        <v>33</v>
      </c>
      <c r="D7948">
        <v>0</v>
      </c>
      <c r="F7948" t="s">
        <v>8997</v>
      </c>
      <c r="G7948" t="s">
        <v>10581</v>
      </c>
      <c r="H7948" t="s">
        <v>14028</v>
      </c>
      <c r="I7948" t="s">
        <v>37</v>
      </c>
      <c r="J7948" t="s">
        <v>14029</v>
      </c>
      <c r="K7948" t="s">
        <v>14030</v>
      </c>
      <c r="L7948" t="s">
        <v>14031</v>
      </c>
      <c r="M7948" t="s">
        <v>12073</v>
      </c>
      <c r="N7948" t="s">
        <v>12073</v>
      </c>
      <c r="O7948" t="s">
        <v>9159</v>
      </c>
      <c r="P7948" t="s">
        <v>12823</v>
      </c>
      <c r="Q7948" t="s">
        <v>6292</v>
      </c>
      <c r="R7948" t="s">
        <v>63</v>
      </c>
      <c r="S7948" t="s">
        <v>44</v>
      </c>
      <c r="T7948" t="s">
        <v>954</v>
      </c>
      <c r="U7948" t="s">
        <v>955</v>
      </c>
      <c r="V7948" t="s">
        <v>1349</v>
      </c>
      <c r="W7948" t="s">
        <v>114</v>
      </c>
      <c r="X7948">
        <v>1</v>
      </c>
      <c r="Y7948">
        <v>0</v>
      </c>
      <c r="Z7948">
        <v>0</v>
      </c>
      <c r="AA7948">
        <v>0</v>
      </c>
      <c r="AB7948">
        <v>6469017</v>
      </c>
      <c r="AC7948" t="s">
        <v>47</v>
      </c>
      <c r="AD7948" t="str">
        <f>+VLOOKUP(T7948,items!$A$2:$D$1255,4,0)</f>
        <v>MUEBLES</v>
      </c>
      <c r="AE7948">
        <f>+VLOOKUP(T7948,Tabla1[],5,0)</f>
        <v>0</v>
      </c>
      <c r="AF7948">
        <f t="shared" si="124"/>
        <v>9</v>
      </c>
    </row>
    <row r="7949" spans="1:32" x14ac:dyDescent="0.25">
      <c r="A7949">
        <v>106867</v>
      </c>
      <c r="B7949" t="s">
        <v>14027</v>
      </c>
      <c r="C7949" t="s">
        <v>33</v>
      </c>
      <c r="D7949">
        <v>0</v>
      </c>
      <c r="F7949" t="s">
        <v>8997</v>
      </c>
      <c r="G7949" t="s">
        <v>10581</v>
      </c>
      <c r="H7949" t="s">
        <v>14028</v>
      </c>
      <c r="I7949" t="s">
        <v>37</v>
      </c>
      <c r="J7949" t="s">
        <v>14029</v>
      </c>
      <c r="K7949" t="s">
        <v>14030</v>
      </c>
      <c r="L7949" t="s">
        <v>14031</v>
      </c>
      <c r="M7949" t="s">
        <v>12073</v>
      </c>
      <c r="N7949" t="s">
        <v>12073</v>
      </c>
      <c r="O7949" t="s">
        <v>9159</v>
      </c>
      <c r="P7949" t="s">
        <v>12823</v>
      </c>
      <c r="Q7949" t="s">
        <v>6292</v>
      </c>
      <c r="R7949" t="s">
        <v>63</v>
      </c>
      <c r="S7949" t="s">
        <v>44</v>
      </c>
      <c r="T7949" t="s">
        <v>5599</v>
      </c>
      <c r="U7949" t="s">
        <v>5600</v>
      </c>
      <c r="W7949" t="s">
        <v>114</v>
      </c>
      <c r="X7949">
        <v>1</v>
      </c>
      <c r="Y7949">
        <v>0</v>
      </c>
      <c r="Z7949">
        <v>0</v>
      </c>
      <c r="AA7949">
        <v>0</v>
      </c>
      <c r="AB7949">
        <v>1947858</v>
      </c>
      <c r="AC7949" t="s">
        <v>47</v>
      </c>
      <c r="AD7949" t="str">
        <f>+VLOOKUP(T7949,items!$A$2:$D$1255,4,0)</f>
        <v>MUEBLES</v>
      </c>
      <c r="AE7949">
        <f>+VLOOKUP(T7949,Tabla1[],5,0)</f>
        <v>0</v>
      </c>
      <c r="AF7949">
        <f t="shared" si="124"/>
        <v>9</v>
      </c>
    </row>
    <row r="7950" spans="1:32" x14ac:dyDescent="0.25">
      <c r="A7950">
        <v>106867</v>
      </c>
      <c r="B7950" t="s">
        <v>14027</v>
      </c>
      <c r="C7950" t="s">
        <v>33</v>
      </c>
      <c r="D7950">
        <v>0</v>
      </c>
      <c r="F7950" t="s">
        <v>8997</v>
      </c>
      <c r="G7950" t="s">
        <v>10581</v>
      </c>
      <c r="H7950" t="s">
        <v>14028</v>
      </c>
      <c r="I7950" t="s">
        <v>37</v>
      </c>
      <c r="J7950" t="s">
        <v>14029</v>
      </c>
      <c r="K7950" t="s">
        <v>14030</v>
      </c>
      <c r="L7950" t="s">
        <v>14031</v>
      </c>
      <c r="M7950" t="s">
        <v>12073</v>
      </c>
      <c r="N7950" t="s">
        <v>12073</v>
      </c>
      <c r="O7950" t="s">
        <v>9159</v>
      </c>
      <c r="P7950" t="s">
        <v>12823</v>
      </c>
      <c r="Q7950" t="s">
        <v>6292</v>
      </c>
      <c r="R7950" t="s">
        <v>63</v>
      </c>
      <c r="S7950" t="s">
        <v>44</v>
      </c>
      <c r="T7950" t="s">
        <v>5601</v>
      </c>
      <c r="U7950" t="s">
        <v>5602</v>
      </c>
      <c r="W7950" t="s">
        <v>114</v>
      </c>
      <c r="X7950">
        <v>2</v>
      </c>
      <c r="Y7950">
        <v>0</v>
      </c>
      <c r="Z7950">
        <v>0</v>
      </c>
      <c r="AA7950">
        <v>0</v>
      </c>
      <c r="AB7950">
        <v>2346600</v>
      </c>
      <c r="AC7950" t="s">
        <v>47</v>
      </c>
      <c r="AD7950" t="str">
        <f>+VLOOKUP(T7950,items!$A$2:$D$1255,4,0)</f>
        <v>MUEBLES</v>
      </c>
      <c r="AE7950">
        <f>+VLOOKUP(T7950,Tabla1[],5,0)</f>
        <v>0</v>
      </c>
      <c r="AF7950">
        <f t="shared" si="124"/>
        <v>9</v>
      </c>
    </row>
    <row r="7951" spans="1:32" x14ac:dyDescent="0.25">
      <c r="A7951">
        <v>106867</v>
      </c>
      <c r="B7951" t="s">
        <v>14027</v>
      </c>
      <c r="C7951" t="s">
        <v>33</v>
      </c>
      <c r="D7951">
        <v>0</v>
      </c>
      <c r="F7951" t="s">
        <v>8997</v>
      </c>
      <c r="G7951" t="s">
        <v>10581</v>
      </c>
      <c r="H7951" t="s">
        <v>14028</v>
      </c>
      <c r="I7951" t="s">
        <v>37</v>
      </c>
      <c r="J7951" t="s">
        <v>14029</v>
      </c>
      <c r="K7951" t="s">
        <v>14030</v>
      </c>
      <c r="L7951" t="s">
        <v>14031</v>
      </c>
      <c r="M7951" t="s">
        <v>12073</v>
      </c>
      <c r="N7951" t="s">
        <v>12073</v>
      </c>
      <c r="O7951" t="s">
        <v>9159</v>
      </c>
      <c r="P7951" t="s">
        <v>12823</v>
      </c>
      <c r="Q7951" t="s">
        <v>6292</v>
      </c>
      <c r="R7951" t="s">
        <v>63</v>
      </c>
      <c r="S7951" t="s">
        <v>44</v>
      </c>
      <c r="T7951" t="s">
        <v>540</v>
      </c>
      <c r="U7951" t="s">
        <v>541</v>
      </c>
      <c r="V7951" t="s">
        <v>958</v>
      </c>
      <c r="X7951">
        <v>1</v>
      </c>
      <c r="Y7951">
        <v>0</v>
      </c>
      <c r="Z7951">
        <v>0</v>
      </c>
      <c r="AA7951">
        <v>0</v>
      </c>
      <c r="AB7951">
        <v>9502355</v>
      </c>
      <c r="AC7951" t="s">
        <v>47</v>
      </c>
      <c r="AD7951">
        <f>+VLOOKUP(T7951,items!$A$2:$D$1255,4,0)</f>
        <v>0</v>
      </c>
      <c r="AE7951">
        <f>+VLOOKUP(T7951,Tabla1[],5,0)</f>
        <v>0</v>
      </c>
      <c r="AF7951">
        <f t="shared" si="124"/>
        <v>9</v>
      </c>
    </row>
    <row r="7952" spans="1:32" x14ac:dyDescent="0.25">
      <c r="A7952">
        <v>106870</v>
      </c>
      <c r="B7952" t="s">
        <v>3679</v>
      </c>
      <c r="C7952" t="s">
        <v>75</v>
      </c>
      <c r="D7952">
        <v>0</v>
      </c>
      <c r="F7952" t="s">
        <v>8997</v>
      </c>
      <c r="G7952" t="s">
        <v>8997</v>
      </c>
      <c r="H7952" t="s">
        <v>14034</v>
      </c>
      <c r="I7952" t="s">
        <v>37</v>
      </c>
      <c r="J7952" t="s">
        <v>14035</v>
      </c>
      <c r="K7952" t="s">
        <v>14036</v>
      </c>
      <c r="L7952" t="s">
        <v>37</v>
      </c>
      <c r="M7952" t="s">
        <v>240</v>
      </c>
      <c r="N7952" t="s">
        <v>240</v>
      </c>
      <c r="O7952" t="s">
        <v>241</v>
      </c>
      <c r="P7952" t="s">
        <v>242</v>
      </c>
      <c r="Q7952" t="s">
        <v>242</v>
      </c>
      <c r="R7952" t="s">
        <v>127</v>
      </c>
      <c r="S7952" t="s">
        <v>164</v>
      </c>
      <c r="T7952" t="s">
        <v>1573</v>
      </c>
      <c r="U7952" t="s">
        <v>1574</v>
      </c>
      <c r="X7952">
        <v>1</v>
      </c>
      <c r="Y7952">
        <v>0</v>
      </c>
      <c r="Z7952">
        <v>0</v>
      </c>
      <c r="AA7952">
        <v>0</v>
      </c>
      <c r="AB7952">
        <v>116000</v>
      </c>
      <c r="AC7952" t="s">
        <v>47</v>
      </c>
      <c r="AD7952">
        <f>+VLOOKUP(T7952,items!$A$2:$D$1255,4,0)</f>
        <v>0</v>
      </c>
      <c r="AE7952">
        <f>+VLOOKUP(T7952,Tabla1[],5,0)</f>
        <v>0</v>
      </c>
      <c r="AF7952">
        <f t="shared" si="124"/>
        <v>8</v>
      </c>
    </row>
    <row r="7953" spans="1:32" x14ac:dyDescent="0.25">
      <c r="A7953">
        <v>106872</v>
      </c>
      <c r="B7953" t="s">
        <v>14037</v>
      </c>
      <c r="C7953" t="s">
        <v>75</v>
      </c>
      <c r="D7953">
        <v>0</v>
      </c>
      <c r="F7953" t="s">
        <v>8997</v>
      </c>
      <c r="G7953" t="s">
        <v>10221</v>
      </c>
      <c r="H7953" t="s">
        <v>14038</v>
      </c>
      <c r="I7953" t="s">
        <v>14039</v>
      </c>
      <c r="J7953" t="s">
        <v>14040</v>
      </c>
      <c r="K7953" t="s">
        <v>37</v>
      </c>
      <c r="L7953" t="s">
        <v>37</v>
      </c>
      <c r="M7953" t="s">
        <v>12153</v>
      </c>
      <c r="N7953" t="s">
        <v>9160</v>
      </c>
      <c r="O7953" t="s">
        <v>8608</v>
      </c>
      <c r="P7953" t="s">
        <v>10656</v>
      </c>
      <c r="Q7953" t="s">
        <v>10057</v>
      </c>
      <c r="R7953" t="s">
        <v>3358</v>
      </c>
      <c r="S7953" t="s">
        <v>44</v>
      </c>
      <c r="T7953" t="s">
        <v>429</v>
      </c>
      <c r="U7953" t="s">
        <v>430</v>
      </c>
      <c r="X7953">
        <v>2</v>
      </c>
      <c r="Y7953">
        <v>0</v>
      </c>
      <c r="Z7953">
        <v>0</v>
      </c>
      <c r="AA7953">
        <v>0</v>
      </c>
      <c r="AB7953">
        <v>567704</v>
      </c>
      <c r="AC7953" t="s">
        <v>47</v>
      </c>
      <c r="AD7953">
        <f>+VLOOKUP(T7953,items!$A$2:$D$1255,4,0)</f>
        <v>0</v>
      </c>
      <c r="AE7953">
        <f>+VLOOKUP(T7953,Tabla1[],5,0)</f>
        <v>0</v>
      </c>
      <c r="AF7953">
        <f t="shared" si="124"/>
        <v>9</v>
      </c>
    </row>
    <row r="7954" spans="1:32" x14ac:dyDescent="0.25">
      <c r="A7954">
        <v>106872</v>
      </c>
      <c r="B7954" t="s">
        <v>14037</v>
      </c>
      <c r="C7954" t="s">
        <v>75</v>
      </c>
      <c r="D7954">
        <v>0</v>
      </c>
      <c r="F7954" t="s">
        <v>8997</v>
      </c>
      <c r="G7954" t="s">
        <v>10221</v>
      </c>
      <c r="H7954" t="s">
        <v>14038</v>
      </c>
      <c r="I7954" t="s">
        <v>14039</v>
      </c>
      <c r="J7954" t="s">
        <v>14040</v>
      </c>
      <c r="K7954" t="s">
        <v>37</v>
      </c>
      <c r="L7954" t="s">
        <v>37</v>
      </c>
      <c r="M7954" t="s">
        <v>12153</v>
      </c>
      <c r="N7954" t="s">
        <v>9160</v>
      </c>
      <c r="O7954" t="s">
        <v>8608</v>
      </c>
      <c r="P7954" t="s">
        <v>10656</v>
      </c>
      <c r="Q7954" t="s">
        <v>10057</v>
      </c>
      <c r="R7954" t="s">
        <v>3358</v>
      </c>
      <c r="S7954" t="s">
        <v>44</v>
      </c>
      <c r="T7954" t="s">
        <v>7509</v>
      </c>
      <c r="U7954" t="s">
        <v>7510</v>
      </c>
      <c r="X7954">
        <v>2</v>
      </c>
      <c r="Y7954">
        <v>0</v>
      </c>
      <c r="Z7954">
        <v>0</v>
      </c>
      <c r="AA7954">
        <v>0</v>
      </c>
      <c r="AB7954">
        <v>200000</v>
      </c>
      <c r="AC7954" t="s">
        <v>47</v>
      </c>
      <c r="AD7954">
        <f>+VLOOKUP(T7954,items!$A$2:$D$1255,4,0)</f>
        <v>0</v>
      </c>
      <c r="AE7954">
        <f>+VLOOKUP(T7954,Tabla1[],5,0)</f>
        <v>0</v>
      </c>
      <c r="AF7954">
        <f t="shared" si="124"/>
        <v>9</v>
      </c>
    </row>
    <row r="7955" spans="1:32" x14ac:dyDescent="0.25">
      <c r="A7955">
        <v>106872</v>
      </c>
      <c r="B7955" t="s">
        <v>14037</v>
      </c>
      <c r="C7955" t="s">
        <v>75</v>
      </c>
      <c r="D7955">
        <v>0</v>
      </c>
      <c r="F7955" t="s">
        <v>8997</v>
      </c>
      <c r="G7955" t="s">
        <v>10221</v>
      </c>
      <c r="H7955" t="s">
        <v>14038</v>
      </c>
      <c r="I7955" t="s">
        <v>14039</v>
      </c>
      <c r="J7955" t="s">
        <v>14040</v>
      </c>
      <c r="K7955" t="s">
        <v>37</v>
      </c>
      <c r="L7955" t="s">
        <v>37</v>
      </c>
      <c r="M7955" t="s">
        <v>12153</v>
      </c>
      <c r="N7955" t="s">
        <v>9160</v>
      </c>
      <c r="O7955" t="s">
        <v>8608</v>
      </c>
      <c r="P7955" t="s">
        <v>10656</v>
      </c>
      <c r="Q7955" t="s">
        <v>10057</v>
      </c>
      <c r="R7955" t="s">
        <v>3358</v>
      </c>
      <c r="S7955" t="s">
        <v>44</v>
      </c>
      <c r="T7955" t="s">
        <v>347</v>
      </c>
      <c r="U7955" t="s">
        <v>348</v>
      </c>
      <c r="W7955" t="s">
        <v>111</v>
      </c>
      <c r="X7955">
        <v>1</v>
      </c>
      <c r="Y7955">
        <v>6000</v>
      </c>
      <c r="Z7955">
        <v>0</v>
      </c>
      <c r="AA7955">
        <v>0</v>
      </c>
      <c r="AB7955">
        <v>665102</v>
      </c>
      <c r="AC7955" t="s">
        <v>47</v>
      </c>
      <c r="AD7955">
        <f>+VLOOKUP(T7955,items!$A$2:$D$1255,4,0)</f>
        <v>0</v>
      </c>
      <c r="AE7955">
        <f>+VLOOKUP(T7955,Tabla1[],5,0)</f>
        <v>0</v>
      </c>
      <c r="AF7955">
        <f t="shared" si="124"/>
        <v>9</v>
      </c>
    </row>
    <row r="7956" spans="1:32" x14ac:dyDescent="0.25">
      <c r="A7956">
        <v>106872</v>
      </c>
      <c r="B7956" t="s">
        <v>14037</v>
      </c>
      <c r="C7956" t="s">
        <v>75</v>
      </c>
      <c r="D7956">
        <v>0</v>
      </c>
      <c r="F7956" t="s">
        <v>8997</v>
      </c>
      <c r="G7956" t="s">
        <v>10221</v>
      </c>
      <c r="H7956" t="s">
        <v>14038</v>
      </c>
      <c r="I7956" t="s">
        <v>14039</v>
      </c>
      <c r="J7956" t="s">
        <v>14040</v>
      </c>
      <c r="K7956" t="s">
        <v>37</v>
      </c>
      <c r="L7956" t="s">
        <v>37</v>
      </c>
      <c r="M7956" t="s">
        <v>12153</v>
      </c>
      <c r="N7956" t="s">
        <v>9160</v>
      </c>
      <c r="O7956" t="s">
        <v>8608</v>
      </c>
      <c r="P7956" t="s">
        <v>10656</v>
      </c>
      <c r="Q7956" t="s">
        <v>10057</v>
      </c>
      <c r="R7956" t="s">
        <v>3358</v>
      </c>
      <c r="S7956" t="s">
        <v>44</v>
      </c>
      <c r="T7956" t="s">
        <v>741</v>
      </c>
      <c r="U7956" t="s">
        <v>742</v>
      </c>
      <c r="V7956" t="s">
        <v>194</v>
      </c>
      <c r="W7956" t="s">
        <v>117</v>
      </c>
      <c r="X7956">
        <v>1</v>
      </c>
      <c r="Y7956">
        <v>6000</v>
      </c>
      <c r="Z7956">
        <v>0</v>
      </c>
      <c r="AA7956">
        <v>3150</v>
      </c>
      <c r="AB7956">
        <v>29354838</v>
      </c>
      <c r="AC7956" t="s">
        <v>47</v>
      </c>
      <c r="AD7956" t="str">
        <f>+VLOOKUP(T7956,items!$A$2:$D$1255,4,0)</f>
        <v>PERGOLA</v>
      </c>
      <c r="AE7956" t="str">
        <f>+VLOOKUP(T7956,Tabla1[],5,0)</f>
        <v>CLASSIC</v>
      </c>
      <c r="AF7956">
        <f t="shared" si="124"/>
        <v>9</v>
      </c>
    </row>
    <row r="7957" spans="1:32" x14ac:dyDescent="0.25">
      <c r="A7957">
        <v>106872</v>
      </c>
      <c r="B7957" t="s">
        <v>14037</v>
      </c>
      <c r="C7957" t="s">
        <v>75</v>
      </c>
      <c r="D7957">
        <v>0</v>
      </c>
      <c r="F7957" t="s">
        <v>8997</v>
      </c>
      <c r="G7957" t="s">
        <v>10221</v>
      </c>
      <c r="H7957" t="s">
        <v>14038</v>
      </c>
      <c r="I7957" t="s">
        <v>14039</v>
      </c>
      <c r="J7957" t="s">
        <v>14040</v>
      </c>
      <c r="K7957" t="s">
        <v>37</v>
      </c>
      <c r="L7957" t="s">
        <v>37</v>
      </c>
      <c r="M7957" t="s">
        <v>12153</v>
      </c>
      <c r="N7957" t="s">
        <v>9160</v>
      </c>
      <c r="O7957" t="s">
        <v>8608</v>
      </c>
      <c r="P7957" t="s">
        <v>10656</v>
      </c>
      <c r="Q7957" t="s">
        <v>10057</v>
      </c>
      <c r="R7957" t="s">
        <v>3358</v>
      </c>
      <c r="S7957" t="s">
        <v>44</v>
      </c>
      <c r="T7957" t="s">
        <v>2960</v>
      </c>
      <c r="U7957" t="s">
        <v>2961</v>
      </c>
      <c r="X7957">
        <v>1</v>
      </c>
      <c r="Y7957">
        <v>0</v>
      </c>
      <c r="Z7957">
        <v>0</v>
      </c>
      <c r="AA7957">
        <v>0</v>
      </c>
      <c r="AB7957">
        <v>2496000</v>
      </c>
      <c r="AC7957" t="s">
        <v>47</v>
      </c>
      <c r="AD7957">
        <f>+VLOOKUP(T7957,items!$A$2:$D$1255,4,0)</f>
        <v>0</v>
      </c>
      <c r="AE7957">
        <f>+VLOOKUP(T7957,Tabla1[],5,0)</f>
        <v>0</v>
      </c>
      <c r="AF7957">
        <f t="shared" si="124"/>
        <v>9</v>
      </c>
    </row>
    <row r="7958" spans="1:32" x14ac:dyDescent="0.25">
      <c r="A7958">
        <v>106876</v>
      </c>
      <c r="B7958" t="s">
        <v>12577</v>
      </c>
      <c r="C7958" t="s">
        <v>75</v>
      </c>
      <c r="D7958">
        <v>0</v>
      </c>
      <c r="F7958" t="s">
        <v>175</v>
      </c>
      <c r="G7958" t="s">
        <v>8479</v>
      </c>
      <c r="H7958" t="s">
        <v>14041</v>
      </c>
      <c r="I7958" t="s">
        <v>14042</v>
      </c>
      <c r="J7958" t="s">
        <v>14043</v>
      </c>
      <c r="K7958" t="s">
        <v>14044</v>
      </c>
      <c r="L7958" t="s">
        <v>37</v>
      </c>
      <c r="M7958" t="s">
        <v>10581</v>
      </c>
      <c r="N7958" t="s">
        <v>10057</v>
      </c>
      <c r="O7958" t="s">
        <v>12980</v>
      </c>
      <c r="P7958" t="s">
        <v>12981</v>
      </c>
      <c r="Q7958" t="s">
        <v>12872</v>
      </c>
      <c r="R7958" t="s">
        <v>43</v>
      </c>
      <c r="S7958" t="s">
        <v>108</v>
      </c>
      <c r="T7958" t="s">
        <v>429</v>
      </c>
      <c r="U7958" t="s">
        <v>430</v>
      </c>
      <c r="X7958">
        <v>4</v>
      </c>
      <c r="Y7958">
        <v>0</v>
      </c>
      <c r="Z7958">
        <v>0</v>
      </c>
      <c r="AA7958">
        <v>0</v>
      </c>
      <c r="AB7958">
        <v>735408</v>
      </c>
      <c r="AC7958" t="s">
        <v>47</v>
      </c>
      <c r="AD7958">
        <f>+VLOOKUP(T7958,items!$A$2:$D$1255,4,0)</f>
        <v>0</v>
      </c>
      <c r="AE7958">
        <f>+VLOOKUP(T7958,Tabla1[],5,0)</f>
        <v>0</v>
      </c>
      <c r="AF7958">
        <f t="shared" si="124"/>
        <v>10</v>
      </c>
    </row>
    <row r="7959" spans="1:32" x14ac:dyDescent="0.25">
      <c r="A7959">
        <v>106876</v>
      </c>
      <c r="B7959" t="s">
        <v>12577</v>
      </c>
      <c r="C7959" t="s">
        <v>75</v>
      </c>
      <c r="D7959">
        <v>0</v>
      </c>
      <c r="F7959" t="s">
        <v>175</v>
      </c>
      <c r="G7959" t="s">
        <v>8479</v>
      </c>
      <c r="H7959" t="s">
        <v>14041</v>
      </c>
      <c r="I7959" t="s">
        <v>14042</v>
      </c>
      <c r="J7959" t="s">
        <v>14043</v>
      </c>
      <c r="K7959" t="s">
        <v>14044</v>
      </c>
      <c r="L7959" t="s">
        <v>37</v>
      </c>
      <c r="M7959" t="s">
        <v>10581</v>
      </c>
      <c r="N7959" t="s">
        <v>10057</v>
      </c>
      <c r="O7959" t="s">
        <v>12980</v>
      </c>
      <c r="P7959" t="s">
        <v>12981</v>
      </c>
      <c r="Q7959" t="s">
        <v>12872</v>
      </c>
      <c r="R7959" t="s">
        <v>43</v>
      </c>
      <c r="S7959" t="s">
        <v>108</v>
      </c>
      <c r="T7959" t="s">
        <v>2089</v>
      </c>
      <c r="U7959" t="s">
        <v>2090</v>
      </c>
      <c r="X7959">
        <v>1</v>
      </c>
      <c r="Y7959">
        <v>0</v>
      </c>
      <c r="Z7959">
        <v>0</v>
      </c>
      <c r="AA7959">
        <v>0</v>
      </c>
      <c r="AB7959">
        <v>0</v>
      </c>
      <c r="AC7959" t="s">
        <v>47</v>
      </c>
      <c r="AD7959">
        <f>+VLOOKUP(T7959,items!$A$2:$D$1255,4,0)</f>
        <v>0</v>
      </c>
      <c r="AE7959">
        <f>+VLOOKUP(T7959,Tabla1[],5,0)</f>
        <v>0</v>
      </c>
      <c r="AF7959">
        <f t="shared" si="124"/>
        <v>10</v>
      </c>
    </row>
    <row r="7960" spans="1:32" x14ac:dyDescent="0.25">
      <c r="A7960">
        <v>106876</v>
      </c>
      <c r="B7960" t="s">
        <v>12577</v>
      </c>
      <c r="C7960" t="s">
        <v>75</v>
      </c>
      <c r="D7960">
        <v>0</v>
      </c>
      <c r="F7960" t="s">
        <v>175</v>
      </c>
      <c r="G7960" t="s">
        <v>8479</v>
      </c>
      <c r="H7960" t="s">
        <v>14041</v>
      </c>
      <c r="I7960" t="s">
        <v>14042</v>
      </c>
      <c r="J7960" t="s">
        <v>14043</v>
      </c>
      <c r="K7960" t="s">
        <v>14044</v>
      </c>
      <c r="L7960" t="s">
        <v>37</v>
      </c>
      <c r="M7960" t="s">
        <v>10581</v>
      </c>
      <c r="N7960" t="s">
        <v>10057</v>
      </c>
      <c r="O7960" t="s">
        <v>12980</v>
      </c>
      <c r="P7960" t="s">
        <v>12981</v>
      </c>
      <c r="Q7960" t="s">
        <v>12872</v>
      </c>
      <c r="R7960" t="s">
        <v>43</v>
      </c>
      <c r="S7960" t="s">
        <v>108</v>
      </c>
      <c r="T7960" t="s">
        <v>7509</v>
      </c>
      <c r="U7960" t="s">
        <v>7510</v>
      </c>
      <c r="X7960">
        <v>6</v>
      </c>
      <c r="Y7960">
        <v>0</v>
      </c>
      <c r="Z7960">
        <v>0</v>
      </c>
      <c r="AA7960">
        <v>0</v>
      </c>
      <c r="AB7960">
        <v>248400</v>
      </c>
      <c r="AC7960" t="s">
        <v>47</v>
      </c>
      <c r="AD7960">
        <f>+VLOOKUP(T7960,items!$A$2:$D$1255,4,0)</f>
        <v>0</v>
      </c>
      <c r="AE7960">
        <f>+VLOOKUP(T7960,Tabla1[],5,0)</f>
        <v>0</v>
      </c>
      <c r="AF7960">
        <f t="shared" si="124"/>
        <v>10</v>
      </c>
    </row>
    <row r="7961" spans="1:32" x14ac:dyDescent="0.25">
      <c r="A7961">
        <v>106876</v>
      </c>
      <c r="B7961" t="s">
        <v>12577</v>
      </c>
      <c r="C7961" t="s">
        <v>75</v>
      </c>
      <c r="D7961">
        <v>0</v>
      </c>
      <c r="F7961" t="s">
        <v>175</v>
      </c>
      <c r="G7961" t="s">
        <v>8479</v>
      </c>
      <c r="H7961" t="s">
        <v>14041</v>
      </c>
      <c r="I7961" t="s">
        <v>14042</v>
      </c>
      <c r="J7961" t="s">
        <v>14043</v>
      </c>
      <c r="K7961" t="s">
        <v>14044</v>
      </c>
      <c r="L7961" t="s">
        <v>37</v>
      </c>
      <c r="M7961" t="s">
        <v>10581</v>
      </c>
      <c r="N7961" t="s">
        <v>10057</v>
      </c>
      <c r="O7961" t="s">
        <v>12980</v>
      </c>
      <c r="P7961" t="s">
        <v>12981</v>
      </c>
      <c r="Q7961" t="s">
        <v>12872</v>
      </c>
      <c r="R7961" t="s">
        <v>43</v>
      </c>
      <c r="S7961" t="s">
        <v>108</v>
      </c>
      <c r="T7961" t="s">
        <v>433</v>
      </c>
      <c r="U7961" t="s">
        <v>434</v>
      </c>
      <c r="V7961" t="s">
        <v>67</v>
      </c>
      <c r="X7961">
        <v>2</v>
      </c>
      <c r="Y7961">
        <v>500</v>
      </c>
      <c r="Z7961">
        <v>0</v>
      </c>
      <c r="AA7961">
        <v>2100</v>
      </c>
      <c r="AB7961">
        <v>1547558</v>
      </c>
      <c r="AC7961" t="s">
        <v>47</v>
      </c>
      <c r="AD7961">
        <f>+VLOOKUP(T7961,items!$A$2:$D$1255,4,0)</f>
        <v>0</v>
      </c>
      <c r="AE7961">
        <f>+VLOOKUP(T7961,Tabla1[],5,0)</f>
        <v>0</v>
      </c>
      <c r="AF7961">
        <f t="shared" si="124"/>
        <v>10</v>
      </c>
    </row>
    <row r="7962" spans="1:32" x14ac:dyDescent="0.25">
      <c r="A7962">
        <v>106876</v>
      </c>
      <c r="B7962" t="s">
        <v>12577</v>
      </c>
      <c r="C7962" t="s">
        <v>75</v>
      </c>
      <c r="D7962">
        <v>0</v>
      </c>
      <c r="F7962" t="s">
        <v>175</v>
      </c>
      <c r="G7962" t="s">
        <v>8479</v>
      </c>
      <c r="H7962" t="s">
        <v>14041</v>
      </c>
      <c r="I7962" t="s">
        <v>14042</v>
      </c>
      <c r="J7962" t="s">
        <v>14043</v>
      </c>
      <c r="K7962" t="s">
        <v>14044</v>
      </c>
      <c r="L7962" t="s">
        <v>37</v>
      </c>
      <c r="M7962" t="s">
        <v>10581</v>
      </c>
      <c r="N7962" t="s">
        <v>10057</v>
      </c>
      <c r="O7962" t="s">
        <v>12980</v>
      </c>
      <c r="P7962" t="s">
        <v>12981</v>
      </c>
      <c r="Q7962" t="s">
        <v>12872</v>
      </c>
      <c r="R7962" t="s">
        <v>43</v>
      </c>
      <c r="S7962" t="s">
        <v>108</v>
      </c>
      <c r="T7962" t="s">
        <v>347</v>
      </c>
      <c r="U7962" t="s">
        <v>348</v>
      </c>
      <c r="W7962" t="s">
        <v>114</v>
      </c>
      <c r="X7962">
        <v>1</v>
      </c>
      <c r="Y7962">
        <v>21600</v>
      </c>
      <c r="Z7962">
        <v>0</v>
      </c>
      <c r="AA7962">
        <v>0</v>
      </c>
      <c r="AB7962">
        <v>2744905</v>
      </c>
      <c r="AC7962" t="s">
        <v>47</v>
      </c>
      <c r="AD7962">
        <f>+VLOOKUP(T7962,items!$A$2:$D$1255,4,0)</f>
        <v>0</v>
      </c>
      <c r="AE7962">
        <f>+VLOOKUP(T7962,Tabla1[],5,0)</f>
        <v>0</v>
      </c>
      <c r="AF7962">
        <f t="shared" si="124"/>
        <v>10</v>
      </c>
    </row>
    <row r="7963" spans="1:32" x14ac:dyDescent="0.25">
      <c r="A7963">
        <v>106876</v>
      </c>
      <c r="B7963" t="s">
        <v>12577</v>
      </c>
      <c r="C7963" t="s">
        <v>75</v>
      </c>
      <c r="D7963">
        <v>0</v>
      </c>
      <c r="F7963" t="s">
        <v>175</v>
      </c>
      <c r="G7963" t="s">
        <v>8479</v>
      </c>
      <c r="H7963" t="s">
        <v>14041</v>
      </c>
      <c r="I7963" t="s">
        <v>14042</v>
      </c>
      <c r="J7963" t="s">
        <v>14043</v>
      </c>
      <c r="K7963" t="s">
        <v>14044</v>
      </c>
      <c r="L7963" t="s">
        <v>37</v>
      </c>
      <c r="M7963" t="s">
        <v>10581</v>
      </c>
      <c r="N7963" t="s">
        <v>10057</v>
      </c>
      <c r="O7963" t="s">
        <v>12980</v>
      </c>
      <c r="P7963" t="s">
        <v>12981</v>
      </c>
      <c r="Q7963" t="s">
        <v>12872</v>
      </c>
      <c r="R7963" t="s">
        <v>43</v>
      </c>
      <c r="S7963" t="s">
        <v>108</v>
      </c>
      <c r="T7963" t="s">
        <v>5245</v>
      </c>
      <c r="U7963" t="s">
        <v>5244</v>
      </c>
      <c r="X7963">
        <v>1</v>
      </c>
      <c r="Y7963">
        <v>0</v>
      </c>
      <c r="Z7963">
        <v>0</v>
      </c>
      <c r="AA7963">
        <v>0</v>
      </c>
      <c r="AB7963">
        <v>5500000</v>
      </c>
      <c r="AC7963" t="s">
        <v>47</v>
      </c>
      <c r="AD7963">
        <f>+VLOOKUP(T7963,items!$A$2:$D$1255,4,0)</f>
        <v>0</v>
      </c>
      <c r="AE7963">
        <f>+VLOOKUP(T7963,Tabla1[],5,0)</f>
        <v>0</v>
      </c>
      <c r="AF7963">
        <f t="shared" si="124"/>
        <v>10</v>
      </c>
    </row>
    <row r="7964" spans="1:32" x14ac:dyDescent="0.25">
      <c r="A7964">
        <v>106876</v>
      </c>
      <c r="B7964" t="s">
        <v>12577</v>
      </c>
      <c r="C7964" t="s">
        <v>75</v>
      </c>
      <c r="D7964">
        <v>0</v>
      </c>
      <c r="F7964" t="s">
        <v>175</v>
      </c>
      <c r="G7964" t="s">
        <v>8479</v>
      </c>
      <c r="H7964" t="s">
        <v>14041</v>
      </c>
      <c r="I7964" t="s">
        <v>14042</v>
      </c>
      <c r="J7964" t="s">
        <v>14043</v>
      </c>
      <c r="K7964" t="s">
        <v>14044</v>
      </c>
      <c r="L7964" t="s">
        <v>37</v>
      </c>
      <c r="M7964" t="s">
        <v>10581</v>
      </c>
      <c r="N7964" t="s">
        <v>10057</v>
      </c>
      <c r="O7964" t="s">
        <v>12980</v>
      </c>
      <c r="P7964" t="s">
        <v>12981</v>
      </c>
      <c r="Q7964" t="s">
        <v>12872</v>
      </c>
      <c r="R7964" t="s">
        <v>43</v>
      </c>
      <c r="S7964" t="s">
        <v>108</v>
      </c>
      <c r="T7964" t="s">
        <v>616</v>
      </c>
      <c r="U7964" t="s">
        <v>617</v>
      </c>
      <c r="X7964">
        <v>4</v>
      </c>
      <c r="Y7964">
        <v>0</v>
      </c>
      <c r="Z7964">
        <v>0</v>
      </c>
      <c r="AA7964">
        <v>300</v>
      </c>
      <c r="AB7964">
        <v>2329668</v>
      </c>
      <c r="AC7964" t="s">
        <v>47</v>
      </c>
      <c r="AD7964">
        <f>+VLOOKUP(T7964,items!$A$2:$D$1255,4,0)</f>
        <v>0</v>
      </c>
      <c r="AE7964">
        <f>+VLOOKUP(T7964,Tabla1[],5,0)</f>
        <v>0</v>
      </c>
      <c r="AF7964">
        <f t="shared" si="124"/>
        <v>10</v>
      </c>
    </row>
    <row r="7965" spans="1:32" x14ac:dyDescent="0.25">
      <c r="A7965">
        <v>106876</v>
      </c>
      <c r="B7965" t="s">
        <v>12577</v>
      </c>
      <c r="C7965" t="s">
        <v>75</v>
      </c>
      <c r="D7965">
        <v>0</v>
      </c>
      <c r="F7965" t="s">
        <v>175</v>
      </c>
      <c r="G7965" t="s">
        <v>8479</v>
      </c>
      <c r="H7965" t="s">
        <v>14041</v>
      </c>
      <c r="I7965" t="s">
        <v>14042</v>
      </c>
      <c r="J7965" t="s">
        <v>14043</v>
      </c>
      <c r="K7965" t="s">
        <v>14044</v>
      </c>
      <c r="L7965" t="s">
        <v>37</v>
      </c>
      <c r="M7965" t="s">
        <v>10581</v>
      </c>
      <c r="N7965" t="s">
        <v>10057</v>
      </c>
      <c r="O7965" t="s">
        <v>12980</v>
      </c>
      <c r="P7965" t="s">
        <v>12981</v>
      </c>
      <c r="Q7965" t="s">
        <v>12872</v>
      </c>
      <c r="R7965" t="s">
        <v>43</v>
      </c>
      <c r="S7965" t="s">
        <v>108</v>
      </c>
      <c r="T7965" t="s">
        <v>273</v>
      </c>
      <c r="U7965" t="s">
        <v>274</v>
      </c>
      <c r="V7965" t="s">
        <v>244</v>
      </c>
      <c r="W7965" t="s">
        <v>114</v>
      </c>
      <c r="X7965">
        <v>2</v>
      </c>
      <c r="Y7965">
        <v>2100</v>
      </c>
      <c r="Z7965">
        <v>0</v>
      </c>
      <c r="AA7965">
        <v>4350</v>
      </c>
      <c r="AB7965">
        <v>45716170</v>
      </c>
      <c r="AC7965" t="s">
        <v>47</v>
      </c>
      <c r="AD7965" t="str">
        <f>+VLOOKUP(T7965,items!$A$2:$D$1255,4,0)</f>
        <v>PERGOLA</v>
      </c>
      <c r="AE7965" t="str">
        <f>+VLOOKUP(T7965,Tabla1[],5,0)</f>
        <v>PERGOTEK ROMANO</v>
      </c>
      <c r="AF7965">
        <f t="shared" si="124"/>
        <v>10</v>
      </c>
    </row>
    <row r="7966" spans="1:32" x14ac:dyDescent="0.25">
      <c r="A7966">
        <v>106876</v>
      </c>
      <c r="B7966" t="s">
        <v>12577</v>
      </c>
      <c r="C7966" t="s">
        <v>75</v>
      </c>
      <c r="D7966">
        <v>0</v>
      </c>
      <c r="F7966" t="s">
        <v>175</v>
      </c>
      <c r="G7966" t="s">
        <v>8479</v>
      </c>
      <c r="H7966" t="s">
        <v>14041</v>
      </c>
      <c r="I7966" t="s">
        <v>14042</v>
      </c>
      <c r="J7966" t="s">
        <v>14043</v>
      </c>
      <c r="K7966" t="s">
        <v>14044</v>
      </c>
      <c r="L7966" t="s">
        <v>37</v>
      </c>
      <c r="M7966" t="s">
        <v>10581</v>
      </c>
      <c r="N7966" t="s">
        <v>10057</v>
      </c>
      <c r="O7966" t="s">
        <v>12980</v>
      </c>
      <c r="P7966" t="s">
        <v>12981</v>
      </c>
      <c r="Q7966" t="s">
        <v>12872</v>
      </c>
      <c r="R7966" t="s">
        <v>43</v>
      </c>
      <c r="S7966" t="s">
        <v>108</v>
      </c>
      <c r="T7966" t="s">
        <v>94</v>
      </c>
      <c r="U7966" t="s">
        <v>12261</v>
      </c>
      <c r="X7966">
        <v>1</v>
      </c>
      <c r="Y7966">
        <v>0</v>
      </c>
      <c r="Z7966">
        <v>0</v>
      </c>
      <c r="AA7966">
        <v>0</v>
      </c>
      <c r="AB7966">
        <v>1500000</v>
      </c>
      <c r="AC7966" t="s">
        <v>47</v>
      </c>
      <c r="AD7966" t="e">
        <f>+VLOOKUP(T7966,items!$A$2:$D$1255,4,0)</f>
        <v>#N/A</v>
      </c>
      <c r="AE7966" t="e">
        <f>+VLOOKUP(T7966,Tabla1[],5,0)</f>
        <v>#N/A</v>
      </c>
      <c r="AF7966">
        <f t="shared" si="124"/>
        <v>10</v>
      </c>
    </row>
    <row r="7967" spans="1:32" x14ac:dyDescent="0.25">
      <c r="A7967">
        <v>106876</v>
      </c>
      <c r="B7967" t="s">
        <v>12577</v>
      </c>
      <c r="C7967" t="s">
        <v>75</v>
      </c>
      <c r="D7967">
        <v>0</v>
      </c>
      <c r="F7967" t="s">
        <v>175</v>
      </c>
      <c r="G7967" t="s">
        <v>8479</v>
      </c>
      <c r="H7967" t="s">
        <v>14041</v>
      </c>
      <c r="I7967" t="s">
        <v>14042</v>
      </c>
      <c r="J7967" t="s">
        <v>14043</v>
      </c>
      <c r="K7967" t="s">
        <v>14044</v>
      </c>
      <c r="L7967" t="s">
        <v>37</v>
      </c>
      <c r="M7967" t="s">
        <v>10581</v>
      </c>
      <c r="N7967" t="s">
        <v>10057</v>
      </c>
      <c r="O7967" t="s">
        <v>12980</v>
      </c>
      <c r="P7967" t="s">
        <v>12981</v>
      </c>
      <c r="Q7967" t="s">
        <v>12872</v>
      </c>
      <c r="R7967" t="s">
        <v>43</v>
      </c>
      <c r="S7967" t="s">
        <v>108</v>
      </c>
      <c r="T7967" t="s">
        <v>7511</v>
      </c>
      <c r="U7967" t="s">
        <v>7512</v>
      </c>
      <c r="X7967">
        <v>1</v>
      </c>
      <c r="Y7967">
        <v>0</v>
      </c>
      <c r="Z7967">
        <v>0</v>
      </c>
      <c r="AA7967">
        <v>0</v>
      </c>
      <c r="AB7967">
        <v>500000</v>
      </c>
      <c r="AC7967" t="s">
        <v>47</v>
      </c>
      <c r="AD7967" t="e">
        <f>+VLOOKUP(T7967,items!$A$2:$D$1255,4,0)</f>
        <v>#N/A</v>
      </c>
      <c r="AE7967" t="e">
        <f>+VLOOKUP(T7967,Tabla1[],5,0)</f>
        <v>#N/A</v>
      </c>
      <c r="AF7967">
        <f t="shared" si="124"/>
        <v>10</v>
      </c>
    </row>
    <row r="7968" spans="1:32" x14ac:dyDescent="0.25">
      <c r="A7968">
        <v>106876</v>
      </c>
      <c r="B7968" t="s">
        <v>12577</v>
      </c>
      <c r="C7968" t="s">
        <v>75</v>
      </c>
      <c r="D7968">
        <v>0</v>
      </c>
      <c r="F7968" t="s">
        <v>175</v>
      </c>
      <c r="G7968" t="s">
        <v>8479</v>
      </c>
      <c r="H7968" t="s">
        <v>14041</v>
      </c>
      <c r="I7968" t="s">
        <v>14042</v>
      </c>
      <c r="J7968" t="s">
        <v>14043</v>
      </c>
      <c r="K7968" t="s">
        <v>14044</v>
      </c>
      <c r="L7968" t="s">
        <v>37</v>
      </c>
      <c r="M7968" t="s">
        <v>10581</v>
      </c>
      <c r="N7968" t="s">
        <v>10057</v>
      </c>
      <c r="O7968" t="s">
        <v>12980</v>
      </c>
      <c r="P7968" t="s">
        <v>12981</v>
      </c>
      <c r="Q7968" t="s">
        <v>12872</v>
      </c>
      <c r="R7968" t="s">
        <v>43</v>
      </c>
      <c r="S7968" t="s">
        <v>108</v>
      </c>
      <c r="T7968" t="s">
        <v>5706</v>
      </c>
      <c r="U7968" t="s">
        <v>5707</v>
      </c>
      <c r="X7968">
        <v>1</v>
      </c>
      <c r="Y7968">
        <v>0</v>
      </c>
      <c r="Z7968">
        <v>0</v>
      </c>
      <c r="AA7968">
        <v>0</v>
      </c>
      <c r="AB7968">
        <v>0</v>
      </c>
      <c r="AC7968" t="s">
        <v>47</v>
      </c>
      <c r="AD7968">
        <f>+VLOOKUP(T7968,items!$A$2:$D$1255,4,0)</f>
        <v>0</v>
      </c>
      <c r="AE7968">
        <f>+VLOOKUP(T7968,Tabla1[],5,0)</f>
        <v>0</v>
      </c>
      <c r="AF7968">
        <f t="shared" si="124"/>
        <v>10</v>
      </c>
    </row>
    <row r="7969" spans="1:32" x14ac:dyDescent="0.25">
      <c r="A7969">
        <v>106876</v>
      </c>
      <c r="B7969" t="s">
        <v>12577</v>
      </c>
      <c r="C7969" t="s">
        <v>75</v>
      </c>
      <c r="D7969">
        <v>0</v>
      </c>
      <c r="F7969" t="s">
        <v>175</v>
      </c>
      <c r="G7969" t="s">
        <v>8479</v>
      </c>
      <c r="H7969" t="s">
        <v>14041</v>
      </c>
      <c r="I7969" t="s">
        <v>14042</v>
      </c>
      <c r="J7969" t="s">
        <v>14043</v>
      </c>
      <c r="K7969" t="s">
        <v>14044</v>
      </c>
      <c r="L7969" t="s">
        <v>37</v>
      </c>
      <c r="M7969" t="s">
        <v>10581</v>
      </c>
      <c r="N7969" t="s">
        <v>10057</v>
      </c>
      <c r="O7969" t="s">
        <v>12980</v>
      </c>
      <c r="P7969" t="s">
        <v>12981</v>
      </c>
      <c r="Q7969" t="s">
        <v>12872</v>
      </c>
      <c r="R7969" t="s">
        <v>43</v>
      </c>
      <c r="S7969" t="s">
        <v>108</v>
      </c>
      <c r="T7969" t="s">
        <v>618</v>
      </c>
      <c r="U7969" t="s">
        <v>619</v>
      </c>
      <c r="X7969">
        <v>1</v>
      </c>
      <c r="Y7969">
        <v>0</v>
      </c>
      <c r="Z7969">
        <v>0</v>
      </c>
      <c r="AA7969">
        <v>0</v>
      </c>
      <c r="AB7969">
        <v>1000000</v>
      </c>
      <c r="AC7969" t="s">
        <v>47</v>
      </c>
      <c r="AD7969">
        <f>+VLOOKUP(T7969,items!$A$2:$D$1255,4,0)</f>
        <v>0</v>
      </c>
      <c r="AE7969">
        <f>+VLOOKUP(T7969,Tabla1[],5,0)</f>
        <v>0</v>
      </c>
      <c r="AF7969">
        <f t="shared" si="124"/>
        <v>10</v>
      </c>
    </row>
    <row r="7970" spans="1:32" x14ac:dyDescent="0.25">
      <c r="A7970">
        <v>106883</v>
      </c>
      <c r="B7970" t="s">
        <v>1003</v>
      </c>
      <c r="C7970" t="s">
        <v>33</v>
      </c>
      <c r="D7970">
        <v>0</v>
      </c>
      <c r="F7970" t="s">
        <v>8997</v>
      </c>
      <c r="G7970" t="s">
        <v>8478</v>
      </c>
      <c r="H7970" t="s">
        <v>14045</v>
      </c>
      <c r="I7970" t="s">
        <v>37</v>
      </c>
      <c r="J7970" t="s">
        <v>14046</v>
      </c>
      <c r="K7970" t="s">
        <v>14047</v>
      </c>
      <c r="L7970" t="s">
        <v>14048</v>
      </c>
      <c r="M7970" t="s">
        <v>242</v>
      </c>
      <c r="N7970" t="s">
        <v>242</v>
      </c>
      <c r="O7970" t="s">
        <v>3354</v>
      </c>
      <c r="P7970" t="s">
        <v>11094</v>
      </c>
      <c r="Q7970" t="s">
        <v>1250</v>
      </c>
      <c r="R7970" t="s">
        <v>127</v>
      </c>
      <c r="S7970" t="s">
        <v>108</v>
      </c>
      <c r="T7970" t="s">
        <v>1232</v>
      </c>
      <c r="U7970" t="s">
        <v>1233</v>
      </c>
      <c r="X7970">
        <v>10</v>
      </c>
      <c r="Y7970">
        <v>0</v>
      </c>
      <c r="Z7970">
        <v>0</v>
      </c>
      <c r="AA7970">
        <v>0</v>
      </c>
      <c r="AB7970">
        <v>0</v>
      </c>
      <c r="AC7970" t="s">
        <v>47</v>
      </c>
      <c r="AD7970">
        <f>+VLOOKUP(T7970,items!$A$2:$D$1255,4,0)</f>
        <v>0</v>
      </c>
      <c r="AE7970">
        <f>+VLOOKUP(T7970,Tabla1[],5,0)</f>
        <v>0</v>
      </c>
      <c r="AF7970">
        <f t="shared" si="124"/>
        <v>9</v>
      </c>
    </row>
    <row r="7971" spans="1:32" x14ac:dyDescent="0.25">
      <c r="A7971">
        <v>106883</v>
      </c>
      <c r="B7971" t="s">
        <v>1003</v>
      </c>
      <c r="C7971" t="s">
        <v>33</v>
      </c>
      <c r="D7971">
        <v>0</v>
      </c>
      <c r="F7971" t="s">
        <v>8997</v>
      </c>
      <c r="G7971" t="s">
        <v>8478</v>
      </c>
      <c r="H7971" t="s">
        <v>14045</v>
      </c>
      <c r="I7971" t="s">
        <v>37</v>
      </c>
      <c r="J7971" t="s">
        <v>14046</v>
      </c>
      <c r="K7971" t="s">
        <v>14047</v>
      </c>
      <c r="L7971" t="s">
        <v>14048</v>
      </c>
      <c r="M7971" t="s">
        <v>242</v>
      </c>
      <c r="N7971" t="s">
        <v>242</v>
      </c>
      <c r="O7971" t="s">
        <v>3354</v>
      </c>
      <c r="P7971" t="s">
        <v>11094</v>
      </c>
      <c r="Q7971" t="s">
        <v>1250</v>
      </c>
      <c r="R7971" t="s">
        <v>127</v>
      </c>
      <c r="S7971" t="s">
        <v>108</v>
      </c>
      <c r="T7971" t="s">
        <v>2171</v>
      </c>
      <c r="U7971" t="s">
        <v>2172</v>
      </c>
      <c r="W7971" t="s">
        <v>211</v>
      </c>
      <c r="X7971">
        <v>1</v>
      </c>
      <c r="Y7971">
        <v>0</v>
      </c>
      <c r="Z7971">
        <v>0</v>
      </c>
      <c r="AA7971">
        <v>0</v>
      </c>
      <c r="AB7971">
        <v>0</v>
      </c>
      <c r="AC7971" t="s">
        <v>47</v>
      </c>
      <c r="AD7971">
        <f>+VLOOKUP(T7971,items!$A$2:$D$1255,4,0)</f>
        <v>0</v>
      </c>
      <c r="AE7971">
        <f>+VLOOKUP(T7971,Tabla1[],5,0)</f>
        <v>0</v>
      </c>
      <c r="AF7971">
        <f t="shared" si="124"/>
        <v>9</v>
      </c>
    </row>
    <row r="7972" spans="1:32" x14ac:dyDescent="0.25">
      <c r="A7972">
        <v>106883</v>
      </c>
      <c r="B7972" t="s">
        <v>1003</v>
      </c>
      <c r="C7972" t="s">
        <v>33</v>
      </c>
      <c r="D7972">
        <v>0</v>
      </c>
      <c r="F7972" t="s">
        <v>8997</v>
      </c>
      <c r="G7972" t="s">
        <v>8478</v>
      </c>
      <c r="H7972" t="s">
        <v>14045</v>
      </c>
      <c r="I7972" t="s">
        <v>37</v>
      </c>
      <c r="J7972" t="s">
        <v>14046</v>
      </c>
      <c r="K7972" t="s">
        <v>14047</v>
      </c>
      <c r="L7972" t="s">
        <v>14048</v>
      </c>
      <c r="M7972" t="s">
        <v>242</v>
      </c>
      <c r="N7972" t="s">
        <v>242</v>
      </c>
      <c r="O7972" t="s">
        <v>3354</v>
      </c>
      <c r="P7972" t="s">
        <v>11094</v>
      </c>
      <c r="Q7972" t="s">
        <v>1250</v>
      </c>
      <c r="R7972" t="s">
        <v>127</v>
      </c>
      <c r="S7972" t="s">
        <v>108</v>
      </c>
      <c r="T7972" t="s">
        <v>882</v>
      </c>
      <c r="U7972" t="s">
        <v>883</v>
      </c>
      <c r="V7972" t="s">
        <v>958</v>
      </c>
      <c r="X7972">
        <v>1</v>
      </c>
      <c r="Y7972">
        <v>0</v>
      </c>
      <c r="Z7972">
        <v>0</v>
      </c>
      <c r="AA7972">
        <v>0</v>
      </c>
      <c r="AB7972">
        <v>0</v>
      </c>
      <c r="AC7972" t="s">
        <v>47</v>
      </c>
      <c r="AD7972" t="str">
        <f>+VLOOKUP(T7972,items!$A$2:$D$1255,4,0)</f>
        <v>MUEBLES</v>
      </c>
      <c r="AE7972">
        <f>+VLOOKUP(T7972,Tabla1[],5,0)</f>
        <v>0</v>
      </c>
      <c r="AF7972">
        <f t="shared" si="124"/>
        <v>9</v>
      </c>
    </row>
    <row r="7973" spans="1:32" x14ac:dyDescent="0.25">
      <c r="A7973">
        <v>106898</v>
      </c>
      <c r="B7973" t="s">
        <v>4735</v>
      </c>
      <c r="C7973" t="s">
        <v>33</v>
      </c>
      <c r="D7973">
        <v>0</v>
      </c>
      <c r="F7973" t="s">
        <v>8998</v>
      </c>
      <c r="G7973" t="s">
        <v>12569</v>
      </c>
      <c r="H7973" t="s">
        <v>14049</v>
      </c>
      <c r="I7973" t="s">
        <v>14050</v>
      </c>
      <c r="J7973" t="s">
        <v>37</v>
      </c>
      <c r="K7973" t="s">
        <v>37</v>
      </c>
      <c r="L7973" t="s">
        <v>37</v>
      </c>
      <c r="M7973" t="s">
        <v>375</v>
      </c>
      <c r="N7973" t="s">
        <v>14051</v>
      </c>
      <c r="O7973" t="s">
        <v>11491</v>
      </c>
      <c r="P7973" t="s">
        <v>13985</v>
      </c>
      <c r="Q7973" t="s">
        <v>174</v>
      </c>
      <c r="R7973" t="s">
        <v>11774</v>
      </c>
      <c r="S7973" t="s">
        <v>128</v>
      </c>
      <c r="T7973" t="s">
        <v>5752</v>
      </c>
      <c r="U7973" t="s">
        <v>5753</v>
      </c>
      <c r="X7973">
        <v>110</v>
      </c>
      <c r="Y7973">
        <v>0</v>
      </c>
      <c r="Z7973">
        <v>0</v>
      </c>
      <c r="AA7973">
        <v>0</v>
      </c>
      <c r="AB7973">
        <v>536800</v>
      </c>
      <c r="AC7973" t="s">
        <v>3553</v>
      </c>
      <c r="AD7973">
        <f>+VLOOKUP(T7973,items!$A$2:$D$1255,4,0)</f>
        <v>0</v>
      </c>
      <c r="AE7973">
        <f>+VLOOKUP(T7973,Tabla1[],5,0)</f>
        <v>0</v>
      </c>
      <c r="AF7973">
        <f t="shared" si="124"/>
        <v>11</v>
      </c>
    </row>
    <row r="7974" spans="1:32" x14ac:dyDescent="0.25">
      <c r="A7974">
        <v>106898</v>
      </c>
      <c r="B7974" t="s">
        <v>4735</v>
      </c>
      <c r="C7974" t="s">
        <v>33</v>
      </c>
      <c r="D7974">
        <v>0</v>
      </c>
      <c r="F7974" t="s">
        <v>8998</v>
      </c>
      <c r="G7974" t="s">
        <v>12569</v>
      </c>
      <c r="H7974" t="s">
        <v>14049</v>
      </c>
      <c r="I7974" t="s">
        <v>14050</v>
      </c>
      <c r="J7974" t="s">
        <v>37</v>
      </c>
      <c r="K7974" t="s">
        <v>37</v>
      </c>
      <c r="L7974" t="s">
        <v>37</v>
      </c>
      <c r="M7974" t="s">
        <v>375</v>
      </c>
      <c r="N7974" t="s">
        <v>14051</v>
      </c>
      <c r="O7974" t="s">
        <v>11491</v>
      </c>
      <c r="P7974" t="s">
        <v>13985</v>
      </c>
      <c r="Q7974" t="s">
        <v>174</v>
      </c>
      <c r="R7974" t="s">
        <v>11774</v>
      </c>
      <c r="S7974" t="s">
        <v>128</v>
      </c>
      <c r="T7974" t="s">
        <v>1659</v>
      </c>
      <c r="U7974" t="s">
        <v>1660</v>
      </c>
      <c r="V7974" t="s">
        <v>1168</v>
      </c>
      <c r="W7974" t="s">
        <v>114</v>
      </c>
      <c r="X7974">
        <v>2</v>
      </c>
      <c r="Y7974">
        <v>6000</v>
      </c>
      <c r="Z7974">
        <v>0</v>
      </c>
      <c r="AA7974">
        <v>500</v>
      </c>
      <c r="AB7974">
        <v>1728996</v>
      </c>
      <c r="AC7974" t="s">
        <v>3553</v>
      </c>
      <c r="AD7974">
        <f>+VLOOKUP(T7974,items!$A$2:$D$1255,4,0)</f>
        <v>0</v>
      </c>
      <c r="AE7974">
        <f>+VLOOKUP(T7974,Tabla1[],5,0)</f>
        <v>0</v>
      </c>
      <c r="AF7974">
        <f t="shared" si="124"/>
        <v>11</v>
      </c>
    </row>
    <row r="7975" spans="1:32" x14ac:dyDescent="0.25">
      <c r="A7975">
        <v>106898</v>
      </c>
      <c r="B7975" t="s">
        <v>4735</v>
      </c>
      <c r="C7975" t="s">
        <v>33</v>
      </c>
      <c r="D7975">
        <v>0</v>
      </c>
      <c r="F7975" t="s">
        <v>8998</v>
      </c>
      <c r="G7975" t="s">
        <v>12569</v>
      </c>
      <c r="H7975" t="s">
        <v>14049</v>
      </c>
      <c r="I7975" t="s">
        <v>14050</v>
      </c>
      <c r="J7975" t="s">
        <v>37</v>
      </c>
      <c r="K7975" t="s">
        <v>37</v>
      </c>
      <c r="L7975" t="s">
        <v>37</v>
      </c>
      <c r="M7975" t="s">
        <v>375</v>
      </c>
      <c r="N7975" t="s">
        <v>14051</v>
      </c>
      <c r="O7975" t="s">
        <v>11491</v>
      </c>
      <c r="P7975" t="s">
        <v>13985</v>
      </c>
      <c r="Q7975" t="s">
        <v>174</v>
      </c>
      <c r="R7975" t="s">
        <v>11774</v>
      </c>
      <c r="S7975" t="s">
        <v>128</v>
      </c>
      <c r="T7975" t="s">
        <v>14052</v>
      </c>
      <c r="U7975" t="s">
        <v>14053</v>
      </c>
      <c r="X7975">
        <v>2</v>
      </c>
      <c r="Y7975">
        <v>6000</v>
      </c>
      <c r="Z7975">
        <v>0</v>
      </c>
      <c r="AA7975">
        <v>500</v>
      </c>
      <c r="AB7975">
        <v>2700000</v>
      </c>
      <c r="AC7975" t="s">
        <v>3553</v>
      </c>
      <c r="AD7975">
        <f>+VLOOKUP(T7975,items!$A$2:$D$1255,4,0)</f>
        <v>0</v>
      </c>
      <c r="AE7975">
        <f>+VLOOKUP(T7975,Tabla1[],5,0)</f>
        <v>0</v>
      </c>
      <c r="AF7975">
        <f t="shared" si="124"/>
        <v>11</v>
      </c>
    </row>
    <row r="7976" spans="1:32" x14ac:dyDescent="0.25">
      <c r="A7976">
        <v>106907</v>
      </c>
      <c r="B7976" t="s">
        <v>11601</v>
      </c>
      <c r="C7976" t="s">
        <v>75</v>
      </c>
      <c r="D7976">
        <v>0</v>
      </c>
      <c r="F7976" t="s">
        <v>8998</v>
      </c>
      <c r="G7976" t="s">
        <v>8998</v>
      </c>
      <c r="H7976" t="s">
        <v>14054</v>
      </c>
      <c r="I7976" t="s">
        <v>37</v>
      </c>
      <c r="J7976" t="s">
        <v>14055</v>
      </c>
      <c r="K7976" t="s">
        <v>14056</v>
      </c>
      <c r="L7976" t="s">
        <v>37</v>
      </c>
      <c r="M7976" t="s">
        <v>241</v>
      </c>
      <c r="N7976" t="s">
        <v>241</v>
      </c>
      <c r="O7976" t="s">
        <v>242</v>
      </c>
      <c r="P7976" t="s">
        <v>13254</v>
      </c>
      <c r="Q7976" t="s">
        <v>13254</v>
      </c>
      <c r="R7976" t="s">
        <v>127</v>
      </c>
      <c r="S7976" t="s">
        <v>164</v>
      </c>
      <c r="T7976" t="s">
        <v>2989</v>
      </c>
      <c r="U7976" t="s">
        <v>688</v>
      </c>
      <c r="X7976">
        <v>32</v>
      </c>
      <c r="Y7976">
        <v>0</v>
      </c>
      <c r="Z7976">
        <v>0</v>
      </c>
      <c r="AA7976">
        <v>0</v>
      </c>
      <c r="AB7976">
        <v>1683200</v>
      </c>
      <c r="AC7976" t="s">
        <v>47</v>
      </c>
      <c r="AD7976">
        <f>+VLOOKUP(T7976,items!$A$2:$D$1255,4,0)</f>
        <v>0</v>
      </c>
      <c r="AE7976">
        <f>+VLOOKUP(T7976,Tabla1[],5,0)</f>
        <v>0</v>
      </c>
      <c r="AF7976">
        <f t="shared" si="124"/>
        <v>8</v>
      </c>
    </row>
    <row r="7977" spans="1:32" x14ac:dyDescent="0.25">
      <c r="A7977">
        <v>106911</v>
      </c>
      <c r="B7977" t="s">
        <v>14057</v>
      </c>
      <c r="C7977" t="s">
        <v>75</v>
      </c>
      <c r="D7977">
        <v>0</v>
      </c>
      <c r="F7977" t="s">
        <v>8998</v>
      </c>
      <c r="G7977" t="s">
        <v>8998</v>
      </c>
      <c r="H7977" t="s">
        <v>14058</v>
      </c>
      <c r="I7977" t="s">
        <v>37</v>
      </c>
      <c r="J7977" t="s">
        <v>14059</v>
      </c>
      <c r="K7977" t="s">
        <v>14060</v>
      </c>
      <c r="L7977" t="s">
        <v>37</v>
      </c>
      <c r="M7977" t="s">
        <v>241</v>
      </c>
      <c r="N7977" t="s">
        <v>241</v>
      </c>
      <c r="O7977" t="s">
        <v>8478</v>
      </c>
      <c r="P7977" t="s">
        <v>8479</v>
      </c>
      <c r="Q7977" t="s">
        <v>8479</v>
      </c>
      <c r="R7977" t="s">
        <v>127</v>
      </c>
      <c r="S7977" t="s">
        <v>164</v>
      </c>
      <c r="T7977" t="s">
        <v>3968</v>
      </c>
      <c r="U7977" t="s">
        <v>3969</v>
      </c>
      <c r="X7977">
        <v>2</v>
      </c>
      <c r="Y7977">
        <v>0</v>
      </c>
      <c r="Z7977">
        <v>0</v>
      </c>
      <c r="AA7977">
        <v>0</v>
      </c>
      <c r="AB7977">
        <v>192000</v>
      </c>
      <c r="AC7977" t="s">
        <v>47</v>
      </c>
      <c r="AD7977">
        <f>+VLOOKUP(T7977,items!$A$2:$D$1255,4,0)</f>
        <v>0</v>
      </c>
      <c r="AE7977">
        <f>+VLOOKUP(T7977,Tabla1[],5,0)</f>
        <v>0</v>
      </c>
      <c r="AF7977">
        <f t="shared" si="124"/>
        <v>8</v>
      </c>
    </row>
    <row r="7978" spans="1:32" x14ac:dyDescent="0.25">
      <c r="A7978">
        <v>106921</v>
      </c>
      <c r="B7978" t="s">
        <v>2843</v>
      </c>
      <c r="C7978" t="s">
        <v>75</v>
      </c>
      <c r="D7978">
        <v>0</v>
      </c>
      <c r="F7978" t="s">
        <v>8998</v>
      </c>
      <c r="G7978" t="s">
        <v>8998</v>
      </c>
      <c r="H7978" t="s">
        <v>14061</v>
      </c>
      <c r="I7978" t="s">
        <v>37</v>
      </c>
      <c r="J7978" t="s">
        <v>14062</v>
      </c>
      <c r="K7978" t="s">
        <v>37</v>
      </c>
      <c r="L7978" t="s">
        <v>37</v>
      </c>
      <c r="M7978" t="s">
        <v>241</v>
      </c>
      <c r="N7978" t="s">
        <v>241</v>
      </c>
      <c r="O7978" t="s">
        <v>242</v>
      </c>
      <c r="P7978" t="s">
        <v>13254</v>
      </c>
      <c r="Q7978" t="s">
        <v>13254</v>
      </c>
      <c r="R7978" t="s">
        <v>11492</v>
      </c>
      <c r="S7978" t="s">
        <v>164</v>
      </c>
      <c r="T7978" t="s">
        <v>6309</v>
      </c>
      <c r="U7978" t="s">
        <v>6310</v>
      </c>
      <c r="X7978">
        <v>4</v>
      </c>
      <c r="Y7978">
        <v>0</v>
      </c>
      <c r="Z7978">
        <v>0</v>
      </c>
      <c r="AA7978">
        <v>0</v>
      </c>
      <c r="AB7978">
        <v>5200</v>
      </c>
      <c r="AC7978" t="s">
        <v>47</v>
      </c>
      <c r="AD7978">
        <f>+VLOOKUP(T7978,items!$A$2:$D$1255,4,0)</f>
        <v>0</v>
      </c>
      <c r="AE7978">
        <f>+VLOOKUP(T7978,Tabla1[],5,0)</f>
        <v>0</v>
      </c>
      <c r="AF7978">
        <f t="shared" si="124"/>
        <v>8</v>
      </c>
    </row>
    <row r="7979" spans="1:32" x14ac:dyDescent="0.25">
      <c r="A7979">
        <v>106921</v>
      </c>
      <c r="B7979" t="s">
        <v>2843</v>
      </c>
      <c r="C7979" t="s">
        <v>75</v>
      </c>
      <c r="D7979">
        <v>0</v>
      </c>
      <c r="F7979" t="s">
        <v>8998</v>
      </c>
      <c r="G7979" t="s">
        <v>8998</v>
      </c>
      <c r="H7979" t="s">
        <v>14061</v>
      </c>
      <c r="I7979" t="s">
        <v>37</v>
      </c>
      <c r="J7979" t="s">
        <v>14062</v>
      </c>
      <c r="K7979" t="s">
        <v>37</v>
      </c>
      <c r="L7979" t="s">
        <v>37</v>
      </c>
      <c r="M7979" t="s">
        <v>241</v>
      </c>
      <c r="N7979" t="s">
        <v>241</v>
      </c>
      <c r="O7979" t="s">
        <v>242</v>
      </c>
      <c r="P7979" t="s">
        <v>13254</v>
      </c>
      <c r="Q7979" t="s">
        <v>13254</v>
      </c>
      <c r="R7979" t="s">
        <v>11492</v>
      </c>
      <c r="S7979" t="s">
        <v>164</v>
      </c>
      <c r="T7979" t="s">
        <v>1290</v>
      </c>
      <c r="U7979" t="s">
        <v>1291</v>
      </c>
      <c r="X7979">
        <v>2</v>
      </c>
      <c r="Y7979">
        <v>0</v>
      </c>
      <c r="Z7979">
        <v>0</v>
      </c>
      <c r="AA7979">
        <v>0</v>
      </c>
      <c r="AB7979">
        <v>127800</v>
      </c>
      <c r="AC7979" t="s">
        <v>47</v>
      </c>
      <c r="AD7979">
        <f>+VLOOKUP(T7979,items!$A$2:$D$1255,4,0)</f>
        <v>0</v>
      </c>
      <c r="AE7979">
        <f>+VLOOKUP(T7979,Tabla1[],5,0)</f>
        <v>0</v>
      </c>
      <c r="AF7979">
        <f t="shared" si="124"/>
        <v>8</v>
      </c>
    </row>
    <row r="7980" spans="1:32" x14ac:dyDescent="0.25">
      <c r="A7980">
        <v>106921</v>
      </c>
      <c r="B7980" t="s">
        <v>2843</v>
      </c>
      <c r="C7980" t="s">
        <v>75</v>
      </c>
      <c r="D7980">
        <v>0</v>
      </c>
      <c r="F7980" t="s">
        <v>8998</v>
      </c>
      <c r="G7980" t="s">
        <v>8998</v>
      </c>
      <c r="H7980" t="s">
        <v>14061</v>
      </c>
      <c r="I7980" t="s">
        <v>37</v>
      </c>
      <c r="J7980" t="s">
        <v>14062</v>
      </c>
      <c r="K7980" t="s">
        <v>37</v>
      </c>
      <c r="L7980" t="s">
        <v>37</v>
      </c>
      <c r="M7980" t="s">
        <v>241</v>
      </c>
      <c r="N7980" t="s">
        <v>241</v>
      </c>
      <c r="O7980" t="s">
        <v>242</v>
      </c>
      <c r="P7980" t="s">
        <v>13254</v>
      </c>
      <c r="Q7980" t="s">
        <v>13254</v>
      </c>
      <c r="R7980" t="s">
        <v>11492</v>
      </c>
      <c r="S7980" t="s">
        <v>164</v>
      </c>
      <c r="T7980" t="s">
        <v>6311</v>
      </c>
      <c r="U7980" t="s">
        <v>6312</v>
      </c>
      <c r="X7980">
        <v>4</v>
      </c>
      <c r="Y7980">
        <v>0</v>
      </c>
      <c r="Z7980">
        <v>0</v>
      </c>
      <c r="AA7980">
        <v>0</v>
      </c>
      <c r="AB7980">
        <v>1600</v>
      </c>
      <c r="AC7980" t="s">
        <v>47</v>
      </c>
      <c r="AD7980">
        <f>+VLOOKUP(T7980,items!$A$2:$D$1255,4,0)</f>
        <v>0</v>
      </c>
      <c r="AE7980">
        <f>+VLOOKUP(T7980,Tabla1[],5,0)</f>
        <v>0</v>
      </c>
      <c r="AF7980">
        <f t="shared" si="124"/>
        <v>8</v>
      </c>
    </row>
    <row r="7981" spans="1:32" x14ac:dyDescent="0.25">
      <c r="A7981">
        <v>106925</v>
      </c>
      <c r="B7981" t="s">
        <v>14063</v>
      </c>
      <c r="C7981" t="s">
        <v>1065</v>
      </c>
      <c r="D7981">
        <v>0</v>
      </c>
      <c r="F7981" t="s">
        <v>8998</v>
      </c>
      <c r="G7981" t="s">
        <v>241</v>
      </c>
      <c r="H7981" t="s">
        <v>14064</v>
      </c>
      <c r="I7981" t="s">
        <v>37</v>
      </c>
      <c r="J7981" t="s">
        <v>37</v>
      </c>
      <c r="K7981" t="s">
        <v>14065</v>
      </c>
      <c r="L7981" t="s">
        <v>37</v>
      </c>
      <c r="M7981" t="s">
        <v>8478</v>
      </c>
      <c r="N7981" t="s">
        <v>8478</v>
      </c>
      <c r="O7981" t="s">
        <v>242</v>
      </c>
      <c r="P7981" t="s">
        <v>13016</v>
      </c>
      <c r="Q7981" t="s">
        <v>13016</v>
      </c>
      <c r="R7981" t="s">
        <v>127</v>
      </c>
      <c r="S7981" t="s">
        <v>44</v>
      </c>
      <c r="T7981" t="s">
        <v>1232</v>
      </c>
      <c r="U7981" t="s">
        <v>1233</v>
      </c>
      <c r="X7981">
        <v>2</v>
      </c>
      <c r="Y7981">
        <v>0</v>
      </c>
      <c r="Z7981">
        <v>0</v>
      </c>
      <c r="AA7981">
        <v>0</v>
      </c>
      <c r="AB7981">
        <v>396000</v>
      </c>
      <c r="AC7981" t="s">
        <v>47</v>
      </c>
      <c r="AD7981">
        <f>+VLOOKUP(T7981,items!$A$2:$D$1255,4,0)</f>
        <v>0</v>
      </c>
      <c r="AE7981">
        <f>+VLOOKUP(T7981,Tabla1[],5,0)</f>
        <v>0</v>
      </c>
      <c r="AF7981">
        <f t="shared" si="124"/>
        <v>8</v>
      </c>
    </row>
    <row r="7982" spans="1:32" x14ac:dyDescent="0.25">
      <c r="A7982">
        <v>106932</v>
      </c>
      <c r="B7982" t="s">
        <v>1003</v>
      </c>
      <c r="C7982" t="s">
        <v>33</v>
      </c>
      <c r="D7982">
        <v>0</v>
      </c>
      <c r="F7982" t="s">
        <v>8998</v>
      </c>
      <c r="G7982" t="s">
        <v>8998</v>
      </c>
      <c r="H7982" t="s">
        <v>14066</v>
      </c>
      <c r="I7982" t="s">
        <v>37</v>
      </c>
      <c r="J7982" t="s">
        <v>14067</v>
      </c>
      <c r="K7982" t="s">
        <v>14068</v>
      </c>
      <c r="L7982" t="s">
        <v>14069</v>
      </c>
      <c r="M7982" t="s">
        <v>241</v>
      </c>
      <c r="N7982" t="s">
        <v>241</v>
      </c>
      <c r="O7982" t="s">
        <v>8233</v>
      </c>
      <c r="P7982" t="s">
        <v>10220</v>
      </c>
      <c r="Q7982" t="s">
        <v>9541</v>
      </c>
      <c r="R7982" t="s">
        <v>127</v>
      </c>
      <c r="S7982" t="s">
        <v>108</v>
      </c>
      <c r="T7982" t="s">
        <v>10696</v>
      </c>
      <c r="U7982" t="s">
        <v>10697</v>
      </c>
      <c r="X7982">
        <v>3</v>
      </c>
      <c r="Y7982">
        <v>0</v>
      </c>
      <c r="Z7982">
        <v>0</v>
      </c>
      <c r="AA7982">
        <v>0</v>
      </c>
      <c r="AB7982">
        <v>0</v>
      </c>
      <c r="AC7982" t="s">
        <v>47</v>
      </c>
      <c r="AD7982">
        <f>+VLOOKUP(T7982,items!$A$2:$D$1255,4,0)</f>
        <v>0</v>
      </c>
      <c r="AE7982">
        <f>+VLOOKUP(T7982,Tabla1[],5,0)</f>
        <v>0</v>
      </c>
      <c r="AF7982">
        <f t="shared" si="124"/>
        <v>8</v>
      </c>
    </row>
    <row r="7983" spans="1:32" x14ac:dyDescent="0.25">
      <c r="A7983">
        <v>106932</v>
      </c>
      <c r="B7983" t="s">
        <v>1003</v>
      </c>
      <c r="C7983" t="s">
        <v>33</v>
      </c>
      <c r="D7983">
        <v>0</v>
      </c>
      <c r="F7983" t="s">
        <v>8998</v>
      </c>
      <c r="G7983" t="s">
        <v>8998</v>
      </c>
      <c r="H7983" t="s">
        <v>14066</v>
      </c>
      <c r="I7983" t="s">
        <v>37</v>
      </c>
      <c r="J7983" t="s">
        <v>14067</v>
      </c>
      <c r="K7983" t="s">
        <v>14068</v>
      </c>
      <c r="L7983" t="s">
        <v>14069</v>
      </c>
      <c r="M7983" t="s">
        <v>241</v>
      </c>
      <c r="N7983" t="s">
        <v>241</v>
      </c>
      <c r="O7983" t="s">
        <v>8233</v>
      </c>
      <c r="P7983" t="s">
        <v>10220</v>
      </c>
      <c r="Q7983" t="s">
        <v>9541</v>
      </c>
      <c r="R7983" t="s">
        <v>127</v>
      </c>
      <c r="S7983" t="s">
        <v>108</v>
      </c>
      <c r="T7983" t="s">
        <v>14070</v>
      </c>
      <c r="U7983" t="s">
        <v>14071</v>
      </c>
      <c r="X7983">
        <v>1</v>
      </c>
      <c r="Y7983">
        <v>0</v>
      </c>
      <c r="Z7983">
        <v>0</v>
      </c>
      <c r="AA7983">
        <v>0</v>
      </c>
      <c r="AB7983">
        <v>0</v>
      </c>
      <c r="AC7983" t="s">
        <v>47</v>
      </c>
      <c r="AD7983">
        <f>+VLOOKUP(T7983,items!$A$2:$D$1255,4,0)</f>
        <v>0</v>
      </c>
      <c r="AE7983">
        <f>+VLOOKUP(T7983,Tabla1[],5,0)</f>
        <v>0</v>
      </c>
      <c r="AF7983">
        <f t="shared" si="124"/>
        <v>8</v>
      </c>
    </row>
    <row r="7984" spans="1:32" x14ac:dyDescent="0.25">
      <c r="A7984">
        <v>106932</v>
      </c>
      <c r="B7984" t="s">
        <v>1003</v>
      </c>
      <c r="C7984" t="s">
        <v>33</v>
      </c>
      <c r="D7984">
        <v>0</v>
      </c>
      <c r="F7984" t="s">
        <v>8998</v>
      </c>
      <c r="G7984" t="s">
        <v>8998</v>
      </c>
      <c r="H7984" t="s">
        <v>14066</v>
      </c>
      <c r="I7984" t="s">
        <v>37</v>
      </c>
      <c r="J7984" t="s">
        <v>14067</v>
      </c>
      <c r="K7984" t="s">
        <v>14068</v>
      </c>
      <c r="L7984" t="s">
        <v>14069</v>
      </c>
      <c r="M7984" t="s">
        <v>241</v>
      </c>
      <c r="N7984" t="s">
        <v>241</v>
      </c>
      <c r="O7984" t="s">
        <v>8233</v>
      </c>
      <c r="P7984" t="s">
        <v>10220</v>
      </c>
      <c r="Q7984" t="s">
        <v>9541</v>
      </c>
      <c r="R7984" t="s">
        <v>127</v>
      </c>
      <c r="S7984" t="s">
        <v>108</v>
      </c>
      <c r="T7984" t="s">
        <v>2613</v>
      </c>
      <c r="U7984" t="s">
        <v>2614</v>
      </c>
      <c r="X7984">
        <v>4</v>
      </c>
      <c r="Y7984">
        <v>0</v>
      </c>
      <c r="Z7984">
        <v>0</v>
      </c>
      <c r="AA7984">
        <v>0</v>
      </c>
      <c r="AB7984">
        <v>0</v>
      </c>
      <c r="AC7984" t="s">
        <v>47</v>
      </c>
      <c r="AD7984">
        <f>+VLOOKUP(T7984,items!$A$2:$D$1255,4,0)</f>
        <v>0</v>
      </c>
      <c r="AE7984">
        <f>+VLOOKUP(T7984,Tabla1[],5,0)</f>
        <v>0</v>
      </c>
      <c r="AF7984">
        <f t="shared" si="124"/>
        <v>8</v>
      </c>
    </row>
    <row r="7985" spans="1:32" x14ac:dyDescent="0.25">
      <c r="A7985">
        <v>106932</v>
      </c>
      <c r="B7985" t="s">
        <v>1003</v>
      </c>
      <c r="C7985" t="s">
        <v>33</v>
      </c>
      <c r="D7985">
        <v>0</v>
      </c>
      <c r="F7985" t="s">
        <v>8998</v>
      </c>
      <c r="G7985" t="s">
        <v>8998</v>
      </c>
      <c r="H7985" t="s">
        <v>14066</v>
      </c>
      <c r="I7985" t="s">
        <v>37</v>
      </c>
      <c r="J7985" t="s">
        <v>14067</v>
      </c>
      <c r="K7985" t="s">
        <v>14068</v>
      </c>
      <c r="L7985" t="s">
        <v>14069</v>
      </c>
      <c r="M7985" t="s">
        <v>241</v>
      </c>
      <c r="N7985" t="s">
        <v>241</v>
      </c>
      <c r="O7985" t="s">
        <v>8233</v>
      </c>
      <c r="P7985" t="s">
        <v>10220</v>
      </c>
      <c r="Q7985" t="s">
        <v>9541</v>
      </c>
      <c r="R7985" t="s">
        <v>127</v>
      </c>
      <c r="S7985" t="s">
        <v>108</v>
      </c>
      <c r="T7985" t="s">
        <v>10995</v>
      </c>
      <c r="U7985" t="s">
        <v>10996</v>
      </c>
      <c r="X7985">
        <v>6</v>
      </c>
      <c r="Y7985">
        <v>0</v>
      </c>
      <c r="Z7985">
        <v>0</v>
      </c>
      <c r="AA7985">
        <v>0</v>
      </c>
      <c r="AB7985">
        <v>0</v>
      </c>
      <c r="AC7985" t="s">
        <v>47</v>
      </c>
      <c r="AD7985">
        <f>+VLOOKUP(T7985,items!$A$2:$D$1255,4,0)</f>
        <v>0</v>
      </c>
      <c r="AE7985">
        <f>+VLOOKUP(T7985,Tabla1[],5,0)</f>
        <v>0</v>
      </c>
      <c r="AF7985">
        <f t="shared" si="124"/>
        <v>8</v>
      </c>
    </row>
    <row r="7986" spans="1:32" x14ac:dyDescent="0.25">
      <c r="A7986">
        <v>106936</v>
      </c>
      <c r="B7986" t="s">
        <v>14037</v>
      </c>
      <c r="C7986" t="s">
        <v>33</v>
      </c>
      <c r="D7986">
        <v>0</v>
      </c>
      <c r="F7986" t="s">
        <v>8998</v>
      </c>
      <c r="G7986" t="s">
        <v>12569</v>
      </c>
      <c r="H7986" t="s">
        <v>14072</v>
      </c>
      <c r="I7986" t="s">
        <v>14073</v>
      </c>
      <c r="J7986" t="s">
        <v>37</v>
      </c>
      <c r="K7986" t="s">
        <v>37</v>
      </c>
      <c r="L7986" t="s">
        <v>37</v>
      </c>
      <c r="M7986" t="s">
        <v>371</v>
      </c>
      <c r="N7986" t="s">
        <v>10703</v>
      </c>
      <c r="O7986" t="s">
        <v>13019</v>
      </c>
      <c r="P7986" t="s">
        <v>280</v>
      </c>
      <c r="Q7986" t="s">
        <v>14074</v>
      </c>
      <c r="R7986" t="s">
        <v>11774</v>
      </c>
      <c r="S7986" t="s">
        <v>44</v>
      </c>
      <c r="T7986" t="s">
        <v>7403</v>
      </c>
      <c r="U7986" t="s">
        <v>7404</v>
      </c>
      <c r="V7986" t="s">
        <v>1349</v>
      </c>
      <c r="W7986" t="s">
        <v>117</v>
      </c>
      <c r="X7986">
        <v>1</v>
      </c>
      <c r="Y7986">
        <v>0</v>
      </c>
      <c r="Z7986">
        <v>0</v>
      </c>
      <c r="AA7986">
        <v>0</v>
      </c>
      <c r="AB7986">
        <v>5077220</v>
      </c>
      <c r="AC7986" t="s">
        <v>3553</v>
      </c>
      <c r="AD7986" t="str">
        <f>+VLOOKUP(T7986,items!$A$2:$D$1255,4,0)</f>
        <v>MUEBLES</v>
      </c>
      <c r="AE7986">
        <f>+VLOOKUP(T7986,Tabla1[],5,0)</f>
        <v>0</v>
      </c>
      <c r="AF7986">
        <f t="shared" si="124"/>
        <v>11</v>
      </c>
    </row>
    <row r="7987" spans="1:32" x14ac:dyDescent="0.25">
      <c r="A7987">
        <v>106936</v>
      </c>
      <c r="B7987" t="s">
        <v>14037</v>
      </c>
      <c r="C7987" t="s">
        <v>33</v>
      </c>
      <c r="D7987">
        <v>0</v>
      </c>
      <c r="F7987" t="s">
        <v>8998</v>
      </c>
      <c r="G7987" t="s">
        <v>12569</v>
      </c>
      <c r="H7987" t="s">
        <v>14072</v>
      </c>
      <c r="I7987" t="s">
        <v>14073</v>
      </c>
      <c r="J7987" t="s">
        <v>37</v>
      </c>
      <c r="K7987" t="s">
        <v>37</v>
      </c>
      <c r="L7987" t="s">
        <v>37</v>
      </c>
      <c r="M7987" t="s">
        <v>371</v>
      </c>
      <c r="N7987" t="s">
        <v>10703</v>
      </c>
      <c r="O7987" t="s">
        <v>13019</v>
      </c>
      <c r="P7987" t="s">
        <v>280</v>
      </c>
      <c r="Q7987" t="s">
        <v>14074</v>
      </c>
      <c r="R7987" t="s">
        <v>11774</v>
      </c>
      <c r="S7987" t="s">
        <v>44</v>
      </c>
      <c r="T7987" t="s">
        <v>1350</v>
      </c>
      <c r="U7987" t="s">
        <v>1351</v>
      </c>
      <c r="V7987" t="s">
        <v>1349</v>
      </c>
      <c r="W7987" t="s">
        <v>111</v>
      </c>
      <c r="X7987">
        <v>2</v>
      </c>
      <c r="Y7987">
        <v>0</v>
      </c>
      <c r="Z7987">
        <v>0</v>
      </c>
      <c r="AA7987">
        <v>0</v>
      </c>
      <c r="AB7987">
        <v>6202948</v>
      </c>
      <c r="AC7987" t="s">
        <v>3553</v>
      </c>
      <c r="AD7987" t="str">
        <f>+VLOOKUP(T7987,items!$A$2:$D$1255,4,0)</f>
        <v>MUEBLES</v>
      </c>
      <c r="AE7987">
        <f>+VLOOKUP(T7987,Tabla1[],5,0)</f>
        <v>0</v>
      </c>
      <c r="AF7987">
        <f t="shared" si="124"/>
        <v>11</v>
      </c>
    </row>
    <row r="7988" spans="1:32" x14ac:dyDescent="0.25">
      <c r="A7988">
        <v>106936</v>
      </c>
      <c r="B7988" t="s">
        <v>14037</v>
      </c>
      <c r="C7988" t="s">
        <v>33</v>
      </c>
      <c r="D7988">
        <v>0</v>
      </c>
      <c r="F7988" t="s">
        <v>8998</v>
      </c>
      <c r="G7988" t="s">
        <v>12569</v>
      </c>
      <c r="H7988" t="s">
        <v>14072</v>
      </c>
      <c r="I7988" t="s">
        <v>14073</v>
      </c>
      <c r="J7988" t="s">
        <v>37</v>
      </c>
      <c r="K7988" t="s">
        <v>37</v>
      </c>
      <c r="L7988" t="s">
        <v>37</v>
      </c>
      <c r="M7988" t="s">
        <v>371</v>
      </c>
      <c r="N7988" t="s">
        <v>10703</v>
      </c>
      <c r="O7988" t="s">
        <v>13019</v>
      </c>
      <c r="P7988" t="s">
        <v>280</v>
      </c>
      <c r="Q7988" t="s">
        <v>14074</v>
      </c>
      <c r="R7988" t="s">
        <v>11774</v>
      </c>
      <c r="S7988" t="s">
        <v>44</v>
      </c>
      <c r="T7988" t="s">
        <v>3138</v>
      </c>
      <c r="U7988" t="s">
        <v>3139</v>
      </c>
      <c r="X7988">
        <v>1</v>
      </c>
      <c r="Y7988">
        <v>0</v>
      </c>
      <c r="Z7988">
        <v>0</v>
      </c>
      <c r="AA7988">
        <v>0</v>
      </c>
      <c r="AB7988">
        <v>378447</v>
      </c>
      <c r="AC7988" t="s">
        <v>3553</v>
      </c>
      <c r="AD7988">
        <f>+VLOOKUP(T7988,items!$A$2:$D$1255,4,0)</f>
        <v>0</v>
      </c>
      <c r="AE7988">
        <f>+VLOOKUP(T7988,Tabla1[],5,0)</f>
        <v>0</v>
      </c>
      <c r="AF7988">
        <f t="shared" si="124"/>
        <v>11</v>
      </c>
    </row>
    <row r="7989" spans="1:32" x14ac:dyDescent="0.25">
      <c r="A7989">
        <v>106936</v>
      </c>
      <c r="B7989" t="s">
        <v>14037</v>
      </c>
      <c r="C7989" t="s">
        <v>33</v>
      </c>
      <c r="D7989">
        <v>0</v>
      </c>
      <c r="F7989" t="s">
        <v>8998</v>
      </c>
      <c r="G7989" t="s">
        <v>12569</v>
      </c>
      <c r="H7989" t="s">
        <v>14072</v>
      </c>
      <c r="I7989" t="s">
        <v>14073</v>
      </c>
      <c r="J7989" t="s">
        <v>37</v>
      </c>
      <c r="K7989" t="s">
        <v>37</v>
      </c>
      <c r="L7989" t="s">
        <v>37</v>
      </c>
      <c r="M7989" t="s">
        <v>371</v>
      </c>
      <c r="N7989" t="s">
        <v>10703</v>
      </c>
      <c r="O7989" t="s">
        <v>13019</v>
      </c>
      <c r="P7989" t="s">
        <v>280</v>
      </c>
      <c r="Q7989" t="s">
        <v>14074</v>
      </c>
      <c r="R7989" t="s">
        <v>11774</v>
      </c>
      <c r="S7989" t="s">
        <v>44</v>
      </c>
      <c r="T7989" t="s">
        <v>5000</v>
      </c>
      <c r="U7989" t="s">
        <v>5001</v>
      </c>
      <c r="X7989">
        <v>1</v>
      </c>
      <c r="Y7989">
        <v>0</v>
      </c>
      <c r="Z7989">
        <v>0</v>
      </c>
      <c r="AA7989">
        <v>0</v>
      </c>
      <c r="AB7989">
        <v>727826</v>
      </c>
      <c r="AC7989" t="s">
        <v>3553</v>
      </c>
      <c r="AD7989">
        <f>+VLOOKUP(T7989,items!$A$2:$D$1255,4,0)</f>
        <v>0</v>
      </c>
      <c r="AE7989">
        <f>+VLOOKUP(T7989,Tabla1[],5,0)</f>
        <v>0</v>
      </c>
      <c r="AF7989">
        <f t="shared" si="124"/>
        <v>11</v>
      </c>
    </row>
    <row r="7990" spans="1:32" x14ac:dyDescent="0.25">
      <c r="A7990">
        <v>106936</v>
      </c>
      <c r="B7990" t="s">
        <v>14037</v>
      </c>
      <c r="C7990" t="s">
        <v>33</v>
      </c>
      <c r="D7990">
        <v>0</v>
      </c>
      <c r="F7990" t="s">
        <v>8998</v>
      </c>
      <c r="G7990" t="s">
        <v>12569</v>
      </c>
      <c r="H7990" t="s">
        <v>14072</v>
      </c>
      <c r="I7990" t="s">
        <v>14073</v>
      </c>
      <c r="J7990" t="s">
        <v>37</v>
      </c>
      <c r="K7990" t="s">
        <v>37</v>
      </c>
      <c r="L7990" t="s">
        <v>37</v>
      </c>
      <c r="M7990" t="s">
        <v>371</v>
      </c>
      <c r="N7990" t="s">
        <v>10703</v>
      </c>
      <c r="O7990" t="s">
        <v>13019</v>
      </c>
      <c r="P7990" t="s">
        <v>280</v>
      </c>
      <c r="Q7990" t="s">
        <v>14074</v>
      </c>
      <c r="R7990" t="s">
        <v>11774</v>
      </c>
      <c r="S7990" t="s">
        <v>44</v>
      </c>
      <c r="T7990" t="s">
        <v>956</v>
      </c>
      <c r="U7990" t="s">
        <v>7407</v>
      </c>
      <c r="W7990" t="s">
        <v>117</v>
      </c>
      <c r="X7990">
        <v>1</v>
      </c>
      <c r="Y7990">
        <v>0</v>
      </c>
      <c r="Z7990">
        <v>0</v>
      </c>
      <c r="AA7990">
        <v>0</v>
      </c>
      <c r="AB7990">
        <v>1394675</v>
      </c>
      <c r="AC7990" t="s">
        <v>3553</v>
      </c>
      <c r="AD7990" t="str">
        <f>+VLOOKUP(T7990,items!$A$2:$D$1255,4,0)</f>
        <v>MUEBLES</v>
      </c>
      <c r="AE7990">
        <f>+VLOOKUP(T7990,Tabla1[],5,0)</f>
        <v>0</v>
      </c>
      <c r="AF7990">
        <f t="shared" si="124"/>
        <v>11</v>
      </c>
    </row>
    <row r="7991" spans="1:32" x14ac:dyDescent="0.25">
      <c r="A7991">
        <v>106936</v>
      </c>
      <c r="B7991" t="s">
        <v>14037</v>
      </c>
      <c r="C7991" t="s">
        <v>33</v>
      </c>
      <c r="D7991">
        <v>0</v>
      </c>
      <c r="F7991" t="s">
        <v>8998</v>
      </c>
      <c r="G7991" t="s">
        <v>12569</v>
      </c>
      <c r="H7991" t="s">
        <v>14072</v>
      </c>
      <c r="I7991" t="s">
        <v>14073</v>
      </c>
      <c r="J7991" t="s">
        <v>37</v>
      </c>
      <c r="K7991" t="s">
        <v>37</v>
      </c>
      <c r="L7991" t="s">
        <v>37</v>
      </c>
      <c r="M7991" t="s">
        <v>371</v>
      </c>
      <c r="N7991" t="s">
        <v>10703</v>
      </c>
      <c r="O7991" t="s">
        <v>13019</v>
      </c>
      <c r="P7991" t="s">
        <v>280</v>
      </c>
      <c r="Q7991" t="s">
        <v>14074</v>
      </c>
      <c r="R7991" t="s">
        <v>11774</v>
      </c>
      <c r="S7991" t="s">
        <v>44</v>
      </c>
      <c r="T7991" t="s">
        <v>4492</v>
      </c>
      <c r="U7991" t="s">
        <v>4493</v>
      </c>
      <c r="X7991">
        <v>4</v>
      </c>
      <c r="Y7991">
        <v>0</v>
      </c>
      <c r="Z7991">
        <v>0</v>
      </c>
      <c r="AA7991">
        <v>0</v>
      </c>
      <c r="AB7991">
        <v>2018184</v>
      </c>
      <c r="AC7991" t="s">
        <v>3553</v>
      </c>
      <c r="AD7991" t="str">
        <f>+VLOOKUP(T7991,items!$A$2:$D$1255,4,0)</f>
        <v>MUEBLES</v>
      </c>
      <c r="AE7991">
        <f>+VLOOKUP(T7991,Tabla1[],5,0)</f>
        <v>0</v>
      </c>
      <c r="AF7991">
        <f t="shared" si="124"/>
        <v>11</v>
      </c>
    </row>
    <row r="7992" spans="1:32" x14ac:dyDescent="0.25">
      <c r="A7992">
        <v>106941</v>
      </c>
      <c r="B7992" t="s">
        <v>14075</v>
      </c>
      <c r="C7992" t="s">
        <v>75</v>
      </c>
      <c r="D7992">
        <v>0</v>
      </c>
      <c r="F7992" t="s">
        <v>8998</v>
      </c>
      <c r="G7992" t="s">
        <v>10581</v>
      </c>
      <c r="H7992" t="s">
        <v>14076</v>
      </c>
      <c r="I7992" t="s">
        <v>37</v>
      </c>
      <c r="J7992" t="s">
        <v>14077</v>
      </c>
      <c r="K7992" t="s">
        <v>14078</v>
      </c>
      <c r="L7992" t="s">
        <v>14079</v>
      </c>
      <c r="M7992" t="s">
        <v>12073</v>
      </c>
      <c r="N7992" t="s">
        <v>12073</v>
      </c>
      <c r="O7992" t="s">
        <v>10221</v>
      </c>
      <c r="P7992" t="s">
        <v>12153</v>
      </c>
      <c r="Q7992" t="s">
        <v>3354</v>
      </c>
      <c r="R7992" t="s">
        <v>63</v>
      </c>
      <c r="S7992" t="s">
        <v>88</v>
      </c>
      <c r="T7992" t="s">
        <v>8562</v>
      </c>
      <c r="U7992" t="s">
        <v>8623</v>
      </c>
      <c r="X7992">
        <v>1</v>
      </c>
      <c r="Y7992">
        <v>5000</v>
      </c>
      <c r="Z7992">
        <v>0</v>
      </c>
      <c r="AA7992">
        <v>3500</v>
      </c>
      <c r="AB7992">
        <v>719695</v>
      </c>
      <c r="AC7992" t="s">
        <v>47</v>
      </c>
      <c r="AD7992">
        <f>+VLOOKUP(T7992,items!$A$2:$D$1255,4,0)</f>
        <v>0</v>
      </c>
      <c r="AE7992">
        <f>+VLOOKUP(T7992,Tabla1[],5,0)</f>
        <v>0</v>
      </c>
      <c r="AF7992">
        <f t="shared" si="124"/>
        <v>8</v>
      </c>
    </row>
    <row r="7993" spans="1:32" x14ac:dyDescent="0.25">
      <c r="A7993">
        <v>106941</v>
      </c>
      <c r="B7993" t="s">
        <v>14075</v>
      </c>
      <c r="C7993" t="s">
        <v>75</v>
      </c>
      <c r="D7993">
        <v>0</v>
      </c>
      <c r="F7993" t="s">
        <v>8998</v>
      </c>
      <c r="G7993" t="s">
        <v>10581</v>
      </c>
      <c r="H7993" t="s">
        <v>14076</v>
      </c>
      <c r="I7993" t="s">
        <v>37</v>
      </c>
      <c r="J7993" t="s">
        <v>14077</v>
      </c>
      <c r="K7993" t="s">
        <v>14078</v>
      </c>
      <c r="L7993" t="s">
        <v>14079</v>
      </c>
      <c r="M7993" t="s">
        <v>12073</v>
      </c>
      <c r="N7993" t="s">
        <v>12073</v>
      </c>
      <c r="O7993" t="s">
        <v>10221</v>
      </c>
      <c r="P7993" t="s">
        <v>12153</v>
      </c>
      <c r="Q7993" t="s">
        <v>3354</v>
      </c>
      <c r="R7993" t="s">
        <v>63</v>
      </c>
      <c r="S7993" t="s">
        <v>88</v>
      </c>
      <c r="T7993" t="s">
        <v>1096</v>
      </c>
      <c r="U7993" t="s">
        <v>1097</v>
      </c>
      <c r="X7993">
        <v>1</v>
      </c>
      <c r="Y7993">
        <v>0</v>
      </c>
      <c r="Z7993">
        <v>0</v>
      </c>
      <c r="AA7993">
        <v>0</v>
      </c>
      <c r="AB7993">
        <v>150000</v>
      </c>
      <c r="AC7993" t="s">
        <v>47</v>
      </c>
      <c r="AD7993" t="e">
        <f>+VLOOKUP(T7993,items!$A$2:$D$1255,4,0)</f>
        <v>#N/A</v>
      </c>
      <c r="AE7993" t="e">
        <f>+VLOOKUP(T7993,Tabla1[],5,0)</f>
        <v>#N/A</v>
      </c>
      <c r="AF7993">
        <f t="shared" si="124"/>
        <v>8</v>
      </c>
    </row>
    <row r="7994" spans="1:32" x14ac:dyDescent="0.25">
      <c r="A7994">
        <v>106954</v>
      </c>
      <c r="B7994" t="s">
        <v>14080</v>
      </c>
      <c r="C7994" t="s">
        <v>33</v>
      </c>
      <c r="D7994">
        <v>0</v>
      </c>
      <c r="F7994" t="s">
        <v>12919</v>
      </c>
      <c r="G7994" t="s">
        <v>13254</v>
      </c>
      <c r="H7994" t="s">
        <v>14081</v>
      </c>
      <c r="I7994" t="s">
        <v>14082</v>
      </c>
      <c r="J7994" t="s">
        <v>37</v>
      </c>
      <c r="K7994" t="s">
        <v>37</v>
      </c>
      <c r="L7994" t="s">
        <v>37</v>
      </c>
      <c r="M7994" t="s">
        <v>3354</v>
      </c>
      <c r="N7994" t="s">
        <v>9160</v>
      </c>
      <c r="O7994" t="s">
        <v>12817</v>
      </c>
      <c r="P7994" t="s">
        <v>174</v>
      </c>
      <c r="Q7994" t="s">
        <v>13477</v>
      </c>
      <c r="R7994" t="s">
        <v>11774</v>
      </c>
      <c r="S7994" t="s">
        <v>108</v>
      </c>
      <c r="T7994" t="s">
        <v>14083</v>
      </c>
      <c r="U7994" t="s">
        <v>14084</v>
      </c>
      <c r="V7994" t="s">
        <v>244</v>
      </c>
      <c r="X7994">
        <v>1</v>
      </c>
      <c r="Y7994">
        <v>21600</v>
      </c>
      <c r="Z7994">
        <v>0</v>
      </c>
      <c r="AA7994">
        <v>19150</v>
      </c>
      <c r="AB7994">
        <v>278353383</v>
      </c>
      <c r="AC7994" t="s">
        <v>3553</v>
      </c>
      <c r="AD7994">
        <f>+VLOOKUP(T7994,items!$A$2:$D$1255,4,0)</f>
        <v>0</v>
      </c>
      <c r="AE7994">
        <f>+VLOOKUP(T7994,Tabla1[],5,0)</f>
        <v>0</v>
      </c>
      <c r="AF7994">
        <f t="shared" si="124"/>
        <v>11</v>
      </c>
    </row>
    <row r="7995" spans="1:32" x14ac:dyDescent="0.25">
      <c r="A7995">
        <v>106954</v>
      </c>
      <c r="B7995" t="s">
        <v>14080</v>
      </c>
      <c r="C7995" t="s">
        <v>33</v>
      </c>
      <c r="D7995">
        <v>0</v>
      </c>
      <c r="F7995" t="s">
        <v>12919</v>
      </c>
      <c r="G7995" t="s">
        <v>13254</v>
      </c>
      <c r="H7995" t="s">
        <v>14081</v>
      </c>
      <c r="I7995" t="s">
        <v>14082</v>
      </c>
      <c r="J7995" t="s">
        <v>37</v>
      </c>
      <c r="K7995" t="s">
        <v>37</v>
      </c>
      <c r="L7995" t="s">
        <v>37</v>
      </c>
      <c r="M7995" t="s">
        <v>3354</v>
      </c>
      <c r="N7995" t="s">
        <v>9160</v>
      </c>
      <c r="O7995" t="s">
        <v>12817</v>
      </c>
      <c r="P7995" t="s">
        <v>174</v>
      </c>
      <c r="Q7995" t="s">
        <v>13477</v>
      </c>
      <c r="R7995" t="s">
        <v>11774</v>
      </c>
      <c r="S7995" t="s">
        <v>108</v>
      </c>
      <c r="T7995" t="s">
        <v>2403</v>
      </c>
      <c r="U7995" t="s">
        <v>14085</v>
      </c>
      <c r="X7995">
        <v>1</v>
      </c>
      <c r="Y7995">
        <v>0</v>
      </c>
      <c r="Z7995">
        <v>0</v>
      </c>
      <c r="AA7995">
        <v>0</v>
      </c>
      <c r="AB7995">
        <v>5500000</v>
      </c>
      <c r="AC7995" t="s">
        <v>3553</v>
      </c>
      <c r="AD7995" t="e">
        <f>+VLOOKUP(T7995,items!$A$2:$D$1255,4,0)</f>
        <v>#N/A</v>
      </c>
      <c r="AE7995" t="e">
        <f>+VLOOKUP(T7995,Tabla1[],5,0)</f>
        <v>#N/A</v>
      </c>
      <c r="AF7995">
        <f t="shared" si="124"/>
        <v>11</v>
      </c>
    </row>
    <row r="7996" spans="1:32" x14ac:dyDescent="0.25">
      <c r="A7996">
        <v>106954</v>
      </c>
      <c r="B7996" t="s">
        <v>14080</v>
      </c>
      <c r="C7996" t="s">
        <v>33</v>
      </c>
      <c r="D7996">
        <v>0</v>
      </c>
      <c r="F7996" t="s">
        <v>12919</v>
      </c>
      <c r="G7996" t="s">
        <v>13254</v>
      </c>
      <c r="H7996" t="s">
        <v>14081</v>
      </c>
      <c r="I7996" t="s">
        <v>14082</v>
      </c>
      <c r="J7996" t="s">
        <v>37</v>
      </c>
      <c r="K7996" t="s">
        <v>37</v>
      </c>
      <c r="L7996" t="s">
        <v>37</v>
      </c>
      <c r="M7996" t="s">
        <v>3354</v>
      </c>
      <c r="N7996" t="s">
        <v>9160</v>
      </c>
      <c r="O7996" t="s">
        <v>12817</v>
      </c>
      <c r="P7996" t="s">
        <v>174</v>
      </c>
      <c r="Q7996" t="s">
        <v>13477</v>
      </c>
      <c r="R7996" t="s">
        <v>11774</v>
      </c>
      <c r="S7996" t="s">
        <v>108</v>
      </c>
      <c r="T7996" t="s">
        <v>392</v>
      </c>
      <c r="U7996" t="s">
        <v>393</v>
      </c>
      <c r="X7996">
        <v>1</v>
      </c>
      <c r="Y7996">
        <v>0</v>
      </c>
      <c r="Z7996">
        <v>0</v>
      </c>
      <c r="AA7996">
        <v>0</v>
      </c>
      <c r="AB7996">
        <v>16146617</v>
      </c>
      <c r="AC7996" t="s">
        <v>3553</v>
      </c>
      <c r="AD7996" t="e">
        <f>+VLOOKUP(T7996,items!$A$2:$D$1255,4,0)</f>
        <v>#N/A</v>
      </c>
      <c r="AE7996" t="e">
        <f>+VLOOKUP(T7996,Tabla1[],5,0)</f>
        <v>#N/A</v>
      </c>
      <c r="AF7996">
        <f t="shared" si="124"/>
        <v>11</v>
      </c>
    </row>
    <row r="7997" spans="1:32" x14ac:dyDescent="0.25">
      <c r="A7997">
        <v>106959</v>
      </c>
      <c r="B7997" t="s">
        <v>14086</v>
      </c>
      <c r="C7997" t="s">
        <v>75</v>
      </c>
      <c r="D7997">
        <v>0</v>
      </c>
      <c r="F7997" t="s">
        <v>12919</v>
      </c>
      <c r="G7997" t="s">
        <v>12073</v>
      </c>
      <c r="H7997" t="s">
        <v>14087</v>
      </c>
      <c r="I7997" t="s">
        <v>37</v>
      </c>
      <c r="J7997" t="s">
        <v>14088</v>
      </c>
      <c r="K7997" t="s">
        <v>14089</v>
      </c>
      <c r="L7997" t="s">
        <v>37</v>
      </c>
      <c r="M7997" t="s">
        <v>8480</v>
      </c>
      <c r="N7997" t="s">
        <v>8480</v>
      </c>
      <c r="O7997" t="s">
        <v>10222</v>
      </c>
      <c r="P7997" t="s">
        <v>10370</v>
      </c>
      <c r="Q7997" t="s">
        <v>10370</v>
      </c>
      <c r="R7997" t="s">
        <v>127</v>
      </c>
      <c r="S7997" t="s">
        <v>88</v>
      </c>
      <c r="T7997" t="s">
        <v>133</v>
      </c>
      <c r="U7997" t="s">
        <v>134</v>
      </c>
      <c r="X7997">
        <v>1</v>
      </c>
      <c r="Y7997">
        <v>0</v>
      </c>
      <c r="Z7997">
        <v>0</v>
      </c>
      <c r="AA7997">
        <v>0</v>
      </c>
      <c r="AB7997">
        <v>0</v>
      </c>
      <c r="AC7997" t="s">
        <v>47</v>
      </c>
      <c r="AD7997">
        <f>+VLOOKUP(T7997,items!$A$2:$D$1255,4,0)</f>
        <v>0</v>
      </c>
      <c r="AE7997">
        <f>+VLOOKUP(T7997,Tabla1[],5,0)</f>
        <v>0</v>
      </c>
      <c r="AF7997">
        <f t="shared" si="124"/>
        <v>8</v>
      </c>
    </row>
    <row r="7998" spans="1:32" x14ac:dyDescent="0.25">
      <c r="A7998">
        <v>106959</v>
      </c>
      <c r="B7998" t="s">
        <v>14086</v>
      </c>
      <c r="C7998" t="s">
        <v>75</v>
      </c>
      <c r="D7998">
        <v>0</v>
      </c>
      <c r="F7998" t="s">
        <v>12919</v>
      </c>
      <c r="G7998" t="s">
        <v>12073</v>
      </c>
      <c r="H7998" t="s">
        <v>14087</v>
      </c>
      <c r="I7998" t="s">
        <v>37</v>
      </c>
      <c r="J7998" t="s">
        <v>14088</v>
      </c>
      <c r="K7998" t="s">
        <v>14089</v>
      </c>
      <c r="L7998" t="s">
        <v>37</v>
      </c>
      <c r="M7998" t="s">
        <v>8480</v>
      </c>
      <c r="N7998" t="s">
        <v>8480</v>
      </c>
      <c r="O7998" t="s">
        <v>10222</v>
      </c>
      <c r="P7998" t="s">
        <v>10370</v>
      </c>
      <c r="Q7998" t="s">
        <v>10370</v>
      </c>
      <c r="R7998" t="s">
        <v>127</v>
      </c>
      <c r="S7998" t="s">
        <v>88</v>
      </c>
      <c r="T7998" t="s">
        <v>141</v>
      </c>
      <c r="U7998" t="s">
        <v>142</v>
      </c>
      <c r="X7998">
        <v>2</v>
      </c>
      <c r="Y7998">
        <v>0</v>
      </c>
      <c r="Z7998">
        <v>0</v>
      </c>
      <c r="AA7998">
        <v>0</v>
      </c>
      <c r="AB7998">
        <v>0</v>
      </c>
      <c r="AC7998" t="s">
        <v>47</v>
      </c>
      <c r="AD7998">
        <f>+VLOOKUP(T7998,items!$A$2:$D$1255,4,0)</f>
        <v>0</v>
      </c>
      <c r="AE7998">
        <f>+VLOOKUP(T7998,Tabla1[],5,0)</f>
        <v>0</v>
      </c>
      <c r="AF7998">
        <f t="shared" si="124"/>
        <v>8</v>
      </c>
    </row>
    <row r="7999" spans="1:32" x14ac:dyDescent="0.25">
      <c r="A7999">
        <v>106960</v>
      </c>
      <c r="B7999" t="s">
        <v>1891</v>
      </c>
      <c r="C7999" t="s">
        <v>33</v>
      </c>
      <c r="D7999">
        <v>0</v>
      </c>
      <c r="F7999" t="s">
        <v>12919</v>
      </c>
      <c r="G7999" t="s">
        <v>11844</v>
      </c>
      <c r="H7999" t="s">
        <v>14090</v>
      </c>
      <c r="I7999" t="s">
        <v>37</v>
      </c>
      <c r="J7999" t="s">
        <v>14091</v>
      </c>
      <c r="K7999" t="s">
        <v>14092</v>
      </c>
      <c r="L7999" t="s">
        <v>37</v>
      </c>
      <c r="M7999" t="s">
        <v>10581</v>
      </c>
      <c r="N7999" t="s">
        <v>10581</v>
      </c>
      <c r="O7999" t="s">
        <v>3356</v>
      </c>
      <c r="P7999" t="s">
        <v>173</v>
      </c>
      <c r="Q7999" t="s">
        <v>13912</v>
      </c>
      <c r="R7999" t="s">
        <v>411</v>
      </c>
      <c r="S7999" t="s">
        <v>346</v>
      </c>
      <c r="T7999" t="s">
        <v>11298</v>
      </c>
      <c r="U7999" t="s">
        <v>11299</v>
      </c>
      <c r="V7999" t="s">
        <v>9947</v>
      </c>
      <c r="W7999" t="s">
        <v>117</v>
      </c>
      <c r="X7999">
        <v>1</v>
      </c>
      <c r="Y7999">
        <v>0</v>
      </c>
      <c r="Z7999">
        <v>0</v>
      </c>
      <c r="AA7999">
        <v>0</v>
      </c>
      <c r="AB7999">
        <v>0</v>
      </c>
      <c r="AC7999" t="s">
        <v>47</v>
      </c>
      <c r="AD7999" t="str">
        <f>+VLOOKUP(T7999,items!$A$2:$D$1255,4,0)</f>
        <v>MUEBLES</v>
      </c>
      <c r="AE7999">
        <f>+VLOOKUP(T7999,Tabla1[],5,0)</f>
        <v>0</v>
      </c>
      <c r="AF7999">
        <f t="shared" si="124"/>
        <v>10</v>
      </c>
    </row>
    <row r="8000" spans="1:32" x14ac:dyDescent="0.25">
      <c r="A8000">
        <v>106960</v>
      </c>
      <c r="B8000" t="s">
        <v>1891</v>
      </c>
      <c r="C8000" t="s">
        <v>33</v>
      </c>
      <c r="D8000">
        <v>0</v>
      </c>
      <c r="F8000" t="s">
        <v>12919</v>
      </c>
      <c r="G8000" t="s">
        <v>11844</v>
      </c>
      <c r="H8000" t="s">
        <v>14090</v>
      </c>
      <c r="I8000" t="s">
        <v>37</v>
      </c>
      <c r="J8000" t="s">
        <v>14091</v>
      </c>
      <c r="K8000" t="s">
        <v>14092</v>
      </c>
      <c r="L8000" t="s">
        <v>37</v>
      </c>
      <c r="M8000" t="s">
        <v>10581</v>
      </c>
      <c r="N8000" t="s">
        <v>10581</v>
      </c>
      <c r="O8000" t="s">
        <v>3356</v>
      </c>
      <c r="P8000" t="s">
        <v>173</v>
      </c>
      <c r="Q8000" t="s">
        <v>13912</v>
      </c>
      <c r="R8000" t="s">
        <v>411</v>
      </c>
      <c r="S8000" t="s">
        <v>346</v>
      </c>
      <c r="T8000" t="s">
        <v>11300</v>
      </c>
      <c r="U8000" t="s">
        <v>11301</v>
      </c>
      <c r="V8000" t="s">
        <v>9947</v>
      </c>
      <c r="W8000" t="s">
        <v>117</v>
      </c>
      <c r="X8000">
        <v>1</v>
      </c>
      <c r="Y8000">
        <v>0</v>
      </c>
      <c r="Z8000">
        <v>0</v>
      </c>
      <c r="AA8000">
        <v>0</v>
      </c>
      <c r="AB8000">
        <v>0</v>
      </c>
      <c r="AC8000" t="s">
        <v>47</v>
      </c>
      <c r="AD8000" t="str">
        <f>+VLOOKUP(T8000,items!$A$2:$D$1255,4,0)</f>
        <v>MUEBLES</v>
      </c>
      <c r="AE8000">
        <f>+VLOOKUP(T8000,Tabla1[],5,0)</f>
        <v>0</v>
      </c>
      <c r="AF8000">
        <f t="shared" si="124"/>
        <v>10</v>
      </c>
    </row>
    <row r="8001" spans="1:34" x14ac:dyDescent="0.25">
      <c r="A8001">
        <v>106960</v>
      </c>
      <c r="B8001" t="s">
        <v>1891</v>
      </c>
      <c r="C8001" t="s">
        <v>33</v>
      </c>
      <c r="D8001">
        <v>0</v>
      </c>
      <c r="F8001" t="s">
        <v>12919</v>
      </c>
      <c r="G8001" t="s">
        <v>11844</v>
      </c>
      <c r="H8001" t="s">
        <v>14090</v>
      </c>
      <c r="I8001" t="s">
        <v>37</v>
      </c>
      <c r="J8001" t="s">
        <v>14091</v>
      </c>
      <c r="K8001" t="s">
        <v>14092</v>
      </c>
      <c r="L8001" t="s">
        <v>37</v>
      </c>
      <c r="M8001" t="s">
        <v>10581</v>
      </c>
      <c r="N8001" t="s">
        <v>10581</v>
      </c>
      <c r="O8001" t="s">
        <v>3356</v>
      </c>
      <c r="P8001" t="s">
        <v>173</v>
      </c>
      <c r="Q8001" t="s">
        <v>13912</v>
      </c>
      <c r="R8001" t="s">
        <v>411</v>
      </c>
      <c r="S8001" t="s">
        <v>346</v>
      </c>
      <c r="T8001" t="s">
        <v>11302</v>
      </c>
      <c r="U8001" t="s">
        <v>11303</v>
      </c>
      <c r="W8001" t="s">
        <v>117</v>
      </c>
      <c r="X8001">
        <v>1</v>
      </c>
      <c r="Y8001">
        <v>0</v>
      </c>
      <c r="Z8001">
        <v>0</v>
      </c>
      <c r="AA8001">
        <v>0</v>
      </c>
      <c r="AB8001">
        <v>0</v>
      </c>
      <c r="AC8001" t="s">
        <v>47</v>
      </c>
      <c r="AD8001" t="str">
        <f>+VLOOKUP(T8001,items!$A$2:$D$1255,4,0)</f>
        <v>MUEBLES</v>
      </c>
      <c r="AE8001">
        <f>+VLOOKUP(T8001,Tabla1[],5,0)</f>
        <v>0</v>
      </c>
      <c r="AF8001">
        <f t="shared" si="124"/>
        <v>10</v>
      </c>
    </row>
    <row r="8002" spans="1:34" x14ac:dyDescent="0.25">
      <c r="A8002">
        <v>106960</v>
      </c>
      <c r="B8002" t="s">
        <v>1891</v>
      </c>
      <c r="C8002" t="s">
        <v>33</v>
      </c>
      <c r="D8002">
        <v>0</v>
      </c>
      <c r="F8002" t="s">
        <v>12919</v>
      </c>
      <c r="G8002" t="s">
        <v>11844</v>
      </c>
      <c r="H8002" t="s">
        <v>14090</v>
      </c>
      <c r="I8002" t="s">
        <v>37</v>
      </c>
      <c r="J8002" t="s">
        <v>14091</v>
      </c>
      <c r="K8002" t="s">
        <v>14092</v>
      </c>
      <c r="L8002" t="s">
        <v>37</v>
      </c>
      <c r="M8002" t="s">
        <v>10581</v>
      </c>
      <c r="N8002" t="s">
        <v>10581</v>
      </c>
      <c r="O8002" t="s">
        <v>3356</v>
      </c>
      <c r="P8002" t="s">
        <v>173</v>
      </c>
      <c r="Q8002" t="s">
        <v>13912</v>
      </c>
      <c r="R8002" t="s">
        <v>411</v>
      </c>
      <c r="S8002" t="s">
        <v>346</v>
      </c>
      <c r="T8002" t="s">
        <v>2018</v>
      </c>
      <c r="U8002" t="s">
        <v>2019</v>
      </c>
      <c r="V8002" t="s">
        <v>2013</v>
      </c>
      <c r="W8002" t="s">
        <v>117</v>
      </c>
      <c r="X8002">
        <v>1</v>
      </c>
      <c r="Y8002">
        <v>0</v>
      </c>
      <c r="Z8002">
        <v>0</v>
      </c>
      <c r="AA8002">
        <v>0</v>
      </c>
      <c r="AB8002">
        <v>0</v>
      </c>
      <c r="AC8002" t="s">
        <v>47</v>
      </c>
      <c r="AD8002" t="str">
        <f>+VLOOKUP(T8002,items!$A$2:$D$1255,4,0)</f>
        <v>MUEBLES</v>
      </c>
      <c r="AE8002">
        <f>+VLOOKUP(T8002,Tabla1[],5,0)</f>
        <v>0</v>
      </c>
      <c r="AF8002">
        <f t="shared" ref="AF8002:AF8065" si="125">+MONTH(O8002)</f>
        <v>10</v>
      </c>
    </row>
    <row r="8003" spans="1:34" x14ac:dyDescent="0.25">
      <c r="A8003">
        <v>106964</v>
      </c>
      <c r="B8003" t="s">
        <v>14093</v>
      </c>
      <c r="C8003" t="s">
        <v>33</v>
      </c>
      <c r="D8003">
        <v>0</v>
      </c>
      <c r="F8003" t="s">
        <v>12919</v>
      </c>
      <c r="G8003" t="s">
        <v>241</v>
      </c>
      <c r="H8003" t="s">
        <v>14094</v>
      </c>
      <c r="I8003" t="s">
        <v>37</v>
      </c>
      <c r="J8003" t="s">
        <v>14095</v>
      </c>
      <c r="K8003" t="s">
        <v>14096</v>
      </c>
      <c r="L8003" t="s">
        <v>37</v>
      </c>
      <c r="M8003" t="s">
        <v>8478</v>
      </c>
      <c r="N8003" t="s">
        <v>8478</v>
      </c>
      <c r="O8003" t="s">
        <v>10370</v>
      </c>
      <c r="P8003" t="s">
        <v>9158</v>
      </c>
      <c r="Q8003" t="s">
        <v>11773</v>
      </c>
      <c r="R8003" t="s">
        <v>11492</v>
      </c>
      <c r="S8003" t="s">
        <v>88</v>
      </c>
      <c r="T8003" t="s">
        <v>65</v>
      </c>
      <c r="U8003" t="s">
        <v>66</v>
      </c>
      <c r="W8003" t="s">
        <v>117</v>
      </c>
      <c r="X8003">
        <v>1</v>
      </c>
      <c r="Y8003">
        <v>0</v>
      </c>
      <c r="Z8003">
        <v>0</v>
      </c>
      <c r="AA8003">
        <v>0</v>
      </c>
      <c r="AB8003">
        <v>1650974</v>
      </c>
      <c r="AC8003" t="s">
        <v>47</v>
      </c>
      <c r="AD8003" t="str">
        <f>+VLOOKUP(T8003,items!$A$2:$D$1255,4,0)</f>
        <v>MUEBLES</v>
      </c>
      <c r="AE8003">
        <f>+VLOOKUP(T8003,Tabla1[],5,0)</f>
        <v>0</v>
      </c>
      <c r="AF8003">
        <f t="shared" si="125"/>
        <v>9</v>
      </c>
    </row>
    <row r="8004" spans="1:34" x14ac:dyDescent="0.25">
      <c r="A8004">
        <v>106964</v>
      </c>
      <c r="B8004" t="s">
        <v>14093</v>
      </c>
      <c r="C8004" t="s">
        <v>33</v>
      </c>
      <c r="D8004">
        <v>0</v>
      </c>
      <c r="F8004" t="s">
        <v>12919</v>
      </c>
      <c r="G8004" t="s">
        <v>241</v>
      </c>
      <c r="H8004" t="s">
        <v>14094</v>
      </c>
      <c r="I8004" t="s">
        <v>37</v>
      </c>
      <c r="J8004" t="s">
        <v>14095</v>
      </c>
      <c r="K8004" t="s">
        <v>14096</v>
      </c>
      <c r="L8004" t="s">
        <v>37</v>
      </c>
      <c r="M8004" t="s">
        <v>8478</v>
      </c>
      <c r="N8004" t="s">
        <v>8478</v>
      </c>
      <c r="O8004" t="s">
        <v>10370</v>
      </c>
      <c r="P8004" t="s">
        <v>9158</v>
      </c>
      <c r="Q8004" t="s">
        <v>11773</v>
      </c>
      <c r="R8004" t="s">
        <v>11492</v>
      </c>
      <c r="S8004" t="s">
        <v>88</v>
      </c>
      <c r="T8004" t="s">
        <v>1196</v>
      </c>
      <c r="U8004" t="s">
        <v>1197</v>
      </c>
      <c r="V8004" t="s">
        <v>3154</v>
      </c>
      <c r="W8004" t="s">
        <v>117</v>
      </c>
      <c r="X8004">
        <v>1</v>
      </c>
      <c r="Y8004">
        <v>0</v>
      </c>
      <c r="Z8004">
        <v>0</v>
      </c>
      <c r="AA8004">
        <v>0</v>
      </c>
      <c r="AB8004">
        <v>4751324</v>
      </c>
      <c r="AC8004" t="s">
        <v>47</v>
      </c>
      <c r="AD8004" t="str">
        <f>+VLOOKUP(T8004,items!$A$2:$D$1255,4,0)</f>
        <v>MUEBLES</v>
      </c>
      <c r="AE8004">
        <f>+VLOOKUP(T8004,Tabla1[],5,0)</f>
        <v>0</v>
      </c>
      <c r="AF8004">
        <f t="shared" si="125"/>
        <v>9</v>
      </c>
    </row>
    <row r="8005" spans="1:34" x14ac:dyDescent="0.25">
      <c r="A8005">
        <v>106964</v>
      </c>
      <c r="B8005" t="s">
        <v>14093</v>
      </c>
      <c r="C8005" t="s">
        <v>33</v>
      </c>
      <c r="D8005">
        <v>0</v>
      </c>
      <c r="F8005" t="s">
        <v>12919</v>
      </c>
      <c r="G8005" t="s">
        <v>241</v>
      </c>
      <c r="H8005" t="s">
        <v>14094</v>
      </c>
      <c r="I8005" t="s">
        <v>37</v>
      </c>
      <c r="J8005" t="s">
        <v>14095</v>
      </c>
      <c r="K8005" t="s">
        <v>14096</v>
      </c>
      <c r="L8005" t="s">
        <v>37</v>
      </c>
      <c r="M8005" t="s">
        <v>8478</v>
      </c>
      <c r="N8005" t="s">
        <v>8478</v>
      </c>
      <c r="O8005" t="s">
        <v>10370</v>
      </c>
      <c r="P8005" t="s">
        <v>9158</v>
      </c>
      <c r="Q8005" t="s">
        <v>11773</v>
      </c>
      <c r="R8005" t="s">
        <v>11492</v>
      </c>
      <c r="S8005" t="s">
        <v>88</v>
      </c>
      <c r="T8005" t="s">
        <v>540</v>
      </c>
      <c r="U8005" t="s">
        <v>541</v>
      </c>
      <c r="V8005" t="s">
        <v>958</v>
      </c>
      <c r="X8005">
        <v>1</v>
      </c>
      <c r="Y8005">
        <v>0</v>
      </c>
      <c r="Z8005">
        <v>0</v>
      </c>
      <c r="AA8005">
        <v>0</v>
      </c>
      <c r="AB8005">
        <v>8943393</v>
      </c>
      <c r="AC8005" t="s">
        <v>47</v>
      </c>
      <c r="AD8005">
        <f>+VLOOKUP(T8005,items!$A$2:$D$1255,4,0)</f>
        <v>0</v>
      </c>
      <c r="AE8005">
        <f>+VLOOKUP(T8005,Tabla1[],5,0)</f>
        <v>0</v>
      </c>
      <c r="AF8005">
        <f t="shared" si="125"/>
        <v>9</v>
      </c>
    </row>
    <row r="8006" spans="1:34" x14ac:dyDescent="0.25">
      <c r="A8006">
        <v>106964</v>
      </c>
      <c r="B8006" t="s">
        <v>14093</v>
      </c>
      <c r="C8006" t="s">
        <v>33</v>
      </c>
      <c r="D8006">
        <v>0</v>
      </c>
      <c r="F8006" t="s">
        <v>12919</v>
      </c>
      <c r="G8006" t="s">
        <v>241</v>
      </c>
      <c r="H8006" t="s">
        <v>14094</v>
      </c>
      <c r="I8006" t="s">
        <v>37</v>
      </c>
      <c r="J8006" t="s">
        <v>14095</v>
      </c>
      <c r="K8006" t="s">
        <v>14096</v>
      </c>
      <c r="L8006" t="s">
        <v>37</v>
      </c>
      <c r="M8006" t="s">
        <v>8478</v>
      </c>
      <c r="N8006" t="s">
        <v>8478</v>
      </c>
      <c r="O8006" t="s">
        <v>10370</v>
      </c>
      <c r="P8006" t="s">
        <v>9158</v>
      </c>
      <c r="Q8006" t="s">
        <v>11773</v>
      </c>
      <c r="R8006" t="s">
        <v>11492</v>
      </c>
      <c r="S8006" t="s">
        <v>88</v>
      </c>
      <c r="T8006" t="s">
        <v>2018</v>
      </c>
      <c r="U8006" t="s">
        <v>2019</v>
      </c>
      <c r="V8006" t="s">
        <v>313</v>
      </c>
      <c r="W8006" t="s">
        <v>117</v>
      </c>
      <c r="X8006">
        <v>2</v>
      </c>
      <c r="Y8006">
        <v>0</v>
      </c>
      <c r="Z8006">
        <v>0</v>
      </c>
      <c r="AA8006">
        <v>0</v>
      </c>
      <c r="AB8006">
        <v>4251450</v>
      </c>
      <c r="AC8006" t="s">
        <v>47</v>
      </c>
      <c r="AD8006" t="str">
        <f>+VLOOKUP(T8006,items!$A$2:$D$1255,4,0)</f>
        <v>MUEBLES</v>
      </c>
      <c r="AE8006">
        <f>+VLOOKUP(T8006,Tabla1[],5,0)</f>
        <v>0</v>
      </c>
      <c r="AF8006">
        <f t="shared" si="125"/>
        <v>9</v>
      </c>
    </row>
    <row r="8007" spans="1:34" x14ac:dyDescent="0.25">
      <c r="A8007">
        <v>106964</v>
      </c>
      <c r="B8007" t="s">
        <v>14093</v>
      </c>
      <c r="C8007" t="s">
        <v>33</v>
      </c>
      <c r="D8007">
        <v>0</v>
      </c>
      <c r="F8007" t="s">
        <v>12919</v>
      </c>
      <c r="G8007" t="s">
        <v>241</v>
      </c>
      <c r="H8007" t="s">
        <v>14094</v>
      </c>
      <c r="I8007" t="s">
        <v>37</v>
      </c>
      <c r="J8007" t="s">
        <v>14095</v>
      </c>
      <c r="K8007" t="s">
        <v>14096</v>
      </c>
      <c r="L8007" t="s">
        <v>37</v>
      </c>
      <c r="M8007" t="s">
        <v>8478</v>
      </c>
      <c r="N8007" t="s">
        <v>8478</v>
      </c>
      <c r="O8007" t="s">
        <v>10370</v>
      </c>
      <c r="P8007" t="s">
        <v>9158</v>
      </c>
      <c r="Q8007" t="s">
        <v>11773</v>
      </c>
      <c r="R8007" t="s">
        <v>11492</v>
      </c>
      <c r="S8007" t="s">
        <v>88</v>
      </c>
      <c r="T8007" t="s">
        <v>936</v>
      </c>
      <c r="U8007" t="s">
        <v>937</v>
      </c>
      <c r="X8007">
        <v>1</v>
      </c>
      <c r="Y8007">
        <v>0</v>
      </c>
      <c r="Z8007">
        <v>0</v>
      </c>
      <c r="AA8007">
        <v>0</v>
      </c>
      <c r="AB8007">
        <v>250000</v>
      </c>
      <c r="AC8007" t="s">
        <v>47</v>
      </c>
      <c r="AD8007">
        <f>+VLOOKUP(T8007,items!$A$2:$D$1255,4,0)</f>
        <v>0</v>
      </c>
      <c r="AE8007">
        <f>+VLOOKUP(T8007,Tabla1[],5,0)</f>
        <v>0</v>
      </c>
      <c r="AF8007">
        <f t="shared" si="125"/>
        <v>9</v>
      </c>
    </row>
    <row r="8008" spans="1:34" x14ac:dyDescent="0.25">
      <c r="A8008">
        <v>106976</v>
      </c>
      <c r="B8008" t="s">
        <v>14097</v>
      </c>
      <c r="C8008" t="s">
        <v>1065</v>
      </c>
      <c r="D8008">
        <v>0</v>
      </c>
      <c r="F8008" t="s">
        <v>241</v>
      </c>
      <c r="G8008" t="s">
        <v>241</v>
      </c>
      <c r="H8008" t="s">
        <v>14098</v>
      </c>
      <c r="I8008" t="s">
        <v>37</v>
      </c>
      <c r="J8008" t="s">
        <v>37</v>
      </c>
      <c r="K8008" t="s">
        <v>14099</v>
      </c>
      <c r="L8008" t="s">
        <v>37</v>
      </c>
      <c r="M8008" t="s">
        <v>8478</v>
      </c>
      <c r="N8008" t="s">
        <v>8478</v>
      </c>
      <c r="O8008" t="s">
        <v>242</v>
      </c>
      <c r="P8008" t="s">
        <v>13254</v>
      </c>
      <c r="Q8008" t="s">
        <v>13254</v>
      </c>
      <c r="R8008" t="s">
        <v>127</v>
      </c>
      <c r="S8008" t="s">
        <v>108</v>
      </c>
      <c r="T8008" t="s">
        <v>1232</v>
      </c>
      <c r="U8008" t="s">
        <v>1233</v>
      </c>
      <c r="X8008">
        <v>1</v>
      </c>
      <c r="Y8008">
        <v>0</v>
      </c>
      <c r="Z8008">
        <v>0</v>
      </c>
      <c r="AA8008">
        <v>0</v>
      </c>
      <c r="AB8008">
        <v>169800</v>
      </c>
      <c r="AC8008" t="s">
        <v>47</v>
      </c>
      <c r="AD8008">
        <f>+VLOOKUP(T8008,items!$A$2:$D$1255,4,0)</f>
        <v>0</v>
      </c>
      <c r="AE8008">
        <f>+VLOOKUP(T8008,Tabla1[],5,0)</f>
        <v>0</v>
      </c>
      <c r="AF8008">
        <f t="shared" si="125"/>
        <v>8</v>
      </c>
    </row>
    <row r="8009" spans="1:34" x14ac:dyDescent="0.25">
      <c r="A8009">
        <v>106980</v>
      </c>
      <c r="B8009" t="s">
        <v>3603</v>
      </c>
      <c r="C8009" t="s">
        <v>75</v>
      </c>
      <c r="D8009">
        <v>0</v>
      </c>
      <c r="F8009" t="s">
        <v>241</v>
      </c>
      <c r="G8009" t="s">
        <v>13254</v>
      </c>
      <c r="H8009" t="s">
        <v>14100</v>
      </c>
      <c r="I8009" t="s">
        <v>14101</v>
      </c>
      <c r="J8009" t="s">
        <v>14102</v>
      </c>
      <c r="K8009" t="s">
        <v>14103</v>
      </c>
      <c r="L8009" t="s">
        <v>37</v>
      </c>
      <c r="M8009" t="s">
        <v>10581</v>
      </c>
      <c r="N8009" t="s">
        <v>6292</v>
      </c>
      <c r="O8009" t="s">
        <v>8609</v>
      </c>
      <c r="P8009" t="s">
        <v>8609</v>
      </c>
      <c r="Q8009" t="s">
        <v>8609</v>
      </c>
      <c r="R8009" t="s">
        <v>43</v>
      </c>
      <c r="S8009" t="s">
        <v>272</v>
      </c>
      <c r="T8009" t="s">
        <v>1447</v>
      </c>
      <c r="U8009" t="s">
        <v>1448</v>
      </c>
      <c r="X8009">
        <v>1</v>
      </c>
      <c r="Y8009">
        <v>4900</v>
      </c>
      <c r="Z8009">
        <v>0</v>
      </c>
      <c r="AA8009">
        <v>0</v>
      </c>
      <c r="AB8009" s="14">
        <v>1246343.76</v>
      </c>
      <c r="AC8009" t="s">
        <v>47</v>
      </c>
      <c r="AD8009">
        <f>+VLOOKUP(T8009,items!$A$2:$D$1255,4,0)</f>
        <v>0</v>
      </c>
      <c r="AE8009">
        <f>+VLOOKUP(T8009,Tabla1[],5,0)</f>
        <v>0</v>
      </c>
      <c r="AF8009">
        <f t="shared" si="125"/>
        <v>10</v>
      </c>
      <c r="AG8009">
        <v>3816</v>
      </c>
      <c r="AH8009" s="14">
        <v>1246343.76</v>
      </c>
    </row>
    <row r="8010" spans="1:34" x14ac:dyDescent="0.25">
      <c r="A8010">
        <v>106980</v>
      </c>
      <c r="B8010" t="s">
        <v>3603</v>
      </c>
      <c r="C8010" t="s">
        <v>75</v>
      </c>
      <c r="D8010">
        <v>0</v>
      </c>
      <c r="F8010" t="s">
        <v>241</v>
      </c>
      <c r="G8010" t="s">
        <v>13254</v>
      </c>
      <c r="H8010" t="s">
        <v>14100</v>
      </c>
      <c r="I8010" t="s">
        <v>14101</v>
      </c>
      <c r="J8010" t="s">
        <v>14102</v>
      </c>
      <c r="K8010" t="s">
        <v>14103</v>
      </c>
      <c r="L8010" t="s">
        <v>37</v>
      </c>
      <c r="M8010" t="s">
        <v>10581</v>
      </c>
      <c r="N8010" t="s">
        <v>6292</v>
      </c>
      <c r="O8010" t="s">
        <v>8609</v>
      </c>
      <c r="P8010" t="s">
        <v>8609</v>
      </c>
      <c r="Q8010" t="s">
        <v>8609</v>
      </c>
      <c r="R8010" t="s">
        <v>43</v>
      </c>
      <c r="S8010" t="s">
        <v>272</v>
      </c>
      <c r="T8010" t="s">
        <v>1449</v>
      </c>
      <c r="U8010" t="s">
        <v>1450</v>
      </c>
      <c r="V8010" t="s">
        <v>244</v>
      </c>
      <c r="W8010" t="s">
        <v>93</v>
      </c>
      <c r="X8010">
        <v>1</v>
      </c>
      <c r="Y8010">
        <v>4900</v>
      </c>
      <c r="Z8010">
        <v>0</v>
      </c>
      <c r="AA8010">
        <v>5100</v>
      </c>
      <c r="AB8010" s="14">
        <v>3919260.96</v>
      </c>
      <c r="AC8010" t="s">
        <v>47</v>
      </c>
      <c r="AD8010" t="str">
        <f>+VLOOKUP(T8010,items!$A$2:$D$1255,4,0)</f>
        <v>PERGOLA</v>
      </c>
      <c r="AE8010" t="str">
        <f>+VLOOKUP(T8010,Tabla1[],5,0)</f>
        <v>PERGOLITE</v>
      </c>
      <c r="AF8010">
        <f t="shared" si="125"/>
        <v>10</v>
      </c>
      <c r="AG8010">
        <v>3816</v>
      </c>
      <c r="AH8010" s="14">
        <v>3919260.96</v>
      </c>
    </row>
    <row r="8011" spans="1:34" x14ac:dyDescent="0.25">
      <c r="A8011">
        <v>106984</v>
      </c>
      <c r="B8011" t="s">
        <v>8690</v>
      </c>
      <c r="C8011" t="s">
        <v>33</v>
      </c>
      <c r="D8011">
        <v>0</v>
      </c>
      <c r="F8011" t="s">
        <v>241</v>
      </c>
      <c r="G8011" t="s">
        <v>8233</v>
      </c>
      <c r="H8011" t="s">
        <v>14104</v>
      </c>
      <c r="I8011" t="s">
        <v>37</v>
      </c>
      <c r="J8011" t="s">
        <v>14105</v>
      </c>
      <c r="K8011" t="s">
        <v>14106</v>
      </c>
      <c r="L8011" t="s">
        <v>14107</v>
      </c>
      <c r="M8011" t="s">
        <v>10220</v>
      </c>
      <c r="N8011" t="s">
        <v>10220</v>
      </c>
      <c r="O8011" t="s">
        <v>9157</v>
      </c>
      <c r="P8011" t="s">
        <v>12331</v>
      </c>
      <c r="Q8011" t="s">
        <v>11094</v>
      </c>
      <c r="R8011" t="s">
        <v>63</v>
      </c>
      <c r="S8011" t="s">
        <v>88</v>
      </c>
      <c r="T8011" t="s">
        <v>5282</v>
      </c>
      <c r="U8011" t="s">
        <v>5283</v>
      </c>
      <c r="X8011">
        <v>1</v>
      </c>
      <c r="Y8011">
        <v>0</v>
      </c>
      <c r="Z8011">
        <v>0</v>
      </c>
      <c r="AA8011">
        <v>0</v>
      </c>
      <c r="AB8011">
        <v>2189886</v>
      </c>
      <c r="AC8011" t="s">
        <v>47</v>
      </c>
      <c r="AD8011">
        <f>+VLOOKUP(T8011,items!$A$2:$D$1255,4,0)</f>
        <v>0</v>
      </c>
      <c r="AE8011">
        <f>+VLOOKUP(T8011,Tabla1[],5,0)</f>
        <v>0</v>
      </c>
      <c r="AF8011">
        <f t="shared" si="125"/>
        <v>9</v>
      </c>
    </row>
    <row r="8012" spans="1:34" x14ac:dyDescent="0.25">
      <c r="A8012">
        <v>106984</v>
      </c>
      <c r="B8012" t="s">
        <v>8690</v>
      </c>
      <c r="C8012" t="s">
        <v>33</v>
      </c>
      <c r="D8012">
        <v>0</v>
      </c>
      <c r="F8012" t="s">
        <v>241</v>
      </c>
      <c r="G8012" t="s">
        <v>8233</v>
      </c>
      <c r="H8012" t="s">
        <v>14104</v>
      </c>
      <c r="I8012" t="s">
        <v>37</v>
      </c>
      <c r="J8012" t="s">
        <v>14105</v>
      </c>
      <c r="K8012" t="s">
        <v>14106</v>
      </c>
      <c r="L8012" t="s">
        <v>14107</v>
      </c>
      <c r="M8012" t="s">
        <v>10220</v>
      </c>
      <c r="N8012" t="s">
        <v>10220</v>
      </c>
      <c r="O8012" t="s">
        <v>9157</v>
      </c>
      <c r="P8012" t="s">
        <v>12331</v>
      </c>
      <c r="Q8012" t="s">
        <v>11094</v>
      </c>
      <c r="R8012" t="s">
        <v>63</v>
      </c>
      <c r="S8012" t="s">
        <v>88</v>
      </c>
      <c r="T8012" t="s">
        <v>388</v>
      </c>
      <c r="U8012" t="s">
        <v>389</v>
      </c>
      <c r="X8012">
        <v>29</v>
      </c>
      <c r="Y8012">
        <v>0</v>
      </c>
      <c r="Z8012">
        <v>0</v>
      </c>
      <c r="AA8012">
        <v>0</v>
      </c>
      <c r="AB8012">
        <v>1885000</v>
      </c>
      <c r="AC8012" t="s">
        <v>47</v>
      </c>
      <c r="AD8012">
        <f>+VLOOKUP(T8012,items!$A$2:$D$1255,4,0)</f>
        <v>0</v>
      </c>
      <c r="AE8012">
        <f>+VLOOKUP(T8012,Tabla1[],5,0)</f>
        <v>0</v>
      </c>
      <c r="AF8012">
        <f t="shared" si="125"/>
        <v>9</v>
      </c>
    </row>
    <row r="8013" spans="1:34" x14ac:dyDescent="0.25">
      <c r="A8013">
        <v>106988</v>
      </c>
      <c r="B8013" t="s">
        <v>8690</v>
      </c>
      <c r="C8013" t="s">
        <v>75</v>
      </c>
      <c r="D8013">
        <v>0</v>
      </c>
      <c r="F8013" t="s">
        <v>241</v>
      </c>
      <c r="G8013" t="s">
        <v>8233</v>
      </c>
      <c r="H8013" t="s">
        <v>14108</v>
      </c>
      <c r="I8013" t="s">
        <v>37</v>
      </c>
      <c r="J8013" t="s">
        <v>14109</v>
      </c>
      <c r="K8013" t="s">
        <v>14110</v>
      </c>
      <c r="L8013" t="s">
        <v>14111</v>
      </c>
      <c r="M8013" t="s">
        <v>10220</v>
      </c>
      <c r="N8013" t="s">
        <v>10220</v>
      </c>
      <c r="O8013" t="s">
        <v>12153</v>
      </c>
      <c r="P8013" t="s">
        <v>11094</v>
      </c>
      <c r="Q8013" t="s">
        <v>1250</v>
      </c>
      <c r="R8013" t="s">
        <v>63</v>
      </c>
      <c r="S8013" t="s">
        <v>88</v>
      </c>
      <c r="T8013" t="s">
        <v>5950</v>
      </c>
      <c r="U8013" t="s">
        <v>5951</v>
      </c>
      <c r="X8013">
        <v>1</v>
      </c>
      <c r="Y8013">
        <v>5000</v>
      </c>
      <c r="Z8013">
        <v>0</v>
      </c>
      <c r="AA8013">
        <v>7200</v>
      </c>
      <c r="AB8013">
        <v>1190000</v>
      </c>
      <c r="AC8013" t="s">
        <v>47</v>
      </c>
      <c r="AD8013">
        <f>+VLOOKUP(T8013,items!$A$2:$D$1255,4,0)</f>
        <v>0</v>
      </c>
      <c r="AE8013">
        <f>+VLOOKUP(T8013,Tabla1[],5,0)</f>
        <v>0</v>
      </c>
      <c r="AF8013">
        <f t="shared" si="125"/>
        <v>9</v>
      </c>
    </row>
    <row r="8014" spans="1:34" x14ac:dyDescent="0.25">
      <c r="A8014">
        <v>106988</v>
      </c>
      <c r="B8014" t="s">
        <v>8690</v>
      </c>
      <c r="C8014" t="s">
        <v>75</v>
      </c>
      <c r="D8014">
        <v>0</v>
      </c>
      <c r="F8014" t="s">
        <v>241</v>
      </c>
      <c r="G8014" t="s">
        <v>8233</v>
      </c>
      <c r="H8014" t="s">
        <v>14108</v>
      </c>
      <c r="I8014" t="s">
        <v>37</v>
      </c>
      <c r="J8014" t="s">
        <v>14109</v>
      </c>
      <c r="K8014" t="s">
        <v>14110</v>
      </c>
      <c r="L8014" t="s">
        <v>14111</v>
      </c>
      <c r="M8014" t="s">
        <v>10220</v>
      </c>
      <c r="N8014" t="s">
        <v>10220</v>
      </c>
      <c r="O8014" t="s">
        <v>12153</v>
      </c>
      <c r="P8014" t="s">
        <v>11094</v>
      </c>
      <c r="Q8014" t="s">
        <v>1250</v>
      </c>
      <c r="R8014" t="s">
        <v>63</v>
      </c>
      <c r="S8014" t="s">
        <v>88</v>
      </c>
      <c r="T8014" t="s">
        <v>94</v>
      </c>
      <c r="U8014" t="s">
        <v>12261</v>
      </c>
      <c r="X8014">
        <v>1</v>
      </c>
      <c r="Y8014">
        <v>0</v>
      </c>
      <c r="Z8014">
        <v>0</v>
      </c>
      <c r="AA8014">
        <v>0</v>
      </c>
      <c r="AB8014">
        <v>300000</v>
      </c>
      <c r="AC8014" t="s">
        <v>47</v>
      </c>
      <c r="AD8014" t="e">
        <f>+VLOOKUP(T8014,items!$A$2:$D$1255,4,0)</f>
        <v>#N/A</v>
      </c>
      <c r="AE8014" t="e">
        <f>+VLOOKUP(T8014,Tabla1[],5,0)</f>
        <v>#N/A</v>
      </c>
      <c r="AF8014">
        <f t="shared" si="125"/>
        <v>9</v>
      </c>
    </row>
    <row r="8015" spans="1:34" x14ac:dyDescent="0.25">
      <c r="A8015">
        <v>106988</v>
      </c>
      <c r="B8015" t="s">
        <v>8690</v>
      </c>
      <c r="C8015" t="s">
        <v>75</v>
      </c>
      <c r="D8015">
        <v>0</v>
      </c>
      <c r="F8015" t="s">
        <v>241</v>
      </c>
      <c r="G8015" t="s">
        <v>8233</v>
      </c>
      <c r="H8015" t="s">
        <v>14108</v>
      </c>
      <c r="I8015" t="s">
        <v>37</v>
      </c>
      <c r="J8015" t="s">
        <v>14109</v>
      </c>
      <c r="K8015" t="s">
        <v>14110</v>
      </c>
      <c r="L8015" t="s">
        <v>14111</v>
      </c>
      <c r="M8015" t="s">
        <v>10220</v>
      </c>
      <c r="N8015" t="s">
        <v>10220</v>
      </c>
      <c r="O8015" t="s">
        <v>12153</v>
      </c>
      <c r="P8015" t="s">
        <v>11094</v>
      </c>
      <c r="Q8015" t="s">
        <v>1250</v>
      </c>
      <c r="R8015" t="s">
        <v>63</v>
      </c>
      <c r="S8015" t="s">
        <v>88</v>
      </c>
      <c r="T8015" t="s">
        <v>1096</v>
      </c>
      <c r="U8015" t="s">
        <v>1097</v>
      </c>
      <c r="X8015">
        <v>1</v>
      </c>
      <c r="Y8015">
        <v>0</v>
      </c>
      <c r="Z8015">
        <v>0</v>
      </c>
      <c r="AA8015">
        <v>0</v>
      </c>
      <c r="AB8015">
        <v>300000</v>
      </c>
      <c r="AC8015" t="s">
        <v>47</v>
      </c>
      <c r="AD8015" t="e">
        <f>+VLOOKUP(T8015,items!$A$2:$D$1255,4,0)</f>
        <v>#N/A</v>
      </c>
      <c r="AE8015" t="e">
        <f>+VLOOKUP(T8015,Tabla1[],5,0)</f>
        <v>#N/A</v>
      </c>
      <c r="AF8015">
        <f t="shared" si="125"/>
        <v>9</v>
      </c>
    </row>
    <row r="8016" spans="1:34" x14ac:dyDescent="0.25">
      <c r="A8016">
        <v>106991</v>
      </c>
      <c r="B8016" t="s">
        <v>14112</v>
      </c>
      <c r="C8016" t="s">
        <v>75</v>
      </c>
      <c r="D8016">
        <v>0</v>
      </c>
      <c r="F8016" t="s">
        <v>13254</v>
      </c>
      <c r="G8016" t="s">
        <v>10581</v>
      </c>
      <c r="H8016" t="s">
        <v>14113</v>
      </c>
      <c r="I8016" t="s">
        <v>37</v>
      </c>
      <c r="J8016" t="s">
        <v>14114</v>
      </c>
      <c r="K8016" t="s">
        <v>14115</v>
      </c>
      <c r="L8016" t="s">
        <v>14116</v>
      </c>
      <c r="M8016" t="s">
        <v>8233</v>
      </c>
      <c r="N8016" t="s">
        <v>8233</v>
      </c>
      <c r="O8016" t="s">
        <v>11093</v>
      </c>
      <c r="P8016" t="s">
        <v>10371</v>
      </c>
      <c r="Q8016" t="s">
        <v>12331</v>
      </c>
      <c r="R8016" t="s">
        <v>63</v>
      </c>
      <c r="S8016" t="s">
        <v>44</v>
      </c>
      <c r="T8016" t="s">
        <v>7509</v>
      </c>
      <c r="U8016" t="s">
        <v>7510</v>
      </c>
      <c r="V8016" t="s">
        <v>67</v>
      </c>
      <c r="X8016">
        <v>2</v>
      </c>
      <c r="Y8016">
        <v>0</v>
      </c>
      <c r="Z8016">
        <v>0</v>
      </c>
      <c r="AA8016">
        <v>0</v>
      </c>
      <c r="AB8016">
        <v>200000</v>
      </c>
      <c r="AC8016" t="s">
        <v>47</v>
      </c>
      <c r="AD8016">
        <f>+VLOOKUP(T8016,items!$A$2:$D$1255,4,0)</f>
        <v>0</v>
      </c>
      <c r="AE8016">
        <f>+VLOOKUP(T8016,Tabla1[],5,0)</f>
        <v>0</v>
      </c>
      <c r="AF8016">
        <f t="shared" si="125"/>
        <v>9</v>
      </c>
    </row>
    <row r="8017" spans="1:32" x14ac:dyDescent="0.25">
      <c r="A8017">
        <v>106991</v>
      </c>
      <c r="B8017" t="s">
        <v>14112</v>
      </c>
      <c r="C8017" t="s">
        <v>75</v>
      </c>
      <c r="D8017">
        <v>0</v>
      </c>
      <c r="F8017" t="s">
        <v>13254</v>
      </c>
      <c r="G8017" t="s">
        <v>10581</v>
      </c>
      <c r="H8017" t="s">
        <v>14113</v>
      </c>
      <c r="I8017" t="s">
        <v>37</v>
      </c>
      <c r="J8017" t="s">
        <v>14114</v>
      </c>
      <c r="K8017" t="s">
        <v>14115</v>
      </c>
      <c r="L8017" t="s">
        <v>14116</v>
      </c>
      <c r="M8017" t="s">
        <v>8233</v>
      </c>
      <c r="N8017" t="s">
        <v>8233</v>
      </c>
      <c r="O8017" t="s">
        <v>11093</v>
      </c>
      <c r="P8017" t="s">
        <v>10371</v>
      </c>
      <c r="Q8017" t="s">
        <v>12331</v>
      </c>
      <c r="R8017" t="s">
        <v>63</v>
      </c>
      <c r="S8017" t="s">
        <v>44</v>
      </c>
      <c r="T8017" t="s">
        <v>8562</v>
      </c>
      <c r="U8017" t="s">
        <v>8623</v>
      </c>
      <c r="V8017" t="s">
        <v>67</v>
      </c>
      <c r="X8017">
        <v>1</v>
      </c>
      <c r="Y8017">
        <v>3300</v>
      </c>
      <c r="Z8017">
        <v>0</v>
      </c>
      <c r="AA8017">
        <v>1600</v>
      </c>
      <c r="AB8017">
        <v>576606</v>
      </c>
      <c r="AC8017" t="s">
        <v>47</v>
      </c>
      <c r="AD8017">
        <f>+VLOOKUP(T8017,items!$A$2:$D$1255,4,0)</f>
        <v>0</v>
      </c>
      <c r="AE8017">
        <f>+VLOOKUP(T8017,Tabla1[],5,0)</f>
        <v>0</v>
      </c>
      <c r="AF8017">
        <f t="shared" si="125"/>
        <v>9</v>
      </c>
    </row>
    <row r="8018" spans="1:32" x14ac:dyDescent="0.25">
      <c r="A8018">
        <v>106991</v>
      </c>
      <c r="B8018" t="s">
        <v>14112</v>
      </c>
      <c r="C8018" t="s">
        <v>75</v>
      </c>
      <c r="D8018">
        <v>0</v>
      </c>
      <c r="F8018" t="s">
        <v>13254</v>
      </c>
      <c r="G8018" t="s">
        <v>10581</v>
      </c>
      <c r="H8018" t="s">
        <v>14113</v>
      </c>
      <c r="I8018" t="s">
        <v>37</v>
      </c>
      <c r="J8018" t="s">
        <v>14114</v>
      </c>
      <c r="K8018" t="s">
        <v>14115</v>
      </c>
      <c r="L8018" t="s">
        <v>14116</v>
      </c>
      <c r="M8018" t="s">
        <v>8233</v>
      </c>
      <c r="N8018" t="s">
        <v>8233</v>
      </c>
      <c r="O8018" t="s">
        <v>11093</v>
      </c>
      <c r="P8018" t="s">
        <v>10371</v>
      </c>
      <c r="Q8018" t="s">
        <v>12331</v>
      </c>
      <c r="R8018" t="s">
        <v>63</v>
      </c>
      <c r="S8018" t="s">
        <v>44</v>
      </c>
      <c r="T8018" t="s">
        <v>94</v>
      </c>
      <c r="U8018" t="s">
        <v>12261</v>
      </c>
      <c r="X8018">
        <v>1</v>
      </c>
      <c r="Y8018">
        <v>0</v>
      </c>
      <c r="Z8018">
        <v>0</v>
      </c>
      <c r="AA8018">
        <v>0</v>
      </c>
      <c r="AB8018">
        <v>800000</v>
      </c>
      <c r="AC8018" t="s">
        <v>47</v>
      </c>
      <c r="AD8018" t="e">
        <f>+VLOOKUP(T8018,items!$A$2:$D$1255,4,0)</f>
        <v>#N/A</v>
      </c>
      <c r="AE8018" t="e">
        <f>+VLOOKUP(T8018,Tabla1[],5,0)</f>
        <v>#N/A</v>
      </c>
      <c r="AF8018">
        <f t="shared" si="125"/>
        <v>9</v>
      </c>
    </row>
    <row r="8019" spans="1:32" x14ac:dyDescent="0.25">
      <c r="A8019">
        <v>106994</v>
      </c>
      <c r="B8019" t="s">
        <v>3539</v>
      </c>
      <c r="C8019" t="s">
        <v>75</v>
      </c>
      <c r="D8019">
        <v>0</v>
      </c>
      <c r="F8019" t="s">
        <v>241</v>
      </c>
      <c r="G8019" t="s">
        <v>8478</v>
      </c>
      <c r="H8019" t="s">
        <v>14117</v>
      </c>
      <c r="I8019" t="s">
        <v>37</v>
      </c>
      <c r="J8019" t="s">
        <v>14118</v>
      </c>
      <c r="K8019" t="s">
        <v>37</v>
      </c>
      <c r="L8019" t="s">
        <v>37</v>
      </c>
      <c r="M8019" t="s">
        <v>242</v>
      </c>
      <c r="N8019" t="s">
        <v>242</v>
      </c>
      <c r="O8019" t="s">
        <v>13254</v>
      </c>
      <c r="P8019" t="s">
        <v>11844</v>
      </c>
      <c r="Q8019" t="s">
        <v>11844</v>
      </c>
      <c r="R8019" t="s">
        <v>11492</v>
      </c>
      <c r="S8019" t="s">
        <v>164</v>
      </c>
      <c r="T8019" t="s">
        <v>1506</v>
      </c>
      <c r="U8019" t="s">
        <v>702</v>
      </c>
      <c r="X8019">
        <v>13</v>
      </c>
      <c r="Y8019">
        <v>0</v>
      </c>
      <c r="Z8019">
        <v>0</v>
      </c>
      <c r="AA8019">
        <v>0</v>
      </c>
      <c r="AB8019">
        <v>683800</v>
      </c>
      <c r="AC8019" t="s">
        <v>47</v>
      </c>
      <c r="AD8019">
        <f>+VLOOKUP(T8019,items!$A$2:$D$1255,4,0)</f>
        <v>0</v>
      </c>
      <c r="AE8019">
        <f>+VLOOKUP(T8019,Tabla1[],5,0)</f>
        <v>0</v>
      </c>
      <c r="AF8019">
        <f t="shared" si="125"/>
        <v>8</v>
      </c>
    </row>
    <row r="8020" spans="1:32" x14ac:dyDescent="0.25">
      <c r="A8020">
        <v>106999</v>
      </c>
      <c r="B8020" t="s">
        <v>13081</v>
      </c>
      <c r="C8020" t="s">
        <v>75</v>
      </c>
      <c r="D8020">
        <v>0</v>
      </c>
      <c r="F8020" t="s">
        <v>241</v>
      </c>
      <c r="G8020" t="s">
        <v>12758</v>
      </c>
      <c r="H8020" t="s">
        <v>14119</v>
      </c>
      <c r="I8020" t="s">
        <v>14120</v>
      </c>
      <c r="J8020" t="s">
        <v>14121</v>
      </c>
      <c r="K8020" t="s">
        <v>14122</v>
      </c>
      <c r="L8020" t="s">
        <v>14123</v>
      </c>
      <c r="M8020" t="s">
        <v>12073</v>
      </c>
      <c r="N8020" t="s">
        <v>12310</v>
      </c>
      <c r="O8020" t="s">
        <v>8233</v>
      </c>
      <c r="P8020" t="s">
        <v>10221</v>
      </c>
      <c r="Q8020" t="s">
        <v>10222</v>
      </c>
      <c r="R8020" t="s">
        <v>63</v>
      </c>
      <c r="S8020" t="s">
        <v>108</v>
      </c>
      <c r="T8020" t="s">
        <v>14124</v>
      </c>
      <c r="U8020" t="s">
        <v>14125</v>
      </c>
      <c r="V8020" t="s">
        <v>884</v>
      </c>
      <c r="X8020">
        <v>1</v>
      </c>
      <c r="Y8020">
        <v>5800</v>
      </c>
      <c r="Z8020">
        <v>0</v>
      </c>
      <c r="AA8020">
        <v>1000</v>
      </c>
      <c r="AB8020">
        <v>1478845</v>
      </c>
      <c r="AC8020" t="s">
        <v>47</v>
      </c>
      <c r="AD8020">
        <f>+VLOOKUP(T8020,items!$A$2:$D$1255,4,0)</f>
        <v>0</v>
      </c>
      <c r="AE8020">
        <f>+VLOOKUP(T8020,Tabla1[],5,0)</f>
        <v>0</v>
      </c>
      <c r="AF8020">
        <f t="shared" si="125"/>
        <v>8</v>
      </c>
    </row>
    <row r="8021" spans="1:32" x14ac:dyDescent="0.25">
      <c r="A8021">
        <v>106999</v>
      </c>
      <c r="B8021" t="s">
        <v>13081</v>
      </c>
      <c r="C8021" t="s">
        <v>75</v>
      </c>
      <c r="D8021">
        <v>0</v>
      </c>
      <c r="F8021" t="s">
        <v>241</v>
      </c>
      <c r="G8021" t="s">
        <v>12758</v>
      </c>
      <c r="H8021" t="s">
        <v>14119</v>
      </c>
      <c r="I8021" t="s">
        <v>14120</v>
      </c>
      <c r="J8021" t="s">
        <v>14121</v>
      </c>
      <c r="K8021" t="s">
        <v>14122</v>
      </c>
      <c r="L8021" t="s">
        <v>14123</v>
      </c>
      <c r="M8021" t="s">
        <v>12073</v>
      </c>
      <c r="N8021" t="s">
        <v>12310</v>
      </c>
      <c r="O8021" t="s">
        <v>8233</v>
      </c>
      <c r="P8021" t="s">
        <v>10221</v>
      </c>
      <c r="Q8021" t="s">
        <v>10222</v>
      </c>
      <c r="R8021" t="s">
        <v>63</v>
      </c>
      <c r="S8021" t="s">
        <v>108</v>
      </c>
      <c r="T8021" t="s">
        <v>6487</v>
      </c>
      <c r="U8021" t="s">
        <v>7125</v>
      </c>
      <c r="X8021">
        <v>1</v>
      </c>
      <c r="Y8021">
        <v>0</v>
      </c>
      <c r="Z8021">
        <v>0</v>
      </c>
      <c r="AA8021">
        <v>0</v>
      </c>
      <c r="AB8021">
        <v>1109290</v>
      </c>
      <c r="AC8021" t="s">
        <v>47</v>
      </c>
      <c r="AD8021">
        <f>+VLOOKUP(T8021,items!$A$2:$D$1255,4,0)</f>
        <v>0</v>
      </c>
      <c r="AE8021">
        <f>+VLOOKUP(T8021,Tabla1[],5,0)</f>
        <v>0</v>
      </c>
      <c r="AF8021">
        <f t="shared" si="125"/>
        <v>8</v>
      </c>
    </row>
    <row r="8022" spans="1:32" x14ac:dyDescent="0.25">
      <c r="A8022">
        <v>107001</v>
      </c>
      <c r="B8022" t="s">
        <v>1003</v>
      </c>
      <c r="C8022" t="s">
        <v>33</v>
      </c>
      <c r="D8022">
        <v>0</v>
      </c>
      <c r="F8022" t="s">
        <v>241</v>
      </c>
      <c r="G8022" t="s">
        <v>9152</v>
      </c>
      <c r="H8022" t="s">
        <v>14126</v>
      </c>
      <c r="I8022" t="s">
        <v>14127</v>
      </c>
      <c r="J8022" t="s">
        <v>14128</v>
      </c>
      <c r="K8022" t="s">
        <v>14129</v>
      </c>
      <c r="L8022" t="s">
        <v>14130</v>
      </c>
      <c r="M8022" t="s">
        <v>11093</v>
      </c>
      <c r="N8022" t="s">
        <v>1250</v>
      </c>
      <c r="O8022" t="s">
        <v>8608</v>
      </c>
      <c r="P8022" t="s">
        <v>12569</v>
      </c>
      <c r="Q8022" t="s">
        <v>3355</v>
      </c>
      <c r="R8022" t="s">
        <v>63</v>
      </c>
      <c r="S8022" t="s">
        <v>108</v>
      </c>
      <c r="T8022" t="s">
        <v>91</v>
      </c>
      <c r="U8022" t="s">
        <v>92</v>
      </c>
      <c r="W8022" t="s">
        <v>1434</v>
      </c>
      <c r="X8022">
        <v>1</v>
      </c>
      <c r="Y8022">
        <v>2700</v>
      </c>
      <c r="Z8022">
        <v>2757</v>
      </c>
      <c r="AA8022">
        <v>0</v>
      </c>
      <c r="AB8022">
        <v>3016309</v>
      </c>
      <c r="AC8022" t="s">
        <v>47</v>
      </c>
      <c r="AD8022" t="str">
        <f>+VLOOKUP(T8022,items!$A$2:$D$1255,4,0)</f>
        <v>FLEXIGLASS</v>
      </c>
      <c r="AE8022">
        <f>+VLOOKUP(T8022,Tabla1[],5,0)</f>
        <v>0</v>
      </c>
      <c r="AF8022">
        <f t="shared" si="125"/>
        <v>9</v>
      </c>
    </row>
    <row r="8023" spans="1:32" x14ac:dyDescent="0.25">
      <c r="A8023">
        <v>107001</v>
      </c>
      <c r="B8023" t="s">
        <v>1003</v>
      </c>
      <c r="C8023" t="s">
        <v>33</v>
      </c>
      <c r="D8023">
        <v>0</v>
      </c>
      <c r="F8023" t="s">
        <v>241</v>
      </c>
      <c r="G8023" t="s">
        <v>9152</v>
      </c>
      <c r="H8023" t="s">
        <v>14126</v>
      </c>
      <c r="I8023" t="s">
        <v>14127</v>
      </c>
      <c r="J8023" t="s">
        <v>14128</v>
      </c>
      <c r="K8023" t="s">
        <v>14129</v>
      </c>
      <c r="L8023" t="s">
        <v>14130</v>
      </c>
      <c r="M8023" t="s">
        <v>11093</v>
      </c>
      <c r="N8023" t="s">
        <v>1250</v>
      </c>
      <c r="O8023" t="s">
        <v>8608</v>
      </c>
      <c r="P8023" t="s">
        <v>12569</v>
      </c>
      <c r="Q8023" t="s">
        <v>3355</v>
      </c>
      <c r="R8023" t="s">
        <v>63</v>
      </c>
      <c r="S8023" t="s">
        <v>108</v>
      </c>
      <c r="T8023" t="s">
        <v>367</v>
      </c>
      <c r="U8023" t="s">
        <v>368</v>
      </c>
      <c r="W8023" t="s">
        <v>465</v>
      </c>
      <c r="X8023">
        <v>1</v>
      </c>
      <c r="Y8023">
        <v>2200</v>
      </c>
      <c r="Z8023">
        <v>0</v>
      </c>
      <c r="AA8023">
        <v>4460</v>
      </c>
      <c r="AB8023">
        <v>11391167</v>
      </c>
      <c r="AC8023" t="s">
        <v>47</v>
      </c>
      <c r="AD8023" t="str">
        <f>+VLOOKUP(T8023,items!$A$2:$D$1255,4,0)</f>
        <v>PERGOLA</v>
      </c>
      <c r="AE8023" t="str">
        <f>+VLOOKUP(T8023,Tabla1[],5,0)</f>
        <v>MAXI PERGOLAM</v>
      </c>
      <c r="AF8023">
        <f t="shared" si="125"/>
        <v>9</v>
      </c>
    </row>
    <row r="8024" spans="1:32" x14ac:dyDescent="0.25">
      <c r="A8024">
        <v>107001</v>
      </c>
      <c r="B8024" t="s">
        <v>1003</v>
      </c>
      <c r="C8024" t="s">
        <v>33</v>
      </c>
      <c r="D8024">
        <v>0</v>
      </c>
      <c r="F8024" t="s">
        <v>241</v>
      </c>
      <c r="G8024" t="s">
        <v>9152</v>
      </c>
      <c r="H8024" t="s">
        <v>14126</v>
      </c>
      <c r="I8024" t="s">
        <v>14127</v>
      </c>
      <c r="J8024" t="s">
        <v>14128</v>
      </c>
      <c r="K8024" t="s">
        <v>14129</v>
      </c>
      <c r="L8024" t="s">
        <v>14130</v>
      </c>
      <c r="M8024" t="s">
        <v>11093</v>
      </c>
      <c r="N8024" t="s">
        <v>1250</v>
      </c>
      <c r="O8024" t="s">
        <v>8608</v>
      </c>
      <c r="P8024" t="s">
        <v>12569</v>
      </c>
      <c r="Q8024" t="s">
        <v>3355</v>
      </c>
      <c r="R8024" t="s">
        <v>63</v>
      </c>
      <c r="S8024" t="s">
        <v>108</v>
      </c>
      <c r="T8024" t="s">
        <v>5465</v>
      </c>
      <c r="U8024" t="s">
        <v>5466</v>
      </c>
      <c r="V8024" t="s">
        <v>194</v>
      </c>
      <c r="W8024" t="s">
        <v>1434</v>
      </c>
      <c r="X8024">
        <v>1</v>
      </c>
      <c r="Y8024">
        <v>3000</v>
      </c>
      <c r="Z8024">
        <v>0</v>
      </c>
      <c r="AA8024">
        <v>4000</v>
      </c>
      <c r="AB8024">
        <v>8321292</v>
      </c>
      <c r="AC8024" t="s">
        <v>47</v>
      </c>
      <c r="AD8024">
        <f>+VLOOKUP(T8024,items!$A$2:$D$1255,4,0)</f>
        <v>0</v>
      </c>
      <c r="AE8024">
        <f>+VLOOKUP(T8024,Tabla1[],5,0)</f>
        <v>0</v>
      </c>
      <c r="AF8024">
        <f t="shared" si="125"/>
        <v>9</v>
      </c>
    </row>
    <row r="8025" spans="1:32" x14ac:dyDescent="0.25">
      <c r="A8025">
        <v>107001</v>
      </c>
      <c r="B8025" t="s">
        <v>1003</v>
      </c>
      <c r="C8025" t="s">
        <v>33</v>
      </c>
      <c r="D8025">
        <v>0</v>
      </c>
      <c r="F8025" t="s">
        <v>241</v>
      </c>
      <c r="G8025" t="s">
        <v>9152</v>
      </c>
      <c r="H8025" t="s">
        <v>14126</v>
      </c>
      <c r="I8025" t="s">
        <v>14127</v>
      </c>
      <c r="J8025" t="s">
        <v>14128</v>
      </c>
      <c r="K8025" t="s">
        <v>14129</v>
      </c>
      <c r="L8025" t="s">
        <v>14130</v>
      </c>
      <c r="M8025" t="s">
        <v>11093</v>
      </c>
      <c r="N8025" t="s">
        <v>1250</v>
      </c>
      <c r="O8025" t="s">
        <v>8608</v>
      </c>
      <c r="P8025" t="s">
        <v>12569</v>
      </c>
      <c r="Q8025" t="s">
        <v>3355</v>
      </c>
      <c r="R8025" t="s">
        <v>63</v>
      </c>
      <c r="S8025" t="s">
        <v>108</v>
      </c>
      <c r="T8025" t="s">
        <v>5465</v>
      </c>
      <c r="U8025" t="s">
        <v>5466</v>
      </c>
      <c r="V8025" t="s">
        <v>492</v>
      </c>
      <c r="W8025" t="s">
        <v>1434</v>
      </c>
      <c r="X8025">
        <v>1</v>
      </c>
      <c r="Y8025">
        <v>4800</v>
      </c>
      <c r="Z8025">
        <v>0</v>
      </c>
      <c r="AA8025">
        <v>3700</v>
      </c>
      <c r="AB8025">
        <v>14604542</v>
      </c>
      <c r="AC8025" t="s">
        <v>47</v>
      </c>
      <c r="AD8025">
        <f>+VLOOKUP(T8025,items!$A$2:$D$1255,4,0)</f>
        <v>0</v>
      </c>
      <c r="AE8025">
        <f>+VLOOKUP(T8025,Tabla1[],5,0)</f>
        <v>0</v>
      </c>
      <c r="AF8025">
        <f t="shared" si="125"/>
        <v>9</v>
      </c>
    </row>
    <row r="8026" spans="1:32" x14ac:dyDescent="0.25">
      <c r="A8026">
        <v>107001</v>
      </c>
      <c r="B8026" t="s">
        <v>1003</v>
      </c>
      <c r="C8026" t="s">
        <v>33</v>
      </c>
      <c r="D8026">
        <v>0</v>
      </c>
      <c r="F8026" t="s">
        <v>241</v>
      </c>
      <c r="G8026" t="s">
        <v>9152</v>
      </c>
      <c r="H8026" t="s">
        <v>14126</v>
      </c>
      <c r="I8026" t="s">
        <v>14127</v>
      </c>
      <c r="J8026" t="s">
        <v>14128</v>
      </c>
      <c r="K8026" t="s">
        <v>14129</v>
      </c>
      <c r="L8026" t="s">
        <v>14130</v>
      </c>
      <c r="M8026" t="s">
        <v>11093</v>
      </c>
      <c r="N8026" t="s">
        <v>1250</v>
      </c>
      <c r="O8026" t="s">
        <v>8608</v>
      </c>
      <c r="P8026" t="s">
        <v>12569</v>
      </c>
      <c r="Q8026" t="s">
        <v>3355</v>
      </c>
      <c r="R8026" t="s">
        <v>63</v>
      </c>
      <c r="S8026" t="s">
        <v>108</v>
      </c>
      <c r="T8026" t="s">
        <v>14131</v>
      </c>
      <c r="U8026" t="s">
        <v>14132</v>
      </c>
      <c r="W8026" t="s">
        <v>465</v>
      </c>
      <c r="X8026">
        <v>1</v>
      </c>
      <c r="Y8026">
        <v>0</v>
      </c>
      <c r="Z8026">
        <v>2884</v>
      </c>
      <c r="AA8026">
        <v>4160</v>
      </c>
      <c r="AB8026">
        <v>0</v>
      </c>
      <c r="AC8026" t="s">
        <v>47</v>
      </c>
      <c r="AD8026">
        <f>+VLOOKUP(T8026,items!$A$2:$D$1255,4,0)</f>
        <v>0</v>
      </c>
      <c r="AE8026">
        <f>+VLOOKUP(T8026,Tabla1[],5,0)</f>
        <v>0</v>
      </c>
      <c r="AF8026">
        <f t="shared" si="125"/>
        <v>9</v>
      </c>
    </row>
    <row r="8027" spans="1:32" x14ac:dyDescent="0.25">
      <c r="A8027">
        <v>107001</v>
      </c>
      <c r="B8027" t="s">
        <v>1003</v>
      </c>
      <c r="C8027" t="s">
        <v>33</v>
      </c>
      <c r="D8027">
        <v>0</v>
      </c>
      <c r="F8027" t="s">
        <v>241</v>
      </c>
      <c r="G8027" t="s">
        <v>9152</v>
      </c>
      <c r="H8027" t="s">
        <v>14126</v>
      </c>
      <c r="I8027" t="s">
        <v>14127</v>
      </c>
      <c r="J8027" t="s">
        <v>14128</v>
      </c>
      <c r="K8027" t="s">
        <v>14129</v>
      </c>
      <c r="L8027" t="s">
        <v>14130</v>
      </c>
      <c r="M8027" t="s">
        <v>11093</v>
      </c>
      <c r="N8027" t="s">
        <v>1250</v>
      </c>
      <c r="O8027" t="s">
        <v>8608</v>
      </c>
      <c r="P8027" t="s">
        <v>12569</v>
      </c>
      <c r="Q8027" t="s">
        <v>3355</v>
      </c>
      <c r="R8027" t="s">
        <v>63</v>
      </c>
      <c r="S8027" t="s">
        <v>108</v>
      </c>
      <c r="T8027" t="s">
        <v>14133</v>
      </c>
      <c r="U8027" t="s">
        <v>14134</v>
      </c>
      <c r="W8027" t="s">
        <v>465</v>
      </c>
      <c r="X8027">
        <v>1</v>
      </c>
      <c r="Y8027">
        <v>0</v>
      </c>
      <c r="Z8027">
        <v>2884</v>
      </c>
      <c r="AA8027">
        <v>1900</v>
      </c>
      <c r="AB8027">
        <v>0</v>
      </c>
      <c r="AC8027" t="s">
        <v>47</v>
      </c>
      <c r="AD8027">
        <f>+VLOOKUP(T8027,items!$A$2:$D$1255,4,0)</f>
        <v>0</v>
      </c>
      <c r="AE8027">
        <f>+VLOOKUP(T8027,Tabla1[],5,0)</f>
        <v>0</v>
      </c>
      <c r="AF8027">
        <f t="shared" si="125"/>
        <v>9</v>
      </c>
    </row>
    <row r="8028" spans="1:32" x14ac:dyDescent="0.25">
      <c r="A8028">
        <v>107002</v>
      </c>
      <c r="B8028" t="s">
        <v>14135</v>
      </c>
      <c r="C8028" t="s">
        <v>75</v>
      </c>
      <c r="D8028">
        <v>0</v>
      </c>
      <c r="F8028" t="s">
        <v>241</v>
      </c>
      <c r="G8028" t="s">
        <v>241</v>
      </c>
      <c r="H8028" t="s">
        <v>14136</v>
      </c>
      <c r="I8028" t="s">
        <v>37</v>
      </c>
      <c r="J8028" t="s">
        <v>14137</v>
      </c>
      <c r="K8028" t="s">
        <v>37</v>
      </c>
      <c r="L8028" t="s">
        <v>37</v>
      </c>
      <c r="M8028" t="s">
        <v>8478</v>
      </c>
      <c r="N8028" t="s">
        <v>8478</v>
      </c>
      <c r="O8028" t="s">
        <v>8479</v>
      </c>
      <c r="P8028" t="s">
        <v>13016</v>
      </c>
      <c r="Q8028" t="s">
        <v>13016</v>
      </c>
      <c r="R8028" t="s">
        <v>11492</v>
      </c>
      <c r="S8028" t="s">
        <v>164</v>
      </c>
      <c r="T8028" t="s">
        <v>2989</v>
      </c>
      <c r="U8028" t="s">
        <v>688</v>
      </c>
      <c r="X8028">
        <v>20</v>
      </c>
      <c r="Y8028">
        <v>0</v>
      </c>
      <c r="Z8028">
        <v>0</v>
      </c>
      <c r="AA8028">
        <v>0</v>
      </c>
      <c r="AB8028">
        <v>1052000</v>
      </c>
      <c r="AC8028" t="s">
        <v>47</v>
      </c>
      <c r="AD8028">
        <f>+VLOOKUP(T8028,items!$A$2:$D$1255,4,0)</f>
        <v>0</v>
      </c>
      <c r="AE8028">
        <f>+VLOOKUP(T8028,Tabla1[],5,0)</f>
        <v>0</v>
      </c>
      <c r="AF8028">
        <f t="shared" si="125"/>
        <v>8</v>
      </c>
    </row>
    <row r="8029" spans="1:32" x14ac:dyDescent="0.25">
      <c r="A8029">
        <v>107008</v>
      </c>
      <c r="B8029" t="s">
        <v>1003</v>
      </c>
      <c r="C8029" t="s">
        <v>33</v>
      </c>
      <c r="D8029">
        <v>0</v>
      </c>
      <c r="F8029" t="s">
        <v>241</v>
      </c>
      <c r="G8029" t="s">
        <v>8478</v>
      </c>
      <c r="H8029" t="s">
        <v>14138</v>
      </c>
      <c r="I8029" t="s">
        <v>37</v>
      </c>
      <c r="J8029" t="s">
        <v>14139</v>
      </c>
      <c r="K8029" t="s">
        <v>14140</v>
      </c>
      <c r="L8029" t="s">
        <v>14141</v>
      </c>
      <c r="M8029" t="s">
        <v>242</v>
      </c>
      <c r="N8029" t="s">
        <v>242</v>
      </c>
      <c r="O8029" t="s">
        <v>1250</v>
      </c>
      <c r="P8029" t="s">
        <v>11773</v>
      </c>
      <c r="Q8029" t="s">
        <v>9160</v>
      </c>
      <c r="R8029" t="s">
        <v>63</v>
      </c>
      <c r="S8029" t="s">
        <v>108</v>
      </c>
      <c r="T8029" t="s">
        <v>14142</v>
      </c>
      <c r="U8029" t="s">
        <v>14143</v>
      </c>
      <c r="X8029">
        <v>2</v>
      </c>
      <c r="Y8029">
        <v>0</v>
      </c>
      <c r="Z8029">
        <v>0</v>
      </c>
      <c r="AA8029">
        <v>0</v>
      </c>
      <c r="AB8029">
        <v>0</v>
      </c>
      <c r="AC8029" t="s">
        <v>47</v>
      </c>
      <c r="AD8029">
        <f>+VLOOKUP(T8029,items!$A$2:$D$1255,4,0)</f>
        <v>0</v>
      </c>
      <c r="AE8029">
        <f>+VLOOKUP(T8029,Tabla1[],5,0)</f>
        <v>0</v>
      </c>
      <c r="AF8029">
        <f t="shared" si="125"/>
        <v>9</v>
      </c>
    </row>
    <row r="8030" spans="1:32" x14ac:dyDescent="0.25">
      <c r="A8030">
        <v>107018</v>
      </c>
      <c r="B8030" t="s">
        <v>14144</v>
      </c>
      <c r="C8030" t="s">
        <v>75</v>
      </c>
      <c r="D8030">
        <v>0</v>
      </c>
      <c r="F8030" t="s">
        <v>242</v>
      </c>
      <c r="G8030" t="s">
        <v>11844</v>
      </c>
      <c r="H8030" t="s">
        <v>14145</v>
      </c>
      <c r="I8030" t="s">
        <v>14146</v>
      </c>
      <c r="J8030" t="s">
        <v>14147</v>
      </c>
      <c r="K8030" t="s">
        <v>14148</v>
      </c>
      <c r="L8030" t="s">
        <v>14149</v>
      </c>
      <c r="M8030" t="s">
        <v>9152</v>
      </c>
      <c r="N8030" t="s">
        <v>11773</v>
      </c>
      <c r="O8030" t="s">
        <v>8608</v>
      </c>
      <c r="P8030" t="s">
        <v>10656</v>
      </c>
      <c r="Q8030" t="s">
        <v>8609</v>
      </c>
      <c r="R8030" t="s">
        <v>127</v>
      </c>
      <c r="S8030" t="s">
        <v>64</v>
      </c>
      <c r="T8030" t="s">
        <v>1803</v>
      </c>
      <c r="U8030" t="s">
        <v>2282</v>
      </c>
      <c r="V8030" t="s">
        <v>1168</v>
      </c>
      <c r="W8030" t="s">
        <v>114</v>
      </c>
      <c r="X8030">
        <v>1</v>
      </c>
      <c r="Y8030">
        <v>5000</v>
      </c>
      <c r="Z8030">
        <v>0</v>
      </c>
      <c r="AA8030">
        <v>3000</v>
      </c>
      <c r="AB8030">
        <v>8227699</v>
      </c>
      <c r="AC8030" t="s">
        <v>47</v>
      </c>
      <c r="AD8030" t="str">
        <f>+VLOOKUP(T8030,items!$A$2:$D$1255,4,0)</f>
        <v>PERGOLA</v>
      </c>
      <c r="AE8030" t="str">
        <f>+VLOOKUP(T8030,Tabla1[],5,0)</f>
        <v>PERGOLITE</v>
      </c>
      <c r="AF8030">
        <f t="shared" si="125"/>
        <v>9</v>
      </c>
    </row>
    <row r="8031" spans="1:32" x14ac:dyDescent="0.25">
      <c r="A8031">
        <v>107018</v>
      </c>
      <c r="B8031" t="s">
        <v>14144</v>
      </c>
      <c r="C8031" t="s">
        <v>75</v>
      </c>
      <c r="D8031">
        <v>0</v>
      </c>
      <c r="F8031" t="s">
        <v>242</v>
      </c>
      <c r="G8031" t="s">
        <v>11844</v>
      </c>
      <c r="H8031" t="s">
        <v>14145</v>
      </c>
      <c r="I8031" t="s">
        <v>14146</v>
      </c>
      <c r="J8031" t="s">
        <v>14147</v>
      </c>
      <c r="K8031" t="s">
        <v>14148</v>
      </c>
      <c r="L8031" t="s">
        <v>14149</v>
      </c>
      <c r="M8031" t="s">
        <v>9152</v>
      </c>
      <c r="N8031" t="s">
        <v>11773</v>
      </c>
      <c r="O8031" t="s">
        <v>8608</v>
      </c>
      <c r="P8031" t="s">
        <v>10656</v>
      </c>
      <c r="Q8031" t="s">
        <v>8609</v>
      </c>
      <c r="R8031" t="s">
        <v>127</v>
      </c>
      <c r="S8031" t="s">
        <v>64</v>
      </c>
      <c r="T8031" t="s">
        <v>94</v>
      </c>
      <c r="U8031" t="s">
        <v>12261</v>
      </c>
      <c r="X8031">
        <v>1</v>
      </c>
      <c r="Y8031">
        <v>0</v>
      </c>
      <c r="Z8031">
        <v>0</v>
      </c>
      <c r="AA8031">
        <v>0</v>
      </c>
      <c r="AB8031">
        <v>950000</v>
      </c>
      <c r="AC8031" t="s">
        <v>47</v>
      </c>
      <c r="AD8031" t="e">
        <f>+VLOOKUP(T8031,items!$A$2:$D$1255,4,0)</f>
        <v>#N/A</v>
      </c>
      <c r="AE8031" t="e">
        <f>+VLOOKUP(T8031,Tabla1[],5,0)</f>
        <v>#N/A</v>
      </c>
      <c r="AF8031">
        <f t="shared" si="125"/>
        <v>9</v>
      </c>
    </row>
    <row r="8032" spans="1:32" x14ac:dyDescent="0.25">
      <c r="A8032">
        <v>107018</v>
      </c>
      <c r="B8032" t="s">
        <v>14144</v>
      </c>
      <c r="C8032" t="s">
        <v>75</v>
      </c>
      <c r="D8032">
        <v>0</v>
      </c>
      <c r="F8032" t="s">
        <v>242</v>
      </c>
      <c r="G8032" t="s">
        <v>11844</v>
      </c>
      <c r="H8032" t="s">
        <v>14145</v>
      </c>
      <c r="I8032" t="s">
        <v>14146</v>
      </c>
      <c r="J8032" t="s">
        <v>14147</v>
      </c>
      <c r="K8032" t="s">
        <v>14148</v>
      </c>
      <c r="L8032" t="s">
        <v>14149</v>
      </c>
      <c r="M8032" t="s">
        <v>9152</v>
      </c>
      <c r="N8032" t="s">
        <v>11773</v>
      </c>
      <c r="O8032" t="s">
        <v>8608</v>
      </c>
      <c r="P8032" t="s">
        <v>10656</v>
      </c>
      <c r="Q8032" t="s">
        <v>8609</v>
      </c>
      <c r="R8032" t="s">
        <v>127</v>
      </c>
      <c r="S8032" t="s">
        <v>64</v>
      </c>
      <c r="T8032" t="s">
        <v>439</v>
      </c>
      <c r="U8032" t="s">
        <v>440</v>
      </c>
      <c r="W8032" t="s">
        <v>114</v>
      </c>
      <c r="X8032">
        <v>1</v>
      </c>
      <c r="Y8032">
        <v>5000</v>
      </c>
      <c r="Z8032">
        <v>0</v>
      </c>
      <c r="AA8032">
        <v>0</v>
      </c>
      <c r="AB8032">
        <v>226858</v>
      </c>
      <c r="AC8032" t="s">
        <v>47</v>
      </c>
      <c r="AD8032">
        <f>+VLOOKUP(T8032,items!$A$2:$D$1255,4,0)</f>
        <v>0</v>
      </c>
      <c r="AE8032">
        <f>+VLOOKUP(T8032,Tabla1[],5,0)</f>
        <v>0</v>
      </c>
      <c r="AF8032">
        <f t="shared" si="125"/>
        <v>9</v>
      </c>
    </row>
    <row r="8033" spans="1:34" x14ac:dyDescent="0.25">
      <c r="A8033">
        <v>107024</v>
      </c>
      <c r="B8033" t="s">
        <v>1003</v>
      </c>
      <c r="C8033" t="s">
        <v>33</v>
      </c>
      <c r="D8033">
        <v>0</v>
      </c>
      <c r="F8033" t="s">
        <v>8478</v>
      </c>
      <c r="G8033" t="s">
        <v>8478</v>
      </c>
      <c r="H8033" t="s">
        <v>14150</v>
      </c>
      <c r="I8033" t="s">
        <v>37</v>
      </c>
      <c r="J8033" t="s">
        <v>14151</v>
      </c>
      <c r="K8033" t="s">
        <v>14152</v>
      </c>
      <c r="L8033" t="s">
        <v>14153</v>
      </c>
      <c r="M8033" t="s">
        <v>242</v>
      </c>
      <c r="N8033" t="s">
        <v>242</v>
      </c>
      <c r="O8033" t="s">
        <v>1250</v>
      </c>
      <c r="P8033" t="s">
        <v>14002</v>
      </c>
      <c r="Q8033" t="s">
        <v>9159</v>
      </c>
      <c r="R8033" t="s">
        <v>63</v>
      </c>
      <c r="S8033" t="s">
        <v>108</v>
      </c>
      <c r="T8033" t="s">
        <v>1865</v>
      </c>
      <c r="U8033" t="s">
        <v>1866</v>
      </c>
      <c r="V8033" t="s">
        <v>313</v>
      </c>
      <c r="X8033">
        <v>2</v>
      </c>
      <c r="Y8033">
        <v>0</v>
      </c>
      <c r="Z8033">
        <v>0</v>
      </c>
      <c r="AA8033">
        <v>0</v>
      </c>
      <c r="AB8033">
        <v>0</v>
      </c>
      <c r="AC8033" t="s">
        <v>47</v>
      </c>
      <c r="AD8033" t="str">
        <f>+VLOOKUP(T8033,items!$A$2:$D$1255,4,0)</f>
        <v>MUEBLES</v>
      </c>
      <c r="AE8033">
        <f>+VLOOKUP(T8033,Tabla1[],5,0)</f>
        <v>0</v>
      </c>
      <c r="AF8033">
        <f t="shared" si="125"/>
        <v>9</v>
      </c>
    </row>
    <row r="8034" spans="1:34" x14ac:dyDescent="0.25">
      <c r="A8034">
        <v>107024</v>
      </c>
      <c r="B8034" t="s">
        <v>1003</v>
      </c>
      <c r="C8034" t="s">
        <v>33</v>
      </c>
      <c r="D8034">
        <v>0</v>
      </c>
      <c r="F8034" t="s">
        <v>8478</v>
      </c>
      <c r="G8034" t="s">
        <v>8478</v>
      </c>
      <c r="H8034" t="s">
        <v>14150</v>
      </c>
      <c r="I8034" t="s">
        <v>37</v>
      </c>
      <c r="J8034" t="s">
        <v>14151</v>
      </c>
      <c r="K8034" t="s">
        <v>14152</v>
      </c>
      <c r="L8034" t="s">
        <v>14153</v>
      </c>
      <c r="M8034" t="s">
        <v>242</v>
      </c>
      <c r="N8034" t="s">
        <v>242</v>
      </c>
      <c r="O8034" t="s">
        <v>1250</v>
      </c>
      <c r="P8034" t="s">
        <v>14002</v>
      </c>
      <c r="Q8034" t="s">
        <v>9159</v>
      </c>
      <c r="R8034" t="s">
        <v>63</v>
      </c>
      <c r="S8034" t="s">
        <v>108</v>
      </c>
      <c r="T8034" t="s">
        <v>3134</v>
      </c>
      <c r="U8034" t="s">
        <v>3135</v>
      </c>
      <c r="X8034">
        <v>1</v>
      </c>
      <c r="Y8034">
        <v>0</v>
      </c>
      <c r="Z8034">
        <v>0</v>
      </c>
      <c r="AA8034">
        <v>0</v>
      </c>
      <c r="AB8034">
        <v>0</v>
      </c>
      <c r="AC8034" t="s">
        <v>47</v>
      </c>
      <c r="AD8034" t="str">
        <f>+VLOOKUP(T8034,items!$A$2:$D$1255,4,0)</f>
        <v>MUEBLES</v>
      </c>
      <c r="AE8034">
        <f>+VLOOKUP(T8034,Tabla1[],5,0)</f>
        <v>0</v>
      </c>
      <c r="AF8034">
        <f t="shared" si="125"/>
        <v>9</v>
      </c>
    </row>
    <row r="8035" spans="1:34" x14ac:dyDescent="0.25">
      <c r="A8035">
        <v>107024</v>
      </c>
      <c r="B8035" t="s">
        <v>1003</v>
      </c>
      <c r="C8035" t="s">
        <v>33</v>
      </c>
      <c r="D8035">
        <v>0</v>
      </c>
      <c r="F8035" t="s">
        <v>8478</v>
      </c>
      <c r="G8035" t="s">
        <v>8478</v>
      </c>
      <c r="H8035" t="s">
        <v>14150</v>
      </c>
      <c r="I8035" t="s">
        <v>37</v>
      </c>
      <c r="J8035" t="s">
        <v>14151</v>
      </c>
      <c r="K8035" t="s">
        <v>14152</v>
      </c>
      <c r="L8035" t="s">
        <v>14153</v>
      </c>
      <c r="M8035" t="s">
        <v>242</v>
      </c>
      <c r="N8035" t="s">
        <v>242</v>
      </c>
      <c r="O8035" t="s">
        <v>1250</v>
      </c>
      <c r="P8035" t="s">
        <v>14002</v>
      </c>
      <c r="Q8035" t="s">
        <v>9159</v>
      </c>
      <c r="R8035" t="s">
        <v>63</v>
      </c>
      <c r="S8035" t="s">
        <v>108</v>
      </c>
      <c r="T8035" t="s">
        <v>1915</v>
      </c>
      <c r="U8035" t="s">
        <v>1916</v>
      </c>
      <c r="V8035" t="s">
        <v>313</v>
      </c>
      <c r="X8035">
        <v>4</v>
      </c>
      <c r="Y8035">
        <v>0</v>
      </c>
      <c r="Z8035">
        <v>0</v>
      </c>
      <c r="AA8035">
        <v>0</v>
      </c>
      <c r="AB8035">
        <v>0</v>
      </c>
      <c r="AC8035" t="s">
        <v>47</v>
      </c>
      <c r="AD8035" t="str">
        <f>+VLOOKUP(T8035,items!$A$2:$D$1255,4,0)</f>
        <v>MUEBLES</v>
      </c>
      <c r="AE8035">
        <f>+VLOOKUP(T8035,Tabla1[],5,0)</f>
        <v>0</v>
      </c>
      <c r="AF8035">
        <f t="shared" si="125"/>
        <v>9</v>
      </c>
    </row>
    <row r="8036" spans="1:34" x14ac:dyDescent="0.25">
      <c r="A8036">
        <v>107024</v>
      </c>
      <c r="B8036" t="s">
        <v>1003</v>
      </c>
      <c r="C8036" t="s">
        <v>33</v>
      </c>
      <c r="D8036">
        <v>0</v>
      </c>
      <c r="F8036" t="s">
        <v>8478</v>
      </c>
      <c r="G8036" t="s">
        <v>8478</v>
      </c>
      <c r="H8036" t="s">
        <v>14150</v>
      </c>
      <c r="I8036" t="s">
        <v>37</v>
      </c>
      <c r="J8036" t="s">
        <v>14151</v>
      </c>
      <c r="K8036" t="s">
        <v>14152</v>
      </c>
      <c r="L8036" t="s">
        <v>14153</v>
      </c>
      <c r="M8036" t="s">
        <v>242</v>
      </c>
      <c r="N8036" t="s">
        <v>242</v>
      </c>
      <c r="O8036" t="s">
        <v>1250</v>
      </c>
      <c r="P8036" t="s">
        <v>14002</v>
      </c>
      <c r="Q8036" t="s">
        <v>9159</v>
      </c>
      <c r="R8036" t="s">
        <v>63</v>
      </c>
      <c r="S8036" t="s">
        <v>108</v>
      </c>
      <c r="T8036" t="s">
        <v>14154</v>
      </c>
      <c r="U8036" t="s">
        <v>14155</v>
      </c>
      <c r="X8036">
        <v>1</v>
      </c>
      <c r="Y8036">
        <v>0</v>
      </c>
      <c r="Z8036">
        <v>0</v>
      </c>
      <c r="AA8036">
        <v>0</v>
      </c>
      <c r="AB8036">
        <v>0</v>
      </c>
      <c r="AC8036" t="s">
        <v>47</v>
      </c>
      <c r="AD8036" t="str">
        <f>+VLOOKUP(T8036,items!$A$2:$D$1255,4,0)</f>
        <v>MUEBLES</v>
      </c>
      <c r="AE8036">
        <f>+VLOOKUP(T8036,Tabla1[],5,0)</f>
        <v>0</v>
      </c>
      <c r="AF8036">
        <f t="shared" si="125"/>
        <v>9</v>
      </c>
    </row>
    <row r="8037" spans="1:34" x14ac:dyDescent="0.25">
      <c r="A8037">
        <v>107024</v>
      </c>
      <c r="B8037" t="s">
        <v>1003</v>
      </c>
      <c r="C8037" t="s">
        <v>33</v>
      </c>
      <c r="D8037">
        <v>0</v>
      </c>
      <c r="F8037" t="s">
        <v>8478</v>
      </c>
      <c r="G8037" t="s">
        <v>8478</v>
      </c>
      <c r="H8037" t="s">
        <v>14150</v>
      </c>
      <c r="I8037" t="s">
        <v>37</v>
      </c>
      <c r="J8037" t="s">
        <v>14151</v>
      </c>
      <c r="K8037" t="s">
        <v>14152</v>
      </c>
      <c r="L8037" t="s">
        <v>14153</v>
      </c>
      <c r="M8037" t="s">
        <v>242</v>
      </c>
      <c r="N8037" t="s">
        <v>242</v>
      </c>
      <c r="O8037" t="s">
        <v>1250</v>
      </c>
      <c r="P8037" t="s">
        <v>14002</v>
      </c>
      <c r="Q8037" t="s">
        <v>9159</v>
      </c>
      <c r="R8037" t="s">
        <v>63</v>
      </c>
      <c r="S8037" t="s">
        <v>108</v>
      </c>
      <c r="T8037" t="s">
        <v>11298</v>
      </c>
      <c r="U8037" t="s">
        <v>11299</v>
      </c>
      <c r="V8037" t="s">
        <v>529</v>
      </c>
      <c r="W8037" t="s">
        <v>117</v>
      </c>
      <c r="X8037">
        <v>2</v>
      </c>
      <c r="Y8037">
        <v>0</v>
      </c>
      <c r="Z8037">
        <v>0</v>
      </c>
      <c r="AA8037">
        <v>0</v>
      </c>
      <c r="AB8037">
        <v>0</v>
      </c>
      <c r="AC8037" t="s">
        <v>47</v>
      </c>
      <c r="AD8037" t="str">
        <f>+VLOOKUP(T8037,items!$A$2:$D$1255,4,0)</f>
        <v>MUEBLES</v>
      </c>
      <c r="AE8037">
        <f>+VLOOKUP(T8037,Tabla1[],5,0)</f>
        <v>0</v>
      </c>
      <c r="AF8037">
        <f t="shared" si="125"/>
        <v>9</v>
      </c>
    </row>
    <row r="8038" spans="1:34" x14ac:dyDescent="0.25">
      <c r="A8038">
        <v>107024</v>
      </c>
      <c r="B8038" t="s">
        <v>1003</v>
      </c>
      <c r="C8038" t="s">
        <v>33</v>
      </c>
      <c r="D8038">
        <v>0</v>
      </c>
      <c r="F8038" t="s">
        <v>8478</v>
      </c>
      <c r="G8038" t="s">
        <v>8478</v>
      </c>
      <c r="H8038" t="s">
        <v>14150</v>
      </c>
      <c r="I8038" t="s">
        <v>37</v>
      </c>
      <c r="J8038" t="s">
        <v>14151</v>
      </c>
      <c r="K8038" t="s">
        <v>14152</v>
      </c>
      <c r="L8038" t="s">
        <v>14153</v>
      </c>
      <c r="M8038" t="s">
        <v>242</v>
      </c>
      <c r="N8038" t="s">
        <v>242</v>
      </c>
      <c r="O8038" t="s">
        <v>1250</v>
      </c>
      <c r="P8038" t="s">
        <v>14002</v>
      </c>
      <c r="Q8038" t="s">
        <v>9159</v>
      </c>
      <c r="R8038" t="s">
        <v>63</v>
      </c>
      <c r="S8038" t="s">
        <v>108</v>
      </c>
      <c r="T8038" t="s">
        <v>11300</v>
      </c>
      <c r="U8038" t="s">
        <v>11301</v>
      </c>
      <c r="V8038" t="s">
        <v>953</v>
      </c>
      <c r="W8038" t="s">
        <v>117</v>
      </c>
      <c r="X8038">
        <v>1</v>
      </c>
      <c r="Y8038">
        <v>0</v>
      </c>
      <c r="Z8038">
        <v>0</v>
      </c>
      <c r="AA8038">
        <v>0</v>
      </c>
      <c r="AB8038">
        <v>0</v>
      </c>
      <c r="AC8038" t="s">
        <v>47</v>
      </c>
      <c r="AD8038" t="str">
        <f>+VLOOKUP(T8038,items!$A$2:$D$1255,4,0)</f>
        <v>MUEBLES</v>
      </c>
      <c r="AE8038">
        <f>+VLOOKUP(T8038,Tabla1[],5,0)</f>
        <v>0</v>
      </c>
      <c r="AF8038">
        <f t="shared" si="125"/>
        <v>9</v>
      </c>
    </row>
    <row r="8039" spans="1:34" x14ac:dyDescent="0.25">
      <c r="A8039">
        <v>107024</v>
      </c>
      <c r="B8039" t="s">
        <v>1003</v>
      </c>
      <c r="C8039" t="s">
        <v>33</v>
      </c>
      <c r="D8039">
        <v>0</v>
      </c>
      <c r="F8039" t="s">
        <v>8478</v>
      </c>
      <c r="G8039" t="s">
        <v>8478</v>
      </c>
      <c r="H8039" t="s">
        <v>14150</v>
      </c>
      <c r="I8039" t="s">
        <v>37</v>
      </c>
      <c r="J8039" t="s">
        <v>14151</v>
      </c>
      <c r="K8039" t="s">
        <v>14152</v>
      </c>
      <c r="L8039" t="s">
        <v>14153</v>
      </c>
      <c r="M8039" t="s">
        <v>242</v>
      </c>
      <c r="N8039" t="s">
        <v>242</v>
      </c>
      <c r="O8039" t="s">
        <v>1250</v>
      </c>
      <c r="P8039" t="s">
        <v>14002</v>
      </c>
      <c r="Q8039" t="s">
        <v>9159</v>
      </c>
      <c r="R8039" t="s">
        <v>63</v>
      </c>
      <c r="S8039" t="s">
        <v>108</v>
      </c>
      <c r="T8039" t="s">
        <v>11302</v>
      </c>
      <c r="U8039" t="s">
        <v>11303</v>
      </c>
      <c r="W8039" t="s">
        <v>10471</v>
      </c>
      <c r="X8039">
        <v>1</v>
      </c>
      <c r="Y8039">
        <v>0</v>
      </c>
      <c r="Z8039">
        <v>0</v>
      </c>
      <c r="AA8039">
        <v>0</v>
      </c>
      <c r="AB8039">
        <v>535710</v>
      </c>
      <c r="AC8039" t="s">
        <v>47</v>
      </c>
      <c r="AD8039" t="str">
        <f>+VLOOKUP(T8039,items!$A$2:$D$1255,4,0)</f>
        <v>MUEBLES</v>
      </c>
      <c r="AE8039">
        <f>+VLOOKUP(T8039,Tabla1[],5,0)</f>
        <v>0</v>
      </c>
      <c r="AF8039">
        <f t="shared" si="125"/>
        <v>9</v>
      </c>
    </row>
    <row r="8040" spans="1:34" x14ac:dyDescent="0.25">
      <c r="A8040">
        <v>107024</v>
      </c>
      <c r="B8040" t="s">
        <v>1003</v>
      </c>
      <c r="C8040" t="s">
        <v>33</v>
      </c>
      <c r="D8040">
        <v>0</v>
      </c>
      <c r="F8040" t="s">
        <v>8478</v>
      </c>
      <c r="G8040" t="s">
        <v>8478</v>
      </c>
      <c r="H8040" t="s">
        <v>14150</v>
      </c>
      <c r="I8040" t="s">
        <v>37</v>
      </c>
      <c r="J8040" t="s">
        <v>14151</v>
      </c>
      <c r="K8040" t="s">
        <v>14152</v>
      </c>
      <c r="L8040" t="s">
        <v>14153</v>
      </c>
      <c r="M8040" t="s">
        <v>242</v>
      </c>
      <c r="N8040" t="s">
        <v>242</v>
      </c>
      <c r="O8040" t="s">
        <v>1250</v>
      </c>
      <c r="P8040" t="s">
        <v>14002</v>
      </c>
      <c r="Q8040" t="s">
        <v>9159</v>
      </c>
      <c r="R8040" t="s">
        <v>63</v>
      </c>
      <c r="S8040" t="s">
        <v>108</v>
      </c>
      <c r="T8040" t="s">
        <v>11056</v>
      </c>
      <c r="U8040" t="s">
        <v>11057</v>
      </c>
      <c r="X8040">
        <v>2</v>
      </c>
      <c r="Y8040">
        <v>0</v>
      </c>
      <c r="Z8040">
        <v>0</v>
      </c>
      <c r="AA8040">
        <v>0</v>
      </c>
      <c r="AB8040">
        <v>0</v>
      </c>
      <c r="AC8040" t="s">
        <v>47</v>
      </c>
      <c r="AD8040" t="str">
        <f>+VLOOKUP(T8040,items!$A$2:$D$1255,4,0)</f>
        <v>MUEBLES</v>
      </c>
      <c r="AE8040">
        <f>+VLOOKUP(T8040,Tabla1[],5,0)</f>
        <v>0</v>
      </c>
      <c r="AF8040">
        <f t="shared" si="125"/>
        <v>9</v>
      </c>
    </row>
    <row r="8041" spans="1:34" x14ac:dyDescent="0.25">
      <c r="A8041">
        <v>107026</v>
      </c>
      <c r="B8041" t="s">
        <v>2444</v>
      </c>
      <c r="C8041" t="s">
        <v>75</v>
      </c>
      <c r="D8041">
        <v>0</v>
      </c>
      <c r="F8041" t="s">
        <v>8478</v>
      </c>
      <c r="G8041" t="s">
        <v>8478</v>
      </c>
      <c r="H8041" t="s">
        <v>14156</v>
      </c>
      <c r="I8041" t="s">
        <v>37</v>
      </c>
      <c r="J8041" t="s">
        <v>14157</v>
      </c>
      <c r="K8041" t="s">
        <v>14158</v>
      </c>
      <c r="L8041" t="s">
        <v>37</v>
      </c>
      <c r="M8041" t="s">
        <v>242</v>
      </c>
      <c r="N8041" t="s">
        <v>242</v>
      </c>
      <c r="O8041" t="s">
        <v>13254</v>
      </c>
      <c r="P8041" t="s">
        <v>11844</v>
      </c>
      <c r="Q8041" t="s">
        <v>11844</v>
      </c>
      <c r="R8041" t="s">
        <v>43</v>
      </c>
      <c r="S8041" t="s">
        <v>164</v>
      </c>
      <c r="T8041" t="s">
        <v>1506</v>
      </c>
      <c r="U8041" t="s">
        <v>702</v>
      </c>
      <c r="X8041">
        <v>15</v>
      </c>
      <c r="Y8041">
        <v>0</v>
      </c>
      <c r="Z8041">
        <v>0</v>
      </c>
      <c r="AA8041">
        <v>0</v>
      </c>
      <c r="AB8041">
        <v>789000</v>
      </c>
      <c r="AC8041" t="s">
        <v>47</v>
      </c>
      <c r="AD8041">
        <f>+VLOOKUP(T8041,items!$A$2:$D$1255,4,0)</f>
        <v>0</v>
      </c>
      <c r="AE8041">
        <f>+VLOOKUP(T8041,Tabla1[],5,0)</f>
        <v>0</v>
      </c>
      <c r="AF8041">
        <f t="shared" si="125"/>
        <v>8</v>
      </c>
    </row>
    <row r="8042" spans="1:34" x14ac:dyDescent="0.25">
      <c r="A8042">
        <v>107045</v>
      </c>
      <c r="B8042" t="s">
        <v>12093</v>
      </c>
      <c r="C8042" t="s">
        <v>1065</v>
      </c>
      <c r="D8042">
        <v>0</v>
      </c>
      <c r="F8042" t="s">
        <v>8478</v>
      </c>
      <c r="G8042" t="s">
        <v>8478</v>
      </c>
      <c r="H8042" t="s">
        <v>14159</v>
      </c>
      <c r="I8042" t="s">
        <v>37</v>
      </c>
      <c r="J8042" t="s">
        <v>37</v>
      </c>
      <c r="K8042" t="s">
        <v>14160</v>
      </c>
      <c r="L8042" t="s">
        <v>37</v>
      </c>
      <c r="M8042" t="s">
        <v>242</v>
      </c>
      <c r="N8042" t="s">
        <v>242</v>
      </c>
      <c r="O8042" t="s">
        <v>9160</v>
      </c>
      <c r="P8042" t="s">
        <v>13419</v>
      </c>
      <c r="Q8042" t="s">
        <v>12565</v>
      </c>
      <c r="R8042" t="s">
        <v>411</v>
      </c>
      <c r="S8042" t="s">
        <v>128</v>
      </c>
      <c r="T8042" t="s">
        <v>538</v>
      </c>
      <c r="U8042" t="s">
        <v>539</v>
      </c>
      <c r="X8042">
        <v>8</v>
      </c>
      <c r="Y8042">
        <v>0</v>
      </c>
      <c r="Z8042">
        <v>0</v>
      </c>
      <c r="AA8042">
        <v>0</v>
      </c>
      <c r="AB8042">
        <v>4720592</v>
      </c>
      <c r="AC8042" t="s">
        <v>47</v>
      </c>
      <c r="AD8042" t="str">
        <f>+VLOOKUP(T8042,items!$A$2:$D$1255,4,0)</f>
        <v>MUEBLES</v>
      </c>
      <c r="AE8042">
        <f>+VLOOKUP(T8042,Tabla1[],5,0)</f>
        <v>0</v>
      </c>
      <c r="AF8042">
        <f t="shared" si="125"/>
        <v>9</v>
      </c>
    </row>
    <row r="8043" spans="1:34" x14ac:dyDescent="0.25">
      <c r="A8043">
        <v>107045</v>
      </c>
      <c r="B8043" t="s">
        <v>12093</v>
      </c>
      <c r="C8043" t="s">
        <v>1065</v>
      </c>
      <c r="D8043">
        <v>0</v>
      </c>
      <c r="F8043" t="s">
        <v>8478</v>
      </c>
      <c r="G8043" t="s">
        <v>8478</v>
      </c>
      <c r="H8043" t="s">
        <v>14159</v>
      </c>
      <c r="I8043" t="s">
        <v>37</v>
      </c>
      <c r="J8043" t="s">
        <v>37</v>
      </c>
      <c r="K8043" t="s">
        <v>14160</v>
      </c>
      <c r="L8043" t="s">
        <v>37</v>
      </c>
      <c r="M8043" t="s">
        <v>242</v>
      </c>
      <c r="N8043" t="s">
        <v>242</v>
      </c>
      <c r="O8043" t="s">
        <v>9160</v>
      </c>
      <c r="P8043" t="s">
        <v>13419</v>
      </c>
      <c r="Q8043" t="s">
        <v>12565</v>
      </c>
      <c r="R8043" t="s">
        <v>411</v>
      </c>
      <c r="S8043" t="s">
        <v>128</v>
      </c>
      <c r="T8043" t="s">
        <v>885</v>
      </c>
      <c r="U8043" t="s">
        <v>886</v>
      </c>
      <c r="X8043">
        <v>2</v>
      </c>
      <c r="Y8043">
        <v>0</v>
      </c>
      <c r="Z8043">
        <v>0</v>
      </c>
      <c r="AA8043">
        <v>0</v>
      </c>
      <c r="AB8043">
        <v>3087100</v>
      </c>
      <c r="AC8043" t="s">
        <v>47</v>
      </c>
      <c r="AD8043" t="str">
        <f>+VLOOKUP(T8043,items!$A$2:$D$1255,4,0)</f>
        <v>MUEBLES</v>
      </c>
      <c r="AE8043">
        <f>+VLOOKUP(T8043,Tabla1[],5,0)</f>
        <v>0</v>
      </c>
      <c r="AF8043">
        <f t="shared" si="125"/>
        <v>9</v>
      </c>
    </row>
    <row r="8044" spans="1:34" x14ac:dyDescent="0.25">
      <c r="A8044">
        <v>107045</v>
      </c>
      <c r="B8044" t="s">
        <v>12093</v>
      </c>
      <c r="C8044" t="s">
        <v>1065</v>
      </c>
      <c r="D8044">
        <v>0</v>
      </c>
      <c r="F8044" t="s">
        <v>8478</v>
      </c>
      <c r="G8044" t="s">
        <v>8478</v>
      </c>
      <c r="H8044" t="s">
        <v>14159</v>
      </c>
      <c r="I8044" t="s">
        <v>37</v>
      </c>
      <c r="J8044" t="s">
        <v>37</v>
      </c>
      <c r="K8044" t="s">
        <v>14160</v>
      </c>
      <c r="L8044" t="s">
        <v>37</v>
      </c>
      <c r="M8044" t="s">
        <v>242</v>
      </c>
      <c r="N8044" t="s">
        <v>242</v>
      </c>
      <c r="O8044" t="s">
        <v>9160</v>
      </c>
      <c r="P8044" t="s">
        <v>13419</v>
      </c>
      <c r="Q8044" t="s">
        <v>12565</v>
      </c>
      <c r="R8044" t="s">
        <v>411</v>
      </c>
      <c r="S8044" t="s">
        <v>128</v>
      </c>
      <c r="T8044" t="s">
        <v>314</v>
      </c>
      <c r="U8044" t="s">
        <v>315</v>
      </c>
      <c r="X8044">
        <v>1</v>
      </c>
      <c r="Y8044">
        <v>0</v>
      </c>
      <c r="Z8044">
        <v>0</v>
      </c>
      <c r="AA8044">
        <v>0</v>
      </c>
      <c r="AB8044">
        <v>880000</v>
      </c>
      <c r="AC8044" t="s">
        <v>47</v>
      </c>
      <c r="AD8044">
        <f>+VLOOKUP(T8044,items!$A$2:$D$1255,4,0)</f>
        <v>0</v>
      </c>
      <c r="AE8044">
        <f>+VLOOKUP(T8044,Tabla1[],5,0)</f>
        <v>0</v>
      </c>
      <c r="AF8044">
        <f t="shared" si="125"/>
        <v>9</v>
      </c>
    </row>
    <row r="8045" spans="1:34" x14ac:dyDescent="0.25">
      <c r="A8045">
        <v>107047</v>
      </c>
      <c r="B8045" t="s">
        <v>3603</v>
      </c>
      <c r="C8045" t="s">
        <v>75</v>
      </c>
      <c r="D8045">
        <v>0</v>
      </c>
      <c r="F8045" t="s">
        <v>8478</v>
      </c>
      <c r="G8045" t="s">
        <v>13254</v>
      </c>
      <c r="H8045" t="s">
        <v>14161</v>
      </c>
      <c r="I8045" t="s">
        <v>37</v>
      </c>
      <c r="J8045" t="s">
        <v>14162</v>
      </c>
      <c r="K8045" t="s">
        <v>37</v>
      </c>
      <c r="L8045" t="s">
        <v>37</v>
      </c>
      <c r="M8045" t="s">
        <v>10581</v>
      </c>
      <c r="N8045" t="s">
        <v>10581</v>
      </c>
      <c r="O8045" t="s">
        <v>8609</v>
      </c>
      <c r="P8045" t="s">
        <v>12767</v>
      </c>
      <c r="Q8045" t="s">
        <v>375</v>
      </c>
      <c r="R8045" t="s">
        <v>11492</v>
      </c>
      <c r="S8045" t="s">
        <v>272</v>
      </c>
      <c r="T8045" t="s">
        <v>1447</v>
      </c>
      <c r="U8045" t="s">
        <v>1448</v>
      </c>
      <c r="X8045">
        <v>1</v>
      </c>
      <c r="Y8045">
        <v>4000</v>
      </c>
      <c r="Z8045">
        <v>0</v>
      </c>
      <c r="AA8045">
        <v>0</v>
      </c>
      <c r="AB8045" s="14">
        <v>1223295.1199999999</v>
      </c>
      <c r="AC8045" t="s">
        <v>47</v>
      </c>
      <c r="AD8045">
        <f>+VLOOKUP(T8045,items!$A$2:$D$1255,4,0)</f>
        <v>0</v>
      </c>
      <c r="AE8045">
        <f>+VLOOKUP(T8045,Tabla1[],5,0)</f>
        <v>0</v>
      </c>
      <c r="AF8045">
        <f t="shared" si="125"/>
        <v>10</v>
      </c>
      <c r="AG8045">
        <v>3816</v>
      </c>
      <c r="AH8045" s="14">
        <v>1223295.1199999999</v>
      </c>
    </row>
    <row r="8046" spans="1:34" x14ac:dyDescent="0.25">
      <c r="A8046">
        <v>107049</v>
      </c>
      <c r="B8046" t="s">
        <v>7364</v>
      </c>
      <c r="C8046" t="s">
        <v>75</v>
      </c>
      <c r="D8046">
        <v>0</v>
      </c>
      <c r="F8046" t="s">
        <v>8478</v>
      </c>
      <c r="G8046" t="s">
        <v>8478</v>
      </c>
      <c r="H8046" t="s">
        <v>14163</v>
      </c>
      <c r="I8046" t="s">
        <v>37</v>
      </c>
      <c r="J8046" t="s">
        <v>14164</v>
      </c>
      <c r="K8046" t="s">
        <v>37</v>
      </c>
      <c r="L8046" t="s">
        <v>37</v>
      </c>
      <c r="M8046" t="s">
        <v>242</v>
      </c>
      <c r="N8046" t="s">
        <v>242</v>
      </c>
      <c r="O8046" t="s">
        <v>13254</v>
      </c>
      <c r="P8046" t="s">
        <v>11844</v>
      </c>
      <c r="Q8046" t="s">
        <v>11844</v>
      </c>
      <c r="R8046" t="s">
        <v>11492</v>
      </c>
      <c r="S8046" t="s">
        <v>164</v>
      </c>
      <c r="T8046" t="s">
        <v>3268</v>
      </c>
      <c r="U8046" t="s">
        <v>3269</v>
      </c>
      <c r="X8046">
        <v>1</v>
      </c>
      <c r="Y8046">
        <v>0</v>
      </c>
      <c r="Z8046">
        <v>0</v>
      </c>
      <c r="AA8046">
        <v>0</v>
      </c>
      <c r="AB8046">
        <v>136000</v>
      </c>
      <c r="AC8046" t="s">
        <v>47</v>
      </c>
      <c r="AD8046">
        <f>+VLOOKUP(T8046,items!$A$2:$D$1255,4,0)</f>
        <v>0</v>
      </c>
      <c r="AE8046">
        <f>+VLOOKUP(T8046,Tabla1[],5,0)</f>
        <v>0</v>
      </c>
      <c r="AF8046">
        <f t="shared" si="125"/>
        <v>8</v>
      </c>
    </row>
    <row r="8047" spans="1:34" x14ac:dyDescent="0.25">
      <c r="A8047">
        <v>107070</v>
      </c>
      <c r="B8047" t="s">
        <v>14165</v>
      </c>
      <c r="C8047" t="s">
        <v>75</v>
      </c>
      <c r="D8047">
        <v>0</v>
      </c>
      <c r="F8047" t="s">
        <v>242</v>
      </c>
      <c r="G8047" t="s">
        <v>8608</v>
      </c>
      <c r="H8047" t="s">
        <v>14166</v>
      </c>
      <c r="I8047" t="s">
        <v>14167</v>
      </c>
      <c r="J8047" t="s">
        <v>37</v>
      </c>
      <c r="K8047" t="s">
        <v>37</v>
      </c>
      <c r="L8047" t="s">
        <v>37</v>
      </c>
      <c r="M8047" t="s">
        <v>9779</v>
      </c>
      <c r="N8047" t="s">
        <v>11432</v>
      </c>
      <c r="O8047" t="s">
        <v>174</v>
      </c>
      <c r="P8047" t="s">
        <v>11463</v>
      </c>
      <c r="Q8047" t="s">
        <v>376</v>
      </c>
      <c r="R8047" t="s">
        <v>11774</v>
      </c>
      <c r="S8047" t="s">
        <v>64</v>
      </c>
      <c r="T8047" t="s">
        <v>429</v>
      </c>
      <c r="U8047" t="s">
        <v>430</v>
      </c>
      <c r="X8047">
        <v>3</v>
      </c>
      <c r="Y8047">
        <v>0</v>
      </c>
      <c r="Z8047">
        <v>0</v>
      </c>
      <c r="AA8047">
        <v>0</v>
      </c>
      <c r="AB8047">
        <v>551556</v>
      </c>
      <c r="AC8047" t="s">
        <v>3553</v>
      </c>
      <c r="AD8047">
        <f>+VLOOKUP(T8047,items!$A$2:$D$1255,4,0)</f>
        <v>0</v>
      </c>
      <c r="AE8047">
        <f>+VLOOKUP(T8047,Tabla1[],5,0)</f>
        <v>0</v>
      </c>
      <c r="AF8047">
        <f t="shared" si="125"/>
        <v>11</v>
      </c>
    </row>
    <row r="8048" spans="1:34" x14ac:dyDescent="0.25">
      <c r="A8048">
        <v>107070</v>
      </c>
      <c r="B8048" t="s">
        <v>14165</v>
      </c>
      <c r="C8048" t="s">
        <v>75</v>
      </c>
      <c r="D8048">
        <v>0</v>
      </c>
      <c r="F8048" t="s">
        <v>242</v>
      </c>
      <c r="G8048" t="s">
        <v>8608</v>
      </c>
      <c r="H8048" t="s">
        <v>14166</v>
      </c>
      <c r="I8048" t="s">
        <v>14167</v>
      </c>
      <c r="J8048" t="s">
        <v>37</v>
      </c>
      <c r="K8048" t="s">
        <v>37</v>
      </c>
      <c r="L8048" t="s">
        <v>37</v>
      </c>
      <c r="M8048" t="s">
        <v>9779</v>
      </c>
      <c r="N8048" t="s">
        <v>11432</v>
      </c>
      <c r="O8048" t="s">
        <v>174</v>
      </c>
      <c r="P8048" t="s">
        <v>11463</v>
      </c>
      <c r="Q8048" t="s">
        <v>376</v>
      </c>
      <c r="R8048" t="s">
        <v>11774</v>
      </c>
      <c r="S8048" t="s">
        <v>64</v>
      </c>
      <c r="T8048" t="s">
        <v>7509</v>
      </c>
      <c r="U8048" t="s">
        <v>9780</v>
      </c>
      <c r="X8048">
        <v>5</v>
      </c>
      <c r="Y8048">
        <v>0</v>
      </c>
      <c r="Z8048">
        <v>0</v>
      </c>
      <c r="AA8048">
        <v>0</v>
      </c>
      <c r="AB8048">
        <v>207000</v>
      </c>
      <c r="AC8048" t="s">
        <v>3553</v>
      </c>
      <c r="AD8048">
        <f>+VLOOKUP(T8048,items!$A$2:$D$1255,4,0)</f>
        <v>0</v>
      </c>
      <c r="AE8048">
        <f>+VLOOKUP(T8048,Tabla1[],5,0)</f>
        <v>0</v>
      </c>
      <c r="AF8048">
        <f t="shared" si="125"/>
        <v>11</v>
      </c>
    </row>
    <row r="8049" spans="1:32" x14ac:dyDescent="0.25">
      <c r="A8049">
        <v>107070</v>
      </c>
      <c r="B8049" t="s">
        <v>14165</v>
      </c>
      <c r="C8049" t="s">
        <v>75</v>
      </c>
      <c r="D8049">
        <v>0</v>
      </c>
      <c r="F8049" t="s">
        <v>242</v>
      </c>
      <c r="G8049" t="s">
        <v>8608</v>
      </c>
      <c r="H8049" t="s">
        <v>14166</v>
      </c>
      <c r="I8049" t="s">
        <v>14167</v>
      </c>
      <c r="J8049" t="s">
        <v>37</v>
      </c>
      <c r="K8049" t="s">
        <v>37</v>
      </c>
      <c r="L8049" t="s">
        <v>37</v>
      </c>
      <c r="M8049" t="s">
        <v>9779</v>
      </c>
      <c r="N8049" t="s">
        <v>11432</v>
      </c>
      <c r="O8049" t="s">
        <v>174</v>
      </c>
      <c r="P8049" t="s">
        <v>11463</v>
      </c>
      <c r="Q8049" t="s">
        <v>376</v>
      </c>
      <c r="R8049" t="s">
        <v>11774</v>
      </c>
      <c r="S8049" t="s">
        <v>64</v>
      </c>
      <c r="T8049" t="s">
        <v>347</v>
      </c>
      <c r="U8049" t="s">
        <v>348</v>
      </c>
      <c r="W8049" t="s">
        <v>114</v>
      </c>
      <c r="X8049">
        <v>1</v>
      </c>
      <c r="Y8049">
        <v>21000</v>
      </c>
      <c r="Z8049">
        <v>0</v>
      </c>
      <c r="AA8049">
        <v>0</v>
      </c>
      <c r="AB8049">
        <v>2195924</v>
      </c>
      <c r="AC8049" t="s">
        <v>3553</v>
      </c>
      <c r="AD8049">
        <f>+VLOOKUP(T8049,items!$A$2:$D$1255,4,0)</f>
        <v>0</v>
      </c>
      <c r="AE8049">
        <f>+VLOOKUP(T8049,Tabla1[],5,0)</f>
        <v>0</v>
      </c>
      <c r="AF8049">
        <f t="shared" si="125"/>
        <v>11</v>
      </c>
    </row>
    <row r="8050" spans="1:32" x14ac:dyDescent="0.25">
      <c r="A8050">
        <v>107070</v>
      </c>
      <c r="B8050" t="s">
        <v>14165</v>
      </c>
      <c r="C8050" t="s">
        <v>75</v>
      </c>
      <c r="D8050">
        <v>0</v>
      </c>
      <c r="F8050" t="s">
        <v>242</v>
      </c>
      <c r="G8050" t="s">
        <v>8608</v>
      </c>
      <c r="H8050" t="s">
        <v>14166</v>
      </c>
      <c r="I8050" t="s">
        <v>14167</v>
      </c>
      <c r="J8050" t="s">
        <v>37</v>
      </c>
      <c r="K8050" t="s">
        <v>37</v>
      </c>
      <c r="L8050" t="s">
        <v>37</v>
      </c>
      <c r="M8050" t="s">
        <v>9779</v>
      </c>
      <c r="N8050" t="s">
        <v>11432</v>
      </c>
      <c r="O8050" t="s">
        <v>174</v>
      </c>
      <c r="P8050" t="s">
        <v>11463</v>
      </c>
      <c r="Q8050" t="s">
        <v>376</v>
      </c>
      <c r="R8050" t="s">
        <v>11774</v>
      </c>
      <c r="S8050" t="s">
        <v>64</v>
      </c>
      <c r="T8050" t="s">
        <v>347</v>
      </c>
      <c r="U8050" t="s">
        <v>348</v>
      </c>
      <c r="W8050" t="s">
        <v>114</v>
      </c>
      <c r="X8050">
        <v>4</v>
      </c>
      <c r="Y8050">
        <v>5500</v>
      </c>
      <c r="Z8050">
        <v>0</v>
      </c>
      <c r="AA8050">
        <v>0</v>
      </c>
      <c r="AB8050">
        <v>7689600</v>
      </c>
      <c r="AC8050" t="s">
        <v>3553</v>
      </c>
      <c r="AD8050">
        <f>+VLOOKUP(T8050,items!$A$2:$D$1255,4,0)</f>
        <v>0</v>
      </c>
      <c r="AE8050">
        <f>+VLOOKUP(T8050,Tabla1[],5,0)</f>
        <v>0</v>
      </c>
      <c r="AF8050">
        <f t="shared" si="125"/>
        <v>11</v>
      </c>
    </row>
    <row r="8051" spans="1:32" x14ac:dyDescent="0.25">
      <c r="A8051">
        <v>107070</v>
      </c>
      <c r="B8051" t="s">
        <v>14165</v>
      </c>
      <c r="C8051" t="s">
        <v>75</v>
      </c>
      <c r="D8051">
        <v>0</v>
      </c>
      <c r="F8051" t="s">
        <v>242</v>
      </c>
      <c r="G8051" t="s">
        <v>8608</v>
      </c>
      <c r="H8051" t="s">
        <v>14166</v>
      </c>
      <c r="I8051" t="s">
        <v>14167</v>
      </c>
      <c r="J8051" t="s">
        <v>37</v>
      </c>
      <c r="K8051" t="s">
        <v>37</v>
      </c>
      <c r="L8051" t="s">
        <v>37</v>
      </c>
      <c r="M8051" t="s">
        <v>9779</v>
      </c>
      <c r="N8051" t="s">
        <v>11432</v>
      </c>
      <c r="O8051" t="s">
        <v>174</v>
      </c>
      <c r="P8051" t="s">
        <v>11463</v>
      </c>
      <c r="Q8051" t="s">
        <v>376</v>
      </c>
      <c r="R8051" t="s">
        <v>11774</v>
      </c>
      <c r="S8051" t="s">
        <v>64</v>
      </c>
      <c r="T8051" t="s">
        <v>347</v>
      </c>
      <c r="U8051" t="s">
        <v>348</v>
      </c>
      <c r="W8051" t="s">
        <v>114</v>
      </c>
      <c r="X8051">
        <v>2</v>
      </c>
      <c r="Y8051">
        <v>5500</v>
      </c>
      <c r="Z8051">
        <v>0</v>
      </c>
      <c r="AA8051">
        <v>0</v>
      </c>
      <c r="AB8051">
        <v>2440000</v>
      </c>
      <c r="AC8051" t="s">
        <v>3553</v>
      </c>
      <c r="AD8051">
        <f>+VLOOKUP(T8051,items!$A$2:$D$1255,4,0)</f>
        <v>0</v>
      </c>
      <c r="AE8051">
        <f>+VLOOKUP(T8051,Tabla1[],5,0)</f>
        <v>0</v>
      </c>
      <c r="AF8051">
        <f t="shared" si="125"/>
        <v>11</v>
      </c>
    </row>
    <row r="8052" spans="1:32" x14ac:dyDescent="0.25">
      <c r="A8052">
        <v>107070</v>
      </c>
      <c r="B8052" t="s">
        <v>14165</v>
      </c>
      <c r="C8052" t="s">
        <v>75</v>
      </c>
      <c r="D8052">
        <v>0</v>
      </c>
      <c r="F8052" t="s">
        <v>242</v>
      </c>
      <c r="G8052" t="s">
        <v>8608</v>
      </c>
      <c r="H8052" t="s">
        <v>14166</v>
      </c>
      <c r="I8052" t="s">
        <v>14167</v>
      </c>
      <c r="J8052" t="s">
        <v>37</v>
      </c>
      <c r="K8052" t="s">
        <v>37</v>
      </c>
      <c r="L8052" t="s">
        <v>37</v>
      </c>
      <c r="M8052" t="s">
        <v>9779</v>
      </c>
      <c r="N8052" t="s">
        <v>11432</v>
      </c>
      <c r="O8052" t="s">
        <v>174</v>
      </c>
      <c r="P8052" t="s">
        <v>11463</v>
      </c>
      <c r="Q8052" t="s">
        <v>376</v>
      </c>
      <c r="R8052" t="s">
        <v>11774</v>
      </c>
      <c r="S8052" t="s">
        <v>64</v>
      </c>
      <c r="T8052" t="s">
        <v>1447</v>
      </c>
      <c r="U8052" t="s">
        <v>1448</v>
      </c>
      <c r="X8052">
        <v>5</v>
      </c>
      <c r="Y8052">
        <v>5500</v>
      </c>
      <c r="Z8052">
        <v>0</v>
      </c>
      <c r="AA8052">
        <v>0</v>
      </c>
      <c r="AB8052">
        <v>10451445</v>
      </c>
      <c r="AC8052" t="s">
        <v>3553</v>
      </c>
      <c r="AD8052">
        <f>+VLOOKUP(T8052,items!$A$2:$D$1255,4,0)</f>
        <v>0</v>
      </c>
      <c r="AE8052">
        <f>+VLOOKUP(T8052,Tabla1[],5,0)</f>
        <v>0</v>
      </c>
      <c r="AF8052">
        <f t="shared" si="125"/>
        <v>11</v>
      </c>
    </row>
    <row r="8053" spans="1:32" x14ac:dyDescent="0.25">
      <c r="A8053">
        <v>107070</v>
      </c>
      <c r="B8053" t="s">
        <v>14165</v>
      </c>
      <c r="C8053" t="s">
        <v>75</v>
      </c>
      <c r="D8053">
        <v>0</v>
      </c>
      <c r="F8053" t="s">
        <v>242</v>
      </c>
      <c r="G8053" t="s">
        <v>8608</v>
      </c>
      <c r="H8053" t="s">
        <v>14166</v>
      </c>
      <c r="I8053" t="s">
        <v>14167</v>
      </c>
      <c r="J8053" t="s">
        <v>37</v>
      </c>
      <c r="K8053" t="s">
        <v>37</v>
      </c>
      <c r="L8053" t="s">
        <v>37</v>
      </c>
      <c r="M8053" t="s">
        <v>9779</v>
      </c>
      <c r="N8053" t="s">
        <v>11432</v>
      </c>
      <c r="O8053" t="s">
        <v>174</v>
      </c>
      <c r="P8053" t="s">
        <v>11463</v>
      </c>
      <c r="Q8053" t="s">
        <v>376</v>
      </c>
      <c r="R8053" t="s">
        <v>11774</v>
      </c>
      <c r="S8053" t="s">
        <v>64</v>
      </c>
      <c r="T8053" t="s">
        <v>1519</v>
      </c>
      <c r="U8053" t="s">
        <v>1520</v>
      </c>
      <c r="V8053" t="s">
        <v>244</v>
      </c>
      <c r="W8053" t="s">
        <v>114</v>
      </c>
      <c r="X8053">
        <v>5</v>
      </c>
      <c r="Y8053">
        <v>4500</v>
      </c>
      <c r="Z8053">
        <v>0</v>
      </c>
      <c r="AA8053">
        <v>5500</v>
      </c>
      <c r="AB8053">
        <v>38876835</v>
      </c>
      <c r="AC8053" t="s">
        <v>3553</v>
      </c>
      <c r="AD8053" t="str">
        <f>+VLOOKUP(T8053,items!$A$2:$D$1255,4,0)</f>
        <v>PERGOLA</v>
      </c>
      <c r="AE8053" t="str">
        <f>+VLOOKUP(T8053,Tabla1[],5,0)</f>
        <v>PERGOLITE</v>
      </c>
      <c r="AF8053">
        <f t="shared" si="125"/>
        <v>11</v>
      </c>
    </row>
    <row r="8054" spans="1:32" x14ac:dyDescent="0.25">
      <c r="A8054">
        <v>107070</v>
      </c>
      <c r="B8054" t="s">
        <v>14165</v>
      </c>
      <c r="C8054" t="s">
        <v>75</v>
      </c>
      <c r="D8054">
        <v>0</v>
      </c>
      <c r="F8054" t="s">
        <v>242</v>
      </c>
      <c r="G8054" t="s">
        <v>8608</v>
      </c>
      <c r="H8054" t="s">
        <v>14166</v>
      </c>
      <c r="I8054" t="s">
        <v>14167</v>
      </c>
      <c r="J8054" t="s">
        <v>37</v>
      </c>
      <c r="K8054" t="s">
        <v>37</v>
      </c>
      <c r="L8054" t="s">
        <v>37</v>
      </c>
      <c r="M8054" t="s">
        <v>9779</v>
      </c>
      <c r="N8054" t="s">
        <v>11432</v>
      </c>
      <c r="O8054" t="s">
        <v>174</v>
      </c>
      <c r="P8054" t="s">
        <v>11463</v>
      </c>
      <c r="Q8054" t="s">
        <v>376</v>
      </c>
      <c r="R8054" t="s">
        <v>11774</v>
      </c>
      <c r="S8054" t="s">
        <v>64</v>
      </c>
      <c r="T8054" t="s">
        <v>94</v>
      </c>
      <c r="U8054" t="s">
        <v>12261</v>
      </c>
      <c r="X8054">
        <v>1</v>
      </c>
      <c r="Y8054">
        <v>0</v>
      </c>
      <c r="Z8054">
        <v>0</v>
      </c>
      <c r="AA8054">
        <v>0</v>
      </c>
      <c r="AB8054">
        <v>1500000</v>
      </c>
      <c r="AC8054" t="s">
        <v>3553</v>
      </c>
      <c r="AD8054" t="e">
        <f>+VLOOKUP(T8054,items!$A$2:$D$1255,4,0)</f>
        <v>#N/A</v>
      </c>
      <c r="AE8054" t="e">
        <f>+VLOOKUP(T8054,Tabla1[],5,0)</f>
        <v>#N/A</v>
      </c>
      <c r="AF8054">
        <f t="shared" si="125"/>
        <v>11</v>
      </c>
    </row>
    <row r="8055" spans="1:32" x14ac:dyDescent="0.25">
      <c r="A8055">
        <v>107070</v>
      </c>
      <c r="B8055" t="s">
        <v>14165</v>
      </c>
      <c r="C8055" t="s">
        <v>75</v>
      </c>
      <c r="D8055">
        <v>0</v>
      </c>
      <c r="F8055" t="s">
        <v>242</v>
      </c>
      <c r="G8055" t="s">
        <v>8608</v>
      </c>
      <c r="H8055" t="s">
        <v>14166</v>
      </c>
      <c r="I8055" t="s">
        <v>14167</v>
      </c>
      <c r="J8055" t="s">
        <v>37</v>
      </c>
      <c r="K8055" t="s">
        <v>37</v>
      </c>
      <c r="L8055" t="s">
        <v>37</v>
      </c>
      <c r="M8055" t="s">
        <v>9779</v>
      </c>
      <c r="N8055" t="s">
        <v>11432</v>
      </c>
      <c r="O8055" t="s">
        <v>174</v>
      </c>
      <c r="P8055" t="s">
        <v>11463</v>
      </c>
      <c r="Q8055" t="s">
        <v>376</v>
      </c>
      <c r="R8055" t="s">
        <v>11774</v>
      </c>
      <c r="S8055" t="s">
        <v>64</v>
      </c>
      <c r="T8055" t="s">
        <v>392</v>
      </c>
      <c r="U8055" t="s">
        <v>393</v>
      </c>
      <c r="X8055">
        <v>1</v>
      </c>
      <c r="Y8055">
        <v>0</v>
      </c>
      <c r="Z8055">
        <v>0</v>
      </c>
      <c r="AA8055">
        <v>0</v>
      </c>
      <c r="AB8055">
        <v>1000000</v>
      </c>
      <c r="AC8055" t="s">
        <v>3553</v>
      </c>
      <c r="AD8055" t="e">
        <f>+VLOOKUP(T8055,items!$A$2:$D$1255,4,0)</f>
        <v>#N/A</v>
      </c>
      <c r="AE8055" t="e">
        <f>+VLOOKUP(T8055,Tabla1[],5,0)</f>
        <v>#N/A</v>
      </c>
      <c r="AF8055">
        <f t="shared" si="125"/>
        <v>11</v>
      </c>
    </row>
    <row r="8056" spans="1:32" x14ac:dyDescent="0.25">
      <c r="A8056">
        <v>107070</v>
      </c>
      <c r="B8056" t="s">
        <v>14165</v>
      </c>
      <c r="C8056" t="s">
        <v>75</v>
      </c>
      <c r="D8056">
        <v>0</v>
      </c>
      <c r="F8056" t="s">
        <v>242</v>
      </c>
      <c r="G8056" t="s">
        <v>8608</v>
      </c>
      <c r="H8056" t="s">
        <v>14166</v>
      </c>
      <c r="I8056" t="s">
        <v>14167</v>
      </c>
      <c r="J8056" t="s">
        <v>37</v>
      </c>
      <c r="K8056" t="s">
        <v>37</v>
      </c>
      <c r="L8056" t="s">
        <v>37</v>
      </c>
      <c r="M8056" t="s">
        <v>9779</v>
      </c>
      <c r="N8056" t="s">
        <v>11432</v>
      </c>
      <c r="O8056" t="s">
        <v>174</v>
      </c>
      <c r="P8056" t="s">
        <v>11463</v>
      </c>
      <c r="Q8056" t="s">
        <v>376</v>
      </c>
      <c r="R8056" t="s">
        <v>11774</v>
      </c>
      <c r="S8056" t="s">
        <v>64</v>
      </c>
      <c r="T8056" t="s">
        <v>2473</v>
      </c>
      <c r="U8056" t="s">
        <v>2474</v>
      </c>
      <c r="W8056" t="s">
        <v>114</v>
      </c>
      <c r="X8056">
        <v>5</v>
      </c>
      <c r="Y8056">
        <v>5300</v>
      </c>
      <c r="Z8056">
        <v>0</v>
      </c>
      <c r="AA8056">
        <v>0</v>
      </c>
      <c r="AB8056">
        <v>4682710</v>
      </c>
      <c r="AC8056" t="s">
        <v>3553</v>
      </c>
      <c r="AD8056">
        <f>+VLOOKUP(T8056,items!$A$2:$D$1255,4,0)</f>
        <v>0</v>
      </c>
      <c r="AE8056">
        <f>+VLOOKUP(T8056,Tabla1[],5,0)</f>
        <v>0</v>
      </c>
      <c r="AF8056">
        <f t="shared" si="125"/>
        <v>11</v>
      </c>
    </row>
    <row r="8057" spans="1:32" x14ac:dyDescent="0.25">
      <c r="A8057">
        <v>107078</v>
      </c>
      <c r="B8057" t="s">
        <v>14168</v>
      </c>
      <c r="C8057" t="s">
        <v>75</v>
      </c>
      <c r="D8057">
        <v>0</v>
      </c>
      <c r="F8057" t="s">
        <v>242</v>
      </c>
      <c r="G8057" t="s">
        <v>11844</v>
      </c>
      <c r="H8057" t="s">
        <v>14169</v>
      </c>
      <c r="I8057" t="s">
        <v>14170</v>
      </c>
      <c r="J8057" t="s">
        <v>14171</v>
      </c>
      <c r="K8057" t="s">
        <v>14172</v>
      </c>
      <c r="L8057" t="s">
        <v>37</v>
      </c>
      <c r="M8057" t="s">
        <v>10581</v>
      </c>
      <c r="N8057" t="s">
        <v>11188</v>
      </c>
      <c r="O8057" t="s">
        <v>8480</v>
      </c>
      <c r="P8057" t="s">
        <v>9541</v>
      </c>
      <c r="Q8057" t="s">
        <v>9541</v>
      </c>
      <c r="R8057" t="s">
        <v>127</v>
      </c>
      <c r="S8057" t="s">
        <v>164</v>
      </c>
      <c r="T8057" t="s">
        <v>466</v>
      </c>
      <c r="U8057" t="s">
        <v>467</v>
      </c>
      <c r="V8057" t="s">
        <v>8108</v>
      </c>
      <c r="W8057" t="s">
        <v>1095</v>
      </c>
      <c r="X8057">
        <v>2</v>
      </c>
      <c r="Y8057">
        <v>9000</v>
      </c>
      <c r="Z8057">
        <v>0</v>
      </c>
      <c r="AA8057">
        <v>2500</v>
      </c>
      <c r="AB8057">
        <v>11320440</v>
      </c>
      <c r="AC8057" t="s">
        <v>47</v>
      </c>
      <c r="AD8057" t="str">
        <f>+VLOOKUP(T8057,items!$A$2:$D$1255,4,0)</f>
        <v>SOMBRALINA</v>
      </c>
      <c r="AE8057" t="str">
        <f>+VLOOKUP(T8057,Tabla1[],5,0)</f>
        <v>ELECTRICA</v>
      </c>
      <c r="AF8057">
        <f t="shared" si="125"/>
        <v>8</v>
      </c>
    </row>
    <row r="8058" spans="1:32" x14ac:dyDescent="0.25">
      <c r="A8058">
        <v>107083</v>
      </c>
      <c r="B8058" t="s">
        <v>3837</v>
      </c>
      <c r="C8058" t="s">
        <v>33</v>
      </c>
      <c r="D8058">
        <v>0</v>
      </c>
      <c r="F8058" t="s">
        <v>242</v>
      </c>
      <c r="G8058" t="s">
        <v>8479</v>
      </c>
      <c r="H8058" t="s">
        <v>14173</v>
      </c>
      <c r="I8058" t="s">
        <v>37</v>
      </c>
      <c r="J8058" t="s">
        <v>14174</v>
      </c>
      <c r="K8058" t="s">
        <v>37</v>
      </c>
      <c r="L8058" t="s">
        <v>37</v>
      </c>
      <c r="M8058" t="s">
        <v>13254</v>
      </c>
      <c r="N8058" t="s">
        <v>13254</v>
      </c>
      <c r="O8058" t="s">
        <v>11844</v>
      </c>
      <c r="P8058" t="s">
        <v>12073</v>
      </c>
      <c r="Q8058" t="s">
        <v>11188</v>
      </c>
      <c r="R8058" t="s">
        <v>11492</v>
      </c>
      <c r="S8058" t="s">
        <v>164</v>
      </c>
      <c r="T8058" t="s">
        <v>1624</v>
      </c>
      <c r="U8058" t="s">
        <v>828</v>
      </c>
      <c r="X8058">
        <v>2.1</v>
      </c>
      <c r="Y8058">
        <v>0</v>
      </c>
      <c r="Z8058">
        <v>0</v>
      </c>
      <c r="AA8058">
        <v>0</v>
      </c>
      <c r="AB8058">
        <v>110460</v>
      </c>
      <c r="AC8058" t="s">
        <v>47</v>
      </c>
      <c r="AD8058">
        <f>+VLOOKUP(T8058,items!$A$2:$D$1255,4,0)</f>
        <v>0</v>
      </c>
      <c r="AE8058">
        <f>+VLOOKUP(T8058,Tabla1[],5,0)</f>
        <v>0</v>
      </c>
      <c r="AF8058">
        <f t="shared" si="125"/>
        <v>8</v>
      </c>
    </row>
    <row r="8059" spans="1:32" x14ac:dyDescent="0.25">
      <c r="A8059">
        <v>107100</v>
      </c>
      <c r="B8059" t="s">
        <v>5787</v>
      </c>
      <c r="C8059" t="s">
        <v>75</v>
      </c>
      <c r="D8059">
        <v>0</v>
      </c>
      <c r="F8059" t="s">
        <v>8479</v>
      </c>
      <c r="G8059" t="s">
        <v>8479</v>
      </c>
      <c r="H8059" t="s">
        <v>14175</v>
      </c>
      <c r="I8059" t="s">
        <v>37</v>
      </c>
      <c r="J8059" t="s">
        <v>14176</v>
      </c>
      <c r="K8059" t="s">
        <v>37</v>
      </c>
      <c r="L8059" t="s">
        <v>37</v>
      </c>
      <c r="M8059" t="s">
        <v>13254</v>
      </c>
      <c r="N8059" t="s">
        <v>13254</v>
      </c>
      <c r="O8059" t="s">
        <v>11844</v>
      </c>
      <c r="P8059" t="s">
        <v>12073</v>
      </c>
      <c r="Q8059" t="s">
        <v>12073</v>
      </c>
      <c r="R8059" t="s">
        <v>11492</v>
      </c>
      <c r="S8059" t="s">
        <v>164</v>
      </c>
      <c r="T8059" t="s">
        <v>1126</v>
      </c>
      <c r="U8059" t="s">
        <v>1127</v>
      </c>
      <c r="X8059">
        <v>1</v>
      </c>
      <c r="Y8059">
        <v>0</v>
      </c>
      <c r="Z8059">
        <v>0</v>
      </c>
      <c r="AA8059">
        <v>0</v>
      </c>
      <c r="AB8059">
        <v>50400</v>
      </c>
      <c r="AC8059" t="s">
        <v>47</v>
      </c>
      <c r="AD8059">
        <f>+VLOOKUP(T8059,items!$A$2:$D$1255,4,0)</f>
        <v>0</v>
      </c>
      <c r="AE8059">
        <f>+VLOOKUP(T8059,Tabla1[],5,0)</f>
        <v>0</v>
      </c>
      <c r="AF8059">
        <f t="shared" si="125"/>
        <v>8</v>
      </c>
    </row>
    <row r="8060" spans="1:32" x14ac:dyDescent="0.25">
      <c r="A8060">
        <v>107101</v>
      </c>
      <c r="B8060" t="s">
        <v>5787</v>
      </c>
      <c r="C8060" t="s">
        <v>75</v>
      </c>
      <c r="D8060">
        <v>0</v>
      </c>
      <c r="F8060" t="s">
        <v>8479</v>
      </c>
      <c r="G8060" t="s">
        <v>11844</v>
      </c>
      <c r="H8060" t="s">
        <v>14177</v>
      </c>
      <c r="I8060" t="s">
        <v>14178</v>
      </c>
      <c r="J8060" t="s">
        <v>14179</v>
      </c>
      <c r="K8060" t="s">
        <v>14180</v>
      </c>
      <c r="L8060" t="s">
        <v>37</v>
      </c>
      <c r="M8060" t="s">
        <v>10581</v>
      </c>
      <c r="N8060" t="s">
        <v>12073</v>
      </c>
      <c r="O8060" t="s">
        <v>11188</v>
      </c>
      <c r="P8060" t="s">
        <v>8480</v>
      </c>
      <c r="Q8060" t="s">
        <v>8480</v>
      </c>
      <c r="R8060" t="s">
        <v>127</v>
      </c>
      <c r="S8060" t="s">
        <v>164</v>
      </c>
      <c r="T8060" t="s">
        <v>1022</v>
      </c>
      <c r="U8060" t="s">
        <v>1023</v>
      </c>
      <c r="V8060" t="s">
        <v>884</v>
      </c>
      <c r="X8060">
        <v>1</v>
      </c>
      <c r="Y8060">
        <v>3900</v>
      </c>
      <c r="Z8060">
        <v>0</v>
      </c>
      <c r="AA8060">
        <v>3100</v>
      </c>
      <c r="AB8060">
        <v>669600</v>
      </c>
      <c r="AC8060" t="s">
        <v>47</v>
      </c>
      <c r="AD8060">
        <f>+VLOOKUP(T8060,items!$A$2:$D$1255,4,0)</f>
        <v>0</v>
      </c>
      <c r="AE8060">
        <f>+VLOOKUP(T8060,Tabla1[],5,0)</f>
        <v>0</v>
      </c>
      <c r="AF8060">
        <f t="shared" si="125"/>
        <v>8</v>
      </c>
    </row>
    <row r="8061" spans="1:32" x14ac:dyDescent="0.25">
      <c r="A8061">
        <v>107107</v>
      </c>
      <c r="B8061" t="s">
        <v>13172</v>
      </c>
      <c r="C8061" t="s">
        <v>75</v>
      </c>
      <c r="D8061">
        <v>0</v>
      </c>
      <c r="F8061" t="s">
        <v>8479</v>
      </c>
      <c r="G8061" t="s">
        <v>8479</v>
      </c>
      <c r="H8061" t="s">
        <v>14181</v>
      </c>
      <c r="I8061" t="s">
        <v>37</v>
      </c>
      <c r="J8061" t="s">
        <v>14182</v>
      </c>
      <c r="K8061" t="s">
        <v>14183</v>
      </c>
      <c r="L8061" t="s">
        <v>37</v>
      </c>
      <c r="M8061" t="s">
        <v>13254</v>
      </c>
      <c r="N8061" t="s">
        <v>13254</v>
      </c>
      <c r="O8061" t="s">
        <v>11844</v>
      </c>
      <c r="P8061" t="s">
        <v>12073</v>
      </c>
      <c r="Q8061" t="s">
        <v>12073</v>
      </c>
      <c r="R8061" t="s">
        <v>127</v>
      </c>
      <c r="S8061" t="s">
        <v>164</v>
      </c>
      <c r="T8061" t="s">
        <v>6309</v>
      </c>
      <c r="U8061" t="s">
        <v>6310</v>
      </c>
      <c r="X8061">
        <v>2</v>
      </c>
      <c r="Y8061">
        <v>0</v>
      </c>
      <c r="Z8061">
        <v>0</v>
      </c>
      <c r="AA8061">
        <v>0</v>
      </c>
      <c r="AB8061">
        <v>2600</v>
      </c>
      <c r="AC8061" t="s">
        <v>47</v>
      </c>
      <c r="AD8061">
        <f>+VLOOKUP(T8061,items!$A$2:$D$1255,4,0)</f>
        <v>0</v>
      </c>
      <c r="AE8061">
        <f>+VLOOKUP(T8061,Tabla1[],5,0)</f>
        <v>0</v>
      </c>
      <c r="AF8061">
        <f t="shared" si="125"/>
        <v>8</v>
      </c>
    </row>
    <row r="8062" spans="1:32" x14ac:dyDescent="0.25">
      <c r="A8062">
        <v>107107</v>
      </c>
      <c r="B8062" t="s">
        <v>13172</v>
      </c>
      <c r="C8062" t="s">
        <v>75</v>
      </c>
      <c r="D8062">
        <v>0</v>
      </c>
      <c r="F8062" t="s">
        <v>8479</v>
      </c>
      <c r="G8062" t="s">
        <v>8479</v>
      </c>
      <c r="H8062" t="s">
        <v>14181</v>
      </c>
      <c r="I8062" t="s">
        <v>37</v>
      </c>
      <c r="J8062" t="s">
        <v>14182</v>
      </c>
      <c r="K8062" t="s">
        <v>14183</v>
      </c>
      <c r="L8062" t="s">
        <v>37</v>
      </c>
      <c r="M8062" t="s">
        <v>13254</v>
      </c>
      <c r="N8062" t="s">
        <v>13254</v>
      </c>
      <c r="O8062" t="s">
        <v>11844</v>
      </c>
      <c r="P8062" t="s">
        <v>12073</v>
      </c>
      <c r="Q8062" t="s">
        <v>12073</v>
      </c>
      <c r="R8062" t="s">
        <v>127</v>
      </c>
      <c r="S8062" t="s">
        <v>164</v>
      </c>
      <c r="T8062" t="s">
        <v>1290</v>
      </c>
      <c r="U8062" t="s">
        <v>1291</v>
      </c>
      <c r="X8062">
        <v>1</v>
      </c>
      <c r="Y8062">
        <v>0</v>
      </c>
      <c r="Z8062">
        <v>0</v>
      </c>
      <c r="AA8062">
        <v>0</v>
      </c>
      <c r="AB8062">
        <v>63900</v>
      </c>
      <c r="AC8062" t="s">
        <v>47</v>
      </c>
      <c r="AD8062">
        <f>+VLOOKUP(T8062,items!$A$2:$D$1255,4,0)</f>
        <v>0</v>
      </c>
      <c r="AE8062">
        <f>+VLOOKUP(T8062,Tabla1[],5,0)</f>
        <v>0</v>
      </c>
      <c r="AF8062">
        <f t="shared" si="125"/>
        <v>8</v>
      </c>
    </row>
    <row r="8063" spans="1:32" x14ac:dyDescent="0.25">
      <c r="A8063">
        <v>107107</v>
      </c>
      <c r="B8063" t="s">
        <v>13172</v>
      </c>
      <c r="C8063" t="s">
        <v>75</v>
      </c>
      <c r="D8063">
        <v>0</v>
      </c>
      <c r="F8063" t="s">
        <v>8479</v>
      </c>
      <c r="G8063" t="s">
        <v>8479</v>
      </c>
      <c r="H8063" t="s">
        <v>14181</v>
      </c>
      <c r="I8063" t="s">
        <v>37</v>
      </c>
      <c r="J8063" t="s">
        <v>14182</v>
      </c>
      <c r="K8063" t="s">
        <v>14183</v>
      </c>
      <c r="L8063" t="s">
        <v>37</v>
      </c>
      <c r="M8063" t="s">
        <v>13254</v>
      </c>
      <c r="N8063" t="s">
        <v>13254</v>
      </c>
      <c r="O8063" t="s">
        <v>11844</v>
      </c>
      <c r="P8063" t="s">
        <v>12073</v>
      </c>
      <c r="Q8063" t="s">
        <v>12073</v>
      </c>
      <c r="R8063" t="s">
        <v>127</v>
      </c>
      <c r="S8063" t="s">
        <v>164</v>
      </c>
      <c r="T8063" t="s">
        <v>4078</v>
      </c>
      <c r="U8063" t="s">
        <v>313</v>
      </c>
      <c r="X8063">
        <v>7.5</v>
      </c>
      <c r="Y8063">
        <v>0</v>
      </c>
      <c r="Z8063">
        <v>0</v>
      </c>
      <c r="AA8063">
        <v>0</v>
      </c>
      <c r="AB8063">
        <v>742500</v>
      </c>
      <c r="AC8063" t="s">
        <v>47</v>
      </c>
      <c r="AD8063">
        <f>+VLOOKUP(T8063,items!$A$2:$D$1255,4,0)</f>
        <v>0</v>
      </c>
      <c r="AE8063">
        <f>+VLOOKUP(T8063,Tabla1[],5,0)</f>
        <v>0</v>
      </c>
      <c r="AF8063">
        <f t="shared" si="125"/>
        <v>8</v>
      </c>
    </row>
    <row r="8064" spans="1:32" x14ac:dyDescent="0.25">
      <c r="A8064">
        <v>107107</v>
      </c>
      <c r="B8064" t="s">
        <v>13172</v>
      </c>
      <c r="C8064" t="s">
        <v>75</v>
      </c>
      <c r="D8064">
        <v>0</v>
      </c>
      <c r="F8064" t="s">
        <v>8479</v>
      </c>
      <c r="G8064" t="s">
        <v>8479</v>
      </c>
      <c r="H8064" t="s">
        <v>14181</v>
      </c>
      <c r="I8064" t="s">
        <v>37</v>
      </c>
      <c r="J8064" t="s">
        <v>14182</v>
      </c>
      <c r="K8064" t="s">
        <v>14183</v>
      </c>
      <c r="L8064" t="s">
        <v>37</v>
      </c>
      <c r="M8064" t="s">
        <v>13254</v>
      </c>
      <c r="N8064" t="s">
        <v>13254</v>
      </c>
      <c r="O8064" t="s">
        <v>11844</v>
      </c>
      <c r="P8064" t="s">
        <v>12073</v>
      </c>
      <c r="Q8064" t="s">
        <v>12073</v>
      </c>
      <c r="R8064" t="s">
        <v>127</v>
      </c>
      <c r="S8064" t="s">
        <v>164</v>
      </c>
      <c r="T8064" t="s">
        <v>6311</v>
      </c>
      <c r="U8064" t="s">
        <v>6312</v>
      </c>
      <c r="X8064">
        <v>2</v>
      </c>
      <c r="Y8064">
        <v>0</v>
      </c>
      <c r="Z8064">
        <v>0</v>
      </c>
      <c r="AA8064">
        <v>0</v>
      </c>
      <c r="AB8064">
        <v>800</v>
      </c>
      <c r="AC8064" t="s">
        <v>47</v>
      </c>
      <c r="AD8064">
        <f>+VLOOKUP(T8064,items!$A$2:$D$1255,4,0)</f>
        <v>0</v>
      </c>
      <c r="AE8064">
        <f>+VLOOKUP(T8064,Tabla1[],5,0)</f>
        <v>0</v>
      </c>
      <c r="AF8064">
        <f t="shared" si="125"/>
        <v>8</v>
      </c>
    </row>
    <row r="8065" spans="1:32" x14ac:dyDescent="0.25">
      <c r="A8065">
        <v>107107</v>
      </c>
      <c r="B8065" t="s">
        <v>13172</v>
      </c>
      <c r="C8065" t="s">
        <v>75</v>
      </c>
      <c r="D8065">
        <v>0</v>
      </c>
      <c r="F8065" t="s">
        <v>8479</v>
      </c>
      <c r="G8065" t="s">
        <v>8479</v>
      </c>
      <c r="H8065" t="s">
        <v>14181</v>
      </c>
      <c r="I8065" t="s">
        <v>37</v>
      </c>
      <c r="J8065" t="s">
        <v>14182</v>
      </c>
      <c r="K8065" t="s">
        <v>14183</v>
      </c>
      <c r="L8065" t="s">
        <v>37</v>
      </c>
      <c r="M8065" t="s">
        <v>13254</v>
      </c>
      <c r="N8065" t="s">
        <v>13254</v>
      </c>
      <c r="O8065" t="s">
        <v>11844</v>
      </c>
      <c r="P8065" t="s">
        <v>12073</v>
      </c>
      <c r="Q8065" t="s">
        <v>12073</v>
      </c>
      <c r="R8065" t="s">
        <v>127</v>
      </c>
      <c r="S8065" t="s">
        <v>164</v>
      </c>
      <c r="T8065" t="s">
        <v>3069</v>
      </c>
      <c r="U8065" t="s">
        <v>3070</v>
      </c>
      <c r="X8065">
        <v>1</v>
      </c>
      <c r="Y8065">
        <v>0</v>
      </c>
      <c r="Z8065">
        <v>0</v>
      </c>
      <c r="AA8065">
        <v>0</v>
      </c>
      <c r="AB8065">
        <v>54621</v>
      </c>
      <c r="AC8065" t="s">
        <v>47</v>
      </c>
      <c r="AD8065">
        <f>+VLOOKUP(T8065,items!$A$2:$D$1255,4,0)</f>
        <v>0</v>
      </c>
      <c r="AE8065">
        <f>+VLOOKUP(T8065,Tabla1[],5,0)</f>
        <v>0</v>
      </c>
      <c r="AF8065">
        <f t="shared" si="125"/>
        <v>8</v>
      </c>
    </row>
    <row r="8066" spans="1:32" x14ac:dyDescent="0.25">
      <c r="A8066">
        <v>107108</v>
      </c>
      <c r="B8066" t="s">
        <v>5504</v>
      </c>
      <c r="C8066" t="s">
        <v>75</v>
      </c>
      <c r="D8066">
        <v>0</v>
      </c>
      <c r="F8066" t="s">
        <v>8479</v>
      </c>
      <c r="G8066" t="s">
        <v>11188</v>
      </c>
      <c r="H8066" t="s">
        <v>14184</v>
      </c>
      <c r="I8066" t="s">
        <v>14185</v>
      </c>
      <c r="J8066" t="s">
        <v>14186</v>
      </c>
      <c r="K8066" t="s">
        <v>37</v>
      </c>
      <c r="L8066" t="s">
        <v>37</v>
      </c>
      <c r="M8066" t="s">
        <v>12565</v>
      </c>
      <c r="N8066" t="s">
        <v>3391</v>
      </c>
      <c r="O8066" t="s">
        <v>6299</v>
      </c>
      <c r="P8066" t="s">
        <v>14051</v>
      </c>
      <c r="Q8066" t="s">
        <v>11491</v>
      </c>
      <c r="R8066" t="s">
        <v>3358</v>
      </c>
      <c r="S8066" t="s">
        <v>346</v>
      </c>
      <c r="T8066" t="s">
        <v>5857</v>
      </c>
      <c r="U8066" t="s">
        <v>5858</v>
      </c>
      <c r="X8066">
        <v>2</v>
      </c>
      <c r="Y8066">
        <v>0</v>
      </c>
      <c r="Z8066">
        <v>0</v>
      </c>
      <c r="AA8066">
        <v>0</v>
      </c>
      <c r="AB8066">
        <v>36250</v>
      </c>
      <c r="AC8066" t="s">
        <v>47</v>
      </c>
      <c r="AD8066">
        <f>+VLOOKUP(T8066,items!$A$2:$D$1255,4,0)</f>
        <v>0</v>
      </c>
      <c r="AE8066">
        <f>+VLOOKUP(T8066,Tabla1[],5,0)</f>
        <v>0</v>
      </c>
      <c r="AF8066">
        <f t="shared" ref="AF8066:AF8129" si="126">+MONTH(O8066)</f>
        <v>10</v>
      </c>
    </row>
    <row r="8067" spans="1:32" x14ac:dyDescent="0.25">
      <c r="A8067">
        <v>107108</v>
      </c>
      <c r="B8067" t="s">
        <v>5504</v>
      </c>
      <c r="C8067" t="s">
        <v>75</v>
      </c>
      <c r="D8067">
        <v>0</v>
      </c>
      <c r="F8067" t="s">
        <v>8479</v>
      </c>
      <c r="G8067" t="s">
        <v>11188</v>
      </c>
      <c r="H8067" t="s">
        <v>14184</v>
      </c>
      <c r="I8067" t="s">
        <v>14185</v>
      </c>
      <c r="J8067" t="s">
        <v>14186</v>
      </c>
      <c r="K8067" t="s">
        <v>37</v>
      </c>
      <c r="L8067" t="s">
        <v>37</v>
      </c>
      <c r="M8067" t="s">
        <v>12565</v>
      </c>
      <c r="N8067" t="s">
        <v>3391</v>
      </c>
      <c r="O8067" t="s">
        <v>6299</v>
      </c>
      <c r="P8067" t="s">
        <v>14051</v>
      </c>
      <c r="Q8067" t="s">
        <v>11491</v>
      </c>
      <c r="R8067" t="s">
        <v>3358</v>
      </c>
      <c r="S8067" t="s">
        <v>346</v>
      </c>
      <c r="T8067" t="s">
        <v>5859</v>
      </c>
      <c r="U8067" t="s">
        <v>14187</v>
      </c>
      <c r="X8067">
        <v>2</v>
      </c>
      <c r="Y8067">
        <v>0</v>
      </c>
      <c r="Z8067">
        <v>0</v>
      </c>
      <c r="AA8067">
        <v>0</v>
      </c>
      <c r="AB8067">
        <v>658950</v>
      </c>
      <c r="AC8067" t="s">
        <v>47</v>
      </c>
      <c r="AD8067">
        <f>+VLOOKUP(T8067,items!$A$2:$D$1255,4,0)</f>
        <v>0</v>
      </c>
      <c r="AE8067">
        <f>+VLOOKUP(T8067,Tabla1[],5,0)</f>
        <v>0</v>
      </c>
      <c r="AF8067">
        <f t="shared" si="126"/>
        <v>10</v>
      </c>
    </row>
    <row r="8068" spans="1:32" x14ac:dyDescent="0.25">
      <c r="A8068">
        <v>107108</v>
      </c>
      <c r="B8068" t="s">
        <v>5504</v>
      </c>
      <c r="C8068" t="s">
        <v>75</v>
      </c>
      <c r="D8068">
        <v>0</v>
      </c>
      <c r="F8068" t="s">
        <v>8479</v>
      </c>
      <c r="G8068" t="s">
        <v>11188</v>
      </c>
      <c r="H8068" t="s">
        <v>14184</v>
      </c>
      <c r="I8068" t="s">
        <v>14185</v>
      </c>
      <c r="J8068" t="s">
        <v>14186</v>
      </c>
      <c r="K8068" t="s">
        <v>37</v>
      </c>
      <c r="L8068" t="s">
        <v>37</v>
      </c>
      <c r="M8068" t="s">
        <v>12565</v>
      </c>
      <c r="N8068" t="s">
        <v>3391</v>
      </c>
      <c r="O8068" t="s">
        <v>6299</v>
      </c>
      <c r="P8068" t="s">
        <v>14051</v>
      </c>
      <c r="Q8068" t="s">
        <v>11491</v>
      </c>
      <c r="R8068" t="s">
        <v>3358</v>
      </c>
      <c r="S8068" t="s">
        <v>346</v>
      </c>
      <c r="T8068" t="s">
        <v>5861</v>
      </c>
      <c r="U8068" t="s">
        <v>5862</v>
      </c>
      <c r="W8068" t="s">
        <v>3807</v>
      </c>
      <c r="X8068">
        <v>1</v>
      </c>
      <c r="Y8068">
        <v>4395</v>
      </c>
      <c r="Z8068">
        <v>2490</v>
      </c>
      <c r="AA8068">
        <v>0</v>
      </c>
      <c r="AB8068">
        <v>5404500</v>
      </c>
      <c r="AC8068" t="s">
        <v>47</v>
      </c>
      <c r="AD8068" t="str">
        <f>+VLOOKUP(T8068,items!$A$2:$D$1255,4,0)</f>
        <v>SLINDINGGLASS</v>
      </c>
      <c r="AE8068">
        <f>+VLOOKUP(T8068,Tabla1[],5,0)</f>
        <v>0</v>
      </c>
      <c r="AF8068">
        <f t="shared" si="126"/>
        <v>10</v>
      </c>
    </row>
    <row r="8069" spans="1:32" x14ac:dyDescent="0.25">
      <c r="A8069">
        <v>107108</v>
      </c>
      <c r="B8069" t="s">
        <v>5504</v>
      </c>
      <c r="C8069" t="s">
        <v>75</v>
      </c>
      <c r="D8069">
        <v>0</v>
      </c>
      <c r="F8069" t="s">
        <v>8479</v>
      </c>
      <c r="G8069" t="s">
        <v>11188</v>
      </c>
      <c r="H8069" t="s">
        <v>14184</v>
      </c>
      <c r="I8069" t="s">
        <v>14185</v>
      </c>
      <c r="J8069" t="s">
        <v>14186</v>
      </c>
      <c r="K8069" t="s">
        <v>37</v>
      </c>
      <c r="L8069" t="s">
        <v>37</v>
      </c>
      <c r="M8069" t="s">
        <v>12565</v>
      </c>
      <c r="N8069" t="s">
        <v>3391</v>
      </c>
      <c r="O8069" t="s">
        <v>6299</v>
      </c>
      <c r="P8069" t="s">
        <v>14051</v>
      </c>
      <c r="Q8069" t="s">
        <v>11491</v>
      </c>
      <c r="R8069" t="s">
        <v>3358</v>
      </c>
      <c r="S8069" t="s">
        <v>346</v>
      </c>
      <c r="T8069" t="s">
        <v>5861</v>
      </c>
      <c r="U8069" t="s">
        <v>5862</v>
      </c>
      <c r="W8069" t="s">
        <v>3807</v>
      </c>
      <c r="X8069">
        <v>1</v>
      </c>
      <c r="Y8069">
        <v>4050</v>
      </c>
      <c r="Z8069">
        <v>2490</v>
      </c>
      <c r="AA8069">
        <v>0</v>
      </c>
      <c r="AB8069">
        <v>5404500</v>
      </c>
      <c r="AC8069" t="s">
        <v>47</v>
      </c>
      <c r="AD8069" t="str">
        <f>+VLOOKUP(T8069,items!$A$2:$D$1255,4,0)</f>
        <v>SLINDINGGLASS</v>
      </c>
      <c r="AE8069">
        <f>+VLOOKUP(T8069,Tabla1[],5,0)</f>
        <v>0</v>
      </c>
      <c r="AF8069">
        <f t="shared" si="126"/>
        <v>10</v>
      </c>
    </row>
    <row r="8070" spans="1:32" x14ac:dyDescent="0.25">
      <c r="A8070">
        <v>107109</v>
      </c>
      <c r="B8070" t="s">
        <v>7041</v>
      </c>
      <c r="C8070" t="s">
        <v>33</v>
      </c>
      <c r="D8070">
        <v>0</v>
      </c>
      <c r="F8070" t="s">
        <v>8479</v>
      </c>
      <c r="G8070" t="s">
        <v>277</v>
      </c>
      <c r="H8070" t="s">
        <v>14188</v>
      </c>
      <c r="I8070" t="s">
        <v>37</v>
      </c>
      <c r="J8070" t="s">
        <v>37</v>
      </c>
      <c r="K8070" t="s">
        <v>37</v>
      </c>
      <c r="L8070" t="s">
        <v>37</v>
      </c>
      <c r="M8070" t="s">
        <v>278</v>
      </c>
      <c r="N8070" t="s">
        <v>12872</v>
      </c>
      <c r="O8070" t="s">
        <v>14074</v>
      </c>
      <c r="P8070" t="s">
        <v>14189</v>
      </c>
      <c r="Q8070" t="s">
        <v>14190</v>
      </c>
      <c r="R8070" t="s">
        <v>177</v>
      </c>
      <c r="S8070" t="s">
        <v>128</v>
      </c>
      <c r="T8070" t="s">
        <v>91</v>
      </c>
      <c r="U8070" t="s">
        <v>92</v>
      </c>
      <c r="W8070" t="s">
        <v>114</v>
      </c>
      <c r="X8070">
        <v>1</v>
      </c>
      <c r="Y8070">
        <v>7015</v>
      </c>
      <c r="Z8070">
        <v>2730</v>
      </c>
      <c r="AA8070">
        <v>0</v>
      </c>
      <c r="AB8070">
        <v>5040000</v>
      </c>
      <c r="AC8070" t="s">
        <v>178</v>
      </c>
      <c r="AD8070" t="str">
        <f>+VLOOKUP(T8070,items!$A$2:$D$1255,4,0)</f>
        <v>FLEXIGLASS</v>
      </c>
      <c r="AE8070">
        <f>+VLOOKUP(T8070,Tabla1[],5,0)</f>
        <v>0</v>
      </c>
      <c r="AF8070">
        <f t="shared" si="126"/>
        <v>11</v>
      </c>
    </row>
    <row r="8071" spans="1:32" x14ac:dyDescent="0.25">
      <c r="A8071">
        <v>107109</v>
      </c>
      <c r="B8071" t="s">
        <v>7041</v>
      </c>
      <c r="C8071" t="s">
        <v>33</v>
      </c>
      <c r="D8071">
        <v>0</v>
      </c>
      <c r="F8071" t="s">
        <v>8479</v>
      </c>
      <c r="G8071" t="s">
        <v>277</v>
      </c>
      <c r="H8071" t="s">
        <v>14188</v>
      </c>
      <c r="I8071" t="s">
        <v>37</v>
      </c>
      <c r="J8071" t="s">
        <v>37</v>
      </c>
      <c r="K8071" t="s">
        <v>37</v>
      </c>
      <c r="L8071" t="s">
        <v>37</v>
      </c>
      <c r="M8071" t="s">
        <v>278</v>
      </c>
      <c r="N8071" t="s">
        <v>12872</v>
      </c>
      <c r="O8071" t="s">
        <v>14074</v>
      </c>
      <c r="P8071" t="s">
        <v>14189</v>
      </c>
      <c r="Q8071" t="s">
        <v>14190</v>
      </c>
      <c r="R8071" t="s">
        <v>177</v>
      </c>
      <c r="S8071" t="s">
        <v>128</v>
      </c>
      <c r="T8071" t="s">
        <v>91</v>
      </c>
      <c r="U8071" t="s">
        <v>92</v>
      </c>
      <c r="W8071" t="s">
        <v>114</v>
      </c>
      <c r="X8071">
        <v>1</v>
      </c>
      <c r="Y8071">
        <v>6900</v>
      </c>
      <c r="Z8071">
        <v>2750</v>
      </c>
      <c r="AA8071">
        <v>0</v>
      </c>
      <c r="AB8071">
        <v>5040000</v>
      </c>
      <c r="AC8071" t="s">
        <v>178</v>
      </c>
      <c r="AD8071" t="str">
        <f>+VLOOKUP(T8071,items!$A$2:$D$1255,4,0)</f>
        <v>FLEXIGLASS</v>
      </c>
      <c r="AE8071">
        <f>+VLOOKUP(T8071,Tabla1[],5,0)</f>
        <v>0</v>
      </c>
      <c r="AF8071">
        <f t="shared" si="126"/>
        <v>11</v>
      </c>
    </row>
    <row r="8072" spans="1:32" x14ac:dyDescent="0.25">
      <c r="A8072">
        <v>107109</v>
      </c>
      <c r="B8072" t="s">
        <v>7041</v>
      </c>
      <c r="C8072" t="s">
        <v>33</v>
      </c>
      <c r="D8072">
        <v>0</v>
      </c>
      <c r="F8072" t="s">
        <v>8479</v>
      </c>
      <c r="G8072" t="s">
        <v>277</v>
      </c>
      <c r="H8072" t="s">
        <v>14188</v>
      </c>
      <c r="I8072" t="s">
        <v>37</v>
      </c>
      <c r="J8072" t="s">
        <v>37</v>
      </c>
      <c r="K8072" t="s">
        <v>37</v>
      </c>
      <c r="L8072" t="s">
        <v>37</v>
      </c>
      <c r="M8072" t="s">
        <v>278</v>
      </c>
      <c r="N8072" t="s">
        <v>12872</v>
      </c>
      <c r="O8072" t="s">
        <v>14074</v>
      </c>
      <c r="P8072" t="s">
        <v>14189</v>
      </c>
      <c r="Q8072" t="s">
        <v>14190</v>
      </c>
      <c r="R8072" t="s">
        <v>177</v>
      </c>
      <c r="S8072" t="s">
        <v>128</v>
      </c>
      <c r="T8072" t="s">
        <v>91</v>
      </c>
      <c r="U8072" t="s">
        <v>92</v>
      </c>
      <c r="W8072" t="s">
        <v>114</v>
      </c>
      <c r="X8072">
        <v>1</v>
      </c>
      <c r="Y8072">
        <v>7000</v>
      </c>
      <c r="Z8072">
        <v>2750</v>
      </c>
      <c r="AA8072">
        <v>0</v>
      </c>
      <c r="AB8072">
        <v>5040000</v>
      </c>
      <c r="AC8072" t="s">
        <v>178</v>
      </c>
      <c r="AD8072" t="str">
        <f>+VLOOKUP(T8072,items!$A$2:$D$1255,4,0)</f>
        <v>FLEXIGLASS</v>
      </c>
      <c r="AE8072">
        <f>+VLOOKUP(T8072,Tabla1[],5,0)</f>
        <v>0</v>
      </c>
      <c r="AF8072">
        <f t="shared" si="126"/>
        <v>11</v>
      </c>
    </row>
    <row r="8073" spans="1:32" x14ac:dyDescent="0.25">
      <c r="A8073">
        <v>107109</v>
      </c>
      <c r="B8073" t="s">
        <v>7041</v>
      </c>
      <c r="C8073" t="s">
        <v>33</v>
      </c>
      <c r="D8073">
        <v>0</v>
      </c>
      <c r="F8073" t="s">
        <v>8479</v>
      </c>
      <c r="G8073" t="s">
        <v>277</v>
      </c>
      <c r="H8073" t="s">
        <v>14188</v>
      </c>
      <c r="I8073" t="s">
        <v>37</v>
      </c>
      <c r="J8073" t="s">
        <v>37</v>
      </c>
      <c r="K8073" t="s">
        <v>37</v>
      </c>
      <c r="L8073" t="s">
        <v>37</v>
      </c>
      <c r="M8073" t="s">
        <v>278</v>
      </c>
      <c r="N8073" t="s">
        <v>12872</v>
      </c>
      <c r="O8073" t="s">
        <v>14074</v>
      </c>
      <c r="P8073" t="s">
        <v>14189</v>
      </c>
      <c r="Q8073" t="s">
        <v>14190</v>
      </c>
      <c r="R8073" t="s">
        <v>177</v>
      </c>
      <c r="S8073" t="s">
        <v>128</v>
      </c>
      <c r="T8073" t="s">
        <v>8784</v>
      </c>
      <c r="U8073" t="s">
        <v>8785</v>
      </c>
      <c r="X8073">
        <v>3</v>
      </c>
      <c r="Y8073">
        <v>0</v>
      </c>
      <c r="Z8073">
        <v>0</v>
      </c>
      <c r="AA8073">
        <v>0</v>
      </c>
      <c r="AB8073">
        <v>433800</v>
      </c>
      <c r="AC8073" t="s">
        <v>178</v>
      </c>
      <c r="AD8073">
        <f>+VLOOKUP(T8073,items!$A$2:$D$1255,4,0)</f>
        <v>0</v>
      </c>
      <c r="AE8073">
        <f>+VLOOKUP(T8073,Tabla1[],5,0)</f>
        <v>0</v>
      </c>
      <c r="AF8073">
        <f t="shared" si="126"/>
        <v>11</v>
      </c>
    </row>
    <row r="8074" spans="1:32" x14ac:dyDescent="0.25">
      <c r="A8074">
        <v>107109</v>
      </c>
      <c r="B8074" t="s">
        <v>7041</v>
      </c>
      <c r="C8074" t="s">
        <v>33</v>
      </c>
      <c r="D8074">
        <v>0</v>
      </c>
      <c r="F8074" t="s">
        <v>8479</v>
      </c>
      <c r="G8074" t="s">
        <v>277</v>
      </c>
      <c r="H8074" t="s">
        <v>14188</v>
      </c>
      <c r="I8074" t="s">
        <v>37</v>
      </c>
      <c r="J8074" t="s">
        <v>37</v>
      </c>
      <c r="K8074" t="s">
        <v>37</v>
      </c>
      <c r="L8074" t="s">
        <v>37</v>
      </c>
      <c r="M8074" t="s">
        <v>278</v>
      </c>
      <c r="N8074" t="s">
        <v>12872</v>
      </c>
      <c r="O8074" t="s">
        <v>14074</v>
      </c>
      <c r="P8074" t="s">
        <v>14189</v>
      </c>
      <c r="Q8074" t="s">
        <v>14190</v>
      </c>
      <c r="R8074" t="s">
        <v>177</v>
      </c>
      <c r="S8074" t="s">
        <v>128</v>
      </c>
      <c r="T8074" t="s">
        <v>8786</v>
      </c>
      <c r="U8074" t="s">
        <v>8787</v>
      </c>
      <c r="X8074">
        <v>3</v>
      </c>
      <c r="Y8074">
        <v>0</v>
      </c>
      <c r="Z8074">
        <v>0</v>
      </c>
      <c r="AA8074">
        <v>0</v>
      </c>
      <c r="AB8074">
        <v>931200</v>
      </c>
      <c r="AC8074" t="s">
        <v>178</v>
      </c>
      <c r="AD8074">
        <f>+VLOOKUP(T8074,items!$A$2:$D$1255,4,0)</f>
        <v>0</v>
      </c>
      <c r="AE8074">
        <f>+VLOOKUP(T8074,Tabla1[],5,0)</f>
        <v>0</v>
      </c>
      <c r="AF8074">
        <f t="shared" si="126"/>
        <v>11</v>
      </c>
    </row>
    <row r="8075" spans="1:32" x14ac:dyDescent="0.25">
      <c r="A8075">
        <v>107128</v>
      </c>
      <c r="B8075" t="s">
        <v>3679</v>
      </c>
      <c r="C8075" t="s">
        <v>75</v>
      </c>
      <c r="D8075">
        <v>0</v>
      </c>
      <c r="F8075" t="s">
        <v>8479</v>
      </c>
      <c r="G8075" t="s">
        <v>8479</v>
      </c>
      <c r="H8075" t="s">
        <v>14191</v>
      </c>
      <c r="I8075" t="s">
        <v>37</v>
      </c>
      <c r="J8075" t="s">
        <v>14192</v>
      </c>
      <c r="K8075" t="s">
        <v>14193</v>
      </c>
      <c r="L8075" t="s">
        <v>37</v>
      </c>
      <c r="M8075" t="s">
        <v>13254</v>
      </c>
      <c r="N8075" t="s">
        <v>13254</v>
      </c>
      <c r="O8075" t="s">
        <v>11844</v>
      </c>
      <c r="P8075" t="s">
        <v>12073</v>
      </c>
      <c r="Q8075" t="s">
        <v>12073</v>
      </c>
      <c r="R8075" t="s">
        <v>127</v>
      </c>
      <c r="S8075" t="s">
        <v>164</v>
      </c>
      <c r="T8075" t="s">
        <v>1469</v>
      </c>
      <c r="U8075" t="s">
        <v>578</v>
      </c>
      <c r="X8075">
        <v>8</v>
      </c>
      <c r="Y8075">
        <v>0</v>
      </c>
      <c r="Z8075">
        <v>0</v>
      </c>
      <c r="AA8075">
        <v>0</v>
      </c>
      <c r="AB8075">
        <v>420800</v>
      </c>
      <c r="AC8075" t="s">
        <v>47</v>
      </c>
      <c r="AD8075">
        <f>+VLOOKUP(T8075,items!$A$2:$D$1255,4,0)</f>
        <v>0</v>
      </c>
      <c r="AE8075">
        <f>+VLOOKUP(T8075,Tabla1[],5,0)</f>
        <v>0</v>
      </c>
      <c r="AF8075">
        <f t="shared" si="126"/>
        <v>8</v>
      </c>
    </row>
    <row r="8076" spans="1:32" x14ac:dyDescent="0.25">
      <c r="A8076">
        <v>107135</v>
      </c>
      <c r="B8076" t="s">
        <v>14194</v>
      </c>
      <c r="C8076" t="s">
        <v>75</v>
      </c>
      <c r="D8076">
        <v>0</v>
      </c>
      <c r="F8076" t="s">
        <v>8479</v>
      </c>
      <c r="G8076" t="s">
        <v>277</v>
      </c>
      <c r="H8076" t="s">
        <v>37</v>
      </c>
      <c r="I8076" t="s">
        <v>37</v>
      </c>
      <c r="J8076" t="s">
        <v>37</v>
      </c>
      <c r="K8076" t="s">
        <v>37</v>
      </c>
      <c r="L8076" t="s">
        <v>37</v>
      </c>
      <c r="M8076" t="s">
        <v>278</v>
      </c>
      <c r="N8076" t="s">
        <v>1155</v>
      </c>
      <c r="O8076" t="s">
        <v>10705</v>
      </c>
      <c r="P8076" t="s">
        <v>174</v>
      </c>
      <c r="Q8076" t="s">
        <v>13019</v>
      </c>
      <c r="R8076" t="s">
        <v>282</v>
      </c>
      <c r="S8076" t="s">
        <v>44</v>
      </c>
      <c r="T8076" t="s">
        <v>14195</v>
      </c>
      <c r="U8076" t="s">
        <v>14196</v>
      </c>
      <c r="V8076" t="s">
        <v>244</v>
      </c>
      <c r="X8076">
        <v>1</v>
      </c>
      <c r="Y8076">
        <v>0</v>
      </c>
      <c r="Z8076">
        <v>0</v>
      </c>
      <c r="AA8076">
        <v>0</v>
      </c>
      <c r="AB8076">
        <v>20064600</v>
      </c>
      <c r="AC8076" t="s">
        <v>285</v>
      </c>
      <c r="AD8076" t="e">
        <f>+VLOOKUP(T8076,items!$A$2:$D$1255,4,0)</f>
        <v>#N/A</v>
      </c>
      <c r="AE8076" t="e">
        <f>+VLOOKUP(T8076,Tabla1[],5,0)</f>
        <v>#N/A</v>
      </c>
      <c r="AF8076">
        <f t="shared" si="126"/>
        <v>11</v>
      </c>
    </row>
    <row r="8077" spans="1:32" x14ac:dyDescent="0.25">
      <c r="A8077">
        <v>107135</v>
      </c>
      <c r="B8077" t="s">
        <v>14194</v>
      </c>
      <c r="C8077" t="s">
        <v>75</v>
      </c>
      <c r="D8077">
        <v>0</v>
      </c>
      <c r="F8077" t="s">
        <v>8479</v>
      </c>
      <c r="G8077" t="s">
        <v>277</v>
      </c>
      <c r="H8077" t="s">
        <v>37</v>
      </c>
      <c r="I8077" t="s">
        <v>37</v>
      </c>
      <c r="J8077" t="s">
        <v>37</v>
      </c>
      <c r="K8077" t="s">
        <v>37</v>
      </c>
      <c r="L8077" t="s">
        <v>37</v>
      </c>
      <c r="M8077" t="s">
        <v>278</v>
      </c>
      <c r="N8077" t="s">
        <v>1155</v>
      </c>
      <c r="O8077" t="s">
        <v>10705</v>
      </c>
      <c r="P8077" t="s">
        <v>174</v>
      </c>
      <c r="Q8077" t="s">
        <v>13019</v>
      </c>
      <c r="R8077" t="s">
        <v>282</v>
      </c>
      <c r="S8077" t="s">
        <v>44</v>
      </c>
      <c r="T8077" t="s">
        <v>94</v>
      </c>
      <c r="U8077" t="s">
        <v>12261</v>
      </c>
      <c r="X8077">
        <v>1</v>
      </c>
      <c r="Y8077">
        <v>0</v>
      </c>
      <c r="Z8077">
        <v>0</v>
      </c>
      <c r="AA8077">
        <v>0</v>
      </c>
      <c r="AB8077">
        <v>2444940</v>
      </c>
      <c r="AC8077" t="s">
        <v>285</v>
      </c>
      <c r="AD8077" t="e">
        <f>+VLOOKUP(T8077,items!$A$2:$D$1255,4,0)</f>
        <v>#N/A</v>
      </c>
      <c r="AE8077" t="e">
        <f>+VLOOKUP(T8077,Tabla1[],5,0)</f>
        <v>#N/A</v>
      </c>
      <c r="AF8077">
        <f t="shared" si="126"/>
        <v>11</v>
      </c>
    </row>
    <row r="8078" spans="1:32" x14ac:dyDescent="0.25">
      <c r="A8078">
        <v>107161</v>
      </c>
      <c r="B8078" t="s">
        <v>14197</v>
      </c>
      <c r="C8078" t="s">
        <v>33</v>
      </c>
      <c r="D8078">
        <v>0</v>
      </c>
      <c r="F8078" t="s">
        <v>13254</v>
      </c>
      <c r="G8078" t="s">
        <v>8233</v>
      </c>
      <c r="H8078" t="s">
        <v>14198</v>
      </c>
      <c r="I8078" t="s">
        <v>37</v>
      </c>
      <c r="J8078" t="s">
        <v>37</v>
      </c>
      <c r="K8078" t="s">
        <v>37</v>
      </c>
      <c r="L8078" t="s">
        <v>37</v>
      </c>
      <c r="M8078" t="s">
        <v>8480</v>
      </c>
      <c r="N8078" t="s">
        <v>8480</v>
      </c>
      <c r="O8078" t="s">
        <v>10370</v>
      </c>
      <c r="P8078" t="s">
        <v>10371</v>
      </c>
      <c r="Q8078" t="s">
        <v>9158</v>
      </c>
      <c r="R8078" t="s">
        <v>6300</v>
      </c>
      <c r="S8078" t="s">
        <v>128</v>
      </c>
      <c r="T8078" t="s">
        <v>14199</v>
      </c>
      <c r="U8078" t="s">
        <v>14200</v>
      </c>
      <c r="X8078">
        <v>120</v>
      </c>
      <c r="Y8078">
        <v>0</v>
      </c>
      <c r="Z8078">
        <v>0</v>
      </c>
      <c r="AA8078">
        <v>0</v>
      </c>
      <c r="AB8078">
        <v>2925600</v>
      </c>
      <c r="AC8078" t="s">
        <v>47</v>
      </c>
      <c r="AD8078">
        <f>+VLOOKUP(T8078,items!$A$2:$D$1255,4,0)</f>
        <v>0</v>
      </c>
      <c r="AE8078">
        <f>+VLOOKUP(T8078,Tabla1[],5,0)</f>
        <v>0</v>
      </c>
      <c r="AF8078">
        <f t="shared" si="126"/>
        <v>9</v>
      </c>
    </row>
    <row r="8079" spans="1:32" x14ac:dyDescent="0.25">
      <c r="A8079">
        <v>107161</v>
      </c>
      <c r="B8079" t="s">
        <v>14197</v>
      </c>
      <c r="C8079" t="s">
        <v>33</v>
      </c>
      <c r="D8079">
        <v>0</v>
      </c>
      <c r="F8079" t="s">
        <v>13254</v>
      </c>
      <c r="G8079" t="s">
        <v>8233</v>
      </c>
      <c r="H8079" t="s">
        <v>14198</v>
      </c>
      <c r="I8079" t="s">
        <v>37</v>
      </c>
      <c r="J8079" t="s">
        <v>37</v>
      </c>
      <c r="K8079" t="s">
        <v>37</v>
      </c>
      <c r="L8079" t="s">
        <v>37</v>
      </c>
      <c r="M8079" t="s">
        <v>8480</v>
      </c>
      <c r="N8079" t="s">
        <v>8480</v>
      </c>
      <c r="O8079" t="s">
        <v>10370</v>
      </c>
      <c r="P8079" t="s">
        <v>10371</v>
      </c>
      <c r="Q8079" t="s">
        <v>9158</v>
      </c>
      <c r="R8079" t="s">
        <v>6300</v>
      </c>
      <c r="S8079" t="s">
        <v>128</v>
      </c>
      <c r="T8079" t="s">
        <v>14201</v>
      </c>
      <c r="U8079" t="s">
        <v>14202</v>
      </c>
      <c r="X8079">
        <v>1350</v>
      </c>
      <c r="Y8079">
        <v>0</v>
      </c>
      <c r="Z8079">
        <v>0</v>
      </c>
      <c r="AA8079">
        <v>0</v>
      </c>
      <c r="AB8079">
        <v>405000</v>
      </c>
      <c r="AC8079" t="s">
        <v>47</v>
      </c>
      <c r="AD8079">
        <f>+VLOOKUP(T8079,items!$A$2:$D$1255,4,0)</f>
        <v>0</v>
      </c>
      <c r="AE8079">
        <f>+VLOOKUP(T8079,Tabla1[],5,0)</f>
        <v>0</v>
      </c>
      <c r="AF8079">
        <f t="shared" si="126"/>
        <v>9</v>
      </c>
    </row>
    <row r="8080" spans="1:32" x14ac:dyDescent="0.25">
      <c r="A8080">
        <v>107161</v>
      </c>
      <c r="B8080" t="s">
        <v>14197</v>
      </c>
      <c r="C8080" t="s">
        <v>33</v>
      </c>
      <c r="D8080">
        <v>0</v>
      </c>
      <c r="F8080" t="s">
        <v>13254</v>
      </c>
      <c r="G8080" t="s">
        <v>8233</v>
      </c>
      <c r="H8080" t="s">
        <v>14198</v>
      </c>
      <c r="I8080" t="s">
        <v>37</v>
      </c>
      <c r="J8080" t="s">
        <v>37</v>
      </c>
      <c r="K8080" t="s">
        <v>37</v>
      </c>
      <c r="L8080" t="s">
        <v>37</v>
      </c>
      <c r="M8080" t="s">
        <v>8480</v>
      </c>
      <c r="N8080" t="s">
        <v>8480</v>
      </c>
      <c r="O8080" t="s">
        <v>10370</v>
      </c>
      <c r="P8080" t="s">
        <v>10371</v>
      </c>
      <c r="Q8080" t="s">
        <v>9158</v>
      </c>
      <c r="R8080" t="s">
        <v>6300</v>
      </c>
      <c r="S8080" t="s">
        <v>128</v>
      </c>
      <c r="T8080" t="s">
        <v>314</v>
      </c>
      <c r="U8080" t="s">
        <v>315</v>
      </c>
      <c r="X8080">
        <v>1</v>
      </c>
      <c r="Y8080">
        <v>0</v>
      </c>
      <c r="Z8080">
        <v>0</v>
      </c>
      <c r="AA8080">
        <v>0</v>
      </c>
      <c r="AB8080">
        <v>1000000</v>
      </c>
      <c r="AC8080" t="s">
        <v>47</v>
      </c>
      <c r="AD8080">
        <f>+VLOOKUP(T8080,items!$A$2:$D$1255,4,0)</f>
        <v>0</v>
      </c>
      <c r="AE8080">
        <f>+VLOOKUP(T8080,Tabla1[],5,0)</f>
        <v>0</v>
      </c>
      <c r="AF8080">
        <f t="shared" si="126"/>
        <v>9</v>
      </c>
    </row>
    <row r="8081" spans="1:32" x14ac:dyDescent="0.25">
      <c r="A8081">
        <v>107167</v>
      </c>
      <c r="B8081" t="s">
        <v>1003</v>
      </c>
      <c r="C8081" t="s">
        <v>33</v>
      </c>
      <c r="D8081">
        <v>0</v>
      </c>
      <c r="F8081" t="s">
        <v>13254</v>
      </c>
      <c r="G8081" t="s">
        <v>13254</v>
      </c>
      <c r="H8081" t="s">
        <v>14203</v>
      </c>
      <c r="I8081" t="s">
        <v>37</v>
      </c>
      <c r="J8081" t="s">
        <v>14204</v>
      </c>
      <c r="K8081" t="s">
        <v>14205</v>
      </c>
      <c r="L8081" t="s">
        <v>14206</v>
      </c>
      <c r="M8081" t="s">
        <v>13016</v>
      </c>
      <c r="N8081" t="s">
        <v>13016</v>
      </c>
      <c r="O8081" t="s">
        <v>9158</v>
      </c>
      <c r="P8081" t="s">
        <v>11773</v>
      </c>
      <c r="Q8081" t="s">
        <v>12822</v>
      </c>
      <c r="R8081" t="s">
        <v>127</v>
      </c>
      <c r="S8081" t="s">
        <v>108</v>
      </c>
      <c r="T8081" t="s">
        <v>1039</v>
      </c>
      <c r="U8081" t="s">
        <v>1040</v>
      </c>
      <c r="V8081" t="s">
        <v>231</v>
      </c>
      <c r="X8081">
        <v>2</v>
      </c>
      <c r="Y8081">
        <v>0</v>
      </c>
      <c r="Z8081">
        <v>0</v>
      </c>
      <c r="AA8081">
        <v>0</v>
      </c>
      <c r="AB8081">
        <v>0</v>
      </c>
      <c r="AC8081" t="s">
        <v>47</v>
      </c>
      <c r="AD8081">
        <f>+VLOOKUP(T8081,items!$A$2:$D$1255,4,0)</f>
        <v>0</v>
      </c>
      <c r="AE8081">
        <f>+VLOOKUP(T8081,Tabla1[],5,0)</f>
        <v>0</v>
      </c>
      <c r="AF8081">
        <f t="shared" si="126"/>
        <v>9</v>
      </c>
    </row>
    <row r="8082" spans="1:32" x14ac:dyDescent="0.25">
      <c r="A8082">
        <v>107167</v>
      </c>
      <c r="B8082" t="s">
        <v>1003</v>
      </c>
      <c r="C8082" t="s">
        <v>33</v>
      </c>
      <c r="D8082">
        <v>0</v>
      </c>
      <c r="F8082" t="s">
        <v>13254</v>
      </c>
      <c r="G8082" t="s">
        <v>13254</v>
      </c>
      <c r="H8082" t="s">
        <v>14203</v>
      </c>
      <c r="I8082" t="s">
        <v>37</v>
      </c>
      <c r="J8082" t="s">
        <v>14204</v>
      </c>
      <c r="K8082" t="s">
        <v>14205</v>
      </c>
      <c r="L8082" t="s">
        <v>14206</v>
      </c>
      <c r="M8082" t="s">
        <v>13016</v>
      </c>
      <c r="N8082" t="s">
        <v>13016</v>
      </c>
      <c r="O8082" t="s">
        <v>9158</v>
      </c>
      <c r="P8082" t="s">
        <v>11773</v>
      </c>
      <c r="Q8082" t="s">
        <v>12822</v>
      </c>
      <c r="R8082" t="s">
        <v>127</v>
      </c>
      <c r="S8082" t="s">
        <v>108</v>
      </c>
      <c r="T8082" t="s">
        <v>14207</v>
      </c>
      <c r="U8082" t="s">
        <v>14208</v>
      </c>
      <c r="V8082" t="s">
        <v>166</v>
      </c>
      <c r="X8082">
        <v>1</v>
      </c>
      <c r="Y8082">
        <v>0</v>
      </c>
      <c r="Z8082">
        <v>0</v>
      </c>
      <c r="AA8082">
        <v>0</v>
      </c>
      <c r="AB8082">
        <v>0</v>
      </c>
      <c r="AC8082" t="s">
        <v>47</v>
      </c>
      <c r="AD8082" t="str">
        <f>+VLOOKUP(T8082,items!$A$2:$D$1255,4,0)</f>
        <v>COJINES</v>
      </c>
      <c r="AE8082">
        <f>+VLOOKUP(T8082,Tabla1[],5,0)</f>
        <v>0</v>
      </c>
      <c r="AF8082">
        <f t="shared" si="126"/>
        <v>9</v>
      </c>
    </row>
    <row r="8083" spans="1:32" x14ac:dyDescent="0.25">
      <c r="A8083">
        <v>107167</v>
      </c>
      <c r="B8083" t="s">
        <v>1003</v>
      </c>
      <c r="C8083" t="s">
        <v>33</v>
      </c>
      <c r="D8083">
        <v>0</v>
      </c>
      <c r="F8083" t="s">
        <v>13254</v>
      </c>
      <c r="G8083" t="s">
        <v>13254</v>
      </c>
      <c r="H8083" t="s">
        <v>14203</v>
      </c>
      <c r="I8083" t="s">
        <v>37</v>
      </c>
      <c r="J8083" t="s">
        <v>14204</v>
      </c>
      <c r="K8083" t="s">
        <v>14205</v>
      </c>
      <c r="L8083" t="s">
        <v>14206</v>
      </c>
      <c r="M8083" t="s">
        <v>13016</v>
      </c>
      <c r="N8083" t="s">
        <v>13016</v>
      </c>
      <c r="O8083" t="s">
        <v>9158</v>
      </c>
      <c r="P8083" t="s">
        <v>11773</v>
      </c>
      <c r="Q8083" t="s">
        <v>12822</v>
      </c>
      <c r="R8083" t="s">
        <v>127</v>
      </c>
      <c r="S8083" t="s">
        <v>108</v>
      </c>
      <c r="T8083" t="s">
        <v>14209</v>
      </c>
      <c r="U8083" t="s">
        <v>14210</v>
      </c>
      <c r="V8083" t="s">
        <v>166</v>
      </c>
      <c r="X8083">
        <v>1</v>
      </c>
      <c r="Y8083">
        <v>0</v>
      </c>
      <c r="Z8083">
        <v>0</v>
      </c>
      <c r="AA8083">
        <v>0</v>
      </c>
      <c r="AB8083">
        <v>0</v>
      </c>
      <c r="AC8083" t="s">
        <v>47</v>
      </c>
      <c r="AD8083" t="str">
        <f>+VLOOKUP(T8083,items!$A$2:$D$1255,4,0)</f>
        <v>COJINES</v>
      </c>
      <c r="AE8083">
        <f>+VLOOKUP(T8083,Tabla1[],5,0)</f>
        <v>0</v>
      </c>
      <c r="AF8083">
        <f t="shared" si="126"/>
        <v>9</v>
      </c>
    </row>
    <row r="8084" spans="1:32" x14ac:dyDescent="0.25">
      <c r="A8084">
        <v>107167</v>
      </c>
      <c r="B8084" t="s">
        <v>1003</v>
      </c>
      <c r="C8084" t="s">
        <v>33</v>
      </c>
      <c r="D8084">
        <v>0</v>
      </c>
      <c r="F8084" t="s">
        <v>13254</v>
      </c>
      <c r="G8084" t="s">
        <v>13254</v>
      </c>
      <c r="H8084" t="s">
        <v>14203</v>
      </c>
      <c r="I8084" t="s">
        <v>37</v>
      </c>
      <c r="J8084" t="s">
        <v>14204</v>
      </c>
      <c r="K8084" t="s">
        <v>14205</v>
      </c>
      <c r="L8084" t="s">
        <v>14206</v>
      </c>
      <c r="M8084" t="s">
        <v>13016</v>
      </c>
      <c r="N8084" t="s">
        <v>13016</v>
      </c>
      <c r="O8084" t="s">
        <v>9158</v>
      </c>
      <c r="P8084" t="s">
        <v>11773</v>
      </c>
      <c r="Q8084" t="s">
        <v>12822</v>
      </c>
      <c r="R8084" t="s">
        <v>127</v>
      </c>
      <c r="S8084" t="s">
        <v>108</v>
      </c>
      <c r="T8084" t="s">
        <v>5202</v>
      </c>
      <c r="U8084" t="s">
        <v>5203</v>
      </c>
      <c r="V8084" t="s">
        <v>166</v>
      </c>
      <c r="X8084">
        <v>2</v>
      </c>
      <c r="Y8084">
        <v>0</v>
      </c>
      <c r="Z8084">
        <v>0</v>
      </c>
      <c r="AA8084">
        <v>0</v>
      </c>
      <c r="AB8084">
        <v>0</v>
      </c>
      <c r="AC8084" t="s">
        <v>47</v>
      </c>
      <c r="AD8084" t="str">
        <f>+VLOOKUP(T8084,items!$A$2:$D$1255,4,0)</f>
        <v>COJIN</v>
      </c>
      <c r="AE8084">
        <f>+VLOOKUP(T8084,Tabla1[],5,0)</f>
        <v>0</v>
      </c>
      <c r="AF8084">
        <f t="shared" si="126"/>
        <v>9</v>
      </c>
    </row>
    <row r="8085" spans="1:32" x14ac:dyDescent="0.25">
      <c r="A8085">
        <v>107172</v>
      </c>
      <c r="B8085" t="s">
        <v>14211</v>
      </c>
      <c r="C8085" t="s">
        <v>75</v>
      </c>
      <c r="D8085">
        <v>0</v>
      </c>
      <c r="F8085" t="s">
        <v>175</v>
      </c>
      <c r="G8085" t="s">
        <v>10221</v>
      </c>
      <c r="H8085" t="s">
        <v>14212</v>
      </c>
      <c r="I8085" t="s">
        <v>37</v>
      </c>
      <c r="J8085" t="s">
        <v>14213</v>
      </c>
      <c r="K8085" t="s">
        <v>14214</v>
      </c>
      <c r="L8085" t="s">
        <v>37</v>
      </c>
      <c r="M8085" t="s">
        <v>9152</v>
      </c>
      <c r="N8085" t="s">
        <v>9152</v>
      </c>
      <c r="O8085" t="s">
        <v>11093</v>
      </c>
      <c r="P8085" t="s">
        <v>12153</v>
      </c>
      <c r="Q8085" t="s">
        <v>12153</v>
      </c>
      <c r="R8085" t="s">
        <v>127</v>
      </c>
      <c r="S8085" t="s">
        <v>108</v>
      </c>
      <c r="T8085" t="s">
        <v>9521</v>
      </c>
      <c r="U8085" t="s">
        <v>9522</v>
      </c>
      <c r="X8085">
        <v>1</v>
      </c>
      <c r="Y8085">
        <v>0</v>
      </c>
      <c r="Z8085">
        <v>0</v>
      </c>
      <c r="AA8085">
        <v>0</v>
      </c>
      <c r="AB8085">
        <v>84034</v>
      </c>
      <c r="AC8085" t="s">
        <v>47</v>
      </c>
      <c r="AD8085" t="e">
        <f>+VLOOKUP(T8085,items!$A$2:$D$1255,4,0)</f>
        <v>#N/A</v>
      </c>
      <c r="AE8085" t="e">
        <f>+VLOOKUP(T8085,Tabla1[],5,0)</f>
        <v>#N/A</v>
      </c>
      <c r="AF8085">
        <f t="shared" si="126"/>
        <v>9</v>
      </c>
    </row>
    <row r="8086" spans="1:32" x14ac:dyDescent="0.25">
      <c r="A8086">
        <v>107173</v>
      </c>
      <c r="B8086" t="s">
        <v>10454</v>
      </c>
      <c r="C8086" t="s">
        <v>75</v>
      </c>
      <c r="D8086">
        <v>0</v>
      </c>
      <c r="F8086" t="s">
        <v>13254</v>
      </c>
      <c r="G8086" t="s">
        <v>11094</v>
      </c>
      <c r="H8086" t="s">
        <v>14215</v>
      </c>
      <c r="I8086" t="s">
        <v>14216</v>
      </c>
      <c r="J8086" t="s">
        <v>14217</v>
      </c>
      <c r="K8086" t="s">
        <v>14218</v>
      </c>
      <c r="L8086" t="s">
        <v>37</v>
      </c>
      <c r="M8086" t="s">
        <v>9158</v>
      </c>
      <c r="N8086" t="s">
        <v>6292</v>
      </c>
      <c r="O8086" t="s">
        <v>12569</v>
      </c>
      <c r="P8086" t="s">
        <v>3391</v>
      </c>
      <c r="Q8086" t="s">
        <v>13331</v>
      </c>
      <c r="R8086" t="s">
        <v>764</v>
      </c>
      <c r="S8086" t="s">
        <v>44</v>
      </c>
      <c r="T8086" t="s">
        <v>433</v>
      </c>
      <c r="U8086" t="s">
        <v>434</v>
      </c>
      <c r="W8086" t="s">
        <v>117</v>
      </c>
      <c r="X8086">
        <v>1</v>
      </c>
      <c r="Y8086">
        <v>12500</v>
      </c>
      <c r="Z8086">
        <v>0</v>
      </c>
      <c r="AA8086">
        <v>2600</v>
      </c>
      <c r="AB8086">
        <v>12021066</v>
      </c>
      <c r="AC8086" t="s">
        <v>47</v>
      </c>
      <c r="AD8086">
        <f>+VLOOKUP(T8086,items!$A$2:$D$1255,4,0)</f>
        <v>0</v>
      </c>
      <c r="AE8086">
        <f>+VLOOKUP(T8086,Tabla1[],5,0)</f>
        <v>0</v>
      </c>
      <c r="AF8086">
        <f t="shared" si="126"/>
        <v>9</v>
      </c>
    </row>
    <row r="8087" spans="1:32" x14ac:dyDescent="0.25">
      <c r="A8087">
        <v>107173</v>
      </c>
      <c r="B8087" t="s">
        <v>10454</v>
      </c>
      <c r="C8087" t="s">
        <v>75</v>
      </c>
      <c r="D8087">
        <v>0</v>
      </c>
      <c r="F8087" t="s">
        <v>13254</v>
      </c>
      <c r="G8087" t="s">
        <v>11094</v>
      </c>
      <c r="H8087" t="s">
        <v>14215</v>
      </c>
      <c r="I8087" t="s">
        <v>14216</v>
      </c>
      <c r="J8087" t="s">
        <v>14217</v>
      </c>
      <c r="K8087" t="s">
        <v>14218</v>
      </c>
      <c r="L8087" t="s">
        <v>37</v>
      </c>
      <c r="M8087" t="s">
        <v>9158</v>
      </c>
      <c r="N8087" t="s">
        <v>6292</v>
      </c>
      <c r="O8087" t="s">
        <v>12569</v>
      </c>
      <c r="P8087" t="s">
        <v>3391</v>
      </c>
      <c r="Q8087" t="s">
        <v>13331</v>
      </c>
      <c r="R8087" t="s">
        <v>764</v>
      </c>
      <c r="S8087" t="s">
        <v>44</v>
      </c>
      <c r="T8087" t="s">
        <v>94</v>
      </c>
      <c r="U8087" t="s">
        <v>12261</v>
      </c>
      <c r="X8087">
        <v>1</v>
      </c>
      <c r="Y8087">
        <v>0</v>
      </c>
      <c r="Z8087">
        <v>0</v>
      </c>
      <c r="AA8087">
        <v>0</v>
      </c>
      <c r="AB8087">
        <v>1000000</v>
      </c>
      <c r="AC8087" t="s">
        <v>47</v>
      </c>
      <c r="AD8087" t="e">
        <f>+VLOOKUP(T8087,items!$A$2:$D$1255,4,0)</f>
        <v>#N/A</v>
      </c>
      <c r="AE8087" t="e">
        <f>+VLOOKUP(T8087,Tabla1[],5,0)</f>
        <v>#N/A</v>
      </c>
      <c r="AF8087">
        <f t="shared" si="126"/>
        <v>9</v>
      </c>
    </row>
    <row r="8088" spans="1:32" x14ac:dyDescent="0.25">
      <c r="A8088">
        <v>107182</v>
      </c>
      <c r="B8088" t="s">
        <v>14219</v>
      </c>
      <c r="C8088" t="s">
        <v>1065</v>
      </c>
      <c r="D8088">
        <v>0</v>
      </c>
      <c r="F8088" t="s">
        <v>13254</v>
      </c>
      <c r="G8088" t="s">
        <v>11844</v>
      </c>
      <c r="H8088" t="s">
        <v>14220</v>
      </c>
      <c r="I8088" t="s">
        <v>37</v>
      </c>
      <c r="J8088" t="s">
        <v>37</v>
      </c>
      <c r="K8088" t="s">
        <v>14221</v>
      </c>
      <c r="L8088" t="s">
        <v>37</v>
      </c>
      <c r="M8088" t="s">
        <v>10581</v>
      </c>
      <c r="N8088" t="s">
        <v>10581</v>
      </c>
      <c r="O8088" t="s">
        <v>12073</v>
      </c>
      <c r="P8088" t="s">
        <v>8480</v>
      </c>
      <c r="Q8088" t="s">
        <v>8480</v>
      </c>
      <c r="R8088" t="s">
        <v>127</v>
      </c>
      <c r="S8088" t="s">
        <v>44</v>
      </c>
      <c r="T8088" t="s">
        <v>1232</v>
      </c>
      <c r="U8088" t="s">
        <v>1233</v>
      </c>
      <c r="X8088">
        <v>2</v>
      </c>
      <c r="Y8088">
        <v>0</v>
      </c>
      <c r="Z8088">
        <v>0</v>
      </c>
      <c r="AA8088">
        <v>0</v>
      </c>
      <c r="AB8088">
        <v>288660</v>
      </c>
      <c r="AC8088" t="s">
        <v>47</v>
      </c>
      <c r="AD8088">
        <f>+VLOOKUP(T8088,items!$A$2:$D$1255,4,0)</f>
        <v>0</v>
      </c>
      <c r="AE8088">
        <f>+VLOOKUP(T8088,Tabla1[],5,0)</f>
        <v>0</v>
      </c>
      <c r="AF8088">
        <f t="shared" si="126"/>
        <v>8</v>
      </c>
    </row>
    <row r="8089" spans="1:32" x14ac:dyDescent="0.25">
      <c r="A8089">
        <v>107201</v>
      </c>
      <c r="B8089" t="s">
        <v>14222</v>
      </c>
      <c r="C8089" t="s">
        <v>33</v>
      </c>
      <c r="D8089">
        <v>0</v>
      </c>
      <c r="F8089" t="s">
        <v>3800</v>
      </c>
      <c r="G8089" t="s">
        <v>12073</v>
      </c>
      <c r="H8089" t="s">
        <v>14223</v>
      </c>
      <c r="I8089" t="s">
        <v>37</v>
      </c>
      <c r="J8089" t="s">
        <v>14224</v>
      </c>
      <c r="K8089" t="s">
        <v>14225</v>
      </c>
      <c r="L8089" t="s">
        <v>14226</v>
      </c>
      <c r="M8089" t="s">
        <v>8480</v>
      </c>
      <c r="N8089" t="s">
        <v>8480</v>
      </c>
      <c r="O8089" t="s">
        <v>171</v>
      </c>
      <c r="P8089" t="s">
        <v>13927</v>
      </c>
      <c r="Q8089" t="s">
        <v>6298</v>
      </c>
      <c r="R8089" t="s">
        <v>127</v>
      </c>
      <c r="S8089" t="s">
        <v>108</v>
      </c>
      <c r="T8089" t="s">
        <v>550</v>
      </c>
      <c r="U8089" t="s">
        <v>551</v>
      </c>
      <c r="W8089" t="s">
        <v>211</v>
      </c>
      <c r="X8089">
        <v>2</v>
      </c>
      <c r="Y8089">
        <v>0</v>
      </c>
      <c r="Z8089">
        <v>0</v>
      </c>
      <c r="AA8089">
        <v>0</v>
      </c>
      <c r="AB8089">
        <v>1180136</v>
      </c>
      <c r="AC8089" t="s">
        <v>47</v>
      </c>
      <c r="AD8089">
        <f>+VLOOKUP(T8089,items!$A$2:$D$1255,4,0)</f>
        <v>0</v>
      </c>
      <c r="AE8089">
        <f>+VLOOKUP(T8089,Tabla1[],5,0)</f>
        <v>0</v>
      </c>
      <c r="AF8089">
        <f t="shared" si="126"/>
        <v>10</v>
      </c>
    </row>
    <row r="8090" spans="1:32" x14ac:dyDescent="0.25">
      <c r="A8090">
        <v>107201</v>
      </c>
      <c r="B8090" t="s">
        <v>14222</v>
      </c>
      <c r="C8090" t="s">
        <v>33</v>
      </c>
      <c r="D8090">
        <v>0</v>
      </c>
      <c r="F8090" t="s">
        <v>3800</v>
      </c>
      <c r="G8090" t="s">
        <v>12073</v>
      </c>
      <c r="H8090" t="s">
        <v>14223</v>
      </c>
      <c r="I8090" t="s">
        <v>37</v>
      </c>
      <c r="J8090" t="s">
        <v>14224</v>
      </c>
      <c r="K8090" t="s">
        <v>14225</v>
      </c>
      <c r="L8090" t="s">
        <v>14226</v>
      </c>
      <c r="M8090" t="s">
        <v>8480</v>
      </c>
      <c r="N8090" t="s">
        <v>8480</v>
      </c>
      <c r="O8090" t="s">
        <v>171</v>
      </c>
      <c r="P8090" t="s">
        <v>13927</v>
      </c>
      <c r="Q8090" t="s">
        <v>6298</v>
      </c>
      <c r="R8090" t="s">
        <v>127</v>
      </c>
      <c r="S8090" t="s">
        <v>108</v>
      </c>
      <c r="T8090" t="s">
        <v>562</v>
      </c>
      <c r="U8090" t="s">
        <v>7272</v>
      </c>
      <c r="V8090" t="s">
        <v>166</v>
      </c>
      <c r="X8090">
        <v>2</v>
      </c>
      <c r="Y8090">
        <v>0</v>
      </c>
      <c r="Z8090">
        <v>0</v>
      </c>
      <c r="AA8090">
        <v>0</v>
      </c>
      <c r="AB8090">
        <v>4296348</v>
      </c>
      <c r="AC8090" t="s">
        <v>47</v>
      </c>
      <c r="AD8090">
        <f>+VLOOKUP(T8090,items!$A$2:$D$1255,4,0)</f>
        <v>0</v>
      </c>
      <c r="AE8090">
        <f>+VLOOKUP(T8090,Tabla1[],5,0)</f>
        <v>0</v>
      </c>
      <c r="AF8090">
        <f t="shared" si="126"/>
        <v>10</v>
      </c>
    </row>
    <row r="8091" spans="1:32" x14ac:dyDescent="0.25">
      <c r="A8091">
        <v>107201</v>
      </c>
      <c r="B8091" t="s">
        <v>14222</v>
      </c>
      <c r="C8091" t="s">
        <v>33</v>
      </c>
      <c r="D8091">
        <v>0</v>
      </c>
      <c r="F8091" t="s">
        <v>3800</v>
      </c>
      <c r="G8091" t="s">
        <v>12073</v>
      </c>
      <c r="H8091" t="s">
        <v>14223</v>
      </c>
      <c r="I8091" t="s">
        <v>37</v>
      </c>
      <c r="J8091" t="s">
        <v>14224</v>
      </c>
      <c r="K8091" t="s">
        <v>14225</v>
      </c>
      <c r="L8091" t="s">
        <v>14226</v>
      </c>
      <c r="M8091" t="s">
        <v>8480</v>
      </c>
      <c r="N8091" t="s">
        <v>8480</v>
      </c>
      <c r="O8091" t="s">
        <v>171</v>
      </c>
      <c r="P8091" t="s">
        <v>13927</v>
      </c>
      <c r="Q8091" t="s">
        <v>6298</v>
      </c>
      <c r="R8091" t="s">
        <v>127</v>
      </c>
      <c r="S8091" t="s">
        <v>108</v>
      </c>
      <c r="T8091" t="s">
        <v>217</v>
      </c>
      <c r="U8091" t="s">
        <v>218</v>
      </c>
      <c r="X8091">
        <v>1</v>
      </c>
      <c r="Y8091">
        <v>0</v>
      </c>
      <c r="Z8091">
        <v>0</v>
      </c>
      <c r="AA8091">
        <v>0</v>
      </c>
      <c r="AB8091">
        <v>1246000</v>
      </c>
      <c r="AC8091" t="s">
        <v>47</v>
      </c>
      <c r="AD8091">
        <f>+VLOOKUP(T8091,items!$A$2:$D$1255,4,0)</f>
        <v>0</v>
      </c>
      <c r="AE8091">
        <f>+VLOOKUP(T8091,Tabla1[],5,0)</f>
        <v>0</v>
      </c>
      <c r="AF8091">
        <f t="shared" si="126"/>
        <v>10</v>
      </c>
    </row>
    <row r="8092" spans="1:32" x14ac:dyDescent="0.25">
      <c r="A8092">
        <v>107201</v>
      </c>
      <c r="B8092" t="s">
        <v>14222</v>
      </c>
      <c r="C8092" t="s">
        <v>33</v>
      </c>
      <c r="D8092">
        <v>0</v>
      </c>
      <c r="F8092" t="s">
        <v>3800</v>
      </c>
      <c r="G8092" t="s">
        <v>12073</v>
      </c>
      <c r="H8092" t="s">
        <v>14223</v>
      </c>
      <c r="I8092" t="s">
        <v>37</v>
      </c>
      <c r="J8092" t="s">
        <v>14224</v>
      </c>
      <c r="K8092" t="s">
        <v>14225</v>
      </c>
      <c r="L8092" t="s">
        <v>14226</v>
      </c>
      <c r="M8092" t="s">
        <v>8480</v>
      </c>
      <c r="N8092" t="s">
        <v>8480</v>
      </c>
      <c r="O8092" t="s">
        <v>171</v>
      </c>
      <c r="P8092" t="s">
        <v>13927</v>
      </c>
      <c r="Q8092" t="s">
        <v>6298</v>
      </c>
      <c r="R8092" t="s">
        <v>127</v>
      </c>
      <c r="S8092" t="s">
        <v>108</v>
      </c>
      <c r="T8092" t="s">
        <v>217</v>
      </c>
      <c r="U8092" t="s">
        <v>218</v>
      </c>
      <c r="X8092">
        <v>1</v>
      </c>
      <c r="Y8092">
        <v>0</v>
      </c>
      <c r="Z8092">
        <v>0</v>
      </c>
      <c r="AA8092">
        <v>0</v>
      </c>
      <c r="AB8092">
        <v>1390000</v>
      </c>
      <c r="AC8092" t="s">
        <v>47</v>
      </c>
      <c r="AD8092">
        <f>+VLOOKUP(T8092,items!$A$2:$D$1255,4,0)</f>
        <v>0</v>
      </c>
      <c r="AE8092">
        <f>+VLOOKUP(T8092,Tabla1[],5,0)</f>
        <v>0</v>
      </c>
      <c r="AF8092">
        <f t="shared" si="126"/>
        <v>10</v>
      </c>
    </row>
    <row r="8093" spans="1:32" x14ac:dyDescent="0.25">
      <c r="A8093">
        <v>107201</v>
      </c>
      <c r="B8093" t="s">
        <v>14222</v>
      </c>
      <c r="C8093" t="s">
        <v>33</v>
      </c>
      <c r="D8093">
        <v>0</v>
      </c>
      <c r="F8093" t="s">
        <v>3800</v>
      </c>
      <c r="G8093" t="s">
        <v>12073</v>
      </c>
      <c r="H8093" t="s">
        <v>14223</v>
      </c>
      <c r="I8093" t="s">
        <v>37</v>
      </c>
      <c r="J8093" t="s">
        <v>14224</v>
      </c>
      <c r="K8093" t="s">
        <v>14225</v>
      </c>
      <c r="L8093" t="s">
        <v>14226</v>
      </c>
      <c r="M8093" t="s">
        <v>8480</v>
      </c>
      <c r="N8093" t="s">
        <v>8480</v>
      </c>
      <c r="O8093" t="s">
        <v>171</v>
      </c>
      <c r="P8093" t="s">
        <v>13927</v>
      </c>
      <c r="Q8093" t="s">
        <v>6298</v>
      </c>
      <c r="R8093" t="s">
        <v>127</v>
      </c>
      <c r="S8093" t="s">
        <v>108</v>
      </c>
      <c r="T8093" t="s">
        <v>219</v>
      </c>
      <c r="U8093" t="s">
        <v>220</v>
      </c>
      <c r="X8093">
        <v>5</v>
      </c>
      <c r="Y8093">
        <v>0</v>
      </c>
      <c r="Z8093">
        <v>0</v>
      </c>
      <c r="AA8093">
        <v>0</v>
      </c>
      <c r="AB8093">
        <v>1750000</v>
      </c>
      <c r="AC8093" t="s">
        <v>47</v>
      </c>
      <c r="AD8093">
        <f>+VLOOKUP(T8093,items!$A$2:$D$1255,4,0)</f>
        <v>0</v>
      </c>
      <c r="AE8093">
        <f>+VLOOKUP(T8093,Tabla1[],5,0)</f>
        <v>0</v>
      </c>
      <c r="AF8093">
        <f t="shared" si="126"/>
        <v>10</v>
      </c>
    </row>
    <row r="8094" spans="1:32" x14ac:dyDescent="0.25">
      <c r="A8094">
        <v>107201</v>
      </c>
      <c r="B8094" t="s">
        <v>14222</v>
      </c>
      <c r="C8094" t="s">
        <v>33</v>
      </c>
      <c r="D8094">
        <v>0</v>
      </c>
      <c r="F8094" t="s">
        <v>3800</v>
      </c>
      <c r="G8094" t="s">
        <v>12073</v>
      </c>
      <c r="H8094" t="s">
        <v>14223</v>
      </c>
      <c r="I8094" t="s">
        <v>37</v>
      </c>
      <c r="J8094" t="s">
        <v>14224</v>
      </c>
      <c r="K8094" t="s">
        <v>14225</v>
      </c>
      <c r="L8094" t="s">
        <v>14226</v>
      </c>
      <c r="M8094" t="s">
        <v>8480</v>
      </c>
      <c r="N8094" t="s">
        <v>8480</v>
      </c>
      <c r="O8094" t="s">
        <v>171</v>
      </c>
      <c r="P8094" t="s">
        <v>13927</v>
      </c>
      <c r="Q8094" t="s">
        <v>6298</v>
      </c>
      <c r="R8094" t="s">
        <v>127</v>
      </c>
      <c r="S8094" t="s">
        <v>108</v>
      </c>
      <c r="T8094" t="s">
        <v>219</v>
      </c>
      <c r="U8094" t="s">
        <v>220</v>
      </c>
      <c r="X8094">
        <v>4</v>
      </c>
      <c r="Y8094">
        <v>0</v>
      </c>
      <c r="Z8094">
        <v>0</v>
      </c>
      <c r="AA8094">
        <v>0</v>
      </c>
      <c r="AB8094">
        <v>2160000</v>
      </c>
      <c r="AC8094" t="s">
        <v>47</v>
      </c>
      <c r="AD8094">
        <f>+VLOOKUP(T8094,items!$A$2:$D$1255,4,0)</f>
        <v>0</v>
      </c>
      <c r="AE8094">
        <f>+VLOOKUP(T8094,Tabla1[],5,0)</f>
        <v>0</v>
      </c>
      <c r="AF8094">
        <f t="shared" si="126"/>
        <v>10</v>
      </c>
    </row>
    <row r="8095" spans="1:32" x14ac:dyDescent="0.25">
      <c r="A8095">
        <v>107201</v>
      </c>
      <c r="B8095" t="s">
        <v>14222</v>
      </c>
      <c r="C8095" t="s">
        <v>33</v>
      </c>
      <c r="D8095">
        <v>0</v>
      </c>
      <c r="F8095" t="s">
        <v>3800</v>
      </c>
      <c r="G8095" t="s">
        <v>12073</v>
      </c>
      <c r="H8095" t="s">
        <v>14223</v>
      </c>
      <c r="I8095" t="s">
        <v>37</v>
      </c>
      <c r="J8095" t="s">
        <v>14224</v>
      </c>
      <c r="K8095" t="s">
        <v>14225</v>
      </c>
      <c r="L8095" t="s">
        <v>14226</v>
      </c>
      <c r="M8095" t="s">
        <v>8480</v>
      </c>
      <c r="N8095" t="s">
        <v>8480</v>
      </c>
      <c r="O8095" t="s">
        <v>171</v>
      </c>
      <c r="P8095" t="s">
        <v>13927</v>
      </c>
      <c r="Q8095" t="s">
        <v>6298</v>
      </c>
      <c r="R8095" t="s">
        <v>127</v>
      </c>
      <c r="S8095" t="s">
        <v>108</v>
      </c>
      <c r="T8095" t="s">
        <v>314</v>
      </c>
      <c r="U8095" t="s">
        <v>315</v>
      </c>
      <c r="X8095">
        <v>1</v>
      </c>
      <c r="Y8095">
        <v>0</v>
      </c>
      <c r="Z8095">
        <v>0</v>
      </c>
      <c r="AA8095">
        <v>0</v>
      </c>
      <c r="AB8095">
        <v>2200000</v>
      </c>
      <c r="AC8095" t="s">
        <v>47</v>
      </c>
      <c r="AD8095">
        <f>+VLOOKUP(T8095,items!$A$2:$D$1255,4,0)</f>
        <v>0</v>
      </c>
      <c r="AE8095">
        <f>+VLOOKUP(T8095,Tabla1[],5,0)</f>
        <v>0</v>
      </c>
      <c r="AF8095">
        <f t="shared" si="126"/>
        <v>10</v>
      </c>
    </row>
    <row r="8096" spans="1:32" x14ac:dyDescent="0.25">
      <c r="A8096">
        <v>107221</v>
      </c>
      <c r="B8096" t="s">
        <v>1311</v>
      </c>
      <c r="C8096" t="s">
        <v>33</v>
      </c>
      <c r="D8096">
        <v>0</v>
      </c>
      <c r="F8096" t="s">
        <v>11844</v>
      </c>
      <c r="G8096" t="s">
        <v>11844</v>
      </c>
      <c r="H8096" t="s">
        <v>14227</v>
      </c>
      <c r="I8096" t="s">
        <v>37</v>
      </c>
      <c r="J8096" t="s">
        <v>14228</v>
      </c>
      <c r="K8096" t="s">
        <v>14229</v>
      </c>
      <c r="L8096" t="s">
        <v>37</v>
      </c>
      <c r="M8096" t="s">
        <v>10581</v>
      </c>
      <c r="N8096" t="s">
        <v>10581</v>
      </c>
      <c r="O8096" t="s">
        <v>11188</v>
      </c>
      <c r="P8096" t="s">
        <v>8480</v>
      </c>
      <c r="Q8096" t="s">
        <v>10220</v>
      </c>
      <c r="R8096" t="s">
        <v>411</v>
      </c>
      <c r="S8096" t="s">
        <v>346</v>
      </c>
      <c r="T8096" t="s">
        <v>1624</v>
      </c>
      <c r="U8096" t="s">
        <v>828</v>
      </c>
      <c r="X8096">
        <v>4</v>
      </c>
      <c r="Y8096">
        <v>0</v>
      </c>
      <c r="Z8096">
        <v>0</v>
      </c>
      <c r="AA8096">
        <v>0</v>
      </c>
      <c r="AB8096">
        <v>210400</v>
      </c>
      <c r="AC8096" t="s">
        <v>47</v>
      </c>
      <c r="AD8096">
        <f>+VLOOKUP(T8096,items!$A$2:$D$1255,4,0)</f>
        <v>0</v>
      </c>
      <c r="AE8096">
        <f>+VLOOKUP(T8096,Tabla1[],5,0)</f>
        <v>0</v>
      </c>
      <c r="AF8096">
        <f t="shared" si="126"/>
        <v>8</v>
      </c>
    </row>
    <row r="8097" spans="1:32" x14ac:dyDescent="0.25">
      <c r="A8097">
        <v>107223</v>
      </c>
      <c r="B8097" t="s">
        <v>14230</v>
      </c>
      <c r="C8097" t="s">
        <v>75</v>
      </c>
      <c r="D8097">
        <v>0</v>
      </c>
      <c r="F8097" t="s">
        <v>11844</v>
      </c>
      <c r="G8097" t="s">
        <v>6292</v>
      </c>
      <c r="H8097" t="s">
        <v>14231</v>
      </c>
      <c r="I8097" t="s">
        <v>37</v>
      </c>
      <c r="J8097" t="s">
        <v>37</v>
      </c>
      <c r="K8097" t="s">
        <v>37</v>
      </c>
      <c r="L8097" t="s">
        <v>37</v>
      </c>
      <c r="M8097" t="s">
        <v>371</v>
      </c>
      <c r="N8097" t="s">
        <v>173</v>
      </c>
      <c r="O8097" t="s">
        <v>176</v>
      </c>
      <c r="P8097" t="s">
        <v>1263</v>
      </c>
      <c r="Q8097" t="s">
        <v>14232</v>
      </c>
      <c r="R8097" t="s">
        <v>8481</v>
      </c>
      <c r="S8097" t="s">
        <v>64</v>
      </c>
      <c r="T8097" t="s">
        <v>7509</v>
      </c>
      <c r="U8097" t="s">
        <v>9780</v>
      </c>
      <c r="X8097">
        <v>2</v>
      </c>
      <c r="Y8097">
        <v>0</v>
      </c>
      <c r="Z8097">
        <v>0</v>
      </c>
      <c r="AA8097">
        <v>0</v>
      </c>
      <c r="AB8097">
        <v>82800</v>
      </c>
      <c r="AC8097" t="s">
        <v>178</v>
      </c>
      <c r="AD8097">
        <f>+VLOOKUP(T8097,items!$A$2:$D$1255,4,0)</f>
        <v>0</v>
      </c>
      <c r="AE8097">
        <f>+VLOOKUP(T8097,Tabla1[],5,0)</f>
        <v>0</v>
      </c>
      <c r="AF8097">
        <f t="shared" si="126"/>
        <v>11</v>
      </c>
    </row>
    <row r="8098" spans="1:32" x14ac:dyDescent="0.25">
      <c r="A8098">
        <v>107223</v>
      </c>
      <c r="B8098" t="s">
        <v>14230</v>
      </c>
      <c r="C8098" t="s">
        <v>75</v>
      </c>
      <c r="D8098">
        <v>0</v>
      </c>
      <c r="F8098" t="s">
        <v>11844</v>
      </c>
      <c r="G8098" t="s">
        <v>6292</v>
      </c>
      <c r="H8098" t="s">
        <v>14231</v>
      </c>
      <c r="I8098" t="s">
        <v>37</v>
      </c>
      <c r="J8098" t="s">
        <v>37</v>
      </c>
      <c r="K8098" t="s">
        <v>37</v>
      </c>
      <c r="L8098" t="s">
        <v>37</v>
      </c>
      <c r="M8098" t="s">
        <v>371</v>
      </c>
      <c r="N8098" t="s">
        <v>173</v>
      </c>
      <c r="O8098" t="s">
        <v>176</v>
      </c>
      <c r="P8098" t="s">
        <v>1263</v>
      </c>
      <c r="Q8098" t="s">
        <v>14232</v>
      </c>
      <c r="R8098" t="s">
        <v>8481</v>
      </c>
      <c r="S8098" t="s">
        <v>64</v>
      </c>
      <c r="T8098" t="s">
        <v>431</v>
      </c>
      <c r="U8098" t="s">
        <v>432</v>
      </c>
      <c r="X8098">
        <v>2</v>
      </c>
      <c r="Y8098">
        <v>8000</v>
      </c>
      <c r="Z8098">
        <v>0</v>
      </c>
      <c r="AA8098">
        <v>0</v>
      </c>
      <c r="AB8098">
        <v>12280932</v>
      </c>
      <c r="AC8098" t="s">
        <v>178</v>
      </c>
      <c r="AD8098">
        <f>+VLOOKUP(T8098,items!$A$2:$D$1255,4,0)</f>
        <v>0</v>
      </c>
      <c r="AE8098">
        <f>+VLOOKUP(T8098,Tabla1[],5,0)</f>
        <v>0</v>
      </c>
      <c r="AF8098">
        <f t="shared" si="126"/>
        <v>11</v>
      </c>
    </row>
    <row r="8099" spans="1:32" x14ac:dyDescent="0.25">
      <c r="A8099">
        <v>107223</v>
      </c>
      <c r="B8099" t="s">
        <v>14230</v>
      </c>
      <c r="C8099" t="s">
        <v>75</v>
      </c>
      <c r="D8099">
        <v>0</v>
      </c>
      <c r="F8099" t="s">
        <v>11844</v>
      </c>
      <c r="G8099" t="s">
        <v>6292</v>
      </c>
      <c r="H8099" t="s">
        <v>14231</v>
      </c>
      <c r="I8099" t="s">
        <v>37</v>
      </c>
      <c r="J8099" t="s">
        <v>37</v>
      </c>
      <c r="K8099" t="s">
        <v>37</v>
      </c>
      <c r="L8099" t="s">
        <v>37</v>
      </c>
      <c r="M8099" t="s">
        <v>371</v>
      </c>
      <c r="N8099" t="s">
        <v>173</v>
      </c>
      <c r="O8099" t="s">
        <v>176</v>
      </c>
      <c r="P8099" t="s">
        <v>1263</v>
      </c>
      <c r="Q8099" t="s">
        <v>14232</v>
      </c>
      <c r="R8099" t="s">
        <v>8481</v>
      </c>
      <c r="S8099" t="s">
        <v>64</v>
      </c>
      <c r="T8099" t="s">
        <v>347</v>
      </c>
      <c r="U8099" t="s">
        <v>348</v>
      </c>
      <c r="W8099" t="s">
        <v>1088</v>
      </c>
      <c r="X8099">
        <v>1</v>
      </c>
      <c r="Y8099">
        <v>8000</v>
      </c>
      <c r="Z8099">
        <v>0</v>
      </c>
      <c r="AA8099">
        <v>0</v>
      </c>
      <c r="AB8099">
        <v>3522000</v>
      </c>
      <c r="AC8099" t="s">
        <v>178</v>
      </c>
      <c r="AD8099">
        <f>+VLOOKUP(T8099,items!$A$2:$D$1255,4,0)</f>
        <v>0</v>
      </c>
      <c r="AE8099">
        <f>+VLOOKUP(T8099,Tabla1[],5,0)</f>
        <v>0</v>
      </c>
      <c r="AF8099">
        <f t="shared" si="126"/>
        <v>11</v>
      </c>
    </row>
    <row r="8100" spans="1:32" x14ac:dyDescent="0.25">
      <c r="A8100">
        <v>107223</v>
      </c>
      <c r="B8100" t="s">
        <v>14230</v>
      </c>
      <c r="C8100" t="s">
        <v>75</v>
      </c>
      <c r="D8100">
        <v>0</v>
      </c>
      <c r="F8100" t="s">
        <v>11844</v>
      </c>
      <c r="G8100" t="s">
        <v>6292</v>
      </c>
      <c r="H8100" t="s">
        <v>14231</v>
      </c>
      <c r="I8100" t="s">
        <v>37</v>
      </c>
      <c r="J8100" t="s">
        <v>37</v>
      </c>
      <c r="K8100" t="s">
        <v>37</v>
      </c>
      <c r="L8100" t="s">
        <v>37</v>
      </c>
      <c r="M8100" t="s">
        <v>371</v>
      </c>
      <c r="N8100" t="s">
        <v>173</v>
      </c>
      <c r="O8100" t="s">
        <v>176</v>
      </c>
      <c r="P8100" t="s">
        <v>1263</v>
      </c>
      <c r="Q8100" t="s">
        <v>14232</v>
      </c>
      <c r="R8100" t="s">
        <v>8481</v>
      </c>
      <c r="S8100" t="s">
        <v>64</v>
      </c>
      <c r="T8100" t="s">
        <v>347</v>
      </c>
      <c r="U8100" t="s">
        <v>348</v>
      </c>
      <c r="W8100" t="s">
        <v>1088</v>
      </c>
      <c r="X8100">
        <v>2</v>
      </c>
      <c r="Y8100">
        <v>14400</v>
      </c>
      <c r="Z8100">
        <v>0</v>
      </c>
      <c r="AA8100">
        <v>0</v>
      </c>
      <c r="AB8100">
        <v>4025862</v>
      </c>
      <c r="AC8100" t="s">
        <v>178</v>
      </c>
      <c r="AD8100">
        <f>+VLOOKUP(T8100,items!$A$2:$D$1255,4,0)</f>
        <v>0</v>
      </c>
      <c r="AE8100">
        <f>+VLOOKUP(T8100,Tabla1[],5,0)</f>
        <v>0</v>
      </c>
      <c r="AF8100">
        <f t="shared" si="126"/>
        <v>11</v>
      </c>
    </row>
    <row r="8101" spans="1:32" x14ac:dyDescent="0.25">
      <c r="A8101">
        <v>107223</v>
      </c>
      <c r="B8101" t="s">
        <v>14230</v>
      </c>
      <c r="C8101" t="s">
        <v>75</v>
      </c>
      <c r="D8101">
        <v>0</v>
      </c>
      <c r="F8101" t="s">
        <v>11844</v>
      </c>
      <c r="G8101" t="s">
        <v>6292</v>
      </c>
      <c r="H8101" t="s">
        <v>14231</v>
      </c>
      <c r="I8101" t="s">
        <v>37</v>
      </c>
      <c r="J8101" t="s">
        <v>37</v>
      </c>
      <c r="K8101" t="s">
        <v>37</v>
      </c>
      <c r="L8101" t="s">
        <v>37</v>
      </c>
      <c r="M8101" t="s">
        <v>371</v>
      </c>
      <c r="N8101" t="s">
        <v>173</v>
      </c>
      <c r="O8101" t="s">
        <v>176</v>
      </c>
      <c r="P8101" t="s">
        <v>1263</v>
      </c>
      <c r="Q8101" t="s">
        <v>14232</v>
      </c>
      <c r="R8101" t="s">
        <v>8481</v>
      </c>
      <c r="S8101" t="s">
        <v>64</v>
      </c>
      <c r="T8101" t="s">
        <v>3016</v>
      </c>
      <c r="U8101" t="s">
        <v>3017</v>
      </c>
      <c r="V8101" t="s">
        <v>492</v>
      </c>
      <c r="W8101" t="s">
        <v>1088</v>
      </c>
      <c r="X8101">
        <v>1</v>
      </c>
      <c r="Y8101">
        <v>5970</v>
      </c>
      <c r="Z8101">
        <v>0</v>
      </c>
      <c r="AA8101">
        <v>7750</v>
      </c>
      <c r="AB8101">
        <v>60046294</v>
      </c>
      <c r="AC8101" t="s">
        <v>178</v>
      </c>
      <c r="AD8101" t="str">
        <f>+VLOOKUP(T8101,items!$A$2:$D$1255,4,0)</f>
        <v>PERGOLA</v>
      </c>
      <c r="AE8101" t="str">
        <f>+VLOOKUP(T8101,Tabla1[],5,0)</f>
        <v>PERGOTEK ROMANO</v>
      </c>
      <c r="AF8101">
        <f t="shared" si="126"/>
        <v>11</v>
      </c>
    </row>
    <row r="8102" spans="1:32" x14ac:dyDescent="0.25">
      <c r="A8102">
        <v>107223</v>
      </c>
      <c r="B8102" t="s">
        <v>14230</v>
      </c>
      <c r="C8102" t="s">
        <v>75</v>
      </c>
      <c r="D8102">
        <v>0</v>
      </c>
      <c r="F8102" t="s">
        <v>11844</v>
      </c>
      <c r="G8102" t="s">
        <v>6292</v>
      </c>
      <c r="H8102" t="s">
        <v>14231</v>
      </c>
      <c r="I8102" t="s">
        <v>37</v>
      </c>
      <c r="J8102" t="s">
        <v>37</v>
      </c>
      <c r="K8102" t="s">
        <v>37</v>
      </c>
      <c r="L8102" t="s">
        <v>37</v>
      </c>
      <c r="M8102" t="s">
        <v>371</v>
      </c>
      <c r="N8102" t="s">
        <v>173</v>
      </c>
      <c r="O8102" t="s">
        <v>176</v>
      </c>
      <c r="P8102" t="s">
        <v>1263</v>
      </c>
      <c r="Q8102" t="s">
        <v>14232</v>
      </c>
      <c r="R8102" t="s">
        <v>8481</v>
      </c>
      <c r="S8102" t="s">
        <v>64</v>
      </c>
      <c r="T8102" t="s">
        <v>3016</v>
      </c>
      <c r="U8102" t="s">
        <v>3017</v>
      </c>
      <c r="V8102" t="s">
        <v>492</v>
      </c>
      <c r="W8102" t="s">
        <v>1088</v>
      </c>
      <c r="X8102">
        <v>1</v>
      </c>
      <c r="Y8102">
        <v>8420</v>
      </c>
      <c r="Z8102">
        <v>0</v>
      </c>
      <c r="AA8102">
        <v>7750</v>
      </c>
      <c r="AB8102">
        <v>72639793</v>
      </c>
      <c r="AC8102" t="s">
        <v>178</v>
      </c>
      <c r="AD8102" t="str">
        <f>+VLOOKUP(T8102,items!$A$2:$D$1255,4,0)</f>
        <v>PERGOLA</v>
      </c>
      <c r="AE8102" t="str">
        <f>+VLOOKUP(T8102,Tabla1[],5,0)</f>
        <v>PERGOTEK ROMANO</v>
      </c>
      <c r="AF8102">
        <f t="shared" si="126"/>
        <v>11</v>
      </c>
    </row>
    <row r="8103" spans="1:32" x14ac:dyDescent="0.25">
      <c r="A8103">
        <v>107223</v>
      </c>
      <c r="B8103" t="s">
        <v>14230</v>
      </c>
      <c r="C8103" t="s">
        <v>75</v>
      </c>
      <c r="D8103">
        <v>0</v>
      </c>
      <c r="F8103" t="s">
        <v>11844</v>
      </c>
      <c r="G8103" t="s">
        <v>6292</v>
      </c>
      <c r="H8103" t="s">
        <v>14231</v>
      </c>
      <c r="I8103" t="s">
        <v>37</v>
      </c>
      <c r="J8103" t="s">
        <v>37</v>
      </c>
      <c r="K8103" t="s">
        <v>37</v>
      </c>
      <c r="L8103" t="s">
        <v>37</v>
      </c>
      <c r="M8103" t="s">
        <v>371</v>
      </c>
      <c r="N8103" t="s">
        <v>173</v>
      </c>
      <c r="O8103" t="s">
        <v>176</v>
      </c>
      <c r="P8103" t="s">
        <v>1263</v>
      </c>
      <c r="Q8103" t="s">
        <v>14232</v>
      </c>
      <c r="R8103" t="s">
        <v>8481</v>
      </c>
      <c r="S8103" t="s">
        <v>64</v>
      </c>
      <c r="T8103" t="s">
        <v>94</v>
      </c>
      <c r="U8103" t="s">
        <v>12261</v>
      </c>
      <c r="X8103">
        <v>1</v>
      </c>
      <c r="Y8103">
        <v>0</v>
      </c>
      <c r="Z8103">
        <v>0</v>
      </c>
      <c r="AA8103">
        <v>0</v>
      </c>
      <c r="AB8103">
        <v>8000000</v>
      </c>
      <c r="AC8103" t="s">
        <v>178</v>
      </c>
      <c r="AD8103" t="e">
        <f>+VLOOKUP(T8103,items!$A$2:$D$1255,4,0)</f>
        <v>#N/A</v>
      </c>
      <c r="AE8103" t="e">
        <f>+VLOOKUP(T8103,Tabla1[],5,0)</f>
        <v>#N/A</v>
      </c>
      <c r="AF8103">
        <f t="shared" si="126"/>
        <v>11</v>
      </c>
    </row>
    <row r="8104" spans="1:32" x14ac:dyDescent="0.25">
      <c r="A8104">
        <v>107223</v>
      </c>
      <c r="B8104" t="s">
        <v>14230</v>
      </c>
      <c r="C8104" t="s">
        <v>75</v>
      </c>
      <c r="D8104">
        <v>0</v>
      </c>
      <c r="F8104" t="s">
        <v>11844</v>
      </c>
      <c r="G8104" t="s">
        <v>6292</v>
      </c>
      <c r="H8104" t="s">
        <v>14231</v>
      </c>
      <c r="I8104" t="s">
        <v>37</v>
      </c>
      <c r="J8104" t="s">
        <v>37</v>
      </c>
      <c r="K8104" t="s">
        <v>37</v>
      </c>
      <c r="L8104" t="s">
        <v>37</v>
      </c>
      <c r="M8104" t="s">
        <v>371</v>
      </c>
      <c r="N8104" t="s">
        <v>173</v>
      </c>
      <c r="O8104" t="s">
        <v>176</v>
      </c>
      <c r="P8104" t="s">
        <v>1263</v>
      </c>
      <c r="Q8104" t="s">
        <v>14232</v>
      </c>
      <c r="R8104" t="s">
        <v>8481</v>
      </c>
      <c r="S8104" t="s">
        <v>64</v>
      </c>
      <c r="T8104" t="s">
        <v>13520</v>
      </c>
      <c r="U8104" t="s">
        <v>13521</v>
      </c>
      <c r="W8104" t="s">
        <v>1088</v>
      </c>
      <c r="X8104">
        <v>2</v>
      </c>
      <c r="Y8104">
        <v>4000</v>
      </c>
      <c r="Z8104">
        <v>3000</v>
      </c>
      <c r="AA8104">
        <v>0</v>
      </c>
      <c r="AB8104">
        <v>4136920</v>
      </c>
      <c r="AC8104" t="s">
        <v>178</v>
      </c>
      <c r="AD8104">
        <f>+VLOOKUP(T8104,items!$A$2:$D$1255,4,0)</f>
        <v>0</v>
      </c>
      <c r="AE8104">
        <f>+VLOOKUP(T8104,Tabla1[],5,0)</f>
        <v>0</v>
      </c>
      <c r="AF8104">
        <f t="shared" si="126"/>
        <v>11</v>
      </c>
    </row>
    <row r="8105" spans="1:32" x14ac:dyDescent="0.25">
      <c r="A8105">
        <v>107223</v>
      </c>
      <c r="B8105" t="s">
        <v>14230</v>
      </c>
      <c r="C8105" t="s">
        <v>75</v>
      </c>
      <c r="D8105">
        <v>0</v>
      </c>
      <c r="F8105" t="s">
        <v>11844</v>
      </c>
      <c r="G8105" t="s">
        <v>6292</v>
      </c>
      <c r="H8105" t="s">
        <v>14231</v>
      </c>
      <c r="I8105" t="s">
        <v>37</v>
      </c>
      <c r="J8105" t="s">
        <v>37</v>
      </c>
      <c r="K8105" t="s">
        <v>37</v>
      </c>
      <c r="L8105" t="s">
        <v>37</v>
      </c>
      <c r="M8105" t="s">
        <v>371</v>
      </c>
      <c r="N8105" t="s">
        <v>173</v>
      </c>
      <c r="O8105" t="s">
        <v>176</v>
      </c>
      <c r="P8105" t="s">
        <v>1263</v>
      </c>
      <c r="Q8105" t="s">
        <v>14232</v>
      </c>
      <c r="R8105" t="s">
        <v>8481</v>
      </c>
      <c r="S8105" t="s">
        <v>64</v>
      </c>
      <c r="T8105" t="s">
        <v>353</v>
      </c>
      <c r="U8105" t="s">
        <v>354</v>
      </c>
      <c r="X8105">
        <v>2</v>
      </c>
      <c r="Y8105">
        <v>0</v>
      </c>
      <c r="Z8105">
        <v>0</v>
      </c>
      <c r="AA8105">
        <v>0</v>
      </c>
      <c r="AB8105">
        <v>9659952</v>
      </c>
      <c r="AC8105" t="s">
        <v>178</v>
      </c>
      <c r="AD8105">
        <f>+VLOOKUP(T8105,items!$A$2:$D$1255,4,0)</f>
        <v>0</v>
      </c>
      <c r="AE8105">
        <f>+VLOOKUP(T8105,Tabla1[],5,0)</f>
        <v>0</v>
      </c>
      <c r="AF8105">
        <f t="shared" si="126"/>
        <v>11</v>
      </c>
    </row>
    <row r="8106" spans="1:32" x14ac:dyDescent="0.25">
      <c r="A8106">
        <v>107223</v>
      </c>
      <c r="B8106" t="s">
        <v>14230</v>
      </c>
      <c r="C8106" t="s">
        <v>75</v>
      </c>
      <c r="D8106">
        <v>0</v>
      </c>
      <c r="F8106" t="s">
        <v>11844</v>
      </c>
      <c r="G8106" t="s">
        <v>6292</v>
      </c>
      <c r="H8106" t="s">
        <v>14231</v>
      </c>
      <c r="I8106" t="s">
        <v>37</v>
      </c>
      <c r="J8106" t="s">
        <v>37</v>
      </c>
      <c r="K8106" t="s">
        <v>37</v>
      </c>
      <c r="L8106" t="s">
        <v>37</v>
      </c>
      <c r="M8106" t="s">
        <v>371</v>
      </c>
      <c r="N8106" t="s">
        <v>173</v>
      </c>
      <c r="O8106" t="s">
        <v>176</v>
      </c>
      <c r="P8106" t="s">
        <v>1263</v>
      </c>
      <c r="Q8106" t="s">
        <v>14232</v>
      </c>
      <c r="R8106" t="s">
        <v>8481</v>
      </c>
      <c r="S8106" t="s">
        <v>64</v>
      </c>
      <c r="T8106" t="s">
        <v>13561</v>
      </c>
      <c r="U8106" t="s">
        <v>13562</v>
      </c>
      <c r="W8106" t="s">
        <v>1088</v>
      </c>
      <c r="X8106">
        <v>2</v>
      </c>
      <c r="Y8106">
        <v>4000</v>
      </c>
      <c r="Z8106">
        <v>0</v>
      </c>
      <c r="AA8106">
        <v>0</v>
      </c>
      <c r="AB8106">
        <v>2175382</v>
      </c>
      <c r="AC8106" t="s">
        <v>178</v>
      </c>
      <c r="AD8106">
        <f>+VLOOKUP(T8106,items!$A$2:$D$1255,4,0)</f>
        <v>0</v>
      </c>
      <c r="AE8106">
        <f>+VLOOKUP(T8106,Tabla1[],5,0)</f>
        <v>0</v>
      </c>
      <c r="AF8106">
        <f t="shared" si="126"/>
        <v>11</v>
      </c>
    </row>
    <row r="8107" spans="1:32" x14ac:dyDescent="0.25">
      <c r="A8107">
        <v>107228</v>
      </c>
      <c r="B8107" t="s">
        <v>14233</v>
      </c>
      <c r="C8107" t="s">
        <v>75</v>
      </c>
      <c r="D8107">
        <v>0</v>
      </c>
      <c r="F8107" t="s">
        <v>11844</v>
      </c>
      <c r="G8107" t="s">
        <v>10581</v>
      </c>
      <c r="H8107" t="s">
        <v>14234</v>
      </c>
      <c r="I8107" t="s">
        <v>37</v>
      </c>
      <c r="J8107" t="s">
        <v>14235</v>
      </c>
      <c r="K8107" t="s">
        <v>14236</v>
      </c>
      <c r="L8107" t="s">
        <v>37</v>
      </c>
      <c r="M8107" t="s">
        <v>12073</v>
      </c>
      <c r="N8107" t="s">
        <v>12073</v>
      </c>
      <c r="O8107" t="s">
        <v>8233</v>
      </c>
      <c r="P8107" t="s">
        <v>10220</v>
      </c>
      <c r="Q8107" t="s">
        <v>10220</v>
      </c>
      <c r="R8107" t="s">
        <v>127</v>
      </c>
      <c r="S8107" t="s">
        <v>164</v>
      </c>
      <c r="T8107" t="s">
        <v>2989</v>
      </c>
      <c r="U8107" t="s">
        <v>688</v>
      </c>
      <c r="X8107">
        <v>5.2</v>
      </c>
      <c r="Y8107">
        <v>0</v>
      </c>
      <c r="Z8107">
        <v>0</v>
      </c>
      <c r="AA8107">
        <v>0</v>
      </c>
      <c r="AB8107">
        <v>273520</v>
      </c>
      <c r="AC8107" t="s">
        <v>47</v>
      </c>
      <c r="AD8107">
        <f>+VLOOKUP(T8107,items!$A$2:$D$1255,4,0)</f>
        <v>0</v>
      </c>
      <c r="AE8107">
        <f>+VLOOKUP(T8107,Tabla1[],5,0)</f>
        <v>0</v>
      </c>
      <c r="AF8107">
        <f t="shared" si="126"/>
        <v>8</v>
      </c>
    </row>
    <row r="8108" spans="1:32" x14ac:dyDescent="0.25">
      <c r="A8108">
        <v>107231</v>
      </c>
      <c r="B8108" t="s">
        <v>13204</v>
      </c>
      <c r="C8108" t="s">
        <v>75</v>
      </c>
      <c r="D8108">
        <v>0</v>
      </c>
      <c r="F8108" t="s">
        <v>11844</v>
      </c>
      <c r="G8108" t="s">
        <v>10581</v>
      </c>
      <c r="H8108" t="s">
        <v>14237</v>
      </c>
      <c r="I8108" t="s">
        <v>37</v>
      </c>
      <c r="J8108" t="s">
        <v>14238</v>
      </c>
      <c r="K8108" t="s">
        <v>14239</v>
      </c>
      <c r="L8108" t="s">
        <v>37</v>
      </c>
      <c r="M8108" t="s">
        <v>12073</v>
      </c>
      <c r="N8108" t="s">
        <v>12073</v>
      </c>
      <c r="O8108" t="s">
        <v>8480</v>
      </c>
      <c r="P8108" t="s">
        <v>9541</v>
      </c>
      <c r="Q8108" t="s">
        <v>9541</v>
      </c>
      <c r="R8108" t="s">
        <v>127</v>
      </c>
      <c r="S8108" t="s">
        <v>346</v>
      </c>
      <c r="T8108" t="s">
        <v>2851</v>
      </c>
      <c r="U8108" t="s">
        <v>2852</v>
      </c>
      <c r="X8108">
        <v>2</v>
      </c>
      <c r="Y8108">
        <v>0</v>
      </c>
      <c r="Z8108">
        <v>0</v>
      </c>
      <c r="AA8108">
        <v>0</v>
      </c>
      <c r="AB8108">
        <v>930000</v>
      </c>
      <c r="AC8108" t="s">
        <v>47</v>
      </c>
      <c r="AD8108">
        <f>+VLOOKUP(T8108,items!$A$2:$D$1255,4,0)</f>
        <v>0</v>
      </c>
      <c r="AE8108">
        <f>+VLOOKUP(T8108,Tabla1[],5,0)</f>
        <v>0</v>
      </c>
      <c r="AF8108">
        <f t="shared" si="126"/>
        <v>8</v>
      </c>
    </row>
    <row r="8109" spans="1:32" x14ac:dyDescent="0.25">
      <c r="A8109">
        <v>107231</v>
      </c>
      <c r="B8109" t="s">
        <v>13204</v>
      </c>
      <c r="C8109" t="s">
        <v>75</v>
      </c>
      <c r="D8109">
        <v>0</v>
      </c>
      <c r="F8109" t="s">
        <v>11844</v>
      </c>
      <c r="G8109" t="s">
        <v>10581</v>
      </c>
      <c r="H8109" t="s">
        <v>14237</v>
      </c>
      <c r="I8109" t="s">
        <v>37</v>
      </c>
      <c r="J8109" t="s">
        <v>14238</v>
      </c>
      <c r="K8109" t="s">
        <v>14239</v>
      </c>
      <c r="L8109" t="s">
        <v>37</v>
      </c>
      <c r="M8109" t="s">
        <v>12073</v>
      </c>
      <c r="N8109" t="s">
        <v>12073</v>
      </c>
      <c r="O8109" t="s">
        <v>8480</v>
      </c>
      <c r="P8109" t="s">
        <v>9541</v>
      </c>
      <c r="Q8109" t="s">
        <v>9541</v>
      </c>
      <c r="R8109" t="s">
        <v>127</v>
      </c>
      <c r="S8109" t="s">
        <v>346</v>
      </c>
      <c r="T8109" t="s">
        <v>1536</v>
      </c>
      <c r="U8109" t="s">
        <v>1537</v>
      </c>
      <c r="X8109">
        <v>1</v>
      </c>
      <c r="Y8109">
        <v>0</v>
      </c>
      <c r="Z8109">
        <v>0</v>
      </c>
      <c r="AA8109">
        <v>0</v>
      </c>
      <c r="AB8109">
        <v>465000</v>
      </c>
      <c r="AC8109" t="s">
        <v>47</v>
      </c>
      <c r="AD8109">
        <f>+VLOOKUP(T8109,items!$A$2:$D$1255,4,0)</f>
        <v>0</v>
      </c>
      <c r="AE8109">
        <f>+VLOOKUP(T8109,Tabla1[],5,0)</f>
        <v>0</v>
      </c>
      <c r="AF8109">
        <f t="shared" si="126"/>
        <v>8</v>
      </c>
    </row>
    <row r="8110" spans="1:32" x14ac:dyDescent="0.25">
      <c r="A8110">
        <v>107232</v>
      </c>
      <c r="B8110" t="s">
        <v>6706</v>
      </c>
      <c r="C8110" t="s">
        <v>75</v>
      </c>
      <c r="D8110">
        <v>0</v>
      </c>
      <c r="F8110" t="s">
        <v>11844</v>
      </c>
      <c r="G8110" t="s">
        <v>10581</v>
      </c>
      <c r="H8110" t="s">
        <v>14240</v>
      </c>
      <c r="I8110" t="s">
        <v>37</v>
      </c>
      <c r="J8110" t="s">
        <v>14241</v>
      </c>
      <c r="K8110" t="s">
        <v>14242</v>
      </c>
      <c r="L8110" t="s">
        <v>37</v>
      </c>
      <c r="M8110" t="s">
        <v>12073</v>
      </c>
      <c r="N8110" t="s">
        <v>12073</v>
      </c>
      <c r="O8110" t="s">
        <v>8233</v>
      </c>
      <c r="P8110" t="s">
        <v>10220</v>
      </c>
      <c r="Q8110" t="s">
        <v>10220</v>
      </c>
      <c r="R8110" t="s">
        <v>127</v>
      </c>
      <c r="S8110" t="s">
        <v>164</v>
      </c>
      <c r="T8110" t="s">
        <v>1469</v>
      </c>
      <c r="U8110" t="s">
        <v>578</v>
      </c>
      <c r="X8110">
        <v>61</v>
      </c>
      <c r="Y8110">
        <v>0</v>
      </c>
      <c r="Z8110">
        <v>0</v>
      </c>
      <c r="AA8110">
        <v>0</v>
      </c>
      <c r="AB8110">
        <v>3050000</v>
      </c>
      <c r="AC8110" t="s">
        <v>47</v>
      </c>
      <c r="AD8110">
        <f>+VLOOKUP(T8110,items!$A$2:$D$1255,4,0)</f>
        <v>0</v>
      </c>
      <c r="AE8110">
        <f>+VLOOKUP(T8110,Tabla1[],5,0)</f>
        <v>0</v>
      </c>
      <c r="AF8110">
        <f t="shared" si="126"/>
        <v>8</v>
      </c>
    </row>
    <row r="8111" spans="1:32" x14ac:dyDescent="0.25">
      <c r="A8111">
        <v>107233</v>
      </c>
      <c r="B8111" t="s">
        <v>14243</v>
      </c>
      <c r="C8111" t="s">
        <v>33</v>
      </c>
      <c r="D8111">
        <v>0</v>
      </c>
      <c r="F8111" t="s">
        <v>11844</v>
      </c>
      <c r="G8111" t="s">
        <v>10581</v>
      </c>
      <c r="H8111" t="s">
        <v>14244</v>
      </c>
      <c r="I8111" t="s">
        <v>37</v>
      </c>
      <c r="J8111" t="s">
        <v>14245</v>
      </c>
      <c r="K8111" t="s">
        <v>14246</v>
      </c>
      <c r="L8111" t="s">
        <v>37</v>
      </c>
      <c r="M8111" t="s">
        <v>12073</v>
      </c>
      <c r="N8111" t="s">
        <v>12073</v>
      </c>
      <c r="O8111" t="s">
        <v>8233</v>
      </c>
      <c r="P8111" t="s">
        <v>10220</v>
      </c>
      <c r="Q8111" t="s">
        <v>9541</v>
      </c>
      <c r="R8111" t="s">
        <v>411</v>
      </c>
      <c r="S8111" t="s">
        <v>164</v>
      </c>
      <c r="T8111" t="s">
        <v>3287</v>
      </c>
      <c r="U8111" t="s">
        <v>3288</v>
      </c>
      <c r="X8111">
        <v>15</v>
      </c>
      <c r="Y8111">
        <v>0</v>
      </c>
      <c r="Z8111">
        <v>0</v>
      </c>
      <c r="AA8111">
        <v>0</v>
      </c>
      <c r="AB8111">
        <v>789000</v>
      </c>
      <c r="AC8111" t="s">
        <v>47</v>
      </c>
      <c r="AD8111">
        <f>+VLOOKUP(T8111,items!$A$2:$D$1255,4,0)</f>
        <v>0</v>
      </c>
      <c r="AE8111">
        <f>+VLOOKUP(T8111,Tabla1[],5,0)</f>
        <v>0</v>
      </c>
      <c r="AF8111">
        <f t="shared" si="126"/>
        <v>8</v>
      </c>
    </row>
    <row r="8112" spans="1:32" x14ac:dyDescent="0.25">
      <c r="A8112">
        <v>107238</v>
      </c>
      <c r="B8112" t="s">
        <v>11288</v>
      </c>
      <c r="C8112" t="s">
        <v>33</v>
      </c>
      <c r="D8112">
        <v>0</v>
      </c>
      <c r="F8112" t="s">
        <v>11844</v>
      </c>
      <c r="G8112" t="s">
        <v>10581</v>
      </c>
      <c r="H8112" t="s">
        <v>14247</v>
      </c>
      <c r="I8112" t="s">
        <v>37</v>
      </c>
      <c r="J8112" t="s">
        <v>14248</v>
      </c>
      <c r="K8112" t="s">
        <v>37</v>
      </c>
      <c r="L8112" t="s">
        <v>14249</v>
      </c>
      <c r="M8112" t="s">
        <v>12073</v>
      </c>
      <c r="N8112" t="s">
        <v>12073</v>
      </c>
      <c r="O8112" t="s">
        <v>11188</v>
      </c>
      <c r="P8112" t="s">
        <v>8480</v>
      </c>
      <c r="Q8112" t="s">
        <v>10220</v>
      </c>
      <c r="R8112" t="s">
        <v>127</v>
      </c>
      <c r="S8112" t="s">
        <v>346</v>
      </c>
      <c r="T8112" t="s">
        <v>14250</v>
      </c>
      <c r="U8112" t="s">
        <v>14251</v>
      </c>
      <c r="X8112">
        <v>60</v>
      </c>
      <c r="Y8112">
        <v>0</v>
      </c>
      <c r="Z8112">
        <v>0</v>
      </c>
      <c r="AA8112">
        <v>0</v>
      </c>
      <c r="AB8112">
        <v>1200000</v>
      </c>
      <c r="AC8112" t="s">
        <v>47</v>
      </c>
      <c r="AD8112">
        <f>+VLOOKUP(T8112,items!$A$2:$D$1255,4,0)</f>
        <v>0</v>
      </c>
      <c r="AE8112">
        <f>+VLOOKUP(T8112,Tabla1[],5,0)</f>
        <v>0</v>
      </c>
      <c r="AF8112">
        <f t="shared" si="126"/>
        <v>8</v>
      </c>
    </row>
    <row r="8113" spans="1:34" x14ac:dyDescent="0.25">
      <c r="A8113">
        <v>107238</v>
      </c>
      <c r="B8113" t="s">
        <v>11288</v>
      </c>
      <c r="C8113" t="s">
        <v>33</v>
      </c>
      <c r="D8113">
        <v>0</v>
      </c>
      <c r="F8113" t="s">
        <v>11844</v>
      </c>
      <c r="G8113" t="s">
        <v>10581</v>
      </c>
      <c r="H8113" t="s">
        <v>14247</v>
      </c>
      <c r="I8113" t="s">
        <v>37</v>
      </c>
      <c r="J8113" t="s">
        <v>14248</v>
      </c>
      <c r="K8113" t="s">
        <v>37</v>
      </c>
      <c r="L8113" t="s">
        <v>14249</v>
      </c>
      <c r="M8113" t="s">
        <v>12073</v>
      </c>
      <c r="N8113" t="s">
        <v>12073</v>
      </c>
      <c r="O8113" t="s">
        <v>11188</v>
      </c>
      <c r="P8113" t="s">
        <v>8480</v>
      </c>
      <c r="Q8113" t="s">
        <v>10220</v>
      </c>
      <c r="R8113" t="s">
        <v>127</v>
      </c>
      <c r="S8113" t="s">
        <v>346</v>
      </c>
      <c r="T8113" t="s">
        <v>14252</v>
      </c>
      <c r="U8113" t="s">
        <v>14253</v>
      </c>
      <c r="X8113">
        <v>1</v>
      </c>
      <c r="Y8113">
        <v>0</v>
      </c>
      <c r="Z8113">
        <v>0</v>
      </c>
      <c r="AA8113">
        <v>0</v>
      </c>
      <c r="AB8113">
        <v>580000</v>
      </c>
      <c r="AC8113" t="s">
        <v>47</v>
      </c>
      <c r="AD8113" t="e">
        <f>+VLOOKUP(T8113,items!$A$2:$D$1255,4,0)</f>
        <v>#N/A</v>
      </c>
      <c r="AE8113" t="e">
        <f>+VLOOKUP(T8113,Tabla1[],5,0)</f>
        <v>#N/A</v>
      </c>
      <c r="AF8113">
        <f t="shared" si="126"/>
        <v>8</v>
      </c>
    </row>
    <row r="8114" spans="1:34" x14ac:dyDescent="0.25">
      <c r="A8114">
        <v>107242</v>
      </c>
      <c r="B8114" t="s">
        <v>3603</v>
      </c>
      <c r="C8114" t="s">
        <v>33</v>
      </c>
      <c r="D8114">
        <v>0</v>
      </c>
      <c r="F8114" t="s">
        <v>11844</v>
      </c>
      <c r="G8114" t="s">
        <v>12073</v>
      </c>
      <c r="H8114" t="s">
        <v>14254</v>
      </c>
      <c r="I8114" t="s">
        <v>14255</v>
      </c>
      <c r="J8114" t="s">
        <v>37</v>
      </c>
      <c r="K8114" t="s">
        <v>37</v>
      </c>
      <c r="L8114" t="s">
        <v>37</v>
      </c>
      <c r="M8114" t="s">
        <v>9541</v>
      </c>
      <c r="N8114" t="s">
        <v>371</v>
      </c>
      <c r="O8114" t="s">
        <v>10705</v>
      </c>
      <c r="P8114" t="s">
        <v>10705</v>
      </c>
      <c r="Q8114" t="s">
        <v>10705</v>
      </c>
      <c r="R8114" t="s">
        <v>11774</v>
      </c>
      <c r="S8114" t="s">
        <v>272</v>
      </c>
      <c r="T8114" t="s">
        <v>1519</v>
      </c>
      <c r="U8114" t="s">
        <v>1520</v>
      </c>
      <c r="V8114" t="s">
        <v>953</v>
      </c>
      <c r="W8114" t="s">
        <v>465</v>
      </c>
      <c r="X8114">
        <v>2</v>
      </c>
      <c r="Y8114">
        <v>6367</v>
      </c>
      <c r="Z8114">
        <v>0</v>
      </c>
      <c r="AA8114">
        <v>4768</v>
      </c>
      <c r="AB8114" s="14">
        <v>28962829.440000001</v>
      </c>
      <c r="AC8114" t="s">
        <v>3553</v>
      </c>
      <c r="AD8114" t="str">
        <f>+VLOOKUP(T8114,items!$A$2:$D$1255,4,0)</f>
        <v>PERGOLA</v>
      </c>
      <c r="AE8114" t="str">
        <f>+VLOOKUP(T8114,Tabla1[],5,0)</f>
        <v>PERGOLITE</v>
      </c>
      <c r="AF8114">
        <f t="shared" si="126"/>
        <v>11</v>
      </c>
      <c r="AG8114">
        <v>3816</v>
      </c>
      <c r="AH8114" s="14">
        <v>28962829.440000001</v>
      </c>
    </row>
    <row r="8115" spans="1:34" x14ac:dyDescent="0.25">
      <c r="A8115">
        <v>107243</v>
      </c>
      <c r="B8115" t="s">
        <v>3603</v>
      </c>
      <c r="C8115" t="s">
        <v>33</v>
      </c>
      <c r="D8115">
        <v>0</v>
      </c>
      <c r="F8115" t="s">
        <v>11844</v>
      </c>
      <c r="G8115" t="s">
        <v>12073</v>
      </c>
      <c r="H8115" t="s">
        <v>14256</v>
      </c>
      <c r="I8115" t="s">
        <v>14257</v>
      </c>
      <c r="J8115" t="s">
        <v>37</v>
      </c>
      <c r="K8115" t="s">
        <v>37</v>
      </c>
      <c r="L8115" t="s">
        <v>37</v>
      </c>
      <c r="M8115" t="s">
        <v>9541</v>
      </c>
      <c r="N8115" t="s">
        <v>371</v>
      </c>
      <c r="O8115" t="s">
        <v>10705</v>
      </c>
      <c r="P8115" t="s">
        <v>10705</v>
      </c>
      <c r="Q8115" t="s">
        <v>10705</v>
      </c>
      <c r="R8115" t="s">
        <v>11774</v>
      </c>
      <c r="S8115" t="s">
        <v>272</v>
      </c>
      <c r="T8115" t="s">
        <v>1519</v>
      </c>
      <c r="U8115" t="s">
        <v>1520</v>
      </c>
      <c r="V8115" t="s">
        <v>953</v>
      </c>
      <c r="W8115" t="s">
        <v>465</v>
      </c>
      <c r="X8115">
        <v>2</v>
      </c>
      <c r="Y8115">
        <v>6177</v>
      </c>
      <c r="Z8115">
        <v>0</v>
      </c>
      <c r="AA8115">
        <v>3553</v>
      </c>
      <c r="AB8115" s="14">
        <v>25731364.32</v>
      </c>
      <c r="AC8115" t="s">
        <v>3553</v>
      </c>
      <c r="AD8115" t="str">
        <f>+VLOOKUP(T8115,items!$A$2:$D$1255,4,0)</f>
        <v>PERGOLA</v>
      </c>
      <c r="AE8115" t="str">
        <f>+VLOOKUP(T8115,Tabla1[],5,0)</f>
        <v>PERGOLITE</v>
      </c>
      <c r="AF8115">
        <f t="shared" si="126"/>
        <v>11</v>
      </c>
      <c r="AG8115">
        <v>3816</v>
      </c>
      <c r="AH8115" s="14">
        <v>25731364.32</v>
      </c>
    </row>
    <row r="8116" spans="1:34" x14ac:dyDescent="0.25">
      <c r="A8116">
        <v>107245</v>
      </c>
      <c r="B8116" t="s">
        <v>7273</v>
      </c>
      <c r="C8116" t="s">
        <v>1065</v>
      </c>
      <c r="D8116">
        <v>0</v>
      </c>
      <c r="F8116" t="s">
        <v>11844</v>
      </c>
      <c r="G8116" t="s">
        <v>173</v>
      </c>
      <c r="H8116" t="s">
        <v>14258</v>
      </c>
      <c r="I8116" t="s">
        <v>37</v>
      </c>
      <c r="J8116" t="s">
        <v>37</v>
      </c>
      <c r="K8116" t="s">
        <v>14259</v>
      </c>
      <c r="L8116" t="s">
        <v>37</v>
      </c>
      <c r="M8116" t="s">
        <v>6297</v>
      </c>
      <c r="N8116" t="s">
        <v>6297</v>
      </c>
      <c r="O8116" t="s">
        <v>13637</v>
      </c>
      <c r="P8116" t="s">
        <v>12871</v>
      </c>
      <c r="Q8116" t="s">
        <v>12871</v>
      </c>
      <c r="R8116" t="s">
        <v>127</v>
      </c>
      <c r="S8116" t="s">
        <v>108</v>
      </c>
      <c r="T8116" t="s">
        <v>4230</v>
      </c>
      <c r="U8116" t="s">
        <v>8174</v>
      </c>
      <c r="X8116">
        <v>5</v>
      </c>
      <c r="Y8116">
        <v>0</v>
      </c>
      <c r="Z8116">
        <v>0</v>
      </c>
      <c r="AA8116">
        <v>0</v>
      </c>
      <c r="AB8116">
        <v>40000</v>
      </c>
      <c r="AC8116" t="s">
        <v>47</v>
      </c>
      <c r="AD8116">
        <f>+VLOOKUP(T8116,items!$A$2:$D$1255,4,0)</f>
        <v>0</v>
      </c>
      <c r="AE8116">
        <f>+VLOOKUP(T8116,Tabla1[],5,0)</f>
        <v>0</v>
      </c>
      <c r="AF8116">
        <f t="shared" si="126"/>
        <v>10</v>
      </c>
    </row>
    <row r="8117" spans="1:34" x14ac:dyDescent="0.25">
      <c r="A8117">
        <v>107250</v>
      </c>
      <c r="B8117" t="s">
        <v>12837</v>
      </c>
      <c r="C8117" t="s">
        <v>75</v>
      </c>
      <c r="D8117">
        <v>0</v>
      </c>
      <c r="F8117" t="s">
        <v>11844</v>
      </c>
      <c r="G8117" t="s">
        <v>9157</v>
      </c>
      <c r="H8117" t="s">
        <v>14260</v>
      </c>
      <c r="I8117" t="s">
        <v>14261</v>
      </c>
      <c r="J8117" t="s">
        <v>14262</v>
      </c>
      <c r="K8117" t="s">
        <v>14263</v>
      </c>
      <c r="L8117" t="s">
        <v>37</v>
      </c>
      <c r="M8117" t="s">
        <v>12153</v>
      </c>
      <c r="N8117" t="s">
        <v>11773</v>
      </c>
      <c r="O8117" t="s">
        <v>12746</v>
      </c>
      <c r="P8117" t="s">
        <v>12566</v>
      </c>
      <c r="Q8117" t="s">
        <v>10656</v>
      </c>
      <c r="R8117" t="s">
        <v>764</v>
      </c>
      <c r="S8117" t="s">
        <v>108</v>
      </c>
      <c r="T8117" t="s">
        <v>855</v>
      </c>
      <c r="U8117" t="s">
        <v>856</v>
      </c>
      <c r="W8117" t="s">
        <v>93</v>
      </c>
      <c r="X8117">
        <v>2</v>
      </c>
      <c r="Y8117">
        <v>0</v>
      </c>
      <c r="Z8117">
        <v>2500</v>
      </c>
      <c r="AA8117">
        <v>0</v>
      </c>
      <c r="AB8117">
        <v>700970</v>
      </c>
      <c r="AC8117" t="s">
        <v>47</v>
      </c>
      <c r="AD8117">
        <f>+VLOOKUP(T8117,items!$A$2:$D$1255,4,0)</f>
        <v>0</v>
      </c>
      <c r="AE8117">
        <f>+VLOOKUP(T8117,Tabla1[],5,0)</f>
        <v>0</v>
      </c>
      <c r="AF8117">
        <f t="shared" si="126"/>
        <v>9</v>
      </c>
    </row>
    <row r="8118" spans="1:34" x14ac:dyDescent="0.25">
      <c r="A8118">
        <v>107250</v>
      </c>
      <c r="B8118" t="s">
        <v>12837</v>
      </c>
      <c r="C8118" t="s">
        <v>75</v>
      </c>
      <c r="D8118">
        <v>0</v>
      </c>
      <c r="F8118" t="s">
        <v>11844</v>
      </c>
      <c r="G8118" t="s">
        <v>9157</v>
      </c>
      <c r="H8118" t="s">
        <v>14260</v>
      </c>
      <c r="I8118" t="s">
        <v>14261</v>
      </c>
      <c r="J8118" t="s">
        <v>14262</v>
      </c>
      <c r="K8118" t="s">
        <v>14263</v>
      </c>
      <c r="L8118" t="s">
        <v>37</v>
      </c>
      <c r="M8118" t="s">
        <v>12153</v>
      </c>
      <c r="N8118" t="s">
        <v>11773</v>
      </c>
      <c r="O8118" t="s">
        <v>12746</v>
      </c>
      <c r="P8118" t="s">
        <v>12566</v>
      </c>
      <c r="Q8118" t="s">
        <v>10656</v>
      </c>
      <c r="R8118" t="s">
        <v>764</v>
      </c>
      <c r="S8118" t="s">
        <v>108</v>
      </c>
      <c r="T8118" t="s">
        <v>94</v>
      </c>
      <c r="U8118" t="s">
        <v>12261</v>
      </c>
      <c r="X8118">
        <v>1</v>
      </c>
      <c r="Y8118">
        <v>0</v>
      </c>
      <c r="Z8118">
        <v>0</v>
      </c>
      <c r="AA8118">
        <v>0</v>
      </c>
      <c r="AB8118">
        <v>200000</v>
      </c>
      <c r="AC8118" t="s">
        <v>47</v>
      </c>
      <c r="AD8118" t="e">
        <f>+VLOOKUP(T8118,items!$A$2:$D$1255,4,0)</f>
        <v>#N/A</v>
      </c>
      <c r="AE8118" t="e">
        <f>+VLOOKUP(T8118,Tabla1[],5,0)</f>
        <v>#N/A</v>
      </c>
      <c r="AF8118">
        <f t="shared" si="126"/>
        <v>9</v>
      </c>
    </row>
    <row r="8119" spans="1:34" x14ac:dyDescent="0.25">
      <c r="A8119">
        <v>107253</v>
      </c>
      <c r="B8119" t="s">
        <v>355</v>
      </c>
      <c r="C8119" t="s">
        <v>75</v>
      </c>
      <c r="D8119">
        <v>0</v>
      </c>
      <c r="F8119" t="s">
        <v>10581</v>
      </c>
      <c r="G8119" t="s">
        <v>9157</v>
      </c>
      <c r="H8119" t="s">
        <v>14264</v>
      </c>
      <c r="I8119" t="s">
        <v>14265</v>
      </c>
      <c r="J8119" t="s">
        <v>14265</v>
      </c>
      <c r="K8119" t="s">
        <v>14265</v>
      </c>
      <c r="L8119" t="s">
        <v>14265</v>
      </c>
      <c r="M8119" t="s">
        <v>12153</v>
      </c>
      <c r="N8119" t="s">
        <v>12153</v>
      </c>
      <c r="O8119" t="s">
        <v>10370</v>
      </c>
      <c r="P8119" t="s">
        <v>12331</v>
      </c>
      <c r="Q8119" t="s">
        <v>12331</v>
      </c>
      <c r="R8119" t="s">
        <v>127</v>
      </c>
      <c r="S8119" t="s">
        <v>272</v>
      </c>
      <c r="T8119" t="s">
        <v>392</v>
      </c>
      <c r="U8119" t="s">
        <v>393</v>
      </c>
      <c r="X8119">
        <v>1</v>
      </c>
      <c r="Y8119">
        <v>0</v>
      </c>
      <c r="Z8119">
        <v>0</v>
      </c>
      <c r="AA8119">
        <v>0</v>
      </c>
      <c r="AB8119" s="14">
        <v>7973150.4000000004</v>
      </c>
      <c r="AC8119" t="s">
        <v>47</v>
      </c>
      <c r="AD8119" t="e">
        <f>+VLOOKUP(T8119,items!$A$2:$D$1255,4,0)</f>
        <v>#N/A</v>
      </c>
      <c r="AE8119" t="e">
        <f>+VLOOKUP(T8119,Tabla1[],5,0)</f>
        <v>#N/A</v>
      </c>
      <c r="AF8119">
        <f t="shared" si="126"/>
        <v>9</v>
      </c>
      <c r="AG8119">
        <v>3816</v>
      </c>
      <c r="AH8119" s="14">
        <v>7973150.4000000004</v>
      </c>
    </row>
    <row r="8120" spans="1:34" x14ac:dyDescent="0.25">
      <c r="A8120">
        <v>107263</v>
      </c>
      <c r="B8120" t="s">
        <v>4439</v>
      </c>
      <c r="C8120" t="s">
        <v>75</v>
      </c>
      <c r="D8120">
        <v>0</v>
      </c>
      <c r="F8120" t="s">
        <v>10581</v>
      </c>
      <c r="G8120" t="s">
        <v>10221</v>
      </c>
      <c r="H8120" t="s">
        <v>14266</v>
      </c>
      <c r="I8120" t="s">
        <v>37</v>
      </c>
      <c r="J8120" t="s">
        <v>14267</v>
      </c>
      <c r="K8120" t="s">
        <v>14268</v>
      </c>
      <c r="L8120" t="s">
        <v>14269</v>
      </c>
      <c r="M8120" t="s">
        <v>9152</v>
      </c>
      <c r="N8120" t="s">
        <v>9152</v>
      </c>
      <c r="O8120" t="s">
        <v>11093</v>
      </c>
      <c r="P8120" t="s">
        <v>10370</v>
      </c>
      <c r="Q8120" t="s">
        <v>12331</v>
      </c>
      <c r="R8120" t="s">
        <v>127</v>
      </c>
      <c r="S8120" t="s">
        <v>44</v>
      </c>
      <c r="T8120" t="s">
        <v>94</v>
      </c>
      <c r="U8120" t="s">
        <v>12261</v>
      </c>
      <c r="X8120">
        <v>1</v>
      </c>
      <c r="Y8120">
        <v>0</v>
      </c>
      <c r="Z8120">
        <v>0</v>
      </c>
      <c r="AA8120">
        <v>0</v>
      </c>
      <c r="AB8120">
        <v>450000</v>
      </c>
      <c r="AC8120" t="s">
        <v>47</v>
      </c>
      <c r="AD8120" t="e">
        <f>+VLOOKUP(T8120,items!$A$2:$D$1255,4,0)</f>
        <v>#N/A</v>
      </c>
      <c r="AE8120" t="e">
        <f>+VLOOKUP(T8120,Tabla1[],5,0)</f>
        <v>#N/A</v>
      </c>
      <c r="AF8120">
        <f t="shared" si="126"/>
        <v>9</v>
      </c>
    </row>
    <row r="8121" spans="1:34" x14ac:dyDescent="0.25">
      <c r="A8121">
        <v>107266</v>
      </c>
      <c r="B8121" t="s">
        <v>1377</v>
      </c>
      <c r="C8121" t="s">
        <v>75</v>
      </c>
      <c r="D8121">
        <v>0</v>
      </c>
      <c r="F8121" t="s">
        <v>10581</v>
      </c>
      <c r="G8121" t="s">
        <v>10581</v>
      </c>
      <c r="H8121" t="s">
        <v>14270</v>
      </c>
      <c r="I8121" t="s">
        <v>37</v>
      </c>
      <c r="J8121" t="s">
        <v>14271</v>
      </c>
      <c r="K8121" t="s">
        <v>14272</v>
      </c>
      <c r="L8121" t="s">
        <v>37</v>
      </c>
      <c r="M8121" t="s">
        <v>12073</v>
      </c>
      <c r="N8121" t="s">
        <v>12073</v>
      </c>
      <c r="O8121" t="s">
        <v>8233</v>
      </c>
      <c r="P8121" t="s">
        <v>10220</v>
      </c>
      <c r="Q8121" t="s">
        <v>10220</v>
      </c>
      <c r="R8121" t="s">
        <v>127</v>
      </c>
      <c r="S8121" t="s">
        <v>164</v>
      </c>
      <c r="T8121" t="s">
        <v>6309</v>
      </c>
      <c r="U8121" t="s">
        <v>6310</v>
      </c>
      <c r="X8121">
        <v>8</v>
      </c>
      <c r="Y8121">
        <v>0</v>
      </c>
      <c r="Z8121">
        <v>0</v>
      </c>
      <c r="AA8121">
        <v>0</v>
      </c>
      <c r="AB8121">
        <v>10400</v>
      </c>
      <c r="AC8121" t="s">
        <v>47</v>
      </c>
      <c r="AD8121">
        <f>+VLOOKUP(T8121,items!$A$2:$D$1255,4,0)</f>
        <v>0</v>
      </c>
      <c r="AE8121">
        <f>+VLOOKUP(T8121,Tabla1[],5,0)</f>
        <v>0</v>
      </c>
      <c r="AF8121">
        <f t="shared" si="126"/>
        <v>8</v>
      </c>
    </row>
    <row r="8122" spans="1:34" x14ac:dyDescent="0.25">
      <c r="A8122">
        <v>107266</v>
      </c>
      <c r="B8122" t="s">
        <v>1377</v>
      </c>
      <c r="C8122" t="s">
        <v>75</v>
      </c>
      <c r="D8122">
        <v>0</v>
      </c>
      <c r="F8122" t="s">
        <v>10581</v>
      </c>
      <c r="G8122" t="s">
        <v>10581</v>
      </c>
      <c r="H8122" t="s">
        <v>14270</v>
      </c>
      <c r="I8122" t="s">
        <v>37</v>
      </c>
      <c r="J8122" t="s">
        <v>14271</v>
      </c>
      <c r="K8122" t="s">
        <v>14272</v>
      </c>
      <c r="L8122" t="s">
        <v>37</v>
      </c>
      <c r="M8122" t="s">
        <v>12073</v>
      </c>
      <c r="N8122" t="s">
        <v>12073</v>
      </c>
      <c r="O8122" t="s">
        <v>8233</v>
      </c>
      <c r="P8122" t="s">
        <v>10220</v>
      </c>
      <c r="Q8122" t="s">
        <v>10220</v>
      </c>
      <c r="R8122" t="s">
        <v>127</v>
      </c>
      <c r="S8122" t="s">
        <v>164</v>
      </c>
      <c r="T8122" t="s">
        <v>1290</v>
      </c>
      <c r="U8122" t="s">
        <v>1291</v>
      </c>
      <c r="X8122">
        <v>4</v>
      </c>
      <c r="Y8122">
        <v>0</v>
      </c>
      <c r="Z8122">
        <v>0</v>
      </c>
      <c r="AA8122">
        <v>0</v>
      </c>
      <c r="AB8122">
        <v>255600</v>
      </c>
      <c r="AC8122" t="s">
        <v>47</v>
      </c>
      <c r="AD8122">
        <f>+VLOOKUP(T8122,items!$A$2:$D$1255,4,0)</f>
        <v>0</v>
      </c>
      <c r="AE8122">
        <f>+VLOOKUP(T8122,Tabla1[],5,0)</f>
        <v>0</v>
      </c>
      <c r="AF8122">
        <f t="shared" si="126"/>
        <v>8</v>
      </c>
    </row>
    <row r="8123" spans="1:34" x14ac:dyDescent="0.25">
      <c r="A8123">
        <v>107266</v>
      </c>
      <c r="B8123" t="s">
        <v>1377</v>
      </c>
      <c r="C8123" t="s">
        <v>75</v>
      </c>
      <c r="D8123">
        <v>0</v>
      </c>
      <c r="F8123" t="s">
        <v>10581</v>
      </c>
      <c r="G8123" t="s">
        <v>10581</v>
      </c>
      <c r="H8123" t="s">
        <v>14270</v>
      </c>
      <c r="I8123" t="s">
        <v>37</v>
      </c>
      <c r="J8123" t="s">
        <v>14271</v>
      </c>
      <c r="K8123" t="s">
        <v>14272</v>
      </c>
      <c r="L8123" t="s">
        <v>37</v>
      </c>
      <c r="M8123" t="s">
        <v>12073</v>
      </c>
      <c r="N8123" t="s">
        <v>12073</v>
      </c>
      <c r="O8123" t="s">
        <v>8233</v>
      </c>
      <c r="P8123" t="s">
        <v>10220</v>
      </c>
      <c r="Q8123" t="s">
        <v>10220</v>
      </c>
      <c r="R8123" t="s">
        <v>127</v>
      </c>
      <c r="S8123" t="s">
        <v>164</v>
      </c>
      <c r="T8123" t="s">
        <v>1126</v>
      </c>
      <c r="U8123" t="s">
        <v>1127</v>
      </c>
      <c r="X8123">
        <v>2</v>
      </c>
      <c r="Y8123">
        <v>0</v>
      </c>
      <c r="Z8123">
        <v>0</v>
      </c>
      <c r="AA8123">
        <v>0</v>
      </c>
      <c r="AB8123">
        <v>100840</v>
      </c>
      <c r="AC8123" t="s">
        <v>47</v>
      </c>
      <c r="AD8123">
        <f>+VLOOKUP(T8123,items!$A$2:$D$1255,4,0)</f>
        <v>0</v>
      </c>
      <c r="AE8123">
        <f>+VLOOKUP(T8123,Tabla1[],5,0)</f>
        <v>0</v>
      </c>
      <c r="AF8123">
        <f t="shared" si="126"/>
        <v>8</v>
      </c>
    </row>
    <row r="8124" spans="1:34" x14ac:dyDescent="0.25">
      <c r="A8124">
        <v>107266</v>
      </c>
      <c r="B8124" t="s">
        <v>1377</v>
      </c>
      <c r="C8124" t="s">
        <v>75</v>
      </c>
      <c r="D8124">
        <v>0</v>
      </c>
      <c r="F8124" t="s">
        <v>10581</v>
      </c>
      <c r="G8124" t="s">
        <v>10581</v>
      </c>
      <c r="H8124" t="s">
        <v>14270</v>
      </c>
      <c r="I8124" t="s">
        <v>37</v>
      </c>
      <c r="J8124" t="s">
        <v>14271</v>
      </c>
      <c r="K8124" t="s">
        <v>14272</v>
      </c>
      <c r="L8124" t="s">
        <v>37</v>
      </c>
      <c r="M8124" t="s">
        <v>12073</v>
      </c>
      <c r="N8124" t="s">
        <v>12073</v>
      </c>
      <c r="O8124" t="s">
        <v>8233</v>
      </c>
      <c r="P8124" t="s">
        <v>10220</v>
      </c>
      <c r="Q8124" t="s">
        <v>10220</v>
      </c>
      <c r="R8124" t="s">
        <v>127</v>
      </c>
      <c r="S8124" t="s">
        <v>164</v>
      </c>
      <c r="T8124" t="s">
        <v>2142</v>
      </c>
      <c r="U8124" t="s">
        <v>2143</v>
      </c>
      <c r="X8124">
        <v>2</v>
      </c>
      <c r="Y8124">
        <v>0</v>
      </c>
      <c r="Z8124">
        <v>0</v>
      </c>
      <c r="AA8124">
        <v>0</v>
      </c>
      <c r="AB8124">
        <v>20000</v>
      </c>
      <c r="AC8124" t="s">
        <v>47</v>
      </c>
      <c r="AD8124">
        <f>+VLOOKUP(T8124,items!$A$2:$D$1255,4,0)</f>
        <v>0</v>
      </c>
      <c r="AE8124">
        <f>+VLOOKUP(T8124,Tabla1[],5,0)</f>
        <v>0</v>
      </c>
      <c r="AF8124">
        <f t="shared" si="126"/>
        <v>8</v>
      </c>
    </row>
    <row r="8125" spans="1:34" x14ac:dyDescent="0.25">
      <c r="A8125">
        <v>107266</v>
      </c>
      <c r="B8125" t="s">
        <v>1377</v>
      </c>
      <c r="C8125" t="s">
        <v>75</v>
      </c>
      <c r="D8125">
        <v>0</v>
      </c>
      <c r="F8125" t="s">
        <v>10581</v>
      </c>
      <c r="G8125" t="s">
        <v>10581</v>
      </c>
      <c r="H8125" t="s">
        <v>14270</v>
      </c>
      <c r="I8125" t="s">
        <v>37</v>
      </c>
      <c r="J8125" t="s">
        <v>14271</v>
      </c>
      <c r="K8125" t="s">
        <v>14272</v>
      </c>
      <c r="L8125" t="s">
        <v>37</v>
      </c>
      <c r="M8125" t="s">
        <v>12073</v>
      </c>
      <c r="N8125" t="s">
        <v>12073</v>
      </c>
      <c r="O8125" t="s">
        <v>8233</v>
      </c>
      <c r="P8125" t="s">
        <v>10220</v>
      </c>
      <c r="Q8125" t="s">
        <v>10220</v>
      </c>
      <c r="R8125" t="s">
        <v>127</v>
      </c>
      <c r="S8125" t="s">
        <v>164</v>
      </c>
      <c r="T8125" t="s">
        <v>6311</v>
      </c>
      <c r="U8125" t="s">
        <v>6312</v>
      </c>
      <c r="X8125">
        <v>8</v>
      </c>
      <c r="Y8125">
        <v>0</v>
      </c>
      <c r="Z8125">
        <v>0</v>
      </c>
      <c r="AA8125">
        <v>0</v>
      </c>
      <c r="AB8125">
        <v>3200</v>
      </c>
      <c r="AC8125" t="s">
        <v>47</v>
      </c>
      <c r="AD8125">
        <f>+VLOOKUP(T8125,items!$A$2:$D$1255,4,0)</f>
        <v>0</v>
      </c>
      <c r="AE8125">
        <f>+VLOOKUP(T8125,Tabla1[],5,0)</f>
        <v>0</v>
      </c>
      <c r="AF8125">
        <f t="shared" si="126"/>
        <v>8</v>
      </c>
    </row>
    <row r="8126" spans="1:34" x14ac:dyDescent="0.25">
      <c r="A8126">
        <v>107274</v>
      </c>
      <c r="B8126" t="s">
        <v>1113</v>
      </c>
      <c r="C8126" t="s">
        <v>75</v>
      </c>
      <c r="D8126">
        <v>0</v>
      </c>
      <c r="F8126" t="s">
        <v>10581</v>
      </c>
      <c r="G8126" t="s">
        <v>12565</v>
      </c>
      <c r="H8126" t="s">
        <v>14273</v>
      </c>
      <c r="I8126" t="s">
        <v>14274</v>
      </c>
      <c r="J8126" t="s">
        <v>14275</v>
      </c>
      <c r="K8126" t="s">
        <v>37</v>
      </c>
      <c r="L8126" t="s">
        <v>37</v>
      </c>
      <c r="M8126" t="s">
        <v>6292</v>
      </c>
      <c r="N8126" t="s">
        <v>10703</v>
      </c>
      <c r="O8126" t="s">
        <v>11432</v>
      </c>
      <c r="P8126" t="s">
        <v>13519</v>
      </c>
      <c r="Q8126" t="s">
        <v>280</v>
      </c>
      <c r="R8126" t="s">
        <v>11492</v>
      </c>
      <c r="S8126" t="s">
        <v>44</v>
      </c>
      <c r="T8126" t="s">
        <v>719</v>
      </c>
      <c r="U8126" t="s">
        <v>720</v>
      </c>
      <c r="W8126" t="s">
        <v>114</v>
      </c>
      <c r="X8126">
        <v>4</v>
      </c>
      <c r="Y8126">
        <v>0</v>
      </c>
      <c r="Z8126">
        <v>0</v>
      </c>
      <c r="AA8126">
        <v>800</v>
      </c>
      <c r="AB8126">
        <v>2456928</v>
      </c>
      <c r="AC8126" t="s">
        <v>47</v>
      </c>
      <c r="AD8126" t="str">
        <f>+VLOOKUP(T8126,items!$A$2:$D$1255,4,0)</f>
        <v>ALERO</v>
      </c>
      <c r="AE8126">
        <f>+VLOOKUP(T8126,Tabla1[],5,0)</f>
        <v>0</v>
      </c>
      <c r="AF8126">
        <f t="shared" si="126"/>
        <v>11</v>
      </c>
    </row>
    <row r="8127" spans="1:34" x14ac:dyDescent="0.25">
      <c r="A8127">
        <v>107274</v>
      </c>
      <c r="B8127" t="s">
        <v>1113</v>
      </c>
      <c r="C8127" t="s">
        <v>75</v>
      </c>
      <c r="D8127">
        <v>0</v>
      </c>
      <c r="F8127" t="s">
        <v>10581</v>
      </c>
      <c r="G8127" t="s">
        <v>12565</v>
      </c>
      <c r="H8127" t="s">
        <v>14273</v>
      </c>
      <c r="I8127" t="s">
        <v>14274</v>
      </c>
      <c r="J8127" t="s">
        <v>14275</v>
      </c>
      <c r="K8127" t="s">
        <v>37</v>
      </c>
      <c r="L8127" t="s">
        <v>37</v>
      </c>
      <c r="M8127" t="s">
        <v>6292</v>
      </c>
      <c r="N8127" t="s">
        <v>10703</v>
      </c>
      <c r="O8127" t="s">
        <v>11432</v>
      </c>
      <c r="P8127" t="s">
        <v>13519</v>
      </c>
      <c r="Q8127" t="s">
        <v>280</v>
      </c>
      <c r="R8127" t="s">
        <v>11492</v>
      </c>
      <c r="S8127" t="s">
        <v>44</v>
      </c>
      <c r="T8127" t="s">
        <v>1657</v>
      </c>
      <c r="U8127" t="s">
        <v>1658</v>
      </c>
      <c r="W8127" t="s">
        <v>114</v>
      </c>
      <c r="X8127">
        <v>10</v>
      </c>
      <c r="Y8127">
        <v>2500</v>
      </c>
      <c r="Z8127">
        <v>0</v>
      </c>
      <c r="AA8127">
        <v>0</v>
      </c>
      <c r="AB8127">
        <v>2539610</v>
      </c>
      <c r="AC8127" t="s">
        <v>47</v>
      </c>
      <c r="AD8127">
        <f>+VLOOKUP(T8127,items!$A$2:$D$1255,4,0)</f>
        <v>0</v>
      </c>
      <c r="AE8127">
        <f>+VLOOKUP(T8127,Tabla1[],5,0)</f>
        <v>0</v>
      </c>
      <c r="AF8127">
        <f t="shared" si="126"/>
        <v>11</v>
      </c>
    </row>
    <row r="8128" spans="1:34" x14ac:dyDescent="0.25">
      <c r="A8128">
        <v>107274</v>
      </c>
      <c r="B8128" t="s">
        <v>1113</v>
      </c>
      <c r="C8128" t="s">
        <v>75</v>
      </c>
      <c r="D8128">
        <v>0</v>
      </c>
      <c r="F8128" t="s">
        <v>10581</v>
      </c>
      <c r="G8128" t="s">
        <v>12565</v>
      </c>
      <c r="H8128" t="s">
        <v>14273</v>
      </c>
      <c r="I8128" t="s">
        <v>14274</v>
      </c>
      <c r="J8128" t="s">
        <v>14275</v>
      </c>
      <c r="K8128" t="s">
        <v>37</v>
      </c>
      <c r="L8128" t="s">
        <v>37</v>
      </c>
      <c r="M8128" t="s">
        <v>6292</v>
      </c>
      <c r="N8128" t="s">
        <v>10703</v>
      </c>
      <c r="O8128" t="s">
        <v>11432</v>
      </c>
      <c r="P8128" t="s">
        <v>13519</v>
      </c>
      <c r="Q8128" t="s">
        <v>280</v>
      </c>
      <c r="R8128" t="s">
        <v>11492</v>
      </c>
      <c r="S8128" t="s">
        <v>44</v>
      </c>
      <c r="T8128" t="s">
        <v>576</v>
      </c>
      <c r="U8128" t="s">
        <v>577</v>
      </c>
      <c r="W8128" t="s">
        <v>114</v>
      </c>
      <c r="X8128">
        <v>8</v>
      </c>
      <c r="Y8128">
        <v>0</v>
      </c>
      <c r="Z8128">
        <v>0</v>
      </c>
      <c r="AA8128">
        <v>0</v>
      </c>
      <c r="AB8128">
        <v>516352</v>
      </c>
      <c r="AC8128" t="s">
        <v>47</v>
      </c>
      <c r="AD8128">
        <f>+VLOOKUP(T8128,items!$A$2:$D$1255,4,0)</f>
        <v>0</v>
      </c>
      <c r="AE8128">
        <f>+VLOOKUP(T8128,Tabla1[],5,0)</f>
        <v>0</v>
      </c>
      <c r="AF8128">
        <f t="shared" si="126"/>
        <v>11</v>
      </c>
    </row>
    <row r="8129" spans="1:34" x14ac:dyDescent="0.25">
      <c r="A8129">
        <v>107276</v>
      </c>
      <c r="B8129" t="s">
        <v>14276</v>
      </c>
      <c r="C8129" t="s">
        <v>33</v>
      </c>
      <c r="D8129">
        <v>0</v>
      </c>
      <c r="F8129" t="s">
        <v>10581</v>
      </c>
      <c r="G8129" t="s">
        <v>10581</v>
      </c>
      <c r="H8129" t="s">
        <v>14277</v>
      </c>
      <c r="I8129" t="s">
        <v>37</v>
      </c>
      <c r="J8129" t="s">
        <v>14278</v>
      </c>
      <c r="K8129" t="s">
        <v>14279</v>
      </c>
      <c r="L8129" t="s">
        <v>37</v>
      </c>
      <c r="M8129" t="s">
        <v>12073</v>
      </c>
      <c r="N8129" t="s">
        <v>12073</v>
      </c>
      <c r="O8129" t="s">
        <v>8608</v>
      </c>
      <c r="P8129" t="s">
        <v>175</v>
      </c>
      <c r="Q8129" t="s">
        <v>3391</v>
      </c>
      <c r="R8129" t="s">
        <v>764</v>
      </c>
      <c r="S8129" t="s">
        <v>44</v>
      </c>
      <c r="T8129" t="s">
        <v>4490</v>
      </c>
      <c r="U8129" t="s">
        <v>4491</v>
      </c>
      <c r="V8129" t="s">
        <v>67</v>
      </c>
      <c r="X8129">
        <v>1</v>
      </c>
      <c r="Y8129">
        <v>0</v>
      </c>
      <c r="Z8129">
        <v>0</v>
      </c>
      <c r="AA8129">
        <v>0</v>
      </c>
      <c r="AB8129">
        <v>1176241</v>
      </c>
      <c r="AC8129" t="s">
        <v>47</v>
      </c>
      <c r="AD8129">
        <f>+VLOOKUP(T8129,items!$A$2:$D$1255,4,0)</f>
        <v>0</v>
      </c>
      <c r="AE8129">
        <f>+VLOOKUP(T8129,Tabla1[],5,0)</f>
        <v>0</v>
      </c>
      <c r="AF8129">
        <f t="shared" si="126"/>
        <v>9</v>
      </c>
    </row>
    <row r="8130" spans="1:34" x14ac:dyDescent="0.25">
      <c r="A8130">
        <v>107276</v>
      </c>
      <c r="B8130" t="s">
        <v>14276</v>
      </c>
      <c r="C8130" t="s">
        <v>33</v>
      </c>
      <c r="D8130">
        <v>0</v>
      </c>
      <c r="F8130" t="s">
        <v>10581</v>
      </c>
      <c r="G8130" t="s">
        <v>10581</v>
      </c>
      <c r="H8130" t="s">
        <v>14277</v>
      </c>
      <c r="I8130" t="s">
        <v>37</v>
      </c>
      <c r="J8130" t="s">
        <v>14278</v>
      </c>
      <c r="K8130" t="s">
        <v>14279</v>
      </c>
      <c r="L8130" t="s">
        <v>37</v>
      </c>
      <c r="M8130" t="s">
        <v>12073</v>
      </c>
      <c r="N8130" t="s">
        <v>12073</v>
      </c>
      <c r="O8130" t="s">
        <v>8608</v>
      </c>
      <c r="P8130" t="s">
        <v>175</v>
      </c>
      <c r="Q8130" t="s">
        <v>3391</v>
      </c>
      <c r="R8130" t="s">
        <v>764</v>
      </c>
      <c r="S8130" t="s">
        <v>44</v>
      </c>
      <c r="T8130" t="s">
        <v>538</v>
      </c>
      <c r="U8130" t="s">
        <v>14280</v>
      </c>
      <c r="V8130" t="s">
        <v>67</v>
      </c>
      <c r="X8130">
        <v>8</v>
      </c>
      <c r="Y8130">
        <v>0</v>
      </c>
      <c r="Z8130">
        <v>0</v>
      </c>
      <c r="AA8130">
        <v>0</v>
      </c>
      <c r="AB8130">
        <v>4720592</v>
      </c>
      <c r="AC8130" t="s">
        <v>47</v>
      </c>
      <c r="AD8130" t="str">
        <f>+VLOOKUP(T8130,items!$A$2:$D$1255,4,0)</f>
        <v>MUEBLES</v>
      </c>
      <c r="AE8130">
        <f>+VLOOKUP(T8130,Tabla1[],5,0)</f>
        <v>0</v>
      </c>
      <c r="AF8130">
        <f t="shared" ref="AF8130:AF8193" si="127">+MONTH(O8130)</f>
        <v>9</v>
      </c>
    </row>
    <row r="8131" spans="1:34" x14ac:dyDescent="0.25">
      <c r="A8131">
        <v>107276</v>
      </c>
      <c r="B8131" t="s">
        <v>14276</v>
      </c>
      <c r="C8131" t="s">
        <v>33</v>
      </c>
      <c r="D8131">
        <v>0</v>
      </c>
      <c r="F8131" t="s">
        <v>10581</v>
      </c>
      <c r="G8131" t="s">
        <v>10581</v>
      </c>
      <c r="H8131" t="s">
        <v>14277</v>
      </c>
      <c r="I8131" t="s">
        <v>37</v>
      </c>
      <c r="J8131" t="s">
        <v>14278</v>
      </c>
      <c r="K8131" t="s">
        <v>14279</v>
      </c>
      <c r="L8131" t="s">
        <v>37</v>
      </c>
      <c r="M8131" t="s">
        <v>12073</v>
      </c>
      <c r="N8131" t="s">
        <v>12073</v>
      </c>
      <c r="O8131" t="s">
        <v>8608</v>
      </c>
      <c r="P8131" t="s">
        <v>175</v>
      </c>
      <c r="Q8131" t="s">
        <v>3391</v>
      </c>
      <c r="R8131" t="s">
        <v>764</v>
      </c>
      <c r="S8131" t="s">
        <v>44</v>
      </c>
      <c r="T8131" t="s">
        <v>3317</v>
      </c>
      <c r="U8131" t="s">
        <v>3318</v>
      </c>
      <c r="X8131">
        <v>1</v>
      </c>
      <c r="Y8131">
        <v>0</v>
      </c>
      <c r="Z8131">
        <v>0</v>
      </c>
      <c r="AA8131">
        <v>0</v>
      </c>
      <c r="AB8131">
        <v>1152000</v>
      </c>
      <c r="AC8131" t="s">
        <v>47</v>
      </c>
      <c r="AD8131">
        <f>+VLOOKUP(T8131,items!$A$2:$D$1255,4,0)</f>
        <v>0</v>
      </c>
      <c r="AE8131">
        <f>+VLOOKUP(T8131,Tabla1[],5,0)</f>
        <v>0</v>
      </c>
      <c r="AF8131">
        <f t="shared" si="127"/>
        <v>9</v>
      </c>
    </row>
    <row r="8132" spans="1:34" x14ac:dyDescent="0.25">
      <c r="A8132">
        <v>107276</v>
      </c>
      <c r="B8132" t="s">
        <v>14276</v>
      </c>
      <c r="C8132" t="s">
        <v>33</v>
      </c>
      <c r="D8132">
        <v>0</v>
      </c>
      <c r="F8132" t="s">
        <v>10581</v>
      </c>
      <c r="G8132" t="s">
        <v>10581</v>
      </c>
      <c r="H8132" t="s">
        <v>14277</v>
      </c>
      <c r="I8132" t="s">
        <v>37</v>
      </c>
      <c r="J8132" t="s">
        <v>14278</v>
      </c>
      <c r="K8132" t="s">
        <v>14279</v>
      </c>
      <c r="L8132" t="s">
        <v>37</v>
      </c>
      <c r="M8132" t="s">
        <v>12073</v>
      </c>
      <c r="N8132" t="s">
        <v>12073</v>
      </c>
      <c r="O8132" t="s">
        <v>8608</v>
      </c>
      <c r="P8132" t="s">
        <v>175</v>
      </c>
      <c r="Q8132" t="s">
        <v>3391</v>
      </c>
      <c r="R8132" t="s">
        <v>764</v>
      </c>
      <c r="S8132" t="s">
        <v>44</v>
      </c>
      <c r="T8132" t="s">
        <v>14281</v>
      </c>
      <c r="U8132" t="s">
        <v>14282</v>
      </c>
      <c r="X8132">
        <v>1</v>
      </c>
      <c r="Y8132">
        <v>0</v>
      </c>
      <c r="Z8132">
        <v>0</v>
      </c>
      <c r="AA8132">
        <v>0</v>
      </c>
      <c r="AB8132">
        <v>4508445</v>
      </c>
      <c r="AC8132" t="s">
        <v>47</v>
      </c>
      <c r="AD8132" t="str">
        <f>+VLOOKUP(T8132,items!$A$2:$D$1255,4,0)</f>
        <v>MUEBLES</v>
      </c>
      <c r="AE8132">
        <f>+VLOOKUP(T8132,Tabla1[],5,0)</f>
        <v>0</v>
      </c>
      <c r="AF8132">
        <f t="shared" si="127"/>
        <v>9</v>
      </c>
    </row>
    <row r="8133" spans="1:34" x14ac:dyDescent="0.25">
      <c r="A8133">
        <v>107276</v>
      </c>
      <c r="B8133" t="s">
        <v>14276</v>
      </c>
      <c r="C8133" t="s">
        <v>33</v>
      </c>
      <c r="D8133">
        <v>0</v>
      </c>
      <c r="F8133" t="s">
        <v>10581</v>
      </c>
      <c r="G8133" t="s">
        <v>10581</v>
      </c>
      <c r="H8133" t="s">
        <v>14277</v>
      </c>
      <c r="I8133" t="s">
        <v>37</v>
      </c>
      <c r="J8133" t="s">
        <v>14278</v>
      </c>
      <c r="K8133" t="s">
        <v>14279</v>
      </c>
      <c r="L8133" t="s">
        <v>37</v>
      </c>
      <c r="M8133" t="s">
        <v>12073</v>
      </c>
      <c r="N8133" t="s">
        <v>12073</v>
      </c>
      <c r="O8133" t="s">
        <v>8608</v>
      </c>
      <c r="P8133" t="s">
        <v>175</v>
      </c>
      <c r="Q8133" t="s">
        <v>3391</v>
      </c>
      <c r="R8133" t="s">
        <v>764</v>
      </c>
      <c r="S8133" t="s">
        <v>44</v>
      </c>
      <c r="T8133" t="s">
        <v>797</v>
      </c>
      <c r="U8133" t="s">
        <v>798</v>
      </c>
      <c r="X8133">
        <v>1</v>
      </c>
      <c r="Y8133">
        <v>0</v>
      </c>
      <c r="Z8133">
        <v>0</v>
      </c>
      <c r="AA8133">
        <v>0</v>
      </c>
      <c r="AB8133">
        <v>550000</v>
      </c>
      <c r="AC8133" t="s">
        <v>47</v>
      </c>
      <c r="AD8133" t="e">
        <f>+VLOOKUP(T8133,items!$A$2:$D$1255,4,0)</f>
        <v>#N/A</v>
      </c>
      <c r="AE8133" t="e">
        <f>+VLOOKUP(T8133,Tabla1[],5,0)</f>
        <v>#N/A</v>
      </c>
      <c r="AF8133">
        <f t="shared" si="127"/>
        <v>9</v>
      </c>
    </row>
    <row r="8134" spans="1:34" x14ac:dyDescent="0.25">
      <c r="A8134">
        <v>107288</v>
      </c>
      <c r="B8134" t="s">
        <v>1286</v>
      </c>
      <c r="C8134" t="s">
        <v>75</v>
      </c>
      <c r="D8134">
        <v>0</v>
      </c>
      <c r="F8134" t="s">
        <v>10581</v>
      </c>
      <c r="G8134" t="s">
        <v>10581</v>
      </c>
      <c r="H8134" t="s">
        <v>14283</v>
      </c>
      <c r="I8134" t="s">
        <v>37</v>
      </c>
      <c r="J8134" t="s">
        <v>14284</v>
      </c>
      <c r="K8134" t="s">
        <v>14285</v>
      </c>
      <c r="L8134" t="s">
        <v>37</v>
      </c>
      <c r="M8134" t="s">
        <v>12073</v>
      </c>
      <c r="N8134" t="s">
        <v>12073</v>
      </c>
      <c r="O8134" t="s">
        <v>8233</v>
      </c>
      <c r="P8134" t="s">
        <v>10220</v>
      </c>
      <c r="Q8134" t="s">
        <v>10220</v>
      </c>
      <c r="R8134" t="s">
        <v>127</v>
      </c>
      <c r="S8134" t="s">
        <v>164</v>
      </c>
      <c r="T8134" t="s">
        <v>6309</v>
      </c>
      <c r="U8134" t="s">
        <v>6310</v>
      </c>
      <c r="X8134">
        <v>20</v>
      </c>
      <c r="Y8134">
        <v>0</v>
      </c>
      <c r="Z8134">
        <v>0</v>
      </c>
      <c r="AA8134">
        <v>0</v>
      </c>
      <c r="AB8134">
        <v>26000</v>
      </c>
      <c r="AC8134" t="s">
        <v>47</v>
      </c>
      <c r="AD8134">
        <f>+VLOOKUP(T8134,items!$A$2:$D$1255,4,0)</f>
        <v>0</v>
      </c>
      <c r="AE8134">
        <f>+VLOOKUP(T8134,Tabla1[],5,0)</f>
        <v>0</v>
      </c>
      <c r="AF8134">
        <f t="shared" si="127"/>
        <v>8</v>
      </c>
    </row>
    <row r="8135" spans="1:34" x14ac:dyDescent="0.25">
      <c r="A8135">
        <v>107288</v>
      </c>
      <c r="B8135" t="s">
        <v>1286</v>
      </c>
      <c r="C8135" t="s">
        <v>75</v>
      </c>
      <c r="D8135">
        <v>0</v>
      </c>
      <c r="F8135" t="s">
        <v>10581</v>
      </c>
      <c r="G8135" t="s">
        <v>10581</v>
      </c>
      <c r="H8135" t="s">
        <v>14283</v>
      </c>
      <c r="I8135" t="s">
        <v>37</v>
      </c>
      <c r="J8135" t="s">
        <v>14284</v>
      </c>
      <c r="K8135" t="s">
        <v>14285</v>
      </c>
      <c r="L8135" t="s">
        <v>37</v>
      </c>
      <c r="M8135" t="s">
        <v>12073</v>
      </c>
      <c r="N8135" t="s">
        <v>12073</v>
      </c>
      <c r="O8135" t="s">
        <v>8233</v>
      </c>
      <c r="P8135" t="s">
        <v>10220</v>
      </c>
      <c r="Q8135" t="s">
        <v>10220</v>
      </c>
      <c r="R8135" t="s">
        <v>127</v>
      </c>
      <c r="S8135" t="s">
        <v>164</v>
      </c>
      <c r="T8135" t="s">
        <v>1290</v>
      </c>
      <c r="U8135" t="s">
        <v>1291</v>
      </c>
      <c r="X8135">
        <v>10</v>
      </c>
      <c r="Y8135">
        <v>0</v>
      </c>
      <c r="Z8135">
        <v>0</v>
      </c>
      <c r="AA8135">
        <v>0</v>
      </c>
      <c r="AB8135">
        <v>596250</v>
      </c>
      <c r="AC8135" t="s">
        <v>47</v>
      </c>
      <c r="AD8135">
        <f>+VLOOKUP(T8135,items!$A$2:$D$1255,4,0)</f>
        <v>0</v>
      </c>
      <c r="AE8135">
        <f>+VLOOKUP(T8135,Tabla1[],5,0)</f>
        <v>0</v>
      </c>
      <c r="AF8135">
        <f t="shared" si="127"/>
        <v>8</v>
      </c>
    </row>
    <row r="8136" spans="1:34" x14ac:dyDescent="0.25">
      <c r="A8136">
        <v>107288</v>
      </c>
      <c r="B8136" t="s">
        <v>1286</v>
      </c>
      <c r="C8136" t="s">
        <v>75</v>
      </c>
      <c r="D8136">
        <v>0</v>
      </c>
      <c r="F8136" t="s">
        <v>10581</v>
      </c>
      <c r="G8136" t="s">
        <v>10581</v>
      </c>
      <c r="H8136" t="s">
        <v>14283</v>
      </c>
      <c r="I8136" t="s">
        <v>37</v>
      </c>
      <c r="J8136" t="s">
        <v>14284</v>
      </c>
      <c r="K8136" t="s">
        <v>14285</v>
      </c>
      <c r="L8136" t="s">
        <v>37</v>
      </c>
      <c r="M8136" t="s">
        <v>12073</v>
      </c>
      <c r="N8136" t="s">
        <v>12073</v>
      </c>
      <c r="O8136" t="s">
        <v>8233</v>
      </c>
      <c r="P8136" t="s">
        <v>10220</v>
      </c>
      <c r="Q8136" t="s">
        <v>10220</v>
      </c>
      <c r="R8136" t="s">
        <v>127</v>
      </c>
      <c r="S8136" t="s">
        <v>164</v>
      </c>
      <c r="T8136" t="s">
        <v>6311</v>
      </c>
      <c r="U8136" t="s">
        <v>6312</v>
      </c>
      <c r="X8136">
        <v>20</v>
      </c>
      <c r="Y8136">
        <v>0</v>
      </c>
      <c r="Z8136">
        <v>0</v>
      </c>
      <c r="AA8136">
        <v>0</v>
      </c>
      <c r="AB8136">
        <v>8000</v>
      </c>
      <c r="AC8136" t="s">
        <v>47</v>
      </c>
      <c r="AD8136">
        <f>+VLOOKUP(T8136,items!$A$2:$D$1255,4,0)</f>
        <v>0</v>
      </c>
      <c r="AE8136">
        <f>+VLOOKUP(T8136,Tabla1[],5,0)</f>
        <v>0</v>
      </c>
      <c r="AF8136">
        <f t="shared" si="127"/>
        <v>8</v>
      </c>
    </row>
    <row r="8137" spans="1:34" x14ac:dyDescent="0.25">
      <c r="A8137">
        <v>107293</v>
      </c>
      <c r="B8137" t="s">
        <v>14286</v>
      </c>
      <c r="C8137" t="s">
        <v>33</v>
      </c>
      <c r="D8137">
        <v>0</v>
      </c>
      <c r="F8137" t="s">
        <v>10581</v>
      </c>
      <c r="G8137" t="s">
        <v>8608</v>
      </c>
      <c r="H8137" t="s">
        <v>14287</v>
      </c>
      <c r="I8137" t="s">
        <v>37</v>
      </c>
      <c r="J8137" t="s">
        <v>14288</v>
      </c>
      <c r="K8137" t="s">
        <v>37</v>
      </c>
      <c r="L8137" t="s">
        <v>37</v>
      </c>
      <c r="M8137" t="s">
        <v>375</v>
      </c>
      <c r="N8137" t="s">
        <v>375</v>
      </c>
      <c r="O8137" t="s">
        <v>13019</v>
      </c>
      <c r="P8137" t="s">
        <v>10707</v>
      </c>
      <c r="Q8137" t="s">
        <v>376</v>
      </c>
      <c r="R8137" t="s">
        <v>3358</v>
      </c>
      <c r="S8137" t="s">
        <v>88</v>
      </c>
      <c r="T8137" t="s">
        <v>311</v>
      </c>
      <c r="U8137" t="s">
        <v>312</v>
      </c>
      <c r="V8137" t="s">
        <v>2013</v>
      </c>
      <c r="X8137">
        <v>10</v>
      </c>
      <c r="Y8137">
        <v>0</v>
      </c>
      <c r="Z8137">
        <v>0</v>
      </c>
      <c r="AA8137">
        <v>0</v>
      </c>
      <c r="AB8137">
        <v>16065080</v>
      </c>
      <c r="AC8137" t="s">
        <v>47</v>
      </c>
      <c r="AD8137" t="str">
        <f>+VLOOKUP(T8137,items!$A$2:$D$1255,4,0)</f>
        <v>MUEBLES</v>
      </c>
      <c r="AE8137">
        <f>+VLOOKUP(T8137,Tabla1[],5,0)</f>
        <v>0</v>
      </c>
      <c r="AF8137">
        <f t="shared" si="127"/>
        <v>11</v>
      </c>
    </row>
    <row r="8138" spans="1:34" x14ac:dyDescent="0.25">
      <c r="A8138">
        <v>107293</v>
      </c>
      <c r="B8138" t="s">
        <v>14286</v>
      </c>
      <c r="C8138" t="s">
        <v>33</v>
      </c>
      <c r="D8138">
        <v>0</v>
      </c>
      <c r="F8138" t="s">
        <v>10581</v>
      </c>
      <c r="G8138" t="s">
        <v>8608</v>
      </c>
      <c r="H8138" t="s">
        <v>14287</v>
      </c>
      <c r="I8138" t="s">
        <v>37</v>
      </c>
      <c r="J8138" t="s">
        <v>14288</v>
      </c>
      <c r="K8138" t="s">
        <v>37</v>
      </c>
      <c r="L8138" t="s">
        <v>37</v>
      </c>
      <c r="M8138" t="s">
        <v>375</v>
      </c>
      <c r="N8138" t="s">
        <v>375</v>
      </c>
      <c r="O8138" t="s">
        <v>13019</v>
      </c>
      <c r="P8138" t="s">
        <v>10707</v>
      </c>
      <c r="Q8138" t="s">
        <v>376</v>
      </c>
      <c r="R8138" t="s">
        <v>3358</v>
      </c>
      <c r="S8138" t="s">
        <v>88</v>
      </c>
      <c r="T8138" t="s">
        <v>936</v>
      </c>
      <c r="U8138" t="s">
        <v>937</v>
      </c>
      <c r="X8138">
        <v>1</v>
      </c>
      <c r="Y8138">
        <v>0</v>
      </c>
      <c r="Z8138">
        <v>0</v>
      </c>
      <c r="AA8138">
        <v>0</v>
      </c>
      <c r="AB8138">
        <v>350000</v>
      </c>
      <c r="AC8138" t="s">
        <v>47</v>
      </c>
      <c r="AD8138">
        <f>+VLOOKUP(T8138,items!$A$2:$D$1255,4,0)</f>
        <v>0</v>
      </c>
      <c r="AE8138">
        <f>+VLOOKUP(T8138,Tabla1[],5,0)</f>
        <v>0</v>
      </c>
      <c r="AF8138">
        <f t="shared" si="127"/>
        <v>11</v>
      </c>
    </row>
    <row r="8139" spans="1:34" x14ac:dyDescent="0.25">
      <c r="A8139">
        <v>107299</v>
      </c>
      <c r="B8139" t="s">
        <v>11814</v>
      </c>
      <c r="C8139" t="s">
        <v>75</v>
      </c>
      <c r="D8139">
        <v>0</v>
      </c>
      <c r="F8139" t="s">
        <v>10581</v>
      </c>
      <c r="G8139" t="s">
        <v>6296</v>
      </c>
      <c r="H8139" t="s">
        <v>37</v>
      </c>
      <c r="I8139" t="s">
        <v>37</v>
      </c>
      <c r="J8139" t="s">
        <v>37</v>
      </c>
      <c r="K8139" t="s">
        <v>37</v>
      </c>
      <c r="L8139" t="s">
        <v>37</v>
      </c>
      <c r="M8139" t="s">
        <v>12566</v>
      </c>
      <c r="N8139" t="s">
        <v>14289</v>
      </c>
      <c r="O8139" t="s">
        <v>13927</v>
      </c>
      <c r="P8139" t="s">
        <v>6297</v>
      </c>
      <c r="Q8139" t="s">
        <v>13518</v>
      </c>
      <c r="R8139" t="s">
        <v>282</v>
      </c>
      <c r="S8139" t="s">
        <v>256</v>
      </c>
      <c r="T8139" t="s">
        <v>1659</v>
      </c>
      <c r="U8139" t="s">
        <v>1660</v>
      </c>
      <c r="V8139" t="s">
        <v>578</v>
      </c>
      <c r="W8139" t="s">
        <v>114</v>
      </c>
      <c r="X8139">
        <v>1</v>
      </c>
      <c r="Y8139">
        <v>3950</v>
      </c>
      <c r="Z8139">
        <v>0</v>
      </c>
      <c r="AA8139">
        <v>350</v>
      </c>
      <c r="AB8139">
        <v>532119</v>
      </c>
      <c r="AC8139" t="s">
        <v>285</v>
      </c>
      <c r="AD8139">
        <f>+VLOOKUP(T8139,items!$A$2:$D$1255,4,0)</f>
        <v>0</v>
      </c>
      <c r="AE8139">
        <f>+VLOOKUP(T8139,Tabla1[],5,0)</f>
        <v>0</v>
      </c>
      <c r="AF8139">
        <f t="shared" si="127"/>
        <v>10</v>
      </c>
    </row>
    <row r="8140" spans="1:34" x14ac:dyDescent="0.25">
      <c r="A8140">
        <v>107299</v>
      </c>
      <c r="B8140" t="s">
        <v>11814</v>
      </c>
      <c r="C8140" t="s">
        <v>75</v>
      </c>
      <c r="D8140">
        <v>0</v>
      </c>
      <c r="F8140" t="s">
        <v>10581</v>
      </c>
      <c r="G8140" t="s">
        <v>6296</v>
      </c>
      <c r="H8140" t="s">
        <v>37</v>
      </c>
      <c r="I8140" t="s">
        <v>37</v>
      </c>
      <c r="J8140" t="s">
        <v>37</v>
      </c>
      <c r="K8140" t="s">
        <v>37</v>
      </c>
      <c r="L8140" t="s">
        <v>37</v>
      </c>
      <c r="M8140" t="s">
        <v>12566</v>
      </c>
      <c r="N8140" t="s">
        <v>14289</v>
      </c>
      <c r="O8140" t="s">
        <v>13927</v>
      </c>
      <c r="P8140" t="s">
        <v>6297</v>
      </c>
      <c r="Q8140" t="s">
        <v>13518</v>
      </c>
      <c r="R8140" t="s">
        <v>282</v>
      </c>
      <c r="S8140" t="s">
        <v>256</v>
      </c>
      <c r="T8140" t="s">
        <v>94</v>
      </c>
      <c r="U8140" t="s">
        <v>12261</v>
      </c>
      <c r="X8140">
        <v>1</v>
      </c>
      <c r="Y8140">
        <v>0</v>
      </c>
      <c r="Z8140">
        <v>0</v>
      </c>
      <c r="AA8140">
        <v>0</v>
      </c>
      <c r="AB8140">
        <v>100000</v>
      </c>
      <c r="AC8140" t="s">
        <v>285</v>
      </c>
      <c r="AD8140" t="e">
        <f>+VLOOKUP(T8140,items!$A$2:$D$1255,4,0)</f>
        <v>#N/A</v>
      </c>
      <c r="AE8140" t="e">
        <f>+VLOOKUP(T8140,Tabla1[],5,0)</f>
        <v>#N/A</v>
      </c>
      <c r="AF8140">
        <f t="shared" si="127"/>
        <v>10</v>
      </c>
    </row>
    <row r="8141" spans="1:34" x14ac:dyDescent="0.25">
      <c r="A8141">
        <v>107307</v>
      </c>
      <c r="B8141" t="s">
        <v>14290</v>
      </c>
      <c r="C8141" t="s">
        <v>33</v>
      </c>
      <c r="D8141">
        <v>0</v>
      </c>
      <c r="F8141" t="s">
        <v>12073</v>
      </c>
      <c r="G8141" t="s">
        <v>10221</v>
      </c>
      <c r="H8141" t="s">
        <v>14291</v>
      </c>
      <c r="I8141" t="s">
        <v>37</v>
      </c>
      <c r="J8141" t="s">
        <v>14292</v>
      </c>
      <c r="K8141" t="s">
        <v>14293</v>
      </c>
      <c r="L8141" t="s">
        <v>14294</v>
      </c>
      <c r="M8141" t="s">
        <v>9152</v>
      </c>
      <c r="N8141" t="s">
        <v>9152</v>
      </c>
      <c r="O8141" t="s">
        <v>12746</v>
      </c>
      <c r="P8141" t="s">
        <v>12566</v>
      </c>
      <c r="Q8141" t="s">
        <v>10656</v>
      </c>
      <c r="R8141" t="s">
        <v>127</v>
      </c>
      <c r="S8141" t="s">
        <v>128</v>
      </c>
      <c r="T8141" t="s">
        <v>14295</v>
      </c>
      <c r="U8141" t="s">
        <v>14296</v>
      </c>
      <c r="V8141" t="s">
        <v>1576</v>
      </c>
      <c r="X8141">
        <v>3</v>
      </c>
      <c r="Y8141">
        <v>0</v>
      </c>
      <c r="Z8141">
        <v>0</v>
      </c>
      <c r="AA8141">
        <v>0</v>
      </c>
      <c r="AB8141">
        <v>7602459</v>
      </c>
      <c r="AC8141" t="s">
        <v>47</v>
      </c>
      <c r="AD8141">
        <f>+VLOOKUP(T8141,items!$A$2:$D$1255,4,0)</f>
        <v>0</v>
      </c>
      <c r="AE8141">
        <f>+VLOOKUP(T8141,Tabla1[],5,0)</f>
        <v>0</v>
      </c>
      <c r="AF8141">
        <f t="shared" si="127"/>
        <v>9</v>
      </c>
    </row>
    <row r="8142" spans="1:34" x14ac:dyDescent="0.25">
      <c r="A8142">
        <v>107307</v>
      </c>
      <c r="B8142" t="s">
        <v>14290</v>
      </c>
      <c r="C8142" t="s">
        <v>33</v>
      </c>
      <c r="D8142">
        <v>0</v>
      </c>
      <c r="F8142" t="s">
        <v>12073</v>
      </c>
      <c r="G8142" t="s">
        <v>10221</v>
      </c>
      <c r="H8142" t="s">
        <v>14291</v>
      </c>
      <c r="I8142" t="s">
        <v>37</v>
      </c>
      <c r="J8142" t="s">
        <v>14292</v>
      </c>
      <c r="K8142" t="s">
        <v>14293</v>
      </c>
      <c r="L8142" t="s">
        <v>14294</v>
      </c>
      <c r="M8142" t="s">
        <v>9152</v>
      </c>
      <c r="N8142" t="s">
        <v>9152</v>
      </c>
      <c r="O8142" t="s">
        <v>12746</v>
      </c>
      <c r="P8142" t="s">
        <v>12566</v>
      </c>
      <c r="Q8142" t="s">
        <v>10656</v>
      </c>
      <c r="R8142" t="s">
        <v>127</v>
      </c>
      <c r="S8142" t="s">
        <v>128</v>
      </c>
      <c r="T8142" t="s">
        <v>314</v>
      </c>
      <c r="U8142" t="s">
        <v>315</v>
      </c>
      <c r="X8142">
        <v>1</v>
      </c>
      <c r="Y8142">
        <v>0</v>
      </c>
      <c r="Z8142">
        <v>0</v>
      </c>
      <c r="AA8142">
        <v>0</v>
      </c>
      <c r="AB8142">
        <v>350000</v>
      </c>
      <c r="AC8142" t="s">
        <v>47</v>
      </c>
      <c r="AD8142">
        <f>+VLOOKUP(T8142,items!$A$2:$D$1255,4,0)</f>
        <v>0</v>
      </c>
      <c r="AE8142">
        <f>+VLOOKUP(T8142,Tabla1[],5,0)</f>
        <v>0</v>
      </c>
      <c r="AF8142">
        <f t="shared" si="127"/>
        <v>9</v>
      </c>
    </row>
    <row r="8143" spans="1:34" x14ac:dyDescent="0.25">
      <c r="A8143">
        <v>107326</v>
      </c>
      <c r="B8143" t="s">
        <v>14243</v>
      </c>
      <c r="C8143" t="s">
        <v>75</v>
      </c>
      <c r="D8143">
        <v>0</v>
      </c>
      <c r="F8143" t="s">
        <v>12073</v>
      </c>
      <c r="G8143" t="s">
        <v>12073</v>
      </c>
      <c r="H8143" t="s">
        <v>14297</v>
      </c>
      <c r="I8143" t="s">
        <v>37</v>
      </c>
      <c r="J8143" t="s">
        <v>14298</v>
      </c>
      <c r="K8143" t="s">
        <v>37</v>
      </c>
      <c r="L8143" t="s">
        <v>37</v>
      </c>
      <c r="M8143" t="s">
        <v>11188</v>
      </c>
      <c r="N8143" t="s">
        <v>11188</v>
      </c>
      <c r="O8143" t="s">
        <v>8480</v>
      </c>
      <c r="P8143" t="s">
        <v>9541</v>
      </c>
      <c r="Q8143" t="s">
        <v>9541</v>
      </c>
      <c r="R8143" t="s">
        <v>11492</v>
      </c>
      <c r="S8143" t="s">
        <v>164</v>
      </c>
      <c r="T8143" t="s">
        <v>3238</v>
      </c>
      <c r="U8143" t="s">
        <v>3239</v>
      </c>
      <c r="X8143">
        <v>3</v>
      </c>
      <c r="Y8143">
        <v>0</v>
      </c>
      <c r="Z8143">
        <v>0</v>
      </c>
      <c r="AA8143">
        <v>0</v>
      </c>
      <c r="AB8143">
        <v>157800</v>
      </c>
      <c r="AC8143" t="s">
        <v>47</v>
      </c>
      <c r="AD8143">
        <f>+VLOOKUP(T8143,items!$A$2:$D$1255,4,0)</f>
        <v>0</v>
      </c>
      <c r="AE8143">
        <f>+VLOOKUP(T8143,Tabla1[],5,0)</f>
        <v>0</v>
      </c>
      <c r="AF8143">
        <f t="shared" si="127"/>
        <v>8</v>
      </c>
    </row>
    <row r="8144" spans="1:34" x14ac:dyDescent="0.25">
      <c r="A8144">
        <v>107333</v>
      </c>
      <c r="B8144" t="s">
        <v>1082</v>
      </c>
      <c r="C8144" t="s">
        <v>75</v>
      </c>
      <c r="D8144">
        <v>0</v>
      </c>
      <c r="F8144" t="s">
        <v>12073</v>
      </c>
      <c r="G8144" t="s">
        <v>277</v>
      </c>
      <c r="H8144" t="s">
        <v>37</v>
      </c>
      <c r="I8144" t="s">
        <v>37</v>
      </c>
      <c r="J8144" t="s">
        <v>37</v>
      </c>
      <c r="K8144" t="s">
        <v>37</v>
      </c>
      <c r="L8144" t="s">
        <v>37</v>
      </c>
      <c r="M8144" t="s">
        <v>1155</v>
      </c>
      <c r="N8144" t="s">
        <v>176</v>
      </c>
      <c r="O8144" t="s">
        <v>14299</v>
      </c>
      <c r="P8144" t="s">
        <v>13722</v>
      </c>
      <c r="Q8144" t="s">
        <v>10347</v>
      </c>
      <c r="R8144" t="s">
        <v>12873</v>
      </c>
      <c r="S8144" t="s">
        <v>272</v>
      </c>
      <c r="T8144" t="s">
        <v>2089</v>
      </c>
      <c r="U8144" t="s">
        <v>2090</v>
      </c>
      <c r="X8144">
        <v>1</v>
      </c>
      <c r="Y8144">
        <v>0</v>
      </c>
      <c r="Z8144">
        <v>0</v>
      </c>
      <c r="AA8144">
        <v>0</v>
      </c>
      <c r="AB8144" s="14">
        <v>261014.40000000002</v>
      </c>
      <c r="AC8144" t="s">
        <v>285</v>
      </c>
      <c r="AD8144">
        <f>+VLOOKUP(T8144,items!$A$2:$D$1255,4,0)</f>
        <v>0</v>
      </c>
      <c r="AE8144">
        <f>+VLOOKUP(T8144,Tabla1[],5,0)</f>
        <v>0</v>
      </c>
      <c r="AF8144">
        <f t="shared" si="127"/>
        <v>12</v>
      </c>
      <c r="AG8144">
        <v>3816</v>
      </c>
      <c r="AH8144" s="14">
        <v>261014.40000000002</v>
      </c>
    </row>
    <row r="8145" spans="1:34" x14ac:dyDescent="0.25">
      <c r="A8145">
        <v>107333</v>
      </c>
      <c r="B8145" t="s">
        <v>1082</v>
      </c>
      <c r="C8145" t="s">
        <v>75</v>
      </c>
      <c r="D8145">
        <v>0</v>
      </c>
      <c r="F8145" t="s">
        <v>12073</v>
      </c>
      <c r="G8145" t="s">
        <v>277</v>
      </c>
      <c r="H8145" t="s">
        <v>37</v>
      </c>
      <c r="I8145" t="s">
        <v>37</v>
      </c>
      <c r="J8145" t="s">
        <v>37</v>
      </c>
      <c r="K8145" t="s">
        <v>37</v>
      </c>
      <c r="L8145" t="s">
        <v>37</v>
      </c>
      <c r="M8145" t="s">
        <v>1155</v>
      </c>
      <c r="N8145" t="s">
        <v>176</v>
      </c>
      <c r="O8145" t="s">
        <v>14299</v>
      </c>
      <c r="P8145" t="s">
        <v>13722</v>
      </c>
      <c r="Q8145" t="s">
        <v>10347</v>
      </c>
      <c r="R8145" t="s">
        <v>12873</v>
      </c>
      <c r="S8145" t="s">
        <v>272</v>
      </c>
      <c r="T8145" t="s">
        <v>2089</v>
      </c>
      <c r="U8145" t="s">
        <v>2090</v>
      </c>
      <c r="X8145">
        <v>1</v>
      </c>
      <c r="Y8145">
        <v>0</v>
      </c>
      <c r="Z8145">
        <v>0</v>
      </c>
      <c r="AA8145">
        <v>0</v>
      </c>
      <c r="AB8145" s="14">
        <v>261014.40000000002</v>
      </c>
      <c r="AC8145" t="s">
        <v>285</v>
      </c>
      <c r="AD8145">
        <f>+VLOOKUP(T8145,items!$A$2:$D$1255,4,0)</f>
        <v>0</v>
      </c>
      <c r="AE8145">
        <f>+VLOOKUP(T8145,Tabla1[],5,0)</f>
        <v>0</v>
      </c>
      <c r="AF8145">
        <f t="shared" si="127"/>
        <v>12</v>
      </c>
      <c r="AG8145">
        <v>3816</v>
      </c>
      <c r="AH8145" s="14">
        <v>261014.40000000002</v>
      </c>
    </row>
    <row r="8146" spans="1:34" x14ac:dyDescent="0.25">
      <c r="A8146">
        <v>107333</v>
      </c>
      <c r="B8146" t="s">
        <v>1082</v>
      </c>
      <c r="C8146" t="s">
        <v>75</v>
      </c>
      <c r="D8146">
        <v>0</v>
      </c>
      <c r="F8146" t="s">
        <v>12073</v>
      </c>
      <c r="G8146" t="s">
        <v>277</v>
      </c>
      <c r="H8146" t="s">
        <v>37</v>
      </c>
      <c r="I8146" t="s">
        <v>37</v>
      </c>
      <c r="J8146" t="s">
        <v>37</v>
      </c>
      <c r="K8146" t="s">
        <v>37</v>
      </c>
      <c r="L8146" t="s">
        <v>37</v>
      </c>
      <c r="M8146" t="s">
        <v>1155</v>
      </c>
      <c r="N8146" t="s">
        <v>176</v>
      </c>
      <c r="O8146" t="s">
        <v>14299</v>
      </c>
      <c r="P8146" t="s">
        <v>13722</v>
      </c>
      <c r="Q8146" t="s">
        <v>10347</v>
      </c>
      <c r="R8146" t="s">
        <v>12873</v>
      </c>
      <c r="S8146" t="s">
        <v>272</v>
      </c>
      <c r="T8146" t="s">
        <v>2089</v>
      </c>
      <c r="U8146" t="s">
        <v>2090</v>
      </c>
      <c r="X8146">
        <v>1</v>
      </c>
      <c r="Y8146">
        <v>0</v>
      </c>
      <c r="Z8146">
        <v>0</v>
      </c>
      <c r="AA8146">
        <v>0</v>
      </c>
      <c r="AB8146" s="14">
        <v>261014.40000000002</v>
      </c>
      <c r="AC8146" t="s">
        <v>285</v>
      </c>
      <c r="AD8146">
        <f>+VLOOKUP(T8146,items!$A$2:$D$1255,4,0)</f>
        <v>0</v>
      </c>
      <c r="AE8146">
        <f>+VLOOKUP(T8146,Tabla1[],5,0)</f>
        <v>0</v>
      </c>
      <c r="AF8146">
        <f t="shared" si="127"/>
        <v>12</v>
      </c>
      <c r="AG8146">
        <v>3816</v>
      </c>
      <c r="AH8146" s="14">
        <v>261014.40000000002</v>
      </c>
    </row>
    <row r="8147" spans="1:34" x14ac:dyDescent="0.25">
      <c r="A8147">
        <v>107333</v>
      </c>
      <c r="B8147" t="s">
        <v>1082</v>
      </c>
      <c r="C8147" t="s">
        <v>75</v>
      </c>
      <c r="D8147">
        <v>0</v>
      </c>
      <c r="F8147" t="s">
        <v>12073</v>
      </c>
      <c r="G8147" t="s">
        <v>277</v>
      </c>
      <c r="H8147" t="s">
        <v>37</v>
      </c>
      <c r="I8147" t="s">
        <v>37</v>
      </c>
      <c r="J8147" t="s">
        <v>37</v>
      </c>
      <c r="K8147" t="s">
        <v>37</v>
      </c>
      <c r="L8147" t="s">
        <v>37</v>
      </c>
      <c r="M8147" t="s">
        <v>1155</v>
      </c>
      <c r="N8147" t="s">
        <v>176</v>
      </c>
      <c r="O8147" t="s">
        <v>14299</v>
      </c>
      <c r="P8147" t="s">
        <v>13722</v>
      </c>
      <c r="Q8147" t="s">
        <v>10347</v>
      </c>
      <c r="R8147" t="s">
        <v>12873</v>
      </c>
      <c r="S8147" t="s">
        <v>272</v>
      </c>
      <c r="T8147" t="s">
        <v>2089</v>
      </c>
      <c r="U8147" t="s">
        <v>2090</v>
      </c>
      <c r="X8147">
        <v>1</v>
      </c>
      <c r="Y8147">
        <v>0</v>
      </c>
      <c r="Z8147">
        <v>0</v>
      </c>
      <c r="AA8147">
        <v>0</v>
      </c>
      <c r="AB8147" s="14">
        <v>261014.40000000002</v>
      </c>
      <c r="AC8147" t="s">
        <v>285</v>
      </c>
      <c r="AD8147">
        <f>+VLOOKUP(T8147,items!$A$2:$D$1255,4,0)</f>
        <v>0</v>
      </c>
      <c r="AE8147">
        <f>+VLOOKUP(T8147,Tabla1[],5,0)</f>
        <v>0</v>
      </c>
      <c r="AF8147">
        <f t="shared" si="127"/>
        <v>12</v>
      </c>
      <c r="AG8147">
        <v>3816</v>
      </c>
      <c r="AH8147" s="14">
        <v>261014.40000000002</v>
      </c>
    </row>
    <row r="8148" spans="1:34" x14ac:dyDescent="0.25">
      <c r="A8148">
        <v>107333</v>
      </c>
      <c r="B8148" t="s">
        <v>1082</v>
      </c>
      <c r="C8148" t="s">
        <v>75</v>
      </c>
      <c r="D8148">
        <v>0</v>
      </c>
      <c r="F8148" t="s">
        <v>12073</v>
      </c>
      <c r="G8148" t="s">
        <v>277</v>
      </c>
      <c r="H8148" t="s">
        <v>37</v>
      </c>
      <c r="I8148" t="s">
        <v>37</v>
      </c>
      <c r="J8148" t="s">
        <v>37</v>
      </c>
      <c r="K8148" t="s">
        <v>37</v>
      </c>
      <c r="L8148" t="s">
        <v>37</v>
      </c>
      <c r="M8148" t="s">
        <v>1155</v>
      </c>
      <c r="N8148" t="s">
        <v>176</v>
      </c>
      <c r="O8148" t="s">
        <v>14299</v>
      </c>
      <c r="P8148" t="s">
        <v>13722</v>
      </c>
      <c r="Q8148" t="s">
        <v>10347</v>
      </c>
      <c r="R8148" t="s">
        <v>12873</v>
      </c>
      <c r="S8148" t="s">
        <v>272</v>
      </c>
      <c r="T8148" t="s">
        <v>2089</v>
      </c>
      <c r="U8148" t="s">
        <v>2090</v>
      </c>
      <c r="X8148">
        <v>1</v>
      </c>
      <c r="Y8148">
        <v>0</v>
      </c>
      <c r="Z8148">
        <v>0</v>
      </c>
      <c r="AA8148">
        <v>0</v>
      </c>
      <c r="AB8148" s="14">
        <v>261014.40000000002</v>
      </c>
      <c r="AC8148" t="s">
        <v>285</v>
      </c>
      <c r="AD8148">
        <f>+VLOOKUP(T8148,items!$A$2:$D$1255,4,0)</f>
        <v>0</v>
      </c>
      <c r="AE8148">
        <f>+VLOOKUP(T8148,Tabla1[],5,0)</f>
        <v>0</v>
      </c>
      <c r="AF8148">
        <f t="shared" si="127"/>
        <v>12</v>
      </c>
      <c r="AG8148">
        <v>3816</v>
      </c>
      <c r="AH8148" s="14">
        <v>261014.40000000002</v>
      </c>
    </row>
    <row r="8149" spans="1:34" x14ac:dyDescent="0.25">
      <c r="A8149">
        <v>107333</v>
      </c>
      <c r="B8149" t="s">
        <v>1082</v>
      </c>
      <c r="C8149" t="s">
        <v>75</v>
      </c>
      <c r="D8149">
        <v>0</v>
      </c>
      <c r="F8149" t="s">
        <v>12073</v>
      </c>
      <c r="G8149" t="s">
        <v>277</v>
      </c>
      <c r="H8149" t="s">
        <v>37</v>
      </c>
      <c r="I8149" t="s">
        <v>37</v>
      </c>
      <c r="J8149" t="s">
        <v>37</v>
      </c>
      <c r="K8149" t="s">
        <v>37</v>
      </c>
      <c r="L8149" t="s">
        <v>37</v>
      </c>
      <c r="M8149" t="s">
        <v>1155</v>
      </c>
      <c r="N8149" t="s">
        <v>176</v>
      </c>
      <c r="O8149" t="s">
        <v>14299</v>
      </c>
      <c r="P8149" t="s">
        <v>13722</v>
      </c>
      <c r="Q8149" t="s">
        <v>10347</v>
      </c>
      <c r="R8149" t="s">
        <v>12873</v>
      </c>
      <c r="S8149" t="s">
        <v>272</v>
      </c>
      <c r="T8149" t="s">
        <v>2855</v>
      </c>
      <c r="U8149" t="s">
        <v>2856</v>
      </c>
      <c r="X8149">
        <v>1</v>
      </c>
      <c r="Y8149">
        <v>0</v>
      </c>
      <c r="Z8149">
        <v>0</v>
      </c>
      <c r="AA8149">
        <v>0</v>
      </c>
      <c r="AB8149" s="14">
        <v>319017.59999999998</v>
      </c>
      <c r="AC8149" t="s">
        <v>285</v>
      </c>
      <c r="AD8149">
        <f>+VLOOKUP(T8149,items!$A$2:$D$1255,4,0)</f>
        <v>0</v>
      </c>
      <c r="AE8149">
        <f>+VLOOKUP(T8149,Tabla1[],5,0)</f>
        <v>0</v>
      </c>
      <c r="AF8149">
        <f t="shared" si="127"/>
        <v>12</v>
      </c>
      <c r="AG8149">
        <v>3816</v>
      </c>
      <c r="AH8149" s="14">
        <v>319017.59999999998</v>
      </c>
    </row>
    <row r="8150" spans="1:34" x14ac:dyDescent="0.25">
      <c r="A8150">
        <v>107333</v>
      </c>
      <c r="B8150" t="s">
        <v>1082</v>
      </c>
      <c r="C8150" t="s">
        <v>75</v>
      </c>
      <c r="D8150">
        <v>0</v>
      </c>
      <c r="F8150" t="s">
        <v>12073</v>
      </c>
      <c r="G8150" t="s">
        <v>277</v>
      </c>
      <c r="H8150" t="s">
        <v>37</v>
      </c>
      <c r="I8150" t="s">
        <v>37</v>
      </c>
      <c r="J8150" t="s">
        <v>37</v>
      </c>
      <c r="K8150" t="s">
        <v>37</v>
      </c>
      <c r="L8150" t="s">
        <v>37</v>
      </c>
      <c r="M8150" t="s">
        <v>1155</v>
      </c>
      <c r="N8150" t="s">
        <v>176</v>
      </c>
      <c r="O8150" t="s">
        <v>14299</v>
      </c>
      <c r="P8150" t="s">
        <v>13722</v>
      </c>
      <c r="Q8150" t="s">
        <v>10347</v>
      </c>
      <c r="R8150" t="s">
        <v>12873</v>
      </c>
      <c r="S8150" t="s">
        <v>272</v>
      </c>
      <c r="T8150" t="s">
        <v>115</v>
      </c>
      <c r="U8150" t="s">
        <v>116</v>
      </c>
      <c r="W8150" t="s">
        <v>1088</v>
      </c>
      <c r="X8150">
        <v>1</v>
      </c>
      <c r="Y8150">
        <v>4343</v>
      </c>
      <c r="Z8150">
        <v>0</v>
      </c>
      <c r="AA8150">
        <v>6223</v>
      </c>
      <c r="AB8150" s="14">
        <v>43214482.799999997</v>
      </c>
      <c r="AC8150" t="s">
        <v>285</v>
      </c>
      <c r="AD8150" t="str">
        <f>+VLOOKUP(T8150,items!$A$2:$D$1255,4,0)</f>
        <v>PERGOLA</v>
      </c>
      <c r="AE8150" t="str">
        <f>+VLOOKUP(T8150,Tabla1[],5,0)</f>
        <v>MAXI PERGOLAM</v>
      </c>
      <c r="AF8150">
        <f t="shared" si="127"/>
        <v>12</v>
      </c>
      <c r="AG8150">
        <v>3816</v>
      </c>
      <c r="AH8150" s="14">
        <v>43214482.799999997</v>
      </c>
    </row>
    <row r="8151" spans="1:34" x14ac:dyDescent="0.25">
      <c r="A8151">
        <v>107333</v>
      </c>
      <c r="B8151" t="s">
        <v>1082</v>
      </c>
      <c r="C8151" t="s">
        <v>75</v>
      </c>
      <c r="D8151">
        <v>0</v>
      </c>
      <c r="F8151" t="s">
        <v>12073</v>
      </c>
      <c r="G8151" t="s">
        <v>277</v>
      </c>
      <c r="H8151" t="s">
        <v>37</v>
      </c>
      <c r="I8151" t="s">
        <v>37</v>
      </c>
      <c r="J8151" t="s">
        <v>37</v>
      </c>
      <c r="K8151" t="s">
        <v>37</v>
      </c>
      <c r="L8151" t="s">
        <v>37</v>
      </c>
      <c r="M8151" t="s">
        <v>1155</v>
      </c>
      <c r="N8151" t="s">
        <v>176</v>
      </c>
      <c r="O8151" t="s">
        <v>14299</v>
      </c>
      <c r="P8151" t="s">
        <v>13722</v>
      </c>
      <c r="Q8151" t="s">
        <v>10347</v>
      </c>
      <c r="R8151" t="s">
        <v>12873</v>
      </c>
      <c r="S8151" t="s">
        <v>272</v>
      </c>
      <c r="T8151" t="s">
        <v>1253</v>
      </c>
      <c r="U8151" t="s">
        <v>1254</v>
      </c>
      <c r="W8151" t="s">
        <v>1088</v>
      </c>
      <c r="X8151">
        <v>1</v>
      </c>
      <c r="Y8151">
        <v>2540</v>
      </c>
      <c r="Z8151">
        <v>0</v>
      </c>
      <c r="AA8151">
        <v>4000</v>
      </c>
      <c r="AB8151" s="14">
        <v>22949118.719999999</v>
      </c>
      <c r="AC8151" t="s">
        <v>285</v>
      </c>
      <c r="AD8151" t="str">
        <f>+VLOOKUP(T8151,items!$A$2:$D$1255,4,0)</f>
        <v>PERGOLA</v>
      </c>
      <c r="AE8151" t="str">
        <f>+VLOOKUP(T8151,Tabla1[],5,0)</f>
        <v>MAXI PERGOLAM</v>
      </c>
      <c r="AF8151">
        <f t="shared" si="127"/>
        <v>12</v>
      </c>
      <c r="AG8151">
        <v>3816</v>
      </c>
      <c r="AH8151" s="14">
        <v>22949118.719999999</v>
      </c>
    </row>
    <row r="8152" spans="1:34" x14ac:dyDescent="0.25">
      <c r="A8152">
        <v>107333</v>
      </c>
      <c r="B8152" t="s">
        <v>1082</v>
      </c>
      <c r="C8152" t="s">
        <v>75</v>
      </c>
      <c r="D8152">
        <v>0</v>
      </c>
      <c r="F8152" t="s">
        <v>12073</v>
      </c>
      <c r="G8152" t="s">
        <v>277</v>
      </c>
      <c r="H8152" t="s">
        <v>37</v>
      </c>
      <c r="I8152" t="s">
        <v>37</v>
      </c>
      <c r="J8152" t="s">
        <v>37</v>
      </c>
      <c r="K8152" t="s">
        <v>37</v>
      </c>
      <c r="L8152" t="s">
        <v>37</v>
      </c>
      <c r="M8152" t="s">
        <v>1155</v>
      </c>
      <c r="N8152" t="s">
        <v>176</v>
      </c>
      <c r="O8152" t="s">
        <v>14299</v>
      </c>
      <c r="P8152" t="s">
        <v>13722</v>
      </c>
      <c r="Q8152" t="s">
        <v>10347</v>
      </c>
      <c r="R8152" t="s">
        <v>12873</v>
      </c>
      <c r="S8152" t="s">
        <v>272</v>
      </c>
      <c r="T8152" t="s">
        <v>1253</v>
      </c>
      <c r="U8152" t="s">
        <v>1254</v>
      </c>
      <c r="W8152" t="s">
        <v>1088</v>
      </c>
      <c r="X8152">
        <v>1</v>
      </c>
      <c r="Y8152">
        <v>2540</v>
      </c>
      <c r="Z8152">
        <v>0</v>
      </c>
      <c r="AA8152">
        <v>6919</v>
      </c>
      <c r="AB8152" s="14">
        <v>34570746.719999999</v>
      </c>
      <c r="AC8152" t="s">
        <v>285</v>
      </c>
      <c r="AD8152" t="str">
        <f>+VLOOKUP(T8152,items!$A$2:$D$1255,4,0)</f>
        <v>PERGOLA</v>
      </c>
      <c r="AE8152" t="str">
        <f>+VLOOKUP(T8152,Tabla1[],5,0)</f>
        <v>MAXI PERGOLAM</v>
      </c>
      <c r="AF8152">
        <f t="shared" si="127"/>
        <v>12</v>
      </c>
      <c r="AG8152">
        <v>3816</v>
      </c>
      <c r="AH8152" s="14">
        <v>34570746.719999999</v>
      </c>
    </row>
    <row r="8153" spans="1:34" x14ac:dyDescent="0.25">
      <c r="A8153">
        <v>107333</v>
      </c>
      <c r="B8153" t="s">
        <v>1082</v>
      </c>
      <c r="C8153" t="s">
        <v>75</v>
      </c>
      <c r="D8153">
        <v>0</v>
      </c>
      <c r="F8153" t="s">
        <v>12073</v>
      </c>
      <c r="G8153" t="s">
        <v>277</v>
      </c>
      <c r="H8153" t="s">
        <v>37</v>
      </c>
      <c r="I8153" t="s">
        <v>37</v>
      </c>
      <c r="J8153" t="s">
        <v>37</v>
      </c>
      <c r="K8153" t="s">
        <v>37</v>
      </c>
      <c r="L8153" t="s">
        <v>37</v>
      </c>
      <c r="M8153" t="s">
        <v>1155</v>
      </c>
      <c r="N8153" t="s">
        <v>176</v>
      </c>
      <c r="O8153" t="s">
        <v>14299</v>
      </c>
      <c r="P8153" t="s">
        <v>13722</v>
      </c>
      <c r="Q8153" t="s">
        <v>10347</v>
      </c>
      <c r="R8153" t="s">
        <v>12873</v>
      </c>
      <c r="S8153" t="s">
        <v>272</v>
      </c>
      <c r="T8153" t="s">
        <v>3105</v>
      </c>
      <c r="U8153" t="s">
        <v>3106</v>
      </c>
      <c r="X8153">
        <v>7</v>
      </c>
      <c r="Y8153">
        <v>2540</v>
      </c>
      <c r="Z8153">
        <v>0</v>
      </c>
      <c r="AA8153">
        <v>0</v>
      </c>
      <c r="AB8153" s="14">
        <v>830208.96</v>
      </c>
      <c r="AC8153" t="s">
        <v>285</v>
      </c>
      <c r="AD8153">
        <f>+VLOOKUP(T8153,items!$A$2:$D$1255,4,0)</f>
        <v>0</v>
      </c>
      <c r="AE8153">
        <f>+VLOOKUP(T8153,Tabla1[],5,0)</f>
        <v>0</v>
      </c>
      <c r="AF8153">
        <f t="shared" si="127"/>
        <v>12</v>
      </c>
      <c r="AG8153">
        <v>3816</v>
      </c>
      <c r="AH8153" s="14">
        <v>830208.96</v>
      </c>
    </row>
    <row r="8154" spans="1:34" x14ac:dyDescent="0.25">
      <c r="A8154">
        <v>107333</v>
      </c>
      <c r="B8154" t="s">
        <v>1082</v>
      </c>
      <c r="C8154" t="s">
        <v>75</v>
      </c>
      <c r="D8154">
        <v>0</v>
      </c>
      <c r="F8154" t="s">
        <v>12073</v>
      </c>
      <c r="G8154" t="s">
        <v>277</v>
      </c>
      <c r="H8154" t="s">
        <v>37</v>
      </c>
      <c r="I8154" t="s">
        <v>37</v>
      </c>
      <c r="J8154" t="s">
        <v>37</v>
      </c>
      <c r="K8154" t="s">
        <v>37</v>
      </c>
      <c r="L8154" t="s">
        <v>37</v>
      </c>
      <c r="M8154" t="s">
        <v>1155</v>
      </c>
      <c r="N8154" t="s">
        <v>176</v>
      </c>
      <c r="O8154" t="s">
        <v>14299</v>
      </c>
      <c r="P8154" t="s">
        <v>13722</v>
      </c>
      <c r="Q8154" t="s">
        <v>10347</v>
      </c>
      <c r="R8154" t="s">
        <v>12873</v>
      </c>
      <c r="S8154" t="s">
        <v>272</v>
      </c>
      <c r="T8154" t="s">
        <v>3105</v>
      </c>
      <c r="U8154" t="s">
        <v>3106</v>
      </c>
      <c r="X8154">
        <v>7</v>
      </c>
      <c r="Y8154">
        <v>4343</v>
      </c>
      <c r="Z8154">
        <v>0</v>
      </c>
      <c r="AA8154">
        <v>0</v>
      </c>
      <c r="AB8154" s="14">
        <v>1152622.8</v>
      </c>
      <c r="AC8154" t="s">
        <v>285</v>
      </c>
      <c r="AD8154">
        <f>+VLOOKUP(T8154,items!$A$2:$D$1255,4,0)</f>
        <v>0</v>
      </c>
      <c r="AE8154">
        <f>+VLOOKUP(T8154,Tabla1[],5,0)</f>
        <v>0</v>
      </c>
      <c r="AF8154">
        <f t="shared" si="127"/>
        <v>12</v>
      </c>
      <c r="AG8154">
        <v>3816</v>
      </c>
      <c r="AH8154" s="14">
        <v>1152622.8</v>
      </c>
    </row>
    <row r="8155" spans="1:34" x14ac:dyDescent="0.25">
      <c r="A8155">
        <v>107333</v>
      </c>
      <c r="B8155" t="s">
        <v>1082</v>
      </c>
      <c r="C8155" t="s">
        <v>75</v>
      </c>
      <c r="D8155">
        <v>0</v>
      </c>
      <c r="F8155" t="s">
        <v>12073</v>
      </c>
      <c r="G8155" t="s">
        <v>277</v>
      </c>
      <c r="H8155" t="s">
        <v>37</v>
      </c>
      <c r="I8155" t="s">
        <v>37</v>
      </c>
      <c r="J8155" t="s">
        <v>37</v>
      </c>
      <c r="K8155" t="s">
        <v>37</v>
      </c>
      <c r="L8155" t="s">
        <v>37</v>
      </c>
      <c r="M8155" t="s">
        <v>1155</v>
      </c>
      <c r="N8155" t="s">
        <v>176</v>
      </c>
      <c r="O8155" t="s">
        <v>14299</v>
      </c>
      <c r="P8155" t="s">
        <v>13722</v>
      </c>
      <c r="Q8155" t="s">
        <v>10347</v>
      </c>
      <c r="R8155" t="s">
        <v>12873</v>
      </c>
      <c r="S8155" t="s">
        <v>272</v>
      </c>
      <c r="T8155" t="s">
        <v>3105</v>
      </c>
      <c r="U8155" t="s">
        <v>3106</v>
      </c>
      <c r="X8155">
        <v>2</v>
      </c>
      <c r="Y8155">
        <v>6540</v>
      </c>
      <c r="Z8155">
        <v>0</v>
      </c>
      <c r="AA8155">
        <v>0</v>
      </c>
      <c r="AB8155" s="14">
        <v>490661.28</v>
      </c>
      <c r="AC8155" t="s">
        <v>285</v>
      </c>
      <c r="AD8155">
        <f>+VLOOKUP(T8155,items!$A$2:$D$1255,4,0)</f>
        <v>0</v>
      </c>
      <c r="AE8155">
        <f>+VLOOKUP(T8155,Tabla1[],5,0)</f>
        <v>0</v>
      </c>
      <c r="AF8155">
        <f t="shared" si="127"/>
        <v>12</v>
      </c>
      <c r="AG8155">
        <v>3816</v>
      </c>
      <c r="AH8155" s="14">
        <v>490661.28</v>
      </c>
    </row>
    <row r="8156" spans="1:34" x14ac:dyDescent="0.25">
      <c r="A8156">
        <v>107333</v>
      </c>
      <c r="B8156" t="s">
        <v>1082</v>
      </c>
      <c r="C8156" t="s">
        <v>75</v>
      </c>
      <c r="D8156">
        <v>0</v>
      </c>
      <c r="F8156" t="s">
        <v>12073</v>
      </c>
      <c r="G8156" t="s">
        <v>277</v>
      </c>
      <c r="H8156" t="s">
        <v>37</v>
      </c>
      <c r="I8156" t="s">
        <v>37</v>
      </c>
      <c r="J8156" t="s">
        <v>37</v>
      </c>
      <c r="K8156" t="s">
        <v>37</v>
      </c>
      <c r="L8156" t="s">
        <v>37</v>
      </c>
      <c r="M8156" t="s">
        <v>1155</v>
      </c>
      <c r="N8156" t="s">
        <v>176</v>
      </c>
      <c r="O8156" t="s">
        <v>14299</v>
      </c>
      <c r="P8156" t="s">
        <v>13722</v>
      </c>
      <c r="Q8156" t="s">
        <v>10347</v>
      </c>
      <c r="R8156" t="s">
        <v>12873</v>
      </c>
      <c r="S8156" t="s">
        <v>272</v>
      </c>
      <c r="T8156" t="s">
        <v>3105</v>
      </c>
      <c r="U8156" t="s">
        <v>3106</v>
      </c>
      <c r="X8156">
        <v>4</v>
      </c>
      <c r="Y8156">
        <v>2540</v>
      </c>
      <c r="Z8156">
        <v>0</v>
      </c>
      <c r="AA8156">
        <v>0</v>
      </c>
      <c r="AB8156" s="14">
        <v>474405.12</v>
      </c>
      <c r="AC8156" t="s">
        <v>285</v>
      </c>
      <c r="AD8156">
        <f>+VLOOKUP(T8156,items!$A$2:$D$1255,4,0)</f>
        <v>0</v>
      </c>
      <c r="AE8156">
        <f>+VLOOKUP(T8156,Tabla1[],5,0)</f>
        <v>0</v>
      </c>
      <c r="AF8156">
        <f t="shared" si="127"/>
        <v>12</v>
      </c>
      <c r="AG8156">
        <v>3816</v>
      </c>
      <c r="AH8156" s="14">
        <v>474405.12</v>
      </c>
    </row>
    <row r="8157" spans="1:34" x14ac:dyDescent="0.25">
      <c r="A8157">
        <v>107333</v>
      </c>
      <c r="B8157" t="s">
        <v>1082</v>
      </c>
      <c r="C8157" t="s">
        <v>75</v>
      </c>
      <c r="D8157">
        <v>0</v>
      </c>
      <c r="F8157" t="s">
        <v>12073</v>
      </c>
      <c r="G8157" t="s">
        <v>277</v>
      </c>
      <c r="H8157" t="s">
        <v>37</v>
      </c>
      <c r="I8157" t="s">
        <v>37</v>
      </c>
      <c r="J8157" t="s">
        <v>37</v>
      </c>
      <c r="K8157" t="s">
        <v>37</v>
      </c>
      <c r="L8157" t="s">
        <v>37</v>
      </c>
      <c r="M8157" t="s">
        <v>1155</v>
      </c>
      <c r="N8157" t="s">
        <v>176</v>
      </c>
      <c r="O8157" t="s">
        <v>14299</v>
      </c>
      <c r="P8157" t="s">
        <v>13722</v>
      </c>
      <c r="Q8157" t="s">
        <v>10347</v>
      </c>
      <c r="R8157" t="s">
        <v>12873</v>
      </c>
      <c r="S8157" t="s">
        <v>272</v>
      </c>
      <c r="T8157" t="s">
        <v>3105</v>
      </c>
      <c r="U8157" t="s">
        <v>3106</v>
      </c>
      <c r="X8157">
        <v>2</v>
      </c>
      <c r="Y8157">
        <v>9459</v>
      </c>
      <c r="Z8157">
        <v>0</v>
      </c>
      <c r="AA8157">
        <v>0</v>
      </c>
      <c r="AB8157" s="14">
        <v>647651.52</v>
      </c>
      <c r="AC8157" t="s">
        <v>285</v>
      </c>
      <c r="AD8157">
        <f>+VLOOKUP(T8157,items!$A$2:$D$1255,4,0)</f>
        <v>0</v>
      </c>
      <c r="AE8157">
        <f>+VLOOKUP(T8157,Tabla1[],5,0)</f>
        <v>0</v>
      </c>
      <c r="AF8157">
        <f t="shared" si="127"/>
        <v>12</v>
      </c>
      <c r="AG8157">
        <v>3816</v>
      </c>
      <c r="AH8157" s="14">
        <v>647651.52</v>
      </c>
    </row>
    <row r="8158" spans="1:34" x14ac:dyDescent="0.25">
      <c r="A8158">
        <v>107333</v>
      </c>
      <c r="B8158" t="s">
        <v>1082</v>
      </c>
      <c r="C8158" t="s">
        <v>75</v>
      </c>
      <c r="D8158">
        <v>0</v>
      </c>
      <c r="F8158" t="s">
        <v>12073</v>
      </c>
      <c r="G8158" t="s">
        <v>277</v>
      </c>
      <c r="H8158" t="s">
        <v>37</v>
      </c>
      <c r="I8158" t="s">
        <v>37</v>
      </c>
      <c r="J8158" t="s">
        <v>37</v>
      </c>
      <c r="K8158" t="s">
        <v>37</v>
      </c>
      <c r="L8158" t="s">
        <v>37</v>
      </c>
      <c r="M8158" t="s">
        <v>1155</v>
      </c>
      <c r="N8158" t="s">
        <v>176</v>
      </c>
      <c r="O8158" t="s">
        <v>14299</v>
      </c>
      <c r="P8158" t="s">
        <v>13722</v>
      </c>
      <c r="Q8158" t="s">
        <v>10347</v>
      </c>
      <c r="R8158" t="s">
        <v>12873</v>
      </c>
      <c r="S8158" t="s">
        <v>272</v>
      </c>
      <c r="T8158" t="s">
        <v>3105</v>
      </c>
      <c r="U8158" t="s">
        <v>3106</v>
      </c>
      <c r="X8158">
        <v>2</v>
      </c>
      <c r="Y8158">
        <v>10556</v>
      </c>
      <c r="Z8158">
        <v>0</v>
      </c>
      <c r="AA8158">
        <v>0</v>
      </c>
      <c r="AB8158" s="14">
        <v>733587.84000000008</v>
      </c>
      <c r="AC8158" t="s">
        <v>285</v>
      </c>
      <c r="AD8158">
        <f>+VLOOKUP(T8158,items!$A$2:$D$1255,4,0)</f>
        <v>0</v>
      </c>
      <c r="AE8158">
        <f>+VLOOKUP(T8158,Tabla1[],5,0)</f>
        <v>0</v>
      </c>
      <c r="AF8158">
        <f t="shared" si="127"/>
        <v>12</v>
      </c>
      <c r="AG8158">
        <v>3816</v>
      </c>
      <c r="AH8158" s="14">
        <v>733587.84000000008</v>
      </c>
    </row>
    <row r="8159" spans="1:34" x14ac:dyDescent="0.25">
      <c r="A8159">
        <v>107334</v>
      </c>
      <c r="B8159" t="s">
        <v>14300</v>
      </c>
      <c r="C8159" t="s">
        <v>33</v>
      </c>
      <c r="D8159">
        <v>0</v>
      </c>
      <c r="F8159" t="s">
        <v>12073</v>
      </c>
      <c r="G8159" t="s">
        <v>11188</v>
      </c>
      <c r="H8159" t="s">
        <v>14301</v>
      </c>
      <c r="I8159" t="s">
        <v>37</v>
      </c>
      <c r="J8159" t="s">
        <v>14302</v>
      </c>
      <c r="K8159" t="s">
        <v>14303</v>
      </c>
      <c r="L8159" t="s">
        <v>37</v>
      </c>
      <c r="M8159" t="s">
        <v>8233</v>
      </c>
      <c r="N8159" t="s">
        <v>8233</v>
      </c>
      <c r="O8159" t="s">
        <v>10220</v>
      </c>
      <c r="P8159" t="s">
        <v>10221</v>
      </c>
      <c r="Q8159" t="s">
        <v>9152</v>
      </c>
      <c r="R8159" t="s">
        <v>411</v>
      </c>
      <c r="S8159" t="s">
        <v>164</v>
      </c>
      <c r="T8159" t="s">
        <v>2908</v>
      </c>
      <c r="U8159" t="s">
        <v>958</v>
      </c>
      <c r="X8159">
        <v>30</v>
      </c>
      <c r="Y8159">
        <v>0</v>
      </c>
      <c r="Z8159">
        <v>0</v>
      </c>
      <c r="AA8159">
        <v>0</v>
      </c>
      <c r="AB8159">
        <v>1578000</v>
      </c>
      <c r="AC8159" t="s">
        <v>47</v>
      </c>
      <c r="AD8159">
        <f>+VLOOKUP(T8159,items!$A$2:$D$1255,4,0)</f>
        <v>0</v>
      </c>
      <c r="AE8159">
        <f>+VLOOKUP(T8159,Tabla1[],5,0)</f>
        <v>0</v>
      </c>
      <c r="AF8159">
        <f t="shared" si="127"/>
        <v>8</v>
      </c>
    </row>
    <row r="8160" spans="1:34" x14ac:dyDescent="0.25">
      <c r="A8160">
        <v>107351</v>
      </c>
      <c r="B8160" t="s">
        <v>14304</v>
      </c>
      <c r="C8160" t="s">
        <v>75</v>
      </c>
      <c r="D8160">
        <v>0</v>
      </c>
      <c r="F8160" t="s">
        <v>11188</v>
      </c>
      <c r="G8160" t="s">
        <v>10220</v>
      </c>
      <c r="H8160" t="s">
        <v>14305</v>
      </c>
      <c r="I8160" t="s">
        <v>37</v>
      </c>
      <c r="J8160" t="s">
        <v>14306</v>
      </c>
      <c r="K8160" t="s">
        <v>14307</v>
      </c>
      <c r="L8160" t="s">
        <v>14308</v>
      </c>
      <c r="M8160" t="s">
        <v>9541</v>
      </c>
      <c r="N8160" t="s">
        <v>9541</v>
      </c>
      <c r="O8160" t="s">
        <v>9158</v>
      </c>
      <c r="P8160" t="s">
        <v>11773</v>
      </c>
      <c r="Q8160" t="s">
        <v>9159</v>
      </c>
      <c r="R8160" t="s">
        <v>127</v>
      </c>
      <c r="S8160" t="s">
        <v>108</v>
      </c>
      <c r="T8160" t="s">
        <v>388</v>
      </c>
      <c r="U8160" t="s">
        <v>389</v>
      </c>
      <c r="X8160">
        <v>20.04</v>
      </c>
      <c r="Y8160">
        <v>0</v>
      </c>
      <c r="Z8160">
        <v>0</v>
      </c>
      <c r="AA8160">
        <v>0</v>
      </c>
      <c r="AB8160">
        <v>1237470</v>
      </c>
      <c r="AC8160" t="s">
        <v>47</v>
      </c>
      <c r="AD8160">
        <f>+VLOOKUP(T8160,items!$A$2:$D$1255,4,0)</f>
        <v>0</v>
      </c>
      <c r="AE8160">
        <f>+VLOOKUP(T8160,Tabla1[],5,0)</f>
        <v>0</v>
      </c>
      <c r="AF8160">
        <f t="shared" si="127"/>
        <v>9</v>
      </c>
    </row>
    <row r="8161" spans="1:32" x14ac:dyDescent="0.25">
      <c r="A8161">
        <v>107351</v>
      </c>
      <c r="B8161" t="s">
        <v>14304</v>
      </c>
      <c r="C8161" t="s">
        <v>75</v>
      </c>
      <c r="D8161">
        <v>0</v>
      </c>
      <c r="F8161" t="s">
        <v>11188</v>
      </c>
      <c r="G8161" t="s">
        <v>10220</v>
      </c>
      <c r="H8161" t="s">
        <v>14305</v>
      </c>
      <c r="I8161" t="s">
        <v>37</v>
      </c>
      <c r="J8161" t="s">
        <v>14306</v>
      </c>
      <c r="K8161" t="s">
        <v>14307</v>
      </c>
      <c r="L8161" t="s">
        <v>14308</v>
      </c>
      <c r="M8161" t="s">
        <v>9541</v>
      </c>
      <c r="N8161" t="s">
        <v>9541</v>
      </c>
      <c r="O8161" t="s">
        <v>9158</v>
      </c>
      <c r="P8161" t="s">
        <v>11773</v>
      </c>
      <c r="Q8161" t="s">
        <v>9159</v>
      </c>
      <c r="R8161" t="s">
        <v>127</v>
      </c>
      <c r="S8161" t="s">
        <v>108</v>
      </c>
      <c r="T8161" t="s">
        <v>388</v>
      </c>
      <c r="U8161" t="s">
        <v>389</v>
      </c>
      <c r="X8161">
        <v>9.08</v>
      </c>
      <c r="Y8161">
        <v>0</v>
      </c>
      <c r="Z8161">
        <v>0</v>
      </c>
      <c r="AA8161">
        <v>0</v>
      </c>
      <c r="AB8161">
        <v>560690</v>
      </c>
      <c r="AC8161" t="s">
        <v>47</v>
      </c>
      <c r="AD8161">
        <f>+VLOOKUP(T8161,items!$A$2:$D$1255,4,0)</f>
        <v>0</v>
      </c>
      <c r="AE8161">
        <f>+VLOOKUP(T8161,Tabla1[],5,0)</f>
        <v>0</v>
      </c>
      <c r="AF8161">
        <f t="shared" si="127"/>
        <v>9</v>
      </c>
    </row>
    <row r="8162" spans="1:32" x14ac:dyDescent="0.25">
      <c r="A8162">
        <v>107351</v>
      </c>
      <c r="B8162" t="s">
        <v>14304</v>
      </c>
      <c r="C8162" t="s">
        <v>75</v>
      </c>
      <c r="D8162">
        <v>0</v>
      </c>
      <c r="F8162" t="s">
        <v>11188</v>
      </c>
      <c r="G8162" t="s">
        <v>10220</v>
      </c>
      <c r="H8162" t="s">
        <v>14305</v>
      </c>
      <c r="I8162" t="s">
        <v>37</v>
      </c>
      <c r="J8162" t="s">
        <v>14306</v>
      </c>
      <c r="K8162" t="s">
        <v>14307</v>
      </c>
      <c r="L8162" t="s">
        <v>14308</v>
      </c>
      <c r="M8162" t="s">
        <v>9541</v>
      </c>
      <c r="N8162" t="s">
        <v>9541</v>
      </c>
      <c r="O8162" t="s">
        <v>9158</v>
      </c>
      <c r="P8162" t="s">
        <v>11773</v>
      </c>
      <c r="Q8162" t="s">
        <v>9159</v>
      </c>
      <c r="R8162" t="s">
        <v>127</v>
      </c>
      <c r="S8162" t="s">
        <v>108</v>
      </c>
      <c r="T8162" t="s">
        <v>474</v>
      </c>
      <c r="U8162" t="s">
        <v>475</v>
      </c>
      <c r="X8162">
        <v>1</v>
      </c>
      <c r="Y8162">
        <v>0</v>
      </c>
      <c r="Z8162">
        <v>0</v>
      </c>
      <c r="AA8162">
        <v>0</v>
      </c>
      <c r="AB8162">
        <v>400000</v>
      </c>
      <c r="AC8162" t="s">
        <v>47</v>
      </c>
      <c r="AD8162">
        <f>+VLOOKUP(T8162,items!$A$2:$D$1255,4,0)</f>
        <v>0</v>
      </c>
      <c r="AE8162">
        <f>+VLOOKUP(T8162,Tabla1[],5,0)</f>
        <v>0</v>
      </c>
      <c r="AF8162">
        <f t="shared" si="127"/>
        <v>9</v>
      </c>
    </row>
    <row r="8163" spans="1:32" x14ac:dyDescent="0.25">
      <c r="A8163">
        <v>107359</v>
      </c>
      <c r="B8163" t="s">
        <v>14309</v>
      </c>
      <c r="C8163" t="s">
        <v>33</v>
      </c>
      <c r="D8163">
        <v>0</v>
      </c>
      <c r="F8163" t="s">
        <v>11188</v>
      </c>
      <c r="G8163" t="s">
        <v>9541</v>
      </c>
      <c r="H8163" t="s">
        <v>14310</v>
      </c>
      <c r="I8163" t="s">
        <v>37</v>
      </c>
      <c r="J8163" t="s">
        <v>14311</v>
      </c>
      <c r="K8163" t="s">
        <v>14312</v>
      </c>
      <c r="L8163" t="s">
        <v>14313</v>
      </c>
      <c r="M8163" t="s">
        <v>9152</v>
      </c>
      <c r="N8163" t="s">
        <v>9152</v>
      </c>
      <c r="O8163" t="s">
        <v>11773</v>
      </c>
      <c r="P8163" t="s">
        <v>12823</v>
      </c>
      <c r="Q8163" t="s">
        <v>13706</v>
      </c>
      <c r="R8163" t="s">
        <v>127</v>
      </c>
      <c r="S8163" t="s">
        <v>256</v>
      </c>
      <c r="T8163" t="s">
        <v>765</v>
      </c>
      <c r="U8163" t="s">
        <v>766</v>
      </c>
      <c r="X8163">
        <v>6</v>
      </c>
      <c r="Y8163">
        <v>0</v>
      </c>
      <c r="Z8163">
        <v>0</v>
      </c>
      <c r="AA8163">
        <v>0</v>
      </c>
      <c r="AB8163">
        <v>510000</v>
      </c>
      <c r="AC8163" t="s">
        <v>47</v>
      </c>
      <c r="AD8163">
        <f>+VLOOKUP(T8163,items!$A$2:$D$1255,4,0)</f>
        <v>0</v>
      </c>
      <c r="AE8163">
        <f>+VLOOKUP(T8163,Tabla1[],5,0)</f>
        <v>0</v>
      </c>
      <c r="AF8163">
        <f t="shared" si="127"/>
        <v>9</v>
      </c>
    </row>
    <row r="8164" spans="1:32" x14ac:dyDescent="0.25">
      <c r="A8164">
        <v>107359</v>
      </c>
      <c r="B8164" t="s">
        <v>14309</v>
      </c>
      <c r="C8164" t="s">
        <v>33</v>
      </c>
      <c r="D8164">
        <v>0</v>
      </c>
      <c r="F8164" t="s">
        <v>11188</v>
      </c>
      <c r="G8164" t="s">
        <v>9541</v>
      </c>
      <c r="H8164" t="s">
        <v>14310</v>
      </c>
      <c r="I8164" t="s">
        <v>37</v>
      </c>
      <c r="J8164" t="s">
        <v>14311</v>
      </c>
      <c r="K8164" t="s">
        <v>14312</v>
      </c>
      <c r="L8164" t="s">
        <v>14313</v>
      </c>
      <c r="M8164" t="s">
        <v>9152</v>
      </c>
      <c r="N8164" t="s">
        <v>9152</v>
      </c>
      <c r="O8164" t="s">
        <v>11773</v>
      </c>
      <c r="P8164" t="s">
        <v>12823</v>
      </c>
      <c r="Q8164" t="s">
        <v>13706</v>
      </c>
      <c r="R8164" t="s">
        <v>127</v>
      </c>
      <c r="S8164" t="s">
        <v>256</v>
      </c>
      <c r="T8164" t="s">
        <v>5055</v>
      </c>
      <c r="U8164" t="s">
        <v>5056</v>
      </c>
      <c r="X8164">
        <v>12</v>
      </c>
      <c r="Y8164">
        <v>0</v>
      </c>
      <c r="Z8164">
        <v>0</v>
      </c>
      <c r="AA8164">
        <v>0</v>
      </c>
      <c r="AB8164">
        <v>150960</v>
      </c>
      <c r="AC8164" t="s">
        <v>47</v>
      </c>
      <c r="AD8164">
        <f>+VLOOKUP(T8164,items!$A$2:$D$1255,4,0)</f>
        <v>0</v>
      </c>
      <c r="AE8164">
        <f>+VLOOKUP(T8164,Tabla1[],5,0)</f>
        <v>0</v>
      </c>
      <c r="AF8164">
        <f t="shared" si="127"/>
        <v>9</v>
      </c>
    </row>
    <row r="8165" spans="1:32" x14ac:dyDescent="0.25">
      <c r="A8165">
        <v>107359</v>
      </c>
      <c r="B8165" t="s">
        <v>14309</v>
      </c>
      <c r="C8165" t="s">
        <v>33</v>
      </c>
      <c r="D8165">
        <v>0</v>
      </c>
      <c r="F8165" t="s">
        <v>11188</v>
      </c>
      <c r="G8165" t="s">
        <v>9541</v>
      </c>
      <c r="H8165" t="s">
        <v>14310</v>
      </c>
      <c r="I8165" t="s">
        <v>37</v>
      </c>
      <c r="J8165" t="s">
        <v>14311</v>
      </c>
      <c r="K8165" t="s">
        <v>14312</v>
      </c>
      <c r="L8165" t="s">
        <v>14313</v>
      </c>
      <c r="M8165" t="s">
        <v>9152</v>
      </c>
      <c r="N8165" t="s">
        <v>9152</v>
      </c>
      <c r="O8165" t="s">
        <v>11773</v>
      </c>
      <c r="P8165" t="s">
        <v>12823</v>
      </c>
      <c r="Q8165" t="s">
        <v>13706</v>
      </c>
      <c r="R8165" t="s">
        <v>127</v>
      </c>
      <c r="S8165" t="s">
        <v>256</v>
      </c>
      <c r="T8165" t="s">
        <v>771</v>
      </c>
      <c r="U8165" t="s">
        <v>772</v>
      </c>
      <c r="X8165">
        <v>2</v>
      </c>
      <c r="Y8165">
        <v>0</v>
      </c>
      <c r="Z8165">
        <v>0</v>
      </c>
      <c r="AA8165">
        <v>0</v>
      </c>
      <c r="AB8165">
        <v>89250</v>
      </c>
      <c r="AC8165" t="s">
        <v>47</v>
      </c>
      <c r="AD8165">
        <f>+VLOOKUP(T8165,items!$A$2:$D$1255,4,0)</f>
        <v>0</v>
      </c>
      <c r="AE8165">
        <f>+VLOOKUP(T8165,Tabla1[],5,0)</f>
        <v>0</v>
      </c>
      <c r="AF8165">
        <f t="shared" si="127"/>
        <v>9</v>
      </c>
    </row>
    <row r="8166" spans="1:32" x14ac:dyDescent="0.25">
      <c r="A8166">
        <v>107359</v>
      </c>
      <c r="B8166" t="s">
        <v>14309</v>
      </c>
      <c r="C8166" t="s">
        <v>33</v>
      </c>
      <c r="D8166">
        <v>0</v>
      </c>
      <c r="F8166" t="s">
        <v>11188</v>
      </c>
      <c r="G8166" t="s">
        <v>9541</v>
      </c>
      <c r="H8166" t="s">
        <v>14310</v>
      </c>
      <c r="I8166" t="s">
        <v>37</v>
      </c>
      <c r="J8166" t="s">
        <v>14311</v>
      </c>
      <c r="K8166" t="s">
        <v>14312</v>
      </c>
      <c r="L8166" t="s">
        <v>14313</v>
      </c>
      <c r="M8166" t="s">
        <v>9152</v>
      </c>
      <c r="N8166" t="s">
        <v>9152</v>
      </c>
      <c r="O8166" t="s">
        <v>11773</v>
      </c>
      <c r="P8166" t="s">
        <v>12823</v>
      </c>
      <c r="Q8166" t="s">
        <v>13706</v>
      </c>
      <c r="R8166" t="s">
        <v>127</v>
      </c>
      <c r="S8166" t="s">
        <v>256</v>
      </c>
      <c r="T8166" t="s">
        <v>773</v>
      </c>
      <c r="U8166" t="s">
        <v>774</v>
      </c>
      <c r="X8166">
        <v>2</v>
      </c>
      <c r="Y8166">
        <v>0</v>
      </c>
      <c r="Z8166">
        <v>0</v>
      </c>
      <c r="AA8166">
        <v>0</v>
      </c>
      <c r="AB8166">
        <v>48876</v>
      </c>
      <c r="AC8166" t="s">
        <v>47</v>
      </c>
      <c r="AD8166">
        <f>+VLOOKUP(T8166,items!$A$2:$D$1255,4,0)</f>
        <v>0</v>
      </c>
      <c r="AE8166">
        <f>+VLOOKUP(T8166,Tabla1[],5,0)</f>
        <v>0</v>
      </c>
      <c r="AF8166">
        <f t="shared" si="127"/>
        <v>9</v>
      </c>
    </row>
    <row r="8167" spans="1:32" x14ac:dyDescent="0.25">
      <c r="A8167">
        <v>107359</v>
      </c>
      <c r="B8167" t="s">
        <v>14309</v>
      </c>
      <c r="C8167" t="s">
        <v>33</v>
      </c>
      <c r="D8167">
        <v>0</v>
      </c>
      <c r="F8167" t="s">
        <v>11188</v>
      </c>
      <c r="G8167" t="s">
        <v>9541</v>
      </c>
      <c r="H8167" t="s">
        <v>14310</v>
      </c>
      <c r="I8167" t="s">
        <v>37</v>
      </c>
      <c r="J8167" t="s">
        <v>14311</v>
      </c>
      <c r="K8167" t="s">
        <v>14312</v>
      </c>
      <c r="L8167" t="s">
        <v>14313</v>
      </c>
      <c r="M8167" t="s">
        <v>9152</v>
      </c>
      <c r="N8167" t="s">
        <v>9152</v>
      </c>
      <c r="O8167" t="s">
        <v>11773</v>
      </c>
      <c r="P8167" t="s">
        <v>12823</v>
      </c>
      <c r="Q8167" t="s">
        <v>13706</v>
      </c>
      <c r="R8167" t="s">
        <v>127</v>
      </c>
      <c r="S8167" t="s">
        <v>256</v>
      </c>
      <c r="T8167" t="s">
        <v>474</v>
      </c>
      <c r="U8167" t="s">
        <v>475</v>
      </c>
      <c r="X8167">
        <v>1</v>
      </c>
      <c r="Y8167">
        <v>0</v>
      </c>
      <c r="Z8167">
        <v>0</v>
      </c>
      <c r="AA8167">
        <v>0</v>
      </c>
      <c r="AB8167">
        <v>1326000</v>
      </c>
      <c r="AC8167" t="s">
        <v>47</v>
      </c>
      <c r="AD8167">
        <f>+VLOOKUP(T8167,items!$A$2:$D$1255,4,0)</f>
        <v>0</v>
      </c>
      <c r="AE8167">
        <f>+VLOOKUP(T8167,Tabla1[],5,0)</f>
        <v>0</v>
      </c>
      <c r="AF8167">
        <f t="shared" si="127"/>
        <v>9</v>
      </c>
    </row>
    <row r="8168" spans="1:32" x14ac:dyDescent="0.25">
      <c r="A8168">
        <v>107359</v>
      </c>
      <c r="B8168" t="s">
        <v>14309</v>
      </c>
      <c r="C8168" t="s">
        <v>33</v>
      </c>
      <c r="D8168">
        <v>0</v>
      </c>
      <c r="F8168" t="s">
        <v>11188</v>
      </c>
      <c r="G8168" t="s">
        <v>9541</v>
      </c>
      <c r="H8168" t="s">
        <v>14310</v>
      </c>
      <c r="I8168" t="s">
        <v>37</v>
      </c>
      <c r="J8168" t="s">
        <v>14311</v>
      </c>
      <c r="K8168" t="s">
        <v>14312</v>
      </c>
      <c r="L8168" t="s">
        <v>14313</v>
      </c>
      <c r="M8168" t="s">
        <v>9152</v>
      </c>
      <c r="N8168" t="s">
        <v>9152</v>
      </c>
      <c r="O8168" t="s">
        <v>11773</v>
      </c>
      <c r="P8168" t="s">
        <v>12823</v>
      </c>
      <c r="Q8168" t="s">
        <v>13706</v>
      </c>
      <c r="R8168" t="s">
        <v>127</v>
      </c>
      <c r="S8168" t="s">
        <v>256</v>
      </c>
      <c r="T8168" t="s">
        <v>94</v>
      </c>
      <c r="U8168" t="s">
        <v>12261</v>
      </c>
      <c r="X8168">
        <v>1</v>
      </c>
      <c r="Y8168">
        <v>0</v>
      </c>
      <c r="Z8168">
        <v>0</v>
      </c>
      <c r="AA8168">
        <v>0</v>
      </c>
      <c r="AB8168">
        <v>300000</v>
      </c>
      <c r="AC8168" t="s">
        <v>47</v>
      </c>
      <c r="AD8168" t="e">
        <f>+VLOOKUP(T8168,items!$A$2:$D$1255,4,0)</f>
        <v>#N/A</v>
      </c>
      <c r="AE8168" t="e">
        <f>+VLOOKUP(T8168,Tabla1[],5,0)</f>
        <v>#N/A</v>
      </c>
      <c r="AF8168">
        <f t="shared" si="127"/>
        <v>9</v>
      </c>
    </row>
    <row r="8169" spans="1:32" x14ac:dyDescent="0.25">
      <c r="A8169">
        <v>107359</v>
      </c>
      <c r="B8169" t="s">
        <v>14309</v>
      </c>
      <c r="C8169" t="s">
        <v>33</v>
      </c>
      <c r="D8169">
        <v>0</v>
      </c>
      <c r="F8169" t="s">
        <v>11188</v>
      </c>
      <c r="G8169" t="s">
        <v>9541</v>
      </c>
      <c r="H8169" t="s">
        <v>14310</v>
      </c>
      <c r="I8169" t="s">
        <v>37</v>
      </c>
      <c r="J8169" t="s">
        <v>14311</v>
      </c>
      <c r="K8169" t="s">
        <v>14312</v>
      </c>
      <c r="L8169" t="s">
        <v>14313</v>
      </c>
      <c r="M8169" t="s">
        <v>9152</v>
      </c>
      <c r="N8169" t="s">
        <v>9152</v>
      </c>
      <c r="O8169" t="s">
        <v>11773</v>
      </c>
      <c r="P8169" t="s">
        <v>12823</v>
      </c>
      <c r="Q8169" t="s">
        <v>13706</v>
      </c>
      <c r="R8169" t="s">
        <v>127</v>
      </c>
      <c r="S8169" t="s">
        <v>256</v>
      </c>
      <c r="T8169" t="s">
        <v>390</v>
      </c>
      <c r="U8169" t="s">
        <v>13881</v>
      </c>
      <c r="X8169">
        <v>1</v>
      </c>
      <c r="Y8169">
        <v>0</v>
      </c>
      <c r="Z8169">
        <v>0</v>
      </c>
      <c r="AA8169">
        <v>0</v>
      </c>
      <c r="AB8169">
        <v>1047200</v>
      </c>
      <c r="AC8169" t="s">
        <v>47</v>
      </c>
      <c r="AD8169" t="e">
        <f>+VLOOKUP(T8169,items!$A$2:$D$1255,4,0)</f>
        <v>#N/A</v>
      </c>
      <c r="AE8169" t="e">
        <f>+VLOOKUP(T8169,Tabla1[],5,0)</f>
        <v>#N/A</v>
      </c>
      <c r="AF8169">
        <f t="shared" si="127"/>
        <v>9</v>
      </c>
    </row>
    <row r="8170" spans="1:32" x14ac:dyDescent="0.25">
      <c r="A8170">
        <v>107359</v>
      </c>
      <c r="B8170" t="s">
        <v>14309</v>
      </c>
      <c r="C8170" t="s">
        <v>33</v>
      </c>
      <c r="D8170">
        <v>0</v>
      </c>
      <c r="F8170" t="s">
        <v>11188</v>
      </c>
      <c r="G8170" t="s">
        <v>9541</v>
      </c>
      <c r="H8170" t="s">
        <v>14310</v>
      </c>
      <c r="I8170" t="s">
        <v>37</v>
      </c>
      <c r="J8170" t="s">
        <v>14311</v>
      </c>
      <c r="K8170" t="s">
        <v>14312</v>
      </c>
      <c r="L8170" t="s">
        <v>14313</v>
      </c>
      <c r="M8170" t="s">
        <v>9152</v>
      </c>
      <c r="N8170" t="s">
        <v>9152</v>
      </c>
      <c r="O8170" t="s">
        <v>11773</v>
      </c>
      <c r="P8170" t="s">
        <v>12823</v>
      </c>
      <c r="Q8170" t="s">
        <v>13706</v>
      </c>
      <c r="R8170" t="s">
        <v>127</v>
      </c>
      <c r="S8170" t="s">
        <v>256</v>
      </c>
      <c r="T8170" t="s">
        <v>3981</v>
      </c>
      <c r="U8170" t="s">
        <v>3982</v>
      </c>
      <c r="X8170">
        <v>3</v>
      </c>
      <c r="Y8170">
        <v>0</v>
      </c>
      <c r="Z8170">
        <v>0</v>
      </c>
      <c r="AA8170">
        <v>0</v>
      </c>
      <c r="AB8170">
        <v>2421480</v>
      </c>
      <c r="AC8170" t="s">
        <v>47</v>
      </c>
      <c r="AD8170">
        <f>+VLOOKUP(T8170,items!$A$2:$D$1255,4,0)</f>
        <v>0</v>
      </c>
      <c r="AE8170">
        <f>+VLOOKUP(T8170,Tabla1[],5,0)</f>
        <v>0</v>
      </c>
      <c r="AF8170">
        <f t="shared" si="127"/>
        <v>9</v>
      </c>
    </row>
    <row r="8171" spans="1:32" x14ac:dyDescent="0.25">
      <c r="A8171">
        <v>107361</v>
      </c>
      <c r="B8171" t="s">
        <v>8898</v>
      </c>
      <c r="C8171" t="s">
        <v>33</v>
      </c>
      <c r="D8171">
        <v>0</v>
      </c>
      <c r="F8171" t="s">
        <v>11188</v>
      </c>
      <c r="G8171" t="s">
        <v>10221</v>
      </c>
      <c r="H8171" t="s">
        <v>14314</v>
      </c>
      <c r="I8171" t="s">
        <v>37</v>
      </c>
      <c r="J8171" t="s">
        <v>14315</v>
      </c>
      <c r="K8171" t="s">
        <v>14316</v>
      </c>
      <c r="L8171" t="s">
        <v>14317</v>
      </c>
      <c r="M8171" t="s">
        <v>11093</v>
      </c>
      <c r="N8171" t="s">
        <v>11093</v>
      </c>
      <c r="O8171" t="s">
        <v>10370</v>
      </c>
      <c r="P8171" t="s">
        <v>9158</v>
      </c>
      <c r="Q8171" t="s">
        <v>1250</v>
      </c>
      <c r="R8171" t="s">
        <v>63</v>
      </c>
      <c r="S8171" t="s">
        <v>88</v>
      </c>
      <c r="T8171" t="s">
        <v>1039</v>
      </c>
      <c r="U8171" t="s">
        <v>1040</v>
      </c>
      <c r="V8171" t="s">
        <v>313</v>
      </c>
      <c r="X8171">
        <v>10</v>
      </c>
      <c r="Y8171">
        <v>0</v>
      </c>
      <c r="Z8171">
        <v>0</v>
      </c>
      <c r="AA8171">
        <v>0</v>
      </c>
      <c r="AB8171">
        <v>3061060</v>
      </c>
      <c r="AC8171" t="s">
        <v>47</v>
      </c>
      <c r="AD8171">
        <f>+VLOOKUP(T8171,items!$A$2:$D$1255,4,0)</f>
        <v>0</v>
      </c>
      <c r="AE8171">
        <f>+VLOOKUP(T8171,Tabla1[],5,0)</f>
        <v>0</v>
      </c>
      <c r="AF8171">
        <f t="shared" si="127"/>
        <v>9</v>
      </c>
    </row>
    <row r="8172" spans="1:32" x14ac:dyDescent="0.25">
      <c r="A8172">
        <v>107361</v>
      </c>
      <c r="B8172" t="s">
        <v>8898</v>
      </c>
      <c r="C8172" t="s">
        <v>33</v>
      </c>
      <c r="D8172">
        <v>0</v>
      </c>
      <c r="F8172" t="s">
        <v>11188</v>
      </c>
      <c r="G8172" t="s">
        <v>10221</v>
      </c>
      <c r="H8172" t="s">
        <v>14314</v>
      </c>
      <c r="I8172" t="s">
        <v>37</v>
      </c>
      <c r="J8172" t="s">
        <v>14315</v>
      </c>
      <c r="K8172" t="s">
        <v>14316</v>
      </c>
      <c r="L8172" t="s">
        <v>14317</v>
      </c>
      <c r="M8172" t="s">
        <v>11093</v>
      </c>
      <c r="N8172" t="s">
        <v>11093</v>
      </c>
      <c r="O8172" t="s">
        <v>10370</v>
      </c>
      <c r="P8172" t="s">
        <v>9158</v>
      </c>
      <c r="Q8172" t="s">
        <v>1250</v>
      </c>
      <c r="R8172" t="s">
        <v>63</v>
      </c>
      <c r="S8172" t="s">
        <v>88</v>
      </c>
      <c r="T8172" t="s">
        <v>936</v>
      </c>
      <c r="U8172" t="s">
        <v>937</v>
      </c>
      <c r="X8172">
        <v>1</v>
      </c>
      <c r="Y8172">
        <v>0</v>
      </c>
      <c r="Z8172">
        <v>0</v>
      </c>
      <c r="AA8172">
        <v>0</v>
      </c>
      <c r="AB8172">
        <v>60000</v>
      </c>
      <c r="AC8172" t="s">
        <v>47</v>
      </c>
      <c r="AD8172">
        <f>+VLOOKUP(T8172,items!$A$2:$D$1255,4,0)</f>
        <v>0</v>
      </c>
      <c r="AE8172">
        <f>+VLOOKUP(T8172,Tabla1[],5,0)</f>
        <v>0</v>
      </c>
      <c r="AF8172">
        <f t="shared" si="127"/>
        <v>9</v>
      </c>
    </row>
    <row r="8173" spans="1:32" x14ac:dyDescent="0.25">
      <c r="A8173">
        <v>107369</v>
      </c>
      <c r="B8173" t="s">
        <v>1234</v>
      </c>
      <c r="C8173" t="s">
        <v>75</v>
      </c>
      <c r="D8173">
        <v>0</v>
      </c>
      <c r="F8173" t="s">
        <v>11188</v>
      </c>
      <c r="G8173" t="s">
        <v>8233</v>
      </c>
      <c r="H8173" t="s">
        <v>14318</v>
      </c>
      <c r="I8173" t="s">
        <v>14319</v>
      </c>
      <c r="J8173" t="s">
        <v>14320</v>
      </c>
      <c r="K8173" t="s">
        <v>14321</v>
      </c>
      <c r="L8173" t="s">
        <v>37</v>
      </c>
      <c r="M8173" t="s">
        <v>8480</v>
      </c>
      <c r="N8173" t="s">
        <v>9541</v>
      </c>
      <c r="O8173" t="s">
        <v>9152</v>
      </c>
      <c r="P8173" t="s">
        <v>9157</v>
      </c>
      <c r="Q8173" t="s">
        <v>9157</v>
      </c>
      <c r="R8173" t="s">
        <v>43</v>
      </c>
      <c r="S8173" t="s">
        <v>164</v>
      </c>
      <c r="T8173" t="s">
        <v>857</v>
      </c>
      <c r="U8173" t="s">
        <v>858</v>
      </c>
      <c r="V8173" t="s">
        <v>1609</v>
      </c>
      <c r="W8173" t="s">
        <v>1095</v>
      </c>
      <c r="X8173">
        <v>1</v>
      </c>
      <c r="Y8173">
        <v>3300</v>
      </c>
      <c r="Z8173">
        <v>0</v>
      </c>
      <c r="AA8173">
        <v>2000</v>
      </c>
      <c r="AB8173">
        <v>1901450</v>
      </c>
      <c r="AC8173" t="s">
        <v>47</v>
      </c>
      <c r="AD8173" t="str">
        <f>+VLOOKUP(T8173,items!$A$2:$D$1255,4,0)</f>
        <v>SOMBRALINA</v>
      </c>
      <c r="AE8173" t="str">
        <f>+VLOOKUP(T8173,Tabla1[],5,0)</f>
        <v>MANUAL</v>
      </c>
      <c r="AF8173">
        <f t="shared" si="127"/>
        <v>9</v>
      </c>
    </row>
    <row r="8174" spans="1:32" x14ac:dyDescent="0.25">
      <c r="A8174">
        <v>107371</v>
      </c>
      <c r="B8174" t="s">
        <v>2886</v>
      </c>
      <c r="C8174" t="s">
        <v>75</v>
      </c>
      <c r="D8174">
        <v>0</v>
      </c>
      <c r="F8174" t="s">
        <v>11188</v>
      </c>
      <c r="G8174" t="s">
        <v>11188</v>
      </c>
      <c r="H8174" t="s">
        <v>14322</v>
      </c>
      <c r="I8174" t="s">
        <v>37</v>
      </c>
      <c r="J8174" t="s">
        <v>14323</v>
      </c>
      <c r="K8174" t="s">
        <v>14324</v>
      </c>
      <c r="L8174" t="s">
        <v>37</v>
      </c>
      <c r="M8174" t="s">
        <v>8233</v>
      </c>
      <c r="N8174" t="s">
        <v>8233</v>
      </c>
      <c r="O8174" t="s">
        <v>10220</v>
      </c>
      <c r="P8174" t="s">
        <v>10221</v>
      </c>
      <c r="Q8174" t="s">
        <v>10221</v>
      </c>
      <c r="R8174" t="s">
        <v>127</v>
      </c>
      <c r="S8174" t="s">
        <v>164</v>
      </c>
      <c r="T8174" t="s">
        <v>1844</v>
      </c>
      <c r="U8174" t="s">
        <v>1845</v>
      </c>
      <c r="X8174">
        <v>3</v>
      </c>
      <c r="Y8174">
        <v>0</v>
      </c>
      <c r="Z8174">
        <v>0</v>
      </c>
      <c r="AA8174">
        <v>0</v>
      </c>
      <c r="AB8174">
        <v>157800</v>
      </c>
      <c r="AC8174" t="s">
        <v>47</v>
      </c>
      <c r="AD8174">
        <f>+VLOOKUP(T8174,items!$A$2:$D$1255,4,0)</f>
        <v>0</v>
      </c>
      <c r="AE8174">
        <f>+VLOOKUP(T8174,Tabla1[],5,0)</f>
        <v>0</v>
      </c>
      <c r="AF8174">
        <f t="shared" si="127"/>
        <v>8</v>
      </c>
    </row>
    <row r="8175" spans="1:32" x14ac:dyDescent="0.25">
      <c r="A8175">
        <v>107374</v>
      </c>
      <c r="B8175" t="s">
        <v>2913</v>
      </c>
      <c r="C8175" t="s">
        <v>33</v>
      </c>
      <c r="D8175">
        <v>0</v>
      </c>
      <c r="F8175" t="s">
        <v>11188</v>
      </c>
      <c r="G8175" t="s">
        <v>10370</v>
      </c>
      <c r="H8175" t="s">
        <v>14325</v>
      </c>
      <c r="I8175" t="s">
        <v>37</v>
      </c>
      <c r="J8175" t="s">
        <v>14326</v>
      </c>
      <c r="K8175" t="s">
        <v>14327</v>
      </c>
      <c r="L8175" t="s">
        <v>14328</v>
      </c>
      <c r="M8175" t="s">
        <v>3354</v>
      </c>
      <c r="N8175" t="s">
        <v>3354</v>
      </c>
      <c r="O8175" t="s">
        <v>11094</v>
      </c>
      <c r="P8175" t="s">
        <v>1250</v>
      </c>
      <c r="Q8175" t="s">
        <v>9159</v>
      </c>
      <c r="R8175" t="s">
        <v>127</v>
      </c>
      <c r="S8175" t="s">
        <v>108</v>
      </c>
      <c r="T8175" t="s">
        <v>388</v>
      </c>
      <c r="U8175" t="s">
        <v>389</v>
      </c>
      <c r="X8175">
        <v>15</v>
      </c>
      <c r="Y8175">
        <v>0</v>
      </c>
      <c r="Z8175">
        <v>0</v>
      </c>
      <c r="AA8175">
        <v>0</v>
      </c>
      <c r="AB8175">
        <v>975000</v>
      </c>
      <c r="AC8175" t="s">
        <v>47</v>
      </c>
      <c r="AD8175">
        <f>+VLOOKUP(T8175,items!$A$2:$D$1255,4,0)</f>
        <v>0</v>
      </c>
      <c r="AE8175">
        <f>+VLOOKUP(T8175,Tabla1[],5,0)</f>
        <v>0</v>
      </c>
      <c r="AF8175">
        <f t="shared" si="127"/>
        <v>9</v>
      </c>
    </row>
    <row r="8176" spans="1:32" x14ac:dyDescent="0.25">
      <c r="A8176">
        <v>107374</v>
      </c>
      <c r="B8176" t="s">
        <v>2913</v>
      </c>
      <c r="C8176" t="s">
        <v>33</v>
      </c>
      <c r="D8176">
        <v>0</v>
      </c>
      <c r="F8176" t="s">
        <v>11188</v>
      </c>
      <c r="G8176" t="s">
        <v>10370</v>
      </c>
      <c r="H8176" t="s">
        <v>14325</v>
      </c>
      <c r="I8176" t="s">
        <v>37</v>
      </c>
      <c r="J8176" t="s">
        <v>14326</v>
      </c>
      <c r="K8176" t="s">
        <v>14327</v>
      </c>
      <c r="L8176" t="s">
        <v>14328</v>
      </c>
      <c r="M8176" t="s">
        <v>3354</v>
      </c>
      <c r="N8176" t="s">
        <v>3354</v>
      </c>
      <c r="O8176" t="s">
        <v>11094</v>
      </c>
      <c r="P8176" t="s">
        <v>1250</v>
      </c>
      <c r="Q8176" t="s">
        <v>9159</v>
      </c>
      <c r="R8176" t="s">
        <v>127</v>
      </c>
      <c r="S8176" t="s">
        <v>108</v>
      </c>
      <c r="T8176" t="s">
        <v>299</v>
      </c>
      <c r="U8176" t="s">
        <v>300</v>
      </c>
      <c r="X8176">
        <v>1</v>
      </c>
      <c r="Y8176">
        <v>0</v>
      </c>
      <c r="Z8176">
        <v>0</v>
      </c>
      <c r="AA8176">
        <v>0</v>
      </c>
      <c r="AB8176">
        <v>263840</v>
      </c>
      <c r="AC8176" t="s">
        <v>47</v>
      </c>
      <c r="AD8176">
        <f>+VLOOKUP(T8176,items!$A$2:$D$1255,4,0)</f>
        <v>0</v>
      </c>
      <c r="AE8176">
        <f>+VLOOKUP(T8176,Tabla1[],5,0)</f>
        <v>0</v>
      </c>
      <c r="AF8176">
        <f t="shared" si="127"/>
        <v>9</v>
      </c>
    </row>
    <row r="8177" spans="1:32" x14ac:dyDescent="0.25">
      <c r="A8177">
        <v>107374</v>
      </c>
      <c r="B8177" t="s">
        <v>2913</v>
      </c>
      <c r="C8177" t="s">
        <v>33</v>
      </c>
      <c r="D8177">
        <v>0</v>
      </c>
      <c r="F8177" t="s">
        <v>11188</v>
      </c>
      <c r="G8177" t="s">
        <v>10370</v>
      </c>
      <c r="H8177" t="s">
        <v>14325</v>
      </c>
      <c r="I8177" t="s">
        <v>37</v>
      </c>
      <c r="J8177" t="s">
        <v>14326</v>
      </c>
      <c r="K8177" t="s">
        <v>14327</v>
      </c>
      <c r="L8177" t="s">
        <v>14328</v>
      </c>
      <c r="M8177" t="s">
        <v>3354</v>
      </c>
      <c r="N8177" t="s">
        <v>3354</v>
      </c>
      <c r="O8177" t="s">
        <v>11094</v>
      </c>
      <c r="P8177" t="s">
        <v>1250</v>
      </c>
      <c r="Q8177" t="s">
        <v>9159</v>
      </c>
      <c r="R8177" t="s">
        <v>127</v>
      </c>
      <c r="S8177" t="s">
        <v>108</v>
      </c>
      <c r="T8177" t="s">
        <v>299</v>
      </c>
      <c r="U8177" t="s">
        <v>300</v>
      </c>
      <c r="X8177">
        <v>1</v>
      </c>
      <c r="Y8177">
        <v>0</v>
      </c>
      <c r="Z8177">
        <v>0</v>
      </c>
      <c r="AA8177">
        <v>0</v>
      </c>
      <c r="AB8177">
        <v>178000</v>
      </c>
      <c r="AC8177" t="s">
        <v>47</v>
      </c>
      <c r="AD8177">
        <f>+VLOOKUP(T8177,items!$A$2:$D$1255,4,0)</f>
        <v>0</v>
      </c>
      <c r="AE8177">
        <f>+VLOOKUP(T8177,Tabla1[],5,0)</f>
        <v>0</v>
      </c>
      <c r="AF8177">
        <f t="shared" si="127"/>
        <v>9</v>
      </c>
    </row>
    <row r="8178" spans="1:32" x14ac:dyDescent="0.25">
      <c r="A8178">
        <v>107378</v>
      </c>
      <c r="B8178" t="s">
        <v>14329</v>
      </c>
      <c r="C8178" t="s">
        <v>33</v>
      </c>
      <c r="D8178">
        <v>0</v>
      </c>
      <c r="F8178" t="s">
        <v>11188</v>
      </c>
      <c r="G8178" t="s">
        <v>8480</v>
      </c>
      <c r="H8178" t="s">
        <v>14330</v>
      </c>
      <c r="I8178" t="s">
        <v>37</v>
      </c>
      <c r="J8178" t="s">
        <v>14331</v>
      </c>
      <c r="K8178" t="s">
        <v>14332</v>
      </c>
      <c r="L8178" t="s">
        <v>14333</v>
      </c>
      <c r="M8178" t="s">
        <v>10220</v>
      </c>
      <c r="N8178" t="s">
        <v>10220</v>
      </c>
      <c r="O8178" t="s">
        <v>8608</v>
      </c>
      <c r="P8178" t="s">
        <v>13330</v>
      </c>
      <c r="Q8178" t="s">
        <v>3391</v>
      </c>
      <c r="R8178" t="s">
        <v>127</v>
      </c>
      <c r="S8178" t="s">
        <v>1243</v>
      </c>
      <c r="T8178" t="s">
        <v>14334</v>
      </c>
      <c r="U8178" t="s">
        <v>14335</v>
      </c>
      <c r="V8178" t="s">
        <v>2041</v>
      </c>
      <c r="W8178" t="s">
        <v>114</v>
      </c>
      <c r="X8178">
        <v>2</v>
      </c>
      <c r="Y8178">
        <v>0</v>
      </c>
      <c r="Z8178">
        <v>0</v>
      </c>
      <c r="AA8178">
        <v>0</v>
      </c>
      <c r="AB8178">
        <v>4043784</v>
      </c>
      <c r="AC8178" t="s">
        <v>47</v>
      </c>
      <c r="AD8178" t="str">
        <f>+VLOOKUP(T8178,items!$A$2:$D$1255,4,0)</f>
        <v>MUEBLES</v>
      </c>
      <c r="AE8178">
        <f>+VLOOKUP(T8178,Tabla1[],5,0)</f>
        <v>0</v>
      </c>
      <c r="AF8178">
        <f t="shared" si="127"/>
        <v>9</v>
      </c>
    </row>
    <row r="8179" spans="1:32" x14ac:dyDescent="0.25">
      <c r="A8179">
        <v>107378</v>
      </c>
      <c r="B8179" t="s">
        <v>14329</v>
      </c>
      <c r="C8179" t="s">
        <v>33</v>
      </c>
      <c r="D8179">
        <v>0</v>
      </c>
      <c r="F8179" t="s">
        <v>11188</v>
      </c>
      <c r="G8179" t="s">
        <v>8480</v>
      </c>
      <c r="H8179" t="s">
        <v>14330</v>
      </c>
      <c r="I8179" t="s">
        <v>37</v>
      </c>
      <c r="J8179" t="s">
        <v>14331</v>
      </c>
      <c r="K8179" t="s">
        <v>14332</v>
      </c>
      <c r="L8179" t="s">
        <v>14333</v>
      </c>
      <c r="M8179" t="s">
        <v>10220</v>
      </c>
      <c r="N8179" t="s">
        <v>10220</v>
      </c>
      <c r="O8179" t="s">
        <v>8608</v>
      </c>
      <c r="P8179" t="s">
        <v>13330</v>
      </c>
      <c r="Q8179" t="s">
        <v>3391</v>
      </c>
      <c r="R8179" t="s">
        <v>127</v>
      </c>
      <c r="S8179" t="s">
        <v>1243</v>
      </c>
      <c r="T8179" t="s">
        <v>314</v>
      </c>
      <c r="U8179" t="s">
        <v>315</v>
      </c>
      <c r="X8179">
        <v>1</v>
      </c>
      <c r="Y8179">
        <v>0</v>
      </c>
      <c r="Z8179">
        <v>0</v>
      </c>
      <c r="AA8179">
        <v>0</v>
      </c>
      <c r="AB8179">
        <v>250000</v>
      </c>
      <c r="AC8179" t="s">
        <v>47</v>
      </c>
      <c r="AD8179">
        <f>+VLOOKUP(T8179,items!$A$2:$D$1255,4,0)</f>
        <v>0</v>
      </c>
      <c r="AE8179">
        <f>+VLOOKUP(T8179,Tabla1[],5,0)</f>
        <v>0</v>
      </c>
      <c r="AF8179">
        <f t="shared" si="127"/>
        <v>9</v>
      </c>
    </row>
    <row r="8180" spans="1:32" x14ac:dyDescent="0.25">
      <c r="A8180">
        <v>107387</v>
      </c>
      <c r="B8180" t="s">
        <v>14336</v>
      </c>
      <c r="C8180" t="s">
        <v>33</v>
      </c>
      <c r="D8180">
        <v>0</v>
      </c>
      <c r="F8180" t="s">
        <v>12310</v>
      </c>
      <c r="G8180" t="s">
        <v>10220</v>
      </c>
      <c r="H8180" t="s">
        <v>14337</v>
      </c>
      <c r="I8180" t="s">
        <v>37</v>
      </c>
      <c r="J8180" t="s">
        <v>14338</v>
      </c>
      <c r="K8180" t="s">
        <v>14339</v>
      </c>
      <c r="L8180" t="s">
        <v>14340</v>
      </c>
      <c r="M8180" t="s">
        <v>9541</v>
      </c>
      <c r="N8180" t="s">
        <v>9541</v>
      </c>
      <c r="O8180" t="s">
        <v>173</v>
      </c>
      <c r="P8180" t="s">
        <v>13912</v>
      </c>
      <c r="Q8180" t="s">
        <v>12871</v>
      </c>
      <c r="R8180" t="s">
        <v>127</v>
      </c>
      <c r="S8180" t="s">
        <v>108</v>
      </c>
      <c r="T8180" t="s">
        <v>311</v>
      </c>
      <c r="U8180" t="s">
        <v>312</v>
      </c>
      <c r="V8180" t="s">
        <v>313</v>
      </c>
      <c r="X8180">
        <v>7</v>
      </c>
      <c r="Y8180">
        <v>0</v>
      </c>
      <c r="Z8180">
        <v>0</v>
      </c>
      <c r="AA8180">
        <v>0</v>
      </c>
      <c r="AB8180">
        <v>9922500</v>
      </c>
      <c r="AC8180" t="s">
        <v>47</v>
      </c>
      <c r="AD8180" t="str">
        <f>+VLOOKUP(T8180,items!$A$2:$D$1255,4,0)</f>
        <v>MUEBLES</v>
      </c>
      <c r="AE8180">
        <f>+VLOOKUP(T8180,Tabla1[],5,0)</f>
        <v>0</v>
      </c>
      <c r="AF8180">
        <f t="shared" si="127"/>
        <v>10</v>
      </c>
    </row>
    <row r="8181" spans="1:32" x14ac:dyDescent="0.25">
      <c r="A8181">
        <v>107389</v>
      </c>
      <c r="B8181" t="s">
        <v>14341</v>
      </c>
      <c r="C8181" t="s">
        <v>33</v>
      </c>
      <c r="D8181">
        <v>0</v>
      </c>
      <c r="F8181" t="s">
        <v>12310</v>
      </c>
      <c r="G8181" t="s">
        <v>12310</v>
      </c>
      <c r="H8181" t="s">
        <v>14342</v>
      </c>
      <c r="I8181" t="s">
        <v>37</v>
      </c>
      <c r="J8181" t="s">
        <v>14343</v>
      </c>
      <c r="K8181" t="s">
        <v>14344</v>
      </c>
      <c r="L8181" t="s">
        <v>14345</v>
      </c>
      <c r="M8181" t="s">
        <v>8233</v>
      </c>
      <c r="N8181" t="s">
        <v>8233</v>
      </c>
      <c r="O8181" t="s">
        <v>9160</v>
      </c>
      <c r="P8181" t="s">
        <v>6292</v>
      </c>
      <c r="Q8181" t="s">
        <v>12746</v>
      </c>
      <c r="R8181" t="s">
        <v>63</v>
      </c>
      <c r="S8181" t="s">
        <v>44</v>
      </c>
      <c r="T8181" t="s">
        <v>1356</v>
      </c>
      <c r="U8181" t="s">
        <v>1357</v>
      </c>
      <c r="V8181" t="s">
        <v>3559</v>
      </c>
      <c r="X8181">
        <v>3</v>
      </c>
      <c r="Y8181">
        <v>0</v>
      </c>
      <c r="Z8181">
        <v>0</v>
      </c>
      <c r="AA8181">
        <v>0</v>
      </c>
      <c r="AB8181">
        <v>782733</v>
      </c>
      <c r="AC8181" t="s">
        <v>47</v>
      </c>
      <c r="AD8181" t="str">
        <f>+VLOOKUP(T8181,items!$A$2:$D$1255,4,0)</f>
        <v>COJIN</v>
      </c>
      <c r="AE8181">
        <f>+VLOOKUP(T8181,Tabla1[],5,0)</f>
        <v>0</v>
      </c>
      <c r="AF8181">
        <f t="shared" si="127"/>
        <v>9</v>
      </c>
    </row>
    <row r="8182" spans="1:32" x14ac:dyDescent="0.25">
      <c r="A8182">
        <v>107389</v>
      </c>
      <c r="B8182" t="s">
        <v>14341</v>
      </c>
      <c r="C8182" t="s">
        <v>33</v>
      </c>
      <c r="D8182">
        <v>0</v>
      </c>
      <c r="F8182" t="s">
        <v>12310</v>
      </c>
      <c r="G8182" t="s">
        <v>12310</v>
      </c>
      <c r="H8182" t="s">
        <v>14342</v>
      </c>
      <c r="I8182" t="s">
        <v>37</v>
      </c>
      <c r="J8182" t="s">
        <v>14343</v>
      </c>
      <c r="K8182" t="s">
        <v>14344</v>
      </c>
      <c r="L8182" t="s">
        <v>14345</v>
      </c>
      <c r="M8182" t="s">
        <v>8233</v>
      </c>
      <c r="N8182" t="s">
        <v>8233</v>
      </c>
      <c r="O8182" t="s">
        <v>9160</v>
      </c>
      <c r="P8182" t="s">
        <v>6292</v>
      </c>
      <c r="Q8182" t="s">
        <v>12746</v>
      </c>
      <c r="R8182" t="s">
        <v>63</v>
      </c>
      <c r="S8182" t="s">
        <v>44</v>
      </c>
      <c r="T8182" t="s">
        <v>1356</v>
      </c>
      <c r="U8182" t="s">
        <v>1357</v>
      </c>
      <c r="V8182" t="s">
        <v>867</v>
      </c>
      <c r="X8182">
        <v>2</v>
      </c>
      <c r="Y8182">
        <v>0</v>
      </c>
      <c r="Z8182">
        <v>0</v>
      </c>
      <c r="AA8182">
        <v>0</v>
      </c>
      <c r="AB8182">
        <v>521822</v>
      </c>
      <c r="AC8182" t="s">
        <v>47</v>
      </c>
      <c r="AD8182" t="str">
        <f>+VLOOKUP(T8182,items!$A$2:$D$1255,4,0)</f>
        <v>COJIN</v>
      </c>
      <c r="AE8182">
        <f>+VLOOKUP(T8182,Tabla1[],5,0)</f>
        <v>0</v>
      </c>
      <c r="AF8182">
        <f t="shared" si="127"/>
        <v>9</v>
      </c>
    </row>
    <row r="8183" spans="1:32" x14ac:dyDescent="0.25">
      <c r="A8183">
        <v>107408</v>
      </c>
      <c r="B8183" t="s">
        <v>1461</v>
      </c>
      <c r="C8183" t="s">
        <v>75</v>
      </c>
      <c r="D8183">
        <v>0</v>
      </c>
      <c r="F8183" t="s">
        <v>8233</v>
      </c>
      <c r="G8183" t="s">
        <v>8480</v>
      </c>
      <c r="H8183" t="s">
        <v>14346</v>
      </c>
      <c r="I8183" t="s">
        <v>37</v>
      </c>
      <c r="J8183" t="s">
        <v>14347</v>
      </c>
      <c r="K8183" t="s">
        <v>14348</v>
      </c>
      <c r="L8183" t="s">
        <v>37</v>
      </c>
      <c r="M8183" t="s">
        <v>10220</v>
      </c>
      <c r="N8183" t="s">
        <v>10220</v>
      </c>
      <c r="O8183" t="s">
        <v>10221</v>
      </c>
      <c r="P8183" t="s">
        <v>11093</v>
      </c>
      <c r="Q8183" t="s">
        <v>11093</v>
      </c>
      <c r="R8183" t="s">
        <v>127</v>
      </c>
      <c r="S8183" t="s">
        <v>164</v>
      </c>
      <c r="T8183" t="s">
        <v>6309</v>
      </c>
      <c r="U8183" t="s">
        <v>6310</v>
      </c>
      <c r="X8183">
        <v>6</v>
      </c>
      <c r="Y8183">
        <v>0</v>
      </c>
      <c r="Z8183">
        <v>0</v>
      </c>
      <c r="AA8183">
        <v>0</v>
      </c>
      <c r="AB8183">
        <v>7800</v>
      </c>
      <c r="AC8183" t="s">
        <v>47</v>
      </c>
      <c r="AD8183">
        <f>+VLOOKUP(T8183,items!$A$2:$D$1255,4,0)</f>
        <v>0</v>
      </c>
      <c r="AE8183">
        <f>+VLOOKUP(T8183,Tabla1[],5,0)</f>
        <v>0</v>
      </c>
      <c r="AF8183">
        <f t="shared" si="127"/>
        <v>8</v>
      </c>
    </row>
    <row r="8184" spans="1:32" x14ac:dyDescent="0.25">
      <c r="A8184">
        <v>107408</v>
      </c>
      <c r="B8184" t="s">
        <v>1461</v>
      </c>
      <c r="C8184" t="s">
        <v>75</v>
      </c>
      <c r="D8184">
        <v>0</v>
      </c>
      <c r="F8184" t="s">
        <v>8233</v>
      </c>
      <c r="G8184" t="s">
        <v>8480</v>
      </c>
      <c r="H8184" t="s">
        <v>14346</v>
      </c>
      <c r="I8184" t="s">
        <v>37</v>
      </c>
      <c r="J8184" t="s">
        <v>14347</v>
      </c>
      <c r="K8184" t="s">
        <v>14348</v>
      </c>
      <c r="L8184" t="s">
        <v>37</v>
      </c>
      <c r="M8184" t="s">
        <v>10220</v>
      </c>
      <c r="N8184" t="s">
        <v>10220</v>
      </c>
      <c r="O8184" t="s">
        <v>10221</v>
      </c>
      <c r="P8184" t="s">
        <v>11093</v>
      </c>
      <c r="Q8184" t="s">
        <v>11093</v>
      </c>
      <c r="R8184" t="s">
        <v>127</v>
      </c>
      <c r="S8184" t="s">
        <v>164</v>
      </c>
      <c r="T8184" t="s">
        <v>1290</v>
      </c>
      <c r="U8184" t="s">
        <v>1291</v>
      </c>
      <c r="X8184">
        <v>3</v>
      </c>
      <c r="Y8184">
        <v>0</v>
      </c>
      <c r="Z8184">
        <v>0</v>
      </c>
      <c r="AA8184">
        <v>0</v>
      </c>
      <c r="AB8184">
        <v>191700</v>
      </c>
      <c r="AC8184" t="s">
        <v>47</v>
      </c>
      <c r="AD8184">
        <f>+VLOOKUP(T8184,items!$A$2:$D$1255,4,0)</f>
        <v>0</v>
      </c>
      <c r="AE8184">
        <f>+VLOOKUP(T8184,Tabla1[],5,0)</f>
        <v>0</v>
      </c>
      <c r="AF8184">
        <f t="shared" si="127"/>
        <v>8</v>
      </c>
    </row>
    <row r="8185" spans="1:32" x14ac:dyDescent="0.25">
      <c r="A8185">
        <v>107408</v>
      </c>
      <c r="B8185" t="s">
        <v>1461</v>
      </c>
      <c r="C8185" t="s">
        <v>75</v>
      </c>
      <c r="D8185">
        <v>0</v>
      </c>
      <c r="F8185" t="s">
        <v>8233</v>
      </c>
      <c r="G8185" t="s">
        <v>8480</v>
      </c>
      <c r="H8185" t="s">
        <v>14346</v>
      </c>
      <c r="I8185" t="s">
        <v>37</v>
      </c>
      <c r="J8185" t="s">
        <v>14347</v>
      </c>
      <c r="K8185" t="s">
        <v>14348</v>
      </c>
      <c r="L8185" t="s">
        <v>37</v>
      </c>
      <c r="M8185" t="s">
        <v>10220</v>
      </c>
      <c r="N8185" t="s">
        <v>10220</v>
      </c>
      <c r="O8185" t="s">
        <v>10221</v>
      </c>
      <c r="P8185" t="s">
        <v>11093</v>
      </c>
      <c r="Q8185" t="s">
        <v>11093</v>
      </c>
      <c r="R8185" t="s">
        <v>127</v>
      </c>
      <c r="S8185" t="s">
        <v>164</v>
      </c>
      <c r="T8185" t="s">
        <v>1126</v>
      </c>
      <c r="U8185" t="s">
        <v>1127</v>
      </c>
      <c r="X8185">
        <v>2</v>
      </c>
      <c r="Y8185">
        <v>0</v>
      </c>
      <c r="Z8185">
        <v>0</v>
      </c>
      <c r="AA8185">
        <v>0</v>
      </c>
      <c r="AB8185">
        <v>100840</v>
      </c>
      <c r="AC8185" t="s">
        <v>47</v>
      </c>
      <c r="AD8185">
        <f>+VLOOKUP(T8185,items!$A$2:$D$1255,4,0)</f>
        <v>0</v>
      </c>
      <c r="AE8185">
        <f>+VLOOKUP(T8185,Tabla1[],5,0)</f>
        <v>0</v>
      </c>
      <c r="AF8185">
        <f t="shared" si="127"/>
        <v>8</v>
      </c>
    </row>
    <row r="8186" spans="1:32" x14ac:dyDescent="0.25">
      <c r="A8186">
        <v>107408</v>
      </c>
      <c r="B8186" t="s">
        <v>1461</v>
      </c>
      <c r="C8186" t="s">
        <v>75</v>
      </c>
      <c r="D8186">
        <v>0</v>
      </c>
      <c r="F8186" t="s">
        <v>8233</v>
      </c>
      <c r="G8186" t="s">
        <v>8480</v>
      </c>
      <c r="H8186" t="s">
        <v>14346</v>
      </c>
      <c r="I8186" t="s">
        <v>37</v>
      </c>
      <c r="J8186" t="s">
        <v>14347</v>
      </c>
      <c r="K8186" t="s">
        <v>14348</v>
      </c>
      <c r="L8186" t="s">
        <v>37</v>
      </c>
      <c r="M8186" t="s">
        <v>10220</v>
      </c>
      <c r="N8186" t="s">
        <v>10220</v>
      </c>
      <c r="O8186" t="s">
        <v>10221</v>
      </c>
      <c r="P8186" t="s">
        <v>11093</v>
      </c>
      <c r="Q8186" t="s">
        <v>11093</v>
      </c>
      <c r="R8186" t="s">
        <v>127</v>
      </c>
      <c r="S8186" t="s">
        <v>164</v>
      </c>
      <c r="T8186" t="s">
        <v>6311</v>
      </c>
      <c r="U8186" t="s">
        <v>6312</v>
      </c>
      <c r="X8186">
        <v>6</v>
      </c>
      <c r="Y8186">
        <v>0</v>
      </c>
      <c r="Z8186">
        <v>0</v>
      </c>
      <c r="AA8186">
        <v>0</v>
      </c>
      <c r="AB8186">
        <v>2400</v>
      </c>
      <c r="AC8186" t="s">
        <v>47</v>
      </c>
      <c r="AD8186">
        <f>+VLOOKUP(T8186,items!$A$2:$D$1255,4,0)</f>
        <v>0</v>
      </c>
      <c r="AE8186">
        <f>+VLOOKUP(T8186,Tabla1[],5,0)</f>
        <v>0</v>
      </c>
      <c r="AF8186">
        <f t="shared" si="127"/>
        <v>8</v>
      </c>
    </row>
    <row r="8187" spans="1:32" x14ac:dyDescent="0.25">
      <c r="A8187">
        <v>107412</v>
      </c>
      <c r="B8187" t="s">
        <v>1234</v>
      </c>
      <c r="C8187" t="s">
        <v>75</v>
      </c>
      <c r="D8187">
        <v>0</v>
      </c>
      <c r="F8187" t="s">
        <v>8233</v>
      </c>
      <c r="G8187" t="s">
        <v>8480</v>
      </c>
      <c r="H8187" t="s">
        <v>14349</v>
      </c>
      <c r="I8187" t="s">
        <v>37</v>
      </c>
      <c r="J8187" t="s">
        <v>14350</v>
      </c>
      <c r="K8187" t="s">
        <v>14351</v>
      </c>
      <c r="L8187" t="s">
        <v>37</v>
      </c>
      <c r="M8187" t="s">
        <v>10220</v>
      </c>
      <c r="N8187" t="s">
        <v>10220</v>
      </c>
      <c r="O8187" t="s">
        <v>10221</v>
      </c>
      <c r="P8187" t="s">
        <v>11093</v>
      </c>
      <c r="Q8187" t="s">
        <v>11093</v>
      </c>
      <c r="R8187" t="s">
        <v>127</v>
      </c>
      <c r="S8187" t="s">
        <v>164</v>
      </c>
      <c r="T8187" t="s">
        <v>1469</v>
      </c>
      <c r="U8187" t="s">
        <v>578</v>
      </c>
      <c r="X8187">
        <v>61</v>
      </c>
      <c r="Y8187">
        <v>0</v>
      </c>
      <c r="Z8187">
        <v>0</v>
      </c>
      <c r="AA8187">
        <v>0</v>
      </c>
      <c r="AB8187">
        <v>3050000</v>
      </c>
      <c r="AC8187" t="s">
        <v>47</v>
      </c>
      <c r="AD8187">
        <f>+VLOOKUP(T8187,items!$A$2:$D$1255,4,0)</f>
        <v>0</v>
      </c>
      <c r="AE8187">
        <f>+VLOOKUP(T8187,Tabla1[],5,0)</f>
        <v>0</v>
      </c>
      <c r="AF8187">
        <f t="shared" si="127"/>
        <v>8</v>
      </c>
    </row>
    <row r="8188" spans="1:32" x14ac:dyDescent="0.25">
      <c r="A8188">
        <v>107413</v>
      </c>
      <c r="B8188" t="s">
        <v>1569</v>
      </c>
      <c r="C8188" t="s">
        <v>75</v>
      </c>
      <c r="D8188">
        <v>0</v>
      </c>
      <c r="F8188" t="s">
        <v>8233</v>
      </c>
      <c r="G8188" t="s">
        <v>8480</v>
      </c>
      <c r="H8188" t="s">
        <v>14352</v>
      </c>
      <c r="I8188" t="s">
        <v>37</v>
      </c>
      <c r="J8188" t="s">
        <v>14353</v>
      </c>
      <c r="K8188" t="s">
        <v>14354</v>
      </c>
      <c r="L8188" t="s">
        <v>37</v>
      </c>
      <c r="M8188" t="s">
        <v>10220</v>
      </c>
      <c r="N8188" t="s">
        <v>10220</v>
      </c>
      <c r="O8188" t="s">
        <v>10221</v>
      </c>
      <c r="P8188" t="s">
        <v>11093</v>
      </c>
      <c r="Q8188" t="s">
        <v>11093</v>
      </c>
      <c r="R8188" t="s">
        <v>127</v>
      </c>
      <c r="S8188" t="s">
        <v>164</v>
      </c>
      <c r="T8188" t="s">
        <v>816</v>
      </c>
      <c r="U8188" t="s">
        <v>10449</v>
      </c>
      <c r="X8188">
        <v>2</v>
      </c>
      <c r="Y8188">
        <v>0</v>
      </c>
      <c r="Z8188">
        <v>0</v>
      </c>
      <c r="AA8188">
        <v>0</v>
      </c>
      <c r="AB8188">
        <v>232000</v>
      </c>
      <c r="AC8188" t="s">
        <v>47</v>
      </c>
      <c r="AD8188">
        <f>+VLOOKUP(T8188,items!$A$2:$D$1255,4,0)</f>
        <v>0</v>
      </c>
      <c r="AE8188">
        <f>+VLOOKUP(T8188,Tabla1[],5,0)</f>
        <v>0</v>
      </c>
      <c r="AF8188">
        <f t="shared" si="127"/>
        <v>8</v>
      </c>
    </row>
    <row r="8189" spans="1:32" x14ac:dyDescent="0.25">
      <c r="A8189">
        <v>107413</v>
      </c>
      <c r="B8189" t="s">
        <v>1569</v>
      </c>
      <c r="C8189" t="s">
        <v>75</v>
      </c>
      <c r="D8189">
        <v>0</v>
      </c>
      <c r="F8189" t="s">
        <v>8233</v>
      </c>
      <c r="G8189" t="s">
        <v>8480</v>
      </c>
      <c r="H8189" t="s">
        <v>14352</v>
      </c>
      <c r="I8189" t="s">
        <v>37</v>
      </c>
      <c r="J8189" t="s">
        <v>14353</v>
      </c>
      <c r="K8189" t="s">
        <v>14354</v>
      </c>
      <c r="L8189" t="s">
        <v>37</v>
      </c>
      <c r="M8189" t="s">
        <v>10220</v>
      </c>
      <c r="N8189" t="s">
        <v>10220</v>
      </c>
      <c r="O8189" t="s">
        <v>10221</v>
      </c>
      <c r="P8189" t="s">
        <v>11093</v>
      </c>
      <c r="Q8189" t="s">
        <v>11093</v>
      </c>
      <c r="R8189" t="s">
        <v>127</v>
      </c>
      <c r="S8189" t="s">
        <v>164</v>
      </c>
      <c r="T8189" t="s">
        <v>2142</v>
      </c>
      <c r="U8189" t="s">
        <v>2143</v>
      </c>
      <c r="X8189">
        <v>8</v>
      </c>
      <c r="Y8189">
        <v>0</v>
      </c>
      <c r="Z8189">
        <v>0</v>
      </c>
      <c r="AA8189">
        <v>0</v>
      </c>
      <c r="AB8189">
        <v>80000</v>
      </c>
      <c r="AC8189" t="s">
        <v>47</v>
      </c>
      <c r="AD8189">
        <f>+VLOOKUP(T8189,items!$A$2:$D$1255,4,0)</f>
        <v>0</v>
      </c>
      <c r="AE8189">
        <f>+VLOOKUP(T8189,Tabla1[],5,0)</f>
        <v>0</v>
      </c>
      <c r="AF8189">
        <f t="shared" si="127"/>
        <v>8</v>
      </c>
    </row>
    <row r="8190" spans="1:32" x14ac:dyDescent="0.25">
      <c r="A8190">
        <v>107414</v>
      </c>
      <c r="B8190" t="s">
        <v>2935</v>
      </c>
      <c r="C8190" t="s">
        <v>33</v>
      </c>
      <c r="D8190">
        <v>0</v>
      </c>
      <c r="F8190" t="s">
        <v>8233</v>
      </c>
      <c r="G8190" t="s">
        <v>11093</v>
      </c>
      <c r="H8190" t="s">
        <v>14355</v>
      </c>
      <c r="I8190" t="s">
        <v>37</v>
      </c>
      <c r="J8190" t="s">
        <v>14356</v>
      </c>
      <c r="K8190" t="s">
        <v>14357</v>
      </c>
      <c r="L8190" t="s">
        <v>14358</v>
      </c>
      <c r="M8190" t="s">
        <v>9157</v>
      </c>
      <c r="N8190" t="s">
        <v>9157</v>
      </c>
      <c r="O8190" t="s">
        <v>12566</v>
      </c>
      <c r="P8190" t="s">
        <v>10656</v>
      </c>
      <c r="Q8190" t="s">
        <v>371</v>
      </c>
      <c r="R8190" t="s">
        <v>127</v>
      </c>
      <c r="S8190" t="s">
        <v>164</v>
      </c>
      <c r="T8190" t="s">
        <v>562</v>
      </c>
      <c r="U8190" t="s">
        <v>7272</v>
      </c>
      <c r="V8190" t="s">
        <v>1182</v>
      </c>
      <c r="X8190">
        <v>1</v>
      </c>
      <c r="Y8190">
        <v>0</v>
      </c>
      <c r="Z8190">
        <v>0</v>
      </c>
      <c r="AA8190">
        <v>0</v>
      </c>
      <c r="AB8190">
        <v>1288904</v>
      </c>
      <c r="AC8190" t="s">
        <v>47</v>
      </c>
      <c r="AD8190">
        <f>+VLOOKUP(T8190,items!$A$2:$D$1255,4,0)</f>
        <v>0</v>
      </c>
      <c r="AE8190">
        <f>+VLOOKUP(T8190,Tabla1[],5,0)</f>
        <v>0</v>
      </c>
      <c r="AF8190">
        <f t="shared" si="127"/>
        <v>9</v>
      </c>
    </row>
    <row r="8191" spans="1:32" x14ac:dyDescent="0.25">
      <c r="A8191">
        <v>107415</v>
      </c>
      <c r="B8191" t="s">
        <v>1961</v>
      </c>
      <c r="C8191" t="s">
        <v>75</v>
      </c>
      <c r="D8191">
        <v>0</v>
      </c>
      <c r="F8191" t="s">
        <v>8233</v>
      </c>
      <c r="G8191" t="s">
        <v>11094</v>
      </c>
      <c r="H8191" t="s">
        <v>14359</v>
      </c>
      <c r="I8191" t="s">
        <v>37</v>
      </c>
      <c r="J8191" t="s">
        <v>14360</v>
      </c>
      <c r="K8191" t="s">
        <v>14361</v>
      </c>
      <c r="L8191" t="s">
        <v>37</v>
      </c>
      <c r="M8191" t="s">
        <v>9158</v>
      </c>
      <c r="N8191" t="s">
        <v>9158</v>
      </c>
      <c r="O8191" t="s">
        <v>11773</v>
      </c>
      <c r="P8191" t="s">
        <v>12822</v>
      </c>
      <c r="Q8191" t="s">
        <v>12822</v>
      </c>
      <c r="R8191" t="s">
        <v>127</v>
      </c>
      <c r="S8191" t="s">
        <v>164</v>
      </c>
      <c r="T8191" t="s">
        <v>6309</v>
      </c>
      <c r="U8191" t="s">
        <v>6310</v>
      </c>
      <c r="X8191">
        <v>20</v>
      </c>
      <c r="Y8191">
        <v>0</v>
      </c>
      <c r="Z8191">
        <v>0</v>
      </c>
      <c r="AA8191">
        <v>0</v>
      </c>
      <c r="AB8191">
        <v>26000</v>
      </c>
      <c r="AC8191" t="s">
        <v>47</v>
      </c>
      <c r="AD8191">
        <f>+VLOOKUP(T8191,items!$A$2:$D$1255,4,0)</f>
        <v>0</v>
      </c>
      <c r="AE8191">
        <f>+VLOOKUP(T8191,Tabla1[],5,0)</f>
        <v>0</v>
      </c>
      <c r="AF8191">
        <f t="shared" si="127"/>
        <v>9</v>
      </c>
    </row>
    <row r="8192" spans="1:32" x14ac:dyDescent="0.25">
      <c r="A8192">
        <v>107415</v>
      </c>
      <c r="B8192" t="s">
        <v>1961</v>
      </c>
      <c r="C8192" t="s">
        <v>75</v>
      </c>
      <c r="D8192">
        <v>0</v>
      </c>
      <c r="F8192" t="s">
        <v>8233</v>
      </c>
      <c r="G8192" t="s">
        <v>11094</v>
      </c>
      <c r="H8192" t="s">
        <v>14359</v>
      </c>
      <c r="I8192" t="s">
        <v>37</v>
      </c>
      <c r="J8192" t="s">
        <v>14360</v>
      </c>
      <c r="K8192" t="s">
        <v>14361</v>
      </c>
      <c r="L8192" t="s">
        <v>37</v>
      </c>
      <c r="M8192" t="s">
        <v>9158</v>
      </c>
      <c r="N8192" t="s">
        <v>9158</v>
      </c>
      <c r="O8192" t="s">
        <v>11773</v>
      </c>
      <c r="P8192" t="s">
        <v>12822</v>
      </c>
      <c r="Q8192" t="s">
        <v>12822</v>
      </c>
      <c r="R8192" t="s">
        <v>127</v>
      </c>
      <c r="S8192" t="s">
        <v>164</v>
      </c>
      <c r="T8192" t="s">
        <v>1290</v>
      </c>
      <c r="U8192" t="s">
        <v>1291</v>
      </c>
      <c r="X8192">
        <v>10</v>
      </c>
      <c r="Y8192">
        <v>0</v>
      </c>
      <c r="Z8192">
        <v>0</v>
      </c>
      <c r="AA8192">
        <v>0</v>
      </c>
      <c r="AB8192">
        <v>565000</v>
      </c>
      <c r="AC8192" t="s">
        <v>47</v>
      </c>
      <c r="AD8192">
        <f>+VLOOKUP(T8192,items!$A$2:$D$1255,4,0)</f>
        <v>0</v>
      </c>
      <c r="AE8192">
        <f>+VLOOKUP(T8192,Tabla1[],5,0)</f>
        <v>0</v>
      </c>
      <c r="AF8192">
        <f t="shared" si="127"/>
        <v>9</v>
      </c>
    </row>
    <row r="8193" spans="1:32" x14ac:dyDescent="0.25">
      <c r="A8193">
        <v>107415</v>
      </c>
      <c r="B8193" t="s">
        <v>1961</v>
      </c>
      <c r="C8193" t="s">
        <v>75</v>
      </c>
      <c r="D8193">
        <v>0</v>
      </c>
      <c r="F8193" t="s">
        <v>8233</v>
      </c>
      <c r="G8193" t="s">
        <v>11094</v>
      </c>
      <c r="H8193" t="s">
        <v>14359</v>
      </c>
      <c r="I8193" t="s">
        <v>37</v>
      </c>
      <c r="J8193" t="s">
        <v>14360</v>
      </c>
      <c r="K8193" t="s">
        <v>14361</v>
      </c>
      <c r="L8193" t="s">
        <v>37</v>
      </c>
      <c r="M8193" t="s">
        <v>9158</v>
      </c>
      <c r="N8193" t="s">
        <v>9158</v>
      </c>
      <c r="O8193" t="s">
        <v>11773</v>
      </c>
      <c r="P8193" t="s">
        <v>12822</v>
      </c>
      <c r="Q8193" t="s">
        <v>12822</v>
      </c>
      <c r="R8193" t="s">
        <v>127</v>
      </c>
      <c r="S8193" t="s">
        <v>164</v>
      </c>
      <c r="T8193" t="s">
        <v>6311</v>
      </c>
      <c r="U8193" t="s">
        <v>6312</v>
      </c>
      <c r="X8193">
        <v>20</v>
      </c>
      <c r="Y8193">
        <v>0</v>
      </c>
      <c r="Z8193">
        <v>0</v>
      </c>
      <c r="AA8193">
        <v>0</v>
      </c>
      <c r="AB8193">
        <v>8000</v>
      </c>
      <c r="AC8193" t="s">
        <v>47</v>
      </c>
      <c r="AD8193">
        <f>+VLOOKUP(T8193,items!$A$2:$D$1255,4,0)</f>
        <v>0</v>
      </c>
      <c r="AE8193">
        <f>+VLOOKUP(T8193,Tabla1[],5,0)</f>
        <v>0</v>
      </c>
      <c r="AF8193">
        <f t="shared" si="127"/>
        <v>9</v>
      </c>
    </row>
    <row r="8194" spans="1:32" x14ac:dyDescent="0.25">
      <c r="A8194">
        <v>107432</v>
      </c>
      <c r="B8194" t="s">
        <v>8975</v>
      </c>
      <c r="C8194" t="s">
        <v>33</v>
      </c>
      <c r="D8194">
        <v>0</v>
      </c>
      <c r="F8194" t="s">
        <v>10127</v>
      </c>
      <c r="G8194" t="s">
        <v>9158</v>
      </c>
      <c r="H8194" t="s">
        <v>14362</v>
      </c>
      <c r="I8194" t="s">
        <v>14363</v>
      </c>
      <c r="J8194" t="s">
        <v>14364</v>
      </c>
      <c r="K8194" t="s">
        <v>14365</v>
      </c>
      <c r="L8194" t="s">
        <v>37</v>
      </c>
      <c r="M8194" t="s">
        <v>1250</v>
      </c>
      <c r="N8194" t="s">
        <v>9159</v>
      </c>
      <c r="O8194" t="s">
        <v>12871</v>
      </c>
      <c r="P8194" t="s">
        <v>3357</v>
      </c>
      <c r="Q8194" t="s">
        <v>3357</v>
      </c>
      <c r="R8194" t="s">
        <v>411</v>
      </c>
      <c r="S8194" t="s">
        <v>108</v>
      </c>
      <c r="T8194" t="s">
        <v>3136</v>
      </c>
      <c r="U8194" t="s">
        <v>3137</v>
      </c>
      <c r="X8194">
        <v>12</v>
      </c>
      <c r="Y8194">
        <v>0</v>
      </c>
      <c r="Z8194">
        <v>0</v>
      </c>
      <c r="AA8194">
        <v>0</v>
      </c>
      <c r="AB8194">
        <v>5337780</v>
      </c>
      <c r="AC8194" t="s">
        <v>47</v>
      </c>
      <c r="AD8194" t="str">
        <f>+VLOOKUP(T8194,items!$A$2:$D$1255,4,0)</f>
        <v>MUEBLES</v>
      </c>
      <c r="AE8194">
        <f>+VLOOKUP(T8194,Tabla1[],5,0)</f>
        <v>0</v>
      </c>
      <c r="AF8194">
        <f t="shared" ref="AF8194:AF8257" si="128">+MONTH(O8194)</f>
        <v>10</v>
      </c>
    </row>
    <row r="8195" spans="1:32" x14ac:dyDescent="0.25">
      <c r="A8195">
        <v>107432</v>
      </c>
      <c r="B8195" t="s">
        <v>8975</v>
      </c>
      <c r="C8195" t="s">
        <v>33</v>
      </c>
      <c r="D8195">
        <v>0</v>
      </c>
      <c r="F8195" t="s">
        <v>10127</v>
      </c>
      <c r="G8195" t="s">
        <v>9158</v>
      </c>
      <c r="H8195" t="s">
        <v>14362</v>
      </c>
      <c r="I8195" t="s">
        <v>14363</v>
      </c>
      <c r="J8195" t="s">
        <v>14364</v>
      </c>
      <c r="K8195" t="s">
        <v>14365</v>
      </c>
      <c r="L8195" t="s">
        <v>37</v>
      </c>
      <c r="M8195" t="s">
        <v>1250</v>
      </c>
      <c r="N8195" t="s">
        <v>9159</v>
      </c>
      <c r="O8195" t="s">
        <v>12871</v>
      </c>
      <c r="P8195" t="s">
        <v>3357</v>
      </c>
      <c r="Q8195" t="s">
        <v>3357</v>
      </c>
      <c r="R8195" t="s">
        <v>411</v>
      </c>
      <c r="S8195" t="s">
        <v>108</v>
      </c>
      <c r="T8195" t="s">
        <v>3138</v>
      </c>
      <c r="U8195" t="s">
        <v>3139</v>
      </c>
      <c r="X8195">
        <v>3</v>
      </c>
      <c r="Y8195">
        <v>0</v>
      </c>
      <c r="Z8195">
        <v>0</v>
      </c>
      <c r="AA8195">
        <v>0</v>
      </c>
      <c r="AB8195">
        <v>1135341</v>
      </c>
      <c r="AC8195" t="s">
        <v>47</v>
      </c>
      <c r="AD8195">
        <f>+VLOOKUP(T8195,items!$A$2:$D$1255,4,0)</f>
        <v>0</v>
      </c>
      <c r="AE8195">
        <f>+VLOOKUP(T8195,Tabla1[],5,0)</f>
        <v>0</v>
      </c>
      <c r="AF8195">
        <f t="shared" si="128"/>
        <v>10</v>
      </c>
    </row>
    <row r="8196" spans="1:32" x14ac:dyDescent="0.25">
      <c r="A8196">
        <v>107432</v>
      </c>
      <c r="B8196" t="s">
        <v>8975</v>
      </c>
      <c r="C8196" t="s">
        <v>33</v>
      </c>
      <c r="D8196">
        <v>0</v>
      </c>
      <c r="F8196" t="s">
        <v>10127</v>
      </c>
      <c r="G8196" t="s">
        <v>9158</v>
      </c>
      <c r="H8196" t="s">
        <v>14362</v>
      </c>
      <c r="I8196" t="s">
        <v>14363</v>
      </c>
      <c r="J8196" t="s">
        <v>14364</v>
      </c>
      <c r="K8196" t="s">
        <v>14365</v>
      </c>
      <c r="L8196" t="s">
        <v>37</v>
      </c>
      <c r="M8196" t="s">
        <v>1250</v>
      </c>
      <c r="N8196" t="s">
        <v>9159</v>
      </c>
      <c r="O8196" t="s">
        <v>12871</v>
      </c>
      <c r="P8196" t="s">
        <v>3357</v>
      </c>
      <c r="Q8196" t="s">
        <v>3357</v>
      </c>
      <c r="R8196" t="s">
        <v>411</v>
      </c>
      <c r="S8196" t="s">
        <v>108</v>
      </c>
      <c r="T8196" t="s">
        <v>5000</v>
      </c>
      <c r="U8196" t="s">
        <v>5001</v>
      </c>
      <c r="X8196">
        <v>3</v>
      </c>
      <c r="Y8196">
        <v>0</v>
      </c>
      <c r="Z8196">
        <v>0</v>
      </c>
      <c r="AA8196">
        <v>0</v>
      </c>
      <c r="AB8196">
        <v>2183478</v>
      </c>
      <c r="AC8196" t="s">
        <v>47</v>
      </c>
      <c r="AD8196">
        <f>+VLOOKUP(T8196,items!$A$2:$D$1255,4,0)</f>
        <v>0</v>
      </c>
      <c r="AE8196">
        <f>+VLOOKUP(T8196,Tabla1[],5,0)</f>
        <v>0</v>
      </c>
      <c r="AF8196">
        <f t="shared" si="128"/>
        <v>10</v>
      </c>
    </row>
    <row r="8197" spans="1:32" x14ac:dyDescent="0.25">
      <c r="A8197">
        <v>107439</v>
      </c>
      <c r="B8197" t="s">
        <v>14366</v>
      </c>
      <c r="C8197" t="s">
        <v>33</v>
      </c>
      <c r="D8197">
        <v>0</v>
      </c>
      <c r="F8197" t="s">
        <v>8233</v>
      </c>
      <c r="G8197" t="s">
        <v>10220</v>
      </c>
      <c r="H8197" t="s">
        <v>14367</v>
      </c>
      <c r="I8197" t="s">
        <v>37</v>
      </c>
      <c r="J8197" t="s">
        <v>14368</v>
      </c>
      <c r="K8197" t="s">
        <v>14369</v>
      </c>
      <c r="L8197" t="s">
        <v>14370</v>
      </c>
      <c r="M8197" t="s">
        <v>9152</v>
      </c>
      <c r="N8197" t="s">
        <v>9152</v>
      </c>
      <c r="O8197" t="s">
        <v>6299</v>
      </c>
      <c r="P8197" t="s">
        <v>3357</v>
      </c>
      <c r="Q8197" t="s">
        <v>277</v>
      </c>
      <c r="R8197" t="s">
        <v>345</v>
      </c>
      <c r="S8197" t="s">
        <v>64</v>
      </c>
      <c r="T8197" t="s">
        <v>536</v>
      </c>
      <c r="U8197" t="s">
        <v>537</v>
      </c>
      <c r="X8197">
        <v>10</v>
      </c>
      <c r="Y8197">
        <v>0</v>
      </c>
      <c r="Z8197">
        <v>0</v>
      </c>
      <c r="AA8197">
        <v>0</v>
      </c>
      <c r="AB8197">
        <v>7913610</v>
      </c>
      <c r="AC8197" t="s">
        <v>47</v>
      </c>
      <c r="AD8197" t="str">
        <f>+VLOOKUP(T8197,items!$A$2:$D$1255,4,0)</f>
        <v>MUEBLES</v>
      </c>
      <c r="AE8197">
        <f>+VLOOKUP(T8197,Tabla1[],5,0)</f>
        <v>0</v>
      </c>
      <c r="AF8197">
        <f t="shared" si="128"/>
        <v>10</v>
      </c>
    </row>
    <row r="8198" spans="1:32" x14ac:dyDescent="0.25">
      <c r="A8198">
        <v>107439</v>
      </c>
      <c r="B8198" t="s">
        <v>14366</v>
      </c>
      <c r="C8198" t="s">
        <v>33</v>
      </c>
      <c r="D8198">
        <v>0</v>
      </c>
      <c r="F8198" t="s">
        <v>8233</v>
      </c>
      <c r="G8198" t="s">
        <v>10220</v>
      </c>
      <c r="H8198" t="s">
        <v>14367</v>
      </c>
      <c r="I8198" t="s">
        <v>37</v>
      </c>
      <c r="J8198" t="s">
        <v>14368</v>
      </c>
      <c r="K8198" t="s">
        <v>14369</v>
      </c>
      <c r="L8198" t="s">
        <v>14370</v>
      </c>
      <c r="M8198" t="s">
        <v>9152</v>
      </c>
      <c r="N8198" t="s">
        <v>9152</v>
      </c>
      <c r="O8198" t="s">
        <v>6299</v>
      </c>
      <c r="P8198" t="s">
        <v>3357</v>
      </c>
      <c r="Q8198" t="s">
        <v>277</v>
      </c>
      <c r="R8198" t="s">
        <v>345</v>
      </c>
      <c r="S8198" t="s">
        <v>64</v>
      </c>
      <c r="T8198" t="s">
        <v>7570</v>
      </c>
      <c r="U8198" t="s">
        <v>7571</v>
      </c>
      <c r="W8198" t="s">
        <v>117</v>
      </c>
      <c r="X8198">
        <v>1</v>
      </c>
      <c r="Y8198">
        <v>0</v>
      </c>
      <c r="Z8198">
        <v>0</v>
      </c>
      <c r="AA8198">
        <v>0</v>
      </c>
      <c r="AB8198">
        <v>7632069</v>
      </c>
      <c r="AC8198" t="s">
        <v>47</v>
      </c>
      <c r="AD8198" t="str">
        <f>+VLOOKUP(T8198,items!$A$2:$D$1255,4,0)</f>
        <v>MUEBLES</v>
      </c>
      <c r="AE8198">
        <f>+VLOOKUP(T8198,Tabla1[],5,0)</f>
        <v>0</v>
      </c>
      <c r="AF8198">
        <f t="shared" si="128"/>
        <v>10</v>
      </c>
    </row>
    <row r="8199" spans="1:32" x14ac:dyDescent="0.25">
      <c r="A8199">
        <v>107439</v>
      </c>
      <c r="B8199" t="s">
        <v>14366</v>
      </c>
      <c r="C8199" t="s">
        <v>33</v>
      </c>
      <c r="D8199">
        <v>0</v>
      </c>
      <c r="F8199" t="s">
        <v>8233</v>
      </c>
      <c r="G8199" t="s">
        <v>10220</v>
      </c>
      <c r="H8199" t="s">
        <v>14367</v>
      </c>
      <c r="I8199" t="s">
        <v>37</v>
      </c>
      <c r="J8199" t="s">
        <v>14368</v>
      </c>
      <c r="K8199" t="s">
        <v>14369</v>
      </c>
      <c r="L8199" t="s">
        <v>14370</v>
      </c>
      <c r="M8199" t="s">
        <v>9152</v>
      </c>
      <c r="N8199" t="s">
        <v>9152</v>
      </c>
      <c r="O8199" t="s">
        <v>6299</v>
      </c>
      <c r="P8199" t="s">
        <v>3357</v>
      </c>
      <c r="Q8199" t="s">
        <v>277</v>
      </c>
      <c r="R8199" t="s">
        <v>345</v>
      </c>
      <c r="S8199" t="s">
        <v>64</v>
      </c>
      <c r="T8199" t="s">
        <v>691</v>
      </c>
      <c r="U8199" t="s">
        <v>692</v>
      </c>
      <c r="X8199">
        <v>1</v>
      </c>
      <c r="Y8199">
        <v>0</v>
      </c>
      <c r="Z8199">
        <v>0</v>
      </c>
      <c r="AA8199">
        <v>0</v>
      </c>
      <c r="AB8199">
        <v>500000</v>
      </c>
      <c r="AC8199" t="s">
        <v>47</v>
      </c>
      <c r="AD8199" t="e">
        <f>+VLOOKUP(T8199,items!$A$2:$D$1255,4,0)</f>
        <v>#N/A</v>
      </c>
      <c r="AE8199" t="e">
        <f>+VLOOKUP(T8199,Tabla1[],5,0)</f>
        <v>#N/A</v>
      </c>
      <c r="AF8199">
        <f t="shared" si="128"/>
        <v>10</v>
      </c>
    </row>
    <row r="8200" spans="1:32" x14ac:dyDescent="0.25">
      <c r="A8200">
        <v>107443</v>
      </c>
      <c r="B8200" t="s">
        <v>14371</v>
      </c>
      <c r="C8200" t="s">
        <v>33</v>
      </c>
      <c r="D8200">
        <v>0</v>
      </c>
      <c r="F8200" t="s">
        <v>8233</v>
      </c>
      <c r="G8200" t="s">
        <v>13637</v>
      </c>
      <c r="H8200" t="s">
        <v>14372</v>
      </c>
      <c r="I8200" t="s">
        <v>14373</v>
      </c>
      <c r="J8200" t="s">
        <v>37</v>
      </c>
      <c r="K8200" t="s">
        <v>37</v>
      </c>
      <c r="L8200" t="s">
        <v>37</v>
      </c>
      <c r="M8200" t="s">
        <v>6298</v>
      </c>
      <c r="N8200" t="s">
        <v>6299</v>
      </c>
      <c r="O8200" t="s">
        <v>280</v>
      </c>
      <c r="P8200" t="s">
        <v>175</v>
      </c>
      <c r="Q8200" t="s">
        <v>14189</v>
      </c>
      <c r="R8200" t="s">
        <v>11774</v>
      </c>
      <c r="S8200" t="s">
        <v>128</v>
      </c>
      <c r="T8200" t="s">
        <v>4070</v>
      </c>
      <c r="U8200" t="s">
        <v>4071</v>
      </c>
      <c r="W8200" t="s">
        <v>211</v>
      </c>
      <c r="X8200">
        <v>5</v>
      </c>
      <c r="Y8200">
        <v>0</v>
      </c>
      <c r="Z8200">
        <v>0</v>
      </c>
      <c r="AA8200">
        <v>0</v>
      </c>
      <c r="AB8200">
        <v>3923475</v>
      </c>
      <c r="AC8200" t="s">
        <v>3553</v>
      </c>
      <c r="AD8200">
        <f>+VLOOKUP(T8200,items!$A$2:$D$1255,4,0)</f>
        <v>0</v>
      </c>
      <c r="AE8200">
        <f>+VLOOKUP(T8200,Tabla1[],5,0)</f>
        <v>0</v>
      </c>
      <c r="AF8200">
        <f t="shared" si="128"/>
        <v>11</v>
      </c>
    </row>
    <row r="8201" spans="1:32" x14ac:dyDescent="0.25">
      <c r="A8201">
        <v>107443</v>
      </c>
      <c r="B8201" t="s">
        <v>14371</v>
      </c>
      <c r="C8201" t="s">
        <v>33</v>
      </c>
      <c r="D8201">
        <v>0</v>
      </c>
      <c r="F8201" t="s">
        <v>8233</v>
      </c>
      <c r="G8201" t="s">
        <v>13637</v>
      </c>
      <c r="H8201" t="s">
        <v>14372</v>
      </c>
      <c r="I8201" t="s">
        <v>14373</v>
      </c>
      <c r="J8201" t="s">
        <v>37</v>
      </c>
      <c r="K8201" t="s">
        <v>37</v>
      </c>
      <c r="L8201" t="s">
        <v>37</v>
      </c>
      <c r="M8201" t="s">
        <v>6298</v>
      </c>
      <c r="N8201" t="s">
        <v>6299</v>
      </c>
      <c r="O8201" t="s">
        <v>280</v>
      </c>
      <c r="P8201" t="s">
        <v>175</v>
      </c>
      <c r="Q8201" t="s">
        <v>14189</v>
      </c>
      <c r="R8201" t="s">
        <v>11774</v>
      </c>
      <c r="S8201" t="s">
        <v>128</v>
      </c>
      <c r="T8201" t="s">
        <v>3138</v>
      </c>
      <c r="U8201" t="s">
        <v>3139</v>
      </c>
      <c r="X8201">
        <v>5</v>
      </c>
      <c r="Y8201">
        <v>0</v>
      </c>
      <c r="Z8201">
        <v>0</v>
      </c>
      <c r="AA8201">
        <v>0</v>
      </c>
      <c r="AB8201">
        <v>2140485</v>
      </c>
      <c r="AC8201" t="s">
        <v>3553</v>
      </c>
      <c r="AD8201">
        <f>+VLOOKUP(T8201,items!$A$2:$D$1255,4,0)</f>
        <v>0</v>
      </c>
      <c r="AE8201">
        <f>+VLOOKUP(T8201,Tabla1[],5,0)</f>
        <v>0</v>
      </c>
      <c r="AF8201">
        <f t="shared" si="128"/>
        <v>11</v>
      </c>
    </row>
    <row r="8202" spans="1:32" x14ac:dyDescent="0.25">
      <c r="A8202">
        <v>107443</v>
      </c>
      <c r="B8202" t="s">
        <v>14371</v>
      </c>
      <c r="C8202" t="s">
        <v>33</v>
      </c>
      <c r="D8202">
        <v>0</v>
      </c>
      <c r="F8202" t="s">
        <v>8233</v>
      </c>
      <c r="G8202" t="s">
        <v>13637</v>
      </c>
      <c r="H8202" t="s">
        <v>14372</v>
      </c>
      <c r="I8202" t="s">
        <v>14373</v>
      </c>
      <c r="J8202" t="s">
        <v>37</v>
      </c>
      <c r="K8202" t="s">
        <v>37</v>
      </c>
      <c r="L8202" t="s">
        <v>37</v>
      </c>
      <c r="M8202" t="s">
        <v>6298</v>
      </c>
      <c r="N8202" t="s">
        <v>6299</v>
      </c>
      <c r="O8202" t="s">
        <v>280</v>
      </c>
      <c r="P8202" t="s">
        <v>175</v>
      </c>
      <c r="Q8202" t="s">
        <v>14189</v>
      </c>
      <c r="R8202" t="s">
        <v>11774</v>
      </c>
      <c r="S8202" t="s">
        <v>128</v>
      </c>
      <c r="T8202" t="s">
        <v>5000</v>
      </c>
      <c r="U8202" t="s">
        <v>5001</v>
      </c>
      <c r="X8202">
        <v>5</v>
      </c>
      <c r="Y8202">
        <v>0</v>
      </c>
      <c r="Z8202">
        <v>0</v>
      </c>
      <c r="AA8202">
        <v>0</v>
      </c>
      <c r="AB8202">
        <v>4124345</v>
      </c>
      <c r="AC8202" t="s">
        <v>3553</v>
      </c>
      <c r="AD8202">
        <f>+VLOOKUP(T8202,items!$A$2:$D$1255,4,0)</f>
        <v>0</v>
      </c>
      <c r="AE8202">
        <f>+VLOOKUP(T8202,Tabla1[],5,0)</f>
        <v>0</v>
      </c>
      <c r="AF8202">
        <f t="shared" si="128"/>
        <v>11</v>
      </c>
    </row>
    <row r="8203" spans="1:32" x14ac:dyDescent="0.25">
      <c r="A8203">
        <v>107443</v>
      </c>
      <c r="B8203" t="s">
        <v>14371</v>
      </c>
      <c r="C8203" t="s">
        <v>33</v>
      </c>
      <c r="D8203">
        <v>0</v>
      </c>
      <c r="F8203" t="s">
        <v>8233</v>
      </c>
      <c r="G8203" t="s">
        <v>13637</v>
      </c>
      <c r="H8203" t="s">
        <v>14372</v>
      </c>
      <c r="I8203" t="s">
        <v>14373</v>
      </c>
      <c r="J8203" t="s">
        <v>37</v>
      </c>
      <c r="K8203" t="s">
        <v>37</v>
      </c>
      <c r="L8203" t="s">
        <v>37</v>
      </c>
      <c r="M8203" t="s">
        <v>6298</v>
      </c>
      <c r="N8203" t="s">
        <v>6299</v>
      </c>
      <c r="O8203" t="s">
        <v>280</v>
      </c>
      <c r="P8203" t="s">
        <v>175</v>
      </c>
      <c r="Q8203" t="s">
        <v>14189</v>
      </c>
      <c r="R8203" t="s">
        <v>11774</v>
      </c>
      <c r="S8203" t="s">
        <v>128</v>
      </c>
      <c r="T8203" t="s">
        <v>1459</v>
      </c>
      <c r="U8203" t="s">
        <v>1460</v>
      </c>
      <c r="X8203">
        <v>20</v>
      </c>
      <c r="Y8203">
        <v>0</v>
      </c>
      <c r="Z8203">
        <v>0</v>
      </c>
      <c r="AA8203">
        <v>0</v>
      </c>
      <c r="AB8203">
        <v>8467960</v>
      </c>
      <c r="AC8203" t="s">
        <v>3553</v>
      </c>
      <c r="AD8203" t="str">
        <f>+VLOOKUP(T8203,items!$A$2:$D$1255,4,0)</f>
        <v>MUEBLES</v>
      </c>
      <c r="AE8203">
        <f>+VLOOKUP(T8203,Tabla1[],5,0)</f>
        <v>0</v>
      </c>
      <c r="AF8203">
        <f t="shared" si="128"/>
        <v>11</v>
      </c>
    </row>
    <row r="8204" spans="1:32" x14ac:dyDescent="0.25">
      <c r="A8204">
        <v>107443</v>
      </c>
      <c r="B8204" t="s">
        <v>14371</v>
      </c>
      <c r="C8204" t="s">
        <v>33</v>
      </c>
      <c r="D8204">
        <v>0</v>
      </c>
      <c r="F8204" t="s">
        <v>8233</v>
      </c>
      <c r="G8204" t="s">
        <v>13637</v>
      </c>
      <c r="H8204" t="s">
        <v>14372</v>
      </c>
      <c r="I8204" t="s">
        <v>14373</v>
      </c>
      <c r="J8204" t="s">
        <v>37</v>
      </c>
      <c r="K8204" t="s">
        <v>37</v>
      </c>
      <c r="L8204" t="s">
        <v>37</v>
      </c>
      <c r="M8204" t="s">
        <v>6298</v>
      </c>
      <c r="N8204" t="s">
        <v>6299</v>
      </c>
      <c r="O8204" t="s">
        <v>280</v>
      </c>
      <c r="P8204" t="s">
        <v>175</v>
      </c>
      <c r="Q8204" t="s">
        <v>14189</v>
      </c>
      <c r="R8204" t="s">
        <v>11774</v>
      </c>
      <c r="S8204" t="s">
        <v>128</v>
      </c>
      <c r="T8204" t="s">
        <v>1062</v>
      </c>
      <c r="U8204" t="s">
        <v>6030</v>
      </c>
      <c r="V8204" t="s">
        <v>1024</v>
      </c>
      <c r="X8204">
        <v>5</v>
      </c>
      <c r="Y8204">
        <v>0</v>
      </c>
      <c r="Z8204">
        <v>0</v>
      </c>
      <c r="AA8204">
        <v>0</v>
      </c>
      <c r="AB8204">
        <v>6594500</v>
      </c>
      <c r="AC8204" t="s">
        <v>3553</v>
      </c>
      <c r="AD8204">
        <f>+VLOOKUP(T8204,items!$A$2:$D$1255,4,0)</f>
        <v>0</v>
      </c>
      <c r="AE8204">
        <f>+VLOOKUP(T8204,Tabla1[],5,0)</f>
        <v>0</v>
      </c>
      <c r="AF8204">
        <f t="shared" si="128"/>
        <v>11</v>
      </c>
    </row>
    <row r="8205" spans="1:32" x14ac:dyDescent="0.25">
      <c r="A8205">
        <v>107448</v>
      </c>
      <c r="B8205" t="s">
        <v>14374</v>
      </c>
      <c r="C8205" t="s">
        <v>75</v>
      </c>
      <c r="D8205">
        <v>0</v>
      </c>
      <c r="F8205" t="s">
        <v>8480</v>
      </c>
      <c r="G8205" t="s">
        <v>8480</v>
      </c>
      <c r="H8205" t="s">
        <v>14375</v>
      </c>
      <c r="I8205" t="s">
        <v>37</v>
      </c>
      <c r="J8205" t="s">
        <v>14376</v>
      </c>
      <c r="K8205" t="s">
        <v>14377</v>
      </c>
      <c r="L8205" t="s">
        <v>37</v>
      </c>
      <c r="M8205" t="s">
        <v>10220</v>
      </c>
      <c r="N8205" t="s">
        <v>10220</v>
      </c>
      <c r="O8205" t="s">
        <v>10221</v>
      </c>
      <c r="P8205" t="s">
        <v>11093</v>
      </c>
      <c r="Q8205" t="s">
        <v>11093</v>
      </c>
      <c r="R8205" t="s">
        <v>127</v>
      </c>
      <c r="S8205" t="s">
        <v>164</v>
      </c>
      <c r="T8205" t="s">
        <v>1411</v>
      </c>
      <c r="U8205" t="s">
        <v>867</v>
      </c>
      <c r="X8205">
        <v>22</v>
      </c>
      <c r="Y8205">
        <v>0</v>
      </c>
      <c r="Z8205">
        <v>0</v>
      </c>
      <c r="AA8205">
        <v>0</v>
      </c>
      <c r="AB8205">
        <v>1157200</v>
      </c>
      <c r="AC8205" t="s">
        <v>47</v>
      </c>
      <c r="AD8205">
        <f>+VLOOKUP(T8205,items!$A$2:$D$1255,4,0)</f>
        <v>0</v>
      </c>
      <c r="AE8205">
        <f>+VLOOKUP(T8205,Tabla1[],5,0)</f>
        <v>0</v>
      </c>
      <c r="AF8205">
        <f t="shared" si="128"/>
        <v>8</v>
      </c>
    </row>
    <row r="8206" spans="1:32" x14ac:dyDescent="0.25">
      <c r="A8206">
        <v>107449</v>
      </c>
      <c r="B8206" t="s">
        <v>14112</v>
      </c>
      <c r="C8206" t="s">
        <v>33</v>
      </c>
      <c r="D8206">
        <v>0</v>
      </c>
      <c r="F8206" t="s">
        <v>8480</v>
      </c>
      <c r="G8206" t="s">
        <v>10050</v>
      </c>
      <c r="H8206" t="s">
        <v>14378</v>
      </c>
      <c r="I8206" t="s">
        <v>37</v>
      </c>
      <c r="J8206" t="s">
        <v>14379</v>
      </c>
      <c r="K8206" t="s">
        <v>14380</v>
      </c>
      <c r="L8206" t="s">
        <v>14381</v>
      </c>
      <c r="M8206" t="s">
        <v>12331</v>
      </c>
      <c r="N8206" t="s">
        <v>12331</v>
      </c>
      <c r="O8206" t="s">
        <v>9158</v>
      </c>
      <c r="P8206" t="s">
        <v>9159</v>
      </c>
      <c r="Q8206" t="s">
        <v>12822</v>
      </c>
      <c r="R8206" t="s">
        <v>127</v>
      </c>
      <c r="S8206" t="s">
        <v>44</v>
      </c>
      <c r="T8206" t="s">
        <v>2142</v>
      </c>
      <c r="U8206" t="s">
        <v>2143</v>
      </c>
      <c r="X8206">
        <v>2</v>
      </c>
      <c r="Y8206">
        <v>0</v>
      </c>
      <c r="Z8206">
        <v>0</v>
      </c>
      <c r="AA8206">
        <v>0</v>
      </c>
      <c r="AB8206">
        <v>20000</v>
      </c>
      <c r="AC8206" t="s">
        <v>47</v>
      </c>
      <c r="AD8206">
        <f>+VLOOKUP(T8206,items!$A$2:$D$1255,4,0)</f>
        <v>0</v>
      </c>
      <c r="AE8206">
        <f>+VLOOKUP(T8206,Tabla1[],5,0)</f>
        <v>0</v>
      </c>
      <c r="AF8206">
        <f t="shared" si="128"/>
        <v>9</v>
      </c>
    </row>
    <row r="8207" spans="1:32" x14ac:dyDescent="0.25">
      <c r="A8207">
        <v>107449</v>
      </c>
      <c r="B8207" t="s">
        <v>14112</v>
      </c>
      <c r="C8207" t="s">
        <v>33</v>
      </c>
      <c r="D8207">
        <v>0</v>
      </c>
      <c r="F8207" t="s">
        <v>8480</v>
      </c>
      <c r="G8207" t="s">
        <v>10050</v>
      </c>
      <c r="H8207" t="s">
        <v>14378</v>
      </c>
      <c r="I8207" t="s">
        <v>37</v>
      </c>
      <c r="J8207" t="s">
        <v>14379</v>
      </c>
      <c r="K8207" t="s">
        <v>14380</v>
      </c>
      <c r="L8207" t="s">
        <v>14381</v>
      </c>
      <c r="M8207" t="s">
        <v>12331</v>
      </c>
      <c r="N8207" t="s">
        <v>12331</v>
      </c>
      <c r="O8207" t="s">
        <v>9158</v>
      </c>
      <c r="P8207" t="s">
        <v>9159</v>
      </c>
      <c r="Q8207" t="s">
        <v>12822</v>
      </c>
      <c r="R8207" t="s">
        <v>127</v>
      </c>
      <c r="S8207" t="s">
        <v>44</v>
      </c>
      <c r="T8207" t="s">
        <v>429</v>
      </c>
      <c r="U8207" t="s">
        <v>430</v>
      </c>
      <c r="X8207">
        <v>1</v>
      </c>
      <c r="Y8207">
        <v>0</v>
      </c>
      <c r="Z8207">
        <v>0</v>
      </c>
      <c r="AA8207">
        <v>0</v>
      </c>
      <c r="AB8207">
        <v>183852</v>
      </c>
      <c r="AC8207" t="s">
        <v>47</v>
      </c>
      <c r="AD8207">
        <f>+VLOOKUP(T8207,items!$A$2:$D$1255,4,0)</f>
        <v>0</v>
      </c>
      <c r="AE8207">
        <f>+VLOOKUP(T8207,Tabla1[],5,0)</f>
        <v>0</v>
      </c>
      <c r="AF8207">
        <f t="shared" si="128"/>
        <v>9</v>
      </c>
    </row>
    <row r="8208" spans="1:32" x14ac:dyDescent="0.25">
      <c r="A8208">
        <v>107449</v>
      </c>
      <c r="B8208" t="s">
        <v>14112</v>
      </c>
      <c r="C8208" t="s">
        <v>33</v>
      </c>
      <c r="D8208">
        <v>0</v>
      </c>
      <c r="F8208" t="s">
        <v>8480</v>
      </c>
      <c r="G8208" t="s">
        <v>10050</v>
      </c>
      <c r="H8208" t="s">
        <v>14378</v>
      </c>
      <c r="I8208" t="s">
        <v>37</v>
      </c>
      <c r="J8208" t="s">
        <v>14379</v>
      </c>
      <c r="K8208" t="s">
        <v>14380</v>
      </c>
      <c r="L8208" t="s">
        <v>14381</v>
      </c>
      <c r="M8208" t="s">
        <v>12331</v>
      </c>
      <c r="N8208" t="s">
        <v>12331</v>
      </c>
      <c r="O8208" t="s">
        <v>9158</v>
      </c>
      <c r="P8208" t="s">
        <v>9159</v>
      </c>
      <c r="Q8208" t="s">
        <v>12822</v>
      </c>
      <c r="R8208" t="s">
        <v>127</v>
      </c>
      <c r="S8208" t="s">
        <v>44</v>
      </c>
      <c r="T8208" t="s">
        <v>4224</v>
      </c>
      <c r="U8208" t="s">
        <v>4225</v>
      </c>
      <c r="X8208">
        <v>2</v>
      </c>
      <c r="Y8208">
        <v>0</v>
      </c>
      <c r="Z8208">
        <v>0</v>
      </c>
      <c r="AA8208">
        <v>0</v>
      </c>
      <c r="AB8208">
        <v>50000</v>
      </c>
      <c r="AC8208" t="s">
        <v>47</v>
      </c>
      <c r="AD8208">
        <f>+VLOOKUP(T8208,items!$A$2:$D$1255,4,0)</f>
        <v>0</v>
      </c>
      <c r="AE8208">
        <f>+VLOOKUP(T8208,Tabla1[],5,0)</f>
        <v>0</v>
      </c>
      <c r="AF8208">
        <f t="shared" si="128"/>
        <v>9</v>
      </c>
    </row>
    <row r="8209" spans="1:32" x14ac:dyDescent="0.25">
      <c r="A8209">
        <v>107454</v>
      </c>
      <c r="B8209" t="s">
        <v>14382</v>
      </c>
      <c r="C8209" t="s">
        <v>75</v>
      </c>
      <c r="D8209">
        <v>0</v>
      </c>
      <c r="F8209" t="s">
        <v>10220</v>
      </c>
      <c r="G8209" t="s">
        <v>12153</v>
      </c>
      <c r="H8209" t="s">
        <v>14383</v>
      </c>
      <c r="I8209" t="s">
        <v>14384</v>
      </c>
      <c r="J8209" t="s">
        <v>37</v>
      </c>
      <c r="K8209" t="s">
        <v>37</v>
      </c>
      <c r="L8209" t="s">
        <v>37</v>
      </c>
      <c r="M8209" t="s">
        <v>1250</v>
      </c>
      <c r="N8209" t="s">
        <v>10057</v>
      </c>
      <c r="O8209" t="s">
        <v>12817</v>
      </c>
      <c r="P8209" t="s">
        <v>13019</v>
      </c>
      <c r="Q8209" t="s">
        <v>376</v>
      </c>
      <c r="R8209" t="s">
        <v>11774</v>
      </c>
      <c r="S8209" t="s">
        <v>108</v>
      </c>
      <c r="T8209" t="s">
        <v>429</v>
      </c>
      <c r="U8209" t="s">
        <v>430</v>
      </c>
      <c r="X8209">
        <v>2</v>
      </c>
      <c r="Y8209">
        <v>0</v>
      </c>
      <c r="Z8209">
        <v>0</v>
      </c>
      <c r="AA8209">
        <v>0</v>
      </c>
      <c r="AB8209">
        <v>349318</v>
      </c>
      <c r="AC8209" t="s">
        <v>3553</v>
      </c>
      <c r="AD8209">
        <f>+VLOOKUP(T8209,items!$A$2:$D$1255,4,0)</f>
        <v>0</v>
      </c>
      <c r="AE8209">
        <f>+VLOOKUP(T8209,Tabla1[],5,0)</f>
        <v>0</v>
      </c>
      <c r="AF8209">
        <f t="shared" si="128"/>
        <v>11</v>
      </c>
    </row>
    <row r="8210" spans="1:32" x14ac:dyDescent="0.25">
      <c r="A8210">
        <v>107454</v>
      </c>
      <c r="B8210" t="s">
        <v>14382</v>
      </c>
      <c r="C8210" t="s">
        <v>75</v>
      </c>
      <c r="D8210">
        <v>0</v>
      </c>
      <c r="F8210" t="s">
        <v>10220</v>
      </c>
      <c r="G8210" t="s">
        <v>12153</v>
      </c>
      <c r="H8210" t="s">
        <v>14383</v>
      </c>
      <c r="I8210" t="s">
        <v>14384</v>
      </c>
      <c r="J8210" t="s">
        <v>37</v>
      </c>
      <c r="K8210" t="s">
        <v>37</v>
      </c>
      <c r="L8210" t="s">
        <v>37</v>
      </c>
      <c r="M8210" t="s">
        <v>1250</v>
      </c>
      <c r="N8210" t="s">
        <v>10057</v>
      </c>
      <c r="O8210" t="s">
        <v>12817</v>
      </c>
      <c r="P8210" t="s">
        <v>13019</v>
      </c>
      <c r="Q8210" t="s">
        <v>376</v>
      </c>
      <c r="R8210" t="s">
        <v>11774</v>
      </c>
      <c r="S8210" t="s">
        <v>108</v>
      </c>
      <c r="T8210" t="s">
        <v>2089</v>
      </c>
      <c r="U8210" t="s">
        <v>2090</v>
      </c>
      <c r="V8210" t="s">
        <v>67</v>
      </c>
      <c r="X8210">
        <v>1</v>
      </c>
      <c r="Y8210">
        <v>0</v>
      </c>
      <c r="Z8210">
        <v>0</v>
      </c>
      <c r="AA8210">
        <v>0</v>
      </c>
      <c r="AB8210">
        <v>0</v>
      </c>
      <c r="AC8210" t="s">
        <v>3553</v>
      </c>
      <c r="AD8210">
        <f>+VLOOKUP(T8210,items!$A$2:$D$1255,4,0)</f>
        <v>0</v>
      </c>
      <c r="AE8210">
        <f>+VLOOKUP(T8210,Tabla1[],5,0)</f>
        <v>0</v>
      </c>
      <c r="AF8210">
        <f t="shared" si="128"/>
        <v>11</v>
      </c>
    </row>
    <row r="8211" spans="1:32" x14ac:dyDescent="0.25">
      <c r="A8211">
        <v>107454</v>
      </c>
      <c r="B8211" t="s">
        <v>14382</v>
      </c>
      <c r="C8211" t="s">
        <v>75</v>
      </c>
      <c r="D8211">
        <v>0</v>
      </c>
      <c r="F8211" t="s">
        <v>10220</v>
      </c>
      <c r="G8211" t="s">
        <v>12153</v>
      </c>
      <c r="H8211" t="s">
        <v>14383</v>
      </c>
      <c r="I8211" t="s">
        <v>14384</v>
      </c>
      <c r="J8211" t="s">
        <v>37</v>
      </c>
      <c r="K8211" t="s">
        <v>37</v>
      </c>
      <c r="L8211" t="s">
        <v>37</v>
      </c>
      <c r="M8211" t="s">
        <v>1250</v>
      </c>
      <c r="N8211" t="s">
        <v>10057</v>
      </c>
      <c r="O8211" t="s">
        <v>12817</v>
      </c>
      <c r="P8211" t="s">
        <v>13019</v>
      </c>
      <c r="Q8211" t="s">
        <v>376</v>
      </c>
      <c r="R8211" t="s">
        <v>11774</v>
      </c>
      <c r="S8211" t="s">
        <v>108</v>
      </c>
      <c r="T8211" t="s">
        <v>7509</v>
      </c>
      <c r="U8211" t="s">
        <v>7510</v>
      </c>
      <c r="V8211" t="s">
        <v>67</v>
      </c>
      <c r="X8211">
        <v>1</v>
      </c>
      <c r="Y8211">
        <v>0</v>
      </c>
      <c r="Z8211">
        <v>0</v>
      </c>
      <c r="AA8211">
        <v>0</v>
      </c>
      <c r="AB8211">
        <v>39330</v>
      </c>
      <c r="AC8211" t="s">
        <v>3553</v>
      </c>
      <c r="AD8211">
        <f>+VLOOKUP(T8211,items!$A$2:$D$1255,4,0)</f>
        <v>0</v>
      </c>
      <c r="AE8211">
        <f>+VLOOKUP(T8211,Tabla1[],5,0)</f>
        <v>0</v>
      </c>
      <c r="AF8211">
        <f t="shared" si="128"/>
        <v>11</v>
      </c>
    </row>
    <row r="8212" spans="1:32" x14ac:dyDescent="0.25">
      <c r="A8212">
        <v>107454</v>
      </c>
      <c r="B8212" t="s">
        <v>14382</v>
      </c>
      <c r="C8212" t="s">
        <v>75</v>
      </c>
      <c r="D8212">
        <v>0</v>
      </c>
      <c r="F8212" t="s">
        <v>10220</v>
      </c>
      <c r="G8212" t="s">
        <v>12153</v>
      </c>
      <c r="H8212" t="s">
        <v>14383</v>
      </c>
      <c r="I8212" t="s">
        <v>14384</v>
      </c>
      <c r="J8212" t="s">
        <v>37</v>
      </c>
      <c r="K8212" t="s">
        <v>37</v>
      </c>
      <c r="L8212" t="s">
        <v>37</v>
      </c>
      <c r="M8212" t="s">
        <v>1250</v>
      </c>
      <c r="N8212" t="s">
        <v>10057</v>
      </c>
      <c r="O8212" t="s">
        <v>12817</v>
      </c>
      <c r="P8212" t="s">
        <v>13019</v>
      </c>
      <c r="Q8212" t="s">
        <v>376</v>
      </c>
      <c r="R8212" t="s">
        <v>11774</v>
      </c>
      <c r="S8212" t="s">
        <v>108</v>
      </c>
      <c r="T8212" t="s">
        <v>431</v>
      </c>
      <c r="U8212" t="s">
        <v>432</v>
      </c>
      <c r="V8212" t="s">
        <v>67</v>
      </c>
      <c r="X8212">
        <v>1</v>
      </c>
      <c r="Y8212">
        <v>6000</v>
      </c>
      <c r="Z8212">
        <v>0</v>
      </c>
      <c r="AA8212">
        <v>0</v>
      </c>
      <c r="AB8212">
        <v>4838411</v>
      </c>
      <c r="AC8212" t="s">
        <v>3553</v>
      </c>
      <c r="AD8212">
        <f>+VLOOKUP(T8212,items!$A$2:$D$1255,4,0)</f>
        <v>0</v>
      </c>
      <c r="AE8212">
        <f>+VLOOKUP(T8212,Tabla1[],5,0)</f>
        <v>0</v>
      </c>
      <c r="AF8212">
        <f t="shared" si="128"/>
        <v>11</v>
      </c>
    </row>
    <row r="8213" spans="1:32" x14ac:dyDescent="0.25">
      <c r="A8213">
        <v>107454</v>
      </c>
      <c r="B8213" t="s">
        <v>14382</v>
      </c>
      <c r="C8213" t="s">
        <v>75</v>
      </c>
      <c r="D8213">
        <v>0</v>
      </c>
      <c r="F8213" t="s">
        <v>10220</v>
      </c>
      <c r="G8213" t="s">
        <v>12153</v>
      </c>
      <c r="H8213" t="s">
        <v>14383</v>
      </c>
      <c r="I8213" t="s">
        <v>14384</v>
      </c>
      <c r="J8213" t="s">
        <v>37</v>
      </c>
      <c r="K8213" t="s">
        <v>37</v>
      </c>
      <c r="L8213" t="s">
        <v>37</v>
      </c>
      <c r="M8213" t="s">
        <v>1250</v>
      </c>
      <c r="N8213" t="s">
        <v>10057</v>
      </c>
      <c r="O8213" t="s">
        <v>12817</v>
      </c>
      <c r="P8213" t="s">
        <v>13019</v>
      </c>
      <c r="Q8213" t="s">
        <v>376</v>
      </c>
      <c r="R8213" t="s">
        <v>11774</v>
      </c>
      <c r="S8213" t="s">
        <v>108</v>
      </c>
      <c r="T8213" t="s">
        <v>347</v>
      </c>
      <c r="U8213" t="s">
        <v>348</v>
      </c>
      <c r="V8213" t="s">
        <v>67</v>
      </c>
      <c r="X8213">
        <v>1</v>
      </c>
      <c r="Y8213">
        <v>11000</v>
      </c>
      <c r="Z8213">
        <v>0</v>
      </c>
      <c r="AA8213">
        <v>0</v>
      </c>
      <c r="AB8213">
        <v>1448700</v>
      </c>
      <c r="AC8213" t="s">
        <v>3553</v>
      </c>
      <c r="AD8213">
        <f>+VLOOKUP(T8213,items!$A$2:$D$1255,4,0)</f>
        <v>0</v>
      </c>
      <c r="AE8213">
        <f>+VLOOKUP(T8213,Tabla1[],5,0)</f>
        <v>0</v>
      </c>
      <c r="AF8213">
        <f t="shared" si="128"/>
        <v>11</v>
      </c>
    </row>
    <row r="8214" spans="1:32" x14ac:dyDescent="0.25">
      <c r="A8214">
        <v>107454</v>
      </c>
      <c r="B8214" t="s">
        <v>14382</v>
      </c>
      <c r="C8214" t="s">
        <v>75</v>
      </c>
      <c r="D8214">
        <v>0</v>
      </c>
      <c r="F8214" t="s">
        <v>10220</v>
      </c>
      <c r="G8214" t="s">
        <v>12153</v>
      </c>
      <c r="H8214" t="s">
        <v>14383</v>
      </c>
      <c r="I8214" t="s">
        <v>14384</v>
      </c>
      <c r="J8214" t="s">
        <v>37</v>
      </c>
      <c r="K8214" t="s">
        <v>37</v>
      </c>
      <c r="L8214" t="s">
        <v>37</v>
      </c>
      <c r="M8214" t="s">
        <v>1250</v>
      </c>
      <c r="N8214" t="s">
        <v>10057</v>
      </c>
      <c r="O8214" t="s">
        <v>12817</v>
      </c>
      <c r="P8214" t="s">
        <v>13019</v>
      </c>
      <c r="Q8214" t="s">
        <v>376</v>
      </c>
      <c r="R8214" t="s">
        <v>11774</v>
      </c>
      <c r="S8214" t="s">
        <v>108</v>
      </c>
      <c r="T8214" t="s">
        <v>14385</v>
      </c>
      <c r="U8214" t="s">
        <v>12811</v>
      </c>
      <c r="V8214" t="s">
        <v>67</v>
      </c>
      <c r="X8214">
        <v>1</v>
      </c>
      <c r="Y8214">
        <v>0</v>
      </c>
      <c r="Z8214">
        <v>0</v>
      </c>
      <c r="AA8214">
        <v>0</v>
      </c>
      <c r="AB8214">
        <v>5225000</v>
      </c>
      <c r="AC8214" t="s">
        <v>3553</v>
      </c>
      <c r="AD8214">
        <f>+VLOOKUP(T8214,items!$A$2:$D$1255,4,0)</f>
        <v>0</v>
      </c>
      <c r="AE8214">
        <f>+VLOOKUP(T8214,Tabla1[],5,0)</f>
        <v>0</v>
      </c>
      <c r="AF8214">
        <f t="shared" si="128"/>
        <v>11</v>
      </c>
    </row>
    <row r="8215" spans="1:32" x14ac:dyDescent="0.25">
      <c r="A8215">
        <v>107454</v>
      </c>
      <c r="B8215" t="s">
        <v>14382</v>
      </c>
      <c r="C8215" t="s">
        <v>75</v>
      </c>
      <c r="D8215">
        <v>0</v>
      </c>
      <c r="F8215" t="s">
        <v>10220</v>
      </c>
      <c r="G8215" t="s">
        <v>12153</v>
      </c>
      <c r="H8215" t="s">
        <v>14383</v>
      </c>
      <c r="I8215" t="s">
        <v>14384</v>
      </c>
      <c r="J8215" t="s">
        <v>37</v>
      </c>
      <c r="K8215" t="s">
        <v>37</v>
      </c>
      <c r="L8215" t="s">
        <v>37</v>
      </c>
      <c r="M8215" t="s">
        <v>1250</v>
      </c>
      <c r="N8215" t="s">
        <v>10057</v>
      </c>
      <c r="O8215" t="s">
        <v>12817</v>
      </c>
      <c r="P8215" t="s">
        <v>13019</v>
      </c>
      <c r="Q8215" t="s">
        <v>376</v>
      </c>
      <c r="R8215" t="s">
        <v>11774</v>
      </c>
      <c r="S8215" t="s">
        <v>108</v>
      </c>
      <c r="T8215" t="s">
        <v>616</v>
      </c>
      <c r="U8215" t="s">
        <v>617</v>
      </c>
      <c r="V8215" t="s">
        <v>67</v>
      </c>
      <c r="X8215">
        <v>4</v>
      </c>
      <c r="Y8215">
        <v>0</v>
      </c>
      <c r="Z8215">
        <v>0</v>
      </c>
      <c r="AA8215">
        <v>100</v>
      </c>
      <c r="AB8215">
        <v>2213184</v>
      </c>
      <c r="AC8215" t="s">
        <v>3553</v>
      </c>
      <c r="AD8215">
        <f>+VLOOKUP(T8215,items!$A$2:$D$1255,4,0)</f>
        <v>0</v>
      </c>
      <c r="AE8215">
        <f>+VLOOKUP(T8215,Tabla1[],5,0)</f>
        <v>0</v>
      </c>
      <c r="AF8215">
        <f t="shared" si="128"/>
        <v>11</v>
      </c>
    </row>
    <row r="8216" spans="1:32" x14ac:dyDescent="0.25">
      <c r="A8216">
        <v>107454</v>
      </c>
      <c r="B8216" t="s">
        <v>14382</v>
      </c>
      <c r="C8216" t="s">
        <v>75</v>
      </c>
      <c r="D8216">
        <v>0</v>
      </c>
      <c r="F8216" t="s">
        <v>10220</v>
      </c>
      <c r="G8216" t="s">
        <v>12153</v>
      </c>
      <c r="H8216" t="s">
        <v>14383</v>
      </c>
      <c r="I8216" t="s">
        <v>14384</v>
      </c>
      <c r="J8216" t="s">
        <v>37</v>
      </c>
      <c r="K8216" t="s">
        <v>37</v>
      </c>
      <c r="L8216" t="s">
        <v>37</v>
      </c>
      <c r="M8216" t="s">
        <v>1250</v>
      </c>
      <c r="N8216" t="s">
        <v>10057</v>
      </c>
      <c r="O8216" t="s">
        <v>12817</v>
      </c>
      <c r="P8216" t="s">
        <v>13019</v>
      </c>
      <c r="Q8216" t="s">
        <v>376</v>
      </c>
      <c r="R8216" t="s">
        <v>11774</v>
      </c>
      <c r="S8216" t="s">
        <v>108</v>
      </c>
      <c r="T8216" t="s">
        <v>1723</v>
      </c>
      <c r="U8216" t="s">
        <v>1724</v>
      </c>
      <c r="V8216" t="s">
        <v>67</v>
      </c>
      <c r="X8216">
        <v>1</v>
      </c>
      <c r="Y8216">
        <v>5800</v>
      </c>
      <c r="Z8216">
        <v>0</v>
      </c>
      <c r="AA8216">
        <v>2500</v>
      </c>
      <c r="AB8216">
        <v>22933501</v>
      </c>
      <c r="AC8216" t="s">
        <v>3553</v>
      </c>
      <c r="AD8216" t="str">
        <f>+VLOOKUP(T8216,items!$A$2:$D$1255,4,0)</f>
        <v>PERGOLA</v>
      </c>
      <c r="AE8216" t="str">
        <f>+VLOOKUP(T8216,Tabla1[],5,0)</f>
        <v>CLASSIC</v>
      </c>
      <c r="AF8216">
        <f t="shared" si="128"/>
        <v>11</v>
      </c>
    </row>
    <row r="8217" spans="1:32" x14ac:dyDescent="0.25">
      <c r="A8217">
        <v>107454</v>
      </c>
      <c r="B8217" t="s">
        <v>14382</v>
      </c>
      <c r="C8217" t="s">
        <v>75</v>
      </c>
      <c r="D8217">
        <v>0</v>
      </c>
      <c r="F8217" t="s">
        <v>10220</v>
      </c>
      <c r="G8217" t="s">
        <v>12153</v>
      </c>
      <c r="H8217" t="s">
        <v>14383</v>
      </c>
      <c r="I8217" t="s">
        <v>14384</v>
      </c>
      <c r="J8217" t="s">
        <v>37</v>
      </c>
      <c r="K8217" t="s">
        <v>37</v>
      </c>
      <c r="L8217" t="s">
        <v>37</v>
      </c>
      <c r="M8217" t="s">
        <v>1250</v>
      </c>
      <c r="N8217" t="s">
        <v>10057</v>
      </c>
      <c r="O8217" t="s">
        <v>12817</v>
      </c>
      <c r="P8217" t="s">
        <v>13019</v>
      </c>
      <c r="Q8217" t="s">
        <v>376</v>
      </c>
      <c r="R8217" t="s">
        <v>11774</v>
      </c>
      <c r="S8217" t="s">
        <v>108</v>
      </c>
      <c r="T8217" t="s">
        <v>94</v>
      </c>
      <c r="U8217" t="s">
        <v>12261</v>
      </c>
      <c r="V8217" t="s">
        <v>67</v>
      </c>
      <c r="X8217">
        <v>1</v>
      </c>
      <c r="Y8217">
        <v>0</v>
      </c>
      <c r="Z8217">
        <v>0</v>
      </c>
      <c r="AA8217">
        <v>0</v>
      </c>
      <c r="AB8217">
        <v>200000</v>
      </c>
      <c r="AC8217" t="s">
        <v>3553</v>
      </c>
      <c r="AD8217" t="e">
        <f>+VLOOKUP(T8217,items!$A$2:$D$1255,4,0)</f>
        <v>#N/A</v>
      </c>
      <c r="AE8217" t="e">
        <f>+VLOOKUP(T8217,Tabla1[],5,0)</f>
        <v>#N/A</v>
      </c>
      <c r="AF8217">
        <f t="shared" si="128"/>
        <v>11</v>
      </c>
    </row>
    <row r="8218" spans="1:32" x14ac:dyDescent="0.25">
      <c r="A8218">
        <v>107454</v>
      </c>
      <c r="B8218" t="s">
        <v>14382</v>
      </c>
      <c r="C8218" t="s">
        <v>75</v>
      </c>
      <c r="D8218">
        <v>0</v>
      </c>
      <c r="F8218" t="s">
        <v>10220</v>
      </c>
      <c r="G8218" t="s">
        <v>12153</v>
      </c>
      <c r="H8218" t="s">
        <v>14383</v>
      </c>
      <c r="I8218" t="s">
        <v>14384</v>
      </c>
      <c r="J8218" t="s">
        <v>37</v>
      </c>
      <c r="K8218" t="s">
        <v>37</v>
      </c>
      <c r="L8218" t="s">
        <v>37</v>
      </c>
      <c r="M8218" t="s">
        <v>1250</v>
      </c>
      <c r="N8218" t="s">
        <v>10057</v>
      </c>
      <c r="O8218" t="s">
        <v>12817</v>
      </c>
      <c r="P8218" t="s">
        <v>13019</v>
      </c>
      <c r="Q8218" t="s">
        <v>376</v>
      </c>
      <c r="R8218" t="s">
        <v>11774</v>
      </c>
      <c r="S8218" t="s">
        <v>108</v>
      </c>
      <c r="T8218" t="s">
        <v>7511</v>
      </c>
      <c r="U8218" t="s">
        <v>7512</v>
      </c>
      <c r="V8218" t="s">
        <v>67</v>
      </c>
      <c r="X8218">
        <v>1</v>
      </c>
      <c r="Y8218">
        <v>0</v>
      </c>
      <c r="Z8218">
        <v>0</v>
      </c>
      <c r="AA8218">
        <v>0</v>
      </c>
      <c r="AB8218">
        <v>200000</v>
      </c>
      <c r="AC8218" t="s">
        <v>3553</v>
      </c>
      <c r="AD8218" t="e">
        <f>+VLOOKUP(T8218,items!$A$2:$D$1255,4,0)</f>
        <v>#N/A</v>
      </c>
      <c r="AE8218" t="e">
        <f>+VLOOKUP(T8218,Tabla1[],5,0)</f>
        <v>#N/A</v>
      </c>
      <c r="AF8218">
        <f t="shared" si="128"/>
        <v>11</v>
      </c>
    </row>
    <row r="8219" spans="1:32" x14ac:dyDescent="0.25">
      <c r="A8219">
        <v>107454</v>
      </c>
      <c r="B8219" t="s">
        <v>14382</v>
      </c>
      <c r="C8219" t="s">
        <v>75</v>
      </c>
      <c r="D8219">
        <v>0</v>
      </c>
      <c r="F8219" t="s">
        <v>10220</v>
      </c>
      <c r="G8219" t="s">
        <v>12153</v>
      </c>
      <c r="H8219" t="s">
        <v>14383</v>
      </c>
      <c r="I8219" t="s">
        <v>14384</v>
      </c>
      <c r="J8219" t="s">
        <v>37</v>
      </c>
      <c r="K8219" t="s">
        <v>37</v>
      </c>
      <c r="L8219" t="s">
        <v>37</v>
      </c>
      <c r="M8219" t="s">
        <v>1250</v>
      </c>
      <c r="N8219" t="s">
        <v>10057</v>
      </c>
      <c r="O8219" t="s">
        <v>12817</v>
      </c>
      <c r="P8219" t="s">
        <v>13019</v>
      </c>
      <c r="Q8219" t="s">
        <v>376</v>
      </c>
      <c r="R8219" t="s">
        <v>11774</v>
      </c>
      <c r="S8219" t="s">
        <v>108</v>
      </c>
      <c r="T8219" t="s">
        <v>6895</v>
      </c>
      <c r="U8219" t="s">
        <v>6896</v>
      </c>
      <c r="V8219" t="s">
        <v>67</v>
      </c>
      <c r="X8219">
        <v>1</v>
      </c>
      <c r="Y8219">
        <v>0</v>
      </c>
      <c r="Z8219">
        <v>0</v>
      </c>
      <c r="AA8219">
        <v>0</v>
      </c>
      <c r="AB8219">
        <v>0</v>
      </c>
      <c r="AC8219" t="s">
        <v>3553</v>
      </c>
      <c r="AD8219">
        <f>+VLOOKUP(T8219,items!$A$2:$D$1255,4,0)</f>
        <v>0</v>
      </c>
      <c r="AE8219">
        <f>+VLOOKUP(T8219,Tabla1[],5,0)</f>
        <v>0</v>
      </c>
      <c r="AF8219">
        <f t="shared" si="128"/>
        <v>11</v>
      </c>
    </row>
    <row r="8220" spans="1:32" x14ac:dyDescent="0.25">
      <c r="A8220">
        <v>107454</v>
      </c>
      <c r="B8220" t="s">
        <v>14382</v>
      </c>
      <c r="C8220" t="s">
        <v>75</v>
      </c>
      <c r="D8220">
        <v>0</v>
      </c>
      <c r="F8220" t="s">
        <v>10220</v>
      </c>
      <c r="G8220" t="s">
        <v>12153</v>
      </c>
      <c r="H8220" t="s">
        <v>14383</v>
      </c>
      <c r="I8220" t="s">
        <v>14384</v>
      </c>
      <c r="J8220" t="s">
        <v>37</v>
      </c>
      <c r="K8220" t="s">
        <v>37</v>
      </c>
      <c r="L8220" t="s">
        <v>37</v>
      </c>
      <c r="M8220" t="s">
        <v>1250</v>
      </c>
      <c r="N8220" t="s">
        <v>10057</v>
      </c>
      <c r="O8220" t="s">
        <v>12817</v>
      </c>
      <c r="P8220" t="s">
        <v>13019</v>
      </c>
      <c r="Q8220" t="s">
        <v>376</v>
      </c>
      <c r="R8220" t="s">
        <v>11774</v>
      </c>
      <c r="S8220" t="s">
        <v>108</v>
      </c>
      <c r="T8220" t="s">
        <v>618</v>
      </c>
      <c r="U8220" t="s">
        <v>619</v>
      </c>
      <c r="V8220" t="s">
        <v>67</v>
      </c>
      <c r="X8220">
        <v>1</v>
      </c>
      <c r="Y8220">
        <v>0</v>
      </c>
      <c r="Z8220">
        <v>0</v>
      </c>
      <c r="AA8220">
        <v>0</v>
      </c>
      <c r="AB8220">
        <v>200000</v>
      </c>
      <c r="AC8220" t="s">
        <v>3553</v>
      </c>
      <c r="AD8220">
        <f>+VLOOKUP(T8220,items!$A$2:$D$1255,4,0)</f>
        <v>0</v>
      </c>
      <c r="AE8220">
        <f>+VLOOKUP(T8220,Tabla1[],5,0)</f>
        <v>0</v>
      </c>
      <c r="AF8220">
        <f t="shared" si="128"/>
        <v>11</v>
      </c>
    </row>
    <row r="8221" spans="1:32" x14ac:dyDescent="0.25">
      <c r="A8221">
        <v>107456</v>
      </c>
      <c r="B8221" t="s">
        <v>995</v>
      </c>
      <c r="C8221" t="s">
        <v>75</v>
      </c>
      <c r="D8221">
        <v>0</v>
      </c>
      <c r="F8221" t="s">
        <v>10843</v>
      </c>
      <c r="G8221" t="s">
        <v>8480</v>
      </c>
      <c r="H8221" t="s">
        <v>14386</v>
      </c>
      <c r="I8221" t="s">
        <v>37</v>
      </c>
      <c r="J8221" t="s">
        <v>14387</v>
      </c>
      <c r="K8221" t="s">
        <v>14388</v>
      </c>
      <c r="L8221" t="s">
        <v>14389</v>
      </c>
      <c r="M8221" t="s">
        <v>10220</v>
      </c>
      <c r="N8221" t="s">
        <v>10220</v>
      </c>
      <c r="O8221" t="s">
        <v>10221</v>
      </c>
      <c r="P8221" t="s">
        <v>11093</v>
      </c>
      <c r="Q8221" t="s">
        <v>12153</v>
      </c>
      <c r="R8221" t="s">
        <v>63</v>
      </c>
      <c r="S8221" t="s">
        <v>256</v>
      </c>
      <c r="T8221" t="s">
        <v>765</v>
      </c>
      <c r="U8221" t="s">
        <v>766</v>
      </c>
      <c r="X8221">
        <v>6</v>
      </c>
      <c r="Y8221">
        <v>0</v>
      </c>
      <c r="Z8221">
        <v>0</v>
      </c>
      <c r="AA8221">
        <v>0</v>
      </c>
      <c r="AB8221">
        <v>510000</v>
      </c>
      <c r="AC8221" t="s">
        <v>47</v>
      </c>
      <c r="AD8221">
        <f>+VLOOKUP(T8221,items!$A$2:$D$1255,4,0)</f>
        <v>0</v>
      </c>
      <c r="AE8221">
        <f>+VLOOKUP(T8221,Tabla1[],5,0)</f>
        <v>0</v>
      </c>
      <c r="AF8221">
        <f t="shared" si="128"/>
        <v>8</v>
      </c>
    </row>
    <row r="8222" spans="1:32" x14ac:dyDescent="0.25">
      <c r="A8222">
        <v>107456</v>
      </c>
      <c r="B8222" t="s">
        <v>995</v>
      </c>
      <c r="C8222" t="s">
        <v>75</v>
      </c>
      <c r="D8222">
        <v>0</v>
      </c>
      <c r="F8222" t="s">
        <v>10843</v>
      </c>
      <c r="G8222" t="s">
        <v>8480</v>
      </c>
      <c r="H8222" t="s">
        <v>14386</v>
      </c>
      <c r="I8222" t="s">
        <v>37</v>
      </c>
      <c r="J8222" t="s">
        <v>14387</v>
      </c>
      <c r="K8222" t="s">
        <v>14388</v>
      </c>
      <c r="L8222" t="s">
        <v>14389</v>
      </c>
      <c r="M8222" t="s">
        <v>10220</v>
      </c>
      <c r="N8222" t="s">
        <v>10220</v>
      </c>
      <c r="O8222" t="s">
        <v>10221</v>
      </c>
      <c r="P8222" t="s">
        <v>11093</v>
      </c>
      <c r="Q8222" t="s">
        <v>12153</v>
      </c>
      <c r="R8222" t="s">
        <v>63</v>
      </c>
      <c r="S8222" t="s">
        <v>256</v>
      </c>
      <c r="T8222" t="s">
        <v>388</v>
      </c>
      <c r="U8222" t="s">
        <v>389</v>
      </c>
      <c r="X8222">
        <v>37</v>
      </c>
      <c r="Y8222">
        <v>0</v>
      </c>
      <c r="Z8222">
        <v>0</v>
      </c>
      <c r="AA8222">
        <v>0</v>
      </c>
      <c r="AB8222">
        <v>2414250</v>
      </c>
      <c r="AC8222" t="s">
        <v>47</v>
      </c>
      <c r="AD8222">
        <f>+VLOOKUP(T8222,items!$A$2:$D$1255,4,0)</f>
        <v>0</v>
      </c>
      <c r="AE8222">
        <f>+VLOOKUP(T8222,Tabla1[],5,0)</f>
        <v>0</v>
      </c>
      <c r="AF8222">
        <f t="shared" si="128"/>
        <v>8</v>
      </c>
    </row>
    <row r="8223" spans="1:32" x14ac:dyDescent="0.25">
      <c r="A8223">
        <v>107456</v>
      </c>
      <c r="B8223" t="s">
        <v>995</v>
      </c>
      <c r="C8223" t="s">
        <v>75</v>
      </c>
      <c r="D8223">
        <v>0</v>
      </c>
      <c r="F8223" t="s">
        <v>10843</v>
      </c>
      <c r="G8223" t="s">
        <v>8480</v>
      </c>
      <c r="H8223" t="s">
        <v>14386</v>
      </c>
      <c r="I8223" t="s">
        <v>37</v>
      </c>
      <c r="J8223" t="s">
        <v>14387</v>
      </c>
      <c r="K8223" t="s">
        <v>14388</v>
      </c>
      <c r="L8223" t="s">
        <v>14389</v>
      </c>
      <c r="M8223" t="s">
        <v>10220</v>
      </c>
      <c r="N8223" t="s">
        <v>10220</v>
      </c>
      <c r="O8223" t="s">
        <v>10221</v>
      </c>
      <c r="P8223" t="s">
        <v>11093</v>
      </c>
      <c r="Q8223" t="s">
        <v>12153</v>
      </c>
      <c r="R8223" t="s">
        <v>63</v>
      </c>
      <c r="S8223" t="s">
        <v>256</v>
      </c>
      <c r="T8223" t="s">
        <v>3125</v>
      </c>
      <c r="U8223" t="s">
        <v>3126</v>
      </c>
      <c r="X8223">
        <v>2</v>
      </c>
      <c r="Y8223">
        <v>0</v>
      </c>
      <c r="Z8223">
        <v>0</v>
      </c>
      <c r="AA8223">
        <v>0</v>
      </c>
      <c r="AB8223">
        <v>31320</v>
      </c>
      <c r="AC8223" t="s">
        <v>47</v>
      </c>
      <c r="AD8223">
        <f>+VLOOKUP(T8223,items!$A$2:$D$1255,4,0)</f>
        <v>0</v>
      </c>
      <c r="AE8223">
        <f>+VLOOKUP(T8223,Tabla1[],5,0)</f>
        <v>0</v>
      </c>
      <c r="AF8223">
        <f t="shared" si="128"/>
        <v>8</v>
      </c>
    </row>
    <row r="8224" spans="1:32" x14ac:dyDescent="0.25">
      <c r="A8224">
        <v>107456</v>
      </c>
      <c r="B8224" t="s">
        <v>995</v>
      </c>
      <c r="C8224" t="s">
        <v>75</v>
      </c>
      <c r="D8224">
        <v>0</v>
      </c>
      <c r="F8224" t="s">
        <v>10843</v>
      </c>
      <c r="G8224" t="s">
        <v>8480</v>
      </c>
      <c r="H8224" t="s">
        <v>14386</v>
      </c>
      <c r="I8224" t="s">
        <v>37</v>
      </c>
      <c r="J8224" t="s">
        <v>14387</v>
      </c>
      <c r="K8224" t="s">
        <v>14388</v>
      </c>
      <c r="L8224" t="s">
        <v>14389</v>
      </c>
      <c r="M8224" t="s">
        <v>10220</v>
      </c>
      <c r="N8224" t="s">
        <v>10220</v>
      </c>
      <c r="O8224" t="s">
        <v>10221</v>
      </c>
      <c r="P8224" t="s">
        <v>11093</v>
      </c>
      <c r="Q8224" t="s">
        <v>12153</v>
      </c>
      <c r="R8224" t="s">
        <v>63</v>
      </c>
      <c r="S8224" t="s">
        <v>256</v>
      </c>
      <c r="T8224" t="s">
        <v>94</v>
      </c>
      <c r="U8224" t="s">
        <v>95</v>
      </c>
      <c r="X8224">
        <v>1</v>
      </c>
      <c r="Y8224">
        <v>0</v>
      </c>
      <c r="Z8224">
        <v>0</v>
      </c>
      <c r="AA8224">
        <v>0</v>
      </c>
      <c r="AB8224">
        <v>1368000</v>
      </c>
      <c r="AC8224" t="s">
        <v>47</v>
      </c>
      <c r="AD8224" t="e">
        <f>+VLOOKUP(T8224,items!$A$2:$D$1255,4,0)</f>
        <v>#N/A</v>
      </c>
      <c r="AE8224" t="e">
        <f>+VLOOKUP(T8224,Tabla1[],5,0)</f>
        <v>#N/A</v>
      </c>
      <c r="AF8224">
        <f t="shared" si="128"/>
        <v>8</v>
      </c>
    </row>
    <row r="8225" spans="1:32" x14ac:dyDescent="0.25">
      <c r="A8225">
        <v>107456</v>
      </c>
      <c r="B8225" t="s">
        <v>995</v>
      </c>
      <c r="C8225" t="s">
        <v>75</v>
      </c>
      <c r="D8225">
        <v>0</v>
      </c>
      <c r="F8225" t="s">
        <v>10843</v>
      </c>
      <c r="G8225" t="s">
        <v>8480</v>
      </c>
      <c r="H8225" t="s">
        <v>14386</v>
      </c>
      <c r="I8225" t="s">
        <v>37</v>
      </c>
      <c r="J8225" t="s">
        <v>14387</v>
      </c>
      <c r="K8225" t="s">
        <v>14388</v>
      </c>
      <c r="L8225" t="s">
        <v>14389</v>
      </c>
      <c r="M8225" t="s">
        <v>10220</v>
      </c>
      <c r="N8225" t="s">
        <v>10220</v>
      </c>
      <c r="O8225" t="s">
        <v>10221</v>
      </c>
      <c r="P8225" t="s">
        <v>11093</v>
      </c>
      <c r="Q8225" t="s">
        <v>12153</v>
      </c>
      <c r="R8225" t="s">
        <v>63</v>
      </c>
      <c r="S8225" t="s">
        <v>256</v>
      </c>
      <c r="T8225" t="s">
        <v>392</v>
      </c>
      <c r="U8225" t="s">
        <v>393</v>
      </c>
      <c r="X8225">
        <v>1</v>
      </c>
      <c r="Y8225">
        <v>0</v>
      </c>
      <c r="Z8225">
        <v>0</v>
      </c>
      <c r="AA8225">
        <v>0</v>
      </c>
      <c r="AB8225">
        <v>242880</v>
      </c>
      <c r="AC8225" t="s">
        <v>47</v>
      </c>
      <c r="AD8225" t="e">
        <f>+VLOOKUP(T8225,items!$A$2:$D$1255,4,0)</f>
        <v>#N/A</v>
      </c>
      <c r="AE8225" t="e">
        <f>+VLOOKUP(T8225,Tabla1[],5,0)</f>
        <v>#N/A</v>
      </c>
      <c r="AF8225">
        <f t="shared" si="128"/>
        <v>8</v>
      </c>
    </row>
    <row r="8226" spans="1:32" x14ac:dyDescent="0.25">
      <c r="A8226">
        <v>107464</v>
      </c>
      <c r="B8226" t="s">
        <v>14390</v>
      </c>
      <c r="C8226" t="s">
        <v>33</v>
      </c>
      <c r="D8226">
        <v>0</v>
      </c>
      <c r="F8226" t="s">
        <v>8480</v>
      </c>
      <c r="G8226" t="s">
        <v>10221</v>
      </c>
      <c r="H8226" t="s">
        <v>14391</v>
      </c>
      <c r="I8226" t="s">
        <v>37</v>
      </c>
      <c r="J8226" t="s">
        <v>14392</v>
      </c>
      <c r="K8226" t="s">
        <v>14393</v>
      </c>
      <c r="L8226" t="s">
        <v>14394</v>
      </c>
      <c r="M8226" t="s">
        <v>9152</v>
      </c>
      <c r="N8226" t="s">
        <v>9152</v>
      </c>
      <c r="O8226" t="s">
        <v>9158</v>
      </c>
      <c r="P8226" t="s">
        <v>14002</v>
      </c>
      <c r="Q8226" t="s">
        <v>9160</v>
      </c>
      <c r="R8226" t="s">
        <v>63</v>
      </c>
      <c r="S8226" t="s">
        <v>44</v>
      </c>
      <c r="T8226" t="s">
        <v>7509</v>
      </c>
      <c r="U8226" t="s">
        <v>7510</v>
      </c>
      <c r="X8226">
        <v>3</v>
      </c>
      <c r="Y8226">
        <v>0</v>
      </c>
      <c r="Z8226">
        <v>0</v>
      </c>
      <c r="AA8226">
        <v>0</v>
      </c>
      <c r="AB8226">
        <v>300000</v>
      </c>
      <c r="AC8226" t="s">
        <v>47</v>
      </c>
      <c r="AD8226">
        <f>+VLOOKUP(T8226,items!$A$2:$D$1255,4,0)</f>
        <v>0</v>
      </c>
      <c r="AE8226">
        <f>+VLOOKUP(T8226,Tabla1[],5,0)</f>
        <v>0</v>
      </c>
      <c r="AF8226">
        <f t="shared" si="128"/>
        <v>9</v>
      </c>
    </row>
    <row r="8227" spans="1:32" x14ac:dyDescent="0.25">
      <c r="A8227">
        <v>107464</v>
      </c>
      <c r="B8227" t="s">
        <v>14390</v>
      </c>
      <c r="C8227" t="s">
        <v>33</v>
      </c>
      <c r="D8227">
        <v>0</v>
      </c>
      <c r="F8227" t="s">
        <v>8480</v>
      </c>
      <c r="G8227" t="s">
        <v>10221</v>
      </c>
      <c r="H8227" t="s">
        <v>14391</v>
      </c>
      <c r="I8227" t="s">
        <v>37</v>
      </c>
      <c r="J8227" t="s">
        <v>14392</v>
      </c>
      <c r="K8227" t="s">
        <v>14393</v>
      </c>
      <c r="L8227" t="s">
        <v>14394</v>
      </c>
      <c r="M8227" t="s">
        <v>9152</v>
      </c>
      <c r="N8227" t="s">
        <v>9152</v>
      </c>
      <c r="O8227" t="s">
        <v>9158</v>
      </c>
      <c r="P8227" t="s">
        <v>14002</v>
      </c>
      <c r="Q8227" t="s">
        <v>9160</v>
      </c>
      <c r="R8227" t="s">
        <v>63</v>
      </c>
      <c r="S8227" t="s">
        <v>44</v>
      </c>
      <c r="T8227" t="s">
        <v>388</v>
      </c>
      <c r="U8227" t="s">
        <v>389</v>
      </c>
      <c r="X8227">
        <v>10</v>
      </c>
      <c r="Y8227">
        <v>0</v>
      </c>
      <c r="Z8227">
        <v>0</v>
      </c>
      <c r="AA8227">
        <v>0</v>
      </c>
      <c r="AB8227">
        <v>700000</v>
      </c>
      <c r="AC8227" t="s">
        <v>47</v>
      </c>
      <c r="AD8227">
        <f>+VLOOKUP(T8227,items!$A$2:$D$1255,4,0)</f>
        <v>0</v>
      </c>
      <c r="AE8227">
        <f>+VLOOKUP(T8227,Tabla1[],5,0)</f>
        <v>0</v>
      </c>
      <c r="AF8227">
        <f t="shared" si="128"/>
        <v>9</v>
      </c>
    </row>
    <row r="8228" spans="1:32" x14ac:dyDescent="0.25">
      <c r="A8228">
        <v>107464</v>
      </c>
      <c r="B8228" t="s">
        <v>14390</v>
      </c>
      <c r="C8228" t="s">
        <v>33</v>
      </c>
      <c r="D8228">
        <v>0</v>
      </c>
      <c r="F8228" t="s">
        <v>8480</v>
      </c>
      <c r="G8228" t="s">
        <v>10221</v>
      </c>
      <c r="H8228" t="s">
        <v>14391</v>
      </c>
      <c r="I8228" t="s">
        <v>37</v>
      </c>
      <c r="J8228" t="s">
        <v>14392</v>
      </c>
      <c r="K8228" t="s">
        <v>14393</v>
      </c>
      <c r="L8228" t="s">
        <v>14394</v>
      </c>
      <c r="M8228" t="s">
        <v>9152</v>
      </c>
      <c r="N8228" t="s">
        <v>9152</v>
      </c>
      <c r="O8228" t="s">
        <v>9158</v>
      </c>
      <c r="P8228" t="s">
        <v>14002</v>
      </c>
      <c r="Q8228" t="s">
        <v>9160</v>
      </c>
      <c r="R8228" t="s">
        <v>63</v>
      </c>
      <c r="S8228" t="s">
        <v>44</v>
      </c>
      <c r="T8228" t="s">
        <v>5950</v>
      </c>
      <c r="U8228" t="s">
        <v>5951</v>
      </c>
      <c r="X8228">
        <v>1</v>
      </c>
      <c r="Y8228">
        <v>3500</v>
      </c>
      <c r="Z8228">
        <v>0</v>
      </c>
      <c r="AA8228">
        <v>4600</v>
      </c>
      <c r="AB8228">
        <v>790000</v>
      </c>
      <c r="AC8228" t="s">
        <v>47</v>
      </c>
      <c r="AD8228">
        <f>+VLOOKUP(T8228,items!$A$2:$D$1255,4,0)</f>
        <v>0</v>
      </c>
      <c r="AE8228">
        <f>+VLOOKUP(T8228,Tabla1[],5,0)</f>
        <v>0</v>
      </c>
      <c r="AF8228">
        <f t="shared" si="128"/>
        <v>9</v>
      </c>
    </row>
    <row r="8229" spans="1:32" x14ac:dyDescent="0.25">
      <c r="A8229">
        <v>107464</v>
      </c>
      <c r="B8229" t="s">
        <v>14390</v>
      </c>
      <c r="C8229" t="s">
        <v>33</v>
      </c>
      <c r="D8229">
        <v>0</v>
      </c>
      <c r="F8229" t="s">
        <v>8480</v>
      </c>
      <c r="G8229" t="s">
        <v>10221</v>
      </c>
      <c r="H8229" t="s">
        <v>14391</v>
      </c>
      <c r="I8229" t="s">
        <v>37</v>
      </c>
      <c r="J8229" t="s">
        <v>14392</v>
      </c>
      <c r="K8229" t="s">
        <v>14393</v>
      </c>
      <c r="L8229" t="s">
        <v>14394</v>
      </c>
      <c r="M8229" t="s">
        <v>9152</v>
      </c>
      <c r="N8229" t="s">
        <v>9152</v>
      </c>
      <c r="O8229" t="s">
        <v>9158</v>
      </c>
      <c r="P8229" t="s">
        <v>14002</v>
      </c>
      <c r="Q8229" t="s">
        <v>9160</v>
      </c>
      <c r="R8229" t="s">
        <v>63</v>
      </c>
      <c r="S8229" t="s">
        <v>44</v>
      </c>
      <c r="T8229" t="s">
        <v>390</v>
      </c>
      <c r="U8229" t="s">
        <v>5952</v>
      </c>
      <c r="X8229">
        <v>1</v>
      </c>
      <c r="Y8229">
        <v>3500</v>
      </c>
      <c r="Z8229">
        <v>0</v>
      </c>
      <c r="AA8229">
        <v>4600</v>
      </c>
      <c r="AB8229">
        <v>481250</v>
      </c>
      <c r="AC8229" t="s">
        <v>47</v>
      </c>
      <c r="AD8229" t="e">
        <f>+VLOOKUP(T8229,items!$A$2:$D$1255,4,0)</f>
        <v>#N/A</v>
      </c>
      <c r="AE8229" t="e">
        <f>+VLOOKUP(T8229,Tabla1[],5,0)</f>
        <v>#N/A</v>
      </c>
      <c r="AF8229">
        <f t="shared" si="128"/>
        <v>9</v>
      </c>
    </row>
    <row r="8230" spans="1:32" x14ac:dyDescent="0.25">
      <c r="A8230">
        <v>107465</v>
      </c>
      <c r="B8230" t="s">
        <v>13081</v>
      </c>
      <c r="C8230" t="s">
        <v>75</v>
      </c>
      <c r="D8230">
        <v>0</v>
      </c>
      <c r="F8230" t="s">
        <v>8480</v>
      </c>
      <c r="G8230" t="s">
        <v>10220</v>
      </c>
      <c r="H8230" t="s">
        <v>14395</v>
      </c>
      <c r="I8230" t="s">
        <v>37</v>
      </c>
      <c r="J8230" t="s">
        <v>14396</v>
      </c>
      <c r="K8230" t="s">
        <v>14397</v>
      </c>
      <c r="L8230" t="s">
        <v>37</v>
      </c>
      <c r="M8230" t="s">
        <v>9541</v>
      </c>
      <c r="N8230" t="s">
        <v>9541</v>
      </c>
      <c r="O8230" t="s">
        <v>10221</v>
      </c>
      <c r="P8230" t="s">
        <v>11093</v>
      </c>
      <c r="Q8230" t="s">
        <v>11093</v>
      </c>
      <c r="R8230" t="s">
        <v>127</v>
      </c>
      <c r="S8230" t="s">
        <v>108</v>
      </c>
      <c r="T8230" t="s">
        <v>6485</v>
      </c>
      <c r="U8230" t="s">
        <v>6486</v>
      </c>
      <c r="X8230">
        <v>1</v>
      </c>
      <c r="Y8230">
        <v>0</v>
      </c>
      <c r="Z8230">
        <v>0</v>
      </c>
      <c r="AA8230">
        <v>0</v>
      </c>
      <c r="AB8230">
        <v>105325</v>
      </c>
      <c r="AC8230" t="s">
        <v>47</v>
      </c>
      <c r="AD8230">
        <f>+VLOOKUP(T8230,items!$A$2:$D$1255,4,0)</f>
        <v>0</v>
      </c>
      <c r="AE8230">
        <f>+VLOOKUP(T8230,Tabla1[],5,0)</f>
        <v>0</v>
      </c>
      <c r="AF8230">
        <f t="shared" si="128"/>
        <v>8</v>
      </c>
    </row>
    <row r="8231" spans="1:32" x14ac:dyDescent="0.25">
      <c r="A8231">
        <v>107472</v>
      </c>
      <c r="B8231" t="s">
        <v>14398</v>
      </c>
      <c r="C8231" t="s">
        <v>33</v>
      </c>
      <c r="D8231">
        <v>0</v>
      </c>
      <c r="F8231" t="s">
        <v>175</v>
      </c>
      <c r="G8231" t="s">
        <v>9541</v>
      </c>
      <c r="H8231" t="s">
        <v>14399</v>
      </c>
      <c r="I8231" t="s">
        <v>14400</v>
      </c>
      <c r="J8231" t="s">
        <v>14401</v>
      </c>
      <c r="K8231" t="s">
        <v>14402</v>
      </c>
      <c r="L8231" t="s">
        <v>37</v>
      </c>
      <c r="M8231" t="s">
        <v>10221</v>
      </c>
      <c r="N8231" t="s">
        <v>11093</v>
      </c>
      <c r="O8231" t="s">
        <v>10703</v>
      </c>
      <c r="P8231" t="s">
        <v>3355</v>
      </c>
      <c r="Q8231" t="s">
        <v>6297</v>
      </c>
      <c r="R8231" t="s">
        <v>764</v>
      </c>
      <c r="S8231" t="s">
        <v>88</v>
      </c>
      <c r="T8231" t="s">
        <v>3138</v>
      </c>
      <c r="U8231" t="s">
        <v>3139</v>
      </c>
      <c r="X8231">
        <v>2</v>
      </c>
      <c r="Y8231">
        <v>0</v>
      </c>
      <c r="Z8231">
        <v>0</v>
      </c>
      <c r="AA8231">
        <v>0</v>
      </c>
      <c r="AB8231">
        <v>908272</v>
      </c>
      <c r="AC8231" t="s">
        <v>47</v>
      </c>
      <c r="AD8231">
        <f>+VLOOKUP(T8231,items!$A$2:$D$1255,4,0)</f>
        <v>0</v>
      </c>
      <c r="AE8231">
        <f>+VLOOKUP(T8231,Tabla1[],5,0)</f>
        <v>0</v>
      </c>
      <c r="AF8231">
        <f t="shared" si="128"/>
        <v>10</v>
      </c>
    </row>
    <row r="8232" spans="1:32" x14ac:dyDescent="0.25">
      <c r="A8232">
        <v>107472</v>
      </c>
      <c r="B8232" t="s">
        <v>14398</v>
      </c>
      <c r="C8232" t="s">
        <v>33</v>
      </c>
      <c r="D8232">
        <v>0</v>
      </c>
      <c r="F8232" t="s">
        <v>175</v>
      </c>
      <c r="G8232" t="s">
        <v>9541</v>
      </c>
      <c r="H8232" t="s">
        <v>14399</v>
      </c>
      <c r="I8232" t="s">
        <v>14400</v>
      </c>
      <c r="J8232" t="s">
        <v>14401</v>
      </c>
      <c r="K8232" t="s">
        <v>14402</v>
      </c>
      <c r="L8232" t="s">
        <v>37</v>
      </c>
      <c r="M8232" t="s">
        <v>10221</v>
      </c>
      <c r="N8232" t="s">
        <v>11093</v>
      </c>
      <c r="O8232" t="s">
        <v>10703</v>
      </c>
      <c r="P8232" t="s">
        <v>3355</v>
      </c>
      <c r="Q8232" t="s">
        <v>6297</v>
      </c>
      <c r="R8232" t="s">
        <v>764</v>
      </c>
      <c r="S8232" t="s">
        <v>88</v>
      </c>
      <c r="T8232" t="s">
        <v>3140</v>
      </c>
      <c r="U8232" t="s">
        <v>3141</v>
      </c>
      <c r="X8232">
        <v>2</v>
      </c>
      <c r="Y8232">
        <v>0</v>
      </c>
      <c r="Z8232">
        <v>0</v>
      </c>
      <c r="AA8232">
        <v>0</v>
      </c>
      <c r="AB8232">
        <v>2028142</v>
      </c>
      <c r="AC8232" t="s">
        <v>47</v>
      </c>
      <c r="AD8232">
        <f>+VLOOKUP(T8232,items!$A$2:$D$1255,4,0)</f>
        <v>0</v>
      </c>
      <c r="AE8232">
        <f>+VLOOKUP(T8232,Tabla1[],5,0)</f>
        <v>0</v>
      </c>
      <c r="AF8232">
        <f t="shared" si="128"/>
        <v>10</v>
      </c>
    </row>
    <row r="8233" spans="1:32" x14ac:dyDescent="0.25">
      <c r="A8233">
        <v>107472</v>
      </c>
      <c r="B8233" t="s">
        <v>14398</v>
      </c>
      <c r="C8233" t="s">
        <v>33</v>
      </c>
      <c r="D8233">
        <v>0</v>
      </c>
      <c r="F8233" t="s">
        <v>175</v>
      </c>
      <c r="G8233" t="s">
        <v>9541</v>
      </c>
      <c r="H8233" t="s">
        <v>14399</v>
      </c>
      <c r="I8233" t="s">
        <v>14400</v>
      </c>
      <c r="J8233" t="s">
        <v>14401</v>
      </c>
      <c r="K8233" t="s">
        <v>14402</v>
      </c>
      <c r="L8233" t="s">
        <v>37</v>
      </c>
      <c r="M8233" t="s">
        <v>10221</v>
      </c>
      <c r="N8233" t="s">
        <v>11093</v>
      </c>
      <c r="O8233" t="s">
        <v>10703</v>
      </c>
      <c r="P8233" t="s">
        <v>3355</v>
      </c>
      <c r="Q8233" t="s">
        <v>6297</v>
      </c>
      <c r="R8233" t="s">
        <v>764</v>
      </c>
      <c r="S8233" t="s">
        <v>88</v>
      </c>
      <c r="T8233" t="s">
        <v>7641</v>
      </c>
      <c r="U8233" t="s">
        <v>7642</v>
      </c>
      <c r="V8233" t="s">
        <v>3239</v>
      </c>
      <c r="X8233">
        <v>2</v>
      </c>
      <c r="Y8233">
        <v>0</v>
      </c>
      <c r="Z8233">
        <v>0</v>
      </c>
      <c r="AA8233">
        <v>0</v>
      </c>
      <c r="AB8233">
        <v>3560000</v>
      </c>
      <c r="AC8233" t="s">
        <v>47</v>
      </c>
      <c r="AD8233">
        <f>+VLOOKUP(T8233,items!$A$2:$D$1255,4,0)</f>
        <v>0</v>
      </c>
      <c r="AE8233">
        <f>+VLOOKUP(T8233,Tabla1[],5,0)</f>
        <v>0</v>
      </c>
      <c r="AF8233">
        <f t="shared" si="128"/>
        <v>10</v>
      </c>
    </row>
    <row r="8234" spans="1:32" x14ac:dyDescent="0.25">
      <c r="A8234">
        <v>107483</v>
      </c>
      <c r="B8234" t="s">
        <v>1003</v>
      </c>
      <c r="C8234" t="s">
        <v>33</v>
      </c>
      <c r="D8234">
        <v>0</v>
      </c>
      <c r="F8234" t="s">
        <v>8480</v>
      </c>
      <c r="G8234" t="s">
        <v>8480</v>
      </c>
      <c r="H8234" t="s">
        <v>14403</v>
      </c>
      <c r="I8234" t="s">
        <v>37</v>
      </c>
      <c r="J8234" t="s">
        <v>14404</v>
      </c>
      <c r="K8234" t="s">
        <v>14405</v>
      </c>
      <c r="L8234" t="s">
        <v>14406</v>
      </c>
      <c r="M8234" t="s">
        <v>10220</v>
      </c>
      <c r="N8234" t="s">
        <v>10220</v>
      </c>
      <c r="O8234" t="s">
        <v>371</v>
      </c>
      <c r="P8234" t="s">
        <v>10703</v>
      </c>
      <c r="Q8234" t="s">
        <v>8609</v>
      </c>
      <c r="R8234" t="s">
        <v>63</v>
      </c>
      <c r="S8234" t="s">
        <v>108</v>
      </c>
      <c r="T8234" t="s">
        <v>14407</v>
      </c>
      <c r="U8234" t="s">
        <v>14408</v>
      </c>
      <c r="V8234" t="s">
        <v>828</v>
      </c>
      <c r="X8234">
        <v>2</v>
      </c>
      <c r="Y8234">
        <v>0</v>
      </c>
      <c r="Z8234">
        <v>0</v>
      </c>
      <c r="AA8234">
        <v>0</v>
      </c>
      <c r="AB8234">
        <v>0</v>
      </c>
      <c r="AC8234" t="s">
        <v>47</v>
      </c>
      <c r="AD8234" t="str">
        <f>+VLOOKUP(T8234,items!$A$2:$D$1255,4,0)</f>
        <v>FUNDA</v>
      </c>
      <c r="AE8234">
        <f>+VLOOKUP(T8234,Tabla1[],5,0)</f>
        <v>0</v>
      </c>
      <c r="AF8234">
        <f t="shared" si="128"/>
        <v>10</v>
      </c>
    </row>
    <row r="8235" spans="1:32" x14ac:dyDescent="0.25">
      <c r="A8235">
        <v>107483</v>
      </c>
      <c r="B8235" t="s">
        <v>1003</v>
      </c>
      <c r="C8235" t="s">
        <v>33</v>
      </c>
      <c r="D8235">
        <v>0</v>
      </c>
      <c r="F8235" t="s">
        <v>8480</v>
      </c>
      <c r="G8235" t="s">
        <v>8480</v>
      </c>
      <c r="H8235" t="s">
        <v>14403</v>
      </c>
      <c r="I8235" t="s">
        <v>37</v>
      </c>
      <c r="J8235" t="s">
        <v>14404</v>
      </c>
      <c r="K8235" t="s">
        <v>14405</v>
      </c>
      <c r="L8235" t="s">
        <v>14406</v>
      </c>
      <c r="M8235" t="s">
        <v>10220</v>
      </c>
      <c r="N8235" t="s">
        <v>10220</v>
      </c>
      <c r="O8235" t="s">
        <v>371</v>
      </c>
      <c r="P8235" t="s">
        <v>10703</v>
      </c>
      <c r="Q8235" t="s">
        <v>8609</v>
      </c>
      <c r="R8235" t="s">
        <v>63</v>
      </c>
      <c r="S8235" t="s">
        <v>108</v>
      </c>
      <c r="T8235" t="s">
        <v>14409</v>
      </c>
      <c r="U8235" t="s">
        <v>14410</v>
      </c>
      <c r="X8235">
        <v>1</v>
      </c>
      <c r="Y8235">
        <v>0</v>
      </c>
      <c r="Z8235">
        <v>0</v>
      </c>
      <c r="AA8235">
        <v>0</v>
      </c>
      <c r="AB8235">
        <v>0</v>
      </c>
      <c r="AC8235" t="s">
        <v>47</v>
      </c>
      <c r="AD8235" t="str">
        <f>+VLOOKUP(T8235,items!$A$2:$D$1255,4,0)</f>
        <v>FUNDA</v>
      </c>
      <c r="AE8235">
        <f>+VLOOKUP(T8235,Tabla1[],5,0)</f>
        <v>0</v>
      </c>
      <c r="AF8235">
        <f t="shared" si="128"/>
        <v>10</v>
      </c>
    </row>
    <row r="8236" spans="1:32" x14ac:dyDescent="0.25">
      <c r="A8236">
        <v>107483</v>
      </c>
      <c r="B8236" t="s">
        <v>1003</v>
      </c>
      <c r="C8236" t="s">
        <v>33</v>
      </c>
      <c r="D8236">
        <v>0</v>
      </c>
      <c r="F8236" t="s">
        <v>8480</v>
      </c>
      <c r="G8236" t="s">
        <v>8480</v>
      </c>
      <c r="H8236" t="s">
        <v>14403</v>
      </c>
      <c r="I8236" t="s">
        <v>37</v>
      </c>
      <c r="J8236" t="s">
        <v>14404</v>
      </c>
      <c r="K8236" t="s">
        <v>14405</v>
      </c>
      <c r="L8236" t="s">
        <v>14406</v>
      </c>
      <c r="M8236" t="s">
        <v>10220</v>
      </c>
      <c r="N8236" t="s">
        <v>10220</v>
      </c>
      <c r="O8236" t="s">
        <v>371</v>
      </c>
      <c r="P8236" t="s">
        <v>10703</v>
      </c>
      <c r="Q8236" t="s">
        <v>8609</v>
      </c>
      <c r="R8236" t="s">
        <v>63</v>
      </c>
      <c r="S8236" t="s">
        <v>108</v>
      </c>
      <c r="T8236" t="s">
        <v>7813</v>
      </c>
      <c r="U8236" t="s">
        <v>7814</v>
      </c>
      <c r="V8236" t="s">
        <v>828</v>
      </c>
      <c r="X8236">
        <v>7</v>
      </c>
      <c r="Y8236">
        <v>0</v>
      </c>
      <c r="Z8236">
        <v>0</v>
      </c>
      <c r="AA8236">
        <v>0</v>
      </c>
      <c r="AB8236">
        <v>0</v>
      </c>
      <c r="AC8236" t="s">
        <v>47</v>
      </c>
      <c r="AD8236" t="str">
        <f>+VLOOKUP(T8236,items!$A$2:$D$1255,4,0)</f>
        <v>FUNDA</v>
      </c>
      <c r="AE8236">
        <f>+VLOOKUP(T8236,Tabla1[],5,0)</f>
        <v>0</v>
      </c>
      <c r="AF8236">
        <f t="shared" si="128"/>
        <v>10</v>
      </c>
    </row>
    <row r="8237" spans="1:32" x14ac:dyDescent="0.25">
      <c r="A8237">
        <v>107483</v>
      </c>
      <c r="B8237" t="s">
        <v>1003</v>
      </c>
      <c r="C8237" t="s">
        <v>33</v>
      </c>
      <c r="D8237">
        <v>0</v>
      </c>
      <c r="F8237" t="s">
        <v>8480</v>
      </c>
      <c r="G8237" t="s">
        <v>8480</v>
      </c>
      <c r="H8237" t="s">
        <v>14403</v>
      </c>
      <c r="I8237" t="s">
        <v>37</v>
      </c>
      <c r="J8237" t="s">
        <v>14404</v>
      </c>
      <c r="K8237" t="s">
        <v>14405</v>
      </c>
      <c r="L8237" t="s">
        <v>14406</v>
      </c>
      <c r="M8237" t="s">
        <v>10220</v>
      </c>
      <c r="N8237" t="s">
        <v>10220</v>
      </c>
      <c r="O8237" t="s">
        <v>371</v>
      </c>
      <c r="P8237" t="s">
        <v>10703</v>
      </c>
      <c r="Q8237" t="s">
        <v>8609</v>
      </c>
      <c r="R8237" t="s">
        <v>63</v>
      </c>
      <c r="S8237" t="s">
        <v>108</v>
      </c>
      <c r="T8237" t="s">
        <v>13124</v>
      </c>
      <c r="U8237" t="s">
        <v>13125</v>
      </c>
      <c r="V8237" t="s">
        <v>828</v>
      </c>
      <c r="X8237">
        <v>1</v>
      </c>
      <c r="Y8237">
        <v>0</v>
      </c>
      <c r="Z8237">
        <v>0</v>
      </c>
      <c r="AA8237">
        <v>0</v>
      </c>
      <c r="AB8237">
        <v>0</v>
      </c>
      <c r="AC8237" t="s">
        <v>47</v>
      </c>
      <c r="AD8237" t="str">
        <f>+VLOOKUP(T8237,items!$A$2:$D$1255,4,0)</f>
        <v>FUNDA</v>
      </c>
      <c r="AE8237">
        <f>+VLOOKUP(T8237,Tabla1[],5,0)</f>
        <v>0</v>
      </c>
      <c r="AF8237">
        <f t="shared" si="128"/>
        <v>10</v>
      </c>
    </row>
    <row r="8238" spans="1:32" x14ac:dyDescent="0.25">
      <c r="A8238">
        <v>107485</v>
      </c>
      <c r="B8238" t="s">
        <v>7364</v>
      </c>
      <c r="C8238" t="s">
        <v>75</v>
      </c>
      <c r="D8238">
        <v>0</v>
      </c>
      <c r="F8238" t="s">
        <v>10220</v>
      </c>
      <c r="G8238" t="s">
        <v>10220</v>
      </c>
      <c r="H8238" t="s">
        <v>14411</v>
      </c>
      <c r="I8238" t="s">
        <v>37</v>
      </c>
      <c r="J8238" t="s">
        <v>14412</v>
      </c>
      <c r="K8238" t="s">
        <v>14413</v>
      </c>
      <c r="L8238" t="s">
        <v>37</v>
      </c>
      <c r="M8238" t="s">
        <v>9541</v>
      </c>
      <c r="N8238" t="s">
        <v>9541</v>
      </c>
      <c r="O8238" t="s">
        <v>10221</v>
      </c>
      <c r="P8238" t="s">
        <v>11093</v>
      </c>
      <c r="Q8238" t="s">
        <v>11093</v>
      </c>
      <c r="R8238" t="s">
        <v>127</v>
      </c>
      <c r="S8238" t="s">
        <v>164</v>
      </c>
      <c r="T8238" t="s">
        <v>6485</v>
      </c>
      <c r="U8238" t="s">
        <v>6486</v>
      </c>
      <c r="X8238">
        <v>2</v>
      </c>
      <c r="Y8238">
        <v>0</v>
      </c>
      <c r="Z8238">
        <v>0</v>
      </c>
      <c r="AA8238">
        <v>0</v>
      </c>
      <c r="AB8238">
        <v>96000</v>
      </c>
      <c r="AC8238" t="s">
        <v>47</v>
      </c>
      <c r="AD8238">
        <f>+VLOOKUP(T8238,items!$A$2:$D$1255,4,0)</f>
        <v>0</v>
      </c>
      <c r="AE8238">
        <f>+VLOOKUP(T8238,Tabla1[],5,0)</f>
        <v>0</v>
      </c>
      <c r="AF8238">
        <f t="shared" si="128"/>
        <v>8</v>
      </c>
    </row>
    <row r="8239" spans="1:32" x14ac:dyDescent="0.25">
      <c r="A8239">
        <v>107485</v>
      </c>
      <c r="B8239" t="s">
        <v>7364</v>
      </c>
      <c r="C8239" t="s">
        <v>75</v>
      </c>
      <c r="D8239">
        <v>0</v>
      </c>
      <c r="F8239" t="s">
        <v>10220</v>
      </c>
      <c r="G8239" t="s">
        <v>10220</v>
      </c>
      <c r="H8239" t="s">
        <v>14411</v>
      </c>
      <c r="I8239" t="s">
        <v>37</v>
      </c>
      <c r="J8239" t="s">
        <v>14412</v>
      </c>
      <c r="K8239" t="s">
        <v>14413</v>
      </c>
      <c r="L8239" t="s">
        <v>37</v>
      </c>
      <c r="M8239" t="s">
        <v>9541</v>
      </c>
      <c r="N8239" t="s">
        <v>9541</v>
      </c>
      <c r="O8239" t="s">
        <v>10221</v>
      </c>
      <c r="P8239" t="s">
        <v>11093</v>
      </c>
      <c r="Q8239" t="s">
        <v>11093</v>
      </c>
      <c r="R8239" t="s">
        <v>127</v>
      </c>
      <c r="S8239" t="s">
        <v>164</v>
      </c>
      <c r="T8239" t="s">
        <v>9390</v>
      </c>
      <c r="U8239" t="s">
        <v>9391</v>
      </c>
      <c r="X8239">
        <v>1</v>
      </c>
      <c r="Y8239">
        <v>0</v>
      </c>
      <c r="Z8239">
        <v>0</v>
      </c>
      <c r="AA8239">
        <v>0</v>
      </c>
      <c r="AB8239">
        <v>545000</v>
      </c>
      <c r="AC8239" t="s">
        <v>47</v>
      </c>
      <c r="AD8239">
        <f>+VLOOKUP(T8239,items!$A$2:$D$1255,4,0)</f>
        <v>0</v>
      </c>
      <c r="AE8239">
        <f>+VLOOKUP(T8239,Tabla1[],5,0)</f>
        <v>0</v>
      </c>
      <c r="AF8239">
        <f t="shared" si="128"/>
        <v>8</v>
      </c>
    </row>
    <row r="8240" spans="1:32" x14ac:dyDescent="0.25">
      <c r="A8240">
        <v>107485</v>
      </c>
      <c r="B8240" t="s">
        <v>7364</v>
      </c>
      <c r="C8240" t="s">
        <v>75</v>
      </c>
      <c r="D8240">
        <v>0</v>
      </c>
      <c r="F8240" t="s">
        <v>10220</v>
      </c>
      <c r="G8240" t="s">
        <v>10220</v>
      </c>
      <c r="H8240" t="s">
        <v>14411</v>
      </c>
      <c r="I8240" t="s">
        <v>37</v>
      </c>
      <c r="J8240" t="s">
        <v>14412</v>
      </c>
      <c r="K8240" t="s">
        <v>14413</v>
      </c>
      <c r="L8240" t="s">
        <v>37</v>
      </c>
      <c r="M8240" t="s">
        <v>9541</v>
      </c>
      <c r="N8240" t="s">
        <v>9541</v>
      </c>
      <c r="O8240" t="s">
        <v>10221</v>
      </c>
      <c r="P8240" t="s">
        <v>11093</v>
      </c>
      <c r="Q8240" t="s">
        <v>11093</v>
      </c>
      <c r="R8240" t="s">
        <v>127</v>
      </c>
      <c r="S8240" t="s">
        <v>164</v>
      </c>
      <c r="T8240" t="s">
        <v>6487</v>
      </c>
      <c r="U8240" t="s">
        <v>7125</v>
      </c>
      <c r="X8240">
        <v>1</v>
      </c>
      <c r="Y8240">
        <v>0</v>
      </c>
      <c r="Z8240">
        <v>0</v>
      </c>
      <c r="AA8240">
        <v>0</v>
      </c>
      <c r="AB8240">
        <v>504000</v>
      </c>
      <c r="AC8240" t="s">
        <v>47</v>
      </c>
      <c r="AD8240">
        <f>+VLOOKUP(T8240,items!$A$2:$D$1255,4,0)</f>
        <v>0</v>
      </c>
      <c r="AE8240">
        <f>+VLOOKUP(T8240,Tabla1[],5,0)</f>
        <v>0</v>
      </c>
      <c r="AF8240">
        <f t="shared" si="128"/>
        <v>8</v>
      </c>
    </row>
    <row r="8241" spans="1:32" x14ac:dyDescent="0.25">
      <c r="A8241">
        <v>107489</v>
      </c>
      <c r="B8241" t="s">
        <v>14414</v>
      </c>
      <c r="C8241" t="s">
        <v>75</v>
      </c>
      <c r="D8241">
        <v>0</v>
      </c>
      <c r="F8241" t="s">
        <v>10220</v>
      </c>
      <c r="G8241" t="s">
        <v>9541</v>
      </c>
      <c r="H8241" t="s">
        <v>14415</v>
      </c>
      <c r="I8241" t="s">
        <v>37</v>
      </c>
      <c r="J8241" t="s">
        <v>14416</v>
      </c>
      <c r="K8241" t="s">
        <v>14417</v>
      </c>
      <c r="L8241" t="s">
        <v>37</v>
      </c>
      <c r="M8241" t="s">
        <v>10221</v>
      </c>
      <c r="N8241" t="s">
        <v>10221</v>
      </c>
      <c r="O8241" t="s">
        <v>11093</v>
      </c>
      <c r="P8241" t="s">
        <v>10370</v>
      </c>
      <c r="Q8241" t="s">
        <v>10370</v>
      </c>
      <c r="R8241" t="s">
        <v>127</v>
      </c>
      <c r="S8241" t="s">
        <v>64</v>
      </c>
      <c r="T8241" t="s">
        <v>1411</v>
      </c>
      <c r="U8241" t="s">
        <v>867</v>
      </c>
      <c r="X8241">
        <v>9</v>
      </c>
      <c r="Y8241">
        <v>0</v>
      </c>
      <c r="Z8241">
        <v>0</v>
      </c>
      <c r="AA8241">
        <v>0</v>
      </c>
      <c r="AB8241">
        <v>1579500</v>
      </c>
      <c r="AC8241" t="s">
        <v>47</v>
      </c>
      <c r="AD8241">
        <f>+VLOOKUP(T8241,items!$A$2:$D$1255,4,0)</f>
        <v>0</v>
      </c>
      <c r="AE8241">
        <f>+VLOOKUP(T8241,Tabla1[],5,0)</f>
        <v>0</v>
      </c>
      <c r="AF8241">
        <f t="shared" si="128"/>
        <v>9</v>
      </c>
    </row>
    <row r="8242" spans="1:32" x14ac:dyDescent="0.25">
      <c r="A8242">
        <v>107511</v>
      </c>
      <c r="B8242" t="s">
        <v>1234</v>
      </c>
      <c r="C8242" t="s">
        <v>75</v>
      </c>
      <c r="D8242">
        <v>0</v>
      </c>
      <c r="F8242" t="s">
        <v>10220</v>
      </c>
      <c r="G8242" t="s">
        <v>10222</v>
      </c>
      <c r="H8242" t="s">
        <v>14418</v>
      </c>
      <c r="I8242" t="s">
        <v>14419</v>
      </c>
      <c r="J8242" t="s">
        <v>14420</v>
      </c>
      <c r="K8242" t="s">
        <v>14421</v>
      </c>
      <c r="L8242" t="s">
        <v>37</v>
      </c>
      <c r="M8242" t="s">
        <v>9152</v>
      </c>
      <c r="N8242" t="s">
        <v>9157</v>
      </c>
      <c r="O8242" t="s">
        <v>10370</v>
      </c>
      <c r="P8242" t="s">
        <v>12331</v>
      </c>
      <c r="Q8242" t="s">
        <v>12331</v>
      </c>
      <c r="R8242" t="s">
        <v>127</v>
      </c>
      <c r="S8242" t="s">
        <v>164</v>
      </c>
      <c r="T8242" t="s">
        <v>857</v>
      </c>
      <c r="U8242" t="s">
        <v>858</v>
      </c>
      <c r="V8242" t="s">
        <v>884</v>
      </c>
      <c r="W8242" t="s">
        <v>1095</v>
      </c>
      <c r="X8242">
        <v>1</v>
      </c>
      <c r="Y8242">
        <v>3500</v>
      </c>
      <c r="Z8242">
        <v>0</v>
      </c>
      <c r="AA8242">
        <v>1500</v>
      </c>
      <c r="AB8242">
        <v>1985550</v>
      </c>
      <c r="AC8242" t="s">
        <v>47</v>
      </c>
      <c r="AD8242" t="str">
        <f>+VLOOKUP(T8242,items!$A$2:$D$1255,4,0)</f>
        <v>SOMBRALINA</v>
      </c>
      <c r="AE8242" t="str">
        <f>+VLOOKUP(T8242,Tabla1[],5,0)</f>
        <v>MANUAL</v>
      </c>
      <c r="AF8242">
        <f t="shared" si="128"/>
        <v>9</v>
      </c>
    </row>
    <row r="8243" spans="1:32" x14ac:dyDescent="0.25">
      <c r="A8243">
        <v>107523</v>
      </c>
      <c r="B8243" t="s">
        <v>2223</v>
      </c>
      <c r="C8243" t="s">
        <v>33</v>
      </c>
      <c r="D8243">
        <v>0</v>
      </c>
      <c r="F8243" t="s">
        <v>10220</v>
      </c>
      <c r="G8243" t="s">
        <v>9541</v>
      </c>
      <c r="H8243" t="s">
        <v>14422</v>
      </c>
      <c r="I8243" t="s">
        <v>37</v>
      </c>
      <c r="J8243" t="s">
        <v>14423</v>
      </c>
      <c r="K8243" t="s">
        <v>37</v>
      </c>
      <c r="L8243" t="s">
        <v>37</v>
      </c>
      <c r="M8243" t="s">
        <v>10221</v>
      </c>
      <c r="N8243" t="s">
        <v>10221</v>
      </c>
      <c r="O8243" t="s">
        <v>11093</v>
      </c>
      <c r="P8243" t="s">
        <v>12153</v>
      </c>
      <c r="Q8243" t="s">
        <v>10370</v>
      </c>
      <c r="R8243" t="s">
        <v>11492</v>
      </c>
      <c r="S8243" t="s">
        <v>164</v>
      </c>
      <c r="T8243" t="s">
        <v>1398</v>
      </c>
      <c r="U8243" t="s">
        <v>529</v>
      </c>
      <c r="X8243">
        <v>200</v>
      </c>
      <c r="Y8243">
        <v>0</v>
      </c>
      <c r="Z8243">
        <v>0</v>
      </c>
      <c r="AA8243">
        <v>0</v>
      </c>
      <c r="AB8243">
        <v>10000000</v>
      </c>
      <c r="AC8243" t="s">
        <v>47</v>
      </c>
      <c r="AD8243">
        <f>+VLOOKUP(T8243,items!$A$2:$D$1255,4,0)</f>
        <v>0</v>
      </c>
      <c r="AE8243">
        <f>+VLOOKUP(T8243,Tabla1[],5,0)</f>
        <v>0</v>
      </c>
      <c r="AF8243">
        <f t="shared" si="128"/>
        <v>9</v>
      </c>
    </row>
    <row r="8244" spans="1:32" x14ac:dyDescent="0.25">
      <c r="A8244">
        <v>107540</v>
      </c>
      <c r="B8244" t="s">
        <v>14424</v>
      </c>
      <c r="C8244" t="s">
        <v>75</v>
      </c>
      <c r="D8244">
        <v>0</v>
      </c>
      <c r="F8244" t="s">
        <v>10220</v>
      </c>
      <c r="G8244" t="s">
        <v>10221</v>
      </c>
      <c r="H8244" t="s">
        <v>14425</v>
      </c>
      <c r="I8244" t="s">
        <v>14426</v>
      </c>
      <c r="J8244" t="s">
        <v>14427</v>
      </c>
      <c r="K8244" t="s">
        <v>14428</v>
      </c>
      <c r="L8244" t="s">
        <v>14429</v>
      </c>
      <c r="M8244" t="s">
        <v>10222</v>
      </c>
      <c r="N8244" t="s">
        <v>12331</v>
      </c>
      <c r="O8244" t="s">
        <v>6292</v>
      </c>
      <c r="P8244" t="s">
        <v>12746</v>
      </c>
      <c r="Q8244" t="s">
        <v>371</v>
      </c>
      <c r="R8244" t="s">
        <v>127</v>
      </c>
      <c r="S8244" t="s">
        <v>108</v>
      </c>
      <c r="T8244" t="s">
        <v>347</v>
      </c>
      <c r="U8244" t="s">
        <v>348</v>
      </c>
      <c r="W8244" t="s">
        <v>111</v>
      </c>
      <c r="X8244">
        <v>1</v>
      </c>
      <c r="Y8244">
        <v>22000</v>
      </c>
      <c r="Z8244">
        <v>0</v>
      </c>
      <c r="AA8244">
        <v>0</v>
      </c>
      <c r="AB8244">
        <v>756302</v>
      </c>
      <c r="AC8244" t="s">
        <v>47</v>
      </c>
      <c r="AD8244">
        <f>+VLOOKUP(T8244,items!$A$2:$D$1255,4,0)</f>
        <v>0</v>
      </c>
      <c r="AE8244">
        <f>+VLOOKUP(T8244,Tabla1[],5,0)</f>
        <v>0</v>
      </c>
      <c r="AF8244">
        <f t="shared" si="128"/>
        <v>9</v>
      </c>
    </row>
    <row r="8245" spans="1:32" x14ac:dyDescent="0.25">
      <c r="A8245">
        <v>107555</v>
      </c>
      <c r="B8245" t="s">
        <v>5843</v>
      </c>
      <c r="C8245" t="s">
        <v>75</v>
      </c>
      <c r="D8245">
        <v>0</v>
      </c>
      <c r="F8245" t="s">
        <v>9541</v>
      </c>
      <c r="G8245" t="s">
        <v>9541</v>
      </c>
      <c r="H8245" t="s">
        <v>14430</v>
      </c>
      <c r="I8245" t="s">
        <v>37</v>
      </c>
      <c r="J8245" t="s">
        <v>14431</v>
      </c>
      <c r="K8245" t="s">
        <v>14432</v>
      </c>
      <c r="L8245" t="s">
        <v>37</v>
      </c>
      <c r="M8245" t="s">
        <v>10221</v>
      </c>
      <c r="N8245" t="s">
        <v>10221</v>
      </c>
      <c r="O8245" t="s">
        <v>11093</v>
      </c>
      <c r="P8245" t="s">
        <v>12153</v>
      </c>
      <c r="Q8245" t="s">
        <v>12153</v>
      </c>
      <c r="R8245" t="s">
        <v>43</v>
      </c>
      <c r="S8245" t="s">
        <v>164</v>
      </c>
      <c r="T8245" t="s">
        <v>1411</v>
      </c>
      <c r="U8245" t="s">
        <v>867</v>
      </c>
      <c r="X8245">
        <v>3.15</v>
      </c>
      <c r="Y8245">
        <v>0</v>
      </c>
      <c r="Z8245">
        <v>0</v>
      </c>
      <c r="AA8245">
        <v>0</v>
      </c>
      <c r="AB8245">
        <v>165690</v>
      </c>
      <c r="AC8245" t="s">
        <v>47</v>
      </c>
      <c r="AD8245">
        <f>+VLOOKUP(T8245,items!$A$2:$D$1255,4,0)</f>
        <v>0</v>
      </c>
      <c r="AE8245">
        <f>+VLOOKUP(T8245,Tabla1[],5,0)</f>
        <v>0</v>
      </c>
      <c r="AF8245">
        <f t="shared" si="128"/>
        <v>9</v>
      </c>
    </row>
    <row r="8246" spans="1:32" x14ac:dyDescent="0.25">
      <c r="A8246">
        <v>107575</v>
      </c>
      <c r="B8246" t="s">
        <v>1003</v>
      </c>
      <c r="C8246" t="s">
        <v>33</v>
      </c>
      <c r="D8246">
        <v>0</v>
      </c>
      <c r="F8246" t="s">
        <v>9541</v>
      </c>
      <c r="G8246" t="s">
        <v>10221</v>
      </c>
      <c r="H8246" t="s">
        <v>14433</v>
      </c>
      <c r="I8246" t="s">
        <v>37</v>
      </c>
      <c r="J8246" t="s">
        <v>14434</v>
      </c>
      <c r="K8246" t="s">
        <v>14435</v>
      </c>
      <c r="L8246" t="s">
        <v>37</v>
      </c>
      <c r="M8246" t="s">
        <v>9152</v>
      </c>
      <c r="N8246" t="s">
        <v>9152</v>
      </c>
      <c r="O8246" t="s">
        <v>12872</v>
      </c>
      <c r="P8246" t="s">
        <v>279</v>
      </c>
      <c r="Q8246" t="s">
        <v>280</v>
      </c>
      <c r="R8246" t="s">
        <v>43</v>
      </c>
      <c r="S8246" t="s">
        <v>108</v>
      </c>
      <c r="T8246" t="s">
        <v>11294</v>
      </c>
      <c r="U8246" t="s">
        <v>11295</v>
      </c>
      <c r="X8246">
        <v>8</v>
      </c>
      <c r="Y8246">
        <v>0</v>
      </c>
      <c r="Z8246">
        <v>0</v>
      </c>
      <c r="AA8246">
        <v>0</v>
      </c>
      <c r="AB8246">
        <v>0</v>
      </c>
      <c r="AC8246" t="s">
        <v>47</v>
      </c>
      <c r="AD8246" t="str">
        <f>+VLOOKUP(T8246,items!$A$2:$D$1255,4,0)</f>
        <v>MUEBLES</v>
      </c>
      <c r="AE8246">
        <f>+VLOOKUP(T8246,Tabla1[],5,0)</f>
        <v>0</v>
      </c>
      <c r="AF8246">
        <f t="shared" si="128"/>
        <v>11</v>
      </c>
    </row>
    <row r="8247" spans="1:32" x14ac:dyDescent="0.25">
      <c r="A8247">
        <v>107575</v>
      </c>
      <c r="B8247" t="s">
        <v>1003</v>
      </c>
      <c r="C8247" t="s">
        <v>33</v>
      </c>
      <c r="D8247">
        <v>0</v>
      </c>
      <c r="F8247" t="s">
        <v>9541</v>
      </c>
      <c r="G8247" t="s">
        <v>10221</v>
      </c>
      <c r="H8247" t="s">
        <v>14433</v>
      </c>
      <c r="I8247" t="s">
        <v>37</v>
      </c>
      <c r="J8247" t="s">
        <v>14434</v>
      </c>
      <c r="K8247" t="s">
        <v>14435</v>
      </c>
      <c r="L8247" t="s">
        <v>37</v>
      </c>
      <c r="M8247" t="s">
        <v>9152</v>
      </c>
      <c r="N8247" t="s">
        <v>9152</v>
      </c>
      <c r="O8247" t="s">
        <v>12872</v>
      </c>
      <c r="P8247" t="s">
        <v>279</v>
      </c>
      <c r="Q8247" t="s">
        <v>280</v>
      </c>
      <c r="R8247" t="s">
        <v>43</v>
      </c>
      <c r="S8247" t="s">
        <v>108</v>
      </c>
      <c r="T8247" t="s">
        <v>11306</v>
      </c>
      <c r="U8247" t="s">
        <v>11307</v>
      </c>
      <c r="V8247" t="s">
        <v>468</v>
      </c>
      <c r="X8247">
        <v>8</v>
      </c>
      <c r="Y8247">
        <v>0</v>
      </c>
      <c r="Z8247">
        <v>0</v>
      </c>
      <c r="AA8247">
        <v>0</v>
      </c>
      <c r="AB8247">
        <v>0</v>
      </c>
      <c r="AC8247" t="s">
        <v>47</v>
      </c>
      <c r="AD8247" t="str">
        <f>+VLOOKUP(T8247,items!$A$2:$D$1255,4,0)</f>
        <v>COJINES</v>
      </c>
      <c r="AE8247">
        <f>+VLOOKUP(T8247,Tabla1[],5,0)</f>
        <v>0</v>
      </c>
      <c r="AF8247">
        <f t="shared" si="128"/>
        <v>11</v>
      </c>
    </row>
    <row r="8248" spans="1:32" x14ac:dyDescent="0.25">
      <c r="A8248">
        <v>107576</v>
      </c>
      <c r="B8248" t="s">
        <v>14436</v>
      </c>
      <c r="C8248" t="s">
        <v>75</v>
      </c>
      <c r="D8248">
        <v>0</v>
      </c>
      <c r="F8248" t="s">
        <v>9541</v>
      </c>
      <c r="G8248" t="s">
        <v>9541</v>
      </c>
      <c r="H8248" t="s">
        <v>14437</v>
      </c>
      <c r="I8248" t="s">
        <v>37</v>
      </c>
      <c r="J8248" t="s">
        <v>14438</v>
      </c>
      <c r="K8248" t="s">
        <v>14439</v>
      </c>
      <c r="L8248" t="s">
        <v>37</v>
      </c>
      <c r="M8248" t="s">
        <v>10221</v>
      </c>
      <c r="N8248" t="s">
        <v>10221</v>
      </c>
      <c r="O8248" t="s">
        <v>9152</v>
      </c>
      <c r="P8248" t="s">
        <v>12153</v>
      </c>
      <c r="Q8248" t="s">
        <v>12153</v>
      </c>
      <c r="R8248" t="s">
        <v>43</v>
      </c>
      <c r="S8248" t="s">
        <v>44</v>
      </c>
      <c r="T8248" t="s">
        <v>9521</v>
      </c>
      <c r="U8248" t="s">
        <v>9522</v>
      </c>
      <c r="X8248">
        <v>1</v>
      </c>
      <c r="Y8248">
        <v>0</v>
      </c>
      <c r="Z8248">
        <v>0</v>
      </c>
      <c r="AA8248">
        <v>0</v>
      </c>
      <c r="AB8248">
        <v>280000</v>
      </c>
      <c r="AC8248" t="s">
        <v>47</v>
      </c>
      <c r="AD8248" t="e">
        <f>+VLOOKUP(T8248,items!$A$2:$D$1255,4,0)</f>
        <v>#N/A</v>
      </c>
      <c r="AE8248" t="e">
        <f>+VLOOKUP(T8248,Tabla1[],5,0)</f>
        <v>#N/A</v>
      </c>
      <c r="AF8248">
        <f t="shared" si="128"/>
        <v>9</v>
      </c>
    </row>
    <row r="8249" spans="1:32" x14ac:dyDescent="0.25">
      <c r="A8249">
        <v>107583</v>
      </c>
      <c r="B8249" t="s">
        <v>14436</v>
      </c>
      <c r="C8249" t="s">
        <v>75</v>
      </c>
      <c r="D8249">
        <v>0</v>
      </c>
      <c r="F8249" t="s">
        <v>10057</v>
      </c>
      <c r="G8249" t="s">
        <v>375</v>
      </c>
      <c r="H8249" t="s">
        <v>14440</v>
      </c>
      <c r="I8249" t="s">
        <v>37</v>
      </c>
      <c r="J8249" t="s">
        <v>14441</v>
      </c>
      <c r="K8249" t="s">
        <v>14442</v>
      </c>
      <c r="L8249" t="s">
        <v>37</v>
      </c>
      <c r="M8249" t="s">
        <v>3356</v>
      </c>
      <c r="N8249" t="s">
        <v>3356</v>
      </c>
      <c r="O8249" t="s">
        <v>12871</v>
      </c>
      <c r="P8249" t="s">
        <v>13518</v>
      </c>
      <c r="Q8249" t="s">
        <v>12980</v>
      </c>
      <c r="R8249" t="s">
        <v>764</v>
      </c>
      <c r="S8249" t="s">
        <v>44</v>
      </c>
      <c r="T8249" t="s">
        <v>1117</v>
      </c>
      <c r="U8249" t="s">
        <v>1118</v>
      </c>
      <c r="X8249">
        <v>4</v>
      </c>
      <c r="Y8249">
        <v>0</v>
      </c>
      <c r="Z8249">
        <v>0</v>
      </c>
      <c r="AA8249">
        <v>0</v>
      </c>
      <c r="AB8249">
        <v>482000</v>
      </c>
      <c r="AC8249" t="s">
        <v>47</v>
      </c>
      <c r="AD8249">
        <f>+VLOOKUP(T8249,items!$A$2:$D$1255,4,0)</f>
        <v>0</v>
      </c>
      <c r="AE8249">
        <f>+VLOOKUP(T8249,Tabla1[],5,0)</f>
        <v>0</v>
      </c>
      <c r="AF8249">
        <f t="shared" si="128"/>
        <v>10</v>
      </c>
    </row>
    <row r="8250" spans="1:32" x14ac:dyDescent="0.25">
      <c r="A8250">
        <v>107583</v>
      </c>
      <c r="B8250" t="s">
        <v>14436</v>
      </c>
      <c r="C8250" t="s">
        <v>75</v>
      </c>
      <c r="D8250">
        <v>0</v>
      </c>
      <c r="F8250" t="s">
        <v>10057</v>
      </c>
      <c r="G8250" t="s">
        <v>375</v>
      </c>
      <c r="H8250" t="s">
        <v>14440</v>
      </c>
      <c r="I8250" t="s">
        <v>37</v>
      </c>
      <c r="J8250" t="s">
        <v>14441</v>
      </c>
      <c r="K8250" t="s">
        <v>14442</v>
      </c>
      <c r="L8250" t="s">
        <v>37</v>
      </c>
      <c r="M8250" t="s">
        <v>3356</v>
      </c>
      <c r="N8250" t="s">
        <v>3356</v>
      </c>
      <c r="O8250" t="s">
        <v>12871</v>
      </c>
      <c r="P8250" t="s">
        <v>13518</v>
      </c>
      <c r="Q8250" t="s">
        <v>12980</v>
      </c>
      <c r="R8250" t="s">
        <v>764</v>
      </c>
      <c r="S8250" t="s">
        <v>44</v>
      </c>
      <c r="T8250" t="s">
        <v>2142</v>
      </c>
      <c r="U8250" t="s">
        <v>2143</v>
      </c>
      <c r="X8250">
        <v>2</v>
      </c>
      <c r="Y8250">
        <v>0</v>
      </c>
      <c r="Z8250">
        <v>0</v>
      </c>
      <c r="AA8250">
        <v>0</v>
      </c>
      <c r="AB8250">
        <v>72000</v>
      </c>
      <c r="AC8250" t="s">
        <v>47</v>
      </c>
      <c r="AD8250">
        <f>+VLOOKUP(T8250,items!$A$2:$D$1255,4,0)</f>
        <v>0</v>
      </c>
      <c r="AE8250">
        <f>+VLOOKUP(T8250,Tabla1[],5,0)</f>
        <v>0</v>
      </c>
      <c r="AF8250">
        <f t="shared" si="128"/>
        <v>10</v>
      </c>
    </row>
    <row r="8251" spans="1:32" x14ac:dyDescent="0.25">
      <c r="A8251">
        <v>107583</v>
      </c>
      <c r="B8251" t="s">
        <v>14436</v>
      </c>
      <c r="C8251" t="s">
        <v>75</v>
      </c>
      <c r="D8251">
        <v>0</v>
      </c>
      <c r="F8251" t="s">
        <v>10057</v>
      </c>
      <c r="G8251" t="s">
        <v>375</v>
      </c>
      <c r="H8251" t="s">
        <v>14440</v>
      </c>
      <c r="I8251" t="s">
        <v>37</v>
      </c>
      <c r="J8251" t="s">
        <v>14441</v>
      </c>
      <c r="K8251" t="s">
        <v>14442</v>
      </c>
      <c r="L8251" t="s">
        <v>37</v>
      </c>
      <c r="M8251" t="s">
        <v>3356</v>
      </c>
      <c r="N8251" t="s">
        <v>3356</v>
      </c>
      <c r="O8251" t="s">
        <v>12871</v>
      </c>
      <c r="P8251" t="s">
        <v>13518</v>
      </c>
      <c r="Q8251" t="s">
        <v>12980</v>
      </c>
      <c r="R8251" t="s">
        <v>764</v>
      </c>
      <c r="S8251" t="s">
        <v>44</v>
      </c>
      <c r="T8251" t="s">
        <v>8562</v>
      </c>
      <c r="U8251" t="s">
        <v>8623</v>
      </c>
      <c r="X8251">
        <v>1</v>
      </c>
      <c r="Y8251">
        <v>9800</v>
      </c>
      <c r="Z8251">
        <v>0</v>
      </c>
      <c r="AA8251">
        <v>3000</v>
      </c>
      <c r="AB8251">
        <v>1397151</v>
      </c>
      <c r="AC8251" t="s">
        <v>47</v>
      </c>
      <c r="AD8251">
        <f>+VLOOKUP(T8251,items!$A$2:$D$1255,4,0)</f>
        <v>0</v>
      </c>
      <c r="AE8251">
        <f>+VLOOKUP(T8251,Tabla1[],5,0)</f>
        <v>0</v>
      </c>
      <c r="AF8251">
        <f t="shared" si="128"/>
        <v>10</v>
      </c>
    </row>
    <row r="8252" spans="1:32" x14ac:dyDescent="0.25">
      <c r="A8252">
        <v>107583</v>
      </c>
      <c r="B8252" t="s">
        <v>14436</v>
      </c>
      <c r="C8252" t="s">
        <v>75</v>
      </c>
      <c r="D8252">
        <v>0</v>
      </c>
      <c r="F8252" t="s">
        <v>10057</v>
      </c>
      <c r="G8252" t="s">
        <v>375</v>
      </c>
      <c r="H8252" t="s">
        <v>14440</v>
      </c>
      <c r="I8252" t="s">
        <v>37</v>
      </c>
      <c r="J8252" t="s">
        <v>14441</v>
      </c>
      <c r="K8252" t="s">
        <v>14442</v>
      </c>
      <c r="L8252" t="s">
        <v>37</v>
      </c>
      <c r="M8252" t="s">
        <v>3356</v>
      </c>
      <c r="N8252" t="s">
        <v>3356</v>
      </c>
      <c r="O8252" t="s">
        <v>12871</v>
      </c>
      <c r="P8252" t="s">
        <v>13518</v>
      </c>
      <c r="Q8252" t="s">
        <v>12980</v>
      </c>
      <c r="R8252" t="s">
        <v>764</v>
      </c>
      <c r="S8252" t="s">
        <v>44</v>
      </c>
      <c r="T8252" t="s">
        <v>94</v>
      </c>
      <c r="U8252" t="s">
        <v>12261</v>
      </c>
      <c r="X8252">
        <v>1</v>
      </c>
      <c r="Y8252">
        <v>0</v>
      </c>
      <c r="Z8252">
        <v>0</v>
      </c>
      <c r="AA8252">
        <v>0</v>
      </c>
      <c r="AB8252">
        <v>350000</v>
      </c>
      <c r="AC8252" t="s">
        <v>47</v>
      </c>
      <c r="AD8252" t="e">
        <f>+VLOOKUP(T8252,items!$A$2:$D$1255,4,0)</f>
        <v>#N/A</v>
      </c>
      <c r="AE8252" t="e">
        <f>+VLOOKUP(T8252,Tabla1[],5,0)</f>
        <v>#N/A</v>
      </c>
      <c r="AF8252">
        <f t="shared" si="128"/>
        <v>10</v>
      </c>
    </row>
    <row r="8253" spans="1:32" x14ac:dyDescent="0.25">
      <c r="A8253">
        <v>107585</v>
      </c>
      <c r="B8253" t="s">
        <v>11936</v>
      </c>
      <c r="C8253" t="s">
        <v>75</v>
      </c>
      <c r="D8253">
        <v>0</v>
      </c>
      <c r="F8253" t="s">
        <v>9541</v>
      </c>
      <c r="G8253" t="s">
        <v>11093</v>
      </c>
      <c r="H8253" t="s">
        <v>14443</v>
      </c>
      <c r="I8253" t="s">
        <v>14444</v>
      </c>
      <c r="J8253" t="s">
        <v>14445</v>
      </c>
      <c r="K8253" t="s">
        <v>14446</v>
      </c>
      <c r="L8253" t="s">
        <v>37</v>
      </c>
      <c r="M8253" t="s">
        <v>9157</v>
      </c>
      <c r="N8253" t="s">
        <v>12331</v>
      </c>
      <c r="O8253" t="s">
        <v>12566</v>
      </c>
      <c r="P8253" t="s">
        <v>10656</v>
      </c>
      <c r="Q8253" t="s">
        <v>10656</v>
      </c>
      <c r="R8253" t="s">
        <v>127</v>
      </c>
      <c r="S8253" t="s">
        <v>108</v>
      </c>
      <c r="T8253" t="s">
        <v>299</v>
      </c>
      <c r="U8253" t="s">
        <v>300</v>
      </c>
      <c r="X8253">
        <v>1</v>
      </c>
      <c r="Y8253">
        <v>0</v>
      </c>
      <c r="Z8253">
        <v>0</v>
      </c>
      <c r="AA8253">
        <v>0</v>
      </c>
      <c r="AB8253">
        <v>2000000</v>
      </c>
      <c r="AC8253" t="s">
        <v>47</v>
      </c>
      <c r="AD8253">
        <f>+VLOOKUP(T8253,items!$A$2:$D$1255,4,0)</f>
        <v>0</v>
      </c>
      <c r="AE8253">
        <f>+VLOOKUP(T8253,Tabla1[],5,0)</f>
        <v>0</v>
      </c>
      <c r="AF8253">
        <f t="shared" si="128"/>
        <v>9</v>
      </c>
    </row>
    <row r="8254" spans="1:32" x14ac:dyDescent="0.25">
      <c r="A8254">
        <v>107585</v>
      </c>
      <c r="B8254" t="s">
        <v>11936</v>
      </c>
      <c r="C8254" t="s">
        <v>75</v>
      </c>
      <c r="D8254">
        <v>0</v>
      </c>
      <c r="F8254" t="s">
        <v>9541</v>
      </c>
      <c r="G8254" t="s">
        <v>11093</v>
      </c>
      <c r="H8254" t="s">
        <v>14443</v>
      </c>
      <c r="I8254" t="s">
        <v>14444</v>
      </c>
      <c r="J8254" t="s">
        <v>14445</v>
      </c>
      <c r="K8254" t="s">
        <v>14446</v>
      </c>
      <c r="L8254" t="s">
        <v>37</v>
      </c>
      <c r="M8254" t="s">
        <v>9157</v>
      </c>
      <c r="N8254" t="s">
        <v>12331</v>
      </c>
      <c r="O8254" t="s">
        <v>12566</v>
      </c>
      <c r="P8254" t="s">
        <v>10656</v>
      </c>
      <c r="Q8254" t="s">
        <v>10656</v>
      </c>
      <c r="R8254" t="s">
        <v>127</v>
      </c>
      <c r="S8254" t="s">
        <v>108</v>
      </c>
      <c r="T8254" t="s">
        <v>474</v>
      </c>
      <c r="U8254" t="s">
        <v>475</v>
      </c>
      <c r="X8254">
        <v>1</v>
      </c>
      <c r="Y8254">
        <v>0</v>
      </c>
      <c r="Z8254">
        <v>0</v>
      </c>
      <c r="AA8254">
        <v>0</v>
      </c>
      <c r="AB8254">
        <v>1200000</v>
      </c>
      <c r="AC8254" t="s">
        <v>47</v>
      </c>
      <c r="AD8254">
        <f>+VLOOKUP(T8254,items!$A$2:$D$1255,4,0)</f>
        <v>0</v>
      </c>
      <c r="AE8254">
        <f>+VLOOKUP(T8254,Tabla1[],5,0)</f>
        <v>0</v>
      </c>
      <c r="AF8254">
        <f t="shared" si="128"/>
        <v>9</v>
      </c>
    </row>
    <row r="8255" spans="1:32" x14ac:dyDescent="0.25">
      <c r="A8255">
        <v>107585</v>
      </c>
      <c r="B8255" t="s">
        <v>11936</v>
      </c>
      <c r="C8255" t="s">
        <v>75</v>
      </c>
      <c r="D8255">
        <v>0</v>
      </c>
      <c r="F8255" t="s">
        <v>9541</v>
      </c>
      <c r="G8255" t="s">
        <v>11093</v>
      </c>
      <c r="H8255" t="s">
        <v>14443</v>
      </c>
      <c r="I8255" t="s">
        <v>14444</v>
      </c>
      <c r="J8255" t="s">
        <v>14445</v>
      </c>
      <c r="K8255" t="s">
        <v>14446</v>
      </c>
      <c r="L8255" t="s">
        <v>37</v>
      </c>
      <c r="M8255" t="s">
        <v>9157</v>
      </c>
      <c r="N8255" t="s">
        <v>12331</v>
      </c>
      <c r="O8255" t="s">
        <v>12566</v>
      </c>
      <c r="P8255" t="s">
        <v>10656</v>
      </c>
      <c r="Q8255" t="s">
        <v>10656</v>
      </c>
      <c r="R8255" t="s">
        <v>127</v>
      </c>
      <c r="S8255" t="s">
        <v>108</v>
      </c>
      <c r="T8255" t="s">
        <v>392</v>
      </c>
      <c r="U8255" t="s">
        <v>393</v>
      </c>
      <c r="X8255">
        <v>1</v>
      </c>
      <c r="Y8255">
        <v>0</v>
      </c>
      <c r="Z8255">
        <v>0</v>
      </c>
      <c r="AA8255">
        <v>0</v>
      </c>
      <c r="AB8255">
        <v>600000</v>
      </c>
      <c r="AC8255" t="s">
        <v>47</v>
      </c>
      <c r="AD8255" t="e">
        <f>+VLOOKUP(T8255,items!$A$2:$D$1255,4,0)</f>
        <v>#N/A</v>
      </c>
      <c r="AE8255" t="e">
        <f>+VLOOKUP(T8255,Tabla1[],5,0)</f>
        <v>#N/A</v>
      </c>
      <c r="AF8255">
        <f t="shared" si="128"/>
        <v>9</v>
      </c>
    </row>
    <row r="8256" spans="1:32" x14ac:dyDescent="0.25">
      <c r="A8256">
        <v>107598</v>
      </c>
      <c r="B8256" t="s">
        <v>10965</v>
      </c>
      <c r="C8256" t="s">
        <v>75</v>
      </c>
      <c r="D8256">
        <v>0</v>
      </c>
      <c r="F8256" t="s">
        <v>10221</v>
      </c>
      <c r="G8256" t="s">
        <v>10221</v>
      </c>
      <c r="H8256" t="s">
        <v>14447</v>
      </c>
      <c r="I8256" t="s">
        <v>37</v>
      </c>
      <c r="J8256" t="s">
        <v>14448</v>
      </c>
      <c r="K8256" t="s">
        <v>14449</v>
      </c>
      <c r="L8256" t="s">
        <v>37</v>
      </c>
      <c r="M8256" t="s">
        <v>9152</v>
      </c>
      <c r="N8256" t="s">
        <v>9152</v>
      </c>
      <c r="O8256" t="s">
        <v>11093</v>
      </c>
      <c r="P8256" t="s">
        <v>12153</v>
      </c>
      <c r="Q8256" t="s">
        <v>12153</v>
      </c>
      <c r="R8256" t="s">
        <v>127</v>
      </c>
      <c r="S8256" t="s">
        <v>128</v>
      </c>
      <c r="T8256" t="s">
        <v>4078</v>
      </c>
      <c r="U8256" t="s">
        <v>313</v>
      </c>
      <c r="X8256">
        <v>1.3</v>
      </c>
      <c r="Y8256">
        <v>0</v>
      </c>
      <c r="Z8256">
        <v>0</v>
      </c>
      <c r="AA8256">
        <v>0</v>
      </c>
      <c r="AB8256">
        <v>327600</v>
      </c>
      <c r="AC8256" t="s">
        <v>47</v>
      </c>
      <c r="AD8256">
        <f>+VLOOKUP(T8256,items!$A$2:$D$1255,4,0)</f>
        <v>0</v>
      </c>
      <c r="AE8256">
        <f>+VLOOKUP(T8256,Tabla1[],5,0)</f>
        <v>0</v>
      </c>
      <c r="AF8256">
        <f t="shared" si="128"/>
        <v>9</v>
      </c>
    </row>
    <row r="8257" spans="1:34" x14ac:dyDescent="0.25">
      <c r="A8257">
        <v>107602</v>
      </c>
      <c r="B8257" t="s">
        <v>10575</v>
      </c>
      <c r="C8257" t="s">
        <v>75</v>
      </c>
      <c r="D8257">
        <v>0</v>
      </c>
      <c r="F8257" t="s">
        <v>10221</v>
      </c>
      <c r="G8257" t="s">
        <v>11093</v>
      </c>
      <c r="H8257" t="s">
        <v>14450</v>
      </c>
      <c r="I8257" t="s">
        <v>37</v>
      </c>
      <c r="J8257" t="s">
        <v>14451</v>
      </c>
      <c r="K8257" t="s">
        <v>14452</v>
      </c>
      <c r="L8257" t="s">
        <v>14453</v>
      </c>
      <c r="M8257" t="s">
        <v>9157</v>
      </c>
      <c r="N8257" t="s">
        <v>9157</v>
      </c>
      <c r="O8257" t="s">
        <v>12153</v>
      </c>
      <c r="P8257" t="s">
        <v>12331</v>
      </c>
      <c r="Q8257" t="s">
        <v>9158</v>
      </c>
      <c r="R8257" t="s">
        <v>63</v>
      </c>
      <c r="S8257" t="s">
        <v>44</v>
      </c>
      <c r="T8257" t="s">
        <v>94</v>
      </c>
      <c r="U8257" t="s">
        <v>12261</v>
      </c>
      <c r="X8257">
        <v>1</v>
      </c>
      <c r="Y8257">
        <v>0</v>
      </c>
      <c r="Z8257">
        <v>0</v>
      </c>
      <c r="AA8257">
        <v>0</v>
      </c>
      <c r="AB8257">
        <v>4970000</v>
      </c>
      <c r="AC8257" t="s">
        <v>47</v>
      </c>
      <c r="AD8257" t="e">
        <f>+VLOOKUP(T8257,items!$A$2:$D$1255,4,0)</f>
        <v>#N/A</v>
      </c>
      <c r="AE8257" t="e">
        <f>+VLOOKUP(T8257,Tabla1[],5,0)</f>
        <v>#N/A</v>
      </c>
      <c r="AF8257">
        <f t="shared" si="128"/>
        <v>9</v>
      </c>
    </row>
    <row r="8258" spans="1:34" x14ac:dyDescent="0.25">
      <c r="A8258">
        <v>107609</v>
      </c>
      <c r="B8258" t="s">
        <v>11430</v>
      </c>
      <c r="C8258" t="s">
        <v>33</v>
      </c>
      <c r="D8258">
        <v>0</v>
      </c>
      <c r="F8258" t="s">
        <v>10221</v>
      </c>
      <c r="G8258" t="s">
        <v>1250</v>
      </c>
      <c r="H8258" t="s">
        <v>14454</v>
      </c>
      <c r="I8258" t="s">
        <v>14455</v>
      </c>
      <c r="J8258" t="s">
        <v>37</v>
      </c>
      <c r="K8258" t="s">
        <v>37</v>
      </c>
      <c r="L8258" t="s">
        <v>37</v>
      </c>
      <c r="M8258" t="s">
        <v>11773</v>
      </c>
      <c r="N8258" t="s">
        <v>10057</v>
      </c>
      <c r="O8258" t="s">
        <v>10705</v>
      </c>
      <c r="P8258" t="s">
        <v>10705</v>
      </c>
      <c r="Q8258" t="s">
        <v>10705</v>
      </c>
      <c r="R8258" t="s">
        <v>11774</v>
      </c>
      <c r="S8258" t="s">
        <v>272</v>
      </c>
      <c r="T8258" t="s">
        <v>14456</v>
      </c>
      <c r="U8258" t="s">
        <v>14457</v>
      </c>
      <c r="X8258">
        <v>1</v>
      </c>
      <c r="Y8258">
        <v>0</v>
      </c>
      <c r="Z8258">
        <v>0</v>
      </c>
      <c r="AA8258">
        <v>0</v>
      </c>
      <c r="AB8258" s="14">
        <v>4959201.0959999999</v>
      </c>
      <c r="AC8258" t="s">
        <v>3553</v>
      </c>
      <c r="AD8258">
        <f>+VLOOKUP(T8258,items!$A$2:$D$1255,4,0)</f>
        <v>0</v>
      </c>
      <c r="AE8258">
        <f>+VLOOKUP(T8258,Tabla1[],5,0)</f>
        <v>0</v>
      </c>
      <c r="AF8258">
        <f t="shared" ref="AF8258:AF8321" si="129">+MONTH(O8258)</f>
        <v>11</v>
      </c>
      <c r="AG8258">
        <v>3816</v>
      </c>
      <c r="AH8258" s="14">
        <v>4959201.0959999999</v>
      </c>
    </row>
    <row r="8259" spans="1:34" x14ac:dyDescent="0.25">
      <c r="A8259">
        <v>107609</v>
      </c>
      <c r="B8259" t="s">
        <v>11430</v>
      </c>
      <c r="C8259" t="s">
        <v>33</v>
      </c>
      <c r="D8259">
        <v>0</v>
      </c>
      <c r="F8259" t="s">
        <v>10221</v>
      </c>
      <c r="G8259" t="s">
        <v>1250</v>
      </c>
      <c r="H8259" t="s">
        <v>14454</v>
      </c>
      <c r="I8259" t="s">
        <v>14455</v>
      </c>
      <c r="J8259" t="s">
        <v>37</v>
      </c>
      <c r="K8259" t="s">
        <v>37</v>
      </c>
      <c r="L8259" t="s">
        <v>37</v>
      </c>
      <c r="M8259" t="s">
        <v>11773</v>
      </c>
      <c r="N8259" t="s">
        <v>10057</v>
      </c>
      <c r="O8259" t="s">
        <v>10705</v>
      </c>
      <c r="P8259" t="s">
        <v>10705</v>
      </c>
      <c r="Q8259" t="s">
        <v>10705</v>
      </c>
      <c r="R8259" t="s">
        <v>11774</v>
      </c>
      <c r="S8259" t="s">
        <v>272</v>
      </c>
      <c r="T8259" t="s">
        <v>367</v>
      </c>
      <c r="U8259" t="s">
        <v>368</v>
      </c>
      <c r="W8259" t="s">
        <v>465</v>
      </c>
      <c r="X8259">
        <v>1</v>
      </c>
      <c r="Y8259">
        <v>4500</v>
      </c>
      <c r="Z8259">
        <v>0</v>
      </c>
      <c r="AA8259">
        <v>6000</v>
      </c>
      <c r="AB8259" s="14">
        <v>39846168.288000003</v>
      </c>
      <c r="AC8259" t="s">
        <v>3553</v>
      </c>
      <c r="AD8259" t="str">
        <f>+VLOOKUP(T8259,items!$A$2:$D$1255,4,0)</f>
        <v>PERGOLA</v>
      </c>
      <c r="AE8259" t="str">
        <f>+VLOOKUP(T8259,Tabla1[],5,0)</f>
        <v>MAXI PERGOLAM</v>
      </c>
      <c r="AF8259">
        <f t="shared" si="129"/>
        <v>11</v>
      </c>
      <c r="AG8259">
        <v>3816</v>
      </c>
      <c r="AH8259" s="14">
        <v>39846168.288000003</v>
      </c>
    </row>
    <row r="8260" spans="1:34" x14ac:dyDescent="0.25">
      <c r="A8260">
        <v>107616</v>
      </c>
      <c r="B8260" t="s">
        <v>14458</v>
      </c>
      <c r="C8260" t="s">
        <v>33</v>
      </c>
      <c r="D8260">
        <v>0</v>
      </c>
      <c r="F8260" t="s">
        <v>10221</v>
      </c>
      <c r="G8260" t="s">
        <v>9158</v>
      </c>
      <c r="H8260" t="s">
        <v>14459</v>
      </c>
      <c r="I8260" t="s">
        <v>37</v>
      </c>
      <c r="J8260" t="s">
        <v>14460</v>
      </c>
      <c r="K8260" t="s">
        <v>14461</v>
      </c>
      <c r="L8260" t="s">
        <v>14462</v>
      </c>
      <c r="M8260" t="s">
        <v>1250</v>
      </c>
      <c r="N8260" t="s">
        <v>1250</v>
      </c>
      <c r="O8260" t="s">
        <v>8609</v>
      </c>
      <c r="P8260" t="s">
        <v>3355</v>
      </c>
      <c r="Q8260" t="s">
        <v>375</v>
      </c>
      <c r="R8260" t="s">
        <v>63</v>
      </c>
      <c r="S8260" t="s">
        <v>108</v>
      </c>
      <c r="T8260" t="s">
        <v>8918</v>
      </c>
      <c r="U8260" t="s">
        <v>8919</v>
      </c>
      <c r="X8260">
        <v>1</v>
      </c>
      <c r="Y8260">
        <v>0</v>
      </c>
      <c r="Z8260">
        <v>0</v>
      </c>
      <c r="AA8260">
        <v>0</v>
      </c>
      <c r="AB8260">
        <v>45135</v>
      </c>
      <c r="AC8260" t="s">
        <v>47</v>
      </c>
      <c r="AD8260">
        <f>+VLOOKUP(T8260,items!$A$2:$D$1255,4,0)</f>
        <v>0</v>
      </c>
      <c r="AE8260">
        <f>+VLOOKUP(T8260,Tabla1[],5,0)</f>
        <v>0</v>
      </c>
      <c r="AF8260">
        <f t="shared" si="129"/>
        <v>10</v>
      </c>
    </row>
    <row r="8261" spans="1:34" x14ac:dyDescent="0.25">
      <c r="A8261">
        <v>107616</v>
      </c>
      <c r="B8261" t="s">
        <v>14458</v>
      </c>
      <c r="C8261" t="s">
        <v>33</v>
      </c>
      <c r="D8261">
        <v>0</v>
      </c>
      <c r="F8261" t="s">
        <v>10221</v>
      </c>
      <c r="G8261" t="s">
        <v>9158</v>
      </c>
      <c r="H8261" t="s">
        <v>14459</v>
      </c>
      <c r="I8261" t="s">
        <v>37</v>
      </c>
      <c r="J8261" t="s">
        <v>14460</v>
      </c>
      <c r="K8261" t="s">
        <v>14461</v>
      </c>
      <c r="L8261" t="s">
        <v>14462</v>
      </c>
      <c r="M8261" t="s">
        <v>1250</v>
      </c>
      <c r="N8261" t="s">
        <v>1250</v>
      </c>
      <c r="O8261" t="s">
        <v>8609</v>
      </c>
      <c r="P8261" t="s">
        <v>3355</v>
      </c>
      <c r="Q8261" t="s">
        <v>375</v>
      </c>
      <c r="R8261" t="s">
        <v>63</v>
      </c>
      <c r="S8261" t="s">
        <v>108</v>
      </c>
      <c r="T8261" t="s">
        <v>1786</v>
      </c>
      <c r="U8261" t="s">
        <v>1787</v>
      </c>
      <c r="V8261" t="s">
        <v>1609</v>
      </c>
      <c r="X8261">
        <v>1</v>
      </c>
      <c r="Y8261">
        <v>0</v>
      </c>
      <c r="Z8261">
        <v>0</v>
      </c>
      <c r="AA8261">
        <v>0</v>
      </c>
      <c r="AB8261">
        <v>1051560</v>
      </c>
      <c r="AC8261" t="s">
        <v>47</v>
      </c>
      <c r="AD8261">
        <f>+VLOOKUP(T8261,items!$A$2:$D$1255,4,0)</f>
        <v>0</v>
      </c>
      <c r="AE8261">
        <f>+VLOOKUP(T8261,Tabla1[],5,0)</f>
        <v>0</v>
      </c>
      <c r="AF8261">
        <f t="shared" si="129"/>
        <v>10</v>
      </c>
    </row>
    <row r="8262" spans="1:34" x14ac:dyDescent="0.25">
      <c r="A8262">
        <v>107624</v>
      </c>
      <c r="B8262" t="s">
        <v>1569</v>
      </c>
      <c r="C8262" t="s">
        <v>75</v>
      </c>
      <c r="D8262">
        <v>0</v>
      </c>
      <c r="F8262" t="s">
        <v>10221</v>
      </c>
      <c r="G8262" t="s">
        <v>10221</v>
      </c>
      <c r="H8262" t="s">
        <v>14463</v>
      </c>
      <c r="I8262" t="s">
        <v>37</v>
      </c>
      <c r="J8262" t="s">
        <v>14464</v>
      </c>
      <c r="K8262" t="s">
        <v>14465</v>
      </c>
      <c r="L8262" t="s">
        <v>37</v>
      </c>
      <c r="M8262" t="s">
        <v>9152</v>
      </c>
      <c r="N8262" t="s">
        <v>9152</v>
      </c>
      <c r="O8262" t="s">
        <v>9157</v>
      </c>
      <c r="P8262" t="s">
        <v>10370</v>
      </c>
      <c r="Q8262" t="s">
        <v>10370</v>
      </c>
      <c r="R8262" t="s">
        <v>127</v>
      </c>
      <c r="S8262" t="s">
        <v>164</v>
      </c>
      <c r="T8262" t="s">
        <v>816</v>
      </c>
      <c r="U8262" t="s">
        <v>817</v>
      </c>
      <c r="X8262">
        <v>2</v>
      </c>
      <c r="Y8262">
        <v>0</v>
      </c>
      <c r="Z8262">
        <v>0</v>
      </c>
      <c r="AA8262">
        <v>0</v>
      </c>
      <c r="AB8262">
        <v>232000</v>
      </c>
      <c r="AC8262" t="s">
        <v>47</v>
      </c>
      <c r="AD8262">
        <f>+VLOOKUP(T8262,items!$A$2:$D$1255,4,0)</f>
        <v>0</v>
      </c>
      <c r="AE8262">
        <f>+VLOOKUP(T8262,Tabla1[],5,0)</f>
        <v>0</v>
      </c>
      <c r="AF8262">
        <f t="shared" si="129"/>
        <v>9</v>
      </c>
    </row>
    <row r="8263" spans="1:34" x14ac:dyDescent="0.25">
      <c r="A8263">
        <v>107624</v>
      </c>
      <c r="B8263" t="s">
        <v>1569</v>
      </c>
      <c r="C8263" t="s">
        <v>75</v>
      </c>
      <c r="D8263">
        <v>0</v>
      </c>
      <c r="F8263" t="s">
        <v>10221</v>
      </c>
      <c r="G8263" t="s">
        <v>10221</v>
      </c>
      <c r="H8263" t="s">
        <v>14463</v>
      </c>
      <c r="I8263" t="s">
        <v>37</v>
      </c>
      <c r="J8263" t="s">
        <v>14464</v>
      </c>
      <c r="K8263" t="s">
        <v>14465</v>
      </c>
      <c r="L8263" t="s">
        <v>37</v>
      </c>
      <c r="M8263" t="s">
        <v>9152</v>
      </c>
      <c r="N8263" t="s">
        <v>9152</v>
      </c>
      <c r="O8263" t="s">
        <v>9157</v>
      </c>
      <c r="P8263" t="s">
        <v>10370</v>
      </c>
      <c r="Q8263" t="s">
        <v>10370</v>
      </c>
      <c r="R8263" t="s">
        <v>127</v>
      </c>
      <c r="S8263" t="s">
        <v>164</v>
      </c>
      <c r="T8263" t="s">
        <v>2908</v>
      </c>
      <c r="U8263" t="s">
        <v>958</v>
      </c>
      <c r="X8263">
        <v>40</v>
      </c>
      <c r="Y8263">
        <v>0</v>
      </c>
      <c r="Z8263">
        <v>0</v>
      </c>
      <c r="AA8263">
        <v>0</v>
      </c>
      <c r="AB8263">
        <v>2104000</v>
      </c>
      <c r="AC8263" t="s">
        <v>47</v>
      </c>
      <c r="AD8263">
        <f>+VLOOKUP(T8263,items!$A$2:$D$1255,4,0)</f>
        <v>0</v>
      </c>
      <c r="AE8263">
        <f>+VLOOKUP(T8263,Tabla1[],5,0)</f>
        <v>0</v>
      </c>
      <c r="AF8263">
        <f t="shared" si="129"/>
        <v>9</v>
      </c>
    </row>
    <row r="8264" spans="1:34" x14ac:dyDescent="0.25">
      <c r="A8264">
        <v>107628</v>
      </c>
      <c r="B8264" t="s">
        <v>14243</v>
      </c>
      <c r="C8264" t="s">
        <v>75</v>
      </c>
      <c r="D8264">
        <v>0</v>
      </c>
      <c r="F8264" t="s">
        <v>10221</v>
      </c>
      <c r="G8264" t="s">
        <v>10222</v>
      </c>
      <c r="H8264" t="s">
        <v>14466</v>
      </c>
      <c r="I8264" t="s">
        <v>37</v>
      </c>
      <c r="J8264" t="s">
        <v>14467</v>
      </c>
      <c r="K8264" t="s">
        <v>14468</v>
      </c>
      <c r="L8264" t="s">
        <v>37</v>
      </c>
      <c r="M8264" t="s">
        <v>9152</v>
      </c>
      <c r="N8264" t="s">
        <v>9152</v>
      </c>
      <c r="O8264" t="s">
        <v>9157</v>
      </c>
      <c r="P8264" t="s">
        <v>10370</v>
      </c>
      <c r="Q8264" t="s">
        <v>10370</v>
      </c>
      <c r="R8264" t="s">
        <v>127</v>
      </c>
      <c r="S8264" t="s">
        <v>164</v>
      </c>
      <c r="T8264" t="s">
        <v>3238</v>
      </c>
      <c r="U8264" t="s">
        <v>3239</v>
      </c>
      <c r="X8264">
        <v>2.5</v>
      </c>
      <c r="Y8264">
        <v>0</v>
      </c>
      <c r="Z8264">
        <v>0</v>
      </c>
      <c r="AA8264">
        <v>0</v>
      </c>
      <c r="AB8264">
        <v>131500</v>
      </c>
      <c r="AC8264" t="s">
        <v>47</v>
      </c>
      <c r="AD8264">
        <f>+VLOOKUP(T8264,items!$A$2:$D$1255,4,0)</f>
        <v>0</v>
      </c>
      <c r="AE8264">
        <f>+VLOOKUP(T8264,Tabla1[],5,0)</f>
        <v>0</v>
      </c>
      <c r="AF8264">
        <f t="shared" si="129"/>
        <v>9</v>
      </c>
    </row>
    <row r="8265" spans="1:34" x14ac:dyDescent="0.25">
      <c r="A8265">
        <v>107630</v>
      </c>
      <c r="B8265" t="s">
        <v>14469</v>
      </c>
      <c r="C8265" t="s">
        <v>33</v>
      </c>
      <c r="D8265">
        <v>0</v>
      </c>
      <c r="F8265" t="s">
        <v>10221</v>
      </c>
      <c r="G8265" t="s">
        <v>10221</v>
      </c>
      <c r="H8265" t="s">
        <v>14470</v>
      </c>
      <c r="I8265" t="s">
        <v>37</v>
      </c>
      <c r="J8265" t="s">
        <v>14471</v>
      </c>
      <c r="K8265" t="s">
        <v>14472</v>
      </c>
      <c r="L8265" t="s">
        <v>14473</v>
      </c>
      <c r="M8265" t="s">
        <v>9152</v>
      </c>
      <c r="N8265" t="s">
        <v>9157</v>
      </c>
      <c r="O8265" t="s">
        <v>3355</v>
      </c>
      <c r="P8265" t="s">
        <v>12767</v>
      </c>
      <c r="Q8265" t="s">
        <v>6297</v>
      </c>
      <c r="R8265" t="s">
        <v>127</v>
      </c>
      <c r="S8265" t="s">
        <v>256</v>
      </c>
      <c r="T8265" t="s">
        <v>3138</v>
      </c>
      <c r="U8265" t="s">
        <v>3139</v>
      </c>
      <c r="X8265">
        <v>2</v>
      </c>
      <c r="Y8265">
        <v>0</v>
      </c>
      <c r="Z8265">
        <v>0</v>
      </c>
      <c r="AA8265">
        <v>0</v>
      </c>
      <c r="AB8265">
        <v>857814</v>
      </c>
      <c r="AC8265" t="s">
        <v>47</v>
      </c>
      <c r="AD8265">
        <f>+VLOOKUP(T8265,items!$A$2:$D$1255,4,0)</f>
        <v>0</v>
      </c>
      <c r="AE8265">
        <f>+VLOOKUP(T8265,Tabla1[],5,0)</f>
        <v>0</v>
      </c>
      <c r="AF8265">
        <f t="shared" si="129"/>
        <v>10</v>
      </c>
    </row>
    <row r="8266" spans="1:34" x14ac:dyDescent="0.25">
      <c r="A8266">
        <v>107630</v>
      </c>
      <c r="B8266" t="s">
        <v>14469</v>
      </c>
      <c r="C8266" t="s">
        <v>33</v>
      </c>
      <c r="D8266">
        <v>0</v>
      </c>
      <c r="F8266" t="s">
        <v>10221</v>
      </c>
      <c r="G8266" t="s">
        <v>10221</v>
      </c>
      <c r="H8266" t="s">
        <v>14470</v>
      </c>
      <c r="I8266" t="s">
        <v>37</v>
      </c>
      <c r="J8266" t="s">
        <v>14471</v>
      </c>
      <c r="K8266" t="s">
        <v>14472</v>
      </c>
      <c r="L8266" t="s">
        <v>14473</v>
      </c>
      <c r="M8266" t="s">
        <v>9152</v>
      </c>
      <c r="N8266" t="s">
        <v>9157</v>
      </c>
      <c r="O8266" t="s">
        <v>3355</v>
      </c>
      <c r="P8266" t="s">
        <v>12767</v>
      </c>
      <c r="Q8266" t="s">
        <v>6297</v>
      </c>
      <c r="R8266" t="s">
        <v>127</v>
      </c>
      <c r="S8266" t="s">
        <v>256</v>
      </c>
      <c r="T8266" t="s">
        <v>5000</v>
      </c>
      <c r="U8266" t="s">
        <v>5001</v>
      </c>
      <c r="X8266">
        <v>2</v>
      </c>
      <c r="Y8266">
        <v>0</v>
      </c>
      <c r="Z8266">
        <v>0</v>
      </c>
      <c r="AA8266">
        <v>0</v>
      </c>
      <c r="AB8266">
        <v>1649738</v>
      </c>
      <c r="AC8266" t="s">
        <v>47</v>
      </c>
      <c r="AD8266">
        <f>+VLOOKUP(T8266,items!$A$2:$D$1255,4,0)</f>
        <v>0</v>
      </c>
      <c r="AE8266">
        <f>+VLOOKUP(T8266,Tabla1[],5,0)</f>
        <v>0</v>
      </c>
      <c r="AF8266">
        <f t="shared" si="129"/>
        <v>10</v>
      </c>
    </row>
    <row r="8267" spans="1:34" x14ac:dyDescent="0.25">
      <c r="A8267">
        <v>107630</v>
      </c>
      <c r="B8267" t="s">
        <v>14469</v>
      </c>
      <c r="C8267" t="s">
        <v>33</v>
      </c>
      <c r="D8267">
        <v>0</v>
      </c>
      <c r="F8267" t="s">
        <v>10221</v>
      </c>
      <c r="G8267" t="s">
        <v>10221</v>
      </c>
      <c r="H8267" t="s">
        <v>14470</v>
      </c>
      <c r="I8267" t="s">
        <v>37</v>
      </c>
      <c r="J8267" t="s">
        <v>14471</v>
      </c>
      <c r="K8267" t="s">
        <v>14472</v>
      </c>
      <c r="L8267" t="s">
        <v>14473</v>
      </c>
      <c r="M8267" t="s">
        <v>9152</v>
      </c>
      <c r="N8267" t="s">
        <v>9157</v>
      </c>
      <c r="O8267" t="s">
        <v>3355</v>
      </c>
      <c r="P8267" t="s">
        <v>12767</v>
      </c>
      <c r="Q8267" t="s">
        <v>6297</v>
      </c>
      <c r="R8267" t="s">
        <v>127</v>
      </c>
      <c r="S8267" t="s">
        <v>256</v>
      </c>
      <c r="T8267" t="s">
        <v>3142</v>
      </c>
      <c r="U8267" t="s">
        <v>3143</v>
      </c>
      <c r="X8267">
        <v>1</v>
      </c>
      <c r="Y8267">
        <v>0</v>
      </c>
      <c r="Z8267">
        <v>0</v>
      </c>
      <c r="AA8267">
        <v>0</v>
      </c>
      <c r="AB8267">
        <v>648056</v>
      </c>
      <c r="AC8267" t="s">
        <v>47</v>
      </c>
      <c r="AD8267" t="str">
        <f>+VLOOKUP(T8267,items!$A$2:$D$1255,4,0)</f>
        <v>MUEBLES</v>
      </c>
      <c r="AE8267">
        <f>+VLOOKUP(T8267,Tabla1[],5,0)</f>
        <v>0</v>
      </c>
      <c r="AF8267">
        <f t="shared" si="129"/>
        <v>10</v>
      </c>
    </row>
    <row r="8268" spans="1:34" x14ac:dyDescent="0.25">
      <c r="A8268">
        <v>107630</v>
      </c>
      <c r="B8268" t="s">
        <v>14469</v>
      </c>
      <c r="C8268" t="s">
        <v>33</v>
      </c>
      <c r="D8268">
        <v>0</v>
      </c>
      <c r="F8268" t="s">
        <v>10221</v>
      </c>
      <c r="G8268" t="s">
        <v>10221</v>
      </c>
      <c r="H8268" t="s">
        <v>14470</v>
      </c>
      <c r="I8268" t="s">
        <v>37</v>
      </c>
      <c r="J8268" t="s">
        <v>14471</v>
      </c>
      <c r="K8268" t="s">
        <v>14472</v>
      </c>
      <c r="L8268" t="s">
        <v>14473</v>
      </c>
      <c r="M8268" t="s">
        <v>9152</v>
      </c>
      <c r="N8268" t="s">
        <v>9157</v>
      </c>
      <c r="O8268" t="s">
        <v>3355</v>
      </c>
      <c r="P8268" t="s">
        <v>12767</v>
      </c>
      <c r="Q8268" t="s">
        <v>6297</v>
      </c>
      <c r="R8268" t="s">
        <v>127</v>
      </c>
      <c r="S8268" t="s">
        <v>256</v>
      </c>
      <c r="T8268" t="s">
        <v>691</v>
      </c>
      <c r="U8268" t="s">
        <v>692</v>
      </c>
      <c r="X8268">
        <v>1</v>
      </c>
      <c r="Y8268">
        <v>0</v>
      </c>
      <c r="Z8268">
        <v>0</v>
      </c>
      <c r="AA8268">
        <v>0</v>
      </c>
      <c r="AB8268">
        <v>80000</v>
      </c>
      <c r="AC8268" t="s">
        <v>47</v>
      </c>
      <c r="AD8268" t="e">
        <f>+VLOOKUP(T8268,items!$A$2:$D$1255,4,0)</f>
        <v>#N/A</v>
      </c>
      <c r="AE8268" t="e">
        <f>+VLOOKUP(T8268,Tabla1[],5,0)</f>
        <v>#N/A</v>
      </c>
      <c r="AF8268">
        <f t="shared" si="129"/>
        <v>10</v>
      </c>
    </row>
    <row r="8269" spans="1:34" x14ac:dyDescent="0.25">
      <c r="A8269">
        <v>107631</v>
      </c>
      <c r="B8269" t="s">
        <v>14474</v>
      </c>
      <c r="C8269" t="s">
        <v>75</v>
      </c>
      <c r="D8269">
        <v>0</v>
      </c>
      <c r="F8269" t="s">
        <v>10222</v>
      </c>
      <c r="G8269" t="s">
        <v>9152</v>
      </c>
      <c r="H8269" t="s">
        <v>14475</v>
      </c>
      <c r="I8269" t="s">
        <v>37</v>
      </c>
      <c r="J8269" t="s">
        <v>14476</v>
      </c>
      <c r="K8269" t="s">
        <v>14477</v>
      </c>
      <c r="L8269" t="s">
        <v>14478</v>
      </c>
      <c r="M8269" t="s">
        <v>11093</v>
      </c>
      <c r="N8269" t="s">
        <v>11093</v>
      </c>
      <c r="O8269" t="s">
        <v>8608</v>
      </c>
      <c r="P8269" t="s">
        <v>12569</v>
      </c>
      <c r="Q8269" t="s">
        <v>10656</v>
      </c>
      <c r="R8269" t="s">
        <v>127</v>
      </c>
      <c r="S8269" t="s">
        <v>164</v>
      </c>
      <c r="T8269" t="s">
        <v>3200</v>
      </c>
      <c r="U8269" t="s">
        <v>3201</v>
      </c>
      <c r="X8269">
        <v>12</v>
      </c>
      <c r="Y8269">
        <v>0</v>
      </c>
      <c r="Z8269">
        <v>0</v>
      </c>
      <c r="AA8269">
        <v>0</v>
      </c>
      <c r="AB8269">
        <v>24000</v>
      </c>
      <c r="AC8269" t="s">
        <v>47</v>
      </c>
      <c r="AD8269">
        <f>+VLOOKUP(T8269,items!$A$2:$D$1255,4,0)</f>
        <v>0</v>
      </c>
      <c r="AE8269">
        <f>+VLOOKUP(T8269,Tabla1[],5,0)</f>
        <v>0</v>
      </c>
      <c r="AF8269">
        <f t="shared" si="129"/>
        <v>9</v>
      </c>
    </row>
    <row r="8270" spans="1:34" x14ac:dyDescent="0.25">
      <c r="A8270">
        <v>107631</v>
      </c>
      <c r="B8270" t="s">
        <v>14474</v>
      </c>
      <c r="C8270" t="s">
        <v>75</v>
      </c>
      <c r="D8270">
        <v>0</v>
      </c>
      <c r="F8270" t="s">
        <v>10222</v>
      </c>
      <c r="G8270" t="s">
        <v>9152</v>
      </c>
      <c r="H8270" t="s">
        <v>14475</v>
      </c>
      <c r="I8270" t="s">
        <v>37</v>
      </c>
      <c r="J8270" t="s">
        <v>14476</v>
      </c>
      <c r="K8270" t="s">
        <v>14477</v>
      </c>
      <c r="L8270" t="s">
        <v>14478</v>
      </c>
      <c r="M8270" t="s">
        <v>11093</v>
      </c>
      <c r="N8270" t="s">
        <v>11093</v>
      </c>
      <c r="O8270" t="s">
        <v>8608</v>
      </c>
      <c r="P8270" t="s">
        <v>12569</v>
      </c>
      <c r="Q8270" t="s">
        <v>10656</v>
      </c>
      <c r="R8270" t="s">
        <v>127</v>
      </c>
      <c r="S8270" t="s">
        <v>164</v>
      </c>
      <c r="T8270" t="s">
        <v>14479</v>
      </c>
      <c r="U8270" t="s">
        <v>14480</v>
      </c>
      <c r="V8270" t="s">
        <v>1576</v>
      </c>
      <c r="X8270">
        <v>1</v>
      </c>
      <c r="Y8270">
        <v>0</v>
      </c>
      <c r="Z8270">
        <v>0</v>
      </c>
      <c r="AA8270">
        <v>0</v>
      </c>
      <c r="AB8270">
        <v>943058</v>
      </c>
      <c r="AC8270" t="s">
        <v>47</v>
      </c>
      <c r="AD8270">
        <f>+VLOOKUP(T8270,items!$A$2:$D$1255,4,0)</f>
        <v>0</v>
      </c>
      <c r="AE8270">
        <f>+VLOOKUP(T8270,Tabla1[],5,0)</f>
        <v>0</v>
      </c>
      <c r="AF8270">
        <f t="shared" si="129"/>
        <v>9</v>
      </c>
    </row>
    <row r="8271" spans="1:34" x14ac:dyDescent="0.25">
      <c r="A8271">
        <v>107631</v>
      </c>
      <c r="B8271" t="s">
        <v>14474</v>
      </c>
      <c r="C8271" t="s">
        <v>75</v>
      </c>
      <c r="D8271">
        <v>0</v>
      </c>
      <c r="F8271" t="s">
        <v>10222</v>
      </c>
      <c r="G8271" t="s">
        <v>9152</v>
      </c>
      <c r="H8271" t="s">
        <v>14475</v>
      </c>
      <c r="I8271" t="s">
        <v>37</v>
      </c>
      <c r="J8271" t="s">
        <v>14476</v>
      </c>
      <c r="K8271" t="s">
        <v>14477</v>
      </c>
      <c r="L8271" t="s">
        <v>14478</v>
      </c>
      <c r="M8271" t="s">
        <v>11093</v>
      </c>
      <c r="N8271" t="s">
        <v>11093</v>
      </c>
      <c r="O8271" t="s">
        <v>8608</v>
      </c>
      <c r="P8271" t="s">
        <v>12569</v>
      </c>
      <c r="Q8271" t="s">
        <v>10656</v>
      </c>
      <c r="R8271" t="s">
        <v>127</v>
      </c>
      <c r="S8271" t="s">
        <v>164</v>
      </c>
      <c r="T8271" t="s">
        <v>1581</v>
      </c>
      <c r="U8271" t="s">
        <v>1582</v>
      </c>
      <c r="X8271">
        <v>1</v>
      </c>
      <c r="Y8271">
        <v>0</v>
      </c>
      <c r="Z8271">
        <v>0</v>
      </c>
      <c r="AA8271">
        <v>0</v>
      </c>
      <c r="AB8271">
        <v>600000</v>
      </c>
      <c r="AC8271" t="s">
        <v>47</v>
      </c>
      <c r="AD8271">
        <f>+VLOOKUP(T8271,items!$A$2:$D$1255,4,0)</f>
        <v>0</v>
      </c>
      <c r="AE8271">
        <f>+VLOOKUP(T8271,Tabla1[],5,0)</f>
        <v>0</v>
      </c>
      <c r="AF8271">
        <f t="shared" si="129"/>
        <v>9</v>
      </c>
    </row>
    <row r="8272" spans="1:34" x14ac:dyDescent="0.25">
      <c r="A8272">
        <v>107632</v>
      </c>
      <c r="B8272" t="s">
        <v>2773</v>
      </c>
      <c r="C8272" t="s">
        <v>75</v>
      </c>
      <c r="D8272">
        <v>0</v>
      </c>
      <c r="F8272" t="s">
        <v>10222</v>
      </c>
      <c r="G8272" t="s">
        <v>12569</v>
      </c>
      <c r="H8272" t="s">
        <v>14481</v>
      </c>
      <c r="I8272" t="s">
        <v>14482</v>
      </c>
      <c r="J8272" t="s">
        <v>14483</v>
      </c>
      <c r="K8272" t="s">
        <v>14484</v>
      </c>
      <c r="L8272" t="s">
        <v>37</v>
      </c>
      <c r="M8272" t="s">
        <v>371</v>
      </c>
      <c r="N8272" t="s">
        <v>10703</v>
      </c>
      <c r="O8272" t="s">
        <v>171</v>
      </c>
      <c r="P8272" t="s">
        <v>6297</v>
      </c>
      <c r="Q8272" t="s">
        <v>6297</v>
      </c>
      <c r="R8272" t="s">
        <v>127</v>
      </c>
      <c r="S8272" t="s">
        <v>164</v>
      </c>
      <c r="T8272" t="s">
        <v>11978</v>
      </c>
      <c r="U8272" t="s">
        <v>11979</v>
      </c>
      <c r="X8272">
        <v>1</v>
      </c>
      <c r="Y8272">
        <v>0</v>
      </c>
      <c r="Z8272">
        <v>0</v>
      </c>
      <c r="AA8272">
        <v>0</v>
      </c>
      <c r="AB8272">
        <v>555000</v>
      </c>
      <c r="AC8272" t="s">
        <v>47</v>
      </c>
      <c r="AD8272">
        <f>+VLOOKUP(T8272,items!$A$2:$D$1255,4,0)</f>
        <v>0</v>
      </c>
      <c r="AE8272">
        <f>+VLOOKUP(T8272,Tabla1[],5,0)</f>
        <v>0</v>
      </c>
      <c r="AF8272">
        <f t="shared" si="129"/>
        <v>10</v>
      </c>
    </row>
    <row r="8273" spans="1:32" x14ac:dyDescent="0.25">
      <c r="A8273">
        <v>107632</v>
      </c>
      <c r="B8273" t="s">
        <v>2773</v>
      </c>
      <c r="C8273" t="s">
        <v>75</v>
      </c>
      <c r="D8273">
        <v>0</v>
      </c>
      <c r="F8273" t="s">
        <v>10222</v>
      </c>
      <c r="G8273" t="s">
        <v>12569</v>
      </c>
      <c r="H8273" t="s">
        <v>14481</v>
      </c>
      <c r="I8273" t="s">
        <v>14482</v>
      </c>
      <c r="J8273" t="s">
        <v>14483</v>
      </c>
      <c r="K8273" t="s">
        <v>14484</v>
      </c>
      <c r="L8273" t="s">
        <v>37</v>
      </c>
      <c r="M8273" t="s">
        <v>371</v>
      </c>
      <c r="N8273" t="s">
        <v>10703</v>
      </c>
      <c r="O8273" t="s">
        <v>171</v>
      </c>
      <c r="P8273" t="s">
        <v>6297</v>
      </c>
      <c r="Q8273" t="s">
        <v>6297</v>
      </c>
      <c r="R8273" t="s">
        <v>127</v>
      </c>
      <c r="S8273" t="s">
        <v>164</v>
      </c>
      <c r="T8273" t="s">
        <v>14485</v>
      </c>
      <c r="U8273" t="s">
        <v>14486</v>
      </c>
      <c r="W8273" t="s">
        <v>1095</v>
      </c>
      <c r="X8273">
        <v>2</v>
      </c>
      <c r="Y8273">
        <v>9000</v>
      </c>
      <c r="Z8273">
        <v>0</v>
      </c>
      <c r="AA8273">
        <v>4000</v>
      </c>
      <c r="AB8273">
        <v>11296500</v>
      </c>
      <c r="AC8273" t="s">
        <v>47</v>
      </c>
      <c r="AD8273" t="str">
        <f>+VLOOKUP(T8273,items!$A$2:$D$1255,4,0)</f>
        <v>ESTRUCTURA-SOMBRALINA</v>
      </c>
      <c r="AE8273">
        <f>+VLOOKUP(T8273,Tabla1[],5,0)</f>
        <v>0</v>
      </c>
      <c r="AF8273">
        <f t="shared" si="129"/>
        <v>10</v>
      </c>
    </row>
    <row r="8274" spans="1:32" x14ac:dyDescent="0.25">
      <c r="A8274">
        <v>107633</v>
      </c>
      <c r="B8274" t="s">
        <v>14487</v>
      </c>
      <c r="C8274" t="s">
        <v>33</v>
      </c>
      <c r="D8274">
        <v>0</v>
      </c>
      <c r="F8274" t="s">
        <v>10222</v>
      </c>
      <c r="G8274" t="s">
        <v>9157</v>
      </c>
      <c r="H8274" t="s">
        <v>14488</v>
      </c>
      <c r="I8274" t="s">
        <v>14489</v>
      </c>
      <c r="J8274" t="s">
        <v>14490</v>
      </c>
      <c r="K8274" t="s">
        <v>14491</v>
      </c>
      <c r="L8274" t="s">
        <v>14492</v>
      </c>
      <c r="M8274" t="s">
        <v>12153</v>
      </c>
      <c r="N8274" t="s">
        <v>3354</v>
      </c>
      <c r="O8274" t="s">
        <v>371</v>
      </c>
      <c r="P8274" t="s">
        <v>175</v>
      </c>
      <c r="Q8274" t="s">
        <v>171</v>
      </c>
      <c r="R8274" t="s">
        <v>63</v>
      </c>
      <c r="S8274" t="s">
        <v>88</v>
      </c>
      <c r="T8274" t="s">
        <v>3138</v>
      </c>
      <c r="U8274" t="s">
        <v>3139</v>
      </c>
      <c r="X8274">
        <v>7</v>
      </c>
      <c r="Y8274">
        <v>0</v>
      </c>
      <c r="Z8274">
        <v>0</v>
      </c>
      <c r="AA8274">
        <v>0</v>
      </c>
      <c r="AB8274">
        <v>2649129</v>
      </c>
      <c r="AC8274" t="s">
        <v>47</v>
      </c>
      <c r="AD8274">
        <f>+VLOOKUP(T8274,items!$A$2:$D$1255,4,0)</f>
        <v>0</v>
      </c>
      <c r="AE8274">
        <f>+VLOOKUP(T8274,Tabla1[],5,0)</f>
        <v>0</v>
      </c>
      <c r="AF8274">
        <f t="shared" si="129"/>
        <v>10</v>
      </c>
    </row>
    <row r="8275" spans="1:32" x14ac:dyDescent="0.25">
      <c r="A8275">
        <v>107633</v>
      </c>
      <c r="B8275" t="s">
        <v>14487</v>
      </c>
      <c r="C8275" t="s">
        <v>33</v>
      </c>
      <c r="D8275">
        <v>0</v>
      </c>
      <c r="F8275" t="s">
        <v>10222</v>
      </c>
      <c r="G8275" t="s">
        <v>9157</v>
      </c>
      <c r="H8275" t="s">
        <v>14488</v>
      </c>
      <c r="I8275" t="s">
        <v>14489</v>
      </c>
      <c r="J8275" t="s">
        <v>14490</v>
      </c>
      <c r="K8275" t="s">
        <v>14491</v>
      </c>
      <c r="L8275" t="s">
        <v>14492</v>
      </c>
      <c r="M8275" t="s">
        <v>12153</v>
      </c>
      <c r="N8275" t="s">
        <v>3354</v>
      </c>
      <c r="O8275" t="s">
        <v>371</v>
      </c>
      <c r="P8275" t="s">
        <v>175</v>
      </c>
      <c r="Q8275" t="s">
        <v>171</v>
      </c>
      <c r="R8275" t="s">
        <v>63</v>
      </c>
      <c r="S8275" t="s">
        <v>88</v>
      </c>
      <c r="T8275" t="s">
        <v>11559</v>
      </c>
      <c r="U8275" t="s">
        <v>11560</v>
      </c>
      <c r="X8275">
        <v>4</v>
      </c>
      <c r="Y8275">
        <v>0</v>
      </c>
      <c r="Z8275">
        <v>0</v>
      </c>
      <c r="AA8275">
        <v>0</v>
      </c>
      <c r="AB8275">
        <v>1895460</v>
      </c>
      <c r="AC8275" t="s">
        <v>47</v>
      </c>
      <c r="AD8275" t="str">
        <f>+VLOOKUP(T8275,items!$A$2:$D$1255,4,0)</f>
        <v>MUEBLES</v>
      </c>
      <c r="AE8275">
        <f>+VLOOKUP(T8275,Tabla1[],5,0)</f>
        <v>0</v>
      </c>
      <c r="AF8275">
        <f t="shared" si="129"/>
        <v>10</v>
      </c>
    </row>
    <row r="8276" spans="1:32" x14ac:dyDescent="0.25">
      <c r="A8276">
        <v>107633</v>
      </c>
      <c r="B8276" t="s">
        <v>14487</v>
      </c>
      <c r="C8276" t="s">
        <v>33</v>
      </c>
      <c r="D8276">
        <v>0</v>
      </c>
      <c r="F8276" t="s">
        <v>10222</v>
      </c>
      <c r="G8276" t="s">
        <v>9157</v>
      </c>
      <c r="H8276" t="s">
        <v>14488</v>
      </c>
      <c r="I8276" t="s">
        <v>14489</v>
      </c>
      <c r="J8276" t="s">
        <v>14490</v>
      </c>
      <c r="K8276" t="s">
        <v>14491</v>
      </c>
      <c r="L8276" t="s">
        <v>14492</v>
      </c>
      <c r="M8276" t="s">
        <v>12153</v>
      </c>
      <c r="N8276" t="s">
        <v>3354</v>
      </c>
      <c r="O8276" t="s">
        <v>371</v>
      </c>
      <c r="P8276" t="s">
        <v>175</v>
      </c>
      <c r="Q8276" t="s">
        <v>171</v>
      </c>
      <c r="R8276" t="s">
        <v>63</v>
      </c>
      <c r="S8276" t="s">
        <v>88</v>
      </c>
      <c r="T8276" t="s">
        <v>1459</v>
      </c>
      <c r="U8276" t="s">
        <v>1460</v>
      </c>
      <c r="X8276">
        <v>25</v>
      </c>
      <c r="Y8276">
        <v>0</v>
      </c>
      <c r="Z8276">
        <v>0</v>
      </c>
      <c r="AA8276">
        <v>0</v>
      </c>
      <c r="AB8276">
        <v>9339650</v>
      </c>
      <c r="AC8276" t="s">
        <v>47</v>
      </c>
      <c r="AD8276" t="str">
        <f>+VLOOKUP(T8276,items!$A$2:$D$1255,4,0)</f>
        <v>MUEBLES</v>
      </c>
      <c r="AE8276">
        <f>+VLOOKUP(T8276,Tabla1[],5,0)</f>
        <v>0</v>
      </c>
      <c r="AF8276">
        <f t="shared" si="129"/>
        <v>10</v>
      </c>
    </row>
    <row r="8277" spans="1:32" x14ac:dyDescent="0.25">
      <c r="A8277">
        <v>107634</v>
      </c>
      <c r="B8277" t="s">
        <v>14493</v>
      </c>
      <c r="C8277" t="s">
        <v>75</v>
      </c>
      <c r="D8277">
        <v>0</v>
      </c>
      <c r="F8277" t="s">
        <v>10644</v>
      </c>
      <c r="G8277" t="s">
        <v>6292</v>
      </c>
      <c r="H8277" t="s">
        <v>14494</v>
      </c>
      <c r="I8277" t="s">
        <v>14495</v>
      </c>
      <c r="J8277" t="s">
        <v>14496</v>
      </c>
      <c r="K8277" t="s">
        <v>14497</v>
      </c>
      <c r="L8277" t="s">
        <v>14498</v>
      </c>
      <c r="M8277" t="s">
        <v>6296</v>
      </c>
      <c r="N8277" t="s">
        <v>12746</v>
      </c>
      <c r="O8277" t="s">
        <v>3391</v>
      </c>
      <c r="P8277" t="s">
        <v>12254</v>
      </c>
      <c r="Q8277" t="s">
        <v>10057</v>
      </c>
      <c r="R8277" t="s">
        <v>63</v>
      </c>
      <c r="S8277" t="s">
        <v>108</v>
      </c>
      <c r="T8277" t="s">
        <v>7796</v>
      </c>
      <c r="U8277" t="s">
        <v>7797</v>
      </c>
      <c r="X8277">
        <v>2</v>
      </c>
      <c r="Y8277">
        <v>0</v>
      </c>
      <c r="Z8277">
        <v>0</v>
      </c>
      <c r="AA8277">
        <v>0</v>
      </c>
      <c r="AB8277">
        <v>415660</v>
      </c>
      <c r="AC8277" t="s">
        <v>47</v>
      </c>
      <c r="AD8277">
        <f>+VLOOKUP(T8277,items!$A$2:$D$1255,4,0)</f>
        <v>0</v>
      </c>
      <c r="AE8277">
        <f>+VLOOKUP(T8277,Tabla1[],5,0)</f>
        <v>0</v>
      </c>
      <c r="AF8277">
        <f t="shared" si="129"/>
        <v>10</v>
      </c>
    </row>
    <row r="8278" spans="1:32" x14ac:dyDescent="0.25">
      <c r="A8278">
        <v>107634</v>
      </c>
      <c r="B8278" t="s">
        <v>14493</v>
      </c>
      <c r="C8278" t="s">
        <v>75</v>
      </c>
      <c r="D8278">
        <v>0</v>
      </c>
      <c r="F8278" t="s">
        <v>10644</v>
      </c>
      <c r="G8278" t="s">
        <v>6292</v>
      </c>
      <c r="H8278" t="s">
        <v>14494</v>
      </c>
      <c r="I8278" t="s">
        <v>14495</v>
      </c>
      <c r="J8278" t="s">
        <v>14496</v>
      </c>
      <c r="K8278" t="s">
        <v>14497</v>
      </c>
      <c r="L8278" t="s">
        <v>14498</v>
      </c>
      <c r="M8278" t="s">
        <v>6296</v>
      </c>
      <c r="N8278" t="s">
        <v>12746</v>
      </c>
      <c r="O8278" t="s">
        <v>3391</v>
      </c>
      <c r="P8278" t="s">
        <v>12254</v>
      </c>
      <c r="Q8278" t="s">
        <v>10057</v>
      </c>
      <c r="R8278" t="s">
        <v>63</v>
      </c>
      <c r="S8278" t="s">
        <v>108</v>
      </c>
      <c r="T8278" t="s">
        <v>1855</v>
      </c>
      <c r="U8278" t="s">
        <v>1856</v>
      </c>
      <c r="X8278">
        <v>2</v>
      </c>
      <c r="Y8278">
        <v>0</v>
      </c>
      <c r="Z8278">
        <v>0</v>
      </c>
      <c r="AA8278">
        <v>0</v>
      </c>
      <c r="AB8278">
        <v>28000</v>
      </c>
      <c r="AC8278" t="s">
        <v>47</v>
      </c>
      <c r="AD8278">
        <f>+VLOOKUP(T8278,items!$A$2:$D$1255,4,0)</f>
        <v>0</v>
      </c>
      <c r="AE8278">
        <f>+VLOOKUP(T8278,Tabla1[],5,0)</f>
        <v>0</v>
      </c>
      <c r="AF8278">
        <f t="shared" si="129"/>
        <v>10</v>
      </c>
    </row>
    <row r="8279" spans="1:32" x14ac:dyDescent="0.25">
      <c r="A8279">
        <v>107634</v>
      </c>
      <c r="B8279" t="s">
        <v>14493</v>
      </c>
      <c r="C8279" t="s">
        <v>75</v>
      </c>
      <c r="D8279">
        <v>0</v>
      </c>
      <c r="F8279" t="s">
        <v>10644</v>
      </c>
      <c r="G8279" t="s">
        <v>6292</v>
      </c>
      <c r="H8279" t="s">
        <v>14494</v>
      </c>
      <c r="I8279" t="s">
        <v>14495</v>
      </c>
      <c r="J8279" t="s">
        <v>14496</v>
      </c>
      <c r="K8279" t="s">
        <v>14497</v>
      </c>
      <c r="L8279" t="s">
        <v>14498</v>
      </c>
      <c r="M8279" t="s">
        <v>6296</v>
      </c>
      <c r="N8279" t="s">
        <v>12746</v>
      </c>
      <c r="O8279" t="s">
        <v>3391</v>
      </c>
      <c r="P8279" t="s">
        <v>12254</v>
      </c>
      <c r="Q8279" t="s">
        <v>10057</v>
      </c>
      <c r="R8279" t="s">
        <v>63</v>
      </c>
      <c r="S8279" t="s">
        <v>108</v>
      </c>
      <c r="T8279" t="s">
        <v>8562</v>
      </c>
      <c r="U8279" t="s">
        <v>8623</v>
      </c>
      <c r="X8279">
        <v>1</v>
      </c>
      <c r="Y8279">
        <v>3300</v>
      </c>
      <c r="Z8279">
        <v>0</v>
      </c>
      <c r="AA8279">
        <v>2500</v>
      </c>
      <c r="AB8279">
        <v>433787</v>
      </c>
      <c r="AC8279" t="s">
        <v>47</v>
      </c>
      <c r="AD8279">
        <f>+VLOOKUP(T8279,items!$A$2:$D$1255,4,0)</f>
        <v>0</v>
      </c>
      <c r="AE8279">
        <f>+VLOOKUP(T8279,Tabla1[],5,0)</f>
        <v>0</v>
      </c>
      <c r="AF8279">
        <f t="shared" si="129"/>
        <v>10</v>
      </c>
    </row>
    <row r="8280" spans="1:32" x14ac:dyDescent="0.25">
      <c r="A8280">
        <v>107634</v>
      </c>
      <c r="B8280" t="s">
        <v>14493</v>
      </c>
      <c r="C8280" t="s">
        <v>75</v>
      </c>
      <c r="D8280">
        <v>0</v>
      </c>
      <c r="F8280" t="s">
        <v>10644</v>
      </c>
      <c r="G8280" t="s">
        <v>6292</v>
      </c>
      <c r="H8280" t="s">
        <v>14494</v>
      </c>
      <c r="I8280" t="s">
        <v>14495</v>
      </c>
      <c r="J8280" t="s">
        <v>14496</v>
      </c>
      <c r="K8280" t="s">
        <v>14497</v>
      </c>
      <c r="L8280" t="s">
        <v>14498</v>
      </c>
      <c r="M8280" t="s">
        <v>6296</v>
      </c>
      <c r="N8280" t="s">
        <v>12746</v>
      </c>
      <c r="O8280" t="s">
        <v>3391</v>
      </c>
      <c r="P8280" t="s">
        <v>12254</v>
      </c>
      <c r="Q8280" t="s">
        <v>10057</v>
      </c>
      <c r="R8280" t="s">
        <v>63</v>
      </c>
      <c r="S8280" t="s">
        <v>108</v>
      </c>
      <c r="T8280" t="s">
        <v>8562</v>
      </c>
      <c r="U8280" t="s">
        <v>8623</v>
      </c>
      <c r="X8280">
        <v>1</v>
      </c>
      <c r="Y8280">
        <v>5000</v>
      </c>
      <c r="Z8280">
        <v>0</v>
      </c>
      <c r="AA8280">
        <v>2500</v>
      </c>
      <c r="AB8280">
        <v>556320</v>
      </c>
      <c r="AC8280" t="s">
        <v>47</v>
      </c>
      <c r="AD8280">
        <f>+VLOOKUP(T8280,items!$A$2:$D$1255,4,0)</f>
        <v>0</v>
      </c>
      <c r="AE8280">
        <f>+VLOOKUP(T8280,Tabla1[],5,0)</f>
        <v>0</v>
      </c>
      <c r="AF8280">
        <f t="shared" si="129"/>
        <v>10</v>
      </c>
    </row>
    <row r="8281" spans="1:32" x14ac:dyDescent="0.25">
      <c r="A8281">
        <v>107634</v>
      </c>
      <c r="B8281" t="s">
        <v>14493</v>
      </c>
      <c r="C8281" t="s">
        <v>75</v>
      </c>
      <c r="D8281">
        <v>0</v>
      </c>
      <c r="F8281" t="s">
        <v>10644</v>
      </c>
      <c r="G8281" t="s">
        <v>6292</v>
      </c>
      <c r="H8281" t="s">
        <v>14494</v>
      </c>
      <c r="I8281" t="s">
        <v>14495</v>
      </c>
      <c r="J8281" t="s">
        <v>14496</v>
      </c>
      <c r="K8281" t="s">
        <v>14497</v>
      </c>
      <c r="L8281" t="s">
        <v>14498</v>
      </c>
      <c r="M8281" t="s">
        <v>6296</v>
      </c>
      <c r="N8281" t="s">
        <v>12746</v>
      </c>
      <c r="O8281" t="s">
        <v>3391</v>
      </c>
      <c r="P8281" t="s">
        <v>12254</v>
      </c>
      <c r="Q8281" t="s">
        <v>10057</v>
      </c>
      <c r="R8281" t="s">
        <v>63</v>
      </c>
      <c r="S8281" t="s">
        <v>108</v>
      </c>
      <c r="T8281" t="s">
        <v>6487</v>
      </c>
      <c r="U8281" t="s">
        <v>7125</v>
      </c>
      <c r="X8281">
        <v>2</v>
      </c>
      <c r="Y8281">
        <v>0</v>
      </c>
      <c r="Z8281">
        <v>0</v>
      </c>
      <c r="AA8281">
        <v>0</v>
      </c>
      <c r="AB8281">
        <v>1996722</v>
      </c>
      <c r="AC8281" t="s">
        <v>47</v>
      </c>
      <c r="AD8281">
        <f>+VLOOKUP(T8281,items!$A$2:$D$1255,4,0)</f>
        <v>0</v>
      </c>
      <c r="AE8281">
        <f>+VLOOKUP(T8281,Tabla1[],5,0)</f>
        <v>0</v>
      </c>
      <c r="AF8281">
        <f t="shared" si="129"/>
        <v>10</v>
      </c>
    </row>
    <row r="8282" spans="1:32" x14ac:dyDescent="0.25">
      <c r="A8282">
        <v>107634</v>
      </c>
      <c r="B8282" t="s">
        <v>14493</v>
      </c>
      <c r="C8282" t="s">
        <v>75</v>
      </c>
      <c r="D8282">
        <v>0</v>
      </c>
      <c r="F8282" t="s">
        <v>10644</v>
      </c>
      <c r="G8282" t="s">
        <v>6292</v>
      </c>
      <c r="H8282" t="s">
        <v>14494</v>
      </c>
      <c r="I8282" t="s">
        <v>14495</v>
      </c>
      <c r="J8282" t="s">
        <v>14496</v>
      </c>
      <c r="K8282" t="s">
        <v>14497</v>
      </c>
      <c r="L8282" t="s">
        <v>14498</v>
      </c>
      <c r="M8282" t="s">
        <v>6296</v>
      </c>
      <c r="N8282" t="s">
        <v>12746</v>
      </c>
      <c r="O8282" t="s">
        <v>3391</v>
      </c>
      <c r="P8282" t="s">
        <v>12254</v>
      </c>
      <c r="Q8282" t="s">
        <v>10057</v>
      </c>
      <c r="R8282" t="s">
        <v>63</v>
      </c>
      <c r="S8282" t="s">
        <v>108</v>
      </c>
      <c r="T8282" t="s">
        <v>94</v>
      </c>
      <c r="U8282" t="s">
        <v>95</v>
      </c>
      <c r="X8282">
        <v>1</v>
      </c>
      <c r="Y8282">
        <v>0</v>
      </c>
      <c r="Z8282">
        <v>0</v>
      </c>
      <c r="AA8282">
        <v>0</v>
      </c>
      <c r="AB8282">
        <v>150000</v>
      </c>
      <c r="AC8282" t="s">
        <v>47</v>
      </c>
      <c r="AD8282" t="e">
        <f>+VLOOKUP(T8282,items!$A$2:$D$1255,4,0)</f>
        <v>#N/A</v>
      </c>
      <c r="AE8282" t="e">
        <f>+VLOOKUP(T8282,Tabla1[],5,0)</f>
        <v>#N/A</v>
      </c>
      <c r="AF8282">
        <f t="shared" si="129"/>
        <v>10</v>
      </c>
    </row>
    <row r="8283" spans="1:32" x14ac:dyDescent="0.25">
      <c r="A8283">
        <v>107634</v>
      </c>
      <c r="B8283" t="s">
        <v>14493</v>
      </c>
      <c r="C8283" t="s">
        <v>75</v>
      </c>
      <c r="D8283">
        <v>0</v>
      </c>
      <c r="F8283" t="s">
        <v>10644</v>
      </c>
      <c r="G8283" t="s">
        <v>6292</v>
      </c>
      <c r="H8283" t="s">
        <v>14494</v>
      </c>
      <c r="I8283" t="s">
        <v>14495</v>
      </c>
      <c r="J8283" t="s">
        <v>14496</v>
      </c>
      <c r="K8283" t="s">
        <v>14497</v>
      </c>
      <c r="L8283" t="s">
        <v>14498</v>
      </c>
      <c r="M8283" t="s">
        <v>6296</v>
      </c>
      <c r="N8283" t="s">
        <v>12746</v>
      </c>
      <c r="O8283" t="s">
        <v>3391</v>
      </c>
      <c r="P8283" t="s">
        <v>12254</v>
      </c>
      <c r="Q8283" t="s">
        <v>10057</v>
      </c>
      <c r="R8283" t="s">
        <v>63</v>
      </c>
      <c r="S8283" t="s">
        <v>108</v>
      </c>
      <c r="T8283" t="s">
        <v>94</v>
      </c>
      <c r="U8283" t="s">
        <v>95</v>
      </c>
      <c r="X8283">
        <v>1</v>
      </c>
      <c r="Y8283">
        <v>0</v>
      </c>
      <c r="Z8283">
        <v>0</v>
      </c>
      <c r="AA8283">
        <v>0</v>
      </c>
      <c r="AB8283">
        <v>200000</v>
      </c>
      <c r="AC8283" t="s">
        <v>47</v>
      </c>
      <c r="AD8283" t="e">
        <f>+VLOOKUP(T8283,items!$A$2:$D$1255,4,0)</f>
        <v>#N/A</v>
      </c>
      <c r="AE8283" t="e">
        <f>+VLOOKUP(T8283,Tabla1[],5,0)</f>
        <v>#N/A</v>
      </c>
      <c r="AF8283">
        <f t="shared" si="129"/>
        <v>10</v>
      </c>
    </row>
    <row r="8284" spans="1:32" x14ac:dyDescent="0.25">
      <c r="A8284">
        <v>107634</v>
      </c>
      <c r="B8284" t="s">
        <v>14493</v>
      </c>
      <c r="C8284" t="s">
        <v>75</v>
      </c>
      <c r="D8284">
        <v>0</v>
      </c>
      <c r="F8284" t="s">
        <v>10644</v>
      </c>
      <c r="G8284" t="s">
        <v>6292</v>
      </c>
      <c r="H8284" t="s">
        <v>14494</v>
      </c>
      <c r="I8284" t="s">
        <v>14495</v>
      </c>
      <c r="J8284" t="s">
        <v>14496</v>
      </c>
      <c r="K8284" t="s">
        <v>14497</v>
      </c>
      <c r="L8284" t="s">
        <v>14498</v>
      </c>
      <c r="M8284" t="s">
        <v>6296</v>
      </c>
      <c r="N8284" t="s">
        <v>12746</v>
      </c>
      <c r="O8284" t="s">
        <v>3391</v>
      </c>
      <c r="P8284" t="s">
        <v>12254</v>
      </c>
      <c r="Q8284" t="s">
        <v>10057</v>
      </c>
      <c r="R8284" t="s">
        <v>63</v>
      </c>
      <c r="S8284" t="s">
        <v>108</v>
      </c>
      <c r="T8284" t="s">
        <v>1022</v>
      </c>
      <c r="U8284" t="s">
        <v>1023</v>
      </c>
      <c r="V8284" t="s">
        <v>1576</v>
      </c>
      <c r="X8284">
        <v>1</v>
      </c>
      <c r="Y8284">
        <v>3300</v>
      </c>
      <c r="Z8284">
        <v>0</v>
      </c>
      <c r="AA8284">
        <v>2500</v>
      </c>
      <c r="AB8284">
        <v>1069371</v>
      </c>
      <c r="AC8284" t="s">
        <v>47</v>
      </c>
      <c r="AD8284">
        <f>+VLOOKUP(T8284,items!$A$2:$D$1255,4,0)</f>
        <v>0</v>
      </c>
      <c r="AE8284">
        <f>+VLOOKUP(T8284,Tabla1[],5,0)</f>
        <v>0</v>
      </c>
      <c r="AF8284">
        <f t="shared" si="129"/>
        <v>10</v>
      </c>
    </row>
    <row r="8285" spans="1:32" x14ac:dyDescent="0.25">
      <c r="A8285">
        <v>107634</v>
      </c>
      <c r="B8285" t="s">
        <v>14493</v>
      </c>
      <c r="C8285" t="s">
        <v>75</v>
      </c>
      <c r="D8285">
        <v>0</v>
      </c>
      <c r="F8285" t="s">
        <v>10644</v>
      </c>
      <c r="G8285" t="s">
        <v>6292</v>
      </c>
      <c r="H8285" t="s">
        <v>14494</v>
      </c>
      <c r="I8285" t="s">
        <v>14495</v>
      </c>
      <c r="J8285" t="s">
        <v>14496</v>
      </c>
      <c r="K8285" t="s">
        <v>14497</v>
      </c>
      <c r="L8285" t="s">
        <v>14498</v>
      </c>
      <c r="M8285" t="s">
        <v>6296</v>
      </c>
      <c r="N8285" t="s">
        <v>12746</v>
      </c>
      <c r="O8285" t="s">
        <v>3391</v>
      </c>
      <c r="P8285" t="s">
        <v>12254</v>
      </c>
      <c r="Q8285" t="s">
        <v>10057</v>
      </c>
      <c r="R8285" t="s">
        <v>63</v>
      </c>
      <c r="S8285" t="s">
        <v>108</v>
      </c>
      <c r="T8285" t="s">
        <v>1022</v>
      </c>
      <c r="U8285" t="s">
        <v>1023</v>
      </c>
      <c r="V8285" t="s">
        <v>1576</v>
      </c>
      <c r="X8285">
        <v>1</v>
      </c>
      <c r="Y8285">
        <v>5000</v>
      </c>
      <c r="Z8285">
        <v>0</v>
      </c>
      <c r="AA8285">
        <v>2500</v>
      </c>
      <c r="AB8285">
        <v>1712422</v>
      </c>
      <c r="AC8285" t="s">
        <v>47</v>
      </c>
      <c r="AD8285">
        <f>+VLOOKUP(T8285,items!$A$2:$D$1255,4,0)</f>
        <v>0</v>
      </c>
      <c r="AE8285">
        <f>+VLOOKUP(T8285,Tabla1[],5,0)</f>
        <v>0</v>
      </c>
      <c r="AF8285">
        <f t="shared" si="129"/>
        <v>10</v>
      </c>
    </row>
    <row r="8286" spans="1:32" x14ac:dyDescent="0.25">
      <c r="A8286">
        <v>107634</v>
      </c>
      <c r="B8286" t="s">
        <v>14493</v>
      </c>
      <c r="C8286" t="s">
        <v>75</v>
      </c>
      <c r="D8286">
        <v>0</v>
      </c>
      <c r="F8286" t="s">
        <v>10644</v>
      </c>
      <c r="G8286" t="s">
        <v>6292</v>
      </c>
      <c r="H8286" t="s">
        <v>14494</v>
      </c>
      <c r="I8286" t="s">
        <v>14495</v>
      </c>
      <c r="J8286" t="s">
        <v>14496</v>
      </c>
      <c r="K8286" t="s">
        <v>14497</v>
      </c>
      <c r="L8286" t="s">
        <v>14498</v>
      </c>
      <c r="M8286" t="s">
        <v>6296</v>
      </c>
      <c r="N8286" t="s">
        <v>12746</v>
      </c>
      <c r="O8286" t="s">
        <v>3391</v>
      </c>
      <c r="P8286" t="s">
        <v>12254</v>
      </c>
      <c r="Q8286" t="s">
        <v>10057</v>
      </c>
      <c r="R8286" t="s">
        <v>63</v>
      </c>
      <c r="S8286" t="s">
        <v>108</v>
      </c>
      <c r="T8286" t="s">
        <v>392</v>
      </c>
      <c r="U8286" t="s">
        <v>393</v>
      </c>
      <c r="X8286">
        <v>1</v>
      </c>
      <c r="Y8286">
        <v>0</v>
      </c>
      <c r="Z8286">
        <v>0</v>
      </c>
      <c r="AA8286">
        <v>0</v>
      </c>
      <c r="AB8286">
        <v>150000</v>
      </c>
      <c r="AC8286" t="s">
        <v>47</v>
      </c>
      <c r="AD8286" t="e">
        <f>+VLOOKUP(T8286,items!$A$2:$D$1255,4,0)</f>
        <v>#N/A</v>
      </c>
      <c r="AE8286" t="e">
        <f>+VLOOKUP(T8286,Tabla1[],5,0)</f>
        <v>#N/A</v>
      </c>
      <c r="AF8286">
        <f t="shared" si="129"/>
        <v>10</v>
      </c>
    </row>
    <row r="8287" spans="1:32" x14ac:dyDescent="0.25">
      <c r="A8287">
        <v>107640</v>
      </c>
      <c r="B8287" t="s">
        <v>5551</v>
      </c>
      <c r="C8287" t="s">
        <v>1065</v>
      </c>
      <c r="D8287">
        <v>0</v>
      </c>
      <c r="F8287" t="s">
        <v>9152</v>
      </c>
      <c r="G8287" t="s">
        <v>9152</v>
      </c>
      <c r="H8287" t="s">
        <v>14499</v>
      </c>
      <c r="I8287" t="s">
        <v>37</v>
      </c>
      <c r="J8287" t="s">
        <v>37</v>
      </c>
      <c r="K8287" t="s">
        <v>14500</v>
      </c>
      <c r="L8287" t="s">
        <v>37</v>
      </c>
      <c r="M8287" t="s">
        <v>11093</v>
      </c>
      <c r="N8287" t="s">
        <v>11093</v>
      </c>
      <c r="O8287" t="s">
        <v>9157</v>
      </c>
      <c r="P8287" t="s">
        <v>10370</v>
      </c>
      <c r="Q8287" t="s">
        <v>10370</v>
      </c>
      <c r="R8287" t="s">
        <v>127</v>
      </c>
      <c r="S8287" t="s">
        <v>128</v>
      </c>
      <c r="T8287" t="s">
        <v>1232</v>
      </c>
      <c r="U8287" t="s">
        <v>1233</v>
      </c>
      <c r="X8287">
        <v>2</v>
      </c>
      <c r="Y8287">
        <v>0</v>
      </c>
      <c r="Z8287">
        <v>0</v>
      </c>
      <c r="AA8287">
        <v>0</v>
      </c>
      <c r="AB8287">
        <v>339600</v>
      </c>
      <c r="AC8287" t="s">
        <v>47</v>
      </c>
      <c r="AD8287">
        <f>+VLOOKUP(T8287,items!$A$2:$D$1255,4,0)</f>
        <v>0</v>
      </c>
      <c r="AE8287">
        <f>+VLOOKUP(T8287,Tabla1[],5,0)</f>
        <v>0</v>
      </c>
      <c r="AF8287">
        <f t="shared" si="129"/>
        <v>9</v>
      </c>
    </row>
    <row r="8288" spans="1:32" x14ac:dyDescent="0.25">
      <c r="A8288">
        <v>107659</v>
      </c>
      <c r="B8288" t="s">
        <v>10824</v>
      </c>
      <c r="C8288" t="s">
        <v>75</v>
      </c>
      <c r="D8288">
        <v>0</v>
      </c>
      <c r="F8288" t="s">
        <v>9152</v>
      </c>
      <c r="G8288" t="s">
        <v>12153</v>
      </c>
      <c r="H8288" t="s">
        <v>14501</v>
      </c>
      <c r="I8288" t="s">
        <v>14502</v>
      </c>
      <c r="J8288" t="s">
        <v>14503</v>
      </c>
      <c r="K8288" t="s">
        <v>37</v>
      </c>
      <c r="L8288" t="s">
        <v>37</v>
      </c>
      <c r="M8288" t="s">
        <v>10370</v>
      </c>
      <c r="N8288" t="s">
        <v>3354</v>
      </c>
      <c r="O8288" t="s">
        <v>12331</v>
      </c>
      <c r="P8288" t="s">
        <v>9158</v>
      </c>
      <c r="Q8288" t="s">
        <v>9158</v>
      </c>
      <c r="R8288" t="s">
        <v>11492</v>
      </c>
      <c r="S8288" t="s">
        <v>164</v>
      </c>
      <c r="T8288" t="s">
        <v>1022</v>
      </c>
      <c r="U8288" t="s">
        <v>1023</v>
      </c>
      <c r="V8288" t="s">
        <v>1576</v>
      </c>
      <c r="X8288">
        <v>1</v>
      </c>
      <c r="Y8288">
        <v>6900</v>
      </c>
      <c r="Z8288">
        <v>0</v>
      </c>
      <c r="AA8288">
        <v>1500</v>
      </c>
      <c r="AB8288">
        <v>750510</v>
      </c>
      <c r="AC8288" t="s">
        <v>47</v>
      </c>
      <c r="AD8288">
        <f>+VLOOKUP(T8288,items!$A$2:$D$1255,4,0)</f>
        <v>0</v>
      </c>
      <c r="AE8288">
        <f>+VLOOKUP(T8288,Tabla1[],5,0)</f>
        <v>0</v>
      </c>
      <c r="AF8288">
        <f t="shared" si="129"/>
        <v>9</v>
      </c>
    </row>
    <row r="8289" spans="1:34" x14ac:dyDescent="0.25">
      <c r="A8289">
        <v>107660</v>
      </c>
      <c r="B8289" t="s">
        <v>3049</v>
      </c>
      <c r="C8289" t="s">
        <v>75</v>
      </c>
      <c r="D8289">
        <v>0</v>
      </c>
      <c r="F8289" t="s">
        <v>9152</v>
      </c>
      <c r="G8289" t="s">
        <v>9152</v>
      </c>
      <c r="H8289" t="s">
        <v>14504</v>
      </c>
      <c r="I8289" t="s">
        <v>37</v>
      </c>
      <c r="J8289" t="s">
        <v>14505</v>
      </c>
      <c r="K8289" t="s">
        <v>14506</v>
      </c>
      <c r="L8289" t="s">
        <v>37</v>
      </c>
      <c r="M8289" t="s">
        <v>11093</v>
      </c>
      <c r="N8289" t="s">
        <v>11093</v>
      </c>
      <c r="O8289" t="s">
        <v>12153</v>
      </c>
      <c r="P8289" t="s">
        <v>3354</v>
      </c>
      <c r="Q8289" t="s">
        <v>3354</v>
      </c>
      <c r="R8289" t="s">
        <v>127</v>
      </c>
      <c r="S8289" t="s">
        <v>164</v>
      </c>
      <c r="T8289" t="s">
        <v>165</v>
      </c>
      <c r="U8289" t="s">
        <v>166</v>
      </c>
      <c r="X8289">
        <v>20</v>
      </c>
      <c r="Y8289">
        <v>0</v>
      </c>
      <c r="Z8289">
        <v>0</v>
      </c>
      <c r="AA8289">
        <v>0</v>
      </c>
      <c r="AB8289">
        <v>1052000</v>
      </c>
      <c r="AC8289" t="s">
        <v>47</v>
      </c>
      <c r="AD8289">
        <f>+VLOOKUP(T8289,items!$A$2:$D$1255,4,0)</f>
        <v>0</v>
      </c>
      <c r="AE8289">
        <f>+VLOOKUP(T8289,Tabla1[],5,0)</f>
        <v>0</v>
      </c>
      <c r="AF8289">
        <f t="shared" si="129"/>
        <v>9</v>
      </c>
    </row>
    <row r="8290" spans="1:34" x14ac:dyDescent="0.25">
      <c r="A8290">
        <v>107660</v>
      </c>
      <c r="B8290" t="s">
        <v>3049</v>
      </c>
      <c r="C8290" t="s">
        <v>75</v>
      </c>
      <c r="D8290">
        <v>0</v>
      </c>
      <c r="F8290" t="s">
        <v>9152</v>
      </c>
      <c r="G8290" t="s">
        <v>9152</v>
      </c>
      <c r="H8290" t="s">
        <v>14504</v>
      </c>
      <c r="I8290" t="s">
        <v>37</v>
      </c>
      <c r="J8290" t="s">
        <v>14505</v>
      </c>
      <c r="K8290" t="s">
        <v>14506</v>
      </c>
      <c r="L8290" t="s">
        <v>37</v>
      </c>
      <c r="M8290" t="s">
        <v>11093</v>
      </c>
      <c r="N8290" t="s">
        <v>11093</v>
      </c>
      <c r="O8290" t="s">
        <v>12153</v>
      </c>
      <c r="P8290" t="s">
        <v>3354</v>
      </c>
      <c r="Q8290" t="s">
        <v>3354</v>
      </c>
      <c r="R8290" t="s">
        <v>127</v>
      </c>
      <c r="S8290" t="s">
        <v>164</v>
      </c>
      <c r="T8290" t="s">
        <v>5720</v>
      </c>
      <c r="U8290" t="s">
        <v>859</v>
      </c>
      <c r="X8290">
        <v>2.8</v>
      </c>
      <c r="Y8290">
        <v>0</v>
      </c>
      <c r="Z8290">
        <v>0</v>
      </c>
      <c r="AA8290">
        <v>0</v>
      </c>
      <c r="AB8290">
        <v>147280</v>
      </c>
      <c r="AC8290" t="s">
        <v>47</v>
      </c>
      <c r="AD8290">
        <f>+VLOOKUP(T8290,items!$A$2:$D$1255,4,0)</f>
        <v>0</v>
      </c>
      <c r="AE8290">
        <f>+VLOOKUP(T8290,Tabla1[],5,0)</f>
        <v>0</v>
      </c>
      <c r="AF8290">
        <f t="shared" si="129"/>
        <v>9</v>
      </c>
    </row>
    <row r="8291" spans="1:34" x14ac:dyDescent="0.25">
      <c r="A8291">
        <v>107661</v>
      </c>
      <c r="B8291" t="s">
        <v>14507</v>
      </c>
      <c r="C8291" t="s">
        <v>33</v>
      </c>
      <c r="D8291">
        <v>0</v>
      </c>
      <c r="F8291" t="s">
        <v>9152</v>
      </c>
      <c r="G8291" t="s">
        <v>11773</v>
      </c>
      <c r="H8291" t="s">
        <v>14508</v>
      </c>
      <c r="I8291" t="s">
        <v>37</v>
      </c>
      <c r="J8291" t="s">
        <v>14509</v>
      </c>
      <c r="K8291" t="s">
        <v>14510</v>
      </c>
      <c r="L8291" t="s">
        <v>14511</v>
      </c>
      <c r="M8291" t="s">
        <v>9159</v>
      </c>
      <c r="N8291" t="s">
        <v>9159</v>
      </c>
      <c r="O8291" t="s">
        <v>6296</v>
      </c>
      <c r="P8291" t="s">
        <v>8608</v>
      </c>
      <c r="Q8291" t="s">
        <v>12569</v>
      </c>
      <c r="R8291" t="s">
        <v>127</v>
      </c>
      <c r="S8291" t="s">
        <v>108</v>
      </c>
      <c r="T8291" t="s">
        <v>8562</v>
      </c>
      <c r="U8291" t="s">
        <v>8623</v>
      </c>
      <c r="X8291">
        <v>1</v>
      </c>
      <c r="Y8291">
        <v>7000</v>
      </c>
      <c r="Z8291">
        <v>0</v>
      </c>
      <c r="AA8291">
        <v>2100</v>
      </c>
      <c r="AB8291">
        <v>721740</v>
      </c>
      <c r="AC8291" t="s">
        <v>47</v>
      </c>
      <c r="AD8291">
        <f>+VLOOKUP(T8291,items!$A$2:$D$1255,4,0)</f>
        <v>0</v>
      </c>
      <c r="AE8291">
        <f>+VLOOKUP(T8291,Tabla1[],5,0)</f>
        <v>0</v>
      </c>
      <c r="AF8291">
        <f t="shared" si="129"/>
        <v>9</v>
      </c>
    </row>
    <row r="8292" spans="1:34" x14ac:dyDescent="0.25">
      <c r="A8292">
        <v>107661</v>
      </c>
      <c r="B8292" t="s">
        <v>14507</v>
      </c>
      <c r="C8292" t="s">
        <v>33</v>
      </c>
      <c r="D8292">
        <v>0</v>
      </c>
      <c r="F8292" t="s">
        <v>9152</v>
      </c>
      <c r="G8292" t="s">
        <v>11773</v>
      </c>
      <c r="H8292" t="s">
        <v>14508</v>
      </c>
      <c r="I8292" t="s">
        <v>37</v>
      </c>
      <c r="J8292" t="s">
        <v>14509</v>
      </c>
      <c r="K8292" t="s">
        <v>14510</v>
      </c>
      <c r="L8292" t="s">
        <v>14511</v>
      </c>
      <c r="M8292" t="s">
        <v>9159</v>
      </c>
      <c r="N8292" t="s">
        <v>9159</v>
      </c>
      <c r="O8292" t="s">
        <v>6296</v>
      </c>
      <c r="P8292" t="s">
        <v>8608</v>
      </c>
      <c r="Q8292" t="s">
        <v>12569</v>
      </c>
      <c r="R8292" t="s">
        <v>127</v>
      </c>
      <c r="S8292" t="s">
        <v>108</v>
      </c>
      <c r="T8292" t="s">
        <v>94</v>
      </c>
      <c r="U8292" t="s">
        <v>12261</v>
      </c>
      <c r="X8292">
        <v>1</v>
      </c>
      <c r="Y8292">
        <v>0</v>
      </c>
      <c r="Z8292">
        <v>0</v>
      </c>
      <c r="AA8292">
        <v>0</v>
      </c>
      <c r="AB8292">
        <v>200000</v>
      </c>
      <c r="AC8292" t="s">
        <v>47</v>
      </c>
      <c r="AD8292" t="e">
        <f>+VLOOKUP(T8292,items!$A$2:$D$1255,4,0)</f>
        <v>#N/A</v>
      </c>
      <c r="AE8292" t="e">
        <f>+VLOOKUP(T8292,Tabla1[],5,0)</f>
        <v>#N/A</v>
      </c>
      <c r="AF8292">
        <f t="shared" si="129"/>
        <v>9</v>
      </c>
    </row>
    <row r="8293" spans="1:34" x14ac:dyDescent="0.25">
      <c r="A8293">
        <v>107661</v>
      </c>
      <c r="B8293" t="s">
        <v>14507</v>
      </c>
      <c r="C8293" t="s">
        <v>33</v>
      </c>
      <c r="D8293">
        <v>0</v>
      </c>
      <c r="F8293" t="s">
        <v>9152</v>
      </c>
      <c r="G8293" t="s">
        <v>11773</v>
      </c>
      <c r="H8293" t="s">
        <v>14508</v>
      </c>
      <c r="I8293" t="s">
        <v>37</v>
      </c>
      <c r="J8293" t="s">
        <v>14509</v>
      </c>
      <c r="K8293" t="s">
        <v>14510</v>
      </c>
      <c r="L8293" t="s">
        <v>14511</v>
      </c>
      <c r="M8293" t="s">
        <v>9159</v>
      </c>
      <c r="N8293" t="s">
        <v>9159</v>
      </c>
      <c r="O8293" t="s">
        <v>6296</v>
      </c>
      <c r="P8293" t="s">
        <v>8608</v>
      </c>
      <c r="Q8293" t="s">
        <v>12569</v>
      </c>
      <c r="R8293" t="s">
        <v>127</v>
      </c>
      <c r="S8293" t="s">
        <v>108</v>
      </c>
      <c r="T8293" t="s">
        <v>7511</v>
      </c>
      <c r="U8293" t="s">
        <v>7512</v>
      </c>
      <c r="X8293">
        <v>1</v>
      </c>
      <c r="Y8293">
        <v>0</v>
      </c>
      <c r="Z8293">
        <v>0</v>
      </c>
      <c r="AA8293">
        <v>0</v>
      </c>
      <c r="AB8293">
        <v>200000</v>
      </c>
      <c r="AC8293" t="s">
        <v>47</v>
      </c>
      <c r="AD8293" t="e">
        <f>+VLOOKUP(T8293,items!$A$2:$D$1255,4,0)</f>
        <v>#N/A</v>
      </c>
      <c r="AE8293" t="e">
        <f>+VLOOKUP(T8293,Tabla1[],5,0)</f>
        <v>#N/A</v>
      </c>
      <c r="AF8293">
        <f t="shared" si="129"/>
        <v>9</v>
      </c>
    </row>
    <row r="8294" spans="1:34" x14ac:dyDescent="0.25">
      <c r="A8294">
        <v>107676</v>
      </c>
      <c r="B8294" t="s">
        <v>14512</v>
      </c>
      <c r="C8294" t="s">
        <v>33</v>
      </c>
      <c r="D8294">
        <v>0</v>
      </c>
      <c r="F8294" t="s">
        <v>9152</v>
      </c>
      <c r="G8294" t="s">
        <v>10370</v>
      </c>
      <c r="H8294" t="s">
        <v>14513</v>
      </c>
      <c r="I8294" t="s">
        <v>14514</v>
      </c>
      <c r="J8294" t="s">
        <v>14515</v>
      </c>
      <c r="K8294" t="s">
        <v>14516</v>
      </c>
      <c r="L8294" t="s">
        <v>37</v>
      </c>
      <c r="M8294" t="s">
        <v>3354</v>
      </c>
      <c r="N8294" t="s">
        <v>6292</v>
      </c>
      <c r="O8294" t="s">
        <v>6299</v>
      </c>
      <c r="P8294" t="s">
        <v>12980</v>
      </c>
      <c r="Q8294" t="s">
        <v>278</v>
      </c>
      <c r="R8294" t="s">
        <v>7875</v>
      </c>
      <c r="S8294" t="s">
        <v>88</v>
      </c>
      <c r="T8294" t="s">
        <v>2288</v>
      </c>
      <c r="U8294" t="s">
        <v>2289</v>
      </c>
      <c r="V8294" t="s">
        <v>867</v>
      </c>
      <c r="X8294">
        <v>4</v>
      </c>
      <c r="Y8294">
        <v>0</v>
      </c>
      <c r="Z8294">
        <v>0</v>
      </c>
      <c r="AA8294">
        <v>0</v>
      </c>
      <c r="AB8294">
        <v>31565204</v>
      </c>
      <c r="AC8294" t="s">
        <v>47</v>
      </c>
      <c r="AD8294">
        <f>+VLOOKUP(T8294,items!$A$2:$D$1255,4,0)</f>
        <v>0</v>
      </c>
      <c r="AE8294">
        <f>+VLOOKUP(T8294,Tabla1[],5,0)</f>
        <v>0</v>
      </c>
      <c r="AF8294">
        <f t="shared" si="129"/>
        <v>10</v>
      </c>
    </row>
    <row r="8295" spans="1:34" x14ac:dyDescent="0.25">
      <c r="A8295">
        <v>107676</v>
      </c>
      <c r="B8295" t="s">
        <v>14512</v>
      </c>
      <c r="C8295" t="s">
        <v>33</v>
      </c>
      <c r="D8295">
        <v>0</v>
      </c>
      <c r="F8295" t="s">
        <v>9152</v>
      </c>
      <c r="G8295" t="s">
        <v>10370</v>
      </c>
      <c r="H8295" t="s">
        <v>14513</v>
      </c>
      <c r="I8295" t="s">
        <v>14514</v>
      </c>
      <c r="J8295" t="s">
        <v>14515</v>
      </c>
      <c r="K8295" t="s">
        <v>14516</v>
      </c>
      <c r="L8295" t="s">
        <v>37</v>
      </c>
      <c r="M8295" t="s">
        <v>3354</v>
      </c>
      <c r="N8295" t="s">
        <v>6292</v>
      </c>
      <c r="O8295" t="s">
        <v>6299</v>
      </c>
      <c r="P8295" t="s">
        <v>12980</v>
      </c>
      <c r="Q8295" t="s">
        <v>278</v>
      </c>
      <c r="R8295" t="s">
        <v>7875</v>
      </c>
      <c r="S8295" t="s">
        <v>88</v>
      </c>
      <c r="T8295" t="s">
        <v>689</v>
      </c>
      <c r="U8295" t="s">
        <v>690</v>
      </c>
      <c r="X8295">
        <v>2</v>
      </c>
      <c r="Y8295">
        <v>600</v>
      </c>
      <c r="Z8295">
        <v>120</v>
      </c>
      <c r="AA8295">
        <v>0</v>
      </c>
      <c r="AB8295">
        <v>89066</v>
      </c>
      <c r="AC8295" t="s">
        <v>47</v>
      </c>
      <c r="AD8295">
        <f>+VLOOKUP(T8295,items!$A$2:$D$1255,4,0)</f>
        <v>0</v>
      </c>
      <c r="AE8295">
        <f>+VLOOKUP(T8295,Tabla1[],5,0)</f>
        <v>0</v>
      </c>
      <c r="AF8295">
        <f t="shared" si="129"/>
        <v>10</v>
      </c>
    </row>
    <row r="8296" spans="1:34" x14ac:dyDescent="0.25">
      <c r="A8296">
        <v>107676</v>
      </c>
      <c r="B8296" t="s">
        <v>14512</v>
      </c>
      <c r="C8296" t="s">
        <v>33</v>
      </c>
      <c r="D8296">
        <v>0</v>
      </c>
      <c r="F8296" t="s">
        <v>9152</v>
      </c>
      <c r="G8296" t="s">
        <v>10370</v>
      </c>
      <c r="H8296" t="s">
        <v>14513</v>
      </c>
      <c r="I8296" t="s">
        <v>14514</v>
      </c>
      <c r="J8296" t="s">
        <v>14515</v>
      </c>
      <c r="K8296" t="s">
        <v>14516</v>
      </c>
      <c r="L8296" t="s">
        <v>37</v>
      </c>
      <c r="M8296" t="s">
        <v>3354</v>
      </c>
      <c r="N8296" t="s">
        <v>6292</v>
      </c>
      <c r="O8296" t="s">
        <v>6299</v>
      </c>
      <c r="P8296" t="s">
        <v>12980</v>
      </c>
      <c r="Q8296" t="s">
        <v>278</v>
      </c>
      <c r="R8296" t="s">
        <v>7875</v>
      </c>
      <c r="S8296" t="s">
        <v>88</v>
      </c>
      <c r="T8296" t="s">
        <v>1550</v>
      </c>
      <c r="U8296" t="s">
        <v>1551</v>
      </c>
      <c r="X8296">
        <v>2</v>
      </c>
      <c r="Y8296">
        <v>150</v>
      </c>
      <c r="Z8296">
        <v>400</v>
      </c>
      <c r="AA8296">
        <v>0</v>
      </c>
      <c r="AB8296">
        <v>184070</v>
      </c>
      <c r="AC8296" t="s">
        <v>47</v>
      </c>
      <c r="AD8296">
        <f>+VLOOKUP(T8296,items!$A$2:$D$1255,4,0)</f>
        <v>0</v>
      </c>
      <c r="AE8296">
        <f>+VLOOKUP(T8296,Tabla1[],5,0)</f>
        <v>0</v>
      </c>
      <c r="AF8296">
        <f t="shared" si="129"/>
        <v>10</v>
      </c>
    </row>
    <row r="8297" spans="1:34" x14ac:dyDescent="0.25">
      <c r="A8297">
        <v>107676</v>
      </c>
      <c r="B8297" t="s">
        <v>14512</v>
      </c>
      <c r="C8297" t="s">
        <v>33</v>
      </c>
      <c r="D8297">
        <v>0</v>
      </c>
      <c r="F8297" t="s">
        <v>9152</v>
      </c>
      <c r="G8297" t="s">
        <v>10370</v>
      </c>
      <c r="H8297" t="s">
        <v>14513</v>
      </c>
      <c r="I8297" t="s">
        <v>14514</v>
      </c>
      <c r="J8297" t="s">
        <v>14515</v>
      </c>
      <c r="K8297" t="s">
        <v>14516</v>
      </c>
      <c r="L8297" t="s">
        <v>37</v>
      </c>
      <c r="M8297" t="s">
        <v>3354</v>
      </c>
      <c r="N8297" t="s">
        <v>6292</v>
      </c>
      <c r="O8297" t="s">
        <v>6299</v>
      </c>
      <c r="P8297" t="s">
        <v>12980</v>
      </c>
      <c r="Q8297" t="s">
        <v>278</v>
      </c>
      <c r="R8297" t="s">
        <v>7875</v>
      </c>
      <c r="S8297" t="s">
        <v>88</v>
      </c>
      <c r="T8297" t="s">
        <v>936</v>
      </c>
      <c r="U8297" t="s">
        <v>937</v>
      </c>
      <c r="X8297">
        <v>1</v>
      </c>
      <c r="Y8297">
        <v>0</v>
      </c>
      <c r="Z8297">
        <v>0</v>
      </c>
      <c r="AA8297">
        <v>0</v>
      </c>
      <c r="AB8297">
        <v>700000</v>
      </c>
      <c r="AC8297" t="s">
        <v>47</v>
      </c>
      <c r="AD8297">
        <f>+VLOOKUP(T8297,items!$A$2:$D$1255,4,0)</f>
        <v>0</v>
      </c>
      <c r="AE8297">
        <f>+VLOOKUP(T8297,Tabla1[],5,0)</f>
        <v>0</v>
      </c>
      <c r="AF8297">
        <f t="shared" si="129"/>
        <v>10</v>
      </c>
    </row>
    <row r="8298" spans="1:34" x14ac:dyDescent="0.25">
      <c r="A8298">
        <v>107704</v>
      </c>
      <c r="B8298" t="s">
        <v>6409</v>
      </c>
      <c r="C8298" t="s">
        <v>75</v>
      </c>
      <c r="D8298">
        <v>0</v>
      </c>
      <c r="F8298" t="s">
        <v>11093</v>
      </c>
      <c r="G8298" t="s">
        <v>11093</v>
      </c>
      <c r="H8298" t="s">
        <v>14517</v>
      </c>
      <c r="I8298" t="s">
        <v>14518</v>
      </c>
      <c r="J8298" t="s">
        <v>14519</v>
      </c>
      <c r="K8298" t="s">
        <v>14520</v>
      </c>
      <c r="L8298" t="s">
        <v>14521</v>
      </c>
      <c r="M8298" t="s">
        <v>9157</v>
      </c>
      <c r="N8298" t="s">
        <v>10370</v>
      </c>
      <c r="O8298" t="s">
        <v>1250</v>
      </c>
      <c r="P8298" t="s">
        <v>9159</v>
      </c>
      <c r="Q8298" t="s">
        <v>6292</v>
      </c>
      <c r="R8298" t="s">
        <v>63</v>
      </c>
      <c r="S8298" t="s">
        <v>128</v>
      </c>
      <c r="T8298" t="s">
        <v>347</v>
      </c>
      <c r="U8298" t="s">
        <v>348</v>
      </c>
      <c r="W8298" t="s">
        <v>1095</v>
      </c>
      <c r="X8298">
        <v>1</v>
      </c>
      <c r="Y8298">
        <v>3980</v>
      </c>
      <c r="Z8298">
        <v>0</v>
      </c>
      <c r="AA8298">
        <v>0</v>
      </c>
      <c r="AB8298">
        <v>335488</v>
      </c>
      <c r="AC8298" t="s">
        <v>47</v>
      </c>
      <c r="AD8298">
        <f>+VLOOKUP(T8298,items!$A$2:$D$1255,4,0)</f>
        <v>0</v>
      </c>
      <c r="AE8298">
        <f>+VLOOKUP(T8298,Tabla1[],5,0)</f>
        <v>0</v>
      </c>
      <c r="AF8298">
        <f t="shared" si="129"/>
        <v>9</v>
      </c>
    </row>
    <row r="8299" spans="1:34" x14ac:dyDescent="0.25">
      <c r="A8299">
        <v>107704</v>
      </c>
      <c r="B8299" t="s">
        <v>6409</v>
      </c>
      <c r="C8299" t="s">
        <v>75</v>
      </c>
      <c r="D8299">
        <v>0</v>
      </c>
      <c r="F8299" t="s">
        <v>11093</v>
      </c>
      <c r="G8299" t="s">
        <v>11093</v>
      </c>
      <c r="H8299" t="s">
        <v>14517</v>
      </c>
      <c r="I8299" t="s">
        <v>14518</v>
      </c>
      <c r="J8299" t="s">
        <v>14519</v>
      </c>
      <c r="K8299" t="s">
        <v>14520</v>
      </c>
      <c r="L8299" t="s">
        <v>14521</v>
      </c>
      <c r="M8299" t="s">
        <v>9157</v>
      </c>
      <c r="N8299" t="s">
        <v>10370</v>
      </c>
      <c r="O8299" t="s">
        <v>1250</v>
      </c>
      <c r="P8299" t="s">
        <v>9159</v>
      </c>
      <c r="Q8299" t="s">
        <v>6292</v>
      </c>
      <c r="R8299" t="s">
        <v>63</v>
      </c>
      <c r="S8299" t="s">
        <v>128</v>
      </c>
      <c r="T8299" t="s">
        <v>466</v>
      </c>
      <c r="U8299" t="s">
        <v>467</v>
      </c>
      <c r="V8299" t="s">
        <v>859</v>
      </c>
      <c r="W8299" t="s">
        <v>1095</v>
      </c>
      <c r="X8299">
        <v>1</v>
      </c>
      <c r="Y8299">
        <v>3980</v>
      </c>
      <c r="Z8299">
        <v>0</v>
      </c>
      <c r="AA8299">
        <v>3000</v>
      </c>
      <c r="AB8299">
        <v>3214108</v>
      </c>
      <c r="AC8299" t="s">
        <v>47</v>
      </c>
      <c r="AD8299" t="str">
        <f>+VLOOKUP(T8299,items!$A$2:$D$1255,4,0)</f>
        <v>SOMBRALINA</v>
      </c>
      <c r="AE8299" t="str">
        <f>+VLOOKUP(T8299,Tabla1[],5,0)</f>
        <v>ELECTRICA</v>
      </c>
      <c r="AF8299">
        <f t="shared" si="129"/>
        <v>9</v>
      </c>
    </row>
    <row r="8300" spans="1:34" x14ac:dyDescent="0.25">
      <c r="A8300">
        <v>107706</v>
      </c>
      <c r="B8300" t="s">
        <v>14522</v>
      </c>
      <c r="C8300" t="s">
        <v>75</v>
      </c>
      <c r="D8300">
        <v>0</v>
      </c>
      <c r="F8300" t="s">
        <v>11093</v>
      </c>
      <c r="G8300" t="s">
        <v>12566</v>
      </c>
      <c r="H8300" t="s">
        <v>14523</v>
      </c>
      <c r="I8300" t="s">
        <v>37</v>
      </c>
      <c r="J8300" t="s">
        <v>37</v>
      </c>
      <c r="K8300" t="s">
        <v>37</v>
      </c>
      <c r="L8300" t="s">
        <v>37</v>
      </c>
      <c r="M8300" t="s">
        <v>10703</v>
      </c>
      <c r="N8300" t="s">
        <v>11432</v>
      </c>
      <c r="O8300" t="s">
        <v>281</v>
      </c>
      <c r="P8300" t="s">
        <v>281</v>
      </c>
      <c r="Q8300" t="s">
        <v>281</v>
      </c>
      <c r="R8300" t="s">
        <v>1157</v>
      </c>
      <c r="S8300" t="s">
        <v>272</v>
      </c>
      <c r="T8300" t="s">
        <v>14524</v>
      </c>
      <c r="U8300" t="s">
        <v>14525</v>
      </c>
      <c r="V8300" t="s">
        <v>194</v>
      </c>
      <c r="W8300" t="s">
        <v>114</v>
      </c>
      <c r="X8300">
        <v>1</v>
      </c>
      <c r="Y8300">
        <v>4000</v>
      </c>
      <c r="Z8300">
        <v>0</v>
      </c>
      <c r="AA8300">
        <v>7480</v>
      </c>
      <c r="AB8300" s="14">
        <v>35021416.32</v>
      </c>
      <c r="AC8300" t="s">
        <v>178</v>
      </c>
      <c r="AD8300" t="str">
        <f>+VLOOKUP(T8300,items!$A$2:$D$1255,4,0)</f>
        <v>PERGOLA</v>
      </c>
      <c r="AE8300" t="str">
        <f>+VLOOKUP(T8300,Tabla1[],5,0)</f>
        <v>PERGOSTAR DESIGN</v>
      </c>
      <c r="AF8300">
        <f t="shared" si="129"/>
        <v>11</v>
      </c>
      <c r="AG8300">
        <v>3816</v>
      </c>
      <c r="AH8300" s="14">
        <v>35021416.32</v>
      </c>
    </row>
    <row r="8301" spans="1:34" x14ac:dyDescent="0.25">
      <c r="A8301">
        <v>107706</v>
      </c>
      <c r="B8301" t="s">
        <v>14522</v>
      </c>
      <c r="C8301" t="s">
        <v>75</v>
      </c>
      <c r="D8301">
        <v>0</v>
      </c>
      <c r="F8301" t="s">
        <v>11093</v>
      </c>
      <c r="G8301" t="s">
        <v>12566</v>
      </c>
      <c r="H8301" t="s">
        <v>14523</v>
      </c>
      <c r="I8301" t="s">
        <v>37</v>
      </c>
      <c r="J8301" t="s">
        <v>37</v>
      </c>
      <c r="K8301" t="s">
        <v>37</v>
      </c>
      <c r="L8301" t="s">
        <v>37</v>
      </c>
      <c r="M8301" t="s">
        <v>10703</v>
      </c>
      <c r="N8301" t="s">
        <v>11432</v>
      </c>
      <c r="O8301" t="s">
        <v>281</v>
      </c>
      <c r="P8301" t="s">
        <v>281</v>
      </c>
      <c r="Q8301" t="s">
        <v>281</v>
      </c>
      <c r="R8301" t="s">
        <v>1157</v>
      </c>
      <c r="S8301" t="s">
        <v>272</v>
      </c>
      <c r="T8301" t="s">
        <v>14524</v>
      </c>
      <c r="U8301" t="s">
        <v>14525</v>
      </c>
      <c r="V8301" t="s">
        <v>194</v>
      </c>
      <c r="W8301" t="s">
        <v>114</v>
      </c>
      <c r="X8301">
        <v>1</v>
      </c>
      <c r="Y8301">
        <v>1970</v>
      </c>
      <c r="Z8301">
        <v>0</v>
      </c>
      <c r="AA8301">
        <v>3300</v>
      </c>
      <c r="AB8301" s="14">
        <v>17031418.559999999</v>
      </c>
      <c r="AC8301" t="s">
        <v>178</v>
      </c>
      <c r="AD8301" t="str">
        <f>+VLOOKUP(T8301,items!$A$2:$D$1255,4,0)</f>
        <v>PERGOLA</v>
      </c>
      <c r="AE8301" t="str">
        <f>+VLOOKUP(T8301,Tabla1[],5,0)</f>
        <v>PERGOSTAR DESIGN</v>
      </c>
      <c r="AF8301">
        <f t="shared" si="129"/>
        <v>11</v>
      </c>
      <c r="AG8301">
        <v>3816</v>
      </c>
      <c r="AH8301" s="14">
        <v>17031418.559999999</v>
      </c>
    </row>
    <row r="8302" spans="1:34" x14ac:dyDescent="0.25">
      <c r="A8302">
        <v>107711</v>
      </c>
      <c r="B8302" t="s">
        <v>7364</v>
      </c>
      <c r="C8302" t="s">
        <v>75</v>
      </c>
      <c r="D8302">
        <v>0</v>
      </c>
      <c r="F8302" t="s">
        <v>11093</v>
      </c>
      <c r="G8302" t="s">
        <v>9157</v>
      </c>
      <c r="H8302" t="s">
        <v>14526</v>
      </c>
      <c r="I8302" t="s">
        <v>37</v>
      </c>
      <c r="J8302" t="s">
        <v>14527</v>
      </c>
      <c r="K8302" t="s">
        <v>14528</v>
      </c>
      <c r="L8302" t="s">
        <v>37</v>
      </c>
      <c r="M8302" t="s">
        <v>12153</v>
      </c>
      <c r="N8302" t="s">
        <v>12153</v>
      </c>
      <c r="O8302" t="s">
        <v>3354</v>
      </c>
      <c r="P8302" t="s">
        <v>11094</v>
      </c>
      <c r="Q8302" t="s">
        <v>11094</v>
      </c>
      <c r="R8302" t="s">
        <v>127</v>
      </c>
      <c r="S8302" t="s">
        <v>164</v>
      </c>
      <c r="T8302" t="s">
        <v>14529</v>
      </c>
      <c r="U8302" t="s">
        <v>14530</v>
      </c>
      <c r="X8302">
        <v>1</v>
      </c>
      <c r="Y8302">
        <v>0</v>
      </c>
      <c r="Z8302">
        <v>0</v>
      </c>
      <c r="AA8302">
        <v>0</v>
      </c>
      <c r="AB8302">
        <v>29138</v>
      </c>
      <c r="AC8302" t="s">
        <v>47</v>
      </c>
      <c r="AD8302">
        <f>+VLOOKUP(T8302,items!$A$2:$D$1255,4,0)</f>
        <v>0</v>
      </c>
      <c r="AE8302">
        <f>+VLOOKUP(T8302,Tabla1[],5,0)</f>
        <v>0</v>
      </c>
      <c r="AF8302">
        <f t="shared" si="129"/>
        <v>9</v>
      </c>
    </row>
    <row r="8303" spans="1:34" x14ac:dyDescent="0.25">
      <c r="A8303">
        <v>107711</v>
      </c>
      <c r="B8303" t="s">
        <v>7364</v>
      </c>
      <c r="C8303" t="s">
        <v>75</v>
      </c>
      <c r="D8303">
        <v>0</v>
      </c>
      <c r="F8303" t="s">
        <v>11093</v>
      </c>
      <c r="G8303" t="s">
        <v>9157</v>
      </c>
      <c r="H8303" t="s">
        <v>14526</v>
      </c>
      <c r="I8303" t="s">
        <v>37</v>
      </c>
      <c r="J8303" t="s">
        <v>14527</v>
      </c>
      <c r="K8303" t="s">
        <v>14528</v>
      </c>
      <c r="L8303" t="s">
        <v>37</v>
      </c>
      <c r="M8303" t="s">
        <v>12153</v>
      </c>
      <c r="N8303" t="s">
        <v>12153</v>
      </c>
      <c r="O8303" t="s">
        <v>3354</v>
      </c>
      <c r="P8303" t="s">
        <v>11094</v>
      </c>
      <c r="Q8303" t="s">
        <v>11094</v>
      </c>
      <c r="R8303" t="s">
        <v>127</v>
      </c>
      <c r="S8303" t="s">
        <v>164</v>
      </c>
      <c r="T8303" t="s">
        <v>14531</v>
      </c>
      <c r="U8303" t="s">
        <v>14532</v>
      </c>
      <c r="X8303">
        <v>110</v>
      </c>
      <c r="Y8303">
        <v>0</v>
      </c>
      <c r="Z8303">
        <v>0</v>
      </c>
      <c r="AA8303">
        <v>0</v>
      </c>
      <c r="AB8303">
        <v>924000</v>
      </c>
      <c r="AC8303" t="s">
        <v>47</v>
      </c>
      <c r="AD8303">
        <f>+VLOOKUP(T8303,items!$A$2:$D$1255,4,0)</f>
        <v>0</v>
      </c>
      <c r="AE8303">
        <f>+VLOOKUP(T8303,Tabla1[],5,0)</f>
        <v>0</v>
      </c>
      <c r="AF8303">
        <f t="shared" si="129"/>
        <v>9</v>
      </c>
    </row>
    <row r="8304" spans="1:34" x14ac:dyDescent="0.25">
      <c r="A8304">
        <v>107711</v>
      </c>
      <c r="B8304" t="s">
        <v>7364</v>
      </c>
      <c r="C8304" t="s">
        <v>75</v>
      </c>
      <c r="D8304">
        <v>0</v>
      </c>
      <c r="F8304" t="s">
        <v>11093</v>
      </c>
      <c r="G8304" t="s">
        <v>9157</v>
      </c>
      <c r="H8304" t="s">
        <v>14526</v>
      </c>
      <c r="I8304" t="s">
        <v>37</v>
      </c>
      <c r="J8304" t="s">
        <v>14527</v>
      </c>
      <c r="K8304" t="s">
        <v>14528</v>
      </c>
      <c r="L8304" t="s">
        <v>37</v>
      </c>
      <c r="M8304" t="s">
        <v>12153</v>
      </c>
      <c r="N8304" t="s">
        <v>12153</v>
      </c>
      <c r="O8304" t="s">
        <v>3354</v>
      </c>
      <c r="P8304" t="s">
        <v>11094</v>
      </c>
      <c r="Q8304" t="s">
        <v>11094</v>
      </c>
      <c r="R8304" t="s">
        <v>127</v>
      </c>
      <c r="S8304" t="s">
        <v>164</v>
      </c>
      <c r="T8304" t="s">
        <v>14533</v>
      </c>
      <c r="U8304" t="s">
        <v>14534</v>
      </c>
      <c r="X8304">
        <v>110</v>
      </c>
      <c r="Y8304">
        <v>0</v>
      </c>
      <c r="Z8304">
        <v>0</v>
      </c>
      <c r="AA8304">
        <v>0</v>
      </c>
      <c r="AB8304">
        <v>39600</v>
      </c>
      <c r="AC8304" t="s">
        <v>47</v>
      </c>
      <c r="AD8304">
        <f>+VLOOKUP(T8304,items!$A$2:$D$1255,4,0)</f>
        <v>0</v>
      </c>
      <c r="AE8304">
        <f>+VLOOKUP(T8304,Tabla1[],5,0)</f>
        <v>0</v>
      </c>
      <c r="AF8304">
        <f t="shared" si="129"/>
        <v>9</v>
      </c>
    </row>
    <row r="8305" spans="1:32" x14ac:dyDescent="0.25">
      <c r="A8305">
        <v>107720</v>
      </c>
      <c r="B8305" t="s">
        <v>14535</v>
      </c>
      <c r="C8305" t="s">
        <v>75</v>
      </c>
      <c r="D8305">
        <v>0</v>
      </c>
      <c r="F8305" t="s">
        <v>9152</v>
      </c>
      <c r="G8305" t="s">
        <v>10370</v>
      </c>
      <c r="H8305" t="s">
        <v>14536</v>
      </c>
      <c r="I8305" t="s">
        <v>14537</v>
      </c>
      <c r="J8305" t="s">
        <v>14538</v>
      </c>
      <c r="K8305" t="s">
        <v>14539</v>
      </c>
      <c r="L8305" t="s">
        <v>14540</v>
      </c>
      <c r="M8305" t="s">
        <v>13419</v>
      </c>
      <c r="N8305" t="s">
        <v>12746</v>
      </c>
      <c r="O8305" t="s">
        <v>371</v>
      </c>
      <c r="P8305" t="s">
        <v>8609</v>
      </c>
      <c r="Q8305" t="s">
        <v>3356</v>
      </c>
      <c r="R8305" t="s">
        <v>127</v>
      </c>
      <c r="S8305" t="s">
        <v>88</v>
      </c>
      <c r="T8305" t="s">
        <v>429</v>
      </c>
      <c r="U8305" t="s">
        <v>430</v>
      </c>
      <c r="X8305">
        <v>1</v>
      </c>
      <c r="Y8305">
        <v>0</v>
      </c>
      <c r="Z8305">
        <v>0</v>
      </c>
      <c r="AA8305">
        <v>0</v>
      </c>
      <c r="AB8305">
        <v>156274</v>
      </c>
      <c r="AC8305" t="s">
        <v>47</v>
      </c>
      <c r="AD8305">
        <f>+VLOOKUP(T8305,items!$A$2:$D$1255,4,0)</f>
        <v>0</v>
      </c>
      <c r="AE8305">
        <f>+VLOOKUP(T8305,Tabla1[],5,0)</f>
        <v>0</v>
      </c>
      <c r="AF8305">
        <f t="shared" si="129"/>
        <v>10</v>
      </c>
    </row>
    <row r="8306" spans="1:32" x14ac:dyDescent="0.25">
      <c r="A8306">
        <v>107720</v>
      </c>
      <c r="B8306" t="s">
        <v>14535</v>
      </c>
      <c r="C8306" t="s">
        <v>75</v>
      </c>
      <c r="D8306">
        <v>0</v>
      </c>
      <c r="F8306" t="s">
        <v>9152</v>
      </c>
      <c r="G8306" t="s">
        <v>10370</v>
      </c>
      <c r="H8306" t="s">
        <v>14536</v>
      </c>
      <c r="I8306" t="s">
        <v>14537</v>
      </c>
      <c r="J8306" t="s">
        <v>14538</v>
      </c>
      <c r="K8306" t="s">
        <v>14539</v>
      </c>
      <c r="L8306" t="s">
        <v>14540</v>
      </c>
      <c r="M8306" t="s">
        <v>13419</v>
      </c>
      <c r="N8306" t="s">
        <v>12746</v>
      </c>
      <c r="O8306" t="s">
        <v>371</v>
      </c>
      <c r="P8306" t="s">
        <v>8609</v>
      </c>
      <c r="Q8306" t="s">
        <v>3356</v>
      </c>
      <c r="R8306" t="s">
        <v>127</v>
      </c>
      <c r="S8306" t="s">
        <v>88</v>
      </c>
      <c r="T8306" t="s">
        <v>347</v>
      </c>
      <c r="U8306" t="s">
        <v>348</v>
      </c>
      <c r="W8306" t="s">
        <v>1095</v>
      </c>
      <c r="X8306">
        <v>1</v>
      </c>
      <c r="Y8306">
        <v>4000</v>
      </c>
      <c r="Z8306">
        <v>0</v>
      </c>
      <c r="AA8306">
        <v>0</v>
      </c>
      <c r="AB8306">
        <v>518482</v>
      </c>
      <c r="AC8306" t="s">
        <v>47</v>
      </c>
      <c r="AD8306">
        <f>+VLOOKUP(T8306,items!$A$2:$D$1255,4,0)</f>
        <v>0</v>
      </c>
      <c r="AE8306">
        <f>+VLOOKUP(T8306,Tabla1[],5,0)</f>
        <v>0</v>
      </c>
      <c r="AF8306">
        <f t="shared" si="129"/>
        <v>10</v>
      </c>
    </row>
    <row r="8307" spans="1:32" x14ac:dyDescent="0.25">
      <c r="A8307">
        <v>107720</v>
      </c>
      <c r="B8307" t="s">
        <v>14535</v>
      </c>
      <c r="C8307" t="s">
        <v>75</v>
      </c>
      <c r="D8307">
        <v>0</v>
      </c>
      <c r="F8307" t="s">
        <v>9152</v>
      </c>
      <c r="G8307" t="s">
        <v>10370</v>
      </c>
      <c r="H8307" t="s">
        <v>14536</v>
      </c>
      <c r="I8307" t="s">
        <v>14537</v>
      </c>
      <c r="J8307" t="s">
        <v>14538</v>
      </c>
      <c r="K8307" t="s">
        <v>14539</v>
      </c>
      <c r="L8307" t="s">
        <v>14540</v>
      </c>
      <c r="M8307" t="s">
        <v>13419</v>
      </c>
      <c r="N8307" t="s">
        <v>12746</v>
      </c>
      <c r="O8307" t="s">
        <v>371</v>
      </c>
      <c r="P8307" t="s">
        <v>8609</v>
      </c>
      <c r="Q8307" t="s">
        <v>3356</v>
      </c>
      <c r="R8307" t="s">
        <v>127</v>
      </c>
      <c r="S8307" t="s">
        <v>88</v>
      </c>
      <c r="T8307" t="s">
        <v>94</v>
      </c>
      <c r="U8307" t="s">
        <v>12261</v>
      </c>
      <c r="X8307">
        <v>1</v>
      </c>
      <c r="Y8307">
        <v>0</v>
      </c>
      <c r="Z8307">
        <v>0</v>
      </c>
      <c r="AA8307">
        <v>0</v>
      </c>
      <c r="AB8307">
        <v>350000</v>
      </c>
      <c r="AC8307" t="s">
        <v>47</v>
      </c>
      <c r="AD8307" t="e">
        <f>+VLOOKUP(T8307,items!$A$2:$D$1255,4,0)</f>
        <v>#N/A</v>
      </c>
      <c r="AE8307" t="e">
        <f>+VLOOKUP(T8307,Tabla1[],5,0)</f>
        <v>#N/A</v>
      </c>
      <c r="AF8307">
        <f t="shared" si="129"/>
        <v>10</v>
      </c>
    </row>
    <row r="8308" spans="1:32" x14ac:dyDescent="0.25">
      <c r="A8308">
        <v>107720</v>
      </c>
      <c r="B8308" t="s">
        <v>14535</v>
      </c>
      <c r="C8308" t="s">
        <v>75</v>
      </c>
      <c r="D8308">
        <v>0</v>
      </c>
      <c r="F8308" t="s">
        <v>9152</v>
      </c>
      <c r="G8308" t="s">
        <v>10370</v>
      </c>
      <c r="H8308" t="s">
        <v>14536</v>
      </c>
      <c r="I8308" t="s">
        <v>14537</v>
      </c>
      <c r="J8308" t="s">
        <v>14538</v>
      </c>
      <c r="K8308" t="s">
        <v>14539</v>
      </c>
      <c r="L8308" t="s">
        <v>14540</v>
      </c>
      <c r="M8308" t="s">
        <v>13419</v>
      </c>
      <c r="N8308" t="s">
        <v>12746</v>
      </c>
      <c r="O8308" t="s">
        <v>371</v>
      </c>
      <c r="P8308" t="s">
        <v>8609</v>
      </c>
      <c r="Q8308" t="s">
        <v>3356</v>
      </c>
      <c r="R8308" t="s">
        <v>127</v>
      </c>
      <c r="S8308" t="s">
        <v>88</v>
      </c>
      <c r="T8308" t="s">
        <v>857</v>
      </c>
      <c r="U8308" t="s">
        <v>858</v>
      </c>
      <c r="V8308" t="s">
        <v>867</v>
      </c>
      <c r="W8308" t="s">
        <v>1095</v>
      </c>
      <c r="X8308">
        <v>1</v>
      </c>
      <c r="Y8308">
        <v>4000</v>
      </c>
      <c r="Z8308">
        <v>0</v>
      </c>
      <c r="AA8308">
        <v>3450</v>
      </c>
      <c r="AB8308">
        <v>6324952</v>
      </c>
      <c r="AC8308" t="s">
        <v>47</v>
      </c>
      <c r="AD8308" t="str">
        <f>+VLOOKUP(T8308,items!$A$2:$D$1255,4,0)</f>
        <v>SOMBRALINA</v>
      </c>
      <c r="AE8308" t="str">
        <f>+VLOOKUP(T8308,Tabla1[],5,0)</f>
        <v>MANUAL</v>
      </c>
      <c r="AF8308">
        <f t="shared" si="129"/>
        <v>10</v>
      </c>
    </row>
    <row r="8309" spans="1:32" x14ac:dyDescent="0.25">
      <c r="A8309">
        <v>107720</v>
      </c>
      <c r="B8309" t="s">
        <v>14535</v>
      </c>
      <c r="C8309" t="s">
        <v>75</v>
      </c>
      <c r="D8309">
        <v>0</v>
      </c>
      <c r="F8309" t="s">
        <v>9152</v>
      </c>
      <c r="G8309" t="s">
        <v>10370</v>
      </c>
      <c r="H8309" t="s">
        <v>14536</v>
      </c>
      <c r="I8309" t="s">
        <v>14537</v>
      </c>
      <c r="J8309" t="s">
        <v>14538</v>
      </c>
      <c r="K8309" t="s">
        <v>14539</v>
      </c>
      <c r="L8309" t="s">
        <v>14540</v>
      </c>
      <c r="M8309" t="s">
        <v>13419</v>
      </c>
      <c r="N8309" t="s">
        <v>12746</v>
      </c>
      <c r="O8309" t="s">
        <v>371</v>
      </c>
      <c r="P8309" t="s">
        <v>8609</v>
      </c>
      <c r="Q8309" t="s">
        <v>3356</v>
      </c>
      <c r="R8309" t="s">
        <v>127</v>
      </c>
      <c r="S8309" t="s">
        <v>88</v>
      </c>
      <c r="T8309" t="s">
        <v>1096</v>
      </c>
      <c r="U8309" t="s">
        <v>1097</v>
      </c>
      <c r="X8309">
        <v>1</v>
      </c>
      <c r="Y8309">
        <v>0</v>
      </c>
      <c r="Z8309">
        <v>0</v>
      </c>
      <c r="AA8309">
        <v>0</v>
      </c>
      <c r="AB8309">
        <v>350000</v>
      </c>
      <c r="AC8309" t="s">
        <v>47</v>
      </c>
      <c r="AD8309" t="e">
        <f>+VLOOKUP(T8309,items!$A$2:$D$1255,4,0)</f>
        <v>#N/A</v>
      </c>
      <c r="AE8309" t="e">
        <f>+VLOOKUP(T8309,Tabla1[],5,0)</f>
        <v>#N/A</v>
      </c>
      <c r="AF8309">
        <f t="shared" si="129"/>
        <v>10</v>
      </c>
    </row>
    <row r="8310" spans="1:32" x14ac:dyDescent="0.25">
      <c r="A8310">
        <v>107721</v>
      </c>
      <c r="B8310" t="s">
        <v>8249</v>
      </c>
      <c r="C8310" t="s">
        <v>75</v>
      </c>
      <c r="D8310">
        <v>0</v>
      </c>
      <c r="F8310" t="s">
        <v>11093</v>
      </c>
      <c r="G8310" t="s">
        <v>9157</v>
      </c>
      <c r="H8310" t="s">
        <v>14541</v>
      </c>
      <c r="I8310" t="s">
        <v>37</v>
      </c>
      <c r="J8310" t="s">
        <v>14542</v>
      </c>
      <c r="K8310" t="s">
        <v>14543</v>
      </c>
      <c r="L8310" t="s">
        <v>37</v>
      </c>
      <c r="M8310" t="s">
        <v>12153</v>
      </c>
      <c r="N8310" t="s">
        <v>12153</v>
      </c>
      <c r="O8310" t="s">
        <v>3354</v>
      </c>
      <c r="P8310" t="s">
        <v>11094</v>
      </c>
      <c r="Q8310" t="s">
        <v>11094</v>
      </c>
      <c r="R8310" t="s">
        <v>127</v>
      </c>
      <c r="S8310" t="s">
        <v>164</v>
      </c>
      <c r="T8310" t="s">
        <v>2142</v>
      </c>
      <c r="U8310" t="s">
        <v>2143</v>
      </c>
      <c r="X8310">
        <v>2</v>
      </c>
      <c r="Y8310">
        <v>0</v>
      </c>
      <c r="Z8310">
        <v>0</v>
      </c>
      <c r="AA8310">
        <v>0</v>
      </c>
      <c r="AB8310">
        <v>20000</v>
      </c>
      <c r="AC8310" t="s">
        <v>47</v>
      </c>
      <c r="AD8310">
        <f>+VLOOKUP(T8310,items!$A$2:$D$1255,4,0)</f>
        <v>0</v>
      </c>
      <c r="AE8310">
        <f>+VLOOKUP(T8310,Tabla1[],5,0)</f>
        <v>0</v>
      </c>
      <c r="AF8310">
        <f t="shared" si="129"/>
        <v>9</v>
      </c>
    </row>
    <row r="8311" spans="1:32" x14ac:dyDescent="0.25">
      <c r="A8311">
        <v>107721</v>
      </c>
      <c r="B8311" t="s">
        <v>8249</v>
      </c>
      <c r="C8311" t="s">
        <v>75</v>
      </c>
      <c r="D8311">
        <v>0</v>
      </c>
      <c r="F8311" t="s">
        <v>11093</v>
      </c>
      <c r="G8311" t="s">
        <v>9157</v>
      </c>
      <c r="H8311" t="s">
        <v>14541</v>
      </c>
      <c r="I8311" t="s">
        <v>37</v>
      </c>
      <c r="J8311" t="s">
        <v>14542</v>
      </c>
      <c r="K8311" t="s">
        <v>14543</v>
      </c>
      <c r="L8311" t="s">
        <v>37</v>
      </c>
      <c r="M8311" t="s">
        <v>12153</v>
      </c>
      <c r="N8311" t="s">
        <v>12153</v>
      </c>
      <c r="O8311" t="s">
        <v>3354</v>
      </c>
      <c r="P8311" t="s">
        <v>11094</v>
      </c>
      <c r="Q8311" t="s">
        <v>11094</v>
      </c>
      <c r="R8311" t="s">
        <v>127</v>
      </c>
      <c r="S8311" t="s">
        <v>164</v>
      </c>
      <c r="T8311" t="s">
        <v>6198</v>
      </c>
      <c r="U8311" t="s">
        <v>6199</v>
      </c>
      <c r="X8311">
        <v>1</v>
      </c>
      <c r="Y8311">
        <v>0</v>
      </c>
      <c r="Z8311">
        <v>0</v>
      </c>
      <c r="AA8311">
        <v>0</v>
      </c>
      <c r="AB8311">
        <v>497000</v>
      </c>
      <c r="AC8311" t="s">
        <v>47</v>
      </c>
      <c r="AD8311">
        <f>+VLOOKUP(T8311,items!$A$2:$D$1255,4,0)</f>
        <v>0</v>
      </c>
      <c r="AE8311">
        <f>+VLOOKUP(T8311,Tabla1[],5,0)</f>
        <v>0</v>
      </c>
      <c r="AF8311">
        <f t="shared" si="129"/>
        <v>9</v>
      </c>
    </row>
    <row r="8312" spans="1:32" x14ac:dyDescent="0.25">
      <c r="A8312">
        <v>107724</v>
      </c>
      <c r="B8312" t="s">
        <v>2145</v>
      </c>
      <c r="C8312" t="s">
        <v>33</v>
      </c>
      <c r="D8312">
        <v>0</v>
      </c>
      <c r="F8312" t="s">
        <v>9599</v>
      </c>
      <c r="G8312" t="s">
        <v>11093</v>
      </c>
      <c r="H8312" t="s">
        <v>14544</v>
      </c>
      <c r="I8312" t="s">
        <v>37</v>
      </c>
      <c r="J8312" t="s">
        <v>14545</v>
      </c>
      <c r="K8312" t="s">
        <v>14546</v>
      </c>
      <c r="L8312" t="s">
        <v>14547</v>
      </c>
      <c r="M8312" t="s">
        <v>9157</v>
      </c>
      <c r="N8312" t="s">
        <v>9157</v>
      </c>
      <c r="O8312" t="s">
        <v>10370</v>
      </c>
      <c r="P8312" t="s">
        <v>12331</v>
      </c>
      <c r="Q8312" t="s">
        <v>11094</v>
      </c>
      <c r="R8312" t="s">
        <v>127</v>
      </c>
      <c r="S8312" t="s">
        <v>128</v>
      </c>
      <c r="T8312" t="s">
        <v>388</v>
      </c>
      <c r="U8312" t="s">
        <v>389</v>
      </c>
      <c r="X8312">
        <v>20</v>
      </c>
      <c r="Y8312">
        <v>0</v>
      </c>
      <c r="Z8312">
        <v>0</v>
      </c>
      <c r="AA8312">
        <v>0</v>
      </c>
      <c r="AB8312">
        <v>1300000</v>
      </c>
      <c r="AC8312" t="s">
        <v>47</v>
      </c>
      <c r="AD8312">
        <f>+VLOOKUP(T8312,items!$A$2:$D$1255,4,0)</f>
        <v>0</v>
      </c>
      <c r="AE8312">
        <f>+VLOOKUP(T8312,Tabla1[],5,0)</f>
        <v>0</v>
      </c>
      <c r="AF8312">
        <f t="shared" si="129"/>
        <v>9</v>
      </c>
    </row>
    <row r="8313" spans="1:32" x14ac:dyDescent="0.25">
      <c r="A8313">
        <v>107724</v>
      </c>
      <c r="B8313" t="s">
        <v>2145</v>
      </c>
      <c r="C8313" t="s">
        <v>33</v>
      </c>
      <c r="D8313">
        <v>0</v>
      </c>
      <c r="F8313" t="s">
        <v>9599</v>
      </c>
      <c r="G8313" t="s">
        <v>11093</v>
      </c>
      <c r="H8313" t="s">
        <v>14544</v>
      </c>
      <c r="I8313" t="s">
        <v>37</v>
      </c>
      <c r="J8313" t="s">
        <v>14545</v>
      </c>
      <c r="K8313" t="s">
        <v>14546</v>
      </c>
      <c r="L8313" t="s">
        <v>14547</v>
      </c>
      <c r="M8313" t="s">
        <v>9157</v>
      </c>
      <c r="N8313" t="s">
        <v>9157</v>
      </c>
      <c r="O8313" t="s">
        <v>10370</v>
      </c>
      <c r="P8313" t="s">
        <v>12331</v>
      </c>
      <c r="Q8313" t="s">
        <v>11094</v>
      </c>
      <c r="R8313" t="s">
        <v>127</v>
      </c>
      <c r="S8313" t="s">
        <v>128</v>
      </c>
      <c r="T8313" t="s">
        <v>1536</v>
      </c>
      <c r="U8313" t="s">
        <v>1537</v>
      </c>
      <c r="X8313">
        <v>1</v>
      </c>
      <c r="Y8313">
        <v>0</v>
      </c>
      <c r="Z8313">
        <v>0</v>
      </c>
      <c r="AA8313">
        <v>0</v>
      </c>
      <c r="AB8313">
        <v>1063000</v>
      </c>
      <c r="AC8313" t="s">
        <v>47</v>
      </c>
      <c r="AD8313">
        <f>+VLOOKUP(T8313,items!$A$2:$D$1255,4,0)</f>
        <v>0</v>
      </c>
      <c r="AE8313">
        <f>+VLOOKUP(T8313,Tabla1[],5,0)</f>
        <v>0</v>
      </c>
      <c r="AF8313">
        <f t="shared" si="129"/>
        <v>9</v>
      </c>
    </row>
    <row r="8314" spans="1:32" x14ac:dyDescent="0.25">
      <c r="A8314">
        <v>107726</v>
      </c>
      <c r="B8314" t="s">
        <v>14548</v>
      </c>
      <c r="C8314" t="s">
        <v>75</v>
      </c>
      <c r="D8314">
        <v>0</v>
      </c>
      <c r="F8314" t="s">
        <v>11093</v>
      </c>
      <c r="G8314" t="s">
        <v>173</v>
      </c>
      <c r="H8314" t="s">
        <v>37</v>
      </c>
      <c r="I8314" t="s">
        <v>37</v>
      </c>
      <c r="J8314" t="s">
        <v>37</v>
      </c>
      <c r="K8314" t="s">
        <v>37</v>
      </c>
      <c r="L8314" t="s">
        <v>37</v>
      </c>
      <c r="M8314" t="s">
        <v>6297</v>
      </c>
      <c r="N8314" t="s">
        <v>6298</v>
      </c>
      <c r="O8314" t="s">
        <v>9779</v>
      </c>
      <c r="P8314" t="s">
        <v>278</v>
      </c>
      <c r="Q8314" t="s">
        <v>12817</v>
      </c>
      <c r="R8314" t="s">
        <v>282</v>
      </c>
      <c r="S8314" t="s">
        <v>64</v>
      </c>
      <c r="T8314" t="s">
        <v>347</v>
      </c>
      <c r="U8314" t="s">
        <v>348</v>
      </c>
      <c r="W8314" t="s">
        <v>114</v>
      </c>
      <c r="X8314">
        <v>1</v>
      </c>
      <c r="Y8314">
        <v>5150</v>
      </c>
      <c r="Z8314">
        <v>0</v>
      </c>
      <c r="AA8314">
        <v>0</v>
      </c>
      <c r="AB8314">
        <v>762473</v>
      </c>
      <c r="AC8314" t="s">
        <v>285</v>
      </c>
      <c r="AD8314">
        <f>+VLOOKUP(T8314,items!$A$2:$D$1255,4,0)</f>
        <v>0</v>
      </c>
      <c r="AE8314">
        <f>+VLOOKUP(T8314,Tabla1[],5,0)</f>
        <v>0</v>
      </c>
      <c r="AF8314">
        <f t="shared" si="129"/>
        <v>10</v>
      </c>
    </row>
    <row r="8315" spans="1:32" x14ac:dyDescent="0.25">
      <c r="A8315">
        <v>107726</v>
      </c>
      <c r="B8315" t="s">
        <v>14548</v>
      </c>
      <c r="C8315" t="s">
        <v>75</v>
      </c>
      <c r="D8315">
        <v>0</v>
      </c>
      <c r="F8315" t="s">
        <v>11093</v>
      </c>
      <c r="G8315" t="s">
        <v>173</v>
      </c>
      <c r="H8315" t="s">
        <v>37</v>
      </c>
      <c r="I8315" t="s">
        <v>37</v>
      </c>
      <c r="J8315" t="s">
        <v>37</v>
      </c>
      <c r="K8315" t="s">
        <v>37</v>
      </c>
      <c r="L8315" t="s">
        <v>37</v>
      </c>
      <c r="M8315" t="s">
        <v>6297</v>
      </c>
      <c r="N8315" t="s">
        <v>6298</v>
      </c>
      <c r="O8315" t="s">
        <v>9779</v>
      </c>
      <c r="P8315" t="s">
        <v>278</v>
      </c>
      <c r="Q8315" t="s">
        <v>12817</v>
      </c>
      <c r="R8315" t="s">
        <v>282</v>
      </c>
      <c r="S8315" t="s">
        <v>64</v>
      </c>
      <c r="T8315" t="s">
        <v>94</v>
      </c>
      <c r="U8315" t="s">
        <v>12261</v>
      </c>
      <c r="X8315">
        <v>1</v>
      </c>
      <c r="Y8315">
        <v>0</v>
      </c>
      <c r="Z8315">
        <v>0</v>
      </c>
      <c r="AA8315">
        <v>0</v>
      </c>
      <c r="AB8315">
        <v>1200000</v>
      </c>
      <c r="AC8315" t="s">
        <v>285</v>
      </c>
      <c r="AD8315" t="e">
        <f>+VLOOKUP(T8315,items!$A$2:$D$1255,4,0)</f>
        <v>#N/A</v>
      </c>
      <c r="AE8315" t="e">
        <f>+VLOOKUP(T8315,Tabla1[],5,0)</f>
        <v>#N/A</v>
      </c>
      <c r="AF8315">
        <f t="shared" si="129"/>
        <v>10</v>
      </c>
    </row>
    <row r="8316" spans="1:32" x14ac:dyDescent="0.25">
      <c r="A8316">
        <v>107726</v>
      </c>
      <c r="B8316" t="s">
        <v>14548</v>
      </c>
      <c r="C8316" t="s">
        <v>75</v>
      </c>
      <c r="D8316">
        <v>0</v>
      </c>
      <c r="F8316" t="s">
        <v>11093</v>
      </c>
      <c r="G8316" t="s">
        <v>173</v>
      </c>
      <c r="H8316" t="s">
        <v>37</v>
      </c>
      <c r="I8316" t="s">
        <v>37</v>
      </c>
      <c r="J8316" t="s">
        <v>37</v>
      </c>
      <c r="K8316" t="s">
        <v>37</v>
      </c>
      <c r="L8316" t="s">
        <v>37</v>
      </c>
      <c r="M8316" t="s">
        <v>6297</v>
      </c>
      <c r="N8316" t="s">
        <v>6298</v>
      </c>
      <c r="O8316" t="s">
        <v>9779</v>
      </c>
      <c r="P8316" t="s">
        <v>278</v>
      </c>
      <c r="Q8316" t="s">
        <v>12817</v>
      </c>
      <c r="R8316" t="s">
        <v>282</v>
      </c>
      <c r="S8316" t="s">
        <v>64</v>
      </c>
      <c r="T8316" t="s">
        <v>466</v>
      </c>
      <c r="U8316" t="s">
        <v>467</v>
      </c>
      <c r="V8316" t="s">
        <v>578</v>
      </c>
      <c r="W8316" t="s">
        <v>114</v>
      </c>
      <c r="X8316">
        <v>1</v>
      </c>
      <c r="Y8316">
        <v>5150</v>
      </c>
      <c r="Z8316">
        <v>0</v>
      </c>
      <c r="AA8316">
        <v>3000</v>
      </c>
      <c r="AB8316">
        <v>7004399</v>
      </c>
      <c r="AC8316" t="s">
        <v>285</v>
      </c>
      <c r="AD8316" t="str">
        <f>+VLOOKUP(T8316,items!$A$2:$D$1255,4,0)</f>
        <v>SOMBRALINA</v>
      </c>
      <c r="AE8316" t="str">
        <f>+VLOOKUP(T8316,Tabla1[],5,0)</f>
        <v>ELECTRICA</v>
      </c>
      <c r="AF8316">
        <f t="shared" si="129"/>
        <v>10</v>
      </c>
    </row>
    <row r="8317" spans="1:32" x14ac:dyDescent="0.25">
      <c r="A8317">
        <v>107726</v>
      </c>
      <c r="B8317" t="s">
        <v>14548</v>
      </c>
      <c r="C8317" t="s">
        <v>75</v>
      </c>
      <c r="D8317">
        <v>0</v>
      </c>
      <c r="F8317" t="s">
        <v>11093</v>
      </c>
      <c r="G8317" t="s">
        <v>173</v>
      </c>
      <c r="H8317" t="s">
        <v>37</v>
      </c>
      <c r="I8317" t="s">
        <v>37</v>
      </c>
      <c r="J8317" t="s">
        <v>37</v>
      </c>
      <c r="K8317" t="s">
        <v>37</v>
      </c>
      <c r="L8317" t="s">
        <v>37</v>
      </c>
      <c r="M8317" t="s">
        <v>6297</v>
      </c>
      <c r="N8317" t="s">
        <v>6298</v>
      </c>
      <c r="O8317" t="s">
        <v>9779</v>
      </c>
      <c r="P8317" t="s">
        <v>278</v>
      </c>
      <c r="Q8317" t="s">
        <v>12817</v>
      </c>
      <c r="R8317" t="s">
        <v>282</v>
      </c>
      <c r="S8317" t="s">
        <v>64</v>
      </c>
      <c r="T8317" t="s">
        <v>392</v>
      </c>
      <c r="U8317" t="s">
        <v>393</v>
      </c>
      <c r="X8317">
        <v>1</v>
      </c>
      <c r="Y8317">
        <v>0</v>
      </c>
      <c r="Z8317">
        <v>0</v>
      </c>
      <c r="AA8317">
        <v>0</v>
      </c>
      <c r="AB8317">
        <v>940000</v>
      </c>
      <c r="AC8317" t="s">
        <v>285</v>
      </c>
      <c r="AD8317" t="e">
        <f>+VLOOKUP(T8317,items!$A$2:$D$1255,4,0)</f>
        <v>#N/A</v>
      </c>
      <c r="AE8317" t="e">
        <f>+VLOOKUP(T8317,Tabla1[],5,0)</f>
        <v>#N/A</v>
      </c>
      <c r="AF8317">
        <f t="shared" si="129"/>
        <v>10</v>
      </c>
    </row>
    <row r="8318" spans="1:32" x14ac:dyDescent="0.25">
      <c r="A8318">
        <v>107742</v>
      </c>
      <c r="B8318" t="s">
        <v>14549</v>
      </c>
      <c r="C8318" t="s">
        <v>75</v>
      </c>
      <c r="D8318">
        <v>0</v>
      </c>
      <c r="F8318" t="s">
        <v>11093</v>
      </c>
      <c r="G8318" t="s">
        <v>9159</v>
      </c>
      <c r="H8318" t="s">
        <v>14550</v>
      </c>
      <c r="I8318" t="s">
        <v>14551</v>
      </c>
      <c r="J8318" t="s">
        <v>14552</v>
      </c>
      <c r="K8318" t="s">
        <v>14553</v>
      </c>
      <c r="L8318" t="s">
        <v>14554</v>
      </c>
      <c r="M8318" t="s">
        <v>13419</v>
      </c>
      <c r="N8318" t="s">
        <v>12566</v>
      </c>
      <c r="O8318" t="s">
        <v>10703</v>
      </c>
      <c r="P8318" t="s">
        <v>8609</v>
      </c>
      <c r="Q8318" t="s">
        <v>10057</v>
      </c>
      <c r="R8318" t="s">
        <v>127</v>
      </c>
      <c r="S8318" t="s">
        <v>108</v>
      </c>
      <c r="T8318" t="s">
        <v>1266</v>
      </c>
      <c r="U8318" t="s">
        <v>1267</v>
      </c>
      <c r="V8318" t="s">
        <v>958</v>
      </c>
      <c r="W8318" t="s">
        <v>1095</v>
      </c>
      <c r="X8318">
        <v>1</v>
      </c>
      <c r="Y8318">
        <v>5300</v>
      </c>
      <c r="Z8318">
        <v>2700</v>
      </c>
      <c r="AA8318">
        <v>0</v>
      </c>
      <c r="AB8318">
        <v>7229706</v>
      </c>
      <c r="AC8318" t="s">
        <v>47</v>
      </c>
      <c r="AD8318" t="str">
        <f>+VLOOKUP(T8318,items!$A$2:$D$1255,4,0)</f>
        <v>BANETA</v>
      </c>
      <c r="AE8318" t="str">
        <f>+VLOOKUP(T8318,Tabla1[],5,0)</f>
        <v>GUILLOTINA</v>
      </c>
      <c r="AF8318">
        <f t="shared" si="129"/>
        <v>10</v>
      </c>
    </row>
    <row r="8319" spans="1:32" x14ac:dyDescent="0.25">
      <c r="A8319">
        <v>107751</v>
      </c>
      <c r="B8319" t="s">
        <v>14555</v>
      </c>
      <c r="C8319" t="s">
        <v>33</v>
      </c>
      <c r="D8319">
        <v>0</v>
      </c>
      <c r="F8319" t="s">
        <v>9157</v>
      </c>
      <c r="G8319" t="s">
        <v>10370</v>
      </c>
      <c r="H8319" t="s">
        <v>14556</v>
      </c>
      <c r="I8319" t="s">
        <v>37</v>
      </c>
      <c r="J8319" t="s">
        <v>14557</v>
      </c>
      <c r="K8319" t="s">
        <v>14558</v>
      </c>
      <c r="L8319" t="s">
        <v>37</v>
      </c>
      <c r="M8319" t="s">
        <v>12331</v>
      </c>
      <c r="N8319" t="s">
        <v>12331</v>
      </c>
      <c r="O8319" t="s">
        <v>11094</v>
      </c>
      <c r="P8319" t="s">
        <v>14559</v>
      </c>
      <c r="Q8319" t="s">
        <v>14559</v>
      </c>
      <c r="R8319" t="s">
        <v>127</v>
      </c>
      <c r="S8319" t="s">
        <v>44</v>
      </c>
      <c r="T8319" t="s">
        <v>474</v>
      </c>
      <c r="U8319" t="s">
        <v>475</v>
      </c>
      <c r="X8319">
        <v>2</v>
      </c>
      <c r="Y8319">
        <v>0</v>
      </c>
      <c r="Z8319">
        <v>0</v>
      </c>
      <c r="AA8319">
        <v>0</v>
      </c>
      <c r="AB8319">
        <v>400000</v>
      </c>
      <c r="AC8319" t="s">
        <v>47</v>
      </c>
      <c r="AD8319">
        <f>+VLOOKUP(T8319,items!$A$2:$D$1255,4,0)</f>
        <v>0</v>
      </c>
      <c r="AE8319">
        <f>+VLOOKUP(T8319,Tabla1[],5,0)</f>
        <v>0</v>
      </c>
      <c r="AF8319">
        <f t="shared" si="129"/>
        <v>9</v>
      </c>
    </row>
    <row r="8320" spans="1:32" x14ac:dyDescent="0.25">
      <c r="A8320">
        <v>107753</v>
      </c>
      <c r="B8320" t="s">
        <v>3554</v>
      </c>
      <c r="C8320" t="s">
        <v>33</v>
      </c>
      <c r="D8320">
        <v>0</v>
      </c>
      <c r="F8320" t="s">
        <v>9157</v>
      </c>
      <c r="G8320" t="s">
        <v>9157</v>
      </c>
      <c r="H8320" t="s">
        <v>14560</v>
      </c>
      <c r="I8320" t="s">
        <v>37</v>
      </c>
      <c r="J8320" t="s">
        <v>14561</v>
      </c>
      <c r="K8320" t="s">
        <v>37</v>
      </c>
      <c r="L8320" t="s">
        <v>37</v>
      </c>
      <c r="M8320" t="s">
        <v>12153</v>
      </c>
      <c r="N8320" t="s">
        <v>12153</v>
      </c>
      <c r="O8320" t="s">
        <v>3354</v>
      </c>
      <c r="P8320" t="s">
        <v>11094</v>
      </c>
      <c r="Q8320" t="s">
        <v>9158</v>
      </c>
      <c r="R8320" t="s">
        <v>11492</v>
      </c>
      <c r="S8320" t="s">
        <v>164</v>
      </c>
      <c r="T8320" t="s">
        <v>1624</v>
      </c>
      <c r="U8320" t="s">
        <v>828</v>
      </c>
      <c r="X8320">
        <v>3</v>
      </c>
      <c r="Y8320">
        <v>0</v>
      </c>
      <c r="Z8320">
        <v>0</v>
      </c>
      <c r="AA8320">
        <v>0</v>
      </c>
      <c r="AB8320">
        <v>157800</v>
      </c>
      <c r="AC8320" t="s">
        <v>47</v>
      </c>
      <c r="AD8320">
        <f>+VLOOKUP(T8320,items!$A$2:$D$1255,4,0)</f>
        <v>0</v>
      </c>
      <c r="AE8320">
        <f>+VLOOKUP(T8320,Tabla1[],5,0)</f>
        <v>0</v>
      </c>
      <c r="AF8320">
        <f t="shared" si="129"/>
        <v>9</v>
      </c>
    </row>
    <row r="8321" spans="1:34" x14ac:dyDescent="0.25">
      <c r="A8321">
        <v>107753</v>
      </c>
      <c r="B8321" t="s">
        <v>3554</v>
      </c>
      <c r="C8321" t="s">
        <v>33</v>
      </c>
      <c r="D8321">
        <v>0</v>
      </c>
      <c r="F8321" t="s">
        <v>9157</v>
      </c>
      <c r="G8321" t="s">
        <v>9157</v>
      </c>
      <c r="H8321" t="s">
        <v>14560</v>
      </c>
      <c r="I8321" t="s">
        <v>37</v>
      </c>
      <c r="J8321" t="s">
        <v>14561</v>
      </c>
      <c r="K8321" t="s">
        <v>37</v>
      </c>
      <c r="L8321" t="s">
        <v>37</v>
      </c>
      <c r="M8321" t="s">
        <v>12153</v>
      </c>
      <c r="N8321" t="s">
        <v>12153</v>
      </c>
      <c r="O8321" t="s">
        <v>3354</v>
      </c>
      <c r="P8321" t="s">
        <v>11094</v>
      </c>
      <c r="Q8321" t="s">
        <v>9158</v>
      </c>
      <c r="R8321" t="s">
        <v>11492</v>
      </c>
      <c r="S8321" t="s">
        <v>164</v>
      </c>
      <c r="T8321" t="s">
        <v>4925</v>
      </c>
      <c r="U8321" t="s">
        <v>1024</v>
      </c>
      <c r="X8321">
        <v>18</v>
      </c>
      <c r="Y8321">
        <v>0</v>
      </c>
      <c r="Z8321">
        <v>0</v>
      </c>
      <c r="AA8321">
        <v>0</v>
      </c>
      <c r="AB8321">
        <v>946800</v>
      </c>
      <c r="AC8321" t="s">
        <v>47</v>
      </c>
      <c r="AD8321">
        <f>+VLOOKUP(T8321,items!$A$2:$D$1255,4,0)</f>
        <v>0</v>
      </c>
      <c r="AE8321">
        <f>+VLOOKUP(T8321,Tabla1[],5,0)</f>
        <v>0</v>
      </c>
      <c r="AF8321">
        <f t="shared" si="129"/>
        <v>9</v>
      </c>
    </row>
    <row r="8322" spans="1:34" x14ac:dyDescent="0.25">
      <c r="A8322">
        <v>107760</v>
      </c>
      <c r="B8322" t="s">
        <v>4629</v>
      </c>
      <c r="C8322" t="s">
        <v>33</v>
      </c>
      <c r="D8322">
        <v>0</v>
      </c>
      <c r="F8322" t="s">
        <v>9157</v>
      </c>
      <c r="G8322" t="s">
        <v>9159</v>
      </c>
      <c r="H8322" t="s">
        <v>14562</v>
      </c>
      <c r="I8322" t="s">
        <v>37</v>
      </c>
      <c r="J8322" t="s">
        <v>14563</v>
      </c>
      <c r="K8322" t="s">
        <v>14564</v>
      </c>
      <c r="L8322" t="s">
        <v>14565</v>
      </c>
      <c r="M8322" t="s">
        <v>12822</v>
      </c>
      <c r="N8322" t="s">
        <v>12822</v>
      </c>
      <c r="O8322" t="s">
        <v>6299</v>
      </c>
      <c r="P8322" t="s">
        <v>3357</v>
      </c>
      <c r="Q8322" t="s">
        <v>277</v>
      </c>
      <c r="R8322" t="s">
        <v>127</v>
      </c>
      <c r="S8322" t="s">
        <v>44</v>
      </c>
      <c r="T8322" t="s">
        <v>1704</v>
      </c>
      <c r="U8322" t="s">
        <v>1705</v>
      </c>
      <c r="V8322" t="s">
        <v>529</v>
      </c>
      <c r="X8322">
        <v>1</v>
      </c>
      <c r="Y8322">
        <v>0</v>
      </c>
      <c r="Z8322">
        <v>0</v>
      </c>
      <c r="AA8322">
        <v>0</v>
      </c>
      <c r="AB8322">
        <v>2125997</v>
      </c>
      <c r="AC8322" t="s">
        <v>47</v>
      </c>
      <c r="AD8322" t="str">
        <f>+VLOOKUP(T8322,items!$A$2:$D$1255,4,0)</f>
        <v>MUEBLES</v>
      </c>
      <c r="AE8322">
        <f>+VLOOKUP(T8322,Tabla1[],5,0)</f>
        <v>0</v>
      </c>
      <c r="AF8322">
        <f t="shared" ref="AF8322:AF8385" si="130">+MONTH(O8322)</f>
        <v>10</v>
      </c>
    </row>
    <row r="8323" spans="1:34" x14ac:dyDescent="0.25">
      <c r="A8323">
        <v>107760</v>
      </c>
      <c r="B8323" t="s">
        <v>4629</v>
      </c>
      <c r="C8323" t="s">
        <v>33</v>
      </c>
      <c r="D8323">
        <v>0</v>
      </c>
      <c r="F8323" t="s">
        <v>9157</v>
      </c>
      <c r="G8323" t="s">
        <v>9159</v>
      </c>
      <c r="H8323" t="s">
        <v>14562</v>
      </c>
      <c r="I8323" t="s">
        <v>37</v>
      </c>
      <c r="J8323" t="s">
        <v>14563</v>
      </c>
      <c r="K8323" t="s">
        <v>14564</v>
      </c>
      <c r="L8323" t="s">
        <v>14565</v>
      </c>
      <c r="M8323" t="s">
        <v>12822</v>
      </c>
      <c r="N8323" t="s">
        <v>12822</v>
      </c>
      <c r="O8323" t="s">
        <v>6299</v>
      </c>
      <c r="P8323" t="s">
        <v>3357</v>
      </c>
      <c r="Q8323" t="s">
        <v>277</v>
      </c>
      <c r="R8323" t="s">
        <v>127</v>
      </c>
      <c r="S8323" t="s">
        <v>44</v>
      </c>
      <c r="T8323" t="s">
        <v>1226</v>
      </c>
      <c r="U8323" t="s">
        <v>1227</v>
      </c>
      <c r="V8323" t="s">
        <v>529</v>
      </c>
      <c r="X8323">
        <v>1</v>
      </c>
      <c r="Y8323">
        <v>0</v>
      </c>
      <c r="Z8323">
        <v>0</v>
      </c>
      <c r="AA8323">
        <v>0</v>
      </c>
      <c r="AB8323">
        <v>3818778</v>
      </c>
      <c r="AC8323" t="s">
        <v>47</v>
      </c>
      <c r="AD8323" t="str">
        <f>+VLOOKUP(T8323,items!$A$2:$D$1255,4,0)</f>
        <v>MUEBLES</v>
      </c>
      <c r="AE8323">
        <f>+VLOOKUP(T8323,Tabla1[],5,0)</f>
        <v>0</v>
      </c>
      <c r="AF8323">
        <f t="shared" si="130"/>
        <v>10</v>
      </c>
    </row>
    <row r="8324" spans="1:34" x14ac:dyDescent="0.25">
      <c r="A8324">
        <v>107760</v>
      </c>
      <c r="B8324" t="s">
        <v>4629</v>
      </c>
      <c r="C8324" t="s">
        <v>33</v>
      </c>
      <c r="D8324">
        <v>0</v>
      </c>
      <c r="F8324" t="s">
        <v>9157</v>
      </c>
      <c r="G8324" t="s">
        <v>9159</v>
      </c>
      <c r="H8324" t="s">
        <v>14562</v>
      </c>
      <c r="I8324" t="s">
        <v>37</v>
      </c>
      <c r="J8324" t="s">
        <v>14563</v>
      </c>
      <c r="K8324" t="s">
        <v>14564</v>
      </c>
      <c r="L8324" t="s">
        <v>14565</v>
      </c>
      <c r="M8324" t="s">
        <v>12822</v>
      </c>
      <c r="N8324" t="s">
        <v>12822</v>
      </c>
      <c r="O8324" t="s">
        <v>6299</v>
      </c>
      <c r="P8324" t="s">
        <v>3357</v>
      </c>
      <c r="Q8324" t="s">
        <v>277</v>
      </c>
      <c r="R8324" t="s">
        <v>127</v>
      </c>
      <c r="S8324" t="s">
        <v>44</v>
      </c>
      <c r="T8324" t="s">
        <v>868</v>
      </c>
      <c r="U8324" t="s">
        <v>869</v>
      </c>
      <c r="V8324" t="s">
        <v>529</v>
      </c>
      <c r="X8324">
        <v>1</v>
      </c>
      <c r="Y8324">
        <v>0</v>
      </c>
      <c r="Z8324">
        <v>0</v>
      </c>
      <c r="AA8324">
        <v>0</v>
      </c>
      <c r="AB8324">
        <v>3820566</v>
      </c>
      <c r="AC8324" t="s">
        <v>47</v>
      </c>
      <c r="AD8324" t="str">
        <f>+VLOOKUP(T8324,items!$A$2:$D$1255,4,0)</f>
        <v>MUEBLES</v>
      </c>
      <c r="AE8324">
        <f>+VLOOKUP(T8324,Tabla1[],5,0)</f>
        <v>0</v>
      </c>
      <c r="AF8324">
        <f t="shared" si="130"/>
        <v>10</v>
      </c>
    </row>
    <row r="8325" spans="1:34" x14ac:dyDescent="0.25">
      <c r="A8325">
        <v>107760</v>
      </c>
      <c r="B8325" t="s">
        <v>4629</v>
      </c>
      <c r="C8325" t="s">
        <v>33</v>
      </c>
      <c r="D8325">
        <v>0</v>
      </c>
      <c r="F8325" t="s">
        <v>9157</v>
      </c>
      <c r="G8325" t="s">
        <v>9159</v>
      </c>
      <c r="H8325" t="s">
        <v>14562</v>
      </c>
      <c r="I8325" t="s">
        <v>37</v>
      </c>
      <c r="J8325" t="s">
        <v>14563</v>
      </c>
      <c r="K8325" t="s">
        <v>14564</v>
      </c>
      <c r="L8325" t="s">
        <v>14565</v>
      </c>
      <c r="M8325" t="s">
        <v>12822</v>
      </c>
      <c r="N8325" t="s">
        <v>12822</v>
      </c>
      <c r="O8325" t="s">
        <v>6299</v>
      </c>
      <c r="P8325" t="s">
        <v>3357</v>
      </c>
      <c r="Q8325" t="s">
        <v>277</v>
      </c>
      <c r="R8325" t="s">
        <v>127</v>
      </c>
      <c r="S8325" t="s">
        <v>44</v>
      </c>
      <c r="T8325" t="s">
        <v>11583</v>
      </c>
      <c r="U8325" t="s">
        <v>11584</v>
      </c>
      <c r="X8325">
        <v>1</v>
      </c>
      <c r="Y8325">
        <v>0</v>
      </c>
      <c r="Z8325">
        <v>0</v>
      </c>
      <c r="AA8325">
        <v>0</v>
      </c>
      <c r="AB8325">
        <v>928000</v>
      </c>
      <c r="AC8325" t="s">
        <v>47</v>
      </c>
      <c r="AD8325" t="str">
        <f>+VLOOKUP(T8325,items!$A$2:$D$1255,4,0)</f>
        <v>MUEBLES</v>
      </c>
      <c r="AE8325">
        <f>+VLOOKUP(T8325,Tabla1[],5,0)</f>
        <v>0</v>
      </c>
      <c r="AF8325">
        <f t="shared" si="130"/>
        <v>10</v>
      </c>
    </row>
    <row r="8326" spans="1:34" x14ac:dyDescent="0.25">
      <c r="A8326">
        <v>107760</v>
      </c>
      <c r="B8326" t="s">
        <v>4629</v>
      </c>
      <c r="C8326" t="s">
        <v>33</v>
      </c>
      <c r="D8326">
        <v>0</v>
      </c>
      <c r="F8326" t="s">
        <v>9157</v>
      </c>
      <c r="G8326" t="s">
        <v>9159</v>
      </c>
      <c r="H8326" t="s">
        <v>14562</v>
      </c>
      <c r="I8326" t="s">
        <v>37</v>
      </c>
      <c r="J8326" t="s">
        <v>14563</v>
      </c>
      <c r="K8326" t="s">
        <v>14564</v>
      </c>
      <c r="L8326" t="s">
        <v>14565</v>
      </c>
      <c r="M8326" t="s">
        <v>12822</v>
      </c>
      <c r="N8326" t="s">
        <v>12822</v>
      </c>
      <c r="O8326" t="s">
        <v>6299</v>
      </c>
      <c r="P8326" t="s">
        <v>3357</v>
      </c>
      <c r="Q8326" t="s">
        <v>277</v>
      </c>
      <c r="R8326" t="s">
        <v>127</v>
      </c>
      <c r="S8326" t="s">
        <v>44</v>
      </c>
      <c r="T8326" t="s">
        <v>538</v>
      </c>
      <c r="U8326" t="s">
        <v>539</v>
      </c>
      <c r="X8326">
        <v>2</v>
      </c>
      <c r="Y8326">
        <v>0</v>
      </c>
      <c r="Z8326">
        <v>0</v>
      </c>
      <c r="AA8326">
        <v>0</v>
      </c>
      <c r="AB8326">
        <v>1475184</v>
      </c>
      <c r="AC8326" t="s">
        <v>47</v>
      </c>
      <c r="AD8326" t="str">
        <f>+VLOOKUP(T8326,items!$A$2:$D$1255,4,0)</f>
        <v>MUEBLES</v>
      </c>
      <c r="AE8326">
        <f>+VLOOKUP(T8326,Tabla1[],5,0)</f>
        <v>0</v>
      </c>
      <c r="AF8326">
        <f t="shared" si="130"/>
        <v>10</v>
      </c>
    </row>
    <row r="8327" spans="1:34" x14ac:dyDescent="0.25">
      <c r="A8327">
        <v>107760</v>
      </c>
      <c r="B8327" t="s">
        <v>4629</v>
      </c>
      <c r="C8327" t="s">
        <v>33</v>
      </c>
      <c r="D8327">
        <v>0</v>
      </c>
      <c r="F8327" t="s">
        <v>9157</v>
      </c>
      <c r="G8327" t="s">
        <v>9159</v>
      </c>
      <c r="H8327" t="s">
        <v>14562</v>
      </c>
      <c r="I8327" t="s">
        <v>37</v>
      </c>
      <c r="J8327" t="s">
        <v>14563</v>
      </c>
      <c r="K8327" t="s">
        <v>14564</v>
      </c>
      <c r="L8327" t="s">
        <v>14565</v>
      </c>
      <c r="M8327" t="s">
        <v>12822</v>
      </c>
      <c r="N8327" t="s">
        <v>12822</v>
      </c>
      <c r="O8327" t="s">
        <v>6299</v>
      </c>
      <c r="P8327" t="s">
        <v>3357</v>
      </c>
      <c r="Q8327" t="s">
        <v>277</v>
      </c>
      <c r="R8327" t="s">
        <v>127</v>
      </c>
      <c r="S8327" t="s">
        <v>44</v>
      </c>
      <c r="T8327" t="s">
        <v>1356</v>
      </c>
      <c r="U8327" t="s">
        <v>1357</v>
      </c>
      <c r="V8327" t="s">
        <v>529</v>
      </c>
      <c r="X8327">
        <v>4</v>
      </c>
      <c r="Y8327">
        <v>0</v>
      </c>
      <c r="Z8327">
        <v>0</v>
      </c>
      <c r="AA8327">
        <v>0</v>
      </c>
      <c r="AB8327">
        <v>1247684</v>
      </c>
      <c r="AC8327" t="s">
        <v>47</v>
      </c>
      <c r="AD8327" t="str">
        <f>+VLOOKUP(T8327,items!$A$2:$D$1255,4,0)</f>
        <v>COJIN</v>
      </c>
      <c r="AE8327">
        <f>+VLOOKUP(T8327,Tabla1[],5,0)</f>
        <v>0</v>
      </c>
      <c r="AF8327">
        <f t="shared" si="130"/>
        <v>10</v>
      </c>
    </row>
    <row r="8328" spans="1:34" x14ac:dyDescent="0.25">
      <c r="A8328">
        <v>107760</v>
      </c>
      <c r="B8328" t="s">
        <v>4629</v>
      </c>
      <c r="C8328" t="s">
        <v>33</v>
      </c>
      <c r="D8328">
        <v>0</v>
      </c>
      <c r="F8328" t="s">
        <v>9157</v>
      </c>
      <c r="G8328" t="s">
        <v>9159</v>
      </c>
      <c r="H8328" t="s">
        <v>14562</v>
      </c>
      <c r="I8328" t="s">
        <v>37</v>
      </c>
      <c r="J8328" t="s">
        <v>14563</v>
      </c>
      <c r="K8328" t="s">
        <v>14564</v>
      </c>
      <c r="L8328" t="s">
        <v>14565</v>
      </c>
      <c r="M8328" t="s">
        <v>12822</v>
      </c>
      <c r="N8328" t="s">
        <v>12822</v>
      </c>
      <c r="O8328" t="s">
        <v>6299</v>
      </c>
      <c r="P8328" t="s">
        <v>3357</v>
      </c>
      <c r="Q8328" t="s">
        <v>277</v>
      </c>
      <c r="R8328" t="s">
        <v>127</v>
      </c>
      <c r="S8328" t="s">
        <v>44</v>
      </c>
      <c r="T8328" t="s">
        <v>885</v>
      </c>
      <c r="U8328" t="s">
        <v>886</v>
      </c>
      <c r="X8328">
        <v>1</v>
      </c>
      <c r="Y8328">
        <v>0</v>
      </c>
      <c r="Z8328">
        <v>0</v>
      </c>
      <c r="AA8328">
        <v>0</v>
      </c>
      <c r="AB8328">
        <v>1543550</v>
      </c>
      <c r="AC8328" t="s">
        <v>47</v>
      </c>
      <c r="AD8328" t="str">
        <f>+VLOOKUP(T8328,items!$A$2:$D$1255,4,0)</f>
        <v>MUEBLES</v>
      </c>
      <c r="AE8328">
        <f>+VLOOKUP(T8328,Tabla1[],5,0)</f>
        <v>0</v>
      </c>
      <c r="AF8328">
        <f t="shared" si="130"/>
        <v>10</v>
      </c>
    </row>
    <row r="8329" spans="1:34" x14ac:dyDescent="0.25">
      <c r="A8329">
        <v>107775</v>
      </c>
      <c r="B8329" t="s">
        <v>14566</v>
      </c>
      <c r="C8329" t="s">
        <v>33</v>
      </c>
      <c r="D8329">
        <v>0</v>
      </c>
      <c r="F8329" t="s">
        <v>9157</v>
      </c>
      <c r="G8329" t="s">
        <v>12153</v>
      </c>
      <c r="H8329" t="s">
        <v>14567</v>
      </c>
      <c r="I8329" t="s">
        <v>37</v>
      </c>
      <c r="J8329" t="s">
        <v>14568</v>
      </c>
      <c r="K8329" t="s">
        <v>14569</v>
      </c>
      <c r="L8329" t="s">
        <v>14570</v>
      </c>
      <c r="M8329" t="s">
        <v>12331</v>
      </c>
      <c r="N8329" t="s">
        <v>12331</v>
      </c>
      <c r="O8329" t="s">
        <v>6299</v>
      </c>
      <c r="P8329" t="s">
        <v>9779</v>
      </c>
      <c r="Q8329" t="s">
        <v>277</v>
      </c>
      <c r="R8329" t="s">
        <v>63</v>
      </c>
      <c r="S8329" t="s">
        <v>44</v>
      </c>
      <c r="T8329" t="s">
        <v>4030</v>
      </c>
      <c r="U8329" t="s">
        <v>6801</v>
      </c>
      <c r="V8329" t="s">
        <v>166</v>
      </c>
      <c r="X8329">
        <v>1</v>
      </c>
      <c r="Y8329">
        <v>0</v>
      </c>
      <c r="Z8329">
        <v>0</v>
      </c>
      <c r="AA8329">
        <v>0</v>
      </c>
      <c r="AB8329">
        <v>2870905</v>
      </c>
      <c r="AC8329" t="s">
        <v>47</v>
      </c>
      <c r="AD8329">
        <f>+VLOOKUP(T8329,items!$A$2:$D$1255,4,0)</f>
        <v>0</v>
      </c>
      <c r="AE8329">
        <f>+VLOOKUP(T8329,Tabla1[],5,0)</f>
        <v>0</v>
      </c>
      <c r="AF8329">
        <f t="shared" si="130"/>
        <v>10</v>
      </c>
    </row>
    <row r="8330" spans="1:34" x14ac:dyDescent="0.25">
      <c r="A8330">
        <v>107776</v>
      </c>
      <c r="B8330" t="s">
        <v>2909</v>
      </c>
      <c r="C8330" t="s">
        <v>33</v>
      </c>
      <c r="D8330">
        <v>0</v>
      </c>
      <c r="F8330" t="s">
        <v>9157</v>
      </c>
      <c r="G8330" t="s">
        <v>12153</v>
      </c>
      <c r="H8330" t="s">
        <v>14571</v>
      </c>
      <c r="I8330" t="s">
        <v>37</v>
      </c>
      <c r="J8330" t="s">
        <v>14572</v>
      </c>
      <c r="K8330" t="s">
        <v>37</v>
      </c>
      <c r="L8330" t="s">
        <v>37</v>
      </c>
      <c r="M8330" t="s">
        <v>10370</v>
      </c>
      <c r="N8330" t="s">
        <v>10370</v>
      </c>
      <c r="O8330" t="s">
        <v>12331</v>
      </c>
      <c r="P8330" t="s">
        <v>9158</v>
      </c>
      <c r="Q8330" t="s">
        <v>1250</v>
      </c>
      <c r="R8330" t="s">
        <v>11492</v>
      </c>
      <c r="S8330" t="s">
        <v>164</v>
      </c>
      <c r="T8330" t="s">
        <v>1624</v>
      </c>
      <c r="U8330" t="s">
        <v>828</v>
      </c>
      <c r="X8330">
        <v>11.5</v>
      </c>
      <c r="Y8330">
        <v>0</v>
      </c>
      <c r="Z8330">
        <v>0</v>
      </c>
      <c r="AA8330">
        <v>0</v>
      </c>
      <c r="AB8330">
        <v>604900</v>
      </c>
      <c r="AC8330" t="s">
        <v>47</v>
      </c>
      <c r="AD8330">
        <f>+VLOOKUP(T8330,items!$A$2:$D$1255,4,0)</f>
        <v>0</v>
      </c>
      <c r="AE8330">
        <f>+VLOOKUP(T8330,Tabla1[],5,0)</f>
        <v>0</v>
      </c>
      <c r="AF8330">
        <f t="shared" si="130"/>
        <v>9</v>
      </c>
    </row>
    <row r="8331" spans="1:34" x14ac:dyDescent="0.25">
      <c r="A8331">
        <v>107782</v>
      </c>
      <c r="B8331" t="s">
        <v>9655</v>
      </c>
      <c r="C8331" t="s">
        <v>33</v>
      </c>
      <c r="D8331">
        <v>0</v>
      </c>
      <c r="F8331" t="s">
        <v>8689</v>
      </c>
      <c r="G8331" t="s">
        <v>9157</v>
      </c>
      <c r="H8331" t="s">
        <v>14573</v>
      </c>
      <c r="I8331" t="s">
        <v>37</v>
      </c>
      <c r="J8331" t="s">
        <v>14574</v>
      </c>
      <c r="K8331" t="s">
        <v>14575</v>
      </c>
      <c r="L8331" t="s">
        <v>37</v>
      </c>
      <c r="M8331" t="s">
        <v>12153</v>
      </c>
      <c r="N8331" t="s">
        <v>12153</v>
      </c>
      <c r="O8331" t="s">
        <v>3355</v>
      </c>
      <c r="P8331" t="s">
        <v>375</v>
      </c>
      <c r="Q8331" t="s">
        <v>3356</v>
      </c>
      <c r="R8331" t="s">
        <v>6300</v>
      </c>
      <c r="S8331" t="s">
        <v>272</v>
      </c>
      <c r="T8331" t="s">
        <v>10262</v>
      </c>
      <c r="U8331" t="s">
        <v>10263</v>
      </c>
      <c r="V8331" t="s">
        <v>867</v>
      </c>
      <c r="X8331">
        <v>1</v>
      </c>
      <c r="Y8331">
        <v>0</v>
      </c>
      <c r="Z8331">
        <v>0</v>
      </c>
      <c r="AA8331">
        <v>0</v>
      </c>
      <c r="AB8331" s="14">
        <v>5918616</v>
      </c>
      <c r="AC8331" t="s">
        <v>47</v>
      </c>
      <c r="AD8331">
        <f>+VLOOKUP(T8331,items!$A$2:$D$1255,4,0)</f>
        <v>0</v>
      </c>
      <c r="AE8331">
        <f>+VLOOKUP(T8331,Tabla1[],5,0)</f>
        <v>0</v>
      </c>
      <c r="AF8331">
        <f t="shared" si="130"/>
        <v>10</v>
      </c>
      <c r="AG8331">
        <v>3816</v>
      </c>
      <c r="AH8331" s="14">
        <v>5918616</v>
      </c>
    </row>
    <row r="8332" spans="1:34" x14ac:dyDescent="0.25">
      <c r="A8332">
        <v>107790</v>
      </c>
      <c r="B8332" t="s">
        <v>14576</v>
      </c>
      <c r="C8332" t="s">
        <v>75</v>
      </c>
      <c r="D8332">
        <v>0</v>
      </c>
      <c r="F8332" t="s">
        <v>14577</v>
      </c>
      <c r="G8332" t="s">
        <v>12153</v>
      </c>
      <c r="H8332" t="s">
        <v>14578</v>
      </c>
      <c r="I8332" t="s">
        <v>14579</v>
      </c>
      <c r="J8332" t="s">
        <v>14580</v>
      </c>
      <c r="K8332" t="s">
        <v>14581</v>
      </c>
      <c r="L8332" t="s">
        <v>14582</v>
      </c>
      <c r="M8332" t="s">
        <v>10370</v>
      </c>
      <c r="N8332" t="s">
        <v>3354</v>
      </c>
      <c r="O8332" t="s">
        <v>12565</v>
      </c>
      <c r="P8332" t="s">
        <v>6296</v>
      </c>
      <c r="Q8332" t="s">
        <v>8608</v>
      </c>
      <c r="R8332" t="s">
        <v>345</v>
      </c>
      <c r="S8332" t="s">
        <v>108</v>
      </c>
      <c r="T8332" t="s">
        <v>1020</v>
      </c>
      <c r="U8332" t="s">
        <v>1021</v>
      </c>
      <c r="X8332">
        <v>1</v>
      </c>
      <c r="Y8332">
        <v>0</v>
      </c>
      <c r="Z8332">
        <v>0</v>
      </c>
      <c r="AA8332">
        <v>0</v>
      </c>
      <c r="AB8332">
        <v>200000</v>
      </c>
      <c r="AC8332" t="s">
        <v>47</v>
      </c>
      <c r="AD8332">
        <f>+VLOOKUP(T8332,items!$A$2:$D$1255,4,0)</f>
        <v>0</v>
      </c>
      <c r="AE8332">
        <f>+VLOOKUP(T8332,Tabla1[],5,0)</f>
        <v>0</v>
      </c>
      <c r="AF8332">
        <f t="shared" si="130"/>
        <v>9</v>
      </c>
    </row>
    <row r="8333" spans="1:34" x14ac:dyDescent="0.25">
      <c r="A8333">
        <v>107790</v>
      </c>
      <c r="B8333" t="s">
        <v>14576</v>
      </c>
      <c r="C8333" t="s">
        <v>75</v>
      </c>
      <c r="D8333">
        <v>0</v>
      </c>
      <c r="F8333" t="s">
        <v>14577</v>
      </c>
      <c r="G8333" t="s">
        <v>12153</v>
      </c>
      <c r="H8333" t="s">
        <v>14578</v>
      </c>
      <c r="I8333" t="s">
        <v>14579</v>
      </c>
      <c r="J8333" t="s">
        <v>14580</v>
      </c>
      <c r="K8333" t="s">
        <v>14581</v>
      </c>
      <c r="L8333" t="s">
        <v>14582</v>
      </c>
      <c r="M8333" t="s">
        <v>10370</v>
      </c>
      <c r="N8333" t="s">
        <v>3354</v>
      </c>
      <c r="O8333" t="s">
        <v>12565</v>
      </c>
      <c r="P8333" t="s">
        <v>6296</v>
      </c>
      <c r="Q8333" t="s">
        <v>8608</v>
      </c>
      <c r="R8333" t="s">
        <v>345</v>
      </c>
      <c r="S8333" t="s">
        <v>108</v>
      </c>
      <c r="T8333" t="s">
        <v>1145</v>
      </c>
      <c r="U8333" t="s">
        <v>1146</v>
      </c>
      <c r="X8333">
        <v>1</v>
      </c>
      <c r="Y8333">
        <v>0</v>
      </c>
      <c r="Z8333">
        <v>0</v>
      </c>
      <c r="AA8333">
        <v>0</v>
      </c>
      <c r="AB8333">
        <v>180000</v>
      </c>
      <c r="AC8333" t="s">
        <v>47</v>
      </c>
      <c r="AD8333" t="e">
        <f>+VLOOKUP(T8333,items!$A$2:$D$1255,4,0)</f>
        <v>#N/A</v>
      </c>
      <c r="AE8333" t="e">
        <f>+VLOOKUP(T8333,Tabla1[],5,0)</f>
        <v>#N/A</v>
      </c>
      <c r="AF8333">
        <f t="shared" si="130"/>
        <v>9</v>
      </c>
    </row>
    <row r="8334" spans="1:34" x14ac:dyDescent="0.25">
      <c r="A8334">
        <v>107790</v>
      </c>
      <c r="B8334" t="s">
        <v>14576</v>
      </c>
      <c r="C8334" t="s">
        <v>75</v>
      </c>
      <c r="D8334">
        <v>0</v>
      </c>
      <c r="F8334" t="s">
        <v>14577</v>
      </c>
      <c r="G8334" t="s">
        <v>12153</v>
      </c>
      <c r="H8334" t="s">
        <v>14578</v>
      </c>
      <c r="I8334" t="s">
        <v>14579</v>
      </c>
      <c r="J8334" t="s">
        <v>14580</v>
      </c>
      <c r="K8334" t="s">
        <v>14581</v>
      </c>
      <c r="L8334" t="s">
        <v>14582</v>
      </c>
      <c r="M8334" t="s">
        <v>10370</v>
      </c>
      <c r="N8334" t="s">
        <v>3354</v>
      </c>
      <c r="O8334" t="s">
        <v>12565</v>
      </c>
      <c r="P8334" t="s">
        <v>6296</v>
      </c>
      <c r="Q8334" t="s">
        <v>8608</v>
      </c>
      <c r="R8334" t="s">
        <v>345</v>
      </c>
      <c r="S8334" t="s">
        <v>108</v>
      </c>
      <c r="T8334" t="s">
        <v>94</v>
      </c>
      <c r="U8334" t="s">
        <v>12261</v>
      </c>
      <c r="X8334">
        <v>1</v>
      </c>
      <c r="Y8334">
        <v>0</v>
      </c>
      <c r="Z8334">
        <v>0</v>
      </c>
      <c r="AA8334">
        <v>0</v>
      </c>
      <c r="AB8334">
        <v>250000</v>
      </c>
      <c r="AC8334" t="s">
        <v>47</v>
      </c>
      <c r="AD8334" t="e">
        <f>+VLOOKUP(T8334,items!$A$2:$D$1255,4,0)</f>
        <v>#N/A</v>
      </c>
      <c r="AE8334" t="e">
        <f>+VLOOKUP(T8334,Tabla1[],5,0)</f>
        <v>#N/A</v>
      </c>
      <c r="AF8334">
        <f t="shared" si="130"/>
        <v>9</v>
      </c>
    </row>
    <row r="8335" spans="1:34" x14ac:dyDescent="0.25">
      <c r="A8335">
        <v>107790</v>
      </c>
      <c r="B8335" t="s">
        <v>14576</v>
      </c>
      <c r="C8335" t="s">
        <v>75</v>
      </c>
      <c r="D8335">
        <v>0</v>
      </c>
      <c r="F8335" t="s">
        <v>14577</v>
      </c>
      <c r="G8335" t="s">
        <v>12153</v>
      </c>
      <c r="H8335" t="s">
        <v>14578</v>
      </c>
      <c r="I8335" t="s">
        <v>14579</v>
      </c>
      <c r="J8335" t="s">
        <v>14580</v>
      </c>
      <c r="K8335" t="s">
        <v>14581</v>
      </c>
      <c r="L8335" t="s">
        <v>14582</v>
      </c>
      <c r="M8335" t="s">
        <v>10370</v>
      </c>
      <c r="N8335" t="s">
        <v>3354</v>
      </c>
      <c r="O8335" t="s">
        <v>12565</v>
      </c>
      <c r="P8335" t="s">
        <v>6296</v>
      </c>
      <c r="Q8335" t="s">
        <v>8608</v>
      </c>
      <c r="R8335" t="s">
        <v>345</v>
      </c>
      <c r="S8335" t="s">
        <v>108</v>
      </c>
      <c r="T8335" t="s">
        <v>1022</v>
      </c>
      <c r="U8335" t="s">
        <v>1023</v>
      </c>
      <c r="V8335" t="s">
        <v>884</v>
      </c>
      <c r="X8335">
        <v>1</v>
      </c>
      <c r="Y8335">
        <v>3500</v>
      </c>
      <c r="Z8335">
        <v>0</v>
      </c>
      <c r="AA8335">
        <v>2000</v>
      </c>
      <c r="AB8335">
        <v>850123</v>
      </c>
      <c r="AC8335" t="s">
        <v>47</v>
      </c>
      <c r="AD8335">
        <f>+VLOOKUP(T8335,items!$A$2:$D$1255,4,0)</f>
        <v>0</v>
      </c>
      <c r="AE8335">
        <f>+VLOOKUP(T8335,Tabla1[],5,0)</f>
        <v>0</v>
      </c>
      <c r="AF8335">
        <f t="shared" si="130"/>
        <v>9</v>
      </c>
    </row>
    <row r="8336" spans="1:34" x14ac:dyDescent="0.25">
      <c r="A8336">
        <v>107790</v>
      </c>
      <c r="B8336" t="s">
        <v>14576</v>
      </c>
      <c r="C8336" t="s">
        <v>75</v>
      </c>
      <c r="D8336">
        <v>0</v>
      </c>
      <c r="F8336" t="s">
        <v>14577</v>
      </c>
      <c r="G8336" t="s">
        <v>12153</v>
      </c>
      <c r="H8336" t="s">
        <v>14578</v>
      </c>
      <c r="I8336" t="s">
        <v>14579</v>
      </c>
      <c r="J8336" t="s">
        <v>14580</v>
      </c>
      <c r="K8336" t="s">
        <v>14581</v>
      </c>
      <c r="L8336" t="s">
        <v>14582</v>
      </c>
      <c r="M8336" t="s">
        <v>10370</v>
      </c>
      <c r="N8336" t="s">
        <v>3354</v>
      </c>
      <c r="O8336" t="s">
        <v>12565</v>
      </c>
      <c r="P8336" t="s">
        <v>6296</v>
      </c>
      <c r="Q8336" t="s">
        <v>8608</v>
      </c>
      <c r="R8336" t="s">
        <v>345</v>
      </c>
      <c r="S8336" t="s">
        <v>108</v>
      </c>
      <c r="T8336" t="s">
        <v>392</v>
      </c>
      <c r="U8336" t="s">
        <v>393</v>
      </c>
      <c r="X8336">
        <v>1</v>
      </c>
      <c r="Y8336">
        <v>0</v>
      </c>
      <c r="Z8336">
        <v>0</v>
      </c>
      <c r="AA8336">
        <v>0</v>
      </c>
      <c r="AB8336">
        <v>250000</v>
      </c>
      <c r="AC8336" t="s">
        <v>47</v>
      </c>
      <c r="AD8336" t="e">
        <f>+VLOOKUP(T8336,items!$A$2:$D$1255,4,0)</f>
        <v>#N/A</v>
      </c>
      <c r="AE8336" t="e">
        <f>+VLOOKUP(T8336,Tabla1[],5,0)</f>
        <v>#N/A</v>
      </c>
      <c r="AF8336">
        <f t="shared" si="130"/>
        <v>9</v>
      </c>
    </row>
    <row r="8337" spans="1:34" x14ac:dyDescent="0.25">
      <c r="A8337">
        <v>107791</v>
      </c>
      <c r="B8337" t="s">
        <v>8093</v>
      </c>
      <c r="C8337" t="s">
        <v>75</v>
      </c>
      <c r="D8337">
        <v>0</v>
      </c>
      <c r="F8337" t="s">
        <v>9157</v>
      </c>
      <c r="G8337" t="s">
        <v>3354</v>
      </c>
      <c r="H8337" t="s">
        <v>14583</v>
      </c>
      <c r="I8337" t="s">
        <v>37</v>
      </c>
      <c r="J8337" t="s">
        <v>14584</v>
      </c>
      <c r="K8337" t="s">
        <v>14585</v>
      </c>
      <c r="L8337" t="s">
        <v>37</v>
      </c>
      <c r="M8337" t="s">
        <v>12331</v>
      </c>
      <c r="N8337" t="s">
        <v>12331</v>
      </c>
      <c r="O8337" t="s">
        <v>9158</v>
      </c>
      <c r="P8337" t="s">
        <v>11773</v>
      </c>
      <c r="Q8337" t="s">
        <v>12822</v>
      </c>
      <c r="R8337" t="s">
        <v>764</v>
      </c>
      <c r="S8337" t="s">
        <v>256</v>
      </c>
      <c r="T8337" t="s">
        <v>1536</v>
      </c>
      <c r="U8337" t="s">
        <v>1537</v>
      </c>
      <c r="X8337">
        <v>1</v>
      </c>
      <c r="Y8337">
        <v>0</v>
      </c>
      <c r="Z8337">
        <v>0</v>
      </c>
      <c r="AA8337">
        <v>0</v>
      </c>
      <c r="AB8337">
        <v>1105325</v>
      </c>
      <c r="AC8337" t="s">
        <v>47</v>
      </c>
      <c r="AD8337">
        <f>+VLOOKUP(T8337,items!$A$2:$D$1255,4,0)</f>
        <v>0</v>
      </c>
      <c r="AE8337">
        <f>+VLOOKUP(T8337,Tabla1[],5,0)</f>
        <v>0</v>
      </c>
      <c r="AF8337">
        <f t="shared" si="130"/>
        <v>9</v>
      </c>
    </row>
    <row r="8338" spans="1:34" x14ac:dyDescent="0.25">
      <c r="A8338">
        <v>107791</v>
      </c>
      <c r="B8338" t="s">
        <v>8093</v>
      </c>
      <c r="C8338" t="s">
        <v>75</v>
      </c>
      <c r="D8338">
        <v>0</v>
      </c>
      <c r="F8338" t="s">
        <v>9157</v>
      </c>
      <c r="G8338" t="s">
        <v>3354</v>
      </c>
      <c r="H8338" t="s">
        <v>14583</v>
      </c>
      <c r="I8338" t="s">
        <v>37</v>
      </c>
      <c r="J8338" t="s">
        <v>14584</v>
      </c>
      <c r="K8338" t="s">
        <v>14585</v>
      </c>
      <c r="L8338" t="s">
        <v>37</v>
      </c>
      <c r="M8338" t="s">
        <v>12331</v>
      </c>
      <c r="N8338" t="s">
        <v>12331</v>
      </c>
      <c r="O8338" t="s">
        <v>9158</v>
      </c>
      <c r="P8338" t="s">
        <v>11773</v>
      </c>
      <c r="Q8338" t="s">
        <v>12822</v>
      </c>
      <c r="R8338" t="s">
        <v>764</v>
      </c>
      <c r="S8338" t="s">
        <v>256</v>
      </c>
      <c r="T8338" t="s">
        <v>94</v>
      </c>
      <c r="U8338" t="s">
        <v>12261</v>
      </c>
      <c r="X8338">
        <v>1</v>
      </c>
      <c r="Y8338">
        <v>0</v>
      </c>
      <c r="Z8338">
        <v>0</v>
      </c>
      <c r="AA8338">
        <v>0</v>
      </c>
      <c r="AB8338">
        <v>300000</v>
      </c>
      <c r="AC8338" t="s">
        <v>47</v>
      </c>
      <c r="AD8338" t="e">
        <f>+VLOOKUP(T8338,items!$A$2:$D$1255,4,0)</f>
        <v>#N/A</v>
      </c>
      <c r="AE8338" t="e">
        <f>+VLOOKUP(T8338,Tabla1[],5,0)</f>
        <v>#N/A</v>
      </c>
      <c r="AF8338">
        <f t="shared" si="130"/>
        <v>9</v>
      </c>
    </row>
    <row r="8339" spans="1:34" x14ac:dyDescent="0.25">
      <c r="A8339">
        <v>107791</v>
      </c>
      <c r="B8339" t="s">
        <v>8093</v>
      </c>
      <c r="C8339" t="s">
        <v>75</v>
      </c>
      <c r="D8339">
        <v>0</v>
      </c>
      <c r="F8339" t="s">
        <v>9157</v>
      </c>
      <c r="G8339" t="s">
        <v>3354</v>
      </c>
      <c r="H8339" t="s">
        <v>14583</v>
      </c>
      <c r="I8339" t="s">
        <v>37</v>
      </c>
      <c r="J8339" t="s">
        <v>14584</v>
      </c>
      <c r="K8339" t="s">
        <v>14585</v>
      </c>
      <c r="L8339" t="s">
        <v>37</v>
      </c>
      <c r="M8339" t="s">
        <v>12331</v>
      </c>
      <c r="N8339" t="s">
        <v>12331</v>
      </c>
      <c r="O8339" t="s">
        <v>9158</v>
      </c>
      <c r="P8339" t="s">
        <v>11773</v>
      </c>
      <c r="Q8339" t="s">
        <v>12822</v>
      </c>
      <c r="R8339" t="s">
        <v>764</v>
      </c>
      <c r="S8339" t="s">
        <v>256</v>
      </c>
      <c r="T8339" t="s">
        <v>331</v>
      </c>
      <c r="U8339" t="s">
        <v>9781</v>
      </c>
      <c r="X8339">
        <v>1</v>
      </c>
      <c r="Y8339">
        <v>0</v>
      </c>
      <c r="Z8339">
        <v>0</v>
      </c>
      <c r="AA8339">
        <v>0</v>
      </c>
      <c r="AB8339">
        <v>390000</v>
      </c>
      <c r="AC8339" t="s">
        <v>47</v>
      </c>
      <c r="AD8339" t="e">
        <f>+VLOOKUP(T8339,items!$A$2:$D$1255,4,0)</f>
        <v>#N/A</v>
      </c>
      <c r="AE8339" t="e">
        <f>+VLOOKUP(T8339,Tabla1[],5,0)</f>
        <v>#N/A</v>
      </c>
      <c r="AF8339">
        <f t="shared" si="130"/>
        <v>9</v>
      </c>
    </row>
    <row r="8340" spans="1:34" x14ac:dyDescent="0.25">
      <c r="A8340">
        <v>107799</v>
      </c>
      <c r="B8340" t="s">
        <v>14586</v>
      </c>
      <c r="C8340" t="s">
        <v>33</v>
      </c>
      <c r="D8340">
        <v>0</v>
      </c>
      <c r="F8340" t="s">
        <v>9157</v>
      </c>
      <c r="G8340" t="s">
        <v>12153</v>
      </c>
      <c r="H8340" t="s">
        <v>14587</v>
      </c>
      <c r="I8340" t="s">
        <v>37</v>
      </c>
      <c r="J8340" t="s">
        <v>14588</v>
      </c>
      <c r="K8340" t="s">
        <v>14589</v>
      </c>
      <c r="L8340" t="s">
        <v>37</v>
      </c>
      <c r="M8340" t="s">
        <v>11094</v>
      </c>
      <c r="N8340" t="s">
        <v>11094</v>
      </c>
      <c r="O8340" t="s">
        <v>173</v>
      </c>
      <c r="P8340" t="s">
        <v>6298</v>
      </c>
      <c r="Q8340" t="s">
        <v>6299</v>
      </c>
      <c r="R8340" t="s">
        <v>411</v>
      </c>
      <c r="S8340" t="s">
        <v>64</v>
      </c>
      <c r="T8340" t="s">
        <v>4405</v>
      </c>
      <c r="U8340" t="s">
        <v>4406</v>
      </c>
      <c r="X8340">
        <v>1</v>
      </c>
      <c r="Y8340">
        <v>0</v>
      </c>
      <c r="Z8340">
        <v>0</v>
      </c>
      <c r="AA8340">
        <v>0</v>
      </c>
      <c r="AB8340">
        <v>610691</v>
      </c>
      <c r="AC8340" t="s">
        <v>47</v>
      </c>
      <c r="AD8340" t="str">
        <f>+VLOOKUP(T8340,items!$A$2:$D$1255,4,0)</f>
        <v>MUEBLES</v>
      </c>
      <c r="AE8340">
        <f>+VLOOKUP(T8340,Tabla1[],5,0)</f>
        <v>0</v>
      </c>
      <c r="AF8340">
        <f t="shared" si="130"/>
        <v>10</v>
      </c>
    </row>
    <row r="8341" spans="1:34" x14ac:dyDescent="0.25">
      <c r="A8341">
        <v>107799</v>
      </c>
      <c r="B8341" t="s">
        <v>14586</v>
      </c>
      <c r="C8341" t="s">
        <v>33</v>
      </c>
      <c r="D8341">
        <v>0</v>
      </c>
      <c r="F8341" t="s">
        <v>9157</v>
      </c>
      <c r="G8341" t="s">
        <v>12153</v>
      </c>
      <c r="H8341" t="s">
        <v>14587</v>
      </c>
      <c r="I8341" t="s">
        <v>37</v>
      </c>
      <c r="J8341" t="s">
        <v>14588</v>
      </c>
      <c r="K8341" t="s">
        <v>14589</v>
      </c>
      <c r="L8341" t="s">
        <v>37</v>
      </c>
      <c r="M8341" t="s">
        <v>11094</v>
      </c>
      <c r="N8341" t="s">
        <v>11094</v>
      </c>
      <c r="O8341" t="s">
        <v>173</v>
      </c>
      <c r="P8341" t="s">
        <v>6298</v>
      </c>
      <c r="Q8341" t="s">
        <v>6299</v>
      </c>
      <c r="R8341" t="s">
        <v>411</v>
      </c>
      <c r="S8341" t="s">
        <v>64</v>
      </c>
      <c r="T8341" t="s">
        <v>311</v>
      </c>
      <c r="U8341" t="s">
        <v>312</v>
      </c>
      <c r="V8341" t="s">
        <v>313</v>
      </c>
      <c r="X8341">
        <v>1</v>
      </c>
      <c r="Y8341">
        <v>0</v>
      </c>
      <c r="Z8341">
        <v>0</v>
      </c>
      <c r="AA8341">
        <v>0</v>
      </c>
      <c r="AB8341">
        <v>1799200</v>
      </c>
      <c r="AC8341" t="s">
        <v>47</v>
      </c>
      <c r="AD8341" t="str">
        <f>+VLOOKUP(T8341,items!$A$2:$D$1255,4,0)</f>
        <v>MUEBLES</v>
      </c>
      <c r="AE8341">
        <f>+VLOOKUP(T8341,Tabla1[],5,0)</f>
        <v>0</v>
      </c>
      <c r="AF8341">
        <f t="shared" si="130"/>
        <v>10</v>
      </c>
    </row>
    <row r="8342" spans="1:34" x14ac:dyDescent="0.25">
      <c r="A8342">
        <v>107808</v>
      </c>
      <c r="B8342" t="s">
        <v>14590</v>
      </c>
      <c r="C8342" t="s">
        <v>33</v>
      </c>
      <c r="D8342">
        <v>0</v>
      </c>
      <c r="F8342" t="s">
        <v>10050</v>
      </c>
      <c r="G8342" t="s">
        <v>3354</v>
      </c>
      <c r="H8342" t="s">
        <v>14591</v>
      </c>
      <c r="I8342" t="s">
        <v>37</v>
      </c>
      <c r="J8342" t="s">
        <v>14592</v>
      </c>
      <c r="K8342" t="s">
        <v>14593</v>
      </c>
      <c r="L8342" t="s">
        <v>14594</v>
      </c>
      <c r="M8342" t="s">
        <v>9159</v>
      </c>
      <c r="N8342" t="s">
        <v>9159</v>
      </c>
      <c r="O8342" t="s">
        <v>3355</v>
      </c>
      <c r="P8342" t="s">
        <v>12767</v>
      </c>
      <c r="Q8342" t="s">
        <v>13331</v>
      </c>
      <c r="R8342" t="s">
        <v>127</v>
      </c>
      <c r="S8342" t="s">
        <v>108</v>
      </c>
      <c r="T8342" t="s">
        <v>2613</v>
      </c>
      <c r="U8342" t="s">
        <v>2614</v>
      </c>
      <c r="X8342">
        <v>1</v>
      </c>
      <c r="Y8342">
        <v>0</v>
      </c>
      <c r="Z8342">
        <v>0</v>
      </c>
      <c r="AA8342">
        <v>0</v>
      </c>
      <c r="AB8342">
        <v>240000</v>
      </c>
      <c r="AC8342" t="s">
        <v>47</v>
      </c>
      <c r="AD8342">
        <f>+VLOOKUP(T8342,items!$A$2:$D$1255,4,0)</f>
        <v>0</v>
      </c>
      <c r="AE8342">
        <f>+VLOOKUP(T8342,Tabla1[],5,0)</f>
        <v>0</v>
      </c>
      <c r="AF8342">
        <f t="shared" si="130"/>
        <v>10</v>
      </c>
    </row>
    <row r="8343" spans="1:34" x14ac:dyDescent="0.25">
      <c r="A8343">
        <v>107808</v>
      </c>
      <c r="B8343" t="s">
        <v>14590</v>
      </c>
      <c r="C8343" t="s">
        <v>33</v>
      </c>
      <c r="D8343">
        <v>0</v>
      </c>
      <c r="F8343" t="s">
        <v>10050</v>
      </c>
      <c r="G8343" t="s">
        <v>3354</v>
      </c>
      <c r="H8343" t="s">
        <v>14591</v>
      </c>
      <c r="I8343" t="s">
        <v>37</v>
      </c>
      <c r="J8343" t="s">
        <v>14592</v>
      </c>
      <c r="K8343" t="s">
        <v>14593</v>
      </c>
      <c r="L8343" t="s">
        <v>14594</v>
      </c>
      <c r="M8343" t="s">
        <v>9159</v>
      </c>
      <c r="N8343" t="s">
        <v>9159</v>
      </c>
      <c r="O8343" t="s">
        <v>3355</v>
      </c>
      <c r="P8343" t="s">
        <v>12767</v>
      </c>
      <c r="Q8343" t="s">
        <v>13331</v>
      </c>
      <c r="R8343" t="s">
        <v>127</v>
      </c>
      <c r="S8343" t="s">
        <v>108</v>
      </c>
      <c r="T8343" t="s">
        <v>7589</v>
      </c>
      <c r="U8343" t="s">
        <v>7590</v>
      </c>
      <c r="X8343">
        <v>4</v>
      </c>
      <c r="Y8343">
        <v>0</v>
      </c>
      <c r="Z8343">
        <v>0</v>
      </c>
      <c r="AA8343">
        <v>0</v>
      </c>
      <c r="AB8343">
        <v>1440000</v>
      </c>
      <c r="AC8343" t="s">
        <v>47</v>
      </c>
      <c r="AD8343">
        <f>+VLOOKUP(T8343,items!$A$2:$D$1255,4,0)</f>
        <v>0</v>
      </c>
      <c r="AE8343">
        <f>+VLOOKUP(T8343,Tabla1[],5,0)</f>
        <v>0</v>
      </c>
      <c r="AF8343">
        <f t="shared" si="130"/>
        <v>10</v>
      </c>
    </row>
    <row r="8344" spans="1:34" x14ac:dyDescent="0.25">
      <c r="A8344">
        <v>107827</v>
      </c>
      <c r="B8344" t="s">
        <v>1461</v>
      </c>
      <c r="C8344" t="s">
        <v>75</v>
      </c>
      <c r="D8344">
        <v>0</v>
      </c>
      <c r="F8344" t="s">
        <v>12153</v>
      </c>
      <c r="G8344" t="s">
        <v>3354</v>
      </c>
      <c r="H8344" t="s">
        <v>14595</v>
      </c>
      <c r="I8344" t="s">
        <v>37</v>
      </c>
      <c r="J8344" t="s">
        <v>14596</v>
      </c>
      <c r="K8344" t="s">
        <v>37</v>
      </c>
      <c r="L8344" t="s">
        <v>37</v>
      </c>
      <c r="M8344" t="s">
        <v>12331</v>
      </c>
      <c r="N8344" t="s">
        <v>12331</v>
      </c>
      <c r="O8344" t="s">
        <v>9158</v>
      </c>
      <c r="P8344" t="s">
        <v>11773</v>
      </c>
      <c r="Q8344" t="s">
        <v>11773</v>
      </c>
      <c r="R8344" t="s">
        <v>11492</v>
      </c>
      <c r="S8344" t="s">
        <v>164</v>
      </c>
      <c r="T8344" t="s">
        <v>6309</v>
      </c>
      <c r="U8344" t="s">
        <v>6310</v>
      </c>
      <c r="X8344">
        <v>10</v>
      </c>
      <c r="Y8344">
        <v>0</v>
      </c>
      <c r="Z8344">
        <v>0</v>
      </c>
      <c r="AA8344">
        <v>0</v>
      </c>
      <c r="AB8344">
        <v>13000</v>
      </c>
      <c r="AC8344" t="s">
        <v>47</v>
      </c>
      <c r="AD8344">
        <f>+VLOOKUP(T8344,items!$A$2:$D$1255,4,0)</f>
        <v>0</v>
      </c>
      <c r="AE8344">
        <f>+VLOOKUP(T8344,Tabla1[],5,0)</f>
        <v>0</v>
      </c>
      <c r="AF8344">
        <f t="shared" si="130"/>
        <v>9</v>
      </c>
    </row>
    <row r="8345" spans="1:34" x14ac:dyDescent="0.25">
      <c r="A8345">
        <v>107827</v>
      </c>
      <c r="B8345" t="s">
        <v>1461</v>
      </c>
      <c r="C8345" t="s">
        <v>75</v>
      </c>
      <c r="D8345">
        <v>0</v>
      </c>
      <c r="F8345" t="s">
        <v>12153</v>
      </c>
      <c r="G8345" t="s">
        <v>3354</v>
      </c>
      <c r="H8345" t="s">
        <v>14595</v>
      </c>
      <c r="I8345" t="s">
        <v>37</v>
      </c>
      <c r="J8345" t="s">
        <v>14596</v>
      </c>
      <c r="K8345" t="s">
        <v>37</v>
      </c>
      <c r="L8345" t="s">
        <v>37</v>
      </c>
      <c r="M8345" t="s">
        <v>12331</v>
      </c>
      <c r="N8345" t="s">
        <v>12331</v>
      </c>
      <c r="O8345" t="s">
        <v>9158</v>
      </c>
      <c r="P8345" t="s">
        <v>11773</v>
      </c>
      <c r="Q8345" t="s">
        <v>11773</v>
      </c>
      <c r="R8345" t="s">
        <v>11492</v>
      </c>
      <c r="S8345" t="s">
        <v>164</v>
      </c>
      <c r="T8345" t="s">
        <v>1290</v>
      </c>
      <c r="U8345" t="s">
        <v>1291</v>
      </c>
      <c r="X8345">
        <v>5</v>
      </c>
      <c r="Y8345">
        <v>0</v>
      </c>
      <c r="Z8345">
        <v>0</v>
      </c>
      <c r="AA8345">
        <v>0</v>
      </c>
      <c r="AB8345">
        <v>319500</v>
      </c>
      <c r="AC8345" t="s">
        <v>47</v>
      </c>
      <c r="AD8345">
        <f>+VLOOKUP(T8345,items!$A$2:$D$1255,4,0)</f>
        <v>0</v>
      </c>
      <c r="AE8345">
        <f>+VLOOKUP(T8345,Tabla1[],5,0)</f>
        <v>0</v>
      </c>
      <c r="AF8345">
        <f t="shared" si="130"/>
        <v>9</v>
      </c>
    </row>
    <row r="8346" spans="1:34" x14ac:dyDescent="0.25">
      <c r="A8346">
        <v>107827</v>
      </c>
      <c r="B8346" t="s">
        <v>1461</v>
      </c>
      <c r="C8346" t="s">
        <v>75</v>
      </c>
      <c r="D8346">
        <v>0</v>
      </c>
      <c r="F8346" t="s">
        <v>12153</v>
      </c>
      <c r="G8346" t="s">
        <v>3354</v>
      </c>
      <c r="H8346" t="s">
        <v>14595</v>
      </c>
      <c r="I8346" t="s">
        <v>37</v>
      </c>
      <c r="J8346" t="s">
        <v>14596</v>
      </c>
      <c r="K8346" t="s">
        <v>37</v>
      </c>
      <c r="L8346" t="s">
        <v>37</v>
      </c>
      <c r="M8346" t="s">
        <v>12331</v>
      </c>
      <c r="N8346" t="s">
        <v>12331</v>
      </c>
      <c r="O8346" t="s">
        <v>9158</v>
      </c>
      <c r="P8346" t="s">
        <v>11773</v>
      </c>
      <c r="Q8346" t="s">
        <v>11773</v>
      </c>
      <c r="R8346" t="s">
        <v>11492</v>
      </c>
      <c r="S8346" t="s">
        <v>164</v>
      </c>
      <c r="T8346" t="s">
        <v>1126</v>
      </c>
      <c r="U8346" t="s">
        <v>1127</v>
      </c>
      <c r="X8346">
        <v>1</v>
      </c>
      <c r="Y8346">
        <v>0</v>
      </c>
      <c r="Z8346">
        <v>0</v>
      </c>
      <c r="AA8346">
        <v>0</v>
      </c>
      <c r="AB8346">
        <v>54621</v>
      </c>
      <c r="AC8346" t="s">
        <v>47</v>
      </c>
      <c r="AD8346">
        <f>+VLOOKUP(T8346,items!$A$2:$D$1255,4,0)</f>
        <v>0</v>
      </c>
      <c r="AE8346">
        <f>+VLOOKUP(T8346,Tabla1[],5,0)</f>
        <v>0</v>
      </c>
      <c r="AF8346">
        <f t="shared" si="130"/>
        <v>9</v>
      </c>
    </row>
    <row r="8347" spans="1:34" x14ac:dyDescent="0.25">
      <c r="A8347">
        <v>107827</v>
      </c>
      <c r="B8347" t="s">
        <v>1461</v>
      </c>
      <c r="C8347" t="s">
        <v>75</v>
      </c>
      <c r="D8347">
        <v>0</v>
      </c>
      <c r="F8347" t="s">
        <v>12153</v>
      </c>
      <c r="G8347" t="s">
        <v>3354</v>
      </c>
      <c r="H8347" t="s">
        <v>14595</v>
      </c>
      <c r="I8347" t="s">
        <v>37</v>
      </c>
      <c r="J8347" t="s">
        <v>14596</v>
      </c>
      <c r="K8347" t="s">
        <v>37</v>
      </c>
      <c r="L8347" t="s">
        <v>37</v>
      </c>
      <c r="M8347" t="s">
        <v>12331</v>
      </c>
      <c r="N8347" t="s">
        <v>12331</v>
      </c>
      <c r="O8347" t="s">
        <v>9158</v>
      </c>
      <c r="P8347" t="s">
        <v>11773</v>
      </c>
      <c r="Q8347" t="s">
        <v>11773</v>
      </c>
      <c r="R8347" t="s">
        <v>11492</v>
      </c>
      <c r="S8347" t="s">
        <v>164</v>
      </c>
      <c r="T8347" t="s">
        <v>6311</v>
      </c>
      <c r="U8347" t="s">
        <v>6312</v>
      </c>
      <c r="X8347">
        <v>10</v>
      </c>
      <c r="Y8347">
        <v>0</v>
      </c>
      <c r="Z8347">
        <v>0</v>
      </c>
      <c r="AA8347">
        <v>0</v>
      </c>
      <c r="AB8347">
        <v>4000</v>
      </c>
      <c r="AC8347" t="s">
        <v>47</v>
      </c>
      <c r="AD8347">
        <f>+VLOOKUP(T8347,items!$A$2:$D$1255,4,0)</f>
        <v>0</v>
      </c>
      <c r="AE8347">
        <f>+VLOOKUP(T8347,Tabla1[],5,0)</f>
        <v>0</v>
      </c>
      <c r="AF8347">
        <f t="shared" si="130"/>
        <v>9</v>
      </c>
    </row>
    <row r="8348" spans="1:34" x14ac:dyDescent="0.25">
      <c r="A8348">
        <v>107830</v>
      </c>
      <c r="B8348" t="s">
        <v>3049</v>
      </c>
      <c r="C8348" t="s">
        <v>75</v>
      </c>
      <c r="D8348">
        <v>0</v>
      </c>
      <c r="F8348" t="s">
        <v>12153</v>
      </c>
      <c r="G8348" t="s">
        <v>3354</v>
      </c>
      <c r="H8348" t="s">
        <v>14597</v>
      </c>
      <c r="I8348" t="s">
        <v>37</v>
      </c>
      <c r="J8348" t="s">
        <v>14598</v>
      </c>
      <c r="K8348" t="s">
        <v>37</v>
      </c>
      <c r="L8348" t="s">
        <v>37</v>
      </c>
      <c r="M8348" t="s">
        <v>10370</v>
      </c>
      <c r="N8348" t="s">
        <v>10370</v>
      </c>
      <c r="O8348" t="s">
        <v>12331</v>
      </c>
      <c r="P8348" t="s">
        <v>9158</v>
      </c>
      <c r="Q8348" t="s">
        <v>1250</v>
      </c>
      <c r="R8348" t="s">
        <v>11492</v>
      </c>
      <c r="S8348" t="s">
        <v>164</v>
      </c>
      <c r="T8348" t="s">
        <v>1624</v>
      </c>
      <c r="U8348" t="s">
        <v>828</v>
      </c>
      <c r="X8348">
        <v>5.7</v>
      </c>
      <c r="Y8348">
        <v>0</v>
      </c>
      <c r="Z8348">
        <v>0</v>
      </c>
      <c r="AA8348">
        <v>0</v>
      </c>
      <c r="AB8348">
        <v>299820</v>
      </c>
      <c r="AC8348" t="s">
        <v>47</v>
      </c>
      <c r="AD8348">
        <f>+VLOOKUP(T8348,items!$A$2:$D$1255,4,0)</f>
        <v>0</v>
      </c>
      <c r="AE8348">
        <f>+VLOOKUP(T8348,Tabla1[],5,0)</f>
        <v>0</v>
      </c>
      <c r="AF8348">
        <f t="shared" si="130"/>
        <v>9</v>
      </c>
    </row>
    <row r="8349" spans="1:34" x14ac:dyDescent="0.25">
      <c r="A8349">
        <v>107830</v>
      </c>
      <c r="B8349" t="s">
        <v>3049</v>
      </c>
      <c r="C8349" t="s">
        <v>75</v>
      </c>
      <c r="D8349">
        <v>0</v>
      </c>
      <c r="F8349" t="s">
        <v>12153</v>
      </c>
      <c r="G8349" t="s">
        <v>3354</v>
      </c>
      <c r="H8349" t="s">
        <v>14597</v>
      </c>
      <c r="I8349" t="s">
        <v>37</v>
      </c>
      <c r="J8349" t="s">
        <v>14598</v>
      </c>
      <c r="K8349" t="s">
        <v>37</v>
      </c>
      <c r="L8349" t="s">
        <v>37</v>
      </c>
      <c r="M8349" t="s">
        <v>10370</v>
      </c>
      <c r="N8349" t="s">
        <v>10370</v>
      </c>
      <c r="O8349" t="s">
        <v>12331</v>
      </c>
      <c r="P8349" t="s">
        <v>9158</v>
      </c>
      <c r="Q8349" t="s">
        <v>1250</v>
      </c>
      <c r="R8349" t="s">
        <v>11492</v>
      </c>
      <c r="S8349" t="s">
        <v>164</v>
      </c>
      <c r="T8349" t="s">
        <v>14599</v>
      </c>
      <c r="U8349" t="s">
        <v>14600</v>
      </c>
      <c r="X8349">
        <v>5</v>
      </c>
      <c r="Y8349">
        <v>0</v>
      </c>
      <c r="Z8349">
        <v>0</v>
      </c>
      <c r="AA8349">
        <v>0</v>
      </c>
      <c r="AB8349">
        <v>263000</v>
      </c>
      <c r="AC8349" t="s">
        <v>47</v>
      </c>
      <c r="AD8349">
        <f>+VLOOKUP(T8349,items!$A$2:$D$1255,4,0)</f>
        <v>0</v>
      </c>
      <c r="AE8349">
        <f>+VLOOKUP(T8349,Tabla1[],5,0)</f>
        <v>0</v>
      </c>
      <c r="AF8349">
        <f t="shared" si="130"/>
        <v>9</v>
      </c>
    </row>
    <row r="8350" spans="1:34" x14ac:dyDescent="0.25">
      <c r="A8350">
        <v>107830</v>
      </c>
      <c r="B8350" t="s">
        <v>3049</v>
      </c>
      <c r="C8350" t="s">
        <v>75</v>
      </c>
      <c r="D8350">
        <v>0</v>
      </c>
      <c r="F8350" t="s">
        <v>12153</v>
      </c>
      <c r="G8350" t="s">
        <v>3354</v>
      </c>
      <c r="H8350" t="s">
        <v>14597</v>
      </c>
      <c r="I8350" t="s">
        <v>37</v>
      </c>
      <c r="J8350" t="s">
        <v>14598</v>
      </c>
      <c r="K8350" t="s">
        <v>37</v>
      </c>
      <c r="L8350" t="s">
        <v>37</v>
      </c>
      <c r="M8350" t="s">
        <v>10370</v>
      </c>
      <c r="N8350" t="s">
        <v>10370</v>
      </c>
      <c r="O8350" t="s">
        <v>12331</v>
      </c>
      <c r="P8350" t="s">
        <v>9158</v>
      </c>
      <c r="Q8350" t="s">
        <v>1250</v>
      </c>
      <c r="R8350" t="s">
        <v>11492</v>
      </c>
      <c r="S8350" t="s">
        <v>164</v>
      </c>
      <c r="T8350" t="s">
        <v>5720</v>
      </c>
      <c r="U8350" t="s">
        <v>859</v>
      </c>
      <c r="X8350">
        <v>15</v>
      </c>
      <c r="Y8350">
        <v>0</v>
      </c>
      <c r="Z8350">
        <v>0</v>
      </c>
      <c r="AA8350">
        <v>0</v>
      </c>
      <c r="AB8350">
        <v>789000</v>
      </c>
      <c r="AC8350" t="s">
        <v>47</v>
      </c>
      <c r="AD8350">
        <f>+VLOOKUP(T8350,items!$A$2:$D$1255,4,0)</f>
        <v>0</v>
      </c>
      <c r="AE8350">
        <f>+VLOOKUP(T8350,Tabla1[],5,0)</f>
        <v>0</v>
      </c>
      <c r="AF8350">
        <f t="shared" si="130"/>
        <v>9</v>
      </c>
    </row>
    <row r="8351" spans="1:34" x14ac:dyDescent="0.25">
      <c r="A8351">
        <v>107833</v>
      </c>
      <c r="B8351" t="s">
        <v>355</v>
      </c>
      <c r="C8351" t="s">
        <v>75</v>
      </c>
      <c r="D8351">
        <v>0</v>
      </c>
      <c r="F8351" t="s">
        <v>12153</v>
      </c>
      <c r="G8351" t="s">
        <v>9158</v>
      </c>
      <c r="H8351" t="s">
        <v>14601</v>
      </c>
      <c r="I8351" t="s">
        <v>37</v>
      </c>
      <c r="J8351" t="s">
        <v>14602</v>
      </c>
      <c r="K8351" t="s">
        <v>14603</v>
      </c>
      <c r="L8351" t="s">
        <v>14604</v>
      </c>
      <c r="M8351" t="s">
        <v>1250</v>
      </c>
      <c r="N8351" t="s">
        <v>1250</v>
      </c>
      <c r="O8351" t="s">
        <v>9159</v>
      </c>
      <c r="P8351" t="s">
        <v>9160</v>
      </c>
      <c r="Q8351" t="s">
        <v>12823</v>
      </c>
      <c r="R8351" t="s">
        <v>127</v>
      </c>
      <c r="S8351" t="s">
        <v>272</v>
      </c>
      <c r="T8351" t="s">
        <v>2855</v>
      </c>
      <c r="U8351" t="s">
        <v>2856</v>
      </c>
      <c r="X8351">
        <v>1</v>
      </c>
      <c r="Y8351">
        <v>0</v>
      </c>
      <c r="Z8351">
        <v>0</v>
      </c>
      <c r="AA8351">
        <v>0</v>
      </c>
      <c r="AB8351" s="14">
        <v>319017.59999999998</v>
      </c>
      <c r="AC8351" t="s">
        <v>47</v>
      </c>
      <c r="AD8351">
        <f>+VLOOKUP(T8351,items!$A$2:$D$1255,4,0)</f>
        <v>0</v>
      </c>
      <c r="AE8351">
        <f>+VLOOKUP(T8351,Tabla1[],5,0)</f>
        <v>0</v>
      </c>
      <c r="AF8351">
        <f t="shared" si="130"/>
        <v>9</v>
      </c>
      <c r="AG8351">
        <v>3816</v>
      </c>
      <c r="AH8351" s="14">
        <v>319017.59999999998</v>
      </c>
    </row>
    <row r="8352" spans="1:34" x14ac:dyDescent="0.25">
      <c r="A8352">
        <v>107833</v>
      </c>
      <c r="B8352" t="s">
        <v>355</v>
      </c>
      <c r="C8352" t="s">
        <v>75</v>
      </c>
      <c r="D8352">
        <v>0</v>
      </c>
      <c r="F8352" t="s">
        <v>12153</v>
      </c>
      <c r="G8352" t="s">
        <v>9158</v>
      </c>
      <c r="H8352" t="s">
        <v>14601</v>
      </c>
      <c r="I8352" t="s">
        <v>37</v>
      </c>
      <c r="J8352" t="s">
        <v>14602</v>
      </c>
      <c r="K8352" t="s">
        <v>14603</v>
      </c>
      <c r="L8352" t="s">
        <v>14604</v>
      </c>
      <c r="M8352" t="s">
        <v>1250</v>
      </c>
      <c r="N8352" t="s">
        <v>1250</v>
      </c>
      <c r="O8352" t="s">
        <v>9159</v>
      </c>
      <c r="P8352" t="s">
        <v>9160</v>
      </c>
      <c r="Q8352" t="s">
        <v>12823</v>
      </c>
      <c r="R8352" t="s">
        <v>127</v>
      </c>
      <c r="S8352" t="s">
        <v>272</v>
      </c>
      <c r="T8352" t="s">
        <v>14605</v>
      </c>
      <c r="U8352" t="s">
        <v>14606</v>
      </c>
      <c r="X8352">
        <v>3</v>
      </c>
      <c r="Y8352">
        <v>0</v>
      </c>
      <c r="Z8352">
        <v>0</v>
      </c>
      <c r="AA8352">
        <v>0</v>
      </c>
      <c r="AB8352" s="14">
        <v>4121.2800000000007</v>
      </c>
      <c r="AC8352" t="s">
        <v>47</v>
      </c>
      <c r="AD8352">
        <f>+VLOOKUP(T8352,items!$A$2:$D$1255,4,0)</f>
        <v>0</v>
      </c>
      <c r="AE8352">
        <f>+VLOOKUP(T8352,Tabla1[],5,0)</f>
        <v>0</v>
      </c>
      <c r="AF8352">
        <f t="shared" si="130"/>
        <v>9</v>
      </c>
      <c r="AG8352">
        <v>3816</v>
      </c>
      <c r="AH8352" s="14">
        <v>4121.2800000000007</v>
      </c>
    </row>
    <row r="8353" spans="1:34" x14ac:dyDescent="0.25">
      <c r="A8353">
        <v>107833</v>
      </c>
      <c r="B8353" t="s">
        <v>355</v>
      </c>
      <c r="C8353" t="s">
        <v>75</v>
      </c>
      <c r="D8353">
        <v>0</v>
      </c>
      <c r="F8353" t="s">
        <v>12153</v>
      </c>
      <c r="G8353" t="s">
        <v>9158</v>
      </c>
      <c r="H8353" t="s">
        <v>14601</v>
      </c>
      <c r="I8353" t="s">
        <v>37</v>
      </c>
      <c r="J8353" t="s">
        <v>14602</v>
      </c>
      <c r="K8353" t="s">
        <v>14603</v>
      </c>
      <c r="L8353" t="s">
        <v>14604</v>
      </c>
      <c r="M8353" t="s">
        <v>1250</v>
      </c>
      <c r="N8353" t="s">
        <v>1250</v>
      </c>
      <c r="O8353" t="s">
        <v>9159</v>
      </c>
      <c r="P8353" t="s">
        <v>9160</v>
      </c>
      <c r="Q8353" t="s">
        <v>12823</v>
      </c>
      <c r="R8353" t="s">
        <v>127</v>
      </c>
      <c r="S8353" t="s">
        <v>272</v>
      </c>
      <c r="T8353" t="s">
        <v>388</v>
      </c>
      <c r="U8353" t="s">
        <v>389</v>
      </c>
      <c r="X8353">
        <v>100</v>
      </c>
      <c r="Y8353">
        <v>0</v>
      </c>
      <c r="Z8353">
        <v>0</v>
      </c>
      <c r="AA8353">
        <v>0</v>
      </c>
      <c r="AB8353" s="14">
        <v>3266496</v>
      </c>
      <c r="AC8353" t="s">
        <v>47</v>
      </c>
      <c r="AD8353">
        <f>+VLOOKUP(T8353,items!$A$2:$D$1255,4,0)</f>
        <v>0</v>
      </c>
      <c r="AE8353">
        <f>+VLOOKUP(T8353,Tabla1[],5,0)</f>
        <v>0</v>
      </c>
      <c r="AF8353">
        <f t="shared" si="130"/>
        <v>9</v>
      </c>
      <c r="AG8353">
        <v>3816</v>
      </c>
      <c r="AH8353" s="14">
        <v>3266496</v>
      </c>
    </row>
    <row r="8354" spans="1:34" x14ac:dyDescent="0.25">
      <c r="A8354">
        <v>107833</v>
      </c>
      <c r="B8354" t="s">
        <v>355</v>
      </c>
      <c r="C8354" t="s">
        <v>75</v>
      </c>
      <c r="D8354">
        <v>0</v>
      </c>
      <c r="F8354" t="s">
        <v>12153</v>
      </c>
      <c r="G8354" t="s">
        <v>9158</v>
      </c>
      <c r="H8354" t="s">
        <v>14601</v>
      </c>
      <c r="I8354" t="s">
        <v>37</v>
      </c>
      <c r="J8354" t="s">
        <v>14602</v>
      </c>
      <c r="K8354" t="s">
        <v>14603</v>
      </c>
      <c r="L8354" t="s">
        <v>14604</v>
      </c>
      <c r="M8354" t="s">
        <v>1250</v>
      </c>
      <c r="N8354" t="s">
        <v>1250</v>
      </c>
      <c r="O8354" t="s">
        <v>9159</v>
      </c>
      <c r="P8354" t="s">
        <v>9160</v>
      </c>
      <c r="Q8354" t="s">
        <v>12823</v>
      </c>
      <c r="R8354" t="s">
        <v>127</v>
      </c>
      <c r="S8354" t="s">
        <v>272</v>
      </c>
      <c r="T8354" t="s">
        <v>14607</v>
      </c>
      <c r="U8354" t="s">
        <v>14608</v>
      </c>
      <c r="X8354">
        <v>2</v>
      </c>
      <c r="Y8354">
        <v>0</v>
      </c>
      <c r="Z8354">
        <v>0</v>
      </c>
      <c r="AA8354">
        <v>0</v>
      </c>
      <c r="AB8354" s="14">
        <v>0</v>
      </c>
      <c r="AC8354" t="s">
        <v>47</v>
      </c>
      <c r="AD8354">
        <f>+VLOOKUP(T8354,items!$A$2:$D$1255,4,0)</f>
        <v>0</v>
      </c>
      <c r="AE8354">
        <f>+VLOOKUP(T8354,Tabla1[],5,0)</f>
        <v>0</v>
      </c>
      <c r="AF8354">
        <f t="shared" si="130"/>
        <v>9</v>
      </c>
      <c r="AG8354">
        <v>3816</v>
      </c>
      <c r="AH8354" s="14">
        <v>0</v>
      </c>
    </row>
    <row r="8355" spans="1:34" x14ac:dyDescent="0.25">
      <c r="A8355">
        <v>107833</v>
      </c>
      <c r="B8355" t="s">
        <v>355</v>
      </c>
      <c r="C8355" t="s">
        <v>75</v>
      </c>
      <c r="D8355">
        <v>0</v>
      </c>
      <c r="F8355" t="s">
        <v>12153</v>
      </c>
      <c r="G8355" t="s">
        <v>9158</v>
      </c>
      <c r="H8355" t="s">
        <v>14601</v>
      </c>
      <c r="I8355" t="s">
        <v>37</v>
      </c>
      <c r="J8355" t="s">
        <v>14602</v>
      </c>
      <c r="K8355" t="s">
        <v>14603</v>
      </c>
      <c r="L8355" t="s">
        <v>14604</v>
      </c>
      <c r="M8355" t="s">
        <v>1250</v>
      </c>
      <c r="N8355" t="s">
        <v>1250</v>
      </c>
      <c r="O8355" t="s">
        <v>9159</v>
      </c>
      <c r="P8355" t="s">
        <v>9160</v>
      </c>
      <c r="Q8355" t="s">
        <v>12823</v>
      </c>
      <c r="R8355" t="s">
        <v>127</v>
      </c>
      <c r="S8355" t="s">
        <v>272</v>
      </c>
      <c r="T8355" t="s">
        <v>12677</v>
      </c>
      <c r="U8355" t="s">
        <v>12678</v>
      </c>
      <c r="X8355">
        <v>6</v>
      </c>
      <c r="Y8355">
        <v>0</v>
      </c>
      <c r="Z8355">
        <v>0</v>
      </c>
      <c r="AA8355">
        <v>0</v>
      </c>
      <c r="AB8355" s="14">
        <v>57240</v>
      </c>
      <c r="AC8355" t="s">
        <v>47</v>
      </c>
      <c r="AD8355">
        <f>+VLOOKUP(T8355,items!$A$2:$D$1255,4,0)</f>
        <v>0</v>
      </c>
      <c r="AE8355">
        <f>+VLOOKUP(T8355,Tabla1[],5,0)</f>
        <v>0</v>
      </c>
      <c r="AF8355">
        <f t="shared" si="130"/>
        <v>9</v>
      </c>
      <c r="AG8355">
        <v>3816</v>
      </c>
      <c r="AH8355" s="14">
        <v>57240</v>
      </c>
    </row>
    <row r="8356" spans="1:34" x14ac:dyDescent="0.25">
      <c r="A8356">
        <v>107833</v>
      </c>
      <c r="B8356" t="s">
        <v>355</v>
      </c>
      <c r="C8356" t="s">
        <v>75</v>
      </c>
      <c r="D8356">
        <v>0</v>
      </c>
      <c r="F8356" t="s">
        <v>12153</v>
      </c>
      <c r="G8356" t="s">
        <v>9158</v>
      </c>
      <c r="H8356" t="s">
        <v>14601</v>
      </c>
      <c r="I8356" t="s">
        <v>37</v>
      </c>
      <c r="J8356" t="s">
        <v>14602</v>
      </c>
      <c r="K8356" t="s">
        <v>14603</v>
      </c>
      <c r="L8356" t="s">
        <v>14604</v>
      </c>
      <c r="M8356" t="s">
        <v>1250</v>
      </c>
      <c r="N8356" t="s">
        <v>1250</v>
      </c>
      <c r="O8356" t="s">
        <v>9159</v>
      </c>
      <c r="P8356" t="s">
        <v>9160</v>
      </c>
      <c r="Q8356" t="s">
        <v>12823</v>
      </c>
      <c r="R8356" t="s">
        <v>127</v>
      </c>
      <c r="S8356" t="s">
        <v>272</v>
      </c>
      <c r="T8356" t="s">
        <v>12677</v>
      </c>
      <c r="U8356" t="s">
        <v>12678</v>
      </c>
      <c r="X8356">
        <v>40</v>
      </c>
      <c r="Y8356">
        <v>0</v>
      </c>
      <c r="Z8356">
        <v>0</v>
      </c>
      <c r="AA8356">
        <v>0</v>
      </c>
      <c r="AB8356" s="14">
        <v>381600</v>
      </c>
      <c r="AC8356" t="s">
        <v>47</v>
      </c>
      <c r="AD8356">
        <f>+VLOOKUP(T8356,items!$A$2:$D$1255,4,0)</f>
        <v>0</v>
      </c>
      <c r="AE8356">
        <f>+VLOOKUP(T8356,Tabla1[],5,0)</f>
        <v>0</v>
      </c>
      <c r="AF8356">
        <f t="shared" si="130"/>
        <v>9</v>
      </c>
      <c r="AG8356">
        <v>3816</v>
      </c>
      <c r="AH8356" s="14">
        <v>381600</v>
      </c>
    </row>
    <row r="8357" spans="1:34" x14ac:dyDescent="0.25">
      <c r="A8357">
        <v>107833</v>
      </c>
      <c r="B8357" t="s">
        <v>355</v>
      </c>
      <c r="C8357" t="s">
        <v>75</v>
      </c>
      <c r="D8357">
        <v>0</v>
      </c>
      <c r="F8357" t="s">
        <v>12153</v>
      </c>
      <c r="G8357" t="s">
        <v>9158</v>
      </c>
      <c r="H8357" t="s">
        <v>14601</v>
      </c>
      <c r="I8357" t="s">
        <v>37</v>
      </c>
      <c r="J8357" t="s">
        <v>14602</v>
      </c>
      <c r="K8357" t="s">
        <v>14603</v>
      </c>
      <c r="L8357" t="s">
        <v>14604</v>
      </c>
      <c r="M8357" t="s">
        <v>1250</v>
      </c>
      <c r="N8357" t="s">
        <v>1250</v>
      </c>
      <c r="O8357" t="s">
        <v>9159</v>
      </c>
      <c r="P8357" t="s">
        <v>9160</v>
      </c>
      <c r="Q8357" t="s">
        <v>12823</v>
      </c>
      <c r="R8357" t="s">
        <v>127</v>
      </c>
      <c r="S8357" t="s">
        <v>272</v>
      </c>
      <c r="T8357" t="s">
        <v>3380</v>
      </c>
      <c r="U8357" t="s">
        <v>3695</v>
      </c>
      <c r="X8357">
        <v>23.4</v>
      </c>
      <c r="Y8357">
        <v>0</v>
      </c>
      <c r="Z8357">
        <v>0</v>
      </c>
      <c r="AA8357">
        <v>0</v>
      </c>
      <c r="AB8357" s="14">
        <v>386644.75200000004</v>
      </c>
      <c r="AC8357" t="s">
        <v>47</v>
      </c>
      <c r="AD8357">
        <f>+VLOOKUP(T8357,items!$A$2:$D$1255,4,0)</f>
        <v>0</v>
      </c>
      <c r="AE8357">
        <f>+VLOOKUP(T8357,Tabla1[],5,0)</f>
        <v>0</v>
      </c>
      <c r="AF8357">
        <f t="shared" si="130"/>
        <v>9</v>
      </c>
      <c r="AG8357">
        <v>3816</v>
      </c>
      <c r="AH8357" s="14">
        <v>386644.75200000004</v>
      </c>
    </row>
    <row r="8358" spans="1:34" x14ac:dyDescent="0.25">
      <c r="A8358">
        <v>107844</v>
      </c>
      <c r="B8358" t="s">
        <v>14609</v>
      </c>
      <c r="C8358" t="s">
        <v>33</v>
      </c>
      <c r="D8358">
        <v>0</v>
      </c>
      <c r="F8358" t="s">
        <v>12153</v>
      </c>
      <c r="G8358" t="s">
        <v>10050</v>
      </c>
      <c r="H8358" t="s">
        <v>14610</v>
      </c>
      <c r="I8358" t="s">
        <v>37</v>
      </c>
      <c r="J8358" t="s">
        <v>37</v>
      </c>
      <c r="K8358" t="s">
        <v>14611</v>
      </c>
      <c r="L8358" t="s">
        <v>37</v>
      </c>
      <c r="M8358" t="s">
        <v>3354</v>
      </c>
      <c r="N8358" t="s">
        <v>3354</v>
      </c>
      <c r="O8358" t="s">
        <v>12871</v>
      </c>
      <c r="P8358" t="s">
        <v>3357</v>
      </c>
      <c r="Q8358" t="s">
        <v>9779</v>
      </c>
      <c r="R8358" t="s">
        <v>411</v>
      </c>
      <c r="S8358" t="s">
        <v>256</v>
      </c>
      <c r="T8358" t="s">
        <v>540</v>
      </c>
      <c r="U8358" t="s">
        <v>541</v>
      </c>
      <c r="V8358" t="s">
        <v>958</v>
      </c>
      <c r="X8358">
        <v>1</v>
      </c>
      <c r="Y8358">
        <v>0</v>
      </c>
      <c r="Z8358">
        <v>0</v>
      </c>
      <c r="AA8358">
        <v>0</v>
      </c>
      <c r="AB8358">
        <v>8943393</v>
      </c>
      <c r="AC8358" t="s">
        <v>47</v>
      </c>
      <c r="AD8358">
        <f>+VLOOKUP(T8358,items!$A$2:$D$1255,4,0)</f>
        <v>0</v>
      </c>
      <c r="AE8358">
        <f>+VLOOKUP(T8358,Tabla1[],5,0)</f>
        <v>0</v>
      </c>
      <c r="AF8358">
        <f t="shared" si="130"/>
        <v>10</v>
      </c>
    </row>
    <row r="8359" spans="1:34" x14ac:dyDescent="0.25">
      <c r="A8359">
        <v>107844</v>
      </c>
      <c r="B8359" t="s">
        <v>14609</v>
      </c>
      <c r="C8359" t="s">
        <v>33</v>
      </c>
      <c r="D8359">
        <v>0</v>
      </c>
      <c r="F8359" t="s">
        <v>12153</v>
      </c>
      <c r="G8359" t="s">
        <v>10050</v>
      </c>
      <c r="H8359" t="s">
        <v>14610</v>
      </c>
      <c r="I8359" t="s">
        <v>37</v>
      </c>
      <c r="J8359" t="s">
        <v>37</v>
      </c>
      <c r="K8359" t="s">
        <v>14611</v>
      </c>
      <c r="L8359" t="s">
        <v>37</v>
      </c>
      <c r="M8359" t="s">
        <v>3354</v>
      </c>
      <c r="N8359" t="s">
        <v>3354</v>
      </c>
      <c r="O8359" t="s">
        <v>12871</v>
      </c>
      <c r="P8359" t="s">
        <v>3357</v>
      </c>
      <c r="Q8359" t="s">
        <v>9779</v>
      </c>
      <c r="R8359" t="s">
        <v>411</v>
      </c>
      <c r="S8359" t="s">
        <v>256</v>
      </c>
      <c r="T8359" t="s">
        <v>540</v>
      </c>
      <c r="U8359" t="s">
        <v>541</v>
      </c>
      <c r="V8359" t="s">
        <v>1349</v>
      </c>
      <c r="X8359">
        <v>1</v>
      </c>
      <c r="Y8359">
        <v>0</v>
      </c>
      <c r="Z8359">
        <v>0</v>
      </c>
      <c r="AA8359">
        <v>0</v>
      </c>
      <c r="AB8359">
        <v>8943393</v>
      </c>
      <c r="AC8359" t="s">
        <v>47</v>
      </c>
      <c r="AD8359">
        <f>+VLOOKUP(T8359,items!$A$2:$D$1255,4,0)</f>
        <v>0</v>
      </c>
      <c r="AE8359">
        <f>+VLOOKUP(T8359,Tabla1[],5,0)</f>
        <v>0</v>
      </c>
      <c r="AF8359">
        <f t="shared" si="130"/>
        <v>10</v>
      </c>
    </row>
    <row r="8360" spans="1:34" x14ac:dyDescent="0.25">
      <c r="A8360">
        <v>107844</v>
      </c>
      <c r="B8360" t="s">
        <v>14609</v>
      </c>
      <c r="C8360" t="s">
        <v>33</v>
      </c>
      <c r="D8360">
        <v>0</v>
      </c>
      <c r="F8360" t="s">
        <v>12153</v>
      </c>
      <c r="G8360" t="s">
        <v>10050</v>
      </c>
      <c r="H8360" t="s">
        <v>14610</v>
      </c>
      <c r="I8360" t="s">
        <v>37</v>
      </c>
      <c r="J8360" t="s">
        <v>37</v>
      </c>
      <c r="K8360" t="s">
        <v>14611</v>
      </c>
      <c r="L8360" t="s">
        <v>37</v>
      </c>
      <c r="M8360" t="s">
        <v>3354</v>
      </c>
      <c r="N8360" t="s">
        <v>3354</v>
      </c>
      <c r="O8360" t="s">
        <v>12871</v>
      </c>
      <c r="P8360" t="s">
        <v>3357</v>
      </c>
      <c r="Q8360" t="s">
        <v>9779</v>
      </c>
      <c r="R8360" t="s">
        <v>411</v>
      </c>
      <c r="S8360" t="s">
        <v>256</v>
      </c>
      <c r="T8360" t="s">
        <v>691</v>
      </c>
      <c r="U8360" t="s">
        <v>692</v>
      </c>
      <c r="X8360">
        <v>1</v>
      </c>
      <c r="Y8360">
        <v>0</v>
      </c>
      <c r="Z8360">
        <v>0</v>
      </c>
      <c r="AA8360">
        <v>0</v>
      </c>
      <c r="AB8360">
        <v>100000</v>
      </c>
      <c r="AC8360" t="s">
        <v>47</v>
      </c>
      <c r="AD8360" t="e">
        <f>+VLOOKUP(T8360,items!$A$2:$D$1255,4,0)</f>
        <v>#N/A</v>
      </c>
      <c r="AE8360" t="e">
        <f>+VLOOKUP(T8360,Tabla1[],5,0)</f>
        <v>#N/A</v>
      </c>
      <c r="AF8360">
        <f t="shared" si="130"/>
        <v>10</v>
      </c>
    </row>
    <row r="8361" spans="1:34" x14ac:dyDescent="0.25">
      <c r="A8361">
        <v>107858</v>
      </c>
      <c r="B8361" t="s">
        <v>14612</v>
      </c>
      <c r="C8361" t="s">
        <v>75</v>
      </c>
      <c r="D8361">
        <v>0</v>
      </c>
      <c r="F8361" t="s">
        <v>10370</v>
      </c>
      <c r="G8361" t="s">
        <v>12331</v>
      </c>
      <c r="H8361" t="s">
        <v>14613</v>
      </c>
      <c r="I8361" t="s">
        <v>37</v>
      </c>
      <c r="J8361" t="s">
        <v>14614</v>
      </c>
      <c r="K8361" t="s">
        <v>14615</v>
      </c>
      <c r="L8361" t="s">
        <v>14616</v>
      </c>
      <c r="M8361" t="s">
        <v>11094</v>
      </c>
      <c r="N8361" t="s">
        <v>11094</v>
      </c>
      <c r="O8361" t="s">
        <v>9160</v>
      </c>
      <c r="P8361" t="s">
        <v>6292</v>
      </c>
      <c r="Q8361" t="s">
        <v>12746</v>
      </c>
      <c r="R8361" t="s">
        <v>127</v>
      </c>
      <c r="S8361" t="s">
        <v>44</v>
      </c>
      <c r="T8361" t="s">
        <v>8562</v>
      </c>
      <c r="U8361" t="s">
        <v>8623</v>
      </c>
      <c r="X8361">
        <v>1</v>
      </c>
      <c r="Y8361">
        <v>4000</v>
      </c>
      <c r="Z8361">
        <v>0</v>
      </c>
      <c r="AA8361">
        <v>3100</v>
      </c>
      <c r="AB8361">
        <v>662513</v>
      </c>
      <c r="AC8361" t="s">
        <v>47</v>
      </c>
      <c r="AD8361">
        <f>+VLOOKUP(T8361,items!$A$2:$D$1255,4,0)</f>
        <v>0</v>
      </c>
      <c r="AE8361">
        <f>+VLOOKUP(T8361,Tabla1[],5,0)</f>
        <v>0</v>
      </c>
      <c r="AF8361">
        <f t="shared" si="130"/>
        <v>9</v>
      </c>
    </row>
    <row r="8362" spans="1:34" x14ac:dyDescent="0.25">
      <c r="A8362">
        <v>107858</v>
      </c>
      <c r="B8362" t="s">
        <v>14612</v>
      </c>
      <c r="C8362" t="s">
        <v>75</v>
      </c>
      <c r="D8362">
        <v>0</v>
      </c>
      <c r="F8362" t="s">
        <v>10370</v>
      </c>
      <c r="G8362" t="s">
        <v>12331</v>
      </c>
      <c r="H8362" t="s">
        <v>14613</v>
      </c>
      <c r="I8362" t="s">
        <v>37</v>
      </c>
      <c r="J8362" t="s">
        <v>14614</v>
      </c>
      <c r="K8362" t="s">
        <v>14615</v>
      </c>
      <c r="L8362" t="s">
        <v>14616</v>
      </c>
      <c r="M8362" t="s">
        <v>11094</v>
      </c>
      <c r="N8362" t="s">
        <v>11094</v>
      </c>
      <c r="O8362" t="s">
        <v>9160</v>
      </c>
      <c r="P8362" t="s">
        <v>6292</v>
      </c>
      <c r="Q8362" t="s">
        <v>12746</v>
      </c>
      <c r="R8362" t="s">
        <v>127</v>
      </c>
      <c r="S8362" t="s">
        <v>44</v>
      </c>
      <c r="T8362" t="s">
        <v>392</v>
      </c>
      <c r="U8362" t="s">
        <v>393</v>
      </c>
      <c r="X8362">
        <v>1</v>
      </c>
      <c r="Y8362">
        <v>0</v>
      </c>
      <c r="Z8362">
        <v>0</v>
      </c>
      <c r="AA8362">
        <v>0</v>
      </c>
      <c r="AB8362">
        <v>180000</v>
      </c>
      <c r="AC8362" t="s">
        <v>47</v>
      </c>
      <c r="AD8362" t="e">
        <f>+VLOOKUP(T8362,items!$A$2:$D$1255,4,0)</f>
        <v>#N/A</v>
      </c>
      <c r="AE8362" t="e">
        <f>+VLOOKUP(T8362,Tabla1[],5,0)</f>
        <v>#N/A</v>
      </c>
      <c r="AF8362">
        <f t="shared" si="130"/>
        <v>9</v>
      </c>
    </row>
    <row r="8363" spans="1:34" x14ac:dyDescent="0.25">
      <c r="A8363">
        <v>107864</v>
      </c>
      <c r="B8363" t="s">
        <v>14535</v>
      </c>
      <c r="C8363" t="s">
        <v>33</v>
      </c>
      <c r="D8363">
        <v>0</v>
      </c>
      <c r="F8363" t="s">
        <v>10370</v>
      </c>
      <c r="G8363" t="s">
        <v>10370</v>
      </c>
      <c r="H8363" t="s">
        <v>14617</v>
      </c>
      <c r="I8363" t="s">
        <v>37</v>
      </c>
      <c r="J8363" t="s">
        <v>14618</v>
      </c>
      <c r="K8363" t="s">
        <v>14619</v>
      </c>
      <c r="L8363" t="s">
        <v>37</v>
      </c>
      <c r="M8363" t="s">
        <v>3354</v>
      </c>
      <c r="N8363" t="s">
        <v>3354</v>
      </c>
      <c r="O8363" t="s">
        <v>13637</v>
      </c>
      <c r="P8363" t="s">
        <v>3357</v>
      </c>
      <c r="Q8363" t="s">
        <v>9779</v>
      </c>
      <c r="R8363" t="s">
        <v>411</v>
      </c>
      <c r="S8363" t="s">
        <v>88</v>
      </c>
      <c r="T8363" t="s">
        <v>311</v>
      </c>
      <c r="U8363" t="s">
        <v>312</v>
      </c>
      <c r="V8363" t="s">
        <v>313</v>
      </c>
      <c r="X8363">
        <v>2</v>
      </c>
      <c r="Y8363">
        <v>0</v>
      </c>
      <c r="Z8363">
        <v>0</v>
      </c>
      <c r="AA8363">
        <v>0</v>
      </c>
      <c r="AB8363">
        <v>3213016</v>
      </c>
      <c r="AC8363" t="s">
        <v>47</v>
      </c>
      <c r="AD8363" t="str">
        <f>+VLOOKUP(T8363,items!$A$2:$D$1255,4,0)</f>
        <v>MUEBLES</v>
      </c>
      <c r="AE8363">
        <f>+VLOOKUP(T8363,Tabla1[],5,0)</f>
        <v>0</v>
      </c>
      <c r="AF8363">
        <f t="shared" si="130"/>
        <v>10</v>
      </c>
    </row>
    <row r="8364" spans="1:34" x14ac:dyDescent="0.25">
      <c r="A8364">
        <v>107864</v>
      </c>
      <c r="B8364" t="s">
        <v>14535</v>
      </c>
      <c r="C8364" t="s">
        <v>33</v>
      </c>
      <c r="D8364">
        <v>0</v>
      </c>
      <c r="F8364" t="s">
        <v>10370</v>
      </c>
      <c r="G8364" t="s">
        <v>10370</v>
      </c>
      <c r="H8364" t="s">
        <v>14617</v>
      </c>
      <c r="I8364" t="s">
        <v>37</v>
      </c>
      <c r="J8364" t="s">
        <v>14618</v>
      </c>
      <c r="K8364" t="s">
        <v>14619</v>
      </c>
      <c r="L8364" t="s">
        <v>37</v>
      </c>
      <c r="M8364" t="s">
        <v>3354</v>
      </c>
      <c r="N8364" t="s">
        <v>3354</v>
      </c>
      <c r="O8364" t="s">
        <v>13637</v>
      </c>
      <c r="P8364" t="s">
        <v>3357</v>
      </c>
      <c r="Q8364" t="s">
        <v>9779</v>
      </c>
      <c r="R8364" t="s">
        <v>411</v>
      </c>
      <c r="S8364" t="s">
        <v>88</v>
      </c>
      <c r="T8364" t="s">
        <v>936</v>
      </c>
      <c r="U8364" t="s">
        <v>937</v>
      </c>
      <c r="X8364">
        <v>1</v>
      </c>
      <c r="Y8364">
        <v>0</v>
      </c>
      <c r="Z8364">
        <v>0</v>
      </c>
      <c r="AA8364">
        <v>0</v>
      </c>
      <c r="AB8364">
        <v>200000</v>
      </c>
      <c r="AC8364" t="s">
        <v>47</v>
      </c>
      <c r="AD8364">
        <f>+VLOOKUP(T8364,items!$A$2:$D$1255,4,0)</f>
        <v>0</v>
      </c>
      <c r="AE8364">
        <f>+VLOOKUP(T8364,Tabla1[],5,0)</f>
        <v>0</v>
      </c>
      <c r="AF8364">
        <f t="shared" si="130"/>
        <v>10</v>
      </c>
    </row>
    <row r="8365" spans="1:34" x14ac:dyDescent="0.25">
      <c r="A8365">
        <v>107866</v>
      </c>
      <c r="B8365" t="s">
        <v>14620</v>
      </c>
      <c r="C8365" t="s">
        <v>33</v>
      </c>
      <c r="D8365">
        <v>0</v>
      </c>
      <c r="F8365" t="s">
        <v>10370</v>
      </c>
      <c r="G8365" t="s">
        <v>12822</v>
      </c>
      <c r="H8365" t="s">
        <v>14621</v>
      </c>
      <c r="I8365" t="s">
        <v>37</v>
      </c>
      <c r="J8365" t="s">
        <v>14622</v>
      </c>
      <c r="K8365" t="s">
        <v>14623</v>
      </c>
      <c r="L8365" t="s">
        <v>14624</v>
      </c>
      <c r="M8365" t="s">
        <v>9160</v>
      </c>
      <c r="N8365" t="s">
        <v>9160</v>
      </c>
      <c r="O8365" t="s">
        <v>12871</v>
      </c>
      <c r="P8365" t="s">
        <v>13584</v>
      </c>
      <c r="Q8365" t="s">
        <v>9779</v>
      </c>
      <c r="R8365" t="s">
        <v>127</v>
      </c>
      <c r="S8365" t="s">
        <v>108</v>
      </c>
      <c r="T8365" t="s">
        <v>65</v>
      </c>
      <c r="U8365" t="s">
        <v>66</v>
      </c>
      <c r="W8365" t="s">
        <v>117</v>
      </c>
      <c r="X8365">
        <v>1</v>
      </c>
      <c r="Y8365">
        <v>0</v>
      </c>
      <c r="Z8365">
        <v>0</v>
      </c>
      <c r="AA8365">
        <v>0</v>
      </c>
      <c r="AB8365">
        <v>1506513</v>
      </c>
      <c r="AC8365" t="s">
        <v>47</v>
      </c>
      <c r="AD8365" t="str">
        <f>+VLOOKUP(T8365,items!$A$2:$D$1255,4,0)</f>
        <v>MUEBLES</v>
      </c>
      <c r="AE8365">
        <f>+VLOOKUP(T8365,Tabla1[],5,0)</f>
        <v>0</v>
      </c>
      <c r="AF8365">
        <f t="shared" si="130"/>
        <v>10</v>
      </c>
    </row>
    <row r="8366" spans="1:34" x14ac:dyDescent="0.25">
      <c r="A8366">
        <v>107866</v>
      </c>
      <c r="B8366" t="s">
        <v>14620</v>
      </c>
      <c r="C8366" t="s">
        <v>33</v>
      </c>
      <c r="D8366">
        <v>0</v>
      </c>
      <c r="F8366" t="s">
        <v>10370</v>
      </c>
      <c r="G8366" t="s">
        <v>12822</v>
      </c>
      <c r="H8366" t="s">
        <v>14621</v>
      </c>
      <c r="I8366" t="s">
        <v>37</v>
      </c>
      <c r="J8366" t="s">
        <v>14622</v>
      </c>
      <c r="K8366" t="s">
        <v>14623</v>
      </c>
      <c r="L8366" t="s">
        <v>14624</v>
      </c>
      <c r="M8366" t="s">
        <v>9160</v>
      </c>
      <c r="N8366" t="s">
        <v>9160</v>
      </c>
      <c r="O8366" t="s">
        <v>12871</v>
      </c>
      <c r="P8366" t="s">
        <v>13584</v>
      </c>
      <c r="Q8366" t="s">
        <v>9779</v>
      </c>
      <c r="R8366" t="s">
        <v>127</v>
      </c>
      <c r="S8366" t="s">
        <v>108</v>
      </c>
      <c r="T8366" t="s">
        <v>1196</v>
      </c>
      <c r="U8366" t="s">
        <v>1197</v>
      </c>
      <c r="V8366" t="s">
        <v>859</v>
      </c>
      <c r="W8366" t="s">
        <v>117</v>
      </c>
      <c r="X8366">
        <v>1</v>
      </c>
      <c r="Y8366">
        <v>0</v>
      </c>
      <c r="Z8366">
        <v>0</v>
      </c>
      <c r="AA8366">
        <v>0</v>
      </c>
      <c r="AB8366">
        <v>4335583</v>
      </c>
      <c r="AC8366" t="s">
        <v>47</v>
      </c>
      <c r="AD8366" t="str">
        <f>+VLOOKUP(T8366,items!$A$2:$D$1255,4,0)</f>
        <v>MUEBLES</v>
      </c>
      <c r="AE8366">
        <f>+VLOOKUP(T8366,Tabla1[],5,0)</f>
        <v>0</v>
      </c>
      <c r="AF8366">
        <f t="shared" si="130"/>
        <v>10</v>
      </c>
    </row>
    <row r="8367" spans="1:34" x14ac:dyDescent="0.25">
      <c r="A8367">
        <v>107866</v>
      </c>
      <c r="B8367" t="s">
        <v>14620</v>
      </c>
      <c r="C8367" t="s">
        <v>33</v>
      </c>
      <c r="D8367">
        <v>0</v>
      </c>
      <c r="F8367" t="s">
        <v>10370</v>
      </c>
      <c r="G8367" t="s">
        <v>12822</v>
      </c>
      <c r="H8367" t="s">
        <v>14621</v>
      </c>
      <c r="I8367" t="s">
        <v>37</v>
      </c>
      <c r="J8367" t="s">
        <v>14622</v>
      </c>
      <c r="K8367" t="s">
        <v>14623</v>
      </c>
      <c r="L8367" t="s">
        <v>14624</v>
      </c>
      <c r="M8367" t="s">
        <v>9160</v>
      </c>
      <c r="N8367" t="s">
        <v>9160</v>
      </c>
      <c r="O8367" t="s">
        <v>12871</v>
      </c>
      <c r="P8367" t="s">
        <v>13584</v>
      </c>
      <c r="Q8367" t="s">
        <v>9779</v>
      </c>
      <c r="R8367" t="s">
        <v>127</v>
      </c>
      <c r="S8367" t="s">
        <v>108</v>
      </c>
      <c r="T8367" t="s">
        <v>68</v>
      </c>
      <c r="U8367" t="s">
        <v>3081</v>
      </c>
      <c r="V8367" t="s">
        <v>859</v>
      </c>
      <c r="W8367" t="s">
        <v>117</v>
      </c>
      <c r="X8367">
        <v>1</v>
      </c>
      <c r="Y8367">
        <v>0</v>
      </c>
      <c r="Z8367">
        <v>0</v>
      </c>
      <c r="AA8367">
        <v>0</v>
      </c>
      <c r="AB8367">
        <v>5341090</v>
      </c>
      <c r="AC8367" t="s">
        <v>47</v>
      </c>
      <c r="AD8367" t="str">
        <f>+VLOOKUP(T8367,items!$A$2:$D$1255,4,0)</f>
        <v>MUEBLES</v>
      </c>
      <c r="AE8367">
        <f>+VLOOKUP(T8367,Tabla1[],5,0)</f>
        <v>0</v>
      </c>
      <c r="AF8367">
        <f t="shared" si="130"/>
        <v>10</v>
      </c>
    </row>
    <row r="8368" spans="1:34" x14ac:dyDescent="0.25">
      <c r="A8368">
        <v>107866</v>
      </c>
      <c r="B8368" t="s">
        <v>14620</v>
      </c>
      <c r="C8368" t="s">
        <v>33</v>
      </c>
      <c r="D8368">
        <v>0</v>
      </c>
      <c r="F8368" t="s">
        <v>10370</v>
      </c>
      <c r="G8368" t="s">
        <v>12822</v>
      </c>
      <c r="H8368" t="s">
        <v>14621</v>
      </c>
      <c r="I8368" t="s">
        <v>37</v>
      </c>
      <c r="J8368" t="s">
        <v>14622</v>
      </c>
      <c r="K8368" t="s">
        <v>14623</v>
      </c>
      <c r="L8368" t="s">
        <v>14624</v>
      </c>
      <c r="M8368" t="s">
        <v>9160</v>
      </c>
      <c r="N8368" t="s">
        <v>9160</v>
      </c>
      <c r="O8368" t="s">
        <v>12871</v>
      </c>
      <c r="P8368" t="s">
        <v>13584</v>
      </c>
      <c r="Q8368" t="s">
        <v>9779</v>
      </c>
      <c r="R8368" t="s">
        <v>127</v>
      </c>
      <c r="S8368" t="s">
        <v>108</v>
      </c>
      <c r="T8368" t="s">
        <v>70</v>
      </c>
      <c r="U8368" t="s">
        <v>3082</v>
      </c>
      <c r="V8368" t="s">
        <v>859</v>
      </c>
      <c r="W8368" t="s">
        <v>117</v>
      </c>
      <c r="X8368">
        <v>1</v>
      </c>
      <c r="Y8368">
        <v>0</v>
      </c>
      <c r="Z8368">
        <v>0</v>
      </c>
      <c r="AA8368">
        <v>0</v>
      </c>
      <c r="AB8368">
        <v>3032044</v>
      </c>
      <c r="AC8368" t="s">
        <v>47</v>
      </c>
      <c r="AD8368" t="str">
        <f>+VLOOKUP(T8368,items!$A$2:$D$1255,4,0)</f>
        <v>MUEBLES</v>
      </c>
      <c r="AE8368">
        <f>+VLOOKUP(T8368,Tabla1[],5,0)</f>
        <v>0</v>
      </c>
      <c r="AF8368">
        <f t="shared" si="130"/>
        <v>10</v>
      </c>
    </row>
    <row r="8369" spans="1:34" x14ac:dyDescent="0.25">
      <c r="A8369">
        <v>107867</v>
      </c>
      <c r="B8369" t="s">
        <v>14390</v>
      </c>
      <c r="C8369" t="s">
        <v>33</v>
      </c>
      <c r="D8369">
        <v>0</v>
      </c>
      <c r="F8369" t="s">
        <v>10370</v>
      </c>
      <c r="G8369" t="s">
        <v>10370</v>
      </c>
      <c r="H8369" t="s">
        <v>14625</v>
      </c>
      <c r="I8369" t="s">
        <v>37</v>
      </c>
      <c r="J8369" t="s">
        <v>14626</v>
      </c>
      <c r="K8369" t="s">
        <v>14627</v>
      </c>
      <c r="L8369" t="s">
        <v>14628</v>
      </c>
      <c r="M8369" t="s">
        <v>12331</v>
      </c>
      <c r="N8369" t="s">
        <v>12331</v>
      </c>
      <c r="O8369" t="s">
        <v>9158</v>
      </c>
      <c r="P8369" t="s">
        <v>9159</v>
      </c>
      <c r="Q8369" t="s">
        <v>12822</v>
      </c>
      <c r="R8369" t="s">
        <v>63</v>
      </c>
      <c r="S8369" t="s">
        <v>44</v>
      </c>
      <c r="T8369" t="s">
        <v>388</v>
      </c>
      <c r="U8369" t="s">
        <v>389</v>
      </c>
      <c r="X8369">
        <v>10</v>
      </c>
      <c r="Y8369">
        <v>0</v>
      </c>
      <c r="Z8369">
        <v>0</v>
      </c>
      <c r="AA8369">
        <v>0</v>
      </c>
      <c r="AB8369">
        <v>700000</v>
      </c>
      <c r="AC8369" t="s">
        <v>47</v>
      </c>
      <c r="AD8369">
        <f>+VLOOKUP(T8369,items!$A$2:$D$1255,4,0)</f>
        <v>0</v>
      </c>
      <c r="AE8369">
        <f>+VLOOKUP(T8369,Tabla1[],5,0)</f>
        <v>0</v>
      </c>
      <c r="AF8369">
        <f t="shared" si="130"/>
        <v>9</v>
      </c>
    </row>
    <row r="8370" spans="1:34" x14ac:dyDescent="0.25">
      <c r="A8370">
        <v>107874</v>
      </c>
      <c r="B8370" t="s">
        <v>4361</v>
      </c>
      <c r="C8370" t="s">
        <v>75</v>
      </c>
      <c r="D8370">
        <v>0</v>
      </c>
      <c r="F8370" t="s">
        <v>10370</v>
      </c>
      <c r="G8370" t="s">
        <v>10370</v>
      </c>
      <c r="H8370" t="s">
        <v>14629</v>
      </c>
      <c r="I8370" t="s">
        <v>37</v>
      </c>
      <c r="J8370" t="s">
        <v>14630</v>
      </c>
      <c r="K8370" t="s">
        <v>37</v>
      </c>
      <c r="L8370" t="s">
        <v>37</v>
      </c>
      <c r="M8370" t="s">
        <v>3354</v>
      </c>
      <c r="N8370" t="s">
        <v>3354</v>
      </c>
      <c r="O8370" t="s">
        <v>11094</v>
      </c>
      <c r="P8370" t="s">
        <v>1250</v>
      </c>
      <c r="Q8370" t="s">
        <v>1250</v>
      </c>
      <c r="R8370" t="s">
        <v>11492</v>
      </c>
      <c r="S8370" t="s">
        <v>164</v>
      </c>
      <c r="T8370" t="s">
        <v>6309</v>
      </c>
      <c r="U8370" t="s">
        <v>6310</v>
      </c>
      <c r="X8370">
        <v>4</v>
      </c>
      <c r="Y8370">
        <v>0</v>
      </c>
      <c r="Z8370">
        <v>0</v>
      </c>
      <c r="AA8370">
        <v>0</v>
      </c>
      <c r="AB8370">
        <v>5200</v>
      </c>
      <c r="AC8370" t="s">
        <v>47</v>
      </c>
      <c r="AD8370">
        <f>+VLOOKUP(T8370,items!$A$2:$D$1255,4,0)</f>
        <v>0</v>
      </c>
      <c r="AE8370">
        <f>+VLOOKUP(T8370,Tabla1[],5,0)</f>
        <v>0</v>
      </c>
      <c r="AF8370">
        <f t="shared" si="130"/>
        <v>9</v>
      </c>
    </row>
    <row r="8371" spans="1:34" x14ac:dyDescent="0.25">
      <c r="A8371">
        <v>107874</v>
      </c>
      <c r="B8371" t="s">
        <v>4361</v>
      </c>
      <c r="C8371" t="s">
        <v>75</v>
      </c>
      <c r="D8371">
        <v>0</v>
      </c>
      <c r="F8371" t="s">
        <v>10370</v>
      </c>
      <c r="G8371" t="s">
        <v>10370</v>
      </c>
      <c r="H8371" t="s">
        <v>14629</v>
      </c>
      <c r="I8371" t="s">
        <v>37</v>
      </c>
      <c r="J8371" t="s">
        <v>14630</v>
      </c>
      <c r="K8371" t="s">
        <v>37</v>
      </c>
      <c r="L8371" t="s">
        <v>37</v>
      </c>
      <c r="M8371" t="s">
        <v>3354</v>
      </c>
      <c r="N8371" t="s">
        <v>3354</v>
      </c>
      <c r="O8371" t="s">
        <v>11094</v>
      </c>
      <c r="P8371" t="s">
        <v>1250</v>
      </c>
      <c r="Q8371" t="s">
        <v>1250</v>
      </c>
      <c r="R8371" t="s">
        <v>11492</v>
      </c>
      <c r="S8371" t="s">
        <v>164</v>
      </c>
      <c r="T8371" t="s">
        <v>1290</v>
      </c>
      <c r="U8371" t="s">
        <v>1291</v>
      </c>
      <c r="X8371">
        <v>2</v>
      </c>
      <c r="Y8371">
        <v>0</v>
      </c>
      <c r="Z8371">
        <v>0</v>
      </c>
      <c r="AA8371">
        <v>0</v>
      </c>
      <c r="AB8371">
        <v>127860</v>
      </c>
      <c r="AC8371" t="s">
        <v>47</v>
      </c>
      <c r="AD8371">
        <f>+VLOOKUP(T8371,items!$A$2:$D$1255,4,0)</f>
        <v>0</v>
      </c>
      <c r="AE8371">
        <f>+VLOOKUP(T8371,Tabla1[],5,0)</f>
        <v>0</v>
      </c>
      <c r="AF8371">
        <f t="shared" si="130"/>
        <v>9</v>
      </c>
    </row>
    <row r="8372" spans="1:34" x14ac:dyDescent="0.25">
      <c r="A8372">
        <v>107874</v>
      </c>
      <c r="B8372" t="s">
        <v>4361</v>
      </c>
      <c r="C8372" t="s">
        <v>75</v>
      </c>
      <c r="D8372">
        <v>0</v>
      </c>
      <c r="F8372" t="s">
        <v>10370</v>
      </c>
      <c r="G8372" t="s">
        <v>10370</v>
      </c>
      <c r="H8372" t="s">
        <v>14629</v>
      </c>
      <c r="I8372" t="s">
        <v>37</v>
      </c>
      <c r="J8372" t="s">
        <v>14630</v>
      </c>
      <c r="K8372" t="s">
        <v>37</v>
      </c>
      <c r="L8372" t="s">
        <v>37</v>
      </c>
      <c r="M8372" t="s">
        <v>3354</v>
      </c>
      <c r="N8372" t="s">
        <v>3354</v>
      </c>
      <c r="O8372" t="s">
        <v>11094</v>
      </c>
      <c r="P8372" t="s">
        <v>1250</v>
      </c>
      <c r="Q8372" t="s">
        <v>1250</v>
      </c>
      <c r="R8372" t="s">
        <v>11492</v>
      </c>
      <c r="S8372" t="s">
        <v>164</v>
      </c>
      <c r="T8372" t="s">
        <v>2135</v>
      </c>
      <c r="U8372" t="s">
        <v>214</v>
      </c>
      <c r="X8372">
        <v>4.5999999999999996</v>
      </c>
      <c r="Y8372">
        <v>0</v>
      </c>
      <c r="Z8372">
        <v>0</v>
      </c>
      <c r="AA8372">
        <v>0</v>
      </c>
      <c r="AB8372">
        <v>241960</v>
      </c>
      <c r="AC8372" t="s">
        <v>47</v>
      </c>
      <c r="AD8372">
        <f>+VLOOKUP(T8372,items!$A$2:$D$1255,4,0)</f>
        <v>0</v>
      </c>
      <c r="AE8372">
        <f>+VLOOKUP(T8372,Tabla1[],5,0)</f>
        <v>0</v>
      </c>
      <c r="AF8372">
        <f t="shared" si="130"/>
        <v>9</v>
      </c>
    </row>
    <row r="8373" spans="1:34" x14ac:dyDescent="0.25">
      <c r="A8373">
        <v>107874</v>
      </c>
      <c r="B8373" t="s">
        <v>4361</v>
      </c>
      <c r="C8373" t="s">
        <v>75</v>
      </c>
      <c r="D8373">
        <v>0</v>
      </c>
      <c r="F8373" t="s">
        <v>10370</v>
      </c>
      <c r="G8373" t="s">
        <v>10370</v>
      </c>
      <c r="H8373" t="s">
        <v>14629</v>
      </c>
      <c r="I8373" t="s">
        <v>37</v>
      </c>
      <c r="J8373" t="s">
        <v>14630</v>
      </c>
      <c r="K8373" t="s">
        <v>37</v>
      </c>
      <c r="L8373" t="s">
        <v>37</v>
      </c>
      <c r="M8373" t="s">
        <v>3354</v>
      </c>
      <c r="N8373" t="s">
        <v>3354</v>
      </c>
      <c r="O8373" t="s">
        <v>11094</v>
      </c>
      <c r="P8373" t="s">
        <v>1250</v>
      </c>
      <c r="Q8373" t="s">
        <v>1250</v>
      </c>
      <c r="R8373" t="s">
        <v>11492</v>
      </c>
      <c r="S8373" t="s">
        <v>164</v>
      </c>
      <c r="T8373" t="s">
        <v>6311</v>
      </c>
      <c r="U8373" t="s">
        <v>6312</v>
      </c>
      <c r="X8373">
        <v>4</v>
      </c>
      <c r="Y8373">
        <v>0</v>
      </c>
      <c r="Z8373">
        <v>0</v>
      </c>
      <c r="AA8373">
        <v>0</v>
      </c>
      <c r="AB8373">
        <v>1600</v>
      </c>
      <c r="AC8373" t="s">
        <v>47</v>
      </c>
      <c r="AD8373">
        <f>+VLOOKUP(T8373,items!$A$2:$D$1255,4,0)</f>
        <v>0</v>
      </c>
      <c r="AE8373">
        <f>+VLOOKUP(T8373,Tabla1[],5,0)</f>
        <v>0</v>
      </c>
      <c r="AF8373">
        <f t="shared" si="130"/>
        <v>9</v>
      </c>
    </row>
    <row r="8374" spans="1:34" x14ac:dyDescent="0.25">
      <c r="A8374">
        <v>107876</v>
      </c>
      <c r="B8374" t="s">
        <v>1824</v>
      </c>
      <c r="C8374" t="s">
        <v>75</v>
      </c>
      <c r="D8374">
        <v>0</v>
      </c>
      <c r="F8374" t="s">
        <v>10370</v>
      </c>
      <c r="G8374" t="s">
        <v>11773</v>
      </c>
      <c r="H8374" t="s">
        <v>14631</v>
      </c>
      <c r="I8374" t="s">
        <v>37</v>
      </c>
      <c r="J8374" t="s">
        <v>14632</v>
      </c>
      <c r="K8374" t="s">
        <v>14633</v>
      </c>
      <c r="L8374" t="s">
        <v>37</v>
      </c>
      <c r="M8374" t="s">
        <v>9159</v>
      </c>
      <c r="N8374" t="s">
        <v>9159</v>
      </c>
      <c r="O8374" t="s">
        <v>9160</v>
      </c>
      <c r="P8374" t="s">
        <v>12565</v>
      </c>
      <c r="Q8374" t="s">
        <v>12565</v>
      </c>
      <c r="R8374" t="s">
        <v>127</v>
      </c>
      <c r="S8374" t="s">
        <v>164</v>
      </c>
      <c r="T8374" t="s">
        <v>6309</v>
      </c>
      <c r="U8374" t="s">
        <v>6310</v>
      </c>
      <c r="X8374">
        <v>30</v>
      </c>
      <c r="Y8374">
        <v>0</v>
      </c>
      <c r="Z8374">
        <v>0</v>
      </c>
      <c r="AA8374">
        <v>0</v>
      </c>
      <c r="AB8374">
        <v>39000</v>
      </c>
      <c r="AC8374" t="s">
        <v>47</v>
      </c>
      <c r="AD8374">
        <f>+VLOOKUP(T8374,items!$A$2:$D$1255,4,0)</f>
        <v>0</v>
      </c>
      <c r="AE8374">
        <f>+VLOOKUP(T8374,Tabla1[],5,0)</f>
        <v>0</v>
      </c>
      <c r="AF8374">
        <f t="shared" si="130"/>
        <v>9</v>
      </c>
    </row>
    <row r="8375" spans="1:34" x14ac:dyDescent="0.25">
      <c r="A8375">
        <v>107876</v>
      </c>
      <c r="B8375" t="s">
        <v>1824</v>
      </c>
      <c r="C8375" t="s">
        <v>75</v>
      </c>
      <c r="D8375">
        <v>0</v>
      </c>
      <c r="F8375" t="s">
        <v>10370</v>
      </c>
      <c r="G8375" t="s">
        <v>11773</v>
      </c>
      <c r="H8375" t="s">
        <v>14631</v>
      </c>
      <c r="I8375" t="s">
        <v>37</v>
      </c>
      <c r="J8375" t="s">
        <v>14632</v>
      </c>
      <c r="K8375" t="s">
        <v>14633</v>
      </c>
      <c r="L8375" t="s">
        <v>37</v>
      </c>
      <c r="M8375" t="s">
        <v>9159</v>
      </c>
      <c r="N8375" t="s">
        <v>9159</v>
      </c>
      <c r="O8375" t="s">
        <v>9160</v>
      </c>
      <c r="P8375" t="s">
        <v>12565</v>
      </c>
      <c r="Q8375" t="s">
        <v>12565</v>
      </c>
      <c r="R8375" t="s">
        <v>127</v>
      </c>
      <c r="S8375" t="s">
        <v>164</v>
      </c>
      <c r="T8375" t="s">
        <v>1290</v>
      </c>
      <c r="U8375" t="s">
        <v>1291</v>
      </c>
      <c r="X8375">
        <v>15</v>
      </c>
      <c r="Y8375">
        <v>0</v>
      </c>
      <c r="Z8375">
        <v>0</v>
      </c>
      <c r="AA8375">
        <v>0</v>
      </c>
      <c r="AB8375">
        <v>843000</v>
      </c>
      <c r="AC8375" t="s">
        <v>47</v>
      </c>
      <c r="AD8375">
        <f>+VLOOKUP(T8375,items!$A$2:$D$1255,4,0)</f>
        <v>0</v>
      </c>
      <c r="AE8375">
        <f>+VLOOKUP(T8375,Tabla1[],5,0)</f>
        <v>0</v>
      </c>
      <c r="AF8375">
        <f t="shared" si="130"/>
        <v>9</v>
      </c>
    </row>
    <row r="8376" spans="1:34" x14ac:dyDescent="0.25">
      <c r="A8376">
        <v>107876</v>
      </c>
      <c r="B8376" t="s">
        <v>1824</v>
      </c>
      <c r="C8376" t="s">
        <v>75</v>
      </c>
      <c r="D8376">
        <v>0</v>
      </c>
      <c r="F8376" t="s">
        <v>10370</v>
      </c>
      <c r="G8376" t="s">
        <v>11773</v>
      </c>
      <c r="H8376" t="s">
        <v>14631</v>
      </c>
      <c r="I8376" t="s">
        <v>37</v>
      </c>
      <c r="J8376" t="s">
        <v>14632</v>
      </c>
      <c r="K8376" t="s">
        <v>14633</v>
      </c>
      <c r="L8376" t="s">
        <v>37</v>
      </c>
      <c r="M8376" t="s">
        <v>9159</v>
      </c>
      <c r="N8376" t="s">
        <v>9159</v>
      </c>
      <c r="O8376" t="s">
        <v>9160</v>
      </c>
      <c r="P8376" t="s">
        <v>12565</v>
      </c>
      <c r="Q8376" t="s">
        <v>12565</v>
      </c>
      <c r="R8376" t="s">
        <v>127</v>
      </c>
      <c r="S8376" t="s">
        <v>164</v>
      </c>
      <c r="T8376" t="s">
        <v>6311</v>
      </c>
      <c r="U8376" t="s">
        <v>6312</v>
      </c>
      <c r="X8376">
        <v>30</v>
      </c>
      <c r="Y8376">
        <v>0</v>
      </c>
      <c r="Z8376">
        <v>0</v>
      </c>
      <c r="AA8376">
        <v>0</v>
      </c>
      <c r="AB8376">
        <v>12000</v>
      </c>
      <c r="AC8376" t="s">
        <v>47</v>
      </c>
      <c r="AD8376">
        <f>+VLOOKUP(T8376,items!$A$2:$D$1255,4,0)</f>
        <v>0</v>
      </c>
      <c r="AE8376">
        <f>+VLOOKUP(T8376,Tabla1[],5,0)</f>
        <v>0</v>
      </c>
      <c r="AF8376">
        <f t="shared" si="130"/>
        <v>9</v>
      </c>
    </row>
    <row r="8377" spans="1:34" x14ac:dyDescent="0.25">
      <c r="A8377">
        <v>107877</v>
      </c>
      <c r="B8377" t="s">
        <v>10037</v>
      </c>
      <c r="C8377" t="s">
        <v>33</v>
      </c>
      <c r="D8377">
        <v>0</v>
      </c>
      <c r="F8377" t="s">
        <v>10370</v>
      </c>
      <c r="G8377" t="s">
        <v>10370</v>
      </c>
      <c r="H8377" t="s">
        <v>14634</v>
      </c>
      <c r="I8377" t="s">
        <v>14635</v>
      </c>
      <c r="J8377" t="s">
        <v>14635</v>
      </c>
      <c r="K8377" t="s">
        <v>14635</v>
      </c>
      <c r="L8377" t="s">
        <v>14635</v>
      </c>
      <c r="M8377" t="s">
        <v>3354</v>
      </c>
      <c r="N8377" t="s">
        <v>3354</v>
      </c>
      <c r="O8377" t="s">
        <v>11094</v>
      </c>
      <c r="P8377" t="s">
        <v>1250</v>
      </c>
      <c r="Q8377" t="s">
        <v>11773</v>
      </c>
      <c r="R8377" t="s">
        <v>127</v>
      </c>
      <c r="S8377" t="s">
        <v>272</v>
      </c>
      <c r="T8377" t="s">
        <v>633</v>
      </c>
      <c r="U8377" t="s">
        <v>634</v>
      </c>
      <c r="X8377">
        <v>1</v>
      </c>
      <c r="Y8377">
        <v>0</v>
      </c>
      <c r="Z8377">
        <v>0</v>
      </c>
      <c r="AA8377">
        <v>0</v>
      </c>
      <c r="AB8377" s="14">
        <v>0</v>
      </c>
      <c r="AC8377" t="s">
        <v>47</v>
      </c>
      <c r="AD8377">
        <f>+VLOOKUP(T8377,items!$A$2:$D$1255,4,0)</f>
        <v>0</v>
      </c>
      <c r="AE8377">
        <f>+VLOOKUP(T8377,Tabla1[],5,0)</f>
        <v>0</v>
      </c>
      <c r="AF8377">
        <f t="shared" si="130"/>
        <v>9</v>
      </c>
      <c r="AG8377">
        <v>3816</v>
      </c>
      <c r="AH8377" s="14">
        <v>0</v>
      </c>
    </row>
    <row r="8378" spans="1:34" x14ac:dyDescent="0.25">
      <c r="A8378">
        <v>107877</v>
      </c>
      <c r="B8378" t="s">
        <v>10037</v>
      </c>
      <c r="C8378" t="s">
        <v>33</v>
      </c>
      <c r="D8378">
        <v>0</v>
      </c>
      <c r="F8378" t="s">
        <v>10370</v>
      </c>
      <c r="G8378" t="s">
        <v>10370</v>
      </c>
      <c r="H8378" t="s">
        <v>14634</v>
      </c>
      <c r="I8378" t="s">
        <v>14635</v>
      </c>
      <c r="J8378" t="s">
        <v>14635</v>
      </c>
      <c r="K8378" t="s">
        <v>14635</v>
      </c>
      <c r="L8378" t="s">
        <v>14635</v>
      </c>
      <c r="M8378" t="s">
        <v>3354</v>
      </c>
      <c r="N8378" t="s">
        <v>3354</v>
      </c>
      <c r="O8378" t="s">
        <v>11094</v>
      </c>
      <c r="P8378" t="s">
        <v>1250</v>
      </c>
      <c r="Q8378" t="s">
        <v>11773</v>
      </c>
      <c r="R8378" t="s">
        <v>127</v>
      </c>
      <c r="S8378" t="s">
        <v>272</v>
      </c>
      <c r="T8378" t="s">
        <v>10813</v>
      </c>
      <c r="U8378" t="s">
        <v>10814</v>
      </c>
      <c r="X8378">
        <v>4</v>
      </c>
      <c r="Y8378">
        <v>0</v>
      </c>
      <c r="Z8378">
        <v>0</v>
      </c>
      <c r="AA8378">
        <v>0</v>
      </c>
      <c r="AB8378" s="14">
        <v>0</v>
      </c>
      <c r="AC8378" t="s">
        <v>47</v>
      </c>
      <c r="AD8378">
        <f>+VLOOKUP(T8378,items!$A$2:$D$1255,4,0)</f>
        <v>0</v>
      </c>
      <c r="AE8378">
        <f>+VLOOKUP(T8378,Tabla1[],5,0)</f>
        <v>0</v>
      </c>
      <c r="AF8378">
        <f t="shared" si="130"/>
        <v>9</v>
      </c>
      <c r="AG8378">
        <v>3816</v>
      </c>
      <c r="AH8378" s="14">
        <v>0</v>
      </c>
    </row>
    <row r="8379" spans="1:34" x14ac:dyDescent="0.25">
      <c r="A8379">
        <v>107877</v>
      </c>
      <c r="B8379" t="s">
        <v>10037</v>
      </c>
      <c r="C8379" t="s">
        <v>33</v>
      </c>
      <c r="D8379">
        <v>0</v>
      </c>
      <c r="F8379" t="s">
        <v>10370</v>
      </c>
      <c r="G8379" t="s">
        <v>10370</v>
      </c>
      <c r="H8379" t="s">
        <v>14634</v>
      </c>
      <c r="I8379" t="s">
        <v>14635</v>
      </c>
      <c r="J8379" t="s">
        <v>14635</v>
      </c>
      <c r="K8379" t="s">
        <v>14635</v>
      </c>
      <c r="L8379" t="s">
        <v>14635</v>
      </c>
      <c r="M8379" t="s">
        <v>3354</v>
      </c>
      <c r="N8379" t="s">
        <v>3354</v>
      </c>
      <c r="O8379" t="s">
        <v>11094</v>
      </c>
      <c r="P8379" t="s">
        <v>1250</v>
      </c>
      <c r="Q8379" t="s">
        <v>11773</v>
      </c>
      <c r="R8379" t="s">
        <v>127</v>
      </c>
      <c r="S8379" t="s">
        <v>272</v>
      </c>
      <c r="T8379" t="s">
        <v>10815</v>
      </c>
      <c r="U8379" t="s">
        <v>10816</v>
      </c>
      <c r="X8379">
        <v>1</v>
      </c>
      <c r="Y8379">
        <v>0</v>
      </c>
      <c r="Z8379">
        <v>0</v>
      </c>
      <c r="AA8379">
        <v>0</v>
      </c>
      <c r="AB8379" s="14">
        <v>0</v>
      </c>
      <c r="AC8379" t="s">
        <v>47</v>
      </c>
      <c r="AD8379">
        <f>+VLOOKUP(T8379,items!$A$2:$D$1255,4,0)</f>
        <v>0</v>
      </c>
      <c r="AE8379">
        <f>+VLOOKUP(T8379,Tabla1[],5,0)</f>
        <v>0</v>
      </c>
      <c r="AF8379">
        <f t="shared" si="130"/>
        <v>9</v>
      </c>
      <c r="AG8379">
        <v>3816</v>
      </c>
      <c r="AH8379" s="14">
        <v>0</v>
      </c>
    </row>
    <row r="8380" spans="1:34" x14ac:dyDescent="0.25">
      <c r="A8380">
        <v>107877</v>
      </c>
      <c r="B8380" t="s">
        <v>10037</v>
      </c>
      <c r="C8380" t="s">
        <v>33</v>
      </c>
      <c r="D8380">
        <v>0</v>
      </c>
      <c r="F8380" t="s">
        <v>10370</v>
      </c>
      <c r="G8380" t="s">
        <v>10370</v>
      </c>
      <c r="H8380" t="s">
        <v>14634</v>
      </c>
      <c r="I8380" t="s">
        <v>14635</v>
      </c>
      <c r="J8380" t="s">
        <v>14635</v>
      </c>
      <c r="K8380" t="s">
        <v>14635</v>
      </c>
      <c r="L8380" t="s">
        <v>14635</v>
      </c>
      <c r="M8380" t="s">
        <v>3354</v>
      </c>
      <c r="N8380" t="s">
        <v>3354</v>
      </c>
      <c r="O8380" t="s">
        <v>11094</v>
      </c>
      <c r="P8380" t="s">
        <v>1250</v>
      </c>
      <c r="Q8380" t="s">
        <v>11773</v>
      </c>
      <c r="R8380" t="s">
        <v>127</v>
      </c>
      <c r="S8380" t="s">
        <v>272</v>
      </c>
      <c r="T8380" t="s">
        <v>1160</v>
      </c>
      <c r="U8380" t="s">
        <v>1161</v>
      </c>
      <c r="X8380">
        <v>1</v>
      </c>
      <c r="Y8380">
        <v>0</v>
      </c>
      <c r="Z8380">
        <v>0</v>
      </c>
      <c r="AA8380">
        <v>0</v>
      </c>
      <c r="AB8380" s="14">
        <v>0</v>
      </c>
      <c r="AC8380" t="s">
        <v>47</v>
      </c>
      <c r="AD8380">
        <f>+VLOOKUP(T8380,items!$A$2:$D$1255,4,0)</f>
        <v>0</v>
      </c>
      <c r="AE8380">
        <f>+VLOOKUP(T8380,Tabla1[],5,0)</f>
        <v>0</v>
      </c>
      <c r="AF8380">
        <f t="shared" si="130"/>
        <v>9</v>
      </c>
      <c r="AG8380">
        <v>3816</v>
      </c>
      <c r="AH8380" s="14">
        <v>0</v>
      </c>
    </row>
    <row r="8381" spans="1:34" x14ac:dyDescent="0.25">
      <c r="A8381">
        <v>107877</v>
      </c>
      <c r="B8381" t="s">
        <v>10037</v>
      </c>
      <c r="C8381" t="s">
        <v>33</v>
      </c>
      <c r="D8381">
        <v>0</v>
      </c>
      <c r="F8381" t="s">
        <v>10370</v>
      </c>
      <c r="G8381" t="s">
        <v>10370</v>
      </c>
      <c r="H8381" t="s">
        <v>14634</v>
      </c>
      <c r="I8381" t="s">
        <v>14635</v>
      </c>
      <c r="J8381" t="s">
        <v>14635</v>
      </c>
      <c r="K8381" t="s">
        <v>14635</v>
      </c>
      <c r="L8381" t="s">
        <v>14635</v>
      </c>
      <c r="M8381" t="s">
        <v>3354</v>
      </c>
      <c r="N8381" t="s">
        <v>3354</v>
      </c>
      <c r="O8381" t="s">
        <v>11094</v>
      </c>
      <c r="P8381" t="s">
        <v>1250</v>
      </c>
      <c r="Q8381" t="s">
        <v>11773</v>
      </c>
      <c r="R8381" t="s">
        <v>127</v>
      </c>
      <c r="S8381" t="s">
        <v>272</v>
      </c>
      <c r="T8381" t="s">
        <v>12033</v>
      </c>
      <c r="U8381" t="s">
        <v>12034</v>
      </c>
      <c r="X8381">
        <v>6</v>
      </c>
      <c r="Y8381">
        <v>0</v>
      </c>
      <c r="Z8381">
        <v>0</v>
      </c>
      <c r="AA8381">
        <v>0</v>
      </c>
      <c r="AB8381" s="14">
        <v>0</v>
      </c>
      <c r="AC8381" t="s">
        <v>47</v>
      </c>
      <c r="AD8381">
        <f>+VLOOKUP(T8381,items!$A$2:$D$1255,4,0)</f>
        <v>0</v>
      </c>
      <c r="AE8381">
        <f>+VLOOKUP(T8381,Tabla1[],5,0)</f>
        <v>0</v>
      </c>
      <c r="AF8381">
        <f t="shared" si="130"/>
        <v>9</v>
      </c>
      <c r="AG8381">
        <v>3816</v>
      </c>
      <c r="AH8381" s="14">
        <v>0</v>
      </c>
    </row>
    <row r="8382" spans="1:34" x14ac:dyDescent="0.25">
      <c r="A8382">
        <v>107877</v>
      </c>
      <c r="B8382" t="s">
        <v>10037</v>
      </c>
      <c r="C8382" t="s">
        <v>33</v>
      </c>
      <c r="D8382">
        <v>0</v>
      </c>
      <c r="F8382" t="s">
        <v>10370</v>
      </c>
      <c r="G8382" t="s">
        <v>10370</v>
      </c>
      <c r="H8382" t="s">
        <v>14634</v>
      </c>
      <c r="I8382" t="s">
        <v>14635</v>
      </c>
      <c r="J8382" t="s">
        <v>14635</v>
      </c>
      <c r="K8382" t="s">
        <v>14635</v>
      </c>
      <c r="L8382" t="s">
        <v>14635</v>
      </c>
      <c r="M8382" t="s">
        <v>3354</v>
      </c>
      <c r="N8382" t="s">
        <v>3354</v>
      </c>
      <c r="O8382" t="s">
        <v>11094</v>
      </c>
      <c r="P8382" t="s">
        <v>1250</v>
      </c>
      <c r="Q8382" t="s">
        <v>11773</v>
      </c>
      <c r="R8382" t="s">
        <v>127</v>
      </c>
      <c r="S8382" t="s">
        <v>272</v>
      </c>
      <c r="T8382" t="s">
        <v>4135</v>
      </c>
      <c r="U8382" t="s">
        <v>4136</v>
      </c>
      <c r="X8382">
        <v>3</v>
      </c>
      <c r="Y8382">
        <v>0</v>
      </c>
      <c r="Z8382">
        <v>0</v>
      </c>
      <c r="AA8382">
        <v>0</v>
      </c>
      <c r="AB8382" s="14">
        <v>0</v>
      </c>
      <c r="AC8382" t="s">
        <v>47</v>
      </c>
      <c r="AD8382">
        <f>+VLOOKUP(T8382,items!$A$2:$D$1255,4,0)</f>
        <v>0</v>
      </c>
      <c r="AE8382">
        <f>+VLOOKUP(T8382,Tabla1[],5,0)</f>
        <v>0</v>
      </c>
      <c r="AF8382">
        <f t="shared" si="130"/>
        <v>9</v>
      </c>
      <c r="AG8382">
        <v>3816</v>
      </c>
      <c r="AH8382" s="14">
        <v>0</v>
      </c>
    </row>
    <row r="8383" spans="1:34" x14ac:dyDescent="0.25">
      <c r="A8383">
        <v>107877</v>
      </c>
      <c r="B8383" t="s">
        <v>10037</v>
      </c>
      <c r="C8383" t="s">
        <v>33</v>
      </c>
      <c r="D8383">
        <v>0</v>
      </c>
      <c r="F8383" t="s">
        <v>10370</v>
      </c>
      <c r="G8383" t="s">
        <v>10370</v>
      </c>
      <c r="H8383" t="s">
        <v>14634</v>
      </c>
      <c r="I8383" t="s">
        <v>14635</v>
      </c>
      <c r="J8383" t="s">
        <v>14635</v>
      </c>
      <c r="K8383" t="s">
        <v>14635</v>
      </c>
      <c r="L8383" t="s">
        <v>14635</v>
      </c>
      <c r="M8383" t="s">
        <v>3354</v>
      </c>
      <c r="N8383" t="s">
        <v>3354</v>
      </c>
      <c r="O8383" t="s">
        <v>11094</v>
      </c>
      <c r="P8383" t="s">
        <v>1250</v>
      </c>
      <c r="Q8383" t="s">
        <v>11773</v>
      </c>
      <c r="R8383" t="s">
        <v>127</v>
      </c>
      <c r="S8383" t="s">
        <v>272</v>
      </c>
      <c r="T8383" t="s">
        <v>10817</v>
      </c>
      <c r="U8383" t="s">
        <v>10818</v>
      </c>
      <c r="X8383">
        <v>4</v>
      </c>
      <c r="Y8383">
        <v>0</v>
      </c>
      <c r="Z8383">
        <v>0</v>
      </c>
      <c r="AA8383">
        <v>0</v>
      </c>
      <c r="AB8383" s="14">
        <v>0</v>
      </c>
      <c r="AC8383" t="s">
        <v>47</v>
      </c>
      <c r="AD8383">
        <f>+VLOOKUP(T8383,items!$A$2:$D$1255,4,0)</f>
        <v>0</v>
      </c>
      <c r="AE8383">
        <f>+VLOOKUP(T8383,Tabla1[],5,0)</f>
        <v>0</v>
      </c>
      <c r="AF8383">
        <f t="shared" si="130"/>
        <v>9</v>
      </c>
      <c r="AG8383">
        <v>3816</v>
      </c>
      <c r="AH8383" s="14">
        <v>0</v>
      </c>
    </row>
    <row r="8384" spans="1:34" x14ac:dyDescent="0.25">
      <c r="A8384">
        <v>107877</v>
      </c>
      <c r="B8384" t="s">
        <v>10037</v>
      </c>
      <c r="C8384" t="s">
        <v>33</v>
      </c>
      <c r="D8384">
        <v>0</v>
      </c>
      <c r="F8384" t="s">
        <v>10370</v>
      </c>
      <c r="G8384" t="s">
        <v>10370</v>
      </c>
      <c r="H8384" t="s">
        <v>14634</v>
      </c>
      <c r="I8384" t="s">
        <v>14635</v>
      </c>
      <c r="J8384" t="s">
        <v>14635</v>
      </c>
      <c r="K8384" t="s">
        <v>14635</v>
      </c>
      <c r="L8384" t="s">
        <v>14635</v>
      </c>
      <c r="M8384" t="s">
        <v>3354</v>
      </c>
      <c r="N8384" t="s">
        <v>3354</v>
      </c>
      <c r="O8384" t="s">
        <v>11094</v>
      </c>
      <c r="P8384" t="s">
        <v>1250</v>
      </c>
      <c r="Q8384" t="s">
        <v>11773</v>
      </c>
      <c r="R8384" t="s">
        <v>127</v>
      </c>
      <c r="S8384" t="s">
        <v>272</v>
      </c>
      <c r="T8384" t="s">
        <v>2089</v>
      </c>
      <c r="U8384" t="s">
        <v>2090</v>
      </c>
      <c r="X8384">
        <v>2</v>
      </c>
      <c r="Y8384">
        <v>0</v>
      </c>
      <c r="Z8384">
        <v>0</v>
      </c>
      <c r="AA8384">
        <v>0</v>
      </c>
      <c r="AB8384" s="14">
        <v>0</v>
      </c>
      <c r="AC8384" t="s">
        <v>47</v>
      </c>
      <c r="AD8384">
        <f>+VLOOKUP(T8384,items!$A$2:$D$1255,4,0)</f>
        <v>0</v>
      </c>
      <c r="AE8384">
        <f>+VLOOKUP(T8384,Tabla1[],5,0)</f>
        <v>0</v>
      </c>
      <c r="AF8384">
        <f t="shared" si="130"/>
        <v>9</v>
      </c>
      <c r="AG8384">
        <v>3816</v>
      </c>
      <c r="AH8384" s="14">
        <v>0</v>
      </c>
    </row>
    <row r="8385" spans="1:34" x14ac:dyDescent="0.25">
      <c r="A8385">
        <v>107877</v>
      </c>
      <c r="B8385" t="s">
        <v>10037</v>
      </c>
      <c r="C8385" t="s">
        <v>33</v>
      </c>
      <c r="D8385">
        <v>0</v>
      </c>
      <c r="F8385" t="s">
        <v>10370</v>
      </c>
      <c r="G8385" t="s">
        <v>10370</v>
      </c>
      <c r="H8385" t="s">
        <v>14634</v>
      </c>
      <c r="I8385" t="s">
        <v>14635</v>
      </c>
      <c r="J8385" t="s">
        <v>14635</v>
      </c>
      <c r="K8385" t="s">
        <v>14635</v>
      </c>
      <c r="L8385" t="s">
        <v>14635</v>
      </c>
      <c r="M8385" t="s">
        <v>3354</v>
      </c>
      <c r="N8385" t="s">
        <v>3354</v>
      </c>
      <c r="O8385" t="s">
        <v>11094</v>
      </c>
      <c r="P8385" t="s">
        <v>1250</v>
      </c>
      <c r="Q8385" t="s">
        <v>11773</v>
      </c>
      <c r="R8385" t="s">
        <v>127</v>
      </c>
      <c r="S8385" t="s">
        <v>272</v>
      </c>
      <c r="T8385" t="s">
        <v>10819</v>
      </c>
      <c r="U8385" t="s">
        <v>10820</v>
      </c>
      <c r="X8385">
        <v>1</v>
      </c>
      <c r="Y8385">
        <v>0</v>
      </c>
      <c r="Z8385">
        <v>0</v>
      </c>
      <c r="AA8385">
        <v>0</v>
      </c>
      <c r="AB8385" s="14">
        <v>0</v>
      </c>
      <c r="AC8385" t="s">
        <v>47</v>
      </c>
      <c r="AD8385">
        <f>+VLOOKUP(T8385,items!$A$2:$D$1255,4,0)</f>
        <v>0</v>
      </c>
      <c r="AE8385">
        <f>+VLOOKUP(T8385,Tabla1[],5,0)</f>
        <v>0</v>
      </c>
      <c r="AF8385">
        <f t="shared" si="130"/>
        <v>9</v>
      </c>
      <c r="AG8385">
        <v>3816</v>
      </c>
      <c r="AH8385" s="14">
        <v>0</v>
      </c>
    </row>
    <row r="8386" spans="1:34" x14ac:dyDescent="0.25">
      <c r="A8386">
        <v>107877</v>
      </c>
      <c r="B8386" t="s">
        <v>10037</v>
      </c>
      <c r="C8386" t="s">
        <v>33</v>
      </c>
      <c r="D8386">
        <v>0</v>
      </c>
      <c r="F8386" t="s">
        <v>10370</v>
      </c>
      <c r="G8386" t="s">
        <v>10370</v>
      </c>
      <c r="H8386" t="s">
        <v>14634</v>
      </c>
      <c r="I8386" t="s">
        <v>14635</v>
      </c>
      <c r="J8386" t="s">
        <v>14635</v>
      </c>
      <c r="K8386" t="s">
        <v>14635</v>
      </c>
      <c r="L8386" t="s">
        <v>14635</v>
      </c>
      <c r="M8386" t="s">
        <v>3354</v>
      </c>
      <c r="N8386" t="s">
        <v>3354</v>
      </c>
      <c r="O8386" t="s">
        <v>11094</v>
      </c>
      <c r="P8386" t="s">
        <v>1250</v>
      </c>
      <c r="Q8386" t="s">
        <v>11773</v>
      </c>
      <c r="R8386" t="s">
        <v>127</v>
      </c>
      <c r="S8386" t="s">
        <v>272</v>
      </c>
      <c r="T8386" t="s">
        <v>4109</v>
      </c>
      <c r="U8386" t="s">
        <v>4110</v>
      </c>
      <c r="X8386">
        <v>1</v>
      </c>
      <c r="Y8386">
        <v>0</v>
      </c>
      <c r="Z8386">
        <v>0</v>
      </c>
      <c r="AA8386">
        <v>0</v>
      </c>
      <c r="AB8386" s="14">
        <v>0</v>
      </c>
      <c r="AC8386" t="s">
        <v>47</v>
      </c>
      <c r="AD8386">
        <f>+VLOOKUP(T8386,items!$A$2:$D$1255,4,0)</f>
        <v>0</v>
      </c>
      <c r="AE8386">
        <f>+VLOOKUP(T8386,Tabla1[],5,0)</f>
        <v>0</v>
      </c>
      <c r="AF8386">
        <f t="shared" ref="AF8386:AF8449" si="131">+MONTH(O8386)</f>
        <v>9</v>
      </c>
      <c r="AG8386">
        <v>3816</v>
      </c>
      <c r="AH8386" s="14">
        <v>0</v>
      </c>
    </row>
    <row r="8387" spans="1:34" x14ac:dyDescent="0.25">
      <c r="A8387">
        <v>107877</v>
      </c>
      <c r="B8387" t="s">
        <v>10037</v>
      </c>
      <c r="C8387" t="s">
        <v>33</v>
      </c>
      <c r="D8387">
        <v>0</v>
      </c>
      <c r="F8387" t="s">
        <v>10370</v>
      </c>
      <c r="G8387" t="s">
        <v>10370</v>
      </c>
      <c r="H8387" t="s">
        <v>14634</v>
      </c>
      <c r="I8387" t="s">
        <v>14635</v>
      </c>
      <c r="J8387" t="s">
        <v>14635</v>
      </c>
      <c r="K8387" t="s">
        <v>14635</v>
      </c>
      <c r="L8387" t="s">
        <v>14635</v>
      </c>
      <c r="M8387" t="s">
        <v>3354</v>
      </c>
      <c r="N8387" t="s">
        <v>3354</v>
      </c>
      <c r="O8387" t="s">
        <v>11094</v>
      </c>
      <c r="P8387" t="s">
        <v>1250</v>
      </c>
      <c r="Q8387" t="s">
        <v>11773</v>
      </c>
      <c r="R8387" t="s">
        <v>127</v>
      </c>
      <c r="S8387" t="s">
        <v>272</v>
      </c>
      <c r="T8387" t="s">
        <v>3380</v>
      </c>
      <c r="U8387" t="s">
        <v>3695</v>
      </c>
      <c r="X8387">
        <v>28</v>
      </c>
      <c r="Y8387">
        <v>0</v>
      </c>
      <c r="Z8387">
        <v>0</v>
      </c>
      <c r="AA8387">
        <v>0</v>
      </c>
      <c r="AB8387" s="14">
        <v>0</v>
      </c>
      <c r="AC8387" t="s">
        <v>47</v>
      </c>
      <c r="AD8387">
        <f>+VLOOKUP(T8387,items!$A$2:$D$1255,4,0)</f>
        <v>0</v>
      </c>
      <c r="AE8387">
        <f>+VLOOKUP(T8387,Tabla1[],5,0)</f>
        <v>0</v>
      </c>
      <c r="AF8387">
        <f t="shared" si="131"/>
        <v>9</v>
      </c>
      <c r="AG8387">
        <v>3816</v>
      </c>
      <c r="AH8387" s="14">
        <v>0</v>
      </c>
    </row>
    <row r="8388" spans="1:34" x14ac:dyDescent="0.25">
      <c r="A8388">
        <v>107877</v>
      </c>
      <c r="B8388" t="s">
        <v>10037</v>
      </c>
      <c r="C8388" t="s">
        <v>33</v>
      </c>
      <c r="D8388">
        <v>0</v>
      </c>
      <c r="F8388" t="s">
        <v>10370</v>
      </c>
      <c r="G8388" t="s">
        <v>10370</v>
      </c>
      <c r="H8388" t="s">
        <v>14634</v>
      </c>
      <c r="I8388" t="s">
        <v>14635</v>
      </c>
      <c r="J8388" t="s">
        <v>14635</v>
      </c>
      <c r="K8388" t="s">
        <v>14635</v>
      </c>
      <c r="L8388" t="s">
        <v>14635</v>
      </c>
      <c r="M8388" t="s">
        <v>3354</v>
      </c>
      <c r="N8388" t="s">
        <v>3354</v>
      </c>
      <c r="O8388" t="s">
        <v>11094</v>
      </c>
      <c r="P8388" t="s">
        <v>1250</v>
      </c>
      <c r="Q8388" t="s">
        <v>11773</v>
      </c>
      <c r="R8388" t="s">
        <v>127</v>
      </c>
      <c r="S8388" t="s">
        <v>272</v>
      </c>
      <c r="T8388" t="s">
        <v>14636</v>
      </c>
      <c r="U8388" t="s">
        <v>14637</v>
      </c>
      <c r="X8388">
        <v>2</v>
      </c>
      <c r="Y8388">
        <v>0</v>
      </c>
      <c r="Z8388">
        <v>0</v>
      </c>
      <c r="AA8388">
        <v>0</v>
      </c>
      <c r="AB8388" s="14">
        <v>0</v>
      </c>
      <c r="AC8388" t="s">
        <v>47</v>
      </c>
      <c r="AD8388">
        <f>+VLOOKUP(T8388,items!$A$2:$D$1255,4,0)</f>
        <v>0</v>
      </c>
      <c r="AE8388">
        <f>+VLOOKUP(T8388,Tabla1[],5,0)</f>
        <v>0</v>
      </c>
      <c r="AF8388">
        <f t="shared" si="131"/>
        <v>9</v>
      </c>
      <c r="AG8388">
        <v>3816</v>
      </c>
      <c r="AH8388" s="14">
        <v>0</v>
      </c>
    </row>
    <row r="8389" spans="1:34" x14ac:dyDescent="0.25">
      <c r="A8389">
        <v>107877</v>
      </c>
      <c r="B8389" t="s">
        <v>10037</v>
      </c>
      <c r="C8389" t="s">
        <v>33</v>
      </c>
      <c r="D8389">
        <v>0</v>
      </c>
      <c r="F8389" t="s">
        <v>10370</v>
      </c>
      <c r="G8389" t="s">
        <v>10370</v>
      </c>
      <c r="H8389" t="s">
        <v>14634</v>
      </c>
      <c r="I8389" t="s">
        <v>14635</v>
      </c>
      <c r="J8389" t="s">
        <v>14635</v>
      </c>
      <c r="K8389" t="s">
        <v>14635</v>
      </c>
      <c r="L8389" t="s">
        <v>14635</v>
      </c>
      <c r="M8389" t="s">
        <v>3354</v>
      </c>
      <c r="N8389" t="s">
        <v>3354</v>
      </c>
      <c r="O8389" t="s">
        <v>11094</v>
      </c>
      <c r="P8389" t="s">
        <v>1250</v>
      </c>
      <c r="Q8389" t="s">
        <v>11773</v>
      </c>
      <c r="R8389" t="s">
        <v>127</v>
      </c>
      <c r="S8389" t="s">
        <v>272</v>
      </c>
      <c r="T8389" t="s">
        <v>392</v>
      </c>
      <c r="U8389" t="s">
        <v>393</v>
      </c>
      <c r="X8389">
        <v>1</v>
      </c>
      <c r="Y8389">
        <v>0</v>
      </c>
      <c r="Z8389">
        <v>0</v>
      </c>
      <c r="AA8389">
        <v>0</v>
      </c>
      <c r="AB8389" s="14">
        <v>0</v>
      </c>
      <c r="AC8389" t="s">
        <v>47</v>
      </c>
      <c r="AD8389" t="e">
        <f>+VLOOKUP(T8389,items!$A$2:$D$1255,4,0)</f>
        <v>#N/A</v>
      </c>
      <c r="AE8389" t="e">
        <f>+VLOOKUP(T8389,Tabla1[],5,0)</f>
        <v>#N/A</v>
      </c>
      <c r="AF8389">
        <f t="shared" si="131"/>
        <v>9</v>
      </c>
      <c r="AG8389">
        <v>3816</v>
      </c>
      <c r="AH8389" s="14">
        <v>0</v>
      </c>
    </row>
    <row r="8390" spans="1:34" x14ac:dyDescent="0.25">
      <c r="A8390">
        <v>107889</v>
      </c>
      <c r="B8390" t="s">
        <v>14638</v>
      </c>
      <c r="C8390" t="s">
        <v>75</v>
      </c>
      <c r="D8390">
        <v>0</v>
      </c>
      <c r="F8390" t="s">
        <v>10050</v>
      </c>
      <c r="G8390" t="s">
        <v>10050</v>
      </c>
      <c r="H8390" t="s">
        <v>14639</v>
      </c>
      <c r="I8390" t="s">
        <v>37</v>
      </c>
      <c r="J8390" t="s">
        <v>14640</v>
      </c>
      <c r="K8390" t="s">
        <v>14641</v>
      </c>
      <c r="L8390" t="s">
        <v>37</v>
      </c>
      <c r="M8390" t="s">
        <v>3354</v>
      </c>
      <c r="N8390" t="s">
        <v>3354</v>
      </c>
      <c r="O8390" t="s">
        <v>11094</v>
      </c>
      <c r="P8390" t="s">
        <v>1250</v>
      </c>
      <c r="Q8390" t="s">
        <v>1250</v>
      </c>
      <c r="R8390" t="s">
        <v>43</v>
      </c>
      <c r="S8390" t="s">
        <v>164</v>
      </c>
      <c r="T8390" t="s">
        <v>2662</v>
      </c>
      <c r="U8390" t="s">
        <v>2663</v>
      </c>
      <c r="X8390">
        <v>26</v>
      </c>
      <c r="Y8390">
        <v>0</v>
      </c>
      <c r="Z8390">
        <v>0</v>
      </c>
      <c r="AA8390">
        <v>0</v>
      </c>
      <c r="AB8390">
        <v>1300000</v>
      </c>
      <c r="AC8390" t="s">
        <v>47</v>
      </c>
      <c r="AD8390">
        <f>+VLOOKUP(T8390,items!$A$2:$D$1255,4,0)</f>
        <v>0</v>
      </c>
      <c r="AE8390">
        <f>+VLOOKUP(T8390,Tabla1[],5,0)</f>
        <v>0</v>
      </c>
      <c r="AF8390">
        <f t="shared" si="131"/>
        <v>9</v>
      </c>
    </row>
    <row r="8391" spans="1:34" x14ac:dyDescent="0.25">
      <c r="A8391">
        <v>107889</v>
      </c>
      <c r="B8391" t="s">
        <v>14638</v>
      </c>
      <c r="C8391" t="s">
        <v>75</v>
      </c>
      <c r="D8391">
        <v>0</v>
      </c>
      <c r="F8391" t="s">
        <v>10050</v>
      </c>
      <c r="G8391" t="s">
        <v>10050</v>
      </c>
      <c r="H8391" t="s">
        <v>14639</v>
      </c>
      <c r="I8391" t="s">
        <v>37</v>
      </c>
      <c r="J8391" t="s">
        <v>14640</v>
      </c>
      <c r="K8391" t="s">
        <v>14641</v>
      </c>
      <c r="L8391" t="s">
        <v>37</v>
      </c>
      <c r="M8391" t="s">
        <v>3354</v>
      </c>
      <c r="N8391" t="s">
        <v>3354</v>
      </c>
      <c r="O8391" t="s">
        <v>11094</v>
      </c>
      <c r="P8391" t="s">
        <v>1250</v>
      </c>
      <c r="Q8391" t="s">
        <v>1250</v>
      </c>
      <c r="R8391" t="s">
        <v>43</v>
      </c>
      <c r="S8391" t="s">
        <v>164</v>
      </c>
      <c r="T8391" t="s">
        <v>5175</v>
      </c>
      <c r="U8391" t="s">
        <v>4950</v>
      </c>
      <c r="X8391">
        <v>26</v>
      </c>
      <c r="Y8391">
        <v>0</v>
      </c>
      <c r="Z8391">
        <v>0</v>
      </c>
      <c r="AA8391">
        <v>0</v>
      </c>
      <c r="AB8391">
        <v>1300000</v>
      </c>
      <c r="AC8391" t="s">
        <v>47</v>
      </c>
      <c r="AD8391">
        <f>+VLOOKUP(T8391,items!$A$2:$D$1255,4,0)</f>
        <v>0</v>
      </c>
      <c r="AE8391">
        <f>+VLOOKUP(T8391,Tabla1[],5,0)</f>
        <v>0</v>
      </c>
      <c r="AF8391">
        <f t="shared" si="131"/>
        <v>9</v>
      </c>
    </row>
    <row r="8392" spans="1:34" x14ac:dyDescent="0.25">
      <c r="A8392">
        <v>107889</v>
      </c>
      <c r="B8392" t="s">
        <v>14638</v>
      </c>
      <c r="C8392" t="s">
        <v>75</v>
      </c>
      <c r="D8392">
        <v>0</v>
      </c>
      <c r="F8392" t="s">
        <v>10050</v>
      </c>
      <c r="G8392" t="s">
        <v>10050</v>
      </c>
      <c r="H8392" t="s">
        <v>14639</v>
      </c>
      <c r="I8392" t="s">
        <v>37</v>
      </c>
      <c r="J8392" t="s">
        <v>14640</v>
      </c>
      <c r="K8392" t="s">
        <v>14641</v>
      </c>
      <c r="L8392" t="s">
        <v>37</v>
      </c>
      <c r="M8392" t="s">
        <v>3354</v>
      </c>
      <c r="N8392" t="s">
        <v>3354</v>
      </c>
      <c r="O8392" t="s">
        <v>11094</v>
      </c>
      <c r="P8392" t="s">
        <v>1250</v>
      </c>
      <c r="Q8392" t="s">
        <v>1250</v>
      </c>
      <c r="R8392" t="s">
        <v>43</v>
      </c>
      <c r="S8392" t="s">
        <v>164</v>
      </c>
      <c r="T8392" t="s">
        <v>1303</v>
      </c>
      <c r="U8392" t="s">
        <v>1304</v>
      </c>
      <c r="X8392">
        <v>23.5</v>
      </c>
      <c r="Y8392">
        <v>0</v>
      </c>
      <c r="Z8392">
        <v>0</v>
      </c>
      <c r="AA8392">
        <v>0</v>
      </c>
      <c r="AB8392">
        <v>1175000</v>
      </c>
      <c r="AC8392" t="s">
        <v>47</v>
      </c>
      <c r="AD8392">
        <f>+VLOOKUP(T8392,items!$A$2:$D$1255,4,0)</f>
        <v>0</v>
      </c>
      <c r="AE8392">
        <f>+VLOOKUP(T8392,Tabla1[],5,0)</f>
        <v>0</v>
      </c>
      <c r="AF8392">
        <f t="shared" si="131"/>
        <v>9</v>
      </c>
    </row>
    <row r="8393" spans="1:34" x14ac:dyDescent="0.25">
      <c r="A8393">
        <v>107890</v>
      </c>
      <c r="B8393" t="s">
        <v>1305</v>
      </c>
      <c r="C8393" t="s">
        <v>75</v>
      </c>
      <c r="D8393">
        <v>0</v>
      </c>
      <c r="F8393" t="s">
        <v>10050</v>
      </c>
      <c r="G8393" t="s">
        <v>10050</v>
      </c>
      <c r="H8393" t="s">
        <v>14642</v>
      </c>
      <c r="I8393" t="s">
        <v>14643</v>
      </c>
      <c r="J8393" t="s">
        <v>14644</v>
      </c>
      <c r="K8393" t="s">
        <v>14645</v>
      </c>
      <c r="L8393" t="s">
        <v>37</v>
      </c>
      <c r="M8393" t="s">
        <v>3354</v>
      </c>
      <c r="N8393" t="s">
        <v>11094</v>
      </c>
      <c r="O8393" t="s">
        <v>1250</v>
      </c>
      <c r="P8393" t="s">
        <v>9159</v>
      </c>
      <c r="Q8393" t="s">
        <v>9159</v>
      </c>
      <c r="R8393" t="s">
        <v>127</v>
      </c>
      <c r="S8393" t="s">
        <v>164</v>
      </c>
      <c r="T8393" t="s">
        <v>857</v>
      </c>
      <c r="U8393" t="s">
        <v>858</v>
      </c>
      <c r="V8393" t="s">
        <v>1024</v>
      </c>
      <c r="W8393" t="s">
        <v>1095</v>
      </c>
      <c r="X8393">
        <v>1</v>
      </c>
      <c r="Y8393">
        <v>6000</v>
      </c>
      <c r="Z8393">
        <v>0</v>
      </c>
      <c r="AA8393">
        <v>2500</v>
      </c>
      <c r="AB8393">
        <v>3502000</v>
      </c>
      <c r="AC8393" t="s">
        <v>47</v>
      </c>
      <c r="AD8393" t="str">
        <f>+VLOOKUP(T8393,items!$A$2:$D$1255,4,0)</f>
        <v>SOMBRALINA</v>
      </c>
      <c r="AE8393" t="str">
        <f>+VLOOKUP(T8393,Tabla1[],5,0)</f>
        <v>MANUAL</v>
      </c>
      <c r="AF8393">
        <f t="shared" si="131"/>
        <v>9</v>
      </c>
    </row>
    <row r="8394" spans="1:34" x14ac:dyDescent="0.25">
      <c r="A8394">
        <v>107891</v>
      </c>
      <c r="B8394" t="s">
        <v>14243</v>
      </c>
      <c r="C8394" t="s">
        <v>33</v>
      </c>
      <c r="D8394">
        <v>0</v>
      </c>
      <c r="F8394" t="s">
        <v>10050</v>
      </c>
      <c r="G8394" t="s">
        <v>3354</v>
      </c>
      <c r="H8394" t="s">
        <v>14646</v>
      </c>
      <c r="I8394" t="s">
        <v>37</v>
      </c>
      <c r="J8394" t="s">
        <v>14647</v>
      </c>
      <c r="K8394" t="s">
        <v>14648</v>
      </c>
      <c r="L8394" t="s">
        <v>14649</v>
      </c>
      <c r="M8394" t="s">
        <v>12331</v>
      </c>
      <c r="N8394" t="s">
        <v>12331</v>
      </c>
      <c r="O8394" t="s">
        <v>9158</v>
      </c>
      <c r="P8394" t="s">
        <v>11773</v>
      </c>
      <c r="Q8394" t="s">
        <v>9159</v>
      </c>
      <c r="R8394" t="s">
        <v>127</v>
      </c>
      <c r="S8394" t="s">
        <v>164</v>
      </c>
      <c r="T8394" t="s">
        <v>3287</v>
      </c>
      <c r="U8394" t="s">
        <v>3288</v>
      </c>
      <c r="X8394">
        <v>2.5</v>
      </c>
      <c r="Y8394">
        <v>0</v>
      </c>
      <c r="Z8394">
        <v>0</v>
      </c>
      <c r="AA8394">
        <v>0</v>
      </c>
      <c r="AB8394">
        <v>131500</v>
      </c>
      <c r="AC8394" t="s">
        <v>47</v>
      </c>
      <c r="AD8394">
        <f>+VLOOKUP(T8394,items!$A$2:$D$1255,4,0)</f>
        <v>0</v>
      </c>
      <c r="AE8394">
        <f>+VLOOKUP(T8394,Tabla1[],5,0)</f>
        <v>0</v>
      </c>
      <c r="AF8394">
        <f t="shared" si="131"/>
        <v>9</v>
      </c>
    </row>
    <row r="8395" spans="1:34" x14ac:dyDescent="0.25">
      <c r="A8395">
        <v>107892</v>
      </c>
      <c r="B8395" t="s">
        <v>14650</v>
      </c>
      <c r="C8395" t="s">
        <v>33</v>
      </c>
      <c r="D8395">
        <v>0</v>
      </c>
      <c r="F8395" t="s">
        <v>10050</v>
      </c>
      <c r="G8395" t="s">
        <v>371</v>
      </c>
      <c r="H8395" t="s">
        <v>14651</v>
      </c>
      <c r="I8395" t="s">
        <v>37</v>
      </c>
      <c r="J8395" t="s">
        <v>37</v>
      </c>
      <c r="K8395" t="s">
        <v>37</v>
      </c>
      <c r="L8395" t="s">
        <v>37</v>
      </c>
      <c r="M8395" t="s">
        <v>3391</v>
      </c>
      <c r="N8395" t="s">
        <v>3391</v>
      </c>
      <c r="O8395" t="s">
        <v>10705</v>
      </c>
      <c r="P8395" t="s">
        <v>12573</v>
      </c>
      <c r="Q8395" t="s">
        <v>14652</v>
      </c>
      <c r="R8395" t="s">
        <v>177</v>
      </c>
      <c r="S8395" t="s">
        <v>256</v>
      </c>
      <c r="T8395" t="s">
        <v>1062</v>
      </c>
      <c r="U8395" t="s">
        <v>6030</v>
      </c>
      <c r="V8395" t="s">
        <v>578</v>
      </c>
      <c r="X8395">
        <v>1</v>
      </c>
      <c r="Y8395">
        <v>0</v>
      </c>
      <c r="Z8395">
        <v>0</v>
      </c>
      <c r="AA8395">
        <v>0</v>
      </c>
      <c r="AB8395">
        <v>1448470</v>
      </c>
      <c r="AC8395" t="s">
        <v>178</v>
      </c>
      <c r="AD8395">
        <f>+VLOOKUP(T8395,items!$A$2:$D$1255,4,0)</f>
        <v>0</v>
      </c>
      <c r="AE8395">
        <f>+VLOOKUP(T8395,Tabla1[],5,0)</f>
        <v>0</v>
      </c>
      <c r="AF8395">
        <f t="shared" si="131"/>
        <v>11</v>
      </c>
    </row>
    <row r="8396" spans="1:34" x14ac:dyDescent="0.25">
      <c r="A8396">
        <v>107892</v>
      </c>
      <c r="B8396" t="s">
        <v>14650</v>
      </c>
      <c r="C8396" t="s">
        <v>33</v>
      </c>
      <c r="D8396">
        <v>0</v>
      </c>
      <c r="F8396" t="s">
        <v>10050</v>
      </c>
      <c r="G8396" t="s">
        <v>371</v>
      </c>
      <c r="H8396" t="s">
        <v>14651</v>
      </c>
      <c r="I8396" t="s">
        <v>37</v>
      </c>
      <c r="J8396" t="s">
        <v>37</v>
      </c>
      <c r="K8396" t="s">
        <v>37</v>
      </c>
      <c r="L8396" t="s">
        <v>37</v>
      </c>
      <c r="M8396" t="s">
        <v>3391</v>
      </c>
      <c r="N8396" t="s">
        <v>3391</v>
      </c>
      <c r="O8396" t="s">
        <v>10705</v>
      </c>
      <c r="P8396" t="s">
        <v>12573</v>
      </c>
      <c r="Q8396" t="s">
        <v>14652</v>
      </c>
      <c r="R8396" t="s">
        <v>177</v>
      </c>
      <c r="S8396" t="s">
        <v>256</v>
      </c>
      <c r="T8396" t="s">
        <v>691</v>
      </c>
      <c r="U8396" t="s">
        <v>692</v>
      </c>
      <c r="X8396">
        <v>1</v>
      </c>
      <c r="Y8396">
        <v>0</v>
      </c>
      <c r="Z8396">
        <v>0</v>
      </c>
      <c r="AA8396">
        <v>0</v>
      </c>
      <c r="AB8396">
        <v>80000</v>
      </c>
      <c r="AC8396" t="s">
        <v>178</v>
      </c>
      <c r="AD8396" t="e">
        <f>+VLOOKUP(T8396,items!$A$2:$D$1255,4,0)</f>
        <v>#N/A</v>
      </c>
      <c r="AE8396" t="e">
        <f>+VLOOKUP(T8396,Tabla1[],5,0)</f>
        <v>#N/A</v>
      </c>
      <c r="AF8396">
        <f t="shared" si="131"/>
        <v>11</v>
      </c>
    </row>
    <row r="8397" spans="1:34" x14ac:dyDescent="0.25">
      <c r="A8397">
        <v>107893</v>
      </c>
      <c r="B8397" t="s">
        <v>14653</v>
      </c>
      <c r="C8397" t="s">
        <v>33</v>
      </c>
      <c r="D8397">
        <v>0</v>
      </c>
      <c r="F8397" t="s">
        <v>10050</v>
      </c>
      <c r="G8397" t="s">
        <v>371</v>
      </c>
      <c r="H8397" t="s">
        <v>14654</v>
      </c>
      <c r="I8397" t="s">
        <v>14655</v>
      </c>
      <c r="J8397" t="s">
        <v>37</v>
      </c>
      <c r="K8397" t="s">
        <v>37</v>
      </c>
      <c r="L8397" t="s">
        <v>37</v>
      </c>
      <c r="M8397" t="s">
        <v>3391</v>
      </c>
      <c r="N8397" t="s">
        <v>12254</v>
      </c>
      <c r="O8397" t="s">
        <v>12817</v>
      </c>
      <c r="P8397" t="s">
        <v>174</v>
      </c>
      <c r="Q8397" t="s">
        <v>174</v>
      </c>
      <c r="R8397" t="s">
        <v>107</v>
      </c>
      <c r="S8397" t="s">
        <v>108</v>
      </c>
      <c r="T8397" t="s">
        <v>14656</v>
      </c>
      <c r="U8397" t="s">
        <v>14657</v>
      </c>
      <c r="X8397">
        <v>6</v>
      </c>
      <c r="Y8397">
        <v>0</v>
      </c>
      <c r="Z8397">
        <v>0</v>
      </c>
      <c r="AA8397">
        <v>0</v>
      </c>
      <c r="AB8397">
        <v>1296000</v>
      </c>
      <c r="AC8397" t="s">
        <v>47</v>
      </c>
      <c r="AD8397">
        <f>+VLOOKUP(T8397,items!$A$2:$D$1255,4,0)</f>
        <v>0</v>
      </c>
      <c r="AE8397">
        <f>+VLOOKUP(T8397,Tabla1[],5,0)</f>
        <v>0</v>
      </c>
      <c r="AF8397">
        <f t="shared" si="131"/>
        <v>11</v>
      </c>
    </row>
    <row r="8398" spans="1:34" x14ac:dyDescent="0.25">
      <c r="A8398">
        <v>107893</v>
      </c>
      <c r="B8398" t="s">
        <v>14653</v>
      </c>
      <c r="C8398" t="s">
        <v>33</v>
      </c>
      <c r="D8398">
        <v>0</v>
      </c>
      <c r="F8398" t="s">
        <v>10050</v>
      </c>
      <c r="G8398" t="s">
        <v>371</v>
      </c>
      <c r="H8398" t="s">
        <v>14654</v>
      </c>
      <c r="I8398" t="s">
        <v>14655</v>
      </c>
      <c r="J8398" t="s">
        <v>37</v>
      </c>
      <c r="K8398" t="s">
        <v>37</v>
      </c>
      <c r="L8398" t="s">
        <v>37</v>
      </c>
      <c r="M8398" t="s">
        <v>3391</v>
      </c>
      <c r="N8398" t="s">
        <v>12254</v>
      </c>
      <c r="O8398" t="s">
        <v>12817</v>
      </c>
      <c r="P8398" t="s">
        <v>174</v>
      </c>
      <c r="Q8398" t="s">
        <v>174</v>
      </c>
      <c r="R8398" t="s">
        <v>107</v>
      </c>
      <c r="S8398" t="s">
        <v>108</v>
      </c>
      <c r="T8398" t="s">
        <v>1297</v>
      </c>
      <c r="U8398" t="s">
        <v>1298</v>
      </c>
      <c r="X8398">
        <v>2</v>
      </c>
      <c r="Y8398">
        <v>0</v>
      </c>
      <c r="Z8398">
        <v>0</v>
      </c>
      <c r="AA8398">
        <v>0</v>
      </c>
      <c r="AB8398">
        <v>810000</v>
      </c>
      <c r="AC8398" t="s">
        <v>47</v>
      </c>
      <c r="AD8398">
        <f>+VLOOKUP(T8398,items!$A$2:$D$1255,4,0)</f>
        <v>0</v>
      </c>
      <c r="AE8398">
        <f>+VLOOKUP(T8398,Tabla1[],5,0)</f>
        <v>0</v>
      </c>
      <c r="AF8398">
        <f t="shared" si="131"/>
        <v>11</v>
      </c>
    </row>
    <row r="8399" spans="1:34" x14ac:dyDescent="0.25">
      <c r="A8399">
        <v>107893</v>
      </c>
      <c r="B8399" t="s">
        <v>14653</v>
      </c>
      <c r="C8399" t="s">
        <v>33</v>
      </c>
      <c r="D8399">
        <v>0</v>
      </c>
      <c r="F8399" t="s">
        <v>10050</v>
      </c>
      <c r="G8399" t="s">
        <v>371</v>
      </c>
      <c r="H8399" t="s">
        <v>14654</v>
      </c>
      <c r="I8399" t="s">
        <v>14655</v>
      </c>
      <c r="J8399" t="s">
        <v>37</v>
      </c>
      <c r="K8399" t="s">
        <v>37</v>
      </c>
      <c r="L8399" t="s">
        <v>37</v>
      </c>
      <c r="M8399" t="s">
        <v>3391</v>
      </c>
      <c r="N8399" t="s">
        <v>12254</v>
      </c>
      <c r="O8399" t="s">
        <v>12817</v>
      </c>
      <c r="P8399" t="s">
        <v>174</v>
      </c>
      <c r="Q8399" t="s">
        <v>174</v>
      </c>
      <c r="R8399" t="s">
        <v>107</v>
      </c>
      <c r="S8399" t="s">
        <v>108</v>
      </c>
      <c r="T8399" t="s">
        <v>1922</v>
      </c>
      <c r="U8399" t="s">
        <v>1923</v>
      </c>
      <c r="X8399">
        <v>2</v>
      </c>
      <c r="Y8399">
        <v>0</v>
      </c>
      <c r="Z8399">
        <v>0</v>
      </c>
      <c r="AA8399">
        <v>0</v>
      </c>
      <c r="AB8399">
        <v>1764000</v>
      </c>
      <c r="AC8399" t="s">
        <v>47</v>
      </c>
      <c r="AD8399">
        <f>+VLOOKUP(T8399,items!$A$2:$D$1255,4,0)</f>
        <v>0</v>
      </c>
      <c r="AE8399">
        <f>+VLOOKUP(T8399,Tabla1[],5,0)</f>
        <v>0</v>
      </c>
      <c r="AF8399">
        <f t="shared" si="131"/>
        <v>11</v>
      </c>
    </row>
    <row r="8400" spans="1:34" x14ac:dyDescent="0.25">
      <c r="A8400">
        <v>107893</v>
      </c>
      <c r="B8400" t="s">
        <v>14653</v>
      </c>
      <c r="C8400" t="s">
        <v>33</v>
      </c>
      <c r="D8400">
        <v>0</v>
      </c>
      <c r="F8400" t="s">
        <v>10050</v>
      </c>
      <c r="G8400" t="s">
        <v>371</v>
      </c>
      <c r="H8400" t="s">
        <v>14654</v>
      </c>
      <c r="I8400" t="s">
        <v>14655</v>
      </c>
      <c r="J8400" t="s">
        <v>37</v>
      </c>
      <c r="K8400" t="s">
        <v>37</v>
      </c>
      <c r="L8400" t="s">
        <v>37</v>
      </c>
      <c r="M8400" t="s">
        <v>3391</v>
      </c>
      <c r="N8400" t="s">
        <v>12254</v>
      </c>
      <c r="O8400" t="s">
        <v>12817</v>
      </c>
      <c r="P8400" t="s">
        <v>174</v>
      </c>
      <c r="Q8400" t="s">
        <v>174</v>
      </c>
      <c r="R8400" t="s">
        <v>107</v>
      </c>
      <c r="S8400" t="s">
        <v>108</v>
      </c>
      <c r="T8400" t="s">
        <v>217</v>
      </c>
      <c r="U8400" t="s">
        <v>218</v>
      </c>
      <c r="X8400">
        <v>1</v>
      </c>
      <c r="Y8400">
        <v>0</v>
      </c>
      <c r="Z8400">
        <v>0</v>
      </c>
      <c r="AA8400">
        <v>0</v>
      </c>
      <c r="AB8400">
        <v>898110</v>
      </c>
      <c r="AC8400" t="s">
        <v>47</v>
      </c>
      <c r="AD8400">
        <f>+VLOOKUP(T8400,items!$A$2:$D$1255,4,0)</f>
        <v>0</v>
      </c>
      <c r="AE8400">
        <f>+VLOOKUP(T8400,Tabla1[],5,0)</f>
        <v>0</v>
      </c>
      <c r="AF8400">
        <f t="shared" si="131"/>
        <v>11</v>
      </c>
    </row>
    <row r="8401" spans="1:32" x14ac:dyDescent="0.25">
      <c r="A8401">
        <v>107893</v>
      </c>
      <c r="B8401" t="s">
        <v>14653</v>
      </c>
      <c r="C8401" t="s">
        <v>33</v>
      </c>
      <c r="D8401">
        <v>0</v>
      </c>
      <c r="F8401" t="s">
        <v>10050</v>
      </c>
      <c r="G8401" t="s">
        <v>371</v>
      </c>
      <c r="H8401" t="s">
        <v>14654</v>
      </c>
      <c r="I8401" t="s">
        <v>14655</v>
      </c>
      <c r="J8401" t="s">
        <v>37</v>
      </c>
      <c r="K8401" t="s">
        <v>37</v>
      </c>
      <c r="L8401" t="s">
        <v>37</v>
      </c>
      <c r="M8401" t="s">
        <v>3391</v>
      </c>
      <c r="N8401" t="s">
        <v>12254</v>
      </c>
      <c r="O8401" t="s">
        <v>12817</v>
      </c>
      <c r="P8401" t="s">
        <v>174</v>
      </c>
      <c r="Q8401" t="s">
        <v>174</v>
      </c>
      <c r="R8401" t="s">
        <v>107</v>
      </c>
      <c r="S8401" t="s">
        <v>108</v>
      </c>
      <c r="T8401" t="s">
        <v>219</v>
      </c>
      <c r="U8401" t="s">
        <v>220</v>
      </c>
      <c r="X8401">
        <v>6</v>
      </c>
      <c r="Y8401">
        <v>0</v>
      </c>
      <c r="Z8401">
        <v>0</v>
      </c>
      <c r="AA8401">
        <v>0</v>
      </c>
      <c r="AB8401">
        <v>1752000</v>
      </c>
      <c r="AC8401" t="s">
        <v>47</v>
      </c>
      <c r="AD8401">
        <f>+VLOOKUP(T8401,items!$A$2:$D$1255,4,0)</f>
        <v>0</v>
      </c>
      <c r="AE8401">
        <f>+VLOOKUP(T8401,Tabla1[],5,0)</f>
        <v>0</v>
      </c>
      <c r="AF8401">
        <f t="shared" si="131"/>
        <v>11</v>
      </c>
    </row>
    <row r="8402" spans="1:32" x14ac:dyDescent="0.25">
      <c r="A8402">
        <v>107909</v>
      </c>
      <c r="B8402" t="s">
        <v>7364</v>
      </c>
      <c r="C8402" t="s">
        <v>75</v>
      </c>
      <c r="D8402">
        <v>0</v>
      </c>
      <c r="F8402" t="s">
        <v>3354</v>
      </c>
      <c r="G8402" t="s">
        <v>3354</v>
      </c>
      <c r="H8402" t="s">
        <v>14658</v>
      </c>
      <c r="I8402" t="s">
        <v>14659</v>
      </c>
      <c r="J8402" t="s">
        <v>14660</v>
      </c>
      <c r="K8402" t="s">
        <v>14661</v>
      </c>
      <c r="L8402" t="s">
        <v>37</v>
      </c>
      <c r="M8402" t="s">
        <v>12331</v>
      </c>
      <c r="N8402" t="s">
        <v>9158</v>
      </c>
      <c r="O8402" t="s">
        <v>11773</v>
      </c>
      <c r="P8402" t="s">
        <v>12822</v>
      </c>
      <c r="Q8402" t="s">
        <v>12822</v>
      </c>
      <c r="R8402" t="s">
        <v>127</v>
      </c>
      <c r="S8402" t="s">
        <v>164</v>
      </c>
      <c r="T8402" t="s">
        <v>1500</v>
      </c>
      <c r="U8402" t="s">
        <v>1501</v>
      </c>
      <c r="W8402" t="s">
        <v>1095</v>
      </c>
      <c r="X8402">
        <v>1</v>
      </c>
      <c r="Y8402">
        <v>3000</v>
      </c>
      <c r="Z8402">
        <v>0</v>
      </c>
      <c r="AA8402">
        <v>1500</v>
      </c>
      <c r="AB8402">
        <v>1364400</v>
      </c>
      <c r="AC8402" t="s">
        <v>47</v>
      </c>
      <c r="AD8402" t="str">
        <f>+VLOOKUP(T8402,items!$A$2:$D$1255,4,0)</f>
        <v>ESTRUCTURA-SOMBRALINA</v>
      </c>
      <c r="AE8402">
        <f>+VLOOKUP(T8402,Tabla1[],5,0)</f>
        <v>0</v>
      </c>
      <c r="AF8402">
        <f t="shared" si="131"/>
        <v>9</v>
      </c>
    </row>
    <row r="8403" spans="1:32" x14ac:dyDescent="0.25">
      <c r="A8403">
        <v>107913</v>
      </c>
      <c r="B8403" t="s">
        <v>14662</v>
      </c>
      <c r="C8403" t="s">
        <v>33</v>
      </c>
      <c r="D8403">
        <v>0</v>
      </c>
      <c r="F8403" t="s">
        <v>3354</v>
      </c>
      <c r="G8403" t="s">
        <v>12331</v>
      </c>
      <c r="H8403" t="s">
        <v>14663</v>
      </c>
      <c r="I8403" t="s">
        <v>37</v>
      </c>
      <c r="J8403" t="s">
        <v>37</v>
      </c>
      <c r="K8403" t="s">
        <v>37</v>
      </c>
      <c r="L8403" t="s">
        <v>37</v>
      </c>
      <c r="M8403" t="s">
        <v>11094</v>
      </c>
      <c r="N8403" t="s">
        <v>11094</v>
      </c>
      <c r="O8403" t="s">
        <v>280</v>
      </c>
      <c r="P8403" t="s">
        <v>1263</v>
      </c>
      <c r="Q8403" t="s">
        <v>14074</v>
      </c>
      <c r="R8403" t="s">
        <v>14664</v>
      </c>
      <c r="S8403" t="s">
        <v>88</v>
      </c>
      <c r="T8403" t="s">
        <v>1347</v>
      </c>
      <c r="U8403" t="s">
        <v>1348</v>
      </c>
      <c r="V8403" t="s">
        <v>867</v>
      </c>
      <c r="W8403" t="s">
        <v>117</v>
      </c>
      <c r="X8403">
        <v>1</v>
      </c>
      <c r="Y8403">
        <v>0</v>
      </c>
      <c r="Z8403">
        <v>0</v>
      </c>
      <c r="AA8403">
        <v>0</v>
      </c>
      <c r="AB8403">
        <v>3762198</v>
      </c>
      <c r="AC8403" t="s">
        <v>3553</v>
      </c>
      <c r="AD8403" t="str">
        <f>+VLOOKUP(T8403,items!$A$2:$D$1255,4,0)</f>
        <v>MUEBLES</v>
      </c>
      <c r="AE8403">
        <f>+VLOOKUP(T8403,Tabla1[],5,0)</f>
        <v>0</v>
      </c>
      <c r="AF8403">
        <f t="shared" si="131"/>
        <v>11</v>
      </c>
    </row>
    <row r="8404" spans="1:32" x14ac:dyDescent="0.25">
      <c r="A8404">
        <v>107913</v>
      </c>
      <c r="B8404" t="s">
        <v>14662</v>
      </c>
      <c r="C8404" t="s">
        <v>33</v>
      </c>
      <c r="D8404">
        <v>0</v>
      </c>
      <c r="F8404" t="s">
        <v>3354</v>
      </c>
      <c r="G8404" t="s">
        <v>12331</v>
      </c>
      <c r="H8404" t="s">
        <v>14663</v>
      </c>
      <c r="I8404" t="s">
        <v>37</v>
      </c>
      <c r="J8404" t="s">
        <v>37</v>
      </c>
      <c r="K8404" t="s">
        <v>37</v>
      </c>
      <c r="L8404" t="s">
        <v>37</v>
      </c>
      <c r="M8404" t="s">
        <v>11094</v>
      </c>
      <c r="N8404" t="s">
        <v>11094</v>
      </c>
      <c r="O8404" t="s">
        <v>280</v>
      </c>
      <c r="P8404" t="s">
        <v>1263</v>
      </c>
      <c r="Q8404" t="s">
        <v>14074</v>
      </c>
      <c r="R8404" t="s">
        <v>14664</v>
      </c>
      <c r="S8404" t="s">
        <v>88</v>
      </c>
      <c r="T8404" t="s">
        <v>3864</v>
      </c>
      <c r="U8404" t="s">
        <v>3865</v>
      </c>
      <c r="V8404" t="s">
        <v>313</v>
      </c>
      <c r="W8404" t="s">
        <v>117</v>
      </c>
      <c r="X8404">
        <v>4</v>
      </c>
      <c r="Y8404">
        <v>0</v>
      </c>
      <c r="Z8404">
        <v>0</v>
      </c>
      <c r="AA8404">
        <v>0</v>
      </c>
      <c r="AB8404">
        <v>4173832</v>
      </c>
      <c r="AC8404" t="s">
        <v>3553</v>
      </c>
      <c r="AD8404" t="str">
        <f>+VLOOKUP(T8404,items!$A$2:$D$1255,4,0)</f>
        <v>MUEBLES</v>
      </c>
      <c r="AE8404">
        <f>+VLOOKUP(T8404,Tabla1[],5,0)</f>
        <v>0</v>
      </c>
      <c r="AF8404">
        <f t="shared" si="131"/>
        <v>11</v>
      </c>
    </row>
    <row r="8405" spans="1:32" x14ac:dyDescent="0.25">
      <c r="A8405">
        <v>107913</v>
      </c>
      <c r="B8405" t="s">
        <v>14662</v>
      </c>
      <c r="C8405" t="s">
        <v>33</v>
      </c>
      <c r="D8405">
        <v>0</v>
      </c>
      <c r="F8405" t="s">
        <v>3354</v>
      </c>
      <c r="G8405" t="s">
        <v>12331</v>
      </c>
      <c r="H8405" t="s">
        <v>14663</v>
      </c>
      <c r="I8405" t="s">
        <v>37</v>
      </c>
      <c r="J8405" t="s">
        <v>37</v>
      </c>
      <c r="K8405" t="s">
        <v>37</v>
      </c>
      <c r="L8405" t="s">
        <v>37</v>
      </c>
      <c r="M8405" t="s">
        <v>11094</v>
      </c>
      <c r="N8405" t="s">
        <v>11094</v>
      </c>
      <c r="O8405" t="s">
        <v>280</v>
      </c>
      <c r="P8405" t="s">
        <v>1263</v>
      </c>
      <c r="Q8405" t="s">
        <v>14074</v>
      </c>
      <c r="R8405" t="s">
        <v>14664</v>
      </c>
      <c r="S8405" t="s">
        <v>88</v>
      </c>
      <c r="T8405" t="s">
        <v>14665</v>
      </c>
      <c r="U8405" t="s">
        <v>14666</v>
      </c>
      <c r="X8405">
        <v>1</v>
      </c>
      <c r="Y8405">
        <v>0</v>
      </c>
      <c r="Z8405">
        <v>0</v>
      </c>
      <c r="AA8405">
        <v>0</v>
      </c>
      <c r="AB8405">
        <v>512231</v>
      </c>
      <c r="AC8405" t="s">
        <v>3553</v>
      </c>
      <c r="AD8405">
        <f>+VLOOKUP(T8405,items!$A$2:$D$1255,4,0)</f>
        <v>0</v>
      </c>
      <c r="AE8405">
        <f>+VLOOKUP(T8405,Tabla1[],5,0)</f>
        <v>0</v>
      </c>
      <c r="AF8405">
        <f t="shared" si="131"/>
        <v>11</v>
      </c>
    </row>
    <row r="8406" spans="1:32" x14ac:dyDescent="0.25">
      <c r="A8406">
        <v>107913</v>
      </c>
      <c r="B8406" t="s">
        <v>14662</v>
      </c>
      <c r="C8406" t="s">
        <v>33</v>
      </c>
      <c r="D8406">
        <v>0</v>
      </c>
      <c r="F8406" t="s">
        <v>3354</v>
      </c>
      <c r="G8406" t="s">
        <v>12331</v>
      </c>
      <c r="H8406" t="s">
        <v>14663</v>
      </c>
      <c r="I8406" t="s">
        <v>37</v>
      </c>
      <c r="J8406" t="s">
        <v>37</v>
      </c>
      <c r="K8406" t="s">
        <v>37</v>
      </c>
      <c r="L8406" t="s">
        <v>37</v>
      </c>
      <c r="M8406" t="s">
        <v>11094</v>
      </c>
      <c r="N8406" t="s">
        <v>11094</v>
      </c>
      <c r="O8406" t="s">
        <v>280</v>
      </c>
      <c r="P8406" t="s">
        <v>1263</v>
      </c>
      <c r="Q8406" t="s">
        <v>14074</v>
      </c>
      <c r="R8406" t="s">
        <v>14664</v>
      </c>
      <c r="S8406" t="s">
        <v>88</v>
      </c>
      <c r="T8406" t="s">
        <v>1822</v>
      </c>
      <c r="U8406" t="s">
        <v>1823</v>
      </c>
      <c r="X8406">
        <v>1</v>
      </c>
      <c r="Y8406">
        <v>0</v>
      </c>
      <c r="Z8406">
        <v>0</v>
      </c>
      <c r="AA8406">
        <v>0</v>
      </c>
      <c r="AB8406">
        <v>296723</v>
      </c>
      <c r="AC8406" t="s">
        <v>3553</v>
      </c>
      <c r="AD8406">
        <f>+VLOOKUP(T8406,items!$A$2:$D$1255,4,0)</f>
        <v>0</v>
      </c>
      <c r="AE8406">
        <f>+VLOOKUP(T8406,Tabla1[],5,0)</f>
        <v>0</v>
      </c>
      <c r="AF8406">
        <f t="shared" si="131"/>
        <v>11</v>
      </c>
    </row>
    <row r="8407" spans="1:32" x14ac:dyDescent="0.25">
      <c r="A8407">
        <v>107913</v>
      </c>
      <c r="B8407" t="s">
        <v>14662</v>
      </c>
      <c r="C8407" t="s">
        <v>33</v>
      </c>
      <c r="D8407">
        <v>0</v>
      </c>
      <c r="F8407" t="s">
        <v>3354</v>
      </c>
      <c r="G8407" t="s">
        <v>12331</v>
      </c>
      <c r="H8407" t="s">
        <v>14663</v>
      </c>
      <c r="I8407" t="s">
        <v>37</v>
      </c>
      <c r="J8407" t="s">
        <v>37</v>
      </c>
      <c r="K8407" t="s">
        <v>37</v>
      </c>
      <c r="L8407" t="s">
        <v>37</v>
      </c>
      <c r="M8407" t="s">
        <v>11094</v>
      </c>
      <c r="N8407" t="s">
        <v>11094</v>
      </c>
      <c r="O8407" t="s">
        <v>280</v>
      </c>
      <c r="P8407" t="s">
        <v>1263</v>
      </c>
      <c r="Q8407" t="s">
        <v>14074</v>
      </c>
      <c r="R8407" t="s">
        <v>14664</v>
      </c>
      <c r="S8407" t="s">
        <v>88</v>
      </c>
      <c r="T8407" t="s">
        <v>936</v>
      </c>
      <c r="U8407" t="s">
        <v>937</v>
      </c>
      <c r="X8407">
        <v>1</v>
      </c>
      <c r="Y8407">
        <v>0</v>
      </c>
      <c r="Z8407">
        <v>0</v>
      </c>
      <c r="AA8407">
        <v>0</v>
      </c>
      <c r="AB8407">
        <v>220000</v>
      </c>
      <c r="AC8407" t="s">
        <v>3553</v>
      </c>
      <c r="AD8407">
        <f>+VLOOKUP(T8407,items!$A$2:$D$1255,4,0)</f>
        <v>0</v>
      </c>
      <c r="AE8407">
        <f>+VLOOKUP(T8407,Tabla1[],5,0)</f>
        <v>0</v>
      </c>
      <c r="AF8407">
        <f t="shared" si="131"/>
        <v>11</v>
      </c>
    </row>
    <row r="8408" spans="1:32" x14ac:dyDescent="0.25">
      <c r="A8408">
        <v>107919</v>
      </c>
      <c r="B8408" t="s">
        <v>14667</v>
      </c>
      <c r="C8408" t="s">
        <v>75</v>
      </c>
      <c r="D8408">
        <v>0</v>
      </c>
      <c r="F8408" t="s">
        <v>3354</v>
      </c>
      <c r="G8408" t="s">
        <v>12569</v>
      </c>
      <c r="H8408" t="s">
        <v>14668</v>
      </c>
      <c r="I8408" t="s">
        <v>14669</v>
      </c>
      <c r="J8408" t="s">
        <v>37</v>
      </c>
      <c r="K8408" t="s">
        <v>37</v>
      </c>
      <c r="L8408" t="s">
        <v>37</v>
      </c>
      <c r="M8408" t="s">
        <v>10057</v>
      </c>
      <c r="N8408" t="s">
        <v>3357</v>
      </c>
      <c r="O8408" t="s">
        <v>13019</v>
      </c>
      <c r="P8408" t="s">
        <v>279</v>
      </c>
      <c r="Q8408" t="s">
        <v>14074</v>
      </c>
      <c r="R8408" t="s">
        <v>11774</v>
      </c>
      <c r="S8408" t="s">
        <v>44</v>
      </c>
      <c r="T8408" t="s">
        <v>429</v>
      </c>
      <c r="U8408" t="s">
        <v>430</v>
      </c>
      <c r="X8408">
        <v>3</v>
      </c>
      <c r="Y8408">
        <v>0</v>
      </c>
      <c r="Z8408">
        <v>0</v>
      </c>
      <c r="AA8408">
        <v>0</v>
      </c>
      <c r="AB8408">
        <v>960000</v>
      </c>
      <c r="AC8408" t="s">
        <v>3553</v>
      </c>
      <c r="AD8408">
        <f>+VLOOKUP(T8408,items!$A$2:$D$1255,4,0)</f>
        <v>0</v>
      </c>
      <c r="AE8408">
        <f>+VLOOKUP(T8408,Tabla1[],5,0)</f>
        <v>0</v>
      </c>
      <c r="AF8408">
        <f t="shared" si="131"/>
        <v>11</v>
      </c>
    </row>
    <row r="8409" spans="1:32" x14ac:dyDescent="0.25">
      <c r="A8409">
        <v>107919</v>
      </c>
      <c r="B8409" t="s">
        <v>14667</v>
      </c>
      <c r="C8409" t="s">
        <v>75</v>
      </c>
      <c r="D8409">
        <v>0</v>
      </c>
      <c r="F8409" t="s">
        <v>3354</v>
      </c>
      <c r="G8409" t="s">
        <v>12569</v>
      </c>
      <c r="H8409" t="s">
        <v>14668</v>
      </c>
      <c r="I8409" t="s">
        <v>14669</v>
      </c>
      <c r="J8409" t="s">
        <v>37</v>
      </c>
      <c r="K8409" t="s">
        <v>37</v>
      </c>
      <c r="L8409" t="s">
        <v>37</v>
      </c>
      <c r="M8409" t="s">
        <v>10057</v>
      </c>
      <c r="N8409" t="s">
        <v>3357</v>
      </c>
      <c r="O8409" t="s">
        <v>13019</v>
      </c>
      <c r="P8409" t="s">
        <v>279</v>
      </c>
      <c r="Q8409" t="s">
        <v>14074</v>
      </c>
      <c r="R8409" t="s">
        <v>11774</v>
      </c>
      <c r="S8409" t="s">
        <v>44</v>
      </c>
      <c r="T8409" t="s">
        <v>7509</v>
      </c>
      <c r="U8409" t="s">
        <v>9780</v>
      </c>
      <c r="X8409">
        <v>2</v>
      </c>
      <c r="Y8409">
        <v>0</v>
      </c>
      <c r="Z8409">
        <v>0</v>
      </c>
      <c r="AA8409">
        <v>0</v>
      </c>
      <c r="AB8409">
        <v>200000</v>
      </c>
      <c r="AC8409" t="s">
        <v>3553</v>
      </c>
      <c r="AD8409">
        <f>+VLOOKUP(T8409,items!$A$2:$D$1255,4,0)</f>
        <v>0</v>
      </c>
      <c r="AE8409">
        <f>+VLOOKUP(T8409,Tabla1[],5,0)</f>
        <v>0</v>
      </c>
      <c r="AF8409">
        <f t="shared" si="131"/>
        <v>11</v>
      </c>
    </row>
    <row r="8410" spans="1:32" x14ac:dyDescent="0.25">
      <c r="A8410">
        <v>107919</v>
      </c>
      <c r="B8410" t="s">
        <v>14667</v>
      </c>
      <c r="C8410" t="s">
        <v>75</v>
      </c>
      <c r="D8410">
        <v>0</v>
      </c>
      <c r="F8410" t="s">
        <v>3354</v>
      </c>
      <c r="G8410" t="s">
        <v>12569</v>
      </c>
      <c r="H8410" t="s">
        <v>14668</v>
      </c>
      <c r="I8410" t="s">
        <v>14669</v>
      </c>
      <c r="J8410" t="s">
        <v>37</v>
      </c>
      <c r="K8410" t="s">
        <v>37</v>
      </c>
      <c r="L8410" t="s">
        <v>37</v>
      </c>
      <c r="M8410" t="s">
        <v>10057</v>
      </c>
      <c r="N8410" t="s">
        <v>3357</v>
      </c>
      <c r="O8410" t="s">
        <v>13019</v>
      </c>
      <c r="P8410" t="s">
        <v>279</v>
      </c>
      <c r="Q8410" t="s">
        <v>14074</v>
      </c>
      <c r="R8410" t="s">
        <v>11774</v>
      </c>
      <c r="S8410" t="s">
        <v>44</v>
      </c>
      <c r="T8410" t="s">
        <v>347</v>
      </c>
      <c r="U8410" t="s">
        <v>348</v>
      </c>
      <c r="W8410" t="s">
        <v>114</v>
      </c>
      <c r="X8410">
        <v>1</v>
      </c>
      <c r="Y8410">
        <v>4450</v>
      </c>
      <c r="Z8410">
        <v>0</v>
      </c>
      <c r="AA8410">
        <v>0</v>
      </c>
      <c r="AB8410">
        <v>607484</v>
      </c>
      <c r="AC8410" t="s">
        <v>3553</v>
      </c>
      <c r="AD8410">
        <f>+VLOOKUP(T8410,items!$A$2:$D$1255,4,0)</f>
        <v>0</v>
      </c>
      <c r="AE8410">
        <f>+VLOOKUP(T8410,Tabla1[],5,0)</f>
        <v>0</v>
      </c>
      <c r="AF8410">
        <f t="shared" si="131"/>
        <v>11</v>
      </c>
    </row>
    <row r="8411" spans="1:32" x14ac:dyDescent="0.25">
      <c r="A8411">
        <v>107919</v>
      </c>
      <c r="B8411" t="s">
        <v>14667</v>
      </c>
      <c r="C8411" t="s">
        <v>75</v>
      </c>
      <c r="D8411">
        <v>0</v>
      </c>
      <c r="F8411" t="s">
        <v>3354</v>
      </c>
      <c r="G8411" t="s">
        <v>12569</v>
      </c>
      <c r="H8411" t="s">
        <v>14668</v>
      </c>
      <c r="I8411" t="s">
        <v>14669</v>
      </c>
      <c r="J8411" t="s">
        <v>37</v>
      </c>
      <c r="K8411" t="s">
        <v>37</v>
      </c>
      <c r="L8411" t="s">
        <v>37</v>
      </c>
      <c r="M8411" t="s">
        <v>10057</v>
      </c>
      <c r="N8411" t="s">
        <v>3357</v>
      </c>
      <c r="O8411" t="s">
        <v>13019</v>
      </c>
      <c r="P8411" t="s">
        <v>279</v>
      </c>
      <c r="Q8411" t="s">
        <v>14074</v>
      </c>
      <c r="R8411" t="s">
        <v>11774</v>
      </c>
      <c r="S8411" t="s">
        <v>44</v>
      </c>
      <c r="T8411" t="s">
        <v>347</v>
      </c>
      <c r="U8411" t="s">
        <v>348</v>
      </c>
      <c r="W8411" t="s">
        <v>114</v>
      </c>
      <c r="X8411">
        <v>1</v>
      </c>
      <c r="Y8411">
        <v>4450</v>
      </c>
      <c r="Z8411">
        <v>0</v>
      </c>
      <c r="AA8411">
        <v>0</v>
      </c>
      <c r="AB8411">
        <v>915000</v>
      </c>
      <c r="AC8411" t="s">
        <v>3553</v>
      </c>
      <c r="AD8411">
        <f>+VLOOKUP(T8411,items!$A$2:$D$1255,4,0)</f>
        <v>0</v>
      </c>
      <c r="AE8411">
        <f>+VLOOKUP(T8411,Tabla1[],5,0)</f>
        <v>0</v>
      </c>
      <c r="AF8411">
        <f t="shared" si="131"/>
        <v>11</v>
      </c>
    </row>
    <row r="8412" spans="1:32" x14ac:dyDescent="0.25">
      <c r="A8412">
        <v>107919</v>
      </c>
      <c r="B8412" t="s">
        <v>14667</v>
      </c>
      <c r="C8412" t="s">
        <v>75</v>
      </c>
      <c r="D8412">
        <v>0</v>
      </c>
      <c r="F8412" t="s">
        <v>3354</v>
      </c>
      <c r="G8412" t="s">
        <v>12569</v>
      </c>
      <c r="H8412" t="s">
        <v>14668</v>
      </c>
      <c r="I8412" t="s">
        <v>14669</v>
      </c>
      <c r="J8412" t="s">
        <v>37</v>
      </c>
      <c r="K8412" t="s">
        <v>37</v>
      </c>
      <c r="L8412" t="s">
        <v>37</v>
      </c>
      <c r="M8412" t="s">
        <v>10057</v>
      </c>
      <c r="N8412" t="s">
        <v>3357</v>
      </c>
      <c r="O8412" t="s">
        <v>13019</v>
      </c>
      <c r="P8412" t="s">
        <v>279</v>
      </c>
      <c r="Q8412" t="s">
        <v>14074</v>
      </c>
      <c r="R8412" t="s">
        <v>11774</v>
      </c>
      <c r="S8412" t="s">
        <v>44</v>
      </c>
      <c r="T8412" t="s">
        <v>14670</v>
      </c>
      <c r="U8412" t="s">
        <v>14671</v>
      </c>
      <c r="V8412" t="s">
        <v>194</v>
      </c>
      <c r="W8412" t="s">
        <v>114</v>
      </c>
      <c r="X8412">
        <v>1</v>
      </c>
      <c r="Y8412">
        <v>4450</v>
      </c>
      <c r="Z8412">
        <v>0</v>
      </c>
      <c r="AA8412">
        <v>4885</v>
      </c>
      <c r="AB8412">
        <v>26532731</v>
      </c>
      <c r="AC8412" t="s">
        <v>3553</v>
      </c>
      <c r="AD8412" t="str">
        <f>+VLOOKUP(T8412,items!$A$2:$D$1255,4,0)</f>
        <v>PERGOLA</v>
      </c>
      <c r="AE8412" t="str">
        <f>+VLOOKUP(T8412,Tabla1[],5,0)</f>
        <v>PERGOTEK ROMANO</v>
      </c>
      <c r="AF8412">
        <f t="shared" si="131"/>
        <v>11</v>
      </c>
    </row>
    <row r="8413" spans="1:32" x14ac:dyDescent="0.25">
      <c r="A8413">
        <v>107919</v>
      </c>
      <c r="B8413" t="s">
        <v>14667</v>
      </c>
      <c r="C8413" t="s">
        <v>75</v>
      </c>
      <c r="D8413">
        <v>0</v>
      </c>
      <c r="F8413" t="s">
        <v>3354</v>
      </c>
      <c r="G8413" t="s">
        <v>12569</v>
      </c>
      <c r="H8413" t="s">
        <v>14668</v>
      </c>
      <c r="I8413" t="s">
        <v>14669</v>
      </c>
      <c r="J8413" t="s">
        <v>37</v>
      </c>
      <c r="K8413" t="s">
        <v>37</v>
      </c>
      <c r="L8413" t="s">
        <v>37</v>
      </c>
      <c r="M8413" t="s">
        <v>10057</v>
      </c>
      <c r="N8413" t="s">
        <v>3357</v>
      </c>
      <c r="O8413" t="s">
        <v>13019</v>
      </c>
      <c r="P8413" t="s">
        <v>279</v>
      </c>
      <c r="Q8413" t="s">
        <v>14074</v>
      </c>
      <c r="R8413" t="s">
        <v>11774</v>
      </c>
      <c r="S8413" t="s">
        <v>44</v>
      </c>
      <c r="T8413" t="s">
        <v>4507</v>
      </c>
      <c r="U8413" t="s">
        <v>4508</v>
      </c>
      <c r="X8413">
        <v>1</v>
      </c>
      <c r="Y8413">
        <v>0</v>
      </c>
      <c r="Z8413">
        <v>0</v>
      </c>
      <c r="AA8413">
        <v>0</v>
      </c>
      <c r="AB8413">
        <v>3079560</v>
      </c>
      <c r="AC8413" t="s">
        <v>3553</v>
      </c>
      <c r="AD8413">
        <f>+VLOOKUP(T8413,items!$A$2:$D$1255,4,0)</f>
        <v>0</v>
      </c>
      <c r="AE8413">
        <f>+VLOOKUP(T8413,Tabla1[],5,0)</f>
        <v>0</v>
      </c>
      <c r="AF8413">
        <f t="shared" si="131"/>
        <v>11</v>
      </c>
    </row>
    <row r="8414" spans="1:32" x14ac:dyDescent="0.25">
      <c r="A8414">
        <v>107920</v>
      </c>
      <c r="B8414" t="s">
        <v>14672</v>
      </c>
      <c r="C8414" t="s">
        <v>75</v>
      </c>
      <c r="D8414">
        <v>0</v>
      </c>
      <c r="F8414" t="s">
        <v>241</v>
      </c>
      <c r="G8414" t="s">
        <v>12331</v>
      </c>
      <c r="H8414" t="s">
        <v>14673</v>
      </c>
      <c r="I8414" t="s">
        <v>14674</v>
      </c>
      <c r="J8414" t="s">
        <v>14675</v>
      </c>
      <c r="K8414" t="s">
        <v>14676</v>
      </c>
      <c r="L8414" t="s">
        <v>14677</v>
      </c>
      <c r="M8414" t="s">
        <v>11094</v>
      </c>
      <c r="N8414" t="s">
        <v>12822</v>
      </c>
      <c r="O8414" t="s">
        <v>3391</v>
      </c>
      <c r="P8414" t="s">
        <v>8609</v>
      </c>
      <c r="Q8414" t="s">
        <v>3356</v>
      </c>
      <c r="R8414" t="s">
        <v>127</v>
      </c>
      <c r="S8414" t="s">
        <v>64</v>
      </c>
      <c r="T8414" t="s">
        <v>347</v>
      </c>
      <c r="U8414" t="s">
        <v>348</v>
      </c>
      <c r="W8414" t="s">
        <v>114</v>
      </c>
      <c r="X8414">
        <v>3</v>
      </c>
      <c r="Y8414">
        <v>8200</v>
      </c>
      <c r="Z8414">
        <v>0</v>
      </c>
      <c r="AA8414">
        <v>0</v>
      </c>
      <c r="AB8414">
        <v>2561910</v>
      </c>
      <c r="AC8414" t="s">
        <v>47</v>
      </c>
      <c r="AD8414">
        <f>+VLOOKUP(T8414,items!$A$2:$D$1255,4,0)</f>
        <v>0</v>
      </c>
      <c r="AE8414">
        <f>+VLOOKUP(T8414,Tabla1[],5,0)</f>
        <v>0</v>
      </c>
      <c r="AF8414">
        <f t="shared" si="131"/>
        <v>10</v>
      </c>
    </row>
    <row r="8415" spans="1:32" x14ac:dyDescent="0.25">
      <c r="A8415">
        <v>107920</v>
      </c>
      <c r="B8415" t="s">
        <v>14672</v>
      </c>
      <c r="C8415" t="s">
        <v>75</v>
      </c>
      <c r="D8415">
        <v>0</v>
      </c>
      <c r="F8415" t="s">
        <v>241</v>
      </c>
      <c r="G8415" t="s">
        <v>12331</v>
      </c>
      <c r="H8415" t="s">
        <v>14673</v>
      </c>
      <c r="I8415" t="s">
        <v>14674</v>
      </c>
      <c r="J8415" t="s">
        <v>14675</v>
      </c>
      <c r="K8415" t="s">
        <v>14676</v>
      </c>
      <c r="L8415" t="s">
        <v>14677</v>
      </c>
      <c r="M8415" t="s">
        <v>11094</v>
      </c>
      <c r="N8415" t="s">
        <v>12822</v>
      </c>
      <c r="O8415" t="s">
        <v>3391</v>
      </c>
      <c r="P8415" t="s">
        <v>8609</v>
      </c>
      <c r="Q8415" t="s">
        <v>3356</v>
      </c>
      <c r="R8415" t="s">
        <v>127</v>
      </c>
      <c r="S8415" t="s">
        <v>64</v>
      </c>
      <c r="T8415" t="s">
        <v>613</v>
      </c>
      <c r="U8415" t="s">
        <v>614</v>
      </c>
      <c r="V8415" t="s">
        <v>958</v>
      </c>
      <c r="W8415" t="s">
        <v>114</v>
      </c>
      <c r="X8415">
        <v>1</v>
      </c>
      <c r="Y8415">
        <v>8200</v>
      </c>
      <c r="Z8415">
        <v>0</v>
      </c>
      <c r="AA8415">
        <v>4300</v>
      </c>
      <c r="AB8415">
        <v>13339645</v>
      </c>
      <c r="AC8415" t="s">
        <v>47</v>
      </c>
      <c r="AD8415" t="str">
        <f>+VLOOKUP(T8415,items!$A$2:$D$1255,4,0)</f>
        <v>PERGOLA</v>
      </c>
      <c r="AE8415" t="str">
        <f>+VLOOKUP(T8415,Tabla1[],5,0)</f>
        <v>PERGOLITE</v>
      </c>
      <c r="AF8415">
        <f t="shared" si="131"/>
        <v>10</v>
      </c>
    </row>
    <row r="8416" spans="1:32" x14ac:dyDescent="0.25">
      <c r="A8416">
        <v>107920</v>
      </c>
      <c r="B8416" t="s">
        <v>14672</v>
      </c>
      <c r="C8416" t="s">
        <v>75</v>
      </c>
      <c r="D8416">
        <v>0</v>
      </c>
      <c r="F8416" t="s">
        <v>241</v>
      </c>
      <c r="G8416" t="s">
        <v>12331</v>
      </c>
      <c r="H8416" t="s">
        <v>14673</v>
      </c>
      <c r="I8416" t="s">
        <v>14674</v>
      </c>
      <c r="J8416" t="s">
        <v>14675</v>
      </c>
      <c r="K8416" t="s">
        <v>14676</v>
      </c>
      <c r="L8416" t="s">
        <v>14677</v>
      </c>
      <c r="M8416" t="s">
        <v>11094</v>
      </c>
      <c r="N8416" t="s">
        <v>12822</v>
      </c>
      <c r="O8416" t="s">
        <v>3391</v>
      </c>
      <c r="P8416" t="s">
        <v>8609</v>
      </c>
      <c r="Q8416" t="s">
        <v>3356</v>
      </c>
      <c r="R8416" t="s">
        <v>127</v>
      </c>
      <c r="S8416" t="s">
        <v>64</v>
      </c>
      <c r="T8416" t="s">
        <v>14678</v>
      </c>
      <c r="U8416" t="s">
        <v>14679</v>
      </c>
      <c r="V8416" t="s">
        <v>958</v>
      </c>
      <c r="W8416" t="s">
        <v>114</v>
      </c>
      <c r="X8416">
        <v>1</v>
      </c>
      <c r="Y8416">
        <v>8200</v>
      </c>
      <c r="Z8416">
        <v>0</v>
      </c>
      <c r="AA8416">
        <v>2200</v>
      </c>
      <c r="AB8416">
        <v>9172813</v>
      </c>
      <c r="AC8416" t="s">
        <v>47</v>
      </c>
      <c r="AD8416" t="str">
        <f>+VLOOKUP(T8416,items!$A$2:$D$1255,4,0)</f>
        <v>PERGOLA</v>
      </c>
      <c r="AE8416" t="str">
        <f>+VLOOKUP(T8416,Tabla1[],5,0)</f>
        <v>PERGOLITE</v>
      </c>
      <c r="AF8416">
        <f t="shared" si="131"/>
        <v>10</v>
      </c>
    </row>
    <row r="8417" spans="1:32" x14ac:dyDescent="0.25">
      <c r="A8417">
        <v>107920</v>
      </c>
      <c r="B8417" t="s">
        <v>14672</v>
      </c>
      <c r="C8417" t="s">
        <v>75</v>
      </c>
      <c r="D8417">
        <v>0</v>
      </c>
      <c r="F8417" t="s">
        <v>241</v>
      </c>
      <c r="G8417" t="s">
        <v>12331</v>
      </c>
      <c r="H8417" t="s">
        <v>14673</v>
      </c>
      <c r="I8417" t="s">
        <v>14674</v>
      </c>
      <c r="J8417" t="s">
        <v>14675</v>
      </c>
      <c r="K8417" t="s">
        <v>14676</v>
      </c>
      <c r="L8417" t="s">
        <v>14677</v>
      </c>
      <c r="M8417" t="s">
        <v>11094</v>
      </c>
      <c r="N8417" t="s">
        <v>12822</v>
      </c>
      <c r="O8417" t="s">
        <v>3391</v>
      </c>
      <c r="P8417" t="s">
        <v>8609</v>
      </c>
      <c r="Q8417" t="s">
        <v>3356</v>
      </c>
      <c r="R8417" t="s">
        <v>127</v>
      </c>
      <c r="S8417" t="s">
        <v>64</v>
      </c>
      <c r="T8417" t="s">
        <v>94</v>
      </c>
      <c r="U8417" t="s">
        <v>12261</v>
      </c>
      <c r="X8417">
        <v>1</v>
      </c>
      <c r="Y8417">
        <v>0</v>
      </c>
      <c r="Z8417">
        <v>0</v>
      </c>
      <c r="AA8417">
        <v>0</v>
      </c>
      <c r="AB8417">
        <v>1400000</v>
      </c>
      <c r="AC8417" t="s">
        <v>47</v>
      </c>
      <c r="AD8417" t="e">
        <f>+VLOOKUP(T8417,items!$A$2:$D$1255,4,0)</f>
        <v>#N/A</v>
      </c>
      <c r="AE8417" t="e">
        <f>+VLOOKUP(T8417,Tabla1[],5,0)</f>
        <v>#N/A</v>
      </c>
      <c r="AF8417">
        <f t="shared" si="131"/>
        <v>10</v>
      </c>
    </row>
    <row r="8418" spans="1:32" x14ac:dyDescent="0.25">
      <c r="A8418">
        <v>107925</v>
      </c>
      <c r="B8418" t="s">
        <v>14243</v>
      </c>
      <c r="C8418" t="s">
        <v>33</v>
      </c>
      <c r="D8418">
        <v>0</v>
      </c>
      <c r="F8418" t="s">
        <v>3354</v>
      </c>
      <c r="G8418" t="s">
        <v>3354</v>
      </c>
      <c r="H8418" t="s">
        <v>14680</v>
      </c>
      <c r="I8418" t="s">
        <v>37</v>
      </c>
      <c r="J8418" t="s">
        <v>14681</v>
      </c>
      <c r="K8418" t="s">
        <v>37</v>
      </c>
      <c r="L8418" t="s">
        <v>37</v>
      </c>
      <c r="M8418" t="s">
        <v>12331</v>
      </c>
      <c r="N8418" t="s">
        <v>12331</v>
      </c>
      <c r="O8418" t="s">
        <v>9158</v>
      </c>
      <c r="P8418" t="s">
        <v>11773</v>
      </c>
      <c r="Q8418" t="s">
        <v>9159</v>
      </c>
      <c r="R8418" t="s">
        <v>11492</v>
      </c>
      <c r="S8418" t="s">
        <v>164</v>
      </c>
      <c r="T8418" t="s">
        <v>1506</v>
      </c>
      <c r="U8418" t="s">
        <v>702</v>
      </c>
      <c r="X8418">
        <v>20</v>
      </c>
      <c r="Y8418">
        <v>0</v>
      </c>
      <c r="Z8418">
        <v>0</v>
      </c>
      <c r="AA8418">
        <v>0</v>
      </c>
      <c r="AB8418">
        <v>1052000</v>
      </c>
      <c r="AC8418" t="s">
        <v>47</v>
      </c>
      <c r="AD8418">
        <f>+VLOOKUP(T8418,items!$A$2:$D$1255,4,0)</f>
        <v>0</v>
      </c>
      <c r="AE8418">
        <f>+VLOOKUP(T8418,Tabla1[],5,0)</f>
        <v>0</v>
      </c>
      <c r="AF8418">
        <f t="shared" si="131"/>
        <v>9</v>
      </c>
    </row>
    <row r="8419" spans="1:32" x14ac:dyDescent="0.25">
      <c r="A8419">
        <v>107925</v>
      </c>
      <c r="B8419" t="s">
        <v>14243</v>
      </c>
      <c r="C8419" t="s">
        <v>33</v>
      </c>
      <c r="D8419">
        <v>0</v>
      </c>
      <c r="F8419" t="s">
        <v>3354</v>
      </c>
      <c r="G8419" t="s">
        <v>3354</v>
      </c>
      <c r="H8419" t="s">
        <v>14680</v>
      </c>
      <c r="I8419" t="s">
        <v>37</v>
      </c>
      <c r="J8419" t="s">
        <v>14681</v>
      </c>
      <c r="K8419" t="s">
        <v>37</v>
      </c>
      <c r="L8419" t="s">
        <v>37</v>
      </c>
      <c r="M8419" t="s">
        <v>12331</v>
      </c>
      <c r="N8419" t="s">
        <v>12331</v>
      </c>
      <c r="O8419" t="s">
        <v>9158</v>
      </c>
      <c r="P8419" t="s">
        <v>11773</v>
      </c>
      <c r="Q8419" t="s">
        <v>9159</v>
      </c>
      <c r="R8419" t="s">
        <v>11492</v>
      </c>
      <c r="S8419" t="s">
        <v>164</v>
      </c>
      <c r="T8419" t="s">
        <v>2908</v>
      </c>
      <c r="U8419" t="s">
        <v>958</v>
      </c>
      <c r="X8419">
        <v>12.5</v>
      </c>
      <c r="Y8419">
        <v>0</v>
      </c>
      <c r="Z8419">
        <v>0</v>
      </c>
      <c r="AA8419">
        <v>0</v>
      </c>
      <c r="AB8419">
        <v>657500</v>
      </c>
      <c r="AC8419" t="s">
        <v>47</v>
      </c>
      <c r="AD8419">
        <f>+VLOOKUP(T8419,items!$A$2:$D$1255,4,0)</f>
        <v>0</v>
      </c>
      <c r="AE8419">
        <f>+VLOOKUP(T8419,Tabla1[],5,0)</f>
        <v>0</v>
      </c>
      <c r="AF8419">
        <f t="shared" si="131"/>
        <v>9</v>
      </c>
    </row>
    <row r="8420" spans="1:32" x14ac:dyDescent="0.25">
      <c r="A8420">
        <v>107925</v>
      </c>
      <c r="B8420" t="s">
        <v>14243</v>
      </c>
      <c r="C8420" t="s">
        <v>33</v>
      </c>
      <c r="D8420">
        <v>0</v>
      </c>
      <c r="F8420" t="s">
        <v>3354</v>
      </c>
      <c r="G8420" t="s">
        <v>3354</v>
      </c>
      <c r="H8420" t="s">
        <v>14680</v>
      </c>
      <c r="I8420" t="s">
        <v>37</v>
      </c>
      <c r="J8420" t="s">
        <v>14681</v>
      </c>
      <c r="K8420" t="s">
        <v>37</v>
      </c>
      <c r="L8420" t="s">
        <v>37</v>
      </c>
      <c r="M8420" t="s">
        <v>12331</v>
      </c>
      <c r="N8420" t="s">
        <v>12331</v>
      </c>
      <c r="O8420" t="s">
        <v>9158</v>
      </c>
      <c r="P8420" t="s">
        <v>11773</v>
      </c>
      <c r="Q8420" t="s">
        <v>9159</v>
      </c>
      <c r="R8420" t="s">
        <v>11492</v>
      </c>
      <c r="S8420" t="s">
        <v>164</v>
      </c>
      <c r="T8420" t="s">
        <v>7906</v>
      </c>
      <c r="U8420" t="s">
        <v>1739</v>
      </c>
      <c r="X8420">
        <v>8</v>
      </c>
      <c r="Y8420">
        <v>0</v>
      </c>
      <c r="Z8420">
        <v>0</v>
      </c>
      <c r="AA8420">
        <v>0</v>
      </c>
      <c r="AB8420">
        <v>420800</v>
      </c>
      <c r="AC8420" t="s">
        <v>47</v>
      </c>
      <c r="AD8420">
        <f>+VLOOKUP(T8420,items!$A$2:$D$1255,4,0)</f>
        <v>0</v>
      </c>
      <c r="AE8420">
        <f>+VLOOKUP(T8420,Tabla1[],5,0)</f>
        <v>0</v>
      </c>
      <c r="AF8420">
        <f t="shared" si="131"/>
        <v>9</v>
      </c>
    </row>
    <row r="8421" spans="1:32" x14ac:dyDescent="0.25">
      <c r="A8421">
        <v>107928</v>
      </c>
      <c r="B8421" t="s">
        <v>14682</v>
      </c>
      <c r="C8421" t="s">
        <v>75</v>
      </c>
      <c r="D8421">
        <v>0</v>
      </c>
      <c r="F8421" t="s">
        <v>3354</v>
      </c>
      <c r="G8421" t="s">
        <v>12331</v>
      </c>
      <c r="H8421" t="s">
        <v>14683</v>
      </c>
      <c r="I8421" t="s">
        <v>37</v>
      </c>
      <c r="J8421" t="s">
        <v>14684</v>
      </c>
      <c r="K8421" t="s">
        <v>37</v>
      </c>
      <c r="L8421" t="s">
        <v>37</v>
      </c>
      <c r="M8421" t="s">
        <v>11094</v>
      </c>
      <c r="N8421" t="s">
        <v>11094</v>
      </c>
      <c r="O8421" t="s">
        <v>1250</v>
      </c>
      <c r="P8421" t="s">
        <v>9159</v>
      </c>
      <c r="Q8421" t="s">
        <v>9159</v>
      </c>
      <c r="R8421" t="s">
        <v>11492</v>
      </c>
      <c r="S8421" t="s">
        <v>164</v>
      </c>
      <c r="T8421" t="s">
        <v>4394</v>
      </c>
      <c r="U8421" t="s">
        <v>4395</v>
      </c>
      <c r="X8421">
        <v>8</v>
      </c>
      <c r="Y8421">
        <v>0</v>
      </c>
      <c r="Z8421">
        <v>0</v>
      </c>
      <c r="AA8421">
        <v>0</v>
      </c>
      <c r="AB8421">
        <v>767616</v>
      </c>
      <c r="AC8421" t="s">
        <v>47</v>
      </c>
      <c r="AD8421">
        <f>+VLOOKUP(T8421,items!$A$2:$D$1255,4,0)</f>
        <v>0</v>
      </c>
      <c r="AE8421">
        <f>+VLOOKUP(T8421,Tabla1[],5,0)</f>
        <v>0</v>
      </c>
      <c r="AF8421">
        <f t="shared" si="131"/>
        <v>9</v>
      </c>
    </row>
    <row r="8422" spans="1:32" x14ac:dyDescent="0.25">
      <c r="A8422">
        <v>107941</v>
      </c>
      <c r="B8422" t="s">
        <v>8496</v>
      </c>
      <c r="C8422" t="s">
        <v>33</v>
      </c>
      <c r="D8422">
        <v>0</v>
      </c>
      <c r="F8422" t="s">
        <v>3354</v>
      </c>
      <c r="G8422" t="s">
        <v>9159</v>
      </c>
      <c r="H8422" t="s">
        <v>14685</v>
      </c>
      <c r="I8422" t="s">
        <v>37</v>
      </c>
      <c r="J8422" t="s">
        <v>14686</v>
      </c>
      <c r="K8422" t="s">
        <v>14687</v>
      </c>
      <c r="L8422" t="s">
        <v>14688</v>
      </c>
      <c r="M8422" t="s">
        <v>12822</v>
      </c>
      <c r="N8422" t="s">
        <v>12822</v>
      </c>
      <c r="O8422" t="s">
        <v>375</v>
      </c>
      <c r="P8422" t="s">
        <v>171</v>
      </c>
      <c r="Q8422" t="s">
        <v>13927</v>
      </c>
      <c r="R8422" t="s">
        <v>127</v>
      </c>
      <c r="S8422" t="s">
        <v>256</v>
      </c>
      <c r="T8422" t="s">
        <v>1711</v>
      </c>
      <c r="U8422" t="s">
        <v>1712</v>
      </c>
      <c r="V8422" t="s">
        <v>1024</v>
      </c>
      <c r="X8422">
        <v>1</v>
      </c>
      <c r="Y8422">
        <v>0</v>
      </c>
      <c r="Z8422">
        <v>0</v>
      </c>
      <c r="AA8422">
        <v>0</v>
      </c>
      <c r="AB8422">
        <v>1289764</v>
      </c>
      <c r="AC8422" t="s">
        <v>47</v>
      </c>
      <c r="AD8422">
        <f>+VLOOKUP(T8422,items!$A$2:$D$1255,4,0)</f>
        <v>0</v>
      </c>
      <c r="AE8422">
        <f>+VLOOKUP(T8422,Tabla1[],5,0)</f>
        <v>0</v>
      </c>
      <c r="AF8422">
        <f t="shared" si="131"/>
        <v>10</v>
      </c>
    </row>
    <row r="8423" spans="1:32" x14ac:dyDescent="0.25">
      <c r="A8423">
        <v>107945</v>
      </c>
      <c r="B8423" t="s">
        <v>14689</v>
      </c>
      <c r="C8423" t="s">
        <v>1065</v>
      </c>
      <c r="D8423">
        <v>0</v>
      </c>
      <c r="F8423" t="s">
        <v>3354</v>
      </c>
      <c r="G8423" t="s">
        <v>9158</v>
      </c>
      <c r="H8423" t="s">
        <v>14690</v>
      </c>
      <c r="I8423" t="s">
        <v>37</v>
      </c>
      <c r="J8423" t="s">
        <v>37</v>
      </c>
      <c r="K8423" t="s">
        <v>37</v>
      </c>
      <c r="L8423" t="s">
        <v>37</v>
      </c>
      <c r="M8423" t="s">
        <v>9159</v>
      </c>
      <c r="N8423" t="s">
        <v>9159</v>
      </c>
      <c r="O8423" t="s">
        <v>11432</v>
      </c>
      <c r="P8423" t="s">
        <v>12817</v>
      </c>
      <c r="Q8423" t="s">
        <v>174</v>
      </c>
      <c r="R8423" t="s">
        <v>177</v>
      </c>
      <c r="S8423" t="s">
        <v>44</v>
      </c>
      <c r="T8423" t="s">
        <v>10861</v>
      </c>
      <c r="U8423" t="s">
        <v>10862</v>
      </c>
      <c r="V8423" t="s">
        <v>958</v>
      </c>
      <c r="X8423">
        <v>1</v>
      </c>
      <c r="Y8423">
        <v>0</v>
      </c>
      <c r="Z8423">
        <v>0</v>
      </c>
      <c r="AA8423">
        <v>0</v>
      </c>
      <c r="AB8423">
        <v>2900000</v>
      </c>
      <c r="AC8423" t="s">
        <v>178</v>
      </c>
      <c r="AD8423">
        <f>+VLOOKUP(T8423,items!$A$2:$D$1255,4,0)</f>
        <v>0</v>
      </c>
      <c r="AE8423">
        <f>+VLOOKUP(T8423,Tabla1[],5,0)</f>
        <v>0</v>
      </c>
      <c r="AF8423">
        <f t="shared" si="131"/>
        <v>11</v>
      </c>
    </row>
    <row r="8424" spans="1:32" x14ac:dyDescent="0.25">
      <c r="A8424">
        <v>107946</v>
      </c>
      <c r="B8424" t="s">
        <v>1502</v>
      </c>
      <c r="C8424" t="s">
        <v>75</v>
      </c>
      <c r="D8424">
        <v>0</v>
      </c>
      <c r="F8424" t="s">
        <v>3354</v>
      </c>
      <c r="G8424" t="s">
        <v>3354</v>
      </c>
      <c r="H8424" t="s">
        <v>14691</v>
      </c>
      <c r="I8424" t="s">
        <v>37</v>
      </c>
      <c r="J8424" t="s">
        <v>14692</v>
      </c>
      <c r="K8424" t="s">
        <v>37</v>
      </c>
      <c r="L8424" t="s">
        <v>37</v>
      </c>
      <c r="M8424" t="s">
        <v>12331</v>
      </c>
      <c r="N8424" t="s">
        <v>12331</v>
      </c>
      <c r="O8424" t="s">
        <v>9158</v>
      </c>
      <c r="P8424" t="s">
        <v>11773</v>
      </c>
      <c r="Q8424" t="s">
        <v>11773</v>
      </c>
      <c r="R8424" t="s">
        <v>11492</v>
      </c>
      <c r="S8424" t="s">
        <v>164</v>
      </c>
      <c r="T8424" t="s">
        <v>2989</v>
      </c>
      <c r="U8424" t="s">
        <v>688</v>
      </c>
      <c r="X8424">
        <v>9.6999999999999993</v>
      </c>
      <c r="Y8424">
        <v>0</v>
      </c>
      <c r="Z8424">
        <v>0</v>
      </c>
      <c r="AA8424">
        <v>0</v>
      </c>
      <c r="AB8424">
        <v>510220</v>
      </c>
      <c r="AC8424" t="s">
        <v>47</v>
      </c>
      <c r="AD8424">
        <f>+VLOOKUP(T8424,items!$A$2:$D$1255,4,0)</f>
        <v>0</v>
      </c>
      <c r="AE8424">
        <f>+VLOOKUP(T8424,Tabla1[],5,0)</f>
        <v>0</v>
      </c>
      <c r="AF8424">
        <f t="shared" si="131"/>
        <v>9</v>
      </c>
    </row>
    <row r="8425" spans="1:32" x14ac:dyDescent="0.25">
      <c r="A8425">
        <v>107947</v>
      </c>
      <c r="B8425" t="s">
        <v>2223</v>
      </c>
      <c r="C8425" t="s">
        <v>33</v>
      </c>
      <c r="D8425">
        <v>0</v>
      </c>
      <c r="F8425" t="s">
        <v>3354</v>
      </c>
      <c r="G8425" t="s">
        <v>12331</v>
      </c>
      <c r="H8425" t="s">
        <v>14693</v>
      </c>
      <c r="I8425" t="s">
        <v>37</v>
      </c>
      <c r="J8425" t="s">
        <v>14694</v>
      </c>
      <c r="K8425" t="s">
        <v>37</v>
      </c>
      <c r="L8425" t="s">
        <v>37</v>
      </c>
      <c r="M8425" t="s">
        <v>11094</v>
      </c>
      <c r="N8425" t="s">
        <v>11094</v>
      </c>
      <c r="O8425" t="s">
        <v>1250</v>
      </c>
      <c r="P8425" t="s">
        <v>9159</v>
      </c>
      <c r="Q8425" t="s">
        <v>12822</v>
      </c>
      <c r="R8425" t="s">
        <v>11492</v>
      </c>
      <c r="S8425" t="s">
        <v>164</v>
      </c>
      <c r="T8425" t="s">
        <v>1398</v>
      </c>
      <c r="U8425" t="s">
        <v>529</v>
      </c>
      <c r="X8425">
        <v>61</v>
      </c>
      <c r="Y8425">
        <v>0</v>
      </c>
      <c r="Z8425">
        <v>0</v>
      </c>
      <c r="AA8425">
        <v>0</v>
      </c>
      <c r="AB8425">
        <v>3050000</v>
      </c>
      <c r="AC8425" t="s">
        <v>47</v>
      </c>
      <c r="AD8425">
        <f>+VLOOKUP(T8425,items!$A$2:$D$1255,4,0)</f>
        <v>0</v>
      </c>
      <c r="AE8425">
        <f>+VLOOKUP(T8425,Tabla1[],5,0)</f>
        <v>0</v>
      </c>
      <c r="AF8425">
        <f t="shared" si="131"/>
        <v>9</v>
      </c>
    </row>
    <row r="8426" spans="1:32" x14ac:dyDescent="0.25">
      <c r="A8426">
        <v>107950</v>
      </c>
      <c r="B8426" t="s">
        <v>14695</v>
      </c>
      <c r="C8426" t="s">
        <v>75</v>
      </c>
      <c r="D8426">
        <v>0</v>
      </c>
      <c r="F8426" t="s">
        <v>3354</v>
      </c>
      <c r="G8426" t="s">
        <v>6296</v>
      </c>
      <c r="H8426" t="s">
        <v>14696</v>
      </c>
      <c r="I8426" t="s">
        <v>14697</v>
      </c>
      <c r="J8426" t="s">
        <v>14698</v>
      </c>
      <c r="K8426" t="s">
        <v>37</v>
      </c>
      <c r="L8426" t="s">
        <v>37</v>
      </c>
      <c r="M8426" t="s">
        <v>12566</v>
      </c>
      <c r="N8426" t="s">
        <v>10703</v>
      </c>
      <c r="O8426" t="s">
        <v>12871</v>
      </c>
      <c r="P8426" t="s">
        <v>3357</v>
      </c>
      <c r="Q8426" t="s">
        <v>278</v>
      </c>
      <c r="R8426" t="s">
        <v>3358</v>
      </c>
      <c r="S8426" t="s">
        <v>108</v>
      </c>
      <c r="T8426" t="s">
        <v>347</v>
      </c>
      <c r="U8426" t="s">
        <v>348</v>
      </c>
      <c r="V8426" t="s">
        <v>67</v>
      </c>
      <c r="X8426">
        <v>2</v>
      </c>
      <c r="Y8426">
        <v>4500</v>
      </c>
      <c r="Z8426">
        <v>0</v>
      </c>
      <c r="AA8426">
        <v>0</v>
      </c>
      <c r="AB8426">
        <v>1219958</v>
      </c>
      <c r="AC8426" t="s">
        <v>47</v>
      </c>
      <c r="AD8426">
        <f>+VLOOKUP(T8426,items!$A$2:$D$1255,4,0)</f>
        <v>0</v>
      </c>
      <c r="AE8426">
        <f>+VLOOKUP(T8426,Tabla1[],5,0)</f>
        <v>0</v>
      </c>
      <c r="AF8426">
        <f t="shared" si="131"/>
        <v>10</v>
      </c>
    </row>
    <row r="8427" spans="1:32" x14ac:dyDescent="0.25">
      <c r="A8427">
        <v>107950</v>
      </c>
      <c r="B8427" t="s">
        <v>14695</v>
      </c>
      <c r="C8427" t="s">
        <v>75</v>
      </c>
      <c r="D8427">
        <v>0</v>
      </c>
      <c r="F8427" t="s">
        <v>3354</v>
      </c>
      <c r="G8427" t="s">
        <v>6296</v>
      </c>
      <c r="H8427" t="s">
        <v>14696</v>
      </c>
      <c r="I8427" t="s">
        <v>14697</v>
      </c>
      <c r="J8427" t="s">
        <v>14698</v>
      </c>
      <c r="K8427" t="s">
        <v>37</v>
      </c>
      <c r="L8427" t="s">
        <v>37</v>
      </c>
      <c r="M8427" t="s">
        <v>12566</v>
      </c>
      <c r="N8427" t="s">
        <v>10703</v>
      </c>
      <c r="O8427" t="s">
        <v>12871</v>
      </c>
      <c r="P8427" t="s">
        <v>3357</v>
      </c>
      <c r="Q8427" t="s">
        <v>278</v>
      </c>
      <c r="R8427" t="s">
        <v>3358</v>
      </c>
      <c r="S8427" t="s">
        <v>108</v>
      </c>
      <c r="T8427" t="s">
        <v>299</v>
      </c>
      <c r="U8427" t="s">
        <v>300</v>
      </c>
      <c r="V8427" t="s">
        <v>67</v>
      </c>
      <c r="X8427">
        <v>1</v>
      </c>
      <c r="Y8427">
        <v>0</v>
      </c>
      <c r="Z8427">
        <v>0</v>
      </c>
      <c r="AA8427">
        <v>0</v>
      </c>
      <c r="AB8427">
        <v>3000000</v>
      </c>
      <c r="AC8427" t="s">
        <v>47</v>
      </c>
      <c r="AD8427">
        <f>+VLOOKUP(T8427,items!$A$2:$D$1255,4,0)</f>
        <v>0</v>
      </c>
      <c r="AE8427">
        <f>+VLOOKUP(T8427,Tabla1[],5,0)</f>
        <v>0</v>
      </c>
      <c r="AF8427">
        <f t="shared" si="131"/>
        <v>10</v>
      </c>
    </row>
    <row r="8428" spans="1:32" x14ac:dyDescent="0.25">
      <c r="A8428">
        <v>107950</v>
      </c>
      <c r="B8428" t="s">
        <v>14695</v>
      </c>
      <c r="C8428" t="s">
        <v>75</v>
      </c>
      <c r="D8428">
        <v>0</v>
      </c>
      <c r="F8428" t="s">
        <v>3354</v>
      </c>
      <c r="G8428" t="s">
        <v>6296</v>
      </c>
      <c r="H8428" t="s">
        <v>14696</v>
      </c>
      <c r="I8428" t="s">
        <v>14697</v>
      </c>
      <c r="J8428" t="s">
        <v>14698</v>
      </c>
      <c r="K8428" t="s">
        <v>37</v>
      </c>
      <c r="L8428" t="s">
        <v>37</v>
      </c>
      <c r="M8428" t="s">
        <v>12566</v>
      </c>
      <c r="N8428" t="s">
        <v>10703</v>
      </c>
      <c r="O8428" t="s">
        <v>12871</v>
      </c>
      <c r="P8428" t="s">
        <v>3357</v>
      </c>
      <c r="Q8428" t="s">
        <v>278</v>
      </c>
      <c r="R8428" t="s">
        <v>3358</v>
      </c>
      <c r="S8428" t="s">
        <v>108</v>
      </c>
      <c r="T8428" t="s">
        <v>474</v>
      </c>
      <c r="U8428" t="s">
        <v>475</v>
      </c>
      <c r="V8428" t="s">
        <v>67</v>
      </c>
      <c r="X8428">
        <v>1</v>
      </c>
      <c r="Y8428">
        <v>0</v>
      </c>
      <c r="Z8428">
        <v>0</v>
      </c>
      <c r="AA8428">
        <v>0</v>
      </c>
      <c r="AB8428">
        <v>1200000</v>
      </c>
      <c r="AC8428" t="s">
        <v>47</v>
      </c>
      <c r="AD8428">
        <f>+VLOOKUP(T8428,items!$A$2:$D$1255,4,0)</f>
        <v>0</v>
      </c>
      <c r="AE8428">
        <f>+VLOOKUP(T8428,Tabla1[],5,0)</f>
        <v>0</v>
      </c>
      <c r="AF8428">
        <f t="shared" si="131"/>
        <v>10</v>
      </c>
    </row>
    <row r="8429" spans="1:32" x14ac:dyDescent="0.25">
      <c r="A8429">
        <v>107950</v>
      </c>
      <c r="B8429" t="s">
        <v>14695</v>
      </c>
      <c r="C8429" t="s">
        <v>75</v>
      </c>
      <c r="D8429">
        <v>0</v>
      </c>
      <c r="F8429" t="s">
        <v>3354</v>
      </c>
      <c r="G8429" t="s">
        <v>6296</v>
      </c>
      <c r="H8429" t="s">
        <v>14696</v>
      </c>
      <c r="I8429" t="s">
        <v>14697</v>
      </c>
      <c r="J8429" t="s">
        <v>14698</v>
      </c>
      <c r="K8429" t="s">
        <v>37</v>
      </c>
      <c r="L8429" t="s">
        <v>37</v>
      </c>
      <c r="M8429" t="s">
        <v>12566</v>
      </c>
      <c r="N8429" t="s">
        <v>10703</v>
      </c>
      <c r="O8429" t="s">
        <v>12871</v>
      </c>
      <c r="P8429" t="s">
        <v>3357</v>
      </c>
      <c r="Q8429" t="s">
        <v>278</v>
      </c>
      <c r="R8429" t="s">
        <v>3358</v>
      </c>
      <c r="S8429" t="s">
        <v>108</v>
      </c>
      <c r="T8429" t="s">
        <v>94</v>
      </c>
      <c r="U8429" t="s">
        <v>12261</v>
      </c>
      <c r="X8429">
        <v>1</v>
      </c>
      <c r="Y8429">
        <v>0</v>
      </c>
      <c r="Z8429">
        <v>0</v>
      </c>
      <c r="AA8429">
        <v>0</v>
      </c>
      <c r="AB8429">
        <v>600000</v>
      </c>
      <c r="AC8429" t="s">
        <v>47</v>
      </c>
      <c r="AD8429" t="e">
        <f>+VLOOKUP(T8429,items!$A$2:$D$1255,4,0)</f>
        <v>#N/A</v>
      </c>
      <c r="AE8429" t="e">
        <f>+VLOOKUP(T8429,Tabla1[],5,0)</f>
        <v>#N/A</v>
      </c>
      <c r="AF8429">
        <f t="shared" si="131"/>
        <v>10</v>
      </c>
    </row>
    <row r="8430" spans="1:32" x14ac:dyDescent="0.25">
      <c r="A8430">
        <v>107950</v>
      </c>
      <c r="B8430" t="s">
        <v>14695</v>
      </c>
      <c r="C8430" t="s">
        <v>75</v>
      </c>
      <c r="D8430">
        <v>0</v>
      </c>
      <c r="F8430" t="s">
        <v>3354</v>
      </c>
      <c r="G8430" t="s">
        <v>6296</v>
      </c>
      <c r="H8430" t="s">
        <v>14696</v>
      </c>
      <c r="I8430" t="s">
        <v>14697</v>
      </c>
      <c r="J8430" t="s">
        <v>14698</v>
      </c>
      <c r="K8430" t="s">
        <v>37</v>
      </c>
      <c r="L8430" t="s">
        <v>37</v>
      </c>
      <c r="M8430" t="s">
        <v>12566</v>
      </c>
      <c r="N8430" t="s">
        <v>10703</v>
      </c>
      <c r="O8430" t="s">
        <v>12871</v>
      </c>
      <c r="P8430" t="s">
        <v>3357</v>
      </c>
      <c r="Q8430" t="s">
        <v>278</v>
      </c>
      <c r="R8430" t="s">
        <v>3358</v>
      </c>
      <c r="S8430" t="s">
        <v>108</v>
      </c>
      <c r="T8430" t="s">
        <v>94</v>
      </c>
      <c r="U8430" t="s">
        <v>12261</v>
      </c>
      <c r="X8430">
        <v>1</v>
      </c>
      <c r="Y8430">
        <v>0</v>
      </c>
      <c r="Z8430">
        <v>0</v>
      </c>
      <c r="AA8430">
        <v>0</v>
      </c>
      <c r="AB8430">
        <v>600000</v>
      </c>
      <c r="AC8430" t="s">
        <v>47</v>
      </c>
      <c r="AD8430" t="e">
        <f>+VLOOKUP(T8430,items!$A$2:$D$1255,4,0)</f>
        <v>#N/A</v>
      </c>
      <c r="AE8430" t="e">
        <f>+VLOOKUP(T8430,Tabla1[],5,0)</f>
        <v>#N/A</v>
      </c>
      <c r="AF8430">
        <f t="shared" si="131"/>
        <v>10</v>
      </c>
    </row>
    <row r="8431" spans="1:32" x14ac:dyDescent="0.25">
      <c r="A8431">
        <v>107950</v>
      </c>
      <c r="B8431" t="s">
        <v>14695</v>
      </c>
      <c r="C8431" t="s">
        <v>75</v>
      </c>
      <c r="D8431">
        <v>0</v>
      </c>
      <c r="F8431" t="s">
        <v>3354</v>
      </c>
      <c r="G8431" t="s">
        <v>6296</v>
      </c>
      <c r="H8431" t="s">
        <v>14696</v>
      </c>
      <c r="I8431" t="s">
        <v>14697</v>
      </c>
      <c r="J8431" t="s">
        <v>14698</v>
      </c>
      <c r="K8431" t="s">
        <v>37</v>
      </c>
      <c r="L8431" t="s">
        <v>37</v>
      </c>
      <c r="M8431" t="s">
        <v>12566</v>
      </c>
      <c r="N8431" t="s">
        <v>10703</v>
      </c>
      <c r="O8431" t="s">
        <v>12871</v>
      </c>
      <c r="P8431" t="s">
        <v>3357</v>
      </c>
      <c r="Q8431" t="s">
        <v>278</v>
      </c>
      <c r="R8431" t="s">
        <v>3358</v>
      </c>
      <c r="S8431" t="s">
        <v>108</v>
      </c>
      <c r="T8431" t="s">
        <v>7511</v>
      </c>
      <c r="U8431" t="s">
        <v>7512</v>
      </c>
      <c r="X8431">
        <v>1</v>
      </c>
      <c r="Y8431">
        <v>0</v>
      </c>
      <c r="Z8431">
        <v>0</v>
      </c>
      <c r="AA8431">
        <v>0</v>
      </c>
      <c r="AB8431">
        <v>400000</v>
      </c>
      <c r="AC8431" t="s">
        <v>47</v>
      </c>
      <c r="AD8431" t="e">
        <f>+VLOOKUP(T8431,items!$A$2:$D$1255,4,0)</f>
        <v>#N/A</v>
      </c>
      <c r="AE8431" t="e">
        <f>+VLOOKUP(T8431,Tabla1[],5,0)</f>
        <v>#N/A</v>
      </c>
      <c r="AF8431">
        <f t="shared" si="131"/>
        <v>10</v>
      </c>
    </row>
    <row r="8432" spans="1:32" x14ac:dyDescent="0.25">
      <c r="A8432">
        <v>107960</v>
      </c>
      <c r="B8432" t="s">
        <v>1747</v>
      </c>
      <c r="C8432" t="s">
        <v>75</v>
      </c>
      <c r="D8432">
        <v>0</v>
      </c>
      <c r="F8432" t="s">
        <v>12331</v>
      </c>
      <c r="G8432" t="s">
        <v>11094</v>
      </c>
      <c r="H8432" t="s">
        <v>14699</v>
      </c>
      <c r="I8432" t="s">
        <v>37</v>
      </c>
      <c r="J8432" t="s">
        <v>14700</v>
      </c>
      <c r="K8432" t="s">
        <v>14701</v>
      </c>
      <c r="L8432" t="s">
        <v>37</v>
      </c>
      <c r="M8432" t="s">
        <v>9158</v>
      </c>
      <c r="N8432" t="s">
        <v>9158</v>
      </c>
      <c r="O8432" t="s">
        <v>11773</v>
      </c>
      <c r="P8432" t="s">
        <v>12822</v>
      </c>
      <c r="Q8432" t="s">
        <v>12822</v>
      </c>
      <c r="R8432" t="s">
        <v>127</v>
      </c>
      <c r="S8432" t="s">
        <v>128</v>
      </c>
      <c r="T8432" t="s">
        <v>141</v>
      </c>
      <c r="U8432" t="s">
        <v>142</v>
      </c>
      <c r="X8432">
        <v>50</v>
      </c>
      <c r="Y8432">
        <v>0</v>
      </c>
      <c r="Z8432">
        <v>0</v>
      </c>
      <c r="AA8432">
        <v>0</v>
      </c>
      <c r="AB8432">
        <v>112800</v>
      </c>
      <c r="AC8432" t="s">
        <v>47</v>
      </c>
      <c r="AD8432">
        <f>+VLOOKUP(T8432,items!$A$2:$D$1255,4,0)</f>
        <v>0</v>
      </c>
      <c r="AE8432">
        <f>+VLOOKUP(T8432,Tabla1[],5,0)</f>
        <v>0</v>
      </c>
      <c r="AF8432">
        <f t="shared" si="131"/>
        <v>9</v>
      </c>
    </row>
    <row r="8433" spans="1:32" x14ac:dyDescent="0.25">
      <c r="A8433">
        <v>107960</v>
      </c>
      <c r="B8433" t="s">
        <v>1747</v>
      </c>
      <c r="C8433" t="s">
        <v>75</v>
      </c>
      <c r="D8433">
        <v>0</v>
      </c>
      <c r="F8433" t="s">
        <v>12331</v>
      </c>
      <c r="G8433" t="s">
        <v>11094</v>
      </c>
      <c r="H8433" t="s">
        <v>14699</v>
      </c>
      <c r="I8433" t="s">
        <v>37</v>
      </c>
      <c r="J8433" t="s">
        <v>14700</v>
      </c>
      <c r="K8433" t="s">
        <v>14701</v>
      </c>
      <c r="L8433" t="s">
        <v>37</v>
      </c>
      <c r="M8433" t="s">
        <v>9158</v>
      </c>
      <c r="N8433" t="s">
        <v>9158</v>
      </c>
      <c r="O8433" t="s">
        <v>11773</v>
      </c>
      <c r="P8433" t="s">
        <v>12822</v>
      </c>
      <c r="Q8433" t="s">
        <v>12822</v>
      </c>
      <c r="R8433" t="s">
        <v>127</v>
      </c>
      <c r="S8433" t="s">
        <v>128</v>
      </c>
      <c r="T8433" t="s">
        <v>9166</v>
      </c>
      <c r="U8433" t="s">
        <v>10073</v>
      </c>
      <c r="X8433">
        <v>150</v>
      </c>
      <c r="Y8433">
        <v>0</v>
      </c>
      <c r="Z8433">
        <v>0</v>
      </c>
      <c r="AA8433">
        <v>0</v>
      </c>
      <c r="AB8433">
        <v>987000</v>
      </c>
      <c r="AC8433" t="s">
        <v>47</v>
      </c>
      <c r="AD8433">
        <f>+VLOOKUP(T8433,items!$A$2:$D$1255,4,0)</f>
        <v>0</v>
      </c>
      <c r="AE8433">
        <f>+VLOOKUP(T8433,Tabla1[],5,0)</f>
        <v>0</v>
      </c>
      <c r="AF8433">
        <f t="shared" si="131"/>
        <v>9</v>
      </c>
    </row>
    <row r="8434" spans="1:32" x14ac:dyDescent="0.25">
      <c r="A8434">
        <v>107960</v>
      </c>
      <c r="B8434" t="s">
        <v>1747</v>
      </c>
      <c r="C8434" t="s">
        <v>75</v>
      </c>
      <c r="D8434">
        <v>0</v>
      </c>
      <c r="F8434" t="s">
        <v>12331</v>
      </c>
      <c r="G8434" t="s">
        <v>11094</v>
      </c>
      <c r="H8434" t="s">
        <v>14699</v>
      </c>
      <c r="I8434" t="s">
        <v>37</v>
      </c>
      <c r="J8434" t="s">
        <v>14700</v>
      </c>
      <c r="K8434" t="s">
        <v>14701</v>
      </c>
      <c r="L8434" t="s">
        <v>37</v>
      </c>
      <c r="M8434" t="s">
        <v>9158</v>
      </c>
      <c r="N8434" t="s">
        <v>9158</v>
      </c>
      <c r="O8434" t="s">
        <v>11773</v>
      </c>
      <c r="P8434" t="s">
        <v>12822</v>
      </c>
      <c r="Q8434" t="s">
        <v>12822</v>
      </c>
      <c r="R8434" t="s">
        <v>127</v>
      </c>
      <c r="S8434" t="s">
        <v>128</v>
      </c>
      <c r="T8434" t="s">
        <v>1280</v>
      </c>
      <c r="U8434" t="s">
        <v>1281</v>
      </c>
      <c r="X8434">
        <v>150</v>
      </c>
      <c r="Y8434">
        <v>0</v>
      </c>
      <c r="Z8434">
        <v>0</v>
      </c>
      <c r="AA8434">
        <v>0</v>
      </c>
      <c r="AB8434">
        <v>1233750</v>
      </c>
      <c r="AC8434" t="s">
        <v>47</v>
      </c>
      <c r="AD8434">
        <f>+VLOOKUP(T8434,items!$A$2:$D$1255,4,0)</f>
        <v>0</v>
      </c>
      <c r="AE8434">
        <f>+VLOOKUP(T8434,Tabla1[],5,0)</f>
        <v>0</v>
      </c>
      <c r="AF8434">
        <f t="shared" si="131"/>
        <v>9</v>
      </c>
    </row>
    <row r="8435" spans="1:32" x14ac:dyDescent="0.25">
      <c r="A8435">
        <v>107960</v>
      </c>
      <c r="B8435" t="s">
        <v>1747</v>
      </c>
      <c r="C8435" t="s">
        <v>75</v>
      </c>
      <c r="D8435">
        <v>0</v>
      </c>
      <c r="F8435" t="s">
        <v>12331</v>
      </c>
      <c r="G8435" t="s">
        <v>11094</v>
      </c>
      <c r="H8435" t="s">
        <v>14699</v>
      </c>
      <c r="I8435" t="s">
        <v>37</v>
      </c>
      <c r="J8435" t="s">
        <v>14700</v>
      </c>
      <c r="K8435" t="s">
        <v>14701</v>
      </c>
      <c r="L8435" t="s">
        <v>37</v>
      </c>
      <c r="M8435" t="s">
        <v>9158</v>
      </c>
      <c r="N8435" t="s">
        <v>9158</v>
      </c>
      <c r="O8435" t="s">
        <v>11773</v>
      </c>
      <c r="P8435" t="s">
        <v>12822</v>
      </c>
      <c r="Q8435" t="s">
        <v>12822</v>
      </c>
      <c r="R8435" t="s">
        <v>127</v>
      </c>
      <c r="S8435" t="s">
        <v>128</v>
      </c>
      <c r="T8435" t="s">
        <v>13427</v>
      </c>
      <c r="U8435" t="s">
        <v>13428</v>
      </c>
      <c r="X8435">
        <v>4</v>
      </c>
      <c r="Y8435">
        <v>0</v>
      </c>
      <c r="Z8435">
        <v>0</v>
      </c>
      <c r="AA8435">
        <v>0</v>
      </c>
      <c r="AB8435">
        <v>385992</v>
      </c>
      <c r="AC8435" t="s">
        <v>47</v>
      </c>
      <c r="AD8435">
        <f>+VLOOKUP(T8435,items!$A$2:$D$1255,4,0)</f>
        <v>0</v>
      </c>
      <c r="AE8435">
        <f>+VLOOKUP(T8435,Tabla1[],5,0)</f>
        <v>0</v>
      </c>
      <c r="AF8435">
        <f t="shared" si="131"/>
        <v>9</v>
      </c>
    </row>
    <row r="8436" spans="1:32" x14ac:dyDescent="0.25">
      <c r="A8436">
        <v>107966</v>
      </c>
      <c r="B8436" t="s">
        <v>14702</v>
      </c>
      <c r="C8436" t="s">
        <v>75</v>
      </c>
      <c r="D8436">
        <v>0</v>
      </c>
      <c r="F8436" t="s">
        <v>12331</v>
      </c>
      <c r="G8436" t="s">
        <v>12331</v>
      </c>
      <c r="H8436" t="s">
        <v>14703</v>
      </c>
      <c r="I8436" t="s">
        <v>37</v>
      </c>
      <c r="J8436" t="s">
        <v>14704</v>
      </c>
      <c r="K8436" t="s">
        <v>37</v>
      </c>
      <c r="L8436" t="s">
        <v>37</v>
      </c>
      <c r="M8436" t="s">
        <v>11094</v>
      </c>
      <c r="N8436" t="s">
        <v>11094</v>
      </c>
      <c r="O8436" t="s">
        <v>1250</v>
      </c>
      <c r="P8436" t="s">
        <v>9159</v>
      </c>
      <c r="Q8436" t="s">
        <v>9159</v>
      </c>
      <c r="R8436" t="s">
        <v>11492</v>
      </c>
      <c r="S8436" t="s">
        <v>164</v>
      </c>
      <c r="T8436" t="s">
        <v>6309</v>
      </c>
      <c r="U8436" t="s">
        <v>6310</v>
      </c>
      <c r="X8436">
        <v>2</v>
      </c>
      <c r="Y8436">
        <v>0</v>
      </c>
      <c r="Z8436">
        <v>0</v>
      </c>
      <c r="AA8436">
        <v>0</v>
      </c>
      <c r="AB8436">
        <v>2600</v>
      </c>
      <c r="AC8436" t="s">
        <v>47</v>
      </c>
      <c r="AD8436">
        <f>+VLOOKUP(T8436,items!$A$2:$D$1255,4,0)</f>
        <v>0</v>
      </c>
      <c r="AE8436">
        <f>+VLOOKUP(T8436,Tabla1[],5,0)</f>
        <v>0</v>
      </c>
      <c r="AF8436">
        <f t="shared" si="131"/>
        <v>9</v>
      </c>
    </row>
    <row r="8437" spans="1:32" x14ac:dyDescent="0.25">
      <c r="A8437">
        <v>107966</v>
      </c>
      <c r="B8437" t="s">
        <v>14702</v>
      </c>
      <c r="C8437" t="s">
        <v>75</v>
      </c>
      <c r="D8437">
        <v>0</v>
      </c>
      <c r="F8437" t="s">
        <v>12331</v>
      </c>
      <c r="G8437" t="s">
        <v>12331</v>
      </c>
      <c r="H8437" t="s">
        <v>14703</v>
      </c>
      <c r="I8437" t="s">
        <v>37</v>
      </c>
      <c r="J8437" t="s">
        <v>14704</v>
      </c>
      <c r="K8437" t="s">
        <v>37</v>
      </c>
      <c r="L8437" t="s">
        <v>37</v>
      </c>
      <c r="M8437" t="s">
        <v>11094</v>
      </c>
      <c r="N8437" t="s">
        <v>11094</v>
      </c>
      <c r="O8437" t="s">
        <v>1250</v>
      </c>
      <c r="P8437" t="s">
        <v>9159</v>
      </c>
      <c r="Q8437" t="s">
        <v>9159</v>
      </c>
      <c r="R8437" t="s">
        <v>11492</v>
      </c>
      <c r="S8437" t="s">
        <v>164</v>
      </c>
      <c r="T8437" t="s">
        <v>1290</v>
      </c>
      <c r="U8437" t="s">
        <v>1291</v>
      </c>
      <c r="X8437">
        <v>1</v>
      </c>
      <c r="Y8437">
        <v>0</v>
      </c>
      <c r="Z8437">
        <v>0</v>
      </c>
      <c r="AA8437">
        <v>0</v>
      </c>
      <c r="AB8437">
        <v>63900</v>
      </c>
      <c r="AC8437" t="s">
        <v>47</v>
      </c>
      <c r="AD8437">
        <f>+VLOOKUP(T8437,items!$A$2:$D$1255,4,0)</f>
        <v>0</v>
      </c>
      <c r="AE8437">
        <f>+VLOOKUP(T8437,Tabla1[],5,0)</f>
        <v>0</v>
      </c>
      <c r="AF8437">
        <f t="shared" si="131"/>
        <v>9</v>
      </c>
    </row>
    <row r="8438" spans="1:32" x14ac:dyDescent="0.25">
      <c r="A8438">
        <v>107966</v>
      </c>
      <c r="B8438" t="s">
        <v>14702</v>
      </c>
      <c r="C8438" t="s">
        <v>75</v>
      </c>
      <c r="D8438">
        <v>0</v>
      </c>
      <c r="F8438" t="s">
        <v>12331</v>
      </c>
      <c r="G8438" t="s">
        <v>12331</v>
      </c>
      <c r="H8438" t="s">
        <v>14703</v>
      </c>
      <c r="I8438" t="s">
        <v>37</v>
      </c>
      <c r="J8438" t="s">
        <v>14704</v>
      </c>
      <c r="K8438" t="s">
        <v>37</v>
      </c>
      <c r="L8438" t="s">
        <v>37</v>
      </c>
      <c r="M8438" t="s">
        <v>11094</v>
      </c>
      <c r="N8438" t="s">
        <v>11094</v>
      </c>
      <c r="O8438" t="s">
        <v>1250</v>
      </c>
      <c r="P8438" t="s">
        <v>9159</v>
      </c>
      <c r="Q8438" t="s">
        <v>9159</v>
      </c>
      <c r="R8438" t="s">
        <v>11492</v>
      </c>
      <c r="S8438" t="s">
        <v>164</v>
      </c>
      <c r="T8438" t="s">
        <v>6311</v>
      </c>
      <c r="U8438" t="s">
        <v>6312</v>
      </c>
      <c r="X8438">
        <v>2</v>
      </c>
      <c r="Y8438">
        <v>0</v>
      </c>
      <c r="Z8438">
        <v>0</v>
      </c>
      <c r="AA8438">
        <v>0</v>
      </c>
      <c r="AB8438">
        <v>800</v>
      </c>
      <c r="AC8438" t="s">
        <v>47</v>
      </c>
      <c r="AD8438">
        <f>+VLOOKUP(T8438,items!$A$2:$D$1255,4,0)</f>
        <v>0</v>
      </c>
      <c r="AE8438">
        <f>+VLOOKUP(T8438,Tabla1[],5,0)</f>
        <v>0</v>
      </c>
      <c r="AF8438">
        <f t="shared" si="131"/>
        <v>9</v>
      </c>
    </row>
    <row r="8439" spans="1:32" x14ac:dyDescent="0.25">
      <c r="A8439">
        <v>107969</v>
      </c>
      <c r="B8439" t="s">
        <v>14705</v>
      </c>
      <c r="C8439" t="s">
        <v>75</v>
      </c>
      <c r="D8439">
        <v>0</v>
      </c>
      <c r="F8439" t="s">
        <v>12331</v>
      </c>
      <c r="G8439" t="s">
        <v>12569</v>
      </c>
      <c r="H8439" t="s">
        <v>14706</v>
      </c>
      <c r="I8439" t="s">
        <v>37</v>
      </c>
      <c r="J8439" t="s">
        <v>37</v>
      </c>
      <c r="K8439" t="s">
        <v>37</v>
      </c>
      <c r="L8439" t="s">
        <v>37</v>
      </c>
      <c r="M8439" t="s">
        <v>10057</v>
      </c>
      <c r="N8439" t="s">
        <v>12871</v>
      </c>
      <c r="O8439" t="s">
        <v>12980</v>
      </c>
      <c r="P8439" t="s">
        <v>13985</v>
      </c>
      <c r="Q8439" t="s">
        <v>10706</v>
      </c>
      <c r="R8439" t="s">
        <v>8481</v>
      </c>
      <c r="S8439" t="s">
        <v>64</v>
      </c>
      <c r="T8439" t="s">
        <v>2855</v>
      </c>
      <c r="U8439" t="s">
        <v>2856</v>
      </c>
      <c r="X8439">
        <v>2</v>
      </c>
      <c r="Y8439">
        <v>0</v>
      </c>
      <c r="Z8439">
        <v>0</v>
      </c>
      <c r="AA8439">
        <v>0</v>
      </c>
      <c r="AB8439">
        <v>1234656</v>
      </c>
      <c r="AC8439" t="s">
        <v>178</v>
      </c>
      <c r="AD8439">
        <f>+VLOOKUP(T8439,items!$A$2:$D$1255,4,0)</f>
        <v>0</v>
      </c>
      <c r="AE8439">
        <f>+VLOOKUP(T8439,Tabla1[],5,0)</f>
        <v>0</v>
      </c>
      <c r="AF8439">
        <f t="shared" si="131"/>
        <v>10</v>
      </c>
    </row>
    <row r="8440" spans="1:32" x14ac:dyDescent="0.25">
      <c r="A8440">
        <v>107969</v>
      </c>
      <c r="B8440" t="s">
        <v>14705</v>
      </c>
      <c r="C8440" t="s">
        <v>75</v>
      </c>
      <c r="D8440">
        <v>0</v>
      </c>
      <c r="F8440" t="s">
        <v>12331</v>
      </c>
      <c r="G8440" t="s">
        <v>12569</v>
      </c>
      <c r="H8440" t="s">
        <v>14706</v>
      </c>
      <c r="I8440" t="s">
        <v>37</v>
      </c>
      <c r="J8440" t="s">
        <v>37</v>
      </c>
      <c r="K8440" t="s">
        <v>37</v>
      </c>
      <c r="L8440" t="s">
        <v>37</v>
      </c>
      <c r="M8440" t="s">
        <v>10057</v>
      </c>
      <c r="N8440" t="s">
        <v>12871</v>
      </c>
      <c r="O8440" t="s">
        <v>12980</v>
      </c>
      <c r="P8440" t="s">
        <v>13985</v>
      </c>
      <c r="Q8440" t="s">
        <v>10706</v>
      </c>
      <c r="R8440" t="s">
        <v>8481</v>
      </c>
      <c r="S8440" t="s">
        <v>64</v>
      </c>
      <c r="T8440" t="s">
        <v>347</v>
      </c>
      <c r="U8440" t="s">
        <v>348</v>
      </c>
      <c r="W8440" t="s">
        <v>1434</v>
      </c>
      <c r="X8440">
        <v>1</v>
      </c>
      <c r="Y8440">
        <v>12120</v>
      </c>
      <c r="Z8440">
        <v>0</v>
      </c>
      <c r="AA8440">
        <v>0</v>
      </c>
      <c r="AB8440">
        <v>1509698</v>
      </c>
      <c r="AC8440" t="s">
        <v>178</v>
      </c>
      <c r="AD8440">
        <f>+VLOOKUP(T8440,items!$A$2:$D$1255,4,0)</f>
        <v>0</v>
      </c>
      <c r="AE8440">
        <f>+VLOOKUP(T8440,Tabla1[],5,0)</f>
        <v>0</v>
      </c>
      <c r="AF8440">
        <f t="shared" si="131"/>
        <v>10</v>
      </c>
    </row>
    <row r="8441" spans="1:32" x14ac:dyDescent="0.25">
      <c r="A8441">
        <v>107969</v>
      </c>
      <c r="B8441" t="s">
        <v>14705</v>
      </c>
      <c r="C8441" t="s">
        <v>75</v>
      </c>
      <c r="D8441">
        <v>0</v>
      </c>
      <c r="F8441" t="s">
        <v>12331</v>
      </c>
      <c r="G8441" t="s">
        <v>12569</v>
      </c>
      <c r="H8441" t="s">
        <v>14706</v>
      </c>
      <c r="I8441" t="s">
        <v>37</v>
      </c>
      <c r="J8441" t="s">
        <v>37</v>
      </c>
      <c r="K8441" t="s">
        <v>37</v>
      </c>
      <c r="L8441" t="s">
        <v>37</v>
      </c>
      <c r="M8441" t="s">
        <v>10057</v>
      </c>
      <c r="N8441" t="s">
        <v>12871</v>
      </c>
      <c r="O8441" t="s">
        <v>12980</v>
      </c>
      <c r="P8441" t="s">
        <v>13985</v>
      </c>
      <c r="Q8441" t="s">
        <v>10706</v>
      </c>
      <c r="R8441" t="s">
        <v>8481</v>
      </c>
      <c r="S8441" t="s">
        <v>64</v>
      </c>
      <c r="T8441" t="s">
        <v>347</v>
      </c>
      <c r="U8441" t="s">
        <v>348</v>
      </c>
      <c r="W8441" t="s">
        <v>1434</v>
      </c>
      <c r="X8441">
        <v>1</v>
      </c>
      <c r="Y8441">
        <v>4500</v>
      </c>
      <c r="Z8441">
        <v>0</v>
      </c>
      <c r="AA8441">
        <v>0</v>
      </c>
      <c r="AB8441">
        <v>2160000</v>
      </c>
      <c r="AC8441" t="s">
        <v>178</v>
      </c>
      <c r="AD8441">
        <f>+VLOOKUP(T8441,items!$A$2:$D$1255,4,0)</f>
        <v>0</v>
      </c>
      <c r="AE8441">
        <f>+VLOOKUP(T8441,Tabla1[],5,0)</f>
        <v>0</v>
      </c>
      <c r="AF8441">
        <f t="shared" si="131"/>
        <v>10</v>
      </c>
    </row>
    <row r="8442" spans="1:32" x14ac:dyDescent="0.25">
      <c r="A8442">
        <v>107969</v>
      </c>
      <c r="B8442" t="s">
        <v>14705</v>
      </c>
      <c r="C8442" t="s">
        <v>75</v>
      </c>
      <c r="D8442">
        <v>0</v>
      </c>
      <c r="F8442" t="s">
        <v>12331</v>
      </c>
      <c r="G8442" t="s">
        <v>12569</v>
      </c>
      <c r="H8442" t="s">
        <v>14706</v>
      </c>
      <c r="I8442" t="s">
        <v>37</v>
      </c>
      <c r="J8442" t="s">
        <v>37</v>
      </c>
      <c r="K8442" t="s">
        <v>37</v>
      </c>
      <c r="L8442" t="s">
        <v>37</v>
      </c>
      <c r="M8442" t="s">
        <v>10057</v>
      </c>
      <c r="N8442" t="s">
        <v>12871</v>
      </c>
      <c r="O8442" t="s">
        <v>12980</v>
      </c>
      <c r="P8442" t="s">
        <v>13985</v>
      </c>
      <c r="Q8442" t="s">
        <v>10706</v>
      </c>
      <c r="R8442" t="s">
        <v>8481</v>
      </c>
      <c r="S8442" t="s">
        <v>64</v>
      </c>
      <c r="T8442" t="s">
        <v>1447</v>
      </c>
      <c r="U8442" t="s">
        <v>1448</v>
      </c>
      <c r="X8442">
        <v>2</v>
      </c>
      <c r="Y8442">
        <v>6060</v>
      </c>
      <c r="Z8442">
        <v>0</v>
      </c>
      <c r="AA8442">
        <v>0</v>
      </c>
      <c r="AB8442">
        <v>5278804</v>
      </c>
      <c r="AC8442" t="s">
        <v>178</v>
      </c>
      <c r="AD8442">
        <f>+VLOOKUP(T8442,items!$A$2:$D$1255,4,0)</f>
        <v>0</v>
      </c>
      <c r="AE8442">
        <f>+VLOOKUP(T8442,Tabla1[],5,0)</f>
        <v>0</v>
      </c>
      <c r="AF8442">
        <f t="shared" si="131"/>
        <v>10</v>
      </c>
    </row>
    <row r="8443" spans="1:32" x14ac:dyDescent="0.25">
      <c r="A8443">
        <v>107969</v>
      </c>
      <c r="B8443" t="s">
        <v>14705</v>
      </c>
      <c r="C8443" t="s">
        <v>75</v>
      </c>
      <c r="D8443">
        <v>0</v>
      </c>
      <c r="F8443" t="s">
        <v>12331</v>
      </c>
      <c r="G8443" t="s">
        <v>12569</v>
      </c>
      <c r="H8443" t="s">
        <v>14706</v>
      </c>
      <c r="I8443" t="s">
        <v>37</v>
      </c>
      <c r="J8443" t="s">
        <v>37</v>
      </c>
      <c r="K8443" t="s">
        <v>37</v>
      </c>
      <c r="L8443" t="s">
        <v>37</v>
      </c>
      <c r="M8443" t="s">
        <v>10057</v>
      </c>
      <c r="N8443" t="s">
        <v>12871</v>
      </c>
      <c r="O8443" t="s">
        <v>12980</v>
      </c>
      <c r="P8443" t="s">
        <v>13985</v>
      </c>
      <c r="Q8443" t="s">
        <v>10706</v>
      </c>
      <c r="R8443" t="s">
        <v>8481</v>
      </c>
      <c r="S8443" t="s">
        <v>64</v>
      </c>
      <c r="T8443" t="s">
        <v>1449</v>
      </c>
      <c r="U8443" t="s">
        <v>1450</v>
      </c>
      <c r="V8443" t="s">
        <v>781</v>
      </c>
      <c r="W8443" t="s">
        <v>14707</v>
      </c>
      <c r="X8443">
        <v>2</v>
      </c>
      <c r="Y8443">
        <v>6060</v>
      </c>
      <c r="Z8443">
        <v>0</v>
      </c>
      <c r="AA8443">
        <v>4500</v>
      </c>
      <c r="AB8443">
        <v>22484450</v>
      </c>
      <c r="AC8443" t="s">
        <v>178</v>
      </c>
      <c r="AD8443" t="str">
        <f>+VLOOKUP(T8443,items!$A$2:$D$1255,4,0)</f>
        <v>PERGOLA</v>
      </c>
      <c r="AE8443" t="str">
        <f>+VLOOKUP(T8443,Tabla1[],5,0)</f>
        <v>PERGOLITE</v>
      </c>
      <c r="AF8443">
        <f t="shared" si="131"/>
        <v>10</v>
      </c>
    </row>
    <row r="8444" spans="1:32" x14ac:dyDescent="0.25">
      <c r="A8444">
        <v>107969</v>
      </c>
      <c r="B8444" t="s">
        <v>14705</v>
      </c>
      <c r="C8444" t="s">
        <v>75</v>
      </c>
      <c r="D8444">
        <v>0</v>
      </c>
      <c r="F8444" t="s">
        <v>12331</v>
      </c>
      <c r="G8444" t="s">
        <v>12569</v>
      </c>
      <c r="H8444" t="s">
        <v>14706</v>
      </c>
      <c r="I8444" t="s">
        <v>37</v>
      </c>
      <c r="J8444" t="s">
        <v>37</v>
      </c>
      <c r="K8444" t="s">
        <v>37</v>
      </c>
      <c r="L8444" t="s">
        <v>37</v>
      </c>
      <c r="M8444" t="s">
        <v>10057</v>
      </c>
      <c r="N8444" t="s">
        <v>12871</v>
      </c>
      <c r="O8444" t="s">
        <v>12980</v>
      </c>
      <c r="P8444" t="s">
        <v>13985</v>
      </c>
      <c r="Q8444" t="s">
        <v>10706</v>
      </c>
      <c r="R8444" t="s">
        <v>8481</v>
      </c>
      <c r="S8444" t="s">
        <v>64</v>
      </c>
      <c r="T8444" t="s">
        <v>94</v>
      </c>
      <c r="U8444" t="s">
        <v>12261</v>
      </c>
      <c r="X8444">
        <v>1</v>
      </c>
      <c r="Y8444">
        <v>0</v>
      </c>
      <c r="Z8444">
        <v>0</v>
      </c>
      <c r="AA8444">
        <v>0</v>
      </c>
      <c r="AB8444">
        <v>1000000</v>
      </c>
      <c r="AC8444" t="s">
        <v>178</v>
      </c>
      <c r="AD8444" t="e">
        <f>+VLOOKUP(T8444,items!$A$2:$D$1255,4,0)</f>
        <v>#N/A</v>
      </c>
      <c r="AE8444" t="e">
        <f>+VLOOKUP(T8444,Tabla1[],5,0)</f>
        <v>#N/A</v>
      </c>
      <c r="AF8444">
        <f t="shared" si="131"/>
        <v>10</v>
      </c>
    </row>
    <row r="8445" spans="1:32" x14ac:dyDescent="0.25">
      <c r="A8445">
        <v>107969</v>
      </c>
      <c r="B8445" t="s">
        <v>14705</v>
      </c>
      <c r="C8445" t="s">
        <v>75</v>
      </c>
      <c r="D8445">
        <v>0</v>
      </c>
      <c r="F8445" t="s">
        <v>12331</v>
      </c>
      <c r="G8445" t="s">
        <v>12569</v>
      </c>
      <c r="H8445" t="s">
        <v>14706</v>
      </c>
      <c r="I8445" t="s">
        <v>37</v>
      </c>
      <c r="J8445" t="s">
        <v>37</v>
      </c>
      <c r="K8445" t="s">
        <v>37</v>
      </c>
      <c r="L8445" t="s">
        <v>37</v>
      </c>
      <c r="M8445" t="s">
        <v>10057</v>
      </c>
      <c r="N8445" t="s">
        <v>12871</v>
      </c>
      <c r="O8445" t="s">
        <v>12980</v>
      </c>
      <c r="P8445" t="s">
        <v>13985</v>
      </c>
      <c r="Q8445" t="s">
        <v>10706</v>
      </c>
      <c r="R8445" t="s">
        <v>8481</v>
      </c>
      <c r="S8445" t="s">
        <v>64</v>
      </c>
      <c r="T8445" t="s">
        <v>1805</v>
      </c>
      <c r="U8445" t="s">
        <v>1806</v>
      </c>
      <c r="X8445">
        <v>6</v>
      </c>
      <c r="Y8445">
        <v>6060</v>
      </c>
      <c r="Z8445">
        <v>0</v>
      </c>
      <c r="AA8445">
        <v>0</v>
      </c>
      <c r="AB8445">
        <v>4137726</v>
      </c>
      <c r="AC8445" t="s">
        <v>178</v>
      </c>
      <c r="AD8445">
        <f>+VLOOKUP(T8445,items!$A$2:$D$1255,4,0)</f>
        <v>0</v>
      </c>
      <c r="AE8445">
        <f>+VLOOKUP(T8445,Tabla1[],5,0)</f>
        <v>0</v>
      </c>
      <c r="AF8445">
        <f t="shared" si="131"/>
        <v>10</v>
      </c>
    </row>
    <row r="8446" spans="1:32" x14ac:dyDescent="0.25">
      <c r="A8446">
        <v>107969</v>
      </c>
      <c r="B8446" t="s">
        <v>14705</v>
      </c>
      <c r="C8446" t="s">
        <v>75</v>
      </c>
      <c r="D8446">
        <v>0</v>
      </c>
      <c r="F8446" t="s">
        <v>12331</v>
      </c>
      <c r="G8446" t="s">
        <v>12569</v>
      </c>
      <c r="H8446" t="s">
        <v>14706</v>
      </c>
      <c r="I8446" t="s">
        <v>37</v>
      </c>
      <c r="J8446" t="s">
        <v>37</v>
      </c>
      <c r="K8446" t="s">
        <v>37</v>
      </c>
      <c r="L8446" t="s">
        <v>37</v>
      </c>
      <c r="M8446" t="s">
        <v>10057</v>
      </c>
      <c r="N8446" t="s">
        <v>12871</v>
      </c>
      <c r="O8446" t="s">
        <v>12980</v>
      </c>
      <c r="P8446" t="s">
        <v>13985</v>
      </c>
      <c r="Q8446" t="s">
        <v>10706</v>
      </c>
      <c r="R8446" t="s">
        <v>8481</v>
      </c>
      <c r="S8446" t="s">
        <v>64</v>
      </c>
      <c r="T8446" t="s">
        <v>392</v>
      </c>
      <c r="U8446" t="s">
        <v>393</v>
      </c>
      <c r="X8446">
        <v>1</v>
      </c>
      <c r="Y8446">
        <v>0</v>
      </c>
      <c r="Z8446">
        <v>0</v>
      </c>
      <c r="AA8446">
        <v>0</v>
      </c>
      <c r="AB8446">
        <v>500000</v>
      </c>
      <c r="AC8446" t="s">
        <v>178</v>
      </c>
      <c r="AD8446" t="e">
        <f>+VLOOKUP(T8446,items!$A$2:$D$1255,4,0)</f>
        <v>#N/A</v>
      </c>
      <c r="AE8446" t="e">
        <f>+VLOOKUP(T8446,Tabla1[],5,0)</f>
        <v>#N/A</v>
      </c>
      <c r="AF8446">
        <f t="shared" si="131"/>
        <v>10</v>
      </c>
    </row>
    <row r="8447" spans="1:32" x14ac:dyDescent="0.25">
      <c r="A8447">
        <v>107972</v>
      </c>
      <c r="B8447" t="s">
        <v>14708</v>
      </c>
      <c r="C8447" t="s">
        <v>75</v>
      </c>
      <c r="D8447">
        <v>0</v>
      </c>
      <c r="F8447" t="s">
        <v>6292</v>
      </c>
      <c r="G8447" t="s">
        <v>12569</v>
      </c>
      <c r="H8447" t="s">
        <v>14709</v>
      </c>
      <c r="I8447" t="s">
        <v>14710</v>
      </c>
      <c r="J8447" t="s">
        <v>37</v>
      </c>
      <c r="K8447" t="s">
        <v>37</v>
      </c>
      <c r="L8447" t="s">
        <v>37</v>
      </c>
      <c r="M8447" t="s">
        <v>171</v>
      </c>
      <c r="N8447" t="s">
        <v>12980</v>
      </c>
      <c r="O8447" t="s">
        <v>12872</v>
      </c>
      <c r="P8447" t="s">
        <v>11463</v>
      </c>
      <c r="Q8447" t="s">
        <v>14074</v>
      </c>
      <c r="R8447" t="s">
        <v>11774</v>
      </c>
      <c r="S8447" t="s">
        <v>108</v>
      </c>
      <c r="T8447" t="s">
        <v>429</v>
      </c>
      <c r="U8447" t="s">
        <v>430</v>
      </c>
      <c r="X8447">
        <v>1</v>
      </c>
      <c r="Y8447">
        <v>0</v>
      </c>
      <c r="Z8447">
        <v>0</v>
      </c>
      <c r="AA8447">
        <v>0</v>
      </c>
      <c r="AB8447">
        <v>156274</v>
      </c>
      <c r="AC8447" t="s">
        <v>3553</v>
      </c>
      <c r="AD8447">
        <f>+VLOOKUP(T8447,items!$A$2:$D$1255,4,0)</f>
        <v>0</v>
      </c>
      <c r="AE8447">
        <f>+VLOOKUP(T8447,Tabla1[],5,0)</f>
        <v>0</v>
      </c>
      <c r="AF8447">
        <f t="shared" si="131"/>
        <v>11</v>
      </c>
    </row>
    <row r="8448" spans="1:32" x14ac:dyDescent="0.25">
      <c r="A8448">
        <v>107972</v>
      </c>
      <c r="B8448" t="s">
        <v>14708</v>
      </c>
      <c r="C8448" t="s">
        <v>75</v>
      </c>
      <c r="D8448">
        <v>0</v>
      </c>
      <c r="F8448" t="s">
        <v>6292</v>
      </c>
      <c r="G8448" t="s">
        <v>12569</v>
      </c>
      <c r="H8448" t="s">
        <v>14709</v>
      </c>
      <c r="I8448" t="s">
        <v>14710</v>
      </c>
      <c r="J8448" t="s">
        <v>37</v>
      </c>
      <c r="K8448" t="s">
        <v>37</v>
      </c>
      <c r="L8448" t="s">
        <v>37</v>
      </c>
      <c r="M8448" t="s">
        <v>171</v>
      </c>
      <c r="N8448" t="s">
        <v>12980</v>
      </c>
      <c r="O8448" t="s">
        <v>12872</v>
      </c>
      <c r="P8448" t="s">
        <v>11463</v>
      </c>
      <c r="Q8448" t="s">
        <v>14074</v>
      </c>
      <c r="R8448" t="s">
        <v>11774</v>
      </c>
      <c r="S8448" t="s">
        <v>108</v>
      </c>
      <c r="T8448" t="s">
        <v>7509</v>
      </c>
      <c r="U8448" t="s">
        <v>9780</v>
      </c>
      <c r="X8448">
        <v>1</v>
      </c>
      <c r="Y8448">
        <v>0</v>
      </c>
      <c r="Z8448">
        <v>0</v>
      </c>
      <c r="AA8448">
        <v>0</v>
      </c>
      <c r="AB8448">
        <v>35190</v>
      </c>
      <c r="AC8448" t="s">
        <v>3553</v>
      </c>
      <c r="AD8448">
        <f>+VLOOKUP(T8448,items!$A$2:$D$1255,4,0)</f>
        <v>0</v>
      </c>
      <c r="AE8448">
        <f>+VLOOKUP(T8448,Tabla1[],5,0)</f>
        <v>0</v>
      </c>
      <c r="AF8448">
        <f t="shared" si="131"/>
        <v>11</v>
      </c>
    </row>
    <row r="8449" spans="1:34" x14ac:dyDescent="0.25">
      <c r="A8449">
        <v>107972</v>
      </c>
      <c r="B8449" t="s">
        <v>14708</v>
      </c>
      <c r="C8449" t="s">
        <v>75</v>
      </c>
      <c r="D8449">
        <v>0</v>
      </c>
      <c r="F8449" t="s">
        <v>6292</v>
      </c>
      <c r="G8449" t="s">
        <v>12569</v>
      </c>
      <c r="H8449" t="s">
        <v>14709</v>
      </c>
      <c r="I8449" t="s">
        <v>14710</v>
      </c>
      <c r="J8449" t="s">
        <v>37</v>
      </c>
      <c r="K8449" t="s">
        <v>37</v>
      </c>
      <c r="L8449" t="s">
        <v>37</v>
      </c>
      <c r="M8449" t="s">
        <v>171</v>
      </c>
      <c r="N8449" t="s">
        <v>12980</v>
      </c>
      <c r="O8449" t="s">
        <v>12872</v>
      </c>
      <c r="P8449" t="s">
        <v>11463</v>
      </c>
      <c r="Q8449" t="s">
        <v>14074</v>
      </c>
      <c r="R8449" t="s">
        <v>11774</v>
      </c>
      <c r="S8449" t="s">
        <v>108</v>
      </c>
      <c r="T8449" t="s">
        <v>91</v>
      </c>
      <c r="U8449" t="s">
        <v>92</v>
      </c>
      <c r="W8449" t="s">
        <v>111</v>
      </c>
      <c r="X8449">
        <v>1</v>
      </c>
      <c r="Y8449">
        <v>2492</v>
      </c>
      <c r="Z8449">
        <v>1990</v>
      </c>
      <c r="AA8449">
        <v>0</v>
      </c>
      <c r="AB8449">
        <v>6623036</v>
      </c>
      <c r="AC8449" t="s">
        <v>3553</v>
      </c>
      <c r="AD8449" t="str">
        <f>+VLOOKUP(T8449,items!$A$2:$D$1255,4,0)</f>
        <v>FLEXIGLASS</v>
      </c>
      <c r="AE8449">
        <f>+VLOOKUP(T8449,Tabla1[],5,0)</f>
        <v>0</v>
      </c>
      <c r="AF8449">
        <f t="shared" si="131"/>
        <v>11</v>
      </c>
    </row>
    <row r="8450" spans="1:34" x14ac:dyDescent="0.25">
      <c r="A8450">
        <v>107972</v>
      </c>
      <c r="B8450" t="s">
        <v>14708</v>
      </c>
      <c r="C8450" t="s">
        <v>75</v>
      </c>
      <c r="D8450">
        <v>0</v>
      </c>
      <c r="F8450" t="s">
        <v>6292</v>
      </c>
      <c r="G8450" t="s">
        <v>12569</v>
      </c>
      <c r="H8450" t="s">
        <v>14709</v>
      </c>
      <c r="I8450" t="s">
        <v>14710</v>
      </c>
      <c r="J8450" t="s">
        <v>37</v>
      </c>
      <c r="K8450" t="s">
        <v>37</v>
      </c>
      <c r="L8450" t="s">
        <v>37</v>
      </c>
      <c r="M8450" t="s">
        <v>171</v>
      </c>
      <c r="N8450" t="s">
        <v>12980</v>
      </c>
      <c r="O8450" t="s">
        <v>12872</v>
      </c>
      <c r="P8450" t="s">
        <v>11463</v>
      </c>
      <c r="Q8450" t="s">
        <v>14074</v>
      </c>
      <c r="R8450" t="s">
        <v>11774</v>
      </c>
      <c r="S8450" t="s">
        <v>108</v>
      </c>
      <c r="T8450" t="s">
        <v>5857</v>
      </c>
      <c r="U8450" t="s">
        <v>14711</v>
      </c>
      <c r="X8450">
        <v>1</v>
      </c>
      <c r="Y8450">
        <v>0</v>
      </c>
      <c r="Z8450">
        <v>0</v>
      </c>
      <c r="AA8450">
        <v>0</v>
      </c>
      <c r="AB8450">
        <v>30813</v>
      </c>
      <c r="AC8450" t="s">
        <v>3553</v>
      </c>
      <c r="AD8450">
        <f>+VLOOKUP(T8450,items!$A$2:$D$1255,4,0)</f>
        <v>0</v>
      </c>
      <c r="AE8450">
        <f>+VLOOKUP(T8450,Tabla1[],5,0)</f>
        <v>0</v>
      </c>
      <c r="AF8450">
        <f t="shared" ref="AF8450:AF8513" si="132">+MONTH(O8450)</f>
        <v>11</v>
      </c>
    </row>
    <row r="8451" spans="1:34" x14ac:dyDescent="0.25">
      <c r="A8451">
        <v>107972</v>
      </c>
      <c r="B8451" t="s">
        <v>14708</v>
      </c>
      <c r="C8451" t="s">
        <v>75</v>
      </c>
      <c r="D8451">
        <v>0</v>
      </c>
      <c r="F8451" t="s">
        <v>6292</v>
      </c>
      <c r="G8451" t="s">
        <v>12569</v>
      </c>
      <c r="H8451" t="s">
        <v>14709</v>
      </c>
      <c r="I8451" t="s">
        <v>14710</v>
      </c>
      <c r="J8451" t="s">
        <v>37</v>
      </c>
      <c r="K8451" t="s">
        <v>37</v>
      </c>
      <c r="L8451" t="s">
        <v>37</v>
      </c>
      <c r="M8451" t="s">
        <v>171</v>
      </c>
      <c r="N8451" t="s">
        <v>12980</v>
      </c>
      <c r="O8451" t="s">
        <v>12872</v>
      </c>
      <c r="P8451" t="s">
        <v>11463</v>
      </c>
      <c r="Q8451" t="s">
        <v>14074</v>
      </c>
      <c r="R8451" t="s">
        <v>11774</v>
      </c>
      <c r="S8451" t="s">
        <v>108</v>
      </c>
      <c r="T8451" t="s">
        <v>5859</v>
      </c>
      <c r="U8451" t="s">
        <v>5860</v>
      </c>
      <c r="X8451">
        <v>1</v>
      </c>
      <c r="Y8451">
        <v>0</v>
      </c>
      <c r="Z8451">
        <v>0</v>
      </c>
      <c r="AA8451">
        <v>0</v>
      </c>
      <c r="AB8451">
        <v>560108</v>
      </c>
      <c r="AC8451" t="s">
        <v>3553</v>
      </c>
      <c r="AD8451">
        <f>+VLOOKUP(T8451,items!$A$2:$D$1255,4,0)</f>
        <v>0</v>
      </c>
      <c r="AE8451">
        <f>+VLOOKUP(T8451,Tabla1[],5,0)</f>
        <v>0</v>
      </c>
      <c r="AF8451">
        <f t="shared" si="132"/>
        <v>11</v>
      </c>
    </row>
    <row r="8452" spans="1:34" x14ac:dyDescent="0.25">
      <c r="A8452">
        <v>107972</v>
      </c>
      <c r="B8452" t="s">
        <v>14708</v>
      </c>
      <c r="C8452" t="s">
        <v>75</v>
      </c>
      <c r="D8452">
        <v>0</v>
      </c>
      <c r="F8452" t="s">
        <v>6292</v>
      </c>
      <c r="G8452" t="s">
        <v>12569</v>
      </c>
      <c r="H8452" t="s">
        <v>14709</v>
      </c>
      <c r="I8452" t="s">
        <v>14710</v>
      </c>
      <c r="J8452" t="s">
        <v>37</v>
      </c>
      <c r="K8452" t="s">
        <v>37</v>
      </c>
      <c r="L8452" t="s">
        <v>37</v>
      </c>
      <c r="M8452" t="s">
        <v>171</v>
      </c>
      <c r="N8452" t="s">
        <v>12980</v>
      </c>
      <c r="O8452" t="s">
        <v>12872</v>
      </c>
      <c r="P8452" t="s">
        <v>11463</v>
      </c>
      <c r="Q8452" t="s">
        <v>14074</v>
      </c>
      <c r="R8452" t="s">
        <v>11774</v>
      </c>
      <c r="S8452" t="s">
        <v>108</v>
      </c>
      <c r="T8452" t="s">
        <v>94</v>
      </c>
      <c r="U8452" t="s">
        <v>12261</v>
      </c>
      <c r="X8452">
        <v>1</v>
      </c>
      <c r="Y8452">
        <v>0</v>
      </c>
      <c r="Z8452">
        <v>0</v>
      </c>
      <c r="AA8452">
        <v>0</v>
      </c>
      <c r="AB8452">
        <v>500000</v>
      </c>
      <c r="AC8452" t="s">
        <v>3553</v>
      </c>
      <c r="AD8452" t="e">
        <f>+VLOOKUP(T8452,items!$A$2:$D$1255,4,0)</f>
        <v>#N/A</v>
      </c>
      <c r="AE8452" t="e">
        <f>+VLOOKUP(T8452,Tabla1[],5,0)</f>
        <v>#N/A</v>
      </c>
      <c r="AF8452">
        <f t="shared" si="132"/>
        <v>11</v>
      </c>
    </row>
    <row r="8453" spans="1:34" x14ac:dyDescent="0.25">
      <c r="A8453">
        <v>107972</v>
      </c>
      <c r="B8453" t="s">
        <v>14708</v>
      </c>
      <c r="C8453" t="s">
        <v>75</v>
      </c>
      <c r="D8453">
        <v>0</v>
      </c>
      <c r="F8453" t="s">
        <v>6292</v>
      </c>
      <c r="G8453" t="s">
        <v>12569</v>
      </c>
      <c r="H8453" t="s">
        <v>14709</v>
      </c>
      <c r="I8453" t="s">
        <v>14710</v>
      </c>
      <c r="J8453" t="s">
        <v>37</v>
      </c>
      <c r="K8453" t="s">
        <v>37</v>
      </c>
      <c r="L8453" t="s">
        <v>37</v>
      </c>
      <c r="M8453" t="s">
        <v>171</v>
      </c>
      <c r="N8453" t="s">
        <v>12980</v>
      </c>
      <c r="O8453" t="s">
        <v>12872</v>
      </c>
      <c r="P8453" t="s">
        <v>11463</v>
      </c>
      <c r="Q8453" t="s">
        <v>14074</v>
      </c>
      <c r="R8453" t="s">
        <v>11774</v>
      </c>
      <c r="S8453" t="s">
        <v>108</v>
      </c>
      <c r="T8453" t="s">
        <v>392</v>
      </c>
      <c r="U8453" t="s">
        <v>393</v>
      </c>
      <c r="X8453">
        <v>1</v>
      </c>
      <c r="Y8453">
        <v>0</v>
      </c>
      <c r="Z8453">
        <v>0</v>
      </c>
      <c r="AA8453">
        <v>0</v>
      </c>
      <c r="AB8453">
        <v>800000</v>
      </c>
      <c r="AC8453" t="s">
        <v>3553</v>
      </c>
      <c r="AD8453" t="e">
        <f>+VLOOKUP(T8453,items!$A$2:$D$1255,4,0)</f>
        <v>#N/A</v>
      </c>
      <c r="AE8453" t="e">
        <f>+VLOOKUP(T8453,Tabla1[],5,0)</f>
        <v>#N/A</v>
      </c>
      <c r="AF8453">
        <f t="shared" si="132"/>
        <v>11</v>
      </c>
    </row>
    <row r="8454" spans="1:34" x14ac:dyDescent="0.25">
      <c r="A8454">
        <v>107973</v>
      </c>
      <c r="B8454" t="s">
        <v>3049</v>
      </c>
      <c r="C8454" t="s">
        <v>75</v>
      </c>
      <c r="D8454">
        <v>0</v>
      </c>
      <c r="F8454" t="s">
        <v>12331</v>
      </c>
      <c r="G8454" t="s">
        <v>12331</v>
      </c>
      <c r="H8454" t="s">
        <v>14712</v>
      </c>
      <c r="I8454" t="s">
        <v>37</v>
      </c>
      <c r="J8454" t="s">
        <v>14713</v>
      </c>
      <c r="K8454" t="s">
        <v>37</v>
      </c>
      <c r="L8454" t="s">
        <v>37</v>
      </c>
      <c r="M8454" t="s">
        <v>11094</v>
      </c>
      <c r="N8454" t="s">
        <v>11094</v>
      </c>
      <c r="O8454" t="s">
        <v>1250</v>
      </c>
      <c r="P8454" t="s">
        <v>9159</v>
      </c>
      <c r="Q8454" t="s">
        <v>9159</v>
      </c>
      <c r="R8454" t="s">
        <v>11492</v>
      </c>
      <c r="S8454" t="s">
        <v>164</v>
      </c>
      <c r="T8454" t="s">
        <v>165</v>
      </c>
      <c r="U8454" t="s">
        <v>166</v>
      </c>
      <c r="X8454">
        <v>4</v>
      </c>
      <c r="Y8454">
        <v>0</v>
      </c>
      <c r="Z8454">
        <v>0</v>
      </c>
      <c r="AA8454">
        <v>0</v>
      </c>
      <c r="AB8454">
        <v>210400</v>
      </c>
      <c r="AC8454" t="s">
        <v>47</v>
      </c>
      <c r="AD8454">
        <f>+VLOOKUP(T8454,items!$A$2:$D$1255,4,0)</f>
        <v>0</v>
      </c>
      <c r="AE8454">
        <f>+VLOOKUP(T8454,Tabla1[],5,0)</f>
        <v>0</v>
      </c>
      <c r="AF8454">
        <f t="shared" si="132"/>
        <v>9</v>
      </c>
    </row>
    <row r="8455" spans="1:34" x14ac:dyDescent="0.25">
      <c r="A8455">
        <v>107988</v>
      </c>
      <c r="B8455" t="s">
        <v>9327</v>
      </c>
      <c r="C8455" t="s">
        <v>75</v>
      </c>
      <c r="D8455">
        <v>0</v>
      </c>
      <c r="F8455" t="s">
        <v>12331</v>
      </c>
      <c r="G8455" t="s">
        <v>12331</v>
      </c>
      <c r="H8455" t="s">
        <v>14714</v>
      </c>
      <c r="I8455" t="s">
        <v>37</v>
      </c>
      <c r="J8455" t="s">
        <v>14715</v>
      </c>
      <c r="K8455" t="s">
        <v>37</v>
      </c>
      <c r="L8455" t="s">
        <v>37</v>
      </c>
      <c r="M8455" t="s">
        <v>11094</v>
      </c>
      <c r="N8455" t="s">
        <v>11094</v>
      </c>
      <c r="O8455" t="s">
        <v>1250</v>
      </c>
      <c r="P8455" t="s">
        <v>9159</v>
      </c>
      <c r="Q8455" t="s">
        <v>9159</v>
      </c>
      <c r="R8455" t="s">
        <v>11492</v>
      </c>
      <c r="S8455" t="s">
        <v>164</v>
      </c>
      <c r="T8455" t="s">
        <v>14716</v>
      </c>
      <c r="U8455" t="s">
        <v>14717</v>
      </c>
      <c r="X8455">
        <v>2</v>
      </c>
      <c r="Y8455">
        <v>0</v>
      </c>
      <c r="Z8455">
        <v>0</v>
      </c>
      <c r="AA8455">
        <v>0</v>
      </c>
      <c r="AB8455">
        <v>379782</v>
      </c>
      <c r="AC8455" t="s">
        <v>47</v>
      </c>
      <c r="AD8455">
        <f>+VLOOKUP(T8455,items!$A$2:$D$1255,4,0)</f>
        <v>0</v>
      </c>
      <c r="AE8455">
        <f>+VLOOKUP(T8455,Tabla1[],5,0)</f>
        <v>0</v>
      </c>
      <c r="AF8455">
        <f t="shared" si="132"/>
        <v>9</v>
      </c>
    </row>
    <row r="8456" spans="1:34" x14ac:dyDescent="0.25">
      <c r="A8456">
        <v>108009</v>
      </c>
      <c r="B8456" t="s">
        <v>14718</v>
      </c>
      <c r="C8456" t="s">
        <v>33</v>
      </c>
      <c r="D8456">
        <v>0</v>
      </c>
      <c r="F8456" t="s">
        <v>12331</v>
      </c>
      <c r="G8456" t="s">
        <v>9158</v>
      </c>
      <c r="H8456" t="s">
        <v>14719</v>
      </c>
      <c r="I8456" t="s">
        <v>14720</v>
      </c>
      <c r="J8456" t="s">
        <v>14721</v>
      </c>
      <c r="K8456" t="s">
        <v>14722</v>
      </c>
      <c r="L8456" t="s">
        <v>14723</v>
      </c>
      <c r="M8456" t="s">
        <v>8608</v>
      </c>
      <c r="N8456" t="s">
        <v>12566</v>
      </c>
      <c r="O8456" t="s">
        <v>10703</v>
      </c>
      <c r="P8456" t="s">
        <v>8609</v>
      </c>
      <c r="Q8456" t="s">
        <v>375</v>
      </c>
      <c r="R8456" t="s">
        <v>127</v>
      </c>
      <c r="S8456" t="s">
        <v>108</v>
      </c>
      <c r="T8456" t="s">
        <v>14724</v>
      </c>
      <c r="U8456" t="s">
        <v>14725</v>
      </c>
      <c r="V8456" t="s">
        <v>1168</v>
      </c>
      <c r="X8456">
        <v>1</v>
      </c>
      <c r="Y8456">
        <v>6000</v>
      </c>
      <c r="Z8456">
        <v>0</v>
      </c>
      <c r="AA8456">
        <v>6000</v>
      </c>
      <c r="AB8456">
        <v>7375693</v>
      </c>
      <c r="AC8456" t="s">
        <v>47</v>
      </c>
      <c r="AD8456">
        <f>+VLOOKUP(T8456,items!$A$2:$D$1255,4,0)</f>
        <v>0</v>
      </c>
      <c r="AE8456">
        <f>+VLOOKUP(T8456,Tabla1[],5,0)</f>
        <v>0</v>
      </c>
      <c r="AF8456">
        <f t="shared" si="132"/>
        <v>10</v>
      </c>
    </row>
    <row r="8457" spans="1:34" x14ac:dyDescent="0.25">
      <c r="A8457">
        <v>108009</v>
      </c>
      <c r="B8457" t="s">
        <v>14718</v>
      </c>
      <c r="C8457" t="s">
        <v>33</v>
      </c>
      <c r="D8457">
        <v>0</v>
      </c>
      <c r="F8457" t="s">
        <v>12331</v>
      </c>
      <c r="G8457" t="s">
        <v>9158</v>
      </c>
      <c r="H8457" t="s">
        <v>14719</v>
      </c>
      <c r="I8457" t="s">
        <v>14720</v>
      </c>
      <c r="J8457" t="s">
        <v>14721</v>
      </c>
      <c r="K8457" t="s">
        <v>14722</v>
      </c>
      <c r="L8457" t="s">
        <v>14723</v>
      </c>
      <c r="M8457" t="s">
        <v>8608</v>
      </c>
      <c r="N8457" t="s">
        <v>12566</v>
      </c>
      <c r="O8457" t="s">
        <v>10703</v>
      </c>
      <c r="P8457" t="s">
        <v>8609</v>
      </c>
      <c r="Q8457" t="s">
        <v>375</v>
      </c>
      <c r="R8457" t="s">
        <v>127</v>
      </c>
      <c r="S8457" t="s">
        <v>108</v>
      </c>
      <c r="T8457" t="s">
        <v>94</v>
      </c>
      <c r="U8457" t="s">
        <v>12261</v>
      </c>
      <c r="V8457" t="s">
        <v>67</v>
      </c>
      <c r="X8457">
        <v>1</v>
      </c>
      <c r="Y8457">
        <v>0</v>
      </c>
      <c r="Z8457">
        <v>0</v>
      </c>
      <c r="AA8457">
        <v>0</v>
      </c>
      <c r="AB8457">
        <v>524307</v>
      </c>
      <c r="AC8457" t="s">
        <v>47</v>
      </c>
      <c r="AD8457" t="e">
        <f>+VLOOKUP(T8457,items!$A$2:$D$1255,4,0)</f>
        <v>#N/A</v>
      </c>
      <c r="AE8457" t="e">
        <f>+VLOOKUP(T8457,Tabla1[],5,0)</f>
        <v>#N/A</v>
      </c>
      <c r="AF8457">
        <f t="shared" si="132"/>
        <v>10</v>
      </c>
    </row>
    <row r="8458" spans="1:34" x14ac:dyDescent="0.25">
      <c r="A8458">
        <v>108009</v>
      </c>
      <c r="B8458" t="s">
        <v>14718</v>
      </c>
      <c r="C8458" t="s">
        <v>33</v>
      </c>
      <c r="D8458">
        <v>0</v>
      </c>
      <c r="F8458" t="s">
        <v>12331</v>
      </c>
      <c r="G8458" t="s">
        <v>9158</v>
      </c>
      <c r="H8458" t="s">
        <v>14719</v>
      </c>
      <c r="I8458" t="s">
        <v>14720</v>
      </c>
      <c r="J8458" t="s">
        <v>14721</v>
      </c>
      <c r="K8458" t="s">
        <v>14722</v>
      </c>
      <c r="L8458" t="s">
        <v>14723</v>
      </c>
      <c r="M8458" t="s">
        <v>8608</v>
      </c>
      <c r="N8458" t="s">
        <v>12566</v>
      </c>
      <c r="O8458" t="s">
        <v>10703</v>
      </c>
      <c r="P8458" t="s">
        <v>8609</v>
      </c>
      <c r="Q8458" t="s">
        <v>375</v>
      </c>
      <c r="R8458" t="s">
        <v>127</v>
      </c>
      <c r="S8458" t="s">
        <v>108</v>
      </c>
      <c r="T8458" t="s">
        <v>7511</v>
      </c>
      <c r="U8458" t="s">
        <v>7512</v>
      </c>
      <c r="V8458" t="s">
        <v>67</v>
      </c>
      <c r="X8458">
        <v>1</v>
      </c>
      <c r="Y8458">
        <v>0</v>
      </c>
      <c r="Z8458">
        <v>0</v>
      </c>
      <c r="AA8458">
        <v>0</v>
      </c>
      <c r="AB8458">
        <v>200000</v>
      </c>
      <c r="AC8458" t="s">
        <v>47</v>
      </c>
      <c r="AD8458" t="e">
        <f>+VLOOKUP(T8458,items!$A$2:$D$1255,4,0)</f>
        <v>#N/A</v>
      </c>
      <c r="AE8458" t="e">
        <f>+VLOOKUP(T8458,Tabla1[],5,0)</f>
        <v>#N/A</v>
      </c>
      <c r="AF8458">
        <f t="shared" si="132"/>
        <v>10</v>
      </c>
    </row>
    <row r="8459" spans="1:34" x14ac:dyDescent="0.25">
      <c r="A8459">
        <v>108009</v>
      </c>
      <c r="B8459" t="s">
        <v>14718</v>
      </c>
      <c r="C8459" t="s">
        <v>33</v>
      </c>
      <c r="D8459">
        <v>0</v>
      </c>
      <c r="F8459" t="s">
        <v>12331</v>
      </c>
      <c r="G8459" t="s">
        <v>9158</v>
      </c>
      <c r="H8459" t="s">
        <v>14719</v>
      </c>
      <c r="I8459" t="s">
        <v>14720</v>
      </c>
      <c r="J8459" t="s">
        <v>14721</v>
      </c>
      <c r="K8459" t="s">
        <v>14722</v>
      </c>
      <c r="L8459" t="s">
        <v>14723</v>
      </c>
      <c r="M8459" t="s">
        <v>8608</v>
      </c>
      <c r="N8459" t="s">
        <v>12566</v>
      </c>
      <c r="O8459" t="s">
        <v>10703</v>
      </c>
      <c r="P8459" t="s">
        <v>8609</v>
      </c>
      <c r="Q8459" t="s">
        <v>375</v>
      </c>
      <c r="R8459" t="s">
        <v>127</v>
      </c>
      <c r="S8459" t="s">
        <v>108</v>
      </c>
      <c r="T8459" t="s">
        <v>392</v>
      </c>
      <c r="U8459" t="s">
        <v>393</v>
      </c>
      <c r="X8459">
        <v>1</v>
      </c>
      <c r="Y8459">
        <v>0</v>
      </c>
      <c r="Z8459">
        <v>0</v>
      </c>
      <c r="AA8459">
        <v>0</v>
      </c>
      <c r="AB8459">
        <v>100000</v>
      </c>
      <c r="AC8459" t="s">
        <v>47</v>
      </c>
      <c r="AD8459" t="e">
        <f>+VLOOKUP(T8459,items!$A$2:$D$1255,4,0)</f>
        <v>#N/A</v>
      </c>
      <c r="AE8459" t="e">
        <f>+VLOOKUP(T8459,Tabla1[],5,0)</f>
        <v>#N/A</v>
      </c>
      <c r="AF8459">
        <f t="shared" si="132"/>
        <v>10</v>
      </c>
    </row>
    <row r="8460" spans="1:34" x14ac:dyDescent="0.25">
      <c r="A8460">
        <v>108010</v>
      </c>
      <c r="B8460" t="s">
        <v>1082</v>
      </c>
      <c r="C8460" t="s">
        <v>75</v>
      </c>
      <c r="D8460">
        <v>0</v>
      </c>
      <c r="F8460" t="s">
        <v>11094</v>
      </c>
      <c r="G8460" t="s">
        <v>11094</v>
      </c>
      <c r="H8460" t="s">
        <v>14726</v>
      </c>
      <c r="I8460" t="s">
        <v>14727</v>
      </c>
      <c r="J8460" t="s">
        <v>14727</v>
      </c>
      <c r="K8460" t="s">
        <v>14727</v>
      </c>
      <c r="L8460" t="s">
        <v>14727</v>
      </c>
      <c r="M8460" t="s">
        <v>9158</v>
      </c>
      <c r="N8460" t="s">
        <v>9158</v>
      </c>
      <c r="O8460" t="s">
        <v>1250</v>
      </c>
      <c r="P8460" t="s">
        <v>9159</v>
      </c>
      <c r="Q8460" t="s">
        <v>9159</v>
      </c>
      <c r="R8460" t="s">
        <v>127</v>
      </c>
      <c r="S8460" t="s">
        <v>272</v>
      </c>
      <c r="T8460" t="s">
        <v>392</v>
      </c>
      <c r="U8460" t="s">
        <v>393</v>
      </c>
      <c r="X8460">
        <v>1</v>
      </c>
      <c r="Y8460">
        <v>0</v>
      </c>
      <c r="Z8460">
        <v>0</v>
      </c>
      <c r="AA8460">
        <v>0</v>
      </c>
      <c r="AB8460" s="14">
        <v>3243600</v>
      </c>
      <c r="AC8460" t="s">
        <v>47</v>
      </c>
      <c r="AD8460" t="e">
        <f>+VLOOKUP(T8460,items!$A$2:$D$1255,4,0)</f>
        <v>#N/A</v>
      </c>
      <c r="AE8460" t="e">
        <f>+VLOOKUP(T8460,Tabla1[],5,0)</f>
        <v>#N/A</v>
      </c>
      <c r="AF8460">
        <f t="shared" si="132"/>
        <v>9</v>
      </c>
      <c r="AG8460">
        <v>3816</v>
      </c>
      <c r="AH8460" s="14">
        <v>3243600</v>
      </c>
    </row>
    <row r="8461" spans="1:34" x14ac:dyDescent="0.25">
      <c r="A8461">
        <v>108014</v>
      </c>
      <c r="B8461" t="s">
        <v>355</v>
      </c>
      <c r="C8461" t="s">
        <v>75</v>
      </c>
      <c r="D8461">
        <v>0</v>
      </c>
      <c r="F8461" t="s">
        <v>11094</v>
      </c>
      <c r="G8461" t="s">
        <v>9158</v>
      </c>
      <c r="H8461" t="s">
        <v>14728</v>
      </c>
      <c r="I8461" t="s">
        <v>14729</v>
      </c>
      <c r="J8461" t="s">
        <v>14729</v>
      </c>
      <c r="K8461" t="s">
        <v>14729</v>
      </c>
      <c r="L8461" t="s">
        <v>14729</v>
      </c>
      <c r="M8461" t="s">
        <v>1250</v>
      </c>
      <c r="N8461" t="s">
        <v>1250</v>
      </c>
      <c r="O8461" t="s">
        <v>11773</v>
      </c>
      <c r="P8461" t="s">
        <v>12822</v>
      </c>
      <c r="Q8461" t="s">
        <v>12822</v>
      </c>
      <c r="R8461" t="s">
        <v>127</v>
      </c>
      <c r="S8461" t="s">
        <v>272</v>
      </c>
      <c r="T8461" t="s">
        <v>392</v>
      </c>
      <c r="U8461" t="s">
        <v>393</v>
      </c>
      <c r="X8461">
        <v>1</v>
      </c>
      <c r="Y8461">
        <v>0</v>
      </c>
      <c r="Z8461">
        <v>0</v>
      </c>
      <c r="AA8461">
        <v>0</v>
      </c>
      <c r="AB8461" s="14">
        <v>3243600</v>
      </c>
      <c r="AC8461" t="s">
        <v>47</v>
      </c>
      <c r="AD8461" t="e">
        <f>+VLOOKUP(T8461,items!$A$2:$D$1255,4,0)</f>
        <v>#N/A</v>
      </c>
      <c r="AE8461" t="e">
        <f>+VLOOKUP(T8461,Tabla1[],5,0)</f>
        <v>#N/A</v>
      </c>
      <c r="AF8461">
        <f t="shared" si="132"/>
        <v>9</v>
      </c>
      <c r="AG8461">
        <v>3816</v>
      </c>
      <c r="AH8461" s="14">
        <v>3243600</v>
      </c>
    </row>
    <row r="8462" spans="1:34" x14ac:dyDescent="0.25">
      <c r="A8462">
        <v>108015</v>
      </c>
      <c r="B8462" t="s">
        <v>13731</v>
      </c>
      <c r="C8462" t="s">
        <v>1065</v>
      </c>
      <c r="D8462">
        <v>0</v>
      </c>
      <c r="F8462" t="s">
        <v>11094</v>
      </c>
      <c r="G8462" t="s">
        <v>9159</v>
      </c>
      <c r="H8462" t="s">
        <v>14730</v>
      </c>
      <c r="I8462" t="s">
        <v>37</v>
      </c>
      <c r="J8462" t="s">
        <v>37</v>
      </c>
      <c r="K8462" t="s">
        <v>14731</v>
      </c>
      <c r="L8462" t="s">
        <v>37</v>
      </c>
      <c r="M8462" t="s">
        <v>12822</v>
      </c>
      <c r="N8462" t="s">
        <v>12822</v>
      </c>
      <c r="O8462" t="s">
        <v>10656</v>
      </c>
      <c r="P8462" t="s">
        <v>3391</v>
      </c>
      <c r="Q8462" t="s">
        <v>3391</v>
      </c>
      <c r="R8462" t="s">
        <v>127</v>
      </c>
      <c r="S8462" t="s">
        <v>1243</v>
      </c>
      <c r="T8462" t="s">
        <v>1922</v>
      </c>
      <c r="U8462" t="s">
        <v>1923</v>
      </c>
      <c r="X8462">
        <v>1</v>
      </c>
      <c r="Y8462">
        <v>0</v>
      </c>
      <c r="Z8462">
        <v>0</v>
      </c>
      <c r="AA8462">
        <v>0</v>
      </c>
      <c r="AB8462">
        <v>80000</v>
      </c>
      <c r="AC8462" t="s">
        <v>47</v>
      </c>
      <c r="AD8462">
        <f>+VLOOKUP(T8462,items!$A$2:$D$1255,4,0)</f>
        <v>0</v>
      </c>
      <c r="AE8462">
        <f>+VLOOKUP(T8462,Tabla1[],5,0)</f>
        <v>0</v>
      </c>
      <c r="AF8462">
        <f t="shared" si="132"/>
        <v>10</v>
      </c>
    </row>
    <row r="8463" spans="1:34" x14ac:dyDescent="0.25">
      <c r="A8463">
        <v>108020</v>
      </c>
      <c r="B8463" t="s">
        <v>7600</v>
      </c>
      <c r="C8463" t="s">
        <v>75</v>
      </c>
      <c r="D8463">
        <v>0</v>
      </c>
      <c r="F8463" t="s">
        <v>11094</v>
      </c>
      <c r="G8463" t="s">
        <v>11094</v>
      </c>
      <c r="H8463" t="s">
        <v>14732</v>
      </c>
      <c r="I8463" t="s">
        <v>37</v>
      </c>
      <c r="J8463" t="s">
        <v>14733</v>
      </c>
      <c r="K8463" t="s">
        <v>14734</v>
      </c>
      <c r="L8463" t="s">
        <v>37</v>
      </c>
      <c r="M8463" t="s">
        <v>9158</v>
      </c>
      <c r="N8463" t="s">
        <v>9158</v>
      </c>
      <c r="O8463" t="s">
        <v>11773</v>
      </c>
      <c r="P8463" t="s">
        <v>12822</v>
      </c>
      <c r="Q8463" t="s">
        <v>12822</v>
      </c>
      <c r="R8463" t="s">
        <v>127</v>
      </c>
      <c r="S8463" t="s">
        <v>164</v>
      </c>
      <c r="T8463" t="s">
        <v>6309</v>
      </c>
      <c r="U8463" t="s">
        <v>6310</v>
      </c>
      <c r="X8463">
        <v>6</v>
      </c>
      <c r="Y8463">
        <v>0</v>
      </c>
      <c r="Z8463">
        <v>0</v>
      </c>
      <c r="AA8463">
        <v>0</v>
      </c>
      <c r="AB8463">
        <v>7800</v>
      </c>
      <c r="AC8463" t="s">
        <v>47</v>
      </c>
      <c r="AD8463">
        <f>+VLOOKUP(T8463,items!$A$2:$D$1255,4,0)</f>
        <v>0</v>
      </c>
      <c r="AE8463">
        <f>+VLOOKUP(T8463,Tabla1[],5,0)</f>
        <v>0</v>
      </c>
      <c r="AF8463">
        <f t="shared" si="132"/>
        <v>9</v>
      </c>
    </row>
    <row r="8464" spans="1:34" x14ac:dyDescent="0.25">
      <c r="A8464">
        <v>108020</v>
      </c>
      <c r="B8464" t="s">
        <v>7600</v>
      </c>
      <c r="C8464" t="s">
        <v>75</v>
      </c>
      <c r="D8464">
        <v>0</v>
      </c>
      <c r="F8464" t="s">
        <v>11094</v>
      </c>
      <c r="G8464" t="s">
        <v>11094</v>
      </c>
      <c r="H8464" t="s">
        <v>14732</v>
      </c>
      <c r="I8464" t="s">
        <v>37</v>
      </c>
      <c r="J8464" t="s">
        <v>14733</v>
      </c>
      <c r="K8464" t="s">
        <v>14734</v>
      </c>
      <c r="L8464" t="s">
        <v>37</v>
      </c>
      <c r="M8464" t="s">
        <v>9158</v>
      </c>
      <c r="N8464" t="s">
        <v>9158</v>
      </c>
      <c r="O8464" t="s">
        <v>11773</v>
      </c>
      <c r="P8464" t="s">
        <v>12822</v>
      </c>
      <c r="Q8464" t="s">
        <v>12822</v>
      </c>
      <c r="R8464" t="s">
        <v>127</v>
      </c>
      <c r="S8464" t="s">
        <v>164</v>
      </c>
      <c r="T8464" t="s">
        <v>1290</v>
      </c>
      <c r="U8464" t="s">
        <v>1291</v>
      </c>
      <c r="X8464">
        <v>3</v>
      </c>
      <c r="Y8464">
        <v>0</v>
      </c>
      <c r="Z8464">
        <v>0</v>
      </c>
      <c r="AA8464">
        <v>0</v>
      </c>
      <c r="AB8464">
        <v>191700</v>
      </c>
      <c r="AC8464" t="s">
        <v>47</v>
      </c>
      <c r="AD8464">
        <f>+VLOOKUP(T8464,items!$A$2:$D$1255,4,0)</f>
        <v>0</v>
      </c>
      <c r="AE8464">
        <f>+VLOOKUP(T8464,Tabla1[],5,0)</f>
        <v>0</v>
      </c>
      <c r="AF8464">
        <f t="shared" si="132"/>
        <v>9</v>
      </c>
    </row>
    <row r="8465" spans="1:32" x14ac:dyDescent="0.25">
      <c r="A8465">
        <v>108020</v>
      </c>
      <c r="B8465" t="s">
        <v>7600</v>
      </c>
      <c r="C8465" t="s">
        <v>75</v>
      </c>
      <c r="D8465">
        <v>0</v>
      </c>
      <c r="F8465" t="s">
        <v>11094</v>
      </c>
      <c r="G8465" t="s">
        <v>11094</v>
      </c>
      <c r="H8465" t="s">
        <v>14732</v>
      </c>
      <c r="I8465" t="s">
        <v>37</v>
      </c>
      <c r="J8465" t="s">
        <v>14733</v>
      </c>
      <c r="K8465" t="s">
        <v>14734</v>
      </c>
      <c r="L8465" t="s">
        <v>37</v>
      </c>
      <c r="M8465" t="s">
        <v>9158</v>
      </c>
      <c r="N8465" t="s">
        <v>9158</v>
      </c>
      <c r="O8465" t="s">
        <v>11773</v>
      </c>
      <c r="P8465" t="s">
        <v>12822</v>
      </c>
      <c r="Q8465" t="s">
        <v>12822</v>
      </c>
      <c r="R8465" t="s">
        <v>127</v>
      </c>
      <c r="S8465" t="s">
        <v>164</v>
      </c>
      <c r="T8465" t="s">
        <v>6311</v>
      </c>
      <c r="U8465" t="s">
        <v>6312</v>
      </c>
      <c r="X8465">
        <v>6</v>
      </c>
      <c r="Y8465">
        <v>0</v>
      </c>
      <c r="Z8465">
        <v>0</v>
      </c>
      <c r="AA8465">
        <v>0</v>
      </c>
      <c r="AB8465">
        <v>2400</v>
      </c>
      <c r="AC8465" t="s">
        <v>47</v>
      </c>
      <c r="AD8465">
        <f>+VLOOKUP(T8465,items!$A$2:$D$1255,4,0)</f>
        <v>0</v>
      </c>
      <c r="AE8465">
        <f>+VLOOKUP(T8465,Tabla1[],5,0)</f>
        <v>0</v>
      </c>
      <c r="AF8465">
        <f t="shared" si="132"/>
        <v>9</v>
      </c>
    </row>
    <row r="8466" spans="1:32" x14ac:dyDescent="0.25">
      <c r="A8466">
        <v>108023</v>
      </c>
      <c r="B8466" t="s">
        <v>4201</v>
      </c>
      <c r="C8466" t="s">
        <v>1065</v>
      </c>
      <c r="D8466">
        <v>0</v>
      </c>
      <c r="F8466" t="s">
        <v>11094</v>
      </c>
      <c r="G8466" t="s">
        <v>8609</v>
      </c>
      <c r="H8466" t="s">
        <v>14735</v>
      </c>
      <c r="I8466" t="s">
        <v>37</v>
      </c>
      <c r="J8466" t="s">
        <v>37</v>
      </c>
      <c r="K8466" t="s">
        <v>14736</v>
      </c>
      <c r="L8466" t="s">
        <v>37</v>
      </c>
      <c r="M8466" t="s">
        <v>10057</v>
      </c>
      <c r="N8466" t="s">
        <v>10057</v>
      </c>
      <c r="O8466" t="s">
        <v>3355</v>
      </c>
      <c r="P8466" t="s">
        <v>171</v>
      </c>
      <c r="Q8466" t="s">
        <v>171</v>
      </c>
      <c r="R8466" t="s">
        <v>127</v>
      </c>
      <c r="S8466" t="s">
        <v>88</v>
      </c>
      <c r="T8466" t="s">
        <v>1232</v>
      </c>
      <c r="U8466" t="s">
        <v>1233</v>
      </c>
      <c r="X8466">
        <v>2</v>
      </c>
      <c r="Y8466">
        <v>0</v>
      </c>
      <c r="Z8466">
        <v>0</v>
      </c>
      <c r="AA8466">
        <v>0</v>
      </c>
      <c r="AB8466">
        <v>339600</v>
      </c>
      <c r="AC8466" t="s">
        <v>47</v>
      </c>
      <c r="AD8466">
        <f>+VLOOKUP(T8466,items!$A$2:$D$1255,4,0)</f>
        <v>0</v>
      </c>
      <c r="AE8466">
        <f>+VLOOKUP(T8466,Tabla1[],5,0)</f>
        <v>0</v>
      </c>
      <c r="AF8466">
        <f t="shared" si="132"/>
        <v>10</v>
      </c>
    </row>
    <row r="8467" spans="1:32" x14ac:dyDescent="0.25">
      <c r="A8467">
        <v>108025</v>
      </c>
      <c r="B8467" t="s">
        <v>14737</v>
      </c>
      <c r="C8467" t="s">
        <v>75</v>
      </c>
      <c r="D8467">
        <v>0</v>
      </c>
      <c r="F8467" t="s">
        <v>11094</v>
      </c>
      <c r="G8467" t="s">
        <v>1250</v>
      </c>
      <c r="H8467" t="s">
        <v>14738</v>
      </c>
      <c r="I8467" t="s">
        <v>37</v>
      </c>
      <c r="J8467" t="s">
        <v>14739</v>
      </c>
      <c r="K8467" t="s">
        <v>14740</v>
      </c>
      <c r="L8467" t="s">
        <v>37</v>
      </c>
      <c r="M8467" t="s">
        <v>11773</v>
      </c>
      <c r="N8467" t="s">
        <v>11773</v>
      </c>
      <c r="O8467" t="s">
        <v>12822</v>
      </c>
      <c r="P8467" t="s">
        <v>12823</v>
      </c>
      <c r="Q8467" t="s">
        <v>12823</v>
      </c>
      <c r="R8467" t="s">
        <v>127</v>
      </c>
      <c r="S8467" t="s">
        <v>164</v>
      </c>
      <c r="T8467" t="s">
        <v>3069</v>
      </c>
      <c r="U8467" t="s">
        <v>3070</v>
      </c>
      <c r="X8467">
        <v>2</v>
      </c>
      <c r="Y8467">
        <v>0</v>
      </c>
      <c r="Z8467">
        <v>0</v>
      </c>
      <c r="AA8467">
        <v>0</v>
      </c>
      <c r="AB8467">
        <v>109244</v>
      </c>
      <c r="AC8467" t="s">
        <v>47</v>
      </c>
      <c r="AD8467">
        <f>+VLOOKUP(T8467,items!$A$2:$D$1255,4,0)</f>
        <v>0</v>
      </c>
      <c r="AE8467">
        <f>+VLOOKUP(T8467,Tabla1[],5,0)</f>
        <v>0</v>
      </c>
      <c r="AF8467">
        <f t="shared" si="132"/>
        <v>9</v>
      </c>
    </row>
    <row r="8468" spans="1:32" x14ac:dyDescent="0.25">
      <c r="A8468">
        <v>108026</v>
      </c>
      <c r="B8468" t="s">
        <v>2714</v>
      </c>
      <c r="C8468" t="s">
        <v>33</v>
      </c>
      <c r="D8468">
        <v>0</v>
      </c>
      <c r="F8468" t="s">
        <v>11094</v>
      </c>
      <c r="G8468" t="s">
        <v>11094</v>
      </c>
      <c r="H8468" t="s">
        <v>14741</v>
      </c>
      <c r="I8468" t="s">
        <v>37</v>
      </c>
      <c r="J8468" t="s">
        <v>14742</v>
      </c>
      <c r="K8468" t="s">
        <v>14743</v>
      </c>
      <c r="L8468" t="s">
        <v>37</v>
      </c>
      <c r="M8468" t="s">
        <v>9158</v>
      </c>
      <c r="N8468" t="s">
        <v>9158</v>
      </c>
      <c r="O8468" t="s">
        <v>11773</v>
      </c>
      <c r="P8468" t="s">
        <v>12822</v>
      </c>
      <c r="Q8468" t="s">
        <v>9160</v>
      </c>
      <c r="R8468" t="s">
        <v>43</v>
      </c>
      <c r="S8468" t="s">
        <v>164</v>
      </c>
      <c r="T8468" t="s">
        <v>1624</v>
      </c>
      <c r="U8468" t="s">
        <v>828</v>
      </c>
      <c r="X8468">
        <v>5.6</v>
      </c>
      <c r="Y8468">
        <v>0</v>
      </c>
      <c r="Z8468">
        <v>0</v>
      </c>
      <c r="AA8468">
        <v>0</v>
      </c>
      <c r="AB8468">
        <v>294560</v>
      </c>
      <c r="AC8468" t="s">
        <v>47</v>
      </c>
      <c r="AD8468">
        <f>+VLOOKUP(T8468,items!$A$2:$D$1255,4,0)</f>
        <v>0</v>
      </c>
      <c r="AE8468">
        <f>+VLOOKUP(T8468,Tabla1[],5,0)</f>
        <v>0</v>
      </c>
      <c r="AF8468">
        <f t="shared" si="132"/>
        <v>9</v>
      </c>
    </row>
    <row r="8469" spans="1:32" x14ac:dyDescent="0.25">
      <c r="A8469">
        <v>108028</v>
      </c>
      <c r="B8469" t="s">
        <v>14744</v>
      </c>
      <c r="C8469" t="s">
        <v>33</v>
      </c>
      <c r="D8469">
        <v>0</v>
      </c>
      <c r="F8469" t="s">
        <v>11094</v>
      </c>
      <c r="G8469" t="s">
        <v>12569</v>
      </c>
      <c r="H8469" t="s">
        <v>37</v>
      </c>
      <c r="I8469" t="s">
        <v>37</v>
      </c>
      <c r="J8469" t="s">
        <v>37</v>
      </c>
      <c r="K8469" t="s">
        <v>37</v>
      </c>
      <c r="L8469" t="s">
        <v>37</v>
      </c>
      <c r="M8469" t="s">
        <v>10656</v>
      </c>
      <c r="N8469" t="s">
        <v>10656</v>
      </c>
      <c r="O8469" t="s">
        <v>3357</v>
      </c>
      <c r="P8469" t="s">
        <v>12980</v>
      </c>
      <c r="Q8469" t="s">
        <v>278</v>
      </c>
      <c r="R8469" t="s">
        <v>282</v>
      </c>
      <c r="S8469" t="s">
        <v>44</v>
      </c>
      <c r="T8469" t="s">
        <v>4070</v>
      </c>
      <c r="U8469" t="s">
        <v>4071</v>
      </c>
      <c r="W8469" t="s">
        <v>114</v>
      </c>
      <c r="X8469">
        <v>1</v>
      </c>
      <c r="Y8469">
        <v>0</v>
      </c>
      <c r="Z8469">
        <v>0</v>
      </c>
      <c r="AA8469">
        <v>0</v>
      </c>
      <c r="AB8469">
        <v>830854</v>
      </c>
      <c r="AC8469" t="s">
        <v>285</v>
      </c>
      <c r="AD8469">
        <f>+VLOOKUP(T8469,items!$A$2:$D$1255,4,0)</f>
        <v>0</v>
      </c>
      <c r="AE8469">
        <f>+VLOOKUP(T8469,Tabla1[],5,0)</f>
        <v>0</v>
      </c>
      <c r="AF8469">
        <f t="shared" si="132"/>
        <v>10</v>
      </c>
    </row>
    <row r="8470" spans="1:32" x14ac:dyDescent="0.25">
      <c r="A8470">
        <v>108028</v>
      </c>
      <c r="B8470" t="s">
        <v>14744</v>
      </c>
      <c r="C8470" t="s">
        <v>33</v>
      </c>
      <c r="D8470">
        <v>0</v>
      </c>
      <c r="F8470" t="s">
        <v>11094</v>
      </c>
      <c r="G8470" t="s">
        <v>12569</v>
      </c>
      <c r="H8470" t="s">
        <v>37</v>
      </c>
      <c r="I8470" t="s">
        <v>37</v>
      </c>
      <c r="J8470" t="s">
        <v>37</v>
      </c>
      <c r="K8470" t="s">
        <v>37</v>
      </c>
      <c r="L8470" t="s">
        <v>37</v>
      </c>
      <c r="M8470" t="s">
        <v>10656</v>
      </c>
      <c r="N8470" t="s">
        <v>10656</v>
      </c>
      <c r="O8470" t="s">
        <v>3357</v>
      </c>
      <c r="P8470" t="s">
        <v>12980</v>
      </c>
      <c r="Q8470" t="s">
        <v>278</v>
      </c>
      <c r="R8470" t="s">
        <v>282</v>
      </c>
      <c r="S8470" t="s">
        <v>44</v>
      </c>
      <c r="T8470" t="s">
        <v>686</v>
      </c>
      <c r="U8470" t="s">
        <v>687</v>
      </c>
      <c r="V8470" t="s">
        <v>953</v>
      </c>
      <c r="W8470" t="s">
        <v>111</v>
      </c>
      <c r="X8470">
        <v>1</v>
      </c>
      <c r="Y8470">
        <v>0</v>
      </c>
      <c r="Z8470">
        <v>0</v>
      </c>
      <c r="AA8470">
        <v>0</v>
      </c>
      <c r="AB8470">
        <v>1720543</v>
      </c>
      <c r="AC8470" t="s">
        <v>285</v>
      </c>
      <c r="AD8470">
        <f>+VLOOKUP(T8470,items!$A$2:$D$1255,4,0)</f>
        <v>0</v>
      </c>
      <c r="AE8470">
        <f>+VLOOKUP(T8470,Tabla1[],5,0)</f>
        <v>0</v>
      </c>
      <c r="AF8470">
        <f t="shared" si="132"/>
        <v>10</v>
      </c>
    </row>
    <row r="8471" spans="1:32" x14ac:dyDescent="0.25">
      <c r="A8471">
        <v>108031</v>
      </c>
      <c r="B8471" t="s">
        <v>1003</v>
      </c>
      <c r="C8471" t="s">
        <v>75</v>
      </c>
      <c r="D8471">
        <v>0</v>
      </c>
      <c r="F8471" t="s">
        <v>11094</v>
      </c>
      <c r="G8471" t="s">
        <v>11094</v>
      </c>
      <c r="H8471" t="s">
        <v>14745</v>
      </c>
      <c r="I8471" t="s">
        <v>37</v>
      </c>
      <c r="J8471" t="s">
        <v>37</v>
      </c>
      <c r="K8471" t="s">
        <v>37</v>
      </c>
      <c r="L8471" t="s">
        <v>37</v>
      </c>
      <c r="M8471" t="s">
        <v>12822</v>
      </c>
      <c r="N8471" t="s">
        <v>1155</v>
      </c>
      <c r="O8471" t="s">
        <v>13020</v>
      </c>
      <c r="P8471" t="s">
        <v>176</v>
      </c>
      <c r="Q8471" t="s">
        <v>13638</v>
      </c>
      <c r="R8471" t="s">
        <v>177</v>
      </c>
      <c r="S8471" t="s">
        <v>108</v>
      </c>
      <c r="T8471" t="s">
        <v>14746</v>
      </c>
      <c r="U8471" t="s">
        <v>14747</v>
      </c>
      <c r="X8471">
        <v>1</v>
      </c>
      <c r="Y8471">
        <v>0</v>
      </c>
      <c r="Z8471">
        <v>0</v>
      </c>
      <c r="AA8471">
        <v>0</v>
      </c>
      <c r="AB8471">
        <v>0</v>
      </c>
      <c r="AC8471" t="s">
        <v>178</v>
      </c>
      <c r="AD8471">
        <f>+VLOOKUP(T8471,items!$A$2:$D$1255,4,0)</f>
        <v>0</v>
      </c>
      <c r="AE8471">
        <f>+VLOOKUP(T8471,Tabla1[],5,0)</f>
        <v>0</v>
      </c>
      <c r="AF8471">
        <f t="shared" si="132"/>
        <v>11</v>
      </c>
    </row>
    <row r="8472" spans="1:32" x14ac:dyDescent="0.25">
      <c r="A8472">
        <v>108031</v>
      </c>
      <c r="B8472" t="s">
        <v>1003</v>
      </c>
      <c r="C8472" t="s">
        <v>75</v>
      </c>
      <c r="D8472">
        <v>0</v>
      </c>
      <c r="F8472" t="s">
        <v>11094</v>
      </c>
      <c r="G8472" t="s">
        <v>11094</v>
      </c>
      <c r="H8472" t="s">
        <v>14745</v>
      </c>
      <c r="I8472" t="s">
        <v>37</v>
      </c>
      <c r="J8472" t="s">
        <v>37</v>
      </c>
      <c r="K8472" t="s">
        <v>37</v>
      </c>
      <c r="L8472" t="s">
        <v>37</v>
      </c>
      <c r="M8472" t="s">
        <v>12822</v>
      </c>
      <c r="N8472" t="s">
        <v>1155</v>
      </c>
      <c r="O8472" t="s">
        <v>13020</v>
      </c>
      <c r="P8472" t="s">
        <v>176</v>
      </c>
      <c r="Q8472" t="s">
        <v>13638</v>
      </c>
      <c r="R8472" t="s">
        <v>177</v>
      </c>
      <c r="S8472" t="s">
        <v>108</v>
      </c>
      <c r="T8472" t="s">
        <v>1723</v>
      </c>
      <c r="U8472" t="s">
        <v>1724</v>
      </c>
      <c r="V8472" t="s">
        <v>244</v>
      </c>
      <c r="W8472" t="s">
        <v>93</v>
      </c>
      <c r="X8472">
        <v>1</v>
      </c>
      <c r="Y8472">
        <v>6500</v>
      </c>
      <c r="Z8472">
        <v>0</v>
      </c>
      <c r="AA8472">
        <v>2450</v>
      </c>
      <c r="AB8472">
        <v>0</v>
      </c>
      <c r="AC8472" t="s">
        <v>178</v>
      </c>
      <c r="AD8472" t="str">
        <f>+VLOOKUP(T8472,items!$A$2:$D$1255,4,0)</f>
        <v>PERGOLA</v>
      </c>
      <c r="AE8472" t="str">
        <f>+VLOOKUP(T8472,Tabla1[],5,0)</f>
        <v>CLASSIC</v>
      </c>
      <c r="AF8472">
        <f t="shared" si="132"/>
        <v>11</v>
      </c>
    </row>
    <row r="8473" spans="1:32" x14ac:dyDescent="0.25">
      <c r="A8473">
        <v>108031</v>
      </c>
      <c r="B8473" t="s">
        <v>1003</v>
      </c>
      <c r="C8473" t="s">
        <v>75</v>
      </c>
      <c r="D8473">
        <v>0</v>
      </c>
      <c r="F8473" t="s">
        <v>11094</v>
      </c>
      <c r="G8473" t="s">
        <v>11094</v>
      </c>
      <c r="H8473" t="s">
        <v>14745</v>
      </c>
      <c r="I8473" t="s">
        <v>37</v>
      </c>
      <c r="J8473" t="s">
        <v>37</v>
      </c>
      <c r="K8473" t="s">
        <v>37</v>
      </c>
      <c r="L8473" t="s">
        <v>37</v>
      </c>
      <c r="M8473" t="s">
        <v>12822</v>
      </c>
      <c r="N8473" t="s">
        <v>1155</v>
      </c>
      <c r="O8473" t="s">
        <v>13020</v>
      </c>
      <c r="P8473" t="s">
        <v>176</v>
      </c>
      <c r="Q8473" t="s">
        <v>13638</v>
      </c>
      <c r="R8473" t="s">
        <v>177</v>
      </c>
      <c r="S8473" t="s">
        <v>108</v>
      </c>
      <c r="T8473" t="s">
        <v>14748</v>
      </c>
      <c r="U8473" t="s">
        <v>14749</v>
      </c>
      <c r="X8473">
        <v>1</v>
      </c>
      <c r="Y8473">
        <v>0</v>
      </c>
      <c r="Z8473">
        <v>0</v>
      </c>
      <c r="AA8473">
        <v>0</v>
      </c>
      <c r="AB8473">
        <v>0</v>
      </c>
      <c r="AC8473" t="s">
        <v>178</v>
      </c>
      <c r="AD8473">
        <f>+VLOOKUP(T8473,items!$A$2:$D$1255,4,0)</f>
        <v>0</v>
      </c>
      <c r="AE8473">
        <f>+VLOOKUP(T8473,Tabla1[],5,0)</f>
        <v>0</v>
      </c>
      <c r="AF8473">
        <f t="shared" si="132"/>
        <v>11</v>
      </c>
    </row>
    <row r="8474" spans="1:32" x14ac:dyDescent="0.25">
      <c r="A8474">
        <v>108034</v>
      </c>
      <c r="B8474" t="s">
        <v>1569</v>
      </c>
      <c r="C8474" t="s">
        <v>75</v>
      </c>
      <c r="D8474">
        <v>0</v>
      </c>
      <c r="F8474" t="s">
        <v>11094</v>
      </c>
      <c r="G8474" t="s">
        <v>13419</v>
      </c>
      <c r="H8474" t="s">
        <v>14750</v>
      </c>
      <c r="I8474" t="s">
        <v>14751</v>
      </c>
      <c r="J8474" t="s">
        <v>14752</v>
      </c>
      <c r="K8474" t="s">
        <v>14753</v>
      </c>
      <c r="L8474" t="s">
        <v>37</v>
      </c>
      <c r="M8474" t="s">
        <v>12565</v>
      </c>
      <c r="N8474" t="s">
        <v>12566</v>
      </c>
      <c r="O8474" t="s">
        <v>3391</v>
      </c>
      <c r="P8474" t="s">
        <v>12254</v>
      </c>
      <c r="Q8474" t="s">
        <v>12254</v>
      </c>
      <c r="R8474" t="s">
        <v>127</v>
      </c>
      <c r="S8474" t="s">
        <v>164</v>
      </c>
      <c r="T8474" t="s">
        <v>2884</v>
      </c>
      <c r="U8474" t="s">
        <v>2885</v>
      </c>
      <c r="V8474" t="s">
        <v>3281</v>
      </c>
      <c r="W8474" t="s">
        <v>117</v>
      </c>
      <c r="X8474">
        <v>1</v>
      </c>
      <c r="Y8474">
        <v>4000</v>
      </c>
      <c r="Z8474">
        <v>0</v>
      </c>
      <c r="AA8474">
        <v>5000</v>
      </c>
      <c r="AB8474">
        <v>5010000</v>
      </c>
      <c r="AC8474" t="s">
        <v>47</v>
      </c>
      <c r="AD8474" t="str">
        <f>+VLOOKUP(T8474,items!$A$2:$D$1255,4,0)</f>
        <v>PERGOLA</v>
      </c>
      <c r="AE8474" t="str">
        <f>+VLOOKUP(T8474,Tabla1[],5,0)</f>
        <v>PERGOLITE</v>
      </c>
      <c r="AF8474">
        <f t="shared" si="132"/>
        <v>10</v>
      </c>
    </row>
    <row r="8475" spans="1:32" x14ac:dyDescent="0.25">
      <c r="A8475">
        <v>108042</v>
      </c>
      <c r="B8475" t="s">
        <v>1177</v>
      </c>
      <c r="C8475" t="s">
        <v>75</v>
      </c>
      <c r="D8475">
        <v>0</v>
      </c>
      <c r="F8475" t="s">
        <v>11094</v>
      </c>
      <c r="G8475" t="s">
        <v>9158</v>
      </c>
      <c r="H8475" t="s">
        <v>14754</v>
      </c>
      <c r="I8475" t="s">
        <v>37</v>
      </c>
      <c r="J8475" t="s">
        <v>14755</v>
      </c>
      <c r="K8475" t="s">
        <v>14756</v>
      </c>
      <c r="L8475" t="s">
        <v>37</v>
      </c>
      <c r="M8475" t="s">
        <v>1250</v>
      </c>
      <c r="N8475" t="s">
        <v>1250</v>
      </c>
      <c r="O8475" t="s">
        <v>9159</v>
      </c>
      <c r="P8475" t="s">
        <v>9160</v>
      </c>
      <c r="Q8475" t="s">
        <v>9160</v>
      </c>
      <c r="R8475" t="s">
        <v>43</v>
      </c>
      <c r="S8475" t="s">
        <v>164</v>
      </c>
      <c r="T8475" t="s">
        <v>14757</v>
      </c>
      <c r="U8475" t="s">
        <v>14758</v>
      </c>
      <c r="X8475">
        <v>34</v>
      </c>
      <c r="Y8475">
        <v>0</v>
      </c>
      <c r="Z8475">
        <v>0</v>
      </c>
      <c r="AA8475">
        <v>0</v>
      </c>
      <c r="AB8475">
        <v>1700000</v>
      </c>
      <c r="AC8475" t="s">
        <v>47</v>
      </c>
      <c r="AD8475">
        <f>+VLOOKUP(T8475,items!$A$2:$D$1255,4,0)</f>
        <v>0</v>
      </c>
      <c r="AE8475">
        <f>+VLOOKUP(T8475,Tabla1[],5,0)</f>
        <v>0</v>
      </c>
      <c r="AF8475">
        <f t="shared" si="132"/>
        <v>9</v>
      </c>
    </row>
    <row r="8476" spans="1:32" x14ac:dyDescent="0.25">
      <c r="A8476">
        <v>108042</v>
      </c>
      <c r="B8476" t="s">
        <v>1177</v>
      </c>
      <c r="C8476" t="s">
        <v>75</v>
      </c>
      <c r="D8476">
        <v>0</v>
      </c>
      <c r="F8476" t="s">
        <v>11094</v>
      </c>
      <c r="G8476" t="s">
        <v>9158</v>
      </c>
      <c r="H8476" t="s">
        <v>14754</v>
      </c>
      <c r="I8476" t="s">
        <v>37</v>
      </c>
      <c r="J8476" t="s">
        <v>14755</v>
      </c>
      <c r="K8476" t="s">
        <v>14756</v>
      </c>
      <c r="L8476" t="s">
        <v>37</v>
      </c>
      <c r="M8476" t="s">
        <v>1250</v>
      </c>
      <c r="N8476" t="s">
        <v>1250</v>
      </c>
      <c r="O8476" t="s">
        <v>9159</v>
      </c>
      <c r="P8476" t="s">
        <v>9160</v>
      </c>
      <c r="Q8476" t="s">
        <v>9160</v>
      </c>
      <c r="R8476" t="s">
        <v>43</v>
      </c>
      <c r="S8476" t="s">
        <v>164</v>
      </c>
      <c r="T8476" t="s">
        <v>2135</v>
      </c>
      <c r="U8476" t="s">
        <v>214</v>
      </c>
      <c r="X8476">
        <v>29</v>
      </c>
      <c r="Y8476">
        <v>0</v>
      </c>
      <c r="Z8476">
        <v>0</v>
      </c>
      <c r="AA8476">
        <v>0</v>
      </c>
      <c r="AB8476">
        <v>1450000</v>
      </c>
      <c r="AC8476" t="s">
        <v>47</v>
      </c>
      <c r="AD8476">
        <f>+VLOOKUP(T8476,items!$A$2:$D$1255,4,0)</f>
        <v>0</v>
      </c>
      <c r="AE8476">
        <f>+VLOOKUP(T8476,Tabla1[],5,0)</f>
        <v>0</v>
      </c>
      <c r="AF8476">
        <f t="shared" si="132"/>
        <v>9</v>
      </c>
    </row>
    <row r="8477" spans="1:32" x14ac:dyDescent="0.25">
      <c r="A8477">
        <v>108056</v>
      </c>
      <c r="B8477" t="s">
        <v>10759</v>
      </c>
      <c r="C8477" t="s">
        <v>75</v>
      </c>
      <c r="D8477">
        <v>0</v>
      </c>
      <c r="F8477" t="s">
        <v>9158</v>
      </c>
      <c r="G8477" t="s">
        <v>1250</v>
      </c>
      <c r="H8477" t="s">
        <v>14759</v>
      </c>
      <c r="I8477" t="s">
        <v>37</v>
      </c>
      <c r="J8477" t="s">
        <v>14760</v>
      </c>
      <c r="K8477" t="s">
        <v>14761</v>
      </c>
      <c r="L8477" t="s">
        <v>37</v>
      </c>
      <c r="M8477" t="s">
        <v>11773</v>
      </c>
      <c r="N8477" t="s">
        <v>11773</v>
      </c>
      <c r="O8477" t="s">
        <v>9159</v>
      </c>
      <c r="P8477" t="s">
        <v>9160</v>
      </c>
      <c r="Q8477" t="s">
        <v>9160</v>
      </c>
      <c r="R8477" t="s">
        <v>127</v>
      </c>
      <c r="S8477" t="s">
        <v>164</v>
      </c>
      <c r="T8477" t="s">
        <v>3968</v>
      </c>
      <c r="U8477" t="s">
        <v>3969</v>
      </c>
      <c r="X8477">
        <v>1</v>
      </c>
      <c r="Y8477">
        <v>0</v>
      </c>
      <c r="Z8477">
        <v>0</v>
      </c>
      <c r="AA8477">
        <v>0</v>
      </c>
      <c r="AB8477">
        <v>84033</v>
      </c>
      <c r="AC8477" t="s">
        <v>47</v>
      </c>
      <c r="AD8477">
        <f>+VLOOKUP(T8477,items!$A$2:$D$1255,4,0)</f>
        <v>0</v>
      </c>
      <c r="AE8477">
        <f>+VLOOKUP(T8477,Tabla1[],5,0)</f>
        <v>0</v>
      </c>
      <c r="AF8477">
        <f t="shared" si="132"/>
        <v>9</v>
      </c>
    </row>
    <row r="8478" spans="1:32" x14ac:dyDescent="0.25">
      <c r="A8478">
        <v>108058</v>
      </c>
      <c r="B8478" t="s">
        <v>14762</v>
      </c>
      <c r="C8478" t="s">
        <v>1065</v>
      </c>
      <c r="D8478">
        <v>0</v>
      </c>
      <c r="F8478" t="s">
        <v>9158</v>
      </c>
      <c r="G8478" t="s">
        <v>1250</v>
      </c>
      <c r="H8478" t="s">
        <v>14763</v>
      </c>
      <c r="I8478" t="s">
        <v>37</v>
      </c>
      <c r="J8478" t="s">
        <v>37</v>
      </c>
      <c r="K8478" t="s">
        <v>14764</v>
      </c>
      <c r="L8478" t="s">
        <v>37</v>
      </c>
      <c r="M8478" t="s">
        <v>11773</v>
      </c>
      <c r="N8478" t="s">
        <v>11773</v>
      </c>
      <c r="O8478" t="s">
        <v>9159</v>
      </c>
      <c r="P8478" t="s">
        <v>9160</v>
      </c>
      <c r="Q8478" t="s">
        <v>9160</v>
      </c>
      <c r="R8478" t="s">
        <v>127</v>
      </c>
      <c r="S8478" t="s">
        <v>128</v>
      </c>
      <c r="T8478" t="s">
        <v>1232</v>
      </c>
      <c r="U8478" t="s">
        <v>1233</v>
      </c>
      <c r="X8478">
        <v>1</v>
      </c>
      <c r="Y8478">
        <v>0</v>
      </c>
      <c r="Z8478">
        <v>0</v>
      </c>
      <c r="AA8478">
        <v>0</v>
      </c>
      <c r="AB8478">
        <v>169800</v>
      </c>
      <c r="AC8478" t="s">
        <v>47</v>
      </c>
      <c r="AD8478">
        <f>+VLOOKUP(T8478,items!$A$2:$D$1255,4,0)</f>
        <v>0</v>
      </c>
      <c r="AE8478">
        <f>+VLOOKUP(T8478,Tabla1[],5,0)</f>
        <v>0</v>
      </c>
      <c r="AF8478">
        <f t="shared" si="132"/>
        <v>9</v>
      </c>
    </row>
    <row r="8479" spans="1:32" x14ac:dyDescent="0.25">
      <c r="A8479">
        <v>108064</v>
      </c>
      <c r="B8479" t="s">
        <v>14765</v>
      </c>
      <c r="C8479" t="s">
        <v>75</v>
      </c>
      <c r="D8479">
        <v>0</v>
      </c>
      <c r="F8479" t="s">
        <v>9158</v>
      </c>
      <c r="G8479" t="s">
        <v>12566</v>
      </c>
      <c r="H8479" t="s">
        <v>14766</v>
      </c>
      <c r="I8479" t="s">
        <v>14767</v>
      </c>
      <c r="J8479" t="s">
        <v>37</v>
      </c>
      <c r="K8479" t="s">
        <v>37</v>
      </c>
      <c r="L8479" t="s">
        <v>37</v>
      </c>
      <c r="M8479" t="s">
        <v>12254</v>
      </c>
      <c r="N8479" t="s">
        <v>13637</v>
      </c>
      <c r="O8479" t="s">
        <v>10705</v>
      </c>
      <c r="P8479" t="s">
        <v>10706</v>
      </c>
      <c r="Q8479" t="s">
        <v>174</v>
      </c>
      <c r="R8479" t="s">
        <v>11774</v>
      </c>
      <c r="S8479" t="s">
        <v>108</v>
      </c>
      <c r="T8479" t="s">
        <v>1976</v>
      </c>
      <c r="U8479" t="s">
        <v>9296</v>
      </c>
      <c r="X8479">
        <v>1</v>
      </c>
      <c r="Y8479">
        <v>0</v>
      </c>
      <c r="Z8479">
        <v>0</v>
      </c>
      <c r="AA8479">
        <v>0</v>
      </c>
      <c r="AB8479">
        <v>154301</v>
      </c>
      <c r="AC8479" t="s">
        <v>3553</v>
      </c>
      <c r="AD8479">
        <f>+VLOOKUP(T8479,items!$A$2:$D$1255,4,0)</f>
        <v>0</v>
      </c>
      <c r="AE8479">
        <f>+VLOOKUP(T8479,Tabla1[],5,0)</f>
        <v>0</v>
      </c>
      <c r="AF8479">
        <f t="shared" si="132"/>
        <v>11</v>
      </c>
    </row>
    <row r="8480" spans="1:32" x14ac:dyDescent="0.25">
      <c r="A8480">
        <v>108064</v>
      </c>
      <c r="B8480" t="s">
        <v>14765</v>
      </c>
      <c r="C8480" t="s">
        <v>75</v>
      </c>
      <c r="D8480">
        <v>0</v>
      </c>
      <c r="F8480" t="s">
        <v>9158</v>
      </c>
      <c r="G8480" t="s">
        <v>12566</v>
      </c>
      <c r="H8480" t="s">
        <v>14766</v>
      </c>
      <c r="I8480" t="s">
        <v>14767</v>
      </c>
      <c r="J8480" t="s">
        <v>37</v>
      </c>
      <c r="K8480" t="s">
        <v>37</v>
      </c>
      <c r="L8480" t="s">
        <v>37</v>
      </c>
      <c r="M8480" t="s">
        <v>12254</v>
      </c>
      <c r="N8480" t="s">
        <v>13637</v>
      </c>
      <c r="O8480" t="s">
        <v>10705</v>
      </c>
      <c r="P8480" t="s">
        <v>10706</v>
      </c>
      <c r="Q8480" t="s">
        <v>174</v>
      </c>
      <c r="R8480" t="s">
        <v>11774</v>
      </c>
      <c r="S8480" t="s">
        <v>108</v>
      </c>
      <c r="T8480" t="s">
        <v>7264</v>
      </c>
      <c r="U8480" t="s">
        <v>7265</v>
      </c>
      <c r="V8480" t="s">
        <v>1182</v>
      </c>
      <c r="W8480" t="s">
        <v>13724</v>
      </c>
      <c r="X8480">
        <v>2</v>
      </c>
      <c r="Y8480">
        <v>3000</v>
      </c>
      <c r="Z8480">
        <v>0</v>
      </c>
      <c r="AA8480">
        <v>1500</v>
      </c>
      <c r="AB8480">
        <v>5311332</v>
      </c>
      <c r="AC8480" t="s">
        <v>3553</v>
      </c>
      <c r="AD8480" t="str">
        <f>+VLOOKUP(T8480,items!$A$2:$D$1255,4,0)</f>
        <v>BANETA</v>
      </c>
      <c r="AE8480" t="str">
        <f>+VLOOKUP(T8480,Tabla1[],5,0)</f>
        <v>PROYECTANTE</v>
      </c>
      <c r="AF8480">
        <f t="shared" si="132"/>
        <v>11</v>
      </c>
    </row>
    <row r="8481" spans="1:32" x14ac:dyDescent="0.25">
      <c r="A8481">
        <v>108064</v>
      </c>
      <c r="B8481" t="s">
        <v>14765</v>
      </c>
      <c r="C8481" t="s">
        <v>75</v>
      </c>
      <c r="D8481">
        <v>0</v>
      </c>
      <c r="F8481" t="s">
        <v>9158</v>
      </c>
      <c r="G8481" t="s">
        <v>12566</v>
      </c>
      <c r="H8481" t="s">
        <v>14766</v>
      </c>
      <c r="I8481" t="s">
        <v>14767</v>
      </c>
      <c r="J8481" t="s">
        <v>37</v>
      </c>
      <c r="K8481" t="s">
        <v>37</v>
      </c>
      <c r="L8481" t="s">
        <v>37</v>
      </c>
      <c r="M8481" t="s">
        <v>12254</v>
      </c>
      <c r="N8481" t="s">
        <v>13637</v>
      </c>
      <c r="O8481" t="s">
        <v>10705</v>
      </c>
      <c r="P8481" t="s">
        <v>10706</v>
      </c>
      <c r="Q8481" t="s">
        <v>174</v>
      </c>
      <c r="R8481" t="s">
        <v>11774</v>
      </c>
      <c r="S8481" t="s">
        <v>108</v>
      </c>
      <c r="T8481" t="s">
        <v>3061</v>
      </c>
      <c r="U8481" t="s">
        <v>3062</v>
      </c>
      <c r="W8481" t="s">
        <v>114</v>
      </c>
      <c r="X8481">
        <v>2</v>
      </c>
      <c r="Y8481">
        <v>0</v>
      </c>
      <c r="Z8481">
        <v>0</v>
      </c>
      <c r="AA8481">
        <v>0</v>
      </c>
      <c r="AB8481">
        <v>185318</v>
      </c>
      <c r="AC8481" t="s">
        <v>3553</v>
      </c>
      <c r="AD8481">
        <f>+VLOOKUP(T8481,items!$A$2:$D$1255,4,0)</f>
        <v>0</v>
      </c>
      <c r="AE8481">
        <f>+VLOOKUP(T8481,Tabla1[],5,0)</f>
        <v>0</v>
      </c>
      <c r="AF8481">
        <f t="shared" si="132"/>
        <v>11</v>
      </c>
    </row>
    <row r="8482" spans="1:32" x14ac:dyDescent="0.25">
      <c r="A8482">
        <v>108064</v>
      </c>
      <c r="B8482" t="s">
        <v>14765</v>
      </c>
      <c r="C8482" t="s">
        <v>75</v>
      </c>
      <c r="D8482">
        <v>0</v>
      </c>
      <c r="F8482" t="s">
        <v>9158</v>
      </c>
      <c r="G8482" t="s">
        <v>12566</v>
      </c>
      <c r="H8482" t="s">
        <v>14766</v>
      </c>
      <c r="I8482" t="s">
        <v>14767</v>
      </c>
      <c r="J8482" t="s">
        <v>37</v>
      </c>
      <c r="K8482" t="s">
        <v>37</v>
      </c>
      <c r="L8482" t="s">
        <v>37</v>
      </c>
      <c r="M8482" t="s">
        <v>12254</v>
      </c>
      <c r="N8482" t="s">
        <v>13637</v>
      </c>
      <c r="O8482" t="s">
        <v>10705</v>
      </c>
      <c r="P8482" t="s">
        <v>10706</v>
      </c>
      <c r="Q8482" t="s">
        <v>174</v>
      </c>
      <c r="R8482" t="s">
        <v>11774</v>
      </c>
      <c r="S8482" t="s">
        <v>108</v>
      </c>
      <c r="T8482" t="s">
        <v>3063</v>
      </c>
      <c r="U8482" t="s">
        <v>3064</v>
      </c>
      <c r="W8482" t="s">
        <v>114</v>
      </c>
      <c r="X8482">
        <v>2</v>
      </c>
      <c r="Y8482">
        <v>0</v>
      </c>
      <c r="Z8482">
        <v>0</v>
      </c>
      <c r="AA8482">
        <v>0</v>
      </c>
      <c r="AB8482">
        <v>185318</v>
      </c>
      <c r="AC8482" t="s">
        <v>3553</v>
      </c>
      <c r="AD8482">
        <f>+VLOOKUP(T8482,items!$A$2:$D$1255,4,0)</f>
        <v>0</v>
      </c>
      <c r="AE8482">
        <f>+VLOOKUP(T8482,Tabla1[],5,0)</f>
        <v>0</v>
      </c>
      <c r="AF8482">
        <f t="shared" si="132"/>
        <v>11</v>
      </c>
    </row>
    <row r="8483" spans="1:32" x14ac:dyDescent="0.25">
      <c r="A8483">
        <v>108066</v>
      </c>
      <c r="B8483" t="s">
        <v>3438</v>
      </c>
      <c r="C8483" t="s">
        <v>75</v>
      </c>
      <c r="D8483">
        <v>0</v>
      </c>
      <c r="F8483" t="s">
        <v>9158</v>
      </c>
      <c r="G8483" t="s">
        <v>13419</v>
      </c>
      <c r="H8483" t="s">
        <v>14768</v>
      </c>
      <c r="I8483" t="s">
        <v>37</v>
      </c>
      <c r="J8483" t="s">
        <v>14769</v>
      </c>
      <c r="K8483" t="s">
        <v>14770</v>
      </c>
      <c r="L8483" t="s">
        <v>14771</v>
      </c>
      <c r="M8483" t="s">
        <v>12565</v>
      </c>
      <c r="N8483" t="s">
        <v>12565</v>
      </c>
      <c r="O8483" t="s">
        <v>12569</v>
      </c>
      <c r="P8483" t="s">
        <v>371</v>
      </c>
      <c r="Q8483" t="s">
        <v>10703</v>
      </c>
      <c r="R8483" t="s">
        <v>127</v>
      </c>
      <c r="S8483" t="s">
        <v>108</v>
      </c>
      <c r="T8483" t="s">
        <v>5950</v>
      </c>
      <c r="U8483" t="s">
        <v>5951</v>
      </c>
      <c r="X8483">
        <v>1</v>
      </c>
      <c r="Y8483">
        <v>8000</v>
      </c>
      <c r="Z8483">
        <v>0</v>
      </c>
      <c r="AA8483">
        <v>6000</v>
      </c>
      <c r="AB8483">
        <v>1233000</v>
      </c>
      <c r="AC8483" t="s">
        <v>47</v>
      </c>
      <c r="AD8483">
        <f>+VLOOKUP(T8483,items!$A$2:$D$1255,4,0)</f>
        <v>0</v>
      </c>
      <c r="AE8483">
        <f>+VLOOKUP(T8483,Tabla1[],5,0)</f>
        <v>0</v>
      </c>
      <c r="AF8483">
        <f t="shared" si="132"/>
        <v>9</v>
      </c>
    </row>
    <row r="8484" spans="1:32" x14ac:dyDescent="0.25">
      <c r="A8484">
        <v>108066</v>
      </c>
      <c r="B8484" t="s">
        <v>3438</v>
      </c>
      <c r="C8484" t="s">
        <v>75</v>
      </c>
      <c r="D8484">
        <v>0</v>
      </c>
      <c r="F8484" t="s">
        <v>9158</v>
      </c>
      <c r="G8484" t="s">
        <v>13419</v>
      </c>
      <c r="H8484" t="s">
        <v>14768</v>
      </c>
      <c r="I8484" t="s">
        <v>37</v>
      </c>
      <c r="J8484" t="s">
        <v>14769</v>
      </c>
      <c r="K8484" t="s">
        <v>14770</v>
      </c>
      <c r="L8484" t="s">
        <v>14771</v>
      </c>
      <c r="M8484" t="s">
        <v>12565</v>
      </c>
      <c r="N8484" t="s">
        <v>12565</v>
      </c>
      <c r="O8484" t="s">
        <v>12569</v>
      </c>
      <c r="P8484" t="s">
        <v>371</v>
      </c>
      <c r="Q8484" t="s">
        <v>10703</v>
      </c>
      <c r="R8484" t="s">
        <v>127</v>
      </c>
      <c r="S8484" t="s">
        <v>108</v>
      </c>
      <c r="T8484" t="s">
        <v>5950</v>
      </c>
      <c r="U8484" t="s">
        <v>5951</v>
      </c>
      <c r="X8484">
        <v>1</v>
      </c>
      <c r="Y8484">
        <v>9000</v>
      </c>
      <c r="Z8484">
        <v>0</v>
      </c>
      <c r="AA8484">
        <v>4500</v>
      </c>
      <c r="AB8484">
        <v>1233000</v>
      </c>
      <c r="AC8484" t="s">
        <v>47</v>
      </c>
      <c r="AD8484">
        <f>+VLOOKUP(T8484,items!$A$2:$D$1255,4,0)</f>
        <v>0</v>
      </c>
      <c r="AE8484">
        <f>+VLOOKUP(T8484,Tabla1[],5,0)</f>
        <v>0</v>
      </c>
      <c r="AF8484">
        <f t="shared" si="132"/>
        <v>9</v>
      </c>
    </row>
    <row r="8485" spans="1:32" x14ac:dyDescent="0.25">
      <c r="A8485">
        <v>108066</v>
      </c>
      <c r="B8485" t="s">
        <v>3438</v>
      </c>
      <c r="C8485" t="s">
        <v>75</v>
      </c>
      <c r="D8485">
        <v>0</v>
      </c>
      <c r="F8485" t="s">
        <v>9158</v>
      </c>
      <c r="G8485" t="s">
        <v>13419</v>
      </c>
      <c r="H8485" t="s">
        <v>14768</v>
      </c>
      <c r="I8485" t="s">
        <v>37</v>
      </c>
      <c r="J8485" t="s">
        <v>14769</v>
      </c>
      <c r="K8485" t="s">
        <v>14770</v>
      </c>
      <c r="L8485" t="s">
        <v>14771</v>
      </c>
      <c r="M8485" t="s">
        <v>12565</v>
      </c>
      <c r="N8485" t="s">
        <v>12565</v>
      </c>
      <c r="O8485" t="s">
        <v>12569</v>
      </c>
      <c r="P8485" t="s">
        <v>371</v>
      </c>
      <c r="Q8485" t="s">
        <v>10703</v>
      </c>
      <c r="R8485" t="s">
        <v>127</v>
      </c>
      <c r="S8485" t="s">
        <v>108</v>
      </c>
      <c r="T8485" t="s">
        <v>7511</v>
      </c>
      <c r="U8485" t="s">
        <v>7512</v>
      </c>
      <c r="X8485">
        <v>1</v>
      </c>
      <c r="Y8485">
        <v>0</v>
      </c>
      <c r="Z8485">
        <v>0</v>
      </c>
      <c r="AA8485">
        <v>0</v>
      </c>
      <c r="AB8485">
        <v>270000</v>
      </c>
      <c r="AC8485" t="s">
        <v>47</v>
      </c>
      <c r="AD8485" t="e">
        <f>+VLOOKUP(T8485,items!$A$2:$D$1255,4,0)</f>
        <v>#N/A</v>
      </c>
      <c r="AE8485" t="e">
        <f>+VLOOKUP(T8485,Tabla1[],5,0)</f>
        <v>#N/A</v>
      </c>
      <c r="AF8485">
        <f t="shared" si="132"/>
        <v>9</v>
      </c>
    </row>
    <row r="8486" spans="1:32" x14ac:dyDescent="0.25">
      <c r="A8486">
        <v>108066</v>
      </c>
      <c r="B8486" t="s">
        <v>3438</v>
      </c>
      <c r="C8486" t="s">
        <v>75</v>
      </c>
      <c r="D8486">
        <v>0</v>
      </c>
      <c r="F8486" t="s">
        <v>9158</v>
      </c>
      <c r="G8486" t="s">
        <v>13419</v>
      </c>
      <c r="H8486" t="s">
        <v>14768</v>
      </c>
      <c r="I8486" t="s">
        <v>37</v>
      </c>
      <c r="J8486" t="s">
        <v>14769</v>
      </c>
      <c r="K8486" t="s">
        <v>14770</v>
      </c>
      <c r="L8486" t="s">
        <v>14771</v>
      </c>
      <c r="M8486" t="s">
        <v>12565</v>
      </c>
      <c r="N8486" t="s">
        <v>12565</v>
      </c>
      <c r="O8486" t="s">
        <v>12569</v>
      </c>
      <c r="P8486" t="s">
        <v>371</v>
      </c>
      <c r="Q8486" t="s">
        <v>10703</v>
      </c>
      <c r="R8486" t="s">
        <v>127</v>
      </c>
      <c r="S8486" t="s">
        <v>108</v>
      </c>
      <c r="T8486" t="s">
        <v>390</v>
      </c>
      <c r="U8486" t="s">
        <v>5952</v>
      </c>
      <c r="X8486">
        <v>1</v>
      </c>
      <c r="Y8486">
        <v>8000</v>
      </c>
      <c r="Z8486">
        <v>0</v>
      </c>
      <c r="AA8486">
        <v>6000</v>
      </c>
      <c r="AB8486">
        <v>1188000</v>
      </c>
      <c r="AC8486" t="s">
        <v>47</v>
      </c>
      <c r="AD8486" t="e">
        <f>+VLOOKUP(T8486,items!$A$2:$D$1255,4,0)</f>
        <v>#N/A</v>
      </c>
      <c r="AE8486" t="e">
        <f>+VLOOKUP(T8486,Tabla1[],5,0)</f>
        <v>#N/A</v>
      </c>
      <c r="AF8486">
        <f t="shared" si="132"/>
        <v>9</v>
      </c>
    </row>
    <row r="8487" spans="1:32" x14ac:dyDescent="0.25">
      <c r="A8487">
        <v>108066</v>
      </c>
      <c r="B8487" t="s">
        <v>3438</v>
      </c>
      <c r="C8487" t="s">
        <v>75</v>
      </c>
      <c r="D8487">
        <v>0</v>
      </c>
      <c r="F8487" t="s">
        <v>9158</v>
      </c>
      <c r="G8487" t="s">
        <v>13419</v>
      </c>
      <c r="H8487" t="s">
        <v>14768</v>
      </c>
      <c r="I8487" t="s">
        <v>37</v>
      </c>
      <c r="J8487" t="s">
        <v>14769</v>
      </c>
      <c r="K8487" t="s">
        <v>14770</v>
      </c>
      <c r="L8487" t="s">
        <v>14771</v>
      </c>
      <c r="M8487" t="s">
        <v>12565</v>
      </c>
      <c r="N8487" t="s">
        <v>12565</v>
      </c>
      <c r="O8487" t="s">
        <v>12569</v>
      </c>
      <c r="P8487" t="s">
        <v>371</v>
      </c>
      <c r="Q8487" t="s">
        <v>10703</v>
      </c>
      <c r="R8487" t="s">
        <v>127</v>
      </c>
      <c r="S8487" t="s">
        <v>108</v>
      </c>
      <c r="T8487" t="s">
        <v>390</v>
      </c>
      <c r="U8487" t="s">
        <v>5952</v>
      </c>
      <c r="X8487">
        <v>1</v>
      </c>
      <c r="Y8487">
        <v>9000</v>
      </c>
      <c r="Z8487">
        <v>0</v>
      </c>
      <c r="AA8487">
        <v>4500</v>
      </c>
      <c r="AB8487">
        <v>1002375</v>
      </c>
      <c r="AC8487" t="s">
        <v>47</v>
      </c>
      <c r="AD8487" t="e">
        <f>+VLOOKUP(T8487,items!$A$2:$D$1255,4,0)</f>
        <v>#N/A</v>
      </c>
      <c r="AE8487" t="e">
        <f>+VLOOKUP(T8487,Tabla1[],5,0)</f>
        <v>#N/A</v>
      </c>
      <c r="AF8487">
        <f t="shared" si="132"/>
        <v>9</v>
      </c>
    </row>
    <row r="8488" spans="1:32" x14ac:dyDescent="0.25">
      <c r="A8488">
        <v>108071</v>
      </c>
      <c r="B8488" t="s">
        <v>3539</v>
      </c>
      <c r="C8488" t="s">
        <v>75</v>
      </c>
      <c r="D8488">
        <v>0</v>
      </c>
      <c r="F8488" t="s">
        <v>9158</v>
      </c>
      <c r="G8488" t="s">
        <v>1250</v>
      </c>
      <c r="H8488" t="s">
        <v>14772</v>
      </c>
      <c r="I8488" t="s">
        <v>37</v>
      </c>
      <c r="J8488" t="s">
        <v>14773</v>
      </c>
      <c r="K8488" t="s">
        <v>14774</v>
      </c>
      <c r="L8488" t="s">
        <v>37</v>
      </c>
      <c r="M8488" t="s">
        <v>11773</v>
      </c>
      <c r="N8488" t="s">
        <v>11773</v>
      </c>
      <c r="O8488" t="s">
        <v>12822</v>
      </c>
      <c r="P8488" t="s">
        <v>12823</v>
      </c>
      <c r="Q8488" t="s">
        <v>12823</v>
      </c>
      <c r="R8488" t="s">
        <v>127</v>
      </c>
      <c r="S8488" t="s">
        <v>164</v>
      </c>
      <c r="T8488" t="s">
        <v>5720</v>
      </c>
      <c r="U8488" t="s">
        <v>859</v>
      </c>
      <c r="X8488">
        <v>9</v>
      </c>
      <c r="Y8488">
        <v>0</v>
      </c>
      <c r="Z8488">
        <v>0</v>
      </c>
      <c r="AA8488">
        <v>0</v>
      </c>
      <c r="AB8488">
        <v>473400</v>
      </c>
      <c r="AC8488" t="s">
        <v>47</v>
      </c>
      <c r="AD8488">
        <f>+VLOOKUP(T8488,items!$A$2:$D$1255,4,0)</f>
        <v>0</v>
      </c>
      <c r="AE8488">
        <f>+VLOOKUP(T8488,Tabla1[],5,0)</f>
        <v>0</v>
      </c>
      <c r="AF8488">
        <f t="shared" si="132"/>
        <v>9</v>
      </c>
    </row>
    <row r="8489" spans="1:32" x14ac:dyDescent="0.25">
      <c r="A8489">
        <v>108074</v>
      </c>
      <c r="B8489" t="s">
        <v>1604</v>
      </c>
      <c r="C8489" t="s">
        <v>75</v>
      </c>
      <c r="D8489">
        <v>0</v>
      </c>
      <c r="F8489" t="s">
        <v>9158</v>
      </c>
      <c r="G8489" t="s">
        <v>9158</v>
      </c>
      <c r="H8489" t="s">
        <v>14775</v>
      </c>
      <c r="I8489" t="s">
        <v>37</v>
      </c>
      <c r="J8489" t="s">
        <v>14776</v>
      </c>
      <c r="K8489" t="s">
        <v>14777</v>
      </c>
      <c r="L8489" t="s">
        <v>37</v>
      </c>
      <c r="M8489" t="s">
        <v>1250</v>
      </c>
      <c r="N8489" t="s">
        <v>1250</v>
      </c>
      <c r="O8489" t="s">
        <v>9159</v>
      </c>
      <c r="P8489" t="s">
        <v>9160</v>
      </c>
      <c r="Q8489" t="s">
        <v>9160</v>
      </c>
      <c r="R8489" t="s">
        <v>127</v>
      </c>
      <c r="S8489" t="s">
        <v>164</v>
      </c>
      <c r="T8489" t="s">
        <v>1181</v>
      </c>
      <c r="U8489" t="s">
        <v>1182</v>
      </c>
      <c r="X8489">
        <v>9</v>
      </c>
      <c r="Y8489">
        <v>0</v>
      </c>
      <c r="Z8489">
        <v>0</v>
      </c>
      <c r="AA8489">
        <v>0</v>
      </c>
      <c r="AB8489">
        <v>473400</v>
      </c>
      <c r="AC8489" t="s">
        <v>47</v>
      </c>
      <c r="AD8489">
        <f>+VLOOKUP(T8489,items!$A$2:$D$1255,4,0)</f>
        <v>0</v>
      </c>
      <c r="AE8489">
        <f>+VLOOKUP(T8489,Tabla1[],5,0)</f>
        <v>0</v>
      </c>
      <c r="AF8489">
        <f t="shared" si="132"/>
        <v>9</v>
      </c>
    </row>
    <row r="8490" spans="1:32" x14ac:dyDescent="0.25">
      <c r="A8490">
        <v>108081</v>
      </c>
      <c r="B8490" t="s">
        <v>1177</v>
      </c>
      <c r="C8490" t="s">
        <v>33</v>
      </c>
      <c r="D8490">
        <v>0</v>
      </c>
      <c r="F8490" t="s">
        <v>9158</v>
      </c>
      <c r="G8490" t="s">
        <v>9160</v>
      </c>
      <c r="H8490" t="s">
        <v>14778</v>
      </c>
      <c r="I8490" t="s">
        <v>37</v>
      </c>
      <c r="J8490" t="s">
        <v>14779</v>
      </c>
      <c r="K8490" t="s">
        <v>14780</v>
      </c>
      <c r="L8490" t="s">
        <v>37</v>
      </c>
      <c r="M8490" t="s">
        <v>12823</v>
      </c>
      <c r="N8490" t="s">
        <v>12823</v>
      </c>
      <c r="O8490" t="s">
        <v>6292</v>
      </c>
      <c r="P8490" t="s">
        <v>12746</v>
      </c>
      <c r="Q8490" t="s">
        <v>12746</v>
      </c>
      <c r="R8490" t="s">
        <v>127</v>
      </c>
      <c r="S8490" t="s">
        <v>164</v>
      </c>
      <c r="T8490" t="s">
        <v>14781</v>
      </c>
      <c r="U8490" t="s">
        <v>14782</v>
      </c>
      <c r="X8490">
        <v>4</v>
      </c>
      <c r="Y8490">
        <v>0</v>
      </c>
      <c r="Z8490">
        <v>0</v>
      </c>
      <c r="AA8490">
        <v>0</v>
      </c>
      <c r="AB8490">
        <v>192000</v>
      </c>
      <c r="AC8490" t="s">
        <v>47</v>
      </c>
      <c r="AD8490">
        <f>+VLOOKUP(T8490,items!$A$2:$D$1255,4,0)</f>
        <v>0</v>
      </c>
      <c r="AE8490">
        <f>+VLOOKUP(T8490,Tabla1[],5,0)</f>
        <v>0</v>
      </c>
      <c r="AF8490">
        <f t="shared" si="132"/>
        <v>9</v>
      </c>
    </row>
    <row r="8491" spans="1:32" x14ac:dyDescent="0.25">
      <c r="A8491">
        <v>108089</v>
      </c>
      <c r="B8491" t="s">
        <v>9327</v>
      </c>
      <c r="C8491" t="s">
        <v>75</v>
      </c>
      <c r="D8491">
        <v>0</v>
      </c>
      <c r="F8491" t="s">
        <v>1250</v>
      </c>
      <c r="G8491" t="s">
        <v>1250</v>
      </c>
      <c r="H8491" t="s">
        <v>14783</v>
      </c>
      <c r="I8491" t="s">
        <v>37</v>
      </c>
      <c r="J8491" t="s">
        <v>14784</v>
      </c>
      <c r="K8491" t="s">
        <v>14785</v>
      </c>
      <c r="L8491" t="s">
        <v>37</v>
      </c>
      <c r="M8491" t="s">
        <v>11773</v>
      </c>
      <c r="N8491" t="s">
        <v>11773</v>
      </c>
      <c r="O8491" t="s">
        <v>12822</v>
      </c>
      <c r="P8491" t="s">
        <v>12823</v>
      </c>
      <c r="Q8491" t="s">
        <v>12823</v>
      </c>
      <c r="R8491" t="s">
        <v>127</v>
      </c>
      <c r="S8491" t="s">
        <v>164</v>
      </c>
      <c r="T8491" t="s">
        <v>6309</v>
      </c>
      <c r="U8491" t="s">
        <v>6310</v>
      </c>
      <c r="X8491">
        <v>12</v>
      </c>
      <c r="Y8491">
        <v>0</v>
      </c>
      <c r="Z8491">
        <v>0</v>
      </c>
      <c r="AA8491">
        <v>0</v>
      </c>
      <c r="AB8491">
        <v>15600</v>
      </c>
      <c r="AC8491" t="s">
        <v>47</v>
      </c>
      <c r="AD8491">
        <f>+VLOOKUP(T8491,items!$A$2:$D$1255,4,0)</f>
        <v>0</v>
      </c>
      <c r="AE8491">
        <f>+VLOOKUP(T8491,Tabla1[],5,0)</f>
        <v>0</v>
      </c>
      <c r="AF8491">
        <f t="shared" si="132"/>
        <v>9</v>
      </c>
    </row>
    <row r="8492" spans="1:32" x14ac:dyDescent="0.25">
      <c r="A8492">
        <v>108089</v>
      </c>
      <c r="B8492" t="s">
        <v>9327</v>
      </c>
      <c r="C8492" t="s">
        <v>75</v>
      </c>
      <c r="D8492">
        <v>0</v>
      </c>
      <c r="F8492" t="s">
        <v>1250</v>
      </c>
      <c r="G8492" t="s">
        <v>1250</v>
      </c>
      <c r="H8492" t="s">
        <v>14783</v>
      </c>
      <c r="I8492" t="s">
        <v>37</v>
      </c>
      <c r="J8492" t="s">
        <v>14784</v>
      </c>
      <c r="K8492" t="s">
        <v>14785</v>
      </c>
      <c r="L8492" t="s">
        <v>37</v>
      </c>
      <c r="M8492" t="s">
        <v>11773</v>
      </c>
      <c r="N8492" t="s">
        <v>11773</v>
      </c>
      <c r="O8492" t="s">
        <v>12822</v>
      </c>
      <c r="P8492" t="s">
        <v>12823</v>
      </c>
      <c r="Q8492" t="s">
        <v>12823</v>
      </c>
      <c r="R8492" t="s">
        <v>127</v>
      </c>
      <c r="S8492" t="s">
        <v>164</v>
      </c>
      <c r="T8492" t="s">
        <v>1290</v>
      </c>
      <c r="U8492" t="s">
        <v>1291</v>
      </c>
      <c r="X8492">
        <v>6</v>
      </c>
      <c r="Y8492">
        <v>0</v>
      </c>
      <c r="Z8492">
        <v>0</v>
      </c>
      <c r="AA8492">
        <v>0</v>
      </c>
      <c r="AB8492">
        <v>383400</v>
      </c>
      <c r="AC8492" t="s">
        <v>47</v>
      </c>
      <c r="AD8492">
        <f>+VLOOKUP(T8492,items!$A$2:$D$1255,4,0)</f>
        <v>0</v>
      </c>
      <c r="AE8492">
        <f>+VLOOKUP(T8492,Tabla1[],5,0)</f>
        <v>0</v>
      </c>
      <c r="AF8492">
        <f t="shared" si="132"/>
        <v>9</v>
      </c>
    </row>
    <row r="8493" spans="1:32" x14ac:dyDescent="0.25">
      <c r="A8493">
        <v>108089</v>
      </c>
      <c r="B8493" t="s">
        <v>9327</v>
      </c>
      <c r="C8493" t="s">
        <v>75</v>
      </c>
      <c r="D8493">
        <v>0</v>
      </c>
      <c r="F8493" t="s">
        <v>1250</v>
      </c>
      <c r="G8493" t="s">
        <v>1250</v>
      </c>
      <c r="H8493" t="s">
        <v>14783</v>
      </c>
      <c r="I8493" t="s">
        <v>37</v>
      </c>
      <c r="J8493" t="s">
        <v>14784</v>
      </c>
      <c r="K8493" t="s">
        <v>14785</v>
      </c>
      <c r="L8493" t="s">
        <v>37</v>
      </c>
      <c r="M8493" t="s">
        <v>11773</v>
      </c>
      <c r="N8493" t="s">
        <v>11773</v>
      </c>
      <c r="O8493" t="s">
        <v>12822</v>
      </c>
      <c r="P8493" t="s">
        <v>12823</v>
      </c>
      <c r="Q8493" t="s">
        <v>12823</v>
      </c>
      <c r="R8493" t="s">
        <v>127</v>
      </c>
      <c r="S8493" t="s">
        <v>164</v>
      </c>
      <c r="T8493" t="s">
        <v>6311</v>
      </c>
      <c r="U8493" t="s">
        <v>6312</v>
      </c>
      <c r="X8493">
        <v>12</v>
      </c>
      <c r="Y8493">
        <v>0</v>
      </c>
      <c r="Z8493">
        <v>0</v>
      </c>
      <c r="AA8493">
        <v>0</v>
      </c>
      <c r="AB8493">
        <v>4800</v>
      </c>
      <c r="AC8493" t="s">
        <v>47</v>
      </c>
      <c r="AD8493">
        <f>+VLOOKUP(T8493,items!$A$2:$D$1255,4,0)</f>
        <v>0</v>
      </c>
      <c r="AE8493">
        <f>+VLOOKUP(T8493,Tabla1[],5,0)</f>
        <v>0</v>
      </c>
      <c r="AF8493">
        <f t="shared" si="132"/>
        <v>9</v>
      </c>
    </row>
    <row r="8494" spans="1:32" x14ac:dyDescent="0.25">
      <c r="A8494">
        <v>108093</v>
      </c>
      <c r="B8494" t="s">
        <v>3554</v>
      </c>
      <c r="C8494" t="s">
        <v>33</v>
      </c>
      <c r="D8494">
        <v>0</v>
      </c>
      <c r="F8494" t="s">
        <v>1250</v>
      </c>
      <c r="G8494" t="s">
        <v>11773</v>
      </c>
      <c r="H8494" t="s">
        <v>14786</v>
      </c>
      <c r="I8494" t="s">
        <v>37</v>
      </c>
      <c r="J8494" t="s">
        <v>14787</v>
      </c>
      <c r="K8494" t="s">
        <v>14788</v>
      </c>
      <c r="L8494" t="s">
        <v>37</v>
      </c>
      <c r="M8494" t="s">
        <v>9159</v>
      </c>
      <c r="N8494" t="s">
        <v>9159</v>
      </c>
      <c r="O8494" t="s">
        <v>9160</v>
      </c>
      <c r="P8494" t="s">
        <v>12565</v>
      </c>
      <c r="Q8494" t="s">
        <v>6292</v>
      </c>
      <c r="R8494" t="s">
        <v>411</v>
      </c>
      <c r="S8494" t="s">
        <v>164</v>
      </c>
      <c r="T8494" t="s">
        <v>1398</v>
      </c>
      <c r="U8494" t="s">
        <v>529</v>
      </c>
      <c r="X8494">
        <v>10</v>
      </c>
      <c r="Y8494">
        <v>0</v>
      </c>
      <c r="Z8494">
        <v>0</v>
      </c>
      <c r="AA8494">
        <v>0</v>
      </c>
      <c r="AB8494">
        <v>526000</v>
      </c>
      <c r="AC8494" t="s">
        <v>47</v>
      </c>
      <c r="AD8494">
        <f>+VLOOKUP(T8494,items!$A$2:$D$1255,4,0)</f>
        <v>0</v>
      </c>
      <c r="AE8494">
        <f>+VLOOKUP(T8494,Tabla1[],5,0)</f>
        <v>0</v>
      </c>
      <c r="AF8494">
        <f t="shared" si="132"/>
        <v>9</v>
      </c>
    </row>
    <row r="8495" spans="1:32" x14ac:dyDescent="0.25">
      <c r="A8495">
        <v>108096</v>
      </c>
      <c r="B8495" t="s">
        <v>14789</v>
      </c>
      <c r="C8495" t="s">
        <v>75</v>
      </c>
      <c r="D8495">
        <v>0</v>
      </c>
      <c r="F8495" t="s">
        <v>1250</v>
      </c>
      <c r="G8495" t="s">
        <v>8609</v>
      </c>
      <c r="H8495" t="s">
        <v>14790</v>
      </c>
      <c r="I8495" t="s">
        <v>37</v>
      </c>
      <c r="J8495" t="s">
        <v>14791</v>
      </c>
      <c r="K8495" t="s">
        <v>14792</v>
      </c>
      <c r="L8495" t="s">
        <v>37</v>
      </c>
      <c r="M8495" t="s">
        <v>10057</v>
      </c>
      <c r="N8495" t="s">
        <v>10057</v>
      </c>
      <c r="O8495" t="s">
        <v>173</v>
      </c>
      <c r="P8495" t="s">
        <v>6298</v>
      </c>
      <c r="Q8495" t="s">
        <v>6299</v>
      </c>
      <c r="R8495" t="s">
        <v>43</v>
      </c>
      <c r="S8495" t="s">
        <v>64</v>
      </c>
      <c r="T8495" t="s">
        <v>5057</v>
      </c>
      <c r="U8495" t="s">
        <v>5058</v>
      </c>
      <c r="X8495">
        <v>2</v>
      </c>
      <c r="Y8495">
        <v>0</v>
      </c>
      <c r="Z8495">
        <v>0</v>
      </c>
      <c r="AA8495">
        <v>0</v>
      </c>
      <c r="AB8495">
        <v>30000</v>
      </c>
      <c r="AC8495" t="s">
        <v>47</v>
      </c>
      <c r="AD8495">
        <f>+VLOOKUP(T8495,items!$A$2:$D$1255,4,0)</f>
        <v>0</v>
      </c>
      <c r="AE8495">
        <f>+VLOOKUP(T8495,Tabla1[],5,0)</f>
        <v>0</v>
      </c>
      <c r="AF8495">
        <f t="shared" si="132"/>
        <v>10</v>
      </c>
    </row>
    <row r="8496" spans="1:32" x14ac:dyDescent="0.25">
      <c r="A8496">
        <v>108096</v>
      </c>
      <c r="B8496" t="s">
        <v>14789</v>
      </c>
      <c r="C8496" t="s">
        <v>75</v>
      </c>
      <c r="D8496">
        <v>0</v>
      </c>
      <c r="F8496" t="s">
        <v>1250</v>
      </c>
      <c r="G8496" t="s">
        <v>8609</v>
      </c>
      <c r="H8496" t="s">
        <v>14790</v>
      </c>
      <c r="I8496" t="s">
        <v>37</v>
      </c>
      <c r="J8496" t="s">
        <v>14791</v>
      </c>
      <c r="K8496" t="s">
        <v>14792</v>
      </c>
      <c r="L8496" t="s">
        <v>37</v>
      </c>
      <c r="M8496" t="s">
        <v>10057</v>
      </c>
      <c r="N8496" t="s">
        <v>10057</v>
      </c>
      <c r="O8496" t="s">
        <v>173</v>
      </c>
      <c r="P8496" t="s">
        <v>6298</v>
      </c>
      <c r="Q8496" t="s">
        <v>6299</v>
      </c>
      <c r="R8496" t="s">
        <v>43</v>
      </c>
      <c r="S8496" t="s">
        <v>64</v>
      </c>
      <c r="T8496" t="s">
        <v>5950</v>
      </c>
      <c r="U8496" t="s">
        <v>5951</v>
      </c>
      <c r="X8496">
        <v>2</v>
      </c>
      <c r="Y8496">
        <v>8000</v>
      </c>
      <c r="Z8496">
        <v>0</v>
      </c>
      <c r="AA8496">
        <v>6000</v>
      </c>
      <c r="AB8496">
        <v>2951410</v>
      </c>
      <c r="AC8496" t="s">
        <v>47</v>
      </c>
      <c r="AD8496">
        <f>+VLOOKUP(T8496,items!$A$2:$D$1255,4,0)</f>
        <v>0</v>
      </c>
      <c r="AE8496">
        <f>+VLOOKUP(T8496,Tabla1[],5,0)</f>
        <v>0</v>
      </c>
      <c r="AF8496">
        <f t="shared" si="132"/>
        <v>10</v>
      </c>
    </row>
    <row r="8497" spans="1:32" x14ac:dyDescent="0.25">
      <c r="A8497">
        <v>108096</v>
      </c>
      <c r="B8497" t="s">
        <v>14789</v>
      </c>
      <c r="C8497" t="s">
        <v>75</v>
      </c>
      <c r="D8497">
        <v>0</v>
      </c>
      <c r="F8497" t="s">
        <v>1250</v>
      </c>
      <c r="G8497" t="s">
        <v>8609</v>
      </c>
      <c r="H8497" t="s">
        <v>14790</v>
      </c>
      <c r="I8497" t="s">
        <v>37</v>
      </c>
      <c r="J8497" t="s">
        <v>14791</v>
      </c>
      <c r="K8497" t="s">
        <v>14792</v>
      </c>
      <c r="L8497" t="s">
        <v>37</v>
      </c>
      <c r="M8497" t="s">
        <v>10057</v>
      </c>
      <c r="N8497" t="s">
        <v>10057</v>
      </c>
      <c r="O8497" t="s">
        <v>173</v>
      </c>
      <c r="P8497" t="s">
        <v>6298</v>
      </c>
      <c r="Q8497" t="s">
        <v>6299</v>
      </c>
      <c r="R8497" t="s">
        <v>43</v>
      </c>
      <c r="S8497" t="s">
        <v>64</v>
      </c>
      <c r="T8497" t="s">
        <v>14793</v>
      </c>
      <c r="U8497" t="s">
        <v>14794</v>
      </c>
      <c r="X8497">
        <v>8</v>
      </c>
      <c r="Y8497">
        <v>0</v>
      </c>
      <c r="Z8497">
        <v>0</v>
      </c>
      <c r="AA8497">
        <v>0</v>
      </c>
      <c r="AB8497">
        <v>224000</v>
      </c>
      <c r="AC8497" t="s">
        <v>47</v>
      </c>
      <c r="AD8497">
        <f>+VLOOKUP(T8497,items!$A$2:$D$1255,4,0)</f>
        <v>0</v>
      </c>
      <c r="AE8497">
        <f>+VLOOKUP(T8497,Tabla1[],5,0)</f>
        <v>0</v>
      </c>
      <c r="AF8497">
        <f t="shared" si="132"/>
        <v>10</v>
      </c>
    </row>
    <row r="8498" spans="1:32" x14ac:dyDescent="0.25">
      <c r="A8498">
        <v>108101</v>
      </c>
      <c r="B8498" t="s">
        <v>14795</v>
      </c>
      <c r="C8498" t="s">
        <v>33</v>
      </c>
      <c r="D8498">
        <v>0</v>
      </c>
      <c r="F8498" t="s">
        <v>1250</v>
      </c>
      <c r="G8498" t="s">
        <v>9159</v>
      </c>
      <c r="H8498" t="s">
        <v>14796</v>
      </c>
      <c r="I8498" t="s">
        <v>37</v>
      </c>
      <c r="J8498" t="s">
        <v>14797</v>
      </c>
      <c r="K8498" t="s">
        <v>14798</v>
      </c>
      <c r="L8498" t="s">
        <v>37</v>
      </c>
      <c r="M8498" t="s">
        <v>12822</v>
      </c>
      <c r="N8498" t="s">
        <v>12822</v>
      </c>
      <c r="O8498" t="s">
        <v>12871</v>
      </c>
      <c r="P8498" t="s">
        <v>13584</v>
      </c>
      <c r="Q8498" t="s">
        <v>3357</v>
      </c>
      <c r="R8498" t="s">
        <v>764</v>
      </c>
      <c r="S8498" t="s">
        <v>108</v>
      </c>
      <c r="T8498" t="s">
        <v>14799</v>
      </c>
      <c r="U8498" t="s">
        <v>14800</v>
      </c>
      <c r="V8498" t="s">
        <v>313</v>
      </c>
      <c r="X8498">
        <v>6</v>
      </c>
      <c r="Y8498">
        <v>0</v>
      </c>
      <c r="Z8498">
        <v>0</v>
      </c>
      <c r="AA8498">
        <v>0</v>
      </c>
      <c r="AB8498">
        <v>5286618</v>
      </c>
      <c r="AC8498" t="s">
        <v>47</v>
      </c>
      <c r="AD8498" t="str">
        <f>+VLOOKUP(T8498,items!$A$2:$D$1255,4,0)</f>
        <v>MUEBLES</v>
      </c>
      <c r="AE8498">
        <f>+VLOOKUP(T8498,Tabla1[],5,0)</f>
        <v>0</v>
      </c>
      <c r="AF8498">
        <f t="shared" si="132"/>
        <v>10</v>
      </c>
    </row>
    <row r="8499" spans="1:32" x14ac:dyDescent="0.25">
      <c r="A8499">
        <v>108101</v>
      </c>
      <c r="B8499" t="s">
        <v>14795</v>
      </c>
      <c r="C8499" t="s">
        <v>33</v>
      </c>
      <c r="D8499">
        <v>0</v>
      </c>
      <c r="F8499" t="s">
        <v>1250</v>
      </c>
      <c r="G8499" t="s">
        <v>9159</v>
      </c>
      <c r="H8499" t="s">
        <v>14796</v>
      </c>
      <c r="I8499" t="s">
        <v>37</v>
      </c>
      <c r="J8499" t="s">
        <v>14797</v>
      </c>
      <c r="K8499" t="s">
        <v>14798</v>
      </c>
      <c r="L8499" t="s">
        <v>37</v>
      </c>
      <c r="M8499" t="s">
        <v>12822</v>
      </c>
      <c r="N8499" t="s">
        <v>12822</v>
      </c>
      <c r="O8499" t="s">
        <v>12871</v>
      </c>
      <c r="P8499" t="s">
        <v>13584</v>
      </c>
      <c r="Q8499" t="s">
        <v>3357</v>
      </c>
      <c r="R8499" t="s">
        <v>764</v>
      </c>
      <c r="S8499" t="s">
        <v>108</v>
      </c>
      <c r="T8499" t="s">
        <v>10301</v>
      </c>
      <c r="U8499" t="s">
        <v>10302</v>
      </c>
      <c r="X8499">
        <v>1</v>
      </c>
      <c r="Y8499">
        <v>0</v>
      </c>
      <c r="Z8499">
        <v>0</v>
      </c>
      <c r="AA8499">
        <v>0</v>
      </c>
      <c r="AB8499">
        <v>3465806</v>
      </c>
      <c r="AC8499" t="s">
        <v>47</v>
      </c>
      <c r="AD8499" t="str">
        <f>+VLOOKUP(T8499,items!$A$2:$D$1255,4,0)</f>
        <v>MUEBLES</v>
      </c>
      <c r="AE8499">
        <f>+VLOOKUP(T8499,Tabla1[],5,0)</f>
        <v>0</v>
      </c>
      <c r="AF8499">
        <f t="shared" si="132"/>
        <v>10</v>
      </c>
    </row>
    <row r="8500" spans="1:32" x14ac:dyDescent="0.25">
      <c r="A8500">
        <v>108101</v>
      </c>
      <c r="B8500" t="s">
        <v>14795</v>
      </c>
      <c r="C8500" t="s">
        <v>33</v>
      </c>
      <c r="D8500">
        <v>0</v>
      </c>
      <c r="F8500" t="s">
        <v>1250</v>
      </c>
      <c r="G8500" t="s">
        <v>9159</v>
      </c>
      <c r="H8500" t="s">
        <v>14796</v>
      </c>
      <c r="I8500" t="s">
        <v>37</v>
      </c>
      <c r="J8500" t="s">
        <v>14797</v>
      </c>
      <c r="K8500" t="s">
        <v>14798</v>
      </c>
      <c r="L8500" t="s">
        <v>37</v>
      </c>
      <c r="M8500" t="s">
        <v>12822</v>
      </c>
      <c r="N8500" t="s">
        <v>12822</v>
      </c>
      <c r="O8500" t="s">
        <v>12871</v>
      </c>
      <c r="P8500" t="s">
        <v>13584</v>
      </c>
      <c r="Q8500" t="s">
        <v>3357</v>
      </c>
      <c r="R8500" t="s">
        <v>764</v>
      </c>
      <c r="S8500" t="s">
        <v>108</v>
      </c>
      <c r="T8500" t="s">
        <v>562</v>
      </c>
      <c r="U8500" t="s">
        <v>7272</v>
      </c>
      <c r="V8500" t="s">
        <v>702</v>
      </c>
      <c r="X8500">
        <v>1</v>
      </c>
      <c r="Y8500">
        <v>0</v>
      </c>
      <c r="Z8500">
        <v>0</v>
      </c>
      <c r="AA8500">
        <v>0</v>
      </c>
      <c r="AB8500">
        <v>2062246</v>
      </c>
      <c r="AC8500" t="s">
        <v>47</v>
      </c>
      <c r="AD8500">
        <f>+VLOOKUP(T8500,items!$A$2:$D$1255,4,0)</f>
        <v>0</v>
      </c>
      <c r="AE8500">
        <f>+VLOOKUP(T8500,Tabla1[],5,0)</f>
        <v>0</v>
      </c>
      <c r="AF8500">
        <f t="shared" si="132"/>
        <v>10</v>
      </c>
    </row>
    <row r="8501" spans="1:32" x14ac:dyDescent="0.25">
      <c r="A8501">
        <v>108101</v>
      </c>
      <c r="B8501" t="s">
        <v>14795</v>
      </c>
      <c r="C8501" t="s">
        <v>33</v>
      </c>
      <c r="D8501">
        <v>0</v>
      </c>
      <c r="F8501" t="s">
        <v>1250</v>
      </c>
      <c r="G8501" t="s">
        <v>9159</v>
      </c>
      <c r="H8501" t="s">
        <v>14796</v>
      </c>
      <c r="I8501" t="s">
        <v>37</v>
      </c>
      <c r="J8501" t="s">
        <v>14797</v>
      </c>
      <c r="K8501" t="s">
        <v>14798</v>
      </c>
      <c r="L8501" t="s">
        <v>37</v>
      </c>
      <c r="M8501" t="s">
        <v>12822</v>
      </c>
      <c r="N8501" t="s">
        <v>12822</v>
      </c>
      <c r="O8501" t="s">
        <v>12871</v>
      </c>
      <c r="P8501" t="s">
        <v>13584</v>
      </c>
      <c r="Q8501" t="s">
        <v>3357</v>
      </c>
      <c r="R8501" t="s">
        <v>764</v>
      </c>
      <c r="S8501" t="s">
        <v>108</v>
      </c>
      <c r="T8501" t="s">
        <v>314</v>
      </c>
      <c r="U8501" t="s">
        <v>315</v>
      </c>
      <c r="X8501">
        <v>1</v>
      </c>
      <c r="Y8501">
        <v>0</v>
      </c>
      <c r="Z8501">
        <v>0</v>
      </c>
      <c r="AA8501">
        <v>0</v>
      </c>
      <c r="AB8501">
        <v>500000</v>
      </c>
      <c r="AC8501" t="s">
        <v>47</v>
      </c>
      <c r="AD8501">
        <f>+VLOOKUP(T8501,items!$A$2:$D$1255,4,0)</f>
        <v>0</v>
      </c>
      <c r="AE8501">
        <f>+VLOOKUP(T8501,Tabla1[],5,0)</f>
        <v>0</v>
      </c>
      <c r="AF8501">
        <f t="shared" si="132"/>
        <v>10</v>
      </c>
    </row>
    <row r="8502" spans="1:32" x14ac:dyDescent="0.25">
      <c r="A8502">
        <v>108113</v>
      </c>
      <c r="B8502" t="s">
        <v>6204</v>
      </c>
      <c r="C8502" t="s">
        <v>75</v>
      </c>
      <c r="D8502">
        <v>0</v>
      </c>
      <c r="F8502" t="s">
        <v>1250</v>
      </c>
      <c r="G8502" t="s">
        <v>11773</v>
      </c>
      <c r="H8502" t="s">
        <v>14801</v>
      </c>
      <c r="I8502" t="s">
        <v>37</v>
      </c>
      <c r="J8502" t="s">
        <v>14802</v>
      </c>
      <c r="K8502" t="s">
        <v>14803</v>
      </c>
      <c r="L8502" t="s">
        <v>37</v>
      </c>
      <c r="M8502" t="s">
        <v>9159</v>
      </c>
      <c r="N8502" t="s">
        <v>9159</v>
      </c>
      <c r="O8502" t="s">
        <v>9160</v>
      </c>
      <c r="P8502" t="s">
        <v>12565</v>
      </c>
      <c r="Q8502" t="s">
        <v>12565</v>
      </c>
      <c r="R8502" t="s">
        <v>127</v>
      </c>
      <c r="S8502" t="s">
        <v>164</v>
      </c>
      <c r="T8502" t="s">
        <v>2989</v>
      </c>
      <c r="U8502" t="s">
        <v>688</v>
      </c>
      <c r="X8502">
        <v>15.5</v>
      </c>
      <c r="Y8502">
        <v>0</v>
      </c>
      <c r="Z8502">
        <v>0</v>
      </c>
      <c r="AA8502">
        <v>0</v>
      </c>
      <c r="AB8502">
        <v>815300</v>
      </c>
      <c r="AC8502" t="s">
        <v>47</v>
      </c>
      <c r="AD8502">
        <f>+VLOOKUP(T8502,items!$A$2:$D$1255,4,0)</f>
        <v>0</v>
      </c>
      <c r="AE8502">
        <f>+VLOOKUP(T8502,Tabla1[],5,0)</f>
        <v>0</v>
      </c>
      <c r="AF8502">
        <f t="shared" si="132"/>
        <v>9</v>
      </c>
    </row>
    <row r="8503" spans="1:32" x14ac:dyDescent="0.25">
      <c r="A8503">
        <v>108127</v>
      </c>
      <c r="B8503" t="s">
        <v>10575</v>
      </c>
      <c r="C8503" t="s">
        <v>75</v>
      </c>
      <c r="D8503">
        <v>0</v>
      </c>
      <c r="F8503" t="s">
        <v>11773</v>
      </c>
      <c r="G8503" t="s">
        <v>6296</v>
      </c>
      <c r="H8503" t="s">
        <v>14804</v>
      </c>
      <c r="I8503" t="s">
        <v>37</v>
      </c>
      <c r="J8503" t="s">
        <v>14805</v>
      </c>
      <c r="K8503" t="s">
        <v>14806</v>
      </c>
      <c r="L8503" t="s">
        <v>14807</v>
      </c>
      <c r="M8503" t="s">
        <v>12746</v>
      </c>
      <c r="N8503" t="s">
        <v>12746</v>
      </c>
      <c r="O8503" t="s">
        <v>12566</v>
      </c>
      <c r="P8503" t="s">
        <v>371</v>
      </c>
      <c r="Q8503" t="s">
        <v>10703</v>
      </c>
      <c r="R8503" t="s">
        <v>127</v>
      </c>
      <c r="S8503" t="s">
        <v>44</v>
      </c>
      <c r="T8503" t="s">
        <v>1536</v>
      </c>
      <c r="U8503" t="s">
        <v>1537</v>
      </c>
      <c r="X8503">
        <v>4</v>
      </c>
      <c r="Y8503">
        <v>0</v>
      </c>
      <c r="Z8503">
        <v>0</v>
      </c>
      <c r="AA8503">
        <v>0</v>
      </c>
      <c r="AB8503">
        <v>4654000</v>
      </c>
      <c r="AC8503" t="s">
        <v>47</v>
      </c>
      <c r="AD8503">
        <f>+VLOOKUP(T8503,items!$A$2:$D$1255,4,0)</f>
        <v>0</v>
      </c>
      <c r="AE8503">
        <f>+VLOOKUP(T8503,Tabla1[],5,0)</f>
        <v>0</v>
      </c>
      <c r="AF8503">
        <f t="shared" si="132"/>
        <v>9</v>
      </c>
    </row>
    <row r="8504" spans="1:32" x14ac:dyDescent="0.25">
      <c r="A8504">
        <v>108127</v>
      </c>
      <c r="B8504" t="s">
        <v>10575</v>
      </c>
      <c r="C8504" t="s">
        <v>75</v>
      </c>
      <c r="D8504">
        <v>0</v>
      </c>
      <c r="F8504" t="s">
        <v>11773</v>
      </c>
      <c r="G8504" t="s">
        <v>6296</v>
      </c>
      <c r="H8504" t="s">
        <v>14804</v>
      </c>
      <c r="I8504" t="s">
        <v>37</v>
      </c>
      <c r="J8504" t="s">
        <v>14805</v>
      </c>
      <c r="K8504" t="s">
        <v>14806</v>
      </c>
      <c r="L8504" t="s">
        <v>14807</v>
      </c>
      <c r="M8504" t="s">
        <v>12746</v>
      </c>
      <c r="N8504" t="s">
        <v>12746</v>
      </c>
      <c r="O8504" t="s">
        <v>12566</v>
      </c>
      <c r="P8504" t="s">
        <v>371</v>
      </c>
      <c r="Q8504" t="s">
        <v>10703</v>
      </c>
      <c r="R8504" t="s">
        <v>127</v>
      </c>
      <c r="S8504" t="s">
        <v>44</v>
      </c>
      <c r="T8504" t="s">
        <v>94</v>
      </c>
      <c r="U8504" t="s">
        <v>12261</v>
      </c>
      <c r="X8504">
        <v>1</v>
      </c>
      <c r="Y8504">
        <v>0</v>
      </c>
      <c r="Z8504">
        <v>0</v>
      </c>
      <c r="AA8504">
        <v>0</v>
      </c>
      <c r="AB8504">
        <v>300000</v>
      </c>
      <c r="AC8504" t="s">
        <v>47</v>
      </c>
      <c r="AD8504" t="e">
        <f>+VLOOKUP(T8504,items!$A$2:$D$1255,4,0)</f>
        <v>#N/A</v>
      </c>
      <c r="AE8504" t="e">
        <f>+VLOOKUP(T8504,Tabla1[],5,0)</f>
        <v>#N/A</v>
      </c>
      <c r="AF8504">
        <f t="shared" si="132"/>
        <v>9</v>
      </c>
    </row>
    <row r="8505" spans="1:32" x14ac:dyDescent="0.25">
      <c r="A8505">
        <v>108127</v>
      </c>
      <c r="B8505" t="s">
        <v>10575</v>
      </c>
      <c r="C8505" t="s">
        <v>75</v>
      </c>
      <c r="D8505">
        <v>0</v>
      </c>
      <c r="F8505" t="s">
        <v>11773</v>
      </c>
      <c r="G8505" t="s">
        <v>6296</v>
      </c>
      <c r="H8505" t="s">
        <v>14804</v>
      </c>
      <c r="I8505" t="s">
        <v>37</v>
      </c>
      <c r="J8505" t="s">
        <v>14805</v>
      </c>
      <c r="K8505" t="s">
        <v>14806</v>
      </c>
      <c r="L8505" t="s">
        <v>14807</v>
      </c>
      <c r="M8505" t="s">
        <v>12746</v>
      </c>
      <c r="N8505" t="s">
        <v>12746</v>
      </c>
      <c r="O8505" t="s">
        <v>12566</v>
      </c>
      <c r="P8505" t="s">
        <v>371</v>
      </c>
      <c r="Q8505" t="s">
        <v>10703</v>
      </c>
      <c r="R8505" t="s">
        <v>127</v>
      </c>
      <c r="S8505" t="s">
        <v>44</v>
      </c>
      <c r="T8505" t="s">
        <v>392</v>
      </c>
      <c r="U8505" t="s">
        <v>393</v>
      </c>
      <c r="X8505">
        <v>1</v>
      </c>
      <c r="Y8505">
        <v>0</v>
      </c>
      <c r="Z8505">
        <v>0</v>
      </c>
      <c r="AA8505">
        <v>0</v>
      </c>
      <c r="AB8505">
        <v>100000</v>
      </c>
      <c r="AC8505" t="s">
        <v>47</v>
      </c>
      <c r="AD8505" t="e">
        <f>+VLOOKUP(T8505,items!$A$2:$D$1255,4,0)</f>
        <v>#N/A</v>
      </c>
      <c r="AE8505" t="e">
        <f>+VLOOKUP(T8505,Tabla1[],5,0)</f>
        <v>#N/A</v>
      </c>
      <c r="AF8505">
        <f t="shared" si="132"/>
        <v>9</v>
      </c>
    </row>
    <row r="8506" spans="1:32" x14ac:dyDescent="0.25">
      <c r="A8506">
        <v>108133</v>
      </c>
      <c r="B8506" t="s">
        <v>1003</v>
      </c>
      <c r="C8506" t="s">
        <v>33</v>
      </c>
      <c r="D8506">
        <v>0</v>
      </c>
      <c r="F8506" t="s">
        <v>11773</v>
      </c>
      <c r="G8506" t="s">
        <v>6296</v>
      </c>
      <c r="H8506" t="s">
        <v>14808</v>
      </c>
      <c r="I8506" t="s">
        <v>14809</v>
      </c>
      <c r="J8506" t="s">
        <v>14810</v>
      </c>
      <c r="K8506" t="s">
        <v>14811</v>
      </c>
      <c r="L8506" t="s">
        <v>37</v>
      </c>
      <c r="M8506" t="s">
        <v>10656</v>
      </c>
      <c r="N8506" t="s">
        <v>3356</v>
      </c>
      <c r="O8506" t="s">
        <v>10707</v>
      </c>
      <c r="P8506" t="s">
        <v>11464</v>
      </c>
      <c r="Q8506" t="s">
        <v>13638</v>
      </c>
      <c r="R8506" t="s">
        <v>7875</v>
      </c>
      <c r="S8506" t="s">
        <v>108</v>
      </c>
      <c r="T8506" t="s">
        <v>14407</v>
      </c>
      <c r="U8506" t="s">
        <v>14408</v>
      </c>
      <c r="V8506" t="s">
        <v>828</v>
      </c>
      <c r="X8506">
        <v>1</v>
      </c>
      <c r="Y8506">
        <v>0</v>
      </c>
      <c r="Z8506">
        <v>0</v>
      </c>
      <c r="AA8506">
        <v>0</v>
      </c>
      <c r="AB8506">
        <v>0</v>
      </c>
      <c r="AC8506" t="s">
        <v>47</v>
      </c>
      <c r="AD8506" t="str">
        <f>+VLOOKUP(T8506,items!$A$2:$D$1255,4,0)</f>
        <v>FUNDA</v>
      </c>
      <c r="AE8506">
        <f>+VLOOKUP(T8506,Tabla1[],5,0)</f>
        <v>0</v>
      </c>
      <c r="AF8506">
        <f t="shared" si="132"/>
        <v>11</v>
      </c>
    </row>
    <row r="8507" spans="1:32" x14ac:dyDescent="0.25">
      <c r="A8507">
        <v>108133</v>
      </c>
      <c r="B8507" t="s">
        <v>1003</v>
      </c>
      <c r="C8507" t="s">
        <v>33</v>
      </c>
      <c r="D8507">
        <v>0</v>
      </c>
      <c r="F8507" t="s">
        <v>11773</v>
      </c>
      <c r="G8507" t="s">
        <v>6296</v>
      </c>
      <c r="H8507" t="s">
        <v>14808</v>
      </c>
      <c r="I8507" t="s">
        <v>14809</v>
      </c>
      <c r="J8507" t="s">
        <v>14810</v>
      </c>
      <c r="K8507" t="s">
        <v>14811</v>
      </c>
      <c r="L8507" t="s">
        <v>37</v>
      </c>
      <c r="M8507" t="s">
        <v>10656</v>
      </c>
      <c r="N8507" t="s">
        <v>3356</v>
      </c>
      <c r="O8507" t="s">
        <v>10707</v>
      </c>
      <c r="P8507" t="s">
        <v>11464</v>
      </c>
      <c r="Q8507" t="s">
        <v>13638</v>
      </c>
      <c r="R8507" t="s">
        <v>7875</v>
      </c>
      <c r="S8507" t="s">
        <v>108</v>
      </c>
      <c r="T8507" t="s">
        <v>14812</v>
      </c>
      <c r="U8507" t="s">
        <v>14813</v>
      </c>
      <c r="V8507" t="s">
        <v>828</v>
      </c>
      <c r="X8507">
        <v>1</v>
      </c>
      <c r="Y8507">
        <v>0</v>
      </c>
      <c r="Z8507">
        <v>0</v>
      </c>
      <c r="AA8507">
        <v>0</v>
      </c>
      <c r="AB8507">
        <v>0</v>
      </c>
      <c r="AC8507" t="s">
        <v>47</v>
      </c>
      <c r="AD8507" t="str">
        <f>+VLOOKUP(T8507,items!$A$2:$D$1255,4,0)</f>
        <v>FUNDA</v>
      </c>
      <c r="AE8507">
        <f>+VLOOKUP(T8507,Tabla1[],5,0)</f>
        <v>0</v>
      </c>
      <c r="AF8507">
        <f t="shared" si="132"/>
        <v>11</v>
      </c>
    </row>
    <row r="8508" spans="1:32" x14ac:dyDescent="0.25">
      <c r="A8508">
        <v>108133</v>
      </c>
      <c r="B8508" t="s">
        <v>1003</v>
      </c>
      <c r="C8508" t="s">
        <v>33</v>
      </c>
      <c r="D8508">
        <v>0</v>
      </c>
      <c r="F8508" t="s">
        <v>11773</v>
      </c>
      <c r="G8508" t="s">
        <v>6296</v>
      </c>
      <c r="H8508" t="s">
        <v>14808</v>
      </c>
      <c r="I8508" t="s">
        <v>14809</v>
      </c>
      <c r="J8508" t="s">
        <v>14810</v>
      </c>
      <c r="K8508" t="s">
        <v>14811</v>
      </c>
      <c r="L8508" t="s">
        <v>37</v>
      </c>
      <c r="M8508" t="s">
        <v>10656</v>
      </c>
      <c r="N8508" t="s">
        <v>3356</v>
      </c>
      <c r="O8508" t="s">
        <v>10707</v>
      </c>
      <c r="P8508" t="s">
        <v>11464</v>
      </c>
      <c r="Q8508" t="s">
        <v>13638</v>
      </c>
      <c r="R8508" t="s">
        <v>7875</v>
      </c>
      <c r="S8508" t="s">
        <v>108</v>
      </c>
      <c r="T8508" t="s">
        <v>14814</v>
      </c>
      <c r="U8508" t="s">
        <v>14815</v>
      </c>
      <c r="V8508" t="s">
        <v>828</v>
      </c>
      <c r="X8508">
        <v>2</v>
      </c>
      <c r="Y8508">
        <v>0</v>
      </c>
      <c r="Z8508">
        <v>0</v>
      </c>
      <c r="AA8508">
        <v>0</v>
      </c>
      <c r="AB8508">
        <v>0</v>
      </c>
      <c r="AC8508" t="s">
        <v>47</v>
      </c>
      <c r="AD8508" t="str">
        <f>+VLOOKUP(T8508,items!$A$2:$D$1255,4,0)</f>
        <v>FUNDA</v>
      </c>
      <c r="AE8508">
        <f>+VLOOKUP(T8508,Tabla1[],5,0)</f>
        <v>0</v>
      </c>
      <c r="AF8508">
        <f t="shared" si="132"/>
        <v>11</v>
      </c>
    </row>
    <row r="8509" spans="1:32" x14ac:dyDescent="0.25">
      <c r="A8509">
        <v>108133</v>
      </c>
      <c r="B8509" t="s">
        <v>1003</v>
      </c>
      <c r="C8509" t="s">
        <v>33</v>
      </c>
      <c r="D8509">
        <v>0</v>
      </c>
      <c r="F8509" t="s">
        <v>11773</v>
      </c>
      <c r="G8509" t="s">
        <v>6296</v>
      </c>
      <c r="H8509" t="s">
        <v>14808</v>
      </c>
      <c r="I8509" t="s">
        <v>14809</v>
      </c>
      <c r="J8509" t="s">
        <v>14810</v>
      </c>
      <c r="K8509" t="s">
        <v>14811</v>
      </c>
      <c r="L8509" t="s">
        <v>37</v>
      </c>
      <c r="M8509" t="s">
        <v>10656</v>
      </c>
      <c r="N8509" t="s">
        <v>3356</v>
      </c>
      <c r="O8509" t="s">
        <v>10707</v>
      </c>
      <c r="P8509" t="s">
        <v>11464</v>
      </c>
      <c r="Q8509" t="s">
        <v>13638</v>
      </c>
      <c r="R8509" t="s">
        <v>7875</v>
      </c>
      <c r="S8509" t="s">
        <v>108</v>
      </c>
      <c r="T8509" t="s">
        <v>14816</v>
      </c>
      <c r="U8509" t="s">
        <v>14817</v>
      </c>
      <c r="V8509" t="s">
        <v>828</v>
      </c>
      <c r="X8509">
        <v>1</v>
      </c>
      <c r="Y8509">
        <v>0</v>
      </c>
      <c r="Z8509">
        <v>0</v>
      </c>
      <c r="AA8509">
        <v>0</v>
      </c>
      <c r="AB8509">
        <v>0</v>
      </c>
      <c r="AC8509" t="s">
        <v>47</v>
      </c>
      <c r="AD8509" t="str">
        <f>+VLOOKUP(T8509,items!$A$2:$D$1255,4,0)</f>
        <v>FUNDA</v>
      </c>
      <c r="AE8509">
        <f>+VLOOKUP(T8509,Tabla1[],5,0)</f>
        <v>0</v>
      </c>
      <c r="AF8509">
        <f t="shared" si="132"/>
        <v>11</v>
      </c>
    </row>
    <row r="8510" spans="1:32" x14ac:dyDescent="0.25">
      <c r="A8510">
        <v>108133</v>
      </c>
      <c r="B8510" t="s">
        <v>1003</v>
      </c>
      <c r="C8510" t="s">
        <v>33</v>
      </c>
      <c r="D8510">
        <v>0</v>
      </c>
      <c r="F8510" t="s">
        <v>11773</v>
      </c>
      <c r="G8510" t="s">
        <v>6296</v>
      </c>
      <c r="H8510" t="s">
        <v>14808</v>
      </c>
      <c r="I8510" t="s">
        <v>14809</v>
      </c>
      <c r="J8510" t="s">
        <v>14810</v>
      </c>
      <c r="K8510" t="s">
        <v>14811</v>
      </c>
      <c r="L8510" t="s">
        <v>37</v>
      </c>
      <c r="M8510" t="s">
        <v>10656</v>
      </c>
      <c r="N8510" t="s">
        <v>3356</v>
      </c>
      <c r="O8510" t="s">
        <v>10707</v>
      </c>
      <c r="P8510" t="s">
        <v>11464</v>
      </c>
      <c r="Q8510" t="s">
        <v>13638</v>
      </c>
      <c r="R8510" t="s">
        <v>7875</v>
      </c>
      <c r="S8510" t="s">
        <v>108</v>
      </c>
      <c r="T8510" t="s">
        <v>14818</v>
      </c>
      <c r="U8510" t="s">
        <v>14819</v>
      </c>
      <c r="V8510" t="s">
        <v>828</v>
      </c>
      <c r="X8510">
        <v>1</v>
      </c>
      <c r="Y8510">
        <v>0</v>
      </c>
      <c r="Z8510">
        <v>0</v>
      </c>
      <c r="AA8510">
        <v>0</v>
      </c>
      <c r="AB8510">
        <v>0</v>
      </c>
      <c r="AC8510" t="s">
        <v>47</v>
      </c>
      <c r="AD8510" t="str">
        <f>+VLOOKUP(T8510,items!$A$2:$D$1255,4,0)</f>
        <v>FUNDA</v>
      </c>
      <c r="AE8510">
        <f>+VLOOKUP(T8510,Tabla1[],5,0)</f>
        <v>0</v>
      </c>
      <c r="AF8510">
        <f t="shared" si="132"/>
        <v>11</v>
      </c>
    </row>
    <row r="8511" spans="1:32" x14ac:dyDescent="0.25">
      <c r="A8511">
        <v>108133</v>
      </c>
      <c r="B8511" t="s">
        <v>1003</v>
      </c>
      <c r="C8511" t="s">
        <v>33</v>
      </c>
      <c r="D8511">
        <v>0</v>
      </c>
      <c r="F8511" t="s">
        <v>11773</v>
      </c>
      <c r="G8511" t="s">
        <v>6296</v>
      </c>
      <c r="H8511" t="s">
        <v>14808</v>
      </c>
      <c r="I8511" t="s">
        <v>14809</v>
      </c>
      <c r="J8511" t="s">
        <v>14810</v>
      </c>
      <c r="K8511" t="s">
        <v>14811</v>
      </c>
      <c r="L8511" t="s">
        <v>37</v>
      </c>
      <c r="M8511" t="s">
        <v>10656</v>
      </c>
      <c r="N8511" t="s">
        <v>3356</v>
      </c>
      <c r="O8511" t="s">
        <v>10707</v>
      </c>
      <c r="P8511" t="s">
        <v>11464</v>
      </c>
      <c r="Q8511" t="s">
        <v>13638</v>
      </c>
      <c r="R8511" t="s">
        <v>7875</v>
      </c>
      <c r="S8511" t="s">
        <v>108</v>
      </c>
      <c r="T8511" t="s">
        <v>5090</v>
      </c>
      <c r="U8511" t="s">
        <v>5091</v>
      </c>
      <c r="V8511" t="s">
        <v>828</v>
      </c>
      <c r="X8511">
        <v>1</v>
      </c>
      <c r="Y8511">
        <v>0</v>
      </c>
      <c r="Z8511">
        <v>0</v>
      </c>
      <c r="AA8511">
        <v>0</v>
      </c>
      <c r="AB8511">
        <v>0</v>
      </c>
      <c r="AC8511" t="s">
        <v>47</v>
      </c>
      <c r="AD8511" t="str">
        <f>+VLOOKUP(T8511,items!$A$2:$D$1255,4,0)</f>
        <v>FUNDA</v>
      </c>
      <c r="AE8511">
        <f>+VLOOKUP(T8511,Tabla1[],5,0)</f>
        <v>0</v>
      </c>
      <c r="AF8511">
        <f t="shared" si="132"/>
        <v>11</v>
      </c>
    </row>
    <row r="8512" spans="1:32" x14ac:dyDescent="0.25">
      <c r="A8512">
        <v>108133</v>
      </c>
      <c r="B8512" t="s">
        <v>1003</v>
      </c>
      <c r="C8512" t="s">
        <v>33</v>
      </c>
      <c r="D8512">
        <v>0</v>
      </c>
      <c r="F8512" t="s">
        <v>11773</v>
      </c>
      <c r="G8512" t="s">
        <v>6296</v>
      </c>
      <c r="H8512" t="s">
        <v>14808</v>
      </c>
      <c r="I8512" t="s">
        <v>14809</v>
      </c>
      <c r="J8512" t="s">
        <v>14810</v>
      </c>
      <c r="K8512" t="s">
        <v>14811</v>
      </c>
      <c r="L8512" t="s">
        <v>37</v>
      </c>
      <c r="M8512" t="s">
        <v>10656</v>
      </c>
      <c r="N8512" t="s">
        <v>3356</v>
      </c>
      <c r="O8512" t="s">
        <v>10707</v>
      </c>
      <c r="P8512" t="s">
        <v>11464</v>
      </c>
      <c r="Q8512" t="s">
        <v>13638</v>
      </c>
      <c r="R8512" t="s">
        <v>7875</v>
      </c>
      <c r="S8512" t="s">
        <v>108</v>
      </c>
      <c r="T8512" t="s">
        <v>14820</v>
      </c>
      <c r="U8512" t="s">
        <v>14821</v>
      </c>
      <c r="V8512" t="s">
        <v>828</v>
      </c>
      <c r="X8512">
        <v>2</v>
      </c>
      <c r="Y8512">
        <v>0</v>
      </c>
      <c r="Z8512">
        <v>0</v>
      </c>
      <c r="AA8512">
        <v>0</v>
      </c>
      <c r="AB8512">
        <v>0</v>
      </c>
      <c r="AC8512" t="s">
        <v>47</v>
      </c>
      <c r="AD8512" t="str">
        <f>+VLOOKUP(T8512,items!$A$2:$D$1255,4,0)</f>
        <v>FUNDA</v>
      </c>
      <c r="AE8512">
        <f>+VLOOKUP(T8512,Tabla1[],5,0)</f>
        <v>0</v>
      </c>
      <c r="AF8512">
        <f t="shared" si="132"/>
        <v>11</v>
      </c>
    </row>
    <row r="8513" spans="1:32" x14ac:dyDescent="0.25">
      <c r="A8513">
        <v>108133</v>
      </c>
      <c r="B8513" t="s">
        <v>1003</v>
      </c>
      <c r="C8513" t="s">
        <v>33</v>
      </c>
      <c r="D8513">
        <v>0</v>
      </c>
      <c r="F8513" t="s">
        <v>11773</v>
      </c>
      <c r="G8513" t="s">
        <v>6296</v>
      </c>
      <c r="H8513" t="s">
        <v>14808</v>
      </c>
      <c r="I8513" t="s">
        <v>14809</v>
      </c>
      <c r="J8513" t="s">
        <v>14810</v>
      </c>
      <c r="K8513" t="s">
        <v>14811</v>
      </c>
      <c r="L8513" t="s">
        <v>37</v>
      </c>
      <c r="M8513" t="s">
        <v>10656</v>
      </c>
      <c r="N8513" t="s">
        <v>3356</v>
      </c>
      <c r="O8513" t="s">
        <v>10707</v>
      </c>
      <c r="P8513" t="s">
        <v>11464</v>
      </c>
      <c r="Q8513" t="s">
        <v>13638</v>
      </c>
      <c r="R8513" t="s">
        <v>7875</v>
      </c>
      <c r="S8513" t="s">
        <v>108</v>
      </c>
      <c r="T8513" t="s">
        <v>14822</v>
      </c>
      <c r="U8513" t="s">
        <v>14823</v>
      </c>
      <c r="X8513">
        <v>3</v>
      </c>
      <c r="Y8513">
        <v>0</v>
      </c>
      <c r="Z8513">
        <v>0</v>
      </c>
      <c r="AA8513">
        <v>0</v>
      </c>
      <c r="AB8513">
        <v>0</v>
      </c>
      <c r="AC8513" t="s">
        <v>47</v>
      </c>
      <c r="AD8513">
        <f>+VLOOKUP(T8513,items!$A$2:$D$1255,4,0)</f>
        <v>0</v>
      </c>
      <c r="AE8513">
        <f>+VLOOKUP(T8513,Tabla1[],5,0)</f>
        <v>0</v>
      </c>
      <c r="AF8513">
        <f t="shared" si="132"/>
        <v>11</v>
      </c>
    </row>
    <row r="8514" spans="1:32" x14ac:dyDescent="0.25">
      <c r="A8514">
        <v>108133</v>
      </c>
      <c r="B8514" t="s">
        <v>1003</v>
      </c>
      <c r="C8514" t="s">
        <v>33</v>
      </c>
      <c r="D8514">
        <v>0</v>
      </c>
      <c r="F8514" t="s">
        <v>11773</v>
      </c>
      <c r="G8514" t="s">
        <v>6296</v>
      </c>
      <c r="H8514" t="s">
        <v>14808</v>
      </c>
      <c r="I8514" t="s">
        <v>14809</v>
      </c>
      <c r="J8514" t="s">
        <v>14810</v>
      </c>
      <c r="K8514" t="s">
        <v>14811</v>
      </c>
      <c r="L8514" t="s">
        <v>37</v>
      </c>
      <c r="M8514" t="s">
        <v>10656</v>
      </c>
      <c r="N8514" t="s">
        <v>3356</v>
      </c>
      <c r="O8514" t="s">
        <v>10707</v>
      </c>
      <c r="P8514" t="s">
        <v>11464</v>
      </c>
      <c r="Q8514" t="s">
        <v>13638</v>
      </c>
      <c r="R8514" t="s">
        <v>7875</v>
      </c>
      <c r="S8514" t="s">
        <v>108</v>
      </c>
      <c r="T8514" t="s">
        <v>1922</v>
      </c>
      <c r="U8514" t="s">
        <v>1923</v>
      </c>
      <c r="X8514">
        <v>7</v>
      </c>
      <c r="Y8514">
        <v>0</v>
      </c>
      <c r="Z8514">
        <v>0</v>
      </c>
      <c r="AA8514">
        <v>0</v>
      </c>
      <c r="AB8514">
        <v>0</v>
      </c>
      <c r="AC8514" t="s">
        <v>47</v>
      </c>
      <c r="AD8514">
        <f>+VLOOKUP(T8514,items!$A$2:$D$1255,4,0)</f>
        <v>0</v>
      </c>
      <c r="AE8514">
        <f>+VLOOKUP(T8514,Tabla1[],5,0)</f>
        <v>0</v>
      </c>
      <c r="AF8514">
        <f t="shared" ref="AF8514:AF8577" si="133">+MONTH(O8514)</f>
        <v>11</v>
      </c>
    </row>
    <row r="8515" spans="1:32" x14ac:dyDescent="0.25">
      <c r="A8515">
        <v>108133</v>
      </c>
      <c r="B8515" t="s">
        <v>1003</v>
      </c>
      <c r="C8515" t="s">
        <v>33</v>
      </c>
      <c r="D8515">
        <v>0</v>
      </c>
      <c r="F8515" t="s">
        <v>11773</v>
      </c>
      <c r="G8515" t="s">
        <v>6296</v>
      </c>
      <c r="H8515" t="s">
        <v>14808</v>
      </c>
      <c r="I8515" t="s">
        <v>14809</v>
      </c>
      <c r="J8515" t="s">
        <v>14810</v>
      </c>
      <c r="K8515" t="s">
        <v>14811</v>
      </c>
      <c r="L8515" t="s">
        <v>37</v>
      </c>
      <c r="M8515" t="s">
        <v>10656</v>
      </c>
      <c r="N8515" t="s">
        <v>3356</v>
      </c>
      <c r="O8515" t="s">
        <v>10707</v>
      </c>
      <c r="P8515" t="s">
        <v>11464</v>
      </c>
      <c r="Q8515" t="s">
        <v>13638</v>
      </c>
      <c r="R8515" t="s">
        <v>7875</v>
      </c>
      <c r="S8515" t="s">
        <v>108</v>
      </c>
      <c r="T8515" t="s">
        <v>217</v>
      </c>
      <c r="U8515" t="s">
        <v>218</v>
      </c>
      <c r="X8515">
        <v>4</v>
      </c>
      <c r="Y8515">
        <v>0</v>
      </c>
      <c r="Z8515">
        <v>0</v>
      </c>
      <c r="AA8515">
        <v>0</v>
      </c>
      <c r="AB8515">
        <v>0</v>
      </c>
      <c r="AC8515" t="s">
        <v>47</v>
      </c>
      <c r="AD8515">
        <f>+VLOOKUP(T8515,items!$A$2:$D$1255,4,0)</f>
        <v>0</v>
      </c>
      <c r="AE8515">
        <f>+VLOOKUP(T8515,Tabla1[],5,0)</f>
        <v>0</v>
      </c>
      <c r="AF8515">
        <f t="shared" si="133"/>
        <v>11</v>
      </c>
    </row>
    <row r="8516" spans="1:32" x14ac:dyDescent="0.25">
      <c r="A8516">
        <v>108133</v>
      </c>
      <c r="B8516" t="s">
        <v>1003</v>
      </c>
      <c r="C8516" t="s">
        <v>33</v>
      </c>
      <c r="D8516">
        <v>0</v>
      </c>
      <c r="F8516" t="s">
        <v>11773</v>
      </c>
      <c r="G8516" t="s">
        <v>6296</v>
      </c>
      <c r="H8516" t="s">
        <v>14808</v>
      </c>
      <c r="I8516" t="s">
        <v>14809</v>
      </c>
      <c r="J8516" t="s">
        <v>14810</v>
      </c>
      <c r="K8516" t="s">
        <v>14811</v>
      </c>
      <c r="L8516" t="s">
        <v>37</v>
      </c>
      <c r="M8516" t="s">
        <v>10656</v>
      </c>
      <c r="N8516" t="s">
        <v>3356</v>
      </c>
      <c r="O8516" t="s">
        <v>10707</v>
      </c>
      <c r="P8516" t="s">
        <v>11464</v>
      </c>
      <c r="Q8516" t="s">
        <v>13638</v>
      </c>
      <c r="R8516" t="s">
        <v>7875</v>
      </c>
      <c r="S8516" t="s">
        <v>108</v>
      </c>
      <c r="T8516" t="s">
        <v>6347</v>
      </c>
      <c r="U8516" t="s">
        <v>6348</v>
      </c>
      <c r="X8516">
        <v>1</v>
      </c>
      <c r="Y8516">
        <v>0</v>
      </c>
      <c r="Z8516">
        <v>0</v>
      </c>
      <c r="AA8516">
        <v>0</v>
      </c>
      <c r="AB8516">
        <v>0</v>
      </c>
      <c r="AC8516" t="s">
        <v>47</v>
      </c>
      <c r="AD8516">
        <f>+VLOOKUP(T8516,items!$A$2:$D$1255,4,0)</f>
        <v>0</v>
      </c>
      <c r="AE8516">
        <f>+VLOOKUP(T8516,Tabla1[],5,0)</f>
        <v>0</v>
      </c>
      <c r="AF8516">
        <f t="shared" si="133"/>
        <v>11</v>
      </c>
    </row>
    <row r="8517" spans="1:32" x14ac:dyDescent="0.25">
      <c r="A8517">
        <v>108141</v>
      </c>
      <c r="B8517" t="s">
        <v>3490</v>
      </c>
      <c r="C8517" t="s">
        <v>75</v>
      </c>
      <c r="D8517">
        <v>0</v>
      </c>
      <c r="F8517" t="s">
        <v>11773</v>
      </c>
      <c r="G8517" t="s">
        <v>11773</v>
      </c>
      <c r="H8517" t="s">
        <v>14824</v>
      </c>
      <c r="I8517" t="s">
        <v>37</v>
      </c>
      <c r="J8517" t="s">
        <v>14825</v>
      </c>
      <c r="K8517" t="s">
        <v>14826</v>
      </c>
      <c r="L8517" t="s">
        <v>37</v>
      </c>
      <c r="M8517" t="s">
        <v>9159</v>
      </c>
      <c r="N8517" t="s">
        <v>9159</v>
      </c>
      <c r="O8517" t="s">
        <v>9160</v>
      </c>
      <c r="P8517" t="s">
        <v>12565</v>
      </c>
      <c r="Q8517" t="s">
        <v>12565</v>
      </c>
      <c r="R8517" t="s">
        <v>127</v>
      </c>
      <c r="S8517" t="s">
        <v>164</v>
      </c>
      <c r="T8517" t="s">
        <v>2178</v>
      </c>
      <c r="U8517" t="s">
        <v>2179</v>
      </c>
      <c r="X8517">
        <v>1</v>
      </c>
      <c r="Y8517">
        <v>0</v>
      </c>
      <c r="Z8517">
        <v>0</v>
      </c>
      <c r="AA8517">
        <v>0</v>
      </c>
      <c r="AB8517">
        <v>507000</v>
      </c>
      <c r="AC8517" t="s">
        <v>47</v>
      </c>
      <c r="AD8517">
        <f>+VLOOKUP(T8517,items!$A$2:$D$1255,4,0)</f>
        <v>0</v>
      </c>
      <c r="AE8517">
        <f>+VLOOKUP(T8517,Tabla1[],5,0)</f>
        <v>0</v>
      </c>
      <c r="AF8517">
        <f t="shared" si="133"/>
        <v>9</v>
      </c>
    </row>
    <row r="8518" spans="1:32" x14ac:dyDescent="0.25">
      <c r="A8518">
        <v>108141</v>
      </c>
      <c r="B8518" t="s">
        <v>3490</v>
      </c>
      <c r="C8518" t="s">
        <v>75</v>
      </c>
      <c r="D8518">
        <v>0</v>
      </c>
      <c r="F8518" t="s">
        <v>11773</v>
      </c>
      <c r="G8518" t="s">
        <v>11773</v>
      </c>
      <c r="H8518" t="s">
        <v>14824</v>
      </c>
      <c r="I8518" t="s">
        <v>37</v>
      </c>
      <c r="J8518" t="s">
        <v>14825</v>
      </c>
      <c r="K8518" t="s">
        <v>14826</v>
      </c>
      <c r="L8518" t="s">
        <v>37</v>
      </c>
      <c r="M8518" t="s">
        <v>9159</v>
      </c>
      <c r="N8518" t="s">
        <v>9159</v>
      </c>
      <c r="O8518" t="s">
        <v>9160</v>
      </c>
      <c r="P8518" t="s">
        <v>12565</v>
      </c>
      <c r="Q8518" t="s">
        <v>12565</v>
      </c>
      <c r="R8518" t="s">
        <v>127</v>
      </c>
      <c r="S8518" t="s">
        <v>164</v>
      </c>
      <c r="T8518" t="s">
        <v>14827</v>
      </c>
      <c r="U8518" t="s">
        <v>14828</v>
      </c>
      <c r="X8518">
        <v>1</v>
      </c>
      <c r="Y8518">
        <v>0</v>
      </c>
      <c r="Z8518">
        <v>0</v>
      </c>
      <c r="AA8518">
        <v>0</v>
      </c>
      <c r="AB8518">
        <v>12000</v>
      </c>
      <c r="AC8518" t="s">
        <v>47</v>
      </c>
      <c r="AD8518">
        <f>+VLOOKUP(T8518,items!$A$2:$D$1255,4,0)</f>
        <v>0</v>
      </c>
      <c r="AE8518">
        <f>+VLOOKUP(T8518,Tabla1[],5,0)</f>
        <v>0</v>
      </c>
      <c r="AF8518">
        <f t="shared" si="133"/>
        <v>9</v>
      </c>
    </row>
    <row r="8519" spans="1:32" x14ac:dyDescent="0.25">
      <c r="A8519">
        <v>108141</v>
      </c>
      <c r="B8519" t="s">
        <v>3490</v>
      </c>
      <c r="C8519" t="s">
        <v>75</v>
      </c>
      <c r="D8519">
        <v>0</v>
      </c>
      <c r="F8519" t="s">
        <v>11773</v>
      </c>
      <c r="G8519" t="s">
        <v>11773</v>
      </c>
      <c r="H8519" t="s">
        <v>14824</v>
      </c>
      <c r="I8519" t="s">
        <v>37</v>
      </c>
      <c r="J8519" t="s">
        <v>14825</v>
      </c>
      <c r="K8519" t="s">
        <v>14826</v>
      </c>
      <c r="L8519" t="s">
        <v>37</v>
      </c>
      <c r="M8519" t="s">
        <v>9159</v>
      </c>
      <c r="N8519" t="s">
        <v>9159</v>
      </c>
      <c r="O8519" t="s">
        <v>9160</v>
      </c>
      <c r="P8519" t="s">
        <v>12565</v>
      </c>
      <c r="Q8519" t="s">
        <v>12565</v>
      </c>
      <c r="R8519" t="s">
        <v>127</v>
      </c>
      <c r="S8519" t="s">
        <v>164</v>
      </c>
      <c r="T8519" t="s">
        <v>14829</v>
      </c>
      <c r="U8519" t="s">
        <v>14830</v>
      </c>
      <c r="X8519">
        <v>1</v>
      </c>
      <c r="Y8519">
        <v>0</v>
      </c>
      <c r="Z8519">
        <v>0</v>
      </c>
      <c r="AA8519">
        <v>0</v>
      </c>
      <c r="AB8519">
        <v>94093</v>
      </c>
      <c r="AC8519" t="s">
        <v>47</v>
      </c>
      <c r="AD8519">
        <f>+VLOOKUP(T8519,items!$A$2:$D$1255,4,0)</f>
        <v>0</v>
      </c>
      <c r="AE8519">
        <f>+VLOOKUP(T8519,Tabla1[],5,0)</f>
        <v>0</v>
      </c>
      <c r="AF8519">
        <f t="shared" si="133"/>
        <v>9</v>
      </c>
    </row>
    <row r="8520" spans="1:32" x14ac:dyDescent="0.25">
      <c r="A8520">
        <v>108141</v>
      </c>
      <c r="B8520" t="s">
        <v>3490</v>
      </c>
      <c r="C8520" t="s">
        <v>75</v>
      </c>
      <c r="D8520">
        <v>0</v>
      </c>
      <c r="F8520" t="s">
        <v>11773</v>
      </c>
      <c r="G8520" t="s">
        <v>11773</v>
      </c>
      <c r="H8520" t="s">
        <v>14824</v>
      </c>
      <c r="I8520" t="s">
        <v>37</v>
      </c>
      <c r="J8520" t="s">
        <v>14825</v>
      </c>
      <c r="K8520" t="s">
        <v>14826</v>
      </c>
      <c r="L8520" t="s">
        <v>37</v>
      </c>
      <c r="M8520" t="s">
        <v>9159</v>
      </c>
      <c r="N8520" t="s">
        <v>9159</v>
      </c>
      <c r="O8520" t="s">
        <v>9160</v>
      </c>
      <c r="P8520" t="s">
        <v>12565</v>
      </c>
      <c r="Q8520" t="s">
        <v>12565</v>
      </c>
      <c r="R8520" t="s">
        <v>127</v>
      </c>
      <c r="S8520" t="s">
        <v>164</v>
      </c>
      <c r="T8520" t="s">
        <v>3280</v>
      </c>
      <c r="U8520" t="s">
        <v>3281</v>
      </c>
      <c r="V8520" t="s">
        <v>3281</v>
      </c>
      <c r="X8520">
        <v>18</v>
      </c>
      <c r="Y8520">
        <v>0</v>
      </c>
      <c r="Z8520">
        <v>0</v>
      </c>
      <c r="AA8520">
        <v>0</v>
      </c>
      <c r="AB8520">
        <v>946800</v>
      </c>
      <c r="AC8520" t="s">
        <v>47</v>
      </c>
      <c r="AD8520">
        <f>+VLOOKUP(T8520,items!$A$2:$D$1255,4,0)</f>
        <v>0</v>
      </c>
      <c r="AE8520">
        <f>+VLOOKUP(T8520,Tabla1[],5,0)</f>
        <v>0</v>
      </c>
      <c r="AF8520">
        <f t="shared" si="133"/>
        <v>9</v>
      </c>
    </row>
    <row r="8521" spans="1:32" x14ac:dyDescent="0.25">
      <c r="A8521">
        <v>108148</v>
      </c>
      <c r="B8521" t="s">
        <v>14831</v>
      </c>
      <c r="C8521" t="s">
        <v>1065</v>
      </c>
      <c r="D8521">
        <v>0</v>
      </c>
      <c r="F8521" t="s">
        <v>11773</v>
      </c>
      <c r="G8521" t="s">
        <v>6292</v>
      </c>
      <c r="H8521" t="s">
        <v>14832</v>
      </c>
      <c r="I8521" t="s">
        <v>37</v>
      </c>
      <c r="J8521" t="s">
        <v>14833</v>
      </c>
      <c r="K8521" t="s">
        <v>14834</v>
      </c>
      <c r="L8521" t="s">
        <v>37</v>
      </c>
      <c r="M8521" t="s">
        <v>6296</v>
      </c>
      <c r="N8521" t="s">
        <v>6296</v>
      </c>
      <c r="O8521" t="s">
        <v>1155</v>
      </c>
      <c r="P8521" t="s">
        <v>13519</v>
      </c>
      <c r="Q8521" t="s">
        <v>12817</v>
      </c>
      <c r="R8521" t="s">
        <v>6300</v>
      </c>
      <c r="S8521" t="s">
        <v>108</v>
      </c>
      <c r="T8521" t="s">
        <v>540</v>
      </c>
      <c r="U8521" t="s">
        <v>541</v>
      </c>
      <c r="V8521" t="s">
        <v>1168</v>
      </c>
      <c r="X8521">
        <v>1</v>
      </c>
      <c r="Y8521">
        <v>0</v>
      </c>
      <c r="Z8521">
        <v>0</v>
      </c>
      <c r="AA8521">
        <v>0</v>
      </c>
      <c r="AB8521">
        <v>11179241</v>
      </c>
      <c r="AC8521" t="s">
        <v>47</v>
      </c>
      <c r="AD8521">
        <f>+VLOOKUP(T8521,items!$A$2:$D$1255,4,0)</f>
        <v>0</v>
      </c>
      <c r="AE8521">
        <f>+VLOOKUP(T8521,Tabla1[],5,0)</f>
        <v>0</v>
      </c>
      <c r="AF8521">
        <f t="shared" si="133"/>
        <v>11</v>
      </c>
    </row>
    <row r="8522" spans="1:32" x14ac:dyDescent="0.25">
      <c r="A8522">
        <v>108154</v>
      </c>
      <c r="B8522" t="s">
        <v>2310</v>
      </c>
      <c r="C8522" t="s">
        <v>75</v>
      </c>
      <c r="D8522">
        <v>0</v>
      </c>
      <c r="F8522" t="s">
        <v>9159</v>
      </c>
      <c r="G8522" t="s">
        <v>10057</v>
      </c>
      <c r="H8522" t="s">
        <v>14835</v>
      </c>
      <c r="I8522" t="s">
        <v>37</v>
      </c>
      <c r="J8522" t="s">
        <v>37</v>
      </c>
      <c r="K8522" t="s">
        <v>37</v>
      </c>
      <c r="L8522" t="s">
        <v>37</v>
      </c>
      <c r="M8522" t="s">
        <v>171</v>
      </c>
      <c r="N8522" t="s">
        <v>171</v>
      </c>
      <c r="O8522" t="s">
        <v>10706</v>
      </c>
      <c r="P8522" t="s">
        <v>13020</v>
      </c>
      <c r="Q8522" t="s">
        <v>176</v>
      </c>
      <c r="R8522" t="s">
        <v>177</v>
      </c>
      <c r="S8522" t="s">
        <v>44</v>
      </c>
      <c r="T8522" t="s">
        <v>2315</v>
      </c>
      <c r="U8522" t="s">
        <v>2316</v>
      </c>
      <c r="V8522" t="s">
        <v>867</v>
      </c>
      <c r="X8522">
        <v>3</v>
      </c>
      <c r="Y8522">
        <v>0</v>
      </c>
      <c r="Z8522">
        <v>0</v>
      </c>
      <c r="AA8522">
        <v>0</v>
      </c>
      <c r="AB8522">
        <v>4034343</v>
      </c>
      <c r="AC8522" t="s">
        <v>178</v>
      </c>
      <c r="AD8522">
        <f>+VLOOKUP(T8522,items!$A$2:$D$1255,4,0)</f>
        <v>0</v>
      </c>
      <c r="AE8522">
        <f>+VLOOKUP(T8522,Tabla1[],5,0)</f>
        <v>0</v>
      </c>
      <c r="AF8522">
        <f t="shared" si="133"/>
        <v>11</v>
      </c>
    </row>
    <row r="8523" spans="1:32" x14ac:dyDescent="0.25">
      <c r="A8523">
        <v>108154</v>
      </c>
      <c r="B8523" t="s">
        <v>2310</v>
      </c>
      <c r="C8523" t="s">
        <v>75</v>
      </c>
      <c r="D8523">
        <v>0</v>
      </c>
      <c r="F8523" t="s">
        <v>9159</v>
      </c>
      <c r="G8523" t="s">
        <v>10057</v>
      </c>
      <c r="H8523" t="s">
        <v>14835</v>
      </c>
      <c r="I8523" t="s">
        <v>37</v>
      </c>
      <c r="J8523" t="s">
        <v>37</v>
      </c>
      <c r="K8523" t="s">
        <v>37</v>
      </c>
      <c r="L8523" t="s">
        <v>37</v>
      </c>
      <c r="M8523" t="s">
        <v>171</v>
      </c>
      <c r="N8523" t="s">
        <v>171</v>
      </c>
      <c r="O8523" t="s">
        <v>10706</v>
      </c>
      <c r="P8523" t="s">
        <v>13020</v>
      </c>
      <c r="Q8523" t="s">
        <v>176</v>
      </c>
      <c r="R8523" t="s">
        <v>177</v>
      </c>
      <c r="S8523" t="s">
        <v>44</v>
      </c>
      <c r="T8523" t="s">
        <v>14836</v>
      </c>
      <c r="U8523" t="s">
        <v>14837</v>
      </c>
      <c r="V8523" t="s">
        <v>867</v>
      </c>
      <c r="X8523">
        <v>3</v>
      </c>
      <c r="Y8523">
        <v>0</v>
      </c>
      <c r="Z8523">
        <v>0</v>
      </c>
      <c r="AA8523">
        <v>0</v>
      </c>
      <c r="AB8523">
        <v>5800014</v>
      </c>
      <c r="AC8523" t="s">
        <v>178</v>
      </c>
      <c r="AD8523">
        <f>+VLOOKUP(T8523,items!$A$2:$D$1255,4,0)</f>
        <v>0</v>
      </c>
      <c r="AE8523">
        <f>+VLOOKUP(T8523,Tabla1[],5,0)</f>
        <v>0</v>
      </c>
      <c r="AF8523">
        <f t="shared" si="133"/>
        <v>11</v>
      </c>
    </row>
    <row r="8524" spans="1:32" x14ac:dyDescent="0.25">
      <c r="A8524">
        <v>108156</v>
      </c>
      <c r="B8524" t="s">
        <v>1777</v>
      </c>
      <c r="C8524" t="s">
        <v>75</v>
      </c>
      <c r="D8524">
        <v>0</v>
      </c>
      <c r="F8524" t="s">
        <v>11773</v>
      </c>
      <c r="G8524" t="s">
        <v>12823</v>
      </c>
      <c r="H8524" t="s">
        <v>14838</v>
      </c>
      <c r="I8524" t="s">
        <v>37</v>
      </c>
      <c r="J8524" t="s">
        <v>14839</v>
      </c>
      <c r="K8524" t="s">
        <v>14840</v>
      </c>
      <c r="L8524" t="s">
        <v>37</v>
      </c>
      <c r="M8524" t="s">
        <v>12565</v>
      </c>
      <c r="N8524" t="s">
        <v>12565</v>
      </c>
      <c r="O8524" t="s">
        <v>10703</v>
      </c>
      <c r="P8524" t="s">
        <v>3355</v>
      </c>
      <c r="Q8524" t="s">
        <v>3355</v>
      </c>
      <c r="R8524" t="s">
        <v>43</v>
      </c>
      <c r="S8524" t="s">
        <v>88</v>
      </c>
      <c r="T8524" t="s">
        <v>474</v>
      </c>
      <c r="U8524" t="s">
        <v>475</v>
      </c>
      <c r="X8524">
        <v>1</v>
      </c>
      <c r="Y8524">
        <v>0</v>
      </c>
      <c r="Z8524">
        <v>0</v>
      </c>
      <c r="AA8524">
        <v>0</v>
      </c>
      <c r="AB8524">
        <v>800000</v>
      </c>
      <c r="AC8524" t="s">
        <v>47</v>
      </c>
      <c r="AD8524">
        <f>+VLOOKUP(T8524,items!$A$2:$D$1255,4,0)</f>
        <v>0</v>
      </c>
      <c r="AE8524">
        <f>+VLOOKUP(T8524,Tabla1[],5,0)</f>
        <v>0</v>
      </c>
      <c r="AF8524">
        <f t="shared" si="133"/>
        <v>10</v>
      </c>
    </row>
    <row r="8525" spans="1:32" x14ac:dyDescent="0.25">
      <c r="A8525">
        <v>108157</v>
      </c>
      <c r="B8525" t="s">
        <v>10759</v>
      </c>
      <c r="C8525" t="s">
        <v>75</v>
      </c>
      <c r="D8525">
        <v>0</v>
      </c>
      <c r="F8525" t="s">
        <v>11773</v>
      </c>
      <c r="G8525" t="s">
        <v>6296</v>
      </c>
      <c r="H8525" t="s">
        <v>14841</v>
      </c>
      <c r="I8525" t="s">
        <v>37</v>
      </c>
      <c r="J8525" t="s">
        <v>14842</v>
      </c>
      <c r="K8525" t="s">
        <v>14843</v>
      </c>
      <c r="L8525" t="s">
        <v>37</v>
      </c>
      <c r="M8525" t="s">
        <v>12746</v>
      </c>
      <c r="N8525" t="s">
        <v>12746</v>
      </c>
      <c r="O8525" t="s">
        <v>8608</v>
      </c>
      <c r="P8525" t="s">
        <v>12569</v>
      </c>
      <c r="Q8525" t="s">
        <v>12569</v>
      </c>
      <c r="R8525" t="s">
        <v>127</v>
      </c>
      <c r="S8525" t="s">
        <v>164</v>
      </c>
      <c r="T8525" t="s">
        <v>3968</v>
      </c>
      <c r="U8525" t="s">
        <v>3969</v>
      </c>
      <c r="X8525">
        <v>1</v>
      </c>
      <c r="Y8525">
        <v>0</v>
      </c>
      <c r="Z8525">
        <v>0</v>
      </c>
      <c r="AA8525">
        <v>0</v>
      </c>
      <c r="AB8525">
        <v>84033</v>
      </c>
      <c r="AC8525" t="s">
        <v>47</v>
      </c>
      <c r="AD8525">
        <f>+VLOOKUP(T8525,items!$A$2:$D$1255,4,0)</f>
        <v>0</v>
      </c>
      <c r="AE8525">
        <f>+VLOOKUP(T8525,Tabla1[],5,0)</f>
        <v>0</v>
      </c>
      <c r="AF8525">
        <f t="shared" si="133"/>
        <v>9</v>
      </c>
    </row>
    <row r="8526" spans="1:32" x14ac:dyDescent="0.25">
      <c r="A8526">
        <v>108167</v>
      </c>
      <c r="B8526" t="s">
        <v>14844</v>
      </c>
      <c r="C8526" t="s">
        <v>33</v>
      </c>
      <c r="D8526">
        <v>0</v>
      </c>
      <c r="F8526" t="s">
        <v>11773</v>
      </c>
      <c r="G8526" t="s">
        <v>6298</v>
      </c>
      <c r="H8526" t="s">
        <v>14845</v>
      </c>
      <c r="I8526" t="s">
        <v>14846</v>
      </c>
      <c r="J8526" t="s">
        <v>37</v>
      </c>
      <c r="K8526" t="s">
        <v>37</v>
      </c>
      <c r="L8526" t="s">
        <v>37</v>
      </c>
      <c r="M8526" t="s">
        <v>13518</v>
      </c>
      <c r="N8526" t="s">
        <v>13518</v>
      </c>
      <c r="O8526" t="s">
        <v>10705</v>
      </c>
      <c r="P8526" t="s">
        <v>10706</v>
      </c>
      <c r="Q8526" t="s">
        <v>174</v>
      </c>
      <c r="R8526" t="s">
        <v>11774</v>
      </c>
      <c r="S8526" t="s">
        <v>256</v>
      </c>
      <c r="T8526" t="s">
        <v>14847</v>
      </c>
      <c r="U8526" t="s">
        <v>14848</v>
      </c>
      <c r="X8526">
        <v>1</v>
      </c>
      <c r="Y8526">
        <v>0</v>
      </c>
      <c r="Z8526">
        <v>0</v>
      </c>
      <c r="AA8526">
        <v>0</v>
      </c>
      <c r="AB8526">
        <v>399000</v>
      </c>
      <c r="AC8526" t="s">
        <v>3553</v>
      </c>
      <c r="AD8526">
        <f>+VLOOKUP(T8526,items!$A$2:$D$1255,4,0)</f>
        <v>0</v>
      </c>
      <c r="AE8526">
        <f>+VLOOKUP(T8526,Tabla1[],5,0)</f>
        <v>0</v>
      </c>
      <c r="AF8526">
        <f t="shared" si="133"/>
        <v>11</v>
      </c>
    </row>
    <row r="8527" spans="1:32" x14ac:dyDescent="0.25">
      <c r="A8527">
        <v>108167</v>
      </c>
      <c r="B8527" t="s">
        <v>14844</v>
      </c>
      <c r="C8527" t="s">
        <v>33</v>
      </c>
      <c r="D8527">
        <v>0</v>
      </c>
      <c r="F8527" t="s">
        <v>11773</v>
      </c>
      <c r="G8527" t="s">
        <v>6298</v>
      </c>
      <c r="H8527" t="s">
        <v>14845</v>
      </c>
      <c r="I8527" t="s">
        <v>14846</v>
      </c>
      <c r="J8527" t="s">
        <v>37</v>
      </c>
      <c r="K8527" t="s">
        <v>37</v>
      </c>
      <c r="L8527" t="s">
        <v>37</v>
      </c>
      <c r="M8527" t="s">
        <v>13518</v>
      </c>
      <c r="N8527" t="s">
        <v>13518</v>
      </c>
      <c r="O8527" t="s">
        <v>10705</v>
      </c>
      <c r="P8527" t="s">
        <v>10706</v>
      </c>
      <c r="Q8527" t="s">
        <v>174</v>
      </c>
      <c r="R8527" t="s">
        <v>11774</v>
      </c>
      <c r="S8527" t="s">
        <v>256</v>
      </c>
      <c r="T8527" t="s">
        <v>795</v>
      </c>
      <c r="U8527" t="s">
        <v>13066</v>
      </c>
      <c r="X8527">
        <v>1</v>
      </c>
      <c r="Y8527">
        <v>0</v>
      </c>
      <c r="Z8527">
        <v>0</v>
      </c>
      <c r="AA8527">
        <v>0</v>
      </c>
      <c r="AB8527">
        <v>190000</v>
      </c>
      <c r="AC8527" t="s">
        <v>3553</v>
      </c>
      <c r="AD8527" t="e">
        <f>+VLOOKUP(T8527,items!$A$2:$D$1255,4,0)</f>
        <v>#N/A</v>
      </c>
      <c r="AE8527" t="e">
        <f>+VLOOKUP(T8527,Tabla1[],5,0)</f>
        <v>#N/A</v>
      </c>
      <c r="AF8527">
        <f t="shared" si="133"/>
        <v>11</v>
      </c>
    </row>
    <row r="8528" spans="1:32" x14ac:dyDescent="0.25">
      <c r="A8528">
        <v>108176</v>
      </c>
      <c r="B8528" t="s">
        <v>3490</v>
      </c>
      <c r="C8528" t="s">
        <v>75</v>
      </c>
      <c r="D8528">
        <v>0</v>
      </c>
      <c r="F8528" t="s">
        <v>9159</v>
      </c>
      <c r="G8528" t="s">
        <v>9159</v>
      </c>
      <c r="H8528" t="s">
        <v>14849</v>
      </c>
      <c r="I8528" t="s">
        <v>37</v>
      </c>
      <c r="J8528" t="s">
        <v>14850</v>
      </c>
      <c r="K8528" t="s">
        <v>14851</v>
      </c>
      <c r="L8528" t="s">
        <v>37</v>
      </c>
      <c r="M8528" t="s">
        <v>12822</v>
      </c>
      <c r="N8528" t="s">
        <v>12822</v>
      </c>
      <c r="O8528" t="s">
        <v>12823</v>
      </c>
      <c r="P8528" t="s">
        <v>6292</v>
      </c>
      <c r="Q8528" t="s">
        <v>6292</v>
      </c>
      <c r="R8528" t="s">
        <v>127</v>
      </c>
      <c r="S8528" t="s">
        <v>164</v>
      </c>
      <c r="T8528" t="s">
        <v>3280</v>
      </c>
      <c r="U8528" t="s">
        <v>3281</v>
      </c>
      <c r="X8528">
        <v>3.5</v>
      </c>
      <c r="Y8528">
        <v>0</v>
      </c>
      <c r="Z8528">
        <v>0</v>
      </c>
      <c r="AA8528">
        <v>0</v>
      </c>
      <c r="AB8528">
        <v>184100</v>
      </c>
      <c r="AC8528" t="s">
        <v>47</v>
      </c>
      <c r="AD8528">
        <f>+VLOOKUP(T8528,items!$A$2:$D$1255,4,0)</f>
        <v>0</v>
      </c>
      <c r="AE8528">
        <f>+VLOOKUP(T8528,Tabla1[],5,0)</f>
        <v>0</v>
      </c>
      <c r="AF8528">
        <f t="shared" si="133"/>
        <v>9</v>
      </c>
    </row>
    <row r="8529" spans="1:34" x14ac:dyDescent="0.25">
      <c r="A8529">
        <v>108180</v>
      </c>
      <c r="B8529" t="s">
        <v>14638</v>
      </c>
      <c r="C8529" t="s">
        <v>75</v>
      </c>
      <c r="D8529">
        <v>0</v>
      </c>
      <c r="F8529" t="s">
        <v>9159</v>
      </c>
      <c r="G8529" t="s">
        <v>9160</v>
      </c>
      <c r="H8529" t="s">
        <v>14852</v>
      </c>
      <c r="I8529" t="s">
        <v>37</v>
      </c>
      <c r="J8529" t="s">
        <v>14853</v>
      </c>
      <c r="K8529" t="s">
        <v>14854</v>
      </c>
      <c r="L8529" t="s">
        <v>37</v>
      </c>
      <c r="M8529" t="s">
        <v>12823</v>
      </c>
      <c r="N8529" t="s">
        <v>12823</v>
      </c>
      <c r="O8529" t="s">
        <v>6292</v>
      </c>
      <c r="P8529" t="s">
        <v>12746</v>
      </c>
      <c r="Q8529" t="s">
        <v>12746</v>
      </c>
      <c r="R8529" t="s">
        <v>127</v>
      </c>
      <c r="S8529" t="s">
        <v>164</v>
      </c>
      <c r="T8529" t="s">
        <v>1426</v>
      </c>
      <c r="U8529" t="s">
        <v>1427</v>
      </c>
      <c r="X8529">
        <v>7</v>
      </c>
      <c r="Y8529">
        <v>0</v>
      </c>
      <c r="Z8529">
        <v>0</v>
      </c>
      <c r="AA8529">
        <v>0</v>
      </c>
      <c r="AB8529">
        <v>368200</v>
      </c>
      <c r="AC8529" t="s">
        <v>47</v>
      </c>
      <c r="AD8529">
        <f>+VLOOKUP(T8529,items!$A$2:$D$1255,4,0)</f>
        <v>0</v>
      </c>
      <c r="AE8529">
        <f>+VLOOKUP(T8529,Tabla1[],5,0)</f>
        <v>0</v>
      </c>
      <c r="AF8529">
        <f t="shared" si="133"/>
        <v>9</v>
      </c>
    </row>
    <row r="8530" spans="1:34" x14ac:dyDescent="0.25">
      <c r="A8530">
        <v>108180</v>
      </c>
      <c r="B8530" t="s">
        <v>14638</v>
      </c>
      <c r="C8530" t="s">
        <v>75</v>
      </c>
      <c r="D8530">
        <v>0</v>
      </c>
      <c r="F8530" t="s">
        <v>9159</v>
      </c>
      <c r="G8530" t="s">
        <v>9160</v>
      </c>
      <c r="H8530" t="s">
        <v>14852</v>
      </c>
      <c r="I8530" t="s">
        <v>37</v>
      </c>
      <c r="J8530" t="s">
        <v>14853</v>
      </c>
      <c r="K8530" t="s">
        <v>14854</v>
      </c>
      <c r="L8530" t="s">
        <v>37</v>
      </c>
      <c r="M8530" t="s">
        <v>12823</v>
      </c>
      <c r="N8530" t="s">
        <v>12823</v>
      </c>
      <c r="O8530" t="s">
        <v>6292</v>
      </c>
      <c r="P8530" t="s">
        <v>12746</v>
      </c>
      <c r="Q8530" t="s">
        <v>12746</v>
      </c>
      <c r="R8530" t="s">
        <v>127</v>
      </c>
      <c r="S8530" t="s">
        <v>164</v>
      </c>
      <c r="T8530" t="s">
        <v>1303</v>
      </c>
      <c r="U8530" t="s">
        <v>1304</v>
      </c>
      <c r="X8530">
        <v>2</v>
      </c>
      <c r="Y8530">
        <v>0</v>
      </c>
      <c r="Z8530">
        <v>0</v>
      </c>
      <c r="AA8530">
        <v>0</v>
      </c>
      <c r="AB8530">
        <v>105200</v>
      </c>
      <c r="AC8530" t="s">
        <v>47</v>
      </c>
      <c r="AD8530">
        <f>+VLOOKUP(T8530,items!$A$2:$D$1255,4,0)</f>
        <v>0</v>
      </c>
      <c r="AE8530">
        <f>+VLOOKUP(T8530,Tabla1[],5,0)</f>
        <v>0</v>
      </c>
      <c r="AF8530">
        <f t="shared" si="133"/>
        <v>9</v>
      </c>
    </row>
    <row r="8531" spans="1:34" x14ac:dyDescent="0.25">
      <c r="A8531">
        <v>108183</v>
      </c>
      <c r="B8531" t="s">
        <v>5161</v>
      </c>
      <c r="C8531" t="s">
        <v>75</v>
      </c>
      <c r="D8531">
        <v>0</v>
      </c>
      <c r="F8531" t="s">
        <v>9159</v>
      </c>
      <c r="G8531" t="s">
        <v>9160</v>
      </c>
      <c r="H8531" t="s">
        <v>14855</v>
      </c>
      <c r="I8531" t="s">
        <v>37</v>
      </c>
      <c r="J8531" t="s">
        <v>14856</v>
      </c>
      <c r="K8531" t="s">
        <v>14857</v>
      </c>
      <c r="L8531" t="s">
        <v>37</v>
      </c>
      <c r="M8531" t="s">
        <v>12823</v>
      </c>
      <c r="N8531" t="s">
        <v>12823</v>
      </c>
      <c r="O8531" t="s">
        <v>6292</v>
      </c>
      <c r="P8531" t="s">
        <v>12746</v>
      </c>
      <c r="Q8531" t="s">
        <v>12746</v>
      </c>
      <c r="R8531" t="s">
        <v>127</v>
      </c>
      <c r="S8531" t="s">
        <v>164</v>
      </c>
      <c r="T8531" t="s">
        <v>6309</v>
      </c>
      <c r="U8531" t="s">
        <v>6310</v>
      </c>
      <c r="X8531">
        <v>4</v>
      </c>
      <c r="Y8531">
        <v>0</v>
      </c>
      <c r="Z8531">
        <v>0</v>
      </c>
      <c r="AA8531">
        <v>0</v>
      </c>
      <c r="AB8531">
        <v>5200</v>
      </c>
      <c r="AC8531" t="s">
        <v>47</v>
      </c>
      <c r="AD8531">
        <f>+VLOOKUP(T8531,items!$A$2:$D$1255,4,0)</f>
        <v>0</v>
      </c>
      <c r="AE8531">
        <f>+VLOOKUP(T8531,Tabla1[],5,0)</f>
        <v>0</v>
      </c>
      <c r="AF8531">
        <f t="shared" si="133"/>
        <v>9</v>
      </c>
    </row>
    <row r="8532" spans="1:34" x14ac:dyDescent="0.25">
      <c r="A8532">
        <v>108183</v>
      </c>
      <c r="B8532" t="s">
        <v>5161</v>
      </c>
      <c r="C8532" t="s">
        <v>75</v>
      </c>
      <c r="D8532">
        <v>0</v>
      </c>
      <c r="F8532" t="s">
        <v>9159</v>
      </c>
      <c r="G8532" t="s">
        <v>9160</v>
      </c>
      <c r="H8532" t="s">
        <v>14855</v>
      </c>
      <c r="I8532" t="s">
        <v>37</v>
      </c>
      <c r="J8532" t="s">
        <v>14856</v>
      </c>
      <c r="K8532" t="s">
        <v>14857</v>
      </c>
      <c r="L8532" t="s">
        <v>37</v>
      </c>
      <c r="M8532" t="s">
        <v>12823</v>
      </c>
      <c r="N8532" t="s">
        <v>12823</v>
      </c>
      <c r="O8532" t="s">
        <v>6292</v>
      </c>
      <c r="P8532" t="s">
        <v>12746</v>
      </c>
      <c r="Q8532" t="s">
        <v>12746</v>
      </c>
      <c r="R8532" t="s">
        <v>127</v>
      </c>
      <c r="S8532" t="s">
        <v>164</v>
      </c>
      <c r="T8532" t="s">
        <v>1290</v>
      </c>
      <c r="U8532" t="s">
        <v>1291</v>
      </c>
      <c r="X8532">
        <v>2</v>
      </c>
      <c r="Y8532">
        <v>0</v>
      </c>
      <c r="Z8532">
        <v>0</v>
      </c>
      <c r="AA8532">
        <v>0</v>
      </c>
      <c r="AB8532">
        <v>127380</v>
      </c>
      <c r="AC8532" t="s">
        <v>47</v>
      </c>
      <c r="AD8532">
        <f>+VLOOKUP(T8532,items!$A$2:$D$1255,4,0)</f>
        <v>0</v>
      </c>
      <c r="AE8532">
        <f>+VLOOKUP(T8532,Tabla1[],5,0)</f>
        <v>0</v>
      </c>
      <c r="AF8532">
        <f t="shared" si="133"/>
        <v>9</v>
      </c>
    </row>
    <row r="8533" spans="1:34" x14ac:dyDescent="0.25">
      <c r="A8533">
        <v>108183</v>
      </c>
      <c r="B8533" t="s">
        <v>5161</v>
      </c>
      <c r="C8533" t="s">
        <v>75</v>
      </c>
      <c r="D8533">
        <v>0</v>
      </c>
      <c r="F8533" t="s">
        <v>9159</v>
      </c>
      <c r="G8533" t="s">
        <v>9160</v>
      </c>
      <c r="H8533" t="s">
        <v>14855</v>
      </c>
      <c r="I8533" t="s">
        <v>37</v>
      </c>
      <c r="J8533" t="s">
        <v>14856</v>
      </c>
      <c r="K8533" t="s">
        <v>14857</v>
      </c>
      <c r="L8533" t="s">
        <v>37</v>
      </c>
      <c r="M8533" t="s">
        <v>12823</v>
      </c>
      <c r="N8533" t="s">
        <v>12823</v>
      </c>
      <c r="O8533" t="s">
        <v>6292</v>
      </c>
      <c r="P8533" t="s">
        <v>12746</v>
      </c>
      <c r="Q8533" t="s">
        <v>12746</v>
      </c>
      <c r="R8533" t="s">
        <v>127</v>
      </c>
      <c r="S8533" t="s">
        <v>164</v>
      </c>
      <c r="T8533" t="s">
        <v>1126</v>
      </c>
      <c r="U8533" t="s">
        <v>1127</v>
      </c>
      <c r="X8533">
        <v>1</v>
      </c>
      <c r="Y8533">
        <v>0</v>
      </c>
      <c r="Z8533">
        <v>0</v>
      </c>
      <c r="AA8533">
        <v>0</v>
      </c>
      <c r="AB8533">
        <v>50420</v>
      </c>
      <c r="AC8533" t="s">
        <v>47</v>
      </c>
      <c r="AD8533">
        <f>+VLOOKUP(T8533,items!$A$2:$D$1255,4,0)</f>
        <v>0</v>
      </c>
      <c r="AE8533">
        <f>+VLOOKUP(T8533,Tabla1[],5,0)</f>
        <v>0</v>
      </c>
      <c r="AF8533">
        <f t="shared" si="133"/>
        <v>9</v>
      </c>
    </row>
    <row r="8534" spans="1:34" x14ac:dyDescent="0.25">
      <c r="A8534">
        <v>108183</v>
      </c>
      <c r="B8534" t="s">
        <v>5161</v>
      </c>
      <c r="C8534" t="s">
        <v>75</v>
      </c>
      <c r="D8534">
        <v>0</v>
      </c>
      <c r="F8534" t="s">
        <v>9159</v>
      </c>
      <c r="G8534" t="s">
        <v>9160</v>
      </c>
      <c r="H8534" t="s">
        <v>14855</v>
      </c>
      <c r="I8534" t="s">
        <v>37</v>
      </c>
      <c r="J8534" t="s">
        <v>14856</v>
      </c>
      <c r="K8534" t="s">
        <v>14857</v>
      </c>
      <c r="L8534" t="s">
        <v>37</v>
      </c>
      <c r="M8534" t="s">
        <v>12823</v>
      </c>
      <c r="N8534" t="s">
        <v>12823</v>
      </c>
      <c r="O8534" t="s">
        <v>6292</v>
      </c>
      <c r="P8534" t="s">
        <v>12746</v>
      </c>
      <c r="Q8534" t="s">
        <v>12746</v>
      </c>
      <c r="R8534" t="s">
        <v>127</v>
      </c>
      <c r="S8534" t="s">
        <v>164</v>
      </c>
      <c r="T8534" t="s">
        <v>6311</v>
      </c>
      <c r="U8534" t="s">
        <v>6312</v>
      </c>
      <c r="X8534">
        <v>4</v>
      </c>
      <c r="Y8534">
        <v>0</v>
      </c>
      <c r="Z8534">
        <v>0</v>
      </c>
      <c r="AA8534">
        <v>0</v>
      </c>
      <c r="AB8534">
        <v>1600</v>
      </c>
      <c r="AC8534" t="s">
        <v>47</v>
      </c>
      <c r="AD8534">
        <f>+VLOOKUP(T8534,items!$A$2:$D$1255,4,0)</f>
        <v>0</v>
      </c>
      <c r="AE8534">
        <f>+VLOOKUP(T8534,Tabla1[],5,0)</f>
        <v>0</v>
      </c>
      <c r="AF8534">
        <f t="shared" si="133"/>
        <v>9</v>
      </c>
    </row>
    <row r="8535" spans="1:34" x14ac:dyDescent="0.25">
      <c r="A8535">
        <v>108188</v>
      </c>
      <c r="B8535" t="s">
        <v>355</v>
      </c>
      <c r="C8535" t="s">
        <v>75</v>
      </c>
      <c r="D8535">
        <v>0</v>
      </c>
      <c r="F8535" t="s">
        <v>9159</v>
      </c>
      <c r="G8535" t="s">
        <v>13518</v>
      </c>
      <c r="H8535" t="s">
        <v>14858</v>
      </c>
      <c r="I8535" t="s">
        <v>37</v>
      </c>
      <c r="J8535" t="s">
        <v>14859</v>
      </c>
      <c r="K8535" t="s">
        <v>14860</v>
      </c>
      <c r="L8535" t="s">
        <v>14861</v>
      </c>
      <c r="M8535" t="s">
        <v>9779</v>
      </c>
      <c r="N8535" t="s">
        <v>9779</v>
      </c>
      <c r="O8535" t="s">
        <v>277</v>
      </c>
      <c r="P8535" t="s">
        <v>13985</v>
      </c>
      <c r="Q8535" t="s">
        <v>11432</v>
      </c>
      <c r="R8535" t="s">
        <v>127</v>
      </c>
      <c r="S8535" t="s">
        <v>272</v>
      </c>
      <c r="T8535" t="s">
        <v>388</v>
      </c>
      <c r="U8535" t="s">
        <v>389</v>
      </c>
      <c r="X8535">
        <v>100</v>
      </c>
      <c r="Y8535">
        <v>0</v>
      </c>
      <c r="Z8535">
        <v>0</v>
      </c>
      <c r="AA8535">
        <v>0</v>
      </c>
      <c r="AB8535" s="14">
        <v>3266496</v>
      </c>
      <c r="AC8535" t="s">
        <v>47</v>
      </c>
      <c r="AD8535">
        <f>+VLOOKUP(T8535,items!$A$2:$D$1255,4,0)</f>
        <v>0</v>
      </c>
      <c r="AE8535">
        <f>+VLOOKUP(T8535,Tabla1[],5,0)</f>
        <v>0</v>
      </c>
      <c r="AF8535">
        <f t="shared" si="133"/>
        <v>10</v>
      </c>
      <c r="AG8535">
        <v>3816</v>
      </c>
      <c r="AH8535" s="14">
        <v>3266496</v>
      </c>
    </row>
    <row r="8536" spans="1:34" x14ac:dyDescent="0.25">
      <c r="A8536">
        <v>108188</v>
      </c>
      <c r="B8536" t="s">
        <v>355</v>
      </c>
      <c r="C8536" t="s">
        <v>75</v>
      </c>
      <c r="D8536">
        <v>0</v>
      </c>
      <c r="F8536" t="s">
        <v>9159</v>
      </c>
      <c r="G8536" t="s">
        <v>13518</v>
      </c>
      <c r="H8536" t="s">
        <v>14858</v>
      </c>
      <c r="I8536" t="s">
        <v>37</v>
      </c>
      <c r="J8536" t="s">
        <v>14859</v>
      </c>
      <c r="K8536" t="s">
        <v>14860</v>
      </c>
      <c r="L8536" t="s">
        <v>14861</v>
      </c>
      <c r="M8536" t="s">
        <v>9779</v>
      </c>
      <c r="N8536" t="s">
        <v>9779</v>
      </c>
      <c r="O8536" t="s">
        <v>277</v>
      </c>
      <c r="P8536" t="s">
        <v>13985</v>
      </c>
      <c r="Q8536" t="s">
        <v>11432</v>
      </c>
      <c r="R8536" t="s">
        <v>127</v>
      </c>
      <c r="S8536" t="s">
        <v>272</v>
      </c>
      <c r="T8536" t="s">
        <v>3380</v>
      </c>
      <c r="U8536" t="s">
        <v>3381</v>
      </c>
      <c r="X8536">
        <v>13.5</v>
      </c>
      <c r="Y8536">
        <v>0</v>
      </c>
      <c r="Z8536">
        <v>0</v>
      </c>
      <c r="AA8536">
        <v>0</v>
      </c>
      <c r="AB8536" s="14">
        <v>392551.92000000004</v>
      </c>
      <c r="AC8536" t="s">
        <v>47</v>
      </c>
      <c r="AD8536">
        <f>+VLOOKUP(T8536,items!$A$2:$D$1255,4,0)</f>
        <v>0</v>
      </c>
      <c r="AE8536">
        <f>+VLOOKUP(T8536,Tabla1[],5,0)</f>
        <v>0</v>
      </c>
      <c r="AF8536">
        <f t="shared" si="133"/>
        <v>10</v>
      </c>
      <c r="AG8536">
        <v>3816</v>
      </c>
      <c r="AH8536" s="14">
        <v>392551.92000000004</v>
      </c>
    </row>
    <row r="8537" spans="1:34" x14ac:dyDescent="0.25">
      <c r="A8537">
        <v>108188</v>
      </c>
      <c r="B8537" t="s">
        <v>355</v>
      </c>
      <c r="C8537" t="s">
        <v>75</v>
      </c>
      <c r="D8537">
        <v>0</v>
      </c>
      <c r="F8537" t="s">
        <v>9159</v>
      </c>
      <c r="G8537" t="s">
        <v>13518</v>
      </c>
      <c r="H8537" t="s">
        <v>14858</v>
      </c>
      <c r="I8537" t="s">
        <v>37</v>
      </c>
      <c r="J8537" t="s">
        <v>14859</v>
      </c>
      <c r="K8537" t="s">
        <v>14860</v>
      </c>
      <c r="L8537" t="s">
        <v>14861</v>
      </c>
      <c r="M8537" t="s">
        <v>9779</v>
      </c>
      <c r="N8537" t="s">
        <v>9779</v>
      </c>
      <c r="O8537" t="s">
        <v>277</v>
      </c>
      <c r="P8537" t="s">
        <v>13985</v>
      </c>
      <c r="Q8537" t="s">
        <v>11432</v>
      </c>
      <c r="R8537" t="s">
        <v>127</v>
      </c>
      <c r="S8537" t="s">
        <v>272</v>
      </c>
      <c r="T8537" t="s">
        <v>3382</v>
      </c>
      <c r="U8537" t="s">
        <v>4328</v>
      </c>
      <c r="X8537">
        <v>1</v>
      </c>
      <c r="Y8537">
        <v>0</v>
      </c>
      <c r="Z8537">
        <v>0</v>
      </c>
      <c r="AA8537">
        <v>0</v>
      </c>
      <c r="AB8537" s="14">
        <v>3816</v>
      </c>
      <c r="AC8537" t="s">
        <v>47</v>
      </c>
      <c r="AD8537">
        <f>+VLOOKUP(T8537,items!$A$2:$D$1255,4,0)</f>
        <v>0</v>
      </c>
      <c r="AE8537">
        <f>+VLOOKUP(T8537,Tabla1[],5,0)</f>
        <v>0</v>
      </c>
      <c r="AF8537">
        <f t="shared" si="133"/>
        <v>10</v>
      </c>
      <c r="AG8537">
        <v>3816</v>
      </c>
      <c r="AH8537" s="14">
        <v>3816</v>
      </c>
    </row>
    <row r="8538" spans="1:34" x14ac:dyDescent="0.25">
      <c r="A8538">
        <v>108199</v>
      </c>
      <c r="B8538" t="s">
        <v>14862</v>
      </c>
      <c r="C8538" t="s">
        <v>33</v>
      </c>
      <c r="D8538">
        <v>0</v>
      </c>
      <c r="F8538" t="s">
        <v>9159</v>
      </c>
      <c r="G8538" t="s">
        <v>12565</v>
      </c>
      <c r="H8538" t="s">
        <v>14863</v>
      </c>
      <c r="I8538" t="s">
        <v>37</v>
      </c>
      <c r="J8538" t="s">
        <v>37</v>
      </c>
      <c r="K8538" t="s">
        <v>37</v>
      </c>
      <c r="L8538" t="s">
        <v>37</v>
      </c>
      <c r="M8538" t="s">
        <v>6292</v>
      </c>
      <c r="N8538" t="s">
        <v>6292</v>
      </c>
      <c r="O8538" t="s">
        <v>10705</v>
      </c>
      <c r="P8538" t="s">
        <v>10706</v>
      </c>
      <c r="Q8538" t="s">
        <v>12872</v>
      </c>
      <c r="R8538" t="s">
        <v>177</v>
      </c>
      <c r="S8538" t="s">
        <v>108</v>
      </c>
      <c r="T8538" t="s">
        <v>6878</v>
      </c>
      <c r="U8538" t="s">
        <v>6879</v>
      </c>
      <c r="X8538">
        <v>1</v>
      </c>
      <c r="Y8538">
        <v>0</v>
      </c>
      <c r="Z8538">
        <v>0</v>
      </c>
      <c r="AA8538">
        <v>0</v>
      </c>
      <c r="AB8538">
        <v>1886707</v>
      </c>
      <c r="AC8538" t="s">
        <v>178</v>
      </c>
      <c r="AD8538" t="str">
        <f>+VLOOKUP(T8538,items!$A$2:$D$1255,4,0)</f>
        <v>MUEBLES</v>
      </c>
      <c r="AE8538">
        <f>+VLOOKUP(T8538,Tabla1[],5,0)</f>
        <v>0</v>
      </c>
      <c r="AF8538">
        <f t="shared" si="133"/>
        <v>11</v>
      </c>
    </row>
    <row r="8539" spans="1:34" x14ac:dyDescent="0.25">
      <c r="A8539">
        <v>108199</v>
      </c>
      <c r="B8539" t="s">
        <v>14862</v>
      </c>
      <c r="C8539" t="s">
        <v>33</v>
      </c>
      <c r="D8539">
        <v>0</v>
      </c>
      <c r="F8539" t="s">
        <v>9159</v>
      </c>
      <c r="G8539" t="s">
        <v>12565</v>
      </c>
      <c r="H8539" t="s">
        <v>14863</v>
      </c>
      <c r="I8539" t="s">
        <v>37</v>
      </c>
      <c r="J8539" t="s">
        <v>37</v>
      </c>
      <c r="K8539" t="s">
        <v>37</v>
      </c>
      <c r="L8539" t="s">
        <v>37</v>
      </c>
      <c r="M8539" t="s">
        <v>6292</v>
      </c>
      <c r="N8539" t="s">
        <v>6292</v>
      </c>
      <c r="O8539" t="s">
        <v>10705</v>
      </c>
      <c r="P8539" t="s">
        <v>10706</v>
      </c>
      <c r="Q8539" t="s">
        <v>12872</v>
      </c>
      <c r="R8539" t="s">
        <v>177</v>
      </c>
      <c r="S8539" t="s">
        <v>108</v>
      </c>
      <c r="T8539" t="s">
        <v>1459</v>
      </c>
      <c r="U8539" t="s">
        <v>1460</v>
      </c>
      <c r="X8539">
        <v>8</v>
      </c>
      <c r="Y8539">
        <v>0</v>
      </c>
      <c r="Z8539">
        <v>0</v>
      </c>
      <c r="AA8539">
        <v>0</v>
      </c>
      <c r="AB8539">
        <v>3028536</v>
      </c>
      <c r="AC8539" t="s">
        <v>178</v>
      </c>
      <c r="AD8539" t="str">
        <f>+VLOOKUP(T8539,items!$A$2:$D$1255,4,0)</f>
        <v>MUEBLES</v>
      </c>
      <c r="AE8539">
        <f>+VLOOKUP(T8539,Tabla1[],5,0)</f>
        <v>0</v>
      </c>
      <c r="AF8539">
        <f t="shared" si="133"/>
        <v>11</v>
      </c>
    </row>
    <row r="8540" spans="1:34" x14ac:dyDescent="0.25">
      <c r="A8540">
        <v>108199</v>
      </c>
      <c r="B8540" t="s">
        <v>14862</v>
      </c>
      <c r="C8540" t="s">
        <v>33</v>
      </c>
      <c r="D8540">
        <v>0</v>
      </c>
      <c r="F8540" t="s">
        <v>9159</v>
      </c>
      <c r="G8540" t="s">
        <v>12565</v>
      </c>
      <c r="H8540" t="s">
        <v>14863</v>
      </c>
      <c r="I8540" t="s">
        <v>37</v>
      </c>
      <c r="J8540" t="s">
        <v>37</v>
      </c>
      <c r="K8540" t="s">
        <v>37</v>
      </c>
      <c r="L8540" t="s">
        <v>37</v>
      </c>
      <c r="M8540" t="s">
        <v>6292</v>
      </c>
      <c r="N8540" t="s">
        <v>6292</v>
      </c>
      <c r="O8540" t="s">
        <v>10705</v>
      </c>
      <c r="P8540" t="s">
        <v>10706</v>
      </c>
      <c r="Q8540" t="s">
        <v>12872</v>
      </c>
      <c r="R8540" t="s">
        <v>177</v>
      </c>
      <c r="S8540" t="s">
        <v>108</v>
      </c>
      <c r="T8540" t="s">
        <v>10026</v>
      </c>
      <c r="U8540" t="s">
        <v>10027</v>
      </c>
      <c r="V8540" t="s">
        <v>1168</v>
      </c>
      <c r="X8540">
        <v>1</v>
      </c>
      <c r="Y8540">
        <v>0</v>
      </c>
      <c r="Z8540">
        <v>0</v>
      </c>
      <c r="AA8540">
        <v>0</v>
      </c>
      <c r="AB8540">
        <v>2623881</v>
      </c>
      <c r="AC8540" t="s">
        <v>178</v>
      </c>
      <c r="AD8540" t="str">
        <f>+VLOOKUP(T8540,items!$A$2:$D$1255,4,0)</f>
        <v>SOMBRILLA</v>
      </c>
      <c r="AE8540">
        <f>+VLOOKUP(T8540,Tabla1[],5,0)</f>
        <v>0</v>
      </c>
      <c r="AF8540">
        <f t="shared" si="133"/>
        <v>11</v>
      </c>
    </row>
    <row r="8541" spans="1:34" x14ac:dyDescent="0.25">
      <c r="A8541">
        <v>108201</v>
      </c>
      <c r="B8541" t="s">
        <v>11329</v>
      </c>
      <c r="C8541" t="s">
        <v>33</v>
      </c>
      <c r="D8541">
        <v>0</v>
      </c>
      <c r="F8541" t="s">
        <v>9159</v>
      </c>
      <c r="G8541" t="s">
        <v>3355</v>
      </c>
      <c r="H8541" t="s">
        <v>14864</v>
      </c>
      <c r="I8541" t="s">
        <v>37</v>
      </c>
      <c r="J8541" t="s">
        <v>37</v>
      </c>
      <c r="K8541" t="s">
        <v>37</v>
      </c>
      <c r="L8541" t="s">
        <v>37</v>
      </c>
      <c r="M8541" t="s">
        <v>12871</v>
      </c>
      <c r="N8541" t="s">
        <v>10705</v>
      </c>
      <c r="O8541" t="s">
        <v>279</v>
      </c>
      <c r="P8541" t="s">
        <v>279</v>
      </c>
      <c r="Q8541" t="s">
        <v>14074</v>
      </c>
      <c r="R8541" t="s">
        <v>8481</v>
      </c>
      <c r="S8541" t="s">
        <v>108</v>
      </c>
      <c r="T8541" t="s">
        <v>7509</v>
      </c>
      <c r="U8541" t="s">
        <v>9780</v>
      </c>
      <c r="X8541">
        <v>1</v>
      </c>
      <c r="Y8541">
        <v>0</v>
      </c>
      <c r="Z8541">
        <v>0</v>
      </c>
      <c r="AA8541">
        <v>0</v>
      </c>
      <c r="AB8541">
        <v>31050</v>
      </c>
      <c r="AC8541" t="s">
        <v>178</v>
      </c>
      <c r="AD8541">
        <f>+VLOOKUP(T8541,items!$A$2:$D$1255,4,0)</f>
        <v>0</v>
      </c>
      <c r="AE8541">
        <f>+VLOOKUP(T8541,Tabla1[],5,0)</f>
        <v>0</v>
      </c>
      <c r="AF8541">
        <f t="shared" si="133"/>
        <v>11</v>
      </c>
    </row>
    <row r="8542" spans="1:34" x14ac:dyDescent="0.25">
      <c r="A8542">
        <v>108201</v>
      </c>
      <c r="B8542" t="s">
        <v>11329</v>
      </c>
      <c r="C8542" t="s">
        <v>33</v>
      </c>
      <c r="D8542">
        <v>0</v>
      </c>
      <c r="F8542" t="s">
        <v>9159</v>
      </c>
      <c r="G8542" t="s">
        <v>3355</v>
      </c>
      <c r="H8542" t="s">
        <v>14864</v>
      </c>
      <c r="I8542" t="s">
        <v>37</v>
      </c>
      <c r="J8542" t="s">
        <v>37</v>
      </c>
      <c r="K8542" t="s">
        <v>37</v>
      </c>
      <c r="L8542" t="s">
        <v>37</v>
      </c>
      <c r="M8542" t="s">
        <v>12871</v>
      </c>
      <c r="N8542" t="s">
        <v>10705</v>
      </c>
      <c r="O8542" t="s">
        <v>279</v>
      </c>
      <c r="P8542" t="s">
        <v>279</v>
      </c>
      <c r="Q8542" t="s">
        <v>14074</v>
      </c>
      <c r="R8542" t="s">
        <v>8481</v>
      </c>
      <c r="S8542" t="s">
        <v>108</v>
      </c>
      <c r="T8542" t="s">
        <v>7509</v>
      </c>
      <c r="U8542" t="s">
        <v>9780</v>
      </c>
      <c r="X8542">
        <v>1</v>
      </c>
      <c r="Y8542">
        <v>0</v>
      </c>
      <c r="Z8542">
        <v>0</v>
      </c>
      <c r="AA8542">
        <v>0</v>
      </c>
      <c r="AB8542">
        <v>31050</v>
      </c>
      <c r="AC8542" t="s">
        <v>178</v>
      </c>
      <c r="AD8542">
        <f>+VLOOKUP(T8542,items!$A$2:$D$1255,4,0)</f>
        <v>0</v>
      </c>
      <c r="AE8542">
        <f>+VLOOKUP(T8542,Tabla1[],5,0)</f>
        <v>0</v>
      </c>
      <c r="AF8542">
        <f t="shared" si="133"/>
        <v>11</v>
      </c>
    </row>
    <row r="8543" spans="1:34" x14ac:dyDescent="0.25">
      <c r="A8543">
        <v>108201</v>
      </c>
      <c r="B8543" t="s">
        <v>11329</v>
      </c>
      <c r="C8543" t="s">
        <v>33</v>
      </c>
      <c r="D8543">
        <v>0</v>
      </c>
      <c r="F8543" t="s">
        <v>9159</v>
      </c>
      <c r="G8543" t="s">
        <v>3355</v>
      </c>
      <c r="H8543" t="s">
        <v>14864</v>
      </c>
      <c r="I8543" t="s">
        <v>37</v>
      </c>
      <c r="J8543" t="s">
        <v>37</v>
      </c>
      <c r="K8543" t="s">
        <v>37</v>
      </c>
      <c r="L8543" t="s">
        <v>37</v>
      </c>
      <c r="M8543" t="s">
        <v>12871</v>
      </c>
      <c r="N8543" t="s">
        <v>10705</v>
      </c>
      <c r="O8543" t="s">
        <v>279</v>
      </c>
      <c r="P8543" t="s">
        <v>279</v>
      </c>
      <c r="Q8543" t="s">
        <v>14074</v>
      </c>
      <c r="R8543" t="s">
        <v>8481</v>
      </c>
      <c r="S8543" t="s">
        <v>108</v>
      </c>
      <c r="T8543" t="s">
        <v>347</v>
      </c>
      <c r="U8543" t="s">
        <v>348</v>
      </c>
      <c r="X8543">
        <v>2</v>
      </c>
      <c r="Y8543">
        <v>10400</v>
      </c>
      <c r="Z8543">
        <v>0</v>
      </c>
      <c r="AA8543">
        <v>0</v>
      </c>
      <c r="AB8543">
        <v>2058678</v>
      </c>
      <c r="AC8543" t="s">
        <v>178</v>
      </c>
      <c r="AD8543">
        <f>+VLOOKUP(T8543,items!$A$2:$D$1255,4,0)</f>
        <v>0</v>
      </c>
      <c r="AE8543">
        <f>+VLOOKUP(T8543,Tabla1[],5,0)</f>
        <v>0</v>
      </c>
      <c r="AF8543">
        <f t="shared" si="133"/>
        <v>11</v>
      </c>
    </row>
    <row r="8544" spans="1:34" x14ac:dyDescent="0.25">
      <c r="A8544">
        <v>108201</v>
      </c>
      <c r="B8544" t="s">
        <v>11329</v>
      </c>
      <c r="C8544" t="s">
        <v>33</v>
      </c>
      <c r="D8544">
        <v>0</v>
      </c>
      <c r="F8544" t="s">
        <v>9159</v>
      </c>
      <c r="G8544" t="s">
        <v>3355</v>
      </c>
      <c r="H8544" t="s">
        <v>14864</v>
      </c>
      <c r="I8544" t="s">
        <v>37</v>
      </c>
      <c r="J8544" t="s">
        <v>37</v>
      </c>
      <c r="K8544" t="s">
        <v>37</v>
      </c>
      <c r="L8544" t="s">
        <v>37</v>
      </c>
      <c r="M8544" t="s">
        <v>12871</v>
      </c>
      <c r="N8544" t="s">
        <v>10705</v>
      </c>
      <c r="O8544" t="s">
        <v>279</v>
      </c>
      <c r="P8544" t="s">
        <v>279</v>
      </c>
      <c r="Q8544" t="s">
        <v>14074</v>
      </c>
      <c r="R8544" t="s">
        <v>8481</v>
      </c>
      <c r="S8544" t="s">
        <v>108</v>
      </c>
      <c r="T8544" t="s">
        <v>347</v>
      </c>
      <c r="U8544" t="s">
        <v>348</v>
      </c>
      <c r="X8544">
        <v>2</v>
      </c>
      <c r="Y8544">
        <v>10400</v>
      </c>
      <c r="Z8544">
        <v>0</v>
      </c>
      <c r="AA8544">
        <v>0</v>
      </c>
      <c r="AB8544">
        <v>2058678</v>
      </c>
      <c r="AC8544" t="s">
        <v>178</v>
      </c>
      <c r="AD8544">
        <f>+VLOOKUP(T8544,items!$A$2:$D$1255,4,0)</f>
        <v>0</v>
      </c>
      <c r="AE8544">
        <f>+VLOOKUP(T8544,Tabla1[],5,0)</f>
        <v>0</v>
      </c>
      <c r="AF8544">
        <f t="shared" si="133"/>
        <v>11</v>
      </c>
    </row>
    <row r="8545" spans="1:34" x14ac:dyDescent="0.25">
      <c r="A8545">
        <v>108201</v>
      </c>
      <c r="B8545" t="s">
        <v>11329</v>
      </c>
      <c r="C8545" t="s">
        <v>33</v>
      </c>
      <c r="D8545">
        <v>0</v>
      </c>
      <c r="F8545" t="s">
        <v>9159</v>
      </c>
      <c r="G8545" t="s">
        <v>3355</v>
      </c>
      <c r="H8545" t="s">
        <v>14864</v>
      </c>
      <c r="I8545" t="s">
        <v>37</v>
      </c>
      <c r="J8545" t="s">
        <v>37</v>
      </c>
      <c r="K8545" t="s">
        <v>37</v>
      </c>
      <c r="L8545" t="s">
        <v>37</v>
      </c>
      <c r="M8545" t="s">
        <v>12871</v>
      </c>
      <c r="N8545" t="s">
        <v>10705</v>
      </c>
      <c r="O8545" t="s">
        <v>279</v>
      </c>
      <c r="P8545" t="s">
        <v>279</v>
      </c>
      <c r="Q8545" t="s">
        <v>14074</v>
      </c>
      <c r="R8545" t="s">
        <v>8481</v>
      </c>
      <c r="S8545" t="s">
        <v>108</v>
      </c>
      <c r="T8545" t="s">
        <v>725</v>
      </c>
      <c r="U8545" t="s">
        <v>726</v>
      </c>
      <c r="W8545" t="s">
        <v>114</v>
      </c>
      <c r="X8545">
        <v>5</v>
      </c>
      <c r="Y8545">
        <v>0</v>
      </c>
      <c r="Z8545">
        <v>0</v>
      </c>
      <c r="AA8545">
        <v>0</v>
      </c>
      <c r="AB8545">
        <v>0</v>
      </c>
      <c r="AC8545" t="s">
        <v>178</v>
      </c>
      <c r="AD8545">
        <f>+VLOOKUP(T8545,items!$A$2:$D$1255,4,0)</f>
        <v>0</v>
      </c>
      <c r="AE8545">
        <f>+VLOOKUP(T8545,Tabla1[],5,0)</f>
        <v>0</v>
      </c>
      <c r="AF8545">
        <f t="shared" si="133"/>
        <v>11</v>
      </c>
    </row>
    <row r="8546" spans="1:34" x14ac:dyDescent="0.25">
      <c r="A8546">
        <v>108201</v>
      </c>
      <c r="B8546" t="s">
        <v>11329</v>
      </c>
      <c r="C8546" t="s">
        <v>33</v>
      </c>
      <c r="D8546">
        <v>0</v>
      </c>
      <c r="F8546" t="s">
        <v>9159</v>
      </c>
      <c r="G8546" t="s">
        <v>3355</v>
      </c>
      <c r="H8546" t="s">
        <v>14864</v>
      </c>
      <c r="I8546" t="s">
        <v>37</v>
      </c>
      <c r="J8546" t="s">
        <v>37</v>
      </c>
      <c r="K8546" t="s">
        <v>37</v>
      </c>
      <c r="L8546" t="s">
        <v>37</v>
      </c>
      <c r="M8546" t="s">
        <v>12871</v>
      </c>
      <c r="N8546" t="s">
        <v>10705</v>
      </c>
      <c r="O8546" t="s">
        <v>279</v>
      </c>
      <c r="P8546" t="s">
        <v>279</v>
      </c>
      <c r="Q8546" t="s">
        <v>14074</v>
      </c>
      <c r="R8546" t="s">
        <v>8481</v>
      </c>
      <c r="S8546" t="s">
        <v>108</v>
      </c>
      <c r="T8546" t="s">
        <v>3171</v>
      </c>
      <c r="U8546" t="s">
        <v>3172</v>
      </c>
      <c r="W8546" t="s">
        <v>114</v>
      </c>
      <c r="X8546">
        <v>3</v>
      </c>
      <c r="Y8546">
        <v>0</v>
      </c>
      <c r="Z8546">
        <v>0</v>
      </c>
      <c r="AA8546">
        <v>0</v>
      </c>
      <c r="AB8546">
        <v>0</v>
      </c>
      <c r="AC8546" t="s">
        <v>178</v>
      </c>
      <c r="AD8546">
        <f>+VLOOKUP(T8546,items!$A$2:$D$1255,4,0)</f>
        <v>0</v>
      </c>
      <c r="AE8546">
        <f>+VLOOKUP(T8546,Tabla1[],5,0)</f>
        <v>0</v>
      </c>
      <c r="AF8546">
        <f t="shared" si="133"/>
        <v>11</v>
      </c>
    </row>
    <row r="8547" spans="1:34" x14ac:dyDescent="0.25">
      <c r="A8547">
        <v>108201</v>
      </c>
      <c r="B8547" t="s">
        <v>11329</v>
      </c>
      <c r="C8547" t="s">
        <v>33</v>
      </c>
      <c r="D8547">
        <v>0</v>
      </c>
      <c r="F8547" t="s">
        <v>9159</v>
      </c>
      <c r="G8547" t="s">
        <v>3355</v>
      </c>
      <c r="H8547" t="s">
        <v>14864</v>
      </c>
      <c r="I8547" t="s">
        <v>37</v>
      </c>
      <c r="J8547" t="s">
        <v>37</v>
      </c>
      <c r="K8547" t="s">
        <v>37</v>
      </c>
      <c r="L8547" t="s">
        <v>37</v>
      </c>
      <c r="M8547" t="s">
        <v>12871</v>
      </c>
      <c r="N8547" t="s">
        <v>10705</v>
      </c>
      <c r="O8547" t="s">
        <v>279</v>
      </c>
      <c r="P8547" t="s">
        <v>279</v>
      </c>
      <c r="Q8547" t="s">
        <v>14074</v>
      </c>
      <c r="R8547" t="s">
        <v>8481</v>
      </c>
      <c r="S8547" t="s">
        <v>108</v>
      </c>
      <c r="T8547" t="s">
        <v>10253</v>
      </c>
      <c r="U8547" t="s">
        <v>10254</v>
      </c>
      <c r="W8547" t="s">
        <v>114</v>
      </c>
      <c r="X8547">
        <v>2</v>
      </c>
      <c r="Y8547">
        <v>0</v>
      </c>
      <c r="Z8547">
        <v>0</v>
      </c>
      <c r="AA8547">
        <v>0</v>
      </c>
      <c r="AB8547">
        <v>0</v>
      </c>
      <c r="AC8547" t="s">
        <v>178</v>
      </c>
      <c r="AD8547">
        <f>+VLOOKUP(T8547,items!$A$2:$D$1255,4,0)</f>
        <v>0</v>
      </c>
      <c r="AE8547">
        <f>+VLOOKUP(T8547,Tabla1[],5,0)</f>
        <v>0</v>
      </c>
      <c r="AF8547">
        <f t="shared" si="133"/>
        <v>11</v>
      </c>
    </row>
    <row r="8548" spans="1:34" x14ac:dyDescent="0.25">
      <c r="A8548">
        <v>108201</v>
      </c>
      <c r="B8548" t="s">
        <v>11329</v>
      </c>
      <c r="C8548" t="s">
        <v>33</v>
      </c>
      <c r="D8548">
        <v>0</v>
      </c>
      <c r="F8548" t="s">
        <v>9159</v>
      </c>
      <c r="G8548" t="s">
        <v>3355</v>
      </c>
      <c r="H8548" t="s">
        <v>14864</v>
      </c>
      <c r="I8548" t="s">
        <v>37</v>
      </c>
      <c r="J8548" t="s">
        <v>37</v>
      </c>
      <c r="K8548" t="s">
        <v>37</v>
      </c>
      <c r="L8548" t="s">
        <v>37</v>
      </c>
      <c r="M8548" t="s">
        <v>12871</v>
      </c>
      <c r="N8548" t="s">
        <v>10705</v>
      </c>
      <c r="O8548" t="s">
        <v>279</v>
      </c>
      <c r="P8548" t="s">
        <v>279</v>
      </c>
      <c r="Q8548" t="s">
        <v>14074</v>
      </c>
      <c r="R8548" t="s">
        <v>8481</v>
      </c>
      <c r="S8548" t="s">
        <v>108</v>
      </c>
      <c r="T8548" t="s">
        <v>1086</v>
      </c>
      <c r="U8548" t="s">
        <v>1087</v>
      </c>
      <c r="V8548" t="s">
        <v>492</v>
      </c>
      <c r="W8548" t="s">
        <v>13724</v>
      </c>
      <c r="X8548">
        <v>1</v>
      </c>
      <c r="Y8548">
        <v>5000</v>
      </c>
      <c r="Z8548">
        <v>0</v>
      </c>
      <c r="AA8548">
        <v>10400</v>
      </c>
      <c r="AB8548">
        <v>68223922</v>
      </c>
      <c r="AC8548" t="s">
        <v>178</v>
      </c>
      <c r="AD8548" t="str">
        <f>+VLOOKUP(T8548,items!$A$2:$D$1255,4,0)</f>
        <v>PERGOLA</v>
      </c>
      <c r="AE8548" t="str">
        <f>+VLOOKUP(T8548,Tabla1[],5,0)</f>
        <v>CLASSIC</v>
      </c>
      <c r="AF8548">
        <f t="shared" si="133"/>
        <v>11</v>
      </c>
    </row>
    <row r="8549" spans="1:34" x14ac:dyDescent="0.25">
      <c r="A8549">
        <v>108201</v>
      </c>
      <c r="B8549" t="s">
        <v>11329</v>
      </c>
      <c r="C8549" t="s">
        <v>33</v>
      </c>
      <c r="D8549">
        <v>0</v>
      </c>
      <c r="F8549" t="s">
        <v>9159</v>
      </c>
      <c r="G8549" t="s">
        <v>3355</v>
      </c>
      <c r="H8549" t="s">
        <v>14864</v>
      </c>
      <c r="I8549" t="s">
        <v>37</v>
      </c>
      <c r="J8549" t="s">
        <v>37</v>
      </c>
      <c r="K8549" t="s">
        <v>37</v>
      </c>
      <c r="L8549" t="s">
        <v>37</v>
      </c>
      <c r="M8549" t="s">
        <v>12871</v>
      </c>
      <c r="N8549" t="s">
        <v>10705</v>
      </c>
      <c r="O8549" t="s">
        <v>279</v>
      </c>
      <c r="P8549" t="s">
        <v>279</v>
      </c>
      <c r="Q8549" t="s">
        <v>14074</v>
      </c>
      <c r="R8549" t="s">
        <v>8481</v>
      </c>
      <c r="S8549" t="s">
        <v>108</v>
      </c>
      <c r="T8549" t="s">
        <v>1086</v>
      </c>
      <c r="U8549" t="s">
        <v>1087</v>
      </c>
      <c r="V8549" t="s">
        <v>492</v>
      </c>
      <c r="W8549" t="s">
        <v>13724</v>
      </c>
      <c r="X8549">
        <v>1</v>
      </c>
      <c r="Y8549">
        <v>6500</v>
      </c>
      <c r="Z8549">
        <v>0</v>
      </c>
      <c r="AA8549">
        <v>10400</v>
      </c>
      <c r="AB8549">
        <v>93281047</v>
      </c>
      <c r="AC8549" t="s">
        <v>178</v>
      </c>
      <c r="AD8549" t="str">
        <f>+VLOOKUP(T8549,items!$A$2:$D$1255,4,0)</f>
        <v>PERGOLA</v>
      </c>
      <c r="AE8549" t="str">
        <f>+VLOOKUP(T8549,Tabla1[],5,0)</f>
        <v>CLASSIC</v>
      </c>
      <c r="AF8549">
        <f t="shared" si="133"/>
        <v>11</v>
      </c>
    </row>
    <row r="8550" spans="1:34" x14ac:dyDescent="0.25">
      <c r="A8550">
        <v>108202</v>
      </c>
      <c r="B8550" t="s">
        <v>10037</v>
      </c>
      <c r="C8550" t="s">
        <v>33</v>
      </c>
      <c r="D8550">
        <v>0</v>
      </c>
      <c r="F8550" t="s">
        <v>12822</v>
      </c>
      <c r="G8550" t="s">
        <v>12822</v>
      </c>
      <c r="H8550" t="s">
        <v>14865</v>
      </c>
      <c r="I8550" t="s">
        <v>14866</v>
      </c>
      <c r="J8550" t="s">
        <v>14866</v>
      </c>
      <c r="K8550" t="s">
        <v>14866</v>
      </c>
      <c r="L8550" t="s">
        <v>14866</v>
      </c>
      <c r="M8550" t="s">
        <v>9160</v>
      </c>
      <c r="N8550" t="s">
        <v>9160</v>
      </c>
      <c r="O8550" t="s">
        <v>12823</v>
      </c>
      <c r="P8550" t="s">
        <v>6292</v>
      </c>
      <c r="Q8550" t="s">
        <v>6292</v>
      </c>
      <c r="R8550" t="s">
        <v>127</v>
      </c>
      <c r="S8550" t="s">
        <v>272</v>
      </c>
      <c r="T8550" t="s">
        <v>633</v>
      </c>
      <c r="U8550" t="s">
        <v>634</v>
      </c>
      <c r="X8550">
        <v>1</v>
      </c>
      <c r="Y8550">
        <v>0</v>
      </c>
      <c r="Z8550">
        <v>0</v>
      </c>
      <c r="AA8550">
        <v>0</v>
      </c>
      <c r="AB8550" s="14">
        <v>0</v>
      </c>
      <c r="AC8550" t="s">
        <v>47</v>
      </c>
      <c r="AD8550">
        <f>+VLOOKUP(T8550,items!$A$2:$D$1255,4,0)</f>
        <v>0</v>
      </c>
      <c r="AE8550">
        <f>+VLOOKUP(T8550,Tabla1[],5,0)</f>
        <v>0</v>
      </c>
      <c r="AF8550">
        <f t="shared" si="133"/>
        <v>9</v>
      </c>
      <c r="AG8550">
        <v>3816</v>
      </c>
      <c r="AH8550" s="14">
        <v>0</v>
      </c>
    </row>
    <row r="8551" spans="1:34" x14ac:dyDescent="0.25">
      <c r="A8551">
        <v>108202</v>
      </c>
      <c r="B8551" t="s">
        <v>10037</v>
      </c>
      <c r="C8551" t="s">
        <v>33</v>
      </c>
      <c r="D8551">
        <v>0</v>
      </c>
      <c r="F8551" t="s">
        <v>12822</v>
      </c>
      <c r="G8551" t="s">
        <v>12822</v>
      </c>
      <c r="H8551" t="s">
        <v>14865</v>
      </c>
      <c r="I8551" t="s">
        <v>14866</v>
      </c>
      <c r="J8551" t="s">
        <v>14866</v>
      </c>
      <c r="K8551" t="s">
        <v>14866</v>
      </c>
      <c r="L8551" t="s">
        <v>14866</v>
      </c>
      <c r="M8551" t="s">
        <v>9160</v>
      </c>
      <c r="N8551" t="s">
        <v>9160</v>
      </c>
      <c r="O8551" t="s">
        <v>12823</v>
      </c>
      <c r="P8551" t="s">
        <v>6292</v>
      </c>
      <c r="Q8551" t="s">
        <v>6292</v>
      </c>
      <c r="R8551" t="s">
        <v>127</v>
      </c>
      <c r="S8551" t="s">
        <v>272</v>
      </c>
      <c r="T8551" t="s">
        <v>10813</v>
      </c>
      <c r="U8551" t="s">
        <v>10814</v>
      </c>
      <c r="X8551">
        <v>4</v>
      </c>
      <c r="Y8551">
        <v>0</v>
      </c>
      <c r="Z8551">
        <v>0</v>
      </c>
      <c r="AA8551">
        <v>0</v>
      </c>
      <c r="AB8551" s="14">
        <v>0</v>
      </c>
      <c r="AC8551" t="s">
        <v>47</v>
      </c>
      <c r="AD8551">
        <f>+VLOOKUP(T8551,items!$A$2:$D$1255,4,0)</f>
        <v>0</v>
      </c>
      <c r="AE8551">
        <f>+VLOOKUP(T8551,Tabla1[],5,0)</f>
        <v>0</v>
      </c>
      <c r="AF8551">
        <f t="shared" si="133"/>
        <v>9</v>
      </c>
      <c r="AG8551">
        <v>3816</v>
      </c>
      <c r="AH8551" s="14">
        <v>0</v>
      </c>
    </row>
    <row r="8552" spans="1:34" x14ac:dyDescent="0.25">
      <c r="A8552">
        <v>108202</v>
      </c>
      <c r="B8552" t="s">
        <v>10037</v>
      </c>
      <c r="C8552" t="s">
        <v>33</v>
      </c>
      <c r="D8552">
        <v>0</v>
      </c>
      <c r="F8552" t="s">
        <v>12822</v>
      </c>
      <c r="G8552" t="s">
        <v>12822</v>
      </c>
      <c r="H8552" t="s">
        <v>14865</v>
      </c>
      <c r="I8552" t="s">
        <v>14866</v>
      </c>
      <c r="J8552" t="s">
        <v>14866</v>
      </c>
      <c r="K8552" t="s">
        <v>14866</v>
      </c>
      <c r="L8552" t="s">
        <v>14866</v>
      </c>
      <c r="M8552" t="s">
        <v>9160</v>
      </c>
      <c r="N8552" t="s">
        <v>9160</v>
      </c>
      <c r="O8552" t="s">
        <v>12823</v>
      </c>
      <c r="P8552" t="s">
        <v>6292</v>
      </c>
      <c r="Q8552" t="s">
        <v>6292</v>
      </c>
      <c r="R8552" t="s">
        <v>127</v>
      </c>
      <c r="S8552" t="s">
        <v>272</v>
      </c>
      <c r="T8552" t="s">
        <v>10815</v>
      </c>
      <c r="U8552" t="s">
        <v>10816</v>
      </c>
      <c r="X8552">
        <v>1</v>
      </c>
      <c r="Y8552">
        <v>0</v>
      </c>
      <c r="Z8552">
        <v>0</v>
      </c>
      <c r="AA8552">
        <v>0</v>
      </c>
      <c r="AB8552" s="14">
        <v>0</v>
      </c>
      <c r="AC8552" t="s">
        <v>47</v>
      </c>
      <c r="AD8552">
        <f>+VLOOKUP(T8552,items!$A$2:$D$1255,4,0)</f>
        <v>0</v>
      </c>
      <c r="AE8552">
        <f>+VLOOKUP(T8552,Tabla1[],5,0)</f>
        <v>0</v>
      </c>
      <c r="AF8552">
        <f t="shared" si="133"/>
        <v>9</v>
      </c>
      <c r="AG8552">
        <v>3816</v>
      </c>
      <c r="AH8552" s="14">
        <v>0</v>
      </c>
    </row>
    <row r="8553" spans="1:34" x14ac:dyDescent="0.25">
      <c r="A8553">
        <v>108202</v>
      </c>
      <c r="B8553" t="s">
        <v>10037</v>
      </c>
      <c r="C8553" t="s">
        <v>33</v>
      </c>
      <c r="D8553">
        <v>0</v>
      </c>
      <c r="F8553" t="s">
        <v>12822</v>
      </c>
      <c r="G8553" t="s">
        <v>12822</v>
      </c>
      <c r="H8553" t="s">
        <v>14865</v>
      </c>
      <c r="I8553" t="s">
        <v>14866</v>
      </c>
      <c r="J8553" t="s">
        <v>14866</v>
      </c>
      <c r="K8553" t="s">
        <v>14866</v>
      </c>
      <c r="L8553" t="s">
        <v>14866</v>
      </c>
      <c r="M8553" t="s">
        <v>9160</v>
      </c>
      <c r="N8553" t="s">
        <v>9160</v>
      </c>
      <c r="O8553" t="s">
        <v>12823</v>
      </c>
      <c r="P8553" t="s">
        <v>6292</v>
      </c>
      <c r="Q8553" t="s">
        <v>6292</v>
      </c>
      <c r="R8553" t="s">
        <v>127</v>
      </c>
      <c r="S8553" t="s">
        <v>272</v>
      </c>
      <c r="T8553" t="s">
        <v>12033</v>
      </c>
      <c r="U8553" t="s">
        <v>12034</v>
      </c>
      <c r="X8553">
        <v>6</v>
      </c>
      <c r="Y8553">
        <v>0</v>
      </c>
      <c r="Z8553">
        <v>0</v>
      </c>
      <c r="AA8553">
        <v>0</v>
      </c>
      <c r="AB8553" s="14">
        <v>0</v>
      </c>
      <c r="AC8553" t="s">
        <v>47</v>
      </c>
      <c r="AD8553">
        <f>+VLOOKUP(T8553,items!$A$2:$D$1255,4,0)</f>
        <v>0</v>
      </c>
      <c r="AE8553">
        <f>+VLOOKUP(T8553,Tabla1[],5,0)</f>
        <v>0</v>
      </c>
      <c r="AF8553">
        <f t="shared" si="133"/>
        <v>9</v>
      </c>
      <c r="AG8553">
        <v>3816</v>
      </c>
      <c r="AH8553" s="14">
        <v>0</v>
      </c>
    </row>
    <row r="8554" spans="1:34" x14ac:dyDescent="0.25">
      <c r="A8554">
        <v>108202</v>
      </c>
      <c r="B8554" t="s">
        <v>10037</v>
      </c>
      <c r="C8554" t="s">
        <v>33</v>
      </c>
      <c r="D8554">
        <v>0</v>
      </c>
      <c r="F8554" t="s">
        <v>12822</v>
      </c>
      <c r="G8554" t="s">
        <v>12822</v>
      </c>
      <c r="H8554" t="s">
        <v>14865</v>
      </c>
      <c r="I8554" t="s">
        <v>14866</v>
      </c>
      <c r="J8554" t="s">
        <v>14866</v>
      </c>
      <c r="K8554" t="s">
        <v>14866</v>
      </c>
      <c r="L8554" t="s">
        <v>14866</v>
      </c>
      <c r="M8554" t="s">
        <v>9160</v>
      </c>
      <c r="N8554" t="s">
        <v>9160</v>
      </c>
      <c r="O8554" t="s">
        <v>12823</v>
      </c>
      <c r="P8554" t="s">
        <v>6292</v>
      </c>
      <c r="Q8554" t="s">
        <v>6292</v>
      </c>
      <c r="R8554" t="s">
        <v>127</v>
      </c>
      <c r="S8554" t="s">
        <v>272</v>
      </c>
      <c r="T8554" t="s">
        <v>4135</v>
      </c>
      <c r="U8554" t="s">
        <v>4136</v>
      </c>
      <c r="X8554">
        <v>3</v>
      </c>
      <c r="Y8554">
        <v>0</v>
      </c>
      <c r="Z8554">
        <v>0</v>
      </c>
      <c r="AA8554">
        <v>0</v>
      </c>
      <c r="AB8554" s="14">
        <v>0</v>
      </c>
      <c r="AC8554" t="s">
        <v>47</v>
      </c>
      <c r="AD8554">
        <f>+VLOOKUP(T8554,items!$A$2:$D$1255,4,0)</f>
        <v>0</v>
      </c>
      <c r="AE8554">
        <f>+VLOOKUP(T8554,Tabla1[],5,0)</f>
        <v>0</v>
      </c>
      <c r="AF8554">
        <f t="shared" si="133"/>
        <v>9</v>
      </c>
      <c r="AG8554">
        <v>3816</v>
      </c>
      <c r="AH8554" s="14">
        <v>0</v>
      </c>
    </row>
    <row r="8555" spans="1:34" x14ac:dyDescent="0.25">
      <c r="A8555">
        <v>108202</v>
      </c>
      <c r="B8555" t="s">
        <v>10037</v>
      </c>
      <c r="C8555" t="s">
        <v>33</v>
      </c>
      <c r="D8555">
        <v>0</v>
      </c>
      <c r="F8555" t="s">
        <v>12822</v>
      </c>
      <c r="G8555" t="s">
        <v>12822</v>
      </c>
      <c r="H8555" t="s">
        <v>14865</v>
      </c>
      <c r="I8555" t="s">
        <v>14866</v>
      </c>
      <c r="J8555" t="s">
        <v>14866</v>
      </c>
      <c r="K8555" t="s">
        <v>14866</v>
      </c>
      <c r="L8555" t="s">
        <v>14866</v>
      </c>
      <c r="M8555" t="s">
        <v>9160</v>
      </c>
      <c r="N8555" t="s">
        <v>9160</v>
      </c>
      <c r="O8555" t="s">
        <v>12823</v>
      </c>
      <c r="P8555" t="s">
        <v>6292</v>
      </c>
      <c r="Q8555" t="s">
        <v>6292</v>
      </c>
      <c r="R8555" t="s">
        <v>127</v>
      </c>
      <c r="S8555" t="s">
        <v>272</v>
      </c>
      <c r="T8555" t="s">
        <v>10817</v>
      </c>
      <c r="U8555" t="s">
        <v>10818</v>
      </c>
      <c r="X8555">
        <v>4</v>
      </c>
      <c r="Y8555">
        <v>0</v>
      </c>
      <c r="Z8555">
        <v>0</v>
      </c>
      <c r="AA8555">
        <v>0</v>
      </c>
      <c r="AB8555" s="14">
        <v>0</v>
      </c>
      <c r="AC8555" t="s">
        <v>47</v>
      </c>
      <c r="AD8555">
        <f>+VLOOKUP(T8555,items!$A$2:$D$1255,4,0)</f>
        <v>0</v>
      </c>
      <c r="AE8555">
        <f>+VLOOKUP(T8555,Tabla1[],5,0)</f>
        <v>0</v>
      </c>
      <c r="AF8555">
        <f t="shared" si="133"/>
        <v>9</v>
      </c>
      <c r="AG8555">
        <v>3816</v>
      </c>
      <c r="AH8555" s="14">
        <v>0</v>
      </c>
    </row>
    <row r="8556" spans="1:34" x14ac:dyDescent="0.25">
      <c r="A8556">
        <v>108202</v>
      </c>
      <c r="B8556" t="s">
        <v>10037</v>
      </c>
      <c r="C8556" t="s">
        <v>33</v>
      </c>
      <c r="D8556">
        <v>0</v>
      </c>
      <c r="F8556" t="s">
        <v>12822</v>
      </c>
      <c r="G8556" t="s">
        <v>12822</v>
      </c>
      <c r="H8556" t="s">
        <v>14865</v>
      </c>
      <c r="I8556" t="s">
        <v>14866</v>
      </c>
      <c r="J8556" t="s">
        <v>14866</v>
      </c>
      <c r="K8556" t="s">
        <v>14866</v>
      </c>
      <c r="L8556" t="s">
        <v>14866</v>
      </c>
      <c r="M8556" t="s">
        <v>9160</v>
      </c>
      <c r="N8556" t="s">
        <v>9160</v>
      </c>
      <c r="O8556" t="s">
        <v>12823</v>
      </c>
      <c r="P8556" t="s">
        <v>6292</v>
      </c>
      <c r="Q8556" t="s">
        <v>6292</v>
      </c>
      <c r="R8556" t="s">
        <v>127</v>
      </c>
      <c r="S8556" t="s">
        <v>272</v>
      </c>
      <c r="T8556" t="s">
        <v>10819</v>
      </c>
      <c r="U8556" t="s">
        <v>10820</v>
      </c>
      <c r="X8556">
        <v>2</v>
      </c>
      <c r="Y8556">
        <v>0</v>
      </c>
      <c r="Z8556">
        <v>0</v>
      </c>
      <c r="AA8556">
        <v>0</v>
      </c>
      <c r="AB8556" s="14">
        <v>0</v>
      </c>
      <c r="AC8556" t="s">
        <v>47</v>
      </c>
      <c r="AD8556">
        <f>+VLOOKUP(T8556,items!$A$2:$D$1255,4,0)</f>
        <v>0</v>
      </c>
      <c r="AE8556">
        <f>+VLOOKUP(T8556,Tabla1[],5,0)</f>
        <v>0</v>
      </c>
      <c r="AF8556">
        <f t="shared" si="133"/>
        <v>9</v>
      </c>
      <c r="AG8556">
        <v>3816</v>
      </c>
      <c r="AH8556" s="14">
        <v>0</v>
      </c>
    </row>
    <row r="8557" spans="1:34" x14ac:dyDescent="0.25">
      <c r="A8557">
        <v>108202</v>
      </c>
      <c r="B8557" t="s">
        <v>10037</v>
      </c>
      <c r="C8557" t="s">
        <v>33</v>
      </c>
      <c r="D8557">
        <v>0</v>
      </c>
      <c r="F8557" t="s">
        <v>12822</v>
      </c>
      <c r="G8557" t="s">
        <v>12822</v>
      </c>
      <c r="H8557" t="s">
        <v>14865</v>
      </c>
      <c r="I8557" t="s">
        <v>14866</v>
      </c>
      <c r="J8557" t="s">
        <v>14866</v>
      </c>
      <c r="K8557" t="s">
        <v>14866</v>
      </c>
      <c r="L8557" t="s">
        <v>14866</v>
      </c>
      <c r="M8557" t="s">
        <v>9160</v>
      </c>
      <c r="N8557" t="s">
        <v>9160</v>
      </c>
      <c r="O8557" t="s">
        <v>12823</v>
      </c>
      <c r="P8557" t="s">
        <v>6292</v>
      </c>
      <c r="Q8557" t="s">
        <v>6292</v>
      </c>
      <c r="R8557" t="s">
        <v>127</v>
      </c>
      <c r="S8557" t="s">
        <v>272</v>
      </c>
      <c r="T8557" t="s">
        <v>4109</v>
      </c>
      <c r="U8557" t="s">
        <v>4110</v>
      </c>
      <c r="X8557">
        <v>1</v>
      </c>
      <c r="Y8557">
        <v>0</v>
      </c>
      <c r="Z8557">
        <v>0</v>
      </c>
      <c r="AA8557">
        <v>0</v>
      </c>
      <c r="AB8557" s="14">
        <v>0</v>
      </c>
      <c r="AC8557" t="s">
        <v>47</v>
      </c>
      <c r="AD8557">
        <f>+VLOOKUP(T8557,items!$A$2:$D$1255,4,0)</f>
        <v>0</v>
      </c>
      <c r="AE8557">
        <f>+VLOOKUP(T8557,Tabla1[],5,0)</f>
        <v>0</v>
      </c>
      <c r="AF8557">
        <f t="shared" si="133"/>
        <v>9</v>
      </c>
      <c r="AG8557">
        <v>3816</v>
      </c>
      <c r="AH8557" s="14">
        <v>0</v>
      </c>
    </row>
    <row r="8558" spans="1:34" x14ac:dyDescent="0.25">
      <c r="A8558">
        <v>108202</v>
      </c>
      <c r="B8558" t="s">
        <v>10037</v>
      </c>
      <c r="C8558" t="s">
        <v>33</v>
      </c>
      <c r="D8558">
        <v>0</v>
      </c>
      <c r="F8558" t="s">
        <v>12822</v>
      </c>
      <c r="G8558" t="s">
        <v>12822</v>
      </c>
      <c r="H8558" t="s">
        <v>14865</v>
      </c>
      <c r="I8558" t="s">
        <v>14866</v>
      </c>
      <c r="J8558" t="s">
        <v>14866</v>
      </c>
      <c r="K8558" t="s">
        <v>14866</v>
      </c>
      <c r="L8558" t="s">
        <v>14866</v>
      </c>
      <c r="M8558" t="s">
        <v>9160</v>
      </c>
      <c r="N8558" t="s">
        <v>9160</v>
      </c>
      <c r="O8558" t="s">
        <v>12823</v>
      </c>
      <c r="P8558" t="s">
        <v>6292</v>
      </c>
      <c r="Q8558" t="s">
        <v>6292</v>
      </c>
      <c r="R8558" t="s">
        <v>127</v>
      </c>
      <c r="S8558" t="s">
        <v>272</v>
      </c>
      <c r="T8558" t="s">
        <v>14636</v>
      </c>
      <c r="U8558" t="s">
        <v>14637</v>
      </c>
      <c r="X8558">
        <v>2</v>
      </c>
      <c r="Y8558">
        <v>0</v>
      </c>
      <c r="Z8558">
        <v>0</v>
      </c>
      <c r="AA8558">
        <v>0</v>
      </c>
      <c r="AB8558" s="14">
        <v>0</v>
      </c>
      <c r="AC8558" t="s">
        <v>47</v>
      </c>
      <c r="AD8558">
        <f>+VLOOKUP(T8558,items!$A$2:$D$1255,4,0)</f>
        <v>0</v>
      </c>
      <c r="AE8558">
        <f>+VLOOKUP(T8558,Tabla1[],5,0)</f>
        <v>0</v>
      </c>
      <c r="AF8558">
        <f t="shared" si="133"/>
        <v>9</v>
      </c>
      <c r="AG8558">
        <v>3816</v>
      </c>
      <c r="AH8558" s="14">
        <v>0</v>
      </c>
    </row>
    <row r="8559" spans="1:34" x14ac:dyDescent="0.25">
      <c r="A8559">
        <v>108202</v>
      </c>
      <c r="B8559" t="s">
        <v>10037</v>
      </c>
      <c r="C8559" t="s">
        <v>33</v>
      </c>
      <c r="D8559">
        <v>0</v>
      </c>
      <c r="F8559" t="s">
        <v>12822</v>
      </c>
      <c r="G8559" t="s">
        <v>12822</v>
      </c>
      <c r="H8559" t="s">
        <v>14865</v>
      </c>
      <c r="I8559" t="s">
        <v>14866</v>
      </c>
      <c r="J8559" t="s">
        <v>14866</v>
      </c>
      <c r="K8559" t="s">
        <v>14866</v>
      </c>
      <c r="L8559" t="s">
        <v>14866</v>
      </c>
      <c r="M8559" t="s">
        <v>9160</v>
      </c>
      <c r="N8559" t="s">
        <v>9160</v>
      </c>
      <c r="O8559" t="s">
        <v>12823</v>
      </c>
      <c r="P8559" t="s">
        <v>6292</v>
      </c>
      <c r="Q8559" t="s">
        <v>6292</v>
      </c>
      <c r="R8559" t="s">
        <v>127</v>
      </c>
      <c r="S8559" t="s">
        <v>272</v>
      </c>
      <c r="T8559" t="s">
        <v>392</v>
      </c>
      <c r="U8559" t="s">
        <v>393</v>
      </c>
      <c r="X8559">
        <v>1</v>
      </c>
      <c r="Y8559">
        <v>0</v>
      </c>
      <c r="Z8559">
        <v>0</v>
      </c>
      <c r="AA8559">
        <v>0</v>
      </c>
      <c r="AB8559" s="14">
        <v>0</v>
      </c>
      <c r="AC8559" t="s">
        <v>47</v>
      </c>
      <c r="AD8559" t="e">
        <f>+VLOOKUP(T8559,items!$A$2:$D$1255,4,0)</f>
        <v>#N/A</v>
      </c>
      <c r="AE8559" t="e">
        <f>+VLOOKUP(T8559,Tabla1[],5,0)</f>
        <v>#N/A</v>
      </c>
      <c r="AF8559">
        <f t="shared" si="133"/>
        <v>9</v>
      </c>
      <c r="AG8559">
        <v>3816</v>
      </c>
      <c r="AH8559" s="14">
        <v>0</v>
      </c>
    </row>
    <row r="8560" spans="1:34" x14ac:dyDescent="0.25">
      <c r="A8560">
        <v>108207</v>
      </c>
      <c r="B8560" t="s">
        <v>14795</v>
      </c>
      <c r="C8560" t="s">
        <v>33</v>
      </c>
      <c r="D8560">
        <v>0</v>
      </c>
      <c r="F8560" t="s">
        <v>12822</v>
      </c>
      <c r="G8560" t="s">
        <v>6292</v>
      </c>
      <c r="H8560" t="s">
        <v>14867</v>
      </c>
      <c r="I8560" t="s">
        <v>37</v>
      </c>
      <c r="J8560" t="s">
        <v>14868</v>
      </c>
      <c r="K8560" t="s">
        <v>14869</v>
      </c>
      <c r="L8560" t="s">
        <v>37</v>
      </c>
      <c r="M8560" t="s">
        <v>6296</v>
      </c>
      <c r="N8560" t="s">
        <v>6296</v>
      </c>
      <c r="O8560" t="s">
        <v>6297</v>
      </c>
      <c r="P8560" t="s">
        <v>6298</v>
      </c>
      <c r="Q8560" t="s">
        <v>6299</v>
      </c>
      <c r="R8560" t="s">
        <v>764</v>
      </c>
      <c r="S8560" t="s">
        <v>108</v>
      </c>
      <c r="T8560" t="s">
        <v>550</v>
      </c>
      <c r="U8560" t="s">
        <v>551</v>
      </c>
      <c r="W8560" t="s">
        <v>114</v>
      </c>
      <c r="X8560">
        <v>1</v>
      </c>
      <c r="Y8560">
        <v>0</v>
      </c>
      <c r="Z8560">
        <v>0</v>
      </c>
      <c r="AA8560">
        <v>0</v>
      </c>
      <c r="AB8560">
        <v>472054</v>
      </c>
      <c r="AC8560" t="s">
        <v>47</v>
      </c>
      <c r="AD8560">
        <f>+VLOOKUP(T8560,items!$A$2:$D$1255,4,0)</f>
        <v>0</v>
      </c>
      <c r="AE8560">
        <f>+VLOOKUP(T8560,Tabla1[],5,0)</f>
        <v>0</v>
      </c>
      <c r="AF8560">
        <f t="shared" si="133"/>
        <v>10</v>
      </c>
    </row>
    <row r="8561" spans="1:34" x14ac:dyDescent="0.25">
      <c r="A8561">
        <v>108208</v>
      </c>
      <c r="B8561" t="s">
        <v>12577</v>
      </c>
      <c r="C8561" t="s">
        <v>75</v>
      </c>
      <c r="D8561">
        <v>0</v>
      </c>
      <c r="F8561" t="s">
        <v>175</v>
      </c>
      <c r="G8561" t="s">
        <v>10656</v>
      </c>
      <c r="H8561" t="s">
        <v>14870</v>
      </c>
      <c r="I8561" t="s">
        <v>14871</v>
      </c>
      <c r="J8561" t="s">
        <v>14872</v>
      </c>
      <c r="K8561" t="s">
        <v>14873</v>
      </c>
      <c r="L8561" t="s">
        <v>37</v>
      </c>
      <c r="M8561" t="s">
        <v>371</v>
      </c>
      <c r="N8561" t="s">
        <v>8609</v>
      </c>
      <c r="O8561" t="s">
        <v>6299</v>
      </c>
      <c r="P8561" t="s">
        <v>14051</v>
      </c>
      <c r="Q8561" t="s">
        <v>12981</v>
      </c>
      <c r="R8561" t="s">
        <v>43</v>
      </c>
      <c r="S8561" t="s">
        <v>108</v>
      </c>
      <c r="T8561" t="s">
        <v>6260</v>
      </c>
      <c r="U8561" t="s">
        <v>6261</v>
      </c>
      <c r="W8561" t="s">
        <v>114</v>
      </c>
      <c r="X8561">
        <v>1</v>
      </c>
      <c r="Y8561">
        <v>2200</v>
      </c>
      <c r="Z8561">
        <v>0</v>
      </c>
      <c r="AA8561">
        <v>0</v>
      </c>
      <c r="AB8561">
        <v>0</v>
      </c>
      <c r="AC8561" t="s">
        <v>47</v>
      </c>
      <c r="AD8561">
        <f>+VLOOKUP(T8561,items!$A$2:$D$1255,4,0)</f>
        <v>0</v>
      </c>
      <c r="AE8561">
        <f>+VLOOKUP(T8561,Tabla1[],5,0)</f>
        <v>0</v>
      </c>
      <c r="AF8561">
        <f t="shared" si="133"/>
        <v>10</v>
      </c>
    </row>
    <row r="8562" spans="1:34" x14ac:dyDescent="0.25">
      <c r="A8562">
        <v>108209</v>
      </c>
      <c r="B8562" t="s">
        <v>14874</v>
      </c>
      <c r="C8562" t="s">
        <v>1065</v>
      </c>
      <c r="D8562">
        <v>0</v>
      </c>
      <c r="F8562" t="s">
        <v>12822</v>
      </c>
      <c r="G8562" t="s">
        <v>9160</v>
      </c>
      <c r="H8562" t="s">
        <v>14875</v>
      </c>
      <c r="I8562" t="s">
        <v>37</v>
      </c>
      <c r="J8562" t="s">
        <v>37</v>
      </c>
      <c r="K8562" t="s">
        <v>14876</v>
      </c>
      <c r="L8562" t="s">
        <v>37</v>
      </c>
      <c r="M8562" t="s">
        <v>12823</v>
      </c>
      <c r="N8562" t="s">
        <v>12823</v>
      </c>
      <c r="O8562" t="s">
        <v>12565</v>
      </c>
      <c r="P8562" t="s">
        <v>6296</v>
      </c>
      <c r="Q8562" t="s">
        <v>6296</v>
      </c>
      <c r="R8562" t="s">
        <v>127</v>
      </c>
      <c r="S8562" t="s">
        <v>128</v>
      </c>
      <c r="T8562" t="s">
        <v>1232</v>
      </c>
      <c r="U8562" t="s">
        <v>1233</v>
      </c>
      <c r="X8562">
        <v>1</v>
      </c>
      <c r="Y8562">
        <v>0</v>
      </c>
      <c r="Z8562">
        <v>0</v>
      </c>
      <c r="AA8562">
        <v>0</v>
      </c>
      <c r="AB8562">
        <v>169800</v>
      </c>
      <c r="AC8562" t="s">
        <v>47</v>
      </c>
      <c r="AD8562">
        <f>+VLOOKUP(T8562,items!$A$2:$D$1255,4,0)</f>
        <v>0</v>
      </c>
      <c r="AE8562">
        <f>+VLOOKUP(T8562,Tabla1[],5,0)</f>
        <v>0</v>
      </c>
      <c r="AF8562">
        <f t="shared" si="133"/>
        <v>9</v>
      </c>
    </row>
    <row r="8563" spans="1:34" x14ac:dyDescent="0.25">
      <c r="A8563">
        <v>108211</v>
      </c>
      <c r="B8563" t="s">
        <v>14877</v>
      </c>
      <c r="C8563" t="s">
        <v>33</v>
      </c>
      <c r="D8563">
        <v>0</v>
      </c>
      <c r="F8563" t="s">
        <v>12822</v>
      </c>
      <c r="G8563" t="s">
        <v>12822</v>
      </c>
      <c r="H8563" t="s">
        <v>14878</v>
      </c>
      <c r="I8563" t="s">
        <v>37</v>
      </c>
      <c r="J8563" t="s">
        <v>14879</v>
      </c>
      <c r="K8563" t="s">
        <v>14880</v>
      </c>
      <c r="L8563" t="s">
        <v>14881</v>
      </c>
      <c r="M8563" t="s">
        <v>9160</v>
      </c>
      <c r="N8563" t="s">
        <v>9160</v>
      </c>
      <c r="O8563" t="s">
        <v>12823</v>
      </c>
      <c r="P8563" t="s">
        <v>6292</v>
      </c>
      <c r="Q8563" t="s">
        <v>6296</v>
      </c>
      <c r="R8563" t="s">
        <v>63</v>
      </c>
      <c r="S8563" t="s">
        <v>164</v>
      </c>
      <c r="T8563" t="s">
        <v>2142</v>
      </c>
      <c r="U8563" t="s">
        <v>2143</v>
      </c>
      <c r="X8563">
        <v>2</v>
      </c>
      <c r="Y8563">
        <v>0</v>
      </c>
      <c r="Z8563">
        <v>0</v>
      </c>
      <c r="AA8563">
        <v>0</v>
      </c>
      <c r="AB8563">
        <v>20000</v>
      </c>
      <c r="AC8563" t="s">
        <v>47</v>
      </c>
      <c r="AD8563">
        <f>+VLOOKUP(T8563,items!$A$2:$D$1255,4,0)</f>
        <v>0</v>
      </c>
      <c r="AE8563">
        <f>+VLOOKUP(T8563,Tabla1[],5,0)</f>
        <v>0</v>
      </c>
      <c r="AF8563">
        <f t="shared" si="133"/>
        <v>9</v>
      </c>
    </row>
    <row r="8564" spans="1:34" x14ac:dyDescent="0.25">
      <c r="A8564">
        <v>108213</v>
      </c>
      <c r="B8564" t="s">
        <v>14882</v>
      </c>
      <c r="C8564" t="s">
        <v>33</v>
      </c>
      <c r="D8564">
        <v>0</v>
      </c>
      <c r="F8564" t="s">
        <v>12822</v>
      </c>
      <c r="G8564" t="s">
        <v>8608</v>
      </c>
      <c r="H8564" t="s">
        <v>14883</v>
      </c>
      <c r="I8564" t="s">
        <v>37</v>
      </c>
      <c r="J8564" t="s">
        <v>14884</v>
      </c>
      <c r="K8564" t="s">
        <v>37</v>
      </c>
      <c r="L8564" t="s">
        <v>37</v>
      </c>
      <c r="M8564" t="s">
        <v>12566</v>
      </c>
      <c r="N8564" t="s">
        <v>12566</v>
      </c>
      <c r="O8564" t="s">
        <v>277</v>
      </c>
      <c r="P8564" t="s">
        <v>11432</v>
      </c>
      <c r="Q8564" t="s">
        <v>1155</v>
      </c>
      <c r="R8564" t="s">
        <v>6300</v>
      </c>
      <c r="S8564" t="s">
        <v>44</v>
      </c>
      <c r="T8564" t="s">
        <v>7576</v>
      </c>
      <c r="U8564" t="s">
        <v>7577</v>
      </c>
      <c r="X8564">
        <v>1</v>
      </c>
      <c r="Y8564">
        <v>0</v>
      </c>
      <c r="Z8564">
        <v>0</v>
      </c>
      <c r="AA8564">
        <v>0</v>
      </c>
      <c r="AB8564">
        <v>17500</v>
      </c>
      <c r="AC8564" t="s">
        <v>47</v>
      </c>
      <c r="AD8564">
        <f>+VLOOKUP(T8564,items!$A$2:$D$1255,4,0)</f>
        <v>0</v>
      </c>
      <c r="AE8564">
        <f>+VLOOKUP(T8564,Tabla1[],5,0)</f>
        <v>0</v>
      </c>
      <c r="AF8564">
        <f t="shared" si="133"/>
        <v>10</v>
      </c>
    </row>
    <row r="8565" spans="1:34" x14ac:dyDescent="0.25">
      <c r="A8565">
        <v>108213</v>
      </c>
      <c r="B8565" t="s">
        <v>14882</v>
      </c>
      <c r="C8565" t="s">
        <v>33</v>
      </c>
      <c r="D8565">
        <v>0</v>
      </c>
      <c r="F8565" t="s">
        <v>12822</v>
      </c>
      <c r="G8565" t="s">
        <v>8608</v>
      </c>
      <c r="H8565" t="s">
        <v>14883</v>
      </c>
      <c r="I8565" t="s">
        <v>37</v>
      </c>
      <c r="J8565" t="s">
        <v>14884</v>
      </c>
      <c r="K8565" t="s">
        <v>37</v>
      </c>
      <c r="L8565" t="s">
        <v>37</v>
      </c>
      <c r="M8565" t="s">
        <v>12566</v>
      </c>
      <c r="N8565" t="s">
        <v>12566</v>
      </c>
      <c r="O8565" t="s">
        <v>277</v>
      </c>
      <c r="P8565" t="s">
        <v>11432</v>
      </c>
      <c r="Q8565" t="s">
        <v>1155</v>
      </c>
      <c r="R8565" t="s">
        <v>6300</v>
      </c>
      <c r="S8565" t="s">
        <v>44</v>
      </c>
      <c r="T8565" t="s">
        <v>8918</v>
      </c>
      <c r="U8565" t="s">
        <v>8919</v>
      </c>
      <c r="X8565">
        <v>1</v>
      </c>
      <c r="Y8565">
        <v>0</v>
      </c>
      <c r="Z8565">
        <v>0</v>
      </c>
      <c r="AA8565">
        <v>0</v>
      </c>
      <c r="AB8565">
        <v>50150</v>
      </c>
      <c r="AC8565" t="s">
        <v>47</v>
      </c>
      <c r="AD8565">
        <f>+VLOOKUP(T8565,items!$A$2:$D$1255,4,0)</f>
        <v>0</v>
      </c>
      <c r="AE8565">
        <f>+VLOOKUP(T8565,Tabla1[],5,0)</f>
        <v>0</v>
      </c>
      <c r="AF8565">
        <f t="shared" si="133"/>
        <v>10</v>
      </c>
    </row>
    <row r="8566" spans="1:34" x14ac:dyDescent="0.25">
      <c r="A8566">
        <v>108213</v>
      </c>
      <c r="B8566" t="s">
        <v>14882</v>
      </c>
      <c r="C8566" t="s">
        <v>33</v>
      </c>
      <c r="D8566">
        <v>0</v>
      </c>
      <c r="F8566" t="s">
        <v>12822</v>
      </c>
      <c r="G8566" t="s">
        <v>8608</v>
      </c>
      <c r="H8566" t="s">
        <v>14883</v>
      </c>
      <c r="I8566" t="s">
        <v>37</v>
      </c>
      <c r="J8566" t="s">
        <v>14884</v>
      </c>
      <c r="K8566" t="s">
        <v>37</v>
      </c>
      <c r="L8566" t="s">
        <v>37</v>
      </c>
      <c r="M8566" t="s">
        <v>12566</v>
      </c>
      <c r="N8566" t="s">
        <v>12566</v>
      </c>
      <c r="O8566" t="s">
        <v>277</v>
      </c>
      <c r="P8566" t="s">
        <v>11432</v>
      </c>
      <c r="Q8566" t="s">
        <v>1155</v>
      </c>
      <c r="R8566" t="s">
        <v>6300</v>
      </c>
      <c r="S8566" t="s">
        <v>44</v>
      </c>
      <c r="T8566" t="s">
        <v>14885</v>
      </c>
      <c r="U8566" t="s">
        <v>14886</v>
      </c>
      <c r="X8566">
        <v>1</v>
      </c>
      <c r="Y8566">
        <v>0</v>
      </c>
      <c r="Z8566">
        <v>0</v>
      </c>
      <c r="AA8566">
        <v>0</v>
      </c>
      <c r="AB8566">
        <v>73000</v>
      </c>
      <c r="AC8566" t="s">
        <v>47</v>
      </c>
      <c r="AD8566">
        <f>+VLOOKUP(T8566,items!$A$2:$D$1255,4,0)</f>
        <v>0</v>
      </c>
      <c r="AE8566">
        <f>+VLOOKUP(T8566,Tabla1[],5,0)</f>
        <v>0</v>
      </c>
      <c r="AF8566">
        <f t="shared" si="133"/>
        <v>10</v>
      </c>
    </row>
    <row r="8567" spans="1:34" x14ac:dyDescent="0.25">
      <c r="A8567">
        <v>108213</v>
      </c>
      <c r="B8567" t="s">
        <v>14882</v>
      </c>
      <c r="C8567" t="s">
        <v>33</v>
      </c>
      <c r="D8567">
        <v>0</v>
      </c>
      <c r="F8567" t="s">
        <v>12822</v>
      </c>
      <c r="G8567" t="s">
        <v>8608</v>
      </c>
      <c r="H8567" t="s">
        <v>14883</v>
      </c>
      <c r="I8567" t="s">
        <v>37</v>
      </c>
      <c r="J8567" t="s">
        <v>14884</v>
      </c>
      <c r="K8567" t="s">
        <v>37</v>
      </c>
      <c r="L8567" t="s">
        <v>37</v>
      </c>
      <c r="M8567" t="s">
        <v>12566</v>
      </c>
      <c r="N8567" t="s">
        <v>12566</v>
      </c>
      <c r="O8567" t="s">
        <v>277</v>
      </c>
      <c r="P8567" t="s">
        <v>11432</v>
      </c>
      <c r="Q8567" t="s">
        <v>1155</v>
      </c>
      <c r="R8567" t="s">
        <v>6300</v>
      </c>
      <c r="S8567" t="s">
        <v>44</v>
      </c>
      <c r="T8567" t="s">
        <v>4435</v>
      </c>
      <c r="U8567" t="s">
        <v>4436</v>
      </c>
      <c r="X8567">
        <v>1</v>
      </c>
      <c r="Y8567">
        <v>0</v>
      </c>
      <c r="Z8567">
        <v>0</v>
      </c>
      <c r="AA8567">
        <v>0</v>
      </c>
      <c r="AB8567">
        <v>11000</v>
      </c>
      <c r="AC8567" t="s">
        <v>47</v>
      </c>
      <c r="AD8567">
        <f>+VLOOKUP(T8567,items!$A$2:$D$1255,4,0)</f>
        <v>0</v>
      </c>
      <c r="AE8567">
        <f>+VLOOKUP(T8567,Tabla1[],5,0)</f>
        <v>0</v>
      </c>
      <c r="AF8567">
        <f t="shared" si="133"/>
        <v>10</v>
      </c>
    </row>
    <row r="8568" spans="1:34" x14ac:dyDescent="0.25">
      <c r="A8568">
        <v>108213</v>
      </c>
      <c r="B8568" t="s">
        <v>14882</v>
      </c>
      <c r="C8568" t="s">
        <v>33</v>
      </c>
      <c r="D8568">
        <v>0</v>
      </c>
      <c r="F8568" t="s">
        <v>12822</v>
      </c>
      <c r="G8568" t="s">
        <v>8608</v>
      </c>
      <c r="H8568" t="s">
        <v>14883</v>
      </c>
      <c r="I8568" t="s">
        <v>37</v>
      </c>
      <c r="J8568" t="s">
        <v>14884</v>
      </c>
      <c r="K8568" t="s">
        <v>37</v>
      </c>
      <c r="L8568" t="s">
        <v>37</v>
      </c>
      <c r="M8568" t="s">
        <v>12566</v>
      </c>
      <c r="N8568" t="s">
        <v>12566</v>
      </c>
      <c r="O8568" t="s">
        <v>277</v>
      </c>
      <c r="P8568" t="s">
        <v>11432</v>
      </c>
      <c r="Q8568" t="s">
        <v>1155</v>
      </c>
      <c r="R8568" t="s">
        <v>6300</v>
      </c>
      <c r="S8568" t="s">
        <v>44</v>
      </c>
      <c r="T8568" t="s">
        <v>50</v>
      </c>
      <c r="U8568" t="s">
        <v>51</v>
      </c>
      <c r="X8568">
        <v>1</v>
      </c>
      <c r="Y8568">
        <v>0</v>
      </c>
      <c r="Z8568">
        <v>0</v>
      </c>
      <c r="AA8568">
        <v>0</v>
      </c>
      <c r="AB8568">
        <v>53200</v>
      </c>
      <c r="AC8568" t="s">
        <v>47</v>
      </c>
      <c r="AD8568" t="e">
        <f>+VLOOKUP(T8568,items!$A$2:$D$1255,4,0)</f>
        <v>#N/A</v>
      </c>
      <c r="AE8568" t="e">
        <f>+VLOOKUP(T8568,Tabla1[],5,0)</f>
        <v>#N/A</v>
      </c>
      <c r="AF8568">
        <f t="shared" si="133"/>
        <v>10</v>
      </c>
    </row>
    <row r="8569" spans="1:34" x14ac:dyDescent="0.25">
      <c r="A8569">
        <v>108215</v>
      </c>
      <c r="B8569" t="s">
        <v>1003</v>
      </c>
      <c r="C8569" t="s">
        <v>33</v>
      </c>
      <c r="D8569">
        <v>0</v>
      </c>
      <c r="F8569" t="s">
        <v>12822</v>
      </c>
      <c r="G8569" t="s">
        <v>12822</v>
      </c>
      <c r="H8569" t="s">
        <v>14887</v>
      </c>
      <c r="I8569" t="s">
        <v>37</v>
      </c>
      <c r="J8569" t="s">
        <v>14888</v>
      </c>
      <c r="K8569" t="s">
        <v>14889</v>
      </c>
      <c r="L8569" t="s">
        <v>14890</v>
      </c>
      <c r="M8569" t="s">
        <v>9160</v>
      </c>
      <c r="N8569" t="s">
        <v>9160</v>
      </c>
      <c r="O8569" t="s">
        <v>12823</v>
      </c>
      <c r="P8569" t="s">
        <v>6292</v>
      </c>
      <c r="Q8569" t="s">
        <v>6296</v>
      </c>
      <c r="R8569" t="s">
        <v>127</v>
      </c>
      <c r="S8569" t="s">
        <v>108</v>
      </c>
      <c r="T8569" t="s">
        <v>14891</v>
      </c>
      <c r="U8569" t="s">
        <v>14892</v>
      </c>
      <c r="X8569">
        <v>20</v>
      </c>
      <c r="Y8569">
        <v>0</v>
      </c>
      <c r="Z8569">
        <v>0</v>
      </c>
      <c r="AA8569">
        <v>0</v>
      </c>
      <c r="AB8569">
        <v>0</v>
      </c>
      <c r="AC8569" t="s">
        <v>47</v>
      </c>
      <c r="AD8569">
        <f>+VLOOKUP(T8569,items!$A$2:$D$1255,4,0)</f>
        <v>0</v>
      </c>
      <c r="AE8569">
        <f>+VLOOKUP(T8569,Tabla1[],5,0)</f>
        <v>0</v>
      </c>
      <c r="AF8569">
        <f t="shared" si="133"/>
        <v>9</v>
      </c>
    </row>
    <row r="8570" spans="1:34" x14ac:dyDescent="0.25">
      <c r="A8570">
        <v>108215</v>
      </c>
      <c r="B8570" t="s">
        <v>1003</v>
      </c>
      <c r="C8570" t="s">
        <v>33</v>
      </c>
      <c r="D8570">
        <v>0</v>
      </c>
      <c r="F8570" t="s">
        <v>12822</v>
      </c>
      <c r="G8570" t="s">
        <v>12822</v>
      </c>
      <c r="H8570" t="s">
        <v>14887</v>
      </c>
      <c r="I8570" t="s">
        <v>37</v>
      </c>
      <c r="J8570" t="s">
        <v>14888</v>
      </c>
      <c r="K8570" t="s">
        <v>14889</v>
      </c>
      <c r="L8570" t="s">
        <v>14890</v>
      </c>
      <c r="M8570" t="s">
        <v>9160</v>
      </c>
      <c r="N8570" t="s">
        <v>9160</v>
      </c>
      <c r="O8570" t="s">
        <v>12823</v>
      </c>
      <c r="P8570" t="s">
        <v>6292</v>
      </c>
      <c r="Q8570" t="s">
        <v>6296</v>
      </c>
      <c r="R8570" t="s">
        <v>127</v>
      </c>
      <c r="S8570" t="s">
        <v>108</v>
      </c>
      <c r="T8570" t="s">
        <v>14893</v>
      </c>
      <c r="U8570" t="s">
        <v>14894</v>
      </c>
      <c r="X8570">
        <v>15</v>
      </c>
      <c r="Y8570">
        <v>0</v>
      </c>
      <c r="Z8570">
        <v>0</v>
      </c>
      <c r="AA8570">
        <v>0</v>
      </c>
      <c r="AB8570">
        <v>0</v>
      </c>
      <c r="AC8570" t="s">
        <v>47</v>
      </c>
      <c r="AD8570">
        <f>+VLOOKUP(T8570,items!$A$2:$D$1255,4,0)</f>
        <v>0</v>
      </c>
      <c r="AE8570">
        <f>+VLOOKUP(T8570,Tabla1[],5,0)</f>
        <v>0</v>
      </c>
      <c r="AF8570">
        <f t="shared" si="133"/>
        <v>9</v>
      </c>
    </row>
    <row r="8571" spans="1:34" x14ac:dyDescent="0.25">
      <c r="A8571">
        <v>108215</v>
      </c>
      <c r="B8571" t="s">
        <v>1003</v>
      </c>
      <c r="C8571" t="s">
        <v>33</v>
      </c>
      <c r="D8571">
        <v>0</v>
      </c>
      <c r="F8571" t="s">
        <v>12822</v>
      </c>
      <c r="G8571" t="s">
        <v>12822</v>
      </c>
      <c r="H8571" t="s">
        <v>14887</v>
      </c>
      <c r="I8571" t="s">
        <v>37</v>
      </c>
      <c r="J8571" t="s">
        <v>14888</v>
      </c>
      <c r="K8571" t="s">
        <v>14889</v>
      </c>
      <c r="L8571" t="s">
        <v>14890</v>
      </c>
      <c r="M8571" t="s">
        <v>9160</v>
      </c>
      <c r="N8571" t="s">
        <v>9160</v>
      </c>
      <c r="O8571" t="s">
        <v>12823</v>
      </c>
      <c r="P8571" t="s">
        <v>6292</v>
      </c>
      <c r="Q8571" t="s">
        <v>6296</v>
      </c>
      <c r="R8571" t="s">
        <v>127</v>
      </c>
      <c r="S8571" t="s">
        <v>108</v>
      </c>
      <c r="T8571" t="s">
        <v>14895</v>
      </c>
      <c r="U8571" t="s">
        <v>14896</v>
      </c>
      <c r="X8571">
        <v>15</v>
      </c>
      <c r="Y8571">
        <v>0</v>
      </c>
      <c r="Z8571">
        <v>0</v>
      </c>
      <c r="AA8571">
        <v>0</v>
      </c>
      <c r="AB8571">
        <v>0</v>
      </c>
      <c r="AC8571" t="s">
        <v>47</v>
      </c>
      <c r="AD8571">
        <f>+VLOOKUP(T8571,items!$A$2:$D$1255,4,0)</f>
        <v>0</v>
      </c>
      <c r="AE8571">
        <f>+VLOOKUP(T8571,Tabla1[],5,0)</f>
        <v>0</v>
      </c>
      <c r="AF8571">
        <f t="shared" si="133"/>
        <v>9</v>
      </c>
    </row>
    <row r="8572" spans="1:34" x14ac:dyDescent="0.25">
      <c r="A8572">
        <v>108218</v>
      </c>
      <c r="B8572" t="s">
        <v>1525</v>
      </c>
      <c r="C8572" t="s">
        <v>75</v>
      </c>
      <c r="D8572">
        <v>0</v>
      </c>
      <c r="F8572" t="s">
        <v>12822</v>
      </c>
      <c r="G8572" t="s">
        <v>12823</v>
      </c>
      <c r="H8572" t="s">
        <v>14897</v>
      </c>
      <c r="I8572" t="s">
        <v>14898</v>
      </c>
      <c r="J8572" t="s">
        <v>14898</v>
      </c>
      <c r="K8572" t="s">
        <v>14898</v>
      </c>
      <c r="L8572" t="s">
        <v>14898</v>
      </c>
      <c r="M8572" t="s">
        <v>12565</v>
      </c>
      <c r="N8572" t="s">
        <v>12565</v>
      </c>
      <c r="O8572" t="s">
        <v>6292</v>
      </c>
      <c r="P8572" t="s">
        <v>12746</v>
      </c>
      <c r="Q8572" t="s">
        <v>12746</v>
      </c>
      <c r="R8572" t="s">
        <v>177</v>
      </c>
      <c r="S8572" t="s">
        <v>272</v>
      </c>
      <c r="T8572" t="s">
        <v>392</v>
      </c>
      <c r="U8572" t="s">
        <v>393</v>
      </c>
      <c r="X8572">
        <v>1</v>
      </c>
      <c r="Y8572">
        <v>0</v>
      </c>
      <c r="Z8572">
        <v>0</v>
      </c>
      <c r="AA8572">
        <v>0</v>
      </c>
      <c r="AB8572" s="14">
        <v>714736.8</v>
      </c>
      <c r="AC8572" t="s">
        <v>178</v>
      </c>
      <c r="AD8572" t="e">
        <f>+VLOOKUP(T8572,items!$A$2:$D$1255,4,0)</f>
        <v>#N/A</v>
      </c>
      <c r="AE8572" t="e">
        <f>+VLOOKUP(T8572,Tabla1[],5,0)</f>
        <v>#N/A</v>
      </c>
      <c r="AF8572">
        <f t="shared" si="133"/>
        <v>9</v>
      </c>
      <c r="AG8572">
        <v>3816</v>
      </c>
      <c r="AH8572" s="14">
        <v>714736.8</v>
      </c>
    </row>
    <row r="8573" spans="1:34" x14ac:dyDescent="0.25">
      <c r="A8573">
        <v>108228</v>
      </c>
      <c r="B8573" t="s">
        <v>14899</v>
      </c>
      <c r="C8573" t="s">
        <v>33</v>
      </c>
      <c r="D8573">
        <v>0</v>
      </c>
      <c r="F8573" t="s">
        <v>12822</v>
      </c>
      <c r="G8573" t="s">
        <v>8609</v>
      </c>
      <c r="H8573" t="s">
        <v>14900</v>
      </c>
      <c r="I8573" t="s">
        <v>37</v>
      </c>
      <c r="J8573" t="s">
        <v>37</v>
      </c>
      <c r="K8573" t="s">
        <v>37</v>
      </c>
      <c r="L8573" t="s">
        <v>37</v>
      </c>
      <c r="M8573" t="s">
        <v>10057</v>
      </c>
      <c r="N8573" t="s">
        <v>10057</v>
      </c>
      <c r="O8573" t="s">
        <v>13985</v>
      </c>
      <c r="P8573" t="s">
        <v>1155</v>
      </c>
      <c r="Q8573" t="s">
        <v>12817</v>
      </c>
      <c r="R8573" t="s">
        <v>177</v>
      </c>
      <c r="S8573" t="s">
        <v>128</v>
      </c>
      <c r="T8573" t="s">
        <v>2897</v>
      </c>
      <c r="U8573" t="s">
        <v>2898</v>
      </c>
      <c r="V8573" t="s">
        <v>828</v>
      </c>
      <c r="X8573">
        <v>4</v>
      </c>
      <c r="Y8573">
        <v>0</v>
      </c>
      <c r="Z8573">
        <v>0</v>
      </c>
      <c r="AA8573">
        <v>0</v>
      </c>
      <c r="AB8573">
        <v>4926100</v>
      </c>
      <c r="AC8573" t="s">
        <v>178</v>
      </c>
      <c r="AD8573">
        <f>+VLOOKUP(T8573,items!$A$2:$D$1255,4,0)</f>
        <v>0</v>
      </c>
      <c r="AE8573">
        <f>+VLOOKUP(T8573,Tabla1[],5,0)</f>
        <v>0</v>
      </c>
      <c r="AF8573">
        <f t="shared" si="133"/>
        <v>11</v>
      </c>
    </row>
    <row r="8574" spans="1:34" x14ac:dyDescent="0.25">
      <c r="A8574">
        <v>108228</v>
      </c>
      <c r="B8574" t="s">
        <v>14899</v>
      </c>
      <c r="C8574" t="s">
        <v>33</v>
      </c>
      <c r="D8574">
        <v>0</v>
      </c>
      <c r="F8574" t="s">
        <v>12822</v>
      </c>
      <c r="G8574" t="s">
        <v>8609</v>
      </c>
      <c r="H8574" t="s">
        <v>14900</v>
      </c>
      <c r="I8574" t="s">
        <v>37</v>
      </c>
      <c r="J8574" t="s">
        <v>37</v>
      </c>
      <c r="K8574" t="s">
        <v>37</v>
      </c>
      <c r="L8574" t="s">
        <v>37</v>
      </c>
      <c r="M8574" t="s">
        <v>10057</v>
      </c>
      <c r="N8574" t="s">
        <v>10057</v>
      </c>
      <c r="O8574" t="s">
        <v>13985</v>
      </c>
      <c r="P8574" t="s">
        <v>1155</v>
      </c>
      <c r="Q8574" t="s">
        <v>12817</v>
      </c>
      <c r="R8574" t="s">
        <v>177</v>
      </c>
      <c r="S8574" t="s">
        <v>128</v>
      </c>
      <c r="T8574" t="s">
        <v>2171</v>
      </c>
      <c r="U8574" t="s">
        <v>2172</v>
      </c>
      <c r="W8574" t="s">
        <v>114</v>
      </c>
      <c r="X8574">
        <v>4</v>
      </c>
      <c r="Y8574">
        <v>0</v>
      </c>
      <c r="Z8574">
        <v>0</v>
      </c>
      <c r="AA8574">
        <v>0</v>
      </c>
      <c r="AB8574">
        <v>5378312</v>
      </c>
      <c r="AC8574" t="s">
        <v>178</v>
      </c>
      <c r="AD8574">
        <f>+VLOOKUP(T8574,items!$A$2:$D$1255,4,0)</f>
        <v>0</v>
      </c>
      <c r="AE8574">
        <f>+VLOOKUP(T8574,Tabla1[],5,0)</f>
        <v>0</v>
      </c>
      <c r="AF8574">
        <f t="shared" si="133"/>
        <v>11</v>
      </c>
    </row>
    <row r="8575" spans="1:34" x14ac:dyDescent="0.25">
      <c r="A8575">
        <v>108228</v>
      </c>
      <c r="B8575" t="s">
        <v>14899</v>
      </c>
      <c r="C8575" t="s">
        <v>33</v>
      </c>
      <c r="D8575">
        <v>0</v>
      </c>
      <c r="F8575" t="s">
        <v>12822</v>
      </c>
      <c r="G8575" t="s">
        <v>8609</v>
      </c>
      <c r="H8575" t="s">
        <v>14900</v>
      </c>
      <c r="I8575" t="s">
        <v>37</v>
      </c>
      <c r="J8575" t="s">
        <v>37</v>
      </c>
      <c r="K8575" t="s">
        <v>37</v>
      </c>
      <c r="L8575" t="s">
        <v>37</v>
      </c>
      <c r="M8575" t="s">
        <v>10057</v>
      </c>
      <c r="N8575" t="s">
        <v>10057</v>
      </c>
      <c r="O8575" t="s">
        <v>13985</v>
      </c>
      <c r="P8575" t="s">
        <v>1155</v>
      </c>
      <c r="Q8575" t="s">
        <v>12817</v>
      </c>
      <c r="R8575" t="s">
        <v>177</v>
      </c>
      <c r="S8575" t="s">
        <v>128</v>
      </c>
      <c r="T8575" t="s">
        <v>2899</v>
      </c>
      <c r="U8575" t="s">
        <v>2900</v>
      </c>
      <c r="X8575">
        <v>4</v>
      </c>
      <c r="Y8575">
        <v>0</v>
      </c>
      <c r="Z8575">
        <v>0</v>
      </c>
      <c r="AA8575">
        <v>0</v>
      </c>
      <c r="AB8575">
        <v>6513692</v>
      </c>
      <c r="AC8575" t="s">
        <v>178</v>
      </c>
      <c r="AD8575">
        <f>+VLOOKUP(T8575,items!$A$2:$D$1255,4,0)</f>
        <v>0</v>
      </c>
      <c r="AE8575">
        <f>+VLOOKUP(T8575,Tabla1[],5,0)</f>
        <v>0</v>
      </c>
      <c r="AF8575">
        <f t="shared" si="133"/>
        <v>11</v>
      </c>
    </row>
    <row r="8576" spans="1:34" x14ac:dyDescent="0.25">
      <c r="A8576">
        <v>108249</v>
      </c>
      <c r="B8576" t="s">
        <v>3049</v>
      </c>
      <c r="C8576" t="s">
        <v>33</v>
      </c>
      <c r="D8576">
        <v>0</v>
      </c>
      <c r="F8576" t="s">
        <v>9160</v>
      </c>
      <c r="G8576" t="s">
        <v>9160</v>
      </c>
      <c r="H8576" t="s">
        <v>14901</v>
      </c>
      <c r="I8576" t="s">
        <v>37</v>
      </c>
      <c r="J8576" t="s">
        <v>14902</v>
      </c>
      <c r="K8576" t="s">
        <v>14903</v>
      </c>
      <c r="L8576" t="s">
        <v>37</v>
      </c>
      <c r="M8576" t="s">
        <v>12823</v>
      </c>
      <c r="N8576" t="s">
        <v>12823</v>
      </c>
      <c r="O8576" t="s">
        <v>6292</v>
      </c>
      <c r="P8576" t="s">
        <v>12746</v>
      </c>
      <c r="Q8576" t="s">
        <v>12746</v>
      </c>
      <c r="R8576" t="s">
        <v>127</v>
      </c>
      <c r="S8576" t="s">
        <v>164</v>
      </c>
      <c r="T8576" t="s">
        <v>1411</v>
      </c>
      <c r="U8576" t="s">
        <v>867</v>
      </c>
      <c r="X8576">
        <v>16</v>
      </c>
      <c r="Y8576">
        <v>0</v>
      </c>
      <c r="Z8576">
        <v>0</v>
      </c>
      <c r="AA8576">
        <v>0</v>
      </c>
      <c r="AB8576">
        <v>841600</v>
      </c>
      <c r="AC8576" t="s">
        <v>47</v>
      </c>
      <c r="AD8576">
        <f>+VLOOKUP(T8576,items!$A$2:$D$1255,4,0)</f>
        <v>0</v>
      </c>
      <c r="AE8576">
        <f>+VLOOKUP(T8576,Tabla1[],5,0)</f>
        <v>0</v>
      </c>
      <c r="AF8576">
        <f t="shared" si="133"/>
        <v>9</v>
      </c>
    </row>
    <row r="8577" spans="1:34" x14ac:dyDescent="0.25">
      <c r="A8577">
        <v>108249</v>
      </c>
      <c r="B8577" t="s">
        <v>3049</v>
      </c>
      <c r="C8577" t="s">
        <v>33</v>
      </c>
      <c r="D8577">
        <v>0</v>
      </c>
      <c r="F8577" t="s">
        <v>9160</v>
      </c>
      <c r="G8577" t="s">
        <v>9160</v>
      </c>
      <c r="H8577" t="s">
        <v>14901</v>
      </c>
      <c r="I8577" t="s">
        <v>37</v>
      </c>
      <c r="J8577" t="s">
        <v>14902</v>
      </c>
      <c r="K8577" t="s">
        <v>14903</v>
      </c>
      <c r="L8577" t="s">
        <v>37</v>
      </c>
      <c r="M8577" t="s">
        <v>12823</v>
      </c>
      <c r="N8577" t="s">
        <v>12823</v>
      </c>
      <c r="O8577" t="s">
        <v>6292</v>
      </c>
      <c r="P8577" t="s">
        <v>12746</v>
      </c>
      <c r="Q8577" t="s">
        <v>12746</v>
      </c>
      <c r="R8577" t="s">
        <v>127</v>
      </c>
      <c r="S8577" t="s">
        <v>164</v>
      </c>
      <c r="T8577" t="s">
        <v>14599</v>
      </c>
      <c r="U8577" t="s">
        <v>14600</v>
      </c>
      <c r="X8577">
        <v>1.1000000000000001</v>
      </c>
      <c r="Y8577">
        <v>0</v>
      </c>
      <c r="Z8577">
        <v>0</v>
      </c>
      <c r="AA8577">
        <v>0</v>
      </c>
      <c r="AB8577">
        <v>57860</v>
      </c>
      <c r="AC8577" t="s">
        <v>47</v>
      </c>
      <c r="AD8577">
        <f>+VLOOKUP(T8577,items!$A$2:$D$1255,4,0)</f>
        <v>0</v>
      </c>
      <c r="AE8577">
        <f>+VLOOKUP(T8577,Tabla1[],5,0)</f>
        <v>0</v>
      </c>
      <c r="AF8577">
        <f t="shared" si="133"/>
        <v>9</v>
      </c>
    </row>
    <row r="8578" spans="1:34" x14ac:dyDescent="0.25">
      <c r="A8578">
        <v>108257</v>
      </c>
      <c r="B8578" t="s">
        <v>1305</v>
      </c>
      <c r="C8578" t="s">
        <v>75</v>
      </c>
      <c r="D8578">
        <v>0</v>
      </c>
      <c r="F8578" t="s">
        <v>9160</v>
      </c>
      <c r="G8578" t="s">
        <v>12565</v>
      </c>
      <c r="H8578" t="s">
        <v>14904</v>
      </c>
      <c r="I8578" t="s">
        <v>14905</v>
      </c>
      <c r="J8578" t="s">
        <v>14906</v>
      </c>
      <c r="K8578" t="s">
        <v>14907</v>
      </c>
      <c r="L8578" t="s">
        <v>37</v>
      </c>
      <c r="M8578" t="s">
        <v>6292</v>
      </c>
      <c r="N8578" t="s">
        <v>12746</v>
      </c>
      <c r="O8578" t="s">
        <v>12566</v>
      </c>
      <c r="P8578" t="s">
        <v>10656</v>
      </c>
      <c r="Q8578" t="s">
        <v>10656</v>
      </c>
      <c r="R8578" t="s">
        <v>127</v>
      </c>
      <c r="S8578" t="s">
        <v>164</v>
      </c>
      <c r="T8578" t="s">
        <v>14908</v>
      </c>
      <c r="U8578" t="s">
        <v>14909</v>
      </c>
      <c r="X8578">
        <v>5</v>
      </c>
      <c r="Y8578">
        <v>0</v>
      </c>
      <c r="Z8578">
        <v>0</v>
      </c>
      <c r="AA8578">
        <v>0</v>
      </c>
      <c r="AB8578">
        <v>30600</v>
      </c>
      <c r="AC8578" t="s">
        <v>47</v>
      </c>
      <c r="AD8578">
        <f>+VLOOKUP(T8578,items!$A$2:$D$1255,4,0)</f>
        <v>0</v>
      </c>
      <c r="AE8578">
        <f>+VLOOKUP(T8578,Tabla1[],5,0)</f>
        <v>0</v>
      </c>
      <c r="AF8578">
        <f t="shared" ref="AF8578:AF8641" si="134">+MONTH(O8578)</f>
        <v>9</v>
      </c>
    </row>
    <row r="8579" spans="1:34" x14ac:dyDescent="0.25">
      <c r="A8579">
        <v>108257</v>
      </c>
      <c r="B8579" t="s">
        <v>1305</v>
      </c>
      <c r="C8579" t="s">
        <v>75</v>
      </c>
      <c r="D8579">
        <v>0</v>
      </c>
      <c r="F8579" t="s">
        <v>9160</v>
      </c>
      <c r="G8579" t="s">
        <v>12565</v>
      </c>
      <c r="H8579" t="s">
        <v>14904</v>
      </c>
      <c r="I8579" t="s">
        <v>14905</v>
      </c>
      <c r="J8579" t="s">
        <v>14906</v>
      </c>
      <c r="K8579" t="s">
        <v>14907</v>
      </c>
      <c r="L8579" t="s">
        <v>37</v>
      </c>
      <c r="M8579" t="s">
        <v>6292</v>
      </c>
      <c r="N8579" t="s">
        <v>12746</v>
      </c>
      <c r="O8579" t="s">
        <v>12566</v>
      </c>
      <c r="P8579" t="s">
        <v>10656</v>
      </c>
      <c r="Q8579" t="s">
        <v>10656</v>
      </c>
      <c r="R8579" t="s">
        <v>127</v>
      </c>
      <c r="S8579" t="s">
        <v>164</v>
      </c>
      <c r="T8579" t="s">
        <v>857</v>
      </c>
      <c r="U8579" t="s">
        <v>858</v>
      </c>
      <c r="V8579" t="s">
        <v>468</v>
      </c>
      <c r="W8579" t="s">
        <v>1095</v>
      </c>
      <c r="X8579">
        <v>1</v>
      </c>
      <c r="Y8579">
        <v>4950</v>
      </c>
      <c r="Z8579">
        <v>0</v>
      </c>
      <c r="AA8579">
        <v>2000</v>
      </c>
      <c r="AB8579">
        <v>2448000</v>
      </c>
      <c r="AC8579" t="s">
        <v>47</v>
      </c>
      <c r="AD8579" t="str">
        <f>+VLOOKUP(T8579,items!$A$2:$D$1255,4,0)</f>
        <v>SOMBRALINA</v>
      </c>
      <c r="AE8579" t="str">
        <f>+VLOOKUP(T8579,Tabla1[],5,0)</f>
        <v>MANUAL</v>
      </c>
      <c r="AF8579">
        <f t="shared" si="134"/>
        <v>9</v>
      </c>
    </row>
    <row r="8580" spans="1:34" x14ac:dyDescent="0.25">
      <c r="A8580">
        <v>108260</v>
      </c>
      <c r="B8580" t="s">
        <v>1003</v>
      </c>
      <c r="C8580" t="s">
        <v>75</v>
      </c>
      <c r="D8580">
        <v>0</v>
      </c>
      <c r="F8580" t="s">
        <v>9160</v>
      </c>
      <c r="G8580" t="s">
        <v>9160</v>
      </c>
      <c r="H8580" t="s">
        <v>14910</v>
      </c>
      <c r="I8580" t="s">
        <v>37</v>
      </c>
      <c r="J8580" t="s">
        <v>14911</v>
      </c>
      <c r="K8580" t="s">
        <v>14912</v>
      </c>
      <c r="L8580" t="s">
        <v>37</v>
      </c>
      <c r="M8580" t="s">
        <v>12823</v>
      </c>
      <c r="N8580" t="s">
        <v>12823</v>
      </c>
      <c r="O8580" t="s">
        <v>6296</v>
      </c>
      <c r="P8580" t="s">
        <v>8608</v>
      </c>
      <c r="Q8580" t="s">
        <v>8608</v>
      </c>
      <c r="R8580" t="s">
        <v>127</v>
      </c>
      <c r="S8580" t="s">
        <v>108</v>
      </c>
      <c r="T8580" t="s">
        <v>2851</v>
      </c>
      <c r="U8580" t="s">
        <v>2852</v>
      </c>
      <c r="X8580">
        <v>3</v>
      </c>
      <c r="Y8580">
        <v>0</v>
      </c>
      <c r="Z8580">
        <v>0</v>
      </c>
      <c r="AA8580">
        <v>0</v>
      </c>
      <c r="AB8580">
        <v>0</v>
      </c>
      <c r="AC8580" t="s">
        <v>47</v>
      </c>
      <c r="AD8580">
        <f>+VLOOKUP(T8580,items!$A$2:$D$1255,4,0)</f>
        <v>0</v>
      </c>
      <c r="AE8580">
        <f>+VLOOKUP(T8580,Tabla1[],5,0)</f>
        <v>0</v>
      </c>
      <c r="AF8580">
        <f t="shared" si="134"/>
        <v>9</v>
      </c>
    </row>
    <row r="8581" spans="1:34" x14ac:dyDescent="0.25">
      <c r="A8581">
        <v>108260</v>
      </c>
      <c r="B8581" t="s">
        <v>1003</v>
      </c>
      <c r="C8581" t="s">
        <v>75</v>
      </c>
      <c r="D8581">
        <v>0</v>
      </c>
      <c r="F8581" t="s">
        <v>9160</v>
      </c>
      <c r="G8581" t="s">
        <v>9160</v>
      </c>
      <c r="H8581" t="s">
        <v>14910</v>
      </c>
      <c r="I8581" t="s">
        <v>37</v>
      </c>
      <c r="J8581" t="s">
        <v>14911</v>
      </c>
      <c r="K8581" t="s">
        <v>14912</v>
      </c>
      <c r="L8581" t="s">
        <v>37</v>
      </c>
      <c r="M8581" t="s">
        <v>12823</v>
      </c>
      <c r="N8581" t="s">
        <v>12823</v>
      </c>
      <c r="O8581" t="s">
        <v>6296</v>
      </c>
      <c r="P8581" t="s">
        <v>8608</v>
      </c>
      <c r="Q8581" t="s">
        <v>8608</v>
      </c>
      <c r="R8581" t="s">
        <v>127</v>
      </c>
      <c r="S8581" t="s">
        <v>108</v>
      </c>
      <c r="T8581" t="s">
        <v>1536</v>
      </c>
      <c r="U8581" t="s">
        <v>1537</v>
      </c>
      <c r="X8581">
        <v>5</v>
      </c>
      <c r="Y8581">
        <v>0</v>
      </c>
      <c r="Z8581">
        <v>0</v>
      </c>
      <c r="AA8581">
        <v>0</v>
      </c>
      <c r="AB8581">
        <v>0</v>
      </c>
      <c r="AC8581" t="s">
        <v>47</v>
      </c>
      <c r="AD8581">
        <f>+VLOOKUP(T8581,items!$A$2:$D$1255,4,0)</f>
        <v>0</v>
      </c>
      <c r="AE8581">
        <f>+VLOOKUP(T8581,Tabla1[],5,0)</f>
        <v>0</v>
      </c>
      <c r="AF8581">
        <f t="shared" si="134"/>
        <v>9</v>
      </c>
    </row>
    <row r="8582" spans="1:34" x14ac:dyDescent="0.25">
      <c r="A8582">
        <v>108276</v>
      </c>
      <c r="B8582" t="s">
        <v>355</v>
      </c>
      <c r="C8582" t="s">
        <v>75</v>
      </c>
      <c r="D8582">
        <v>0</v>
      </c>
      <c r="F8582" t="s">
        <v>12823</v>
      </c>
      <c r="G8582" t="s">
        <v>12569</v>
      </c>
      <c r="H8582" t="s">
        <v>14913</v>
      </c>
      <c r="I8582" t="s">
        <v>14914</v>
      </c>
      <c r="J8582" t="s">
        <v>37</v>
      </c>
      <c r="K8582" t="s">
        <v>37</v>
      </c>
      <c r="L8582" t="s">
        <v>37</v>
      </c>
      <c r="M8582" t="s">
        <v>8609</v>
      </c>
      <c r="N8582" t="s">
        <v>13637</v>
      </c>
      <c r="O8582" t="s">
        <v>13658</v>
      </c>
      <c r="P8582" t="s">
        <v>13658</v>
      </c>
      <c r="Q8582" t="s">
        <v>13658</v>
      </c>
      <c r="R8582" t="s">
        <v>11774</v>
      </c>
      <c r="S8582" t="s">
        <v>272</v>
      </c>
      <c r="T8582" t="s">
        <v>7362</v>
      </c>
      <c r="U8582" t="s">
        <v>7363</v>
      </c>
      <c r="W8582" t="s">
        <v>93</v>
      </c>
      <c r="X8582">
        <v>1</v>
      </c>
      <c r="Y8582">
        <v>1524</v>
      </c>
      <c r="Z8582">
        <v>0</v>
      </c>
      <c r="AA8582">
        <v>6000</v>
      </c>
      <c r="AB8582" s="14">
        <v>21069700.559999999</v>
      </c>
      <c r="AC8582" t="s">
        <v>3553</v>
      </c>
      <c r="AD8582" t="str">
        <f>+VLOOKUP(T8582,items!$A$2:$D$1255,4,0)</f>
        <v>PERGOLA</v>
      </c>
      <c r="AE8582" t="str">
        <f>+VLOOKUP(T8582,Tabla1[],5,0)</f>
        <v>PERGOLAM LITE</v>
      </c>
      <c r="AF8582">
        <f t="shared" si="134"/>
        <v>11</v>
      </c>
      <c r="AG8582">
        <v>3816</v>
      </c>
      <c r="AH8582" s="14">
        <v>21069700.559999999</v>
      </c>
    </row>
    <row r="8583" spans="1:34" x14ac:dyDescent="0.25">
      <c r="A8583">
        <v>108276</v>
      </c>
      <c r="B8583" t="s">
        <v>355</v>
      </c>
      <c r="C8583" t="s">
        <v>75</v>
      </c>
      <c r="D8583">
        <v>0</v>
      </c>
      <c r="F8583" t="s">
        <v>12823</v>
      </c>
      <c r="G8583" t="s">
        <v>12569</v>
      </c>
      <c r="H8583" t="s">
        <v>14913</v>
      </c>
      <c r="I8583" t="s">
        <v>14914</v>
      </c>
      <c r="J8583" t="s">
        <v>37</v>
      </c>
      <c r="K8583" t="s">
        <v>37</v>
      </c>
      <c r="L8583" t="s">
        <v>37</v>
      </c>
      <c r="M8583" t="s">
        <v>8609</v>
      </c>
      <c r="N8583" t="s">
        <v>13637</v>
      </c>
      <c r="O8583" t="s">
        <v>13658</v>
      </c>
      <c r="P8583" t="s">
        <v>13658</v>
      </c>
      <c r="Q8583" t="s">
        <v>13658</v>
      </c>
      <c r="R8583" t="s">
        <v>11774</v>
      </c>
      <c r="S8583" t="s">
        <v>272</v>
      </c>
      <c r="T8583" t="s">
        <v>7362</v>
      </c>
      <c r="U8583" t="s">
        <v>7363</v>
      </c>
      <c r="W8583" t="s">
        <v>93</v>
      </c>
      <c r="X8583">
        <v>8</v>
      </c>
      <c r="Y8583">
        <v>3500</v>
      </c>
      <c r="Z8583">
        <v>0</v>
      </c>
      <c r="AA8583">
        <v>3500</v>
      </c>
      <c r="AB8583" s="14">
        <v>135068083.19999999</v>
      </c>
      <c r="AC8583" t="s">
        <v>3553</v>
      </c>
      <c r="AD8583" t="str">
        <f>+VLOOKUP(T8583,items!$A$2:$D$1255,4,0)</f>
        <v>PERGOLA</v>
      </c>
      <c r="AE8583" t="str">
        <f>+VLOOKUP(T8583,Tabla1[],5,0)</f>
        <v>PERGOLAM LITE</v>
      </c>
      <c r="AF8583">
        <f t="shared" si="134"/>
        <v>11</v>
      </c>
      <c r="AG8583">
        <v>3816</v>
      </c>
      <c r="AH8583" s="14">
        <v>135068083.19999999</v>
      </c>
    </row>
    <row r="8584" spans="1:34" x14ac:dyDescent="0.25">
      <c r="A8584">
        <v>108276</v>
      </c>
      <c r="B8584" t="s">
        <v>355</v>
      </c>
      <c r="C8584" t="s">
        <v>75</v>
      </c>
      <c r="D8584">
        <v>0</v>
      </c>
      <c r="F8584" t="s">
        <v>12823</v>
      </c>
      <c r="G8584" t="s">
        <v>12569</v>
      </c>
      <c r="H8584" t="s">
        <v>14913</v>
      </c>
      <c r="I8584" t="s">
        <v>14914</v>
      </c>
      <c r="J8584" t="s">
        <v>37</v>
      </c>
      <c r="K8584" t="s">
        <v>37</v>
      </c>
      <c r="L8584" t="s">
        <v>37</v>
      </c>
      <c r="M8584" t="s">
        <v>8609</v>
      </c>
      <c r="N8584" t="s">
        <v>13637</v>
      </c>
      <c r="O8584" t="s">
        <v>13658</v>
      </c>
      <c r="P8584" t="s">
        <v>13658</v>
      </c>
      <c r="Q8584" t="s">
        <v>13658</v>
      </c>
      <c r="R8584" t="s">
        <v>11774</v>
      </c>
      <c r="S8584" t="s">
        <v>272</v>
      </c>
      <c r="T8584" t="s">
        <v>12259</v>
      </c>
      <c r="U8584" t="s">
        <v>12260</v>
      </c>
      <c r="V8584" t="s">
        <v>2522</v>
      </c>
      <c r="W8584" t="s">
        <v>93</v>
      </c>
      <c r="X8584">
        <v>1</v>
      </c>
      <c r="Y8584">
        <v>9000</v>
      </c>
      <c r="Z8584">
        <v>0</v>
      </c>
      <c r="AA8584">
        <v>3500</v>
      </c>
      <c r="AB8584" s="14">
        <v>22999283.855999999</v>
      </c>
      <c r="AC8584" t="s">
        <v>3553</v>
      </c>
      <c r="AD8584" t="str">
        <f>+VLOOKUP(T8584,items!$A$2:$D$1255,4,0)</f>
        <v>PERGOLA</v>
      </c>
      <c r="AE8584" t="str">
        <f>+VLOOKUP(T8584,Tabla1[],5,0)</f>
        <v>PERGOTEK ROMANO</v>
      </c>
      <c r="AF8584">
        <f t="shared" si="134"/>
        <v>11</v>
      </c>
      <c r="AG8584">
        <v>3816</v>
      </c>
      <c r="AH8584" s="14">
        <v>22999283.855999999</v>
      </c>
    </row>
    <row r="8585" spans="1:34" x14ac:dyDescent="0.25">
      <c r="A8585">
        <v>108278</v>
      </c>
      <c r="B8585" t="s">
        <v>2773</v>
      </c>
      <c r="C8585" t="s">
        <v>75</v>
      </c>
      <c r="D8585">
        <v>0</v>
      </c>
      <c r="F8585" t="s">
        <v>12823</v>
      </c>
      <c r="G8585" t="s">
        <v>12823</v>
      </c>
      <c r="H8585" t="s">
        <v>14915</v>
      </c>
      <c r="I8585" t="s">
        <v>37</v>
      </c>
      <c r="J8585" t="s">
        <v>14916</v>
      </c>
      <c r="K8585" t="s">
        <v>14917</v>
      </c>
      <c r="L8585" t="s">
        <v>37</v>
      </c>
      <c r="M8585" t="s">
        <v>12565</v>
      </c>
      <c r="N8585" t="s">
        <v>12565</v>
      </c>
      <c r="O8585" t="s">
        <v>6296</v>
      </c>
      <c r="P8585" t="s">
        <v>8608</v>
      </c>
      <c r="Q8585" t="s">
        <v>8608</v>
      </c>
      <c r="R8585" t="s">
        <v>127</v>
      </c>
      <c r="S8585" t="s">
        <v>164</v>
      </c>
      <c r="T8585" t="s">
        <v>1426</v>
      </c>
      <c r="U8585" t="s">
        <v>1427</v>
      </c>
      <c r="X8585">
        <v>32</v>
      </c>
      <c r="Y8585">
        <v>0</v>
      </c>
      <c r="Z8585">
        <v>0</v>
      </c>
      <c r="AA8585">
        <v>0</v>
      </c>
      <c r="AB8585">
        <v>1683200</v>
      </c>
      <c r="AC8585" t="s">
        <v>47</v>
      </c>
      <c r="AD8585">
        <f>+VLOOKUP(T8585,items!$A$2:$D$1255,4,0)</f>
        <v>0</v>
      </c>
      <c r="AE8585">
        <f>+VLOOKUP(T8585,Tabla1[],5,0)</f>
        <v>0</v>
      </c>
      <c r="AF8585">
        <f t="shared" si="134"/>
        <v>9</v>
      </c>
    </row>
    <row r="8586" spans="1:34" x14ac:dyDescent="0.25">
      <c r="A8586">
        <v>108279</v>
      </c>
      <c r="B8586" t="s">
        <v>14918</v>
      </c>
      <c r="C8586" t="s">
        <v>33</v>
      </c>
      <c r="D8586">
        <v>0</v>
      </c>
      <c r="F8586" t="s">
        <v>12823</v>
      </c>
      <c r="G8586" t="s">
        <v>12569</v>
      </c>
      <c r="H8586" t="s">
        <v>14919</v>
      </c>
      <c r="I8586" t="s">
        <v>37</v>
      </c>
      <c r="J8586" t="s">
        <v>14920</v>
      </c>
      <c r="K8586" t="s">
        <v>14921</v>
      </c>
      <c r="L8586" t="s">
        <v>37</v>
      </c>
      <c r="M8586" t="s">
        <v>10656</v>
      </c>
      <c r="N8586" t="s">
        <v>10656</v>
      </c>
      <c r="O8586" t="s">
        <v>10705</v>
      </c>
      <c r="P8586" t="s">
        <v>12573</v>
      </c>
      <c r="Q8586" t="s">
        <v>10706</v>
      </c>
      <c r="R8586" t="s">
        <v>6300</v>
      </c>
      <c r="S8586" t="s">
        <v>108</v>
      </c>
      <c r="T8586" t="s">
        <v>11294</v>
      </c>
      <c r="U8586" t="s">
        <v>11295</v>
      </c>
      <c r="X8586">
        <v>2</v>
      </c>
      <c r="Y8586">
        <v>0</v>
      </c>
      <c r="Z8586">
        <v>0</v>
      </c>
      <c r="AA8586">
        <v>0</v>
      </c>
      <c r="AB8586">
        <v>3307138</v>
      </c>
      <c r="AC8586" t="s">
        <v>47</v>
      </c>
      <c r="AD8586" t="str">
        <f>+VLOOKUP(T8586,items!$A$2:$D$1255,4,0)</f>
        <v>MUEBLES</v>
      </c>
      <c r="AE8586">
        <f>+VLOOKUP(T8586,Tabla1[],5,0)</f>
        <v>0</v>
      </c>
      <c r="AF8586">
        <f t="shared" si="134"/>
        <v>11</v>
      </c>
    </row>
    <row r="8587" spans="1:34" x14ac:dyDescent="0.25">
      <c r="A8587">
        <v>108279</v>
      </c>
      <c r="B8587" t="s">
        <v>14918</v>
      </c>
      <c r="C8587" t="s">
        <v>33</v>
      </c>
      <c r="D8587">
        <v>0</v>
      </c>
      <c r="F8587" t="s">
        <v>12823</v>
      </c>
      <c r="G8587" t="s">
        <v>12569</v>
      </c>
      <c r="H8587" t="s">
        <v>14919</v>
      </c>
      <c r="I8587" t="s">
        <v>37</v>
      </c>
      <c r="J8587" t="s">
        <v>14920</v>
      </c>
      <c r="K8587" t="s">
        <v>14921</v>
      </c>
      <c r="L8587" t="s">
        <v>37</v>
      </c>
      <c r="M8587" t="s">
        <v>10656</v>
      </c>
      <c r="N8587" t="s">
        <v>10656</v>
      </c>
      <c r="O8587" t="s">
        <v>10705</v>
      </c>
      <c r="P8587" t="s">
        <v>12573</v>
      </c>
      <c r="Q8587" t="s">
        <v>10706</v>
      </c>
      <c r="R8587" t="s">
        <v>6300</v>
      </c>
      <c r="S8587" t="s">
        <v>108</v>
      </c>
      <c r="T8587" t="s">
        <v>540</v>
      </c>
      <c r="U8587" t="s">
        <v>541</v>
      </c>
      <c r="V8587" t="s">
        <v>1168</v>
      </c>
      <c r="X8587">
        <v>1</v>
      </c>
      <c r="Y8587">
        <v>0</v>
      </c>
      <c r="Z8587">
        <v>0</v>
      </c>
      <c r="AA8587">
        <v>0</v>
      </c>
      <c r="AB8587">
        <v>7266507</v>
      </c>
      <c r="AC8587" t="s">
        <v>47</v>
      </c>
      <c r="AD8587">
        <f>+VLOOKUP(T8587,items!$A$2:$D$1255,4,0)</f>
        <v>0</v>
      </c>
      <c r="AE8587">
        <f>+VLOOKUP(T8587,Tabla1[],5,0)</f>
        <v>0</v>
      </c>
      <c r="AF8587">
        <f t="shared" si="134"/>
        <v>11</v>
      </c>
    </row>
    <row r="8588" spans="1:34" x14ac:dyDescent="0.25">
      <c r="A8588">
        <v>108279</v>
      </c>
      <c r="B8588" t="s">
        <v>14918</v>
      </c>
      <c r="C8588" t="s">
        <v>33</v>
      </c>
      <c r="D8588">
        <v>0</v>
      </c>
      <c r="F8588" t="s">
        <v>12823</v>
      </c>
      <c r="G8588" t="s">
        <v>12569</v>
      </c>
      <c r="H8588" t="s">
        <v>14919</v>
      </c>
      <c r="I8588" t="s">
        <v>37</v>
      </c>
      <c r="J8588" t="s">
        <v>14920</v>
      </c>
      <c r="K8588" t="s">
        <v>14921</v>
      </c>
      <c r="L8588" t="s">
        <v>37</v>
      </c>
      <c r="M8588" t="s">
        <v>10656</v>
      </c>
      <c r="N8588" t="s">
        <v>10656</v>
      </c>
      <c r="O8588" t="s">
        <v>10705</v>
      </c>
      <c r="P8588" t="s">
        <v>12573</v>
      </c>
      <c r="Q8588" t="s">
        <v>10706</v>
      </c>
      <c r="R8588" t="s">
        <v>6300</v>
      </c>
      <c r="S8588" t="s">
        <v>108</v>
      </c>
      <c r="T8588" t="s">
        <v>11306</v>
      </c>
      <c r="U8588" t="s">
        <v>11307</v>
      </c>
      <c r="V8588" t="s">
        <v>1168</v>
      </c>
      <c r="X8588">
        <v>2</v>
      </c>
      <c r="Y8588">
        <v>0</v>
      </c>
      <c r="Z8588">
        <v>0</v>
      </c>
      <c r="AA8588">
        <v>0</v>
      </c>
      <c r="AB8588">
        <v>1298502</v>
      </c>
      <c r="AC8588" t="s">
        <v>47</v>
      </c>
      <c r="AD8588" t="str">
        <f>+VLOOKUP(T8588,items!$A$2:$D$1255,4,0)</f>
        <v>COJINES</v>
      </c>
      <c r="AE8588">
        <f>+VLOOKUP(T8588,Tabla1[],5,0)</f>
        <v>0</v>
      </c>
      <c r="AF8588">
        <f t="shared" si="134"/>
        <v>11</v>
      </c>
    </row>
    <row r="8589" spans="1:34" x14ac:dyDescent="0.25">
      <c r="A8589">
        <v>108279</v>
      </c>
      <c r="B8589" t="s">
        <v>14918</v>
      </c>
      <c r="C8589" t="s">
        <v>33</v>
      </c>
      <c r="D8589">
        <v>0</v>
      </c>
      <c r="F8589" t="s">
        <v>12823</v>
      </c>
      <c r="G8589" t="s">
        <v>12569</v>
      </c>
      <c r="H8589" t="s">
        <v>14919</v>
      </c>
      <c r="I8589" t="s">
        <v>37</v>
      </c>
      <c r="J8589" t="s">
        <v>14920</v>
      </c>
      <c r="K8589" t="s">
        <v>14921</v>
      </c>
      <c r="L8589" t="s">
        <v>37</v>
      </c>
      <c r="M8589" t="s">
        <v>10656</v>
      </c>
      <c r="N8589" t="s">
        <v>10656</v>
      </c>
      <c r="O8589" t="s">
        <v>10705</v>
      </c>
      <c r="P8589" t="s">
        <v>12573</v>
      </c>
      <c r="Q8589" t="s">
        <v>10706</v>
      </c>
      <c r="R8589" t="s">
        <v>6300</v>
      </c>
      <c r="S8589" t="s">
        <v>108</v>
      </c>
      <c r="T8589" t="s">
        <v>314</v>
      </c>
      <c r="U8589" t="s">
        <v>315</v>
      </c>
      <c r="X8589">
        <v>1</v>
      </c>
      <c r="Y8589">
        <v>0</v>
      </c>
      <c r="Z8589">
        <v>0</v>
      </c>
      <c r="AA8589">
        <v>0</v>
      </c>
      <c r="AB8589">
        <v>350000</v>
      </c>
      <c r="AC8589" t="s">
        <v>47</v>
      </c>
      <c r="AD8589">
        <f>+VLOOKUP(T8589,items!$A$2:$D$1255,4,0)</f>
        <v>0</v>
      </c>
      <c r="AE8589">
        <f>+VLOOKUP(T8589,Tabla1[],5,0)</f>
        <v>0</v>
      </c>
      <c r="AF8589">
        <f t="shared" si="134"/>
        <v>11</v>
      </c>
    </row>
    <row r="8590" spans="1:34" x14ac:dyDescent="0.25">
      <c r="A8590">
        <v>108283</v>
      </c>
      <c r="B8590" t="s">
        <v>13534</v>
      </c>
      <c r="C8590" t="s">
        <v>75</v>
      </c>
      <c r="D8590">
        <v>0</v>
      </c>
      <c r="F8590" t="s">
        <v>12823</v>
      </c>
      <c r="G8590" t="s">
        <v>12565</v>
      </c>
      <c r="H8590" t="s">
        <v>14922</v>
      </c>
      <c r="I8590" t="s">
        <v>14923</v>
      </c>
      <c r="J8590" t="s">
        <v>14924</v>
      </c>
      <c r="K8590" t="s">
        <v>14925</v>
      </c>
      <c r="L8590" t="s">
        <v>37</v>
      </c>
      <c r="M8590" t="s">
        <v>6292</v>
      </c>
      <c r="N8590" t="s">
        <v>12746</v>
      </c>
      <c r="O8590" t="s">
        <v>10703</v>
      </c>
      <c r="P8590" t="s">
        <v>3355</v>
      </c>
      <c r="Q8590" t="s">
        <v>375</v>
      </c>
      <c r="R8590" t="s">
        <v>43</v>
      </c>
      <c r="S8590" t="s">
        <v>88</v>
      </c>
      <c r="T8590" t="s">
        <v>7264</v>
      </c>
      <c r="U8590" t="s">
        <v>7265</v>
      </c>
      <c r="V8590" t="s">
        <v>1609</v>
      </c>
      <c r="W8590" t="s">
        <v>211</v>
      </c>
      <c r="X8590">
        <v>10</v>
      </c>
      <c r="Y8590">
        <v>3900</v>
      </c>
      <c r="Z8590">
        <v>0</v>
      </c>
      <c r="AA8590">
        <v>1400</v>
      </c>
      <c r="AB8590">
        <v>37842500</v>
      </c>
      <c r="AC8590" t="s">
        <v>47</v>
      </c>
      <c r="AD8590" t="str">
        <f>+VLOOKUP(T8590,items!$A$2:$D$1255,4,0)</f>
        <v>BANETA</v>
      </c>
      <c r="AE8590" t="str">
        <f>+VLOOKUP(T8590,Tabla1[],5,0)</f>
        <v>PROYECTANTE</v>
      </c>
      <c r="AF8590">
        <f t="shared" si="134"/>
        <v>10</v>
      </c>
    </row>
    <row r="8591" spans="1:34" x14ac:dyDescent="0.25">
      <c r="A8591">
        <v>108283</v>
      </c>
      <c r="B8591" t="s">
        <v>13534</v>
      </c>
      <c r="C8591" t="s">
        <v>75</v>
      </c>
      <c r="D8591">
        <v>0</v>
      </c>
      <c r="F8591" t="s">
        <v>12823</v>
      </c>
      <c r="G8591" t="s">
        <v>12565</v>
      </c>
      <c r="H8591" t="s">
        <v>14922</v>
      </c>
      <c r="I8591" t="s">
        <v>14923</v>
      </c>
      <c r="J8591" t="s">
        <v>14924</v>
      </c>
      <c r="K8591" t="s">
        <v>14925</v>
      </c>
      <c r="L8591" t="s">
        <v>37</v>
      </c>
      <c r="M8591" t="s">
        <v>6292</v>
      </c>
      <c r="N8591" t="s">
        <v>12746</v>
      </c>
      <c r="O8591" t="s">
        <v>10703</v>
      </c>
      <c r="P8591" t="s">
        <v>3355</v>
      </c>
      <c r="Q8591" t="s">
        <v>375</v>
      </c>
      <c r="R8591" t="s">
        <v>43</v>
      </c>
      <c r="S8591" t="s">
        <v>88</v>
      </c>
      <c r="T8591" t="s">
        <v>9916</v>
      </c>
      <c r="U8591" t="s">
        <v>9917</v>
      </c>
      <c r="V8591" t="s">
        <v>5064</v>
      </c>
      <c r="W8591" t="s">
        <v>211</v>
      </c>
      <c r="X8591">
        <v>8</v>
      </c>
      <c r="Y8591">
        <v>3900</v>
      </c>
      <c r="Z8591">
        <v>3000</v>
      </c>
      <c r="AA8591">
        <v>0</v>
      </c>
      <c r="AB8591">
        <v>22585112</v>
      </c>
      <c r="AC8591" t="s">
        <v>47</v>
      </c>
      <c r="AD8591" t="str">
        <f>+VLOOKUP(T8591,items!$A$2:$D$1255,4,0)</f>
        <v>BANETA</v>
      </c>
      <c r="AE8591" t="str">
        <f>+VLOOKUP(T8591,Tabla1[],5,0)</f>
        <v>VERTICAL-GUAYA</v>
      </c>
      <c r="AF8591">
        <f t="shared" si="134"/>
        <v>10</v>
      </c>
    </row>
    <row r="8592" spans="1:34" x14ac:dyDescent="0.25">
      <c r="A8592">
        <v>108283</v>
      </c>
      <c r="B8592" t="s">
        <v>13534</v>
      </c>
      <c r="C8592" t="s">
        <v>75</v>
      </c>
      <c r="D8592">
        <v>0</v>
      </c>
      <c r="F8592" t="s">
        <v>12823</v>
      </c>
      <c r="G8592" t="s">
        <v>12565</v>
      </c>
      <c r="H8592" t="s">
        <v>14922</v>
      </c>
      <c r="I8592" t="s">
        <v>14923</v>
      </c>
      <c r="J8592" t="s">
        <v>14924</v>
      </c>
      <c r="K8592" t="s">
        <v>14925</v>
      </c>
      <c r="L8592" t="s">
        <v>37</v>
      </c>
      <c r="M8592" t="s">
        <v>6292</v>
      </c>
      <c r="N8592" t="s">
        <v>12746</v>
      </c>
      <c r="O8592" t="s">
        <v>10703</v>
      </c>
      <c r="P8592" t="s">
        <v>3355</v>
      </c>
      <c r="Q8592" t="s">
        <v>375</v>
      </c>
      <c r="R8592" t="s">
        <v>43</v>
      </c>
      <c r="S8592" t="s">
        <v>88</v>
      </c>
      <c r="T8592" t="s">
        <v>991</v>
      </c>
      <c r="U8592" t="s">
        <v>992</v>
      </c>
      <c r="W8592" t="s">
        <v>211</v>
      </c>
      <c r="X8592">
        <v>36</v>
      </c>
      <c r="Y8592">
        <v>0</v>
      </c>
      <c r="Z8592">
        <v>0</v>
      </c>
      <c r="AA8592">
        <v>300</v>
      </c>
      <c r="AB8592">
        <v>7464996</v>
      </c>
      <c r="AC8592" t="s">
        <v>47</v>
      </c>
      <c r="AD8592">
        <f>+VLOOKUP(T8592,items!$A$2:$D$1255,4,0)</f>
        <v>0</v>
      </c>
      <c r="AE8592">
        <f>+VLOOKUP(T8592,Tabla1[],5,0)</f>
        <v>0</v>
      </c>
      <c r="AF8592">
        <f t="shared" si="134"/>
        <v>10</v>
      </c>
    </row>
    <row r="8593" spans="1:32" x14ac:dyDescent="0.25">
      <c r="A8593">
        <v>108283</v>
      </c>
      <c r="B8593" t="s">
        <v>13534</v>
      </c>
      <c r="C8593" t="s">
        <v>75</v>
      </c>
      <c r="D8593">
        <v>0</v>
      </c>
      <c r="F8593" t="s">
        <v>12823</v>
      </c>
      <c r="G8593" t="s">
        <v>12565</v>
      </c>
      <c r="H8593" t="s">
        <v>14922</v>
      </c>
      <c r="I8593" t="s">
        <v>14923</v>
      </c>
      <c r="J8593" t="s">
        <v>14924</v>
      </c>
      <c r="K8593" t="s">
        <v>14925</v>
      </c>
      <c r="L8593" t="s">
        <v>37</v>
      </c>
      <c r="M8593" t="s">
        <v>6292</v>
      </c>
      <c r="N8593" t="s">
        <v>12746</v>
      </c>
      <c r="O8593" t="s">
        <v>10703</v>
      </c>
      <c r="P8593" t="s">
        <v>3355</v>
      </c>
      <c r="Q8593" t="s">
        <v>375</v>
      </c>
      <c r="R8593" t="s">
        <v>43</v>
      </c>
      <c r="S8593" t="s">
        <v>88</v>
      </c>
      <c r="T8593" t="s">
        <v>3061</v>
      </c>
      <c r="U8593" t="s">
        <v>3062</v>
      </c>
      <c r="W8593" t="s">
        <v>211</v>
      </c>
      <c r="X8593">
        <v>10</v>
      </c>
      <c r="Y8593">
        <v>0</v>
      </c>
      <c r="Z8593">
        <v>0</v>
      </c>
      <c r="AA8593">
        <v>0</v>
      </c>
      <c r="AB8593">
        <v>1431000</v>
      </c>
      <c r="AC8593" t="s">
        <v>47</v>
      </c>
      <c r="AD8593">
        <f>+VLOOKUP(T8593,items!$A$2:$D$1255,4,0)</f>
        <v>0</v>
      </c>
      <c r="AE8593">
        <f>+VLOOKUP(T8593,Tabla1[],5,0)</f>
        <v>0</v>
      </c>
      <c r="AF8593">
        <f t="shared" si="134"/>
        <v>10</v>
      </c>
    </row>
    <row r="8594" spans="1:32" x14ac:dyDescent="0.25">
      <c r="A8594">
        <v>108283</v>
      </c>
      <c r="B8594" t="s">
        <v>13534</v>
      </c>
      <c r="C8594" t="s">
        <v>75</v>
      </c>
      <c r="D8594">
        <v>0</v>
      </c>
      <c r="F8594" t="s">
        <v>12823</v>
      </c>
      <c r="G8594" t="s">
        <v>12565</v>
      </c>
      <c r="H8594" t="s">
        <v>14922</v>
      </c>
      <c r="I8594" t="s">
        <v>14923</v>
      </c>
      <c r="J8594" t="s">
        <v>14924</v>
      </c>
      <c r="K8594" t="s">
        <v>14925</v>
      </c>
      <c r="L8594" t="s">
        <v>37</v>
      </c>
      <c r="M8594" t="s">
        <v>6292</v>
      </c>
      <c r="N8594" t="s">
        <v>12746</v>
      </c>
      <c r="O8594" t="s">
        <v>10703</v>
      </c>
      <c r="P8594" t="s">
        <v>3355</v>
      </c>
      <c r="Q8594" t="s">
        <v>375</v>
      </c>
      <c r="R8594" t="s">
        <v>43</v>
      </c>
      <c r="S8594" t="s">
        <v>88</v>
      </c>
      <c r="T8594" t="s">
        <v>3063</v>
      </c>
      <c r="U8594" t="s">
        <v>3064</v>
      </c>
      <c r="W8594" t="s">
        <v>211</v>
      </c>
      <c r="X8594">
        <v>10</v>
      </c>
      <c r="Y8594">
        <v>0</v>
      </c>
      <c r="Z8594">
        <v>0</v>
      </c>
      <c r="AA8594">
        <v>0</v>
      </c>
      <c r="AB8594">
        <v>926590</v>
      </c>
      <c r="AC8594" t="s">
        <v>47</v>
      </c>
      <c r="AD8594">
        <f>+VLOOKUP(T8594,items!$A$2:$D$1255,4,0)</f>
        <v>0</v>
      </c>
      <c r="AE8594">
        <f>+VLOOKUP(T8594,Tabla1[],5,0)</f>
        <v>0</v>
      </c>
      <c r="AF8594">
        <f t="shared" si="134"/>
        <v>10</v>
      </c>
    </row>
    <row r="8595" spans="1:32" x14ac:dyDescent="0.25">
      <c r="A8595">
        <v>108283</v>
      </c>
      <c r="B8595" t="s">
        <v>13534</v>
      </c>
      <c r="C8595" t="s">
        <v>75</v>
      </c>
      <c r="D8595">
        <v>0</v>
      </c>
      <c r="F8595" t="s">
        <v>12823</v>
      </c>
      <c r="G8595" t="s">
        <v>12565</v>
      </c>
      <c r="H8595" t="s">
        <v>14922</v>
      </c>
      <c r="I8595" t="s">
        <v>14923</v>
      </c>
      <c r="J8595" t="s">
        <v>14924</v>
      </c>
      <c r="K8595" t="s">
        <v>14925</v>
      </c>
      <c r="L8595" t="s">
        <v>37</v>
      </c>
      <c r="M8595" t="s">
        <v>6292</v>
      </c>
      <c r="N8595" t="s">
        <v>12746</v>
      </c>
      <c r="O8595" t="s">
        <v>10703</v>
      </c>
      <c r="P8595" t="s">
        <v>3355</v>
      </c>
      <c r="Q8595" t="s">
        <v>375</v>
      </c>
      <c r="R8595" t="s">
        <v>43</v>
      </c>
      <c r="S8595" t="s">
        <v>88</v>
      </c>
      <c r="T8595" t="s">
        <v>94</v>
      </c>
      <c r="U8595" t="s">
        <v>12261</v>
      </c>
      <c r="X8595">
        <v>1</v>
      </c>
      <c r="Y8595">
        <v>0</v>
      </c>
      <c r="Z8595">
        <v>0</v>
      </c>
      <c r="AA8595">
        <v>0</v>
      </c>
      <c r="AB8595">
        <v>600000</v>
      </c>
      <c r="AC8595" t="s">
        <v>47</v>
      </c>
      <c r="AD8595" t="e">
        <f>+VLOOKUP(T8595,items!$A$2:$D$1255,4,0)</f>
        <v>#N/A</v>
      </c>
      <c r="AE8595" t="e">
        <f>+VLOOKUP(T8595,Tabla1[],5,0)</f>
        <v>#N/A</v>
      </c>
      <c r="AF8595">
        <f t="shared" si="134"/>
        <v>10</v>
      </c>
    </row>
    <row r="8596" spans="1:32" x14ac:dyDescent="0.25">
      <c r="A8596">
        <v>108283</v>
      </c>
      <c r="B8596" t="s">
        <v>13534</v>
      </c>
      <c r="C8596" t="s">
        <v>75</v>
      </c>
      <c r="D8596">
        <v>0</v>
      </c>
      <c r="F8596" t="s">
        <v>12823</v>
      </c>
      <c r="G8596" t="s">
        <v>12565</v>
      </c>
      <c r="H8596" t="s">
        <v>14922</v>
      </c>
      <c r="I8596" t="s">
        <v>14923</v>
      </c>
      <c r="J8596" t="s">
        <v>14924</v>
      </c>
      <c r="K8596" t="s">
        <v>14925</v>
      </c>
      <c r="L8596" t="s">
        <v>37</v>
      </c>
      <c r="M8596" t="s">
        <v>6292</v>
      </c>
      <c r="N8596" t="s">
        <v>12746</v>
      </c>
      <c r="O8596" t="s">
        <v>10703</v>
      </c>
      <c r="P8596" t="s">
        <v>3355</v>
      </c>
      <c r="Q8596" t="s">
        <v>375</v>
      </c>
      <c r="R8596" t="s">
        <v>43</v>
      </c>
      <c r="S8596" t="s">
        <v>88</v>
      </c>
      <c r="T8596" t="s">
        <v>1096</v>
      </c>
      <c r="U8596" t="s">
        <v>1097</v>
      </c>
      <c r="X8596">
        <v>1</v>
      </c>
      <c r="Y8596">
        <v>0</v>
      </c>
      <c r="Z8596">
        <v>0</v>
      </c>
      <c r="AA8596">
        <v>0</v>
      </c>
      <c r="AB8596">
        <v>580000</v>
      </c>
      <c r="AC8596" t="s">
        <v>47</v>
      </c>
      <c r="AD8596" t="e">
        <f>+VLOOKUP(T8596,items!$A$2:$D$1255,4,0)</f>
        <v>#N/A</v>
      </c>
      <c r="AE8596" t="e">
        <f>+VLOOKUP(T8596,Tabla1[],5,0)</f>
        <v>#N/A</v>
      </c>
      <c r="AF8596">
        <f t="shared" si="134"/>
        <v>10</v>
      </c>
    </row>
    <row r="8597" spans="1:32" x14ac:dyDescent="0.25">
      <c r="A8597">
        <v>108284</v>
      </c>
      <c r="B8597" t="s">
        <v>14926</v>
      </c>
      <c r="C8597" t="s">
        <v>33</v>
      </c>
      <c r="D8597">
        <v>0</v>
      </c>
      <c r="F8597" t="s">
        <v>12823</v>
      </c>
      <c r="G8597" t="s">
        <v>12565</v>
      </c>
      <c r="H8597" t="s">
        <v>14927</v>
      </c>
      <c r="I8597" t="s">
        <v>37</v>
      </c>
      <c r="J8597" t="s">
        <v>37</v>
      </c>
      <c r="K8597" t="s">
        <v>37</v>
      </c>
      <c r="L8597" t="s">
        <v>37</v>
      </c>
      <c r="M8597" t="s">
        <v>12569</v>
      </c>
      <c r="N8597" t="s">
        <v>12569</v>
      </c>
      <c r="O8597" t="s">
        <v>6299</v>
      </c>
      <c r="P8597" t="s">
        <v>13518</v>
      </c>
      <c r="Q8597" t="s">
        <v>12980</v>
      </c>
      <c r="R8597" t="s">
        <v>107</v>
      </c>
      <c r="S8597" t="s">
        <v>128</v>
      </c>
      <c r="T8597" t="s">
        <v>11298</v>
      </c>
      <c r="U8597" t="s">
        <v>11299</v>
      </c>
      <c r="V8597" t="s">
        <v>828</v>
      </c>
      <c r="X8597">
        <v>2</v>
      </c>
      <c r="Y8597">
        <v>0</v>
      </c>
      <c r="Z8597">
        <v>0</v>
      </c>
      <c r="AA8597">
        <v>0</v>
      </c>
      <c r="AB8597">
        <v>4777500</v>
      </c>
      <c r="AC8597" t="s">
        <v>47</v>
      </c>
      <c r="AD8597" t="str">
        <f>+VLOOKUP(T8597,items!$A$2:$D$1255,4,0)</f>
        <v>MUEBLES</v>
      </c>
      <c r="AE8597">
        <f>+VLOOKUP(T8597,Tabla1[],5,0)</f>
        <v>0</v>
      </c>
      <c r="AF8597">
        <f t="shared" si="134"/>
        <v>10</v>
      </c>
    </row>
    <row r="8598" spans="1:32" x14ac:dyDescent="0.25">
      <c r="A8598">
        <v>108284</v>
      </c>
      <c r="B8598" t="s">
        <v>14926</v>
      </c>
      <c r="C8598" t="s">
        <v>33</v>
      </c>
      <c r="D8598">
        <v>0</v>
      </c>
      <c r="F8598" t="s">
        <v>12823</v>
      </c>
      <c r="G8598" t="s">
        <v>12565</v>
      </c>
      <c r="H8598" t="s">
        <v>14927</v>
      </c>
      <c r="I8598" t="s">
        <v>37</v>
      </c>
      <c r="J8598" t="s">
        <v>37</v>
      </c>
      <c r="K8598" t="s">
        <v>37</v>
      </c>
      <c r="L8598" t="s">
        <v>37</v>
      </c>
      <c r="M8598" t="s">
        <v>12569</v>
      </c>
      <c r="N8598" t="s">
        <v>12569</v>
      </c>
      <c r="O8598" t="s">
        <v>6299</v>
      </c>
      <c r="P8598" t="s">
        <v>13518</v>
      </c>
      <c r="Q8598" t="s">
        <v>12980</v>
      </c>
      <c r="R8598" t="s">
        <v>107</v>
      </c>
      <c r="S8598" t="s">
        <v>128</v>
      </c>
      <c r="T8598" t="s">
        <v>11302</v>
      </c>
      <c r="U8598" t="s">
        <v>11303</v>
      </c>
      <c r="X8598">
        <v>1</v>
      </c>
      <c r="Y8598">
        <v>0</v>
      </c>
      <c r="Z8598">
        <v>0</v>
      </c>
      <c r="AA8598">
        <v>0</v>
      </c>
      <c r="AB8598">
        <v>1607132</v>
      </c>
      <c r="AC8598" t="s">
        <v>47</v>
      </c>
      <c r="AD8598" t="str">
        <f>+VLOOKUP(T8598,items!$A$2:$D$1255,4,0)</f>
        <v>MUEBLES</v>
      </c>
      <c r="AE8598">
        <f>+VLOOKUP(T8598,Tabla1[],5,0)</f>
        <v>0</v>
      </c>
      <c r="AF8598">
        <f t="shared" si="134"/>
        <v>10</v>
      </c>
    </row>
    <row r="8599" spans="1:32" x14ac:dyDescent="0.25">
      <c r="A8599">
        <v>108284</v>
      </c>
      <c r="B8599" t="s">
        <v>14926</v>
      </c>
      <c r="C8599" t="s">
        <v>33</v>
      </c>
      <c r="D8599">
        <v>0</v>
      </c>
      <c r="F8599" t="s">
        <v>12823</v>
      </c>
      <c r="G8599" t="s">
        <v>12565</v>
      </c>
      <c r="H8599" t="s">
        <v>14927</v>
      </c>
      <c r="I8599" t="s">
        <v>37</v>
      </c>
      <c r="J8599" t="s">
        <v>37</v>
      </c>
      <c r="K8599" t="s">
        <v>37</v>
      </c>
      <c r="L8599" t="s">
        <v>37</v>
      </c>
      <c r="M8599" t="s">
        <v>12569</v>
      </c>
      <c r="N8599" t="s">
        <v>12569</v>
      </c>
      <c r="O8599" t="s">
        <v>6299</v>
      </c>
      <c r="P8599" t="s">
        <v>13518</v>
      </c>
      <c r="Q8599" t="s">
        <v>12980</v>
      </c>
      <c r="R8599" t="s">
        <v>107</v>
      </c>
      <c r="S8599" t="s">
        <v>128</v>
      </c>
      <c r="T8599" t="s">
        <v>14928</v>
      </c>
      <c r="U8599" t="s">
        <v>14929</v>
      </c>
      <c r="V8599" t="s">
        <v>828</v>
      </c>
      <c r="X8599">
        <v>2</v>
      </c>
      <c r="Y8599">
        <v>0</v>
      </c>
      <c r="Z8599">
        <v>0</v>
      </c>
      <c r="AA8599">
        <v>0</v>
      </c>
      <c r="AB8599">
        <v>11696234</v>
      </c>
      <c r="AC8599" t="s">
        <v>47</v>
      </c>
      <c r="AD8599" t="str">
        <f>+VLOOKUP(T8599,items!$A$2:$D$1255,4,0)</f>
        <v>MUEBLES</v>
      </c>
      <c r="AE8599">
        <f>+VLOOKUP(T8599,Tabla1[],5,0)</f>
        <v>0</v>
      </c>
      <c r="AF8599">
        <f t="shared" si="134"/>
        <v>10</v>
      </c>
    </row>
    <row r="8600" spans="1:32" x14ac:dyDescent="0.25">
      <c r="A8600">
        <v>108284</v>
      </c>
      <c r="B8600" t="s">
        <v>14926</v>
      </c>
      <c r="C8600" t="s">
        <v>33</v>
      </c>
      <c r="D8600">
        <v>0</v>
      </c>
      <c r="F8600" t="s">
        <v>12823</v>
      </c>
      <c r="G8600" t="s">
        <v>12565</v>
      </c>
      <c r="H8600" t="s">
        <v>14927</v>
      </c>
      <c r="I8600" t="s">
        <v>37</v>
      </c>
      <c r="J8600" t="s">
        <v>37</v>
      </c>
      <c r="K8600" t="s">
        <v>37</v>
      </c>
      <c r="L8600" t="s">
        <v>37</v>
      </c>
      <c r="M8600" t="s">
        <v>12569</v>
      </c>
      <c r="N8600" t="s">
        <v>12569</v>
      </c>
      <c r="O8600" t="s">
        <v>6299</v>
      </c>
      <c r="P8600" t="s">
        <v>13518</v>
      </c>
      <c r="Q8600" t="s">
        <v>12980</v>
      </c>
      <c r="R8600" t="s">
        <v>107</v>
      </c>
      <c r="S8600" t="s">
        <v>128</v>
      </c>
      <c r="T8600" t="s">
        <v>1352</v>
      </c>
      <c r="U8600" t="s">
        <v>1353</v>
      </c>
      <c r="V8600" t="s">
        <v>828</v>
      </c>
      <c r="X8600">
        <v>2</v>
      </c>
      <c r="Y8600">
        <v>0</v>
      </c>
      <c r="Z8600">
        <v>0</v>
      </c>
      <c r="AA8600">
        <v>0</v>
      </c>
      <c r="AB8600">
        <v>0</v>
      </c>
      <c r="AC8600" t="s">
        <v>47</v>
      </c>
      <c r="AD8600" t="str">
        <f>+VLOOKUP(T8600,items!$A$2:$D$1255,4,0)</f>
        <v>COJIN</v>
      </c>
      <c r="AE8600">
        <f>+VLOOKUP(T8600,Tabla1[],5,0)</f>
        <v>0</v>
      </c>
      <c r="AF8600">
        <f t="shared" si="134"/>
        <v>10</v>
      </c>
    </row>
    <row r="8601" spans="1:32" x14ac:dyDescent="0.25">
      <c r="A8601">
        <v>108284</v>
      </c>
      <c r="B8601" t="s">
        <v>14926</v>
      </c>
      <c r="C8601" t="s">
        <v>33</v>
      </c>
      <c r="D8601">
        <v>0</v>
      </c>
      <c r="F8601" t="s">
        <v>12823</v>
      </c>
      <c r="G8601" t="s">
        <v>12565</v>
      </c>
      <c r="H8601" t="s">
        <v>14927</v>
      </c>
      <c r="I8601" t="s">
        <v>37</v>
      </c>
      <c r="J8601" t="s">
        <v>37</v>
      </c>
      <c r="K8601" t="s">
        <v>37</v>
      </c>
      <c r="L8601" t="s">
        <v>37</v>
      </c>
      <c r="M8601" t="s">
        <v>12569</v>
      </c>
      <c r="N8601" t="s">
        <v>12569</v>
      </c>
      <c r="O8601" t="s">
        <v>6299</v>
      </c>
      <c r="P8601" t="s">
        <v>13518</v>
      </c>
      <c r="Q8601" t="s">
        <v>12980</v>
      </c>
      <c r="R8601" t="s">
        <v>107</v>
      </c>
      <c r="S8601" t="s">
        <v>128</v>
      </c>
      <c r="T8601" t="s">
        <v>1352</v>
      </c>
      <c r="U8601" t="s">
        <v>1353</v>
      </c>
      <c r="V8601" t="s">
        <v>828</v>
      </c>
      <c r="X8601">
        <v>2</v>
      </c>
      <c r="Y8601">
        <v>0</v>
      </c>
      <c r="Z8601">
        <v>0</v>
      </c>
      <c r="AA8601">
        <v>0</v>
      </c>
      <c r="AB8601">
        <v>270142</v>
      </c>
      <c r="AC8601" t="s">
        <v>47</v>
      </c>
      <c r="AD8601" t="str">
        <f>+VLOOKUP(T8601,items!$A$2:$D$1255,4,0)</f>
        <v>COJIN</v>
      </c>
      <c r="AE8601">
        <f>+VLOOKUP(T8601,Tabla1[],5,0)</f>
        <v>0</v>
      </c>
      <c r="AF8601">
        <f t="shared" si="134"/>
        <v>10</v>
      </c>
    </row>
    <row r="8602" spans="1:32" x14ac:dyDescent="0.25">
      <c r="A8602">
        <v>108284</v>
      </c>
      <c r="B8602" t="s">
        <v>14926</v>
      </c>
      <c r="C8602" t="s">
        <v>33</v>
      </c>
      <c r="D8602">
        <v>0</v>
      </c>
      <c r="F8602" t="s">
        <v>12823</v>
      </c>
      <c r="G8602" t="s">
        <v>12565</v>
      </c>
      <c r="H8602" t="s">
        <v>14927</v>
      </c>
      <c r="I8602" t="s">
        <v>37</v>
      </c>
      <c r="J8602" t="s">
        <v>37</v>
      </c>
      <c r="K8602" t="s">
        <v>37</v>
      </c>
      <c r="L8602" t="s">
        <v>37</v>
      </c>
      <c r="M8602" t="s">
        <v>12569</v>
      </c>
      <c r="N8602" t="s">
        <v>12569</v>
      </c>
      <c r="O8602" t="s">
        <v>6299</v>
      </c>
      <c r="P8602" t="s">
        <v>13518</v>
      </c>
      <c r="Q8602" t="s">
        <v>12980</v>
      </c>
      <c r="R8602" t="s">
        <v>107</v>
      </c>
      <c r="S8602" t="s">
        <v>128</v>
      </c>
      <c r="T8602" t="s">
        <v>314</v>
      </c>
      <c r="U8602" t="s">
        <v>315</v>
      </c>
      <c r="X8602">
        <v>1</v>
      </c>
      <c r="Y8602">
        <v>0</v>
      </c>
      <c r="Z8602">
        <v>0</v>
      </c>
      <c r="AA8602">
        <v>0</v>
      </c>
      <c r="AB8602">
        <v>800000</v>
      </c>
      <c r="AC8602" t="s">
        <v>47</v>
      </c>
      <c r="AD8602">
        <f>+VLOOKUP(T8602,items!$A$2:$D$1255,4,0)</f>
        <v>0</v>
      </c>
      <c r="AE8602">
        <f>+VLOOKUP(T8602,Tabla1[],5,0)</f>
        <v>0</v>
      </c>
      <c r="AF8602">
        <f t="shared" si="134"/>
        <v>10</v>
      </c>
    </row>
    <row r="8603" spans="1:32" x14ac:dyDescent="0.25">
      <c r="A8603">
        <v>108290</v>
      </c>
      <c r="B8603" t="s">
        <v>14930</v>
      </c>
      <c r="C8603" t="s">
        <v>75</v>
      </c>
      <c r="D8603">
        <v>0</v>
      </c>
      <c r="F8603" t="s">
        <v>12823</v>
      </c>
      <c r="G8603" t="s">
        <v>6299</v>
      </c>
      <c r="H8603" t="s">
        <v>14931</v>
      </c>
      <c r="I8603" t="s">
        <v>37</v>
      </c>
      <c r="J8603" t="s">
        <v>37</v>
      </c>
      <c r="K8603" t="s">
        <v>37</v>
      </c>
      <c r="L8603" t="s">
        <v>37</v>
      </c>
      <c r="M8603" t="s">
        <v>12980</v>
      </c>
      <c r="N8603" t="s">
        <v>12981</v>
      </c>
      <c r="O8603" t="s">
        <v>13519</v>
      </c>
      <c r="P8603" t="s">
        <v>12872</v>
      </c>
      <c r="Q8603" t="s">
        <v>10707</v>
      </c>
      <c r="R8603" t="s">
        <v>1157</v>
      </c>
      <c r="S8603" t="s">
        <v>44</v>
      </c>
      <c r="T8603" t="s">
        <v>429</v>
      </c>
      <c r="U8603" t="s">
        <v>430</v>
      </c>
      <c r="X8603">
        <v>4</v>
      </c>
      <c r="Y8603">
        <v>0</v>
      </c>
      <c r="Z8603">
        <v>0</v>
      </c>
      <c r="AA8603">
        <v>0</v>
      </c>
      <c r="AB8603">
        <v>1135408</v>
      </c>
      <c r="AC8603" t="s">
        <v>178</v>
      </c>
      <c r="AD8603">
        <f>+VLOOKUP(T8603,items!$A$2:$D$1255,4,0)</f>
        <v>0</v>
      </c>
      <c r="AE8603">
        <f>+VLOOKUP(T8603,Tabla1[],5,0)</f>
        <v>0</v>
      </c>
      <c r="AF8603">
        <f t="shared" si="134"/>
        <v>11</v>
      </c>
    </row>
    <row r="8604" spans="1:32" x14ac:dyDescent="0.25">
      <c r="A8604">
        <v>108290</v>
      </c>
      <c r="B8604" t="s">
        <v>14930</v>
      </c>
      <c r="C8604" t="s">
        <v>75</v>
      </c>
      <c r="D8604">
        <v>0</v>
      </c>
      <c r="F8604" t="s">
        <v>12823</v>
      </c>
      <c r="G8604" t="s">
        <v>6299</v>
      </c>
      <c r="H8604" t="s">
        <v>14931</v>
      </c>
      <c r="I8604" t="s">
        <v>37</v>
      </c>
      <c r="J8604" t="s">
        <v>37</v>
      </c>
      <c r="K8604" t="s">
        <v>37</v>
      </c>
      <c r="L8604" t="s">
        <v>37</v>
      </c>
      <c r="M8604" t="s">
        <v>12980</v>
      </c>
      <c r="N8604" t="s">
        <v>12981</v>
      </c>
      <c r="O8604" t="s">
        <v>13519</v>
      </c>
      <c r="P8604" t="s">
        <v>12872</v>
      </c>
      <c r="Q8604" t="s">
        <v>10707</v>
      </c>
      <c r="R8604" t="s">
        <v>1157</v>
      </c>
      <c r="S8604" t="s">
        <v>44</v>
      </c>
      <c r="T8604" t="s">
        <v>7509</v>
      </c>
      <c r="U8604" t="s">
        <v>9780</v>
      </c>
      <c r="X8604">
        <v>4</v>
      </c>
      <c r="Y8604">
        <v>0</v>
      </c>
      <c r="Z8604">
        <v>0</v>
      </c>
      <c r="AA8604">
        <v>0</v>
      </c>
      <c r="AB8604">
        <v>400000</v>
      </c>
      <c r="AC8604" t="s">
        <v>178</v>
      </c>
      <c r="AD8604">
        <f>+VLOOKUP(T8604,items!$A$2:$D$1255,4,0)</f>
        <v>0</v>
      </c>
      <c r="AE8604">
        <f>+VLOOKUP(T8604,Tabla1[],5,0)</f>
        <v>0</v>
      </c>
      <c r="AF8604">
        <f t="shared" si="134"/>
        <v>11</v>
      </c>
    </row>
    <row r="8605" spans="1:32" x14ac:dyDescent="0.25">
      <c r="A8605">
        <v>108290</v>
      </c>
      <c r="B8605" t="s">
        <v>14930</v>
      </c>
      <c r="C8605" t="s">
        <v>75</v>
      </c>
      <c r="D8605">
        <v>0</v>
      </c>
      <c r="F8605" t="s">
        <v>12823</v>
      </c>
      <c r="G8605" t="s">
        <v>6299</v>
      </c>
      <c r="H8605" t="s">
        <v>14931</v>
      </c>
      <c r="I8605" t="s">
        <v>37</v>
      </c>
      <c r="J8605" t="s">
        <v>37</v>
      </c>
      <c r="K8605" t="s">
        <v>37</v>
      </c>
      <c r="L8605" t="s">
        <v>37</v>
      </c>
      <c r="M8605" t="s">
        <v>12980</v>
      </c>
      <c r="N8605" t="s">
        <v>12981</v>
      </c>
      <c r="O8605" t="s">
        <v>13519</v>
      </c>
      <c r="P8605" t="s">
        <v>12872</v>
      </c>
      <c r="Q8605" t="s">
        <v>10707</v>
      </c>
      <c r="R8605" t="s">
        <v>1157</v>
      </c>
      <c r="S8605" t="s">
        <v>44</v>
      </c>
      <c r="T8605" t="s">
        <v>347</v>
      </c>
      <c r="U8605" t="s">
        <v>348</v>
      </c>
      <c r="W8605" t="s">
        <v>2523</v>
      </c>
      <c r="X8605">
        <v>1</v>
      </c>
      <c r="Y8605">
        <v>4700</v>
      </c>
      <c r="Z8605">
        <v>0</v>
      </c>
      <c r="AA8605">
        <v>0</v>
      </c>
      <c r="AB8605">
        <v>688482</v>
      </c>
      <c r="AC8605" t="s">
        <v>178</v>
      </c>
      <c r="AD8605">
        <f>+VLOOKUP(T8605,items!$A$2:$D$1255,4,0)</f>
        <v>0</v>
      </c>
      <c r="AE8605">
        <f>+VLOOKUP(T8605,Tabla1[],5,0)</f>
        <v>0</v>
      </c>
      <c r="AF8605">
        <f t="shared" si="134"/>
        <v>11</v>
      </c>
    </row>
    <row r="8606" spans="1:32" x14ac:dyDescent="0.25">
      <c r="A8606">
        <v>108290</v>
      </c>
      <c r="B8606" t="s">
        <v>14930</v>
      </c>
      <c r="C8606" t="s">
        <v>75</v>
      </c>
      <c r="D8606">
        <v>0</v>
      </c>
      <c r="F8606" t="s">
        <v>12823</v>
      </c>
      <c r="G8606" t="s">
        <v>6299</v>
      </c>
      <c r="H8606" t="s">
        <v>14931</v>
      </c>
      <c r="I8606" t="s">
        <v>37</v>
      </c>
      <c r="J8606" t="s">
        <v>37</v>
      </c>
      <c r="K8606" t="s">
        <v>37</v>
      </c>
      <c r="L8606" t="s">
        <v>37</v>
      </c>
      <c r="M8606" t="s">
        <v>12980</v>
      </c>
      <c r="N8606" t="s">
        <v>12981</v>
      </c>
      <c r="O8606" t="s">
        <v>13519</v>
      </c>
      <c r="P8606" t="s">
        <v>12872</v>
      </c>
      <c r="Q8606" t="s">
        <v>10707</v>
      </c>
      <c r="R8606" t="s">
        <v>1157</v>
      </c>
      <c r="S8606" t="s">
        <v>44</v>
      </c>
      <c r="T8606" t="s">
        <v>347</v>
      </c>
      <c r="U8606" t="s">
        <v>348</v>
      </c>
      <c r="W8606" t="s">
        <v>2523</v>
      </c>
      <c r="X8606">
        <v>1</v>
      </c>
      <c r="Y8606">
        <v>3640</v>
      </c>
      <c r="Z8606">
        <v>0</v>
      </c>
      <c r="AA8606">
        <v>0</v>
      </c>
      <c r="AB8606">
        <v>688482</v>
      </c>
      <c r="AC8606" t="s">
        <v>178</v>
      </c>
      <c r="AD8606">
        <f>+VLOOKUP(T8606,items!$A$2:$D$1255,4,0)</f>
        <v>0</v>
      </c>
      <c r="AE8606">
        <f>+VLOOKUP(T8606,Tabla1[],5,0)</f>
        <v>0</v>
      </c>
      <c r="AF8606">
        <f t="shared" si="134"/>
        <v>11</v>
      </c>
    </row>
    <row r="8607" spans="1:32" x14ac:dyDescent="0.25">
      <c r="A8607">
        <v>108290</v>
      </c>
      <c r="B8607" t="s">
        <v>14930</v>
      </c>
      <c r="C8607" t="s">
        <v>75</v>
      </c>
      <c r="D8607">
        <v>0</v>
      </c>
      <c r="F8607" t="s">
        <v>12823</v>
      </c>
      <c r="G8607" t="s">
        <v>6299</v>
      </c>
      <c r="H8607" t="s">
        <v>14931</v>
      </c>
      <c r="I8607" t="s">
        <v>37</v>
      </c>
      <c r="J8607" t="s">
        <v>37</v>
      </c>
      <c r="K8607" t="s">
        <v>37</v>
      </c>
      <c r="L8607" t="s">
        <v>37</v>
      </c>
      <c r="M8607" t="s">
        <v>12980</v>
      </c>
      <c r="N8607" t="s">
        <v>12981</v>
      </c>
      <c r="O8607" t="s">
        <v>13519</v>
      </c>
      <c r="P8607" t="s">
        <v>12872</v>
      </c>
      <c r="Q8607" t="s">
        <v>10707</v>
      </c>
      <c r="R8607" t="s">
        <v>1157</v>
      </c>
      <c r="S8607" t="s">
        <v>44</v>
      </c>
      <c r="T8607" t="s">
        <v>466</v>
      </c>
      <c r="U8607" t="s">
        <v>467</v>
      </c>
      <c r="V8607" t="s">
        <v>1576</v>
      </c>
      <c r="W8607" t="s">
        <v>10471</v>
      </c>
      <c r="X8607">
        <v>1</v>
      </c>
      <c r="Y8607">
        <v>3640</v>
      </c>
      <c r="Z8607">
        <v>0</v>
      </c>
      <c r="AA8607">
        <v>3000</v>
      </c>
      <c r="AB8607">
        <v>6915620</v>
      </c>
      <c r="AC8607" t="s">
        <v>178</v>
      </c>
      <c r="AD8607" t="str">
        <f>+VLOOKUP(T8607,items!$A$2:$D$1255,4,0)</f>
        <v>SOMBRALINA</v>
      </c>
      <c r="AE8607" t="str">
        <f>+VLOOKUP(T8607,Tabla1[],5,0)</f>
        <v>ELECTRICA</v>
      </c>
      <c r="AF8607">
        <f t="shared" si="134"/>
        <v>11</v>
      </c>
    </row>
    <row r="8608" spans="1:32" x14ac:dyDescent="0.25">
      <c r="A8608">
        <v>108290</v>
      </c>
      <c r="B8608" t="s">
        <v>14930</v>
      </c>
      <c r="C8608" t="s">
        <v>75</v>
      </c>
      <c r="D8608">
        <v>0</v>
      </c>
      <c r="F8608" t="s">
        <v>12823</v>
      </c>
      <c r="G8608" t="s">
        <v>6299</v>
      </c>
      <c r="H8608" t="s">
        <v>14931</v>
      </c>
      <c r="I8608" t="s">
        <v>37</v>
      </c>
      <c r="J8608" t="s">
        <v>37</v>
      </c>
      <c r="K8608" t="s">
        <v>37</v>
      </c>
      <c r="L8608" t="s">
        <v>37</v>
      </c>
      <c r="M8608" t="s">
        <v>12980</v>
      </c>
      <c r="N8608" t="s">
        <v>12981</v>
      </c>
      <c r="O8608" t="s">
        <v>13519</v>
      </c>
      <c r="P8608" t="s">
        <v>12872</v>
      </c>
      <c r="Q8608" t="s">
        <v>10707</v>
      </c>
      <c r="R8608" t="s">
        <v>1157</v>
      </c>
      <c r="S8608" t="s">
        <v>44</v>
      </c>
      <c r="T8608" t="s">
        <v>466</v>
      </c>
      <c r="U8608" t="s">
        <v>467</v>
      </c>
      <c r="V8608" t="s">
        <v>1576</v>
      </c>
      <c r="W8608" t="s">
        <v>10471</v>
      </c>
      <c r="X8608">
        <v>1</v>
      </c>
      <c r="Y8608">
        <v>4700</v>
      </c>
      <c r="Z8608">
        <v>0</v>
      </c>
      <c r="AA8608">
        <v>2850</v>
      </c>
      <c r="AB8608">
        <v>7803788</v>
      </c>
      <c r="AC8608" t="s">
        <v>178</v>
      </c>
      <c r="AD8608" t="str">
        <f>+VLOOKUP(T8608,items!$A$2:$D$1255,4,0)</f>
        <v>SOMBRALINA</v>
      </c>
      <c r="AE8608" t="str">
        <f>+VLOOKUP(T8608,Tabla1[],5,0)</f>
        <v>ELECTRICA</v>
      </c>
      <c r="AF8608">
        <f t="shared" si="134"/>
        <v>11</v>
      </c>
    </row>
    <row r="8609" spans="1:34" x14ac:dyDescent="0.25">
      <c r="A8609">
        <v>108291</v>
      </c>
      <c r="B8609" t="s">
        <v>1003</v>
      </c>
      <c r="C8609" t="s">
        <v>75</v>
      </c>
      <c r="D8609">
        <v>0</v>
      </c>
      <c r="F8609" t="s">
        <v>12823</v>
      </c>
      <c r="G8609" t="s">
        <v>12823</v>
      </c>
      <c r="H8609" t="s">
        <v>14932</v>
      </c>
      <c r="I8609" t="s">
        <v>37</v>
      </c>
      <c r="J8609" t="s">
        <v>14933</v>
      </c>
      <c r="K8609" t="s">
        <v>14934</v>
      </c>
      <c r="L8609" t="s">
        <v>37</v>
      </c>
      <c r="M8609" t="s">
        <v>12565</v>
      </c>
      <c r="N8609" t="s">
        <v>12565</v>
      </c>
      <c r="O8609" t="s">
        <v>12746</v>
      </c>
      <c r="P8609" t="s">
        <v>12566</v>
      </c>
      <c r="Q8609" t="s">
        <v>12566</v>
      </c>
      <c r="R8609" t="s">
        <v>127</v>
      </c>
      <c r="S8609" t="s">
        <v>108</v>
      </c>
      <c r="T8609" t="s">
        <v>2851</v>
      </c>
      <c r="U8609" t="s">
        <v>2852</v>
      </c>
      <c r="X8609">
        <v>1</v>
      </c>
      <c r="Y8609">
        <v>0</v>
      </c>
      <c r="Z8609">
        <v>0</v>
      </c>
      <c r="AA8609">
        <v>0</v>
      </c>
      <c r="AB8609">
        <v>0</v>
      </c>
      <c r="AC8609" t="s">
        <v>47</v>
      </c>
      <c r="AD8609">
        <f>+VLOOKUP(T8609,items!$A$2:$D$1255,4,0)</f>
        <v>0</v>
      </c>
      <c r="AE8609">
        <f>+VLOOKUP(T8609,Tabla1[],5,0)</f>
        <v>0</v>
      </c>
      <c r="AF8609">
        <f t="shared" si="134"/>
        <v>9</v>
      </c>
    </row>
    <row r="8610" spans="1:34" x14ac:dyDescent="0.25">
      <c r="A8610">
        <v>108291</v>
      </c>
      <c r="B8610" t="s">
        <v>1003</v>
      </c>
      <c r="C8610" t="s">
        <v>75</v>
      </c>
      <c r="D8610">
        <v>0</v>
      </c>
      <c r="F8610" t="s">
        <v>12823</v>
      </c>
      <c r="G8610" t="s">
        <v>12823</v>
      </c>
      <c r="H8610" t="s">
        <v>14932</v>
      </c>
      <c r="I8610" t="s">
        <v>37</v>
      </c>
      <c r="J8610" t="s">
        <v>14933</v>
      </c>
      <c r="K8610" t="s">
        <v>14934</v>
      </c>
      <c r="L8610" t="s">
        <v>37</v>
      </c>
      <c r="M8610" t="s">
        <v>12565</v>
      </c>
      <c r="N8610" t="s">
        <v>12565</v>
      </c>
      <c r="O8610" t="s">
        <v>12746</v>
      </c>
      <c r="P8610" t="s">
        <v>12566</v>
      </c>
      <c r="Q8610" t="s">
        <v>12566</v>
      </c>
      <c r="R8610" t="s">
        <v>127</v>
      </c>
      <c r="S8610" t="s">
        <v>108</v>
      </c>
      <c r="T8610" t="s">
        <v>1536</v>
      </c>
      <c r="U8610" t="s">
        <v>1537</v>
      </c>
      <c r="X8610">
        <v>1</v>
      </c>
      <c r="Y8610">
        <v>0</v>
      </c>
      <c r="Z8610">
        <v>0</v>
      </c>
      <c r="AA8610">
        <v>0</v>
      </c>
      <c r="AB8610">
        <v>0</v>
      </c>
      <c r="AC8610" t="s">
        <v>47</v>
      </c>
      <c r="AD8610">
        <f>+VLOOKUP(T8610,items!$A$2:$D$1255,4,0)</f>
        <v>0</v>
      </c>
      <c r="AE8610">
        <f>+VLOOKUP(T8610,Tabla1[],5,0)</f>
        <v>0</v>
      </c>
      <c r="AF8610">
        <f t="shared" si="134"/>
        <v>9</v>
      </c>
    </row>
    <row r="8611" spans="1:34" x14ac:dyDescent="0.25">
      <c r="A8611">
        <v>108293</v>
      </c>
      <c r="B8611" t="s">
        <v>14935</v>
      </c>
      <c r="C8611" t="s">
        <v>75</v>
      </c>
      <c r="D8611">
        <v>0</v>
      </c>
      <c r="F8611" t="s">
        <v>8997</v>
      </c>
      <c r="G8611" t="s">
        <v>12823</v>
      </c>
      <c r="H8611" t="s">
        <v>14936</v>
      </c>
      <c r="I8611" t="s">
        <v>14937</v>
      </c>
      <c r="J8611" t="s">
        <v>14938</v>
      </c>
      <c r="K8611" t="s">
        <v>14939</v>
      </c>
      <c r="L8611" t="s">
        <v>37</v>
      </c>
      <c r="M8611" t="s">
        <v>12565</v>
      </c>
      <c r="N8611" t="s">
        <v>10656</v>
      </c>
      <c r="O8611" t="s">
        <v>13518</v>
      </c>
      <c r="P8611" t="s">
        <v>277</v>
      </c>
      <c r="Q8611" t="s">
        <v>10705</v>
      </c>
      <c r="R8611" t="s">
        <v>43</v>
      </c>
      <c r="S8611" t="s">
        <v>64</v>
      </c>
      <c r="T8611" t="s">
        <v>347</v>
      </c>
      <c r="U8611" t="s">
        <v>348</v>
      </c>
      <c r="W8611" t="s">
        <v>111</v>
      </c>
      <c r="X8611">
        <v>1</v>
      </c>
      <c r="Y8611">
        <v>8500</v>
      </c>
      <c r="Z8611">
        <v>0</v>
      </c>
      <c r="AA8611">
        <v>0</v>
      </c>
      <c r="AB8611">
        <v>975966</v>
      </c>
      <c r="AC8611" t="s">
        <v>47</v>
      </c>
      <c r="AD8611">
        <f>+VLOOKUP(T8611,items!$A$2:$D$1255,4,0)</f>
        <v>0</v>
      </c>
      <c r="AE8611">
        <f>+VLOOKUP(T8611,Tabla1[],5,0)</f>
        <v>0</v>
      </c>
      <c r="AF8611">
        <f t="shared" si="134"/>
        <v>10</v>
      </c>
    </row>
    <row r="8612" spans="1:34" x14ac:dyDescent="0.25">
      <c r="A8612">
        <v>108293</v>
      </c>
      <c r="B8612" t="s">
        <v>14935</v>
      </c>
      <c r="C8612" t="s">
        <v>75</v>
      </c>
      <c r="D8612">
        <v>0</v>
      </c>
      <c r="F8612" t="s">
        <v>8997</v>
      </c>
      <c r="G8612" t="s">
        <v>12823</v>
      </c>
      <c r="H8612" t="s">
        <v>14936</v>
      </c>
      <c r="I8612" t="s">
        <v>14937</v>
      </c>
      <c r="J8612" t="s">
        <v>14938</v>
      </c>
      <c r="K8612" t="s">
        <v>14939</v>
      </c>
      <c r="L8612" t="s">
        <v>37</v>
      </c>
      <c r="M8612" t="s">
        <v>12565</v>
      </c>
      <c r="N8612" t="s">
        <v>10656</v>
      </c>
      <c r="O8612" t="s">
        <v>13518</v>
      </c>
      <c r="P8612" t="s">
        <v>277</v>
      </c>
      <c r="Q8612" t="s">
        <v>10705</v>
      </c>
      <c r="R8612" t="s">
        <v>43</v>
      </c>
      <c r="S8612" t="s">
        <v>64</v>
      </c>
      <c r="T8612" t="s">
        <v>347</v>
      </c>
      <c r="U8612" t="s">
        <v>348</v>
      </c>
      <c r="W8612" t="s">
        <v>114</v>
      </c>
      <c r="X8612">
        <v>1</v>
      </c>
      <c r="Y8612">
        <v>3000</v>
      </c>
      <c r="Z8612">
        <v>0</v>
      </c>
      <c r="AA8612">
        <v>0</v>
      </c>
      <c r="AB8612">
        <v>365987</v>
      </c>
      <c r="AC8612" t="s">
        <v>47</v>
      </c>
      <c r="AD8612">
        <f>+VLOOKUP(T8612,items!$A$2:$D$1255,4,0)</f>
        <v>0</v>
      </c>
      <c r="AE8612">
        <f>+VLOOKUP(T8612,Tabla1[],5,0)</f>
        <v>0</v>
      </c>
      <c r="AF8612">
        <f t="shared" si="134"/>
        <v>10</v>
      </c>
    </row>
    <row r="8613" spans="1:34" x14ac:dyDescent="0.25">
      <c r="A8613">
        <v>108293</v>
      </c>
      <c r="B8613" t="s">
        <v>14935</v>
      </c>
      <c r="C8613" t="s">
        <v>75</v>
      </c>
      <c r="D8613">
        <v>0</v>
      </c>
      <c r="F8613" t="s">
        <v>8997</v>
      </c>
      <c r="G8613" t="s">
        <v>12823</v>
      </c>
      <c r="H8613" t="s">
        <v>14936</v>
      </c>
      <c r="I8613" t="s">
        <v>14937</v>
      </c>
      <c r="J8613" t="s">
        <v>14938</v>
      </c>
      <c r="K8613" t="s">
        <v>14939</v>
      </c>
      <c r="L8613" t="s">
        <v>37</v>
      </c>
      <c r="M8613" t="s">
        <v>12565</v>
      </c>
      <c r="N8613" t="s">
        <v>10656</v>
      </c>
      <c r="O8613" t="s">
        <v>13518</v>
      </c>
      <c r="P8613" t="s">
        <v>277</v>
      </c>
      <c r="Q8613" t="s">
        <v>10705</v>
      </c>
      <c r="R8613" t="s">
        <v>43</v>
      </c>
      <c r="S8613" t="s">
        <v>64</v>
      </c>
      <c r="T8613" t="s">
        <v>347</v>
      </c>
      <c r="U8613" t="s">
        <v>348</v>
      </c>
      <c r="W8613" t="s">
        <v>114</v>
      </c>
      <c r="X8613">
        <v>1</v>
      </c>
      <c r="Y8613">
        <v>14700</v>
      </c>
      <c r="Z8613">
        <v>0</v>
      </c>
      <c r="AA8613">
        <v>0</v>
      </c>
      <c r="AB8613">
        <v>1585945</v>
      </c>
      <c r="AC8613" t="s">
        <v>47</v>
      </c>
      <c r="AD8613">
        <f>+VLOOKUP(T8613,items!$A$2:$D$1255,4,0)</f>
        <v>0</v>
      </c>
      <c r="AE8613">
        <f>+VLOOKUP(T8613,Tabla1[],5,0)</f>
        <v>0</v>
      </c>
      <c r="AF8613">
        <f t="shared" si="134"/>
        <v>10</v>
      </c>
    </row>
    <row r="8614" spans="1:34" x14ac:dyDescent="0.25">
      <c r="A8614">
        <v>108293</v>
      </c>
      <c r="B8614" t="s">
        <v>14935</v>
      </c>
      <c r="C8614" t="s">
        <v>75</v>
      </c>
      <c r="D8614">
        <v>0</v>
      </c>
      <c r="F8614" t="s">
        <v>8997</v>
      </c>
      <c r="G8614" t="s">
        <v>12823</v>
      </c>
      <c r="H8614" t="s">
        <v>14936</v>
      </c>
      <c r="I8614" t="s">
        <v>14937</v>
      </c>
      <c r="J8614" t="s">
        <v>14938</v>
      </c>
      <c r="K8614" t="s">
        <v>14939</v>
      </c>
      <c r="L8614" t="s">
        <v>37</v>
      </c>
      <c r="M8614" t="s">
        <v>12565</v>
      </c>
      <c r="N8614" t="s">
        <v>10656</v>
      </c>
      <c r="O8614" t="s">
        <v>13518</v>
      </c>
      <c r="P8614" t="s">
        <v>277</v>
      </c>
      <c r="Q8614" t="s">
        <v>10705</v>
      </c>
      <c r="R8614" t="s">
        <v>43</v>
      </c>
      <c r="S8614" t="s">
        <v>64</v>
      </c>
      <c r="T8614" t="s">
        <v>1803</v>
      </c>
      <c r="U8614" t="s">
        <v>2282</v>
      </c>
      <c r="V8614" t="s">
        <v>1168</v>
      </c>
      <c r="W8614" t="s">
        <v>117</v>
      </c>
      <c r="X8614">
        <v>1</v>
      </c>
      <c r="Y8614">
        <v>8500</v>
      </c>
      <c r="Z8614">
        <v>0</v>
      </c>
      <c r="AA8614">
        <v>3500</v>
      </c>
      <c r="AB8614">
        <v>11252301</v>
      </c>
      <c r="AC8614" t="s">
        <v>47</v>
      </c>
      <c r="AD8614" t="str">
        <f>+VLOOKUP(T8614,items!$A$2:$D$1255,4,0)</f>
        <v>PERGOLA</v>
      </c>
      <c r="AE8614" t="str">
        <f>+VLOOKUP(T8614,Tabla1[],5,0)</f>
        <v>PERGOLITE</v>
      </c>
      <c r="AF8614">
        <f t="shared" si="134"/>
        <v>10</v>
      </c>
    </row>
    <row r="8615" spans="1:34" x14ac:dyDescent="0.25">
      <c r="A8615">
        <v>108293</v>
      </c>
      <c r="B8615" t="s">
        <v>14935</v>
      </c>
      <c r="C8615" t="s">
        <v>75</v>
      </c>
      <c r="D8615">
        <v>0</v>
      </c>
      <c r="F8615" t="s">
        <v>8997</v>
      </c>
      <c r="G8615" t="s">
        <v>12823</v>
      </c>
      <c r="H8615" t="s">
        <v>14936</v>
      </c>
      <c r="I8615" t="s">
        <v>14937</v>
      </c>
      <c r="J8615" t="s">
        <v>14938</v>
      </c>
      <c r="K8615" t="s">
        <v>14939</v>
      </c>
      <c r="L8615" t="s">
        <v>37</v>
      </c>
      <c r="M8615" t="s">
        <v>12565</v>
      </c>
      <c r="N8615" t="s">
        <v>10656</v>
      </c>
      <c r="O8615" t="s">
        <v>13518</v>
      </c>
      <c r="P8615" t="s">
        <v>277</v>
      </c>
      <c r="Q8615" t="s">
        <v>10705</v>
      </c>
      <c r="R8615" t="s">
        <v>43</v>
      </c>
      <c r="S8615" t="s">
        <v>64</v>
      </c>
      <c r="T8615" t="s">
        <v>1803</v>
      </c>
      <c r="U8615" t="s">
        <v>2282</v>
      </c>
      <c r="V8615" t="s">
        <v>1168</v>
      </c>
      <c r="W8615" t="s">
        <v>114</v>
      </c>
      <c r="X8615">
        <v>1</v>
      </c>
      <c r="Y8615">
        <v>7500</v>
      </c>
      <c r="Z8615">
        <v>0</v>
      </c>
      <c r="AA8615">
        <v>3000</v>
      </c>
      <c r="AB8615">
        <v>9850099</v>
      </c>
      <c r="AC8615" t="s">
        <v>47</v>
      </c>
      <c r="AD8615" t="str">
        <f>+VLOOKUP(T8615,items!$A$2:$D$1255,4,0)</f>
        <v>PERGOLA</v>
      </c>
      <c r="AE8615" t="str">
        <f>+VLOOKUP(T8615,Tabla1[],5,0)</f>
        <v>PERGOLITE</v>
      </c>
      <c r="AF8615">
        <f t="shared" si="134"/>
        <v>10</v>
      </c>
    </row>
    <row r="8616" spans="1:34" x14ac:dyDescent="0.25">
      <c r="A8616">
        <v>108293</v>
      </c>
      <c r="B8616" t="s">
        <v>14935</v>
      </c>
      <c r="C8616" t="s">
        <v>75</v>
      </c>
      <c r="D8616">
        <v>0</v>
      </c>
      <c r="F8616" t="s">
        <v>8997</v>
      </c>
      <c r="G8616" t="s">
        <v>12823</v>
      </c>
      <c r="H8616" t="s">
        <v>14936</v>
      </c>
      <c r="I8616" t="s">
        <v>14937</v>
      </c>
      <c r="J8616" t="s">
        <v>14938</v>
      </c>
      <c r="K8616" t="s">
        <v>14939</v>
      </c>
      <c r="L8616" t="s">
        <v>37</v>
      </c>
      <c r="M8616" t="s">
        <v>12565</v>
      </c>
      <c r="N8616" t="s">
        <v>10656</v>
      </c>
      <c r="O8616" t="s">
        <v>13518</v>
      </c>
      <c r="P8616" t="s">
        <v>277</v>
      </c>
      <c r="Q8616" t="s">
        <v>10705</v>
      </c>
      <c r="R8616" t="s">
        <v>43</v>
      </c>
      <c r="S8616" t="s">
        <v>64</v>
      </c>
      <c r="T8616" t="s">
        <v>613</v>
      </c>
      <c r="U8616" t="s">
        <v>614</v>
      </c>
      <c r="V8616" t="s">
        <v>1168</v>
      </c>
      <c r="W8616" t="s">
        <v>114</v>
      </c>
      <c r="X8616">
        <v>1</v>
      </c>
      <c r="Y8616">
        <v>3000</v>
      </c>
      <c r="Z8616">
        <v>0</v>
      </c>
      <c r="AA8616">
        <v>4200</v>
      </c>
      <c r="AB8616">
        <v>5484033</v>
      </c>
      <c r="AC8616" t="s">
        <v>47</v>
      </c>
      <c r="AD8616" t="str">
        <f>+VLOOKUP(T8616,items!$A$2:$D$1255,4,0)</f>
        <v>PERGOLA</v>
      </c>
      <c r="AE8616" t="str">
        <f>+VLOOKUP(T8616,Tabla1[],5,0)</f>
        <v>PERGOLITE</v>
      </c>
      <c r="AF8616">
        <f t="shared" si="134"/>
        <v>10</v>
      </c>
    </row>
    <row r="8617" spans="1:34" x14ac:dyDescent="0.25">
      <c r="A8617">
        <v>108293</v>
      </c>
      <c r="B8617" t="s">
        <v>14935</v>
      </c>
      <c r="C8617" t="s">
        <v>75</v>
      </c>
      <c r="D8617">
        <v>0</v>
      </c>
      <c r="F8617" t="s">
        <v>8997</v>
      </c>
      <c r="G8617" t="s">
        <v>12823</v>
      </c>
      <c r="H8617" t="s">
        <v>14936</v>
      </c>
      <c r="I8617" t="s">
        <v>14937</v>
      </c>
      <c r="J8617" t="s">
        <v>14938</v>
      </c>
      <c r="K8617" t="s">
        <v>14939</v>
      </c>
      <c r="L8617" t="s">
        <v>37</v>
      </c>
      <c r="M8617" t="s">
        <v>12565</v>
      </c>
      <c r="N8617" t="s">
        <v>10656</v>
      </c>
      <c r="O8617" t="s">
        <v>13518</v>
      </c>
      <c r="P8617" t="s">
        <v>277</v>
      </c>
      <c r="Q8617" t="s">
        <v>10705</v>
      </c>
      <c r="R8617" t="s">
        <v>43</v>
      </c>
      <c r="S8617" t="s">
        <v>64</v>
      </c>
      <c r="T8617" t="s">
        <v>94</v>
      </c>
      <c r="U8617" t="s">
        <v>12261</v>
      </c>
      <c r="X8617">
        <v>1</v>
      </c>
      <c r="Y8617">
        <v>0</v>
      </c>
      <c r="Z8617">
        <v>0</v>
      </c>
      <c r="AA8617">
        <v>0</v>
      </c>
      <c r="AB8617">
        <v>3620000</v>
      </c>
      <c r="AC8617" t="s">
        <v>47</v>
      </c>
      <c r="AD8617" t="e">
        <f>+VLOOKUP(T8617,items!$A$2:$D$1255,4,0)</f>
        <v>#N/A</v>
      </c>
      <c r="AE8617" t="e">
        <f>+VLOOKUP(T8617,Tabla1[],5,0)</f>
        <v>#N/A</v>
      </c>
      <c r="AF8617">
        <f t="shared" si="134"/>
        <v>10</v>
      </c>
    </row>
    <row r="8618" spans="1:34" x14ac:dyDescent="0.25">
      <c r="A8618">
        <v>108293</v>
      </c>
      <c r="B8618" t="s">
        <v>14935</v>
      </c>
      <c r="C8618" t="s">
        <v>75</v>
      </c>
      <c r="D8618">
        <v>0</v>
      </c>
      <c r="F8618" t="s">
        <v>8997</v>
      </c>
      <c r="G8618" t="s">
        <v>12823</v>
      </c>
      <c r="H8618" t="s">
        <v>14936</v>
      </c>
      <c r="I8618" t="s">
        <v>14937</v>
      </c>
      <c r="J8618" t="s">
        <v>14938</v>
      </c>
      <c r="K8618" t="s">
        <v>14939</v>
      </c>
      <c r="L8618" t="s">
        <v>37</v>
      </c>
      <c r="M8618" t="s">
        <v>12565</v>
      </c>
      <c r="N8618" t="s">
        <v>10656</v>
      </c>
      <c r="O8618" t="s">
        <v>13518</v>
      </c>
      <c r="P8618" t="s">
        <v>277</v>
      </c>
      <c r="Q8618" t="s">
        <v>10705</v>
      </c>
      <c r="R8618" t="s">
        <v>43</v>
      </c>
      <c r="S8618" t="s">
        <v>64</v>
      </c>
      <c r="T8618" t="s">
        <v>1934</v>
      </c>
      <c r="U8618" t="s">
        <v>2026</v>
      </c>
      <c r="W8618" t="s">
        <v>114</v>
      </c>
      <c r="X8618">
        <v>1</v>
      </c>
      <c r="Y8618">
        <v>3000</v>
      </c>
      <c r="Z8618">
        <v>3000</v>
      </c>
      <c r="AA8618">
        <v>0</v>
      </c>
      <c r="AB8618">
        <v>1627533</v>
      </c>
      <c r="AC8618" t="s">
        <v>47</v>
      </c>
      <c r="AD8618">
        <f>+VLOOKUP(T8618,items!$A$2:$D$1255,4,0)</f>
        <v>0</v>
      </c>
      <c r="AE8618">
        <f>+VLOOKUP(T8618,Tabla1[],5,0)</f>
        <v>0</v>
      </c>
      <c r="AF8618">
        <f t="shared" si="134"/>
        <v>10</v>
      </c>
    </row>
    <row r="8619" spans="1:34" x14ac:dyDescent="0.25">
      <c r="A8619">
        <v>108297</v>
      </c>
      <c r="B8619" t="s">
        <v>13145</v>
      </c>
      <c r="C8619" t="s">
        <v>75</v>
      </c>
      <c r="D8619">
        <v>0</v>
      </c>
      <c r="F8619" t="s">
        <v>12823</v>
      </c>
      <c r="G8619" t="s">
        <v>12565</v>
      </c>
      <c r="H8619" t="s">
        <v>14940</v>
      </c>
      <c r="I8619" t="s">
        <v>37</v>
      </c>
      <c r="J8619" t="s">
        <v>14941</v>
      </c>
      <c r="K8619" t="s">
        <v>14942</v>
      </c>
      <c r="L8619" t="s">
        <v>37</v>
      </c>
      <c r="M8619" t="s">
        <v>6292</v>
      </c>
      <c r="N8619" t="s">
        <v>6292</v>
      </c>
      <c r="O8619" t="s">
        <v>12746</v>
      </c>
      <c r="P8619" t="s">
        <v>12566</v>
      </c>
      <c r="Q8619" t="s">
        <v>12566</v>
      </c>
      <c r="R8619" t="s">
        <v>127</v>
      </c>
      <c r="S8619" t="s">
        <v>272</v>
      </c>
      <c r="T8619" t="s">
        <v>1536</v>
      </c>
      <c r="U8619" t="s">
        <v>1537</v>
      </c>
      <c r="X8619">
        <v>1</v>
      </c>
      <c r="Y8619">
        <v>0</v>
      </c>
      <c r="Z8619">
        <v>0</v>
      </c>
      <c r="AA8619">
        <v>0</v>
      </c>
      <c r="AB8619" s="14">
        <v>620023.67999999993</v>
      </c>
      <c r="AC8619" t="s">
        <v>47</v>
      </c>
      <c r="AD8619">
        <f>+VLOOKUP(T8619,items!$A$2:$D$1255,4,0)</f>
        <v>0</v>
      </c>
      <c r="AE8619">
        <f>+VLOOKUP(T8619,Tabla1[],5,0)</f>
        <v>0</v>
      </c>
      <c r="AF8619">
        <f t="shared" si="134"/>
        <v>9</v>
      </c>
      <c r="AG8619">
        <v>3816</v>
      </c>
      <c r="AH8619" s="14">
        <v>620023.67999999993</v>
      </c>
    </row>
    <row r="8620" spans="1:34" x14ac:dyDescent="0.25">
      <c r="A8620">
        <v>108297</v>
      </c>
      <c r="B8620" t="s">
        <v>13145</v>
      </c>
      <c r="C8620" t="s">
        <v>75</v>
      </c>
      <c r="D8620">
        <v>0</v>
      </c>
      <c r="F8620" t="s">
        <v>12823</v>
      </c>
      <c r="G8620" t="s">
        <v>12565</v>
      </c>
      <c r="H8620" t="s">
        <v>14940</v>
      </c>
      <c r="I8620" t="s">
        <v>37</v>
      </c>
      <c r="J8620" t="s">
        <v>14941</v>
      </c>
      <c r="K8620" t="s">
        <v>14942</v>
      </c>
      <c r="L8620" t="s">
        <v>37</v>
      </c>
      <c r="M8620" t="s">
        <v>6292</v>
      </c>
      <c r="N8620" t="s">
        <v>6292</v>
      </c>
      <c r="O8620" t="s">
        <v>12746</v>
      </c>
      <c r="P8620" t="s">
        <v>12566</v>
      </c>
      <c r="Q8620" t="s">
        <v>12566</v>
      </c>
      <c r="R8620" t="s">
        <v>127</v>
      </c>
      <c r="S8620" t="s">
        <v>272</v>
      </c>
      <c r="T8620" t="s">
        <v>392</v>
      </c>
      <c r="U8620" t="s">
        <v>393</v>
      </c>
      <c r="X8620">
        <v>1</v>
      </c>
      <c r="Y8620">
        <v>0</v>
      </c>
      <c r="Z8620">
        <v>0</v>
      </c>
      <c r="AA8620">
        <v>0</v>
      </c>
      <c r="AB8620" s="14">
        <v>228960</v>
      </c>
      <c r="AC8620" t="s">
        <v>47</v>
      </c>
      <c r="AD8620" t="e">
        <f>+VLOOKUP(T8620,items!$A$2:$D$1255,4,0)</f>
        <v>#N/A</v>
      </c>
      <c r="AE8620" t="e">
        <f>+VLOOKUP(T8620,Tabla1[],5,0)</f>
        <v>#N/A</v>
      </c>
      <c r="AF8620">
        <f t="shared" si="134"/>
        <v>9</v>
      </c>
      <c r="AG8620">
        <v>3816</v>
      </c>
      <c r="AH8620" s="14">
        <v>228960</v>
      </c>
    </row>
    <row r="8621" spans="1:34" x14ac:dyDescent="0.25">
      <c r="A8621">
        <v>108301</v>
      </c>
      <c r="B8621" t="s">
        <v>14943</v>
      </c>
      <c r="C8621" t="s">
        <v>75</v>
      </c>
      <c r="D8621">
        <v>0</v>
      </c>
      <c r="F8621" t="s">
        <v>12823</v>
      </c>
      <c r="G8621" t="s">
        <v>12823</v>
      </c>
      <c r="H8621" t="s">
        <v>14944</v>
      </c>
      <c r="I8621" t="s">
        <v>37</v>
      </c>
      <c r="J8621" t="s">
        <v>14945</v>
      </c>
      <c r="K8621" t="s">
        <v>14946</v>
      </c>
      <c r="L8621" t="s">
        <v>37</v>
      </c>
      <c r="M8621" t="s">
        <v>12565</v>
      </c>
      <c r="N8621" t="s">
        <v>12565</v>
      </c>
      <c r="O8621" t="s">
        <v>6296</v>
      </c>
      <c r="P8621" t="s">
        <v>8608</v>
      </c>
      <c r="Q8621" t="s">
        <v>8608</v>
      </c>
      <c r="R8621" t="s">
        <v>127</v>
      </c>
      <c r="S8621" t="s">
        <v>164</v>
      </c>
      <c r="T8621" t="s">
        <v>1438</v>
      </c>
      <c r="U8621" t="s">
        <v>1439</v>
      </c>
      <c r="X8621">
        <v>1</v>
      </c>
      <c r="Y8621">
        <v>0</v>
      </c>
      <c r="Z8621">
        <v>0</v>
      </c>
      <c r="AA8621">
        <v>0</v>
      </c>
      <c r="AB8621">
        <v>200000</v>
      </c>
      <c r="AC8621" t="s">
        <v>47</v>
      </c>
      <c r="AD8621">
        <f>+VLOOKUP(T8621,items!$A$2:$D$1255,4,0)</f>
        <v>0</v>
      </c>
      <c r="AE8621">
        <f>+VLOOKUP(T8621,Tabla1[],5,0)</f>
        <v>0</v>
      </c>
      <c r="AF8621">
        <f t="shared" si="134"/>
        <v>9</v>
      </c>
    </row>
    <row r="8622" spans="1:34" x14ac:dyDescent="0.25">
      <c r="A8622">
        <v>108303</v>
      </c>
      <c r="B8622" t="s">
        <v>9203</v>
      </c>
      <c r="C8622" t="s">
        <v>75</v>
      </c>
      <c r="D8622">
        <v>0</v>
      </c>
      <c r="F8622" t="s">
        <v>12823</v>
      </c>
      <c r="G8622" t="s">
        <v>12565</v>
      </c>
      <c r="H8622" t="s">
        <v>14947</v>
      </c>
      <c r="I8622" t="s">
        <v>37</v>
      </c>
      <c r="J8622" t="s">
        <v>14948</v>
      </c>
      <c r="K8622" t="s">
        <v>14949</v>
      </c>
      <c r="L8622" t="s">
        <v>37</v>
      </c>
      <c r="M8622" t="s">
        <v>6292</v>
      </c>
      <c r="N8622" t="s">
        <v>6292</v>
      </c>
      <c r="O8622" t="s">
        <v>12746</v>
      </c>
      <c r="P8622" t="s">
        <v>12566</v>
      </c>
      <c r="Q8622" t="s">
        <v>12566</v>
      </c>
      <c r="R8622" t="s">
        <v>43</v>
      </c>
      <c r="S8622" t="s">
        <v>128</v>
      </c>
      <c r="T8622" t="s">
        <v>1608</v>
      </c>
      <c r="U8622" t="s">
        <v>1609</v>
      </c>
      <c r="X8622">
        <v>10</v>
      </c>
      <c r="Y8622">
        <v>0</v>
      </c>
      <c r="Z8622">
        <v>0</v>
      </c>
      <c r="AA8622">
        <v>0</v>
      </c>
      <c r="AB8622">
        <v>526000</v>
      </c>
      <c r="AC8622" t="s">
        <v>47</v>
      </c>
      <c r="AD8622">
        <f>+VLOOKUP(T8622,items!$A$2:$D$1255,4,0)</f>
        <v>0</v>
      </c>
      <c r="AE8622">
        <f>+VLOOKUP(T8622,Tabla1[],5,0)</f>
        <v>0</v>
      </c>
      <c r="AF8622">
        <f t="shared" si="134"/>
        <v>9</v>
      </c>
    </row>
    <row r="8623" spans="1:34" x14ac:dyDescent="0.25">
      <c r="A8623">
        <v>108307</v>
      </c>
      <c r="B8623" t="s">
        <v>1003</v>
      </c>
      <c r="C8623" t="s">
        <v>75</v>
      </c>
      <c r="D8623">
        <v>0</v>
      </c>
      <c r="F8623" t="s">
        <v>12823</v>
      </c>
      <c r="G8623" t="s">
        <v>12823</v>
      </c>
      <c r="H8623" t="s">
        <v>14950</v>
      </c>
      <c r="I8623" t="s">
        <v>37</v>
      </c>
      <c r="J8623" t="s">
        <v>14951</v>
      </c>
      <c r="K8623" t="s">
        <v>14952</v>
      </c>
      <c r="L8623" t="s">
        <v>37</v>
      </c>
      <c r="M8623" t="s">
        <v>12565</v>
      </c>
      <c r="N8623" t="s">
        <v>12565</v>
      </c>
      <c r="O8623" t="s">
        <v>6296</v>
      </c>
      <c r="P8623" t="s">
        <v>8608</v>
      </c>
      <c r="Q8623" t="s">
        <v>8608</v>
      </c>
      <c r="R8623" t="s">
        <v>127</v>
      </c>
      <c r="S8623" t="s">
        <v>108</v>
      </c>
      <c r="T8623" t="s">
        <v>12441</v>
      </c>
      <c r="U8623" t="s">
        <v>12442</v>
      </c>
      <c r="X8623">
        <v>1</v>
      </c>
      <c r="Y8623">
        <v>0</v>
      </c>
      <c r="Z8623">
        <v>0</v>
      </c>
      <c r="AA8623">
        <v>0</v>
      </c>
      <c r="AB8623">
        <v>0</v>
      </c>
      <c r="AC8623" t="s">
        <v>47</v>
      </c>
      <c r="AD8623">
        <f>+VLOOKUP(T8623,items!$A$2:$D$1255,4,0)</f>
        <v>0</v>
      </c>
      <c r="AE8623">
        <f>+VLOOKUP(T8623,Tabla1[],5,0)</f>
        <v>0</v>
      </c>
      <c r="AF8623">
        <f t="shared" si="134"/>
        <v>9</v>
      </c>
    </row>
    <row r="8624" spans="1:34" x14ac:dyDescent="0.25">
      <c r="A8624">
        <v>108321</v>
      </c>
      <c r="B8624" t="s">
        <v>5176</v>
      </c>
      <c r="C8624" t="s">
        <v>75</v>
      </c>
      <c r="D8624">
        <v>0</v>
      </c>
      <c r="F8624" t="s">
        <v>13419</v>
      </c>
      <c r="G8624" t="s">
        <v>6292</v>
      </c>
      <c r="H8624" t="s">
        <v>14953</v>
      </c>
      <c r="I8624" t="s">
        <v>37</v>
      </c>
      <c r="J8624" t="s">
        <v>14954</v>
      </c>
      <c r="K8624" t="s">
        <v>14955</v>
      </c>
      <c r="L8624" t="s">
        <v>37</v>
      </c>
      <c r="M8624" t="s">
        <v>6296</v>
      </c>
      <c r="N8624" t="s">
        <v>6296</v>
      </c>
      <c r="O8624" t="s">
        <v>8608</v>
      </c>
      <c r="P8624" t="s">
        <v>12569</v>
      </c>
      <c r="Q8624" t="s">
        <v>12569</v>
      </c>
      <c r="R8624" t="s">
        <v>127</v>
      </c>
      <c r="S8624" t="s">
        <v>164</v>
      </c>
      <c r="T8624" t="s">
        <v>6309</v>
      </c>
      <c r="U8624" t="s">
        <v>6310</v>
      </c>
      <c r="X8624">
        <v>4</v>
      </c>
      <c r="Y8624">
        <v>0</v>
      </c>
      <c r="Z8624">
        <v>0</v>
      </c>
      <c r="AA8624">
        <v>0</v>
      </c>
      <c r="AB8624">
        <v>5200</v>
      </c>
      <c r="AC8624" t="s">
        <v>47</v>
      </c>
      <c r="AD8624">
        <f>+VLOOKUP(T8624,items!$A$2:$D$1255,4,0)</f>
        <v>0</v>
      </c>
      <c r="AE8624">
        <f>+VLOOKUP(T8624,Tabla1[],5,0)</f>
        <v>0</v>
      </c>
      <c r="AF8624">
        <f t="shared" si="134"/>
        <v>9</v>
      </c>
    </row>
    <row r="8625" spans="1:32" x14ac:dyDescent="0.25">
      <c r="A8625">
        <v>108321</v>
      </c>
      <c r="B8625" t="s">
        <v>5176</v>
      </c>
      <c r="C8625" t="s">
        <v>75</v>
      </c>
      <c r="D8625">
        <v>0</v>
      </c>
      <c r="F8625" t="s">
        <v>13419</v>
      </c>
      <c r="G8625" t="s">
        <v>6292</v>
      </c>
      <c r="H8625" t="s">
        <v>14953</v>
      </c>
      <c r="I8625" t="s">
        <v>37</v>
      </c>
      <c r="J8625" t="s">
        <v>14954</v>
      </c>
      <c r="K8625" t="s">
        <v>14955</v>
      </c>
      <c r="L8625" t="s">
        <v>37</v>
      </c>
      <c r="M8625" t="s">
        <v>6296</v>
      </c>
      <c r="N8625" t="s">
        <v>6296</v>
      </c>
      <c r="O8625" t="s">
        <v>8608</v>
      </c>
      <c r="P8625" t="s">
        <v>12569</v>
      </c>
      <c r="Q8625" t="s">
        <v>12569</v>
      </c>
      <c r="R8625" t="s">
        <v>127</v>
      </c>
      <c r="S8625" t="s">
        <v>164</v>
      </c>
      <c r="T8625" t="s">
        <v>1290</v>
      </c>
      <c r="U8625" t="s">
        <v>1291</v>
      </c>
      <c r="X8625">
        <v>2</v>
      </c>
      <c r="Y8625">
        <v>0</v>
      </c>
      <c r="Z8625">
        <v>0</v>
      </c>
      <c r="AA8625">
        <v>0</v>
      </c>
      <c r="AB8625">
        <v>127800</v>
      </c>
      <c r="AC8625" t="s">
        <v>47</v>
      </c>
      <c r="AD8625">
        <f>+VLOOKUP(T8625,items!$A$2:$D$1255,4,0)</f>
        <v>0</v>
      </c>
      <c r="AE8625">
        <f>+VLOOKUP(T8625,Tabla1[],5,0)</f>
        <v>0</v>
      </c>
      <c r="AF8625">
        <f t="shared" si="134"/>
        <v>9</v>
      </c>
    </row>
    <row r="8626" spans="1:32" x14ac:dyDescent="0.25">
      <c r="A8626">
        <v>108321</v>
      </c>
      <c r="B8626" t="s">
        <v>5176</v>
      </c>
      <c r="C8626" t="s">
        <v>75</v>
      </c>
      <c r="D8626">
        <v>0</v>
      </c>
      <c r="F8626" t="s">
        <v>13419</v>
      </c>
      <c r="G8626" t="s">
        <v>6292</v>
      </c>
      <c r="H8626" t="s">
        <v>14953</v>
      </c>
      <c r="I8626" t="s">
        <v>37</v>
      </c>
      <c r="J8626" t="s">
        <v>14954</v>
      </c>
      <c r="K8626" t="s">
        <v>14955</v>
      </c>
      <c r="L8626" t="s">
        <v>37</v>
      </c>
      <c r="M8626" t="s">
        <v>6296</v>
      </c>
      <c r="N8626" t="s">
        <v>6296</v>
      </c>
      <c r="O8626" t="s">
        <v>8608</v>
      </c>
      <c r="P8626" t="s">
        <v>12569</v>
      </c>
      <c r="Q8626" t="s">
        <v>12569</v>
      </c>
      <c r="R8626" t="s">
        <v>127</v>
      </c>
      <c r="S8626" t="s">
        <v>164</v>
      </c>
      <c r="T8626" t="s">
        <v>1126</v>
      </c>
      <c r="U8626" t="s">
        <v>1127</v>
      </c>
      <c r="X8626">
        <v>1</v>
      </c>
      <c r="Y8626">
        <v>0</v>
      </c>
      <c r="Z8626">
        <v>0</v>
      </c>
      <c r="AA8626">
        <v>0</v>
      </c>
      <c r="AB8626">
        <v>54621</v>
      </c>
      <c r="AC8626" t="s">
        <v>47</v>
      </c>
      <c r="AD8626">
        <f>+VLOOKUP(T8626,items!$A$2:$D$1255,4,0)</f>
        <v>0</v>
      </c>
      <c r="AE8626">
        <f>+VLOOKUP(T8626,Tabla1[],5,0)</f>
        <v>0</v>
      </c>
      <c r="AF8626">
        <f t="shared" si="134"/>
        <v>9</v>
      </c>
    </row>
    <row r="8627" spans="1:32" x14ac:dyDescent="0.25">
      <c r="A8627">
        <v>108321</v>
      </c>
      <c r="B8627" t="s">
        <v>5176</v>
      </c>
      <c r="C8627" t="s">
        <v>75</v>
      </c>
      <c r="D8627">
        <v>0</v>
      </c>
      <c r="F8627" t="s">
        <v>13419</v>
      </c>
      <c r="G8627" t="s">
        <v>6292</v>
      </c>
      <c r="H8627" t="s">
        <v>14953</v>
      </c>
      <c r="I8627" t="s">
        <v>37</v>
      </c>
      <c r="J8627" t="s">
        <v>14954</v>
      </c>
      <c r="K8627" t="s">
        <v>14955</v>
      </c>
      <c r="L8627" t="s">
        <v>37</v>
      </c>
      <c r="M8627" t="s">
        <v>6296</v>
      </c>
      <c r="N8627" t="s">
        <v>6296</v>
      </c>
      <c r="O8627" t="s">
        <v>8608</v>
      </c>
      <c r="P8627" t="s">
        <v>12569</v>
      </c>
      <c r="Q8627" t="s">
        <v>12569</v>
      </c>
      <c r="R8627" t="s">
        <v>127</v>
      </c>
      <c r="S8627" t="s">
        <v>164</v>
      </c>
      <c r="T8627" t="s">
        <v>6311</v>
      </c>
      <c r="U8627" t="s">
        <v>6312</v>
      </c>
      <c r="X8627">
        <v>4</v>
      </c>
      <c r="Y8627">
        <v>0</v>
      </c>
      <c r="Z8627">
        <v>0</v>
      </c>
      <c r="AA8627">
        <v>0</v>
      </c>
      <c r="AB8627">
        <v>1600</v>
      </c>
      <c r="AC8627" t="s">
        <v>47</v>
      </c>
      <c r="AD8627">
        <f>+VLOOKUP(T8627,items!$A$2:$D$1255,4,0)</f>
        <v>0</v>
      </c>
      <c r="AE8627">
        <f>+VLOOKUP(T8627,Tabla1[],5,0)</f>
        <v>0</v>
      </c>
      <c r="AF8627">
        <f t="shared" si="134"/>
        <v>9</v>
      </c>
    </row>
    <row r="8628" spans="1:32" x14ac:dyDescent="0.25">
      <c r="A8628">
        <v>108323</v>
      </c>
      <c r="B8628" t="s">
        <v>14956</v>
      </c>
      <c r="C8628" t="s">
        <v>33</v>
      </c>
      <c r="D8628">
        <v>0</v>
      </c>
      <c r="F8628" t="s">
        <v>13419</v>
      </c>
      <c r="G8628" t="s">
        <v>13419</v>
      </c>
      <c r="H8628" t="s">
        <v>14957</v>
      </c>
      <c r="I8628" t="s">
        <v>37</v>
      </c>
      <c r="J8628" t="s">
        <v>14958</v>
      </c>
      <c r="K8628" t="s">
        <v>14959</v>
      </c>
      <c r="L8628" t="s">
        <v>14960</v>
      </c>
      <c r="M8628" t="s">
        <v>12565</v>
      </c>
      <c r="N8628" t="s">
        <v>12565</v>
      </c>
      <c r="O8628" t="s">
        <v>171</v>
      </c>
      <c r="P8628" t="s">
        <v>6297</v>
      </c>
      <c r="Q8628" t="s">
        <v>6298</v>
      </c>
      <c r="R8628" t="s">
        <v>127</v>
      </c>
      <c r="S8628" t="s">
        <v>108</v>
      </c>
      <c r="T8628" t="s">
        <v>14961</v>
      </c>
      <c r="U8628" t="s">
        <v>14962</v>
      </c>
      <c r="V8628" t="s">
        <v>1358</v>
      </c>
      <c r="X8628">
        <v>1</v>
      </c>
      <c r="Y8628">
        <v>0</v>
      </c>
      <c r="Z8628">
        <v>0</v>
      </c>
      <c r="AA8628">
        <v>0</v>
      </c>
      <c r="AB8628">
        <v>1424979</v>
      </c>
      <c r="AC8628" t="s">
        <v>47</v>
      </c>
      <c r="AD8628" t="str">
        <f>+VLOOKUP(T8628,items!$A$2:$D$1255,4,0)</f>
        <v>CORBELLA</v>
      </c>
      <c r="AE8628">
        <f>+VLOOKUP(T8628,Tabla1[],5,0)</f>
        <v>0</v>
      </c>
      <c r="AF8628">
        <f t="shared" si="134"/>
        <v>10</v>
      </c>
    </row>
    <row r="8629" spans="1:32" x14ac:dyDescent="0.25">
      <c r="A8629">
        <v>108323</v>
      </c>
      <c r="B8629" t="s">
        <v>14956</v>
      </c>
      <c r="C8629" t="s">
        <v>33</v>
      </c>
      <c r="D8629">
        <v>0</v>
      </c>
      <c r="F8629" t="s">
        <v>13419</v>
      </c>
      <c r="G8629" t="s">
        <v>13419</v>
      </c>
      <c r="H8629" t="s">
        <v>14957</v>
      </c>
      <c r="I8629" t="s">
        <v>37</v>
      </c>
      <c r="J8629" t="s">
        <v>14958</v>
      </c>
      <c r="K8629" t="s">
        <v>14959</v>
      </c>
      <c r="L8629" t="s">
        <v>14960</v>
      </c>
      <c r="M8629" t="s">
        <v>12565</v>
      </c>
      <c r="N8629" t="s">
        <v>12565</v>
      </c>
      <c r="O8629" t="s">
        <v>171</v>
      </c>
      <c r="P8629" t="s">
        <v>6297</v>
      </c>
      <c r="Q8629" t="s">
        <v>6298</v>
      </c>
      <c r="R8629" t="s">
        <v>127</v>
      </c>
      <c r="S8629" t="s">
        <v>108</v>
      </c>
      <c r="T8629" t="s">
        <v>209</v>
      </c>
      <c r="U8629" t="s">
        <v>210</v>
      </c>
      <c r="W8629" t="s">
        <v>211</v>
      </c>
      <c r="X8629">
        <v>1</v>
      </c>
      <c r="Y8629">
        <v>0</v>
      </c>
      <c r="Z8629">
        <v>0</v>
      </c>
      <c r="AA8629">
        <v>0</v>
      </c>
      <c r="AB8629">
        <v>225126</v>
      </c>
      <c r="AC8629" t="s">
        <v>47</v>
      </c>
      <c r="AD8629">
        <f>+VLOOKUP(T8629,items!$A$2:$D$1255,4,0)</f>
        <v>0</v>
      </c>
      <c r="AE8629">
        <f>+VLOOKUP(T8629,Tabla1[],5,0)</f>
        <v>0</v>
      </c>
      <c r="AF8629">
        <f t="shared" si="134"/>
        <v>10</v>
      </c>
    </row>
    <row r="8630" spans="1:32" x14ac:dyDescent="0.25">
      <c r="A8630">
        <v>108324</v>
      </c>
      <c r="B8630" t="s">
        <v>14963</v>
      </c>
      <c r="C8630" t="s">
        <v>33</v>
      </c>
      <c r="D8630">
        <v>0</v>
      </c>
      <c r="F8630" t="s">
        <v>13419</v>
      </c>
      <c r="G8630" t="s">
        <v>6296</v>
      </c>
      <c r="H8630" t="s">
        <v>14964</v>
      </c>
      <c r="I8630" t="s">
        <v>37</v>
      </c>
      <c r="J8630" t="s">
        <v>14965</v>
      </c>
      <c r="K8630" t="s">
        <v>14966</v>
      </c>
      <c r="L8630" t="s">
        <v>37</v>
      </c>
      <c r="M8630" t="s">
        <v>12254</v>
      </c>
      <c r="N8630" t="s">
        <v>12254</v>
      </c>
      <c r="O8630" t="s">
        <v>11491</v>
      </c>
      <c r="P8630" t="s">
        <v>11432</v>
      </c>
      <c r="Q8630" t="s">
        <v>12573</v>
      </c>
      <c r="R8630" t="s">
        <v>6300</v>
      </c>
      <c r="S8630" t="s">
        <v>44</v>
      </c>
      <c r="T8630" t="s">
        <v>5985</v>
      </c>
      <c r="U8630" t="s">
        <v>5986</v>
      </c>
      <c r="V8630" t="s">
        <v>1349</v>
      </c>
      <c r="X8630">
        <v>1</v>
      </c>
      <c r="Y8630">
        <v>0</v>
      </c>
      <c r="Z8630">
        <v>0</v>
      </c>
      <c r="AA8630">
        <v>0</v>
      </c>
      <c r="AB8630">
        <v>1100630</v>
      </c>
      <c r="AC8630" t="s">
        <v>47</v>
      </c>
      <c r="AD8630">
        <f>+VLOOKUP(T8630,items!$A$2:$D$1255,4,0)</f>
        <v>0</v>
      </c>
      <c r="AE8630">
        <f>+VLOOKUP(T8630,Tabla1[],5,0)</f>
        <v>0</v>
      </c>
      <c r="AF8630">
        <f t="shared" si="134"/>
        <v>11</v>
      </c>
    </row>
    <row r="8631" spans="1:32" x14ac:dyDescent="0.25">
      <c r="A8631">
        <v>108324</v>
      </c>
      <c r="B8631" t="s">
        <v>14963</v>
      </c>
      <c r="C8631" t="s">
        <v>33</v>
      </c>
      <c r="D8631">
        <v>0</v>
      </c>
      <c r="F8631" t="s">
        <v>13419</v>
      </c>
      <c r="G8631" t="s">
        <v>6296</v>
      </c>
      <c r="H8631" t="s">
        <v>14964</v>
      </c>
      <c r="I8631" t="s">
        <v>37</v>
      </c>
      <c r="J8631" t="s">
        <v>14965</v>
      </c>
      <c r="K8631" t="s">
        <v>14966</v>
      </c>
      <c r="L8631" t="s">
        <v>37</v>
      </c>
      <c r="M8631" t="s">
        <v>12254</v>
      </c>
      <c r="N8631" t="s">
        <v>12254</v>
      </c>
      <c r="O8631" t="s">
        <v>11491</v>
      </c>
      <c r="P8631" t="s">
        <v>11432</v>
      </c>
      <c r="Q8631" t="s">
        <v>12573</v>
      </c>
      <c r="R8631" t="s">
        <v>6300</v>
      </c>
      <c r="S8631" t="s">
        <v>44</v>
      </c>
      <c r="T8631" t="s">
        <v>215</v>
      </c>
      <c r="U8631" t="s">
        <v>14967</v>
      </c>
      <c r="X8631">
        <v>1</v>
      </c>
      <c r="Y8631">
        <v>0</v>
      </c>
      <c r="Z8631">
        <v>0</v>
      </c>
      <c r="AA8631">
        <v>0</v>
      </c>
      <c r="AB8631">
        <v>760000</v>
      </c>
      <c r="AC8631" t="s">
        <v>47</v>
      </c>
      <c r="AD8631">
        <f>+VLOOKUP(T8631,items!$A$2:$D$1255,4,0)</f>
        <v>0</v>
      </c>
      <c r="AE8631">
        <f>+VLOOKUP(T8631,Tabla1[],5,0)</f>
        <v>0</v>
      </c>
      <c r="AF8631">
        <f t="shared" si="134"/>
        <v>11</v>
      </c>
    </row>
    <row r="8632" spans="1:32" x14ac:dyDescent="0.25">
      <c r="A8632">
        <v>108324</v>
      </c>
      <c r="B8632" t="s">
        <v>14963</v>
      </c>
      <c r="C8632" t="s">
        <v>33</v>
      </c>
      <c r="D8632">
        <v>0</v>
      </c>
      <c r="F8632" t="s">
        <v>13419</v>
      </c>
      <c r="G8632" t="s">
        <v>6296</v>
      </c>
      <c r="H8632" t="s">
        <v>14964</v>
      </c>
      <c r="I8632" t="s">
        <v>37</v>
      </c>
      <c r="J8632" t="s">
        <v>14965</v>
      </c>
      <c r="K8632" t="s">
        <v>14966</v>
      </c>
      <c r="L8632" t="s">
        <v>37</v>
      </c>
      <c r="M8632" t="s">
        <v>12254</v>
      </c>
      <c r="N8632" t="s">
        <v>12254</v>
      </c>
      <c r="O8632" t="s">
        <v>11491</v>
      </c>
      <c r="P8632" t="s">
        <v>11432</v>
      </c>
      <c r="Q8632" t="s">
        <v>12573</v>
      </c>
      <c r="R8632" t="s">
        <v>6300</v>
      </c>
      <c r="S8632" t="s">
        <v>44</v>
      </c>
      <c r="T8632" t="s">
        <v>217</v>
      </c>
      <c r="U8632" t="s">
        <v>218</v>
      </c>
      <c r="V8632" t="s">
        <v>67</v>
      </c>
      <c r="X8632">
        <v>1</v>
      </c>
      <c r="Y8632">
        <v>0</v>
      </c>
      <c r="Z8632">
        <v>0</v>
      </c>
      <c r="AA8632">
        <v>0</v>
      </c>
      <c r="AB8632">
        <v>1500000</v>
      </c>
      <c r="AC8632" t="s">
        <v>47</v>
      </c>
      <c r="AD8632">
        <f>+VLOOKUP(T8632,items!$A$2:$D$1255,4,0)</f>
        <v>0</v>
      </c>
      <c r="AE8632">
        <f>+VLOOKUP(T8632,Tabla1[],5,0)</f>
        <v>0</v>
      </c>
      <c r="AF8632">
        <f t="shared" si="134"/>
        <v>11</v>
      </c>
    </row>
    <row r="8633" spans="1:32" x14ac:dyDescent="0.25">
      <c r="A8633">
        <v>108324</v>
      </c>
      <c r="B8633" t="s">
        <v>14963</v>
      </c>
      <c r="C8633" t="s">
        <v>33</v>
      </c>
      <c r="D8633">
        <v>0</v>
      </c>
      <c r="F8633" t="s">
        <v>13419</v>
      </c>
      <c r="G8633" t="s">
        <v>6296</v>
      </c>
      <c r="H8633" t="s">
        <v>14964</v>
      </c>
      <c r="I8633" t="s">
        <v>37</v>
      </c>
      <c r="J8633" t="s">
        <v>14965</v>
      </c>
      <c r="K8633" t="s">
        <v>14966</v>
      </c>
      <c r="L8633" t="s">
        <v>37</v>
      </c>
      <c r="M8633" t="s">
        <v>12254</v>
      </c>
      <c r="N8633" t="s">
        <v>12254</v>
      </c>
      <c r="O8633" t="s">
        <v>11491</v>
      </c>
      <c r="P8633" t="s">
        <v>11432</v>
      </c>
      <c r="Q8633" t="s">
        <v>12573</v>
      </c>
      <c r="R8633" t="s">
        <v>6300</v>
      </c>
      <c r="S8633" t="s">
        <v>44</v>
      </c>
      <c r="T8633" t="s">
        <v>10725</v>
      </c>
      <c r="U8633" t="s">
        <v>10726</v>
      </c>
      <c r="V8633" t="s">
        <v>67</v>
      </c>
      <c r="X8633">
        <v>1</v>
      </c>
      <c r="Y8633">
        <v>0</v>
      </c>
      <c r="Z8633">
        <v>0</v>
      </c>
      <c r="AA8633">
        <v>0</v>
      </c>
      <c r="AB8633">
        <v>700000</v>
      </c>
      <c r="AC8633" t="s">
        <v>47</v>
      </c>
      <c r="AD8633">
        <f>+VLOOKUP(T8633,items!$A$2:$D$1255,4,0)</f>
        <v>0</v>
      </c>
      <c r="AE8633">
        <f>+VLOOKUP(T8633,Tabla1[],5,0)</f>
        <v>0</v>
      </c>
      <c r="AF8633">
        <f t="shared" si="134"/>
        <v>11</v>
      </c>
    </row>
    <row r="8634" spans="1:32" x14ac:dyDescent="0.25">
      <c r="A8634">
        <v>108327</v>
      </c>
      <c r="B8634" t="s">
        <v>1003</v>
      </c>
      <c r="C8634" t="s">
        <v>33</v>
      </c>
      <c r="D8634">
        <v>0</v>
      </c>
      <c r="F8634" t="s">
        <v>12565</v>
      </c>
      <c r="G8634" t="s">
        <v>12746</v>
      </c>
      <c r="H8634" t="s">
        <v>14968</v>
      </c>
      <c r="I8634" t="s">
        <v>14969</v>
      </c>
      <c r="J8634" t="s">
        <v>14970</v>
      </c>
      <c r="K8634" t="s">
        <v>37</v>
      </c>
      <c r="L8634" t="s">
        <v>37</v>
      </c>
      <c r="M8634" t="s">
        <v>8608</v>
      </c>
      <c r="N8634" t="s">
        <v>12566</v>
      </c>
      <c r="O8634" t="s">
        <v>1155</v>
      </c>
      <c r="P8634" t="s">
        <v>13519</v>
      </c>
      <c r="Q8634" t="s">
        <v>12573</v>
      </c>
      <c r="R8634" t="s">
        <v>11492</v>
      </c>
      <c r="S8634" t="s">
        <v>108</v>
      </c>
      <c r="T8634" t="s">
        <v>11002</v>
      </c>
      <c r="U8634" t="s">
        <v>11003</v>
      </c>
      <c r="X8634">
        <v>2</v>
      </c>
      <c r="Y8634">
        <v>0</v>
      </c>
      <c r="Z8634">
        <v>0</v>
      </c>
      <c r="AA8634">
        <v>0</v>
      </c>
      <c r="AB8634">
        <v>0</v>
      </c>
      <c r="AC8634" t="s">
        <v>47</v>
      </c>
      <c r="AD8634">
        <f>+VLOOKUP(T8634,items!$A$2:$D$1255,4,0)</f>
        <v>0</v>
      </c>
      <c r="AE8634">
        <f>+VLOOKUP(T8634,Tabla1[],5,0)</f>
        <v>0</v>
      </c>
      <c r="AF8634">
        <f t="shared" si="134"/>
        <v>11</v>
      </c>
    </row>
    <row r="8635" spans="1:32" x14ac:dyDescent="0.25">
      <c r="A8635">
        <v>108327</v>
      </c>
      <c r="B8635" t="s">
        <v>1003</v>
      </c>
      <c r="C8635" t="s">
        <v>33</v>
      </c>
      <c r="D8635">
        <v>0</v>
      </c>
      <c r="F8635" t="s">
        <v>12565</v>
      </c>
      <c r="G8635" t="s">
        <v>12746</v>
      </c>
      <c r="H8635" t="s">
        <v>14968</v>
      </c>
      <c r="I8635" t="s">
        <v>14969</v>
      </c>
      <c r="J8635" t="s">
        <v>14970</v>
      </c>
      <c r="K8635" t="s">
        <v>37</v>
      </c>
      <c r="L8635" t="s">
        <v>37</v>
      </c>
      <c r="M8635" t="s">
        <v>8608</v>
      </c>
      <c r="N8635" t="s">
        <v>12566</v>
      </c>
      <c r="O8635" t="s">
        <v>1155</v>
      </c>
      <c r="P8635" t="s">
        <v>13519</v>
      </c>
      <c r="Q8635" t="s">
        <v>12573</v>
      </c>
      <c r="R8635" t="s">
        <v>11492</v>
      </c>
      <c r="S8635" t="s">
        <v>108</v>
      </c>
      <c r="T8635" t="s">
        <v>10696</v>
      </c>
      <c r="U8635" t="s">
        <v>10697</v>
      </c>
      <c r="X8635">
        <v>3</v>
      </c>
      <c r="Y8635">
        <v>0</v>
      </c>
      <c r="Z8635">
        <v>0</v>
      </c>
      <c r="AA8635">
        <v>0</v>
      </c>
      <c r="AB8635">
        <v>0</v>
      </c>
      <c r="AC8635" t="s">
        <v>47</v>
      </c>
      <c r="AD8635">
        <f>+VLOOKUP(T8635,items!$A$2:$D$1255,4,0)</f>
        <v>0</v>
      </c>
      <c r="AE8635">
        <f>+VLOOKUP(T8635,Tabla1[],5,0)</f>
        <v>0</v>
      </c>
      <c r="AF8635">
        <f t="shared" si="134"/>
        <v>11</v>
      </c>
    </row>
    <row r="8636" spans="1:32" x14ac:dyDescent="0.25">
      <c r="A8636">
        <v>108327</v>
      </c>
      <c r="B8636" t="s">
        <v>1003</v>
      </c>
      <c r="C8636" t="s">
        <v>33</v>
      </c>
      <c r="D8636">
        <v>0</v>
      </c>
      <c r="F8636" t="s">
        <v>12565</v>
      </c>
      <c r="G8636" t="s">
        <v>12746</v>
      </c>
      <c r="H8636" t="s">
        <v>14968</v>
      </c>
      <c r="I8636" t="s">
        <v>14969</v>
      </c>
      <c r="J8636" t="s">
        <v>14970</v>
      </c>
      <c r="K8636" t="s">
        <v>37</v>
      </c>
      <c r="L8636" t="s">
        <v>37</v>
      </c>
      <c r="M8636" t="s">
        <v>8608</v>
      </c>
      <c r="N8636" t="s">
        <v>12566</v>
      </c>
      <c r="O8636" t="s">
        <v>1155</v>
      </c>
      <c r="P8636" t="s">
        <v>13519</v>
      </c>
      <c r="Q8636" t="s">
        <v>12573</v>
      </c>
      <c r="R8636" t="s">
        <v>11492</v>
      </c>
      <c r="S8636" t="s">
        <v>108</v>
      </c>
      <c r="T8636" t="s">
        <v>10993</v>
      </c>
      <c r="U8636" t="s">
        <v>10994</v>
      </c>
      <c r="X8636">
        <v>5</v>
      </c>
      <c r="Y8636">
        <v>0</v>
      </c>
      <c r="Z8636">
        <v>0</v>
      </c>
      <c r="AA8636">
        <v>0</v>
      </c>
      <c r="AB8636">
        <v>0</v>
      </c>
      <c r="AC8636" t="s">
        <v>47</v>
      </c>
      <c r="AD8636">
        <f>+VLOOKUP(T8636,items!$A$2:$D$1255,4,0)</f>
        <v>0</v>
      </c>
      <c r="AE8636">
        <f>+VLOOKUP(T8636,Tabla1[],5,0)</f>
        <v>0</v>
      </c>
      <c r="AF8636">
        <f t="shared" si="134"/>
        <v>11</v>
      </c>
    </row>
    <row r="8637" spans="1:32" x14ac:dyDescent="0.25">
      <c r="A8637">
        <v>108330</v>
      </c>
      <c r="B8637" t="s">
        <v>14971</v>
      </c>
      <c r="C8637" t="s">
        <v>33</v>
      </c>
      <c r="D8637">
        <v>0</v>
      </c>
      <c r="F8637" t="s">
        <v>12565</v>
      </c>
      <c r="G8637" t="s">
        <v>12565</v>
      </c>
      <c r="H8637" t="s">
        <v>14972</v>
      </c>
      <c r="I8637" t="s">
        <v>37</v>
      </c>
      <c r="J8637" t="s">
        <v>14973</v>
      </c>
      <c r="K8637" t="s">
        <v>14974</v>
      </c>
      <c r="L8637" t="s">
        <v>14975</v>
      </c>
      <c r="M8637" t="s">
        <v>6292</v>
      </c>
      <c r="N8637" t="s">
        <v>6292</v>
      </c>
      <c r="O8637" t="s">
        <v>12746</v>
      </c>
      <c r="P8637" t="s">
        <v>12566</v>
      </c>
      <c r="Q8637" t="s">
        <v>12569</v>
      </c>
      <c r="R8637" t="s">
        <v>63</v>
      </c>
      <c r="S8637" t="s">
        <v>128</v>
      </c>
      <c r="T8637" t="s">
        <v>388</v>
      </c>
      <c r="U8637" t="s">
        <v>389</v>
      </c>
      <c r="X8637">
        <v>25</v>
      </c>
      <c r="Y8637">
        <v>0</v>
      </c>
      <c r="Z8637">
        <v>0</v>
      </c>
      <c r="AA8637">
        <v>0</v>
      </c>
      <c r="AB8637">
        <v>1300000</v>
      </c>
      <c r="AC8637" t="s">
        <v>47</v>
      </c>
      <c r="AD8637">
        <f>+VLOOKUP(T8637,items!$A$2:$D$1255,4,0)</f>
        <v>0</v>
      </c>
      <c r="AE8637">
        <f>+VLOOKUP(T8637,Tabla1[],5,0)</f>
        <v>0</v>
      </c>
      <c r="AF8637">
        <f t="shared" si="134"/>
        <v>9</v>
      </c>
    </row>
    <row r="8638" spans="1:32" x14ac:dyDescent="0.25">
      <c r="A8638">
        <v>108333</v>
      </c>
      <c r="B8638" t="s">
        <v>14512</v>
      </c>
      <c r="C8638" t="s">
        <v>33</v>
      </c>
      <c r="D8638">
        <v>0</v>
      </c>
      <c r="F8638" t="s">
        <v>12565</v>
      </c>
      <c r="G8638" t="s">
        <v>6292</v>
      </c>
      <c r="H8638" t="s">
        <v>14976</v>
      </c>
      <c r="I8638" t="s">
        <v>14977</v>
      </c>
      <c r="J8638" t="s">
        <v>14978</v>
      </c>
      <c r="K8638" t="s">
        <v>14979</v>
      </c>
      <c r="L8638" t="s">
        <v>37</v>
      </c>
      <c r="M8638" t="s">
        <v>6296</v>
      </c>
      <c r="N8638" t="s">
        <v>12569</v>
      </c>
      <c r="O8638" t="s">
        <v>12254</v>
      </c>
      <c r="P8638" t="s">
        <v>13331</v>
      </c>
      <c r="Q8638" t="s">
        <v>13331</v>
      </c>
      <c r="R8638" t="s">
        <v>43</v>
      </c>
      <c r="S8638" t="s">
        <v>88</v>
      </c>
      <c r="T8638" t="s">
        <v>689</v>
      </c>
      <c r="U8638" t="s">
        <v>690</v>
      </c>
      <c r="X8638">
        <v>8</v>
      </c>
      <c r="Y8638">
        <v>600</v>
      </c>
      <c r="Z8638">
        <v>100</v>
      </c>
      <c r="AA8638">
        <v>0</v>
      </c>
      <c r="AB8638">
        <v>356264</v>
      </c>
      <c r="AC8638" t="s">
        <v>47</v>
      </c>
      <c r="AD8638">
        <f>+VLOOKUP(T8638,items!$A$2:$D$1255,4,0)</f>
        <v>0</v>
      </c>
      <c r="AE8638">
        <f>+VLOOKUP(T8638,Tabla1[],5,0)</f>
        <v>0</v>
      </c>
      <c r="AF8638">
        <f t="shared" si="134"/>
        <v>10</v>
      </c>
    </row>
    <row r="8639" spans="1:32" x14ac:dyDescent="0.25">
      <c r="A8639">
        <v>108336</v>
      </c>
      <c r="B8639" t="s">
        <v>1003</v>
      </c>
      <c r="C8639" t="s">
        <v>33</v>
      </c>
      <c r="D8639">
        <v>0</v>
      </c>
      <c r="F8639" t="s">
        <v>12565</v>
      </c>
      <c r="G8639" t="s">
        <v>171</v>
      </c>
      <c r="H8639" t="s">
        <v>14980</v>
      </c>
      <c r="I8639" t="s">
        <v>37</v>
      </c>
      <c r="J8639" t="s">
        <v>14981</v>
      </c>
      <c r="K8639" t="s">
        <v>14982</v>
      </c>
      <c r="L8639" t="s">
        <v>37</v>
      </c>
      <c r="M8639" t="s">
        <v>173</v>
      </c>
      <c r="N8639" t="s">
        <v>173</v>
      </c>
      <c r="O8639" t="s">
        <v>174</v>
      </c>
      <c r="P8639" t="s">
        <v>13019</v>
      </c>
      <c r="Q8639" t="s">
        <v>176</v>
      </c>
      <c r="R8639" t="s">
        <v>411</v>
      </c>
      <c r="S8639" t="s">
        <v>256</v>
      </c>
      <c r="T8639" t="s">
        <v>1232</v>
      </c>
      <c r="U8639" t="s">
        <v>1233</v>
      </c>
      <c r="X8639">
        <v>4</v>
      </c>
      <c r="Y8639">
        <v>0</v>
      </c>
      <c r="Z8639">
        <v>0</v>
      </c>
      <c r="AA8639">
        <v>0</v>
      </c>
      <c r="AB8639">
        <v>0</v>
      </c>
      <c r="AC8639" t="s">
        <v>47</v>
      </c>
      <c r="AD8639">
        <f>+VLOOKUP(T8639,items!$A$2:$D$1255,4,0)</f>
        <v>0</v>
      </c>
      <c r="AE8639">
        <f>+VLOOKUP(T8639,Tabla1[],5,0)</f>
        <v>0</v>
      </c>
      <c r="AF8639">
        <f t="shared" si="134"/>
        <v>11</v>
      </c>
    </row>
    <row r="8640" spans="1:32" x14ac:dyDescent="0.25">
      <c r="A8640">
        <v>108336</v>
      </c>
      <c r="B8640" t="s">
        <v>1003</v>
      </c>
      <c r="C8640" t="s">
        <v>33</v>
      </c>
      <c r="D8640">
        <v>0</v>
      </c>
      <c r="F8640" t="s">
        <v>12565</v>
      </c>
      <c r="G8640" t="s">
        <v>171</v>
      </c>
      <c r="H8640" t="s">
        <v>14980</v>
      </c>
      <c r="I8640" t="s">
        <v>37</v>
      </c>
      <c r="J8640" t="s">
        <v>14981</v>
      </c>
      <c r="K8640" t="s">
        <v>14982</v>
      </c>
      <c r="L8640" t="s">
        <v>37</v>
      </c>
      <c r="M8640" t="s">
        <v>173</v>
      </c>
      <c r="N8640" t="s">
        <v>173</v>
      </c>
      <c r="O8640" t="s">
        <v>174</v>
      </c>
      <c r="P8640" t="s">
        <v>13019</v>
      </c>
      <c r="Q8640" t="s">
        <v>176</v>
      </c>
      <c r="R8640" t="s">
        <v>411</v>
      </c>
      <c r="S8640" t="s">
        <v>256</v>
      </c>
      <c r="T8640" t="s">
        <v>1865</v>
      </c>
      <c r="U8640" t="s">
        <v>1866</v>
      </c>
      <c r="V8640" t="s">
        <v>313</v>
      </c>
      <c r="X8640">
        <v>2</v>
      </c>
      <c r="Y8640">
        <v>0</v>
      </c>
      <c r="Z8640">
        <v>0</v>
      </c>
      <c r="AA8640">
        <v>0</v>
      </c>
      <c r="AB8640">
        <v>0</v>
      </c>
      <c r="AC8640" t="s">
        <v>47</v>
      </c>
      <c r="AD8640" t="str">
        <f>+VLOOKUP(T8640,items!$A$2:$D$1255,4,0)</f>
        <v>MUEBLES</v>
      </c>
      <c r="AE8640">
        <f>+VLOOKUP(T8640,Tabla1[],5,0)</f>
        <v>0</v>
      </c>
      <c r="AF8640">
        <f t="shared" si="134"/>
        <v>11</v>
      </c>
    </row>
    <row r="8641" spans="1:32" x14ac:dyDescent="0.25">
      <c r="A8641">
        <v>108336</v>
      </c>
      <c r="B8641" t="s">
        <v>1003</v>
      </c>
      <c r="C8641" t="s">
        <v>33</v>
      </c>
      <c r="D8641">
        <v>0</v>
      </c>
      <c r="F8641" t="s">
        <v>12565</v>
      </c>
      <c r="G8641" t="s">
        <v>171</v>
      </c>
      <c r="H8641" t="s">
        <v>14980</v>
      </c>
      <c r="I8641" t="s">
        <v>37</v>
      </c>
      <c r="J8641" t="s">
        <v>14981</v>
      </c>
      <c r="K8641" t="s">
        <v>14982</v>
      </c>
      <c r="L8641" t="s">
        <v>37</v>
      </c>
      <c r="M8641" t="s">
        <v>173</v>
      </c>
      <c r="N8641" t="s">
        <v>173</v>
      </c>
      <c r="O8641" t="s">
        <v>174</v>
      </c>
      <c r="P8641" t="s">
        <v>13019</v>
      </c>
      <c r="Q8641" t="s">
        <v>176</v>
      </c>
      <c r="R8641" t="s">
        <v>411</v>
      </c>
      <c r="S8641" t="s">
        <v>256</v>
      </c>
      <c r="T8641" t="s">
        <v>3134</v>
      </c>
      <c r="U8641" t="s">
        <v>3135</v>
      </c>
      <c r="X8641">
        <v>1</v>
      </c>
      <c r="Y8641">
        <v>0</v>
      </c>
      <c r="Z8641">
        <v>0</v>
      </c>
      <c r="AA8641">
        <v>0</v>
      </c>
      <c r="AB8641">
        <v>0</v>
      </c>
      <c r="AC8641" t="s">
        <v>47</v>
      </c>
      <c r="AD8641" t="str">
        <f>+VLOOKUP(T8641,items!$A$2:$D$1255,4,0)</f>
        <v>MUEBLES</v>
      </c>
      <c r="AE8641">
        <f>+VLOOKUP(T8641,Tabla1[],5,0)</f>
        <v>0</v>
      </c>
      <c r="AF8641">
        <f t="shared" si="134"/>
        <v>11</v>
      </c>
    </row>
    <row r="8642" spans="1:32" x14ac:dyDescent="0.25">
      <c r="A8642">
        <v>108336</v>
      </c>
      <c r="B8642" t="s">
        <v>1003</v>
      </c>
      <c r="C8642" t="s">
        <v>33</v>
      </c>
      <c r="D8642">
        <v>0</v>
      </c>
      <c r="F8642" t="s">
        <v>12565</v>
      </c>
      <c r="G8642" t="s">
        <v>171</v>
      </c>
      <c r="H8642" t="s">
        <v>14980</v>
      </c>
      <c r="I8642" t="s">
        <v>37</v>
      </c>
      <c r="J8642" t="s">
        <v>14981</v>
      </c>
      <c r="K8642" t="s">
        <v>14982</v>
      </c>
      <c r="L8642" t="s">
        <v>37</v>
      </c>
      <c r="M8642" t="s">
        <v>173</v>
      </c>
      <c r="N8642" t="s">
        <v>173</v>
      </c>
      <c r="O8642" t="s">
        <v>174</v>
      </c>
      <c r="P8642" t="s">
        <v>13019</v>
      </c>
      <c r="Q8642" t="s">
        <v>176</v>
      </c>
      <c r="R8642" t="s">
        <v>411</v>
      </c>
      <c r="S8642" t="s">
        <v>256</v>
      </c>
      <c r="T8642" t="s">
        <v>1915</v>
      </c>
      <c r="U8642" t="s">
        <v>1916</v>
      </c>
      <c r="V8642" t="s">
        <v>313</v>
      </c>
      <c r="X8642">
        <v>4</v>
      </c>
      <c r="Y8642">
        <v>0</v>
      </c>
      <c r="Z8642">
        <v>0</v>
      </c>
      <c r="AA8642">
        <v>0</v>
      </c>
      <c r="AB8642">
        <v>0</v>
      </c>
      <c r="AC8642" t="s">
        <v>47</v>
      </c>
      <c r="AD8642" t="str">
        <f>+VLOOKUP(T8642,items!$A$2:$D$1255,4,0)</f>
        <v>MUEBLES</v>
      </c>
      <c r="AE8642">
        <f>+VLOOKUP(T8642,Tabla1[],5,0)</f>
        <v>0</v>
      </c>
      <c r="AF8642">
        <f t="shared" ref="AF8642:AF8705" si="135">+MONTH(O8642)</f>
        <v>11</v>
      </c>
    </row>
    <row r="8643" spans="1:32" x14ac:dyDescent="0.25">
      <c r="A8643">
        <v>108340</v>
      </c>
      <c r="B8643" t="s">
        <v>14983</v>
      </c>
      <c r="C8643" t="s">
        <v>33</v>
      </c>
      <c r="D8643">
        <v>0</v>
      </c>
      <c r="F8643" t="s">
        <v>12565</v>
      </c>
      <c r="G8643" t="s">
        <v>12569</v>
      </c>
      <c r="H8643" t="s">
        <v>14984</v>
      </c>
      <c r="I8643" t="s">
        <v>37</v>
      </c>
      <c r="J8643" t="s">
        <v>14985</v>
      </c>
      <c r="K8643" t="s">
        <v>14986</v>
      </c>
      <c r="L8643" t="s">
        <v>37</v>
      </c>
      <c r="M8643" t="s">
        <v>12254</v>
      </c>
      <c r="N8643" t="s">
        <v>12254</v>
      </c>
      <c r="O8643" t="s">
        <v>10705</v>
      </c>
      <c r="P8643" t="s">
        <v>12817</v>
      </c>
      <c r="Q8643" t="s">
        <v>13019</v>
      </c>
      <c r="R8643" t="s">
        <v>43</v>
      </c>
      <c r="S8643" t="s">
        <v>44</v>
      </c>
      <c r="T8643" t="s">
        <v>951</v>
      </c>
      <c r="U8643" t="s">
        <v>952</v>
      </c>
      <c r="V8643" t="s">
        <v>1147</v>
      </c>
      <c r="W8643" t="s">
        <v>117</v>
      </c>
      <c r="X8643">
        <v>2</v>
      </c>
      <c r="Y8643">
        <v>0</v>
      </c>
      <c r="Z8643">
        <v>0</v>
      </c>
      <c r="AA8643">
        <v>0</v>
      </c>
      <c r="AB8643">
        <v>5693768</v>
      </c>
      <c r="AC8643" t="s">
        <v>47</v>
      </c>
      <c r="AD8643" t="str">
        <f>+VLOOKUP(T8643,items!$A$2:$D$1255,4,0)</f>
        <v>MUEBLES</v>
      </c>
      <c r="AE8643">
        <f>+VLOOKUP(T8643,Tabla1[],5,0)</f>
        <v>0</v>
      </c>
      <c r="AF8643">
        <f t="shared" si="135"/>
        <v>11</v>
      </c>
    </row>
    <row r="8644" spans="1:32" x14ac:dyDescent="0.25">
      <c r="A8644">
        <v>108340</v>
      </c>
      <c r="B8644" t="s">
        <v>14983</v>
      </c>
      <c r="C8644" t="s">
        <v>33</v>
      </c>
      <c r="D8644">
        <v>0</v>
      </c>
      <c r="F8644" t="s">
        <v>12565</v>
      </c>
      <c r="G8644" t="s">
        <v>12569</v>
      </c>
      <c r="H8644" t="s">
        <v>14984</v>
      </c>
      <c r="I8644" t="s">
        <v>37</v>
      </c>
      <c r="J8644" t="s">
        <v>14985</v>
      </c>
      <c r="K8644" t="s">
        <v>14986</v>
      </c>
      <c r="L8644" t="s">
        <v>37</v>
      </c>
      <c r="M8644" t="s">
        <v>12254</v>
      </c>
      <c r="N8644" t="s">
        <v>12254</v>
      </c>
      <c r="O8644" t="s">
        <v>10705</v>
      </c>
      <c r="P8644" t="s">
        <v>12817</v>
      </c>
      <c r="Q8644" t="s">
        <v>13019</v>
      </c>
      <c r="R8644" t="s">
        <v>43</v>
      </c>
      <c r="S8644" t="s">
        <v>44</v>
      </c>
      <c r="T8644" t="s">
        <v>954</v>
      </c>
      <c r="U8644" t="s">
        <v>955</v>
      </c>
      <c r="V8644" t="s">
        <v>1147</v>
      </c>
      <c r="W8644" t="s">
        <v>117</v>
      </c>
      <c r="X8644">
        <v>1</v>
      </c>
      <c r="Y8644">
        <v>0</v>
      </c>
      <c r="Z8644">
        <v>0</v>
      </c>
      <c r="AA8644">
        <v>0</v>
      </c>
      <c r="AB8644">
        <v>6601037</v>
      </c>
      <c r="AC8644" t="s">
        <v>47</v>
      </c>
      <c r="AD8644" t="str">
        <f>+VLOOKUP(T8644,items!$A$2:$D$1255,4,0)</f>
        <v>MUEBLES</v>
      </c>
      <c r="AE8644">
        <f>+VLOOKUP(T8644,Tabla1[],5,0)</f>
        <v>0</v>
      </c>
      <c r="AF8644">
        <f t="shared" si="135"/>
        <v>11</v>
      </c>
    </row>
    <row r="8645" spans="1:32" x14ac:dyDescent="0.25">
      <c r="A8645">
        <v>108340</v>
      </c>
      <c r="B8645" t="s">
        <v>14983</v>
      </c>
      <c r="C8645" t="s">
        <v>33</v>
      </c>
      <c r="D8645">
        <v>0</v>
      </c>
      <c r="F8645" t="s">
        <v>12565</v>
      </c>
      <c r="G8645" t="s">
        <v>12569</v>
      </c>
      <c r="H8645" t="s">
        <v>14984</v>
      </c>
      <c r="I8645" t="s">
        <v>37</v>
      </c>
      <c r="J8645" t="s">
        <v>14985</v>
      </c>
      <c r="K8645" t="s">
        <v>14986</v>
      </c>
      <c r="L8645" t="s">
        <v>37</v>
      </c>
      <c r="M8645" t="s">
        <v>12254</v>
      </c>
      <c r="N8645" t="s">
        <v>12254</v>
      </c>
      <c r="O8645" t="s">
        <v>10705</v>
      </c>
      <c r="P8645" t="s">
        <v>12817</v>
      </c>
      <c r="Q8645" t="s">
        <v>13019</v>
      </c>
      <c r="R8645" t="s">
        <v>43</v>
      </c>
      <c r="S8645" t="s">
        <v>44</v>
      </c>
      <c r="T8645" t="s">
        <v>5599</v>
      </c>
      <c r="U8645" t="s">
        <v>5600</v>
      </c>
      <c r="W8645" t="s">
        <v>117</v>
      </c>
      <c r="X8645">
        <v>1</v>
      </c>
      <c r="Y8645">
        <v>0</v>
      </c>
      <c r="Z8645">
        <v>0</v>
      </c>
      <c r="AA8645">
        <v>0</v>
      </c>
      <c r="AB8645">
        <v>1987610</v>
      </c>
      <c r="AC8645" t="s">
        <v>47</v>
      </c>
      <c r="AD8645" t="str">
        <f>+VLOOKUP(T8645,items!$A$2:$D$1255,4,0)</f>
        <v>MUEBLES</v>
      </c>
      <c r="AE8645">
        <f>+VLOOKUP(T8645,Tabla1[],5,0)</f>
        <v>0</v>
      </c>
      <c r="AF8645">
        <f t="shared" si="135"/>
        <v>11</v>
      </c>
    </row>
    <row r="8646" spans="1:32" x14ac:dyDescent="0.25">
      <c r="A8646">
        <v>108346</v>
      </c>
      <c r="B8646" t="s">
        <v>1003</v>
      </c>
      <c r="C8646" t="s">
        <v>75</v>
      </c>
      <c r="D8646">
        <v>0</v>
      </c>
      <c r="F8646" t="s">
        <v>175</v>
      </c>
      <c r="G8646" t="s">
        <v>10057</v>
      </c>
      <c r="H8646" t="s">
        <v>37</v>
      </c>
      <c r="I8646" t="s">
        <v>37</v>
      </c>
      <c r="J8646" t="s">
        <v>37</v>
      </c>
      <c r="K8646" t="s">
        <v>37</v>
      </c>
      <c r="L8646" t="s">
        <v>37</v>
      </c>
      <c r="M8646" t="s">
        <v>3355</v>
      </c>
      <c r="N8646" t="s">
        <v>3355</v>
      </c>
      <c r="O8646" t="s">
        <v>375</v>
      </c>
      <c r="P8646" t="s">
        <v>171</v>
      </c>
      <c r="Q8646" t="s">
        <v>171</v>
      </c>
      <c r="R8646" t="s">
        <v>12873</v>
      </c>
      <c r="S8646" t="s">
        <v>256</v>
      </c>
      <c r="T8646" t="s">
        <v>11512</v>
      </c>
      <c r="U8646" t="s">
        <v>11513</v>
      </c>
      <c r="X8646">
        <v>1</v>
      </c>
      <c r="Y8646">
        <v>0</v>
      </c>
      <c r="Z8646">
        <v>0</v>
      </c>
      <c r="AA8646">
        <v>0</v>
      </c>
      <c r="AB8646">
        <v>0</v>
      </c>
      <c r="AC8646" t="s">
        <v>285</v>
      </c>
      <c r="AD8646">
        <f>+VLOOKUP(T8646,items!$A$2:$D$1255,4,0)</f>
        <v>0</v>
      </c>
      <c r="AE8646">
        <f>+VLOOKUP(T8646,Tabla1[],5,0)</f>
        <v>0</v>
      </c>
      <c r="AF8646">
        <f t="shared" si="135"/>
        <v>10</v>
      </c>
    </row>
    <row r="8647" spans="1:32" x14ac:dyDescent="0.25">
      <c r="A8647">
        <v>108346</v>
      </c>
      <c r="B8647" t="s">
        <v>1003</v>
      </c>
      <c r="C8647" t="s">
        <v>75</v>
      </c>
      <c r="D8647">
        <v>0</v>
      </c>
      <c r="F8647" t="s">
        <v>175</v>
      </c>
      <c r="G8647" t="s">
        <v>10057</v>
      </c>
      <c r="H8647" t="s">
        <v>37</v>
      </c>
      <c r="I8647" t="s">
        <v>37</v>
      </c>
      <c r="J8647" t="s">
        <v>37</v>
      </c>
      <c r="K8647" t="s">
        <v>37</v>
      </c>
      <c r="L8647" t="s">
        <v>37</v>
      </c>
      <c r="M8647" t="s">
        <v>3355</v>
      </c>
      <c r="N8647" t="s">
        <v>3355</v>
      </c>
      <c r="O8647" t="s">
        <v>375</v>
      </c>
      <c r="P8647" t="s">
        <v>171</v>
      </c>
      <c r="Q8647" t="s">
        <v>171</v>
      </c>
      <c r="R8647" t="s">
        <v>12873</v>
      </c>
      <c r="S8647" t="s">
        <v>256</v>
      </c>
      <c r="T8647" t="s">
        <v>1536</v>
      </c>
      <c r="U8647" t="s">
        <v>1537</v>
      </c>
      <c r="X8647">
        <v>1</v>
      </c>
      <c r="Y8647">
        <v>0</v>
      </c>
      <c r="Z8647">
        <v>0</v>
      </c>
      <c r="AA8647">
        <v>0</v>
      </c>
      <c r="AB8647">
        <v>0</v>
      </c>
      <c r="AC8647" t="s">
        <v>285</v>
      </c>
      <c r="AD8647">
        <f>+VLOOKUP(T8647,items!$A$2:$D$1255,4,0)</f>
        <v>0</v>
      </c>
      <c r="AE8647">
        <f>+VLOOKUP(T8647,Tabla1[],5,0)</f>
        <v>0</v>
      </c>
      <c r="AF8647">
        <f t="shared" si="135"/>
        <v>10</v>
      </c>
    </row>
    <row r="8648" spans="1:32" x14ac:dyDescent="0.25">
      <c r="A8648">
        <v>108349</v>
      </c>
      <c r="B8648" t="s">
        <v>6422</v>
      </c>
      <c r="C8648" t="s">
        <v>33</v>
      </c>
      <c r="D8648">
        <v>0</v>
      </c>
      <c r="F8648" t="s">
        <v>12565</v>
      </c>
      <c r="G8648" t="s">
        <v>6299</v>
      </c>
      <c r="H8648" t="s">
        <v>14987</v>
      </c>
      <c r="I8648" t="s">
        <v>37</v>
      </c>
      <c r="J8648" t="s">
        <v>37</v>
      </c>
      <c r="K8648" t="s">
        <v>37</v>
      </c>
      <c r="L8648" t="s">
        <v>37</v>
      </c>
      <c r="M8648" t="s">
        <v>3357</v>
      </c>
      <c r="N8648" t="s">
        <v>3357</v>
      </c>
      <c r="O8648" t="s">
        <v>10707</v>
      </c>
      <c r="P8648" t="s">
        <v>11464</v>
      </c>
      <c r="Q8648" t="s">
        <v>13658</v>
      </c>
      <c r="R8648" t="s">
        <v>107</v>
      </c>
      <c r="S8648" t="s">
        <v>128</v>
      </c>
      <c r="T8648" t="s">
        <v>6068</v>
      </c>
      <c r="U8648" t="s">
        <v>6069</v>
      </c>
      <c r="X8648">
        <v>5</v>
      </c>
      <c r="Y8648">
        <v>0</v>
      </c>
      <c r="Z8648">
        <v>0</v>
      </c>
      <c r="AA8648">
        <v>0</v>
      </c>
      <c r="AB8648">
        <v>12000</v>
      </c>
      <c r="AC8648" t="s">
        <v>47</v>
      </c>
      <c r="AD8648">
        <f>+VLOOKUP(T8648,items!$A$2:$D$1255,4,0)</f>
        <v>0</v>
      </c>
      <c r="AE8648">
        <f>+VLOOKUP(T8648,Tabla1[],5,0)</f>
        <v>0</v>
      </c>
      <c r="AF8648">
        <f t="shared" si="135"/>
        <v>11</v>
      </c>
    </row>
    <row r="8649" spans="1:32" x14ac:dyDescent="0.25">
      <c r="A8649">
        <v>108349</v>
      </c>
      <c r="B8649" t="s">
        <v>6422</v>
      </c>
      <c r="C8649" t="s">
        <v>33</v>
      </c>
      <c r="D8649">
        <v>0</v>
      </c>
      <c r="F8649" t="s">
        <v>12565</v>
      </c>
      <c r="G8649" t="s">
        <v>6299</v>
      </c>
      <c r="H8649" t="s">
        <v>14987</v>
      </c>
      <c r="I8649" t="s">
        <v>37</v>
      </c>
      <c r="J8649" t="s">
        <v>37</v>
      </c>
      <c r="K8649" t="s">
        <v>37</v>
      </c>
      <c r="L8649" t="s">
        <v>37</v>
      </c>
      <c r="M8649" t="s">
        <v>3357</v>
      </c>
      <c r="N8649" t="s">
        <v>3357</v>
      </c>
      <c r="O8649" t="s">
        <v>10707</v>
      </c>
      <c r="P8649" t="s">
        <v>11464</v>
      </c>
      <c r="Q8649" t="s">
        <v>13658</v>
      </c>
      <c r="R8649" t="s">
        <v>107</v>
      </c>
      <c r="S8649" t="s">
        <v>128</v>
      </c>
      <c r="T8649" t="s">
        <v>2605</v>
      </c>
      <c r="U8649" t="s">
        <v>2606</v>
      </c>
      <c r="X8649">
        <v>2</v>
      </c>
      <c r="Y8649">
        <v>0</v>
      </c>
      <c r="Z8649">
        <v>0</v>
      </c>
      <c r="AA8649">
        <v>0</v>
      </c>
      <c r="AB8649">
        <v>1679860</v>
      </c>
      <c r="AC8649" t="s">
        <v>47</v>
      </c>
      <c r="AD8649">
        <f>+VLOOKUP(T8649,items!$A$2:$D$1255,4,0)</f>
        <v>0</v>
      </c>
      <c r="AE8649">
        <f>+VLOOKUP(T8649,Tabla1[],5,0)</f>
        <v>0</v>
      </c>
      <c r="AF8649">
        <f t="shared" si="135"/>
        <v>11</v>
      </c>
    </row>
    <row r="8650" spans="1:32" x14ac:dyDescent="0.25">
      <c r="A8650">
        <v>108349</v>
      </c>
      <c r="B8650" t="s">
        <v>6422</v>
      </c>
      <c r="C8650" t="s">
        <v>33</v>
      </c>
      <c r="D8650">
        <v>0</v>
      </c>
      <c r="F8650" t="s">
        <v>12565</v>
      </c>
      <c r="G8650" t="s">
        <v>6299</v>
      </c>
      <c r="H8650" t="s">
        <v>14987</v>
      </c>
      <c r="I8650" t="s">
        <v>37</v>
      </c>
      <c r="J8650" t="s">
        <v>37</v>
      </c>
      <c r="K8650" t="s">
        <v>37</v>
      </c>
      <c r="L8650" t="s">
        <v>37</v>
      </c>
      <c r="M8650" t="s">
        <v>3357</v>
      </c>
      <c r="N8650" t="s">
        <v>3357</v>
      </c>
      <c r="O8650" t="s">
        <v>10707</v>
      </c>
      <c r="P8650" t="s">
        <v>11464</v>
      </c>
      <c r="Q8650" t="s">
        <v>13658</v>
      </c>
      <c r="R8650" t="s">
        <v>107</v>
      </c>
      <c r="S8650" t="s">
        <v>128</v>
      </c>
      <c r="T8650" t="s">
        <v>1062</v>
      </c>
      <c r="U8650" t="s">
        <v>6030</v>
      </c>
      <c r="V8650" t="s">
        <v>1182</v>
      </c>
      <c r="X8650">
        <v>2</v>
      </c>
      <c r="Y8650">
        <v>0</v>
      </c>
      <c r="Z8650">
        <v>0</v>
      </c>
      <c r="AA8650">
        <v>0</v>
      </c>
      <c r="AB8650">
        <v>2539058</v>
      </c>
      <c r="AC8650" t="s">
        <v>47</v>
      </c>
      <c r="AD8650">
        <f>+VLOOKUP(T8650,items!$A$2:$D$1255,4,0)</f>
        <v>0</v>
      </c>
      <c r="AE8650">
        <f>+VLOOKUP(T8650,Tabla1[],5,0)</f>
        <v>0</v>
      </c>
      <c r="AF8650">
        <f t="shared" si="135"/>
        <v>11</v>
      </c>
    </row>
    <row r="8651" spans="1:32" x14ac:dyDescent="0.25">
      <c r="A8651">
        <v>108350</v>
      </c>
      <c r="B8651" t="s">
        <v>14988</v>
      </c>
      <c r="C8651" t="s">
        <v>75</v>
      </c>
      <c r="D8651">
        <v>0</v>
      </c>
      <c r="F8651" t="s">
        <v>12565</v>
      </c>
      <c r="G8651" t="s">
        <v>6292</v>
      </c>
      <c r="H8651" t="s">
        <v>14989</v>
      </c>
      <c r="I8651" t="s">
        <v>37</v>
      </c>
      <c r="J8651" t="s">
        <v>14990</v>
      </c>
      <c r="K8651" t="s">
        <v>14991</v>
      </c>
      <c r="L8651" t="s">
        <v>37</v>
      </c>
      <c r="M8651" t="s">
        <v>6296</v>
      </c>
      <c r="N8651" t="s">
        <v>6296</v>
      </c>
      <c r="O8651" t="s">
        <v>10703</v>
      </c>
      <c r="P8651" t="s">
        <v>3355</v>
      </c>
      <c r="Q8651" t="s">
        <v>3355</v>
      </c>
      <c r="R8651" t="s">
        <v>43</v>
      </c>
      <c r="S8651" t="s">
        <v>108</v>
      </c>
      <c r="T8651" t="s">
        <v>1001</v>
      </c>
      <c r="U8651" t="s">
        <v>8939</v>
      </c>
      <c r="X8651">
        <v>1</v>
      </c>
      <c r="Y8651">
        <v>3500</v>
      </c>
      <c r="Z8651">
        <v>0</v>
      </c>
      <c r="AA8651">
        <v>5000</v>
      </c>
      <c r="AB8651">
        <v>481250</v>
      </c>
      <c r="AC8651" t="s">
        <v>47</v>
      </c>
      <c r="AD8651" t="e">
        <f>+VLOOKUP(T8651,items!$A$2:$D$1255,4,0)</f>
        <v>#N/A</v>
      </c>
      <c r="AE8651" t="e">
        <f>+VLOOKUP(T8651,Tabla1[],5,0)</f>
        <v>#N/A</v>
      </c>
      <c r="AF8651">
        <f t="shared" si="135"/>
        <v>10</v>
      </c>
    </row>
    <row r="8652" spans="1:32" x14ac:dyDescent="0.25">
      <c r="A8652">
        <v>108350</v>
      </c>
      <c r="B8652" t="s">
        <v>14988</v>
      </c>
      <c r="C8652" t="s">
        <v>75</v>
      </c>
      <c r="D8652">
        <v>0</v>
      </c>
      <c r="F8652" t="s">
        <v>12565</v>
      </c>
      <c r="G8652" t="s">
        <v>6292</v>
      </c>
      <c r="H8652" t="s">
        <v>14989</v>
      </c>
      <c r="I8652" t="s">
        <v>37</v>
      </c>
      <c r="J8652" t="s">
        <v>14990</v>
      </c>
      <c r="K8652" t="s">
        <v>14991</v>
      </c>
      <c r="L8652" t="s">
        <v>37</v>
      </c>
      <c r="M8652" t="s">
        <v>6296</v>
      </c>
      <c r="N8652" t="s">
        <v>6296</v>
      </c>
      <c r="O8652" t="s">
        <v>10703</v>
      </c>
      <c r="P8652" t="s">
        <v>3355</v>
      </c>
      <c r="Q8652" t="s">
        <v>3355</v>
      </c>
      <c r="R8652" t="s">
        <v>43</v>
      </c>
      <c r="S8652" t="s">
        <v>108</v>
      </c>
      <c r="T8652" t="s">
        <v>618</v>
      </c>
      <c r="U8652" t="s">
        <v>619</v>
      </c>
      <c r="X8652">
        <v>1</v>
      </c>
      <c r="Y8652">
        <v>0</v>
      </c>
      <c r="Z8652">
        <v>0</v>
      </c>
      <c r="AA8652">
        <v>0</v>
      </c>
      <c r="AB8652">
        <v>100000</v>
      </c>
      <c r="AC8652" t="s">
        <v>47</v>
      </c>
      <c r="AD8652">
        <f>+VLOOKUP(T8652,items!$A$2:$D$1255,4,0)</f>
        <v>0</v>
      </c>
      <c r="AE8652">
        <f>+VLOOKUP(T8652,Tabla1[],5,0)</f>
        <v>0</v>
      </c>
      <c r="AF8652">
        <f t="shared" si="135"/>
        <v>10</v>
      </c>
    </row>
    <row r="8653" spans="1:32" x14ac:dyDescent="0.25">
      <c r="A8653">
        <v>108360</v>
      </c>
      <c r="B8653" t="s">
        <v>1311</v>
      </c>
      <c r="C8653" t="s">
        <v>75</v>
      </c>
      <c r="D8653">
        <v>0</v>
      </c>
      <c r="F8653" t="s">
        <v>12565</v>
      </c>
      <c r="G8653" t="s">
        <v>8608</v>
      </c>
      <c r="H8653" t="s">
        <v>14992</v>
      </c>
      <c r="I8653" t="s">
        <v>37</v>
      </c>
      <c r="J8653" t="s">
        <v>14993</v>
      </c>
      <c r="K8653" t="s">
        <v>14994</v>
      </c>
      <c r="L8653" t="s">
        <v>37</v>
      </c>
      <c r="M8653" t="s">
        <v>12566</v>
      </c>
      <c r="N8653" t="s">
        <v>12566</v>
      </c>
      <c r="O8653" t="s">
        <v>10656</v>
      </c>
      <c r="P8653" t="s">
        <v>3391</v>
      </c>
      <c r="Q8653" t="s">
        <v>3391</v>
      </c>
      <c r="R8653" t="s">
        <v>127</v>
      </c>
      <c r="S8653" t="s">
        <v>346</v>
      </c>
      <c r="T8653" t="s">
        <v>1426</v>
      </c>
      <c r="U8653" t="s">
        <v>1427</v>
      </c>
      <c r="X8653">
        <v>25</v>
      </c>
      <c r="Y8653">
        <v>0</v>
      </c>
      <c r="Z8653">
        <v>0</v>
      </c>
      <c r="AA8653">
        <v>0</v>
      </c>
      <c r="AB8653">
        <v>1315000</v>
      </c>
      <c r="AC8653" t="s">
        <v>47</v>
      </c>
      <c r="AD8653">
        <f>+VLOOKUP(T8653,items!$A$2:$D$1255,4,0)</f>
        <v>0</v>
      </c>
      <c r="AE8653">
        <f>+VLOOKUP(T8653,Tabla1[],5,0)</f>
        <v>0</v>
      </c>
      <c r="AF8653">
        <f t="shared" si="135"/>
        <v>10</v>
      </c>
    </row>
    <row r="8654" spans="1:32" x14ac:dyDescent="0.25">
      <c r="A8654">
        <v>108366</v>
      </c>
      <c r="B8654" t="s">
        <v>14995</v>
      </c>
      <c r="C8654" t="s">
        <v>75</v>
      </c>
      <c r="D8654">
        <v>0</v>
      </c>
      <c r="F8654" t="s">
        <v>6292</v>
      </c>
      <c r="G8654" t="s">
        <v>12569</v>
      </c>
      <c r="H8654" t="s">
        <v>14996</v>
      </c>
      <c r="I8654" t="s">
        <v>14997</v>
      </c>
      <c r="J8654" t="s">
        <v>37</v>
      </c>
      <c r="K8654" t="s">
        <v>37</v>
      </c>
      <c r="L8654" t="s">
        <v>37</v>
      </c>
      <c r="M8654" t="s">
        <v>10703</v>
      </c>
      <c r="N8654" t="s">
        <v>12980</v>
      </c>
      <c r="O8654" t="s">
        <v>12872</v>
      </c>
      <c r="P8654" t="s">
        <v>13020</v>
      </c>
      <c r="Q8654" t="s">
        <v>13658</v>
      </c>
      <c r="R8654" t="s">
        <v>11774</v>
      </c>
      <c r="S8654" t="s">
        <v>64</v>
      </c>
      <c r="T8654" t="s">
        <v>429</v>
      </c>
      <c r="U8654" t="s">
        <v>430</v>
      </c>
      <c r="X8654">
        <v>1</v>
      </c>
      <c r="Y8654">
        <v>0</v>
      </c>
      <c r="Z8654">
        <v>0</v>
      </c>
      <c r="AA8654">
        <v>0</v>
      </c>
      <c r="AB8654">
        <v>183852</v>
      </c>
      <c r="AC8654" t="s">
        <v>3553</v>
      </c>
      <c r="AD8654">
        <f>+VLOOKUP(T8654,items!$A$2:$D$1255,4,0)</f>
        <v>0</v>
      </c>
      <c r="AE8654">
        <f>+VLOOKUP(T8654,Tabla1[],5,0)</f>
        <v>0</v>
      </c>
      <c r="AF8654">
        <f t="shared" si="135"/>
        <v>11</v>
      </c>
    </row>
    <row r="8655" spans="1:32" x14ac:dyDescent="0.25">
      <c r="A8655">
        <v>108366</v>
      </c>
      <c r="B8655" t="s">
        <v>14995</v>
      </c>
      <c r="C8655" t="s">
        <v>75</v>
      </c>
      <c r="D8655">
        <v>0</v>
      </c>
      <c r="F8655" t="s">
        <v>6292</v>
      </c>
      <c r="G8655" t="s">
        <v>12569</v>
      </c>
      <c r="H8655" t="s">
        <v>14996</v>
      </c>
      <c r="I8655" t="s">
        <v>14997</v>
      </c>
      <c r="J8655" t="s">
        <v>37</v>
      </c>
      <c r="K8655" t="s">
        <v>37</v>
      </c>
      <c r="L8655" t="s">
        <v>37</v>
      </c>
      <c r="M8655" t="s">
        <v>10703</v>
      </c>
      <c r="N8655" t="s">
        <v>12980</v>
      </c>
      <c r="O8655" t="s">
        <v>12872</v>
      </c>
      <c r="P8655" t="s">
        <v>13020</v>
      </c>
      <c r="Q8655" t="s">
        <v>13658</v>
      </c>
      <c r="R8655" t="s">
        <v>11774</v>
      </c>
      <c r="S8655" t="s">
        <v>64</v>
      </c>
      <c r="T8655" t="s">
        <v>91</v>
      </c>
      <c r="U8655" t="s">
        <v>92</v>
      </c>
      <c r="W8655" t="s">
        <v>111</v>
      </c>
      <c r="X8655">
        <v>1</v>
      </c>
      <c r="Y8655">
        <v>4800</v>
      </c>
      <c r="Z8655">
        <v>2380</v>
      </c>
      <c r="AA8655">
        <v>0</v>
      </c>
      <c r="AB8655">
        <v>9797727</v>
      </c>
      <c r="AC8655" t="s">
        <v>3553</v>
      </c>
      <c r="AD8655" t="str">
        <f>+VLOOKUP(T8655,items!$A$2:$D$1255,4,0)</f>
        <v>FLEXIGLASS</v>
      </c>
      <c r="AE8655">
        <f>+VLOOKUP(T8655,Tabla1[],5,0)</f>
        <v>0</v>
      </c>
      <c r="AF8655">
        <f t="shared" si="135"/>
        <v>11</v>
      </c>
    </row>
    <row r="8656" spans="1:32" x14ac:dyDescent="0.25">
      <c r="A8656">
        <v>108366</v>
      </c>
      <c r="B8656" t="s">
        <v>14995</v>
      </c>
      <c r="C8656" t="s">
        <v>75</v>
      </c>
      <c r="D8656">
        <v>0</v>
      </c>
      <c r="F8656" t="s">
        <v>6292</v>
      </c>
      <c r="G8656" t="s">
        <v>12569</v>
      </c>
      <c r="H8656" t="s">
        <v>14996</v>
      </c>
      <c r="I8656" t="s">
        <v>14997</v>
      </c>
      <c r="J8656" t="s">
        <v>37</v>
      </c>
      <c r="K8656" t="s">
        <v>37</v>
      </c>
      <c r="L8656" t="s">
        <v>37</v>
      </c>
      <c r="M8656" t="s">
        <v>10703</v>
      </c>
      <c r="N8656" t="s">
        <v>12980</v>
      </c>
      <c r="O8656" t="s">
        <v>12872</v>
      </c>
      <c r="P8656" t="s">
        <v>13020</v>
      </c>
      <c r="Q8656" t="s">
        <v>13658</v>
      </c>
      <c r="R8656" t="s">
        <v>11774</v>
      </c>
      <c r="S8656" t="s">
        <v>64</v>
      </c>
      <c r="T8656" t="s">
        <v>8784</v>
      </c>
      <c r="U8656" t="s">
        <v>8785</v>
      </c>
      <c r="X8656">
        <v>1</v>
      </c>
      <c r="Y8656">
        <v>0</v>
      </c>
      <c r="Z8656">
        <v>0</v>
      </c>
      <c r="AA8656">
        <v>0</v>
      </c>
      <c r="AB8656">
        <v>325350</v>
      </c>
      <c r="AC8656" t="s">
        <v>3553</v>
      </c>
      <c r="AD8656">
        <f>+VLOOKUP(T8656,items!$A$2:$D$1255,4,0)</f>
        <v>0</v>
      </c>
      <c r="AE8656">
        <f>+VLOOKUP(T8656,Tabla1[],5,0)</f>
        <v>0</v>
      </c>
      <c r="AF8656">
        <f t="shared" si="135"/>
        <v>11</v>
      </c>
    </row>
    <row r="8657" spans="1:32" x14ac:dyDescent="0.25">
      <c r="A8657">
        <v>108366</v>
      </c>
      <c r="B8657" t="s">
        <v>14995</v>
      </c>
      <c r="C8657" t="s">
        <v>75</v>
      </c>
      <c r="D8657">
        <v>0</v>
      </c>
      <c r="F8657" t="s">
        <v>6292</v>
      </c>
      <c r="G8657" t="s">
        <v>12569</v>
      </c>
      <c r="H8657" t="s">
        <v>14996</v>
      </c>
      <c r="I8657" t="s">
        <v>14997</v>
      </c>
      <c r="J8657" t="s">
        <v>37</v>
      </c>
      <c r="K8657" t="s">
        <v>37</v>
      </c>
      <c r="L8657" t="s">
        <v>37</v>
      </c>
      <c r="M8657" t="s">
        <v>10703</v>
      </c>
      <c r="N8657" t="s">
        <v>12980</v>
      </c>
      <c r="O8657" t="s">
        <v>12872</v>
      </c>
      <c r="P8657" t="s">
        <v>13020</v>
      </c>
      <c r="Q8657" t="s">
        <v>13658</v>
      </c>
      <c r="R8657" t="s">
        <v>11774</v>
      </c>
      <c r="S8657" t="s">
        <v>64</v>
      </c>
      <c r="T8657" t="s">
        <v>8786</v>
      </c>
      <c r="U8657" t="s">
        <v>8787</v>
      </c>
      <c r="X8657">
        <v>1</v>
      </c>
      <c r="Y8657">
        <v>0</v>
      </c>
      <c r="Z8657">
        <v>0</v>
      </c>
      <c r="AA8657">
        <v>0</v>
      </c>
      <c r="AB8657">
        <v>698400</v>
      </c>
      <c r="AC8657" t="s">
        <v>3553</v>
      </c>
      <c r="AD8657">
        <f>+VLOOKUP(T8657,items!$A$2:$D$1255,4,0)</f>
        <v>0</v>
      </c>
      <c r="AE8657">
        <f>+VLOOKUP(T8657,Tabla1[],5,0)</f>
        <v>0</v>
      </c>
      <c r="AF8657">
        <f t="shared" si="135"/>
        <v>11</v>
      </c>
    </row>
    <row r="8658" spans="1:32" x14ac:dyDescent="0.25">
      <c r="A8658">
        <v>108367</v>
      </c>
      <c r="B8658" t="s">
        <v>14998</v>
      </c>
      <c r="C8658" t="s">
        <v>75</v>
      </c>
      <c r="D8658">
        <v>0</v>
      </c>
      <c r="F8658" t="s">
        <v>6292</v>
      </c>
      <c r="G8658" t="s">
        <v>6292</v>
      </c>
      <c r="H8658" t="s">
        <v>14999</v>
      </c>
      <c r="I8658" t="s">
        <v>37</v>
      </c>
      <c r="J8658" t="s">
        <v>15000</v>
      </c>
      <c r="K8658" t="s">
        <v>15001</v>
      </c>
      <c r="L8658" t="s">
        <v>37</v>
      </c>
      <c r="M8658" t="s">
        <v>6296</v>
      </c>
      <c r="N8658" t="s">
        <v>6296</v>
      </c>
      <c r="O8658" t="s">
        <v>8608</v>
      </c>
      <c r="P8658" t="s">
        <v>12569</v>
      </c>
      <c r="Q8658" t="s">
        <v>12569</v>
      </c>
      <c r="R8658" t="s">
        <v>127</v>
      </c>
      <c r="S8658" t="s">
        <v>164</v>
      </c>
      <c r="T8658" t="s">
        <v>2142</v>
      </c>
      <c r="U8658" t="s">
        <v>2143</v>
      </c>
      <c r="X8658">
        <v>2</v>
      </c>
      <c r="Y8658">
        <v>0</v>
      </c>
      <c r="Z8658">
        <v>0</v>
      </c>
      <c r="AA8658">
        <v>0</v>
      </c>
      <c r="AB8658">
        <v>12000</v>
      </c>
      <c r="AC8658" t="s">
        <v>47</v>
      </c>
      <c r="AD8658">
        <f>+VLOOKUP(T8658,items!$A$2:$D$1255,4,0)</f>
        <v>0</v>
      </c>
      <c r="AE8658">
        <f>+VLOOKUP(T8658,Tabla1[],5,0)</f>
        <v>0</v>
      </c>
      <c r="AF8658">
        <f t="shared" si="135"/>
        <v>9</v>
      </c>
    </row>
    <row r="8659" spans="1:32" x14ac:dyDescent="0.25">
      <c r="A8659">
        <v>108367</v>
      </c>
      <c r="B8659" t="s">
        <v>14998</v>
      </c>
      <c r="C8659" t="s">
        <v>75</v>
      </c>
      <c r="D8659">
        <v>0</v>
      </c>
      <c r="F8659" t="s">
        <v>6292</v>
      </c>
      <c r="G8659" t="s">
        <v>6292</v>
      </c>
      <c r="H8659" t="s">
        <v>14999</v>
      </c>
      <c r="I8659" t="s">
        <v>37</v>
      </c>
      <c r="J8659" t="s">
        <v>15000</v>
      </c>
      <c r="K8659" t="s">
        <v>15001</v>
      </c>
      <c r="L8659" t="s">
        <v>37</v>
      </c>
      <c r="M8659" t="s">
        <v>6296</v>
      </c>
      <c r="N8659" t="s">
        <v>6296</v>
      </c>
      <c r="O8659" t="s">
        <v>8608</v>
      </c>
      <c r="P8659" t="s">
        <v>12569</v>
      </c>
      <c r="Q8659" t="s">
        <v>12569</v>
      </c>
      <c r="R8659" t="s">
        <v>127</v>
      </c>
      <c r="S8659" t="s">
        <v>164</v>
      </c>
      <c r="T8659" t="s">
        <v>4224</v>
      </c>
      <c r="U8659" t="s">
        <v>4225</v>
      </c>
      <c r="X8659">
        <v>2</v>
      </c>
      <c r="Y8659">
        <v>0</v>
      </c>
      <c r="Z8659">
        <v>0</v>
      </c>
      <c r="AA8659">
        <v>0</v>
      </c>
      <c r="AB8659">
        <v>30000</v>
      </c>
      <c r="AC8659" t="s">
        <v>47</v>
      </c>
      <c r="AD8659">
        <f>+VLOOKUP(T8659,items!$A$2:$D$1255,4,0)</f>
        <v>0</v>
      </c>
      <c r="AE8659">
        <f>+VLOOKUP(T8659,Tabla1[],5,0)</f>
        <v>0</v>
      </c>
      <c r="AF8659">
        <f t="shared" si="135"/>
        <v>9</v>
      </c>
    </row>
    <row r="8660" spans="1:32" x14ac:dyDescent="0.25">
      <c r="A8660">
        <v>108371</v>
      </c>
      <c r="B8660" t="s">
        <v>15002</v>
      </c>
      <c r="C8660" t="s">
        <v>75</v>
      </c>
      <c r="D8660">
        <v>0</v>
      </c>
      <c r="F8660" t="s">
        <v>6292</v>
      </c>
      <c r="G8660" t="s">
        <v>12746</v>
      </c>
      <c r="H8660" t="s">
        <v>15003</v>
      </c>
      <c r="I8660" t="s">
        <v>37</v>
      </c>
      <c r="J8660" t="s">
        <v>15004</v>
      </c>
      <c r="K8660" t="s">
        <v>15005</v>
      </c>
      <c r="L8660" t="s">
        <v>37</v>
      </c>
      <c r="M8660" t="s">
        <v>8608</v>
      </c>
      <c r="N8660" t="s">
        <v>8608</v>
      </c>
      <c r="O8660" t="s">
        <v>12569</v>
      </c>
      <c r="P8660" t="s">
        <v>371</v>
      </c>
      <c r="Q8660" t="s">
        <v>371</v>
      </c>
      <c r="R8660" t="s">
        <v>127</v>
      </c>
      <c r="S8660" t="s">
        <v>164</v>
      </c>
      <c r="T8660" t="s">
        <v>2989</v>
      </c>
      <c r="U8660" t="s">
        <v>688</v>
      </c>
      <c r="X8660">
        <v>10</v>
      </c>
      <c r="Y8660">
        <v>0</v>
      </c>
      <c r="Z8660">
        <v>0</v>
      </c>
      <c r="AA8660">
        <v>0</v>
      </c>
      <c r="AB8660">
        <v>526000</v>
      </c>
      <c r="AC8660" t="s">
        <v>47</v>
      </c>
      <c r="AD8660">
        <f>+VLOOKUP(T8660,items!$A$2:$D$1255,4,0)</f>
        <v>0</v>
      </c>
      <c r="AE8660">
        <f>+VLOOKUP(T8660,Tabla1[],5,0)</f>
        <v>0</v>
      </c>
      <c r="AF8660">
        <f t="shared" si="135"/>
        <v>9</v>
      </c>
    </row>
    <row r="8661" spans="1:32" x14ac:dyDescent="0.25">
      <c r="A8661">
        <v>108371</v>
      </c>
      <c r="B8661" t="s">
        <v>15002</v>
      </c>
      <c r="C8661" t="s">
        <v>75</v>
      </c>
      <c r="D8661">
        <v>0</v>
      </c>
      <c r="F8661" t="s">
        <v>6292</v>
      </c>
      <c r="G8661" t="s">
        <v>12746</v>
      </c>
      <c r="H8661" t="s">
        <v>15003</v>
      </c>
      <c r="I8661" t="s">
        <v>37</v>
      </c>
      <c r="J8661" t="s">
        <v>15004</v>
      </c>
      <c r="K8661" t="s">
        <v>15005</v>
      </c>
      <c r="L8661" t="s">
        <v>37</v>
      </c>
      <c r="M8661" t="s">
        <v>8608</v>
      </c>
      <c r="N8661" t="s">
        <v>8608</v>
      </c>
      <c r="O8661" t="s">
        <v>12569</v>
      </c>
      <c r="P8661" t="s">
        <v>371</v>
      </c>
      <c r="Q8661" t="s">
        <v>371</v>
      </c>
      <c r="R8661" t="s">
        <v>127</v>
      </c>
      <c r="S8661" t="s">
        <v>164</v>
      </c>
      <c r="T8661" t="s">
        <v>2662</v>
      </c>
      <c r="U8661" t="s">
        <v>2663</v>
      </c>
      <c r="X8661">
        <v>8.5</v>
      </c>
      <c r="Y8661">
        <v>0</v>
      </c>
      <c r="Z8661">
        <v>0</v>
      </c>
      <c r="AA8661">
        <v>0</v>
      </c>
      <c r="AB8661">
        <v>447100</v>
      </c>
      <c r="AC8661" t="s">
        <v>47</v>
      </c>
      <c r="AD8661">
        <f>+VLOOKUP(T8661,items!$A$2:$D$1255,4,0)</f>
        <v>0</v>
      </c>
      <c r="AE8661">
        <f>+VLOOKUP(T8661,Tabla1[],5,0)</f>
        <v>0</v>
      </c>
      <c r="AF8661">
        <f t="shared" si="135"/>
        <v>9</v>
      </c>
    </row>
    <row r="8662" spans="1:32" x14ac:dyDescent="0.25">
      <c r="A8662">
        <v>108376</v>
      </c>
      <c r="B8662" t="s">
        <v>3703</v>
      </c>
      <c r="C8662" t="s">
        <v>75</v>
      </c>
      <c r="D8662">
        <v>0</v>
      </c>
      <c r="F8662" t="s">
        <v>6292</v>
      </c>
      <c r="G8662" t="s">
        <v>6296</v>
      </c>
      <c r="H8662" t="s">
        <v>15006</v>
      </c>
      <c r="I8662" t="s">
        <v>15007</v>
      </c>
      <c r="J8662" t="s">
        <v>15008</v>
      </c>
      <c r="K8662" t="s">
        <v>15009</v>
      </c>
      <c r="L8662" t="s">
        <v>37</v>
      </c>
      <c r="M8662" t="s">
        <v>12746</v>
      </c>
      <c r="N8662" t="s">
        <v>12566</v>
      </c>
      <c r="O8662" t="s">
        <v>10656</v>
      </c>
      <c r="P8662" t="s">
        <v>3391</v>
      </c>
      <c r="Q8662" t="s">
        <v>3391</v>
      </c>
      <c r="R8662" t="s">
        <v>127</v>
      </c>
      <c r="S8662" t="s">
        <v>164</v>
      </c>
      <c r="T8662" t="s">
        <v>857</v>
      </c>
      <c r="U8662" t="s">
        <v>858</v>
      </c>
      <c r="V8662" t="s">
        <v>2241</v>
      </c>
      <c r="W8662" t="s">
        <v>1095</v>
      </c>
      <c r="X8662">
        <v>1</v>
      </c>
      <c r="Y8662">
        <v>6000</v>
      </c>
      <c r="Z8662">
        <v>0</v>
      </c>
      <c r="AA8662">
        <v>2000</v>
      </c>
      <c r="AB8662">
        <v>3892000</v>
      </c>
      <c r="AC8662" t="s">
        <v>47</v>
      </c>
      <c r="AD8662" t="str">
        <f>+VLOOKUP(T8662,items!$A$2:$D$1255,4,0)</f>
        <v>SOMBRALINA</v>
      </c>
      <c r="AE8662" t="str">
        <f>+VLOOKUP(T8662,Tabla1[],5,0)</f>
        <v>MANUAL</v>
      </c>
      <c r="AF8662">
        <f t="shared" si="135"/>
        <v>10</v>
      </c>
    </row>
    <row r="8663" spans="1:32" x14ac:dyDescent="0.25">
      <c r="A8663">
        <v>108379</v>
      </c>
      <c r="B8663" t="s">
        <v>3554</v>
      </c>
      <c r="C8663" t="s">
        <v>75</v>
      </c>
      <c r="D8663">
        <v>0</v>
      </c>
      <c r="F8663" t="s">
        <v>6292</v>
      </c>
      <c r="G8663" t="s">
        <v>6292</v>
      </c>
      <c r="H8663" t="s">
        <v>15010</v>
      </c>
      <c r="I8663" t="s">
        <v>37</v>
      </c>
      <c r="J8663" t="s">
        <v>15011</v>
      </c>
      <c r="K8663" t="s">
        <v>15012</v>
      </c>
      <c r="L8663" t="s">
        <v>37</v>
      </c>
      <c r="M8663" t="s">
        <v>6296</v>
      </c>
      <c r="N8663" t="s">
        <v>6296</v>
      </c>
      <c r="O8663" t="s">
        <v>8608</v>
      </c>
      <c r="P8663" t="s">
        <v>12569</v>
      </c>
      <c r="Q8663" t="s">
        <v>12569</v>
      </c>
      <c r="R8663" t="s">
        <v>127</v>
      </c>
      <c r="S8663" t="s">
        <v>164</v>
      </c>
      <c r="T8663" t="s">
        <v>4925</v>
      </c>
      <c r="U8663" t="s">
        <v>1024</v>
      </c>
      <c r="X8663">
        <v>6</v>
      </c>
      <c r="Y8663">
        <v>0</v>
      </c>
      <c r="Z8663">
        <v>0</v>
      </c>
      <c r="AA8663">
        <v>0</v>
      </c>
      <c r="AB8663">
        <v>315600</v>
      </c>
      <c r="AC8663" t="s">
        <v>47</v>
      </c>
      <c r="AD8663">
        <f>+VLOOKUP(T8663,items!$A$2:$D$1255,4,0)</f>
        <v>0</v>
      </c>
      <c r="AE8663">
        <f>+VLOOKUP(T8663,Tabla1[],5,0)</f>
        <v>0</v>
      </c>
      <c r="AF8663">
        <f t="shared" si="135"/>
        <v>9</v>
      </c>
    </row>
    <row r="8664" spans="1:32" x14ac:dyDescent="0.25">
      <c r="A8664">
        <v>108384</v>
      </c>
      <c r="B8664" t="s">
        <v>14971</v>
      </c>
      <c r="C8664" t="s">
        <v>33</v>
      </c>
      <c r="D8664">
        <v>0</v>
      </c>
      <c r="F8664" t="s">
        <v>12565</v>
      </c>
      <c r="G8664" t="s">
        <v>6292</v>
      </c>
      <c r="H8664" t="s">
        <v>15013</v>
      </c>
      <c r="I8664" t="s">
        <v>37</v>
      </c>
      <c r="J8664" t="s">
        <v>15014</v>
      </c>
      <c r="K8664" t="s">
        <v>15015</v>
      </c>
      <c r="L8664" t="s">
        <v>37</v>
      </c>
      <c r="M8664" t="s">
        <v>6296</v>
      </c>
      <c r="N8664" t="s">
        <v>6296</v>
      </c>
      <c r="O8664" t="s">
        <v>8608</v>
      </c>
      <c r="P8664" t="s">
        <v>12569</v>
      </c>
      <c r="Q8664" t="s">
        <v>10656</v>
      </c>
      <c r="R8664" t="s">
        <v>43</v>
      </c>
      <c r="S8664" t="s">
        <v>128</v>
      </c>
      <c r="T8664" t="s">
        <v>388</v>
      </c>
      <c r="U8664" t="s">
        <v>389</v>
      </c>
      <c r="X8664">
        <v>14</v>
      </c>
      <c r="Y8664">
        <v>0</v>
      </c>
      <c r="Z8664">
        <v>0</v>
      </c>
      <c r="AA8664">
        <v>0</v>
      </c>
      <c r="AB8664">
        <v>728000</v>
      </c>
      <c r="AC8664" t="s">
        <v>47</v>
      </c>
      <c r="AD8664">
        <f>+VLOOKUP(T8664,items!$A$2:$D$1255,4,0)</f>
        <v>0</v>
      </c>
      <c r="AE8664">
        <f>+VLOOKUP(T8664,Tabla1[],5,0)</f>
        <v>0</v>
      </c>
      <c r="AF8664">
        <f t="shared" si="135"/>
        <v>9</v>
      </c>
    </row>
    <row r="8665" spans="1:32" x14ac:dyDescent="0.25">
      <c r="A8665">
        <v>108394</v>
      </c>
      <c r="B8665" t="s">
        <v>1003</v>
      </c>
      <c r="C8665" t="s">
        <v>33</v>
      </c>
      <c r="D8665">
        <v>0</v>
      </c>
      <c r="F8665" t="s">
        <v>6292</v>
      </c>
      <c r="G8665" t="s">
        <v>6292</v>
      </c>
      <c r="H8665" t="s">
        <v>15016</v>
      </c>
      <c r="I8665" t="s">
        <v>15017</v>
      </c>
      <c r="J8665" t="s">
        <v>15018</v>
      </c>
      <c r="K8665" t="s">
        <v>15019</v>
      </c>
      <c r="L8665" t="s">
        <v>15020</v>
      </c>
      <c r="M8665" t="s">
        <v>6296</v>
      </c>
      <c r="N8665" t="s">
        <v>6296</v>
      </c>
      <c r="O8665" t="s">
        <v>12980</v>
      </c>
      <c r="P8665" t="s">
        <v>278</v>
      </c>
      <c r="Q8665" t="s">
        <v>11432</v>
      </c>
      <c r="R8665" t="s">
        <v>63</v>
      </c>
      <c r="S8665" t="s">
        <v>108</v>
      </c>
      <c r="T8665" t="s">
        <v>1232</v>
      </c>
      <c r="U8665" t="s">
        <v>1233</v>
      </c>
      <c r="X8665">
        <v>1</v>
      </c>
      <c r="Y8665">
        <v>0</v>
      </c>
      <c r="Z8665">
        <v>0</v>
      </c>
      <c r="AA8665">
        <v>0</v>
      </c>
      <c r="AB8665">
        <v>0</v>
      </c>
      <c r="AC8665" t="s">
        <v>47</v>
      </c>
      <c r="AD8665">
        <f>+VLOOKUP(T8665,items!$A$2:$D$1255,4,0)</f>
        <v>0</v>
      </c>
      <c r="AE8665">
        <f>+VLOOKUP(T8665,Tabla1[],5,0)</f>
        <v>0</v>
      </c>
      <c r="AF8665">
        <f t="shared" si="135"/>
        <v>10</v>
      </c>
    </row>
    <row r="8666" spans="1:32" x14ac:dyDescent="0.25">
      <c r="A8666">
        <v>108394</v>
      </c>
      <c r="B8666" t="s">
        <v>1003</v>
      </c>
      <c r="C8666" t="s">
        <v>33</v>
      </c>
      <c r="D8666">
        <v>0</v>
      </c>
      <c r="F8666" t="s">
        <v>6292</v>
      </c>
      <c r="G8666" t="s">
        <v>6292</v>
      </c>
      <c r="H8666" t="s">
        <v>15016</v>
      </c>
      <c r="I8666" t="s">
        <v>15017</v>
      </c>
      <c r="J8666" t="s">
        <v>15018</v>
      </c>
      <c r="K8666" t="s">
        <v>15019</v>
      </c>
      <c r="L8666" t="s">
        <v>15020</v>
      </c>
      <c r="M8666" t="s">
        <v>6296</v>
      </c>
      <c r="N8666" t="s">
        <v>6296</v>
      </c>
      <c r="O8666" t="s">
        <v>12980</v>
      </c>
      <c r="P8666" t="s">
        <v>278</v>
      </c>
      <c r="Q8666" t="s">
        <v>11432</v>
      </c>
      <c r="R8666" t="s">
        <v>63</v>
      </c>
      <c r="S8666" t="s">
        <v>108</v>
      </c>
      <c r="T8666" t="s">
        <v>15021</v>
      </c>
      <c r="U8666" t="s">
        <v>15022</v>
      </c>
      <c r="V8666" t="s">
        <v>828</v>
      </c>
      <c r="X8666">
        <v>1</v>
      </c>
      <c r="Y8666">
        <v>0</v>
      </c>
      <c r="Z8666">
        <v>0</v>
      </c>
      <c r="AA8666">
        <v>0</v>
      </c>
      <c r="AB8666">
        <v>0</v>
      </c>
      <c r="AC8666" t="s">
        <v>47</v>
      </c>
      <c r="AD8666" t="str">
        <f>+VLOOKUP(T8666,items!$A$2:$D$1255,4,0)</f>
        <v>FUNDA</v>
      </c>
      <c r="AE8666">
        <f>+VLOOKUP(T8666,Tabla1[],5,0)</f>
        <v>0</v>
      </c>
      <c r="AF8666">
        <f t="shared" si="135"/>
        <v>10</v>
      </c>
    </row>
    <row r="8667" spans="1:32" x14ac:dyDescent="0.25">
      <c r="A8667">
        <v>108399</v>
      </c>
      <c r="B8667" t="s">
        <v>2531</v>
      </c>
      <c r="C8667" t="s">
        <v>75</v>
      </c>
      <c r="D8667">
        <v>0</v>
      </c>
      <c r="F8667" t="s">
        <v>6292</v>
      </c>
      <c r="G8667" t="s">
        <v>12566</v>
      </c>
      <c r="H8667" t="s">
        <v>15023</v>
      </c>
      <c r="I8667" t="s">
        <v>37</v>
      </c>
      <c r="J8667" t="s">
        <v>15024</v>
      </c>
      <c r="K8667" t="s">
        <v>15025</v>
      </c>
      <c r="L8667" t="s">
        <v>37</v>
      </c>
      <c r="M8667" t="s">
        <v>12569</v>
      </c>
      <c r="N8667" t="s">
        <v>12569</v>
      </c>
      <c r="O8667" t="s">
        <v>371</v>
      </c>
      <c r="P8667" t="s">
        <v>10703</v>
      </c>
      <c r="Q8667" t="s">
        <v>10703</v>
      </c>
      <c r="R8667" t="s">
        <v>127</v>
      </c>
      <c r="S8667" t="s">
        <v>164</v>
      </c>
      <c r="T8667" t="s">
        <v>816</v>
      </c>
      <c r="U8667" t="s">
        <v>817</v>
      </c>
      <c r="X8667">
        <v>1</v>
      </c>
      <c r="Y8667">
        <v>0</v>
      </c>
      <c r="Z8667">
        <v>0</v>
      </c>
      <c r="AA8667">
        <v>0</v>
      </c>
      <c r="AB8667">
        <v>198000</v>
      </c>
      <c r="AC8667" t="s">
        <v>47</v>
      </c>
      <c r="AD8667">
        <f>+VLOOKUP(T8667,items!$A$2:$D$1255,4,0)</f>
        <v>0</v>
      </c>
      <c r="AE8667">
        <f>+VLOOKUP(T8667,Tabla1[],5,0)</f>
        <v>0</v>
      </c>
      <c r="AF8667">
        <f t="shared" si="135"/>
        <v>10</v>
      </c>
    </row>
    <row r="8668" spans="1:32" x14ac:dyDescent="0.25">
      <c r="A8668">
        <v>108399</v>
      </c>
      <c r="B8668" t="s">
        <v>2531</v>
      </c>
      <c r="C8668" t="s">
        <v>75</v>
      </c>
      <c r="D8668">
        <v>0</v>
      </c>
      <c r="F8668" t="s">
        <v>6292</v>
      </c>
      <c r="G8668" t="s">
        <v>12566</v>
      </c>
      <c r="H8668" t="s">
        <v>15023</v>
      </c>
      <c r="I8668" t="s">
        <v>37</v>
      </c>
      <c r="J8668" t="s">
        <v>15024</v>
      </c>
      <c r="K8668" t="s">
        <v>15025</v>
      </c>
      <c r="L8668" t="s">
        <v>37</v>
      </c>
      <c r="M8668" t="s">
        <v>12569</v>
      </c>
      <c r="N8668" t="s">
        <v>12569</v>
      </c>
      <c r="O8668" t="s">
        <v>371</v>
      </c>
      <c r="P8668" t="s">
        <v>10703</v>
      </c>
      <c r="Q8668" t="s">
        <v>10703</v>
      </c>
      <c r="R8668" t="s">
        <v>127</v>
      </c>
      <c r="S8668" t="s">
        <v>164</v>
      </c>
      <c r="T8668" t="s">
        <v>6500</v>
      </c>
      <c r="U8668" t="s">
        <v>6501</v>
      </c>
      <c r="X8668">
        <v>1</v>
      </c>
      <c r="Y8668">
        <v>0</v>
      </c>
      <c r="Z8668">
        <v>0</v>
      </c>
      <c r="AA8668">
        <v>0</v>
      </c>
      <c r="AB8668">
        <v>84034</v>
      </c>
      <c r="AC8668" t="s">
        <v>47</v>
      </c>
      <c r="AD8668">
        <f>+VLOOKUP(T8668,items!$A$2:$D$1255,4,0)</f>
        <v>0</v>
      </c>
      <c r="AE8668">
        <f>+VLOOKUP(T8668,Tabla1[],5,0)</f>
        <v>0</v>
      </c>
      <c r="AF8668">
        <f t="shared" si="135"/>
        <v>10</v>
      </c>
    </row>
    <row r="8669" spans="1:32" x14ac:dyDescent="0.25">
      <c r="A8669">
        <v>108404</v>
      </c>
      <c r="B8669" t="s">
        <v>15026</v>
      </c>
      <c r="C8669" t="s">
        <v>33</v>
      </c>
      <c r="D8669">
        <v>0</v>
      </c>
      <c r="F8669" t="s">
        <v>9160</v>
      </c>
      <c r="G8669" t="s">
        <v>375</v>
      </c>
      <c r="H8669" t="s">
        <v>15027</v>
      </c>
      <c r="I8669" t="s">
        <v>15028</v>
      </c>
      <c r="J8669" t="s">
        <v>37</v>
      </c>
      <c r="K8669" t="s">
        <v>37</v>
      </c>
      <c r="L8669" t="s">
        <v>37</v>
      </c>
      <c r="M8669" t="s">
        <v>3356</v>
      </c>
      <c r="N8669" t="s">
        <v>13637</v>
      </c>
      <c r="O8669" t="s">
        <v>13019</v>
      </c>
      <c r="P8669" t="s">
        <v>10707</v>
      </c>
      <c r="Q8669" t="s">
        <v>11464</v>
      </c>
      <c r="R8669" t="s">
        <v>11774</v>
      </c>
      <c r="S8669" t="s">
        <v>88</v>
      </c>
      <c r="T8669" t="s">
        <v>932</v>
      </c>
      <c r="U8669" t="s">
        <v>933</v>
      </c>
      <c r="V8669" t="s">
        <v>1168</v>
      </c>
      <c r="X8669">
        <v>12</v>
      </c>
      <c r="Y8669">
        <v>0</v>
      </c>
      <c r="Z8669">
        <v>0</v>
      </c>
      <c r="AA8669">
        <v>0</v>
      </c>
      <c r="AB8669">
        <v>13572672</v>
      </c>
      <c r="AC8669" t="s">
        <v>3553</v>
      </c>
      <c r="AD8669" t="str">
        <f>+VLOOKUP(T8669,items!$A$2:$D$1255,4,0)</f>
        <v>MUEBLES</v>
      </c>
      <c r="AE8669">
        <f>+VLOOKUP(T8669,Tabla1[],5,0)</f>
        <v>0</v>
      </c>
      <c r="AF8669">
        <f t="shared" si="135"/>
        <v>11</v>
      </c>
    </row>
    <row r="8670" spans="1:32" x14ac:dyDescent="0.25">
      <c r="A8670">
        <v>108413</v>
      </c>
      <c r="B8670" t="s">
        <v>1782</v>
      </c>
      <c r="C8670" t="s">
        <v>75</v>
      </c>
      <c r="D8670">
        <v>0</v>
      </c>
      <c r="F8670" t="s">
        <v>6296</v>
      </c>
      <c r="G8670" t="s">
        <v>12566</v>
      </c>
      <c r="H8670" t="s">
        <v>15029</v>
      </c>
      <c r="I8670" t="s">
        <v>37</v>
      </c>
      <c r="J8670" t="s">
        <v>15030</v>
      </c>
      <c r="K8670" t="s">
        <v>37</v>
      </c>
      <c r="L8670" t="s">
        <v>37</v>
      </c>
      <c r="M8670" t="s">
        <v>12569</v>
      </c>
      <c r="N8670" t="s">
        <v>12569</v>
      </c>
      <c r="O8670" t="s">
        <v>371</v>
      </c>
      <c r="P8670" t="s">
        <v>10703</v>
      </c>
      <c r="Q8670" t="s">
        <v>10703</v>
      </c>
      <c r="R8670" t="s">
        <v>11492</v>
      </c>
      <c r="S8670" t="s">
        <v>164</v>
      </c>
      <c r="T8670" t="s">
        <v>6309</v>
      </c>
      <c r="U8670" t="s">
        <v>6310</v>
      </c>
      <c r="X8670">
        <v>4</v>
      </c>
      <c r="Y8670">
        <v>0</v>
      </c>
      <c r="Z8670">
        <v>0</v>
      </c>
      <c r="AA8670">
        <v>0</v>
      </c>
      <c r="AB8670">
        <v>5200</v>
      </c>
      <c r="AC8670" t="s">
        <v>47</v>
      </c>
      <c r="AD8670">
        <f>+VLOOKUP(T8670,items!$A$2:$D$1255,4,0)</f>
        <v>0</v>
      </c>
      <c r="AE8670">
        <f>+VLOOKUP(T8670,Tabla1[],5,0)</f>
        <v>0</v>
      </c>
      <c r="AF8670">
        <f t="shared" si="135"/>
        <v>10</v>
      </c>
    </row>
    <row r="8671" spans="1:32" x14ac:dyDescent="0.25">
      <c r="A8671">
        <v>108413</v>
      </c>
      <c r="B8671" t="s">
        <v>1782</v>
      </c>
      <c r="C8671" t="s">
        <v>75</v>
      </c>
      <c r="D8671">
        <v>0</v>
      </c>
      <c r="F8671" t="s">
        <v>6296</v>
      </c>
      <c r="G8671" t="s">
        <v>12566</v>
      </c>
      <c r="H8671" t="s">
        <v>15029</v>
      </c>
      <c r="I8671" t="s">
        <v>37</v>
      </c>
      <c r="J8671" t="s">
        <v>15030</v>
      </c>
      <c r="K8671" t="s">
        <v>37</v>
      </c>
      <c r="L8671" t="s">
        <v>37</v>
      </c>
      <c r="M8671" t="s">
        <v>12569</v>
      </c>
      <c r="N8671" t="s">
        <v>12569</v>
      </c>
      <c r="O8671" t="s">
        <v>371</v>
      </c>
      <c r="P8671" t="s">
        <v>10703</v>
      </c>
      <c r="Q8671" t="s">
        <v>10703</v>
      </c>
      <c r="R8671" t="s">
        <v>11492</v>
      </c>
      <c r="S8671" t="s">
        <v>164</v>
      </c>
      <c r="T8671" t="s">
        <v>1290</v>
      </c>
      <c r="U8671" t="s">
        <v>1291</v>
      </c>
      <c r="X8671">
        <v>2</v>
      </c>
      <c r="Y8671">
        <v>0</v>
      </c>
      <c r="Z8671">
        <v>0</v>
      </c>
      <c r="AA8671">
        <v>0</v>
      </c>
      <c r="AB8671">
        <v>127800</v>
      </c>
      <c r="AC8671" t="s">
        <v>47</v>
      </c>
      <c r="AD8671">
        <f>+VLOOKUP(T8671,items!$A$2:$D$1255,4,0)</f>
        <v>0</v>
      </c>
      <c r="AE8671">
        <f>+VLOOKUP(T8671,Tabla1[],5,0)</f>
        <v>0</v>
      </c>
      <c r="AF8671">
        <f t="shared" si="135"/>
        <v>10</v>
      </c>
    </row>
    <row r="8672" spans="1:32" x14ac:dyDescent="0.25">
      <c r="A8672">
        <v>108413</v>
      </c>
      <c r="B8672" t="s">
        <v>1782</v>
      </c>
      <c r="C8672" t="s">
        <v>75</v>
      </c>
      <c r="D8672">
        <v>0</v>
      </c>
      <c r="F8672" t="s">
        <v>6296</v>
      </c>
      <c r="G8672" t="s">
        <v>12566</v>
      </c>
      <c r="H8672" t="s">
        <v>15029</v>
      </c>
      <c r="I8672" t="s">
        <v>37</v>
      </c>
      <c r="J8672" t="s">
        <v>15030</v>
      </c>
      <c r="K8672" t="s">
        <v>37</v>
      </c>
      <c r="L8672" t="s">
        <v>37</v>
      </c>
      <c r="M8672" t="s">
        <v>12569</v>
      </c>
      <c r="N8672" t="s">
        <v>12569</v>
      </c>
      <c r="O8672" t="s">
        <v>371</v>
      </c>
      <c r="P8672" t="s">
        <v>10703</v>
      </c>
      <c r="Q8672" t="s">
        <v>10703</v>
      </c>
      <c r="R8672" t="s">
        <v>11492</v>
      </c>
      <c r="S8672" t="s">
        <v>164</v>
      </c>
      <c r="T8672" t="s">
        <v>4078</v>
      </c>
      <c r="U8672" t="s">
        <v>313</v>
      </c>
      <c r="X8672">
        <v>3.1</v>
      </c>
      <c r="Y8672">
        <v>0</v>
      </c>
      <c r="Z8672">
        <v>0</v>
      </c>
      <c r="AA8672">
        <v>0</v>
      </c>
      <c r="AB8672">
        <v>338675</v>
      </c>
      <c r="AC8672" t="s">
        <v>47</v>
      </c>
      <c r="AD8672">
        <f>+VLOOKUP(T8672,items!$A$2:$D$1255,4,0)</f>
        <v>0</v>
      </c>
      <c r="AE8672">
        <f>+VLOOKUP(T8672,Tabla1[],5,0)</f>
        <v>0</v>
      </c>
      <c r="AF8672">
        <f t="shared" si="135"/>
        <v>10</v>
      </c>
    </row>
    <row r="8673" spans="1:32" x14ac:dyDescent="0.25">
      <c r="A8673">
        <v>108413</v>
      </c>
      <c r="B8673" t="s">
        <v>1782</v>
      </c>
      <c r="C8673" t="s">
        <v>75</v>
      </c>
      <c r="D8673">
        <v>0</v>
      </c>
      <c r="F8673" t="s">
        <v>6296</v>
      </c>
      <c r="G8673" t="s">
        <v>12566</v>
      </c>
      <c r="H8673" t="s">
        <v>15029</v>
      </c>
      <c r="I8673" t="s">
        <v>37</v>
      </c>
      <c r="J8673" t="s">
        <v>15030</v>
      </c>
      <c r="K8673" t="s">
        <v>37</v>
      </c>
      <c r="L8673" t="s">
        <v>37</v>
      </c>
      <c r="M8673" t="s">
        <v>12569</v>
      </c>
      <c r="N8673" t="s">
        <v>12569</v>
      </c>
      <c r="O8673" t="s">
        <v>371</v>
      </c>
      <c r="P8673" t="s">
        <v>10703</v>
      </c>
      <c r="Q8673" t="s">
        <v>10703</v>
      </c>
      <c r="R8673" t="s">
        <v>11492</v>
      </c>
      <c r="S8673" t="s">
        <v>164</v>
      </c>
      <c r="T8673" t="s">
        <v>6311</v>
      </c>
      <c r="U8673" t="s">
        <v>6312</v>
      </c>
      <c r="X8673">
        <v>4</v>
      </c>
      <c r="Y8673">
        <v>0</v>
      </c>
      <c r="Z8673">
        <v>0</v>
      </c>
      <c r="AA8673">
        <v>0</v>
      </c>
      <c r="AB8673">
        <v>1600</v>
      </c>
      <c r="AC8673" t="s">
        <v>47</v>
      </c>
      <c r="AD8673">
        <f>+VLOOKUP(T8673,items!$A$2:$D$1255,4,0)</f>
        <v>0</v>
      </c>
      <c r="AE8673">
        <f>+VLOOKUP(T8673,Tabla1[],5,0)</f>
        <v>0</v>
      </c>
      <c r="AF8673">
        <f t="shared" si="135"/>
        <v>10</v>
      </c>
    </row>
    <row r="8674" spans="1:32" x14ac:dyDescent="0.25">
      <c r="A8674">
        <v>108419</v>
      </c>
      <c r="B8674" t="s">
        <v>15031</v>
      </c>
      <c r="C8674" t="s">
        <v>33</v>
      </c>
      <c r="D8674">
        <v>0</v>
      </c>
      <c r="F8674" t="s">
        <v>6296</v>
      </c>
      <c r="G8674" t="s">
        <v>371</v>
      </c>
      <c r="H8674" t="s">
        <v>15032</v>
      </c>
      <c r="I8674" t="s">
        <v>37</v>
      </c>
      <c r="J8674" t="s">
        <v>15033</v>
      </c>
      <c r="K8674" t="s">
        <v>15034</v>
      </c>
      <c r="L8674" t="s">
        <v>37</v>
      </c>
      <c r="M8674" t="s">
        <v>3391</v>
      </c>
      <c r="N8674" t="s">
        <v>3391</v>
      </c>
      <c r="O8674" t="s">
        <v>13019</v>
      </c>
      <c r="P8674" t="s">
        <v>13020</v>
      </c>
      <c r="Q8674" t="s">
        <v>10707</v>
      </c>
      <c r="R8674" t="s">
        <v>43</v>
      </c>
      <c r="S8674" t="s">
        <v>256</v>
      </c>
      <c r="T8674" t="s">
        <v>1880</v>
      </c>
      <c r="U8674" t="s">
        <v>1881</v>
      </c>
      <c r="W8674" t="s">
        <v>114</v>
      </c>
      <c r="X8674">
        <v>1</v>
      </c>
      <c r="Y8674">
        <v>0</v>
      </c>
      <c r="Z8674">
        <v>0</v>
      </c>
      <c r="AA8674">
        <v>0</v>
      </c>
      <c r="AB8674">
        <v>4148176</v>
      </c>
      <c r="AC8674" t="s">
        <v>47</v>
      </c>
      <c r="AD8674" t="str">
        <f>+VLOOKUP(T8674,items!$A$2:$D$1255,4,0)</f>
        <v>MUEBLES</v>
      </c>
      <c r="AE8674">
        <f>+VLOOKUP(T8674,Tabla1[],5,0)</f>
        <v>0</v>
      </c>
      <c r="AF8674">
        <f t="shared" si="135"/>
        <v>11</v>
      </c>
    </row>
    <row r="8675" spans="1:32" x14ac:dyDescent="0.25">
      <c r="A8675">
        <v>108419</v>
      </c>
      <c r="B8675" t="s">
        <v>15031</v>
      </c>
      <c r="C8675" t="s">
        <v>33</v>
      </c>
      <c r="D8675">
        <v>0</v>
      </c>
      <c r="F8675" t="s">
        <v>6296</v>
      </c>
      <c r="G8675" t="s">
        <v>371</v>
      </c>
      <c r="H8675" t="s">
        <v>15032</v>
      </c>
      <c r="I8675" t="s">
        <v>37</v>
      </c>
      <c r="J8675" t="s">
        <v>15033</v>
      </c>
      <c r="K8675" t="s">
        <v>15034</v>
      </c>
      <c r="L8675" t="s">
        <v>37</v>
      </c>
      <c r="M8675" t="s">
        <v>3391</v>
      </c>
      <c r="N8675" t="s">
        <v>3391</v>
      </c>
      <c r="O8675" t="s">
        <v>13019</v>
      </c>
      <c r="P8675" t="s">
        <v>13020</v>
      </c>
      <c r="Q8675" t="s">
        <v>10707</v>
      </c>
      <c r="R8675" t="s">
        <v>43</v>
      </c>
      <c r="S8675" t="s">
        <v>256</v>
      </c>
      <c r="T8675" t="s">
        <v>2067</v>
      </c>
      <c r="U8675" t="s">
        <v>2068</v>
      </c>
      <c r="V8675" t="s">
        <v>313</v>
      </c>
      <c r="W8675" t="s">
        <v>114</v>
      </c>
      <c r="X8675">
        <v>4</v>
      </c>
      <c r="Y8675">
        <v>0</v>
      </c>
      <c r="Z8675">
        <v>0</v>
      </c>
      <c r="AA8675">
        <v>0</v>
      </c>
      <c r="AB8675">
        <v>3766476</v>
      </c>
      <c r="AC8675" t="s">
        <v>47</v>
      </c>
      <c r="AD8675" t="str">
        <f>+VLOOKUP(T8675,items!$A$2:$D$1255,4,0)</f>
        <v>MUEBLES</v>
      </c>
      <c r="AE8675">
        <f>+VLOOKUP(T8675,Tabla1[],5,0)</f>
        <v>0</v>
      </c>
      <c r="AF8675">
        <f t="shared" si="135"/>
        <v>11</v>
      </c>
    </row>
    <row r="8676" spans="1:32" x14ac:dyDescent="0.25">
      <c r="A8676">
        <v>108419</v>
      </c>
      <c r="B8676" t="s">
        <v>15031</v>
      </c>
      <c r="C8676" t="s">
        <v>33</v>
      </c>
      <c r="D8676">
        <v>0</v>
      </c>
      <c r="F8676" t="s">
        <v>6296</v>
      </c>
      <c r="G8676" t="s">
        <v>371</v>
      </c>
      <c r="H8676" t="s">
        <v>15032</v>
      </c>
      <c r="I8676" t="s">
        <v>37</v>
      </c>
      <c r="J8676" t="s">
        <v>15033</v>
      </c>
      <c r="K8676" t="s">
        <v>15034</v>
      </c>
      <c r="L8676" t="s">
        <v>37</v>
      </c>
      <c r="M8676" t="s">
        <v>3391</v>
      </c>
      <c r="N8676" t="s">
        <v>3391</v>
      </c>
      <c r="O8676" t="s">
        <v>13019</v>
      </c>
      <c r="P8676" t="s">
        <v>13020</v>
      </c>
      <c r="Q8676" t="s">
        <v>10707</v>
      </c>
      <c r="R8676" t="s">
        <v>43</v>
      </c>
      <c r="S8676" t="s">
        <v>256</v>
      </c>
      <c r="T8676" t="s">
        <v>13378</v>
      </c>
      <c r="U8676" t="s">
        <v>13379</v>
      </c>
      <c r="X8676">
        <v>1</v>
      </c>
      <c r="Y8676">
        <v>0</v>
      </c>
      <c r="Z8676">
        <v>0</v>
      </c>
      <c r="AA8676">
        <v>0</v>
      </c>
      <c r="AB8676">
        <v>330000</v>
      </c>
      <c r="AC8676" t="s">
        <v>47</v>
      </c>
      <c r="AD8676">
        <f>+VLOOKUP(T8676,items!$A$2:$D$1255,4,0)</f>
        <v>0</v>
      </c>
      <c r="AE8676">
        <f>+VLOOKUP(T8676,Tabla1[],5,0)</f>
        <v>0</v>
      </c>
      <c r="AF8676">
        <f t="shared" si="135"/>
        <v>11</v>
      </c>
    </row>
    <row r="8677" spans="1:32" x14ac:dyDescent="0.25">
      <c r="A8677">
        <v>108434</v>
      </c>
      <c r="B8677" t="s">
        <v>15035</v>
      </c>
      <c r="C8677" t="s">
        <v>33</v>
      </c>
      <c r="D8677">
        <v>0</v>
      </c>
      <c r="F8677" t="s">
        <v>6296</v>
      </c>
      <c r="G8677" t="s">
        <v>12746</v>
      </c>
      <c r="H8677" t="s">
        <v>15036</v>
      </c>
      <c r="I8677" t="s">
        <v>37</v>
      </c>
      <c r="J8677" t="s">
        <v>37</v>
      </c>
      <c r="K8677" t="s">
        <v>37</v>
      </c>
      <c r="L8677" t="s">
        <v>37</v>
      </c>
      <c r="M8677" t="s">
        <v>8608</v>
      </c>
      <c r="N8677" t="s">
        <v>8608</v>
      </c>
      <c r="O8677" t="s">
        <v>10705</v>
      </c>
      <c r="P8677" t="s">
        <v>12872</v>
      </c>
      <c r="Q8677" t="s">
        <v>11463</v>
      </c>
      <c r="R8677" t="s">
        <v>177</v>
      </c>
      <c r="S8677" t="s">
        <v>88</v>
      </c>
      <c r="T8677" t="s">
        <v>870</v>
      </c>
      <c r="U8677" t="s">
        <v>871</v>
      </c>
      <c r="V8677" t="s">
        <v>8108</v>
      </c>
      <c r="X8677">
        <v>1</v>
      </c>
      <c r="Y8677">
        <v>0</v>
      </c>
      <c r="Z8677">
        <v>0</v>
      </c>
      <c r="AA8677">
        <v>0</v>
      </c>
      <c r="AB8677">
        <v>1360820</v>
      </c>
      <c r="AC8677" t="s">
        <v>178</v>
      </c>
      <c r="AD8677" t="str">
        <f>+VLOOKUP(T8677,items!$A$2:$D$1255,4,0)</f>
        <v>MUEBLES</v>
      </c>
      <c r="AE8677">
        <f>+VLOOKUP(T8677,Tabla1[],5,0)</f>
        <v>0</v>
      </c>
      <c r="AF8677">
        <f t="shared" si="135"/>
        <v>11</v>
      </c>
    </row>
    <row r="8678" spans="1:32" x14ac:dyDescent="0.25">
      <c r="A8678">
        <v>108434</v>
      </c>
      <c r="B8678" t="s">
        <v>15035</v>
      </c>
      <c r="C8678" t="s">
        <v>33</v>
      </c>
      <c r="D8678">
        <v>0</v>
      </c>
      <c r="F8678" t="s">
        <v>6296</v>
      </c>
      <c r="G8678" t="s">
        <v>12746</v>
      </c>
      <c r="H8678" t="s">
        <v>15036</v>
      </c>
      <c r="I8678" t="s">
        <v>37</v>
      </c>
      <c r="J8678" t="s">
        <v>37</v>
      </c>
      <c r="K8678" t="s">
        <v>37</v>
      </c>
      <c r="L8678" t="s">
        <v>37</v>
      </c>
      <c r="M8678" t="s">
        <v>8608</v>
      </c>
      <c r="N8678" t="s">
        <v>8608</v>
      </c>
      <c r="O8678" t="s">
        <v>10705</v>
      </c>
      <c r="P8678" t="s">
        <v>12872</v>
      </c>
      <c r="Q8678" t="s">
        <v>11463</v>
      </c>
      <c r="R8678" t="s">
        <v>177</v>
      </c>
      <c r="S8678" t="s">
        <v>88</v>
      </c>
      <c r="T8678" t="s">
        <v>14032</v>
      </c>
      <c r="U8678" t="s">
        <v>14033</v>
      </c>
      <c r="V8678" t="s">
        <v>1147</v>
      </c>
      <c r="W8678" t="s">
        <v>1434</v>
      </c>
      <c r="X8678">
        <v>1</v>
      </c>
      <c r="Y8678">
        <v>0</v>
      </c>
      <c r="Z8678">
        <v>0</v>
      </c>
      <c r="AA8678">
        <v>0</v>
      </c>
      <c r="AB8678">
        <v>5017254</v>
      </c>
      <c r="AC8678" t="s">
        <v>178</v>
      </c>
      <c r="AD8678" t="str">
        <f>+VLOOKUP(T8678,items!$A$2:$D$1255,4,0)</f>
        <v>MUEBLES</v>
      </c>
      <c r="AE8678">
        <f>+VLOOKUP(T8678,Tabla1[],5,0)</f>
        <v>0</v>
      </c>
      <c r="AF8678">
        <f t="shared" si="135"/>
        <v>11</v>
      </c>
    </row>
    <row r="8679" spans="1:32" x14ac:dyDescent="0.25">
      <c r="A8679">
        <v>108434</v>
      </c>
      <c r="B8679" t="s">
        <v>15035</v>
      </c>
      <c r="C8679" t="s">
        <v>33</v>
      </c>
      <c r="D8679">
        <v>0</v>
      </c>
      <c r="F8679" t="s">
        <v>6296</v>
      </c>
      <c r="G8679" t="s">
        <v>12746</v>
      </c>
      <c r="H8679" t="s">
        <v>15036</v>
      </c>
      <c r="I8679" t="s">
        <v>37</v>
      </c>
      <c r="J8679" t="s">
        <v>37</v>
      </c>
      <c r="K8679" t="s">
        <v>37</v>
      </c>
      <c r="L8679" t="s">
        <v>37</v>
      </c>
      <c r="M8679" t="s">
        <v>8608</v>
      </c>
      <c r="N8679" t="s">
        <v>8608</v>
      </c>
      <c r="O8679" t="s">
        <v>10705</v>
      </c>
      <c r="P8679" t="s">
        <v>12872</v>
      </c>
      <c r="Q8679" t="s">
        <v>11463</v>
      </c>
      <c r="R8679" t="s">
        <v>177</v>
      </c>
      <c r="S8679" t="s">
        <v>88</v>
      </c>
      <c r="T8679" t="s">
        <v>951</v>
      </c>
      <c r="U8679" t="s">
        <v>952</v>
      </c>
      <c r="V8679" t="s">
        <v>1147</v>
      </c>
      <c r="W8679" t="s">
        <v>1434</v>
      </c>
      <c r="X8679">
        <v>1</v>
      </c>
      <c r="Y8679">
        <v>0</v>
      </c>
      <c r="Z8679">
        <v>0</v>
      </c>
      <c r="AA8679">
        <v>0</v>
      </c>
      <c r="AB8679">
        <v>3068941</v>
      </c>
      <c r="AC8679" t="s">
        <v>178</v>
      </c>
      <c r="AD8679" t="str">
        <f>+VLOOKUP(T8679,items!$A$2:$D$1255,4,0)</f>
        <v>MUEBLES</v>
      </c>
      <c r="AE8679">
        <f>+VLOOKUP(T8679,Tabla1[],5,0)</f>
        <v>0</v>
      </c>
      <c r="AF8679">
        <f t="shared" si="135"/>
        <v>11</v>
      </c>
    </row>
    <row r="8680" spans="1:32" x14ac:dyDescent="0.25">
      <c r="A8680">
        <v>108434</v>
      </c>
      <c r="B8680" t="s">
        <v>15035</v>
      </c>
      <c r="C8680" t="s">
        <v>33</v>
      </c>
      <c r="D8680">
        <v>0</v>
      </c>
      <c r="F8680" t="s">
        <v>6296</v>
      </c>
      <c r="G8680" t="s">
        <v>12746</v>
      </c>
      <c r="H8680" t="s">
        <v>15036</v>
      </c>
      <c r="I8680" t="s">
        <v>37</v>
      </c>
      <c r="J8680" t="s">
        <v>37</v>
      </c>
      <c r="K8680" t="s">
        <v>37</v>
      </c>
      <c r="L8680" t="s">
        <v>37</v>
      </c>
      <c r="M8680" t="s">
        <v>8608</v>
      </c>
      <c r="N8680" t="s">
        <v>8608</v>
      </c>
      <c r="O8680" t="s">
        <v>10705</v>
      </c>
      <c r="P8680" t="s">
        <v>12872</v>
      </c>
      <c r="Q8680" t="s">
        <v>11463</v>
      </c>
      <c r="R8680" t="s">
        <v>177</v>
      </c>
      <c r="S8680" t="s">
        <v>88</v>
      </c>
      <c r="T8680" t="s">
        <v>2018</v>
      </c>
      <c r="U8680" t="s">
        <v>2019</v>
      </c>
      <c r="V8680" t="s">
        <v>313</v>
      </c>
      <c r="W8680" t="s">
        <v>111</v>
      </c>
      <c r="X8680">
        <v>4</v>
      </c>
      <c r="Y8680">
        <v>0</v>
      </c>
      <c r="Z8680">
        <v>0</v>
      </c>
      <c r="AA8680">
        <v>0</v>
      </c>
      <c r="AB8680">
        <v>8593244</v>
      </c>
      <c r="AC8680" t="s">
        <v>178</v>
      </c>
      <c r="AD8680" t="str">
        <f>+VLOOKUP(T8680,items!$A$2:$D$1255,4,0)</f>
        <v>MUEBLES</v>
      </c>
      <c r="AE8680">
        <f>+VLOOKUP(T8680,Tabla1[],5,0)</f>
        <v>0</v>
      </c>
      <c r="AF8680">
        <f t="shared" si="135"/>
        <v>11</v>
      </c>
    </row>
    <row r="8681" spans="1:32" x14ac:dyDescent="0.25">
      <c r="A8681">
        <v>108434</v>
      </c>
      <c r="B8681" t="s">
        <v>15035</v>
      </c>
      <c r="C8681" t="s">
        <v>33</v>
      </c>
      <c r="D8681">
        <v>0</v>
      </c>
      <c r="F8681" t="s">
        <v>6296</v>
      </c>
      <c r="G8681" t="s">
        <v>12746</v>
      </c>
      <c r="H8681" t="s">
        <v>15036</v>
      </c>
      <c r="I8681" t="s">
        <v>37</v>
      </c>
      <c r="J8681" t="s">
        <v>37</v>
      </c>
      <c r="K8681" t="s">
        <v>37</v>
      </c>
      <c r="L8681" t="s">
        <v>37</v>
      </c>
      <c r="M8681" t="s">
        <v>8608</v>
      </c>
      <c r="N8681" t="s">
        <v>8608</v>
      </c>
      <c r="O8681" t="s">
        <v>10705</v>
      </c>
      <c r="P8681" t="s">
        <v>12872</v>
      </c>
      <c r="Q8681" t="s">
        <v>11463</v>
      </c>
      <c r="R8681" t="s">
        <v>177</v>
      </c>
      <c r="S8681" t="s">
        <v>88</v>
      </c>
      <c r="T8681" t="s">
        <v>3157</v>
      </c>
      <c r="U8681" t="s">
        <v>3158</v>
      </c>
      <c r="X8681">
        <v>1</v>
      </c>
      <c r="Y8681">
        <v>0</v>
      </c>
      <c r="Z8681">
        <v>0</v>
      </c>
      <c r="AA8681">
        <v>0</v>
      </c>
      <c r="AB8681">
        <v>1313943</v>
      </c>
      <c r="AC8681" t="s">
        <v>178</v>
      </c>
      <c r="AD8681" t="str">
        <f>+VLOOKUP(T8681,items!$A$2:$D$1255,4,0)</f>
        <v>MUEBLES</v>
      </c>
      <c r="AE8681">
        <f>+VLOOKUP(T8681,Tabla1[],5,0)</f>
        <v>0</v>
      </c>
      <c r="AF8681">
        <f t="shared" si="135"/>
        <v>11</v>
      </c>
    </row>
    <row r="8682" spans="1:32" x14ac:dyDescent="0.25">
      <c r="A8682">
        <v>108451</v>
      </c>
      <c r="B8682" t="s">
        <v>2909</v>
      </c>
      <c r="C8682" t="s">
        <v>33</v>
      </c>
      <c r="D8682">
        <v>0</v>
      </c>
      <c r="F8682" t="s">
        <v>6296</v>
      </c>
      <c r="G8682" t="s">
        <v>6296</v>
      </c>
      <c r="H8682" t="s">
        <v>15037</v>
      </c>
      <c r="I8682" t="s">
        <v>37</v>
      </c>
      <c r="J8682" t="s">
        <v>15038</v>
      </c>
      <c r="K8682" t="s">
        <v>37</v>
      </c>
      <c r="L8682" t="s">
        <v>37</v>
      </c>
      <c r="M8682" t="s">
        <v>12746</v>
      </c>
      <c r="N8682" t="s">
        <v>12746</v>
      </c>
      <c r="O8682" t="s">
        <v>12566</v>
      </c>
      <c r="P8682" t="s">
        <v>10656</v>
      </c>
      <c r="Q8682" t="s">
        <v>371</v>
      </c>
      <c r="R8682" t="s">
        <v>11492</v>
      </c>
      <c r="S8682" t="s">
        <v>164</v>
      </c>
      <c r="T8682" t="s">
        <v>1624</v>
      </c>
      <c r="U8682" t="s">
        <v>828</v>
      </c>
      <c r="X8682">
        <v>9.5</v>
      </c>
      <c r="Y8682">
        <v>0</v>
      </c>
      <c r="Z8682">
        <v>0</v>
      </c>
      <c r="AA8682">
        <v>0</v>
      </c>
      <c r="AB8682">
        <v>499700</v>
      </c>
      <c r="AC8682" t="s">
        <v>47</v>
      </c>
      <c r="AD8682">
        <f>+VLOOKUP(T8682,items!$A$2:$D$1255,4,0)</f>
        <v>0</v>
      </c>
      <c r="AE8682">
        <f>+VLOOKUP(T8682,Tabla1[],5,0)</f>
        <v>0</v>
      </c>
      <c r="AF8682">
        <f t="shared" si="135"/>
        <v>9</v>
      </c>
    </row>
    <row r="8683" spans="1:32" x14ac:dyDescent="0.25">
      <c r="A8683">
        <v>108479</v>
      </c>
      <c r="B8683" t="s">
        <v>15039</v>
      </c>
      <c r="C8683" t="s">
        <v>75</v>
      </c>
      <c r="D8683">
        <v>0</v>
      </c>
      <c r="F8683" t="s">
        <v>12746</v>
      </c>
      <c r="G8683" t="s">
        <v>12746</v>
      </c>
      <c r="H8683" t="s">
        <v>15040</v>
      </c>
      <c r="I8683" t="s">
        <v>15041</v>
      </c>
      <c r="J8683" t="s">
        <v>15042</v>
      </c>
      <c r="K8683" t="s">
        <v>15043</v>
      </c>
      <c r="L8683" t="s">
        <v>37</v>
      </c>
      <c r="M8683" t="s">
        <v>12566</v>
      </c>
      <c r="N8683" t="s">
        <v>3355</v>
      </c>
      <c r="O8683" t="s">
        <v>3357</v>
      </c>
      <c r="P8683" t="s">
        <v>13518</v>
      </c>
      <c r="Q8683" t="s">
        <v>12981</v>
      </c>
      <c r="R8683" t="s">
        <v>43</v>
      </c>
      <c r="S8683" t="s">
        <v>108</v>
      </c>
      <c r="T8683" t="s">
        <v>429</v>
      </c>
      <c r="U8683" t="s">
        <v>430</v>
      </c>
      <c r="X8683">
        <v>1</v>
      </c>
      <c r="Y8683">
        <v>0</v>
      </c>
      <c r="Z8683">
        <v>0</v>
      </c>
      <c r="AA8683">
        <v>0</v>
      </c>
      <c r="AB8683">
        <v>183852</v>
      </c>
      <c r="AC8683" t="s">
        <v>47</v>
      </c>
      <c r="AD8683">
        <f>+VLOOKUP(T8683,items!$A$2:$D$1255,4,0)</f>
        <v>0</v>
      </c>
      <c r="AE8683">
        <f>+VLOOKUP(T8683,Tabla1[],5,0)</f>
        <v>0</v>
      </c>
      <c r="AF8683">
        <f t="shared" si="135"/>
        <v>10</v>
      </c>
    </row>
    <row r="8684" spans="1:32" x14ac:dyDescent="0.25">
      <c r="A8684">
        <v>108479</v>
      </c>
      <c r="B8684" t="s">
        <v>15039</v>
      </c>
      <c r="C8684" t="s">
        <v>75</v>
      </c>
      <c r="D8684">
        <v>0</v>
      </c>
      <c r="F8684" t="s">
        <v>12746</v>
      </c>
      <c r="G8684" t="s">
        <v>12746</v>
      </c>
      <c r="H8684" t="s">
        <v>15040</v>
      </c>
      <c r="I8684" t="s">
        <v>15041</v>
      </c>
      <c r="J8684" t="s">
        <v>15042</v>
      </c>
      <c r="K8684" t="s">
        <v>15043</v>
      </c>
      <c r="L8684" t="s">
        <v>37</v>
      </c>
      <c r="M8684" t="s">
        <v>12566</v>
      </c>
      <c r="N8684" t="s">
        <v>3355</v>
      </c>
      <c r="O8684" t="s">
        <v>3357</v>
      </c>
      <c r="P8684" t="s">
        <v>13518</v>
      </c>
      <c r="Q8684" t="s">
        <v>12981</v>
      </c>
      <c r="R8684" t="s">
        <v>43</v>
      </c>
      <c r="S8684" t="s">
        <v>108</v>
      </c>
      <c r="T8684" t="s">
        <v>7509</v>
      </c>
      <c r="U8684" t="s">
        <v>9780</v>
      </c>
      <c r="X8684">
        <v>1</v>
      </c>
      <c r="Y8684">
        <v>0</v>
      </c>
      <c r="Z8684">
        <v>0</v>
      </c>
      <c r="AA8684">
        <v>0</v>
      </c>
      <c r="AB8684">
        <v>41400</v>
      </c>
      <c r="AC8684" t="s">
        <v>47</v>
      </c>
      <c r="AD8684">
        <f>+VLOOKUP(T8684,items!$A$2:$D$1255,4,0)</f>
        <v>0</v>
      </c>
      <c r="AE8684">
        <f>+VLOOKUP(T8684,Tabla1[],5,0)</f>
        <v>0</v>
      </c>
      <c r="AF8684">
        <f t="shared" si="135"/>
        <v>10</v>
      </c>
    </row>
    <row r="8685" spans="1:32" x14ac:dyDescent="0.25">
      <c r="A8685">
        <v>108479</v>
      </c>
      <c r="B8685" t="s">
        <v>15039</v>
      </c>
      <c r="C8685" t="s">
        <v>75</v>
      </c>
      <c r="D8685">
        <v>0</v>
      </c>
      <c r="F8685" t="s">
        <v>12746</v>
      </c>
      <c r="G8685" t="s">
        <v>12746</v>
      </c>
      <c r="H8685" t="s">
        <v>15040</v>
      </c>
      <c r="I8685" t="s">
        <v>15041</v>
      </c>
      <c r="J8685" t="s">
        <v>15042</v>
      </c>
      <c r="K8685" t="s">
        <v>15043</v>
      </c>
      <c r="L8685" t="s">
        <v>37</v>
      </c>
      <c r="M8685" t="s">
        <v>12566</v>
      </c>
      <c r="N8685" t="s">
        <v>3355</v>
      </c>
      <c r="O8685" t="s">
        <v>3357</v>
      </c>
      <c r="P8685" t="s">
        <v>13518</v>
      </c>
      <c r="Q8685" t="s">
        <v>12981</v>
      </c>
      <c r="R8685" t="s">
        <v>43</v>
      </c>
      <c r="S8685" t="s">
        <v>108</v>
      </c>
      <c r="T8685" t="s">
        <v>9916</v>
      </c>
      <c r="U8685" t="s">
        <v>9917</v>
      </c>
      <c r="V8685" t="s">
        <v>615</v>
      </c>
      <c r="W8685" t="s">
        <v>1095</v>
      </c>
      <c r="X8685">
        <v>1</v>
      </c>
      <c r="Y8685">
        <v>3300</v>
      </c>
      <c r="Z8685">
        <v>1400</v>
      </c>
      <c r="AA8685">
        <v>0</v>
      </c>
      <c r="AB8685">
        <v>1405925</v>
      </c>
      <c r="AC8685" t="s">
        <v>47</v>
      </c>
      <c r="AD8685" t="str">
        <f>+VLOOKUP(T8685,items!$A$2:$D$1255,4,0)</f>
        <v>BANETA</v>
      </c>
      <c r="AE8685" t="str">
        <f>+VLOOKUP(T8685,Tabla1[],5,0)</f>
        <v>VERTICAL-GUAYA</v>
      </c>
      <c r="AF8685">
        <f t="shared" si="135"/>
        <v>10</v>
      </c>
    </row>
    <row r="8686" spans="1:32" x14ac:dyDescent="0.25">
      <c r="A8686">
        <v>108479</v>
      </c>
      <c r="B8686" t="s">
        <v>15039</v>
      </c>
      <c r="C8686" t="s">
        <v>75</v>
      </c>
      <c r="D8686">
        <v>0</v>
      </c>
      <c r="F8686" t="s">
        <v>12746</v>
      </c>
      <c r="G8686" t="s">
        <v>12746</v>
      </c>
      <c r="H8686" t="s">
        <v>15040</v>
      </c>
      <c r="I8686" t="s">
        <v>15041</v>
      </c>
      <c r="J8686" t="s">
        <v>15042</v>
      </c>
      <c r="K8686" t="s">
        <v>15043</v>
      </c>
      <c r="L8686" t="s">
        <v>37</v>
      </c>
      <c r="M8686" t="s">
        <v>12566</v>
      </c>
      <c r="N8686" t="s">
        <v>3355</v>
      </c>
      <c r="O8686" t="s">
        <v>3357</v>
      </c>
      <c r="P8686" t="s">
        <v>13518</v>
      </c>
      <c r="Q8686" t="s">
        <v>12981</v>
      </c>
      <c r="R8686" t="s">
        <v>43</v>
      </c>
      <c r="S8686" t="s">
        <v>108</v>
      </c>
      <c r="T8686" t="s">
        <v>9916</v>
      </c>
      <c r="U8686" t="s">
        <v>9917</v>
      </c>
      <c r="V8686" t="s">
        <v>615</v>
      </c>
      <c r="W8686" t="s">
        <v>1095</v>
      </c>
      <c r="X8686">
        <v>1</v>
      </c>
      <c r="Y8686">
        <v>3050</v>
      </c>
      <c r="Z8686">
        <v>1400</v>
      </c>
      <c r="AA8686">
        <v>0</v>
      </c>
      <c r="AB8686">
        <v>1270916</v>
      </c>
      <c r="AC8686" t="s">
        <v>47</v>
      </c>
      <c r="AD8686" t="str">
        <f>+VLOOKUP(T8686,items!$A$2:$D$1255,4,0)</f>
        <v>BANETA</v>
      </c>
      <c r="AE8686" t="str">
        <f>+VLOOKUP(T8686,Tabla1[],5,0)</f>
        <v>VERTICAL-GUAYA</v>
      </c>
      <c r="AF8686">
        <f t="shared" si="135"/>
        <v>10</v>
      </c>
    </row>
    <row r="8687" spans="1:32" x14ac:dyDescent="0.25">
      <c r="A8687">
        <v>108479</v>
      </c>
      <c r="B8687" t="s">
        <v>15039</v>
      </c>
      <c r="C8687" t="s">
        <v>75</v>
      </c>
      <c r="D8687">
        <v>0</v>
      </c>
      <c r="F8687" t="s">
        <v>12746</v>
      </c>
      <c r="G8687" t="s">
        <v>12746</v>
      </c>
      <c r="H8687" t="s">
        <v>15040</v>
      </c>
      <c r="I8687" t="s">
        <v>15041</v>
      </c>
      <c r="J8687" t="s">
        <v>15042</v>
      </c>
      <c r="K8687" t="s">
        <v>15043</v>
      </c>
      <c r="L8687" t="s">
        <v>37</v>
      </c>
      <c r="M8687" t="s">
        <v>12566</v>
      </c>
      <c r="N8687" t="s">
        <v>3355</v>
      </c>
      <c r="O8687" t="s">
        <v>3357</v>
      </c>
      <c r="P8687" t="s">
        <v>13518</v>
      </c>
      <c r="Q8687" t="s">
        <v>12981</v>
      </c>
      <c r="R8687" t="s">
        <v>43</v>
      </c>
      <c r="S8687" t="s">
        <v>108</v>
      </c>
      <c r="T8687" t="s">
        <v>9916</v>
      </c>
      <c r="U8687" t="s">
        <v>9917</v>
      </c>
      <c r="V8687" t="s">
        <v>615</v>
      </c>
      <c r="W8687" t="s">
        <v>1095</v>
      </c>
      <c r="X8687">
        <v>1</v>
      </c>
      <c r="Y8687">
        <v>3370</v>
      </c>
      <c r="Z8687">
        <v>1400</v>
      </c>
      <c r="AA8687">
        <v>0</v>
      </c>
      <c r="AB8687">
        <v>1405925</v>
      </c>
      <c r="AC8687" t="s">
        <v>47</v>
      </c>
      <c r="AD8687" t="str">
        <f>+VLOOKUP(T8687,items!$A$2:$D$1255,4,0)</f>
        <v>BANETA</v>
      </c>
      <c r="AE8687" t="str">
        <f>+VLOOKUP(T8687,Tabla1[],5,0)</f>
        <v>VERTICAL-GUAYA</v>
      </c>
      <c r="AF8687">
        <f t="shared" si="135"/>
        <v>10</v>
      </c>
    </row>
    <row r="8688" spans="1:32" x14ac:dyDescent="0.25">
      <c r="A8688">
        <v>108479</v>
      </c>
      <c r="B8688" t="s">
        <v>15039</v>
      </c>
      <c r="C8688" t="s">
        <v>75</v>
      </c>
      <c r="D8688">
        <v>0</v>
      </c>
      <c r="F8688" t="s">
        <v>12746</v>
      </c>
      <c r="G8688" t="s">
        <v>12746</v>
      </c>
      <c r="H8688" t="s">
        <v>15040</v>
      </c>
      <c r="I8688" t="s">
        <v>15041</v>
      </c>
      <c r="J8688" t="s">
        <v>15042</v>
      </c>
      <c r="K8688" t="s">
        <v>15043</v>
      </c>
      <c r="L8688" t="s">
        <v>37</v>
      </c>
      <c r="M8688" t="s">
        <v>12566</v>
      </c>
      <c r="N8688" t="s">
        <v>3355</v>
      </c>
      <c r="O8688" t="s">
        <v>3357</v>
      </c>
      <c r="P8688" t="s">
        <v>13518</v>
      </c>
      <c r="Q8688" t="s">
        <v>12981</v>
      </c>
      <c r="R8688" t="s">
        <v>43</v>
      </c>
      <c r="S8688" t="s">
        <v>108</v>
      </c>
      <c r="T8688" t="s">
        <v>9916</v>
      </c>
      <c r="U8688" t="s">
        <v>9917</v>
      </c>
      <c r="V8688" t="s">
        <v>615</v>
      </c>
      <c r="W8688" t="s">
        <v>1095</v>
      </c>
      <c r="X8688">
        <v>1</v>
      </c>
      <c r="Y8688">
        <v>3570</v>
      </c>
      <c r="Z8688">
        <v>1400</v>
      </c>
      <c r="AA8688">
        <v>0</v>
      </c>
      <c r="AB8688">
        <v>1405925</v>
      </c>
      <c r="AC8688" t="s">
        <v>47</v>
      </c>
      <c r="AD8688" t="str">
        <f>+VLOOKUP(T8688,items!$A$2:$D$1255,4,0)</f>
        <v>BANETA</v>
      </c>
      <c r="AE8688" t="str">
        <f>+VLOOKUP(T8688,Tabla1[],5,0)</f>
        <v>VERTICAL-GUAYA</v>
      </c>
      <c r="AF8688">
        <f t="shared" si="135"/>
        <v>10</v>
      </c>
    </row>
    <row r="8689" spans="1:34" x14ac:dyDescent="0.25">
      <c r="A8689">
        <v>108479</v>
      </c>
      <c r="B8689" t="s">
        <v>15039</v>
      </c>
      <c r="C8689" t="s">
        <v>75</v>
      </c>
      <c r="D8689">
        <v>0</v>
      </c>
      <c r="F8689" t="s">
        <v>12746</v>
      </c>
      <c r="G8689" t="s">
        <v>12746</v>
      </c>
      <c r="H8689" t="s">
        <v>15040</v>
      </c>
      <c r="I8689" t="s">
        <v>15041</v>
      </c>
      <c r="J8689" t="s">
        <v>15042</v>
      </c>
      <c r="K8689" t="s">
        <v>15043</v>
      </c>
      <c r="L8689" t="s">
        <v>37</v>
      </c>
      <c r="M8689" t="s">
        <v>12566</v>
      </c>
      <c r="N8689" t="s">
        <v>3355</v>
      </c>
      <c r="O8689" t="s">
        <v>3357</v>
      </c>
      <c r="P8689" t="s">
        <v>13518</v>
      </c>
      <c r="Q8689" t="s">
        <v>12981</v>
      </c>
      <c r="R8689" t="s">
        <v>43</v>
      </c>
      <c r="S8689" t="s">
        <v>108</v>
      </c>
      <c r="T8689" t="s">
        <v>7511</v>
      </c>
      <c r="U8689" t="s">
        <v>7512</v>
      </c>
      <c r="X8689">
        <v>1</v>
      </c>
      <c r="Y8689">
        <v>0</v>
      </c>
      <c r="Z8689">
        <v>0</v>
      </c>
      <c r="AA8689">
        <v>0</v>
      </c>
      <c r="AB8689">
        <v>100000</v>
      </c>
      <c r="AC8689" t="s">
        <v>47</v>
      </c>
      <c r="AD8689" t="e">
        <f>+VLOOKUP(T8689,items!$A$2:$D$1255,4,0)</f>
        <v>#N/A</v>
      </c>
      <c r="AE8689" t="e">
        <f>+VLOOKUP(T8689,Tabla1[],5,0)</f>
        <v>#N/A</v>
      </c>
      <c r="AF8689">
        <f t="shared" si="135"/>
        <v>10</v>
      </c>
    </row>
    <row r="8690" spans="1:34" x14ac:dyDescent="0.25">
      <c r="A8690">
        <v>108479</v>
      </c>
      <c r="B8690" t="s">
        <v>15039</v>
      </c>
      <c r="C8690" t="s">
        <v>75</v>
      </c>
      <c r="D8690">
        <v>0</v>
      </c>
      <c r="F8690" t="s">
        <v>12746</v>
      </c>
      <c r="G8690" t="s">
        <v>12746</v>
      </c>
      <c r="H8690" t="s">
        <v>15040</v>
      </c>
      <c r="I8690" t="s">
        <v>15041</v>
      </c>
      <c r="J8690" t="s">
        <v>15042</v>
      </c>
      <c r="K8690" t="s">
        <v>15043</v>
      </c>
      <c r="L8690" t="s">
        <v>37</v>
      </c>
      <c r="M8690" t="s">
        <v>12566</v>
      </c>
      <c r="N8690" t="s">
        <v>3355</v>
      </c>
      <c r="O8690" t="s">
        <v>3357</v>
      </c>
      <c r="P8690" t="s">
        <v>13518</v>
      </c>
      <c r="Q8690" t="s">
        <v>12981</v>
      </c>
      <c r="R8690" t="s">
        <v>43</v>
      </c>
      <c r="S8690" t="s">
        <v>108</v>
      </c>
      <c r="T8690" t="s">
        <v>618</v>
      </c>
      <c r="U8690" t="s">
        <v>619</v>
      </c>
      <c r="X8690">
        <v>1</v>
      </c>
      <c r="Y8690">
        <v>0</v>
      </c>
      <c r="Z8690">
        <v>0</v>
      </c>
      <c r="AA8690">
        <v>0</v>
      </c>
      <c r="AB8690">
        <v>100000</v>
      </c>
      <c r="AC8690" t="s">
        <v>47</v>
      </c>
      <c r="AD8690">
        <f>+VLOOKUP(T8690,items!$A$2:$D$1255,4,0)</f>
        <v>0</v>
      </c>
      <c r="AE8690">
        <f>+VLOOKUP(T8690,Tabla1[],5,0)</f>
        <v>0</v>
      </c>
      <c r="AF8690">
        <f t="shared" si="135"/>
        <v>10</v>
      </c>
    </row>
    <row r="8691" spans="1:34" x14ac:dyDescent="0.25">
      <c r="A8691">
        <v>108480</v>
      </c>
      <c r="B8691" t="s">
        <v>1003</v>
      </c>
      <c r="C8691" t="s">
        <v>33</v>
      </c>
      <c r="D8691">
        <v>0</v>
      </c>
      <c r="F8691" t="s">
        <v>8478</v>
      </c>
      <c r="G8691" t="s">
        <v>12746</v>
      </c>
      <c r="H8691" t="s">
        <v>15044</v>
      </c>
      <c r="I8691" t="s">
        <v>37</v>
      </c>
      <c r="J8691" t="s">
        <v>15045</v>
      </c>
      <c r="K8691" t="s">
        <v>15046</v>
      </c>
      <c r="L8691" t="s">
        <v>15047</v>
      </c>
      <c r="M8691" t="s">
        <v>8608</v>
      </c>
      <c r="N8691" t="s">
        <v>8608</v>
      </c>
      <c r="O8691" t="s">
        <v>6298</v>
      </c>
      <c r="P8691" t="s">
        <v>6299</v>
      </c>
      <c r="Q8691" t="s">
        <v>13518</v>
      </c>
      <c r="R8691" t="s">
        <v>63</v>
      </c>
      <c r="S8691" t="s">
        <v>108</v>
      </c>
      <c r="T8691" t="s">
        <v>14154</v>
      </c>
      <c r="U8691" t="s">
        <v>14155</v>
      </c>
      <c r="X8691">
        <v>1</v>
      </c>
      <c r="Y8691">
        <v>0</v>
      </c>
      <c r="Z8691">
        <v>0</v>
      </c>
      <c r="AA8691">
        <v>0</v>
      </c>
      <c r="AB8691">
        <v>0</v>
      </c>
      <c r="AC8691" t="s">
        <v>47</v>
      </c>
      <c r="AD8691" t="str">
        <f>+VLOOKUP(T8691,items!$A$2:$D$1255,4,0)</f>
        <v>MUEBLES</v>
      </c>
      <c r="AE8691">
        <f>+VLOOKUP(T8691,Tabla1[],5,0)</f>
        <v>0</v>
      </c>
      <c r="AF8691">
        <f t="shared" si="135"/>
        <v>10</v>
      </c>
    </row>
    <row r="8692" spans="1:34" x14ac:dyDescent="0.25">
      <c r="A8692">
        <v>108480</v>
      </c>
      <c r="B8692" t="s">
        <v>1003</v>
      </c>
      <c r="C8692" t="s">
        <v>33</v>
      </c>
      <c r="D8692">
        <v>0</v>
      </c>
      <c r="F8692" t="s">
        <v>8478</v>
      </c>
      <c r="G8692" t="s">
        <v>12746</v>
      </c>
      <c r="H8692" t="s">
        <v>15044</v>
      </c>
      <c r="I8692" t="s">
        <v>37</v>
      </c>
      <c r="J8692" t="s">
        <v>15045</v>
      </c>
      <c r="K8692" t="s">
        <v>15046</v>
      </c>
      <c r="L8692" t="s">
        <v>15047</v>
      </c>
      <c r="M8692" t="s">
        <v>8608</v>
      </c>
      <c r="N8692" t="s">
        <v>8608</v>
      </c>
      <c r="O8692" t="s">
        <v>6298</v>
      </c>
      <c r="P8692" t="s">
        <v>6299</v>
      </c>
      <c r="Q8692" t="s">
        <v>13518</v>
      </c>
      <c r="R8692" t="s">
        <v>63</v>
      </c>
      <c r="S8692" t="s">
        <v>108</v>
      </c>
      <c r="T8692" t="s">
        <v>11298</v>
      </c>
      <c r="U8692" t="s">
        <v>11299</v>
      </c>
      <c r="V8692" t="s">
        <v>529</v>
      </c>
      <c r="W8692" t="s">
        <v>117</v>
      </c>
      <c r="X8692">
        <v>2</v>
      </c>
      <c r="Y8692">
        <v>0</v>
      </c>
      <c r="Z8692">
        <v>0</v>
      </c>
      <c r="AA8692">
        <v>0</v>
      </c>
      <c r="AB8692">
        <v>0</v>
      </c>
      <c r="AC8692" t="s">
        <v>47</v>
      </c>
      <c r="AD8692" t="str">
        <f>+VLOOKUP(T8692,items!$A$2:$D$1255,4,0)</f>
        <v>MUEBLES</v>
      </c>
      <c r="AE8692">
        <f>+VLOOKUP(T8692,Tabla1[],5,0)</f>
        <v>0</v>
      </c>
      <c r="AF8692">
        <f t="shared" si="135"/>
        <v>10</v>
      </c>
    </row>
    <row r="8693" spans="1:34" x14ac:dyDescent="0.25">
      <c r="A8693">
        <v>108480</v>
      </c>
      <c r="B8693" t="s">
        <v>1003</v>
      </c>
      <c r="C8693" t="s">
        <v>33</v>
      </c>
      <c r="D8693">
        <v>0</v>
      </c>
      <c r="F8693" t="s">
        <v>8478</v>
      </c>
      <c r="G8693" t="s">
        <v>12746</v>
      </c>
      <c r="H8693" t="s">
        <v>15044</v>
      </c>
      <c r="I8693" t="s">
        <v>37</v>
      </c>
      <c r="J8693" t="s">
        <v>15045</v>
      </c>
      <c r="K8693" t="s">
        <v>15046</v>
      </c>
      <c r="L8693" t="s">
        <v>15047</v>
      </c>
      <c r="M8693" t="s">
        <v>8608</v>
      </c>
      <c r="N8693" t="s">
        <v>8608</v>
      </c>
      <c r="O8693" t="s">
        <v>6298</v>
      </c>
      <c r="P8693" t="s">
        <v>6299</v>
      </c>
      <c r="Q8693" t="s">
        <v>13518</v>
      </c>
      <c r="R8693" t="s">
        <v>63</v>
      </c>
      <c r="S8693" t="s">
        <v>108</v>
      </c>
      <c r="T8693" t="s">
        <v>11300</v>
      </c>
      <c r="U8693" t="s">
        <v>11301</v>
      </c>
      <c r="V8693" t="s">
        <v>953</v>
      </c>
      <c r="W8693" t="s">
        <v>117</v>
      </c>
      <c r="X8693">
        <v>1</v>
      </c>
      <c r="Y8693">
        <v>0</v>
      </c>
      <c r="Z8693">
        <v>0</v>
      </c>
      <c r="AA8693">
        <v>0</v>
      </c>
      <c r="AB8693">
        <v>0</v>
      </c>
      <c r="AC8693" t="s">
        <v>47</v>
      </c>
      <c r="AD8693" t="str">
        <f>+VLOOKUP(T8693,items!$A$2:$D$1255,4,0)</f>
        <v>MUEBLES</v>
      </c>
      <c r="AE8693">
        <f>+VLOOKUP(T8693,Tabla1[],5,0)</f>
        <v>0</v>
      </c>
      <c r="AF8693">
        <f t="shared" si="135"/>
        <v>10</v>
      </c>
    </row>
    <row r="8694" spans="1:34" x14ac:dyDescent="0.25">
      <c r="A8694">
        <v>108480</v>
      </c>
      <c r="B8694" t="s">
        <v>1003</v>
      </c>
      <c r="C8694" t="s">
        <v>33</v>
      </c>
      <c r="D8694">
        <v>0</v>
      </c>
      <c r="F8694" t="s">
        <v>8478</v>
      </c>
      <c r="G8694" t="s">
        <v>12746</v>
      </c>
      <c r="H8694" t="s">
        <v>15044</v>
      </c>
      <c r="I8694" t="s">
        <v>37</v>
      </c>
      <c r="J8694" t="s">
        <v>15045</v>
      </c>
      <c r="K8694" t="s">
        <v>15046</v>
      </c>
      <c r="L8694" t="s">
        <v>15047</v>
      </c>
      <c r="M8694" t="s">
        <v>8608</v>
      </c>
      <c r="N8694" t="s">
        <v>8608</v>
      </c>
      <c r="O8694" t="s">
        <v>6298</v>
      </c>
      <c r="P8694" t="s">
        <v>6299</v>
      </c>
      <c r="Q8694" t="s">
        <v>13518</v>
      </c>
      <c r="R8694" t="s">
        <v>63</v>
      </c>
      <c r="S8694" t="s">
        <v>108</v>
      </c>
      <c r="T8694" t="s">
        <v>11302</v>
      </c>
      <c r="U8694" t="s">
        <v>11303</v>
      </c>
      <c r="W8694" t="s">
        <v>10471</v>
      </c>
      <c r="X8694">
        <v>1</v>
      </c>
      <c r="Y8694">
        <v>0</v>
      </c>
      <c r="Z8694">
        <v>0</v>
      </c>
      <c r="AA8694">
        <v>0</v>
      </c>
      <c r="AB8694">
        <v>0</v>
      </c>
      <c r="AC8694" t="s">
        <v>47</v>
      </c>
      <c r="AD8694" t="str">
        <f>+VLOOKUP(T8694,items!$A$2:$D$1255,4,0)</f>
        <v>MUEBLES</v>
      </c>
      <c r="AE8694">
        <f>+VLOOKUP(T8694,Tabla1[],5,0)</f>
        <v>0</v>
      </c>
      <c r="AF8694">
        <f t="shared" si="135"/>
        <v>10</v>
      </c>
    </row>
    <row r="8695" spans="1:34" x14ac:dyDescent="0.25">
      <c r="A8695">
        <v>108486</v>
      </c>
      <c r="B8695" t="s">
        <v>3603</v>
      </c>
      <c r="C8695" t="s">
        <v>75</v>
      </c>
      <c r="D8695">
        <v>0</v>
      </c>
      <c r="F8695" t="s">
        <v>12746</v>
      </c>
      <c r="G8695" t="s">
        <v>371</v>
      </c>
      <c r="H8695" t="s">
        <v>15048</v>
      </c>
      <c r="I8695" t="s">
        <v>15049</v>
      </c>
      <c r="J8695" t="s">
        <v>15049</v>
      </c>
      <c r="K8695" t="s">
        <v>15049</v>
      </c>
      <c r="L8695" t="s">
        <v>15049</v>
      </c>
      <c r="M8695" t="s">
        <v>3391</v>
      </c>
      <c r="N8695" t="s">
        <v>3391</v>
      </c>
      <c r="O8695" t="s">
        <v>10703</v>
      </c>
      <c r="P8695" t="s">
        <v>8609</v>
      </c>
      <c r="Q8695" t="s">
        <v>8609</v>
      </c>
      <c r="R8695" t="s">
        <v>127</v>
      </c>
      <c r="S8695" t="s">
        <v>272</v>
      </c>
      <c r="T8695" t="s">
        <v>392</v>
      </c>
      <c r="U8695" t="s">
        <v>393</v>
      </c>
      <c r="X8695">
        <v>1</v>
      </c>
      <c r="Y8695">
        <v>0</v>
      </c>
      <c r="Z8695">
        <v>0</v>
      </c>
      <c r="AA8695">
        <v>0</v>
      </c>
      <c r="AB8695" s="14">
        <v>9650664</v>
      </c>
      <c r="AC8695" t="s">
        <v>47</v>
      </c>
      <c r="AD8695" t="e">
        <f>+VLOOKUP(T8695,items!$A$2:$D$1255,4,0)</f>
        <v>#N/A</v>
      </c>
      <c r="AE8695" t="e">
        <f>+VLOOKUP(T8695,Tabla1[],5,0)</f>
        <v>#N/A</v>
      </c>
      <c r="AF8695">
        <f t="shared" si="135"/>
        <v>10</v>
      </c>
      <c r="AG8695">
        <v>3816</v>
      </c>
      <c r="AH8695" s="14">
        <v>9650664</v>
      </c>
    </row>
    <row r="8696" spans="1:34" x14ac:dyDescent="0.25">
      <c r="A8696">
        <v>108490</v>
      </c>
      <c r="B8696" t="s">
        <v>3049</v>
      </c>
      <c r="C8696" t="s">
        <v>33</v>
      </c>
      <c r="D8696">
        <v>0</v>
      </c>
      <c r="F8696" t="s">
        <v>12746</v>
      </c>
      <c r="G8696" t="s">
        <v>12746</v>
      </c>
      <c r="H8696" t="s">
        <v>15050</v>
      </c>
      <c r="I8696" t="s">
        <v>37</v>
      </c>
      <c r="J8696" t="s">
        <v>15051</v>
      </c>
      <c r="K8696" t="s">
        <v>15052</v>
      </c>
      <c r="L8696" t="s">
        <v>37</v>
      </c>
      <c r="M8696" t="s">
        <v>8608</v>
      </c>
      <c r="N8696" t="s">
        <v>8608</v>
      </c>
      <c r="O8696" t="s">
        <v>12569</v>
      </c>
      <c r="P8696" t="s">
        <v>371</v>
      </c>
      <c r="Q8696" t="s">
        <v>3391</v>
      </c>
      <c r="R8696" t="s">
        <v>43</v>
      </c>
      <c r="S8696" t="s">
        <v>164</v>
      </c>
      <c r="T8696" t="s">
        <v>2908</v>
      </c>
      <c r="U8696" t="s">
        <v>958</v>
      </c>
      <c r="X8696">
        <v>9</v>
      </c>
      <c r="Y8696">
        <v>0</v>
      </c>
      <c r="Z8696">
        <v>0</v>
      </c>
      <c r="AA8696">
        <v>0</v>
      </c>
      <c r="AB8696">
        <v>473400</v>
      </c>
      <c r="AC8696" t="s">
        <v>47</v>
      </c>
      <c r="AD8696">
        <f>+VLOOKUP(T8696,items!$A$2:$D$1255,4,0)</f>
        <v>0</v>
      </c>
      <c r="AE8696">
        <f>+VLOOKUP(T8696,Tabla1[],5,0)</f>
        <v>0</v>
      </c>
      <c r="AF8696">
        <f t="shared" si="135"/>
        <v>9</v>
      </c>
    </row>
    <row r="8697" spans="1:34" x14ac:dyDescent="0.25">
      <c r="A8697">
        <v>108490</v>
      </c>
      <c r="B8697" t="s">
        <v>3049</v>
      </c>
      <c r="C8697" t="s">
        <v>33</v>
      </c>
      <c r="D8697">
        <v>0</v>
      </c>
      <c r="F8697" t="s">
        <v>12746</v>
      </c>
      <c r="G8697" t="s">
        <v>12746</v>
      </c>
      <c r="H8697" t="s">
        <v>15050</v>
      </c>
      <c r="I8697" t="s">
        <v>37</v>
      </c>
      <c r="J8697" t="s">
        <v>15051</v>
      </c>
      <c r="K8697" t="s">
        <v>15052</v>
      </c>
      <c r="L8697" t="s">
        <v>37</v>
      </c>
      <c r="M8697" t="s">
        <v>8608</v>
      </c>
      <c r="N8697" t="s">
        <v>8608</v>
      </c>
      <c r="O8697" t="s">
        <v>12569</v>
      </c>
      <c r="P8697" t="s">
        <v>371</v>
      </c>
      <c r="Q8697" t="s">
        <v>3391</v>
      </c>
      <c r="R8697" t="s">
        <v>43</v>
      </c>
      <c r="S8697" t="s">
        <v>164</v>
      </c>
      <c r="T8697" t="s">
        <v>5720</v>
      </c>
      <c r="U8697" t="s">
        <v>859</v>
      </c>
      <c r="X8697">
        <v>15</v>
      </c>
      <c r="Y8697">
        <v>0</v>
      </c>
      <c r="Z8697">
        <v>0</v>
      </c>
      <c r="AA8697">
        <v>0</v>
      </c>
      <c r="AB8697">
        <v>789000</v>
      </c>
      <c r="AC8697" t="s">
        <v>47</v>
      </c>
      <c r="AD8697">
        <f>+VLOOKUP(T8697,items!$A$2:$D$1255,4,0)</f>
        <v>0</v>
      </c>
      <c r="AE8697">
        <f>+VLOOKUP(T8697,Tabla1[],5,0)</f>
        <v>0</v>
      </c>
      <c r="AF8697">
        <f t="shared" si="135"/>
        <v>9</v>
      </c>
    </row>
    <row r="8698" spans="1:34" x14ac:dyDescent="0.25">
      <c r="A8698">
        <v>108492</v>
      </c>
      <c r="B8698" t="s">
        <v>1569</v>
      </c>
      <c r="C8698" t="s">
        <v>75</v>
      </c>
      <c r="D8698">
        <v>0</v>
      </c>
      <c r="F8698" t="s">
        <v>12746</v>
      </c>
      <c r="G8698" t="s">
        <v>12746</v>
      </c>
      <c r="H8698" t="s">
        <v>15053</v>
      </c>
      <c r="I8698" t="s">
        <v>37</v>
      </c>
      <c r="J8698" t="s">
        <v>15054</v>
      </c>
      <c r="K8698" t="s">
        <v>15055</v>
      </c>
      <c r="L8698" t="s">
        <v>37</v>
      </c>
      <c r="M8698" t="s">
        <v>8608</v>
      </c>
      <c r="N8698" t="s">
        <v>8608</v>
      </c>
      <c r="O8698" t="s">
        <v>12569</v>
      </c>
      <c r="P8698" t="s">
        <v>371</v>
      </c>
      <c r="Q8698" t="s">
        <v>371</v>
      </c>
      <c r="R8698" t="s">
        <v>127</v>
      </c>
      <c r="S8698" t="s">
        <v>164</v>
      </c>
      <c r="T8698" t="s">
        <v>3280</v>
      </c>
      <c r="U8698" t="s">
        <v>3281</v>
      </c>
      <c r="X8698">
        <v>10</v>
      </c>
      <c r="Y8698">
        <v>0</v>
      </c>
      <c r="Z8698">
        <v>0</v>
      </c>
      <c r="AA8698">
        <v>0</v>
      </c>
      <c r="AB8698">
        <v>526000</v>
      </c>
      <c r="AC8698" t="s">
        <v>47</v>
      </c>
      <c r="AD8698">
        <f>+VLOOKUP(T8698,items!$A$2:$D$1255,4,0)</f>
        <v>0</v>
      </c>
      <c r="AE8698">
        <f>+VLOOKUP(T8698,Tabla1[],5,0)</f>
        <v>0</v>
      </c>
      <c r="AF8698">
        <f t="shared" si="135"/>
        <v>9</v>
      </c>
    </row>
    <row r="8699" spans="1:34" x14ac:dyDescent="0.25">
      <c r="A8699">
        <v>108495</v>
      </c>
      <c r="B8699" t="s">
        <v>14512</v>
      </c>
      <c r="C8699" t="s">
        <v>33</v>
      </c>
      <c r="D8699">
        <v>0</v>
      </c>
      <c r="F8699" t="s">
        <v>12746</v>
      </c>
      <c r="G8699" t="s">
        <v>8608</v>
      </c>
      <c r="H8699" t="s">
        <v>15056</v>
      </c>
      <c r="I8699" t="s">
        <v>15057</v>
      </c>
      <c r="J8699" t="s">
        <v>15058</v>
      </c>
      <c r="K8699" t="s">
        <v>15059</v>
      </c>
      <c r="L8699" t="s">
        <v>37</v>
      </c>
      <c r="M8699" t="s">
        <v>12566</v>
      </c>
      <c r="N8699" t="s">
        <v>375</v>
      </c>
      <c r="O8699" t="s">
        <v>13637</v>
      </c>
      <c r="P8699" t="s">
        <v>3357</v>
      </c>
      <c r="Q8699" t="s">
        <v>3357</v>
      </c>
      <c r="R8699" t="s">
        <v>127</v>
      </c>
      <c r="S8699" t="s">
        <v>88</v>
      </c>
      <c r="T8699" t="s">
        <v>689</v>
      </c>
      <c r="U8699" t="s">
        <v>690</v>
      </c>
      <c r="X8699">
        <v>2</v>
      </c>
      <c r="Y8699">
        <v>600</v>
      </c>
      <c r="Z8699">
        <v>120</v>
      </c>
      <c r="AA8699">
        <v>0</v>
      </c>
      <c r="AB8699">
        <v>89066</v>
      </c>
      <c r="AC8699" t="s">
        <v>47</v>
      </c>
      <c r="AD8699">
        <f>+VLOOKUP(T8699,items!$A$2:$D$1255,4,0)</f>
        <v>0</v>
      </c>
      <c r="AE8699">
        <f>+VLOOKUP(T8699,Tabla1[],5,0)</f>
        <v>0</v>
      </c>
      <c r="AF8699">
        <f t="shared" si="135"/>
        <v>10</v>
      </c>
    </row>
    <row r="8700" spans="1:34" x14ac:dyDescent="0.25">
      <c r="A8700">
        <v>108495</v>
      </c>
      <c r="B8700" t="s">
        <v>14512</v>
      </c>
      <c r="C8700" t="s">
        <v>33</v>
      </c>
      <c r="D8700">
        <v>0</v>
      </c>
      <c r="F8700" t="s">
        <v>12746</v>
      </c>
      <c r="G8700" t="s">
        <v>8608</v>
      </c>
      <c r="H8700" t="s">
        <v>15056</v>
      </c>
      <c r="I8700" t="s">
        <v>15057</v>
      </c>
      <c r="J8700" t="s">
        <v>15058</v>
      </c>
      <c r="K8700" t="s">
        <v>15059</v>
      </c>
      <c r="L8700" t="s">
        <v>37</v>
      </c>
      <c r="M8700" t="s">
        <v>12566</v>
      </c>
      <c r="N8700" t="s">
        <v>375</v>
      </c>
      <c r="O8700" t="s">
        <v>13637</v>
      </c>
      <c r="P8700" t="s">
        <v>3357</v>
      </c>
      <c r="Q8700" t="s">
        <v>3357</v>
      </c>
      <c r="R8700" t="s">
        <v>127</v>
      </c>
      <c r="S8700" t="s">
        <v>88</v>
      </c>
      <c r="T8700" t="s">
        <v>1550</v>
      </c>
      <c r="U8700" t="s">
        <v>1551</v>
      </c>
      <c r="X8700">
        <v>2</v>
      </c>
      <c r="Y8700">
        <v>150</v>
      </c>
      <c r="Z8700">
        <v>400</v>
      </c>
      <c r="AA8700">
        <v>0</v>
      </c>
      <c r="AB8700">
        <v>184070</v>
      </c>
      <c r="AC8700" t="s">
        <v>47</v>
      </c>
      <c r="AD8700">
        <f>+VLOOKUP(T8700,items!$A$2:$D$1255,4,0)</f>
        <v>0</v>
      </c>
      <c r="AE8700">
        <f>+VLOOKUP(T8700,Tabla1[],5,0)</f>
        <v>0</v>
      </c>
      <c r="AF8700">
        <f t="shared" si="135"/>
        <v>10</v>
      </c>
    </row>
    <row r="8701" spans="1:34" x14ac:dyDescent="0.25">
      <c r="A8701">
        <v>108497</v>
      </c>
      <c r="B8701" t="s">
        <v>15060</v>
      </c>
      <c r="C8701" t="s">
        <v>33</v>
      </c>
      <c r="D8701">
        <v>0</v>
      </c>
      <c r="F8701" t="s">
        <v>12746</v>
      </c>
      <c r="G8701" t="s">
        <v>8608</v>
      </c>
      <c r="H8701" t="s">
        <v>15061</v>
      </c>
      <c r="I8701" t="s">
        <v>37</v>
      </c>
      <c r="J8701" t="s">
        <v>15062</v>
      </c>
      <c r="K8701" t="s">
        <v>15063</v>
      </c>
      <c r="L8701" t="s">
        <v>15064</v>
      </c>
      <c r="M8701" t="s">
        <v>12566</v>
      </c>
      <c r="N8701" t="s">
        <v>12566</v>
      </c>
      <c r="O8701" t="s">
        <v>12871</v>
      </c>
      <c r="P8701" t="s">
        <v>13518</v>
      </c>
      <c r="Q8701" t="s">
        <v>12980</v>
      </c>
      <c r="R8701" t="s">
        <v>127</v>
      </c>
      <c r="S8701" t="s">
        <v>44</v>
      </c>
      <c r="T8701" t="s">
        <v>1232</v>
      </c>
      <c r="U8701" t="s">
        <v>1233</v>
      </c>
      <c r="X8701">
        <v>1</v>
      </c>
      <c r="Y8701">
        <v>0</v>
      </c>
      <c r="Z8701">
        <v>0</v>
      </c>
      <c r="AA8701">
        <v>0</v>
      </c>
      <c r="AB8701">
        <v>170000</v>
      </c>
      <c r="AC8701" t="s">
        <v>47</v>
      </c>
      <c r="AD8701">
        <f>+VLOOKUP(T8701,items!$A$2:$D$1255,4,0)</f>
        <v>0</v>
      </c>
      <c r="AE8701">
        <f>+VLOOKUP(T8701,Tabla1[],5,0)</f>
        <v>0</v>
      </c>
      <c r="AF8701">
        <f t="shared" si="135"/>
        <v>10</v>
      </c>
    </row>
    <row r="8702" spans="1:34" x14ac:dyDescent="0.25">
      <c r="A8702">
        <v>108497</v>
      </c>
      <c r="B8702" t="s">
        <v>15060</v>
      </c>
      <c r="C8702" t="s">
        <v>33</v>
      </c>
      <c r="D8702">
        <v>0</v>
      </c>
      <c r="F8702" t="s">
        <v>12746</v>
      </c>
      <c r="G8702" t="s">
        <v>8608</v>
      </c>
      <c r="H8702" t="s">
        <v>15061</v>
      </c>
      <c r="I8702" t="s">
        <v>37</v>
      </c>
      <c r="J8702" t="s">
        <v>15062</v>
      </c>
      <c r="K8702" t="s">
        <v>15063</v>
      </c>
      <c r="L8702" t="s">
        <v>15064</v>
      </c>
      <c r="M8702" t="s">
        <v>12566</v>
      </c>
      <c r="N8702" t="s">
        <v>12566</v>
      </c>
      <c r="O8702" t="s">
        <v>12871</v>
      </c>
      <c r="P8702" t="s">
        <v>13518</v>
      </c>
      <c r="Q8702" t="s">
        <v>12980</v>
      </c>
      <c r="R8702" t="s">
        <v>127</v>
      </c>
      <c r="S8702" t="s">
        <v>44</v>
      </c>
      <c r="T8702" t="s">
        <v>1226</v>
      </c>
      <c r="U8702" t="s">
        <v>1227</v>
      </c>
      <c r="V8702" t="s">
        <v>859</v>
      </c>
      <c r="X8702">
        <v>1</v>
      </c>
      <c r="Y8702">
        <v>0</v>
      </c>
      <c r="Z8702">
        <v>0</v>
      </c>
      <c r="AA8702">
        <v>0</v>
      </c>
      <c r="AB8702">
        <v>3580105</v>
      </c>
      <c r="AC8702" t="s">
        <v>47</v>
      </c>
      <c r="AD8702" t="str">
        <f>+VLOOKUP(T8702,items!$A$2:$D$1255,4,0)</f>
        <v>MUEBLES</v>
      </c>
      <c r="AE8702">
        <f>+VLOOKUP(T8702,Tabla1[],5,0)</f>
        <v>0</v>
      </c>
      <c r="AF8702">
        <f t="shared" si="135"/>
        <v>10</v>
      </c>
    </row>
    <row r="8703" spans="1:34" x14ac:dyDescent="0.25">
      <c r="A8703">
        <v>108497</v>
      </c>
      <c r="B8703" t="s">
        <v>15060</v>
      </c>
      <c r="C8703" t="s">
        <v>33</v>
      </c>
      <c r="D8703">
        <v>0</v>
      </c>
      <c r="F8703" t="s">
        <v>12746</v>
      </c>
      <c r="G8703" t="s">
        <v>8608</v>
      </c>
      <c r="H8703" t="s">
        <v>15061</v>
      </c>
      <c r="I8703" t="s">
        <v>37</v>
      </c>
      <c r="J8703" t="s">
        <v>15062</v>
      </c>
      <c r="K8703" t="s">
        <v>15063</v>
      </c>
      <c r="L8703" t="s">
        <v>15064</v>
      </c>
      <c r="M8703" t="s">
        <v>12566</v>
      </c>
      <c r="N8703" t="s">
        <v>12566</v>
      </c>
      <c r="O8703" t="s">
        <v>12871</v>
      </c>
      <c r="P8703" t="s">
        <v>13518</v>
      </c>
      <c r="Q8703" t="s">
        <v>12980</v>
      </c>
      <c r="R8703" t="s">
        <v>127</v>
      </c>
      <c r="S8703" t="s">
        <v>44</v>
      </c>
      <c r="T8703" t="s">
        <v>868</v>
      </c>
      <c r="U8703" t="s">
        <v>869</v>
      </c>
      <c r="V8703" t="s">
        <v>859</v>
      </c>
      <c r="X8703">
        <v>1</v>
      </c>
      <c r="Y8703">
        <v>0</v>
      </c>
      <c r="Z8703">
        <v>0</v>
      </c>
      <c r="AA8703">
        <v>0</v>
      </c>
      <c r="AB8703">
        <v>3581780</v>
      </c>
      <c r="AC8703" t="s">
        <v>47</v>
      </c>
      <c r="AD8703" t="str">
        <f>+VLOOKUP(T8703,items!$A$2:$D$1255,4,0)</f>
        <v>MUEBLES</v>
      </c>
      <c r="AE8703">
        <f>+VLOOKUP(T8703,Tabla1[],5,0)</f>
        <v>0</v>
      </c>
      <c r="AF8703">
        <f t="shared" si="135"/>
        <v>10</v>
      </c>
    </row>
    <row r="8704" spans="1:34" x14ac:dyDescent="0.25">
      <c r="A8704">
        <v>108497</v>
      </c>
      <c r="B8704" t="s">
        <v>15060</v>
      </c>
      <c r="C8704" t="s">
        <v>33</v>
      </c>
      <c r="D8704">
        <v>0</v>
      </c>
      <c r="F8704" t="s">
        <v>12746</v>
      </c>
      <c r="G8704" t="s">
        <v>8608</v>
      </c>
      <c r="H8704" t="s">
        <v>15061</v>
      </c>
      <c r="I8704" t="s">
        <v>37</v>
      </c>
      <c r="J8704" t="s">
        <v>15062</v>
      </c>
      <c r="K8704" t="s">
        <v>15063</v>
      </c>
      <c r="L8704" t="s">
        <v>15064</v>
      </c>
      <c r="M8704" t="s">
        <v>12566</v>
      </c>
      <c r="N8704" t="s">
        <v>12566</v>
      </c>
      <c r="O8704" t="s">
        <v>12871</v>
      </c>
      <c r="P8704" t="s">
        <v>13518</v>
      </c>
      <c r="Q8704" t="s">
        <v>12980</v>
      </c>
      <c r="R8704" t="s">
        <v>127</v>
      </c>
      <c r="S8704" t="s">
        <v>44</v>
      </c>
      <c r="T8704" t="s">
        <v>11583</v>
      </c>
      <c r="U8704" t="s">
        <v>11584</v>
      </c>
      <c r="X8704">
        <v>1</v>
      </c>
      <c r="Y8704">
        <v>0</v>
      </c>
      <c r="Z8704">
        <v>0</v>
      </c>
      <c r="AA8704">
        <v>0</v>
      </c>
      <c r="AB8704">
        <v>1015000</v>
      </c>
      <c r="AC8704" t="s">
        <v>47</v>
      </c>
      <c r="AD8704" t="str">
        <f>+VLOOKUP(T8704,items!$A$2:$D$1255,4,0)</f>
        <v>MUEBLES</v>
      </c>
      <c r="AE8704">
        <f>+VLOOKUP(T8704,Tabla1[],5,0)</f>
        <v>0</v>
      </c>
      <c r="AF8704">
        <f t="shared" si="135"/>
        <v>10</v>
      </c>
    </row>
    <row r="8705" spans="1:32" x14ac:dyDescent="0.25">
      <c r="A8705">
        <v>108497</v>
      </c>
      <c r="B8705" t="s">
        <v>15060</v>
      </c>
      <c r="C8705" t="s">
        <v>33</v>
      </c>
      <c r="D8705">
        <v>0</v>
      </c>
      <c r="F8705" t="s">
        <v>12746</v>
      </c>
      <c r="G8705" t="s">
        <v>8608</v>
      </c>
      <c r="H8705" t="s">
        <v>15061</v>
      </c>
      <c r="I8705" t="s">
        <v>37</v>
      </c>
      <c r="J8705" t="s">
        <v>15062</v>
      </c>
      <c r="K8705" t="s">
        <v>15063</v>
      </c>
      <c r="L8705" t="s">
        <v>15064</v>
      </c>
      <c r="M8705" t="s">
        <v>12566</v>
      </c>
      <c r="N8705" t="s">
        <v>12566</v>
      </c>
      <c r="O8705" t="s">
        <v>12871</v>
      </c>
      <c r="P8705" t="s">
        <v>13518</v>
      </c>
      <c r="Q8705" t="s">
        <v>12980</v>
      </c>
      <c r="R8705" t="s">
        <v>127</v>
      </c>
      <c r="S8705" t="s">
        <v>44</v>
      </c>
      <c r="T8705" t="s">
        <v>15065</v>
      </c>
      <c r="U8705" t="s">
        <v>15066</v>
      </c>
      <c r="W8705" t="s">
        <v>211</v>
      </c>
      <c r="X8705">
        <v>1</v>
      </c>
      <c r="Y8705">
        <v>0</v>
      </c>
      <c r="Z8705">
        <v>0</v>
      </c>
      <c r="AA8705">
        <v>0</v>
      </c>
      <c r="AB8705">
        <v>655790</v>
      </c>
      <c r="AC8705" t="s">
        <v>47</v>
      </c>
      <c r="AD8705" t="str">
        <f>+VLOOKUP(T8705,items!$A$2:$D$1255,4,0)</f>
        <v>MUEBLES</v>
      </c>
      <c r="AE8705">
        <f>+VLOOKUP(T8705,Tabla1[],5,0)</f>
        <v>0</v>
      </c>
      <c r="AF8705">
        <f t="shared" si="135"/>
        <v>10</v>
      </c>
    </row>
    <row r="8706" spans="1:32" x14ac:dyDescent="0.25">
      <c r="A8706">
        <v>108498</v>
      </c>
      <c r="B8706" t="s">
        <v>15067</v>
      </c>
      <c r="C8706" t="s">
        <v>33</v>
      </c>
      <c r="D8706">
        <v>0</v>
      </c>
      <c r="F8706" t="s">
        <v>12746</v>
      </c>
      <c r="G8706" t="s">
        <v>12569</v>
      </c>
      <c r="H8706" t="s">
        <v>15068</v>
      </c>
      <c r="I8706" t="s">
        <v>37</v>
      </c>
      <c r="J8706" t="s">
        <v>15069</v>
      </c>
      <c r="K8706" t="s">
        <v>37</v>
      </c>
      <c r="L8706" t="s">
        <v>37</v>
      </c>
      <c r="M8706" t="s">
        <v>10656</v>
      </c>
      <c r="N8706" t="s">
        <v>10656</v>
      </c>
      <c r="O8706" t="s">
        <v>10705</v>
      </c>
      <c r="P8706" t="s">
        <v>12573</v>
      </c>
      <c r="Q8706" t="s">
        <v>10706</v>
      </c>
      <c r="R8706" t="s">
        <v>3358</v>
      </c>
      <c r="S8706" t="s">
        <v>108</v>
      </c>
      <c r="T8706" t="s">
        <v>3136</v>
      </c>
      <c r="U8706" t="s">
        <v>3137</v>
      </c>
      <c r="X8706">
        <v>4</v>
      </c>
      <c r="Y8706">
        <v>0</v>
      </c>
      <c r="Z8706">
        <v>0</v>
      </c>
      <c r="AA8706">
        <v>0</v>
      </c>
      <c r="AB8706">
        <v>1779260</v>
      </c>
      <c r="AC8706" t="s">
        <v>47</v>
      </c>
      <c r="AD8706" t="str">
        <f>+VLOOKUP(T8706,items!$A$2:$D$1255,4,0)</f>
        <v>MUEBLES</v>
      </c>
      <c r="AE8706">
        <f>+VLOOKUP(T8706,Tabla1[],5,0)</f>
        <v>0</v>
      </c>
      <c r="AF8706">
        <f t="shared" ref="AF8706:AF8769" si="136">+MONTH(O8706)</f>
        <v>11</v>
      </c>
    </row>
    <row r="8707" spans="1:32" x14ac:dyDescent="0.25">
      <c r="A8707">
        <v>108498</v>
      </c>
      <c r="B8707" t="s">
        <v>15067</v>
      </c>
      <c r="C8707" t="s">
        <v>33</v>
      </c>
      <c r="D8707">
        <v>0</v>
      </c>
      <c r="F8707" t="s">
        <v>12746</v>
      </c>
      <c r="G8707" t="s">
        <v>12569</v>
      </c>
      <c r="H8707" t="s">
        <v>15068</v>
      </c>
      <c r="I8707" t="s">
        <v>37</v>
      </c>
      <c r="J8707" t="s">
        <v>15069</v>
      </c>
      <c r="K8707" t="s">
        <v>37</v>
      </c>
      <c r="L8707" t="s">
        <v>37</v>
      </c>
      <c r="M8707" t="s">
        <v>10656</v>
      </c>
      <c r="N8707" t="s">
        <v>10656</v>
      </c>
      <c r="O8707" t="s">
        <v>10705</v>
      </c>
      <c r="P8707" t="s">
        <v>12573</v>
      </c>
      <c r="Q8707" t="s">
        <v>10706</v>
      </c>
      <c r="R8707" t="s">
        <v>3358</v>
      </c>
      <c r="S8707" t="s">
        <v>108</v>
      </c>
      <c r="T8707" t="s">
        <v>932</v>
      </c>
      <c r="U8707" t="s">
        <v>933</v>
      </c>
      <c r="V8707" t="s">
        <v>1147</v>
      </c>
      <c r="X8707">
        <v>1</v>
      </c>
      <c r="Y8707">
        <v>0</v>
      </c>
      <c r="Z8707">
        <v>0</v>
      </c>
      <c r="AA8707">
        <v>0</v>
      </c>
      <c r="AB8707">
        <v>1131056</v>
      </c>
      <c r="AC8707" t="s">
        <v>47</v>
      </c>
      <c r="AD8707" t="str">
        <f>+VLOOKUP(T8707,items!$A$2:$D$1255,4,0)</f>
        <v>MUEBLES</v>
      </c>
      <c r="AE8707">
        <f>+VLOOKUP(T8707,Tabla1[],5,0)</f>
        <v>0</v>
      </c>
      <c r="AF8707">
        <f t="shared" si="136"/>
        <v>11</v>
      </c>
    </row>
    <row r="8708" spans="1:32" x14ac:dyDescent="0.25">
      <c r="A8708">
        <v>108498</v>
      </c>
      <c r="B8708" t="s">
        <v>15067</v>
      </c>
      <c r="C8708" t="s">
        <v>33</v>
      </c>
      <c r="D8708">
        <v>0</v>
      </c>
      <c r="F8708" t="s">
        <v>12746</v>
      </c>
      <c r="G8708" t="s">
        <v>12569</v>
      </c>
      <c r="H8708" t="s">
        <v>15068</v>
      </c>
      <c r="I8708" t="s">
        <v>37</v>
      </c>
      <c r="J8708" t="s">
        <v>15069</v>
      </c>
      <c r="K8708" t="s">
        <v>37</v>
      </c>
      <c r="L8708" t="s">
        <v>37</v>
      </c>
      <c r="M8708" t="s">
        <v>10656</v>
      </c>
      <c r="N8708" t="s">
        <v>10656</v>
      </c>
      <c r="O8708" t="s">
        <v>10705</v>
      </c>
      <c r="P8708" t="s">
        <v>12573</v>
      </c>
      <c r="Q8708" t="s">
        <v>10706</v>
      </c>
      <c r="R8708" t="s">
        <v>3358</v>
      </c>
      <c r="S8708" t="s">
        <v>108</v>
      </c>
      <c r="T8708" t="s">
        <v>15070</v>
      </c>
      <c r="U8708" t="s">
        <v>15071</v>
      </c>
      <c r="W8708" t="s">
        <v>114</v>
      </c>
      <c r="X8708">
        <v>1</v>
      </c>
      <c r="Y8708">
        <v>0</v>
      </c>
      <c r="Z8708">
        <v>0</v>
      </c>
      <c r="AA8708">
        <v>0</v>
      </c>
      <c r="AB8708">
        <v>815774</v>
      </c>
      <c r="AC8708" t="s">
        <v>47</v>
      </c>
      <c r="AD8708" t="str">
        <f>+VLOOKUP(T8708,items!$A$2:$D$1255,4,0)</f>
        <v>MUEBLES</v>
      </c>
      <c r="AE8708">
        <f>+VLOOKUP(T8708,Tabla1[],5,0)</f>
        <v>0</v>
      </c>
      <c r="AF8708">
        <f t="shared" si="136"/>
        <v>11</v>
      </c>
    </row>
    <row r="8709" spans="1:32" x14ac:dyDescent="0.25">
      <c r="A8709">
        <v>108505</v>
      </c>
      <c r="B8709" t="s">
        <v>15072</v>
      </c>
      <c r="C8709" t="s">
        <v>75</v>
      </c>
      <c r="D8709">
        <v>0</v>
      </c>
      <c r="F8709" t="s">
        <v>175</v>
      </c>
      <c r="G8709" t="s">
        <v>8608</v>
      </c>
      <c r="H8709" t="s">
        <v>15073</v>
      </c>
      <c r="I8709" t="s">
        <v>15074</v>
      </c>
      <c r="J8709" t="s">
        <v>15075</v>
      </c>
      <c r="K8709" t="s">
        <v>37</v>
      </c>
      <c r="L8709" t="s">
        <v>37</v>
      </c>
      <c r="M8709" t="s">
        <v>12569</v>
      </c>
      <c r="N8709" t="s">
        <v>3355</v>
      </c>
      <c r="O8709" t="s">
        <v>6299</v>
      </c>
      <c r="P8709" t="s">
        <v>13518</v>
      </c>
      <c r="Q8709" t="s">
        <v>10706</v>
      </c>
      <c r="R8709" t="s">
        <v>11492</v>
      </c>
      <c r="S8709" t="s">
        <v>108</v>
      </c>
      <c r="T8709" t="s">
        <v>429</v>
      </c>
      <c r="U8709" t="s">
        <v>430</v>
      </c>
      <c r="X8709">
        <v>1</v>
      </c>
      <c r="Y8709">
        <v>0</v>
      </c>
      <c r="Z8709">
        <v>0</v>
      </c>
      <c r="AA8709">
        <v>0</v>
      </c>
      <c r="AB8709">
        <v>128696</v>
      </c>
      <c r="AC8709" t="s">
        <v>47</v>
      </c>
      <c r="AD8709">
        <f>+VLOOKUP(T8709,items!$A$2:$D$1255,4,0)</f>
        <v>0</v>
      </c>
      <c r="AE8709">
        <f>+VLOOKUP(T8709,Tabla1[],5,0)</f>
        <v>0</v>
      </c>
      <c r="AF8709">
        <f t="shared" si="136"/>
        <v>10</v>
      </c>
    </row>
    <row r="8710" spans="1:32" x14ac:dyDescent="0.25">
      <c r="A8710">
        <v>108505</v>
      </c>
      <c r="B8710" t="s">
        <v>15072</v>
      </c>
      <c r="C8710" t="s">
        <v>75</v>
      </c>
      <c r="D8710">
        <v>0</v>
      </c>
      <c r="F8710" t="s">
        <v>175</v>
      </c>
      <c r="G8710" t="s">
        <v>8608</v>
      </c>
      <c r="H8710" t="s">
        <v>15073</v>
      </c>
      <c r="I8710" t="s">
        <v>15074</v>
      </c>
      <c r="J8710" t="s">
        <v>15075</v>
      </c>
      <c r="K8710" t="s">
        <v>37</v>
      </c>
      <c r="L8710" t="s">
        <v>37</v>
      </c>
      <c r="M8710" t="s">
        <v>12569</v>
      </c>
      <c r="N8710" t="s">
        <v>3355</v>
      </c>
      <c r="O8710" t="s">
        <v>6299</v>
      </c>
      <c r="P8710" t="s">
        <v>13518</v>
      </c>
      <c r="Q8710" t="s">
        <v>10706</v>
      </c>
      <c r="R8710" t="s">
        <v>11492</v>
      </c>
      <c r="S8710" t="s">
        <v>108</v>
      </c>
      <c r="T8710" t="s">
        <v>7509</v>
      </c>
      <c r="U8710" t="s">
        <v>9780</v>
      </c>
      <c r="X8710">
        <v>1</v>
      </c>
      <c r="Y8710">
        <v>0</v>
      </c>
      <c r="Z8710">
        <v>0</v>
      </c>
      <c r="AA8710">
        <v>0</v>
      </c>
      <c r="AB8710">
        <v>28980</v>
      </c>
      <c r="AC8710" t="s">
        <v>47</v>
      </c>
      <c r="AD8710">
        <f>+VLOOKUP(T8710,items!$A$2:$D$1255,4,0)</f>
        <v>0</v>
      </c>
      <c r="AE8710">
        <f>+VLOOKUP(T8710,Tabla1[],5,0)</f>
        <v>0</v>
      </c>
      <c r="AF8710">
        <f t="shared" si="136"/>
        <v>10</v>
      </c>
    </row>
    <row r="8711" spans="1:32" x14ac:dyDescent="0.25">
      <c r="A8711">
        <v>108505</v>
      </c>
      <c r="B8711" t="s">
        <v>15072</v>
      </c>
      <c r="C8711" t="s">
        <v>75</v>
      </c>
      <c r="D8711">
        <v>0</v>
      </c>
      <c r="F8711" t="s">
        <v>175</v>
      </c>
      <c r="G8711" t="s">
        <v>8608</v>
      </c>
      <c r="H8711" t="s">
        <v>15073</v>
      </c>
      <c r="I8711" t="s">
        <v>15074</v>
      </c>
      <c r="J8711" t="s">
        <v>15075</v>
      </c>
      <c r="K8711" t="s">
        <v>37</v>
      </c>
      <c r="L8711" t="s">
        <v>37</v>
      </c>
      <c r="M8711" t="s">
        <v>12569</v>
      </c>
      <c r="N8711" t="s">
        <v>3355</v>
      </c>
      <c r="O8711" t="s">
        <v>6299</v>
      </c>
      <c r="P8711" t="s">
        <v>13518</v>
      </c>
      <c r="Q8711" t="s">
        <v>10706</v>
      </c>
      <c r="R8711" t="s">
        <v>11492</v>
      </c>
      <c r="S8711" t="s">
        <v>108</v>
      </c>
      <c r="T8711" t="s">
        <v>3675</v>
      </c>
      <c r="U8711" t="s">
        <v>3676</v>
      </c>
      <c r="X8711">
        <v>1</v>
      </c>
      <c r="Y8711">
        <v>2400</v>
      </c>
      <c r="Z8711">
        <v>0</v>
      </c>
      <c r="AA8711">
        <v>0</v>
      </c>
      <c r="AB8711">
        <v>83075</v>
      </c>
      <c r="AC8711" t="s">
        <v>47</v>
      </c>
      <c r="AD8711">
        <f>+VLOOKUP(T8711,items!$A$2:$D$1255,4,0)</f>
        <v>0</v>
      </c>
      <c r="AE8711">
        <f>+VLOOKUP(T8711,Tabla1[],5,0)</f>
        <v>0</v>
      </c>
      <c r="AF8711">
        <f t="shared" si="136"/>
        <v>10</v>
      </c>
    </row>
    <row r="8712" spans="1:32" x14ac:dyDescent="0.25">
      <c r="A8712">
        <v>108505</v>
      </c>
      <c r="B8712" t="s">
        <v>15072</v>
      </c>
      <c r="C8712" t="s">
        <v>75</v>
      </c>
      <c r="D8712">
        <v>0</v>
      </c>
      <c r="F8712" t="s">
        <v>175</v>
      </c>
      <c r="G8712" t="s">
        <v>8608</v>
      </c>
      <c r="H8712" t="s">
        <v>15073</v>
      </c>
      <c r="I8712" t="s">
        <v>15074</v>
      </c>
      <c r="J8712" t="s">
        <v>15075</v>
      </c>
      <c r="K8712" t="s">
        <v>37</v>
      </c>
      <c r="L8712" t="s">
        <v>37</v>
      </c>
      <c r="M8712" t="s">
        <v>12569</v>
      </c>
      <c r="N8712" t="s">
        <v>3355</v>
      </c>
      <c r="O8712" t="s">
        <v>6299</v>
      </c>
      <c r="P8712" t="s">
        <v>13518</v>
      </c>
      <c r="Q8712" t="s">
        <v>10706</v>
      </c>
      <c r="R8712" t="s">
        <v>11492</v>
      </c>
      <c r="S8712" t="s">
        <v>108</v>
      </c>
      <c r="T8712" t="s">
        <v>15076</v>
      </c>
      <c r="U8712" t="s">
        <v>15077</v>
      </c>
      <c r="V8712" t="s">
        <v>884</v>
      </c>
      <c r="W8712" t="s">
        <v>13724</v>
      </c>
      <c r="X8712">
        <v>1</v>
      </c>
      <c r="Y8712">
        <v>2400</v>
      </c>
      <c r="Z8712">
        <v>0</v>
      </c>
      <c r="AA8712">
        <v>1200</v>
      </c>
      <c r="AB8712">
        <v>2723761</v>
      </c>
      <c r="AC8712" t="s">
        <v>47</v>
      </c>
      <c r="AD8712" t="str">
        <f>+VLOOKUP(T8712,items!$A$2:$D$1255,4,0)</f>
        <v>CORBELLA</v>
      </c>
      <c r="AE8712">
        <f>+VLOOKUP(T8712,Tabla1[],5,0)</f>
        <v>0</v>
      </c>
      <c r="AF8712">
        <f t="shared" si="136"/>
        <v>10</v>
      </c>
    </row>
    <row r="8713" spans="1:32" x14ac:dyDescent="0.25">
      <c r="A8713">
        <v>108505</v>
      </c>
      <c r="B8713" t="s">
        <v>15072</v>
      </c>
      <c r="C8713" t="s">
        <v>75</v>
      </c>
      <c r="D8713">
        <v>0</v>
      </c>
      <c r="F8713" t="s">
        <v>175</v>
      </c>
      <c r="G8713" t="s">
        <v>8608</v>
      </c>
      <c r="H8713" t="s">
        <v>15073</v>
      </c>
      <c r="I8713" t="s">
        <v>15074</v>
      </c>
      <c r="J8713" t="s">
        <v>15075</v>
      </c>
      <c r="K8713" t="s">
        <v>37</v>
      </c>
      <c r="L8713" t="s">
        <v>37</v>
      </c>
      <c r="M8713" t="s">
        <v>12569</v>
      </c>
      <c r="N8713" t="s">
        <v>3355</v>
      </c>
      <c r="O8713" t="s">
        <v>6299</v>
      </c>
      <c r="P8713" t="s">
        <v>13518</v>
      </c>
      <c r="Q8713" t="s">
        <v>10706</v>
      </c>
      <c r="R8713" t="s">
        <v>11492</v>
      </c>
      <c r="S8713" t="s">
        <v>108</v>
      </c>
      <c r="T8713" t="s">
        <v>689</v>
      </c>
      <c r="U8713" t="s">
        <v>690</v>
      </c>
      <c r="X8713">
        <v>1</v>
      </c>
      <c r="Y8713">
        <v>700</v>
      </c>
      <c r="Z8713">
        <v>350</v>
      </c>
      <c r="AA8713">
        <v>0</v>
      </c>
      <c r="AB8713">
        <v>62346</v>
      </c>
      <c r="AC8713" t="s">
        <v>47</v>
      </c>
      <c r="AD8713">
        <f>+VLOOKUP(T8713,items!$A$2:$D$1255,4,0)</f>
        <v>0</v>
      </c>
      <c r="AE8713">
        <f>+VLOOKUP(T8713,Tabla1[],5,0)</f>
        <v>0</v>
      </c>
      <c r="AF8713">
        <f t="shared" si="136"/>
        <v>10</v>
      </c>
    </row>
    <row r="8714" spans="1:32" x14ac:dyDescent="0.25">
      <c r="A8714">
        <v>108505</v>
      </c>
      <c r="B8714" t="s">
        <v>15072</v>
      </c>
      <c r="C8714" t="s">
        <v>75</v>
      </c>
      <c r="D8714">
        <v>0</v>
      </c>
      <c r="F8714" t="s">
        <v>175</v>
      </c>
      <c r="G8714" t="s">
        <v>8608</v>
      </c>
      <c r="H8714" t="s">
        <v>15073</v>
      </c>
      <c r="I8714" t="s">
        <v>15074</v>
      </c>
      <c r="J8714" t="s">
        <v>15075</v>
      </c>
      <c r="K8714" t="s">
        <v>37</v>
      </c>
      <c r="L8714" t="s">
        <v>37</v>
      </c>
      <c r="M8714" t="s">
        <v>12569</v>
      </c>
      <c r="N8714" t="s">
        <v>3355</v>
      </c>
      <c r="O8714" t="s">
        <v>6299</v>
      </c>
      <c r="P8714" t="s">
        <v>13518</v>
      </c>
      <c r="Q8714" t="s">
        <v>10706</v>
      </c>
      <c r="R8714" t="s">
        <v>11492</v>
      </c>
      <c r="S8714" t="s">
        <v>108</v>
      </c>
      <c r="T8714" t="s">
        <v>7511</v>
      </c>
      <c r="U8714" t="s">
        <v>7512</v>
      </c>
      <c r="X8714">
        <v>1</v>
      </c>
      <c r="Y8714">
        <v>0</v>
      </c>
      <c r="Z8714">
        <v>0</v>
      </c>
      <c r="AA8714">
        <v>0</v>
      </c>
      <c r="AB8714">
        <v>80688</v>
      </c>
      <c r="AC8714" t="s">
        <v>47</v>
      </c>
      <c r="AD8714" t="e">
        <f>+VLOOKUP(T8714,items!$A$2:$D$1255,4,0)</f>
        <v>#N/A</v>
      </c>
      <c r="AE8714" t="e">
        <f>+VLOOKUP(T8714,Tabla1[],5,0)</f>
        <v>#N/A</v>
      </c>
      <c r="AF8714">
        <f t="shared" si="136"/>
        <v>10</v>
      </c>
    </row>
    <row r="8715" spans="1:32" x14ac:dyDescent="0.25">
      <c r="A8715">
        <v>108506</v>
      </c>
      <c r="B8715" t="s">
        <v>15078</v>
      </c>
      <c r="C8715" t="s">
        <v>75</v>
      </c>
      <c r="D8715">
        <v>0</v>
      </c>
      <c r="F8715" t="s">
        <v>175</v>
      </c>
      <c r="G8715" t="s">
        <v>12569</v>
      </c>
      <c r="H8715" t="s">
        <v>37</v>
      </c>
      <c r="I8715" t="s">
        <v>37</v>
      </c>
      <c r="J8715" t="s">
        <v>37</v>
      </c>
      <c r="K8715" t="s">
        <v>37</v>
      </c>
      <c r="L8715" t="s">
        <v>37</v>
      </c>
      <c r="M8715" t="s">
        <v>10656</v>
      </c>
      <c r="N8715" t="s">
        <v>10656</v>
      </c>
      <c r="O8715" t="s">
        <v>371</v>
      </c>
      <c r="P8715" t="s">
        <v>10703</v>
      </c>
      <c r="Q8715" t="s">
        <v>12254</v>
      </c>
      <c r="R8715" t="s">
        <v>282</v>
      </c>
      <c r="S8715" t="s">
        <v>108</v>
      </c>
      <c r="T8715" t="s">
        <v>15079</v>
      </c>
      <c r="U8715" t="s">
        <v>15080</v>
      </c>
      <c r="X8715">
        <v>1</v>
      </c>
      <c r="Y8715">
        <v>0</v>
      </c>
      <c r="Z8715">
        <v>0</v>
      </c>
      <c r="AA8715">
        <v>0</v>
      </c>
      <c r="AB8715">
        <v>915925</v>
      </c>
      <c r="AC8715" t="s">
        <v>285</v>
      </c>
      <c r="AD8715">
        <f>+VLOOKUP(T8715,items!$A$2:$D$1255,4,0)</f>
        <v>0</v>
      </c>
      <c r="AE8715">
        <f>+VLOOKUP(T8715,Tabla1[],5,0)</f>
        <v>0</v>
      </c>
      <c r="AF8715">
        <f t="shared" si="136"/>
        <v>10</v>
      </c>
    </row>
    <row r="8716" spans="1:32" x14ac:dyDescent="0.25">
      <c r="A8716">
        <v>108506</v>
      </c>
      <c r="B8716" t="s">
        <v>15078</v>
      </c>
      <c r="C8716" t="s">
        <v>75</v>
      </c>
      <c r="D8716">
        <v>0</v>
      </c>
      <c r="F8716" t="s">
        <v>175</v>
      </c>
      <c r="G8716" t="s">
        <v>12569</v>
      </c>
      <c r="H8716" t="s">
        <v>37</v>
      </c>
      <c r="I8716" t="s">
        <v>37</v>
      </c>
      <c r="J8716" t="s">
        <v>37</v>
      </c>
      <c r="K8716" t="s">
        <v>37</v>
      </c>
      <c r="L8716" t="s">
        <v>37</v>
      </c>
      <c r="M8716" t="s">
        <v>10656</v>
      </c>
      <c r="N8716" t="s">
        <v>10656</v>
      </c>
      <c r="O8716" t="s">
        <v>371</v>
      </c>
      <c r="P8716" t="s">
        <v>10703</v>
      </c>
      <c r="Q8716" t="s">
        <v>12254</v>
      </c>
      <c r="R8716" t="s">
        <v>282</v>
      </c>
      <c r="S8716" t="s">
        <v>108</v>
      </c>
      <c r="T8716" t="s">
        <v>466</v>
      </c>
      <c r="U8716" t="s">
        <v>15080</v>
      </c>
      <c r="X8716">
        <v>1</v>
      </c>
      <c r="Y8716">
        <v>11570</v>
      </c>
      <c r="Z8716">
        <v>0</v>
      </c>
      <c r="AA8716">
        <v>9870</v>
      </c>
      <c r="AB8716">
        <v>14281082</v>
      </c>
      <c r="AC8716" t="s">
        <v>285</v>
      </c>
      <c r="AD8716" t="str">
        <f>+VLOOKUP(T8716,items!$A$2:$D$1255,4,0)</f>
        <v>SOMBRALINA</v>
      </c>
      <c r="AE8716" t="str">
        <f>+VLOOKUP(T8716,Tabla1[],5,0)</f>
        <v>ELECTRICA</v>
      </c>
      <c r="AF8716">
        <f t="shared" si="136"/>
        <v>10</v>
      </c>
    </row>
    <row r="8717" spans="1:32" x14ac:dyDescent="0.25">
      <c r="A8717">
        <v>108506</v>
      </c>
      <c r="B8717" t="s">
        <v>15078</v>
      </c>
      <c r="C8717" t="s">
        <v>75</v>
      </c>
      <c r="D8717">
        <v>0</v>
      </c>
      <c r="F8717" t="s">
        <v>175</v>
      </c>
      <c r="G8717" t="s">
        <v>12569</v>
      </c>
      <c r="H8717" t="s">
        <v>37</v>
      </c>
      <c r="I8717" t="s">
        <v>37</v>
      </c>
      <c r="J8717" t="s">
        <v>37</v>
      </c>
      <c r="K8717" t="s">
        <v>37</v>
      </c>
      <c r="L8717" t="s">
        <v>37</v>
      </c>
      <c r="M8717" t="s">
        <v>10656</v>
      </c>
      <c r="N8717" t="s">
        <v>10656</v>
      </c>
      <c r="O8717" t="s">
        <v>371</v>
      </c>
      <c r="P8717" t="s">
        <v>10703</v>
      </c>
      <c r="Q8717" t="s">
        <v>12254</v>
      </c>
      <c r="R8717" t="s">
        <v>282</v>
      </c>
      <c r="S8717" t="s">
        <v>108</v>
      </c>
      <c r="T8717" t="s">
        <v>466</v>
      </c>
      <c r="U8717" t="s">
        <v>15080</v>
      </c>
      <c r="X8717">
        <v>1</v>
      </c>
      <c r="Y8717">
        <v>0</v>
      </c>
      <c r="Z8717">
        <v>0</v>
      </c>
      <c r="AA8717">
        <v>0</v>
      </c>
      <c r="AB8717">
        <v>12940894</v>
      </c>
      <c r="AC8717" t="s">
        <v>285</v>
      </c>
      <c r="AD8717" t="str">
        <f>+VLOOKUP(T8717,items!$A$2:$D$1255,4,0)</f>
        <v>SOMBRALINA</v>
      </c>
      <c r="AE8717" t="str">
        <f>+VLOOKUP(T8717,Tabla1[],5,0)</f>
        <v>ELECTRICA</v>
      </c>
      <c r="AF8717">
        <f t="shared" si="136"/>
        <v>10</v>
      </c>
    </row>
    <row r="8718" spans="1:32" x14ac:dyDescent="0.25">
      <c r="A8718">
        <v>108515</v>
      </c>
      <c r="B8718" t="s">
        <v>1003</v>
      </c>
      <c r="C8718" t="s">
        <v>33</v>
      </c>
      <c r="D8718">
        <v>0</v>
      </c>
      <c r="F8718" t="s">
        <v>12746</v>
      </c>
      <c r="G8718" t="s">
        <v>8609</v>
      </c>
      <c r="H8718" t="s">
        <v>15081</v>
      </c>
      <c r="I8718" t="s">
        <v>37</v>
      </c>
      <c r="J8718" t="s">
        <v>37</v>
      </c>
      <c r="K8718" t="s">
        <v>37</v>
      </c>
      <c r="L8718" t="s">
        <v>37</v>
      </c>
      <c r="M8718" t="s">
        <v>375</v>
      </c>
      <c r="N8718" t="s">
        <v>375</v>
      </c>
      <c r="O8718" t="s">
        <v>12573</v>
      </c>
      <c r="P8718" t="s">
        <v>10706</v>
      </c>
      <c r="Q8718" t="s">
        <v>11463</v>
      </c>
      <c r="R8718" t="s">
        <v>177</v>
      </c>
      <c r="S8718" t="s">
        <v>108</v>
      </c>
      <c r="T8718" t="s">
        <v>1226</v>
      </c>
      <c r="U8718" t="s">
        <v>1227</v>
      </c>
      <c r="V8718" t="s">
        <v>859</v>
      </c>
      <c r="X8718">
        <v>1</v>
      </c>
      <c r="Y8718">
        <v>0</v>
      </c>
      <c r="Z8718">
        <v>0</v>
      </c>
      <c r="AA8718">
        <v>0</v>
      </c>
      <c r="AB8718">
        <v>0</v>
      </c>
      <c r="AC8718" t="s">
        <v>178</v>
      </c>
      <c r="AD8718" t="str">
        <f>+VLOOKUP(T8718,items!$A$2:$D$1255,4,0)</f>
        <v>MUEBLES</v>
      </c>
      <c r="AE8718">
        <f>+VLOOKUP(T8718,Tabla1[],5,0)</f>
        <v>0</v>
      </c>
      <c r="AF8718">
        <f t="shared" si="136"/>
        <v>11</v>
      </c>
    </row>
    <row r="8719" spans="1:32" x14ac:dyDescent="0.25">
      <c r="A8719">
        <v>108515</v>
      </c>
      <c r="B8719" t="s">
        <v>1003</v>
      </c>
      <c r="C8719" t="s">
        <v>33</v>
      </c>
      <c r="D8719">
        <v>0</v>
      </c>
      <c r="F8719" t="s">
        <v>12746</v>
      </c>
      <c r="G8719" t="s">
        <v>8609</v>
      </c>
      <c r="H8719" t="s">
        <v>15081</v>
      </c>
      <c r="I8719" t="s">
        <v>37</v>
      </c>
      <c r="J8719" t="s">
        <v>37</v>
      </c>
      <c r="K8719" t="s">
        <v>37</v>
      </c>
      <c r="L8719" t="s">
        <v>37</v>
      </c>
      <c r="M8719" t="s">
        <v>375</v>
      </c>
      <c r="N8719" t="s">
        <v>375</v>
      </c>
      <c r="O8719" t="s">
        <v>12573</v>
      </c>
      <c r="P8719" t="s">
        <v>10706</v>
      </c>
      <c r="Q8719" t="s">
        <v>11463</v>
      </c>
      <c r="R8719" t="s">
        <v>177</v>
      </c>
      <c r="S8719" t="s">
        <v>108</v>
      </c>
      <c r="T8719" t="s">
        <v>868</v>
      </c>
      <c r="U8719" t="s">
        <v>869</v>
      </c>
      <c r="V8719" t="s">
        <v>859</v>
      </c>
      <c r="X8719">
        <v>1</v>
      </c>
      <c r="Y8719">
        <v>0</v>
      </c>
      <c r="Z8719">
        <v>0</v>
      </c>
      <c r="AA8719">
        <v>0</v>
      </c>
      <c r="AB8719">
        <v>0</v>
      </c>
      <c r="AC8719" t="s">
        <v>178</v>
      </c>
      <c r="AD8719" t="str">
        <f>+VLOOKUP(T8719,items!$A$2:$D$1255,4,0)</f>
        <v>MUEBLES</v>
      </c>
      <c r="AE8719">
        <f>+VLOOKUP(T8719,Tabla1[],5,0)</f>
        <v>0</v>
      </c>
      <c r="AF8719">
        <f t="shared" si="136"/>
        <v>11</v>
      </c>
    </row>
    <row r="8720" spans="1:32" x14ac:dyDescent="0.25">
      <c r="A8720">
        <v>108515</v>
      </c>
      <c r="B8720" t="s">
        <v>1003</v>
      </c>
      <c r="C8720" t="s">
        <v>33</v>
      </c>
      <c r="D8720">
        <v>0</v>
      </c>
      <c r="F8720" t="s">
        <v>12746</v>
      </c>
      <c r="G8720" t="s">
        <v>8609</v>
      </c>
      <c r="H8720" t="s">
        <v>15081</v>
      </c>
      <c r="I8720" t="s">
        <v>37</v>
      </c>
      <c r="J8720" t="s">
        <v>37</v>
      </c>
      <c r="K8720" t="s">
        <v>37</v>
      </c>
      <c r="L8720" t="s">
        <v>37</v>
      </c>
      <c r="M8720" t="s">
        <v>375</v>
      </c>
      <c r="N8720" t="s">
        <v>375</v>
      </c>
      <c r="O8720" t="s">
        <v>12573</v>
      </c>
      <c r="P8720" t="s">
        <v>10706</v>
      </c>
      <c r="Q8720" t="s">
        <v>11463</v>
      </c>
      <c r="R8720" t="s">
        <v>177</v>
      </c>
      <c r="S8720" t="s">
        <v>108</v>
      </c>
      <c r="T8720" t="s">
        <v>2014</v>
      </c>
      <c r="U8720" t="s">
        <v>2015</v>
      </c>
      <c r="W8720" t="s">
        <v>117</v>
      </c>
      <c r="X8720">
        <v>2</v>
      </c>
      <c r="Y8720">
        <v>0</v>
      </c>
      <c r="Z8720">
        <v>0</v>
      </c>
      <c r="AA8720">
        <v>0</v>
      </c>
      <c r="AB8720">
        <v>0</v>
      </c>
      <c r="AC8720" t="s">
        <v>178</v>
      </c>
      <c r="AD8720" t="str">
        <f>+VLOOKUP(T8720,items!$A$2:$D$1255,4,0)</f>
        <v>MUEBLES</v>
      </c>
      <c r="AE8720">
        <f>+VLOOKUP(T8720,Tabla1[],5,0)</f>
        <v>0</v>
      </c>
      <c r="AF8720">
        <f t="shared" si="136"/>
        <v>11</v>
      </c>
    </row>
    <row r="8721" spans="1:32" x14ac:dyDescent="0.25">
      <c r="A8721">
        <v>108515</v>
      </c>
      <c r="B8721" t="s">
        <v>1003</v>
      </c>
      <c r="C8721" t="s">
        <v>33</v>
      </c>
      <c r="D8721">
        <v>0</v>
      </c>
      <c r="F8721" t="s">
        <v>12746</v>
      </c>
      <c r="G8721" t="s">
        <v>8609</v>
      </c>
      <c r="H8721" t="s">
        <v>15081</v>
      </c>
      <c r="I8721" t="s">
        <v>37</v>
      </c>
      <c r="J8721" t="s">
        <v>37</v>
      </c>
      <c r="K8721" t="s">
        <v>37</v>
      </c>
      <c r="L8721" t="s">
        <v>37</v>
      </c>
      <c r="M8721" t="s">
        <v>375</v>
      </c>
      <c r="N8721" t="s">
        <v>375</v>
      </c>
      <c r="O8721" t="s">
        <v>12573</v>
      </c>
      <c r="P8721" t="s">
        <v>10706</v>
      </c>
      <c r="Q8721" t="s">
        <v>11463</v>
      </c>
      <c r="R8721" t="s">
        <v>177</v>
      </c>
      <c r="S8721" t="s">
        <v>108</v>
      </c>
      <c r="T8721" t="s">
        <v>65</v>
      </c>
      <c r="U8721" t="s">
        <v>66</v>
      </c>
      <c r="W8721" t="s">
        <v>117</v>
      </c>
      <c r="X8721">
        <v>1</v>
      </c>
      <c r="Y8721">
        <v>0</v>
      </c>
      <c r="Z8721">
        <v>0</v>
      </c>
      <c r="AA8721">
        <v>0</v>
      </c>
      <c r="AB8721">
        <v>0</v>
      </c>
      <c r="AC8721" t="s">
        <v>178</v>
      </c>
      <c r="AD8721" t="str">
        <f>+VLOOKUP(T8721,items!$A$2:$D$1255,4,0)</f>
        <v>MUEBLES</v>
      </c>
      <c r="AE8721">
        <f>+VLOOKUP(T8721,Tabla1[],5,0)</f>
        <v>0</v>
      </c>
      <c r="AF8721">
        <f t="shared" si="136"/>
        <v>11</v>
      </c>
    </row>
    <row r="8722" spans="1:32" x14ac:dyDescent="0.25">
      <c r="A8722">
        <v>108515</v>
      </c>
      <c r="B8722" t="s">
        <v>1003</v>
      </c>
      <c r="C8722" t="s">
        <v>33</v>
      </c>
      <c r="D8722">
        <v>0</v>
      </c>
      <c r="F8722" t="s">
        <v>12746</v>
      </c>
      <c r="G8722" t="s">
        <v>8609</v>
      </c>
      <c r="H8722" t="s">
        <v>15081</v>
      </c>
      <c r="I8722" t="s">
        <v>37</v>
      </c>
      <c r="J8722" t="s">
        <v>37</v>
      </c>
      <c r="K8722" t="s">
        <v>37</v>
      </c>
      <c r="L8722" t="s">
        <v>37</v>
      </c>
      <c r="M8722" t="s">
        <v>375</v>
      </c>
      <c r="N8722" t="s">
        <v>375</v>
      </c>
      <c r="O8722" t="s">
        <v>12573</v>
      </c>
      <c r="P8722" t="s">
        <v>10706</v>
      </c>
      <c r="Q8722" t="s">
        <v>11463</v>
      </c>
      <c r="R8722" t="s">
        <v>177</v>
      </c>
      <c r="S8722" t="s">
        <v>108</v>
      </c>
      <c r="T8722" t="s">
        <v>1196</v>
      </c>
      <c r="U8722" t="s">
        <v>1197</v>
      </c>
      <c r="V8722" t="s">
        <v>1147</v>
      </c>
      <c r="W8722" t="s">
        <v>117</v>
      </c>
      <c r="X8722">
        <v>1</v>
      </c>
      <c r="Y8722">
        <v>0</v>
      </c>
      <c r="Z8722">
        <v>0</v>
      </c>
      <c r="AA8722">
        <v>0</v>
      </c>
      <c r="AB8722">
        <v>0</v>
      </c>
      <c r="AC8722" t="s">
        <v>178</v>
      </c>
      <c r="AD8722" t="str">
        <f>+VLOOKUP(T8722,items!$A$2:$D$1255,4,0)</f>
        <v>MUEBLES</v>
      </c>
      <c r="AE8722">
        <f>+VLOOKUP(T8722,Tabla1[],5,0)</f>
        <v>0</v>
      </c>
      <c r="AF8722">
        <f t="shared" si="136"/>
        <v>11</v>
      </c>
    </row>
    <row r="8723" spans="1:32" x14ac:dyDescent="0.25">
      <c r="A8723">
        <v>108515</v>
      </c>
      <c r="B8723" t="s">
        <v>1003</v>
      </c>
      <c r="C8723" t="s">
        <v>33</v>
      </c>
      <c r="D8723">
        <v>0</v>
      </c>
      <c r="F8723" t="s">
        <v>12746</v>
      </c>
      <c r="G8723" t="s">
        <v>8609</v>
      </c>
      <c r="H8723" t="s">
        <v>15081</v>
      </c>
      <c r="I8723" t="s">
        <v>37</v>
      </c>
      <c r="J8723" t="s">
        <v>37</v>
      </c>
      <c r="K8723" t="s">
        <v>37</v>
      </c>
      <c r="L8723" t="s">
        <v>37</v>
      </c>
      <c r="M8723" t="s">
        <v>375</v>
      </c>
      <c r="N8723" t="s">
        <v>375</v>
      </c>
      <c r="O8723" t="s">
        <v>12573</v>
      </c>
      <c r="P8723" t="s">
        <v>10706</v>
      </c>
      <c r="Q8723" t="s">
        <v>11463</v>
      </c>
      <c r="R8723" t="s">
        <v>177</v>
      </c>
      <c r="S8723" t="s">
        <v>108</v>
      </c>
      <c r="T8723" t="s">
        <v>68</v>
      </c>
      <c r="U8723" t="s">
        <v>3081</v>
      </c>
      <c r="V8723" t="s">
        <v>1147</v>
      </c>
      <c r="W8723" t="s">
        <v>117</v>
      </c>
      <c r="X8723">
        <v>1</v>
      </c>
      <c r="Y8723">
        <v>0</v>
      </c>
      <c r="Z8723">
        <v>0</v>
      </c>
      <c r="AA8723">
        <v>0</v>
      </c>
      <c r="AB8723">
        <v>0</v>
      </c>
      <c r="AC8723" t="s">
        <v>178</v>
      </c>
      <c r="AD8723" t="str">
        <f>+VLOOKUP(T8723,items!$A$2:$D$1255,4,0)</f>
        <v>MUEBLES</v>
      </c>
      <c r="AE8723">
        <f>+VLOOKUP(T8723,Tabla1[],5,0)</f>
        <v>0</v>
      </c>
      <c r="AF8723">
        <f t="shared" si="136"/>
        <v>11</v>
      </c>
    </row>
    <row r="8724" spans="1:32" x14ac:dyDescent="0.25">
      <c r="A8724">
        <v>108515</v>
      </c>
      <c r="B8724" t="s">
        <v>1003</v>
      </c>
      <c r="C8724" t="s">
        <v>33</v>
      </c>
      <c r="D8724">
        <v>0</v>
      </c>
      <c r="F8724" t="s">
        <v>12746</v>
      </c>
      <c r="G8724" t="s">
        <v>8609</v>
      </c>
      <c r="H8724" t="s">
        <v>15081</v>
      </c>
      <c r="I8724" t="s">
        <v>37</v>
      </c>
      <c r="J8724" t="s">
        <v>37</v>
      </c>
      <c r="K8724" t="s">
        <v>37</v>
      </c>
      <c r="L8724" t="s">
        <v>37</v>
      </c>
      <c r="M8724" t="s">
        <v>375</v>
      </c>
      <c r="N8724" t="s">
        <v>375</v>
      </c>
      <c r="O8724" t="s">
        <v>12573</v>
      </c>
      <c r="P8724" t="s">
        <v>10706</v>
      </c>
      <c r="Q8724" t="s">
        <v>11463</v>
      </c>
      <c r="R8724" t="s">
        <v>177</v>
      </c>
      <c r="S8724" t="s">
        <v>108</v>
      </c>
      <c r="T8724" t="s">
        <v>70</v>
      </c>
      <c r="U8724" t="s">
        <v>3082</v>
      </c>
      <c r="V8724" t="s">
        <v>1147</v>
      </c>
      <c r="W8724" t="s">
        <v>117</v>
      </c>
      <c r="X8724">
        <v>2</v>
      </c>
      <c r="Y8724">
        <v>0</v>
      </c>
      <c r="Z8724">
        <v>0</v>
      </c>
      <c r="AA8724">
        <v>0</v>
      </c>
      <c r="AB8724">
        <v>0</v>
      </c>
      <c r="AC8724" t="s">
        <v>178</v>
      </c>
      <c r="AD8724" t="str">
        <f>+VLOOKUP(T8724,items!$A$2:$D$1255,4,0)</f>
        <v>MUEBLES</v>
      </c>
      <c r="AE8724">
        <f>+VLOOKUP(T8724,Tabla1[],5,0)</f>
        <v>0</v>
      </c>
      <c r="AF8724">
        <f t="shared" si="136"/>
        <v>11</v>
      </c>
    </row>
    <row r="8725" spans="1:32" x14ac:dyDescent="0.25">
      <c r="A8725">
        <v>108515</v>
      </c>
      <c r="B8725" t="s">
        <v>1003</v>
      </c>
      <c r="C8725" t="s">
        <v>33</v>
      </c>
      <c r="D8725">
        <v>0</v>
      </c>
      <c r="F8725" t="s">
        <v>12746</v>
      </c>
      <c r="G8725" t="s">
        <v>8609</v>
      </c>
      <c r="H8725" t="s">
        <v>15081</v>
      </c>
      <c r="I8725" t="s">
        <v>37</v>
      </c>
      <c r="J8725" t="s">
        <v>37</v>
      </c>
      <c r="K8725" t="s">
        <v>37</v>
      </c>
      <c r="L8725" t="s">
        <v>37</v>
      </c>
      <c r="M8725" t="s">
        <v>375</v>
      </c>
      <c r="N8725" t="s">
        <v>375</v>
      </c>
      <c r="O8725" t="s">
        <v>12573</v>
      </c>
      <c r="P8725" t="s">
        <v>10706</v>
      </c>
      <c r="Q8725" t="s">
        <v>11463</v>
      </c>
      <c r="R8725" t="s">
        <v>177</v>
      </c>
      <c r="S8725" t="s">
        <v>108</v>
      </c>
      <c r="T8725" t="s">
        <v>15065</v>
      </c>
      <c r="U8725" t="s">
        <v>15066</v>
      </c>
      <c r="W8725" t="s">
        <v>211</v>
      </c>
      <c r="X8725">
        <v>1</v>
      </c>
      <c r="Y8725">
        <v>0</v>
      </c>
      <c r="Z8725">
        <v>0</v>
      </c>
      <c r="AA8725">
        <v>0</v>
      </c>
      <c r="AB8725">
        <v>0</v>
      </c>
      <c r="AC8725" t="s">
        <v>178</v>
      </c>
      <c r="AD8725" t="str">
        <f>+VLOOKUP(T8725,items!$A$2:$D$1255,4,0)</f>
        <v>MUEBLES</v>
      </c>
      <c r="AE8725">
        <f>+VLOOKUP(T8725,Tabla1[],5,0)</f>
        <v>0</v>
      </c>
      <c r="AF8725">
        <f t="shared" si="136"/>
        <v>11</v>
      </c>
    </row>
    <row r="8726" spans="1:32" x14ac:dyDescent="0.25">
      <c r="A8726">
        <v>108515</v>
      </c>
      <c r="B8726" t="s">
        <v>1003</v>
      </c>
      <c r="C8726" t="s">
        <v>33</v>
      </c>
      <c r="D8726">
        <v>0</v>
      </c>
      <c r="F8726" t="s">
        <v>12746</v>
      </c>
      <c r="G8726" t="s">
        <v>8609</v>
      </c>
      <c r="H8726" t="s">
        <v>15081</v>
      </c>
      <c r="I8726" t="s">
        <v>37</v>
      </c>
      <c r="J8726" t="s">
        <v>37</v>
      </c>
      <c r="K8726" t="s">
        <v>37</v>
      </c>
      <c r="L8726" t="s">
        <v>37</v>
      </c>
      <c r="M8726" t="s">
        <v>375</v>
      </c>
      <c r="N8726" t="s">
        <v>375</v>
      </c>
      <c r="O8726" t="s">
        <v>12573</v>
      </c>
      <c r="P8726" t="s">
        <v>10706</v>
      </c>
      <c r="Q8726" t="s">
        <v>11463</v>
      </c>
      <c r="R8726" t="s">
        <v>177</v>
      </c>
      <c r="S8726" t="s">
        <v>108</v>
      </c>
      <c r="T8726" t="s">
        <v>2790</v>
      </c>
      <c r="U8726" t="s">
        <v>2791</v>
      </c>
      <c r="W8726" t="s">
        <v>117</v>
      </c>
      <c r="X8726">
        <v>1</v>
      </c>
      <c r="Y8726">
        <v>0</v>
      </c>
      <c r="Z8726">
        <v>0</v>
      </c>
      <c r="AA8726">
        <v>0</v>
      </c>
      <c r="AB8726">
        <v>0</v>
      </c>
      <c r="AC8726" t="s">
        <v>178</v>
      </c>
      <c r="AD8726" t="str">
        <f>+VLOOKUP(T8726,items!$A$2:$D$1255,4,0)</f>
        <v>MUEBLES</v>
      </c>
      <c r="AE8726">
        <f>+VLOOKUP(T8726,Tabla1[],5,0)</f>
        <v>0</v>
      </c>
      <c r="AF8726">
        <f t="shared" si="136"/>
        <v>11</v>
      </c>
    </row>
    <row r="8727" spans="1:32" x14ac:dyDescent="0.25">
      <c r="A8727">
        <v>108550</v>
      </c>
      <c r="B8727" t="s">
        <v>4625</v>
      </c>
      <c r="C8727" t="s">
        <v>33</v>
      </c>
      <c r="D8727">
        <v>0</v>
      </c>
      <c r="F8727" t="s">
        <v>8608</v>
      </c>
      <c r="G8727" t="s">
        <v>8608</v>
      </c>
      <c r="H8727" t="s">
        <v>15082</v>
      </c>
      <c r="I8727" t="s">
        <v>37</v>
      </c>
      <c r="J8727" t="s">
        <v>15083</v>
      </c>
      <c r="K8727" t="s">
        <v>15084</v>
      </c>
      <c r="L8727" t="s">
        <v>15085</v>
      </c>
      <c r="M8727" t="s">
        <v>12566</v>
      </c>
      <c r="N8727" t="s">
        <v>12566</v>
      </c>
      <c r="O8727" t="s">
        <v>10656</v>
      </c>
      <c r="P8727" t="s">
        <v>3391</v>
      </c>
      <c r="Q8727" t="s">
        <v>10703</v>
      </c>
      <c r="R8727" t="s">
        <v>63</v>
      </c>
      <c r="S8727" t="s">
        <v>164</v>
      </c>
      <c r="T8727" t="s">
        <v>1624</v>
      </c>
      <c r="U8727" t="s">
        <v>828</v>
      </c>
      <c r="X8727">
        <v>4.5</v>
      </c>
      <c r="Y8727">
        <v>0</v>
      </c>
      <c r="Z8727">
        <v>0</v>
      </c>
      <c r="AA8727">
        <v>0</v>
      </c>
      <c r="AB8727">
        <v>236700</v>
      </c>
      <c r="AC8727" t="s">
        <v>47</v>
      </c>
      <c r="AD8727">
        <f>+VLOOKUP(T8727,items!$A$2:$D$1255,4,0)</f>
        <v>0</v>
      </c>
      <c r="AE8727">
        <f>+VLOOKUP(T8727,Tabla1[],5,0)</f>
        <v>0</v>
      </c>
      <c r="AF8727">
        <f t="shared" si="136"/>
        <v>10</v>
      </c>
    </row>
    <row r="8728" spans="1:32" x14ac:dyDescent="0.25">
      <c r="A8728">
        <v>108559</v>
      </c>
      <c r="B8728" t="s">
        <v>1003</v>
      </c>
      <c r="C8728" t="s">
        <v>1065</v>
      </c>
      <c r="D8728">
        <v>0</v>
      </c>
      <c r="F8728" t="s">
        <v>8608</v>
      </c>
      <c r="G8728" t="s">
        <v>12871</v>
      </c>
      <c r="H8728" t="s">
        <v>15086</v>
      </c>
      <c r="I8728" t="s">
        <v>37</v>
      </c>
      <c r="J8728" t="s">
        <v>37</v>
      </c>
      <c r="K8728" t="s">
        <v>37</v>
      </c>
      <c r="L8728" t="s">
        <v>37</v>
      </c>
      <c r="M8728" t="s">
        <v>6299</v>
      </c>
      <c r="N8728" t="s">
        <v>6299</v>
      </c>
      <c r="O8728" t="s">
        <v>280</v>
      </c>
      <c r="P8728" t="s">
        <v>281</v>
      </c>
      <c r="Q8728" t="s">
        <v>13477</v>
      </c>
      <c r="R8728" t="s">
        <v>177</v>
      </c>
      <c r="S8728" t="s">
        <v>108</v>
      </c>
      <c r="T8728" t="s">
        <v>3152</v>
      </c>
      <c r="U8728" t="s">
        <v>3153</v>
      </c>
      <c r="X8728">
        <v>1</v>
      </c>
      <c r="Y8728">
        <v>0</v>
      </c>
      <c r="Z8728">
        <v>0</v>
      </c>
      <c r="AA8728">
        <v>0</v>
      </c>
      <c r="AB8728">
        <v>0</v>
      </c>
      <c r="AC8728" t="s">
        <v>178</v>
      </c>
      <c r="AD8728">
        <f>+VLOOKUP(T8728,items!$A$2:$D$1255,4,0)</f>
        <v>0</v>
      </c>
      <c r="AE8728">
        <f>+VLOOKUP(T8728,Tabla1[],5,0)</f>
        <v>0</v>
      </c>
      <c r="AF8728">
        <f t="shared" si="136"/>
        <v>11</v>
      </c>
    </row>
    <row r="8729" spans="1:32" x14ac:dyDescent="0.25">
      <c r="A8729">
        <v>108571</v>
      </c>
      <c r="B8729" t="s">
        <v>15087</v>
      </c>
      <c r="C8729" t="s">
        <v>75</v>
      </c>
      <c r="D8729">
        <v>0</v>
      </c>
      <c r="F8729" t="s">
        <v>2253</v>
      </c>
      <c r="G8729" t="s">
        <v>10703</v>
      </c>
      <c r="H8729" t="s">
        <v>15088</v>
      </c>
      <c r="I8729" t="s">
        <v>37</v>
      </c>
      <c r="J8729" t="s">
        <v>15089</v>
      </c>
      <c r="K8729" t="s">
        <v>15090</v>
      </c>
      <c r="L8729" t="s">
        <v>15091</v>
      </c>
      <c r="M8729" t="s">
        <v>12254</v>
      </c>
      <c r="N8729" t="s">
        <v>12254</v>
      </c>
      <c r="O8729" t="s">
        <v>3356</v>
      </c>
      <c r="P8729" t="s">
        <v>173</v>
      </c>
      <c r="Q8729" t="s">
        <v>13637</v>
      </c>
      <c r="R8729" t="s">
        <v>345</v>
      </c>
      <c r="S8729" t="s">
        <v>108</v>
      </c>
      <c r="T8729" t="s">
        <v>15092</v>
      </c>
      <c r="U8729" t="s">
        <v>15093</v>
      </c>
      <c r="X8729">
        <v>1</v>
      </c>
      <c r="Y8729">
        <v>0</v>
      </c>
      <c r="Z8729">
        <v>0</v>
      </c>
      <c r="AA8729">
        <v>0</v>
      </c>
      <c r="AB8729">
        <v>10000</v>
      </c>
      <c r="AC8729" t="s">
        <v>47</v>
      </c>
      <c r="AD8729">
        <f>+VLOOKUP(T8729,items!$A$2:$D$1255,4,0)</f>
        <v>0</v>
      </c>
      <c r="AE8729">
        <f>+VLOOKUP(T8729,Tabla1[],5,0)</f>
        <v>0</v>
      </c>
      <c r="AF8729">
        <f t="shared" si="136"/>
        <v>10</v>
      </c>
    </row>
    <row r="8730" spans="1:32" x14ac:dyDescent="0.25">
      <c r="A8730">
        <v>108571</v>
      </c>
      <c r="B8730" t="s">
        <v>15087</v>
      </c>
      <c r="C8730" t="s">
        <v>75</v>
      </c>
      <c r="D8730">
        <v>0</v>
      </c>
      <c r="F8730" t="s">
        <v>2253</v>
      </c>
      <c r="G8730" t="s">
        <v>10703</v>
      </c>
      <c r="H8730" t="s">
        <v>15088</v>
      </c>
      <c r="I8730" t="s">
        <v>37</v>
      </c>
      <c r="J8730" t="s">
        <v>15089</v>
      </c>
      <c r="K8730" t="s">
        <v>15090</v>
      </c>
      <c r="L8730" t="s">
        <v>15091</v>
      </c>
      <c r="M8730" t="s">
        <v>12254</v>
      </c>
      <c r="N8730" t="s">
        <v>12254</v>
      </c>
      <c r="O8730" t="s">
        <v>3356</v>
      </c>
      <c r="P8730" t="s">
        <v>173</v>
      </c>
      <c r="Q8730" t="s">
        <v>13637</v>
      </c>
      <c r="R8730" t="s">
        <v>345</v>
      </c>
      <c r="S8730" t="s">
        <v>108</v>
      </c>
      <c r="T8730" t="s">
        <v>15094</v>
      </c>
      <c r="U8730" t="s">
        <v>15095</v>
      </c>
      <c r="X8730">
        <v>1</v>
      </c>
      <c r="Y8730">
        <v>0</v>
      </c>
      <c r="Z8730">
        <v>0</v>
      </c>
      <c r="AA8730">
        <v>0</v>
      </c>
      <c r="AB8730">
        <v>10000</v>
      </c>
      <c r="AC8730" t="s">
        <v>47</v>
      </c>
      <c r="AD8730">
        <f>+VLOOKUP(T8730,items!$A$2:$D$1255,4,0)</f>
        <v>0</v>
      </c>
      <c r="AE8730">
        <f>+VLOOKUP(T8730,Tabla1[],5,0)</f>
        <v>0</v>
      </c>
      <c r="AF8730">
        <f t="shared" si="136"/>
        <v>10</v>
      </c>
    </row>
    <row r="8731" spans="1:32" x14ac:dyDescent="0.25">
      <c r="A8731">
        <v>108571</v>
      </c>
      <c r="B8731" t="s">
        <v>15087</v>
      </c>
      <c r="C8731" t="s">
        <v>75</v>
      </c>
      <c r="D8731">
        <v>0</v>
      </c>
      <c r="F8731" t="s">
        <v>2253</v>
      </c>
      <c r="G8731" t="s">
        <v>10703</v>
      </c>
      <c r="H8731" t="s">
        <v>15088</v>
      </c>
      <c r="I8731" t="s">
        <v>37</v>
      </c>
      <c r="J8731" t="s">
        <v>15089</v>
      </c>
      <c r="K8731" t="s">
        <v>15090</v>
      </c>
      <c r="L8731" t="s">
        <v>15091</v>
      </c>
      <c r="M8731" t="s">
        <v>12254</v>
      </c>
      <c r="N8731" t="s">
        <v>12254</v>
      </c>
      <c r="O8731" t="s">
        <v>3356</v>
      </c>
      <c r="P8731" t="s">
        <v>173</v>
      </c>
      <c r="Q8731" t="s">
        <v>13637</v>
      </c>
      <c r="R8731" t="s">
        <v>345</v>
      </c>
      <c r="S8731" t="s">
        <v>108</v>
      </c>
      <c r="T8731" t="s">
        <v>190</v>
      </c>
      <c r="U8731" t="s">
        <v>191</v>
      </c>
      <c r="X8731">
        <v>3</v>
      </c>
      <c r="Y8731">
        <v>0</v>
      </c>
      <c r="Z8731">
        <v>0</v>
      </c>
      <c r="AA8731">
        <v>0</v>
      </c>
      <c r="AB8731">
        <v>207000</v>
      </c>
      <c r="AC8731" t="s">
        <v>47</v>
      </c>
      <c r="AD8731">
        <f>+VLOOKUP(T8731,items!$A$2:$D$1255,4,0)</f>
        <v>0</v>
      </c>
      <c r="AE8731">
        <f>+VLOOKUP(T8731,Tabla1[],5,0)</f>
        <v>0</v>
      </c>
      <c r="AF8731">
        <f t="shared" si="136"/>
        <v>10</v>
      </c>
    </row>
    <row r="8732" spans="1:32" x14ac:dyDescent="0.25">
      <c r="A8732">
        <v>108571</v>
      </c>
      <c r="B8732" t="s">
        <v>15087</v>
      </c>
      <c r="C8732" t="s">
        <v>75</v>
      </c>
      <c r="D8732">
        <v>0</v>
      </c>
      <c r="F8732" t="s">
        <v>2253</v>
      </c>
      <c r="G8732" t="s">
        <v>10703</v>
      </c>
      <c r="H8732" t="s">
        <v>15088</v>
      </c>
      <c r="I8732" t="s">
        <v>37</v>
      </c>
      <c r="J8732" t="s">
        <v>15089</v>
      </c>
      <c r="K8732" t="s">
        <v>15090</v>
      </c>
      <c r="L8732" t="s">
        <v>15091</v>
      </c>
      <c r="M8732" t="s">
        <v>12254</v>
      </c>
      <c r="N8732" t="s">
        <v>12254</v>
      </c>
      <c r="O8732" t="s">
        <v>3356</v>
      </c>
      <c r="P8732" t="s">
        <v>173</v>
      </c>
      <c r="Q8732" t="s">
        <v>13637</v>
      </c>
      <c r="R8732" t="s">
        <v>345</v>
      </c>
      <c r="S8732" t="s">
        <v>108</v>
      </c>
      <c r="T8732" t="s">
        <v>388</v>
      </c>
      <c r="U8732" t="s">
        <v>389</v>
      </c>
      <c r="X8732">
        <v>12</v>
      </c>
      <c r="Y8732">
        <v>0</v>
      </c>
      <c r="Z8732">
        <v>0</v>
      </c>
      <c r="AA8732">
        <v>0</v>
      </c>
      <c r="AB8732">
        <v>1083000</v>
      </c>
      <c r="AC8732" t="s">
        <v>47</v>
      </c>
      <c r="AD8732">
        <f>+VLOOKUP(T8732,items!$A$2:$D$1255,4,0)</f>
        <v>0</v>
      </c>
      <c r="AE8732">
        <f>+VLOOKUP(T8732,Tabla1[],5,0)</f>
        <v>0</v>
      </c>
      <c r="AF8732">
        <f t="shared" si="136"/>
        <v>10</v>
      </c>
    </row>
    <row r="8733" spans="1:32" x14ac:dyDescent="0.25">
      <c r="A8733">
        <v>108571</v>
      </c>
      <c r="B8733" t="s">
        <v>15087</v>
      </c>
      <c r="C8733" t="s">
        <v>75</v>
      </c>
      <c r="D8733">
        <v>0</v>
      </c>
      <c r="F8733" t="s">
        <v>2253</v>
      </c>
      <c r="G8733" t="s">
        <v>10703</v>
      </c>
      <c r="H8733" t="s">
        <v>15088</v>
      </c>
      <c r="I8733" t="s">
        <v>37</v>
      </c>
      <c r="J8733" t="s">
        <v>15089</v>
      </c>
      <c r="K8733" t="s">
        <v>15090</v>
      </c>
      <c r="L8733" t="s">
        <v>15091</v>
      </c>
      <c r="M8733" t="s">
        <v>12254</v>
      </c>
      <c r="N8733" t="s">
        <v>12254</v>
      </c>
      <c r="O8733" t="s">
        <v>3356</v>
      </c>
      <c r="P8733" t="s">
        <v>173</v>
      </c>
      <c r="Q8733" t="s">
        <v>13637</v>
      </c>
      <c r="R8733" t="s">
        <v>345</v>
      </c>
      <c r="S8733" t="s">
        <v>108</v>
      </c>
      <c r="T8733" t="s">
        <v>5950</v>
      </c>
      <c r="U8733" t="s">
        <v>5951</v>
      </c>
      <c r="X8733">
        <v>1</v>
      </c>
      <c r="Y8733">
        <v>5000</v>
      </c>
      <c r="Z8733">
        <v>0</v>
      </c>
      <c r="AA8733">
        <v>3000</v>
      </c>
      <c r="AB8733">
        <v>845500</v>
      </c>
      <c r="AC8733" t="s">
        <v>47</v>
      </c>
      <c r="AD8733">
        <f>+VLOOKUP(T8733,items!$A$2:$D$1255,4,0)</f>
        <v>0</v>
      </c>
      <c r="AE8733">
        <f>+VLOOKUP(T8733,Tabla1[],5,0)</f>
        <v>0</v>
      </c>
      <c r="AF8733">
        <f t="shared" si="136"/>
        <v>10</v>
      </c>
    </row>
    <row r="8734" spans="1:32" x14ac:dyDescent="0.25">
      <c r="A8734">
        <v>108576</v>
      </c>
      <c r="B8734" t="s">
        <v>15096</v>
      </c>
      <c r="C8734" t="s">
        <v>1065</v>
      </c>
      <c r="D8734">
        <v>0</v>
      </c>
      <c r="F8734" t="s">
        <v>2086</v>
      </c>
      <c r="G8734" t="s">
        <v>2086</v>
      </c>
      <c r="H8734" t="s">
        <v>15097</v>
      </c>
      <c r="I8734" t="s">
        <v>37</v>
      </c>
      <c r="J8734" t="s">
        <v>37</v>
      </c>
      <c r="K8734" t="s">
        <v>37</v>
      </c>
      <c r="L8734" t="s">
        <v>37</v>
      </c>
      <c r="M8734" t="s">
        <v>12566</v>
      </c>
      <c r="N8734" t="s">
        <v>12566</v>
      </c>
      <c r="O8734" t="s">
        <v>10706</v>
      </c>
      <c r="P8734" t="s">
        <v>13020</v>
      </c>
      <c r="Q8734" t="s">
        <v>176</v>
      </c>
      <c r="R8734" t="s">
        <v>177</v>
      </c>
      <c r="S8734" t="s">
        <v>44</v>
      </c>
      <c r="T8734" t="s">
        <v>540</v>
      </c>
      <c r="U8734" t="s">
        <v>541</v>
      </c>
      <c r="V8734" t="s">
        <v>702</v>
      </c>
      <c r="X8734">
        <v>1</v>
      </c>
      <c r="Y8734">
        <v>0</v>
      </c>
      <c r="Z8734">
        <v>0</v>
      </c>
      <c r="AA8734">
        <v>0</v>
      </c>
      <c r="AB8734">
        <v>8943393</v>
      </c>
      <c r="AC8734" t="s">
        <v>178</v>
      </c>
      <c r="AD8734">
        <f>+VLOOKUP(T8734,items!$A$2:$D$1255,4,0)</f>
        <v>0</v>
      </c>
      <c r="AE8734">
        <f>+VLOOKUP(T8734,Tabla1[],5,0)</f>
        <v>0</v>
      </c>
      <c r="AF8734">
        <f t="shared" si="136"/>
        <v>11</v>
      </c>
    </row>
    <row r="8735" spans="1:32" x14ac:dyDescent="0.25">
      <c r="A8735">
        <v>108576</v>
      </c>
      <c r="B8735" t="s">
        <v>15096</v>
      </c>
      <c r="C8735" t="s">
        <v>1065</v>
      </c>
      <c r="D8735">
        <v>0</v>
      </c>
      <c r="F8735" t="s">
        <v>2086</v>
      </c>
      <c r="G8735" t="s">
        <v>2086</v>
      </c>
      <c r="H8735" t="s">
        <v>15097</v>
      </c>
      <c r="I8735" t="s">
        <v>37</v>
      </c>
      <c r="J8735" t="s">
        <v>37</v>
      </c>
      <c r="K8735" t="s">
        <v>37</v>
      </c>
      <c r="L8735" t="s">
        <v>37</v>
      </c>
      <c r="M8735" t="s">
        <v>12566</v>
      </c>
      <c r="N8735" t="s">
        <v>12566</v>
      </c>
      <c r="O8735" t="s">
        <v>10706</v>
      </c>
      <c r="P8735" t="s">
        <v>13020</v>
      </c>
      <c r="Q8735" t="s">
        <v>176</v>
      </c>
      <c r="R8735" t="s">
        <v>177</v>
      </c>
      <c r="S8735" t="s">
        <v>44</v>
      </c>
      <c r="T8735" t="s">
        <v>50</v>
      </c>
      <c r="U8735" t="s">
        <v>51</v>
      </c>
      <c r="X8735">
        <v>1</v>
      </c>
      <c r="Y8735">
        <v>0</v>
      </c>
      <c r="Z8735">
        <v>0</v>
      </c>
      <c r="AA8735">
        <v>0</v>
      </c>
      <c r="AB8735">
        <v>250000</v>
      </c>
      <c r="AC8735" t="s">
        <v>178</v>
      </c>
      <c r="AD8735" t="e">
        <f>+VLOOKUP(T8735,items!$A$2:$D$1255,4,0)</f>
        <v>#N/A</v>
      </c>
      <c r="AE8735" t="e">
        <f>+VLOOKUP(T8735,Tabla1[],5,0)</f>
        <v>#N/A</v>
      </c>
      <c r="AF8735">
        <f t="shared" si="136"/>
        <v>11</v>
      </c>
    </row>
    <row r="8736" spans="1:32" x14ac:dyDescent="0.25">
      <c r="A8736">
        <v>108587</v>
      </c>
      <c r="B8736" t="s">
        <v>9443</v>
      </c>
      <c r="C8736" t="s">
        <v>75</v>
      </c>
      <c r="D8736">
        <v>0</v>
      </c>
      <c r="F8736" t="s">
        <v>12566</v>
      </c>
      <c r="G8736" t="s">
        <v>10703</v>
      </c>
      <c r="H8736" t="s">
        <v>15098</v>
      </c>
      <c r="I8736" t="s">
        <v>37</v>
      </c>
      <c r="J8736" t="s">
        <v>15099</v>
      </c>
      <c r="K8736" t="s">
        <v>15100</v>
      </c>
      <c r="L8736" t="s">
        <v>15101</v>
      </c>
      <c r="M8736" t="s">
        <v>12254</v>
      </c>
      <c r="N8736" t="s">
        <v>12254</v>
      </c>
      <c r="O8736" t="s">
        <v>13637</v>
      </c>
      <c r="P8736" t="s">
        <v>12871</v>
      </c>
      <c r="Q8736" t="s">
        <v>3357</v>
      </c>
      <c r="R8736" t="s">
        <v>63</v>
      </c>
      <c r="S8736" t="s">
        <v>108</v>
      </c>
      <c r="T8736" t="s">
        <v>474</v>
      </c>
      <c r="U8736" t="s">
        <v>475</v>
      </c>
      <c r="X8736">
        <v>1</v>
      </c>
      <c r="Y8736">
        <v>0</v>
      </c>
      <c r="Z8736">
        <v>0</v>
      </c>
      <c r="AA8736">
        <v>0</v>
      </c>
      <c r="AB8736">
        <v>1800000</v>
      </c>
      <c r="AC8736" t="s">
        <v>47</v>
      </c>
      <c r="AD8736">
        <f>+VLOOKUP(T8736,items!$A$2:$D$1255,4,0)</f>
        <v>0</v>
      </c>
      <c r="AE8736">
        <f>+VLOOKUP(T8736,Tabla1[],5,0)</f>
        <v>0</v>
      </c>
      <c r="AF8736">
        <f t="shared" si="136"/>
        <v>10</v>
      </c>
    </row>
    <row r="8737" spans="1:32" x14ac:dyDescent="0.25">
      <c r="A8737">
        <v>108587</v>
      </c>
      <c r="B8737" t="s">
        <v>9443</v>
      </c>
      <c r="C8737" t="s">
        <v>75</v>
      </c>
      <c r="D8737">
        <v>0</v>
      </c>
      <c r="F8737" t="s">
        <v>12566</v>
      </c>
      <c r="G8737" t="s">
        <v>10703</v>
      </c>
      <c r="H8737" t="s">
        <v>15098</v>
      </c>
      <c r="I8737" t="s">
        <v>37</v>
      </c>
      <c r="J8737" t="s">
        <v>15099</v>
      </c>
      <c r="K8737" t="s">
        <v>15100</v>
      </c>
      <c r="L8737" t="s">
        <v>15101</v>
      </c>
      <c r="M8737" t="s">
        <v>12254</v>
      </c>
      <c r="N8737" t="s">
        <v>12254</v>
      </c>
      <c r="O8737" t="s">
        <v>13637</v>
      </c>
      <c r="P8737" t="s">
        <v>12871</v>
      </c>
      <c r="Q8737" t="s">
        <v>3357</v>
      </c>
      <c r="R8737" t="s">
        <v>63</v>
      </c>
      <c r="S8737" t="s">
        <v>108</v>
      </c>
      <c r="T8737" t="s">
        <v>94</v>
      </c>
      <c r="U8737" t="s">
        <v>12261</v>
      </c>
      <c r="X8737">
        <v>1</v>
      </c>
      <c r="Y8737">
        <v>0</v>
      </c>
      <c r="Z8737">
        <v>0</v>
      </c>
      <c r="AA8737">
        <v>0</v>
      </c>
      <c r="AB8737">
        <v>400000</v>
      </c>
      <c r="AC8737" t="s">
        <v>47</v>
      </c>
      <c r="AD8737" t="e">
        <f>+VLOOKUP(T8737,items!$A$2:$D$1255,4,0)</f>
        <v>#N/A</v>
      </c>
      <c r="AE8737" t="e">
        <f>+VLOOKUP(T8737,Tabla1[],5,0)</f>
        <v>#N/A</v>
      </c>
      <c r="AF8737">
        <f t="shared" si="136"/>
        <v>10</v>
      </c>
    </row>
    <row r="8738" spans="1:32" x14ac:dyDescent="0.25">
      <c r="A8738">
        <v>108590</v>
      </c>
      <c r="B8738" t="s">
        <v>15102</v>
      </c>
      <c r="C8738" t="s">
        <v>33</v>
      </c>
      <c r="D8738">
        <v>0</v>
      </c>
      <c r="F8738" t="s">
        <v>12566</v>
      </c>
      <c r="G8738" t="s">
        <v>13912</v>
      </c>
      <c r="H8738" t="s">
        <v>15103</v>
      </c>
      <c r="I8738" t="s">
        <v>37</v>
      </c>
      <c r="J8738" t="s">
        <v>37</v>
      </c>
      <c r="K8738" t="s">
        <v>37</v>
      </c>
      <c r="L8738" t="s">
        <v>37</v>
      </c>
      <c r="M8738" t="s">
        <v>6297</v>
      </c>
      <c r="N8738" t="s">
        <v>6297</v>
      </c>
      <c r="O8738" t="s">
        <v>12872</v>
      </c>
      <c r="P8738" t="s">
        <v>280</v>
      </c>
      <c r="Q8738" t="s">
        <v>281</v>
      </c>
      <c r="R8738" t="s">
        <v>177</v>
      </c>
      <c r="S8738" t="s">
        <v>88</v>
      </c>
      <c r="T8738" t="s">
        <v>209</v>
      </c>
      <c r="U8738" t="s">
        <v>210</v>
      </c>
      <c r="W8738" t="s">
        <v>211</v>
      </c>
      <c r="X8738">
        <v>7</v>
      </c>
      <c r="Y8738">
        <v>0</v>
      </c>
      <c r="Z8738">
        <v>0</v>
      </c>
      <c r="AA8738">
        <v>0</v>
      </c>
      <c r="AB8738">
        <v>2251256</v>
      </c>
      <c r="AC8738" t="s">
        <v>178</v>
      </c>
      <c r="AD8738">
        <f>+VLOOKUP(T8738,items!$A$2:$D$1255,4,0)</f>
        <v>0</v>
      </c>
      <c r="AE8738">
        <f>+VLOOKUP(T8738,Tabla1[],5,0)</f>
        <v>0</v>
      </c>
      <c r="AF8738">
        <f t="shared" si="136"/>
        <v>11</v>
      </c>
    </row>
    <row r="8739" spans="1:32" x14ac:dyDescent="0.25">
      <c r="A8739">
        <v>108590</v>
      </c>
      <c r="B8739" t="s">
        <v>15102</v>
      </c>
      <c r="C8739" t="s">
        <v>33</v>
      </c>
      <c r="D8739">
        <v>0</v>
      </c>
      <c r="F8739" t="s">
        <v>12566</v>
      </c>
      <c r="G8739" t="s">
        <v>13912</v>
      </c>
      <c r="H8739" t="s">
        <v>15103</v>
      </c>
      <c r="I8739" t="s">
        <v>37</v>
      </c>
      <c r="J8739" t="s">
        <v>37</v>
      </c>
      <c r="K8739" t="s">
        <v>37</v>
      </c>
      <c r="L8739" t="s">
        <v>37</v>
      </c>
      <c r="M8739" t="s">
        <v>6297</v>
      </c>
      <c r="N8739" t="s">
        <v>6297</v>
      </c>
      <c r="O8739" t="s">
        <v>12872</v>
      </c>
      <c r="P8739" t="s">
        <v>280</v>
      </c>
      <c r="Q8739" t="s">
        <v>281</v>
      </c>
      <c r="R8739" t="s">
        <v>177</v>
      </c>
      <c r="S8739" t="s">
        <v>88</v>
      </c>
      <c r="T8739" t="s">
        <v>1062</v>
      </c>
      <c r="U8739" t="s">
        <v>6030</v>
      </c>
      <c r="V8739" t="s">
        <v>1168</v>
      </c>
      <c r="X8739">
        <v>7</v>
      </c>
      <c r="Y8739">
        <v>0</v>
      </c>
      <c r="Z8739">
        <v>0</v>
      </c>
      <c r="AA8739">
        <v>0</v>
      </c>
      <c r="AB8739">
        <v>9874116</v>
      </c>
      <c r="AC8739" t="s">
        <v>178</v>
      </c>
      <c r="AD8739">
        <f>+VLOOKUP(T8739,items!$A$2:$D$1255,4,0)</f>
        <v>0</v>
      </c>
      <c r="AE8739">
        <f>+VLOOKUP(T8739,Tabla1[],5,0)</f>
        <v>0</v>
      </c>
      <c r="AF8739">
        <f t="shared" si="136"/>
        <v>11</v>
      </c>
    </row>
    <row r="8740" spans="1:32" x14ac:dyDescent="0.25">
      <c r="A8740">
        <v>108590</v>
      </c>
      <c r="B8740" t="s">
        <v>15102</v>
      </c>
      <c r="C8740" t="s">
        <v>33</v>
      </c>
      <c r="D8740">
        <v>0</v>
      </c>
      <c r="F8740" t="s">
        <v>12566</v>
      </c>
      <c r="G8740" t="s">
        <v>13912</v>
      </c>
      <c r="H8740" t="s">
        <v>15103</v>
      </c>
      <c r="I8740" t="s">
        <v>37</v>
      </c>
      <c r="J8740" t="s">
        <v>37</v>
      </c>
      <c r="K8740" t="s">
        <v>37</v>
      </c>
      <c r="L8740" t="s">
        <v>37</v>
      </c>
      <c r="M8740" t="s">
        <v>6297</v>
      </c>
      <c r="N8740" t="s">
        <v>6297</v>
      </c>
      <c r="O8740" t="s">
        <v>12872</v>
      </c>
      <c r="P8740" t="s">
        <v>280</v>
      </c>
      <c r="Q8740" t="s">
        <v>281</v>
      </c>
      <c r="R8740" t="s">
        <v>177</v>
      </c>
      <c r="S8740" t="s">
        <v>88</v>
      </c>
      <c r="T8740" t="s">
        <v>936</v>
      </c>
      <c r="U8740" t="s">
        <v>937</v>
      </c>
      <c r="X8740">
        <v>1</v>
      </c>
      <c r="Y8740">
        <v>0</v>
      </c>
      <c r="Z8740">
        <v>0</v>
      </c>
      <c r="AA8740">
        <v>0</v>
      </c>
      <c r="AB8740">
        <v>350000</v>
      </c>
      <c r="AC8740" t="s">
        <v>178</v>
      </c>
      <c r="AD8740">
        <f>+VLOOKUP(T8740,items!$A$2:$D$1255,4,0)</f>
        <v>0</v>
      </c>
      <c r="AE8740">
        <f>+VLOOKUP(T8740,Tabla1[],5,0)</f>
        <v>0</v>
      </c>
      <c r="AF8740">
        <f t="shared" si="136"/>
        <v>11</v>
      </c>
    </row>
    <row r="8741" spans="1:32" x14ac:dyDescent="0.25">
      <c r="A8741">
        <v>108600</v>
      </c>
      <c r="B8741" t="s">
        <v>15104</v>
      </c>
      <c r="C8741" t="s">
        <v>75</v>
      </c>
      <c r="D8741">
        <v>0</v>
      </c>
      <c r="F8741" t="s">
        <v>12566</v>
      </c>
      <c r="G8741" t="s">
        <v>12569</v>
      </c>
      <c r="H8741" t="s">
        <v>15105</v>
      </c>
      <c r="I8741" t="s">
        <v>15106</v>
      </c>
      <c r="J8741" t="s">
        <v>15107</v>
      </c>
      <c r="K8741" t="s">
        <v>15108</v>
      </c>
      <c r="L8741" t="s">
        <v>37</v>
      </c>
      <c r="M8741" t="s">
        <v>10656</v>
      </c>
      <c r="N8741" t="s">
        <v>3391</v>
      </c>
      <c r="O8741" t="s">
        <v>12254</v>
      </c>
      <c r="P8741" t="s">
        <v>10057</v>
      </c>
      <c r="Q8741" t="s">
        <v>10057</v>
      </c>
      <c r="R8741" t="s">
        <v>127</v>
      </c>
      <c r="S8741" t="s">
        <v>164</v>
      </c>
      <c r="T8741" t="s">
        <v>857</v>
      </c>
      <c r="U8741" t="s">
        <v>858</v>
      </c>
      <c r="V8741" t="s">
        <v>1024</v>
      </c>
      <c r="W8741" t="s">
        <v>1095</v>
      </c>
      <c r="X8741">
        <v>1</v>
      </c>
      <c r="Y8741">
        <v>3500</v>
      </c>
      <c r="Z8741">
        <v>0</v>
      </c>
      <c r="AA8741">
        <v>3000</v>
      </c>
      <c r="AB8741">
        <v>3566708</v>
      </c>
      <c r="AC8741" t="s">
        <v>47</v>
      </c>
      <c r="AD8741" t="str">
        <f>+VLOOKUP(T8741,items!$A$2:$D$1255,4,0)</f>
        <v>SOMBRALINA</v>
      </c>
      <c r="AE8741" t="str">
        <f>+VLOOKUP(T8741,Tabla1[],5,0)</f>
        <v>MANUAL</v>
      </c>
      <c r="AF8741">
        <f t="shared" si="136"/>
        <v>10</v>
      </c>
    </row>
    <row r="8742" spans="1:32" x14ac:dyDescent="0.25">
      <c r="A8742">
        <v>108605</v>
      </c>
      <c r="B8742" t="s">
        <v>15109</v>
      </c>
      <c r="C8742" t="s">
        <v>75</v>
      </c>
      <c r="D8742">
        <v>0</v>
      </c>
      <c r="F8742" t="s">
        <v>12566</v>
      </c>
      <c r="G8742" t="s">
        <v>12569</v>
      </c>
      <c r="H8742" t="s">
        <v>15110</v>
      </c>
      <c r="I8742" t="s">
        <v>37</v>
      </c>
      <c r="J8742" t="s">
        <v>15111</v>
      </c>
      <c r="K8742" t="s">
        <v>15112</v>
      </c>
      <c r="L8742" t="s">
        <v>37</v>
      </c>
      <c r="M8742" t="s">
        <v>10656</v>
      </c>
      <c r="N8742" t="s">
        <v>10656</v>
      </c>
      <c r="O8742" t="s">
        <v>371</v>
      </c>
      <c r="P8742" t="s">
        <v>10703</v>
      </c>
      <c r="Q8742" t="s">
        <v>10703</v>
      </c>
      <c r="R8742" t="s">
        <v>127</v>
      </c>
      <c r="S8742" t="s">
        <v>164</v>
      </c>
      <c r="T8742" t="s">
        <v>6485</v>
      </c>
      <c r="U8742" t="s">
        <v>6486</v>
      </c>
      <c r="X8742">
        <v>1</v>
      </c>
      <c r="Y8742">
        <v>0</v>
      </c>
      <c r="Z8742">
        <v>0</v>
      </c>
      <c r="AA8742">
        <v>0</v>
      </c>
      <c r="AB8742">
        <v>48000</v>
      </c>
      <c r="AC8742" t="s">
        <v>47</v>
      </c>
      <c r="AD8742">
        <f>+VLOOKUP(T8742,items!$A$2:$D$1255,4,0)</f>
        <v>0</v>
      </c>
      <c r="AE8742">
        <f>+VLOOKUP(T8742,Tabla1[],5,0)</f>
        <v>0</v>
      </c>
      <c r="AF8742">
        <f t="shared" si="136"/>
        <v>10</v>
      </c>
    </row>
    <row r="8743" spans="1:32" x14ac:dyDescent="0.25">
      <c r="A8743">
        <v>108605</v>
      </c>
      <c r="B8743" t="s">
        <v>15109</v>
      </c>
      <c r="C8743" t="s">
        <v>75</v>
      </c>
      <c r="D8743">
        <v>0</v>
      </c>
      <c r="F8743" t="s">
        <v>12566</v>
      </c>
      <c r="G8743" t="s">
        <v>12569</v>
      </c>
      <c r="H8743" t="s">
        <v>15110</v>
      </c>
      <c r="I8743" t="s">
        <v>37</v>
      </c>
      <c r="J8743" t="s">
        <v>15111</v>
      </c>
      <c r="K8743" t="s">
        <v>15112</v>
      </c>
      <c r="L8743" t="s">
        <v>37</v>
      </c>
      <c r="M8743" t="s">
        <v>10656</v>
      </c>
      <c r="N8743" t="s">
        <v>10656</v>
      </c>
      <c r="O8743" t="s">
        <v>371</v>
      </c>
      <c r="P8743" t="s">
        <v>10703</v>
      </c>
      <c r="Q8743" t="s">
        <v>10703</v>
      </c>
      <c r="R8743" t="s">
        <v>127</v>
      </c>
      <c r="S8743" t="s">
        <v>164</v>
      </c>
      <c r="T8743" t="s">
        <v>7798</v>
      </c>
      <c r="U8743" t="s">
        <v>11536</v>
      </c>
      <c r="X8743">
        <v>1</v>
      </c>
      <c r="Y8743">
        <v>0</v>
      </c>
      <c r="Z8743">
        <v>0</v>
      </c>
      <c r="AA8743">
        <v>0</v>
      </c>
      <c r="AB8743">
        <v>792000</v>
      </c>
      <c r="AC8743" t="s">
        <v>47</v>
      </c>
      <c r="AD8743">
        <f>+VLOOKUP(T8743,items!$A$2:$D$1255,4,0)</f>
        <v>0</v>
      </c>
      <c r="AE8743">
        <f>+VLOOKUP(T8743,Tabla1[],5,0)</f>
        <v>0</v>
      </c>
      <c r="AF8743">
        <f t="shared" si="136"/>
        <v>10</v>
      </c>
    </row>
    <row r="8744" spans="1:32" x14ac:dyDescent="0.25">
      <c r="A8744">
        <v>108608</v>
      </c>
      <c r="B8744" t="s">
        <v>8652</v>
      </c>
      <c r="C8744" t="s">
        <v>75</v>
      </c>
      <c r="D8744">
        <v>0</v>
      </c>
      <c r="F8744" t="s">
        <v>12566</v>
      </c>
      <c r="G8744" t="s">
        <v>12566</v>
      </c>
      <c r="H8744" t="s">
        <v>15113</v>
      </c>
      <c r="I8744" t="s">
        <v>37</v>
      </c>
      <c r="J8744" t="s">
        <v>15114</v>
      </c>
      <c r="K8744" t="s">
        <v>15115</v>
      </c>
      <c r="L8744" t="s">
        <v>37</v>
      </c>
      <c r="M8744" t="s">
        <v>12569</v>
      </c>
      <c r="N8744" t="s">
        <v>12569</v>
      </c>
      <c r="O8744" t="s">
        <v>371</v>
      </c>
      <c r="P8744" t="s">
        <v>10703</v>
      </c>
      <c r="Q8744" t="s">
        <v>10703</v>
      </c>
      <c r="R8744" t="s">
        <v>127</v>
      </c>
      <c r="S8744" t="s">
        <v>164</v>
      </c>
      <c r="T8744" t="s">
        <v>6309</v>
      </c>
      <c r="U8744" t="s">
        <v>6310</v>
      </c>
      <c r="X8744">
        <v>2</v>
      </c>
      <c r="Y8744">
        <v>0</v>
      </c>
      <c r="Z8744">
        <v>0</v>
      </c>
      <c r="AA8744">
        <v>0</v>
      </c>
      <c r="AB8744">
        <v>2600</v>
      </c>
      <c r="AC8744" t="s">
        <v>47</v>
      </c>
      <c r="AD8744">
        <f>+VLOOKUP(T8744,items!$A$2:$D$1255,4,0)</f>
        <v>0</v>
      </c>
      <c r="AE8744">
        <f>+VLOOKUP(T8744,Tabla1[],5,0)</f>
        <v>0</v>
      </c>
      <c r="AF8744">
        <f t="shared" si="136"/>
        <v>10</v>
      </c>
    </row>
    <row r="8745" spans="1:32" x14ac:dyDescent="0.25">
      <c r="A8745">
        <v>108608</v>
      </c>
      <c r="B8745" t="s">
        <v>8652</v>
      </c>
      <c r="C8745" t="s">
        <v>75</v>
      </c>
      <c r="D8745">
        <v>0</v>
      </c>
      <c r="F8745" t="s">
        <v>12566</v>
      </c>
      <c r="G8745" t="s">
        <v>12566</v>
      </c>
      <c r="H8745" t="s">
        <v>15113</v>
      </c>
      <c r="I8745" t="s">
        <v>37</v>
      </c>
      <c r="J8745" t="s">
        <v>15114</v>
      </c>
      <c r="K8745" t="s">
        <v>15115</v>
      </c>
      <c r="L8745" t="s">
        <v>37</v>
      </c>
      <c r="M8745" t="s">
        <v>12569</v>
      </c>
      <c r="N8745" t="s">
        <v>12569</v>
      </c>
      <c r="O8745" t="s">
        <v>371</v>
      </c>
      <c r="P8745" t="s">
        <v>10703</v>
      </c>
      <c r="Q8745" t="s">
        <v>10703</v>
      </c>
      <c r="R8745" t="s">
        <v>127</v>
      </c>
      <c r="S8745" t="s">
        <v>164</v>
      </c>
      <c r="T8745" t="s">
        <v>1290</v>
      </c>
      <c r="U8745" t="s">
        <v>1291</v>
      </c>
      <c r="X8745">
        <v>1</v>
      </c>
      <c r="Y8745">
        <v>0</v>
      </c>
      <c r="Z8745">
        <v>0</v>
      </c>
      <c r="AA8745">
        <v>0</v>
      </c>
      <c r="AB8745">
        <v>63900</v>
      </c>
      <c r="AC8745" t="s">
        <v>47</v>
      </c>
      <c r="AD8745">
        <f>+VLOOKUP(T8745,items!$A$2:$D$1255,4,0)</f>
        <v>0</v>
      </c>
      <c r="AE8745">
        <f>+VLOOKUP(T8745,Tabla1[],5,0)</f>
        <v>0</v>
      </c>
      <c r="AF8745">
        <f t="shared" si="136"/>
        <v>10</v>
      </c>
    </row>
    <row r="8746" spans="1:32" x14ac:dyDescent="0.25">
      <c r="A8746">
        <v>108608</v>
      </c>
      <c r="B8746" t="s">
        <v>8652</v>
      </c>
      <c r="C8746" t="s">
        <v>75</v>
      </c>
      <c r="D8746">
        <v>0</v>
      </c>
      <c r="F8746" t="s">
        <v>12566</v>
      </c>
      <c r="G8746" t="s">
        <v>12566</v>
      </c>
      <c r="H8746" t="s">
        <v>15113</v>
      </c>
      <c r="I8746" t="s">
        <v>37</v>
      </c>
      <c r="J8746" t="s">
        <v>15114</v>
      </c>
      <c r="K8746" t="s">
        <v>15115</v>
      </c>
      <c r="L8746" t="s">
        <v>37</v>
      </c>
      <c r="M8746" t="s">
        <v>12569</v>
      </c>
      <c r="N8746" t="s">
        <v>12569</v>
      </c>
      <c r="O8746" t="s">
        <v>371</v>
      </c>
      <c r="P8746" t="s">
        <v>10703</v>
      </c>
      <c r="Q8746" t="s">
        <v>10703</v>
      </c>
      <c r="R8746" t="s">
        <v>127</v>
      </c>
      <c r="S8746" t="s">
        <v>164</v>
      </c>
      <c r="T8746" t="s">
        <v>6311</v>
      </c>
      <c r="U8746" t="s">
        <v>6312</v>
      </c>
      <c r="X8746">
        <v>2</v>
      </c>
      <c r="Y8746">
        <v>0</v>
      </c>
      <c r="Z8746">
        <v>0</v>
      </c>
      <c r="AA8746">
        <v>0</v>
      </c>
      <c r="AB8746">
        <v>800</v>
      </c>
      <c r="AC8746" t="s">
        <v>47</v>
      </c>
      <c r="AD8746">
        <f>+VLOOKUP(T8746,items!$A$2:$D$1255,4,0)</f>
        <v>0</v>
      </c>
      <c r="AE8746">
        <f>+VLOOKUP(T8746,Tabla1[],5,0)</f>
        <v>0</v>
      </c>
      <c r="AF8746">
        <f t="shared" si="136"/>
        <v>10</v>
      </c>
    </row>
    <row r="8747" spans="1:32" x14ac:dyDescent="0.25">
      <c r="A8747">
        <v>108608</v>
      </c>
      <c r="B8747" t="s">
        <v>8652</v>
      </c>
      <c r="C8747" t="s">
        <v>75</v>
      </c>
      <c r="D8747">
        <v>0</v>
      </c>
      <c r="F8747" t="s">
        <v>12566</v>
      </c>
      <c r="G8747" t="s">
        <v>12566</v>
      </c>
      <c r="H8747" t="s">
        <v>15113</v>
      </c>
      <c r="I8747" t="s">
        <v>37</v>
      </c>
      <c r="J8747" t="s">
        <v>15114</v>
      </c>
      <c r="K8747" t="s">
        <v>15115</v>
      </c>
      <c r="L8747" t="s">
        <v>37</v>
      </c>
      <c r="M8747" t="s">
        <v>12569</v>
      </c>
      <c r="N8747" t="s">
        <v>12569</v>
      </c>
      <c r="O8747" t="s">
        <v>371</v>
      </c>
      <c r="P8747" t="s">
        <v>10703</v>
      </c>
      <c r="Q8747" t="s">
        <v>10703</v>
      </c>
      <c r="R8747" t="s">
        <v>127</v>
      </c>
      <c r="S8747" t="s">
        <v>164</v>
      </c>
      <c r="T8747" t="s">
        <v>1438</v>
      </c>
      <c r="U8747" t="s">
        <v>1439</v>
      </c>
      <c r="X8747">
        <v>2</v>
      </c>
      <c r="Y8747">
        <v>0</v>
      </c>
      <c r="Z8747">
        <v>0</v>
      </c>
      <c r="AA8747">
        <v>0</v>
      </c>
      <c r="AB8747">
        <v>394956</v>
      </c>
      <c r="AC8747" t="s">
        <v>47</v>
      </c>
      <c r="AD8747">
        <f>+VLOOKUP(T8747,items!$A$2:$D$1255,4,0)</f>
        <v>0</v>
      </c>
      <c r="AE8747">
        <f>+VLOOKUP(T8747,Tabla1[],5,0)</f>
        <v>0</v>
      </c>
      <c r="AF8747">
        <f t="shared" si="136"/>
        <v>10</v>
      </c>
    </row>
    <row r="8748" spans="1:32" x14ac:dyDescent="0.25">
      <c r="A8748">
        <v>108626</v>
      </c>
      <c r="B8748" t="s">
        <v>15116</v>
      </c>
      <c r="C8748" t="s">
        <v>33</v>
      </c>
      <c r="D8748">
        <v>0</v>
      </c>
      <c r="F8748" t="s">
        <v>11377</v>
      </c>
      <c r="G8748" t="s">
        <v>12569</v>
      </c>
      <c r="H8748" t="s">
        <v>15117</v>
      </c>
      <c r="I8748" t="s">
        <v>37</v>
      </c>
      <c r="J8748" t="s">
        <v>37</v>
      </c>
      <c r="K8748" t="s">
        <v>37</v>
      </c>
      <c r="L8748" t="s">
        <v>37</v>
      </c>
      <c r="M8748" t="s">
        <v>9779</v>
      </c>
      <c r="N8748" t="s">
        <v>11432</v>
      </c>
      <c r="O8748" t="s">
        <v>10345</v>
      </c>
      <c r="P8748" t="s">
        <v>14190</v>
      </c>
      <c r="Q8748" t="s">
        <v>15118</v>
      </c>
      <c r="R8748" t="s">
        <v>8481</v>
      </c>
      <c r="S8748" t="s">
        <v>108</v>
      </c>
      <c r="T8748" t="s">
        <v>429</v>
      </c>
      <c r="U8748" t="s">
        <v>430</v>
      </c>
      <c r="X8748">
        <v>4</v>
      </c>
      <c r="Y8748">
        <v>0</v>
      </c>
      <c r="Z8748">
        <v>0</v>
      </c>
      <c r="AA8748">
        <v>0</v>
      </c>
      <c r="AB8748">
        <v>551556</v>
      </c>
      <c r="AC8748" t="s">
        <v>178</v>
      </c>
      <c r="AD8748">
        <f>+VLOOKUP(T8748,items!$A$2:$D$1255,4,0)</f>
        <v>0</v>
      </c>
      <c r="AE8748">
        <f>+VLOOKUP(T8748,Tabla1[],5,0)</f>
        <v>0</v>
      </c>
      <c r="AF8748">
        <f t="shared" si="136"/>
        <v>12</v>
      </c>
    </row>
    <row r="8749" spans="1:32" x14ac:dyDescent="0.25">
      <c r="A8749">
        <v>108626</v>
      </c>
      <c r="B8749" t="s">
        <v>15116</v>
      </c>
      <c r="C8749" t="s">
        <v>33</v>
      </c>
      <c r="D8749">
        <v>0</v>
      </c>
      <c r="F8749" t="s">
        <v>11377</v>
      </c>
      <c r="G8749" t="s">
        <v>12569</v>
      </c>
      <c r="H8749" t="s">
        <v>15117</v>
      </c>
      <c r="I8749" t="s">
        <v>37</v>
      </c>
      <c r="J8749" t="s">
        <v>37</v>
      </c>
      <c r="K8749" t="s">
        <v>37</v>
      </c>
      <c r="L8749" t="s">
        <v>37</v>
      </c>
      <c r="M8749" t="s">
        <v>9779</v>
      </c>
      <c r="N8749" t="s">
        <v>11432</v>
      </c>
      <c r="O8749" t="s">
        <v>10345</v>
      </c>
      <c r="P8749" t="s">
        <v>14190</v>
      </c>
      <c r="Q8749" t="s">
        <v>15118</v>
      </c>
      <c r="R8749" t="s">
        <v>8481</v>
      </c>
      <c r="S8749" t="s">
        <v>108</v>
      </c>
      <c r="T8749" t="s">
        <v>7509</v>
      </c>
      <c r="U8749" t="s">
        <v>9780</v>
      </c>
      <c r="X8749">
        <v>4</v>
      </c>
      <c r="Y8749">
        <v>0</v>
      </c>
      <c r="Z8749">
        <v>0</v>
      </c>
      <c r="AA8749">
        <v>0</v>
      </c>
      <c r="AB8749">
        <v>124200</v>
      </c>
      <c r="AC8749" t="s">
        <v>178</v>
      </c>
      <c r="AD8749">
        <f>+VLOOKUP(T8749,items!$A$2:$D$1255,4,0)</f>
        <v>0</v>
      </c>
      <c r="AE8749">
        <f>+VLOOKUP(T8749,Tabla1[],5,0)</f>
        <v>0</v>
      </c>
      <c r="AF8749">
        <f t="shared" si="136"/>
        <v>12</v>
      </c>
    </row>
    <row r="8750" spans="1:32" x14ac:dyDescent="0.25">
      <c r="A8750">
        <v>108626</v>
      </c>
      <c r="B8750" t="s">
        <v>15116</v>
      </c>
      <c r="C8750" t="s">
        <v>33</v>
      </c>
      <c r="D8750">
        <v>0</v>
      </c>
      <c r="F8750" t="s">
        <v>11377</v>
      </c>
      <c r="G8750" t="s">
        <v>12569</v>
      </c>
      <c r="H8750" t="s">
        <v>15117</v>
      </c>
      <c r="I8750" t="s">
        <v>37</v>
      </c>
      <c r="J8750" t="s">
        <v>37</v>
      </c>
      <c r="K8750" t="s">
        <v>37</v>
      </c>
      <c r="L8750" t="s">
        <v>37</v>
      </c>
      <c r="M8750" t="s">
        <v>9779</v>
      </c>
      <c r="N8750" t="s">
        <v>11432</v>
      </c>
      <c r="O8750" t="s">
        <v>10345</v>
      </c>
      <c r="P8750" t="s">
        <v>14190</v>
      </c>
      <c r="Q8750" t="s">
        <v>15118</v>
      </c>
      <c r="R8750" t="s">
        <v>8481</v>
      </c>
      <c r="S8750" t="s">
        <v>108</v>
      </c>
      <c r="T8750" t="s">
        <v>431</v>
      </c>
      <c r="U8750" t="s">
        <v>432</v>
      </c>
      <c r="X8750">
        <v>4</v>
      </c>
      <c r="Y8750">
        <v>6000</v>
      </c>
      <c r="Z8750">
        <v>0</v>
      </c>
      <c r="AA8750">
        <v>0</v>
      </c>
      <c r="AB8750">
        <v>15279192</v>
      </c>
      <c r="AC8750" t="s">
        <v>178</v>
      </c>
      <c r="AD8750">
        <f>+VLOOKUP(T8750,items!$A$2:$D$1255,4,0)</f>
        <v>0</v>
      </c>
      <c r="AE8750">
        <f>+VLOOKUP(T8750,Tabla1[],5,0)</f>
        <v>0</v>
      </c>
      <c r="AF8750">
        <f t="shared" si="136"/>
        <v>12</v>
      </c>
    </row>
    <row r="8751" spans="1:32" x14ac:dyDescent="0.25">
      <c r="A8751">
        <v>108626</v>
      </c>
      <c r="B8751" t="s">
        <v>15116</v>
      </c>
      <c r="C8751" t="s">
        <v>33</v>
      </c>
      <c r="D8751">
        <v>0</v>
      </c>
      <c r="F8751" t="s">
        <v>11377</v>
      </c>
      <c r="G8751" t="s">
        <v>12569</v>
      </c>
      <c r="H8751" t="s">
        <v>15117</v>
      </c>
      <c r="I8751" t="s">
        <v>37</v>
      </c>
      <c r="J8751" t="s">
        <v>37</v>
      </c>
      <c r="K8751" t="s">
        <v>37</v>
      </c>
      <c r="L8751" t="s">
        <v>37</v>
      </c>
      <c r="M8751" t="s">
        <v>9779</v>
      </c>
      <c r="N8751" t="s">
        <v>11432</v>
      </c>
      <c r="O8751" t="s">
        <v>10345</v>
      </c>
      <c r="P8751" t="s">
        <v>14190</v>
      </c>
      <c r="Q8751" t="s">
        <v>15118</v>
      </c>
      <c r="R8751" t="s">
        <v>8481</v>
      </c>
      <c r="S8751" t="s">
        <v>108</v>
      </c>
      <c r="T8751" t="s">
        <v>347</v>
      </c>
      <c r="U8751" t="s">
        <v>348</v>
      </c>
      <c r="W8751" t="s">
        <v>114</v>
      </c>
      <c r="X8751">
        <v>13</v>
      </c>
      <c r="Y8751">
        <v>6000</v>
      </c>
      <c r="Z8751">
        <v>0</v>
      </c>
      <c r="AA8751">
        <v>0</v>
      </c>
      <c r="AB8751">
        <v>7434115</v>
      </c>
      <c r="AC8751" t="s">
        <v>178</v>
      </c>
      <c r="AD8751">
        <f>+VLOOKUP(T8751,items!$A$2:$D$1255,4,0)</f>
        <v>0</v>
      </c>
      <c r="AE8751">
        <f>+VLOOKUP(T8751,Tabla1[],5,0)</f>
        <v>0</v>
      </c>
      <c r="AF8751">
        <f t="shared" si="136"/>
        <v>12</v>
      </c>
    </row>
    <row r="8752" spans="1:32" x14ac:dyDescent="0.25">
      <c r="A8752">
        <v>108626</v>
      </c>
      <c r="B8752" t="s">
        <v>15116</v>
      </c>
      <c r="C8752" t="s">
        <v>33</v>
      </c>
      <c r="D8752">
        <v>0</v>
      </c>
      <c r="F8752" t="s">
        <v>11377</v>
      </c>
      <c r="G8752" t="s">
        <v>12569</v>
      </c>
      <c r="H8752" t="s">
        <v>15117</v>
      </c>
      <c r="I8752" t="s">
        <v>37</v>
      </c>
      <c r="J8752" t="s">
        <v>37</v>
      </c>
      <c r="K8752" t="s">
        <v>37</v>
      </c>
      <c r="L8752" t="s">
        <v>37</v>
      </c>
      <c r="M8752" t="s">
        <v>9779</v>
      </c>
      <c r="N8752" t="s">
        <v>11432</v>
      </c>
      <c r="O8752" t="s">
        <v>10345</v>
      </c>
      <c r="P8752" t="s">
        <v>14190</v>
      </c>
      <c r="Q8752" t="s">
        <v>15118</v>
      </c>
      <c r="R8752" t="s">
        <v>8481</v>
      </c>
      <c r="S8752" t="s">
        <v>108</v>
      </c>
      <c r="T8752" t="s">
        <v>2640</v>
      </c>
      <c r="U8752" t="s">
        <v>2641</v>
      </c>
      <c r="X8752">
        <v>4</v>
      </c>
      <c r="Y8752">
        <v>6000</v>
      </c>
      <c r="Z8752">
        <v>0</v>
      </c>
      <c r="AA8752">
        <v>0</v>
      </c>
      <c r="AB8752">
        <v>4837636</v>
      </c>
      <c r="AC8752" t="s">
        <v>178</v>
      </c>
      <c r="AD8752">
        <f>+VLOOKUP(T8752,items!$A$2:$D$1255,4,0)</f>
        <v>0</v>
      </c>
      <c r="AE8752">
        <f>+VLOOKUP(T8752,Tabla1[],5,0)</f>
        <v>0</v>
      </c>
      <c r="AF8752">
        <f t="shared" si="136"/>
        <v>12</v>
      </c>
    </row>
    <row r="8753" spans="1:34" x14ac:dyDescent="0.25">
      <c r="A8753">
        <v>108626</v>
      </c>
      <c r="B8753" t="s">
        <v>15116</v>
      </c>
      <c r="C8753" t="s">
        <v>33</v>
      </c>
      <c r="D8753">
        <v>0</v>
      </c>
      <c r="F8753" t="s">
        <v>11377</v>
      </c>
      <c r="G8753" t="s">
        <v>12569</v>
      </c>
      <c r="H8753" t="s">
        <v>15117</v>
      </c>
      <c r="I8753" t="s">
        <v>37</v>
      </c>
      <c r="J8753" t="s">
        <v>37</v>
      </c>
      <c r="K8753" t="s">
        <v>37</v>
      </c>
      <c r="L8753" t="s">
        <v>37</v>
      </c>
      <c r="M8753" t="s">
        <v>9779</v>
      </c>
      <c r="N8753" t="s">
        <v>11432</v>
      </c>
      <c r="O8753" t="s">
        <v>10345</v>
      </c>
      <c r="P8753" t="s">
        <v>14190</v>
      </c>
      <c r="Q8753" t="s">
        <v>15118</v>
      </c>
      <c r="R8753" t="s">
        <v>8481</v>
      </c>
      <c r="S8753" t="s">
        <v>108</v>
      </c>
      <c r="T8753" t="s">
        <v>1519</v>
      </c>
      <c r="U8753" t="s">
        <v>1520</v>
      </c>
      <c r="V8753" t="s">
        <v>244</v>
      </c>
      <c r="W8753" t="s">
        <v>114</v>
      </c>
      <c r="X8753">
        <v>4</v>
      </c>
      <c r="Y8753">
        <v>6000</v>
      </c>
      <c r="Z8753">
        <v>0</v>
      </c>
      <c r="AA8753">
        <v>6000</v>
      </c>
      <c r="AB8753">
        <v>37727716</v>
      </c>
      <c r="AC8753" t="s">
        <v>178</v>
      </c>
      <c r="AD8753" t="str">
        <f>+VLOOKUP(T8753,items!$A$2:$D$1255,4,0)</f>
        <v>PERGOLA</v>
      </c>
      <c r="AE8753" t="str">
        <f>+VLOOKUP(T8753,Tabla1[],5,0)</f>
        <v>PERGOLITE</v>
      </c>
      <c r="AF8753">
        <f t="shared" si="136"/>
        <v>12</v>
      </c>
    </row>
    <row r="8754" spans="1:34" x14ac:dyDescent="0.25">
      <c r="A8754">
        <v>108626</v>
      </c>
      <c r="B8754" t="s">
        <v>15116</v>
      </c>
      <c r="C8754" t="s">
        <v>33</v>
      </c>
      <c r="D8754">
        <v>0</v>
      </c>
      <c r="F8754" t="s">
        <v>11377</v>
      </c>
      <c r="G8754" t="s">
        <v>12569</v>
      </c>
      <c r="H8754" t="s">
        <v>15117</v>
      </c>
      <c r="I8754" t="s">
        <v>37</v>
      </c>
      <c r="J8754" t="s">
        <v>37</v>
      </c>
      <c r="K8754" t="s">
        <v>37</v>
      </c>
      <c r="L8754" t="s">
        <v>37</v>
      </c>
      <c r="M8754" t="s">
        <v>9779</v>
      </c>
      <c r="N8754" t="s">
        <v>11432</v>
      </c>
      <c r="O8754" t="s">
        <v>10345</v>
      </c>
      <c r="P8754" t="s">
        <v>14190</v>
      </c>
      <c r="Q8754" t="s">
        <v>15118</v>
      </c>
      <c r="R8754" t="s">
        <v>8481</v>
      </c>
      <c r="S8754" t="s">
        <v>108</v>
      </c>
      <c r="T8754" t="s">
        <v>2097</v>
      </c>
      <c r="U8754" t="s">
        <v>2098</v>
      </c>
      <c r="W8754" t="s">
        <v>114</v>
      </c>
      <c r="X8754">
        <v>6</v>
      </c>
      <c r="Y8754">
        <v>6000</v>
      </c>
      <c r="Z8754">
        <v>3000</v>
      </c>
      <c r="AA8754">
        <v>0</v>
      </c>
      <c r="AB8754">
        <v>17110488</v>
      </c>
      <c r="AC8754" t="s">
        <v>178</v>
      </c>
      <c r="AD8754">
        <f>+VLOOKUP(T8754,items!$A$2:$D$1255,4,0)</f>
        <v>0</v>
      </c>
      <c r="AE8754">
        <f>+VLOOKUP(T8754,Tabla1[],5,0)</f>
        <v>0</v>
      </c>
      <c r="AF8754">
        <f t="shared" si="136"/>
        <v>12</v>
      </c>
    </row>
    <row r="8755" spans="1:34" x14ac:dyDescent="0.25">
      <c r="A8755">
        <v>108626</v>
      </c>
      <c r="B8755" t="s">
        <v>15116</v>
      </c>
      <c r="C8755" t="s">
        <v>33</v>
      </c>
      <c r="D8755">
        <v>0</v>
      </c>
      <c r="F8755" t="s">
        <v>11377</v>
      </c>
      <c r="G8755" t="s">
        <v>12569</v>
      </c>
      <c r="H8755" t="s">
        <v>15117</v>
      </c>
      <c r="I8755" t="s">
        <v>37</v>
      </c>
      <c r="J8755" t="s">
        <v>37</v>
      </c>
      <c r="K8755" t="s">
        <v>37</v>
      </c>
      <c r="L8755" t="s">
        <v>37</v>
      </c>
      <c r="M8755" t="s">
        <v>9779</v>
      </c>
      <c r="N8755" t="s">
        <v>11432</v>
      </c>
      <c r="O8755" t="s">
        <v>10345</v>
      </c>
      <c r="P8755" t="s">
        <v>14190</v>
      </c>
      <c r="Q8755" t="s">
        <v>15118</v>
      </c>
      <c r="R8755" t="s">
        <v>8481</v>
      </c>
      <c r="S8755" t="s">
        <v>108</v>
      </c>
      <c r="T8755" t="s">
        <v>6260</v>
      </c>
      <c r="U8755" t="s">
        <v>6261</v>
      </c>
      <c r="W8755" t="s">
        <v>114</v>
      </c>
      <c r="X8755">
        <v>4</v>
      </c>
      <c r="Y8755">
        <v>6000</v>
      </c>
      <c r="Z8755">
        <v>0</v>
      </c>
      <c r="AA8755">
        <v>0</v>
      </c>
      <c r="AB8755">
        <v>9459128</v>
      </c>
      <c r="AC8755" t="s">
        <v>178</v>
      </c>
      <c r="AD8755">
        <f>+VLOOKUP(T8755,items!$A$2:$D$1255,4,0)</f>
        <v>0</v>
      </c>
      <c r="AE8755">
        <f>+VLOOKUP(T8755,Tabla1[],5,0)</f>
        <v>0</v>
      </c>
      <c r="AF8755">
        <f t="shared" si="136"/>
        <v>12</v>
      </c>
    </row>
    <row r="8756" spans="1:34" x14ac:dyDescent="0.25">
      <c r="A8756">
        <v>108628</v>
      </c>
      <c r="B8756" t="s">
        <v>9681</v>
      </c>
      <c r="C8756" t="s">
        <v>75</v>
      </c>
      <c r="D8756">
        <v>0</v>
      </c>
      <c r="F8756" t="s">
        <v>12569</v>
      </c>
      <c r="G8756" t="s">
        <v>10703</v>
      </c>
      <c r="H8756" t="s">
        <v>15119</v>
      </c>
      <c r="I8756" t="s">
        <v>37</v>
      </c>
      <c r="J8756" t="s">
        <v>15120</v>
      </c>
      <c r="K8756" t="s">
        <v>15121</v>
      </c>
      <c r="L8756" t="s">
        <v>37</v>
      </c>
      <c r="M8756" t="s">
        <v>12254</v>
      </c>
      <c r="N8756" t="s">
        <v>12254</v>
      </c>
      <c r="O8756" t="s">
        <v>10057</v>
      </c>
      <c r="P8756" t="s">
        <v>13331</v>
      </c>
      <c r="Q8756" t="s">
        <v>13331</v>
      </c>
      <c r="R8756" t="s">
        <v>127</v>
      </c>
      <c r="S8756" t="s">
        <v>164</v>
      </c>
      <c r="T8756" t="s">
        <v>6309</v>
      </c>
      <c r="U8756" t="s">
        <v>6310</v>
      </c>
      <c r="X8756">
        <v>4</v>
      </c>
      <c r="Y8756">
        <v>0</v>
      </c>
      <c r="Z8756">
        <v>0</v>
      </c>
      <c r="AA8756">
        <v>0</v>
      </c>
      <c r="AB8756">
        <v>5200</v>
      </c>
      <c r="AC8756" t="s">
        <v>47</v>
      </c>
      <c r="AD8756">
        <f>+VLOOKUP(T8756,items!$A$2:$D$1255,4,0)</f>
        <v>0</v>
      </c>
      <c r="AE8756">
        <f>+VLOOKUP(T8756,Tabla1[],5,0)</f>
        <v>0</v>
      </c>
      <c r="AF8756">
        <f t="shared" si="136"/>
        <v>10</v>
      </c>
    </row>
    <row r="8757" spans="1:34" x14ac:dyDescent="0.25">
      <c r="A8757">
        <v>108628</v>
      </c>
      <c r="B8757" t="s">
        <v>9681</v>
      </c>
      <c r="C8757" t="s">
        <v>75</v>
      </c>
      <c r="D8757">
        <v>0</v>
      </c>
      <c r="F8757" t="s">
        <v>12569</v>
      </c>
      <c r="G8757" t="s">
        <v>10703</v>
      </c>
      <c r="H8757" t="s">
        <v>15119</v>
      </c>
      <c r="I8757" t="s">
        <v>37</v>
      </c>
      <c r="J8757" t="s">
        <v>15120</v>
      </c>
      <c r="K8757" t="s">
        <v>15121</v>
      </c>
      <c r="L8757" t="s">
        <v>37</v>
      </c>
      <c r="M8757" t="s">
        <v>12254</v>
      </c>
      <c r="N8757" t="s">
        <v>12254</v>
      </c>
      <c r="O8757" t="s">
        <v>10057</v>
      </c>
      <c r="P8757" t="s">
        <v>13331</v>
      </c>
      <c r="Q8757" t="s">
        <v>13331</v>
      </c>
      <c r="R8757" t="s">
        <v>127</v>
      </c>
      <c r="S8757" t="s">
        <v>164</v>
      </c>
      <c r="T8757" t="s">
        <v>1290</v>
      </c>
      <c r="U8757" t="s">
        <v>1291</v>
      </c>
      <c r="X8757">
        <v>2</v>
      </c>
      <c r="Y8757">
        <v>0</v>
      </c>
      <c r="Z8757">
        <v>0</v>
      </c>
      <c r="AA8757">
        <v>0</v>
      </c>
      <c r="AB8757">
        <v>127800</v>
      </c>
      <c r="AC8757" t="s">
        <v>47</v>
      </c>
      <c r="AD8757">
        <f>+VLOOKUP(T8757,items!$A$2:$D$1255,4,0)</f>
        <v>0</v>
      </c>
      <c r="AE8757">
        <f>+VLOOKUP(T8757,Tabla1[],5,0)</f>
        <v>0</v>
      </c>
      <c r="AF8757">
        <f t="shared" si="136"/>
        <v>10</v>
      </c>
    </row>
    <row r="8758" spans="1:34" x14ac:dyDescent="0.25">
      <c r="A8758">
        <v>108628</v>
      </c>
      <c r="B8758" t="s">
        <v>9681</v>
      </c>
      <c r="C8758" t="s">
        <v>75</v>
      </c>
      <c r="D8758">
        <v>0</v>
      </c>
      <c r="F8758" t="s">
        <v>12569</v>
      </c>
      <c r="G8758" t="s">
        <v>10703</v>
      </c>
      <c r="H8758" t="s">
        <v>15119</v>
      </c>
      <c r="I8758" t="s">
        <v>37</v>
      </c>
      <c r="J8758" t="s">
        <v>15120</v>
      </c>
      <c r="K8758" t="s">
        <v>15121</v>
      </c>
      <c r="L8758" t="s">
        <v>37</v>
      </c>
      <c r="M8758" t="s">
        <v>12254</v>
      </c>
      <c r="N8758" t="s">
        <v>12254</v>
      </c>
      <c r="O8758" t="s">
        <v>10057</v>
      </c>
      <c r="P8758" t="s">
        <v>13331</v>
      </c>
      <c r="Q8758" t="s">
        <v>13331</v>
      </c>
      <c r="R8758" t="s">
        <v>127</v>
      </c>
      <c r="S8758" t="s">
        <v>164</v>
      </c>
      <c r="T8758" t="s">
        <v>1126</v>
      </c>
      <c r="U8758" t="s">
        <v>1127</v>
      </c>
      <c r="X8758">
        <v>1</v>
      </c>
      <c r="Y8758">
        <v>0</v>
      </c>
      <c r="Z8758">
        <v>0</v>
      </c>
      <c r="AA8758">
        <v>0</v>
      </c>
      <c r="AB8758">
        <v>50420</v>
      </c>
      <c r="AC8758" t="s">
        <v>47</v>
      </c>
      <c r="AD8758">
        <f>+VLOOKUP(T8758,items!$A$2:$D$1255,4,0)</f>
        <v>0</v>
      </c>
      <c r="AE8758">
        <f>+VLOOKUP(T8758,Tabla1[],5,0)</f>
        <v>0</v>
      </c>
      <c r="AF8758">
        <f t="shared" si="136"/>
        <v>10</v>
      </c>
    </row>
    <row r="8759" spans="1:34" x14ac:dyDescent="0.25">
      <c r="A8759">
        <v>108628</v>
      </c>
      <c r="B8759" t="s">
        <v>9681</v>
      </c>
      <c r="C8759" t="s">
        <v>75</v>
      </c>
      <c r="D8759">
        <v>0</v>
      </c>
      <c r="F8759" t="s">
        <v>12569</v>
      </c>
      <c r="G8759" t="s">
        <v>10703</v>
      </c>
      <c r="H8759" t="s">
        <v>15119</v>
      </c>
      <c r="I8759" t="s">
        <v>37</v>
      </c>
      <c r="J8759" t="s">
        <v>15120</v>
      </c>
      <c r="K8759" t="s">
        <v>15121</v>
      </c>
      <c r="L8759" t="s">
        <v>37</v>
      </c>
      <c r="M8759" t="s">
        <v>12254</v>
      </c>
      <c r="N8759" t="s">
        <v>12254</v>
      </c>
      <c r="O8759" t="s">
        <v>10057</v>
      </c>
      <c r="P8759" t="s">
        <v>13331</v>
      </c>
      <c r="Q8759" t="s">
        <v>13331</v>
      </c>
      <c r="R8759" t="s">
        <v>127</v>
      </c>
      <c r="S8759" t="s">
        <v>164</v>
      </c>
      <c r="T8759" t="s">
        <v>6311</v>
      </c>
      <c r="U8759" t="s">
        <v>6312</v>
      </c>
      <c r="X8759">
        <v>4</v>
      </c>
      <c r="Y8759">
        <v>0</v>
      </c>
      <c r="Z8759">
        <v>0</v>
      </c>
      <c r="AA8759">
        <v>0</v>
      </c>
      <c r="AB8759">
        <v>1600</v>
      </c>
      <c r="AC8759" t="s">
        <v>47</v>
      </c>
      <c r="AD8759">
        <f>+VLOOKUP(T8759,items!$A$2:$D$1255,4,0)</f>
        <v>0</v>
      </c>
      <c r="AE8759">
        <f>+VLOOKUP(T8759,Tabla1[],5,0)</f>
        <v>0</v>
      </c>
      <c r="AF8759">
        <f t="shared" si="136"/>
        <v>10</v>
      </c>
    </row>
    <row r="8760" spans="1:34" x14ac:dyDescent="0.25">
      <c r="A8760">
        <v>108641</v>
      </c>
      <c r="B8760" t="s">
        <v>13145</v>
      </c>
      <c r="C8760" t="s">
        <v>75</v>
      </c>
      <c r="D8760">
        <v>0</v>
      </c>
      <c r="F8760" t="s">
        <v>12569</v>
      </c>
      <c r="G8760" t="s">
        <v>10703</v>
      </c>
      <c r="H8760" t="s">
        <v>15122</v>
      </c>
      <c r="I8760" t="s">
        <v>37</v>
      </c>
      <c r="J8760" t="s">
        <v>15123</v>
      </c>
      <c r="K8760" t="s">
        <v>15124</v>
      </c>
      <c r="L8760" t="s">
        <v>37</v>
      </c>
      <c r="M8760" t="s">
        <v>12254</v>
      </c>
      <c r="N8760" t="s">
        <v>12254</v>
      </c>
      <c r="O8760" t="s">
        <v>10057</v>
      </c>
      <c r="P8760" t="s">
        <v>13331</v>
      </c>
      <c r="Q8760" t="s">
        <v>375</v>
      </c>
      <c r="R8760" t="s">
        <v>43</v>
      </c>
      <c r="S8760" t="s">
        <v>272</v>
      </c>
      <c r="T8760" t="s">
        <v>388</v>
      </c>
      <c r="U8760" t="s">
        <v>389</v>
      </c>
      <c r="X8760">
        <v>100</v>
      </c>
      <c r="Y8760">
        <v>0</v>
      </c>
      <c r="Z8760">
        <v>0</v>
      </c>
      <c r="AA8760">
        <v>0</v>
      </c>
      <c r="AB8760" s="14">
        <v>3266496</v>
      </c>
      <c r="AC8760" t="s">
        <v>47</v>
      </c>
      <c r="AD8760">
        <f>+VLOOKUP(T8760,items!$A$2:$D$1255,4,0)</f>
        <v>0</v>
      </c>
      <c r="AE8760">
        <f>+VLOOKUP(T8760,Tabla1[],5,0)</f>
        <v>0</v>
      </c>
      <c r="AF8760">
        <f t="shared" si="136"/>
        <v>10</v>
      </c>
      <c r="AG8760">
        <v>3816</v>
      </c>
      <c r="AH8760" s="14">
        <v>3266496</v>
      </c>
    </row>
    <row r="8761" spans="1:34" x14ac:dyDescent="0.25">
      <c r="A8761">
        <v>108641</v>
      </c>
      <c r="B8761" t="s">
        <v>13145</v>
      </c>
      <c r="C8761" t="s">
        <v>75</v>
      </c>
      <c r="D8761">
        <v>0</v>
      </c>
      <c r="F8761" t="s">
        <v>12569</v>
      </c>
      <c r="G8761" t="s">
        <v>10703</v>
      </c>
      <c r="H8761" t="s">
        <v>15122</v>
      </c>
      <c r="I8761" t="s">
        <v>37</v>
      </c>
      <c r="J8761" t="s">
        <v>15123</v>
      </c>
      <c r="K8761" t="s">
        <v>15124</v>
      </c>
      <c r="L8761" t="s">
        <v>37</v>
      </c>
      <c r="M8761" t="s">
        <v>12254</v>
      </c>
      <c r="N8761" t="s">
        <v>12254</v>
      </c>
      <c r="O8761" t="s">
        <v>10057</v>
      </c>
      <c r="P8761" t="s">
        <v>13331</v>
      </c>
      <c r="Q8761" t="s">
        <v>375</v>
      </c>
      <c r="R8761" t="s">
        <v>43</v>
      </c>
      <c r="S8761" t="s">
        <v>272</v>
      </c>
      <c r="T8761" t="s">
        <v>392</v>
      </c>
      <c r="U8761" t="s">
        <v>393</v>
      </c>
      <c r="X8761">
        <v>1</v>
      </c>
      <c r="Y8761">
        <v>0</v>
      </c>
      <c r="Z8761">
        <v>0</v>
      </c>
      <c r="AA8761">
        <v>0</v>
      </c>
      <c r="AB8761" s="14">
        <v>641088</v>
      </c>
      <c r="AC8761" t="s">
        <v>47</v>
      </c>
      <c r="AD8761" t="e">
        <f>+VLOOKUP(T8761,items!$A$2:$D$1255,4,0)</f>
        <v>#N/A</v>
      </c>
      <c r="AE8761" t="e">
        <f>+VLOOKUP(T8761,Tabla1[],5,0)</f>
        <v>#N/A</v>
      </c>
      <c r="AF8761">
        <f t="shared" si="136"/>
        <v>10</v>
      </c>
      <c r="AG8761">
        <v>3816</v>
      </c>
      <c r="AH8761" s="14">
        <v>641088</v>
      </c>
    </row>
    <row r="8762" spans="1:34" x14ac:dyDescent="0.25">
      <c r="A8762">
        <v>108657</v>
      </c>
      <c r="B8762" t="s">
        <v>15125</v>
      </c>
      <c r="C8762" t="s">
        <v>33</v>
      </c>
      <c r="D8762">
        <v>0</v>
      </c>
      <c r="F8762" t="s">
        <v>10656</v>
      </c>
      <c r="G8762" t="s">
        <v>13518</v>
      </c>
      <c r="H8762" t="s">
        <v>15126</v>
      </c>
      <c r="I8762" t="s">
        <v>37</v>
      </c>
      <c r="J8762" t="s">
        <v>37</v>
      </c>
      <c r="K8762" t="s">
        <v>37</v>
      </c>
      <c r="L8762" t="s">
        <v>37</v>
      </c>
      <c r="M8762" t="s">
        <v>9779</v>
      </c>
      <c r="N8762" t="s">
        <v>9779</v>
      </c>
      <c r="O8762" t="s">
        <v>11464</v>
      </c>
      <c r="P8762" t="s">
        <v>175</v>
      </c>
      <c r="Q8762" t="s">
        <v>14299</v>
      </c>
      <c r="R8762" t="s">
        <v>177</v>
      </c>
      <c r="S8762" t="s">
        <v>88</v>
      </c>
      <c r="T8762" t="s">
        <v>560</v>
      </c>
      <c r="U8762" t="s">
        <v>561</v>
      </c>
      <c r="V8762" t="s">
        <v>468</v>
      </c>
      <c r="X8762">
        <v>2</v>
      </c>
      <c r="Y8762">
        <v>0</v>
      </c>
      <c r="Z8762">
        <v>0</v>
      </c>
      <c r="AA8762">
        <v>0</v>
      </c>
      <c r="AB8762">
        <v>4181742</v>
      </c>
      <c r="AC8762" t="s">
        <v>178</v>
      </c>
      <c r="AD8762">
        <f>+VLOOKUP(T8762,items!$A$2:$D$1255,4,0)</f>
        <v>0</v>
      </c>
      <c r="AE8762">
        <f>+VLOOKUP(T8762,Tabla1[],5,0)</f>
        <v>0</v>
      </c>
      <c r="AF8762">
        <f t="shared" si="136"/>
        <v>11</v>
      </c>
    </row>
    <row r="8763" spans="1:34" x14ac:dyDescent="0.25">
      <c r="A8763">
        <v>108677</v>
      </c>
      <c r="B8763" t="s">
        <v>2843</v>
      </c>
      <c r="C8763" t="s">
        <v>75</v>
      </c>
      <c r="D8763">
        <v>0</v>
      </c>
      <c r="F8763" t="s">
        <v>10656</v>
      </c>
      <c r="G8763" t="s">
        <v>10656</v>
      </c>
      <c r="H8763" t="s">
        <v>15127</v>
      </c>
      <c r="I8763" t="s">
        <v>37</v>
      </c>
      <c r="J8763" t="s">
        <v>15128</v>
      </c>
      <c r="K8763" t="s">
        <v>15129</v>
      </c>
      <c r="L8763" t="s">
        <v>37</v>
      </c>
      <c r="M8763" t="s">
        <v>371</v>
      </c>
      <c r="N8763" t="s">
        <v>371</v>
      </c>
      <c r="O8763" t="s">
        <v>10703</v>
      </c>
      <c r="P8763" t="s">
        <v>8609</v>
      </c>
      <c r="Q8763" t="s">
        <v>8609</v>
      </c>
      <c r="R8763" t="s">
        <v>127</v>
      </c>
      <c r="S8763" t="s">
        <v>164</v>
      </c>
      <c r="T8763" t="s">
        <v>6309</v>
      </c>
      <c r="U8763" t="s">
        <v>6310</v>
      </c>
      <c r="X8763">
        <v>4</v>
      </c>
      <c r="Y8763">
        <v>0</v>
      </c>
      <c r="Z8763">
        <v>0</v>
      </c>
      <c r="AA8763">
        <v>0</v>
      </c>
      <c r="AB8763">
        <v>5200</v>
      </c>
      <c r="AC8763" t="s">
        <v>47</v>
      </c>
      <c r="AD8763">
        <f>+VLOOKUP(T8763,items!$A$2:$D$1255,4,0)</f>
        <v>0</v>
      </c>
      <c r="AE8763">
        <f>+VLOOKUP(T8763,Tabla1[],5,0)</f>
        <v>0</v>
      </c>
      <c r="AF8763">
        <f t="shared" si="136"/>
        <v>10</v>
      </c>
    </row>
    <row r="8764" spans="1:34" x14ac:dyDescent="0.25">
      <c r="A8764">
        <v>108677</v>
      </c>
      <c r="B8764" t="s">
        <v>2843</v>
      </c>
      <c r="C8764" t="s">
        <v>75</v>
      </c>
      <c r="D8764">
        <v>0</v>
      </c>
      <c r="F8764" t="s">
        <v>10656</v>
      </c>
      <c r="G8764" t="s">
        <v>10656</v>
      </c>
      <c r="H8764" t="s">
        <v>15127</v>
      </c>
      <c r="I8764" t="s">
        <v>37</v>
      </c>
      <c r="J8764" t="s">
        <v>15128</v>
      </c>
      <c r="K8764" t="s">
        <v>15129</v>
      </c>
      <c r="L8764" t="s">
        <v>37</v>
      </c>
      <c r="M8764" t="s">
        <v>371</v>
      </c>
      <c r="N8764" t="s">
        <v>371</v>
      </c>
      <c r="O8764" t="s">
        <v>10703</v>
      </c>
      <c r="P8764" t="s">
        <v>8609</v>
      </c>
      <c r="Q8764" t="s">
        <v>8609</v>
      </c>
      <c r="R8764" t="s">
        <v>127</v>
      </c>
      <c r="S8764" t="s">
        <v>164</v>
      </c>
      <c r="T8764" t="s">
        <v>1290</v>
      </c>
      <c r="U8764" t="s">
        <v>1291</v>
      </c>
      <c r="X8764">
        <v>2</v>
      </c>
      <c r="Y8764">
        <v>0</v>
      </c>
      <c r="Z8764">
        <v>0</v>
      </c>
      <c r="AA8764">
        <v>0</v>
      </c>
      <c r="AB8764">
        <v>127800</v>
      </c>
      <c r="AC8764" t="s">
        <v>47</v>
      </c>
      <c r="AD8764">
        <f>+VLOOKUP(T8764,items!$A$2:$D$1255,4,0)</f>
        <v>0</v>
      </c>
      <c r="AE8764">
        <f>+VLOOKUP(T8764,Tabla1[],5,0)</f>
        <v>0</v>
      </c>
      <c r="AF8764">
        <f t="shared" si="136"/>
        <v>10</v>
      </c>
    </row>
    <row r="8765" spans="1:34" x14ac:dyDescent="0.25">
      <c r="A8765">
        <v>108677</v>
      </c>
      <c r="B8765" t="s">
        <v>2843</v>
      </c>
      <c r="C8765" t="s">
        <v>75</v>
      </c>
      <c r="D8765">
        <v>0</v>
      </c>
      <c r="F8765" t="s">
        <v>10656</v>
      </c>
      <c r="G8765" t="s">
        <v>10656</v>
      </c>
      <c r="H8765" t="s">
        <v>15127</v>
      </c>
      <c r="I8765" t="s">
        <v>37</v>
      </c>
      <c r="J8765" t="s">
        <v>15128</v>
      </c>
      <c r="K8765" t="s">
        <v>15129</v>
      </c>
      <c r="L8765" t="s">
        <v>37</v>
      </c>
      <c r="M8765" t="s">
        <v>371</v>
      </c>
      <c r="N8765" t="s">
        <v>371</v>
      </c>
      <c r="O8765" t="s">
        <v>10703</v>
      </c>
      <c r="P8765" t="s">
        <v>8609</v>
      </c>
      <c r="Q8765" t="s">
        <v>8609</v>
      </c>
      <c r="R8765" t="s">
        <v>127</v>
      </c>
      <c r="S8765" t="s">
        <v>164</v>
      </c>
      <c r="T8765" t="s">
        <v>6311</v>
      </c>
      <c r="U8765" t="s">
        <v>6312</v>
      </c>
      <c r="X8765">
        <v>4</v>
      </c>
      <c r="Y8765">
        <v>0</v>
      </c>
      <c r="Z8765">
        <v>0</v>
      </c>
      <c r="AA8765">
        <v>0</v>
      </c>
      <c r="AB8765">
        <v>1600</v>
      </c>
      <c r="AC8765" t="s">
        <v>47</v>
      </c>
      <c r="AD8765">
        <f>+VLOOKUP(T8765,items!$A$2:$D$1255,4,0)</f>
        <v>0</v>
      </c>
      <c r="AE8765">
        <f>+VLOOKUP(T8765,Tabla1[],5,0)</f>
        <v>0</v>
      </c>
      <c r="AF8765">
        <f t="shared" si="136"/>
        <v>10</v>
      </c>
    </row>
    <row r="8766" spans="1:34" x14ac:dyDescent="0.25">
      <c r="A8766">
        <v>108685</v>
      </c>
      <c r="B8766" t="s">
        <v>15130</v>
      </c>
      <c r="C8766" t="s">
        <v>33</v>
      </c>
      <c r="D8766">
        <v>0</v>
      </c>
      <c r="F8766" t="s">
        <v>10656</v>
      </c>
      <c r="G8766" t="s">
        <v>371</v>
      </c>
      <c r="H8766" t="s">
        <v>15131</v>
      </c>
      <c r="I8766" t="s">
        <v>37</v>
      </c>
      <c r="J8766" t="s">
        <v>15132</v>
      </c>
      <c r="K8766" t="s">
        <v>15133</v>
      </c>
      <c r="L8766" t="s">
        <v>15134</v>
      </c>
      <c r="M8766" t="s">
        <v>3391</v>
      </c>
      <c r="N8766" t="s">
        <v>3391</v>
      </c>
      <c r="O8766" t="s">
        <v>12254</v>
      </c>
      <c r="P8766" t="s">
        <v>10057</v>
      </c>
      <c r="Q8766" t="s">
        <v>3355</v>
      </c>
      <c r="R8766" t="s">
        <v>127</v>
      </c>
      <c r="S8766" t="s">
        <v>164</v>
      </c>
      <c r="T8766" t="s">
        <v>165</v>
      </c>
      <c r="U8766" t="s">
        <v>166</v>
      </c>
      <c r="X8766">
        <v>60</v>
      </c>
      <c r="Y8766">
        <v>0</v>
      </c>
      <c r="Z8766">
        <v>0</v>
      </c>
      <c r="AA8766">
        <v>0</v>
      </c>
      <c r="AB8766">
        <v>3000000</v>
      </c>
      <c r="AC8766" t="s">
        <v>47</v>
      </c>
      <c r="AD8766">
        <f>+VLOOKUP(T8766,items!$A$2:$D$1255,4,0)</f>
        <v>0</v>
      </c>
      <c r="AE8766">
        <f>+VLOOKUP(T8766,Tabla1[],5,0)</f>
        <v>0</v>
      </c>
      <c r="AF8766">
        <f t="shared" si="136"/>
        <v>10</v>
      </c>
    </row>
    <row r="8767" spans="1:34" x14ac:dyDescent="0.25">
      <c r="A8767">
        <v>108685</v>
      </c>
      <c r="B8767" t="s">
        <v>15130</v>
      </c>
      <c r="C8767" t="s">
        <v>33</v>
      </c>
      <c r="D8767">
        <v>0</v>
      </c>
      <c r="F8767" t="s">
        <v>10656</v>
      </c>
      <c r="G8767" t="s">
        <v>371</v>
      </c>
      <c r="H8767" t="s">
        <v>15131</v>
      </c>
      <c r="I8767" t="s">
        <v>37</v>
      </c>
      <c r="J8767" t="s">
        <v>15132</v>
      </c>
      <c r="K8767" t="s">
        <v>15133</v>
      </c>
      <c r="L8767" t="s">
        <v>15134</v>
      </c>
      <c r="M8767" t="s">
        <v>3391</v>
      </c>
      <c r="N8767" t="s">
        <v>3391</v>
      </c>
      <c r="O8767" t="s">
        <v>12254</v>
      </c>
      <c r="P8767" t="s">
        <v>10057</v>
      </c>
      <c r="Q8767" t="s">
        <v>3355</v>
      </c>
      <c r="R8767" t="s">
        <v>127</v>
      </c>
      <c r="S8767" t="s">
        <v>164</v>
      </c>
      <c r="T8767" t="s">
        <v>1398</v>
      </c>
      <c r="U8767" t="s">
        <v>529</v>
      </c>
      <c r="X8767">
        <v>60</v>
      </c>
      <c r="Y8767">
        <v>0</v>
      </c>
      <c r="Z8767">
        <v>0</v>
      </c>
      <c r="AA8767">
        <v>0</v>
      </c>
      <c r="AB8767">
        <v>3000000</v>
      </c>
      <c r="AC8767" t="s">
        <v>47</v>
      </c>
      <c r="AD8767">
        <f>+VLOOKUP(T8767,items!$A$2:$D$1255,4,0)</f>
        <v>0</v>
      </c>
      <c r="AE8767">
        <f>+VLOOKUP(T8767,Tabla1[],5,0)</f>
        <v>0</v>
      </c>
      <c r="AF8767">
        <f t="shared" si="136"/>
        <v>10</v>
      </c>
    </row>
    <row r="8768" spans="1:34" x14ac:dyDescent="0.25">
      <c r="A8768">
        <v>108685</v>
      </c>
      <c r="B8768" t="s">
        <v>15130</v>
      </c>
      <c r="C8768" t="s">
        <v>33</v>
      </c>
      <c r="D8768">
        <v>0</v>
      </c>
      <c r="F8768" t="s">
        <v>10656</v>
      </c>
      <c r="G8768" t="s">
        <v>371</v>
      </c>
      <c r="H8768" t="s">
        <v>15131</v>
      </c>
      <c r="I8768" t="s">
        <v>37</v>
      </c>
      <c r="J8768" t="s">
        <v>15132</v>
      </c>
      <c r="K8768" t="s">
        <v>15133</v>
      </c>
      <c r="L8768" t="s">
        <v>15134</v>
      </c>
      <c r="M8768" t="s">
        <v>3391</v>
      </c>
      <c r="N8768" t="s">
        <v>3391</v>
      </c>
      <c r="O8768" t="s">
        <v>12254</v>
      </c>
      <c r="P8768" t="s">
        <v>10057</v>
      </c>
      <c r="Q8768" t="s">
        <v>3355</v>
      </c>
      <c r="R8768" t="s">
        <v>127</v>
      </c>
      <c r="S8768" t="s">
        <v>164</v>
      </c>
      <c r="T8768" t="s">
        <v>2662</v>
      </c>
      <c r="U8768" t="s">
        <v>2663</v>
      </c>
      <c r="X8768">
        <v>60</v>
      </c>
      <c r="Y8768">
        <v>0</v>
      </c>
      <c r="Z8768">
        <v>0</v>
      </c>
      <c r="AA8768">
        <v>0</v>
      </c>
      <c r="AB8768">
        <v>3000000</v>
      </c>
      <c r="AC8768" t="s">
        <v>47</v>
      </c>
      <c r="AD8768">
        <f>+VLOOKUP(T8768,items!$A$2:$D$1255,4,0)</f>
        <v>0</v>
      </c>
      <c r="AE8768">
        <f>+VLOOKUP(T8768,Tabla1[],5,0)</f>
        <v>0</v>
      </c>
      <c r="AF8768">
        <f t="shared" si="136"/>
        <v>10</v>
      </c>
    </row>
    <row r="8769" spans="1:32" x14ac:dyDescent="0.25">
      <c r="A8769">
        <v>108685</v>
      </c>
      <c r="B8769" t="s">
        <v>15130</v>
      </c>
      <c r="C8769" t="s">
        <v>33</v>
      </c>
      <c r="D8769">
        <v>0</v>
      </c>
      <c r="F8769" t="s">
        <v>10656</v>
      </c>
      <c r="G8769" t="s">
        <v>371</v>
      </c>
      <c r="H8769" t="s">
        <v>15131</v>
      </c>
      <c r="I8769" t="s">
        <v>37</v>
      </c>
      <c r="J8769" t="s">
        <v>15132</v>
      </c>
      <c r="K8769" t="s">
        <v>15133</v>
      </c>
      <c r="L8769" t="s">
        <v>15134</v>
      </c>
      <c r="M8769" t="s">
        <v>3391</v>
      </c>
      <c r="N8769" t="s">
        <v>3391</v>
      </c>
      <c r="O8769" t="s">
        <v>12254</v>
      </c>
      <c r="P8769" t="s">
        <v>10057</v>
      </c>
      <c r="Q8769" t="s">
        <v>3355</v>
      </c>
      <c r="R8769" t="s">
        <v>127</v>
      </c>
      <c r="S8769" t="s">
        <v>164</v>
      </c>
      <c r="T8769" t="s">
        <v>1469</v>
      </c>
      <c r="U8769" t="s">
        <v>578</v>
      </c>
      <c r="X8769">
        <v>60</v>
      </c>
      <c r="Y8769">
        <v>0</v>
      </c>
      <c r="Z8769">
        <v>0</v>
      </c>
      <c r="AA8769">
        <v>0</v>
      </c>
      <c r="AB8769">
        <v>3000000</v>
      </c>
      <c r="AC8769" t="s">
        <v>47</v>
      </c>
      <c r="AD8769">
        <f>+VLOOKUP(T8769,items!$A$2:$D$1255,4,0)</f>
        <v>0</v>
      </c>
      <c r="AE8769">
        <f>+VLOOKUP(T8769,Tabla1[],5,0)</f>
        <v>0</v>
      </c>
      <c r="AF8769">
        <f t="shared" si="136"/>
        <v>10</v>
      </c>
    </row>
    <row r="8770" spans="1:32" x14ac:dyDescent="0.25">
      <c r="A8770">
        <v>108685</v>
      </c>
      <c r="B8770" t="s">
        <v>15130</v>
      </c>
      <c r="C8770" t="s">
        <v>33</v>
      </c>
      <c r="D8770">
        <v>0</v>
      </c>
      <c r="F8770" t="s">
        <v>10656</v>
      </c>
      <c r="G8770" t="s">
        <v>371</v>
      </c>
      <c r="H8770" t="s">
        <v>15131</v>
      </c>
      <c r="I8770" t="s">
        <v>37</v>
      </c>
      <c r="J8770" t="s">
        <v>15132</v>
      </c>
      <c r="K8770" t="s">
        <v>15133</v>
      </c>
      <c r="L8770" t="s">
        <v>15134</v>
      </c>
      <c r="M8770" t="s">
        <v>3391</v>
      </c>
      <c r="N8770" t="s">
        <v>3391</v>
      </c>
      <c r="O8770" t="s">
        <v>12254</v>
      </c>
      <c r="P8770" t="s">
        <v>10057</v>
      </c>
      <c r="Q8770" t="s">
        <v>3355</v>
      </c>
      <c r="R8770" t="s">
        <v>127</v>
      </c>
      <c r="S8770" t="s">
        <v>164</v>
      </c>
      <c r="T8770" t="s">
        <v>3667</v>
      </c>
      <c r="U8770" t="s">
        <v>884</v>
      </c>
      <c r="X8770">
        <v>60</v>
      </c>
      <c r="Y8770">
        <v>0</v>
      </c>
      <c r="Z8770">
        <v>0</v>
      </c>
      <c r="AA8770">
        <v>0</v>
      </c>
      <c r="AB8770">
        <v>3000000</v>
      </c>
      <c r="AC8770" t="s">
        <v>47</v>
      </c>
      <c r="AD8770">
        <f>+VLOOKUP(T8770,items!$A$2:$D$1255,4,0)</f>
        <v>0</v>
      </c>
      <c r="AE8770">
        <f>+VLOOKUP(T8770,Tabla1[],5,0)</f>
        <v>0</v>
      </c>
      <c r="AF8770">
        <f t="shared" ref="AF8770:AF8833" si="137">+MONTH(O8770)</f>
        <v>10</v>
      </c>
    </row>
    <row r="8771" spans="1:32" x14ac:dyDescent="0.25">
      <c r="A8771">
        <v>108690</v>
      </c>
      <c r="B8771" t="s">
        <v>15135</v>
      </c>
      <c r="C8771" t="s">
        <v>33</v>
      </c>
      <c r="D8771">
        <v>0</v>
      </c>
      <c r="F8771" t="s">
        <v>10656</v>
      </c>
      <c r="G8771" t="s">
        <v>371</v>
      </c>
      <c r="H8771" t="s">
        <v>15136</v>
      </c>
      <c r="I8771" t="s">
        <v>37</v>
      </c>
      <c r="J8771" t="s">
        <v>15137</v>
      </c>
      <c r="K8771" t="s">
        <v>15138</v>
      </c>
      <c r="L8771" t="s">
        <v>37</v>
      </c>
      <c r="M8771" t="s">
        <v>3391</v>
      </c>
      <c r="N8771" t="s">
        <v>3391</v>
      </c>
      <c r="O8771" t="s">
        <v>9779</v>
      </c>
      <c r="P8771" t="s">
        <v>277</v>
      </c>
      <c r="Q8771" t="s">
        <v>13985</v>
      </c>
      <c r="R8771" t="s">
        <v>6300</v>
      </c>
      <c r="S8771" t="s">
        <v>128</v>
      </c>
      <c r="T8771" t="s">
        <v>3155</v>
      </c>
      <c r="U8771" t="s">
        <v>3156</v>
      </c>
      <c r="V8771" t="s">
        <v>867</v>
      </c>
      <c r="X8771">
        <v>1</v>
      </c>
      <c r="Y8771">
        <v>0</v>
      </c>
      <c r="Z8771">
        <v>0</v>
      </c>
      <c r="AA8771">
        <v>0</v>
      </c>
      <c r="AB8771">
        <v>2282000</v>
      </c>
      <c r="AC8771" t="s">
        <v>47</v>
      </c>
      <c r="AD8771">
        <f>+VLOOKUP(T8771,items!$A$2:$D$1255,4,0)</f>
        <v>0</v>
      </c>
      <c r="AE8771">
        <f>+VLOOKUP(T8771,Tabla1[],5,0)</f>
        <v>0</v>
      </c>
      <c r="AF8771">
        <f t="shared" si="137"/>
        <v>10</v>
      </c>
    </row>
    <row r="8772" spans="1:32" x14ac:dyDescent="0.25">
      <c r="A8772">
        <v>108690</v>
      </c>
      <c r="B8772" t="s">
        <v>15135</v>
      </c>
      <c r="C8772" t="s">
        <v>33</v>
      </c>
      <c r="D8772">
        <v>0</v>
      </c>
      <c r="F8772" t="s">
        <v>10656</v>
      </c>
      <c r="G8772" t="s">
        <v>371</v>
      </c>
      <c r="H8772" t="s">
        <v>15136</v>
      </c>
      <c r="I8772" t="s">
        <v>37</v>
      </c>
      <c r="J8772" t="s">
        <v>15137</v>
      </c>
      <c r="K8772" t="s">
        <v>15138</v>
      </c>
      <c r="L8772" t="s">
        <v>37</v>
      </c>
      <c r="M8772" t="s">
        <v>3391</v>
      </c>
      <c r="N8772" t="s">
        <v>3391</v>
      </c>
      <c r="O8772" t="s">
        <v>9779</v>
      </c>
      <c r="P8772" t="s">
        <v>277</v>
      </c>
      <c r="Q8772" t="s">
        <v>13985</v>
      </c>
      <c r="R8772" t="s">
        <v>6300</v>
      </c>
      <c r="S8772" t="s">
        <v>128</v>
      </c>
      <c r="T8772" t="s">
        <v>215</v>
      </c>
      <c r="U8772" t="s">
        <v>216</v>
      </c>
      <c r="X8772">
        <v>1</v>
      </c>
      <c r="Y8772">
        <v>0</v>
      </c>
      <c r="Z8772">
        <v>0</v>
      </c>
      <c r="AA8772">
        <v>0</v>
      </c>
      <c r="AB8772">
        <v>2000000</v>
      </c>
      <c r="AC8772" t="s">
        <v>47</v>
      </c>
      <c r="AD8772">
        <f>+VLOOKUP(T8772,items!$A$2:$D$1255,4,0)</f>
        <v>0</v>
      </c>
      <c r="AE8772">
        <f>+VLOOKUP(T8772,Tabla1[],5,0)</f>
        <v>0</v>
      </c>
      <c r="AF8772">
        <f t="shared" si="137"/>
        <v>10</v>
      </c>
    </row>
    <row r="8773" spans="1:32" x14ac:dyDescent="0.25">
      <c r="A8773">
        <v>108700</v>
      </c>
      <c r="B8773" t="s">
        <v>15139</v>
      </c>
      <c r="C8773" t="s">
        <v>33</v>
      </c>
      <c r="D8773">
        <v>0</v>
      </c>
      <c r="F8773" t="s">
        <v>10656</v>
      </c>
      <c r="G8773" t="s">
        <v>371</v>
      </c>
      <c r="H8773" t="s">
        <v>15140</v>
      </c>
      <c r="I8773" t="s">
        <v>37</v>
      </c>
      <c r="J8773" t="s">
        <v>15141</v>
      </c>
      <c r="K8773" t="s">
        <v>15142</v>
      </c>
      <c r="L8773" t="s">
        <v>37</v>
      </c>
      <c r="M8773" t="s">
        <v>3391</v>
      </c>
      <c r="N8773" t="s">
        <v>3391</v>
      </c>
      <c r="O8773" t="s">
        <v>12817</v>
      </c>
      <c r="P8773" t="s">
        <v>174</v>
      </c>
      <c r="Q8773" t="s">
        <v>13019</v>
      </c>
      <c r="R8773" t="s">
        <v>7875</v>
      </c>
      <c r="S8773" t="s">
        <v>108</v>
      </c>
      <c r="T8773" t="s">
        <v>527</v>
      </c>
      <c r="U8773" t="s">
        <v>528</v>
      </c>
      <c r="V8773" t="s">
        <v>953</v>
      </c>
      <c r="X8773">
        <v>2</v>
      </c>
      <c r="Y8773">
        <v>0</v>
      </c>
      <c r="Z8773">
        <v>0</v>
      </c>
      <c r="AA8773">
        <v>0</v>
      </c>
      <c r="AB8773">
        <v>5280756</v>
      </c>
      <c r="AC8773" t="s">
        <v>47</v>
      </c>
      <c r="AD8773" t="str">
        <f>+VLOOKUP(T8773,items!$A$2:$D$1255,4,0)</f>
        <v>MUEBLES</v>
      </c>
      <c r="AE8773">
        <f>+VLOOKUP(T8773,Tabla1[],5,0)</f>
        <v>0</v>
      </c>
      <c r="AF8773">
        <f t="shared" si="137"/>
        <v>11</v>
      </c>
    </row>
    <row r="8774" spans="1:32" x14ac:dyDescent="0.25">
      <c r="A8774">
        <v>108700</v>
      </c>
      <c r="B8774" t="s">
        <v>15139</v>
      </c>
      <c r="C8774" t="s">
        <v>33</v>
      </c>
      <c r="D8774">
        <v>0</v>
      </c>
      <c r="F8774" t="s">
        <v>10656</v>
      </c>
      <c r="G8774" t="s">
        <v>371</v>
      </c>
      <c r="H8774" t="s">
        <v>15140</v>
      </c>
      <c r="I8774" t="s">
        <v>37</v>
      </c>
      <c r="J8774" t="s">
        <v>15141</v>
      </c>
      <c r="K8774" t="s">
        <v>15142</v>
      </c>
      <c r="L8774" t="s">
        <v>37</v>
      </c>
      <c r="M8774" t="s">
        <v>3391</v>
      </c>
      <c r="N8774" t="s">
        <v>3391</v>
      </c>
      <c r="O8774" t="s">
        <v>12817</v>
      </c>
      <c r="P8774" t="s">
        <v>174</v>
      </c>
      <c r="Q8774" t="s">
        <v>13019</v>
      </c>
      <c r="R8774" t="s">
        <v>7875</v>
      </c>
      <c r="S8774" t="s">
        <v>108</v>
      </c>
      <c r="T8774" t="s">
        <v>1813</v>
      </c>
      <c r="U8774" t="s">
        <v>1814</v>
      </c>
      <c r="V8774" t="s">
        <v>953</v>
      </c>
      <c r="X8774">
        <v>1</v>
      </c>
      <c r="Y8774">
        <v>0</v>
      </c>
      <c r="Z8774">
        <v>0</v>
      </c>
      <c r="AA8774">
        <v>0</v>
      </c>
      <c r="AB8774">
        <v>3805351</v>
      </c>
      <c r="AC8774" t="s">
        <v>47</v>
      </c>
      <c r="AD8774" t="str">
        <f>+VLOOKUP(T8774,items!$A$2:$D$1255,4,0)</f>
        <v>MUEBLES</v>
      </c>
      <c r="AE8774">
        <f>+VLOOKUP(T8774,Tabla1[],5,0)</f>
        <v>0</v>
      </c>
      <c r="AF8774">
        <f t="shared" si="137"/>
        <v>11</v>
      </c>
    </row>
    <row r="8775" spans="1:32" x14ac:dyDescent="0.25">
      <c r="A8775">
        <v>108700</v>
      </c>
      <c r="B8775" t="s">
        <v>15139</v>
      </c>
      <c r="C8775" t="s">
        <v>33</v>
      </c>
      <c r="D8775">
        <v>0</v>
      </c>
      <c r="F8775" t="s">
        <v>10656</v>
      </c>
      <c r="G8775" t="s">
        <v>371</v>
      </c>
      <c r="H8775" t="s">
        <v>15140</v>
      </c>
      <c r="I8775" t="s">
        <v>37</v>
      </c>
      <c r="J8775" t="s">
        <v>15141</v>
      </c>
      <c r="K8775" t="s">
        <v>15142</v>
      </c>
      <c r="L8775" t="s">
        <v>37</v>
      </c>
      <c r="M8775" t="s">
        <v>3391</v>
      </c>
      <c r="N8775" t="s">
        <v>3391</v>
      </c>
      <c r="O8775" t="s">
        <v>12817</v>
      </c>
      <c r="P8775" t="s">
        <v>174</v>
      </c>
      <c r="Q8775" t="s">
        <v>13019</v>
      </c>
      <c r="R8775" t="s">
        <v>7875</v>
      </c>
      <c r="S8775" t="s">
        <v>108</v>
      </c>
      <c r="T8775" t="s">
        <v>870</v>
      </c>
      <c r="U8775" t="s">
        <v>871</v>
      </c>
      <c r="V8775" t="s">
        <v>1349</v>
      </c>
      <c r="X8775">
        <v>2</v>
      </c>
      <c r="Y8775">
        <v>0</v>
      </c>
      <c r="Z8775">
        <v>0</v>
      </c>
      <c r="AA8775">
        <v>0</v>
      </c>
      <c r="AB8775">
        <v>2474218</v>
      </c>
      <c r="AC8775" t="s">
        <v>47</v>
      </c>
      <c r="AD8775" t="str">
        <f>+VLOOKUP(T8775,items!$A$2:$D$1255,4,0)</f>
        <v>MUEBLES</v>
      </c>
      <c r="AE8775">
        <f>+VLOOKUP(T8775,Tabla1[],5,0)</f>
        <v>0</v>
      </c>
      <c r="AF8775">
        <f t="shared" si="137"/>
        <v>11</v>
      </c>
    </row>
    <row r="8776" spans="1:32" x14ac:dyDescent="0.25">
      <c r="A8776">
        <v>108700</v>
      </c>
      <c r="B8776" t="s">
        <v>15139</v>
      </c>
      <c r="C8776" t="s">
        <v>33</v>
      </c>
      <c r="D8776">
        <v>0</v>
      </c>
      <c r="F8776" t="s">
        <v>10656</v>
      </c>
      <c r="G8776" t="s">
        <v>371</v>
      </c>
      <c r="H8776" t="s">
        <v>15140</v>
      </c>
      <c r="I8776" t="s">
        <v>37</v>
      </c>
      <c r="J8776" t="s">
        <v>15141</v>
      </c>
      <c r="K8776" t="s">
        <v>15142</v>
      </c>
      <c r="L8776" t="s">
        <v>37</v>
      </c>
      <c r="M8776" t="s">
        <v>3391</v>
      </c>
      <c r="N8776" t="s">
        <v>3391</v>
      </c>
      <c r="O8776" t="s">
        <v>12817</v>
      </c>
      <c r="P8776" t="s">
        <v>174</v>
      </c>
      <c r="Q8776" t="s">
        <v>13019</v>
      </c>
      <c r="R8776" t="s">
        <v>7875</v>
      </c>
      <c r="S8776" t="s">
        <v>108</v>
      </c>
      <c r="T8776" t="s">
        <v>15143</v>
      </c>
      <c r="U8776" t="s">
        <v>15144</v>
      </c>
      <c r="V8776" t="s">
        <v>3239</v>
      </c>
      <c r="X8776">
        <v>2</v>
      </c>
      <c r="Y8776">
        <v>0</v>
      </c>
      <c r="Z8776">
        <v>0</v>
      </c>
      <c r="AA8776">
        <v>0</v>
      </c>
      <c r="AB8776">
        <v>3259536</v>
      </c>
      <c r="AC8776" t="s">
        <v>47</v>
      </c>
      <c r="AD8776" t="str">
        <f>+VLOOKUP(T8776,items!$A$2:$D$1255,4,0)</f>
        <v>MUEBLES</v>
      </c>
      <c r="AE8776">
        <f>+VLOOKUP(T8776,Tabla1[],5,0)</f>
        <v>0</v>
      </c>
      <c r="AF8776">
        <f t="shared" si="137"/>
        <v>11</v>
      </c>
    </row>
    <row r="8777" spans="1:32" x14ac:dyDescent="0.25">
      <c r="A8777">
        <v>108700</v>
      </c>
      <c r="B8777" t="s">
        <v>15139</v>
      </c>
      <c r="C8777" t="s">
        <v>33</v>
      </c>
      <c r="D8777">
        <v>0</v>
      </c>
      <c r="F8777" t="s">
        <v>10656</v>
      </c>
      <c r="G8777" t="s">
        <v>371</v>
      </c>
      <c r="H8777" t="s">
        <v>15140</v>
      </c>
      <c r="I8777" t="s">
        <v>37</v>
      </c>
      <c r="J8777" t="s">
        <v>15141</v>
      </c>
      <c r="K8777" t="s">
        <v>15142</v>
      </c>
      <c r="L8777" t="s">
        <v>37</v>
      </c>
      <c r="M8777" t="s">
        <v>3391</v>
      </c>
      <c r="N8777" t="s">
        <v>3391</v>
      </c>
      <c r="O8777" t="s">
        <v>12817</v>
      </c>
      <c r="P8777" t="s">
        <v>174</v>
      </c>
      <c r="Q8777" t="s">
        <v>13019</v>
      </c>
      <c r="R8777" t="s">
        <v>7875</v>
      </c>
      <c r="S8777" t="s">
        <v>108</v>
      </c>
      <c r="T8777" t="s">
        <v>538</v>
      </c>
      <c r="U8777" t="s">
        <v>539</v>
      </c>
      <c r="X8777">
        <v>6</v>
      </c>
      <c r="Y8777">
        <v>0</v>
      </c>
      <c r="Z8777">
        <v>0</v>
      </c>
      <c r="AA8777">
        <v>0</v>
      </c>
      <c r="AB8777">
        <v>3097884</v>
      </c>
      <c r="AC8777" t="s">
        <v>47</v>
      </c>
      <c r="AD8777" t="str">
        <f>+VLOOKUP(T8777,items!$A$2:$D$1255,4,0)</f>
        <v>MUEBLES</v>
      </c>
      <c r="AE8777">
        <f>+VLOOKUP(T8777,Tabla1[],5,0)</f>
        <v>0</v>
      </c>
      <c r="AF8777">
        <f t="shared" si="137"/>
        <v>11</v>
      </c>
    </row>
    <row r="8778" spans="1:32" x14ac:dyDescent="0.25">
      <c r="A8778">
        <v>108700</v>
      </c>
      <c r="B8778" t="s">
        <v>15139</v>
      </c>
      <c r="C8778" t="s">
        <v>33</v>
      </c>
      <c r="D8778">
        <v>0</v>
      </c>
      <c r="F8778" t="s">
        <v>10656</v>
      </c>
      <c r="G8778" t="s">
        <v>371</v>
      </c>
      <c r="H8778" t="s">
        <v>15140</v>
      </c>
      <c r="I8778" t="s">
        <v>37</v>
      </c>
      <c r="J8778" t="s">
        <v>15141</v>
      </c>
      <c r="K8778" t="s">
        <v>15142</v>
      </c>
      <c r="L8778" t="s">
        <v>37</v>
      </c>
      <c r="M8778" t="s">
        <v>3391</v>
      </c>
      <c r="N8778" t="s">
        <v>3391</v>
      </c>
      <c r="O8778" t="s">
        <v>12817</v>
      </c>
      <c r="P8778" t="s">
        <v>174</v>
      </c>
      <c r="Q8778" t="s">
        <v>13019</v>
      </c>
      <c r="R8778" t="s">
        <v>7875</v>
      </c>
      <c r="S8778" t="s">
        <v>108</v>
      </c>
      <c r="T8778" t="s">
        <v>1352</v>
      </c>
      <c r="U8778" t="s">
        <v>1353</v>
      </c>
      <c r="V8778" t="s">
        <v>4950</v>
      </c>
      <c r="X8778">
        <v>4</v>
      </c>
      <c r="Y8778">
        <v>0</v>
      </c>
      <c r="Z8778">
        <v>0</v>
      </c>
      <c r="AA8778">
        <v>0</v>
      </c>
      <c r="AB8778">
        <v>617464</v>
      </c>
      <c r="AC8778" t="s">
        <v>47</v>
      </c>
      <c r="AD8778" t="str">
        <f>+VLOOKUP(T8778,items!$A$2:$D$1255,4,0)</f>
        <v>COJIN</v>
      </c>
      <c r="AE8778">
        <f>+VLOOKUP(T8778,Tabla1[],5,0)</f>
        <v>0</v>
      </c>
      <c r="AF8778">
        <f t="shared" si="137"/>
        <v>11</v>
      </c>
    </row>
    <row r="8779" spans="1:32" x14ac:dyDescent="0.25">
      <c r="A8779">
        <v>108700</v>
      </c>
      <c r="B8779" t="s">
        <v>15139</v>
      </c>
      <c r="C8779" t="s">
        <v>33</v>
      </c>
      <c r="D8779">
        <v>0</v>
      </c>
      <c r="F8779" t="s">
        <v>10656</v>
      </c>
      <c r="G8779" t="s">
        <v>371</v>
      </c>
      <c r="H8779" t="s">
        <v>15140</v>
      </c>
      <c r="I8779" t="s">
        <v>37</v>
      </c>
      <c r="J8779" t="s">
        <v>15141</v>
      </c>
      <c r="K8779" t="s">
        <v>15142</v>
      </c>
      <c r="L8779" t="s">
        <v>37</v>
      </c>
      <c r="M8779" t="s">
        <v>3391</v>
      </c>
      <c r="N8779" t="s">
        <v>3391</v>
      </c>
      <c r="O8779" t="s">
        <v>12817</v>
      </c>
      <c r="P8779" t="s">
        <v>174</v>
      </c>
      <c r="Q8779" t="s">
        <v>13019</v>
      </c>
      <c r="R8779" t="s">
        <v>7875</v>
      </c>
      <c r="S8779" t="s">
        <v>108</v>
      </c>
      <c r="T8779" t="s">
        <v>15145</v>
      </c>
      <c r="U8779" t="s">
        <v>15146</v>
      </c>
      <c r="W8779" t="s">
        <v>117</v>
      </c>
      <c r="X8779">
        <v>1</v>
      </c>
      <c r="Y8779">
        <v>0</v>
      </c>
      <c r="Z8779">
        <v>0</v>
      </c>
      <c r="AA8779">
        <v>0</v>
      </c>
      <c r="AB8779">
        <v>2055759</v>
      </c>
      <c r="AC8779" t="s">
        <v>47</v>
      </c>
      <c r="AD8779" t="str">
        <f>+VLOOKUP(T8779,items!$A$2:$D$1255,4,0)</f>
        <v>MUEBLES</v>
      </c>
      <c r="AE8779">
        <f>+VLOOKUP(T8779,Tabla1[],5,0)</f>
        <v>0</v>
      </c>
      <c r="AF8779">
        <f t="shared" si="137"/>
        <v>11</v>
      </c>
    </row>
    <row r="8780" spans="1:32" x14ac:dyDescent="0.25">
      <c r="A8780">
        <v>108700</v>
      </c>
      <c r="B8780" t="s">
        <v>15139</v>
      </c>
      <c r="C8780" t="s">
        <v>33</v>
      </c>
      <c r="D8780">
        <v>0</v>
      </c>
      <c r="F8780" t="s">
        <v>10656</v>
      </c>
      <c r="G8780" t="s">
        <v>371</v>
      </c>
      <c r="H8780" t="s">
        <v>15140</v>
      </c>
      <c r="I8780" t="s">
        <v>37</v>
      </c>
      <c r="J8780" t="s">
        <v>15141</v>
      </c>
      <c r="K8780" t="s">
        <v>15142</v>
      </c>
      <c r="L8780" t="s">
        <v>37</v>
      </c>
      <c r="M8780" t="s">
        <v>3391</v>
      </c>
      <c r="N8780" t="s">
        <v>3391</v>
      </c>
      <c r="O8780" t="s">
        <v>12817</v>
      </c>
      <c r="P8780" t="s">
        <v>174</v>
      </c>
      <c r="Q8780" t="s">
        <v>13019</v>
      </c>
      <c r="R8780" t="s">
        <v>7875</v>
      </c>
      <c r="S8780" t="s">
        <v>108</v>
      </c>
      <c r="T8780" t="s">
        <v>1356</v>
      </c>
      <c r="U8780" t="s">
        <v>1357</v>
      </c>
      <c r="V8780" t="s">
        <v>953</v>
      </c>
      <c r="X8780">
        <v>4</v>
      </c>
      <c r="Y8780">
        <v>0</v>
      </c>
      <c r="Z8780">
        <v>0</v>
      </c>
      <c r="AA8780">
        <v>0</v>
      </c>
      <c r="AB8780">
        <v>927684</v>
      </c>
      <c r="AC8780" t="s">
        <v>47</v>
      </c>
      <c r="AD8780" t="str">
        <f>+VLOOKUP(T8780,items!$A$2:$D$1255,4,0)</f>
        <v>COJIN</v>
      </c>
      <c r="AE8780">
        <f>+VLOOKUP(T8780,Tabla1[],5,0)</f>
        <v>0</v>
      </c>
      <c r="AF8780">
        <f t="shared" si="137"/>
        <v>11</v>
      </c>
    </row>
    <row r="8781" spans="1:32" x14ac:dyDescent="0.25">
      <c r="A8781">
        <v>108700</v>
      </c>
      <c r="B8781" t="s">
        <v>15139</v>
      </c>
      <c r="C8781" t="s">
        <v>33</v>
      </c>
      <c r="D8781">
        <v>0</v>
      </c>
      <c r="F8781" t="s">
        <v>10656</v>
      </c>
      <c r="G8781" t="s">
        <v>371</v>
      </c>
      <c r="H8781" t="s">
        <v>15140</v>
      </c>
      <c r="I8781" t="s">
        <v>37</v>
      </c>
      <c r="J8781" t="s">
        <v>15141</v>
      </c>
      <c r="K8781" t="s">
        <v>15142</v>
      </c>
      <c r="L8781" t="s">
        <v>37</v>
      </c>
      <c r="M8781" t="s">
        <v>3391</v>
      </c>
      <c r="N8781" t="s">
        <v>3391</v>
      </c>
      <c r="O8781" t="s">
        <v>12817</v>
      </c>
      <c r="P8781" t="s">
        <v>174</v>
      </c>
      <c r="Q8781" t="s">
        <v>13019</v>
      </c>
      <c r="R8781" t="s">
        <v>7875</v>
      </c>
      <c r="S8781" t="s">
        <v>108</v>
      </c>
      <c r="T8781" t="s">
        <v>1356</v>
      </c>
      <c r="U8781" t="s">
        <v>1357</v>
      </c>
      <c r="V8781" t="s">
        <v>2663</v>
      </c>
      <c r="X8781">
        <v>4</v>
      </c>
      <c r="Y8781">
        <v>0</v>
      </c>
      <c r="Z8781">
        <v>0</v>
      </c>
      <c r="AA8781">
        <v>0</v>
      </c>
      <c r="AB8781">
        <v>927684</v>
      </c>
      <c r="AC8781" t="s">
        <v>47</v>
      </c>
      <c r="AD8781" t="str">
        <f>+VLOOKUP(T8781,items!$A$2:$D$1255,4,0)</f>
        <v>COJIN</v>
      </c>
      <c r="AE8781">
        <f>+VLOOKUP(T8781,Tabla1[],5,0)</f>
        <v>0</v>
      </c>
      <c r="AF8781">
        <f t="shared" si="137"/>
        <v>11</v>
      </c>
    </row>
    <row r="8782" spans="1:32" x14ac:dyDescent="0.25">
      <c r="A8782">
        <v>108700</v>
      </c>
      <c r="B8782" t="s">
        <v>15139</v>
      </c>
      <c r="C8782" t="s">
        <v>33</v>
      </c>
      <c r="D8782">
        <v>0</v>
      </c>
      <c r="F8782" t="s">
        <v>10656</v>
      </c>
      <c r="G8782" t="s">
        <v>371</v>
      </c>
      <c r="H8782" t="s">
        <v>15140</v>
      </c>
      <c r="I8782" t="s">
        <v>37</v>
      </c>
      <c r="J8782" t="s">
        <v>15141</v>
      </c>
      <c r="K8782" t="s">
        <v>15142</v>
      </c>
      <c r="L8782" t="s">
        <v>37</v>
      </c>
      <c r="M8782" t="s">
        <v>3391</v>
      </c>
      <c r="N8782" t="s">
        <v>3391</v>
      </c>
      <c r="O8782" t="s">
        <v>12817</v>
      </c>
      <c r="P8782" t="s">
        <v>174</v>
      </c>
      <c r="Q8782" t="s">
        <v>13019</v>
      </c>
      <c r="R8782" t="s">
        <v>7875</v>
      </c>
      <c r="S8782" t="s">
        <v>108</v>
      </c>
      <c r="T8782" t="s">
        <v>1356</v>
      </c>
      <c r="U8782" t="s">
        <v>1357</v>
      </c>
      <c r="V8782" t="s">
        <v>214</v>
      </c>
      <c r="X8782">
        <v>4</v>
      </c>
      <c r="Y8782">
        <v>0</v>
      </c>
      <c r="Z8782">
        <v>0</v>
      </c>
      <c r="AA8782">
        <v>0</v>
      </c>
      <c r="AB8782">
        <v>927684</v>
      </c>
      <c r="AC8782" t="s">
        <v>47</v>
      </c>
      <c r="AD8782" t="str">
        <f>+VLOOKUP(T8782,items!$A$2:$D$1255,4,0)</f>
        <v>COJIN</v>
      </c>
      <c r="AE8782">
        <f>+VLOOKUP(T8782,Tabla1[],5,0)</f>
        <v>0</v>
      </c>
      <c r="AF8782">
        <f t="shared" si="137"/>
        <v>11</v>
      </c>
    </row>
    <row r="8783" spans="1:32" x14ac:dyDescent="0.25">
      <c r="A8783">
        <v>108700</v>
      </c>
      <c r="B8783" t="s">
        <v>15139</v>
      </c>
      <c r="C8783" t="s">
        <v>33</v>
      </c>
      <c r="D8783">
        <v>0</v>
      </c>
      <c r="F8783" t="s">
        <v>10656</v>
      </c>
      <c r="G8783" t="s">
        <v>371</v>
      </c>
      <c r="H8783" t="s">
        <v>15140</v>
      </c>
      <c r="I8783" t="s">
        <v>37</v>
      </c>
      <c r="J8783" t="s">
        <v>15141</v>
      </c>
      <c r="K8783" t="s">
        <v>15142</v>
      </c>
      <c r="L8783" t="s">
        <v>37</v>
      </c>
      <c r="M8783" t="s">
        <v>3391</v>
      </c>
      <c r="N8783" t="s">
        <v>3391</v>
      </c>
      <c r="O8783" t="s">
        <v>12817</v>
      </c>
      <c r="P8783" t="s">
        <v>174</v>
      </c>
      <c r="Q8783" t="s">
        <v>13019</v>
      </c>
      <c r="R8783" t="s">
        <v>7875</v>
      </c>
      <c r="S8783" t="s">
        <v>108</v>
      </c>
      <c r="T8783" t="s">
        <v>552</v>
      </c>
      <c r="U8783" t="s">
        <v>553</v>
      </c>
      <c r="X8783">
        <v>2</v>
      </c>
      <c r="Y8783">
        <v>0</v>
      </c>
      <c r="Z8783">
        <v>0</v>
      </c>
      <c r="AA8783">
        <v>0</v>
      </c>
      <c r="AB8783">
        <v>1271026</v>
      </c>
      <c r="AC8783" t="s">
        <v>47</v>
      </c>
      <c r="AD8783" t="str">
        <f>+VLOOKUP(T8783,items!$A$2:$D$1255,4,0)</f>
        <v>MUEBLES</v>
      </c>
      <c r="AE8783">
        <f>+VLOOKUP(T8783,Tabla1[],5,0)</f>
        <v>0</v>
      </c>
      <c r="AF8783">
        <f t="shared" si="137"/>
        <v>11</v>
      </c>
    </row>
    <row r="8784" spans="1:32" x14ac:dyDescent="0.25">
      <c r="A8784">
        <v>108700</v>
      </c>
      <c r="B8784" t="s">
        <v>15139</v>
      </c>
      <c r="C8784" t="s">
        <v>33</v>
      </c>
      <c r="D8784">
        <v>0</v>
      </c>
      <c r="F8784" t="s">
        <v>10656</v>
      </c>
      <c r="G8784" t="s">
        <v>371</v>
      </c>
      <c r="H8784" t="s">
        <v>15140</v>
      </c>
      <c r="I8784" t="s">
        <v>37</v>
      </c>
      <c r="J8784" t="s">
        <v>15141</v>
      </c>
      <c r="K8784" t="s">
        <v>15142</v>
      </c>
      <c r="L8784" t="s">
        <v>37</v>
      </c>
      <c r="M8784" t="s">
        <v>3391</v>
      </c>
      <c r="N8784" t="s">
        <v>3391</v>
      </c>
      <c r="O8784" t="s">
        <v>12817</v>
      </c>
      <c r="P8784" t="s">
        <v>174</v>
      </c>
      <c r="Q8784" t="s">
        <v>13019</v>
      </c>
      <c r="R8784" t="s">
        <v>7875</v>
      </c>
      <c r="S8784" t="s">
        <v>108</v>
      </c>
      <c r="T8784" t="s">
        <v>556</v>
      </c>
      <c r="U8784" t="s">
        <v>557</v>
      </c>
      <c r="X8784">
        <v>4</v>
      </c>
      <c r="Y8784">
        <v>0</v>
      </c>
      <c r="Z8784">
        <v>0</v>
      </c>
      <c r="AA8784">
        <v>0</v>
      </c>
      <c r="AB8784">
        <v>5445980</v>
      </c>
      <c r="AC8784" t="s">
        <v>47</v>
      </c>
      <c r="AD8784" t="str">
        <f>+VLOOKUP(T8784,items!$A$2:$D$1255,4,0)</f>
        <v>MUEBLES</v>
      </c>
      <c r="AE8784">
        <f>+VLOOKUP(T8784,Tabla1[],5,0)</f>
        <v>0</v>
      </c>
      <c r="AF8784">
        <f t="shared" si="137"/>
        <v>11</v>
      </c>
    </row>
    <row r="8785" spans="1:32" x14ac:dyDescent="0.25">
      <c r="A8785">
        <v>108700</v>
      </c>
      <c r="B8785" t="s">
        <v>15139</v>
      </c>
      <c r="C8785" t="s">
        <v>33</v>
      </c>
      <c r="D8785">
        <v>0</v>
      </c>
      <c r="F8785" t="s">
        <v>10656</v>
      </c>
      <c r="G8785" t="s">
        <v>371</v>
      </c>
      <c r="H8785" t="s">
        <v>15140</v>
      </c>
      <c r="I8785" t="s">
        <v>37</v>
      </c>
      <c r="J8785" t="s">
        <v>15141</v>
      </c>
      <c r="K8785" t="s">
        <v>15142</v>
      </c>
      <c r="L8785" t="s">
        <v>37</v>
      </c>
      <c r="M8785" t="s">
        <v>3391</v>
      </c>
      <c r="N8785" t="s">
        <v>3391</v>
      </c>
      <c r="O8785" t="s">
        <v>12817</v>
      </c>
      <c r="P8785" t="s">
        <v>174</v>
      </c>
      <c r="Q8785" t="s">
        <v>13019</v>
      </c>
      <c r="R8785" t="s">
        <v>7875</v>
      </c>
      <c r="S8785" t="s">
        <v>108</v>
      </c>
      <c r="T8785" t="s">
        <v>2794</v>
      </c>
      <c r="U8785" t="s">
        <v>2795</v>
      </c>
      <c r="X8785">
        <v>1</v>
      </c>
      <c r="Y8785">
        <v>0</v>
      </c>
      <c r="Z8785">
        <v>0</v>
      </c>
      <c r="AA8785">
        <v>0</v>
      </c>
      <c r="AB8785">
        <v>989613</v>
      </c>
      <c r="AC8785" t="s">
        <v>47</v>
      </c>
      <c r="AD8785" t="str">
        <f>+VLOOKUP(T8785,items!$A$2:$D$1255,4,0)</f>
        <v>MUEBLES</v>
      </c>
      <c r="AE8785">
        <f>+VLOOKUP(T8785,Tabla1[],5,0)</f>
        <v>0</v>
      </c>
      <c r="AF8785">
        <f t="shared" si="137"/>
        <v>11</v>
      </c>
    </row>
    <row r="8786" spans="1:32" x14ac:dyDescent="0.25">
      <c r="A8786">
        <v>108701</v>
      </c>
      <c r="B8786" t="s">
        <v>15147</v>
      </c>
      <c r="C8786" t="s">
        <v>75</v>
      </c>
      <c r="D8786">
        <v>0</v>
      </c>
      <c r="F8786" t="s">
        <v>10656</v>
      </c>
      <c r="G8786" t="s">
        <v>10656</v>
      </c>
      <c r="H8786" t="s">
        <v>15148</v>
      </c>
      <c r="I8786" t="s">
        <v>15149</v>
      </c>
      <c r="J8786" t="s">
        <v>15150</v>
      </c>
      <c r="K8786" t="s">
        <v>37</v>
      </c>
      <c r="L8786" t="s">
        <v>37</v>
      </c>
      <c r="M8786" t="s">
        <v>12254</v>
      </c>
      <c r="N8786" t="s">
        <v>171</v>
      </c>
      <c r="O8786" t="s">
        <v>277</v>
      </c>
      <c r="P8786" t="s">
        <v>11432</v>
      </c>
      <c r="Q8786" t="s">
        <v>174</v>
      </c>
      <c r="R8786" t="s">
        <v>11492</v>
      </c>
      <c r="S8786" t="s">
        <v>44</v>
      </c>
      <c r="T8786" t="s">
        <v>429</v>
      </c>
      <c r="U8786" t="s">
        <v>430</v>
      </c>
      <c r="X8786">
        <v>2</v>
      </c>
      <c r="Y8786">
        <v>0</v>
      </c>
      <c r="Z8786">
        <v>0</v>
      </c>
      <c r="AA8786">
        <v>0</v>
      </c>
      <c r="AB8786">
        <v>367704</v>
      </c>
      <c r="AC8786" t="s">
        <v>47</v>
      </c>
      <c r="AD8786">
        <f>+VLOOKUP(T8786,items!$A$2:$D$1255,4,0)</f>
        <v>0</v>
      </c>
      <c r="AE8786">
        <f>+VLOOKUP(T8786,Tabla1[],5,0)</f>
        <v>0</v>
      </c>
      <c r="AF8786">
        <f t="shared" si="137"/>
        <v>10</v>
      </c>
    </row>
    <row r="8787" spans="1:32" x14ac:dyDescent="0.25">
      <c r="A8787">
        <v>108701</v>
      </c>
      <c r="B8787" t="s">
        <v>15147</v>
      </c>
      <c r="C8787" t="s">
        <v>75</v>
      </c>
      <c r="D8787">
        <v>0</v>
      </c>
      <c r="F8787" t="s">
        <v>10656</v>
      </c>
      <c r="G8787" t="s">
        <v>10656</v>
      </c>
      <c r="H8787" t="s">
        <v>15148</v>
      </c>
      <c r="I8787" t="s">
        <v>15149</v>
      </c>
      <c r="J8787" t="s">
        <v>15150</v>
      </c>
      <c r="K8787" t="s">
        <v>37</v>
      </c>
      <c r="L8787" t="s">
        <v>37</v>
      </c>
      <c r="M8787" t="s">
        <v>12254</v>
      </c>
      <c r="N8787" t="s">
        <v>171</v>
      </c>
      <c r="O8787" t="s">
        <v>277</v>
      </c>
      <c r="P8787" t="s">
        <v>11432</v>
      </c>
      <c r="Q8787" t="s">
        <v>174</v>
      </c>
      <c r="R8787" t="s">
        <v>11492</v>
      </c>
      <c r="S8787" t="s">
        <v>44</v>
      </c>
      <c r="T8787" t="s">
        <v>7509</v>
      </c>
      <c r="U8787" t="s">
        <v>9780</v>
      </c>
      <c r="X8787">
        <v>2</v>
      </c>
      <c r="Y8787">
        <v>0</v>
      </c>
      <c r="Z8787">
        <v>0</v>
      </c>
      <c r="AA8787">
        <v>0</v>
      </c>
      <c r="AB8787">
        <v>82800</v>
      </c>
      <c r="AC8787" t="s">
        <v>47</v>
      </c>
      <c r="AD8787">
        <f>+VLOOKUP(T8787,items!$A$2:$D$1255,4,0)</f>
        <v>0</v>
      </c>
      <c r="AE8787">
        <f>+VLOOKUP(T8787,Tabla1[],5,0)</f>
        <v>0</v>
      </c>
      <c r="AF8787">
        <f t="shared" si="137"/>
        <v>10</v>
      </c>
    </row>
    <row r="8788" spans="1:32" x14ac:dyDescent="0.25">
      <c r="A8788">
        <v>108701</v>
      </c>
      <c r="B8788" t="s">
        <v>15147</v>
      </c>
      <c r="C8788" t="s">
        <v>75</v>
      </c>
      <c r="D8788">
        <v>0</v>
      </c>
      <c r="F8788" t="s">
        <v>10656</v>
      </c>
      <c r="G8788" t="s">
        <v>10656</v>
      </c>
      <c r="H8788" t="s">
        <v>15148</v>
      </c>
      <c r="I8788" t="s">
        <v>15149</v>
      </c>
      <c r="J8788" t="s">
        <v>15150</v>
      </c>
      <c r="K8788" t="s">
        <v>37</v>
      </c>
      <c r="L8788" t="s">
        <v>37</v>
      </c>
      <c r="M8788" t="s">
        <v>12254</v>
      </c>
      <c r="N8788" t="s">
        <v>171</v>
      </c>
      <c r="O8788" t="s">
        <v>277</v>
      </c>
      <c r="P8788" t="s">
        <v>11432</v>
      </c>
      <c r="Q8788" t="s">
        <v>174</v>
      </c>
      <c r="R8788" t="s">
        <v>11492</v>
      </c>
      <c r="S8788" t="s">
        <v>44</v>
      </c>
      <c r="T8788" t="s">
        <v>347</v>
      </c>
      <c r="U8788" t="s">
        <v>348</v>
      </c>
      <c r="W8788" t="s">
        <v>111</v>
      </c>
      <c r="X8788">
        <v>1</v>
      </c>
      <c r="Y8788">
        <v>3175</v>
      </c>
      <c r="Z8788">
        <v>0</v>
      </c>
      <c r="AA8788">
        <v>0</v>
      </c>
      <c r="AB8788">
        <v>1224000</v>
      </c>
      <c r="AC8788" t="s">
        <v>47</v>
      </c>
      <c r="AD8788">
        <f>+VLOOKUP(T8788,items!$A$2:$D$1255,4,0)</f>
        <v>0</v>
      </c>
      <c r="AE8788">
        <f>+VLOOKUP(T8788,Tabla1[],5,0)</f>
        <v>0</v>
      </c>
      <c r="AF8788">
        <f t="shared" si="137"/>
        <v>10</v>
      </c>
    </row>
    <row r="8789" spans="1:32" x14ac:dyDescent="0.25">
      <c r="A8789">
        <v>108701</v>
      </c>
      <c r="B8789" t="s">
        <v>15147</v>
      </c>
      <c r="C8789" t="s">
        <v>75</v>
      </c>
      <c r="D8789">
        <v>0</v>
      </c>
      <c r="F8789" t="s">
        <v>10656</v>
      </c>
      <c r="G8789" t="s">
        <v>10656</v>
      </c>
      <c r="H8789" t="s">
        <v>15148</v>
      </c>
      <c r="I8789" t="s">
        <v>15149</v>
      </c>
      <c r="J8789" t="s">
        <v>15150</v>
      </c>
      <c r="K8789" t="s">
        <v>37</v>
      </c>
      <c r="L8789" t="s">
        <v>37</v>
      </c>
      <c r="M8789" t="s">
        <v>12254</v>
      </c>
      <c r="N8789" t="s">
        <v>171</v>
      </c>
      <c r="O8789" t="s">
        <v>277</v>
      </c>
      <c r="P8789" t="s">
        <v>11432</v>
      </c>
      <c r="Q8789" t="s">
        <v>174</v>
      </c>
      <c r="R8789" t="s">
        <v>11492</v>
      </c>
      <c r="S8789" t="s">
        <v>44</v>
      </c>
      <c r="T8789" t="s">
        <v>347</v>
      </c>
      <c r="U8789" t="s">
        <v>348</v>
      </c>
      <c r="W8789" t="s">
        <v>111</v>
      </c>
      <c r="X8789">
        <v>1</v>
      </c>
      <c r="Y8789">
        <v>3175</v>
      </c>
      <c r="Z8789">
        <v>0</v>
      </c>
      <c r="AA8789">
        <v>0</v>
      </c>
      <c r="AB8789">
        <v>609978</v>
      </c>
      <c r="AC8789" t="s">
        <v>47</v>
      </c>
      <c r="AD8789">
        <f>+VLOOKUP(T8789,items!$A$2:$D$1255,4,0)</f>
        <v>0</v>
      </c>
      <c r="AE8789">
        <f>+VLOOKUP(T8789,Tabla1[],5,0)</f>
        <v>0</v>
      </c>
      <c r="AF8789">
        <f t="shared" si="137"/>
        <v>10</v>
      </c>
    </row>
    <row r="8790" spans="1:32" x14ac:dyDescent="0.25">
      <c r="A8790">
        <v>108701</v>
      </c>
      <c r="B8790" t="s">
        <v>15147</v>
      </c>
      <c r="C8790" t="s">
        <v>75</v>
      </c>
      <c r="D8790">
        <v>0</v>
      </c>
      <c r="F8790" t="s">
        <v>10656</v>
      </c>
      <c r="G8790" t="s">
        <v>10656</v>
      </c>
      <c r="H8790" t="s">
        <v>15148</v>
      </c>
      <c r="I8790" t="s">
        <v>15149</v>
      </c>
      <c r="J8790" t="s">
        <v>15150</v>
      </c>
      <c r="K8790" t="s">
        <v>37</v>
      </c>
      <c r="L8790" t="s">
        <v>37</v>
      </c>
      <c r="M8790" t="s">
        <v>12254</v>
      </c>
      <c r="N8790" t="s">
        <v>171</v>
      </c>
      <c r="O8790" t="s">
        <v>277</v>
      </c>
      <c r="P8790" t="s">
        <v>11432</v>
      </c>
      <c r="Q8790" t="s">
        <v>174</v>
      </c>
      <c r="R8790" t="s">
        <v>11492</v>
      </c>
      <c r="S8790" t="s">
        <v>44</v>
      </c>
      <c r="T8790" t="s">
        <v>2548</v>
      </c>
      <c r="U8790" t="s">
        <v>2549</v>
      </c>
      <c r="V8790" t="s">
        <v>194</v>
      </c>
      <c r="W8790" t="s">
        <v>117</v>
      </c>
      <c r="X8790">
        <v>1</v>
      </c>
      <c r="Y8790">
        <v>3175</v>
      </c>
      <c r="Z8790">
        <v>0</v>
      </c>
      <c r="AA8790">
        <v>3326</v>
      </c>
      <c r="AB8790">
        <v>7398446</v>
      </c>
      <c r="AC8790" t="s">
        <v>47</v>
      </c>
      <c r="AD8790" t="str">
        <f>+VLOOKUP(T8790,items!$A$2:$D$1255,4,0)</f>
        <v>PERGOLA</v>
      </c>
      <c r="AE8790" t="str">
        <f>+VLOOKUP(T8790,Tabla1[],5,0)</f>
        <v>PERGOLITE</v>
      </c>
      <c r="AF8790">
        <f t="shared" si="137"/>
        <v>10</v>
      </c>
    </row>
    <row r="8791" spans="1:32" x14ac:dyDescent="0.25">
      <c r="A8791">
        <v>108703</v>
      </c>
      <c r="B8791" t="s">
        <v>1422</v>
      </c>
      <c r="C8791" t="s">
        <v>75</v>
      </c>
      <c r="D8791">
        <v>0</v>
      </c>
      <c r="F8791" t="s">
        <v>371</v>
      </c>
      <c r="G8791" t="s">
        <v>371</v>
      </c>
      <c r="H8791" t="s">
        <v>15151</v>
      </c>
      <c r="I8791" t="s">
        <v>37</v>
      </c>
      <c r="J8791" t="s">
        <v>15152</v>
      </c>
      <c r="K8791" t="s">
        <v>15153</v>
      </c>
      <c r="L8791" t="s">
        <v>37</v>
      </c>
      <c r="M8791" t="s">
        <v>3391</v>
      </c>
      <c r="N8791" t="s">
        <v>3391</v>
      </c>
      <c r="O8791" t="s">
        <v>12254</v>
      </c>
      <c r="P8791" t="s">
        <v>10057</v>
      </c>
      <c r="Q8791" t="s">
        <v>10057</v>
      </c>
      <c r="R8791" t="s">
        <v>127</v>
      </c>
      <c r="S8791" t="s">
        <v>164</v>
      </c>
      <c r="T8791" t="s">
        <v>1469</v>
      </c>
      <c r="U8791" t="s">
        <v>578</v>
      </c>
      <c r="X8791">
        <v>9</v>
      </c>
      <c r="Y8791">
        <v>0</v>
      </c>
      <c r="Z8791">
        <v>0</v>
      </c>
      <c r="AA8791">
        <v>0</v>
      </c>
      <c r="AB8791">
        <v>473400</v>
      </c>
      <c r="AC8791" t="s">
        <v>47</v>
      </c>
      <c r="AD8791">
        <f>+VLOOKUP(T8791,items!$A$2:$D$1255,4,0)</f>
        <v>0</v>
      </c>
      <c r="AE8791">
        <f>+VLOOKUP(T8791,Tabla1[],5,0)</f>
        <v>0</v>
      </c>
      <c r="AF8791">
        <f t="shared" si="137"/>
        <v>10</v>
      </c>
    </row>
    <row r="8792" spans="1:32" x14ac:dyDescent="0.25">
      <c r="A8792">
        <v>108706</v>
      </c>
      <c r="B8792" t="s">
        <v>2531</v>
      </c>
      <c r="C8792" t="s">
        <v>75</v>
      </c>
      <c r="D8792">
        <v>0</v>
      </c>
      <c r="F8792" t="s">
        <v>371</v>
      </c>
      <c r="G8792" t="s">
        <v>371</v>
      </c>
      <c r="H8792" t="s">
        <v>15154</v>
      </c>
      <c r="I8792" t="s">
        <v>37</v>
      </c>
      <c r="J8792" t="s">
        <v>15155</v>
      </c>
      <c r="K8792" t="s">
        <v>15156</v>
      </c>
      <c r="L8792" t="s">
        <v>37</v>
      </c>
      <c r="M8792" t="s">
        <v>3391</v>
      </c>
      <c r="N8792" t="s">
        <v>3391</v>
      </c>
      <c r="O8792" t="s">
        <v>12254</v>
      </c>
      <c r="P8792" t="s">
        <v>10057</v>
      </c>
      <c r="Q8792" t="s">
        <v>10057</v>
      </c>
      <c r="R8792" t="s">
        <v>127</v>
      </c>
      <c r="S8792" t="s">
        <v>164</v>
      </c>
      <c r="T8792" t="s">
        <v>1557</v>
      </c>
      <c r="U8792" t="s">
        <v>1558</v>
      </c>
      <c r="X8792">
        <v>4</v>
      </c>
      <c r="Y8792">
        <v>0</v>
      </c>
      <c r="Z8792">
        <v>0</v>
      </c>
      <c r="AA8792">
        <v>0</v>
      </c>
      <c r="AB8792">
        <v>168000</v>
      </c>
      <c r="AC8792" t="s">
        <v>47</v>
      </c>
      <c r="AD8792">
        <f>+VLOOKUP(T8792,items!$A$2:$D$1255,4,0)</f>
        <v>0</v>
      </c>
      <c r="AE8792">
        <f>+VLOOKUP(T8792,Tabla1[],5,0)</f>
        <v>0</v>
      </c>
      <c r="AF8792">
        <f t="shared" si="137"/>
        <v>10</v>
      </c>
    </row>
    <row r="8793" spans="1:32" x14ac:dyDescent="0.25">
      <c r="A8793">
        <v>108706</v>
      </c>
      <c r="B8793" t="s">
        <v>2531</v>
      </c>
      <c r="C8793" t="s">
        <v>75</v>
      </c>
      <c r="D8793">
        <v>0</v>
      </c>
      <c r="F8793" t="s">
        <v>371</v>
      </c>
      <c r="G8793" t="s">
        <v>371</v>
      </c>
      <c r="H8793" t="s">
        <v>15154</v>
      </c>
      <c r="I8793" t="s">
        <v>37</v>
      </c>
      <c r="J8793" t="s">
        <v>15155</v>
      </c>
      <c r="K8793" t="s">
        <v>15156</v>
      </c>
      <c r="L8793" t="s">
        <v>37</v>
      </c>
      <c r="M8793" t="s">
        <v>3391</v>
      </c>
      <c r="N8793" t="s">
        <v>3391</v>
      </c>
      <c r="O8793" t="s">
        <v>12254</v>
      </c>
      <c r="P8793" t="s">
        <v>10057</v>
      </c>
      <c r="Q8793" t="s">
        <v>10057</v>
      </c>
      <c r="R8793" t="s">
        <v>127</v>
      </c>
      <c r="S8793" t="s">
        <v>164</v>
      </c>
      <c r="T8793" t="s">
        <v>3783</v>
      </c>
      <c r="U8793" t="s">
        <v>3784</v>
      </c>
      <c r="X8793">
        <v>2</v>
      </c>
      <c r="Y8793">
        <v>0</v>
      </c>
      <c r="Z8793">
        <v>0</v>
      </c>
      <c r="AA8793">
        <v>0</v>
      </c>
      <c r="AB8793">
        <v>6632</v>
      </c>
      <c r="AC8793" t="s">
        <v>47</v>
      </c>
      <c r="AD8793">
        <f>+VLOOKUP(T8793,items!$A$2:$D$1255,4,0)</f>
        <v>0</v>
      </c>
      <c r="AE8793">
        <f>+VLOOKUP(T8793,Tabla1[],5,0)</f>
        <v>0</v>
      </c>
      <c r="AF8793">
        <f t="shared" si="137"/>
        <v>10</v>
      </c>
    </row>
    <row r="8794" spans="1:32" x14ac:dyDescent="0.25">
      <c r="A8794">
        <v>108706</v>
      </c>
      <c r="B8794" t="s">
        <v>2531</v>
      </c>
      <c r="C8794" t="s">
        <v>75</v>
      </c>
      <c r="D8794">
        <v>0</v>
      </c>
      <c r="F8794" t="s">
        <v>371</v>
      </c>
      <c r="G8794" t="s">
        <v>371</v>
      </c>
      <c r="H8794" t="s">
        <v>15154</v>
      </c>
      <c r="I8794" t="s">
        <v>37</v>
      </c>
      <c r="J8794" t="s">
        <v>15155</v>
      </c>
      <c r="K8794" t="s">
        <v>15156</v>
      </c>
      <c r="L8794" t="s">
        <v>37</v>
      </c>
      <c r="M8794" t="s">
        <v>3391</v>
      </c>
      <c r="N8794" t="s">
        <v>3391</v>
      </c>
      <c r="O8794" t="s">
        <v>12254</v>
      </c>
      <c r="P8794" t="s">
        <v>10057</v>
      </c>
      <c r="Q8794" t="s">
        <v>10057</v>
      </c>
      <c r="R8794" t="s">
        <v>127</v>
      </c>
      <c r="S8794" t="s">
        <v>164</v>
      </c>
      <c r="T8794" t="s">
        <v>6309</v>
      </c>
      <c r="U8794" t="s">
        <v>6310</v>
      </c>
      <c r="X8794">
        <v>4</v>
      </c>
      <c r="Y8794">
        <v>0</v>
      </c>
      <c r="Z8794">
        <v>0</v>
      </c>
      <c r="AA8794">
        <v>0</v>
      </c>
      <c r="AB8794">
        <v>5200</v>
      </c>
      <c r="AC8794" t="s">
        <v>47</v>
      </c>
      <c r="AD8794">
        <f>+VLOOKUP(T8794,items!$A$2:$D$1255,4,0)</f>
        <v>0</v>
      </c>
      <c r="AE8794">
        <f>+VLOOKUP(T8794,Tabla1[],5,0)</f>
        <v>0</v>
      </c>
      <c r="AF8794">
        <f t="shared" si="137"/>
        <v>10</v>
      </c>
    </row>
    <row r="8795" spans="1:32" x14ac:dyDescent="0.25">
      <c r="A8795">
        <v>108706</v>
      </c>
      <c r="B8795" t="s">
        <v>2531</v>
      </c>
      <c r="C8795" t="s">
        <v>75</v>
      </c>
      <c r="D8795">
        <v>0</v>
      </c>
      <c r="F8795" t="s">
        <v>371</v>
      </c>
      <c r="G8795" t="s">
        <v>371</v>
      </c>
      <c r="H8795" t="s">
        <v>15154</v>
      </c>
      <c r="I8795" t="s">
        <v>37</v>
      </c>
      <c r="J8795" t="s">
        <v>15155</v>
      </c>
      <c r="K8795" t="s">
        <v>15156</v>
      </c>
      <c r="L8795" t="s">
        <v>37</v>
      </c>
      <c r="M8795" t="s">
        <v>3391</v>
      </c>
      <c r="N8795" t="s">
        <v>3391</v>
      </c>
      <c r="O8795" t="s">
        <v>12254</v>
      </c>
      <c r="P8795" t="s">
        <v>10057</v>
      </c>
      <c r="Q8795" t="s">
        <v>10057</v>
      </c>
      <c r="R8795" t="s">
        <v>127</v>
      </c>
      <c r="S8795" t="s">
        <v>164</v>
      </c>
      <c r="T8795" t="s">
        <v>1290</v>
      </c>
      <c r="U8795" t="s">
        <v>1291</v>
      </c>
      <c r="X8795">
        <v>2</v>
      </c>
      <c r="Y8795">
        <v>0</v>
      </c>
      <c r="Z8795">
        <v>0</v>
      </c>
      <c r="AA8795">
        <v>0</v>
      </c>
      <c r="AB8795">
        <v>127800</v>
      </c>
      <c r="AC8795" t="s">
        <v>47</v>
      </c>
      <c r="AD8795">
        <f>+VLOOKUP(T8795,items!$A$2:$D$1255,4,0)</f>
        <v>0</v>
      </c>
      <c r="AE8795">
        <f>+VLOOKUP(T8795,Tabla1[],5,0)</f>
        <v>0</v>
      </c>
      <c r="AF8795">
        <f t="shared" si="137"/>
        <v>10</v>
      </c>
    </row>
    <row r="8796" spans="1:32" x14ac:dyDescent="0.25">
      <c r="A8796">
        <v>108706</v>
      </c>
      <c r="B8796" t="s">
        <v>2531</v>
      </c>
      <c r="C8796" t="s">
        <v>75</v>
      </c>
      <c r="D8796">
        <v>0</v>
      </c>
      <c r="F8796" t="s">
        <v>371</v>
      </c>
      <c r="G8796" t="s">
        <v>371</v>
      </c>
      <c r="H8796" t="s">
        <v>15154</v>
      </c>
      <c r="I8796" t="s">
        <v>37</v>
      </c>
      <c r="J8796" t="s">
        <v>15155</v>
      </c>
      <c r="K8796" t="s">
        <v>15156</v>
      </c>
      <c r="L8796" t="s">
        <v>37</v>
      </c>
      <c r="M8796" t="s">
        <v>3391</v>
      </c>
      <c r="N8796" t="s">
        <v>3391</v>
      </c>
      <c r="O8796" t="s">
        <v>12254</v>
      </c>
      <c r="P8796" t="s">
        <v>10057</v>
      </c>
      <c r="Q8796" t="s">
        <v>10057</v>
      </c>
      <c r="R8796" t="s">
        <v>127</v>
      </c>
      <c r="S8796" t="s">
        <v>164</v>
      </c>
      <c r="T8796" t="s">
        <v>1126</v>
      </c>
      <c r="U8796" t="s">
        <v>1127</v>
      </c>
      <c r="X8796">
        <v>1</v>
      </c>
      <c r="Y8796">
        <v>0</v>
      </c>
      <c r="Z8796">
        <v>0</v>
      </c>
      <c r="AA8796">
        <v>0</v>
      </c>
      <c r="AB8796">
        <v>54621</v>
      </c>
      <c r="AC8796" t="s">
        <v>47</v>
      </c>
      <c r="AD8796">
        <f>+VLOOKUP(T8796,items!$A$2:$D$1255,4,0)</f>
        <v>0</v>
      </c>
      <c r="AE8796">
        <f>+VLOOKUP(T8796,Tabla1[],5,0)</f>
        <v>0</v>
      </c>
      <c r="AF8796">
        <f t="shared" si="137"/>
        <v>10</v>
      </c>
    </row>
    <row r="8797" spans="1:32" x14ac:dyDescent="0.25">
      <c r="A8797">
        <v>108706</v>
      </c>
      <c r="B8797" t="s">
        <v>2531</v>
      </c>
      <c r="C8797" t="s">
        <v>75</v>
      </c>
      <c r="D8797">
        <v>0</v>
      </c>
      <c r="F8797" t="s">
        <v>371</v>
      </c>
      <c r="G8797" t="s">
        <v>371</v>
      </c>
      <c r="H8797" t="s">
        <v>15154</v>
      </c>
      <c r="I8797" t="s">
        <v>37</v>
      </c>
      <c r="J8797" t="s">
        <v>15155</v>
      </c>
      <c r="K8797" t="s">
        <v>15156</v>
      </c>
      <c r="L8797" t="s">
        <v>37</v>
      </c>
      <c r="M8797" t="s">
        <v>3391</v>
      </c>
      <c r="N8797" t="s">
        <v>3391</v>
      </c>
      <c r="O8797" t="s">
        <v>12254</v>
      </c>
      <c r="P8797" t="s">
        <v>10057</v>
      </c>
      <c r="Q8797" t="s">
        <v>10057</v>
      </c>
      <c r="R8797" t="s">
        <v>127</v>
      </c>
      <c r="S8797" t="s">
        <v>164</v>
      </c>
      <c r="T8797" t="s">
        <v>6311</v>
      </c>
      <c r="U8797" t="s">
        <v>6312</v>
      </c>
      <c r="X8797">
        <v>4</v>
      </c>
      <c r="Y8797">
        <v>0</v>
      </c>
      <c r="Z8797">
        <v>0</v>
      </c>
      <c r="AA8797">
        <v>0</v>
      </c>
      <c r="AB8797">
        <v>1600</v>
      </c>
      <c r="AC8797" t="s">
        <v>47</v>
      </c>
      <c r="AD8797">
        <f>+VLOOKUP(T8797,items!$A$2:$D$1255,4,0)</f>
        <v>0</v>
      </c>
      <c r="AE8797">
        <f>+VLOOKUP(T8797,Tabla1[],5,0)</f>
        <v>0</v>
      </c>
      <c r="AF8797">
        <f t="shared" si="137"/>
        <v>10</v>
      </c>
    </row>
    <row r="8798" spans="1:32" x14ac:dyDescent="0.25">
      <c r="A8798">
        <v>108711</v>
      </c>
      <c r="B8798" t="s">
        <v>3376</v>
      </c>
      <c r="C8798" t="s">
        <v>33</v>
      </c>
      <c r="D8798">
        <v>0</v>
      </c>
      <c r="F8798" t="s">
        <v>371</v>
      </c>
      <c r="G8798" t="s">
        <v>12871</v>
      </c>
      <c r="H8798" t="s">
        <v>15157</v>
      </c>
      <c r="I8798" t="s">
        <v>37</v>
      </c>
      <c r="J8798" t="s">
        <v>37</v>
      </c>
      <c r="K8798" t="s">
        <v>37</v>
      </c>
      <c r="L8798" t="s">
        <v>37</v>
      </c>
      <c r="M8798" t="s">
        <v>6299</v>
      </c>
      <c r="N8798" t="s">
        <v>6299</v>
      </c>
      <c r="O8798" t="s">
        <v>280</v>
      </c>
      <c r="P8798" t="s">
        <v>281</v>
      </c>
      <c r="Q8798" t="s">
        <v>13477</v>
      </c>
      <c r="R8798" t="s">
        <v>177</v>
      </c>
      <c r="S8798" t="s">
        <v>108</v>
      </c>
      <c r="T8798" t="s">
        <v>3115</v>
      </c>
      <c r="U8798" t="s">
        <v>3116</v>
      </c>
      <c r="X8798">
        <v>15</v>
      </c>
      <c r="Y8798">
        <v>0</v>
      </c>
      <c r="Z8798">
        <v>0</v>
      </c>
      <c r="AA8798">
        <v>0</v>
      </c>
      <c r="AB8798">
        <v>0</v>
      </c>
      <c r="AC8798" t="s">
        <v>178</v>
      </c>
      <c r="AD8798">
        <f>+VLOOKUP(T8798,items!$A$2:$D$1255,4,0)</f>
        <v>0</v>
      </c>
      <c r="AE8798">
        <f>+VLOOKUP(T8798,Tabla1[],5,0)</f>
        <v>0</v>
      </c>
      <c r="AF8798">
        <f t="shared" si="137"/>
        <v>11</v>
      </c>
    </row>
    <row r="8799" spans="1:32" x14ac:dyDescent="0.25">
      <c r="A8799">
        <v>108711</v>
      </c>
      <c r="B8799" t="s">
        <v>3376</v>
      </c>
      <c r="C8799" t="s">
        <v>33</v>
      </c>
      <c r="D8799">
        <v>0</v>
      </c>
      <c r="F8799" t="s">
        <v>371</v>
      </c>
      <c r="G8799" t="s">
        <v>12871</v>
      </c>
      <c r="H8799" t="s">
        <v>15157</v>
      </c>
      <c r="I8799" t="s">
        <v>37</v>
      </c>
      <c r="J8799" t="s">
        <v>37</v>
      </c>
      <c r="K8799" t="s">
        <v>37</v>
      </c>
      <c r="L8799" t="s">
        <v>37</v>
      </c>
      <c r="M8799" t="s">
        <v>6299</v>
      </c>
      <c r="N8799" t="s">
        <v>6299</v>
      </c>
      <c r="O8799" t="s">
        <v>280</v>
      </c>
      <c r="P8799" t="s">
        <v>281</v>
      </c>
      <c r="Q8799" t="s">
        <v>13477</v>
      </c>
      <c r="R8799" t="s">
        <v>177</v>
      </c>
      <c r="S8799" t="s">
        <v>108</v>
      </c>
      <c r="T8799" t="s">
        <v>550</v>
      </c>
      <c r="U8799" t="s">
        <v>551</v>
      </c>
      <c r="W8799" t="s">
        <v>111</v>
      </c>
      <c r="X8799">
        <v>3</v>
      </c>
      <c r="Y8799">
        <v>0</v>
      </c>
      <c r="Z8799">
        <v>0</v>
      </c>
      <c r="AA8799">
        <v>0</v>
      </c>
      <c r="AB8799">
        <v>0</v>
      </c>
      <c r="AC8799" t="s">
        <v>178</v>
      </c>
      <c r="AD8799">
        <f>+VLOOKUP(T8799,items!$A$2:$D$1255,4,0)</f>
        <v>0</v>
      </c>
      <c r="AE8799">
        <f>+VLOOKUP(T8799,Tabla1[],5,0)</f>
        <v>0</v>
      </c>
      <c r="AF8799">
        <f t="shared" si="137"/>
        <v>11</v>
      </c>
    </row>
    <row r="8800" spans="1:32" x14ac:dyDescent="0.25">
      <c r="A8800">
        <v>108711</v>
      </c>
      <c r="B8800" t="s">
        <v>3376</v>
      </c>
      <c r="C8800" t="s">
        <v>33</v>
      </c>
      <c r="D8800">
        <v>0</v>
      </c>
      <c r="F8800" t="s">
        <v>371</v>
      </c>
      <c r="G8800" t="s">
        <v>12871</v>
      </c>
      <c r="H8800" t="s">
        <v>15157</v>
      </c>
      <c r="I8800" t="s">
        <v>37</v>
      </c>
      <c r="J8800" t="s">
        <v>37</v>
      </c>
      <c r="K8800" t="s">
        <v>37</v>
      </c>
      <c r="L8800" t="s">
        <v>37</v>
      </c>
      <c r="M8800" t="s">
        <v>6299</v>
      </c>
      <c r="N8800" t="s">
        <v>6299</v>
      </c>
      <c r="O8800" t="s">
        <v>280</v>
      </c>
      <c r="P8800" t="s">
        <v>281</v>
      </c>
      <c r="Q8800" t="s">
        <v>13477</v>
      </c>
      <c r="R8800" t="s">
        <v>177</v>
      </c>
      <c r="S8800" t="s">
        <v>108</v>
      </c>
      <c r="T8800" t="s">
        <v>5950</v>
      </c>
      <c r="U8800" t="s">
        <v>5951</v>
      </c>
      <c r="X8800">
        <v>1</v>
      </c>
      <c r="Y8800">
        <v>0</v>
      </c>
      <c r="Z8800">
        <v>0</v>
      </c>
      <c r="AA8800">
        <v>0</v>
      </c>
      <c r="AB8800">
        <v>0</v>
      </c>
      <c r="AC8800" t="s">
        <v>178</v>
      </c>
      <c r="AD8800">
        <f>+VLOOKUP(T8800,items!$A$2:$D$1255,4,0)</f>
        <v>0</v>
      </c>
      <c r="AE8800">
        <f>+VLOOKUP(T8800,Tabla1[],5,0)</f>
        <v>0</v>
      </c>
      <c r="AF8800">
        <f t="shared" si="137"/>
        <v>11</v>
      </c>
    </row>
    <row r="8801" spans="1:32" x14ac:dyDescent="0.25">
      <c r="A8801">
        <v>108711</v>
      </c>
      <c r="B8801" t="s">
        <v>3376</v>
      </c>
      <c r="C8801" t="s">
        <v>33</v>
      </c>
      <c r="D8801">
        <v>0</v>
      </c>
      <c r="F8801" t="s">
        <v>371</v>
      </c>
      <c r="G8801" t="s">
        <v>12871</v>
      </c>
      <c r="H8801" t="s">
        <v>15157</v>
      </c>
      <c r="I8801" t="s">
        <v>37</v>
      </c>
      <c r="J8801" t="s">
        <v>37</v>
      </c>
      <c r="K8801" t="s">
        <v>37</v>
      </c>
      <c r="L8801" t="s">
        <v>37</v>
      </c>
      <c r="M8801" t="s">
        <v>6299</v>
      </c>
      <c r="N8801" t="s">
        <v>6299</v>
      </c>
      <c r="O8801" t="s">
        <v>280</v>
      </c>
      <c r="P8801" t="s">
        <v>281</v>
      </c>
      <c r="Q8801" t="s">
        <v>13477</v>
      </c>
      <c r="R8801" t="s">
        <v>177</v>
      </c>
      <c r="S8801" t="s">
        <v>108</v>
      </c>
      <c r="T8801" t="s">
        <v>5950</v>
      </c>
      <c r="U8801" t="s">
        <v>5951</v>
      </c>
      <c r="X8801">
        <v>1</v>
      </c>
      <c r="Y8801">
        <v>4000</v>
      </c>
      <c r="Z8801">
        <v>0</v>
      </c>
      <c r="AA8801">
        <v>4500</v>
      </c>
      <c r="AB8801">
        <v>0</v>
      </c>
      <c r="AC8801" t="s">
        <v>178</v>
      </c>
      <c r="AD8801">
        <f>+VLOOKUP(T8801,items!$A$2:$D$1255,4,0)</f>
        <v>0</v>
      </c>
      <c r="AE8801">
        <f>+VLOOKUP(T8801,Tabla1[],5,0)</f>
        <v>0</v>
      </c>
      <c r="AF8801">
        <f t="shared" si="137"/>
        <v>11</v>
      </c>
    </row>
    <row r="8802" spans="1:32" x14ac:dyDescent="0.25">
      <c r="A8802">
        <v>108711</v>
      </c>
      <c r="B8802" t="s">
        <v>3376</v>
      </c>
      <c r="C8802" t="s">
        <v>33</v>
      </c>
      <c r="D8802">
        <v>0</v>
      </c>
      <c r="F8802" t="s">
        <v>371</v>
      </c>
      <c r="G8802" t="s">
        <v>12871</v>
      </c>
      <c r="H8802" t="s">
        <v>15157</v>
      </c>
      <c r="I8802" t="s">
        <v>37</v>
      </c>
      <c r="J8802" t="s">
        <v>37</v>
      </c>
      <c r="K8802" t="s">
        <v>37</v>
      </c>
      <c r="L8802" t="s">
        <v>37</v>
      </c>
      <c r="M8802" t="s">
        <v>6299</v>
      </c>
      <c r="N8802" t="s">
        <v>6299</v>
      </c>
      <c r="O8802" t="s">
        <v>280</v>
      </c>
      <c r="P8802" t="s">
        <v>281</v>
      </c>
      <c r="Q8802" t="s">
        <v>13477</v>
      </c>
      <c r="R8802" t="s">
        <v>177</v>
      </c>
      <c r="S8802" t="s">
        <v>108</v>
      </c>
      <c r="T8802" t="s">
        <v>8562</v>
      </c>
      <c r="U8802" t="s">
        <v>8623</v>
      </c>
      <c r="X8802">
        <v>1</v>
      </c>
      <c r="Y8802">
        <v>3500</v>
      </c>
      <c r="Z8802">
        <v>0</v>
      </c>
      <c r="AA8802">
        <v>3000</v>
      </c>
      <c r="AB8802">
        <v>0</v>
      </c>
      <c r="AC8802" t="s">
        <v>178</v>
      </c>
      <c r="AD8802">
        <f>+VLOOKUP(T8802,items!$A$2:$D$1255,4,0)</f>
        <v>0</v>
      </c>
      <c r="AE8802">
        <f>+VLOOKUP(T8802,Tabla1[],5,0)</f>
        <v>0</v>
      </c>
      <c r="AF8802">
        <f t="shared" si="137"/>
        <v>11</v>
      </c>
    </row>
    <row r="8803" spans="1:32" x14ac:dyDescent="0.25">
      <c r="A8803">
        <v>108711</v>
      </c>
      <c r="B8803" t="s">
        <v>3376</v>
      </c>
      <c r="C8803" t="s">
        <v>33</v>
      </c>
      <c r="D8803">
        <v>0</v>
      </c>
      <c r="F8803" t="s">
        <v>371</v>
      </c>
      <c r="G8803" t="s">
        <v>12871</v>
      </c>
      <c r="H8803" t="s">
        <v>15157</v>
      </c>
      <c r="I8803" t="s">
        <v>37</v>
      </c>
      <c r="J8803" t="s">
        <v>37</v>
      </c>
      <c r="K8803" t="s">
        <v>37</v>
      </c>
      <c r="L8803" t="s">
        <v>37</v>
      </c>
      <c r="M8803" t="s">
        <v>6299</v>
      </c>
      <c r="N8803" t="s">
        <v>6299</v>
      </c>
      <c r="O8803" t="s">
        <v>280</v>
      </c>
      <c r="P8803" t="s">
        <v>281</v>
      </c>
      <c r="Q8803" t="s">
        <v>13477</v>
      </c>
      <c r="R8803" t="s">
        <v>177</v>
      </c>
      <c r="S8803" t="s">
        <v>108</v>
      </c>
      <c r="T8803" t="s">
        <v>9169</v>
      </c>
      <c r="U8803" t="s">
        <v>9170</v>
      </c>
      <c r="X8803">
        <v>1</v>
      </c>
      <c r="Y8803">
        <v>0</v>
      </c>
      <c r="Z8803">
        <v>0</v>
      </c>
      <c r="AA8803">
        <v>0</v>
      </c>
      <c r="AB8803">
        <v>0</v>
      </c>
      <c r="AC8803" t="s">
        <v>178</v>
      </c>
      <c r="AD8803">
        <f>+VLOOKUP(T8803,items!$A$2:$D$1255,4,0)</f>
        <v>0</v>
      </c>
      <c r="AE8803">
        <f>+VLOOKUP(T8803,Tabla1[],5,0)</f>
        <v>0</v>
      </c>
      <c r="AF8803">
        <f t="shared" si="137"/>
        <v>11</v>
      </c>
    </row>
    <row r="8804" spans="1:32" x14ac:dyDescent="0.25">
      <c r="A8804">
        <v>108711</v>
      </c>
      <c r="B8804" t="s">
        <v>3376</v>
      </c>
      <c r="C8804" t="s">
        <v>33</v>
      </c>
      <c r="D8804">
        <v>0</v>
      </c>
      <c r="F8804" t="s">
        <v>371</v>
      </c>
      <c r="G8804" t="s">
        <v>12871</v>
      </c>
      <c r="H8804" t="s">
        <v>15157</v>
      </c>
      <c r="I8804" t="s">
        <v>37</v>
      </c>
      <c r="J8804" t="s">
        <v>37</v>
      </c>
      <c r="K8804" t="s">
        <v>37</v>
      </c>
      <c r="L8804" t="s">
        <v>37</v>
      </c>
      <c r="M8804" t="s">
        <v>6299</v>
      </c>
      <c r="N8804" t="s">
        <v>6299</v>
      </c>
      <c r="O8804" t="s">
        <v>280</v>
      </c>
      <c r="P8804" t="s">
        <v>281</v>
      </c>
      <c r="Q8804" t="s">
        <v>13477</v>
      </c>
      <c r="R8804" t="s">
        <v>177</v>
      </c>
      <c r="S8804" t="s">
        <v>108</v>
      </c>
      <c r="T8804" t="s">
        <v>10538</v>
      </c>
      <c r="U8804" t="s">
        <v>10539</v>
      </c>
      <c r="X8804">
        <v>1</v>
      </c>
      <c r="Y8804">
        <v>0</v>
      </c>
      <c r="Z8804">
        <v>0</v>
      </c>
      <c r="AA8804">
        <v>0</v>
      </c>
      <c r="AB8804">
        <v>0</v>
      </c>
      <c r="AC8804" t="s">
        <v>178</v>
      </c>
      <c r="AD8804" t="e">
        <f>+VLOOKUP(T8804,items!$A$2:$D$1255,4,0)</f>
        <v>#N/A</v>
      </c>
      <c r="AE8804" t="e">
        <f>+VLOOKUP(T8804,Tabla1[],5,0)</f>
        <v>#N/A</v>
      </c>
      <c r="AF8804">
        <f t="shared" si="137"/>
        <v>11</v>
      </c>
    </row>
    <row r="8805" spans="1:32" x14ac:dyDescent="0.25">
      <c r="A8805">
        <v>108724</v>
      </c>
      <c r="B8805" t="s">
        <v>995</v>
      </c>
      <c r="C8805" t="s">
        <v>75</v>
      </c>
      <c r="D8805">
        <v>0</v>
      </c>
      <c r="F8805" t="s">
        <v>371</v>
      </c>
      <c r="G8805" t="s">
        <v>13927</v>
      </c>
      <c r="H8805" t="s">
        <v>15158</v>
      </c>
      <c r="I8805" t="s">
        <v>37</v>
      </c>
      <c r="J8805" t="s">
        <v>15159</v>
      </c>
      <c r="K8805" t="s">
        <v>15160</v>
      </c>
      <c r="L8805" t="s">
        <v>37</v>
      </c>
      <c r="M8805" t="s">
        <v>6297</v>
      </c>
      <c r="N8805" t="s">
        <v>6297</v>
      </c>
      <c r="O8805" t="s">
        <v>6298</v>
      </c>
      <c r="P8805" t="s">
        <v>6299</v>
      </c>
      <c r="Q8805" t="s">
        <v>13518</v>
      </c>
      <c r="R8805" t="s">
        <v>43</v>
      </c>
      <c r="S8805" t="s">
        <v>256</v>
      </c>
      <c r="T8805" t="s">
        <v>94</v>
      </c>
      <c r="U8805" t="s">
        <v>12261</v>
      </c>
      <c r="X8805">
        <v>1</v>
      </c>
      <c r="Y8805">
        <v>0</v>
      </c>
      <c r="Z8805">
        <v>0</v>
      </c>
      <c r="AA8805">
        <v>0</v>
      </c>
      <c r="AB8805">
        <v>350000</v>
      </c>
      <c r="AC8805" t="s">
        <v>47</v>
      </c>
      <c r="AD8805" t="e">
        <f>+VLOOKUP(T8805,items!$A$2:$D$1255,4,0)</f>
        <v>#N/A</v>
      </c>
      <c r="AE8805" t="e">
        <f>+VLOOKUP(T8805,Tabla1[],5,0)</f>
        <v>#N/A</v>
      </c>
      <c r="AF8805">
        <f t="shared" si="137"/>
        <v>10</v>
      </c>
    </row>
    <row r="8806" spans="1:32" x14ac:dyDescent="0.25">
      <c r="A8806">
        <v>108724</v>
      </c>
      <c r="B8806" t="s">
        <v>995</v>
      </c>
      <c r="C8806" t="s">
        <v>75</v>
      </c>
      <c r="D8806">
        <v>0</v>
      </c>
      <c r="F8806" t="s">
        <v>371</v>
      </c>
      <c r="G8806" t="s">
        <v>13927</v>
      </c>
      <c r="H8806" t="s">
        <v>15158</v>
      </c>
      <c r="I8806" t="s">
        <v>37</v>
      </c>
      <c r="J8806" t="s">
        <v>15159</v>
      </c>
      <c r="K8806" t="s">
        <v>15160</v>
      </c>
      <c r="L8806" t="s">
        <v>37</v>
      </c>
      <c r="M8806" t="s">
        <v>6297</v>
      </c>
      <c r="N8806" t="s">
        <v>6297</v>
      </c>
      <c r="O8806" t="s">
        <v>6298</v>
      </c>
      <c r="P8806" t="s">
        <v>6299</v>
      </c>
      <c r="Q8806" t="s">
        <v>13518</v>
      </c>
      <c r="R8806" t="s">
        <v>43</v>
      </c>
      <c r="S8806" t="s">
        <v>256</v>
      </c>
      <c r="T8806" t="s">
        <v>390</v>
      </c>
      <c r="U8806" t="s">
        <v>5952</v>
      </c>
      <c r="X8806">
        <v>1</v>
      </c>
      <c r="Y8806">
        <v>3000</v>
      </c>
      <c r="Z8806">
        <v>0</v>
      </c>
      <c r="AA8806">
        <v>8000</v>
      </c>
      <c r="AB8806">
        <v>912000</v>
      </c>
      <c r="AC8806" t="s">
        <v>47</v>
      </c>
      <c r="AD8806" t="e">
        <f>+VLOOKUP(T8806,items!$A$2:$D$1255,4,0)</f>
        <v>#N/A</v>
      </c>
      <c r="AE8806" t="e">
        <f>+VLOOKUP(T8806,Tabla1[],5,0)</f>
        <v>#N/A</v>
      </c>
      <c r="AF8806">
        <f t="shared" si="137"/>
        <v>10</v>
      </c>
    </row>
    <row r="8807" spans="1:32" x14ac:dyDescent="0.25">
      <c r="A8807">
        <v>108729</v>
      </c>
      <c r="B8807" t="s">
        <v>15161</v>
      </c>
      <c r="C8807" t="s">
        <v>33</v>
      </c>
      <c r="D8807">
        <v>0</v>
      </c>
      <c r="F8807" t="s">
        <v>371</v>
      </c>
      <c r="G8807" t="s">
        <v>3391</v>
      </c>
      <c r="H8807" t="s">
        <v>15162</v>
      </c>
      <c r="I8807" t="s">
        <v>37</v>
      </c>
      <c r="J8807" t="s">
        <v>15163</v>
      </c>
      <c r="K8807" t="s">
        <v>37</v>
      </c>
      <c r="L8807" t="s">
        <v>37</v>
      </c>
      <c r="M8807" t="s">
        <v>12254</v>
      </c>
      <c r="N8807" t="s">
        <v>12254</v>
      </c>
      <c r="O8807" t="s">
        <v>10705</v>
      </c>
      <c r="P8807" t="s">
        <v>174</v>
      </c>
      <c r="Q8807" t="s">
        <v>13019</v>
      </c>
      <c r="R8807" t="s">
        <v>3358</v>
      </c>
      <c r="S8807" t="s">
        <v>44</v>
      </c>
      <c r="T8807" t="s">
        <v>7403</v>
      </c>
      <c r="U8807" t="s">
        <v>7404</v>
      </c>
      <c r="V8807" t="s">
        <v>958</v>
      </c>
      <c r="W8807" t="s">
        <v>114</v>
      </c>
      <c r="X8807">
        <v>1</v>
      </c>
      <c r="Y8807">
        <v>0</v>
      </c>
      <c r="Z8807">
        <v>0</v>
      </c>
      <c r="AA8807">
        <v>0</v>
      </c>
      <c r="AB8807">
        <v>5686487</v>
      </c>
      <c r="AC8807" t="s">
        <v>47</v>
      </c>
      <c r="AD8807" t="str">
        <f>+VLOOKUP(T8807,items!$A$2:$D$1255,4,0)</f>
        <v>MUEBLES</v>
      </c>
      <c r="AE8807">
        <f>+VLOOKUP(T8807,Tabla1[],5,0)</f>
        <v>0</v>
      </c>
      <c r="AF8807">
        <f t="shared" si="137"/>
        <v>11</v>
      </c>
    </row>
    <row r="8808" spans="1:32" x14ac:dyDescent="0.25">
      <c r="A8808">
        <v>108729</v>
      </c>
      <c r="B8808" t="s">
        <v>15161</v>
      </c>
      <c r="C8808" t="s">
        <v>33</v>
      </c>
      <c r="D8808">
        <v>0</v>
      </c>
      <c r="F8808" t="s">
        <v>371</v>
      </c>
      <c r="G8808" t="s">
        <v>3391</v>
      </c>
      <c r="H8808" t="s">
        <v>15162</v>
      </c>
      <c r="I8808" t="s">
        <v>37</v>
      </c>
      <c r="J8808" t="s">
        <v>15163</v>
      </c>
      <c r="K8808" t="s">
        <v>37</v>
      </c>
      <c r="L8808" t="s">
        <v>37</v>
      </c>
      <c r="M8808" t="s">
        <v>12254</v>
      </c>
      <c r="N8808" t="s">
        <v>12254</v>
      </c>
      <c r="O8808" t="s">
        <v>10705</v>
      </c>
      <c r="P8808" t="s">
        <v>174</v>
      </c>
      <c r="Q8808" t="s">
        <v>13019</v>
      </c>
      <c r="R8808" t="s">
        <v>3358</v>
      </c>
      <c r="S8808" t="s">
        <v>44</v>
      </c>
      <c r="T8808" t="s">
        <v>1350</v>
      </c>
      <c r="U8808" t="s">
        <v>1351</v>
      </c>
      <c r="V8808" t="s">
        <v>958</v>
      </c>
      <c r="W8808" t="s">
        <v>114</v>
      </c>
      <c r="X8808">
        <v>2</v>
      </c>
      <c r="Y8808">
        <v>0</v>
      </c>
      <c r="Z8808">
        <v>0</v>
      </c>
      <c r="AA8808">
        <v>0</v>
      </c>
      <c r="AB8808">
        <v>6947302</v>
      </c>
      <c r="AC8808" t="s">
        <v>47</v>
      </c>
      <c r="AD8808" t="str">
        <f>+VLOOKUP(T8808,items!$A$2:$D$1255,4,0)</f>
        <v>MUEBLES</v>
      </c>
      <c r="AE8808">
        <f>+VLOOKUP(T8808,Tabla1[],5,0)</f>
        <v>0</v>
      </c>
      <c r="AF8808">
        <f t="shared" si="137"/>
        <v>11</v>
      </c>
    </row>
    <row r="8809" spans="1:32" x14ac:dyDescent="0.25">
      <c r="A8809">
        <v>108729</v>
      </c>
      <c r="B8809" t="s">
        <v>15161</v>
      </c>
      <c r="C8809" t="s">
        <v>33</v>
      </c>
      <c r="D8809">
        <v>0</v>
      </c>
      <c r="F8809" t="s">
        <v>371</v>
      </c>
      <c r="G8809" t="s">
        <v>3391</v>
      </c>
      <c r="H8809" t="s">
        <v>15162</v>
      </c>
      <c r="I8809" t="s">
        <v>37</v>
      </c>
      <c r="J8809" t="s">
        <v>15163</v>
      </c>
      <c r="K8809" t="s">
        <v>37</v>
      </c>
      <c r="L8809" t="s">
        <v>37</v>
      </c>
      <c r="M8809" t="s">
        <v>12254</v>
      </c>
      <c r="N8809" t="s">
        <v>12254</v>
      </c>
      <c r="O8809" t="s">
        <v>10705</v>
      </c>
      <c r="P8809" t="s">
        <v>174</v>
      </c>
      <c r="Q8809" t="s">
        <v>13019</v>
      </c>
      <c r="R8809" t="s">
        <v>3358</v>
      </c>
      <c r="S8809" t="s">
        <v>44</v>
      </c>
      <c r="T8809" t="s">
        <v>7405</v>
      </c>
      <c r="U8809" t="s">
        <v>7406</v>
      </c>
      <c r="V8809" t="s">
        <v>958</v>
      </c>
      <c r="W8809" t="s">
        <v>114</v>
      </c>
      <c r="X8809">
        <v>2</v>
      </c>
      <c r="Y8809">
        <v>0</v>
      </c>
      <c r="Z8809">
        <v>0</v>
      </c>
      <c r="AA8809">
        <v>0</v>
      </c>
      <c r="AB8809">
        <v>3309578</v>
      </c>
      <c r="AC8809" t="s">
        <v>47</v>
      </c>
      <c r="AD8809" t="str">
        <f>+VLOOKUP(T8809,items!$A$2:$D$1255,4,0)</f>
        <v>MUEBLES</v>
      </c>
      <c r="AE8809">
        <f>+VLOOKUP(T8809,Tabla1[],5,0)</f>
        <v>0</v>
      </c>
      <c r="AF8809">
        <f t="shared" si="137"/>
        <v>11</v>
      </c>
    </row>
    <row r="8810" spans="1:32" x14ac:dyDescent="0.25">
      <c r="A8810">
        <v>108729</v>
      </c>
      <c r="B8810" t="s">
        <v>15161</v>
      </c>
      <c r="C8810" t="s">
        <v>33</v>
      </c>
      <c r="D8810">
        <v>0</v>
      </c>
      <c r="F8810" t="s">
        <v>371</v>
      </c>
      <c r="G8810" t="s">
        <v>3391</v>
      </c>
      <c r="H8810" t="s">
        <v>15162</v>
      </c>
      <c r="I8810" t="s">
        <v>37</v>
      </c>
      <c r="J8810" t="s">
        <v>15163</v>
      </c>
      <c r="K8810" t="s">
        <v>37</v>
      </c>
      <c r="L8810" t="s">
        <v>37</v>
      </c>
      <c r="M8810" t="s">
        <v>12254</v>
      </c>
      <c r="N8810" t="s">
        <v>12254</v>
      </c>
      <c r="O8810" t="s">
        <v>10705</v>
      </c>
      <c r="P8810" t="s">
        <v>174</v>
      </c>
      <c r="Q8810" t="s">
        <v>13019</v>
      </c>
      <c r="R8810" t="s">
        <v>3358</v>
      </c>
      <c r="S8810" t="s">
        <v>44</v>
      </c>
      <c r="T8810" t="s">
        <v>956</v>
      </c>
      <c r="U8810" t="s">
        <v>7407</v>
      </c>
      <c r="W8810" t="s">
        <v>114</v>
      </c>
      <c r="X8810">
        <v>1</v>
      </c>
      <c r="Y8810">
        <v>0</v>
      </c>
      <c r="Z8810">
        <v>0</v>
      </c>
      <c r="AA8810">
        <v>0</v>
      </c>
      <c r="AB8810">
        <v>1562037</v>
      </c>
      <c r="AC8810" t="s">
        <v>47</v>
      </c>
      <c r="AD8810" t="str">
        <f>+VLOOKUP(T8810,items!$A$2:$D$1255,4,0)</f>
        <v>MUEBLES</v>
      </c>
      <c r="AE8810">
        <f>+VLOOKUP(T8810,Tabla1[],5,0)</f>
        <v>0</v>
      </c>
      <c r="AF8810">
        <f t="shared" si="137"/>
        <v>11</v>
      </c>
    </row>
    <row r="8811" spans="1:32" x14ac:dyDescent="0.25">
      <c r="A8811">
        <v>108729</v>
      </c>
      <c r="B8811" t="s">
        <v>15161</v>
      </c>
      <c r="C8811" t="s">
        <v>33</v>
      </c>
      <c r="D8811">
        <v>0</v>
      </c>
      <c r="F8811" t="s">
        <v>371</v>
      </c>
      <c r="G8811" t="s">
        <v>3391</v>
      </c>
      <c r="H8811" t="s">
        <v>15162</v>
      </c>
      <c r="I8811" t="s">
        <v>37</v>
      </c>
      <c r="J8811" t="s">
        <v>15163</v>
      </c>
      <c r="K8811" t="s">
        <v>37</v>
      </c>
      <c r="L8811" t="s">
        <v>37</v>
      </c>
      <c r="M8811" t="s">
        <v>12254</v>
      </c>
      <c r="N8811" t="s">
        <v>12254</v>
      </c>
      <c r="O8811" t="s">
        <v>10705</v>
      </c>
      <c r="P8811" t="s">
        <v>174</v>
      </c>
      <c r="Q8811" t="s">
        <v>13019</v>
      </c>
      <c r="R8811" t="s">
        <v>3358</v>
      </c>
      <c r="S8811" t="s">
        <v>44</v>
      </c>
      <c r="T8811" t="s">
        <v>874</v>
      </c>
      <c r="U8811" t="s">
        <v>875</v>
      </c>
      <c r="W8811" t="s">
        <v>114</v>
      </c>
      <c r="X8811">
        <v>2</v>
      </c>
      <c r="Y8811">
        <v>0</v>
      </c>
      <c r="Z8811">
        <v>0</v>
      </c>
      <c r="AA8811">
        <v>0</v>
      </c>
      <c r="AB8811">
        <v>2008394</v>
      </c>
      <c r="AC8811" t="s">
        <v>47</v>
      </c>
      <c r="AD8811" t="str">
        <f>+VLOOKUP(T8811,items!$A$2:$D$1255,4,0)</f>
        <v>MUEBLES</v>
      </c>
      <c r="AE8811">
        <f>+VLOOKUP(T8811,Tabla1[],5,0)</f>
        <v>0</v>
      </c>
      <c r="AF8811">
        <f t="shared" si="137"/>
        <v>11</v>
      </c>
    </row>
    <row r="8812" spans="1:32" x14ac:dyDescent="0.25">
      <c r="A8812">
        <v>108729</v>
      </c>
      <c r="B8812" t="s">
        <v>15161</v>
      </c>
      <c r="C8812" t="s">
        <v>33</v>
      </c>
      <c r="D8812">
        <v>0</v>
      </c>
      <c r="F8812" t="s">
        <v>371</v>
      </c>
      <c r="G8812" t="s">
        <v>3391</v>
      </c>
      <c r="H8812" t="s">
        <v>15162</v>
      </c>
      <c r="I8812" t="s">
        <v>37</v>
      </c>
      <c r="J8812" t="s">
        <v>15163</v>
      </c>
      <c r="K8812" t="s">
        <v>37</v>
      </c>
      <c r="L8812" t="s">
        <v>37</v>
      </c>
      <c r="M8812" t="s">
        <v>12254</v>
      </c>
      <c r="N8812" t="s">
        <v>12254</v>
      </c>
      <c r="O8812" t="s">
        <v>10705</v>
      </c>
      <c r="P8812" t="s">
        <v>174</v>
      </c>
      <c r="Q8812" t="s">
        <v>13019</v>
      </c>
      <c r="R8812" t="s">
        <v>3358</v>
      </c>
      <c r="S8812" t="s">
        <v>44</v>
      </c>
      <c r="T8812" t="s">
        <v>3864</v>
      </c>
      <c r="U8812" t="s">
        <v>3865</v>
      </c>
      <c r="V8812" t="s">
        <v>2013</v>
      </c>
      <c r="W8812" t="s">
        <v>114</v>
      </c>
      <c r="X8812">
        <v>2</v>
      </c>
      <c r="Y8812">
        <v>0</v>
      </c>
      <c r="Z8812">
        <v>0</v>
      </c>
      <c r="AA8812">
        <v>0</v>
      </c>
      <c r="AB8812">
        <v>2200580</v>
      </c>
      <c r="AC8812" t="s">
        <v>47</v>
      </c>
      <c r="AD8812" t="str">
        <f>+VLOOKUP(T8812,items!$A$2:$D$1255,4,0)</f>
        <v>MUEBLES</v>
      </c>
      <c r="AE8812">
        <f>+VLOOKUP(T8812,Tabla1[],5,0)</f>
        <v>0</v>
      </c>
      <c r="AF8812">
        <f t="shared" si="137"/>
        <v>11</v>
      </c>
    </row>
    <row r="8813" spans="1:32" x14ac:dyDescent="0.25">
      <c r="A8813">
        <v>108735</v>
      </c>
      <c r="B8813" t="s">
        <v>15164</v>
      </c>
      <c r="C8813" t="s">
        <v>33</v>
      </c>
      <c r="D8813">
        <v>0</v>
      </c>
      <c r="F8813" t="s">
        <v>3391</v>
      </c>
      <c r="G8813" t="s">
        <v>12980</v>
      </c>
      <c r="H8813" t="s">
        <v>37</v>
      </c>
      <c r="I8813" t="s">
        <v>37</v>
      </c>
      <c r="J8813" t="s">
        <v>37</v>
      </c>
      <c r="K8813" t="s">
        <v>37</v>
      </c>
      <c r="L8813" t="s">
        <v>37</v>
      </c>
      <c r="M8813" t="s">
        <v>277</v>
      </c>
      <c r="N8813" t="s">
        <v>13019</v>
      </c>
      <c r="O8813" t="s">
        <v>15118</v>
      </c>
      <c r="P8813" t="s">
        <v>15165</v>
      </c>
      <c r="Q8813" t="s">
        <v>15166</v>
      </c>
      <c r="R8813" t="s">
        <v>282</v>
      </c>
      <c r="S8813" t="s">
        <v>88</v>
      </c>
      <c r="T8813" t="s">
        <v>2855</v>
      </c>
      <c r="U8813" t="s">
        <v>2856</v>
      </c>
      <c r="X8813">
        <v>1</v>
      </c>
      <c r="Y8813">
        <v>0</v>
      </c>
      <c r="Z8813">
        <v>0</v>
      </c>
      <c r="AA8813">
        <v>0</v>
      </c>
      <c r="AB8813">
        <v>548736</v>
      </c>
      <c r="AC8813" t="s">
        <v>285</v>
      </c>
      <c r="AD8813">
        <f>+VLOOKUP(T8813,items!$A$2:$D$1255,4,0)</f>
        <v>0</v>
      </c>
      <c r="AE8813">
        <f>+VLOOKUP(T8813,Tabla1[],5,0)</f>
        <v>0</v>
      </c>
      <c r="AF8813">
        <f t="shared" si="137"/>
        <v>12</v>
      </c>
    </row>
    <row r="8814" spans="1:32" x14ac:dyDescent="0.25">
      <c r="A8814">
        <v>108735</v>
      </c>
      <c r="B8814" t="s">
        <v>15164</v>
      </c>
      <c r="C8814" t="s">
        <v>33</v>
      </c>
      <c r="D8814">
        <v>0</v>
      </c>
      <c r="F8814" t="s">
        <v>3391</v>
      </c>
      <c r="G8814" t="s">
        <v>12980</v>
      </c>
      <c r="H8814" t="s">
        <v>37</v>
      </c>
      <c r="I8814" t="s">
        <v>37</v>
      </c>
      <c r="J8814" t="s">
        <v>37</v>
      </c>
      <c r="K8814" t="s">
        <v>37</v>
      </c>
      <c r="L8814" t="s">
        <v>37</v>
      </c>
      <c r="M8814" t="s">
        <v>277</v>
      </c>
      <c r="N8814" t="s">
        <v>13019</v>
      </c>
      <c r="O8814" t="s">
        <v>15118</v>
      </c>
      <c r="P8814" t="s">
        <v>15165</v>
      </c>
      <c r="Q8814" t="s">
        <v>15166</v>
      </c>
      <c r="R8814" t="s">
        <v>282</v>
      </c>
      <c r="S8814" t="s">
        <v>88</v>
      </c>
      <c r="T8814" t="s">
        <v>15167</v>
      </c>
      <c r="U8814" t="s">
        <v>15168</v>
      </c>
      <c r="X8814">
        <v>6</v>
      </c>
      <c r="Y8814">
        <v>0</v>
      </c>
      <c r="Z8814">
        <v>0</v>
      </c>
      <c r="AA8814">
        <v>0</v>
      </c>
      <c r="AB8814">
        <v>2400000</v>
      </c>
      <c r="AC8814" t="s">
        <v>285</v>
      </c>
      <c r="AD8814">
        <f>+VLOOKUP(T8814,items!$A$2:$D$1255,4,0)</f>
        <v>0</v>
      </c>
      <c r="AE8814">
        <f>+VLOOKUP(T8814,Tabla1[],5,0)</f>
        <v>0</v>
      </c>
      <c r="AF8814">
        <f t="shared" si="137"/>
        <v>12</v>
      </c>
    </row>
    <row r="8815" spans="1:32" x14ac:dyDescent="0.25">
      <c r="A8815">
        <v>108735</v>
      </c>
      <c r="B8815" t="s">
        <v>15164</v>
      </c>
      <c r="C8815" t="s">
        <v>33</v>
      </c>
      <c r="D8815">
        <v>0</v>
      </c>
      <c r="F8815" t="s">
        <v>3391</v>
      </c>
      <c r="G8815" t="s">
        <v>12980</v>
      </c>
      <c r="H8815" t="s">
        <v>37</v>
      </c>
      <c r="I8815" t="s">
        <v>37</v>
      </c>
      <c r="J8815" t="s">
        <v>37</v>
      </c>
      <c r="K8815" t="s">
        <v>37</v>
      </c>
      <c r="L8815" t="s">
        <v>37</v>
      </c>
      <c r="M8815" t="s">
        <v>277</v>
      </c>
      <c r="N8815" t="s">
        <v>13019</v>
      </c>
      <c r="O8815" t="s">
        <v>15118</v>
      </c>
      <c r="P8815" t="s">
        <v>15165</v>
      </c>
      <c r="Q8815" t="s">
        <v>15166</v>
      </c>
      <c r="R8815" t="s">
        <v>282</v>
      </c>
      <c r="S8815" t="s">
        <v>88</v>
      </c>
      <c r="T8815" t="s">
        <v>431</v>
      </c>
      <c r="U8815" t="s">
        <v>432</v>
      </c>
      <c r="X8815">
        <v>1</v>
      </c>
      <c r="Y8815">
        <v>8000</v>
      </c>
      <c r="Z8815">
        <v>0</v>
      </c>
      <c r="AA8815">
        <v>0</v>
      </c>
      <c r="AB8815">
        <v>4434781</v>
      </c>
      <c r="AC8815" t="s">
        <v>285</v>
      </c>
      <c r="AD8815">
        <f>+VLOOKUP(T8815,items!$A$2:$D$1255,4,0)</f>
        <v>0</v>
      </c>
      <c r="AE8815">
        <f>+VLOOKUP(T8815,Tabla1[],5,0)</f>
        <v>0</v>
      </c>
      <c r="AF8815">
        <f t="shared" si="137"/>
        <v>12</v>
      </c>
    </row>
    <row r="8816" spans="1:32" x14ac:dyDescent="0.25">
      <c r="A8816">
        <v>108735</v>
      </c>
      <c r="B8816" t="s">
        <v>15164</v>
      </c>
      <c r="C8816" t="s">
        <v>33</v>
      </c>
      <c r="D8816">
        <v>0</v>
      </c>
      <c r="F8816" t="s">
        <v>3391</v>
      </c>
      <c r="G8816" t="s">
        <v>12980</v>
      </c>
      <c r="H8816" t="s">
        <v>37</v>
      </c>
      <c r="I8816" t="s">
        <v>37</v>
      </c>
      <c r="J8816" t="s">
        <v>37</v>
      </c>
      <c r="K8816" t="s">
        <v>37</v>
      </c>
      <c r="L8816" t="s">
        <v>37</v>
      </c>
      <c r="M8816" t="s">
        <v>277</v>
      </c>
      <c r="N8816" t="s">
        <v>13019</v>
      </c>
      <c r="O8816" t="s">
        <v>15118</v>
      </c>
      <c r="P8816" t="s">
        <v>15165</v>
      </c>
      <c r="Q8816" t="s">
        <v>15166</v>
      </c>
      <c r="R8816" t="s">
        <v>282</v>
      </c>
      <c r="S8816" t="s">
        <v>88</v>
      </c>
      <c r="T8816" t="s">
        <v>431</v>
      </c>
      <c r="U8816" t="s">
        <v>432</v>
      </c>
      <c r="X8816">
        <v>3</v>
      </c>
      <c r="Y8816">
        <v>5500</v>
      </c>
      <c r="Z8816">
        <v>0</v>
      </c>
      <c r="AA8816">
        <v>0</v>
      </c>
      <c r="AB8816">
        <v>9931476</v>
      </c>
      <c r="AC8816" t="s">
        <v>285</v>
      </c>
      <c r="AD8816">
        <f>+VLOOKUP(T8816,items!$A$2:$D$1255,4,0)</f>
        <v>0</v>
      </c>
      <c r="AE8816">
        <f>+VLOOKUP(T8816,Tabla1[],5,0)</f>
        <v>0</v>
      </c>
      <c r="AF8816">
        <f t="shared" si="137"/>
        <v>12</v>
      </c>
    </row>
    <row r="8817" spans="1:32" x14ac:dyDescent="0.25">
      <c r="A8817">
        <v>108735</v>
      </c>
      <c r="B8817" t="s">
        <v>15164</v>
      </c>
      <c r="C8817" t="s">
        <v>33</v>
      </c>
      <c r="D8817">
        <v>0</v>
      </c>
      <c r="F8817" t="s">
        <v>3391</v>
      </c>
      <c r="G8817" t="s">
        <v>12980</v>
      </c>
      <c r="H8817" t="s">
        <v>37</v>
      </c>
      <c r="I8817" t="s">
        <v>37</v>
      </c>
      <c r="J8817" t="s">
        <v>37</v>
      </c>
      <c r="K8817" t="s">
        <v>37</v>
      </c>
      <c r="L8817" t="s">
        <v>37</v>
      </c>
      <c r="M8817" t="s">
        <v>277</v>
      </c>
      <c r="N8817" t="s">
        <v>13019</v>
      </c>
      <c r="O8817" t="s">
        <v>15118</v>
      </c>
      <c r="P8817" t="s">
        <v>15165</v>
      </c>
      <c r="Q8817" t="s">
        <v>15166</v>
      </c>
      <c r="R8817" t="s">
        <v>282</v>
      </c>
      <c r="S8817" t="s">
        <v>88</v>
      </c>
      <c r="T8817" t="s">
        <v>433</v>
      </c>
      <c r="U8817" t="s">
        <v>434</v>
      </c>
      <c r="W8817" t="s">
        <v>114</v>
      </c>
      <c r="X8817">
        <v>2</v>
      </c>
      <c r="Y8817">
        <v>4500</v>
      </c>
      <c r="Z8817">
        <v>0</v>
      </c>
      <c r="AA8817">
        <v>5000</v>
      </c>
      <c r="AB8817">
        <v>11407062</v>
      </c>
      <c r="AC8817" t="s">
        <v>285</v>
      </c>
      <c r="AD8817">
        <f>+VLOOKUP(T8817,items!$A$2:$D$1255,4,0)</f>
        <v>0</v>
      </c>
      <c r="AE8817">
        <f>+VLOOKUP(T8817,Tabla1[],5,0)</f>
        <v>0</v>
      </c>
      <c r="AF8817">
        <f t="shared" si="137"/>
        <v>12</v>
      </c>
    </row>
    <row r="8818" spans="1:32" x14ac:dyDescent="0.25">
      <c r="A8818">
        <v>108735</v>
      </c>
      <c r="B8818" t="s">
        <v>15164</v>
      </c>
      <c r="C8818" t="s">
        <v>33</v>
      </c>
      <c r="D8818">
        <v>0</v>
      </c>
      <c r="F8818" t="s">
        <v>3391</v>
      </c>
      <c r="G8818" t="s">
        <v>12980</v>
      </c>
      <c r="H8818" t="s">
        <v>37</v>
      </c>
      <c r="I8818" t="s">
        <v>37</v>
      </c>
      <c r="J8818" t="s">
        <v>37</v>
      </c>
      <c r="K8818" t="s">
        <v>37</v>
      </c>
      <c r="L8818" t="s">
        <v>37</v>
      </c>
      <c r="M8818" t="s">
        <v>277</v>
      </c>
      <c r="N8818" t="s">
        <v>13019</v>
      </c>
      <c r="O8818" t="s">
        <v>15118</v>
      </c>
      <c r="P8818" t="s">
        <v>15165</v>
      </c>
      <c r="Q8818" t="s">
        <v>15166</v>
      </c>
      <c r="R8818" t="s">
        <v>282</v>
      </c>
      <c r="S8818" t="s">
        <v>88</v>
      </c>
      <c r="T8818" t="s">
        <v>433</v>
      </c>
      <c r="U8818" t="s">
        <v>434</v>
      </c>
      <c r="W8818" t="s">
        <v>114</v>
      </c>
      <c r="X8818">
        <v>2</v>
      </c>
      <c r="Y8818">
        <v>3000</v>
      </c>
      <c r="Z8818">
        <v>0</v>
      </c>
      <c r="AA8818">
        <v>4600</v>
      </c>
      <c r="AB8818">
        <v>7604708</v>
      </c>
      <c r="AC8818" t="s">
        <v>285</v>
      </c>
      <c r="AD8818">
        <f>+VLOOKUP(T8818,items!$A$2:$D$1255,4,0)</f>
        <v>0</v>
      </c>
      <c r="AE8818">
        <f>+VLOOKUP(T8818,Tabla1[],5,0)</f>
        <v>0</v>
      </c>
      <c r="AF8818">
        <f t="shared" si="137"/>
        <v>12</v>
      </c>
    </row>
    <row r="8819" spans="1:32" x14ac:dyDescent="0.25">
      <c r="A8819">
        <v>108735</v>
      </c>
      <c r="B8819" t="s">
        <v>15164</v>
      </c>
      <c r="C8819" t="s">
        <v>33</v>
      </c>
      <c r="D8819">
        <v>0</v>
      </c>
      <c r="F8819" t="s">
        <v>3391</v>
      </c>
      <c r="G8819" t="s">
        <v>12980</v>
      </c>
      <c r="H8819" t="s">
        <v>37</v>
      </c>
      <c r="I8819" t="s">
        <v>37</v>
      </c>
      <c r="J8819" t="s">
        <v>37</v>
      </c>
      <c r="K8819" t="s">
        <v>37</v>
      </c>
      <c r="L8819" t="s">
        <v>37</v>
      </c>
      <c r="M8819" t="s">
        <v>277</v>
      </c>
      <c r="N8819" t="s">
        <v>13019</v>
      </c>
      <c r="O8819" t="s">
        <v>15118</v>
      </c>
      <c r="P8819" t="s">
        <v>15165</v>
      </c>
      <c r="Q8819" t="s">
        <v>15166</v>
      </c>
      <c r="R8819" t="s">
        <v>282</v>
      </c>
      <c r="S8819" t="s">
        <v>88</v>
      </c>
      <c r="T8819" t="s">
        <v>433</v>
      </c>
      <c r="U8819" t="s">
        <v>434</v>
      </c>
      <c r="W8819" t="s">
        <v>114</v>
      </c>
      <c r="X8819">
        <v>2</v>
      </c>
      <c r="Y8819">
        <v>7500</v>
      </c>
      <c r="Z8819">
        <v>0</v>
      </c>
      <c r="AA8819">
        <v>4500</v>
      </c>
      <c r="AB8819">
        <v>17549328</v>
      </c>
      <c r="AC8819" t="s">
        <v>285</v>
      </c>
      <c r="AD8819">
        <f>+VLOOKUP(T8819,items!$A$2:$D$1255,4,0)</f>
        <v>0</v>
      </c>
      <c r="AE8819">
        <f>+VLOOKUP(T8819,Tabla1[],5,0)</f>
        <v>0</v>
      </c>
      <c r="AF8819">
        <f t="shared" si="137"/>
        <v>12</v>
      </c>
    </row>
    <row r="8820" spans="1:32" x14ac:dyDescent="0.25">
      <c r="A8820">
        <v>108735</v>
      </c>
      <c r="B8820" t="s">
        <v>15164</v>
      </c>
      <c r="C8820" t="s">
        <v>33</v>
      </c>
      <c r="D8820">
        <v>0</v>
      </c>
      <c r="F8820" t="s">
        <v>3391</v>
      </c>
      <c r="G8820" t="s">
        <v>12980</v>
      </c>
      <c r="H8820" t="s">
        <v>37</v>
      </c>
      <c r="I8820" t="s">
        <v>37</v>
      </c>
      <c r="J8820" t="s">
        <v>37</v>
      </c>
      <c r="K8820" t="s">
        <v>37</v>
      </c>
      <c r="L8820" t="s">
        <v>37</v>
      </c>
      <c r="M8820" t="s">
        <v>277</v>
      </c>
      <c r="N8820" t="s">
        <v>13019</v>
      </c>
      <c r="O8820" t="s">
        <v>15118</v>
      </c>
      <c r="P8820" t="s">
        <v>15165</v>
      </c>
      <c r="Q8820" t="s">
        <v>15166</v>
      </c>
      <c r="R8820" t="s">
        <v>282</v>
      </c>
      <c r="S8820" t="s">
        <v>88</v>
      </c>
      <c r="T8820" t="s">
        <v>433</v>
      </c>
      <c r="U8820" t="s">
        <v>434</v>
      </c>
      <c r="W8820" t="s">
        <v>114</v>
      </c>
      <c r="X8820">
        <v>1</v>
      </c>
      <c r="Y8820">
        <v>4500</v>
      </c>
      <c r="Z8820">
        <v>0</v>
      </c>
      <c r="AA8820">
        <v>4500</v>
      </c>
      <c r="AB8820">
        <v>5264798</v>
      </c>
      <c r="AC8820" t="s">
        <v>285</v>
      </c>
      <c r="AD8820">
        <f>+VLOOKUP(T8820,items!$A$2:$D$1255,4,0)</f>
        <v>0</v>
      </c>
      <c r="AE8820">
        <f>+VLOOKUP(T8820,Tabla1[],5,0)</f>
        <v>0</v>
      </c>
      <c r="AF8820">
        <f t="shared" si="137"/>
        <v>12</v>
      </c>
    </row>
    <row r="8821" spans="1:32" x14ac:dyDescent="0.25">
      <c r="A8821">
        <v>108735</v>
      </c>
      <c r="B8821" t="s">
        <v>15164</v>
      </c>
      <c r="C8821" t="s">
        <v>33</v>
      </c>
      <c r="D8821">
        <v>0</v>
      </c>
      <c r="F8821" t="s">
        <v>3391</v>
      </c>
      <c r="G8821" t="s">
        <v>12980</v>
      </c>
      <c r="H8821" t="s">
        <v>37</v>
      </c>
      <c r="I8821" t="s">
        <v>37</v>
      </c>
      <c r="J8821" t="s">
        <v>37</v>
      </c>
      <c r="K8821" t="s">
        <v>37</v>
      </c>
      <c r="L8821" t="s">
        <v>37</v>
      </c>
      <c r="M8821" t="s">
        <v>277</v>
      </c>
      <c r="N8821" t="s">
        <v>13019</v>
      </c>
      <c r="O8821" t="s">
        <v>15118</v>
      </c>
      <c r="P8821" t="s">
        <v>15165</v>
      </c>
      <c r="Q8821" t="s">
        <v>15166</v>
      </c>
      <c r="R8821" t="s">
        <v>282</v>
      </c>
      <c r="S8821" t="s">
        <v>88</v>
      </c>
      <c r="T8821" t="s">
        <v>347</v>
      </c>
      <c r="U8821" t="s">
        <v>348</v>
      </c>
      <c r="W8821" t="s">
        <v>114</v>
      </c>
      <c r="X8821">
        <v>1</v>
      </c>
      <c r="Y8821">
        <v>3500</v>
      </c>
      <c r="Z8821">
        <v>0</v>
      </c>
      <c r="AA8821">
        <v>0</v>
      </c>
      <c r="AB8821">
        <v>365987</v>
      </c>
      <c r="AC8821" t="s">
        <v>285</v>
      </c>
      <c r="AD8821">
        <f>+VLOOKUP(T8821,items!$A$2:$D$1255,4,0)</f>
        <v>0</v>
      </c>
      <c r="AE8821">
        <f>+VLOOKUP(T8821,Tabla1[],5,0)</f>
        <v>0</v>
      </c>
      <c r="AF8821">
        <f t="shared" si="137"/>
        <v>12</v>
      </c>
    </row>
    <row r="8822" spans="1:32" x14ac:dyDescent="0.25">
      <c r="A8822">
        <v>108735</v>
      </c>
      <c r="B8822" t="s">
        <v>15164</v>
      </c>
      <c r="C8822" t="s">
        <v>33</v>
      </c>
      <c r="D8822">
        <v>0</v>
      </c>
      <c r="F8822" t="s">
        <v>3391</v>
      </c>
      <c r="G8822" t="s">
        <v>12980</v>
      </c>
      <c r="H8822" t="s">
        <v>37</v>
      </c>
      <c r="I8822" t="s">
        <v>37</v>
      </c>
      <c r="J8822" t="s">
        <v>37</v>
      </c>
      <c r="K8822" t="s">
        <v>37</v>
      </c>
      <c r="L8822" t="s">
        <v>37</v>
      </c>
      <c r="M8822" t="s">
        <v>277</v>
      </c>
      <c r="N8822" t="s">
        <v>13019</v>
      </c>
      <c r="O8822" t="s">
        <v>15118</v>
      </c>
      <c r="P8822" t="s">
        <v>15165</v>
      </c>
      <c r="Q8822" t="s">
        <v>15166</v>
      </c>
      <c r="R8822" t="s">
        <v>282</v>
      </c>
      <c r="S8822" t="s">
        <v>88</v>
      </c>
      <c r="T8822" t="s">
        <v>347</v>
      </c>
      <c r="U8822" t="s">
        <v>348</v>
      </c>
      <c r="W8822" t="s">
        <v>114</v>
      </c>
      <c r="X8822">
        <v>1</v>
      </c>
      <c r="Y8822">
        <v>7000</v>
      </c>
      <c r="Z8822">
        <v>0</v>
      </c>
      <c r="AA8822">
        <v>0</v>
      </c>
      <c r="AB8822">
        <v>731974</v>
      </c>
      <c r="AC8822" t="s">
        <v>285</v>
      </c>
      <c r="AD8822">
        <f>+VLOOKUP(T8822,items!$A$2:$D$1255,4,0)</f>
        <v>0</v>
      </c>
      <c r="AE8822">
        <f>+VLOOKUP(T8822,Tabla1[],5,0)</f>
        <v>0</v>
      </c>
      <c r="AF8822">
        <f t="shared" si="137"/>
        <v>12</v>
      </c>
    </row>
    <row r="8823" spans="1:32" x14ac:dyDescent="0.25">
      <c r="A8823">
        <v>108735</v>
      </c>
      <c r="B8823" t="s">
        <v>15164</v>
      </c>
      <c r="C8823" t="s">
        <v>33</v>
      </c>
      <c r="D8823">
        <v>0</v>
      </c>
      <c r="F8823" t="s">
        <v>3391</v>
      </c>
      <c r="G8823" t="s">
        <v>12980</v>
      </c>
      <c r="H8823" t="s">
        <v>37</v>
      </c>
      <c r="I8823" t="s">
        <v>37</v>
      </c>
      <c r="J8823" t="s">
        <v>37</v>
      </c>
      <c r="K8823" t="s">
        <v>37</v>
      </c>
      <c r="L8823" t="s">
        <v>37</v>
      </c>
      <c r="M8823" t="s">
        <v>277</v>
      </c>
      <c r="N8823" t="s">
        <v>13019</v>
      </c>
      <c r="O8823" t="s">
        <v>15118</v>
      </c>
      <c r="P8823" t="s">
        <v>15165</v>
      </c>
      <c r="Q8823" t="s">
        <v>15166</v>
      </c>
      <c r="R8823" t="s">
        <v>282</v>
      </c>
      <c r="S8823" t="s">
        <v>88</v>
      </c>
      <c r="T8823" t="s">
        <v>15169</v>
      </c>
      <c r="U8823" t="s">
        <v>15170</v>
      </c>
      <c r="W8823" t="s">
        <v>114</v>
      </c>
      <c r="X8823">
        <v>1</v>
      </c>
      <c r="Y8823">
        <v>5500</v>
      </c>
      <c r="Z8823">
        <v>0</v>
      </c>
      <c r="AA8823">
        <v>4000</v>
      </c>
      <c r="AB8823">
        <v>19556843</v>
      </c>
      <c r="AC8823" t="s">
        <v>285</v>
      </c>
      <c r="AD8823" t="str">
        <f>+VLOOKUP(T8823,items!$A$2:$D$1255,4,0)</f>
        <v>PERGOLA</v>
      </c>
      <c r="AE8823" t="str">
        <f>+VLOOKUP(T8823,Tabla1[],5,0)</f>
        <v>PERGOLA FIJA</v>
      </c>
      <c r="AF8823">
        <f t="shared" si="137"/>
        <v>12</v>
      </c>
    </row>
    <row r="8824" spans="1:32" x14ac:dyDescent="0.25">
      <c r="A8824">
        <v>108735</v>
      </c>
      <c r="B8824" t="s">
        <v>15164</v>
      </c>
      <c r="C8824" t="s">
        <v>33</v>
      </c>
      <c r="D8824">
        <v>0</v>
      </c>
      <c r="F8824" t="s">
        <v>3391</v>
      </c>
      <c r="G8824" t="s">
        <v>12980</v>
      </c>
      <c r="H8824" t="s">
        <v>37</v>
      </c>
      <c r="I8824" t="s">
        <v>37</v>
      </c>
      <c r="J8824" t="s">
        <v>37</v>
      </c>
      <c r="K8824" t="s">
        <v>37</v>
      </c>
      <c r="L8824" t="s">
        <v>37</v>
      </c>
      <c r="M8824" t="s">
        <v>277</v>
      </c>
      <c r="N8824" t="s">
        <v>13019</v>
      </c>
      <c r="O8824" t="s">
        <v>15118</v>
      </c>
      <c r="P8824" t="s">
        <v>15165</v>
      </c>
      <c r="Q8824" t="s">
        <v>15166</v>
      </c>
      <c r="R8824" t="s">
        <v>282</v>
      </c>
      <c r="S8824" t="s">
        <v>88</v>
      </c>
      <c r="T8824" t="s">
        <v>15169</v>
      </c>
      <c r="U8824" t="s">
        <v>15170</v>
      </c>
      <c r="W8824" t="s">
        <v>114</v>
      </c>
      <c r="X8824">
        <v>2</v>
      </c>
      <c r="Y8824">
        <v>8000</v>
      </c>
      <c r="Z8824">
        <v>0</v>
      </c>
      <c r="AA8824">
        <v>4000</v>
      </c>
      <c r="AB8824">
        <v>58351420</v>
      </c>
      <c r="AC8824" t="s">
        <v>285</v>
      </c>
      <c r="AD8824" t="str">
        <f>+VLOOKUP(T8824,items!$A$2:$D$1255,4,0)</f>
        <v>PERGOLA</v>
      </c>
      <c r="AE8824" t="str">
        <f>+VLOOKUP(T8824,Tabla1[],5,0)</f>
        <v>PERGOLA FIJA</v>
      </c>
      <c r="AF8824">
        <f t="shared" si="137"/>
        <v>12</v>
      </c>
    </row>
    <row r="8825" spans="1:32" x14ac:dyDescent="0.25">
      <c r="A8825">
        <v>108735</v>
      </c>
      <c r="B8825" t="s">
        <v>15164</v>
      </c>
      <c r="C8825" t="s">
        <v>33</v>
      </c>
      <c r="D8825">
        <v>0</v>
      </c>
      <c r="F8825" t="s">
        <v>3391</v>
      </c>
      <c r="G8825" t="s">
        <v>12980</v>
      </c>
      <c r="H8825" t="s">
        <v>37</v>
      </c>
      <c r="I8825" t="s">
        <v>37</v>
      </c>
      <c r="J8825" t="s">
        <v>37</v>
      </c>
      <c r="K8825" t="s">
        <v>37</v>
      </c>
      <c r="L8825" t="s">
        <v>37</v>
      </c>
      <c r="M8825" t="s">
        <v>277</v>
      </c>
      <c r="N8825" t="s">
        <v>13019</v>
      </c>
      <c r="O8825" t="s">
        <v>15118</v>
      </c>
      <c r="P8825" t="s">
        <v>15165</v>
      </c>
      <c r="Q8825" t="s">
        <v>15166</v>
      </c>
      <c r="R8825" t="s">
        <v>282</v>
      </c>
      <c r="S8825" t="s">
        <v>88</v>
      </c>
      <c r="T8825" t="s">
        <v>15169</v>
      </c>
      <c r="U8825" t="s">
        <v>15170</v>
      </c>
      <c r="W8825" t="s">
        <v>114</v>
      </c>
      <c r="X8825">
        <v>1</v>
      </c>
      <c r="Y8825">
        <v>5000</v>
      </c>
      <c r="Z8825">
        <v>0</v>
      </c>
      <c r="AA8825">
        <v>4000</v>
      </c>
      <c r="AB8825">
        <v>18234818</v>
      </c>
      <c r="AC8825" t="s">
        <v>285</v>
      </c>
      <c r="AD8825" t="str">
        <f>+VLOOKUP(T8825,items!$A$2:$D$1255,4,0)</f>
        <v>PERGOLA</v>
      </c>
      <c r="AE8825" t="str">
        <f>+VLOOKUP(T8825,Tabla1[],5,0)</f>
        <v>PERGOLA FIJA</v>
      </c>
      <c r="AF8825">
        <f t="shared" si="137"/>
        <v>12</v>
      </c>
    </row>
    <row r="8826" spans="1:32" x14ac:dyDescent="0.25">
      <c r="A8826">
        <v>108735</v>
      </c>
      <c r="B8826" t="s">
        <v>15164</v>
      </c>
      <c r="C8826" t="s">
        <v>33</v>
      </c>
      <c r="D8826">
        <v>0</v>
      </c>
      <c r="F8826" t="s">
        <v>3391</v>
      </c>
      <c r="G8826" t="s">
        <v>12980</v>
      </c>
      <c r="H8826" t="s">
        <v>37</v>
      </c>
      <c r="I8826" t="s">
        <v>37</v>
      </c>
      <c r="J8826" t="s">
        <v>37</v>
      </c>
      <c r="K8826" t="s">
        <v>37</v>
      </c>
      <c r="L8826" t="s">
        <v>37</v>
      </c>
      <c r="M8826" t="s">
        <v>277</v>
      </c>
      <c r="N8826" t="s">
        <v>13019</v>
      </c>
      <c r="O8826" t="s">
        <v>15118</v>
      </c>
      <c r="P8826" t="s">
        <v>15165</v>
      </c>
      <c r="Q8826" t="s">
        <v>15166</v>
      </c>
      <c r="R8826" t="s">
        <v>282</v>
      </c>
      <c r="S8826" t="s">
        <v>88</v>
      </c>
      <c r="T8826" t="s">
        <v>15169</v>
      </c>
      <c r="U8826" t="s">
        <v>15170</v>
      </c>
      <c r="W8826" t="s">
        <v>114</v>
      </c>
      <c r="X8826">
        <v>2</v>
      </c>
      <c r="Y8826">
        <v>5000</v>
      </c>
      <c r="Z8826">
        <v>0</v>
      </c>
      <c r="AA8826">
        <v>2500</v>
      </c>
      <c r="AB8826">
        <v>22223686</v>
      </c>
      <c r="AC8826" t="s">
        <v>285</v>
      </c>
      <c r="AD8826" t="str">
        <f>+VLOOKUP(T8826,items!$A$2:$D$1255,4,0)</f>
        <v>PERGOLA</v>
      </c>
      <c r="AE8826" t="str">
        <f>+VLOOKUP(T8826,Tabla1[],5,0)</f>
        <v>PERGOLA FIJA</v>
      </c>
      <c r="AF8826">
        <f t="shared" si="137"/>
        <v>12</v>
      </c>
    </row>
    <row r="8827" spans="1:32" x14ac:dyDescent="0.25">
      <c r="A8827">
        <v>108735</v>
      </c>
      <c r="B8827" t="s">
        <v>15164</v>
      </c>
      <c r="C8827" t="s">
        <v>33</v>
      </c>
      <c r="D8827">
        <v>0</v>
      </c>
      <c r="F8827" t="s">
        <v>3391</v>
      </c>
      <c r="G8827" t="s">
        <v>12980</v>
      </c>
      <c r="H8827" t="s">
        <v>37</v>
      </c>
      <c r="I8827" t="s">
        <v>37</v>
      </c>
      <c r="J8827" t="s">
        <v>37</v>
      </c>
      <c r="K8827" t="s">
        <v>37</v>
      </c>
      <c r="L8827" t="s">
        <v>37</v>
      </c>
      <c r="M8827" t="s">
        <v>277</v>
      </c>
      <c r="N8827" t="s">
        <v>13019</v>
      </c>
      <c r="O8827" t="s">
        <v>15118</v>
      </c>
      <c r="P8827" t="s">
        <v>15165</v>
      </c>
      <c r="Q8827" t="s">
        <v>15166</v>
      </c>
      <c r="R8827" t="s">
        <v>282</v>
      </c>
      <c r="S8827" t="s">
        <v>88</v>
      </c>
      <c r="T8827" t="s">
        <v>2369</v>
      </c>
      <c r="U8827" t="s">
        <v>2370</v>
      </c>
      <c r="W8827" t="s">
        <v>114</v>
      </c>
      <c r="X8827">
        <v>10</v>
      </c>
      <c r="Y8827">
        <v>0</v>
      </c>
      <c r="Z8827">
        <v>3000</v>
      </c>
      <c r="AA8827">
        <v>0</v>
      </c>
      <c r="AB8827">
        <v>8975470</v>
      </c>
      <c r="AC8827" t="s">
        <v>285</v>
      </c>
      <c r="AD8827">
        <f>+VLOOKUP(T8827,items!$A$2:$D$1255,4,0)</f>
        <v>0</v>
      </c>
      <c r="AE8827">
        <f>+VLOOKUP(T8827,Tabla1[],5,0)</f>
        <v>0</v>
      </c>
      <c r="AF8827">
        <f t="shared" si="137"/>
        <v>12</v>
      </c>
    </row>
    <row r="8828" spans="1:32" x14ac:dyDescent="0.25">
      <c r="A8828">
        <v>108735</v>
      </c>
      <c r="B8828" t="s">
        <v>15164</v>
      </c>
      <c r="C8828" t="s">
        <v>33</v>
      </c>
      <c r="D8828">
        <v>0</v>
      </c>
      <c r="F8828" t="s">
        <v>3391</v>
      </c>
      <c r="G8828" t="s">
        <v>12980</v>
      </c>
      <c r="H8828" t="s">
        <v>37</v>
      </c>
      <c r="I8828" t="s">
        <v>37</v>
      </c>
      <c r="J8828" t="s">
        <v>37</v>
      </c>
      <c r="K8828" t="s">
        <v>37</v>
      </c>
      <c r="L8828" t="s">
        <v>37</v>
      </c>
      <c r="M8828" t="s">
        <v>277</v>
      </c>
      <c r="N8828" t="s">
        <v>13019</v>
      </c>
      <c r="O8828" t="s">
        <v>15118</v>
      </c>
      <c r="P8828" t="s">
        <v>15165</v>
      </c>
      <c r="Q8828" t="s">
        <v>15166</v>
      </c>
      <c r="R8828" t="s">
        <v>282</v>
      </c>
      <c r="S8828" t="s">
        <v>88</v>
      </c>
      <c r="T8828" t="s">
        <v>507</v>
      </c>
      <c r="U8828" t="s">
        <v>508</v>
      </c>
      <c r="V8828" t="s">
        <v>244</v>
      </c>
      <c r="W8828" t="s">
        <v>114</v>
      </c>
      <c r="X8828">
        <v>1</v>
      </c>
      <c r="Y8828">
        <v>4500</v>
      </c>
      <c r="Z8828">
        <v>0</v>
      </c>
      <c r="AA8828">
        <v>7000</v>
      </c>
      <c r="AB8828">
        <v>30429269</v>
      </c>
      <c r="AC8828" t="s">
        <v>285</v>
      </c>
      <c r="AD8828" t="str">
        <f>+VLOOKUP(T8828,items!$A$2:$D$1255,4,0)</f>
        <v>PERGOLA</v>
      </c>
      <c r="AE8828" t="str">
        <f>+VLOOKUP(T8828,Tabla1[],5,0)</f>
        <v>PERGOTEK ROMANO</v>
      </c>
      <c r="AF8828">
        <f t="shared" si="137"/>
        <v>12</v>
      </c>
    </row>
    <row r="8829" spans="1:32" x14ac:dyDescent="0.25">
      <c r="A8829">
        <v>108735</v>
      </c>
      <c r="B8829" t="s">
        <v>15164</v>
      </c>
      <c r="C8829" t="s">
        <v>33</v>
      </c>
      <c r="D8829">
        <v>0</v>
      </c>
      <c r="F8829" t="s">
        <v>3391</v>
      </c>
      <c r="G8829" t="s">
        <v>12980</v>
      </c>
      <c r="H8829" t="s">
        <v>37</v>
      </c>
      <c r="I8829" t="s">
        <v>37</v>
      </c>
      <c r="J8829" t="s">
        <v>37</v>
      </c>
      <c r="K8829" t="s">
        <v>37</v>
      </c>
      <c r="L8829" t="s">
        <v>37</v>
      </c>
      <c r="M8829" t="s">
        <v>277</v>
      </c>
      <c r="N8829" t="s">
        <v>13019</v>
      </c>
      <c r="O8829" t="s">
        <v>15118</v>
      </c>
      <c r="P8829" t="s">
        <v>15165</v>
      </c>
      <c r="Q8829" t="s">
        <v>15166</v>
      </c>
      <c r="R8829" t="s">
        <v>282</v>
      </c>
      <c r="S8829" t="s">
        <v>88</v>
      </c>
      <c r="T8829" t="s">
        <v>3105</v>
      </c>
      <c r="U8829" t="s">
        <v>3106</v>
      </c>
      <c r="X8829">
        <v>7</v>
      </c>
      <c r="Y8829">
        <v>4500</v>
      </c>
      <c r="Z8829">
        <v>0</v>
      </c>
      <c r="AA8829">
        <v>0</v>
      </c>
      <c r="AB8829">
        <v>1981364</v>
      </c>
      <c r="AC8829" t="s">
        <v>285</v>
      </c>
      <c r="AD8829">
        <f>+VLOOKUP(T8829,items!$A$2:$D$1255,4,0)</f>
        <v>0</v>
      </c>
      <c r="AE8829">
        <f>+VLOOKUP(T8829,Tabla1[],5,0)</f>
        <v>0</v>
      </c>
      <c r="AF8829">
        <f t="shared" si="137"/>
        <v>12</v>
      </c>
    </row>
    <row r="8830" spans="1:32" x14ac:dyDescent="0.25">
      <c r="A8830">
        <v>108735</v>
      </c>
      <c r="B8830" t="s">
        <v>15164</v>
      </c>
      <c r="C8830" t="s">
        <v>33</v>
      </c>
      <c r="D8830">
        <v>0</v>
      </c>
      <c r="F8830" t="s">
        <v>3391</v>
      </c>
      <c r="G8830" t="s">
        <v>12980</v>
      </c>
      <c r="H8830" t="s">
        <v>37</v>
      </c>
      <c r="I8830" t="s">
        <v>37</v>
      </c>
      <c r="J8830" t="s">
        <v>37</v>
      </c>
      <c r="K8830" t="s">
        <v>37</v>
      </c>
      <c r="L8830" t="s">
        <v>37</v>
      </c>
      <c r="M8830" t="s">
        <v>277</v>
      </c>
      <c r="N8830" t="s">
        <v>13019</v>
      </c>
      <c r="O8830" t="s">
        <v>15118</v>
      </c>
      <c r="P8830" t="s">
        <v>15165</v>
      </c>
      <c r="Q8830" t="s">
        <v>15166</v>
      </c>
      <c r="R8830" t="s">
        <v>282</v>
      </c>
      <c r="S8830" t="s">
        <v>88</v>
      </c>
      <c r="T8830" t="s">
        <v>439</v>
      </c>
      <c r="U8830" t="s">
        <v>440</v>
      </c>
      <c r="W8830" t="s">
        <v>114</v>
      </c>
      <c r="X8830">
        <v>1</v>
      </c>
      <c r="Y8830">
        <v>40000</v>
      </c>
      <c r="Z8830">
        <v>0</v>
      </c>
      <c r="AA8830">
        <v>0</v>
      </c>
      <c r="AB8830">
        <v>908165</v>
      </c>
      <c r="AC8830" t="s">
        <v>285</v>
      </c>
      <c r="AD8830">
        <f>+VLOOKUP(T8830,items!$A$2:$D$1255,4,0)</f>
        <v>0</v>
      </c>
      <c r="AE8830">
        <f>+VLOOKUP(T8830,Tabla1[],5,0)</f>
        <v>0</v>
      </c>
      <c r="AF8830">
        <f t="shared" si="137"/>
        <v>12</v>
      </c>
    </row>
    <row r="8831" spans="1:32" x14ac:dyDescent="0.25">
      <c r="A8831">
        <v>108735</v>
      </c>
      <c r="B8831" t="s">
        <v>15164</v>
      </c>
      <c r="C8831" t="s">
        <v>33</v>
      </c>
      <c r="D8831">
        <v>0</v>
      </c>
      <c r="F8831" t="s">
        <v>3391</v>
      </c>
      <c r="G8831" t="s">
        <v>12980</v>
      </c>
      <c r="H8831" t="s">
        <v>37</v>
      </c>
      <c r="I8831" t="s">
        <v>37</v>
      </c>
      <c r="J8831" t="s">
        <v>37</v>
      </c>
      <c r="K8831" t="s">
        <v>37</v>
      </c>
      <c r="L8831" t="s">
        <v>37</v>
      </c>
      <c r="M8831" t="s">
        <v>277</v>
      </c>
      <c r="N8831" t="s">
        <v>13019</v>
      </c>
      <c r="O8831" t="s">
        <v>15118</v>
      </c>
      <c r="P8831" t="s">
        <v>15165</v>
      </c>
      <c r="Q8831" t="s">
        <v>15166</v>
      </c>
      <c r="R8831" t="s">
        <v>282</v>
      </c>
      <c r="S8831" t="s">
        <v>88</v>
      </c>
      <c r="T8831" t="s">
        <v>4507</v>
      </c>
      <c r="U8831" t="s">
        <v>4508</v>
      </c>
      <c r="X8831">
        <v>2</v>
      </c>
      <c r="Y8831">
        <v>0</v>
      </c>
      <c r="Z8831">
        <v>0</v>
      </c>
      <c r="AA8831">
        <v>0</v>
      </c>
      <c r="AB8831">
        <v>4969728</v>
      </c>
      <c r="AC8831" t="s">
        <v>285</v>
      </c>
      <c r="AD8831">
        <f>+VLOOKUP(T8831,items!$A$2:$D$1255,4,0)</f>
        <v>0</v>
      </c>
      <c r="AE8831">
        <f>+VLOOKUP(T8831,Tabla1[],5,0)</f>
        <v>0</v>
      </c>
      <c r="AF8831">
        <f t="shared" si="137"/>
        <v>12</v>
      </c>
    </row>
    <row r="8832" spans="1:32" x14ac:dyDescent="0.25">
      <c r="A8832">
        <v>108742</v>
      </c>
      <c r="B8832" t="s">
        <v>1782</v>
      </c>
      <c r="C8832" t="s">
        <v>75</v>
      </c>
      <c r="D8832">
        <v>0</v>
      </c>
      <c r="F8832" t="s">
        <v>3391</v>
      </c>
      <c r="G8832" t="s">
        <v>10703</v>
      </c>
      <c r="H8832" t="s">
        <v>15171</v>
      </c>
      <c r="I8832" t="s">
        <v>15172</v>
      </c>
      <c r="J8832" t="s">
        <v>15173</v>
      </c>
      <c r="K8832" t="s">
        <v>15174</v>
      </c>
      <c r="L8832" t="s">
        <v>37</v>
      </c>
      <c r="M8832" t="s">
        <v>12254</v>
      </c>
      <c r="N8832" t="s">
        <v>10057</v>
      </c>
      <c r="O8832" t="s">
        <v>13331</v>
      </c>
      <c r="P8832" t="s">
        <v>3356</v>
      </c>
      <c r="Q8832" t="s">
        <v>3356</v>
      </c>
      <c r="R8832" t="s">
        <v>127</v>
      </c>
      <c r="S8832" t="s">
        <v>164</v>
      </c>
      <c r="T8832" t="s">
        <v>857</v>
      </c>
      <c r="U8832" t="s">
        <v>858</v>
      </c>
      <c r="V8832" t="s">
        <v>884</v>
      </c>
      <c r="W8832" t="s">
        <v>1095</v>
      </c>
      <c r="X8832">
        <v>1</v>
      </c>
      <c r="Y8832">
        <v>4300</v>
      </c>
      <c r="Z8832">
        <v>0</v>
      </c>
      <c r="AA8832">
        <v>2500</v>
      </c>
      <c r="AB8832">
        <v>2814180</v>
      </c>
      <c r="AC8832" t="s">
        <v>47</v>
      </c>
      <c r="AD8832" t="str">
        <f>+VLOOKUP(T8832,items!$A$2:$D$1255,4,0)</f>
        <v>SOMBRALINA</v>
      </c>
      <c r="AE8832" t="str">
        <f>+VLOOKUP(T8832,Tabla1[],5,0)</f>
        <v>MANUAL</v>
      </c>
      <c r="AF8832">
        <f t="shared" si="137"/>
        <v>10</v>
      </c>
    </row>
    <row r="8833" spans="1:32" x14ac:dyDescent="0.25">
      <c r="A8833">
        <v>108743</v>
      </c>
      <c r="B8833" t="s">
        <v>15175</v>
      </c>
      <c r="C8833" t="s">
        <v>33</v>
      </c>
      <c r="D8833">
        <v>0</v>
      </c>
      <c r="F8833" t="s">
        <v>175</v>
      </c>
      <c r="G8833" t="s">
        <v>13912</v>
      </c>
      <c r="H8833" t="s">
        <v>15176</v>
      </c>
      <c r="I8833" t="s">
        <v>37</v>
      </c>
      <c r="J8833" t="s">
        <v>37</v>
      </c>
      <c r="K8833" t="s">
        <v>37</v>
      </c>
      <c r="L8833" t="s">
        <v>37</v>
      </c>
      <c r="M8833" t="s">
        <v>12980</v>
      </c>
      <c r="N8833" t="s">
        <v>12573</v>
      </c>
      <c r="O8833" t="s">
        <v>10707</v>
      </c>
      <c r="P8833" t="s">
        <v>10707</v>
      </c>
      <c r="Q8833" t="s">
        <v>13658</v>
      </c>
      <c r="R8833" t="s">
        <v>8481</v>
      </c>
      <c r="S8833" t="s">
        <v>108</v>
      </c>
      <c r="T8833" t="s">
        <v>433</v>
      </c>
      <c r="U8833" t="s">
        <v>434</v>
      </c>
      <c r="W8833" t="s">
        <v>13724</v>
      </c>
      <c r="X8833">
        <v>1</v>
      </c>
      <c r="Y8833">
        <v>3200</v>
      </c>
      <c r="Z8833">
        <v>0</v>
      </c>
      <c r="AA8833">
        <v>0</v>
      </c>
      <c r="AB8833">
        <v>511855</v>
      </c>
      <c r="AC8833" t="s">
        <v>178</v>
      </c>
      <c r="AD8833">
        <f>+VLOOKUP(T8833,items!$A$2:$D$1255,4,0)</f>
        <v>0</v>
      </c>
      <c r="AE8833">
        <f>+VLOOKUP(T8833,Tabla1[],5,0)</f>
        <v>0</v>
      </c>
      <c r="AF8833">
        <f t="shared" si="137"/>
        <v>11</v>
      </c>
    </row>
    <row r="8834" spans="1:32" x14ac:dyDescent="0.25">
      <c r="A8834">
        <v>108743</v>
      </c>
      <c r="B8834" t="s">
        <v>15175</v>
      </c>
      <c r="C8834" t="s">
        <v>33</v>
      </c>
      <c r="D8834">
        <v>0</v>
      </c>
      <c r="F8834" t="s">
        <v>175</v>
      </c>
      <c r="G8834" t="s">
        <v>13912</v>
      </c>
      <c r="H8834" t="s">
        <v>15176</v>
      </c>
      <c r="I8834" t="s">
        <v>37</v>
      </c>
      <c r="J8834" t="s">
        <v>37</v>
      </c>
      <c r="K8834" t="s">
        <v>37</v>
      </c>
      <c r="L8834" t="s">
        <v>37</v>
      </c>
      <c r="M8834" t="s">
        <v>12980</v>
      </c>
      <c r="N8834" t="s">
        <v>12573</v>
      </c>
      <c r="O8834" t="s">
        <v>10707</v>
      </c>
      <c r="P8834" t="s">
        <v>10707</v>
      </c>
      <c r="Q8834" t="s">
        <v>13658</v>
      </c>
      <c r="R8834" t="s">
        <v>8481</v>
      </c>
      <c r="S8834" t="s">
        <v>108</v>
      </c>
      <c r="T8834" t="s">
        <v>433</v>
      </c>
      <c r="U8834" t="s">
        <v>434</v>
      </c>
      <c r="W8834" t="s">
        <v>13724</v>
      </c>
      <c r="X8834">
        <v>1</v>
      </c>
      <c r="Y8834">
        <v>4500</v>
      </c>
      <c r="Z8834">
        <v>0</v>
      </c>
      <c r="AA8834">
        <v>0</v>
      </c>
      <c r="AB8834">
        <v>658100</v>
      </c>
      <c r="AC8834" t="s">
        <v>178</v>
      </c>
      <c r="AD8834">
        <f>+VLOOKUP(T8834,items!$A$2:$D$1255,4,0)</f>
        <v>0</v>
      </c>
      <c r="AE8834">
        <f>+VLOOKUP(T8834,Tabla1[],5,0)</f>
        <v>0</v>
      </c>
      <c r="AF8834">
        <f t="shared" ref="AF8834:AF8897" si="138">+MONTH(O8834)</f>
        <v>11</v>
      </c>
    </row>
    <row r="8835" spans="1:32" x14ac:dyDescent="0.25">
      <c r="A8835">
        <v>108743</v>
      </c>
      <c r="B8835" t="s">
        <v>15175</v>
      </c>
      <c r="C8835" t="s">
        <v>33</v>
      </c>
      <c r="D8835">
        <v>0</v>
      </c>
      <c r="F8835" t="s">
        <v>175</v>
      </c>
      <c r="G8835" t="s">
        <v>13912</v>
      </c>
      <c r="H8835" t="s">
        <v>15176</v>
      </c>
      <c r="I8835" t="s">
        <v>37</v>
      </c>
      <c r="J8835" t="s">
        <v>37</v>
      </c>
      <c r="K8835" t="s">
        <v>37</v>
      </c>
      <c r="L8835" t="s">
        <v>37</v>
      </c>
      <c r="M8835" t="s">
        <v>12980</v>
      </c>
      <c r="N8835" t="s">
        <v>12573</v>
      </c>
      <c r="O8835" t="s">
        <v>10707</v>
      </c>
      <c r="P8835" t="s">
        <v>10707</v>
      </c>
      <c r="Q8835" t="s">
        <v>13658</v>
      </c>
      <c r="R8835" t="s">
        <v>8481</v>
      </c>
      <c r="S8835" t="s">
        <v>108</v>
      </c>
      <c r="T8835" t="s">
        <v>433</v>
      </c>
      <c r="U8835" t="s">
        <v>434</v>
      </c>
      <c r="W8835" t="s">
        <v>13724</v>
      </c>
      <c r="X8835">
        <v>1</v>
      </c>
      <c r="Y8835">
        <v>3500</v>
      </c>
      <c r="Z8835">
        <v>0</v>
      </c>
      <c r="AA8835">
        <v>0</v>
      </c>
      <c r="AB8835">
        <v>511855</v>
      </c>
      <c r="AC8835" t="s">
        <v>178</v>
      </c>
      <c r="AD8835">
        <f>+VLOOKUP(T8835,items!$A$2:$D$1255,4,0)</f>
        <v>0</v>
      </c>
      <c r="AE8835">
        <f>+VLOOKUP(T8835,Tabla1[],5,0)</f>
        <v>0</v>
      </c>
      <c r="AF8835">
        <f t="shared" si="138"/>
        <v>11</v>
      </c>
    </row>
    <row r="8836" spans="1:32" x14ac:dyDescent="0.25">
      <c r="A8836">
        <v>108743</v>
      </c>
      <c r="B8836" t="s">
        <v>15175</v>
      </c>
      <c r="C8836" t="s">
        <v>33</v>
      </c>
      <c r="D8836">
        <v>0</v>
      </c>
      <c r="F8836" t="s">
        <v>175</v>
      </c>
      <c r="G8836" t="s">
        <v>13912</v>
      </c>
      <c r="H8836" t="s">
        <v>15176</v>
      </c>
      <c r="I8836" t="s">
        <v>37</v>
      </c>
      <c r="J8836" t="s">
        <v>37</v>
      </c>
      <c r="K8836" t="s">
        <v>37</v>
      </c>
      <c r="L8836" t="s">
        <v>37</v>
      </c>
      <c r="M8836" t="s">
        <v>12980</v>
      </c>
      <c r="N8836" t="s">
        <v>12573</v>
      </c>
      <c r="O8836" t="s">
        <v>10707</v>
      </c>
      <c r="P8836" t="s">
        <v>10707</v>
      </c>
      <c r="Q8836" t="s">
        <v>13658</v>
      </c>
      <c r="R8836" t="s">
        <v>8481</v>
      </c>
      <c r="S8836" t="s">
        <v>108</v>
      </c>
      <c r="T8836" t="s">
        <v>433</v>
      </c>
      <c r="U8836" t="s">
        <v>434</v>
      </c>
      <c r="W8836" t="s">
        <v>13724</v>
      </c>
      <c r="X8836">
        <v>1</v>
      </c>
      <c r="Y8836">
        <v>3200</v>
      </c>
      <c r="Z8836">
        <v>0</v>
      </c>
      <c r="AA8836">
        <v>0</v>
      </c>
      <c r="AB8836">
        <v>511855</v>
      </c>
      <c r="AC8836" t="s">
        <v>178</v>
      </c>
      <c r="AD8836">
        <f>+VLOOKUP(T8836,items!$A$2:$D$1255,4,0)</f>
        <v>0</v>
      </c>
      <c r="AE8836">
        <f>+VLOOKUP(T8836,Tabla1[],5,0)</f>
        <v>0</v>
      </c>
      <c r="AF8836">
        <f t="shared" si="138"/>
        <v>11</v>
      </c>
    </row>
    <row r="8837" spans="1:32" x14ac:dyDescent="0.25">
      <c r="A8837">
        <v>108743</v>
      </c>
      <c r="B8837" t="s">
        <v>15175</v>
      </c>
      <c r="C8837" t="s">
        <v>33</v>
      </c>
      <c r="D8837">
        <v>0</v>
      </c>
      <c r="F8837" t="s">
        <v>175</v>
      </c>
      <c r="G8837" t="s">
        <v>13912</v>
      </c>
      <c r="H8837" t="s">
        <v>15176</v>
      </c>
      <c r="I8837" t="s">
        <v>37</v>
      </c>
      <c r="J8837" t="s">
        <v>37</v>
      </c>
      <c r="K8837" t="s">
        <v>37</v>
      </c>
      <c r="L8837" t="s">
        <v>37</v>
      </c>
      <c r="M8837" t="s">
        <v>12980</v>
      </c>
      <c r="N8837" t="s">
        <v>12573</v>
      </c>
      <c r="O8837" t="s">
        <v>10707</v>
      </c>
      <c r="P8837" t="s">
        <v>10707</v>
      </c>
      <c r="Q8837" t="s">
        <v>13658</v>
      </c>
      <c r="R8837" t="s">
        <v>8481</v>
      </c>
      <c r="S8837" t="s">
        <v>108</v>
      </c>
      <c r="T8837" t="s">
        <v>433</v>
      </c>
      <c r="U8837" t="s">
        <v>434</v>
      </c>
      <c r="W8837" t="s">
        <v>13724</v>
      </c>
      <c r="X8837">
        <v>1</v>
      </c>
      <c r="Y8837">
        <v>3200</v>
      </c>
      <c r="Z8837">
        <v>0</v>
      </c>
      <c r="AA8837">
        <v>0</v>
      </c>
      <c r="AB8837">
        <v>511855</v>
      </c>
      <c r="AC8837" t="s">
        <v>178</v>
      </c>
      <c r="AD8837">
        <f>+VLOOKUP(T8837,items!$A$2:$D$1255,4,0)</f>
        <v>0</v>
      </c>
      <c r="AE8837">
        <f>+VLOOKUP(T8837,Tabla1[],5,0)</f>
        <v>0</v>
      </c>
      <c r="AF8837">
        <f t="shared" si="138"/>
        <v>11</v>
      </c>
    </row>
    <row r="8838" spans="1:32" x14ac:dyDescent="0.25">
      <c r="A8838">
        <v>108743</v>
      </c>
      <c r="B8838" t="s">
        <v>15175</v>
      </c>
      <c r="C8838" t="s">
        <v>33</v>
      </c>
      <c r="D8838">
        <v>0</v>
      </c>
      <c r="F8838" t="s">
        <v>175</v>
      </c>
      <c r="G8838" t="s">
        <v>13912</v>
      </c>
      <c r="H8838" t="s">
        <v>15176</v>
      </c>
      <c r="I8838" t="s">
        <v>37</v>
      </c>
      <c r="J8838" t="s">
        <v>37</v>
      </c>
      <c r="K8838" t="s">
        <v>37</v>
      </c>
      <c r="L8838" t="s">
        <v>37</v>
      </c>
      <c r="M8838" t="s">
        <v>12980</v>
      </c>
      <c r="N8838" t="s">
        <v>12573</v>
      </c>
      <c r="O8838" t="s">
        <v>10707</v>
      </c>
      <c r="P8838" t="s">
        <v>10707</v>
      </c>
      <c r="Q8838" t="s">
        <v>13658</v>
      </c>
      <c r="R8838" t="s">
        <v>8481</v>
      </c>
      <c r="S8838" t="s">
        <v>108</v>
      </c>
      <c r="T8838" t="s">
        <v>433</v>
      </c>
      <c r="U8838" t="s">
        <v>434</v>
      </c>
      <c r="W8838" t="s">
        <v>13724</v>
      </c>
      <c r="X8838">
        <v>1</v>
      </c>
      <c r="Y8838">
        <v>6500</v>
      </c>
      <c r="Z8838">
        <v>0</v>
      </c>
      <c r="AA8838">
        <v>0</v>
      </c>
      <c r="AB8838">
        <v>950588</v>
      </c>
      <c r="AC8838" t="s">
        <v>178</v>
      </c>
      <c r="AD8838">
        <f>+VLOOKUP(T8838,items!$A$2:$D$1255,4,0)</f>
        <v>0</v>
      </c>
      <c r="AE8838">
        <f>+VLOOKUP(T8838,Tabla1[],5,0)</f>
        <v>0</v>
      </c>
      <c r="AF8838">
        <f t="shared" si="138"/>
        <v>11</v>
      </c>
    </row>
    <row r="8839" spans="1:32" x14ac:dyDescent="0.25">
      <c r="A8839">
        <v>108743</v>
      </c>
      <c r="B8839" t="s">
        <v>15175</v>
      </c>
      <c r="C8839" t="s">
        <v>33</v>
      </c>
      <c r="D8839">
        <v>0</v>
      </c>
      <c r="F8839" t="s">
        <v>175</v>
      </c>
      <c r="G8839" t="s">
        <v>13912</v>
      </c>
      <c r="H8839" t="s">
        <v>15176</v>
      </c>
      <c r="I8839" t="s">
        <v>37</v>
      </c>
      <c r="J8839" t="s">
        <v>37</v>
      </c>
      <c r="K8839" t="s">
        <v>37</v>
      </c>
      <c r="L8839" t="s">
        <v>37</v>
      </c>
      <c r="M8839" t="s">
        <v>12980</v>
      </c>
      <c r="N8839" t="s">
        <v>12573</v>
      </c>
      <c r="O8839" t="s">
        <v>10707</v>
      </c>
      <c r="P8839" t="s">
        <v>10707</v>
      </c>
      <c r="Q8839" t="s">
        <v>13658</v>
      </c>
      <c r="R8839" t="s">
        <v>8481</v>
      </c>
      <c r="S8839" t="s">
        <v>108</v>
      </c>
      <c r="T8839" t="s">
        <v>347</v>
      </c>
      <c r="U8839" t="s">
        <v>348</v>
      </c>
      <c r="X8839">
        <v>1</v>
      </c>
      <c r="Y8839">
        <v>6500</v>
      </c>
      <c r="Z8839">
        <v>0</v>
      </c>
      <c r="AA8839">
        <v>0</v>
      </c>
      <c r="AB8839">
        <v>823471</v>
      </c>
      <c r="AC8839" t="s">
        <v>178</v>
      </c>
      <c r="AD8839">
        <f>+VLOOKUP(T8839,items!$A$2:$D$1255,4,0)</f>
        <v>0</v>
      </c>
      <c r="AE8839">
        <f>+VLOOKUP(T8839,Tabla1[],5,0)</f>
        <v>0</v>
      </c>
      <c r="AF8839">
        <f t="shared" si="138"/>
        <v>11</v>
      </c>
    </row>
    <row r="8840" spans="1:32" x14ac:dyDescent="0.25">
      <c r="A8840">
        <v>108743</v>
      </c>
      <c r="B8840" t="s">
        <v>15175</v>
      </c>
      <c r="C8840" t="s">
        <v>33</v>
      </c>
      <c r="D8840">
        <v>0</v>
      </c>
      <c r="F8840" t="s">
        <v>175</v>
      </c>
      <c r="G8840" t="s">
        <v>13912</v>
      </c>
      <c r="H8840" t="s">
        <v>15176</v>
      </c>
      <c r="I8840" t="s">
        <v>37</v>
      </c>
      <c r="J8840" t="s">
        <v>37</v>
      </c>
      <c r="K8840" t="s">
        <v>37</v>
      </c>
      <c r="L8840" t="s">
        <v>37</v>
      </c>
      <c r="M8840" t="s">
        <v>12980</v>
      </c>
      <c r="N8840" t="s">
        <v>12573</v>
      </c>
      <c r="O8840" t="s">
        <v>10707</v>
      </c>
      <c r="P8840" t="s">
        <v>10707</v>
      </c>
      <c r="Q8840" t="s">
        <v>13658</v>
      </c>
      <c r="R8840" t="s">
        <v>8481</v>
      </c>
      <c r="S8840" t="s">
        <v>108</v>
      </c>
      <c r="T8840" t="s">
        <v>347</v>
      </c>
      <c r="U8840" t="s">
        <v>348</v>
      </c>
      <c r="W8840" t="s">
        <v>13724</v>
      </c>
      <c r="X8840">
        <v>1</v>
      </c>
      <c r="Y8840">
        <v>3200</v>
      </c>
      <c r="Z8840">
        <v>0</v>
      </c>
      <c r="AA8840">
        <v>0</v>
      </c>
      <c r="AB8840">
        <v>411736</v>
      </c>
      <c r="AC8840" t="s">
        <v>178</v>
      </c>
      <c r="AD8840">
        <f>+VLOOKUP(T8840,items!$A$2:$D$1255,4,0)</f>
        <v>0</v>
      </c>
      <c r="AE8840">
        <f>+VLOOKUP(T8840,Tabla1[],5,0)</f>
        <v>0</v>
      </c>
      <c r="AF8840">
        <f t="shared" si="138"/>
        <v>11</v>
      </c>
    </row>
    <row r="8841" spans="1:32" x14ac:dyDescent="0.25">
      <c r="A8841">
        <v>108743</v>
      </c>
      <c r="B8841" t="s">
        <v>15175</v>
      </c>
      <c r="C8841" t="s">
        <v>33</v>
      </c>
      <c r="D8841">
        <v>0</v>
      </c>
      <c r="F8841" t="s">
        <v>175</v>
      </c>
      <c r="G8841" t="s">
        <v>13912</v>
      </c>
      <c r="H8841" t="s">
        <v>15176</v>
      </c>
      <c r="I8841" t="s">
        <v>37</v>
      </c>
      <c r="J8841" t="s">
        <v>37</v>
      </c>
      <c r="K8841" t="s">
        <v>37</v>
      </c>
      <c r="L8841" t="s">
        <v>37</v>
      </c>
      <c r="M8841" t="s">
        <v>12980</v>
      </c>
      <c r="N8841" t="s">
        <v>12573</v>
      </c>
      <c r="O8841" t="s">
        <v>10707</v>
      </c>
      <c r="P8841" t="s">
        <v>10707</v>
      </c>
      <c r="Q8841" t="s">
        <v>13658</v>
      </c>
      <c r="R8841" t="s">
        <v>8481</v>
      </c>
      <c r="S8841" t="s">
        <v>108</v>
      </c>
      <c r="T8841" t="s">
        <v>347</v>
      </c>
      <c r="U8841" t="s">
        <v>348</v>
      </c>
      <c r="W8841" t="s">
        <v>13724</v>
      </c>
      <c r="X8841">
        <v>1</v>
      </c>
      <c r="Y8841">
        <v>4500</v>
      </c>
      <c r="Z8841">
        <v>0</v>
      </c>
      <c r="AA8841">
        <v>0</v>
      </c>
      <c r="AB8841">
        <v>548981</v>
      </c>
      <c r="AC8841" t="s">
        <v>178</v>
      </c>
      <c r="AD8841">
        <f>+VLOOKUP(T8841,items!$A$2:$D$1255,4,0)</f>
        <v>0</v>
      </c>
      <c r="AE8841">
        <f>+VLOOKUP(T8841,Tabla1[],5,0)</f>
        <v>0</v>
      </c>
      <c r="AF8841">
        <f t="shared" si="138"/>
        <v>11</v>
      </c>
    </row>
    <row r="8842" spans="1:32" x14ac:dyDescent="0.25">
      <c r="A8842">
        <v>108743</v>
      </c>
      <c r="B8842" t="s">
        <v>15175</v>
      </c>
      <c r="C8842" t="s">
        <v>33</v>
      </c>
      <c r="D8842">
        <v>0</v>
      </c>
      <c r="F8842" t="s">
        <v>175</v>
      </c>
      <c r="G8842" t="s">
        <v>13912</v>
      </c>
      <c r="H8842" t="s">
        <v>15176</v>
      </c>
      <c r="I8842" t="s">
        <v>37</v>
      </c>
      <c r="J8842" t="s">
        <v>37</v>
      </c>
      <c r="K8842" t="s">
        <v>37</v>
      </c>
      <c r="L8842" t="s">
        <v>37</v>
      </c>
      <c r="M8842" t="s">
        <v>12980</v>
      </c>
      <c r="N8842" t="s">
        <v>12573</v>
      </c>
      <c r="O8842" t="s">
        <v>10707</v>
      </c>
      <c r="P8842" t="s">
        <v>10707</v>
      </c>
      <c r="Q8842" t="s">
        <v>13658</v>
      </c>
      <c r="R8842" t="s">
        <v>8481</v>
      </c>
      <c r="S8842" t="s">
        <v>108</v>
      </c>
      <c r="T8842" t="s">
        <v>347</v>
      </c>
      <c r="U8842" t="s">
        <v>348</v>
      </c>
      <c r="W8842" t="s">
        <v>13724</v>
      </c>
      <c r="X8842">
        <v>1</v>
      </c>
      <c r="Y8842">
        <v>3500</v>
      </c>
      <c r="Z8842">
        <v>0</v>
      </c>
      <c r="AA8842">
        <v>0</v>
      </c>
      <c r="AB8842">
        <v>411736</v>
      </c>
      <c r="AC8842" t="s">
        <v>178</v>
      </c>
      <c r="AD8842">
        <f>+VLOOKUP(T8842,items!$A$2:$D$1255,4,0)</f>
        <v>0</v>
      </c>
      <c r="AE8842">
        <f>+VLOOKUP(T8842,Tabla1[],5,0)</f>
        <v>0</v>
      </c>
      <c r="AF8842">
        <f t="shared" si="138"/>
        <v>11</v>
      </c>
    </row>
    <row r="8843" spans="1:32" x14ac:dyDescent="0.25">
      <c r="A8843">
        <v>108743</v>
      </c>
      <c r="B8843" t="s">
        <v>15175</v>
      </c>
      <c r="C8843" t="s">
        <v>33</v>
      </c>
      <c r="D8843">
        <v>0</v>
      </c>
      <c r="F8843" t="s">
        <v>175</v>
      </c>
      <c r="G8843" t="s">
        <v>13912</v>
      </c>
      <c r="H8843" t="s">
        <v>15176</v>
      </c>
      <c r="I8843" t="s">
        <v>37</v>
      </c>
      <c r="J8843" t="s">
        <v>37</v>
      </c>
      <c r="K8843" t="s">
        <v>37</v>
      </c>
      <c r="L8843" t="s">
        <v>37</v>
      </c>
      <c r="M8843" t="s">
        <v>12980</v>
      </c>
      <c r="N8843" t="s">
        <v>12573</v>
      </c>
      <c r="O8843" t="s">
        <v>10707</v>
      </c>
      <c r="P8843" t="s">
        <v>10707</v>
      </c>
      <c r="Q8843" t="s">
        <v>13658</v>
      </c>
      <c r="R8843" t="s">
        <v>8481</v>
      </c>
      <c r="S8843" t="s">
        <v>108</v>
      </c>
      <c r="T8843" t="s">
        <v>347</v>
      </c>
      <c r="U8843" t="s">
        <v>348</v>
      </c>
      <c r="W8843" t="s">
        <v>13724</v>
      </c>
      <c r="X8843">
        <v>1</v>
      </c>
      <c r="Y8843">
        <v>3200</v>
      </c>
      <c r="Z8843">
        <v>0</v>
      </c>
      <c r="AA8843">
        <v>0</v>
      </c>
      <c r="AB8843">
        <v>411736</v>
      </c>
      <c r="AC8843" t="s">
        <v>178</v>
      </c>
      <c r="AD8843">
        <f>+VLOOKUP(T8843,items!$A$2:$D$1255,4,0)</f>
        <v>0</v>
      </c>
      <c r="AE8843">
        <f>+VLOOKUP(T8843,Tabla1[],5,0)</f>
        <v>0</v>
      </c>
      <c r="AF8843">
        <f t="shared" si="138"/>
        <v>11</v>
      </c>
    </row>
    <row r="8844" spans="1:32" x14ac:dyDescent="0.25">
      <c r="A8844">
        <v>108743</v>
      </c>
      <c r="B8844" t="s">
        <v>15175</v>
      </c>
      <c r="C8844" t="s">
        <v>33</v>
      </c>
      <c r="D8844">
        <v>0</v>
      </c>
      <c r="F8844" t="s">
        <v>175</v>
      </c>
      <c r="G8844" t="s">
        <v>13912</v>
      </c>
      <c r="H8844" t="s">
        <v>15176</v>
      </c>
      <c r="I8844" t="s">
        <v>37</v>
      </c>
      <c r="J8844" t="s">
        <v>37</v>
      </c>
      <c r="K8844" t="s">
        <v>37</v>
      </c>
      <c r="L8844" t="s">
        <v>37</v>
      </c>
      <c r="M8844" t="s">
        <v>12980</v>
      </c>
      <c r="N8844" t="s">
        <v>12573</v>
      </c>
      <c r="O8844" t="s">
        <v>10707</v>
      </c>
      <c r="P8844" t="s">
        <v>10707</v>
      </c>
      <c r="Q8844" t="s">
        <v>13658</v>
      </c>
      <c r="R8844" t="s">
        <v>8481</v>
      </c>
      <c r="S8844" t="s">
        <v>108</v>
      </c>
      <c r="T8844" t="s">
        <v>347</v>
      </c>
      <c r="U8844" t="s">
        <v>348</v>
      </c>
      <c r="W8844" t="s">
        <v>13724</v>
      </c>
      <c r="X8844">
        <v>1</v>
      </c>
      <c r="Y8844">
        <v>3200</v>
      </c>
      <c r="Z8844">
        <v>0</v>
      </c>
      <c r="AA8844">
        <v>0</v>
      </c>
      <c r="AB8844">
        <v>411736</v>
      </c>
      <c r="AC8844" t="s">
        <v>178</v>
      </c>
      <c r="AD8844">
        <f>+VLOOKUP(T8844,items!$A$2:$D$1255,4,0)</f>
        <v>0</v>
      </c>
      <c r="AE8844">
        <f>+VLOOKUP(T8844,Tabla1[],5,0)</f>
        <v>0</v>
      </c>
      <c r="AF8844">
        <f t="shared" si="138"/>
        <v>11</v>
      </c>
    </row>
    <row r="8845" spans="1:32" x14ac:dyDescent="0.25">
      <c r="A8845">
        <v>108743</v>
      </c>
      <c r="B8845" t="s">
        <v>15175</v>
      </c>
      <c r="C8845" t="s">
        <v>33</v>
      </c>
      <c r="D8845">
        <v>0</v>
      </c>
      <c r="F8845" t="s">
        <v>175</v>
      </c>
      <c r="G8845" t="s">
        <v>13912</v>
      </c>
      <c r="H8845" t="s">
        <v>15176</v>
      </c>
      <c r="I8845" t="s">
        <v>37</v>
      </c>
      <c r="J8845" t="s">
        <v>37</v>
      </c>
      <c r="K8845" t="s">
        <v>37</v>
      </c>
      <c r="L8845" t="s">
        <v>37</v>
      </c>
      <c r="M8845" t="s">
        <v>12980</v>
      </c>
      <c r="N8845" t="s">
        <v>12573</v>
      </c>
      <c r="O8845" t="s">
        <v>10707</v>
      </c>
      <c r="P8845" t="s">
        <v>10707</v>
      </c>
      <c r="Q8845" t="s">
        <v>13658</v>
      </c>
      <c r="R8845" t="s">
        <v>8481</v>
      </c>
      <c r="S8845" t="s">
        <v>108</v>
      </c>
      <c r="T8845" t="s">
        <v>1447</v>
      </c>
      <c r="U8845" t="s">
        <v>1448</v>
      </c>
      <c r="X8845">
        <v>1</v>
      </c>
      <c r="Y8845">
        <v>5200</v>
      </c>
      <c r="Z8845">
        <v>0</v>
      </c>
      <c r="AA8845">
        <v>0</v>
      </c>
      <c r="AB8845">
        <v>2351575</v>
      </c>
      <c r="AC8845" t="s">
        <v>178</v>
      </c>
      <c r="AD8845">
        <f>+VLOOKUP(T8845,items!$A$2:$D$1255,4,0)</f>
        <v>0</v>
      </c>
      <c r="AE8845">
        <f>+VLOOKUP(T8845,Tabla1[],5,0)</f>
        <v>0</v>
      </c>
      <c r="AF8845">
        <f t="shared" si="138"/>
        <v>11</v>
      </c>
    </row>
    <row r="8846" spans="1:32" x14ac:dyDescent="0.25">
      <c r="A8846">
        <v>108743</v>
      </c>
      <c r="B8846" t="s">
        <v>15175</v>
      </c>
      <c r="C8846" t="s">
        <v>33</v>
      </c>
      <c r="D8846">
        <v>0</v>
      </c>
      <c r="F8846" t="s">
        <v>175</v>
      </c>
      <c r="G8846" t="s">
        <v>13912</v>
      </c>
      <c r="H8846" t="s">
        <v>15176</v>
      </c>
      <c r="I8846" t="s">
        <v>37</v>
      </c>
      <c r="J8846" t="s">
        <v>37</v>
      </c>
      <c r="K8846" t="s">
        <v>37</v>
      </c>
      <c r="L8846" t="s">
        <v>37</v>
      </c>
      <c r="M8846" t="s">
        <v>12980</v>
      </c>
      <c r="N8846" t="s">
        <v>12573</v>
      </c>
      <c r="O8846" t="s">
        <v>10707</v>
      </c>
      <c r="P8846" t="s">
        <v>10707</v>
      </c>
      <c r="Q8846" t="s">
        <v>13658</v>
      </c>
      <c r="R8846" t="s">
        <v>8481</v>
      </c>
      <c r="S8846" t="s">
        <v>108</v>
      </c>
      <c r="T8846" t="s">
        <v>1447</v>
      </c>
      <c r="U8846" t="s">
        <v>1448</v>
      </c>
      <c r="W8846" t="s">
        <v>13724</v>
      </c>
      <c r="X8846">
        <v>1</v>
      </c>
      <c r="Y8846">
        <v>6300</v>
      </c>
      <c r="Z8846">
        <v>0</v>
      </c>
      <c r="AA8846">
        <v>0</v>
      </c>
      <c r="AB8846">
        <v>2639402</v>
      </c>
      <c r="AC8846" t="s">
        <v>178</v>
      </c>
      <c r="AD8846">
        <f>+VLOOKUP(T8846,items!$A$2:$D$1255,4,0)</f>
        <v>0</v>
      </c>
      <c r="AE8846">
        <f>+VLOOKUP(T8846,Tabla1[],5,0)</f>
        <v>0</v>
      </c>
      <c r="AF8846">
        <f t="shared" si="138"/>
        <v>11</v>
      </c>
    </row>
    <row r="8847" spans="1:32" x14ac:dyDescent="0.25">
      <c r="A8847">
        <v>108743</v>
      </c>
      <c r="B8847" t="s">
        <v>15175</v>
      </c>
      <c r="C8847" t="s">
        <v>33</v>
      </c>
      <c r="D8847">
        <v>0</v>
      </c>
      <c r="F8847" t="s">
        <v>175</v>
      </c>
      <c r="G8847" t="s">
        <v>13912</v>
      </c>
      <c r="H8847" t="s">
        <v>15176</v>
      </c>
      <c r="I8847" t="s">
        <v>37</v>
      </c>
      <c r="J8847" t="s">
        <v>37</v>
      </c>
      <c r="K8847" t="s">
        <v>37</v>
      </c>
      <c r="L8847" t="s">
        <v>37</v>
      </c>
      <c r="M8847" t="s">
        <v>12980</v>
      </c>
      <c r="N8847" t="s">
        <v>12573</v>
      </c>
      <c r="O8847" t="s">
        <v>10707</v>
      </c>
      <c r="P8847" t="s">
        <v>10707</v>
      </c>
      <c r="Q8847" t="s">
        <v>13658</v>
      </c>
      <c r="R8847" t="s">
        <v>8481</v>
      </c>
      <c r="S8847" t="s">
        <v>108</v>
      </c>
      <c r="T8847" t="s">
        <v>1447</v>
      </c>
      <c r="U8847" t="s">
        <v>1448</v>
      </c>
      <c r="X8847">
        <v>1</v>
      </c>
      <c r="Y8847">
        <v>4900</v>
      </c>
      <c r="Z8847">
        <v>0</v>
      </c>
      <c r="AA8847">
        <v>0</v>
      </c>
      <c r="AB8847">
        <v>2351575</v>
      </c>
      <c r="AC8847" t="s">
        <v>178</v>
      </c>
      <c r="AD8847">
        <f>+VLOOKUP(T8847,items!$A$2:$D$1255,4,0)</f>
        <v>0</v>
      </c>
      <c r="AE8847">
        <f>+VLOOKUP(T8847,Tabla1[],5,0)</f>
        <v>0</v>
      </c>
      <c r="AF8847">
        <f t="shared" si="138"/>
        <v>11</v>
      </c>
    </row>
    <row r="8848" spans="1:32" x14ac:dyDescent="0.25">
      <c r="A8848">
        <v>108743</v>
      </c>
      <c r="B8848" t="s">
        <v>15175</v>
      </c>
      <c r="C8848" t="s">
        <v>33</v>
      </c>
      <c r="D8848">
        <v>0</v>
      </c>
      <c r="F8848" t="s">
        <v>175</v>
      </c>
      <c r="G8848" t="s">
        <v>13912</v>
      </c>
      <c r="H8848" t="s">
        <v>15176</v>
      </c>
      <c r="I8848" t="s">
        <v>37</v>
      </c>
      <c r="J8848" t="s">
        <v>37</v>
      </c>
      <c r="K8848" t="s">
        <v>37</v>
      </c>
      <c r="L8848" t="s">
        <v>37</v>
      </c>
      <c r="M8848" t="s">
        <v>12980</v>
      </c>
      <c r="N8848" t="s">
        <v>12573</v>
      </c>
      <c r="O8848" t="s">
        <v>10707</v>
      </c>
      <c r="P8848" t="s">
        <v>10707</v>
      </c>
      <c r="Q8848" t="s">
        <v>13658</v>
      </c>
      <c r="R8848" t="s">
        <v>8481</v>
      </c>
      <c r="S8848" t="s">
        <v>108</v>
      </c>
      <c r="T8848" t="s">
        <v>1447</v>
      </c>
      <c r="U8848" t="s">
        <v>1448</v>
      </c>
      <c r="X8848">
        <v>1</v>
      </c>
      <c r="Y8848">
        <v>4750</v>
      </c>
      <c r="Z8848">
        <v>0</v>
      </c>
      <c r="AA8848">
        <v>0</v>
      </c>
      <c r="AB8848">
        <v>2351575</v>
      </c>
      <c r="AC8848" t="s">
        <v>178</v>
      </c>
      <c r="AD8848">
        <f>+VLOOKUP(T8848,items!$A$2:$D$1255,4,0)</f>
        <v>0</v>
      </c>
      <c r="AE8848">
        <f>+VLOOKUP(T8848,Tabla1[],5,0)</f>
        <v>0</v>
      </c>
      <c r="AF8848">
        <f t="shared" si="138"/>
        <v>11</v>
      </c>
    </row>
    <row r="8849" spans="1:32" x14ac:dyDescent="0.25">
      <c r="A8849">
        <v>108743</v>
      </c>
      <c r="B8849" t="s">
        <v>15175</v>
      </c>
      <c r="C8849" t="s">
        <v>33</v>
      </c>
      <c r="D8849">
        <v>0</v>
      </c>
      <c r="F8849" t="s">
        <v>175</v>
      </c>
      <c r="G8849" t="s">
        <v>13912</v>
      </c>
      <c r="H8849" t="s">
        <v>15176</v>
      </c>
      <c r="I8849" t="s">
        <v>37</v>
      </c>
      <c r="J8849" t="s">
        <v>37</v>
      </c>
      <c r="K8849" t="s">
        <v>37</v>
      </c>
      <c r="L8849" t="s">
        <v>37</v>
      </c>
      <c r="M8849" t="s">
        <v>12980</v>
      </c>
      <c r="N8849" t="s">
        <v>12573</v>
      </c>
      <c r="O8849" t="s">
        <v>10707</v>
      </c>
      <c r="P8849" t="s">
        <v>10707</v>
      </c>
      <c r="Q8849" t="s">
        <v>13658</v>
      </c>
      <c r="R8849" t="s">
        <v>8481</v>
      </c>
      <c r="S8849" t="s">
        <v>108</v>
      </c>
      <c r="T8849" t="s">
        <v>1447</v>
      </c>
      <c r="U8849" t="s">
        <v>1448</v>
      </c>
      <c r="X8849">
        <v>1</v>
      </c>
      <c r="Y8849">
        <v>6500</v>
      </c>
      <c r="Z8849">
        <v>0</v>
      </c>
      <c r="AA8849">
        <v>0</v>
      </c>
      <c r="AB8849">
        <v>2639402</v>
      </c>
      <c r="AC8849" t="s">
        <v>178</v>
      </c>
      <c r="AD8849">
        <f>+VLOOKUP(T8849,items!$A$2:$D$1255,4,0)</f>
        <v>0</v>
      </c>
      <c r="AE8849">
        <f>+VLOOKUP(T8849,Tabla1[],5,0)</f>
        <v>0</v>
      </c>
      <c r="AF8849">
        <f t="shared" si="138"/>
        <v>11</v>
      </c>
    </row>
    <row r="8850" spans="1:32" x14ac:dyDescent="0.25">
      <c r="A8850">
        <v>108743</v>
      </c>
      <c r="B8850" t="s">
        <v>15175</v>
      </c>
      <c r="C8850" t="s">
        <v>33</v>
      </c>
      <c r="D8850">
        <v>0</v>
      </c>
      <c r="F8850" t="s">
        <v>175</v>
      </c>
      <c r="G8850" t="s">
        <v>13912</v>
      </c>
      <c r="H8850" t="s">
        <v>15176</v>
      </c>
      <c r="I8850" t="s">
        <v>37</v>
      </c>
      <c r="J8850" t="s">
        <v>37</v>
      </c>
      <c r="K8850" t="s">
        <v>37</v>
      </c>
      <c r="L8850" t="s">
        <v>37</v>
      </c>
      <c r="M8850" t="s">
        <v>12980</v>
      </c>
      <c r="N8850" t="s">
        <v>12573</v>
      </c>
      <c r="O8850" t="s">
        <v>10707</v>
      </c>
      <c r="P8850" t="s">
        <v>10707</v>
      </c>
      <c r="Q8850" t="s">
        <v>13658</v>
      </c>
      <c r="R8850" t="s">
        <v>8481</v>
      </c>
      <c r="S8850" t="s">
        <v>108</v>
      </c>
      <c r="T8850" t="s">
        <v>1447</v>
      </c>
      <c r="U8850" t="s">
        <v>1448</v>
      </c>
      <c r="X8850">
        <v>1</v>
      </c>
      <c r="Y8850">
        <v>4900</v>
      </c>
      <c r="Z8850">
        <v>0</v>
      </c>
      <c r="AA8850">
        <v>0</v>
      </c>
      <c r="AB8850">
        <v>2351575</v>
      </c>
      <c r="AC8850" t="s">
        <v>178</v>
      </c>
      <c r="AD8850">
        <f>+VLOOKUP(T8850,items!$A$2:$D$1255,4,0)</f>
        <v>0</v>
      </c>
      <c r="AE8850">
        <f>+VLOOKUP(T8850,Tabla1[],5,0)</f>
        <v>0</v>
      </c>
      <c r="AF8850">
        <f t="shared" si="138"/>
        <v>11</v>
      </c>
    </row>
    <row r="8851" spans="1:32" x14ac:dyDescent="0.25">
      <c r="A8851">
        <v>108743</v>
      </c>
      <c r="B8851" t="s">
        <v>15175</v>
      </c>
      <c r="C8851" t="s">
        <v>33</v>
      </c>
      <c r="D8851">
        <v>0</v>
      </c>
      <c r="F8851" t="s">
        <v>175</v>
      </c>
      <c r="G8851" t="s">
        <v>13912</v>
      </c>
      <c r="H8851" t="s">
        <v>15176</v>
      </c>
      <c r="I8851" t="s">
        <v>37</v>
      </c>
      <c r="J8851" t="s">
        <v>37</v>
      </c>
      <c r="K8851" t="s">
        <v>37</v>
      </c>
      <c r="L8851" t="s">
        <v>37</v>
      </c>
      <c r="M8851" t="s">
        <v>12980</v>
      </c>
      <c r="N8851" t="s">
        <v>12573</v>
      </c>
      <c r="O8851" t="s">
        <v>10707</v>
      </c>
      <c r="P8851" t="s">
        <v>10707</v>
      </c>
      <c r="Q8851" t="s">
        <v>13658</v>
      </c>
      <c r="R8851" t="s">
        <v>8481</v>
      </c>
      <c r="S8851" t="s">
        <v>108</v>
      </c>
      <c r="T8851" t="s">
        <v>2640</v>
      </c>
      <c r="U8851" t="s">
        <v>2641</v>
      </c>
      <c r="W8851" t="s">
        <v>13724</v>
      </c>
      <c r="X8851">
        <v>1</v>
      </c>
      <c r="Y8851">
        <v>6500</v>
      </c>
      <c r="Z8851">
        <v>0</v>
      </c>
      <c r="AA8851">
        <v>0</v>
      </c>
      <c r="AB8851">
        <v>1596147</v>
      </c>
      <c r="AC8851" t="s">
        <v>178</v>
      </c>
      <c r="AD8851">
        <f>+VLOOKUP(T8851,items!$A$2:$D$1255,4,0)</f>
        <v>0</v>
      </c>
      <c r="AE8851">
        <f>+VLOOKUP(T8851,Tabla1[],5,0)</f>
        <v>0</v>
      </c>
      <c r="AF8851">
        <f t="shared" si="138"/>
        <v>11</v>
      </c>
    </row>
    <row r="8852" spans="1:32" x14ac:dyDescent="0.25">
      <c r="A8852">
        <v>108743</v>
      </c>
      <c r="B8852" t="s">
        <v>15175</v>
      </c>
      <c r="C8852" t="s">
        <v>33</v>
      </c>
      <c r="D8852">
        <v>0</v>
      </c>
      <c r="F8852" t="s">
        <v>175</v>
      </c>
      <c r="G8852" t="s">
        <v>13912</v>
      </c>
      <c r="H8852" t="s">
        <v>15176</v>
      </c>
      <c r="I8852" t="s">
        <v>37</v>
      </c>
      <c r="J8852" t="s">
        <v>37</v>
      </c>
      <c r="K8852" t="s">
        <v>37</v>
      </c>
      <c r="L8852" t="s">
        <v>37</v>
      </c>
      <c r="M8852" t="s">
        <v>12980</v>
      </c>
      <c r="N8852" t="s">
        <v>12573</v>
      </c>
      <c r="O8852" t="s">
        <v>10707</v>
      </c>
      <c r="P8852" t="s">
        <v>10707</v>
      </c>
      <c r="Q8852" t="s">
        <v>13658</v>
      </c>
      <c r="R8852" t="s">
        <v>8481</v>
      </c>
      <c r="S8852" t="s">
        <v>108</v>
      </c>
      <c r="T8852" t="s">
        <v>2640</v>
      </c>
      <c r="U8852" t="s">
        <v>2641</v>
      </c>
      <c r="W8852" t="s">
        <v>13724</v>
      </c>
      <c r="X8852">
        <v>1</v>
      </c>
      <c r="Y8852">
        <v>6300</v>
      </c>
      <c r="Z8852">
        <v>0</v>
      </c>
      <c r="AA8852">
        <v>0</v>
      </c>
      <c r="AB8852">
        <v>1596147</v>
      </c>
      <c r="AC8852" t="s">
        <v>178</v>
      </c>
      <c r="AD8852">
        <f>+VLOOKUP(T8852,items!$A$2:$D$1255,4,0)</f>
        <v>0</v>
      </c>
      <c r="AE8852">
        <f>+VLOOKUP(T8852,Tabla1[],5,0)</f>
        <v>0</v>
      </c>
      <c r="AF8852">
        <f t="shared" si="138"/>
        <v>11</v>
      </c>
    </row>
    <row r="8853" spans="1:32" x14ac:dyDescent="0.25">
      <c r="A8853">
        <v>108743</v>
      </c>
      <c r="B8853" t="s">
        <v>15175</v>
      </c>
      <c r="C8853" t="s">
        <v>33</v>
      </c>
      <c r="D8853">
        <v>0</v>
      </c>
      <c r="F8853" t="s">
        <v>175</v>
      </c>
      <c r="G8853" t="s">
        <v>13912</v>
      </c>
      <c r="H8853" t="s">
        <v>15176</v>
      </c>
      <c r="I8853" t="s">
        <v>37</v>
      </c>
      <c r="J8853" t="s">
        <v>37</v>
      </c>
      <c r="K8853" t="s">
        <v>37</v>
      </c>
      <c r="L8853" t="s">
        <v>37</v>
      </c>
      <c r="M8853" t="s">
        <v>12980</v>
      </c>
      <c r="N8853" t="s">
        <v>12573</v>
      </c>
      <c r="O8853" t="s">
        <v>10707</v>
      </c>
      <c r="P8853" t="s">
        <v>10707</v>
      </c>
      <c r="Q8853" t="s">
        <v>13658</v>
      </c>
      <c r="R8853" t="s">
        <v>8481</v>
      </c>
      <c r="S8853" t="s">
        <v>108</v>
      </c>
      <c r="T8853" t="s">
        <v>8937</v>
      </c>
      <c r="U8853" t="s">
        <v>13092</v>
      </c>
      <c r="X8853">
        <v>1</v>
      </c>
      <c r="Y8853">
        <v>0</v>
      </c>
      <c r="Z8853">
        <v>0</v>
      </c>
      <c r="AA8853">
        <v>0</v>
      </c>
      <c r="AB8853">
        <v>2500000</v>
      </c>
      <c r="AC8853" t="s">
        <v>178</v>
      </c>
      <c r="AD8853">
        <f>+VLOOKUP(T8853,items!$A$2:$D$1255,4,0)</f>
        <v>0</v>
      </c>
      <c r="AE8853">
        <f>+VLOOKUP(T8853,Tabla1[],5,0)</f>
        <v>0</v>
      </c>
      <c r="AF8853">
        <f t="shared" si="138"/>
        <v>11</v>
      </c>
    </row>
    <row r="8854" spans="1:32" x14ac:dyDescent="0.25">
      <c r="A8854">
        <v>108743</v>
      </c>
      <c r="B8854" t="s">
        <v>15175</v>
      </c>
      <c r="C8854" t="s">
        <v>33</v>
      </c>
      <c r="D8854">
        <v>0</v>
      </c>
      <c r="F8854" t="s">
        <v>175</v>
      </c>
      <c r="G8854" t="s">
        <v>13912</v>
      </c>
      <c r="H8854" t="s">
        <v>15176</v>
      </c>
      <c r="I8854" t="s">
        <v>37</v>
      </c>
      <c r="J8854" t="s">
        <v>37</v>
      </c>
      <c r="K8854" t="s">
        <v>37</v>
      </c>
      <c r="L8854" t="s">
        <v>37</v>
      </c>
      <c r="M8854" t="s">
        <v>12980</v>
      </c>
      <c r="N8854" t="s">
        <v>12573</v>
      </c>
      <c r="O8854" t="s">
        <v>10707</v>
      </c>
      <c r="P8854" t="s">
        <v>10707</v>
      </c>
      <c r="Q8854" t="s">
        <v>13658</v>
      </c>
      <c r="R8854" t="s">
        <v>8481</v>
      </c>
      <c r="S8854" t="s">
        <v>108</v>
      </c>
      <c r="T8854" t="s">
        <v>1519</v>
      </c>
      <c r="U8854" t="s">
        <v>1520</v>
      </c>
      <c r="V8854" t="s">
        <v>244</v>
      </c>
      <c r="W8854" t="s">
        <v>13724</v>
      </c>
      <c r="X8854">
        <v>1</v>
      </c>
      <c r="Y8854">
        <v>6300</v>
      </c>
      <c r="Z8854">
        <v>0</v>
      </c>
      <c r="AA8854">
        <v>6500</v>
      </c>
      <c r="AB8854">
        <v>15352324</v>
      </c>
      <c r="AC8854" t="s">
        <v>178</v>
      </c>
      <c r="AD8854" t="str">
        <f>+VLOOKUP(T8854,items!$A$2:$D$1255,4,0)</f>
        <v>PERGOLA</v>
      </c>
      <c r="AE8854" t="str">
        <f>+VLOOKUP(T8854,Tabla1[],5,0)</f>
        <v>PERGOLITE</v>
      </c>
      <c r="AF8854">
        <f t="shared" si="138"/>
        <v>11</v>
      </c>
    </row>
    <row r="8855" spans="1:32" x14ac:dyDescent="0.25">
      <c r="A8855">
        <v>108743</v>
      </c>
      <c r="B8855" t="s">
        <v>15175</v>
      </c>
      <c r="C8855" t="s">
        <v>33</v>
      </c>
      <c r="D8855">
        <v>0</v>
      </c>
      <c r="F8855" t="s">
        <v>175</v>
      </c>
      <c r="G8855" t="s">
        <v>13912</v>
      </c>
      <c r="H8855" t="s">
        <v>15176</v>
      </c>
      <c r="I8855" t="s">
        <v>37</v>
      </c>
      <c r="J8855" t="s">
        <v>37</v>
      </c>
      <c r="K8855" t="s">
        <v>37</v>
      </c>
      <c r="L8855" t="s">
        <v>37</v>
      </c>
      <c r="M8855" t="s">
        <v>12980</v>
      </c>
      <c r="N8855" t="s">
        <v>12573</v>
      </c>
      <c r="O8855" t="s">
        <v>10707</v>
      </c>
      <c r="P8855" t="s">
        <v>10707</v>
      </c>
      <c r="Q8855" t="s">
        <v>13658</v>
      </c>
      <c r="R8855" t="s">
        <v>8481</v>
      </c>
      <c r="S8855" t="s">
        <v>108</v>
      </c>
      <c r="T8855" t="s">
        <v>1519</v>
      </c>
      <c r="U8855" t="s">
        <v>1520</v>
      </c>
      <c r="V8855" t="s">
        <v>244</v>
      </c>
      <c r="W8855" t="s">
        <v>13724</v>
      </c>
      <c r="X8855">
        <v>1</v>
      </c>
      <c r="Y8855">
        <v>3500</v>
      </c>
      <c r="Z8855">
        <v>0</v>
      </c>
      <c r="AA8855">
        <v>6300</v>
      </c>
      <c r="AB8855">
        <v>9568762</v>
      </c>
      <c r="AC8855" t="s">
        <v>178</v>
      </c>
      <c r="AD8855" t="str">
        <f>+VLOOKUP(T8855,items!$A$2:$D$1255,4,0)</f>
        <v>PERGOLA</v>
      </c>
      <c r="AE8855" t="str">
        <f>+VLOOKUP(T8855,Tabla1[],5,0)</f>
        <v>PERGOLITE</v>
      </c>
      <c r="AF8855">
        <f t="shared" si="138"/>
        <v>11</v>
      </c>
    </row>
    <row r="8856" spans="1:32" x14ac:dyDescent="0.25">
      <c r="A8856">
        <v>108743</v>
      </c>
      <c r="B8856" t="s">
        <v>15175</v>
      </c>
      <c r="C8856" t="s">
        <v>33</v>
      </c>
      <c r="D8856">
        <v>0</v>
      </c>
      <c r="F8856" t="s">
        <v>175</v>
      </c>
      <c r="G8856" t="s">
        <v>13912</v>
      </c>
      <c r="H8856" t="s">
        <v>15176</v>
      </c>
      <c r="I8856" t="s">
        <v>37</v>
      </c>
      <c r="J8856" t="s">
        <v>37</v>
      </c>
      <c r="K8856" t="s">
        <v>37</v>
      </c>
      <c r="L8856" t="s">
        <v>37</v>
      </c>
      <c r="M8856" t="s">
        <v>12980</v>
      </c>
      <c r="N8856" t="s">
        <v>12573</v>
      </c>
      <c r="O8856" t="s">
        <v>10707</v>
      </c>
      <c r="P8856" t="s">
        <v>10707</v>
      </c>
      <c r="Q8856" t="s">
        <v>13658</v>
      </c>
      <c r="R8856" t="s">
        <v>8481</v>
      </c>
      <c r="S8856" t="s">
        <v>108</v>
      </c>
      <c r="T8856" t="s">
        <v>1519</v>
      </c>
      <c r="U8856" t="s">
        <v>1520</v>
      </c>
      <c r="V8856" t="s">
        <v>244</v>
      </c>
      <c r="W8856" t="s">
        <v>13724</v>
      </c>
      <c r="X8856">
        <v>1</v>
      </c>
      <c r="Y8856">
        <v>3200</v>
      </c>
      <c r="Z8856">
        <v>0</v>
      </c>
      <c r="AA8856">
        <v>5200</v>
      </c>
      <c r="AB8856">
        <v>8517578</v>
      </c>
      <c r="AC8856" t="s">
        <v>178</v>
      </c>
      <c r="AD8856" t="str">
        <f>+VLOOKUP(T8856,items!$A$2:$D$1255,4,0)</f>
        <v>PERGOLA</v>
      </c>
      <c r="AE8856" t="str">
        <f>+VLOOKUP(T8856,Tabla1[],5,0)</f>
        <v>PERGOLITE</v>
      </c>
      <c r="AF8856">
        <f t="shared" si="138"/>
        <v>11</v>
      </c>
    </row>
    <row r="8857" spans="1:32" x14ac:dyDescent="0.25">
      <c r="A8857">
        <v>108743</v>
      </c>
      <c r="B8857" t="s">
        <v>15175</v>
      </c>
      <c r="C8857" t="s">
        <v>33</v>
      </c>
      <c r="D8857">
        <v>0</v>
      </c>
      <c r="F8857" t="s">
        <v>175</v>
      </c>
      <c r="G8857" t="s">
        <v>13912</v>
      </c>
      <c r="H8857" t="s">
        <v>15176</v>
      </c>
      <c r="I8857" t="s">
        <v>37</v>
      </c>
      <c r="J8857" t="s">
        <v>37</v>
      </c>
      <c r="K8857" t="s">
        <v>37</v>
      </c>
      <c r="L8857" t="s">
        <v>37</v>
      </c>
      <c r="M8857" t="s">
        <v>12980</v>
      </c>
      <c r="N8857" t="s">
        <v>12573</v>
      </c>
      <c r="O8857" t="s">
        <v>10707</v>
      </c>
      <c r="P8857" t="s">
        <v>10707</v>
      </c>
      <c r="Q8857" t="s">
        <v>13658</v>
      </c>
      <c r="R8857" t="s">
        <v>8481</v>
      </c>
      <c r="S8857" t="s">
        <v>108</v>
      </c>
      <c r="T8857" t="s">
        <v>1519</v>
      </c>
      <c r="U8857" t="s">
        <v>1520</v>
      </c>
      <c r="V8857" t="s">
        <v>244</v>
      </c>
      <c r="X8857">
        <v>1</v>
      </c>
      <c r="Y8857">
        <v>3200</v>
      </c>
      <c r="Z8857">
        <v>0</v>
      </c>
      <c r="AA8857">
        <v>4900</v>
      </c>
      <c r="AB8857">
        <v>7329592</v>
      </c>
      <c r="AC8857" t="s">
        <v>178</v>
      </c>
      <c r="AD8857" t="str">
        <f>+VLOOKUP(T8857,items!$A$2:$D$1255,4,0)</f>
        <v>PERGOLA</v>
      </c>
      <c r="AE8857" t="str">
        <f>+VLOOKUP(T8857,Tabla1[],5,0)</f>
        <v>PERGOLITE</v>
      </c>
      <c r="AF8857">
        <f t="shared" si="138"/>
        <v>11</v>
      </c>
    </row>
    <row r="8858" spans="1:32" x14ac:dyDescent="0.25">
      <c r="A8858">
        <v>108743</v>
      </c>
      <c r="B8858" t="s">
        <v>15175</v>
      </c>
      <c r="C8858" t="s">
        <v>33</v>
      </c>
      <c r="D8858">
        <v>0</v>
      </c>
      <c r="F8858" t="s">
        <v>175</v>
      </c>
      <c r="G8858" t="s">
        <v>13912</v>
      </c>
      <c r="H8858" t="s">
        <v>15176</v>
      </c>
      <c r="I8858" t="s">
        <v>37</v>
      </c>
      <c r="J8858" t="s">
        <v>37</v>
      </c>
      <c r="K8858" t="s">
        <v>37</v>
      </c>
      <c r="L8858" t="s">
        <v>37</v>
      </c>
      <c r="M8858" t="s">
        <v>12980</v>
      </c>
      <c r="N8858" t="s">
        <v>12573</v>
      </c>
      <c r="O8858" t="s">
        <v>10707</v>
      </c>
      <c r="P8858" t="s">
        <v>10707</v>
      </c>
      <c r="Q8858" t="s">
        <v>13658</v>
      </c>
      <c r="R8858" t="s">
        <v>8481</v>
      </c>
      <c r="S8858" t="s">
        <v>108</v>
      </c>
      <c r="T8858" t="s">
        <v>1519</v>
      </c>
      <c r="U8858" t="s">
        <v>1520</v>
      </c>
      <c r="V8858" t="s">
        <v>244</v>
      </c>
      <c r="X8858">
        <v>1</v>
      </c>
      <c r="Y8858">
        <v>3200</v>
      </c>
      <c r="Z8858">
        <v>0</v>
      </c>
      <c r="AA8858">
        <v>4900</v>
      </c>
      <c r="AB8858">
        <v>7329592</v>
      </c>
      <c r="AC8858" t="s">
        <v>178</v>
      </c>
      <c r="AD8858" t="str">
        <f>+VLOOKUP(T8858,items!$A$2:$D$1255,4,0)</f>
        <v>PERGOLA</v>
      </c>
      <c r="AE8858" t="str">
        <f>+VLOOKUP(T8858,Tabla1[],5,0)</f>
        <v>PERGOLITE</v>
      </c>
      <c r="AF8858">
        <f t="shared" si="138"/>
        <v>11</v>
      </c>
    </row>
    <row r="8859" spans="1:32" x14ac:dyDescent="0.25">
      <c r="A8859">
        <v>108743</v>
      </c>
      <c r="B8859" t="s">
        <v>15175</v>
      </c>
      <c r="C8859" t="s">
        <v>33</v>
      </c>
      <c r="D8859">
        <v>0</v>
      </c>
      <c r="F8859" t="s">
        <v>175</v>
      </c>
      <c r="G8859" t="s">
        <v>13912</v>
      </c>
      <c r="H8859" t="s">
        <v>15176</v>
      </c>
      <c r="I8859" t="s">
        <v>37</v>
      </c>
      <c r="J8859" t="s">
        <v>37</v>
      </c>
      <c r="K8859" t="s">
        <v>37</v>
      </c>
      <c r="L8859" t="s">
        <v>37</v>
      </c>
      <c r="M8859" t="s">
        <v>12980</v>
      </c>
      <c r="N8859" t="s">
        <v>12573</v>
      </c>
      <c r="O8859" t="s">
        <v>10707</v>
      </c>
      <c r="P8859" t="s">
        <v>10707</v>
      </c>
      <c r="Q8859" t="s">
        <v>13658</v>
      </c>
      <c r="R8859" t="s">
        <v>8481</v>
      </c>
      <c r="S8859" t="s">
        <v>108</v>
      </c>
      <c r="T8859" t="s">
        <v>1519</v>
      </c>
      <c r="U8859" t="s">
        <v>1520</v>
      </c>
      <c r="V8859" t="s">
        <v>244</v>
      </c>
      <c r="W8859" t="s">
        <v>13724</v>
      </c>
      <c r="X8859">
        <v>1</v>
      </c>
      <c r="Y8859">
        <v>4500</v>
      </c>
      <c r="Z8859">
        <v>0</v>
      </c>
      <c r="AA8859">
        <v>4750</v>
      </c>
      <c r="AB8859">
        <v>9449945</v>
      </c>
      <c r="AC8859" t="s">
        <v>178</v>
      </c>
      <c r="AD8859" t="str">
        <f>+VLOOKUP(T8859,items!$A$2:$D$1255,4,0)</f>
        <v>PERGOLA</v>
      </c>
      <c r="AE8859" t="str">
        <f>+VLOOKUP(T8859,Tabla1[],5,0)</f>
        <v>PERGOLITE</v>
      </c>
      <c r="AF8859">
        <f t="shared" si="138"/>
        <v>11</v>
      </c>
    </row>
    <row r="8860" spans="1:32" x14ac:dyDescent="0.25">
      <c r="A8860">
        <v>108743</v>
      </c>
      <c r="B8860" t="s">
        <v>15175</v>
      </c>
      <c r="C8860" t="s">
        <v>33</v>
      </c>
      <c r="D8860">
        <v>0</v>
      </c>
      <c r="F8860" t="s">
        <v>175</v>
      </c>
      <c r="G8860" t="s">
        <v>13912</v>
      </c>
      <c r="H8860" t="s">
        <v>15176</v>
      </c>
      <c r="I8860" t="s">
        <v>37</v>
      </c>
      <c r="J8860" t="s">
        <v>37</v>
      </c>
      <c r="K8860" t="s">
        <v>37</v>
      </c>
      <c r="L8860" t="s">
        <v>37</v>
      </c>
      <c r="M8860" t="s">
        <v>12980</v>
      </c>
      <c r="N8860" t="s">
        <v>12573</v>
      </c>
      <c r="O8860" t="s">
        <v>10707</v>
      </c>
      <c r="P8860" t="s">
        <v>10707</v>
      </c>
      <c r="Q8860" t="s">
        <v>13658</v>
      </c>
      <c r="R8860" t="s">
        <v>8481</v>
      </c>
      <c r="S8860" t="s">
        <v>108</v>
      </c>
      <c r="T8860" t="s">
        <v>2095</v>
      </c>
      <c r="U8860" t="s">
        <v>2096</v>
      </c>
      <c r="W8860" t="s">
        <v>13724</v>
      </c>
      <c r="X8860">
        <v>2</v>
      </c>
      <c r="Y8860">
        <v>0</v>
      </c>
      <c r="Z8860">
        <v>0</v>
      </c>
      <c r="AA8860">
        <v>500</v>
      </c>
      <c r="AB8860">
        <v>1136574</v>
      </c>
      <c r="AC8860" t="s">
        <v>178</v>
      </c>
      <c r="AD8860">
        <f>+VLOOKUP(T8860,items!$A$2:$D$1255,4,0)</f>
        <v>0</v>
      </c>
      <c r="AE8860">
        <f>+VLOOKUP(T8860,Tabla1[],5,0)</f>
        <v>0</v>
      </c>
      <c r="AF8860">
        <f t="shared" si="138"/>
        <v>11</v>
      </c>
    </row>
    <row r="8861" spans="1:32" x14ac:dyDescent="0.25">
      <c r="A8861">
        <v>108743</v>
      </c>
      <c r="B8861" t="s">
        <v>15175</v>
      </c>
      <c r="C8861" t="s">
        <v>33</v>
      </c>
      <c r="D8861">
        <v>0</v>
      </c>
      <c r="F8861" t="s">
        <v>175</v>
      </c>
      <c r="G8861" t="s">
        <v>13912</v>
      </c>
      <c r="H8861" t="s">
        <v>15176</v>
      </c>
      <c r="I8861" t="s">
        <v>37</v>
      </c>
      <c r="J8861" t="s">
        <v>37</v>
      </c>
      <c r="K8861" t="s">
        <v>37</v>
      </c>
      <c r="L8861" t="s">
        <v>37</v>
      </c>
      <c r="M8861" t="s">
        <v>12980</v>
      </c>
      <c r="N8861" t="s">
        <v>12573</v>
      </c>
      <c r="O8861" t="s">
        <v>10707</v>
      </c>
      <c r="P8861" t="s">
        <v>10707</v>
      </c>
      <c r="Q8861" t="s">
        <v>13658</v>
      </c>
      <c r="R8861" t="s">
        <v>8481</v>
      </c>
      <c r="S8861" t="s">
        <v>108</v>
      </c>
      <c r="T8861" t="s">
        <v>2095</v>
      </c>
      <c r="U8861" t="s">
        <v>2096</v>
      </c>
      <c r="W8861" t="s">
        <v>13724</v>
      </c>
      <c r="X8861">
        <v>1</v>
      </c>
      <c r="Y8861">
        <v>0</v>
      </c>
      <c r="Z8861">
        <v>0</v>
      </c>
      <c r="AA8861">
        <v>500</v>
      </c>
      <c r="AB8861">
        <v>568287</v>
      </c>
      <c r="AC8861" t="s">
        <v>178</v>
      </c>
      <c r="AD8861">
        <f>+VLOOKUP(T8861,items!$A$2:$D$1255,4,0)</f>
        <v>0</v>
      </c>
      <c r="AE8861">
        <f>+VLOOKUP(T8861,Tabla1[],5,0)</f>
        <v>0</v>
      </c>
      <c r="AF8861">
        <f t="shared" si="138"/>
        <v>11</v>
      </c>
    </row>
    <row r="8862" spans="1:32" x14ac:dyDescent="0.25">
      <c r="A8862">
        <v>108743</v>
      </c>
      <c r="B8862" t="s">
        <v>15175</v>
      </c>
      <c r="C8862" t="s">
        <v>33</v>
      </c>
      <c r="D8862">
        <v>0</v>
      </c>
      <c r="F8862" t="s">
        <v>175</v>
      </c>
      <c r="G8862" t="s">
        <v>13912</v>
      </c>
      <c r="H8862" t="s">
        <v>15176</v>
      </c>
      <c r="I8862" t="s">
        <v>37</v>
      </c>
      <c r="J8862" t="s">
        <v>37</v>
      </c>
      <c r="K8862" t="s">
        <v>37</v>
      </c>
      <c r="L8862" t="s">
        <v>37</v>
      </c>
      <c r="M8862" t="s">
        <v>12980</v>
      </c>
      <c r="N8862" t="s">
        <v>12573</v>
      </c>
      <c r="O8862" t="s">
        <v>10707</v>
      </c>
      <c r="P8862" t="s">
        <v>10707</v>
      </c>
      <c r="Q8862" t="s">
        <v>13658</v>
      </c>
      <c r="R8862" t="s">
        <v>8481</v>
      </c>
      <c r="S8862" t="s">
        <v>108</v>
      </c>
      <c r="T8862" t="s">
        <v>2095</v>
      </c>
      <c r="U8862" t="s">
        <v>2096</v>
      </c>
      <c r="W8862" t="s">
        <v>13724</v>
      </c>
      <c r="X8862">
        <v>1</v>
      </c>
      <c r="Y8862">
        <v>0</v>
      </c>
      <c r="Z8862">
        <v>0</v>
      </c>
      <c r="AA8862">
        <v>500</v>
      </c>
      <c r="AB8862">
        <v>568287</v>
      </c>
      <c r="AC8862" t="s">
        <v>178</v>
      </c>
      <c r="AD8862">
        <f>+VLOOKUP(T8862,items!$A$2:$D$1255,4,0)</f>
        <v>0</v>
      </c>
      <c r="AE8862">
        <f>+VLOOKUP(T8862,Tabla1[],5,0)</f>
        <v>0</v>
      </c>
      <c r="AF8862">
        <f t="shared" si="138"/>
        <v>11</v>
      </c>
    </row>
    <row r="8863" spans="1:32" x14ac:dyDescent="0.25">
      <c r="A8863">
        <v>108743</v>
      </c>
      <c r="B8863" t="s">
        <v>15175</v>
      </c>
      <c r="C8863" t="s">
        <v>33</v>
      </c>
      <c r="D8863">
        <v>0</v>
      </c>
      <c r="F8863" t="s">
        <v>175</v>
      </c>
      <c r="G8863" t="s">
        <v>13912</v>
      </c>
      <c r="H8863" t="s">
        <v>15176</v>
      </c>
      <c r="I8863" t="s">
        <v>37</v>
      </c>
      <c r="J8863" t="s">
        <v>37</v>
      </c>
      <c r="K8863" t="s">
        <v>37</v>
      </c>
      <c r="L8863" t="s">
        <v>37</v>
      </c>
      <c r="M8863" t="s">
        <v>12980</v>
      </c>
      <c r="N8863" t="s">
        <v>12573</v>
      </c>
      <c r="O8863" t="s">
        <v>10707</v>
      </c>
      <c r="P8863" t="s">
        <v>10707</v>
      </c>
      <c r="Q8863" t="s">
        <v>13658</v>
      </c>
      <c r="R8863" t="s">
        <v>8481</v>
      </c>
      <c r="S8863" t="s">
        <v>108</v>
      </c>
      <c r="T8863" t="s">
        <v>2095</v>
      </c>
      <c r="U8863" t="s">
        <v>2096</v>
      </c>
      <c r="W8863" t="s">
        <v>13724</v>
      </c>
      <c r="X8863">
        <v>2</v>
      </c>
      <c r="Y8863">
        <v>0</v>
      </c>
      <c r="Z8863">
        <v>0</v>
      </c>
      <c r="AA8863">
        <v>500</v>
      </c>
      <c r="AB8863">
        <v>1136574</v>
      </c>
      <c r="AC8863" t="s">
        <v>178</v>
      </c>
      <c r="AD8863">
        <f>+VLOOKUP(T8863,items!$A$2:$D$1255,4,0)</f>
        <v>0</v>
      </c>
      <c r="AE8863">
        <f>+VLOOKUP(T8863,Tabla1[],5,0)</f>
        <v>0</v>
      </c>
      <c r="AF8863">
        <f t="shared" si="138"/>
        <v>11</v>
      </c>
    </row>
    <row r="8864" spans="1:32" x14ac:dyDescent="0.25">
      <c r="A8864">
        <v>108743</v>
      </c>
      <c r="B8864" t="s">
        <v>15175</v>
      </c>
      <c r="C8864" t="s">
        <v>33</v>
      </c>
      <c r="D8864">
        <v>0</v>
      </c>
      <c r="F8864" t="s">
        <v>175</v>
      </c>
      <c r="G8864" t="s">
        <v>13912</v>
      </c>
      <c r="H8864" t="s">
        <v>15176</v>
      </c>
      <c r="I8864" t="s">
        <v>37</v>
      </c>
      <c r="J8864" t="s">
        <v>37</v>
      </c>
      <c r="K8864" t="s">
        <v>37</v>
      </c>
      <c r="L8864" t="s">
        <v>37</v>
      </c>
      <c r="M8864" t="s">
        <v>12980</v>
      </c>
      <c r="N8864" t="s">
        <v>12573</v>
      </c>
      <c r="O8864" t="s">
        <v>10707</v>
      </c>
      <c r="P8864" t="s">
        <v>10707</v>
      </c>
      <c r="Q8864" t="s">
        <v>13658</v>
      </c>
      <c r="R8864" t="s">
        <v>8481</v>
      </c>
      <c r="S8864" t="s">
        <v>108</v>
      </c>
      <c r="T8864" t="s">
        <v>2095</v>
      </c>
      <c r="U8864" t="s">
        <v>2096</v>
      </c>
      <c r="W8864" t="s">
        <v>13724</v>
      </c>
      <c r="X8864">
        <v>2</v>
      </c>
      <c r="Y8864">
        <v>0</v>
      </c>
      <c r="Z8864">
        <v>0</v>
      </c>
      <c r="AA8864">
        <v>500</v>
      </c>
      <c r="AB8864">
        <v>1136574</v>
      </c>
      <c r="AC8864" t="s">
        <v>178</v>
      </c>
      <c r="AD8864">
        <f>+VLOOKUP(T8864,items!$A$2:$D$1255,4,0)</f>
        <v>0</v>
      </c>
      <c r="AE8864">
        <f>+VLOOKUP(T8864,Tabla1[],5,0)</f>
        <v>0</v>
      </c>
      <c r="AF8864">
        <f t="shared" si="138"/>
        <v>11</v>
      </c>
    </row>
    <row r="8865" spans="1:32" x14ac:dyDescent="0.25">
      <c r="A8865">
        <v>108743</v>
      </c>
      <c r="B8865" t="s">
        <v>15175</v>
      </c>
      <c r="C8865" t="s">
        <v>33</v>
      </c>
      <c r="D8865">
        <v>0</v>
      </c>
      <c r="F8865" t="s">
        <v>175</v>
      </c>
      <c r="G8865" t="s">
        <v>13912</v>
      </c>
      <c r="H8865" t="s">
        <v>15176</v>
      </c>
      <c r="I8865" t="s">
        <v>37</v>
      </c>
      <c r="J8865" t="s">
        <v>37</v>
      </c>
      <c r="K8865" t="s">
        <v>37</v>
      </c>
      <c r="L8865" t="s">
        <v>37</v>
      </c>
      <c r="M8865" t="s">
        <v>12980</v>
      </c>
      <c r="N8865" t="s">
        <v>12573</v>
      </c>
      <c r="O8865" t="s">
        <v>10707</v>
      </c>
      <c r="P8865" t="s">
        <v>10707</v>
      </c>
      <c r="Q8865" t="s">
        <v>13658</v>
      </c>
      <c r="R8865" t="s">
        <v>8481</v>
      </c>
      <c r="S8865" t="s">
        <v>108</v>
      </c>
      <c r="T8865" t="s">
        <v>2095</v>
      </c>
      <c r="U8865" t="s">
        <v>2096</v>
      </c>
      <c r="W8865" t="s">
        <v>13724</v>
      </c>
      <c r="X8865">
        <v>1</v>
      </c>
      <c r="Y8865">
        <v>0</v>
      </c>
      <c r="Z8865">
        <v>0</v>
      </c>
      <c r="AA8865">
        <v>500</v>
      </c>
      <c r="AB8865">
        <v>568287</v>
      </c>
      <c r="AC8865" t="s">
        <v>178</v>
      </c>
      <c r="AD8865">
        <f>+VLOOKUP(T8865,items!$A$2:$D$1255,4,0)</f>
        <v>0</v>
      </c>
      <c r="AE8865">
        <f>+VLOOKUP(T8865,Tabla1[],5,0)</f>
        <v>0</v>
      </c>
      <c r="AF8865">
        <f t="shared" si="138"/>
        <v>11</v>
      </c>
    </row>
    <row r="8866" spans="1:32" x14ac:dyDescent="0.25">
      <c r="A8866">
        <v>108743</v>
      </c>
      <c r="B8866" t="s">
        <v>15175</v>
      </c>
      <c r="C8866" t="s">
        <v>33</v>
      </c>
      <c r="D8866">
        <v>0</v>
      </c>
      <c r="F8866" t="s">
        <v>175</v>
      </c>
      <c r="G8866" t="s">
        <v>13912</v>
      </c>
      <c r="H8866" t="s">
        <v>15176</v>
      </c>
      <c r="I8866" t="s">
        <v>37</v>
      </c>
      <c r="J8866" t="s">
        <v>37</v>
      </c>
      <c r="K8866" t="s">
        <v>37</v>
      </c>
      <c r="L8866" t="s">
        <v>37</v>
      </c>
      <c r="M8866" t="s">
        <v>12980</v>
      </c>
      <c r="N8866" t="s">
        <v>12573</v>
      </c>
      <c r="O8866" t="s">
        <v>10707</v>
      </c>
      <c r="P8866" t="s">
        <v>10707</v>
      </c>
      <c r="Q8866" t="s">
        <v>13658</v>
      </c>
      <c r="R8866" t="s">
        <v>8481</v>
      </c>
      <c r="S8866" t="s">
        <v>108</v>
      </c>
      <c r="T8866" t="s">
        <v>331</v>
      </c>
      <c r="U8866" t="s">
        <v>12761</v>
      </c>
      <c r="X8866">
        <v>1</v>
      </c>
      <c r="Y8866">
        <v>0</v>
      </c>
      <c r="Z8866">
        <v>0</v>
      </c>
      <c r="AA8866">
        <v>0</v>
      </c>
      <c r="AB8866">
        <v>2500000</v>
      </c>
      <c r="AC8866" t="s">
        <v>178</v>
      </c>
      <c r="AD8866" t="e">
        <f>+VLOOKUP(T8866,items!$A$2:$D$1255,4,0)</f>
        <v>#N/A</v>
      </c>
      <c r="AE8866" t="e">
        <f>+VLOOKUP(T8866,Tabla1[],5,0)</f>
        <v>#N/A</v>
      </c>
      <c r="AF8866">
        <f t="shared" si="138"/>
        <v>11</v>
      </c>
    </row>
    <row r="8867" spans="1:32" x14ac:dyDescent="0.25">
      <c r="A8867">
        <v>108743</v>
      </c>
      <c r="B8867" t="s">
        <v>15175</v>
      </c>
      <c r="C8867" t="s">
        <v>33</v>
      </c>
      <c r="D8867">
        <v>0</v>
      </c>
      <c r="F8867" t="s">
        <v>175</v>
      </c>
      <c r="G8867" t="s">
        <v>13912</v>
      </c>
      <c r="H8867" t="s">
        <v>15176</v>
      </c>
      <c r="I8867" t="s">
        <v>37</v>
      </c>
      <c r="J8867" t="s">
        <v>37</v>
      </c>
      <c r="K8867" t="s">
        <v>37</v>
      </c>
      <c r="L8867" t="s">
        <v>37</v>
      </c>
      <c r="M8867" t="s">
        <v>12980</v>
      </c>
      <c r="N8867" t="s">
        <v>12573</v>
      </c>
      <c r="O8867" t="s">
        <v>10707</v>
      </c>
      <c r="P8867" t="s">
        <v>10707</v>
      </c>
      <c r="Q8867" t="s">
        <v>13658</v>
      </c>
      <c r="R8867" t="s">
        <v>8481</v>
      </c>
      <c r="S8867" t="s">
        <v>108</v>
      </c>
      <c r="T8867" t="s">
        <v>7511</v>
      </c>
      <c r="U8867" t="s">
        <v>7512</v>
      </c>
      <c r="X8867">
        <v>1</v>
      </c>
      <c r="Y8867">
        <v>0</v>
      </c>
      <c r="Z8867">
        <v>0</v>
      </c>
      <c r="AA8867">
        <v>0</v>
      </c>
      <c r="AB8867">
        <v>800000</v>
      </c>
      <c r="AC8867" t="s">
        <v>178</v>
      </c>
      <c r="AD8867" t="e">
        <f>+VLOOKUP(T8867,items!$A$2:$D$1255,4,0)</f>
        <v>#N/A</v>
      </c>
      <c r="AE8867" t="e">
        <f>+VLOOKUP(T8867,Tabla1[],5,0)</f>
        <v>#N/A</v>
      </c>
      <c r="AF8867">
        <f t="shared" si="138"/>
        <v>11</v>
      </c>
    </row>
    <row r="8868" spans="1:32" x14ac:dyDescent="0.25">
      <c r="A8868">
        <v>108743</v>
      </c>
      <c r="B8868" t="s">
        <v>15175</v>
      </c>
      <c r="C8868" t="s">
        <v>33</v>
      </c>
      <c r="D8868">
        <v>0</v>
      </c>
      <c r="F8868" t="s">
        <v>175</v>
      </c>
      <c r="G8868" t="s">
        <v>13912</v>
      </c>
      <c r="H8868" t="s">
        <v>15176</v>
      </c>
      <c r="I8868" t="s">
        <v>37</v>
      </c>
      <c r="J8868" t="s">
        <v>37</v>
      </c>
      <c r="K8868" t="s">
        <v>37</v>
      </c>
      <c r="L8868" t="s">
        <v>37</v>
      </c>
      <c r="M8868" t="s">
        <v>12980</v>
      </c>
      <c r="N8868" t="s">
        <v>12573</v>
      </c>
      <c r="O8868" t="s">
        <v>10707</v>
      </c>
      <c r="P8868" t="s">
        <v>10707</v>
      </c>
      <c r="Q8868" t="s">
        <v>13658</v>
      </c>
      <c r="R8868" t="s">
        <v>8481</v>
      </c>
      <c r="S8868" t="s">
        <v>108</v>
      </c>
      <c r="T8868" t="s">
        <v>392</v>
      </c>
      <c r="U8868" t="s">
        <v>393</v>
      </c>
      <c r="X8868">
        <v>1</v>
      </c>
      <c r="Y8868">
        <v>0</v>
      </c>
      <c r="Z8868">
        <v>0</v>
      </c>
      <c r="AA8868">
        <v>0</v>
      </c>
      <c r="AB8868">
        <v>1000000</v>
      </c>
      <c r="AC8868" t="s">
        <v>178</v>
      </c>
      <c r="AD8868" t="e">
        <f>+VLOOKUP(T8868,items!$A$2:$D$1255,4,0)</f>
        <v>#N/A</v>
      </c>
      <c r="AE8868" t="e">
        <f>+VLOOKUP(T8868,Tabla1[],5,0)</f>
        <v>#N/A</v>
      </c>
      <c r="AF8868">
        <f t="shared" si="138"/>
        <v>11</v>
      </c>
    </row>
    <row r="8869" spans="1:32" x14ac:dyDescent="0.25">
      <c r="A8869">
        <v>108744</v>
      </c>
      <c r="B8869" t="s">
        <v>2773</v>
      </c>
      <c r="C8869" t="s">
        <v>75</v>
      </c>
      <c r="D8869">
        <v>0</v>
      </c>
      <c r="F8869" t="s">
        <v>3391</v>
      </c>
      <c r="G8869" t="s">
        <v>10703</v>
      </c>
      <c r="H8869" t="s">
        <v>15177</v>
      </c>
      <c r="I8869" t="s">
        <v>37</v>
      </c>
      <c r="J8869" t="s">
        <v>15178</v>
      </c>
      <c r="K8869" t="s">
        <v>15179</v>
      </c>
      <c r="L8869" t="s">
        <v>37</v>
      </c>
      <c r="M8869" t="s">
        <v>12254</v>
      </c>
      <c r="N8869" t="s">
        <v>12254</v>
      </c>
      <c r="O8869" t="s">
        <v>10057</v>
      </c>
      <c r="P8869" t="s">
        <v>13331</v>
      </c>
      <c r="Q8869" t="s">
        <v>13331</v>
      </c>
      <c r="R8869" t="s">
        <v>127</v>
      </c>
      <c r="S8869" t="s">
        <v>164</v>
      </c>
      <c r="T8869" t="s">
        <v>3667</v>
      </c>
      <c r="U8869" t="s">
        <v>884</v>
      </c>
      <c r="X8869">
        <v>12</v>
      </c>
      <c r="Y8869">
        <v>0</v>
      </c>
      <c r="Z8869">
        <v>0</v>
      </c>
      <c r="AA8869">
        <v>0</v>
      </c>
      <c r="AB8869">
        <v>631200</v>
      </c>
      <c r="AC8869" t="s">
        <v>47</v>
      </c>
      <c r="AD8869">
        <f>+VLOOKUP(T8869,items!$A$2:$D$1255,4,0)</f>
        <v>0</v>
      </c>
      <c r="AE8869">
        <f>+VLOOKUP(T8869,Tabla1[],5,0)</f>
        <v>0</v>
      </c>
      <c r="AF8869">
        <f t="shared" si="138"/>
        <v>10</v>
      </c>
    </row>
    <row r="8870" spans="1:32" x14ac:dyDescent="0.25">
      <c r="A8870">
        <v>108749</v>
      </c>
      <c r="B8870" t="s">
        <v>15180</v>
      </c>
      <c r="C8870" t="s">
        <v>33</v>
      </c>
      <c r="D8870">
        <v>0</v>
      </c>
      <c r="F8870" t="s">
        <v>3391</v>
      </c>
      <c r="G8870" t="s">
        <v>3391</v>
      </c>
      <c r="H8870" t="s">
        <v>15181</v>
      </c>
      <c r="I8870" t="s">
        <v>37</v>
      </c>
      <c r="J8870" t="s">
        <v>15182</v>
      </c>
      <c r="K8870" t="s">
        <v>15183</v>
      </c>
      <c r="L8870" t="s">
        <v>15184</v>
      </c>
      <c r="M8870" t="s">
        <v>10703</v>
      </c>
      <c r="N8870" t="s">
        <v>10703</v>
      </c>
      <c r="O8870" t="s">
        <v>10706</v>
      </c>
      <c r="P8870" t="s">
        <v>12872</v>
      </c>
      <c r="Q8870" t="s">
        <v>13019</v>
      </c>
      <c r="R8870" t="s">
        <v>63</v>
      </c>
      <c r="S8870" t="s">
        <v>108</v>
      </c>
      <c r="T8870" t="s">
        <v>1878</v>
      </c>
      <c r="U8870" t="s">
        <v>1879</v>
      </c>
      <c r="V8870" t="s">
        <v>953</v>
      </c>
      <c r="X8870">
        <v>1</v>
      </c>
      <c r="Y8870">
        <v>0</v>
      </c>
      <c r="Z8870">
        <v>0</v>
      </c>
      <c r="AA8870">
        <v>0</v>
      </c>
      <c r="AB8870">
        <v>0</v>
      </c>
      <c r="AC8870" t="s">
        <v>47</v>
      </c>
      <c r="AD8870" t="str">
        <f>+VLOOKUP(T8870,items!$A$2:$D$1255,4,0)</f>
        <v>MUEBLES</v>
      </c>
      <c r="AE8870">
        <f>+VLOOKUP(T8870,Tabla1[],5,0)</f>
        <v>0</v>
      </c>
      <c r="AF8870">
        <f t="shared" si="138"/>
        <v>11</v>
      </c>
    </row>
    <row r="8871" spans="1:32" x14ac:dyDescent="0.25">
      <c r="A8871">
        <v>108753</v>
      </c>
      <c r="B8871" t="s">
        <v>15185</v>
      </c>
      <c r="C8871" t="s">
        <v>33</v>
      </c>
      <c r="D8871">
        <v>0</v>
      </c>
      <c r="F8871" t="s">
        <v>3391</v>
      </c>
      <c r="G8871" t="s">
        <v>3356</v>
      </c>
      <c r="H8871" t="s">
        <v>15186</v>
      </c>
      <c r="I8871" t="s">
        <v>37</v>
      </c>
      <c r="J8871" t="s">
        <v>15187</v>
      </c>
      <c r="K8871" t="s">
        <v>15188</v>
      </c>
      <c r="L8871" t="s">
        <v>37</v>
      </c>
      <c r="M8871" t="s">
        <v>171</v>
      </c>
      <c r="N8871" t="s">
        <v>171</v>
      </c>
      <c r="O8871" t="s">
        <v>10706</v>
      </c>
      <c r="P8871" t="s">
        <v>12872</v>
      </c>
      <c r="Q8871" t="s">
        <v>279</v>
      </c>
      <c r="R8871" t="s">
        <v>43</v>
      </c>
      <c r="S8871" t="s">
        <v>128</v>
      </c>
      <c r="T8871" t="s">
        <v>209</v>
      </c>
      <c r="U8871" t="s">
        <v>210</v>
      </c>
      <c r="W8871" t="s">
        <v>211</v>
      </c>
      <c r="X8871">
        <v>2</v>
      </c>
      <c r="Y8871">
        <v>0</v>
      </c>
      <c r="Z8871">
        <v>0</v>
      </c>
      <c r="AA8871">
        <v>0</v>
      </c>
      <c r="AB8871">
        <v>578894</v>
      </c>
      <c r="AC8871" t="s">
        <v>47</v>
      </c>
      <c r="AD8871">
        <f>+VLOOKUP(T8871,items!$A$2:$D$1255,4,0)</f>
        <v>0</v>
      </c>
      <c r="AE8871">
        <f>+VLOOKUP(T8871,Tabla1[],5,0)</f>
        <v>0</v>
      </c>
      <c r="AF8871">
        <f t="shared" si="138"/>
        <v>11</v>
      </c>
    </row>
    <row r="8872" spans="1:32" x14ac:dyDescent="0.25">
      <c r="A8872">
        <v>108753</v>
      </c>
      <c r="B8872" t="s">
        <v>15185</v>
      </c>
      <c r="C8872" t="s">
        <v>33</v>
      </c>
      <c r="D8872">
        <v>0</v>
      </c>
      <c r="F8872" t="s">
        <v>3391</v>
      </c>
      <c r="G8872" t="s">
        <v>3356</v>
      </c>
      <c r="H8872" t="s">
        <v>15186</v>
      </c>
      <c r="I8872" t="s">
        <v>37</v>
      </c>
      <c r="J8872" t="s">
        <v>15187</v>
      </c>
      <c r="K8872" t="s">
        <v>15188</v>
      </c>
      <c r="L8872" t="s">
        <v>37</v>
      </c>
      <c r="M8872" t="s">
        <v>171</v>
      </c>
      <c r="N8872" t="s">
        <v>171</v>
      </c>
      <c r="O8872" t="s">
        <v>10706</v>
      </c>
      <c r="P8872" t="s">
        <v>12872</v>
      </c>
      <c r="Q8872" t="s">
        <v>279</v>
      </c>
      <c r="R8872" t="s">
        <v>43</v>
      </c>
      <c r="S8872" t="s">
        <v>128</v>
      </c>
      <c r="T8872" t="s">
        <v>1062</v>
      </c>
      <c r="U8872" t="s">
        <v>6030</v>
      </c>
      <c r="V8872" t="s">
        <v>1168</v>
      </c>
      <c r="X8872">
        <v>2</v>
      </c>
      <c r="Y8872">
        <v>0</v>
      </c>
      <c r="Z8872">
        <v>0</v>
      </c>
      <c r="AA8872">
        <v>0</v>
      </c>
      <c r="AB8872">
        <v>2539058</v>
      </c>
      <c r="AC8872" t="s">
        <v>47</v>
      </c>
      <c r="AD8872">
        <f>+VLOOKUP(T8872,items!$A$2:$D$1255,4,0)</f>
        <v>0</v>
      </c>
      <c r="AE8872">
        <f>+VLOOKUP(T8872,Tabla1[],5,0)</f>
        <v>0</v>
      </c>
      <c r="AF8872">
        <f t="shared" si="138"/>
        <v>11</v>
      </c>
    </row>
    <row r="8873" spans="1:32" x14ac:dyDescent="0.25">
      <c r="A8873">
        <v>108789</v>
      </c>
      <c r="B8873" t="s">
        <v>15189</v>
      </c>
      <c r="C8873" t="s">
        <v>75</v>
      </c>
      <c r="D8873">
        <v>0</v>
      </c>
      <c r="F8873" t="s">
        <v>10056</v>
      </c>
      <c r="G8873" t="s">
        <v>10056</v>
      </c>
      <c r="H8873" t="s">
        <v>15190</v>
      </c>
      <c r="I8873" t="s">
        <v>37</v>
      </c>
      <c r="J8873" t="s">
        <v>15191</v>
      </c>
      <c r="K8873" t="s">
        <v>15192</v>
      </c>
      <c r="L8873" t="s">
        <v>37</v>
      </c>
      <c r="M8873" t="s">
        <v>10703</v>
      </c>
      <c r="N8873" t="s">
        <v>10703</v>
      </c>
      <c r="O8873" t="s">
        <v>8609</v>
      </c>
      <c r="P8873" t="s">
        <v>375</v>
      </c>
      <c r="Q8873" t="s">
        <v>375</v>
      </c>
      <c r="R8873" t="s">
        <v>127</v>
      </c>
      <c r="S8873" t="s">
        <v>88</v>
      </c>
      <c r="T8873" t="s">
        <v>1126</v>
      </c>
      <c r="U8873" t="s">
        <v>1127</v>
      </c>
      <c r="X8873">
        <v>1</v>
      </c>
      <c r="Y8873">
        <v>0</v>
      </c>
      <c r="Z8873">
        <v>0</v>
      </c>
      <c r="AA8873">
        <v>0</v>
      </c>
      <c r="AB8873">
        <v>84000</v>
      </c>
      <c r="AC8873" t="s">
        <v>47</v>
      </c>
      <c r="AD8873">
        <f>+VLOOKUP(T8873,items!$A$2:$D$1255,4,0)</f>
        <v>0</v>
      </c>
      <c r="AE8873">
        <f>+VLOOKUP(T8873,Tabla1[],5,0)</f>
        <v>0</v>
      </c>
      <c r="AF8873">
        <f t="shared" si="138"/>
        <v>10</v>
      </c>
    </row>
    <row r="8874" spans="1:32" x14ac:dyDescent="0.25">
      <c r="A8874">
        <v>108793</v>
      </c>
      <c r="B8874" t="s">
        <v>15193</v>
      </c>
      <c r="C8874" t="s">
        <v>33</v>
      </c>
      <c r="D8874">
        <v>0</v>
      </c>
      <c r="F8874" t="s">
        <v>10056</v>
      </c>
      <c r="G8874" t="s">
        <v>3355</v>
      </c>
      <c r="H8874" t="s">
        <v>15194</v>
      </c>
      <c r="I8874" t="s">
        <v>15195</v>
      </c>
      <c r="J8874" t="s">
        <v>37</v>
      </c>
      <c r="K8874" t="s">
        <v>37</v>
      </c>
      <c r="L8874" t="s">
        <v>37</v>
      </c>
      <c r="M8874" t="s">
        <v>13331</v>
      </c>
      <c r="N8874" t="s">
        <v>173</v>
      </c>
      <c r="O8874" t="s">
        <v>10707</v>
      </c>
      <c r="P8874" t="s">
        <v>11464</v>
      </c>
      <c r="Q8874" t="s">
        <v>11464</v>
      </c>
      <c r="R8874" t="s">
        <v>107</v>
      </c>
      <c r="S8874" t="s">
        <v>108</v>
      </c>
      <c r="T8874" t="s">
        <v>15196</v>
      </c>
      <c r="U8874" t="s">
        <v>15197</v>
      </c>
      <c r="V8874" t="s">
        <v>1576</v>
      </c>
      <c r="X8874">
        <v>1</v>
      </c>
      <c r="Y8874">
        <v>0</v>
      </c>
      <c r="Z8874">
        <v>0</v>
      </c>
      <c r="AA8874">
        <v>0</v>
      </c>
      <c r="AB8874">
        <v>1704000</v>
      </c>
      <c r="AC8874" t="s">
        <v>47</v>
      </c>
      <c r="AD8874" t="str">
        <f>+VLOOKUP(T8874,items!$A$2:$D$1255,4,0)</f>
        <v>SOMBRILLA</v>
      </c>
      <c r="AE8874">
        <f>+VLOOKUP(T8874,Tabla1[],5,0)</f>
        <v>0</v>
      </c>
      <c r="AF8874">
        <f t="shared" si="138"/>
        <v>11</v>
      </c>
    </row>
    <row r="8875" spans="1:32" x14ac:dyDescent="0.25">
      <c r="A8875">
        <v>108793</v>
      </c>
      <c r="B8875" t="s">
        <v>15193</v>
      </c>
      <c r="C8875" t="s">
        <v>33</v>
      </c>
      <c r="D8875">
        <v>0</v>
      </c>
      <c r="F8875" t="s">
        <v>10056</v>
      </c>
      <c r="G8875" t="s">
        <v>3355</v>
      </c>
      <c r="H8875" t="s">
        <v>15194</v>
      </c>
      <c r="I8875" t="s">
        <v>15195</v>
      </c>
      <c r="J8875" t="s">
        <v>37</v>
      </c>
      <c r="K8875" t="s">
        <v>37</v>
      </c>
      <c r="L8875" t="s">
        <v>37</v>
      </c>
      <c r="M8875" t="s">
        <v>13331</v>
      </c>
      <c r="N8875" t="s">
        <v>173</v>
      </c>
      <c r="O8875" t="s">
        <v>10707</v>
      </c>
      <c r="P8875" t="s">
        <v>11464</v>
      </c>
      <c r="Q8875" t="s">
        <v>11464</v>
      </c>
      <c r="R8875" t="s">
        <v>107</v>
      </c>
      <c r="S8875" t="s">
        <v>108</v>
      </c>
      <c r="T8875" t="s">
        <v>689</v>
      </c>
      <c r="U8875" t="s">
        <v>690</v>
      </c>
      <c r="X8875">
        <v>1</v>
      </c>
      <c r="Y8875">
        <v>500</v>
      </c>
      <c r="Z8875">
        <v>250</v>
      </c>
      <c r="AA8875">
        <v>0</v>
      </c>
      <c r="AB8875">
        <v>350000</v>
      </c>
      <c r="AC8875" t="s">
        <v>47</v>
      </c>
      <c r="AD8875">
        <f>+VLOOKUP(T8875,items!$A$2:$D$1255,4,0)</f>
        <v>0</v>
      </c>
      <c r="AE8875">
        <f>+VLOOKUP(T8875,Tabla1[],5,0)</f>
        <v>0</v>
      </c>
      <c r="AF8875">
        <f t="shared" si="138"/>
        <v>11</v>
      </c>
    </row>
    <row r="8876" spans="1:32" x14ac:dyDescent="0.25">
      <c r="A8876">
        <v>108810</v>
      </c>
      <c r="B8876" t="s">
        <v>15198</v>
      </c>
      <c r="C8876" t="s">
        <v>75</v>
      </c>
      <c r="D8876">
        <v>0</v>
      </c>
      <c r="F8876" t="s">
        <v>10703</v>
      </c>
      <c r="G8876" t="s">
        <v>3357</v>
      </c>
      <c r="H8876" t="s">
        <v>15199</v>
      </c>
      <c r="I8876" t="s">
        <v>37</v>
      </c>
      <c r="J8876" t="s">
        <v>37</v>
      </c>
      <c r="K8876" t="s">
        <v>37</v>
      </c>
      <c r="L8876" t="s">
        <v>37</v>
      </c>
      <c r="M8876" t="s">
        <v>13518</v>
      </c>
      <c r="N8876" t="s">
        <v>13985</v>
      </c>
      <c r="O8876" t="s">
        <v>10706</v>
      </c>
      <c r="P8876" t="s">
        <v>12872</v>
      </c>
      <c r="Q8876" t="s">
        <v>10707</v>
      </c>
      <c r="R8876" t="s">
        <v>8481</v>
      </c>
      <c r="S8876" t="s">
        <v>108</v>
      </c>
      <c r="T8876" t="s">
        <v>429</v>
      </c>
      <c r="U8876" t="s">
        <v>430</v>
      </c>
      <c r="X8876">
        <v>4</v>
      </c>
      <c r="Y8876">
        <v>0</v>
      </c>
      <c r="Z8876">
        <v>0</v>
      </c>
      <c r="AA8876">
        <v>0</v>
      </c>
      <c r="AB8876">
        <v>625096</v>
      </c>
      <c r="AC8876" t="s">
        <v>178</v>
      </c>
      <c r="AD8876">
        <f>+VLOOKUP(T8876,items!$A$2:$D$1255,4,0)</f>
        <v>0</v>
      </c>
      <c r="AE8876">
        <f>+VLOOKUP(T8876,Tabla1[],5,0)</f>
        <v>0</v>
      </c>
      <c r="AF8876">
        <f t="shared" si="138"/>
        <v>11</v>
      </c>
    </row>
    <row r="8877" spans="1:32" x14ac:dyDescent="0.25">
      <c r="A8877">
        <v>108810</v>
      </c>
      <c r="B8877" t="s">
        <v>15198</v>
      </c>
      <c r="C8877" t="s">
        <v>75</v>
      </c>
      <c r="D8877">
        <v>0</v>
      </c>
      <c r="F8877" t="s">
        <v>10703</v>
      </c>
      <c r="G8877" t="s">
        <v>3357</v>
      </c>
      <c r="H8877" t="s">
        <v>15199</v>
      </c>
      <c r="I8877" t="s">
        <v>37</v>
      </c>
      <c r="J8877" t="s">
        <v>37</v>
      </c>
      <c r="K8877" t="s">
        <v>37</v>
      </c>
      <c r="L8877" t="s">
        <v>37</v>
      </c>
      <c r="M8877" t="s">
        <v>13518</v>
      </c>
      <c r="N8877" t="s">
        <v>13985</v>
      </c>
      <c r="O8877" t="s">
        <v>10706</v>
      </c>
      <c r="P8877" t="s">
        <v>12872</v>
      </c>
      <c r="Q8877" t="s">
        <v>10707</v>
      </c>
      <c r="R8877" t="s">
        <v>8481</v>
      </c>
      <c r="S8877" t="s">
        <v>108</v>
      </c>
      <c r="T8877" t="s">
        <v>347</v>
      </c>
      <c r="U8877" t="s">
        <v>348</v>
      </c>
      <c r="W8877" t="s">
        <v>114</v>
      </c>
      <c r="X8877">
        <v>1</v>
      </c>
      <c r="Y8877">
        <v>8700</v>
      </c>
      <c r="Z8877">
        <v>0</v>
      </c>
      <c r="AA8877">
        <v>0</v>
      </c>
      <c r="AB8877">
        <v>1036964</v>
      </c>
      <c r="AC8877" t="s">
        <v>178</v>
      </c>
      <c r="AD8877">
        <f>+VLOOKUP(T8877,items!$A$2:$D$1255,4,0)</f>
        <v>0</v>
      </c>
      <c r="AE8877">
        <f>+VLOOKUP(T8877,Tabla1[],5,0)</f>
        <v>0</v>
      </c>
      <c r="AF8877">
        <f t="shared" si="138"/>
        <v>11</v>
      </c>
    </row>
    <row r="8878" spans="1:32" x14ac:dyDescent="0.25">
      <c r="A8878">
        <v>108810</v>
      </c>
      <c r="B8878" t="s">
        <v>15198</v>
      </c>
      <c r="C8878" t="s">
        <v>75</v>
      </c>
      <c r="D8878">
        <v>0</v>
      </c>
      <c r="F8878" t="s">
        <v>10703</v>
      </c>
      <c r="G8878" t="s">
        <v>3357</v>
      </c>
      <c r="H8878" t="s">
        <v>15199</v>
      </c>
      <c r="I8878" t="s">
        <v>37</v>
      </c>
      <c r="J8878" t="s">
        <v>37</v>
      </c>
      <c r="K8878" t="s">
        <v>37</v>
      </c>
      <c r="L8878" t="s">
        <v>37</v>
      </c>
      <c r="M8878" t="s">
        <v>13518</v>
      </c>
      <c r="N8878" t="s">
        <v>13985</v>
      </c>
      <c r="O8878" t="s">
        <v>10706</v>
      </c>
      <c r="P8878" t="s">
        <v>12872</v>
      </c>
      <c r="Q8878" t="s">
        <v>10707</v>
      </c>
      <c r="R8878" t="s">
        <v>8481</v>
      </c>
      <c r="S8878" t="s">
        <v>108</v>
      </c>
      <c r="T8878" t="s">
        <v>1519</v>
      </c>
      <c r="U8878" t="s">
        <v>1520</v>
      </c>
      <c r="V8878" t="s">
        <v>244</v>
      </c>
      <c r="W8878" t="s">
        <v>114</v>
      </c>
      <c r="X8878">
        <v>1</v>
      </c>
      <c r="Y8878">
        <v>5000</v>
      </c>
      <c r="Z8878">
        <v>0</v>
      </c>
      <c r="AA8878">
        <v>6500</v>
      </c>
      <c r="AB8878">
        <v>9280519</v>
      </c>
      <c r="AC8878" t="s">
        <v>178</v>
      </c>
      <c r="AD8878" t="str">
        <f>+VLOOKUP(T8878,items!$A$2:$D$1255,4,0)</f>
        <v>PERGOLA</v>
      </c>
      <c r="AE8878" t="str">
        <f>+VLOOKUP(T8878,Tabla1[],5,0)</f>
        <v>PERGOLITE</v>
      </c>
      <c r="AF8878">
        <f t="shared" si="138"/>
        <v>11</v>
      </c>
    </row>
    <row r="8879" spans="1:32" x14ac:dyDescent="0.25">
      <c r="A8879">
        <v>108810</v>
      </c>
      <c r="B8879" t="s">
        <v>15198</v>
      </c>
      <c r="C8879" t="s">
        <v>75</v>
      </c>
      <c r="D8879">
        <v>0</v>
      </c>
      <c r="F8879" t="s">
        <v>10703</v>
      </c>
      <c r="G8879" t="s">
        <v>3357</v>
      </c>
      <c r="H8879" t="s">
        <v>15199</v>
      </c>
      <c r="I8879" t="s">
        <v>37</v>
      </c>
      <c r="J8879" t="s">
        <v>37</v>
      </c>
      <c r="K8879" t="s">
        <v>37</v>
      </c>
      <c r="L8879" t="s">
        <v>37</v>
      </c>
      <c r="M8879" t="s">
        <v>13518</v>
      </c>
      <c r="N8879" t="s">
        <v>13985</v>
      </c>
      <c r="O8879" t="s">
        <v>10706</v>
      </c>
      <c r="P8879" t="s">
        <v>12872</v>
      </c>
      <c r="Q8879" t="s">
        <v>10707</v>
      </c>
      <c r="R8879" t="s">
        <v>8481</v>
      </c>
      <c r="S8879" t="s">
        <v>108</v>
      </c>
      <c r="T8879" t="s">
        <v>733</v>
      </c>
      <c r="U8879" t="s">
        <v>734</v>
      </c>
      <c r="W8879" t="s">
        <v>114</v>
      </c>
      <c r="X8879">
        <v>4</v>
      </c>
      <c r="Y8879">
        <v>0</v>
      </c>
      <c r="Z8879">
        <v>3000</v>
      </c>
      <c r="AA8879">
        <v>0</v>
      </c>
      <c r="AB8879">
        <v>2884552</v>
      </c>
      <c r="AC8879" t="s">
        <v>178</v>
      </c>
      <c r="AD8879">
        <f>+VLOOKUP(T8879,items!$A$2:$D$1255,4,0)</f>
        <v>0</v>
      </c>
      <c r="AE8879">
        <f>+VLOOKUP(T8879,Tabla1[],5,0)</f>
        <v>0</v>
      </c>
      <c r="AF8879">
        <f t="shared" si="138"/>
        <v>11</v>
      </c>
    </row>
    <row r="8880" spans="1:32" x14ac:dyDescent="0.25">
      <c r="A8880">
        <v>108810</v>
      </c>
      <c r="B8880" t="s">
        <v>15198</v>
      </c>
      <c r="C8880" t="s">
        <v>75</v>
      </c>
      <c r="D8880">
        <v>0</v>
      </c>
      <c r="F8880" t="s">
        <v>10703</v>
      </c>
      <c r="G8880" t="s">
        <v>3357</v>
      </c>
      <c r="H8880" t="s">
        <v>15199</v>
      </c>
      <c r="I8880" t="s">
        <v>37</v>
      </c>
      <c r="J8880" t="s">
        <v>37</v>
      </c>
      <c r="K8880" t="s">
        <v>37</v>
      </c>
      <c r="L8880" t="s">
        <v>37</v>
      </c>
      <c r="M8880" t="s">
        <v>13518</v>
      </c>
      <c r="N8880" t="s">
        <v>13985</v>
      </c>
      <c r="O8880" t="s">
        <v>10706</v>
      </c>
      <c r="P8880" t="s">
        <v>12872</v>
      </c>
      <c r="Q8880" t="s">
        <v>10707</v>
      </c>
      <c r="R8880" t="s">
        <v>8481</v>
      </c>
      <c r="S8880" t="s">
        <v>108</v>
      </c>
      <c r="T8880" t="s">
        <v>7511</v>
      </c>
      <c r="U8880" t="s">
        <v>7512</v>
      </c>
      <c r="X8880">
        <v>1</v>
      </c>
      <c r="Y8880">
        <v>0</v>
      </c>
      <c r="Z8880">
        <v>0</v>
      </c>
      <c r="AA8880">
        <v>0</v>
      </c>
      <c r="AB8880">
        <v>100000</v>
      </c>
      <c r="AC8880" t="s">
        <v>178</v>
      </c>
      <c r="AD8880" t="e">
        <f>+VLOOKUP(T8880,items!$A$2:$D$1255,4,0)</f>
        <v>#N/A</v>
      </c>
      <c r="AE8880" t="e">
        <f>+VLOOKUP(T8880,Tabla1[],5,0)</f>
        <v>#N/A</v>
      </c>
      <c r="AF8880">
        <f t="shared" si="138"/>
        <v>11</v>
      </c>
    </row>
    <row r="8881" spans="1:34" x14ac:dyDescent="0.25">
      <c r="A8881">
        <v>108810</v>
      </c>
      <c r="B8881" t="s">
        <v>15198</v>
      </c>
      <c r="C8881" t="s">
        <v>75</v>
      </c>
      <c r="D8881">
        <v>0</v>
      </c>
      <c r="F8881" t="s">
        <v>10703</v>
      </c>
      <c r="G8881" t="s">
        <v>3357</v>
      </c>
      <c r="H8881" t="s">
        <v>15199</v>
      </c>
      <c r="I8881" t="s">
        <v>37</v>
      </c>
      <c r="J8881" t="s">
        <v>37</v>
      </c>
      <c r="K8881" t="s">
        <v>37</v>
      </c>
      <c r="L8881" t="s">
        <v>37</v>
      </c>
      <c r="M8881" t="s">
        <v>13518</v>
      </c>
      <c r="N8881" t="s">
        <v>13985</v>
      </c>
      <c r="O8881" t="s">
        <v>10706</v>
      </c>
      <c r="P8881" t="s">
        <v>12872</v>
      </c>
      <c r="Q8881" t="s">
        <v>10707</v>
      </c>
      <c r="R8881" t="s">
        <v>8481</v>
      </c>
      <c r="S8881" t="s">
        <v>108</v>
      </c>
      <c r="T8881" t="s">
        <v>15200</v>
      </c>
      <c r="U8881" t="s">
        <v>15201</v>
      </c>
      <c r="W8881" t="s">
        <v>114</v>
      </c>
      <c r="X8881">
        <v>1</v>
      </c>
      <c r="Y8881">
        <v>4000</v>
      </c>
      <c r="Z8881">
        <v>0</v>
      </c>
      <c r="AA8881">
        <v>0</v>
      </c>
      <c r="AB8881">
        <v>858959</v>
      </c>
      <c r="AC8881" t="s">
        <v>178</v>
      </c>
      <c r="AD8881">
        <f>+VLOOKUP(T8881,items!$A$2:$D$1255,4,0)</f>
        <v>0</v>
      </c>
      <c r="AE8881">
        <f>+VLOOKUP(T8881,Tabla1[],5,0)</f>
        <v>0</v>
      </c>
      <c r="AF8881">
        <f t="shared" si="138"/>
        <v>11</v>
      </c>
    </row>
    <row r="8882" spans="1:34" x14ac:dyDescent="0.25">
      <c r="A8882">
        <v>108810</v>
      </c>
      <c r="B8882" t="s">
        <v>15198</v>
      </c>
      <c r="C8882" t="s">
        <v>75</v>
      </c>
      <c r="D8882">
        <v>0</v>
      </c>
      <c r="F8882" t="s">
        <v>10703</v>
      </c>
      <c r="G8882" t="s">
        <v>3357</v>
      </c>
      <c r="H8882" t="s">
        <v>15199</v>
      </c>
      <c r="I8882" t="s">
        <v>37</v>
      </c>
      <c r="J8882" t="s">
        <v>37</v>
      </c>
      <c r="K8882" t="s">
        <v>37</v>
      </c>
      <c r="L8882" t="s">
        <v>37</v>
      </c>
      <c r="M8882" t="s">
        <v>13518</v>
      </c>
      <c r="N8882" t="s">
        <v>13985</v>
      </c>
      <c r="O8882" t="s">
        <v>10706</v>
      </c>
      <c r="P8882" t="s">
        <v>12872</v>
      </c>
      <c r="Q8882" t="s">
        <v>10707</v>
      </c>
      <c r="R8882" t="s">
        <v>8481</v>
      </c>
      <c r="S8882" t="s">
        <v>108</v>
      </c>
      <c r="T8882" t="s">
        <v>15200</v>
      </c>
      <c r="U8882" t="s">
        <v>15201</v>
      </c>
      <c r="W8882" t="s">
        <v>114</v>
      </c>
      <c r="X8882">
        <v>1</v>
      </c>
      <c r="Y8882">
        <v>4700</v>
      </c>
      <c r="Z8882">
        <v>0</v>
      </c>
      <c r="AA8882">
        <v>0</v>
      </c>
      <c r="AB8882">
        <v>977552</v>
      </c>
      <c r="AC8882" t="s">
        <v>178</v>
      </c>
      <c r="AD8882">
        <f>+VLOOKUP(T8882,items!$A$2:$D$1255,4,0)</f>
        <v>0</v>
      </c>
      <c r="AE8882">
        <f>+VLOOKUP(T8882,Tabla1[],5,0)</f>
        <v>0</v>
      </c>
      <c r="AF8882">
        <f t="shared" si="138"/>
        <v>11</v>
      </c>
    </row>
    <row r="8883" spans="1:34" x14ac:dyDescent="0.25">
      <c r="A8883">
        <v>108821</v>
      </c>
      <c r="B8883" t="s">
        <v>15202</v>
      </c>
      <c r="C8883" t="s">
        <v>33</v>
      </c>
      <c r="D8883">
        <v>0</v>
      </c>
      <c r="F8883" t="s">
        <v>10703</v>
      </c>
      <c r="G8883" t="s">
        <v>375</v>
      </c>
      <c r="H8883" t="s">
        <v>15203</v>
      </c>
      <c r="I8883" t="s">
        <v>37</v>
      </c>
      <c r="J8883" t="s">
        <v>15204</v>
      </c>
      <c r="K8883" t="s">
        <v>15205</v>
      </c>
      <c r="L8883" t="s">
        <v>37</v>
      </c>
      <c r="M8883" t="s">
        <v>3356</v>
      </c>
      <c r="N8883" t="s">
        <v>3356</v>
      </c>
      <c r="O8883" t="s">
        <v>9779</v>
      </c>
      <c r="P8883" t="s">
        <v>277</v>
      </c>
      <c r="Q8883" t="s">
        <v>278</v>
      </c>
      <c r="R8883" t="s">
        <v>107</v>
      </c>
      <c r="S8883" t="s">
        <v>128</v>
      </c>
      <c r="T8883" t="s">
        <v>2613</v>
      </c>
      <c r="U8883" t="s">
        <v>2614</v>
      </c>
      <c r="X8883">
        <v>2</v>
      </c>
      <c r="Y8883">
        <v>0</v>
      </c>
      <c r="Z8883">
        <v>0</v>
      </c>
      <c r="AA8883">
        <v>0</v>
      </c>
      <c r="AB8883">
        <v>300000</v>
      </c>
      <c r="AC8883" t="s">
        <v>47</v>
      </c>
      <c r="AD8883">
        <f>+VLOOKUP(T8883,items!$A$2:$D$1255,4,0)</f>
        <v>0</v>
      </c>
      <c r="AE8883">
        <f>+VLOOKUP(T8883,Tabla1[],5,0)</f>
        <v>0</v>
      </c>
      <c r="AF8883">
        <f t="shared" si="138"/>
        <v>10</v>
      </c>
    </row>
    <row r="8884" spans="1:34" x14ac:dyDescent="0.25">
      <c r="A8884">
        <v>108821</v>
      </c>
      <c r="B8884" t="s">
        <v>15202</v>
      </c>
      <c r="C8884" t="s">
        <v>33</v>
      </c>
      <c r="D8884">
        <v>0</v>
      </c>
      <c r="F8884" t="s">
        <v>10703</v>
      </c>
      <c r="G8884" t="s">
        <v>375</v>
      </c>
      <c r="H8884" t="s">
        <v>15203</v>
      </c>
      <c r="I8884" t="s">
        <v>37</v>
      </c>
      <c r="J8884" t="s">
        <v>15204</v>
      </c>
      <c r="K8884" t="s">
        <v>15205</v>
      </c>
      <c r="L8884" t="s">
        <v>37</v>
      </c>
      <c r="M8884" t="s">
        <v>3356</v>
      </c>
      <c r="N8884" t="s">
        <v>3356</v>
      </c>
      <c r="O8884" t="s">
        <v>9779</v>
      </c>
      <c r="P8884" t="s">
        <v>277</v>
      </c>
      <c r="Q8884" t="s">
        <v>278</v>
      </c>
      <c r="R8884" t="s">
        <v>107</v>
      </c>
      <c r="S8884" t="s">
        <v>128</v>
      </c>
      <c r="T8884" t="s">
        <v>7589</v>
      </c>
      <c r="U8884" t="s">
        <v>7590</v>
      </c>
      <c r="X8884">
        <v>4</v>
      </c>
      <c r="Y8884">
        <v>0</v>
      </c>
      <c r="Z8884">
        <v>0</v>
      </c>
      <c r="AA8884">
        <v>0</v>
      </c>
      <c r="AB8884">
        <v>500000</v>
      </c>
      <c r="AC8884" t="s">
        <v>47</v>
      </c>
      <c r="AD8884">
        <f>+VLOOKUP(T8884,items!$A$2:$D$1255,4,0)</f>
        <v>0</v>
      </c>
      <c r="AE8884">
        <f>+VLOOKUP(T8884,Tabla1[],5,0)</f>
        <v>0</v>
      </c>
      <c r="AF8884">
        <f t="shared" si="138"/>
        <v>10</v>
      </c>
    </row>
    <row r="8885" spans="1:34" x14ac:dyDescent="0.25">
      <c r="A8885">
        <v>108825</v>
      </c>
      <c r="B8885" t="s">
        <v>15206</v>
      </c>
      <c r="C8885" t="s">
        <v>75</v>
      </c>
      <c r="D8885">
        <v>0</v>
      </c>
      <c r="F8885" t="s">
        <v>10703</v>
      </c>
      <c r="G8885" t="s">
        <v>8609</v>
      </c>
      <c r="H8885" t="s">
        <v>15207</v>
      </c>
      <c r="I8885" t="s">
        <v>37</v>
      </c>
      <c r="J8885" t="s">
        <v>15208</v>
      </c>
      <c r="K8885" t="s">
        <v>15209</v>
      </c>
      <c r="L8885" t="s">
        <v>37</v>
      </c>
      <c r="M8885" t="s">
        <v>10057</v>
      </c>
      <c r="N8885" t="s">
        <v>10057</v>
      </c>
      <c r="O8885" t="s">
        <v>13331</v>
      </c>
      <c r="P8885" t="s">
        <v>3356</v>
      </c>
      <c r="Q8885" t="s">
        <v>3356</v>
      </c>
      <c r="R8885" t="s">
        <v>127</v>
      </c>
      <c r="S8885" t="s">
        <v>164</v>
      </c>
      <c r="T8885" t="s">
        <v>2354</v>
      </c>
      <c r="U8885" t="s">
        <v>2355</v>
      </c>
      <c r="X8885">
        <v>2</v>
      </c>
      <c r="Y8885">
        <v>0</v>
      </c>
      <c r="Z8885">
        <v>0</v>
      </c>
      <c r="AA8885">
        <v>0</v>
      </c>
      <c r="AB8885">
        <v>2160000</v>
      </c>
      <c r="AC8885" t="s">
        <v>47</v>
      </c>
      <c r="AD8885">
        <f>+VLOOKUP(T8885,items!$A$2:$D$1255,4,0)</f>
        <v>0</v>
      </c>
      <c r="AE8885">
        <f>+VLOOKUP(T8885,Tabla1[],5,0)</f>
        <v>0</v>
      </c>
      <c r="AF8885">
        <f t="shared" si="138"/>
        <v>10</v>
      </c>
    </row>
    <row r="8886" spans="1:34" x14ac:dyDescent="0.25">
      <c r="A8886">
        <v>108825</v>
      </c>
      <c r="B8886" t="s">
        <v>15206</v>
      </c>
      <c r="C8886" t="s">
        <v>75</v>
      </c>
      <c r="D8886">
        <v>0</v>
      </c>
      <c r="F8886" t="s">
        <v>10703</v>
      </c>
      <c r="G8886" t="s">
        <v>8609</v>
      </c>
      <c r="H8886" t="s">
        <v>15207</v>
      </c>
      <c r="I8886" t="s">
        <v>37</v>
      </c>
      <c r="J8886" t="s">
        <v>15208</v>
      </c>
      <c r="K8886" t="s">
        <v>15209</v>
      </c>
      <c r="L8886" t="s">
        <v>37</v>
      </c>
      <c r="M8886" t="s">
        <v>10057</v>
      </c>
      <c r="N8886" t="s">
        <v>10057</v>
      </c>
      <c r="O8886" t="s">
        <v>13331</v>
      </c>
      <c r="P8886" t="s">
        <v>3356</v>
      </c>
      <c r="Q8886" t="s">
        <v>3356</v>
      </c>
      <c r="R8886" t="s">
        <v>127</v>
      </c>
      <c r="S8886" t="s">
        <v>164</v>
      </c>
      <c r="T8886" t="s">
        <v>4086</v>
      </c>
      <c r="U8886" t="s">
        <v>4087</v>
      </c>
      <c r="X8886">
        <v>2</v>
      </c>
      <c r="Y8886">
        <v>0</v>
      </c>
      <c r="Z8886">
        <v>0</v>
      </c>
      <c r="AA8886">
        <v>0</v>
      </c>
      <c r="AB8886">
        <v>72000</v>
      </c>
      <c r="AC8886" t="s">
        <v>47</v>
      </c>
      <c r="AD8886">
        <f>+VLOOKUP(T8886,items!$A$2:$D$1255,4,0)</f>
        <v>0</v>
      </c>
      <c r="AE8886">
        <f>+VLOOKUP(T8886,Tabla1[],5,0)</f>
        <v>0</v>
      </c>
      <c r="AF8886">
        <f t="shared" si="138"/>
        <v>10</v>
      </c>
    </row>
    <row r="8887" spans="1:34" x14ac:dyDescent="0.25">
      <c r="A8887">
        <v>108825</v>
      </c>
      <c r="B8887" t="s">
        <v>15206</v>
      </c>
      <c r="C8887" t="s">
        <v>75</v>
      </c>
      <c r="D8887">
        <v>0</v>
      </c>
      <c r="F8887" t="s">
        <v>10703</v>
      </c>
      <c r="G8887" t="s">
        <v>8609</v>
      </c>
      <c r="H8887" t="s">
        <v>15207</v>
      </c>
      <c r="I8887" t="s">
        <v>37</v>
      </c>
      <c r="J8887" t="s">
        <v>15208</v>
      </c>
      <c r="K8887" t="s">
        <v>15209</v>
      </c>
      <c r="L8887" t="s">
        <v>37</v>
      </c>
      <c r="M8887" t="s">
        <v>10057</v>
      </c>
      <c r="N8887" t="s">
        <v>10057</v>
      </c>
      <c r="O8887" t="s">
        <v>13331</v>
      </c>
      <c r="P8887" t="s">
        <v>3356</v>
      </c>
      <c r="Q8887" t="s">
        <v>3356</v>
      </c>
      <c r="R8887" t="s">
        <v>127</v>
      </c>
      <c r="S8887" t="s">
        <v>164</v>
      </c>
      <c r="T8887" t="s">
        <v>3026</v>
      </c>
      <c r="U8887" t="s">
        <v>3027</v>
      </c>
      <c r="X8887">
        <v>2</v>
      </c>
      <c r="Y8887">
        <v>0</v>
      </c>
      <c r="Z8887">
        <v>0</v>
      </c>
      <c r="AA8887">
        <v>0</v>
      </c>
      <c r="AB8887">
        <v>980000</v>
      </c>
      <c r="AC8887" t="s">
        <v>47</v>
      </c>
      <c r="AD8887">
        <f>+VLOOKUP(T8887,items!$A$2:$D$1255,4,0)</f>
        <v>0</v>
      </c>
      <c r="AE8887">
        <f>+VLOOKUP(T8887,Tabla1[],5,0)</f>
        <v>0</v>
      </c>
      <c r="AF8887">
        <f t="shared" si="138"/>
        <v>10</v>
      </c>
    </row>
    <row r="8888" spans="1:34" x14ac:dyDescent="0.25">
      <c r="A8888">
        <v>108833</v>
      </c>
      <c r="B8888" t="s">
        <v>6204</v>
      </c>
      <c r="C8888" t="s">
        <v>33</v>
      </c>
      <c r="D8888">
        <v>0</v>
      </c>
      <c r="F8888" t="s">
        <v>10703</v>
      </c>
      <c r="G8888" t="s">
        <v>12254</v>
      </c>
      <c r="H8888" t="s">
        <v>15210</v>
      </c>
      <c r="I8888" t="s">
        <v>37</v>
      </c>
      <c r="J8888" t="s">
        <v>15211</v>
      </c>
      <c r="K8888" t="s">
        <v>15212</v>
      </c>
      <c r="L8888" t="s">
        <v>15213</v>
      </c>
      <c r="M8888" t="s">
        <v>8609</v>
      </c>
      <c r="N8888" t="s">
        <v>8609</v>
      </c>
      <c r="O8888" t="s">
        <v>3355</v>
      </c>
      <c r="P8888" t="s">
        <v>375</v>
      </c>
      <c r="Q8888" t="s">
        <v>3356</v>
      </c>
      <c r="R8888" t="s">
        <v>127</v>
      </c>
      <c r="S8888" t="s">
        <v>164</v>
      </c>
      <c r="T8888" t="s">
        <v>2274</v>
      </c>
      <c r="U8888" t="s">
        <v>1349</v>
      </c>
      <c r="X8888">
        <v>26</v>
      </c>
      <c r="Y8888">
        <v>0</v>
      </c>
      <c r="Z8888">
        <v>0</v>
      </c>
      <c r="AA8888">
        <v>0</v>
      </c>
      <c r="AB8888">
        <v>1367600</v>
      </c>
      <c r="AC8888" t="s">
        <v>47</v>
      </c>
      <c r="AD8888">
        <f>+VLOOKUP(T8888,items!$A$2:$D$1255,4,0)</f>
        <v>0</v>
      </c>
      <c r="AE8888">
        <f>+VLOOKUP(T8888,Tabla1[],5,0)</f>
        <v>0</v>
      </c>
      <c r="AF8888">
        <f t="shared" si="138"/>
        <v>10</v>
      </c>
    </row>
    <row r="8889" spans="1:34" x14ac:dyDescent="0.25">
      <c r="A8889">
        <v>108875</v>
      </c>
      <c r="B8889" t="s">
        <v>15214</v>
      </c>
      <c r="C8889" t="s">
        <v>75</v>
      </c>
      <c r="D8889">
        <v>0</v>
      </c>
      <c r="F8889" t="s">
        <v>12254</v>
      </c>
      <c r="G8889" t="s">
        <v>171</v>
      </c>
      <c r="H8889" t="s">
        <v>15215</v>
      </c>
      <c r="I8889" t="s">
        <v>15216</v>
      </c>
      <c r="J8889" t="s">
        <v>15217</v>
      </c>
      <c r="K8889" t="s">
        <v>15218</v>
      </c>
      <c r="L8889" t="s">
        <v>15219</v>
      </c>
      <c r="M8889" t="s">
        <v>3357</v>
      </c>
      <c r="N8889" t="s">
        <v>277</v>
      </c>
      <c r="O8889" t="s">
        <v>11491</v>
      </c>
      <c r="P8889" t="s">
        <v>1155</v>
      </c>
      <c r="Q8889" t="s">
        <v>10705</v>
      </c>
      <c r="R8889" t="s">
        <v>127</v>
      </c>
      <c r="S8889" t="s">
        <v>272</v>
      </c>
      <c r="T8889" t="s">
        <v>1500</v>
      </c>
      <c r="U8889" t="s">
        <v>1501</v>
      </c>
      <c r="W8889" t="s">
        <v>93</v>
      </c>
      <c r="X8889">
        <v>1</v>
      </c>
      <c r="Y8889">
        <v>6000</v>
      </c>
      <c r="Z8889">
        <v>0</v>
      </c>
      <c r="AA8889">
        <v>2000</v>
      </c>
      <c r="AB8889" s="14">
        <v>2568625.92</v>
      </c>
      <c r="AC8889" t="s">
        <v>47</v>
      </c>
      <c r="AD8889" t="str">
        <f>+VLOOKUP(T8889,items!$A$2:$D$1255,4,0)</f>
        <v>ESTRUCTURA-SOMBRALINA</v>
      </c>
      <c r="AE8889">
        <f>+VLOOKUP(T8889,Tabla1[],5,0)</f>
        <v>0</v>
      </c>
      <c r="AF8889">
        <f t="shared" si="138"/>
        <v>11</v>
      </c>
      <c r="AG8889">
        <v>3816</v>
      </c>
      <c r="AH8889" s="14">
        <v>2568625.92</v>
      </c>
    </row>
    <row r="8890" spans="1:34" x14ac:dyDescent="0.25">
      <c r="A8890">
        <v>108875</v>
      </c>
      <c r="B8890" t="s">
        <v>15214</v>
      </c>
      <c r="C8890" t="s">
        <v>75</v>
      </c>
      <c r="D8890">
        <v>0</v>
      </c>
      <c r="F8890" t="s">
        <v>12254</v>
      </c>
      <c r="G8890" t="s">
        <v>171</v>
      </c>
      <c r="H8890" t="s">
        <v>15215</v>
      </c>
      <c r="I8890" t="s">
        <v>15216</v>
      </c>
      <c r="J8890" t="s">
        <v>15217</v>
      </c>
      <c r="K8890" t="s">
        <v>15218</v>
      </c>
      <c r="L8890" t="s">
        <v>15219</v>
      </c>
      <c r="M8890" t="s">
        <v>3357</v>
      </c>
      <c r="N8890" t="s">
        <v>277</v>
      </c>
      <c r="O8890" t="s">
        <v>11491</v>
      </c>
      <c r="P8890" t="s">
        <v>1155</v>
      </c>
      <c r="Q8890" t="s">
        <v>10705</v>
      </c>
      <c r="R8890" t="s">
        <v>127</v>
      </c>
      <c r="S8890" t="s">
        <v>272</v>
      </c>
      <c r="T8890" t="s">
        <v>1500</v>
      </c>
      <c r="U8890" t="s">
        <v>1501</v>
      </c>
      <c r="W8890" t="s">
        <v>93</v>
      </c>
      <c r="X8890">
        <v>1</v>
      </c>
      <c r="Y8890">
        <v>5000</v>
      </c>
      <c r="Z8890">
        <v>0</v>
      </c>
      <c r="AA8890">
        <v>2000</v>
      </c>
      <c r="AB8890" s="14">
        <v>1959516</v>
      </c>
      <c r="AC8890" t="s">
        <v>47</v>
      </c>
      <c r="AD8890" t="str">
        <f>+VLOOKUP(T8890,items!$A$2:$D$1255,4,0)</f>
        <v>ESTRUCTURA-SOMBRALINA</v>
      </c>
      <c r="AE8890">
        <f>+VLOOKUP(T8890,Tabla1[],5,0)</f>
        <v>0</v>
      </c>
      <c r="AF8890">
        <f t="shared" si="138"/>
        <v>11</v>
      </c>
      <c r="AG8890">
        <v>3816</v>
      </c>
      <c r="AH8890" s="14">
        <v>1959516</v>
      </c>
    </row>
    <row r="8891" spans="1:34" x14ac:dyDescent="0.25">
      <c r="A8891">
        <v>108885</v>
      </c>
      <c r="B8891" t="s">
        <v>15220</v>
      </c>
      <c r="C8891" t="s">
        <v>33</v>
      </c>
      <c r="D8891">
        <v>0</v>
      </c>
      <c r="F8891" t="s">
        <v>12254</v>
      </c>
      <c r="G8891" t="s">
        <v>14289</v>
      </c>
      <c r="H8891" t="s">
        <v>15221</v>
      </c>
      <c r="I8891" t="s">
        <v>37</v>
      </c>
      <c r="J8891" t="s">
        <v>37</v>
      </c>
      <c r="K8891" t="s">
        <v>37</v>
      </c>
      <c r="L8891" t="s">
        <v>37</v>
      </c>
      <c r="M8891" t="s">
        <v>3357</v>
      </c>
      <c r="N8891" t="s">
        <v>1155</v>
      </c>
      <c r="O8891" t="s">
        <v>10707</v>
      </c>
      <c r="P8891" t="s">
        <v>11464</v>
      </c>
      <c r="Q8891" t="s">
        <v>13659</v>
      </c>
      <c r="R8891" t="s">
        <v>1157</v>
      </c>
      <c r="S8891" t="s">
        <v>108</v>
      </c>
      <c r="T8891" t="s">
        <v>429</v>
      </c>
      <c r="U8891" t="s">
        <v>430</v>
      </c>
      <c r="X8891">
        <v>1</v>
      </c>
      <c r="Y8891">
        <v>0</v>
      </c>
      <c r="Z8891">
        <v>0</v>
      </c>
      <c r="AA8891">
        <v>0</v>
      </c>
      <c r="AB8891">
        <v>142500</v>
      </c>
      <c r="AC8891" t="s">
        <v>178</v>
      </c>
      <c r="AD8891">
        <f>+VLOOKUP(T8891,items!$A$2:$D$1255,4,0)</f>
        <v>0</v>
      </c>
      <c r="AE8891">
        <f>+VLOOKUP(T8891,Tabla1[],5,0)</f>
        <v>0</v>
      </c>
      <c r="AF8891">
        <f t="shared" si="138"/>
        <v>11</v>
      </c>
    </row>
    <row r="8892" spans="1:34" x14ac:dyDescent="0.25">
      <c r="A8892">
        <v>108885</v>
      </c>
      <c r="B8892" t="s">
        <v>15220</v>
      </c>
      <c r="C8892" t="s">
        <v>33</v>
      </c>
      <c r="D8892">
        <v>0</v>
      </c>
      <c r="F8892" t="s">
        <v>12254</v>
      </c>
      <c r="G8892" t="s">
        <v>14289</v>
      </c>
      <c r="H8892" t="s">
        <v>15221</v>
      </c>
      <c r="I8892" t="s">
        <v>37</v>
      </c>
      <c r="J8892" t="s">
        <v>37</v>
      </c>
      <c r="K8892" t="s">
        <v>37</v>
      </c>
      <c r="L8892" t="s">
        <v>37</v>
      </c>
      <c r="M8892" t="s">
        <v>3357</v>
      </c>
      <c r="N8892" t="s">
        <v>1155</v>
      </c>
      <c r="O8892" t="s">
        <v>10707</v>
      </c>
      <c r="P8892" t="s">
        <v>11464</v>
      </c>
      <c r="Q8892" t="s">
        <v>13659</v>
      </c>
      <c r="R8892" t="s">
        <v>1157</v>
      </c>
      <c r="S8892" t="s">
        <v>108</v>
      </c>
      <c r="T8892" t="s">
        <v>7509</v>
      </c>
      <c r="U8892" t="s">
        <v>9780</v>
      </c>
      <c r="X8892">
        <v>1</v>
      </c>
      <c r="Y8892">
        <v>0</v>
      </c>
      <c r="Z8892">
        <v>0</v>
      </c>
      <c r="AA8892">
        <v>0</v>
      </c>
      <c r="AB8892">
        <v>31500</v>
      </c>
      <c r="AC8892" t="s">
        <v>178</v>
      </c>
      <c r="AD8892">
        <f>+VLOOKUP(T8892,items!$A$2:$D$1255,4,0)</f>
        <v>0</v>
      </c>
      <c r="AE8892">
        <f>+VLOOKUP(T8892,Tabla1[],5,0)</f>
        <v>0</v>
      </c>
      <c r="AF8892">
        <f t="shared" si="138"/>
        <v>11</v>
      </c>
    </row>
    <row r="8893" spans="1:34" x14ac:dyDescent="0.25">
      <c r="A8893">
        <v>108885</v>
      </c>
      <c r="B8893" t="s">
        <v>15220</v>
      </c>
      <c r="C8893" t="s">
        <v>33</v>
      </c>
      <c r="D8893">
        <v>0</v>
      </c>
      <c r="F8893" t="s">
        <v>12254</v>
      </c>
      <c r="G8893" t="s">
        <v>14289</v>
      </c>
      <c r="H8893" t="s">
        <v>15221</v>
      </c>
      <c r="I8893" t="s">
        <v>37</v>
      </c>
      <c r="J8893" t="s">
        <v>37</v>
      </c>
      <c r="K8893" t="s">
        <v>37</v>
      </c>
      <c r="L8893" t="s">
        <v>37</v>
      </c>
      <c r="M8893" t="s">
        <v>3357</v>
      </c>
      <c r="N8893" t="s">
        <v>1155</v>
      </c>
      <c r="O8893" t="s">
        <v>10707</v>
      </c>
      <c r="P8893" t="s">
        <v>11464</v>
      </c>
      <c r="Q8893" t="s">
        <v>13659</v>
      </c>
      <c r="R8893" t="s">
        <v>1157</v>
      </c>
      <c r="S8893" t="s">
        <v>108</v>
      </c>
      <c r="T8893" t="s">
        <v>15076</v>
      </c>
      <c r="U8893" t="s">
        <v>15077</v>
      </c>
      <c r="V8893" t="s">
        <v>884</v>
      </c>
      <c r="W8893" t="s">
        <v>13724</v>
      </c>
      <c r="X8893">
        <v>1</v>
      </c>
      <c r="Y8893">
        <v>2400</v>
      </c>
      <c r="Z8893">
        <v>0</v>
      </c>
      <c r="AA8893">
        <v>900</v>
      </c>
      <c r="AB8893">
        <v>2529207</v>
      </c>
      <c r="AC8893" t="s">
        <v>178</v>
      </c>
      <c r="AD8893" t="str">
        <f>+VLOOKUP(T8893,items!$A$2:$D$1255,4,0)</f>
        <v>CORBELLA</v>
      </c>
      <c r="AE8893">
        <f>+VLOOKUP(T8893,Tabla1[],5,0)</f>
        <v>0</v>
      </c>
      <c r="AF8893">
        <f t="shared" si="138"/>
        <v>11</v>
      </c>
    </row>
    <row r="8894" spans="1:34" x14ac:dyDescent="0.25">
      <c r="A8894">
        <v>108885</v>
      </c>
      <c r="B8894" t="s">
        <v>15220</v>
      </c>
      <c r="C8894" t="s">
        <v>33</v>
      </c>
      <c r="D8894">
        <v>0</v>
      </c>
      <c r="F8894" t="s">
        <v>12254</v>
      </c>
      <c r="G8894" t="s">
        <v>14289</v>
      </c>
      <c r="H8894" t="s">
        <v>15221</v>
      </c>
      <c r="I8894" t="s">
        <v>37</v>
      </c>
      <c r="J8894" t="s">
        <v>37</v>
      </c>
      <c r="K8894" t="s">
        <v>37</v>
      </c>
      <c r="L8894" t="s">
        <v>37</v>
      </c>
      <c r="M8894" t="s">
        <v>3357</v>
      </c>
      <c r="N8894" t="s">
        <v>1155</v>
      </c>
      <c r="O8894" t="s">
        <v>10707</v>
      </c>
      <c r="P8894" t="s">
        <v>11464</v>
      </c>
      <c r="Q8894" t="s">
        <v>13659</v>
      </c>
      <c r="R8894" t="s">
        <v>1157</v>
      </c>
      <c r="S8894" t="s">
        <v>108</v>
      </c>
      <c r="T8894" t="s">
        <v>7511</v>
      </c>
      <c r="U8894" t="s">
        <v>7512</v>
      </c>
      <c r="X8894">
        <v>1</v>
      </c>
      <c r="Y8894">
        <v>0</v>
      </c>
      <c r="Z8894">
        <v>0</v>
      </c>
      <c r="AA8894">
        <v>0</v>
      </c>
      <c r="AB8894">
        <v>100000</v>
      </c>
      <c r="AC8894" t="s">
        <v>178</v>
      </c>
      <c r="AD8894" t="e">
        <f>+VLOOKUP(T8894,items!$A$2:$D$1255,4,0)</f>
        <v>#N/A</v>
      </c>
      <c r="AE8894" t="e">
        <f>+VLOOKUP(T8894,Tabla1[],5,0)</f>
        <v>#N/A</v>
      </c>
      <c r="AF8894">
        <f t="shared" si="138"/>
        <v>11</v>
      </c>
    </row>
    <row r="8895" spans="1:34" x14ac:dyDescent="0.25">
      <c r="A8895">
        <v>108898</v>
      </c>
      <c r="B8895" t="s">
        <v>15222</v>
      </c>
      <c r="C8895" t="s">
        <v>1065</v>
      </c>
      <c r="D8895">
        <v>0</v>
      </c>
      <c r="F8895" t="s">
        <v>12254</v>
      </c>
      <c r="G8895" t="s">
        <v>12254</v>
      </c>
      <c r="H8895" t="s">
        <v>15223</v>
      </c>
      <c r="I8895" t="s">
        <v>37</v>
      </c>
      <c r="J8895" t="s">
        <v>37</v>
      </c>
      <c r="K8895" t="s">
        <v>15224</v>
      </c>
      <c r="L8895" t="s">
        <v>37</v>
      </c>
      <c r="M8895" t="s">
        <v>8609</v>
      </c>
      <c r="N8895" t="s">
        <v>8609</v>
      </c>
      <c r="O8895" t="s">
        <v>10057</v>
      </c>
      <c r="P8895" t="s">
        <v>13331</v>
      </c>
      <c r="Q8895" t="s">
        <v>13331</v>
      </c>
      <c r="R8895" t="s">
        <v>127</v>
      </c>
      <c r="S8895" t="s">
        <v>256</v>
      </c>
      <c r="T8895" t="s">
        <v>1232</v>
      </c>
      <c r="U8895" t="s">
        <v>1233</v>
      </c>
      <c r="X8895">
        <v>1</v>
      </c>
      <c r="Y8895">
        <v>0</v>
      </c>
      <c r="Z8895">
        <v>0</v>
      </c>
      <c r="AA8895">
        <v>0</v>
      </c>
      <c r="AB8895">
        <v>169800</v>
      </c>
      <c r="AC8895" t="s">
        <v>47</v>
      </c>
      <c r="AD8895">
        <f>+VLOOKUP(T8895,items!$A$2:$D$1255,4,0)</f>
        <v>0</v>
      </c>
      <c r="AE8895">
        <f>+VLOOKUP(T8895,Tabla1[],5,0)</f>
        <v>0</v>
      </c>
      <c r="AF8895">
        <f t="shared" si="138"/>
        <v>10</v>
      </c>
    </row>
    <row r="8896" spans="1:34" x14ac:dyDescent="0.25">
      <c r="A8896">
        <v>108902</v>
      </c>
      <c r="B8896" t="s">
        <v>14576</v>
      </c>
      <c r="C8896" t="s">
        <v>33</v>
      </c>
      <c r="D8896">
        <v>0</v>
      </c>
      <c r="F8896" t="s">
        <v>12254</v>
      </c>
      <c r="G8896" t="s">
        <v>12254</v>
      </c>
      <c r="H8896" t="s">
        <v>15225</v>
      </c>
      <c r="I8896" t="s">
        <v>37</v>
      </c>
      <c r="J8896" t="s">
        <v>15226</v>
      </c>
      <c r="K8896" t="s">
        <v>15227</v>
      </c>
      <c r="L8896" t="s">
        <v>15228</v>
      </c>
      <c r="M8896" t="s">
        <v>8609</v>
      </c>
      <c r="N8896" t="s">
        <v>8609</v>
      </c>
      <c r="O8896" t="s">
        <v>10057</v>
      </c>
      <c r="P8896" t="s">
        <v>13331</v>
      </c>
      <c r="Q8896" t="s">
        <v>375</v>
      </c>
      <c r="R8896" t="s">
        <v>127</v>
      </c>
      <c r="S8896" t="s">
        <v>108</v>
      </c>
      <c r="T8896" t="s">
        <v>2142</v>
      </c>
      <c r="U8896" t="s">
        <v>2143</v>
      </c>
      <c r="X8896">
        <v>2</v>
      </c>
      <c r="Y8896">
        <v>0</v>
      </c>
      <c r="Z8896">
        <v>0</v>
      </c>
      <c r="AA8896">
        <v>0</v>
      </c>
      <c r="AB8896">
        <v>20000</v>
      </c>
      <c r="AC8896" t="s">
        <v>47</v>
      </c>
      <c r="AD8896">
        <f>+VLOOKUP(T8896,items!$A$2:$D$1255,4,0)</f>
        <v>0</v>
      </c>
      <c r="AE8896">
        <f>+VLOOKUP(T8896,Tabla1[],5,0)</f>
        <v>0</v>
      </c>
      <c r="AF8896">
        <f t="shared" si="138"/>
        <v>10</v>
      </c>
    </row>
    <row r="8897" spans="1:32" x14ac:dyDescent="0.25">
      <c r="A8897">
        <v>108903</v>
      </c>
      <c r="B8897" t="s">
        <v>15229</v>
      </c>
      <c r="C8897" t="s">
        <v>33</v>
      </c>
      <c r="D8897">
        <v>0</v>
      </c>
      <c r="F8897" t="s">
        <v>12254</v>
      </c>
      <c r="G8897" t="s">
        <v>277</v>
      </c>
      <c r="H8897" t="s">
        <v>37</v>
      </c>
      <c r="I8897" t="s">
        <v>37</v>
      </c>
      <c r="J8897" t="s">
        <v>37</v>
      </c>
      <c r="K8897" t="s">
        <v>37</v>
      </c>
      <c r="L8897" t="s">
        <v>37</v>
      </c>
      <c r="M8897" t="s">
        <v>278</v>
      </c>
      <c r="N8897" t="s">
        <v>278</v>
      </c>
      <c r="O8897" t="s">
        <v>14074</v>
      </c>
      <c r="P8897" t="s">
        <v>12256</v>
      </c>
      <c r="Q8897" t="s">
        <v>14232</v>
      </c>
      <c r="R8897" t="s">
        <v>12873</v>
      </c>
      <c r="S8897" t="s">
        <v>88</v>
      </c>
      <c r="T8897" t="s">
        <v>209</v>
      </c>
      <c r="U8897" t="s">
        <v>210</v>
      </c>
      <c r="W8897" t="s">
        <v>114</v>
      </c>
      <c r="X8897">
        <v>1</v>
      </c>
      <c r="Y8897">
        <v>0</v>
      </c>
      <c r="Z8897">
        <v>0</v>
      </c>
      <c r="AA8897">
        <v>0</v>
      </c>
      <c r="AB8897">
        <v>330000</v>
      </c>
      <c r="AC8897" t="s">
        <v>285</v>
      </c>
      <c r="AD8897">
        <f>+VLOOKUP(T8897,items!$A$2:$D$1255,4,0)</f>
        <v>0</v>
      </c>
      <c r="AE8897">
        <f>+VLOOKUP(T8897,Tabla1[],5,0)</f>
        <v>0</v>
      </c>
      <c r="AF8897">
        <f t="shared" si="138"/>
        <v>11</v>
      </c>
    </row>
    <row r="8898" spans="1:32" x14ac:dyDescent="0.25">
      <c r="A8898">
        <v>108903</v>
      </c>
      <c r="B8898" t="s">
        <v>15229</v>
      </c>
      <c r="C8898" t="s">
        <v>33</v>
      </c>
      <c r="D8898">
        <v>0</v>
      </c>
      <c r="F8898" t="s">
        <v>12254</v>
      </c>
      <c r="G8898" t="s">
        <v>277</v>
      </c>
      <c r="H8898" t="s">
        <v>37</v>
      </c>
      <c r="I8898" t="s">
        <v>37</v>
      </c>
      <c r="J8898" t="s">
        <v>37</v>
      </c>
      <c r="K8898" t="s">
        <v>37</v>
      </c>
      <c r="L8898" t="s">
        <v>37</v>
      </c>
      <c r="M8898" t="s">
        <v>278</v>
      </c>
      <c r="N8898" t="s">
        <v>278</v>
      </c>
      <c r="O8898" t="s">
        <v>14074</v>
      </c>
      <c r="P8898" t="s">
        <v>12256</v>
      </c>
      <c r="Q8898" t="s">
        <v>14232</v>
      </c>
      <c r="R8898" t="s">
        <v>12873</v>
      </c>
      <c r="S8898" t="s">
        <v>88</v>
      </c>
      <c r="T8898" t="s">
        <v>560</v>
      </c>
      <c r="U8898" t="s">
        <v>561</v>
      </c>
      <c r="V8898" t="s">
        <v>828</v>
      </c>
      <c r="X8898">
        <v>4</v>
      </c>
      <c r="Y8898">
        <v>0</v>
      </c>
      <c r="Z8898">
        <v>0</v>
      </c>
      <c r="AA8898">
        <v>0</v>
      </c>
      <c r="AB8898">
        <v>10454356</v>
      </c>
      <c r="AC8898" t="s">
        <v>285</v>
      </c>
      <c r="AD8898">
        <f>+VLOOKUP(T8898,items!$A$2:$D$1255,4,0)</f>
        <v>0</v>
      </c>
      <c r="AE8898">
        <f>+VLOOKUP(T8898,Tabla1[],5,0)</f>
        <v>0</v>
      </c>
      <c r="AF8898">
        <f t="shared" ref="AF8898:AF8961" si="139">+MONTH(O8898)</f>
        <v>11</v>
      </c>
    </row>
    <row r="8899" spans="1:32" x14ac:dyDescent="0.25">
      <c r="A8899">
        <v>108903</v>
      </c>
      <c r="B8899" t="s">
        <v>15229</v>
      </c>
      <c r="C8899" t="s">
        <v>33</v>
      </c>
      <c r="D8899">
        <v>0</v>
      </c>
      <c r="F8899" t="s">
        <v>12254</v>
      </c>
      <c r="G8899" t="s">
        <v>277</v>
      </c>
      <c r="H8899" t="s">
        <v>37</v>
      </c>
      <c r="I8899" t="s">
        <v>37</v>
      </c>
      <c r="J8899" t="s">
        <v>37</v>
      </c>
      <c r="K8899" t="s">
        <v>37</v>
      </c>
      <c r="L8899" t="s">
        <v>37</v>
      </c>
      <c r="M8899" t="s">
        <v>278</v>
      </c>
      <c r="N8899" t="s">
        <v>278</v>
      </c>
      <c r="O8899" t="s">
        <v>14074</v>
      </c>
      <c r="P8899" t="s">
        <v>12256</v>
      </c>
      <c r="Q8899" t="s">
        <v>14232</v>
      </c>
      <c r="R8899" t="s">
        <v>12873</v>
      </c>
      <c r="S8899" t="s">
        <v>88</v>
      </c>
      <c r="T8899" t="s">
        <v>936</v>
      </c>
      <c r="U8899" t="s">
        <v>937</v>
      </c>
      <c r="X8899">
        <v>1</v>
      </c>
      <c r="Y8899">
        <v>0</v>
      </c>
      <c r="Z8899">
        <v>0</v>
      </c>
      <c r="AA8899">
        <v>0</v>
      </c>
      <c r="AB8899">
        <v>350000</v>
      </c>
      <c r="AC8899" t="s">
        <v>285</v>
      </c>
      <c r="AD8899">
        <f>+VLOOKUP(T8899,items!$A$2:$D$1255,4,0)</f>
        <v>0</v>
      </c>
      <c r="AE8899">
        <f>+VLOOKUP(T8899,Tabla1[],5,0)</f>
        <v>0</v>
      </c>
      <c r="AF8899">
        <f t="shared" si="139"/>
        <v>11</v>
      </c>
    </row>
    <row r="8900" spans="1:32" x14ac:dyDescent="0.25">
      <c r="A8900">
        <v>108904</v>
      </c>
      <c r="B8900" t="s">
        <v>2714</v>
      </c>
      <c r="C8900" t="s">
        <v>75</v>
      </c>
      <c r="D8900">
        <v>0</v>
      </c>
      <c r="F8900" t="s">
        <v>12254</v>
      </c>
      <c r="G8900" t="s">
        <v>375</v>
      </c>
      <c r="H8900" t="s">
        <v>15230</v>
      </c>
      <c r="I8900" t="s">
        <v>37</v>
      </c>
      <c r="J8900" t="s">
        <v>15231</v>
      </c>
      <c r="K8900" t="s">
        <v>15232</v>
      </c>
      <c r="L8900" t="s">
        <v>37</v>
      </c>
      <c r="M8900" t="s">
        <v>3356</v>
      </c>
      <c r="N8900" t="s">
        <v>3356</v>
      </c>
      <c r="O8900" t="s">
        <v>173</v>
      </c>
      <c r="P8900" t="s">
        <v>13637</v>
      </c>
      <c r="Q8900" t="s">
        <v>13637</v>
      </c>
      <c r="R8900" t="s">
        <v>127</v>
      </c>
      <c r="S8900" t="s">
        <v>164</v>
      </c>
      <c r="T8900" t="s">
        <v>6309</v>
      </c>
      <c r="U8900" t="s">
        <v>6310</v>
      </c>
      <c r="X8900">
        <v>20</v>
      </c>
      <c r="Y8900">
        <v>0</v>
      </c>
      <c r="Z8900">
        <v>0</v>
      </c>
      <c r="AA8900">
        <v>0</v>
      </c>
      <c r="AB8900">
        <v>26000</v>
      </c>
      <c r="AC8900" t="s">
        <v>47</v>
      </c>
      <c r="AD8900">
        <f>+VLOOKUP(T8900,items!$A$2:$D$1255,4,0)</f>
        <v>0</v>
      </c>
      <c r="AE8900">
        <f>+VLOOKUP(T8900,Tabla1[],5,0)</f>
        <v>0</v>
      </c>
      <c r="AF8900">
        <f t="shared" si="139"/>
        <v>10</v>
      </c>
    </row>
    <row r="8901" spans="1:32" x14ac:dyDescent="0.25">
      <c r="A8901">
        <v>108904</v>
      </c>
      <c r="B8901" t="s">
        <v>2714</v>
      </c>
      <c r="C8901" t="s">
        <v>75</v>
      </c>
      <c r="D8901">
        <v>0</v>
      </c>
      <c r="F8901" t="s">
        <v>12254</v>
      </c>
      <c r="G8901" t="s">
        <v>375</v>
      </c>
      <c r="H8901" t="s">
        <v>15230</v>
      </c>
      <c r="I8901" t="s">
        <v>37</v>
      </c>
      <c r="J8901" t="s">
        <v>15231</v>
      </c>
      <c r="K8901" t="s">
        <v>15232</v>
      </c>
      <c r="L8901" t="s">
        <v>37</v>
      </c>
      <c r="M8901" t="s">
        <v>3356</v>
      </c>
      <c r="N8901" t="s">
        <v>3356</v>
      </c>
      <c r="O8901" t="s">
        <v>173</v>
      </c>
      <c r="P8901" t="s">
        <v>13637</v>
      </c>
      <c r="Q8901" t="s">
        <v>13637</v>
      </c>
      <c r="R8901" t="s">
        <v>127</v>
      </c>
      <c r="S8901" t="s">
        <v>164</v>
      </c>
      <c r="T8901" t="s">
        <v>1290</v>
      </c>
      <c r="U8901" t="s">
        <v>1291</v>
      </c>
      <c r="X8901">
        <v>10</v>
      </c>
      <c r="Y8901">
        <v>0</v>
      </c>
      <c r="Z8901">
        <v>0</v>
      </c>
      <c r="AA8901">
        <v>0</v>
      </c>
      <c r="AB8901">
        <v>639000</v>
      </c>
      <c r="AC8901" t="s">
        <v>47</v>
      </c>
      <c r="AD8901">
        <f>+VLOOKUP(T8901,items!$A$2:$D$1255,4,0)</f>
        <v>0</v>
      </c>
      <c r="AE8901">
        <f>+VLOOKUP(T8901,Tabla1[],5,0)</f>
        <v>0</v>
      </c>
      <c r="AF8901">
        <f t="shared" si="139"/>
        <v>10</v>
      </c>
    </row>
    <row r="8902" spans="1:32" x14ac:dyDescent="0.25">
      <c r="A8902">
        <v>108904</v>
      </c>
      <c r="B8902" t="s">
        <v>2714</v>
      </c>
      <c r="C8902" t="s">
        <v>75</v>
      </c>
      <c r="D8902">
        <v>0</v>
      </c>
      <c r="F8902" t="s">
        <v>12254</v>
      </c>
      <c r="G8902" t="s">
        <v>375</v>
      </c>
      <c r="H8902" t="s">
        <v>15230</v>
      </c>
      <c r="I8902" t="s">
        <v>37</v>
      </c>
      <c r="J8902" t="s">
        <v>15231</v>
      </c>
      <c r="K8902" t="s">
        <v>15232</v>
      </c>
      <c r="L8902" t="s">
        <v>37</v>
      </c>
      <c r="M8902" t="s">
        <v>3356</v>
      </c>
      <c r="N8902" t="s">
        <v>3356</v>
      </c>
      <c r="O8902" t="s">
        <v>173</v>
      </c>
      <c r="P8902" t="s">
        <v>13637</v>
      </c>
      <c r="Q8902" t="s">
        <v>13637</v>
      </c>
      <c r="R8902" t="s">
        <v>127</v>
      </c>
      <c r="S8902" t="s">
        <v>164</v>
      </c>
      <c r="T8902" t="s">
        <v>6311</v>
      </c>
      <c r="U8902" t="s">
        <v>6312</v>
      </c>
      <c r="X8902">
        <v>20</v>
      </c>
      <c r="Y8902">
        <v>0</v>
      </c>
      <c r="Z8902">
        <v>0</v>
      </c>
      <c r="AA8902">
        <v>0</v>
      </c>
      <c r="AB8902">
        <v>8000</v>
      </c>
      <c r="AC8902" t="s">
        <v>47</v>
      </c>
      <c r="AD8902">
        <f>+VLOOKUP(T8902,items!$A$2:$D$1255,4,0)</f>
        <v>0</v>
      </c>
      <c r="AE8902">
        <f>+VLOOKUP(T8902,Tabla1[],5,0)</f>
        <v>0</v>
      </c>
      <c r="AF8902">
        <f t="shared" si="139"/>
        <v>10</v>
      </c>
    </row>
    <row r="8903" spans="1:32" x14ac:dyDescent="0.25">
      <c r="A8903">
        <v>108910</v>
      </c>
      <c r="B8903" t="s">
        <v>1003</v>
      </c>
      <c r="C8903" t="s">
        <v>1065</v>
      </c>
      <c r="D8903">
        <v>0</v>
      </c>
      <c r="F8903" t="s">
        <v>12254</v>
      </c>
      <c r="G8903" t="s">
        <v>12254</v>
      </c>
      <c r="H8903" t="s">
        <v>15233</v>
      </c>
      <c r="I8903" t="s">
        <v>37</v>
      </c>
      <c r="J8903" t="s">
        <v>37</v>
      </c>
      <c r="K8903" t="s">
        <v>37</v>
      </c>
      <c r="L8903" t="s">
        <v>15234</v>
      </c>
      <c r="M8903" t="s">
        <v>8609</v>
      </c>
      <c r="N8903" t="s">
        <v>8609</v>
      </c>
      <c r="O8903" t="s">
        <v>10057</v>
      </c>
      <c r="P8903" t="s">
        <v>13331</v>
      </c>
      <c r="Q8903" t="s">
        <v>375</v>
      </c>
      <c r="R8903" t="s">
        <v>63</v>
      </c>
      <c r="S8903" t="s">
        <v>108</v>
      </c>
      <c r="T8903" t="s">
        <v>15235</v>
      </c>
      <c r="U8903" t="s">
        <v>15236</v>
      </c>
      <c r="X8903">
        <v>7</v>
      </c>
      <c r="Y8903">
        <v>0</v>
      </c>
      <c r="Z8903">
        <v>0</v>
      </c>
      <c r="AA8903">
        <v>0</v>
      </c>
      <c r="AB8903">
        <v>0</v>
      </c>
      <c r="AC8903" t="s">
        <v>47</v>
      </c>
      <c r="AD8903">
        <f>+VLOOKUP(T8903,items!$A$2:$D$1255,4,0)</f>
        <v>0</v>
      </c>
      <c r="AE8903">
        <f>+VLOOKUP(T8903,Tabla1[],5,0)</f>
        <v>0</v>
      </c>
      <c r="AF8903">
        <f t="shared" si="139"/>
        <v>10</v>
      </c>
    </row>
    <row r="8904" spans="1:32" x14ac:dyDescent="0.25">
      <c r="A8904">
        <v>108910</v>
      </c>
      <c r="B8904" t="s">
        <v>1003</v>
      </c>
      <c r="C8904" t="s">
        <v>1065</v>
      </c>
      <c r="D8904">
        <v>0</v>
      </c>
      <c r="F8904" t="s">
        <v>12254</v>
      </c>
      <c r="G8904" t="s">
        <v>12254</v>
      </c>
      <c r="H8904" t="s">
        <v>15233</v>
      </c>
      <c r="I8904" t="s">
        <v>37</v>
      </c>
      <c r="J8904" t="s">
        <v>37</v>
      </c>
      <c r="K8904" t="s">
        <v>37</v>
      </c>
      <c r="L8904" t="s">
        <v>15234</v>
      </c>
      <c r="M8904" t="s">
        <v>8609</v>
      </c>
      <c r="N8904" t="s">
        <v>8609</v>
      </c>
      <c r="O8904" t="s">
        <v>10057</v>
      </c>
      <c r="P8904" t="s">
        <v>13331</v>
      </c>
      <c r="Q8904" t="s">
        <v>375</v>
      </c>
      <c r="R8904" t="s">
        <v>63</v>
      </c>
      <c r="S8904" t="s">
        <v>108</v>
      </c>
      <c r="T8904" t="s">
        <v>15237</v>
      </c>
      <c r="U8904" t="s">
        <v>15238</v>
      </c>
      <c r="X8904">
        <v>7</v>
      </c>
      <c r="Y8904">
        <v>0</v>
      </c>
      <c r="Z8904">
        <v>0</v>
      </c>
      <c r="AA8904">
        <v>0</v>
      </c>
      <c r="AB8904">
        <v>0</v>
      </c>
      <c r="AC8904" t="s">
        <v>47</v>
      </c>
      <c r="AD8904">
        <f>+VLOOKUP(T8904,items!$A$2:$D$1255,4,0)</f>
        <v>0</v>
      </c>
      <c r="AE8904">
        <f>+VLOOKUP(T8904,Tabla1[],5,0)</f>
        <v>0</v>
      </c>
      <c r="AF8904">
        <f t="shared" si="139"/>
        <v>10</v>
      </c>
    </row>
    <row r="8905" spans="1:32" x14ac:dyDescent="0.25">
      <c r="A8905">
        <v>108912</v>
      </c>
      <c r="B8905" t="s">
        <v>15239</v>
      </c>
      <c r="C8905" t="s">
        <v>33</v>
      </c>
      <c r="D8905">
        <v>0</v>
      </c>
      <c r="F8905" t="s">
        <v>12254</v>
      </c>
      <c r="G8905" t="s">
        <v>171</v>
      </c>
      <c r="H8905" t="s">
        <v>15240</v>
      </c>
      <c r="I8905" t="s">
        <v>37</v>
      </c>
      <c r="J8905" t="s">
        <v>37</v>
      </c>
      <c r="K8905" t="s">
        <v>37</v>
      </c>
      <c r="L8905" t="s">
        <v>37</v>
      </c>
      <c r="M8905" t="s">
        <v>173</v>
      </c>
      <c r="N8905" t="s">
        <v>173</v>
      </c>
      <c r="O8905" t="s">
        <v>174</v>
      </c>
      <c r="P8905" t="s">
        <v>279</v>
      </c>
      <c r="Q8905" t="s">
        <v>280</v>
      </c>
      <c r="R8905" t="s">
        <v>177</v>
      </c>
      <c r="S8905" t="s">
        <v>44</v>
      </c>
      <c r="T8905" t="s">
        <v>1232</v>
      </c>
      <c r="U8905" t="s">
        <v>1233</v>
      </c>
      <c r="X8905">
        <v>1</v>
      </c>
      <c r="Y8905">
        <v>0</v>
      </c>
      <c r="Z8905">
        <v>0</v>
      </c>
      <c r="AA8905">
        <v>0</v>
      </c>
      <c r="AB8905">
        <v>198000</v>
      </c>
      <c r="AC8905" t="s">
        <v>178</v>
      </c>
      <c r="AD8905">
        <f>+VLOOKUP(T8905,items!$A$2:$D$1255,4,0)</f>
        <v>0</v>
      </c>
      <c r="AE8905">
        <f>+VLOOKUP(T8905,Tabla1[],5,0)</f>
        <v>0</v>
      </c>
      <c r="AF8905">
        <f t="shared" si="139"/>
        <v>11</v>
      </c>
    </row>
    <row r="8906" spans="1:32" x14ac:dyDescent="0.25">
      <c r="A8906">
        <v>108912</v>
      </c>
      <c r="B8906" t="s">
        <v>15239</v>
      </c>
      <c r="C8906" t="s">
        <v>33</v>
      </c>
      <c r="D8906">
        <v>0</v>
      </c>
      <c r="F8906" t="s">
        <v>12254</v>
      </c>
      <c r="G8906" t="s">
        <v>171</v>
      </c>
      <c r="H8906" t="s">
        <v>15240</v>
      </c>
      <c r="I8906" t="s">
        <v>37</v>
      </c>
      <c r="J8906" t="s">
        <v>37</v>
      </c>
      <c r="K8906" t="s">
        <v>37</v>
      </c>
      <c r="L8906" t="s">
        <v>37</v>
      </c>
      <c r="M8906" t="s">
        <v>173</v>
      </c>
      <c r="N8906" t="s">
        <v>173</v>
      </c>
      <c r="O8906" t="s">
        <v>174</v>
      </c>
      <c r="P8906" t="s">
        <v>279</v>
      </c>
      <c r="Q8906" t="s">
        <v>280</v>
      </c>
      <c r="R8906" t="s">
        <v>177</v>
      </c>
      <c r="S8906" t="s">
        <v>44</v>
      </c>
      <c r="T8906" t="s">
        <v>1347</v>
      </c>
      <c r="U8906" t="s">
        <v>1348</v>
      </c>
      <c r="V8906" t="s">
        <v>1358</v>
      </c>
      <c r="W8906" t="s">
        <v>117</v>
      </c>
      <c r="X8906">
        <v>1</v>
      </c>
      <c r="Y8906">
        <v>0</v>
      </c>
      <c r="Z8906">
        <v>0</v>
      </c>
      <c r="AA8906">
        <v>0</v>
      </c>
      <c r="AB8906">
        <v>3997335</v>
      </c>
      <c r="AC8906" t="s">
        <v>178</v>
      </c>
      <c r="AD8906" t="str">
        <f>+VLOOKUP(T8906,items!$A$2:$D$1255,4,0)</f>
        <v>MUEBLES</v>
      </c>
      <c r="AE8906">
        <f>+VLOOKUP(T8906,Tabla1[],5,0)</f>
        <v>0</v>
      </c>
      <c r="AF8906">
        <f t="shared" si="139"/>
        <v>11</v>
      </c>
    </row>
    <row r="8907" spans="1:32" x14ac:dyDescent="0.25">
      <c r="A8907">
        <v>108912</v>
      </c>
      <c r="B8907" t="s">
        <v>15239</v>
      </c>
      <c r="C8907" t="s">
        <v>33</v>
      </c>
      <c r="D8907">
        <v>0</v>
      </c>
      <c r="F8907" t="s">
        <v>12254</v>
      </c>
      <c r="G8907" t="s">
        <v>171</v>
      </c>
      <c r="H8907" t="s">
        <v>15240</v>
      </c>
      <c r="I8907" t="s">
        <v>37</v>
      </c>
      <c r="J8907" t="s">
        <v>37</v>
      </c>
      <c r="K8907" t="s">
        <v>37</v>
      </c>
      <c r="L8907" t="s">
        <v>37</v>
      </c>
      <c r="M8907" t="s">
        <v>173</v>
      </c>
      <c r="N8907" t="s">
        <v>173</v>
      </c>
      <c r="O8907" t="s">
        <v>174</v>
      </c>
      <c r="P8907" t="s">
        <v>279</v>
      </c>
      <c r="Q8907" t="s">
        <v>280</v>
      </c>
      <c r="R8907" t="s">
        <v>177</v>
      </c>
      <c r="S8907" t="s">
        <v>44</v>
      </c>
      <c r="T8907" t="s">
        <v>1350</v>
      </c>
      <c r="U8907" t="s">
        <v>1351</v>
      </c>
      <c r="V8907" t="s">
        <v>1358</v>
      </c>
      <c r="W8907" t="s">
        <v>117</v>
      </c>
      <c r="X8907">
        <v>2</v>
      </c>
      <c r="Y8907">
        <v>0</v>
      </c>
      <c r="Z8907">
        <v>0</v>
      </c>
      <c r="AA8907">
        <v>0</v>
      </c>
      <c r="AB8907">
        <v>7030008</v>
      </c>
      <c r="AC8907" t="s">
        <v>178</v>
      </c>
      <c r="AD8907" t="str">
        <f>+VLOOKUP(T8907,items!$A$2:$D$1255,4,0)</f>
        <v>MUEBLES</v>
      </c>
      <c r="AE8907">
        <f>+VLOOKUP(T8907,Tabla1[],5,0)</f>
        <v>0</v>
      </c>
      <c r="AF8907">
        <f t="shared" si="139"/>
        <v>11</v>
      </c>
    </row>
    <row r="8908" spans="1:32" x14ac:dyDescent="0.25">
      <c r="A8908">
        <v>108912</v>
      </c>
      <c r="B8908" t="s">
        <v>15239</v>
      </c>
      <c r="C8908" t="s">
        <v>33</v>
      </c>
      <c r="D8908">
        <v>0</v>
      </c>
      <c r="F8908" t="s">
        <v>12254</v>
      </c>
      <c r="G8908" t="s">
        <v>171</v>
      </c>
      <c r="H8908" t="s">
        <v>15240</v>
      </c>
      <c r="I8908" t="s">
        <v>37</v>
      </c>
      <c r="J8908" t="s">
        <v>37</v>
      </c>
      <c r="K8908" t="s">
        <v>37</v>
      </c>
      <c r="L8908" t="s">
        <v>37</v>
      </c>
      <c r="M8908" t="s">
        <v>173</v>
      </c>
      <c r="N8908" t="s">
        <v>173</v>
      </c>
      <c r="O8908" t="s">
        <v>174</v>
      </c>
      <c r="P8908" t="s">
        <v>279</v>
      </c>
      <c r="Q8908" t="s">
        <v>280</v>
      </c>
      <c r="R8908" t="s">
        <v>177</v>
      </c>
      <c r="S8908" t="s">
        <v>44</v>
      </c>
      <c r="T8908" t="s">
        <v>874</v>
      </c>
      <c r="U8908" t="s">
        <v>875</v>
      </c>
      <c r="W8908" t="s">
        <v>117</v>
      </c>
      <c r="X8908">
        <v>2</v>
      </c>
      <c r="Y8908">
        <v>0</v>
      </c>
      <c r="Z8908">
        <v>0</v>
      </c>
      <c r="AA8908">
        <v>0</v>
      </c>
      <c r="AB8908">
        <v>2032302</v>
      </c>
      <c r="AC8908" t="s">
        <v>178</v>
      </c>
      <c r="AD8908" t="str">
        <f>+VLOOKUP(T8908,items!$A$2:$D$1255,4,0)</f>
        <v>MUEBLES</v>
      </c>
      <c r="AE8908">
        <f>+VLOOKUP(T8908,Tabla1[],5,0)</f>
        <v>0</v>
      </c>
      <c r="AF8908">
        <f t="shared" si="139"/>
        <v>11</v>
      </c>
    </row>
    <row r="8909" spans="1:32" x14ac:dyDescent="0.25">
      <c r="A8909">
        <v>108912</v>
      </c>
      <c r="B8909" t="s">
        <v>15239</v>
      </c>
      <c r="C8909" t="s">
        <v>33</v>
      </c>
      <c r="D8909">
        <v>0</v>
      </c>
      <c r="F8909" t="s">
        <v>12254</v>
      </c>
      <c r="G8909" t="s">
        <v>171</v>
      </c>
      <c r="H8909" t="s">
        <v>15240</v>
      </c>
      <c r="I8909" t="s">
        <v>37</v>
      </c>
      <c r="J8909" t="s">
        <v>37</v>
      </c>
      <c r="K8909" t="s">
        <v>37</v>
      </c>
      <c r="L8909" t="s">
        <v>37</v>
      </c>
      <c r="M8909" t="s">
        <v>173</v>
      </c>
      <c r="N8909" t="s">
        <v>173</v>
      </c>
      <c r="O8909" t="s">
        <v>174</v>
      </c>
      <c r="P8909" t="s">
        <v>279</v>
      </c>
      <c r="Q8909" t="s">
        <v>280</v>
      </c>
      <c r="R8909" t="s">
        <v>177</v>
      </c>
      <c r="S8909" t="s">
        <v>44</v>
      </c>
      <c r="T8909" t="s">
        <v>2493</v>
      </c>
      <c r="U8909" t="s">
        <v>2494</v>
      </c>
      <c r="W8909" t="s">
        <v>117</v>
      </c>
      <c r="X8909">
        <v>8</v>
      </c>
      <c r="Y8909">
        <v>0</v>
      </c>
      <c r="Z8909">
        <v>0</v>
      </c>
      <c r="AA8909">
        <v>0</v>
      </c>
      <c r="AB8909">
        <v>5542896</v>
      </c>
      <c r="AC8909" t="s">
        <v>178</v>
      </c>
      <c r="AD8909" t="str">
        <f>+VLOOKUP(T8909,items!$A$2:$D$1255,4,0)</f>
        <v>MUEBLES</v>
      </c>
      <c r="AE8909">
        <f>+VLOOKUP(T8909,Tabla1[],5,0)</f>
        <v>0</v>
      </c>
      <c r="AF8909">
        <f t="shared" si="139"/>
        <v>11</v>
      </c>
    </row>
    <row r="8910" spans="1:32" x14ac:dyDescent="0.25">
      <c r="A8910">
        <v>108912</v>
      </c>
      <c r="B8910" t="s">
        <v>15239</v>
      </c>
      <c r="C8910" t="s">
        <v>33</v>
      </c>
      <c r="D8910">
        <v>0</v>
      </c>
      <c r="F8910" t="s">
        <v>12254</v>
      </c>
      <c r="G8910" t="s">
        <v>171</v>
      </c>
      <c r="H8910" t="s">
        <v>15240</v>
      </c>
      <c r="I8910" t="s">
        <v>37</v>
      </c>
      <c r="J8910" t="s">
        <v>37</v>
      </c>
      <c r="K8910" t="s">
        <v>37</v>
      </c>
      <c r="L8910" t="s">
        <v>37</v>
      </c>
      <c r="M8910" t="s">
        <v>173</v>
      </c>
      <c r="N8910" t="s">
        <v>173</v>
      </c>
      <c r="O8910" t="s">
        <v>174</v>
      </c>
      <c r="P8910" t="s">
        <v>279</v>
      </c>
      <c r="Q8910" t="s">
        <v>280</v>
      </c>
      <c r="R8910" t="s">
        <v>177</v>
      </c>
      <c r="S8910" t="s">
        <v>44</v>
      </c>
      <c r="T8910" t="s">
        <v>1356</v>
      </c>
      <c r="U8910" t="s">
        <v>1357</v>
      </c>
      <c r="V8910" t="s">
        <v>3239</v>
      </c>
      <c r="X8910">
        <v>2</v>
      </c>
      <c r="Y8910">
        <v>0</v>
      </c>
      <c r="Z8910">
        <v>0</v>
      </c>
      <c r="AA8910">
        <v>0</v>
      </c>
      <c r="AB8910">
        <v>542116</v>
      </c>
      <c r="AC8910" t="s">
        <v>178</v>
      </c>
      <c r="AD8910" t="str">
        <f>+VLOOKUP(T8910,items!$A$2:$D$1255,4,0)</f>
        <v>COJIN</v>
      </c>
      <c r="AE8910">
        <f>+VLOOKUP(T8910,Tabla1[],5,0)</f>
        <v>0</v>
      </c>
      <c r="AF8910">
        <f t="shared" si="139"/>
        <v>11</v>
      </c>
    </row>
    <row r="8911" spans="1:32" x14ac:dyDescent="0.25">
      <c r="A8911">
        <v>108912</v>
      </c>
      <c r="B8911" t="s">
        <v>15239</v>
      </c>
      <c r="C8911" t="s">
        <v>33</v>
      </c>
      <c r="D8911">
        <v>0</v>
      </c>
      <c r="F8911" t="s">
        <v>12254</v>
      </c>
      <c r="G8911" t="s">
        <v>171</v>
      </c>
      <c r="H8911" t="s">
        <v>15240</v>
      </c>
      <c r="I8911" t="s">
        <v>37</v>
      </c>
      <c r="J8911" t="s">
        <v>37</v>
      </c>
      <c r="K8911" t="s">
        <v>37</v>
      </c>
      <c r="L8911" t="s">
        <v>37</v>
      </c>
      <c r="M8911" t="s">
        <v>173</v>
      </c>
      <c r="N8911" t="s">
        <v>173</v>
      </c>
      <c r="O8911" t="s">
        <v>174</v>
      </c>
      <c r="P8911" t="s">
        <v>279</v>
      </c>
      <c r="Q8911" t="s">
        <v>280</v>
      </c>
      <c r="R8911" t="s">
        <v>177</v>
      </c>
      <c r="S8911" t="s">
        <v>44</v>
      </c>
      <c r="T8911" t="s">
        <v>1356</v>
      </c>
      <c r="U8911" t="s">
        <v>1357</v>
      </c>
      <c r="V8911" t="s">
        <v>166</v>
      </c>
      <c r="X8911">
        <v>2</v>
      </c>
      <c r="Y8911">
        <v>0</v>
      </c>
      <c r="Z8911">
        <v>0</v>
      </c>
      <c r="AA8911">
        <v>0</v>
      </c>
      <c r="AB8911">
        <v>542116</v>
      </c>
      <c r="AC8911" t="s">
        <v>178</v>
      </c>
      <c r="AD8911" t="str">
        <f>+VLOOKUP(T8911,items!$A$2:$D$1255,4,0)</f>
        <v>COJIN</v>
      </c>
      <c r="AE8911">
        <f>+VLOOKUP(T8911,Tabla1[],5,0)</f>
        <v>0</v>
      </c>
      <c r="AF8911">
        <f t="shared" si="139"/>
        <v>11</v>
      </c>
    </row>
    <row r="8912" spans="1:32" x14ac:dyDescent="0.25">
      <c r="A8912">
        <v>108912</v>
      </c>
      <c r="B8912" t="s">
        <v>15239</v>
      </c>
      <c r="C8912" t="s">
        <v>33</v>
      </c>
      <c r="D8912">
        <v>0</v>
      </c>
      <c r="F8912" t="s">
        <v>12254</v>
      </c>
      <c r="G8912" t="s">
        <v>171</v>
      </c>
      <c r="H8912" t="s">
        <v>15240</v>
      </c>
      <c r="I8912" t="s">
        <v>37</v>
      </c>
      <c r="J8912" t="s">
        <v>37</v>
      </c>
      <c r="K8912" t="s">
        <v>37</v>
      </c>
      <c r="L8912" t="s">
        <v>37</v>
      </c>
      <c r="M8912" t="s">
        <v>173</v>
      </c>
      <c r="N8912" t="s">
        <v>173</v>
      </c>
      <c r="O8912" t="s">
        <v>174</v>
      </c>
      <c r="P8912" t="s">
        <v>279</v>
      </c>
      <c r="Q8912" t="s">
        <v>280</v>
      </c>
      <c r="R8912" t="s">
        <v>177</v>
      </c>
      <c r="S8912" t="s">
        <v>44</v>
      </c>
      <c r="T8912" t="s">
        <v>2786</v>
      </c>
      <c r="U8912" t="s">
        <v>2787</v>
      </c>
      <c r="W8912" t="s">
        <v>117</v>
      </c>
      <c r="X8912">
        <v>1</v>
      </c>
      <c r="Y8912">
        <v>0</v>
      </c>
      <c r="Z8912">
        <v>0</v>
      </c>
      <c r="AA8912">
        <v>0</v>
      </c>
      <c r="AB8912">
        <v>2005848</v>
      </c>
      <c r="AC8912" t="s">
        <v>178</v>
      </c>
      <c r="AD8912" t="str">
        <f>+VLOOKUP(T8912,items!$A$2:$D$1255,4,0)</f>
        <v>MUEBLES</v>
      </c>
      <c r="AE8912">
        <f>+VLOOKUP(T8912,Tabla1[],5,0)</f>
        <v>0</v>
      </c>
      <c r="AF8912">
        <f t="shared" si="139"/>
        <v>11</v>
      </c>
    </row>
    <row r="8913" spans="1:32" x14ac:dyDescent="0.25">
      <c r="A8913">
        <v>108912</v>
      </c>
      <c r="B8913" t="s">
        <v>15239</v>
      </c>
      <c r="C8913" t="s">
        <v>33</v>
      </c>
      <c r="D8913">
        <v>0</v>
      </c>
      <c r="F8913" t="s">
        <v>12254</v>
      </c>
      <c r="G8913" t="s">
        <v>171</v>
      </c>
      <c r="H8913" t="s">
        <v>15240</v>
      </c>
      <c r="I8913" t="s">
        <v>37</v>
      </c>
      <c r="J8913" t="s">
        <v>37</v>
      </c>
      <c r="K8913" t="s">
        <v>37</v>
      </c>
      <c r="L8913" t="s">
        <v>37</v>
      </c>
      <c r="M8913" t="s">
        <v>173</v>
      </c>
      <c r="N8913" t="s">
        <v>173</v>
      </c>
      <c r="O8913" t="s">
        <v>174</v>
      </c>
      <c r="P8913" t="s">
        <v>279</v>
      </c>
      <c r="Q8913" t="s">
        <v>280</v>
      </c>
      <c r="R8913" t="s">
        <v>177</v>
      </c>
      <c r="S8913" t="s">
        <v>44</v>
      </c>
      <c r="T8913" t="s">
        <v>3864</v>
      </c>
      <c r="U8913" t="s">
        <v>3865</v>
      </c>
      <c r="V8913" t="s">
        <v>2041</v>
      </c>
      <c r="W8913" t="s">
        <v>117</v>
      </c>
      <c r="X8913">
        <v>2</v>
      </c>
      <c r="Y8913">
        <v>0</v>
      </c>
      <c r="Z8913">
        <v>0</v>
      </c>
      <c r="AA8913">
        <v>0</v>
      </c>
      <c r="AB8913">
        <v>2217348</v>
      </c>
      <c r="AC8913" t="s">
        <v>178</v>
      </c>
      <c r="AD8913" t="str">
        <f>+VLOOKUP(T8913,items!$A$2:$D$1255,4,0)</f>
        <v>MUEBLES</v>
      </c>
      <c r="AE8913">
        <f>+VLOOKUP(T8913,Tabla1[],5,0)</f>
        <v>0</v>
      </c>
      <c r="AF8913">
        <f t="shared" si="139"/>
        <v>11</v>
      </c>
    </row>
    <row r="8914" spans="1:32" x14ac:dyDescent="0.25">
      <c r="A8914">
        <v>108912</v>
      </c>
      <c r="B8914" t="s">
        <v>15239</v>
      </c>
      <c r="C8914" t="s">
        <v>33</v>
      </c>
      <c r="D8914">
        <v>0</v>
      </c>
      <c r="F8914" t="s">
        <v>12254</v>
      </c>
      <c r="G8914" t="s">
        <v>171</v>
      </c>
      <c r="H8914" t="s">
        <v>15240</v>
      </c>
      <c r="I8914" t="s">
        <v>37</v>
      </c>
      <c r="J8914" t="s">
        <v>37</v>
      </c>
      <c r="K8914" t="s">
        <v>37</v>
      </c>
      <c r="L8914" t="s">
        <v>37</v>
      </c>
      <c r="M8914" t="s">
        <v>173</v>
      </c>
      <c r="N8914" t="s">
        <v>173</v>
      </c>
      <c r="O8914" t="s">
        <v>174</v>
      </c>
      <c r="P8914" t="s">
        <v>279</v>
      </c>
      <c r="Q8914" t="s">
        <v>280</v>
      </c>
      <c r="R8914" t="s">
        <v>177</v>
      </c>
      <c r="S8914" t="s">
        <v>44</v>
      </c>
      <c r="T8914" t="s">
        <v>11682</v>
      </c>
      <c r="U8914" t="s">
        <v>11683</v>
      </c>
      <c r="W8914" t="s">
        <v>117</v>
      </c>
      <c r="X8914">
        <v>1</v>
      </c>
      <c r="Y8914">
        <v>0</v>
      </c>
      <c r="Z8914">
        <v>0</v>
      </c>
      <c r="AA8914">
        <v>0</v>
      </c>
      <c r="AB8914">
        <v>4581937</v>
      </c>
      <c r="AC8914" t="s">
        <v>178</v>
      </c>
      <c r="AD8914" t="str">
        <f>+VLOOKUP(T8914,items!$A$2:$D$1255,4,0)</f>
        <v>MUEBLES</v>
      </c>
      <c r="AE8914">
        <f>+VLOOKUP(T8914,Tabla1[],5,0)</f>
        <v>0</v>
      </c>
      <c r="AF8914">
        <f t="shared" si="139"/>
        <v>11</v>
      </c>
    </row>
    <row r="8915" spans="1:32" x14ac:dyDescent="0.25">
      <c r="A8915">
        <v>108912</v>
      </c>
      <c r="B8915" t="s">
        <v>15239</v>
      </c>
      <c r="C8915" t="s">
        <v>33</v>
      </c>
      <c r="D8915">
        <v>0</v>
      </c>
      <c r="F8915" t="s">
        <v>12254</v>
      </c>
      <c r="G8915" t="s">
        <v>171</v>
      </c>
      <c r="H8915" t="s">
        <v>15240</v>
      </c>
      <c r="I8915" t="s">
        <v>37</v>
      </c>
      <c r="J8915" t="s">
        <v>37</v>
      </c>
      <c r="K8915" t="s">
        <v>37</v>
      </c>
      <c r="L8915" t="s">
        <v>37</v>
      </c>
      <c r="M8915" t="s">
        <v>173</v>
      </c>
      <c r="N8915" t="s">
        <v>173</v>
      </c>
      <c r="O8915" t="s">
        <v>174</v>
      </c>
      <c r="P8915" t="s">
        <v>279</v>
      </c>
      <c r="Q8915" t="s">
        <v>280</v>
      </c>
      <c r="R8915" t="s">
        <v>177</v>
      </c>
      <c r="S8915" t="s">
        <v>44</v>
      </c>
      <c r="T8915" t="s">
        <v>314</v>
      </c>
      <c r="U8915" t="s">
        <v>315</v>
      </c>
      <c r="X8915">
        <v>1</v>
      </c>
      <c r="Y8915">
        <v>0</v>
      </c>
      <c r="Z8915">
        <v>0</v>
      </c>
      <c r="AA8915">
        <v>0</v>
      </c>
      <c r="AB8915">
        <v>2200000</v>
      </c>
      <c r="AC8915" t="s">
        <v>178</v>
      </c>
      <c r="AD8915">
        <f>+VLOOKUP(T8915,items!$A$2:$D$1255,4,0)</f>
        <v>0</v>
      </c>
      <c r="AE8915">
        <f>+VLOOKUP(T8915,Tabla1[],5,0)</f>
        <v>0</v>
      </c>
      <c r="AF8915">
        <f t="shared" si="139"/>
        <v>11</v>
      </c>
    </row>
    <row r="8916" spans="1:32" x14ac:dyDescent="0.25">
      <c r="A8916">
        <v>108929</v>
      </c>
      <c r="B8916" t="s">
        <v>15241</v>
      </c>
      <c r="C8916" t="s">
        <v>75</v>
      </c>
      <c r="D8916">
        <v>0</v>
      </c>
      <c r="F8916" t="s">
        <v>12254</v>
      </c>
      <c r="G8916" t="s">
        <v>3355</v>
      </c>
      <c r="H8916" t="s">
        <v>15242</v>
      </c>
      <c r="I8916" t="s">
        <v>37</v>
      </c>
      <c r="J8916" t="s">
        <v>15243</v>
      </c>
      <c r="K8916" t="s">
        <v>15244</v>
      </c>
      <c r="L8916" t="s">
        <v>15245</v>
      </c>
      <c r="M8916" t="s">
        <v>375</v>
      </c>
      <c r="N8916" t="s">
        <v>375</v>
      </c>
      <c r="O8916" t="s">
        <v>3356</v>
      </c>
      <c r="P8916" t="s">
        <v>173</v>
      </c>
      <c r="Q8916" t="s">
        <v>13637</v>
      </c>
      <c r="R8916" t="s">
        <v>127</v>
      </c>
      <c r="S8916" t="s">
        <v>256</v>
      </c>
      <c r="T8916" t="s">
        <v>94</v>
      </c>
      <c r="U8916" t="s">
        <v>12261</v>
      </c>
      <c r="X8916">
        <v>1</v>
      </c>
      <c r="Y8916">
        <v>0</v>
      </c>
      <c r="Z8916">
        <v>0</v>
      </c>
      <c r="AA8916">
        <v>0</v>
      </c>
      <c r="AB8916">
        <v>100000</v>
      </c>
      <c r="AC8916" t="s">
        <v>47</v>
      </c>
      <c r="AD8916" t="e">
        <f>+VLOOKUP(T8916,items!$A$2:$D$1255,4,0)</f>
        <v>#N/A</v>
      </c>
      <c r="AE8916" t="e">
        <f>+VLOOKUP(T8916,Tabla1[],5,0)</f>
        <v>#N/A</v>
      </c>
      <c r="AF8916">
        <f t="shared" si="139"/>
        <v>10</v>
      </c>
    </row>
    <row r="8917" spans="1:32" x14ac:dyDescent="0.25">
      <c r="A8917">
        <v>108929</v>
      </c>
      <c r="B8917" t="s">
        <v>15241</v>
      </c>
      <c r="C8917" t="s">
        <v>75</v>
      </c>
      <c r="D8917">
        <v>0</v>
      </c>
      <c r="F8917" t="s">
        <v>12254</v>
      </c>
      <c r="G8917" t="s">
        <v>3355</v>
      </c>
      <c r="H8917" t="s">
        <v>15242</v>
      </c>
      <c r="I8917" t="s">
        <v>37</v>
      </c>
      <c r="J8917" t="s">
        <v>15243</v>
      </c>
      <c r="K8917" t="s">
        <v>15244</v>
      </c>
      <c r="L8917" t="s">
        <v>15245</v>
      </c>
      <c r="M8917" t="s">
        <v>375</v>
      </c>
      <c r="N8917" t="s">
        <v>375</v>
      </c>
      <c r="O8917" t="s">
        <v>3356</v>
      </c>
      <c r="P8917" t="s">
        <v>173</v>
      </c>
      <c r="Q8917" t="s">
        <v>13637</v>
      </c>
      <c r="R8917" t="s">
        <v>127</v>
      </c>
      <c r="S8917" t="s">
        <v>256</v>
      </c>
      <c r="T8917" t="s">
        <v>795</v>
      </c>
      <c r="U8917" t="s">
        <v>11636</v>
      </c>
      <c r="X8917">
        <v>1</v>
      </c>
      <c r="Y8917">
        <v>0</v>
      </c>
      <c r="Z8917">
        <v>0</v>
      </c>
      <c r="AA8917">
        <v>0</v>
      </c>
      <c r="AB8917">
        <v>288000</v>
      </c>
      <c r="AC8917" t="s">
        <v>47</v>
      </c>
      <c r="AD8917" t="e">
        <f>+VLOOKUP(T8917,items!$A$2:$D$1255,4,0)</f>
        <v>#N/A</v>
      </c>
      <c r="AE8917" t="e">
        <f>+VLOOKUP(T8917,Tabla1[],5,0)</f>
        <v>#N/A</v>
      </c>
      <c r="AF8917">
        <f t="shared" si="139"/>
        <v>10</v>
      </c>
    </row>
    <row r="8918" spans="1:32" x14ac:dyDescent="0.25">
      <c r="A8918">
        <v>108949</v>
      </c>
      <c r="B8918" t="s">
        <v>1003</v>
      </c>
      <c r="C8918" t="s">
        <v>33</v>
      </c>
      <c r="D8918">
        <v>0</v>
      </c>
      <c r="F8918" t="s">
        <v>8609</v>
      </c>
      <c r="G8918" t="s">
        <v>6299</v>
      </c>
      <c r="H8918" t="s">
        <v>15246</v>
      </c>
      <c r="I8918" t="s">
        <v>15247</v>
      </c>
      <c r="J8918" t="s">
        <v>37</v>
      </c>
      <c r="K8918" t="s">
        <v>37</v>
      </c>
      <c r="L8918" t="s">
        <v>37</v>
      </c>
      <c r="M8918" t="s">
        <v>13518</v>
      </c>
      <c r="N8918" t="s">
        <v>12980</v>
      </c>
      <c r="O8918" t="s">
        <v>13722</v>
      </c>
      <c r="P8918" t="s">
        <v>13723</v>
      </c>
      <c r="Q8918" t="s">
        <v>13723</v>
      </c>
      <c r="R8918" t="s">
        <v>11774</v>
      </c>
      <c r="S8918" t="s">
        <v>108</v>
      </c>
      <c r="T8918" t="s">
        <v>15248</v>
      </c>
      <c r="U8918" t="s">
        <v>15249</v>
      </c>
      <c r="X8918">
        <v>1</v>
      </c>
      <c r="Y8918">
        <v>0</v>
      </c>
      <c r="Z8918">
        <v>0</v>
      </c>
      <c r="AA8918">
        <v>0</v>
      </c>
      <c r="AB8918">
        <v>0</v>
      </c>
      <c r="AC8918" t="s">
        <v>3553</v>
      </c>
      <c r="AD8918" t="str">
        <f>+VLOOKUP(T8918,items!$A$2:$D$1255,4,0)</f>
        <v>MUEBLES</v>
      </c>
      <c r="AE8918">
        <f>+VLOOKUP(T8918,Tabla1[],5,0)</f>
        <v>0</v>
      </c>
      <c r="AF8918">
        <f t="shared" si="139"/>
        <v>12</v>
      </c>
    </row>
    <row r="8919" spans="1:32" x14ac:dyDescent="0.25">
      <c r="A8919">
        <v>108949</v>
      </c>
      <c r="B8919" t="s">
        <v>1003</v>
      </c>
      <c r="C8919" t="s">
        <v>33</v>
      </c>
      <c r="D8919">
        <v>0</v>
      </c>
      <c r="F8919" t="s">
        <v>8609</v>
      </c>
      <c r="G8919" t="s">
        <v>6299</v>
      </c>
      <c r="H8919" t="s">
        <v>15246</v>
      </c>
      <c r="I8919" t="s">
        <v>15247</v>
      </c>
      <c r="J8919" t="s">
        <v>37</v>
      </c>
      <c r="K8919" t="s">
        <v>37</v>
      </c>
      <c r="L8919" t="s">
        <v>37</v>
      </c>
      <c r="M8919" t="s">
        <v>13518</v>
      </c>
      <c r="N8919" t="s">
        <v>12980</v>
      </c>
      <c r="O8919" t="s">
        <v>13722</v>
      </c>
      <c r="P8919" t="s">
        <v>13723</v>
      </c>
      <c r="Q8919" t="s">
        <v>13723</v>
      </c>
      <c r="R8919" t="s">
        <v>11774</v>
      </c>
      <c r="S8919" t="s">
        <v>108</v>
      </c>
      <c r="T8919" t="s">
        <v>15248</v>
      </c>
      <c r="U8919" t="s">
        <v>15249</v>
      </c>
      <c r="X8919">
        <v>1</v>
      </c>
      <c r="Y8919">
        <v>0</v>
      </c>
      <c r="Z8919">
        <v>0</v>
      </c>
      <c r="AA8919">
        <v>0</v>
      </c>
      <c r="AB8919">
        <v>0</v>
      </c>
      <c r="AC8919" t="s">
        <v>3553</v>
      </c>
      <c r="AD8919" t="str">
        <f>+VLOOKUP(T8919,items!$A$2:$D$1255,4,0)</f>
        <v>MUEBLES</v>
      </c>
      <c r="AE8919">
        <f>+VLOOKUP(T8919,Tabla1[],5,0)</f>
        <v>0</v>
      </c>
      <c r="AF8919">
        <f t="shared" si="139"/>
        <v>12</v>
      </c>
    </row>
    <row r="8920" spans="1:32" x14ac:dyDescent="0.25">
      <c r="A8920">
        <v>108949</v>
      </c>
      <c r="B8920" t="s">
        <v>1003</v>
      </c>
      <c r="C8920" t="s">
        <v>33</v>
      </c>
      <c r="D8920">
        <v>0</v>
      </c>
      <c r="F8920" t="s">
        <v>8609</v>
      </c>
      <c r="G8920" t="s">
        <v>6299</v>
      </c>
      <c r="H8920" t="s">
        <v>15246</v>
      </c>
      <c r="I8920" t="s">
        <v>15247</v>
      </c>
      <c r="J8920" t="s">
        <v>37</v>
      </c>
      <c r="K8920" t="s">
        <v>37</v>
      </c>
      <c r="L8920" t="s">
        <v>37</v>
      </c>
      <c r="M8920" t="s">
        <v>13518</v>
      </c>
      <c r="N8920" t="s">
        <v>12980</v>
      </c>
      <c r="O8920" t="s">
        <v>13722</v>
      </c>
      <c r="P8920" t="s">
        <v>13723</v>
      </c>
      <c r="Q8920" t="s">
        <v>13723</v>
      </c>
      <c r="R8920" t="s">
        <v>11774</v>
      </c>
      <c r="S8920" t="s">
        <v>108</v>
      </c>
      <c r="T8920" t="s">
        <v>9855</v>
      </c>
      <c r="U8920" t="s">
        <v>9856</v>
      </c>
      <c r="X8920">
        <v>1</v>
      </c>
      <c r="Y8920">
        <v>0</v>
      </c>
      <c r="Z8920">
        <v>0</v>
      </c>
      <c r="AA8920">
        <v>0</v>
      </c>
      <c r="AB8920">
        <v>0</v>
      </c>
      <c r="AC8920" t="s">
        <v>3553</v>
      </c>
      <c r="AD8920" t="str">
        <f>+VLOOKUP(T8920,items!$A$2:$D$1255,4,0)</f>
        <v>COJINES</v>
      </c>
      <c r="AE8920">
        <f>+VLOOKUP(T8920,Tabla1[],5,0)</f>
        <v>0</v>
      </c>
      <c r="AF8920">
        <f t="shared" si="139"/>
        <v>12</v>
      </c>
    </row>
    <row r="8921" spans="1:32" x14ac:dyDescent="0.25">
      <c r="A8921">
        <v>108949</v>
      </c>
      <c r="B8921" t="s">
        <v>1003</v>
      </c>
      <c r="C8921" t="s">
        <v>33</v>
      </c>
      <c r="D8921">
        <v>0</v>
      </c>
      <c r="F8921" t="s">
        <v>8609</v>
      </c>
      <c r="G8921" t="s">
        <v>6299</v>
      </c>
      <c r="H8921" t="s">
        <v>15246</v>
      </c>
      <c r="I8921" t="s">
        <v>15247</v>
      </c>
      <c r="J8921" t="s">
        <v>37</v>
      </c>
      <c r="K8921" t="s">
        <v>37</v>
      </c>
      <c r="L8921" t="s">
        <v>37</v>
      </c>
      <c r="M8921" t="s">
        <v>13518</v>
      </c>
      <c r="N8921" t="s">
        <v>12980</v>
      </c>
      <c r="O8921" t="s">
        <v>13722</v>
      </c>
      <c r="P8921" t="s">
        <v>13723</v>
      </c>
      <c r="Q8921" t="s">
        <v>13723</v>
      </c>
      <c r="R8921" t="s">
        <v>11774</v>
      </c>
      <c r="S8921" t="s">
        <v>108</v>
      </c>
      <c r="T8921" t="s">
        <v>15250</v>
      </c>
      <c r="U8921" t="s">
        <v>15251</v>
      </c>
      <c r="X8921">
        <v>1</v>
      </c>
      <c r="Y8921">
        <v>0</v>
      </c>
      <c r="Z8921">
        <v>0</v>
      </c>
      <c r="AA8921">
        <v>0</v>
      </c>
      <c r="AB8921">
        <v>0</v>
      </c>
      <c r="AC8921" t="s">
        <v>3553</v>
      </c>
      <c r="AD8921" t="str">
        <f>+VLOOKUP(T8921,items!$A$2:$D$1255,4,0)</f>
        <v>FORRO</v>
      </c>
      <c r="AE8921">
        <f>+VLOOKUP(T8921,Tabla1[],5,0)</f>
        <v>0</v>
      </c>
      <c r="AF8921">
        <f t="shared" si="139"/>
        <v>12</v>
      </c>
    </row>
    <row r="8922" spans="1:32" x14ac:dyDescent="0.25">
      <c r="A8922">
        <v>108949</v>
      </c>
      <c r="B8922" t="s">
        <v>1003</v>
      </c>
      <c r="C8922" t="s">
        <v>33</v>
      </c>
      <c r="D8922">
        <v>0</v>
      </c>
      <c r="F8922" t="s">
        <v>8609</v>
      </c>
      <c r="G8922" t="s">
        <v>6299</v>
      </c>
      <c r="H8922" t="s">
        <v>15246</v>
      </c>
      <c r="I8922" t="s">
        <v>15247</v>
      </c>
      <c r="J8922" t="s">
        <v>37</v>
      </c>
      <c r="K8922" t="s">
        <v>37</v>
      </c>
      <c r="L8922" t="s">
        <v>37</v>
      </c>
      <c r="M8922" t="s">
        <v>13518</v>
      </c>
      <c r="N8922" t="s">
        <v>12980</v>
      </c>
      <c r="O8922" t="s">
        <v>13722</v>
      </c>
      <c r="P8922" t="s">
        <v>13723</v>
      </c>
      <c r="Q8922" t="s">
        <v>13723</v>
      </c>
      <c r="R8922" t="s">
        <v>11774</v>
      </c>
      <c r="S8922" t="s">
        <v>108</v>
      </c>
      <c r="T8922" t="s">
        <v>9857</v>
      </c>
      <c r="U8922" t="s">
        <v>9858</v>
      </c>
      <c r="X8922">
        <v>1</v>
      </c>
      <c r="Y8922">
        <v>0</v>
      </c>
      <c r="Z8922">
        <v>0</v>
      </c>
      <c r="AA8922">
        <v>0</v>
      </c>
      <c r="AB8922">
        <v>0</v>
      </c>
      <c r="AC8922" t="s">
        <v>3553</v>
      </c>
      <c r="AD8922" t="str">
        <f>+VLOOKUP(T8922,items!$A$2:$D$1255,4,0)</f>
        <v>COJINES</v>
      </c>
      <c r="AE8922">
        <f>+VLOOKUP(T8922,Tabla1[],5,0)</f>
        <v>0</v>
      </c>
      <c r="AF8922">
        <f t="shared" si="139"/>
        <v>12</v>
      </c>
    </row>
    <row r="8923" spans="1:32" x14ac:dyDescent="0.25">
      <c r="A8923">
        <v>108949</v>
      </c>
      <c r="B8923" t="s">
        <v>1003</v>
      </c>
      <c r="C8923" t="s">
        <v>33</v>
      </c>
      <c r="D8923">
        <v>0</v>
      </c>
      <c r="F8923" t="s">
        <v>8609</v>
      </c>
      <c r="G8923" t="s">
        <v>6299</v>
      </c>
      <c r="H8923" t="s">
        <v>15246</v>
      </c>
      <c r="I8923" t="s">
        <v>15247</v>
      </c>
      <c r="J8923" t="s">
        <v>37</v>
      </c>
      <c r="K8923" t="s">
        <v>37</v>
      </c>
      <c r="L8923" t="s">
        <v>37</v>
      </c>
      <c r="M8923" t="s">
        <v>13518</v>
      </c>
      <c r="N8923" t="s">
        <v>12980</v>
      </c>
      <c r="O8923" t="s">
        <v>13722</v>
      </c>
      <c r="P8923" t="s">
        <v>13723</v>
      </c>
      <c r="Q8923" t="s">
        <v>13723</v>
      </c>
      <c r="R8923" t="s">
        <v>11774</v>
      </c>
      <c r="S8923" t="s">
        <v>108</v>
      </c>
      <c r="T8923" t="s">
        <v>15252</v>
      </c>
      <c r="U8923" t="s">
        <v>15253</v>
      </c>
      <c r="X8923">
        <v>1</v>
      </c>
      <c r="Y8923">
        <v>0</v>
      </c>
      <c r="Z8923">
        <v>0</v>
      </c>
      <c r="AA8923">
        <v>0</v>
      </c>
      <c r="AB8923">
        <v>0</v>
      </c>
      <c r="AC8923" t="s">
        <v>3553</v>
      </c>
      <c r="AD8923" t="str">
        <f>+VLOOKUP(T8923,items!$A$2:$D$1255,4,0)</f>
        <v>MUEBLES</v>
      </c>
      <c r="AE8923">
        <f>+VLOOKUP(T8923,Tabla1[],5,0)</f>
        <v>0</v>
      </c>
      <c r="AF8923">
        <f t="shared" si="139"/>
        <v>12</v>
      </c>
    </row>
    <row r="8924" spans="1:32" x14ac:dyDescent="0.25">
      <c r="A8924">
        <v>108949</v>
      </c>
      <c r="B8924" t="s">
        <v>1003</v>
      </c>
      <c r="C8924" t="s">
        <v>33</v>
      </c>
      <c r="D8924">
        <v>0</v>
      </c>
      <c r="F8924" t="s">
        <v>8609</v>
      </c>
      <c r="G8924" t="s">
        <v>6299</v>
      </c>
      <c r="H8924" t="s">
        <v>15246</v>
      </c>
      <c r="I8924" t="s">
        <v>15247</v>
      </c>
      <c r="J8924" t="s">
        <v>37</v>
      </c>
      <c r="K8924" t="s">
        <v>37</v>
      </c>
      <c r="L8924" t="s">
        <v>37</v>
      </c>
      <c r="M8924" t="s">
        <v>13518</v>
      </c>
      <c r="N8924" t="s">
        <v>12980</v>
      </c>
      <c r="O8924" t="s">
        <v>13722</v>
      </c>
      <c r="P8924" t="s">
        <v>13723</v>
      </c>
      <c r="Q8924" t="s">
        <v>13723</v>
      </c>
      <c r="R8924" t="s">
        <v>11774</v>
      </c>
      <c r="S8924" t="s">
        <v>108</v>
      </c>
      <c r="T8924" t="s">
        <v>15254</v>
      </c>
      <c r="U8924" t="s">
        <v>15255</v>
      </c>
      <c r="X8924">
        <v>1</v>
      </c>
      <c r="Y8924">
        <v>0</v>
      </c>
      <c r="Z8924">
        <v>0</v>
      </c>
      <c r="AA8924">
        <v>0</v>
      </c>
      <c r="AB8924">
        <v>0</v>
      </c>
      <c r="AC8924" t="s">
        <v>3553</v>
      </c>
      <c r="AD8924" t="str">
        <f>+VLOOKUP(T8924,items!$A$2:$D$1255,4,0)</f>
        <v>MUEBLES</v>
      </c>
      <c r="AE8924">
        <f>+VLOOKUP(T8924,Tabla1[],5,0)</f>
        <v>0</v>
      </c>
      <c r="AF8924">
        <f t="shared" si="139"/>
        <v>12</v>
      </c>
    </row>
    <row r="8925" spans="1:32" x14ac:dyDescent="0.25">
      <c r="A8925">
        <v>108962</v>
      </c>
      <c r="B8925" t="s">
        <v>15256</v>
      </c>
      <c r="C8925" t="s">
        <v>75</v>
      </c>
      <c r="D8925">
        <v>0</v>
      </c>
      <c r="F8925" t="s">
        <v>8609</v>
      </c>
      <c r="G8925" t="s">
        <v>3355</v>
      </c>
      <c r="H8925" t="s">
        <v>15257</v>
      </c>
      <c r="I8925" t="s">
        <v>15258</v>
      </c>
      <c r="J8925" t="s">
        <v>37</v>
      </c>
      <c r="K8925" t="s">
        <v>37</v>
      </c>
      <c r="L8925" t="s">
        <v>37</v>
      </c>
      <c r="M8925" t="s">
        <v>13331</v>
      </c>
      <c r="N8925" t="s">
        <v>12871</v>
      </c>
      <c r="O8925" t="s">
        <v>13638</v>
      </c>
      <c r="P8925" t="s">
        <v>13658</v>
      </c>
      <c r="Q8925" t="s">
        <v>13659</v>
      </c>
      <c r="R8925" t="s">
        <v>11774</v>
      </c>
      <c r="S8925" t="s">
        <v>108</v>
      </c>
      <c r="T8925" t="s">
        <v>13453</v>
      </c>
      <c r="U8925" t="s">
        <v>13454</v>
      </c>
      <c r="X8925">
        <v>1</v>
      </c>
      <c r="Y8925">
        <v>0</v>
      </c>
      <c r="Z8925">
        <v>0</v>
      </c>
      <c r="AA8925">
        <v>0</v>
      </c>
      <c r="AB8925">
        <v>2250000</v>
      </c>
      <c r="AC8925" t="s">
        <v>3553</v>
      </c>
      <c r="AD8925">
        <f>+VLOOKUP(T8925,items!$A$2:$D$1255,4,0)</f>
        <v>0</v>
      </c>
      <c r="AE8925">
        <f>+VLOOKUP(T8925,Tabla1[],5,0)</f>
        <v>0</v>
      </c>
      <c r="AF8925">
        <f t="shared" si="139"/>
        <v>11</v>
      </c>
    </row>
    <row r="8926" spans="1:32" x14ac:dyDescent="0.25">
      <c r="A8926">
        <v>108962</v>
      </c>
      <c r="B8926" t="s">
        <v>15256</v>
      </c>
      <c r="C8926" t="s">
        <v>75</v>
      </c>
      <c r="D8926">
        <v>0</v>
      </c>
      <c r="F8926" t="s">
        <v>8609</v>
      </c>
      <c r="G8926" t="s">
        <v>3355</v>
      </c>
      <c r="H8926" t="s">
        <v>15257</v>
      </c>
      <c r="I8926" t="s">
        <v>15258</v>
      </c>
      <c r="J8926" t="s">
        <v>37</v>
      </c>
      <c r="K8926" t="s">
        <v>37</v>
      </c>
      <c r="L8926" t="s">
        <v>37</v>
      </c>
      <c r="M8926" t="s">
        <v>13331</v>
      </c>
      <c r="N8926" t="s">
        <v>12871</v>
      </c>
      <c r="O8926" t="s">
        <v>13638</v>
      </c>
      <c r="P8926" t="s">
        <v>13658</v>
      </c>
      <c r="Q8926" t="s">
        <v>13659</v>
      </c>
      <c r="R8926" t="s">
        <v>11774</v>
      </c>
      <c r="S8926" t="s">
        <v>108</v>
      </c>
      <c r="T8926" t="s">
        <v>839</v>
      </c>
      <c r="U8926" t="s">
        <v>840</v>
      </c>
      <c r="V8926" t="s">
        <v>1182</v>
      </c>
      <c r="X8926">
        <v>1</v>
      </c>
      <c r="Y8926">
        <v>6300</v>
      </c>
      <c r="Z8926">
        <v>0</v>
      </c>
      <c r="AA8926">
        <v>1500</v>
      </c>
      <c r="AB8926">
        <v>1830783</v>
      </c>
      <c r="AC8926" t="s">
        <v>3553</v>
      </c>
      <c r="AD8926">
        <f>+VLOOKUP(T8926,items!$A$2:$D$1255,4,0)</f>
        <v>0</v>
      </c>
      <c r="AE8926">
        <f>+VLOOKUP(T8926,Tabla1[],5,0)</f>
        <v>0</v>
      </c>
      <c r="AF8926">
        <f t="shared" si="139"/>
        <v>11</v>
      </c>
    </row>
    <row r="8927" spans="1:32" x14ac:dyDescent="0.25">
      <c r="A8927">
        <v>108962</v>
      </c>
      <c r="B8927" t="s">
        <v>15256</v>
      </c>
      <c r="C8927" t="s">
        <v>75</v>
      </c>
      <c r="D8927">
        <v>0</v>
      </c>
      <c r="F8927" t="s">
        <v>8609</v>
      </c>
      <c r="G8927" t="s">
        <v>3355</v>
      </c>
      <c r="H8927" t="s">
        <v>15257</v>
      </c>
      <c r="I8927" t="s">
        <v>15258</v>
      </c>
      <c r="J8927" t="s">
        <v>37</v>
      </c>
      <c r="K8927" t="s">
        <v>37</v>
      </c>
      <c r="L8927" t="s">
        <v>37</v>
      </c>
      <c r="M8927" t="s">
        <v>13331</v>
      </c>
      <c r="N8927" t="s">
        <v>12871</v>
      </c>
      <c r="O8927" t="s">
        <v>13638</v>
      </c>
      <c r="P8927" t="s">
        <v>13658</v>
      </c>
      <c r="Q8927" t="s">
        <v>13659</v>
      </c>
      <c r="R8927" t="s">
        <v>11774</v>
      </c>
      <c r="S8927" t="s">
        <v>108</v>
      </c>
      <c r="T8927" t="s">
        <v>839</v>
      </c>
      <c r="U8927" t="s">
        <v>840</v>
      </c>
      <c r="V8927" t="s">
        <v>1182</v>
      </c>
      <c r="X8927">
        <v>1</v>
      </c>
      <c r="Y8927">
        <v>10000</v>
      </c>
      <c r="Z8927">
        <v>0</v>
      </c>
      <c r="AA8927">
        <v>500</v>
      </c>
      <c r="AB8927">
        <v>938863</v>
      </c>
      <c r="AC8927" t="s">
        <v>3553</v>
      </c>
      <c r="AD8927">
        <f>+VLOOKUP(T8927,items!$A$2:$D$1255,4,0)</f>
        <v>0</v>
      </c>
      <c r="AE8927">
        <f>+VLOOKUP(T8927,Tabla1[],5,0)</f>
        <v>0</v>
      </c>
      <c r="AF8927">
        <f t="shared" si="139"/>
        <v>11</v>
      </c>
    </row>
    <row r="8928" spans="1:32" x14ac:dyDescent="0.25">
      <c r="A8928">
        <v>108962</v>
      </c>
      <c r="B8928" t="s">
        <v>15256</v>
      </c>
      <c r="C8928" t="s">
        <v>75</v>
      </c>
      <c r="D8928">
        <v>0</v>
      </c>
      <c r="F8928" t="s">
        <v>8609</v>
      </c>
      <c r="G8928" t="s">
        <v>3355</v>
      </c>
      <c r="H8928" t="s">
        <v>15257</v>
      </c>
      <c r="I8928" t="s">
        <v>15258</v>
      </c>
      <c r="J8928" t="s">
        <v>37</v>
      </c>
      <c r="K8928" t="s">
        <v>37</v>
      </c>
      <c r="L8928" t="s">
        <v>37</v>
      </c>
      <c r="M8928" t="s">
        <v>13331</v>
      </c>
      <c r="N8928" t="s">
        <v>12871</v>
      </c>
      <c r="O8928" t="s">
        <v>13638</v>
      </c>
      <c r="P8928" t="s">
        <v>13658</v>
      </c>
      <c r="Q8928" t="s">
        <v>13659</v>
      </c>
      <c r="R8928" t="s">
        <v>11774</v>
      </c>
      <c r="S8928" t="s">
        <v>108</v>
      </c>
      <c r="T8928" t="s">
        <v>5950</v>
      </c>
      <c r="U8928" t="s">
        <v>15259</v>
      </c>
      <c r="X8928">
        <v>1</v>
      </c>
      <c r="Y8928">
        <v>0</v>
      </c>
      <c r="Z8928">
        <v>0</v>
      </c>
      <c r="AA8928">
        <v>0</v>
      </c>
      <c r="AB8928">
        <v>200000</v>
      </c>
      <c r="AC8928" t="s">
        <v>3553</v>
      </c>
      <c r="AD8928">
        <f>+VLOOKUP(T8928,items!$A$2:$D$1255,4,0)</f>
        <v>0</v>
      </c>
      <c r="AE8928">
        <f>+VLOOKUP(T8928,Tabla1[],5,0)</f>
        <v>0</v>
      </c>
      <c r="AF8928">
        <f t="shared" si="139"/>
        <v>11</v>
      </c>
    </row>
    <row r="8929" spans="1:32" x14ac:dyDescent="0.25">
      <c r="A8929">
        <v>108962</v>
      </c>
      <c r="B8929" t="s">
        <v>15256</v>
      </c>
      <c r="C8929" t="s">
        <v>75</v>
      </c>
      <c r="D8929">
        <v>0</v>
      </c>
      <c r="F8929" t="s">
        <v>8609</v>
      </c>
      <c r="G8929" t="s">
        <v>3355</v>
      </c>
      <c r="H8929" t="s">
        <v>15257</v>
      </c>
      <c r="I8929" t="s">
        <v>15258</v>
      </c>
      <c r="J8929" t="s">
        <v>37</v>
      </c>
      <c r="K8929" t="s">
        <v>37</v>
      </c>
      <c r="L8929" t="s">
        <v>37</v>
      </c>
      <c r="M8929" t="s">
        <v>13331</v>
      </c>
      <c r="N8929" t="s">
        <v>12871</v>
      </c>
      <c r="O8929" t="s">
        <v>13638</v>
      </c>
      <c r="P8929" t="s">
        <v>13658</v>
      </c>
      <c r="Q8929" t="s">
        <v>13659</v>
      </c>
      <c r="R8929" t="s">
        <v>11774</v>
      </c>
      <c r="S8929" t="s">
        <v>108</v>
      </c>
      <c r="T8929" t="s">
        <v>5950</v>
      </c>
      <c r="U8929" t="s">
        <v>15259</v>
      </c>
      <c r="X8929">
        <v>1</v>
      </c>
      <c r="Y8929">
        <v>0</v>
      </c>
      <c r="Z8929">
        <v>0</v>
      </c>
      <c r="AA8929">
        <v>0</v>
      </c>
      <c r="AB8929">
        <v>300000</v>
      </c>
      <c r="AC8929" t="s">
        <v>3553</v>
      </c>
      <c r="AD8929">
        <f>+VLOOKUP(T8929,items!$A$2:$D$1255,4,0)</f>
        <v>0</v>
      </c>
      <c r="AE8929">
        <f>+VLOOKUP(T8929,Tabla1[],5,0)</f>
        <v>0</v>
      </c>
      <c r="AF8929">
        <f t="shared" si="139"/>
        <v>11</v>
      </c>
    </row>
    <row r="8930" spans="1:32" x14ac:dyDescent="0.25">
      <c r="A8930">
        <v>108962</v>
      </c>
      <c r="B8930" t="s">
        <v>15256</v>
      </c>
      <c r="C8930" t="s">
        <v>75</v>
      </c>
      <c r="D8930">
        <v>0</v>
      </c>
      <c r="F8930" t="s">
        <v>8609</v>
      </c>
      <c r="G8930" t="s">
        <v>3355</v>
      </c>
      <c r="H8930" t="s">
        <v>15257</v>
      </c>
      <c r="I8930" t="s">
        <v>15258</v>
      </c>
      <c r="J8930" t="s">
        <v>37</v>
      </c>
      <c r="K8930" t="s">
        <v>37</v>
      </c>
      <c r="L8930" t="s">
        <v>37</v>
      </c>
      <c r="M8930" t="s">
        <v>13331</v>
      </c>
      <c r="N8930" t="s">
        <v>12871</v>
      </c>
      <c r="O8930" t="s">
        <v>13638</v>
      </c>
      <c r="P8930" t="s">
        <v>13658</v>
      </c>
      <c r="Q8930" t="s">
        <v>13659</v>
      </c>
      <c r="R8930" t="s">
        <v>11774</v>
      </c>
      <c r="S8930" t="s">
        <v>108</v>
      </c>
      <c r="T8930" t="s">
        <v>5950</v>
      </c>
      <c r="U8930" t="s">
        <v>15259</v>
      </c>
      <c r="X8930">
        <v>1</v>
      </c>
      <c r="Y8930">
        <v>0</v>
      </c>
      <c r="Z8930">
        <v>0</v>
      </c>
      <c r="AA8930">
        <v>0</v>
      </c>
      <c r="AB8930">
        <v>300000</v>
      </c>
      <c r="AC8930" t="s">
        <v>3553</v>
      </c>
      <c r="AD8930">
        <f>+VLOOKUP(T8930,items!$A$2:$D$1255,4,0)</f>
        <v>0</v>
      </c>
      <c r="AE8930">
        <f>+VLOOKUP(T8930,Tabla1[],5,0)</f>
        <v>0</v>
      </c>
      <c r="AF8930">
        <f t="shared" si="139"/>
        <v>11</v>
      </c>
    </row>
    <row r="8931" spans="1:32" x14ac:dyDescent="0.25">
      <c r="A8931">
        <v>108962</v>
      </c>
      <c r="B8931" t="s">
        <v>15256</v>
      </c>
      <c r="C8931" t="s">
        <v>75</v>
      </c>
      <c r="D8931">
        <v>0</v>
      </c>
      <c r="F8931" t="s">
        <v>8609</v>
      </c>
      <c r="G8931" t="s">
        <v>3355</v>
      </c>
      <c r="H8931" t="s">
        <v>15257</v>
      </c>
      <c r="I8931" t="s">
        <v>15258</v>
      </c>
      <c r="J8931" t="s">
        <v>37</v>
      </c>
      <c r="K8931" t="s">
        <v>37</v>
      </c>
      <c r="L8931" t="s">
        <v>37</v>
      </c>
      <c r="M8931" t="s">
        <v>13331</v>
      </c>
      <c r="N8931" t="s">
        <v>12871</v>
      </c>
      <c r="O8931" t="s">
        <v>13638</v>
      </c>
      <c r="P8931" t="s">
        <v>13658</v>
      </c>
      <c r="Q8931" t="s">
        <v>13659</v>
      </c>
      <c r="R8931" t="s">
        <v>11774</v>
      </c>
      <c r="S8931" t="s">
        <v>108</v>
      </c>
      <c r="T8931" t="s">
        <v>8562</v>
      </c>
      <c r="U8931" t="s">
        <v>8623</v>
      </c>
      <c r="X8931">
        <v>1</v>
      </c>
      <c r="Y8931">
        <v>10000</v>
      </c>
      <c r="Z8931">
        <v>0</v>
      </c>
      <c r="AA8931">
        <v>2500</v>
      </c>
      <c r="AB8931">
        <v>941930</v>
      </c>
      <c r="AC8931" t="s">
        <v>3553</v>
      </c>
      <c r="AD8931">
        <f>+VLOOKUP(T8931,items!$A$2:$D$1255,4,0)</f>
        <v>0</v>
      </c>
      <c r="AE8931">
        <f>+VLOOKUP(T8931,Tabla1[],5,0)</f>
        <v>0</v>
      </c>
      <c r="AF8931">
        <f t="shared" si="139"/>
        <v>11</v>
      </c>
    </row>
    <row r="8932" spans="1:32" x14ac:dyDescent="0.25">
      <c r="A8932">
        <v>108962</v>
      </c>
      <c r="B8932" t="s">
        <v>15256</v>
      </c>
      <c r="C8932" t="s">
        <v>75</v>
      </c>
      <c r="D8932">
        <v>0</v>
      </c>
      <c r="F8932" t="s">
        <v>8609</v>
      </c>
      <c r="G8932" t="s">
        <v>3355</v>
      </c>
      <c r="H8932" t="s">
        <v>15257</v>
      </c>
      <c r="I8932" t="s">
        <v>15258</v>
      </c>
      <c r="J8932" t="s">
        <v>37</v>
      </c>
      <c r="K8932" t="s">
        <v>37</v>
      </c>
      <c r="L8932" t="s">
        <v>37</v>
      </c>
      <c r="M8932" t="s">
        <v>13331</v>
      </c>
      <c r="N8932" t="s">
        <v>12871</v>
      </c>
      <c r="O8932" t="s">
        <v>13638</v>
      </c>
      <c r="P8932" t="s">
        <v>13658</v>
      </c>
      <c r="Q8932" t="s">
        <v>13659</v>
      </c>
      <c r="R8932" t="s">
        <v>11774</v>
      </c>
      <c r="S8932" t="s">
        <v>108</v>
      </c>
      <c r="T8932" t="s">
        <v>8562</v>
      </c>
      <c r="U8932" t="s">
        <v>8623</v>
      </c>
      <c r="X8932">
        <v>1</v>
      </c>
      <c r="Y8932">
        <v>6300</v>
      </c>
      <c r="Z8932">
        <v>0</v>
      </c>
      <c r="AA8932">
        <v>2500</v>
      </c>
      <c r="AB8932">
        <v>681304</v>
      </c>
      <c r="AC8932" t="s">
        <v>3553</v>
      </c>
      <c r="AD8932">
        <f>+VLOOKUP(T8932,items!$A$2:$D$1255,4,0)</f>
        <v>0</v>
      </c>
      <c r="AE8932">
        <f>+VLOOKUP(T8932,Tabla1[],5,0)</f>
        <v>0</v>
      </c>
      <c r="AF8932">
        <f t="shared" si="139"/>
        <v>11</v>
      </c>
    </row>
    <row r="8933" spans="1:32" x14ac:dyDescent="0.25">
      <c r="A8933">
        <v>108962</v>
      </c>
      <c r="B8933" t="s">
        <v>15256</v>
      </c>
      <c r="C8933" t="s">
        <v>75</v>
      </c>
      <c r="D8933">
        <v>0</v>
      </c>
      <c r="F8933" t="s">
        <v>8609</v>
      </c>
      <c r="G8933" t="s">
        <v>3355</v>
      </c>
      <c r="H8933" t="s">
        <v>15257</v>
      </c>
      <c r="I8933" t="s">
        <v>15258</v>
      </c>
      <c r="J8933" t="s">
        <v>37</v>
      </c>
      <c r="K8933" t="s">
        <v>37</v>
      </c>
      <c r="L8933" t="s">
        <v>37</v>
      </c>
      <c r="M8933" t="s">
        <v>13331</v>
      </c>
      <c r="N8933" t="s">
        <v>12871</v>
      </c>
      <c r="O8933" t="s">
        <v>13638</v>
      </c>
      <c r="P8933" t="s">
        <v>13658</v>
      </c>
      <c r="Q8933" t="s">
        <v>13659</v>
      </c>
      <c r="R8933" t="s">
        <v>11774</v>
      </c>
      <c r="S8933" t="s">
        <v>108</v>
      </c>
      <c r="T8933" t="s">
        <v>1145</v>
      </c>
      <c r="U8933" t="s">
        <v>1146</v>
      </c>
      <c r="X8933">
        <v>1</v>
      </c>
      <c r="Y8933">
        <v>0</v>
      </c>
      <c r="Z8933">
        <v>0</v>
      </c>
      <c r="AA8933">
        <v>0</v>
      </c>
      <c r="AB8933">
        <v>300000</v>
      </c>
      <c r="AC8933" t="s">
        <v>3553</v>
      </c>
      <c r="AD8933" t="e">
        <f>+VLOOKUP(T8933,items!$A$2:$D$1255,4,0)</f>
        <v>#N/A</v>
      </c>
      <c r="AE8933" t="e">
        <f>+VLOOKUP(T8933,Tabla1[],5,0)</f>
        <v>#N/A</v>
      </c>
      <c r="AF8933">
        <f t="shared" si="139"/>
        <v>11</v>
      </c>
    </row>
    <row r="8934" spans="1:32" x14ac:dyDescent="0.25">
      <c r="A8934">
        <v>108962</v>
      </c>
      <c r="B8934" t="s">
        <v>15256</v>
      </c>
      <c r="C8934" t="s">
        <v>75</v>
      </c>
      <c r="D8934">
        <v>0</v>
      </c>
      <c r="F8934" t="s">
        <v>8609</v>
      </c>
      <c r="G8934" t="s">
        <v>3355</v>
      </c>
      <c r="H8934" t="s">
        <v>15257</v>
      </c>
      <c r="I8934" t="s">
        <v>15258</v>
      </c>
      <c r="J8934" t="s">
        <v>37</v>
      </c>
      <c r="K8934" t="s">
        <v>37</v>
      </c>
      <c r="L8934" t="s">
        <v>37</v>
      </c>
      <c r="M8934" t="s">
        <v>13331</v>
      </c>
      <c r="N8934" t="s">
        <v>12871</v>
      </c>
      <c r="O8934" t="s">
        <v>13638</v>
      </c>
      <c r="P8934" t="s">
        <v>13658</v>
      </c>
      <c r="Q8934" t="s">
        <v>13659</v>
      </c>
      <c r="R8934" t="s">
        <v>11774</v>
      </c>
      <c r="S8934" t="s">
        <v>108</v>
      </c>
      <c r="T8934" t="s">
        <v>1145</v>
      </c>
      <c r="U8934" t="s">
        <v>1146</v>
      </c>
      <c r="X8934">
        <v>1</v>
      </c>
      <c r="Y8934">
        <v>0</v>
      </c>
      <c r="Z8934">
        <v>0</v>
      </c>
      <c r="AA8934">
        <v>0</v>
      </c>
      <c r="AB8934">
        <v>300000</v>
      </c>
      <c r="AC8934" t="s">
        <v>3553</v>
      </c>
      <c r="AD8934" t="e">
        <f>+VLOOKUP(T8934,items!$A$2:$D$1255,4,0)</f>
        <v>#N/A</v>
      </c>
      <c r="AE8934" t="e">
        <f>+VLOOKUP(T8934,Tabla1[],5,0)</f>
        <v>#N/A</v>
      </c>
      <c r="AF8934">
        <f t="shared" si="139"/>
        <v>11</v>
      </c>
    </row>
    <row r="8935" spans="1:32" x14ac:dyDescent="0.25">
      <c r="A8935">
        <v>108962</v>
      </c>
      <c r="B8935" t="s">
        <v>15256</v>
      </c>
      <c r="C8935" t="s">
        <v>75</v>
      </c>
      <c r="D8935">
        <v>0</v>
      </c>
      <c r="F8935" t="s">
        <v>8609</v>
      </c>
      <c r="G8935" t="s">
        <v>3355</v>
      </c>
      <c r="H8935" t="s">
        <v>15257</v>
      </c>
      <c r="I8935" t="s">
        <v>15258</v>
      </c>
      <c r="J8935" t="s">
        <v>37</v>
      </c>
      <c r="K8935" t="s">
        <v>37</v>
      </c>
      <c r="L8935" t="s">
        <v>37</v>
      </c>
      <c r="M8935" t="s">
        <v>13331</v>
      </c>
      <c r="N8935" t="s">
        <v>12871</v>
      </c>
      <c r="O8935" t="s">
        <v>13638</v>
      </c>
      <c r="P8935" t="s">
        <v>13658</v>
      </c>
      <c r="Q8935" t="s">
        <v>13659</v>
      </c>
      <c r="R8935" t="s">
        <v>11774</v>
      </c>
      <c r="S8935" t="s">
        <v>108</v>
      </c>
      <c r="T8935" t="s">
        <v>1581</v>
      </c>
      <c r="U8935" t="s">
        <v>1582</v>
      </c>
      <c r="X8935">
        <v>1</v>
      </c>
      <c r="Y8935">
        <v>0</v>
      </c>
      <c r="Z8935">
        <v>0</v>
      </c>
      <c r="AA8935">
        <v>0</v>
      </c>
      <c r="AB8935">
        <v>300000</v>
      </c>
      <c r="AC8935" t="s">
        <v>3553</v>
      </c>
      <c r="AD8935">
        <f>+VLOOKUP(T8935,items!$A$2:$D$1255,4,0)</f>
        <v>0</v>
      </c>
      <c r="AE8935">
        <f>+VLOOKUP(T8935,Tabla1[],5,0)</f>
        <v>0</v>
      </c>
      <c r="AF8935">
        <f t="shared" si="139"/>
        <v>11</v>
      </c>
    </row>
    <row r="8936" spans="1:32" x14ac:dyDescent="0.25">
      <c r="A8936">
        <v>108962</v>
      </c>
      <c r="B8936" t="s">
        <v>15256</v>
      </c>
      <c r="C8936" t="s">
        <v>75</v>
      </c>
      <c r="D8936">
        <v>0</v>
      </c>
      <c r="F8936" t="s">
        <v>8609</v>
      </c>
      <c r="G8936" t="s">
        <v>3355</v>
      </c>
      <c r="H8936" t="s">
        <v>15257</v>
      </c>
      <c r="I8936" t="s">
        <v>15258</v>
      </c>
      <c r="J8936" t="s">
        <v>37</v>
      </c>
      <c r="K8936" t="s">
        <v>37</v>
      </c>
      <c r="L8936" t="s">
        <v>37</v>
      </c>
      <c r="M8936" t="s">
        <v>13331</v>
      </c>
      <c r="N8936" t="s">
        <v>12871</v>
      </c>
      <c r="O8936" t="s">
        <v>13638</v>
      </c>
      <c r="P8936" t="s">
        <v>13658</v>
      </c>
      <c r="Q8936" t="s">
        <v>13659</v>
      </c>
      <c r="R8936" t="s">
        <v>11774</v>
      </c>
      <c r="S8936" t="s">
        <v>108</v>
      </c>
      <c r="T8936" t="s">
        <v>1022</v>
      </c>
      <c r="U8936" t="s">
        <v>2144</v>
      </c>
      <c r="V8936" t="s">
        <v>1182</v>
      </c>
      <c r="X8936">
        <v>1</v>
      </c>
      <c r="Y8936">
        <v>10000</v>
      </c>
      <c r="Z8936">
        <v>0</v>
      </c>
      <c r="AA8936">
        <v>2500</v>
      </c>
      <c r="AB8936">
        <v>2764889</v>
      </c>
      <c r="AC8936" t="s">
        <v>3553</v>
      </c>
      <c r="AD8936">
        <f>+VLOOKUP(T8936,items!$A$2:$D$1255,4,0)</f>
        <v>0</v>
      </c>
      <c r="AE8936">
        <f>+VLOOKUP(T8936,Tabla1[],5,0)</f>
        <v>0</v>
      </c>
      <c r="AF8936">
        <f t="shared" si="139"/>
        <v>11</v>
      </c>
    </row>
    <row r="8937" spans="1:32" x14ac:dyDescent="0.25">
      <c r="A8937">
        <v>108962</v>
      </c>
      <c r="B8937" t="s">
        <v>15256</v>
      </c>
      <c r="C8937" t="s">
        <v>75</v>
      </c>
      <c r="D8937">
        <v>0</v>
      </c>
      <c r="F8937" t="s">
        <v>8609</v>
      </c>
      <c r="G8937" t="s">
        <v>3355</v>
      </c>
      <c r="H8937" t="s">
        <v>15257</v>
      </c>
      <c r="I8937" t="s">
        <v>15258</v>
      </c>
      <c r="J8937" t="s">
        <v>37</v>
      </c>
      <c r="K8937" t="s">
        <v>37</v>
      </c>
      <c r="L8937" t="s">
        <v>37</v>
      </c>
      <c r="M8937" t="s">
        <v>13331</v>
      </c>
      <c r="N8937" t="s">
        <v>12871</v>
      </c>
      <c r="O8937" t="s">
        <v>13638</v>
      </c>
      <c r="P8937" t="s">
        <v>13658</v>
      </c>
      <c r="Q8937" t="s">
        <v>13659</v>
      </c>
      <c r="R8937" t="s">
        <v>11774</v>
      </c>
      <c r="S8937" t="s">
        <v>108</v>
      </c>
      <c r="T8937" t="s">
        <v>1022</v>
      </c>
      <c r="U8937" t="s">
        <v>1023</v>
      </c>
      <c r="V8937" t="s">
        <v>1182</v>
      </c>
      <c r="X8937">
        <v>1</v>
      </c>
      <c r="Y8937">
        <v>6300</v>
      </c>
      <c r="Z8937">
        <v>0</v>
      </c>
      <c r="AA8937">
        <v>2500</v>
      </c>
      <c r="AB8937">
        <v>1841800</v>
      </c>
      <c r="AC8937" t="s">
        <v>3553</v>
      </c>
      <c r="AD8937">
        <f>+VLOOKUP(T8937,items!$A$2:$D$1255,4,0)</f>
        <v>0</v>
      </c>
      <c r="AE8937">
        <f>+VLOOKUP(T8937,Tabla1[],5,0)</f>
        <v>0</v>
      </c>
      <c r="AF8937">
        <f t="shared" si="139"/>
        <v>11</v>
      </c>
    </row>
    <row r="8938" spans="1:32" x14ac:dyDescent="0.25">
      <c r="A8938">
        <v>108962</v>
      </c>
      <c r="B8938" t="s">
        <v>15256</v>
      </c>
      <c r="C8938" t="s">
        <v>75</v>
      </c>
      <c r="D8938">
        <v>0</v>
      </c>
      <c r="F8938" t="s">
        <v>8609</v>
      </c>
      <c r="G8938" t="s">
        <v>3355</v>
      </c>
      <c r="H8938" t="s">
        <v>15257</v>
      </c>
      <c r="I8938" t="s">
        <v>15258</v>
      </c>
      <c r="J8938" t="s">
        <v>37</v>
      </c>
      <c r="K8938" t="s">
        <v>37</v>
      </c>
      <c r="L8938" t="s">
        <v>37</v>
      </c>
      <c r="M8938" t="s">
        <v>13331</v>
      </c>
      <c r="N8938" t="s">
        <v>12871</v>
      </c>
      <c r="O8938" t="s">
        <v>13638</v>
      </c>
      <c r="P8938" t="s">
        <v>13658</v>
      </c>
      <c r="Q8938" t="s">
        <v>13659</v>
      </c>
      <c r="R8938" t="s">
        <v>11774</v>
      </c>
      <c r="S8938" t="s">
        <v>108</v>
      </c>
      <c r="T8938" t="s">
        <v>392</v>
      </c>
      <c r="U8938" t="s">
        <v>393</v>
      </c>
      <c r="X8938">
        <v>1</v>
      </c>
      <c r="Y8938">
        <v>0</v>
      </c>
      <c r="Z8938">
        <v>0</v>
      </c>
      <c r="AA8938">
        <v>0</v>
      </c>
      <c r="AB8938">
        <v>100000</v>
      </c>
      <c r="AC8938" t="s">
        <v>3553</v>
      </c>
      <c r="AD8938" t="e">
        <f>+VLOOKUP(T8938,items!$A$2:$D$1255,4,0)</f>
        <v>#N/A</v>
      </c>
      <c r="AE8938" t="e">
        <f>+VLOOKUP(T8938,Tabla1[],5,0)</f>
        <v>#N/A</v>
      </c>
      <c r="AF8938">
        <f t="shared" si="139"/>
        <v>11</v>
      </c>
    </row>
    <row r="8939" spans="1:32" x14ac:dyDescent="0.25">
      <c r="A8939">
        <v>108962</v>
      </c>
      <c r="B8939" t="s">
        <v>15256</v>
      </c>
      <c r="C8939" t="s">
        <v>75</v>
      </c>
      <c r="D8939">
        <v>0</v>
      </c>
      <c r="F8939" t="s">
        <v>8609</v>
      </c>
      <c r="G8939" t="s">
        <v>3355</v>
      </c>
      <c r="H8939" t="s">
        <v>15257</v>
      </c>
      <c r="I8939" t="s">
        <v>15258</v>
      </c>
      <c r="J8939" t="s">
        <v>37</v>
      </c>
      <c r="K8939" t="s">
        <v>37</v>
      </c>
      <c r="L8939" t="s">
        <v>37</v>
      </c>
      <c r="M8939" t="s">
        <v>13331</v>
      </c>
      <c r="N8939" t="s">
        <v>12871</v>
      </c>
      <c r="O8939" t="s">
        <v>13638</v>
      </c>
      <c r="P8939" t="s">
        <v>13658</v>
      </c>
      <c r="Q8939" t="s">
        <v>13659</v>
      </c>
      <c r="R8939" t="s">
        <v>11774</v>
      </c>
      <c r="S8939" t="s">
        <v>108</v>
      </c>
      <c r="T8939" t="s">
        <v>392</v>
      </c>
      <c r="U8939" t="s">
        <v>393</v>
      </c>
      <c r="X8939">
        <v>1</v>
      </c>
      <c r="Y8939">
        <v>0</v>
      </c>
      <c r="Z8939">
        <v>0</v>
      </c>
      <c r="AA8939">
        <v>0</v>
      </c>
      <c r="AB8939">
        <v>100000</v>
      </c>
      <c r="AC8939" t="s">
        <v>3553</v>
      </c>
      <c r="AD8939" t="e">
        <f>+VLOOKUP(T8939,items!$A$2:$D$1255,4,0)</f>
        <v>#N/A</v>
      </c>
      <c r="AE8939" t="e">
        <f>+VLOOKUP(T8939,Tabla1[],5,0)</f>
        <v>#N/A</v>
      </c>
      <c r="AF8939">
        <f t="shared" si="139"/>
        <v>11</v>
      </c>
    </row>
    <row r="8940" spans="1:32" x14ac:dyDescent="0.25">
      <c r="A8940">
        <v>108962</v>
      </c>
      <c r="B8940" t="s">
        <v>15256</v>
      </c>
      <c r="C8940" t="s">
        <v>75</v>
      </c>
      <c r="D8940">
        <v>0</v>
      </c>
      <c r="F8940" t="s">
        <v>8609</v>
      </c>
      <c r="G8940" t="s">
        <v>3355</v>
      </c>
      <c r="H8940" t="s">
        <v>15257</v>
      </c>
      <c r="I8940" t="s">
        <v>15258</v>
      </c>
      <c r="J8940" t="s">
        <v>37</v>
      </c>
      <c r="K8940" t="s">
        <v>37</v>
      </c>
      <c r="L8940" t="s">
        <v>37</v>
      </c>
      <c r="M8940" t="s">
        <v>13331</v>
      </c>
      <c r="N8940" t="s">
        <v>12871</v>
      </c>
      <c r="O8940" t="s">
        <v>13638</v>
      </c>
      <c r="P8940" t="s">
        <v>13658</v>
      </c>
      <c r="Q8940" t="s">
        <v>13659</v>
      </c>
      <c r="R8940" t="s">
        <v>11774</v>
      </c>
      <c r="S8940" t="s">
        <v>108</v>
      </c>
      <c r="T8940" t="s">
        <v>392</v>
      </c>
      <c r="U8940" t="s">
        <v>393</v>
      </c>
      <c r="X8940">
        <v>1</v>
      </c>
      <c r="Y8940">
        <v>0</v>
      </c>
      <c r="Z8940">
        <v>0</v>
      </c>
      <c r="AA8940">
        <v>0</v>
      </c>
      <c r="AB8940">
        <v>100000</v>
      </c>
      <c r="AC8940" t="s">
        <v>3553</v>
      </c>
      <c r="AD8940" t="e">
        <f>+VLOOKUP(T8940,items!$A$2:$D$1255,4,0)</f>
        <v>#N/A</v>
      </c>
      <c r="AE8940" t="e">
        <f>+VLOOKUP(T8940,Tabla1[],5,0)</f>
        <v>#N/A</v>
      </c>
      <c r="AF8940">
        <f t="shared" si="139"/>
        <v>11</v>
      </c>
    </row>
    <row r="8941" spans="1:32" x14ac:dyDescent="0.25">
      <c r="A8941">
        <v>108964</v>
      </c>
      <c r="B8941" t="s">
        <v>15260</v>
      </c>
      <c r="C8941" t="s">
        <v>75</v>
      </c>
      <c r="D8941">
        <v>0</v>
      </c>
      <c r="F8941" t="s">
        <v>8609</v>
      </c>
      <c r="G8941" t="s">
        <v>3356</v>
      </c>
      <c r="H8941" t="s">
        <v>15261</v>
      </c>
      <c r="I8941" t="s">
        <v>37</v>
      </c>
      <c r="J8941" t="s">
        <v>15262</v>
      </c>
      <c r="K8941" t="s">
        <v>15263</v>
      </c>
      <c r="L8941" t="s">
        <v>37</v>
      </c>
      <c r="M8941" t="s">
        <v>171</v>
      </c>
      <c r="N8941" t="s">
        <v>171</v>
      </c>
      <c r="O8941" t="s">
        <v>6297</v>
      </c>
      <c r="P8941" t="s">
        <v>6298</v>
      </c>
      <c r="Q8941" t="s">
        <v>6298</v>
      </c>
      <c r="R8941" t="s">
        <v>127</v>
      </c>
      <c r="S8941" t="s">
        <v>164</v>
      </c>
      <c r="T8941" t="s">
        <v>1375</v>
      </c>
      <c r="U8941" t="s">
        <v>1376</v>
      </c>
      <c r="X8941">
        <v>1</v>
      </c>
      <c r="Y8941">
        <v>0</v>
      </c>
      <c r="Z8941">
        <v>0</v>
      </c>
      <c r="AA8941">
        <v>0</v>
      </c>
      <c r="AB8941">
        <v>453000</v>
      </c>
      <c r="AC8941" t="s">
        <v>47</v>
      </c>
      <c r="AD8941">
        <f>+VLOOKUP(T8941,items!$A$2:$D$1255,4,0)</f>
        <v>0</v>
      </c>
      <c r="AE8941">
        <f>+VLOOKUP(T8941,Tabla1[],5,0)</f>
        <v>0</v>
      </c>
      <c r="AF8941">
        <f t="shared" si="139"/>
        <v>10</v>
      </c>
    </row>
    <row r="8942" spans="1:32" x14ac:dyDescent="0.25">
      <c r="A8942">
        <v>108966</v>
      </c>
      <c r="B8942" t="s">
        <v>15264</v>
      </c>
      <c r="C8942" t="s">
        <v>75</v>
      </c>
      <c r="D8942">
        <v>0</v>
      </c>
      <c r="F8942" t="s">
        <v>8609</v>
      </c>
      <c r="G8942" t="s">
        <v>8609</v>
      </c>
      <c r="H8942" t="s">
        <v>15265</v>
      </c>
      <c r="I8942" t="s">
        <v>37</v>
      </c>
      <c r="J8942" t="s">
        <v>15266</v>
      </c>
      <c r="K8942" t="s">
        <v>15267</v>
      </c>
      <c r="L8942" t="s">
        <v>37</v>
      </c>
      <c r="M8942" t="s">
        <v>10057</v>
      </c>
      <c r="N8942" t="s">
        <v>10057</v>
      </c>
      <c r="O8942" t="s">
        <v>13331</v>
      </c>
      <c r="P8942" t="s">
        <v>3356</v>
      </c>
      <c r="Q8942" t="s">
        <v>3356</v>
      </c>
      <c r="R8942" t="s">
        <v>127</v>
      </c>
      <c r="S8942" t="s">
        <v>164</v>
      </c>
      <c r="T8942" t="s">
        <v>3667</v>
      </c>
      <c r="U8942" t="s">
        <v>884</v>
      </c>
      <c r="X8942">
        <v>10</v>
      </c>
      <c r="Y8942">
        <v>0</v>
      </c>
      <c r="Z8942">
        <v>0</v>
      </c>
      <c r="AA8942">
        <v>0</v>
      </c>
      <c r="AB8942">
        <v>526000</v>
      </c>
      <c r="AC8942" t="s">
        <v>47</v>
      </c>
      <c r="AD8942">
        <f>+VLOOKUP(T8942,items!$A$2:$D$1255,4,0)</f>
        <v>0</v>
      </c>
      <c r="AE8942">
        <f>+VLOOKUP(T8942,Tabla1[],5,0)</f>
        <v>0</v>
      </c>
      <c r="AF8942">
        <f t="shared" si="139"/>
        <v>10</v>
      </c>
    </row>
    <row r="8943" spans="1:32" x14ac:dyDescent="0.25">
      <c r="A8943">
        <v>108970</v>
      </c>
      <c r="B8943" t="s">
        <v>11704</v>
      </c>
      <c r="C8943" t="s">
        <v>75</v>
      </c>
      <c r="D8943">
        <v>0</v>
      </c>
      <c r="F8943" t="s">
        <v>8609</v>
      </c>
      <c r="G8943" t="s">
        <v>3355</v>
      </c>
      <c r="H8943" t="s">
        <v>15268</v>
      </c>
      <c r="I8943" t="s">
        <v>37</v>
      </c>
      <c r="J8943" t="s">
        <v>15269</v>
      </c>
      <c r="K8943" t="s">
        <v>15270</v>
      </c>
      <c r="L8943" t="s">
        <v>37</v>
      </c>
      <c r="M8943" t="s">
        <v>13331</v>
      </c>
      <c r="N8943" t="s">
        <v>13331</v>
      </c>
      <c r="O8943" t="s">
        <v>3356</v>
      </c>
      <c r="P8943" t="s">
        <v>173</v>
      </c>
      <c r="Q8943" t="s">
        <v>173</v>
      </c>
      <c r="R8943" t="s">
        <v>127</v>
      </c>
      <c r="S8943" t="s">
        <v>164</v>
      </c>
      <c r="T8943" t="s">
        <v>2989</v>
      </c>
      <c r="U8943" t="s">
        <v>688</v>
      </c>
      <c r="X8943">
        <v>10</v>
      </c>
      <c r="Y8943">
        <v>0</v>
      </c>
      <c r="Z8943">
        <v>0</v>
      </c>
      <c r="AA8943">
        <v>0</v>
      </c>
      <c r="AB8943">
        <v>526000</v>
      </c>
      <c r="AC8943" t="s">
        <v>47</v>
      </c>
      <c r="AD8943">
        <f>+VLOOKUP(T8943,items!$A$2:$D$1255,4,0)</f>
        <v>0</v>
      </c>
      <c r="AE8943">
        <f>+VLOOKUP(T8943,Tabla1[],5,0)</f>
        <v>0</v>
      </c>
      <c r="AF8943">
        <f t="shared" si="139"/>
        <v>10</v>
      </c>
    </row>
    <row r="8944" spans="1:32" x14ac:dyDescent="0.25">
      <c r="A8944">
        <v>108971</v>
      </c>
      <c r="B8944" t="s">
        <v>15271</v>
      </c>
      <c r="C8944" t="s">
        <v>75</v>
      </c>
      <c r="D8944">
        <v>0</v>
      </c>
      <c r="F8944" t="s">
        <v>175</v>
      </c>
      <c r="G8944" t="s">
        <v>11432</v>
      </c>
      <c r="H8944" t="s">
        <v>37</v>
      </c>
      <c r="I8944" t="s">
        <v>37</v>
      </c>
      <c r="J8944" t="s">
        <v>37</v>
      </c>
      <c r="K8944" t="s">
        <v>37</v>
      </c>
      <c r="L8944" t="s">
        <v>37</v>
      </c>
      <c r="M8944" t="s">
        <v>1155</v>
      </c>
      <c r="N8944" t="s">
        <v>176</v>
      </c>
      <c r="O8944" t="s">
        <v>14299</v>
      </c>
      <c r="P8944" t="s">
        <v>13659</v>
      </c>
      <c r="Q8944" t="s">
        <v>15272</v>
      </c>
      <c r="R8944" t="s">
        <v>12873</v>
      </c>
      <c r="S8944" t="s">
        <v>88</v>
      </c>
      <c r="T8944" t="s">
        <v>4341</v>
      </c>
      <c r="U8944" t="s">
        <v>4342</v>
      </c>
      <c r="X8944">
        <v>1</v>
      </c>
      <c r="Y8944">
        <v>0</v>
      </c>
      <c r="Z8944">
        <v>0</v>
      </c>
      <c r="AA8944">
        <v>0</v>
      </c>
      <c r="AB8944">
        <v>64432</v>
      </c>
      <c r="AC8944" t="s">
        <v>285</v>
      </c>
      <c r="AD8944">
        <f>+VLOOKUP(T8944,items!$A$2:$D$1255,4,0)</f>
        <v>0</v>
      </c>
      <c r="AE8944">
        <f>+VLOOKUP(T8944,Tabla1[],5,0)</f>
        <v>0</v>
      </c>
      <c r="AF8944">
        <f t="shared" si="139"/>
        <v>12</v>
      </c>
    </row>
    <row r="8945" spans="1:32" x14ac:dyDescent="0.25">
      <c r="A8945">
        <v>108971</v>
      </c>
      <c r="B8945" t="s">
        <v>15271</v>
      </c>
      <c r="C8945" t="s">
        <v>75</v>
      </c>
      <c r="D8945">
        <v>0</v>
      </c>
      <c r="F8945" t="s">
        <v>175</v>
      </c>
      <c r="G8945" t="s">
        <v>11432</v>
      </c>
      <c r="H8945" t="s">
        <v>37</v>
      </c>
      <c r="I8945" t="s">
        <v>37</v>
      </c>
      <c r="J8945" t="s">
        <v>37</v>
      </c>
      <c r="K8945" t="s">
        <v>37</v>
      </c>
      <c r="L8945" t="s">
        <v>37</v>
      </c>
      <c r="M8945" t="s">
        <v>1155</v>
      </c>
      <c r="N8945" t="s">
        <v>176</v>
      </c>
      <c r="O8945" t="s">
        <v>14299</v>
      </c>
      <c r="P8945" t="s">
        <v>13659</v>
      </c>
      <c r="Q8945" t="s">
        <v>15272</v>
      </c>
      <c r="R8945" t="s">
        <v>12873</v>
      </c>
      <c r="S8945" t="s">
        <v>88</v>
      </c>
      <c r="T8945" t="s">
        <v>7094</v>
      </c>
      <c r="U8945" t="s">
        <v>7095</v>
      </c>
      <c r="X8945">
        <v>25</v>
      </c>
      <c r="Y8945">
        <v>0</v>
      </c>
      <c r="Z8945">
        <v>0</v>
      </c>
      <c r="AA8945">
        <v>0</v>
      </c>
      <c r="AB8945">
        <v>59500</v>
      </c>
      <c r="AC8945" t="s">
        <v>285</v>
      </c>
      <c r="AD8945">
        <f>+VLOOKUP(T8945,items!$A$2:$D$1255,4,0)</f>
        <v>0</v>
      </c>
      <c r="AE8945">
        <f>+VLOOKUP(T8945,Tabla1[],5,0)</f>
        <v>0</v>
      </c>
      <c r="AF8945">
        <f t="shared" si="139"/>
        <v>12</v>
      </c>
    </row>
    <row r="8946" spans="1:32" x14ac:dyDescent="0.25">
      <c r="A8946">
        <v>108971</v>
      </c>
      <c r="B8946" t="s">
        <v>15271</v>
      </c>
      <c r="C8946" t="s">
        <v>75</v>
      </c>
      <c r="D8946">
        <v>0</v>
      </c>
      <c r="F8946" t="s">
        <v>175</v>
      </c>
      <c r="G8946" t="s">
        <v>11432</v>
      </c>
      <c r="H8946" t="s">
        <v>37</v>
      </c>
      <c r="I8946" t="s">
        <v>37</v>
      </c>
      <c r="J8946" t="s">
        <v>37</v>
      </c>
      <c r="K8946" t="s">
        <v>37</v>
      </c>
      <c r="L8946" t="s">
        <v>37</v>
      </c>
      <c r="M8946" t="s">
        <v>1155</v>
      </c>
      <c r="N8946" t="s">
        <v>176</v>
      </c>
      <c r="O8946" t="s">
        <v>14299</v>
      </c>
      <c r="P8946" t="s">
        <v>13659</v>
      </c>
      <c r="Q8946" t="s">
        <v>15272</v>
      </c>
      <c r="R8946" t="s">
        <v>12873</v>
      </c>
      <c r="S8946" t="s">
        <v>88</v>
      </c>
      <c r="T8946" t="s">
        <v>2057</v>
      </c>
      <c r="U8946" t="s">
        <v>2058</v>
      </c>
      <c r="X8946">
        <v>25</v>
      </c>
      <c r="Y8946">
        <v>0</v>
      </c>
      <c r="Z8946">
        <v>0</v>
      </c>
      <c r="AA8946">
        <v>0</v>
      </c>
      <c r="AB8946">
        <v>170000</v>
      </c>
      <c r="AC8946" t="s">
        <v>285</v>
      </c>
      <c r="AD8946">
        <f>+VLOOKUP(T8946,items!$A$2:$D$1255,4,0)</f>
        <v>0</v>
      </c>
      <c r="AE8946">
        <f>+VLOOKUP(T8946,Tabla1[],5,0)</f>
        <v>0</v>
      </c>
      <c r="AF8946">
        <f t="shared" si="139"/>
        <v>12</v>
      </c>
    </row>
    <row r="8947" spans="1:32" x14ac:dyDescent="0.25">
      <c r="A8947">
        <v>108971</v>
      </c>
      <c r="B8947" t="s">
        <v>15271</v>
      </c>
      <c r="C8947" t="s">
        <v>75</v>
      </c>
      <c r="D8947">
        <v>0</v>
      </c>
      <c r="F8947" t="s">
        <v>175</v>
      </c>
      <c r="G8947" t="s">
        <v>11432</v>
      </c>
      <c r="H8947" t="s">
        <v>37</v>
      </c>
      <c r="I8947" t="s">
        <v>37</v>
      </c>
      <c r="J8947" t="s">
        <v>37</v>
      </c>
      <c r="K8947" t="s">
        <v>37</v>
      </c>
      <c r="L8947" t="s">
        <v>37</v>
      </c>
      <c r="M8947" t="s">
        <v>1155</v>
      </c>
      <c r="N8947" t="s">
        <v>176</v>
      </c>
      <c r="O8947" t="s">
        <v>14299</v>
      </c>
      <c r="P8947" t="s">
        <v>13659</v>
      </c>
      <c r="Q8947" t="s">
        <v>15272</v>
      </c>
      <c r="R8947" t="s">
        <v>12873</v>
      </c>
      <c r="S8947" t="s">
        <v>88</v>
      </c>
      <c r="T8947" t="s">
        <v>839</v>
      </c>
      <c r="U8947" t="s">
        <v>840</v>
      </c>
      <c r="V8947" t="s">
        <v>884</v>
      </c>
      <c r="X8947">
        <v>1</v>
      </c>
      <c r="Y8947">
        <v>1600</v>
      </c>
      <c r="Z8947">
        <v>0</v>
      </c>
      <c r="AA8947">
        <v>2400</v>
      </c>
      <c r="AB8947">
        <v>975374</v>
      </c>
      <c r="AC8947" t="s">
        <v>285</v>
      </c>
      <c r="AD8947">
        <f>+VLOOKUP(T8947,items!$A$2:$D$1255,4,0)</f>
        <v>0</v>
      </c>
      <c r="AE8947">
        <f>+VLOOKUP(T8947,Tabla1[],5,0)</f>
        <v>0</v>
      </c>
      <c r="AF8947">
        <f t="shared" si="139"/>
        <v>12</v>
      </c>
    </row>
    <row r="8948" spans="1:32" x14ac:dyDescent="0.25">
      <c r="A8948">
        <v>108971</v>
      </c>
      <c r="B8948" t="s">
        <v>15271</v>
      </c>
      <c r="C8948" t="s">
        <v>75</v>
      </c>
      <c r="D8948">
        <v>0</v>
      </c>
      <c r="F8948" t="s">
        <v>175</v>
      </c>
      <c r="G8948" t="s">
        <v>11432</v>
      </c>
      <c r="H8948" t="s">
        <v>37</v>
      </c>
      <c r="I8948" t="s">
        <v>37</v>
      </c>
      <c r="J8948" t="s">
        <v>37</v>
      </c>
      <c r="K8948" t="s">
        <v>37</v>
      </c>
      <c r="L8948" t="s">
        <v>37</v>
      </c>
      <c r="M8948" t="s">
        <v>1155</v>
      </c>
      <c r="N8948" t="s">
        <v>176</v>
      </c>
      <c r="O8948" t="s">
        <v>14299</v>
      </c>
      <c r="P8948" t="s">
        <v>13659</v>
      </c>
      <c r="Q8948" t="s">
        <v>15272</v>
      </c>
      <c r="R8948" t="s">
        <v>12873</v>
      </c>
      <c r="S8948" t="s">
        <v>88</v>
      </c>
      <c r="T8948" t="s">
        <v>1733</v>
      </c>
      <c r="U8948" t="s">
        <v>1734</v>
      </c>
      <c r="X8948">
        <v>1</v>
      </c>
      <c r="Y8948">
        <v>0</v>
      </c>
      <c r="Z8948">
        <v>0</v>
      </c>
      <c r="AA8948">
        <v>0</v>
      </c>
      <c r="AB8948">
        <v>200000</v>
      </c>
      <c r="AC8948" t="s">
        <v>285</v>
      </c>
      <c r="AD8948">
        <f>+VLOOKUP(T8948,items!$A$2:$D$1255,4,0)</f>
        <v>0</v>
      </c>
      <c r="AE8948">
        <f>+VLOOKUP(T8948,Tabla1[],5,0)</f>
        <v>0</v>
      </c>
      <c r="AF8948">
        <f t="shared" si="139"/>
        <v>12</v>
      </c>
    </row>
    <row r="8949" spans="1:32" x14ac:dyDescent="0.25">
      <c r="A8949">
        <v>108971</v>
      </c>
      <c r="B8949" t="s">
        <v>15271</v>
      </c>
      <c r="C8949" t="s">
        <v>75</v>
      </c>
      <c r="D8949">
        <v>0</v>
      </c>
      <c r="F8949" t="s">
        <v>175</v>
      </c>
      <c r="G8949" t="s">
        <v>11432</v>
      </c>
      <c r="H8949" t="s">
        <v>37</v>
      </c>
      <c r="I8949" t="s">
        <v>37</v>
      </c>
      <c r="J8949" t="s">
        <v>37</v>
      </c>
      <c r="K8949" t="s">
        <v>37</v>
      </c>
      <c r="L8949" t="s">
        <v>37</v>
      </c>
      <c r="M8949" t="s">
        <v>1155</v>
      </c>
      <c r="N8949" t="s">
        <v>176</v>
      </c>
      <c r="O8949" t="s">
        <v>14299</v>
      </c>
      <c r="P8949" t="s">
        <v>13659</v>
      </c>
      <c r="Q8949" t="s">
        <v>15272</v>
      </c>
      <c r="R8949" t="s">
        <v>12873</v>
      </c>
      <c r="S8949" t="s">
        <v>88</v>
      </c>
      <c r="T8949" t="s">
        <v>7511</v>
      </c>
      <c r="U8949" t="s">
        <v>7512</v>
      </c>
      <c r="X8949">
        <v>1</v>
      </c>
      <c r="Y8949">
        <v>0</v>
      </c>
      <c r="Z8949">
        <v>0</v>
      </c>
      <c r="AA8949">
        <v>0</v>
      </c>
      <c r="AB8949">
        <v>320000</v>
      </c>
      <c r="AC8949" t="s">
        <v>285</v>
      </c>
      <c r="AD8949" t="e">
        <f>+VLOOKUP(T8949,items!$A$2:$D$1255,4,0)</f>
        <v>#N/A</v>
      </c>
      <c r="AE8949" t="e">
        <f>+VLOOKUP(T8949,Tabla1[],5,0)</f>
        <v>#N/A</v>
      </c>
      <c r="AF8949">
        <f t="shared" si="139"/>
        <v>12</v>
      </c>
    </row>
    <row r="8950" spans="1:32" x14ac:dyDescent="0.25">
      <c r="A8950">
        <v>108975</v>
      </c>
      <c r="B8950" t="s">
        <v>3471</v>
      </c>
      <c r="C8950" t="s">
        <v>75</v>
      </c>
      <c r="D8950">
        <v>0</v>
      </c>
      <c r="F8950" t="s">
        <v>8609</v>
      </c>
      <c r="G8950" t="s">
        <v>8609</v>
      </c>
      <c r="H8950" t="s">
        <v>15273</v>
      </c>
      <c r="I8950" t="s">
        <v>37</v>
      </c>
      <c r="J8950" t="s">
        <v>15274</v>
      </c>
      <c r="K8950" t="s">
        <v>15275</v>
      </c>
      <c r="L8950" t="s">
        <v>37</v>
      </c>
      <c r="M8950" t="s">
        <v>10057</v>
      </c>
      <c r="N8950" t="s">
        <v>10057</v>
      </c>
      <c r="O8950" t="s">
        <v>13331</v>
      </c>
      <c r="P8950" t="s">
        <v>3356</v>
      </c>
      <c r="Q8950" t="s">
        <v>3356</v>
      </c>
      <c r="R8950" t="s">
        <v>127</v>
      </c>
      <c r="S8950" t="s">
        <v>164</v>
      </c>
      <c r="T8950" t="s">
        <v>6309</v>
      </c>
      <c r="U8950" t="s">
        <v>6310</v>
      </c>
      <c r="X8950">
        <v>2</v>
      </c>
      <c r="Y8950">
        <v>0</v>
      </c>
      <c r="Z8950">
        <v>0</v>
      </c>
      <c r="AA8950">
        <v>0</v>
      </c>
      <c r="AB8950">
        <v>2600</v>
      </c>
      <c r="AC8950" t="s">
        <v>47</v>
      </c>
      <c r="AD8950">
        <f>+VLOOKUP(T8950,items!$A$2:$D$1255,4,0)</f>
        <v>0</v>
      </c>
      <c r="AE8950">
        <f>+VLOOKUP(T8950,Tabla1[],5,0)</f>
        <v>0</v>
      </c>
      <c r="AF8950">
        <f t="shared" si="139"/>
        <v>10</v>
      </c>
    </row>
    <row r="8951" spans="1:32" x14ac:dyDescent="0.25">
      <c r="A8951">
        <v>108975</v>
      </c>
      <c r="B8951" t="s">
        <v>3471</v>
      </c>
      <c r="C8951" t="s">
        <v>75</v>
      </c>
      <c r="D8951">
        <v>0</v>
      </c>
      <c r="F8951" t="s">
        <v>8609</v>
      </c>
      <c r="G8951" t="s">
        <v>8609</v>
      </c>
      <c r="H8951" t="s">
        <v>15273</v>
      </c>
      <c r="I8951" t="s">
        <v>37</v>
      </c>
      <c r="J8951" t="s">
        <v>15274</v>
      </c>
      <c r="K8951" t="s">
        <v>15275</v>
      </c>
      <c r="L8951" t="s">
        <v>37</v>
      </c>
      <c r="M8951" t="s">
        <v>10057</v>
      </c>
      <c r="N8951" t="s">
        <v>10057</v>
      </c>
      <c r="O8951" t="s">
        <v>13331</v>
      </c>
      <c r="P8951" t="s">
        <v>3356</v>
      </c>
      <c r="Q8951" t="s">
        <v>3356</v>
      </c>
      <c r="R8951" t="s">
        <v>127</v>
      </c>
      <c r="S8951" t="s">
        <v>164</v>
      </c>
      <c r="T8951" t="s">
        <v>1290</v>
      </c>
      <c r="U8951" t="s">
        <v>1291</v>
      </c>
      <c r="X8951">
        <v>1</v>
      </c>
      <c r="Y8951">
        <v>0</v>
      </c>
      <c r="Z8951">
        <v>0</v>
      </c>
      <c r="AA8951">
        <v>0</v>
      </c>
      <c r="AB8951">
        <v>63900</v>
      </c>
      <c r="AC8951" t="s">
        <v>47</v>
      </c>
      <c r="AD8951">
        <f>+VLOOKUP(T8951,items!$A$2:$D$1255,4,0)</f>
        <v>0</v>
      </c>
      <c r="AE8951">
        <f>+VLOOKUP(T8951,Tabla1[],5,0)</f>
        <v>0</v>
      </c>
      <c r="AF8951">
        <f t="shared" si="139"/>
        <v>10</v>
      </c>
    </row>
    <row r="8952" spans="1:32" x14ac:dyDescent="0.25">
      <c r="A8952">
        <v>108975</v>
      </c>
      <c r="B8952" t="s">
        <v>3471</v>
      </c>
      <c r="C8952" t="s">
        <v>75</v>
      </c>
      <c r="D8952">
        <v>0</v>
      </c>
      <c r="F8952" t="s">
        <v>8609</v>
      </c>
      <c r="G8952" t="s">
        <v>8609</v>
      </c>
      <c r="H8952" t="s">
        <v>15273</v>
      </c>
      <c r="I8952" t="s">
        <v>37</v>
      </c>
      <c r="J8952" t="s">
        <v>15274</v>
      </c>
      <c r="K8952" t="s">
        <v>15275</v>
      </c>
      <c r="L8952" t="s">
        <v>37</v>
      </c>
      <c r="M8952" t="s">
        <v>10057</v>
      </c>
      <c r="N8952" t="s">
        <v>10057</v>
      </c>
      <c r="O8952" t="s">
        <v>13331</v>
      </c>
      <c r="P8952" t="s">
        <v>3356</v>
      </c>
      <c r="Q8952" t="s">
        <v>3356</v>
      </c>
      <c r="R8952" t="s">
        <v>127</v>
      </c>
      <c r="S8952" t="s">
        <v>164</v>
      </c>
      <c r="T8952" t="s">
        <v>1126</v>
      </c>
      <c r="U8952" t="s">
        <v>1127</v>
      </c>
      <c r="X8952">
        <v>2</v>
      </c>
      <c r="Y8952">
        <v>0</v>
      </c>
      <c r="Z8952">
        <v>0</v>
      </c>
      <c r="AA8952">
        <v>0</v>
      </c>
      <c r="AB8952">
        <v>100840</v>
      </c>
      <c r="AC8952" t="s">
        <v>47</v>
      </c>
      <c r="AD8952">
        <f>+VLOOKUP(T8952,items!$A$2:$D$1255,4,0)</f>
        <v>0</v>
      </c>
      <c r="AE8952">
        <f>+VLOOKUP(T8952,Tabla1[],5,0)</f>
        <v>0</v>
      </c>
      <c r="AF8952">
        <f t="shared" si="139"/>
        <v>10</v>
      </c>
    </row>
    <row r="8953" spans="1:32" x14ac:dyDescent="0.25">
      <c r="A8953">
        <v>108975</v>
      </c>
      <c r="B8953" t="s">
        <v>3471</v>
      </c>
      <c r="C8953" t="s">
        <v>75</v>
      </c>
      <c r="D8953">
        <v>0</v>
      </c>
      <c r="F8953" t="s">
        <v>8609</v>
      </c>
      <c r="G8953" t="s">
        <v>8609</v>
      </c>
      <c r="H8953" t="s">
        <v>15273</v>
      </c>
      <c r="I8953" t="s">
        <v>37</v>
      </c>
      <c r="J8953" t="s">
        <v>15274</v>
      </c>
      <c r="K8953" t="s">
        <v>15275</v>
      </c>
      <c r="L8953" t="s">
        <v>37</v>
      </c>
      <c r="M8953" t="s">
        <v>10057</v>
      </c>
      <c r="N8953" t="s">
        <v>10057</v>
      </c>
      <c r="O8953" t="s">
        <v>13331</v>
      </c>
      <c r="P8953" t="s">
        <v>3356</v>
      </c>
      <c r="Q8953" t="s">
        <v>3356</v>
      </c>
      <c r="R8953" t="s">
        <v>127</v>
      </c>
      <c r="S8953" t="s">
        <v>164</v>
      </c>
      <c r="T8953" t="s">
        <v>6311</v>
      </c>
      <c r="U8953" t="s">
        <v>6312</v>
      </c>
      <c r="X8953">
        <v>2</v>
      </c>
      <c r="Y8953">
        <v>0</v>
      </c>
      <c r="Z8953">
        <v>0</v>
      </c>
      <c r="AA8953">
        <v>0</v>
      </c>
      <c r="AB8953">
        <v>800</v>
      </c>
      <c r="AC8953" t="s">
        <v>47</v>
      </c>
      <c r="AD8953">
        <f>+VLOOKUP(T8953,items!$A$2:$D$1255,4,0)</f>
        <v>0</v>
      </c>
      <c r="AE8953">
        <f>+VLOOKUP(T8953,Tabla1[],5,0)</f>
        <v>0</v>
      </c>
      <c r="AF8953">
        <f t="shared" si="139"/>
        <v>10</v>
      </c>
    </row>
    <row r="8954" spans="1:32" x14ac:dyDescent="0.25">
      <c r="A8954">
        <v>108975</v>
      </c>
      <c r="B8954" t="s">
        <v>3471</v>
      </c>
      <c r="C8954" t="s">
        <v>75</v>
      </c>
      <c r="D8954">
        <v>0</v>
      </c>
      <c r="F8954" t="s">
        <v>8609</v>
      </c>
      <c r="G8954" t="s">
        <v>8609</v>
      </c>
      <c r="H8954" t="s">
        <v>15273</v>
      </c>
      <c r="I8954" t="s">
        <v>37</v>
      </c>
      <c r="J8954" t="s">
        <v>15274</v>
      </c>
      <c r="K8954" t="s">
        <v>15275</v>
      </c>
      <c r="L8954" t="s">
        <v>37</v>
      </c>
      <c r="M8954" t="s">
        <v>10057</v>
      </c>
      <c r="N8954" t="s">
        <v>10057</v>
      </c>
      <c r="O8954" t="s">
        <v>13331</v>
      </c>
      <c r="P8954" t="s">
        <v>3356</v>
      </c>
      <c r="Q8954" t="s">
        <v>3356</v>
      </c>
      <c r="R8954" t="s">
        <v>127</v>
      </c>
      <c r="S8954" t="s">
        <v>164</v>
      </c>
      <c r="T8954" t="s">
        <v>3238</v>
      </c>
      <c r="U8954" t="s">
        <v>3239</v>
      </c>
      <c r="X8954">
        <v>9</v>
      </c>
      <c r="Y8954">
        <v>0</v>
      </c>
      <c r="Z8954">
        <v>0</v>
      </c>
      <c r="AA8954">
        <v>0</v>
      </c>
      <c r="AB8954">
        <v>473400</v>
      </c>
      <c r="AC8954" t="s">
        <v>47</v>
      </c>
      <c r="AD8954">
        <f>+VLOOKUP(T8954,items!$A$2:$D$1255,4,0)</f>
        <v>0</v>
      </c>
      <c r="AE8954">
        <f>+VLOOKUP(T8954,Tabla1[],5,0)</f>
        <v>0</v>
      </c>
      <c r="AF8954">
        <f t="shared" si="139"/>
        <v>10</v>
      </c>
    </row>
    <row r="8955" spans="1:32" x14ac:dyDescent="0.25">
      <c r="A8955">
        <v>108979</v>
      </c>
      <c r="B8955" t="s">
        <v>15276</v>
      </c>
      <c r="C8955" t="s">
        <v>75</v>
      </c>
      <c r="D8955">
        <v>0</v>
      </c>
      <c r="F8955" t="s">
        <v>8609</v>
      </c>
      <c r="G8955" t="s">
        <v>12871</v>
      </c>
      <c r="H8955" t="s">
        <v>15277</v>
      </c>
      <c r="I8955" t="s">
        <v>37</v>
      </c>
      <c r="J8955" t="s">
        <v>37</v>
      </c>
      <c r="K8955" t="s">
        <v>37</v>
      </c>
      <c r="L8955" t="s">
        <v>37</v>
      </c>
      <c r="M8955" t="s">
        <v>6299</v>
      </c>
      <c r="N8955" t="s">
        <v>10705</v>
      </c>
      <c r="O8955" t="s">
        <v>14190</v>
      </c>
      <c r="P8955" t="s">
        <v>15272</v>
      </c>
      <c r="Q8955" t="s">
        <v>15278</v>
      </c>
      <c r="R8955" t="s">
        <v>177</v>
      </c>
      <c r="S8955" t="s">
        <v>44</v>
      </c>
      <c r="T8955" t="s">
        <v>429</v>
      </c>
      <c r="U8955" t="s">
        <v>430</v>
      </c>
      <c r="X8955">
        <v>20</v>
      </c>
      <c r="Y8955">
        <v>0</v>
      </c>
      <c r="Z8955">
        <v>0</v>
      </c>
      <c r="AA8955">
        <v>0</v>
      </c>
      <c r="AB8955">
        <v>4541640</v>
      </c>
      <c r="AC8955" t="s">
        <v>178</v>
      </c>
      <c r="AD8955">
        <f>+VLOOKUP(T8955,items!$A$2:$D$1255,4,0)</f>
        <v>0</v>
      </c>
      <c r="AE8955">
        <f>+VLOOKUP(T8955,Tabla1[],5,0)</f>
        <v>0</v>
      </c>
      <c r="AF8955">
        <f t="shared" si="139"/>
        <v>12</v>
      </c>
    </row>
    <row r="8956" spans="1:32" x14ac:dyDescent="0.25">
      <c r="A8956">
        <v>108979</v>
      </c>
      <c r="B8956" t="s">
        <v>15276</v>
      </c>
      <c r="C8956" t="s">
        <v>75</v>
      </c>
      <c r="D8956">
        <v>0</v>
      </c>
      <c r="F8956" t="s">
        <v>8609</v>
      </c>
      <c r="G8956" t="s">
        <v>12871</v>
      </c>
      <c r="H8956" t="s">
        <v>15277</v>
      </c>
      <c r="I8956" t="s">
        <v>37</v>
      </c>
      <c r="J8956" t="s">
        <v>37</v>
      </c>
      <c r="K8956" t="s">
        <v>37</v>
      </c>
      <c r="L8956" t="s">
        <v>37</v>
      </c>
      <c r="M8956" t="s">
        <v>6299</v>
      </c>
      <c r="N8956" t="s">
        <v>10705</v>
      </c>
      <c r="O8956" t="s">
        <v>14190</v>
      </c>
      <c r="P8956" t="s">
        <v>15272</v>
      </c>
      <c r="Q8956" t="s">
        <v>15278</v>
      </c>
      <c r="R8956" t="s">
        <v>177</v>
      </c>
      <c r="S8956" t="s">
        <v>44</v>
      </c>
      <c r="T8956" t="s">
        <v>7509</v>
      </c>
      <c r="U8956" t="s">
        <v>9780</v>
      </c>
      <c r="X8956">
        <v>20</v>
      </c>
      <c r="Y8956">
        <v>0</v>
      </c>
      <c r="Z8956">
        <v>0</v>
      </c>
      <c r="AA8956">
        <v>0</v>
      </c>
      <c r="AB8956">
        <v>2400000</v>
      </c>
      <c r="AC8956" t="s">
        <v>178</v>
      </c>
      <c r="AD8956">
        <f>+VLOOKUP(T8956,items!$A$2:$D$1255,4,0)</f>
        <v>0</v>
      </c>
      <c r="AE8956">
        <f>+VLOOKUP(T8956,Tabla1[],5,0)</f>
        <v>0</v>
      </c>
      <c r="AF8956">
        <f t="shared" si="139"/>
        <v>12</v>
      </c>
    </row>
    <row r="8957" spans="1:32" x14ac:dyDescent="0.25">
      <c r="A8957">
        <v>108979</v>
      </c>
      <c r="B8957" t="s">
        <v>15276</v>
      </c>
      <c r="C8957" t="s">
        <v>75</v>
      </c>
      <c r="D8957">
        <v>0</v>
      </c>
      <c r="F8957" t="s">
        <v>8609</v>
      </c>
      <c r="G8957" t="s">
        <v>12871</v>
      </c>
      <c r="H8957" t="s">
        <v>15277</v>
      </c>
      <c r="I8957" t="s">
        <v>37</v>
      </c>
      <c r="J8957" t="s">
        <v>37</v>
      </c>
      <c r="K8957" t="s">
        <v>37</v>
      </c>
      <c r="L8957" t="s">
        <v>37</v>
      </c>
      <c r="M8957" t="s">
        <v>6299</v>
      </c>
      <c r="N8957" t="s">
        <v>10705</v>
      </c>
      <c r="O8957" t="s">
        <v>14190</v>
      </c>
      <c r="P8957" t="s">
        <v>15272</v>
      </c>
      <c r="Q8957" t="s">
        <v>15278</v>
      </c>
      <c r="R8957" t="s">
        <v>177</v>
      </c>
      <c r="S8957" t="s">
        <v>44</v>
      </c>
      <c r="T8957" t="s">
        <v>431</v>
      </c>
      <c r="U8957" t="s">
        <v>432</v>
      </c>
      <c r="X8957">
        <v>2</v>
      </c>
      <c r="Y8957">
        <v>5500</v>
      </c>
      <c r="Z8957">
        <v>0</v>
      </c>
      <c r="AA8957">
        <v>0</v>
      </c>
      <c r="AB8957">
        <v>8948902</v>
      </c>
      <c r="AC8957" t="s">
        <v>178</v>
      </c>
      <c r="AD8957">
        <f>+VLOOKUP(T8957,items!$A$2:$D$1255,4,0)</f>
        <v>0</v>
      </c>
      <c r="AE8957">
        <f>+VLOOKUP(T8957,Tabla1[],5,0)</f>
        <v>0</v>
      </c>
      <c r="AF8957">
        <f t="shared" si="139"/>
        <v>12</v>
      </c>
    </row>
    <row r="8958" spans="1:32" x14ac:dyDescent="0.25">
      <c r="A8958">
        <v>108979</v>
      </c>
      <c r="B8958" t="s">
        <v>15276</v>
      </c>
      <c r="C8958" t="s">
        <v>75</v>
      </c>
      <c r="D8958">
        <v>0</v>
      </c>
      <c r="F8958" t="s">
        <v>8609</v>
      </c>
      <c r="G8958" t="s">
        <v>12871</v>
      </c>
      <c r="H8958" t="s">
        <v>15277</v>
      </c>
      <c r="I8958" t="s">
        <v>37</v>
      </c>
      <c r="J8958" t="s">
        <v>37</v>
      </c>
      <c r="K8958" t="s">
        <v>37</v>
      </c>
      <c r="L8958" t="s">
        <v>37</v>
      </c>
      <c r="M8958" t="s">
        <v>6299</v>
      </c>
      <c r="N8958" t="s">
        <v>10705</v>
      </c>
      <c r="O8958" t="s">
        <v>14190</v>
      </c>
      <c r="P8958" t="s">
        <v>15272</v>
      </c>
      <c r="Q8958" t="s">
        <v>15278</v>
      </c>
      <c r="R8958" t="s">
        <v>177</v>
      </c>
      <c r="S8958" t="s">
        <v>44</v>
      </c>
      <c r="T8958" t="s">
        <v>431</v>
      </c>
      <c r="U8958" t="s">
        <v>432</v>
      </c>
      <c r="X8958">
        <v>3</v>
      </c>
      <c r="Y8958">
        <v>6000</v>
      </c>
      <c r="Z8958">
        <v>0</v>
      </c>
      <c r="AA8958">
        <v>0</v>
      </c>
      <c r="AB8958">
        <v>13423353</v>
      </c>
      <c r="AC8958" t="s">
        <v>178</v>
      </c>
      <c r="AD8958">
        <f>+VLOOKUP(T8958,items!$A$2:$D$1255,4,0)</f>
        <v>0</v>
      </c>
      <c r="AE8958">
        <f>+VLOOKUP(T8958,Tabla1[],5,0)</f>
        <v>0</v>
      </c>
      <c r="AF8958">
        <f t="shared" si="139"/>
        <v>12</v>
      </c>
    </row>
    <row r="8959" spans="1:32" x14ac:dyDescent="0.25">
      <c r="A8959">
        <v>108979</v>
      </c>
      <c r="B8959" t="s">
        <v>15276</v>
      </c>
      <c r="C8959" t="s">
        <v>75</v>
      </c>
      <c r="D8959">
        <v>0</v>
      </c>
      <c r="F8959" t="s">
        <v>8609</v>
      </c>
      <c r="G8959" t="s">
        <v>12871</v>
      </c>
      <c r="H8959" t="s">
        <v>15277</v>
      </c>
      <c r="I8959" t="s">
        <v>37</v>
      </c>
      <c r="J8959" t="s">
        <v>37</v>
      </c>
      <c r="K8959" t="s">
        <v>37</v>
      </c>
      <c r="L8959" t="s">
        <v>37</v>
      </c>
      <c r="M8959" t="s">
        <v>6299</v>
      </c>
      <c r="N8959" t="s">
        <v>10705</v>
      </c>
      <c r="O8959" t="s">
        <v>14190</v>
      </c>
      <c r="P8959" t="s">
        <v>15272</v>
      </c>
      <c r="Q8959" t="s">
        <v>15278</v>
      </c>
      <c r="R8959" t="s">
        <v>177</v>
      </c>
      <c r="S8959" t="s">
        <v>44</v>
      </c>
      <c r="T8959" t="s">
        <v>431</v>
      </c>
      <c r="U8959" t="s">
        <v>432</v>
      </c>
      <c r="X8959">
        <v>1</v>
      </c>
      <c r="Y8959">
        <v>4500</v>
      </c>
      <c r="Z8959">
        <v>0</v>
      </c>
      <c r="AA8959">
        <v>0</v>
      </c>
      <c r="AB8959">
        <v>3372491</v>
      </c>
      <c r="AC8959" t="s">
        <v>178</v>
      </c>
      <c r="AD8959">
        <f>+VLOOKUP(T8959,items!$A$2:$D$1255,4,0)</f>
        <v>0</v>
      </c>
      <c r="AE8959">
        <f>+VLOOKUP(T8959,Tabla1[],5,0)</f>
        <v>0</v>
      </c>
      <c r="AF8959">
        <f t="shared" si="139"/>
        <v>12</v>
      </c>
    </row>
    <row r="8960" spans="1:32" x14ac:dyDescent="0.25">
      <c r="A8960">
        <v>108979</v>
      </c>
      <c r="B8960" t="s">
        <v>15276</v>
      </c>
      <c r="C8960" t="s">
        <v>75</v>
      </c>
      <c r="D8960">
        <v>0</v>
      </c>
      <c r="F8960" t="s">
        <v>8609</v>
      </c>
      <c r="G8960" t="s">
        <v>12871</v>
      </c>
      <c r="H8960" t="s">
        <v>15277</v>
      </c>
      <c r="I8960" t="s">
        <v>37</v>
      </c>
      <c r="J8960" t="s">
        <v>37</v>
      </c>
      <c r="K8960" t="s">
        <v>37</v>
      </c>
      <c r="L8960" t="s">
        <v>37</v>
      </c>
      <c r="M8960" t="s">
        <v>6299</v>
      </c>
      <c r="N8960" t="s">
        <v>10705</v>
      </c>
      <c r="O8960" t="s">
        <v>14190</v>
      </c>
      <c r="P8960" t="s">
        <v>15272</v>
      </c>
      <c r="Q8960" t="s">
        <v>15278</v>
      </c>
      <c r="R8960" t="s">
        <v>177</v>
      </c>
      <c r="S8960" t="s">
        <v>44</v>
      </c>
      <c r="T8960" t="s">
        <v>431</v>
      </c>
      <c r="U8960" t="s">
        <v>432</v>
      </c>
      <c r="X8960">
        <v>2</v>
      </c>
      <c r="Y8960">
        <v>4500</v>
      </c>
      <c r="Z8960">
        <v>0</v>
      </c>
      <c r="AA8960">
        <v>0</v>
      </c>
      <c r="AB8960">
        <v>6744982</v>
      </c>
      <c r="AC8960" t="s">
        <v>178</v>
      </c>
      <c r="AD8960">
        <f>+VLOOKUP(T8960,items!$A$2:$D$1255,4,0)</f>
        <v>0</v>
      </c>
      <c r="AE8960">
        <f>+VLOOKUP(T8960,Tabla1[],5,0)</f>
        <v>0</v>
      </c>
      <c r="AF8960">
        <f t="shared" si="139"/>
        <v>12</v>
      </c>
    </row>
    <row r="8961" spans="1:32" x14ac:dyDescent="0.25">
      <c r="A8961">
        <v>108979</v>
      </c>
      <c r="B8961" t="s">
        <v>15276</v>
      </c>
      <c r="C8961" t="s">
        <v>75</v>
      </c>
      <c r="D8961">
        <v>0</v>
      </c>
      <c r="F8961" t="s">
        <v>8609</v>
      </c>
      <c r="G8961" t="s">
        <v>12871</v>
      </c>
      <c r="H8961" t="s">
        <v>15277</v>
      </c>
      <c r="I8961" t="s">
        <v>37</v>
      </c>
      <c r="J8961" t="s">
        <v>37</v>
      </c>
      <c r="K8961" t="s">
        <v>37</v>
      </c>
      <c r="L8961" t="s">
        <v>37</v>
      </c>
      <c r="M8961" t="s">
        <v>6299</v>
      </c>
      <c r="N8961" t="s">
        <v>10705</v>
      </c>
      <c r="O8961" t="s">
        <v>14190</v>
      </c>
      <c r="P8961" t="s">
        <v>15272</v>
      </c>
      <c r="Q8961" t="s">
        <v>15278</v>
      </c>
      <c r="R8961" t="s">
        <v>177</v>
      </c>
      <c r="S8961" t="s">
        <v>44</v>
      </c>
      <c r="T8961" t="s">
        <v>505</v>
      </c>
      <c r="U8961" t="s">
        <v>506</v>
      </c>
      <c r="V8961" t="s">
        <v>244</v>
      </c>
      <c r="W8961" t="s">
        <v>465</v>
      </c>
      <c r="X8961">
        <v>2</v>
      </c>
      <c r="Y8961">
        <v>2000</v>
      </c>
      <c r="Z8961">
        <v>0</v>
      </c>
      <c r="AA8961">
        <v>500</v>
      </c>
      <c r="AB8961">
        <v>4516556</v>
      </c>
      <c r="AC8961" t="s">
        <v>178</v>
      </c>
      <c r="AD8961">
        <f>+VLOOKUP(T8961,items!$A$2:$D$1255,4,0)</f>
        <v>0</v>
      </c>
      <c r="AE8961">
        <f>+VLOOKUP(T8961,Tabla1[],5,0)</f>
        <v>0</v>
      </c>
      <c r="AF8961">
        <f t="shared" si="139"/>
        <v>12</v>
      </c>
    </row>
    <row r="8962" spans="1:32" x14ac:dyDescent="0.25">
      <c r="A8962">
        <v>108979</v>
      </c>
      <c r="B8962" t="s">
        <v>15276</v>
      </c>
      <c r="C8962" t="s">
        <v>75</v>
      </c>
      <c r="D8962">
        <v>0</v>
      </c>
      <c r="F8962" t="s">
        <v>8609</v>
      </c>
      <c r="G8962" t="s">
        <v>12871</v>
      </c>
      <c r="H8962" t="s">
        <v>15277</v>
      </c>
      <c r="I8962" t="s">
        <v>37</v>
      </c>
      <c r="J8962" t="s">
        <v>37</v>
      </c>
      <c r="K8962" t="s">
        <v>37</v>
      </c>
      <c r="L8962" t="s">
        <v>37</v>
      </c>
      <c r="M8962" t="s">
        <v>6299</v>
      </c>
      <c r="N8962" t="s">
        <v>10705</v>
      </c>
      <c r="O8962" t="s">
        <v>14190</v>
      </c>
      <c r="P8962" t="s">
        <v>15272</v>
      </c>
      <c r="Q8962" t="s">
        <v>15278</v>
      </c>
      <c r="R8962" t="s">
        <v>177</v>
      </c>
      <c r="S8962" t="s">
        <v>44</v>
      </c>
      <c r="T8962" t="s">
        <v>505</v>
      </c>
      <c r="U8962" t="s">
        <v>506</v>
      </c>
      <c r="V8962" t="s">
        <v>244</v>
      </c>
      <c r="W8962" t="s">
        <v>465</v>
      </c>
      <c r="X8962">
        <v>1</v>
      </c>
      <c r="Y8962">
        <v>4100</v>
      </c>
      <c r="Z8962">
        <v>0</v>
      </c>
      <c r="AA8962">
        <v>2000</v>
      </c>
      <c r="AB8962">
        <v>4179603</v>
      </c>
      <c r="AC8962" t="s">
        <v>178</v>
      </c>
      <c r="AD8962">
        <f>+VLOOKUP(T8962,items!$A$2:$D$1255,4,0)</f>
        <v>0</v>
      </c>
      <c r="AE8962">
        <f>+VLOOKUP(T8962,Tabla1[],5,0)</f>
        <v>0</v>
      </c>
      <c r="AF8962">
        <f t="shared" ref="AF8962:AF9025" si="140">+MONTH(O8962)</f>
        <v>12</v>
      </c>
    </row>
    <row r="8963" spans="1:32" x14ac:dyDescent="0.25">
      <c r="A8963">
        <v>108979</v>
      </c>
      <c r="B8963" t="s">
        <v>15276</v>
      </c>
      <c r="C8963" t="s">
        <v>75</v>
      </c>
      <c r="D8963">
        <v>0</v>
      </c>
      <c r="F8963" t="s">
        <v>8609</v>
      </c>
      <c r="G8963" t="s">
        <v>12871</v>
      </c>
      <c r="H8963" t="s">
        <v>15277</v>
      </c>
      <c r="I8963" t="s">
        <v>37</v>
      </c>
      <c r="J8963" t="s">
        <v>37</v>
      </c>
      <c r="K8963" t="s">
        <v>37</v>
      </c>
      <c r="L8963" t="s">
        <v>37</v>
      </c>
      <c r="M8963" t="s">
        <v>6299</v>
      </c>
      <c r="N8963" t="s">
        <v>10705</v>
      </c>
      <c r="O8963" t="s">
        <v>14190</v>
      </c>
      <c r="P8963" t="s">
        <v>15272</v>
      </c>
      <c r="Q8963" t="s">
        <v>15278</v>
      </c>
      <c r="R8963" t="s">
        <v>177</v>
      </c>
      <c r="S8963" t="s">
        <v>44</v>
      </c>
      <c r="T8963" t="s">
        <v>505</v>
      </c>
      <c r="U8963" t="s">
        <v>506</v>
      </c>
      <c r="V8963" t="s">
        <v>244</v>
      </c>
      <c r="W8963" t="s">
        <v>465</v>
      </c>
      <c r="X8963">
        <v>1</v>
      </c>
      <c r="Y8963">
        <v>12000</v>
      </c>
      <c r="Z8963">
        <v>0</v>
      </c>
      <c r="AA8963">
        <v>1500</v>
      </c>
      <c r="AB8963">
        <v>12151374</v>
      </c>
      <c r="AC8963" t="s">
        <v>178</v>
      </c>
      <c r="AD8963">
        <f>+VLOOKUP(T8963,items!$A$2:$D$1255,4,0)</f>
        <v>0</v>
      </c>
      <c r="AE8963">
        <f>+VLOOKUP(T8963,Tabla1[],5,0)</f>
        <v>0</v>
      </c>
      <c r="AF8963">
        <f t="shared" si="140"/>
        <v>12</v>
      </c>
    </row>
    <row r="8964" spans="1:32" x14ac:dyDescent="0.25">
      <c r="A8964">
        <v>108979</v>
      </c>
      <c r="B8964" t="s">
        <v>15276</v>
      </c>
      <c r="C8964" t="s">
        <v>75</v>
      </c>
      <c r="D8964">
        <v>0</v>
      </c>
      <c r="F8964" t="s">
        <v>8609</v>
      </c>
      <c r="G8964" t="s">
        <v>12871</v>
      </c>
      <c r="H8964" t="s">
        <v>15277</v>
      </c>
      <c r="I8964" t="s">
        <v>37</v>
      </c>
      <c r="J8964" t="s">
        <v>37</v>
      </c>
      <c r="K8964" t="s">
        <v>37</v>
      </c>
      <c r="L8964" t="s">
        <v>37</v>
      </c>
      <c r="M8964" t="s">
        <v>6299</v>
      </c>
      <c r="N8964" t="s">
        <v>10705</v>
      </c>
      <c r="O8964" t="s">
        <v>14190</v>
      </c>
      <c r="P8964" t="s">
        <v>15272</v>
      </c>
      <c r="Q8964" t="s">
        <v>15278</v>
      </c>
      <c r="R8964" t="s">
        <v>177</v>
      </c>
      <c r="S8964" t="s">
        <v>44</v>
      </c>
      <c r="T8964" t="s">
        <v>505</v>
      </c>
      <c r="U8964" t="s">
        <v>506</v>
      </c>
      <c r="V8964" t="s">
        <v>244</v>
      </c>
      <c r="W8964" t="s">
        <v>465</v>
      </c>
      <c r="X8964">
        <v>1</v>
      </c>
      <c r="Y8964">
        <v>3300</v>
      </c>
      <c r="Z8964">
        <v>0</v>
      </c>
      <c r="AA8964">
        <v>3200</v>
      </c>
      <c r="AB8964">
        <v>5111127</v>
      </c>
      <c r="AC8964" t="s">
        <v>178</v>
      </c>
      <c r="AD8964">
        <f>+VLOOKUP(T8964,items!$A$2:$D$1255,4,0)</f>
        <v>0</v>
      </c>
      <c r="AE8964">
        <f>+VLOOKUP(T8964,Tabla1[],5,0)</f>
        <v>0</v>
      </c>
      <c r="AF8964">
        <f t="shared" si="140"/>
        <v>12</v>
      </c>
    </row>
    <row r="8965" spans="1:32" x14ac:dyDescent="0.25">
      <c r="A8965">
        <v>108979</v>
      </c>
      <c r="B8965" t="s">
        <v>15276</v>
      </c>
      <c r="C8965" t="s">
        <v>75</v>
      </c>
      <c r="D8965">
        <v>0</v>
      </c>
      <c r="F8965" t="s">
        <v>8609</v>
      </c>
      <c r="G8965" t="s">
        <v>12871</v>
      </c>
      <c r="H8965" t="s">
        <v>15277</v>
      </c>
      <c r="I8965" t="s">
        <v>37</v>
      </c>
      <c r="J8965" t="s">
        <v>37</v>
      </c>
      <c r="K8965" t="s">
        <v>37</v>
      </c>
      <c r="L8965" t="s">
        <v>37</v>
      </c>
      <c r="M8965" t="s">
        <v>6299</v>
      </c>
      <c r="N8965" t="s">
        <v>10705</v>
      </c>
      <c r="O8965" t="s">
        <v>14190</v>
      </c>
      <c r="P8965" t="s">
        <v>15272</v>
      </c>
      <c r="Q8965" t="s">
        <v>15278</v>
      </c>
      <c r="R8965" t="s">
        <v>177</v>
      </c>
      <c r="S8965" t="s">
        <v>44</v>
      </c>
      <c r="T8965" t="s">
        <v>347</v>
      </c>
      <c r="U8965" t="s">
        <v>348</v>
      </c>
      <c r="W8965" t="s">
        <v>465</v>
      </c>
      <c r="X8965">
        <v>2</v>
      </c>
      <c r="Y8965">
        <v>20000</v>
      </c>
      <c r="Z8965">
        <v>0</v>
      </c>
      <c r="AA8965">
        <v>0</v>
      </c>
      <c r="AB8965">
        <v>5747856</v>
      </c>
      <c r="AC8965" t="s">
        <v>178</v>
      </c>
      <c r="AD8965">
        <f>+VLOOKUP(T8965,items!$A$2:$D$1255,4,0)</f>
        <v>0</v>
      </c>
      <c r="AE8965">
        <f>+VLOOKUP(T8965,Tabla1[],5,0)</f>
        <v>0</v>
      </c>
      <c r="AF8965">
        <f t="shared" si="140"/>
        <v>12</v>
      </c>
    </row>
    <row r="8966" spans="1:32" x14ac:dyDescent="0.25">
      <c r="A8966">
        <v>108979</v>
      </c>
      <c r="B8966" t="s">
        <v>15276</v>
      </c>
      <c r="C8966" t="s">
        <v>75</v>
      </c>
      <c r="D8966">
        <v>0</v>
      </c>
      <c r="F8966" t="s">
        <v>8609</v>
      </c>
      <c r="G8966" t="s">
        <v>12871</v>
      </c>
      <c r="H8966" t="s">
        <v>15277</v>
      </c>
      <c r="I8966" t="s">
        <v>37</v>
      </c>
      <c r="J8966" t="s">
        <v>37</v>
      </c>
      <c r="K8966" t="s">
        <v>37</v>
      </c>
      <c r="L8966" t="s">
        <v>37</v>
      </c>
      <c r="M8966" t="s">
        <v>6299</v>
      </c>
      <c r="N8966" t="s">
        <v>10705</v>
      </c>
      <c r="O8966" t="s">
        <v>14190</v>
      </c>
      <c r="P8966" t="s">
        <v>15272</v>
      </c>
      <c r="Q8966" t="s">
        <v>15278</v>
      </c>
      <c r="R8966" t="s">
        <v>177</v>
      </c>
      <c r="S8966" t="s">
        <v>44</v>
      </c>
      <c r="T8966" t="s">
        <v>347</v>
      </c>
      <c r="U8966" t="s">
        <v>348</v>
      </c>
      <c r="W8966" t="s">
        <v>465</v>
      </c>
      <c r="X8966">
        <v>2</v>
      </c>
      <c r="Y8966">
        <v>20000</v>
      </c>
      <c r="Z8966">
        <v>0</v>
      </c>
      <c r="AA8966">
        <v>0</v>
      </c>
      <c r="AB8966">
        <v>8320000</v>
      </c>
      <c r="AC8966" t="s">
        <v>178</v>
      </c>
      <c r="AD8966">
        <f>+VLOOKUP(T8966,items!$A$2:$D$1255,4,0)</f>
        <v>0</v>
      </c>
      <c r="AE8966">
        <f>+VLOOKUP(T8966,Tabla1[],5,0)</f>
        <v>0</v>
      </c>
      <c r="AF8966">
        <f t="shared" si="140"/>
        <v>12</v>
      </c>
    </row>
    <row r="8967" spans="1:32" x14ac:dyDescent="0.25">
      <c r="A8967">
        <v>108979</v>
      </c>
      <c r="B8967" t="s">
        <v>15276</v>
      </c>
      <c r="C8967" t="s">
        <v>75</v>
      </c>
      <c r="D8967">
        <v>0</v>
      </c>
      <c r="F8967" t="s">
        <v>8609</v>
      </c>
      <c r="G8967" t="s">
        <v>12871</v>
      </c>
      <c r="H8967" t="s">
        <v>15277</v>
      </c>
      <c r="I8967" t="s">
        <v>37</v>
      </c>
      <c r="J8967" t="s">
        <v>37</v>
      </c>
      <c r="K8967" t="s">
        <v>37</v>
      </c>
      <c r="L8967" t="s">
        <v>37</v>
      </c>
      <c r="M8967" t="s">
        <v>6299</v>
      </c>
      <c r="N8967" t="s">
        <v>10705</v>
      </c>
      <c r="O8967" t="s">
        <v>14190</v>
      </c>
      <c r="P8967" t="s">
        <v>15272</v>
      </c>
      <c r="Q8967" t="s">
        <v>15278</v>
      </c>
      <c r="R8967" t="s">
        <v>177</v>
      </c>
      <c r="S8967" t="s">
        <v>44</v>
      </c>
      <c r="T8967" t="s">
        <v>1493</v>
      </c>
      <c r="U8967" t="s">
        <v>1494</v>
      </c>
      <c r="V8967" t="s">
        <v>1495</v>
      </c>
      <c r="W8967" t="s">
        <v>465</v>
      </c>
      <c r="X8967">
        <v>7</v>
      </c>
      <c r="Y8967">
        <v>4500</v>
      </c>
      <c r="Z8967">
        <v>3000</v>
      </c>
      <c r="AA8967">
        <v>0</v>
      </c>
      <c r="AB8967">
        <v>57982554</v>
      </c>
      <c r="AC8967" t="s">
        <v>178</v>
      </c>
      <c r="AD8967" t="str">
        <f>+VLOOKUP(T8967,items!$A$2:$D$1255,4,0)</f>
        <v>FLEXIZIPP</v>
      </c>
      <c r="AE8967">
        <f>+VLOOKUP(T8967,Tabla1[],5,0)</f>
        <v>0</v>
      </c>
      <c r="AF8967">
        <f t="shared" si="140"/>
        <v>12</v>
      </c>
    </row>
    <row r="8968" spans="1:32" x14ac:dyDescent="0.25">
      <c r="A8968">
        <v>108979</v>
      </c>
      <c r="B8968" t="s">
        <v>15276</v>
      </c>
      <c r="C8968" t="s">
        <v>75</v>
      </c>
      <c r="D8968">
        <v>0</v>
      </c>
      <c r="F8968" t="s">
        <v>8609</v>
      </c>
      <c r="G8968" t="s">
        <v>12871</v>
      </c>
      <c r="H8968" t="s">
        <v>15277</v>
      </c>
      <c r="I8968" t="s">
        <v>37</v>
      </c>
      <c r="J8968" t="s">
        <v>37</v>
      </c>
      <c r="K8968" t="s">
        <v>37</v>
      </c>
      <c r="L8968" t="s">
        <v>37</v>
      </c>
      <c r="M8968" t="s">
        <v>6299</v>
      </c>
      <c r="N8968" t="s">
        <v>10705</v>
      </c>
      <c r="O8968" t="s">
        <v>14190</v>
      </c>
      <c r="P8968" t="s">
        <v>15272</v>
      </c>
      <c r="Q8968" t="s">
        <v>15278</v>
      </c>
      <c r="R8968" t="s">
        <v>177</v>
      </c>
      <c r="S8968" t="s">
        <v>44</v>
      </c>
      <c r="T8968" t="s">
        <v>6780</v>
      </c>
      <c r="U8968" t="s">
        <v>6781</v>
      </c>
      <c r="W8968" t="s">
        <v>465</v>
      </c>
      <c r="X8968">
        <v>1</v>
      </c>
      <c r="Y8968">
        <v>12000</v>
      </c>
      <c r="Z8968">
        <v>0</v>
      </c>
      <c r="AA8968">
        <v>1500</v>
      </c>
      <c r="AB8968">
        <v>26606242</v>
      </c>
      <c r="AC8968" t="s">
        <v>178</v>
      </c>
      <c r="AD8968">
        <f>+VLOOKUP(T8968,items!$A$2:$D$1255,4,0)</f>
        <v>0</v>
      </c>
      <c r="AE8968">
        <f>+VLOOKUP(T8968,Tabla1[],5,0)</f>
        <v>0</v>
      </c>
      <c r="AF8968">
        <f t="shared" si="140"/>
        <v>12</v>
      </c>
    </row>
    <row r="8969" spans="1:32" x14ac:dyDescent="0.25">
      <c r="A8969">
        <v>108979</v>
      </c>
      <c r="B8969" t="s">
        <v>15276</v>
      </c>
      <c r="C8969" t="s">
        <v>75</v>
      </c>
      <c r="D8969">
        <v>0</v>
      </c>
      <c r="F8969" t="s">
        <v>8609</v>
      </c>
      <c r="G8969" t="s">
        <v>12871</v>
      </c>
      <c r="H8969" t="s">
        <v>15277</v>
      </c>
      <c r="I8969" t="s">
        <v>37</v>
      </c>
      <c r="J8969" t="s">
        <v>37</v>
      </c>
      <c r="K8969" t="s">
        <v>37</v>
      </c>
      <c r="L8969" t="s">
        <v>37</v>
      </c>
      <c r="M8969" t="s">
        <v>6299</v>
      </c>
      <c r="N8969" t="s">
        <v>10705</v>
      </c>
      <c r="O8969" t="s">
        <v>14190</v>
      </c>
      <c r="P8969" t="s">
        <v>15272</v>
      </c>
      <c r="Q8969" t="s">
        <v>15278</v>
      </c>
      <c r="R8969" t="s">
        <v>177</v>
      </c>
      <c r="S8969" t="s">
        <v>44</v>
      </c>
      <c r="T8969" t="s">
        <v>6780</v>
      </c>
      <c r="U8969" t="s">
        <v>6781</v>
      </c>
      <c r="W8969" t="s">
        <v>465</v>
      </c>
      <c r="X8969">
        <v>1</v>
      </c>
      <c r="Y8969">
        <v>3300</v>
      </c>
      <c r="Z8969">
        <v>0</v>
      </c>
      <c r="AA8969">
        <v>3200</v>
      </c>
      <c r="AB8969">
        <v>12321935</v>
      </c>
      <c r="AC8969" t="s">
        <v>178</v>
      </c>
      <c r="AD8969">
        <f>+VLOOKUP(T8969,items!$A$2:$D$1255,4,0)</f>
        <v>0</v>
      </c>
      <c r="AE8969">
        <f>+VLOOKUP(T8969,Tabla1[],5,0)</f>
        <v>0</v>
      </c>
      <c r="AF8969">
        <f t="shared" si="140"/>
        <v>12</v>
      </c>
    </row>
    <row r="8970" spans="1:32" x14ac:dyDescent="0.25">
      <c r="A8970">
        <v>108979</v>
      </c>
      <c r="B8970" t="s">
        <v>15276</v>
      </c>
      <c r="C8970" t="s">
        <v>75</v>
      </c>
      <c r="D8970">
        <v>0</v>
      </c>
      <c r="F8970" t="s">
        <v>8609</v>
      </c>
      <c r="G8970" t="s">
        <v>12871</v>
      </c>
      <c r="H8970" t="s">
        <v>15277</v>
      </c>
      <c r="I8970" t="s">
        <v>37</v>
      </c>
      <c r="J8970" t="s">
        <v>37</v>
      </c>
      <c r="K8970" t="s">
        <v>37</v>
      </c>
      <c r="L8970" t="s">
        <v>37</v>
      </c>
      <c r="M8970" t="s">
        <v>6299</v>
      </c>
      <c r="N8970" t="s">
        <v>10705</v>
      </c>
      <c r="O8970" t="s">
        <v>14190</v>
      </c>
      <c r="P8970" t="s">
        <v>15272</v>
      </c>
      <c r="Q8970" t="s">
        <v>15278</v>
      </c>
      <c r="R8970" t="s">
        <v>177</v>
      </c>
      <c r="S8970" t="s">
        <v>44</v>
      </c>
      <c r="T8970" t="s">
        <v>6780</v>
      </c>
      <c r="U8970" t="s">
        <v>6781</v>
      </c>
      <c r="W8970" t="s">
        <v>465</v>
      </c>
      <c r="X8970">
        <v>1</v>
      </c>
      <c r="Y8970">
        <v>4100</v>
      </c>
      <c r="Z8970">
        <v>0</v>
      </c>
      <c r="AA8970">
        <v>2000</v>
      </c>
      <c r="AB8970">
        <v>9477340</v>
      </c>
      <c r="AC8970" t="s">
        <v>178</v>
      </c>
      <c r="AD8970">
        <f>+VLOOKUP(T8970,items!$A$2:$D$1255,4,0)</f>
        <v>0</v>
      </c>
      <c r="AE8970">
        <f>+VLOOKUP(T8970,Tabla1[],5,0)</f>
        <v>0</v>
      </c>
      <c r="AF8970">
        <f t="shared" si="140"/>
        <v>12</v>
      </c>
    </row>
    <row r="8971" spans="1:32" x14ac:dyDescent="0.25">
      <c r="A8971">
        <v>108979</v>
      </c>
      <c r="B8971" t="s">
        <v>15276</v>
      </c>
      <c r="C8971" t="s">
        <v>75</v>
      </c>
      <c r="D8971">
        <v>0</v>
      </c>
      <c r="F8971" t="s">
        <v>8609</v>
      </c>
      <c r="G8971" t="s">
        <v>12871</v>
      </c>
      <c r="H8971" t="s">
        <v>15277</v>
      </c>
      <c r="I8971" t="s">
        <v>37</v>
      </c>
      <c r="J8971" t="s">
        <v>37</v>
      </c>
      <c r="K8971" t="s">
        <v>37</v>
      </c>
      <c r="L8971" t="s">
        <v>37</v>
      </c>
      <c r="M8971" t="s">
        <v>6299</v>
      </c>
      <c r="N8971" t="s">
        <v>10705</v>
      </c>
      <c r="O8971" t="s">
        <v>14190</v>
      </c>
      <c r="P8971" t="s">
        <v>15272</v>
      </c>
      <c r="Q8971" t="s">
        <v>15278</v>
      </c>
      <c r="R8971" t="s">
        <v>177</v>
      </c>
      <c r="S8971" t="s">
        <v>44</v>
      </c>
      <c r="T8971" t="s">
        <v>9602</v>
      </c>
      <c r="U8971" t="s">
        <v>9603</v>
      </c>
      <c r="W8971" t="s">
        <v>465</v>
      </c>
      <c r="X8971">
        <v>3</v>
      </c>
      <c r="Y8971">
        <v>4500</v>
      </c>
      <c r="Z8971">
        <v>3300</v>
      </c>
      <c r="AA8971">
        <v>0</v>
      </c>
      <c r="AB8971">
        <v>16800000</v>
      </c>
      <c r="AC8971" t="s">
        <v>178</v>
      </c>
      <c r="AD8971">
        <f>+VLOOKUP(T8971,items!$A$2:$D$1255,4,0)</f>
        <v>0</v>
      </c>
      <c r="AE8971">
        <f>+VLOOKUP(T8971,Tabla1[],5,0)</f>
        <v>0</v>
      </c>
      <c r="AF8971">
        <f t="shared" si="140"/>
        <v>12</v>
      </c>
    </row>
    <row r="8972" spans="1:32" x14ac:dyDescent="0.25">
      <c r="A8972">
        <v>108979</v>
      </c>
      <c r="B8972" t="s">
        <v>15276</v>
      </c>
      <c r="C8972" t="s">
        <v>75</v>
      </c>
      <c r="D8972">
        <v>0</v>
      </c>
      <c r="F8972" t="s">
        <v>8609</v>
      </c>
      <c r="G8972" t="s">
        <v>12871</v>
      </c>
      <c r="H8972" t="s">
        <v>15277</v>
      </c>
      <c r="I8972" t="s">
        <v>37</v>
      </c>
      <c r="J8972" t="s">
        <v>37</v>
      </c>
      <c r="K8972" t="s">
        <v>37</v>
      </c>
      <c r="L8972" t="s">
        <v>37</v>
      </c>
      <c r="M8972" t="s">
        <v>6299</v>
      </c>
      <c r="N8972" t="s">
        <v>10705</v>
      </c>
      <c r="O8972" t="s">
        <v>14190</v>
      </c>
      <c r="P8972" t="s">
        <v>15272</v>
      </c>
      <c r="Q8972" t="s">
        <v>15278</v>
      </c>
      <c r="R8972" t="s">
        <v>177</v>
      </c>
      <c r="S8972" t="s">
        <v>44</v>
      </c>
      <c r="T8972" t="s">
        <v>437</v>
      </c>
      <c r="U8972" t="s">
        <v>438</v>
      </c>
      <c r="W8972" t="s">
        <v>465</v>
      </c>
      <c r="X8972">
        <v>4</v>
      </c>
      <c r="Y8972">
        <v>0</v>
      </c>
      <c r="Z8972">
        <v>3000</v>
      </c>
      <c r="AA8972">
        <v>0</v>
      </c>
      <c r="AB8972">
        <v>7291680</v>
      </c>
      <c r="AC8972" t="s">
        <v>178</v>
      </c>
      <c r="AD8972">
        <f>+VLOOKUP(T8972,items!$A$2:$D$1255,4,0)</f>
        <v>0</v>
      </c>
      <c r="AE8972">
        <f>+VLOOKUP(T8972,Tabla1[],5,0)</f>
        <v>0</v>
      </c>
      <c r="AF8972">
        <f t="shared" si="140"/>
        <v>12</v>
      </c>
    </row>
    <row r="8973" spans="1:32" x14ac:dyDescent="0.25">
      <c r="A8973">
        <v>108979</v>
      </c>
      <c r="B8973" t="s">
        <v>15276</v>
      </c>
      <c r="C8973" t="s">
        <v>75</v>
      </c>
      <c r="D8973">
        <v>0</v>
      </c>
      <c r="F8973" t="s">
        <v>8609</v>
      </c>
      <c r="G8973" t="s">
        <v>12871</v>
      </c>
      <c r="H8973" t="s">
        <v>15277</v>
      </c>
      <c r="I8973" t="s">
        <v>37</v>
      </c>
      <c r="J8973" t="s">
        <v>37</v>
      </c>
      <c r="K8973" t="s">
        <v>37</v>
      </c>
      <c r="L8973" t="s">
        <v>37</v>
      </c>
      <c r="M8973" t="s">
        <v>6299</v>
      </c>
      <c r="N8973" t="s">
        <v>10705</v>
      </c>
      <c r="O8973" t="s">
        <v>14190</v>
      </c>
      <c r="P8973" t="s">
        <v>15272</v>
      </c>
      <c r="Q8973" t="s">
        <v>15278</v>
      </c>
      <c r="R8973" t="s">
        <v>177</v>
      </c>
      <c r="S8973" t="s">
        <v>44</v>
      </c>
      <c r="T8973" t="s">
        <v>15279</v>
      </c>
      <c r="U8973" t="s">
        <v>15280</v>
      </c>
      <c r="W8973" t="s">
        <v>465</v>
      </c>
      <c r="X8973">
        <v>7</v>
      </c>
      <c r="Y8973">
        <v>0</v>
      </c>
      <c r="Z8973">
        <v>3300</v>
      </c>
      <c r="AA8973">
        <v>0</v>
      </c>
      <c r="AB8973">
        <v>11771165</v>
      </c>
      <c r="AC8973" t="s">
        <v>178</v>
      </c>
      <c r="AD8973">
        <f>+VLOOKUP(T8973,items!$A$2:$D$1255,4,0)</f>
        <v>0</v>
      </c>
      <c r="AE8973">
        <f>+VLOOKUP(T8973,Tabla1[],5,0)</f>
        <v>0</v>
      </c>
      <c r="AF8973">
        <f t="shared" si="140"/>
        <v>12</v>
      </c>
    </row>
    <row r="8974" spans="1:32" x14ac:dyDescent="0.25">
      <c r="A8974">
        <v>108979</v>
      </c>
      <c r="B8974" t="s">
        <v>15276</v>
      </c>
      <c r="C8974" t="s">
        <v>75</v>
      </c>
      <c r="D8974">
        <v>0</v>
      </c>
      <c r="F8974" t="s">
        <v>8609</v>
      </c>
      <c r="G8974" t="s">
        <v>12871</v>
      </c>
      <c r="H8974" t="s">
        <v>15277</v>
      </c>
      <c r="I8974" t="s">
        <v>37</v>
      </c>
      <c r="J8974" t="s">
        <v>37</v>
      </c>
      <c r="K8974" t="s">
        <v>37</v>
      </c>
      <c r="L8974" t="s">
        <v>37</v>
      </c>
      <c r="M8974" t="s">
        <v>6299</v>
      </c>
      <c r="N8974" t="s">
        <v>10705</v>
      </c>
      <c r="O8974" t="s">
        <v>14190</v>
      </c>
      <c r="P8974" t="s">
        <v>15272</v>
      </c>
      <c r="Q8974" t="s">
        <v>15278</v>
      </c>
      <c r="R8974" t="s">
        <v>177</v>
      </c>
      <c r="S8974" t="s">
        <v>44</v>
      </c>
      <c r="T8974" t="s">
        <v>351</v>
      </c>
      <c r="U8974" t="s">
        <v>352</v>
      </c>
      <c r="V8974" t="s">
        <v>244</v>
      </c>
      <c r="W8974" t="s">
        <v>465</v>
      </c>
      <c r="X8974">
        <v>2</v>
      </c>
      <c r="Y8974">
        <v>9000</v>
      </c>
      <c r="Z8974">
        <v>0</v>
      </c>
      <c r="AA8974">
        <v>9000</v>
      </c>
      <c r="AB8974">
        <v>182529042</v>
      </c>
      <c r="AC8974" t="s">
        <v>178</v>
      </c>
      <c r="AD8974" t="str">
        <f>+VLOOKUP(T8974,items!$A$2:$D$1255,4,0)</f>
        <v>PERGOLA</v>
      </c>
      <c r="AE8974" t="str">
        <f>+VLOOKUP(T8974,Tabla1[],5,0)</f>
        <v>PERGOTEK ROMANO</v>
      </c>
      <c r="AF8974">
        <f t="shared" si="140"/>
        <v>12</v>
      </c>
    </row>
    <row r="8975" spans="1:32" x14ac:dyDescent="0.25">
      <c r="A8975">
        <v>108979</v>
      </c>
      <c r="B8975" t="s">
        <v>15276</v>
      </c>
      <c r="C8975" t="s">
        <v>75</v>
      </c>
      <c r="D8975">
        <v>0</v>
      </c>
      <c r="F8975" t="s">
        <v>8609</v>
      </c>
      <c r="G8975" t="s">
        <v>12871</v>
      </c>
      <c r="H8975" t="s">
        <v>15277</v>
      </c>
      <c r="I8975" t="s">
        <v>37</v>
      </c>
      <c r="J8975" t="s">
        <v>37</v>
      </c>
      <c r="K8975" t="s">
        <v>37</v>
      </c>
      <c r="L8975" t="s">
        <v>37</v>
      </c>
      <c r="M8975" t="s">
        <v>6299</v>
      </c>
      <c r="N8975" t="s">
        <v>10705</v>
      </c>
      <c r="O8975" t="s">
        <v>14190</v>
      </c>
      <c r="P8975" t="s">
        <v>15272</v>
      </c>
      <c r="Q8975" t="s">
        <v>15278</v>
      </c>
      <c r="R8975" t="s">
        <v>177</v>
      </c>
      <c r="S8975" t="s">
        <v>44</v>
      </c>
      <c r="T8975" t="s">
        <v>351</v>
      </c>
      <c r="U8975" t="s">
        <v>352</v>
      </c>
      <c r="V8975" t="s">
        <v>244</v>
      </c>
      <c r="W8975" t="s">
        <v>465</v>
      </c>
      <c r="X8975">
        <v>1</v>
      </c>
      <c r="Y8975">
        <v>3500</v>
      </c>
      <c r="Z8975">
        <v>0</v>
      </c>
      <c r="AA8975">
        <v>9000</v>
      </c>
      <c r="AB8975">
        <v>53607712</v>
      </c>
      <c r="AC8975" t="s">
        <v>178</v>
      </c>
      <c r="AD8975" t="str">
        <f>+VLOOKUP(T8975,items!$A$2:$D$1255,4,0)</f>
        <v>PERGOLA</v>
      </c>
      <c r="AE8975" t="str">
        <f>+VLOOKUP(T8975,Tabla1[],5,0)</f>
        <v>PERGOTEK ROMANO</v>
      </c>
      <c r="AF8975">
        <f t="shared" si="140"/>
        <v>12</v>
      </c>
    </row>
    <row r="8976" spans="1:32" x14ac:dyDescent="0.25">
      <c r="A8976">
        <v>108979</v>
      </c>
      <c r="B8976" t="s">
        <v>15276</v>
      </c>
      <c r="C8976" t="s">
        <v>75</v>
      </c>
      <c r="D8976">
        <v>0</v>
      </c>
      <c r="F8976" t="s">
        <v>8609</v>
      </c>
      <c r="G8976" t="s">
        <v>12871</v>
      </c>
      <c r="H8976" t="s">
        <v>15277</v>
      </c>
      <c r="I8976" t="s">
        <v>37</v>
      </c>
      <c r="J8976" t="s">
        <v>37</v>
      </c>
      <c r="K8976" t="s">
        <v>37</v>
      </c>
      <c r="L8976" t="s">
        <v>37</v>
      </c>
      <c r="M8976" t="s">
        <v>6299</v>
      </c>
      <c r="N8976" t="s">
        <v>10705</v>
      </c>
      <c r="O8976" t="s">
        <v>14190</v>
      </c>
      <c r="P8976" t="s">
        <v>15272</v>
      </c>
      <c r="Q8976" t="s">
        <v>15278</v>
      </c>
      <c r="R8976" t="s">
        <v>177</v>
      </c>
      <c r="S8976" t="s">
        <v>44</v>
      </c>
      <c r="T8976" t="s">
        <v>2193</v>
      </c>
      <c r="U8976" t="s">
        <v>2194</v>
      </c>
      <c r="V8976" t="s">
        <v>244</v>
      </c>
      <c r="W8976" t="s">
        <v>465</v>
      </c>
      <c r="X8976">
        <v>1</v>
      </c>
      <c r="Y8976">
        <v>7000</v>
      </c>
      <c r="Z8976">
        <v>0</v>
      </c>
      <c r="AA8976">
        <v>2600</v>
      </c>
      <c r="AB8976">
        <v>43492421</v>
      </c>
      <c r="AC8976" t="s">
        <v>178</v>
      </c>
      <c r="AD8976" t="str">
        <f>+VLOOKUP(T8976,items!$A$2:$D$1255,4,0)</f>
        <v>PERGOLA</v>
      </c>
      <c r="AE8976" t="str">
        <f>+VLOOKUP(T8976,Tabla1[],5,0)</f>
        <v>PERGOTEK ROMANO</v>
      </c>
      <c r="AF8976">
        <f t="shared" si="140"/>
        <v>12</v>
      </c>
    </row>
    <row r="8977" spans="1:32" x14ac:dyDescent="0.25">
      <c r="A8977">
        <v>108979</v>
      </c>
      <c r="B8977" t="s">
        <v>15276</v>
      </c>
      <c r="C8977" t="s">
        <v>75</v>
      </c>
      <c r="D8977">
        <v>0</v>
      </c>
      <c r="F8977" t="s">
        <v>8609</v>
      </c>
      <c r="G8977" t="s">
        <v>12871</v>
      </c>
      <c r="H8977" t="s">
        <v>15277</v>
      </c>
      <c r="I8977" t="s">
        <v>37</v>
      </c>
      <c r="J8977" t="s">
        <v>37</v>
      </c>
      <c r="K8977" t="s">
        <v>37</v>
      </c>
      <c r="L8977" t="s">
        <v>37</v>
      </c>
      <c r="M8977" t="s">
        <v>6299</v>
      </c>
      <c r="N8977" t="s">
        <v>10705</v>
      </c>
      <c r="O8977" t="s">
        <v>14190</v>
      </c>
      <c r="P8977" t="s">
        <v>15272</v>
      </c>
      <c r="Q8977" t="s">
        <v>15278</v>
      </c>
      <c r="R8977" t="s">
        <v>177</v>
      </c>
      <c r="S8977" t="s">
        <v>44</v>
      </c>
      <c r="T8977" t="s">
        <v>2193</v>
      </c>
      <c r="U8977" t="s">
        <v>2194</v>
      </c>
      <c r="V8977" t="s">
        <v>244</v>
      </c>
      <c r="W8977" t="s">
        <v>465</v>
      </c>
      <c r="X8977">
        <v>1</v>
      </c>
      <c r="Y8977">
        <v>4200</v>
      </c>
      <c r="Z8977">
        <v>0</v>
      </c>
      <c r="AA8977">
        <v>2600</v>
      </c>
      <c r="AB8977">
        <v>34621706</v>
      </c>
      <c r="AC8977" t="s">
        <v>178</v>
      </c>
      <c r="AD8977" t="str">
        <f>+VLOOKUP(T8977,items!$A$2:$D$1255,4,0)</f>
        <v>PERGOLA</v>
      </c>
      <c r="AE8977" t="str">
        <f>+VLOOKUP(T8977,Tabla1[],5,0)</f>
        <v>PERGOTEK ROMANO</v>
      </c>
      <c r="AF8977">
        <f t="shared" si="140"/>
        <v>12</v>
      </c>
    </row>
    <row r="8978" spans="1:32" x14ac:dyDescent="0.25">
      <c r="A8978">
        <v>108979</v>
      </c>
      <c r="B8978" t="s">
        <v>15276</v>
      </c>
      <c r="C8978" t="s">
        <v>75</v>
      </c>
      <c r="D8978">
        <v>0</v>
      </c>
      <c r="F8978" t="s">
        <v>8609</v>
      </c>
      <c r="G8978" t="s">
        <v>12871</v>
      </c>
      <c r="H8978" t="s">
        <v>15277</v>
      </c>
      <c r="I8978" t="s">
        <v>37</v>
      </c>
      <c r="J8978" t="s">
        <v>37</v>
      </c>
      <c r="K8978" t="s">
        <v>37</v>
      </c>
      <c r="L8978" t="s">
        <v>37</v>
      </c>
      <c r="M8978" t="s">
        <v>6299</v>
      </c>
      <c r="N8978" t="s">
        <v>10705</v>
      </c>
      <c r="O8978" t="s">
        <v>14190</v>
      </c>
      <c r="P8978" t="s">
        <v>15272</v>
      </c>
      <c r="Q8978" t="s">
        <v>15278</v>
      </c>
      <c r="R8978" t="s">
        <v>177</v>
      </c>
      <c r="S8978" t="s">
        <v>44</v>
      </c>
      <c r="T8978" t="s">
        <v>94</v>
      </c>
      <c r="U8978" t="s">
        <v>12261</v>
      </c>
      <c r="X8978">
        <v>1</v>
      </c>
      <c r="Y8978">
        <v>0</v>
      </c>
      <c r="Z8978">
        <v>0</v>
      </c>
      <c r="AA8978">
        <v>0</v>
      </c>
      <c r="AB8978">
        <v>50000000</v>
      </c>
      <c r="AC8978" t="s">
        <v>178</v>
      </c>
      <c r="AD8978" t="e">
        <f>+VLOOKUP(T8978,items!$A$2:$D$1255,4,0)</f>
        <v>#N/A</v>
      </c>
      <c r="AE8978" t="e">
        <f>+VLOOKUP(T8978,Tabla1[],5,0)</f>
        <v>#N/A</v>
      </c>
      <c r="AF8978">
        <f t="shared" si="140"/>
        <v>12</v>
      </c>
    </row>
    <row r="8979" spans="1:32" x14ac:dyDescent="0.25">
      <c r="A8979">
        <v>108979</v>
      </c>
      <c r="B8979" t="s">
        <v>15276</v>
      </c>
      <c r="C8979" t="s">
        <v>75</v>
      </c>
      <c r="D8979">
        <v>0</v>
      </c>
      <c r="F8979" t="s">
        <v>8609</v>
      </c>
      <c r="G8979" t="s">
        <v>12871</v>
      </c>
      <c r="H8979" t="s">
        <v>15277</v>
      </c>
      <c r="I8979" t="s">
        <v>37</v>
      </c>
      <c r="J8979" t="s">
        <v>37</v>
      </c>
      <c r="K8979" t="s">
        <v>37</v>
      </c>
      <c r="L8979" t="s">
        <v>37</v>
      </c>
      <c r="M8979" t="s">
        <v>6299</v>
      </c>
      <c r="N8979" t="s">
        <v>10705</v>
      </c>
      <c r="O8979" t="s">
        <v>14190</v>
      </c>
      <c r="P8979" t="s">
        <v>15272</v>
      </c>
      <c r="Q8979" t="s">
        <v>15278</v>
      </c>
      <c r="R8979" t="s">
        <v>177</v>
      </c>
      <c r="S8979" t="s">
        <v>44</v>
      </c>
      <c r="T8979" t="s">
        <v>331</v>
      </c>
      <c r="U8979" t="s">
        <v>9781</v>
      </c>
      <c r="X8979">
        <v>1</v>
      </c>
      <c r="Y8979">
        <v>0</v>
      </c>
      <c r="Z8979">
        <v>0</v>
      </c>
      <c r="AA8979">
        <v>0</v>
      </c>
      <c r="AB8979">
        <v>9000000</v>
      </c>
      <c r="AC8979" t="s">
        <v>178</v>
      </c>
      <c r="AD8979" t="e">
        <f>+VLOOKUP(T8979,items!$A$2:$D$1255,4,0)</f>
        <v>#N/A</v>
      </c>
      <c r="AE8979" t="e">
        <f>+VLOOKUP(T8979,Tabla1[],5,0)</f>
        <v>#N/A</v>
      </c>
      <c r="AF8979">
        <f t="shared" si="140"/>
        <v>12</v>
      </c>
    </row>
    <row r="8980" spans="1:32" x14ac:dyDescent="0.25">
      <c r="A8980">
        <v>108979</v>
      </c>
      <c r="B8980" t="s">
        <v>15276</v>
      </c>
      <c r="C8980" t="s">
        <v>75</v>
      </c>
      <c r="D8980">
        <v>0</v>
      </c>
      <c r="F8980" t="s">
        <v>8609</v>
      </c>
      <c r="G8980" t="s">
        <v>12871</v>
      </c>
      <c r="H8980" t="s">
        <v>15277</v>
      </c>
      <c r="I8980" t="s">
        <v>37</v>
      </c>
      <c r="J8980" t="s">
        <v>37</v>
      </c>
      <c r="K8980" t="s">
        <v>37</v>
      </c>
      <c r="L8980" t="s">
        <v>37</v>
      </c>
      <c r="M8980" t="s">
        <v>6299</v>
      </c>
      <c r="N8980" t="s">
        <v>10705</v>
      </c>
      <c r="O8980" t="s">
        <v>14190</v>
      </c>
      <c r="P8980" t="s">
        <v>15272</v>
      </c>
      <c r="Q8980" t="s">
        <v>15278</v>
      </c>
      <c r="R8980" t="s">
        <v>177</v>
      </c>
      <c r="S8980" t="s">
        <v>44</v>
      </c>
      <c r="T8980" t="s">
        <v>9521</v>
      </c>
      <c r="U8980" t="s">
        <v>9522</v>
      </c>
      <c r="X8980">
        <v>1</v>
      </c>
      <c r="Y8980">
        <v>0</v>
      </c>
      <c r="Z8980">
        <v>0</v>
      </c>
      <c r="AA8980">
        <v>0</v>
      </c>
      <c r="AB8980">
        <v>11000000</v>
      </c>
      <c r="AC8980" t="s">
        <v>178</v>
      </c>
      <c r="AD8980" t="e">
        <f>+VLOOKUP(T8980,items!$A$2:$D$1255,4,0)</f>
        <v>#N/A</v>
      </c>
      <c r="AE8980" t="e">
        <f>+VLOOKUP(T8980,Tabla1[],5,0)</f>
        <v>#N/A</v>
      </c>
      <c r="AF8980">
        <f t="shared" si="140"/>
        <v>12</v>
      </c>
    </row>
    <row r="8981" spans="1:32" x14ac:dyDescent="0.25">
      <c r="A8981">
        <v>108979</v>
      </c>
      <c r="B8981" t="s">
        <v>15276</v>
      </c>
      <c r="C8981" t="s">
        <v>75</v>
      </c>
      <c r="D8981">
        <v>0</v>
      </c>
      <c r="F8981" t="s">
        <v>8609</v>
      </c>
      <c r="G8981" t="s">
        <v>12871</v>
      </c>
      <c r="H8981" t="s">
        <v>15277</v>
      </c>
      <c r="I8981" t="s">
        <v>37</v>
      </c>
      <c r="J8981" t="s">
        <v>37</v>
      </c>
      <c r="K8981" t="s">
        <v>37</v>
      </c>
      <c r="L8981" t="s">
        <v>37</v>
      </c>
      <c r="M8981" t="s">
        <v>6299</v>
      </c>
      <c r="N8981" t="s">
        <v>10705</v>
      </c>
      <c r="O8981" t="s">
        <v>14190</v>
      </c>
      <c r="P8981" t="s">
        <v>15272</v>
      </c>
      <c r="Q8981" t="s">
        <v>15278</v>
      </c>
      <c r="R8981" t="s">
        <v>177</v>
      </c>
      <c r="S8981" t="s">
        <v>44</v>
      </c>
      <c r="T8981" t="s">
        <v>7511</v>
      </c>
      <c r="U8981" t="s">
        <v>7512</v>
      </c>
      <c r="X8981">
        <v>1</v>
      </c>
      <c r="Y8981">
        <v>0</v>
      </c>
      <c r="Z8981">
        <v>0</v>
      </c>
      <c r="AA8981">
        <v>0</v>
      </c>
      <c r="AB8981">
        <v>3300000</v>
      </c>
      <c r="AC8981" t="s">
        <v>178</v>
      </c>
      <c r="AD8981" t="e">
        <f>+VLOOKUP(T8981,items!$A$2:$D$1255,4,0)</f>
        <v>#N/A</v>
      </c>
      <c r="AE8981" t="e">
        <f>+VLOOKUP(T8981,Tabla1[],5,0)</f>
        <v>#N/A</v>
      </c>
      <c r="AF8981">
        <f t="shared" si="140"/>
        <v>12</v>
      </c>
    </row>
    <row r="8982" spans="1:32" x14ac:dyDescent="0.25">
      <c r="A8982">
        <v>108979</v>
      </c>
      <c r="B8982" t="s">
        <v>15276</v>
      </c>
      <c r="C8982" t="s">
        <v>75</v>
      </c>
      <c r="D8982">
        <v>0</v>
      </c>
      <c r="F8982" t="s">
        <v>8609</v>
      </c>
      <c r="G8982" t="s">
        <v>12871</v>
      </c>
      <c r="H8982" t="s">
        <v>15277</v>
      </c>
      <c r="I8982" t="s">
        <v>37</v>
      </c>
      <c r="J8982" t="s">
        <v>37</v>
      </c>
      <c r="K8982" t="s">
        <v>37</v>
      </c>
      <c r="L8982" t="s">
        <v>37</v>
      </c>
      <c r="M8982" t="s">
        <v>6299</v>
      </c>
      <c r="N8982" t="s">
        <v>10705</v>
      </c>
      <c r="O8982" t="s">
        <v>14190</v>
      </c>
      <c r="P8982" t="s">
        <v>15272</v>
      </c>
      <c r="Q8982" t="s">
        <v>15278</v>
      </c>
      <c r="R8982" t="s">
        <v>177</v>
      </c>
      <c r="S8982" t="s">
        <v>44</v>
      </c>
      <c r="T8982" t="s">
        <v>15281</v>
      </c>
      <c r="U8982" t="s">
        <v>15282</v>
      </c>
      <c r="W8982" t="s">
        <v>465</v>
      </c>
      <c r="X8982">
        <v>3</v>
      </c>
      <c r="Y8982">
        <v>5500</v>
      </c>
      <c r="Z8982">
        <v>3300</v>
      </c>
      <c r="AA8982">
        <v>0</v>
      </c>
      <c r="AB8982">
        <v>12000000</v>
      </c>
      <c r="AC8982" t="s">
        <v>178</v>
      </c>
      <c r="AD8982">
        <f>+VLOOKUP(T8982,items!$A$2:$D$1255,4,0)</f>
        <v>0</v>
      </c>
      <c r="AE8982">
        <f>+VLOOKUP(T8982,Tabla1[],5,0)</f>
        <v>0</v>
      </c>
      <c r="AF8982">
        <f t="shared" si="140"/>
        <v>12</v>
      </c>
    </row>
    <row r="8983" spans="1:32" x14ac:dyDescent="0.25">
      <c r="A8983">
        <v>108979</v>
      </c>
      <c r="B8983" t="s">
        <v>15276</v>
      </c>
      <c r="C8983" t="s">
        <v>75</v>
      </c>
      <c r="D8983">
        <v>0</v>
      </c>
      <c r="F8983" t="s">
        <v>8609</v>
      </c>
      <c r="G8983" t="s">
        <v>12871</v>
      </c>
      <c r="H8983" t="s">
        <v>15277</v>
      </c>
      <c r="I8983" t="s">
        <v>37</v>
      </c>
      <c r="J8983" t="s">
        <v>37</v>
      </c>
      <c r="K8983" t="s">
        <v>37</v>
      </c>
      <c r="L8983" t="s">
        <v>37</v>
      </c>
      <c r="M8983" t="s">
        <v>6299</v>
      </c>
      <c r="N8983" t="s">
        <v>10705</v>
      </c>
      <c r="O8983" t="s">
        <v>14190</v>
      </c>
      <c r="P8983" t="s">
        <v>15272</v>
      </c>
      <c r="Q8983" t="s">
        <v>15278</v>
      </c>
      <c r="R8983" t="s">
        <v>177</v>
      </c>
      <c r="S8983" t="s">
        <v>44</v>
      </c>
      <c r="T8983" t="s">
        <v>353</v>
      </c>
      <c r="U8983" t="s">
        <v>354</v>
      </c>
      <c r="X8983">
        <v>5</v>
      </c>
      <c r="Y8983">
        <v>0</v>
      </c>
      <c r="Z8983">
        <v>0</v>
      </c>
      <c r="AA8983">
        <v>0</v>
      </c>
      <c r="AB8983">
        <v>33466560</v>
      </c>
      <c r="AC8983" t="s">
        <v>178</v>
      </c>
      <c r="AD8983">
        <f>+VLOOKUP(T8983,items!$A$2:$D$1255,4,0)</f>
        <v>0</v>
      </c>
      <c r="AE8983">
        <f>+VLOOKUP(T8983,Tabla1[],5,0)</f>
        <v>0</v>
      </c>
      <c r="AF8983">
        <f t="shared" si="140"/>
        <v>12</v>
      </c>
    </row>
    <row r="8984" spans="1:32" x14ac:dyDescent="0.25">
      <c r="A8984">
        <v>108979</v>
      </c>
      <c r="B8984" t="s">
        <v>15276</v>
      </c>
      <c r="C8984" t="s">
        <v>75</v>
      </c>
      <c r="D8984">
        <v>0</v>
      </c>
      <c r="F8984" t="s">
        <v>8609</v>
      </c>
      <c r="G8984" t="s">
        <v>12871</v>
      </c>
      <c r="H8984" t="s">
        <v>15277</v>
      </c>
      <c r="I8984" t="s">
        <v>37</v>
      </c>
      <c r="J8984" t="s">
        <v>37</v>
      </c>
      <c r="K8984" t="s">
        <v>37</v>
      </c>
      <c r="L8984" t="s">
        <v>37</v>
      </c>
      <c r="M8984" t="s">
        <v>6299</v>
      </c>
      <c r="N8984" t="s">
        <v>10705</v>
      </c>
      <c r="O8984" t="s">
        <v>14190</v>
      </c>
      <c r="P8984" t="s">
        <v>15272</v>
      </c>
      <c r="Q8984" t="s">
        <v>15278</v>
      </c>
      <c r="R8984" t="s">
        <v>177</v>
      </c>
      <c r="S8984" t="s">
        <v>44</v>
      </c>
      <c r="T8984" t="s">
        <v>6260</v>
      </c>
      <c r="U8984" t="s">
        <v>6261</v>
      </c>
      <c r="W8984" t="s">
        <v>465</v>
      </c>
      <c r="X8984">
        <v>3</v>
      </c>
      <c r="Y8984">
        <v>4400</v>
      </c>
      <c r="Z8984">
        <v>0</v>
      </c>
      <c r="AA8984">
        <v>0</v>
      </c>
      <c r="AB8984">
        <v>7258359</v>
      </c>
      <c r="AC8984" t="s">
        <v>178</v>
      </c>
      <c r="AD8984">
        <f>+VLOOKUP(T8984,items!$A$2:$D$1255,4,0)</f>
        <v>0</v>
      </c>
      <c r="AE8984">
        <f>+VLOOKUP(T8984,Tabla1[],5,0)</f>
        <v>0</v>
      </c>
      <c r="AF8984">
        <f t="shared" si="140"/>
        <v>12</v>
      </c>
    </row>
    <row r="8985" spans="1:32" x14ac:dyDescent="0.25">
      <c r="A8985">
        <v>108991</v>
      </c>
      <c r="B8985" t="s">
        <v>15283</v>
      </c>
      <c r="C8985" t="s">
        <v>33</v>
      </c>
      <c r="D8985">
        <v>0</v>
      </c>
      <c r="F8985" t="s">
        <v>10057</v>
      </c>
      <c r="G8985" t="s">
        <v>10057</v>
      </c>
      <c r="H8985" t="s">
        <v>15284</v>
      </c>
      <c r="I8985" t="s">
        <v>37</v>
      </c>
      <c r="J8985" t="s">
        <v>15285</v>
      </c>
      <c r="K8985" t="s">
        <v>15286</v>
      </c>
      <c r="L8985" t="s">
        <v>15287</v>
      </c>
      <c r="M8985" t="s">
        <v>3355</v>
      </c>
      <c r="N8985" t="s">
        <v>3355</v>
      </c>
      <c r="O8985" t="s">
        <v>6299</v>
      </c>
      <c r="P8985" t="s">
        <v>12980</v>
      </c>
      <c r="Q8985" t="s">
        <v>278</v>
      </c>
      <c r="R8985" t="s">
        <v>63</v>
      </c>
      <c r="S8985" t="s">
        <v>88</v>
      </c>
      <c r="T8985" t="s">
        <v>388</v>
      </c>
      <c r="U8985" t="s">
        <v>389</v>
      </c>
      <c r="X8985">
        <v>20</v>
      </c>
      <c r="Y8985">
        <v>0</v>
      </c>
      <c r="Z8985">
        <v>0</v>
      </c>
      <c r="AA8985">
        <v>0</v>
      </c>
      <c r="AB8985">
        <v>1275000</v>
      </c>
      <c r="AC8985" t="s">
        <v>47</v>
      </c>
      <c r="AD8985">
        <f>+VLOOKUP(T8985,items!$A$2:$D$1255,4,0)</f>
        <v>0</v>
      </c>
      <c r="AE8985">
        <f>+VLOOKUP(T8985,Tabla1[],5,0)</f>
        <v>0</v>
      </c>
      <c r="AF8985">
        <f t="shared" si="140"/>
        <v>10</v>
      </c>
    </row>
    <row r="8986" spans="1:32" x14ac:dyDescent="0.25">
      <c r="A8986">
        <v>108991</v>
      </c>
      <c r="B8986" t="s">
        <v>15283</v>
      </c>
      <c r="C8986" t="s">
        <v>33</v>
      </c>
      <c r="D8986">
        <v>0</v>
      </c>
      <c r="F8986" t="s">
        <v>10057</v>
      </c>
      <c r="G8986" t="s">
        <v>10057</v>
      </c>
      <c r="H8986" t="s">
        <v>15284</v>
      </c>
      <c r="I8986" t="s">
        <v>37</v>
      </c>
      <c r="J8986" t="s">
        <v>15285</v>
      </c>
      <c r="K8986" t="s">
        <v>15286</v>
      </c>
      <c r="L8986" t="s">
        <v>15287</v>
      </c>
      <c r="M8986" t="s">
        <v>3355</v>
      </c>
      <c r="N8986" t="s">
        <v>3355</v>
      </c>
      <c r="O8986" t="s">
        <v>6299</v>
      </c>
      <c r="P8986" t="s">
        <v>12980</v>
      </c>
      <c r="Q8986" t="s">
        <v>278</v>
      </c>
      <c r="R8986" t="s">
        <v>63</v>
      </c>
      <c r="S8986" t="s">
        <v>88</v>
      </c>
      <c r="T8986" t="s">
        <v>5950</v>
      </c>
      <c r="U8986" t="s">
        <v>5951</v>
      </c>
      <c r="X8986">
        <v>1</v>
      </c>
      <c r="Y8986">
        <v>6000</v>
      </c>
      <c r="Z8986">
        <v>0</v>
      </c>
      <c r="AA8986">
        <v>4000</v>
      </c>
      <c r="AB8986">
        <v>1164500</v>
      </c>
      <c r="AC8986" t="s">
        <v>47</v>
      </c>
      <c r="AD8986">
        <f>+VLOOKUP(T8986,items!$A$2:$D$1255,4,0)</f>
        <v>0</v>
      </c>
      <c r="AE8986">
        <f>+VLOOKUP(T8986,Tabla1[],5,0)</f>
        <v>0</v>
      </c>
      <c r="AF8986">
        <f t="shared" si="140"/>
        <v>10</v>
      </c>
    </row>
    <row r="8987" spans="1:32" x14ac:dyDescent="0.25">
      <c r="A8987">
        <v>108991</v>
      </c>
      <c r="B8987" t="s">
        <v>15283</v>
      </c>
      <c r="C8987" t="s">
        <v>33</v>
      </c>
      <c r="D8987">
        <v>0</v>
      </c>
      <c r="F8987" t="s">
        <v>10057</v>
      </c>
      <c r="G8987" t="s">
        <v>10057</v>
      </c>
      <c r="H8987" t="s">
        <v>15284</v>
      </c>
      <c r="I8987" t="s">
        <v>37</v>
      </c>
      <c r="J8987" t="s">
        <v>15285</v>
      </c>
      <c r="K8987" t="s">
        <v>15286</v>
      </c>
      <c r="L8987" t="s">
        <v>15287</v>
      </c>
      <c r="M8987" t="s">
        <v>3355</v>
      </c>
      <c r="N8987" t="s">
        <v>3355</v>
      </c>
      <c r="O8987" t="s">
        <v>6299</v>
      </c>
      <c r="P8987" t="s">
        <v>12980</v>
      </c>
      <c r="Q8987" t="s">
        <v>278</v>
      </c>
      <c r="R8987" t="s">
        <v>63</v>
      </c>
      <c r="S8987" t="s">
        <v>88</v>
      </c>
      <c r="T8987" t="s">
        <v>474</v>
      </c>
      <c r="U8987" t="s">
        <v>475</v>
      </c>
      <c r="X8987">
        <v>1</v>
      </c>
      <c r="Y8987">
        <v>0</v>
      </c>
      <c r="Z8987">
        <v>0</v>
      </c>
      <c r="AA8987">
        <v>0</v>
      </c>
      <c r="AB8987">
        <v>120000</v>
      </c>
      <c r="AC8987" t="s">
        <v>47</v>
      </c>
      <c r="AD8987">
        <f>+VLOOKUP(T8987,items!$A$2:$D$1255,4,0)</f>
        <v>0</v>
      </c>
      <c r="AE8987">
        <f>+VLOOKUP(T8987,Tabla1[],5,0)</f>
        <v>0</v>
      </c>
      <c r="AF8987">
        <f t="shared" si="140"/>
        <v>10</v>
      </c>
    </row>
    <row r="8988" spans="1:32" x14ac:dyDescent="0.25">
      <c r="A8988">
        <v>109006</v>
      </c>
      <c r="B8988" t="s">
        <v>3554</v>
      </c>
      <c r="C8988" t="s">
        <v>75</v>
      </c>
      <c r="D8988">
        <v>0</v>
      </c>
      <c r="F8988" t="s">
        <v>10057</v>
      </c>
      <c r="G8988" t="s">
        <v>3355</v>
      </c>
      <c r="H8988" t="s">
        <v>15288</v>
      </c>
      <c r="I8988" t="s">
        <v>37</v>
      </c>
      <c r="J8988" t="s">
        <v>15289</v>
      </c>
      <c r="K8988" t="s">
        <v>15290</v>
      </c>
      <c r="L8988" t="s">
        <v>37</v>
      </c>
      <c r="M8988" t="s">
        <v>13331</v>
      </c>
      <c r="N8988" t="s">
        <v>13331</v>
      </c>
      <c r="O8988" t="s">
        <v>3356</v>
      </c>
      <c r="P8988" t="s">
        <v>173</v>
      </c>
      <c r="Q8988" t="s">
        <v>173</v>
      </c>
      <c r="R8988" t="s">
        <v>127</v>
      </c>
      <c r="S8988" t="s">
        <v>164</v>
      </c>
      <c r="T8988" t="s">
        <v>1315</v>
      </c>
      <c r="U8988" t="s">
        <v>1147</v>
      </c>
      <c r="X8988">
        <v>9</v>
      </c>
      <c r="Y8988">
        <v>0</v>
      </c>
      <c r="Z8988">
        <v>0</v>
      </c>
      <c r="AA8988">
        <v>0</v>
      </c>
      <c r="AB8988">
        <v>473400</v>
      </c>
      <c r="AC8988" t="s">
        <v>47</v>
      </c>
      <c r="AD8988">
        <f>+VLOOKUP(T8988,items!$A$2:$D$1255,4,0)</f>
        <v>0</v>
      </c>
      <c r="AE8988">
        <f>+VLOOKUP(T8988,Tabla1[],5,0)</f>
        <v>0</v>
      </c>
      <c r="AF8988">
        <f t="shared" si="140"/>
        <v>10</v>
      </c>
    </row>
    <row r="8989" spans="1:32" x14ac:dyDescent="0.25">
      <c r="A8989">
        <v>109010</v>
      </c>
      <c r="B8989" t="s">
        <v>15291</v>
      </c>
      <c r="C8989" t="s">
        <v>75</v>
      </c>
      <c r="D8989">
        <v>0</v>
      </c>
      <c r="F8989" t="s">
        <v>10057</v>
      </c>
      <c r="G8989" t="s">
        <v>375</v>
      </c>
      <c r="H8989" t="s">
        <v>15292</v>
      </c>
      <c r="I8989" t="s">
        <v>15293</v>
      </c>
      <c r="J8989" t="s">
        <v>15294</v>
      </c>
      <c r="K8989" t="s">
        <v>15295</v>
      </c>
      <c r="L8989" t="s">
        <v>37</v>
      </c>
      <c r="M8989" t="s">
        <v>3356</v>
      </c>
      <c r="N8989" t="s">
        <v>173</v>
      </c>
      <c r="O8989" t="s">
        <v>13637</v>
      </c>
      <c r="P8989" t="s">
        <v>12871</v>
      </c>
      <c r="Q8989" t="s">
        <v>12871</v>
      </c>
      <c r="R8989" t="s">
        <v>127</v>
      </c>
      <c r="S8989" t="s">
        <v>164</v>
      </c>
      <c r="T8989" t="s">
        <v>857</v>
      </c>
      <c r="U8989" t="s">
        <v>858</v>
      </c>
      <c r="V8989" t="s">
        <v>578</v>
      </c>
      <c r="W8989" t="s">
        <v>1095</v>
      </c>
      <c r="X8989">
        <v>1</v>
      </c>
      <c r="Y8989">
        <v>6700</v>
      </c>
      <c r="Z8989">
        <v>0</v>
      </c>
      <c r="AA8989">
        <v>3000</v>
      </c>
      <c r="AB8989">
        <v>4293000</v>
      </c>
      <c r="AC8989" t="s">
        <v>47</v>
      </c>
      <c r="AD8989" t="str">
        <f>+VLOOKUP(T8989,items!$A$2:$D$1255,4,0)</f>
        <v>SOMBRALINA</v>
      </c>
      <c r="AE8989" t="str">
        <f>+VLOOKUP(T8989,Tabla1[],5,0)</f>
        <v>MANUAL</v>
      </c>
      <c r="AF8989">
        <f t="shared" si="140"/>
        <v>10</v>
      </c>
    </row>
    <row r="8990" spans="1:32" x14ac:dyDescent="0.25">
      <c r="A8990">
        <v>109014</v>
      </c>
      <c r="B8990" t="s">
        <v>15296</v>
      </c>
      <c r="C8990" t="s">
        <v>1065</v>
      </c>
      <c r="D8990">
        <v>0</v>
      </c>
      <c r="F8990" t="s">
        <v>10057</v>
      </c>
      <c r="G8990" t="s">
        <v>10057</v>
      </c>
      <c r="H8990" t="s">
        <v>15297</v>
      </c>
      <c r="I8990" t="s">
        <v>37</v>
      </c>
      <c r="J8990" t="s">
        <v>37</v>
      </c>
      <c r="K8990" t="s">
        <v>15298</v>
      </c>
      <c r="L8990" t="s">
        <v>37</v>
      </c>
      <c r="M8990" t="s">
        <v>375</v>
      </c>
      <c r="N8990" t="s">
        <v>375</v>
      </c>
      <c r="O8990" t="s">
        <v>173</v>
      </c>
      <c r="P8990" t="s">
        <v>6297</v>
      </c>
      <c r="Q8990" t="s">
        <v>6297</v>
      </c>
      <c r="R8990" t="s">
        <v>127</v>
      </c>
      <c r="S8990" t="s">
        <v>44</v>
      </c>
      <c r="T8990" t="s">
        <v>1232</v>
      </c>
      <c r="U8990" t="s">
        <v>1233</v>
      </c>
      <c r="X8990">
        <v>1</v>
      </c>
      <c r="Y8990">
        <v>0</v>
      </c>
      <c r="Z8990">
        <v>0</v>
      </c>
      <c r="AA8990">
        <v>0</v>
      </c>
      <c r="AB8990">
        <v>169800</v>
      </c>
      <c r="AC8990" t="s">
        <v>47</v>
      </c>
      <c r="AD8990">
        <f>+VLOOKUP(T8990,items!$A$2:$D$1255,4,0)</f>
        <v>0</v>
      </c>
      <c r="AE8990">
        <f>+VLOOKUP(T8990,Tabla1[],5,0)</f>
        <v>0</v>
      </c>
      <c r="AF8990">
        <f t="shared" si="140"/>
        <v>10</v>
      </c>
    </row>
    <row r="8991" spans="1:32" x14ac:dyDescent="0.25">
      <c r="A8991">
        <v>109021</v>
      </c>
      <c r="B8991" t="s">
        <v>15299</v>
      </c>
      <c r="C8991" t="s">
        <v>75</v>
      </c>
      <c r="D8991">
        <v>0</v>
      </c>
      <c r="F8991" t="s">
        <v>10057</v>
      </c>
      <c r="G8991" t="s">
        <v>13637</v>
      </c>
      <c r="H8991" t="s">
        <v>15300</v>
      </c>
      <c r="I8991" t="s">
        <v>37</v>
      </c>
      <c r="J8991" t="s">
        <v>15301</v>
      </c>
      <c r="K8991" t="s">
        <v>15302</v>
      </c>
      <c r="L8991" t="s">
        <v>15303</v>
      </c>
      <c r="M8991" t="s">
        <v>6298</v>
      </c>
      <c r="N8991" t="s">
        <v>6298</v>
      </c>
      <c r="O8991" t="s">
        <v>12980</v>
      </c>
      <c r="P8991" t="s">
        <v>13985</v>
      </c>
      <c r="Q8991" t="s">
        <v>1155</v>
      </c>
      <c r="R8991" t="s">
        <v>63</v>
      </c>
      <c r="S8991" t="s">
        <v>44</v>
      </c>
      <c r="T8991" t="s">
        <v>9653</v>
      </c>
      <c r="U8991" t="s">
        <v>15304</v>
      </c>
      <c r="X8991">
        <v>5</v>
      </c>
      <c r="Y8991">
        <v>4000</v>
      </c>
      <c r="Z8991">
        <v>0</v>
      </c>
      <c r="AA8991">
        <v>2000</v>
      </c>
      <c r="AB8991">
        <v>1899880</v>
      </c>
      <c r="AC8991" t="s">
        <v>47</v>
      </c>
      <c r="AD8991" t="e">
        <f>+VLOOKUP(T8991,items!$A$2:$D$1255,4,0)</f>
        <v>#N/A</v>
      </c>
      <c r="AE8991" t="e">
        <f>+VLOOKUP(T8991,Tabla1[],5,0)</f>
        <v>#N/A</v>
      </c>
      <c r="AF8991">
        <f t="shared" si="140"/>
        <v>10</v>
      </c>
    </row>
    <row r="8992" spans="1:32" x14ac:dyDescent="0.25">
      <c r="A8992">
        <v>109021</v>
      </c>
      <c r="B8992" t="s">
        <v>15299</v>
      </c>
      <c r="C8992" t="s">
        <v>75</v>
      </c>
      <c r="D8992">
        <v>0</v>
      </c>
      <c r="F8992" t="s">
        <v>10057</v>
      </c>
      <c r="G8992" t="s">
        <v>13637</v>
      </c>
      <c r="H8992" t="s">
        <v>15300</v>
      </c>
      <c r="I8992" t="s">
        <v>37</v>
      </c>
      <c r="J8992" t="s">
        <v>15301</v>
      </c>
      <c r="K8992" t="s">
        <v>15302</v>
      </c>
      <c r="L8992" t="s">
        <v>15303</v>
      </c>
      <c r="M8992" t="s">
        <v>6298</v>
      </c>
      <c r="N8992" t="s">
        <v>6298</v>
      </c>
      <c r="O8992" t="s">
        <v>12980</v>
      </c>
      <c r="P8992" t="s">
        <v>13985</v>
      </c>
      <c r="Q8992" t="s">
        <v>1155</v>
      </c>
      <c r="R8992" t="s">
        <v>63</v>
      </c>
      <c r="S8992" t="s">
        <v>44</v>
      </c>
      <c r="T8992" t="s">
        <v>9653</v>
      </c>
      <c r="U8992" t="s">
        <v>9654</v>
      </c>
      <c r="X8992">
        <v>2</v>
      </c>
      <c r="Y8992">
        <v>5630</v>
      </c>
      <c r="Z8992">
        <v>0</v>
      </c>
      <c r="AA8992">
        <v>2000</v>
      </c>
      <c r="AB8992">
        <v>1275000</v>
      </c>
      <c r="AC8992" t="s">
        <v>47</v>
      </c>
      <c r="AD8992" t="e">
        <f>+VLOOKUP(T8992,items!$A$2:$D$1255,4,0)</f>
        <v>#N/A</v>
      </c>
      <c r="AE8992" t="e">
        <f>+VLOOKUP(T8992,Tabla1[],5,0)</f>
        <v>#N/A</v>
      </c>
      <c r="AF8992">
        <f t="shared" si="140"/>
        <v>10</v>
      </c>
    </row>
    <row r="8993" spans="1:32" x14ac:dyDescent="0.25">
      <c r="A8993">
        <v>109022</v>
      </c>
      <c r="B8993" t="s">
        <v>15305</v>
      </c>
      <c r="C8993" t="s">
        <v>75</v>
      </c>
      <c r="D8993">
        <v>0</v>
      </c>
      <c r="F8993" t="s">
        <v>10057</v>
      </c>
      <c r="G8993" t="s">
        <v>13927</v>
      </c>
      <c r="H8993" t="s">
        <v>37</v>
      </c>
      <c r="I8993" t="s">
        <v>37</v>
      </c>
      <c r="J8993" t="s">
        <v>37</v>
      </c>
      <c r="K8993" t="s">
        <v>37</v>
      </c>
      <c r="L8993" t="s">
        <v>37</v>
      </c>
      <c r="M8993" t="s">
        <v>6297</v>
      </c>
      <c r="N8993" t="s">
        <v>6298</v>
      </c>
      <c r="O8993" t="s">
        <v>278</v>
      </c>
      <c r="P8993" t="s">
        <v>10705</v>
      </c>
      <c r="Q8993" t="s">
        <v>13019</v>
      </c>
      <c r="R8993" t="s">
        <v>282</v>
      </c>
      <c r="S8993" t="s">
        <v>88</v>
      </c>
      <c r="T8993" t="s">
        <v>4341</v>
      </c>
      <c r="U8993" t="s">
        <v>4342</v>
      </c>
      <c r="X8993">
        <v>1</v>
      </c>
      <c r="Y8993">
        <v>0</v>
      </c>
      <c r="Z8993">
        <v>0</v>
      </c>
      <c r="AA8993">
        <v>0</v>
      </c>
      <c r="AB8993">
        <v>64432</v>
      </c>
      <c r="AC8993" t="s">
        <v>285</v>
      </c>
      <c r="AD8993">
        <f>+VLOOKUP(T8993,items!$A$2:$D$1255,4,0)</f>
        <v>0</v>
      </c>
      <c r="AE8993">
        <f>+VLOOKUP(T8993,Tabla1[],5,0)</f>
        <v>0</v>
      </c>
      <c r="AF8993">
        <f t="shared" si="140"/>
        <v>11</v>
      </c>
    </row>
    <row r="8994" spans="1:32" x14ac:dyDescent="0.25">
      <c r="A8994">
        <v>109022</v>
      </c>
      <c r="B8994" t="s">
        <v>15305</v>
      </c>
      <c r="C8994" t="s">
        <v>75</v>
      </c>
      <c r="D8994">
        <v>0</v>
      </c>
      <c r="F8994" t="s">
        <v>10057</v>
      </c>
      <c r="G8994" t="s">
        <v>13927</v>
      </c>
      <c r="H8994" t="s">
        <v>37</v>
      </c>
      <c r="I8994" t="s">
        <v>37</v>
      </c>
      <c r="J8994" t="s">
        <v>37</v>
      </c>
      <c r="K8994" t="s">
        <v>37</v>
      </c>
      <c r="L8994" t="s">
        <v>37</v>
      </c>
      <c r="M8994" t="s">
        <v>6297</v>
      </c>
      <c r="N8994" t="s">
        <v>6298</v>
      </c>
      <c r="O8994" t="s">
        <v>278</v>
      </c>
      <c r="P8994" t="s">
        <v>10705</v>
      </c>
      <c r="Q8994" t="s">
        <v>13019</v>
      </c>
      <c r="R8994" t="s">
        <v>282</v>
      </c>
      <c r="S8994" t="s">
        <v>88</v>
      </c>
      <c r="T8994" t="s">
        <v>429</v>
      </c>
      <c r="U8994" t="s">
        <v>430</v>
      </c>
      <c r="X8994">
        <v>2</v>
      </c>
      <c r="Y8994">
        <v>0</v>
      </c>
      <c r="Z8994">
        <v>0</v>
      </c>
      <c r="AA8994">
        <v>0</v>
      </c>
      <c r="AB8994">
        <v>367704</v>
      </c>
      <c r="AC8994" t="s">
        <v>285</v>
      </c>
      <c r="AD8994">
        <f>+VLOOKUP(T8994,items!$A$2:$D$1255,4,0)</f>
        <v>0</v>
      </c>
      <c r="AE8994">
        <f>+VLOOKUP(T8994,Tabla1[],5,0)</f>
        <v>0</v>
      </c>
      <c r="AF8994">
        <f t="shared" si="140"/>
        <v>11</v>
      </c>
    </row>
    <row r="8995" spans="1:32" x14ac:dyDescent="0.25">
      <c r="A8995">
        <v>109022</v>
      </c>
      <c r="B8995" t="s">
        <v>15305</v>
      </c>
      <c r="C8995" t="s">
        <v>75</v>
      </c>
      <c r="D8995">
        <v>0</v>
      </c>
      <c r="F8995" t="s">
        <v>10057</v>
      </c>
      <c r="G8995" t="s">
        <v>13927</v>
      </c>
      <c r="H8995" t="s">
        <v>37</v>
      </c>
      <c r="I8995" t="s">
        <v>37</v>
      </c>
      <c r="J8995" t="s">
        <v>37</v>
      </c>
      <c r="K8995" t="s">
        <v>37</v>
      </c>
      <c r="L8995" t="s">
        <v>37</v>
      </c>
      <c r="M8995" t="s">
        <v>6297</v>
      </c>
      <c r="N8995" t="s">
        <v>6298</v>
      </c>
      <c r="O8995" t="s">
        <v>278</v>
      </c>
      <c r="P8995" t="s">
        <v>10705</v>
      </c>
      <c r="Q8995" t="s">
        <v>13019</v>
      </c>
      <c r="R8995" t="s">
        <v>282</v>
      </c>
      <c r="S8995" t="s">
        <v>88</v>
      </c>
      <c r="T8995" t="s">
        <v>347</v>
      </c>
      <c r="U8995" t="s">
        <v>348</v>
      </c>
      <c r="W8995" t="s">
        <v>93</v>
      </c>
      <c r="X8995">
        <v>2</v>
      </c>
      <c r="Y8995">
        <v>3080</v>
      </c>
      <c r="Z8995">
        <v>0</v>
      </c>
      <c r="AA8995">
        <v>0</v>
      </c>
      <c r="AB8995">
        <v>914968</v>
      </c>
      <c r="AC8995" t="s">
        <v>285</v>
      </c>
      <c r="AD8995">
        <f>+VLOOKUP(T8995,items!$A$2:$D$1255,4,0)</f>
        <v>0</v>
      </c>
      <c r="AE8995">
        <f>+VLOOKUP(T8995,Tabla1[],5,0)</f>
        <v>0</v>
      </c>
      <c r="AF8995">
        <f t="shared" si="140"/>
        <v>11</v>
      </c>
    </row>
    <row r="8996" spans="1:32" x14ac:dyDescent="0.25">
      <c r="A8996">
        <v>109022</v>
      </c>
      <c r="B8996" t="s">
        <v>15305</v>
      </c>
      <c r="C8996" t="s">
        <v>75</v>
      </c>
      <c r="D8996">
        <v>0</v>
      </c>
      <c r="F8996" t="s">
        <v>10057</v>
      </c>
      <c r="G8996" t="s">
        <v>13927</v>
      </c>
      <c r="H8996" t="s">
        <v>37</v>
      </c>
      <c r="I8996" t="s">
        <v>37</v>
      </c>
      <c r="J8996" t="s">
        <v>37</v>
      </c>
      <c r="K8996" t="s">
        <v>37</v>
      </c>
      <c r="L8996" t="s">
        <v>37</v>
      </c>
      <c r="M8996" t="s">
        <v>6297</v>
      </c>
      <c r="N8996" t="s">
        <v>6298</v>
      </c>
      <c r="O8996" t="s">
        <v>278</v>
      </c>
      <c r="P8996" t="s">
        <v>10705</v>
      </c>
      <c r="Q8996" t="s">
        <v>13019</v>
      </c>
      <c r="R8996" t="s">
        <v>282</v>
      </c>
      <c r="S8996" t="s">
        <v>88</v>
      </c>
      <c r="T8996" t="s">
        <v>855</v>
      </c>
      <c r="U8996" t="s">
        <v>856</v>
      </c>
      <c r="W8996" t="s">
        <v>93</v>
      </c>
      <c r="X8996">
        <v>4</v>
      </c>
      <c r="Y8996">
        <v>0</v>
      </c>
      <c r="Z8996">
        <v>2100</v>
      </c>
      <c r="AA8996">
        <v>0</v>
      </c>
      <c r="AB8996">
        <v>2002772</v>
      </c>
      <c r="AC8996" t="s">
        <v>285</v>
      </c>
      <c r="AD8996">
        <f>+VLOOKUP(T8996,items!$A$2:$D$1255,4,0)</f>
        <v>0</v>
      </c>
      <c r="AE8996">
        <f>+VLOOKUP(T8996,Tabla1[],5,0)</f>
        <v>0</v>
      </c>
      <c r="AF8996">
        <f t="shared" si="140"/>
        <v>11</v>
      </c>
    </row>
    <row r="8997" spans="1:32" x14ac:dyDescent="0.25">
      <c r="A8997">
        <v>109022</v>
      </c>
      <c r="B8997" t="s">
        <v>15305</v>
      </c>
      <c r="C8997" t="s">
        <v>75</v>
      </c>
      <c r="D8997">
        <v>0</v>
      </c>
      <c r="F8997" t="s">
        <v>10057</v>
      </c>
      <c r="G8997" t="s">
        <v>13927</v>
      </c>
      <c r="H8997" t="s">
        <v>37</v>
      </c>
      <c r="I8997" t="s">
        <v>37</v>
      </c>
      <c r="J8997" t="s">
        <v>37</v>
      </c>
      <c r="K8997" t="s">
        <v>37</v>
      </c>
      <c r="L8997" t="s">
        <v>37</v>
      </c>
      <c r="M8997" t="s">
        <v>6297</v>
      </c>
      <c r="N8997" t="s">
        <v>6298</v>
      </c>
      <c r="O8997" t="s">
        <v>278</v>
      </c>
      <c r="P8997" t="s">
        <v>10705</v>
      </c>
      <c r="Q8997" t="s">
        <v>13019</v>
      </c>
      <c r="R8997" t="s">
        <v>282</v>
      </c>
      <c r="S8997" t="s">
        <v>88</v>
      </c>
      <c r="T8997" t="s">
        <v>94</v>
      </c>
      <c r="U8997" t="s">
        <v>12261</v>
      </c>
      <c r="X8997">
        <v>1</v>
      </c>
      <c r="Y8997">
        <v>0</v>
      </c>
      <c r="Z8997">
        <v>0</v>
      </c>
      <c r="AA8997">
        <v>0</v>
      </c>
      <c r="AB8997">
        <v>650000</v>
      </c>
      <c r="AC8997" t="s">
        <v>285</v>
      </c>
      <c r="AD8997" t="e">
        <f>+VLOOKUP(T8997,items!$A$2:$D$1255,4,0)</f>
        <v>#N/A</v>
      </c>
      <c r="AE8997" t="e">
        <f>+VLOOKUP(T8997,Tabla1[],5,0)</f>
        <v>#N/A</v>
      </c>
      <c r="AF8997">
        <f t="shared" si="140"/>
        <v>11</v>
      </c>
    </row>
    <row r="8998" spans="1:32" x14ac:dyDescent="0.25">
      <c r="A8998">
        <v>109022</v>
      </c>
      <c r="B8998" t="s">
        <v>15305</v>
      </c>
      <c r="C8998" t="s">
        <v>75</v>
      </c>
      <c r="D8998">
        <v>0</v>
      </c>
      <c r="F8998" t="s">
        <v>10057</v>
      </c>
      <c r="G8998" t="s">
        <v>13927</v>
      </c>
      <c r="H8998" t="s">
        <v>37</v>
      </c>
      <c r="I8998" t="s">
        <v>37</v>
      </c>
      <c r="J8998" t="s">
        <v>37</v>
      </c>
      <c r="K8998" t="s">
        <v>37</v>
      </c>
      <c r="L8998" t="s">
        <v>37</v>
      </c>
      <c r="M8998" t="s">
        <v>6297</v>
      </c>
      <c r="N8998" t="s">
        <v>6298</v>
      </c>
      <c r="O8998" t="s">
        <v>278</v>
      </c>
      <c r="P8998" t="s">
        <v>10705</v>
      </c>
      <c r="Q8998" t="s">
        <v>13019</v>
      </c>
      <c r="R8998" t="s">
        <v>282</v>
      </c>
      <c r="S8998" t="s">
        <v>88</v>
      </c>
      <c r="T8998" t="s">
        <v>466</v>
      </c>
      <c r="U8998" t="s">
        <v>467</v>
      </c>
      <c r="V8998" t="s">
        <v>867</v>
      </c>
      <c r="W8998" t="s">
        <v>93</v>
      </c>
      <c r="X8998">
        <v>2</v>
      </c>
      <c r="Y8998">
        <v>3080</v>
      </c>
      <c r="Z8998">
        <v>0</v>
      </c>
      <c r="AA8998">
        <v>2000</v>
      </c>
      <c r="AB8998">
        <v>9900000</v>
      </c>
      <c r="AC8998" t="s">
        <v>285</v>
      </c>
      <c r="AD8998" t="str">
        <f>+VLOOKUP(T8998,items!$A$2:$D$1255,4,0)</f>
        <v>SOMBRALINA</v>
      </c>
      <c r="AE8998" t="str">
        <f>+VLOOKUP(T8998,Tabla1[],5,0)</f>
        <v>ELECTRICA</v>
      </c>
      <c r="AF8998">
        <f t="shared" si="140"/>
        <v>11</v>
      </c>
    </row>
    <row r="8999" spans="1:32" x14ac:dyDescent="0.25">
      <c r="A8999">
        <v>109022</v>
      </c>
      <c r="B8999" t="s">
        <v>15305</v>
      </c>
      <c r="C8999" t="s">
        <v>75</v>
      </c>
      <c r="D8999">
        <v>0</v>
      </c>
      <c r="F8999" t="s">
        <v>10057</v>
      </c>
      <c r="G8999" t="s">
        <v>13927</v>
      </c>
      <c r="H8999" t="s">
        <v>37</v>
      </c>
      <c r="I8999" t="s">
        <v>37</v>
      </c>
      <c r="J8999" t="s">
        <v>37</v>
      </c>
      <c r="K8999" t="s">
        <v>37</v>
      </c>
      <c r="L8999" t="s">
        <v>37</v>
      </c>
      <c r="M8999" t="s">
        <v>6297</v>
      </c>
      <c r="N8999" t="s">
        <v>6298</v>
      </c>
      <c r="O8999" t="s">
        <v>278</v>
      </c>
      <c r="P8999" t="s">
        <v>10705</v>
      </c>
      <c r="Q8999" t="s">
        <v>13019</v>
      </c>
      <c r="R8999" t="s">
        <v>282</v>
      </c>
      <c r="S8999" t="s">
        <v>88</v>
      </c>
      <c r="T8999" t="s">
        <v>1096</v>
      </c>
      <c r="U8999" t="s">
        <v>1097</v>
      </c>
      <c r="X8999">
        <v>1</v>
      </c>
      <c r="Y8999">
        <v>0</v>
      </c>
      <c r="Z8999">
        <v>0</v>
      </c>
      <c r="AA8999">
        <v>0</v>
      </c>
      <c r="AB8999">
        <v>600000</v>
      </c>
      <c r="AC8999" t="s">
        <v>285</v>
      </c>
      <c r="AD8999" t="e">
        <f>+VLOOKUP(T8999,items!$A$2:$D$1255,4,0)</f>
        <v>#N/A</v>
      </c>
      <c r="AE8999" t="e">
        <f>+VLOOKUP(T8999,Tabla1[],5,0)</f>
        <v>#N/A</v>
      </c>
      <c r="AF8999">
        <f t="shared" si="140"/>
        <v>11</v>
      </c>
    </row>
    <row r="9000" spans="1:32" x14ac:dyDescent="0.25">
      <c r="A9000">
        <v>109058</v>
      </c>
      <c r="B9000" t="s">
        <v>15139</v>
      </c>
      <c r="C9000" t="s">
        <v>75</v>
      </c>
      <c r="D9000">
        <v>0</v>
      </c>
      <c r="F9000" t="s">
        <v>10057</v>
      </c>
      <c r="G9000" t="s">
        <v>12980</v>
      </c>
      <c r="H9000" t="s">
        <v>15306</v>
      </c>
      <c r="I9000" t="s">
        <v>37</v>
      </c>
      <c r="J9000" t="s">
        <v>37</v>
      </c>
      <c r="K9000" t="s">
        <v>37</v>
      </c>
      <c r="L9000" t="s">
        <v>37</v>
      </c>
      <c r="M9000" t="s">
        <v>277</v>
      </c>
      <c r="N9000" t="s">
        <v>277</v>
      </c>
      <c r="O9000" t="s">
        <v>13659</v>
      </c>
      <c r="P9000" t="s">
        <v>15307</v>
      </c>
      <c r="Q9000" t="s">
        <v>15308</v>
      </c>
      <c r="R9000" t="s">
        <v>177</v>
      </c>
      <c r="S9000" t="s">
        <v>108</v>
      </c>
      <c r="T9000" t="s">
        <v>5088</v>
      </c>
      <c r="U9000" t="s">
        <v>5089</v>
      </c>
      <c r="V9000" t="s">
        <v>259</v>
      </c>
      <c r="X9000">
        <v>1</v>
      </c>
      <c r="Y9000">
        <v>0</v>
      </c>
      <c r="Z9000">
        <v>0</v>
      </c>
      <c r="AA9000">
        <v>0</v>
      </c>
      <c r="AB9000">
        <v>370189</v>
      </c>
      <c r="AC9000" t="s">
        <v>178</v>
      </c>
      <c r="AD9000" t="str">
        <f>+VLOOKUP(T9000,items!$A$2:$D$1255,4,0)</f>
        <v>FUNDA</v>
      </c>
      <c r="AE9000">
        <f>+VLOOKUP(T9000,Tabla1[],5,0)</f>
        <v>0</v>
      </c>
      <c r="AF9000">
        <f t="shared" si="140"/>
        <v>12</v>
      </c>
    </row>
    <row r="9001" spans="1:32" x14ac:dyDescent="0.25">
      <c r="A9001">
        <v>109058</v>
      </c>
      <c r="B9001" t="s">
        <v>15139</v>
      </c>
      <c r="C9001" t="s">
        <v>75</v>
      </c>
      <c r="D9001">
        <v>0</v>
      </c>
      <c r="F9001" t="s">
        <v>10057</v>
      </c>
      <c r="G9001" t="s">
        <v>12980</v>
      </c>
      <c r="H9001" t="s">
        <v>15306</v>
      </c>
      <c r="I9001" t="s">
        <v>37</v>
      </c>
      <c r="J9001" t="s">
        <v>37</v>
      </c>
      <c r="K9001" t="s">
        <v>37</v>
      </c>
      <c r="L9001" t="s">
        <v>37</v>
      </c>
      <c r="M9001" t="s">
        <v>277</v>
      </c>
      <c r="N9001" t="s">
        <v>277</v>
      </c>
      <c r="O9001" t="s">
        <v>13659</v>
      </c>
      <c r="P9001" t="s">
        <v>15307</v>
      </c>
      <c r="Q9001" t="s">
        <v>15308</v>
      </c>
      <c r="R9001" t="s">
        <v>177</v>
      </c>
      <c r="S9001" t="s">
        <v>108</v>
      </c>
      <c r="T9001" t="s">
        <v>15309</v>
      </c>
      <c r="U9001" t="s">
        <v>15310</v>
      </c>
      <c r="V9001" t="s">
        <v>259</v>
      </c>
      <c r="X9001">
        <v>2</v>
      </c>
      <c r="Y9001">
        <v>0</v>
      </c>
      <c r="Z9001">
        <v>0</v>
      </c>
      <c r="AA9001">
        <v>0</v>
      </c>
      <c r="AB9001">
        <v>672114</v>
      </c>
      <c r="AC9001" t="s">
        <v>178</v>
      </c>
      <c r="AD9001" t="str">
        <f>+VLOOKUP(T9001,items!$A$2:$D$1255,4,0)</f>
        <v>FUNDA</v>
      </c>
      <c r="AE9001">
        <f>+VLOOKUP(T9001,Tabla1[],5,0)</f>
        <v>0</v>
      </c>
      <c r="AF9001">
        <f t="shared" si="140"/>
        <v>12</v>
      </c>
    </row>
    <row r="9002" spans="1:32" x14ac:dyDescent="0.25">
      <c r="A9002">
        <v>109058</v>
      </c>
      <c r="B9002" t="s">
        <v>15139</v>
      </c>
      <c r="C9002" t="s">
        <v>75</v>
      </c>
      <c r="D9002">
        <v>0</v>
      </c>
      <c r="F9002" t="s">
        <v>10057</v>
      </c>
      <c r="G9002" t="s">
        <v>12980</v>
      </c>
      <c r="H9002" t="s">
        <v>15306</v>
      </c>
      <c r="I9002" t="s">
        <v>37</v>
      </c>
      <c r="J9002" t="s">
        <v>37</v>
      </c>
      <c r="K9002" t="s">
        <v>37</v>
      </c>
      <c r="L9002" t="s">
        <v>37</v>
      </c>
      <c r="M9002" t="s">
        <v>277</v>
      </c>
      <c r="N9002" t="s">
        <v>277</v>
      </c>
      <c r="O9002" t="s">
        <v>13659</v>
      </c>
      <c r="P9002" t="s">
        <v>15307</v>
      </c>
      <c r="Q9002" t="s">
        <v>15308</v>
      </c>
      <c r="R9002" t="s">
        <v>177</v>
      </c>
      <c r="S9002" t="s">
        <v>108</v>
      </c>
      <c r="T9002" t="s">
        <v>15311</v>
      </c>
      <c r="U9002" t="s">
        <v>15312</v>
      </c>
      <c r="V9002" t="s">
        <v>259</v>
      </c>
      <c r="X9002">
        <v>1</v>
      </c>
      <c r="Y9002">
        <v>0</v>
      </c>
      <c r="Z9002">
        <v>0</v>
      </c>
      <c r="AA9002">
        <v>0</v>
      </c>
      <c r="AB9002">
        <v>293298</v>
      </c>
      <c r="AC9002" t="s">
        <v>178</v>
      </c>
      <c r="AD9002" t="str">
        <f>+VLOOKUP(T9002,items!$A$2:$D$1255,4,0)</f>
        <v>FUNDA</v>
      </c>
      <c r="AE9002">
        <f>+VLOOKUP(T9002,Tabla1[],5,0)</f>
        <v>0</v>
      </c>
      <c r="AF9002">
        <f t="shared" si="140"/>
        <v>12</v>
      </c>
    </row>
    <row r="9003" spans="1:32" x14ac:dyDescent="0.25">
      <c r="A9003">
        <v>109058</v>
      </c>
      <c r="B9003" t="s">
        <v>15139</v>
      </c>
      <c r="C9003" t="s">
        <v>75</v>
      </c>
      <c r="D9003">
        <v>0</v>
      </c>
      <c r="F9003" t="s">
        <v>10057</v>
      </c>
      <c r="G9003" t="s">
        <v>12980</v>
      </c>
      <c r="H9003" t="s">
        <v>15306</v>
      </c>
      <c r="I9003" t="s">
        <v>37</v>
      </c>
      <c r="J9003" t="s">
        <v>37</v>
      </c>
      <c r="K9003" t="s">
        <v>37</v>
      </c>
      <c r="L9003" t="s">
        <v>37</v>
      </c>
      <c r="M9003" t="s">
        <v>277</v>
      </c>
      <c r="N9003" t="s">
        <v>277</v>
      </c>
      <c r="O9003" t="s">
        <v>13659</v>
      </c>
      <c r="P9003" t="s">
        <v>15307</v>
      </c>
      <c r="Q9003" t="s">
        <v>15308</v>
      </c>
      <c r="R9003" t="s">
        <v>177</v>
      </c>
      <c r="S9003" t="s">
        <v>108</v>
      </c>
      <c r="T9003" t="s">
        <v>1815</v>
      </c>
      <c r="U9003" t="s">
        <v>1816</v>
      </c>
      <c r="X9003">
        <v>3</v>
      </c>
      <c r="Y9003">
        <v>0</v>
      </c>
      <c r="Z9003">
        <v>0</v>
      </c>
      <c r="AA9003">
        <v>0</v>
      </c>
      <c r="AB9003">
        <v>1539558</v>
      </c>
      <c r="AC9003" t="s">
        <v>178</v>
      </c>
      <c r="AD9003" t="str">
        <f>+VLOOKUP(T9003,items!$A$2:$D$1255,4,0)</f>
        <v>MUEBLES</v>
      </c>
      <c r="AE9003">
        <f>+VLOOKUP(T9003,Tabla1[],5,0)</f>
        <v>0</v>
      </c>
      <c r="AF9003">
        <f t="shared" si="140"/>
        <v>12</v>
      </c>
    </row>
    <row r="9004" spans="1:32" x14ac:dyDescent="0.25">
      <c r="A9004">
        <v>109058</v>
      </c>
      <c r="B9004" t="s">
        <v>15139</v>
      </c>
      <c r="C9004" t="s">
        <v>75</v>
      </c>
      <c r="D9004">
        <v>0</v>
      </c>
      <c r="F9004" t="s">
        <v>10057</v>
      </c>
      <c r="G9004" t="s">
        <v>12980</v>
      </c>
      <c r="H9004" t="s">
        <v>15306</v>
      </c>
      <c r="I9004" t="s">
        <v>37</v>
      </c>
      <c r="J9004" t="s">
        <v>37</v>
      </c>
      <c r="K9004" t="s">
        <v>37</v>
      </c>
      <c r="L9004" t="s">
        <v>37</v>
      </c>
      <c r="M9004" t="s">
        <v>277</v>
      </c>
      <c r="N9004" t="s">
        <v>277</v>
      </c>
      <c r="O9004" t="s">
        <v>13659</v>
      </c>
      <c r="P9004" t="s">
        <v>15307</v>
      </c>
      <c r="Q9004" t="s">
        <v>15308</v>
      </c>
      <c r="R9004" t="s">
        <v>177</v>
      </c>
      <c r="S9004" t="s">
        <v>108</v>
      </c>
      <c r="T9004" t="s">
        <v>15313</v>
      </c>
      <c r="U9004" t="s">
        <v>15314</v>
      </c>
      <c r="V9004" t="s">
        <v>259</v>
      </c>
      <c r="X9004">
        <v>1</v>
      </c>
      <c r="Y9004">
        <v>0</v>
      </c>
      <c r="Z9004">
        <v>0</v>
      </c>
      <c r="AA9004">
        <v>0</v>
      </c>
      <c r="AB9004">
        <v>246486</v>
      </c>
      <c r="AC9004" t="s">
        <v>178</v>
      </c>
      <c r="AD9004" t="str">
        <f>+VLOOKUP(T9004,items!$A$2:$D$1255,4,0)</f>
        <v>FUNDA</v>
      </c>
      <c r="AE9004">
        <f>+VLOOKUP(T9004,Tabla1[],5,0)</f>
        <v>0</v>
      </c>
      <c r="AF9004">
        <f t="shared" si="140"/>
        <v>12</v>
      </c>
    </row>
    <row r="9005" spans="1:32" x14ac:dyDescent="0.25">
      <c r="A9005">
        <v>109058</v>
      </c>
      <c r="B9005" t="s">
        <v>15139</v>
      </c>
      <c r="C9005" t="s">
        <v>75</v>
      </c>
      <c r="D9005">
        <v>0</v>
      </c>
      <c r="F9005" t="s">
        <v>10057</v>
      </c>
      <c r="G9005" t="s">
        <v>12980</v>
      </c>
      <c r="H9005" t="s">
        <v>15306</v>
      </c>
      <c r="I9005" t="s">
        <v>37</v>
      </c>
      <c r="J9005" t="s">
        <v>37</v>
      </c>
      <c r="K9005" t="s">
        <v>37</v>
      </c>
      <c r="L9005" t="s">
        <v>37</v>
      </c>
      <c r="M9005" t="s">
        <v>277</v>
      </c>
      <c r="N9005" t="s">
        <v>277</v>
      </c>
      <c r="O9005" t="s">
        <v>13659</v>
      </c>
      <c r="P9005" t="s">
        <v>15307</v>
      </c>
      <c r="Q9005" t="s">
        <v>15308</v>
      </c>
      <c r="R9005" t="s">
        <v>177</v>
      </c>
      <c r="S9005" t="s">
        <v>108</v>
      </c>
      <c r="T9005" t="s">
        <v>7811</v>
      </c>
      <c r="U9005" t="s">
        <v>7812</v>
      </c>
      <c r="V9005" t="s">
        <v>259</v>
      </c>
      <c r="X9005">
        <v>2</v>
      </c>
      <c r="Y9005">
        <v>0</v>
      </c>
      <c r="Z9005">
        <v>0</v>
      </c>
      <c r="AA9005">
        <v>0</v>
      </c>
      <c r="AB9005">
        <v>266806</v>
      </c>
      <c r="AC9005" t="s">
        <v>178</v>
      </c>
      <c r="AD9005" t="str">
        <f>+VLOOKUP(T9005,items!$A$2:$D$1255,4,0)</f>
        <v>FUNDA</v>
      </c>
      <c r="AE9005">
        <f>+VLOOKUP(T9005,Tabla1[],5,0)</f>
        <v>0</v>
      </c>
      <c r="AF9005">
        <f t="shared" si="140"/>
        <v>12</v>
      </c>
    </row>
    <row r="9006" spans="1:32" x14ac:dyDescent="0.25">
      <c r="A9006">
        <v>109058</v>
      </c>
      <c r="B9006" t="s">
        <v>15139</v>
      </c>
      <c r="C9006" t="s">
        <v>75</v>
      </c>
      <c r="D9006">
        <v>0</v>
      </c>
      <c r="F9006" t="s">
        <v>10057</v>
      </c>
      <c r="G9006" t="s">
        <v>12980</v>
      </c>
      <c r="H9006" t="s">
        <v>15306</v>
      </c>
      <c r="I9006" t="s">
        <v>37</v>
      </c>
      <c r="J9006" t="s">
        <v>37</v>
      </c>
      <c r="K9006" t="s">
        <v>37</v>
      </c>
      <c r="L9006" t="s">
        <v>37</v>
      </c>
      <c r="M9006" t="s">
        <v>277</v>
      </c>
      <c r="N9006" t="s">
        <v>277</v>
      </c>
      <c r="O9006" t="s">
        <v>13659</v>
      </c>
      <c r="P9006" t="s">
        <v>15307</v>
      </c>
      <c r="Q9006" t="s">
        <v>15308</v>
      </c>
      <c r="R9006" t="s">
        <v>177</v>
      </c>
      <c r="S9006" t="s">
        <v>108</v>
      </c>
      <c r="T9006" t="s">
        <v>5090</v>
      </c>
      <c r="U9006" t="s">
        <v>5091</v>
      </c>
      <c r="V9006" t="s">
        <v>259</v>
      </c>
      <c r="X9006">
        <v>2</v>
      </c>
      <c r="Y9006">
        <v>0</v>
      </c>
      <c r="Z9006">
        <v>0</v>
      </c>
      <c r="AA9006">
        <v>0</v>
      </c>
      <c r="AB9006">
        <v>546004</v>
      </c>
      <c r="AC9006" t="s">
        <v>178</v>
      </c>
      <c r="AD9006" t="str">
        <f>+VLOOKUP(T9006,items!$A$2:$D$1255,4,0)</f>
        <v>FUNDA</v>
      </c>
      <c r="AE9006">
        <f>+VLOOKUP(T9006,Tabla1[],5,0)</f>
        <v>0</v>
      </c>
      <c r="AF9006">
        <f t="shared" si="140"/>
        <v>12</v>
      </c>
    </row>
    <row r="9007" spans="1:32" x14ac:dyDescent="0.25">
      <c r="A9007">
        <v>109058</v>
      </c>
      <c r="B9007" t="s">
        <v>15139</v>
      </c>
      <c r="C9007" t="s">
        <v>75</v>
      </c>
      <c r="D9007">
        <v>0</v>
      </c>
      <c r="F9007" t="s">
        <v>10057</v>
      </c>
      <c r="G9007" t="s">
        <v>12980</v>
      </c>
      <c r="H9007" t="s">
        <v>15306</v>
      </c>
      <c r="I9007" t="s">
        <v>37</v>
      </c>
      <c r="J9007" t="s">
        <v>37</v>
      </c>
      <c r="K9007" t="s">
        <v>37</v>
      </c>
      <c r="L9007" t="s">
        <v>37</v>
      </c>
      <c r="M9007" t="s">
        <v>277</v>
      </c>
      <c r="N9007" t="s">
        <v>277</v>
      </c>
      <c r="O9007" t="s">
        <v>13659</v>
      </c>
      <c r="P9007" t="s">
        <v>15307</v>
      </c>
      <c r="Q9007" t="s">
        <v>15308</v>
      </c>
      <c r="R9007" t="s">
        <v>177</v>
      </c>
      <c r="S9007" t="s">
        <v>108</v>
      </c>
      <c r="T9007" t="s">
        <v>15315</v>
      </c>
      <c r="U9007" t="s">
        <v>15316</v>
      </c>
      <c r="V9007" t="s">
        <v>259</v>
      </c>
      <c r="X9007">
        <v>2</v>
      </c>
      <c r="Y9007">
        <v>0</v>
      </c>
      <c r="Z9007">
        <v>0</v>
      </c>
      <c r="AA9007">
        <v>0</v>
      </c>
      <c r="AB9007">
        <v>377812</v>
      </c>
      <c r="AC9007" t="s">
        <v>178</v>
      </c>
      <c r="AD9007" t="str">
        <f>+VLOOKUP(T9007,items!$A$2:$D$1255,4,0)</f>
        <v>FUNDA</v>
      </c>
      <c r="AE9007">
        <f>+VLOOKUP(T9007,Tabla1[],5,0)</f>
        <v>0</v>
      </c>
      <c r="AF9007">
        <f t="shared" si="140"/>
        <v>12</v>
      </c>
    </row>
    <row r="9008" spans="1:32" x14ac:dyDescent="0.25">
      <c r="A9008">
        <v>109058</v>
      </c>
      <c r="B9008" t="s">
        <v>15139</v>
      </c>
      <c r="C9008" t="s">
        <v>75</v>
      </c>
      <c r="D9008">
        <v>0</v>
      </c>
      <c r="F9008" t="s">
        <v>10057</v>
      </c>
      <c r="G9008" t="s">
        <v>12980</v>
      </c>
      <c r="H9008" t="s">
        <v>15306</v>
      </c>
      <c r="I9008" t="s">
        <v>37</v>
      </c>
      <c r="J9008" t="s">
        <v>37</v>
      </c>
      <c r="K9008" t="s">
        <v>37</v>
      </c>
      <c r="L9008" t="s">
        <v>37</v>
      </c>
      <c r="M9008" t="s">
        <v>277</v>
      </c>
      <c r="N9008" t="s">
        <v>277</v>
      </c>
      <c r="O9008" t="s">
        <v>13659</v>
      </c>
      <c r="P9008" t="s">
        <v>15307</v>
      </c>
      <c r="Q9008" t="s">
        <v>15308</v>
      </c>
      <c r="R9008" t="s">
        <v>177</v>
      </c>
      <c r="S9008" t="s">
        <v>108</v>
      </c>
      <c r="T9008" t="s">
        <v>2288</v>
      </c>
      <c r="U9008" t="s">
        <v>2289</v>
      </c>
      <c r="V9008" t="s">
        <v>166</v>
      </c>
      <c r="X9008">
        <v>1</v>
      </c>
      <c r="Y9008">
        <v>0</v>
      </c>
      <c r="Z9008">
        <v>0</v>
      </c>
      <c r="AA9008">
        <v>0</v>
      </c>
      <c r="AB9008">
        <v>8417387</v>
      </c>
      <c r="AC9008" t="s">
        <v>178</v>
      </c>
      <c r="AD9008">
        <f>+VLOOKUP(T9008,items!$A$2:$D$1255,4,0)</f>
        <v>0</v>
      </c>
      <c r="AE9008">
        <f>+VLOOKUP(T9008,Tabla1[],5,0)</f>
        <v>0</v>
      </c>
      <c r="AF9008">
        <f t="shared" si="140"/>
        <v>12</v>
      </c>
    </row>
    <row r="9009" spans="1:32" x14ac:dyDescent="0.25">
      <c r="A9009">
        <v>109058</v>
      </c>
      <c r="B9009" t="s">
        <v>15139</v>
      </c>
      <c r="C9009" t="s">
        <v>75</v>
      </c>
      <c r="D9009">
        <v>0</v>
      </c>
      <c r="F9009" t="s">
        <v>10057</v>
      </c>
      <c r="G9009" t="s">
        <v>12980</v>
      </c>
      <c r="H9009" t="s">
        <v>15306</v>
      </c>
      <c r="I9009" t="s">
        <v>37</v>
      </c>
      <c r="J9009" t="s">
        <v>37</v>
      </c>
      <c r="K9009" t="s">
        <v>37</v>
      </c>
      <c r="L9009" t="s">
        <v>37</v>
      </c>
      <c r="M9009" t="s">
        <v>277</v>
      </c>
      <c r="N9009" t="s">
        <v>277</v>
      </c>
      <c r="O9009" t="s">
        <v>13659</v>
      </c>
      <c r="P9009" t="s">
        <v>15307</v>
      </c>
      <c r="Q9009" t="s">
        <v>15308</v>
      </c>
      <c r="R9009" t="s">
        <v>177</v>
      </c>
      <c r="S9009" t="s">
        <v>108</v>
      </c>
      <c r="T9009" t="s">
        <v>12591</v>
      </c>
      <c r="U9009" t="s">
        <v>12592</v>
      </c>
      <c r="V9009" t="s">
        <v>166</v>
      </c>
      <c r="X9009">
        <v>1</v>
      </c>
      <c r="Y9009">
        <v>0</v>
      </c>
      <c r="Z9009">
        <v>0</v>
      </c>
      <c r="AA9009">
        <v>0</v>
      </c>
      <c r="AB9009">
        <v>1695861</v>
      </c>
      <c r="AC9009" t="s">
        <v>178</v>
      </c>
      <c r="AD9009">
        <f>+VLOOKUP(T9009,items!$A$2:$D$1255,4,0)</f>
        <v>0</v>
      </c>
      <c r="AE9009">
        <f>+VLOOKUP(T9009,Tabla1[],5,0)</f>
        <v>0</v>
      </c>
      <c r="AF9009">
        <f t="shared" si="140"/>
        <v>12</v>
      </c>
    </row>
    <row r="9010" spans="1:32" x14ac:dyDescent="0.25">
      <c r="A9010">
        <v>109058</v>
      </c>
      <c r="B9010" t="s">
        <v>15139</v>
      </c>
      <c r="C9010" t="s">
        <v>75</v>
      </c>
      <c r="D9010">
        <v>0</v>
      </c>
      <c r="F9010" t="s">
        <v>10057</v>
      </c>
      <c r="G9010" t="s">
        <v>12980</v>
      </c>
      <c r="H9010" t="s">
        <v>15306</v>
      </c>
      <c r="I9010" t="s">
        <v>37</v>
      </c>
      <c r="J9010" t="s">
        <v>37</v>
      </c>
      <c r="K9010" t="s">
        <v>37</v>
      </c>
      <c r="L9010" t="s">
        <v>37</v>
      </c>
      <c r="M9010" t="s">
        <v>277</v>
      </c>
      <c r="N9010" t="s">
        <v>277</v>
      </c>
      <c r="O9010" t="s">
        <v>13659</v>
      </c>
      <c r="P9010" t="s">
        <v>15307</v>
      </c>
      <c r="Q9010" t="s">
        <v>15308</v>
      </c>
      <c r="R9010" t="s">
        <v>177</v>
      </c>
      <c r="S9010" t="s">
        <v>108</v>
      </c>
      <c r="T9010" t="s">
        <v>15317</v>
      </c>
      <c r="U9010" t="s">
        <v>15318</v>
      </c>
      <c r="V9010" t="s">
        <v>259</v>
      </c>
      <c r="X9010">
        <v>2</v>
      </c>
      <c r="Y9010">
        <v>0</v>
      </c>
      <c r="Z9010">
        <v>0</v>
      </c>
      <c r="AA9010">
        <v>0</v>
      </c>
      <c r="AB9010">
        <v>359884</v>
      </c>
      <c r="AC9010" t="s">
        <v>178</v>
      </c>
      <c r="AD9010" t="str">
        <f>+VLOOKUP(T9010,items!$A$2:$D$1255,4,0)</f>
        <v>FUNDA</v>
      </c>
      <c r="AE9010">
        <f>+VLOOKUP(T9010,Tabla1[],5,0)</f>
        <v>0</v>
      </c>
      <c r="AF9010">
        <f t="shared" si="140"/>
        <v>12</v>
      </c>
    </row>
    <row r="9011" spans="1:32" x14ac:dyDescent="0.25">
      <c r="A9011">
        <v>109058</v>
      </c>
      <c r="B9011" t="s">
        <v>15139</v>
      </c>
      <c r="C9011" t="s">
        <v>75</v>
      </c>
      <c r="D9011">
        <v>0</v>
      </c>
      <c r="F9011" t="s">
        <v>10057</v>
      </c>
      <c r="G9011" t="s">
        <v>12980</v>
      </c>
      <c r="H9011" t="s">
        <v>15306</v>
      </c>
      <c r="I9011" t="s">
        <v>37</v>
      </c>
      <c r="J9011" t="s">
        <v>37</v>
      </c>
      <c r="K9011" t="s">
        <v>37</v>
      </c>
      <c r="L9011" t="s">
        <v>37</v>
      </c>
      <c r="M9011" t="s">
        <v>277</v>
      </c>
      <c r="N9011" t="s">
        <v>277</v>
      </c>
      <c r="O9011" t="s">
        <v>13659</v>
      </c>
      <c r="P9011" t="s">
        <v>15307</v>
      </c>
      <c r="Q9011" t="s">
        <v>15308</v>
      </c>
      <c r="R9011" t="s">
        <v>177</v>
      </c>
      <c r="S9011" t="s">
        <v>108</v>
      </c>
      <c r="T9011" t="s">
        <v>5094</v>
      </c>
      <c r="U9011" t="s">
        <v>5095</v>
      </c>
      <c r="V9011" t="s">
        <v>259</v>
      </c>
      <c r="X9011">
        <v>4</v>
      </c>
      <c r="Y9011">
        <v>0</v>
      </c>
      <c r="Z9011">
        <v>0</v>
      </c>
      <c r="AA9011">
        <v>0</v>
      </c>
      <c r="AB9011">
        <v>1045296</v>
      </c>
      <c r="AC9011" t="s">
        <v>178</v>
      </c>
      <c r="AD9011" t="str">
        <f>+VLOOKUP(T9011,items!$A$2:$D$1255,4,0)</f>
        <v>FUNDA</v>
      </c>
      <c r="AE9011">
        <f>+VLOOKUP(T9011,Tabla1[],5,0)</f>
        <v>0</v>
      </c>
      <c r="AF9011">
        <f t="shared" si="140"/>
        <v>12</v>
      </c>
    </row>
    <row r="9012" spans="1:32" x14ac:dyDescent="0.25">
      <c r="A9012">
        <v>109058</v>
      </c>
      <c r="B9012" t="s">
        <v>15139</v>
      </c>
      <c r="C9012" t="s">
        <v>75</v>
      </c>
      <c r="D9012">
        <v>0</v>
      </c>
      <c r="F9012" t="s">
        <v>10057</v>
      </c>
      <c r="G9012" t="s">
        <v>12980</v>
      </c>
      <c r="H9012" t="s">
        <v>15306</v>
      </c>
      <c r="I9012" t="s">
        <v>37</v>
      </c>
      <c r="J9012" t="s">
        <v>37</v>
      </c>
      <c r="K9012" t="s">
        <v>37</v>
      </c>
      <c r="L9012" t="s">
        <v>37</v>
      </c>
      <c r="M9012" t="s">
        <v>277</v>
      </c>
      <c r="N9012" t="s">
        <v>277</v>
      </c>
      <c r="O9012" t="s">
        <v>13659</v>
      </c>
      <c r="P9012" t="s">
        <v>15307</v>
      </c>
      <c r="Q9012" t="s">
        <v>15308</v>
      </c>
      <c r="R9012" t="s">
        <v>177</v>
      </c>
      <c r="S9012" t="s">
        <v>108</v>
      </c>
      <c r="T9012" t="s">
        <v>377</v>
      </c>
      <c r="U9012" t="s">
        <v>378</v>
      </c>
      <c r="X9012">
        <v>8</v>
      </c>
      <c r="Y9012">
        <v>0</v>
      </c>
      <c r="Z9012">
        <v>0</v>
      </c>
      <c r="AA9012">
        <v>0</v>
      </c>
      <c r="AB9012">
        <v>2016000</v>
      </c>
      <c r="AC9012" t="s">
        <v>178</v>
      </c>
      <c r="AD9012">
        <f>+VLOOKUP(T9012,items!$A$2:$D$1255,4,0)</f>
        <v>0</v>
      </c>
      <c r="AE9012">
        <f>+VLOOKUP(T9012,Tabla1[],5,0)</f>
        <v>0</v>
      </c>
      <c r="AF9012">
        <f t="shared" si="140"/>
        <v>12</v>
      </c>
    </row>
    <row r="9013" spans="1:32" x14ac:dyDescent="0.25">
      <c r="A9013">
        <v>109058</v>
      </c>
      <c r="B9013" t="s">
        <v>15139</v>
      </c>
      <c r="C9013" t="s">
        <v>75</v>
      </c>
      <c r="D9013">
        <v>0</v>
      </c>
      <c r="F9013" t="s">
        <v>10057</v>
      </c>
      <c r="G9013" t="s">
        <v>12980</v>
      </c>
      <c r="H9013" t="s">
        <v>15306</v>
      </c>
      <c r="I9013" t="s">
        <v>37</v>
      </c>
      <c r="J9013" t="s">
        <v>37</v>
      </c>
      <c r="K9013" t="s">
        <v>37</v>
      </c>
      <c r="L9013" t="s">
        <v>37</v>
      </c>
      <c r="M9013" t="s">
        <v>277</v>
      </c>
      <c r="N9013" t="s">
        <v>277</v>
      </c>
      <c r="O9013" t="s">
        <v>13659</v>
      </c>
      <c r="P9013" t="s">
        <v>15307</v>
      </c>
      <c r="Q9013" t="s">
        <v>15308</v>
      </c>
      <c r="R9013" t="s">
        <v>177</v>
      </c>
      <c r="S9013" t="s">
        <v>108</v>
      </c>
      <c r="T9013" t="s">
        <v>215</v>
      </c>
      <c r="U9013" t="s">
        <v>216</v>
      </c>
      <c r="X9013">
        <v>1</v>
      </c>
      <c r="Y9013">
        <v>0</v>
      </c>
      <c r="Z9013">
        <v>0</v>
      </c>
      <c r="AA9013">
        <v>0</v>
      </c>
      <c r="AB9013">
        <v>405000</v>
      </c>
      <c r="AC9013" t="s">
        <v>178</v>
      </c>
      <c r="AD9013">
        <f>+VLOOKUP(T9013,items!$A$2:$D$1255,4,0)</f>
        <v>0</v>
      </c>
      <c r="AE9013">
        <f>+VLOOKUP(T9013,Tabla1[],5,0)</f>
        <v>0</v>
      </c>
      <c r="AF9013">
        <f t="shared" si="140"/>
        <v>12</v>
      </c>
    </row>
    <row r="9014" spans="1:32" x14ac:dyDescent="0.25">
      <c r="A9014">
        <v>109058</v>
      </c>
      <c r="B9014" t="s">
        <v>15139</v>
      </c>
      <c r="C9014" t="s">
        <v>75</v>
      </c>
      <c r="D9014">
        <v>0</v>
      </c>
      <c r="F9014" t="s">
        <v>10057</v>
      </c>
      <c r="G9014" t="s">
        <v>12980</v>
      </c>
      <c r="H9014" t="s">
        <v>15306</v>
      </c>
      <c r="I9014" t="s">
        <v>37</v>
      </c>
      <c r="J9014" t="s">
        <v>37</v>
      </c>
      <c r="K9014" t="s">
        <v>37</v>
      </c>
      <c r="L9014" t="s">
        <v>37</v>
      </c>
      <c r="M9014" t="s">
        <v>277</v>
      </c>
      <c r="N9014" t="s">
        <v>277</v>
      </c>
      <c r="O9014" t="s">
        <v>13659</v>
      </c>
      <c r="P9014" t="s">
        <v>15307</v>
      </c>
      <c r="Q9014" t="s">
        <v>15308</v>
      </c>
      <c r="R9014" t="s">
        <v>177</v>
      </c>
      <c r="S9014" t="s">
        <v>108</v>
      </c>
      <c r="T9014" t="s">
        <v>217</v>
      </c>
      <c r="U9014" t="s">
        <v>218</v>
      </c>
      <c r="X9014">
        <v>1</v>
      </c>
      <c r="Y9014">
        <v>0</v>
      </c>
      <c r="Z9014">
        <v>0</v>
      </c>
      <c r="AA9014">
        <v>0</v>
      </c>
      <c r="AB9014">
        <v>1012500</v>
      </c>
      <c r="AC9014" t="s">
        <v>178</v>
      </c>
      <c r="AD9014">
        <f>+VLOOKUP(T9014,items!$A$2:$D$1255,4,0)</f>
        <v>0</v>
      </c>
      <c r="AE9014">
        <f>+VLOOKUP(T9014,Tabla1[],5,0)</f>
        <v>0</v>
      </c>
      <c r="AF9014">
        <f t="shared" si="140"/>
        <v>12</v>
      </c>
    </row>
    <row r="9015" spans="1:32" x14ac:dyDescent="0.25">
      <c r="A9015">
        <v>109058</v>
      </c>
      <c r="B9015" t="s">
        <v>15139</v>
      </c>
      <c r="C9015" t="s">
        <v>75</v>
      </c>
      <c r="D9015">
        <v>0</v>
      </c>
      <c r="F9015" t="s">
        <v>10057</v>
      </c>
      <c r="G9015" t="s">
        <v>12980</v>
      </c>
      <c r="H9015" t="s">
        <v>15306</v>
      </c>
      <c r="I9015" t="s">
        <v>37</v>
      </c>
      <c r="J9015" t="s">
        <v>37</v>
      </c>
      <c r="K9015" t="s">
        <v>37</v>
      </c>
      <c r="L9015" t="s">
        <v>37</v>
      </c>
      <c r="M9015" t="s">
        <v>277</v>
      </c>
      <c r="N9015" t="s">
        <v>277</v>
      </c>
      <c r="O9015" t="s">
        <v>13659</v>
      </c>
      <c r="P9015" t="s">
        <v>15307</v>
      </c>
      <c r="Q9015" t="s">
        <v>15308</v>
      </c>
      <c r="R9015" t="s">
        <v>177</v>
      </c>
      <c r="S9015" t="s">
        <v>108</v>
      </c>
      <c r="T9015" t="s">
        <v>219</v>
      </c>
      <c r="U9015" t="s">
        <v>220</v>
      </c>
      <c r="X9015">
        <v>5</v>
      </c>
      <c r="Y9015">
        <v>0</v>
      </c>
      <c r="Z9015">
        <v>0</v>
      </c>
      <c r="AA9015">
        <v>0</v>
      </c>
      <c r="AB9015">
        <v>1579500</v>
      </c>
      <c r="AC9015" t="s">
        <v>178</v>
      </c>
      <c r="AD9015">
        <f>+VLOOKUP(T9015,items!$A$2:$D$1255,4,0)</f>
        <v>0</v>
      </c>
      <c r="AE9015">
        <f>+VLOOKUP(T9015,Tabla1[],5,0)</f>
        <v>0</v>
      </c>
      <c r="AF9015">
        <f t="shared" si="140"/>
        <v>12</v>
      </c>
    </row>
    <row r="9016" spans="1:32" x14ac:dyDescent="0.25">
      <c r="A9016">
        <v>109058</v>
      </c>
      <c r="B9016" t="s">
        <v>15139</v>
      </c>
      <c r="C9016" t="s">
        <v>75</v>
      </c>
      <c r="D9016">
        <v>0</v>
      </c>
      <c r="F9016" t="s">
        <v>10057</v>
      </c>
      <c r="G9016" t="s">
        <v>12980</v>
      </c>
      <c r="H9016" t="s">
        <v>15306</v>
      </c>
      <c r="I9016" t="s">
        <v>37</v>
      </c>
      <c r="J9016" t="s">
        <v>37</v>
      </c>
      <c r="K9016" t="s">
        <v>37</v>
      </c>
      <c r="L9016" t="s">
        <v>37</v>
      </c>
      <c r="M9016" t="s">
        <v>277</v>
      </c>
      <c r="N9016" t="s">
        <v>277</v>
      </c>
      <c r="O9016" t="s">
        <v>13659</v>
      </c>
      <c r="P9016" t="s">
        <v>15307</v>
      </c>
      <c r="Q9016" t="s">
        <v>15308</v>
      </c>
      <c r="R9016" t="s">
        <v>177</v>
      </c>
      <c r="S9016" t="s">
        <v>108</v>
      </c>
      <c r="T9016" t="s">
        <v>219</v>
      </c>
      <c r="U9016" t="s">
        <v>220</v>
      </c>
      <c r="X9016">
        <v>3</v>
      </c>
      <c r="Y9016">
        <v>0</v>
      </c>
      <c r="Z9016">
        <v>0</v>
      </c>
      <c r="AA9016">
        <v>0</v>
      </c>
      <c r="AB9016">
        <v>1258200</v>
      </c>
      <c r="AC9016" t="s">
        <v>178</v>
      </c>
      <c r="AD9016">
        <f>+VLOOKUP(T9016,items!$A$2:$D$1255,4,0)</f>
        <v>0</v>
      </c>
      <c r="AE9016">
        <f>+VLOOKUP(T9016,Tabla1[],5,0)</f>
        <v>0</v>
      </c>
      <c r="AF9016">
        <f t="shared" si="140"/>
        <v>12</v>
      </c>
    </row>
    <row r="9017" spans="1:32" x14ac:dyDescent="0.25">
      <c r="A9017">
        <v>109064</v>
      </c>
      <c r="B9017" t="s">
        <v>13534</v>
      </c>
      <c r="C9017" t="s">
        <v>33</v>
      </c>
      <c r="D9017">
        <v>0</v>
      </c>
      <c r="F9017" t="s">
        <v>3355</v>
      </c>
      <c r="G9017" t="s">
        <v>375</v>
      </c>
      <c r="H9017" t="s">
        <v>15319</v>
      </c>
      <c r="I9017" t="s">
        <v>15320</v>
      </c>
      <c r="J9017" t="s">
        <v>15321</v>
      </c>
      <c r="K9017" t="s">
        <v>37</v>
      </c>
      <c r="L9017" t="s">
        <v>37</v>
      </c>
      <c r="M9017" t="s">
        <v>12871</v>
      </c>
      <c r="N9017" t="s">
        <v>13985</v>
      </c>
      <c r="O9017" t="s">
        <v>10706</v>
      </c>
      <c r="P9017" t="s">
        <v>11463</v>
      </c>
      <c r="Q9017" t="s">
        <v>13477</v>
      </c>
      <c r="R9017" t="s">
        <v>11492</v>
      </c>
      <c r="S9017" t="s">
        <v>88</v>
      </c>
      <c r="T9017" t="s">
        <v>3187</v>
      </c>
      <c r="U9017" t="s">
        <v>3875</v>
      </c>
      <c r="V9017" t="s">
        <v>1576</v>
      </c>
      <c r="X9017">
        <v>10</v>
      </c>
      <c r="Y9017">
        <v>3900</v>
      </c>
      <c r="Z9017">
        <v>0</v>
      </c>
      <c r="AA9017">
        <v>1400</v>
      </c>
      <c r="AB9017">
        <v>15000000</v>
      </c>
      <c r="AC9017" t="s">
        <v>47</v>
      </c>
      <c r="AD9017">
        <f>+VLOOKUP(T9017,items!$A$2:$D$1255,4,0)</f>
        <v>0</v>
      </c>
      <c r="AE9017">
        <f>+VLOOKUP(T9017,Tabla1[],5,0)</f>
        <v>0</v>
      </c>
      <c r="AF9017">
        <f t="shared" si="140"/>
        <v>11</v>
      </c>
    </row>
    <row r="9018" spans="1:32" x14ac:dyDescent="0.25">
      <c r="A9018">
        <v>109064</v>
      </c>
      <c r="B9018" t="s">
        <v>13534</v>
      </c>
      <c r="C9018" t="s">
        <v>33</v>
      </c>
      <c r="D9018">
        <v>0</v>
      </c>
      <c r="F9018" t="s">
        <v>3355</v>
      </c>
      <c r="G9018" t="s">
        <v>375</v>
      </c>
      <c r="H9018" t="s">
        <v>15319</v>
      </c>
      <c r="I9018" t="s">
        <v>15320</v>
      </c>
      <c r="J9018" t="s">
        <v>15321</v>
      </c>
      <c r="K9018" t="s">
        <v>37</v>
      </c>
      <c r="L9018" t="s">
        <v>37</v>
      </c>
      <c r="M9018" t="s">
        <v>12871</v>
      </c>
      <c r="N9018" t="s">
        <v>13985</v>
      </c>
      <c r="O9018" t="s">
        <v>10706</v>
      </c>
      <c r="P9018" t="s">
        <v>11463</v>
      </c>
      <c r="Q9018" t="s">
        <v>13477</v>
      </c>
      <c r="R9018" t="s">
        <v>11492</v>
      </c>
      <c r="S9018" t="s">
        <v>88</v>
      </c>
      <c r="T9018" t="s">
        <v>392</v>
      </c>
      <c r="U9018" t="s">
        <v>393</v>
      </c>
      <c r="X9018">
        <v>1</v>
      </c>
      <c r="Y9018">
        <v>0</v>
      </c>
      <c r="Z9018">
        <v>0</v>
      </c>
      <c r="AA9018">
        <v>0</v>
      </c>
      <c r="AB9018">
        <v>3000000</v>
      </c>
      <c r="AC9018" t="s">
        <v>47</v>
      </c>
      <c r="AD9018" t="e">
        <f>+VLOOKUP(T9018,items!$A$2:$D$1255,4,0)</f>
        <v>#N/A</v>
      </c>
      <c r="AE9018" t="e">
        <f>+VLOOKUP(T9018,Tabla1[],5,0)</f>
        <v>#N/A</v>
      </c>
      <c r="AF9018">
        <f t="shared" si="140"/>
        <v>11</v>
      </c>
    </row>
    <row r="9019" spans="1:32" x14ac:dyDescent="0.25">
      <c r="A9019">
        <v>109074</v>
      </c>
      <c r="B9019" t="s">
        <v>15322</v>
      </c>
      <c r="C9019" t="s">
        <v>75</v>
      </c>
      <c r="D9019">
        <v>0</v>
      </c>
      <c r="F9019" t="s">
        <v>3355</v>
      </c>
      <c r="G9019" t="s">
        <v>3355</v>
      </c>
      <c r="H9019" t="s">
        <v>15323</v>
      </c>
      <c r="I9019" t="s">
        <v>15324</v>
      </c>
      <c r="J9019" t="s">
        <v>37</v>
      </c>
      <c r="K9019" t="s">
        <v>37</v>
      </c>
      <c r="L9019" t="s">
        <v>37</v>
      </c>
      <c r="M9019" t="s">
        <v>171</v>
      </c>
      <c r="N9019" t="s">
        <v>13927</v>
      </c>
      <c r="O9019" t="s">
        <v>12817</v>
      </c>
      <c r="P9019" t="s">
        <v>12872</v>
      </c>
      <c r="Q9019" t="s">
        <v>10707</v>
      </c>
      <c r="R9019" t="s">
        <v>11774</v>
      </c>
      <c r="S9019" t="s">
        <v>44</v>
      </c>
      <c r="T9019" t="s">
        <v>429</v>
      </c>
      <c r="U9019" t="s">
        <v>430</v>
      </c>
      <c r="X9019">
        <v>3</v>
      </c>
      <c r="Y9019">
        <v>0</v>
      </c>
      <c r="Z9019">
        <v>0</v>
      </c>
      <c r="AA9019">
        <v>0</v>
      </c>
      <c r="AB9019">
        <v>849000</v>
      </c>
      <c r="AC9019" t="s">
        <v>3553</v>
      </c>
      <c r="AD9019">
        <f>+VLOOKUP(T9019,items!$A$2:$D$1255,4,0)</f>
        <v>0</v>
      </c>
      <c r="AE9019">
        <f>+VLOOKUP(T9019,Tabla1[],5,0)</f>
        <v>0</v>
      </c>
      <c r="AF9019">
        <f t="shared" si="140"/>
        <v>11</v>
      </c>
    </row>
    <row r="9020" spans="1:32" x14ac:dyDescent="0.25">
      <c r="A9020">
        <v>109074</v>
      </c>
      <c r="B9020" t="s">
        <v>15322</v>
      </c>
      <c r="C9020" t="s">
        <v>75</v>
      </c>
      <c r="D9020">
        <v>0</v>
      </c>
      <c r="F9020" t="s">
        <v>3355</v>
      </c>
      <c r="G9020" t="s">
        <v>3355</v>
      </c>
      <c r="H9020" t="s">
        <v>15323</v>
      </c>
      <c r="I9020" t="s">
        <v>15324</v>
      </c>
      <c r="J9020" t="s">
        <v>37</v>
      </c>
      <c r="K9020" t="s">
        <v>37</v>
      </c>
      <c r="L9020" t="s">
        <v>37</v>
      </c>
      <c r="M9020" t="s">
        <v>171</v>
      </c>
      <c r="N9020" t="s">
        <v>13927</v>
      </c>
      <c r="O9020" t="s">
        <v>12817</v>
      </c>
      <c r="P9020" t="s">
        <v>12872</v>
      </c>
      <c r="Q9020" t="s">
        <v>10707</v>
      </c>
      <c r="R9020" t="s">
        <v>11774</v>
      </c>
      <c r="S9020" t="s">
        <v>44</v>
      </c>
      <c r="T9020" t="s">
        <v>7509</v>
      </c>
      <c r="U9020" t="s">
        <v>9780</v>
      </c>
      <c r="X9020">
        <v>3</v>
      </c>
      <c r="Y9020">
        <v>0</v>
      </c>
      <c r="Z9020">
        <v>0</v>
      </c>
      <c r="AA9020">
        <v>0</v>
      </c>
      <c r="AB9020">
        <v>300000</v>
      </c>
      <c r="AC9020" t="s">
        <v>3553</v>
      </c>
      <c r="AD9020">
        <f>+VLOOKUP(T9020,items!$A$2:$D$1255,4,0)</f>
        <v>0</v>
      </c>
      <c r="AE9020">
        <f>+VLOOKUP(T9020,Tabla1[],5,0)</f>
        <v>0</v>
      </c>
      <c r="AF9020">
        <f t="shared" si="140"/>
        <v>11</v>
      </c>
    </row>
    <row r="9021" spans="1:32" x14ac:dyDescent="0.25">
      <c r="A9021">
        <v>109074</v>
      </c>
      <c r="B9021" t="s">
        <v>15322</v>
      </c>
      <c r="C9021" t="s">
        <v>75</v>
      </c>
      <c r="D9021">
        <v>0</v>
      </c>
      <c r="F9021" t="s">
        <v>3355</v>
      </c>
      <c r="G9021" t="s">
        <v>3355</v>
      </c>
      <c r="H9021" t="s">
        <v>15323</v>
      </c>
      <c r="I9021" t="s">
        <v>15324</v>
      </c>
      <c r="J9021" t="s">
        <v>37</v>
      </c>
      <c r="K9021" t="s">
        <v>37</v>
      </c>
      <c r="L9021" t="s">
        <v>37</v>
      </c>
      <c r="M9021" t="s">
        <v>171</v>
      </c>
      <c r="N9021" t="s">
        <v>13927</v>
      </c>
      <c r="O9021" t="s">
        <v>12817</v>
      </c>
      <c r="P9021" t="s">
        <v>12872</v>
      </c>
      <c r="Q9021" t="s">
        <v>10707</v>
      </c>
      <c r="R9021" t="s">
        <v>11774</v>
      </c>
      <c r="S9021" t="s">
        <v>44</v>
      </c>
      <c r="T9021" t="s">
        <v>347</v>
      </c>
      <c r="U9021" t="s">
        <v>348</v>
      </c>
      <c r="W9021" t="s">
        <v>1434</v>
      </c>
      <c r="X9021">
        <v>1</v>
      </c>
      <c r="Y9021">
        <v>10000</v>
      </c>
      <c r="Z9021">
        <v>0</v>
      </c>
      <c r="AA9021">
        <v>0</v>
      </c>
      <c r="AB9021">
        <v>1240000</v>
      </c>
      <c r="AC9021" t="s">
        <v>3553</v>
      </c>
      <c r="AD9021">
        <f>+VLOOKUP(T9021,items!$A$2:$D$1255,4,0)</f>
        <v>0</v>
      </c>
      <c r="AE9021">
        <f>+VLOOKUP(T9021,Tabla1[],5,0)</f>
        <v>0</v>
      </c>
      <c r="AF9021">
        <f t="shared" si="140"/>
        <v>11</v>
      </c>
    </row>
    <row r="9022" spans="1:32" x14ac:dyDescent="0.25">
      <c r="A9022">
        <v>109074</v>
      </c>
      <c r="B9022" t="s">
        <v>15322</v>
      </c>
      <c r="C9022" t="s">
        <v>75</v>
      </c>
      <c r="D9022">
        <v>0</v>
      </c>
      <c r="F9022" t="s">
        <v>3355</v>
      </c>
      <c r="G9022" t="s">
        <v>3355</v>
      </c>
      <c r="H9022" t="s">
        <v>15323</v>
      </c>
      <c r="I9022" t="s">
        <v>15324</v>
      </c>
      <c r="J9022" t="s">
        <v>37</v>
      </c>
      <c r="K9022" t="s">
        <v>37</v>
      </c>
      <c r="L9022" t="s">
        <v>37</v>
      </c>
      <c r="M9022" t="s">
        <v>171</v>
      </c>
      <c r="N9022" t="s">
        <v>13927</v>
      </c>
      <c r="O9022" t="s">
        <v>12817</v>
      </c>
      <c r="P9022" t="s">
        <v>12872</v>
      </c>
      <c r="Q9022" t="s">
        <v>10707</v>
      </c>
      <c r="R9022" t="s">
        <v>11774</v>
      </c>
      <c r="S9022" t="s">
        <v>44</v>
      </c>
      <c r="T9022" t="s">
        <v>347</v>
      </c>
      <c r="U9022" t="s">
        <v>348</v>
      </c>
      <c r="W9022" t="s">
        <v>1434</v>
      </c>
      <c r="X9022">
        <v>1</v>
      </c>
      <c r="Y9022">
        <v>1500</v>
      </c>
      <c r="Z9022">
        <v>0</v>
      </c>
      <c r="AA9022">
        <v>0</v>
      </c>
      <c r="AB9022">
        <v>552500</v>
      </c>
      <c r="AC9022" t="s">
        <v>3553</v>
      </c>
      <c r="AD9022">
        <f>+VLOOKUP(T9022,items!$A$2:$D$1255,4,0)</f>
        <v>0</v>
      </c>
      <c r="AE9022">
        <f>+VLOOKUP(T9022,Tabla1[],5,0)</f>
        <v>0</v>
      </c>
      <c r="AF9022">
        <f t="shared" si="140"/>
        <v>11</v>
      </c>
    </row>
    <row r="9023" spans="1:32" x14ac:dyDescent="0.25">
      <c r="A9023">
        <v>109074</v>
      </c>
      <c r="B9023" t="s">
        <v>15322</v>
      </c>
      <c r="C9023" t="s">
        <v>75</v>
      </c>
      <c r="D9023">
        <v>0</v>
      </c>
      <c r="F9023" t="s">
        <v>3355</v>
      </c>
      <c r="G9023" t="s">
        <v>3355</v>
      </c>
      <c r="H9023" t="s">
        <v>15323</v>
      </c>
      <c r="I9023" t="s">
        <v>15324</v>
      </c>
      <c r="J9023" t="s">
        <v>37</v>
      </c>
      <c r="K9023" t="s">
        <v>37</v>
      </c>
      <c r="L9023" t="s">
        <v>37</v>
      </c>
      <c r="M9023" t="s">
        <v>171</v>
      </c>
      <c r="N9023" t="s">
        <v>13927</v>
      </c>
      <c r="O9023" t="s">
        <v>12817</v>
      </c>
      <c r="P9023" t="s">
        <v>12872</v>
      </c>
      <c r="Q9023" t="s">
        <v>10707</v>
      </c>
      <c r="R9023" t="s">
        <v>11774</v>
      </c>
      <c r="S9023" t="s">
        <v>44</v>
      </c>
      <c r="T9023" t="s">
        <v>855</v>
      </c>
      <c r="U9023" t="s">
        <v>856</v>
      </c>
      <c r="W9023" t="s">
        <v>1434</v>
      </c>
      <c r="X9023">
        <v>4</v>
      </c>
      <c r="Y9023">
        <v>0</v>
      </c>
      <c r="Z9023">
        <v>2500</v>
      </c>
      <c r="AA9023">
        <v>0</v>
      </c>
      <c r="AB9023">
        <v>2002772</v>
      </c>
      <c r="AC9023" t="s">
        <v>3553</v>
      </c>
      <c r="AD9023">
        <f>+VLOOKUP(T9023,items!$A$2:$D$1255,4,0)</f>
        <v>0</v>
      </c>
      <c r="AE9023">
        <f>+VLOOKUP(T9023,Tabla1[],5,0)</f>
        <v>0</v>
      </c>
      <c r="AF9023">
        <f t="shared" si="140"/>
        <v>11</v>
      </c>
    </row>
    <row r="9024" spans="1:32" x14ac:dyDescent="0.25">
      <c r="A9024">
        <v>109074</v>
      </c>
      <c r="B9024" t="s">
        <v>15322</v>
      </c>
      <c r="C9024" t="s">
        <v>75</v>
      </c>
      <c r="D9024">
        <v>0</v>
      </c>
      <c r="F9024" t="s">
        <v>3355</v>
      </c>
      <c r="G9024" t="s">
        <v>3355</v>
      </c>
      <c r="H9024" t="s">
        <v>15323</v>
      </c>
      <c r="I9024" t="s">
        <v>15324</v>
      </c>
      <c r="J9024" t="s">
        <v>37</v>
      </c>
      <c r="K9024" t="s">
        <v>37</v>
      </c>
      <c r="L9024" t="s">
        <v>37</v>
      </c>
      <c r="M9024" t="s">
        <v>171</v>
      </c>
      <c r="N9024" t="s">
        <v>13927</v>
      </c>
      <c r="O9024" t="s">
        <v>12817</v>
      </c>
      <c r="P9024" t="s">
        <v>12872</v>
      </c>
      <c r="Q9024" t="s">
        <v>10707</v>
      </c>
      <c r="R9024" t="s">
        <v>11774</v>
      </c>
      <c r="S9024" t="s">
        <v>44</v>
      </c>
      <c r="T9024" t="s">
        <v>2103</v>
      </c>
      <c r="U9024" t="s">
        <v>2104</v>
      </c>
      <c r="V9024" t="s">
        <v>3281</v>
      </c>
      <c r="W9024" t="s">
        <v>1434</v>
      </c>
      <c r="X9024">
        <v>1</v>
      </c>
      <c r="Y9024">
        <v>10000</v>
      </c>
      <c r="Z9024">
        <v>0</v>
      </c>
      <c r="AA9024">
        <v>3740</v>
      </c>
      <c r="AB9024">
        <v>14411175</v>
      </c>
      <c r="AC9024" t="s">
        <v>3553</v>
      </c>
      <c r="AD9024" t="str">
        <f>+VLOOKUP(T9024,items!$A$2:$D$1255,4,0)</f>
        <v>SOMBRALINA</v>
      </c>
      <c r="AE9024" t="str">
        <f>+VLOOKUP(T9024,Tabla1[],5,0)</f>
        <v>ELECTRICA-MANUAL</v>
      </c>
      <c r="AF9024">
        <f t="shared" si="140"/>
        <v>11</v>
      </c>
    </row>
    <row r="9025" spans="1:32" x14ac:dyDescent="0.25">
      <c r="A9025">
        <v>109078</v>
      </c>
      <c r="B9025" t="s">
        <v>15325</v>
      </c>
      <c r="C9025" t="s">
        <v>33</v>
      </c>
      <c r="D9025">
        <v>0</v>
      </c>
      <c r="F9025" t="s">
        <v>3355</v>
      </c>
      <c r="G9025" t="s">
        <v>3356</v>
      </c>
      <c r="H9025" t="s">
        <v>15326</v>
      </c>
      <c r="I9025" t="s">
        <v>37</v>
      </c>
      <c r="J9025" t="s">
        <v>37</v>
      </c>
      <c r="K9025" t="s">
        <v>37</v>
      </c>
      <c r="L9025" t="s">
        <v>37</v>
      </c>
      <c r="M9025" t="s">
        <v>171</v>
      </c>
      <c r="N9025" t="s">
        <v>171</v>
      </c>
      <c r="O9025" t="s">
        <v>10706</v>
      </c>
      <c r="P9025" t="s">
        <v>12872</v>
      </c>
      <c r="Q9025" t="s">
        <v>279</v>
      </c>
      <c r="R9025" t="s">
        <v>177</v>
      </c>
      <c r="S9025" t="s">
        <v>128</v>
      </c>
      <c r="T9025" t="s">
        <v>14656</v>
      </c>
      <c r="U9025" t="s">
        <v>14657</v>
      </c>
      <c r="X9025">
        <v>6</v>
      </c>
      <c r="Y9025">
        <v>0</v>
      </c>
      <c r="Z9025">
        <v>0</v>
      </c>
      <c r="AA9025">
        <v>0</v>
      </c>
      <c r="AB9025">
        <v>1250994</v>
      </c>
      <c r="AC9025" t="s">
        <v>178</v>
      </c>
      <c r="AD9025">
        <f>+VLOOKUP(T9025,items!$A$2:$D$1255,4,0)</f>
        <v>0</v>
      </c>
      <c r="AE9025">
        <f>+VLOOKUP(T9025,Tabla1[],5,0)</f>
        <v>0</v>
      </c>
      <c r="AF9025">
        <f t="shared" si="140"/>
        <v>11</v>
      </c>
    </row>
    <row r="9026" spans="1:32" x14ac:dyDescent="0.25">
      <c r="A9026">
        <v>109078</v>
      </c>
      <c r="B9026" t="s">
        <v>15325</v>
      </c>
      <c r="C9026" t="s">
        <v>33</v>
      </c>
      <c r="D9026">
        <v>0</v>
      </c>
      <c r="F9026" t="s">
        <v>3355</v>
      </c>
      <c r="G9026" t="s">
        <v>3356</v>
      </c>
      <c r="H9026" t="s">
        <v>15326</v>
      </c>
      <c r="I9026" t="s">
        <v>37</v>
      </c>
      <c r="J9026" t="s">
        <v>37</v>
      </c>
      <c r="K9026" t="s">
        <v>37</v>
      </c>
      <c r="L9026" t="s">
        <v>37</v>
      </c>
      <c r="M9026" t="s">
        <v>171</v>
      </c>
      <c r="N9026" t="s">
        <v>171</v>
      </c>
      <c r="O9026" t="s">
        <v>10706</v>
      </c>
      <c r="P9026" t="s">
        <v>12872</v>
      </c>
      <c r="Q9026" t="s">
        <v>279</v>
      </c>
      <c r="R9026" t="s">
        <v>177</v>
      </c>
      <c r="S9026" t="s">
        <v>128</v>
      </c>
      <c r="T9026" t="s">
        <v>212</v>
      </c>
      <c r="U9026" t="s">
        <v>213</v>
      </c>
      <c r="V9026" t="s">
        <v>1552</v>
      </c>
      <c r="X9026">
        <v>1</v>
      </c>
      <c r="Y9026">
        <v>0</v>
      </c>
      <c r="Z9026">
        <v>0</v>
      </c>
      <c r="AA9026">
        <v>0</v>
      </c>
      <c r="AB9026">
        <v>934296</v>
      </c>
      <c r="AC9026" t="s">
        <v>178</v>
      </c>
      <c r="AD9026">
        <f>+VLOOKUP(T9026,items!$A$2:$D$1255,4,0)</f>
        <v>0</v>
      </c>
      <c r="AE9026">
        <f>+VLOOKUP(T9026,Tabla1[],5,0)</f>
        <v>0</v>
      </c>
      <c r="AF9026">
        <f t="shared" ref="AF9026:AF9089" si="141">+MONTH(O9026)</f>
        <v>11</v>
      </c>
    </row>
    <row r="9027" spans="1:32" x14ac:dyDescent="0.25">
      <c r="A9027">
        <v>109078</v>
      </c>
      <c r="B9027" t="s">
        <v>15325</v>
      </c>
      <c r="C9027" t="s">
        <v>33</v>
      </c>
      <c r="D9027">
        <v>0</v>
      </c>
      <c r="F9027" t="s">
        <v>3355</v>
      </c>
      <c r="G9027" t="s">
        <v>3356</v>
      </c>
      <c r="H9027" t="s">
        <v>15326</v>
      </c>
      <c r="I9027" t="s">
        <v>37</v>
      </c>
      <c r="J9027" t="s">
        <v>37</v>
      </c>
      <c r="K9027" t="s">
        <v>37</v>
      </c>
      <c r="L9027" t="s">
        <v>37</v>
      </c>
      <c r="M9027" t="s">
        <v>171</v>
      </c>
      <c r="N9027" t="s">
        <v>171</v>
      </c>
      <c r="O9027" t="s">
        <v>10706</v>
      </c>
      <c r="P9027" t="s">
        <v>12872</v>
      </c>
      <c r="Q9027" t="s">
        <v>279</v>
      </c>
      <c r="R9027" t="s">
        <v>177</v>
      </c>
      <c r="S9027" t="s">
        <v>128</v>
      </c>
      <c r="T9027" t="s">
        <v>5662</v>
      </c>
      <c r="U9027" t="s">
        <v>5663</v>
      </c>
      <c r="X9027">
        <v>1</v>
      </c>
      <c r="Y9027">
        <v>0</v>
      </c>
      <c r="Z9027">
        <v>0</v>
      </c>
      <c r="AA9027">
        <v>0</v>
      </c>
      <c r="AB9027">
        <v>175000</v>
      </c>
      <c r="AC9027" t="s">
        <v>178</v>
      </c>
      <c r="AD9027">
        <f>+VLOOKUP(T9027,items!$A$2:$D$1255,4,0)</f>
        <v>0</v>
      </c>
      <c r="AE9027">
        <f>+VLOOKUP(T9027,Tabla1[],5,0)</f>
        <v>0</v>
      </c>
      <c r="AF9027">
        <f t="shared" si="141"/>
        <v>11</v>
      </c>
    </row>
    <row r="9028" spans="1:32" x14ac:dyDescent="0.25">
      <c r="A9028">
        <v>109078</v>
      </c>
      <c r="B9028" t="s">
        <v>15325</v>
      </c>
      <c r="C9028" t="s">
        <v>33</v>
      </c>
      <c r="D9028">
        <v>0</v>
      </c>
      <c r="F9028" t="s">
        <v>3355</v>
      </c>
      <c r="G9028" t="s">
        <v>3356</v>
      </c>
      <c r="H9028" t="s">
        <v>15326</v>
      </c>
      <c r="I9028" t="s">
        <v>37</v>
      </c>
      <c r="J9028" t="s">
        <v>37</v>
      </c>
      <c r="K9028" t="s">
        <v>37</v>
      </c>
      <c r="L9028" t="s">
        <v>37</v>
      </c>
      <c r="M9028" t="s">
        <v>171</v>
      </c>
      <c r="N9028" t="s">
        <v>171</v>
      </c>
      <c r="O9028" t="s">
        <v>10706</v>
      </c>
      <c r="P9028" t="s">
        <v>12872</v>
      </c>
      <c r="Q9028" t="s">
        <v>279</v>
      </c>
      <c r="R9028" t="s">
        <v>177</v>
      </c>
      <c r="S9028" t="s">
        <v>128</v>
      </c>
      <c r="T9028" t="s">
        <v>215</v>
      </c>
      <c r="U9028" t="s">
        <v>216</v>
      </c>
      <c r="X9028">
        <v>1</v>
      </c>
      <c r="Y9028">
        <v>0</v>
      </c>
      <c r="Z9028">
        <v>0</v>
      </c>
      <c r="AA9028">
        <v>0</v>
      </c>
      <c r="AB9028">
        <v>500000</v>
      </c>
      <c r="AC9028" t="s">
        <v>178</v>
      </c>
      <c r="AD9028">
        <f>+VLOOKUP(T9028,items!$A$2:$D$1255,4,0)</f>
        <v>0</v>
      </c>
      <c r="AE9028">
        <f>+VLOOKUP(T9028,Tabla1[],5,0)</f>
        <v>0</v>
      </c>
      <c r="AF9028">
        <f t="shared" si="141"/>
        <v>11</v>
      </c>
    </row>
    <row r="9029" spans="1:32" x14ac:dyDescent="0.25">
      <c r="A9029">
        <v>109078</v>
      </c>
      <c r="B9029" t="s">
        <v>15325</v>
      </c>
      <c r="C9029" t="s">
        <v>33</v>
      </c>
      <c r="D9029">
        <v>0</v>
      </c>
      <c r="F9029" t="s">
        <v>3355</v>
      </c>
      <c r="G9029" t="s">
        <v>3356</v>
      </c>
      <c r="H9029" t="s">
        <v>15326</v>
      </c>
      <c r="I9029" t="s">
        <v>37</v>
      </c>
      <c r="J9029" t="s">
        <v>37</v>
      </c>
      <c r="K9029" t="s">
        <v>37</v>
      </c>
      <c r="L9029" t="s">
        <v>37</v>
      </c>
      <c r="M9029" t="s">
        <v>171</v>
      </c>
      <c r="N9029" t="s">
        <v>171</v>
      </c>
      <c r="O9029" t="s">
        <v>10706</v>
      </c>
      <c r="P9029" t="s">
        <v>12872</v>
      </c>
      <c r="Q9029" t="s">
        <v>279</v>
      </c>
      <c r="R9029" t="s">
        <v>177</v>
      </c>
      <c r="S9029" t="s">
        <v>128</v>
      </c>
      <c r="T9029" t="s">
        <v>217</v>
      </c>
      <c r="U9029" t="s">
        <v>218</v>
      </c>
      <c r="X9029">
        <v>1</v>
      </c>
      <c r="Y9029">
        <v>0</v>
      </c>
      <c r="Z9029">
        <v>0</v>
      </c>
      <c r="AA9029">
        <v>0</v>
      </c>
      <c r="AB9029">
        <v>500000</v>
      </c>
      <c r="AC9029" t="s">
        <v>178</v>
      </c>
      <c r="AD9029">
        <f>+VLOOKUP(T9029,items!$A$2:$D$1255,4,0)</f>
        <v>0</v>
      </c>
      <c r="AE9029">
        <f>+VLOOKUP(T9029,Tabla1[],5,0)</f>
        <v>0</v>
      </c>
      <c r="AF9029">
        <f t="shared" si="141"/>
        <v>11</v>
      </c>
    </row>
    <row r="9030" spans="1:32" x14ac:dyDescent="0.25">
      <c r="A9030">
        <v>109078</v>
      </c>
      <c r="B9030" t="s">
        <v>15325</v>
      </c>
      <c r="C9030" t="s">
        <v>33</v>
      </c>
      <c r="D9030">
        <v>0</v>
      </c>
      <c r="F9030" t="s">
        <v>3355</v>
      </c>
      <c r="G9030" t="s">
        <v>3356</v>
      </c>
      <c r="H9030" t="s">
        <v>15326</v>
      </c>
      <c r="I9030" t="s">
        <v>37</v>
      </c>
      <c r="J9030" t="s">
        <v>37</v>
      </c>
      <c r="K9030" t="s">
        <v>37</v>
      </c>
      <c r="L9030" t="s">
        <v>37</v>
      </c>
      <c r="M9030" t="s">
        <v>171</v>
      </c>
      <c r="N9030" t="s">
        <v>171</v>
      </c>
      <c r="O9030" t="s">
        <v>10706</v>
      </c>
      <c r="P9030" t="s">
        <v>12872</v>
      </c>
      <c r="Q9030" t="s">
        <v>279</v>
      </c>
      <c r="R9030" t="s">
        <v>177</v>
      </c>
      <c r="S9030" t="s">
        <v>128</v>
      </c>
      <c r="T9030" t="s">
        <v>219</v>
      </c>
      <c r="U9030" t="s">
        <v>220</v>
      </c>
      <c r="X9030">
        <v>6</v>
      </c>
      <c r="Y9030">
        <v>0</v>
      </c>
      <c r="Z9030">
        <v>0</v>
      </c>
      <c r="AA9030">
        <v>0</v>
      </c>
      <c r="AB9030">
        <v>3000000</v>
      </c>
      <c r="AC9030" t="s">
        <v>178</v>
      </c>
      <c r="AD9030">
        <f>+VLOOKUP(T9030,items!$A$2:$D$1255,4,0)</f>
        <v>0</v>
      </c>
      <c r="AE9030">
        <f>+VLOOKUP(T9030,Tabla1[],5,0)</f>
        <v>0</v>
      </c>
      <c r="AF9030">
        <f t="shared" si="141"/>
        <v>11</v>
      </c>
    </row>
    <row r="9031" spans="1:32" x14ac:dyDescent="0.25">
      <c r="A9031">
        <v>109079</v>
      </c>
      <c r="B9031" t="s">
        <v>1177</v>
      </c>
      <c r="C9031" t="s">
        <v>33</v>
      </c>
      <c r="D9031">
        <v>0</v>
      </c>
      <c r="F9031" t="s">
        <v>3355</v>
      </c>
      <c r="G9031" t="s">
        <v>375</v>
      </c>
      <c r="H9031" t="s">
        <v>15327</v>
      </c>
      <c r="I9031" t="s">
        <v>37</v>
      </c>
      <c r="J9031" t="s">
        <v>15328</v>
      </c>
      <c r="K9031" t="s">
        <v>15329</v>
      </c>
      <c r="L9031" t="s">
        <v>15330</v>
      </c>
      <c r="M9031" t="s">
        <v>3356</v>
      </c>
      <c r="N9031" t="s">
        <v>3356</v>
      </c>
      <c r="O9031" t="s">
        <v>173</v>
      </c>
      <c r="P9031" t="s">
        <v>13637</v>
      </c>
      <c r="Q9031" t="s">
        <v>6298</v>
      </c>
      <c r="R9031" t="s">
        <v>127</v>
      </c>
      <c r="S9031" t="s">
        <v>164</v>
      </c>
      <c r="T9031" t="s">
        <v>1624</v>
      </c>
      <c r="U9031" t="s">
        <v>828</v>
      </c>
      <c r="X9031">
        <v>35</v>
      </c>
      <c r="Y9031">
        <v>0</v>
      </c>
      <c r="Z9031">
        <v>0</v>
      </c>
      <c r="AA9031">
        <v>0</v>
      </c>
      <c r="AB9031">
        <v>1841000</v>
      </c>
      <c r="AC9031" t="s">
        <v>47</v>
      </c>
      <c r="AD9031">
        <f>+VLOOKUP(T9031,items!$A$2:$D$1255,4,0)</f>
        <v>0</v>
      </c>
      <c r="AE9031">
        <f>+VLOOKUP(T9031,Tabla1[],5,0)</f>
        <v>0</v>
      </c>
      <c r="AF9031">
        <f t="shared" si="141"/>
        <v>10</v>
      </c>
    </row>
    <row r="9032" spans="1:32" x14ac:dyDescent="0.25">
      <c r="A9032">
        <v>109084</v>
      </c>
      <c r="B9032" t="s">
        <v>4361</v>
      </c>
      <c r="C9032" t="s">
        <v>75</v>
      </c>
      <c r="D9032">
        <v>0</v>
      </c>
      <c r="F9032" t="s">
        <v>3355</v>
      </c>
      <c r="G9032" t="s">
        <v>3355</v>
      </c>
      <c r="H9032" t="s">
        <v>15331</v>
      </c>
      <c r="I9032" t="s">
        <v>37</v>
      </c>
      <c r="J9032" t="s">
        <v>15332</v>
      </c>
      <c r="K9032" t="s">
        <v>15333</v>
      </c>
      <c r="L9032" t="s">
        <v>37</v>
      </c>
      <c r="M9032" t="s">
        <v>13331</v>
      </c>
      <c r="N9032" t="s">
        <v>13331</v>
      </c>
      <c r="O9032" t="s">
        <v>3356</v>
      </c>
      <c r="P9032" t="s">
        <v>173</v>
      </c>
      <c r="Q9032" t="s">
        <v>173</v>
      </c>
      <c r="R9032" t="s">
        <v>127</v>
      </c>
      <c r="S9032" t="s">
        <v>164</v>
      </c>
      <c r="T9032" t="s">
        <v>4925</v>
      </c>
      <c r="U9032" t="s">
        <v>1024</v>
      </c>
      <c r="X9032">
        <v>6</v>
      </c>
      <c r="Y9032">
        <v>0</v>
      </c>
      <c r="Z9032">
        <v>0</v>
      </c>
      <c r="AA9032">
        <v>0</v>
      </c>
      <c r="AB9032">
        <v>360000</v>
      </c>
      <c r="AC9032" t="s">
        <v>47</v>
      </c>
      <c r="AD9032">
        <f>+VLOOKUP(T9032,items!$A$2:$D$1255,4,0)</f>
        <v>0</v>
      </c>
      <c r="AE9032">
        <f>+VLOOKUP(T9032,Tabla1[],5,0)</f>
        <v>0</v>
      </c>
      <c r="AF9032">
        <f t="shared" si="141"/>
        <v>10</v>
      </c>
    </row>
    <row r="9033" spans="1:32" x14ac:dyDescent="0.25">
      <c r="A9033">
        <v>109085</v>
      </c>
      <c r="B9033" t="s">
        <v>15334</v>
      </c>
      <c r="C9033" t="s">
        <v>75</v>
      </c>
      <c r="D9033">
        <v>0</v>
      </c>
      <c r="F9033" t="s">
        <v>3355</v>
      </c>
      <c r="G9033" t="s">
        <v>6297</v>
      </c>
      <c r="H9033" t="s">
        <v>15335</v>
      </c>
      <c r="I9033" t="s">
        <v>37</v>
      </c>
      <c r="J9033" t="s">
        <v>37</v>
      </c>
      <c r="K9033" t="s">
        <v>37</v>
      </c>
      <c r="L9033" t="s">
        <v>37</v>
      </c>
      <c r="M9033" t="s">
        <v>11432</v>
      </c>
      <c r="N9033" t="s">
        <v>10705</v>
      </c>
      <c r="O9033" t="s">
        <v>10706</v>
      </c>
      <c r="P9033" t="s">
        <v>13019</v>
      </c>
      <c r="Q9033" t="s">
        <v>176</v>
      </c>
      <c r="R9033" t="s">
        <v>177</v>
      </c>
      <c r="S9033" t="s">
        <v>64</v>
      </c>
      <c r="T9033" t="s">
        <v>7264</v>
      </c>
      <c r="U9033" t="s">
        <v>7265</v>
      </c>
      <c r="V9033" t="s">
        <v>884</v>
      </c>
      <c r="W9033" t="s">
        <v>111</v>
      </c>
      <c r="X9033">
        <v>4</v>
      </c>
      <c r="Y9033">
        <v>1470</v>
      </c>
      <c r="Z9033">
        <v>0</v>
      </c>
      <c r="AA9033">
        <v>700</v>
      </c>
      <c r="AB9033">
        <v>6119456</v>
      </c>
      <c r="AC9033" t="s">
        <v>178</v>
      </c>
      <c r="AD9033" t="str">
        <f>+VLOOKUP(T9033,items!$A$2:$D$1255,4,0)</f>
        <v>BANETA</v>
      </c>
      <c r="AE9033" t="str">
        <f>+VLOOKUP(T9033,Tabla1[],5,0)</f>
        <v>PROYECTANTE</v>
      </c>
      <c r="AF9033">
        <f t="shared" si="141"/>
        <v>11</v>
      </c>
    </row>
    <row r="9034" spans="1:32" x14ac:dyDescent="0.25">
      <c r="A9034">
        <v>109085</v>
      </c>
      <c r="B9034" t="s">
        <v>15334</v>
      </c>
      <c r="C9034" t="s">
        <v>75</v>
      </c>
      <c r="D9034">
        <v>0</v>
      </c>
      <c r="F9034" t="s">
        <v>3355</v>
      </c>
      <c r="G9034" t="s">
        <v>6297</v>
      </c>
      <c r="H9034" t="s">
        <v>15335</v>
      </c>
      <c r="I9034" t="s">
        <v>37</v>
      </c>
      <c r="J9034" t="s">
        <v>37</v>
      </c>
      <c r="K9034" t="s">
        <v>37</v>
      </c>
      <c r="L9034" t="s">
        <v>37</v>
      </c>
      <c r="M9034" t="s">
        <v>11432</v>
      </c>
      <c r="N9034" t="s">
        <v>10705</v>
      </c>
      <c r="O9034" t="s">
        <v>10706</v>
      </c>
      <c r="P9034" t="s">
        <v>13019</v>
      </c>
      <c r="Q9034" t="s">
        <v>176</v>
      </c>
      <c r="R9034" t="s">
        <v>177</v>
      </c>
      <c r="S9034" t="s">
        <v>64</v>
      </c>
      <c r="T9034" t="s">
        <v>94</v>
      </c>
      <c r="U9034" t="s">
        <v>12261</v>
      </c>
      <c r="X9034">
        <v>1</v>
      </c>
      <c r="Y9034">
        <v>0</v>
      </c>
      <c r="Z9034">
        <v>0</v>
      </c>
      <c r="AA9034">
        <v>0</v>
      </c>
      <c r="AB9034">
        <v>1500000</v>
      </c>
      <c r="AC9034" t="s">
        <v>178</v>
      </c>
      <c r="AD9034" t="e">
        <f>+VLOOKUP(T9034,items!$A$2:$D$1255,4,0)</f>
        <v>#N/A</v>
      </c>
      <c r="AE9034" t="e">
        <f>+VLOOKUP(T9034,Tabla1[],5,0)</f>
        <v>#N/A</v>
      </c>
      <c r="AF9034">
        <f t="shared" si="141"/>
        <v>11</v>
      </c>
    </row>
    <row r="9035" spans="1:32" x14ac:dyDescent="0.25">
      <c r="A9035">
        <v>109088</v>
      </c>
      <c r="B9035" t="s">
        <v>15336</v>
      </c>
      <c r="C9035" t="s">
        <v>75</v>
      </c>
      <c r="D9035">
        <v>0</v>
      </c>
      <c r="F9035" t="s">
        <v>3355</v>
      </c>
      <c r="G9035" t="s">
        <v>375</v>
      </c>
      <c r="H9035" t="s">
        <v>15337</v>
      </c>
      <c r="I9035" t="s">
        <v>37</v>
      </c>
      <c r="J9035" t="s">
        <v>15338</v>
      </c>
      <c r="K9035" t="s">
        <v>15339</v>
      </c>
      <c r="L9035" t="s">
        <v>37</v>
      </c>
      <c r="M9035" t="s">
        <v>3356</v>
      </c>
      <c r="N9035" t="s">
        <v>3356</v>
      </c>
      <c r="O9035" t="s">
        <v>173</v>
      </c>
      <c r="P9035" t="s">
        <v>13637</v>
      </c>
      <c r="Q9035" t="s">
        <v>13637</v>
      </c>
      <c r="R9035" t="s">
        <v>127</v>
      </c>
      <c r="S9035" t="s">
        <v>164</v>
      </c>
      <c r="T9035" t="s">
        <v>2989</v>
      </c>
      <c r="U9035" t="s">
        <v>688</v>
      </c>
      <c r="X9035">
        <v>14</v>
      </c>
      <c r="Y9035">
        <v>0</v>
      </c>
      <c r="Z9035">
        <v>0</v>
      </c>
      <c r="AA9035">
        <v>0</v>
      </c>
      <c r="AB9035">
        <v>736400</v>
      </c>
      <c r="AC9035" t="s">
        <v>47</v>
      </c>
      <c r="AD9035">
        <f>+VLOOKUP(T9035,items!$A$2:$D$1255,4,0)</f>
        <v>0</v>
      </c>
      <c r="AE9035">
        <f>+VLOOKUP(T9035,Tabla1[],5,0)</f>
        <v>0</v>
      </c>
      <c r="AF9035">
        <f t="shared" si="141"/>
        <v>10</v>
      </c>
    </row>
    <row r="9036" spans="1:32" x14ac:dyDescent="0.25">
      <c r="A9036">
        <v>109090</v>
      </c>
      <c r="B9036" t="s">
        <v>8157</v>
      </c>
      <c r="C9036" t="s">
        <v>75</v>
      </c>
      <c r="D9036">
        <v>0</v>
      </c>
      <c r="F9036" t="s">
        <v>8158</v>
      </c>
      <c r="G9036" t="s">
        <v>171</v>
      </c>
      <c r="H9036" t="s">
        <v>15340</v>
      </c>
      <c r="I9036" t="s">
        <v>37</v>
      </c>
      <c r="J9036" t="s">
        <v>15341</v>
      </c>
      <c r="K9036" t="s">
        <v>15342</v>
      </c>
      <c r="L9036" t="s">
        <v>37</v>
      </c>
      <c r="M9036" t="s">
        <v>173</v>
      </c>
      <c r="N9036" t="s">
        <v>173</v>
      </c>
      <c r="O9036" t="s">
        <v>6297</v>
      </c>
      <c r="P9036" t="s">
        <v>6298</v>
      </c>
      <c r="Q9036" t="s">
        <v>6298</v>
      </c>
      <c r="R9036" t="s">
        <v>43</v>
      </c>
      <c r="S9036" t="s">
        <v>108</v>
      </c>
      <c r="T9036" t="s">
        <v>8162</v>
      </c>
      <c r="U9036" t="s">
        <v>8163</v>
      </c>
      <c r="X9036">
        <v>1</v>
      </c>
      <c r="Y9036">
        <v>0</v>
      </c>
      <c r="Z9036">
        <v>0</v>
      </c>
      <c r="AA9036">
        <v>0</v>
      </c>
      <c r="AB9036">
        <v>160350</v>
      </c>
      <c r="AC9036" t="s">
        <v>47</v>
      </c>
      <c r="AD9036">
        <f>+VLOOKUP(T9036,items!$A$2:$D$1255,4,0)</f>
        <v>0</v>
      </c>
      <c r="AE9036">
        <f>+VLOOKUP(T9036,Tabla1[],5,0)</f>
        <v>0</v>
      </c>
      <c r="AF9036">
        <f t="shared" si="141"/>
        <v>10</v>
      </c>
    </row>
    <row r="9037" spans="1:32" x14ac:dyDescent="0.25">
      <c r="A9037">
        <v>109090</v>
      </c>
      <c r="B9037" t="s">
        <v>8157</v>
      </c>
      <c r="C9037" t="s">
        <v>75</v>
      </c>
      <c r="D9037">
        <v>0</v>
      </c>
      <c r="F9037" t="s">
        <v>8158</v>
      </c>
      <c r="G9037" t="s">
        <v>171</v>
      </c>
      <c r="H9037" t="s">
        <v>15340</v>
      </c>
      <c r="I9037" t="s">
        <v>37</v>
      </c>
      <c r="J9037" t="s">
        <v>15341</v>
      </c>
      <c r="K9037" t="s">
        <v>15342</v>
      </c>
      <c r="L9037" t="s">
        <v>37</v>
      </c>
      <c r="M9037" t="s">
        <v>173</v>
      </c>
      <c r="N9037" t="s">
        <v>173</v>
      </c>
      <c r="O9037" t="s">
        <v>6297</v>
      </c>
      <c r="P9037" t="s">
        <v>6298</v>
      </c>
      <c r="Q9037" t="s">
        <v>6298</v>
      </c>
      <c r="R9037" t="s">
        <v>43</v>
      </c>
      <c r="S9037" t="s">
        <v>108</v>
      </c>
      <c r="T9037" t="s">
        <v>392</v>
      </c>
      <c r="U9037" t="s">
        <v>393</v>
      </c>
      <c r="X9037">
        <v>1</v>
      </c>
      <c r="Y9037">
        <v>0</v>
      </c>
      <c r="Z9037">
        <v>0</v>
      </c>
      <c r="AA9037">
        <v>0</v>
      </c>
      <c r="AB9037">
        <v>50000</v>
      </c>
      <c r="AC9037" t="s">
        <v>47</v>
      </c>
      <c r="AD9037" t="e">
        <f>+VLOOKUP(T9037,items!$A$2:$D$1255,4,0)</f>
        <v>#N/A</v>
      </c>
      <c r="AE9037" t="e">
        <f>+VLOOKUP(T9037,Tabla1[],5,0)</f>
        <v>#N/A</v>
      </c>
      <c r="AF9037">
        <f t="shared" si="141"/>
        <v>10</v>
      </c>
    </row>
    <row r="9038" spans="1:32" x14ac:dyDescent="0.25">
      <c r="A9038">
        <v>109100</v>
      </c>
      <c r="B9038" t="s">
        <v>13534</v>
      </c>
      <c r="C9038" t="s">
        <v>33</v>
      </c>
      <c r="D9038">
        <v>0</v>
      </c>
      <c r="F9038" t="s">
        <v>14289</v>
      </c>
      <c r="G9038" t="s">
        <v>375</v>
      </c>
      <c r="H9038" t="s">
        <v>15343</v>
      </c>
      <c r="I9038" t="s">
        <v>15344</v>
      </c>
      <c r="J9038" t="s">
        <v>15345</v>
      </c>
      <c r="K9038" t="s">
        <v>37</v>
      </c>
      <c r="L9038" t="s">
        <v>37</v>
      </c>
      <c r="M9038" t="s">
        <v>12871</v>
      </c>
      <c r="N9038" t="s">
        <v>13985</v>
      </c>
      <c r="O9038" t="s">
        <v>10706</v>
      </c>
      <c r="P9038" t="s">
        <v>11463</v>
      </c>
      <c r="Q9038" t="s">
        <v>13477</v>
      </c>
      <c r="R9038" t="s">
        <v>11492</v>
      </c>
      <c r="S9038" t="s">
        <v>88</v>
      </c>
      <c r="T9038" t="s">
        <v>3187</v>
      </c>
      <c r="U9038" t="s">
        <v>3875</v>
      </c>
      <c r="V9038" t="s">
        <v>1576</v>
      </c>
      <c r="X9038">
        <v>8</v>
      </c>
      <c r="Y9038">
        <v>4000</v>
      </c>
      <c r="Z9038">
        <v>0</v>
      </c>
      <c r="AA9038">
        <v>1400</v>
      </c>
      <c r="AB9038">
        <v>12000000</v>
      </c>
      <c r="AC9038" t="s">
        <v>47</v>
      </c>
      <c r="AD9038">
        <f>+VLOOKUP(T9038,items!$A$2:$D$1255,4,0)</f>
        <v>0</v>
      </c>
      <c r="AE9038">
        <f>+VLOOKUP(T9038,Tabla1[],5,0)</f>
        <v>0</v>
      </c>
      <c r="AF9038">
        <f t="shared" si="141"/>
        <v>11</v>
      </c>
    </row>
    <row r="9039" spans="1:32" x14ac:dyDescent="0.25">
      <c r="A9039">
        <v>109100</v>
      </c>
      <c r="B9039" t="s">
        <v>13534</v>
      </c>
      <c r="C9039" t="s">
        <v>33</v>
      </c>
      <c r="D9039">
        <v>0</v>
      </c>
      <c r="F9039" t="s">
        <v>14289</v>
      </c>
      <c r="G9039" t="s">
        <v>375</v>
      </c>
      <c r="H9039" t="s">
        <v>15343</v>
      </c>
      <c r="I9039" t="s">
        <v>15344</v>
      </c>
      <c r="J9039" t="s">
        <v>15345</v>
      </c>
      <c r="K9039" t="s">
        <v>37</v>
      </c>
      <c r="L9039" t="s">
        <v>37</v>
      </c>
      <c r="M9039" t="s">
        <v>12871</v>
      </c>
      <c r="N9039" t="s">
        <v>13985</v>
      </c>
      <c r="O9039" t="s">
        <v>10706</v>
      </c>
      <c r="P9039" t="s">
        <v>11463</v>
      </c>
      <c r="Q9039" t="s">
        <v>13477</v>
      </c>
      <c r="R9039" t="s">
        <v>11492</v>
      </c>
      <c r="S9039" t="s">
        <v>88</v>
      </c>
      <c r="T9039" t="s">
        <v>94</v>
      </c>
      <c r="U9039" t="s">
        <v>12261</v>
      </c>
      <c r="X9039">
        <v>1</v>
      </c>
      <c r="Y9039">
        <v>0</v>
      </c>
      <c r="Z9039">
        <v>0</v>
      </c>
      <c r="AA9039">
        <v>0</v>
      </c>
      <c r="AB9039">
        <v>3000000</v>
      </c>
      <c r="AC9039" t="s">
        <v>47</v>
      </c>
      <c r="AD9039" t="e">
        <f>+VLOOKUP(T9039,items!$A$2:$D$1255,4,0)</f>
        <v>#N/A</v>
      </c>
      <c r="AE9039" t="e">
        <f>+VLOOKUP(T9039,Tabla1[],5,0)</f>
        <v>#N/A</v>
      </c>
      <c r="AF9039">
        <f t="shared" si="141"/>
        <v>11</v>
      </c>
    </row>
    <row r="9040" spans="1:32" x14ac:dyDescent="0.25">
      <c r="A9040">
        <v>109100</v>
      </c>
      <c r="B9040" t="s">
        <v>13534</v>
      </c>
      <c r="C9040" t="s">
        <v>33</v>
      </c>
      <c r="D9040">
        <v>0</v>
      </c>
      <c r="F9040" t="s">
        <v>14289</v>
      </c>
      <c r="G9040" t="s">
        <v>375</v>
      </c>
      <c r="H9040" t="s">
        <v>15343</v>
      </c>
      <c r="I9040" t="s">
        <v>15344</v>
      </c>
      <c r="J9040" t="s">
        <v>15345</v>
      </c>
      <c r="K9040" t="s">
        <v>37</v>
      </c>
      <c r="L9040" t="s">
        <v>37</v>
      </c>
      <c r="M9040" t="s">
        <v>12871</v>
      </c>
      <c r="N9040" t="s">
        <v>13985</v>
      </c>
      <c r="O9040" t="s">
        <v>10706</v>
      </c>
      <c r="P9040" t="s">
        <v>11463</v>
      </c>
      <c r="Q9040" t="s">
        <v>13477</v>
      </c>
      <c r="R9040" t="s">
        <v>11492</v>
      </c>
      <c r="S9040" t="s">
        <v>88</v>
      </c>
      <c r="T9040" t="s">
        <v>392</v>
      </c>
      <c r="U9040" t="s">
        <v>393</v>
      </c>
      <c r="X9040">
        <v>1</v>
      </c>
      <c r="Y9040">
        <v>0</v>
      </c>
      <c r="Z9040">
        <v>0</v>
      </c>
      <c r="AA9040">
        <v>0</v>
      </c>
      <c r="AB9040">
        <v>3000000</v>
      </c>
      <c r="AC9040" t="s">
        <v>47</v>
      </c>
      <c r="AD9040" t="e">
        <f>+VLOOKUP(T9040,items!$A$2:$D$1255,4,0)</f>
        <v>#N/A</v>
      </c>
      <c r="AE9040" t="e">
        <f>+VLOOKUP(T9040,Tabla1[],5,0)</f>
        <v>#N/A</v>
      </c>
      <c r="AF9040">
        <f t="shared" si="141"/>
        <v>11</v>
      </c>
    </row>
    <row r="9041" spans="1:32" x14ac:dyDescent="0.25">
      <c r="A9041">
        <v>109111</v>
      </c>
      <c r="B9041" t="s">
        <v>15346</v>
      </c>
      <c r="C9041" t="s">
        <v>75</v>
      </c>
      <c r="D9041">
        <v>0</v>
      </c>
      <c r="F9041" t="s">
        <v>375</v>
      </c>
      <c r="G9041" t="s">
        <v>171</v>
      </c>
      <c r="H9041" t="s">
        <v>37</v>
      </c>
      <c r="I9041" t="s">
        <v>37</v>
      </c>
      <c r="J9041" t="s">
        <v>37</v>
      </c>
      <c r="K9041" t="s">
        <v>37</v>
      </c>
      <c r="L9041" t="s">
        <v>37</v>
      </c>
      <c r="M9041" t="s">
        <v>173</v>
      </c>
      <c r="N9041" t="s">
        <v>13637</v>
      </c>
      <c r="O9041" t="s">
        <v>277</v>
      </c>
      <c r="P9041" t="s">
        <v>1155</v>
      </c>
      <c r="Q9041" t="s">
        <v>12872</v>
      </c>
      <c r="R9041" t="s">
        <v>282</v>
      </c>
      <c r="S9041" t="s">
        <v>88</v>
      </c>
      <c r="T9041" t="s">
        <v>12986</v>
      </c>
      <c r="U9041" t="s">
        <v>12987</v>
      </c>
      <c r="X9041">
        <v>2</v>
      </c>
      <c r="Y9041">
        <v>0</v>
      </c>
      <c r="Z9041">
        <v>0</v>
      </c>
      <c r="AA9041">
        <v>0</v>
      </c>
      <c r="AB9041">
        <v>240000</v>
      </c>
      <c r="AC9041" t="s">
        <v>285</v>
      </c>
      <c r="AD9041">
        <f>+VLOOKUP(T9041,items!$A$2:$D$1255,4,0)</f>
        <v>0</v>
      </c>
      <c r="AE9041">
        <f>+VLOOKUP(T9041,Tabla1[],5,0)</f>
        <v>0</v>
      </c>
      <c r="AF9041">
        <f t="shared" si="141"/>
        <v>10</v>
      </c>
    </row>
    <row r="9042" spans="1:32" x14ac:dyDescent="0.25">
      <c r="A9042">
        <v>109111</v>
      </c>
      <c r="B9042" t="s">
        <v>15346</v>
      </c>
      <c r="C9042" t="s">
        <v>75</v>
      </c>
      <c r="D9042">
        <v>0</v>
      </c>
      <c r="F9042" t="s">
        <v>375</v>
      </c>
      <c r="G9042" t="s">
        <v>171</v>
      </c>
      <c r="H9042" t="s">
        <v>37</v>
      </c>
      <c r="I9042" t="s">
        <v>37</v>
      </c>
      <c r="J9042" t="s">
        <v>37</v>
      </c>
      <c r="K9042" t="s">
        <v>37</v>
      </c>
      <c r="L9042" t="s">
        <v>37</v>
      </c>
      <c r="M9042" t="s">
        <v>173</v>
      </c>
      <c r="N9042" t="s">
        <v>13637</v>
      </c>
      <c r="O9042" t="s">
        <v>277</v>
      </c>
      <c r="P9042" t="s">
        <v>1155</v>
      </c>
      <c r="Q9042" t="s">
        <v>12872</v>
      </c>
      <c r="R9042" t="s">
        <v>282</v>
      </c>
      <c r="S9042" t="s">
        <v>88</v>
      </c>
      <c r="T9042" t="s">
        <v>429</v>
      </c>
      <c r="U9042" t="s">
        <v>430</v>
      </c>
      <c r="X9042">
        <v>1</v>
      </c>
      <c r="Y9042">
        <v>0</v>
      </c>
      <c r="Z9042">
        <v>0</v>
      </c>
      <c r="AA9042">
        <v>0</v>
      </c>
      <c r="AB9042">
        <v>183852</v>
      </c>
      <c r="AC9042" t="s">
        <v>285</v>
      </c>
      <c r="AD9042">
        <f>+VLOOKUP(T9042,items!$A$2:$D$1255,4,0)</f>
        <v>0</v>
      </c>
      <c r="AE9042">
        <f>+VLOOKUP(T9042,Tabla1[],5,0)</f>
        <v>0</v>
      </c>
      <c r="AF9042">
        <f t="shared" si="141"/>
        <v>10</v>
      </c>
    </row>
    <row r="9043" spans="1:32" x14ac:dyDescent="0.25">
      <c r="A9043">
        <v>109111</v>
      </c>
      <c r="B9043" t="s">
        <v>15346</v>
      </c>
      <c r="C9043" t="s">
        <v>75</v>
      </c>
      <c r="D9043">
        <v>0</v>
      </c>
      <c r="F9043" t="s">
        <v>375</v>
      </c>
      <c r="G9043" t="s">
        <v>171</v>
      </c>
      <c r="H9043" t="s">
        <v>37</v>
      </c>
      <c r="I9043" t="s">
        <v>37</v>
      </c>
      <c r="J9043" t="s">
        <v>37</v>
      </c>
      <c r="K9043" t="s">
        <v>37</v>
      </c>
      <c r="L9043" t="s">
        <v>37</v>
      </c>
      <c r="M9043" t="s">
        <v>173</v>
      </c>
      <c r="N9043" t="s">
        <v>13637</v>
      </c>
      <c r="O9043" t="s">
        <v>277</v>
      </c>
      <c r="P9043" t="s">
        <v>1155</v>
      </c>
      <c r="Q9043" t="s">
        <v>12872</v>
      </c>
      <c r="R9043" t="s">
        <v>282</v>
      </c>
      <c r="S9043" t="s">
        <v>88</v>
      </c>
      <c r="T9043" t="s">
        <v>347</v>
      </c>
      <c r="U9043" t="s">
        <v>348</v>
      </c>
      <c r="W9043" t="s">
        <v>93</v>
      </c>
      <c r="X9043">
        <v>2</v>
      </c>
      <c r="Y9043">
        <v>3176</v>
      </c>
      <c r="Z9043">
        <v>0</v>
      </c>
      <c r="AA9043">
        <v>0</v>
      </c>
      <c r="AB9043">
        <v>914968</v>
      </c>
      <c r="AC9043" t="s">
        <v>285</v>
      </c>
      <c r="AD9043">
        <f>+VLOOKUP(T9043,items!$A$2:$D$1255,4,0)</f>
        <v>0</v>
      </c>
      <c r="AE9043">
        <f>+VLOOKUP(T9043,Tabla1[],5,0)</f>
        <v>0</v>
      </c>
      <c r="AF9043">
        <f t="shared" si="141"/>
        <v>10</v>
      </c>
    </row>
    <row r="9044" spans="1:32" x14ac:dyDescent="0.25">
      <c r="A9044">
        <v>109111</v>
      </c>
      <c r="B9044" t="s">
        <v>15346</v>
      </c>
      <c r="C9044" t="s">
        <v>75</v>
      </c>
      <c r="D9044">
        <v>0</v>
      </c>
      <c r="F9044" t="s">
        <v>375</v>
      </c>
      <c r="G9044" t="s">
        <v>171</v>
      </c>
      <c r="H9044" t="s">
        <v>37</v>
      </c>
      <c r="I9044" t="s">
        <v>37</v>
      </c>
      <c r="J9044" t="s">
        <v>37</v>
      </c>
      <c r="K9044" t="s">
        <v>37</v>
      </c>
      <c r="L9044" t="s">
        <v>37</v>
      </c>
      <c r="M9044" t="s">
        <v>173</v>
      </c>
      <c r="N9044" t="s">
        <v>13637</v>
      </c>
      <c r="O9044" t="s">
        <v>277</v>
      </c>
      <c r="P9044" t="s">
        <v>1155</v>
      </c>
      <c r="Q9044" t="s">
        <v>12872</v>
      </c>
      <c r="R9044" t="s">
        <v>282</v>
      </c>
      <c r="S9044" t="s">
        <v>88</v>
      </c>
      <c r="T9044" t="s">
        <v>855</v>
      </c>
      <c r="U9044" t="s">
        <v>856</v>
      </c>
      <c r="W9044" t="s">
        <v>93</v>
      </c>
      <c r="X9044">
        <v>6</v>
      </c>
      <c r="Y9044">
        <v>0</v>
      </c>
      <c r="Z9044">
        <v>2100</v>
      </c>
      <c r="AA9044">
        <v>0</v>
      </c>
      <c r="AB9044">
        <v>3004158</v>
      </c>
      <c r="AC9044" t="s">
        <v>285</v>
      </c>
      <c r="AD9044">
        <f>+VLOOKUP(T9044,items!$A$2:$D$1255,4,0)</f>
        <v>0</v>
      </c>
      <c r="AE9044">
        <f>+VLOOKUP(T9044,Tabla1[],5,0)</f>
        <v>0</v>
      </c>
      <c r="AF9044">
        <f t="shared" si="141"/>
        <v>10</v>
      </c>
    </row>
    <row r="9045" spans="1:32" x14ac:dyDescent="0.25">
      <c r="A9045">
        <v>109111</v>
      </c>
      <c r="B9045" t="s">
        <v>15346</v>
      </c>
      <c r="C9045" t="s">
        <v>75</v>
      </c>
      <c r="D9045">
        <v>0</v>
      </c>
      <c r="F9045" t="s">
        <v>375</v>
      </c>
      <c r="G9045" t="s">
        <v>171</v>
      </c>
      <c r="H9045" t="s">
        <v>37</v>
      </c>
      <c r="I9045" t="s">
        <v>37</v>
      </c>
      <c r="J9045" t="s">
        <v>37</v>
      </c>
      <c r="K9045" t="s">
        <v>37</v>
      </c>
      <c r="L9045" t="s">
        <v>37</v>
      </c>
      <c r="M9045" t="s">
        <v>173</v>
      </c>
      <c r="N9045" t="s">
        <v>13637</v>
      </c>
      <c r="O9045" t="s">
        <v>277</v>
      </c>
      <c r="P9045" t="s">
        <v>1155</v>
      </c>
      <c r="Q9045" t="s">
        <v>12872</v>
      </c>
      <c r="R9045" t="s">
        <v>282</v>
      </c>
      <c r="S9045" t="s">
        <v>88</v>
      </c>
      <c r="T9045" t="s">
        <v>94</v>
      </c>
      <c r="U9045" t="s">
        <v>12261</v>
      </c>
      <c r="X9045">
        <v>1</v>
      </c>
      <c r="Y9045">
        <v>0</v>
      </c>
      <c r="Z9045">
        <v>0</v>
      </c>
      <c r="AA9045">
        <v>0</v>
      </c>
      <c r="AB9045">
        <v>650000</v>
      </c>
      <c r="AC9045" t="s">
        <v>285</v>
      </c>
      <c r="AD9045" t="e">
        <f>+VLOOKUP(T9045,items!$A$2:$D$1255,4,0)</f>
        <v>#N/A</v>
      </c>
      <c r="AE9045" t="e">
        <f>+VLOOKUP(T9045,Tabla1[],5,0)</f>
        <v>#N/A</v>
      </c>
      <c r="AF9045">
        <f t="shared" si="141"/>
        <v>10</v>
      </c>
    </row>
    <row r="9046" spans="1:32" x14ac:dyDescent="0.25">
      <c r="A9046">
        <v>109111</v>
      </c>
      <c r="B9046" t="s">
        <v>15346</v>
      </c>
      <c r="C9046" t="s">
        <v>75</v>
      </c>
      <c r="D9046">
        <v>0</v>
      </c>
      <c r="F9046" t="s">
        <v>375</v>
      </c>
      <c r="G9046" t="s">
        <v>171</v>
      </c>
      <c r="H9046" t="s">
        <v>37</v>
      </c>
      <c r="I9046" t="s">
        <v>37</v>
      </c>
      <c r="J9046" t="s">
        <v>37</v>
      </c>
      <c r="K9046" t="s">
        <v>37</v>
      </c>
      <c r="L9046" t="s">
        <v>37</v>
      </c>
      <c r="M9046" t="s">
        <v>173</v>
      </c>
      <c r="N9046" t="s">
        <v>13637</v>
      </c>
      <c r="O9046" t="s">
        <v>277</v>
      </c>
      <c r="P9046" t="s">
        <v>1155</v>
      </c>
      <c r="Q9046" t="s">
        <v>12872</v>
      </c>
      <c r="R9046" t="s">
        <v>282</v>
      </c>
      <c r="S9046" t="s">
        <v>88</v>
      </c>
      <c r="T9046" t="s">
        <v>466</v>
      </c>
      <c r="U9046" t="s">
        <v>467</v>
      </c>
      <c r="V9046" t="s">
        <v>1349</v>
      </c>
      <c r="W9046" t="s">
        <v>93</v>
      </c>
      <c r="X9046">
        <v>2</v>
      </c>
      <c r="Y9046">
        <v>3176</v>
      </c>
      <c r="Z9046">
        <v>0</v>
      </c>
      <c r="AA9046">
        <v>2000</v>
      </c>
      <c r="AB9046">
        <v>11000000</v>
      </c>
      <c r="AC9046" t="s">
        <v>285</v>
      </c>
      <c r="AD9046" t="str">
        <f>+VLOOKUP(T9046,items!$A$2:$D$1255,4,0)</f>
        <v>SOMBRALINA</v>
      </c>
      <c r="AE9046" t="str">
        <f>+VLOOKUP(T9046,Tabla1[],5,0)</f>
        <v>ELECTRICA</v>
      </c>
      <c r="AF9046">
        <f t="shared" si="141"/>
        <v>10</v>
      </c>
    </row>
    <row r="9047" spans="1:32" x14ac:dyDescent="0.25">
      <c r="A9047">
        <v>109111</v>
      </c>
      <c r="B9047" t="s">
        <v>15346</v>
      </c>
      <c r="C9047" t="s">
        <v>75</v>
      </c>
      <c r="D9047">
        <v>0</v>
      </c>
      <c r="F9047" t="s">
        <v>375</v>
      </c>
      <c r="G9047" t="s">
        <v>171</v>
      </c>
      <c r="H9047" t="s">
        <v>37</v>
      </c>
      <c r="I9047" t="s">
        <v>37</v>
      </c>
      <c r="J9047" t="s">
        <v>37</v>
      </c>
      <c r="K9047" t="s">
        <v>37</v>
      </c>
      <c r="L9047" t="s">
        <v>37</v>
      </c>
      <c r="M9047" t="s">
        <v>173</v>
      </c>
      <c r="N9047" t="s">
        <v>13637</v>
      </c>
      <c r="O9047" t="s">
        <v>277</v>
      </c>
      <c r="P9047" t="s">
        <v>1155</v>
      </c>
      <c r="Q9047" t="s">
        <v>12872</v>
      </c>
      <c r="R9047" t="s">
        <v>282</v>
      </c>
      <c r="S9047" t="s">
        <v>88</v>
      </c>
      <c r="T9047" t="s">
        <v>1096</v>
      </c>
      <c r="U9047" t="s">
        <v>1097</v>
      </c>
      <c r="X9047">
        <v>1</v>
      </c>
      <c r="Y9047">
        <v>0</v>
      </c>
      <c r="Z9047">
        <v>0</v>
      </c>
      <c r="AA9047">
        <v>0</v>
      </c>
      <c r="AB9047">
        <v>600000</v>
      </c>
      <c r="AC9047" t="s">
        <v>285</v>
      </c>
      <c r="AD9047" t="e">
        <f>+VLOOKUP(T9047,items!$A$2:$D$1255,4,0)</f>
        <v>#N/A</v>
      </c>
      <c r="AE9047" t="e">
        <f>+VLOOKUP(T9047,Tabla1[],5,0)</f>
        <v>#N/A</v>
      </c>
      <c r="AF9047">
        <f t="shared" si="141"/>
        <v>10</v>
      </c>
    </row>
    <row r="9048" spans="1:32" x14ac:dyDescent="0.25">
      <c r="A9048">
        <v>109123</v>
      </c>
      <c r="B9048" t="s">
        <v>1003</v>
      </c>
      <c r="C9048" t="s">
        <v>75</v>
      </c>
      <c r="D9048">
        <v>0</v>
      </c>
      <c r="F9048" t="s">
        <v>375</v>
      </c>
      <c r="G9048" t="s">
        <v>6299</v>
      </c>
      <c r="H9048" t="s">
        <v>15347</v>
      </c>
      <c r="I9048" t="s">
        <v>37</v>
      </c>
      <c r="J9048" t="s">
        <v>37</v>
      </c>
      <c r="K9048" t="s">
        <v>37</v>
      </c>
      <c r="L9048" t="s">
        <v>37</v>
      </c>
      <c r="M9048" t="s">
        <v>277</v>
      </c>
      <c r="N9048" t="s">
        <v>277</v>
      </c>
      <c r="O9048" t="s">
        <v>10705</v>
      </c>
      <c r="P9048" t="s">
        <v>12573</v>
      </c>
      <c r="Q9048" t="s">
        <v>12817</v>
      </c>
      <c r="R9048" t="s">
        <v>177</v>
      </c>
      <c r="S9048" t="s">
        <v>108</v>
      </c>
      <c r="T9048" t="s">
        <v>15348</v>
      </c>
      <c r="U9048" t="s">
        <v>15349</v>
      </c>
      <c r="X9048">
        <v>10</v>
      </c>
      <c r="Y9048">
        <v>0</v>
      </c>
      <c r="Z9048">
        <v>0</v>
      </c>
      <c r="AA9048">
        <v>0</v>
      </c>
      <c r="AB9048">
        <v>0</v>
      </c>
      <c r="AC9048" t="s">
        <v>178</v>
      </c>
      <c r="AD9048">
        <f>+VLOOKUP(T9048,items!$A$2:$D$1255,4,0)</f>
        <v>0</v>
      </c>
      <c r="AE9048">
        <f>+VLOOKUP(T9048,Tabla1[],5,0)</f>
        <v>0</v>
      </c>
      <c r="AF9048">
        <f t="shared" si="141"/>
        <v>11</v>
      </c>
    </row>
    <row r="9049" spans="1:32" x14ac:dyDescent="0.25">
      <c r="A9049">
        <v>109123</v>
      </c>
      <c r="B9049" t="s">
        <v>1003</v>
      </c>
      <c r="C9049" t="s">
        <v>75</v>
      </c>
      <c r="D9049">
        <v>0</v>
      </c>
      <c r="F9049" t="s">
        <v>375</v>
      </c>
      <c r="G9049" t="s">
        <v>6299</v>
      </c>
      <c r="H9049" t="s">
        <v>15347</v>
      </c>
      <c r="I9049" t="s">
        <v>37</v>
      </c>
      <c r="J9049" t="s">
        <v>37</v>
      </c>
      <c r="K9049" t="s">
        <v>37</v>
      </c>
      <c r="L9049" t="s">
        <v>37</v>
      </c>
      <c r="M9049" t="s">
        <v>277</v>
      </c>
      <c r="N9049" t="s">
        <v>277</v>
      </c>
      <c r="O9049" t="s">
        <v>10705</v>
      </c>
      <c r="P9049" t="s">
        <v>12573</v>
      </c>
      <c r="Q9049" t="s">
        <v>12817</v>
      </c>
      <c r="R9049" t="s">
        <v>177</v>
      </c>
      <c r="S9049" t="s">
        <v>108</v>
      </c>
      <c r="T9049" t="s">
        <v>6485</v>
      </c>
      <c r="U9049" t="s">
        <v>6486</v>
      </c>
      <c r="X9049">
        <v>2</v>
      </c>
      <c r="Y9049">
        <v>0</v>
      </c>
      <c r="Z9049">
        <v>0</v>
      </c>
      <c r="AA9049">
        <v>0</v>
      </c>
      <c r="AB9049">
        <v>0</v>
      </c>
      <c r="AC9049" t="s">
        <v>178</v>
      </c>
      <c r="AD9049">
        <f>+VLOOKUP(T9049,items!$A$2:$D$1255,4,0)</f>
        <v>0</v>
      </c>
      <c r="AE9049">
        <f>+VLOOKUP(T9049,Tabla1[],5,0)</f>
        <v>0</v>
      </c>
      <c r="AF9049">
        <f t="shared" si="141"/>
        <v>11</v>
      </c>
    </row>
    <row r="9050" spans="1:32" x14ac:dyDescent="0.25">
      <c r="A9050">
        <v>109123</v>
      </c>
      <c r="B9050" t="s">
        <v>1003</v>
      </c>
      <c r="C9050" t="s">
        <v>75</v>
      </c>
      <c r="D9050">
        <v>0</v>
      </c>
      <c r="F9050" t="s">
        <v>375</v>
      </c>
      <c r="G9050" t="s">
        <v>6299</v>
      </c>
      <c r="H9050" t="s">
        <v>15347</v>
      </c>
      <c r="I9050" t="s">
        <v>37</v>
      </c>
      <c r="J9050" t="s">
        <v>37</v>
      </c>
      <c r="K9050" t="s">
        <v>37</v>
      </c>
      <c r="L9050" t="s">
        <v>37</v>
      </c>
      <c r="M9050" t="s">
        <v>277</v>
      </c>
      <c r="N9050" t="s">
        <v>277</v>
      </c>
      <c r="O9050" t="s">
        <v>10705</v>
      </c>
      <c r="P9050" t="s">
        <v>12573</v>
      </c>
      <c r="Q9050" t="s">
        <v>12817</v>
      </c>
      <c r="R9050" t="s">
        <v>177</v>
      </c>
      <c r="S9050" t="s">
        <v>108</v>
      </c>
      <c r="T9050" t="s">
        <v>15350</v>
      </c>
      <c r="U9050" t="s">
        <v>15351</v>
      </c>
      <c r="X9050">
        <v>1</v>
      </c>
      <c r="Y9050">
        <v>0</v>
      </c>
      <c r="Z9050">
        <v>0</v>
      </c>
      <c r="AA9050">
        <v>0</v>
      </c>
      <c r="AB9050">
        <v>0</v>
      </c>
      <c r="AC9050" t="s">
        <v>178</v>
      </c>
      <c r="AD9050">
        <f>+VLOOKUP(T9050,items!$A$2:$D$1255,4,0)</f>
        <v>0</v>
      </c>
      <c r="AE9050">
        <f>+VLOOKUP(T9050,Tabla1[],5,0)</f>
        <v>0</v>
      </c>
      <c r="AF9050">
        <f t="shared" si="141"/>
        <v>11</v>
      </c>
    </row>
    <row r="9051" spans="1:32" x14ac:dyDescent="0.25">
      <c r="A9051">
        <v>109123</v>
      </c>
      <c r="B9051" t="s">
        <v>1003</v>
      </c>
      <c r="C9051" t="s">
        <v>75</v>
      </c>
      <c r="D9051">
        <v>0</v>
      </c>
      <c r="F9051" t="s">
        <v>375</v>
      </c>
      <c r="G9051" t="s">
        <v>6299</v>
      </c>
      <c r="H9051" t="s">
        <v>15347</v>
      </c>
      <c r="I9051" t="s">
        <v>37</v>
      </c>
      <c r="J9051" t="s">
        <v>37</v>
      </c>
      <c r="K9051" t="s">
        <v>37</v>
      </c>
      <c r="L9051" t="s">
        <v>37</v>
      </c>
      <c r="M9051" t="s">
        <v>277</v>
      </c>
      <c r="N9051" t="s">
        <v>277</v>
      </c>
      <c r="O9051" t="s">
        <v>10705</v>
      </c>
      <c r="P9051" t="s">
        <v>12573</v>
      </c>
      <c r="Q9051" t="s">
        <v>12817</v>
      </c>
      <c r="R9051" t="s">
        <v>177</v>
      </c>
      <c r="S9051" t="s">
        <v>108</v>
      </c>
      <c r="T9051" t="s">
        <v>6487</v>
      </c>
      <c r="U9051" t="s">
        <v>15352</v>
      </c>
      <c r="X9051">
        <v>2</v>
      </c>
      <c r="Y9051">
        <v>0</v>
      </c>
      <c r="Z9051">
        <v>0</v>
      </c>
      <c r="AA9051">
        <v>0</v>
      </c>
      <c r="AB9051">
        <v>0</v>
      </c>
      <c r="AC9051" t="s">
        <v>178</v>
      </c>
      <c r="AD9051">
        <f>+VLOOKUP(T9051,items!$A$2:$D$1255,4,0)</f>
        <v>0</v>
      </c>
      <c r="AE9051">
        <f>+VLOOKUP(T9051,Tabla1[],5,0)</f>
        <v>0</v>
      </c>
      <c r="AF9051">
        <f t="shared" si="141"/>
        <v>11</v>
      </c>
    </row>
    <row r="9052" spans="1:32" x14ac:dyDescent="0.25">
      <c r="A9052">
        <v>109123</v>
      </c>
      <c r="B9052" t="s">
        <v>1003</v>
      </c>
      <c r="C9052" t="s">
        <v>75</v>
      </c>
      <c r="D9052">
        <v>0</v>
      </c>
      <c r="F9052" t="s">
        <v>375</v>
      </c>
      <c r="G9052" t="s">
        <v>6299</v>
      </c>
      <c r="H9052" t="s">
        <v>15347</v>
      </c>
      <c r="I9052" t="s">
        <v>37</v>
      </c>
      <c r="J9052" t="s">
        <v>37</v>
      </c>
      <c r="K9052" t="s">
        <v>37</v>
      </c>
      <c r="L9052" t="s">
        <v>37</v>
      </c>
      <c r="M9052" t="s">
        <v>277</v>
      </c>
      <c r="N9052" t="s">
        <v>277</v>
      </c>
      <c r="O9052" t="s">
        <v>10705</v>
      </c>
      <c r="P9052" t="s">
        <v>12573</v>
      </c>
      <c r="Q9052" t="s">
        <v>12817</v>
      </c>
      <c r="R9052" t="s">
        <v>177</v>
      </c>
      <c r="S9052" t="s">
        <v>108</v>
      </c>
      <c r="T9052" t="s">
        <v>4055</v>
      </c>
      <c r="U9052" t="s">
        <v>4056</v>
      </c>
      <c r="X9052">
        <v>12</v>
      </c>
      <c r="Y9052">
        <v>0</v>
      </c>
      <c r="Z9052">
        <v>0</v>
      </c>
      <c r="AA9052">
        <v>0</v>
      </c>
      <c r="AB9052">
        <v>0</v>
      </c>
      <c r="AC9052" t="s">
        <v>178</v>
      </c>
      <c r="AD9052" t="e">
        <f>+VLOOKUP(T9052,items!$A$2:$D$1255,4,0)</f>
        <v>#N/A</v>
      </c>
      <c r="AE9052" t="e">
        <f>+VLOOKUP(T9052,Tabla1[],5,0)</f>
        <v>#N/A</v>
      </c>
      <c r="AF9052">
        <f t="shared" si="141"/>
        <v>11</v>
      </c>
    </row>
    <row r="9053" spans="1:32" x14ac:dyDescent="0.25">
      <c r="A9053">
        <v>109125</v>
      </c>
      <c r="B9053" t="s">
        <v>15353</v>
      </c>
      <c r="C9053" t="s">
        <v>75</v>
      </c>
      <c r="D9053">
        <v>0</v>
      </c>
      <c r="F9053" t="s">
        <v>3356</v>
      </c>
      <c r="G9053" t="s">
        <v>171</v>
      </c>
      <c r="H9053" t="s">
        <v>15354</v>
      </c>
      <c r="I9053" t="s">
        <v>15355</v>
      </c>
      <c r="J9053" t="s">
        <v>37</v>
      </c>
      <c r="K9053" t="s">
        <v>37</v>
      </c>
      <c r="L9053" t="s">
        <v>37</v>
      </c>
      <c r="M9053" t="s">
        <v>3357</v>
      </c>
      <c r="N9053" t="s">
        <v>12980</v>
      </c>
      <c r="O9053" t="s">
        <v>10705</v>
      </c>
      <c r="P9053" t="s">
        <v>12817</v>
      </c>
      <c r="Q9053" t="s">
        <v>13019</v>
      </c>
      <c r="R9053" t="s">
        <v>11774</v>
      </c>
      <c r="S9053" t="s">
        <v>44</v>
      </c>
      <c r="T9053" t="s">
        <v>1117</v>
      </c>
      <c r="U9053" t="s">
        <v>1118</v>
      </c>
      <c r="X9053">
        <v>5</v>
      </c>
      <c r="Y9053">
        <v>0</v>
      </c>
      <c r="Z9053">
        <v>0</v>
      </c>
      <c r="AA9053">
        <v>0</v>
      </c>
      <c r="AB9053">
        <v>712500</v>
      </c>
      <c r="AC9053" t="s">
        <v>3553</v>
      </c>
      <c r="AD9053">
        <f>+VLOOKUP(T9053,items!$A$2:$D$1255,4,0)</f>
        <v>0</v>
      </c>
      <c r="AE9053">
        <f>+VLOOKUP(T9053,Tabla1[],5,0)</f>
        <v>0</v>
      </c>
      <c r="AF9053">
        <f t="shared" si="141"/>
        <v>11</v>
      </c>
    </row>
    <row r="9054" spans="1:32" x14ac:dyDescent="0.25">
      <c r="A9054">
        <v>109125</v>
      </c>
      <c r="B9054" t="s">
        <v>15353</v>
      </c>
      <c r="C9054" t="s">
        <v>75</v>
      </c>
      <c r="D9054">
        <v>0</v>
      </c>
      <c r="F9054" t="s">
        <v>3356</v>
      </c>
      <c r="G9054" t="s">
        <v>171</v>
      </c>
      <c r="H9054" t="s">
        <v>15354</v>
      </c>
      <c r="I9054" t="s">
        <v>15355</v>
      </c>
      <c r="J9054" t="s">
        <v>37</v>
      </c>
      <c r="K9054" t="s">
        <v>37</v>
      </c>
      <c r="L9054" t="s">
        <v>37</v>
      </c>
      <c r="M9054" t="s">
        <v>3357</v>
      </c>
      <c r="N9054" t="s">
        <v>12980</v>
      </c>
      <c r="O9054" t="s">
        <v>10705</v>
      </c>
      <c r="P9054" t="s">
        <v>12817</v>
      </c>
      <c r="Q9054" t="s">
        <v>13019</v>
      </c>
      <c r="R9054" t="s">
        <v>11774</v>
      </c>
      <c r="S9054" t="s">
        <v>44</v>
      </c>
      <c r="T9054" t="s">
        <v>429</v>
      </c>
      <c r="U9054" t="s">
        <v>430</v>
      </c>
      <c r="X9054">
        <v>1</v>
      </c>
      <c r="Y9054">
        <v>0</v>
      </c>
      <c r="Z9054">
        <v>0</v>
      </c>
      <c r="AA9054">
        <v>0</v>
      </c>
      <c r="AB9054">
        <v>283852</v>
      </c>
      <c r="AC9054" t="s">
        <v>3553</v>
      </c>
      <c r="AD9054">
        <f>+VLOOKUP(T9054,items!$A$2:$D$1255,4,0)</f>
        <v>0</v>
      </c>
      <c r="AE9054">
        <f>+VLOOKUP(T9054,Tabla1[],5,0)</f>
        <v>0</v>
      </c>
      <c r="AF9054">
        <f t="shared" si="141"/>
        <v>11</v>
      </c>
    </row>
    <row r="9055" spans="1:32" x14ac:dyDescent="0.25">
      <c r="A9055">
        <v>109125</v>
      </c>
      <c r="B9055" t="s">
        <v>15353</v>
      </c>
      <c r="C9055" t="s">
        <v>75</v>
      </c>
      <c r="D9055">
        <v>0</v>
      </c>
      <c r="F9055" t="s">
        <v>3356</v>
      </c>
      <c r="G9055" t="s">
        <v>171</v>
      </c>
      <c r="H9055" t="s">
        <v>15354</v>
      </c>
      <c r="I9055" t="s">
        <v>15355</v>
      </c>
      <c r="J9055" t="s">
        <v>37</v>
      </c>
      <c r="K9055" t="s">
        <v>37</v>
      </c>
      <c r="L9055" t="s">
        <v>37</v>
      </c>
      <c r="M9055" t="s">
        <v>3357</v>
      </c>
      <c r="N9055" t="s">
        <v>12980</v>
      </c>
      <c r="O9055" t="s">
        <v>10705</v>
      </c>
      <c r="P9055" t="s">
        <v>12817</v>
      </c>
      <c r="Q9055" t="s">
        <v>13019</v>
      </c>
      <c r="R9055" t="s">
        <v>11774</v>
      </c>
      <c r="S9055" t="s">
        <v>44</v>
      </c>
      <c r="T9055" t="s">
        <v>7509</v>
      </c>
      <c r="U9055" t="s">
        <v>9780</v>
      </c>
      <c r="X9055">
        <v>3</v>
      </c>
      <c r="Y9055">
        <v>0</v>
      </c>
      <c r="Z9055">
        <v>0</v>
      </c>
      <c r="AA9055">
        <v>0</v>
      </c>
      <c r="AB9055">
        <v>300000</v>
      </c>
      <c r="AC9055" t="s">
        <v>3553</v>
      </c>
      <c r="AD9055">
        <f>+VLOOKUP(T9055,items!$A$2:$D$1255,4,0)</f>
        <v>0</v>
      </c>
      <c r="AE9055">
        <f>+VLOOKUP(T9055,Tabla1[],5,0)</f>
        <v>0</v>
      </c>
      <c r="AF9055">
        <f t="shared" si="141"/>
        <v>11</v>
      </c>
    </row>
    <row r="9056" spans="1:32" x14ac:dyDescent="0.25">
      <c r="A9056">
        <v>109125</v>
      </c>
      <c r="B9056" t="s">
        <v>15353</v>
      </c>
      <c r="C9056" t="s">
        <v>75</v>
      </c>
      <c r="D9056">
        <v>0</v>
      </c>
      <c r="F9056" t="s">
        <v>3356</v>
      </c>
      <c r="G9056" t="s">
        <v>171</v>
      </c>
      <c r="H9056" t="s">
        <v>15354</v>
      </c>
      <c r="I9056" t="s">
        <v>15355</v>
      </c>
      <c r="J9056" t="s">
        <v>37</v>
      </c>
      <c r="K9056" t="s">
        <v>37</v>
      </c>
      <c r="L9056" t="s">
        <v>37</v>
      </c>
      <c r="M9056" t="s">
        <v>3357</v>
      </c>
      <c r="N9056" t="s">
        <v>12980</v>
      </c>
      <c r="O9056" t="s">
        <v>10705</v>
      </c>
      <c r="P9056" t="s">
        <v>12817</v>
      </c>
      <c r="Q9056" t="s">
        <v>13019</v>
      </c>
      <c r="R9056" t="s">
        <v>11774</v>
      </c>
      <c r="S9056" t="s">
        <v>44</v>
      </c>
      <c r="T9056" t="s">
        <v>8562</v>
      </c>
      <c r="U9056" t="s">
        <v>8623</v>
      </c>
      <c r="X9056">
        <v>1</v>
      </c>
      <c r="Y9056">
        <v>11850</v>
      </c>
      <c r="Z9056">
        <v>0</v>
      </c>
      <c r="AA9056">
        <v>4000</v>
      </c>
      <c r="AB9056">
        <v>1662500</v>
      </c>
      <c r="AC9056" t="s">
        <v>3553</v>
      </c>
      <c r="AD9056">
        <f>+VLOOKUP(T9056,items!$A$2:$D$1255,4,0)</f>
        <v>0</v>
      </c>
      <c r="AE9056">
        <f>+VLOOKUP(T9056,Tabla1[],5,0)</f>
        <v>0</v>
      </c>
      <c r="AF9056">
        <f t="shared" si="141"/>
        <v>11</v>
      </c>
    </row>
    <row r="9057" spans="1:32" x14ac:dyDescent="0.25">
      <c r="A9057">
        <v>109125</v>
      </c>
      <c r="B9057" t="s">
        <v>15353</v>
      </c>
      <c r="C9057" t="s">
        <v>75</v>
      </c>
      <c r="D9057">
        <v>0</v>
      </c>
      <c r="F9057" t="s">
        <v>3356</v>
      </c>
      <c r="G9057" t="s">
        <v>171</v>
      </c>
      <c r="H9057" t="s">
        <v>15354</v>
      </c>
      <c r="I9057" t="s">
        <v>15355</v>
      </c>
      <c r="J9057" t="s">
        <v>37</v>
      </c>
      <c r="K9057" t="s">
        <v>37</v>
      </c>
      <c r="L9057" t="s">
        <v>37</v>
      </c>
      <c r="M9057" t="s">
        <v>3357</v>
      </c>
      <c r="N9057" t="s">
        <v>12980</v>
      </c>
      <c r="O9057" t="s">
        <v>10705</v>
      </c>
      <c r="P9057" t="s">
        <v>12817</v>
      </c>
      <c r="Q9057" t="s">
        <v>13019</v>
      </c>
      <c r="R9057" t="s">
        <v>11774</v>
      </c>
      <c r="S9057" t="s">
        <v>44</v>
      </c>
      <c r="T9057" t="s">
        <v>826</v>
      </c>
      <c r="U9057" t="s">
        <v>827</v>
      </c>
      <c r="V9057" t="s">
        <v>1024</v>
      </c>
      <c r="X9057">
        <v>1</v>
      </c>
      <c r="Y9057">
        <v>11850</v>
      </c>
      <c r="Z9057">
        <v>0</v>
      </c>
      <c r="AA9057">
        <v>4000</v>
      </c>
      <c r="AB9057">
        <v>4760000</v>
      </c>
      <c r="AC9057" t="s">
        <v>3553</v>
      </c>
      <c r="AD9057">
        <f>+VLOOKUP(T9057,items!$A$2:$D$1255,4,0)</f>
        <v>0</v>
      </c>
      <c r="AE9057">
        <f>+VLOOKUP(T9057,Tabla1[],5,0)</f>
        <v>0</v>
      </c>
      <c r="AF9057">
        <f t="shared" si="141"/>
        <v>11</v>
      </c>
    </row>
    <row r="9058" spans="1:32" x14ac:dyDescent="0.25">
      <c r="A9058">
        <v>109125</v>
      </c>
      <c r="B9058" t="s">
        <v>15353</v>
      </c>
      <c r="C9058" t="s">
        <v>75</v>
      </c>
      <c r="D9058">
        <v>0</v>
      </c>
      <c r="F9058" t="s">
        <v>3356</v>
      </c>
      <c r="G9058" t="s">
        <v>171</v>
      </c>
      <c r="H9058" t="s">
        <v>15354</v>
      </c>
      <c r="I9058" t="s">
        <v>15355</v>
      </c>
      <c r="J9058" t="s">
        <v>37</v>
      </c>
      <c r="K9058" t="s">
        <v>37</v>
      </c>
      <c r="L9058" t="s">
        <v>37</v>
      </c>
      <c r="M9058" t="s">
        <v>3357</v>
      </c>
      <c r="N9058" t="s">
        <v>12980</v>
      </c>
      <c r="O9058" t="s">
        <v>10705</v>
      </c>
      <c r="P9058" t="s">
        <v>12817</v>
      </c>
      <c r="Q9058" t="s">
        <v>13019</v>
      </c>
      <c r="R9058" t="s">
        <v>11774</v>
      </c>
      <c r="S9058" t="s">
        <v>44</v>
      </c>
      <c r="T9058" t="s">
        <v>10725</v>
      </c>
      <c r="U9058" t="s">
        <v>10726</v>
      </c>
      <c r="X9058">
        <v>1</v>
      </c>
      <c r="Y9058">
        <v>0</v>
      </c>
      <c r="Z9058">
        <v>0</v>
      </c>
      <c r="AA9058">
        <v>0</v>
      </c>
      <c r="AB9058">
        <v>700000</v>
      </c>
      <c r="AC9058" t="s">
        <v>3553</v>
      </c>
      <c r="AD9058">
        <f>+VLOOKUP(T9058,items!$A$2:$D$1255,4,0)</f>
        <v>0</v>
      </c>
      <c r="AE9058">
        <f>+VLOOKUP(T9058,Tabla1[],5,0)</f>
        <v>0</v>
      </c>
      <c r="AF9058">
        <f t="shared" si="141"/>
        <v>11</v>
      </c>
    </row>
    <row r="9059" spans="1:32" x14ac:dyDescent="0.25">
      <c r="A9059">
        <v>109130</v>
      </c>
      <c r="B9059" t="s">
        <v>15356</v>
      </c>
      <c r="C9059" t="s">
        <v>33</v>
      </c>
      <c r="D9059">
        <v>0</v>
      </c>
      <c r="F9059" t="s">
        <v>375</v>
      </c>
      <c r="G9059" t="s">
        <v>171</v>
      </c>
      <c r="H9059" t="s">
        <v>15357</v>
      </c>
      <c r="I9059" t="s">
        <v>37</v>
      </c>
      <c r="J9059" t="s">
        <v>15358</v>
      </c>
      <c r="K9059" t="s">
        <v>15359</v>
      </c>
      <c r="L9059" t="s">
        <v>37</v>
      </c>
      <c r="M9059" t="s">
        <v>173</v>
      </c>
      <c r="N9059" t="s">
        <v>173</v>
      </c>
      <c r="O9059" t="s">
        <v>6297</v>
      </c>
      <c r="P9059" t="s">
        <v>6298</v>
      </c>
      <c r="Q9059" t="s">
        <v>9779</v>
      </c>
      <c r="R9059" t="s">
        <v>43</v>
      </c>
      <c r="S9059" t="s">
        <v>108</v>
      </c>
      <c r="T9059" t="s">
        <v>5950</v>
      </c>
      <c r="U9059" t="s">
        <v>5951</v>
      </c>
      <c r="X9059">
        <v>1</v>
      </c>
      <c r="Y9059">
        <v>0</v>
      </c>
      <c r="Z9059">
        <v>0</v>
      </c>
      <c r="AA9059">
        <v>0</v>
      </c>
      <c r="AB9059">
        <v>800000</v>
      </c>
      <c r="AC9059" t="s">
        <v>47</v>
      </c>
      <c r="AD9059">
        <f>+VLOOKUP(T9059,items!$A$2:$D$1255,4,0)</f>
        <v>0</v>
      </c>
      <c r="AE9059">
        <f>+VLOOKUP(T9059,Tabla1[],5,0)</f>
        <v>0</v>
      </c>
      <c r="AF9059">
        <f t="shared" si="141"/>
        <v>10</v>
      </c>
    </row>
    <row r="9060" spans="1:32" x14ac:dyDescent="0.25">
      <c r="A9060">
        <v>109130</v>
      </c>
      <c r="B9060" t="s">
        <v>15356</v>
      </c>
      <c r="C9060" t="s">
        <v>33</v>
      </c>
      <c r="D9060">
        <v>0</v>
      </c>
      <c r="F9060" t="s">
        <v>375</v>
      </c>
      <c r="G9060" t="s">
        <v>171</v>
      </c>
      <c r="H9060" t="s">
        <v>15357</v>
      </c>
      <c r="I9060" t="s">
        <v>37</v>
      </c>
      <c r="J9060" t="s">
        <v>15358</v>
      </c>
      <c r="K9060" t="s">
        <v>15359</v>
      </c>
      <c r="L9060" t="s">
        <v>37</v>
      </c>
      <c r="M9060" t="s">
        <v>173</v>
      </c>
      <c r="N9060" t="s">
        <v>173</v>
      </c>
      <c r="O9060" t="s">
        <v>6297</v>
      </c>
      <c r="P9060" t="s">
        <v>6298</v>
      </c>
      <c r="Q9060" t="s">
        <v>9779</v>
      </c>
      <c r="R9060" t="s">
        <v>43</v>
      </c>
      <c r="S9060" t="s">
        <v>108</v>
      </c>
      <c r="T9060" t="s">
        <v>5950</v>
      </c>
      <c r="U9060" t="s">
        <v>5951</v>
      </c>
      <c r="X9060">
        <v>1</v>
      </c>
      <c r="Y9060">
        <v>0</v>
      </c>
      <c r="Z9060">
        <v>0</v>
      </c>
      <c r="AA9060">
        <v>0</v>
      </c>
      <c r="AB9060">
        <v>800000</v>
      </c>
      <c r="AC9060" t="s">
        <v>47</v>
      </c>
      <c r="AD9060">
        <f>+VLOOKUP(T9060,items!$A$2:$D$1255,4,0)</f>
        <v>0</v>
      </c>
      <c r="AE9060">
        <f>+VLOOKUP(T9060,Tabla1[],5,0)</f>
        <v>0</v>
      </c>
      <c r="AF9060">
        <f t="shared" si="141"/>
        <v>10</v>
      </c>
    </row>
    <row r="9061" spans="1:32" x14ac:dyDescent="0.25">
      <c r="A9061">
        <v>109130</v>
      </c>
      <c r="B9061" t="s">
        <v>15356</v>
      </c>
      <c r="C9061" t="s">
        <v>33</v>
      </c>
      <c r="D9061">
        <v>0</v>
      </c>
      <c r="F9061" t="s">
        <v>375</v>
      </c>
      <c r="G9061" t="s">
        <v>171</v>
      </c>
      <c r="H9061" t="s">
        <v>15357</v>
      </c>
      <c r="I9061" t="s">
        <v>37</v>
      </c>
      <c r="J9061" t="s">
        <v>15358</v>
      </c>
      <c r="K9061" t="s">
        <v>15359</v>
      </c>
      <c r="L9061" t="s">
        <v>37</v>
      </c>
      <c r="M9061" t="s">
        <v>173</v>
      </c>
      <c r="N9061" t="s">
        <v>173</v>
      </c>
      <c r="O9061" t="s">
        <v>6297</v>
      </c>
      <c r="P9061" t="s">
        <v>6298</v>
      </c>
      <c r="Q9061" t="s">
        <v>9779</v>
      </c>
      <c r="R9061" t="s">
        <v>43</v>
      </c>
      <c r="S9061" t="s">
        <v>108</v>
      </c>
      <c r="T9061" t="s">
        <v>7511</v>
      </c>
      <c r="U9061" t="s">
        <v>7512</v>
      </c>
      <c r="X9061">
        <v>3</v>
      </c>
      <c r="Y9061">
        <v>0</v>
      </c>
      <c r="Z9061">
        <v>0</v>
      </c>
      <c r="AA9061">
        <v>0</v>
      </c>
      <c r="AB9061">
        <v>300000</v>
      </c>
      <c r="AC9061" t="s">
        <v>47</v>
      </c>
      <c r="AD9061" t="e">
        <f>+VLOOKUP(T9061,items!$A$2:$D$1255,4,0)</f>
        <v>#N/A</v>
      </c>
      <c r="AE9061" t="e">
        <f>+VLOOKUP(T9061,Tabla1[],5,0)</f>
        <v>#N/A</v>
      </c>
      <c r="AF9061">
        <f t="shared" si="141"/>
        <v>10</v>
      </c>
    </row>
    <row r="9062" spans="1:32" x14ac:dyDescent="0.25">
      <c r="A9062">
        <v>109130</v>
      </c>
      <c r="B9062" t="s">
        <v>15356</v>
      </c>
      <c r="C9062" t="s">
        <v>33</v>
      </c>
      <c r="D9062">
        <v>0</v>
      </c>
      <c r="F9062" t="s">
        <v>375</v>
      </c>
      <c r="G9062" t="s">
        <v>171</v>
      </c>
      <c r="H9062" t="s">
        <v>15357</v>
      </c>
      <c r="I9062" t="s">
        <v>37</v>
      </c>
      <c r="J9062" t="s">
        <v>15358</v>
      </c>
      <c r="K9062" t="s">
        <v>15359</v>
      </c>
      <c r="L9062" t="s">
        <v>37</v>
      </c>
      <c r="M9062" t="s">
        <v>173</v>
      </c>
      <c r="N9062" t="s">
        <v>173</v>
      </c>
      <c r="O9062" t="s">
        <v>6297</v>
      </c>
      <c r="P9062" t="s">
        <v>6298</v>
      </c>
      <c r="Q9062" t="s">
        <v>9779</v>
      </c>
      <c r="R9062" t="s">
        <v>43</v>
      </c>
      <c r="S9062" t="s">
        <v>108</v>
      </c>
      <c r="T9062" t="s">
        <v>7511</v>
      </c>
      <c r="U9062" t="s">
        <v>7512</v>
      </c>
      <c r="X9062">
        <v>3</v>
      </c>
      <c r="Y9062">
        <v>0</v>
      </c>
      <c r="Z9062">
        <v>0</v>
      </c>
      <c r="AA9062">
        <v>0</v>
      </c>
      <c r="AB9062">
        <v>300000</v>
      </c>
      <c r="AC9062" t="s">
        <v>47</v>
      </c>
      <c r="AD9062" t="e">
        <f>+VLOOKUP(T9062,items!$A$2:$D$1255,4,0)</f>
        <v>#N/A</v>
      </c>
      <c r="AE9062" t="e">
        <f>+VLOOKUP(T9062,Tabla1[],5,0)</f>
        <v>#N/A</v>
      </c>
      <c r="AF9062">
        <f t="shared" si="141"/>
        <v>10</v>
      </c>
    </row>
    <row r="9063" spans="1:32" x14ac:dyDescent="0.25">
      <c r="A9063">
        <v>109130</v>
      </c>
      <c r="B9063" t="s">
        <v>15356</v>
      </c>
      <c r="C9063" t="s">
        <v>33</v>
      </c>
      <c r="D9063">
        <v>0</v>
      </c>
      <c r="F9063" t="s">
        <v>375</v>
      </c>
      <c r="G9063" t="s">
        <v>171</v>
      </c>
      <c r="H9063" t="s">
        <v>15357</v>
      </c>
      <c r="I9063" t="s">
        <v>37</v>
      </c>
      <c r="J9063" t="s">
        <v>15358</v>
      </c>
      <c r="K9063" t="s">
        <v>15359</v>
      </c>
      <c r="L9063" t="s">
        <v>37</v>
      </c>
      <c r="M9063" t="s">
        <v>173</v>
      </c>
      <c r="N9063" t="s">
        <v>173</v>
      </c>
      <c r="O9063" t="s">
        <v>6297</v>
      </c>
      <c r="P9063" t="s">
        <v>6298</v>
      </c>
      <c r="Q9063" t="s">
        <v>9779</v>
      </c>
      <c r="R9063" t="s">
        <v>43</v>
      </c>
      <c r="S9063" t="s">
        <v>108</v>
      </c>
      <c r="T9063" t="s">
        <v>618</v>
      </c>
      <c r="U9063" t="s">
        <v>619</v>
      </c>
      <c r="X9063">
        <v>1</v>
      </c>
      <c r="Y9063">
        <v>0</v>
      </c>
      <c r="Z9063">
        <v>0</v>
      </c>
      <c r="AA9063">
        <v>0</v>
      </c>
      <c r="AB9063">
        <v>500000</v>
      </c>
      <c r="AC9063" t="s">
        <v>47</v>
      </c>
      <c r="AD9063">
        <f>+VLOOKUP(T9063,items!$A$2:$D$1255,4,0)</f>
        <v>0</v>
      </c>
      <c r="AE9063">
        <f>+VLOOKUP(T9063,Tabla1[],5,0)</f>
        <v>0</v>
      </c>
      <c r="AF9063">
        <f t="shared" si="141"/>
        <v>10</v>
      </c>
    </row>
    <row r="9064" spans="1:32" x14ac:dyDescent="0.25">
      <c r="A9064">
        <v>109130</v>
      </c>
      <c r="B9064" t="s">
        <v>15356</v>
      </c>
      <c r="C9064" t="s">
        <v>33</v>
      </c>
      <c r="D9064">
        <v>0</v>
      </c>
      <c r="F9064" t="s">
        <v>375</v>
      </c>
      <c r="G9064" t="s">
        <v>171</v>
      </c>
      <c r="H9064" t="s">
        <v>15357</v>
      </c>
      <c r="I9064" t="s">
        <v>37</v>
      </c>
      <c r="J9064" t="s">
        <v>15358</v>
      </c>
      <c r="K9064" t="s">
        <v>15359</v>
      </c>
      <c r="L9064" t="s">
        <v>37</v>
      </c>
      <c r="M9064" t="s">
        <v>173</v>
      </c>
      <c r="N9064" t="s">
        <v>173</v>
      </c>
      <c r="O9064" t="s">
        <v>6297</v>
      </c>
      <c r="P9064" t="s">
        <v>6298</v>
      </c>
      <c r="Q9064" t="s">
        <v>9779</v>
      </c>
      <c r="R9064" t="s">
        <v>43</v>
      </c>
      <c r="S9064" t="s">
        <v>108</v>
      </c>
      <c r="T9064" t="s">
        <v>618</v>
      </c>
      <c r="U9064" t="s">
        <v>619</v>
      </c>
      <c r="X9064">
        <v>1</v>
      </c>
      <c r="Y9064">
        <v>0</v>
      </c>
      <c r="Z9064">
        <v>0</v>
      </c>
      <c r="AA9064">
        <v>0</v>
      </c>
      <c r="AB9064">
        <v>500000</v>
      </c>
      <c r="AC9064" t="s">
        <v>47</v>
      </c>
      <c r="AD9064">
        <f>+VLOOKUP(T9064,items!$A$2:$D$1255,4,0)</f>
        <v>0</v>
      </c>
      <c r="AE9064">
        <f>+VLOOKUP(T9064,Tabla1[],5,0)</f>
        <v>0</v>
      </c>
      <c r="AF9064">
        <f t="shared" si="141"/>
        <v>10</v>
      </c>
    </row>
    <row r="9065" spans="1:32" x14ac:dyDescent="0.25">
      <c r="A9065">
        <v>109133</v>
      </c>
      <c r="B9065" t="s">
        <v>9327</v>
      </c>
      <c r="C9065" t="s">
        <v>75</v>
      </c>
      <c r="D9065">
        <v>0</v>
      </c>
      <c r="F9065" t="s">
        <v>375</v>
      </c>
      <c r="G9065" t="s">
        <v>6298</v>
      </c>
      <c r="H9065" t="s">
        <v>15360</v>
      </c>
      <c r="I9065" t="s">
        <v>37</v>
      </c>
      <c r="J9065" t="s">
        <v>15361</v>
      </c>
      <c r="K9065" t="s">
        <v>15362</v>
      </c>
      <c r="L9065" t="s">
        <v>37</v>
      </c>
      <c r="M9065" t="s">
        <v>12871</v>
      </c>
      <c r="N9065" t="s">
        <v>12871</v>
      </c>
      <c r="O9065" t="s">
        <v>6299</v>
      </c>
      <c r="P9065" t="s">
        <v>13518</v>
      </c>
      <c r="Q9065" t="s">
        <v>13518</v>
      </c>
      <c r="R9065" t="s">
        <v>127</v>
      </c>
      <c r="S9065" t="s">
        <v>164</v>
      </c>
      <c r="T9065" t="s">
        <v>4078</v>
      </c>
      <c r="U9065" t="s">
        <v>313</v>
      </c>
      <c r="X9065">
        <v>25</v>
      </c>
      <c r="Y9065">
        <v>0</v>
      </c>
      <c r="Z9065">
        <v>0</v>
      </c>
      <c r="AA9065">
        <v>0</v>
      </c>
      <c r="AB9065">
        <v>2475000</v>
      </c>
      <c r="AC9065" t="s">
        <v>47</v>
      </c>
      <c r="AD9065">
        <f>+VLOOKUP(T9065,items!$A$2:$D$1255,4,0)</f>
        <v>0</v>
      </c>
      <c r="AE9065">
        <f>+VLOOKUP(T9065,Tabla1[],5,0)</f>
        <v>0</v>
      </c>
      <c r="AF9065">
        <f t="shared" si="141"/>
        <v>10</v>
      </c>
    </row>
    <row r="9066" spans="1:32" x14ac:dyDescent="0.25">
      <c r="A9066">
        <v>109163</v>
      </c>
      <c r="B9066" t="s">
        <v>495</v>
      </c>
      <c r="C9066" t="s">
        <v>33</v>
      </c>
      <c r="D9066">
        <v>0</v>
      </c>
      <c r="F9066" t="s">
        <v>3356</v>
      </c>
      <c r="G9066" t="s">
        <v>3356</v>
      </c>
      <c r="H9066" t="s">
        <v>15363</v>
      </c>
      <c r="I9066" t="s">
        <v>37</v>
      </c>
      <c r="J9066" t="s">
        <v>15364</v>
      </c>
      <c r="K9066" t="s">
        <v>15365</v>
      </c>
      <c r="L9066" t="s">
        <v>15366</v>
      </c>
      <c r="M9066" t="s">
        <v>171</v>
      </c>
      <c r="N9066" t="s">
        <v>171</v>
      </c>
      <c r="O9066" t="s">
        <v>6297</v>
      </c>
      <c r="P9066" t="s">
        <v>6298</v>
      </c>
      <c r="Q9066" t="s">
        <v>12871</v>
      </c>
      <c r="R9066" t="s">
        <v>127</v>
      </c>
      <c r="S9066" t="s">
        <v>346</v>
      </c>
      <c r="T9066" t="s">
        <v>388</v>
      </c>
      <c r="U9066" t="s">
        <v>389</v>
      </c>
      <c r="X9066">
        <v>25</v>
      </c>
      <c r="Y9066">
        <v>0</v>
      </c>
      <c r="Z9066">
        <v>0</v>
      </c>
      <c r="AA9066">
        <v>0</v>
      </c>
      <c r="AB9066">
        <v>1625000</v>
      </c>
      <c r="AC9066" t="s">
        <v>47</v>
      </c>
      <c r="AD9066">
        <f>+VLOOKUP(T9066,items!$A$2:$D$1255,4,0)</f>
        <v>0</v>
      </c>
      <c r="AE9066">
        <f>+VLOOKUP(T9066,Tabla1[],5,0)</f>
        <v>0</v>
      </c>
      <c r="AF9066">
        <f t="shared" si="141"/>
        <v>10</v>
      </c>
    </row>
    <row r="9067" spans="1:32" x14ac:dyDescent="0.25">
      <c r="A9067">
        <v>109166</v>
      </c>
      <c r="B9067" t="s">
        <v>2569</v>
      </c>
      <c r="C9067" t="s">
        <v>75</v>
      </c>
      <c r="D9067">
        <v>0</v>
      </c>
      <c r="F9067" t="s">
        <v>3356</v>
      </c>
      <c r="G9067" t="s">
        <v>171</v>
      </c>
      <c r="H9067" t="s">
        <v>15367</v>
      </c>
      <c r="I9067" t="s">
        <v>37</v>
      </c>
      <c r="J9067" t="s">
        <v>15368</v>
      </c>
      <c r="K9067" t="s">
        <v>15369</v>
      </c>
      <c r="L9067" t="s">
        <v>37</v>
      </c>
      <c r="M9067" t="s">
        <v>173</v>
      </c>
      <c r="N9067" t="s">
        <v>173</v>
      </c>
      <c r="O9067" t="s">
        <v>13637</v>
      </c>
      <c r="P9067" t="s">
        <v>12871</v>
      </c>
      <c r="Q9067" t="s">
        <v>12871</v>
      </c>
      <c r="R9067" t="s">
        <v>127</v>
      </c>
      <c r="S9067" t="s">
        <v>164</v>
      </c>
      <c r="T9067" t="s">
        <v>6309</v>
      </c>
      <c r="U9067" t="s">
        <v>6310</v>
      </c>
      <c r="X9067">
        <v>2</v>
      </c>
      <c r="Y9067">
        <v>0</v>
      </c>
      <c r="Z9067">
        <v>0</v>
      </c>
      <c r="AA9067">
        <v>0</v>
      </c>
      <c r="AB9067">
        <v>2600</v>
      </c>
      <c r="AC9067" t="s">
        <v>47</v>
      </c>
      <c r="AD9067">
        <f>+VLOOKUP(T9067,items!$A$2:$D$1255,4,0)</f>
        <v>0</v>
      </c>
      <c r="AE9067">
        <f>+VLOOKUP(T9067,Tabla1[],5,0)</f>
        <v>0</v>
      </c>
      <c r="AF9067">
        <f t="shared" si="141"/>
        <v>10</v>
      </c>
    </row>
    <row r="9068" spans="1:32" x14ac:dyDescent="0.25">
      <c r="A9068">
        <v>109166</v>
      </c>
      <c r="B9068" t="s">
        <v>2569</v>
      </c>
      <c r="C9068" t="s">
        <v>75</v>
      </c>
      <c r="D9068">
        <v>0</v>
      </c>
      <c r="F9068" t="s">
        <v>3356</v>
      </c>
      <c r="G9068" t="s">
        <v>171</v>
      </c>
      <c r="H9068" t="s">
        <v>15367</v>
      </c>
      <c r="I9068" t="s">
        <v>37</v>
      </c>
      <c r="J9068" t="s">
        <v>15368</v>
      </c>
      <c r="K9068" t="s">
        <v>15369</v>
      </c>
      <c r="L9068" t="s">
        <v>37</v>
      </c>
      <c r="M9068" t="s">
        <v>173</v>
      </c>
      <c r="N9068" t="s">
        <v>173</v>
      </c>
      <c r="O9068" t="s">
        <v>13637</v>
      </c>
      <c r="P9068" t="s">
        <v>12871</v>
      </c>
      <c r="Q9068" t="s">
        <v>12871</v>
      </c>
      <c r="R9068" t="s">
        <v>127</v>
      </c>
      <c r="S9068" t="s">
        <v>164</v>
      </c>
      <c r="T9068" t="s">
        <v>1290</v>
      </c>
      <c r="U9068" t="s">
        <v>1291</v>
      </c>
      <c r="X9068">
        <v>1</v>
      </c>
      <c r="Y9068">
        <v>0</v>
      </c>
      <c r="Z9068">
        <v>0</v>
      </c>
      <c r="AA9068">
        <v>0</v>
      </c>
      <c r="AB9068">
        <v>63900</v>
      </c>
      <c r="AC9068" t="s">
        <v>47</v>
      </c>
      <c r="AD9068">
        <f>+VLOOKUP(T9068,items!$A$2:$D$1255,4,0)</f>
        <v>0</v>
      </c>
      <c r="AE9068">
        <f>+VLOOKUP(T9068,Tabla1[],5,0)</f>
        <v>0</v>
      </c>
      <c r="AF9068">
        <f t="shared" si="141"/>
        <v>10</v>
      </c>
    </row>
    <row r="9069" spans="1:32" x14ac:dyDescent="0.25">
      <c r="A9069">
        <v>109166</v>
      </c>
      <c r="B9069" t="s">
        <v>2569</v>
      </c>
      <c r="C9069" t="s">
        <v>75</v>
      </c>
      <c r="D9069">
        <v>0</v>
      </c>
      <c r="F9069" t="s">
        <v>3356</v>
      </c>
      <c r="G9069" t="s">
        <v>171</v>
      </c>
      <c r="H9069" t="s">
        <v>15367</v>
      </c>
      <c r="I9069" t="s">
        <v>37</v>
      </c>
      <c r="J9069" t="s">
        <v>15368</v>
      </c>
      <c r="K9069" t="s">
        <v>15369</v>
      </c>
      <c r="L9069" t="s">
        <v>37</v>
      </c>
      <c r="M9069" t="s">
        <v>173</v>
      </c>
      <c r="N9069" t="s">
        <v>173</v>
      </c>
      <c r="O9069" t="s">
        <v>13637</v>
      </c>
      <c r="P9069" t="s">
        <v>12871</v>
      </c>
      <c r="Q9069" t="s">
        <v>12871</v>
      </c>
      <c r="R9069" t="s">
        <v>127</v>
      </c>
      <c r="S9069" t="s">
        <v>164</v>
      </c>
      <c r="T9069" t="s">
        <v>1126</v>
      </c>
      <c r="U9069" t="s">
        <v>1127</v>
      </c>
      <c r="X9069">
        <v>1</v>
      </c>
      <c r="Y9069">
        <v>0</v>
      </c>
      <c r="Z9069">
        <v>0</v>
      </c>
      <c r="AA9069">
        <v>0</v>
      </c>
      <c r="AB9069">
        <v>50420</v>
      </c>
      <c r="AC9069" t="s">
        <v>47</v>
      </c>
      <c r="AD9069">
        <f>+VLOOKUP(T9069,items!$A$2:$D$1255,4,0)</f>
        <v>0</v>
      </c>
      <c r="AE9069">
        <f>+VLOOKUP(T9069,Tabla1[],5,0)</f>
        <v>0</v>
      </c>
      <c r="AF9069">
        <f t="shared" si="141"/>
        <v>10</v>
      </c>
    </row>
    <row r="9070" spans="1:32" x14ac:dyDescent="0.25">
      <c r="A9070">
        <v>109166</v>
      </c>
      <c r="B9070" t="s">
        <v>2569</v>
      </c>
      <c r="C9070" t="s">
        <v>75</v>
      </c>
      <c r="D9070">
        <v>0</v>
      </c>
      <c r="F9070" t="s">
        <v>3356</v>
      </c>
      <c r="G9070" t="s">
        <v>171</v>
      </c>
      <c r="H9070" t="s">
        <v>15367</v>
      </c>
      <c r="I9070" t="s">
        <v>37</v>
      </c>
      <c r="J9070" t="s">
        <v>15368</v>
      </c>
      <c r="K9070" t="s">
        <v>15369</v>
      </c>
      <c r="L9070" t="s">
        <v>37</v>
      </c>
      <c r="M9070" t="s">
        <v>173</v>
      </c>
      <c r="N9070" t="s">
        <v>173</v>
      </c>
      <c r="O9070" t="s">
        <v>13637</v>
      </c>
      <c r="P9070" t="s">
        <v>12871</v>
      </c>
      <c r="Q9070" t="s">
        <v>12871</v>
      </c>
      <c r="R9070" t="s">
        <v>127</v>
      </c>
      <c r="S9070" t="s">
        <v>164</v>
      </c>
      <c r="T9070" t="s">
        <v>6311</v>
      </c>
      <c r="U9070" t="s">
        <v>6312</v>
      </c>
      <c r="X9070">
        <v>2</v>
      </c>
      <c r="Y9070">
        <v>0</v>
      </c>
      <c r="Z9070">
        <v>0</v>
      </c>
      <c r="AA9070">
        <v>0</v>
      </c>
      <c r="AB9070">
        <v>800</v>
      </c>
      <c r="AC9070" t="s">
        <v>47</v>
      </c>
      <c r="AD9070">
        <f>+VLOOKUP(T9070,items!$A$2:$D$1255,4,0)</f>
        <v>0</v>
      </c>
      <c r="AE9070">
        <f>+VLOOKUP(T9070,Tabla1[],5,0)</f>
        <v>0</v>
      </c>
      <c r="AF9070">
        <f t="shared" si="141"/>
        <v>10</v>
      </c>
    </row>
    <row r="9071" spans="1:32" x14ac:dyDescent="0.25">
      <c r="A9071">
        <v>109168</v>
      </c>
      <c r="B9071" t="s">
        <v>15370</v>
      </c>
      <c r="C9071" t="s">
        <v>33</v>
      </c>
      <c r="D9071">
        <v>0</v>
      </c>
      <c r="F9071" t="s">
        <v>3356</v>
      </c>
      <c r="G9071" t="s">
        <v>13518</v>
      </c>
      <c r="H9071" t="s">
        <v>15371</v>
      </c>
      <c r="I9071" t="s">
        <v>37</v>
      </c>
      <c r="J9071" t="s">
        <v>37</v>
      </c>
      <c r="K9071" t="s">
        <v>37</v>
      </c>
      <c r="L9071" t="s">
        <v>37</v>
      </c>
      <c r="M9071" t="s">
        <v>13985</v>
      </c>
      <c r="N9071" t="s">
        <v>10706</v>
      </c>
      <c r="O9071" t="s">
        <v>280</v>
      </c>
      <c r="P9071" t="s">
        <v>11464</v>
      </c>
      <c r="Q9071" t="s">
        <v>14189</v>
      </c>
      <c r="R9071" t="s">
        <v>8481</v>
      </c>
      <c r="S9071" t="s">
        <v>44</v>
      </c>
      <c r="T9071" t="s">
        <v>1799</v>
      </c>
      <c r="U9071" t="s">
        <v>1800</v>
      </c>
      <c r="X9071">
        <v>2</v>
      </c>
      <c r="Y9071">
        <v>0</v>
      </c>
      <c r="Z9071">
        <v>0</v>
      </c>
      <c r="AA9071">
        <v>0</v>
      </c>
      <c r="AB9071">
        <v>1511110</v>
      </c>
      <c r="AC9071" t="s">
        <v>178</v>
      </c>
      <c r="AD9071">
        <f>+VLOOKUP(T9071,items!$A$2:$D$1255,4,0)</f>
        <v>0</v>
      </c>
      <c r="AE9071">
        <f>+VLOOKUP(T9071,Tabla1[],5,0)</f>
        <v>0</v>
      </c>
      <c r="AF9071">
        <f t="shared" si="141"/>
        <v>11</v>
      </c>
    </row>
    <row r="9072" spans="1:32" x14ac:dyDescent="0.25">
      <c r="A9072">
        <v>109168</v>
      </c>
      <c r="B9072" t="s">
        <v>15370</v>
      </c>
      <c r="C9072" t="s">
        <v>33</v>
      </c>
      <c r="D9072">
        <v>0</v>
      </c>
      <c r="F9072" t="s">
        <v>3356</v>
      </c>
      <c r="G9072" t="s">
        <v>13518</v>
      </c>
      <c r="H9072" t="s">
        <v>15371</v>
      </c>
      <c r="I9072" t="s">
        <v>37</v>
      </c>
      <c r="J9072" t="s">
        <v>37</v>
      </c>
      <c r="K9072" t="s">
        <v>37</v>
      </c>
      <c r="L9072" t="s">
        <v>37</v>
      </c>
      <c r="M9072" t="s">
        <v>13985</v>
      </c>
      <c r="N9072" t="s">
        <v>10706</v>
      </c>
      <c r="O9072" t="s">
        <v>280</v>
      </c>
      <c r="P9072" t="s">
        <v>11464</v>
      </c>
      <c r="Q9072" t="s">
        <v>14189</v>
      </c>
      <c r="R9072" t="s">
        <v>8481</v>
      </c>
      <c r="S9072" t="s">
        <v>44</v>
      </c>
      <c r="T9072" t="s">
        <v>429</v>
      </c>
      <c r="U9072" t="s">
        <v>430</v>
      </c>
      <c r="X9072">
        <v>3</v>
      </c>
      <c r="Y9072">
        <v>0</v>
      </c>
      <c r="Z9072">
        <v>0</v>
      </c>
      <c r="AA9072">
        <v>0</v>
      </c>
      <c r="AB9072">
        <v>551556</v>
      </c>
      <c r="AC9072" t="s">
        <v>178</v>
      </c>
      <c r="AD9072">
        <f>+VLOOKUP(T9072,items!$A$2:$D$1255,4,0)</f>
        <v>0</v>
      </c>
      <c r="AE9072">
        <f>+VLOOKUP(T9072,Tabla1[],5,0)</f>
        <v>0</v>
      </c>
      <c r="AF9072">
        <f t="shared" si="141"/>
        <v>11</v>
      </c>
    </row>
    <row r="9073" spans="1:32" x14ac:dyDescent="0.25">
      <c r="A9073">
        <v>109168</v>
      </c>
      <c r="B9073" t="s">
        <v>15370</v>
      </c>
      <c r="C9073" t="s">
        <v>33</v>
      </c>
      <c r="D9073">
        <v>0</v>
      </c>
      <c r="F9073" t="s">
        <v>3356</v>
      </c>
      <c r="G9073" t="s">
        <v>13518</v>
      </c>
      <c r="H9073" t="s">
        <v>15371</v>
      </c>
      <c r="I9073" t="s">
        <v>37</v>
      </c>
      <c r="J9073" t="s">
        <v>37</v>
      </c>
      <c r="K9073" t="s">
        <v>37</v>
      </c>
      <c r="L9073" t="s">
        <v>37</v>
      </c>
      <c r="M9073" t="s">
        <v>13985</v>
      </c>
      <c r="N9073" t="s">
        <v>10706</v>
      </c>
      <c r="O9073" t="s">
        <v>280</v>
      </c>
      <c r="P9073" t="s">
        <v>11464</v>
      </c>
      <c r="Q9073" t="s">
        <v>14189</v>
      </c>
      <c r="R9073" t="s">
        <v>8481</v>
      </c>
      <c r="S9073" t="s">
        <v>44</v>
      </c>
      <c r="T9073" t="s">
        <v>7509</v>
      </c>
      <c r="U9073" t="s">
        <v>9780</v>
      </c>
      <c r="X9073">
        <v>3</v>
      </c>
      <c r="Y9073">
        <v>0</v>
      </c>
      <c r="Z9073">
        <v>0</v>
      </c>
      <c r="AA9073">
        <v>0</v>
      </c>
      <c r="AB9073">
        <v>180000</v>
      </c>
      <c r="AC9073" t="s">
        <v>178</v>
      </c>
      <c r="AD9073">
        <f>+VLOOKUP(T9073,items!$A$2:$D$1255,4,0)</f>
        <v>0</v>
      </c>
      <c r="AE9073">
        <f>+VLOOKUP(T9073,Tabla1[],5,0)</f>
        <v>0</v>
      </c>
      <c r="AF9073">
        <f t="shared" si="141"/>
        <v>11</v>
      </c>
    </row>
    <row r="9074" spans="1:32" x14ac:dyDescent="0.25">
      <c r="A9074">
        <v>109168</v>
      </c>
      <c r="B9074" t="s">
        <v>15370</v>
      </c>
      <c r="C9074" t="s">
        <v>33</v>
      </c>
      <c r="D9074">
        <v>0</v>
      </c>
      <c r="F9074" t="s">
        <v>3356</v>
      </c>
      <c r="G9074" t="s">
        <v>13518</v>
      </c>
      <c r="H9074" t="s">
        <v>15371</v>
      </c>
      <c r="I9074" t="s">
        <v>37</v>
      </c>
      <c r="J9074" t="s">
        <v>37</v>
      </c>
      <c r="K9074" t="s">
        <v>37</v>
      </c>
      <c r="L9074" t="s">
        <v>37</v>
      </c>
      <c r="M9074" t="s">
        <v>13985</v>
      </c>
      <c r="N9074" t="s">
        <v>10706</v>
      </c>
      <c r="O9074" t="s">
        <v>280</v>
      </c>
      <c r="P9074" t="s">
        <v>11464</v>
      </c>
      <c r="Q9074" t="s">
        <v>14189</v>
      </c>
      <c r="R9074" t="s">
        <v>8481</v>
      </c>
      <c r="S9074" t="s">
        <v>44</v>
      </c>
      <c r="T9074" t="s">
        <v>347</v>
      </c>
      <c r="U9074" t="s">
        <v>348</v>
      </c>
      <c r="W9074" t="s">
        <v>114</v>
      </c>
      <c r="X9074">
        <v>1</v>
      </c>
      <c r="Y9074">
        <v>10000</v>
      </c>
      <c r="Z9074">
        <v>0</v>
      </c>
      <c r="AA9074">
        <v>0</v>
      </c>
      <c r="AB9074">
        <v>2240000</v>
      </c>
      <c r="AC9074" t="s">
        <v>178</v>
      </c>
      <c r="AD9074">
        <f>+VLOOKUP(T9074,items!$A$2:$D$1255,4,0)</f>
        <v>0</v>
      </c>
      <c r="AE9074">
        <f>+VLOOKUP(T9074,Tabla1[],5,0)</f>
        <v>0</v>
      </c>
      <c r="AF9074">
        <f t="shared" si="141"/>
        <v>11</v>
      </c>
    </row>
    <row r="9075" spans="1:32" x14ac:dyDescent="0.25">
      <c r="A9075">
        <v>109168</v>
      </c>
      <c r="B9075" t="s">
        <v>15370</v>
      </c>
      <c r="C9075" t="s">
        <v>33</v>
      </c>
      <c r="D9075">
        <v>0</v>
      </c>
      <c r="F9075" t="s">
        <v>3356</v>
      </c>
      <c r="G9075" t="s">
        <v>13518</v>
      </c>
      <c r="H9075" t="s">
        <v>15371</v>
      </c>
      <c r="I9075" t="s">
        <v>37</v>
      </c>
      <c r="J9075" t="s">
        <v>37</v>
      </c>
      <c r="K9075" t="s">
        <v>37</v>
      </c>
      <c r="L9075" t="s">
        <v>37</v>
      </c>
      <c r="M9075" t="s">
        <v>13985</v>
      </c>
      <c r="N9075" t="s">
        <v>10706</v>
      </c>
      <c r="O9075" t="s">
        <v>280</v>
      </c>
      <c r="P9075" t="s">
        <v>11464</v>
      </c>
      <c r="Q9075" t="s">
        <v>14189</v>
      </c>
      <c r="R9075" t="s">
        <v>8481</v>
      </c>
      <c r="S9075" t="s">
        <v>44</v>
      </c>
      <c r="T9075" t="s">
        <v>347</v>
      </c>
      <c r="U9075" t="s">
        <v>348</v>
      </c>
      <c r="W9075" t="s">
        <v>114</v>
      </c>
      <c r="X9075">
        <v>3</v>
      </c>
      <c r="Y9075">
        <v>3600</v>
      </c>
      <c r="Z9075">
        <v>0</v>
      </c>
      <c r="AA9075">
        <v>0</v>
      </c>
      <c r="AB9075">
        <v>3120000</v>
      </c>
      <c r="AC9075" t="s">
        <v>178</v>
      </c>
      <c r="AD9075">
        <f>+VLOOKUP(T9075,items!$A$2:$D$1255,4,0)</f>
        <v>0</v>
      </c>
      <c r="AE9075">
        <f>+VLOOKUP(T9075,Tabla1[],5,0)</f>
        <v>0</v>
      </c>
      <c r="AF9075">
        <f t="shared" si="141"/>
        <v>11</v>
      </c>
    </row>
    <row r="9076" spans="1:32" x14ac:dyDescent="0.25">
      <c r="A9076">
        <v>109168</v>
      </c>
      <c r="B9076" t="s">
        <v>15370</v>
      </c>
      <c r="C9076" t="s">
        <v>33</v>
      </c>
      <c r="D9076">
        <v>0</v>
      </c>
      <c r="F9076" t="s">
        <v>3356</v>
      </c>
      <c r="G9076" t="s">
        <v>13518</v>
      </c>
      <c r="H9076" t="s">
        <v>15371</v>
      </c>
      <c r="I9076" t="s">
        <v>37</v>
      </c>
      <c r="J9076" t="s">
        <v>37</v>
      </c>
      <c r="K9076" t="s">
        <v>37</v>
      </c>
      <c r="L9076" t="s">
        <v>37</v>
      </c>
      <c r="M9076" t="s">
        <v>13985</v>
      </c>
      <c r="N9076" t="s">
        <v>10706</v>
      </c>
      <c r="O9076" t="s">
        <v>280</v>
      </c>
      <c r="P9076" t="s">
        <v>11464</v>
      </c>
      <c r="Q9076" t="s">
        <v>14189</v>
      </c>
      <c r="R9076" t="s">
        <v>8481</v>
      </c>
      <c r="S9076" t="s">
        <v>44</v>
      </c>
      <c r="T9076" t="s">
        <v>2640</v>
      </c>
      <c r="U9076" t="s">
        <v>2641</v>
      </c>
      <c r="X9076">
        <v>2</v>
      </c>
      <c r="Y9076">
        <v>5000</v>
      </c>
      <c r="Z9076">
        <v>0</v>
      </c>
      <c r="AA9076">
        <v>0</v>
      </c>
      <c r="AB9076">
        <v>4163854</v>
      </c>
      <c r="AC9076" t="s">
        <v>178</v>
      </c>
      <c r="AD9076">
        <f>+VLOOKUP(T9076,items!$A$2:$D$1255,4,0)</f>
        <v>0</v>
      </c>
      <c r="AE9076">
        <f>+VLOOKUP(T9076,Tabla1[],5,0)</f>
        <v>0</v>
      </c>
      <c r="AF9076">
        <f t="shared" si="141"/>
        <v>11</v>
      </c>
    </row>
    <row r="9077" spans="1:32" x14ac:dyDescent="0.25">
      <c r="A9077">
        <v>109168</v>
      </c>
      <c r="B9077" t="s">
        <v>15370</v>
      </c>
      <c r="C9077" t="s">
        <v>33</v>
      </c>
      <c r="D9077">
        <v>0</v>
      </c>
      <c r="F9077" t="s">
        <v>3356</v>
      </c>
      <c r="G9077" t="s">
        <v>13518</v>
      </c>
      <c r="H9077" t="s">
        <v>15371</v>
      </c>
      <c r="I9077" t="s">
        <v>37</v>
      </c>
      <c r="J9077" t="s">
        <v>37</v>
      </c>
      <c r="K9077" t="s">
        <v>37</v>
      </c>
      <c r="L9077" t="s">
        <v>37</v>
      </c>
      <c r="M9077" t="s">
        <v>13985</v>
      </c>
      <c r="N9077" t="s">
        <v>10706</v>
      </c>
      <c r="O9077" t="s">
        <v>280</v>
      </c>
      <c r="P9077" t="s">
        <v>11464</v>
      </c>
      <c r="Q9077" t="s">
        <v>14189</v>
      </c>
      <c r="R9077" t="s">
        <v>8481</v>
      </c>
      <c r="S9077" t="s">
        <v>44</v>
      </c>
      <c r="T9077" t="s">
        <v>1519</v>
      </c>
      <c r="U9077" t="s">
        <v>1520</v>
      </c>
      <c r="V9077" t="s">
        <v>194</v>
      </c>
      <c r="W9077" t="s">
        <v>114</v>
      </c>
      <c r="X9077">
        <v>2</v>
      </c>
      <c r="Y9077">
        <v>3600</v>
      </c>
      <c r="Z9077">
        <v>0</v>
      </c>
      <c r="AA9077">
        <v>5000</v>
      </c>
      <c r="AB9077">
        <v>14758768</v>
      </c>
      <c r="AC9077" t="s">
        <v>178</v>
      </c>
      <c r="AD9077" t="str">
        <f>+VLOOKUP(T9077,items!$A$2:$D$1255,4,0)</f>
        <v>PERGOLA</v>
      </c>
      <c r="AE9077" t="str">
        <f>+VLOOKUP(T9077,Tabla1[],5,0)</f>
        <v>PERGOLITE</v>
      </c>
      <c r="AF9077">
        <f t="shared" si="141"/>
        <v>11</v>
      </c>
    </row>
    <row r="9078" spans="1:32" x14ac:dyDescent="0.25">
      <c r="A9078">
        <v>109168</v>
      </c>
      <c r="B9078" t="s">
        <v>15370</v>
      </c>
      <c r="C9078" t="s">
        <v>33</v>
      </c>
      <c r="D9078">
        <v>0</v>
      </c>
      <c r="F9078" t="s">
        <v>3356</v>
      </c>
      <c r="G9078" t="s">
        <v>13518</v>
      </c>
      <c r="H9078" t="s">
        <v>15371</v>
      </c>
      <c r="I9078" t="s">
        <v>37</v>
      </c>
      <c r="J9078" t="s">
        <v>37</v>
      </c>
      <c r="K9078" t="s">
        <v>37</v>
      </c>
      <c r="L9078" t="s">
        <v>37</v>
      </c>
      <c r="M9078" t="s">
        <v>13985</v>
      </c>
      <c r="N9078" t="s">
        <v>10706</v>
      </c>
      <c r="O9078" t="s">
        <v>280</v>
      </c>
      <c r="P9078" t="s">
        <v>11464</v>
      </c>
      <c r="Q9078" t="s">
        <v>14189</v>
      </c>
      <c r="R9078" t="s">
        <v>8481</v>
      </c>
      <c r="S9078" t="s">
        <v>44</v>
      </c>
      <c r="T9078" t="s">
        <v>12111</v>
      </c>
      <c r="U9078" t="s">
        <v>12112</v>
      </c>
      <c r="W9078" t="s">
        <v>114</v>
      </c>
      <c r="X9078">
        <v>3</v>
      </c>
      <c r="Y9078">
        <v>0</v>
      </c>
      <c r="Z9078">
        <v>0</v>
      </c>
      <c r="AA9078">
        <v>0</v>
      </c>
      <c r="AB9078">
        <v>512469</v>
      </c>
      <c r="AC9078" t="s">
        <v>178</v>
      </c>
      <c r="AD9078">
        <f>+VLOOKUP(T9078,items!$A$2:$D$1255,4,0)</f>
        <v>0</v>
      </c>
      <c r="AE9078">
        <f>+VLOOKUP(T9078,Tabla1[],5,0)</f>
        <v>0</v>
      </c>
      <c r="AF9078">
        <f t="shared" si="141"/>
        <v>11</v>
      </c>
    </row>
    <row r="9079" spans="1:32" x14ac:dyDescent="0.25">
      <c r="A9079">
        <v>109168</v>
      </c>
      <c r="B9079" t="s">
        <v>15370</v>
      </c>
      <c r="C9079" t="s">
        <v>33</v>
      </c>
      <c r="D9079">
        <v>0</v>
      </c>
      <c r="F9079" t="s">
        <v>3356</v>
      </c>
      <c r="G9079" t="s">
        <v>13518</v>
      </c>
      <c r="H9079" t="s">
        <v>15371</v>
      </c>
      <c r="I9079" t="s">
        <v>37</v>
      </c>
      <c r="J9079" t="s">
        <v>37</v>
      </c>
      <c r="K9079" t="s">
        <v>37</v>
      </c>
      <c r="L9079" t="s">
        <v>37</v>
      </c>
      <c r="M9079" t="s">
        <v>13985</v>
      </c>
      <c r="N9079" t="s">
        <v>10706</v>
      </c>
      <c r="O9079" t="s">
        <v>280</v>
      </c>
      <c r="P9079" t="s">
        <v>11464</v>
      </c>
      <c r="Q9079" t="s">
        <v>14189</v>
      </c>
      <c r="R9079" t="s">
        <v>8481</v>
      </c>
      <c r="S9079" t="s">
        <v>44</v>
      </c>
      <c r="T9079" t="s">
        <v>1805</v>
      </c>
      <c r="U9079" t="s">
        <v>1806</v>
      </c>
      <c r="X9079">
        <v>10</v>
      </c>
      <c r="Y9079">
        <v>4100</v>
      </c>
      <c r="Z9079">
        <v>0</v>
      </c>
      <c r="AA9079">
        <v>0</v>
      </c>
      <c r="AB9079">
        <v>5993030</v>
      </c>
      <c r="AC9079" t="s">
        <v>178</v>
      </c>
      <c r="AD9079">
        <f>+VLOOKUP(T9079,items!$A$2:$D$1255,4,0)</f>
        <v>0</v>
      </c>
      <c r="AE9079">
        <f>+VLOOKUP(T9079,Tabla1[],5,0)</f>
        <v>0</v>
      </c>
      <c r="AF9079">
        <f t="shared" si="141"/>
        <v>11</v>
      </c>
    </row>
    <row r="9080" spans="1:32" x14ac:dyDescent="0.25">
      <c r="A9080">
        <v>109168</v>
      </c>
      <c r="B9080" t="s">
        <v>15370</v>
      </c>
      <c r="C9080" t="s">
        <v>33</v>
      </c>
      <c r="D9080">
        <v>0</v>
      </c>
      <c r="F9080" t="s">
        <v>3356</v>
      </c>
      <c r="G9080" t="s">
        <v>13518</v>
      </c>
      <c r="H9080" t="s">
        <v>15371</v>
      </c>
      <c r="I9080" t="s">
        <v>37</v>
      </c>
      <c r="J9080" t="s">
        <v>37</v>
      </c>
      <c r="K9080" t="s">
        <v>37</v>
      </c>
      <c r="L9080" t="s">
        <v>37</v>
      </c>
      <c r="M9080" t="s">
        <v>13985</v>
      </c>
      <c r="N9080" t="s">
        <v>10706</v>
      </c>
      <c r="O9080" t="s">
        <v>280</v>
      </c>
      <c r="P9080" t="s">
        <v>11464</v>
      </c>
      <c r="Q9080" t="s">
        <v>14189</v>
      </c>
      <c r="R9080" t="s">
        <v>8481</v>
      </c>
      <c r="S9080" t="s">
        <v>44</v>
      </c>
      <c r="T9080" t="s">
        <v>749</v>
      </c>
      <c r="U9080" t="s">
        <v>750</v>
      </c>
      <c r="W9080" t="s">
        <v>114</v>
      </c>
      <c r="X9080">
        <v>3</v>
      </c>
      <c r="Y9080">
        <v>5000</v>
      </c>
      <c r="Z9080">
        <v>0</v>
      </c>
      <c r="AA9080">
        <v>0</v>
      </c>
      <c r="AB9080">
        <v>6347337</v>
      </c>
      <c r="AC9080" t="s">
        <v>178</v>
      </c>
      <c r="AD9080">
        <f>+VLOOKUP(T9080,items!$A$2:$D$1255,4,0)</f>
        <v>0</v>
      </c>
      <c r="AE9080">
        <f>+VLOOKUP(T9080,Tabla1[],5,0)</f>
        <v>0</v>
      </c>
      <c r="AF9080">
        <f t="shared" si="141"/>
        <v>11</v>
      </c>
    </row>
    <row r="9081" spans="1:32" x14ac:dyDescent="0.25">
      <c r="A9081">
        <v>109168</v>
      </c>
      <c r="B9081" t="s">
        <v>15370</v>
      </c>
      <c r="C9081" t="s">
        <v>33</v>
      </c>
      <c r="D9081">
        <v>0</v>
      </c>
      <c r="F9081" t="s">
        <v>3356</v>
      </c>
      <c r="G9081" t="s">
        <v>13518</v>
      </c>
      <c r="H9081" t="s">
        <v>15371</v>
      </c>
      <c r="I9081" t="s">
        <v>37</v>
      </c>
      <c r="J9081" t="s">
        <v>37</v>
      </c>
      <c r="K9081" t="s">
        <v>37</v>
      </c>
      <c r="L9081" t="s">
        <v>37</v>
      </c>
      <c r="M9081" t="s">
        <v>13985</v>
      </c>
      <c r="N9081" t="s">
        <v>10706</v>
      </c>
      <c r="O9081" t="s">
        <v>280</v>
      </c>
      <c r="P9081" t="s">
        <v>11464</v>
      </c>
      <c r="Q9081" t="s">
        <v>14189</v>
      </c>
      <c r="R9081" t="s">
        <v>8481</v>
      </c>
      <c r="S9081" t="s">
        <v>44</v>
      </c>
      <c r="T9081" t="s">
        <v>6260</v>
      </c>
      <c r="U9081" t="s">
        <v>6261</v>
      </c>
      <c r="W9081" t="s">
        <v>114</v>
      </c>
      <c r="X9081">
        <v>3</v>
      </c>
      <c r="Y9081">
        <v>4200</v>
      </c>
      <c r="Z9081">
        <v>0</v>
      </c>
      <c r="AA9081">
        <v>0</v>
      </c>
      <c r="AB9081">
        <v>8206686</v>
      </c>
      <c r="AC9081" t="s">
        <v>178</v>
      </c>
      <c r="AD9081">
        <f>+VLOOKUP(T9081,items!$A$2:$D$1255,4,0)</f>
        <v>0</v>
      </c>
      <c r="AE9081">
        <f>+VLOOKUP(T9081,Tabla1[],5,0)</f>
        <v>0</v>
      </c>
      <c r="AF9081">
        <f t="shared" si="141"/>
        <v>11</v>
      </c>
    </row>
    <row r="9082" spans="1:32" x14ac:dyDescent="0.25">
      <c r="A9082">
        <v>109168</v>
      </c>
      <c r="B9082" t="s">
        <v>15370</v>
      </c>
      <c r="C9082" t="s">
        <v>33</v>
      </c>
      <c r="D9082">
        <v>0</v>
      </c>
      <c r="F9082" t="s">
        <v>3356</v>
      </c>
      <c r="G9082" t="s">
        <v>13518</v>
      </c>
      <c r="H9082" t="s">
        <v>15371</v>
      </c>
      <c r="I9082" t="s">
        <v>37</v>
      </c>
      <c r="J9082" t="s">
        <v>37</v>
      </c>
      <c r="K9082" t="s">
        <v>37</v>
      </c>
      <c r="L9082" t="s">
        <v>37</v>
      </c>
      <c r="M9082" t="s">
        <v>13985</v>
      </c>
      <c r="N9082" t="s">
        <v>10706</v>
      </c>
      <c r="O9082" t="s">
        <v>280</v>
      </c>
      <c r="P9082" t="s">
        <v>11464</v>
      </c>
      <c r="Q9082" t="s">
        <v>14189</v>
      </c>
      <c r="R9082" t="s">
        <v>8481</v>
      </c>
      <c r="S9082" t="s">
        <v>44</v>
      </c>
      <c r="T9082" t="s">
        <v>2473</v>
      </c>
      <c r="U9082" t="s">
        <v>2474</v>
      </c>
      <c r="W9082" t="s">
        <v>114</v>
      </c>
      <c r="X9082">
        <v>1</v>
      </c>
      <c r="Y9082">
        <v>3900</v>
      </c>
      <c r="Z9082">
        <v>0</v>
      </c>
      <c r="AA9082">
        <v>0</v>
      </c>
      <c r="AB9082">
        <v>885870</v>
      </c>
      <c r="AC9082" t="s">
        <v>178</v>
      </c>
      <c r="AD9082">
        <f>+VLOOKUP(T9082,items!$A$2:$D$1255,4,0)</f>
        <v>0</v>
      </c>
      <c r="AE9082">
        <f>+VLOOKUP(T9082,Tabla1[],5,0)</f>
        <v>0</v>
      </c>
      <c r="AF9082">
        <f t="shared" si="141"/>
        <v>11</v>
      </c>
    </row>
    <row r="9083" spans="1:32" x14ac:dyDescent="0.25">
      <c r="A9083">
        <v>109177</v>
      </c>
      <c r="B9083" t="s">
        <v>15372</v>
      </c>
      <c r="C9083" t="s">
        <v>75</v>
      </c>
      <c r="D9083">
        <v>0</v>
      </c>
      <c r="F9083" t="s">
        <v>3356</v>
      </c>
      <c r="G9083" t="s">
        <v>6298</v>
      </c>
      <c r="H9083" t="s">
        <v>15373</v>
      </c>
      <c r="I9083" t="s">
        <v>37</v>
      </c>
      <c r="J9083" t="s">
        <v>37</v>
      </c>
      <c r="K9083" t="s">
        <v>37</v>
      </c>
      <c r="L9083" t="s">
        <v>37</v>
      </c>
      <c r="M9083" t="s">
        <v>12871</v>
      </c>
      <c r="N9083" t="s">
        <v>12980</v>
      </c>
      <c r="O9083" t="s">
        <v>1155</v>
      </c>
      <c r="P9083" t="s">
        <v>10706</v>
      </c>
      <c r="Q9083" t="s">
        <v>176</v>
      </c>
      <c r="R9083" t="s">
        <v>8481</v>
      </c>
      <c r="S9083" t="s">
        <v>44</v>
      </c>
      <c r="T9083" t="s">
        <v>429</v>
      </c>
      <c r="U9083" t="s">
        <v>430</v>
      </c>
      <c r="X9083">
        <v>2</v>
      </c>
      <c r="Y9083">
        <v>0</v>
      </c>
      <c r="Z9083">
        <v>0</v>
      </c>
      <c r="AA9083">
        <v>0</v>
      </c>
      <c r="AB9083">
        <v>567704</v>
      </c>
      <c r="AC9083" t="s">
        <v>178</v>
      </c>
      <c r="AD9083">
        <f>+VLOOKUP(T9083,items!$A$2:$D$1255,4,0)</f>
        <v>0</v>
      </c>
      <c r="AE9083">
        <f>+VLOOKUP(T9083,Tabla1[],5,0)</f>
        <v>0</v>
      </c>
      <c r="AF9083">
        <f t="shared" si="141"/>
        <v>11</v>
      </c>
    </row>
    <row r="9084" spans="1:32" x14ac:dyDescent="0.25">
      <c r="A9084">
        <v>109177</v>
      </c>
      <c r="B9084" t="s">
        <v>15372</v>
      </c>
      <c r="C9084" t="s">
        <v>75</v>
      </c>
      <c r="D9084">
        <v>0</v>
      </c>
      <c r="F9084" t="s">
        <v>3356</v>
      </c>
      <c r="G9084" t="s">
        <v>6298</v>
      </c>
      <c r="H9084" t="s">
        <v>15373</v>
      </c>
      <c r="I9084" t="s">
        <v>37</v>
      </c>
      <c r="J9084" t="s">
        <v>37</v>
      </c>
      <c r="K9084" t="s">
        <v>37</v>
      </c>
      <c r="L9084" t="s">
        <v>37</v>
      </c>
      <c r="M9084" t="s">
        <v>12871</v>
      </c>
      <c r="N9084" t="s">
        <v>12980</v>
      </c>
      <c r="O9084" t="s">
        <v>1155</v>
      </c>
      <c r="P9084" t="s">
        <v>10706</v>
      </c>
      <c r="Q9084" t="s">
        <v>176</v>
      </c>
      <c r="R9084" t="s">
        <v>8481</v>
      </c>
      <c r="S9084" t="s">
        <v>44</v>
      </c>
      <c r="T9084" t="s">
        <v>7509</v>
      </c>
      <c r="U9084" t="s">
        <v>9780</v>
      </c>
      <c r="X9084">
        <v>2</v>
      </c>
      <c r="Y9084">
        <v>0</v>
      </c>
      <c r="Z9084">
        <v>0</v>
      </c>
      <c r="AA9084">
        <v>0</v>
      </c>
      <c r="AB9084">
        <v>200000</v>
      </c>
      <c r="AC9084" t="s">
        <v>178</v>
      </c>
      <c r="AD9084">
        <f>+VLOOKUP(T9084,items!$A$2:$D$1255,4,0)</f>
        <v>0</v>
      </c>
      <c r="AE9084">
        <f>+VLOOKUP(T9084,Tabla1[],5,0)</f>
        <v>0</v>
      </c>
      <c r="AF9084">
        <f t="shared" si="141"/>
        <v>11</v>
      </c>
    </row>
    <row r="9085" spans="1:32" x14ac:dyDescent="0.25">
      <c r="A9085">
        <v>109177</v>
      </c>
      <c r="B9085" t="s">
        <v>15372</v>
      </c>
      <c r="C9085" t="s">
        <v>75</v>
      </c>
      <c r="D9085">
        <v>0</v>
      </c>
      <c r="F9085" t="s">
        <v>3356</v>
      </c>
      <c r="G9085" t="s">
        <v>6298</v>
      </c>
      <c r="H9085" t="s">
        <v>15373</v>
      </c>
      <c r="I9085" t="s">
        <v>37</v>
      </c>
      <c r="J9085" t="s">
        <v>37</v>
      </c>
      <c r="K9085" t="s">
        <v>37</v>
      </c>
      <c r="L9085" t="s">
        <v>37</v>
      </c>
      <c r="M9085" t="s">
        <v>12871</v>
      </c>
      <c r="N9085" t="s">
        <v>12980</v>
      </c>
      <c r="O9085" t="s">
        <v>1155</v>
      </c>
      <c r="P9085" t="s">
        <v>10706</v>
      </c>
      <c r="Q9085" t="s">
        <v>176</v>
      </c>
      <c r="R9085" t="s">
        <v>8481</v>
      </c>
      <c r="S9085" t="s">
        <v>44</v>
      </c>
      <c r="T9085" t="s">
        <v>347</v>
      </c>
      <c r="U9085" t="s">
        <v>348</v>
      </c>
      <c r="W9085" t="s">
        <v>111</v>
      </c>
      <c r="X9085">
        <v>1</v>
      </c>
      <c r="Y9085">
        <v>6000</v>
      </c>
      <c r="Z9085">
        <v>0</v>
      </c>
      <c r="AA9085">
        <v>0</v>
      </c>
      <c r="AB9085">
        <v>571855</v>
      </c>
      <c r="AC9085" t="s">
        <v>178</v>
      </c>
      <c r="AD9085">
        <f>+VLOOKUP(T9085,items!$A$2:$D$1255,4,0)</f>
        <v>0</v>
      </c>
      <c r="AE9085">
        <f>+VLOOKUP(T9085,Tabla1[],5,0)</f>
        <v>0</v>
      </c>
      <c r="AF9085">
        <f t="shared" si="141"/>
        <v>11</v>
      </c>
    </row>
    <row r="9086" spans="1:32" x14ac:dyDescent="0.25">
      <c r="A9086">
        <v>109177</v>
      </c>
      <c r="B9086" t="s">
        <v>15372</v>
      </c>
      <c r="C9086" t="s">
        <v>75</v>
      </c>
      <c r="D9086">
        <v>0</v>
      </c>
      <c r="F9086" t="s">
        <v>3356</v>
      </c>
      <c r="G9086" t="s">
        <v>6298</v>
      </c>
      <c r="H9086" t="s">
        <v>15373</v>
      </c>
      <c r="I9086" t="s">
        <v>37</v>
      </c>
      <c r="J9086" t="s">
        <v>37</v>
      </c>
      <c r="K9086" t="s">
        <v>37</v>
      </c>
      <c r="L9086" t="s">
        <v>37</v>
      </c>
      <c r="M9086" t="s">
        <v>12871</v>
      </c>
      <c r="N9086" t="s">
        <v>12980</v>
      </c>
      <c r="O9086" t="s">
        <v>1155</v>
      </c>
      <c r="P9086" t="s">
        <v>10706</v>
      </c>
      <c r="Q9086" t="s">
        <v>176</v>
      </c>
      <c r="R9086" t="s">
        <v>8481</v>
      </c>
      <c r="S9086" t="s">
        <v>44</v>
      </c>
      <c r="T9086" t="s">
        <v>347</v>
      </c>
      <c r="U9086" t="s">
        <v>348</v>
      </c>
      <c r="W9086" t="s">
        <v>111</v>
      </c>
      <c r="X9086">
        <v>1</v>
      </c>
      <c r="Y9086">
        <v>7270</v>
      </c>
      <c r="Z9086">
        <v>0</v>
      </c>
      <c r="AA9086">
        <v>0</v>
      </c>
      <c r="AB9086">
        <v>1650000</v>
      </c>
      <c r="AC9086" t="s">
        <v>178</v>
      </c>
      <c r="AD9086">
        <f>+VLOOKUP(T9086,items!$A$2:$D$1255,4,0)</f>
        <v>0</v>
      </c>
      <c r="AE9086">
        <f>+VLOOKUP(T9086,Tabla1[],5,0)</f>
        <v>0</v>
      </c>
      <c r="AF9086">
        <f t="shared" si="141"/>
        <v>11</v>
      </c>
    </row>
    <row r="9087" spans="1:32" x14ac:dyDescent="0.25">
      <c r="A9087">
        <v>109177</v>
      </c>
      <c r="B9087" t="s">
        <v>15372</v>
      </c>
      <c r="C9087" t="s">
        <v>75</v>
      </c>
      <c r="D9087">
        <v>0</v>
      </c>
      <c r="F9087" t="s">
        <v>3356</v>
      </c>
      <c r="G9087" t="s">
        <v>6298</v>
      </c>
      <c r="H9087" t="s">
        <v>15373</v>
      </c>
      <c r="I9087" t="s">
        <v>37</v>
      </c>
      <c r="J9087" t="s">
        <v>37</v>
      </c>
      <c r="K9087" t="s">
        <v>37</v>
      </c>
      <c r="L9087" t="s">
        <v>37</v>
      </c>
      <c r="M9087" t="s">
        <v>12871</v>
      </c>
      <c r="N9087" t="s">
        <v>12980</v>
      </c>
      <c r="O9087" t="s">
        <v>1155</v>
      </c>
      <c r="P9087" t="s">
        <v>10706</v>
      </c>
      <c r="Q9087" t="s">
        <v>176</v>
      </c>
      <c r="R9087" t="s">
        <v>8481</v>
      </c>
      <c r="S9087" t="s">
        <v>44</v>
      </c>
      <c r="T9087" t="s">
        <v>1449</v>
      </c>
      <c r="U9087" t="s">
        <v>1450</v>
      </c>
      <c r="V9087" t="s">
        <v>194</v>
      </c>
      <c r="W9087" t="s">
        <v>117</v>
      </c>
      <c r="X9087">
        <v>1</v>
      </c>
      <c r="Y9087">
        <v>6000</v>
      </c>
      <c r="Z9087">
        <v>0</v>
      </c>
      <c r="AA9087">
        <v>4000</v>
      </c>
      <c r="AB9087">
        <v>7474442</v>
      </c>
      <c r="AC9087" t="s">
        <v>178</v>
      </c>
      <c r="AD9087" t="str">
        <f>+VLOOKUP(T9087,items!$A$2:$D$1255,4,0)</f>
        <v>PERGOLA</v>
      </c>
      <c r="AE9087" t="str">
        <f>+VLOOKUP(T9087,Tabla1[],5,0)</f>
        <v>PERGOLITE</v>
      </c>
      <c r="AF9087">
        <f t="shared" si="141"/>
        <v>11</v>
      </c>
    </row>
    <row r="9088" spans="1:32" x14ac:dyDescent="0.25">
      <c r="A9088">
        <v>109180</v>
      </c>
      <c r="B9088" t="s">
        <v>12130</v>
      </c>
      <c r="C9088" t="s">
        <v>75</v>
      </c>
      <c r="D9088">
        <v>0</v>
      </c>
      <c r="F9088" t="s">
        <v>3356</v>
      </c>
      <c r="G9088" t="s">
        <v>171</v>
      </c>
      <c r="H9088" t="s">
        <v>15374</v>
      </c>
      <c r="I9088" t="s">
        <v>15375</v>
      </c>
      <c r="J9088" t="s">
        <v>15376</v>
      </c>
      <c r="K9088" t="s">
        <v>15377</v>
      </c>
      <c r="L9088" t="s">
        <v>37</v>
      </c>
      <c r="M9088" t="s">
        <v>173</v>
      </c>
      <c r="N9088" t="s">
        <v>13637</v>
      </c>
      <c r="O9088" t="s">
        <v>12871</v>
      </c>
      <c r="P9088" t="s">
        <v>3357</v>
      </c>
      <c r="Q9088" t="s">
        <v>3357</v>
      </c>
      <c r="R9088" t="s">
        <v>127</v>
      </c>
      <c r="S9088" t="s">
        <v>164</v>
      </c>
      <c r="T9088" t="s">
        <v>1500</v>
      </c>
      <c r="U9088" t="s">
        <v>1501</v>
      </c>
      <c r="W9088" t="s">
        <v>1095</v>
      </c>
      <c r="X9088">
        <v>1</v>
      </c>
      <c r="Y9088">
        <v>4000</v>
      </c>
      <c r="Z9088">
        <v>0</v>
      </c>
      <c r="AA9088">
        <v>2000</v>
      </c>
      <c r="AB9088">
        <v>1692600</v>
      </c>
      <c r="AC9088" t="s">
        <v>47</v>
      </c>
      <c r="AD9088" t="str">
        <f>+VLOOKUP(T9088,items!$A$2:$D$1255,4,0)</f>
        <v>ESTRUCTURA-SOMBRALINA</v>
      </c>
      <c r="AE9088">
        <f>+VLOOKUP(T9088,Tabla1[],5,0)</f>
        <v>0</v>
      </c>
      <c r="AF9088">
        <f t="shared" si="141"/>
        <v>10</v>
      </c>
    </row>
    <row r="9089" spans="1:32" x14ac:dyDescent="0.25">
      <c r="A9089">
        <v>109181</v>
      </c>
      <c r="B9089" t="s">
        <v>11936</v>
      </c>
      <c r="C9089" t="s">
        <v>33</v>
      </c>
      <c r="D9089">
        <v>0</v>
      </c>
      <c r="F9089" t="s">
        <v>3356</v>
      </c>
      <c r="G9089" t="s">
        <v>171</v>
      </c>
      <c r="H9089" t="s">
        <v>15378</v>
      </c>
      <c r="I9089" t="s">
        <v>37</v>
      </c>
      <c r="J9089" t="s">
        <v>15379</v>
      </c>
      <c r="K9089" t="s">
        <v>15380</v>
      </c>
      <c r="L9089" t="s">
        <v>15381</v>
      </c>
      <c r="M9089" t="s">
        <v>173</v>
      </c>
      <c r="N9089" t="s">
        <v>173</v>
      </c>
      <c r="O9089" t="s">
        <v>277</v>
      </c>
      <c r="P9089" t="s">
        <v>277</v>
      </c>
      <c r="Q9089" t="s">
        <v>1155</v>
      </c>
      <c r="R9089" t="s">
        <v>127</v>
      </c>
      <c r="S9089" t="s">
        <v>108</v>
      </c>
      <c r="T9089" t="s">
        <v>429</v>
      </c>
      <c r="U9089" t="s">
        <v>430</v>
      </c>
      <c r="X9089">
        <v>4</v>
      </c>
      <c r="Y9089">
        <v>0</v>
      </c>
      <c r="Z9089">
        <v>0</v>
      </c>
      <c r="AA9089">
        <v>0</v>
      </c>
      <c r="AB9089">
        <v>735408</v>
      </c>
      <c r="AC9089" t="s">
        <v>47</v>
      </c>
      <c r="AD9089">
        <f>+VLOOKUP(T9089,items!$A$2:$D$1255,4,0)</f>
        <v>0</v>
      </c>
      <c r="AE9089">
        <f>+VLOOKUP(T9089,Tabla1[],5,0)</f>
        <v>0</v>
      </c>
      <c r="AF9089">
        <f t="shared" si="141"/>
        <v>10</v>
      </c>
    </row>
    <row r="9090" spans="1:32" x14ac:dyDescent="0.25">
      <c r="A9090">
        <v>109181</v>
      </c>
      <c r="B9090" t="s">
        <v>11936</v>
      </c>
      <c r="C9090" t="s">
        <v>33</v>
      </c>
      <c r="D9090">
        <v>0</v>
      </c>
      <c r="F9090" t="s">
        <v>3356</v>
      </c>
      <c r="G9090" t="s">
        <v>171</v>
      </c>
      <c r="H9090" t="s">
        <v>15378</v>
      </c>
      <c r="I9090" t="s">
        <v>37</v>
      </c>
      <c r="J9090" t="s">
        <v>15379</v>
      </c>
      <c r="K9090" t="s">
        <v>15380</v>
      </c>
      <c r="L9090" t="s">
        <v>15381</v>
      </c>
      <c r="M9090" t="s">
        <v>173</v>
      </c>
      <c r="N9090" t="s">
        <v>173</v>
      </c>
      <c r="O9090" t="s">
        <v>277</v>
      </c>
      <c r="P9090" t="s">
        <v>277</v>
      </c>
      <c r="Q9090" t="s">
        <v>1155</v>
      </c>
      <c r="R9090" t="s">
        <v>127</v>
      </c>
      <c r="S9090" t="s">
        <v>108</v>
      </c>
      <c r="T9090" t="s">
        <v>5950</v>
      </c>
      <c r="U9090" t="s">
        <v>5951</v>
      </c>
      <c r="X9090">
        <v>1</v>
      </c>
      <c r="Y9090">
        <v>0</v>
      </c>
      <c r="Z9090">
        <v>0</v>
      </c>
      <c r="AA9090">
        <v>0</v>
      </c>
      <c r="AB9090">
        <v>2000000</v>
      </c>
      <c r="AC9090" t="s">
        <v>47</v>
      </c>
      <c r="AD9090">
        <f>+VLOOKUP(T9090,items!$A$2:$D$1255,4,0)</f>
        <v>0</v>
      </c>
      <c r="AE9090">
        <f>+VLOOKUP(T9090,Tabla1[],5,0)</f>
        <v>0</v>
      </c>
      <c r="AF9090">
        <f t="shared" ref="AF9090:AF9153" si="142">+MONTH(O9090)</f>
        <v>10</v>
      </c>
    </row>
    <row r="9091" spans="1:32" x14ac:dyDescent="0.25">
      <c r="A9091">
        <v>109181</v>
      </c>
      <c r="B9091" t="s">
        <v>11936</v>
      </c>
      <c r="C9091" t="s">
        <v>33</v>
      </c>
      <c r="D9091">
        <v>0</v>
      </c>
      <c r="F9091" t="s">
        <v>3356</v>
      </c>
      <c r="G9091" t="s">
        <v>171</v>
      </c>
      <c r="H9091" t="s">
        <v>15378</v>
      </c>
      <c r="I9091" t="s">
        <v>37</v>
      </c>
      <c r="J9091" t="s">
        <v>15379</v>
      </c>
      <c r="K9091" t="s">
        <v>15380</v>
      </c>
      <c r="L9091" t="s">
        <v>15381</v>
      </c>
      <c r="M9091" t="s">
        <v>173</v>
      </c>
      <c r="N9091" t="s">
        <v>173</v>
      </c>
      <c r="O9091" t="s">
        <v>277</v>
      </c>
      <c r="P9091" t="s">
        <v>277</v>
      </c>
      <c r="Q9091" t="s">
        <v>1155</v>
      </c>
      <c r="R9091" t="s">
        <v>127</v>
      </c>
      <c r="S9091" t="s">
        <v>108</v>
      </c>
      <c r="T9091" t="s">
        <v>299</v>
      </c>
      <c r="U9091" t="s">
        <v>300</v>
      </c>
      <c r="X9091">
        <v>1</v>
      </c>
      <c r="Y9091">
        <v>0</v>
      </c>
      <c r="Z9091">
        <v>0</v>
      </c>
      <c r="AA9091">
        <v>0</v>
      </c>
      <c r="AB9091">
        <v>800000</v>
      </c>
      <c r="AC9091" t="s">
        <v>47</v>
      </c>
      <c r="AD9091">
        <f>+VLOOKUP(T9091,items!$A$2:$D$1255,4,0)</f>
        <v>0</v>
      </c>
      <c r="AE9091">
        <f>+VLOOKUP(T9091,Tabla1[],5,0)</f>
        <v>0</v>
      </c>
      <c r="AF9091">
        <f t="shared" si="142"/>
        <v>10</v>
      </c>
    </row>
    <row r="9092" spans="1:32" x14ac:dyDescent="0.25">
      <c r="A9092">
        <v>109181</v>
      </c>
      <c r="B9092" t="s">
        <v>11936</v>
      </c>
      <c r="C9092" t="s">
        <v>33</v>
      </c>
      <c r="D9092">
        <v>0</v>
      </c>
      <c r="F9092" t="s">
        <v>3356</v>
      </c>
      <c r="G9092" t="s">
        <v>171</v>
      </c>
      <c r="H9092" t="s">
        <v>15378</v>
      </c>
      <c r="I9092" t="s">
        <v>37</v>
      </c>
      <c r="J9092" t="s">
        <v>15379</v>
      </c>
      <c r="K9092" t="s">
        <v>15380</v>
      </c>
      <c r="L9092" t="s">
        <v>15381</v>
      </c>
      <c r="M9092" t="s">
        <v>173</v>
      </c>
      <c r="N9092" t="s">
        <v>173</v>
      </c>
      <c r="O9092" t="s">
        <v>277</v>
      </c>
      <c r="P9092" t="s">
        <v>277</v>
      </c>
      <c r="Q9092" t="s">
        <v>1155</v>
      </c>
      <c r="R9092" t="s">
        <v>127</v>
      </c>
      <c r="S9092" t="s">
        <v>108</v>
      </c>
      <c r="T9092" t="s">
        <v>7511</v>
      </c>
      <c r="U9092" t="s">
        <v>7512</v>
      </c>
      <c r="X9092">
        <v>3</v>
      </c>
      <c r="Y9092">
        <v>0</v>
      </c>
      <c r="Z9092">
        <v>0</v>
      </c>
      <c r="AA9092">
        <v>0</v>
      </c>
      <c r="AB9092">
        <v>300000</v>
      </c>
      <c r="AC9092" t="s">
        <v>47</v>
      </c>
      <c r="AD9092" t="e">
        <f>+VLOOKUP(T9092,items!$A$2:$D$1255,4,0)</f>
        <v>#N/A</v>
      </c>
      <c r="AE9092" t="e">
        <f>+VLOOKUP(T9092,Tabla1[],5,0)</f>
        <v>#N/A</v>
      </c>
      <c r="AF9092">
        <f t="shared" si="142"/>
        <v>10</v>
      </c>
    </row>
    <row r="9093" spans="1:32" x14ac:dyDescent="0.25">
      <c r="A9093">
        <v>109186</v>
      </c>
      <c r="B9093" t="s">
        <v>15382</v>
      </c>
      <c r="C9093" t="s">
        <v>33</v>
      </c>
      <c r="D9093">
        <v>0</v>
      </c>
      <c r="F9093" t="s">
        <v>3356</v>
      </c>
      <c r="G9093" t="s">
        <v>171</v>
      </c>
      <c r="H9093" t="s">
        <v>15383</v>
      </c>
      <c r="I9093" t="s">
        <v>37</v>
      </c>
      <c r="J9093" t="s">
        <v>15384</v>
      </c>
      <c r="K9093" t="s">
        <v>15385</v>
      </c>
      <c r="L9093" t="s">
        <v>15386</v>
      </c>
      <c r="M9093" t="s">
        <v>173</v>
      </c>
      <c r="N9093" t="s">
        <v>173</v>
      </c>
      <c r="O9093" t="s">
        <v>13637</v>
      </c>
      <c r="P9093" t="s">
        <v>12871</v>
      </c>
      <c r="Q9093" t="s">
        <v>6299</v>
      </c>
      <c r="R9093" t="s">
        <v>127</v>
      </c>
      <c r="S9093" t="s">
        <v>164</v>
      </c>
      <c r="T9093" t="s">
        <v>1398</v>
      </c>
      <c r="U9093" t="s">
        <v>529</v>
      </c>
      <c r="X9093">
        <v>9</v>
      </c>
      <c r="Y9093">
        <v>0</v>
      </c>
      <c r="Z9093">
        <v>0</v>
      </c>
      <c r="AA9093">
        <v>0</v>
      </c>
      <c r="AB9093">
        <v>473400</v>
      </c>
      <c r="AC9093" t="s">
        <v>47</v>
      </c>
      <c r="AD9093">
        <f>+VLOOKUP(T9093,items!$A$2:$D$1255,4,0)</f>
        <v>0</v>
      </c>
      <c r="AE9093">
        <f>+VLOOKUP(T9093,Tabla1[],5,0)</f>
        <v>0</v>
      </c>
      <c r="AF9093">
        <f t="shared" si="142"/>
        <v>10</v>
      </c>
    </row>
    <row r="9094" spans="1:32" x14ac:dyDescent="0.25">
      <c r="A9094">
        <v>109198</v>
      </c>
      <c r="B9094" t="s">
        <v>15387</v>
      </c>
      <c r="C9094" t="s">
        <v>33</v>
      </c>
      <c r="D9094">
        <v>0</v>
      </c>
      <c r="F9094" t="s">
        <v>171</v>
      </c>
      <c r="G9094" t="s">
        <v>171</v>
      </c>
      <c r="H9094" t="s">
        <v>15388</v>
      </c>
      <c r="I9094" t="s">
        <v>37</v>
      </c>
      <c r="J9094" t="s">
        <v>15389</v>
      </c>
      <c r="K9094" t="s">
        <v>15390</v>
      </c>
      <c r="L9094" t="s">
        <v>37</v>
      </c>
      <c r="M9094" t="s">
        <v>173</v>
      </c>
      <c r="N9094" t="s">
        <v>173</v>
      </c>
      <c r="O9094" t="s">
        <v>13637</v>
      </c>
      <c r="P9094" t="s">
        <v>12871</v>
      </c>
      <c r="Q9094" t="s">
        <v>12871</v>
      </c>
      <c r="R9094" t="s">
        <v>127</v>
      </c>
      <c r="S9094" t="s">
        <v>164</v>
      </c>
      <c r="T9094" t="s">
        <v>1529</v>
      </c>
      <c r="U9094" t="s">
        <v>1530</v>
      </c>
      <c r="X9094">
        <v>8</v>
      </c>
      <c r="Y9094">
        <v>0</v>
      </c>
      <c r="Z9094">
        <v>0</v>
      </c>
      <c r="AA9094">
        <v>0</v>
      </c>
      <c r="AB9094">
        <v>276000</v>
      </c>
      <c r="AC9094" t="s">
        <v>47</v>
      </c>
      <c r="AD9094">
        <f>+VLOOKUP(T9094,items!$A$2:$D$1255,4,0)</f>
        <v>0</v>
      </c>
      <c r="AE9094">
        <f>+VLOOKUP(T9094,Tabla1[],5,0)</f>
        <v>0</v>
      </c>
      <c r="AF9094">
        <f t="shared" si="142"/>
        <v>10</v>
      </c>
    </row>
    <row r="9095" spans="1:32" x14ac:dyDescent="0.25">
      <c r="A9095">
        <v>109198</v>
      </c>
      <c r="B9095" t="s">
        <v>15387</v>
      </c>
      <c r="C9095" t="s">
        <v>33</v>
      </c>
      <c r="D9095">
        <v>0</v>
      </c>
      <c r="F9095" t="s">
        <v>171</v>
      </c>
      <c r="G9095" t="s">
        <v>171</v>
      </c>
      <c r="H9095" t="s">
        <v>15388</v>
      </c>
      <c r="I9095" t="s">
        <v>37</v>
      </c>
      <c r="J9095" t="s">
        <v>15389</v>
      </c>
      <c r="K9095" t="s">
        <v>15390</v>
      </c>
      <c r="L9095" t="s">
        <v>37</v>
      </c>
      <c r="M9095" t="s">
        <v>173</v>
      </c>
      <c r="N9095" t="s">
        <v>173</v>
      </c>
      <c r="O9095" t="s">
        <v>13637</v>
      </c>
      <c r="P9095" t="s">
        <v>12871</v>
      </c>
      <c r="Q9095" t="s">
        <v>12871</v>
      </c>
      <c r="R9095" t="s">
        <v>127</v>
      </c>
      <c r="S9095" t="s">
        <v>164</v>
      </c>
      <c r="T9095" t="s">
        <v>627</v>
      </c>
      <c r="U9095" t="s">
        <v>628</v>
      </c>
      <c r="X9095">
        <v>1</v>
      </c>
      <c r="Y9095">
        <v>0</v>
      </c>
      <c r="Z9095">
        <v>0</v>
      </c>
      <c r="AA9095">
        <v>0</v>
      </c>
      <c r="AB9095">
        <v>1600</v>
      </c>
      <c r="AC9095" t="s">
        <v>47</v>
      </c>
      <c r="AD9095">
        <f>+VLOOKUP(T9095,items!$A$2:$D$1255,4,0)</f>
        <v>0</v>
      </c>
      <c r="AE9095">
        <f>+VLOOKUP(T9095,Tabla1[],5,0)</f>
        <v>0</v>
      </c>
      <c r="AF9095">
        <f t="shared" si="142"/>
        <v>10</v>
      </c>
    </row>
    <row r="9096" spans="1:32" x14ac:dyDescent="0.25">
      <c r="A9096">
        <v>109198</v>
      </c>
      <c r="B9096" t="s">
        <v>15387</v>
      </c>
      <c r="C9096" t="s">
        <v>33</v>
      </c>
      <c r="D9096">
        <v>0</v>
      </c>
      <c r="F9096" t="s">
        <v>171</v>
      </c>
      <c r="G9096" t="s">
        <v>171</v>
      </c>
      <c r="H9096" t="s">
        <v>15388</v>
      </c>
      <c r="I9096" t="s">
        <v>37</v>
      </c>
      <c r="J9096" t="s">
        <v>15389</v>
      </c>
      <c r="K9096" t="s">
        <v>15390</v>
      </c>
      <c r="L9096" t="s">
        <v>37</v>
      </c>
      <c r="M9096" t="s">
        <v>173</v>
      </c>
      <c r="N9096" t="s">
        <v>173</v>
      </c>
      <c r="O9096" t="s">
        <v>13637</v>
      </c>
      <c r="P9096" t="s">
        <v>12871</v>
      </c>
      <c r="Q9096" t="s">
        <v>12871</v>
      </c>
      <c r="R9096" t="s">
        <v>127</v>
      </c>
      <c r="S9096" t="s">
        <v>164</v>
      </c>
      <c r="T9096" t="s">
        <v>627</v>
      </c>
      <c r="U9096" t="s">
        <v>628</v>
      </c>
      <c r="X9096">
        <v>5</v>
      </c>
      <c r="Y9096">
        <v>0</v>
      </c>
      <c r="Z9096">
        <v>0</v>
      </c>
      <c r="AA9096">
        <v>0</v>
      </c>
      <c r="AB9096">
        <v>8000</v>
      </c>
      <c r="AC9096" t="s">
        <v>47</v>
      </c>
      <c r="AD9096">
        <f>+VLOOKUP(T9096,items!$A$2:$D$1255,4,0)</f>
        <v>0</v>
      </c>
      <c r="AE9096">
        <f>+VLOOKUP(T9096,Tabla1[],5,0)</f>
        <v>0</v>
      </c>
      <c r="AF9096">
        <f t="shared" si="142"/>
        <v>10</v>
      </c>
    </row>
    <row r="9097" spans="1:32" x14ac:dyDescent="0.25">
      <c r="A9097">
        <v>109198</v>
      </c>
      <c r="B9097" t="s">
        <v>15387</v>
      </c>
      <c r="C9097" t="s">
        <v>33</v>
      </c>
      <c r="D9097">
        <v>0</v>
      </c>
      <c r="F9097" t="s">
        <v>171</v>
      </c>
      <c r="G9097" t="s">
        <v>171</v>
      </c>
      <c r="H9097" t="s">
        <v>15388</v>
      </c>
      <c r="I9097" t="s">
        <v>37</v>
      </c>
      <c r="J9097" t="s">
        <v>15389</v>
      </c>
      <c r="K9097" t="s">
        <v>15390</v>
      </c>
      <c r="L9097" t="s">
        <v>37</v>
      </c>
      <c r="M9097" t="s">
        <v>173</v>
      </c>
      <c r="N9097" t="s">
        <v>173</v>
      </c>
      <c r="O9097" t="s">
        <v>13637</v>
      </c>
      <c r="P9097" t="s">
        <v>12871</v>
      </c>
      <c r="Q9097" t="s">
        <v>12871</v>
      </c>
      <c r="R9097" t="s">
        <v>127</v>
      </c>
      <c r="S9097" t="s">
        <v>164</v>
      </c>
      <c r="T9097" t="s">
        <v>773</v>
      </c>
      <c r="U9097" t="s">
        <v>774</v>
      </c>
      <c r="X9097">
        <v>2</v>
      </c>
      <c r="Y9097">
        <v>0</v>
      </c>
      <c r="Z9097">
        <v>0</v>
      </c>
      <c r="AA9097">
        <v>0</v>
      </c>
      <c r="AB9097">
        <v>22500</v>
      </c>
      <c r="AC9097" t="s">
        <v>47</v>
      </c>
      <c r="AD9097">
        <f>+VLOOKUP(T9097,items!$A$2:$D$1255,4,0)</f>
        <v>0</v>
      </c>
      <c r="AE9097">
        <f>+VLOOKUP(T9097,Tabla1[],5,0)</f>
        <v>0</v>
      </c>
      <c r="AF9097">
        <f t="shared" si="142"/>
        <v>10</v>
      </c>
    </row>
    <row r="9098" spans="1:32" x14ac:dyDescent="0.25">
      <c r="A9098">
        <v>109198</v>
      </c>
      <c r="B9098" t="s">
        <v>15387</v>
      </c>
      <c r="C9098" t="s">
        <v>33</v>
      </c>
      <c r="D9098">
        <v>0</v>
      </c>
      <c r="F9098" t="s">
        <v>171</v>
      </c>
      <c r="G9098" t="s">
        <v>171</v>
      </c>
      <c r="H9098" t="s">
        <v>15388</v>
      </c>
      <c r="I9098" t="s">
        <v>37</v>
      </c>
      <c r="J9098" t="s">
        <v>15389</v>
      </c>
      <c r="K9098" t="s">
        <v>15390</v>
      </c>
      <c r="L9098" t="s">
        <v>37</v>
      </c>
      <c r="M9098" t="s">
        <v>173</v>
      </c>
      <c r="N9098" t="s">
        <v>173</v>
      </c>
      <c r="O9098" t="s">
        <v>13637</v>
      </c>
      <c r="P9098" t="s">
        <v>12871</v>
      </c>
      <c r="Q9098" t="s">
        <v>12871</v>
      </c>
      <c r="R9098" t="s">
        <v>127</v>
      </c>
      <c r="S9098" t="s">
        <v>164</v>
      </c>
      <c r="T9098" t="s">
        <v>11514</v>
      </c>
      <c r="U9098" t="s">
        <v>11515</v>
      </c>
      <c r="X9098">
        <v>6</v>
      </c>
      <c r="Y9098">
        <v>0</v>
      </c>
      <c r="Z9098">
        <v>0</v>
      </c>
      <c r="AA9098">
        <v>0</v>
      </c>
      <c r="AB9098">
        <v>3600</v>
      </c>
      <c r="AC9098" t="s">
        <v>47</v>
      </c>
      <c r="AD9098">
        <f>+VLOOKUP(T9098,items!$A$2:$D$1255,4,0)</f>
        <v>0</v>
      </c>
      <c r="AE9098">
        <f>+VLOOKUP(T9098,Tabla1[],5,0)</f>
        <v>0</v>
      </c>
      <c r="AF9098">
        <f t="shared" si="142"/>
        <v>10</v>
      </c>
    </row>
    <row r="9099" spans="1:32" x14ac:dyDescent="0.25">
      <c r="A9099">
        <v>109198</v>
      </c>
      <c r="B9099" t="s">
        <v>15387</v>
      </c>
      <c r="C9099" t="s">
        <v>33</v>
      </c>
      <c r="D9099">
        <v>0</v>
      </c>
      <c r="F9099" t="s">
        <v>171</v>
      </c>
      <c r="G9099" t="s">
        <v>171</v>
      </c>
      <c r="H9099" t="s">
        <v>15388</v>
      </c>
      <c r="I9099" t="s">
        <v>37</v>
      </c>
      <c r="J9099" t="s">
        <v>15389</v>
      </c>
      <c r="K9099" t="s">
        <v>15390</v>
      </c>
      <c r="L9099" t="s">
        <v>37</v>
      </c>
      <c r="M9099" t="s">
        <v>173</v>
      </c>
      <c r="N9099" t="s">
        <v>173</v>
      </c>
      <c r="O9099" t="s">
        <v>13637</v>
      </c>
      <c r="P9099" t="s">
        <v>12871</v>
      </c>
      <c r="Q9099" t="s">
        <v>12871</v>
      </c>
      <c r="R9099" t="s">
        <v>127</v>
      </c>
      <c r="S9099" t="s">
        <v>164</v>
      </c>
      <c r="T9099" t="s">
        <v>5438</v>
      </c>
      <c r="U9099" t="s">
        <v>5439</v>
      </c>
      <c r="X9099">
        <v>1.5</v>
      </c>
      <c r="Y9099">
        <v>0</v>
      </c>
      <c r="Z9099">
        <v>0</v>
      </c>
      <c r="AA9099">
        <v>0</v>
      </c>
      <c r="AB9099">
        <v>225000</v>
      </c>
      <c r="AC9099" t="s">
        <v>47</v>
      </c>
      <c r="AD9099">
        <f>+VLOOKUP(T9099,items!$A$2:$D$1255,4,0)</f>
        <v>0</v>
      </c>
      <c r="AE9099">
        <f>+VLOOKUP(T9099,Tabla1[],5,0)</f>
        <v>0</v>
      </c>
      <c r="AF9099">
        <f t="shared" si="142"/>
        <v>10</v>
      </c>
    </row>
    <row r="9100" spans="1:32" x14ac:dyDescent="0.25">
      <c r="A9100">
        <v>109198</v>
      </c>
      <c r="B9100" t="s">
        <v>15387</v>
      </c>
      <c r="C9100" t="s">
        <v>33</v>
      </c>
      <c r="D9100">
        <v>0</v>
      </c>
      <c r="F9100" t="s">
        <v>171</v>
      </c>
      <c r="G9100" t="s">
        <v>171</v>
      </c>
      <c r="H9100" t="s">
        <v>15388</v>
      </c>
      <c r="I9100" t="s">
        <v>37</v>
      </c>
      <c r="J9100" t="s">
        <v>15389</v>
      </c>
      <c r="K9100" t="s">
        <v>15390</v>
      </c>
      <c r="L9100" t="s">
        <v>37</v>
      </c>
      <c r="M9100" t="s">
        <v>173</v>
      </c>
      <c r="N9100" t="s">
        <v>173</v>
      </c>
      <c r="O9100" t="s">
        <v>13637</v>
      </c>
      <c r="P9100" t="s">
        <v>12871</v>
      </c>
      <c r="Q9100" t="s">
        <v>12871</v>
      </c>
      <c r="R9100" t="s">
        <v>127</v>
      </c>
      <c r="S9100" t="s">
        <v>164</v>
      </c>
      <c r="T9100" t="s">
        <v>388</v>
      </c>
      <c r="U9100" t="s">
        <v>389</v>
      </c>
      <c r="X9100">
        <v>45</v>
      </c>
      <c r="Y9100">
        <v>0</v>
      </c>
      <c r="Z9100">
        <v>0</v>
      </c>
      <c r="AA9100">
        <v>0</v>
      </c>
      <c r="AB9100">
        <v>1755000</v>
      </c>
      <c r="AC9100" t="s">
        <v>47</v>
      </c>
      <c r="AD9100">
        <f>+VLOOKUP(T9100,items!$A$2:$D$1255,4,0)</f>
        <v>0</v>
      </c>
      <c r="AE9100">
        <f>+VLOOKUP(T9100,Tabla1[],5,0)</f>
        <v>0</v>
      </c>
      <c r="AF9100">
        <f t="shared" si="142"/>
        <v>10</v>
      </c>
    </row>
    <row r="9101" spans="1:32" x14ac:dyDescent="0.25">
      <c r="A9101">
        <v>109198</v>
      </c>
      <c r="B9101" t="s">
        <v>15387</v>
      </c>
      <c r="C9101" t="s">
        <v>33</v>
      </c>
      <c r="D9101">
        <v>0</v>
      </c>
      <c r="F9101" t="s">
        <v>171</v>
      </c>
      <c r="G9101" t="s">
        <v>171</v>
      </c>
      <c r="H9101" t="s">
        <v>15388</v>
      </c>
      <c r="I9101" t="s">
        <v>37</v>
      </c>
      <c r="J9101" t="s">
        <v>15389</v>
      </c>
      <c r="K9101" t="s">
        <v>15390</v>
      </c>
      <c r="L9101" t="s">
        <v>37</v>
      </c>
      <c r="M9101" t="s">
        <v>173</v>
      </c>
      <c r="N9101" t="s">
        <v>173</v>
      </c>
      <c r="O9101" t="s">
        <v>13637</v>
      </c>
      <c r="P9101" t="s">
        <v>12871</v>
      </c>
      <c r="Q9101" t="s">
        <v>12871</v>
      </c>
      <c r="R9101" t="s">
        <v>127</v>
      </c>
      <c r="S9101" t="s">
        <v>164</v>
      </c>
      <c r="T9101" t="s">
        <v>635</v>
      </c>
      <c r="U9101" t="s">
        <v>636</v>
      </c>
      <c r="X9101">
        <v>4</v>
      </c>
      <c r="Y9101">
        <v>0</v>
      </c>
      <c r="Z9101">
        <v>0</v>
      </c>
      <c r="AA9101">
        <v>0</v>
      </c>
      <c r="AB9101">
        <v>30720</v>
      </c>
      <c r="AC9101" t="s">
        <v>47</v>
      </c>
      <c r="AD9101">
        <f>+VLOOKUP(T9101,items!$A$2:$D$1255,4,0)</f>
        <v>0</v>
      </c>
      <c r="AE9101">
        <f>+VLOOKUP(T9101,Tabla1[],5,0)</f>
        <v>0</v>
      </c>
      <c r="AF9101">
        <f t="shared" si="142"/>
        <v>10</v>
      </c>
    </row>
    <row r="9102" spans="1:32" x14ac:dyDescent="0.25">
      <c r="A9102">
        <v>109198</v>
      </c>
      <c r="B9102" t="s">
        <v>15387</v>
      </c>
      <c r="C9102" t="s">
        <v>33</v>
      </c>
      <c r="D9102">
        <v>0</v>
      </c>
      <c r="F9102" t="s">
        <v>171</v>
      </c>
      <c r="G9102" t="s">
        <v>171</v>
      </c>
      <c r="H9102" t="s">
        <v>15388</v>
      </c>
      <c r="I9102" t="s">
        <v>37</v>
      </c>
      <c r="J9102" t="s">
        <v>15389</v>
      </c>
      <c r="K9102" t="s">
        <v>15390</v>
      </c>
      <c r="L9102" t="s">
        <v>37</v>
      </c>
      <c r="M9102" t="s">
        <v>173</v>
      </c>
      <c r="N9102" t="s">
        <v>173</v>
      </c>
      <c r="O9102" t="s">
        <v>13637</v>
      </c>
      <c r="P9102" t="s">
        <v>12871</v>
      </c>
      <c r="Q9102" t="s">
        <v>12871</v>
      </c>
      <c r="R9102" t="s">
        <v>127</v>
      </c>
      <c r="S9102" t="s">
        <v>164</v>
      </c>
      <c r="T9102" t="s">
        <v>637</v>
      </c>
      <c r="U9102" t="s">
        <v>638</v>
      </c>
      <c r="X9102">
        <v>4</v>
      </c>
      <c r="Y9102">
        <v>0</v>
      </c>
      <c r="Z9102">
        <v>0</v>
      </c>
      <c r="AA9102">
        <v>0</v>
      </c>
      <c r="AB9102">
        <v>15360</v>
      </c>
      <c r="AC9102" t="s">
        <v>47</v>
      </c>
      <c r="AD9102">
        <f>+VLOOKUP(T9102,items!$A$2:$D$1255,4,0)</f>
        <v>0</v>
      </c>
      <c r="AE9102">
        <f>+VLOOKUP(T9102,Tabla1[],5,0)</f>
        <v>0</v>
      </c>
      <c r="AF9102">
        <f t="shared" si="142"/>
        <v>10</v>
      </c>
    </row>
    <row r="9103" spans="1:32" x14ac:dyDescent="0.25">
      <c r="A9103">
        <v>109198</v>
      </c>
      <c r="B9103" t="s">
        <v>15387</v>
      </c>
      <c r="C9103" t="s">
        <v>33</v>
      </c>
      <c r="D9103">
        <v>0</v>
      </c>
      <c r="F9103" t="s">
        <v>171</v>
      </c>
      <c r="G9103" t="s">
        <v>171</v>
      </c>
      <c r="H9103" t="s">
        <v>15388</v>
      </c>
      <c r="I9103" t="s">
        <v>37</v>
      </c>
      <c r="J9103" t="s">
        <v>15389</v>
      </c>
      <c r="K9103" t="s">
        <v>15390</v>
      </c>
      <c r="L9103" t="s">
        <v>37</v>
      </c>
      <c r="M9103" t="s">
        <v>173</v>
      </c>
      <c r="N9103" t="s">
        <v>173</v>
      </c>
      <c r="O9103" t="s">
        <v>13637</v>
      </c>
      <c r="P9103" t="s">
        <v>12871</v>
      </c>
      <c r="Q9103" t="s">
        <v>12871</v>
      </c>
      <c r="R9103" t="s">
        <v>127</v>
      </c>
      <c r="S9103" t="s">
        <v>164</v>
      </c>
      <c r="T9103" t="s">
        <v>14793</v>
      </c>
      <c r="U9103" t="s">
        <v>14794</v>
      </c>
      <c r="X9103">
        <v>6</v>
      </c>
      <c r="Y9103">
        <v>0</v>
      </c>
      <c r="Z9103">
        <v>0</v>
      </c>
      <c r="AA9103">
        <v>0</v>
      </c>
      <c r="AB9103">
        <v>57600</v>
      </c>
      <c r="AC9103" t="s">
        <v>47</v>
      </c>
      <c r="AD9103">
        <f>+VLOOKUP(T9103,items!$A$2:$D$1255,4,0)</f>
        <v>0</v>
      </c>
      <c r="AE9103">
        <f>+VLOOKUP(T9103,Tabla1[],5,0)</f>
        <v>0</v>
      </c>
      <c r="AF9103">
        <f t="shared" si="142"/>
        <v>10</v>
      </c>
    </row>
    <row r="9104" spans="1:32" x14ac:dyDescent="0.25">
      <c r="A9104">
        <v>109198</v>
      </c>
      <c r="B9104" t="s">
        <v>15387</v>
      </c>
      <c r="C9104" t="s">
        <v>33</v>
      </c>
      <c r="D9104">
        <v>0</v>
      </c>
      <c r="F9104" t="s">
        <v>171</v>
      </c>
      <c r="G9104" t="s">
        <v>171</v>
      </c>
      <c r="H9104" t="s">
        <v>15388</v>
      </c>
      <c r="I9104" t="s">
        <v>37</v>
      </c>
      <c r="J9104" t="s">
        <v>15389</v>
      </c>
      <c r="K9104" t="s">
        <v>15390</v>
      </c>
      <c r="L9104" t="s">
        <v>37</v>
      </c>
      <c r="M9104" t="s">
        <v>173</v>
      </c>
      <c r="N9104" t="s">
        <v>173</v>
      </c>
      <c r="O9104" t="s">
        <v>13637</v>
      </c>
      <c r="P9104" t="s">
        <v>12871</v>
      </c>
      <c r="Q9104" t="s">
        <v>12871</v>
      </c>
      <c r="R9104" t="s">
        <v>127</v>
      </c>
      <c r="S9104" t="s">
        <v>164</v>
      </c>
      <c r="T9104" t="s">
        <v>3125</v>
      </c>
      <c r="U9104" t="s">
        <v>3126</v>
      </c>
      <c r="X9104">
        <v>2</v>
      </c>
      <c r="Y9104">
        <v>0</v>
      </c>
      <c r="Z9104">
        <v>0</v>
      </c>
      <c r="AA9104">
        <v>0</v>
      </c>
      <c r="AB9104">
        <v>18000</v>
      </c>
      <c r="AC9104" t="s">
        <v>47</v>
      </c>
      <c r="AD9104">
        <f>+VLOOKUP(T9104,items!$A$2:$D$1255,4,0)</f>
        <v>0</v>
      </c>
      <c r="AE9104">
        <f>+VLOOKUP(T9104,Tabla1[],5,0)</f>
        <v>0</v>
      </c>
      <c r="AF9104">
        <f t="shared" si="142"/>
        <v>10</v>
      </c>
    </row>
    <row r="9105" spans="1:34" x14ac:dyDescent="0.25">
      <c r="A9105">
        <v>109199</v>
      </c>
      <c r="B9105" t="s">
        <v>15391</v>
      </c>
      <c r="C9105" t="s">
        <v>33</v>
      </c>
      <c r="D9105">
        <v>0</v>
      </c>
      <c r="F9105" t="s">
        <v>171</v>
      </c>
      <c r="G9105" t="s">
        <v>6297</v>
      </c>
      <c r="H9105" t="s">
        <v>15392</v>
      </c>
      <c r="I9105" t="s">
        <v>37</v>
      </c>
      <c r="J9105" t="s">
        <v>37</v>
      </c>
      <c r="K9105" t="s">
        <v>37</v>
      </c>
      <c r="L9105" t="s">
        <v>37</v>
      </c>
      <c r="M9105" t="s">
        <v>13637</v>
      </c>
      <c r="N9105" t="s">
        <v>13637</v>
      </c>
      <c r="O9105" t="s">
        <v>13019</v>
      </c>
      <c r="P9105" t="s">
        <v>176</v>
      </c>
      <c r="Q9105" t="s">
        <v>10707</v>
      </c>
      <c r="R9105" t="s">
        <v>177</v>
      </c>
      <c r="S9105" t="s">
        <v>256</v>
      </c>
      <c r="T9105" t="s">
        <v>311</v>
      </c>
      <c r="U9105" t="s">
        <v>312</v>
      </c>
      <c r="V9105" t="s">
        <v>313</v>
      </c>
      <c r="X9105">
        <v>2</v>
      </c>
      <c r="Y9105">
        <v>0</v>
      </c>
      <c r="Z9105">
        <v>0</v>
      </c>
      <c r="AA9105">
        <v>0</v>
      </c>
      <c r="AB9105">
        <v>3070000</v>
      </c>
      <c r="AC9105" t="s">
        <v>178</v>
      </c>
      <c r="AD9105" t="str">
        <f>+VLOOKUP(T9105,items!$A$2:$D$1255,4,0)</f>
        <v>MUEBLES</v>
      </c>
      <c r="AE9105">
        <f>+VLOOKUP(T9105,Tabla1[],5,0)</f>
        <v>0</v>
      </c>
      <c r="AF9105">
        <f t="shared" si="142"/>
        <v>11</v>
      </c>
    </row>
    <row r="9106" spans="1:34" x14ac:dyDescent="0.25">
      <c r="A9106">
        <v>109200</v>
      </c>
      <c r="B9106" t="s">
        <v>7364</v>
      </c>
      <c r="C9106" t="s">
        <v>75</v>
      </c>
      <c r="D9106">
        <v>0</v>
      </c>
      <c r="F9106" t="s">
        <v>171</v>
      </c>
      <c r="G9106" t="s">
        <v>171</v>
      </c>
      <c r="H9106" t="s">
        <v>15393</v>
      </c>
      <c r="I9106" t="s">
        <v>37</v>
      </c>
      <c r="J9106" t="s">
        <v>15394</v>
      </c>
      <c r="K9106" t="s">
        <v>15395</v>
      </c>
      <c r="L9106" t="s">
        <v>37</v>
      </c>
      <c r="M9106" t="s">
        <v>173</v>
      </c>
      <c r="N9106" t="s">
        <v>173</v>
      </c>
      <c r="O9106" t="s">
        <v>13637</v>
      </c>
      <c r="P9106" t="s">
        <v>12871</v>
      </c>
      <c r="Q9106" t="s">
        <v>12871</v>
      </c>
      <c r="R9106" t="s">
        <v>127</v>
      </c>
      <c r="S9106" t="s">
        <v>164</v>
      </c>
      <c r="T9106" t="s">
        <v>15396</v>
      </c>
      <c r="U9106" t="s">
        <v>15397</v>
      </c>
      <c r="X9106">
        <v>4</v>
      </c>
      <c r="Y9106">
        <v>0</v>
      </c>
      <c r="Z9106">
        <v>0</v>
      </c>
      <c r="AA9106">
        <v>0</v>
      </c>
      <c r="AB9106">
        <v>28624</v>
      </c>
      <c r="AC9106" t="s">
        <v>47</v>
      </c>
      <c r="AD9106">
        <f>+VLOOKUP(T9106,items!$A$2:$D$1255,4,0)</f>
        <v>0</v>
      </c>
      <c r="AE9106">
        <f>+VLOOKUP(T9106,Tabla1[],5,0)</f>
        <v>0</v>
      </c>
      <c r="AF9106">
        <f t="shared" si="142"/>
        <v>10</v>
      </c>
    </row>
    <row r="9107" spans="1:34" x14ac:dyDescent="0.25">
      <c r="A9107">
        <v>109212</v>
      </c>
      <c r="B9107" t="s">
        <v>7631</v>
      </c>
      <c r="C9107" t="s">
        <v>33</v>
      </c>
      <c r="D9107">
        <v>0</v>
      </c>
      <c r="F9107" t="s">
        <v>171</v>
      </c>
      <c r="G9107" t="s">
        <v>6298</v>
      </c>
      <c r="H9107" t="s">
        <v>15398</v>
      </c>
      <c r="I9107" t="s">
        <v>37</v>
      </c>
      <c r="J9107" t="s">
        <v>15399</v>
      </c>
      <c r="K9107" t="s">
        <v>15400</v>
      </c>
      <c r="L9107" t="s">
        <v>15401</v>
      </c>
      <c r="M9107" t="s">
        <v>3357</v>
      </c>
      <c r="N9107" t="s">
        <v>3357</v>
      </c>
      <c r="O9107" t="s">
        <v>9779</v>
      </c>
      <c r="P9107" t="s">
        <v>278</v>
      </c>
      <c r="Q9107" t="s">
        <v>13985</v>
      </c>
      <c r="R9107" t="s">
        <v>63</v>
      </c>
      <c r="S9107" t="s">
        <v>44</v>
      </c>
      <c r="T9107" t="s">
        <v>7509</v>
      </c>
      <c r="U9107" t="s">
        <v>9780</v>
      </c>
      <c r="X9107">
        <v>3</v>
      </c>
      <c r="Y9107">
        <v>0</v>
      </c>
      <c r="Z9107">
        <v>0</v>
      </c>
      <c r="AA9107">
        <v>0</v>
      </c>
      <c r="AB9107">
        <v>300000</v>
      </c>
      <c r="AC9107" t="s">
        <v>47</v>
      </c>
      <c r="AD9107">
        <f>+VLOOKUP(T9107,items!$A$2:$D$1255,4,0)</f>
        <v>0</v>
      </c>
      <c r="AE9107">
        <f>+VLOOKUP(T9107,Tabla1[],5,0)</f>
        <v>0</v>
      </c>
      <c r="AF9107">
        <f t="shared" si="142"/>
        <v>10</v>
      </c>
    </row>
    <row r="9108" spans="1:34" x14ac:dyDescent="0.25">
      <c r="A9108">
        <v>109212</v>
      </c>
      <c r="B9108" t="s">
        <v>7631</v>
      </c>
      <c r="C9108" t="s">
        <v>33</v>
      </c>
      <c r="D9108">
        <v>0</v>
      </c>
      <c r="F9108" t="s">
        <v>171</v>
      </c>
      <c r="G9108" t="s">
        <v>6298</v>
      </c>
      <c r="H9108" t="s">
        <v>15398</v>
      </c>
      <c r="I9108" t="s">
        <v>37</v>
      </c>
      <c r="J9108" t="s">
        <v>15399</v>
      </c>
      <c r="K9108" t="s">
        <v>15400</v>
      </c>
      <c r="L9108" t="s">
        <v>15401</v>
      </c>
      <c r="M9108" t="s">
        <v>3357</v>
      </c>
      <c r="N9108" t="s">
        <v>3357</v>
      </c>
      <c r="O9108" t="s">
        <v>9779</v>
      </c>
      <c r="P9108" t="s">
        <v>278</v>
      </c>
      <c r="Q9108" t="s">
        <v>13985</v>
      </c>
      <c r="R9108" t="s">
        <v>63</v>
      </c>
      <c r="S9108" t="s">
        <v>44</v>
      </c>
      <c r="T9108" t="s">
        <v>390</v>
      </c>
      <c r="U9108" t="s">
        <v>5952</v>
      </c>
      <c r="X9108">
        <v>1</v>
      </c>
      <c r="Y9108">
        <v>13400</v>
      </c>
      <c r="Z9108">
        <v>0</v>
      </c>
      <c r="AA9108">
        <v>2000</v>
      </c>
      <c r="AB9108">
        <v>1045000</v>
      </c>
      <c r="AC9108" t="s">
        <v>47</v>
      </c>
      <c r="AD9108" t="e">
        <f>+VLOOKUP(T9108,items!$A$2:$D$1255,4,0)</f>
        <v>#N/A</v>
      </c>
      <c r="AE9108" t="e">
        <f>+VLOOKUP(T9108,Tabla1[],5,0)</f>
        <v>#N/A</v>
      </c>
      <c r="AF9108">
        <f t="shared" si="142"/>
        <v>10</v>
      </c>
    </row>
    <row r="9109" spans="1:34" x14ac:dyDescent="0.25">
      <c r="A9109">
        <v>109214</v>
      </c>
      <c r="B9109" t="s">
        <v>15402</v>
      </c>
      <c r="C9109" t="s">
        <v>75</v>
      </c>
      <c r="D9109">
        <v>0</v>
      </c>
      <c r="F9109" t="s">
        <v>171</v>
      </c>
      <c r="G9109" t="s">
        <v>171</v>
      </c>
      <c r="H9109" t="s">
        <v>15403</v>
      </c>
      <c r="I9109" t="s">
        <v>37</v>
      </c>
      <c r="J9109" t="s">
        <v>15404</v>
      </c>
      <c r="K9109" t="s">
        <v>15405</v>
      </c>
      <c r="L9109" t="s">
        <v>15406</v>
      </c>
      <c r="M9109" t="s">
        <v>173</v>
      </c>
      <c r="N9109" t="s">
        <v>173</v>
      </c>
      <c r="O9109" t="s">
        <v>3357</v>
      </c>
      <c r="P9109" t="s">
        <v>9779</v>
      </c>
      <c r="Q9109" t="s">
        <v>277</v>
      </c>
      <c r="R9109" t="s">
        <v>127</v>
      </c>
      <c r="S9109" t="s">
        <v>108</v>
      </c>
      <c r="T9109" t="s">
        <v>1119</v>
      </c>
      <c r="U9109" t="s">
        <v>1120</v>
      </c>
      <c r="X9109">
        <v>1</v>
      </c>
      <c r="Y9109">
        <v>0</v>
      </c>
      <c r="Z9109">
        <v>0</v>
      </c>
      <c r="AA9109">
        <v>0</v>
      </c>
      <c r="AB9109">
        <v>212000</v>
      </c>
      <c r="AC9109" t="s">
        <v>47</v>
      </c>
      <c r="AD9109">
        <f>+VLOOKUP(T9109,items!$A$2:$D$1255,4,0)</f>
        <v>0</v>
      </c>
      <c r="AE9109">
        <f>+VLOOKUP(T9109,Tabla1[],5,0)</f>
        <v>0</v>
      </c>
      <c r="AF9109">
        <f t="shared" si="142"/>
        <v>10</v>
      </c>
    </row>
    <row r="9110" spans="1:34" x14ac:dyDescent="0.25">
      <c r="A9110">
        <v>109214</v>
      </c>
      <c r="B9110" t="s">
        <v>15402</v>
      </c>
      <c r="C9110" t="s">
        <v>75</v>
      </c>
      <c r="D9110">
        <v>0</v>
      </c>
      <c r="F9110" t="s">
        <v>171</v>
      </c>
      <c r="G9110" t="s">
        <v>171</v>
      </c>
      <c r="H9110" t="s">
        <v>15403</v>
      </c>
      <c r="I9110" t="s">
        <v>37</v>
      </c>
      <c r="J9110" t="s">
        <v>15404</v>
      </c>
      <c r="K9110" t="s">
        <v>15405</v>
      </c>
      <c r="L9110" t="s">
        <v>15406</v>
      </c>
      <c r="M9110" t="s">
        <v>173</v>
      </c>
      <c r="N9110" t="s">
        <v>173</v>
      </c>
      <c r="O9110" t="s">
        <v>3357</v>
      </c>
      <c r="P9110" t="s">
        <v>9779</v>
      </c>
      <c r="Q9110" t="s">
        <v>277</v>
      </c>
      <c r="R9110" t="s">
        <v>127</v>
      </c>
      <c r="S9110" t="s">
        <v>108</v>
      </c>
      <c r="T9110" t="s">
        <v>8562</v>
      </c>
      <c r="U9110" t="s">
        <v>8623</v>
      </c>
      <c r="X9110">
        <v>1</v>
      </c>
      <c r="Y9110">
        <v>4800</v>
      </c>
      <c r="Z9110">
        <v>0</v>
      </c>
      <c r="AA9110">
        <v>2000</v>
      </c>
      <c r="AB9110">
        <v>574632</v>
      </c>
      <c r="AC9110" t="s">
        <v>47</v>
      </c>
      <c r="AD9110">
        <f>+VLOOKUP(T9110,items!$A$2:$D$1255,4,0)</f>
        <v>0</v>
      </c>
      <c r="AE9110">
        <f>+VLOOKUP(T9110,Tabla1[],5,0)</f>
        <v>0</v>
      </c>
      <c r="AF9110">
        <f t="shared" si="142"/>
        <v>10</v>
      </c>
    </row>
    <row r="9111" spans="1:34" x14ac:dyDescent="0.25">
      <c r="A9111">
        <v>109222</v>
      </c>
      <c r="B9111" t="s">
        <v>13145</v>
      </c>
      <c r="C9111" t="s">
        <v>75</v>
      </c>
      <c r="D9111">
        <v>0</v>
      </c>
      <c r="F9111" t="s">
        <v>171</v>
      </c>
      <c r="G9111" t="s">
        <v>6297</v>
      </c>
      <c r="H9111" t="s">
        <v>15407</v>
      </c>
      <c r="I9111" t="s">
        <v>15408</v>
      </c>
      <c r="J9111" t="s">
        <v>15408</v>
      </c>
      <c r="K9111" t="s">
        <v>15408</v>
      </c>
      <c r="L9111" t="s">
        <v>15408</v>
      </c>
      <c r="M9111" t="s">
        <v>13637</v>
      </c>
      <c r="N9111" t="s">
        <v>13637</v>
      </c>
      <c r="O9111" t="s">
        <v>6298</v>
      </c>
      <c r="P9111" t="s">
        <v>6299</v>
      </c>
      <c r="Q9111" t="s">
        <v>6299</v>
      </c>
      <c r="R9111" t="s">
        <v>127</v>
      </c>
      <c r="S9111" t="s">
        <v>272</v>
      </c>
      <c r="T9111" t="s">
        <v>392</v>
      </c>
      <c r="U9111" t="s">
        <v>393</v>
      </c>
      <c r="X9111">
        <v>1</v>
      </c>
      <c r="Y9111">
        <v>0</v>
      </c>
      <c r="Z9111">
        <v>0</v>
      </c>
      <c r="AA9111">
        <v>0</v>
      </c>
      <c r="AB9111" s="14">
        <v>2583432</v>
      </c>
      <c r="AC9111" t="s">
        <v>47</v>
      </c>
      <c r="AD9111" t="e">
        <f>+VLOOKUP(T9111,items!$A$2:$D$1255,4,0)</f>
        <v>#N/A</v>
      </c>
      <c r="AE9111" t="e">
        <f>+VLOOKUP(T9111,Tabla1[],5,0)</f>
        <v>#N/A</v>
      </c>
      <c r="AF9111">
        <f t="shared" si="142"/>
        <v>10</v>
      </c>
      <c r="AG9111">
        <v>3816</v>
      </c>
      <c r="AH9111" s="14">
        <v>2583432</v>
      </c>
    </row>
    <row r="9112" spans="1:34" x14ac:dyDescent="0.25">
      <c r="A9112">
        <v>109226</v>
      </c>
      <c r="B9112" t="s">
        <v>14638</v>
      </c>
      <c r="C9112" t="s">
        <v>75</v>
      </c>
      <c r="D9112">
        <v>0</v>
      </c>
      <c r="F9112" t="s">
        <v>171</v>
      </c>
      <c r="G9112" t="s">
        <v>13637</v>
      </c>
      <c r="H9112" t="s">
        <v>15409</v>
      </c>
      <c r="I9112" t="s">
        <v>37</v>
      </c>
      <c r="J9112" t="s">
        <v>15410</v>
      </c>
      <c r="K9112" t="s">
        <v>15411</v>
      </c>
      <c r="L9112" t="s">
        <v>37</v>
      </c>
      <c r="M9112" t="s">
        <v>6298</v>
      </c>
      <c r="N9112" t="s">
        <v>6298</v>
      </c>
      <c r="O9112" t="s">
        <v>6299</v>
      </c>
      <c r="P9112" t="s">
        <v>13518</v>
      </c>
      <c r="Q9112" t="s">
        <v>13518</v>
      </c>
      <c r="R9112" t="s">
        <v>127</v>
      </c>
      <c r="S9112" t="s">
        <v>164</v>
      </c>
      <c r="T9112" t="s">
        <v>4160</v>
      </c>
      <c r="U9112" t="s">
        <v>2241</v>
      </c>
      <c r="X9112">
        <v>6</v>
      </c>
      <c r="Y9112">
        <v>0</v>
      </c>
      <c r="Z9112">
        <v>0</v>
      </c>
      <c r="AA9112">
        <v>0</v>
      </c>
      <c r="AB9112">
        <v>315600</v>
      </c>
      <c r="AC9112" t="s">
        <v>47</v>
      </c>
      <c r="AD9112">
        <f>+VLOOKUP(T9112,items!$A$2:$D$1255,4,0)</f>
        <v>0</v>
      </c>
      <c r="AE9112">
        <f>+VLOOKUP(T9112,Tabla1[],5,0)</f>
        <v>0</v>
      </c>
      <c r="AF9112">
        <f t="shared" si="142"/>
        <v>10</v>
      </c>
    </row>
    <row r="9113" spans="1:34" x14ac:dyDescent="0.25">
      <c r="A9113">
        <v>109227</v>
      </c>
      <c r="B9113" t="s">
        <v>1569</v>
      </c>
      <c r="C9113" t="s">
        <v>33</v>
      </c>
      <c r="D9113">
        <v>0</v>
      </c>
      <c r="F9113" t="s">
        <v>171</v>
      </c>
      <c r="G9113" t="s">
        <v>6298</v>
      </c>
      <c r="H9113" t="s">
        <v>15412</v>
      </c>
      <c r="I9113" t="s">
        <v>37</v>
      </c>
      <c r="J9113" t="s">
        <v>15413</v>
      </c>
      <c r="K9113" t="s">
        <v>15414</v>
      </c>
      <c r="L9113" t="s">
        <v>15415</v>
      </c>
      <c r="M9113" t="s">
        <v>12871</v>
      </c>
      <c r="N9113" t="s">
        <v>12871</v>
      </c>
      <c r="O9113" t="s">
        <v>3357</v>
      </c>
      <c r="P9113" t="s">
        <v>9779</v>
      </c>
      <c r="Q9113" t="s">
        <v>12980</v>
      </c>
      <c r="R9113" t="s">
        <v>127</v>
      </c>
      <c r="S9113" t="s">
        <v>164</v>
      </c>
      <c r="T9113" t="s">
        <v>3287</v>
      </c>
      <c r="U9113" t="s">
        <v>3288</v>
      </c>
      <c r="X9113">
        <v>26</v>
      </c>
      <c r="Y9113">
        <v>0</v>
      </c>
      <c r="Z9113">
        <v>0</v>
      </c>
      <c r="AA9113">
        <v>0</v>
      </c>
      <c r="AB9113">
        <v>1367600</v>
      </c>
      <c r="AC9113" t="s">
        <v>47</v>
      </c>
      <c r="AD9113">
        <f>+VLOOKUP(T9113,items!$A$2:$D$1255,4,0)</f>
        <v>0</v>
      </c>
      <c r="AE9113">
        <f>+VLOOKUP(T9113,Tabla1[],5,0)</f>
        <v>0</v>
      </c>
      <c r="AF9113">
        <f t="shared" si="142"/>
        <v>10</v>
      </c>
    </row>
    <row r="9114" spans="1:34" x14ac:dyDescent="0.25">
      <c r="A9114">
        <v>109229</v>
      </c>
      <c r="B9114" t="s">
        <v>15416</v>
      </c>
      <c r="C9114" t="s">
        <v>1065</v>
      </c>
      <c r="D9114">
        <v>0</v>
      </c>
      <c r="F9114" t="s">
        <v>171</v>
      </c>
      <c r="G9114" t="s">
        <v>171</v>
      </c>
      <c r="H9114" t="s">
        <v>15417</v>
      </c>
      <c r="I9114" t="s">
        <v>37</v>
      </c>
      <c r="J9114" t="s">
        <v>37</v>
      </c>
      <c r="K9114" t="s">
        <v>15418</v>
      </c>
      <c r="L9114" t="s">
        <v>37</v>
      </c>
      <c r="M9114" t="s">
        <v>173</v>
      </c>
      <c r="N9114" t="s">
        <v>173</v>
      </c>
      <c r="O9114" t="s">
        <v>6297</v>
      </c>
      <c r="P9114" t="s">
        <v>12871</v>
      </c>
      <c r="Q9114" t="s">
        <v>12871</v>
      </c>
      <c r="R9114" t="s">
        <v>127</v>
      </c>
      <c r="S9114" t="s">
        <v>44</v>
      </c>
      <c r="T9114" t="s">
        <v>1232</v>
      </c>
      <c r="U9114" t="s">
        <v>1233</v>
      </c>
      <c r="X9114">
        <v>1</v>
      </c>
      <c r="Y9114">
        <v>0</v>
      </c>
      <c r="Z9114">
        <v>0</v>
      </c>
      <c r="AA9114">
        <v>0</v>
      </c>
      <c r="AB9114">
        <v>169800</v>
      </c>
      <c r="AC9114" t="s">
        <v>47</v>
      </c>
      <c r="AD9114">
        <f>+VLOOKUP(T9114,items!$A$2:$D$1255,4,0)</f>
        <v>0</v>
      </c>
      <c r="AE9114">
        <f>+VLOOKUP(T9114,Tabla1[],5,0)</f>
        <v>0</v>
      </c>
      <c r="AF9114">
        <f t="shared" si="142"/>
        <v>10</v>
      </c>
    </row>
    <row r="9115" spans="1:34" x14ac:dyDescent="0.25">
      <c r="A9115">
        <v>109230</v>
      </c>
      <c r="B9115" t="s">
        <v>10575</v>
      </c>
      <c r="C9115" t="s">
        <v>75</v>
      </c>
      <c r="D9115">
        <v>0</v>
      </c>
      <c r="F9115" t="s">
        <v>171</v>
      </c>
      <c r="G9115" t="s">
        <v>173</v>
      </c>
      <c r="H9115" t="s">
        <v>15419</v>
      </c>
      <c r="I9115" t="s">
        <v>37</v>
      </c>
      <c r="J9115" t="s">
        <v>15420</v>
      </c>
      <c r="K9115" t="s">
        <v>15421</v>
      </c>
      <c r="L9115" t="s">
        <v>37</v>
      </c>
      <c r="M9115" t="s">
        <v>6297</v>
      </c>
      <c r="N9115" t="s">
        <v>6297</v>
      </c>
      <c r="O9115" t="s">
        <v>13637</v>
      </c>
      <c r="P9115" t="s">
        <v>6299</v>
      </c>
      <c r="Q9115" t="s">
        <v>13518</v>
      </c>
      <c r="R9115" t="s">
        <v>764</v>
      </c>
      <c r="S9115" t="s">
        <v>44</v>
      </c>
      <c r="T9115" t="s">
        <v>94</v>
      </c>
      <c r="U9115" t="s">
        <v>12261</v>
      </c>
      <c r="X9115">
        <v>1</v>
      </c>
      <c r="Y9115">
        <v>0</v>
      </c>
      <c r="Z9115">
        <v>0</v>
      </c>
      <c r="AA9115">
        <v>0</v>
      </c>
      <c r="AB9115">
        <v>2200000</v>
      </c>
      <c r="AC9115" t="s">
        <v>47</v>
      </c>
      <c r="AD9115" t="e">
        <f>+VLOOKUP(T9115,items!$A$2:$D$1255,4,0)</f>
        <v>#N/A</v>
      </c>
      <c r="AE9115" t="e">
        <f>+VLOOKUP(T9115,Tabla1[],5,0)</f>
        <v>#N/A</v>
      </c>
      <c r="AF9115">
        <f t="shared" si="142"/>
        <v>10</v>
      </c>
    </row>
    <row r="9116" spans="1:34" x14ac:dyDescent="0.25">
      <c r="A9116">
        <v>109233</v>
      </c>
      <c r="B9116" t="s">
        <v>15422</v>
      </c>
      <c r="C9116" t="s">
        <v>75</v>
      </c>
      <c r="D9116">
        <v>0</v>
      </c>
      <c r="F9116" t="s">
        <v>171</v>
      </c>
      <c r="G9116" t="s">
        <v>3357</v>
      </c>
      <c r="H9116" t="s">
        <v>15423</v>
      </c>
      <c r="I9116" t="s">
        <v>37</v>
      </c>
      <c r="J9116" t="s">
        <v>15424</v>
      </c>
      <c r="K9116" t="s">
        <v>37</v>
      </c>
      <c r="L9116" t="s">
        <v>37</v>
      </c>
      <c r="M9116" t="s">
        <v>13518</v>
      </c>
      <c r="N9116" t="s">
        <v>13518</v>
      </c>
      <c r="O9116" t="s">
        <v>12980</v>
      </c>
      <c r="P9116" t="s">
        <v>13985</v>
      </c>
      <c r="Q9116" t="s">
        <v>1155</v>
      </c>
      <c r="R9116" t="s">
        <v>11492</v>
      </c>
      <c r="S9116" t="s">
        <v>44</v>
      </c>
      <c r="T9116" t="s">
        <v>429</v>
      </c>
      <c r="U9116" t="s">
        <v>430</v>
      </c>
      <c r="X9116">
        <v>2</v>
      </c>
      <c r="Y9116">
        <v>0</v>
      </c>
      <c r="Z9116">
        <v>0</v>
      </c>
      <c r="AA9116">
        <v>0</v>
      </c>
      <c r="AB9116">
        <v>567704</v>
      </c>
      <c r="AC9116" t="s">
        <v>47</v>
      </c>
      <c r="AD9116">
        <f>+VLOOKUP(T9116,items!$A$2:$D$1255,4,0)</f>
        <v>0</v>
      </c>
      <c r="AE9116">
        <f>+VLOOKUP(T9116,Tabla1[],5,0)</f>
        <v>0</v>
      </c>
      <c r="AF9116">
        <f t="shared" si="142"/>
        <v>10</v>
      </c>
    </row>
    <row r="9117" spans="1:34" x14ac:dyDescent="0.25">
      <c r="A9117">
        <v>109233</v>
      </c>
      <c r="B9117" t="s">
        <v>15422</v>
      </c>
      <c r="C9117" t="s">
        <v>75</v>
      </c>
      <c r="D9117">
        <v>0</v>
      </c>
      <c r="F9117" t="s">
        <v>171</v>
      </c>
      <c r="G9117" t="s">
        <v>3357</v>
      </c>
      <c r="H9117" t="s">
        <v>15423</v>
      </c>
      <c r="I9117" t="s">
        <v>37</v>
      </c>
      <c r="J9117" t="s">
        <v>15424</v>
      </c>
      <c r="K9117" t="s">
        <v>37</v>
      </c>
      <c r="L9117" t="s">
        <v>37</v>
      </c>
      <c r="M9117" t="s">
        <v>13518</v>
      </c>
      <c r="N9117" t="s">
        <v>13518</v>
      </c>
      <c r="O9117" t="s">
        <v>12980</v>
      </c>
      <c r="P9117" t="s">
        <v>13985</v>
      </c>
      <c r="Q9117" t="s">
        <v>1155</v>
      </c>
      <c r="R9117" t="s">
        <v>11492</v>
      </c>
      <c r="S9117" t="s">
        <v>44</v>
      </c>
      <c r="T9117" t="s">
        <v>7509</v>
      </c>
      <c r="U9117" t="s">
        <v>9780</v>
      </c>
      <c r="X9117">
        <v>2</v>
      </c>
      <c r="Y9117">
        <v>0</v>
      </c>
      <c r="Z9117">
        <v>0</v>
      </c>
      <c r="AA9117">
        <v>0</v>
      </c>
      <c r="AB9117">
        <v>200000</v>
      </c>
      <c r="AC9117" t="s">
        <v>47</v>
      </c>
      <c r="AD9117">
        <f>+VLOOKUP(T9117,items!$A$2:$D$1255,4,0)</f>
        <v>0</v>
      </c>
      <c r="AE9117">
        <f>+VLOOKUP(T9117,Tabla1[],5,0)</f>
        <v>0</v>
      </c>
      <c r="AF9117">
        <f t="shared" si="142"/>
        <v>10</v>
      </c>
    </row>
    <row r="9118" spans="1:34" x14ac:dyDescent="0.25">
      <c r="A9118">
        <v>109233</v>
      </c>
      <c r="B9118" t="s">
        <v>15422</v>
      </c>
      <c r="C9118" t="s">
        <v>75</v>
      </c>
      <c r="D9118">
        <v>0</v>
      </c>
      <c r="F9118" t="s">
        <v>171</v>
      </c>
      <c r="G9118" t="s">
        <v>3357</v>
      </c>
      <c r="H9118" t="s">
        <v>15423</v>
      </c>
      <c r="I9118" t="s">
        <v>37</v>
      </c>
      <c r="J9118" t="s">
        <v>15424</v>
      </c>
      <c r="K9118" t="s">
        <v>37</v>
      </c>
      <c r="L9118" t="s">
        <v>37</v>
      </c>
      <c r="M9118" t="s">
        <v>13518</v>
      </c>
      <c r="N9118" t="s">
        <v>13518</v>
      </c>
      <c r="O9118" t="s">
        <v>12980</v>
      </c>
      <c r="P9118" t="s">
        <v>13985</v>
      </c>
      <c r="Q9118" t="s">
        <v>1155</v>
      </c>
      <c r="R9118" t="s">
        <v>11492</v>
      </c>
      <c r="S9118" t="s">
        <v>44</v>
      </c>
      <c r="T9118" t="s">
        <v>1020</v>
      </c>
      <c r="U9118" t="s">
        <v>1021</v>
      </c>
      <c r="X9118">
        <v>1</v>
      </c>
      <c r="Y9118">
        <v>0</v>
      </c>
      <c r="Z9118">
        <v>0</v>
      </c>
      <c r="AA9118">
        <v>0</v>
      </c>
      <c r="AB9118">
        <v>858000</v>
      </c>
      <c r="AC9118" t="s">
        <v>47</v>
      </c>
      <c r="AD9118">
        <f>+VLOOKUP(T9118,items!$A$2:$D$1255,4,0)</f>
        <v>0</v>
      </c>
      <c r="AE9118">
        <f>+VLOOKUP(T9118,Tabla1[],5,0)</f>
        <v>0</v>
      </c>
      <c r="AF9118">
        <f t="shared" si="142"/>
        <v>10</v>
      </c>
    </row>
    <row r="9119" spans="1:34" x14ac:dyDescent="0.25">
      <c r="A9119">
        <v>109233</v>
      </c>
      <c r="B9119" t="s">
        <v>15422</v>
      </c>
      <c r="C9119" t="s">
        <v>75</v>
      </c>
      <c r="D9119">
        <v>0</v>
      </c>
      <c r="F9119" t="s">
        <v>171</v>
      </c>
      <c r="G9119" t="s">
        <v>3357</v>
      </c>
      <c r="H9119" t="s">
        <v>15423</v>
      </c>
      <c r="I9119" t="s">
        <v>37</v>
      </c>
      <c r="J9119" t="s">
        <v>15424</v>
      </c>
      <c r="K9119" t="s">
        <v>37</v>
      </c>
      <c r="L9119" t="s">
        <v>37</v>
      </c>
      <c r="M9119" t="s">
        <v>13518</v>
      </c>
      <c r="N9119" t="s">
        <v>13518</v>
      </c>
      <c r="O9119" t="s">
        <v>12980</v>
      </c>
      <c r="P9119" t="s">
        <v>13985</v>
      </c>
      <c r="Q9119" t="s">
        <v>1155</v>
      </c>
      <c r="R9119" t="s">
        <v>11492</v>
      </c>
      <c r="S9119" t="s">
        <v>44</v>
      </c>
      <c r="T9119" t="s">
        <v>1020</v>
      </c>
      <c r="U9119" t="s">
        <v>1021</v>
      </c>
      <c r="X9119">
        <v>1</v>
      </c>
      <c r="Y9119">
        <v>0</v>
      </c>
      <c r="Z9119">
        <v>0</v>
      </c>
      <c r="AA9119">
        <v>0</v>
      </c>
      <c r="AB9119">
        <v>150000</v>
      </c>
      <c r="AC9119" t="s">
        <v>47</v>
      </c>
      <c r="AD9119">
        <f>+VLOOKUP(T9119,items!$A$2:$D$1255,4,0)</f>
        <v>0</v>
      </c>
      <c r="AE9119">
        <f>+VLOOKUP(T9119,Tabla1[],5,0)</f>
        <v>0</v>
      </c>
      <c r="AF9119">
        <f t="shared" si="142"/>
        <v>10</v>
      </c>
    </row>
    <row r="9120" spans="1:34" x14ac:dyDescent="0.25">
      <c r="A9120">
        <v>109233</v>
      </c>
      <c r="B9120" t="s">
        <v>15422</v>
      </c>
      <c r="C9120" t="s">
        <v>75</v>
      </c>
      <c r="D9120">
        <v>0</v>
      </c>
      <c r="F9120" t="s">
        <v>171</v>
      </c>
      <c r="G9120" t="s">
        <v>3357</v>
      </c>
      <c r="H9120" t="s">
        <v>15423</v>
      </c>
      <c r="I9120" t="s">
        <v>37</v>
      </c>
      <c r="J9120" t="s">
        <v>15424</v>
      </c>
      <c r="K9120" t="s">
        <v>37</v>
      </c>
      <c r="L9120" t="s">
        <v>37</v>
      </c>
      <c r="M9120" t="s">
        <v>13518</v>
      </c>
      <c r="N9120" t="s">
        <v>13518</v>
      </c>
      <c r="O9120" t="s">
        <v>12980</v>
      </c>
      <c r="P9120" t="s">
        <v>13985</v>
      </c>
      <c r="Q9120" t="s">
        <v>1155</v>
      </c>
      <c r="R9120" t="s">
        <v>11492</v>
      </c>
      <c r="S9120" t="s">
        <v>44</v>
      </c>
      <c r="T9120" t="s">
        <v>1020</v>
      </c>
      <c r="U9120" t="s">
        <v>1021</v>
      </c>
      <c r="X9120">
        <v>1</v>
      </c>
      <c r="Y9120">
        <v>0</v>
      </c>
      <c r="Z9120">
        <v>0</v>
      </c>
      <c r="AA9120">
        <v>0</v>
      </c>
      <c r="AB9120">
        <v>500000</v>
      </c>
      <c r="AC9120" t="s">
        <v>47</v>
      </c>
      <c r="AD9120">
        <f>+VLOOKUP(T9120,items!$A$2:$D$1255,4,0)</f>
        <v>0</v>
      </c>
      <c r="AE9120">
        <f>+VLOOKUP(T9120,Tabla1[],5,0)</f>
        <v>0</v>
      </c>
      <c r="AF9120">
        <f t="shared" si="142"/>
        <v>10</v>
      </c>
    </row>
    <row r="9121" spans="1:34" x14ac:dyDescent="0.25">
      <c r="A9121">
        <v>109233</v>
      </c>
      <c r="B9121" t="s">
        <v>15422</v>
      </c>
      <c r="C9121" t="s">
        <v>75</v>
      </c>
      <c r="D9121">
        <v>0</v>
      </c>
      <c r="F9121" t="s">
        <v>171</v>
      </c>
      <c r="G9121" t="s">
        <v>3357</v>
      </c>
      <c r="H9121" t="s">
        <v>15423</v>
      </c>
      <c r="I9121" t="s">
        <v>37</v>
      </c>
      <c r="J9121" t="s">
        <v>15424</v>
      </c>
      <c r="K9121" t="s">
        <v>37</v>
      </c>
      <c r="L9121" t="s">
        <v>37</v>
      </c>
      <c r="M9121" t="s">
        <v>13518</v>
      </c>
      <c r="N9121" t="s">
        <v>13518</v>
      </c>
      <c r="O9121" t="s">
        <v>12980</v>
      </c>
      <c r="P9121" t="s">
        <v>13985</v>
      </c>
      <c r="Q9121" t="s">
        <v>1155</v>
      </c>
      <c r="R9121" t="s">
        <v>11492</v>
      </c>
      <c r="S9121" t="s">
        <v>44</v>
      </c>
      <c r="T9121" t="s">
        <v>1020</v>
      </c>
      <c r="U9121" t="s">
        <v>1021</v>
      </c>
      <c r="X9121">
        <v>1</v>
      </c>
      <c r="Y9121">
        <v>0</v>
      </c>
      <c r="Z9121">
        <v>0</v>
      </c>
      <c r="AA9121">
        <v>0</v>
      </c>
      <c r="AB9121">
        <v>1886000</v>
      </c>
      <c r="AC9121" t="s">
        <v>47</v>
      </c>
      <c r="AD9121">
        <f>+VLOOKUP(T9121,items!$A$2:$D$1255,4,0)</f>
        <v>0</v>
      </c>
      <c r="AE9121">
        <f>+VLOOKUP(T9121,Tabla1[],5,0)</f>
        <v>0</v>
      </c>
      <c r="AF9121">
        <f t="shared" si="142"/>
        <v>10</v>
      </c>
    </row>
    <row r="9122" spans="1:34" x14ac:dyDescent="0.25">
      <c r="A9122">
        <v>109233</v>
      </c>
      <c r="B9122" t="s">
        <v>15422</v>
      </c>
      <c r="C9122" t="s">
        <v>75</v>
      </c>
      <c r="D9122">
        <v>0</v>
      </c>
      <c r="F9122" t="s">
        <v>171</v>
      </c>
      <c r="G9122" t="s">
        <v>3357</v>
      </c>
      <c r="H9122" t="s">
        <v>15423</v>
      </c>
      <c r="I9122" t="s">
        <v>37</v>
      </c>
      <c r="J9122" t="s">
        <v>15424</v>
      </c>
      <c r="K9122" t="s">
        <v>37</v>
      </c>
      <c r="L9122" t="s">
        <v>37</v>
      </c>
      <c r="M9122" t="s">
        <v>13518</v>
      </c>
      <c r="N9122" t="s">
        <v>13518</v>
      </c>
      <c r="O9122" t="s">
        <v>12980</v>
      </c>
      <c r="P9122" t="s">
        <v>13985</v>
      </c>
      <c r="Q9122" t="s">
        <v>1155</v>
      </c>
      <c r="R9122" t="s">
        <v>11492</v>
      </c>
      <c r="S9122" t="s">
        <v>44</v>
      </c>
      <c r="T9122" t="s">
        <v>1020</v>
      </c>
      <c r="U9122" t="s">
        <v>1021</v>
      </c>
      <c r="X9122">
        <v>1</v>
      </c>
      <c r="Y9122">
        <v>0</v>
      </c>
      <c r="Z9122">
        <v>0</v>
      </c>
      <c r="AA9122">
        <v>0</v>
      </c>
      <c r="AB9122">
        <v>600000</v>
      </c>
      <c r="AC9122" t="s">
        <v>47</v>
      </c>
      <c r="AD9122">
        <f>+VLOOKUP(T9122,items!$A$2:$D$1255,4,0)</f>
        <v>0</v>
      </c>
      <c r="AE9122">
        <f>+VLOOKUP(T9122,Tabla1[],5,0)</f>
        <v>0</v>
      </c>
      <c r="AF9122">
        <f t="shared" si="142"/>
        <v>10</v>
      </c>
    </row>
    <row r="9123" spans="1:34" x14ac:dyDescent="0.25">
      <c r="A9123">
        <v>109233</v>
      </c>
      <c r="B9123" t="s">
        <v>15422</v>
      </c>
      <c r="C9123" t="s">
        <v>75</v>
      </c>
      <c r="D9123">
        <v>0</v>
      </c>
      <c r="F9123" t="s">
        <v>171</v>
      </c>
      <c r="G9123" t="s">
        <v>3357</v>
      </c>
      <c r="H9123" t="s">
        <v>15423</v>
      </c>
      <c r="I9123" t="s">
        <v>37</v>
      </c>
      <c r="J9123" t="s">
        <v>15424</v>
      </c>
      <c r="K9123" t="s">
        <v>37</v>
      </c>
      <c r="L9123" t="s">
        <v>37</v>
      </c>
      <c r="M9123" t="s">
        <v>13518</v>
      </c>
      <c r="N9123" t="s">
        <v>13518</v>
      </c>
      <c r="O9123" t="s">
        <v>12980</v>
      </c>
      <c r="P9123" t="s">
        <v>13985</v>
      </c>
      <c r="Q9123" t="s">
        <v>1155</v>
      </c>
      <c r="R9123" t="s">
        <v>11492</v>
      </c>
      <c r="S9123" t="s">
        <v>44</v>
      </c>
      <c r="T9123" t="s">
        <v>1020</v>
      </c>
      <c r="U9123" t="s">
        <v>1021</v>
      </c>
      <c r="X9123">
        <v>1</v>
      </c>
      <c r="Y9123">
        <v>0</v>
      </c>
      <c r="Z9123">
        <v>0</v>
      </c>
      <c r="AA9123">
        <v>0</v>
      </c>
      <c r="AB9123">
        <v>2504000</v>
      </c>
      <c r="AC9123" t="s">
        <v>47</v>
      </c>
      <c r="AD9123">
        <f>+VLOOKUP(T9123,items!$A$2:$D$1255,4,0)</f>
        <v>0</v>
      </c>
      <c r="AE9123">
        <f>+VLOOKUP(T9123,Tabla1[],5,0)</f>
        <v>0</v>
      </c>
      <c r="AF9123">
        <f t="shared" si="142"/>
        <v>10</v>
      </c>
    </row>
    <row r="9124" spans="1:34" x14ac:dyDescent="0.25">
      <c r="A9124">
        <v>109233</v>
      </c>
      <c r="B9124" t="s">
        <v>15422</v>
      </c>
      <c r="C9124" t="s">
        <v>75</v>
      </c>
      <c r="D9124">
        <v>0</v>
      </c>
      <c r="F9124" t="s">
        <v>171</v>
      </c>
      <c r="G9124" t="s">
        <v>3357</v>
      </c>
      <c r="H9124" t="s">
        <v>15423</v>
      </c>
      <c r="I9124" t="s">
        <v>37</v>
      </c>
      <c r="J9124" t="s">
        <v>15424</v>
      </c>
      <c r="K9124" t="s">
        <v>37</v>
      </c>
      <c r="L9124" t="s">
        <v>37</v>
      </c>
      <c r="M9124" t="s">
        <v>13518</v>
      </c>
      <c r="N9124" t="s">
        <v>13518</v>
      </c>
      <c r="O9124" t="s">
        <v>12980</v>
      </c>
      <c r="P9124" t="s">
        <v>13985</v>
      </c>
      <c r="Q9124" t="s">
        <v>1155</v>
      </c>
      <c r="R9124" t="s">
        <v>11492</v>
      </c>
      <c r="S9124" t="s">
        <v>44</v>
      </c>
      <c r="T9124" t="s">
        <v>10725</v>
      </c>
      <c r="U9124" t="s">
        <v>10726</v>
      </c>
      <c r="X9124">
        <v>1</v>
      </c>
      <c r="Y9124">
        <v>0</v>
      </c>
      <c r="Z9124">
        <v>0</v>
      </c>
      <c r="AA9124">
        <v>0</v>
      </c>
      <c r="AB9124">
        <v>180000</v>
      </c>
      <c r="AC9124" t="s">
        <v>47</v>
      </c>
      <c r="AD9124">
        <f>+VLOOKUP(T9124,items!$A$2:$D$1255,4,0)</f>
        <v>0</v>
      </c>
      <c r="AE9124">
        <f>+VLOOKUP(T9124,Tabla1[],5,0)</f>
        <v>0</v>
      </c>
      <c r="AF9124">
        <f t="shared" si="142"/>
        <v>10</v>
      </c>
    </row>
    <row r="9125" spans="1:34" x14ac:dyDescent="0.25">
      <c r="A9125">
        <v>109236</v>
      </c>
      <c r="B9125" t="s">
        <v>15425</v>
      </c>
      <c r="C9125" t="s">
        <v>33</v>
      </c>
      <c r="D9125">
        <v>0</v>
      </c>
      <c r="F9125" t="s">
        <v>173</v>
      </c>
      <c r="G9125" t="s">
        <v>173</v>
      </c>
      <c r="H9125" t="s">
        <v>15426</v>
      </c>
      <c r="I9125" t="s">
        <v>37</v>
      </c>
      <c r="J9125" t="s">
        <v>15427</v>
      </c>
      <c r="K9125" t="s">
        <v>15428</v>
      </c>
      <c r="L9125" t="s">
        <v>37</v>
      </c>
      <c r="M9125" t="s">
        <v>6297</v>
      </c>
      <c r="N9125" t="s">
        <v>6297</v>
      </c>
      <c r="O9125" t="s">
        <v>12872</v>
      </c>
      <c r="P9125" t="s">
        <v>280</v>
      </c>
      <c r="Q9125" t="s">
        <v>281</v>
      </c>
      <c r="R9125" t="s">
        <v>6300</v>
      </c>
      <c r="S9125" t="s">
        <v>88</v>
      </c>
      <c r="T9125" t="s">
        <v>209</v>
      </c>
      <c r="U9125" t="s">
        <v>210</v>
      </c>
      <c r="W9125" t="s">
        <v>465</v>
      </c>
      <c r="X9125">
        <v>1</v>
      </c>
      <c r="Y9125">
        <v>0</v>
      </c>
      <c r="Z9125">
        <v>0</v>
      </c>
      <c r="AA9125">
        <v>0</v>
      </c>
      <c r="AB9125">
        <v>289447</v>
      </c>
      <c r="AC9125" t="s">
        <v>47</v>
      </c>
      <c r="AD9125">
        <f>+VLOOKUP(T9125,items!$A$2:$D$1255,4,0)</f>
        <v>0</v>
      </c>
      <c r="AE9125">
        <f>+VLOOKUP(T9125,Tabla1[],5,0)</f>
        <v>0</v>
      </c>
      <c r="AF9125">
        <f t="shared" si="142"/>
        <v>11</v>
      </c>
    </row>
    <row r="9126" spans="1:34" x14ac:dyDescent="0.25">
      <c r="A9126">
        <v>109236</v>
      </c>
      <c r="B9126" t="s">
        <v>15425</v>
      </c>
      <c r="C9126" t="s">
        <v>33</v>
      </c>
      <c r="D9126">
        <v>0</v>
      </c>
      <c r="F9126" t="s">
        <v>173</v>
      </c>
      <c r="G9126" t="s">
        <v>173</v>
      </c>
      <c r="H9126" t="s">
        <v>15426</v>
      </c>
      <c r="I9126" t="s">
        <v>37</v>
      </c>
      <c r="J9126" t="s">
        <v>15427</v>
      </c>
      <c r="K9126" t="s">
        <v>15428</v>
      </c>
      <c r="L9126" t="s">
        <v>37</v>
      </c>
      <c r="M9126" t="s">
        <v>6297</v>
      </c>
      <c r="N9126" t="s">
        <v>6297</v>
      </c>
      <c r="O9126" t="s">
        <v>12872</v>
      </c>
      <c r="P9126" t="s">
        <v>280</v>
      </c>
      <c r="Q9126" t="s">
        <v>281</v>
      </c>
      <c r="R9126" t="s">
        <v>6300</v>
      </c>
      <c r="S9126" t="s">
        <v>88</v>
      </c>
      <c r="T9126" t="s">
        <v>1062</v>
      </c>
      <c r="U9126" t="s">
        <v>6030</v>
      </c>
      <c r="V9126" t="s">
        <v>1168</v>
      </c>
      <c r="X9126">
        <v>1</v>
      </c>
      <c r="Y9126">
        <v>0</v>
      </c>
      <c r="Z9126">
        <v>0</v>
      </c>
      <c r="AA9126">
        <v>0</v>
      </c>
      <c r="AB9126">
        <v>1269529</v>
      </c>
      <c r="AC9126" t="s">
        <v>47</v>
      </c>
      <c r="AD9126">
        <f>+VLOOKUP(T9126,items!$A$2:$D$1255,4,0)</f>
        <v>0</v>
      </c>
      <c r="AE9126">
        <f>+VLOOKUP(T9126,Tabla1[],5,0)</f>
        <v>0</v>
      </c>
      <c r="AF9126">
        <f t="shared" si="142"/>
        <v>11</v>
      </c>
    </row>
    <row r="9127" spans="1:34" x14ac:dyDescent="0.25">
      <c r="A9127">
        <v>109239</v>
      </c>
      <c r="B9127" t="s">
        <v>4156</v>
      </c>
      <c r="C9127" t="s">
        <v>75</v>
      </c>
      <c r="D9127">
        <v>0</v>
      </c>
      <c r="F9127" t="s">
        <v>173</v>
      </c>
      <c r="G9127" t="s">
        <v>173</v>
      </c>
      <c r="H9127" t="s">
        <v>15429</v>
      </c>
      <c r="I9127" t="s">
        <v>37</v>
      </c>
      <c r="J9127" t="s">
        <v>15430</v>
      </c>
      <c r="K9127" t="s">
        <v>15431</v>
      </c>
      <c r="L9127" t="s">
        <v>37</v>
      </c>
      <c r="M9127" t="s">
        <v>6297</v>
      </c>
      <c r="N9127" t="s">
        <v>6297</v>
      </c>
      <c r="O9127" t="s">
        <v>6298</v>
      </c>
      <c r="P9127" t="s">
        <v>6299</v>
      </c>
      <c r="Q9127" t="s">
        <v>6299</v>
      </c>
      <c r="R9127" t="s">
        <v>127</v>
      </c>
      <c r="S9127" t="s">
        <v>164</v>
      </c>
      <c r="T9127" t="s">
        <v>4160</v>
      </c>
      <c r="U9127" t="s">
        <v>2241</v>
      </c>
      <c r="X9127">
        <v>6</v>
      </c>
      <c r="Y9127">
        <v>0</v>
      </c>
      <c r="Z9127">
        <v>0</v>
      </c>
      <c r="AA9127">
        <v>0</v>
      </c>
      <c r="AB9127">
        <v>315600</v>
      </c>
      <c r="AC9127" t="s">
        <v>47</v>
      </c>
      <c r="AD9127">
        <f>+VLOOKUP(T9127,items!$A$2:$D$1255,4,0)</f>
        <v>0</v>
      </c>
      <c r="AE9127">
        <f>+VLOOKUP(T9127,Tabla1[],5,0)</f>
        <v>0</v>
      </c>
      <c r="AF9127">
        <f t="shared" si="142"/>
        <v>10</v>
      </c>
    </row>
    <row r="9128" spans="1:34" x14ac:dyDescent="0.25">
      <c r="A9128">
        <v>109241</v>
      </c>
      <c r="B9128" t="s">
        <v>9327</v>
      </c>
      <c r="C9128" t="s">
        <v>75</v>
      </c>
      <c r="D9128">
        <v>0</v>
      </c>
      <c r="F9128" t="s">
        <v>173</v>
      </c>
      <c r="G9128" t="s">
        <v>6298</v>
      </c>
      <c r="H9128" t="s">
        <v>15432</v>
      </c>
      <c r="I9128" t="s">
        <v>15433</v>
      </c>
      <c r="J9128" t="s">
        <v>15434</v>
      </c>
      <c r="K9128" t="s">
        <v>37</v>
      </c>
      <c r="L9128" t="s">
        <v>37</v>
      </c>
      <c r="M9128" t="s">
        <v>12871</v>
      </c>
      <c r="N9128" t="s">
        <v>12980</v>
      </c>
      <c r="O9128" t="s">
        <v>11432</v>
      </c>
      <c r="P9128" t="s">
        <v>10705</v>
      </c>
      <c r="Q9128" t="s">
        <v>10705</v>
      </c>
      <c r="R9128" t="s">
        <v>11492</v>
      </c>
      <c r="S9128" t="s">
        <v>164</v>
      </c>
      <c r="T9128" t="s">
        <v>613</v>
      </c>
      <c r="U9128" t="s">
        <v>614</v>
      </c>
      <c r="V9128" t="s">
        <v>1168</v>
      </c>
      <c r="W9128" t="s">
        <v>117</v>
      </c>
      <c r="X9128">
        <v>1</v>
      </c>
      <c r="Y9128">
        <v>7500</v>
      </c>
      <c r="Z9128">
        <v>0</v>
      </c>
      <c r="AA9128">
        <v>5900</v>
      </c>
      <c r="AB9128">
        <v>8585000</v>
      </c>
      <c r="AC9128" t="s">
        <v>47</v>
      </c>
      <c r="AD9128" t="str">
        <f>+VLOOKUP(T9128,items!$A$2:$D$1255,4,0)</f>
        <v>PERGOLA</v>
      </c>
      <c r="AE9128" t="str">
        <f>+VLOOKUP(T9128,Tabla1[],5,0)</f>
        <v>PERGOLITE</v>
      </c>
      <c r="AF9128">
        <f t="shared" si="142"/>
        <v>11</v>
      </c>
    </row>
    <row r="9129" spans="1:34" x14ac:dyDescent="0.25">
      <c r="A9129">
        <v>109248</v>
      </c>
      <c r="B9129" t="s">
        <v>15435</v>
      </c>
      <c r="C9129" t="s">
        <v>33</v>
      </c>
      <c r="D9129">
        <v>0</v>
      </c>
      <c r="F9129" t="s">
        <v>12871</v>
      </c>
      <c r="G9129" t="s">
        <v>6299</v>
      </c>
      <c r="H9129" t="s">
        <v>15436</v>
      </c>
      <c r="I9129" t="s">
        <v>37</v>
      </c>
      <c r="J9129" t="s">
        <v>37</v>
      </c>
      <c r="K9129" t="s">
        <v>37</v>
      </c>
      <c r="L9129" t="s">
        <v>37</v>
      </c>
      <c r="M9129" t="s">
        <v>13518</v>
      </c>
      <c r="N9129" t="s">
        <v>13518</v>
      </c>
      <c r="O9129" t="s">
        <v>11432</v>
      </c>
      <c r="P9129" t="s">
        <v>10705</v>
      </c>
      <c r="Q9129" t="s">
        <v>10706</v>
      </c>
      <c r="R9129" t="s">
        <v>177</v>
      </c>
      <c r="S9129" t="s">
        <v>108</v>
      </c>
      <c r="T9129" t="s">
        <v>9169</v>
      </c>
      <c r="U9129" t="s">
        <v>9170</v>
      </c>
      <c r="X9129">
        <v>1</v>
      </c>
      <c r="Y9129">
        <v>2900</v>
      </c>
      <c r="Z9129">
        <v>2400</v>
      </c>
      <c r="AA9129">
        <v>0</v>
      </c>
      <c r="AB9129">
        <v>398059</v>
      </c>
      <c r="AC9129" t="s">
        <v>178</v>
      </c>
      <c r="AD9129">
        <f>+VLOOKUP(T9129,items!$A$2:$D$1255,4,0)</f>
        <v>0</v>
      </c>
      <c r="AE9129">
        <f>+VLOOKUP(T9129,Tabla1[],5,0)</f>
        <v>0</v>
      </c>
      <c r="AF9129">
        <f t="shared" si="142"/>
        <v>11</v>
      </c>
    </row>
    <row r="9130" spans="1:34" x14ac:dyDescent="0.25">
      <c r="A9130">
        <v>109263</v>
      </c>
      <c r="B9130" t="s">
        <v>1234</v>
      </c>
      <c r="C9130" t="s">
        <v>75</v>
      </c>
      <c r="D9130">
        <v>0</v>
      </c>
      <c r="F9130" t="s">
        <v>173</v>
      </c>
      <c r="G9130" t="s">
        <v>12871</v>
      </c>
      <c r="H9130" t="s">
        <v>15437</v>
      </c>
      <c r="I9130" t="s">
        <v>15438</v>
      </c>
      <c r="J9130" t="s">
        <v>15439</v>
      </c>
      <c r="K9130" t="s">
        <v>15440</v>
      </c>
      <c r="L9130" t="s">
        <v>37</v>
      </c>
      <c r="M9130" t="s">
        <v>6299</v>
      </c>
      <c r="N9130" t="s">
        <v>13518</v>
      </c>
      <c r="O9130" t="s">
        <v>12980</v>
      </c>
      <c r="P9130" t="s">
        <v>278</v>
      </c>
      <c r="Q9130" t="s">
        <v>278</v>
      </c>
      <c r="R9130" t="s">
        <v>127</v>
      </c>
      <c r="S9130" t="s">
        <v>164</v>
      </c>
      <c r="T9130" t="s">
        <v>857</v>
      </c>
      <c r="U9130" t="s">
        <v>858</v>
      </c>
      <c r="V9130" t="s">
        <v>688</v>
      </c>
      <c r="W9130" t="s">
        <v>1095</v>
      </c>
      <c r="X9130">
        <v>1</v>
      </c>
      <c r="Y9130">
        <v>2900</v>
      </c>
      <c r="Z9130">
        <v>0</v>
      </c>
      <c r="AA9130">
        <v>2000</v>
      </c>
      <c r="AB9130">
        <v>2083200</v>
      </c>
      <c r="AC9130" t="s">
        <v>47</v>
      </c>
      <c r="AD9130" t="str">
        <f>+VLOOKUP(T9130,items!$A$2:$D$1255,4,0)</f>
        <v>SOMBRALINA</v>
      </c>
      <c r="AE9130" t="str">
        <f>+VLOOKUP(T9130,Tabla1[],5,0)</f>
        <v>MANUAL</v>
      </c>
      <c r="AF9130">
        <f t="shared" si="142"/>
        <v>10</v>
      </c>
    </row>
    <row r="9131" spans="1:34" x14ac:dyDescent="0.25">
      <c r="A9131">
        <v>109267</v>
      </c>
      <c r="B9131" t="s">
        <v>7356</v>
      </c>
      <c r="C9131" t="s">
        <v>75</v>
      </c>
      <c r="D9131">
        <v>0</v>
      </c>
      <c r="F9131" t="s">
        <v>173</v>
      </c>
      <c r="G9131" t="s">
        <v>13637</v>
      </c>
      <c r="H9131" t="s">
        <v>15441</v>
      </c>
      <c r="I9131" t="s">
        <v>15442</v>
      </c>
      <c r="J9131" t="s">
        <v>15442</v>
      </c>
      <c r="K9131" t="s">
        <v>15442</v>
      </c>
      <c r="L9131" t="s">
        <v>15442</v>
      </c>
      <c r="M9131" t="s">
        <v>6298</v>
      </c>
      <c r="N9131" t="s">
        <v>6298</v>
      </c>
      <c r="O9131" t="s">
        <v>12871</v>
      </c>
      <c r="P9131" t="s">
        <v>3357</v>
      </c>
      <c r="Q9131" t="s">
        <v>3357</v>
      </c>
      <c r="R9131" t="s">
        <v>127</v>
      </c>
      <c r="S9131" t="s">
        <v>272</v>
      </c>
      <c r="T9131" t="s">
        <v>392</v>
      </c>
      <c r="U9131" t="s">
        <v>393</v>
      </c>
      <c r="X9131">
        <v>1</v>
      </c>
      <c r="Y9131">
        <v>0</v>
      </c>
      <c r="Z9131">
        <v>0</v>
      </c>
      <c r="AA9131">
        <v>0</v>
      </c>
      <c r="AB9131" s="14">
        <v>7448984.6399999997</v>
      </c>
      <c r="AC9131" t="s">
        <v>47</v>
      </c>
      <c r="AD9131" t="e">
        <f>+VLOOKUP(T9131,items!$A$2:$D$1255,4,0)</f>
        <v>#N/A</v>
      </c>
      <c r="AE9131" t="e">
        <f>+VLOOKUP(T9131,Tabla1[],5,0)</f>
        <v>#N/A</v>
      </c>
      <c r="AF9131">
        <f t="shared" si="142"/>
        <v>10</v>
      </c>
      <c r="AG9131">
        <v>3816</v>
      </c>
      <c r="AH9131" s="14">
        <v>7448984.6399999997</v>
      </c>
    </row>
    <row r="9132" spans="1:34" x14ac:dyDescent="0.25">
      <c r="A9132">
        <v>109274</v>
      </c>
      <c r="B9132" t="s">
        <v>15443</v>
      </c>
      <c r="C9132" t="s">
        <v>33</v>
      </c>
      <c r="D9132">
        <v>0</v>
      </c>
      <c r="F9132" t="s">
        <v>173</v>
      </c>
      <c r="G9132" t="s">
        <v>173</v>
      </c>
      <c r="H9132" t="s">
        <v>15444</v>
      </c>
      <c r="I9132" t="s">
        <v>37</v>
      </c>
      <c r="J9132" t="s">
        <v>37</v>
      </c>
      <c r="K9132" t="s">
        <v>37</v>
      </c>
      <c r="L9132" t="s">
        <v>37</v>
      </c>
      <c r="M9132" t="s">
        <v>6297</v>
      </c>
      <c r="N9132" t="s">
        <v>6297</v>
      </c>
      <c r="O9132" t="s">
        <v>12872</v>
      </c>
      <c r="P9132" t="s">
        <v>279</v>
      </c>
      <c r="Q9132" t="s">
        <v>280</v>
      </c>
      <c r="R9132" t="s">
        <v>177</v>
      </c>
      <c r="S9132" t="s">
        <v>108</v>
      </c>
      <c r="T9132" t="s">
        <v>2493</v>
      </c>
      <c r="U9132" t="s">
        <v>2494</v>
      </c>
      <c r="W9132" t="s">
        <v>117</v>
      </c>
      <c r="X9132">
        <v>20</v>
      </c>
      <c r="Y9132">
        <v>0</v>
      </c>
      <c r="Z9132">
        <v>0</v>
      </c>
      <c r="AA9132">
        <v>0</v>
      </c>
      <c r="AB9132">
        <v>16302640</v>
      </c>
      <c r="AC9132" t="s">
        <v>178</v>
      </c>
      <c r="AD9132" t="str">
        <f>+VLOOKUP(T9132,items!$A$2:$D$1255,4,0)</f>
        <v>MUEBLES</v>
      </c>
      <c r="AE9132">
        <f>+VLOOKUP(T9132,Tabla1[],5,0)</f>
        <v>0</v>
      </c>
      <c r="AF9132">
        <f t="shared" si="142"/>
        <v>11</v>
      </c>
    </row>
    <row r="9133" spans="1:34" x14ac:dyDescent="0.25">
      <c r="A9133">
        <v>109275</v>
      </c>
      <c r="B9133" t="s">
        <v>1003</v>
      </c>
      <c r="C9133" t="s">
        <v>75</v>
      </c>
      <c r="D9133">
        <v>0</v>
      </c>
      <c r="F9133" t="s">
        <v>173</v>
      </c>
      <c r="G9133" t="s">
        <v>6297</v>
      </c>
      <c r="H9133" t="s">
        <v>15445</v>
      </c>
      <c r="I9133" t="s">
        <v>15446</v>
      </c>
      <c r="J9133" t="s">
        <v>15447</v>
      </c>
      <c r="K9133" t="s">
        <v>15448</v>
      </c>
      <c r="L9133" t="s">
        <v>37</v>
      </c>
      <c r="M9133" t="s">
        <v>13637</v>
      </c>
      <c r="N9133" t="s">
        <v>6299</v>
      </c>
      <c r="O9133" t="s">
        <v>277</v>
      </c>
      <c r="P9133" t="s">
        <v>11491</v>
      </c>
      <c r="Q9133" t="s">
        <v>12573</v>
      </c>
      <c r="R9133" t="s">
        <v>43</v>
      </c>
      <c r="S9133" t="s">
        <v>256</v>
      </c>
      <c r="T9133" t="s">
        <v>15279</v>
      </c>
      <c r="U9133" t="s">
        <v>15280</v>
      </c>
      <c r="W9133" t="s">
        <v>117</v>
      </c>
      <c r="X9133">
        <v>2</v>
      </c>
      <c r="Y9133">
        <v>0</v>
      </c>
      <c r="Z9133">
        <v>2600</v>
      </c>
      <c r="AA9133">
        <v>0</v>
      </c>
      <c r="AB9133">
        <v>0</v>
      </c>
      <c r="AC9133" t="s">
        <v>47</v>
      </c>
      <c r="AD9133">
        <f>+VLOOKUP(T9133,items!$A$2:$D$1255,4,0)</f>
        <v>0</v>
      </c>
      <c r="AE9133">
        <f>+VLOOKUP(T9133,Tabla1[],5,0)</f>
        <v>0</v>
      </c>
      <c r="AF9133">
        <f t="shared" si="142"/>
        <v>10</v>
      </c>
    </row>
    <row r="9134" spans="1:34" x14ac:dyDescent="0.25">
      <c r="A9134">
        <v>109282</v>
      </c>
      <c r="B9134" t="s">
        <v>15449</v>
      </c>
      <c r="C9134" t="s">
        <v>33</v>
      </c>
      <c r="D9134">
        <v>0</v>
      </c>
      <c r="F9134" t="s">
        <v>13927</v>
      </c>
      <c r="G9134" t="s">
        <v>6297</v>
      </c>
      <c r="H9134" t="s">
        <v>15450</v>
      </c>
      <c r="I9134" t="s">
        <v>37</v>
      </c>
      <c r="J9134" t="s">
        <v>37</v>
      </c>
      <c r="K9134" t="s">
        <v>37</v>
      </c>
      <c r="L9134" t="s">
        <v>37</v>
      </c>
      <c r="M9134" t="s">
        <v>3357</v>
      </c>
      <c r="N9134" t="s">
        <v>1155</v>
      </c>
      <c r="O9134" t="s">
        <v>176</v>
      </c>
      <c r="P9134" t="s">
        <v>10707</v>
      </c>
      <c r="Q9134" t="s">
        <v>14299</v>
      </c>
      <c r="R9134" t="s">
        <v>8481</v>
      </c>
      <c r="S9134" t="s">
        <v>108</v>
      </c>
      <c r="T9134" t="s">
        <v>2274</v>
      </c>
      <c r="U9134" t="s">
        <v>1349</v>
      </c>
      <c r="X9134">
        <v>1</v>
      </c>
      <c r="Y9134">
        <v>0</v>
      </c>
      <c r="Z9134">
        <v>0</v>
      </c>
      <c r="AA9134">
        <v>0</v>
      </c>
      <c r="AB9134">
        <v>2550000</v>
      </c>
      <c r="AC9134" t="s">
        <v>178</v>
      </c>
      <c r="AD9134">
        <f>+VLOOKUP(T9134,items!$A$2:$D$1255,4,0)</f>
        <v>0</v>
      </c>
      <c r="AE9134">
        <f>+VLOOKUP(T9134,Tabla1[],5,0)</f>
        <v>0</v>
      </c>
      <c r="AF9134">
        <f t="shared" si="142"/>
        <v>11</v>
      </c>
    </row>
    <row r="9135" spans="1:34" x14ac:dyDescent="0.25">
      <c r="A9135">
        <v>109282</v>
      </c>
      <c r="B9135" t="s">
        <v>15449</v>
      </c>
      <c r="C9135" t="s">
        <v>33</v>
      </c>
      <c r="D9135">
        <v>0</v>
      </c>
      <c r="F9135" t="s">
        <v>13927</v>
      </c>
      <c r="G9135" t="s">
        <v>6297</v>
      </c>
      <c r="H9135" t="s">
        <v>15450</v>
      </c>
      <c r="I9135" t="s">
        <v>37</v>
      </c>
      <c r="J9135" t="s">
        <v>37</v>
      </c>
      <c r="K9135" t="s">
        <v>37</v>
      </c>
      <c r="L9135" t="s">
        <v>37</v>
      </c>
      <c r="M9135" t="s">
        <v>3357</v>
      </c>
      <c r="N9135" t="s">
        <v>1155</v>
      </c>
      <c r="O9135" t="s">
        <v>176</v>
      </c>
      <c r="P9135" t="s">
        <v>10707</v>
      </c>
      <c r="Q9135" t="s">
        <v>14299</v>
      </c>
      <c r="R9135" t="s">
        <v>8481</v>
      </c>
      <c r="S9135" t="s">
        <v>108</v>
      </c>
      <c r="T9135" t="s">
        <v>5282</v>
      </c>
      <c r="U9135" t="s">
        <v>5283</v>
      </c>
      <c r="X9135">
        <v>1</v>
      </c>
      <c r="Y9135">
        <v>0</v>
      </c>
      <c r="Z9135">
        <v>0</v>
      </c>
      <c r="AA9135">
        <v>0</v>
      </c>
      <c r="AB9135">
        <v>0</v>
      </c>
      <c r="AC9135" t="s">
        <v>178</v>
      </c>
      <c r="AD9135">
        <f>+VLOOKUP(T9135,items!$A$2:$D$1255,4,0)</f>
        <v>0</v>
      </c>
      <c r="AE9135">
        <f>+VLOOKUP(T9135,Tabla1[],5,0)</f>
        <v>0</v>
      </c>
      <c r="AF9135">
        <f t="shared" si="142"/>
        <v>11</v>
      </c>
    </row>
    <row r="9136" spans="1:34" x14ac:dyDescent="0.25">
      <c r="A9136">
        <v>109282</v>
      </c>
      <c r="B9136" t="s">
        <v>15449</v>
      </c>
      <c r="C9136" t="s">
        <v>33</v>
      </c>
      <c r="D9136">
        <v>0</v>
      </c>
      <c r="F9136" t="s">
        <v>13927</v>
      </c>
      <c r="G9136" t="s">
        <v>6297</v>
      </c>
      <c r="H9136" t="s">
        <v>15450</v>
      </c>
      <c r="I9136" t="s">
        <v>37</v>
      </c>
      <c r="J9136" t="s">
        <v>37</v>
      </c>
      <c r="K9136" t="s">
        <v>37</v>
      </c>
      <c r="L9136" t="s">
        <v>37</v>
      </c>
      <c r="M9136" t="s">
        <v>3357</v>
      </c>
      <c r="N9136" t="s">
        <v>1155</v>
      </c>
      <c r="O9136" t="s">
        <v>176</v>
      </c>
      <c r="P9136" t="s">
        <v>10707</v>
      </c>
      <c r="Q9136" t="s">
        <v>14299</v>
      </c>
      <c r="R9136" t="s">
        <v>8481</v>
      </c>
      <c r="S9136" t="s">
        <v>108</v>
      </c>
      <c r="T9136" t="s">
        <v>2089</v>
      </c>
      <c r="U9136" t="s">
        <v>2090</v>
      </c>
      <c r="X9136">
        <v>1</v>
      </c>
      <c r="Y9136">
        <v>0</v>
      </c>
      <c r="Z9136">
        <v>0</v>
      </c>
      <c r="AA9136">
        <v>0</v>
      </c>
      <c r="AB9136">
        <v>0</v>
      </c>
      <c r="AC9136" t="s">
        <v>178</v>
      </c>
      <c r="AD9136">
        <f>+VLOOKUP(T9136,items!$A$2:$D$1255,4,0)</f>
        <v>0</v>
      </c>
      <c r="AE9136">
        <f>+VLOOKUP(T9136,Tabla1[],5,0)</f>
        <v>0</v>
      </c>
      <c r="AF9136">
        <f t="shared" si="142"/>
        <v>11</v>
      </c>
    </row>
    <row r="9137" spans="1:32" x14ac:dyDescent="0.25">
      <c r="A9137">
        <v>109282</v>
      </c>
      <c r="B9137" t="s">
        <v>15449</v>
      </c>
      <c r="C9137" t="s">
        <v>33</v>
      </c>
      <c r="D9137">
        <v>0</v>
      </c>
      <c r="F9137" t="s">
        <v>13927</v>
      </c>
      <c r="G9137" t="s">
        <v>6297</v>
      </c>
      <c r="H9137" t="s">
        <v>15450</v>
      </c>
      <c r="I9137" t="s">
        <v>37</v>
      </c>
      <c r="J9137" t="s">
        <v>37</v>
      </c>
      <c r="K9137" t="s">
        <v>37</v>
      </c>
      <c r="L9137" t="s">
        <v>37</v>
      </c>
      <c r="M9137" t="s">
        <v>3357</v>
      </c>
      <c r="N9137" t="s">
        <v>1155</v>
      </c>
      <c r="O9137" t="s">
        <v>176</v>
      </c>
      <c r="P9137" t="s">
        <v>10707</v>
      </c>
      <c r="Q9137" t="s">
        <v>14299</v>
      </c>
      <c r="R9137" t="s">
        <v>8481</v>
      </c>
      <c r="S9137" t="s">
        <v>108</v>
      </c>
      <c r="T9137" t="s">
        <v>4572</v>
      </c>
      <c r="U9137" t="s">
        <v>4573</v>
      </c>
      <c r="X9137">
        <v>4</v>
      </c>
      <c r="Y9137">
        <v>0</v>
      </c>
      <c r="Z9137">
        <v>0</v>
      </c>
      <c r="AA9137">
        <v>0</v>
      </c>
      <c r="AB9137">
        <v>1159004</v>
      </c>
      <c r="AC9137" t="s">
        <v>178</v>
      </c>
      <c r="AD9137">
        <f>+VLOOKUP(T9137,items!$A$2:$D$1255,4,0)</f>
        <v>0</v>
      </c>
      <c r="AE9137">
        <f>+VLOOKUP(T9137,Tabla1[],5,0)</f>
        <v>0</v>
      </c>
      <c r="AF9137">
        <f t="shared" si="142"/>
        <v>11</v>
      </c>
    </row>
    <row r="9138" spans="1:32" x14ac:dyDescent="0.25">
      <c r="A9138">
        <v>109282</v>
      </c>
      <c r="B9138" t="s">
        <v>15449</v>
      </c>
      <c r="C9138" t="s">
        <v>33</v>
      </c>
      <c r="D9138">
        <v>0</v>
      </c>
      <c r="F9138" t="s">
        <v>13927</v>
      </c>
      <c r="G9138" t="s">
        <v>6297</v>
      </c>
      <c r="H9138" t="s">
        <v>15450</v>
      </c>
      <c r="I9138" t="s">
        <v>37</v>
      </c>
      <c r="J9138" t="s">
        <v>37</v>
      </c>
      <c r="K9138" t="s">
        <v>37</v>
      </c>
      <c r="L9138" t="s">
        <v>37</v>
      </c>
      <c r="M9138" t="s">
        <v>3357</v>
      </c>
      <c r="N9138" t="s">
        <v>1155</v>
      </c>
      <c r="O9138" t="s">
        <v>176</v>
      </c>
      <c r="P9138" t="s">
        <v>10707</v>
      </c>
      <c r="Q9138" t="s">
        <v>14299</v>
      </c>
      <c r="R9138" t="s">
        <v>8481</v>
      </c>
      <c r="S9138" t="s">
        <v>108</v>
      </c>
      <c r="T9138" t="s">
        <v>273</v>
      </c>
      <c r="U9138" t="s">
        <v>274</v>
      </c>
      <c r="V9138" t="s">
        <v>492</v>
      </c>
      <c r="W9138" t="s">
        <v>13724</v>
      </c>
      <c r="X9138">
        <v>1</v>
      </c>
      <c r="Y9138">
        <v>3500</v>
      </c>
      <c r="Z9138">
        <v>0</v>
      </c>
      <c r="AA9138">
        <v>3700</v>
      </c>
      <c r="AB9138">
        <v>23379931</v>
      </c>
      <c r="AC9138" t="s">
        <v>178</v>
      </c>
      <c r="AD9138" t="str">
        <f>+VLOOKUP(T9138,items!$A$2:$D$1255,4,0)</f>
        <v>PERGOLA</v>
      </c>
      <c r="AE9138" t="str">
        <f>+VLOOKUP(T9138,Tabla1[],5,0)</f>
        <v>PERGOTEK ROMANO</v>
      </c>
      <c r="AF9138">
        <f t="shared" si="142"/>
        <v>11</v>
      </c>
    </row>
    <row r="9139" spans="1:32" x14ac:dyDescent="0.25">
      <c r="A9139">
        <v>109282</v>
      </c>
      <c r="B9139" t="s">
        <v>15449</v>
      </c>
      <c r="C9139" t="s">
        <v>33</v>
      </c>
      <c r="D9139">
        <v>0</v>
      </c>
      <c r="F9139" t="s">
        <v>13927</v>
      </c>
      <c r="G9139" t="s">
        <v>6297</v>
      </c>
      <c r="H9139" t="s">
        <v>15450</v>
      </c>
      <c r="I9139" t="s">
        <v>37</v>
      </c>
      <c r="J9139" t="s">
        <v>37</v>
      </c>
      <c r="K9139" t="s">
        <v>37</v>
      </c>
      <c r="L9139" t="s">
        <v>37</v>
      </c>
      <c r="M9139" t="s">
        <v>3357</v>
      </c>
      <c r="N9139" t="s">
        <v>1155</v>
      </c>
      <c r="O9139" t="s">
        <v>176</v>
      </c>
      <c r="P9139" t="s">
        <v>10707</v>
      </c>
      <c r="Q9139" t="s">
        <v>14299</v>
      </c>
      <c r="R9139" t="s">
        <v>8481</v>
      </c>
      <c r="S9139" t="s">
        <v>108</v>
      </c>
      <c r="T9139" t="s">
        <v>2105</v>
      </c>
      <c r="U9139" t="s">
        <v>2106</v>
      </c>
      <c r="X9139">
        <v>1</v>
      </c>
      <c r="Y9139">
        <v>0</v>
      </c>
      <c r="Z9139">
        <v>0</v>
      </c>
      <c r="AA9139">
        <v>0</v>
      </c>
      <c r="AB9139">
        <v>0</v>
      </c>
      <c r="AC9139" t="s">
        <v>178</v>
      </c>
      <c r="AD9139">
        <f>+VLOOKUP(T9139,items!$A$2:$D$1255,4,0)</f>
        <v>0</v>
      </c>
      <c r="AE9139">
        <f>+VLOOKUP(T9139,Tabla1[],5,0)</f>
        <v>0</v>
      </c>
      <c r="AF9139">
        <f t="shared" si="142"/>
        <v>11</v>
      </c>
    </row>
    <row r="9140" spans="1:32" x14ac:dyDescent="0.25">
      <c r="A9140">
        <v>109291</v>
      </c>
      <c r="B9140" t="s">
        <v>11329</v>
      </c>
      <c r="C9140" t="s">
        <v>33</v>
      </c>
      <c r="D9140">
        <v>0</v>
      </c>
      <c r="F9140" t="s">
        <v>13927</v>
      </c>
      <c r="G9140" t="s">
        <v>6297</v>
      </c>
      <c r="H9140" t="s">
        <v>15451</v>
      </c>
      <c r="I9140" t="s">
        <v>37</v>
      </c>
      <c r="J9140" t="s">
        <v>15452</v>
      </c>
      <c r="K9140" t="s">
        <v>15453</v>
      </c>
      <c r="L9140" t="s">
        <v>15454</v>
      </c>
      <c r="M9140" t="s">
        <v>13637</v>
      </c>
      <c r="N9140" t="s">
        <v>13637</v>
      </c>
      <c r="O9140" t="s">
        <v>12871</v>
      </c>
      <c r="P9140" t="s">
        <v>3357</v>
      </c>
      <c r="Q9140" t="s">
        <v>13518</v>
      </c>
      <c r="R9140" t="s">
        <v>63</v>
      </c>
      <c r="S9140" t="s">
        <v>108</v>
      </c>
      <c r="T9140" t="s">
        <v>388</v>
      </c>
      <c r="U9140" t="s">
        <v>389</v>
      </c>
      <c r="X9140">
        <v>25</v>
      </c>
      <c r="Y9140">
        <v>0</v>
      </c>
      <c r="Z9140">
        <v>0</v>
      </c>
      <c r="AA9140">
        <v>0</v>
      </c>
      <c r="AB9140">
        <v>0</v>
      </c>
      <c r="AC9140" t="s">
        <v>47</v>
      </c>
      <c r="AD9140">
        <f>+VLOOKUP(T9140,items!$A$2:$D$1255,4,0)</f>
        <v>0</v>
      </c>
      <c r="AE9140">
        <f>+VLOOKUP(T9140,Tabla1[],5,0)</f>
        <v>0</v>
      </c>
      <c r="AF9140">
        <f t="shared" si="142"/>
        <v>10</v>
      </c>
    </row>
    <row r="9141" spans="1:32" x14ac:dyDescent="0.25">
      <c r="A9141">
        <v>109305</v>
      </c>
      <c r="B9141" t="s">
        <v>15455</v>
      </c>
      <c r="C9141" t="s">
        <v>75</v>
      </c>
      <c r="D9141">
        <v>0</v>
      </c>
      <c r="F9141" t="s">
        <v>13912</v>
      </c>
      <c r="G9141" t="s">
        <v>12980</v>
      </c>
      <c r="H9141" t="s">
        <v>37</v>
      </c>
      <c r="I9141" t="s">
        <v>37</v>
      </c>
      <c r="J9141" t="s">
        <v>37</v>
      </c>
      <c r="K9141" t="s">
        <v>37</v>
      </c>
      <c r="L9141" t="s">
        <v>37</v>
      </c>
      <c r="M9141" t="s">
        <v>277</v>
      </c>
      <c r="N9141" t="s">
        <v>277</v>
      </c>
      <c r="O9141" t="s">
        <v>278</v>
      </c>
      <c r="P9141" t="s">
        <v>11432</v>
      </c>
      <c r="Q9141" t="s">
        <v>10705</v>
      </c>
      <c r="R9141" t="s">
        <v>282</v>
      </c>
      <c r="S9141" t="s">
        <v>256</v>
      </c>
      <c r="T9141" t="s">
        <v>94</v>
      </c>
      <c r="U9141" t="s">
        <v>12261</v>
      </c>
      <c r="X9141">
        <v>1</v>
      </c>
      <c r="Y9141">
        <v>0</v>
      </c>
      <c r="Z9141">
        <v>0</v>
      </c>
      <c r="AA9141">
        <v>0</v>
      </c>
      <c r="AB9141">
        <v>160000</v>
      </c>
      <c r="AC9141" t="s">
        <v>285</v>
      </c>
      <c r="AD9141" t="e">
        <f>+VLOOKUP(T9141,items!$A$2:$D$1255,4,0)</f>
        <v>#N/A</v>
      </c>
      <c r="AE9141" t="e">
        <f>+VLOOKUP(T9141,Tabla1[],5,0)</f>
        <v>#N/A</v>
      </c>
      <c r="AF9141">
        <f t="shared" si="142"/>
        <v>11</v>
      </c>
    </row>
    <row r="9142" spans="1:32" x14ac:dyDescent="0.25">
      <c r="A9142">
        <v>109305</v>
      </c>
      <c r="B9142" t="s">
        <v>15455</v>
      </c>
      <c r="C9142" t="s">
        <v>75</v>
      </c>
      <c r="D9142">
        <v>0</v>
      </c>
      <c r="F9142" t="s">
        <v>13912</v>
      </c>
      <c r="G9142" t="s">
        <v>12980</v>
      </c>
      <c r="H9142" t="s">
        <v>37</v>
      </c>
      <c r="I9142" t="s">
        <v>37</v>
      </c>
      <c r="J9142" t="s">
        <v>37</v>
      </c>
      <c r="K9142" t="s">
        <v>37</v>
      </c>
      <c r="L9142" t="s">
        <v>37</v>
      </c>
      <c r="M9142" t="s">
        <v>277</v>
      </c>
      <c r="N9142" t="s">
        <v>277</v>
      </c>
      <c r="O9142" t="s">
        <v>278</v>
      </c>
      <c r="P9142" t="s">
        <v>11432</v>
      </c>
      <c r="Q9142" t="s">
        <v>10705</v>
      </c>
      <c r="R9142" t="s">
        <v>282</v>
      </c>
      <c r="S9142" t="s">
        <v>256</v>
      </c>
      <c r="T9142" t="s">
        <v>390</v>
      </c>
      <c r="U9142" t="s">
        <v>13881</v>
      </c>
      <c r="X9142">
        <v>1</v>
      </c>
      <c r="Y9142">
        <v>2800</v>
      </c>
      <c r="Z9142">
        <v>0</v>
      </c>
      <c r="AA9142">
        <v>4020</v>
      </c>
      <c r="AB9142">
        <v>711000</v>
      </c>
      <c r="AC9142" t="s">
        <v>285</v>
      </c>
      <c r="AD9142" t="e">
        <f>+VLOOKUP(T9142,items!$A$2:$D$1255,4,0)</f>
        <v>#N/A</v>
      </c>
      <c r="AE9142" t="e">
        <f>+VLOOKUP(T9142,Tabla1[],5,0)</f>
        <v>#N/A</v>
      </c>
      <c r="AF9142">
        <f t="shared" si="142"/>
        <v>11</v>
      </c>
    </row>
    <row r="9143" spans="1:32" x14ac:dyDescent="0.25">
      <c r="A9143">
        <v>109310</v>
      </c>
      <c r="B9143" t="s">
        <v>15456</v>
      </c>
      <c r="C9143" t="s">
        <v>33</v>
      </c>
      <c r="D9143">
        <v>0</v>
      </c>
      <c r="F9143" t="s">
        <v>6297</v>
      </c>
      <c r="G9143" t="s">
        <v>6298</v>
      </c>
      <c r="H9143" t="s">
        <v>15457</v>
      </c>
      <c r="I9143" t="s">
        <v>37</v>
      </c>
      <c r="J9143" t="s">
        <v>37</v>
      </c>
      <c r="K9143" t="s">
        <v>37</v>
      </c>
      <c r="L9143" t="s">
        <v>37</v>
      </c>
      <c r="M9143" t="s">
        <v>12871</v>
      </c>
      <c r="N9143" t="s">
        <v>12871</v>
      </c>
      <c r="O9143" t="s">
        <v>176</v>
      </c>
      <c r="P9143" t="s">
        <v>281</v>
      </c>
      <c r="Q9143" t="s">
        <v>13477</v>
      </c>
      <c r="R9143" t="s">
        <v>177</v>
      </c>
      <c r="S9143" t="s">
        <v>44</v>
      </c>
      <c r="T9143" t="s">
        <v>1865</v>
      </c>
      <c r="U9143" t="s">
        <v>1866</v>
      </c>
      <c r="V9143" t="s">
        <v>2041</v>
      </c>
      <c r="X9143">
        <v>14</v>
      </c>
      <c r="Y9143">
        <v>0</v>
      </c>
      <c r="Z9143">
        <v>0</v>
      </c>
      <c r="AA9143">
        <v>0</v>
      </c>
      <c r="AB9143">
        <v>10522442</v>
      </c>
      <c r="AC9143" t="s">
        <v>178</v>
      </c>
      <c r="AD9143" t="str">
        <f>+VLOOKUP(T9143,items!$A$2:$D$1255,4,0)</f>
        <v>MUEBLES</v>
      </c>
      <c r="AE9143">
        <f>+VLOOKUP(T9143,Tabla1[],5,0)</f>
        <v>0</v>
      </c>
      <c r="AF9143">
        <f t="shared" si="142"/>
        <v>11</v>
      </c>
    </row>
    <row r="9144" spans="1:32" x14ac:dyDescent="0.25">
      <c r="A9144">
        <v>109310</v>
      </c>
      <c r="B9144" t="s">
        <v>15456</v>
      </c>
      <c r="C9144" t="s">
        <v>33</v>
      </c>
      <c r="D9144">
        <v>0</v>
      </c>
      <c r="F9144" t="s">
        <v>6297</v>
      </c>
      <c r="G9144" t="s">
        <v>6298</v>
      </c>
      <c r="H9144" t="s">
        <v>15457</v>
      </c>
      <c r="I9144" t="s">
        <v>37</v>
      </c>
      <c r="J9144" t="s">
        <v>37</v>
      </c>
      <c r="K9144" t="s">
        <v>37</v>
      </c>
      <c r="L9144" t="s">
        <v>37</v>
      </c>
      <c r="M9144" t="s">
        <v>12871</v>
      </c>
      <c r="N9144" t="s">
        <v>12871</v>
      </c>
      <c r="O9144" t="s">
        <v>176</v>
      </c>
      <c r="P9144" t="s">
        <v>281</v>
      </c>
      <c r="Q9144" t="s">
        <v>13477</v>
      </c>
      <c r="R9144" t="s">
        <v>177</v>
      </c>
      <c r="S9144" t="s">
        <v>44</v>
      </c>
      <c r="T9144" t="s">
        <v>3319</v>
      </c>
      <c r="U9144" t="s">
        <v>3320</v>
      </c>
      <c r="X9144">
        <v>1</v>
      </c>
      <c r="Y9144">
        <v>0</v>
      </c>
      <c r="Z9144">
        <v>0</v>
      </c>
      <c r="AA9144">
        <v>0</v>
      </c>
      <c r="AB9144">
        <v>5823542</v>
      </c>
      <c r="AC9144" t="s">
        <v>178</v>
      </c>
      <c r="AD9144" t="str">
        <f>+VLOOKUP(T9144,items!$A$2:$D$1255,4,0)</f>
        <v>MUEBLES</v>
      </c>
      <c r="AE9144">
        <f>+VLOOKUP(T9144,Tabla1[],5,0)</f>
        <v>0</v>
      </c>
      <c r="AF9144">
        <f t="shared" si="142"/>
        <v>11</v>
      </c>
    </row>
    <row r="9145" spans="1:32" x14ac:dyDescent="0.25">
      <c r="A9145">
        <v>109310</v>
      </c>
      <c r="B9145" t="s">
        <v>15456</v>
      </c>
      <c r="C9145" t="s">
        <v>33</v>
      </c>
      <c r="D9145">
        <v>0</v>
      </c>
      <c r="F9145" t="s">
        <v>6297</v>
      </c>
      <c r="G9145" t="s">
        <v>6298</v>
      </c>
      <c r="H9145" t="s">
        <v>15457</v>
      </c>
      <c r="I9145" t="s">
        <v>37</v>
      </c>
      <c r="J9145" t="s">
        <v>37</v>
      </c>
      <c r="K9145" t="s">
        <v>37</v>
      </c>
      <c r="L9145" t="s">
        <v>37</v>
      </c>
      <c r="M9145" t="s">
        <v>12871</v>
      </c>
      <c r="N9145" t="s">
        <v>12871</v>
      </c>
      <c r="O9145" t="s">
        <v>176</v>
      </c>
      <c r="P9145" t="s">
        <v>281</v>
      </c>
      <c r="Q9145" t="s">
        <v>13477</v>
      </c>
      <c r="R9145" t="s">
        <v>177</v>
      </c>
      <c r="S9145" t="s">
        <v>44</v>
      </c>
      <c r="T9145" t="s">
        <v>314</v>
      </c>
      <c r="U9145" t="s">
        <v>315</v>
      </c>
      <c r="X9145">
        <v>1</v>
      </c>
      <c r="Y9145">
        <v>0</v>
      </c>
      <c r="Z9145">
        <v>0</v>
      </c>
      <c r="AA9145">
        <v>0</v>
      </c>
      <c r="AB9145">
        <v>600000</v>
      </c>
      <c r="AC9145" t="s">
        <v>178</v>
      </c>
      <c r="AD9145">
        <f>+VLOOKUP(T9145,items!$A$2:$D$1255,4,0)</f>
        <v>0</v>
      </c>
      <c r="AE9145">
        <f>+VLOOKUP(T9145,Tabla1[],5,0)</f>
        <v>0</v>
      </c>
      <c r="AF9145">
        <f t="shared" si="142"/>
        <v>11</v>
      </c>
    </row>
    <row r="9146" spans="1:32" x14ac:dyDescent="0.25">
      <c r="A9146">
        <v>109318</v>
      </c>
      <c r="B9146" t="s">
        <v>1003</v>
      </c>
      <c r="C9146" t="s">
        <v>33</v>
      </c>
      <c r="D9146">
        <v>0</v>
      </c>
      <c r="F9146" t="s">
        <v>6297</v>
      </c>
      <c r="G9146" t="s">
        <v>6297</v>
      </c>
      <c r="H9146" t="s">
        <v>15458</v>
      </c>
      <c r="I9146" t="s">
        <v>15459</v>
      </c>
      <c r="J9146" t="s">
        <v>37</v>
      </c>
      <c r="K9146" t="s">
        <v>37</v>
      </c>
      <c r="L9146" t="s">
        <v>37</v>
      </c>
      <c r="M9146" t="s">
        <v>6297</v>
      </c>
      <c r="N9146" t="s">
        <v>13518</v>
      </c>
      <c r="O9146" t="s">
        <v>9779</v>
      </c>
      <c r="P9146" t="s">
        <v>277</v>
      </c>
      <c r="Q9146" t="s">
        <v>278</v>
      </c>
      <c r="R9146" t="s">
        <v>3550</v>
      </c>
      <c r="S9146" t="s">
        <v>108</v>
      </c>
      <c r="T9146" t="s">
        <v>15460</v>
      </c>
      <c r="U9146" t="s">
        <v>15461</v>
      </c>
      <c r="X9146">
        <v>1</v>
      </c>
      <c r="Y9146">
        <v>5500</v>
      </c>
      <c r="Z9146">
        <v>2500</v>
      </c>
      <c r="AA9146">
        <v>0</v>
      </c>
      <c r="AB9146">
        <v>0</v>
      </c>
      <c r="AC9146" t="s">
        <v>3553</v>
      </c>
      <c r="AD9146">
        <f>+VLOOKUP(T9146,items!$A$2:$D$1255,4,0)</f>
        <v>0</v>
      </c>
      <c r="AE9146">
        <f>+VLOOKUP(T9146,Tabla1[],5,0)</f>
        <v>0</v>
      </c>
      <c r="AF9146">
        <f t="shared" si="142"/>
        <v>10</v>
      </c>
    </row>
    <row r="9147" spans="1:32" x14ac:dyDescent="0.25">
      <c r="A9147">
        <v>109327</v>
      </c>
      <c r="B9147" t="s">
        <v>15425</v>
      </c>
      <c r="C9147" t="s">
        <v>33</v>
      </c>
      <c r="D9147">
        <v>0</v>
      </c>
      <c r="F9147" t="s">
        <v>173</v>
      </c>
      <c r="G9147" t="s">
        <v>13637</v>
      </c>
      <c r="H9147" t="s">
        <v>15462</v>
      </c>
      <c r="I9147" t="s">
        <v>37</v>
      </c>
      <c r="J9147" t="s">
        <v>37</v>
      </c>
      <c r="K9147" t="s">
        <v>37</v>
      </c>
      <c r="L9147" t="s">
        <v>37</v>
      </c>
      <c r="M9147" t="s">
        <v>6298</v>
      </c>
      <c r="N9147" t="s">
        <v>6298</v>
      </c>
      <c r="O9147" t="s">
        <v>279</v>
      </c>
      <c r="P9147" t="s">
        <v>281</v>
      </c>
      <c r="Q9147" t="s">
        <v>13477</v>
      </c>
      <c r="R9147" t="s">
        <v>177</v>
      </c>
      <c r="S9147" t="s">
        <v>88</v>
      </c>
      <c r="T9147" t="s">
        <v>209</v>
      </c>
      <c r="U9147" t="s">
        <v>210</v>
      </c>
      <c r="W9147" t="s">
        <v>465</v>
      </c>
      <c r="X9147">
        <v>1</v>
      </c>
      <c r="Y9147">
        <v>0</v>
      </c>
      <c r="Z9147">
        <v>0</v>
      </c>
      <c r="AA9147">
        <v>0</v>
      </c>
      <c r="AB9147">
        <v>289447</v>
      </c>
      <c r="AC9147" t="s">
        <v>178</v>
      </c>
      <c r="AD9147">
        <f>+VLOOKUP(T9147,items!$A$2:$D$1255,4,0)</f>
        <v>0</v>
      </c>
      <c r="AE9147">
        <f>+VLOOKUP(T9147,Tabla1[],5,0)</f>
        <v>0</v>
      </c>
      <c r="AF9147">
        <f t="shared" si="142"/>
        <v>11</v>
      </c>
    </row>
    <row r="9148" spans="1:32" x14ac:dyDescent="0.25">
      <c r="A9148">
        <v>109327</v>
      </c>
      <c r="B9148" t="s">
        <v>15425</v>
      </c>
      <c r="C9148" t="s">
        <v>33</v>
      </c>
      <c r="D9148">
        <v>0</v>
      </c>
      <c r="F9148" t="s">
        <v>173</v>
      </c>
      <c r="G9148" t="s">
        <v>13637</v>
      </c>
      <c r="H9148" t="s">
        <v>15462</v>
      </c>
      <c r="I9148" t="s">
        <v>37</v>
      </c>
      <c r="J9148" t="s">
        <v>37</v>
      </c>
      <c r="K9148" t="s">
        <v>37</v>
      </c>
      <c r="L9148" t="s">
        <v>37</v>
      </c>
      <c r="M9148" t="s">
        <v>6298</v>
      </c>
      <c r="N9148" t="s">
        <v>6298</v>
      </c>
      <c r="O9148" t="s">
        <v>279</v>
      </c>
      <c r="P9148" t="s">
        <v>281</v>
      </c>
      <c r="Q9148" t="s">
        <v>13477</v>
      </c>
      <c r="R9148" t="s">
        <v>177</v>
      </c>
      <c r="S9148" t="s">
        <v>88</v>
      </c>
      <c r="T9148" t="s">
        <v>1062</v>
      </c>
      <c r="U9148" t="s">
        <v>6030</v>
      </c>
      <c r="V9148" t="s">
        <v>1168</v>
      </c>
      <c r="X9148">
        <v>1</v>
      </c>
      <c r="Y9148">
        <v>0</v>
      </c>
      <c r="Z9148">
        <v>0</v>
      </c>
      <c r="AA9148">
        <v>0</v>
      </c>
      <c r="AB9148">
        <v>1269529</v>
      </c>
      <c r="AC9148" t="s">
        <v>178</v>
      </c>
      <c r="AD9148">
        <f>+VLOOKUP(T9148,items!$A$2:$D$1255,4,0)</f>
        <v>0</v>
      </c>
      <c r="AE9148">
        <f>+VLOOKUP(T9148,Tabla1[],5,0)</f>
        <v>0</v>
      </c>
      <c r="AF9148">
        <f t="shared" si="142"/>
        <v>11</v>
      </c>
    </row>
    <row r="9149" spans="1:32" x14ac:dyDescent="0.25">
      <c r="A9149">
        <v>109339</v>
      </c>
      <c r="B9149" t="s">
        <v>6706</v>
      </c>
      <c r="C9149" t="s">
        <v>75</v>
      </c>
      <c r="D9149">
        <v>0</v>
      </c>
      <c r="F9149" t="s">
        <v>6297</v>
      </c>
      <c r="G9149" t="s">
        <v>13518</v>
      </c>
      <c r="H9149" t="s">
        <v>15463</v>
      </c>
      <c r="I9149" t="s">
        <v>37</v>
      </c>
      <c r="J9149" t="s">
        <v>15464</v>
      </c>
      <c r="K9149" t="s">
        <v>15465</v>
      </c>
      <c r="L9149" t="s">
        <v>37</v>
      </c>
      <c r="M9149" t="s">
        <v>9779</v>
      </c>
      <c r="N9149" t="s">
        <v>9779</v>
      </c>
      <c r="O9149" t="s">
        <v>12980</v>
      </c>
      <c r="P9149" t="s">
        <v>278</v>
      </c>
      <c r="Q9149" t="s">
        <v>278</v>
      </c>
      <c r="R9149" t="s">
        <v>127</v>
      </c>
      <c r="S9149" t="s">
        <v>164</v>
      </c>
      <c r="T9149" t="s">
        <v>5670</v>
      </c>
      <c r="U9149" t="s">
        <v>2041</v>
      </c>
      <c r="X9149">
        <v>6.3</v>
      </c>
      <c r="Y9149">
        <v>0</v>
      </c>
      <c r="Z9149">
        <v>0</v>
      </c>
      <c r="AA9149">
        <v>0</v>
      </c>
      <c r="AB9149">
        <v>993195</v>
      </c>
      <c r="AC9149" t="s">
        <v>47</v>
      </c>
      <c r="AD9149">
        <f>+VLOOKUP(T9149,items!$A$2:$D$1255,4,0)</f>
        <v>0</v>
      </c>
      <c r="AE9149">
        <f>+VLOOKUP(T9149,Tabla1[],5,0)</f>
        <v>0</v>
      </c>
      <c r="AF9149">
        <f t="shared" si="142"/>
        <v>10</v>
      </c>
    </row>
    <row r="9150" spans="1:32" x14ac:dyDescent="0.25">
      <c r="A9150">
        <v>109340</v>
      </c>
      <c r="B9150" t="s">
        <v>3554</v>
      </c>
      <c r="C9150" t="s">
        <v>75</v>
      </c>
      <c r="D9150">
        <v>0</v>
      </c>
      <c r="F9150" t="s">
        <v>6297</v>
      </c>
      <c r="G9150" t="s">
        <v>6297</v>
      </c>
      <c r="H9150" t="s">
        <v>15466</v>
      </c>
      <c r="I9150" t="s">
        <v>37</v>
      </c>
      <c r="J9150" t="s">
        <v>15467</v>
      </c>
      <c r="K9150" t="s">
        <v>15468</v>
      </c>
      <c r="L9150" t="s">
        <v>37</v>
      </c>
      <c r="M9150" t="s">
        <v>13637</v>
      </c>
      <c r="N9150" t="s">
        <v>13637</v>
      </c>
      <c r="O9150" t="s">
        <v>12871</v>
      </c>
      <c r="P9150" t="s">
        <v>3357</v>
      </c>
      <c r="Q9150" t="s">
        <v>3357</v>
      </c>
      <c r="R9150" t="s">
        <v>127</v>
      </c>
      <c r="S9150" t="s">
        <v>164</v>
      </c>
      <c r="T9150" t="s">
        <v>1608</v>
      </c>
      <c r="U9150" t="s">
        <v>1609</v>
      </c>
      <c r="X9150">
        <v>8</v>
      </c>
      <c r="Y9150">
        <v>0</v>
      </c>
      <c r="Z9150">
        <v>0</v>
      </c>
      <c r="AA9150">
        <v>0</v>
      </c>
      <c r="AB9150">
        <v>420800</v>
      </c>
      <c r="AC9150" t="s">
        <v>47</v>
      </c>
      <c r="AD9150">
        <f>+VLOOKUP(T9150,items!$A$2:$D$1255,4,0)</f>
        <v>0</v>
      </c>
      <c r="AE9150">
        <f>+VLOOKUP(T9150,Tabla1[],5,0)</f>
        <v>0</v>
      </c>
      <c r="AF9150">
        <f t="shared" si="142"/>
        <v>10</v>
      </c>
    </row>
    <row r="9151" spans="1:32" x14ac:dyDescent="0.25">
      <c r="A9151">
        <v>109350</v>
      </c>
      <c r="B9151" t="s">
        <v>15469</v>
      </c>
      <c r="C9151" t="s">
        <v>33</v>
      </c>
      <c r="D9151">
        <v>0</v>
      </c>
      <c r="F9151" t="s">
        <v>6297</v>
      </c>
      <c r="G9151" t="s">
        <v>12871</v>
      </c>
      <c r="H9151" t="s">
        <v>15470</v>
      </c>
      <c r="I9151" t="s">
        <v>37</v>
      </c>
      <c r="J9151" t="s">
        <v>37</v>
      </c>
      <c r="K9151" t="s">
        <v>37</v>
      </c>
      <c r="L9151" t="s">
        <v>37</v>
      </c>
      <c r="M9151" t="s">
        <v>6299</v>
      </c>
      <c r="N9151" t="s">
        <v>11432</v>
      </c>
      <c r="O9151" t="s">
        <v>13019</v>
      </c>
      <c r="P9151" t="s">
        <v>176</v>
      </c>
      <c r="Q9151" t="s">
        <v>13638</v>
      </c>
      <c r="R9151" t="s">
        <v>8481</v>
      </c>
      <c r="S9151" t="s">
        <v>108</v>
      </c>
      <c r="T9151" t="s">
        <v>429</v>
      </c>
      <c r="U9151" t="s">
        <v>430</v>
      </c>
      <c r="X9151">
        <v>3</v>
      </c>
      <c r="Y9151">
        <v>0</v>
      </c>
      <c r="Z9151">
        <v>0</v>
      </c>
      <c r="AA9151">
        <v>0</v>
      </c>
      <c r="AB9151">
        <v>441246</v>
      </c>
      <c r="AC9151" t="s">
        <v>178</v>
      </c>
      <c r="AD9151">
        <f>+VLOOKUP(T9151,items!$A$2:$D$1255,4,0)</f>
        <v>0</v>
      </c>
      <c r="AE9151">
        <f>+VLOOKUP(T9151,Tabla1[],5,0)</f>
        <v>0</v>
      </c>
      <c r="AF9151">
        <f t="shared" si="142"/>
        <v>11</v>
      </c>
    </row>
    <row r="9152" spans="1:32" x14ac:dyDescent="0.25">
      <c r="A9152">
        <v>109350</v>
      </c>
      <c r="B9152" t="s">
        <v>15469</v>
      </c>
      <c r="C9152" t="s">
        <v>33</v>
      </c>
      <c r="D9152">
        <v>0</v>
      </c>
      <c r="F9152" t="s">
        <v>6297</v>
      </c>
      <c r="G9152" t="s">
        <v>12871</v>
      </c>
      <c r="H9152" t="s">
        <v>15470</v>
      </c>
      <c r="I9152" t="s">
        <v>37</v>
      </c>
      <c r="J9152" t="s">
        <v>37</v>
      </c>
      <c r="K9152" t="s">
        <v>37</v>
      </c>
      <c r="L9152" t="s">
        <v>37</v>
      </c>
      <c r="M9152" t="s">
        <v>6299</v>
      </c>
      <c r="N9152" t="s">
        <v>11432</v>
      </c>
      <c r="O9152" t="s">
        <v>13019</v>
      </c>
      <c r="P9152" t="s">
        <v>176</v>
      </c>
      <c r="Q9152" t="s">
        <v>13638</v>
      </c>
      <c r="R9152" t="s">
        <v>8481</v>
      </c>
      <c r="S9152" t="s">
        <v>108</v>
      </c>
      <c r="T9152" t="s">
        <v>7509</v>
      </c>
      <c r="U9152" t="s">
        <v>9780</v>
      </c>
      <c r="X9152">
        <v>2</v>
      </c>
      <c r="Y9152">
        <v>0</v>
      </c>
      <c r="Z9152">
        <v>0</v>
      </c>
      <c r="AA9152">
        <v>0</v>
      </c>
      <c r="AB9152">
        <v>66240</v>
      </c>
      <c r="AC9152" t="s">
        <v>178</v>
      </c>
      <c r="AD9152">
        <f>+VLOOKUP(T9152,items!$A$2:$D$1255,4,0)</f>
        <v>0</v>
      </c>
      <c r="AE9152">
        <f>+VLOOKUP(T9152,Tabla1[],5,0)</f>
        <v>0</v>
      </c>
      <c r="AF9152">
        <f t="shared" si="142"/>
        <v>11</v>
      </c>
    </row>
    <row r="9153" spans="1:32" x14ac:dyDescent="0.25">
      <c r="A9153">
        <v>109350</v>
      </c>
      <c r="B9153" t="s">
        <v>15469</v>
      </c>
      <c r="C9153" t="s">
        <v>33</v>
      </c>
      <c r="D9153">
        <v>0</v>
      </c>
      <c r="F9153" t="s">
        <v>6297</v>
      </c>
      <c r="G9153" t="s">
        <v>12871</v>
      </c>
      <c r="H9153" t="s">
        <v>15470</v>
      </c>
      <c r="I9153" t="s">
        <v>37</v>
      </c>
      <c r="J9153" t="s">
        <v>37</v>
      </c>
      <c r="K9153" t="s">
        <v>37</v>
      </c>
      <c r="L9153" t="s">
        <v>37</v>
      </c>
      <c r="M9153" t="s">
        <v>6299</v>
      </c>
      <c r="N9153" t="s">
        <v>11432</v>
      </c>
      <c r="O9153" t="s">
        <v>13019</v>
      </c>
      <c r="P9153" t="s">
        <v>176</v>
      </c>
      <c r="Q9153" t="s">
        <v>13638</v>
      </c>
      <c r="R9153" t="s">
        <v>8481</v>
      </c>
      <c r="S9153" t="s">
        <v>108</v>
      </c>
      <c r="T9153" t="s">
        <v>433</v>
      </c>
      <c r="U9153" t="s">
        <v>434</v>
      </c>
      <c r="W9153" t="s">
        <v>13724</v>
      </c>
      <c r="X9153">
        <v>1</v>
      </c>
      <c r="Y9153">
        <v>4500</v>
      </c>
      <c r="Z9153">
        <v>0</v>
      </c>
      <c r="AA9153">
        <v>500</v>
      </c>
      <c r="AB9153">
        <v>584978</v>
      </c>
      <c r="AC9153" t="s">
        <v>178</v>
      </c>
      <c r="AD9153">
        <f>+VLOOKUP(T9153,items!$A$2:$D$1255,4,0)</f>
        <v>0</v>
      </c>
      <c r="AE9153">
        <f>+VLOOKUP(T9153,Tabla1[],5,0)</f>
        <v>0</v>
      </c>
      <c r="AF9153">
        <f t="shared" si="142"/>
        <v>11</v>
      </c>
    </row>
    <row r="9154" spans="1:32" x14ac:dyDescent="0.25">
      <c r="A9154">
        <v>109350</v>
      </c>
      <c r="B9154" t="s">
        <v>15469</v>
      </c>
      <c r="C9154" t="s">
        <v>33</v>
      </c>
      <c r="D9154">
        <v>0</v>
      </c>
      <c r="F9154" t="s">
        <v>6297</v>
      </c>
      <c r="G9154" t="s">
        <v>12871</v>
      </c>
      <c r="H9154" t="s">
        <v>15470</v>
      </c>
      <c r="I9154" t="s">
        <v>37</v>
      </c>
      <c r="J9154" t="s">
        <v>37</v>
      </c>
      <c r="K9154" t="s">
        <v>37</v>
      </c>
      <c r="L9154" t="s">
        <v>37</v>
      </c>
      <c r="M9154" t="s">
        <v>6299</v>
      </c>
      <c r="N9154" t="s">
        <v>11432</v>
      </c>
      <c r="O9154" t="s">
        <v>13019</v>
      </c>
      <c r="P9154" t="s">
        <v>176</v>
      </c>
      <c r="Q9154" t="s">
        <v>13638</v>
      </c>
      <c r="R9154" t="s">
        <v>8481</v>
      </c>
      <c r="S9154" t="s">
        <v>108</v>
      </c>
      <c r="T9154" t="s">
        <v>347</v>
      </c>
      <c r="U9154" t="s">
        <v>348</v>
      </c>
      <c r="W9154" t="s">
        <v>13724</v>
      </c>
      <c r="X9154">
        <v>2</v>
      </c>
      <c r="Y9154">
        <v>4500</v>
      </c>
      <c r="Z9154">
        <v>0</v>
      </c>
      <c r="AA9154">
        <v>0</v>
      </c>
      <c r="AB9154">
        <v>975966</v>
      </c>
      <c r="AC9154" t="s">
        <v>178</v>
      </c>
      <c r="AD9154">
        <f>+VLOOKUP(T9154,items!$A$2:$D$1255,4,0)</f>
        <v>0</v>
      </c>
      <c r="AE9154">
        <f>+VLOOKUP(T9154,Tabla1[],5,0)</f>
        <v>0</v>
      </c>
      <c r="AF9154">
        <f t="shared" ref="AF9154:AF9217" si="143">+MONTH(O9154)</f>
        <v>11</v>
      </c>
    </row>
    <row r="9155" spans="1:32" x14ac:dyDescent="0.25">
      <c r="A9155">
        <v>109350</v>
      </c>
      <c r="B9155" t="s">
        <v>15469</v>
      </c>
      <c r="C9155" t="s">
        <v>33</v>
      </c>
      <c r="D9155">
        <v>0</v>
      </c>
      <c r="F9155" t="s">
        <v>6297</v>
      </c>
      <c r="G9155" t="s">
        <v>12871</v>
      </c>
      <c r="H9155" t="s">
        <v>15470</v>
      </c>
      <c r="I9155" t="s">
        <v>37</v>
      </c>
      <c r="J9155" t="s">
        <v>37</v>
      </c>
      <c r="K9155" t="s">
        <v>37</v>
      </c>
      <c r="L9155" t="s">
        <v>37</v>
      </c>
      <c r="M9155" t="s">
        <v>6299</v>
      </c>
      <c r="N9155" t="s">
        <v>11432</v>
      </c>
      <c r="O9155" t="s">
        <v>13019</v>
      </c>
      <c r="P9155" t="s">
        <v>176</v>
      </c>
      <c r="Q9155" t="s">
        <v>13638</v>
      </c>
      <c r="R9155" t="s">
        <v>8481</v>
      </c>
      <c r="S9155" t="s">
        <v>108</v>
      </c>
      <c r="T9155" t="s">
        <v>613</v>
      </c>
      <c r="U9155" t="s">
        <v>614</v>
      </c>
      <c r="V9155" t="s">
        <v>702</v>
      </c>
      <c r="W9155" t="s">
        <v>13724</v>
      </c>
      <c r="X9155">
        <v>1</v>
      </c>
      <c r="Y9155">
        <v>4500</v>
      </c>
      <c r="Z9155">
        <v>0</v>
      </c>
      <c r="AA9155">
        <v>5500</v>
      </c>
      <c r="AB9155">
        <v>8707546</v>
      </c>
      <c r="AC9155" t="s">
        <v>178</v>
      </c>
      <c r="AD9155" t="str">
        <f>+VLOOKUP(T9155,items!$A$2:$D$1255,4,0)</f>
        <v>PERGOLA</v>
      </c>
      <c r="AE9155" t="str">
        <f>+VLOOKUP(T9155,Tabla1[],5,0)</f>
        <v>PERGOLITE</v>
      </c>
      <c r="AF9155">
        <f t="shared" si="143"/>
        <v>11</v>
      </c>
    </row>
    <row r="9156" spans="1:32" x14ac:dyDescent="0.25">
      <c r="A9156">
        <v>109350</v>
      </c>
      <c r="B9156" t="s">
        <v>15469</v>
      </c>
      <c r="C9156" t="s">
        <v>33</v>
      </c>
      <c r="D9156">
        <v>0</v>
      </c>
      <c r="F9156" t="s">
        <v>6297</v>
      </c>
      <c r="G9156" t="s">
        <v>12871</v>
      </c>
      <c r="H9156" t="s">
        <v>15470</v>
      </c>
      <c r="I9156" t="s">
        <v>37</v>
      </c>
      <c r="J9156" t="s">
        <v>37</v>
      </c>
      <c r="K9156" t="s">
        <v>37</v>
      </c>
      <c r="L9156" t="s">
        <v>37</v>
      </c>
      <c r="M9156" t="s">
        <v>6299</v>
      </c>
      <c r="N9156" t="s">
        <v>11432</v>
      </c>
      <c r="O9156" t="s">
        <v>13019</v>
      </c>
      <c r="P9156" t="s">
        <v>176</v>
      </c>
      <c r="Q9156" t="s">
        <v>13638</v>
      </c>
      <c r="R9156" t="s">
        <v>8481</v>
      </c>
      <c r="S9156" t="s">
        <v>108</v>
      </c>
      <c r="T9156" t="s">
        <v>2095</v>
      </c>
      <c r="U9156" t="s">
        <v>2096</v>
      </c>
      <c r="W9156" t="s">
        <v>13724</v>
      </c>
      <c r="X9156">
        <v>2</v>
      </c>
      <c r="Y9156">
        <v>0</v>
      </c>
      <c r="Z9156">
        <v>0</v>
      </c>
      <c r="AA9156">
        <v>500</v>
      </c>
      <c r="AB9156">
        <v>1330288</v>
      </c>
      <c r="AC9156" t="s">
        <v>178</v>
      </c>
      <c r="AD9156">
        <f>+VLOOKUP(T9156,items!$A$2:$D$1255,4,0)</f>
        <v>0</v>
      </c>
      <c r="AE9156">
        <f>+VLOOKUP(T9156,Tabla1[],5,0)</f>
        <v>0</v>
      </c>
      <c r="AF9156">
        <f t="shared" si="143"/>
        <v>11</v>
      </c>
    </row>
    <row r="9157" spans="1:32" x14ac:dyDescent="0.25">
      <c r="A9157">
        <v>109350</v>
      </c>
      <c r="B9157" t="s">
        <v>15469</v>
      </c>
      <c r="C9157" t="s">
        <v>33</v>
      </c>
      <c r="D9157">
        <v>0</v>
      </c>
      <c r="F9157" t="s">
        <v>6297</v>
      </c>
      <c r="G9157" t="s">
        <v>12871</v>
      </c>
      <c r="H9157" t="s">
        <v>15470</v>
      </c>
      <c r="I9157" t="s">
        <v>37</v>
      </c>
      <c r="J9157" t="s">
        <v>37</v>
      </c>
      <c r="K9157" t="s">
        <v>37</v>
      </c>
      <c r="L9157" t="s">
        <v>37</v>
      </c>
      <c r="M9157" t="s">
        <v>6299</v>
      </c>
      <c r="N9157" t="s">
        <v>11432</v>
      </c>
      <c r="O9157" t="s">
        <v>13019</v>
      </c>
      <c r="P9157" t="s">
        <v>176</v>
      </c>
      <c r="Q9157" t="s">
        <v>13638</v>
      </c>
      <c r="R9157" t="s">
        <v>8481</v>
      </c>
      <c r="S9157" t="s">
        <v>108</v>
      </c>
      <c r="T9157" t="s">
        <v>2369</v>
      </c>
      <c r="U9157" t="s">
        <v>2370</v>
      </c>
      <c r="W9157" t="s">
        <v>13724</v>
      </c>
      <c r="X9157">
        <v>1</v>
      </c>
      <c r="Y9157">
        <v>0</v>
      </c>
      <c r="Z9157">
        <v>1000</v>
      </c>
      <c r="AA9157">
        <v>0</v>
      </c>
      <c r="AB9157">
        <v>532795</v>
      </c>
      <c r="AC9157" t="s">
        <v>178</v>
      </c>
      <c r="AD9157">
        <f>+VLOOKUP(T9157,items!$A$2:$D$1255,4,0)</f>
        <v>0</v>
      </c>
      <c r="AE9157">
        <f>+VLOOKUP(T9157,Tabla1[],5,0)</f>
        <v>0</v>
      </c>
      <c r="AF9157">
        <f t="shared" si="143"/>
        <v>11</v>
      </c>
    </row>
    <row r="9158" spans="1:32" x14ac:dyDescent="0.25">
      <c r="A9158">
        <v>109350</v>
      </c>
      <c r="B9158" t="s">
        <v>15469</v>
      </c>
      <c r="C9158" t="s">
        <v>33</v>
      </c>
      <c r="D9158">
        <v>0</v>
      </c>
      <c r="F9158" t="s">
        <v>6297</v>
      </c>
      <c r="G9158" t="s">
        <v>12871</v>
      </c>
      <c r="H9158" t="s">
        <v>15470</v>
      </c>
      <c r="I9158" t="s">
        <v>37</v>
      </c>
      <c r="J9158" t="s">
        <v>37</v>
      </c>
      <c r="K9158" t="s">
        <v>37</v>
      </c>
      <c r="L9158" t="s">
        <v>37</v>
      </c>
      <c r="M9158" t="s">
        <v>6299</v>
      </c>
      <c r="N9158" t="s">
        <v>11432</v>
      </c>
      <c r="O9158" t="s">
        <v>13019</v>
      </c>
      <c r="P9158" t="s">
        <v>176</v>
      </c>
      <c r="Q9158" t="s">
        <v>13638</v>
      </c>
      <c r="R9158" t="s">
        <v>8481</v>
      </c>
      <c r="S9158" t="s">
        <v>108</v>
      </c>
      <c r="T9158" t="s">
        <v>2369</v>
      </c>
      <c r="U9158" t="s">
        <v>2370</v>
      </c>
      <c r="W9158" t="s">
        <v>13724</v>
      </c>
      <c r="X9158">
        <v>1</v>
      </c>
      <c r="Y9158">
        <v>0</v>
      </c>
      <c r="Z9158">
        <v>3500</v>
      </c>
      <c r="AA9158">
        <v>0</v>
      </c>
      <c r="AB9158">
        <v>1059172</v>
      </c>
      <c r="AC9158" t="s">
        <v>178</v>
      </c>
      <c r="AD9158">
        <f>+VLOOKUP(T9158,items!$A$2:$D$1255,4,0)</f>
        <v>0</v>
      </c>
      <c r="AE9158">
        <f>+VLOOKUP(T9158,Tabla1[],5,0)</f>
        <v>0</v>
      </c>
      <c r="AF9158">
        <f t="shared" si="143"/>
        <v>11</v>
      </c>
    </row>
    <row r="9159" spans="1:32" x14ac:dyDescent="0.25">
      <c r="A9159">
        <v>109350</v>
      </c>
      <c r="B9159" t="s">
        <v>15469</v>
      </c>
      <c r="C9159" t="s">
        <v>33</v>
      </c>
      <c r="D9159">
        <v>0</v>
      </c>
      <c r="F9159" t="s">
        <v>6297</v>
      </c>
      <c r="G9159" t="s">
        <v>12871</v>
      </c>
      <c r="H9159" t="s">
        <v>15470</v>
      </c>
      <c r="I9159" t="s">
        <v>37</v>
      </c>
      <c r="J9159" t="s">
        <v>37</v>
      </c>
      <c r="K9159" t="s">
        <v>37</v>
      </c>
      <c r="L9159" t="s">
        <v>37</v>
      </c>
      <c r="M9159" t="s">
        <v>6299</v>
      </c>
      <c r="N9159" t="s">
        <v>11432</v>
      </c>
      <c r="O9159" t="s">
        <v>13019</v>
      </c>
      <c r="P9159" t="s">
        <v>176</v>
      </c>
      <c r="Q9159" t="s">
        <v>13638</v>
      </c>
      <c r="R9159" t="s">
        <v>8481</v>
      </c>
      <c r="S9159" t="s">
        <v>108</v>
      </c>
      <c r="T9159" t="s">
        <v>7511</v>
      </c>
      <c r="U9159" t="s">
        <v>7512</v>
      </c>
      <c r="W9159" t="s">
        <v>13724</v>
      </c>
      <c r="X9159">
        <v>1</v>
      </c>
      <c r="Y9159">
        <v>0</v>
      </c>
      <c r="Z9159">
        <v>0</v>
      </c>
      <c r="AA9159">
        <v>0</v>
      </c>
      <c r="AB9159">
        <v>100000</v>
      </c>
      <c r="AC9159" t="s">
        <v>178</v>
      </c>
      <c r="AD9159" t="e">
        <f>+VLOOKUP(T9159,items!$A$2:$D$1255,4,0)</f>
        <v>#N/A</v>
      </c>
      <c r="AE9159" t="e">
        <f>+VLOOKUP(T9159,Tabla1[],5,0)</f>
        <v>#N/A</v>
      </c>
      <c r="AF9159">
        <f t="shared" si="143"/>
        <v>11</v>
      </c>
    </row>
    <row r="9160" spans="1:32" x14ac:dyDescent="0.25">
      <c r="A9160">
        <v>109350</v>
      </c>
      <c r="B9160" t="s">
        <v>15469</v>
      </c>
      <c r="C9160" t="s">
        <v>33</v>
      </c>
      <c r="D9160">
        <v>0</v>
      </c>
      <c r="F9160" t="s">
        <v>6297</v>
      </c>
      <c r="G9160" t="s">
        <v>12871</v>
      </c>
      <c r="H9160" t="s">
        <v>15470</v>
      </c>
      <c r="I9160" t="s">
        <v>37</v>
      </c>
      <c r="J9160" t="s">
        <v>37</v>
      </c>
      <c r="K9160" t="s">
        <v>37</v>
      </c>
      <c r="L9160" t="s">
        <v>37</v>
      </c>
      <c r="M9160" t="s">
        <v>6299</v>
      </c>
      <c r="N9160" t="s">
        <v>11432</v>
      </c>
      <c r="O9160" t="s">
        <v>13019</v>
      </c>
      <c r="P9160" t="s">
        <v>176</v>
      </c>
      <c r="Q9160" t="s">
        <v>13638</v>
      </c>
      <c r="R9160" t="s">
        <v>8481</v>
      </c>
      <c r="S9160" t="s">
        <v>108</v>
      </c>
      <c r="T9160" t="s">
        <v>2473</v>
      </c>
      <c r="U9160" t="s">
        <v>2474</v>
      </c>
      <c r="W9160" t="s">
        <v>13724</v>
      </c>
      <c r="X9160">
        <v>1</v>
      </c>
      <c r="Y9160">
        <v>4500</v>
      </c>
      <c r="Z9160">
        <v>0</v>
      </c>
      <c r="AA9160">
        <v>0</v>
      </c>
      <c r="AB9160">
        <v>796094</v>
      </c>
      <c r="AC9160" t="s">
        <v>178</v>
      </c>
      <c r="AD9160">
        <f>+VLOOKUP(T9160,items!$A$2:$D$1255,4,0)</f>
        <v>0</v>
      </c>
      <c r="AE9160">
        <f>+VLOOKUP(T9160,Tabla1[],5,0)</f>
        <v>0</v>
      </c>
      <c r="AF9160">
        <f t="shared" si="143"/>
        <v>11</v>
      </c>
    </row>
    <row r="9161" spans="1:32" x14ac:dyDescent="0.25">
      <c r="A9161">
        <v>109355</v>
      </c>
      <c r="B9161" t="s">
        <v>1403</v>
      </c>
      <c r="C9161" t="s">
        <v>75</v>
      </c>
      <c r="D9161">
        <v>0</v>
      </c>
      <c r="F9161" t="s">
        <v>13637</v>
      </c>
      <c r="G9161" t="s">
        <v>13637</v>
      </c>
      <c r="H9161" t="s">
        <v>15471</v>
      </c>
      <c r="I9161" t="s">
        <v>37</v>
      </c>
      <c r="J9161" t="s">
        <v>15472</v>
      </c>
      <c r="K9161" t="s">
        <v>15473</v>
      </c>
      <c r="L9161" t="s">
        <v>37</v>
      </c>
      <c r="M9161" t="s">
        <v>6298</v>
      </c>
      <c r="N9161" t="s">
        <v>6298</v>
      </c>
      <c r="O9161" t="s">
        <v>6299</v>
      </c>
      <c r="P9161" t="s">
        <v>13518</v>
      </c>
      <c r="Q9161" t="s">
        <v>13518</v>
      </c>
      <c r="R9161" t="s">
        <v>127</v>
      </c>
      <c r="S9161" t="s">
        <v>164</v>
      </c>
      <c r="T9161" t="s">
        <v>1370</v>
      </c>
      <c r="U9161" t="s">
        <v>1371</v>
      </c>
      <c r="X9161">
        <v>1</v>
      </c>
      <c r="Y9161">
        <v>0</v>
      </c>
      <c r="Z9161">
        <v>0</v>
      </c>
      <c r="AA9161">
        <v>0</v>
      </c>
      <c r="AB9161">
        <v>366000</v>
      </c>
      <c r="AC9161" t="s">
        <v>47</v>
      </c>
      <c r="AD9161">
        <f>+VLOOKUP(T9161,items!$A$2:$D$1255,4,0)</f>
        <v>0</v>
      </c>
      <c r="AE9161">
        <f>+VLOOKUP(T9161,Tabla1[],5,0)</f>
        <v>0</v>
      </c>
      <c r="AF9161">
        <f t="shared" si="143"/>
        <v>10</v>
      </c>
    </row>
    <row r="9162" spans="1:32" x14ac:dyDescent="0.25">
      <c r="A9162">
        <v>109366</v>
      </c>
      <c r="B9162" t="s">
        <v>1003</v>
      </c>
      <c r="C9162" t="s">
        <v>75</v>
      </c>
      <c r="D9162">
        <v>0</v>
      </c>
      <c r="F9162" t="s">
        <v>13637</v>
      </c>
      <c r="G9162" t="s">
        <v>13637</v>
      </c>
      <c r="H9162" t="s">
        <v>15474</v>
      </c>
      <c r="I9162" t="s">
        <v>37</v>
      </c>
      <c r="J9162" t="s">
        <v>15475</v>
      </c>
      <c r="K9162" t="s">
        <v>37</v>
      </c>
      <c r="L9162" t="s">
        <v>37</v>
      </c>
      <c r="M9162" t="s">
        <v>3357</v>
      </c>
      <c r="N9162" t="s">
        <v>3357</v>
      </c>
      <c r="O9162" t="s">
        <v>9779</v>
      </c>
      <c r="P9162" t="s">
        <v>11491</v>
      </c>
      <c r="Q9162" t="s">
        <v>278</v>
      </c>
      <c r="R9162" t="s">
        <v>11492</v>
      </c>
      <c r="S9162" t="s">
        <v>108</v>
      </c>
      <c r="T9162" t="s">
        <v>6485</v>
      </c>
      <c r="U9162" t="s">
        <v>6486</v>
      </c>
      <c r="X9162">
        <v>1</v>
      </c>
      <c r="Y9162">
        <v>0</v>
      </c>
      <c r="Z9162">
        <v>0</v>
      </c>
      <c r="AA9162">
        <v>0</v>
      </c>
      <c r="AB9162">
        <v>0</v>
      </c>
      <c r="AC9162" t="s">
        <v>47</v>
      </c>
      <c r="AD9162">
        <f>+VLOOKUP(T9162,items!$A$2:$D$1255,4,0)</f>
        <v>0</v>
      </c>
      <c r="AE9162">
        <f>+VLOOKUP(T9162,Tabla1[],5,0)</f>
        <v>0</v>
      </c>
      <c r="AF9162">
        <f t="shared" si="143"/>
        <v>10</v>
      </c>
    </row>
    <row r="9163" spans="1:32" x14ac:dyDescent="0.25">
      <c r="A9163">
        <v>109366</v>
      </c>
      <c r="B9163" t="s">
        <v>1003</v>
      </c>
      <c r="C9163" t="s">
        <v>75</v>
      </c>
      <c r="D9163">
        <v>0</v>
      </c>
      <c r="F9163" t="s">
        <v>13637</v>
      </c>
      <c r="G9163" t="s">
        <v>13637</v>
      </c>
      <c r="H9163" t="s">
        <v>15474</v>
      </c>
      <c r="I9163" t="s">
        <v>37</v>
      </c>
      <c r="J9163" t="s">
        <v>15475</v>
      </c>
      <c r="K9163" t="s">
        <v>37</v>
      </c>
      <c r="L9163" t="s">
        <v>37</v>
      </c>
      <c r="M9163" t="s">
        <v>3357</v>
      </c>
      <c r="N9163" t="s">
        <v>3357</v>
      </c>
      <c r="O9163" t="s">
        <v>9779</v>
      </c>
      <c r="P9163" t="s">
        <v>11491</v>
      </c>
      <c r="Q9163" t="s">
        <v>278</v>
      </c>
      <c r="R9163" t="s">
        <v>11492</v>
      </c>
      <c r="S9163" t="s">
        <v>108</v>
      </c>
      <c r="T9163" t="s">
        <v>1855</v>
      </c>
      <c r="U9163" t="s">
        <v>1856</v>
      </c>
      <c r="X9163">
        <v>1</v>
      </c>
      <c r="Y9163">
        <v>0</v>
      </c>
      <c r="Z9163">
        <v>0</v>
      </c>
      <c r="AA9163">
        <v>0</v>
      </c>
      <c r="AB9163">
        <v>0</v>
      </c>
      <c r="AC9163" t="s">
        <v>47</v>
      </c>
      <c r="AD9163">
        <f>+VLOOKUP(T9163,items!$A$2:$D$1255,4,0)</f>
        <v>0</v>
      </c>
      <c r="AE9163">
        <f>+VLOOKUP(T9163,Tabla1[],5,0)</f>
        <v>0</v>
      </c>
      <c r="AF9163">
        <f t="shared" si="143"/>
        <v>10</v>
      </c>
    </row>
    <row r="9164" spans="1:32" x14ac:dyDescent="0.25">
      <c r="A9164">
        <v>109366</v>
      </c>
      <c r="B9164" t="s">
        <v>1003</v>
      </c>
      <c r="C9164" t="s">
        <v>75</v>
      </c>
      <c r="D9164">
        <v>0</v>
      </c>
      <c r="F9164" t="s">
        <v>13637</v>
      </c>
      <c r="G9164" t="s">
        <v>13637</v>
      </c>
      <c r="H9164" t="s">
        <v>15474</v>
      </c>
      <c r="I9164" t="s">
        <v>37</v>
      </c>
      <c r="J9164" t="s">
        <v>15475</v>
      </c>
      <c r="K9164" t="s">
        <v>37</v>
      </c>
      <c r="L9164" t="s">
        <v>37</v>
      </c>
      <c r="M9164" t="s">
        <v>3357</v>
      </c>
      <c r="N9164" t="s">
        <v>3357</v>
      </c>
      <c r="O9164" t="s">
        <v>9779</v>
      </c>
      <c r="P9164" t="s">
        <v>11491</v>
      </c>
      <c r="Q9164" t="s">
        <v>278</v>
      </c>
      <c r="R9164" t="s">
        <v>11492</v>
      </c>
      <c r="S9164" t="s">
        <v>108</v>
      </c>
      <c r="T9164" t="s">
        <v>9390</v>
      </c>
      <c r="U9164" t="s">
        <v>9391</v>
      </c>
      <c r="X9164">
        <v>1</v>
      </c>
      <c r="Y9164">
        <v>0</v>
      </c>
      <c r="Z9164">
        <v>0</v>
      </c>
      <c r="AA9164">
        <v>0</v>
      </c>
      <c r="AB9164">
        <v>0</v>
      </c>
      <c r="AC9164" t="s">
        <v>47</v>
      </c>
      <c r="AD9164">
        <f>+VLOOKUP(T9164,items!$A$2:$D$1255,4,0)</f>
        <v>0</v>
      </c>
      <c r="AE9164">
        <f>+VLOOKUP(T9164,Tabla1[],5,0)</f>
        <v>0</v>
      </c>
      <c r="AF9164">
        <f t="shared" si="143"/>
        <v>10</v>
      </c>
    </row>
    <row r="9165" spans="1:32" x14ac:dyDescent="0.25">
      <c r="A9165">
        <v>109369</v>
      </c>
      <c r="B9165" t="s">
        <v>6077</v>
      </c>
      <c r="C9165" t="s">
        <v>75</v>
      </c>
      <c r="D9165">
        <v>0</v>
      </c>
      <c r="F9165" t="s">
        <v>13637</v>
      </c>
      <c r="G9165" t="s">
        <v>13637</v>
      </c>
      <c r="H9165" t="s">
        <v>15476</v>
      </c>
      <c r="I9165" t="s">
        <v>37</v>
      </c>
      <c r="J9165" t="s">
        <v>15477</v>
      </c>
      <c r="K9165" t="s">
        <v>15478</v>
      </c>
      <c r="L9165" t="s">
        <v>37</v>
      </c>
      <c r="M9165" t="s">
        <v>6298</v>
      </c>
      <c r="N9165" t="s">
        <v>6298</v>
      </c>
      <c r="O9165" t="s">
        <v>6299</v>
      </c>
      <c r="P9165" t="s">
        <v>13518</v>
      </c>
      <c r="Q9165" t="s">
        <v>13518</v>
      </c>
      <c r="R9165" t="s">
        <v>127</v>
      </c>
      <c r="S9165" t="s">
        <v>164</v>
      </c>
      <c r="T9165" t="s">
        <v>6309</v>
      </c>
      <c r="U9165" t="s">
        <v>6310</v>
      </c>
      <c r="X9165">
        <v>2</v>
      </c>
      <c r="Y9165">
        <v>0</v>
      </c>
      <c r="Z9165">
        <v>0</v>
      </c>
      <c r="AA9165">
        <v>0</v>
      </c>
      <c r="AB9165">
        <v>2600</v>
      </c>
      <c r="AC9165" t="s">
        <v>47</v>
      </c>
      <c r="AD9165">
        <f>+VLOOKUP(T9165,items!$A$2:$D$1255,4,0)</f>
        <v>0</v>
      </c>
      <c r="AE9165">
        <f>+VLOOKUP(T9165,Tabla1[],5,0)</f>
        <v>0</v>
      </c>
      <c r="AF9165">
        <f t="shared" si="143"/>
        <v>10</v>
      </c>
    </row>
    <row r="9166" spans="1:32" x14ac:dyDescent="0.25">
      <c r="A9166">
        <v>109369</v>
      </c>
      <c r="B9166" t="s">
        <v>6077</v>
      </c>
      <c r="C9166" t="s">
        <v>75</v>
      </c>
      <c r="D9166">
        <v>0</v>
      </c>
      <c r="F9166" t="s">
        <v>13637</v>
      </c>
      <c r="G9166" t="s">
        <v>13637</v>
      </c>
      <c r="H9166" t="s">
        <v>15476</v>
      </c>
      <c r="I9166" t="s">
        <v>37</v>
      </c>
      <c r="J9166" t="s">
        <v>15477</v>
      </c>
      <c r="K9166" t="s">
        <v>15478</v>
      </c>
      <c r="L9166" t="s">
        <v>37</v>
      </c>
      <c r="M9166" t="s">
        <v>6298</v>
      </c>
      <c r="N9166" t="s">
        <v>6298</v>
      </c>
      <c r="O9166" t="s">
        <v>6299</v>
      </c>
      <c r="P9166" t="s">
        <v>13518</v>
      </c>
      <c r="Q9166" t="s">
        <v>13518</v>
      </c>
      <c r="R9166" t="s">
        <v>127</v>
      </c>
      <c r="S9166" t="s">
        <v>164</v>
      </c>
      <c r="T9166" t="s">
        <v>1290</v>
      </c>
      <c r="U9166" t="s">
        <v>1291</v>
      </c>
      <c r="X9166">
        <v>1</v>
      </c>
      <c r="Y9166">
        <v>0</v>
      </c>
      <c r="Z9166">
        <v>0</v>
      </c>
      <c r="AA9166">
        <v>0</v>
      </c>
      <c r="AB9166">
        <v>63900</v>
      </c>
      <c r="AC9166" t="s">
        <v>47</v>
      </c>
      <c r="AD9166">
        <f>+VLOOKUP(T9166,items!$A$2:$D$1255,4,0)</f>
        <v>0</v>
      </c>
      <c r="AE9166">
        <f>+VLOOKUP(T9166,Tabla1[],5,0)</f>
        <v>0</v>
      </c>
      <c r="AF9166">
        <f t="shared" si="143"/>
        <v>10</v>
      </c>
    </row>
    <row r="9167" spans="1:32" x14ac:dyDescent="0.25">
      <c r="A9167">
        <v>109369</v>
      </c>
      <c r="B9167" t="s">
        <v>6077</v>
      </c>
      <c r="C9167" t="s">
        <v>75</v>
      </c>
      <c r="D9167">
        <v>0</v>
      </c>
      <c r="F9167" t="s">
        <v>13637</v>
      </c>
      <c r="G9167" t="s">
        <v>13637</v>
      </c>
      <c r="H9167" t="s">
        <v>15476</v>
      </c>
      <c r="I9167" t="s">
        <v>37</v>
      </c>
      <c r="J9167" t="s">
        <v>15477</v>
      </c>
      <c r="K9167" t="s">
        <v>15478</v>
      </c>
      <c r="L9167" t="s">
        <v>37</v>
      </c>
      <c r="M9167" t="s">
        <v>6298</v>
      </c>
      <c r="N9167" t="s">
        <v>6298</v>
      </c>
      <c r="O9167" t="s">
        <v>6299</v>
      </c>
      <c r="P9167" t="s">
        <v>13518</v>
      </c>
      <c r="Q9167" t="s">
        <v>13518</v>
      </c>
      <c r="R9167" t="s">
        <v>127</v>
      </c>
      <c r="S9167" t="s">
        <v>164</v>
      </c>
      <c r="T9167" t="s">
        <v>1126</v>
      </c>
      <c r="U9167" t="s">
        <v>1127</v>
      </c>
      <c r="X9167">
        <v>1</v>
      </c>
      <c r="Y9167">
        <v>0</v>
      </c>
      <c r="Z9167">
        <v>0</v>
      </c>
      <c r="AA9167">
        <v>0</v>
      </c>
      <c r="AB9167">
        <v>50420</v>
      </c>
      <c r="AC9167" t="s">
        <v>47</v>
      </c>
      <c r="AD9167">
        <f>+VLOOKUP(T9167,items!$A$2:$D$1255,4,0)</f>
        <v>0</v>
      </c>
      <c r="AE9167">
        <f>+VLOOKUP(T9167,Tabla1[],5,0)</f>
        <v>0</v>
      </c>
      <c r="AF9167">
        <f t="shared" si="143"/>
        <v>10</v>
      </c>
    </row>
    <row r="9168" spans="1:32" x14ac:dyDescent="0.25">
      <c r="A9168">
        <v>109369</v>
      </c>
      <c r="B9168" t="s">
        <v>6077</v>
      </c>
      <c r="C9168" t="s">
        <v>75</v>
      </c>
      <c r="D9168">
        <v>0</v>
      </c>
      <c r="F9168" t="s">
        <v>13637</v>
      </c>
      <c r="G9168" t="s">
        <v>13637</v>
      </c>
      <c r="H9168" t="s">
        <v>15476</v>
      </c>
      <c r="I9168" t="s">
        <v>37</v>
      </c>
      <c r="J9168" t="s">
        <v>15477</v>
      </c>
      <c r="K9168" t="s">
        <v>15478</v>
      </c>
      <c r="L9168" t="s">
        <v>37</v>
      </c>
      <c r="M9168" t="s">
        <v>6298</v>
      </c>
      <c r="N9168" t="s">
        <v>6298</v>
      </c>
      <c r="O9168" t="s">
        <v>6299</v>
      </c>
      <c r="P9168" t="s">
        <v>13518</v>
      </c>
      <c r="Q9168" t="s">
        <v>13518</v>
      </c>
      <c r="R9168" t="s">
        <v>127</v>
      </c>
      <c r="S9168" t="s">
        <v>164</v>
      </c>
      <c r="T9168" t="s">
        <v>6311</v>
      </c>
      <c r="U9168" t="s">
        <v>6312</v>
      </c>
      <c r="X9168">
        <v>2</v>
      </c>
      <c r="Y9168">
        <v>0</v>
      </c>
      <c r="Z9168">
        <v>0</v>
      </c>
      <c r="AA9168">
        <v>0</v>
      </c>
      <c r="AB9168">
        <v>800</v>
      </c>
      <c r="AC9168" t="s">
        <v>47</v>
      </c>
      <c r="AD9168">
        <f>+VLOOKUP(T9168,items!$A$2:$D$1255,4,0)</f>
        <v>0</v>
      </c>
      <c r="AE9168">
        <f>+VLOOKUP(T9168,Tabla1[],5,0)</f>
        <v>0</v>
      </c>
      <c r="AF9168">
        <f t="shared" si="143"/>
        <v>10</v>
      </c>
    </row>
    <row r="9169" spans="1:32" x14ac:dyDescent="0.25">
      <c r="A9169">
        <v>109371</v>
      </c>
      <c r="B9169" t="s">
        <v>15479</v>
      </c>
      <c r="C9169" t="s">
        <v>75</v>
      </c>
      <c r="D9169">
        <v>0</v>
      </c>
      <c r="F9169" t="s">
        <v>173</v>
      </c>
      <c r="G9169" t="s">
        <v>12871</v>
      </c>
      <c r="H9169" t="s">
        <v>15480</v>
      </c>
      <c r="I9169" t="s">
        <v>37</v>
      </c>
      <c r="J9169" t="s">
        <v>37</v>
      </c>
      <c r="K9169" t="s">
        <v>37</v>
      </c>
      <c r="L9169" t="s">
        <v>37</v>
      </c>
      <c r="M9169" t="s">
        <v>12980</v>
      </c>
      <c r="N9169" t="s">
        <v>12872</v>
      </c>
      <c r="O9169" t="s">
        <v>13477</v>
      </c>
      <c r="P9169" t="s">
        <v>14074</v>
      </c>
      <c r="Q9169" t="s">
        <v>10345</v>
      </c>
      <c r="R9169" t="s">
        <v>177</v>
      </c>
      <c r="S9169" t="s">
        <v>108</v>
      </c>
      <c r="T9169" t="s">
        <v>2089</v>
      </c>
      <c r="U9169" t="s">
        <v>2090</v>
      </c>
      <c r="X9169">
        <v>1</v>
      </c>
      <c r="Y9169">
        <v>0</v>
      </c>
      <c r="Z9169">
        <v>0</v>
      </c>
      <c r="AA9169">
        <v>0</v>
      </c>
      <c r="AB9169">
        <v>0</v>
      </c>
      <c r="AC9169" t="s">
        <v>178</v>
      </c>
      <c r="AD9169">
        <f>+VLOOKUP(T9169,items!$A$2:$D$1255,4,0)</f>
        <v>0</v>
      </c>
      <c r="AE9169">
        <f>+VLOOKUP(T9169,Tabla1[],5,0)</f>
        <v>0</v>
      </c>
      <c r="AF9169">
        <f t="shared" si="143"/>
        <v>11</v>
      </c>
    </row>
    <row r="9170" spans="1:32" x14ac:dyDescent="0.25">
      <c r="A9170">
        <v>109371</v>
      </c>
      <c r="B9170" t="s">
        <v>15479</v>
      </c>
      <c r="C9170" t="s">
        <v>75</v>
      </c>
      <c r="D9170">
        <v>0</v>
      </c>
      <c r="F9170" t="s">
        <v>173</v>
      </c>
      <c r="G9170" t="s">
        <v>12871</v>
      </c>
      <c r="H9170" t="s">
        <v>15480</v>
      </c>
      <c r="I9170" t="s">
        <v>37</v>
      </c>
      <c r="J9170" t="s">
        <v>37</v>
      </c>
      <c r="K9170" t="s">
        <v>37</v>
      </c>
      <c r="L9170" t="s">
        <v>37</v>
      </c>
      <c r="M9170" t="s">
        <v>12980</v>
      </c>
      <c r="N9170" t="s">
        <v>12872</v>
      </c>
      <c r="O9170" t="s">
        <v>13477</v>
      </c>
      <c r="P9170" t="s">
        <v>14074</v>
      </c>
      <c r="Q9170" t="s">
        <v>10345</v>
      </c>
      <c r="R9170" t="s">
        <v>177</v>
      </c>
      <c r="S9170" t="s">
        <v>108</v>
      </c>
      <c r="T9170" t="s">
        <v>2089</v>
      </c>
      <c r="U9170" t="s">
        <v>2090</v>
      </c>
      <c r="X9170">
        <v>1</v>
      </c>
      <c r="Y9170">
        <v>0</v>
      </c>
      <c r="Z9170">
        <v>0</v>
      </c>
      <c r="AA9170">
        <v>0</v>
      </c>
      <c r="AB9170">
        <v>0</v>
      </c>
      <c r="AC9170" t="s">
        <v>178</v>
      </c>
      <c r="AD9170">
        <f>+VLOOKUP(T9170,items!$A$2:$D$1255,4,0)</f>
        <v>0</v>
      </c>
      <c r="AE9170">
        <f>+VLOOKUP(T9170,Tabla1[],5,0)</f>
        <v>0</v>
      </c>
      <c r="AF9170">
        <f t="shared" si="143"/>
        <v>11</v>
      </c>
    </row>
    <row r="9171" spans="1:32" x14ac:dyDescent="0.25">
      <c r="A9171">
        <v>109371</v>
      </c>
      <c r="B9171" t="s">
        <v>15479</v>
      </c>
      <c r="C9171" t="s">
        <v>75</v>
      </c>
      <c r="D9171">
        <v>0</v>
      </c>
      <c r="F9171" t="s">
        <v>173</v>
      </c>
      <c r="G9171" t="s">
        <v>12871</v>
      </c>
      <c r="H9171" t="s">
        <v>15480</v>
      </c>
      <c r="I9171" t="s">
        <v>37</v>
      </c>
      <c r="J9171" t="s">
        <v>37</v>
      </c>
      <c r="K9171" t="s">
        <v>37</v>
      </c>
      <c r="L9171" t="s">
        <v>37</v>
      </c>
      <c r="M9171" t="s">
        <v>12980</v>
      </c>
      <c r="N9171" t="s">
        <v>12872</v>
      </c>
      <c r="O9171" t="s">
        <v>13477</v>
      </c>
      <c r="P9171" t="s">
        <v>14074</v>
      </c>
      <c r="Q9171" t="s">
        <v>10345</v>
      </c>
      <c r="R9171" t="s">
        <v>177</v>
      </c>
      <c r="S9171" t="s">
        <v>108</v>
      </c>
      <c r="T9171" t="s">
        <v>505</v>
      </c>
      <c r="U9171" t="s">
        <v>506</v>
      </c>
      <c r="V9171" t="s">
        <v>244</v>
      </c>
      <c r="W9171" t="s">
        <v>114</v>
      </c>
      <c r="X9171">
        <v>1</v>
      </c>
      <c r="Y9171">
        <v>4800</v>
      </c>
      <c r="Z9171">
        <v>0</v>
      </c>
      <c r="AA9171">
        <v>1000</v>
      </c>
      <c r="AB9171">
        <v>1343543</v>
      </c>
      <c r="AC9171" t="s">
        <v>178</v>
      </c>
      <c r="AD9171">
        <f>+VLOOKUP(T9171,items!$A$2:$D$1255,4,0)</f>
        <v>0</v>
      </c>
      <c r="AE9171">
        <f>+VLOOKUP(T9171,Tabla1[],5,0)</f>
        <v>0</v>
      </c>
      <c r="AF9171">
        <f t="shared" si="143"/>
        <v>11</v>
      </c>
    </row>
    <row r="9172" spans="1:32" x14ac:dyDescent="0.25">
      <c r="A9172">
        <v>109371</v>
      </c>
      <c r="B9172" t="s">
        <v>15479</v>
      </c>
      <c r="C9172" t="s">
        <v>75</v>
      </c>
      <c r="D9172">
        <v>0</v>
      </c>
      <c r="F9172" t="s">
        <v>173</v>
      </c>
      <c r="G9172" t="s">
        <v>12871</v>
      </c>
      <c r="H9172" t="s">
        <v>15480</v>
      </c>
      <c r="I9172" t="s">
        <v>37</v>
      </c>
      <c r="J9172" t="s">
        <v>37</v>
      </c>
      <c r="K9172" t="s">
        <v>37</v>
      </c>
      <c r="L9172" t="s">
        <v>37</v>
      </c>
      <c r="M9172" t="s">
        <v>12980</v>
      </c>
      <c r="N9172" t="s">
        <v>12872</v>
      </c>
      <c r="O9172" t="s">
        <v>13477</v>
      </c>
      <c r="P9172" t="s">
        <v>14074</v>
      </c>
      <c r="Q9172" t="s">
        <v>10345</v>
      </c>
      <c r="R9172" t="s">
        <v>177</v>
      </c>
      <c r="S9172" t="s">
        <v>108</v>
      </c>
      <c r="T9172" t="s">
        <v>505</v>
      </c>
      <c r="U9172" t="s">
        <v>506</v>
      </c>
      <c r="V9172" t="s">
        <v>244</v>
      </c>
      <c r="W9172" t="s">
        <v>114</v>
      </c>
      <c r="X9172">
        <v>1</v>
      </c>
      <c r="Y9172">
        <v>3500</v>
      </c>
      <c r="Z9172">
        <v>0</v>
      </c>
      <c r="AA9172">
        <v>1000</v>
      </c>
      <c r="AB9172">
        <v>940480</v>
      </c>
      <c r="AC9172" t="s">
        <v>178</v>
      </c>
      <c r="AD9172">
        <f>+VLOOKUP(T9172,items!$A$2:$D$1255,4,0)</f>
        <v>0</v>
      </c>
      <c r="AE9172">
        <f>+VLOOKUP(T9172,Tabla1[],5,0)</f>
        <v>0</v>
      </c>
      <c r="AF9172">
        <f t="shared" si="143"/>
        <v>11</v>
      </c>
    </row>
    <row r="9173" spans="1:32" x14ac:dyDescent="0.25">
      <c r="A9173">
        <v>109371</v>
      </c>
      <c r="B9173" t="s">
        <v>15479</v>
      </c>
      <c r="C9173" t="s">
        <v>75</v>
      </c>
      <c r="D9173">
        <v>0</v>
      </c>
      <c r="F9173" t="s">
        <v>173</v>
      </c>
      <c r="G9173" t="s">
        <v>12871</v>
      </c>
      <c r="H9173" t="s">
        <v>15480</v>
      </c>
      <c r="I9173" t="s">
        <v>37</v>
      </c>
      <c r="J9173" t="s">
        <v>37</v>
      </c>
      <c r="K9173" t="s">
        <v>37</v>
      </c>
      <c r="L9173" t="s">
        <v>37</v>
      </c>
      <c r="M9173" t="s">
        <v>12980</v>
      </c>
      <c r="N9173" t="s">
        <v>12872</v>
      </c>
      <c r="O9173" t="s">
        <v>13477</v>
      </c>
      <c r="P9173" t="s">
        <v>14074</v>
      </c>
      <c r="Q9173" t="s">
        <v>10345</v>
      </c>
      <c r="R9173" t="s">
        <v>177</v>
      </c>
      <c r="S9173" t="s">
        <v>108</v>
      </c>
      <c r="T9173" t="s">
        <v>505</v>
      </c>
      <c r="U9173" t="s">
        <v>506</v>
      </c>
      <c r="V9173" t="s">
        <v>244</v>
      </c>
      <c r="W9173" t="s">
        <v>13724</v>
      </c>
      <c r="X9173">
        <v>1</v>
      </c>
      <c r="Y9173">
        <v>6400</v>
      </c>
      <c r="Z9173">
        <v>0</v>
      </c>
      <c r="AA9173">
        <v>2800</v>
      </c>
      <c r="AB9173">
        <v>5239820</v>
      </c>
      <c r="AC9173" t="s">
        <v>178</v>
      </c>
      <c r="AD9173">
        <f>+VLOOKUP(T9173,items!$A$2:$D$1255,4,0)</f>
        <v>0</v>
      </c>
      <c r="AE9173">
        <f>+VLOOKUP(T9173,Tabla1[],5,0)</f>
        <v>0</v>
      </c>
      <c r="AF9173">
        <f t="shared" si="143"/>
        <v>11</v>
      </c>
    </row>
    <row r="9174" spans="1:32" x14ac:dyDescent="0.25">
      <c r="A9174">
        <v>109371</v>
      </c>
      <c r="B9174" t="s">
        <v>15479</v>
      </c>
      <c r="C9174" t="s">
        <v>75</v>
      </c>
      <c r="D9174">
        <v>0</v>
      </c>
      <c r="F9174" t="s">
        <v>173</v>
      </c>
      <c r="G9174" t="s">
        <v>12871</v>
      </c>
      <c r="H9174" t="s">
        <v>15480</v>
      </c>
      <c r="I9174" t="s">
        <v>37</v>
      </c>
      <c r="J9174" t="s">
        <v>37</v>
      </c>
      <c r="K9174" t="s">
        <v>37</v>
      </c>
      <c r="L9174" t="s">
        <v>37</v>
      </c>
      <c r="M9174" t="s">
        <v>12980</v>
      </c>
      <c r="N9174" t="s">
        <v>12872</v>
      </c>
      <c r="O9174" t="s">
        <v>13477</v>
      </c>
      <c r="P9174" t="s">
        <v>14074</v>
      </c>
      <c r="Q9174" t="s">
        <v>10345</v>
      </c>
      <c r="R9174" t="s">
        <v>177</v>
      </c>
      <c r="S9174" t="s">
        <v>108</v>
      </c>
      <c r="T9174" t="s">
        <v>11916</v>
      </c>
      <c r="U9174" t="s">
        <v>15481</v>
      </c>
      <c r="W9174" t="s">
        <v>114</v>
      </c>
      <c r="X9174">
        <v>1</v>
      </c>
      <c r="Y9174">
        <v>3500</v>
      </c>
      <c r="Z9174">
        <v>0</v>
      </c>
      <c r="AA9174">
        <v>1000</v>
      </c>
      <c r="AB9174">
        <v>1891513</v>
      </c>
      <c r="AC9174" t="s">
        <v>178</v>
      </c>
      <c r="AD9174">
        <f>+VLOOKUP(T9174,items!$A$2:$D$1255,4,0)</f>
        <v>0</v>
      </c>
      <c r="AE9174">
        <f>+VLOOKUP(T9174,Tabla1[],5,0)</f>
        <v>0</v>
      </c>
      <c r="AF9174">
        <f t="shared" si="143"/>
        <v>11</v>
      </c>
    </row>
    <row r="9175" spans="1:32" x14ac:dyDescent="0.25">
      <c r="A9175">
        <v>109371</v>
      </c>
      <c r="B9175" t="s">
        <v>15479</v>
      </c>
      <c r="C9175" t="s">
        <v>75</v>
      </c>
      <c r="D9175">
        <v>0</v>
      </c>
      <c r="F9175" t="s">
        <v>173</v>
      </c>
      <c r="G9175" t="s">
        <v>12871</v>
      </c>
      <c r="H9175" t="s">
        <v>15480</v>
      </c>
      <c r="I9175" t="s">
        <v>37</v>
      </c>
      <c r="J9175" t="s">
        <v>37</v>
      </c>
      <c r="K9175" t="s">
        <v>37</v>
      </c>
      <c r="L9175" t="s">
        <v>37</v>
      </c>
      <c r="M9175" t="s">
        <v>12980</v>
      </c>
      <c r="N9175" t="s">
        <v>12872</v>
      </c>
      <c r="O9175" t="s">
        <v>13477</v>
      </c>
      <c r="P9175" t="s">
        <v>14074</v>
      </c>
      <c r="Q9175" t="s">
        <v>10345</v>
      </c>
      <c r="R9175" t="s">
        <v>177</v>
      </c>
      <c r="S9175" t="s">
        <v>108</v>
      </c>
      <c r="T9175" t="s">
        <v>11916</v>
      </c>
      <c r="U9175" t="s">
        <v>15481</v>
      </c>
      <c r="W9175" t="s">
        <v>114</v>
      </c>
      <c r="X9175">
        <v>1</v>
      </c>
      <c r="Y9175">
        <v>3500</v>
      </c>
      <c r="Z9175">
        <v>0</v>
      </c>
      <c r="AA9175">
        <v>2800</v>
      </c>
      <c r="AB9175">
        <v>5674538</v>
      </c>
      <c r="AC9175" t="s">
        <v>178</v>
      </c>
      <c r="AD9175">
        <f>+VLOOKUP(T9175,items!$A$2:$D$1255,4,0)</f>
        <v>0</v>
      </c>
      <c r="AE9175">
        <f>+VLOOKUP(T9175,Tabla1[],5,0)</f>
        <v>0</v>
      </c>
      <c r="AF9175">
        <f t="shared" si="143"/>
        <v>11</v>
      </c>
    </row>
    <row r="9176" spans="1:32" x14ac:dyDescent="0.25">
      <c r="A9176">
        <v>109371</v>
      </c>
      <c r="B9176" t="s">
        <v>15479</v>
      </c>
      <c r="C9176" t="s">
        <v>75</v>
      </c>
      <c r="D9176">
        <v>0</v>
      </c>
      <c r="F9176" t="s">
        <v>173</v>
      </c>
      <c r="G9176" t="s">
        <v>12871</v>
      </c>
      <c r="H9176" t="s">
        <v>15480</v>
      </c>
      <c r="I9176" t="s">
        <v>37</v>
      </c>
      <c r="J9176" t="s">
        <v>37</v>
      </c>
      <c r="K9176" t="s">
        <v>37</v>
      </c>
      <c r="L9176" t="s">
        <v>37</v>
      </c>
      <c r="M9176" t="s">
        <v>12980</v>
      </c>
      <c r="N9176" t="s">
        <v>12872</v>
      </c>
      <c r="O9176" t="s">
        <v>13477</v>
      </c>
      <c r="P9176" t="s">
        <v>14074</v>
      </c>
      <c r="Q9176" t="s">
        <v>10345</v>
      </c>
      <c r="R9176" t="s">
        <v>177</v>
      </c>
      <c r="S9176" t="s">
        <v>108</v>
      </c>
      <c r="T9176" t="s">
        <v>11916</v>
      </c>
      <c r="U9176" t="s">
        <v>15481</v>
      </c>
      <c r="W9176" t="s">
        <v>114</v>
      </c>
      <c r="X9176">
        <v>1</v>
      </c>
      <c r="Y9176">
        <v>3000</v>
      </c>
      <c r="Z9176">
        <v>0</v>
      </c>
      <c r="AA9176">
        <v>1000</v>
      </c>
      <c r="AB9176">
        <v>1621296</v>
      </c>
      <c r="AC9176" t="s">
        <v>178</v>
      </c>
      <c r="AD9176">
        <f>+VLOOKUP(T9176,items!$A$2:$D$1255,4,0)</f>
        <v>0</v>
      </c>
      <c r="AE9176">
        <f>+VLOOKUP(T9176,Tabla1[],5,0)</f>
        <v>0</v>
      </c>
      <c r="AF9176">
        <f t="shared" si="143"/>
        <v>11</v>
      </c>
    </row>
    <row r="9177" spans="1:32" x14ac:dyDescent="0.25">
      <c r="A9177">
        <v>109371</v>
      </c>
      <c r="B9177" t="s">
        <v>15479</v>
      </c>
      <c r="C9177" t="s">
        <v>75</v>
      </c>
      <c r="D9177">
        <v>0</v>
      </c>
      <c r="F9177" t="s">
        <v>173</v>
      </c>
      <c r="G9177" t="s">
        <v>12871</v>
      </c>
      <c r="H9177" t="s">
        <v>15480</v>
      </c>
      <c r="I9177" t="s">
        <v>37</v>
      </c>
      <c r="J9177" t="s">
        <v>37</v>
      </c>
      <c r="K9177" t="s">
        <v>37</v>
      </c>
      <c r="L9177" t="s">
        <v>37</v>
      </c>
      <c r="M9177" t="s">
        <v>12980</v>
      </c>
      <c r="N9177" t="s">
        <v>12872</v>
      </c>
      <c r="O9177" t="s">
        <v>13477</v>
      </c>
      <c r="P9177" t="s">
        <v>14074</v>
      </c>
      <c r="Q9177" t="s">
        <v>10345</v>
      </c>
      <c r="R9177" t="s">
        <v>177</v>
      </c>
      <c r="S9177" t="s">
        <v>108</v>
      </c>
      <c r="T9177" t="s">
        <v>733</v>
      </c>
      <c r="U9177" t="s">
        <v>734</v>
      </c>
      <c r="W9177" t="s">
        <v>13724</v>
      </c>
      <c r="X9177">
        <v>6</v>
      </c>
      <c r="Y9177">
        <v>0</v>
      </c>
      <c r="Z9177">
        <v>2000</v>
      </c>
      <c r="AA9177">
        <v>0</v>
      </c>
      <c r="AB9177">
        <v>3437580</v>
      </c>
      <c r="AC9177" t="s">
        <v>178</v>
      </c>
      <c r="AD9177">
        <f>+VLOOKUP(T9177,items!$A$2:$D$1255,4,0)</f>
        <v>0</v>
      </c>
      <c r="AE9177">
        <f>+VLOOKUP(T9177,Tabla1[],5,0)</f>
        <v>0</v>
      </c>
      <c r="AF9177">
        <f t="shared" si="143"/>
        <v>11</v>
      </c>
    </row>
    <row r="9178" spans="1:32" x14ac:dyDescent="0.25">
      <c r="A9178">
        <v>109371</v>
      </c>
      <c r="B9178" t="s">
        <v>15479</v>
      </c>
      <c r="C9178" t="s">
        <v>75</v>
      </c>
      <c r="D9178">
        <v>0</v>
      </c>
      <c r="F9178" t="s">
        <v>173</v>
      </c>
      <c r="G9178" t="s">
        <v>12871</v>
      </c>
      <c r="H9178" t="s">
        <v>15480</v>
      </c>
      <c r="I9178" t="s">
        <v>37</v>
      </c>
      <c r="J9178" t="s">
        <v>37</v>
      </c>
      <c r="K9178" t="s">
        <v>37</v>
      </c>
      <c r="L9178" t="s">
        <v>37</v>
      </c>
      <c r="M9178" t="s">
        <v>12980</v>
      </c>
      <c r="N9178" t="s">
        <v>12872</v>
      </c>
      <c r="O9178" t="s">
        <v>13477</v>
      </c>
      <c r="P9178" t="s">
        <v>14074</v>
      </c>
      <c r="Q9178" t="s">
        <v>10345</v>
      </c>
      <c r="R9178" t="s">
        <v>177</v>
      </c>
      <c r="S9178" t="s">
        <v>108</v>
      </c>
      <c r="T9178" t="s">
        <v>273</v>
      </c>
      <c r="U9178" t="s">
        <v>274</v>
      </c>
      <c r="V9178" t="s">
        <v>244</v>
      </c>
      <c r="X9178">
        <v>1</v>
      </c>
      <c r="Y9178">
        <v>3600</v>
      </c>
      <c r="Z9178">
        <v>0</v>
      </c>
      <c r="AA9178">
        <v>2300</v>
      </c>
      <c r="AB9178">
        <v>14769409</v>
      </c>
      <c r="AC9178" t="s">
        <v>178</v>
      </c>
      <c r="AD9178" t="str">
        <f>+VLOOKUP(T9178,items!$A$2:$D$1255,4,0)</f>
        <v>PERGOLA</v>
      </c>
      <c r="AE9178" t="str">
        <f>+VLOOKUP(T9178,Tabla1[],5,0)</f>
        <v>PERGOTEK ROMANO</v>
      </c>
      <c r="AF9178">
        <f t="shared" si="143"/>
        <v>11</v>
      </c>
    </row>
    <row r="9179" spans="1:32" x14ac:dyDescent="0.25">
      <c r="A9179">
        <v>109371</v>
      </c>
      <c r="B9179" t="s">
        <v>15479</v>
      </c>
      <c r="C9179" t="s">
        <v>75</v>
      </c>
      <c r="D9179">
        <v>0</v>
      </c>
      <c r="F9179" t="s">
        <v>173</v>
      </c>
      <c r="G9179" t="s">
        <v>12871</v>
      </c>
      <c r="H9179" t="s">
        <v>15480</v>
      </c>
      <c r="I9179" t="s">
        <v>37</v>
      </c>
      <c r="J9179" t="s">
        <v>37</v>
      </c>
      <c r="K9179" t="s">
        <v>37</v>
      </c>
      <c r="L9179" t="s">
        <v>37</v>
      </c>
      <c r="M9179" t="s">
        <v>12980</v>
      </c>
      <c r="N9179" t="s">
        <v>12872</v>
      </c>
      <c r="O9179" t="s">
        <v>13477</v>
      </c>
      <c r="P9179" t="s">
        <v>14074</v>
      </c>
      <c r="Q9179" t="s">
        <v>10345</v>
      </c>
      <c r="R9179" t="s">
        <v>177</v>
      </c>
      <c r="S9179" t="s">
        <v>108</v>
      </c>
      <c r="T9179" t="s">
        <v>439</v>
      </c>
      <c r="U9179" t="s">
        <v>440</v>
      </c>
      <c r="W9179" t="s">
        <v>114</v>
      </c>
      <c r="X9179">
        <v>1</v>
      </c>
      <c r="Y9179">
        <v>6400</v>
      </c>
      <c r="Z9179">
        <v>0</v>
      </c>
      <c r="AA9179">
        <v>0</v>
      </c>
      <c r="AB9179">
        <v>289244</v>
      </c>
      <c r="AC9179" t="s">
        <v>178</v>
      </c>
      <c r="AD9179">
        <f>+VLOOKUP(T9179,items!$A$2:$D$1255,4,0)</f>
        <v>0</v>
      </c>
      <c r="AE9179">
        <f>+VLOOKUP(T9179,Tabla1[],5,0)</f>
        <v>0</v>
      </c>
      <c r="AF9179">
        <f t="shared" si="143"/>
        <v>11</v>
      </c>
    </row>
    <row r="9180" spans="1:32" x14ac:dyDescent="0.25">
      <c r="A9180">
        <v>109371</v>
      </c>
      <c r="B9180" t="s">
        <v>15479</v>
      </c>
      <c r="C9180" t="s">
        <v>75</v>
      </c>
      <c r="D9180">
        <v>0</v>
      </c>
      <c r="F9180" t="s">
        <v>173</v>
      </c>
      <c r="G9180" t="s">
        <v>12871</v>
      </c>
      <c r="H9180" t="s">
        <v>15480</v>
      </c>
      <c r="I9180" t="s">
        <v>37</v>
      </c>
      <c r="J9180" t="s">
        <v>37</v>
      </c>
      <c r="K9180" t="s">
        <v>37</v>
      </c>
      <c r="L9180" t="s">
        <v>37</v>
      </c>
      <c r="M9180" t="s">
        <v>12980</v>
      </c>
      <c r="N9180" t="s">
        <v>12872</v>
      </c>
      <c r="O9180" t="s">
        <v>13477</v>
      </c>
      <c r="P9180" t="s">
        <v>14074</v>
      </c>
      <c r="Q9180" t="s">
        <v>10345</v>
      </c>
      <c r="R9180" t="s">
        <v>177</v>
      </c>
      <c r="S9180" t="s">
        <v>108</v>
      </c>
      <c r="T9180" t="s">
        <v>15482</v>
      </c>
      <c r="U9180" t="s">
        <v>15483</v>
      </c>
      <c r="X9180">
        <v>1</v>
      </c>
      <c r="Y9180">
        <v>0</v>
      </c>
      <c r="Z9180">
        <v>0</v>
      </c>
      <c r="AA9180">
        <v>0</v>
      </c>
      <c r="AB9180">
        <v>0</v>
      </c>
      <c r="AC9180" t="s">
        <v>178</v>
      </c>
      <c r="AD9180">
        <f>+VLOOKUP(T9180,items!$A$2:$D$1255,4,0)</f>
        <v>0</v>
      </c>
      <c r="AE9180">
        <f>+VLOOKUP(T9180,Tabla1[],5,0)</f>
        <v>0</v>
      </c>
      <c r="AF9180">
        <f t="shared" si="143"/>
        <v>11</v>
      </c>
    </row>
    <row r="9181" spans="1:32" x14ac:dyDescent="0.25">
      <c r="A9181">
        <v>109371</v>
      </c>
      <c r="B9181" t="s">
        <v>15479</v>
      </c>
      <c r="C9181" t="s">
        <v>75</v>
      </c>
      <c r="D9181">
        <v>0</v>
      </c>
      <c r="F9181" t="s">
        <v>173</v>
      </c>
      <c r="G9181" t="s">
        <v>12871</v>
      </c>
      <c r="H9181" t="s">
        <v>15480</v>
      </c>
      <c r="I9181" t="s">
        <v>37</v>
      </c>
      <c r="J9181" t="s">
        <v>37</v>
      </c>
      <c r="K9181" t="s">
        <v>37</v>
      </c>
      <c r="L9181" t="s">
        <v>37</v>
      </c>
      <c r="M9181" t="s">
        <v>12980</v>
      </c>
      <c r="N9181" t="s">
        <v>12872</v>
      </c>
      <c r="O9181" t="s">
        <v>13477</v>
      </c>
      <c r="P9181" t="s">
        <v>14074</v>
      </c>
      <c r="Q9181" t="s">
        <v>10345</v>
      </c>
      <c r="R9181" t="s">
        <v>177</v>
      </c>
      <c r="S9181" t="s">
        <v>108</v>
      </c>
      <c r="T9181" t="s">
        <v>15482</v>
      </c>
      <c r="U9181" t="s">
        <v>15483</v>
      </c>
      <c r="X9181">
        <v>1</v>
      </c>
      <c r="Y9181">
        <v>0</v>
      </c>
      <c r="Z9181">
        <v>0</v>
      </c>
      <c r="AA9181">
        <v>0</v>
      </c>
      <c r="AB9181">
        <v>0</v>
      </c>
      <c r="AC9181" t="s">
        <v>178</v>
      </c>
      <c r="AD9181">
        <f>+VLOOKUP(T9181,items!$A$2:$D$1255,4,0)</f>
        <v>0</v>
      </c>
      <c r="AE9181">
        <f>+VLOOKUP(T9181,Tabla1[],5,0)</f>
        <v>0</v>
      </c>
      <c r="AF9181">
        <f t="shared" si="143"/>
        <v>11</v>
      </c>
    </row>
    <row r="9182" spans="1:32" x14ac:dyDescent="0.25">
      <c r="A9182">
        <v>109371</v>
      </c>
      <c r="B9182" t="s">
        <v>15479</v>
      </c>
      <c r="C9182" t="s">
        <v>75</v>
      </c>
      <c r="D9182">
        <v>0</v>
      </c>
      <c r="F9182" t="s">
        <v>173</v>
      </c>
      <c r="G9182" t="s">
        <v>12871</v>
      </c>
      <c r="H9182" t="s">
        <v>15480</v>
      </c>
      <c r="I9182" t="s">
        <v>37</v>
      </c>
      <c r="J9182" t="s">
        <v>37</v>
      </c>
      <c r="K9182" t="s">
        <v>37</v>
      </c>
      <c r="L9182" t="s">
        <v>37</v>
      </c>
      <c r="M9182" t="s">
        <v>12980</v>
      </c>
      <c r="N9182" t="s">
        <v>12872</v>
      </c>
      <c r="O9182" t="s">
        <v>13477</v>
      </c>
      <c r="P9182" t="s">
        <v>14074</v>
      </c>
      <c r="Q9182" t="s">
        <v>10345</v>
      </c>
      <c r="R9182" t="s">
        <v>177</v>
      </c>
      <c r="S9182" t="s">
        <v>108</v>
      </c>
      <c r="T9182" t="s">
        <v>15200</v>
      </c>
      <c r="U9182" t="s">
        <v>15201</v>
      </c>
      <c r="W9182" t="s">
        <v>114</v>
      </c>
      <c r="X9182">
        <v>1</v>
      </c>
      <c r="Y9182">
        <v>3000</v>
      </c>
      <c r="Z9182">
        <v>0</v>
      </c>
      <c r="AA9182">
        <v>0</v>
      </c>
      <c r="AB9182">
        <v>675923</v>
      </c>
      <c r="AC9182" t="s">
        <v>178</v>
      </c>
      <c r="AD9182">
        <f>+VLOOKUP(T9182,items!$A$2:$D$1255,4,0)</f>
        <v>0</v>
      </c>
      <c r="AE9182">
        <f>+VLOOKUP(T9182,Tabla1[],5,0)</f>
        <v>0</v>
      </c>
      <c r="AF9182">
        <f t="shared" si="143"/>
        <v>11</v>
      </c>
    </row>
    <row r="9183" spans="1:32" x14ac:dyDescent="0.25">
      <c r="A9183">
        <v>109371</v>
      </c>
      <c r="B9183" t="s">
        <v>15479</v>
      </c>
      <c r="C9183" t="s">
        <v>75</v>
      </c>
      <c r="D9183">
        <v>0</v>
      </c>
      <c r="F9183" t="s">
        <v>173</v>
      </c>
      <c r="G9183" t="s">
        <v>12871</v>
      </c>
      <c r="H9183" t="s">
        <v>15480</v>
      </c>
      <c r="I9183" t="s">
        <v>37</v>
      </c>
      <c r="J9183" t="s">
        <v>37</v>
      </c>
      <c r="K9183" t="s">
        <v>37</v>
      </c>
      <c r="L9183" t="s">
        <v>37</v>
      </c>
      <c r="M9183" t="s">
        <v>12980</v>
      </c>
      <c r="N9183" t="s">
        <v>12872</v>
      </c>
      <c r="O9183" t="s">
        <v>13477</v>
      </c>
      <c r="P9183" t="s">
        <v>14074</v>
      </c>
      <c r="Q9183" t="s">
        <v>10345</v>
      </c>
      <c r="R9183" t="s">
        <v>177</v>
      </c>
      <c r="S9183" t="s">
        <v>108</v>
      </c>
      <c r="T9183" t="s">
        <v>15200</v>
      </c>
      <c r="U9183" t="s">
        <v>15201</v>
      </c>
      <c r="W9183" t="s">
        <v>114</v>
      </c>
      <c r="X9183">
        <v>1</v>
      </c>
      <c r="Y9183">
        <v>3500</v>
      </c>
      <c r="Z9183">
        <v>0</v>
      </c>
      <c r="AA9183">
        <v>0</v>
      </c>
      <c r="AB9183">
        <v>675923</v>
      </c>
      <c r="AC9183" t="s">
        <v>178</v>
      </c>
      <c r="AD9183">
        <f>+VLOOKUP(T9183,items!$A$2:$D$1255,4,0)</f>
        <v>0</v>
      </c>
      <c r="AE9183">
        <f>+VLOOKUP(T9183,Tabla1[],5,0)</f>
        <v>0</v>
      </c>
      <c r="AF9183">
        <f t="shared" si="143"/>
        <v>11</v>
      </c>
    </row>
    <row r="9184" spans="1:32" x14ac:dyDescent="0.25">
      <c r="A9184">
        <v>109374</v>
      </c>
      <c r="B9184" t="s">
        <v>1305</v>
      </c>
      <c r="C9184" t="s">
        <v>75</v>
      </c>
      <c r="D9184">
        <v>0</v>
      </c>
      <c r="F9184" t="s">
        <v>13637</v>
      </c>
      <c r="G9184" t="s">
        <v>6298</v>
      </c>
      <c r="H9184" t="s">
        <v>15484</v>
      </c>
      <c r="I9184" t="s">
        <v>15485</v>
      </c>
      <c r="J9184" t="s">
        <v>15486</v>
      </c>
      <c r="K9184" t="s">
        <v>37</v>
      </c>
      <c r="L9184" t="s">
        <v>37</v>
      </c>
      <c r="M9184" t="s">
        <v>12871</v>
      </c>
      <c r="N9184" t="s">
        <v>3357</v>
      </c>
      <c r="O9184" t="s">
        <v>9779</v>
      </c>
      <c r="P9184" t="s">
        <v>277</v>
      </c>
      <c r="Q9184" t="s">
        <v>277</v>
      </c>
      <c r="R9184" t="s">
        <v>11492</v>
      </c>
      <c r="S9184" t="s">
        <v>164</v>
      </c>
      <c r="T9184" t="s">
        <v>857</v>
      </c>
      <c r="U9184" t="s">
        <v>858</v>
      </c>
      <c r="V9184" t="s">
        <v>1609</v>
      </c>
      <c r="W9184" t="s">
        <v>1095</v>
      </c>
      <c r="X9184">
        <v>1</v>
      </c>
      <c r="Y9184">
        <v>4500</v>
      </c>
      <c r="Z9184">
        <v>0</v>
      </c>
      <c r="AA9184">
        <v>2000</v>
      </c>
      <c r="AB9184">
        <v>2441200</v>
      </c>
      <c r="AC9184" t="s">
        <v>47</v>
      </c>
      <c r="AD9184" t="str">
        <f>+VLOOKUP(T9184,items!$A$2:$D$1255,4,0)</f>
        <v>SOMBRALINA</v>
      </c>
      <c r="AE9184" t="str">
        <f>+VLOOKUP(T9184,Tabla1[],5,0)</f>
        <v>MANUAL</v>
      </c>
      <c r="AF9184">
        <f t="shared" si="143"/>
        <v>10</v>
      </c>
    </row>
    <row r="9185" spans="1:32" x14ac:dyDescent="0.25">
      <c r="A9185">
        <v>109390</v>
      </c>
      <c r="B9185" t="s">
        <v>15372</v>
      </c>
      <c r="C9185" t="s">
        <v>75</v>
      </c>
      <c r="D9185">
        <v>0</v>
      </c>
      <c r="F9185" t="s">
        <v>13637</v>
      </c>
      <c r="G9185" t="s">
        <v>12871</v>
      </c>
      <c r="H9185" t="s">
        <v>15487</v>
      </c>
      <c r="I9185" t="s">
        <v>15488</v>
      </c>
      <c r="J9185" t="s">
        <v>37</v>
      </c>
      <c r="K9185" t="s">
        <v>37</v>
      </c>
      <c r="L9185" t="s">
        <v>37</v>
      </c>
      <c r="M9185" t="s">
        <v>6299</v>
      </c>
      <c r="N9185" t="s">
        <v>3357</v>
      </c>
      <c r="O9185" t="s">
        <v>13985</v>
      </c>
      <c r="P9185" t="s">
        <v>10705</v>
      </c>
      <c r="Q9185" t="s">
        <v>10706</v>
      </c>
      <c r="R9185" t="s">
        <v>11774</v>
      </c>
      <c r="S9185" t="s">
        <v>44</v>
      </c>
      <c r="T9185" t="s">
        <v>429</v>
      </c>
      <c r="U9185" t="s">
        <v>430</v>
      </c>
      <c r="X9185">
        <v>2</v>
      </c>
      <c r="Y9185">
        <v>0</v>
      </c>
      <c r="Z9185">
        <v>0</v>
      </c>
      <c r="AA9185">
        <v>0</v>
      </c>
      <c r="AB9185">
        <v>567704</v>
      </c>
      <c r="AC9185" t="s">
        <v>3553</v>
      </c>
      <c r="AD9185">
        <f>+VLOOKUP(T9185,items!$A$2:$D$1255,4,0)</f>
        <v>0</v>
      </c>
      <c r="AE9185">
        <f>+VLOOKUP(T9185,Tabla1[],5,0)</f>
        <v>0</v>
      </c>
      <c r="AF9185">
        <f t="shared" si="143"/>
        <v>11</v>
      </c>
    </row>
    <row r="9186" spans="1:32" x14ac:dyDescent="0.25">
      <c r="A9186">
        <v>109390</v>
      </c>
      <c r="B9186" t="s">
        <v>15372</v>
      </c>
      <c r="C9186" t="s">
        <v>75</v>
      </c>
      <c r="D9186">
        <v>0</v>
      </c>
      <c r="F9186" t="s">
        <v>13637</v>
      </c>
      <c r="G9186" t="s">
        <v>12871</v>
      </c>
      <c r="H9186" t="s">
        <v>15487</v>
      </c>
      <c r="I9186" t="s">
        <v>15488</v>
      </c>
      <c r="J9186" t="s">
        <v>37</v>
      </c>
      <c r="K9186" t="s">
        <v>37</v>
      </c>
      <c r="L9186" t="s">
        <v>37</v>
      </c>
      <c r="M9186" t="s">
        <v>6299</v>
      </c>
      <c r="N9186" t="s">
        <v>3357</v>
      </c>
      <c r="O9186" t="s">
        <v>13985</v>
      </c>
      <c r="P9186" t="s">
        <v>10705</v>
      </c>
      <c r="Q9186" t="s">
        <v>10706</v>
      </c>
      <c r="R9186" t="s">
        <v>11774</v>
      </c>
      <c r="S9186" t="s">
        <v>44</v>
      </c>
      <c r="T9186" t="s">
        <v>7509</v>
      </c>
      <c r="U9186" t="s">
        <v>9780</v>
      </c>
      <c r="X9186">
        <v>2</v>
      </c>
      <c r="Y9186">
        <v>0</v>
      </c>
      <c r="Z9186">
        <v>0</v>
      </c>
      <c r="AA9186">
        <v>0</v>
      </c>
      <c r="AB9186">
        <v>200000</v>
      </c>
      <c r="AC9186" t="s">
        <v>3553</v>
      </c>
      <c r="AD9186">
        <f>+VLOOKUP(T9186,items!$A$2:$D$1255,4,0)</f>
        <v>0</v>
      </c>
      <c r="AE9186">
        <f>+VLOOKUP(T9186,Tabla1[],5,0)</f>
        <v>0</v>
      </c>
      <c r="AF9186">
        <f t="shared" si="143"/>
        <v>11</v>
      </c>
    </row>
    <row r="9187" spans="1:32" x14ac:dyDescent="0.25">
      <c r="A9187">
        <v>109390</v>
      </c>
      <c r="B9187" t="s">
        <v>15372</v>
      </c>
      <c r="C9187" t="s">
        <v>75</v>
      </c>
      <c r="D9187">
        <v>0</v>
      </c>
      <c r="F9187" t="s">
        <v>13637</v>
      </c>
      <c r="G9187" t="s">
        <v>12871</v>
      </c>
      <c r="H9187" t="s">
        <v>15487</v>
      </c>
      <c r="I9187" t="s">
        <v>15488</v>
      </c>
      <c r="J9187" t="s">
        <v>37</v>
      </c>
      <c r="K9187" t="s">
        <v>37</v>
      </c>
      <c r="L9187" t="s">
        <v>37</v>
      </c>
      <c r="M9187" t="s">
        <v>6299</v>
      </c>
      <c r="N9187" t="s">
        <v>3357</v>
      </c>
      <c r="O9187" t="s">
        <v>13985</v>
      </c>
      <c r="P9187" t="s">
        <v>10705</v>
      </c>
      <c r="Q9187" t="s">
        <v>10706</v>
      </c>
      <c r="R9187" t="s">
        <v>11774</v>
      </c>
      <c r="S9187" t="s">
        <v>44</v>
      </c>
      <c r="T9187" t="s">
        <v>8562</v>
      </c>
      <c r="U9187" t="s">
        <v>8623</v>
      </c>
      <c r="X9187">
        <v>1</v>
      </c>
      <c r="Y9187">
        <v>3900</v>
      </c>
      <c r="Z9187">
        <v>0</v>
      </c>
      <c r="AA9187">
        <v>2300</v>
      </c>
      <c r="AB9187">
        <v>574631</v>
      </c>
      <c r="AC9187" t="s">
        <v>3553</v>
      </c>
      <c r="AD9187">
        <f>+VLOOKUP(T9187,items!$A$2:$D$1255,4,0)</f>
        <v>0</v>
      </c>
      <c r="AE9187">
        <f>+VLOOKUP(T9187,Tabla1[],5,0)</f>
        <v>0</v>
      </c>
      <c r="AF9187">
        <f t="shared" si="143"/>
        <v>11</v>
      </c>
    </row>
    <row r="9188" spans="1:32" x14ac:dyDescent="0.25">
      <c r="A9188">
        <v>109390</v>
      </c>
      <c r="B9188" t="s">
        <v>15372</v>
      </c>
      <c r="C9188" t="s">
        <v>75</v>
      </c>
      <c r="D9188">
        <v>0</v>
      </c>
      <c r="F9188" t="s">
        <v>13637</v>
      </c>
      <c r="G9188" t="s">
        <v>12871</v>
      </c>
      <c r="H9188" t="s">
        <v>15487</v>
      </c>
      <c r="I9188" t="s">
        <v>15488</v>
      </c>
      <c r="J9188" t="s">
        <v>37</v>
      </c>
      <c r="K9188" t="s">
        <v>37</v>
      </c>
      <c r="L9188" t="s">
        <v>37</v>
      </c>
      <c r="M9188" t="s">
        <v>6299</v>
      </c>
      <c r="N9188" t="s">
        <v>3357</v>
      </c>
      <c r="O9188" t="s">
        <v>13985</v>
      </c>
      <c r="P9188" t="s">
        <v>10705</v>
      </c>
      <c r="Q9188" t="s">
        <v>10706</v>
      </c>
      <c r="R9188" t="s">
        <v>11774</v>
      </c>
      <c r="S9188" t="s">
        <v>44</v>
      </c>
      <c r="T9188" t="s">
        <v>826</v>
      </c>
      <c r="U9188" t="s">
        <v>827</v>
      </c>
      <c r="V9188" t="s">
        <v>867</v>
      </c>
      <c r="X9188">
        <v>1</v>
      </c>
      <c r="Y9188">
        <v>3900</v>
      </c>
      <c r="Z9188">
        <v>0</v>
      </c>
      <c r="AA9188">
        <v>2300</v>
      </c>
      <c r="AB9188">
        <v>1291200</v>
      </c>
      <c r="AC9188" t="s">
        <v>3553</v>
      </c>
      <c r="AD9188">
        <f>+VLOOKUP(T9188,items!$A$2:$D$1255,4,0)</f>
        <v>0</v>
      </c>
      <c r="AE9188">
        <f>+VLOOKUP(T9188,Tabla1[],5,0)</f>
        <v>0</v>
      </c>
      <c r="AF9188">
        <f t="shared" si="143"/>
        <v>11</v>
      </c>
    </row>
    <row r="9189" spans="1:32" x14ac:dyDescent="0.25">
      <c r="A9189">
        <v>109390</v>
      </c>
      <c r="B9189" t="s">
        <v>15372</v>
      </c>
      <c r="C9189" t="s">
        <v>75</v>
      </c>
      <c r="D9189">
        <v>0</v>
      </c>
      <c r="F9189" t="s">
        <v>13637</v>
      </c>
      <c r="G9189" t="s">
        <v>12871</v>
      </c>
      <c r="H9189" t="s">
        <v>15487</v>
      </c>
      <c r="I9189" t="s">
        <v>15488</v>
      </c>
      <c r="J9189" t="s">
        <v>37</v>
      </c>
      <c r="K9189" t="s">
        <v>37</v>
      </c>
      <c r="L9189" t="s">
        <v>37</v>
      </c>
      <c r="M9189" t="s">
        <v>6299</v>
      </c>
      <c r="N9189" t="s">
        <v>3357</v>
      </c>
      <c r="O9189" t="s">
        <v>13985</v>
      </c>
      <c r="P9189" t="s">
        <v>10705</v>
      </c>
      <c r="Q9189" t="s">
        <v>10706</v>
      </c>
      <c r="R9189" t="s">
        <v>11774</v>
      </c>
      <c r="S9189" t="s">
        <v>44</v>
      </c>
      <c r="T9189" t="s">
        <v>10725</v>
      </c>
      <c r="U9189" t="s">
        <v>10726</v>
      </c>
      <c r="X9189">
        <v>1</v>
      </c>
      <c r="Y9189">
        <v>0</v>
      </c>
      <c r="Z9189">
        <v>0</v>
      </c>
      <c r="AA9189">
        <v>0</v>
      </c>
      <c r="AB9189">
        <v>950000</v>
      </c>
      <c r="AC9189" t="s">
        <v>3553</v>
      </c>
      <c r="AD9189">
        <f>+VLOOKUP(T9189,items!$A$2:$D$1255,4,0)</f>
        <v>0</v>
      </c>
      <c r="AE9189">
        <f>+VLOOKUP(T9189,Tabla1[],5,0)</f>
        <v>0</v>
      </c>
      <c r="AF9189">
        <f t="shared" si="143"/>
        <v>11</v>
      </c>
    </row>
    <row r="9190" spans="1:32" x14ac:dyDescent="0.25">
      <c r="A9190">
        <v>109392</v>
      </c>
      <c r="B9190" t="s">
        <v>15489</v>
      </c>
      <c r="C9190" t="s">
        <v>33</v>
      </c>
      <c r="D9190">
        <v>0</v>
      </c>
      <c r="F9190" t="s">
        <v>13637</v>
      </c>
      <c r="G9190" t="s">
        <v>6298</v>
      </c>
      <c r="H9190" t="s">
        <v>15490</v>
      </c>
      <c r="I9190" t="s">
        <v>37</v>
      </c>
      <c r="J9190" t="s">
        <v>15491</v>
      </c>
      <c r="K9190" t="s">
        <v>15492</v>
      </c>
      <c r="L9190" t="s">
        <v>15493</v>
      </c>
      <c r="M9190" t="s">
        <v>12871</v>
      </c>
      <c r="N9190" t="s">
        <v>12871</v>
      </c>
      <c r="O9190" t="s">
        <v>6299</v>
      </c>
      <c r="P9190" t="s">
        <v>13518</v>
      </c>
      <c r="Q9190" t="s">
        <v>9779</v>
      </c>
      <c r="R9190" t="s">
        <v>127</v>
      </c>
      <c r="S9190" t="s">
        <v>164</v>
      </c>
      <c r="T9190" t="s">
        <v>3666</v>
      </c>
      <c r="U9190" t="s">
        <v>2013</v>
      </c>
      <c r="X9190">
        <v>4.5</v>
      </c>
      <c r="Y9190">
        <v>0</v>
      </c>
      <c r="Z9190">
        <v>0</v>
      </c>
      <c r="AA9190">
        <v>0</v>
      </c>
      <c r="AB9190">
        <v>714825</v>
      </c>
      <c r="AC9190" t="s">
        <v>47</v>
      </c>
      <c r="AD9190">
        <f>+VLOOKUP(T9190,items!$A$2:$D$1255,4,0)</f>
        <v>0</v>
      </c>
      <c r="AE9190">
        <f>+VLOOKUP(T9190,Tabla1[],5,0)</f>
        <v>0</v>
      </c>
      <c r="AF9190">
        <f t="shared" si="143"/>
        <v>10</v>
      </c>
    </row>
    <row r="9191" spans="1:32" x14ac:dyDescent="0.25">
      <c r="A9191">
        <v>109407</v>
      </c>
      <c r="B9191" t="s">
        <v>1461</v>
      </c>
      <c r="C9191" t="s">
        <v>75</v>
      </c>
      <c r="D9191">
        <v>0</v>
      </c>
      <c r="F9191" t="s">
        <v>6298</v>
      </c>
      <c r="G9191" t="s">
        <v>6298</v>
      </c>
      <c r="H9191" t="s">
        <v>15494</v>
      </c>
      <c r="I9191" t="s">
        <v>37</v>
      </c>
      <c r="J9191" t="s">
        <v>15495</v>
      </c>
      <c r="K9191" t="s">
        <v>15496</v>
      </c>
      <c r="L9191" t="s">
        <v>37</v>
      </c>
      <c r="M9191" t="s">
        <v>12871</v>
      </c>
      <c r="N9191" t="s">
        <v>12871</v>
      </c>
      <c r="O9191" t="s">
        <v>3357</v>
      </c>
      <c r="P9191" t="s">
        <v>9779</v>
      </c>
      <c r="Q9191" t="s">
        <v>9779</v>
      </c>
      <c r="R9191" t="s">
        <v>127</v>
      </c>
      <c r="S9191" t="s">
        <v>164</v>
      </c>
      <c r="T9191" t="s">
        <v>6309</v>
      </c>
      <c r="U9191" t="s">
        <v>6310</v>
      </c>
      <c r="X9191">
        <v>16</v>
      </c>
      <c r="Y9191">
        <v>0</v>
      </c>
      <c r="Z9191">
        <v>0</v>
      </c>
      <c r="AA9191">
        <v>0</v>
      </c>
      <c r="AB9191">
        <v>20800</v>
      </c>
      <c r="AC9191" t="s">
        <v>47</v>
      </c>
      <c r="AD9191">
        <f>+VLOOKUP(T9191,items!$A$2:$D$1255,4,0)</f>
        <v>0</v>
      </c>
      <c r="AE9191">
        <f>+VLOOKUP(T9191,Tabla1[],5,0)</f>
        <v>0</v>
      </c>
      <c r="AF9191">
        <f t="shared" si="143"/>
        <v>10</v>
      </c>
    </row>
    <row r="9192" spans="1:32" x14ac:dyDescent="0.25">
      <c r="A9192">
        <v>109407</v>
      </c>
      <c r="B9192" t="s">
        <v>1461</v>
      </c>
      <c r="C9192" t="s">
        <v>75</v>
      </c>
      <c r="D9192">
        <v>0</v>
      </c>
      <c r="F9192" t="s">
        <v>6298</v>
      </c>
      <c r="G9192" t="s">
        <v>6298</v>
      </c>
      <c r="H9192" t="s">
        <v>15494</v>
      </c>
      <c r="I9192" t="s">
        <v>37</v>
      </c>
      <c r="J9192" t="s">
        <v>15495</v>
      </c>
      <c r="K9192" t="s">
        <v>15496</v>
      </c>
      <c r="L9192" t="s">
        <v>37</v>
      </c>
      <c r="M9192" t="s">
        <v>12871</v>
      </c>
      <c r="N9192" t="s">
        <v>12871</v>
      </c>
      <c r="O9192" t="s">
        <v>3357</v>
      </c>
      <c r="P9192" t="s">
        <v>9779</v>
      </c>
      <c r="Q9192" t="s">
        <v>9779</v>
      </c>
      <c r="R9192" t="s">
        <v>127</v>
      </c>
      <c r="S9192" t="s">
        <v>164</v>
      </c>
      <c r="T9192" t="s">
        <v>1290</v>
      </c>
      <c r="U9192" t="s">
        <v>1291</v>
      </c>
      <c r="X9192">
        <v>8</v>
      </c>
      <c r="Y9192">
        <v>0</v>
      </c>
      <c r="Z9192">
        <v>0</v>
      </c>
      <c r="AA9192">
        <v>0</v>
      </c>
      <c r="AB9192">
        <v>511200</v>
      </c>
      <c r="AC9192" t="s">
        <v>47</v>
      </c>
      <c r="AD9192">
        <f>+VLOOKUP(T9192,items!$A$2:$D$1255,4,0)</f>
        <v>0</v>
      </c>
      <c r="AE9192">
        <f>+VLOOKUP(T9192,Tabla1[],5,0)</f>
        <v>0</v>
      </c>
      <c r="AF9192">
        <f t="shared" si="143"/>
        <v>10</v>
      </c>
    </row>
    <row r="9193" spans="1:32" x14ac:dyDescent="0.25">
      <c r="A9193">
        <v>109407</v>
      </c>
      <c r="B9193" t="s">
        <v>1461</v>
      </c>
      <c r="C9193" t="s">
        <v>75</v>
      </c>
      <c r="D9193">
        <v>0</v>
      </c>
      <c r="F9193" t="s">
        <v>6298</v>
      </c>
      <c r="G9193" t="s">
        <v>6298</v>
      </c>
      <c r="H9193" t="s">
        <v>15494</v>
      </c>
      <c r="I9193" t="s">
        <v>37</v>
      </c>
      <c r="J9193" t="s">
        <v>15495</v>
      </c>
      <c r="K9193" t="s">
        <v>15496</v>
      </c>
      <c r="L9193" t="s">
        <v>37</v>
      </c>
      <c r="M9193" t="s">
        <v>12871</v>
      </c>
      <c r="N9193" t="s">
        <v>12871</v>
      </c>
      <c r="O9193" t="s">
        <v>3357</v>
      </c>
      <c r="P9193" t="s">
        <v>9779</v>
      </c>
      <c r="Q9193" t="s">
        <v>9779</v>
      </c>
      <c r="R9193" t="s">
        <v>127</v>
      </c>
      <c r="S9193" t="s">
        <v>164</v>
      </c>
      <c r="T9193" t="s">
        <v>1126</v>
      </c>
      <c r="U9193" t="s">
        <v>1127</v>
      </c>
      <c r="X9193">
        <v>1</v>
      </c>
      <c r="Y9193">
        <v>0</v>
      </c>
      <c r="Z9193">
        <v>0</v>
      </c>
      <c r="AA9193">
        <v>0</v>
      </c>
      <c r="AB9193">
        <v>50420</v>
      </c>
      <c r="AC9193" t="s">
        <v>47</v>
      </c>
      <c r="AD9193">
        <f>+VLOOKUP(T9193,items!$A$2:$D$1255,4,0)</f>
        <v>0</v>
      </c>
      <c r="AE9193">
        <f>+VLOOKUP(T9193,Tabla1[],5,0)</f>
        <v>0</v>
      </c>
      <c r="AF9193">
        <f t="shared" si="143"/>
        <v>10</v>
      </c>
    </row>
    <row r="9194" spans="1:32" x14ac:dyDescent="0.25">
      <c r="A9194">
        <v>109407</v>
      </c>
      <c r="B9194" t="s">
        <v>1461</v>
      </c>
      <c r="C9194" t="s">
        <v>75</v>
      </c>
      <c r="D9194">
        <v>0</v>
      </c>
      <c r="F9194" t="s">
        <v>6298</v>
      </c>
      <c r="G9194" t="s">
        <v>6298</v>
      </c>
      <c r="H9194" t="s">
        <v>15494</v>
      </c>
      <c r="I9194" t="s">
        <v>37</v>
      </c>
      <c r="J9194" t="s">
        <v>15495</v>
      </c>
      <c r="K9194" t="s">
        <v>15496</v>
      </c>
      <c r="L9194" t="s">
        <v>37</v>
      </c>
      <c r="M9194" t="s">
        <v>12871</v>
      </c>
      <c r="N9194" t="s">
        <v>12871</v>
      </c>
      <c r="O9194" t="s">
        <v>3357</v>
      </c>
      <c r="P9194" t="s">
        <v>9779</v>
      </c>
      <c r="Q9194" t="s">
        <v>9779</v>
      </c>
      <c r="R9194" t="s">
        <v>127</v>
      </c>
      <c r="S9194" t="s">
        <v>164</v>
      </c>
      <c r="T9194" t="s">
        <v>6311</v>
      </c>
      <c r="U9194" t="s">
        <v>6312</v>
      </c>
      <c r="X9194">
        <v>16</v>
      </c>
      <c r="Y9194">
        <v>0</v>
      </c>
      <c r="Z9194">
        <v>0</v>
      </c>
      <c r="AA9194">
        <v>0</v>
      </c>
      <c r="AB9194">
        <v>6400</v>
      </c>
      <c r="AC9194" t="s">
        <v>47</v>
      </c>
      <c r="AD9194">
        <f>+VLOOKUP(T9194,items!$A$2:$D$1255,4,0)</f>
        <v>0</v>
      </c>
      <c r="AE9194">
        <f>+VLOOKUP(T9194,Tabla1[],5,0)</f>
        <v>0</v>
      </c>
      <c r="AF9194">
        <f t="shared" si="143"/>
        <v>10</v>
      </c>
    </row>
    <row r="9195" spans="1:32" x14ac:dyDescent="0.25">
      <c r="A9195">
        <v>109412</v>
      </c>
      <c r="B9195" t="s">
        <v>1461</v>
      </c>
      <c r="C9195" t="s">
        <v>75</v>
      </c>
      <c r="D9195">
        <v>0</v>
      </c>
      <c r="F9195" t="s">
        <v>6298</v>
      </c>
      <c r="G9195" t="s">
        <v>6298</v>
      </c>
      <c r="H9195" t="s">
        <v>15497</v>
      </c>
      <c r="I9195" t="s">
        <v>37</v>
      </c>
      <c r="J9195" t="s">
        <v>15498</v>
      </c>
      <c r="K9195" t="s">
        <v>15499</v>
      </c>
      <c r="L9195" t="s">
        <v>37</v>
      </c>
      <c r="M9195" t="s">
        <v>12871</v>
      </c>
      <c r="N9195" t="s">
        <v>12871</v>
      </c>
      <c r="O9195" t="s">
        <v>3357</v>
      </c>
      <c r="P9195" t="s">
        <v>9779</v>
      </c>
      <c r="Q9195" t="s">
        <v>9779</v>
      </c>
      <c r="R9195" t="s">
        <v>127</v>
      </c>
      <c r="S9195" t="s">
        <v>164</v>
      </c>
      <c r="T9195" t="s">
        <v>4896</v>
      </c>
      <c r="U9195" t="s">
        <v>4897</v>
      </c>
      <c r="X9195">
        <v>1</v>
      </c>
      <c r="Y9195">
        <v>0</v>
      </c>
      <c r="Z9195">
        <v>0</v>
      </c>
      <c r="AA9195">
        <v>0</v>
      </c>
      <c r="AB9195">
        <v>63025</v>
      </c>
      <c r="AC9195" t="s">
        <v>47</v>
      </c>
      <c r="AD9195">
        <f>+VLOOKUP(T9195,items!$A$2:$D$1255,4,0)</f>
        <v>0</v>
      </c>
      <c r="AE9195">
        <f>+VLOOKUP(T9195,Tabla1[],5,0)</f>
        <v>0</v>
      </c>
      <c r="AF9195">
        <f t="shared" si="143"/>
        <v>10</v>
      </c>
    </row>
    <row r="9196" spans="1:32" x14ac:dyDescent="0.25">
      <c r="A9196">
        <v>109431</v>
      </c>
      <c r="B9196" t="s">
        <v>3119</v>
      </c>
      <c r="C9196" t="s">
        <v>75</v>
      </c>
      <c r="D9196">
        <v>0</v>
      </c>
      <c r="F9196" t="s">
        <v>6298</v>
      </c>
      <c r="G9196" t="s">
        <v>277</v>
      </c>
      <c r="H9196" t="s">
        <v>37</v>
      </c>
      <c r="I9196" t="s">
        <v>37</v>
      </c>
      <c r="J9196" t="s">
        <v>37</v>
      </c>
      <c r="K9196" t="s">
        <v>37</v>
      </c>
      <c r="L9196" t="s">
        <v>37</v>
      </c>
      <c r="M9196" t="s">
        <v>278</v>
      </c>
      <c r="N9196" t="s">
        <v>278</v>
      </c>
      <c r="O9196" t="s">
        <v>10706</v>
      </c>
      <c r="P9196" t="s">
        <v>13019</v>
      </c>
      <c r="Q9196" t="s">
        <v>176</v>
      </c>
      <c r="R9196" t="s">
        <v>12873</v>
      </c>
      <c r="S9196" t="s">
        <v>64</v>
      </c>
      <c r="T9196" t="s">
        <v>5950</v>
      </c>
      <c r="U9196" t="s">
        <v>5951</v>
      </c>
      <c r="X9196">
        <v>1</v>
      </c>
      <c r="Y9196">
        <v>1700</v>
      </c>
      <c r="Z9196">
        <v>0</v>
      </c>
      <c r="AA9196">
        <v>9000</v>
      </c>
      <c r="AB9196">
        <v>7726286</v>
      </c>
      <c r="AC9196" t="s">
        <v>285</v>
      </c>
      <c r="AD9196">
        <f>+VLOOKUP(T9196,items!$A$2:$D$1255,4,0)</f>
        <v>0</v>
      </c>
      <c r="AE9196">
        <f>+VLOOKUP(T9196,Tabla1[],5,0)</f>
        <v>0</v>
      </c>
      <c r="AF9196">
        <f t="shared" si="143"/>
        <v>11</v>
      </c>
    </row>
    <row r="9197" spans="1:32" x14ac:dyDescent="0.25">
      <c r="A9197">
        <v>109431</v>
      </c>
      <c r="B9197" t="s">
        <v>3119</v>
      </c>
      <c r="C9197" t="s">
        <v>75</v>
      </c>
      <c r="D9197">
        <v>0</v>
      </c>
      <c r="F9197" t="s">
        <v>6298</v>
      </c>
      <c r="G9197" t="s">
        <v>277</v>
      </c>
      <c r="H9197" t="s">
        <v>37</v>
      </c>
      <c r="I9197" t="s">
        <v>37</v>
      </c>
      <c r="J9197" t="s">
        <v>37</v>
      </c>
      <c r="K9197" t="s">
        <v>37</v>
      </c>
      <c r="L9197" t="s">
        <v>37</v>
      </c>
      <c r="M9197" t="s">
        <v>278</v>
      </c>
      <c r="N9197" t="s">
        <v>278</v>
      </c>
      <c r="O9197" t="s">
        <v>10706</v>
      </c>
      <c r="P9197" t="s">
        <v>13019</v>
      </c>
      <c r="Q9197" t="s">
        <v>176</v>
      </c>
      <c r="R9197" t="s">
        <v>12873</v>
      </c>
      <c r="S9197" t="s">
        <v>64</v>
      </c>
      <c r="T9197" t="s">
        <v>94</v>
      </c>
      <c r="U9197" t="s">
        <v>12261</v>
      </c>
      <c r="X9197">
        <v>1</v>
      </c>
      <c r="Y9197">
        <v>0</v>
      </c>
      <c r="Z9197">
        <v>0</v>
      </c>
      <c r="AA9197">
        <v>0</v>
      </c>
      <c r="AB9197">
        <v>1310128</v>
      </c>
      <c r="AC9197" t="s">
        <v>285</v>
      </c>
      <c r="AD9197" t="e">
        <f>+VLOOKUP(T9197,items!$A$2:$D$1255,4,0)</f>
        <v>#N/A</v>
      </c>
      <c r="AE9197" t="e">
        <f>+VLOOKUP(T9197,Tabla1[],5,0)</f>
        <v>#N/A</v>
      </c>
      <c r="AF9197">
        <f t="shared" si="143"/>
        <v>11</v>
      </c>
    </row>
    <row r="9198" spans="1:32" x14ac:dyDescent="0.25">
      <c r="A9198">
        <v>109431</v>
      </c>
      <c r="B9198" t="s">
        <v>3119</v>
      </c>
      <c r="C9198" t="s">
        <v>75</v>
      </c>
      <c r="D9198">
        <v>0</v>
      </c>
      <c r="F9198" t="s">
        <v>6298</v>
      </c>
      <c r="G9198" t="s">
        <v>277</v>
      </c>
      <c r="H9198" t="s">
        <v>37</v>
      </c>
      <c r="I9198" t="s">
        <v>37</v>
      </c>
      <c r="J9198" t="s">
        <v>37</v>
      </c>
      <c r="K9198" t="s">
        <v>37</v>
      </c>
      <c r="L9198" t="s">
        <v>37</v>
      </c>
      <c r="M9198" t="s">
        <v>278</v>
      </c>
      <c r="N9198" t="s">
        <v>278</v>
      </c>
      <c r="O9198" t="s">
        <v>10706</v>
      </c>
      <c r="P9198" t="s">
        <v>13019</v>
      </c>
      <c r="Q9198" t="s">
        <v>176</v>
      </c>
      <c r="R9198" t="s">
        <v>12873</v>
      </c>
      <c r="S9198" t="s">
        <v>64</v>
      </c>
      <c r="T9198" t="s">
        <v>331</v>
      </c>
      <c r="U9198" t="s">
        <v>12761</v>
      </c>
      <c r="X9198">
        <v>5</v>
      </c>
      <c r="Y9198">
        <v>0</v>
      </c>
      <c r="Z9198">
        <v>0</v>
      </c>
      <c r="AA9198">
        <v>0</v>
      </c>
      <c r="AB9198">
        <v>1950000</v>
      </c>
      <c r="AC9198" t="s">
        <v>285</v>
      </c>
      <c r="AD9198" t="e">
        <f>+VLOOKUP(T9198,items!$A$2:$D$1255,4,0)</f>
        <v>#N/A</v>
      </c>
      <c r="AE9198" t="e">
        <f>+VLOOKUP(T9198,Tabla1[],5,0)</f>
        <v>#N/A</v>
      </c>
      <c r="AF9198">
        <f t="shared" si="143"/>
        <v>11</v>
      </c>
    </row>
    <row r="9199" spans="1:32" x14ac:dyDescent="0.25">
      <c r="A9199">
        <v>109431</v>
      </c>
      <c r="B9199" t="s">
        <v>3119</v>
      </c>
      <c r="C9199" t="s">
        <v>75</v>
      </c>
      <c r="D9199">
        <v>0</v>
      </c>
      <c r="F9199" t="s">
        <v>6298</v>
      </c>
      <c r="G9199" t="s">
        <v>277</v>
      </c>
      <c r="H9199" t="s">
        <v>37</v>
      </c>
      <c r="I9199" t="s">
        <v>37</v>
      </c>
      <c r="J9199" t="s">
        <v>37</v>
      </c>
      <c r="K9199" t="s">
        <v>37</v>
      </c>
      <c r="L9199" t="s">
        <v>37</v>
      </c>
      <c r="M9199" t="s">
        <v>278</v>
      </c>
      <c r="N9199" t="s">
        <v>278</v>
      </c>
      <c r="O9199" t="s">
        <v>10706</v>
      </c>
      <c r="P9199" t="s">
        <v>13019</v>
      </c>
      <c r="Q9199" t="s">
        <v>176</v>
      </c>
      <c r="R9199" t="s">
        <v>12873</v>
      </c>
      <c r="S9199" t="s">
        <v>64</v>
      </c>
      <c r="T9199" t="s">
        <v>392</v>
      </c>
      <c r="U9199" t="s">
        <v>393</v>
      </c>
      <c r="X9199">
        <v>1</v>
      </c>
      <c r="Y9199">
        <v>0</v>
      </c>
      <c r="Z9199">
        <v>0</v>
      </c>
      <c r="AA9199">
        <v>0</v>
      </c>
      <c r="AB9199">
        <v>765817</v>
      </c>
      <c r="AC9199" t="s">
        <v>285</v>
      </c>
      <c r="AD9199" t="e">
        <f>+VLOOKUP(T9199,items!$A$2:$D$1255,4,0)</f>
        <v>#N/A</v>
      </c>
      <c r="AE9199" t="e">
        <f>+VLOOKUP(T9199,Tabla1[],5,0)</f>
        <v>#N/A</v>
      </c>
      <c r="AF9199">
        <f t="shared" si="143"/>
        <v>11</v>
      </c>
    </row>
    <row r="9200" spans="1:32" x14ac:dyDescent="0.25">
      <c r="A9200">
        <v>109433</v>
      </c>
      <c r="B9200" t="s">
        <v>15500</v>
      </c>
      <c r="C9200" t="s">
        <v>33</v>
      </c>
      <c r="D9200">
        <v>0</v>
      </c>
      <c r="F9200" t="s">
        <v>6298</v>
      </c>
      <c r="G9200" t="s">
        <v>12871</v>
      </c>
      <c r="H9200" t="s">
        <v>15501</v>
      </c>
      <c r="I9200" t="s">
        <v>37</v>
      </c>
      <c r="J9200" t="s">
        <v>37</v>
      </c>
      <c r="K9200" t="s">
        <v>37</v>
      </c>
      <c r="L9200" t="s">
        <v>37</v>
      </c>
      <c r="M9200" t="s">
        <v>6299</v>
      </c>
      <c r="N9200" t="s">
        <v>6299</v>
      </c>
      <c r="O9200" t="s">
        <v>280</v>
      </c>
      <c r="P9200" t="s">
        <v>281</v>
      </c>
      <c r="Q9200" t="s">
        <v>13477</v>
      </c>
      <c r="R9200" t="s">
        <v>177</v>
      </c>
      <c r="S9200" t="s">
        <v>128</v>
      </c>
      <c r="T9200" t="s">
        <v>932</v>
      </c>
      <c r="U9200" t="s">
        <v>933</v>
      </c>
      <c r="V9200" t="s">
        <v>884</v>
      </c>
      <c r="X9200">
        <v>2</v>
      </c>
      <c r="Y9200">
        <v>0</v>
      </c>
      <c r="Z9200">
        <v>0</v>
      </c>
      <c r="AA9200">
        <v>0</v>
      </c>
      <c r="AB9200">
        <v>2714536</v>
      </c>
      <c r="AC9200" t="s">
        <v>178</v>
      </c>
      <c r="AD9200" t="str">
        <f>+VLOOKUP(T9200,items!$A$2:$D$1255,4,0)</f>
        <v>MUEBLES</v>
      </c>
      <c r="AE9200">
        <f>+VLOOKUP(T9200,Tabla1[],5,0)</f>
        <v>0</v>
      </c>
      <c r="AF9200">
        <f t="shared" si="143"/>
        <v>11</v>
      </c>
    </row>
    <row r="9201" spans="1:32" x14ac:dyDescent="0.25">
      <c r="A9201">
        <v>109433</v>
      </c>
      <c r="B9201" t="s">
        <v>15500</v>
      </c>
      <c r="C9201" t="s">
        <v>33</v>
      </c>
      <c r="D9201">
        <v>0</v>
      </c>
      <c r="F9201" t="s">
        <v>6298</v>
      </c>
      <c r="G9201" t="s">
        <v>12871</v>
      </c>
      <c r="H9201" t="s">
        <v>15501</v>
      </c>
      <c r="I9201" t="s">
        <v>37</v>
      </c>
      <c r="J9201" t="s">
        <v>37</v>
      </c>
      <c r="K9201" t="s">
        <v>37</v>
      </c>
      <c r="L9201" t="s">
        <v>37</v>
      </c>
      <c r="M9201" t="s">
        <v>6299</v>
      </c>
      <c r="N9201" t="s">
        <v>6299</v>
      </c>
      <c r="O9201" t="s">
        <v>280</v>
      </c>
      <c r="P9201" t="s">
        <v>281</v>
      </c>
      <c r="Q9201" t="s">
        <v>13477</v>
      </c>
      <c r="R9201" t="s">
        <v>177</v>
      </c>
      <c r="S9201" t="s">
        <v>128</v>
      </c>
      <c r="T9201" t="s">
        <v>209</v>
      </c>
      <c r="U9201" t="s">
        <v>210</v>
      </c>
      <c r="W9201" t="s">
        <v>211</v>
      </c>
      <c r="X9201">
        <v>2</v>
      </c>
      <c r="Y9201">
        <v>0</v>
      </c>
      <c r="Z9201">
        <v>0</v>
      </c>
      <c r="AA9201">
        <v>0</v>
      </c>
      <c r="AB9201">
        <v>578894</v>
      </c>
      <c r="AC9201" t="s">
        <v>178</v>
      </c>
      <c r="AD9201">
        <f>+VLOOKUP(T9201,items!$A$2:$D$1255,4,0)</f>
        <v>0</v>
      </c>
      <c r="AE9201">
        <f>+VLOOKUP(T9201,Tabla1[],5,0)</f>
        <v>0</v>
      </c>
      <c r="AF9201">
        <f t="shared" si="143"/>
        <v>11</v>
      </c>
    </row>
    <row r="9202" spans="1:32" x14ac:dyDescent="0.25">
      <c r="A9202">
        <v>109436</v>
      </c>
      <c r="B9202" t="s">
        <v>15502</v>
      </c>
      <c r="C9202" t="s">
        <v>1065</v>
      </c>
      <c r="D9202">
        <v>0</v>
      </c>
      <c r="F9202" t="s">
        <v>6298</v>
      </c>
      <c r="G9202" t="s">
        <v>12980</v>
      </c>
      <c r="H9202" t="s">
        <v>15503</v>
      </c>
      <c r="I9202" t="s">
        <v>37</v>
      </c>
      <c r="J9202" t="s">
        <v>37</v>
      </c>
      <c r="K9202" t="s">
        <v>37</v>
      </c>
      <c r="L9202" t="s">
        <v>37</v>
      </c>
      <c r="M9202" t="s">
        <v>277</v>
      </c>
      <c r="N9202" t="s">
        <v>277</v>
      </c>
      <c r="O9202" t="s">
        <v>11432</v>
      </c>
      <c r="P9202" t="s">
        <v>10705</v>
      </c>
      <c r="Q9202" t="s">
        <v>10705</v>
      </c>
      <c r="R9202" t="s">
        <v>177</v>
      </c>
      <c r="S9202" t="s">
        <v>128</v>
      </c>
      <c r="T9202" t="s">
        <v>229</v>
      </c>
      <c r="U9202" t="s">
        <v>230</v>
      </c>
      <c r="V9202" t="s">
        <v>1802</v>
      </c>
      <c r="X9202">
        <v>8</v>
      </c>
      <c r="Y9202">
        <v>0</v>
      </c>
      <c r="Z9202">
        <v>0</v>
      </c>
      <c r="AA9202">
        <v>0</v>
      </c>
      <c r="AB9202">
        <v>2280528</v>
      </c>
      <c r="AC9202" t="s">
        <v>178</v>
      </c>
      <c r="AD9202">
        <f>+VLOOKUP(T9202,items!$A$2:$D$1255,4,0)</f>
        <v>0</v>
      </c>
      <c r="AE9202">
        <f>+VLOOKUP(T9202,Tabla1[],5,0)</f>
        <v>0</v>
      </c>
      <c r="AF9202">
        <f t="shared" si="143"/>
        <v>11</v>
      </c>
    </row>
    <row r="9203" spans="1:32" x14ac:dyDescent="0.25">
      <c r="A9203">
        <v>109436</v>
      </c>
      <c r="B9203" t="s">
        <v>15502</v>
      </c>
      <c r="C9203" t="s">
        <v>1065</v>
      </c>
      <c r="D9203">
        <v>0</v>
      </c>
      <c r="F9203" t="s">
        <v>6298</v>
      </c>
      <c r="G9203" t="s">
        <v>12980</v>
      </c>
      <c r="H9203" t="s">
        <v>15503</v>
      </c>
      <c r="I9203" t="s">
        <v>37</v>
      </c>
      <c r="J9203" t="s">
        <v>37</v>
      </c>
      <c r="K9203" t="s">
        <v>37</v>
      </c>
      <c r="L9203" t="s">
        <v>37</v>
      </c>
      <c r="M9203" t="s">
        <v>277</v>
      </c>
      <c r="N9203" t="s">
        <v>277</v>
      </c>
      <c r="O9203" t="s">
        <v>11432</v>
      </c>
      <c r="P9203" t="s">
        <v>10705</v>
      </c>
      <c r="Q9203" t="s">
        <v>10705</v>
      </c>
      <c r="R9203" t="s">
        <v>177</v>
      </c>
      <c r="S9203" t="s">
        <v>128</v>
      </c>
      <c r="T9203" t="s">
        <v>314</v>
      </c>
      <c r="U9203" t="s">
        <v>315</v>
      </c>
      <c r="X9203">
        <v>1</v>
      </c>
      <c r="Y9203">
        <v>0</v>
      </c>
      <c r="Z9203">
        <v>0</v>
      </c>
      <c r="AA9203">
        <v>0</v>
      </c>
      <c r="AB9203">
        <v>400000</v>
      </c>
      <c r="AC9203" t="s">
        <v>178</v>
      </c>
      <c r="AD9203">
        <f>+VLOOKUP(T9203,items!$A$2:$D$1255,4,0)</f>
        <v>0</v>
      </c>
      <c r="AE9203">
        <f>+VLOOKUP(T9203,Tabla1[],5,0)</f>
        <v>0</v>
      </c>
      <c r="AF9203">
        <f t="shared" si="143"/>
        <v>11</v>
      </c>
    </row>
    <row r="9204" spans="1:32" x14ac:dyDescent="0.25">
      <c r="A9204">
        <v>109447</v>
      </c>
      <c r="B9204" t="s">
        <v>1502</v>
      </c>
      <c r="C9204" t="s">
        <v>75</v>
      </c>
      <c r="D9204">
        <v>0</v>
      </c>
      <c r="F9204" t="s">
        <v>6298</v>
      </c>
      <c r="G9204" t="s">
        <v>12871</v>
      </c>
      <c r="H9204" t="s">
        <v>15504</v>
      </c>
      <c r="I9204" t="s">
        <v>37</v>
      </c>
      <c r="J9204" t="s">
        <v>15505</v>
      </c>
      <c r="K9204" t="s">
        <v>15506</v>
      </c>
      <c r="L9204" t="s">
        <v>37</v>
      </c>
      <c r="M9204" t="s">
        <v>6299</v>
      </c>
      <c r="N9204" t="s">
        <v>6299</v>
      </c>
      <c r="O9204" t="s">
        <v>13518</v>
      </c>
      <c r="P9204" t="s">
        <v>12980</v>
      </c>
      <c r="Q9204" t="s">
        <v>12980</v>
      </c>
      <c r="R9204" t="s">
        <v>127</v>
      </c>
      <c r="S9204" t="s">
        <v>164</v>
      </c>
      <c r="T9204" t="s">
        <v>2989</v>
      </c>
      <c r="U9204" t="s">
        <v>688</v>
      </c>
      <c r="X9204">
        <v>26</v>
      </c>
      <c r="Y9204">
        <v>0</v>
      </c>
      <c r="Z9204">
        <v>0</v>
      </c>
      <c r="AA9204">
        <v>0</v>
      </c>
      <c r="AB9204">
        <v>1367600</v>
      </c>
      <c r="AC9204" t="s">
        <v>47</v>
      </c>
      <c r="AD9204">
        <f>+VLOOKUP(T9204,items!$A$2:$D$1255,4,0)</f>
        <v>0</v>
      </c>
      <c r="AE9204">
        <f>+VLOOKUP(T9204,Tabla1[],5,0)</f>
        <v>0</v>
      </c>
      <c r="AF9204">
        <f t="shared" si="143"/>
        <v>10</v>
      </c>
    </row>
    <row r="9205" spans="1:32" x14ac:dyDescent="0.25">
      <c r="A9205">
        <v>109453</v>
      </c>
      <c r="B9205" t="s">
        <v>15507</v>
      </c>
      <c r="C9205" t="s">
        <v>33</v>
      </c>
      <c r="D9205">
        <v>0</v>
      </c>
      <c r="F9205" t="s">
        <v>6298</v>
      </c>
      <c r="G9205" t="s">
        <v>6299</v>
      </c>
      <c r="H9205" t="s">
        <v>15508</v>
      </c>
      <c r="I9205" t="s">
        <v>37</v>
      </c>
      <c r="J9205" t="s">
        <v>37</v>
      </c>
      <c r="K9205" t="s">
        <v>37</v>
      </c>
      <c r="L9205" t="s">
        <v>37</v>
      </c>
      <c r="M9205" t="s">
        <v>3357</v>
      </c>
      <c r="N9205" t="s">
        <v>3357</v>
      </c>
      <c r="O9205" t="s">
        <v>10707</v>
      </c>
      <c r="P9205" t="s">
        <v>13477</v>
      </c>
      <c r="Q9205" t="s">
        <v>14074</v>
      </c>
      <c r="R9205" t="s">
        <v>177</v>
      </c>
      <c r="S9205" t="s">
        <v>44</v>
      </c>
      <c r="T9205" t="s">
        <v>11142</v>
      </c>
      <c r="U9205" t="s">
        <v>11143</v>
      </c>
      <c r="V9205" t="s">
        <v>1349</v>
      </c>
      <c r="X9205">
        <v>1</v>
      </c>
      <c r="Y9205">
        <v>0</v>
      </c>
      <c r="Z9205">
        <v>0</v>
      </c>
      <c r="AA9205">
        <v>0</v>
      </c>
      <c r="AB9205">
        <v>7782943</v>
      </c>
      <c r="AC9205" t="s">
        <v>178</v>
      </c>
      <c r="AD9205">
        <f>+VLOOKUP(T9205,items!$A$2:$D$1255,4,0)</f>
        <v>0</v>
      </c>
      <c r="AE9205">
        <f>+VLOOKUP(T9205,Tabla1[],5,0)</f>
        <v>0</v>
      </c>
      <c r="AF9205">
        <f t="shared" si="143"/>
        <v>11</v>
      </c>
    </row>
    <row r="9206" spans="1:32" x14ac:dyDescent="0.25">
      <c r="A9206">
        <v>109453</v>
      </c>
      <c r="B9206" t="s">
        <v>15507</v>
      </c>
      <c r="C9206" t="s">
        <v>33</v>
      </c>
      <c r="D9206">
        <v>0</v>
      </c>
      <c r="F9206" t="s">
        <v>6298</v>
      </c>
      <c r="G9206" t="s">
        <v>6299</v>
      </c>
      <c r="H9206" t="s">
        <v>15508</v>
      </c>
      <c r="I9206" t="s">
        <v>37</v>
      </c>
      <c r="J9206" t="s">
        <v>37</v>
      </c>
      <c r="K9206" t="s">
        <v>37</v>
      </c>
      <c r="L9206" t="s">
        <v>37</v>
      </c>
      <c r="M9206" t="s">
        <v>3357</v>
      </c>
      <c r="N9206" t="s">
        <v>3357</v>
      </c>
      <c r="O9206" t="s">
        <v>10707</v>
      </c>
      <c r="P9206" t="s">
        <v>13477</v>
      </c>
      <c r="Q9206" t="s">
        <v>14074</v>
      </c>
      <c r="R9206" t="s">
        <v>177</v>
      </c>
      <c r="S9206" t="s">
        <v>44</v>
      </c>
      <c r="T9206" t="s">
        <v>1915</v>
      </c>
      <c r="U9206" t="s">
        <v>1916</v>
      </c>
      <c r="V9206" t="s">
        <v>313</v>
      </c>
      <c r="X9206">
        <v>4</v>
      </c>
      <c r="Y9206">
        <v>0</v>
      </c>
      <c r="Z9206">
        <v>0</v>
      </c>
      <c r="AA9206">
        <v>0</v>
      </c>
      <c r="AB9206">
        <v>2288152</v>
      </c>
      <c r="AC9206" t="s">
        <v>178</v>
      </c>
      <c r="AD9206" t="str">
        <f>+VLOOKUP(T9206,items!$A$2:$D$1255,4,0)</f>
        <v>MUEBLES</v>
      </c>
      <c r="AE9206">
        <f>+VLOOKUP(T9206,Tabla1[],5,0)</f>
        <v>0</v>
      </c>
      <c r="AF9206">
        <f t="shared" si="143"/>
        <v>11</v>
      </c>
    </row>
    <row r="9207" spans="1:32" x14ac:dyDescent="0.25">
      <c r="A9207">
        <v>109453</v>
      </c>
      <c r="B9207" t="s">
        <v>15507</v>
      </c>
      <c r="C9207" t="s">
        <v>33</v>
      </c>
      <c r="D9207">
        <v>0</v>
      </c>
      <c r="F9207" t="s">
        <v>6298</v>
      </c>
      <c r="G9207" t="s">
        <v>6299</v>
      </c>
      <c r="H9207" t="s">
        <v>15508</v>
      </c>
      <c r="I9207" t="s">
        <v>37</v>
      </c>
      <c r="J9207" t="s">
        <v>37</v>
      </c>
      <c r="K9207" t="s">
        <v>37</v>
      </c>
      <c r="L9207" t="s">
        <v>37</v>
      </c>
      <c r="M9207" t="s">
        <v>3357</v>
      </c>
      <c r="N9207" t="s">
        <v>3357</v>
      </c>
      <c r="O9207" t="s">
        <v>10707</v>
      </c>
      <c r="P9207" t="s">
        <v>13477</v>
      </c>
      <c r="Q9207" t="s">
        <v>14074</v>
      </c>
      <c r="R9207" t="s">
        <v>177</v>
      </c>
      <c r="S9207" t="s">
        <v>44</v>
      </c>
      <c r="T9207" t="s">
        <v>4171</v>
      </c>
      <c r="U9207" t="s">
        <v>4172</v>
      </c>
      <c r="W9207" t="s">
        <v>111</v>
      </c>
      <c r="X9207">
        <v>1</v>
      </c>
      <c r="Y9207">
        <v>0</v>
      </c>
      <c r="Z9207">
        <v>0</v>
      </c>
      <c r="AA9207">
        <v>0</v>
      </c>
      <c r="AB9207">
        <v>2740362</v>
      </c>
      <c r="AC9207" t="s">
        <v>178</v>
      </c>
      <c r="AD9207" t="str">
        <f>+VLOOKUP(T9207,items!$A$2:$D$1255,4,0)</f>
        <v>MUEBLES</v>
      </c>
      <c r="AE9207">
        <f>+VLOOKUP(T9207,Tabla1[],5,0)</f>
        <v>0</v>
      </c>
      <c r="AF9207">
        <f t="shared" si="143"/>
        <v>11</v>
      </c>
    </row>
    <row r="9208" spans="1:32" x14ac:dyDescent="0.25">
      <c r="A9208">
        <v>109453</v>
      </c>
      <c r="B9208" t="s">
        <v>15507</v>
      </c>
      <c r="C9208" t="s">
        <v>33</v>
      </c>
      <c r="D9208">
        <v>0</v>
      </c>
      <c r="F9208" t="s">
        <v>6298</v>
      </c>
      <c r="G9208" t="s">
        <v>6299</v>
      </c>
      <c r="H9208" t="s">
        <v>15508</v>
      </c>
      <c r="I9208" t="s">
        <v>37</v>
      </c>
      <c r="J9208" t="s">
        <v>37</v>
      </c>
      <c r="K9208" t="s">
        <v>37</v>
      </c>
      <c r="L9208" t="s">
        <v>37</v>
      </c>
      <c r="M9208" t="s">
        <v>3357</v>
      </c>
      <c r="N9208" t="s">
        <v>3357</v>
      </c>
      <c r="O9208" t="s">
        <v>10707</v>
      </c>
      <c r="P9208" t="s">
        <v>13477</v>
      </c>
      <c r="Q9208" t="s">
        <v>14074</v>
      </c>
      <c r="R9208" t="s">
        <v>177</v>
      </c>
      <c r="S9208" t="s">
        <v>44</v>
      </c>
      <c r="T9208" t="s">
        <v>2786</v>
      </c>
      <c r="U9208" t="s">
        <v>2787</v>
      </c>
      <c r="W9208" t="s">
        <v>117</v>
      </c>
      <c r="X9208">
        <v>1</v>
      </c>
      <c r="Y9208">
        <v>0</v>
      </c>
      <c r="Z9208">
        <v>0</v>
      </c>
      <c r="AA9208">
        <v>0</v>
      </c>
      <c r="AB9208">
        <v>1887857</v>
      </c>
      <c r="AC9208" t="s">
        <v>178</v>
      </c>
      <c r="AD9208" t="str">
        <f>+VLOOKUP(T9208,items!$A$2:$D$1255,4,0)</f>
        <v>MUEBLES</v>
      </c>
      <c r="AE9208">
        <f>+VLOOKUP(T9208,Tabla1[],5,0)</f>
        <v>0</v>
      </c>
      <c r="AF9208">
        <f t="shared" si="143"/>
        <v>11</v>
      </c>
    </row>
    <row r="9209" spans="1:32" x14ac:dyDescent="0.25">
      <c r="A9209">
        <v>109456</v>
      </c>
      <c r="B9209" t="s">
        <v>3837</v>
      </c>
      <c r="C9209" t="s">
        <v>75</v>
      </c>
      <c r="D9209">
        <v>0</v>
      </c>
      <c r="F9209" t="s">
        <v>6298</v>
      </c>
      <c r="G9209" t="s">
        <v>13518</v>
      </c>
      <c r="H9209" t="s">
        <v>15509</v>
      </c>
      <c r="I9209" t="s">
        <v>37</v>
      </c>
      <c r="J9209" t="s">
        <v>37</v>
      </c>
      <c r="K9209" t="s">
        <v>37</v>
      </c>
      <c r="L9209" t="s">
        <v>37</v>
      </c>
      <c r="M9209" t="s">
        <v>9779</v>
      </c>
      <c r="N9209" t="s">
        <v>12817</v>
      </c>
      <c r="O9209" t="s">
        <v>10707</v>
      </c>
      <c r="P9209" t="s">
        <v>11464</v>
      </c>
      <c r="Q9209" t="s">
        <v>11464</v>
      </c>
      <c r="R9209" t="s">
        <v>8481</v>
      </c>
      <c r="S9209" t="s">
        <v>164</v>
      </c>
      <c r="T9209" t="s">
        <v>273</v>
      </c>
      <c r="U9209" t="s">
        <v>274</v>
      </c>
      <c r="V9209" t="s">
        <v>244</v>
      </c>
      <c r="W9209" t="s">
        <v>111</v>
      </c>
      <c r="X9209">
        <v>1</v>
      </c>
      <c r="Y9209">
        <v>11400</v>
      </c>
      <c r="Z9209">
        <v>0</v>
      </c>
      <c r="AA9209">
        <v>4500</v>
      </c>
      <c r="AB9209">
        <v>26000000</v>
      </c>
      <c r="AC9209" t="s">
        <v>178</v>
      </c>
      <c r="AD9209" t="str">
        <f>+VLOOKUP(T9209,items!$A$2:$D$1255,4,0)</f>
        <v>PERGOLA</v>
      </c>
      <c r="AE9209" t="str">
        <f>+VLOOKUP(T9209,Tabla1[],5,0)</f>
        <v>PERGOTEK ROMANO</v>
      </c>
      <c r="AF9209">
        <f t="shared" si="143"/>
        <v>11</v>
      </c>
    </row>
    <row r="9210" spans="1:32" x14ac:dyDescent="0.25">
      <c r="A9210">
        <v>109459</v>
      </c>
      <c r="B9210" t="s">
        <v>10727</v>
      </c>
      <c r="C9210" t="s">
        <v>75</v>
      </c>
      <c r="D9210">
        <v>0</v>
      </c>
      <c r="F9210" t="s">
        <v>6298</v>
      </c>
      <c r="G9210" t="s">
        <v>277</v>
      </c>
      <c r="H9210" t="s">
        <v>37</v>
      </c>
      <c r="I9210" t="s">
        <v>37</v>
      </c>
      <c r="J9210" t="s">
        <v>37</v>
      </c>
      <c r="K9210" t="s">
        <v>37</v>
      </c>
      <c r="L9210" t="s">
        <v>37</v>
      </c>
      <c r="M9210" t="s">
        <v>278</v>
      </c>
      <c r="N9210" t="s">
        <v>12817</v>
      </c>
      <c r="O9210" t="s">
        <v>279</v>
      </c>
      <c r="P9210" t="s">
        <v>280</v>
      </c>
      <c r="Q9210" t="s">
        <v>13638</v>
      </c>
      <c r="R9210" t="s">
        <v>12873</v>
      </c>
      <c r="S9210" t="s">
        <v>256</v>
      </c>
      <c r="T9210" t="s">
        <v>1976</v>
      </c>
      <c r="U9210" t="s">
        <v>1977</v>
      </c>
      <c r="X9210">
        <v>2</v>
      </c>
      <c r="Y9210">
        <v>0</v>
      </c>
      <c r="Z9210">
        <v>0</v>
      </c>
      <c r="AA9210">
        <v>0</v>
      </c>
      <c r="AB9210">
        <v>331742</v>
      </c>
      <c r="AC9210" t="s">
        <v>285</v>
      </c>
      <c r="AD9210">
        <f>+VLOOKUP(T9210,items!$A$2:$D$1255,4,0)</f>
        <v>0</v>
      </c>
      <c r="AE9210">
        <f>+VLOOKUP(T9210,Tabla1[],5,0)</f>
        <v>0</v>
      </c>
      <c r="AF9210">
        <f t="shared" si="143"/>
        <v>11</v>
      </c>
    </row>
    <row r="9211" spans="1:32" x14ac:dyDescent="0.25">
      <c r="A9211">
        <v>109459</v>
      </c>
      <c r="B9211" t="s">
        <v>10727</v>
      </c>
      <c r="C9211" t="s">
        <v>75</v>
      </c>
      <c r="D9211">
        <v>0</v>
      </c>
      <c r="F9211" t="s">
        <v>6298</v>
      </c>
      <c r="G9211" t="s">
        <v>277</v>
      </c>
      <c r="H9211" t="s">
        <v>37</v>
      </c>
      <c r="I9211" t="s">
        <v>37</v>
      </c>
      <c r="J9211" t="s">
        <v>37</v>
      </c>
      <c r="K9211" t="s">
        <v>37</v>
      </c>
      <c r="L9211" t="s">
        <v>37</v>
      </c>
      <c r="M9211" t="s">
        <v>278</v>
      </c>
      <c r="N9211" t="s">
        <v>12817</v>
      </c>
      <c r="O9211" t="s">
        <v>279</v>
      </c>
      <c r="P9211" t="s">
        <v>280</v>
      </c>
      <c r="Q9211" t="s">
        <v>13638</v>
      </c>
      <c r="R9211" t="s">
        <v>12873</v>
      </c>
      <c r="S9211" t="s">
        <v>256</v>
      </c>
      <c r="T9211" t="s">
        <v>717</v>
      </c>
      <c r="U9211" t="s">
        <v>718</v>
      </c>
      <c r="X9211">
        <v>2</v>
      </c>
      <c r="Y9211">
        <v>0</v>
      </c>
      <c r="Z9211">
        <v>0</v>
      </c>
      <c r="AA9211">
        <v>0</v>
      </c>
      <c r="AB9211">
        <v>124800</v>
      </c>
      <c r="AC9211" t="s">
        <v>285</v>
      </c>
      <c r="AD9211">
        <f>+VLOOKUP(T9211,items!$A$2:$D$1255,4,0)</f>
        <v>0</v>
      </c>
      <c r="AE9211">
        <f>+VLOOKUP(T9211,Tabla1[],5,0)</f>
        <v>0</v>
      </c>
      <c r="AF9211">
        <f t="shared" si="143"/>
        <v>11</v>
      </c>
    </row>
    <row r="9212" spans="1:32" x14ac:dyDescent="0.25">
      <c r="A9212">
        <v>109459</v>
      </c>
      <c r="B9212" t="s">
        <v>10727</v>
      </c>
      <c r="C9212" t="s">
        <v>75</v>
      </c>
      <c r="D9212">
        <v>0</v>
      </c>
      <c r="F9212" t="s">
        <v>6298</v>
      </c>
      <c r="G9212" t="s">
        <v>277</v>
      </c>
      <c r="H9212" t="s">
        <v>37</v>
      </c>
      <c r="I9212" t="s">
        <v>37</v>
      </c>
      <c r="J9212" t="s">
        <v>37</v>
      </c>
      <c r="K9212" t="s">
        <v>37</v>
      </c>
      <c r="L9212" t="s">
        <v>37</v>
      </c>
      <c r="M9212" t="s">
        <v>278</v>
      </c>
      <c r="N9212" t="s">
        <v>12817</v>
      </c>
      <c r="O9212" t="s">
        <v>279</v>
      </c>
      <c r="P9212" t="s">
        <v>280</v>
      </c>
      <c r="Q9212" t="s">
        <v>13638</v>
      </c>
      <c r="R9212" t="s">
        <v>12873</v>
      </c>
      <c r="S9212" t="s">
        <v>256</v>
      </c>
      <c r="T9212" t="s">
        <v>3677</v>
      </c>
      <c r="U9212" t="s">
        <v>3678</v>
      </c>
      <c r="V9212" t="s">
        <v>884</v>
      </c>
      <c r="W9212" t="s">
        <v>114</v>
      </c>
      <c r="X9212">
        <v>1</v>
      </c>
      <c r="Y9212">
        <v>2400</v>
      </c>
      <c r="Z9212">
        <v>700</v>
      </c>
      <c r="AA9212">
        <v>600</v>
      </c>
      <c r="AB9212">
        <v>1892951</v>
      </c>
      <c r="AC9212" t="s">
        <v>285</v>
      </c>
      <c r="AD9212">
        <f>+VLOOKUP(T9212,items!$A$2:$D$1255,4,0)</f>
        <v>0</v>
      </c>
      <c r="AE9212">
        <f>+VLOOKUP(T9212,Tabla1[],5,0)</f>
        <v>0</v>
      </c>
      <c r="AF9212">
        <f t="shared" si="143"/>
        <v>11</v>
      </c>
    </row>
    <row r="9213" spans="1:32" x14ac:dyDescent="0.25">
      <c r="A9213">
        <v>109459</v>
      </c>
      <c r="B9213" t="s">
        <v>10727</v>
      </c>
      <c r="C9213" t="s">
        <v>75</v>
      </c>
      <c r="D9213">
        <v>0</v>
      </c>
      <c r="F9213" t="s">
        <v>6298</v>
      </c>
      <c r="G9213" t="s">
        <v>277</v>
      </c>
      <c r="H9213" t="s">
        <v>37</v>
      </c>
      <c r="I9213" t="s">
        <v>37</v>
      </c>
      <c r="J9213" t="s">
        <v>37</v>
      </c>
      <c r="K9213" t="s">
        <v>37</v>
      </c>
      <c r="L9213" t="s">
        <v>37</v>
      </c>
      <c r="M9213" t="s">
        <v>278</v>
      </c>
      <c r="N9213" t="s">
        <v>12817</v>
      </c>
      <c r="O9213" t="s">
        <v>279</v>
      </c>
      <c r="P9213" t="s">
        <v>280</v>
      </c>
      <c r="Q9213" t="s">
        <v>13638</v>
      </c>
      <c r="R9213" t="s">
        <v>12873</v>
      </c>
      <c r="S9213" t="s">
        <v>256</v>
      </c>
      <c r="T9213" t="s">
        <v>3677</v>
      </c>
      <c r="U9213" t="s">
        <v>3678</v>
      </c>
      <c r="V9213" t="s">
        <v>884</v>
      </c>
      <c r="W9213" t="s">
        <v>114</v>
      </c>
      <c r="X9213">
        <v>1</v>
      </c>
      <c r="Y9213">
        <v>2570</v>
      </c>
      <c r="Z9213">
        <v>700</v>
      </c>
      <c r="AA9213">
        <v>600</v>
      </c>
      <c r="AB9213">
        <v>1986300</v>
      </c>
      <c r="AC9213" t="s">
        <v>285</v>
      </c>
      <c r="AD9213">
        <f>+VLOOKUP(T9213,items!$A$2:$D$1255,4,0)</f>
        <v>0</v>
      </c>
      <c r="AE9213">
        <f>+VLOOKUP(T9213,Tabla1[],5,0)</f>
        <v>0</v>
      </c>
      <c r="AF9213">
        <f t="shared" si="143"/>
        <v>11</v>
      </c>
    </row>
    <row r="9214" spans="1:32" x14ac:dyDescent="0.25">
      <c r="A9214">
        <v>109459</v>
      </c>
      <c r="B9214" t="s">
        <v>10727</v>
      </c>
      <c r="C9214" t="s">
        <v>75</v>
      </c>
      <c r="D9214">
        <v>0</v>
      </c>
      <c r="F9214" t="s">
        <v>6298</v>
      </c>
      <c r="G9214" t="s">
        <v>277</v>
      </c>
      <c r="H9214" t="s">
        <v>37</v>
      </c>
      <c r="I9214" t="s">
        <v>37</v>
      </c>
      <c r="J9214" t="s">
        <v>37</v>
      </c>
      <c r="K9214" t="s">
        <v>37</v>
      </c>
      <c r="L9214" t="s">
        <v>37</v>
      </c>
      <c r="M9214" t="s">
        <v>278</v>
      </c>
      <c r="N9214" t="s">
        <v>12817</v>
      </c>
      <c r="O9214" t="s">
        <v>279</v>
      </c>
      <c r="P9214" t="s">
        <v>280</v>
      </c>
      <c r="Q9214" t="s">
        <v>13638</v>
      </c>
      <c r="R9214" t="s">
        <v>12873</v>
      </c>
      <c r="S9214" t="s">
        <v>256</v>
      </c>
      <c r="T9214" t="s">
        <v>689</v>
      </c>
      <c r="U9214" t="s">
        <v>690</v>
      </c>
      <c r="X9214">
        <v>2</v>
      </c>
      <c r="Y9214">
        <v>400</v>
      </c>
      <c r="Z9214">
        <v>70</v>
      </c>
      <c r="AA9214">
        <v>0</v>
      </c>
      <c r="AB9214">
        <v>119378</v>
      </c>
      <c r="AC9214" t="s">
        <v>285</v>
      </c>
      <c r="AD9214">
        <f>+VLOOKUP(T9214,items!$A$2:$D$1255,4,0)</f>
        <v>0</v>
      </c>
      <c r="AE9214">
        <f>+VLOOKUP(T9214,Tabla1[],5,0)</f>
        <v>0</v>
      </c>
      <c r="AF9214">
        <f t="shared" si="143"/>
        <v>11</v>
      </c>
    </row>
    <row r="9215" spans="1:32" x14ac:dyDescent="0.25">
      <c r="A9215">
        <v>109459</v>
      </c>
      <c r="B9215" t="s">
        <v>10727</v>
      </c>
      <c r="C9215" t="s">
        <v>75</v>
      </c>
      <c r="D9215">
        <v>0</v>
      </c>
      <c r="F9215" t="s">
        <v>6298</v>
      </c>
      <c r="G9215" t="s">
        <v>277</v>
      </c>
      <c r="H9215" t="s">
        <v>37</v>
      </c>
      <c r="I9215" t="s">
        <v>37</v>
      </c>
      <c r="J9215" t="s">
        <v>37</v>
      </c>
      <c r="K9215" t="s">
        <v>37</v>
      </c>
      <c r="L9215" t="s">
        <v>37</v>
      </c>
      <c r="M9215" t="s">
        <v>278</v>
      </c>
      <c r="N9215" t="s">
        <v>12817</v>
      </c>
      <c r="O9215" t="s">
        <v>279</v>
      </c>
      <c r="P9215" t="s">
        <v>280</v>
      </c>
      <c r="Q9215" t="s">
        <v>13638</v>
      </c>
      <c r="R9215" t="s">
        <v>12873</v>
      </c>
      <c r="S9215" t="s">
        <v>256</v>
      </c>
      <c r="T9215" t="s">
        <v>94</v>
      </c>
      <c r="U9215" t="s">
        <v>12261</v>
      </c>
      <c r="X9215">
        <v>1</v>
      </c>
      <c r="Y9215">
        <v>0</v>
      </c>
      <c r="Z9215">
        <v>0</v>
      </c>
      <c r="AA9215">
        <v>0</v>
      </c>
      <c r="AB9215">
        <v>340000</v>
      </c>
      <c r="AC9215" t="s">
        <v>285</v>
      </c>
      <c r="AD9215" t="e">
        <f>+VLOOKUP(T9215,items!$A$2:$D$1255,4,0)</f>
        <v>#N/A</v>
      </c>
      <c r="AE9215" t="e">
        <f>+VLOOKUP(T9215,Tabla1[],5,0)</f>
        <v>#N/A</v>
      </c>
      <c r="AF9215">
        <f t="shared" si="143"/>
        <v>11</v>
      </c>
    </row>
    <row r="9216" spans="1:32" x14ac:dyDescent="0.25">
      <c r="A9216">
        <v>109462</v>
      </c>
      <c r="B9216" t="s">
        <v>14620</v>
      </c>
      <c r="C9216" t="s">
        <v>1065</v>
      </c>
      <c r="D9216">
        <v>0</v>
      </c>
      <c r="F9216" t="s">
        <v>12871</v>
      </c>
      <c r="G9216" t="s">
        <v>12871</v>
      </c>
      <c r="H9216" t="s">
        <v>15510</v>
      </c>
      <c r="I9216" t="s">
        <v>37</v>
      </c>
      <c r="J9216" t="s">
        <v>37</v>
      </c>
      <c r="K9216" t="s">
        <v>15511</v>
      </c>
      <c r="L9216" t="s">
        <v>37</v>
      </c>
      <c r="M9216" t="s">
        <v>6299</v>
      </c>
      <c r="N9216" t="s">
        <v>6299</v>
      </c>
      <c r="O9216" t="s">
        <v>3357</v>
      </c>
      <c r="P9216" t="s">
        <v>9779</v>
      </c>
      <c r="Q9216" t="s">
        <v>9779</v>
      </c>
      <c r="R9216" t="s">
        <v>127</v>
      </c>
      <c r="S9216" t="s">
        <v>108</v>
      </c>
      <c r="T9216" t="s">
        <v>314</v>
      </c>
      <c r="U9216" t="s">
        <v>315</v>
      </c>
      <c r="X9216">
        <v>1</v>
      </c>
      <c r="Y9216">
        <v>0</v>
      </c>
      <c r="Z9216">
        <v>0</v>
      </c>
      <c r="AA9216">
        <v>0</v>
      </c>
      <c r="AB9216">
        <v>210084</v>
      </c>
      <c r="AC9216" t="s">
        <v>47</v>
      </c>
      <c r="AD9216">
        <f>+VLOOKUP(T9216,items!$A$2:$D$1255,4,0)</f>
        <v>0</v>
      </c>
      <c r="AE9216">
        <f>+VLOOKUP(T9216,Tabla1[],5,0)</f>
        <v>0</v>
      </c>
      <c r="AF9216">
        <f t="shared" si="143"/>
        <v>10</v>
      </c>
    </row>
    <row r="9217" spans="1:32" x14ac:dyDescent="0.25">
      <c r="A9217">
        <v>109490</v>
      </c>
      <c r="B9217" t="s">
        <v>15512</v>
      </c>
      <c r="C9217" t="s">
        <v>75</v>
      </c>
      <c r="D9217">
        <v>0</v>
      </c>
      <c r="F9217" t="s">
        <v>12871</v>
      </c>
      <c r="G9217" t="s">
        <v>13584</v>
      </c>
      <c r="H9217" t="s">
        <v>15513</v>
      </c>
      <c r="I9217" t="s">
        <v>37</v>
      </c>
      <c r="J9217" t="s">
        <v>37</v>
      </c>
      <c r="K9217" t="s">
        <v>37</v>
      </c>
      <c r="L9217" t="s">
        <v>37</v>
      </c>
      <c r="M9217" t="s">
        <v>12980</v>
      </c>
      <c r="N9217" t="s">
        <v>12981</v>
      </c>
      <c r="O9217" t="s">
        <v>13519</v>
      </c>
      <c r="P9217" t="s">
        <v>12872</v>
      </c>
      <c r="Q9217" t="s">
        <v>10707</v>
      </c>
      <c r="R9217" t="s">
        <v>8481</v>
      </c>
      <c r="S9217" t="s">
        <v>44</v>
      </c>
      <c r="T9217" t="s">
        <v>429</v>
      </c>
      <c r="U9217" t="s">
        <v>430</v>
      </c>
      <c r="X9217">
        <v>2</v>
      </c>
      <c r="Y9217">
        <v>0</v>
      </c>
      <c r="Z9217">
        <v>0</v>
      </c>
      <c r="AA9217">
        <v>0</v>
      </c>
      <c r="AB9217">
        <v>567704</v>
      </c>
      <c r="AC9217" t="s">
        <v>178</v>
      </c>
      <c r="AD9217">
        <f>+VLOOKUP(T9217,items!$A$2:$D$1255,4,0)</f>
        <v>0</v>
      </c>
      <c r="AE9217">
        <f>+VLOOKUP(T9217,Tabla1[],5,0)</f>
        <v>0</v>
      </c>
      <c r="AF9217">
        <f t="shared" si="143"/>
        <v>11</v>
      </c>
    </row>
    <row r="9218" spans="1:32" x14ac:dyDescent="0.25">
      <c r="A9218">
        <v>109490</v>
      </c>
      <c r="B9218" t="s">
        <v>15512</v>
      </c>
      <c r="C9218" t="s">
        <v>75</v>
      </c>
      <c r="D9218">
        <v>0</v>
      </c>
      <c r="F9218" t="s">
        <v>12871</v>
      </c>
      <c r="G9218" t="s">
        <v>13584</v>
      </c>
      <c r="H9218" t="s">
        <v>15513</v>
      </c>
      <c r="I9218" t="s">
        <v>37</v>
      </c>
      <c r="J9218" t="s">
        <v>37</v>
      </c>
      <c r="K9218" t="s">
        <v>37</v>
      </c>
      <c r="L9218" t="s">
        <v>37</v>
      </c>
      <c r="M9218" t="s">
        <v>12980</v>
      </c>
      <c r="N9218" t="s">
        <v>12981</v>
      </c>
      <c r="O9218" t="s">
        <v>13519</v>
      </c>
      <c r="P9218" t="s">
        <v>12872</v>
      </c>
      <c r="Q9218" t="s">
        <v>10707</v>
      </c>
      <c r="R9218" t="s">
        <v>8481</v>
      </c>
      <c r="S9218" t="s">
        <v>44</v>
      </c>
      <c r="T9218" t="s">
        <v>7509</v>
      </c>
      <c r="U9218" t="s">
        <v>9780</v>
      </c>
      <c r="X9218">
        <v>1</v>
      </c>
      <c r="Y9218">
        <v>0</v>
      </c>
      <c r="Z9218">
        <v>0</v>
      </c>
      <c r="AA9218">
        <v>0</v>
      </c>
      <c r="AB9218">
        <v>100000</v>
      </c>
      <c r="AC9218" t="s">
        <v>178</v>
      </c>
      <c r="AD9218">
        <f>+VLOOKUP(T9218,items!$A$2:$D$1255,4,0)</f>
        <v>0</v>
      </c>
      <c r="AE9218">
        <f>+VLOOKUP(T9218,Tabla1[],5,0)</f>
        <v>0</v>
      </c>
      <c r="AF9218">
        <f t="shared" ref="AF9218:AF9281" si="144">+MONTH(O9218)</f>
        <v>11</v>
      </c>
    </row>
    <row r="9219" spans="1:32" x14ac:dyDescent="0.25">
      <c r="A9219">
        <v>109490</v>
      </c>
      <c r="B9219" t="s">
        <v>15512</v>
      </c>
      <c r="C9219" t="s">
        <v>75</v>
      </c>
      <c r="D9219">
        <v>0</v>
      </c>
      <c r="F9219" t="s">
        <v>12871</v>
      </c>
      <c r="G9219" t="s">
        <v>13584</v>
      </c>
      <c r="H9219" t="s">
        <v>15513</v>
      </c>
      <c r="I9219" t="s">
        <v>37</v>
      </c>
      <c r="J9219" t="s">
        <v>37</v>
      </c>
      <c r="K9219" t="s">
        <v>37</v>
      </c>
      <c r="L9219" t="s">
        <v>37</v>
      </c>
      <c r="M9219" t="s">
        <v>12980</v>
      </c>
      <c r="N9219" t="s">
        <v>12981</v>
      </c>
      <c r="O9219" t="s">
        <v>13519</v>
      </c>
      <c r="P9219" t="s">
        <v>12872</v>
      </c>
      <c r="Q9219" t="s">
        <v>10707</v>
      </c>
      <c r="R9219" t="s">
        <v>8481</v>
      </c>
      <c r="S9219" t="s">
        <v>44</v>
      </c>
      <c r="T9219" t="s">
        <v>347</v>
      </c>
      <c r="U9219" t="s">
        <v>348</v>
      </c>
      <c r="W9219" t="s">
        <v>2523</v>
      </c>
      <c r="X9219">
        <v>1</v>
      </c>
      <c r="Y9219">
        <v>3000</v>
      </c>
      <c r="Z9219">
        <v>0</v>
      </c>
      <c r="AA9219">
        <v>0</v>
      </c>
      <c r="AB9219">
        <v>445987</v>
      </c>
      <c r="AC9219" t="s">
        <v>178</v>
      </c>
      <c r="AD9219">
        <f>+VLOOKUP(T9219,items!$A$2:$D$1255,4,0)</f>
        <v>0</v>
      </c>
      <c r="AE9219">
        <f>+VLOOKUP(T9219,Tabla1[],5,0)</f>
        <v>0</v>
      </c>
      <c r="AF9219">
        <f t="shared" si="144"/>
        <v>11</v>
      </c>
    </row>
    <row r="9220" spans="1:32" x14ac:dyDescent="0.25">
      <c r="A9220">
        <v>109490</v>
      </c>
      <c r="B9220" t="s">
        <v>15512</v>
      </c>
      <c r="C9220" t="s">
        <v>75</v>
      </c>
      <c r="D9220">
        <v>0</v>
      </c>
      <c r="F9220" t="s">
        <v>12871</v>
      </c>
      <c r="G9220" t="s">
        <v>13584</v>
      </c>
      <c r="H9220" t="s">
        <v>15513</v>
      </c>
      <c r="I9220" t="s">
        <v>37</v>
      </c>
      <c r="J9220" t="s">
        <v>37</v>
      </c>
      <c r="K9220" t="s">
        <v>37</v>
      </c>
      <c r="L9220" t="s">
        <v>37</v>
      </c>
      <c r="M9220" t="s">
        <v>12980</v>
      </c>
      <c r="N9220" t="s">
        <v>12981</v>
      </c>
      <c r="O9220" t="s">
        <v>13519</v>
      </c>
      <c r="P9220" t="s">
        <v>12872</v>
      </c>
      <c r="Q9220" t="s">
        <v>10707</v>
      </c>
      <c r="R9220" t="s">
        <v>8481</v>
      </c>
      <c r="S9220" t="s">
        <v>44</v>
      </c>
      <c r="T9220" t="s">
        <v>466</v>
      </c>
      <c r="U9220" t="s">
        <v>467</v>
      </c>
      <c r="V9220" t="s">
        <v>867</v>
      </c>
      <c r="W9220" t="s">
        <v>10471</v>
      </c>
      <c r="X9220">
        <v>1</v>
      </c>
      <c r="Y9220">
        <v>3000</v>
      </c>
      <c r="Z9220">
        <v>0</v>
      </c>
      <c r="AA9220">
        <v>2500</v>
      </c>
      <c r="AB9220">
        <v>4920986</v>
      </c>
      <c r="AC9220" t="s">
        <v>178</v>
      </c>
      <c r="AD9220" t="str">
        <f>+VLOOKUP(T9220,items!$A$2:$D$1255,4,0)</f>
        <v>SOMBRALINA</v>
      </c>
      <c r="AE9220" t="str">
        <f>+VLOOKUP(T9220,Tabla1[],5,0)</f>
        <v>ELECTRICA</v>
      </c>
      <c r="AF9220">
        <f t="shared" si="144"/>
        <v>11</v>
      </c>
    </row>
    <row r="9221" spans="1:32" x14ac:dyDescent="0.25">
      <c r="A9221">
        <v>109491</v>
      </c>
      <c r="B9221" t="s">
        <v>15512</v>
      </c>
      <c r="C9221" t="s">
        <v>75</v>
      </c>
      <c r="D9221">
        <v>0</v>
      </c>
      <c r="F9221" t="s">
        <v>12871</v>
      </c>
      <c r="G9221" t="s">
        <v>13584</v>
      </c>
      <c r="H9221" t="s">
        <v>15514</v>
      </c>
      <c r="I9221" t="s">
        <v>37</v>
      </c>
      <c r="J9221" t="s">
        <v>37</v>
      </c>
      <c r="K9221" t="s">
        <v>37</v>
      </c>
      <c r="L9221" t="s">
        <v>37</v>
      </c>
      <c r="M9221" t="s">
        <v>12980</v>
      </c>
      <c r="N9221" t="s">
        <v>1155</v>
      </c>
      <c r="O9221" t="s">
        <v>11463</v>
      </c>
      <c r="P9221" t="s">
        <v>10707</v>
      </c>
      <c r="Q9221" t="s">
        <v>14074</v>
      </c>
      <c r="R9221" t="s">
        <v>8481</v>
      </c>
      <c r="S9221" t="s">
        <v>44</v>
      </c>
      <c r="T9221" t="s">
        <v>429</v>
      </c>
      <c r="U9221" t="s">
        <v>430</v>
      </c>
      <c r="X9221">
        <v>2</v>
      </c>
      <c r="Y9221">
        <v>0</v>
      </c>
      <c r="Z9221">
        <v>0</v>
      </c>
      <c r="AA9221">
        <v>0</v>
      </c>
      <c r="AB9221">
        <v>567704</v>
      </c>
      <c r="AC9221" t="s">
        <v>178</v>
      </c>
      <c r="AD9221">
        <f>+VLOOKUP(T9221,items!$A$2:$D$1255,4,0)</f>
        <v>0</v>
      </c>
      <c r="AE9221">
        <f>+VLOOKUP(T9221,Tabla1[],5,0)</f>
        <v>0</v>
      </c>
      <c r="AF9221">
        <f t="shared" si="144"/>
        <v>11</v>
      </c>
    </row>
    <row r="9222" spans="1:32" x14ac:dyDescent="0.25">
      <c r="A9222">
        <v>109491</v>
      </c>
      <c r="B9222" t="s">
        <v>15512</v>
      </c>
      <c r="C9222" t="s">
        <v>75</v>
      </c>
      <c r="D9222">
        <v>0</v>
      </c>
      <c r="F9222" t="s">
        <v>12871</v>
      </c>
      <c r="G9222" t="s">
        <v>13584</v>
      </c>
      <c r="H9222" t="s">
        <v>15514</v>
      </c>
      <c r="I9222" t="s">
        <v>37</v>
      </c>
      <c r="J9222" t="s">
        <v>37</v>
      </c>
      <c r="K9222" t="s">
        <v>37</v>
      </c>
      <c r="L9222" t="s">
        <v>37</v>
      </c>
      <c r="M9222" t="s">
        <v>12980</v>
      </c>
      <c r="N9222" t="s">
        <v>1155</v>
      </c>
      <c r="O9222" t="s">
        <v>11463</v>
      </c>
      <c r="P9222" t="s">
        <v>10707</v>
      </c>
      <c r="Q9222" t="s">
        <v>14074</v>
      </c>
      <c r="R9222" t="s">
        <v>8481</v>
      </c>
      <c r="S9222" t="s">
        <v>44</v>
      </c>
      <c r="T9222" t="s">
        <v>7509</v>
      </c>
      <c r="U9222" t="s">
        <v>9780</v>
      </c>
      <c r="X9222">
        <v>2</v>
      </c>
      <c r="Y9222">
        <v>0</v>
      </c>
      <c r="Z9222">
        <v>0</v>
      </c>
      <c r="AA9222">
        <v>0</v>
      </c>
      <c r="AB9222">
        <v>200000</v>
      </c>
      <c r="AC9222" t="s">
        <v>178</v>
      </c>
      <c r="AD9222">
        <f>+VLOOKUP(T9222,items!$A$2:$D$1255,4,0)</f>
        <v>0</v>
      </c>
      <c r="AE9222">
        <f>+VLOOKUP(T9222,Tabla1[],5,0)</f>
        <v>0</v>
      </c>
      <c r="AF9222">
        <f t="shared" si="144"/>
        <v>11</v>
      </c>
    </row>
    <row r="9223" spans="1:32" x14ac:dyDescent="0.25">
      <c r="A9223">
        <v>109491</v>
      </c>
      <c r="B9223" t="s">
        <v>15512</v>
      </c>
      <c r="C9223" t="s">
        <v>75</v>
      </c>
      <c r="D9223">
        <v>0</v>
      </c>
      <c r="F9223" t="s">
        <v>12871</v>
      </c>
      <c r="G9223" t="s">
        <v>13584</v>
      </c>
      <c r="H9223" t="s">
        <v>15514</v>
      </c>
      <c r="I9223" t="s">
        <v>37</v>
      </c>
      <c r="J9223" t="s">
        <v>37</v>
      </c>
      <c r="K9223" t="s">
        <v>37</v>
      </c>
      <c r="L9223" t="s">
        <v>37</v>
      </c>
      <c r="M9223" t="s">
        <v>12980</v>
      </c>
      <c r="N9223" t="s">
        <v>1155</v>
      </c>
      <c r="O9223" t="s">
        <v>11463</v>
      </c>
      <c r="P9223" t="s">
        <v>10707</v>
      </c>
      <c r="Q9223" t="s">
        <v>14074</v>
      </c>
      <c r="R9223" t="s">
        <v>8481</v>
      </c>
      <c r="S9223" t="s">
        <v>44</v>
      </c>
      <c r="T9223" t="s">
        <v>347</v>
      </c>
      <c r="U9223" t="s">
        <v>348</v>
      </c>
      <c r="W9223" t="s">
        <v>114</v>
      </c>
      <c r="X9223">
        <v>1</v>
      </c>
      <c r="Y9223">
        <v>5000</v>
      </c>
      <c r="Z9223">
        <v>0</v>
      </c>
      <c r="AA9223">
        <v>0</v>
      </c>
      <c r="AB9223">
        <v>769978</v>
      </c>
      <c r="AC9223" t="s">
        <v>178</v>
      </c>
      <c r="AD9223">
        <f>+VLOOKUP(T9223,items!$A$2:$D$1255,4,0)</f>
        <v>0</v>
      </c>
      <c r="AE9223">
        <f>+VLOOKUP(T9223,Tabla1[],5,0)</f>
        <v>0</v>
      </c>
      <c r="AF9223">
        <f t="shared" si="144"/>
        <v>11</v>
      </c>
    </row>
    <row r="9224" spans="1:32" x14ac:dyDescent="0.25">
      <c r="A9224">
        <v>109491</v>
      </c>
      <c r="B9224" t="s">
        <v>15512</v>
      </c>
      <c r="C9224" t="s">
        <v>75</v>
      </c>
      <c r="D9224">
        <v>0</v>
      </c>
      <c r="F9224" t="s">
        <v>12871</v>
      </c>
      <c r="G9224" t="s">
        <v>13584</v>
      </c>
      <c r="H9224" t="s">
        <v>15514</v>
      </c>
      <c r="I9224" t="s">
        <v>37</v>
      </c>
      <c r="J9224" t="s">
        <v>37</v>
      </c>
      <c r="K9224" t="s">
        <v>37</v>
      </c>
      <c r="L9224" t="s">
        <v>37</v>
      </c>
      <c r="M9224" t="s">
        <v>12980</v>
      </c>
      <c r="N9224" t="s">
        <v>1155</v>
      </c>
      <c r="O9224" t="s">
        <v>11463</v>
      </c>
      <c r="P9224" t="s">
        <v>10707</v>
      </c>
      <c r="Q9224" t="s">
        <v>14074</v>
      </c>
      <c r="R9224" t="s">
        <v>8481</v>
      </c>
      <c r="S9224" t="s">
        <v>44</v>
      </c>
      <c r="T9224" t="s">
        <v>347</v>
      </c>
      <c r="U9224" t="s">
        <v>348</v>
      </c>
      <c r="W9224" t="s">
        <v>114</v>
      </c>
      <c r="X9224">
        <v>2</v>
      </c>
      <c r="Y9224">
        <v>4000</v>
      </c>
      <c r="Z9224">
        <v>0</v>
      </c>
      <c r="AA9224">
        <v>0</v>
      </c>
      <c r="AB9224">
        <v>2080000</v>
      </c>
      <c r="AC9224" t="s">
        <v>178</v>
      </c>
      <c r="AD9224">
        <f>+VLOOKUP(T9224,items!$A$2:$D$1255,4,0)</f>
        <v>0</v>
      </c>
      <c r="AE9224">
        <f>+VLOOKUP(T9224,Tabla1[],5,0)</f>
        <v>0</v>
      </c>
      <c r="AF9224">
        <f t="shared" si="144"/>
        <v>11</v>
      </c>
    </row>
    <row r="9225" spans="1:32" x14ac:dyDescent="0.25">
      <c r="A9225">
        <v>109491</v>
      </c>
      <c r="B9225" t="s">
        <v>15512</v>
      </c>
      <c r="C9225" t="s">
        <v>75</v>
      </c>
      <c r="D9225">
        <v>0</v>
      </c>
      <c r="F9225" t="s">
        <v>12871</v>
      </c>
      <c r="G9225" t="s">
        <v>13584</v>
      </c>
      <c r="H9225" t="s">
        <v>15514</v>
      </c>
      <c r="I9225" t="s">
        <v>37</v>
      </c>
      <c r="J9225" t="s">
        <v>37</v>
      </c>
      <c r="K9225" t="s">
        <v>37</v>
      </c>
      <c r="L9225" t="s">
        <v>37</v>
      </c>
      <c r="M9225" t="s">
        <v>12980</v>
      </c>
      <c r="N9225" t="s">
        <v>1155</v>
      </c>
      <c r="O9225" t="s">
        <v>11463</v>
      </c>
      <c r="P9225" t="s">
        <v>10707</v>
      </c>
      <c r="Q9225" t="s">
        <v>14074</v>
      </c>
      <c r="R9225" t="s">
        <v>8481</v>
      </c>
      <c r="S9225" t="s">
        <v>44</v>
      </c>
      <c r="T9225" t="s">
        <v>1447</v>
      </c>
      <c r="U9225" t="s">
        <v>1448</v>
      </c>
      <c r="X9225">
        <v>1</v>
      </c>
      <c r="Y9225">
        <v>5000</v>
      </c>
      <c r="Z9225">
        <v>0</v>
      </c>
      <c r="AA9225">
        <v>0</v>
      </c>
      <c r="AB9225">
        <v>2330289</v>
      </c>
      <c r="AC9225" t="s">
        <v>178</v>
      </c>
      <c r="AD9225">
        <f>+VLOOKUP(T9225,items!$A$2:$D$1255,4,0)</f>
        <v>0</v>
      </c>
      <c r="AE9225">
        <f>+VLOOKUP(T9225,Tabla1[],5,0)</f>
        <v>0</v>
      </c>
      <c r="AF9225">
        <f t="shared" si="144"/>
        <v>11</v>
      </c>
    </row>
    <row r="9226" spans="1:32" x14ac:dyDescent="0.25">
      <c r="A9226">
        <v>109491</v>
      </c>
      <c r="B9226" t="s">
        <v>15512</v>
      </c>
      <c r="C9226" t="s">
        <v>75</v>
      </c>
      <c r="D9226">
        <v>0</v>
      </c>
      <c r="F9226" t="s">
        <v>12871</v>
      </c>
      <c r="G9226" t="s">
        <v>13584</v>
      </c>
      <c r="H9226" t="s">
        <v>15514</v>
      </c>
      <c r="I9226" t="s">
        <v>37</v>
      </c>
      <c r="J9226" t="s">
        <v>37</v>
      </c>
      <c r="K9226" t="s">
        <v>37</v>
      </c>
      <c r="L9226" t="s">
        <v>37</v>
      </c>
      <c r="M9226" t="s">
        <v>12980</v>
      </c>
      <c r="N9226" t="s">
        <v>1155</v>
      </c>
      <c r="O9226" t="s">
        <v>11463</v>
      </c>
      <c r="P9226" t="s">
        <v>10707</v>
      </c>
      <c r="Q9226" t="s">
        <v>14074</v>
      </c>
      <c r="R9226" t="s">
        <v>8481</v>
      </c>
      <c r="S9226" t="s">
        <v>44</v>
      </c>
      <c r="T9226" t="s">
        <v>1519</v>
      </c>
      <c r="U9226" t="s">
        <v>1520</v>
      </c>
      <c r="V9226" t="s">
        <v>492</v>
      </c>
      <c r="W9226" t="s">
        <v>114</v>
      </c>
      <c r="X9226">
        <v>1</v>
      </c>
      <c r="Y9226">
        <v>4000</v>
      </c>
      <c r="Z9226">
        <v>0</v>
      </c>
      <c r="AA9226">
        <v>5000</v>
      </c>
      <c r="AB9226">
        <v>8179384</v>
      </c>
      <c r="AC9226" t="s">
        <v>178</v>
      </c>
      <c r="AD9226" t="str">
        <f>+VLOOKUP(T9226,items!$A$2:$D$1255,4,0)</f>
        <v>PERGOLA</v>
      </c>
      <c r="AE9226" t="str">
        <f>+VLOOKUP(T9226,Tabla1[],5,0)</f>
        <v>PERGOLITE</v>
      </c>
      <c r="AF9226">
        <f t="shared" si="144"/>
        <v>11</v>
      </c>
    </row>
    <row r="9227" spans="1:32" x14ac:dyDescent="0.25">
      <c r="A9227">
        <v>109491</v>
      </c>
      <c r="B9227" t="s">
        <v>15512</v>
      </c>
      <c r="C9227" t="s">
        <v>75</v>
      </c>
      <c r="D9227">
        <v>0</v>
      </c>
      <c r="F9227" t="s">
        <v>12871</v>
      </c>
      <c r="G9227" t="s">
        <v>13584</v>
      </c>
      <c r="H9227" t="s">
        <v>15514</v>
      </c>
      <c r="I9227" t="s">
        <v>37</v>
      </c>
      <c r="J9227" t="s">
        <v>37</v>
      </c>
      <c r="K9227" t="s">
        <v>37</v>
      </c>
      <c r="L9227" t="s">
        <v>37</v>
      </c>
      <c r="M9227" t="s">
        <v>12980</v>
      </c>
      <c r="N9227" t="s">
        <v>1155</v>
      </c>
      <c r="O9227" t="s">
        <v>11463</v>
      </c>
      <c r="P9227" t="s">
        <v>10707</v>
      </c>
      <c r="Q9227" t="s">
        <v>14074</v>
      </c>
      <c r="R9227" t="s">
        <v>8481</v>
      </c>
      <c r="S9227" t="s">
        <v>44</v>
      </c>
      <c r="T9227" t="s">
        <v>1451</v>
      </c>
      <c r="U9227" t="s">
        <v>6149</v>
      </c>
      <c r="W9227" t="s">
        <v>114</v>
      </c>
      <c r="X9227">
        <v>4</v>
      </c>
      <c r="Y9227">
        <v>0</v>
      </c>
      <c r="Z9227">
        <v>0</v>
      </c>
      <c r="AA9227">
        <v>0</v>
      </c>
      <c r="AB9227">
        <v>836616</v>
      </c>
      <c r="AC9227" t="s">
        <v>178</v>
      </c>
      <c r="AD9227">
        <f>+VLOOKUP(T9227,items!$A$2:$D$1255,4,0)</f>
        <v>0</v>
      </c>
      <c r="AE9227">
        <f>+VLOOKUP(T9227,Tabla1[],5,0)</f>
        <v>0</v>
      </c>
      <c r="AF9227">
        <f t="shared" si="144"/>
        <v>11</v>
      </c>
    </row>
    <row r="9228" spans="1:32" x14ac:dyDescent="0.25">
      <c r="A9228">
        <v>109491</v>
      </c>
      <c r="B9228" t="s">
        <v>15512</v>
      </c>
      <c r="C9228" t="s">
        <v>75</v>
      </c>
      <c r="D9228">
        <v>0</v>
      </c>
      <c r="F9228" t="s">
        <v>12871</v>
      </c>
      <c r="G9228" t="s">
        <v>13584</v>
      </c>
      <c r="H9228" t="s">
        <v>15514</v>
      </c>
      <c r="I9228" t="s">
        <v>37</v>
      </c>
      <c r="J9228" t="s">
        <v>37</v>
      </c>
      <c r="K9228" t="s">
        <v>37</v>
      </c>
      <c r="L9228" t="s">
        <v>37</v>
      </c>
      <c r="M9228" t="s">
        <v>12980</v>
      </c>
      <c r="N9228" t="s">
        <v>1155</v>
      </c>
      <c r="O9228" t="s">
        <v>11463</v>
      </c>
      <c r="P9228" t="s">
        <v>10707</v>
      </c>
      <c r="Q9228" t="s">
        <v>14074</v>
      </c>
      <c r="R9228" t="s">
        <v>8481</v>
      </c>
      <c r="S9228" t="s">
        <v>44</v>
      </c>
      <c r="T9228" t="s">
        <v>1934</v>
      </c>
      <c r="U9228" t="s">
        <v>15515</v>
      </c>
      <c r="W9228" t="s">
        <v>114</v>
      </c>
      <c r="X9228">
        <v>2</v>
      </c>
      <c r="Y9228">
        <v>4000</v>
      </c>
      <c r="Z9228">
        <v>3000</v>
      </c>
      <c r="AA9228">
        <v>0</v>
      </c>
      <c r="AB9228">
        <v>4032038</v>
      </c>
      <c r="AC9228" t="s">
        <v>178</v>
      </c>
      <c r="AD9228">
        <f>+VLOOKUP(T9228,items!$A$2:$D$1255,4,0)</f>
        <v>0</v>
      </c>
      <c r="AE9228">
        <f>+VLOOKUP(T9228,Tabla1[],5,0)</f>
        <v>0</v>
      </c>
      <c r="AF9228">
        <f t="shared" si="144"/>
        <v>11</v>
      </c>
    </row>
    <row r="9229" spans="1:32" x14ac:dyDescent="0.25">
      <c r="A9229">
        <v>109500</v>
      </c>
      <c r="B9229" t="s">
        <v>1234</v>
      </c>
      <c r="C9229" t="s">
        <v>33</v>
      </c>
      <c r="D9229">
        <v>0</v>
      </c>
      <c r="F9229" t="s">
        <v>6299</v>
      </c>
      <c r="G9229" t="s">
        <v>6299</v>
      </c>
      <c r="H9229" t="s">
        <v>15516</v>
      </c>
      <c r="I9229" t="s">
        <v>37</v>
      </c>
      <c r="J9229" t="s">
        <v>15517</v>
      </c>
      <c r="K9229" t="s">
        <v>15518</v>
      </c>
      <c r="L9229" t="s">
        <v>15519</v>
      </c>
      <c r="M9229" t="s">
        <v>3357</v>
      </c>
      <c r="N9229" t="s">
        <v>3357</v>
      </c>
      <c r="O9229" t="s">
        <v>9779</v>
      </c>
      <c r="P9229" t="s">
        <v>277</v>
      </c>
      <c r="Q9229" t="s">
        <v>278</v>
      </c>
      <c r="R9229" t="s">
        <v>127</v>
      </c>
      <c r="S9229" t="s">
        <v>164</v>
      </c>
      <c r="T9229" t="s">
        <v>3287</v>
      </c>
      <c r="U9229" t="s">
        <v>3288</v>
      </c>
      <c r="X9229">
        <v>3</v>
      </c>
      <c r="Y9229">
        <v>0</v>
      </c>
      <c r="Z9229">
        <v>0</v>
      </c>
      <c r="AA9229">
        <v>0</v>
      </c>
      <c r="AB9229">
        <v>157800</v>
      </c>
      <c r="AC9229" t="s">
        <v>47</v>
      </c>
      <c r="AD9229">
        <f>+VLOOKUP(T9229,items!$A$2:$D$1255,4,0)</f>
        <v>0</v>
      </c>
      <c r="AE9229">
        <f>+VLOOKUP(T9229,Tabla1[],5,0)</f>
        <v>0</v>
      </c>
      <c r="AF9229">
        <f t="shared" si="144"/>
        <v>10</v>
      </c>
    </row>
    <row r="9230" spans="1:32" x14ac:dyDescent="0.25">
      <c r="A9230">
        <v>109504</v>
      </c>
      <c r="B9230" t="s">
        <v>15520</v>
      </c>
      <c r="C9230" t="s">
        <v>33</v>
      </c>
      <c r="D9230">
        <v>0</v>
      </c>
      <c r="F9230" t="s">
        <v>6299</v>
      </c>
      <c r="G9230" t="s">
        <v>3357</v>
      </c>
      <c r="H9230" t="s">
        <v>37</v>
      </c>
      <c r="I9230" t="s">
        <v>37</v>
      </c>
      <c r="J9230" t="s">
        <v>37</v>
      </c>
      <c r="K9230" t="s">
        <v>37</v>
      </c>
      <c r="L9230" t="s">
        <v>37</v>
      </c>
      <c r="M9230" t="s">
        <v>13518</v>
      </c>
      <c r="N9230" t="s">
        <v>13985</v>
      </c>
      <c r="O9230" t="s">
        <v>12872</v>
      </c>
      <c r="P9230" t="s">
        <v>279</v>
      </c>
      <c r="Q9230" t="s">
        <v>11464</v>
      </c>
      <c r="R9230" t="s">
        <v>12873</v>
      </c>
      <c r="S9230" t="s">
        <v>108</v>
      </c>
      <c r="T9230" t="s">
        <v>429</v>
      </c>
      <c r="U9230" t="s">
        <v>430</v>
      </c>
      <c r="X9230">
        <v>1</v>
      </c>
      <c r="Y9230">
        <v>0</v>
      </c>
      <c r="Z9230">
        <v>0</v>
      </c>
      <c r="AA9230">
        <v>0</v>
      </c>
      <c r="AB9230">
        <v>128696</v>
      </c>
      <c r="AC9230" t="s">
        <v>285</v>
      </c>
      <c r="AD9230">
        <f>+VLOOKUP(T9230,items!$A$2:$D$1255,4,0)</f>
        <v>0</v>
      </c>
      <c r="AE9230">
        <f>+VLOOKUP(T9230,Tabla1[],5,0)</f>
        <v>0</v>
      </c>
      <c r="AF9230">
        <f t="shared" si="144"/>
        <v>11</v>
      </c>
    </row>
    <row r="9231" spans="1:32" x14ac:dyDescent="0.25">
      <c r="A9231">
        <v>109504</v>
      </c>
      <c r="B9231" t="s">
        <v>15520</v>
      </c>
      <c r="C9231" t="s">
        <v>33</v>
      </c>
      <c r="D9231">
        <v>0</v>
      </c>
      <c r="F9231" t="s">
        <v>6299</v>
      </c>
      <c r="G9231" t="s">
        <v>3357</v>
      </c>
      <c r="H9231" t="s">
        <v>37</v>
      </c>
      <c r="I9231" t="s">
        <v>37</v>
      </c>
      <c r="J9231" t="s">
        <v>37</v>
      </c>
      <c r="K9231" t="s">
        <v>37</v>
      </c>
      <c r="L9231" t="s">
        <v>37</v>
      </c>
      <c r="M9231" t="s">
        <v>13518</v>
      </c>
      <c r="N9231" t="s">
        <v>13985</v>
      </c>
      <c r="O9231" t="s">
        <v>12872</v>
      </c>
      <c r="P9231" t="s">
        <v>279</v>
      </c>
      <c r="Q9231" t="s">
        <v>11464</v>
      </c>
      <c r="R9231" t="s">
        <v>12873</v>
      </c>
      <c r="S9231" t="s">
        <v>108</v>
      </c>
      <c r="T9231" t="s">
        <v>429</v>
      </c>
      <c r="U9231" t="s">
        <v>430</v>
      </c>
      <c r="X9231">
        <v>1</v>
      </c>
      <c r="Y9231">
        <v>0</v>
      </c>
      <c r="Z9231">
        <v>0</v>
      </c>
      <c r="AA9231">
        <v>0</v>
      </c>
      <c r="AB9231">
        <v>128696</v>
      </c>
      <c r="AC9231" t="s">
        <v>285</v>
      </c>
      <c r="AD9231">
        <f>+VLOOKUP(T9231,items!$A$2:$D$1255,4,0)</f>
        <v>0</v>
      </c>
      <c r="AE9231">
        <f>+VLOOKUP(T9231,Tabla1[],5,0)</f>
        <v>0</v>
      </c>
      <c r="AF9231">
        <f t="shared" si="144"/>
        <v>11</v>
      </c>
    </row>
    <row r="9232" spans="1:32" x14ac:dyDescent="0.25">
      <c r="A9232">
        <v>109504</v>
      </c>
      <c r="B9232" t="s">
        <v>15520</v>
      </c>
      <c r="C9232" t="s">
        <v>33</v>
      </c>
      <c r="D9232">
        <v>0</v>
      </c>
      <c r="F9232" t="s">
        <v>6299</v>
      </c>
      <c r="G9232" t="s">
        <v>3357</v>
      </c>
      <c r="H9232" t="s">
        <v>37</v>
      </c>
      <c r="I9232" t="s">
        <v>37</v>
      </c>
      <c r="J9232" t="s">
        <v>37</v>
      </c>
      <c r="K9232" t="s">
        <v>37</v>
      </c>
      <c r="L9232" t="s">
        <v>37</v>
      </c>
      <c r="M9232" t="s">
        <v>13518</v>
      </c>
      <c r="N9232" t="s">
        <v>13985</v>
      </c>
      <c r="O9232" t="s">
        <v>12872</v>
      </c>
      <c r="P9232" t="s">
        <v>279</v>
      </c>
      <c r="Q9232" t="s">
        <v>11464</v>
      </c>
      <c r="R9232" t="s">
        <v>12873</v>
      </c>
      <c r="S9232" t="s">
        <v>108</v>
      </c>
      <c r="T9232" t="s">
        <v>2855</v>
      </c>
      <c r="U9232" t="s">
        <v>2856</v>
      </c>
      <c r="X9232">
        <v>1</v>
      </c>
      <c r="Y9232">
        <v>0</v>
      </c>
      <c r="Z9232">
        <v>0</v>
      </c>
      <c r="AA9232">
        <v>0</v>
      </c>
      <c r="AB9232">
        <v>480144</v>
      </c>
      <c r="AC9232" t="s">
        <v>285</v>
      </c>
      <c r="AD9232">
        <f>+VLOOKUP(T9232,items!$A$2:$D$1255,4,0)</f>
        <v>0</v>
      </c>
      <c r="AE9232">
        <f>+VLOOKUP(T9232,Tabla1[],5,0)</f>
        <v>0</v>
      </c>
      <c r="AF9232">
        <f t="shared" si="144"/>
        <v>11</v>
      </c>
    </row>
    <row r="9233" spans="1:32" x14ac:dyDescent="0.25">
      <c r="A9233">
        <v>109504</v>
      </c>
      <c r="B9233" t="s">
        <v>15520</v>
      </c>
      <c r="C9233" t="s">
        <v>33</v>
      </c>
      <c r="D9233">
        <v>0</v>
      </c>
      <c r="F9233" t="s">
        <v>6299</v>
      </c>
      <c r="G9233" t="s">
        <v>3357</v>
      </c>
      <c r="H9233" t="s">
        <v>37</v>
      </c>
      <c r="I9233" t="s">
        <v>37</v>
      </c>
      <c r="J9233" t="s">
        <v>37</v>
      </c>
      <c r="K9233" t="s">
        <v>37</v>
      </c>
      <c r="L9233" t="s">
        <v>37</v>
      </c>
      <c r="M9233" t="s">
        <v>13518</v>
      </c>
      <c r="N9233" t="s">
        <v>13985</v>
      </c>
      <c r="O9233" t="s">
        <v>12872</v>
      </c>
      <c r="P9233" t="s">
        <v>279</v>
      </c>
      <c r="Q9233" t="s">
        <v>11464</v>
      </c>
      <c r="R9233" t="s">
        <v>12873</v>
      </c>
      <c r="S9233" t="s">
        <v>108</v>
      </c>
      <c r="T9233" t="s">
        <v>7509</v>
      </c>
      <c r="U9233" t="s">
        <v>9780</v>
      </c>
      <c r="X9233">
        <v>1</v>
      </c>
      <c r="Y9233">
        <v>0</v>
      </c>
      <c r="Z9233">
        <v>0</v>
      </c>
      <c r="AA9233">
        <v>0</v>
      </c>
      <c r="AB9233">
        <v>28980</v>
      </c>
      <c r="AC9233" t="s">
        <v>285</v>
      </c>
      <c r="AD9233">
        <f>+VLOOKUP(T9233,items!$A$2:$D$1255,4,0)</f>
        <v>0</v>
      </c>
      <c r="AE9233">
        <f>+VLOOKUP(T9233,Tabla1[],5,0)</f>
        <v>0</v>
      </c>
      <c r="AF9233">
        <f t="shared" si="144"/>
        <v>11</v>
      </c>
    </row>
    <row r="9234" spans="1:32" x14ac:dyDescent="0.25">
      <c r="A9234">
        <v>109504</v>
      </c>
      <c r="B9234" t="s">
        <v>15520</v>
      </c>
      <c r="C9234" t="s">
        <v>33</v>
      </c>
      <c r="D9234">
        <v>0</v>
      </c>
      <c r="F9234" t="s">
        <v>6299</v>
      </c>
      <c r="G9234" t="s">
        <v>3357</v>
      </c>
      <c r="H9234" t="s">
        <v>37</v>
      </c>
      <c r="I9234" t="s">
        <v>37</v>
      </c>
      <c r="J9234" t="s">
        <v>37</v>
      </c>
      <c r="K9234" t="s">
        <v>37</v>
      </c>
      <c r="L9234" t="s">
        <v>37</v>
      </c>
      <c r="M9234" t="s">
        <v>13518</v>
      </c>
      <c r="N9234" t="s">
        <v>13985</v>
      </c>
      <c r="O9234" t="s">
        <v>12872</v>
      </c>
      <c r="P9234" t="s">
        <v>279</v>
      </c>
      <c r="Q9234" t="s">
        <v>11464</v>
      </c>
      <c r="R9234" t="s">
        <v>12873</v>
      </c>
      <c r="S9234" t="s">
        <v>108</v>
      </c>
      <c r="T9234" t="s">
        <v>7509</v>
      </c>
      <c r="U9234" t="s">
        <v>9780</v>
      </c>
      <c r="X9234">
        <v>1</v>
      </c>
      <c r="Y9234">
        <v>0</v>
      </c>
      <c r="Z9234">
        <v>0</v>
      </c>
      <c r="AA9234">
        <v>0</v>
      </c>
      <c r="AB9234">
        <v>28980</v>
      </c>
      <c r="AC9234" t="s">
        <v>285</v>
      </c>
      <c r="AD9234">
        <f>+VLOOKUP(T9234,items!$A$2:$D$1255,4,0)</f>
        <v>0</v>
      </c>
      <c r="AE9234">
        <f>+VLOOKUP(T9234,Tabla1[],5,0)</f>
        <v>0</v>
      </c>
      <c r="AF9234">
        <f t="shared" si="144"/>
        <v>11</v>
      </c>
    </row>
    <row r="9235" spans="1:32" x14ac:dyDescent="0.25">
      <c r="A9235">
        <v>109504</v>
      </c>
      <c r="B9235" t="s">
        <v>15520</v>
      </c>
      <c r="C9235" t="s">
        <v>33</v>
      </c>
      <c r="D9235">
        <v>0</v>
      </c>
      <c r="F9235" t="s">
        <v>6299</v>
      </c>
      <c r="G9235" t="s">
        <v>3357</v>
      </c>
      <c r="H9235" t="s">
        <v>37</v>
      </c>
      <c r="I9235" t="s">
        <v>37</v>
      </c>
      <c r="J9235" t="s">
        <v>37</v>
      </c>
      <c r="K9235" t="s">
        <v>37</v>
      </c>
      <c r="L9235" t="s">
        <v>37</v>
      </c>
      <c r="M9235" t="s">
        <v>13518</v>
      </c>
      <c r="N9235" t="s">
        <v>13985</v>
      </c>
      <c r="O9235" t="s">
        <v>12872</v>
      </c>
      <c r="P9235" t="s">
        <v>279</v>
      </c>
      <c r="Q9235" t="s">
        <v>11464</v>
      </c>
      <c r="R9235" t="s">
        <v>12873</v>
      </c>
      <c r="S9235" t="s">
        <v>108</v>
      </c>
      <c r="T9235" t="s">
        <v>347</v>
      </c>
      <c r="U9235" t="s">
        <v>348</v>
      </c>
      <c r="W9235" t="s">
        <v>1095</v>
      </c>
      <c r="X9235">
        <v>4</v>
      </c>
      <c r="Y9235">
        <v>4500</v>
      </c>
      <c r="Z9235">
        <v>0</v>
      </c>
      <c r="AA9235">
        <v>0</v>
      </c>
      <c r="AB9235">
        <v>1707940</v>
      </c>
      <c r="AC9235" t="s">
        <v>285</v>
      </c>
      <c r="AD9235">
        <f>+VLOOKUP(T9235,items!$A$2:$D$1255,4,0)</f>
        <v>0</v>
      </c>
      <c r="AE9235">
        <f>+VLOOKUP(T9235,Tabla1[],5,0)</f>
        <v>0</v>
      </c>
      <c r="AF9235">
        <f t="shared" si="144"/>
        <v>11</v>
      </c>
    </row>
    <row r="9236" spans="1:32" x14ac:dyDescent="0.25">
      <c r="A9236">
        <v>109504</v>
      </c>
      <c r="B9236" t="s">
        <v>15520</v>
      </c>
      <c r="C9236" t="s">
        <v>33</v>
      </c>
      <c r="D9236">
        <v>0</v>
      </c>
      <c r="F9236" t="s">
        <v>6299</v>
      </c>
      <c r="G9236" t="s">
        <v>3357</v>
      </c>
      <c r="H9236" t="s">
        <v>37</v>
      </c>
      <c r="I9236" t="s">
        <v>37</v>
      </c>
      <c r="J9236" t="s">
        <v>37</v>
      </c>
      <c r="K9236" t="s">
        <v>37</v>
      </c>
      <c r="L9236" t="s">
        <v>37</v>
      </c>
      <c r="M9236" t="s">
        <v>13518</v>
      </c>
      <c r="N9236" t="s">
        <v>13985</v>
      </c>
      <c r="O9236" t="s">
        <v>12872</v>
      </c>
      <c r="P9236" t="s">
        <v>279</v>
      </c>
      <c r="Q9236" t="s">
        <v>11464</v>
      </c>
      <c r="R9236" t="s">
        <v>12873</v>
      </c>
      <c r="S9236" t="s">
        <v>108</v>
      </c>
      <c r="T9236" t="s">
        <v>347</v>
      </c>
      <c r="U9236" t="s">
        <v>348</v>
      </c>
      <c r="W9236" t="s">
        <v>1095</v>
      </c>
      <c r="X9236">
        <v>1</v>
      </c>
      <c r="Y9236">
        <v>1660</v>
      </c>
      <c r="Z9236">
        <v>0</v>
      </c>
      <c r="AA9236">
        <v>0</v>
      </c>
      <c r="AB9236">
        <v>213492</v>
      </c>
      <c r="AC9236" t="s">
        <v>285</v>
      </c>
      <c r="AD9236">
        <f>+VLOOKUP(T9236,items!$A$2:$D$1255,4,0)</f>
        <v>0</v>
      </c>
      <c r="AE9236">
        <f>+VLOOKUP(T9236,Tabla1[],5,0)</f>
        <v>0</v>
      </c>
      <c r="AF9236">
        <f t="shared" si="144"/>
        <v>11</v>
      </c>
    </row>
    <row r="9237" spans="1:32" x14ac:dyDescent="0.25">
      <c r="A9237">
        <v>109504</v>
      </c>
      <c r="B9237" t="s">
        <v>15520</v>
      </c>
      <c r="C9237" t="s">
        <v>33</v>
      </c>
      <c r="D9237">
        <v>0</v>
      </c>
      <c r="F9237" t="s">
        <v>6299</v>
      </c>
      <c r="G9237" t="s">
        <v>3357</v>
      </c>
      <c r="H9237" t="s">
        <v>37</v>
      </c>
      <c r="I9237" t="s">
        <v>37</v>
      </c>
      <c r="J9237" t="s">
        <v>37</v>
      </c>
      <c r="K9237" t="s">
        <v>37</v>
      </c>
      <c r="L9237" t="s">
        <v>37</v>
      </c>
      <c r="M9237" t="s">
        <v>13518</v>
      </c>
      <c r="N9237" t="s">
        <v>13985</v>
      </c>
      <c r="O9237" t="s">
        <v>12872</v>
      </c>
      <c r="P9237" t="s">
        <v>279</v>
      </c>
      <c r="Q9237" t="s">
        <v>11464</v>
      </c>
      <c r="R9237" t="s">
        <v>12873</v>
      </c>
      <c r="S9237" t="s">
        <v>108</v>
      </c>
      <c r="T9237" t="s">
        <v>347</v>
      </c>
      <c r="U9237" t="s">
        <v>348</v>
      </c>
      <c r="W9237" t="s">
        <v>1095</v>
      </c>
      <c r="X9237">
        <v>2</v>
      </c>
      <c r="Y9237">
        <v>5860</v>
      </c>
      <c r="Z9237">
        <v>0</v>
      </c>
      <c r="AA9237">
        <v>0</v>
      </c>
      <c r="AB9237">
        <v>1067462</v>
      </c>
      <c r="AC9237" t="s">
        <v>285</v>
      </c>
      <c r="AD9237">
        <f>+VLOOKUP(T9237,items!$A$2:$D$1255,4,0)</f>
        <v>0</v>
      </c>
      <c r="AE9237">
        <f>+VLOOKUP(T9237,Tabla1[],5,0)</f>
        <v>0</v>
      </c>
      <c r="AF9237">
        <f t="shared" si="144"/>
        <v>11</v>
      </c>
    </row>
    <row r="9238" spans="1:32" x14ac:dyDescent="0.25">
      <c r="A9238">
        <v>109504</v>
      </c>
      <c r="B9238" t="s">
        <v>15520</v>
      </c>
      <c r="C9238" t="s">
        <v>33</v>
      </c>
      <c r="D9238">
        <v>0</v>
      </c>
      <c r="F9238" t="s">
        <v>6299</v>
      </c>
      <c r="G9238" t="s">
        <v>3357</v>
      </c>
      <c r="H9238" t="s">
        <v>37</v>
      </c>
      <c r="I9238" t="s">
        <v>37</v>
      </c>
      <c r="J9238" t="s">
        <v>37</v>
      </c>
      <c r="K9238" t="s">
        <v>37</v>
      </c>
      <c r="L9238" t="s">
        <v>37</v>
      </c>
      <c r="M9238" t="s">
        <v>13518</v>
      </c>
      <c r="N9238" t="s">
        <v>13985</v>
      </c>
      <c r="O9238" t="s">
        <v>12872</v>
      </c>
      <c r="P9238" t="s">
        <v>279</v>
      </c>
      <c r="Q9238" t="s">
        <v>11464</v>
      </c>
      <c r="R9238" t="s">
        <v>12873</v>
      </c>
      <c r="S9238" t="s">
        <v>108</v>
      </c>
      <c r="T9238" t="s">
        <v>1447</v>
      </c>
      <c r="U9238" t="s">
        <v>1448</v>
      </c>
      <c r="X9238">
        <v>2</v>
      </c>
      <c r="Y9238">
        <v>4500</v>
      </c>
      <c r="Z9238">
        <v>0</v>
      </c>
      <c r="AA9238">
        <v>0</v>
      </c>
      <c r="AB9238">
        <v>3590346</v>
      </c>
      <c r="AC9238" t="s">
        <v>285</v>
      </c>
      <c r="AD9238">
        <f>+VLOOKUP(T9238,items!$A$2:$D$1255,4,0)</f>
        <v>0</v>
      </c>
      <c r="AE9238">
        <f>+VLOOKUP(T9238,Tabla1[],5,0)</f>
        <v>0</v>
      </c>
      <c r="AF9238">
        <f t="shared" si="144"/>
        <v>11</v>
      </c>
    </row>
    <row r="9239" spans="1:32" x14ac:dyDescent="0.25">
      <c r="A9239">
        <v>109504</v>
      </c>
      <c r="B9239" t="s">
        <v>15520</v>
      </c>
      <c r="C9239" t="s">
        <v>33</v>
      </c>
      <c r="D9239">
        <v>0</v>
      </c>
      <c r="F9239" t="s">
        <v>6299</v>
      </c>
      <c r="G9239" t="s">
        <v>3357</v>
      </c>
      <c r="H9239" t="s">
        <v>37</v>
      </c>
      <c r="I9239" t="s">
        <v>37</v>
      </c>
      <c r="J9239" t="s">
        <v>37</v>
      </c>
      <c r="K9239" t="s">
        <v>37</v>
      </c>
      <c r="L9239" t="s">
        <v>37</v>
      </c>
      <c r="M9239" t="s">
        <v>13518</v>
      </c>
      <c r="N9239" t="s">
        <v>13985</v>
      </c>
      <c r="O9239" t="s">
        <v>12872</v>
      </c>
      <c r="P9239" t="s">
        <v>279</v>
      </c>
      <c r="Q9239" t="s">
        <v>11464</v>
      </c>
      <c r="R9239" t="s">
        <v>12873</v>
      </c>
      <c r="S9239" t="s">
        <v>108</v>
      </c>
      <c r="T9239" t="s">
        <v>1447</v>
      </c>
      <c r="U9239" t="s">
        <v>1448</v>
      </c>
      <c r="X9239">
        <v>1</v>
      </c>
      <c r="Y9239">
        <v>6900</v>
      </c>
      <c r="Z9239">
        <v>0</v>
      </c>
      <c r="AA9239">
        <v>0</v>
      </c>
      <c r="AB9239">
        <v>2177718</v>
      </c>
      <c r="AC9239" t="s">
        <v>285</v>
      </c>
      <c r="AD9239">
        <f>+VLOOKUP(T9239,items!$A$2:$D$1255,4,0)</f>
        <v>0</v>
      </c>
      <c r="AE9239">
        <f>+VLOOKUP(T9239,Tabla1[],5,0)</f>
        <v>0</v>
      </c>
      <c r="AF9239">
        <f t="shared" si="144"/>
        <v>11</v>
      </c>
    </row>
    <row r="9240" spans="1:32" x14ac:dyDescent="0.25">
      <c r="A9240">
        <v>109504</v>
      </c>
      <c r="B9240" t="s">
        <v>15520</v>
      </c>
      <c r="C9240" t="s">
        <v>33</v>
      </c>
      <c r="D9240">
        <v>0</v>
      </c>
      <c r="F9240" t="s">
        <v>6299</v>
      </c>
      <c r="G9240" t="s">
        <v>3357</v>
      </c>
      <c r="H9240" t="s">
        <v>37</v>
      </c>
      <c r="I9240" t="s">
        <v>37</v>
      </c>
      <c r="J9240" t="s">
        <v>37</v>
      </c>
      <c r="K9240" t="s">
        <v>37</v>
      </c>
      <c r="L9240" t="s">
        <v>37</v>
      </c>
      <c r="M9240" t="s">
        <v>13518</v>
      </c>
      <c r="N9240" t="s">
        <v>13985</v>
      </c>
      <c r="O9240" t="s">
        <v>12872</v>
      </c>
      <c r="P9240" t="s">
        <v>279</v>
      </c>
      <c r="Q9240" t="s">
        <v>11464</v>
      </c>
      <c r="R9240" t="s">
        <v>12873</v>
      </c>
      <c r="S9240" t="s">
        <v>108</v>
      </c>
      <c r="T9240" t="s">
        <v>613</v>
      </c>
      <c r="U9240" t="s">
        <v>614</v>
      </c>
      <c r="V9240" t="s">
        <v>867</v>
      </c>
      <c r="X9240">
        <v>1</v>
      </c>
      <c r="Y9240">
        <v>4850</v>
      </c>
      <c r="Z9240">
        <v>0</v>
      </c>
      <c r="AA9240">
        <v>6900</v>
      </c>
      <c r="AB9240">
        <v>10506801</v>
      </c>
      <c r="AC9240" t="s">
        <v>285</v>
      </c>
      <c r="AD9240" t="str">
        <f>+VLOOKUP(T9240,items!$A$2:$D$1255,4,0)</f>
        <v>PERGOLA</v>
      </c>
      <c r="AE9240" t="str">
        <f>+VLOOKUP(T9240,Tabla1[],5,0)</f>
        <v>PERGOLITE</v>
      </c>
      <c r="AF9240">
        <f t="shared" si="144"/>
        <v>11</v>
      </c>
    </row>
    <row r="9241" spans="1:32" x14ac:dyDescent="0.25">
      <c r="A9241">
        <v>109504</v>
      </c>
      <c r="B9241" t="s">
        <v>15520</v>
      </c>
      <c r="C9241" t="s">
        <v>33</v>
      </c>
      <c r="D9241">
        <v>0</v>
      </c>
      <c r="F9241" t="s">
        <v>6299</v>
      </c>
      <c r="G9241" t="s">
        <v>3357</v>
      </c>
      <c r="H9241" t="s">
        <v>37</v>
      </c>
      <c r="I9241" t="s">
        <v>37</v>
      </c>
      <c r="J9241" t="s">
        <v>37</v>
      </c>
      <c r="K9241" t="s">
        <v>37</v>
      </c>
      <c r="L9241" t="s">
        <v>37</v>
      </c>
      <c r="M9241" t="s">
        <v>13518</v>
      </c>
      <c r="N9241" t="s">
        <v>13985</v>
      </c>
      <c r="O9241" t="s">
        <v>12872</v>
      </c>
      <c r="P9241" t="s">
        <v>279</v>
      </c>
      <c r="Q9241" t="s">
        <v>11464</v>
      </c>
      <c r="R9241" t="s">
        <v>12873</v>
      </c>
      <c r="S9241" t="s">
        <v>108</v>
      </c>
      <c r="T9241" t="s">
        <v>613</v>
      </c>
      <c r="U9241" t="s">
        <v>614</v>
      </c>
      <c r="V9241" t="s">
        <v>867</v>
      </c>
      <c r="X9241">
        <v>2</v>
      </c>
      <c r="Y9241">
        <v>4500</v>
      </c>
      <c r="Z9241">
        <v>0</v>
      </c>
      <c r="AA9241">
        <v>5860</v>
      </c>
      <c r="AB9241">
        <v>17104660</v>
      </c>
      <c r="AC9241" t="s">
        <v>285</v>
      </c>
      <c r="AD9241" t="str">
        <f>+VLOOKUP(T9241,items!$A$2:$D$1255,4,0)</f>
        <v>PERGOLA</v>
      </c>
      <c r="AE9241" t="str">
        <f>+VLOOKUP(T9241,Tabla1[],5,0)</f>
        <v>PERGOLITE</v>
      </c>
      <c r="AF9241">
        <f t="shared" si="144"/>
        <v>11</v>
      </c>
    </row>
    <row r="9242" spans="1:32" x14ac:dyDescent="0.25">
      <c r="A9242">
        <v>109504</v>
      </c>
      <c r="B9242" t="s">
        <v>15520</v>
      </c>
      <c r="C9242" t="s">
        <v>33</v>
      </c>
      <c r="D9242">
        <v>0</v>
      </c>
      <c r="F9242" t="s">
        <v>6299</v>
      </c>
      <c r="G9242" t="s">
        <v>3357</v>
      </c>
      <c r="H9242" t="s">
        <v>37</v>
      </c>
      <c r="I9242" t="s">
        <v>37</v>
      </c>
      <c r="J9242" t="s">
        <v>37</v>
      </c>
      <c r="K9242" t="s">
        <v>37</v>
      </c>
      <c r="L9242" t="s">
        <v>37</v>
      </c>
      <c r="M9242" t="s">
        <v>13518</v>
      </c>
      <c r="N9242" t="s">
        <v>13985</v>
      </c>
      <c r="O9242" t="s">
        <v>12872</v>
      </c>
      <c r="P9242" t="s">
        <v>279</v>
      </c>
      <c r="Q9242" t="s">
        <v>11464</v>
      </c>
      <c r="R9242" t="s">
        <v>12873</v>
      </c>
      <c r="S9242" t="s">
        <v>108</v>
      </c>
      <c r="T9242" t="s">
        <v>2095</v>
      </c>
      <c r="U9242" t="s">
        <v>2096</v>
      </c>
      <c r="W9242" t="s">
        <v>15521</v>
      </c>
      <c r="X9242">
        <v>4</v>
      </c>
      <c r="Y9242">
        <v>0</v>
      </c>
      <c r="Z9242">
        <v>0</v>
      </c>
      <c r="AA9242">
        <v>200</v>
      </c>
      <c r="AB9242">
        <v>1768004</v>
      </c>
      <c r="AC9242" t="s">
        <v>285</v>
      </c>
      <c r="AD9242">
        <f>+VLOOKUP(T9242,items!$A$2:$D$1255,4,0)</f>
        <v>0</v>
      </c>
      <c r="AE9242">
        <f>+VLOOKUP(T9242,Tabla1[],5,0)</f>
        <v>0</v>
      </c>
      <c r="AF9242">
        <f t="shared" si="144"/>
        <v>11</v>
      </c>
    </row>
    <row r="9243" spans="1:32" x14ac:dyDescent="0.25">
      <c r="A9243">
        <v>109504</v>
      </c>
      <c r="B9243" t="s">
        <v>15520</v>
      </c>
      <c r="C9243" t="s">
        <v>33</v>
      </c>
      <c r="D9243">
        <v>0</v>
      </c>
      <c r="F9243" t="s">
        <v>6299</v>
      </c>
      <c r="G9243" t="s">
        <v>3357</v>
      </c>
      <c r="H9243" t="s">
        <v>37</v>
      </c>
      <c r="I9243" t="s">
        <v>37</v>
      </c>
      <c r="J9243" t="s">
        <v>37</v>
      </c>
      <c r="K9243" t="s">
        <v>37</v>
      </c>
      <c r="L9243" t="s">
        <v>37</v>
      </c>
      <c r="M9243" t="s">
        <v>13518</v>
      </c>
      <c r="N9243" t="s">
        <v>13985</v>
      </c>
      <c r="O9243" t="s">
        <v>12872</v>
      </c>
      <c r="P9243" t="s">
        <v>279</v>
      </c>
      <c r="Q9243" t="s">
        <v>11464</v>
      </c>
      <c r="R9243" t="s">
        <v>12873</v>
      </c>
      <c r="S9243" t="s">
        <v>108</v>
      </c>
      <c r="T9243" t="s">
        <v>7511</v>
      </c>
      <c r="U9243" t="s">
        <v>7512</v>
      </c>
      <c r="X9243">
        <v>1</v>
      </c>
      <c r="Y9243">
        <v>0</v>
      </c>
      <c r="Z9243">
        <v>0</v>
      </c>
      <c r="AA9243">
        <v>0</v>
      </c>
      <c r="AB9243">
        <v>100000</v>
      </c>
      <c r="AC9243" t="s">
        <v>285</v>
      </c>
      <c r="AD9243" t="e">
        <f>+VLOOKUP(T9243,items!$A$2:$D$1255,4,0)</f>
        <v>#N/A</v>
      </c>
      <c r="AE9243" t="e">
        <f>+VLOOKUP(T9243,Tabla1[],5,0)</f>
        <v>#N/A</v>
      </c>
      <c r="AF9243">
        <f t="shared" si="144"/>
        <v>11</v>
      </c>
    </row>
    <row r="9244" spans="1:32" x14ac:dyDescent="0.25">
      <c r="A9244">
        <v>109504</v>
      </c>
      <c r="B9244" t="s">
        <v>15520</v>
      </c>
      <c r="C9244" t="s">
        <v>33</v>
      </c>
      <c r="D9244">
        <v>0</v>
      </c>
      <c r="F9244" t="s">
        <v>6299</v>
      </c>
      <c r="G9244" t="s">
        <v>3357</v>
      </c>
      <c r="H9244" t="s">
        <v>37</v>
      </c>
      <c r="I9244" t="s">
        <v>37</v>
      </c>
      <c r="J9244" t="s">
        <v>37</v>
      </c>
      <c r="K9244" t="s">
        <v>37</v>
      </c>
      <c r="L9244" t="s">
        <v>37</v>
      </c>
      <c r="M9244" t="s">
        <v>13518</v>
      </c>
      <c r="N9244" t="s">
        <v>13985</v>
      </c>
      <c r="O9244" t="s">
        <v>12872</v>
      </c>
      <c r="P9244" t="s">
        <v>279</v>
      </c>
      <c r="Q9244" t="s">
        <v>11464</v>
      </c>
      <c r="R9244" t="s">
        <v>12873</v>
      </c>
      <c r="S9244" t="s">
        <v>108</v>
      </c>
      <c r="T9244" t="s">
        <v>1805</v>
      </c>
      <c r="U9244" t="s">
        <v>1806</v>
      </c>
      <c r="X9244">
        <v>1</v>
      </c>
      <c r="Y9244">
        <v>4500</v>
      </c>
      <c r="Z9244">
        <v>0</v>
      </c>
      <c r="AA9244">
        <v>0</v>
      </c>
      <c r="AB9244">
        <v>384390</v>
      </c>
      <c r="AC9244" t="s">
        <v>285</v>
      </c>
      <c r="AD9244">
        <f>+VLOOKUP(T9244,items!$A$2:$D$1255,4,0)</f>
        <v>0</v>
      </c>
      <c r="AE9244">
        <f>+VLOOKUP(T9244,Tabla1[],5,0)</f>
        <v>0</v>
      </c>
      <c r="AF9244">
        <f t="shared" si="144"/>
        <v>11</v>
      </c>
    </row>
    <row r="9245" spans="1:32" x14ac:dyDescent="0.25">
      <c r="A9245">
        <v>109504</v>
      </c>
      <c r="B9245" t="s">
        <v>15520</v>
      </c>
      <c r="C9245" t="s">
        <v>33</v>
      </c>
      <c r="D9245">
        <v>0</v>
      </c>
      <c r="F9245" t="s">
        <v>6299</v>
      </c>
      <c r="G9245" t="s">
        <v>3357</v>
      </c>
      <c r="H9245" t="s">
        <v>37</v>
      </c>
      <c r="I9245" t="s">
        <v>37</v>
      </c>
      <c r="J9245" t="s">
        <v>37</v>
      </c>
      <c r="K9245" t="s">
        <v>37</v>
      </c>
      <c r="L9245" t="s">
        <v>37</v>
      </c>
      <c r="M9245" t="s">
        <v>13518</v>
      </c>
      <c r="N9245" t="s">
        <v>13985</v>
      </c>
      <c r="O9245" t="s">
        <v>12872</v>
      </c>
      <c r="P9245" t="s">
        <v>279</v>
      </c>
      <c r="Q9245" t="s">
        <v>11464</v>
      </c>
      <c r="R9245" t="s">
        <v>12873</v>
      </c>
      <c r="S9245" t="s">
        <v>108</v>
      </c>
      <c r="T9245" t="s">
        <v>749</v>
      </c>
      <c r="U9245" t="s">
        <v>750</v>
      </c>
      <c r="X9245">
        <v>6</v>
      </c>
      <c r="Y9245">
        <v>4500</v>
      </c>
      <c r="Z9245">
        <v>0</v>
      </c>
      <c r="AA9245">
        <v>0</v>
      </c>
      <c r="AB9245">
        <v>8249886</v>
      </c>
      <c r="AC9245" t="s">
        <v>285</v>
      </c>
      <c r="AD9245">
        <f>+VLOOKUP(T9245,items!$A$2:$D$1255,4,0)</f>
        <v>0</v>
      </c>
      <c r="AE9245">
        <f>+VLOOKUP(T9245,Tabla1[],5,0)</f>
        <v>0</v>
      </c>
      <c r="AF9245">
        <f t="shared" si="144"/>
        <v>11</v>
      </c>
    </row>
    <row r="9246" spans="1:32" x14ac:dyDescent="0.25">
      <c r="A9246">
        <v>109504</v>
      </c>
      <c r="B9246" t="s">
        <v>15520</v>
      </c>
      <c r="C9246" t="s">
        <v>33</v>
      </c>
      <c r="D9246">
        <v>0</v>
      </c>
      <c r="F9246" t="s">
        <v>6299</v>
      </c>
      <c r="G9246" t="s">
        <v>3357</v>
      </c>
      <c r="H9246" t="s">
        <v>37</v>
      </c>
      <c r="I9246" t="s">
        <v>37</v>
      </c>
      <c r="J9246" t="s">
        <v>37</v>
      </c>
      <c r="K9246" t="s">
        <v>37</v>
      </c>
      <c r="L9246" t="s">
        <v>37</v>
      </c>
      <c r="M9246" t="s">
        <v>13518</v>
      </c>
      <c r="N9246" t="s">
        <v>13985</v>
      </c>
      <c r="O9246" t="s">
        <v>12872</v>
      </c>
      <c r="P9246" t="s">
        <v>279</v>
      </c>
      <c r="Q9246" t="s">
        <v>11464</v>
      </c>
      <c r="R9246" t="s">
        <v>12873</v>
      </c>
      <c r="S9246" t="s">
        <v>108</v>
      </c>
      <c r="T9246" t="s">
        <v>4574</v>
      </c>
      <c r="U9246" t="s">
        <v>4575</v>
      </c>
      <c r="W9246" t="s">
        <v>15521</v>
      </c>
      <c r="X9246">
        <v>3</v>
      </c>
      <c r="Y9246">
        <v>4500</v>
      </c>
      <c r="Z9246">
        <v>0</v>
      </c>
      <c r="AA9246">
        <v>0</v>
      </c>
      <c r="AB9246">
        <v>3079905</v>
      </c>
      <c r="AC9246" t="s">
        <v>285</v>
      </c>
      <c r="AD9246">
        <f>+VLOOKUP(T9246,items!$A$2:$D$1255,4,0)</f>
        <v>0</v>
      </c>
      <c r="AE9246">
        <f>+VLOOKUP(T9246,Tabla1[],5,0)</f>
        <v>0</v>
      </c>
      <c r="AF9246">
        <f t="shared" si="144"/>
        <v>11</v>
      </c>
    </row>
    <row r="9247" spans="1:32" x14ac:dyDescent="0.25">
      <c r="A9247">
        <v>109507</v>
      </c>
      <c r="B9247" t="s">
        <v>15522</v>
      </c>
      <c r="C9247" t="s">
        <v>33</v>
      </c>
      <c r="D9247">
        <v>0</v>
      </c>
      <c r="F9247" t="s">
        <v>12331</v>
      </c>
      <c r="G9247" t="s">
        <v>277</v>
      </c>
      <c r="H9247" t="s">
        <v>37</v>
      </c>
      <c r="I9247" t="s">
        <v>37</v>
      </c>
      <c r="J9247" t="s">
        <v>37</v>
      </c>
      <c r="K9247" t="s">
        <v>37</v>
      </c>
      <c r="L9247" t="s">
        <v>37</v>
      </c>
      <c r="M9247" t="s">
        <v>278</v>
      </c>
      <c r="N9247" t="s">
        <v>12872</v>
      </c>
      <c r="O9247" t="s">
        <v>15523</v>
      </c>
      <c r="P9247" t="s">
        <v>15524</v>
      </c>
      <c r="Q9247" t="s">
        <v>15525</v>
      </c>
      <c r="R9247" t="s">
        <v>107</v>
      </c>
      <c r="S9247" t="s">
        <v>44</v>
      </c>
      <c r="T9247" t="s">
        <v>429</v>
      </c>
      <c r="U9247" t="s">
        <v>430</v>
      </c>
      <c r="X9247">
        <v>5</v>
      </c>
      <c r="Y9247">
        <v>0</v>
      </c>
      <c r="Z9247">
        <v>0</v>
      </c>
      <c r="AA9247">
        <v>0</v>
      </c>
      <c r="AB9247">
        <v>919260</v>
      </c>
      <c r="AC9247" t="s">
        <v>47</v>
      </c>
      <c r="AD9247">
        <f>+VLOOKUP(T9247,items!$A$2:$D$1255,4,0)</f>
        <v>0</v>
      </c>
      <c r="AE9247">
        <f>+VLOOKUP(T9247,Tabla1[],5,0)</f>
        <v>0</v>
      </c>
      <c r="AF9247">
        <f t="shared" si="144"/>
        <v>12</v>
      </c>
    </row>
    <row r="9248" spans="1:32" x14ac:dyDescent="0.25">
      <c r="A9248">
        <v>109507</v>
      </c>
      <c r="B9248" t="s">
        <v>15522</v>
      </c>
      <c r="C9248" t="s">
        <v>33</v>
      </c>
      <c r="D9248">
        <v>0</v>
      </c>
      <c r="F9248" t="s">
        <v>12331</v>
      </c>
      <c r="G9248" t="s">
        <v>277</v>
      </c>
      <c r="H9248" t="s">
        <v>37</v>
      </c>
      <c r="I9248" t="s">
        <v>37</v>
      </c>
      <c r="J9248" t="s">
        <v>37</v>
      </c>
      <c r="K9248" t="s">
        <v>37</v>
      </c>
      <c r="L9248" t="s">
        <v>37</v>
      </c>
      <c r="M9248" t="s">
        <v>278</v>
      </c>
      <c r="N9248" t="s">
        <v>12872</v>
      </c>
      <c r="O9248" t="s">
        <v>15523</v>
      </c>
      <c r="P9248" t="s">
        <v>15524</v>
      </c>
      <c r="Q9248" t="s">
        <v>15525</v>
      </c>
      <c r="R9248" t="s">
        <v>107</v>
      </c>
      <c r="S9248" t="s">
        <v>44</v>
      </c>
      <c r="T9248" t="s">
        <v>7509</v>
      </c>
      <c r="U9248" t="s">
        <v>9780</v>
      </c>
      <c r="X9248">
        <v>4</v>
      </c>
      <c r="Y9248">
        <v>0</v>
      </c>
      <c r="Z9248">
        <v>0</v>
      </c>
      <c r="AA9248">
        <v>0</v>
      </c>
      <c r="AB9248">
        <v>165600</v>
      </c>
      <c r="AC9248" t="s">
        <v>47</v>
      </c>
      <c r="AD9248">
        <f>+VLOOKUP(T9248,items!$A$2:$D$1255,4,0)</f>
        <v>0</v>
      </c>
      <c r="AE9248">
        <f>+VLOOKUP(T9248,Tabla1[],5,0)</f>
        <v>0</v>
      </c>
      <c r="AF9248">
        <f t="shared" si="144"/>
        <v>12</v>
      </c>
    </row>
    <row r="9249" spans="1:32" x14ac:dyDescent="0.25">
      <c r="A9249">
        <v>109507</v>
      </c>
      <c r="B9249" t="s">
        <v>15522</v>
      </c>
      <c r="C9249" t="s">
        <v>33</v>
      </c>
      <c r="D9249">
        <v>0</v>
      </c>
      <c r="F9249" t="s">
        <v>12331</v>
      </c>
      <c r="G9249" t="s">
        <v>277</v>
      </c>
      <c r="H9249" t="s">
        <v>37</v>
      </c>
      <c r="I9249" t="s">
        <v>37</v>
      </c>
      <c r="J9249" t="s">
        <v>37</v>
      </c>
      <c r="K9249" t="s">
        <v>37</v>
      </c>
      <c r="L9249" t="s">
        <v>37</v>
      </c>
      <c r="M9249" t="s">
        <v>278</v>
      </c>
      <c r="N9249" t="s">
        <v>12872</v>
      </c>
      <c r="O9249" t="s">
        <v>15523</v>
      </c>
      <c r="P9249" t="s">
        <v>15524</v>
      </c>
      <c r="Q9249" t="s">
        <v>15525</v>
      </c>
      <c r="R9249" t="s">
        <v>107</v>
      </c>
      <c r="S9249" t="s">
        <v>44</v>
      </c>
      <c r="T9249" t="s">
        <v>6944</v>
      </c>
      <c r="U9249" t="s">
        <v>6945</v>
      </c>
      <c r="V9249" t="s">
        <v>529</v>
      </c>
      <c r="W9249" t="s">
        <v>111</v>
      </c>
      <c r="X9249">
        <v>4</v>
      </c>
      <c r="Y9249">
        <v>6000</v>
      </c>
      <c r="Z9249">
        <v>0</v>
      </c>
      <c r="AA9249">
        <v>1750</v>
      </c>
      <c r="AB9249">
        <v>43111964</v>
      </c>
      <c r="AC9249" t="s">
        <v>47</v>
      </c>
      <c r="AD9249" t="str">
        <f>+VLOOKUP(T9249,items!$A$2:$D$1255,4,0)</f>
        <v>BANETA</v>
      </c>
      <c r="AE9249" t="str">
        <f>+VLOOKUP(T9249,Tabla1[],5,0)</f>
        <v>PROYECTANTE</v>
      </c>
      <c r="AF9249">
        <f t="shared" si="144"/>
        <v>12</v>
      </c>
    </row>
    <row r="9250" spans="1:32" x14ac:dyDescent="0.25">
      <c r="A9250">
        <v>109507</v>
      </c>
      <c r="B9250" t="s">
        <v>15522</v>
      </c>
      <c r="C9250" t="s">
        <v>33</v>
      </c>
      <c r="D9250">
        <v>0</v>
      </c>
      <c r="F9250" t="s">
        <v>12331</v>
      </c>
      <c r="G9250" t="s">
        <v>277</v>
      </c>
      <c r="H9250" t="s">
        <v>37</v>
      </c>
      <c r="I9250" t="s">
        <v>37</v>
      </c>
      <c r="J9250" t="s">
        <v>37</v>
      </c>
      <c r="K9250" t="s">
        <v>37</v>
      </c>
      <c r="L9250" t="s">
        <v>37</v>
      </c>
      <c r="M9250" t="s">
        <v>278</v>
      </c>
      <c r="N9250" t="s">
        <v>12872</v>
      </c>
      <c r="O9250" t="s">
        <v>15523</v>
      </c>
      <c r="P9250" t="s">
        <v>15524</v>
      </c>
      <c r="Q9250" t="s">
        <v>15525</v>
      </c>
      <c r="R9250" t="s">
        <v>107</v>
      </c>
      <c r="S9250" t="s">
        <v>44</v>
      </c>
      <c r="T9250" t="s">
        <v>431</v>
      </c>
      <c r="U9250" t="s">
        <v>432</v>
      </c>
      <c r="X9250">
        <v>2</v>
      </c>
      <c r="Y9250">
        <v>12000</v>
      </c>
      <c r="Z9250">
        <v>0</v>
      </c>
      <c r="AA9250">
        <v>0</v>
      </c>
      <c r="AB9250">
        <v>25650000</v>
      </c>
      <c r="AC9250" t="s">
        <v>47</v>
      </c>
      <c r="AD9250">
        <f>+VLOOKUP(T9250,items!$A$2:$D$1255,4,0)</f>
        <v>0</v>
      </c>
      <c r="AE9250">
        <f>+VLOOKUP(T9250,Tabla1[],5,0)</f>
        <v>0</v>
      </c>
      <c r="AF9250">
        <f t="shared" si="144"/>
        <v>12</v>
      </c>
    </row>
    <row r="9251" spans="1:32" x14ac:dyDescent="0.25">
      <c r="A9251">
        <v>109507</v>
      </c>
      <c r="B9251" t="s">
        <v>15522</v>
      </c>
      <c r="C9251" t="s">
        <v>33</v>
      </c>
      <c r="D9251">
        <v>0</v>
      </c>
      <c r="F9251" t="s">
        <v>12331</v>
      </c>
      <c r="G9251" t="s">
        <v>277</v>
      </c>
      <c r="H9251" t="s">
        <v>37</v>
      </c>
      <c r="I9251" t="s">
        <v>37</v>
      </c>
      <c r="J9251" t="s">
        <v>37</v>
      </c>
      <c r="K9251" t="s">
        <v>37</v>
      </c>
      <c r="L9251" t="s">
        <v>37</v>
      </c>
      <c r="M9251" t="s">
        <v>278</v>
      </c>
      <c r="N9251" t="s">
        <v>12872</v>
      </c>
      <c r="O9251" t="s">
        <v>15523</v>
      </c>
      <c r="P9251" t="s">
        <v>15524</v>
      </c>
      <c r="Q9251" t="s">
        <v>15525</v>
      </c>
      <c r="R9251" t="s">
        <v>107</v>
      </c>
      <c r="S9251" t="s">
        <v>44</v>
      </c>
      <c r="T9251" t="s">
        <v>433</v>
      </c>
      <c r="U9251" t="s">
        <v>434</v>
      </c>
      <c r="W9251" t="s">
        <v>117</v>
      </c>
      <c r="X9251">
        <v>2</v>
      </c>
      <c r="Y9251">
        <v>12000</v>
      </c>
      <c r="Z9251">
        <v>0</v>
      </c>
      <c r="AA9251">
        <v>800</v>
      </c>
      <c r="AB9251">
        <v>8519978</v>
      </c>
      <c r="AC9251" t="s">
        <v>47</v>
      </c>
      <c r="AD9251">
        <f>+VLOOKUP(T9251,items!$A$2:$D$1255,4,0)</f>
        <v>0</v>
      </c>
      <c r="AE9251">
        <f>+VLOOKUP(T9251,Tabla1[],5,0)</f>
        <v>0</v>
      </c>
      <c r="AF9251">
        <f t="shared" si="144"/>
        <v>12</v>
      </c>
    </row>
    <row r="9252" spans="1:32" x14ac:dyDescent="0.25">
      <c r="A9252">
        <v>109507</v>
      </c>
      <c r="B9252" t="s">
        <v>15522</v>
      </c>
      <c r="C9252" t="s">
        <v>33</v>
      </c>
      <c r="D9252">
        <v>0</v>
      </c>
      <c r="F9252" t="s">
        <v>12331</v>
      </c>
      <c r="G9252" t="s">
        <v>277</v>
      </c>
      <c r="H9252" t="s">
        <v>37</v>
      </c>
      <c r="I9252" t="s">
        <v>37</v>
      </c>
      <c r="J9252" t="s">
        <v>37</v>
      </c>
      <c r="K9252" t="s">
        <v>37</v>
      </c>
      <c r="L9252" t="s">
        <v>37</v>
      </c>
      <c r="M9252" t="s">
        <v>278</v>
      </c>
      <c r="N9252" t="s">
        <v>12872</v>
      </c>
      <c r="O9252" t="s">
        <v>15523</v>
      </c>
      <c r="P9252" t="s">
        <v>15524</v>
      </c>
      <c r="Q9252" t="s">
        <v>15525</v>
      </c>
      <c r="R9252" t="s">
        <v>107</v>
      </c>
      <c r="S9252" t="s">
        <v>44</v>
      </c>
      <c r="T9252" t="s">
        <v>15079</v>
      </c>
      <c r="U9252" t="s">
        <v>15080</v>
      </c>
      <c r="X9252">
        <v>1</v>
      </c>
      <c r="Y9252">
        <v>1500</v>
      </c>
      <c r="Z9252">
        <v>0</v>
      </c>
      <c r="AA9252">
        <v>12000</v>
      </c>
      <c r="AB9252">
        <v>3599160</v>
      </c>
      <c r="AC9252" t="s">
        <v>47</v>
      </c>
      <c r="AD9252">
        <f>+VLOOKUP(T9252,items!$A$2:$D$1255,4,0)</f>
        <v>0</v>
      </c>
      <c r="AE9252">
        <f>+VLOOKUP(T9252,Tabla1[],5,0)</f>
        <v>0</v>
      </c>
      <c r="AF9252">
        <f t="shared" si="144"/>
        <v>12</v>
      </c>
    </row>
    <row r="9253" spans="1:32" x14ac:dyDescent="0.25">
      <c r="A9253">
        <v>109507</v>
      </c>
      <c r="B9253" t="s">
        <v>15522</v>
      </c>
      <c r="C9253" t="s">
        <v>33</v>
      </c>
      <c r="D9253">
        <v>0</v>
      </c>
      <c r="F9253" t="s">
        <v>12331</v>
      </c>
      <c r="G9253" t="s">
        <v>277</v>
      </c>
      <c r="H9253" t="s">
        <v>37</v>
      </c>
      <c r="I9253" t="s">
        <v>37</v>
      </c>
      <c r="J9253" t="s">
        <v>37</v>
      </c>
      <c r="K9253" t="s">
        <v>37</v>
      </c>
      <c r="L9253" t="s">
        <v>37</v>
      </c>
      <c r="M9253" t="s">
        <v>278</v>
      </c>
      <c r="N9253" t="s">
        <v>12872</v>
      </c>
      <c r="O9253" t="s">
        <v>15523</v>
      </c>
      <c r="P9253" t="s">
        <v>15524</v>
      </c>
      <c r="Q9253" t="s">
        <v>15525</v>
      </c>
      <c r="R9253" t="s">
        <v>107</v>
      </c>
      <c r="S9253" t="s">
        <v>44</v>
      </c>
      <c r="T9253" t="s">
        <v>347</v>
      </c>
      <c r="U9253" t="s">
        <v>348</v>
      </c>
      <c r="W9253" t="s">
        <v>111</v>
      </c>
      <c r="X9253">
        <v>2</v>
      </c>
      <c r="Y9253">
        <v>9000</v>
      </c>
      <c r="Z9253">
        <v>0</v>
      </c>
      <c r="AA9253">
        <v>0</v>
      </c>
      <c r="AB9253">
        <v>3660000</v>
      </c>
      <c r="AC9253" t="s">
        <v>47</v>
      </c>
      <c r="AD9253">
        <f>+VLOOKUP(T9253,items!$A$2:$D$1255,4,0)</f>
        <v>0</v>
      </c>
      <c r="AE9253">
        <f>+VLOOKUP(T9253,Tabla1[],5,0)</f>
        <v>0</v>
      </c>
      <c r="AF9253">
        <f t="shared" si="144"/>
        <v>12</v>
      </c>
    </row>
    <row r="9254" spans="1:32" x14ac:dyDescent="0.25">
      <c r="A9254">
        <v>109507</v>
      </c>
      <c r="B9254" t="s">
        <v>15522</v>
      </c>
      <c r="C9254" t="s">
        <v>33</v>
      </c>
      <c r="D9254">
        <v>0</v>
      </c>
      <c r="F9254" t="s">
        <v>12331</v>
      </c>
      <c r="G9254" t="s">
        <v>277</v>
      </c>
      <c r="H9254" t="s">
        <v>37</v>
      </c>
      <c r="I9254" t="s">
        <v>37</v>
      </c>
      <c r="J9254" t="s">
        <v>37</v>
      </c>
      <c r="K9254" t="s">
        <v>37</v>
      </c>
      <c r="L9254" t="s">
        <v>37</v>
      </c>
      <c r="M9254" t="s">
        <v>278</v>
      </c>
      <c r="N9254" t="s">
        <v>12872</v>
      </c>
      <c r="O9254" t="s">
        <v>15523</v>
      </c>
      <c r="P9254" t="s">
        <v>15524</v>
      </c>
      <c r="Q9254" t="s">
        <v>15525</v>
      </c>
      <c r="R9254" t="s">
        <v>107</v>
      </c>
      <c r="S9254" t="s">
        <v>44</v>
      </c>
      <c r="T9254" t="s">
        <v>989</v>
      </c>
      <c r="U9254" t="s">
        <v>990</v>
      </c>
      <c r="W9254" t="s">
        <v>111</v>
      </c>
      <c r="X9254">
        <v>16</v>
      </c>
      <c r="Y9254">
        <v>0</v>
      </c>
      <c r="Z9254">
        <v>0</v>
      </c>
      <c r="AA9254">
        <v>0</v>
      </c>
      <c r="AB9254">
        <v>1007776</v>
      </c>
      <c r="AC9254" t="s">
        <v>47</v>
      </c>
      <c r="AD9254">
        <f>+VLOOKUP(T9254,items!$A$2:$D$1255,4,0)</f>
        <v>0</v>
      </c>
      <c r="AE9254">
        <f>+VLOOKUP(T9254,Tabla1[],5,0)</f>
        <v>0</v>
      </c>
      <c r="AF9254">
        <f t="shared" si="144"/>
        <v>12</v>
      </c>
    </row>
    <row r="9255" spans="1:32" x14ac:dyDescent="0.25">
      <c r="A9255">
        <v>109507</v>
      </c>
      <c r="B9255" t="s">
        <v>15522</v>
      </c>
      <c r="C9255" t="s">
        <v>33</v>
      </c>
      <c r="D9255">
        <v>0</v>
      </c>
      <c r="F9255" t="s">
        <v>12331</v>
      </c>
      <c r="G9255" t="s">
        <v>277</v>
      </c>
      <c r="H9255" t="s">
        <v>37</v>
      </c>
      <c r="I9255" t="s">
        <v>37</v>
      </c>
      <c r="J9255" t="s">
        <v>37</v>
      </c>
      <c r="K9255" t="s">
        <v>37</v>
      </c>
      <c r="L9255" t="s">
        <v>37</v>
      </c>
      <c r="M9255" t="s">
        <v>278</v>
      </c>
      <c r="N9255" t="s">
        <v>12872</v>
      </c>
      <c r="O9255" t="s">
        <v>15523</v>
      </c>
      <c r="P9255" t="s">
        <v>15524</v>
      </c>
      <c r="Q9255" t="s">
        <v>15525</v>
      </c>
      <c r="R9255" t="s">
        <v>107</v>
      </c>
      <c r="S9255" t="s">
        <v>44</v>
      </c>
      <c r="T9255" t="s">
        <v>349</v>
      </c>
      <c r="U9255" t="s">
        <v>350</v>
      </c>
      <c r="W9255" t="s">
        <v>111</v>
      </c>
      <c r="X9255">
        <v>28</v>
      </c>
      <c r="Y9255">
        <v>0</v>
      </c>
      <c r="Z9255">
        <v>0</v>
      </c>
      <c r="AA9255">
        <v>0</v>
      </c>
      <c r="AB9255">
        <v>4848732</v>
      </c>
      <c r="AC9255" t="s">
        <v>47</v>
      </c>
      <c r="AD9255">
        <f>+VLOOKUP(T9255,items!$A$2:$D$1255,4,0)</f>
        <v>0</v>
      </c>
      <c r="AE9255">
        <f>+VLOOKUP(T9255,Tabla1[],5,0)</f>
        <v>0</v>
      </c>
      <c r="AF9255">
        <f t="shared" si="144"/>
        <v>12</v>
      </c>
    </row>
    <row r="9256" spans="1:32" x14ac:dyDescent="0.25">
      <c r="A9256">
        <v>109507</v>
      </c>
      <c r="B9256" t="s">
        <v>15522</v>
      </c>
      <c r="C9256" t="s">
        <v>33</v>
      </c>
      <c r="D9256">
        <v>0</v>
      </c>
      <c r="F9256" t="s">
        <v>12331</v>
      </c>
      <c r="G9256" t="s">
        <v>277</v>
      </c>
      <c r="H9256" t="s">
        <v>37</v>
      </c>
      <c r="I9256" t="s">
        <v>37</v>
      </c>
      <c r="J9256" t="s">
        <v>37</v>
      </c>
      <c r="K9256" t="s">
        <v>37</v>
      </c>
      <c r="L9256" t="s">
        <v>37</v>
      </c>
      <c r="M9256" t="s">
        <v>278</v>
      </c>
      <c r="N9256" t="s">
        <v>12872</v>
      </c>
      <c r="O9256" t="s">
        <v>15523</v>
      </c>
      <c r="P9256" t="s">
        <v>15524</v>
      </c>
      <c r="Q9256" t="s">
        <v>15525</v>
      </c>
      <c r="R9256" t="s">
        <v>107</v>
      </c>
      <c r="S9256" t="s">
        <v>44</v>
      </c>
      <c r="T9256" t="s">
        <v>4854</v>
      </c>
      <c r="U9256" t="s">
        <v>4855</v>
      </c>
      <c r="V9256" t="s">
        <v>244</v>
      </c>
      <c r="W9256" t="s">
        <v>117</v>
      </c>
      <c r="X9256">
        <v>2</v>
      </c>
      <c r="Y9256">
        <v>9000</v>
      </c>
      <c r="Z9256">
        <v>0</v>
      </c>
      <c r="AA9256">
        <v>12000</v>
      </c>
      <c r="AB9256">
        <v>266765308</v>
      </c>
      <c r="AC9256" t="s">
        <v>47</v>
      </c>
      <c r="AD9256" t="str">
        <f>+VLOOKUP(T9256,items!$A$2:$D$1255,4,0)</f>
        <v>PERGOLA</v>
      </c>
      <c r="AE9256" t="str">
        <f>+VLOOKUP(T9256,Tabla1[],5,0)</f>
        <v>PERGOTEK ROMANO</v>
      </c>
      <c r="AF9256">
        <f t="shared" si="144"/>
        <v>12</v>
      </c>
    </row>
    <row r="9257" spans="1:32" x14ac:dyDescent="0.25">
      <c r="A9257">
        <v>109507</v>
      </c>
      <c r="B9257" t="s">
        <v>15522</v>
      </c>
      <c r="C9257" t="s">
        <v>33</v>
      </c>
      <c r="D9257">
        <v>0</v>
      </c>
      <c r="F9257" t="s">
        <v>12331</v>
      </c>
      <c r="G9257" t="s">
        <v>277</v>
      </c>
      <c r="H9257" t="s">
        <v>37</v>
      </c>
      <c r="I9257" t="s">
        <v>37</v>
      </c>
      <c r="J9257" t="s">
        <v>37</v>
      </c>
      <c r="K9257" t="s">
        <v>37</v>
      </c>
      <c r="L9257" t="s">
        <v>37</v>
      </c>
      <c r="M9257" t="s">
        <v>278</v>
      </c>
      <c r="N9257" t="s">
        <v>12872</v>
      </c>
      <c r="O9257" t="s">
        <v>15523</v>
      </c>
      <c r="P9257" t="s">
        <v>15524</v>
      </c>
      <c r="Q9257" t="s">
        <v>15525</v>
      </c>
      <c r="R9257" t="s">
        <v>107</v>
      </c>
      <c r="S9257" t="s">
        <v>44</v>
      </c>
      <c r="T9257" t="s">
        <v>94</v>
      </c>
      <c r="U9257" t="s">
        <v>12261</v>
      </c>
      <c r="X9257">
        <v>1</v>
      </c>
      <c r="Y9257">
        <v>0</v>
      </c>
      <c r="Z9257">
        <v>0</v>
      </c>
      <c r="AA9257">
        <v>0</v>
      </c>
      <c r="AB9257">
        <v>18000000</v>
      </c>
      <c r="AC9257" t="s">
        <v>47</v>
      </c>
      <c r="AD9257" t="e">
        <f>+VLOOKUP(T9257,items!$A$2:$D$1255,4,0)</f>
        <v>#N/A</v>
      </c>
      <c r="AE9257" t="e">
        <f>+VLOOKUP(T9257,Tabla1[],5,0)</f>
        <v>#N/A</v>
      </c>
      <c r="AF9257">
        <f t="shared" si="144"/>
        <v>12</v>
      </c>
    </row>
    <row r="9258" spans="1:32" x14ac:dyDescent="0.25">
      <c r="A9258">
        <v>109507</v>
      </c>
      <c r="B9258" t="s">
        <v>15522</v>
      </c>
      <c r="C9258" t="s">
        <v>33</v>
      </c>
      <c r="D9258">
        <v>0</v>
      </c>
      <c r="F9258" t="s">
        <v>12331</v>
      </c>
      <c r="G9258" t="s">
        <v>277</v>
      </c>
      <c r="H9258" t="s">
        <v>37</v>
      </c>
      <c r="I9258" t="s">
        <v>37</v>
      </c>
      <c r="J9258" t="s">
        <v>37</v>
      </c>
      <c r="K9258" t="s">
        <v>37</v>
      </c>
      <c r="L9258" t="s">
        <v>37</v>
      </c>
      <c r="M9258" t="s">
        <v>278</v>
      </c>
      <c r="N9258" t="s">
        <v>12872</v>
      </c>
      <c r="O9258" t="s">
        <v>15523</v>
      </c>
      <c r="P9258" t="s">
        <v>15524</v>
      </c>
      <c r="Q9258" t="s">
        <v>15525</v>
      </c>
      <c r="R9258" t="s">
        <v>107</v>
      </c>
      <c r="S9258" t="s">
        <v>44</v>
      </c>
      <c r="T9258" t="s">
        <v>15281</v>
      </c>
      <c r="U9258" t="s">
        <v>15282</v>
      </c>
      <c r="W9258" t="s">
        <v>111</v>
      </c>
      <c r="X9258">
        <v>2</v>
      </c>
      <c r="Y9258">
        <v>6000</v>
      </c>
      <c r="Z9258">
        <v>3500</v>
      </c>
      <c r="AA9258">
        <v>0</v>
      </c>
      <c r="AB9258">
        <v>14850000</v>
      </c>
      <c r="AC9258" t="s">
        <v>47</v>
      </c>
      <c r="AD9258">
        <f>+VLOOKUP(T9258,items!$A$2:$D$1255,4,0)</f>
        <v>0</v>
      </c>
      <c r="AE9258">
        <f>+VLOOKUP(T9258,Tabla1[],5,0)</f>
        <v>0</v>
      </c>
      <c r="AF9258">
        <f t="shared" si="144"/>
        <v>12</v>
      </c>
    </row>
    <row r="9259" spans="1:32" x14ac:dyDescent="0.25">
      <c r="A9259">
        <v>109507</v>
      </c>
      <c r="B9259" t="s">
        <v>15522</v>
      </c>
      <c r="C9259" t="s">
        <v>33</v>
      </c>
      <c r="D9259">
        <v>0</v>
      </c>
      <c r="F9259" t="s">
        <v>12331</v>
      </c>
      <c r="G9259" t="s">
        <v>277</v>
      </c>
      <c r="H9259" t="s">
        <v>37</v>
      </c>
      <c r="I9259" t="s">
        <v>37</v>
      </c>
      <c r="J9259" t="s">
        <v>37</v>
      </c>
      <c r="K9259" t="s">
        <v>37</v>
      </c>
      <c r="L9259" t="s">
        <v>37</v>
      </c>
      <c r="M9259" t="s">
        <v>278</v>
      </c>
      <c r="N9259" t="s">
        <v>12872</v>
      </c>
      <c r="O9259" t="s">
        <v>15523</v>
      </c>
      <c r="P9259" t="s">
        <v>15524</v>
      </c>
      <c r="Q9259" t="s">
        <v>15525</v>
      </c>
      <c r="R9259" t="s">
        <v>107</v>
      </c>
      <c r="S9259" t="s">
        <v>44</v>
      </c>
      <c r="T9259" t="s">
        <v>2107</v>
      </c>
      <c r="U9259" t="s">
        <v>2108</v>
      </c>
      <c r="X9259">
        <v>4</v>
      </c>
      <c r="Y9259">
        <v>0</v>
      </c>
      <c r="Z9259">
        <v>0</v>
      </c>
      <c r="AA9259">
        <v>0</v>
      </c>
      <c r="AB9259">
        <v>15750000</v>
      </c>
      <c r="AC9259" t="s">
        <v>47</v>
      </c>
      <c r="AD9259">
        <f>+VLOOKUP(T9259,items!$A$2:$D$1255,4,0)</f>
        <v>0</v>
      </c>
      <c r="AE9259">
        <f>+VLOOKUP(T9259,Tabla1[],5,0)</f>
        <v>0</v>
      </c>
      <c r="AF9259">
        <f t="shared" si="144"/>
        <v>12</v>
      </c>
    </row>
    <row r="9260" spans="1:32" x14ac:dyDescent="0.25">
      <c r="A9260">
        <v>109507</v>
      </c>
      <c r="B9260" t="s">
        <v>15522</v>
      </c>
      <c r="C9260" t="s">
        <v>33</v>
      </c>
      <c r="D9260">
        <v>0</v>
      </c>
      <c r="F9260" t="s">
        <v>12331</v>
      </c>
      <c r="G9260" t="s">
        <v>277</v>
      </c>
      <c r="H9260" t="s">
        <v>37</v>
      </c>
      <c r="I9260" t="s">
        <v>37</v>
      </c>
      <c r="J9260" t="s">
        <v>37</v>
      </c>
      <c r="K9260" t="s">
        <v>37</v>
      </c>
      <c r="L9260" t="s">
        <v>37</v>
      </c>
      <c r="M9260" t="s">
        <v>278</v>
      </c>
      <c r="N9260" t="s">
        <v>12872</v>
      </c>
      <c r="O9260" t="s">
        <v>15523</v>
      </c>
      <c r="P9260" t="s">
        <v>15524</v>
      </c>
      <c r="Q9260" t="s">
        <v>15525</v>
      </c>
      <c r="R9260" t="s">
        <v>107</v>
      </c>
      <c r="S9260" t="s">
        <v>44</v>
      </c>
      <c r="T9260" t="s">
        <v>1273</v>
      </c>
      <c r="U9260" t="s">
        <v>1274</v>
      </c>
      <c r="W9260" t="s">
        <v>117</v>
      </c>
      <c r="X9260">
        <v>2</v>
      </c>
      <c r="Y9260">
        <v>6000</v>
      </c>
      <c r="Z9260">
        <v>0</v>
      </c>
      <c r="AA9260">
        <v>0</v>
      </c>
      <c r="AB9260">
        <v>4917040</v>
      </c>
      <c r="AC9260" t="s">
        <v>47</v>
      </c>
      <c r="AD9260">
        <f>+VLOOKUP(T9260,items!$A$2:$D$1255,4,0)</f>
        <v>0</v>
      </c>
      <c r="AE9260">
        <f>+VLOOKUP(T9260,Tabla1[],5,0)</f>
        <v>0</v>
      </c>
      <c r="AF9260">
        <f t="shared" si="144"/>
        <v>12</v>
      </c>
    </row>
    <row r="9261" spans="1:32" x14ac:dyDescent="0.25">
      <c r="A9261">
        <v>109513</v>
      </c>
      <c r="B9261" t="s">
        <v>1003</v>
      </c>
      <c r="C9261" t="s">
        <v>33</v>
      </c>
      <c r="D9261">
        <v>0</v>
      </c>
      <c r="F9261" t="s">
        <v>6299</v>
      </c>
      <c r="G9261" t="s">
        <v>13985</v>
      </c>
      <c r="H9261" t="s">
        <v>37</v>
      </c>
      <c r="I9261" t="s">
        <v>37</v>
      </c>
      <c r="J9261" t="s">
        <v>37</v>
      </c>
      <c r="K9261" t="s">
        <v>37</v>
      </c>
      <c r="L9261" t="s">
        <v>37</v>
      </c>
      <c r="M9261" t="s">
        <v>11432</v>
      </c>
      <c r="N9261" t="s">
        <v>11432</v>
      </c>
      <c r="O9261" t="s">
        <v>14190</v>
      </c>
      <c r="P9261" t="s">
        <v>10347</v>
      </c>
      <c r="Q9261" t="s">
        <v>15523</v>
      </c>
      <c r="R9261" t="s">
        <v>107</v>
      </c>
      <c r="S9261" t="s">
        <v>108</v>
      </c>
      <c r="T9261" t="s">
        <v>15526</v>
      </c>
      <c r="U9261" t="s">
        <v>15527</v>
      </c>
      <c r="V9261" t="s">
        <v>828</v>
      </c>
      <c r="X9261">
        <v>1</v>
      </c>
      <c r="Y9261">
        <v>0</v>
      </c>
      <c r="Z9261">
        <v>0</v>
      </c>
      <c r="AA9261">
        <v>0</v>
      </c>
      <c r="AB9261">
        <v>0</v>
      </c>
      <c r="AC9261" t="s">
        <v>47</v>
      </c>
      <c r="AD9261" t="e">
        <f>+VLOOKUP(T9261,items!$A$2:$D$1255,4,0)</f>
        <v>#N/A</v>
      </c>
      <c r="AE9261" t="e">
        <f>+VLOOKUP(T9261,Tabla1[],5,0)</f>
        <v>#N/A</v>
      </c>
      <c r="AF9261">
        <f t="shared" si="144"/>
        <v>12</v>
      </c>
    </row>
    <row r="9262" spans="1:32" x14ac:dyDescent="0.25">
      <c r="A9262">
        <v>109513</v>
      </c>
      <c r="B9262" t="s">
        <v>1003</v>
      </c>
      <c r="C9262" t="s">
        <v>33</v>
      </c>
      <c r="D9262">
        <v>0</v>
      </c>
      <c r="F9262" t="s">
        <v>6299</v>
      </c>
      <c r="G9262" t="s">
        <v>13985</v>
      </c>
      <c r="H9262" t="s">
        <v>37</v>
      </c>
      <c r="I9262" t="s">
        <v>37</v>
      </c>
      <c r="J9262" t="s">
        <v>37</v>
      </c>
      <c r="K9262" t="s">
        <v>37</v>
      </c>
      <c r="L9262" t="s">
        <v>37</v>
      </c>
      <c r="M9262" t="s">
        <v>11432</v>
      </c>
      <c r="N9262" t="s">
        <v>11432</v>
      </c>
      <c r="O9262" t="s">
        <v>14190</v>
      </c>
      <c r="P9262" t="s">
        <v>10347</v>
      </c>
      <c r="Q9262" t="s">
        <v>15523</v>
      </c>
      <c r="R9262" t="s">
        <v>107</v>
      </c>
      <c r="S9262" t="s">
        <v>108</v>
      </c>
      <c r="T9262" t="s">
        <v>15528</v>
      </c>
      <c r="U9262" t="s">
        <v>15529</v>
      </c>
      <c r="V9262" t="s">
        <v>828</v>
      </c>
      <c r="X9262">
        <v>1</v>
      </c>
      <c r="Y9262">
        <v>0</v>
      </c>
      <c r="Z9262">
        <v>0</v>
      </c>
      <c r="AA9262">
        <v>0</v>
      </c>
      <c r="AB9262">
        <v>0</v>
      </c>
      <c r="AC9262" t="s">
        <v>47</v>
      </c>
      <c r="AD9262" t="e">
        <f>+VLOOKUP(T9262,items!$A$2:$D$1255,4,0)</f>
        <v>#N/A</v>
      </c>
      <c r="AE9262" t="e">
        <f>+VLOOKUP(T9262,Tabla1[],5,0)</f>
        <v>#N/A</v>
      </c>
      <c r="AF9262">
        <f t="shared" si="144"/>
        <v>12</v>
      </c>
    </row>
    <row r="9263" spans="1:32" x14ac:dyDescent="0.25">
      <c r="A9263">
        <v>109513</v>
      </c>
      <c r="B9263" t="s">
        <v>1003</v>
      </c>
      <c r="C9263" t="s">
        <v>33</v>
      </c>
      <c r="D9263">
        <v>0</v>
      </c>
      <c r="F9263" t="s">
        <v>6299</v>
      </c>
      <c r="G9263" t="s">
        <v>13985</v>
      </c>
      <c r="H9263" t="s">
        <v>37</v>
      </c>
      <c r="I9263" t="s">
        <v>37</v>
      </c>
      <c r="J9263" t="s">
        <v>37</v>
      </c>
      <c r="K9263" t="s">
        <v>37</v>
      </c>
      <c r="L9263" t="s">
        <v>37</v>
      </c>
      <c r="M9263" t="s">
        <v>11432</v>
      </c>
      <c r="N9263" t="s">
        <v>11432</v>
      </c>
      <c r="O9263" t="s">
        <v>14190</v>
      </c>
      <c r="P9263" t="s">
        <v>10347</v>
      </c>
      <c r="Q9263" t="s">
        <v>15523</v>
      </c>
      <c r="R9263" t="s">
        <v>107</v>
      </c>
      <c r="S9263" t="s">
        <v>108</v>
      </c>
      <c r="T9263" t="s">
        <v>15530</v>
      </c>
      <c r="U9263" t="s">
        <v>15531</v>
      </c>
      <c r="V9263" t="s">
        <v>828</v>
      </c>
      <c r="X9263">
        <v>1</v>
      </c>
      <c r="Y9263">
        <v>0</v>
      </c>
      <c r="Z9263">
        <v>0</v>
      </c>
      <c r="AA9263">
        <v>0</v>
      </c>
      <c r="AB9263">
        <v>0</v>
      </c>
      <c r="AC9263" t="s">
        <v>47</v>
      </c>
      <c r="AD9263" t="e">
        <f>+VLOOKUP(T9263,items!$A$2:$D$1255,4,0)</f>
        <v>#N/A</v>
      </c>
      <c r="AE9263" t="e">
        <f>+VLOOKUP(T9263,Tabla1[],5,0)</f>
        <v>#N/A</v>
      </c>
      <c r="AF9263">
        <f t="shared" si="144"/>
        <v>12</v>
      </c>
    </row>
    <row r="9264" spans="1:32" x14ac:dyDescent="0.25">
      <c r="A9264">
        <v>109513</v>
      </c>
      <c r="B9264" t="s">
        <v>1003</v>
      </c>
      <c r="C9264" t="s">
        <v>33</v>
      </c>
      <c r="D9264">
        <v>0</v>
      </c>
      <c r="F9264" t="s">
        <v>6299</v>
      </c>
      <c r="G9264" t="s">
        <v>13985</v>
      </c>
      <c r="H9264" t="s">
        <v>37</v>
      </c>
      <c r="I9264" t="s">
        <v>37</v>
      </c>
      <c r="J9264" t="s">
        <v>37</v>
      </c>
      <c r="K9264" t="s">
        <v>37</v>
      </c>
      <c r="L9264" t="s">
        <v>37</v>
      </c>
      <c r="M9264" t="s">
        <v>11432</v>
      </c>
      <c r="N9264" t="s">
        <v>11432</v>
      </c>
      <c r="O9264" t="s">
        <v>14190</v>
      </c>
      <c r="P9264" t="s">
        <v>10347</v>
      </c>
      <c r="Q9264" t="s">
        <v>15523</v>
      </c>
      <c r="R9264" t="s">
        <v>107</v>
      </c>
      <c r="S9264" t="s">
        <v>108</v>
      </c>
      <c r="T9264" t="s">
        <v>5092</v>
      </c>
      <c r="U9264" t="s">
        <v>5093</v>
      </c>
      <c r="V9264" t="s">
        <v>828</v>
      </c>
      <c r="X9264">
        <v>1</v>
      </c>
      <c r="Y9264">
        <v>0</v>
      </c>
      <c r="Z9264">
        <v>0</v>
      </c>
      <c r="AA9264">
        <v>0</v>
      </c>
      <c r="AB9264">
        <v>0</v>
      </c>
      <c r="AC9264" t="s">
        <v>47</v>
      </c>
      <c r="AD9264" t="str">
        <f>+VLOOKUP(T9264,items!$A$2:$D$1255,4,0)</f>
        <v>FUNDA</v>
      </c>
      <c r="AE9264">
        <f>+VLOOKUP(T9264,Tabla1[],5,0)</f>
        <v>0</v>
      </c>
      <c r="AF9264">
        <f t="shared" si="144"/>
        <v>12</v>
      </c>
    </row>
    <row r="9265" spans="1:34" x14ac:dyDescent="0.25">
      <c r="A9265">
        <v>109531</v>
      </c>
      <c r="B9265" t="s">
        <v>2843</v>
      </c>
      <c r="C9265" t="s">
        <v>75</v>
      </c>
      <c r="D9265">
        <v>0</v>
      </c>
      <c r="F9265" t="s">
        <v>3357</v>
      </c>
      <c r="G9265" t="s">
        <v>3357</v>
      </c>
      <c r="H9265" t="s">
        <v>15532</v>
      </c>
      <c r="I9265" t="s">
        <v>37</v>
      </c>
      <c r="J9265" t="s">
        <v>15533</v>
      </c>
      <c r="K9265" t="s">
        <v>15534</v>
      </c>
      <c r="L9265" t="s">
        <v>37</v>
      </c>
      <c r="M9265" t="s">
        <v>13518</v>
      </c>
      <c r="N9265" t="s">
        <v>13518</v>
      </c>
      <c r="O9265" t="s">
        <v>12980</v>
      </c>
      <c r="P9265" t="s">
        <v>278</v>
      </c>
      <c r="Q9265" t="s">
        <v>278</v>
      </c>
      <c r="R9265" t="s">
        <v>127</v>
      </c>
      <c r="S9265" t="s">
        <v>164</v>
      </c>
      <c r="T9265" t="s">
        <v>6309</v>
      </c>
      <c r="U9265" t="s">
        <v>6310</v>
      </c>
      <c r="X9265">
        <v>8</v>
      </c>
      <c r="Y9265">
        <v>0</v>
      </c>
      <c r="Z9265">
        <v>0</v>
      </c>
      <c r="AA9265">
        <v>0</v>
      </c>
      <c r="AB9265">
        <v>10400</v>
      </c>
      <c r="AC9265" t="s">
        <v>47</v>
      </c>
      <c r="AD9265">
        <f>+VLOOKUP(T9265,items!$A$2:$D$1255,4,0)</f>
        <v>0</v>
      </c>
      <c r="AE9265">
        <f>+VLOOKUP(T9265,Tabla1[],5,0)</f>
        <v>0</v>
      </c>
      <c r="AF9265">
        <f t="shared" si="144"/>
        <v>10</v>
      </c>
    </row>
    <row r="9266" spans="1:34" x14ac:dyDescent="0.25">
      <c r="A9266">
        <v>109531</v>
      </c>
      <c r="B9266" t="s">
        <v>2843</v>
      </c>
      <c r="C9266" t="s">
        <v>75</v>
      </c>
      <c r="D9266">
        <v>0</v>
      </c>
      <c r="F9266" t="s">
        <v>3357</v>
      </c>
      <c r="G9266" t="s">
        <v>3357</v>
      </c>
      <c r="H9266" t="s">
        <v>15532</v>
      </c>
      <c r="I9266" t="s">
        <v>37</v>
      </c>
      <c r="J9266" t="s">
        <v>15533</v>
      </c>
      <c r="K9266" t="s">
        <v>15534</v>
      </c>
      <c r="L9266" t="s">
        <v>37</v>
      </c>
      <c r="M9266" t="s">
        <v>13518</v>
      </c>
      <c r="N9266" t="s">
        <v>13518</v>
      </c>
      <c r="O9266" t="s">
        <v>12980</v>
      </c>
      <c r="P9266" t="s">
        <v>278</v>
      </c>
      <c r="Q9266" t="s">
        <v>278</v>
      </c>
      <c r="R9266" t="s">
        <v>127</v>
      </c>
      <c r="S9266" t="s">
        <v>164</v>
      </c>
      <c r="T9266" t="s">
        <v>1290</v>
      </c>
      <c r="U9266" t="s">
        <v>1291</v>
      </c>
      <c r="X9266">
        <v>4</v>
      </c>
      <c r="Y9266">
        <v>0</v>
      </c>
      <c r="Z9266">
        <v>0</v>
      </c>
      <c r="AA9266">
        <v>0</v>
      </c>
      <c r="AB9266">
        <v>255600</v>
      </c>
      <c r="AC9266" t="s">
        <v>47</v>
      </c>
      <c r="AD9266">
        <f>+VLOOKUP(T9266,items!$A$2:$D$1255,4,0)</f>
        <v>0</v>
      </c>
      <c r="AE9266">
        <f>+VLOOKUP(T9266,Tabla1[],5,0)</f>
        <v>0</v>
      </c>
      <c r="AF9266">
        <f t="shared" si="144"/>
        <v>10</v>
      </c>
    </row>
    <row r="9267" spans="1:34" x14ac:dyDescent="0.25">
      <c r="A9267">
        <v>109531</v>
      </c>
      <c r="B9267" t="s">
        <v>2843</v>
      </c>
      <c r="C9267" t="s">
        <v>75</v>
      </c>
      <c r="D9267">
        <v>0</v>
      </c>
      <c r="F9267" t="s">
        <v>3357</v>
      </c>
      <c r="G9267" t="s">
        <v>3357</v>
      </c>
      <c r="H9267" t="s">
        <v>15532</v>
      </c>
      <c r="I9267" t="s">
        <v>37</v>
      </c>
      <c r="J9267" t="s">
        <v>15533</v>
      </c>
      <c r="K9267" t="s">
        <v>15534</v>
      </c>
      <c r="L9267" t="s">
        <v>37</v>
      </c>
      <c r="M9267" t="s">
        <v>13518</v>
      </c>
      <c r="N9267" t="s">
        <v>13518</v>
      </c>
      <c r="O9267" t="s">
        <v>12980</v>
      </c>
      <c r="P9267" t="s">
        <v>278</v>
      </c>
      <c r="Q9267" t="s">
        <v>278</v>
      </c>
      <c r="R9267" t="s">
        <v>127</v>
      </c>
      <c r="S9267" t="s">
        <v>164</v>
      </c>
      <c r="T9267" t="s">
        <v>6311</v>
      </c>
      <c r="U9267" t="s">
        <v>6312</v>
      </c>
      <c r="X9267">
        <v>8</v>
      </c>
      <c r="Y9267">
        <v>0</v>
      </c>
      <c r="Z9267">
        <v>0</v>
      </c>
      <c r="AA9267">
        <v>0</v>
      </c>
      <c r="AB9267">
        <v>3200</v>
      </c>
      <c r="AC9267" t="s">
        <v>47</v>
      </c>
      <c r="AD9267">
        <f>+VLOOKUP(T9267,items!$A$2:$D$1255,4,0)</f>
        <v>0</v>
      </c>
      <c r="AE9267">
        <f>+VLOOKUP(T9267,Tabla1[],5,0)</f>
        <v>0</v>
      </c>
      <c r="AF9267">
        <f t="shared" si="144"/>
        <v>10</v>
      </c>
    </row>
    <row r="9268" spans="1:34" x14ac:dyDescent="0.25">
      <c r="A9268">
        <v>109533</v>
      </c>
      <c r="B9268" t="s">
        <v>15535</v>
      </c>
      <c r="C9268" t="s">
        <v>75</v>
      </c>
      <c r="D9268">
        <v>0</v>
      </c>
      <c r="F9268" t="s">
        <v>3357</v>
      </c>
      <c r="G9268" t="s">
        <v>277</v>
      </c>
      <c r="H9268" t="s">
        <v>37</v>
      </c>
      <c r="I9268" t="s">
        <v>37</v>
      </c>
      <c r="J9268" t="s">
        <v>37</v>
      </c>
      <c r="K9268" t="s">
        <v>37</v>
      </c>
      <c r="L9268" t="s">
        <v>37</v>
      </c>
      <c r="M9268" t="s">
        <v>278</v>
      </c>
      <c r="N9268" t="s">
        <v>278</v>
      </c>
      <c r="O9268" t="s">
        <v>14074</v>
      </c>
      <c r="P9268" t="s">
        <v>14299</v>
      </c>
      <c r="Q9268" t="s">
        <v>13722</v>
      </c>
      <c r="R9268" t="s">
        <v>107</v>
      </c>
      <c r="S9268" t="s">
        <v>44</v>
      </c>
      <c r="T9268" t="s">
        <v>9471</v>
      </c>
      <c r="U9268" t="s">
        <v>9472</v>
      </c>
      <c r="V9268" t="s">
        <v>4950</v>
      </c>
      <c r="X9268">
        <v>1</v>
      </c>
      <c r="Y9268">
        <v>0</v>
      </c>
      <c r="Z9268">
        <v>0</v>
      </c>
      <c r="AA9268">
        <v>0</v>
      </c>
      <c r="AB9268">
        <v>4581362</v>
      </c>
      <c r="AC9268" t="s">
        <v>47</v>
      </c>
      <c r="AD9268">
        <f>+VLOOKUP(T9268,items!$A$2:$D$1255,4,0)</f>
        <v>0</v>
      </c>
      <c r="AE9268">
        <f>+VLOOKUP(T9268,Tabla1[],5,0)</f>
        <v>0</v>
      </c>
      <c r="AF9268">
        <f t="shared" si="144"/>
        <v>11</v>
      </c>
    </row>
    <row r="9269" spans="1:34" x14ac:dyDescent="0.25">
      <c r="A9269">
        <v>109533</v>
      </c>
      <c r="B9269" t="s">
        <v>15535</v>
      </c>
      <c r="C9269" t="s">
        <v>75</v>
      </c>
      <c r="D9269">
        <v>0</v>
      </c>
      <c r="F9269" t="s">
        <v>3357</v>
      </c>
      <c r="G9269" t="s">
        <v>277</v>
      </c>
      <c r="H9269" t="s">
        <v>37</v>
      </c>
      <c r="I9269" t="s">
        <v>37</v>
      </c>
      <c r="J9269" t="s">
        <v>37</v>
      </c>
      <c r="K9269" t="s">
        <v>37</v>
      </c>
      <c r="L9269" t="s">
        <v>37</v>
      </c>
      <c r="M9269" t="s">
        <v>278</v>
      </c>
      <c r="N9269" t="s">
        <v>278</v>
      </c>
      <c r="O9269" t="s">
        <v>14074</v>
      </c>
      <c r="P9269" t="s">
        <v>14299</v>
      </c>
      <c r="Q9269" t="s">
        <v>13722</v>
      </c>
      <c r="R9269" t="s">
        <v>107</v>
      </c>
      <c r="S9269" t="s">
        <v>44</v>
      </c>
      <c r="T9269" t="s">
        <v>215</v>
      </c>
      <c r="U9269" t="s">
        <v>216</v>
      </c>
      <c r="X9269">
        <v>1</v>
      </c>
      <c r="Y9269">
        <v>0</v>
      </c>
      <c r="Z9269">
        <v>0</v>
      </c>
      <c r="AA9269">
        <v>0</v>
      </c>
      <c r="AB9269">
        <v>650000</v>
      </c>
      <c r="AC9269" t="s">
        <v>47</v>
      </c>
      <c r="AD9269">
        <f>+VLOOKUP(T9269,items!$A$2:$D$1255,4,0)</f>
        <v>0</v>
      </c>
      <c r="AE9269">
        <f>+VLOOKUP(T9269,Tabla1[],5,0)</f>
        <v>0</v>
      </c>
      <c r="AF9269">
        <f t="shared" si="144"/>
        <v>11</v>
      </c>
    </row>
    <row r="9270" spans="1:34" x14ac:dyDescent="0.25">
      <c r="A9270">
        <v>109533</v>
      </c>
      <c r="B9270" t="s">
        <v>15535</v>
      </c>
      <c r="C9270" t="s">
        <v>75</v>
      </c>
      <c r="D9270">
        <v>0</v>
      </c>
      <c r="F9270" t="s">
        <v>3357</v>
      </c>
      <c r="G9270" t="s">
        <v>277</v>
      </c>
      <c r="H9270" t="s">
        <v>37</v>
      </c>
      <c r="I9270" t="s">
        <v>37</v>
      </c>
      <c r="J9270" t="s">
        <v>37</v>
      </c>
      <c r="K9270" t="s">
        <v>37</v>
      </c>
      <c r="L9270" t="s">
        <v>37</v>
      </c>
      <c r="M9270" t="s">
        <v>278</v>
      </c>
      <c r="N9270" t="s">
        <v>278</v>
      </c>
      <c r="O9270" t="s">
        <v>14074</v>
      </c>
      <c r="P9270" t="s">
        <v>14299</v>
      </c>
      <c r="Q9270" t="s">
        <v>13722</v>
      </c>
      <c r="R9270" t="s">
        <v>107</v>
      </c>
      <c r="S9270" t="s">
        <v>44</v>
      </c>
      <c r="T9270" t="s">
        <v>94</v>
      </c>
      <c r="U9270" t="s">
        <v>12261</v>
      </c>
      <c r="X9270">
        <v>1</v>
      </c>
      <c r="Y9270">
        <v>0</v>
      </c>
      <c r="Z9270">
        <v>0</v>
      </c>
      <c r="AA9270">
        <v>0</v>
      </c>
      <c r="AB9270">
        <v>500000</v>
      </c>
      <c r="AC9270" t="s">
        <v>47</v>
      </c>
      <c r="AD9270" t="e">
        <f>+VLOOKUP(T9270,items!$A$2:$D$1255,4,0)</f>
        <v>#N/A</v>
      </c>
      <c r="AE9270" t="e">
        <f>+VLOOKUP(T9270,Tabla1[],5,0)</f>
        <v>#N/A</v>
      </c>
      <c r="AF9270">
        <f t="shared" si="144"/>
        <v>11</v>
      </c>
    </row>
    <row r="9271" spans="1:34" x14ac:dyDescent="0.25">
      <c r="A9271">
        <v>109533</v>
      </c>
      <c r="B9271" t="s">
        <v>15535</v>
      </c>
      <c r="C9271" t="s">
        <v>75</v>
      </c>
      <c r="D9271">
        <v>0</v>
      </c>
      <c r="F9271" t="s">
        <v>3357</v>
      </c>
      <c r="G9271" t="s">
        <v>277</v>
      </c>
      <c r="H9271" t="s">
        <v>37</v>
      </c>
      <c r="I9271" t="s">
        <v>37</v>
      </c>
      <c r="J9271" t="s">
        <v>37</v>
      </c>
      <c r="K9271" t="s">
        <v>37</v>
      </c>
      <c r="L9271" t="s">
        <v>37</v>
      </c>
      <c r="M9271" t="s">
        <v>278</v>
      </c>
      <c r="N9271" t="s">
        <v>278</v>
      </c>
      <c r="O9271" t="s">
        <v>14074</v>
      </c>
      <c r="P9271" t="s">
        <v>14299</v>
      </c>
      <c r="Q9271" t="s">
        <v>13722</v>
      </c>
      <c r="R9271" t="s">
        <v>107</v>
      </c>
      <c r="S9271" t="s">
        <v>44</v>
      </c>
      <c r="T9271" t="s">
        <v>392</v>
      </c>
      <c r="U9271" t="s">
        <v>393</v>
      </c>
      <c r="X9271">
        <v>1</v>
      </c>
      <c r="Y9271">
        <v>0</v>
      </c>
      <c r="Z9271">
        <v>0</v>
      </c>
      <c r="AA9271">
        <v>0</v>
      </c>
      <c r="AB9271">
        <v>200000</v>
      </c>
      <c r="AC9271" t="s">
        <v>47</v>
      </c>
      <c r="AD9271" t="e">
        <f>+VLOOKUP(T9271,items!$A$2:$D$1255,4,0)</f>
        <v>#N/A</v>
      </c>
      <c r="AE9271" t="e">
        <f>+VLOOKUP(T9271,Tabla1[],5,0)</f>
        <v>#N/A</v>
      </c>
      <c r="AF9271">
        <f t="shared" si="144"/>
        <v>11</v>
      </c>
    </row>
    <row r="9272" spans="1:34" x14ac:dyDescent="0.25">
      <c r="A9272">
        <v>109535</v>
      </c>
      <c r="B9272" t="s">
        <v>15536</v>
      </c>
      <c r="C9272" t="s">
        <v>33</v>
      </c>
      <c r="D9272">
        <v>0</v>
      </c>
      <c r="F9272" t="s">
        <v>3357</v>
      </c>
      <c r="G9272" t="s">
        <v>3357</v>
      </c>
      <c r="H9272" t="s">
        <v>15537</v>
      </c>
      <c r="I9272" t="s">
        <v>37</v>
      </c>
      <c r="J9272" t="s">
        <v>37</v>
      </c>
      <c r="K9272" t="s">
        <v>37</v>
      </c>
      <c r="L9272" t="s">
        <v>37</v>
      </c>
      <c r="M9272" t="s">
        <v>13518</v>
      </c>
      <c r="N9272" t="s">
        <v>13518</v>
      </c>
      <c r="O9272" t="s">
        <v>281</v>
      </c>
      <c r="P9272" t="s">
        <v>13477</v>
      </c>
      <c r="Q9272" t="s">
        <v>14074</v>
      </c>
      <c r="R9272" t="s">
        <v>177</v>
      </c>
      <c r="S9272" t="s">
        <v>128</v>
      </c>
      <c r="T9272" t="s">
        <v>8271</v>
      </c>
      <c r="U9272" t="s">
        <v>8272</v>
      </c>
      <c r="V9272" t="s">
        <v>1168</v>
      </c>
      <c r="W9272" t="s">
        <v>117</v>
      </c>
      <c r="X9272">
        <v>1</v>
      </c>
      <c r="Y9272">
        <v>0</v>
      </c>
      <c r="Z9272">
        <v>0</v>
      </c>
      <c r="AA9272">
        <v>0</v>
      </c>
      <c r="AB9272">
        <v>2761160</v>
      </c>
      <c r="AC9272" t="s">
        <v>178</v>
      </c>
      <c r="AD9272" t="str">
        <f>+VLOOKUP(T9272,items!$A$2:$D$1255,4,0)</f>
        <v>MUEBLES</v>
      </c>
      <c r="AE9272">
        <f>+VLOOKUP(T9272,Tabla1[],5,0)</f>
        <v>0</v>
      </c>
      <c r="AF9272">
        <f t="shared" si="144"/>
        <v>11</v>
      </c>
    </row>
    <row r="9273" spans="1:34" x14ac:dyDescent="0.25">
      <c r="A9273">
        <v>109535</v>
      </c>
      <c r="B9273" t="s">
        <v>15536</v>
      </c>
      <c r="C9273" t="s">
        <v>33</v>
      </c>
      <c r="D9273">
        <v>0</v>
      </c>
      <c r="F9273" t="s">
        <v>3357</v>
      </c>
      <c r="G9273" t="s">
        <v>3357</v>
      </c>
      <c r="H9273" t="s">
        <v>15537</v>
      </c>
      <c r="I9273" t="s">
        <v>37</v>
      </c>
      <c r="J9273" t="s">
        <v>37</v>
      </c>
      <c r="K9273" t="s">
        <v>37</v>
      </c>
      <c r="L9273" t="s">
        <v>37</v>
      </c>
      <c r="M9273" t="s">
        <v>13518</v>
      </c>
      <c r="N9273" t="s">
        <v>13518</v>
      </c>
      <c r="O9273" t="s">
        <v>281</v>
      </c>
      <c r="P9273" t="s">
        <v>13477</v>
      </c>
      <c r="Q9273" t="s">
        <v>14074</v>
      </c>
      <c r="R9273" t="s">
        <v>177</v>
      </c>
      <c r="S9273" t="s">
        <v>128</v>
      </c>
      <c r="T9273" t="s">
        <v>14207</v>
      </c>
      <c r="U9273" t="s">
        <v>14208</v>
      </c>
      <c r="V9273" t="s">
        <v>1168</v>
      </c>
      <c r="X9273">
        <v>1</v>
      </c>
      <c r="Y9273">
        <v>0</v>
      </c>
      <c r="Z9273">
        <v>0</v>
      </c>
      <c r="AA9273">
        <v>0</v>
      </c>
      <c r="AB9273">
        <v>2228595</v>
      </c>
      <c r="AC9273" t="s">
        <v>178</v>
      </c>
      <c r="AD9273" t="str">
        <f>+VLOOKUP(T9273,items!$A$2:$D$1255,4,0)</f>
        <v>COJINES</v>
      </c>
      <c r="AE9273">
        <f>+VLOOKUP(T9273,Tabla1[],5,0)</f>
        <v>0</v>
      </c>
      <c r="AF9273">
        <f t="shared" si="144"/>
        <v>11</v>
      </c>
    </row>
    <row r="9274" spans="1:34" x14ac:dyDescent="0.25">
      <c r="A9274">
        <v>109535</v>
      </c>
      <c r="B9274" t="s">
        <v>15536</v>
      </c>
      <c r="C9274" t="s">
        <v>33</v>
      </c>
      <c r="D9274">
        <v>0</v>
      </c>
      <c r="F9274" t="s">
        <v>3357</v>
      </c>
      <c r="G9274" t="s">
        <v>3357</v>
      </c>
      <c r="H9274" t="s">
        <v>15537</v>
      </c>
      <c r="I9274" t="s">
        <v>37</v>
      </c>
      <c r="J9274" t="s">
        <v>37</v>
      </c>
      <c r="K9274" t="s">
        <v>37</v>
      </c>
      <c r="L9274" t="s">
        <v>37</v>
      </c>
      <c r="M9274" t="s">
        <v>13518</v>
      </c>
      <c r="N9274" t="s">
        <v>13518</v>
      </c>
      <c r="O9274" t="s">
        <v>281</v>
      </c>
      <c r="P9274" t="s">
        <v>13477</v>
      </c>
      <c r="Q9274" t="s">
        <v>14074</v>
      </c>
      <c r="R9274" t="s">
        <v>177</v>
      </c>
      <c r="S9274" t="s">
        <v>128</v>
      </c>
      <c r="T9274" t="s">
        <v>70</v>
      </c>
      <c r="U9274" t="s">
        <v>3082</v>
      </c>
      <c r="V9274" t="s">
        <v>1168</v>
      </c>
      <c r="W9274" t="s">
        <v>117</v>
      </c>
      <c r="X9274">
        <v>2</v>
      </c>
      <c r="Y9274">
        <v>0</v>
      </c>
      <c r="Z9274">
        <v>0</v>
      </c>
      <c r="AA9274">
        <v>0</v>
      </c>
      <c r="AB9274">
        <v>7060924</v>
      </c>
      <c r="AC9274" t="s">
        <v>178</v>
      </c>
      <c r="AD9274" t="str">
        <f>+VLOOKUP(T9274,items!$A$2:$D$1255,4,0)</f>
        <v>MUEBLES</v>
      </c>
      <c r="AE9274">
        <f>+VLOOKUP(T9274,Tabla1[],5,0)</f>
        <v>0</v>
      </c>
      <c r="AF9274">
        <f t="shared" si="144"/>
        <v>11</v>
      </c>
    </row>
    <row r="9275" spans="1:34" x14ac:dyDescent="0.25">
      <c r="A9275">
        <v>109535</v>
      </c>
      <c r="B9275" t="s">
        <v>15536</v>
      </c>
      <c r="C9275" t="s">
        <v>33</v>
      </c>
      <c r="D9275">
        <v>0</v>
      </c>
      <c r="F9275" t="s">
        <v>3357</v>
      </c>
      <c r="G9275" t="s">
        <v>3357</v>
      </c>
      <c r="H9275" t="s">
        <v>15537</v>
      </c>
      <c r="I9275" t="s">
        <v>37</v>
      </c>
      <c r="J9275" t="s">
        <v>37</v>
      </c>
      <c r="K9275" t="s">
        <v>37</v>
      </c>
      <c r="L9275" t="s">
        <v>37</v>
      </c>
      <c r="M9275" t="s">
        <v>13518</v>
      </c>
      <c r="N9275" t="s">
        <v>13518</v>
      </c>
      <c r="O9275" t="s">
        <v>281</v>
      </c>
      <c r="P9275" t="s">
        <v>13477</v>
      </c>
      <c r="Q9275" t="s">
        <v>14074</v>
      </c>
      <c r="R9275" t="s">
        <v>177</v>
      </c>
      <c r="S9275" t="s">
        <v>128</v>
      </c>
      <c r="T9275" t="s">
        <v>2493</v>
      </c>
      <c r="U9275" t="s">
        <v>2494</v>
      </c>
      <c r="W9275" t="s">
        <v>117</v>
      </c>
      <c r="X9275">
        <v>2</v>
      </c>
      <c r="Y9275">
        <v>0</v>
      </c>
      <c r="Z9275">
        <v>0</v>
      </c>
      <c r="AA9275">
        <v>0</v>
      </c>
      <c r="AB9275">
        <v>1385724</v>
      </c>
      <c r="AC9275" t="s">
        <v>178</v>
      </c>
      <c r="AD9275" t="str">
        <f>+VLOOKUP(T9275,items!$A$2:$D$1255,4,0)</f>
        <v>MUEBLES</v>
      </c>
      <c r="AE9275">
        <f>+VLOOKUP(T9275,Tabla1[],5,0)</f>
        <v>0</v>
      </c>
      <c r="AF9275">
        <f t="shared" si="144"/>
        <v>11</v>
      </c>
    </row>
    <row r="9276" spans="1:34" x14ac:dyDescent="0.25">
      <c r="A9276">
        <v>109535</v>
      </c>
      <c r="B9276" t="s">
        <v>15536</v>
      </c>
      <c r="C9276" t="s">
        <v>33</v>
      </c>
      <c r="D9276">
        <v>0</v>
      </c>
      <c r="F9276" t="s">
        <v>3357</v>
      </c>
      <c r="G9276" t="s">
        <v>3357</v>
      </c>
      <c r="H9276" t="s">
        <v>15537</v>
      </c>
      <c r="I9276" t="s">
        <v>37</v>
      </c>
      <c r="J9276" t="s">
        <v>37</v>
      </c>
      <c r="K9276" t="s">
        <v>37</v>
      </c>
      <c r="L9276" t="s">
        <v>37</v>
      </c>
      <c r="M9276" t="s">
        <v>13518</v>
      </c>
      <c r="N9276" t="s">
        <v>13518</v>
      </c>
      <c r="O9276" t="s">
        <v>281</v>
      </c>
      <c r="P9276" t="s">
        <v>13477</v>
      </c>
      <c r="Q9276" t="s">
        <v>14074</v>
      </c>
      <c r="R9276" t="s">
        <v>177</v>
      </c>
      <c r="S9276" t="s">
        <v>128</v>
      </c>
      <c r="T9276" t="s">
        <v>314</v>
      </c>
      <c r="U9276" t="s">
        <v>315</v>
      </c>
      <c r="X9276">
        <v>1</v>
      </c>
      <c r="Y9276">
        <v>0</v>
      </c>
      <c r="Z9276">
        <v>0</v>
      </c>
      <c r="AA9276">
        <v>0</v>
      </c>
      <c r="AB9276">
        <v>850000</v>
      </c>
      <c r="AC9276" t="s">
        <v>178</v>
      </c>
      <c r="AD9276">
        <f>+VLOOKUP(T9276,items!$A$2:$D$1255,4,0)</f>
        <v>0</v>
      </c>
      <c r="AE9276">
        <f>+VLOOKUP(T9276,Tabla1[],5,0)</f>
        <v>0</v>
      </c>
      <c r="AF9276">
        <f t="shared" si="144"/>
        <v>11</v>
      </c>
    </row>
    <row r="9277" spans="1:34" x14ac:dyDescent="0.25">
      <c r="A9277">
        <v>109538</v>
      </c>
      <c r="B9277" t="s">
        <v>15538</v>
      </c>
      <c r="C9277" t="s">
        <v>1065</v>
      </c>
      <c r="D9277">
        <v>0</v>
      </c>
      <c r="F9277" t="s">
        <v>3357</v>
      </c>
      <c r="G9277" t="s">
        <v>3357</v>
      </c>
      <c r="H9277" t="s">
        <v>15539</v>
      </c>
      <c r="I9277" t="s">
        <v>37</v>
      </c>
      <c r="J9277" t="s">
        <v>37</v>
      </c>
      <c r="K9277" t="s">
        <v>15540</v>
      </c>
      <c r="L9277" t="s">
        <v>37</v>
      </c>
      <c r="M9277" t="s">
        <v>13518</v>
      </c>
      <c r="N9277" t="s">
        <v>13518</v>
      </c>
      <c r="O9277" t="s">
        <v>9779</v>
      </c>
      <c r="P9277" t="s">
        <v>13985</v>
      </c>
      <c r="Q9277" t="s">
        <v>13985</v>
      </c>
      <c r="R9277" t="s">
        <v>411</v>
      </c>
      <c r="S9277" t="s">
        <v>88</v>
      </c>
      <c r="T9277" t="s">
        <v>1232</v>
      </c>
      <c r="U9277" t="s">
        <v>1233</v>
      </c>
      <c r="X9277">
        <v>1</v>
      </c>
      <c r="Y9277">
        <v>0</v>
      </c>
      <c r="Z9277">
        <v>0</v>
      </c>
      <c r="AA9277">
        <v>0</v>
      </c>
      <c r="AB9277">
        <v>169800</v>
      </c>
      <c r="AC9277" t="s">
        <v>47</v>
      </c>
      <c r="AD9277">
        <f>+VLOOKUP(T9277,items!$A$2:$D$1255,4,0)</f>
        <v>0</v>
      </c>
      <c r="AE9277">
        <f>+VLOOKUP(T9277,Tabla1[],5,0)</f>
        <v>0</v>
      </c>
      <c r="AF9277">
        <f t="shared" si="144"/>
        <v>10</v>
      </c>
    </row>
    <row r="9278" spans="1:34" x14ac:dyDescent="0.25">
      <c r="A9278">
        <v>109545</v>
      </c>
      <c r="B9278" t="s">
        <v>3603</v>
      </c>
      <c r="C9278" t="s">
        <v>33</v>
      </c>
      <c r="D9278">
        <v>0</v>
      </c>
      <c r="F9278" t="s">
        <v>3357</v>
      </c>
      <c r="G9278" t="s">
        <v>9779</v>
      </c>
      <c r="H9278" t="s">
        <v>15541</v>
      </c>
      <c r="I9278" t="s">
        <v>37</v>
      </c>
      <c r="J9278" t="s">
        <v>37</v>
      </c>
      <c r="K9278" t="s">
        <v>37</v>
      </c>
      <c r="L9278" t="s">
        <v>37</v>
      </c>
      <c r="M9278" t="s">
        <v>11432</v>
      </c>
      <c r="N9278" t="s">
        <v>12817</v>
      </c>
      <c r="O9278" t="s">
        <v>279</v>
      </c>
      <c r="P9278" t="s">
        <v>280</v>
      </c>
      <c r="Q9278" t="s">
        <v>11464</v>
      </c>
      <c r="R9278" t="s">
        <v>177</v>
      </c>
      <c r="S9278" t="s">
        <v>272</v>
      </c>
      <c r="T9278" t="s">
        <v>15542</v>
      </c>
      <c r="U9278" t="s">
        <v>15543</v>
      </c>
      <c r="X9278">
        <v>1</v>
      </c>
      <c r="Y9278">
        <v>0</v>
      </c>
      <c r="Z9278">
        <v>0</v>
      </c>
      <c r="AA9278">
        <v>0</v>
      </c>
      <c r="AB9278" s="14">
        <v>9438876</v>
      </c>
      <c r="AC9278" t="s">
        <v>178</v>
      </c>
      <c r="AD9278" t="str">
        <f>+VLOOKUP(T9278,items!$A$2:$D$1255,4,0)</f>
        <v>ESTRUCTURA</v>
      </c>
      <c r="AE9278">
        <f>+VLOOKUP(T9278,Tabla1[],5,0)</f>
        <v>0</v>
      </c>
      <c r="AF9278">
        <f t="shared" si="144"/>
        <v>11</v>
      </c>
      <c r="AG9278">
        <v>3816</v>
      </c>
      <c r="AH9278" s="14">
        <v>9438876</v>
      </c>
    </row>
    <row r="9279" spans="1:34" x14ac:dyDescent="0.25">
      <c r="A9279">
        <v>109554</v>
      </c>
      <c r="B9279" t="s">
        <v>15544</v>
      </c>
      <c r="C9279" t="s">
        <v>33</v>
      </c>
      <c r="D9279">
        <v>0</v>
      </c>
      <c r="F9279" t="s">
        <v>3357</v>
      </c>
      <c r="G9279" t="s">
        <v>9779</v>
      </c>
      <c r="H9279" t="s">
        <v>15545</v>
      </c>
      <c r="I9279" t="s">
        <v>37</v>
      </c>
      <c r="J9279" t="s">
        <v>37</v>
      </c>
      <c r="K9279" t="s">
        <v>37</v>
      </c>
      <c r="L9279" t="s">
        <v>37</v>
      </c>
      <c r="M9279" t="s">
        <v>12980</v>
      </c>
      <c r="N9279" t="s">
        <v>12980</v>
      </c>
      <c r="O9279" t="s">
        <v>13477</v>
      </c>
      <c r="P9279" t="s">
        <v>13658</v>
      </c>
      <c r="Q9279" t="s">
        <v>14299</v>
      </c>
      <c r="R9279" t="s">
        <v>177</v>
      </c>
      <c r="S9279" t="s">
        <v>44</v>
      </c>
      <c r="T9279" t="s">
        <v>1815</v>
      </c>
      <c r="U9279" t="s">
        <v>1816</v>
      </c>
      <c r="X9279">
        <v>1</v>
      </c>
      <c r="Y9279">
        <v>0</v>
      </c>
      <c r="Z9279">
        <v>0</v>
      </c>
      <c r="AA9279">
        <v>0</v>
      </c>
      <c r="AB9279">
        <v>513186</v>
      </c>
      <c r="AC9279" t="s">
        <v>178</v>
      </c>
      <c r="AD9279" t="str">
        <f>+VLOOKUP(T9279,items!$A$2:$D$1255,4,0)</f>
        <v>MUEBLES</v>
      </c>
      <c r="AE9279">
        <f>+VLOOKUP(T9279,Tabla1[],5,0)</f>
        <v>0</v>
      </c>
      <c r="AF9279">
        <f t="shared" si="144"/>
        <v>11</v>
      </c>
    </row>
    <row r="9280" spans="1:34" x14ac:dyDescent="0.25">
      <c r="A9280">
        <v>109554</v>
      </c>
      <c r="B9280" t="s">
        <v>15544</v>
      </c>
      <c r="C9280" t="s">
        <v>33</v>
      </c>
      <c r="D9280">
        <v>0</v>
      </c>
      <c r="F9280" t="s">
        <v>3357</v>
      </c>
      <c r="G9280" t="s">
        <v>9779</v>
      </c>
      <c r="H9280" t="s">
        <v>15545</v>
      </c>
      <c r="I9280" t="s">
        <v>37</v>
      </c>
      <c r="J9280" t="s">
        <v>37</v>
      </c>
      <c r="K9280" t="s">
        <v>37</v>
      </c>
      <c r="L9280" t="s">
        <v>37</v>
      </c>
      <c r="M9280" t="s">
        <v>12980</v>
      </c>
      <c r="N9280" t="s">
        <v>12980</v>
      </c>
      <c r="O9280" t="s">
        <v>13477</v>
      </c>
      <c r="P9280" t="s">
        <v>13658</v>
      </c>
      <c r="Q9280" t="s">
        <v>14299</v>
      </c>
      <c r="R9280" t="s">
        <v>177</v>
      </c>
      <c r="S9280" t="s">
        <v>44</v>
      </c>
      <c r="T9280" t="s">
        <v>311</v>
      </c>
      <c r="U9280" t="s">
        <v>312</v>
      </c>
      <c r="V9280" t="s">
        <v>313</v>
      </c>
      <c r="X9280">
        <v>2</v>
      </c>
      <c r="Y9280">
        <v>0</v>
      </c>
      <c r="Z9280">
        <v>0</v>
      </c>
      <c r="AA9280">
        <v>0</v>
      </c>
      <c r="AB9280">
        <v>3024014</v>
      </c>
      <c r="AC9280" t="s">
        <v>178</v>
      </c>
      <c r="AD9280" t="str">
        <f>+VLOOKUP(T9280,items!$A$2:$D$1255,4,0)</f>
        <v>MUEBLES</v>
      </c>
      <c r="AE9280">
        <f>+VLOOKUP(T9280,Tabla1[],5,0)</f>
        <v>0</v>
      </c>
      <c r="AF9280">
        <f t="shared" si="144"/>
        <v>11</v>
      </c>
    </row>
    <row r="9281" spans="1:32" x14ac:dyDescent="0.25">
      <c r="A9281">
        <v>109560</v>
      </c>
      <c r="B9281" t="s">
        <v>3049</v>
      </c>
      <c r="C9281" t="s">
        <v>33</v>
      </c>
      <c r="D9281">
        <v>0</v>
      </c>
      <c r="F9281" t="s">
        <v>13518</v>
      </c>
      <c r="G9281" t="s">
        <v>13518</v>
      </c>
      <c r="H9281" t="s">
        <v>15546</v>
      </c>
      <c r="I9281" t="s">
        <v>37</v>
      </c>
      <c r="J9281" t="s">
        <v>15547</v>
      </c>
      <c r="K9281" t="s">
        <v>15548</v>
      </c>
      <c r="L9281" t="s">
        <v>37</v>
      </c>
      <c r="M9281" t="s">
        <v>9779</v>
      </c>
      <c r="N9281" t="s">
        <v>9779</v>
      </c>
      <c r="O9281" t="s">
        <v>277</v>
      </c>
      <c r="P9281" t="s">
        <v>13985</v>
      </c>
      <c r="Q9281" t="s">
        <v>13985</v>
      </c>
      <c r="R9281" t="s">
        <v>127</v>
      </c>
      <c r="S9281" t="s">
        <v>164</v>
      </c>
      <c r="T9281" t="s">
        <v>5720</v>
      </c>
      <c r="U9281" t="s">
        <v>859</v>
      </c>
      <c r="X9281">
        <v>10</v>
      </c>
      <c r="Y9281">
        <v>0</v>
      </c>
      <c r="Z9281">
        <v>0</v>
      </c>
      <c r="AA9281">
        <v>0</v>
      </c>
      <c r="AB9281">
        <v>526000</v>
      </c>
      <c r="AC9281" t="s">
        <v>47</v>
      </c>
      <c r="AD9281">
        <f>+VLOOKUP(T9281,items!$A$2:$D$1255,4,0)</f>
        <v>0</v>
      </c>
      <c r="AE9281">
        <f>+VLOOKUP(T9281,Tabla1[],5,0)</f>
        <v>0</v>
      </c>
      <c r="AF9281">
        <f t="shared" si="144"/>
        <v>10</v>
      </c>
    </row>
    <row r="9282" spans="1:32" x14ac:dyDescent="0.25">
      <c r="A9282">
        <v>109560</v>
      </c>
      <c r="B9282" t="s">
        <v>3049</v>
      </c>
      <c r="C9282" t="s">
        <v>33</v>
      </c>
      <c r="D9282">
        <v>0</v>
      </c>
      <c r="F9282" t="s">
        <v>13518</v>
      </c>
      <c r="G9282" t="s">
        <v>13518</v>
      </c>
      <c r="H9282" t="s">
        <v>15546</v>
      </c>
      <c r="I9282" t="s">
        <v>37</v>
      </c>
      <c r="J9282" t="s">
        <v>15547</v>
      </c>
      <c r="K9282" t="s">
        <v>15548</v>
      </c>
      <c r="L9282" t="s">
        <v>37</v>
      </c>
      <c r="M9282" t="s">
        <v>9779</v>
      </c>
      <c r="N9282" t="s">
        <v>9779</v>
      </c>
      <c r="O9282" t="s">
        <v>277</v>
      </c>
      <c r="P9282" t="s">
        <v>13985</v>
      </c>
      <c r="Q9282" t="s">
        <v>13985</v>
      </c>
      <c r="R9282" t="s">
        <v>127</v>
      </c>
      <c r="S9282" t="s">
        <v>164</v>
      </c>
      <c r="T9282" t="s">
        <v>1303</v>
      </c>
      <c r="U9282" t="s">
        <v>1304</v>
      </c>
      <c r="X9282">
        <v>6</v>
      </c>
      <c r="Y9282">
        <v>0</v>
      </c>
      <c r="Z9282">
        <v>0</v>
      </c>
      <c r="AA9282">
        <v>0</v>
      </c>
      <c r="AB9282">
        <v>315600</v>
      </c>
      <c r="AC9282" t="s">
        <v>47</v>
      </c>
      <c r="AD9282">
        <f>+VLOOKUP(T9282,items!$A$2:$D$1255,4,0)</f>
        <v>0</v>
      </c>
      <c r="AE9282">
        <f>+VLOOKUP(T9282,Tabla1[],5,0)</f>
        <v>0</v>
      </c>
      <c r="AF9282">
        <f t="shared" ref="AF9282:AF9345" si="145">+MONTH(O9282)</f>
        <v>10</v>
      </c>
    </row>
    <row r="9283" spans="1:32" x14ac:dyDescent="0.25">
      <c r="A9283">
        <v>109562</v>
      </c>
      <c r="B9283" t="s">
        <v>6679</v>
      </c>
      <c r="C9283" t="s">
        <v>75</v>
      </c>
      <c r="D9283">
        <v>0</v>
      </c>
      <c r="F9283" t="s">
        <v>13518</v>
      </c>
      <c r="G9283" t="s">
        <v>13518</v>
      </c>
      <c r="H9283" t="s">
        <v>15549</v>
      </c>
      <c r="I9283" t="s">
        <v>37</v>
      </c>
      <c r="J9283" t="s">
        <v>15550</v>
      </c>
      <c r="K9283" t="s">
        <v>15551</v>
      </c>
      <c r="L9283" t="s">
        <v>37</v>
      </c>
      <c r="M9283" t="s">
        <v>9779</v>
      </c>
      <c r="N9283" t="s">
        <v>9779</v>
      </c>
      <c r="O9283" t="s">
        <v>277</v>
      </c>
      <c r="P9283" t="s">
        <v>13985</v>
      </c>
      <c r="Q9283" t="s">
        <v>13985</v>
      </c>
      <c r="R9283" t="s">
        <v>127</v>
      </c>
      <c r="S9283" t="s">
        <v>164</v>
      </c>
      <c r="T9283" t="s">
        <v>2989</v>
      </c>
      <c r="U9283" t="s">
        <v>688</v>
      </c>
      <c r="X9283">
        <v>70</v>
      </c>
      <c r="Y9283">
        <v>0</v>
      </c>
      <c r="Z9283">
        <v>0</v>
      </c>
      <c r="AA9283">
        <v>0</v>
      </c>
      <c r="AB9283">
        <v>3500000</v>
      </c>
      <c r="AC9283" t="s">
        <v>47</v>
      </c>
      <c r="AD9283">
        <f>+VLOOKUP(T9283,items!$A$2:$D$1255,4,0)</f>
        <v>0</v>
      </c>
      <c r="AE9283">
        <f>+VLOOKUP(T9283,Tabla1[],5,0)</f>
        <v>0</v>
      </c>
      <c r="AF9283">
        <f t="shared" si="145"/>
        <v>10</v>
      </c>
    </row>
    <row r="9284" spans="1:32" x14ac:dyDescent="0.25">
      <c r="A9284">
        <v>109563</v>
      </c>
      <c r="B9284" t="s">
        <v>15552</v>
      </c>
      <c r="C9284" t="s">
        <v>75</v>
      </c>
      <c r="D9284">
        <v>0</v>
      </c>
      <c r="F9284" t="s">
        <v>12254</v>
      </c>
      <c r="G9284" t="s">
        <v>12980</v>
      </c>
      <c r="H9284" t="s">
        <v>37</v>
      </c>
      <c r="I9284" t="s">
        <v>37</v>
      </c>
      <c r="J9284" t="s">
        <v>37</v>
      </c>
      <c r="K9284" t="s">
        <v>37</v>
      </c>
      <c r="L9284" t="s">
        <v>37</v>
      </c>
      <c r="M9284" t="s">
        <v>277</v>
      </c>
      <c r="N9284" t="s">
        <v>174</v>
      </c>
      <c r="O9284" t="s">
        <v>13638</v>
      </c>
      <c r="P9284" t="s">
        <v>13658</v>
      </c>
      <c r="Q9284" t="s">
        <v>10345</v>
      </c>
      <c r="R9284" t="s">
        <v>12873</v>
      </c>
      <c r="S9284" t="s">
        <v>64</v>
      </c>
      <c r="T9284" t="s">
        <v>713</v>
      </c>
      <c r="U9284" t="s">
        <v>714</v>
      </c>
      <c r="X9284">
        <v>4</v>
      </c>
      <c r="Y9284">
        <v>0</v>
      </c>
      <c r="Z9284">
        <v>0</v>
      </c>
      <c r="AA9284">
        <v>0</v>
      </c>
      <c r="AB9284">
        <v>1600000</v>
      </c>
      <c r="AC9284" t="s">
        <v>285</v>
      </c>
      <c r="AD9284">
        <f>+VLOOKUP(T9284,items!$A$2:$D$1255,4,0)</f>
        <v>0</v>
      </c>
      <c r="AE9284">
        <f>+VLOOKUP(T9284,Tabla1[],5,0)</f>
        <v>0</v>
      </c>
      <c r="AF9284">
        <f t="shared" si="145"/>
        <v>11</v>
      </c>
    </row>
    <row r="9285" spans="1:32" x14ac:dyDescent="0.25">
      <c r="A9285">
        <v>109563</v>
      </c>
      <c r="B9285" t="s">
        <v>15552</v>
      </c>
      <c r="C9285" t="s">
        <v>75</v>
      </c>
      <c r="D9285">
        <v>0</v>
      </c>
      <c r="F9285" t="s">
        <v>12254</v>
      </c>
      <c r="G9285" t="s">
        <v>12980</v>
      </c>
      <c r="H9285" t="s">
        <v>37</v>
      </c>
      <c r="I9285" t="s">
        <v>37</v>
      </c>
      <c r="J9285" t="s">
        <v>37</v>
      </c>
      <c r="K9285" t="s">
        <v>37</v>
      </c>
      <c r="L9285" t="s">
        <v>37</v>
      </c>
      <c r="M9285" t="s">
        <v>277</v>
      </c>
      <c r="N9285" t="s">
        <v>174</v>
      </c>
      <c r="O9285" t="s">
        <v>13638</v>
      </c>
      <c r="P9285" t="s">
        <v>13658</v>
      </c>
      <c r="Q9285" t="s">
        <v>10345</v>
      </c>
      <c r="R9285" t="s">
        <v>12873</v>
      </c>
      <c r="S9285" t="s">
        <v>64</v>
      </c>
      <c r="T9285" t="s">
        <v>7509</v>
      </c>
      <c r="U9285" t="s">
        <v>9780</v>
      </c>
      <c r="X9285">
        <v>8</v>
      </c>
      <c r="Y9285">
        <v>0</v>
      </c>
      <c r="Z9285">
        <v>0</v>
      </c>
      <c r="AA9285">
        <v>0</v>
      </c>
      <c r="AB9285">
        <v>400000</v>
      </c>
      <c r="AC9285" t="s">
        <v>285</v>
      </c>
      <c r="AD9285">
        <f>+VLOOKUP(T9285,items!$A$2:$D$1255,4,0)</f>
        <v>0</v>
      </c>
      <c r="AE9285">
        <f>+VLOOKUP(T9285,Tabla1[],5,0)</f>
        <v>0</v>
      </c>
      <c r="AF9285">
        <f t="shared" si="145"/>
        <v>11</v>
      </c>
    </row>
    <row r="9286" spans="1:32" x14ac:dyDescent="0.25">
      <c r="A9286">
        <v>109563</v>
      </c>
      <c r="B9286" t="s">
        <v>15552</v>
      </c>
      <c r="C9286" t="s">
        <v>75</v>
      </c>
      <c r="D9286">
        <v>0</v>
      </c>
      <c r="F9286" t="s">
        <v>12254</v>
      </c>
      <c r="G9286" t="s">
        <v>12980</v>
      </c>
      <c r="H9286" t="s">
        <v>37</v>
      </c>
      <c r="I9286" t="s">
        <v>37</v>
      </c>
      <c r="J9286" t="s">
        <v>37</v>
      </c>
      <c r="K9286" t="s">
        <v>37</v>
      </c>
      <c r="L9286" t="s">
        <v>37</v>
      </c>
      <c r="M9286" t="s">
        <v>277</v>
      </c>
      <c r="N9286" t="s">
        <v>174</v>
      </c>
      <c r="O9286" t="s">
        <v>13638</v>
      </c>
      <c r="P9286" t="s">
        <v>13658</v>
      </c>
      <c r="Q9286" t="s">
        <v>10345</v>
      </c>
      <c r="R9286" t="s">
        <v>12873</v>
      </c>
      <c r="S9286" t="s">
        <v>64</v>
      </c>
      <c r="T9286" t="s">
        <v>15079</v>
      </c>
      <c r="U9286" t="s">
        <v>15080</v>
      </c>
      <c r="X9286">
        <v>1</v>
      </c>
      <c r="Y9286">
        <v>22500</v>
      </c>
      <c r="Z9286">
        <v>0</v>
      </c>
      <c r="AA9286">
        <v>1200</v>
      </c>
      <c r="AB9286">
        <v>46500000</v>
      </c>
      <c r="AC9286" t="s">
        <v>285</v>
      </c>
      <c r="AD9286">
        <f>+VLOOKUP(T9286,items!$A$2:$D$1255,4,0)</f>
        <v>0</v>
      </c>
      <c r="AE9286">
        <f>+VLOOKUP(T9286,Tabla1[],5,0)</f>
        <v>0</v>
      </c>
      <c r="AF9286">
        <f t="shared" si="145"/>
        <v>11</v>
      </c>
    </row>
    <row r="9287" spans="1:32" x14ac:dyDescent="0.25">
      <c r="A9287">
        <v>109563</v>
      </c>
      <c r="B9287" t="s">
        <v>15552</v>
      </c>
      <c r="C9287" t="s">
        <v>75</v>
      </c>
      <c r="D9287">
        <v>0</v>
      </c>
      <c r="F9287" t="s">
        <v>12254</v>
      </c>
      <c r="G9287" t="s">
        <v>12980</v>
      </c>
      <c r="H9287" t="s">
        <v>37</v>
      </c>
      <c r="I9287" t="s">
        <v>37</v>
      </c>
      <c r="J9287" t="s">
        <v>37</v>
      </c>
      <c r="K9287" t="s">
        <v>37</v>
      </c>
      <c r="L9287" t="s">
        <v>37</v>
      </c>
      <c r="M9287" t="s">
        <v>277</v>
      </c>
      <c r="N9287" t="s">
        <v>174</v>
      </c>
      <c r="O9287" t="s">
        <v>13638</v>
      </c>
      <c r="P9287" t="s">
        <v>13658</v>
      </c>
      <c r="Q9287" t="s">
        <v>10345</v>
      </c>
      <c r="R9287" t="s">
        <v>12873</v>
      </c>
      <c r="S9287" t="s">
        <v>64</v>
      </c>
      <c r="T9287" t="s">
        <v>347</v>
      </c>
      <c r="U9287" t="s">
        <v>348</v>
      </c>
      <c r="W9287" t="s">
        <v>114</v>
      </c>
      <c r="X9287">
        <v>1</v>
      </c>
      <c r="Y9287">
        <v>8000</v>
      </c>
      <c r="Z9287">
        <v>0</v>
      </c>
      <c r="AA9287">
        <v>0</v>
      </c>
      <c r="AB9287">
        <v>1186070</v>
      </c>
      <c r="AC9287" t="s">
        <v>285</v>
      </c>
      <c r="AD9287">
        <f>+VLOOKUP(T9287,items!$A$2:$D$1255,4,0)</f>
        <v>0</v>
      </c>
      <c r="AE9287">
        <f>+VLOOKUP(T9287,Tabla1[],5,0)</f>
        <v>0</v>
      </c>
      <c r="AF9287">
        <f t="shared" si="145"/>
        <v>11</v>
      </c>
    </row>
    <row r="9288" spans="1:32" x14ac:dyDescent="0.25">
      <c r="A9288">
        <v>109563</v>
      </c>
      <c r="B9288" t="s">
        <v>15552</v>
      </c>
      <c r="C9288" t="s">
        <v>75</v>
      </c>
      <c r="D9288">
        <v>0</v>
      </c>
      <c r="F9288" t="s">
        <v>12254</v>
      </c>
      <c r="G9288" t="s">
        <v>12980</v>
      </c>
      <c r="H9288" t="s">
        <v>37</v>
      </c>
      <c r="I9288" t="s">
        <v>37</v>
      </c>
      <c r="J9288" t="s">
        <v>37</v>
      </c>
      <c r="K9288" t="s">
        <v>37</v>
      </c>
      <c r="L9288" t="s">
        <v>37</v>
      </c>
      <c r="M9288" t="s">
        <v>277</v>
      </c>
      <c r="N9288" t="s">
        <v>174</v>
      </c>
      <c r="O9288" t="s">
        <v>13638</v>
      </c>
      <c r="P9288" t="s">
        <v>13658</v>
      </c>
      <c r="Q9288" t="s">
        <v>10345</v>
      </c>
      <c r="R9288" t="s">
        <v>12873</v>
      </c>
      <c r="S9288" t="s">
        <v>64</v>
      </c>
      <c r="T9288" t="s">
        <v>347</v>
      </c>
      <c r="U9288" t="s">
        <v>348</v>
      </c>
      <c r="W9288" t="s">
        <v>114</v>
      </c>
      <c r="X9288">
        <v>2</v>
      </c>
      <c r="Y9288">
        <v>1700</v>
      </c>
      <c r="Z9288">
        <v>0</v>
      </c>
      <c r="AA9288">
        <v>0</v>
      </c>
      <c r="AB9288">
        <v>2100000</v>
      </c>
      <c r="AC9288" t="s">
        <v>285</v>
      </c>
      <c r="AD9288">
        <f>+VLOOKUP(T9288,items!$A$2:$D$1255,4,0)</f>
        <v>0</v>
      </c>
      <c r="AE9288">
        <f>+VLOOKUP(T9288,Tabla1[],5,0)</f>
        <v>0</v>
      </c>
      <c r="AF9288">
        <f t="shared" si="145"/>
        <v>11</v>
      </c>
    </row>
    <row r="9289" spans="1:32" x14ac:dyDescent="0.25">
      <c r="A9289">
        <v>109563</v>
      </c>
      <c r="B9289" t="s">
        <v>15552</v>
      </c>
      <c r="C9289" t="s">
        <v>75</v>
      </c>
      <c r="D9289">
        <v>0</v>
      </c>
      <c r="F9289" t="s">
        <v>12254</v>
      </c>
      <c r="G9289" t="s">
        <v>12980</v>
      </c>
      <c r="H9289" t="s">
        <v>37</v>
      </c>
      <c r="I9289" t="s">
        <v>37</v>
      </c>
      <c r="J9289" t="s">
        <v>37</v>
      </c>
      <c r="K9289" t="s">
        <v>37</v>
      </c>
      <c r="L9289" t="s">
        <v>37</v>
      </c>
      <c r="M9289" t="s">
        <v>277</v>
      </c>
      <c r="N9289" t="s">
        <v>174</v>
      </c>
      <c r="O9289" t="s">
        <v>13638</v>
      </c>
      <c r="P9289" t="s">
        <v>13658</v>
      </c>
      <c r="Q9289" t="s">
        <v>10345</v>
      </c>
      <c r="R9289" t="s">
        <v>12873</v>
      </c>
      <c r="S9289" t="s">
        <v>64</v>
      </c>
      <c r="T9289" t="s">
        <v>347</v>
      </c>
      <c r="U9289" t="s">
        <v>348</v>
      </c>
      <c r="W9289" t="s">
        <v>114</v>
      </c>
      <c r="X9289">
        <v>1</v>
      </c>
      <c r="Y9289">
        <v>12500</v>
      </c>
      <c r="Z9289">
        <v>0</v>
      </c>
      <c r="AA9289">
        <v>0</v>
      </c>
      <c r="AB9289">
        <v>1677442</v>
      </c>
      <c r="AC9289" t="s">
        <v>285</v>
      </c>
      <c r="AD9289">
        <f>+VLOOKUP(T9289,items!$A$2:$D$1255,4,0)</f>
        <v>0</v>
      </c>
      <c r="AE9289">
        <f>+VLOOKUP(T9289,Tabla1[],5,0)</f>
        <v>0</v>
      </c>
      <c r="AF9289">
        <f t="shared" si="145"/>
        <v>11</v>
      </c>
    </row>
    <row r="9290" spans="1:32" x14ac:dyDescent="0.25">
      <c r="A9290">
        <v>109563</v>
      </c>
      <c r="B9290" t="s">
        <v>15552</v>
      </c>
      <c r="C9290" t="s">
        <v>75</v>
      </c>
      <c r="D9290">
        <v>0</v>
      </c>
      <c r="F9290" t="s">
        <v>12254</v>
      </c>
      <c r="G9290" t="s">
        <v>12980</v>
      </c>
      <c r="H9290" t="s">
        <v>37</v>
      </c>
      <c r="I9290" t="s">
        <v>37</v>
      </c>
      <c r="J9290" t="s">
        <v>37</v>
      </c>
      <c r="K9290" t="s">
        <v>37</v>
      </c>
      <c r="L9290" t="s">
        <v>37</v>
      </c>
      <c r="M9290" t="s">
        <v>277</v>
      </c>
      <c r="N9290" t="s">
        <v>174</v>
      </c>
      <c r="O9290" t="s">
        <v>13638</v>
      </c>
      <c r="P9290" t="s">
        <v>13658</v>
      </c>
      <c r="Q9290" t="s">
        <v>10345</v>
      </c>
      <c r="R9290" t="s">
        <v>12873</v>
      </c>
      <c r="S9290" t="s">
        <v>64</v>
      </c>
      <c r="T9290" t="s">
        <v>347</v>
      </c>
      <c r="U9290" t="s">
        <v>348</v>
      </c>
      <c r="W9290" t="s">
        <v>114</v>
      </c>
      <c r="X9290">
        <v>1</v>
      </c>
      <c r="Y9290">
        <v>6100</v>
      </c>
      <c r="Z9290">
        <v>0</v>
      </c>
      <c r="AA9290">
        <v>0</v>
      </c>
      <c r="AB9290">
        <v>2745000</v>
      </c>
      <c r="AC9290" t="s">
        <v>285</v>
      </c>
      <c r="AD9290">
        <f>+VLOOKUP(T9290,items!$A$2:$D$1255,4,0)</f>
        <v>0</v>
      </c>
      <c r="AE9290">
        <f>+VLOOKUP(T9290,Tabla1[],5,0)</f>
        <v>0</v>
      </c>
      <c r="AF9290">
        <f t="shared" si="145"/>
        <v>11</v>
      </c>
    </row>
    <row r="9291" spans="1:32" x14ac:dyDescent="0.25">
      <c r="A9291">
        <v>109563</v>
      </c>
      <c r="B9291" t="s">
        <v>15552</v>
      </c>
      <c r="C9291" t="s">
        <v>75</v>
      </c>
      <c r="D9291">
        <v>0</v>
      </c>
      <c r="F9291" t="s">
        <v>12254</v>
      </c>
      <c r="G9291" t="s">
        <v>12980</v>
      </c>
      <c r="H9291" t="s">
        <v>37</v>
      </c>
      <c r="I9291" t="s">
        <v>37</v>
      </c>
      <c r="J9291" t="s">
        <v>37</v>
      </c>
      <c r="K9291" t="s">
        <v>37</v>
      </c>
      <c r="L9291" t="s">
        <v>37</v>
      </c>
      <c r="M9291" t="s">
        <v>277</v>
      </c>
      <c r="N9291" t="s">
        <v>174</v>
      </c>
      <c r="O9291" t="s">
        <v>13638</v>
      </c>
      <c r="P9291" t="s">
        <v>13658</v>
      </c>
      <c r="Q9291" t="s">
        <v>10345</v>
      </c>
      <c r="R9291" t="s">
        <v>12873</v>
      </c>
      <c r="S9291" t="s">
        <v>64</v>
      </c>
      <c r="T9291" t="s">
        <v>347</v>
      </c>
      <c r="U9291" t="s">
        <v>348</v>
      </c>
      <c r="W9291" t="s">
        <v>114</v>
      </c>
      <c r="X9291">
        <v>1</v>
      </c>
      <c r="Y9291">
        <v>15500</v>
      </c>
      <c r="Z9291">
        <v>0</v>
      </c>
      <c r="AA9291">
        <v>0</v>
      </c>
      <c r="AB9291">
        <v>1982431</v>
      </c>
      <c r="AC9291" t="s">
        <v>285</v>
      </c>
      <c r="AD9291">
        <f>+VLOOKUP(T9291,items!$A$2:$D$1255,4,0)</f>
        <v>0</v>
      </c>
      <c r="AE9291">
        <f>+VLOOKUP(T9291,Tabla1[],5,0)</f>
        <v>0</v>
      </c>
      <c r="AF9291">
        <f t="shared" si="145"/>
        <v>11</v>
      </c>
    </row>
    <row r="9292" spans="1:32" x14ac:dyDescent="0.25">
      <c r="A9292">
        <v>109563</v>
      </c>
      <c r="B9292" t="s">
        <v>15552</v>
      </c>
      <c r="C9292" t="s">
        <v>75</v>
      </c>
      <c r="D9292">
        <v>0</v>
      </c>
      <c r="F9292" t="s">
        <v>12254</v>
      </c>
      <c r="G9292" t="s">
        <v>12980</v>
      </c>
      <c r="H9292" t="s">
        <v>37</v>
      </c>
      <c r="I9292" t="s">
        <v>37</v>
      </c>
      <c r="J9292" t="s">
        <v>37</v>
      </c>
      <c r="K9292" t="s">
        <v>37</v>
      </c>
      <c r="L9292" t="s">
        <v>37</v>
      </c>
      <c r="M9292" t="s">
        <v>277</v>
      </c>
      <c r="N9292" t="s">
        <v>174</v>
      </c>
      <c r="O9292" t="s">
        <v>13638</v>
      </c>
      <c r="P9292" t="s">
        <v>13658</v>
      </c>
      <c r="Q9292" t="s">
        <v>10345</v>
      </c>
      <c r="R9292" t="s">
        <v>12873</v>
      </c>
      <c r="S9292" t="s">
        <v>64</v>
      </c>
      <c r="T9292" t="s">
        <v>1253</v>
      </c>
      <c r="U9292" t="s">
        <v>1254</v>
      </c>
      <c r="W9292" t="s">
        <v>114</v>
      </c>
      <c r="X9292">
        <v>1</v>
      </c>
      <c r="Y9292">
        <v>1500</v>
      </c>
      <c r="Z9292">
        <v>0</v>
      </c>
      <c r="AA9292">
        <v>2500</v>
      </c>
      <c r="AB9292">
        <v>34530979</v>
      </c>
      <c r="AC9292" t="s">
        <v>285</v>
      </c>
      <c r="AD9292" t="str">
        <f>+VLOOKUP(T9292,items!$A$2:$D$1255,4,0)</f>
        <v>PERGOLA</v>
      </c>
      <c r="AE9292" t="str">
        <f>+VLOOKUP(T9292,Tabla1[],5,0)</f>
        <v>MAXI PERGOLAM</v>
      </c>
      <c r="AF9292">
        <f t="shared" si="145"/>
        <v>11</v>
      </c>
    </row>
    <row r="9293" spans="1:32" x14ac:dyDescent="0.25">
      <c r="A9293">
        <v>109563</v>
      </c>
      <c r="B9293" t="s">
        <v>15552</v>
      </c>
      <c r="C9293" t="s">
        <v>75</v>
      </c>
      <c r="D9293">
        <v>0</v>
      </c>
      <c r="F9293" t="s">
        <v>12254</v>
      </c>
      <c r="G9293" t="s">
        <v>12980</v>
      </c>
      <c r="H9293" t="s">
        <v>37</v>
      </c>
      <c r="I9293" t="s">
        <v>37</v>
      </c>
      <c r="J9293" t="s">
        <v>37</v>
      </c>
      <c r="K9293" t="s">
        <v>37</v>
      </c>
      <c r="L9293" t="s">
        <v>37</v>
      </c>
      <c r="M9293" t="s">
        <v>277</v>
      </c>
      <c r="N9293" t="s">
        <v>174</v>
      </c>
      <c r="O9293" t="s">
        <v>13638</v>
      </c>
      <c r="P9293" t="s">
        <v>13658</v>
      </c>
      <c r="Q9293" t="s">
        <v>10345</v>
      </c>
      <c r="R9293" t="s">
        <v>12873</v>
      </c>
      <c r="S9293" t="s">
        <v>64</v>
      </c>
      <c r="T9293" t="s">
        <v>1253</v>
      </c>
      <c r="U9293" t="s">
        <v>1254</v>
      </c>
      <c r="W9293" t="s">
        <v>114</v>
      </c>
      <c r="X9293">
        <v>2</v>
      </c>
      <c r="Y9293">
        <v>1650</v>
      </c>
      <c r="Z9293">
        <v>0</v>
      </c>
      <c r="AA9293">
        <v>400</v>
      </c>
      <c r="AB9293">
        <v>14200000</v>
      </c>
      <c r="AC9293" t="s">
        <v>285</v>
      </c>
      <c r="AD9293" t="str">
        <f>+VLOOKUP(T9293,items!$A$2:$D$1255,4,0)</f>
        <v>PERGOLA</v>
      </c>
      <c r="AE9293" t="str">
        <f>+VLOOKUP(T9293,Tabla1[],5,0)</f>
        <v>MAXI PERGOLAM</v>
      </c>
      <c r="AF9293">
        <f t="shared" si="145"/>
        <v>11</v>
      </c>
    </row>
    <row r="9294" spans="1:32" x14ac:dyDescent="0.25">
      <c r="A9294">
        <v>109563</v>
      </c>
      <c r="B9294" t="s">
        <v>15552</v>
      </c>
      <c r="C9294" t="s">
        <v>75</v>
      </c>
      <c r="D9294">
        <v>0</v>
      </c>
      <c r="F9294" t="s">
        <v>12254</v>
      </c>
      <c r="G9294" t="s">
        <v>12980</v>
      </c>
      <c r="H9294" t="s">
        <v>37</v>
      </c>
      <c r="I9294" t="s">
        <v>37</v>
      </c>
      <c r="J9294" t="s">
        <v>37</v>
      </c>
      <c r="K9294" t="s">
        <v>37</v>
      </c>
      <c r="L9294" t="s">
        <v>37</v>
      </c>
      <c r="M9294" t="s">
        <v>277</v>
      </c>
      <c r="N9294" t="s">
        <v>174</v>
      </c>
      <c r="O9294" t="s">
        <v>13638</v>
      </c>
      <c r="P9294" t="s">
        <v>13658</v>
      </c>
      <c r="Q9294" t="s">
        <v>10345</v>
      </c>
      <c r="R9294" t="s">
        <v>12873</v>
      </c>
      <c r="S9294" t="s">
        <v>64</v>
      </c>
      <c r="T9294" t="s">
        <v>1253</v>
      </c>
      <c r="U9294" t="s">
        <v>1254</v>
      </c>
      <c r="W9294" t="s">
        <v>114</v>
      </c>
      <c r="X9294">
        <v>1</v>
      </c>
      <c r="Y9294">
        <v>4150</v>
      </c>
      <c r="Z9294">
        <v>0</v>
      </c>
      <c r="AA9294">
        <v>2030</v>
      </c>
      <c r="AB9294">
        <v>44808368</v>
      </c>
      <c r="AC9294" t="s">
        <v>285</v>
      </c>
      <c r="AD9294" t="str">
        <f>+VLOOKUP(T9294,items!$A$2:$D$1255,4,0)</f>
        <v>PERGOLA</v>
      </c>
      <c r="AE9294" t="str">
        <f>+VLOOKUP(T9294,Tabla1[],5,0)</f>
        <v>MAXI PERGOLAM</v>
      </c>
      <c r="AF9294">
        <f t="shared" si="145"/>
        <v>11</v>
      </c>
    </row>
    <row r="9295" spans="1:32" x14ac:dyDescent="0.25">
      <c r="A9295">
        <v>109563</v>
      </c>
      <c r="B9295" t="s">
        <v>15552</v>
      </c>
      <c r="C9295" t="s">
        <v>75</v>
      </c>
      <c r="D9295">
        <v>0</v>
      </c>
      <c r="F9295" t="s">
        <v>12254</v>
      </c>
      <c r="G9295" t="s">
        <v>12980</v>
      </c>
      <c r="H9295" t="s">
        <v>37</v>
      </c>
      <c r="I9295" t="s">
        <v>37</v>
      </c>
      <c r="J9295" t="s">
        <v>37</v>
      </c>
      <c r="K9295" t="s">
        <v>37</v>
      </c>
      <c r="L9295" t="s">
        <v>37</v>
      </c>
      <c r="M9295" t="s">
        <v>277</v>
      </c>
      <c r="N9295" t="s">
        <v>174</v>
      </c>
      <c r="O9295" t="s">
        <v>13638</v>
      </c>
      <c r="P9295" t="s">
        <v>13658</v>
      </c>
      <c r="Q9295" t="s">
        <v>10345</v>
      </c>
      <c r="R9295" t="s">
        <v>12873</v>
      </c>
      <c r="S9295" t="s">
        <v>64</v>
      </c>
      <c r="T9295" t="s">
        <v>1253</v>
      </c>
      <c r="U9295" t="s">
        <v>1254</v>
      </c>
      <c r="W9295" t="s">
        <v>114</v>
      </c>
      <c r="X9295">
        <v>1</v>
      </c>
      <c r="Y9295">
        <v>400</v>
      </c>
      <c r="Z9295">
        <v>0</v>
      </c>
      <c r="AA9295">
        <v>6060</v>
      </c>
      <c r="AB9295">
        <v>25800000</v>
      </c>
      <c r="AC9295" t="s">
        <v>285</v>
      </c>
      <c r="AD9295" t="str">
        <f>+VLOOKUP(T9295,items!$A$2:$D$1255,4,0)</f>
        <v>PERGOLA</v>
      </c>
      <c r="AE9295" t="str">
        <f>+VLOOKUP(T9295,Tabla1[],5,0)</f>
        <v>MAXI PERGOLAM</v>
      </c>
      <c r="AF9295">
        <f t="shared" si="145"/>
        <v>11</v>
      </c>
    </row>
    <row r="9296" spans="1:32" x14ac:dyDescent="0.25">
      <c r="A9296">
        <v>109563</v>
      </c>
      <c r="B9296" t="s">
        <v>15552</v>
      </c>
      <c r="C9296" t="s">
        <v>75</v>
      </c>
      <c r="D9296">
        <v>0</v>
      </c>
      <c r="F9296" t="s">
        <v>12254</v>
      </c>
      <c r="G9296" t="s">
        <v>12980</v>
      </c>
      <c r="H9296" t="s">
        <v>37</v>
      </c>
      <c r="I9296" t="s">
        <v>37</v>
      </c>
      <c r="J9296" t="s">
        <v>37</v>
      </c>
      <c r="K9296" t="s">
        <v>37</v>
      </c>
      <c r="L9296" t="s">
        <v>37</v>
      </c>
      <c r="M9296" t="s">
        <v>277</v>
      </c>
      <c r="N9296" t="s">
        <v>174</v>
      </c>
      <c r="O9296" t="s">
        <v>13638</v>
      </c>
      <c r="P9296" t="s">
        <v>13658</v>
      </c>
      <c r="Q9296" t="s">
        <v>10345</v>
      </c>
      <c r="R9296" t="s">
        <v>12873</v>
      </c>
      <c r="S9296" t="s">
        <v>64</v>
      </c>
      <c r="T9296" t="s">
        <v>1253</v>
      </c>
      <c r="U9296" t="s">
        <v>1254</v>
      </c>
      <c r="W9296" t="s">
        <v>114</v>
      </c>
      <c r="X9296">
        <v>1</v>
      </c>
      <c r="Y9296">
        <v>4150</v>
      </c>
      <c r="Z9296">
        <v>0</v>
      </c>
      <c r="AA9296">
        <v>3350</v>
      </c>
      <c r="AB9296">
        <v>56644412</v>
      </c>
      <c r="AC9296" t="s">
        <v>285</v>
      </c>
      <c r="AD9296" t="str">
        <f>+VLOOKUP(T9296,items!$A$2:$D$1255,4,0)</f>
        <v>PERGOLA</v>
      </c>
      <c r="AE9296" t="str">
        <f>+VLOOKUP(T9296,Tabla1[],5,0)</f>
        <v>MAXI PERGOLAM</v>
      </c>
      <c r="AF9296">
        <f t="shared" si="145"/>
        <v>11</v>
      </c>
    </row>
    <row r="9297" spans="1:32" x14ac:dyDescent="0.25">
      <c r="A9297">
        <v>109563</v>
      </c>
      <c r="B9297" t="s">
        <v>15552</v>
      </c>
      <c r="C9297" t="s">
        <v>75</v>
      </c>
      <c r="D9297">
        <v>0</v>
      </c>
      <c r="F9297" t="s">
        <v>12254</v>
      </c>
      <c r="G9297" t="s">
        <v>12980</v>
      </c>
      <c r="H9297" t="s">
        <v>37</v>
      </c>
      <c r="I9297" t="s">
        <v>37</v>
      </c>
      <c r="J9297" t="s">
        <v>37</v>
      </c>
      <c r="K9297" t="s">
        <v>37</v>
      </c>
      <c r="L9297" t="s">
        <v>37</v>
      </c>
      <c r="M9297" t="s">
        <v>277</v>
      </c>
      <c r="N9297" t="s">
        <v>174</v>
      </c>
      <c r="O9297" t="s">
        <v>13638</v>
      </c>
      <c r="P9297" t="s">
        <v>13658</v>
      </c>
      <c r="Q9297" t="s">
        <v>10345</v>
      </c>
      <c r="R9297" t="s">
        <v>12873</v>
      </c>
      <c r="S9297" t="s">
        <v>64</v>
      </c>
      <c r="T9297" t="s">
        <v>94</v>
      </c>
      <c r="U9297" t="s">
        <v>12261</v>
      </c>
      <c r="X9297">
        <v>1</v>
      </c>
      <c r="Y9297">
        <v>0</v>
      </c>
      <c r="Z9297">
        <v>0</v>
      </c>
      <c r="AA9297">
        <v>0</v>
      </c>
      <c r="AB9297">
        <v>20000000</v>
      </c>
      <c r="AC9297" t="s">
        <v>285</v>
      </c>
      <c r="AD9297" t="e">
        <f>+VLOOKUP(T9297,items!$A$2:$D$1255,4,0)</f>
        <v>#N/A</v>
      </c>
      <c r="AE9297" t="e">
        <f>+VLOOKUP(T9297,Tabla1[],5,0)</f>
        <v>#N/A</v>
      </c>
      <c r="AF9297">
        <f t="shared" si="145"/>
        <v>11</v>
      </c>
    </row>
    <row r="9298" spans="1:32" x14ac:dyDescent="0.25">
      <c r="A9298">
        <v>109563</v>
      </c>
      <c r="B9298" t="s">
        <v>15552</v>
      </c>
      <c r="C9298" t="s">
        <v>75</v>
      </c>
      <c r="D9298">
        <v>0</v>
      </c>
      <c r="F9298" t="s">
        <v>12254</v>
      </c>
      <c r="G9298" t="s">
        <v>12980</v>
      </c>
      <c r="H9298" t="s">
        <v>37</v>
      </c>
      <c r="I9298" t="s">
        <v>37</v>
      </c>
      <c r="J9298" t="s">
        <v>37</v>
      </c>
      <c r="K9298" t="s">
        <v>37</v>
      </c>
      <c r="L9298" t="s">
        <v>37</v>
      </c>
      <c r="M9298" t="s">
        <v>277</v>
      </c>
      <c r="N9298" t="s">
        <v>174</v>
      </c>
      <c r="O9298" t="s">
        <v>13638</v>
      </c>
      <c r="P9298" t="s">
        <v>13658</v>
      </c>
      <c r="Q9298" t="s">
        <v>10345</v>
      </c>
      <c r="R9298" t="s">
        <v>12873</v>
      </c>
      <c r="S9298" t="s">
        <v>64</v>
      </c>
      <c r="T9298" t="s">
        <v>15553</v>
      </c>
      <c r="U9298" t="s">
        <v>15554</v>
      </c>
      <c r="X9298">
        <v>2</v>
      </c>
      <c r="Y9298">
        <v>0</v>
      </c>
      <c r="Z9298">
        <v>0</v>
      </c>
      <c r="AA9298">
        <v>0</v>
      </c>
      <c r="AB9298">
        <v>9684456</v>
      </c>
      <c r="AC9298" t="s">
        <v>285</v>
      </c>
      <c r="AD9298">
        <f>+VLOOKUP(T9298,items!$A$2:$D$1255,4,0)</f>
        <v>0</v>
      </c>
      <c r="AE9298">
        <f>+VLOOKUP(T9298,Tabla1[],5,0)</f>
        <v>0</v>
      </c>
      <c r="AF9298">
        <f t="shared" si="145"/>
        <v>11</v>
      </c>
    </row>
    <row r="9299" spans="1:32" x14ac:dyDescent="0.25">
      <c r="A9299">
        <v>109565</v>
      </c>
      <c r="B9299" t="s">
        <v>8458</v>
      </c>
      <c r="C9299" t="s">
        <v>75</v>
      </c>
      <c r="D9299">
        <v>0</v>
      </c>
      <c r="F9299" t="s">
        <v>13518</v>
      </c>
      <c r="G9299" t="s">
        <v>277</v>
      </c>
      <c r="H9299" t="s">
        <v>15555</v>
      </c>
      <c r="I9299" t="s">
        <v>37</v>
      </c>
      <c r="J9299" t="s">
        <v>37</v>
      </c>
      <c r="K9299" t="s">
        <v>37</v>
      </c>
      <c r="L9299" t="s">
        <v>37</v>
      </c>
      <c r="M9299" t="s">
        <v>278</v>
      </c>
      <c r="N9299" t="s">
        <v>12817</v>
      </c>
      <c r="O9299" t="s">
        <v>13019</v>
      </c>
      <c r="P9299" t="s">
        <v>176</v>
      </c>
      <c r="Q9299" t="s">
        <v>176</v>
      </c>
      <c r="R9299" t="s">
        <v>177</v>
      </c>
      <c r="S9299" t="s">
        <v>164</v>
      </c>
      <c r="T9299" t="s">
        <v>1519</v>
      </c>
      <c r="U9299" t="s">
        <v>1520</v>
      </c>
      <c r="V9299" t="s">
        <v>2522</v>
      </c>
      <c r="W9299" t="s">
        <v>114</v>
      </c>
      <c r="X9299">
        <v>1</v>
      </c>
      <c r="Y9299">
        <v>1500</v>
      </c>
      <c r="Z9299">
        <v>0</v>
      </c>
      <c r="AA9299">
        <v>5700</v>
      </c>
      <c r="AB9299">
        <v>3400000</v>
      </c>
      <c r="AC9299" t="s">
        <v>178</v>
      </c>
      <c r="AD9299" t="str">
        <f>+VLOOKUP(T9299,items!$A$2:$D$1255,4,0)</f>
        <v>PERGOLA</v>
      </c>
      <c r="AE9299" t="str">
        <f>+VLOOKUP(T9299,Tabla1[],5,0)</f>
        <v>PERGOLITE</v>
      </c>
      <c r="AF9299">
        <f t="shared" si="145"/>
        <v>11</v>
      </c>
    </row>
    <row r="9300" spans="1:32" x14ac:dyDescent="0.25">
      <c r="A9300">
        <v>109565</v>
      </c>
      <c r="B9300" t="s">
        <v>8458</v>
      </c>
      <c r="C9300" t="s">
        <v>75</v>
      </c>
      <c r="D9300">
        <v>0</v>
      </c>
      <c r="F9300" t="s">
        <v>13518</v>
      </c>
      <c r="G9300" t="s">
        <v>277</v>
      </c>
      <c r="H9300" t="s">
        <v>15555</v>
      </c>
      <c r="I9300" t="s">
        <v>37</v>
      </c>
      <c r="J9300" t="s">
        <v>37</v>
      </c>
      <c r="K9300" t="s">
        <v>37</v>
      </c>
      <c r="L9300" t="s">
        <v>37</v>
      </c>
      <c r="M9300" t="s">
        <v>278</v>
      </c>
      <c r="N9300" t="s">
        <v>12817</v>
      </c>
      <c r="O9300" t="s">
        <v>13019</v>
      </c>
      <c r="P9300" t="s">
        <v>176</v>
      </c>
      <c r="Q9300" t="s">
        <v>176</v>
      </c>
      <c r="R9300" t="s">
        <v>177</v>
      </c>
      <c r="S9300" t="s">
        <v>164</v>
      </c>
      <c r="T9300" t="s">
        <v>1519</v>
      </c>
      <c r="U9300" t="s">
        <v>1520</v>
      </c>
      <c r="V9300" t="s">
        <v>2522</v>
      </c>
      <c r="W9300" t="s">
        <v>114</v>
      </c>
      <c r="X9300">
        <v>1</v>
      </c>
      <c r="Y9300">
        <v>3450</v>
      </c>
      <c r="Z9300">
        <v>0</v>
      </c>
      <c r="AA9300">
        <v>6950</v>
      </c>
      <c r="AB9300">
        <v>5057500</v>
      </c>
      <c r="AC9300" t="s">
        <v>178</v>
      </c>
      <c r="AD9300" t="str">
        <f>+VLOOKUP(T9300,items!$A$2:$D$1255,4,0)</f>
        <v>PERGOLA</v>
      </c>
      <c r="AE9300" t="str">
        <f>+VLOOKUP(T9300,Tabla1[],5,0)</f>
        <v>PERGOLITE</v>
      </c>
      <c r="AF9300">
        <f t="shared" si="145"/>
        <v>11</v>
      </c>
    </row>
    <row r="9301" spans="1:32" x14ac:dyDescent="0.25">
      <c r="A9301">
        <v>109565</v>
      </c>
      <c r="B9301" t="s">
        <v>8458</v>
      </c>
      <c r="C9301" t="s">
        <v>75</v>
      </c>
      <c r="D9301">
        <v>0</v>
      </c>
      <c r="F9301" t="s">
        <v>13518</v>
      </c>
      <c r="G9301" t="s">
        <v>277</v>
      </c>
      <c r="H9301" t="s">
        <v>15555</v>
      </c>
      <c r="I9301" t="s">
        <v>37</v>
      </c>
      <c r="J9301" t="s">
        <v>37</v>
      </c>
      <c r="K9301" t="s">
        <v>37</v>
      </c>
      <c r="L9301" t="s">
        <v>37</v>
      </c>
      <c r="M9301" t="s">
        <v>278</v>
      </c>
      <c r="N9301" t="s">
        <v>12817</v>
      </c>
      <c r="O9301" t="s">
        <v>13019</v>
      </c>
      <c r="P9301" t="s">
        <v>176</v>
      </c>
      <c r="Q9301" t="s">
        <v>176</v>
      </c>
      <c r="R9301" t="s">
        <v>177</v>
      </c>
      <c r="S9301" t="s">
        <v>164</v>
      </c>
      <c r="T9301" t="s">
        <v>1519</v>
      </c>
      <c r="U9301" t="s">
        <v>1520</v>
      </c>
      <c r="V9301" t="s">
        <v>2522</v>
      </c>
      <c r="W9301" t="s">
        <v>114</v>
      </c>
      <c r="X9301">
        <v>1</v>
      </c>
      <c r="Y9301">
        <v>3450</v>
      </c>
      <c r="Z9301">
        <v>0</v>
      </c>
      <c r="AA9301">
        <v>6800</v>
      </c>
      <c r="AB9301">
        <v>5015000</v>
      </c>
      <c r="AC9301" t="s">
        <v>178</v>
      </c>
      <c r="AD9301" t="str">
        <f>+VLOOKUP(T9301,items!$A$2:$D$1255,4,0)</f>
        <v>PERGOLA</v>
      </c>
      <c r="AE9301" t="str">
        <f>+VLOOKUP(T9301,Tabla1[],5,0)</f>
        <v>PERGOLITE</v>
      </c>
      <c r="AF9301">
        <f t="shared" si="145"/>
        <v>11</v>
      </c>
    </row>
    <row r="9302" spans="1:32" x14ac:dyDescent="0.25">
      <c r="A9302">
        <v>109565</v>
      </c>
      <c r="B9302" t="s">
        <v>8458</v>
      </c>
      <c r="C9302" t="s">
        <v>75</v>
      </c>
      <c r="D9302">
        <v>0</v>
      </c>
      <c r="F9302" t="s">
        <v>13518</v>
      </c>
      <c r="G9302" t="s">
        <v>277</v>
      </c>
      <c r="H9302" t="s">
        <v>15555</v>
      </c>
      <c r="I9302" t="s">
        <v>37</v>
      </c>
      <c r="J9302" t="s">
        <v>37</v>
      </c>
      <c r="K9302" t="s">
        <v>37</v>
      </c>
      <c r="L9302" t="s">
        <v>37</v>
      </c>
      <c r="M9302" t="s">
        <v>278</v>
      </c>
      <c r="N9302" t="s">
        <v>12817</v>
      </c>
      <c r="O9302" t="s">
        <v>13019</v>
      </c>
      <c r="P9302" t="s">
        <v>176</v>
      </c>
      <c r="Q9302" t="s">
        <v>176</v>
      </c>
      <c r="R9302" t="s">
        <v>177</v>
      </c>
      <c r="S9302" t="s">
        <v>164</v>
      </c>
      <c r="T9302" t="s">
        <v>1519</v>
      </c>
      <c r="U9302" t="s">
        <v>1520</v>
      </c>
      <c r="V9302" t="s">
        <v>2522</v>
      </c>
      <c r="W9302" t="s">
        <v>114</v>
      </c>
      <c r="X9302">
        <v>1</v>
      </c>
      <c r="Y9302">
        <v>1500</v>
      </c>
      <c r="Z9302">
        <v>0</v>
      </c>
      <c r="AA9302">
        <v>6700</v>
      </c>
      <c r="AB9302">
        <v>4080000</v>
      </c>
      <c r="AC9302" t="s">
        <v>178</v>
      </c>
      <c r="AD9302" t="str">
        <f>+VLOOKUP(T9302,items!$A$2:$D$1255,4,0)</f>
        <v>PERGOLA</v>
      </c>
      <c r="AE9302" t="str">
        <f>+VLOOKUP(T9302,Tabla1[],5,0)</f>
        <v>PERGOLITE</v>
      </c>
      <c r="AF9302">
        <f t="shared" si="145"/>
        <v>11</v>
      </c>
    </row>
    <row r="9303" spans="1:32" x14ac:dyDescent="0.25">
      <c r="A9303">
        <v>109568</v>
      </c>
      <c r="B9303" t="s">
        <v>301</v>
      </c>
      <c r="C9303" t="s">
        <v>33</v>
      </c>
      <c r="D9303">
        <v>0</v>
      </c>
      <c r="F9303" t="s">
        <v>302</v>
      </c>
      <c r="G9303" t="s">
        <v>9779</v>
      </c>
      <c r="H9303" t="s">
        <v>37</v>
      </c>
      <c r="I9303" t="s">
        <v>37</v>
      </c>
      <c r="J9303" t="s">
        <v>37</v>
      </c>
      <c r="K9303" t="s">
        <v>37</v>
      </c>
      <c r="L9303" t="s">
        <v>37</v>
      </c>
      <c r="M9303" t="s">
        <v>12980</v>
      </c>
      <c r="N9303" t="s">
        <v>12980</v>
      </c>
      <c r="O9303" t="s">
        <v>13477</v>
      </c>
      <c r="P9303" t="s">
        <v>175</v>
      </c>
      <c r="Q9303" t="s">
        <v>14189</v>
      </c>
      <c r="R9303" t="s">
        <v>282</v>
      </c>
      <c r="S9303" t="s">
        <v>128</v>
      </c>
      <c r="T9303" t="s">
        <v>15556</v>
      </c>
      <c r="U9303" t="s">
        <v>15557</v>
      </c>
      <c r="W9303" t="s">
        <v>117</v>
      </c>
      <c r="X9303">
        <v>1</v>
      </c>
      <c r="Y9303">
        <v>0</v>
      </c>
      <c r="Z9303">
        <v>0</v>
      </c>
      <c r="AA9303">
        <v>0</v>
      </c>
      <c r="AB9303">
        <v>9551571</v>
      </c>
      <c r="AC9303" t="s">
        <v>285</v>
      </c>
      <c r="AD9303" t="str">
        <f>+VLOOKUP(T9303,items!$A$2:$D$1255,4,0)</f>
        <v>MUEBLES</v>
      </c>
      <c r="AE9303">
        <f>+VLOOKUP(T9303,Tabla1[],5,0)</f>
        <v>0</v>
      </c>
      <c r="AF9303">
        <f t="shared" si="145"/>
        <v>11</v>
      </c>
    </row>
    <row r="9304" spans="1:32" x14ac:dyDescent="0.25">
      <c r="A9304">
        <v>109568</v>
      </c>
      <c r="B9304" t="s">
        <v>301</v>
      </c>
      <c r="C9304" t="s">
        <v>33</v>
      </c>
      <c r="D9304">
        <v>0</v>
      </c>
      <c r="F9304" t="s">
        <v>302</v>
      </c>
      <c r="G9304" t="s">
        <v>9779</v>
      </c>
      <c r="H9304" t="s">
        <v>37</v>
      </c>
      <c r="I9304" t="s">
        <v>37</v>
      </c>
      <c r="J9304" t="s">
        <v>37</v>
      </c>
      <c r="K9304" t="s">
        <v>37</v>
      </c>
      <c r="L9304" t="s">
        <v>37</v>
      </c>
      <c r="M9304" t="s">
        <v>12980</v>
      </c>
      <c r="N9304" t="s">
        <v>12980</v>
      </c>
      <c r="O9304" t="s">
        <v>13477</v>
      </c>
      <c r="P9304" t="s">
        <v>175</v>
      </c>
      <c r="Q9304" t="s">
        <v>14189</v>
      </c>
      <c r="R9304" t="s">
        <v>282</v>
      </c>
      <c r="S9304" t="s">
        <v>128</v>
      </c>
      <c r="T9304" t="s">
        <v>314</v>
      </c>
      <c r="U9304" t="s">
        <v>315</v>
      </c>
      <c r="X9304">
        <v>1</v>
      </c>
      <c r="Y9304">
        <v>0</v>
      </c>
      <c r="Z9304">
        <v>0</v>
      </c>
      <c r="AA9304">
        <v>0</v>
      </c>
      <c r="AB9304">
        <v>600000</v>
      </c>
      <c r="AC9304" t="s">
        <v>285</v>
      </c>
      <c r="AD9304">
        <f>+VLOOKUP(T9304,items!$A$2:$D$1255,4,0)</f>
        <v>0</v>
      </c>
      <c r="AE9304">
        <f>+VLOOKUP(T9304,Tabla1[],5,0)</f>
        <v>0</v>
      </c>
      <c r="AF9304">
        <f t="shared" si="145"/>
        <v>11</v>
      </c>
    </row>
    <row r="9305" spans="1:32" x14ac:dyDescent="0.25">
      <c r="A9305">
        <v>109570</v>
      </c>
      <c r="B9305" t="s">
        <v>2773</v>
      </c>
      <c r="C9305" t="s">
        <v>75</v>
      </c>
      <c r="D9305">
        <v>0</v>
      </c>
      <c r="F9305" t="s">
        <v>13518</v>
      </c>
      <c r="G9305" t="s">
        <v>13518</v>
      </c>
      <c r="H9305" t="s">
        <v>15558</v>
      </c>
      <c r="I9305" t="s">
        <v>37</v>
      </c>
      <c r="J9305" t="s">
        <v>15559</v>
      </c>
      <c r="K9305" t="s">
        <v>15560</v>
      </c>
      <c r="L9305" t="s">
        <v>37</v>
      </c>
      <c r="M9305" t="s">
        <v>9779</v>
      </c>
      <c r="N9305" t="s">
        <v>9779</v>
      </c>
      <c r="O9305" t="s">
        <v>277</v>
      </c>
      <c r="P9305" t="s">
        <v>13985</v>
      </c>
      <c r="Q9305" t="s">
        <v>13985</v>
      </c>
      <c r="R9305" t="s">
        <v>127</v>
      </c>
      <c r="S9305" t="s">
        <v>164</v>
      </c>
      <c r="T9305" t="s">
        <v>5720</v>
      </c>
      <c r="U9305" t="s">
        <v>859</v>
      </c>
      <c r="X9305">
        <v>1</v>
      </c>
      <c r="Y9305">
        <v>0</v>
      </c>
      <c r="Z9305">
        <v>0</v>
      </c>
      <c r="AA9305">
        <v>0</v>
      </c>
      <c r="AB9305">
        <v>52600</v>
      </c>
      <c r="AC9305" t="s">
        <v>47</v>
      </c>
      <c r="AD9305">
        <f>+VLOOKUP(T9305,items!$A$2:$D$1255,4,0)</f>
        <v>0</v>
      </c>
      <c r="AE9305">
        <f>+VLOOKUP(T9305,Tabla1[],5,0)</f>
        <v>0</v>
      </c>
      <c r="AF9305">
        <f t="shared" si="145"/>
        <v>10</v>
      </c>
    </row>
    <row r="9306" spans="1:32" x14ac:dyDescent="0.25">
      <c r="A9306">
        <v>109581</v>
      </c>
      <c r="B9306" t="s">
        <v>14243</v>
      </c>
      <c r="C9306" t="s">
        <v>75</v>
      </c>
      <c r="D9306">
        <v>0</v>
      </c>
      <c r="F9306" t="s">
        <v>13518</v>
      </c>
      <c r="G9306" t="s">
        <v>12980</v>
      </c>
      <c r="H9306" t="s">
        <v>15561</v>
      </c>
      <c r="I9306" t="s">
        <v>37</v>
      </c>
      <c r="J9306" t="s">
        <v>15562</v>
      </c>
      <c r="K9306" t="s">
        <v>15563</v>
      </c>
      <c r="L9306" t="s">
        <v>37</v>
      </c>
      <c r="M9306" t="s">
        <v>277</v>
      </c>
      <c r="N9306" t="s">
        <v>277</v>
      </c>
      <c r="O9306" t="s">
        <v>13985</v>
      </c>
      <c r="P9306" t="s">
        <v>1155</v>
      </c>
      <c r="Q9306" t="s">
        <v>1155</v>
      </c>
      <c r="R9306" t="s">
        <v>127</v>
      </c>
      <c r="S9306" t="s">
        <v>164</v>
      </c>
      <c r="T9306" t="s">
        <v>3238</v>
      </c>
      <c r="U9306" t="s">
        <v>3239</v>
      </c>
      <c r="X9306">
        <v>6</v>
      </c>
      <c r="Y9306">
        <v>0</v>
      </c>
      <c r="Z9306">
        <v>0</v>
      </c>
      <c r="AA9306">
        <v>0</v>
      </c>
      <c r="AB9306">
        <v>315600</v>
      </c>
      <c r="AC9306" t="s">
        <v>47</v>
      </c>
      <c r="AD9306">
        <f>+VLOOKUP(T9306,items!$A$2:$D$1255,4,0)</f>
        <v>0</v>
      </c>
      <c r="AE9306">
        <f>+VLOOKUP(T9306,Tabla1[],5,0)</f>
        <v>0</v>
      </c>
      <c r="AF9306">
        <f t="shared" si="145"/>
        <v>11</v>
      </c>
    </row>
    <row r="9307" spans="1:32" x14ac:dyDescent="0.25">
      <c r="A9307">
        <v>109581</v>
      </c>
      <c r="B9307" t="s">
        <v>14243</v>
      </c>
      <c r="C9307" t="s">
        <v>75</v>
      </c>
      <c r="D9307">
        <v>0</v>
      </c>
      <c r="F9307" t="s">
        <v>13518</v>
      </c>
      <c r="G9307" t="s">
        <v>12980</v>
      </c>
      <c r="H9307" t="s">
        <v>15561</v>
      </c>
      <c r="I9307" t="s">
        <v>37</v>
      </c>
      <c r="J9307" t="s">
        <v>15562</v>
      </c>
      <c r="K9307" t="s">
        <v>15563</v>
      </c>
      <c r="L9307" t="s">
        <v>37</v>
      </c>
      <c r="M9307" t="s">
        <v>277</v>
      </c>
      <c r="N9307" t="s">
        <v>277</v>
      </c>
      <c r="O9307" t="s">
        <v>13985</v>
      </c>
      <c r="P9307" t="s">
        <v>1155</v>
      </c>
      <c r="Q9307" t="s">
        <v>1155</v>
      </c>
      <c r="R9307" t="s">
        <v>127</v>
      </c>
      <c r="S9307" t="s">
        <v>164</v>
      </c>
      <c r="T9307" t="s">
        <v>3667</v>
      </c>
      <c r="U9307" t="s">
        <v>884</v>
      </c>
      <c r="X9307">
        <v>26</v>
      </c>
      <c r="Y9307">
        <v>0</v>
      </c>
      <c r="Z9307">
        <v>0</v>
      </c>
      <c r="AA9307">
        <v>0</v>
      </c>
      <c r="AB9307">
        <v>1367600</v>
      </c>
      <c r="AC9307" t="s">
        <v>47</v>
      </c>
      <c r="AD9307">
        <f>+VLOOKUP(T9307,items!$A$2:$D$1255,4,0)</f>
        <v>0</v>
      </c>
      <c r="AE9307">
        <f>+VLOOKUP(T9307,Tabla1[],5,0)</f>
        <v>0</v>
      </c>
      <c r="AF9307">
        <f t="shared" si="145"/>
        <v>11</v>
      </c>
    </row>
    <row r="9308" spans="1:32" x14ac:dyDescent="0.25">
      <c r="A9308">
        <v>109591</v>
      </c>
      <c r="B9308" t="s">
        <v>2919</v>
      </c>
      <c r="C9308" t="s">
        <v>1065</v>
      </c>
      <c r="D9308">
        <v>0</v>
      </c>
      <c r="F9308" t="s">
        <v>13518</v>
      </c>
      <c r="G9308" t="s">
        <v>13518</v>
      </c>
      <c r="H9308" t="s">
        <v>15564</v>
      </c>
      <c r="I9308" t="s">
        <v>37</v>
      </c>
      <c r="J9308" t="s">
        <v>37</v>
      </c>
      <c r="K9308" t="s">
        <v>15565</v>
      </c>
      <c r="L9308" t="s">
        <v>37</v>
      </c>
      <c r="M9308" t="s">
        <v>9779</v>
      </c>
      <c r="N9308" t="s">
        <v>9779</v>
      </c>
      <c r="O9308" t="s">
        <v>12980</v>
      </c>
      <c r="P9308" t="s">
        <v>13985</v>
      </c>
      <c r="Q9308" t="s">
        <v>13985</v>
      </c>
      <c r="R9308" t="s">
        <v>411</v>
      </c>
      <c r="S9308" t="s">
        <v>44</v>
      </c>
      <c r="T9308" t="s">
        <v>1232</v>
      </c>
      <c r="U9308" t="s">
        <v>1233</v>
      </c>
      <c r="X9308">
        <v>1</v>
      </c>
      <c r="Y9308">
        <v>0</v>
      </c>
      <c r="Z9308">
        <v>0</v>
      </c>
      <c r="AA9308">
        <v>0</v>
      </c>
      <c r="AB9308">
        <v>198000</v>
      </c>
      <c r="AC9308" t="s">
        <v>47</v>
      </c>
      <c r="AD9308">
        <f>+VLOOKUP(T9308,items!$A$2:$D$1255,4,0)</f>
        <v>0</v>
      </c>
      <c r="AE9308">
        <f>+VLOOKUP(T9308,Tabla1[],5,0)</f>
        <v>0</v>
      </c>
      <c r="AF9308">
        <f t="shared" si="145"/>
        <v>10</v>
      </c>
    </row>
    <row r="9309" spans="1:32" x14ac:dyDescent="0.25">
      <c r="A9309">
        <v>109593</v>
      </c>
      <c r="B9309" t="s">
        <v>5897</v>
      </c>
      <c r="C9309" t="s">
        <v>33</v>
      </c>
      <c r="D9309">
        <v>0</v>
      </c>
      <c r="F9309" t="s">
        <v>13518</v>
      </c>
      <c r="G9309" t="s">
        <v>277</v>
      </c>
      <c r="H9309" t="s">
        <v>37</v>
      </c>
      <c r="I9309" t="s">
        <v>37</v>
      </c>
      <c r="J9309" t="s">
        <v>37</v>
      </c>
      <c r="K9309" t="s">
        <v>37</v>
      </c>
      <c r="L9309" t="s">
        <v>37</v>
      </c>
      <c r="M9309" t="s">
        <v>278</v>
      </c>
      <c r="N9309" t="s">
        <v>11432</v>
      </c>
      <c r="O9309" t="s">
        <v>12872</v>
      </c>
      <c r="P9309" t="s">
        <v>279</v>
      </c>
      <c r="Q9309" t="s">
        <v>11464</v>
      </c>
      <c r="R9309" t="s">
        <v>282</v>
      </c>
      <c r="S9309" t="s">
        <v>108</v>
      </c>
      <c r="T9309" t="s">
        <v>429</v>
      </c>
      <c r="U9309" t="s">
        <v>430</v>
      </c>
      <c r="X9309">
        <v>2</v>
      </c>
      <c r="Y9309">
        <v>0</v>
      </c>
      <c r="Z9309">
        <v>0</v>
      </c>
      <c r="AA9309">
        <v>0</v>
      </c>
      <c r="AB9309">
        <v>367704</v>
      </c>
      <c r="AC9309" t="s">
        <v>285</v>
      </c>
      <c r="AD9309">
        <f>+VLOOKUP(T9309,items!$A$2:$D$1255,4,0)</f>
        <v>0</v>
      </c>
      <c r="AE9309">
        <f>+VLOOKUP(T9309,Tabla1[],5,0)</f>
        <v>0</v>
      </c>
      <c r="AF9309">
        <f t="shared" si="145"/>
        <v>11</v>
      </c>
    </row>
    <row r="9310" spans="1:32" x14ac:dyDescent="0.25">
      <c r="A9310">
        <v>109593</v>
      </c>
      <c r="B9310" t="s">
        <v>5897</v>
      </c>
      <c r="C9310" t="s">
        <v>33</v>
      </c>
      <c r="D9310">
        <v>0</v>
      </c>
      <c r="F9310" t="s">
        <v>13518</v>
      </c>
      <c r="G9310" t="s">
        <v>277</v>
      </c>
      <c r="H9310" t="s">
        <v>37</v>
      </c>
      <c r="I9310" t="s">
        <v>37</v>
      </c>
      <c r="J9310" t="s">
        <v>37</v>
      </c>
      <c r="K9310" t="s">
        <v>37</v>
      </c>
      <c r="L9310" t="s">
        <v>37</v>
      </c>
      <c r="M9310" t="s">
        <v>278</v>
      </c>
      <c r="N9310" t="s">
        <v>11432</v>
      </c>
      <c r="O9310" t="s">
        <v>12872</v>
      </c>
      <c r="P9310" t="s">
        <v>279</v>
      </c>
      <c r="Q9310" t="s">
        <v>11464</v>
      </c>
      <c r="R9310" t="s">
        <v>282</v>
      </c>
      <c r="S9310" t="s">
        <v>108</v>
      </c>
      <c r="T9310" t="s">
        <v>7509</v>
      </c>
      <c r="U9310" t="s">
        <v>9780</v>
      </c>
      <c r="X9310">
        <v>2</v>
      </c>
      <c r="Y9310">
        <v>0</v>
      </c>
      <c r="Z9310">
        <v>0</v>
      </c>
      <c r="AA9310">
        <v>0</v>
      </c>
      <c r="AB9310">
        <v>82800</v>
      </c>
      <c r="AC9310" t="s">
        <v>285</v>
      </c>
      <c r="AD9310">
        <f>+VLOOKUP(T9310,items!$A$2:$D$1255,4,0)</f>
        <v>0</v>
      </c>
      <c r="AE9310">
        <f>+VLOOKUP(T9310,Tabla1[],5,0)</f>
        <v>0</v>
      </c>
      <c r="AF9310">
        <f t="shared" si="145"/>
        <v>11</v>
      </c>
    </row>
    <row r="9311" spans="1:32" x14ac:dyDescent="0.25">
      <c r="A9311">
        <v>109593</v>
      </c>
      <c r="B9311" t="s">
        <v>5897</v>
      </c>
      <c r="C9311" t="s">
        <v>33</v>
      </c>
      <c r="D9311">
        <v>0</v>
      </c>
      <c r="F9311" t="s">
        <v>13518</v>
      </c>
      <c r="G9311" t="s">
        <v>277</v>
      </c>
      <c r="H9311" t="s">
        <v>37</v>
      </c>
      <c r="I9311" t="s">
        <v>37</v>
      </c>
      <c r="J9311" t="s">
        <v>37</v>
      </c>
      <c r="K9311" t="s">
        <v>37</v>
      </c>
      <c r="L9311" t="s">
        <v>37</v>
      </c>
      <c r="M9311" t="s">
        <v>278</v>
      </c>
      <c r="N9311" t="s">
        <v>11432</v>
      </c>
      <c r="O9311" t="s">
        <v>12872</v>
      </c>
      <c r="P9311" t="s">
        <v>279</v>
      </c>
      <c r="Q9311" t="s">
        <v>11464</v>
      </c>
      <c r="R9311" t="s">
        <v>282</v>
      </c>
      <c r="S9311" t="s">
        <v>108</v>
      </c>
      <c r="T9311" t="s">
        <v>7509</v>
      </c>
      <c r="U9311" t="s">
        <v>9780</v>
      </c>
      <c r="X9311">
        <v>2</v>
      </c>
      <c r="Y9311">
        <v>0</v>
      </c>
      <c r="Z9311">
        <v>0</v>
      </c>
      <c r="AA9311">
        <v>0</v>
      </c>
      <c r="AB9311">
        <v>82800</v>
      </c>
      <c r="AC9311" t="s">
        <v>285</v>
      </c>
      <c r="AD9311">
        <f>+VLOOKUP(T9311,items!$A$2:$D$1255,4,0)</f>
        <v>0</v>
      </c>
      <c r="AE9311">
        <f>+VLOOKUP(T9311,Tabla1[],5,0)</f>
        <v>0</v>
      </c>
      <c r="AF9311">
        <f t="shared" si="145"/>
        <v>11</v>
      </c>
    </row>
    <row r="9312" spans="1:32" x14ac:dyDescent="0.25">
      <c r="A9312">
        <v>109593</v>
      </c>
      <c r="B9312" t="s">
        <v>5897</v>
      </c>
      <c r="C9312" t="s">
        <v>33</v>
      </c>
      <c r="D9312">
        <v>0</v>
      </c>
      <c r="F9312" t="s">
        <v>13518</v>
      </c>
      <c r="G9312" t="s">
        <v>277</v>
      </c>
      <c r="H9312" t="s">
        <v>37</v>
      </c>
      <c r="I9312" t="s">
        <v>37</v>
      </c>
      <c r="J9312" t="s">
        <v>37</v>
      </c>
      <c r="K9312" t="s">
        <v>37</v>
      </c>
      <c r="L9312" t="s">
        <v>37</v>
      </c>
      <c r="M9312" t="s">
        <v>278</v>
      </c>
      <c r="N9312" t="s">
        <v>11432</v>
      </c>
      <c r="O9312" t="s">
        <v>12872</v>
      </c>
      <c r="P9312" t="s">
        <v>279</v>
      </c>
      <c r="Q9312" t="s">
        <v>11464</v>
      </c>
      <c r="R9312" t="s">
        <v>282</v>
      </c>
      <c r="S9312" t="s">
        <v>108</v>
      </c>
      <c r="T9312" t="s">
        <v>347</v>
      </c>
      <c r="U9312" t="s">
        <v>348</v>
      </c>
      <c r="W9312" t="s">
        <v>114</v>
      </c>
      <c r="X9312">
        <v>1</v>
      </c>
      <c r="Y9312">
        <v>6600</v>
      </c>
      <c r="Z9312">
        <v>0</v>
      </c>
      <c r="AA9312">
        <v>0</v>
      </c>
      <c r="AB9312">
        <v>914968</v>
      </c>
      <c r="AC9312" t="s">
        <v>285</v>
      </c>
      <c r="AD9312">
        <f>+VLOOKUP(T9312,items!$A$2:$D$1255,4,0)</f>
        <v>0</v>
      </c>
      <c r="AE9312">
        <f>+VLOOKUP(T9312,Tabla1[],5,0)</f>
        <v>0</v>
      </c>
      <c r="AF9312">
        <f t="shared" si="145"/>
        <v>11</v>
      </c>
    </row>
    <row r="9313" spans="1:32" x14ac:dyDescent="0.25">
      <c r="A9313">
        <v>109593</v>
      </c>
      <c r="B9313" t="s">
        <v>5897</v>
      </c>
      <c r="C9313" t="s">
        <v>33</v>
      </c>
      <c r="D9313">
        <v>0</v>
      </c>
      <c r="F9313" t="s">
        <v>13518</v>
      </c>
      <c r="G9313" t="s">
        <v>277</v>
      </c>
      <c r="H9313" t="s">
        <v>37</v>
      </c>
      <c r="I9313" t="s">
        <v>37</v>
      </c>
      <c r="J9313" t="s">
        <v>37</v>
      </c>
      <c r="K9313" t="s">
        <v>37</v>
      </c>
      <c r="L9313" t="s">
        <v>37</v>
      </c>
      <c r="M9313" t="s">
        <v>278</v>
      </c>
      <c r="N9313" t="s">
        <v>11432</v>
      </c>
      <c r="O9313" t="s">
        <v>12872</v>
      </c>
      <c r="P9313" t="s">
        <v>279</v>
      </c>
      <c r="Q9313" t="s">
        <v>11464</v>
      </c>
      <c r="R9313" t="s">
        <v>282</v>
      </c>
      <c r="S9313" t="s">
        <v>108</v>
      </c>
      <c r="T9313" t="s">
        <v>347</v>
      </c>
      <c r="U9313" t="s">
        <v>348</v>
      </c>
      <c r="W9313" t="s">
        <v>114</v>
      </c>
      <c r="X9313">
        <v>1</v>
      </c>
      <c r="Y9313">
        <v>6500</v>
      </c>
      <c r="Z9313">
        <v>0</v>
      </c>
      <c r="AA9313">
        <v>0</v>
      </c>
      <c r="AB9313">
        <v>914968</v>
      </c>
      <c r="AC9313" t="s">
        <v>285</v>
      </c>
      <c r="AD9313">
        <f>+VLOOKUP(T9313,items!$A$2:$D$1255,4,0)</f>
        <v>0</v>
      </c>
      <c r="AE9313">
        <f>+VLOOKUP(T9313,Tabla1[],5,0)</f>
        <v>0</v>
      </c>
      <c r="AF9313">
        <f t="shared" si="145"/>
        <v>11</v>
      </c>
    </row>
    <row r="9314" spans="1:32" x14ac:dyDescent="0.25">
      <c r="A9314">
        <v>109593</v>
      </c>
      <c r="B9314" t="s">
        <v>5897</v>
      </c>
      <c r="C9314" t="s">
        <v>33</v>
      </c>
      <c r="D9314">
        <v>0</v>
      </c>
      <c r="F9314" t="s">
        <v>13518</v>
      </c>
      <c r="G9314" t="s">
        <v>277</v>
      </c>
      <c r="H9314" t="s">
        <v>37</v>
      </c>
      <c r="I9314" t="s">
        <v>37</v>
      </c>
      <c r="J9314" t="s">
        <v>37</v>
      </c>
      <c r="K9314" t="s">
        <v>37</v>
      </c>
      <c r="L9314" t="s">
        <v>37</v>
      </c>
      <c r="M9314" t="s">
        <v>278</v>
      </c>
      <c r="N9314" t="s">
        <v>11432</v>
      </c>
      <c r="O9314" t="s">
        <v>12872</v>
      </c>
      <c r="P9314" t="s">
        <v>279</v>
      </c>
      <c r="Q9314" t="s">
        <v>11464</v>
      </c>
      <c r="R9314" t="s">
        <v>282</v>
      </c>
      <c r="S9314" t="s">
        <v>108</v>
      </c>
      <c r="T9314" t="s">
        <v>576</v>
      </c>
      <c r="U9314" t="s">
        <v>577</v>
      </c>
      <c r="W9314" t="s">
        <v>114</v>
      </c>
      <c r="X9314">
        <v>1</v>
      </c>
      <c r="Y9314">
        <v>0</v>
      </c>
      <c r="Z9314">
        <v>0</v>
      </c>
      <c r="AA9314">
        <v>0</v>
      </c>
      <c r="AB9314">
        <v>65934</v>
      </c>
      <c r="AC9314" t="s">
        <v>285</v>
      </c>
      <c r="AD9314">
        <f>+VLOOKUP(T9314,items!$A$2:$D$1255,4,0)</f>
        <v>0</v>
      </c>
      <c r="AE9314">
        <f>+VLOOKUP(T9314,Tabla1[],5,0)</f>
        <v>0</v>
      </c>
      <c r="AF9314">
        <f t="shared" si="145"/>
        <v>11</v>
      </c>
    </row>
    <row r="9315" spans="1:32" x14ac:dyDescent="0.25">
      <c r="A9315">
        <v>109593</v>
      </c>
      <c r="B9315" t="s">
        <v>5897</v>
      </c>
      <c r="C9315" t="s">
        <v>33</v>
      </c>
      <c r="D9315">
        <v>0</v>
      </c>
      <c r="F9315" t="s">
        <v>13518</v>
      </c>
      <c r="G9315" t="s">
        <v>277</v>
      </c>
      <c r="H9315" t="s">
        <v>37</v>
      </c>
      <c r="I9315" t="s">
        <v>37</v>
      </c>
      <c r="J9315" t="s">
        <v>37</v>
      </c>
      <c r="K9315" t="s">
        <v>37</v>
      </c>
      <c r="L9315" t="s">
        <v>37</v>
      </c>
      <c r="M9315" t="s">
        <v>278</v>
      </c>
      <c r="N9315" t="s">
        <v>11432</v>
      </c>
      <c r="O9315" t="s">
        <v>12872</v>
      </c>
      <c r="P9315" t="s">
        <v>279</v>
      </c>
      <c r="Q9315" t="s">
        <v>11464</v>
      </c>
      <c r="R9315" t="s">
        <v>282</v>
      </c>
      <c r="S9315" t="s">
        <v>108</v>
      </c>
      <c r="T9315" t="s">
        <v>576</v>
      </c>
      <c r="U9315" t="s">
        <v>577</v>
      </c>
      <c r="W9315" t="s">
        <v>114</v>
      </c>
      <c r="X9315">
        <v>2</v>
      </c>
      <c r="Y9315">
        <v>0</v>
      </c>
      <c r="Z9315">
        <v>0</v>
      </c>
      <c r="AA9315">
        <v>0</v>
      </c>
      <c r="AB9315">
        <v>131868</v>
      </c>
      <c r="AC9315" t="s">
        <v>285</v>
      </c>
      <c r="AD9315">
        <f>+VLOOKUP(T9315,items!$A$2:$D$1255,4,0)</f>
        <v>0</v>
      </c>
      <c r="AE9315">
        <f>+VLOOKUP(T9315,Tabla1[],5,0)</f>
        <v>0</v>
      </c>
      <c r="AF9315">
        <f t="shared" si="145"/>
        <v>11</v>
      </c>
    </row>
    <row r="9316" spans="1:32" x14ac:dyDescent="0.25">
      <c r="A9316">
        <v>109593</v>
      </c>
      <c r="B9316" t="s">
        <v>5897</v>
      </c>
      <c r="C9316" t="s">
        <v>33</v>
      </c>
      <c r="D9316">
        <v>0</v>
      </c>
      <c r="F9316" t="s">
        <v>13518</v>
      </c>
      <c r="G9316" t="s">
        <v>277</v>
      </c>
      <c r="H9316" t="s">
        <v>37</v>
      </c>
      <c r="I9316" t="s">
        <v>37</v>
      </c>
      <c r="J9316" t="s">
        <v>37</v>
      </c>
      <c r="K9316" t="s">
        <v>37</v>
      </c>
      <c r="L9316" t="s">
        <v>37</v>
      </c>
      <c r="M9316" t="s">
        <v>278</v>
      </c>
      <c r="N9316" t="s">
        <v>11432</v>
      </c>
      <c r="O9316" t="s">
        <v>12872</v>
      </c>
      <c r="P9316" t="s">
        <v>279</v>
      </c>
      <c r="Q9316" t="s">
        <v>11464</v>
      </c>
      <c r="R9316" t="s">
        <v>282</v>
      </c>
      <c r="S9316" t="s">
        <v>108</v>
      </c>
      <c r="T9316" t="s">
        <v>857</v>
      </c>
      <c r="U9316" t="s">
        <v>858</v>
      </c>
      <c r="V9316" t="s">
        <v>1845</v>
      </c>
      <c r="X9316">
        <v>1</v>
      </c>
      <c r="Y9316">
        <v>6500</v>
      </c>
      <c r="Z9316">
        <v>0</v>
      </c>
      <c r="AA9316">
        <v>2000</v>
      </c>
      <c r="AB9316">
        <v>7618757</v>
      </c>
      <c r="AC9316" t="s">
        <v>285</v>
      </c>
      <c r="AD9316" t="str">
        <f>+VLOOKUP(T9316,items!$A$2:$D$1255,4,0)</f>
        <v>SOMBRALINA</v>
      </c>
      <c r="AE9316" t="str">
        <f>+VLOOKUP(T9316,Tabla1[],5,0)</f>
        <v>MANUAL</v>
      </c>
      <c r="AF9316">
        <f t="shared" si="145"/>
        <v>11</v>
      </c>
    </row>
    <row r="9317" spans="1:32" x14ac:dyDescent="0.25">
      <c r="A9317">
        <v>109593</v>
      </c>
      <c r="B9317" t="s">
        <v>5897</v>
      </c>
      <c r="C9317" t="s">
        <v>33</v>
      </c>
      <c r="D9317">
        <v>0</v>
      </c>
      <c r="F9317" t="s">
        <v>13518</v>
      </c>
      <c r="G9317" t="s">
        <v>277</v>
      </c>
      <c r="H9317" t="s">
        <v>37</v>
      </c>
      <c r="I9317" t="s">
        <v>37</v>
      </c>
      <c r="J9317" t="s">
        <v>37</v>
      </c>
      <c r="K9317" t="s">
        <v>37</v>
      </c>
      <c r="L9317" t="s">
        <v>37</v>
      </c>
      <c r="M9317" t="s">
        <v>278</v>
      </c>
      <c r="N9317" t="s">
        <v>11432</v>
      </c>
      <c r="O9317" t="s">
        <v>12872</v>
      </c>
      <c r="P9317" t="s">
        <v>279</v>
      </c>
      <c r="Q9317" t="s">
        <v>11464</v>
      </c>
      <c r="R9317" t="s">
        <v>282</v>
      </c>
      <c r="S9317" t="s">
        <v>108</v>
      </c>
      <c r="T9317" t="s">
        <v>857</v>
      </c>
      <c r="U9317" t="s">
        <v>858</v>
      </c>
      <c r="V9317" t="s">
        <v>166</v>
      </c>
      <c r="X9317">
        <v>1</v>
      </c>
      <c r="Y9317">
        <v>6600</v>
      </c>
      <c r="Z9317">
        <v>0</v>
      </c>
      <c r="AA9317">
        <v>2000</v>
      </c>
      <c r="AB9317">
        <v>7421904</v>
      </c>
      <c r="AC9317" t="s">
        <v>285</v>
      </c>
      <c r="AD9317" t="str">
        <f>+VLOOKUP(T9317,items!$A$2:$D$1255,4,0)</f>
        <v>SOMBRALINA</v>
      </c>
      <c r="AE9317" t="str">
        <f>+VLOOKUP(T9317,Tabla1[],5,0)</f>
        <v>MANUAL</v>
      </c>
      <c r="AF9317">
        <f t="shared" si="145"/>
        <v>11</v>
      </c>
    </row>
    <row r="9318" spans="1:32" x14ac:dyDescent="0.25">
      <c r="A9318">
        <v>109603</v>
      </c>
      <c r="B9318" t="s">
        <v>15566</v>
      </c>
      <c r="C9318" t="s">
        <v>33</v>
      </c>
      <c r="D9318">
        <v>0</v>
      </c>
      <c r="F9318" t="s">
        <v>13518</v>
      </c>
      <c r="G9318" t="s">
        <v>277</v>
      </c>
      <c r="H9318" t="s">
        <v>15567</v>
      </c>
      <c r="I9318" t="s">
        <v>37</v>
      </c>
      <c r="J9318" t="s">
        <v>37</v>
      </c>
      <c r="K9318" t="s">
        <v>37</v>
      </c>
      <c r="L9318" t="s">
        <v>37</v>
      </c>
      <c r="M9318" t="s">
        <v>278</v>
      </c>
      <c r="N9318" t="s">
        <v>278</v>
      </c>
      <c r="O9318" t="s">
        <v>279</v>
      </c>
      <c r="P9318" t="s">
        <v>280</v>
      </c>
      <c r="Q9318" t="s">
        <v>10707</v>
      </c>
      <c r="R9318" t="s">
        <v>177</v>
      </c>
      <c r="S9318" t="s">
        <v>108</v>
      </c>
      <c r="T9318" t="s">
        <v>219</v>
      </c>
      <c r="U9318" t="s">
        <v>220</v>
      </c>
      <c r="X9318">
        <v>1</v>
      </c>
      <c r="Y9318">
        <v>0</v>
      </c>
      <c r="Z9318">
        <v>0</v>
      </c>
      <c r="AA9318">
        <v>0</v>
      </c>
      <c r="AB9318">
        <v>150000</v>
      </c>
      <c r="AC9318" t="s">
        <v>178</v>
      </c>
      <c r="AD9318">
        <f>+VLOOKUP(T9318,items!$A$2:$D$1255,4,0)</f>
        <v>0</v>
      </c>
      <c r="AE9318">
        <f>+VLOOKUP(T9318,Tabla1[],5,0)</f>
        <v>0</v>
      </c>
      <c r="AF9318">
        <f t="shared" si="145"/>
        <v>11</v>
      </c>
    </row>
    <row r="9319" spans="1:32" x14ac:dyDescent="0.25">
      <c r="A9319">
        <v>109604</v>
      </c>
      <c r="B9319" t="s">
        <v>3325</v>
      </c>
      <c r="C9319" t="s">
        <v>75</v>
      </c>
      <c r="D9319">
        <v>0</v>
      </c>
      <c r="F9319" t="s">
        <v>13518</v>
      </c>
      <c r="G9319" t="s">
        <v>9779</v>
      </c>
      <c r="H9319" t="s">
        <v>15568</v>
      </c>
      <c r="I9319" t="s">
        <v>37</v>
      </c>
      <c r="J9319" t="s">
        <v>15569</v>
      </c>
      <c r="K9319" t="s">
        <v>15570</v>
      </c>
      <c r="L9319" t="s">
        <v>37</v>
      </c>
      <c r="M9319" t="s">
        <v>12980</v>
      </c>
      <c r="N9319" t="s">
        <v>12980</v>
      </c>
      <c r="O9319" t="s">
        <v>278</v>
      </c>
      <c r="P9319" t="s">
        <v>11432</v>
      </c>
      <c r="Q9319" t="s">
        <v>11432</v>
      </c>
      <c r="R9319" t="s">
        <v>127</v>
      </c>
      <c r="S9319" t="s">
        <v>164</v>
      </c>
      <c r="T9319" t="s">
        <v>165</v>
      </c>
      <c r="U9319" t="s">
        <v>166</v>
      </c>
      <c r="X9319">
        <v>14</v>
      </c>
      <c r="Y9319">
        <v>0</v>
      </c>
      <c r="Z9319">
        <v>0</v>
      </c>
      <c r="AA9319">
        <v>0</v>
      </c>
      <c r="AB9319">
        <v>736400</v>
      </c>
      <c r="AC9319" t="s">
        <v>47</v>
      </c>
      <c r="AD9319">
        <f>+VLOOKUP(T9319,items!$A$2:$D$1255,4,0)</f>
        <v>0</v>
      </c>
      <c r="AE9319">
        <f>+VLOOKUP(T9319,Tabla1[],5,0)</f>
        <v>0</v>
      </c>
      <c r="AF9319">
        <f t="shared" si="145"/>
        <v>11</v>
      </c>
    </row>
    <row r="9320" spans="1:32" x14ac:dyDescent="0.25">
      <c r="A9320">
        <v>109606</v>
      </c>
      <c r="B9320" t="s">
        <v>9203</v>
      </c>
      <c r="C9320" t="s">
        <v>75</v>
      </c>
      <c r="D9320">
        <v>0</v>
      </c>
      <c r="F9320" t="s">
        <v>12823</v>
      </c>
      <c r="G9320" t="s">
        <v>12980</v>
      </c>
      <c r="H9320" t="s">
        <v>15571</v>
      </c>
      <c r="I9320" t="s">
        <v>37</v>
      </c>
      <c r="J9320" t="s">
        <v>15572</v>
      </c>
      <c r="K9320" t="s">
        <v>15573</v>
      </c>
      <c r="L9320" t="s">
        <v>37</v>
      </c>
      <c r="M9320" t="s">
        <v>277</v>
      </c>
      <c r="N9320" t="s">
        <v>277</v>
      </c>
      <c r="O9320" t="s">
        <v>13985</v>
      </c>
      <c r="P9320" t="s">
        <v>1155</v>
      </c>
      <c r="Q9320" t="s">
        <v>1155</v>
      </c>
      <c r="R9320" t="s">
        <v>43</v>
      </c>
      <c r="S9320" t="s">
        <v>128</v>
      </c>
      <c r="T9320" t="s">
        <v>1608</v>
      </c>
      <c r="U9320" t="s">
        <v>1609</v>
      </c>
      <c r="X9320">
        <v>4.5</v>
      </c>
      <c r="Y9320">
        <v>0</v>
      </c>
      <c r="Z9320">
        <v>0</v>
      </c>
      <c r="AA9320">
        <v>0</v>
      </c>
      <c r="AB9320">
        <v>236700</v>
      </c>
      <c r="AC9320" t="s">
        <v>47</v>
      </c>
      <c r="AD9320">
        <f>+VLOOKUP(T9320,items!$A$2:$D$1255,4,0)</f>
        <v>0</v>
      </c>
      <c r="AE9320">
        <f>+VLOOKUP(T9320,Tabla1[],5,0)</f>
        <v>0</v>
      </c>
      <c r="AF9320">
        <f t="shared" si="145"/>
        <v>11</v>
      </c>
    </row>
    <row r="9321" spans="1:32" x14ac:dyDescent="0.25">
      <c r="A9321">
        <v>109610</v>
      </c>
      <c r="B9321" t="s">
        <v>15574</v>
      </c>
      <c r="C9321" t="s">
        <v>33</v>
      </c>
      <c r="D9321">
        <v>0</v>
      </c>
      <c r="F9321" t="s">
        <v>13518</v>
      </c>
      <c r="G9321" t="s">
        <v>12980</v>
      </c>
      <c r="H9321" t="s">
        <v>15575</v>
      </c>
      <c r="I9321" t="s">
        <v>37</v>
      </c>
      <c r="J9321" t="s">
        <v>37</v>
      </c>
      <c r="K9321" t="s">
        <v>37</v>
      </c>
      <c r="L9321" t="s">
        <v>37</v>
      </c>
      <c r="M9321" t="s">
        <v>277</v>
      </c>
      <c r="N9321" t="s">
        <v>277</v>
      </c>
      <c r="O9321" t="s">
        <v>13019</v>
      </c>
      <c r="P9321" t="s">
        <v>10707</v>
      </c>
      <c r="Q9321" t="s">
        <v>11464</v>
      </c>
      <c r="R9321" t="s">
        <v>177</v>
      </c>
      <c r="S9321" t="s">
        <v>88</v>
      </c>
      <c r="T9321" t="s">
        <v>3781</v>
      </c>
      <c r="U9321" t="s">
        <v>3782</v>
      </c>
      <c r="X9321">
        <v>1</v>
      </c>
      <c r="Y9321">
        <v>0</v>
      </c>
      <c r="Z9321">
        <v>0</v>
      </c>
      <c r="AA9321">
        <v>0</v>
      </c>
      <c r="AB9321">
        <v>32750</v>
      </c>
      <c r="AC9321" t="s">
        <v>178</v>
      </c>
      <c r="AD9321">
        <f>+VLOOKUP(T9321,items!$A$2:$D$1255,4,0)</f>
        <v>0</v>
      </c>
      <c r="AE9321">
        <f>+VLOOKUP(T9321,Tabla1[],5,0)</f>
        <v>0</v>
      </c>
      <c r="AF9321">
        <f t="shared" si="145"/>
        <v>11</v>
      </c>
    </row>
    <row r="9322" spans="1:32" x14ac:dyDescent="0.25">
      <c r="A9322">
        <v>109610</v>
      </c>
      <c r="B9322" t="s">
        <v>15574</v>
      </c>
      <c r="C9322" t="s">
        <v>33</v>
      </c>
      <c r="D9322">
        <v>0</v>
      </c>
      <c r="F9322" t="s">
        <v>13518</v>
      </c>
      <c r="G9322" t="s">
        <v>12980</v>
      </c>
      <c r="H9322" t="s">
        <v>15575</v>
      </c>
      <c r="I9322" t="s">
        <v>37</v>
      </c>
      <c r="J9322" t="s">
        <v>37</v>
      </c>
      <c r="K9322" t="s">
        <v>37</v>
      </c>
      <c r="L9322" t="s">
        <v>37</v>
      </c>
      <c r="M9322" t="s">
        <v>277</v>
      </c>
      <c r="N9322" t="s">
        <v>277</v>
      </c>
      <c r="O9322" t="s">
        <v>13019</v>
      </c>
      <c r="P9322" t="s">
        <v>10707</v>
      </c>
      <c r="Q9322" t="s">
        <v>11464</v>
      </c>
      <c r="R9322" t="s">
        <v>177</v>
      </c>
      <c r="S9322" t="s">
        <v>88</v>
      </c>
      <c r="T9322" t="s">
        <v>8580</v>
      </c>
      <c r="U9322" t="s">
        <v>8581</v>
      </c>
      <c r="X9322">
        <v>4</v>
      </c>
      <c r="Y9322">
        <v>0</v>
      </c>
      <c r="Z9322">
        <v>0</v>
      </c>
      <c r="AA9322">
        <v>0</v>
      </c>
      <c r="AB9322">
        <v>176800</v>
      </c>
      <c r="AC9322" t="s">
        <v>178</v>
      </c>
      <c r="AD9322">
        <f>+VLOOKUP(T9322,items!$A$2:$D$1255,4,0)</f>
        <v>0</v>
      </c>
      <c r="AE9322">
        <f>+VLOOKUP(T9322,Tabla1[],5,0)</f>
        <v>0</v>
      </c>
      <c r="AF9322">
        <f t="shared" si="145"/>
        <v>11</v>
      </c>
    </row>
    <row r="9323" spans="1:32" x14ac:dyDescent="0.25">
      <c r="A9323">
        <v>109610</v>
      </c>
      <c r="B9323" t="s">
        <v>15574</v>
      </c>
      <c r="C9323" t="s">
        <v>33</v>
      </c>
      <c r="D9323">
        <v>0</v>
      </c>
      <c r="F9323" t="s">
        <v>13518</v>
      </c>
      <c r="G9323" t="s">
        <v>12980</v>
      </c>
      <c r="H9323" t="s">
        <v>15575</v>
      </c>
      <c r="I9323" t="s">
        <v>37</v>
      </c>
      <c r="J9323" t="s">
        <v>37</v>
      </c>
      <c r="K9323" t="s">
        <v>37</v>
      </c>
      <c r="L9323" t="s">
        <v>37</v>
      </c>
      <c r="M9323" t="s">
        <v>277</v>
      </c>
      <c r="N9323" t="s">
        <v>277</v>
      </c>
      <c r="O9323" t="s">
        <v>13019</v>
      </c>
      <c r="P9323" t="s">
        <v>10707</v>
      </c>
      <c r="Q9323" t="s">
        <v>11464</v>
      </c>
      <c r="R9323" t="s">
        <v>177</v>
      </c>
      <c r="S9323" t="s">
        <v>88</v>
      </c>
      <c r="T9323" t="s">
        <v>15576</v>
      </c>
      <c r="U9323" t="s">
        <v>15577</v>
      </c>
      <c r="X9323">
        <v>4</v>
      </c>
      <c r="Y9323">
        <v>0</v>
      </c>
      <c r="Z9323">
        <v>0</v>
      </c>
      <c r="AA9323">
        <v>0</v>
      </c>
      <c r="AB9323">
        <v>8800</v>
      </c>
      <c r="AC9323" t="s">
        <v>178</v>
      </c>
      <c r="AD9323">
        <f>+VLOOKUP(T9323,items!$A$2:$D$1255,4,0)</f>
        <v>0</v>
      </c>
      <c r="AE9323">
        <f>+VLOOKUP(T9323,Tabla1[],5,0)</f>
        <v>0</v>
      </c>
      <c r="AF9323">
        <f t="shared" si="145"/>
        <v>11</v>
      </c>
    </row>
    <row r="9324" spans="1:32" x14ac:dyDescent="0.25">
      <c r="A9324">
        <v>109610</v>
      </c>
      <c r="B9324" t="s">
        <v>15574</v>
      </c>
      <c r="C9324" t="s">
        <v>33</v>
      </c>
      <c r="D9324">
        <v>0</v>
      </c>
      <c r="F9324" t="s">
        <v>13518</v>
      </c>
      <c r="G9324" t="s">
        <v>12980</v>
      </c>
      <c r="H9324" t="s">
        <v>15575</v>
      </c>
      <c r="I9324" t="s">
        <v>37</v>
      </c>
      <c r="J9324" t="s">
        <v>37</v>
      </c>
      <c r="K9324" t="s">
        <v>37</v>
      </c>
      <c r="L9324" t="s">
        <v>37</v>
      </c>
      <c r="M9324" t="s">
        <v>277</v>
      </c>
      <c r="N9324" t="s">
        <v>277</v>
      </c>
      <c r="O9324" t="s">
        <v>13019</v>
      </c>
      <c r="P9324" t="s">
        <v>10707</v>
      </c>
      <c r="Q9324" t="s">
        <v>11464</v>
      </c>
      <c r="R9324" t="s">
        <v>177</v>
      </c>
      <c r="S9324" t="s">
        <v>88</v>
      </c>
      <c r="T9324" t="s">
        <v>10561</v>
      </c>
      <c r="U9324" t="s">
        <v>10562</v>
      </c>
      <c r="X9324">
        <v>4</v>
      </c>
      <c r="Y9324">
        <v>0</v>
      </c>
      <c r="Z9324">
        <v>0</v>
      </c>
      <c r="AA9324">
        <v>0</v>
      </c>
      <c r="AB9324">
        <v>2240</v>
      </c>
      <c r="AC9324" t="s">
        <v>178</v>
      </c>
      <c r="AD9324">
        <f>+VLOOKUP(T9324,items!$A$2:$D$1255,4,0)</f>
        <v>0</v>
      </c>
      <c r="AE9324">
        <f>+VLOOKUP(T9324,Tabla1[],5,0)</f>
        <v>0</v>
      </c>
      <c r="AF9324">
        <f t="shared" si="145"/>
        <v>11</v>
      </c>
    </row>
    <row r="9325" spans="1:32" x14ac:dyDescent="0.25">
      <c r="A9325">
        <v>109610</v>
      </c>
      <c r="B9325" t="s">
        <v>15574</v>
      </c>
      <c r="C9325" t="s">
        <v>33</v>
      </c>
      <c r="D9325">
        <v>0</v>
      </c>
      <c r="F9325" t="s">
        <v>13518</v>
      </c>
      <c r="G9325" t="s">
        <v>12980</v>
      </c>
      <c r="H9325" t="s">
        <v>15575</v>
      </c>
      <c r="I9325" t="s">
        <v>37</v>
      </c>
      <c r="J9325" t="s">
        <v>37</v>
      </c>
      <c r="K9325" t="s">
        <v>37</v>
      </c>
      <c r="L9325" t="s">
        <v>37</v>
      </c>
      <c r="M9325" t="s">
        <v>277</v>
      </c>
      <c r="N9325" t="s">
        <v>277</v>
      </c>
      <c r="O9325" t="s">
        <v>13019</v>
      </c>
      <c r="P9325" t="s">
        <v>10707</v>
      </c>
      <c r="Q9325" t="s">
        <v>11464</v>
      </c>
      <c r="R9325" t="s">
        <v>177</v>
      </c>
      <c r="S9325" t="s">
        <v>88</v>
      </c>
      <c r="T9325" t="s">
        <v>9311</v>
      </c>
      <c r="U9325" t="s">
        <v>9312</v>
      </c>
      <c r="X9325">
        <v>1</v>
      </c>
      <c r="Y9325">
        <v>3000</v>
      </c>
      <c r="Z9325">
        <v>2620</v>
      </c>
      <c r="AA9325">
        <v>0</v>
      </c>
      <c r="AB9325">
        <v>375663</v>
      </c>
      <c r="AC9325" t="s">
        <v>178</v>
      </c>
      <c r="AD9325">
        <f>+VLOOKUP(T9325,items!$A$2:$D$1255,4,0)</f>
        <v>0</v>
      </c>
      <c r="AE9325">
        <f>+VLOOKUP(T9325,Tabla1[],5,0)</f>
        <v>0</v>
      </c>
      <c r="AF9325">
        <f t="shared" si="145"/>
        <v>11</v>
      </c>
    </row>
    <row r="9326" spans="1:32" x14ac:dyDescent="0.25">
      <c r="A9326">
        <v>109610</v>
      </c>
      <c r="B9326" t="s">
        <v>15574</v>
      </c>
      <c r="C9326" t="s">
        <v>33</v>
      </c>
      <c r="D9326">
        <v>0</v>
      </c>
      <c r="F9326" t="s">
        <v>13518</v>
      </c>
      <c r="G9326" t="s">
        <v>12980</v>
      </c>
      <c r="H9326" t="s">
        <v>15575</v>
      </c>
      <c r="I9326" t="s">
        <v>37</v>
      </c>
      <c r="J9326" t="s">
        <v>37</v>
      </c>
      <c r="K9326" t="s">
        <v>37</v>
      </c>
      <c r="L9326" t="s">
        <v>37</v>
      </c>
      <c r="M9326" t="s">
        <v>277</v>
      </c>
      <c r="N9326" t="s">
        <v>277</v>
      </c>
      <c r="O9326" t="s">
        <v>13019</v>
      </c>
      <c r="P9326" t="s">
        <v>10707</v>
      </c>
      <c r="Q9326" t="s">
        <v>11464</v>
      </c>
      <c r="R9326" t="s">
        <v>177</v>
      </c>
      <c r="S9326" t="s">
        <v>88</v>
      </c>
      <c r="T9326" t="s">
        <v>9311</v>
      </c>
      <c r="U9326" t="s">
        <v>9312</v>
      </c>
      <c r="X9326">
        <v>1</v>
      </c>
      <c r="Y9326">
        <v>2000</v>
      </c>
      <c r="Z9326">
        <v>2620</v>
      </c>
      <c r="AA9326">
        <v>0</v>
      </c>
      <c r="AB9326">
        <v>334002</v>
      </c>
      <c r="AC9326" t="s">
        <v>178</v>
      </c>
      <c r="AD9326">
        <f>+VLOOKUP(T9326,items!$A$2:$D$1255,4,0)</f>
        <v>0</v>
      </c>
      <c r="AE9326">
        <f>+VLOOKUP(T9326,Tabla1[],5,0)</f>
        <v>0</v>
      </c>
      <c r="AF9326">
        <f t="shared" si="145"/>
        <v>11</v>
      </c>
    </row>
    <row r="9327" spans="1:32" x14ac:dyDescent="0.25">
      <c r="A9327">
        <v>109610</v>
      </c>
      <c r="B9327" t="s">
        <v>15574</v>
      </c>
      <c r="C9327" t="s">
        <v>33</v>
      </c>
      <c r="D9327">
        <v>0</v>
      </c>
      <c r="F9327" t="s">
        <v>13518</v>
      </c>
      <c r="G9327" t="s">
        <v>12980</v>
      </c>
      <c r="H9327" t="s">
        <v>15575</v>
      </c>
      <c r="I9327" t="s">
        <v>37</v>
      </c>
      <c r="J9327" t="s">
        <v>37</v>
      </c>
      <c r="K9327" t="s">
        <v>37</v>
      </c>
      <c r="L9327" t="s">
        <v>37</v>
      </c>
      <c r="M9327" t="s">
        <v>277</v>
      </c>
      <c r="N9327" t="s">
        <v>277</v>
      </c>
      <c r="O9327" t="s">
        <v>13019</v>
      </c>
      <c r="P9327" t="s">
        <v>10707</v>
      </c>
      <c r="Q9327" t="s">
        <v>11464</v>
      </c>
      <c r="R9327" t="s">
        <v>177</v>
      </c>
      <c r="S9327" t="s">
        <v>88</v>
      </c>
      <c r="T9327" t="s">
        <v>4347</v>
      </c>
      <c r="U9327" t="s">
        <v>4348</v>
      </c>
      <c r="X9327">
        <v>1</v>
      </c>
      <c r="Y9327">
        <v>0</v>
      </c>
      <c r="Z9327">
        <v>0</v>
      </c>
      <c r="AA9327">
        <v>0</v>
      </c>
      <c r="AB9327">
        <v>160000</v>
      </c>
      <c r="AC9327" t="s">
        <v>178</v>
      </c>
      <c r="AD9327">
        <f>+VLOOKUP(T9327,items!$A$2:$D$1255,4,0)</f>
        <v>0</v>
      </c>
      <c r="AE9327">
        <f>+VLOOKUP(T9327,Tabla1[],5,0)</f>
        <v>0</v>
      </c>
      <c r="AF9327">
        <f t="shared" si="145"/>
        <v>11</v>
      </c>
    </row>
    <row r="9328" spans="1:32" x14ac:dyDescent="0.25">
      <c r="A9328">
        <v>109618</v>
      </c>
      <c r="B9328" t="s">
        <v>6706</v>
      </c>
      <c r="C9328" t="s">
        <v>75</v>
      </c>
      <c r="D9328">
        <v>0</v>
      </c>
      <c r="F9328" t="s">
        <v>9779</v>
      </c>
      <c r="G9328" t="s">
        <v>9779</v>
      </c>
      <c r="H9328" t="s">
        <v>15578</v>
      </c>
      <c r="I9328" t="s">
        <v>37</v>
      </c>
      <c r="J9328" t="s">
        <v>15579</v>
      </c>
      <c r="K9328" t="s">
        <v>15580</v>
      </c>
      <c r="L9328" t="s">
        <v>37</v>
      </c>
      <c r="M9328" t="s">
        <v>12980</v>
      </c>
      <c r="N9328" t="s">
        <v>12980</v>
      </c>
      <c r="O9328" t="s">
        <v>277</v>
      </c>
      <c r="P9328" t="s">
        <v>13985</v>
      </c>
      <c r="Q9328" t="s">
        <v>13985</v>
      </c>
      <c r="R9328" t="s">
        <v>127</v>
      </c>
      <c r="S9328" t="s">
        <v>164</v>
      </c>
      <c r="T9328" t="s">
        <v>6485</v>
      </c>
      <c r="U9328" t="s">
        <v>6486</v>
      </c>
      <c r="X9328">
        <v>1</v>
      </c>
      <c r="Y9328">
        <v>0</v>
      </c>
      <c r="Z9328">
        <v>0</v>
      </c>
      <c r="AA9328">
        <v>0</v>
      </c>
      <c r="AB9328">
        <v>105325</v>
      </c>
      <c r="AC9328" t="s">
        <v>47</v>
      </c>
      <c r="AD9328">
        <f>+VLOOKUP(T9328,items!$A$2:$D$1255,4,0)</f>
        <v>0</v>
      </c>
      <c r="AE9328">
        <f>+VLOOKUP(T9328,Tabla1[],5,0)</f>
        <v>0</v>
      </c>
      <c r="AF9328">
        <f t="shared" si="145"/>
        <v>10</v>
      </c>
    </row>
    <row r="9329" spans="1:34" x14ac:dyDescent="0.25">
      <c r="A9329">
        <v>109618</v>
      </c>
      <c r="B9329" t="s">
        <v>6706</v>
      </c>
      <c r="C9329" t="s">
        <v>75</v>
      </c>
      <c r="D9329">
        <v>0</v>
      </c>
      <c r="F9329" t="s">
        <v>9779</v>
      </c>
      <c r="G9329" t="s">
        <v>9779</v>
      </c>
      <c r="H9329" t="s">
        <v>15578</v>
      </c>
      <c r="I9329" t="s">
        <v>37</v>
      </c>
      <c r="J9329" t="s">
        <v>15579</v>
      </c>
      <c r="K9329" t="s">
        <v>15580</v>
      </c>
      <c r="L9329" t="s">
        <v>37</v>
      </c>
      <c r="M9329" t="s">
        <v>12980</v>
      </c>
      <c r="N9329" t="s">
        <v>12980</v>
      </c>
      <c r="O9329" t="s">
        <v>277</v>
      </c>
      <c r="P9329" t="s">
        <v>13985</v>
      </c>
      <c r="Q9329" t="s">
        <v>13985</v>
      </c>
      <c r="R9329" t="s">
        <v>127</v>
      </c>
      <c r="S9329" t="s">
        <v>164</v>
      </c>
      <c r="T9329" t="s">
        <v>6487</v>
      </c>
      <c r="U9329" t="s">
        <v>15352</v>
      </c>
      <c r="X9329">
        <v>1</v>
      </c>
      <c r="Y9329">
        <v>0</v>
      </c>
      <c r="Z9329">
        <v>0</v>
      </c>
      <c r="AA9329">
        <v>0</v>
      </c>
      <c r="AB9329">
        <v>504000</v>
      </c>
      <c r="AC9329" t="s">
        <v>47</v>
      </c>
      <c r="AD9329">
        <f>+VLOOKUP(T9329,items!$A$2:$D$1255,4,0)</f>
        <v>0</v>
      </c>
      <c r="AE9329">
        <f>+VLOOKUP(T9329,Tabla1[],5,0)</f>
        <v>0</v>
      </c>
      <c r="AF9329">
        <f t="shared" si="145"/>
        <v>10</v>
      </c>
    </row>
    <row r="9330" spans="1:34" x14ac:dyDescent="0.25">
      <c r="A9330">
        <v>109622</v>
      </c>
      <c r="B9330" t="s">
        <v>15264</v>
      </c>
      <c r="C9330" t="s">
        <v>75</v>
      </c>
      <c r="D9330">
        <v>0</v>
      </c>
      <c r="F9330" t="s">
        <v>9779</v>
      </c>
      <c r="G9330" t="s">
        <v>9779</v>
      </c>
      <c r="H9330" t="s">
        <v>15581</v>
      </c>
      <c r="I9330" t="s">
        <v>37</v>
      </c>
      <c r="J9330" t="s">
        <v>15582</v>
      </c>
      <c r="K9330" t="s">
        <v>15583</v>
      </c>
      <c r="L9330" t="s">
        <v>37</v>
      </c>
      <c r="M9330" t="s">
        <v>12980</v>
      </c>
      <c r="N9330" t="s">
        <v>12980</v>
      </c>
      <c r="O9330" t="s">
        <v>278</v>
      </c>
      <c r="P9330" t="s">
        <v>11432</v>
      </c>
      <c r="Q9330" t="s">
        <v>11432</v>
      </c>
      <c r="R9330" t="s">
        <v>127</v>
      </c>
      <c r="S9330" t="s">
        <v>164</v>
      </c>
      <c r="T9330" t="s">
        <v>1469</v>
      </c>
      <c r="U9330" t="s">
        <v>578</v>
      </c>
      <c r="X9330">
        <v>6</v>
      </c>
      <c r="Y9330">
        <v>0</v>
      </c>
      <c r="Z9330">
        <v>0</v>
      </c>
      <c r="AA9330">
        <v>0</v>
      </c>
      <c r="AB9330">
        <v>315600</v>
      </c>
      <c r="AC9330" t="s">
        <v>47</v>
      </c>
      <c r="AD9330">
        <f>+VLOOKUP(T9330,items!$A$2:$D$1255,4,0)</f>
        <v>0</v>
      </c>
      <c r="AE9330">
        <f>+VLOOKUP(T9330,Tabla1[],5,0)</f>
        <v>0</v>
      </c>
      <c r="AF9330">
        <f t="shared" si="145"/>
        <v>11</v>
      </c>
    </row>
    <row r="9331" spans="1:34" x14ac:dyDescent="0.25">
      <c r="A9331">
        <v>109622</v>
      </c>
      <c r="B9331" t="s">
        <v>15264</v>
      </c>
      <c r="C9331" t="s">
        <v>75</v>
      </c>
      <c r="D9331">
        <v>0</v>
      </c>
      <c r="F9331" t="s">
        <v>9779</v>
      </c>
      <c r="G9331" t="s">
        <v>9779</v>
      </c>
      <c r="H9331" t="s">
        <v>15581</v>
      </c>
      <c r="I9331" t="s">
        <v>37</v>
      </c>
      <c r="J9331" t="s">
        <v>15582</v>
      </c>
      <c r="K9331" t="s">
        <v>15583</v>
      </c>
      <c r="L9331" t="s">
        <v>37</v>
      </c>
      <c r="M9331" t="s">
        <v>12980</v>
      </c>
      <c r="N9331" t="s">
        <v>12980</v>
      </c>
      <c r="O9331" t="s">
        <v>278</v>
      </c>
      <c r="P9331" t="s">
        <v>11432</v>
      </c>
      <c r="Q9331" t="s">
        <v>11432</v>
      </c>
      <c r="R9331" t="s">
        <v>127</v>
      </c>
      <c r="S9331" t="s">
        <v>164</v>
      </c>
      <c r="T9331" t="s">
        <v>3667</v>
      </c>
      <c r="U9331" t="s">
        <v>884</v>
      </c>
      <c r="X9331">
        <v>9</v>
      </c>
      <c r="Y9331">
        <v>0</v>
      </c>
      <c r="Z9331">
        <v>0</v>
      </c>
      <c r="AA9331">
        <v>0</v>
      </c>
      <c r="AB9331">
        <v>473400</v>
      </c>
      <c r="AC9331" t="s">
        <v>47</v>
      </c>
      <c r="AD9331">
        <f>+VLOOKUP(T9331,items!$A$2:$D$1255,4,0)</f>
        <v>0</v>
      </c>
      <c r="AE9331">
        <f>+VLOOKUP(T9331,Tabla1[],5,0)</f>
        <v>0</v>
      </c>
      <c r="AF9331">
        <f t="shared" si="145"/>
        <v>11</v>
      </c>
    </row>
    <row r="9332" spans="1:34" x14ac:dyDescent="0.25">
      <c r="A9332">
        <v>109634</v>
      </c>
      <c r="B9332" t="s">
        <v>15239</v>
      </c>
      <c r="C9332" t="s">
        <v>1065</v>
      </c>
      <c r="D9332">
        <v>0</v>
      </c>
      <c r="F9332" t="s">
        <v>9779</v>
      </c>
      <c r="G9332" t="s">
        <v>9779</v>
      </c>
      <c r="H9332" t="s">
        <v>15584</v>
      </c>
      <c r="I9332" t="s">
        <v>37</v>
      </c>
      <c r="J9332" t="s">
        <v>37</v>
      </c>
      <c r="K9332" t="s">
        <v>37</v>
      </c>
      <c r="L9332" t="s">
        <v>37</v>
      </c>
      <c r="M9332" t="s">
        <v>12980</v>
      </c>
      <c r="N9332" t="s">
        <v>12980</v>
      </c>
      <c r="O9332" t="s">
        <v>13477</v>
      </c>
      <c r="P9332" t="s">
        <v>13658</v>
      </c>
      <c r="Q9332" t="s">
        <v>14299</v>
      </c>
      <c r="R9332" t="s">
        <v>177</v>
      </c>
      <c r="S9332" t="s">
        <v>44</v>
      </c>
      <c r="T9332" t="s">
        <v>15585</v>
      </c>
      <c r="U9332" t="s">
        <v>15586</v>
      </c>
      <c r="W9332" t="s">
        <v>117</v>
      </c>
      <c r="X9332">
        <v>3</v>
      </c>
      <c r="Y9332">
        <v>0</v>
      </c>
      <c r="Z9332">
        <v>0</v>
      </c>
      <c r="AA9332">
        <v>0</v>
      </c>
      <c r="AB9332">
        <v>2738115</v>
      </c>
      <c r="AC9332" t="s">
        <v>178</v>
      </c>
      <c r="AD9332" t="e">
        <f>+VLOOKUP(T9332,items!$A$2:$D$1255,4,0)</f>
        <v>#N/A</v>
      </c>
      <c r="AE9332">
        <f>+VLOOKUP(T9332,Tabla1[],5,0)</f>
        <v>0</v>
      </c>
      <c r="AF9332">
        <f t="shared" si="145"/>
        <v>11</v>
      </c>
    </row>
    <row r="9333" spans="1:34" x14ac:dyDescent="0.25">
      <c r="A9333">
        <v>109635</v>
      </c>
      <c r="B9333" t="s">
        <v>2818</v>
      </c>
      <c r="C9333" t="s">
        <v>1065</v>
      </c>
      <c r="D9333">
        <v>0</v>
      </c>
      <c r="F9333" t="s">
        <v>9779</v>
      </c>
      <c r="G9333" t="s">
        <v>9779</v>
      </c>
      <c r="H9333" t="s">
        <v>15587</v>
      </c>
      <c r="I9333" t="s">
        <v>37</v>
      </c>
      <c r="J9333" t="s">
        <v>37</v>
      </c>
      <c r="K9333" t="s">
        <v>15588</v>
      </c>
      <c r="L9333" t="s">
        <v>37</v>
      </c>
      <c r="M9333" t="s">
        <v>12980</v>
      </c>
      <c r="N9333" t="s">
        <v>12980</v>
      </c>
      <c r="O9333" t="s">
        <v>277</v>
      </c>
      <c r="P9333" t="s">
        <v>11432</v>
      </c>
      <c r="Q9333" t="s">
        <v>11432</v>
      </c>
      <c r="R9333" t="s">
        <v>411</v>
      </c>
      <c r="S9333" t="s">
        <v>44</v>
      </c>
      <c r="T9333" t="s">
        <v>1232</v>
      </c>
      <c r="U9333" t="s">
        <v>1233</v>
      </c>
      <c r="X9333">
        <v>1</v>
      </c>
      <c r="Y9333">
        <v>0</v>
      </c>
      <c r="Z9333">
        <v>0</v>
      </c>
      <c r="AA9333">
        <v>0</v>
      </c>
      <c r="AB9333">
        <v>198300</v>
      </c>
      <c r="AC9333" t="s">
        <v>47</v>
      </c>
      <c r="AD9333">
        <f>+VLOOKUP(T9333,items!$A$2:$D$1255,4,0)</f>
        <v>0</v>
      </c>
      <c r="AE9333">
        <f>+VLOOKUP(T9333,Tabla1[],5,0)</f>
        <v>0</v>
      </c>
      <c r="AF9333">
        <f t="shared" si="145"/>
        <v>10</v>
      </c>
    </row>
    <row r="9334" spans="1:34" x14ac:dyDescent="0.25">
      <c r="A9334">
        <v>109643</v>
      </c>
      <c r="B9334" t="s">
        <v>15589</v>
      </c>
      <c r="C9334" t="s">
        <v>33</v>
      </c>
      <c r="D9334">
        <v>0</v>
      </c>
      <c r="F9334" t="s">
        <v>9779</v>
      </c>
      <c r="G9334" t="s">
        <v>277</v>
      </c>
      <c r="H9334" t="s">
        <v>37</v>
      </c>
      <c r="I9334" t="s">
        <v>37</v>
      </c>
      <c r="J9334" t="s">
        <v>37</v>
      </c>
      <c r="K9334" t="s">
        <v>37</v>
      </c>
      <c r="L9334" t="s">
        <v>37</v>
      </c>
      <c r="M9334" t="s">
        <v>278</v>
      </c>
      <c r="N9334" t="s">
        <v>278</v>
      </c>
      <c r="O9334" t="s">
        <v>14074</v>
      </c>
      <c r="P9334" t="s">
        <v>175</v>
      </c>
      <c r="Q9334" t="s">
        <v>13722</v>
      </c>
      <c r="R9334" t="s">
        <v>282</v>
      </c>
      <c r="S9334" t="s">
        <v>44</v>
      </c>
      <c r="T9334" t="s">
        <v>540</v>
      </c>
      <c r="U9334" t="s">
        <v>541</v>
      </c>
      <c r="V9334" t="s">
        <v>578</v>
      </c>
      <c r="X9334">
        <v>3</v>
      </c>
      <c r="Y9334">
        <v>0</v>
      </c>
      <c r="Z9334">
        <v>0</v>
      </c>
      <c r="AA9334">
        <v>0</v>
      </c>
      <c r="AB9334">
        <v>25153293</v>
      </c>
      <c r="AC9334" t="s">
        <v>285</v>
      </c>
      <c r="AD9334">
        <f>+VLOOKUP(T9334,items!$A$2:$D$1255,4,0)</f>
        <v>0</v>
      </c>
      <c r="AE9334">
        <f>+VLOOKUP(T9334,Tabla1[],5,0)</f>
        <v>0</v>
      </c>
      <c r="AF9334">
        <f t="shared" si="145"/>
        <v>11</v>
      </c>
    </row>
    <row r="9335" spans="1:34" x14ac:dyDescent="0.25">
      <c r="A9335">
        <v>109643</v>
      </c>
      <c r="B9335" t="s">
        <v>15589</v>
      </c>
      <c r="C9335" t="s">
        <v>33</v>
      </c>
      <c r="D9335">
        <v>0</v>
      </c>
      <c r="F9335" t="s">
        <v>9779</v>
      </c>
      <c r="G9335" t="s">
        <v>277</v>
      </c>
      <c r="H9335" t="s">
        <v>37</v>
      </c>
      <c r="I9335" t="s">
        <v>37</v>
      </c>
      <c r="J9335" t="s">
        <v>37</v>
      </c>
      <c r="K9335" t="s">
        <v>37</v>
      </c>
      <c r="L9335" t="s">
        <v>37</v>
      </c>
      <c r="M9335" t="s">
        <v>278</v>
      </c>
      <c r="N9335" t="s">
        <v>278</v>
      </c>
      <c r="O9335" t="s">
        <v>14074</v>
      </c>
      <c r="P9335" t="s">
        <v>175</v>
      </c>
      <c r="Q9335" t="s">
        <v>13722</v>
      </c>
      <c r="R9335" t="s">
        <v>282</v>
      </c>
      <c r="S9335" t="s">
        <v>44</v>
      </c>
      <c r="T9335" t="s">
        <v>2786</v>
      </c>
      <c r="U9335" t="s">
        <v>2787</v>
      </c>
      <c r="W9335" t="s">
        <v>117</v>
      </c>
      <c r="X9335">
        <v>1</v>
      </c>
      <c r="Y9335">
        <v>0</v>
      </c>
      <c r="Z9335">
        <v>0</v>
      </c>
      <c r="AA9335">
        <v>0</v>
      </c>
      <c r="AB9335">
        <v>1769866</v>
      </c>
      <c r="AC9335" t="s">
        <v>285</v>
      </c>
      <c r="AD9335" t="str">
        <f>+VLOOKUP(T9335,items!$A$2:$D$1255,4,0)</f>
        <v>MUEBLES</v>
      </c>
      <c r="AE9335">
        <f>+VLOOKUP(T9335,Tabla1[],5,0)</f>
        <v>0</v>
      </c>
      <c r="AF9335">
        <f t="shared" si="145"/>
        <v>11</v>
      </c>
    </row>
    <row r="9336" spans="1:34" x14ac:dyDescent="0.25">
      <c r="A9336">
        <v>109643</v>
      </c>
      <c r="B9336" t="s">
        <v>15589</v>
      </c>
      <c r="C9336" t="s">
        <v>33</v>
      </c>
      <c r="D9336">
        <v>0</v>
      </c>
      <c r="F9336" t="s">
        <v>9779</v>
      </c>
      <c r="G9336" t="s">
        <v>277</v>
      </c>
      <c r="H9336" t="s">
        <v>37</v>
      </c>
      <c r="I9336" t="s">
        <v>37</v>
      </c>
      <c r="J9336" t="s">
        <v>37</v>
      </c>
      <c r="K9336" t="s">
        <v>37</v>
      </c>
      <c r="L9336" t="s">
        <v>37</v>
      </c>
      <c r="M9336" t="s">
        <v>278</v>
      </c>
      <c r="N9336" t="s">
        <v>278</v>
      </c>
      <c r="O9336" t="s">
        <v>14074</v>
      </c>
      <c r="P9336" t="s">
        <v>175</v>
      </c>
      <c r="Q9336" t="s">
        <v>13722</v>
      </c>
      <c r="R9336" t="s">
        <v>282</v>
      </c>
      <c r="S9336" t="s">
        <v>44</v>
      </c>
      <c r="T9336" t="s">
        <v>50</v>
      </c>
      <c r="U9336" t="s">
        <v>51</v>
      </c>
      <c r="X9336">
        <v>1</v>
      </c>
      <c r="Y9336">
        <v>0</v>
      </c>
      <c r="Z9336">
        <v>0</v>
      </c>
      <c r="AA9336">
        <v>0</v>
      </c>
      <c r="AB9336">
        <v>350000</v>
      </c>
      <c r="AC9336" t="s">
        <v>285</v>
      </c>
      <c r="AD9336" t="e">
        <f>+VLOOKUP(T9336,items!$A$2:$D$1255,4,0)</f>
        <v>#N/A</v>
      </c>
      <c r="AE9336" t="e">
        <f>+VLOOKUP(T9336,Tabla1[],5,0)</f>
        <v>#N/A</v>
      </c>
      <c r="AF9336">
        <f t="shared" si="145"/>
        <v>11</v>
      </c>
    </row>
    <row r="9337" spans="1:34" x14ac:dyDescent="0.25">
      <c r="A9337">
        <v>109643</v>
      </c>
      <c r="B9337" t="s">
        <v>15589</v>
      </c>
      <c r="C9337" t="s">
        <v>33</v>
      </c>
      <c r="D9337">
        <v>0</v>
      </c>
      <c r="F9337" t="s">
        <v>9779</v>
      </c>
      <c r="G9337" t="s">
        <v>277</v>
      </c>
      <c r="H9337" t="s">
        <v>37</v>
      </c>
      <c r="I9337" t="s">
        <v>37</v>
      </c>
      <c r="J9337" t="s">
        <v>37</v>
      </c>
      <c r="K9337" t="s">
        <v>37</v>
      </c>
      <c r="L9337" t="s">
        <v>37</v>
      </c>
      <c r="M9337" t="s">
        <v>278</v>
      </c>
      <c r="N9337" t="s">
        <v>278</v>
      </c>
      <c r="O9337" t="s">
        <v>14074</v>
      </c>
      <c r="P9337" t="s">
        <v>175</v>
      </c>
      <c r="Q9337" t="s">
        <v>13722</v>
      </c>
      <c r="R9337" t="s">
        <v>282</v>
      </c>
      <c r="S9337" t="s">
        <v>44</v>
      </c>
      <c r="T9337" t="s">
        <v>314</v>
      </c>
      <c r="U9337" t="s">
        <v>315</v>
      </c>
      <c r="X9337">
        <v>1</v>
      </c>
      <c r="Y9337">
        <v>0</v>
      </c>
      <c r="Z9337">
        <v>0</v>
      </c>
      <c r="AA9337">
        <v>0</v>
      </c>
      <c r="AB9337">
        <v>2237000</v>
      </c>
      <c r="AC9337" t="s">
        <v>285</v>
      </c>
      <c r="AD9337">
        <f>+VLOOKUP(T9337,items!$A$2:$D$1255,4,0)</f>
        <v>0</v>
      </c>
      <c r="AE9337">
        <f>+VLOOKUP(T9337,Tabla1[],5,0)</f>
        <v>0</v>
      </c>
      <c r="AF9337">
        <f t="shared" si="145"/>
        <v>11</v>
      </c>
    </row>
    <row r="9338" spans="1:34" x14ac:dyDescent="0.25">
      <c r="A9338">
        <v>109645</v>
      </c>
      <c r="B9338" t="s">
        <v>15590</v>
      </c>
      <c r="C9338" t="s">
        <v>33</v>
      </c>
      <c r="D9338">
        <v>0</v>
      </c>
      <c r="F9338" t="s">
        <v>12980</v>
      </c>
      <c r="G9338" t="s">
        <v>1155</v>
      </c>
      <c r="H9338" t="s">
        <v>37</v>
      </c>
      <c r="I9338" t="s">
        <v>37</v>
      </c>
      <c r="J9338" t="s">
        <v>37</v>
      </c>
      <c r="K9338" t="s">
        <v>37</v>
      </c>
      <c r="L9338" t="s">
        <v>37</v>
      </c>
      <c r="M9338" t="s">
        <v>10705</v>
      </c>
      <c r="N9338" t="s">
        <v>10705</v>
      </c>
      <c r="O9338" t="s">
        <v>10347</v>
      </c>
      <c r="P9338" t="s">
        <v>15523</v>
      </c>
      <c r="Q9338" t="s">
        <v>1156</v>
      </c>
      <c r="R9338" t="s">
        <v>12873</v>
      </c>
      <c r="S9338" t="s">
        <v>256</v>
      </c>
      <c r="T9338" t="s">
        <v>15591</v>
      </c>
      <c r="U9338" t="s">
        <v>15592</v>
      </c>
      <c r="X9338">
        <v>1</v>
      </c>
      <c r="Y9338">
        <v>0</v>
      </c>
      <c r="Z9338">
        <v>0</v>
      </c>
      <c r="AA9338">
        <v>0</v>
      </c>
      <c r="AB9338">
        <v>1604094</v>
      </c>
      <c r="AC9338" t="s">
        <v>285</v>
      </c>
      <c r="AD9338" t="e">
        <f>+VLOOKUP(T9338,items!$A$2:$D$1255,4,0)</f>
        <v>#N/A</v>
      </c>
      <c r="AE9338" t="e">
        <f>+VLOOKUP(T9338,Tabla1[],5,0)</f>
        <v>#N/A</v>
      </c>
      <c r="AF9338">
        <f t="shared" si="145"/>
        <v>12</v>
      </c>
    </row>
    <row r="9339" spans="1:34" x14ac:dyDescent="0.25">
      <c r="A9339">
        <v>109646</v>
      </c>
      <c r="B9339" t="s">
        <v>1082</v>
      </c>
      <c r="C9339" t="s">
        <v>75</v>
      </c>
      <c r="D9339">
        <v>0</v>
      </c>
      <c r="F9339" t="s">
        <v>12980</v>
      </c>
      <c r="G9339" t="s">
        <v>277</v>
      </c>
      <c r="H9339" t="s">
        <v>37</v>
      </c>
      <c r="I9339" t="s">
        <v>37</v>
      </c>
      <c r="J9339" t="s">
        <v>37</v>
      </c>
      <c r="K9339" t="s">
        <v>37</v>
      </c>
      <c r="L9339" t="s">
        <v>37</v>
      </c>
      <c r="M9339" t="s">
        <v>1155</v>
      </c>
      <c r="N9339" t="s">
        <v>176</v>
      </c>
      <c r="O9339" t="s">
        <v>14299</v>
      </c>
      <c r="P9339" t="s">
        <v>13722</v>
      </c>
      <c r="Q9339" t="s">
        <v>10347</v>
      </c>
      <c r="R9339" t="s">
        <v>12873</v>
      </c>
      <c r="S9339" t="s">
        <v>272</v>
      </c>
      <c r="T9339" t="s">
        <v>2089</v>
      </c>
      <c r="U9339" t="s">
        <v>2090</v>
      </c>
      <c r="X9339">
        <v>2</v>
      </c>
      <c r="Y9339">
        <v>0</v>
      </c>
      <c r="Z9339">
        <v>0</v>
      </c>
      <c r="AA9339">
        <v>0</v>
      </c>
      <c r="AB9339" s="14">
        <v>495927.36000000004</v>
      </c>
      <c r="AC9339" t="s">
        <v>285</v>
      </c>
      <c r="AD9339">
        <f>+VLOOKUP(T9339,items!$A$2:$D$1255,4,0)</f>
        <v>0</v>
      </c>
      <c r="AE9339">
        <f>+VLOOKUP(T9339,Tabla1[],5,0)</f>
        <v>0</v>
      </c>
      <c r="AF9339">
        <f t="shared" si="145"/>
        <v>12</v>
      </c>
      <c r="AG9339">
        <v>3816</v>
      </c>
      <c r="AH9339" s="14">
        <v>495927.36000000004</v>
      </c>
    </row>
    <row r="9340" spans="1:34" x14ac:dyDescent="0.25">
      <c r="A9340">
        <v>109646</v>
      </c>
      <c r="B9340" t="s">
        <v>1082</v>
      </c>
      <c r="C9340" t="s">
        <v>75</v>
      </c>
      <c r="D9340">
        <v>0</v>
      </c>
      <c r="F9340" t="s">
        <v>12980</v>
      </c>
      <c r="G9340" t="s">
        <v>277</v>
      </c>
      <c r="H9340" t="s">
        <v>37</v>
      </c>
      <c r="I9340" t="s">
        <v>37</v>
      </c>
      <c r="J9340" t="s">
        <v>37</v>
      </c>
      <c r="K9340" t="s">
        <v>37</v>
      </c>
      <c r="L9340" t="s">
        <v>37</v>
      </c>
      <c r="M9340" t="s">
        <v>1155</v>
      </c>
      <c r="N9340" t="s">
        <v>176</v>
      </c>
      <c r="O9340" t="s">
        <v>14299</v>
      </c>
      <c r="P9340" t="s">
        <v>13722</v>
      </c>
      <c r="Q9340" t="s">
        <v>10347</v>
      </c>
      <c r="R9340" t="s">
        <v>12873</v>
      </c>
      <c r="S9340" t="s">
        <v>272</v>
      </c>
      <c r="T9340" t="s">
        <v>5879</v>
      </c>
      <c r="U9340" t="s">
        <v>5880</v>
      </c>
      <c r="V9340" t="s">
        <v>194</v>
      </c>
      <c r="W9340" t="s">
        <v>1088</v>
      </c>
      <c r="X9340">
        <v>1</v>
      </c>
      <c r="Y9340">
        <v>3658</v>
      </c>
      <c r="Z9340">
        <v>0</v>
      </c>
      <c r="AA9340">
        <v>6096</v>
      </c>
      <c r="AB9340" s="14">
        <v>29214580.5</v>
      </c>
      <c r="AC9340" t="s">
        <v>285</v>
      </c>
      <c r="AD9340">
        <f>+VLOOKUP(T9340,items!$A$2:$D$1255,4,0)</f>
        <v>0</v>
      </c>
      <c r="AE9340">
        <f>+VLOOKUP(T9340,Tabla1[],5,0)</f>
        <v>0</v>
      </c>
      <c r="AF9340">
        <f t="shared" si="145"/>
        <v>12</v>
      </c>
      <c r="AG9340">
        <v>3816</v>
      </c>
      <c r="AH9340" s="14">
        <v>29214580.5</v>
      </c>
    </row>
    <row r="9341" spans="1:34" x14ac:dyDescent="0.25">
      <c r="A9341">
        <v>109646</v>
      </c>
      <c r="B9341" t="s">
        <v>1082</v>
      </c>
      <c r="C9341" t="s">
        <v>75</v>
      </c>
      <c r="D9341">
        <v>0</v>
      </c>
      <c r="F9341" t="s">
        <v>12980</v>
      </c>
      <c r="G9341" t="s">
        <v>277</v>
      </c>
      <c r="H9341" t="s">
        <v>37</v>
      </c>
      <c r="I9341" t="s">
        <v>37</v>
      </c>
      <c r="J9341" t="s">
        <v>37</v>
      </c>
      <c r="K9341" t="s">
        <v>37</v>
      </c>
      <c r="L9341" t="s">
        <v>37</v>
      </c>
      <c r="M9341" t="s">
        <v>1155</v>
      </c>
      <c r="N9341" t="s">
        <v>176</v>
      </c>
      <c r="O9341" t="s">
        <v>14299</v>
      </c>
      <c r="P9341" t="s">
        <v>13722</v>
      </c>
      <c r="Q9341" t="s">
        <v>10347</v>
      </c>
      <c r="R9341" t="s">
        <v>12873</v>
      </c>
      <c r="S9341" t="s">
        <v>272</v>
      </c>
      <c r="T9341" t="s">
        <v>3105</v>
      </c>
      <c r="U9341" t="s">
        <v>3106</v>
      </c>
      <c r="X9341">
        <v>2</v>
      </c>
      <c r="Y9341">
        <v>9754</v>
      </c>
      <c r="Z9341">
        <v>0</v>
      </c>
      <c r="AA9341">
        <v>0</v>
      </c>
      <c r="AB9341" s="14">
        <v>640210.32000000007</v>
      </c>
      <c r="AC9341" t="s">
        <v>285</v>
      </c>
      <c r="AD9341">
        <f>+VLOOKUP(T9341,items!$A$2:$D$1255,4,0)</f>
        <v>0</v>
      </c>
      <c r="AE9341">
        <f>+VLOOKUP(T9341,Tabla1[],5,0)</f>
        <v>0</v>
      </c>
      <c r="AF9341">
        <f t="shared" si="145"/>
        <v>12</v>
      </c>
      <c r="AG9341">
        <v>3816</v>
      </c>
      <c r="AH9341" s="14">
        <v>640210.32000000007</v>
      </c>
    </row>
    <row r="9342" spans="1:34" x14ac:dyDescent="0.25">
      <c r="A9342">
        <v>109646</v>
      </c>
      <c r="B9342" t="s">
        <v>1082</v>
      </c>
      <c r="C9342" t="s">
        <v>75</v>
      </c>
      <c r="D9342">
        <v>0</v>
      </c>
      <c r="F9342" t="s">
        <v>12980</v>
      </c>
      <c r="G9342" t="s">
        <v>277</v>
      </c>
      <c r="H9342" t="s">
        <v>37</v>
      </c>
      <c r="I9342" t="s">
        <v>37</v>
      </c>
      <c r="J9342" t="s">
        <v>37</v>
      </c>
      <c r="K9342" t="s">
        <v>37</v>
      </c>
      <c r="L9342" t="s">
        <v>37</v>
      </c>
      <c r="M9342" t="s">
        <v>1155</v>
      </c>
      <c r="N9342" t="s">
        <v>176</v>
      </c>
      <c r="O9342" t="s">
        <v>14299</v>
      </c>
      <c r="P9342" t="s">
        <v>13722</v>
      </c>
      <c r="Q9342" t="s">
        <v>10347</v>
      </c>
      <c r="R9342" t="s">
        <v>12873</v>
      </c>
      <c r="S9342" t="s">
        <v>272</v>
      </c>
      <c r="T9342" t="s">
        <v>3105</v>
      </c>
      <c r="U9342" t="s">
        <v>3106</v>
      </c>
      <c r="X9342">
        <v>4</v>
      </c>
      <c r="Y9342">
        <v>3000</v>
      </c>
      <c r="Z9342">
        <v>0</v>
      </c>
      <c r="AA9342">
        <v>0</v>
      </c>
      <c r="AB9342" s="14">
        <v>450684.864</v>
      </c>
      <c r="AC9342" t="s">
        <v>285</v>
      </c>
      <c r="AD9342">
        <f>+VLOOKUP(T9342,items!$A$2:$D$1255,4,0)</f>
        <v>0</v>
      </c>
      <c r="AE9342">
        <f>+VLOOKUP(T9342,Tabla1[],5,0)</f>
        <v>0</v>
      </c>
      <c r="AF9342">
        <f t="shared" si="145"/>
        <v>12</v>
      </c>
      <c r="AG9342">
        <v>3816</v>
      </c>
      <c r="AH9342" s="14">
        <v>450684.864</v>
      </c>
    </row>
    <row r="9343" spans="1:34" x14ac:dyDescent="0.25">
      <c r="A9343">
        <v>109646</v>
      </c>
      <c r="B9343" t="s">
        <v>1082</v>
      </c>
      <c r="C9343" t="s">
        <v>75</v>
      </c>
      <c r="D9343">
        <v>0</v>
      </c>
      <c r="F9343" t="s">
        <v>12980</v>
      </c>
      <c r="G9343" t="s">
        <v>277</v>
      </c>
      <c r="H9343" t="s">
        <v>37</v>
      </c>
      <c r="I9343" t="s">
        <v>37</v>
      </c>
      <c r="J9343" t="s">
        <v>37</v>
      </c>
      <c r="K9343" t="s">
        <v>37</v>
      </c>
      <c r="L9343" t="s">
        <v>37</v>
      </c>
      <c r="M9343" t="s">
        <v>1155</v>
      </c>
      <c r="N9343" t="s">
        <v>176</v>
      </c>
      <c r="O9343" t="s">
        <v>14299</v>
      </c>
      <c r="P9343" t="s">
        <v>13722</v>
      </c>
      <c r="Q9343" t="s">
        <v>10347</v>
      </c>
      <c r="R9343" t="s">
        <v>12873</v>
      </c>
      <c r="S9343" t="s">
        <v>272</v>
      </c>
      <c r="T9343" t="s">
        <v>6895</v>
      </c>
      <c r="U9343" t="s">
        <v>6896</v>
      </c>
      <c r="X9343">
        <v>1</v>
      </c>
      <c r="Y9343">
        <v>0</v>
      </c>
      <c r="Z9343">
        <v>0</v>
      </c>
      <c r="AA9343">
        <v>0</v>
      </c>
      <c r="AB9343" s="14">
        <v>1305760.7879999999</v>
      </c>
      <c r="AC9343" t="s">
        <v>285</v>
      </c>
      <c r="AD9343">
        <f>+VLOOKUP(T9343,items!$A$2:$D$1255,4,0)</f>
        <v>0</v>
      </c>
      <c r="AE9343">
        <f>+VLOOKUP(T9343,Tabla1[],5,0)</f>
        <v>0</v>
      </c>
      <c r="AF9343">
        <f t="shared" si="145"/>
        <v>12</v>
      </c>
      <c r="AG9343">
        <v>3816</v>
      </c>
      <c r="AH9343" s="14">
        <v>1305760.7879999999</v>
      </c>
    </row>
    <row r="9344" spans="1:34" x14ac:dyDescent="0.25">
      <c r="A9344">
        <v>109658</v>
      </c>
      <c r="B9344" t="s">
        <v>15593</v>
      </c>
      <c r="C9344" t="s">
        <v>33</v>
      </c>
      <c r="D9344">
        <v>0</v>
      </c>
      <c r="F9344" t="s">
        <v>12980</v>
      </c>
      <c r="G9344" t="s">
        <v>277</v>
      </c>
      <c r="H9344" t="s">
        <v>37</v>
      </c>
      <c r="I9344" t="s">
        <v>37</v>
      </c>
      <c r="J9344" t="s">
        <v>37</v>
      </c>
      <c r="K9344" t="s">
        <v>37</v>
      </c>
      <c r="L9344" t="s">
        <v>37</v>
      </c>
      <c r="M9344" t="s">
        <v>278</v>
      </c>
      <c r="N9344" t="s">
        <v>11432</v>
      </c>
      <c r="O9344" t="s">
        <v>174</v>
      </c>
      <c r="P9344" t="s">
        <v>176</v>
      </c>
      <c r="Q9344" t="s">
        <v>13477</v>
      </c>
      <c r="R9344" t="s">
        <v>282</v>
      </c>
      <c r="S9344" t="s">
        <v>88</v>
      </c>
      <c r="T9344" t="s">
        <v>4341</v>
      </c>
      <c r="U9344" t="s">
        <v>4342</v>
      </c>
      <c r="W9344" t="s">
        <v>1434</v>
      </c>
      <c r="X9344">
        <v>2</v>
      </c>
      <c r="Y9344">
        <v>0</v>
      </c>
      <c r="Z9344">
        <v>0</v>
      </c>
      <c r="AA9344">
        <v>0</v>
      </c>
      <c r="AB9344">
        <v>128692</v>
      </c>
      <c r="AC9344" t="s">
        <v>285</v>
      </c>
      <c r="AD9344">
        <f>+VLOOKUP(T9344,items!$A$2:$D$1255,4,0)</f>
        <v>0</v>
      </c>
      <c r="AE9344">
        <f>+VLOOKUP(T9344,Tabla1[],5,0)</f>
        <v>0</v>
      </c>
      <c r="AF9344">
        <f t="shared" si="145"/>
        <v>11</v>
      </c>
    </row>
    <row r="9345" spans="1:32" x14ac:dyDescent="0.25">
      <c r="A9345">
        <v>109658</v>
      </c>
      <c r="B9345" t="s">
        <v>15593</v>
      </c>
      <c r="C9345" t="s">
        <v>33</v>
      </c>
      <c r="D9345">
        <v>0</v>
      </c>
      <c r="F9345" t="s">
        <v>12980</v>
      </c>
      <c r="G9345" t="s">
        <v>277</v>
      </c>
      <c r="H9345" t="s">
        <v>37</v>
      </c>
      <c r="I9345" t="s">
        <v>37</v>
      </c>
      <c r="J9345" t="s">
        <v>37</v>
      </c>
      <c r="K9345" t="s">
        <v>37</v>
      </c>
      <c r="L9345" t="s">
        <v>37</v>
      </c>
      <c r="M9345" t="s">
        <v>278</v>
      </c>
      <c r="N9345" t="s">
        <v>11432</v>
      </c>
      <c r="O9345" t="s">
        <v>174</v>
      </c>
      <c r="P9345" t="s">
        <v>176</v>
      </c>
      <c r="Q9345" t="s">
        <v>13477</v>
      </c>
      <c r="R9345" t="s">
        <v>282</v>
      </c>
      <c r="S9345" t="s">
        <v>88</v>
      </c>
      <c r="T9345" t="s">
        <v>4341</v>
      </c>
      <c r="U9345" t="s">
        <v>4342</v>
      </c>
      <c r="X9345">
        <v>2</v>
      </c>
      <c r="Y9345">
        <v>0</v>
      </c>
      <c r="Z9345">
        <v>0</v>
      </c>
      <c r="AA9345">
        <v>0</v>
      </c>
      <c r="AB9345">
        <v>128692</v>
      </c>
      <c r="AC9345" t="s">
        <v>285</v>
      </c>
      <c r="AD9345">
        <f>+VLOOKUP(T9345,items!$A$2:$D$1255,4,0)</f>
        <v>0</v>
      </c>
      <c r="AE9345">
        <f>+VLOOKUP(T9345,Tabla1[],5,0)</f>
        <v>0</v>
      </c>
      <c r="AF9345">
        <f t="shared" si="145"/>
        <v>11</v>
      </c>
    </row>
    <row r="9346" spans="1:32" x14ac:dyDescent="0.25">
      <c r="A9346">
        <v>109658</v>
      </c>
      <c r="B9346" t="s">
        <v>15593</v>
      </c>
      <c r="C9346" t="s">
        <v>33</v>
      </c>
      <c r="D9346">
        <v>0</v>
      </c>
      <c r="F9346" t="s">
        <v>12980</v>
      </c>
      <c r="G9346" t="s">
        <v>277</v>
      </c>
      <c r="H9346" t="s">
        <v>37</v>
      </c>
      <c r="I9346" t="s">
        <v>37</v>
      </c>
      <c r="J9346" t="s">
        <v>37</v>
      </c>
      <c r="K9346" t="s">
        <v>37</v>
      </c>
      <c r="L9346" t="s">
        <v>37</v>
      </c>
      <c r="M9346" t="s">
        <v>278</v>
      </c>
      <c r="N9346" t="s">
        <v>11432</v>
      </c>
      <c r="O9346" t="s">
        <v>174</v>
      </c>
      <c r="P9346" t="s">
        <v>176</v>
      </c>
      <c r="Q9346" t="s">
        <v>13477</v>
      </c>
      <c r="R9346" t="s">
        <v>282</v>
      </c>
      <c r="S9346" t="s">
        <v>88</v>
      </c>
      <c r="T9346" t="s">
        <v>429</v>
      </c>
      <c r="U9346" t="s">
        <v>430</v>
      </c>
      <c r="X9346">
        <v>2</v>
      </c>
      <c r="Y9346">
        <v>0</v>
      </c>
      <c r="Z9346">
        <v>0</v>
      </c>
      <c r="AA9346">
        <v>0</v>
      </c>
      <c r="AB9346">
        <v>353364</v>
      </c>
      <c r="AC9346" t="s">
        <v>285</v>
      </c>
      <c r="AD9346">
        <f>+VLOOKUP(T9346,items!$A$2:$D$1255,4,0)</f>
        <v>0</v>
      </c>
      <c r="AE9346">
        <f>+VLOOKUP(T9346,Tabla1[],5,0)</f>
        <v>0</v>
      </c>
      <c r="AF9346">
        <f t="shared" ref="AF9346:AF9393" si="146">+MONTH(O9346)</f>
        <v>11</v>
      </c>
    </row>
    <row r="9347" spans="1:32" x14ac:dyDescent="0.25">
      <c r="A9347">
        <v>109658</v>
      </c>
      <c r="B9347" t="s">
        <v>15593</v>
      </c>
      <c r="C9347" t="s">
        <v>33</v>
      </c>
      <c r="D9347">
        <v>0</v>
      </c>
      <c r="F9347" t="s">
        <v>12980</v>
      </c>
      <c r="G9347" t="s">
        <v>277</v>
      </c>
      <c r="H9347" t="s">
        <v>37</v>
      </c>
      <c r="I9347" t="s">
        <v>37</v>
      </c>
      <c r="J9347" t="s">
        <v>37</v>
      </c>
      <c r="K9347" t="s">
        <v>37</v>
      </c>
      <c r="L9347" t="s">
        <v>37</v>
      </c>
      <c r="M9347" t="s">
        <v>278</v>
      </c>
      <c r="N9347" t="s">
        <v>11432</v>
      </c>
      <c r="O9347" t="s">
        <v>174</v>
      </c>
      <c r="P9347" t="s">
        <v>176</v>
      </c>
      <c r="Q9347" t="s">
        <v>13477</v>
      </c>
      <c r="R9347" t="s">
        <v>282</v>
      </c>
      <c r="S9347" t="s">
        <v>88</v>
      </c>
      <c r="T9347" t="s">
        <v>429</v>
      </c>
      <c r="U9347" t="s">
        <v>430</v>
      </c>
      <c r="X9347">
        <v>2</v>
      </c>
      <c r="Y9347">
        <v>0</v>
      </c>
      <c r="Z9347">
        <v>0</v>
      </c>
      <c r="AA9347">
        <v>0</v>
      </c>
      <c r="AB9347">
        <v>352000</v>
      </c>
      <c r="AC9347" t="s">
        <v>285</v>
      </c>
      <c r="AD9347">
        <f>+VLOOKUP(T9347,items!$A$2:$D$1255,4,0)</f>
        <v>0</v>
      </c>
      <c r="AE9347">
        <f>+VLOOKUP(T9347,Tabla1[],5,0)</f>
        <v>0</v>
      </c>
      <c r="AF9347">
        <f t="shared" si="146"/>
        <v>11</v>
      </c>
    </row>
    <row r="9348" spans="1:32" x14ac:dyDescent="0.25">
      <c r="A9348">
        <v>109658</v>
      </c>
      <c r="B9348" t="s">
        <v>15593</v>
      </c>
      <c r="C9348" t="s">
        <v>33</v>
      </c>
      <c r="D9348">
        <v>0</v>
      </c>
      <c r="F9348" t="s">
        <v>12980</v>
      </c>
      <c r="G9348" t="s">
        <v>277</v>
      </c>
      <c r="H9348" t="s">
        <v>37</v>
      </c>
      <c r="I9348" t="s">
        <v>37</v>
      </c>
      <c r="J9348" t="s">
        <v>37</v>
      </c>
      <c r="K9348" t="s">
        <v>37</v>
      </c>
      <c r="L9348" t="s">
        <v>37</v>
      </c>
      <c r="M9348" t="s">
        <v>278</v>
      </c>
      <c r="N9348" t="s">
        <v>11432</v>
      </c>
      <c r="O9348" t="s">
        <v>174</v>
      </c>
      <c r="P9348" t="s">
        <v>176</v>
      </c>
      <c r="Q9348" t="s">
        <v>13477</v>
      </c>
      <c r="R9348" t="s">
        <v>282</v>
      </c>
      <c r="S9348" t="s">
        <v>88</v>
      </c>
      <c r="T9348" t="s">
        <v>347</v>
      </c>
      <c r="U9348" t="s">
        <v>348</v>
      </c>
      <c r="X9348">
        <v>1</v>
      </c>
      <c r="Y9348">
        <v>6100</v>
      </c>
      <c r="Z9348">
        <v>0</v>
      </c>
      <c r="AA9348">
        <v>0</v>
      </c>
      <c r="AB9348">
        <v>731974</v>
      </c>
      <c r="AC9348" t="s">
        <v>285</v>
      </c>
      <c r="AD9348">
        <f>+VLOOKUP(T9348,items!$A$2:$D$1255,4,0)</f>
        <v>0</v>
      </c>
      <c r="AE9348">
        <f>+VLOOKUP(T9348,Tabla1[],5,0)</f>
        <v>0</v>
      </c>
      <c r="AF9348">
        <f t="shared" si="146"/>
        <v>11</v>
      </c>
    </row>
    <row r="9349" spans="1:32" x14ac:dyDescent="0.25">
      <c r="A9349">
        <v>109658</v>
      </c>
      <c r="B9349" t="s">
        <v>15593</v>
      </c>
      <c r="C9349" t="s">
        <v>33</v>
      </c>
      <c r="D9349">
        <v>0</v>
      </c>
      <c r="F9349" t="s">
        <v>12980</v>
      </c>
      <c r="G9349" t="s">
        <v>277</v>
      </c>
      <c r="H9349" t="s">
        <v>37</v>
      </c>
      <c r="I9349" t="s">
        <v>37</v>
      </c>
      <c r="J9349" t="s">
        <v>37</v>
      </c>
      <c r="K9349" t="s">
        <v>37</v>
      </c>
      <c r="L9349" t="s">
        <v>37</v>
      </c>
      <c r="M9349" t="s">
        <v>278</v>
      </c>
      <c r="N9349" t="s">
        <v>11432</v>
      </c>
      <c r="O9349" t="s">
        <v>174</v>
      </c>
      <c r="P9349" t="s">
        <v>176</v>
      </c>
      <c r="Q9349" t="s">
        <v>13477</v>
      </c>
      <c r="R9349" t="s">
        <v>282</v>
      </c>
      <c r="S9349" t="s">
        <v>88</v>
      </c>
      <c r="T9349" t="s">
        <v>347</v>
      </c>
      <c r="U9349" t="s">
        <v>348</v>
      </c>
      <c r="W9349" t="s">
        <v>15521</v>
      </c>
      <c r="X9349">
        <v>1</v>
      </c>
      <c r="Y9349">
        <v>3700</v>
      </c>
      <c r="Z9349">
        <v>0</v>
      </c>
      <c r="AA9349">
        <v>0</v>
      </c>
      <c r="AB9349">
        <v>487983</v>
      </c>
      <c r="AC9349" t="s">
        <v>285</v>
      </c>
      <c r="AD9349">
        <f>+VLOOKUP(T9349,items!$A$2:$D$1255,4,0)</f>
        <v>0</v>
      </c>
      <c r="AE9349">
        <f>+VLOOKUP(T9349,Tabla1[],5,0)</f>
        <v>0</v>
      </c>
      <c r="AF9349">
        <f t="shared" si="146"/>
        <v>11</v>
      </c>
    </row>
    <row r="9350" spans="1:32" x14ac:dyDescent="0.25">
      <c r="A9350">
        <v>109658</v>
      </c>
      <c r="B9350" t="s">
        <v>15593</v>
      </c>
      <c r="C9350" t="s">
        <v>33</v>
      </c>
      <c r="D9350">
        <v>0</v>
      </c>
      <c r="F9350" t="s">
        <v>12980</v>
      </c>
      <c r="G9350" t="s">
        <v>277</v>
      </c>
      <c r="H9350" t="s">
        <v>37</v>
      </c>
      <c r="I9350" t="s">
        <v>37</v>
      </c>
      <c r="J9350" t="s">
        <v>37</v>
      </c>
      <c r="K9350" t="s">
        <v>37</v>
      </c>
      <c r="L9350" t="s">
        <v>37</v>
      </c>
      <c r="M9350" t="s">
        <v>278</v>
      </c>
      <c r="N9350" t="s">
        <v>11432</v>
      </c>
      <c r="O9350" t="s">
        <v>174</v>
      </c>
      <c r="P9350" t="s">
        <v>176</v>
      </c>
      <c r="Q9350" t="s">
        <v>13477</v>
      </c>
      <c r="R9350" t="s">
        <v>282</v>
      </c>
      <c r="S9350" t="s">
        <v>88</v>
      </c>
      <c r="T9350" t="s">
        <v>94</v>
      </c>
      <c r="U9350" t="s">
        <v>12261</v>
      </c>
      <c r="X9350">
        <v>1</v>
      </c>
      <c r="Y9350">
        <v>0</v>
      </c>
      <c r="Z9350">
        <v>0</v>
      </c>
      <c r="AA9350">
        <v>0</v>
      </c>
      <c r="AB9350">
        <v>900000</v>
      </c>
      <c r="AC9350" t="s">
        <v>285</v>
      </c>
      <c r="AD9350" t="e">
        <f>+VLOOKUP(T9350,items!$A$2:$D$1255,4,0)</f>
        <v>#N/A</v>
      </c>
      <c r="AE9350" t="e">
        <f>+VLOOKUP(T9350,Tabla1[],5,0)</f>
        <v>#N/A</v>
      </c>
      <c r="AF9350">
        <f t="shared" si="146"/>
        <v>11</v>
      </c>
    </row>
    <row r="9351" spans="1:32" x14ac:dyDescent="0.25">
      <c r="A9351">
        <v>109658</v>
      </c>
      <c r="B9351" t="s">
        <v>15593</v>
      </c>
      <c r="C9351" t="s">
        <v>33</v>
      </c>
      <c r="D9351">
        <v>0</v>
      </c>
      <c r="F9351" t="s">
        <v>12980</v>
      </c>
      <c r="G9351" t="s">
        <v>277</v>
      </c>
      <c r="H9351" t="s">
        <v>37</v>
      </c>
      <c r="I9351" t="s">
        <v>37</v>
      </c>
      <c r="J9351" t="s">
        <v>37</v>
      </c>
      <c r="K9351" t="s">
        <v>37</v>
      </c>
      <c r="L9351" t="s">
        <v>37</v>
      </c>
      <c r="M9351" t="s">
        <v>278</v>
      </c>
      <c r="N9351" t="s">
        <v>11432</v>
      </c>
      <c r="O9351" t="s">
        <v>174</v>
      </c>
      <c r="P9351" t="s">
        <v>176</v>
      </c>
      <c r="Q9351" t="s">
        <v>13477</v>
      </c>
      <c r="R9351" t="s">
        <v>282</v>
      </c>
      <c r="S9351" t="s">
        <v>88</v>
      </c>
      <c r="T9351" t="s">
        <v>94</v>
      </c>
      <c r="U9351" t="s">
        <v>12261</v>
      </c>
      <c r="X9351">
        <v>1</v>
      </c>
      <c r="Y9351">
        <v>0</v>
      </c>
      <c r="Z9351">
        <v>0</v>
      </c>
      <c r="AA9351">
        <v>0</v>
      </c>
      <c r="AB9351">
        <v>400000</v>
      </c>
      <c r="AC9351" t="s">
        <v>285</v>
      </c>
      <c r="AD9351" t="e">
        <f>+VLOOKUP(T9351,items!$A$2:$D$1255,4,0)</f>
        <v>#N/A</v>
      </c>
      <c r="AE9351" t="e">
        <f>+VLOOKUP(T9351,Tabla1[],5,0)</f>
        <v>#N/A</v>
      </c>
      <c r="AF9351">
        <f t="shared" si="146"/>
        <v>11</v>
      </c>
    </row>
    <row r="9352" spans="1:32" x14ac:dyDescent="0.25">
      <c r="A9352">
        <v>109658</v>
      </c>
      <c r="B9352" t="s">
        <v>15593</v>
      </c>
      <c r="C9352" t="s">
        <v>33</v>
      </c>
      <c r="D9352">
        <v>0</v>
      </c>
      <c r="F9352" t="s">
        <v>12980</v>
      </c>
      <c r="G9352" t="s">
        <v>277</v>
      </c>
      <c r="H9352" t="s">
        <v>37</v>
      </c>
      <c r="I9352" t="s">
        <v>37</v>
      </c>
      <c r="J9352" t="s">
        <v>37</v>
      </c>
      <c r="K9352" t="s">
        <v>37</v>
      </c>
      <c r="L9352" t="s">
        <v>37</v>
      </c>
      <c r="M9352" t="s">
        <v>278</v>
      </c>
      <c r="N9352" t="s">
        <v>11432</v>
      </c>
      <c r="O9352" t="s">
        <v>174</v>
      </c>
      <c r="P9352" t="s">
        <v>176</v>
      </c>
      <c r="Q9352" t="s">
        <v>13477</v>
      </c>
      <c r="R9352" t="s">
        <v>282</v>
      </c>
      <c r="S9352" t="s">
        <v>88</v>
      </c>
      <c r="T9352" t="s">
        <v>857</v>
      </c>
      <c r="U9352" t="s">
        <v>858</v>
      </c>
      <c r="V9352" t="s">
        <v>1609</v>
      </c>
      <c r="W9352" t="s">
        <v>15521</v>
      </c>
      <c r="X9352">
        <v>1</v>
      </c>
      <c r="Y9352">
        <v>6100</v>
      </c>
      <c r="Z9352">
        <v>0</v>
      </c>
      <c r="AA9352">
        <v>1800</v>
      </c>
      <c r="AB9352">
        <v>5817960</v>
      </c>
      <c r="AC9352" t="s">
        <v>285</v>
      </c>
      <c r="AD9352" t="str">
        <f>+VLOOKUP(T9352,items!$A$2:$D$1255,4,0)</f>
        <v>SOMBRALINA</v>
      </c>
      <c r="AE9352" t="str">
        <f>+VLOOKUP(T9352,Tabla1[],5,0)</f>
        <v>MANUAL</v>
      </c>
      <c r="AF9352">
        <f t="shared" si="146"/>
        <v>11</v>
      </c>
    </row>
    <row r="9353" spans="1:32" x14ac:dyDescent="0.25">
      <c r="A9353">
        <v>109658</v>
      </c>
      <c r="B9353" t="s">
        <v>15593</v>
      </c>
      <c r="C9353" t="s">
        <v>33</v>
      </c>
      <c r="D9353">
        <v>0</v>
      </c>
      <c r="F9353" t="s">
        <v>12980</v>
      </c>
      <c r="G9353" t="s">
        <v>277</v>
      </c>
      <c r="H9353" t="s">
        <v>37</v>
      </c>
      <c r="I9353" t="s">
        <v>37</v>
      </c>
      <c r="J9353" t="s">
        <v>37</v>
      </c>
      <c r="K9353" t="s">
        <v>37</v>
      </c>
      <c r="L9353" t="s">
        <v>37</v>
      </c>
      <c r="M9353" t="s">
        <v>278</v>
      </c>
      <c r="N9353" t="s">
        <v>11432</v>
      </c>
      <c r="O9353" t="s">
        <v>174</v>
      </c>
      <c r="P9353" t="s">
        <v>176</v>
      </c>
      <c r="Q9353" t="s">
        <v>13477</v>
      </c>
      <c r="R9353" t="s">
        <v>282</v>
      </c>
      <c r="S9353" t="s">
        <v>88</v>
      </c>
      <c r="T9353" t="s">
        <v>857</v>
      </c>
      <c r="U9353" t="s">
        <v>858</v>
      </c>
      <c r="V9353" t="s">
        <v>1609</v>
      </c>
      <c r="W9353" t="s">
        <v>15521</v>
      </c>
      <c r="X9353">
        <v>1</v>
      </c>
      <c r="Y9353">
        <v>3700</v>
      </c>
      <c r="Z9353">
        <v>0</v>
      </c>
      <c r="AA9353">
        <v>1800</v>
      </c>
      <c r="AB9353">
        <v>3742284</v>
      </c>
      <c r="AC9353" t="s">
        <v>285</v>
      </c>
      <c r="AD9353" t="str">
        <f>+VLOOKUP(T9353,items!$A$2:$D$1255,4,0)</f>
        <v>SOMBRALINA</v>
      </c>
      <c r="AE9353" t="str">
        <f>+VLOOKUP(T9353,Tabla1[],5,0)</f>
        <v>MANUAL</v>
      </c>
      <c r="AF9353">
        <f t="shared" si="146"/>
        <v>11</v>
      </c>
    </row>
    <row r="9354" spans="1:32" x14ac:dyDescent="0.25">
      <c r="A9354">
        <v>109658</v>
      </c>
      <c r="B9354" t="s">
        <v>15593</v>
      </c>
      <c r="C9354" t="s">
        <v>33</v>
      </c>
      <c r="D9354">
        <v>0</v>
      </c>
      <c r="F9354" t="s">
        <v>12980</v>
      </c>
      <c r="G9354" t="s">
        <v>277</v>
      </c>
      <c r="H9354" t="s">
        <v>37</v>
      </c>
      <c r="I9354" t="s">
        <v>37</v>
      </c>
      <c r="J9354" t="s">
        <v>37</v>
      </c>
      <c r="K9354" t="s">
        <v>37</v>
      </c>
      <c r="L9354" t="s">
        <v>37</v>
      </c>
      <c r="M9354" t="s">
        <v>278</v>
      </c>
      <c r="N9354" t="s">
        <v>11432</v>
      </c>
      <c r="O9354" t="s">
        <v>174</v>
      </c>
      <c r="P9354" t="s">
        <v>176</v>
      </c>
      <c r="Q9354" t="s">
        <v>13477</v>
      </c>
      <c r="R9354" t="s">
        <v>282</v>
      </c>
      <c r="S9354" t="s">
        <v>88</v>
      </c>
      <c r="T9354" t="s">
        <v>1096</v>
      </c>
      <c r="U9354" t="s">
        <v>1097</v>
      </c>
      <c r="X9354">
        <v>1</v>
      </c>
      <c r="Y9354">
        <v>0</v>
      </c>
      <c r="Z9354">
        <v>0</v>
      </c>
      <c r="AA9354">
        <v>0</v>
      </c>
      <c r="AB9354">
        <v>500000</v>
      </c>
      <c r="AC9354" t="s">
        <v>285</v>
      </c>
      <c r="AD9354" t="e">
        <f>+VLOOKUP(T9354,items!$A$2:$D$1255,4,0)</f>
        <v>#N/A</v>
      </c>
      <c r="AE9354" t="e">
        <f>+VLOOKUP(T9354,Tabla1[],5,0)</f>
        <v>#N/A</v>
      </c>
      <c r="AF9354">
        <f t="shared" si="146"/>
        <v>11</v>
      </c>
    </row>
    <row r="9355" spans="1:32" x14ac:dyDescent="0.25">
      <c r="A9355">
        <v>109658</v>
      </c>
      <c r="B9355" t="s">
        <v>15593</v>
      </c>
      <c r="C9355" t="s">
        <v>33</v>
      </c>
      <c r="D9355">
        <v>0</v>
      </c>
      <c r="F9355" t="s">
        <v>12980</v>
      </c>
      <c r="G9355" t="s">
        <v>277</v>
      </c>
      <c r="H9355" t="s">
        <v>37</v>
      </c>
      <c r="I9355" t="s">
        <v>37</v>
      </c>
      <c r="J9355" t="s">
        <v>37</v>
      </c>
      <c r="K9355" t="s">
        <v>37</v>
      </c>
      <c r="L9355" t="s">
        <v>37</v>
      </c>
      <c r="M9355" t="s">
        <v>278</v>
      </c>
      <c r="N9355" t="s">
        <v>11432</v>
      </c>
      <c r="O9355" t="s">
        <v>174</v>
      </c>
      <c r="P9355" t="s">
        <v>176</v>
      </c>
      <c r="Q9355" t="s">
        <v>13477</v>
      </c>
      <c r="R9355" t="s">
        <v>282</v>
      </c>
      <c r="S9355" t="s">
        <v>88</v>
      </c>
      <c r="T9355" t="s">
        <v>1096</v>
      </c>
      <c r="U9355" t="s">
        <v>1097</v>
      </c>
      <c r="X9355">
        <v>1</v>
      </c>
      <c r="Y9355">
        <v>0</v>
      </c>
      <c r="Z9355">
        <v>0</v>
      </c>
      <c r="AA9355">
        <v>0</v>
      </c>
      <c r="AB9355">
        <v>300000</v>
      </c>
      <c r="AC9355" t="s">
        <v>285</v>
      </c>
      <c r="AD9355" t="e">
        <f>+VLOOKUP(T9355,items!$A$2:$D$1255,4,0)</f>
        <v>#N/A</v>
      </c>
      <c r="AE9355" t="e">
        <f>+VLOOKUP(T9355,Tabla1[],5,0)</f>
        <v>#N/A</v>
      </c>
      <c r="AF9355">
        <f t="shared" si="146"/>
        <v>11</v>
      </c>
    </row>
    <row r="9356" spans="1:32" x14ac:dyDescent="0.25">
      <c r="A9356">
        <v>109667</v>
      </c>
      <c r="B9356" t="s">
        <v>15220</v>
      </c>
      <c r="C9356" t="s">
        <v>33</v>
      </c>
      <c r="D9356">
        <v>0</v>
      </c>
      <c r="F9356" t="s">
        <v>6298</v>
      </c>
      <c r="G9356" t="s">
        <v>12980</v>
      </c>
      <c r="H9356" t="s">
        <v>37</v>
      </c>
      <c r="I9356" t="s">
        <v>37</v>
      </c>
      <c r="J9356" t="s">
        <v>37</v>
      </c>
      <c r="K9356" t="s">
        <v>37</v>
      </c>
      <c r="L9356" t="s">
        <v>37</v>
      </c>
      <c r="M9356" t="s">
        <v>277</v>
      </c>
      <c r="N9356" t="s">
        <v>13985</v>
      </c>
      <c r="O9356" t="s">
        <v>176</v>
      </c>
      <c r="P9356" t="s">
        <v>10707</v>
      </c>
      <c r="Q9356" t="s">
        <v>14074</v>
      </c>
      <c r="R9356" t="s">
        <v>15594</v>
      </c>
      <c r="S9356" t="s">
        <v>108</v>
      </c>
      <c r="T9356" t="s">
        <v>7509</v>
      </c>
      <c r="U9356" t="s">
        <v>9780</v>
      </c>
      <c r="X9356">
        <v>1</v>
      </c>
      <c r="Y9356">
        <v>0</v>
      </c>
      <c r="Z9356">
        <v>0</v>
      </c>
      <c r="AA9356">
        <v>0</v>
      </c>
      <c r="AB9356">
        <v>28980</v>
      </c>
      <c r="AC9356" t="s">
        <v>285</v>
      </c>
      <c r="AD9356">
        <f>+VLOOKUP(T9356,items!$A$2:$D$1255,4,0)</f>
        <v>0</v>
      </c>
      <c r="AE9356">
        <f>+VLOOKUP(T9356,Tabla1[],5,0)</f>
        <v>0</v>
      </c>
      <c r="AF9356">
        <f t="shared" si="146"/>
        <v>11</v>
      </c>
    </row>
    <row r="9357" spans="1:32" x14ac:dyDescent="0.25">
      <c r="A9357">
        <v>109667</v>
      </c>
      <c r="B9357" t="s">
        <v>15220</v>
      </c>
      <c r="C9357" t="s">
        <v>33</v>
      </c>
      <c r="D9357">
        <v>0</v>
      </c>
      <c r="F9357" t="s">
        <v>6298</v>
      </c>
      <c r="G9357" t="s">
        <v>12980</v>
      </c>
      <c r="H9357" t="s">
        <v>37</v>
      </c>
      <c r="I9357" t="s">
        <v>37</v>
      </c>
      <c r="J9357" t="s">
        <v>37</v>
      </c>
      <c r="K9357" t="s">
        <v>37</v>
      </c>
      <c r="L9357" t="s">
        <v>37</v>
      </c>
      <c r="M9357" t="s">
        <v>277</v>
      </c>
      <c r="N9357" t="s">
        <v>13985</v>
      </c>
      <c r="O9357" t="s">
        <v>176</v>
      </c>
      <c r="P9357" t="s">
        <v>10707</v>
      </c>
      <c r="Q9357" t="s">
        <v>14074</v>
      </c>
      <c r="R9357" t="s">
        <v>15594</v>
      </c>
      <c r="S9357" t="s">
        <v>108</v>
      </c>
      <c r="T9357" t="s">
        <v>347</v>
      </c>
      <c r="U9357" t="s">
        <v>348</v>
      </c>
      <c r="W9357" t="s">
        <v>13724</v>
      </c>
      <c r="X9357">
        <v>1</v>
      </c>
      <c r="Y9357">
        <v>6450</v>
      </c>
      <c r="Z9357">
        <v>0</v>
      </c>
      <c r="AA9357">
        <v>0</v>
      </c>
      <c r="AB9357">
        <v>640478</v>
      </c>
      <c r="AC9357" t="s">
        <v>285</v>
      </c>
      <c r="AD9357">
        <f>+VLOOKUP(T9357,items!$A$2:$D$1255,4,0)</f>
        <v>0</v>
      </c>
      <c r="AE9357">
        <f>+VLOOKUP(T9357,Tabla1[],5,0)</f>
        <v>0</v>
      </c>
      <c r="AF9357">
        <f t="shared" si="146"/>
        <v>11</v>
      </c>
    </row>
    <row r="9358" spans="1:32" x14ac:dyDescent="0.25">
      <c r="A9358">
        <v>109667</v>
      </c>
      <c r="B9358" t="s">
        <v>15220</v>
      </c>
      <c r="C9358" t="s">
        <v>33</v>
      </c>
      <c r="D9358">
        <v>0</v>
      </c>
      <c r="F9358" t="s">
        <v>6298</v>
      </c>
      <c r="G9358" t="s">
        <v>12980</v>
      </c>
      <c r="H9358" t="s">
        <v>37</v>
      </c>
      <c r="I9358" t="s">
        <v>37</v>
      </c>
      <c r="J9358" t="s">
        <v>37</v>
      </c>
      <c r="K9358" t="s">
        <v>37</v>
      </c>
      <c r="L9358" t="s">
        <v>37</v>
      </c>
      <c r="M9358" t="s">
        <v>277</v>
      </c>
      <c r="N9358" t="s">
        <v>13985</v>
      </c>
      <c r="O9358" t="s">
        <v>176</v>
      </c>
      <c r="P9358" t="s">
        <v>10707</v>
      </c>
      <c r="Q9358" t="s">
        <v>14074</v>
      </c>
      <c r="R9358" t="s">
        <v>15594</v>
      </c>
      <c r="S9358" t="s">
        <v>108</v>
      </c>
      <c r="T9358" t="s">
        <v>1020</v>
      </c>
      <c r="U9358" t="s">
        <v>1021</v>
      </c>
      <c r="X9358">
        <v>1</v>
      </c>
      <c r="Y9358">
        <v>0</v>
      </c>
      <c r="Z9358">
        <v>0</v>
      </c>
      <c r="AA9358">
        <v>0</v>
      </c>
      <c r="AB9358">
        <v>670451</v>
      </c>
      <c r="AC9358" t="s">
        <v>285</v>
      </c>
      <c r="AD9358">
        <f>+VLOOKUP(T9358,items!$A$2:$D$1255,4,0)</f>
        <v>0</v>
      </c>
      <c r="AE9358">
        <f>+VLOOKUP(T9358,Tabla1[],5,0)</f>
        <v>0</v>
      </c>
      <c r="AF9358">
        <f t="shared" si="146"/>
        <v>11</v>
      </c>
    </row>
    <row r="9359" spans="1:32" x14ac:dyDescent="0.25">
      <c r="A9359">
        <v>109667</v>
      </c>
      <c r="B9359" t="s">
        <v>15220</v>
      </c>
      <c r="C9359" t="s">
        <v>33</v>
      </c>
      <c r="D9359">
        <v>0</v>
      </c>
      <c r="F9359" t="s">
        <v>6298</v>
      </c>
      <c r="G9359" t="s">
        <v>12980</v>
      </c>
      <c r="H9359" t="s">
        <v>37</v>
      </c>
      <c r="I9359" t="s">
        <v>37</v>
      </c>
      <c r="J9359" t="s">
        <v>37</v>
      </c>
      <c r="K9359" t="s">
        <v>37</v>
      </c>
      <c r="L9359" t="s">
        <v>37</v>
      </c>
      <c r="M9359" t="s">
        <v>277</v>
      </c>
      <c r="N9359" t="s">
        <v>13985</v>
      </c>
      <c r="O9359" t="s">
        <v>176</v>
      </c>
      <c r="P9359" t="s">
        <v>10707</v>
      </c>
      <c r="Q9359" t="s">
        <v>14074</v>
      </c>
      <c r="R9359" t="s">
        <v>15594</v>
      </c>
      <c r="S9359" t="s">
        <v>108</v>
      </c>
      <c r="T9359" t="s">
        <v>857</v>
      </c>
      <c r="U9359" t="s">
        <v>858</v>
      </c>
      <c r="V9359" t="s">
        <v>12061</v>
      </c>
      <c r="W9359" t="s">
        <v>13724</v>
      </c>
      <c r="X9359">
        <v>1</v>
      </c>
      <c r="Y9359">
        <v>6450</v>
      </c>
      <c r="Z9359">
        <v>0</v>
      </c>
      <c r="AA9359">
        <v>2000</v>
      </c>
      <c r="AB9359">
        <v>6181583</v>
      </c>
      <c r="AC9359" t="s">
        <v>285</v>
      </c>
      <c r="AD9359" t="str">
        <f>+VLOOKUP(T9359,items!$A$2:$D$1255,4,0)</f>
        <v>SOMBRALINA</v>
      </c>
      <c r="AE9359" t="str">
        <f>+VLOOKUP(T9359,Tabla1[],5,0)</f>
        <v>MANUAL</v>
      </c>
      <c r="AF9359">
        <f t="shared" si="146"/>
        <v>11</v>
      </c>
    </row>
    <row r="9360" spans="1:32" x14ac:dyDescent="0.25">
      <c r="A9360">
        <v>109672</v>
      </c>
      <c r="B9360" t="s">
        <v>11181</v>
      </c>
      <c r="C9360" t="s">
        <v>33</v>
      </c>
      <c r="D9360">
        <v>0</v>
      </c>
      <c r="F9360" t="s">
        <v>12980</v>
      </c>
      <c r="G9360" t="s">
        <v>12981</v>
      </c>
      <c r="H9360" t="s">
        <v>37</v>
      </c>
      <c r="I9360" t="s">
        <v>37</v>
      </c>
      <c r="J9360" t="s">
        <v>37</v>
      </c>
      <c r="K9360" t="s">
        <v>37</v>
      </c>
      <c r="L9360" t="s">
        <v>37</v>
      </c>
      <c r="M9360" t="s">
        <v>278</v>
      </c>
      <c r="N9360" t="s">
        <v>278</v>
      </c>
      <c r="O9360" t="s">
        <v>11432</v>
      </c>
      <c r="P9360" t="s">
        <v>10705</v>
      </c>
      <c r="Q9360" t="s">
        <v>12817</v>
      </c>
      <c r="R9360" t="s">
        <v>12873</v>
      </c>
      <c r="S9360" t="s">
        <v>256</v>
      </c>
      <c r="T9360" t="s">
        <v>2274</v>
      </c>
      <c r="U9360" t="s">
        <v>1349</v>
      </c>
      <c r="X9360">
        <v>37</v>
      </c>
      <c r="Y9360">
        <v>0</v>
      </c>
      <c r="Z9360">
        <v>0</v>
      </c>
      <c r="AA9360">
        <v>0</v>
      </c>
      <c r="AB9360">
        <v>4401150</v>
      </c>
      <c r="AC9360" t="s">
        <v>285</v>
      </c>
      <c r="AD9360">
        <f>+VLOOKUP(T9360,items!$A$2:$D$1255,4,0)</f>
        <v>0</v>
      </c>
      <c r="AE9360">
        <f>+VLOOKUP(T9360,Tabla1[],5,0)</f>
        <v>0</v>
      </c>
      <c r="AF9360">
        <f t="shared" si="146"/>
        <v>11</v>
      </c>
    </row>
    <row r="9361" spans="1:32" x14ac:dyDescent="0.25">
      <c r="A9361">
        <v>109673</v>
      </c>
      <c r="B9361" t="s">
        <v>1824</v>
      </c>
      <c r="C9361" t="s">
        <v>75</v>
      </c>
      <c r="D9361">
        <v>0</v>
      </c>
      <c r="F9361" t="s">
        <v>12980</v>
      </c>
      <c r="G9361" t="s">
        <v>13985</v>
      </c>
      <c r="H9361" t="s">
        <v>15595</v>
      </c>
      <c r="I9361" t="s">
        <v>37</v>
      </c>
      <c r="J9361" t="s">
        <v>15596</v>
      </c>
      <c r="K9361" t="s">
        <v>37</v>
      </c>
      <c r="L9361" t="s">
        <v>37</v>
      </c>
      <c r="M9361" t="s">
        <v>11432</v>
      </c>
      <c r="N9361" t="s">
        <v>11432</v>
      </c>
      <c r="O9361" t="s">
        <v>10705</v>
      </c>
      <c r="P9361" t="s">
        <v>10706</v>
      </c>
      <c r="Q9361" t="s">
        <v>10706</v>
      </c>
      <c r="R9361" t="s">
        <v>11492</v>
      </c>
      <c r="S9361" t="s">
        <v>164</v>
      </c>
      <c r="T9361" t="s">
        <v>6309</v>
      </c>
      <c r="U9361" t="s">
        <v>6310</v>
      </c>
      <c r="X9361">
        <v>40</v>
      </c>
      <c r="Y9361">
        <v>0</v>
      </c>
      <c r="Z9361">
        <v>0</v>
      </c>
      <c r="AA9361">
        <v>0</v>
      </c>
      <c r="AB9361">
        <v>52000</v>
      </c>
      <c r="AC9361" t="s">
        <v>47</v>
      </c>
      <c r="AD9361">
        <f>+VLOOKUP(T9361,items!$A$2:$D$1255,4,0)</f>
        <v>0</v>
      </c>
      <c r="AE9361">
        <f>+VLOOKUP(T9361,Tabla1[],5,0)</f>
        <v>0</v>
      </c>
      <c r="AF9361">
        <f t="shared" si="146"/>
        <v>11</v>
      </c>
    </row>
    <row r="9362" spans="1:32" x14ac:dyDescent="0.25">
      <c r="A9362">
        <v>109673</v>
      </c>
      <c r="B9362" t="s">
        <v>1824</v>
      </c>
      <c r="C9362" t="s">
        <v>75</v>
      </c>
      <c r="D9362">
        <v>0</v>
      </c>
      <c r="F9362" t="s">
        <v>12980</v>
      </c>
      <c r="G9362" t="s">
        <v>13985</v>
      </c>
      <c r="H9362" t="s">
        <v>15595</v>
      </c>
      <c r="I9362" t="s">
        <v>37</v>
      </c>
      <c r="J9362" t="s">
        <v>15596</v>
      </c>
      <c r="K9362" t="s">
        <v>37</v>
      </c>
      <c r="L9362" t="s">
        <v>37</v>
      </c>
      <c r="M9362" t="s">
        <v>11432</v>
      </c>
      <c r="N9362" t="s">
        <v>11432</v>
      </c>
      <c r="O9362" t="s">
        <v>10705</v>
      </c>
      <c r="P9362" t="s">
        <v>10706</v>
      </c>
      <c r="Q9362" t="s">
        <v>10706</v>
      </c>
      <c r="R9362" t="s">
        <v>11492</v>
      </c>
      <c r="S9362" t="s">
        <v>164</v>
      </c>
      <c r="T9362" t="s">
        <v>1290</v>
      </c>
      <c r="U9362" t="s">
        <v>1291</v>
      </c>
      <c r="X9362">
        <v>20</v>
      </c>
      <c r="Y9362">
        <v>0</v>
      </c>
      <c r="Z9362">
        <v>0</v>
      </c>
      <c r="AA9362">
        <v>0</v>
      </c>
      <c r="AB9362">
        <v>1130000</v>
      </c>
      <c r="AC9362" t="s">
        <v>47</v>
      </c>
      <c r="AD9362">
        <f>+VLOOKUP(T9362,items!$A$2:$D$1255,4,0)</f>
        <v>0</v>
      </c>
      <c r="AE9362">
        <f>+VLOOKUP(T9362,Tabla1[],5,0)</f>
        <v>0</v>
      </c>
      <c r="AF9362">
        <f t="shared" si="146"/>
        <v>11</v>
      </c>
    </row>
    <row r="9363" spans="1:32" x14ac:dyDescent="0.25">
      <c r="A9363">
        <v>109673</v>
      </c>
      <c r="B9363" t="s">
        <v>1824</v>
      </c>
      <c r="C9363" t="s">
        <v>75</v>
      </c>
      <c r="D9363">
        <v>0</v>
      </c>
      <c r="F9363" t="s">
        <v>12980</v>
      </c>
      <c r="G9363" t="s">
        <v>13985</v>
      </c>
      <c r="H9363" t="s">
        <v>15595</v>
      </c>
      <c r="I9363" t="s">
        <v>37</v>
      </c>
      <c r="J9363" t="s">
        <v>15596</v>
      </c>
      <c r="K9363" t="s">
        <v>37</v>
      </c>
      <c r="L9363" t="s">
        <v>37</v>
      </c>
      <c r="M9363" t="s">
        <v>11432</v>
      </c>
      <c r="N9363" t="s">
        <v>11432</v>
      </c>
      <c r="O9363" t="s">
        <v>10705</v>
      </c>
      <c r="P9363" t="s">
        <v>10706</v>
      </c>
      <c r="Q9363" t="s">
        <v>10706</v>
      </c>
      <c r="R9363" t="s">
        <v>11492</v>
      </c>
      <c r="S9363" t="s">
        <v>164</v>
      </c>
      <c r="T9363" t="s">
        <v>6311</v>
      </c>
      <c r="U9363" t="s">
        <v>6312</v>
      </c>
      <c r="X9363">
        <v>40</v>
      </c>
      <c r="Y9363">
        <v>0</v>
      </c>
      <c r="Z9363">
        <v>0</v>
      </c>
      <c r="AA9363">
        <v>0</v>
      </c>
      <c r="AB9363">
        <v>16000</v>
      </c>
      <c r="AC9363" t="s">
        <v>47</v>
      </c>
      <c r="AD9363">
        <f>+VLOOKUP(T9363,items!$A$2:$D$1255,4,0)</f>
        <v>0</v>
      </c>
      <c r="AE9363">
        <f>+VLOOKUP(T9363,Tabla1[],5,0)</f>
        <v>0</v>
      </c>
      <c r="AF9363">
        <f t="shared" si="146"/>
        <v>11</v>
      </c>
    </row>
    <row r="9364" spans="1:32" x14ac:dyDescent="0.25">
      <c r="A9364">
        <v>109674</v>
      </c>
      <c r="B9364" t="s">
        <v>15597</v>
      </c>
      <c r="C9364" t="s">
        <v>1065</v>
      </c>
      <c r="D9364">
        <v>0</v>
      </c>
      <c r="F9364" t="s">
        <v>12980</v>
      </c>
      <c r="G9364" t="s">
        <v>12980</v>
      </c>
      <c r="H9364" t="s">
        <v>37</v>
      </c>
      <c r="I9364" t="s">
        <v>37</v>
      </c>
      <c r="J9364" t="s">
        <v>37</v>
      </c>
      <c r="K9364" t="s">
        <v>37</v>
      </c>
      <c r="L9364" t="s">
        <v>37</v>
      </c>
      <c r="M9364" t="s">
        <v>277</v>
      </c>
      <c r="N9364" t="s">
        <v>277</v>
      </c>
      <c r="O9364" t="s">
        <v>13659</v>
      </c>
      <c r="P9364" t="s">
        <v>15307</v>
      </c>
      <c r="Q9364" t="s">
        <v>15307</v>
      </c>
      <c r="R9364" t="s">
        <v>107</v>
      </c>
      <c r="S9364" t="s">
        <v>256</v>
      </c>
      <c r="T9364" t="s">
        <v>540</v>
      </c>
      <c r="U9364" t="s">
        <v>541</v>
      </c>
      <c r="V9364" t="s">
        <v>1349</v>
      </c>
      <c r="X9364">
        <v>1</v>
      </c>
      <c r="Y9364">
        <v>0</v>
      </c>
      <c r="Z9364">
        <v>0</v>
      </c>
      <c r="AA9364">
        <v>0</v>
      </c>
      <c r="AB9364">
        <v>9024701</v>
      </c>
      <c r="AC9364" t="s">
        <v>47</v>
      </c>
      <c r="AD9364">
        <f>+VLOOKUP(T9364,items!$A$2:$D$1255,4,0)</f>
        <v>0</v>
      </c>
      <c r="AE9364">
        <f>+VLOOKUP(T9364,Tabla1[],5,0)</f>
        <v>0</v>
      </c>
      <c r="AF9364">
        <f t="shared" si="146"/>
        <v>12</v>
      </c>
    </row>
    <row r="9365" spans="1:32" x14ac:dyDescent="0.25">
      <c r="A9365">
        <v>109674</v>
      </c>
      <c r="B9365" t="s">
        <v>15597</v>
      </c>
      <c r="C9365" t="s">
        <v>1065</v>
      </c>
      <c r="D9365">
        <v>0</v>
      </c>
      <c r="F9365" t="s">
        <v>12980</v>
      </c>
      <c r="G9365" t="s">
        <v>12980</v>
      </c>
      <c r="H9365" t="s">
        <v>37</v>
      </c>
      <c r="I9365" t="s">
        <v>37</v>
      </c>
      <c r="J9365" t="s">
        <v>37</v>
      </c>
      <c r="K9365" t="s">
        <v>37</v>
      </c>
      <c r="L9365" t="s">
        <v>37</v>
      </c>
      <c r="M9365" t="s">
        <v>277</v>
      </c>
      <c r="N9365" t="s">
        <v>277</v>
      </c>
      <c r="O9365" t="s">
        <v>13659</v>
      </c>
      <c r="P9365" t="s">
        <v>15307</v>
      </c>
      <c r="Q9365" t="s">
        <v>15307</v>
      </c>
      <c r="R9365" t="s">
        <v>107</v>
      </c>
      <c r="S9365" t="s">
        <v>256</v>
      </c>
      <c r="T9365" t="s">
        <v>691</v>
      </c>
      <c r="U9365" t="s">
        <v>692</v>
      </c>
      <c r="X9365">
        <v>1</v>
      </c>
      <c r="Y9365">
        <v>0</v>
      </c>
      <c r="Z9365">
        <v>0</v>
      </c>
      <c r="AA9365">
        <v>0</v>
      </c>
      <c r="AB9365">
        <v>100000</v>
      </c>
      <c r="AC9365" t="s">
        <v>47</v>
      </c>
      <c r="AD9365" t="e">
        <f>+VLOOKUP(T9365,items!$A$2:$D$1255,4,0)</f>
        <v>#N/A</v>
      </c>
      <c r="AE9365" t="e">
        <f>+VLOOKUP(T9365,Tabla1[],5,0)</f>
        <v>#N/A</v>
      </c>
      <c r="AF9365">
        <f t="shared" si="146"/>
        <v>12</v>
      </c>
    </row>
    <row r="9366" spans="1:32" x14ac:dyDescent="0.25">
      <c r="A9366">
        <v>109681</v>
      </c>
      <c r="B9366" t="s">
        <v>15598</v>
      </c>
      <c r="C9366" t="s">
        <v>75</v>
      </c>
      <c r="D9366">
        <v>0</v>
      </c>
      <c r="F9366" t="s">
        <v>12980</v>
      </c>
      <c r="G9366" t="s">
        <v>277</v>
      </c>
      <c r="H9366" t="s">
        <v>37</v>
      </c>
      <c r="I9366" t="s">
        <v>37</v>
      </c>
      <c r="J9366" t="s">
        <v>37</v>
      </c>
      <c r="K9366" t="s">
        <v>37</v>
      </c>
      <c r="L9366" t="s">
        <v>37</v>
      </c>
      <c r="M9366" t="s">
        <v>278</v>
      </c>
      <c r="N9366" t="s">
        <v>12872</v>
      </c>
      <c r="O9366" t="s">
        <v>10707</v>
      </c>
      <c r="P9366" t="s">
        <v>11464</v>
      </c>
      <c r="Q9366" t="s">
        <v>14299</v>
      </c>
      <c r="R9366" t="s">
        <v>12873</v>
      </c>
      <c r="S9366" t="s">
        <v>256</v>
      </c>
      <c r="T9366" t="s">
        <v>2855</v>
      </c>
      <c r="U9366" t="s">
        <v>2856</v>
      </c>
      <c r="X9366">
        <v>1</v>
      </c>
      <c r="Y9366">
        <v>0</v>
      </c>
      <c r="Z9366">
        <v>0</v>
      </c>
      <c r="AA9366">
        <v>0</v>
      </c>
      <c r="AB9366">
        <v>559936</v>
      </c>
      <c r="AC9366" t="s">
        <v>285</v>
      </c>
      <c r="AD9366">
        <f>+VLOOKUP(T9366,items!$A$2:$D$1255,4,0)</f>
        <v>0</v>
      </c>
      <c r="AE9366">
        <f>+VLOOKUP(T9366,Tabla1[],5,0)</f>
        <v>0</v>
      </c>
      <c r="AF9366">
        <f t="shared" si="146"/>
        <v>11</v>
      </c>
    </row>
    <row r="9367" spans="1:32" x14ac:dyDescent="0.25">
      <c r="A9367">
        <v>109681</v>
      </c>
      <c r="B9367" t="s">
        <v>15598</v>
      </c>
      <c r="C9367" t="s">
        <v>75</v>
      </c>
      <c r="D9367">
        <v>0</v>
      </c>
      <c r="F9367" t="s">
        <v>12980</v>
      </c>
      <c r="G9367" t="s">
        <v>277</v>
      </c>
      <c r="H9367" t="s">
        <v>37</v>
      </c>
      <c r="I9367" t="s">
        <v>37</v>
      </c>
      <c r="J9367" t="s">
        <v>37</v>
      </c>
      <c r="K9367" t="s">
        <v>37</v>
      </c>
      <c r="L9367" t="s">
        <v>37</v>
      </c>
      <c r="M9367" t="s">
        <v>278</v>
      </c>
      <c r="N9367" t="s">
        <v>12872</v>
      </c>
      <c r="O9367" t="s">
        <v>10707</v>
      </c>
      <c r="P9367" t="s">
        <v>11464</v>
      </c>
      <c r="Q9367" t="s">
        <v>14299</v>
      </c>
      <c r="R9367" t="s">
        <v>12873</v>
      </c>
      <c r="S9367" t="s">
        <v>256</v>
      </c>
      <c r="T9367" t="s">
        <v>15599</v>
      </c>
      <c r="U9367" t="s">
        <v>15600</v>
      </c>
      <c r="X9367">
        <v>1</v>
      </c>
      <c r="Y9367">
        <v>0</v>
      </c>
      <c r="Z9367">
        <v>0</v>
      </c>
      <c r="AA9367">
        <v>0</v>
      </c>
      <c r="AB9367">
        <v>781808</v>
      </c>
      <c r="AC9367" t="s">
        <v>285</v>
      </c>
      <c r="AD9367" t="e">
        <f>+VLOOKUP(T9367,items!$A$2:$D$1255,4,0)</f>
        <v>#N/A</v>
      </c>
      <c r="AE9367" t="e">
        <f>+VLOOKUP(T9367,Tabla1[],5,0)</f>
        <v>#N/A</v>
      </c>
      <c r="AF9367">
        <f t="shared" si="146"/>
        <v>11</v>
      </c>
    </row>
    <row r="9368" spans="1:32" x14ac:dyDescent="0.25">
      <c r="A9368">
        <v>109681</v>
      </c>
      <c r="B9368" t="s">
        <v>15598</v>
      </c>
      <c r="C9368" t="s">
        <v>75</v>
      </c>
      <c r="D9368">
        <v>0</v>
      </c>
      <c r="F9368" t="s">
        <v>12980</v>
      </c>
      <c r="G9368" t="s">
        <v>277</v>
      </c>
      <c r="H9368" t="s">
        <v>37</v>
      </c>
      <c r="I9368" t="s">
        <v>37</v>
      </c>
      <c r="J9368" t="s">
        <v>37</v>
      </c>
      <c r="K9368" t="s">
        <v>37</v>
      </c>
      <c r="L9368" t="s">
        <v>37</v>
      </c>
      <c r="M9368" t="s">
        <v>278</v>
      </c>
      <c r="N9368" t="s">
        <v>12872</v>
      </c>
      <c r="O9368" t="s">
        <v>10707</v>
      </c>
      <c r="P9368" t="s">
        <v>11464</v>
      </c>
      <c r="Q9368" t="s">
        <v>14299</v>
      </c>
      <c r="R9368" t="s">
        <v>12873</v>
      </c>
      <c r="S9368" t="s">
        <v>256</v>
      </c>
      <c r="T9368" t="s">
        <v>433</v>
      </c>
      <c r="U9368" t="s">
        <v>434</v>
      </c>
      <c r="W9368" t="s">
        <v>114</v>
      </c>
      <c r="X9368">
        <v>1</v>
      </c>
      <c r="Y9368">
        <v>3200</v>
      </c>
      <c r="Z9368">
        <v>0</v>
      </c>
      <c r="AA9368">
        <v>600</v>
      </c>
      <c r="AB9368">
        <v>909965</v>
      </c>
      <c r="AC9368" t="s">
        <v>285</v>
      </c>
      <c r="AD9368">
        <f>+VLOOKUP(T9368,items!$A$2:$D$1255,4,0)</f>
        <v>0</v>
      </c>
      <c r="AE9368">
        <f>+VLOOKUP(T9368,Tabla1[],5,0)</f>
        <v>0</v>
      </c>
      <c r="AF9368">
        <f t="shared" si="146"/>
        <v>11</v>
      </c>
    </row>
    <row r="9369" spans="1:32" x14ac:dyDescent="0.25">
      <c r="A9369">
        <v>109681</v>
      </c>
      <c r="B9369" t="s">
        <v>15598</v>
      </c>
      <c r="C9369" t="s">
        <v>75</v>
      </c>
      <c r="D9369">
        <v>0</v>
      </c>
      <c r="F9369" t="s">
        <v>12980</v>
      </c>
      <c r="G9369" t="s">
        <v>277</v>
      </c>
      <c r="H9369" t="s">
        <v>37</v>
      </c>
      <c r="I9369" t="s">
        <v>37</v>
      </c>
      <c r="J9369" t="s">
        <v>37</v>
      </c>
      <c r="K9369" t="s">
        <v>37</v>
      </c>
      <c r="L9369" t="s">
        <v>37</v>
      </c>
      <c r="M9369" t="s">
        <v>278</v>
      </c>
      <c r="N9369" t="s">
        <v>12872</v>
      </c>
      <c r="O9369" t="s">
        <v>10707</v>
      </c>
      <c r="P9369" t="s">
        <v>11464</v>
      </c>
      <c r="Q9369" t="s">
        <v>14299</v>
      </c>
      <c r="R9369" t="s">
        <v>12873</v>
      </c>
      <c r="S9369" t="s">
        <v>256</v>
      </c>
      <c r="T9369" t="s">
        <v>433</v>
      </c>
      <c r="U9369" t="s">
        <v>434</v>
      </c>
      <c r="W9369" t="s">
        <v>114</v>
      </c>
      <c r="X9369">
        <v>1</v>
      </c>
      <c r="Y9369">
        <v>1870</v>
      </c>
      <c r="Z9369">
        <v>0</v>
      </c>
      <c r="AA9369">
        <v>670</v>
      </c>
      <c r="AB9369">
        <v>575980</v>
      </c>
      <c r="AC9369" t="s">
        <v>285</v>
      </c>
      <c r="AD9369">
        <f>+VLOOKUP(T9369,items!$A$2:$D$1255,4,0)</f>
        <v>0</v>
      </c>
      <c r="AE9369">
        <f>+VLOOKUP(T9369,Tabla1[],5,0)</f>
        <v>0</v>
      </c>
      <c r="AF9369">
        <f t="shared" si="146"/>
        <v>11</v>
      </c>
    </row>
    <row r="9370" spans="1:32" x14ac:dyDescent="0.25">
      <c r="A9370">
        <v>109681</v>
      </c>
      <c r="B9370" t="s">
        <v>15598</v>
      </c>
      <c r="C9370" t="s">
        <v>75</v>
      </c>
      <c r="D9370">
        <v>0</v>
      </c>
      <c r="F9370" t="s">
        <v>12980</v>
      </c>
      <c r="G9370" t="s">
        <v>277</v>
      </c>
      <c r="H9370" t="s">
        <v>37</v>
      </c>
      <c r="I9370" t="s">
        <v>37</v>
      </c>
      <c r="J9370" t="s">
        <v>37</v>
      </c>
      <c r="K9370" t="s">
        <v>37</v>
      </c>
      <c r="L9370" t="s">
        <v>37</v>
      </c>
      <c r="M9370" t="s">
        <v>278</v>
      </c>
      <c r="N9370" t="s">
        <v>12872</v>
      </c>
      <c r="O9370" t="s">
        <v>10707</v>
      </c>
      <c r="P9370" t="s">
        <v>11464</v>
      </c>
      <c r="Q9370" t="s">
        <v>14299</v>
      </c>
      <c r="R9370" t="s">
        <v>12873</v>
      </c>
      <c r="S9370" t="s">
        <v>256</v>
      </c>
      <c r="T9370" t="s">
        <v>347</v>
      </c>
      <c r="U9370" t="s">
        <v>348</v>
      </c>
      <c r="W9370" t="s">
        <v>114</v>
      </c>
      <c r="X9370">
        <v>1</v>
      </c>
      <c r="Y9370">
        <v>3730</v>
      </c>
      <c r="Z9370">
        <v>0</v>
      </c>
      <c r="AA9370">
        <v>0</v>
      </c>
      <c r="AB9370">
        <v>1041600</v>
      </c>
      <c r="AC9370" t="s">
        <v>285</v>
      </c>
      <c r="AD9370">
        <f>+VLOOKUP(T9370,items!$A$2:$D$1255,4,0)</f>
        <v>0</v>
      </c>
      <c r="AE9370">
        <f>+VLOOKUP(T9370,Tabla1[],5,0)</f>
        <v>0</v>
      </c>
      <c r="AF9370">
        <f t="shared" si="146"/>
        <v>11</v>
      </c>
    </row>
    <row r="9371" spans="1:32" x14ac:dyDescent="0.25">
      <c r="A9371">
        <v>109681</v>
      </c>
      <c r="B9371" t="s">
        <v>15598</v>
      </c>
      <c r="C9371" t="s">
        <v>75</v>
      </c>
      <c r="D9371">
        <v>0</v>
      </c>
      <c r="F9371" t="s">
        <v>12980</v>
      </c>
      <c r="G9371" t="s">
        <v>277</v>
      </c>
      <c r="H9371" t="s">
        <v>37</v>
      </c>
      <c r="I9371" t="s">
        <v>37</v>
      </c>
      <c r="J9371" t="s">
        <v>37</v>
      </c>
      <c r="K9371" t="s">
        <v>37</v>
      </c>
      <c r="L9371" t="s">
        <v>37</v>
      </c>
      <c r="M9371" t="s">
        <v>278</v>
      </c>
      <c r="N9371" t="s">
        <v>12872</v>
      </c>
      <c r="O9371" t="s">
        <v>10707</v>
      </c>
      <c r="P9371" t="s">
        <v>11464</v>
      </c>
      <c r="Q9371" t="s">
        <v>14299</v>
      </c>
      <c r="R9371" t="s">
        <v>12873</v>
      </c>
      <c r="S9371" t="s">
        <v>256</v>
      </c>
      <c r="T9371" t="s">
        <v>1447</v>
      </c>
      <c r="U9371" t="s">
        <v>1448</v>
      </c>
      <c r="X9371">
        <v>1</v>
      </c>
      <c r="Y9371">
        <v>3200</v>
      </c>
      <c r="Z9371">
        <v>0</v>
      </c>
      <c r="AA9371">
        <v>0</v>
      </c>
      <c r="AB9371">
        <v>2051626</v>
      </c>
      <c r="AC9371" t="s">
        <v>285</v>
      </c>
      <c r="AD9371">
        <f>+VLOOKUP(T9371,items!$A$2:$D$1255,4,0)</f>
        <v>0</v>
      </c>
      <c r="AE9371">
        <f>+VLOOKUP(T9371,Tabla1[],5,0)</f>
        <v>0</v>
      </c>
      <c r="AF9371">
        <f t="shared" si="146"/>
        <v>11</v>
      </c>
    </row>
    <row r="9372" spans="1:32" x14ac:dyDescent="0.25">
      <c r="A9372">
        <v>109681</v>
      </c>
      <c r="B9372" t="s">
        <v>15598</v>
      </c>
      <c r="C9372" t="s">
        <v>75</v>
      </c>
      <c r="D9372">
        <v>0</v>
      </c>
      <c r="F9372" t="s">
        <v>12980</v>
      </c>
      <c r="G9372" t="s">
        <v>277</v>
      </c>
      <c r="H9372" t="s">
        <v>37</v>
      </c>
      <c r="I9372" t="s">
        <v>37</v>
      </c>
      <c r="J9372" t="s">
        <v>37</v>
      </c>
      <c r="K9372" t="s">
        <v>37</v>
      </c>
      <c r="L9372" t="s">
        <v>37</v>
      </c>
      <c r="M9372" t="s">
        <v>278</v>
      </c>
      <c r="N9372" t="s">
        <v>12872</v>
      </c>
      <c r="O9372" t="s">
        <v>10707</v>
      </c>
      <c r="P9372" t="s">
        <v>11464</v>
      </c>
      <c r="Q9372" t="s">
        <v>14299</v>
      </c>
      <c r="R9372" t="s">
        <v>12873</v>
      </c>
      <c r="S9372" t="s">
        <v>256</v>
      </c>
      <c r="T9372" t="s">
        <v>1519</v>
      </c>
      <c r="U9372" t="s">
        <v>1520</v>
      </c>
      <c r="V9372" t="s">
        <v>244</v>
      </c>
      <c r="W9372" t="s">
        <v>114</v>
      </c>
      <c r="X9372">
        <v>1</v>
      </c>
      <c r="Y9372">
        <v>3200</v>
      </c>
      <c r="Z9372">
        <v>0</v>
      </c>
      <c r="AA9372">
        <v>5600</v>
      </c>
      <c r="AB9372">
        <v>7362400</v>
      </c>
      <c r="AC9372" t="s">
        <v>285</v>
      </c>
      <c r="AD9372" t="str">
        <f>+VLOOKUP(T9372,items!$A$2:$D$1255,4,0)</f>
        <v>PERGOLA</v>
      </c>
      <c r="AE9372" t="str">
        <f>+VLOOKUP(T9372,Tabla1[],5,0)</f>
        <v>PERGOLITE</v>
      </c>
      <c r="AF9372">
        <f t="shared" si="146"/>
        <v>11</v>
      </c>
    </row>
    <row r="9373" spans="1:32" x14ac:dyDescent="0.25">
      <c r="A9373">
        <v>109681</v>
      </c>
      <c r="B9373" t="s">
        <v>15598</v>
      </c>
      <c r="C9373" t="s">
        <v>75</v>
      </c>
      <c r="D9373">
        <v>0</v>
      </c>
      <c r="F9373" t="s">
        <v>12980</v>
      </c>
      <c r="G9373" t="s">
        <v>277</v>
      </c>
      <c r="H9373" t="s">
        <v>37</v>
      </c>
      <c r="I9373" t="s">
        <v>37</v>
      </c>
      <c r="J9373" t="s">
        <v>37</v>
      </c>
      <c r="K9373" t="s">
        <v>37</v>
      </c>
      <c r="L9373" t="s">
        <v>37</v>
      </c>
      <c r="M9373" t="s">
        <v>278</v>
      </c>
      <c r="N9373" t="s">
        <v>12872</v>
      </c>
      <c r="O9373" t="s">
        <v>10707</v>
      </c>
      <c r="P9373" t="s">
        <v>11464</v>
      </c>
      <c r="Q9373" t="s">
        <v>14299</v>
      </c>
      <c r="R9373" t="s">
        <v>12873</v>
      </c>
      <c r="S9373" t="s">
        <v>256</v>
      </c>
      <c r="T9373" t="s">
        <v>94</v>
      </c>
      <c r="U9373" t="s">
        <v>12261</v>
      </c>
      <c r="X9373">
        <v>1</v>
      </c>
      <c r="Y9373">
        <v>0</v>
      </c>
      <c r="Z9373">
        <v>0</v>
      </c>
      <c r="AA9373">
        <v>0</v>
      </c>
      <c r="AB9373">
        <v>1200000</v>
      </c>
      <c r="AC9373" t="s">
        <v>285</v>
      </c>
      <c r="AD9373" t="e">
        <f>+VLOOKUP(T9373,items!$A$2:$D$1255,4,0)</f>
        <v>#N/A</v>
      </c>
      <c r="AE9373" t="e">
        <f>+VLOOKUP(T9373,Tabla1[],5,0)</f>
        <v>#N/A</v>
      </c>
      <c r="AF9373">
        <f t="shared" si="146"/>
        <v>11</v>
      </c>
    </row>
    <row r="9374" spans="1:32" x14ac:dyDescent="0.25">
      <c r="A9374">
        <v>109681</v>
      </c>
      <c r="B9374" t="s">
        <v>15598</v>
      </c>
      <c r="C9374" t="s">
        <v>75</v>
      </c>
      <c r="D9374">
        <v>0</v>
      </c>
      <c r="F9374" t="s">
        <v>12980</v>
      </c>
      <c r="G9374" t="s">
        <v>277</v>
      </c>
      <c r="H9374" t="s">
        <v>37</v>
      </c>
      <c r="I9374" t="s">
        <v>37</v>
      </c>
      <c r="J9374" t="s">
        <v>37</v>
      </c>
      <c r="K9374" t="s">
        <v>37</v>
      </c>
      <c r="L9374" t="s">
        <v>37</v>
      </c>
      <c r="M9374" t="s">
        <v>278</v>
      </c>
      <c r="N9374" t="s">
        <v>12872</v>
      </c>
      <c r="O9374" t="s">
        <v>10707</v>
      </c>
      <c r="P9374" t="s">
        <v>11464</v>
      </c>
      <c r="Q9374" t="s">
        <v>14299</v>
      </c>
      <c r="R9374" t="s">
        <v>12873</v>
      </c>
      <c r="S9374" t="s">
        <v>256</v>
      </c>
      <c r="T9374" t="s">
        <v>3105</v>
      </c>
      <c r="U9374" t="s">
        <v>3106</v>
      </c>
      <c r="X9374">
        <v>5</v>
      </c>
      <c r="Y9374">
        <v>3200</v>
      </c>
      <c r="Z9374">
        <v>0</v>
      </c>
      <c r="AA9374">
        <v>0</v>
      </c>
      <c r="AB9374">
        <v>1280860</v>
      </c>
      <c r="AC9374" t="s">
        <v>285</v>
      </c>
      <c r="AD9374">
        <f>+VLOOKUP(T9374,items!$A$2:$D$1255,4,0)</f>
        <v>0</v>
      </c>
      <c r="AE9374">
        <f>+VLOOKUP(T9374,Tabla1[],5,0)</f>
        <v>0</v>
      </c>
      <c r="AF9374">
        <f t="shared" si="146"/>
        <v>11</v>
      </c>
    </row>
    <row r="9375" spans="1:32" x14ac:dyDescent="0.25">
      <c r="A9375">
        <v>109681</v>
      </c>
      <c r="B9375" t="s">
        <v>15598</v>
      </c>
      <c r="C9375" t="s">
        <v>75</v>
      </c>
      <c r="D9375">
        <v>0</v>
      </c>
      <c r="F9375" t="s">
        <v>12980</v>
      </c>
      <c r="G9375" t="s">
        <v>277</v>
      </c>
      <c r="H9375" t="s">
        <v>37</v>
      </c>
      <c r="I9375" t="s">
        <v>37</v>
      </c>
      <c r="J9375" t="s">
        <v>37</v>
      </c>
      <c r="K9375" t="s">
        <v>37</v>
      </c>
      <c r="L9375" t="s">
        <v>37</v>
      </c>
      <c r="M9375" t="s">
        <v>278</v>
      </c>
      <c r="N9375" t="s">
        <v>12872</v>
      </c>
      <c r="O9375" t="s">
        <v>10707</v>
      </c>
      <c r="P9375" t="s">
        <v>11464</v>
      </c>
      <c r="Q9375" t="s">
        <v>14299</v>
      </c>
      <c r="R9375" t="s">
        <v>12873</v>
      </c>
      <c r="S9375" t="s">
        <v>256</v>
      </c>
      <c r="T9375" t="s">
        <v>749</v>
      </c>
      <c r="U9375" t="s">
        <v>750</v>
      </c>
      <c r="W9375" t="s">
        <v>114</v>
      </c>
      <c r="X9375">
        <v>1</v>
      </c>
      <c r="Y9375">
        <v>3200</v>
      </c>
      <c r="Z9375">
        <v>0</v>
      </c>
      <c r="AA9375">
        <v>0</v>
      </c>
      <c r="AB9375">
        <v>886575</v>
      </c>
      <c r="AC9375" t="s">
        <v>285</v>
      </c>
      <c r="AD9375">
        <f>+VLOOKUP(T9375,items!$A$2:$D$1255,4,0)</f>
        <v>0</v>
      </c>
      <c r="AE9375">
        <f>+VLOOKUP(T9375,Tabla1[],5,0)</f>
        <v>0</v>
      </c>
      <c r="AF9375">
        <f t="shared" si="146"/>
        <v>11</v>
      </c>
    </row>
    <row r="9376" spans="1:32" x14ac:dyDescent="0.25">
      <c r="A9376">
        <v>109681</v>
      </c>
      <c r="B9376" t="s">
        <v>15598</v>
      </c>
      <c r="C9376" t="s">
        <v>75</v>
      </c>
      <c r="D9376">
        <v>0</v>
      </c>
      <c r="F9376" t="s">
        <v>12980</v>
      </c>
      <c r="G9376" t="s">
        <v>277</v>
      </c>
      <c r="H9376" t="s">
        <v>37</v>
      </c>
      <c r="I9376" t="s">
        <v>37</v>
      </c>
      <c r="J9376" t="s">
        <v>37</v>
      </c>
      <c r="K9376" t="s">
        <v>37</v>
      </c>
      <c r="L9376" t="s">
        <v>37</v>
      </c>
      <c r="M9376" t="s">
        <v>278</v>
      </c>
      <c r="N9376" t="s">
        <v>12872</v>
      </c>
      <c r="O9376" t="s">
        <v>10707</v>
      </c>
      <c r="P9376" t="s">
        <v>11464</v>
      </c>
      <c r="Q9376" t="s">
        <v>14299</v>
      </c>
      <c r="R9376" t="s">
        <v>12873</v>
      </c>
      <c r="S9376" t="s">
        <v>256</v>
      </c>
      <c r="T9376" t="s">
        <v>4574</v>
      </c>
      <c r="U9376" t="s">
        <v>4575</v>
      </c>
      <c r="W9376" t="s">
        <v>114</v>
      </c>
      <c r="X9376">
        <v>1</v>
      </c>
      <c r="Y9376">
        <v>3470</v>
      </c>
      <c r="Z9376">
        <v>0</v>
      </c>
      <c r="AA9376">
        <v>0</v>
      </c>
      <c r="AB9376">
        <v>1030922</v>
      </c>
      <c r="AC9376" t="s">
        <v>285</v>
      </c>
      <c r="AD9376">
        <f>+VLOOKUP(T9376,items!$A$2:$D$1255,4,0)</f>
        <v>0</v>
      </c>
      <c r="AE9376">
        <f>+VLOOKUP(T9376,Tabla1[],5,0)</f>
        <v>0</v>
      </c>
      <c r="AF9376">
        <f t="shared" si="146"/>
        <v>11</v>
      </c>
    </row>
    <row r="9377" spans="1:32" x14ac:dyDescent="0.25">
      <c r="A9377">
        <v>109684</v>
      </c>
      <c r="B9377" t="s">
        <v>1003</v>
      </c>
      <c r="C9377" t="s">
        <v>75</v>
      </c>
      <c r="D9377">
        <v>0</v>
      </c>
      <c r="F9377" t="s">
        <v>277</v>
      </c>
      <c r="G9377" t="s">
        <v>277</v>
      </c>
      <c r="H9377" t="s">
        <v>15601</v>
      </c>
      <c r="I9377" t="s">
        <v>37</v>
      </c>
      <c r="J9377" t="s">
        <v>37</v>
      </c>
      <c r="K9377" t="s">
        <v>37</v>
      </c>
      <c r="L9377" t="s">
        <v>37</v>
      </c>
      <c r="M9377" t="s">
        <v>278</v>
      </c>
      <c r="N9377" t="s">
        <v>278</v>
      </c>
      <c r="O9377" t="s">
        <v>12817</v>
      </c>
      <c r="P9377" t="s">
        <v>174</v>
      </c>
      <c r="Q9377" t="s">
        <v>174</v>
      </c>
      <c r="R9377" t="s">
        <v>177</v>
      </c>
      <c r="S9377" t="s">
        <v>108</v>
      </c>
      <c r="T9377" t="s">
        <v>769</v>
      </c>
      <c r="U9377" t="s">
        <v>770</v>
      </c>
      <c r="X9377">
        <v>2</v>
      </c>
      <c r="Y9377">
        <v>0</v>
      </c>
      <c r="Z9377">
        <v>0</v>
      </c>
      <c r="AA9377">
        <v>0</v>
      </c>
      <c r="AB9377">
        <v>0</v>
      </c>
      <c r="AC9377" t="s">
        <v>178</v>
      </c>
      <c r="AD9377">
        <f>+VLOOKUP(T9377,items!$A$2:$D$1255,4,0)</f>
        <v>0</v>
      </c>
      <c r="AE9377">
        <f>+VLOOKUP(T9377,Tabla1[],5,0)</f>
        <v>0</v>
      </c>
      <c r="AF9377">
        <f t="shared" si="146"/>
        <v>11</v>
      </c>
    </row>
    <row r="9378" spans="1:32" x14ac:dyDescent="0.25">
      <c r="A9378">
        <v>109684</v>
      </c>
      <c r="B9378" t="s">
        <v>1003</v>
      </c>
      <c r="C9378" t="s">
        <v>75</v>
      </c>
      <c r="D9378">
        <v>0</v>
      </c>
      <c r="F9378" t="s">
        <v>277</v>
      </c>
      <c r="G9378" t="s">
        <v>277</v>
      </c>
      <c r="H9378" t="s">
        <v>15601</v>
      </c>
      <c r="I9378" t="s">
        <v>37</v>
      </c>
      <c r="J9378" t="s">
        <v>37</v>
      </c>
      <c r="K9378" t="s">
        <v>37</v>
      </c>
      <c r="L9378" t="s">
        <v>37</v>
      </c>
      <c r="M9378" t="s">
        <v>278</v>
      </c>
      <c r="N9378" t="s">
        <v>278</v>
      </c>
      <c r="O9378" t="s">
        <v>12817</v>
      </c>
      <c r="P9378" t="s">
        <v>174</v>
      </c>
      <c r="Q9378" t="s">
        <v>174</v>
      </c>
      <c r="R9378" t="s">
        <v>177</v>
      </c>
      <c r="S9378" t="s">
        <v>108</v>
      </c>
      <c r="T9378" t="s">
        <v>7629</v>
      </c>
      <c r="U9378" t="s">
        <v>7630</v>
      </c>
      <c r="X9378">
        <v>2</v>
      </c>
      <c r="Y9378">
        <v>0</v>
      </c>
      <c r="Z9378">
        <v>0</v>
      </c>
      <c r="AA9378">
        <v>0</v>
      </c>
      <c r="AB9378">
        <v>0</v>
      </c>
      <c r="AC9378" t="s">
        <v>178</v>
      </c>
      <c r="AD9378">
        <f>+VLOOKUP(T9378,items!$A$2:$D$1255,4,0)</f>
        <v>0</v>
      </c>
      <c r="AE9378">
        <f>+VLOOKUP(T9378,Tabla1[],5,0)</f>
        <v>0</v>
      </c>
      <c r="AF9378">
        <f t="shared" si="146"/>
        <v>11</v>
      </c>
    </row>
    <row r="9379" spans="1:32" x14ac:dyDescent="0.25">
      <c r="A9379">
        <v>109684</v>
      </c>
      <c r="B9379" t="s">
        <v>1003</v>
      </c>
      <c r="C9379" t="s">
        <v>75</v>
      </c>
      <c r="D9379">
        <v>0</v>
      </c>
      <c r="F9379" t="s">
        <v>277</v>
      </c>
      <c r="G9379" t="s">
        <v>277</v>
      </c>
      <c r="H9379" t="s">
        <v>15601</v>
      </c>
      <c r="I9379" t="s">
        <v>37</v>
      </c>
      <c r="J9379" t="s">
        <v>37</v>
      </c>
      <c r="K9379" t="s">
        <v>37</v>
      </c>
      <c r="L9379" t="s">
        <v>37</v>
      </c>
      <c r="M9379" t="s">
        <v>278</v>
      </c>
      <c r="N9379" t="s">
        <v>278</v>
      </c>
      <c r="O9379" t="s">
        <v>12817</v>
      </c>
      <c r="P9379" t="s">
        <v>174</v>
      </c>
      <c r="Q9379" t="s">
        <v>174</v>
      </c>
      <c r="R9379" t="s">
        <v>177</v>
      </c>
      <c r="S9379" t="s">
        <v>108</v>
      </c>
      <c r="T9379" t="s">
        <v>7629</v>
      </c>
      <c r="U9379" t="s">
        <v>7630</v>
      </c>
      <c r="X9379">
        <v>2</v>
      </c>
      <c r="Y9379">
        <v>0</v>
      </c>
      <c r="Z9379">
        <v>0</v>
      </c>
      <c r="AA9379">
        <v>0</v>
      </c>
      <c r="AB9379">
        <v>0</v>
      </c>
      <c r="AC9379" t="s">
        <v>178</v>
      </c>
      <c r="AD9379">
        <f>+VLOOKUP(T9379,items!$A$2:$D$1255,4,0)</f>
        <v>0</v>
      </c>
      <c r="AE9379">
        <f>+VLOOKUP(T9379,Tabla1[],5,0)</f>
        <v>0</v>
      </c>
      <c r="AF9379">
        <f t="shared" si="146"/>
        <v>11</v>
      </c>
    </row>
    <row r="9380" spans="1:32" x14ac:dyDescent="0.25">
      <c r="A9380">
        <v>109684</v>
      </c>
      <c r="B9380" t="s">
        <v>1003</v>
      </c>
      <c r="C9380" t="s">
        <v>75</v>
      </c>
      <c r="D9380">
        <v>0</v>
      </c>
      <c r="F9380" t="s">
        <v>277</v>
      </c>
      <c r="G9380" t="s">
        <v>277</v>
      </c>
      <c r="H9380" t="s">
        <v>15601</v>
      </c>
      <c r="I9380" t="s">
        <v>37</v>
      </c>
      <c r="J9380" t="s">
        <v>37</v>
      </c>
      <c r="K9380" t="s">
        <v>37</v>
      </c>
      <c r="L9380" t="s">
        <v>37</v>
      </c>
      <c r="M9380" t="s">
        <v>278</v>
      </c>
      <c r="N9380" t="s">
        <v>278</v>
      </c>
      <c r="O9380" t="s">
        <v>12817</v>
      </c>
      <c r="P9380" t="s">
        <v>174</v>
      </c>
      <c r="Q9380" t="s">
        <v>174</v>
      </c>
      <c r="R9380" t="s">
        <v>177</v>
      </c>
      <c r="S9380" t="s">
        <v>108</v>
      </c>
      <c r="T9380" t="s">
        <v>3097</v>
      </c>
      <c r="U9380" t="s">
        <v>3098</v>
      </c>
      <c r="X9380">
        <v>3</v>
      </c>
      <c r="Y9380">
        <v>0</v>
      </c>
      <c r="Z9380">
        <v>0</v>
      </c>
      <c r="AA9380">
        <v>0</v>
      </c>
      <c r="AB9380">
        <v>0</v>
      </c>
      <c r="AC9380" t="s">
        <v>178</v>
      </c>
      <c r="AD9380">
        <f>+VLOOKUP(T9380,items!$A$2:$D$1255,4,0)</f>
        <v>0</v>
      </c>
      <c r="AE9380">
        <f>+VLOOKUP(T9380,Tabla1[],5,0)</f>
        <v>0</v>
      </c>
      <c r="AF9380">
        <f t="shared" si="146"/>
        <v>11</v>
      </c>
    </row>
    <row r="9381" spans="1:32" x14ac:dyDescent="0.25">
      <c r="A9381">
        <v>109684</v>
      </c>
      <c r="B9381" t="s">
        <v>1003</v>
      </c>
      <c r="C9381" t="s">
        <v>75</v>
      </c>
      <c r="D9381">
        <v>0</v>
      </c>
      <c r="F9381" t="s">
        <v>277</v>
      </c>
      <c r="G9381" t="s">
        <v>277</v>
      </c>
      <c r="H9381" t="s">
        <v>15601</v>
      </c>
      <c r="I9381" t="s">
        <v>37</v>
      </c>
      <c r="J9381" t="s">
        <v>37</v>
      </c>
      <c r="K9381" t="s">
        <v>37</v>
      </c>
      <c r="L9381" t="s">
        <v>37</v>
      </c>
      <c r="M9381" t="s">
        <v>278</v>
      </c>
      <c r="N9381" t="s">
        <v>278</v>
      </c>
      <c r="O9381" t="s">
        <v>12817</v>
      </c>
      <c r="P9381" t="s">
        <v>174</v>
      </c>
      <c r="Q9381" t="s">
        <v>174</v>
      </c>
      <c r="R9381" t="s">
        <v>177</v>
      </c>
      <c r="S9381" t="s">
        <v>108</v>
      </c>
      <c r="T9381" t="s">
        <v>15602</v>
      </c>
      <c r="U9381" t="s">
        <v>15603</v>
      </c>
      <c r="X9381">
        <v>2</v>
      </c>
      <c r="Y9381">
        <v>0</v>
      </c>
      <c r="Z9381">
        <v>0</v>
      </c>
      <c r="AA9381">
        <v>0</v>
      </c>
      <c r="AB9381">
        <v>0</v>
      </c>
      <c r="AC9381" t="s">
        <v>178</v>
      </c>
      <c r="AD9381" t="e">
        <f>+VLOOKUP(T9381,items!$A$2:$D$1255,4,0)</f>
        <v>#N/A</v>
      </c>
      <c r="AE9381" t="e">
        <f>+VLOOKUP(T9381,Tabla1[],5,0)</f>
        <v>#N/A</v>
      </c>
      <c r="AF9381">
        <f t="shared" si="146"/>
        <v>11</v>
      </c>
    </row>
    <row r="9382" spans="1:32" x14ac:dyDescent="0.25">
      <c r="A9382">
        <v>109684</v>
      </c>
      <c r="B9382" t="s">
        <v>1003</v>
      </c>
      <c r="C9382" t="s">
        <v>75</v>
      </c>
      <c r="D9382">
        <v>0</v>
      </c>
      <c r="F9382" t="s">
        <v>277</v>
      </c>
      <c r="G9382" t="s">
        <v>277</v>
      </c>
      <c r="H9382" t="s">
        <v>15601</v>
      </c>
      <c r="I9382" t="s">
        <v>37</v>
      </c>
      <c r="J9382" t="s">
        <v>37</v>
      </c>
      <c r="K9382" t="s">
        <v>37</v>
      </c>
      <c r="L9382" t="s">
        <v>37</v>
      </c>
      <c r="M9382" t="s">
        <v>278</v>
      </c>
      <c r="N9382" t="s">
        <v>278</v>
      </c>
      <c r="O9382" t="s">
        <v>12817</v>
      </c>
      <c r="P9382" t="s">
        <v>174</v>
      </c>
      <c r="Q9382" t="s">
        <v>174</v>
      </c>
      <c r="R9382" t="s">
        <v>177</v>
      </c>
      <c r="S9382" t="s">
        <v>108</v>
      </c>
      <c r="T9382" t="s">
        <v>6013</v>
      </c>
      <c r="U9382" t="s">
        <v>6014</v>
      </c>
      <c r="X9382">
        <v>2</v>
      </c>
      <c r="Y9382">
        <v>0</v>
      </c>
      <c r="Z9382">
        <v>0</v>
      </c>
      <c r="AA9382">
        <v>0</v>
      </c>
      <c r="AB9382">
        <v>0</v>
      </c>
      <c r="AC9382" t="s">
        <v>178</v>
      </c>
      <c r="AD9382">
        <f>+VLOOKUP(T9382,items!$A$2:$D$1255,4,0)</f>
        <v>0</v>
      </c>
      <c r="AE9382">
        <f>+VLOOKUP(T9382,Tabla1[],5,0)</f>
        <v>0</v>
      </c>
      <c r="AF9382">
        <f t="shared" si="146"/>
        <v>11</v>
      </c>
    </row>
    <row r="9383" spans="1:32" x14ac:dyDescent="0.25">
      <c r="A9383">
        <v>109684</v>
      </c>
      <c r="B9383" t="s">
        <v>1003</v>
      </c>
      <c r="C9383" t="s">
        <v>75</v>
      </c>
      <c r="D9383">
        <v>0</v>
      </c>
      <c r="F9383" t="s">
        <v>277</v>
      </c>
      <c r="G9383" t="s">
        <v>277</v>
      </c>
      <c r="H9383" t="s">
        <v>15601</v>
      </c>
      <c r="I9383" t="s">
        <v>37</v>
      </c>
      <c r="J9383" t="s">
        <v>37</v>
      </c>
      <c r="K9383" t="s">
        <v>37</v>
      </c>
      <c r="L9383" t="s">
        <v>37</v>
      </c>
      <c r="M9383" t="s">
        <v>278</v>
      </c>
      <c r="N9383" t="s">
        <v>278</v>
      </c>
      <c r="O9383" t="s">
        <v>12817</v>
      </c>
      <c r="P9383" t="s">
        <v>174</v>
      </c>
      <c r="Q9383" t="s">
        <v>174</v>
      </c>
      <c r="R9383" t="s">
        <v>177</v>
      </c>
      <c r="S9383" t="s">
        <v>108</v>
      </c>
      <c r="T9383" t="s">
        <v>2859</v>
      </c>
      <c r="U9383" t="s">
        <v>2860</v>
      </c>
      <c r="X9383">
        <v>2</v>
      </c>
      <c r="Y9383">
        <v>0</v>
      </c>
      <c r="Z9383">
        <v>0</v>
      </c>
      <c r="AA9383">
        <v>0</v>
      </c>
      <c r="AB9383">
        <v>0</v>
      </c>
      <c r="AC9383" t="s">
        <v>178</v>
      </c>
      <c r="AD9383">
        <f>+VLOOKUP(T9383,items!$A$2:$D$1255,4,0)</f>
        <v>0</v>
      </c>
      <c r="AE9383">
        <f>+VLOOKUP(T9383,Tabla1[],5,0)</f>
        <v>0</v>
      </c>
      <c r="AF9383">
        <f t="shared" si="146"/>
        <v>11</v>
      </c>
    </row>
    <row r="9384" spans="1:32" x14ac:dyDescent="0.25">
      <c r="A9384">
        <v>109684</v>
      </c>
      <c r="B9384" t="s">
        <v>1003</v>
      </c>
      <c r="C9384" t="s">
        <v>75</v>
      </c>
      <c r="D9384">
        <v>0</v>
      </c>
      <c r="F9384" t="s">
        <v>277</v>
      </c>
      <c r="G9384" t="s">
        <v>277</v>
      </c>
      <c r="H9384" t="s">
        <v>15601</v>
      </c>
      <c r="I9384" t="s">
        <v>37</v>
      </c>
      <c r="J9384" t="s">
        <v>37</v>
      </c>
      <c r="K9384" t="s">
        <v>37</v>
      </c>
      <c r="L9384" t="s">
        <v>37</v>
      </c>
      <c r="M9384" t="s">
        <v>278</v>
      </c>
      <c r="N9384" t="s">
        <v>278</v>
      </c>
      <c r="O9384" t="s">
        <v>12817</v>
      </c>
      <c r="P9384" t="s">
        <v>174</v>
      </c>
      <c r="Q9384" t="s">
        <v>174</v>
      </c>
      <c r="R9384" t="s">
        <v>177</v>
      </c>
      <c r="S9384" t="s">
        <v>108</v>
      </c>
      <c r="T9384" t="s">
        <v>5236</v>
      </c>
      <c r="U9384" t="s">
        <v>5237</v>
      </c>
      <c r="X9384">
        <v>2</v>
      </c>
      <c r="Y9384">
        <v>0</v>
      </c>
      <c r="Z9384">
        <v>0</v>
      </c>
      <c r="AA9384">
        <v>0</v>
      </c>
      <c r="AB9384">
        <v>0</v>
      </c>
      <c r="AC9384" t="s">
        <v>178</v>
      </c>
      <c r="AD9384">
        <f>+VLOOKUP(T9384,items!$A$2:$D$1255,4,0)</f>
        <v>0</v>
      </c>
      <c r="AE9384">
        <f>+VLOOKUP(T9384,Tabla1[],5,0)</f>
        <v>0</v>
      </c>
      <c r="AF9384">
        <f t="shared" si="146"/>
        <v>11</v>
      </c>
    </row>
    <row r="9385" spans="1:32" x14ac:dyDescent="0.25">
      <c r="A9385">
        <v>109684</v>
      </c>
      <c r="B9385" t="s">
        <v>1003</v>
      </c>
      <c r="C9385" t="s">
        <v>75</v>
      </c>
      <c r="D9385">
        <v>0</v>
      </c>
      <c r="F9385" t="s">
        <v>277</v>
      </c>
      <c r="G9385" t="s">
        <v>277</v>
      </c>
      <c r="H9385" t="s">
        <v>15601</v>
      </c>
      <c r="I9385" t="s">
        <v>37</v>
      </c>
      <c r="J9385" t="s">
        <v>37</v>
      </c>
      <c r="K9385" t="s">
        <v>37</v>
      </c>
      <c r="L9385" t="s">
        <v>37</v>
      </c>
      <c r="M9385" t="s">
        <v>278</v>
      </c>
      <c r="N9385" t="s">
        <v>278</v>
      </c>
      <c r="O9385" t="s">
        <v>12817</v>
      </c>
      <c r="P9385" t="s">
        <v>174</v>
      </c>
      <c r="Q9385" t="s">
        <v>174</v>
      </c>
      <c r="R9385" t="s">
        <v>177</v>
      </c>
      <c r="S9385" t="s">
        <v>108</v>
      </c>
      <c r="T9385" t="s">
        <v>15604</v>
      </c>
      <c r="U9385" t="s">
        <v>15605</v>
      </c>
      <c r="X9385">
        <v>5</v>
      </c>
      <c r="Y9385">
        <v>0</v>
      </c>
      <c r="Z9385">
        <v>0</v>
      </c>
      <c r="AA9385">
        <v>0</v>
      </c>
      <c r="AB9385">
        <v>0</v>
      </c>
      <c r="AC9385" t="s">
        <v>178</v>
      </c>
      <c r="AD9385" t="e">
        <f>+VLOOKUP(T9385,items!$A$2:$D$1255,4,0)</f>
        <v>#N/A</v>
      </c>
      <c r="AE9385" t="e">
        <f>+VLOOKUP(T9385,Tabla1[],5,0)</f>
        <v>#N/A</v>
      </c>
      <c r="AF9385">
        <f t="shared" si="146"/>
        <v>11</v>
      </c>
    </row>
    <row r="9386" spans="1:32" x14ac:dyDescent="0.25">
      <c r="A9386">
        <v>109684</v>
      </c>
      <c r="B9386" t="s">
        <v>1003</v>
      </c>
      <c r="C9386" t="s">
        <v>75</v>
      </c>
      <c r="D9386">
        <v>0</v>
      </c>
      <c r="F9386" t="s">
        <v>277</v>
      </c>
      <c r="G9386" t="s">
        <v>277</v>
      </c>
      <c r="H9386" t="s">
        <v>15601</v>
      </c>
      <c r="I9386" t="s">
        <v>37</v>
      </c>
      <c r="J9386" t="s">
        <v>37</v>
      </c>
      <c r="K9386" t="s">
        <v>37</v>
      </c>
      <c r="L9386" t="s">
        <v>37</v>
      </c>
      <c r="M9386" t="s">
        <v>278</v>
      </c>
      <c r="N9386" t="s">
        <v>278</v>
      </c>
      <c r="O9386" t="s">
        <v>12817</v>
      </c>
      <c r="P9386" t="s">
        <v>174</v>
      </c>
      <c r="Q9386" t="s">
        <v>174</v>
      </c>
      <c r="R9386" t="s">
        <v>177</v>
      </c>
      <c r="S9386" t="s">
        <v>108</v>
      </c>
      <c r="T9386" t="s">
        <v>12705</v>
      </c>
      <c r="U9386" t="s">
        <v>12706</v>
      </c>
      <c r="X9386">
        <v>5</v>
      </c>
      <c r="Y9386">
        <v>0</v>
      </c>
      <c r="Z9386">
        <v>0</v>
      </c>
      <c r="AA9386">
        <v>0</v>
      </c>
      <c r="AB9386">
        <v>0</v>
      </c>
      <c r="AC9386" t="s">
        <v>178</v>
      </c>
      <c r="AD9386">
        <f>+VLOOKUP(T9386,items!$A$2:$D$1255,4,0)</f>
        <v>0</v>
      </c>
      <c r="AE9386">
        <f>+VLOOKUP(T9386,Tabla1[],5,0)</f>
        <v>0</v>
      </c>
      <c r="AF9386">
        <f t="shared" si="146"/>
        <v>11</v>
      </c>
    </row>
    <row r="9387" spans="1:32" x14ac:dyDescent="0.25">
      <c r="A9387">
        <v>109684</v>
      </c>
      <c r="B9387" t="s">
        <v>1003</v>
      </c>
      <c r="C9387" t="s">
        <v>75</v>
      </c>
      <c r="D9387">
        <v>0</v>
      </c>
      <c r="F9387" t="s">
        <v>277</v>
      </c>
      <c r="G9387" t="s">
        <v>277</v>
      </c>
      <c r="H9387" t="s">
        <v>15601</v>
      </c>
      <c r="I9387" t="s">
        <v>37</v>
      </c>
      <c r="J9387" t="s">
        <v>37</v>
      </c>
      <c r="K9387" t="s">
        <v>37</v>
      </c>
      <c r="L9387" t="s">
        <v>37</v>
      </c>
      <c r="M9387" t="s">
        <v>278</v>
      </c>
      <c r="N9387" t="s">
        <v>278</v>
      </c>
      <c r="O9387" t="s">
        <v>12817</v>
      </c>
      <c r="P9387" t="s">
        <v>174</v>
      </c>
      <c r="Q9387" t="s">
        <v>174</v>
      </c>
      <c r="R9387" t="s">
        <v>177</v>
      </c>
      <c r="S9387" t="s">
        <v>108</v>
      </c>
      <c r="T9387" t="s">
        <v>11344</v>
      </c>
      <c r="U9387" t="s">
        <v>11345</v>
      </c>
      <c r="X9387">
        <v>2</v>
      </c>
      <c r="Y9387">
        <v>0</v>
      </c>
      <c r="Z9387">
        <v>0</v>
      </c>
      <c r="AA9387">
        <v>0</v>
      </c>
      <c r="AB9387">
        <v>0</v>
      </c>
      <c r="AC9387" t="s">
        <v>178</v>
      </c>
      <c r="AD9387">
        <f>+VLOOKUP(T9387,items!$A$2:$D$1255,4,0)</f>
        <v>0</v>
      </c>
      <c r="AE9387">
        <f>+VLOOKUP(T9387,Tabla1[],5,0)</f>
        <v>0</v>
      </c>
      <c r="AF9387">
        <f t="shared" si="146"/>
        <v>11</v>
      </c>
    </row>
    <row r="9388" spans="1:32" x14ac:dyDescent="0.25">
      <c r="A9388">
        <v>109684</v>
      </c>
      <c r="B9388" t="s">
        <v>1003</v>
      </c>
      <c r="C9388" t="s">
        <v>75</v>
      </c>
      <c r="D9388">
        <v>0</v>
      </c>
      <c r="F9388" t="s">
        <v>277</v>
      </c>
      <c r="G9388" t="s">
        <v>277</v>
      </c>
      <c r="H9388" t="s">
        <v>15601</v>
      </c>
      <c r="I9388" t="s">
        <v>37</v>
      </c>
      <c r="J9388" t="s">
        <v>37</v>
      </c>
      <c r="K9388" t="s">
        <v>37</v>
      </c>
      <c r="L9388" t="s">
        <v>37</v>
      </c>
      <c r="M9388" t="s">
        <v>278</v>
      </c>
      <c r="N9388" t="s">
        <v>278</v>
      </c>
      <c r="O9388" t="s">
        <v>12817</v>
      </c>
      <c r="P9388" t="s">
        <v>174</v>
      </c>
      <c r="Q9388" t="s">
        <v>174</v>
      </c>
      <c r="R9388" t="s">
        <v>177</v>
      </c>
      <c r="S9388" t="s">
        <v>108</v>
      </c>
      <c r="T9388" t="s">
        <v>15606</v>
      </c>
      <c r="U9388" t="s">
        <v>15607</v>
      </c>
      <c r="X9388">
        <v>2</v>
      </c>
      <c r="Y9388">
        <v>0</v>
      </c>
      <c r="Z9388">
        <v>0</v>
      </c>
      <c r="AA9388">
        <v>0</v>
      </c>
      <c r="AB9388">
        <v>0</v>
      </c>
      <c r="AC9388" t="s">
        <v>178</v>
      </c>
      <c r="AD9388" t="e">
        <f>+VLOOKUP(T9388,items!$A$2:$D$1255,4,0)</f>
        <v>#N/A</v>
      </c>
      <c r="AE9388" t="e">
        <f>+VLOOKUP(T9388,Tabla1[],5,0)</f>
        <v>#N/A</v>
      </c>
      <c r="AF9388">
        <f t="shared" si="146"/>
        <v>11</v>
      </c>
    </row>
    <row r="9389" spans="1:32" x14ac:dyDescent="0.25">
      <c r="A9389">
        <v>109691</v>
      </c>
      <c r="B9389" t="s">
        <v>15608</v>
      </c>
      <c r="C9389" t="s">
        <v>1065</v>
      </c>
      <c r="D9389">
        <v>0</v>
      </c>
      <c r="F9389" t="s">
        <v>277</v>
      </c>
      <c r="G9389" t="s">
        <v>277</v>
      </c>
      <c r="H9389" t="s">
        <v>15609</v>
      </c>
      <c r="I9389" t="s">
        <v>37</v>
      </c>
      <c r="J9389" t="s">
        <v>37</v>
      </c>
      <c r="K9389" t="s">
        <v>37</v>
      </c>
      <c r="L9389" t="s">
        <v>37</v>
      </c>
      <c r="M9389" t="s">
        <v>13985</v>
      </c>
      <c r="N9389" t="s">
        <v>13985</v>
      </c>
      <c r="O9389" t="s">
        <v>1155</v>
      </c>
      <c r="P9389" t="s">
        <v>13519</v>
      </c>
      <c r="Q9389" t="s">
        <v>13519</v>
      </c>
      <c r="R9389" t="s">
        <v>177</v>
      </c>
      <c r="S9389" t="s">
        <v>164</v>
      </c>
      <c r="T9389" t="s">
        <v>3629</v>
      </c>
      <c r="U9389" t="s">
        <v>3630</v>
      </c>
      <c r="X9389">
        <v>5</v>
      </c>
      <c r="Y9389">
        <v>0</v>
      </c>
      <c r="Z9389">
        <v>0</v>
      </c>
      <c r="AA9389">
        <v>0</v>
      </c>
      <c r="AB9389">
        <v>325000</v>
      </c>
      <c r="AC9389" t="s">
        <v>178</v>
      </c>
      <c r="AD9389">
        <f>+VLOOKUP(T9389,items!$A$2:$D$1255,4,0)</f>
        <v>0</v>
      </c>
      <c r="AE9389">
        <f>+VLOOKUP(T9389,Tabla1[],5,0)</f>
        <v>0</v>
      </c>
      <c r="AF9389">
        <f t="shared" si="146"/>
        <v>11</v>
      </c>
    </row>
    <row r="9390" spans="1:32" x14ac:dyDescent="0.25">
      <c r="A9390">
        <v>109697</v>
      </c>
      <c r="B9390" t="s">
        <v>1604</v>
      </c>
      <c r="C9390" t="s">
        <v>75</v>
      </c>
      <c r="D9390">
        <v>0</v>
      </c>
      <c r="F9390" t="s">
        <v>277</v>
      </c>
      <c r="G9390" t="s">
        <v>277</v>
      </c>
      <c r="H9390" t="s">
        <v>15610</v>
      </c>
      <c r="I9390" t="s">
        <v>37</v>
      </c>
      <c r="J9390" t="s">
        <v>15611</v>
      </c>
      <c r="K9390" t="s">
        <v>15612</v>
      </c>
      <c r="L9390" t="s">
        <v>37</v>
      </c>
      <c r="M9390" t="s">
        <v>278</v>
      </c>
      <c r="N9390" t="s">
        <v>278</v>
      </c>
      <c r="O9390" t="s">
        <v>11432</v>
      </c>
      <c r="P9390" t="s">
        <v>10705</v>
      </c>
      <c r="Q9390" t="s">
        <v>10705</v>
      </c>
      <c r="R9390" t="s">
        <v>43</v>
      </c>
      <c r="S9390" t="s">
        <v>164</v>
      </c>
      <c r="T9390" t="s">
        <v>1506</v>
      </c>
      <c r="U9390" t="s">
        <v>702</v>
      </c>
      <c r="X9390">
        <v>12</v>
      </c>
      <c r="Y9390">
        <v>0</v>
      </c>
      <c r="Z9390">
        <v>0</v>
      </c>
      <c r="AA9390">
        <v>0</v>
      </c>
      <c r="AB9390">
        <v>631200</v>
      </c>
      <c r="AC9390" t="s">
        <v>47</v>
      </c>
      <c r="AD9390">
        <f>+VLOOKUP(T9390,items!$A$2:$D$1255,4,0)</f>
        <v>0</v>
      </c>
      <c r="AE9390">
        <f>+VLOOKUP(T9390,Tabla1[],5,0)</f>
        <v>0</v>
      </c>
      <c r="AF9390">
        <f t="shared" si="146"/>
        <v>11</v>
      </c>
    </row>
    <row r="9391" spans="1:32" x14ac:dyDescent="0.25">
      <c r="A9391">
        <v>109732</v>
      </c>
      <c r="B9391" t="s">
        <v>1003</v>
      </c>
      <c r="C9391" t="s">
        <v>33</v>
      </c>
      <c r="D9391">
        <v>0</v>
      </c>
      <c r="F9391" t="s">
        <v>13985</v>
      </c>
      <c r="G9391" t="s">
        <v>13985</v>
      </c>
      <c r="H9391" t="s">
        <v>15613</v>
      </c>
      <c r="I9391" t="s">
        <v>37</v>
      </c>
      <c r="J9391" t="s">
        <v>15614</v>
      </c>
      <c r="K9391" t="s">
        <v>15615</v>
      </c>
      <c r="L9391" t="s">
        <v>15616</v>
      </c>
      <c r="M9391" t="s">
        <v>11432</v>
      </c>
      <c r="N9391" t="s">
        <v>11432</v>
      </c>
      <c r="O9391" t="s">
        <v>1155</v>
      </c>
      <c r="P9391" t="s">
        <v>12817</v>
      </c>
      <c r="Q9391" t="s">
        <v>10706</v>
      </c>
      <c r="R9391" t="s">
        <v>63</v>
      </c>
      <c r="S9391" t="s">
        <v>108</v>
      </c>
      <c r="T9391" t="s">
        <v>15617</v>
      </c>
      <c r="U9391" t="s">
        <v>15618</v>
      </c>
      <c r="X9391">
        <v>1</v>
      </c>
      <c r="Y9391">
        <v>0</v>
      </c>
      <c r="Z9391">
        <v>0</v>
      </c>
      <c r="AA9391">
        <v>0</v>
      </c>
      <c r="AB9391">
        <v>0</v>
      </c>
      <c r="AC9391" t="s">
        <v>47</v>
      </c>
      <c r="AD9391" t="e">
        <f>+VLOOKUP(T9391,items!$A$2:$D$1255,4,0)</f>
        <v>#N/A</v>
      </c>
      <c r="AE9391" t="e">
        <f>+VLOOKUP(T9391,Tabla1[],5,0)</f>
        <v>#N/A</v>
      </c>
      <c r="AF9391">
        <f t="shared" si="146"/>
        <v>11</v>
      </c>
    </row>
    <row r="9392" spans="1:32" x14ac:dyDescent="0.25">
      <c r="A9392">
        <v>109745</v>
      </c>
      <c r="B9392" t="s">
        <v>9014</v>
      </c>
      <c r="C9392" t="s">
        <v>75</v>
      </c>
      <c r="D9392">
        <v>0</v>
      </c>
      <c r="F9392" t="s">
        <v>13985</v>
      </c>
      <c r="G9392" t="s">
        <v>11432</v>
      </c>
      <c r="H9392" t="s">
        <v>15619</v>
      </c>
      <c r="I9392" t="s">
        <v>37</v>
      </c>
      <c r="J9392" t="s">
        <v>37</v>
      </c>
      <c r="K9392" t="s">
        <v>37</v>
      </c>
      <c r="L9392" t="s">
        <v>37</v>
      </c>
      <c r="M9392" t="s">
        <v>1155</v>
      </c>
      <c r="N9392" t="s">
        <v>1155</v>
      </c>
      <c r="O9392" t="s">
        <v>10707</v>
      </c>
      <c r="P9392" t="s">
        <v>11464</v>
      </c>
      <c r="Q9392" t="s">
        <v>11464</v>
      </c>
      <c r="R9392" t="s">
        <v>177</v>
      </c>
      <c r="S9392" t="s">
        <v>108</v>
      </c>
      <c r="T9392" t="s">
        <v>1020</v>
      </c>
      <c r="U9392" t="s">
        <v>1021</v>
      </c>
      <c r="X9392">
        <v>1</v>
      </c>
      <c r="Y9392">
        <v>0</v>
      </c>
      <c r="Z9392">
        <v>0</v>
      </c>
      <c r="AA9392">
        <v>0</v>
      </c>
      <c r="AB9392">
        <v>150000</v>
      </c>
      <c r="AC9392" t="s">
        <v>178</v>
      </c>
      <c r="AD9392">
        <f>+VLOOKUP(T9392,items!$A$2:$D$1255,4,0)</f>
        <v>0</v>
      </c>
      <c r="AE9392">
        <f>+VLOOKUP(T9392,Tabla1[],5,0)</f>
        <v>0</v>
      </c>
      <c r="AF9392">
        <f t="shared" si="146"/>
        <v>11</v>
      </c>
    </row>
    <row r="9393" spans="1:32" x14ac:dyDescent="0.25">
      <c r="A9393">
        <v>109768</v>
      </c>
      <c r="B9393" t="s">
        <v>3049</v>
      </c>
      <c r="C9393" t="s">
        <v>75</v>
      </c>
      <c r="D9393">
        <v>0</v>
      </c>
      <c r="F9393" t="s">
        <v>11432</v>
      </c>
      <c r="G9393" t="s">
        <v>11432</v>
      </c>
      <c r="H9393" t="s">
        <v>37</v>
      </c>
      <c r="I9393" t="s">
        <v>37</v>
      </c>
      <c r="J9393" t="s">
        <v>37</v>
      </c>
      <c r="K9393" t="s">
        <v>37</v>
      </c>
      <c r="L9393" t="s">
        <v>37</v>
      </c>
      <c r="M9393" t="s">
        <v>1155</v>
      </c>
      <c r="N9393" t="s">
        <v>1155</v>
      </c>
      <c r="O9393" t="s">
        <v>12817</v>
      </c>
      <c r="P9393" t="s">
        <v>174</v>
      </c>
      <c r="Q9393" t="s">
        <v>174</v>
      </c>
      <c r="R9393" t="s">
        <v>12873</v>
      </c>
      <c r="S9393" t="s">
        <v>164</v>
      </c>
      <c r="T9393" t="s">
        <v>1608</v>
      </c>
      <c r="U9393" t="s">
        <v>1609</v>
      </c>
      <c r="X9393">
        <v>8.1999999999999993</v>
      </c>
      <c r="Y9393">
        <v>0</v>
      </c>
      <c r="Z9393">
        <v>0</v>
      </c>
      <c r="AA9393">
        <v>0</v>
      </c>
      <c r="AB9393">
        <v>431320</v>
      </c>
      <c r="AC9393" t="s">
        <v>285</v>
      </c>
      <c r="AD9393">
        <f>+VLOOKUP(T9393,items!$A$2:$D$1255,4,0)</f>
        <v>0</v>
      </c>
      <c r="AE9393">
        <f>+VLOOKUP(T9393,Tabla1[],5,0)</f>
        <v>0</v>
      </c>
      <c r="AF9393">
        <f t="shared" si="146"/>
        <v>11</v>
      </c>
    </row>
    <row r="9394" spans="1:32" x14ac:dyDescent="0.25">
      <c r="A9394">
        <v>109768</v>
      </c>
      <c r="B9394" t="s">
        <v>3049</v>
      </c>
      <c r="C9394" t="s">
        <v>75</v>
      </c>
      <c r="D9394">
        <v>0</v>
      </c>
      <c r="F9394" t="s">
        <v>11432</v>
      </c>
      <c r="G9394" t="s">
        <v>11432</v>
      </c>
      <c r="H9394" t="s">
        <v>37</v>
      </c>
      <c r="I9394" t="s">
        <v>37</v>
      </c>
      <c r="J9394" t="s">
        <v>37</v>
      </c>
      <c r="K9394" t="s">
        <v>37</v>
      </c>
      <c r="L9394" t="s">
        <v>37</v>
      </c>
      <c r="M9394" t="s">
        <v>1155</v>
      </c>
      <c r="N9394" t="s">
        <v>1155</v>
      </c>
      <c r="O9394" t="s">
        <v>12817</v>
      </c>
      <c r="P9394" t="s">
        <v>174</v>
      </c>
      <c r="Q9394" t="s">
        <v>174</v>
      </c>
      <c r="R9394" t="s">
        <v>12873</v>
      </c>
      <c r="S9394" t="s">
        <v>164</v>
      </c>
      <c r="T9394" t="s">
        <v>1694</v>
      </c>
      <c r="U9394" t="s">
        <v>1168</v>
      </c>
      <c r="X9394">
        <v>9.3000000000000007</v>
      </c>
      <c r="Y9394">
        <v>0</v>
      </c>
      <c r="Z9394">
        <v>0</v>
      </c>
      <c r="AA9394">
        <v>0</v>
      </c>
      <c r="AB9394">
        <v>489180</v>
      </c>
      <c r="AC9394" t="s">
        <v>285</v>
      </c>
      <c r="AD9394">
        <f>+VLOOKUP(T9394,items!$A$2:$D$1255,4,0)</f>
        <v>0</v>
      </c>
      <c r="AE9394">
        <f>+VLOOKUP(T9394,Tabla1[],5,0)</f>
        <v>0</v>
      </c>
      <c r="AF9394">
        <f t="shared" ref="AF9394:AF9396" si="147">+MONTH(O9394)</f>
        <v>11</v>
      </c>
    </row>
    <row r="9395" spans="1:32" x14ac:dyDescent="0.25">
      <c r="A9395">
        <v>109789</v>
      </c>
      <c r="B9395" t="s">
        <v>3554</v>
      </c>
      <c r="C9395" t="s">
        <v>33</v>
      </c>
      <c r="D9395">
        <v>0</v>
      </c>
      <c r="F9395" t="s">
        <v>11432</v>
      </c>
      <c r="G9395" t="s">
        <v>11432</v>
      </c>
      <c r="H9395" t="s">
        <v>37</v>
      </c>
      <c r="I9395" t="s">
        <v>37</v>
      </c>
      <c r="J9395" t="s">
        <v>37</v>
      </c>
      <c r="K9395" t="s">
        <v>37</v>
      </c>
      <c r="L9395" t="s">
        <v>37</v>
      </c>
      <c r="M9395" t="s">
        <v>1155</v>
      </c>
      <c r="N9395" t="s">
        <v>1155</v>
      </c>
      <c r="O9395" t="s">
        <v>12817</v>
      </c>
      <c r="P9395" t="s">
        <v>174</v>
      </c>
      <c r="Q9395" t="s">
        <v>12872</v>
      </c>
      <c r="R9395" t="s">
        <v>12873</v>
      </c>
      <c r="S9395" t="s">
        <v>164</v>
      </c>
      <c r="T9395" t="s">
        <v>1398</v>
      </c>
      <c r="U9395" t="s">
        <v>529</v>
      </c>
      <c r="X9395">
        <v>32</v>
      </c>
      <c r="Y9395">
        <v>0</v>
      </c>
      <c r="Z9395">
        <v>0</v>
      </c>
      <c r="AA9395">
        <v>0</v>
      </c>
      <c r="AB9395">
        <v>1683200</v>
      </c>
      <c r="AC9395" t="s">
        <v>285</v>
      </c>
      <c r="AD9395">
        <f>+VLOOKUP(T9395,items!$A$2:$D$1255,4,0)</f>
        <v>0</v>
      </c>
      <c r="AE9395">
        <f>+VLOOKUP(T9395,Tabla1[],5,0)</f>
        <v>0</v>
      </c>
      <c r="AF9395">
        <f t="shared" si="147"/>
        <v>11</v>
      </c>
    </row>
    <row r="9396" spans="1:32" x14ac:dyDescent="0.25">
      <c r="A9396">
        <v>109799</v>
      </c>
      <c r="B9396" t="s">
        <v>15608</v>
      </c>
      <c r="C9396" t="s">
        <v>1065</v>
      </c>
      <c r="D9396">
        <v>0</v>
      </c>
      <c r="F9396" t="s">
        <v>11432</v>
      </c>
      <c r="G9396" t="s">
        <v>11432</v>
      </c>
      <c r="H9396" t="s">
        <v>37</v>
      </c>
      <c r="I9396" t="s">
        <v>37</v>
      </c>
      <c r="J9396" t="s">
        <v>37</v>
      </c>
      <c r="K9396" t="s">
        <v>37</v>
      </c>
      <c r="L9396" t="s">
        <v>37</v>
      </c>
      <c r="M9396" t="s">
        <v>1155</v>
      </c>
      <c r="N9396" t="s">
        <v>1155</v>
      </c>
      <c r="O9396" t="s">
        <v>12817</v>
      </c>
      <c r="P9396" t="s">
        <v>174</v>
      </c>
      <c r="Q9396" t="s">
        <v>174</v>
      </c>
      <c r="R9396" t="s">
        <v>15620</v>
      </c>
      <c r="S9396" t="s">
        <v>164</v>
      </c>
      <c r="T9396" t="s">
        <v>8920</v>
      </c>
      <c r="U9396" t="s">
        <v>8921</v>
      </c>
      <c r="X9396">
        <v>3</v>
      </c>
      <c r="Y9396">
        <v>0</v>
      </c>
      <c r="Z9396">
        <v>0</v>
      </c>
      <c r="AA9396">
        <v>0</v>
      </c>
      <c r="AB9396">
        <v>138654</v>
      </c>
      <c r="AC9396" t="s">
        <v>47</v>
      </c>
      <c r="AD9396">
        <f>+VLOOKUP(T9396,items!$A$2:$D$1255,4,0)</f>
        <v>0</v>
      </c>
      <c r="AE9396">
        <f>+VLOOKUP(T9396,Tabla1[],5,0)</f>
        <v>0</v>
      </c>
      <c r="AF9396">
        <f t="shared" si="147"/>
        <v>11</v>
      </c>
    </row>
  </sheetData>
  <autoFilter ref="A1:AH9396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A12A2-0358-4E8F-935E-10FAE673B639}">
  <dimension ref="A1:AF4"/>
  <sheetViews>
    <sheetView topLeftCell="O1" workbookViewId="0">
      <selection activeCell="X4" sqref="X4"/>
    </sheetView>
  </sheetViews>
  <sheetFormatPr baseColWidth="10" defaultRowHeight="15" x14ac:dyDescent="0.25"/>
  <cols>
    <col min="2" max="2" width="22.28515625" bestFit="1" customWidth="1"/>
    <col min="3" max="3" width="15.7109375" customWidth="1"/>
    <col min="4" max="4" width="14.140625" customWidth="1"/>
    <col min="5" max="5" width="17.5703125" customWidth="1"/>
    <col min="6" max="6" width="13.7109375" customWidth="1"/>
    <col min="8" max="8" width="13.42578125" customWidth="1"/>
    <col min="10" max="10" width="14.7109375" customWidth="1"/>
    <col min="11" max="11" width="14.140625" customWidth="1"/>
    <col min="12" max="12" width="14.42578125" customWidth="1"/>
    <col min="13" max="13" width="14.5703125" customWidth="1"/>
    <col min="14" max="14" width="12" customWidth="1"/>
    <col min="15" max="15" width="15.85546875" customWidth="1"/>
    <col min="16" max="16" width="15.28515625" customWidth="1"/>
    <col min="17" max="17" width="15.5703125" customWidth="1"/>
    <col min="20" max="20" width="13.85546875" customWidth="1"/>
    <col min="23" max="23" width="17.5703125" customWidth="1"/>
    <col min="27" max="27" width="12.85546875" customWidth="1"/>
    <col min="28" max="28" width="12.7109375" customWidth="1"/>
    <col min="29" max="29" width="13.42578125" customWidth="1"/>
    <col min="32" max="32" width="14.140625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107243</v>
      </c>
      <c r="B2" t="s">
        <v>3603</v>
      </c>
      <c r="C2" t="s">
        <v>33</v>
      </c>
      <c r="D2">
        <v>0</v>
      </c>
      <c r="F2" t="s">
        <v>11844</v>
      </c>
      <c r="G2" t="s">
        <v>12073</v>
      </c>
      <c r="H2" t="s">
        <v>14256</v>
      </c>
      <c r="I2" t="s">
        <v>14257</v>
      </c>
      <c r="J2" t="s">
        <v>37</v>
      </c>
      <c r="K2" t="s">
        <v>37</v>
      </c>
      <c r="L2" t="s">
        <v>37</v>
      </c>
      <c r="M2" t="s">
        <v>9541</v>
      </c>
      <c r="N2" t="s">
        <v>371</v>
      </c>
      <c r="O2" t="s">
        <v>10705</v>
      </c>
      <c r="P2" t="s">
        <v>10705</v>
      </c>
      <c r="Q2" t="s">
        <v>10705</v>
      </c>
      <c r="R2" t="s">
        <v>11774</v>
      </c>
      <c r="S2" t="s">
        <v>272</v>
      </c>
      <c r="T2" t="s">
        <v>1519</v>
      </c>
      <c r="U2" t="s">
        <v>1520</v>
      </c>
      <c r="V2" t="s">
        <v>953</v>
      </c>
      <c r="W2" t="s">
        <v>465</v>
      </c>
      <c r="X2">
        <v>2</v>
      </c>
      <c r="Y2">
        <v>6177</v>
      </c>
      <c r="Z2">
        <v>0</v>
      </c>
      <c r="AA2">
        <v>3553</v>
      </c>
      <c r="AB2">
        <v>6743.02</v>
      </c>
      <c r="AC2" t="s">
        <v>3553</v>
      </c>
      <c r="AD2" t="s">
        <v>15647</v>
      </c>
      <c r="AE2" t="s">
        <v>15654</v>
      </c>
      <c r="AF2">
        <v>11</v>
      </c>
    </row>
    <row r="3" spans="1:32" x14ac:dyDescent="0.25">
      <c r="A3">
        <v>107242</v>
      </c>
      <c r="B3" t="s">
        <v>3603</v>
      </c>
      <c r="C3" t="s">
        <v>33</v>
      </c>
      <c r="D3">
        <v>0</v>
      </c>
      <c r="F3" t="s">
        <v>11844</v>
      </c>
      <c r="G3" t="s">
        <v>12073</v>
      </c>
      <c r="H3" t="s">
        <v>14254</v>
      </c>
      <c r="I3" t="s">
        <v>14255</v>
      </c>
      <c r="J3" t="s">
        <v>37</v>
      </c>
      <c r="K3" t="s">
        <v>37</v>
      </c>
      <c r="L3" t="s">
        <v>37</v>
      </c>
      <c r="M3" t="s">
        <v>9541</v>
      </c>
      <c r="N3" t="s">
        <v>371</v>
      </c>
      <c r="O3" t="s">
        <v>10705</v>
      </c>
      <c r="P3" t="s">
        <v>10705</v>
      </c>
      <c r="Q3" t="s">
        <v>10705</v>
      </c>
      <c r="R3" t="s">
        <v>11774</v>
      </c>
      <c r="S3" t="s">
        <v>272</v>
      </c>
      <c r="T3" t="s">
        <v>1519</v>
      </c>
      <c r="U3" t="s">
        <v>1520</v>
      </c>
      <c r="V3" t="s">
        <v>953</v>
      </c>
      <c r="W3" t="s">
        <v>465</v>
      </c>
      <c r="X3">
        <v>2</v>
      </c>
      <c r="Y3">
        <v>6367</v>
      </c>
      <c r="Z3">
        <v>0</v>
      </c>
      <c r="AA3">
        <v>4768</v>
      </c>
      <c r="AB3">
        <v>7589.84</v>
      </c>
      <c r="AC3" t="s">
        <v>3553</v>
      </c>
      <c r="AD3" t="s">
        <v>15647</v>
      </c>
      <c r="AE3" t="s">
        <v>15654</v>
      </c>
      <c r="AF3">
        <v>11</v>
      </c>
    </row>
    <row r="4" spans="1:32" x14ac:dyDescent="0.25">
      <c r="A4">
        <v>107070</v>
      </c>
      <c r="B4" t="s">
        <v>14165</v>
      </c>
      <c r="C4" t="s">
        <v>75</v>
      </c>
      <c r="D4">
        <v>0</v>
      </c>
      <c r="F4" t="s">
        <v>242</v>
      </c>
      <c r="G4" t="s">
        <v>8608</v>
      </c>
      <c r="H4" t="s">
        <v>14166</v>
      </c>
      <c r="I4" t="s">
        <v>14167</v>
      </c>
      <c r="J4" t="s">
        <v>37</v>
      </c>
      <c r="K4" t="s">
        <v>37</v>
      </c>
      <c r="L4" t="s">
        <v>37</v>
      </c>
      <c r="M4" t="s">
        <v>9779</v>
      </c>
      <c r="N4" t="s">
        <v>11432</v>
      </c>
      <c r="O4" t="s">
        <v>174</v>
      </c>
      <c r="P4" t="s">
        <v>11463</v>
      </c>
      <c r="Q4" t="s">
        <v>376</v>
      </c>
      <c r="R4" t="s">
        <v>11774</v>
      </c>
      <c r="S4" t="s">
        <v>64</v>
      </c>
      <c r="T4" t="s">
        <v>1519</v>
      </c>
      <c r="U4" t="s">
        <v>1520</v>
      </c>
      <c r="V4" t="s">
        <v>244</v>
      </c>
      <c r="W4" t="s">
        <v>114</v>
      </c>
      <c r="X4">
        <v>5</v>
      </c>
      <c r="Y4">
        <v>4500</v>
      </c>
      <c r="Z4">
        <v>0</v>
      </c>
      <c r="AA4">
        <v>5500</v>
      </c>
      <c r="AB4">
        <v>38876835</v>
      </c>
      <c r="AC4" t="s">
        <v>3553</v>
      </c>
      <c r="AD4" t="s">
        <v>15647</v>
      </c>
      <c r="AE4" t="s">
        <v>15654</v>
      </c>
      <c r="AF4">
        <v>11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7:Y128"/>
  <sheetViews>
    <sheetView tabSelected="1" topLeftCell="A10" workbookViewId="0">
      <selection activeCell="E31" sqref="E31"/>
    </sheetView>
  </sheetViews>
  <sheetFormatPr baseColWidth="10" defaultRowHeight="15" x14ac:dyDescent="0.25"/>
  <cols>
    <col min="1" max="1" width="31.140625" bestFit="1" customWidth="1"/>
    <col min="2" max="3" width="15.85546875" bestFit="1" customWidth="1"/>
    <col min="4" max="4" width="20.5703125" bestFit="1" customWidth="1"/>
    <col min="5" max="5" width="15.85546875" bestFit="1" customWidth="1"/>
    <col min="6" max="6" width="12.5703125" bestFit="1" customWidth="1"/>
    <col min="7" max="7" width="15.85546875" bestFit="1" customWidth="1"/>
    <col min="8" max="8" width="23.28515625" bestFit="1" customWidth="1"/>
    <col min="9" max="9" width="5.42578125" bestFit="1" customWidth="1"/>
    <col min="10" max="10" width="19" bestFit="1" customWidth="1"/>
    <col min="11" max="11" width="31.140625" bestFit="1" customWidth="1"/>
    <col min="12" max="12" width="5.42578125" bestFit="1" customWidth="1"/>
    <col min="13" max="15" width="19" bestFit="1" customWidth="1"/>
    <col min="16" max="16" width="16.85546875" bestFit="1" customWidth="1"/>
    <col min="17" max="17" width="42.28515625" bestFit="1" customWidth="1"/>
    <col min="18" max="18" width="31.140625" bestFit="1" customWidth="1"/>
    <col min="19" max="22" width="16.42578125" bestFit="1" customWidth="1"/>
    <col min="23" max="23" width="15.140625" bestFit="1" customWidth="1"/>
    <col min="24" max="24" width="16.5703125" bestFit="1" customWidth="1"/>
    <col min="25" max="25" width="16.85546875" bestFit="1" customWidth="1"/>
  </cols>
  <sheetData>
    <row r="7" spans="1:11" x14ac:dyDescent="0.25">
      <c r="K7" t="s">
        <v>15683</v>
      </c>
    </row>
    <row r="16" spans="1:11" x14ac:dyDescent="0.25">
      <c r="A16" s="2" t="s">
        <v>15621</v>
      </c>
      <c r="K16" s="2" t="s">
        <v>15621</v>
      </c>
    </row>
    <row r="17" spans="1:12" x14ac:dyDescent="0.25">
      <c r="A17" s="2" t="s">
        <v>1</v>
      </c>
      <c r="B17" s="2" t="s">
        <v>0</v>
      </c>
      <c r="C17" s="2" t="s">
        <v>20</v>
      </c>
      <c r="D17" s="2" t="s">
        <v>17</v>
      </c>
      <c r="E17" s="2" t="s">
        <v>24</v>
      </c>
      <c r="F17" s="2" t="s">
        <v>26</v>
      </c>
      <c r="G17" s="2" t="s">
        <v>25</v>
      </c>
      <c r="H17" s="2" t="s">
        <v>22</v>
      </c>
      <c r="I17" t="s">
        <v>15622</v>
      </c>
      <c r="K17" s="2" t="s">
        <v>20</v>
      </c>
      <c r="L17" t="s">
        <v>15622</v>
      </c>
    </row>
    <row r="18" spans="1:12" x14ac:dyDescent="0.25">
      <c r="A18" t="s">
        <v>13983</v>
      </c>
      <c r="B18">
        <v>106801</v>
      </c>
      <c r="C18" t="s">
        <v>467</v>
      </c>
      <c r="D18" t="s">
        <v>8481</v>
      </c>
      <c r="E18">
        <v>6000</v>
      </c>
      <c r="F18">
        <v>4000</v>
      </c>
      <c r="G18">
        <v>0</v>
      </c>
      <c r="H18" t="s">
        <v>114</v>
      </c>
      <c r="I18" s="18">
        <v>3</v>
      </c>
      <c r="K18" t="s">
        <v>15080</v>
      </c>
      <c r="L18" s="18">
        <v>2</v>
      </c>
    </row>
    <row r="19" spans="1:12" x14ac:dyDescent="0.25">
      <c r="A19" t="s">
        <v>15346</v>
      </c>
      <c r="B19">
        <v>109111</v>
      </c>
      <c r="C19" t="s">
        <v>467</v>
      </c>
      <c r="D19" t="s">
        <v>282</v>
      </c>
      <c r="E19">
        <v>3176</v>
      </c>
      <c r="F19">
        <v>2000</v>
      </c>
      <c r="G19">
        <v>0</v>
      </c>
      <c r="H19" t="s">
        <v>93</v>
      </c>
      <c r="I19" s="18">
        <v>2</v>
      </c>
      <c r="K19" t="s">
        <v>467</v>
      </c>
      <c r="L19" s="18">
        <v>11</v>
      </c>
    </row>
    <row r="20" spans="1:12" x14ac:dyDescent="0.25">
      <c r="A20" t="s">
        <v>15305</v>
      </c>
      <c r="B20">
        <v>109022</v>
      </c>
      <c r="C20" t="s">
        <v>467</v>
      </c>
      <c r="D20" t="s">
        <v>282</v>
      </c>
      <c r="E20">
        <v>3080</v>
      </c>
      <c r="F20">
        <v>2000</v>
      </c>
      <c r="G20">
        <v>0</v>
      </c>
      <c r="H20" t="s">
        <v>93</v>
      </c>
      <c r="I20" s="18">
        <v>2</v>
      </c>
      <c r="K20" t="s">
        <v>2104</v>
      </c>
      <c r="L20" s="18">
        <v>1</v>
      </c>
    </row>
    <row r="21" spans="1:12" x14ac:dyDescent="0.25">
      <c r="A21" t="s">
        <v>15078</v>
      </c>
      <c r="B21">
        <v>108506</v>
      </c>
      <c r="C21" t="s">
        <v>15080</v>
      </c>
      <c r="D21" t="s">
        <v>282</v>
      </c>
      <c r="E21">
        <v>0</v>
      </c>
      <c r="F21">
        <v>0</v>
      </c>
      <c r="G21">
        <v>0</v>
      </c>
      <c r="H21" t="s">
        <v>15623</v>
      </c>
      <c r="I21" s="18">
        <v>1</v>
      </c>
      <c r="K21" t="s">
        <v>15624</v>
      </c>
      <c r="L21" s="18">
        <v>14</v>
      </c>
    </row>
    <row r="22" spans="1:12" x14ac:dyDescent="0.25">
      <c r="E22">
        <v>11570</v>
      </c>
      <c r="F22">
        <v>9870</v>
      </c>
      <c r="G22">
        <v>0</v>
      </c>
      <c r="H22" t="s">
        <v>15623</v>
      </c>
      <c r="I22" s="18">
        <v>1</v>
      </c>
    </row>
    <row r="23" spans="1:12" x14ac:dyDescent="0.25">
      <c r="A23" t="s">
        <v>15512</v>
      </c>
      <c r="B23">
        <v>109490</v>
      </c>
      <c r="C23" t="s">
        <v>467</v>
      </c>
      <c r="D23" t="s">
        <v>8481</v>
      </c>
      <c r="E23">
        <v>3000</v>
      </c>
      <c r="F23">
        <v>2500</v>
      </c>
      <c r="G23">
        <v>0</v>
      </c>
      <c r="H23" t="s">
        <v>10471</v>
      </c>
      <c r="I23" s="18">
        <v>1</v>
      </c>
    </row>
    <row r="24" spans="1:12" x14ac:dyDescent="0.25">
      <c r="A24" t="s">
        <v>14548</v>
      </c>
      <c r="B24">
        <v>107726</v>
      </c>
      <c r="C24" t="s">
        <v>467</v>
      </c>
      <c r="D24" t="s">
        <v>282</v>
      </c>
      <c r="E24">
        <v>5150</v>
      </c>
      <c r="F24">
        <v>3000</v>
      </c>
      <c r="G24">
        <v>0</v>
      </c>
      <c r="H24" t="s">
        <v>114</v>
      </c>
      <c r="I24" s="18">
        <v>1</v>
      </c>
    </row>
    <row r="25" spans="1:12" x14ac:dyDescent="0.25">
      <c r="A25" t="s">
        <v>14930</v>
      </c>
      <c r="B25">
        <v>108290</v>
      </c>
      <c r="C25" t="s">
        <v>467</v>
      </c>
      <c r="D25" t="s">
        <v>1157</v>
      </c>
      <c r="E25">
        <v>3640</v>
      </c>
      <c r="F25">
        <v>3000</v>
      </c>
      <c r="G25">
        <v>0</v>
      </c>
      <c r="H25" t="s">
        <v>10471</v>
      </c>
      <c r="I25" s="18">
        <v>1</v>
      </c>
    </row>
    <row r="26" spans="1:12" x14ac:dyDescent="0.25">
      <c r="E26">
        <v>4700</v>
      </c>
      <c r="F26">
        <v>2850</v>
      </c>
      <c r="G26">
        <v>0</v>
      </c>
      <c r="H26" t="s">
        <v>10471</v>
      </c>
      <c r="I26" s="18">
        <v>1</v>
      </c>
    </row>
    <row r="27" spans="1:12" x14ac:dyDescent="0.25">
      <c r="A27" t="s">
        <v>15322</v>
      </c>
      <c r="B27">
        <v>109074</v>
      </c>
      <c r="C27" t="s">
        <v>2104</v>
      </c>
      <c r="D27" t="s">
        <v>11774</v>
      </c>
      <c r="E27">
        <v>10000</v>
      </c>
      <c r="F27">
        <v>3740</v>
      </c>
      <c r="G27">
        <v>0</v>
      </c>
      <c r="H27" t="s">
        <v>1434</v>
      </c>
      <c r="I27" s="18">
        <v>1</v>
      </c>
    </row>
    <row r="28" spans="1:12" x14ac:dyDescent="0.25">
      <c r="A28" t="s">
        <v>15624</v>
      </c>
      <c r="I28" s="18">
        <v>14</v>
      </c>
    </row>
    <row r="48" ht="17.25" customHeight="1" x14ac:dyDescent="0.25"/>
    <row r="49" ht="17.25" customHeight="1" x14ac:dyDescent="0.25"/>
    <row r="50" ht="17.25" customHeight="1" x14ac:dyDescent="0.25"/>
    <row r="51" ht="17.25" customHeight="1" x14ac:dyDescent="0.25"/>
    <row r="52" ht="17.25" customHeight="1" x14ac:dyDescent="0.25"/>
    <row r="53" ht="17.25" customHeight="1" x14ac:dyDescent="0.25"/>
    <row r="54" ht="17.25" customHeight="1" x14ac:dyDescent="0.25"/>
    <row r="55" ht="17.25" customHeight="1" x14ac:dyDescent="0.25"/>
    <row r="56" ht="17.25" customHeight="1" x14ac:dyDescent="0.25"/>
    <row r="57" ht="17.25" customHeight="1" x14ac:dyDescent="0.25"/>
    <row r="58" ht="17.25" customHeight="1" x14ac:dyDescent="0.25"/>
    <row r="59" ht="17.25" customHeight="1" x14ac:dyDescent="0.25"/>
    <row r="60" ht="17.25" customHeight="1" x14ac:dyDescent="0.25"/>
    <row r="61" ht="17.25" customHeight="1" x14ac:dyDescent="0.25"/>
    <row r="62" ht="17.25" customHeight="1" x14ac:dyDescent="0.25"/>
    <row r="63" ht="17.25" customHeight="1" x14ac:dyDescent="0.25"/>
    <row r="64" ht="17.25" customHeight="1" x14ac:dyDescent="0.25"/>
    <row r="65" ht="17.25" customHeight="1" x14ac:dyDescent="0.25"/>
    <row r="66" ht="17.25" customHeight="1" x14ac:dyDescent="0.25"/>
    <row r="67" ht="17.25" customHeight="1" x14ac:dyDescent="0.25"/>
    <row r="68" ht="17.25" customHeight="1" x14ac:dyDescent="0.25"/>
    <row r="69" ht="17.25" customHeight="1" x14ac:dyDescent="0.25"/>
    <row r="70" ht="17.25" customHeight="1" x14ac:dyDescent="0.25"/>
    <row r="71" ht="17.25" customHeight="1" x14ac:dyDescent="0.25"/>
    <row r="72" ht="17.25" customHeight="1" x14ac:dyDescent="0.25"/>
    <row r="73" ht="17.25" customHeight="1" x14ac:dyDescent="0.25"/>
    <row r="74" ht="17.25" customHeight="1" x14ac:dyDescent="0.25"/>
    <row r="75" ht="17.25" customHeight="1" x14ac:dyDescent="0.25"/>
    <row r="76" ht="17.25" customHeight="1" x14ac:dyDescent="0.25"/>
    <row r="77" ht="17.25" customHeight="1" x14ac:dyDescent="0.25"/>
    <row r="78" ht="17.25" customHeight="1" x14ac:dyDescent="0.25"/>
    <row r="79" ht="17.25" customHeight="1" x14ac:dyDescent="0.25"/>
    <row r="80" ht="17.25" customHeight="1" x14ac:dyDescent="0.25"/>
    <row r="81" ht="17.25" customHeight="1" x14ac:dyDescent="0.25"/>
    <row r="82" ht="17.25" customHeight="1" x14ac:dyDescent="0.25"/>
    <row r="83" ht="17.25" customHeight="1" x14ac:dyDescent="0.25"/>
    <row r="84" ht="17.25" customHeight="1" x14ac:dyDescent="0.25"/>
    <row r="85" ht="17.25" customHeight="1" x14ac:dyDescent="0.25"/>
    <row r="86" ht="17.25" customHeight="1" x14ac:dyDescent="0.25"/>
    <row r="87" ht="17.25" customHeight="1" x14ac:dyDescent="0.25"/>
    <row r="88" ht="17.25" customHeight="1" x14ac:dyDescent="0.25"/>
    <row r="89" ht="17.25" customHeight="1" x14ac:dyDescent="0.25"/>
    <row r="90" ht="17.25" customHeight="1" x14ac:dyDescent="0.25"/>
    <row r="91" ht="17.25" customHeight="1" x14ac:dyDescent="0.25"/>
    <row r="92" ht="17.25" customHeight="1" x14ac:dyDescent="0.25"/>
    <row r="93" ht="17.25" customHeight="1" x14ac:dyDescent="0.25"/>
    <row r="94" ht="17.25" customHeight="1" x14ac:dyDescent="0.25"/>
    <row r="95" ht="17.25" customHeight="1" x14ac:dyDescent="0.25"/>
    <row r="96" ht="17.25" customHeight="1" x14ac:dyDescent="0.25"/>
    <row r="97" ht="17.25" customHeight="1" x14ac:dyDescent="0.25"/>
    <row r="98" ht="17.25" customHeight="1" x14ac:dyDescent="0.25"/>
    <row r="99" ht="17.25" customHeight="1" x14ac:dyDescent="0.25"/>
    <row r="100" ht="17.25" customHeight="1" x14ac:dyDescent="0.25"/>
    <row r="101" ht="17.25" customHeight="1" x14ac:dyDescent="0.25"/>
    <row r="102" ht="17.25" customHeight="1" x14ac:dyDescent="0.25"/>
    <row r="103" ht="17.25" customHeight="1" x14ac:dyDescent="0.25"/>
    <row r="104" ht="17.25" customHeight="1" x14ac:dyDescent="0.25"/>
    <row r="105" ht="17.25" customHeight="1" x14ac:dyDescent="0.25"/>
    <row r="106" ht="17.25" customHeight="1" x14ac:dyDescent="0.25"/>
    <row r="107" ht="17.25" customHeight="1" x14ac:dyDescent="0.25"/>
    <row r="108" ht="17.25" customHeight="1" x14ac:dyDescent="0.25"/>
    <row r="109" ht="17.25" customHeight="1" x14ac:dyDescent="0.25"/>
    <row r="110" ht="17.25" customHeight="1" x14ac:dyDescent="0.25"/>
    <row r="111" ht="17.25" customHeight="1" x14ac:dyDescent="0.25"/>
    <row r="112" ht="17.25" customHeight="1" x14ac:dyDescent="0.25"/>
    <row r="113" spans="1:25" ht="17.25" customHeight="1" x14ac:dyDescent="0.25"/>
    <row r="114" spans="1:25" ht="17.25" customHeight="1" x14ac:dyDescent="0.25"/>
    <row r="115" spans="1:25" ht="17.25" customHeight="1" x14ac:dyDescent="0.25"/>
    <row r="116" spans="1:25" ht="17.25" customHeight="1" x14ac:dyDescent="0.25"/>
    <row r="117" spans="1:25" ht="17.25" customHeight="1" x14ac:dyDescent="0.25"/>
    <row r="118" spans="1:25" ht="17.25" customHeight="1" x14ac:dyDescent="0.25"/>
    <row r="122" spans="1:25" x14ac:dyDescent="0.25">
      <c r="A122" s="10" t="s">
        <v>15621</v>
      </c>
      <c r="B122" s="10" t="s">
        <v>28</v>
      </c>
      <c r="C122" s="10" t="s">
        <v>17</v>
      </c>
      <c r="D122" s="11"/>
      <c r="E122" s="11"/>
      <c r="F122" s="11"/>
      <c r="R122" s="10" t="s">
        <v>15684</v>
      </c>
      <c r="S122" s="10" t="s">
        <v>28</v>
      </c>
      <c r="T122" s="10" t="s">
        <v>17</v>
      </c>
      <c r="U122" s="11"/>
      <c r="V122" s="11"/>
      <c r="W122" s="11"/>
    </row>
    <row r="123" spans="1:25" s="9" customFormat="1" x14ac:dyDescent="0.25">
      <c r="A123" s="11"/>
      <c r="B123" s="13" t="s">
        <v>285</v>
      </c>
      <c r="C123" s="15" t="s">
        <v>178</v>
      </c>
      <c r="D123" s="16"/>
      <c r="E123" s="13" t="s">
        <v>3553</v>
      </c>
      <c r="F123" s="15" t="s">
        <v>15624</v>
      </c>
      <c r="G123"/>
      <c r="H123"/>
      <c r="R123" s="11"/>
      <c r="S123" s="13" t="s">
        <v>285</v>
      </c>
      <c r="T123" s="15" t="s">
        <v>178</v>
      </c>
      <c r="U123" s="16"/>
      <c r="V123" s="13" t="s">
        <v>3553</v>
      </c>
      <c r="W123" s="15" t="s">
        <v>15624</v>
      </c>
      <c r="X123"/>
      <c r="Y123"/>
    </row>
    <row r="124" spans="1:25" ht="30" x14ac:dyDescent="0.25">
      <c r="A124" s="12" t="s">
        <v>20</v>
      </c>
      <c r="B124" s="13" t="s">
        <v>282</v>
      </c>
      <c r="C124" s="13" t="s">
        <v>8481</v>
      </c>
      <c r="D124" s="13" t="s">
        <v>1157</v>
      </c>
      <c r="E124" s="13" t="s">
        <v>11774</v>
      </c>
      <c r="F124" s="17"/>
      <c r="R124" s="12" t="s">
        <v>20</v>
      </c>
      <c r="S124" s="13" t="s">
        <v>282</v>
      </c>
      <c r="T124" s="13" t="s">
        <v>8481</v>
      </c>
      <c r="U124" s="13" t="s">
        <v>1157</v>
      </c>
      <c r="V124" s="13" t="s">
        <v>11774</v>
      </c>
      <c r="W124" s="17"/>
    </row>
    <row r="125" spans="1:25" x14ac:dyDescent="0.25">
      <c r="A125" s="13" t="s">
        <v>467</v>
      </c>
      <c r="B125" s="18">
        <v>5</v>
      </c>
      <c r="C125" s="18">
        <v>4</v>
      </c>
      <c r="D125" s="18">
        <v>2</v>
      </c>
      <c r="E125" s="18"/>
      <c r="F125" s="18">
        <v>11</v>
      </c>
      <c r="R125" s="13" t="s">
        <v>15080</v>
      </c>
      <c r="S125" s="14">
        <v>27221976</v>
      </c>
      <c r="T125" s="14"/>
      <c r="U125" s="14"/>
      <c r="V125" s="14"/>
      <c r="W125" s="14">
        <v>27221976</v>
      </c>
    </row>
    <row r="126" spans="1:25" x14ac:dyDescent="0.25">
      <c r="A126" s="13" t="s">
        <v>15080</v>
      </c>
      <c r="B126" s="18">
        <v>2</v>
      </c>
      <c r="C126" s="18"/>
      <c r="D126" s="18"/>
      <c r="E126" s="18"/>
      <c r="F126" s="18">
        <v>2</v>
      </c>
      <c r="R126" s="13" t="s">
        <v>467</v>
      </c>
      <c r="S126" s="14">
        <v>27904399</v>
      </c>
      <c r="T126" s="14">
        <v>36606413</v>
      </c>
      <c r="U126" s="14">
        <v>14719408</v>
      </c>
      <c r="V126" s="14"/>
      <c r="W126" s="14">
        <v>79230220</v>
      </c>
    </row>
    <row r="127" spans="1:25" x14ac:dyDescent="0.25">
      <c r="A127" s="13" t="s">
        <v>2104</v>
      </c>
      <c r="B127" s="18"/>
      <c r="C127" s="18"/>
      <c r="D127" s="18"/>
      <c r="E127" s="18">
        <v>1</v>
      </c>
      <c r="F127" s="18">
        <v>1</v>
      </c>
      <c r="R127" s="13" t="s">
        <v>2104</v>
      </c>
      <c r="S127" s="14"/>
      <c r="T127" s="14"/>
      <c r="U127" s="14"/>
      <c r="V127" s="14">
        <v>14411175</v>
      </c>
      <c r="W127" s="14">
        <v>14411175</v>
      </c>
    </row>
    <row r="128" spans="1:25" x14ac:dyDescent="0.25">
      <c r="A128" s="13" t="s">
        <v>15624</v>
      </c>
      <c r="B128" s="18">
        <v>7</v>
      </c>
      <c r="C128" s="18">
        <v>4</v>
      </c>
      <c r="D128" s="18">
        <v>2</v>
      </c>
      <c r="E128" s="18">
        <v>1</v>
      </c>
      <c r="F128" s="18">
        <v>14</v>
      </c>
      <c r="R128" s="13" t="s">
        <v>15624</v>
      </c>
      <c r="S128" s="14">
        <v>55126375</v>
      </c>
      <c r="T128" s="14">
        <v>36606413</v>
      </c>
      <c r="U128" s="14">
        <v>14719408</v>
      </c>
      <c r="V128" s="14">
        <v>14411175</v>
      </c>
      <c r="W128" s="14">
        <v>120863371</v>
      </c>
    </row>
  </sheetData>
  <mergeCells count="4">
    <mergeCell ref="C123:D123"/>
    <mergeCell ref="F123:F124"/>
    <mergeCell ref="T123:U123"/>
    <mergeCell ref="W123:W124"/>
  </mergeCells>
  <pageMargins left="0.7" right="0.7" top="0.75" bottom="0.75" header="0.3" footer="0.3"/>
  <pageSetup paperSize="9" orientation="portrait" r:id="rId5"/>
  <drawing r:id="rId6"/>
  <extLst>
    <ext xmlns:x14="http://schemas.microsoft.com/office/spreadsheetml/2009/9/main" uri="{A8765BA9-456A-4dab-B4F3-ACF838C121DE}">
      <x14:slicerList>
        <x14:slicer r:id="rId7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C2"/>
  <sheetViews>
    <sheetView workbookViewId="0"/>
  </sheetViews>
  <sheetFormatPr baseColWidth="10" defaultRowHeight="15" x14ac:dyDescent="0.25"/>
  <sheetData>
    <row r="2" spans="1:3" x14ac:dyDescent="0.25">
      <c r="A2" t="s">
        <v>15641</v>
      </c>
      <c r="B2" t="s">
        <v>15642</v>
      </c>
      <c r="C2" t="s">
        <v>15643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3"/>
  <sheetViews>
    <sheetView workbookViewId="0">
      <selection activeCell="G23" sqref="G23"/>
    </sheetView>
  </sheetViews>
  <sheetFormatPr baseColWidth="10" defaultRowHeight="15" x14ac:dyDescent="0.25"/>
  <cols>
    <col min="1" max="1" width="23.42578125" bestFit="1" customWidth="1"/>
    <col min="2" max="2" width="37.28515625" bestFit="1" customWidth="1"/>
    <col min="3" max="3" width="21" bestFit="1" customWidth="1"/>
    <col min="4" max="4" width="26.42578125" bestFit="1" customWidth="1"/>
  </cols>
  <sheetData>
    <row r="1" spans="1:11" x14ac:dyDescent="0.25">
      <c r="D1" t="s">
        <v>15625</v>
      </c>
    </row>
    <row r="2" spans="1:11" x14ac:dyDescent="0.25">
      <c r="A2" t="s">
        <v>15626</v>
      </c>
      <c r="B2">
        <v>18</v>
      </c>
      <c r="F2">
        <v>19</v>
      </c>
    </row>
    <row r="3" spans="1:11" x14ac:dyDescent="0.25">
      <c r="A3" t="s">
        <v>15627</v>
      </c>
      <c r="B3">
        <f>+B2*8.64</f>
        <v>155.52000000000001</v>
      </c>
      <c r="C3">
        <f>+B3/8.64</f>
        <v>18</v>
      </c>
      <c r="F3">
        <f>+F2*8.64</f>
        <v>164.16000000000003</v>
      </c>
    </row>
    <row r="4" spans="1:11" x14ac:dyDescent="0.25">
      <c r="A4" t="s">
        <v>15628</v>
      </c>
      <c r="B4">
        <f>+B3*60</f>
        <v>9331.2000000000007</v>
      </c>
    </row>
    <row r="5" spans="1:11" x14ac:dyDescent="0.25">
      <c r="A5" t="s">
        <v>15629</v>
      </c>
      <c r="B5">
        <v>518</v>
      </c>
    </row>
    <row r="9" spans="1:11" x14ac:dyDescent="0.25">
      <c r="B9" s="6" t="s">
        <v>20</v>
      </c>
      <c r="C9" s="6" t="s">
        <v>15622</v>
      </c>
      <c r="F9" t="s">
        <v>15630</v>
      </c>
      <c r="G9" t="s">
        <v>15631</v>
      </c>
      <c r="H9" t="s">
        <v>15632</v>
      </c>
      <c r="I9" t="s">
        <v>15633</v>
      </c>
      <c r="J9" t="s">
        <v>15634</v>
      </c>
      <c r="K9" t="s">
        <v>15635</v>
      </c>
    </row>
    <row r="10" spans="1:11" x14ac:dyDescent="0.25">
      <c r="B10" t="s">
        <v>1520</v>
      </c>
      <c r="C10">
        <v>22</v>
      </c>
      <c r="F10">
        <f>+(22*28.8)</f>
        <v>633.6</v>
      </c>
      <c r="G10">
        <f>68.8*22</f>
        <v>1513.6</v>
      </c>
      <c r="H10">
        <f>(0.113*(518))*C10</f>
        <v>1287.748</v>
      </c>
      <c r="I10">
        <f>+(41.7*22)</f>
        <v>917.40000000000009</v>
      </c>
      <c r="J10">
        <f>+(31.5*22)</f>
        <v>693</v>
      </c>
    </row>
    <row r="11" spans="1:11" x14ac:dyDescent="0.25">
      <c r="B11" t="s">
        <v>1450</v>
      </c>
      <c r="C11">
        <v>1</v>
      </c>
      <c r="F11">
        <v>33.700000000000003</v>
      </c>
      <c r="G11">
        <v>166.4</v>
      </c>
      <c r="H11">
        <f t="shared" ref="H11:H13" si="0">(0.113*(518))*C11</f>
        <v>58.533999999999999</v>
      </c>
      <c r="I11">
        <v>208.6</v>
      </c>
      <c r="J11">
        <v>31.5</v>
      </c>
    </row>
    <row r="12" spans="1:11" x14ac:dyDescent="0.25">
      <c r="B12" t="s">
        <v>614</v>
      </c>
      <c r="C12">
        <v>5</v>
      </c>
      <c r="F12">
        <f>28.8*C12</f>
        <v>144</v>
      </c>
      <c r="G12">
        <f>68.8*5</f>
        <v>344</v>
      </c>
      <c r="H12">
        <f t="shared" si="0"/>
        <v>292.67</v>
      </c>
      <c r="I12">
        <f>41.7*5</f>
        <v>208.5</v>
      </c>
      <c r="J12">
        <f>31.5*5</f>
        <v>157.5</v>
      </c>
    </row>
    <row r="13" spans="1:11" x14ac:dyDescent="0.25">
      <c r="B13" t="s">
        <v>2282</v>
      </c>
      <c r="C13">
        <v>1</v>
      </c>
      <c r="F13">
        <v>40.799999999999997</v>
      </c>
      <c r="G13">
        <v>152.1</v>
      </c>
      <c r="H13">
        <f t="shared" si="0"/>
        <v>58.533999999999999</v>
      </c>
      <c r="I13">
        <v>208.5</v>
      </c>
      <c r="J13">
        <v>31.5</v>
      </c>
    </row>
    <row r="14" spans="1:11" x14ac:dyDescent="0.25">
      <c r="B14" s="7" t="s">
        <v>15624</v>
      </c>
      <c r="C14" s="7">
        <v>29</v>
      </c>
      <c r="E14" t="s">
        <v>15636</v>
      </c>
      <c r="F14">
        <f>SUM(F10:F13)</f>
        <v>852.1</v>
      </c>
      <c r="G14">
        <f>SUM(G10:G13)</f>
        <v>2176.1</v>
      </c>
      <c r="H14">
        <f>SUM(H10:H13)</f>
        <v>1697.4860000000003</v>
      </c>
      <c r="I14">
        <f>SUM(I10:I13)</f>
        <v>1543</v>
      </c>
      <c r="J14">
        <f>SUM(J10:J13)</f>
        <v>913.5</v>
      </c>
    </row>
    <row r="15" spans="1:11" x14ac:dyDescent="0.25">
      <c r="E15" t="s">
        <v>15637</v>
      </c>
      <c r="F15" s="8">
        <f>+F14/60</f>
        <v>14.201666666666666</v>
      </c>
      <c r="G15" s="8">
        <f>+G14/60</f>
        <v>36.268333333333331</v>
      </c>
      <c r="H15" s="8">
        <f>+H14/60</f>
        <v>28.291433333333337</v>
      </c>
      <c r="I15" s="8">
        <f>+I14/60</f>
        <v>25.716666666666665</v>
      </c>
      <c r="J15" s="8">
        <f>+J14/60</f>
        <v>15.225</v>
      </c>
    </row>
    <row r="17" spans="2:11" x14ac:dyDescent="0.25">
      <c r="B17" s="6" t="s">
        <v>20</v>
      </c>
      <c r="C17" s="6" t="s">
        <v>15622</v>
      </c>
      <c r="F17" t="s">
        <v>15630</v>
      </c>
      <c r="G17" t="s">
        <v>15631</v>
      </c>
      <c r="H17" t="s">
        <v>15632</v>
      </c>
      <c r="I17" t="s">
        <v>15633</v>
      </c>
      <c r="J17" t="s">
        <v>15634</v>
      </c>
      <c r="K17" t="s">
        <v>15635</v>
      </c>
    </row>
    <row r="18" spans="2:11" x14ac:dyDescent="0.25">
      <c r="B18" t="s">
        <v>12260</v>
      </c>
      <c r="C18">
        <v>1</v>
      </c>
      <c r="E18" t="s">
        <v>15636</v>
      </c>
      <c r="F18">
        <v>155</v>
      </c>
      <c r="G18">
        <v>224</v>
      </c>
      <c r="H18">
        <f>217*C18</f>
        <v>217</v>
      </c>
      <c r="I18">
        <v>1131</v>
      </c>
    </row>
    <row r="19" spans="2:11" x14ac:dyDescent="0.25">
      <c r="B19" t="s">
        <v>3017</v>
      </c>
      <c r="C19">
        <v>2</v>
      </c>
      <c r="E19" t="s">
        <v>15637</v>
      </c>
      <c r="F19" s="8">
        <f>+F18/60</f>
        <v>2.5833333333333335</v>
      </c>
      <c r="G19" s="8">
        <f>+G18/60</f>
        <v>3.7333333333333334</v>
      </c>
      <c r="H19" s="8">
        <f>+H18/60</f>
        <v>3.6166666666666667</v>
      </c>
      <c r="I19" s="8">
        <f>+I18/60</f>
        <v>18.850000000000001</v>
      </c>
    </row>
    <row r="20" spans="2:11" x14ac:dyDescent="0.25">
      <c r="B20" t="s">
        <v>14671</v>
      </c>
      <c r="C20">
        <v>1</v>
      </c>
    </row>
    <row r="21" spans="2:11" x14ac:dyDescent="0.25">
      <c r="B21" t="s">
        <v>274</v>
      </c>
      <c r="C21">
        <v>3</v>
      </c>
    </row>
    <row r="22" spans="2:11" x14ac:dyDescent="0.25">
      <c r="B22" s="7" t="s">
        <v>15624</v>
      </c>
      <c r="C22" s="7">
        <v>7</v>
      </c>
    </row>
    <row r="25" spans="2:11" x14ac:dyDescent="0.25">
      <c r="B25" s="6" t="s">
        <v>20</v>
      </c>
      <c r="C25" s="6" t="s">
        <v>15622</v>
      </c>
      <c r="F25" t="s">
        <v>15630</v>
      </c>
      <c r="G25" t="s">
        <v>15631</v>
      </c>
      <c r="H25" t="s">
        <v>15632</v>
      </c>
      <c r="I25" t="s">
        <v>15633</v>
      </c>
      <c r="J25" t="s">
        <v>15634</v>
      </c>
      <c r="K25" t="s">
        <v>15635</v>
      </c>
    </row>
    <row r="26" spans="2:11" x14ac:dyDescent="0.25">
      <c r="B26" t="s">
        <v>744</v>
      </c>
      <c r="C26">
        <v>1</v>
      </c>
      <c r="E26" t="s">
        <v>15636</v>
      </c>
      <c r="F26">
        <v>143</v>
      </c>
      <c r="G26">
        <v>215</v>
      </c>
      <c r="H26">
        <v>217</v>
      </c>
      <c r="I26">
        <v>1108</v>
      </c>
    </row>
    <row r="27" spans="2:11" x14ac:dyDescent="0.25">
      <c r="B27" t="s">
        <v>1087</v>
      </c>
      <c r="C27">
        <v>2</v>
      </c>
      <c r="E27" t="s">
        <v>15637</v>
      </c>
      <c r="F27" s="8">
        <f>+F26/60</f>
        <v>2.3833333333333333</v>
      </c>
      <c r="G27" s="8">
        <f>+G26/60</f>
        <v>3.5833333333333335</v>
      </c>
      <c r="H27" s="8">
        <f>+H26/60</f>
        <v>3.6166666666666667</v>
      </c>
      <c r="I27" s="8">
        <f>+I26/60</f>
        <v>18.466666666666665</v>
      </c>
    </row>
    <row r="28" spans="2:11" x14ac:dyDescent="0.25">
      <c r="B28" t="s">
        <v>1724</v>
      </c>
      <c r="C28">
        <v>2</v>
      </c>
    </row>
    <row r="29" spans="2:11" x14ac:dyDescent="0.25">
      <c r="B29" t="s">
        <v>742</v>
      </c>
      <c r="C29">
        <v>1</v>
      </c>
    </row>
    <row r="30" spans="2:11" x14ac:dyDescent="0.25">
      <c r="B30" s="7" t="s">
        <v>15624</v>
      </c>
      <c r="C30" s="7">
        <v>6</v>
      </c>
    </row>
    <row r="33" spans="2:11" x14ac:dyDescent="0.25">
      <c r="B33" s="6" t="s">
        <v>20</v>
      </c>
      <c r="C33" s="6" t="s">
        <v>15622</v>
      </c>
      <c r="F33" t="s">
        <v>15630</v>
      </c>
      <c r="G33" t="s">
        <v>15631</v>
      </c>
      <c r="H33" t="s">
        <v>15632</v>
      </c>
      <c r="I33" t="s">
        <v>15633</v>
      </c>
      <c r="J33" t="s">
        <v>15634</v>
      </c>
      <c r="K33" t="s">
        <v>15635</v>
      </c>
    </row>
    <row r="34" spans="2:11" x14ac:dyDescent="0.25">
      <c r="B34" t="s">
        <v>116</v>
      </c>
      <c r="C34">
        <v>6</v>
      </c>
      <c r="F34">
        <f>644*C34</f>
        <v>3864</v>
      </c>
      <c r="G34">
        <f>203*C34</f>
        <v>1218</v>
      </c>
      <c r="H34">
        <f>1295*C34</f>
        <v>7770</v>
      </c>
      <c r="I34">
        <f>1813*C34</f>
        <v>10878</v>
      </c>
      <c r="K34">
        <f>1984*C34</f>
        <v>11904</v>
      </c>
    </row>
    <row r="35" spans="2:11" x14ac:dyDescent="0.25">
      <c r="B35" t="s">
        <v>1254</v>
      </c>
      <c r="C35">
        <v>6</v>
      </c>
      <c r="F35">
        <f>659*C35</f>
        <v>3954</v>
      </c>
      <c r="G35">
        <f>266.9*C35</f>
        <v>1601.3999999999999</v>
      </c>
      <c r="H35">
        <f>1295*C35</f>
        <v>7770</v>
      </c>
      <c r="I35">
        <f>1759*C35</f>
        <v>10554</v>
      </c>
      <c r="K35">
        <f>1984*C35</f>
        <v>11904</v>
      </c>
    </row>
    <row r="36" spans="2:11" x14ac:dyDescent="0.25">
      <c r="B36" t="s">
        <v>368</v>
      </c>
      <c r="C36">
        <v>2</v>
      </c>
      <c r="F36">
        <f>677.8*C36</f>
        <v>1355.6</v>
      </c>
      <c r="G36">
        <f>232.3*C36</f>
        <v>464.6</v>
      </c>
      <c r="H36">
        <f>1295*C36</f>
        <v>2590</v>
      </c>
      <c r="I36">
        <f>1867*C36</f>
        <v>3734</v>
      </c>
      <c r="K36">
        <f>1984*C36</f>
        <v>3968</v>
      </c>
    </row>
    <row r="37" spans="2:11" x14ac:dyDescent="0.25">
      <c r="B37" s="7" t="s">
        <v>15624</v>
      </c>
      <c r="C37" s="7">
        <v>14</v>
      </c>
      <c r="E37" t="s">
        <v>15636</v>
      </c>
      <c r="F37">
        <f t="shared" ref="F37:K37" si="1">SUM(F34:F36)</f>
        <v>9173.6</v>
      </c>
      <c r="G37">
        <f t="shared" si="1"/>
        <v>3283.9999999999995</v>
      </c>
      <c r="H37">
        <f t="shared" si="1"/>
        <v>18130</v>
      </c>
      <c r="I37">
        <f t="shared" si="1"/>
        <v>25166</v>
      </c>
      <c r="J37">
        <f t="shared" si="1"/>
        <v>0</v>
      </c>
      <c r="K37">
        <f t="shared" si="1"/>
        <v>27776</v>
      </c>
    </row>
    <row r="38" spans="2:11" x14ac:dyDescent="0.25">
      <c r="E38" t="s">
        <v>15637</v>
      </c>
      <c r="F38" s="8">
        <f t="shared" ref="F38:K38" si="2">+F37/60</f>
        <v>152.89333333333335</v>
      </c>
      <c r="G38" s="8">
        <f t="shared" si="2"/>
        <v>54.733333333333327</v>
      </c>
      <c r="H38" s="8">
        <f t="shared" si="2"/>
        <v>302.16666666666669</v>
      </c>
      <c r="I38" s="8">
        <f t="shared" si="2"/>
        <v>419.43333333333334</v>
      </c>
      <c r="J38" s="8">
        <f t="shared" si="2"/>
        <v>0</v>
      </c>
      <c r="K38" s="8">
        <f t="shared" si="2"/>
        <v>462.93333333333334</v>
      </c>
    </row>
    <row r="40" spans="2:11" x14ac:dyDescent="0.25">
      <c r="F40" t="s">
        <v>15630</v>
      </c>
      <c r="G40" t="s">
        <v>15631</v>
      </c>
      <c r="H40" t="s">
        <v>15632</v>
      </c>
      <c r="I40" t="s">
        <v>15633</v>
      </c>
      <c r="J40" t="s">
        <v>15634</v>
      </c>
      <c r="K40" t="s">
        <v>15635</v>
      </c>
    </row>
    <row r="41" spans="2:11" x14ac:dyDescent="0.25">
      <c r="C41" t="s">
        <v>15638</v>
      </c>
      <c r="E41" t="s">
        <v>15636</v>
      </c>
      <c r="F41">
        <f t="shared" ref="F41:K41" si="3">+F14+F18+F26+F37</f>
        <v>10323.700000000001</v>
      </c>
      <c r="G41">
        <f t="shared" si="3"/>
        <v>5899.0999999999995</v>
      </c>
      <c r="H41">
        <f>+H14+H18+H26+H37</f>
        <v>20261.486000000001</v>
      </c>
      <c r="I41">
        <f t="shared" si="3"/>
        <v>28948</v>
      </c>
      <c r="J41">
        <f t="shared" si="3"/>
        <v>913.5</v>
      </c>
      <c r="K41">
        <f t="shared" si="3"/>
        <v>27776</v>
      </c>
    </row>
    <row r="42" spans="2:11" x14ac:dyDescent="0.25">
      <c r="E42" s="8" t="s">
        <v>15637</v>
      </c>
      <c r="F42" s="8">
        <f t="shared" ref="F42:K42" si="4">+F41/60</f>
        <v>172.06166666666667</v>
      </c>
      <c r="G42" s="8">
        <f t="shared" si="4"/>
        <v>98.318333333333328</v>
      </c>
      <c r="H42" s="8">
        <f t="shared" si="4"/>
        <v>337.69143333333335</v>
      </c>
      <c r="I42" s="8">
        <f t="shared" si="4"/>
        <v>482.46666666666664</v>
      </c>
      <c r="J42" s="8">
        <f t="shared" si="4"/>
        <v>15.225</v>
      </c>
      <c r="K42" s="8">
        <f t="shared" si="4"/>
        <v>462.93333333333334</v>
      </c>
    </row>
    <row r="43" spans="2:11" x14ac:dyDescent="0.25">
      <c r="E43" t="s">
        <v>15639</v>
      </c>
      <c r="F43" s="8">
        <f t="shared" ref="F43:K43" si="5">+F42/8.64</f>
        <v>19.914544753086417</v>
      </c>
      <c r="G43" s="8">
        <f t="shared" si="5"/>
        <v>11.37943672839506</v>
      </c>
      <c r="H43" s="8">
        <f t="shared" si="5"/>
        <v>39.084656635802467</v>
      </c>
      <c r="I43" s="8">
        <f t="shared" si="5"/>
        <v>55.841049382716044</v>
      </c>
      <c r="J43" s="8">
        <f t="shared" si="5"/>
        <v>1.7621527777777777</v>
      </c>
      <c r="K43" s="8">
        <f t="shared" si="5"/>
        <v>53.580246913580247</v>
      </c>
    </row>
    <row r="44" spans="2:11" x14ac:dyDescent="0.25">
      <c r="E44" t="s">
        <v>15681</v>
      </c>
      <c r="F44">
        <v>1</v>
      </c>
      <c r="G44">
        <v>1</v>
      </c>
      <c r="H44">
        <v>1</v>
      </c>
      <c r="I44">
        <v>4</v>
      </c>
      <c r="J44">
        <v>5</v>
      </c>
      <c r="K44">
        <v>1</v>
      </c>
    </row>
    <row r="45" spans="2:11" x14ac:dyDescent="0.25">
      <c r="E45" t="s">
        <v>15636</v>
      </c>
      <c r="F45">
        <f>+F41/F44</f>
        <v>10323.700000000001</v>
      </c>
      <c r="G45">
        <f t="shared" ref="G45:K45" si="6">+G41/G44</f>
        <v>5899.0999999999995</v>
      </c>
      <c r="H45">
        <f>+H41/H44</f>
        <v>20261.486000000001</v>
      </c>
      <c r="I45">
        <f t="shared" si="6"/>
        <v>7237</v>
      </c>
      <c r="J45">
        <f t="shared" si="6"/>
        <v>182.7</v>
      </c>
      <c r="K45">
        <f t="shared" si="6"/>
        <v>27776</v>
      </c>
    </row>
    <row r="46" spans="2:11" x14ac:dyDescent="0.25">
      <c r="E46" s="8" t="s">
        <v>15637</v>
      </c>
      <c r="F46">
        <f>+F45/60</f>
        <v>172.06166666666667</v>
      </c>
      <c r="G46">
        <f t="shared" ref="G46:K46" si="7">+G45/60</f>
        <v>98.318333333333328</v>
      </c>
      <c r="H46">
        <f t="shared" si="7"/>
        <v>337.69143333333335</v>
      </c>
      <c r="I46">
        <f t="shared" si="7"/>
        <v>120.61666666666666</v>
      </c>
      <c r="J46">
        <f t="shared" si="7"/>
        <v>3.0449999999999999</v>
      </c>
      <c r="K46">
        <f t="shared" si="7"/>
        <v>462.93333333333334</v>
      </c>
    </row>
    <row r="47" spans="2:11" x14ac:dyDescent="0.25">
      <c r="E47" t="s">
        <v>15639</v>
      </c>
      <c r="F47" s="8">
        <f t="shared" ref="F47" si="8">+F46/8.64</f>
        <v>19.914544753086417</v>
      </c>
      <c r="G47" s="8">
        <f t="shared" ref="G47" si="9">+G46/8.64</f>
        <v>11.37943672839506</v>
      </c>
      <c r="H47" s="8">
        <f t="shared" ref="H47" si="10">+H46/8.64</f>
        <v>39.084656635802467</v>
      </c>
      <c r="I47" s="8">
        <f t="shared" ref="I47" si="11">+I46/8.64</f>
        <v>13.960262345679011</v>
      </c>
      <c r="J47" s="8">
        <f t="shared" ref="J47" si="12">+J46/8.64</f>
        <v>0.35243055555555552</v>
      </c>
      <c r="K47" s="8">
        <f t="shared" ref="K47" si="13">+K46/8.64</f>
        <v>53.580246913580247</v>
      </c>
    </row>
    <row r="48" spans="2:11" x14ac:dyDescent="0.25">
      <c r="F48">
        <v>155</v>
      </c>
      <c r="G48">
        <v>155</v>
      </c>
      <c r="H48">
        <v>155</v>
      </c>
      <c r="I48">
        <v>155</v>
      </c>
      <c r="J48">
        <v>155</v>
      </c>
      <c r="K48">
        <v>155</v>
      </c>
    </row>
    <row r="49" spans="2:11" x14ac:dyDescent="0.25">
      <c r="B49" t="s">
        <v>15640</v>
      </c>
      <c r="F49">
        <f>+F48-F46</f>
        <v>-17.061666666666667</v>
      </c>
      <c r="G49">
        <f t="shared" ref="G49" si="14">+G48-G46</f>
        <v>56.681666666666672</v>
      </c>
      <c r="H49">
        <f>+H48-H46</f>
        <v>-182.69143333333335</v>
      </c>
      <c r="I49">
        <f t="shared" ref="I49" si="15">+I48-I46</f>
        <v>34.38333333333334</v>
      </c>
      <c r="J49">
        <f t="shared" ref="J49" si="16">+J48-J46</f>
        <v>151.95500000000001</v>
      </c>
      <c r="K49">
        <f t="shared" ref="K49" si="17">+K48-K46</f>
        <v>-307.93333333333334</v>
      </c>
    </row>
    <row r="52" spans="2:11" x14ac:dyDescent="0.25">
      <c r="B52" s="6" t="s">
        <v>20</v>
      </c>
      <c r="C52" s="6" t="s">
        <v>15622</v>
      </c>
      <c r="F52" t="s">
        <v>15630</v>
      </c>
      <c r="G52" t="s">
        <v>15631</v>
      </c>
      <c r="H52" t="s">
        <v>15632</v>
      </c>
      <c r="I52" t="s">
        <v>15633</v>
      </c>
      <c r="J52" t="s">
        <v>15634</v>
      </c>
      <c r="K52" t="s">
        <v>15635</v>
      </c>
    </row>
    <row r="53" spans="2:11" x14ac:dyDescent="0.25">
      <c r="B53" t="s">
        <v>1520</v>
      </c>
      <c r="C53">
        <v>15</v>
      </c>
      <c r="F53">
        <f>+($C$53*28.8)</f>
        <v>432</v>
      </c>
      <c r="G53">
        <f>68.8*15</f>
        <v>1032</v>
      </c>
      <c r="H53">
        <f>(0.113*(518))*C53</f>
        <v>878.01</v>
      </c>
      <c r="I53">
        <f>+(41.7*15)</f>
        <v>625.5</v>
      </c>
      <c r="J53">
        <f>+(31.5*15)</f>
        <v>472.5</v>
      </c>
    </row>
    <row r="54" spans="2:11" x14ac:dyDescent="0.25">
      <c r="B54" s="7" t="s">
        <v>15624</v>
      </c>
      <c r="C54" s="7">
        <v>15</v>
      </c>
      <c r="E54" t="s">
        <v>15636</v>
      </c>
      <c r="F54">
        <f>+F53</f>
        <v>432</v>
      </c>
      <c r="G54">
        <f t="shared" ref="G54:J54" si="18">+G53</f>
        <v>1032</v>
      </c>
      <c r="H54">
        <f t="shared" si="18"/>
        <v>878.01</v>
      </c>
      <c r="I54">
        <f t="shared" si="18"/>
        <v>625.5</v>
      </c>
      <c r="J54">
        <f t="shared" si="18"/>
        <v>472.5</v>
      </c>
    </row>
    <row r="55" spans="2:11" x14ac:dyDescent="0.25">
      <c r="E55" t="s">
        <v>15637</v>
      </c>
      <c r="F55" s="8">
        <f t="shared" ref="F55:J55" si="19">+F54/60</f>
        <v>7.2</v>
      </c>
      <c r="G55" s="8">
        <f t="shared" si="19"/>
        <v>17.2</v>
      </c>
      <c r="H55" s="8">
        <f t="shared" si="19"/>
        <v>14.6335</v>
      </c>
      <c r="I55" s="8">
        <f t="shared" si="19"/>
        <v>10.425000000000001</v>
      </c>
      <c r="J55" s="8">
        <f t="shared" si="19"/>
        <v>7.875</v>
      </c>
    </row>
    <row r="58" spans="2:11" x14ac:dyDescent="0.25">
      <c r="B58" s="6" t="s">
        <v>20</v>
      </c>
      <c r="C58" s="6" t="s">
        <v>15622</v>
      </c>
      <c r="F58" t="s">
        <v>15630</v>
      </c>
      <c r="G58" t="s">
        <v>15631</v>
      </c>
      <c r="H58" t="s">
        <v>15632</v>
      </c>
      <c r="I58" t="s">
        <v>15633</v>
      </c>
      <c r="J58" t="s">
        <v>15634</v>
      </c>
      <c r="K58" t="s">
        <v>15635</v>
      </c>
    </row>
    <row r="59" spans="2:11" x14ac:dyDescent="0.25">
      <c r="B59" t="s">
        <v>116</v>
      </c>
      <c r="C59">
        <v>4</v>
      </c>
      <c r="F59">
        <f>644*C59</f>
        <v>2576</v>
      </c>
      <c r="G59">
        <f>203*C59</f>
        <v>812</v>
      </c>
      <c r="H59">
        <f>1295*C59</f>
        <v>5180</v>
      </c>
      <c r="I59">
        <f>1813*C59</f>
        <v>7252</v>
      </c>
      <c r="K59">
        <f>1984*C59</f>
        <v>7936</v>
      </c>
    </row>
    <row r="60" spans="2:11" x14ac:dyDescent="0.25">
      <c r="B60" t="s">
        <v>1254</v>
      </c>
      <c r="C60">
        <v>2</v>
      </c>
      <c r="F60">
        <f>659*C60</f>
        <v>1318</v>
      </c>
      <c r="G60">
        <f>266.9*C60</f>
        <v>533.79999999999995</v>
      </c>
      <c r="H60">
        <f t="shared" ref="H60:H61" si="20">1295*C60</f>
        <v>2590</v>
      </c>
      <c r="I60">
        <f>1759*C60</f>
        <v>3518</v>
      </c>
      <c r="K60">
        <f>1984*C60</f>
        <v>3968</v>
      </c>
    </row>
    <row r="61" spans="2:11" x14ac:dyDescent="0.25">
      <c r="B61" t="s">
        <v>368</v>
      </c>
      <c r="C61">
        <v>1</v>
      </c>
      <c r="F61">
        <f>677.8*C61</f>
        <v>677.8</v>
      </c>
      <c r="G61">
        <f>232.3*C61</f>
        <v>232.3</v>
      </c>
      <c r="H61">
        <f t="shared" si="20"/>
        <v>1295</v>
      </c>
      <c r="I61">
        <f>1867*C61</f>
        <v>1867</v>
      </c>
      <c r="K61">
        <f>1984*C61</f>
        <v>1984</v>
      </c>
    </row>
    <row r="62" spans="2:11" x14ac:dyDescent="0.25">
      <c r="B62" s="7" t="s">
        <v>15624</v>
      </c>
      <c r="C62" s="7">
        <v>7</v>
      </c>
      <c r="E62" t="s">
        <v>15636</v>
      </c>
      <c r="F62">
        <f>SUM(F59:F61)</f>
        <v>4571.8</v>
      </c>
      <c r="G62">
        <f>SUM(G59:G61)</f>
        <v>1578.1</v>
      </c>
      <c r="H62">
        <f t="shared" ref="H62" si="21">SUM(H59:H61)</f>
        <v>9065</v>
      </c>
      <c r="I62">
        <f t="shared" ref="I62" si="22">SUM(I59:I61)</f>
        <v>12637</v>
      </c>
      <c r="J62">
        <f t="shared" ref="J62" si="23">SUM(J59:J61)</f>
        <v>0</v>
      </c>
      <c r="K62">
        <f t="shared" ref="K62" si="24">SUM(K59:K61)</f>
        <v>13888</v>
      </c>
    </row>
    <row r="63" spans="2:11" x14ac:dyDescent="0.25">
      <c r="E63" t="s">
        <v>15637</v>
      </c>
      <c r="F63" s="8">
        <f>+F62/60</f>
        <v>76.196666666666673</v>
      </c>
      <c r="G63" s="8">
        <f t="shared" ref="G63" si="25">+G62/60</f>
        <v>26.301666666666666</v>
      </c>
      <c r="H63" s="8">
        <f t="shared" ref="H63" si="26">+H62/60</f>
        <v>151.08333333333334</v>
      </c>
      <c r="I63" s="8">
        <f t="shared" ref="I63" si="27">+I62/60</f>
        <v>210.61666666666667</v>
      </c>
      <c r="J63" s="8">
        <f t="shared" ref="J63" si="28">+J62/60</f>
        <v>0</v>
      </c>
      <c r="K63" s="8">
        <f t="shared" ref="K63" si="29">+K62/60</f>
        <v>231.46666666666667</v>
      </c>
    </row>
    <row r="66" spans="2:11" x14ac:dyDescent="0.25">
      <c r="B66" s="6" t="s">
        <v>20</v>
      </c>
      <c r="C66" s="6" t="s">
        <v>15622</v>
      </c>
    </row>
    <row r="67" spans="2:11" x14ac:dyDescent="0.25">
      <c r="B67" t="s">
        <v>15170</v>
      </c>
      <c r="C67">
        <v>6</v>
      </c>
    </row>
    <row r="68" spans="2:11" x14ac:dyDescent="0.25">
      <c r="B68" s="7" t="s">
        <v>15624</v>
      </c>
      <c r="C68" s="7">
        <v>6</v>
      </c>
    </row>
    <row r="71" spans="2:11" x14ac:dyDescent="0.25">
      <c r="B71" s="6" t="s">
        <v>20</v>
      </c>
      <c r="C71" s="6" t="s">
        <v>15622</v>
      </c>
      <c r="F71" t="s">
        <v>15630</v>
      </c>
      <c r="G71" t="s">
        <v>15631</v>
      </c>
      <c r="H71" t="s">
        <v>15632</v>
      </c>
      <c r="I71" t="s">
        <v>15633</v>
      </c>
      <c r="J71" t="s">
        <v>15634</v>
      </c>
      <c r="K71" t="s">
        <v>15635</v>
      </c>
    </row>
    <row r="72" spans="2:11" x14ac:dyDescent="0.25">
      <c r="B72" t="s">
        <v>508</v>
      </c>
      <c r="C72">
        <v>1</v>
      </c>
      <c r="F72">
        <v>145</v>
      </c>
      <c r="G72">
        <v>167</v>
      </c>
      <c r="H72">
        <f>+(0.4*518)</f>
        <v>207.20000000000002</v>
      </c>
      <c r="I72">
        <v>1251</v>
      </c>
      <c r="K72">
        <v>313</v>
      </c>
    </row>
    <row r="73" spans="2:11" x14ac:dyDescent="0.25">
      <c r="B73" t="s">
        <v>2194</v>
      </c>
      <c r="C73">
        <v>2</v>
      </c>
    </row>
    <row r="74" spans="2:11" x14ac:dyDescent="0.25">
      <c r="B74" t="s">
        <v>352</v>
      </c>
      <c r="C74">
        <v>3</v>
      </c>
    </row>
    <row r="75" spans="2:11" x14ac:dyDescent="0.25">
      <c r="B75" s="7" t="s">
        <v>15624</v>
      </c>
      <c r="C75" s="7">
        <v>6</v>
      </c>
      <c r="E75" t="s">
        <v>15636</v>
      </c>
      <c r="F75">
        <f>+F72</f>
        <v>145</v>
      </c>
      <c r="G75">
        <f t="shared" ref="G75:K75" si="30">+G72</f>
        <v>167</v>
      </c>
      <c r="H75">
        <f t="shared" si="30"/>
        <v>207.20000000000002</v>
      </c>
      <c r="I75">
        <f t="shared" si="30"/>
        <v>1251</v>
      </c>
      <c r="J75">
        <f t="shared" si="30"/>
        <v>0</v>
      </c>
      <c r="K75">
        <f t="shared" si="30"/>
        <v>313</v>
      </c>
    </row>
    <row r="76" spans="2:11" x14ac:dyDescent="0.25">
      <c r="E76" t="s">
        <v>15637</v>
      </c>
      <c r="F76" s="8">
        <f>+F75/60</f>
        <v>2.4166666666666665</v>
      </c>
      <c r="G76" s="8">
        <f t="shared" ref="G76" si="31">+G75/60</f>
        <v>2.7833333333333332</v>
      </c>
      <c r="H76" s="8">
        <f t="shared" ref="H76" si="32">+H75/60</f>
        <v>3.4533333333333336</v>
      </c>
      <c r="I76" s="8">
        <f t="shared" ref="I76" si="33">+I75/60</f>
        <v>20.85</v>
      </c>
      <c r="J76" s="8">
        <f t="shared" ref="J76:K76" si="34">+J75/60</f>
        <v>0</v>
      </c>
      <c r="K76" s="8">
        <f t="shared" si="34"/>
        <v>5.2166666666666668</v>
      </c>
    </row>
    <row r="81" spans="4:11" x14ac:dyDescent="0.25">
      <c r="D81" t="s">
        <v>15640</v>
      </c>
      <c r="F81" t="s">
        <v>15630</v>
      </c>
      <c r="G81" t="s">
        <v>15631</v>
      </c>
      <c r="H81" t="s">
        <v>15632</v>
      </c>
      <c r="I81" t="s">
        <v>15633</v>
      </c>
      <c r="J81" t="s">
        <v>15634</v>
      </c>
      <c r="K81" t="s">
        <v>15635</v>
      </c>
    </row>
    <row r="82" spans="4:11" x14ac:dyDescent="0.25">
      <c r="E82" t="s">
        <v>15636</v>
      </c>
      <c r="F82">
        <f>+F54+F62+F75+F78</f>
        <v>5148.8</v>
      </c>
      <c r="G82">
        <f t="shared" ref="G82:K82" si="35">+G54+G62+G75+G78</f>
        <v>2777.1</v>
      </c>
      <c r="H82">
        <f t="shared" si="35"/>
        <v>10150.210000000001</v>
      </c>
      <c r="I82">
        <f t="shared" si="35"/>
        <v>14513.5</v>
      </c>
      <c r="J82">
        <f t="shared" si="35"/>
        <v>472.5</v>
      </c>
      <c r="K82">
        <f t="shared" si="35"/>
        <v>14201</v>
      </c>
    </row>
    <row r="83" spans="4:11" x14ac:dyDescent="0.25">
      <c r="E83" s="8" t="s">
        <v>15637</v>
      </c>
      <c r="F83" s="8">
        <f>+F82/60</f>
        <v>85.813333333333333</v>
      </c>
      <c r="G83" s="8">
        <f t="shared" ref="G83" si="36">+G82/60</f>
        <v>46.284999999999997</v>
      </c>
      <c r="H83" s="8">
        <f t="shared" ref="H83" si="37">+H82/60</f>
        <v>169.17016666666669</v>
      </c>
      <c r="I83" s="8">
        <f t="shared" ref="I83" si="38">+I82/60</f>
        <v>241.89166666666668</v>
      </c>
      <c r="J83" s="8">
        <f t="shared" ref="J83" si="39">+J82/60</f>
        <v>7.875</v>
      </c>
      <c r="K83" s="8">
        <f t="shared" ref="K83" si="40">+K82/60</f>
        <v>236.68333333333334</v>
      </c>
    </row>
    <row r="84" spans="4:11" x14ac:dyDescent="0.25">
      <c r="E84" t="s">
        <v>15639</v>
      </c>
      <c r="F84" s="8">
        <f>+F83/8.64</f>
        <v>9.932098765432098</v>
      </c>
      <c r="G84" s="8">
        <f t="shared" ref="G84" si="41">+G83/8.64</f>
        <v>5.3570601851851842</v>
      </c>
      <c r="H84" s="8">
        <f t="shared" ref="H84" si="42">+H83/8.64</f>
        <v>19.579880401234568</v>
      </c>
      <c r="I84" s="8">
        <f t="shared" ref="I84" si="43">+I83/8.64</f>
        <v>27.996720679012345</v>
      </c>
      <c r="J84" s="8">
        <f t="shared" ref="J84" si="44">+J83/8.64</f>
        <v>0.91145833333333326</v>
      </c>
      <c r="K84" s="8">
        <f t="shared" ref="K84" si="45">+K83/8.64</f>
        <v>27.393904320987652</v>
      </c>
    </row>
    <row r="85" spans="4:11" x14ac:dyDescent="0.25">
      <c r="E85" t="s">
        <v>15681</v>
      </c>
      <c r="F85">
        <v>1</v>
      </c>
      <c r="G85">
        <v>1</v>
      </c>
      <c r="H85">
        <v>1</v>
      </c>
      <c r="I85">
        <v>4</v>
      </c>
      <c r="J85">
        <v>5</v>
      </c>
      <c r="K85">
        <v>1</v>
      </c>
    </row>
    <row r="86" spans="4:11" x14ac:dyDescent="0.25">
      <c r="E86" t="s">
        <v>15636</v>
      </c>
      <c r="F86">
        <f>+F82/F85</f>
        <v>5148.8</v>
      </c>
      <c r="G86">
        <f t="shared" ref="G86" si="46">+G82/G85</f>
        <v>2777.1</v>
      </c>
      <c r="H86">
        <f>+H82/H85</f>
        <v>10150.210000000001</v>
      </c>
      <c r="I86">
        <f t="shared" ref="I86" si="47">+I82/I85</f>
        <v>3628.375</v>
      </c>
      <c r="J86">
        <f t="shared" ref="J86" si="48">+J82/J85</f>
        <v>94.5</v>
      </c>
      <c r="K86">
        <f t="shared" ref="K86" si="49">+K82/K85</f>
        <v>14201</v>
      </c>
    </row>
    <row r="87" spans="4:11" x14ac:dyDescent="0.25">
      <c r="E87" s="8" t="s">
        <v>15637</v>
      </c>
      <c r="F87">
        <f>+F86/60</f>
        <v>85.813333333333333</v>
      </c>
      <c r="G87">
        <f t="shared" ref="G87" si="50">+G86/60</f>
        <v>46.284999999999997</v>
      </c>
      <c r="H87">
        <f t="shared" ref="H87" si="51">+H86/60</f>
        <v>169.17016666666669</v>
      </c>
      <c r="I87">
        <f t="shared" ref="I87" si="52">+I86/60</f>
        <v>60.47291666666667</v>
      </c>
      <c r="J87">
        <f t="shared" ref="J87" si="53">+J86/60</f>
        <v>1.575</v>
      </c>
      <c r="K87">
        <f t="shared" ref="K87" si="54">+K86/60</f>
        <v>236.68333333333334</v>
      </c>
    </row>
    <row r="88" spans="4:11" x14ac:dyDescent="0.25">
      <c r="E88" t="s">
        <v>15639</v>
      </c>
      <c r="F88" s="8">
        <f t="shared" ref="F88" si="55">+F87/8.64</f>
        <v>9.932098765432098</v>
      </c>
      <c r="G88" s="8">
        <f t="shared" ref="G88" si="56">+G87/8.64</f>
        <v>5.3570601851851842</v>
      </c>
      <c r="H88" s="8">
        <f t="shared" ref="H88" si="57">+H87/8.64</f>
        <v>19.579880401234568</v>
      </c>
      <c r="I88" s="8">
        <f t="shared" ref="I88" si="58">+I87/8.64</f>
        <v>6.9991801697530862</v>
      </c>
      <c r="J88" s="8">
        <f t="shared" ref="J88" si="59">+J87/8.64</f>
        <v>0.18229166666666666</v>
      </c>
      <c r="K88" s="8">
        <f t="shared" ref="K88" si="60">+K87/8.64</f>
        <v>27.393904320987652</v>
      </c>
    </row>
    <row r="89" spans="4:11" x14ac:dyDescent="0.25">
      <c r="F89">
        <v>164</v>
      </c>
      <c r="G89">
        <v>164</v>
      </c>
      <c r="H89">
        <v>164</v>
      </c>
      <c r="I89">
        <v>164</v>
      </c>
      <c r="J89">
        <v>164</v>
      </c>
      <c r="K89">
        <v>164</v>
      </c>
    </row>
    <row r="90" spans="4:11" x14ac:dyDescent="0.25">
      <c r="F90">
        <f>+F89-F87</f>
        <v>78.186666666666667</v>
      </c>
      <c r="G90">
        <f t="shared" ref="G90" si="61">+G89-G87</f>
        <v>117.715</v>
      </c>
      <c r="H90">
        <f>+H89-H87</f>
        <v>-5.1701666666666881</v>
      </c>
      <c r="I90">
        <f t="shared" ref="I90" si="62">+I89-I87</f>
        <v>103.52708333333334</v>
      </c>
      <c r="J90">
        <f t="shared" ref="J90" si="63">+J89-J87</f>
        <v>162.42500000000001</v>
      </c>
      <c r="K90">
        <f t="shared" ref="K90" si="64">+K89-K87</f>
        <v>-72.683333333333337</v>
      </c>
    </row>
    <row r="91" spans="4:11" x14ac:dyDescent="0.25">
      <c r="E91" t="s">
        <v>15680</v>
      </c>
    </row>
    <row r="93" spans="4:11" x14ac:dyDescent="0.25">
      <c r="G93" t="s">
        <v>15630</v>
      </c>
      <c r="H93" t="s">
        <v>15632</v>
      </c>
      <c r="I93" t="s">
        <v>15685</v>
      </c>
      <c r="J93" t="s">
        <v>15634</v>
      </c>
      <c r="K93" t="s">
        <v>15635</v>
      </c>
    </row>
    <row r="94" spans="4:11" x14ac:dyDescent="0.25">
      <c r="F94" t="s">
        <v>15636</v>
      </c>
      <c r="G94">
        <f>+F41+F82</f>
        <v>15472.5</v>
      </c>
      <c r="H94">
        <f t="shared" ref="H94:K94" si="65">+H41+H82</f>
        <v>30411.696000000004</v>
      </c>
      <c r="I94">
        <v>52137.7</v>
      </c>
      <c r="J94">
        <f t="shared" si="65"/>
        <v>1386</v>
      </c>
      <c r="K94">
        <f t="shared" si="65"/>
        <v>41977</v>
      </c>
    </row>
    <row r="95" spans="4:11" x14ac:dyDescent="0.25">
      <c r="F95" s="8" t="s">
        <v>15637</v>
      </c>
      <c r="G95" s="8">
        <f>+G94/60</f>
        <v>257.875</v>
      </c>
      <c r="H95" s="8">
        <f t="shared" ref="H95" si="66">+H94/60</f>
        <v>506.86160000000007</v>
      </c>
      <c r="I95" s="8">
        <f>+I94/60</f>
        <v>868.96166666666659</v>
      </c>
      <c r="J95" s="8">
        <f t="shared" ref="J95" si="67">+J94/60</f>
        <v>23.1</v>
      </c>
      <c r="K95" s="8">
        <f t="shared" ref="K95" si="68">+K94/60</f>
        <v>699.61666666666667</v>
      </c>
    </row>
    <row r="96" spans="4:11" x14ac:dyDescent="0.25">
      <c r="F96" t="s">
        <v>15639</v>
      </c>
      <c r="G96" s="8">
        <f>+G95/8.64</f>
        <v>29.846643518518515</v>
      </c>
      <c r="H96" s="8">
        <f t="shared" ref="H96" si="69">+H95/8.64</f>
        <v>58.664537037037043</v>
      </c>
      <c r="I96" s="8">
        <f t="shared" ref="I96" si="70">+I95/8.64</f>
        <v>100.57426697530863</v>
      </c>
      <c r="J96" s="8">
        <f t="shared" ref="J96" si="71">+J95/8.64</f>
        <v>2.6736111111111112</v>
      </c>
      <c r="K96" s="8">
        <f t="shared" ref="K96" si="72">+K95/8.64</f>
        <v>80.974151234567898</v>
      </c>
    </row>
    <row r="97" spans="6:11" x14ac:dyDescent="0.25">
      <c r="F97" t="s">
        <v>15681</v>
      </c>
      <c r="G97">
        <v>1</v>
      </c>
      <c r="H97">
        <v>1</v>
      </c>
      <c r="I97">
        <v>2</v>
      </c>
      <c r="J97">
        <v>5</v>
      </c>
      <c r="K97">
        <v>1</v>
      </c>
    </row>
    <row r="98" spans="6:11" x14ac:dyDescent="0.25">
      <c r="F98" t="s">
        <v>15636</v>
      </c>
      <c r="G98">
        <f>+G94</f>
        <v>15472.5</v>
      </c>
      <c r="H98">
        <f>+H94/H97</f>
        <v>30411.696000000004</v>
      </c>
      <c r="I98">
        <f t="shared" ref="I98" si="73">+I94/I97</f>
        <v>26068.85</v>
      </c>
      <c r="J98">
        <f t="shared" ref="J98" si="74">+J94/J97</f>
        <v>277.2</v>
      </c>
      <c r="K98">
        <f t="shared" ref="K98" si="75">+K94/K97</f>
        <v>41977</v>
      </c>
    </row>
    <row r="99" spans="6:11" x14ac:dyDescent="0.25">
      <c r="F99" s="8" t="s">
        <v>15637</v>
      </c>
      <c r="G99">
        <f>+G98/60</f>
        <v>257.875</v>
      </c>
      <c r="H99">
        <f t="shared" ref="H99" si="76">+H98/60</f>
        <v>506.86160000000007</v>
      </c>
      <c r="I99">
        <f t="shared" ref="I99" si="77">+I98/60</f>
        <v>434.48083333333329</v>
      </c>
      <c r="J99">
        <f t="shared" ref="J99" si="78">+J98/60</f>
        <v>4.62</v>
      </c>
      <c r="K99">
        <f t="shared" ref="K99" si="79">+K98/60</f>
        <v>699.61666666666667</v>
      </c>
    </row>
    <row r="100" spans="6:11" x14ac:dyDescent="0.25">
      <c r="F100" t="s">
        <v>15639</v>
      </c>
      <c r="G100" s="8">
        <f t="shared" ref="G100" si="80">+G99/8.64</f>
        <v>29.846643518518515</v>
      </c>
      <c r="H100" s="8">
        <f>+H99/8.64</f>
        <v>58.664537037037043</v>
      </c>
      <c r="I100" s="8">
        <f t="shared" ref="I100" si="81">+I99/8.64</f>
        <v>50.287133487654316</v>
      </c>
      <c r="J100" s="8">
        <f t="shared" ref="J100" si="82">+J99/8.64</f>
        <v>0.53472222222222221</v>
      </c>
      <c r="K100" s="8">
        <f t="shared" ref="K100" si="83">+K99/8.64</f>
        <v>80.974151234567898</v>
      </c>
    </row>
    <row r="101" spans="6:11" x14ac:dyDescent="0.25">
      <c r="F101" t="s">
        <v>15682</v>
      </c>
      <c r="G101" s="8">
        <v>36.5</v>
      </c>
      <c r="H101" s="8">
        <v>36.5</v>
      </c>
      <c r="I101" s="8">
        <v>36.5</v>
      </c>
      <c r="J101" s="8">
        <v>36.5</v>
      </c>
      <c r="K101" s="8">
        <v>36.5</v>
      </c>
    </row>
    <row r="102" spans="6:11" x14ac:dyDescent="0.25">
      <c r="G102">
        <v>319</v>
      </c>
      <c r="H102">
        <v>319</v>
      </c>
      <c r="I102">
        <v>319</v>
      </c>
      <c r="J102">
        <v>319</v>
      </c>
      <c r="K102">
        <v>319</v>
      </c>
    </row>
    <row r="103" spans="6:11" x14ac:dyDescent="0.25">
      <c r="G103">
        <f>+G102-G99</f>
        <v>61.125</v>
      </c>
      <c r="H103">
        <f>+H102-H99</f>
        <v>-187.86160000000007</v>
      </c>
      <c r="I103">
        <f t="shared" ref="I103:K103" si="84">+I102-I99</f>
        <v>-115.48083333333329</v>
      </c>
      <c r="J103">
        <f t="shared" si="84"/>
        <v>314.38</v>
      </c>
      <c r="K103">
        <f t="shared" si="84"/>
        <v>-380.61666666666667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57"/>
  <sheetViews>
    <sheetView topLeftCell="A43" workbookViewId="0">
      <selection activeCell="C77" sqref="C77"/>
    </sheetView>
  </sheetViews>
  <sheetFormatPr baseColWidth="10" defaultRowHeight="15" x14ac:dyDescent="0.25"/>
  <cols>
    <col min="1" max="1" width="13.85546875" customWidth="1"/>
    <col min="2" max="2" width="61.5703125" bestFit="1" customWidth="1"/>
    <col min="3" max="3" width="19" bestFit="1" customWidth="1"/>
  </cols>
  <sheetData>
    <row r="1" spans="1:5" x14ac:dyDescent="0.25">
      <c r="A1" s="3" t="s">
        <v>19</v>
      </c>
      <c r="B1" s="3" t="s">
        <v>20</v>
      </c>
      <c r="C1" s="3" t="s">
        <v>15644</v>
      </c>
      <c r="D1" s="5" t="s">
        <v>29</v>
      </c>
      <c r="E1" s="3" t="s">
        <v>30</v>
      </c>
    </row>
    <row r="2" spans="1:5" x14ac:dyDescent="0.25">
      <c r="A2" t="s">
        <v>45</v>
      </c>
      <c r="B2" t="s">
        <v>46</v>
      </c>
    </row>
    <row r="3" spans="1:5" x14ac:dyDescent="0.25">
      <c r="A3" t="s">
        <v>48</v>
      </c>
      <c r="B3" t="s">
        <v>49</v>
      </c>
    </row>
    <row r="4" spans="1:5" x14ac:dyDescent="0.25">
      <c r="A4" t="s">
        <v>65</v>
      </c>
      <c r="B4" t="s">
        <v>66</v>
      </c>
      <c r="C4" t="s">
        <v>15645</v>
      </c>
      <c r="D4" t="s">
        <v>1065</v>
      </c>
    </row>
    <row r="5" spans="1:5" x14ac:dyDescent="0.25">
      <c r="A5" t="s">
        <v>68</v>
      </c>
      <c r="B5" t="s">
        <v>69</v>
      </c>
      <c r="C5" t="s">
        <v>15645</v>
      </c>
      <c r="D5" t="s">
        <v>1065</v>
      </c>
    </row>
    <row r="6" spans="1:5" x14ac:dyDescent="0.25">
      <c r="A6" t="s">
        <v>70</v>
      </c>
      <c r="B6" t="s">
        <v>71</v>
      </c>
      <c r="C6" t="s">
        <v>15645</v>
      </c>
      <c r="D6" t="s">
        <v>1065</v>
      </c>
    </row>
    <row r="7" spans="1:5" x14ac:dyDescent="0.25">
      <c r="A7" t="s">
        <v>89</v>
      </c>
      <c r="B7" t="s">
        <v>90</v>
      </c>
    </row>
    <row r="8" spans="1:5" x14ac:dyDescent="0.25">
      <c r="A8" t="s">
        <v>91</v>
      </c>
      <c r="B8" t="s">
        <v>92</v>
      </c>
      <c r="C8" t="s">
        <v>15645</v>
      </c>
      <c r="D8" t="s">
        <v>15646</v>
      </c>
    </row>
    <row r="9" spans="1:5" x14ac:dyDescent="0.25">
      <c r="A9" t="s">
        <v>109</v>
      </c>
      <c r="B9" t="s">
        <v>110</v>
      </c>
      <c r="C9" t="s">
        <v>15645</v>
      </c>
      <c r="D9" t="s">
        <v>1065</v>
      </c>
    </row>
    <row r="10" spans="1:5" x14ac:dyDescent="0.25">
      <c r="A10" t="s">
        <v>112</v>
      </c>
      <c r="B10" t="s">
        <v>113</v>
      </c>
      <c r="C10" t="s">
        <v>15645</v>
      </c>
      <c r="D10" t="s">
        <v>15647</v>
      </c>
      <c r="E10" t="s">
        <v>15648</v>
      </c>
    </row>
    <row r="11" spans="1:5" x14ac:dyDescent="0.25">
      <c r="A11" t="s">
        <v>115</v>
      </c>
      <c r="B11" t="s">
        <v>116</v>
      </c>
      <c r="C11" t="s">
        <v>15645</v>
      </c>
      <c r="D11" t="s">
        <v>15647</v>
      </c>
      <c r="E11" t="s">
        <v>15649</v>
      </c>
    </row>
    <row r="12" spans="1:5" x14ac:dyDescent="0.25">
      <c r="A12" t="s">
        <v>129</v>
      </c>
      <c r="B12" t="s">
        <v>130</v>
      </c>
    </row>
    <row r="13" spans="1:5" x14ac:dyDescent="0.25">
      <c r="A13" t="s">
        <v>131</v>
      </c>
      <c r="B13" t="s">
        <v>132</v>
      </c>
    </row>
    <row r="14" spans="1:5" x14ac:dyDescent="0.25">
      <c r="A14" t="s">
        <v>133</v>
      </c>
      <c r="B14" t="s">
        <v>134</v>
      </c>
    </row>
    <row r="15" spans="1:5" x14ac:dyDescent="0.25">
      <c r="A15" t="s">
        <v>135</v>
      </c>
      <c r="B15" t="s">
        <v>136</v>
      </c>
    </row>
    <row r="16" spans="1:5" x14ac:dyDescent="0.25">
      <c r="A16" t="s">
        <v>137</v>
      </c>
      <c r="B16" t="s">
        <v>138</v>
      </c>
    </row>
    <row r="17" spans="1:2" x14ac:dyDescent="0.25">
      <c r="A17" t="s">
        <v>139</v>
      </c>
      <c r="B17" t="s">
        <v>140</v>
      </c>
    </row>
    <row r="18" spans="1:2" x14ac:dyDescent="0.25">
      <c r="A18" t="s">
        <v>141</v>
      </c>
      <c r="B18" t="s">
        <v>142</v>
      </c>
    </row>
    <row r="19" spans="1:2" x14ac:dyDescent="0.25">
      <c r="A19" t="s">
        <v>143</v>
      </c>
      <c r="B19" t="s">
        <v>144</v>
      </c>
    </row>
    <row r="20" spans="1:2" x14ac:dyDescent="0.25">
      <c r="A20" t="s">
        <v>145</v>
      </c>
      <c r="B20" t="s">
        <v>146</v>
      </c>
    </row>
    <row r="21" spans="1:2" x14ac:dyDescent="0.25">
      <c r="A21" t="s">
        <v>147</v>
      </c>
      <c r="B21" t="s">
        <v>148</v>
      </c>
    </row>
    <row r="22" spans="1:2" x14ac:dyDescent="0.25">
      <c r="A22" t="s">
        <v>149</v>
      </c>
      <c r="B22" t="s">
        <v>150</v>
      </c>
    </row>
    <row r="23" spans="1:2" x14ac:dyDescent="0.25">
      <c r="A23" t="s">
        <v>151</v>
      </c>
      <c r="B23" t="s">
        <v>152</v>
      </c>
    </row>
    <row r="24" spans="1:2" x14ac:dyDescent="0.25">
      <c r="A24" t="s">
        <v>153</v>
      </c>
      <c r="B24" t="s">
        <v>154</v>
      </c>
    </row>
    <row r="25" spans="1:2" x14ac:dyDescent="0.25">
      <c r="A25" t="s">
        <v>155</v>
      </c>
      <c r="B25" t="s">
        <v>156</v>
      </c>
    </row>
    <row r="26" spans="1:2" x14ac:dyDescent="0.25">
      <c r="A26" t="s">
        <v>165</v>
      </c>
      <c r="B26" t="s">
        <v>166</v>
      </c>
    </row>
    <row r="27" spans="1:2" x14ac:dyDescent="0.25">
      <c r="A27" t="s">
        <v>167</v>
      </c>
      <c r="B27" t="s">
        <v>168</v>
      </c>
    </row>
    <row r="28" spans="1:2" x14ac:dyDescent="0.25">
      <c r="A28" t="s">
        <v>190</v>
      </c>
      <c r="B28" t="s">
        <v>191</v>
      </c>
    </row>
    <row r="29" spans="1:2" x14ac:dyDescent="0.25">
      <c r="A29" t="s">
        <v>192</v>
      </c>
      <c r="B29" t="s">
        <v>193</v>
      </c>
    </row>
    <row r="30" spans="1:2" x14ac:dyDescent="0.25">
      <c r="A30" t="s">
        <v>195</v>
      </c>
      <c r="B30" t="s">
        <v>196</v>
      </c>
    </row>
    <row r="31" spans="1:2" x14ac:dyDescent="0.25">
      <c r="A31" t="s">
        <v>209</v>
      </c>
      <c r="B31" t="s">
        <v>210</v>
      </c>
    </row>
    <row r="32" spans="1:2" x14ac:dyDescent="0.25">
      <c r="A32" t="s">
        <v>212</v>
      </c>
      <c r="B32" t="s">
        <v>213</v>
      </c>
    </row>
    <row r="33" spans="1:5" x14ac:dyDescent="0.25">
      <c r="A33" t="s">
        <v>215</v>
      </c>
      <c r="B33" t="s">
        <v>216</v>
      </c>
    </row>
    <row r="34" spans="1:5" x14ac:dyDescent="0.25">
      <c r="A34" t="s">
        <v>217</v>
      </c>
      <c r="B34" t="s">
        <v>218</v>
      </c>
    </row>
    <row r="35" spans="1:5" x14ac:dyDescent="0.25">
      <c r="A35" t="s">
        <v>219</v>
      </c>
      <c r="B35" t="s">
        <v>220</v>
      </c>
    </row>
    <row r="36" spans="1:5" x14ac:dyDescent="0.25">
      <c r="A36" t="s">
        <v>229</v>
      </c>
      <c r="B36" t="s">
        <v>230</v>
      </c>
    </row>
    <row r="37" spans="1:5" x14ac:dyDescent="0.25">
      <c r="A37" t="s">
        <v>243</v>
      </c>
      <c r="B37" t="s">
        <v>244</v>
      </c>
    </row>
    <row r="38" spans="1:5" x14ac:dyDescent="0.25">
      <c r="A38" t="s">
        <v>257</v>
      </c>
      <c r="B38" t="s">
        <v>258</v>
      </c>
      <c r="C38" t="s">
        <v>15645</v>
      </c>
      <c r="D38" t="s">
        <v>15650</v>
      </c>
    </row>
    <row r="39" spans="1:5" x14ac:dyDescent="0.25">
      <c r="A39" t="s">
        <v>273</v>
      </c>
      <c r="B39" t="s">
        <v>274</v>
      </c>
      <c r="C39" t="s">
        <v>15645</v>
      </c>
      <c r="D39" t="s">
        <v>15647</v>
      </c>
      <c r="E39" t="s">
        <v>15651</v>
      </c>
    </row>
    <row r="40" spans="1:5" x14ac:dyDescent="0.25">
      <c r="A40" t="s">
        <v>295</v>
      </c>
      <c r="B40" t="s">
        <v>296</v>
      </c>
    </row>
    <row r="41" spans="1:5" x14ac:dyDescent="0.25">
      <c r="A41" t="s">
        <v>297</v>
      </c>
      <c r="B41" t="s">
        <v>298</v>
      </c>
    </row>
    <row r="42" spans="1:5" x14ac:dyDescent="0.25">
      <c r="A42" t="s">
        <v>299</v>
      </c>
      <c r="B42" t="s">
        <v>300</v>
      </c>
    </row>
    <row r="43" spans="1:5" x14ac:dyDescent="0.25">
      <c r="A43" t="s">
        <v>311</v>
      </c>
      <c r="B43" t="s">
        <v>312</v>
      </c>
      <c r="C43" t="s">
        <v>15645</v>
      </c>
      <c r="D43" t="s">
        <v>1065</v>
      </c>
    </row>
    <row r="44" spans="1:5" x14ac:dyDescent="0.25">
      <c r="A44" t="s">
        <v>314</v>
      </c>
      <c r="B44" t="s">
        <v>315</v>
      </c>
    </row>
    <row r="45" spans="1:5" x14ac:dyDescent="0.25">
      <c r="A45" t="s">
        <v>327</v>
      </c>
      <c r="B45" t="s">
        <v>328</v>
      </c>
    </row>
    <row r="46" spans="1:5" x14ac:dyDescent="0.25">
      <c r="A46" t="s">
        <v>329</v>
      </c>
      <c r="B46" t="s">
        <v>330</v>
      </c>
    </row>
    <row r="47" spans="1:5" x14ac:dyDescent="0.25">
      <c r="A47" t="s">
        <v>347</v>
      </c>
      <c r="B47" t="s">
        <v>348</v>
      </c>
    </row>
    <row r="48" spans="1:5" x14ac:dyDescent="0.25">
      <c r="A48" t="s">
        <v>349</v>
      </c>
      <c r="B48" t="s">
        <v>350</v>
      </c>
    </row>
    <row r="49" spans="1:5" x14ac:dyDescent="0.25">
      <c r="A49" t="s">
        <v>351</v>
      </c>
      <c r="B49" t="s">
        <v>352</v>
      </c>
      <c r="C49" t="s">
        <v>15645</v>
      </c>
      <c r="D49" t="s">
        <v>15647</v>
      </c>
      <c r="E49" t="s">
        <v>15651</v>
      </c>
    </row>
    <row r="50" spans="1:5" x14ac:dyDescent="0.25">
      <c r="A50" t="s">
        <v>353</v>
      </c>
      <c r="B50" t="s">
        <v>354</v>
      </c>
    </row>
    <row r="51" spans="1:5" x14ac:dyDescent="0.25">
      <c r="A51" t="s">
        <v>367</v>
      </c>
      <c r="B51" t="s">
        <v>368</v>
      </c>
      <c r="C51" t="s">
        <v>15645</v>
      </c>
      <c r="D51" t="s">
        <v>15647</v>
      </c>
      <c r="E51" t="s">
        <v>15649</v>
      </c>
    </row>
    <row r="52" spans="1:5" x14ac:dyDescent="0.25">
      <c r="A52" t="s">
        <v>377</v>
      </c>
      <c r="B52" t="s">
        <v>378</v>
      </c>
    </row>
    <row r="53" spans="1:5" x14ac:dyDescent="0.25">
      <c r="A53" t="s">
        <v>388</v>
      </c>
      <c r="B53" t="s">
        <v>389</v>
      </c>
    </row>
    <row r="54" spans="1:5" x14ac:dyDescent="0.25">
      <c r="A54" t="s">
        <v>401</v>
      </c>
      <c r="B54" t="s">
        <v>402</v>
      </c>
    </row>
    <row r="55" spans="1:5" x14ac:dyDescent="0.25">
      <c r="A55" t="s">
        <v>412</v>
      </c>
      <c r="B55" t="s">
        <v>413</v>
      </c>
    </row>
    <row r="56" spans="1:5" x14ac:dyDescent="0.25">
      <c r="A56" t="s">
        <v>414</v>
      </c>
      <c r="B56" t="s">
        <v>415</v>
      </c>
    </row>
    <row r="57" spans="1:5" x14ac:dyDescent="0.25">
      <c r="A57" t="s">
        <v>427</v>
      </c>
      <c r="B57" t="s">
        <v>428</v>
      </c>
    </row>
    <row r="58" spans="1:5" x14ac:dyDescent="0.25">
      <c r="A58" t="s">
        <v>429</v>
      </c>
      <c r="B58" t="s">
        <v>430</v>
      </c>
    </row>
    <row r="59" spans="1:5" x14ac:dyDescent="0.25">
      <c r="A59" t="s">
        <v>431</v>
      </c>
      <c r="B59" t="s">
        <v>432</v>
      </c>
    </row>
    <row r="60" spans="1:5" x14ac:dyDescent="0.25">
      <c r="A60" t="s">
        <v>433</v>
      </c>
      <c r="B60" t="s">
        <v>434</v>
      </c>
    </row>
    <row r="61" spans="1:5" x14ac:dyDescent="0.25">
      <c r="A61" t="s">
        <v>435</v>
      </c>
      <c r="B61" t="s">
        <v>436</v>
      </c>
      <c r="C61" t="s">
        <v>15645</v>
      </c>
      <c r="D61" t="s">
        <v>15647</v>
      </c>
      <c r="E61" t="s">
        <v>15648</v>
      </c>
    </row>
    <row r="62" spans="1:5" x14ac:dyDescent="0.25">
      <c r="A62" t="s">
        <v>437</v>
      </c>
      <c r="B62" t="s">
        <v>438</v>
      </c>
    </row>
    <row r="63" spans="1:5" x14ac:dyDescent="0.25">
      <c r="A63" t="s">
        <v>439</v>
      </c>
      <c r="B63" t="s">
        <v>440</v>
      </c>
    </row>
    <row r="64" spans="1:5" x14ac:dyDescent="0.25">
      <c r="A64" t="s">
        <v>441</v>
      </c>
      <c r="B64" t="s">
        <v>442</v>
      </c>
    </row>
    <row r="65" spans="1:5" x14ac:dyDescent="0.25">
      <c r="A65" t="s">
        <v>466</v>
      </c>
      <c r="B65" t="s">
        <v>467</v>
      </c>
      <c r="C65" t="s">
        <v>15645</v>
      </c>
      <c r="D65" t="s">
        <v>15652</v>
      </c>
      <c r="E65" t="s">
        <v>15653</v>
      </c>
    </row>
    <row r="66" spans="1:5" x14ac:dyDescent="0.25">
      <c r="A66" t="s">
        <v>474</v>
      </c>
      <c r="B66" t="s">
        <v>475</v>
      </c>
    </row>
    <row r="67" spans="1:5" x14ac:dyDescent="0.25">
      <c r="A67" t="s">
        <v>490</v>
      </c>
      <c r="B67" t="s">
        <v>491</v>
      </c>
    </row>
    <row r="68" spans="1:5" x14ac:dyDescent="0.25">
      <c r="A68" t="s">
        <v>493</v>
      </c>
      <c r="B68" t="s">
        <v>494</v>
      </c>
    </row>
    <row r="69" spans="1:5" x14ac:dyDescent="0.25">
      <c r="A69" t="s">
        <v>505</v>
      </c>
      <c r="B69" t="s">
        <v>506</v>
      </c>
    </row>
    <row r="70" spans="1:5" x14ac:dyDescent="0.25">
      <c r="A70" t="s">
        <v>507</v>
      </c>
      <c r="B70" t="s">
        <v>508</v>
      </c>
      <c r="C70" t="s">
        <v>15645</v>
      </c>
      <c r="D70" t="s">
        <v>15647</v>
      </c>
      <c r="E70" t="s">
        <v>15651</v>
      </c>
    </row>
    <row r="71" spans="1:5" x14ac:dyDescent="0.25">
      <c r="A71" t="s">
        <v>509</v>
      </c>
      <c r="B71" t="s">
        <v>510</v>
      </c>
    </row>
    <row r="72" spans="1:5" x14ac:dyDescent="0.25">
      <c r="A72" t="s">
        <v>527</v>
      </c>
      <c r="B72" t="s">
        <v>528</v>
      </c>
      <c r="C72" t="s">
        <v>15645</v>
      </c>
      <c r="D72" t="s">
        <v>1065</v>
      </c>
    </row>
    <row r="73" spans="1:5" x14ac:dyDescent="0.25">
      <c r="A73" t="s">
        <v>530</v>
      </c>
      <c r="B73" t="s">
        <v>531</v>
      </c>
      <c r="C73" t="s">
        <v>15645</v>
      </c>
      <c r="D73" t="s">
        <v>1065</v>
      </c>
    </row>
    <row r="74" spans="1:5" x14ac:dyDescent="0.25">
      <c r="A74" t="s">
        <v>532</v>
      </c>
      <c r="B74" t="s">
        <v>533</v>
      </c>
      <c r="C74" t="s">
        <v>15645</v>
      </c>
      <c r="D74" t="s">
        <v>1065</v>
      </c>
    </row>
    <row r="75" spans="1:5" x14ac:dyDescent="0.25">
      <c r="A75" t="s">
        <v>534</v>
      </c>
      <c r="B75" t="s">
        <v>535</v>
      </c>
      <c r="C75" t="s">
        <v>15645</v>
      </c>
      <c r="D75" t="s">
        <v>1065</v>
      </c>
    </row>
    <row r="76" spans="1:5" x14ac:dyDescent="0.25">
      <c r="A76" t="s">
        <v>536</v>
      </c>
      <c r="B76" t="s">
        <v>537</v>
      </c>
      <c r="C76" t="s">
        <v>15645</v>
      </c>
      <c r="D76" t="s">
        <v>1065</v>
      </c>
    </row>
    <row r="77" spans="1:5" x14ac:dyDescent="0.25">
      <c r="A77" t="s">
        <v>538</v>
      </c>
      <c r="B77" t="s">
        <v>539</v>
      </c>
      <c r="C77" t="s">
        <v>15645</v>
      </c>
      <c r="D77" t="s">
        <v>1065</v>
      </c>
    </row>
    <row r="78" spans="1:5" x14ac:dyDescent="0.25">
      <c r="A78" t="s">
        <v>540</v>
      </c>
      <c r="B78" t="s">
        <v>541</v>
      </c>
      <c r="C78" t="s">
        <v>15645</v>
      </c>
    </row>
    <row r="79" spans="1:5" x14ac:dyDescent="0.25">
      <c r="A79" t="s">
        <v>542</v>
      </c>
      <c r="B79" t="s">
        <v>543</v>
      </c>
      <c r="C79" t="s">
        <v>15645</v>
      </c>
      <c r="D79" t="s">
        <v>1065</v>
      </c>
    </row>
    <row r="80" spans="1:5" x14ac:dyDescent="0.25">
      <c r="A80" t="s">
        <v>544</v>
      </c>
      <c r="B80" t="s">
        <v>545</v>
      </c>
      <c r="C80" t="s">
        <v>15645</v>
      </c>
      <c r="D80" t="s">
        <v>1065</v>
      </c>
    </row>
    <row r="81" spans="1:5" x14ac:dyDescent="0.25">
      <c r="A81" t="s">
        <v>546</v>
      </c>
      <c r="B81" t="s">
        <v>547</v>
      </c>
      <c r="C81" t="s">
        <v>15645</v>
      </c>
      <c r="D81" t="s">
        <v>1065</v>
      </c>
    </row>
    <row r="82" spans="1:5" x14ac:dyDescent="0.25">
      <c r="A82" t="s">
        <v>548</v>
      </c>
      <c r="B82" t="s">
        <v>549</v>
      </c>
      <c r="C82" t="s">
        <v>15645</v>
      </c>
      <c r="D82" t="s">
        <v>1065</v>
      </c>
    </row>
    <row r="83" spans="1:5" x14ac:dyDescent="0.25">
      <c r="A83" t="s">
        <v>550</v>
      </c>
      <c r="B83" t="s">
        <v>551</v>
      </c>
    </row>
    <row r="84" spans="1:5" x14ac:dyDescent="0.25">
      <c r="A84" t="s">
        <v>552</v>
      </c>
      <c r="B84" t="s">
        <v>553</v>
      </c>
      <c r="C84" t="s">
        <v>15645</v>
      </c>
      <c r="D84" t="s">
        <v>1065</v>
      </c>
    </row>
    <row r="85" spans="1:5" x14ac:dyDescent="0.25">
      <c r="A85" t="s">
        <v>554</v>
      </c>
      <c r="B85" t="s">
        <v>555</v>
      </c>
      <c r="C85" t="s">
        <v>15645</v>
      </c>
      <c r="D85" t="s">
        <v>1065</v>
      </c>
    </row>
    <row r="86" spans="1:5" x14ac:dyDescent="0.25">
      <c r="A86" t="s">
        <v>556</v>
      </c>
      <c r="B86" t="s">
        <v>557</v>
      </c>
      <c r="C86" t="s">
        <v>15645</v>
      </c>
      <c r="D86" t="s">
        <v>1065</v>
      </c>
    </row>
    <row r="87" spans="1:5" x14ac:dyDescent="0.25">
      <c r="A87" t="s">
        <v>558</v>
      </c>
      <c r="B87" t="s">
        <v>559</v>
      </c>
      <c r="C87" t="s">
        <v>15645</v>
      </c>
      <c r="D87" t="s">
        <v>1065</v>
      </c>
    </row>
    <row r="88" spans="1:5" x14ac:dyDescent="0.25">
      <c r="A88" t="s">
        <v>560</v>
      </c>
      <c r="B88" t="s">
        <v>561</v>
      </c>
      <c r="C88" t="s">
        <v>15645</v>
      </c>
    </row>
    <row r="89" spans="1:5" x14ac:dyDescent="0.25">
      <c r="A89" t="s">
        <v>562</v>
      </c>
      <c r="B89" t="s">
        <v>563</v>
      </c>
      <c r="C89" t="s">
        <v>15645</v>
      </c>
    </row>
    <row r="90" spans="1:5" x14ac:dyDescent="0.25">
      <c r="A90" t="s">
        <v>574</v>
      </c>
      <c r="B90" t="s">
        <v>575</v>
      </c>
    </row>
    <row r="91" spans="1:5" x14ac:dyDescent="0.25">
      <c r="A91" t="s">
        <v>576</v>
      </c>
      <c r="B91" t="s">
        <v>577</v>
      </c>
    </row>
    <row r="92" spans="1:5" x14ac:dyDescent="0.25">
      <c r="A92" t="s">
        <v>613</v>
      </c>
      <c r="B92" t="s">
        <v>614</v>
      </c>
      <c r="C92" t="s">
        <v>15645</v>
      </c>
      <c r="D92" t="s">
        <v>15647</v>
      </c>
      <c r="E92" t="s">
        <v>15654</v>
      </c>
    </row>
    <row r="93" spans="1:5" x14ac:dyDescent="0.25">
      <c r="A93" t="s">
        <v>616</v>
      </c>
      <c r="B93" t="s">
        <v>617</v>
      </c>
    </row>
    <row r="94" spans="1:5" x14ac:dyDescent="0.25">
      <c r="A94" t="s">
        <v>618</v>
      </c>
      <c r="B94" t="s">
        <v>619</v>
      </c>
    </row>
    <row r="95" spans="1:5" x14ac:dyDescent="0.25">
      <c r="A95" t="s">
        <v>627</v>
      </c>
      <c r="B95" t="s">
        <v>628</v>
      </c>
    </row>
    <row r="96" spans="1:5" x14ac:dyDescent="0.25">
      <c r="A96" t="s">
        <v>629</v>
      </c>
      <c r="B96" t="s">
        <v>630</v>
      </c>
    </row>
    <row r="97" spans="1:3" x14ac:dyDescent="0.25">
      <c r="A97" t="s">
        <v>631</v>
      </c>
      <c r="B97" t="s">
        <v>632</v>
      </c>
    </row>
    <row r="98" spans="1:3" x14ac:dyDescent="0.25">
      <c r="A98" t="s">
        <v>633</v>
      </c>
      <c r="B98" t="s">
        <v>634</v>
      </c>
    </row>
    <row r="99" spans="1:3" x14ac:dyDescent="0.25">
      <c r="A99" t="s">
        <v>635</v>
      </c>
      <c r="B99" t="s">
        <v>636</v>
      </c>
    </row>
    <row r="100" spans="1:3" x14ac:dyDescent="0.25">
      <c r="A100" t="s">
        <v>637</v>
      </c>
      <c r="B100" t="s">
        <v>638</v>
      </c>
    </row>
    <row r="101" spans="1:3" x14ac:dyDescent="0.25">
      <c r="A101" t="s">
        <v>639</v>
      </c>
      <c r="B101" t="s">
        <v>640</v>
      </c>
    </row>
    <row r="102" spans="1:3" x14ac:dyDescent="0.25">
      <c r="A102" t="s">
        <v>641</v>
      </c>
      <c r="B102" t="s">
        <v>642</v>
      </c>
    </row>
    <row r="103" spans="1:3" x14ac:dyDescent="0.25">
      <c r="A103" t="s">
        <v>659</v>
      </c>
      <c r="B103" t="s">
        <v>660</v>
      </c>
      <c r="C103" t="s">
        <v>15645</v>
      </c>
    </row>
    <row r="104" spans="1:3" x14ac:dyDescent="0.25">
      <c r="A104" t="s">
        <v>661</v>
      </c>
      <c r="B104" t="s">
        <v>662</v>
      </c>
    </row>
    <row r="105" spans="1:3" x14ac:dyDescent="0.25">
      <c r="A105" t="s">
        <v>668</v>
      </c>
      <c r="B105" t="s">
        <v>669</v>
      </c>
    </row>
    <row r="106" spans="1:3" x14ac:dyDescent="0.25">
      <c r="A106" t="s">
        <v>670</v>
      </c>
      <c r="B106" t="s">
        <v>671</v>
      </c>
    </row>
    <row r="107" spans="1:3" x14ac:dyDescent="0.25">
      <c r="A107" t="s">
        <v>684</v>
      </c>
      <c r="B107" t="s">
        <v>685</v>
      </c>
    </row>
    <row r="108" spans="1:3" x14ac:dyDescent="0.25">
      <c r="A108" t="s">
        <v>686</v>
      </c>
      <c r="B108" t="s">
        <v>687</v>
      </c>
      <c r="C108" t="s">
        <v>15645</v>
      </c>
    </row>
    <row r="109" spans="1:3" x14ac:dyDescent="0.25">
      <c r="A109" t="s">
        <v>689</v>
      </c>
      <c r="B109" t="s">
        <v>690</v>
      </c>
    </row>
    <row r="110" spans="1:3" x14ac:dyDescent="0.25">
      <c r="A110" t="s">
        <v>698</v>
      </c>
      <c r="B110" t="s">
        <v>699</v>
      </c>
    </row>
    <row r="111" spans="1:3" x14ac:dyDescent="0.25">
      <c r="A111" t="s">
        <v>700</v>
      </c>
      <c r="B111" t="s">
        <v>701</v>
      </c>
      <c r="C111" t="s">
        <v>15645</v>
      </c>
    </row>
    <row r="112" spans="1:3" x14ac:dyDescent="0.25">
      <c r="A112" t="s">
        <v>713</v>
      </c>
      <c r="B112" t="s">
        <v>714</v>
      </c>
    </row>
    <row r="113" spans="1:5" x14ac:dyDescent="0.25">
      <c r="A113" t="s">
        <v>715</v>
      </c>
      <c r="B113" t="s">
        <v>716</v>
      </c>
    </row>
    <row r="114" spans="1:5" x14ac:dyDescent="0.25">
      <c r="A114" t="s">
        <v>717</v>
      </c>
      <c r="B114" t="s">
        <v>718</v>
      </c>
    </row>
    <row r="115" spans="1:5" x14ac:dyDescent="0.25">
      <c r="A115" t="s">
        <v>719</v>
      </c>
      <c r="B115" t="s">
        <v>720</v>
      </c>
      <c r="C115" t="s">
        <v>15645</v>
      </c>
      <c r="D115" t="s">
        <v>15655</v>
      </c>
    </row>
    <row r="116" spans="1:5" x14ac:dyDescent="0.25">
      <c r="A116" t="s">
        <v>721</v>
      </c>
      <c r="B116" t="s">
        <v>722</v>
      </c>
    </row>
    <row r="117" spans="1:5" x14ac:dyDescent="0.25">
      <c r="A117" t="s">
        <v>723</v>
      </c>
      <c r="B117" t="s">
        <v>724</v>
      </c>
      <c r="C117" t="s">
        <v>15645</v>
      </c>
      <c r="D117" t="s">
        <v>15647</v>
      </c>
      <c r="E117" t="s">
        <v>15648</v>
      </c>
    </row>
    <row r="118" spans="1:5" x14ac:dyDescent="0.25">
      <c r="A118" t="s">
        <v>725</v>
      </c>
      <c r="B118" t="s">
        <v>726</v>
      </c>
    </row>
    <row r="119" spans="1:5" x14ac:dyDescent="0.25">
      <c r="A119" t="s">
        <v>727</v>
      </c>
      <c r="B119" t="s">
        <v>728</v>
      </c>
    </row>
    <row r="120" spans="1:5" x14ac:dyDescent="0.25">
      <c r="A120" t="s">
        <v>729</v>
      </c>
      <c r="B120" t="s">
        <v>730</v>
      </c>
    </row>
    <row r="121" spans="1:5" x14ac:dyDescent="0.25">
      <c r="A121" t="s">
        <v>731</v>
      </c>
      <c r="B121" t="s">
        <v>732</v>
      </c>
    </row>
    <row r="122" spans="1:5" x14ac:dyDescent="0.25">
      <c r="A122" t="s">
        <v>733</v>
      </c>
      <c r="B122" t="s">
        <v>734</v>
      </c>
    </row>
    <row r="123" spans="1:5" x14ac:dyDescent="0.25">
      <c r="A123" t="s">
        <v>735</v>
      </c>
      <c r="B123" t="s">
        <v>736</v>
      </c>
    </row>
    <row r="124" spans="1:5" x14ac:dyDescent="0.25">
      <c r="A124" t="s">
        <v>737</v>
      </c>
      <c r="B124" t="s">
        <v>738</v>
      </c>
      <c r="C124" t="s">
        <v>15645</v>
      </c>
      <c r="D124" t="s">
        <v>15647</v>
      </c>
      <c r="E124" t="s">
        <v>15656</v>
      </c>
    </row>
    <row r="125" spans="1:5" x14ac:dyDescent="0.25">
      <c r="A125" t="s">
        <v>739</v>
      </c>
      <c r="B125" t="s">
        <v>740</v>
      </c>
      <c r="C125" t="s">
        <v>15645</v>
      </c>
      <c r="D125" t="s">
        <v>15647</v>
      </c>
      <c r="E125" t="s">
        <v>15656</v>
      </c>
    </row>
    <row r="126" spans="1:5" x14ac:dyDescent="0.25">
      <c r="A126" t="s">
        <v>741</v>
      </c>
      <c r="B126" t="s">
        <v>742</v>
      </c>
      <c r="C126" t="s">
        <v>15645</v>
      </c>
      <c r="D126" t="s">
        <v>15647</v>
      </c>
      <c r="E126" t="s">
        <v>15656</v>
      </c>
    </row>
    <row r="127" spans="1:5" x14ac:dyDescent="0.25">
      <c r="A127" t="s">
        <v>743</v>
      </c>
      <c r="B127" t="s">
        <v>744</v>
      </c>
      <c r="C127" t="s">
        <v>15645</v>
      </c>
      <c r="D127" t="s">
        <v>15647</v>
      </c>
      <c r="E127" t="s">
        <v>15656</v>
      </c>
    </row>
    <row r="128" spans="1:5" x14ac:dyDescent="0.25">
      <c r="A128" t="s">
        <v>745</v>
      </c>
      <c r="B128" t="s">
        <v>746</v>
      </c>
    </row>
    <row r="129" spans="1:2" x14ac:dyDescent="0.25">
      <c r="A129" t="s">
        <v>747</v>
      </c>
      <c r="B129" t="s">
        <v>748</v>
      </c>
    </row>
    <row r="130" spans="1:2" x14ac:dyDescent="0.25">
      <c r="A130" t="s">
        <v>749</v>
      </c>
      <c r="B130" t="s">
        <v>750</v>
      </c>
    </row>
    <row r="131" spans="1:2" x14ac:dyDescent="0.25">
      <c r="A131" t="s">
        <v>751</v>
      </c>
      <c r="B131" t="s">
        <v>752</v>
      </c>
    </row>
    <row r="132" spans="1:2" x14ac:dyDescent="0.25">
      <c r="A132" t="s">
        <v>765</v>
      </c>
      <c r="B132" t="s">
        <v>766</v>
      </c>
    </row>
    <row r="133" spans="1:2" x14ac:dyDescent="0.25">
      <c r="A133" t="s">
        <v>767</v>
      </c>
      <c r="B133" t="s">
        <v>768</v>
      </c>
    </row>
    <row r="134" spans="1:2" x14ac:dyDescent="0.25">
      <c r="A134" t="s">
        <v>769</v>
      </c>
      <c r="B134" t="s">
        <v>770</v>
      </c>
    </row>
    <row r="135" spans="1:2" x14ac:dyDescent="0.25">
      <c r="A135" t="s">
        <v>771</v>
      </c>
      <c r="B135" t="s">
        <v>772</v>
      </c>
    </row>
    <row r="136" spans="1:2" x14ac:dyDescent="0.25">
      <c r="A136" t="s">
        <v>773</v>
      </c>
      <c r="B136" t="s">
        <v>774</v>
      </c>
    </row>
    <row r="137" spans="1:2" x14ac:dyDescent="0.25">
      <c r="A137" t="s">
        <v>775</v>
      </c>
      <c r="B137" t="s">
        <v>776</v>
      </c>
    </row>
    <row r="138" spans="1:2" x14ac:dyDescent="0.25">
      <c r="A138" t="s">
        <v>777</v>
      </c>
      <c r="B138" t="s">
        <v>778</v>
      </c>
    </row>
    <row r="139" spans="1:2" x14ac:dyDescent="0.25">
      <c r="A139" t="s">
        <v>779</v>
      </c>
      <c r="B139" t="s">
        <v>780</v>
      </c>
    </row>
    <row r="140" spans="1:2" x14ac:dyDescent="0.25">
      <c r="A140" t="s">
        <v>816</v>
      </c>
      <c r="B140" t="s">
        <v>817</v>
      </c>
    </row>
    <row r="141" spans="1:2" x14ac:dyDescent="0.25">
      <c r="A141" t="s">
        <v>818</v>
      </c>
      <c r="B141" t="s">
        <v>819</v>
      </c>
    </row>
    <row r="142" spans="1:2" x14ac:dyDescent="0.25">
      <c r="A142" t="s">
        <v>820</v>
      </c>
      <c r="B142" t="s">
        <v>821</v>
      </c>
    </row>
    <row r="143" spans="1:2" x14ac:dyDescent="0.25">
      <c r="A143" t="s">
        <v>822</v>
      </c>
      <c r="B143" t="s">
        <v>823</v>
      </c>
    </row>
    <row r="144" spans="1:2" x14ac:dyDescent="0.25">
      <c r="A144" t="s">
        <v>824</v>
      </c>
      <c r="B144" t="s">
        <v>825</v>
      </c>
    </row>
    <row r="145" spans="1:5" x14ac:dyDescent="0.25">
      <c r="A145" t="s">
        <v>826</v>
      </c>
      <c r="B145" t="s">
        <v>827</v>
      </c>
    </row>
    <row r="146" spans="1:5" x14ac:dyDescent="0.25">
      <c r="A146" t="s">
        <v>839</v>
      </c>
      <c r="B146" t="s">
        <v>840</v>
      </c>
    </row>
    <row r="147" spans="1:5" x14ac:dyDescent="0.25">
      <c r="A147" t="s">
        <v>841</v>
      </c>
      <c r="B147" t="s">
        <v>842</v>
      </c>
    </row>
    <row r="148" spans="1:5" x14ac:dyDescent="0.25">
      <c r="A148" t="s">
        <v>853</v>
      </c>
      <c r="B148" t="s">
        <v>854</v>
      </c>
    </row>
    <row r="149" spans="1:5" x14ac:dyDescent="0.25">
      <c r="A149" t="s">
        <v>855</v>
      </c>
      <c r="B149" t="s">
        <v>856</v>
      </c>
    </row>
    <row r="150" spans="1:5" x14ac:dyDescent="0.25">
      <c r="A150" t="s">
        <v>857</v>
      </c>
      <c r="B150" t="s">
        <v>858</v>
      </c>
      <c r="C150" t="s">
        <v>15645</v>
      </c>
      <c r="D150" t="s">
        <v>15652</v>
      </c>
      <c r="E150" t="s">
        <v>15657</v>
      </c>
    </row>
    <row r="151" spans="1:5" x14ac:dyDescent="0.25">
      <c r="A151" t="s">
        <v>868</v>
      </c>
      <c r="B151" t="s">
        <v>869</v>
      </c>
      <c r="C151" t="s">
        <v>15645</v>
      </c>
      <c r="D151" t="s">
        <v>1065</v>
      </c>
    </row>
    <row r="152" spans="1:5" x14ac:dyDescent="0.25">
      <c r="A152" t="s">
        <v>870</v>
      </c>
      <c r="B152" t="s">
        <v>871</v>
      </c>
      <c r="C152" t="s">
        <v>15645</v>
      </c>
      <c r="D152" t="s">
        <v>1065</v>
      </c>
    </row>
    <row r="153" spans="1:5" x14ac:dyDescent="0.25">
      <c r="A153" t="s">
        <v>872</v>
      </c>
      <c r="B153" t="s">
        <v>873</v>
      </c>
      <c r="C153" t="s">
        <v>15645</v>
      </c>
      <c r="D153" t="s">
        <v>1065</v>
      </c>
    </row>
    <row r="154" spans="1:5" x14ac:dyDescent="0.25">
      <c r="A154" t="s">
        <v>874</v>
      </c>
      <c r="B154" t="s">
        <v>875</v>
      </c>
      <c r="C154" t="s">
        <v>15645</v>
      </c>
      <c r="D154" t="s">
        <v>1065</v>
      </c>
    </row>
    <row r="155" spans="1:5" x14ac:dyDescent="0.25">
      <c r="A155" t="s">
        <v>876</v>
      </c>
      <c r="B155" t="s">
        <v>877</v>
      </c>
      <c r="C155" t="s">
        <v>15645</v>
      </c>
      <c r="D155" t="s">
        <v>1065</v>
      </c>
    </row>
    <row r="156" spans="1:5" x14ac:dyDescent="0.25">
      <c r="A156" t="s">
        <v>878</v>
      </c>
      <c r="B156" t="s">
        <v>879</v>
      </c>
      <c r="C156" t="s">
        <v>15645</v>
      </c>
      <c r="D156" t="s">
        <v>1065</v>
      </c>
    </row>
    <row r="157" spans="1:5" x14ac:dyDescent="0.25">
      <c r="A157" t="s">
        <v>880</v>
      </c>
      <c r="B157" t="s">
        <v>881</v>
      </c>
      <c r="C157" t="s">
        <v>15645</v>
      </c>
      <c r="D157" t="s">
        <v>1065</v>
      </c>
    </row>
    <row r="158" spans="1:5" x14ac:dyDescent="0.25">
      <c r="A158" t="s">
        <v>882</v>
      </c>
      <c r="B158" t="s">
        <v>883</v>
      </c>
      <c r="C158" t="s">
        <v>15645</v>
      </c>
      <c r="D158" t="s">
        <v>1065</v>
      </c>
    </row>
    <row r="159" spans="1:5" x14ac:dyDescent="0.25">
      <c r="A159" t="s">
        <v>885</v>
      </c>
      <c r="B159" t="s">
        <v>886</v>
      </c>
      <c r="C159" t="s">
        <v>15645</v>
      </c>
      <c r="D159" t="s">
        <v>1065</v>
      </c>
    </row>
    <row r="160" spans="1:5" x14ac:dyDescent="0.25">
      <c r="A160" t="s">
        <v>894</v>
      </c>
      <c r="B160" t="s">
        <v>895</v>
      </c>
      <c r="C160" t="s">
        <v>15645</v>
      </c>
      <c r="D160" t="s">
        <v>15658</v>
      </c>
    </row>
    <row r="161" spans="1:5" x14ac:dyDescent="0.25">
      <c r="A161" t="s">
        <v>905</v>
      </c>
      <c r="B161" t="s">
        <v>906</v>
      </c>
    </row>
    <row r="162" spans="1:5" x14ac:dyDescent="0.25">
      <c r="A162" t="s">
        <v>918</v>
      </c>
      <c r="B162" t="s">
        <v>919</v>
      </c>
    </row>
    <row r="163" spans="1:5" x14ac:dyDescent="0.25">
      <c r="A163" t="s">
        <v>932</v>
      </c>
      <c r="B163" t="s">
        <v>933</v>
      </c>
      <c r="C163" t="s">
        <v>15645</v>
      </c>
      <c r="D163" t="s">
        <v>1065</v>
      </c>
    </row>
    <row r="164" spans="1:5" x14ac:dyDescent="0.25">
      <c r="A164" t="s">
        <v>934</v>
      </c>
      <c r="B164" t="s">
        <v>935</v>
      </c>
    </row>
    <row r="165" spans="1:5" x14ac:dyDescent="0.25">
      <c r="A165" t="s">
        <v>936</v>
      </c>
      <c r="B165" t="s">
        <v>937</v>
      </c>
    </row>
    <row r="166" spans="1:5" x14ac:dyDescent="0.25">
      <c r="A166" t="s">
        <v>951</v>
      </c>
      <c r="B166" t="s">
        <v>952</v>
      </c>
      <c r="C166" t="s">
        <v>15645</v>
      </c>
      <c r="D166" t="s">
        <v>1065</v>
      </c>
    </row>
    <row r="167" spans="1:5" x14ac:dyDescent="0.25">
      <c r="A167" t="s">
        <v>954</v>
      </c>
      <c r="B167" t="s">
        <v>955</v>
      </c>
      <c r="C167" t="s">
        <v>15645</v>
      </c>
      <c r="D167" t="s">
        <v>1065</v>
      </c>
    </row>
    <row r="168" spans="1:5" x14ac:dyDescent="0.25">
      <c r="A168" t="s">
        <v>956</v>
      </c>
      <c r="B168" t="s">
        <v>957</v>
      </c>
      <c r="C168" t="s">
        <v>15645</v>
      </c>
      <c r="D168" t="s">
        <v>1065</v>
      </c>
    </row>
    <row r="169" spans="1:5" x14ac:dyDescent="0.25">
      <c r="A169" t="s">
        <v>966</v>
      </c>
      <c r="B169" t="s">
        <v>967</v>
      </c>
      <c r="C169" t="s">
        <v>15645</v>
      </c>
      <c r="D169" t="s">
        <v>15650</v>
      </c>
    </row>
    <row r="170" spans="1:5" x14ac:dyDescent="0.25">
      <c r="A170" t="s">
        <v>986</v>
      </c>
      <c r="B170" t="s">
        <v>987</v>
      </c>
      <c r="C170" t="s">
        <v>15645</v>
      </c>
      <c r="D170" t="s">
        <v>15659</v>
      </c>
      <c r="E170" t="s">
        <v>15660</v>
      </c>
    </row>
    <row r="171" spans="1:5" x14ac:dyDescent="0.25">
      <c r="A171" t="s">
        <v>989</v>
      </c>
      <c r="B171" t="s">
        <v>990</v>
      </c>
    </row>
    <row r="172" spans="1:5" x14ac:dyDescent="0.25">
      <c r="A172" t="s">
        <v>991</v>
      </c>
      <c r="B172" t="s">
        <v>992</v>
      </c>
    </row>
    <row r="173" spans="1:5" x14ac:dyDescent="0.25">
      <c r="A173" t="s">
        <v>993</v>
      </c>
      <c r="B173" t="s">
        <v>994</v>
      </c>
    </row>
    <row r="174" spans="1:5" x14ac:dyDescent="0.25">
      <c r="A174" t="s">
        <v>1009</v>
      </c>
      <c r="B174" t="s">
        <v>1010</v>
      </c>
      <c r="C174" t="s">
        <v>15645</v>
      </c>
      <c r="D174" t="s">
        <v>15650</v>
      </c>
    </row>
    <row r="175" spans="1:5" x14ac:dyDescent="0.25">
      <c r="A175" t="s">
        <v>1020</v>
      </c>
      <c r="B175" t="s">
        <v>1021</v>
      </c>
    </row>
    <row r="176" spans="1:5" x14ac:dyDescent="0.25">
      <c r="A176" t="s">
        <v>1022</v>
      </c>
      <c r="B176" t="s">
        <v>1023</v>
      </c>
    </row>
    <row r="177" spans="1:5" x14ac:dyDescent="0.25">
      <c r="A177" t="s">
        <v>1032</v>
      </c>
      <c r="B177" t="s">
        <v>1033</v>
      </c>
      <c r="C177" t="s">
        <v>15645</v>
      </c>
      <c r="D177" t="s">
        <v>15661</v>
      </c>
    </row>
    <row r="178" spans="1:5" x14ac:dyDescent="0.25">
      <c r="A178" t="s">
        <v>1039</v>
      </c>
      <c r="B178" t="s">
        <v>1040</v>
      </c>
    </row>
    <row r="179" spans="1:5" x14ac:dyDescent="0.25">
      <c r="A179" t="s">
        <v>1051</v>
      </c>
      <c r="B179" t="s">
        <v>194</v>
      </c>
    </row>
    <row r="180" spans="1:5" x14ac:dyDescent="0.25">
      <c r="A180" t="s">
        <v>1058</v>
      </c>
      <c r="B180" t="s">
        <v>1059</v>
      </c>
    </row>
    <row r="181" spans="1:5" x14ac:dyDescent="0.25">
      <c r="A181" t="s">
        <v>1060</v>
      </c>
      <c r="B181" t="s">
        <v>1061</v>
      </c>
    </row>
    <row r="182" spans="1:5" x14ac:dyDescent="0.25">
      <c r="A182" t="s">
        <v>1062</v>
      </c>
      <c r="B182" t="s">
        <v>1063</v>
      </c>
      <c r="C182" t="s">
        <v>15645</v>
      </c>
    </row>
    <row r="183" spans="1:5" x14ac:dyDescent="0.25">
      <c r="A183" t="s">
        <v>1069</v>
      </c>
      <c r="B183" t="s">
        <v>1070</v>
      </c>
      <c r="C183" t="s">
        <v>15645</v>
      </c>
      <c r="D183" t="s">
        <v>1065</v>
      </c>
    </row>
    <row r="184" spans="1:5" x14ac:dyDescent="0.25">
      <c r="A184" t="s">
        <v>1086</v>
      </c>
      <c r="B184" t="s">
        <v>1087</v>
      </c>
      <c r="C184" t="s">
        <v>15645</v>
      </c>
      <c r="D184" t="s">
        <v>15647</v>
      </c>
      <c r="E184" t="s">
        <v>15656</v>
      </c>
    </row>
    <row r="185" spans="1:5" x14ac:dyDescent="0.25">
      <c r="A185" t="s">
        <v>1107</v>
      </c>
      <c r="B185" t="s">
        <v>1108</v>
      </c>
      <c r="C185" t="s">
        <v>15645</v>
      </c>
      <c r="D185" t="s">
        <v>15647</v>
      </c>
      <c r="E185" t="s">
        <v>15656</v>
      </c>
    </row>
    <row r="186" spans="1:5" x14ac:dyDescent="0.25">
      <c r="A186" t="s">
        <v>1109</v>
      </c>
      <c r="B186" t="s">
        <v>1110</v>
      </c>
    </row>
    <row r="187" spans="1:5" x14ac:dyDescent="0.25">
      <c r="A187" t="s">
        <v>1111</v>
      </c>
      <c r="B187" t="s">
        <v>1112</v>
      </c>
    </row>
    <row r="188" spans="1:5" x14ac:dyDescent="0.25">
      <c r="A188" t="s">
        <v>1117</v>
      </c>
      <c r="B188" t="s">
        <v>1118</v>
      </c>
    </row>
    <row r="189" spans="1:5" x14ac:dyDescent="0.25">
      <c r="A189" t="s">
        <v>1119</v>
      </c>
      <c r="B189" t="s">
        <v>1120</v>
      </c>
    </row>
    <row r="190" spans="1:5" x14ac:dyDescent="0.25">
      <c r="A190" t="s">
        <v>1126</v>
      </c>
      <c r="B190" t="s">
        <v>1127</v>
      </c>
    </row>
    <row r="191" spans="1:5" x14ac:dyDescent="0.25">
      <c r="A191" t="s">
        <v>1133</v>
      </c>
      <c r="B191" t="s">
        <v>1134</v>
      </c>
      <c r="C191" t="s">
        <v>15645</v>
      </c>
    </row>
    <row r="192" spans="1:5" x14ac:dyDescent="0.25">
      <c r="A192" t="s">
        <v>1158</v>
      </c>
      <c r="B192" t="s">
        <v>1159</v>
      </c>
    </row>
    <row r="193" spans="1:5" x14ac:dyDescent="0.25">
      <c r="A193" t="s">
        <v>1160</v>
      </c>
      <c r="B193" t="s">
        <v>1161</v>
      </c>
    </row>
    <row r="194" spans="1:5" x14ac:dyDescent="0.25">
      <c r="A194" t="s">
        <v>1169</v>
      </c>
      <c r="B194" t="s">
        <v>1170</v>
      </c>
    </row>
    <row r="195" spans="1:5" x14ac:dyDescent="0.25">
      <c r="A195" t="s">
        <v>1175</v>
      </c>
      <c r="B195" t="s">
        <v>1176</v>
      </c>
    </row>
    <row r="196" spans="1:5" x14ac:dyDescent="0.25">
      <c r="A196" t="s">
        <v>1181</v>
      </c>
      <c r="B196" t="s">
        <v>1182</v>
      </c>
    </row>
    <row r="197" spans="1:5" x14ac:dyDescent="0.25">
      <c r="A197" t="s">
        <v>1194</v>
      </c>
      <c r="B197" t="s">
        <v>1195</v>
      </c>
    </row>
    <row r="198" spans="1:5" x14ac:dyDescent="0.25">
      <c r="A198" t="s">
        <v>1196</v>
      </c>
      <c r="B198" t="s">
        <v>1197</v>
      </c>
      <c r="C198" t="s">
        <v>15645</v>
      </c>
      <c r="D198" t="s">
        <v>1065</v>
      </c>
    </row>
    <row r="199" spans="1:5" x14ac:dyDescent="0.25">
      <c r="A199" t="s">
        <v>1205</v>
      </c>
      <c r="B199" t="s">
        <v>1206</v>
      </c>
      <c r="C199" t="s">
        <v>15645</v>
      </c>
      <c r="D199" t="s">
        <v>15662</v>
      </c>
    </row>
    <row r="200" spans="1:5" x14ac:dyDescent="0.25">
      <c r="A200" t="s">
        <v>1216</v>
      </c>
      <c r="B200" t="s">
        <v>1217</v>
      </c>
      <c r="C200" t="s">
        <v>15645</v>
      </c>
      <c r="D200" t="s">
        <v>15662</v>
      </c>
    </row>
    <row r="201" spans="1:5" x14ac:dyDescent="0.25">
      <c r="A201" t="s">
        <v>1218</v>
      </c>
      <c r="B201" t="s">
        <v>1219</v>
      </c>
      <c r="C201" t="s">
        <v>15645</v>
      </c>
      <c r="D201" t="s">
        <v>15662</v>
      </c>
    </row>
    <row r="202" spans="1:5" x14ac:dyDescent="0.25">
      <c r="A202" t="s">
        <v>1226</v>
      </c>
      <c r="B202" t="s">
        <v>1227</v>
      </c>
      <c r="C202" t="s">
        <v>15645</v>
      </c>
      <c r="D202" t="s">
        <v>1065</v>
      </c>
    </row>
    <row r="203" spans="1:5" x14ac:dyDescent="0.25">
      <c r="A203" t="s">
        <v>1232</v>
      </c>
      <c r="B203" t="s">
        <v>1233</v>
      </c>
    </row>
    <row r="204" spans="1:5" x14ac:dyDescent="0.25">
      <c r="A204" t="s">
        <v>1251</v>
      </c>
      <c r="B204" t="s">
        <v>1252</v>
      </c>
    </row>
    <row r="205" spans="1:5" x14ac:dyDescent="0.25">
      <c r="A205" t="s">
        <v>1253</v>
      </c>
      <c r="B205" t="s">
        <v>1254</v>
      </c>
      <c r="C205" t="s">
        <v>15645</v>
      </c>
      <c r="D205" t="s">
        <v>15647</v>
      </c>
      <c r="E205" t="s">
        <v>15649</v>
      </c>
    </row>
    <row r="206" spans="1:5" x14ac:dyDescent="0.25">
      <c r="A206" t="s">
        <v>1264</v>
      </c>
      <c r="B206" t="s">
        <v>1265</v>
      </c>
      <c r="C206" t="s">
        <v>15645</v>
      </c>
      <c r="D206" t="s">
        <v>15659</v>
      </c>
      <c r="E206" t="s">
        <v>15663</v>
      </c>
    </row>
    <row r="207" spans="1:5" x14ac:dyDescent="0.25">
      <c r="A207" t="s">
        <v>1266</v>
      </c>
      <c r="B207" t="s">
        <v>1267</v>
      </c>
      <c r="C207" t="s">
        <v>15645</v>
      </c>
      <c r="D207" t="s">
        <v>15659</v>
      </c>
      <c r="E207" t="s">
        <v>15660</v>
      </c>
    </row>
    <row r="208" spans="1:5" x14ac:dyDescent="0.25">
      <c r="A208" t="s">
        <v>1269</v>
      </c>
      <c r="B208" t="s">
        <v>1270</v>
      </c>
    </row>
    <row r="209" spans="1:4" x14ac:dyDescent="0.25">
      <c r="A209" t="s">
        <v>1271</v>
      </c>
      <c r="B209" t="s">
        <v>1272</v>
      </c>
    </row>
    <row r="210" spans="1:4" x14ac:dyDescent="0.25">
      <c r="A210" t="s">
        <v>1273</v>
      </c>
      <c r="B210" t="s">
        <v>1274</v>
      </c>
    </row>
    <row r="211" spans="1:4" x14ac:dyDescent="0.25">
      <c r="A211" t="s">
        <v>1280</v>
      </c>
      <c r="B211" t="s">
        <v>1281</v>
      </c>
    </row>
    <row r="212" spans="1:4" x14ac:dyDescent="0.25">
      <c r="A212" t="s">
        <v>1282</v>
      </c>
      <c r="B212" t="s">
        <v>1283</v>
      </c>
    </row>
    <row r="213" spans="1:4" x14ac:dyDescent="0.25">
      <c r="A213" t="s">
        <v>1284</v>
      </c>
      <c r="B213" t="s">
        <v>1285</v>
      </c>
    </row>
    <row r="214" spans="1:4" x14ac:dyDescent="0.25">
      <c r="A214" t="s">
        <v>1290</v>
      </c>
      <c r="B214" t="s">
        <v>1291</v>
      </c>
    </row>
    <row r="215" spans="1:4" x14ac:dyDescent="0.25">
      <c r="A215" t="s">
        <v>1297</v>
      </c>
      <c r="B215" t="s">
        <v>1298</v>
      </c>
    </row>
    <row r="216" spans="1:4" x14ac:dyDescent="0.25">
      <c r="A216" t="s">
        <v>1303</v>
      </c>
      <c r="B216" t="s">
        <v>1304</v>
      </c>
    </row>
    <row r="217" spans="1:4" x14ac:dyDescent="0.25">
      <c r="A217" t="s">
        <v>1309</v>
      </c>
      <c r="B217" t="s">
        <v>1310</v>
      </c>
    </row>
    <row r="218" spans="1:4" x14ac:dyDescent="0.25">
      <c r="A218" t="s">
        <v>1315</v>
      </c>
      <c r="B218" t="s">
        <v>1147</v>
      </c>
    </row>
    <row r="219" spans="1:4" x14ac:dyDescent="0.25">
      <c r="A219" t="s">
        <v>1327</v>
      </c>
      <c r="B219" t="s">
        <v>1328</v>
      </c>
    </row>
    <row r="220" spans="1:4" x14ac:dyDescent="0.25">
      <c r="A220" t="s">
        <v>1335</v>
      </c>
      <c r="B220" t="s">
        <v>1336</v>
      </c>
    </row>
    <row r="221" spans="1:4" x14ac:dyDescent="0.25">
      <c r="A221" t="s">
        <v>1347</v>
      </c>
      <c r="B221" t="s">
        <v>1348</v>
      </c>
      <c r="C221" t="s">
        <v>15645</v>
      </c>
      <c r="D221" t="s">
        <v>1065</v>
      </c>
    </row>
    <row r="222" spans="1:4" x14ac:dyDescent="0.25">
      <c r="A222" t="s">
        <v>1350</v>
      </c>
      <c r="B222" t="s">
        <v>1351</v>
      </c>
      <c r="C222" t="s">
        <v>15645</v>
      </c>
      <c r="D222" t="s">
        <v>1065</v>
      </c>
    </row>
    <row r="223" spans="1:4" x14ac:dyDescent="0.25">
      <c r="A223" t="s">
        <v>1352</v>
      </c>
      <c r="B223" t="s">
        <v>1353</v>
      </c>
      <c r="C223" t="s">
        <v>15645</v>
      </c>
      <c r="D223" t="s">
        <v>15664</v>
      </c>
    </row>
    <row r="224" spans="1:4" x14ac:dyDescent="0.25">
      <c r="A224" t="s">
        <v>1354</v>
      </c>
      <c r="B224" t="s">
        <v>1355</v>
      </c>
    </row>
    <row r="225" spans="1:5" x14ac:dyDescent="0.25">
      <c r="A225" t="s">
        <v>1356</v>
      </c>
      <c r="B225" t="s">
        <v>1357</v>
      </c>
      <c r="C225" t="s">
        <v>15645</v>
      </c>
      <c r="D225" t="s">
        <v>15664</v>
      </c>
    </row>
    <row r="226" spans="1:5" x14ac:dyDescent="0.25">
      <c r="A226" t="s">
        <v>1370</v>
      </c>
      <c r="B226" t="s">
        <v>1371</v>
      </c>
    </row>
    <row r="227" spans="1:5" x14ac:dyDescent="0.25">
      <c r="A227" t="s">
        <v>1375</v>
      </c>
      <c r="B227" t="s">
        <v>1376</v>
      </c>
    </row>
    <row r="228" spans="1:5" x14ac:dyDescent="0.25">
      <c r="A228" t="s">
        <v>1381</v>
      </c>
      <c r="B228" t="s">
        <v>1382</v>
      </c>
    </row>
    <row r="229" spans="1:5" x14ac:dyDescent="0.25">
      <c r="A229" t="s">
        <v>1383</v>
      </c>
      <c r="B229" t="s">
        <v>1384</v>
      </c>
    </row>
    <row r="230" spans="1:5" x14ac:dyDescent="0.25">
      <c r="A230" t="s">
        <v>1390</v>
      </c>
      <c r="B230" t="s">
        <v>1391</v>
      </c>
      <c r="C230" t="s">
        <v>15645</v>
      </c>
      <c r="D230" t="s">
        <v>15650</v>
      </c>
    </row>
    <row r="231" spans="1:5" x14ac:dyDescent="0.25">
      <c r="A231" t="s">
        <v>1392</v>
      </c>
      <c r="B231" t="s">
        <v>1393</v>
      </c>
      <c r="C231" t="s">
        <v>15645</v>
      </c>
      <c r="D231" t="s">
        <v>15650</v>
      </c>
    </row>
    <row r="232" spans="1:5" x14ac:dyDescent="0.25">
      <c r="A232" t="s">
        <v>1398</v>
      </c>
      <c r="B232" t="s">
        <v>529</v>
      </c>
    </row>
    <row r="233" spans="1:5" x14ac:dyDescent="0.25">
      <c r="A233" t="s">
        <v>1411</v>
      </c>
      <c r="B233" t="s">
        <v>867</v>
      </c>
    </row>
    <row r="234" spans="1:5" x14ac:dyDescent="0.25">
      <c r="A234" t="s">
        <v>1426</v>
      </c>
      <c r="B234" t="s">
        <v>1427</v>
      </c>
    </row>
    <row r="235" spans="1:5" x14ac:dyDescent="0.25">
      <c r="A235" t="s">
        <v>1438</v>
      </c>
      <c r="B235" t="s">
        <v>1439</v>
      </c>
    </row>
    <row r="236" spans="1:5" x14ac:dyDescent="0.25">
      <c r="A236" t="s">
        <v>1447</v>
      </c>
      <c r="B236" t="s">
        <v>1448</v>
      </c>
    </row>
    <row r="237" spans="1:5" x14ac:dyDescent="0.25">
      <c r="A237" t="s">
        <v>1449</v>
      </c>
      <c r="B237" t="s">
        <v>1450</v>
      </c>
      <c r="C237" t="s">
        <v>15645</v>
      </c>
      <c r="D237" t="s">
        <v>15647</v>
      </c>
      <c r="E237" t="s">
        <v>15654</v>
      </c>
    </row>
    <row r="238" spans="1:5" x14ac:dyDescent="0.25">
      <c r="A238" t="s">
        <v>1451</v>
      </c>
      <c r="B238" t="s">
        <v>1452</v>
      </c>
    </row>
    <row r="239" spans="1:5" x14ac:dyDescent="0.25">
      <c r="A239" t="s">
        <v>1457</v>
      </c>
      <c r="B239" t="s">
        <v>1458</v>
      </c>
      <c r="C239" t="s">
        <v>15645</v>
      </c>
      <c r="D239" t="s">
        <v>1065</v>
      </c>
    </row>
    <row r="240" spans="1:5" x14ac:dyDescent="0.25">
      <c r="A240" t="s">
        <v>1459</v>
      </c>
      <c r="B240" t="s">
        <v>1460</v>
      </c>
      <c r="C240" t="s">
        <v>15645</v>
      </c>
      <c r="D240" t="s">
        <v>1065</v>
      </c>
    </row>
    <row r="241" spans="1:5" x14ac:dyDescent="0.25">
      <c r="A241" t="s">
        <v>1469</v>
      </c>
      <c r="B241" t="s">
        <v>578</v>
      </c>
    </row>
    <row r="242" spans="1:5" x14ac:dyDescent="0.25">
      <c r="A242" t="s">
        <v>1480</v>
      </c>
      <c r="B242" t="s">
        <v>1481</v>
      </c>
    </row>
    <row r="243" spans="1:5" x14ac:dyDescent="0.25">
      <c r="A243" t="s">
        <v>1493</v>
      </c>
      <c r="B243" t="s">
        <v>1494</v>
      </c>
      <c r="C243" t="s">
        <v>15645</v>
      </c>
      <c r="D243" t="s">
        <v>15665</v>
      </c>
    </row>
    <row r="244" spans="1:5" x14ac:dyDescent="0.25">
      <c r="A244" t="s">
        <v>1500</v>
      </c>
      <c r="B244" t="s">
        <v>1501</v>
      </c>
      <c r="C244" t="s">
        <v>15645</v>
      </c>
      <c r="D244" t="s">
        <v>15666</v>
      </c>
    </row>
    <row r="245" spans="1:5" x14ac:dyDescent="0.25">
      <c r="A245" t="s">
        <v>1506</v>
      </c>
      <c r="B245" t="s">
        <v>702</v>
      </c>
    </row>
    <row r="246" spans="1:5" x14ac:dyDescent="0.25">
      <c r="A246" t="s">
        <v>1515</v>
      </c>
      <c r="B246" t="s">
        <v>1516</v>
      </c>
    </row>
    <row r="247" spans="1:5" x14ac:dyDescent="0.25">
      <c r="A247" t="s">
        <v>1517</v>
      </c>
      <c r="B247" t="s">
        <v>1518</v>
      </c>
    </row>
    <row r="248" spans="1:5" x14ac:dyDescent="0.25">
      <c r="A248" t="s">
        <v>1519</v>
      </c>
      <c r="B248" t="s">
        <v>1520</v>
      </c>
      <c r="C248" t="s">
        <v>15645</v>
      </c>
      <c r="D248" t="s">
        <v>15647</v>
      </c>
      <c r="E248" t="s">
        <v>15654</v>
      </c>
    </row>
    <row r="249" spans="1:5" x14ac:dyDescent="0.25">
      <c r="A249" t="s">
        <v>1529</v>
      </c>
      <c r="B249" t="s">
        <v>1530</v>
      </c>
    </row>
    <row r="250" spans="1:5" x14ac:dyDescent="0.25">
      <c r="A250" t="s">
        <v>1532</v>
      </c>
      <c r="B250" t="s">
        <v>1533</v>
      </c>
    </row>
    <row r="251" spans="1:5" x14ac:dyDescent="0.25">
      <c r="A251" t="s">
        <v>1534</v>
      </c>
      <c r="B251" t="s">
        <v>1535</v>
      </c>
    </row>
    <row r="252" spans="1:5" x14ac:dyDescent="0.25">
      <c r="A252" t="s">
        <v>1536</v>
      </c>
      <c r="B252" t="s">
        <v>1537</v>
      </c>
    </row>
    <row r="253" spans="1:5" x14ac:dyDescent="0.25">
      <c r="A253" t="s">
        <v>1538</v>
      </c>
      <c r="B253" t="s">
        <v>1539</v>
      </c>
    </row>
    <row r="254" spans="1:5" x14ac:dyDescent="0.25">
      <c r="A254" t="s">
        <v>1540</v>
      </c>
      <c r="B254" t="s">
        <v>1541</v>
      </c>
    </row>
    <row r="255" spans="1:5" x14ac:dyDescent="0.25">
      <c r="A255" t="s">
        <v>1542</v>
      </c>
      <c r="B255" t="s">
        <v>1543</v>
      </c>
    </row>
    <row r="256" spans="1:5" x14ac:dyDescent="0.25">
      <c r="A256" t="s">
        <v>1550</v>
      </c>
      <c r="B256" t="s">
        <v>1551</v>
      </c>
    </row>
    <row r="257" spans="1:5" x14ac:dyDescent="0.25">
      <c r="A257" t="s">
        <v>1557</v>
      </c>
      <c r="B257" t="s">
        <v>1558</v>
      </c>
    </row>
    <row r="258" spans="1:5" x14ac:dyDescent="0.25">
      <c r="A258" t="s">
        <v>1559</v>
      </c>
      <c r="B258" t="s">
        <v>1560</v>
      </c>
    </row>
    <row r="259" spans="1:5" x14ac:dyDescent="0.25">
      <c r="A259" t="s">
        <v>1567</v>
      </c>
      <c r="B259" t="s">
        <v>1568</v>
      </c>
    </row>
    <row r="260" spans="1:5" x14ac:dyDescent="0.25">
      <c r="A260" t="s">
        <v>1573</v>
      </c>
      <c r="B260" t="s">
        <v>1574</v>
      </c>
    </row>
    <row r="261" spans="1:5" x14ac:dyDescent="0.25">
      <c r="A261" t="s">
        <v>1575</v>
      </c>
      <c r="B261" t="s">
        <v>1576</v>
      </c>
    </row>
    <row r="262" spans="1:5" x14ac:dyDescent="0.25">
      <c r="A262" t="s">
        <v>1581</v>
      </c>
      <c r="B262" t="s">
        <v>1582</v>
      </c>
    </row>
    <row r="263" spans="1:5" x14ac:dyDescent="0.25">
      <c r="A263" t="s">
        <v>1595</v>
      </c>
      <c r="B263" t="s">
        <v>1596</v>
      </c>
      <c r="C263" t="s">
        <v>15645</v>
      </c>
      <c r="D263" t="s">
        <v>15647</v>
      </c>
      <c r="E263" t="s">
        <v>15656</v>
      </c>
    </row>
    <row r="264" spans="1:5" x14ac:dyDescent="0.25">
      <c r="A264" t="s">
        <v>1608</v>
      </c>
      <c r="B264" t="s">
        <v>1609</v>
      </c>
    </row>
    <row r="265" spans="1:5" x14ac:dyDescent="0.25">
      <c r="A265" t="s">
        <v>1616</v>
      </c>
      <c r="B265" t="s">
        <v>1617</v>
      </c>
    </row>
    <row r="266" spans="1:5" x14ac:dyDescent="0.25">
      <c r="A266" t="s">
        <v>1618</v>
      </c>
      <c r="B266" t="s">
        <v>1619</v>
      </c>
    </row>
    <row r="267" spans="1:5" x14ac:dyDescent="0.25">
      <c r="A267" t="s">
        <v>1624</v>
      </c>
      <c r="B267" t="s">
        <v>828</v>
      </c>
    </row>
    <row r="268" spans="1:5" x14ac:dyDescent="0.25">
      <c r="A268" t="s">
        <v>1635</v>
      </c>
      <c r="B268" t="s">
        <v>1636</v>
      </c>
    </row>
    <row r="269" spans="1:5" x14ac:dyDescent="0.25">
      <c r="A269" t="s">
        <v>1637</v>
      </c>
      <c r="B269" t="s">
        <v>1638</v>
      </c>
    </row>
    <row r="270" spans="1:5" x14ac:dyDescent="0.25">
      <c r="A270" t="s">
        <v>1643</v>
      </c>
      <c r="B270" t="s">
        <v>1644</v>
      </c>
    </row>
    <row r="271" spans="1:5" x14ac:dyDescent="0.25">
      <c r="A271" t="s">
        <v>1657</v>
      </c>
      <c r="B271" t="s">
        <v>1658</v>
      </c>
    </row>
    <row r="272" spans="1:5" x14ac:dyDescent="0.25">
      <c r="A272" t="s">
        <v>1659</v>
      </c>
      <c r="B272" t="s">
        <v>1660</v>
      </c>
    </row>
    <row r="273" spans="1:5" x14ac:dyDescent="0.25">
      <c r="A273" t="s">
        <v>1661</v>
      </c>
      <c r="B273" t="s">
        <v>1662</v>
      </c>
    </row>
    <row r="274" spans="1:5" x14ac:dyDescent="0.25">
      <c r="A274" t="s">
        <v>1685</v>
      </c>
      <c r="B274" t="s">
        <v>1686</v>
      </c>
      <c r="C274" t="s">
        <v>15645</v>
      </c>
      <c r="D274" t="s">
        <v>1065</v>
      </c>
    </row>
    <row r="275" spans="1:5" x14ac:dyDescent="0.25">
      <c r="A275" t="s">
        <v>1688</v>
      </c>
      <c r="B275" t="s">
        <v>1689</v>
      </c>
      <c r="C275" t="s">
        <v>15645</v>
      </c>
      <c r="D275" t="s">
        <v>1065</v>
      </c>
    </row>
    <row r="276" spans="1:5" x14ac:dyDescent="0.25">
      <c r="A276" t="s">
        <v>1694</v>
      </c>
      <c r="B276" t="s">
        <v>1168</v>
      </c>
    </row>
    <row r="277" spans="1:5" x14ac:dyDescent="0.25">
      <c r="A277" t="s">
        <v>1704</v>
      </c>
      <c r="B277" t="s">
        <v>1705</v>
      </c>
      <c r="C277" t="s">
        <v>15645</v>
      </c>
      <c r="D277" t="s">
        <v>1065</v>
      </c>
    </row>
    <row r="278" spans="1:5" x14ac:dyDescent="0.25">
      <c r="A278" t="s">
        <v>1711</v>
      </c>
      <c r="B278" t="s">
        <v>1712</v>
      </c>
    </row>
    <row r="279" spans="1:5" x14ac:dyDescent="0.25">
      <c r="A279" t="s">
        <v>1723</v>
      </c>
      <c r="B279" t="s">
        <v>1724</v>
      </c>
      <c r="C279" t="s">
        <v>15645</v>
      </c>
      <c r="D279" t="s">
        <v>15647</v>
      </c>
      <c r="E279" t="s">
        <v>15656</v>
      </c>
    </row>
    <row r="280" spans="1:5" x14ac:dyDescent="0.25">
      <c r="A280" t="s">
        <v>1725</v>
      </c>
      <c r="B280" t="s">
        <v>1726</v>
      </c>
    </row>
    <row r="281" spans="1:5" x14ac:dyDescent="0.25">
      <c r="A281" t="s">
        <v>1733</v>
      </c>
      <c r="B281" t="s">
        <v>1734</v>
      </c>
    </row>
    <row r="282" spans="1:5" x14ac:dyDescent="0.25">
      <c r="A282" t="s">
        <v>1745</v>
      </c>
      <c r="B282" t="s">
        <v>1746</v>
      </c>
      <c r="C282" t="s">
        <v>15645</v>
      </c>
      <c r="D282" t="s">
        <v>15650</v>
      </c>
    </row>
    <row r="283" spans="1:5" x14ac:dyDescent="0.25">
      <c r="A283" t="s">
        <v>1751</v>
      </c>
      <c r="B283" t="s">
        <v>1752</v>
      </c>
    </row>
    <row r="284" spans="1:5" x14ac:dyDescent="0.25">
      <c r="A284" t="s">
        <v>1760</v>
      </c>
      <c r="B284" t="s">
        <v>1761</v>
      </c>
      <c r="C284" t="s">
        <v>15645</v>
      </c>
    </row>
    <row r="285" spans="1:5" x14ac:dyDescent="0.25">
      <c r="A285" t="s">
        <v>1771</v>
      </c>
      <c r="B285" t="s">
        <v>1772</v>
      </c>
      <c r="C285" t="s">
        <v>15645</v>
      </c>
    </row>
    <row r="286" spans="1:5" x14ac:dyDescent="0.25">
      <c r="A286" t="s">
        <v>1786</v>
      </c>
      <c r="B286" t="s">
        <v>1787</v>
      </c>
    </row>
    <row r="287" spans="1:5" x14ac:dyDescent="0.25">
      <c r="A287" t="s">
        <v>1792</v>
      </c>
      <c r="B287" t="s">
        <v>1793</v>
      </c>
    </row>
    <row r="288" spans="1:5" x14ac:dyDescent="0.25">
      <c r="A288" t="s">
        <v>1799</v>
      </c>
      <c r="B288" t="s">
        <v>1800</v>
      </c>
    </row>
    <row r="289" spans="1:5" x14ac:dyDescent="0.25">
      <c r="A289" t="s">
        <v>1803</v>
      </c>
      <c r="B289" t="s">
        <v>1804</v>
      </c>
      <c r="C289" t="s">
        <v>15645</v>
      </c>
      <c r="D289" t="s">
        <v>15647</v>
      </c>
      <c r="E289" t="s">
        <v>15654</v>
      </c>
    </row>
    <row r="290" spans="1:5" x14ac:dyDescent="0.25">
      <c r="A290" t="s">
        <v>1805</v>
      </c>
      <c r="B290" t="s">
        <v>1806</v>
      </c>
    </row>
    <row r="291" spans="1:5" x14ac:dyDescent="0.25">
      <c r="A291" t="s">
        <v>1813</v>
      </c>
      <c r="B291" t="s">
        <v>1814</v>
      </c>
      <c r="C291" t="s">
        <v>15645</v>
      </c>
      <c r="D291" t="s">
        <v>1065</v>
      </c>
    </row>
    <row r="292" spans="1:5" x14ac:dyDescent="0.25">
      <c r="A292" t="s">
        <v>1815</v>
      </c>
      <c r="B292" t="s">
        <v>1816</v>
      </c>
      <c r="C292" t="s">
        <v>15645</v>
      </c>
      <c r="D292" t="s">
        <v>1065</v>
      </c>
    </row>
    <row r="293" spans="1:5" x14ac:dyDescent="0.25">
      <c r="A293" t="s">
        <v>1817</v>
      </c>
      <c r="B293" t="s">
        <v>1818</v>
      </c>
      <c r="C293" t="s">
        <v>15645</v>
      </c>
      <c r="D293" t="s">
        <v>1065</v>
      </c>
    </row>
    <row r="294" spans="1:5" x14ac:dyDescent="0.25">
      <c r="A294" t="s">
        <v>1820</v>
      </c>
      <c r="B294" t="s">
        <v>1821</v>
      </c>
    </row>
    <row r="295" spans="1:5" x14ac:dyDescent="0.25">
      <c r="A295" t="s">
        <v>1822</v>
      </c>
      <c r="B295" t="s">
        <v>1823</v>
      </c>
    </row>
    <row r="296" spans="1:5" x14ac:dyDescent="0.25">
      <c r="A296" t="s">
        <v>1838</v>
      </c>
      <c r="B296" t="s">
        <v>1839</v>
      </c>
      <c r="C296" t="s">
        <v>15645</v>
      </c>
      <c r="D296" t="s">
        <v>15659</v>
      </c>
      <c r="E296" t="s">
        <v>15663</v>
      </c>
    </row>
    <row r="297" spans="1:5" x14ac:dyDescent="0.25">
      <c r="A297" t="s">
        <v>1844</v>
      </c>
      <c r="B297" t="s">
        <v>1845</v>
      </c>
    </row>
    <row r="298" spans="1:5" x14ac:dyDescent="0.25">
      <c r="A298" t="s">
        <v>1853</v>
      </c>
      <c r="B298" t="s">
        <v>1854</v>
      </c>
    </row>
    <row r="299" spans="1:5" x14ac:dyDescent="0.25">
      <c r="A299" t="s">
        <v>1855</v>
      </c>
      <c r="B299" t="s">
        <v>1856</v>
      </c>
    </row>
    <row r="300" spans="1:5" x14ac:dyDescent="0.25">
      <c r="A300" t="s">
        <v>1857</v>
      </c>
      <c r="B300" t="s">
        <v>1858</v>
      </c>
    </row>
    <row r="301" spans="1:5" x14ac:dyDescent="0.25">
      <c r="A301" t="s">
        <v>1859</v>
      </c>
      <c r="B301" t="s">
        <v>1860</v>
      </c>
    </row>
    <row r="302" spans="1:5" x14ac:dyDescent="0.25">
      <c r="A302" t="s">
        <v>1865</v>
      </c>
      <c r="B302" t="s">
        <v>1866</v>
      </c>
      <c r="C302" t="s">
        <v>15645</v>
      </c>
      <c r="D302" t="s">
        <v>1065</v>
      </c>
    </row>
    <row r="303" spans="1:5" x14ac:dyDescent="0.25">
      <c r="A303" t="s">
        <v>1878</v>
      </c>
      <c r="B303" t="s">
        <v>1879</v>
      </c>
      <c r="C303" t="s">
        <v>15645</v>
      </c>
      <c r="D303" t="s">
        <v>1065</v>
      </c>
    </row>
    <row r="304" spans="1:5" x14ac:dyDescent="0.25">
      <c r="A304" t="s">
        <v>1880</v>
      </c>
      <c r="B304" t="s">
        <v>1881</v>
      </c>
      <c r="C304" t="s">
        <v>15645</v>
      </c>
      <c r="D304" t="s">
        <v>1065</v>
      </c>
    </row>
    <row r="305" spans="1:4" x14ac:dyDescent="0.25">
      <c r="A305" t="s">
        <v>1895</v>
      </c>
      <c r="B305" t="s">
        <v>1896</v>
      </c>
    </row>
    <row r="306" spans="1:4" x14ac:dyDescent="0.25">
      <c r="A306" t="s">
        <v>1900</v>
      </c>
      <c r="B306" t="s">
        <v>1901</v>
      </c>
    </row>
    <row r="307" spans="1:4" x14ac:dyDescent="0.25">
      <c r="A307" t="s">
        <v>1908</v>
      </c>
      <c r="B307" t="s">
        <v>1909</v>
      </c>
    </row>
    <row r="308" spans="1:4" x14ac:dyDescent="0.25">
      <c r="A308" t="s">
        <v>1915</v>
      </c>
      <c r="B308" t="s">
        <v>1916</v>
      </c>
      <c r="C308" t="s">
        <v>15645</v>
      </c>
      <c r="D308" t="s">
        <v>1065</v>
      </c>
    </row>
    <row r="309" spans="1:4" x14ac:dyDescent="0.25">
      <c r="A309" t="s">
        <v>1917</v>
      </c>
      <c r="B309" t="s">
        <v>1918</v>
      </c>
      <c r="C309" t="s">
        <v>15645</v>
      </c>
      <c r="D309" t="s">
        <v>1065</v>
      </c>
    </row>
    <row r="310" spans="1:4" x14ac:dyDescent="0.25">
      <c r="A310" t="s">
        <v>1922</v>
      </c>
      <c r="B310" t="s">
        <v>1923</v>
      </c>
    </row>
    <row r="311" spans="1:4" x14ac:dyDescent="0.25">
      <c r="A311" t="s">
        <v>1932</v>
      </c>
      <c r="B311" t="s">
        <v>1933</v>
      </c>
    </row>
    <row r="312" spans="1:4" x14ac:dyDescent="0.25">
      <c r="A312" t="s">
        <v>1934</v>
      </c>
      <c r="B312" t="s">
        <v>1935</v>
      </c>
    </row>
    <row r="313" spans="1:4" x14ac:dyDescent="0.25">
      <c r="A313" t="s">
        <v>1939</v>
      </c>
      <c r="B313" t="s">
        <v>1940</v>
      </c>
    </row>
    <row r="314" spans="1:4" x14ac:dyDescent="0.25">
      <c r="A314" t="s">
        <v>1941</v>
      </c>
      <c r="B314" t="s">
        <v>1942</v>
      </c>
    </row>
    <row r="315" spans="1:4" x14ac:dyDescent="0.25">
      <c r="A315" t="s">
        <v>1943</v>
      </c>
      <c r="B315" t="s">
        <v>1944</v>
      </c>
    </row>
    <row r="316" spans="1:4" x14ac:dyDescent="0.25">
      <c r="A316" t="s">
        <v>1945</v>
      </c>
      <c r="B316" t="s">
        <v>1946</v>
      </c>
    </row>
    <row r="317" spans="1:4" x14ac:dyDescent="0.25">
      <c r="A317" t="s">
        <v>1950</v>
      </c>
      <c r="B317" t="s">
        <v>1951</v>
      </c>
    </row>
    <row r="318" spans="1:4" x14ac:dyDescent="0.25">
      <c r="A318" t="s">
        <v>1965</v>
      </c>
      <c r="B318" t="s">
        <v>1966</v>
      </c>
    </row>
    <row r="319" spans="1:4" x14ac:dyDescent="0.25">
      <c r="A319" t="s">
        <v>1976</v>
      </c>
      <c r="B319" t="s">
        <v>1977</v>
      </c>
    </row>
    <row r="320" spans="1:4" x14ac:dyDescent="0.25">
      <c r="A320" t="s">
        <v>1978</v>
      </c>
      <c r="B320" t="s">
        <v>1979</v>
      </c>
    </row>
    <row r="321" spans="1:4" x14ac:dyDescent="0.25">
      <c r="A321" t="s">
        <v>1980</v>
      </c>
      <c r="B321" t="s">
        <v>1981</v>
      </c>
    </row>
    <row r="322" spans="1:4" x14ac:dyDescent="0.25">
      <c r="A322" t="s">
        <v>1982</v>
      </c>
      <c r="B322" t="s">
        <v>1983</v>
      </c>
    </row>
    <row r="323" spans="1:4" x14ac:dyDescent="0.25">
      <c r="A323" t="s">
        <v>1999</v>
      </c>
      <c r="B323" t="s">
        <v>2000</v>
      </c>
    </row>
    <row r="324" spans="1:4" x14ac:dyDescent="0.25">
      <c r="A324" t="s">
        <v>2006</v>
      </c>
      <c r="B324" t="s">
        <v>2007</v>
      </c>
    </row>
    <row r="325" spans="1:4" x14ac:dyDescent="0.25">
      <c r="A325" t="s">
        <v>2014</v>
      </c>
      <c r="B325" t="s">
        <v>2015</v>
      </c>
      <c r="C325" t="s">
        <v>15645</v>
      </c>
      <c r="D325" t="s">
        <v>1065</v>
      </c>
    </row>
    <row r="326" spans="1:4" x14ac:dyDescent="0.25">
      <c r="A326" t="s">
        <v>2016</v>
      </c>
      <c r="B326" t="s">
        <v>2017</v>
      </c>
      <c r="C326" t="s">
        <v>15645</v>
      </c>
      <c r="D326" t="s">
        <v>1065</v>
      </c>
    </row>
    <row r="327" spans="1:4" x14ac:dyDescent="0.25">
      <c r="A327" t="s">
        <v>2018</v>
      </c>
      <c r="B327" t="s">
        <v>2019</v>
      </c>
      <c r="C327" t="s">
        <v>15645</v>
      </c>
      <c r="D327" t="s">
        <v>1065</v>
      </c>
    </row>
    <row r="328" spans="1:4" x14ac:dyDescent="0.25">
      <c r="A328" t="s">
        <v>2046</v>
      </c>
      <c r="B328" t="s">
        <v>2047</v>
      </c>
    </row>
    <row r="329" spans="1:4" x14ac:dyDescent="0.25">
      <c r="A329" t="s">
        <v>2053</v>
      </c>
      <c r="B329" t="s">
        <v>2054</v>
      </c>
    </row>
    <row r="330" spans="1:4" x14ac:dyDescent="0.25">
      <c r="A330" t="s">
        <v>2055</v>
      </c>
      <c r="B330" t="s">
        <v>2056</v>
      </c>
    </row>
    <row r="331" spans="1:4" x14ac:dyDescent="0.25">
      <c r="A331" t="s">
        <v>2057</v>
      </c>
      <c r="B331" t="s">
        <v>2058</v>
      </c>
    </row>
    <row r="332" spans="1:4" x14ac:dyDescent="0.25">
      <c r="A332" t="s">
        <v>2067</v>
      </c>
      <c r="B332" t="s">
        <v>2068</v>
      </c>
      <c r="C332" t="s">
        <v>15645</v>
      </c>
      <c r="D332" t="s">
        <v>1065</v>
      </c>
    </row>
    <row r="333" spans="1:4" x14ac:dyDescent="0.25">
      <c r="A333" t="s">
        <v>2069</v>
      </c>
      <c r="B333" t="s">
        <v>2070</v>
      </c>
      <c r="C333" t="s">
        <v>15645</v>
      </c>
    </row>
    <row r="334" spans="1:4" x14ac:dyDescent="0.25">
      <c r="A334" t="s">
        <v>2076</v>
      </c>
      <c r="B334" t="s">
        <v>2077</v>
      </c>
    </row>
    <row r="335" spans="1:4" x14ac:dyDescent="0.25">
      <c r="A335" t="s">
        <v>2089</v>
      </c>
      <c r="B335" t="s">
        <v>2090</v>
      </c>
    </row>
    <row r="336" spans="1:4" x14ac:dyDescent="0.25">
      <c r="A336" t="s">
        <v>2091</v>
      </c>
      <c r="B336" t="s">
        <v>2092</v>
      </c>
      <c r="C336" t="s">
        <v>15645</v>
      </c>
      <c r="D336" t="s">
        <v>15665</v>
      </c>
    </row>
    <row r="337" spans="1:5" x14ac:dyDescent="0.25">
      <c r="A337" t="s">
        <v>2093</v>
      </c>
      <c r="B337" t="s">
        <v>2094</v>
      </c>
    </row>
    <row r="338" spans="1:5" x14ac:dyDescent="0.25">
      <c r="A338" t="s">
        <v>2095</v>
      </c>
      <c r="B338" t="s">
        <v>2096</v>
      </c>
    </row>
    <row r="339" spans="1:5" x14ac:dyDescent="0.25">
      <c r="A339" t="s">
        <v>2097</v>
      </c>
      <c r="B339" t="s">
        <v>2098</v>
      </c>
    </row>
    <row r="340" spans="1:5" x14ac:dyDescent="0.25">
      <c r="A340" t="s">
        <v>2099</v>
      </c>
      <c r="B340" t="s">
        <v>2100</v>
      </c>
      <c r="C340" t="s">
        <v>15645</v>
      </c>
      <c r="D340" t="s">
        <v>15647</v>
      </c>
      <c r="E340" t="s">
        <v>15667</v>
      </c>
    </row>
    <row r="341" spans="1:5" x14ac:dyDescent="0.25">
      <c r="A341" t="s">
        <v>2101</v>
      </c>
      <c r="B341" t="s">
        <v>2102</v>
      </c>
      <c r="C341" t="s">
        <v>15645</v>
      </c>
      <c r="D341" t="s">
        <v>15647</v>
      </c>
      <c r="E341" t="s">
        <v>15651</v>
      </c>
    </row>
    <row r="342" spans="1:5" x14ac:dyDescent="0.25">
      <c r="A342" t="s">
        <v>2103</v>
      </c>
      <c r="B342" t="s">
        <v>2104</v>
      </c>
      <c r="C342" t="s">
        <v>15645</v>
      </c>
      <c r="D342" t="s">
        <v>15652</v>
      </c>
      <c r="E342" t="s">
        <v>15668</v>
      </c>
    </row>
    <row r="343" spans="1:5" x14ac:dyDescent="0.25">
      <c r="A343" t="s">
        <v>2105</v>
      </c>
      <c r="B343" t="s">
        <v>2106</v>
      </c>
    </row>
    <row r="344" spans="1:5" x14ac:dyDescent="0.25">
      <c r="A344" t="s">
        <v>2107</v>
      </c>
      <c r="B344" t="s">
        <v>2108</v>
      </c>
    </row>
    <row r="345" spans="1:5" x14ac:dyDescent="0.25">
      <c r="A345" t="s">
        <v>2113</v>
      </c>
      <c r="B345" t="s">
        <v>2114</v>
      </c>
    </row>
    <row r="346" spans="1:5" x14ac:dyDescent="0.25">
      <c r="A346" t="s">
        <v>2135</v>
      </c>
      <c r="B346" t="s">
        <v>214</v>
      </c>
    </row>
    <row r="347" spans="1:5" x14ac:dyDescent="0.25">
      <c r="A347" t="s">
        <v>2142</v>
      </c>
      <c r="B347" t="s">
        <v>2143</v>
      </c>
    </row>
    <row r="348" spans="1:5" x14ac:dyDescent="0.25">
      <c r="A348" t="s">
        <v>2149</v>
      </c>
      <c r="B348" t="s">
        <v>2150</v>
      </c>
    </row>
    <row r="349" spans="1:5" x14ac:dyDescent="0.25">
      <c r="A349" t="s">
        <v>2160</v>
      </c>
      <c r="B349" t="s">
        <v>2161</v>
      </c>
    </row>
    <row r="350" spans="1:5" x14ac:dyDescent="0.25">
      <c r="A350" t="s">
        <v>2162</v>
      </c>
      <c r="B350" t="s">
        <v>2163</v>
      </c>
    </row>
    <row r="351" spans="1:5" x14ac:dyDescent="0.25">
      <c r="A351" t="s">
        <v>2164</v>
      </c>
      <c r="B351" t="s">
        <v>2165</v>
      </c>
    </row>
    <row r="352" spans="1:5" x14ac:dyDescent="0.25">
      <c r="A352" t="s">
        <v>2171</v>
      </c>
      <c r="B352" t="s">
        <v>2172</v>
      </c>
    </row>
    <row r="353" spans="1:5" x14ac:dyDescent="0.25">
      <c r="A353" t="s">
        <v>2176</v>
      </c>
      <c r="B353" t="s">
        <v>2177</v>
      </c>
    </row>
    <row r="354" spans="1:5" x14ac:dyDescent="0.25">
      <c r="A354" t="s">
        <v>2178</v>
      </c>
      <c r="B354" t="s">
        <v>2179</v>
      </c>
    </row>
    <row r="355" spans="1:5" x14ac:dyDescent="0.25">
      <c r="A355" t="s">
        <v>2180</v>
      </c>
      <c r="B355" t="s">
        <v>2181</v>
      </c>
    </row>
    <row r="356" spans="1:5" x14ac:dyDescent="0.25">
      <c r="A356" t="s">
        <v>2193</v>
      </c>
      <c r="B356" t="s">
        <v>2194</v>
      </c>
      <c r="C356" t="s">
        <v>15645</v>
      </c>
      <c r="D356" t="s">
        <v>15647</v>
      </c>
      <c r="E356" t="s">
        <v>15651</v>
      </c>
    </row>
    <row r="357" spans="1:5" x14ac:dyDescent="0.25">
      <c r="A357" t="s">
        <v>2212</v>
      </c>
      <c r="B357" t="s">
        <v>2213</v>
      </c>
    </row>
    <row r="358" spans="1:5" x14ac:dyDescent="0.25">
      <c r="A358" t="s">
        <v>2236</v>
      </c>
      <c r="B358" t="s">
        <v>2237</v>
      </c>
      <c r="C358" t="s">
        <v>15645</v>
      </c>
      <c r="D358" t="s">
        <v>15664</v>
      </c>
    </row>
    <row r="359" spans="1:5" x14ac:dyDescent="0.25">
      <c r="A359" t="s">
        <v>2238</v>
      </c>
      <c r="B359" t="s">
        <v>2239</v>
      </c>
      <c r="C359" t="s">
        <v>15645</v>
      </c>
      <c r="D359" t="s">
        <v>15664</v>
      </c>
    </row>
    <row r="360" spans="1:5" x14ac:dyDescent="0.25">
      <c r="A360" t="s">
        <v>2274</v>
      </c>
      <c r="B360" t="s">
        <v>1349</v>
      </c>
    </row>
    <row r="361" spans="1:5" x14ac:dyDescent="0.25">
      <c r="A361" t="s">
        <v>2288</v>
      </c>
      <c r="B361" t="s">
        <v>2289</v>
      </c>
      <c r="C361" t="s">
        <v>15645</v>
      </c>
    </row>
    <row r="362" spans="1:5" x14ac:dyDescent="0.25">
      <c r="A362" t="s">
        <v>2315</v>
      </c>
      <c r="B362" t="s">
        <v>2316</v>
      </c>
    </row>
    <row r="363" spans="1:5" x14ac:dyDescent="0.25">
      <c r="A363" t="s">
        <v>2322</v>
      </c>
      <c r="B363" t="s">
        <v>2323</v>
      </c>
      <c r="C363" t="s">
        <v>15645</v>
      </c>
    </row>
    <row r="364" spans="1:5" x14ac:dyDescent="0.25">
      <c r="A364" t="s">
        <v>2336</v>
      </c>
      <c r="B364" t="s">
        <v>2337</v>
      </c>
    </row>
    <row r="365" spans="1:5" x14ac:dyDescent="0.25">
      <c r="A365" t="s">
        <v>2343</v>
      </c>
      <c r="B365" t="s">
        <v>2344</v>
      </c>
      <c r="C365" t="s">
        <v>15645</v>
      </c>
    </row>
    <row r="366" spans="1:5" x14ac:dyDescent="0.25">
      <c r="A366" t="s">
        <v>2345</v>
      </c>
      <c r="B366" t="s">
        <v>2346</v>
      </c>
    </row>
    <row r="367" spans="1:5" x14ac:dyDescent="0.25">
      <c r="A367" t="s">
        <v>2354</v>
      </c>
      <c r="B367" t="s">
        <v>2355</v>
      </c>
    </row>
    <row r="368" spans="1:5" x14ac:dyDescent="0.25">
      <c r="A368" t="s">
        <v>2367</v>
      </c>
      <c r="B368" t="s">
        <v>2368</v>
      </c>
    </row>
    <row r="369" spans="1:5" x14ac:dyDescent="0.25">
      <c r="A369" t="s">
        <v>2369</v>
      </c>
      <c r="B369" t="s">
        <v>2370</v>
      </c>
    </row>
    <row r="370" spans="1:5" x14ac:dyDescent="0.25">
      <c r="A370" t="s">
        <v>2371</v>
      </c>
      <c r="B370" t="s">
        <v>2372</v>
      </c>
    </row>
    <row r="371" spans="1:5" x14ac:dyDescent="0.25">
      <c r="A371" t="s">
        <v>2385</v>
      </c>
      <c r="B371" t="s">
        <v>2386</v>
      </c>
    </row>
    <row r="372" spans="1:5" x14ac:dyDescent="0.25">
      <c r="A372" t="s">
        <v>2431</v>
      </c>
      <c r="B372" t="s">
        <v>2432</v>
      </c>
    </row>
    <row r="373" spans="1:5" x14ac:dyDescent="0.25">
      <c r="A373" t="s">
        <v>2457</v>
      </c>
      <c r="B373" t="s">
        <v>2458</v>
      </c>
    </row>
    <row r="374" spans="1:5" x14ac:dyDescent="0.25">
      <c r="A374" t="s">
        <v>2471</v>
      </c>
      <c r="B374" t="s">
        <v>2472</v>
      </c>
    </row>
    <row r="375" spans="1:5" x14ac:dyDescent="0.25">
      <c r="A375" t="s">
        <v>2473</v>
      </c>
      <c r="B375" t="s">
        <v>2474</v>
      </c>
    </row>
    <row r="376" spans="1:5" x14ac:dyDescent="0.25">
      <c r="A376" t="s">
        <v>2493</v>
      </c>
      <c r="B376" t="s">
        <v>2494</v>
      </c>
      <c r="C376" t="s">
        <v>15645</v>
      </c>
      <c r="D376" t="s">
        <v>1065</v>
      </c>
    </row>
    <row r="377" spans="1:5" x14ac:dyDescent="0.25">
      <c r="A377" t="s">
        <v>2504</v>
      </c>
      <c r="B377" t="s">
        <v>2505</v>
      </c>
    </row>
    <row r="378" spans="1:5" x14ac:dyDescent="0.25">
      <c r="A378" t="s">
        <v>2512</v>
      </c>
      <c r="B378" t="s">
        <v>2513</v>
      </c>
      <c r="C378" t="s">
        <v>15645</v>
      </c>
      <c r="D378" t="s">
        <v>1065</v>
      </c>
    </row>
    <row r="379" spans="1:5" x14ac:dyDescent="0.25">
      <c r="A379" t="s">
        <v>2529</v>
      </c>
      <c r="B379" t="s">
        <v>2530</v>
      </c>
    </row>
    <row r="380" spans="1:5" x14ac:dyDescent="0.25">
      <c r="A380" t="s">
        <v>2541</v>
      </c>
      <c r="B380" t="s">
        <v>2542</v>
      </c>
    </row>
    <row r="381" spans="1:5" x14ac:dyDescent="0.25">
      <c r="A381" t="s">
        <v>2548</v>
      </c>
      <c r="B381" t="s">
        <v>2549</v>
      </c>
      <c r="C381" t="s">
        <v>15645</v>
      </c>
      <c r="D381" t="s">
        <v>15647</v>
      </c>
      <c r="E381" t="s">
        <v>15654</v>
      </c>
    </row>
    <row r="382" spans="1:5" x14ac:dyDescent="0.25">
      <c r="A382" t="s">
        <v>2555</v>
      </c>
      <c r="B382" t="s">
        <v>2556</v>
      </c>
    </row>
    <row r="383" spans="1:5" x14ac:dyDescent="0.25">
      <c r="A383" t="s">
        <v>2565</v>
      </c>
      <c r="B383" t="s">
        <v>2566</v>
      </c>
    </row>
    <row r="384" spans="1:5" x14ac:dyDescent="0.25">
      <c r="A384" t="s">
        <v>2567</v>
      </c>
      <c r="B384" t="s">
        <v>2568</v>
      </c>
    </row>
    <row r="385" spans="1:4" x14ac:dyDescent="0.25">
      <c r="A385" t="s">
        <v>2577</v>
      </c>
      <c r="B385" t="s">
        <v>2578</v>
      </c>
    </row>
    <row r="386" spans="1:4" x14ac:dyDescent="0.25">
      <c r="A386" t="s">
        <v>2599</v>
      </c>
      <c r="B386" t="s">
        <v>2600</v>
      </c>
    </row>
    <row r="387" spans="1:4" x14ac:dyDescent="0.25">
      <c r="A387" t="s">
        <v>2605</v>
      </c>
      <c r="B387" t="s">
        <v>2606</v>
      </c>
    </row>
    <row r="388" spans="1:4" x14ac:dyDescent="0.25">
      <c r="A388" t="s">
        <v>2613</v>
      </c>
      <c r="B388" t="s">
        <v>2614</v>
      </c>
    </row>
    <row r="389" spans="1:4" x14ac:dyDescent="0.25">
      <c r="A389" t="s">
        <v>2629</v>
      </c>
      <c r="B389" t="s">
        <v>2630</v>
      </c>
    </row>
    <row r="390" spans="1:4" x14ac:dyDescent="0.25">
      <c r="A390" t="s">
        <v>2631</v>
      </c>
      <c r="B390" t="s">
        <v>2632</v>
      </c>
      <c r="C390" t="s">
        <v>15645</v>
      </c>
      <c r="D390" t="s">
        <v>15664</v>
      </c>
    </row>
    <row r="391" spans="1:4" x14ac:dyDescent="0.25">
      <c r="A391" t="s">
        <v>2640</v>
      </c>
      <c r="B391" t="s">
        <v>2641</v>
      </c>
    </row>
    <row r="392" spans="1:4" x14ac:dyDescent="0.25">
      <c r="A392" t="s">
        <v>2655</v>
      </c>
      <c r="B392" t="s">
        <v>2656</v>
      </c>
      <c r="C392" t="s">
        <v>15645</v>
      </c>
      <c r="D392" t="s">
        <v>1065</v>
      </c>
    </row>
    <row r="393" spans="1:4" x14ac:dyDescent="0.25">
      <c r="A393" t="s">
        <v>2660</v>
      </c>
      <c r="B393" t="s">
        <v>2661</v>
      </c>
    </row>
    <row r="394" spans="1:4" x14ac:dyDescent="0.25">
      <c r="A394" t="s">
        <v>2662</v>
      </c>
      <c r="B394" t="s">
        <v>2663</v>
      </c>
    </row>
    <row r="395" spans="1:4" x14ac:dyDescent="0.25">
      <c r="A395" t="s">
        <v>2672</v>
      </c>
      <c r="B395" t="s">
        <v>2673</v>
      </c>
    </row>
    <row r="396" spans="1:4" x14ac:dyDescent="0.25">
      <c r="A396" t="s">
        <v>2674</v>
      </c>
      <c r="B396" t="s">
        <v>2675</v>
      </c>
    </row>
    <row r="397" spans="1:4" x14ac:dyDescent="0.25">
      <c r="A397" t="s">
        <v>2676</v>
      </c>
      <c r="B397" t="s">
        <v>2677</v>
      </c>
    </row>
    <row r="398" spans="1:4" x14ac:dyDescent="0.25">
      <c r="A398" t="s">
        <v>2678</v>
      </c>
      <c r="B398" t="s">
        <v>2679</v>
      </c>
    </row>
    <row r="399" spans="1:4" x14ac:dyDescent="0.25">
      <c r="A399" t="s">
        <v>2680</v>
      </c>
      <c r="B399" t="s">
        <v>2681</v>
      </c>
    </row>
    <row r="400" spans="1:4" x14ac:dyDescent="0.25">
      <c r="A400" t="s">
        <v>2695</v>
      </c>
      <c r="B400" t="s">
        <v>2696</v>
      </c>
    </row>
    <row r="401" spans="1:5" x14ac:dyDescent="0.25">
      <c r="A401" t="s">
        <v>2706</v>
      </c>
      <c r="B401" t="s">
        <v>2707</v>
      </c>
      <c r="C401" t="s">
        <v>15645</v>
      </c>
    </row>
    <row r="402" spans="1:5" x14ac:dyDescent="0.25">
      <c r="A402" t="s">
        <v>2718</v>
      </c>
      <c r="B402" t="s">
        <v>2719</v>
      </c>
    </row>
    <row r="403" spans="1:5" x14ac:dyDescent="0.25">
      <c r="A403" t="s">
        <v>2732</v>
      </c>
      <c r="B403" t="s">
        <v>2733</v>
      </c>
      <c r="C403" t="s">
        <v>15645</v>
      </c>
      <c r="D403" t="s">
        <v>1065</v>
      </c>
    </row>
    <row r="404" spans="1:5" x14ac:dyDescent="0.25">
      <c r="A404" t="s">
        <v>2742</v>
      </c>
      <c r="B404" t="s">
        <v>2743</v>
      </c>
      <c r="C404" t="s">
        <v>15645</v>
      </c>
      <c r="D404" t="s">
        <v>1065</v>
      </c>
    </row>
    <row r="405" spans="1:5" x14ac:dyDescent="0.25">
      <c r="A405" t="s">
        <v>2755</v>
      </c>
      <c r="B405" t="s">
        <v>2756</v>
      </c>
    </row>
    <row r="406" spans="1:5" x14ac:dyDescent="0.25">
      <c r="A406" t="s">
        <v>2784</v>
      </c>
      <c r="B406" t="s">
        <v>2785</v>
      </c>
    </row>
    <row r="407" spans="1:5" x14ac:dyDescent="0.25">
      <c r="A407" t="s">
        <v>2786</v>
      </c>
      <c r="B407" t="s">
        <v>2787</v>
      </c>
      <c r="C407" t="s">
        <v>15645</v>
      </c>
      <c r="D407" t="s">
        <v>1065</v>
      </c>
    </row>
    <row r="408" spans="1:5" x14ac:dyDescent="0.25">
      <c r="A408" t="s">
        <v>2788</v>
      </c>
      <c r="B408" t="s">
        <v>2789</v>
      </c>
    </row>
    <row r="409" spans="1:5" x14ac:dyDescent="0.25">
      <c r="A409" t="s">
        <v>2790</v>
      </c>
      <c r="B409" t="s">
        <v>2791</v>
      </c>
      <c r="C409" t="s">
        <v>15645</v>
      </c>
      <c r="D409" t="s">
        <v>1065</v>
      </c>
    </row>
    <row r="410" spans="1:5" x14ac:dyDescent="0.25">
      <c r="A410" t="s">
        <v>2792</v>
      </c>
      <c r="B410" t="s">
        <v>2793</v>
      </c>
      <c r="C410" t="s">
        <v>15645</v>
      </c>
      <c r="D410" t="s">
        <v>1065</v>
      </c>
    </row>
    <row r="411" spans="1:5" x14ac:dyDescent="0.25">
      <c r="A411" t="s">
        <v>2794</v>
      </c>
      <c r="B411" t="s">
        <v>2795</v>
      </c>
      <c r="C411" t="s">
        <v>15645</v>
      </c>
      <c r="D411" t="s">
        <v>1065</v>
      </c>
    </row>
    <row r="412" spans="1:5" x14ac:dyDescent="0.25">
      <c r="A412" t="s">
        <v>2803</v>
      </c>
      <c r="B412" t="s">
        <v>2804</v>
      </c>
    </row>
    <row r="413" spans="1:5" x14ac:dyDescent="0.25">
      <c r="A413" t="s">
        <v>2805</v>
      </c>
      <c r="B413" t="s">
        <v>2806</v>
      </c>
    </row>
    <row r="414" spans="1:5" x14ac:dyDescent="0.25">
      <c r="A414" t="s">
        <v>2816</v>
      </c>
      <c r="B414" t="s">
        <v>2817</v>
      </c>
      <c r="C414" t="s">
        <v>15645</v>
      </c>
      <c r="D414" t="s">
        <v>15659</v>
      </c>
      <c r="E414" t="s">
        <v>15660</v>
      </c>
    </row>
    <row r="415" spans="1:5" x14ac:dyDescent="0.25">
      <c r="A415" t="s">
        <v>2825</v>
      </c>
      <c r="B415" t="s">
        <v>2826</v>
      </c>
      <c r="C415" t="s">
        <v>15645</v>
      </c>
      <c r="D415" t="s">
        <v>1065</v>
      </c>
    </row>
    <row r="416" spans="1:5" x14ac:dyDescent="0.25">
      <c r="A416" t="s">
        <v>2851</v>
      </c>
      <c r="B416" t="s">
        <v>2852</v>
      </c>
    </row>
    <row r="417" spans="1:5" x14ac:dyDescent="0.25">
      <c r="A417" t="s">
        <v>2853</v>
      </c>
      <c r="B417" t="s">
        <v>2854</v>
      </c>
    </row>
    <row r="418" spans="1:5" x14ac:dyDescent="0.25">
      <c r="A418" t="s">
        <v>2855</v>
      </c>
      <c r="B418" t="s">
        <v>2856</v>
      </c>
    </row>
    <row r="419" spans="1:5" x14ac:dyDescent="0.25">
      <c r="A419" t="s">
        <v>2857</v>
      </c>
      <c r="B419" t="s">
        <v>2858</v>
      </c>
    </row>
    <row r="420" spans="1:5" x14ac:dyDescent="0.25">
      <c r="A420" t="s">
        <v>2859</v>
      </c>
      <c r="B420" t="s">
        <v>2860</v>
      </c>
    </row>
    <row r="421" spans="1:5" x14ac:dyDescent="0.25">
      <c r="A421" t="s">
        <v>2861</v>
      </c>
      <c r="B421" t="s">
        <v>2862</v>
      </c>
    </row>
    <row r="422" spans="1:5" x14ac:dyDescent="0.25">
      <c r="A422" t="s">
        <v>2863</v>
      </c>
      <c r="B422" t="s">
        <v>2864</v>
      </c>
    </row>
    <row r="423" spans="1:5" x14ac:dyDescent="0.25">
      <c r="A423" t="s">
        <v>2865</v>
      </c>
      <c r="B423" t="s">
        <v>2866</v>
      </c>
    </row>
    <row r="424" spans="1:5" x14ac:dyDescent="0.25">
      <c r="A424" t="s">
        <v>2867</v>
      </c>
      <c r="B424" t="s">
        <v>2868</v>
      </c>
    </row>
    <row r="425" spans="1:5" x14ac:dyDescent="0.25">
      <c r="A425" t="s">
        <v>2869</v>
      </c>
      <c r="B425" t="s">
        <v>2870</v>
      </c>
    </row>
    <row r="426" spans="1:5" x14ac:dyDescent="0.25">
      <c r="A426" t="s">
        <v>2876</v>
      </c>
      <c r="B426" t="s">
        <v>2877</v>
      </c>
      <c r="C426" t="s">
        <v>15645</v>
      </c>
      <c r="D426" t="s">
        <v>1065</v>
      </c>
    </row>
    <row r="427" spans="1:5" x14ac:dyDescent="0.25">
      <c r="A427" t="s">
        <v>2884</v>
      </c>
      <c r="B427" t="s">
        <v>2885</v>
      </c>
      <c r="C427" t="s">
        <v>15645</v>
      </c>
      <c r="D427" t="s">
        <v>15647</v>
      </c>
      <c r="E427" t="s">
        <v>15654</v>
      </c>
    </row>
    <row r="428" spans="1:5" x14ac:dyDescent="0.25">
      <c r="A428" t="s">
        <v>2897</v>
      </c>
      <c r="B428" t="s">
        <v>2898</v>
      </c>
    </row>
    <row r="429" spans="1:5" x14ac:dyDescent="0.25">
      <c r="A429" t="s">
        <v>2899</v>
      </c>
      <c r="B429" t="s">
        <v>2900</v>
      </c>
      <c r="C429" t="s">
        <v>15645</v>
      </c>
    </row>
    <row r="430" spans="1:5" x14ac:dyDescent="0.25">
      <c r="A430" t="s">
        <v>2908</v>
      </c>
      <c r="B430" t="s">
        <v>958</v>
      </c>
    </row>
    <row r="431" spans="1:5" x14ac:dyDescent="0.25">
      <c r="A431" t="s">
        <v>2958</v>
      </c>
      <c r="B431" t="s">
        <v>2959</v>
      </c>
      <c r="C431" t="s">
        <v>15645</v>
      </c>
      <c r="D431" t="s">
        <v>15647</v>
      </c>
      <c r="E431" t="s">
        <v>15656</v>
      </c>
    </row>
    <row r="432" spans="1:5" x14ac:dyDescent="0.25">
      <c r="A432" t="s">
        <v>2960</v>
      </c>
      <c r="B432" t="s">
        <v>2961</v>
      </c>
    </row>
    <row r="433" spans="1:5" x14ac:dyDescent="0.25">
      <c r="A433" t="s">
        <v>2976</v>
      </c>
      <c r="B433" t="s">
        <v>2977</v>
      </c>
      <c r="C433" t="s">
        <v>15645</v>
      </c>
      <c r="D433" t="s">
        <v>15664</v>
      </c>
    </row>
    <row r="434" spans="1:5" x14ac:dyDescent="0.25">
      <c r="A434" t="s">
        <v>2989</v>
      </c>
      <c r="B434" t="s">
        <v>688</v>
      </c>
    </row>
    <row r="435" spans="1:5" x14ac:dyDescent="0.25">
      <c r="A435" t="s">
        <v>2998</v>
      </c>
      <c r="B435" t="s">
        <v>2999</v>
      </c>
      <c r="C435" t="s">
        <v>15645</v>
      </c>
      <c r="D435" t="s">
        <v>1065</v>
      </c>
    </row>
    <row r="436" spans="1:5" x14ac:dyDescent="0.25">
      <c r="A436" t="s">
        <v>3006</v>
      </c>
      <c r="B436" t="s">
        <v>3007</v>
      </c>
      <c r="C436" t="s">
        <v>15645</v>
      </c>
      <c r="D436" t="s">
        <v>15650</v>
      </c>
    </row>
    <row r="437" spans="1:5" x14ac:dyDescent="0.25">
      <c r="A437" t="s">
        <v>3016</v>
      </c>
      <c r="B437" t="s">
        <v>3017</v>
      </c>
      <c r="C437" t="s">
        <v>15645</v>
      </c>
      <c r="D437" t="s">
        <v>15647</v>
      </c>
      <c r="E437" t="s">
        <v>15651</v>
      </c>
    </row>
    <row r="438" spans="1:5" x14ac:dyDescent="0.25">
      <c r="A438" t="s">
        <v>3026</v>
      </c>
      <c r="B438" t="s">
        <v>3027</v>
      </c>
    </row>
    <row r="439" spans="1:5" x14ac:dyDescent="0.25">
      <c r="A439" t="s">
        <v>3032</v>
      </c>
      <c r="B439" t="s">
        <v>3033</v>
      </c>
      <c r="C439" t="s">
        <v>15645</v>
      </c>
      <c r="D439" t="s">
        <v>1065</v>
      </c>
    </row>
    <row r="440" spans="1:5" x14ac:dyDescent="0.25">
      <c r="A440" t="s">
        <v>3044</v>
      </c>
      <c r="B440" t="s">
        <v>3045</v>
      </c>
    </row>
    <row r="441" spans="1:5" x14ac:dyDescent="0.25">
      <c r="A441" t="s">
        <v>3061</v>
      </c>
      <c r="B441" t="s">
        <v>3062</v>
      </c>
    </row>
    <row r="442" spans="1:5" x14ac:dyDescent="0.25">
      <c r="A442" t="s">
        <v>3063</v>
      </c>
      <c r="B442" t="s">
        <v>3064</v>
      </c>
    </row>
    <row r="443" spans="1:5" x14ac:dyDescent="0.25">
      <c r="A443" t="s">
        <v>3069</v>
      </c>
      <c r="B443" t="s">
        <v>3070</v>
      </c>
    </row>
    <row r="444" spans="1:5" x14ac:dyDescent="0.25">
      <c r="A444" t="s">
        <v>3083</v>
      </c>
      <c r="B444" t="s">
        <v>3084</v>
      </c>
      <c r="C444" t="s">
        <v>15645</v>
      </c>
      <c r="D444" t="s">
        <v>1065</v>
      </c>
    </row>
    <row r="445" spans="1:5" x14ac:dyDescent="0.25">
      <c r="A445" t="s">
        <v>3085</v>
      </c>
      <c r="B445" t="s">
        <v>3086</v>
      </c>
    </row>
    <row r="446" spans="1:5" x14ac:dyDescent="0.25">
      <c r="A446" t="s">
        <v>3097</v>
      </c>
      <c r="B446" t="s">
        <v>3098</v>
      </c>
    </row>
    <row r="447" spans="1:5" x14ac:dyDescent="0.25">
      <c r="A447" t="s">
        <v>3099</v>
      </c>
      <c r="B447" t="s">
        <v>3100</v>
      </c>
    </row>
    <row r="448" spans="1:5" x14ac:dyDescent="0.25">
      <c r="A448" t="s">
        <v>3101</v>
      </c>
      <c r="B448" t="s">
        <v>3102</v>
      </c>
    </row>
    <row r="449" spans="1:4" x14ac:dyDescent="0.25">
      <c r="A449" t="s">
        <v>3103</v>
      </c>
      <c r="B449" t="s">
        <v>3104</v>
      </c>
    </row>
    <row r="450" spans="1:4" x14ac:dyDescent="0.25">
      <c r="A450" t="s">
        <v>3105</v>
      </c>
      <c r="B450" t="s">
        <v>3106</v>
      </c>
    </row>
    <row r="451" spans="1:4" x14ac:dyDescent="0.25">
      <c r="A451" t="s">
        <v>3111</v>
      </c>
      <c r="B451" t="s">
        <v>3112</v>
      </c>
    </row>
    <row r="452" spans="1:4" x14ac:dyDescent="0.25">
      <c r="A452" t="s">
        <v>3113</v>
      </c>
      <c r="B452" t="s">
        <v>3114</v>
      </c>
    </row>
    <row r="453" spans="1:4" x14ac:dyDescent="0.25">
      <c r="A453" t="s">
        <v>3115</v>
      </c>
      <c r="B453" t="s">
        <v>3116</v>
      </c>
    </row>
    <row r="454" spans="1:4" x14ac:dyDescent="0.25">
      <c r="A454" t="s">
        <v>3117</v>
      </c>
      <c r="B454" t="s">
        <v>3118</v>
      </c>
    </row>
    <row r="455" spans="1:4" x14ac:dyDescent="0.25">
      <c r="A455" t="s">
        <v>3123</v>
      </c>
      <c r="B455" t="s">
        <v>3124</v>
      </c>
    </row>
    <row r="456" spans="1:4" x14ac:dyDescent="0.25">
      <c r="A456" t="s">
        <v>3125</v>
      </c>
      <c r="B456" t="s">
        <v>3126</v>
      </c>
    </row>
    <row r="457" spans="1:4" x14ac:dyDescent="0.25">
      <c r="A457" t="s">
        <v>3127</v>
      </c>
      <c r="B457" t="s">
        <v>3128</v>
      </c>
    </row>
    <row r="458" spans="1:4" x14ac:dyDescent="0.25">
      <c r="A458" t="s">
        <v>3134</v>
      </c>
      <c r="B458" t="s">
        <v>3135</v>
      </c>
      <c r="C458" t="s">
        <v>15645</v>
      </c>
      <c r="D458" t="s">
        <v>1065</v>
      </c>
    </row>
    <row r="459" spans="1:4" x14ac:dyDescent="0.25">
      <c r="A459" t="s">
        <v>3136</v>
      </c>
      <c r="B459" t="s">
        <v>3137</v>
      </c>
      <c r="C459" t="s">
        <v>15645</v>
      </c>
      <c r="D459" t="s">
        <v>1065</v>
      </c>
    </row>
    <row r="460" spans="1:4" x14ac:dyDescent="0.25">
      <c r="A460" t="s">
        <v>3138</v>
      </c>
      <c r="B460" t="s">
        <v>3139</v>
      </c>
    </row>
    <row r="461" spans="1:4" x14ac:dyDescent="0.25">
      <c r="A461" t="s">
        <v>3140</v>
      </c>
      <c r="B461" t="s">
        <v>3141</v>
      </c>
    </row>
    <row r="462" spans="1:4" x14ac:dyDescent="0.25">
      <c r="A462" t="s">
        <v>3142</v>
      </c>
      <c r="B462" t="s">
        <v>3143</v>
      </c>
      <c r="C462" t="s">
        <v>15645</v>
      </c>
      <c r="D462" t="s">
        <v>1065</v>
      </c>
    </row>
    <row r="463" spans="1:4" x14ac:dyDescent="0.25">
      <c r="A463" t="s">
        <v>3144</v>
      </c>
      <c r="B463" t="s">
        <v>3145</v>
      </c>
      <c r="C463" t="s">
        <v>15645</v>
      </c>
      <c r="D463" t="s">
        <v>15664</v>
      </c>
    </row>
    <row r="464" spans="1:4" x14ac:dyDescent="0.25">
      <c r="A464" t="s">
        <v>3146</v>
      </c>
      <c r="B464" t="s">
        <v>3147</v>
      </c>
      <c r="C464" t="s">
        <v>15645</v>
      </c>
      <c r="D464" t="s">
        <v>15664</v>
      </c>
    </row>
    <row r="465" spans="1:4" x14ac:dyDescent="0.25">
      <c r="A465" t="s">
        <v>3148</v>
      </c>
      <c r="B465" t="s">
        <v>3149</v>
      </c>
    </row>
    <row r="466" spans="1:4" x14ac:dyDescent="0.25">
      <c r="A466" t="s">
        <v>3150</v>
      </c>
      <c r="B466" t="s">
        <v>3151</v>
      </c>
      <c r="C466" t="s">
        <v>15645</v>
      </c>
      <c r="D466" t="s">
        <v>15664</v>
      </c>
    </row>
    <row r="467" spans="1:4" x14ac:dyDescent="0.25">
      <c r="A467" t="s">
        <v>3152</v>
      </c>
      <c r="B467" t="s">
        <v>3153</v>
      </c>
      <c r="C467" t="s">
        <v>15645</v>
      </c>
    </row>
    <row r="468" spans="1:4" x14ac:dyDescent="0.25">
      <c r="A468" t="s">
        <v>3155</v>
      </c>
      <c r="B468" t="s">
        <v>3156</v>
      </c>
    </row>
    <row r="469" spans="1:4" x14ac:dyDescent="0.25">
      <c r="A469" t="s">
        <v>3157</v>
      </c>
      <c r="B469" t="s">
        <v>3158</v>
      </c>
      <c r="C469" t="s">
        <v>15645</v>
      </c>
      <c r="D469" t="s">
        <v>1065</v>
      </c>
    </row>
    <row r="470" spans="1:4" x14ac:dyDescent="0.25">
      <c r="A470" t="s">
        <v>3159</v>
      </c>
      <c r="B470" t="s">
        <v>3160</v>
      </c>
      <c r="C470" t="s">
        <v>15645</v>
      </c>
    </row>
    <row r="471" spans="1:4" x14ac:dyDescent="0.25">
      <c r="A471" t="s">
        <v>3164</v>
      </c>
      <c r="B471" t="s">
        <v>3165</v>
      </c>
    </row>
    <row r="472" spans="1:4" x14ac:dyDescent="0.25">
      <c r="A472" t="s">
        <v>3171</v>
      </c>
      <c r="B472" t="s">
        <v>3172</v>
      </c>
    </row>
    <row r="473" spans="1:4" x14ac:dyDescent="0.25">
      <c r="A473" t="s">
        <v>3178</v>
      </c>
      <c r="B473" t="s">
        <v>3179</v>
      </c>
    </row>
    <row r="474" spans="1:4" x14ac:dyDescent="0.25">
      <c r="A474" t="s">
        <v>3187</v>
      </c>
      <c r="B474" t="s">
        <v>3188</v>
      </c>
    </row>
    <row r="475" spans="1:4" x14ac:dyDescent="0.25">
      <c r="A475" t="s">
        <v>3189</v>
      </c>
      <c r="B475" t="s">
        <v>3190</v>
      </c>
    </row>
    <row r="476" spans="1:4" x14ac:dyDescent="0.25">
      <c r="A476" t="s">
        <v>3200</v>
      </c>
      <c r="B476" t="s">
        <v>3201</v>
      </c>
    </row>
    <row r="477" spans="1:4" x14ac:dyDescent="0.25">
      <c r="A477" t="s">
        <v>3215</v>
      </c>
      <c r="B477" t="s">
        <v>3216</v>
      </c>
    </row>
    <row r="478" spans="1:4" x14ac:dyDescent="0.25">
      <c r="A478" t="s">
        <v>3226</v>
      </c>
      <c r="B478" t="s">
        <v>3227</v>
      </c>
    </row>
    <row r="479" spans="1:4" x14ac:dyDescent="0.25">
      <c r="A479" t="s">
        <v>3228</v>
      </c>
      <c r="B479" t="s">
        <v>3229</v>
      </c>
    </row>
    <row r="480" spans="1:4" x14ac:dyDescent="0.25">
      <c r="A480" t="s">
        <v>3238</v>
      </c>
      <c r="B480" t="s">
        <v>3239</v>
      </c>
    </row>
    <row r="481" spans="1:4" x14ac:dyDescent="0.25">
      <c r="A481" t="s">
        <v>3245</v>
      </c>
      <c r="B481" t="s">
        <v>3246</v>
      </c>
    </row>
    <row r="482" spans="1:4" x14ac:dyDescent="0.25">
      <c r="A482" t="s">
        <v>3266</v>
      </c>
      <c r="B482" t="s">
        <v>3267</v>
      </c>
    </row>
    <row r="483" spans="1:4" x14ac:dyDescent="0.25">
      <c r="A483" t="s">
        <v>3268</v>
      </c>
      <c r="B483" t="s">
        <v>3269</v>
      </c>
    </row>
    <row r="484" spans="1:4" x14ac:dyDescent="0.25">
      <c r="A484" t="s">
        <v>3280</v>
      </c>
      <c r="B484" t="s">
        <v>3281</v>
      </c>
    </row>
    <row r="485" spans="1:4" x14ac:dyDescent="0.25">
      <c r="A485" t="s">
        <v>3287</v>
      </c>
      <c r="B485" t="s">
        <v>3288</v>
      </c>
    </row>
    <row r="486" spans="1:4" x14ac:dyDescent="0.25">
      <c r="A486" t="s">
        <v>3298</v>
      </c>
      <c r="B486" t="s">
        <v>3299</v>
      </c>
    </row>
    <row r="487" spans="1:4" x14ac:dyDescent="0.25">
      <c r="A487" t="s">
        <v>3311</v>
      </c>
      <c r="B487" t="s">
        <v>3312</v>
      </c>
    </row>
    <row r="488" spans="1:4" x14ac:dyDescent="0.25">
      <c r="A488" t="s">
        <v>3317</v>
      </c>
      <c r="B488" t="s">
        <v>3318</v>
      </c>
    </row>
    <row r="489" spans="1:4" x14ac:dyDescent="0.25">
      <c r="A489" t="s">
        <v>3319</v>
      </c>
      <c r="B489" t="s">
        <v>3320</v>
      </c>
      <c r="C489" t="s">
        <v>15645</v>
      </c>
      <c r="D489" t="s">
        <v>1065</v>
      </c>
    </row>
    <row r="490" spans="1:4" x14ac:dyDescent="0.25">
      <c r="A490" t="s">
        <v>3335</v>
      </c>
      <c r="B490" t="s">
        <v>3336</v>
      </c>
      <c r="C490" t="s">
        <v>15645</v>
      </c>
      <c r="D490" t="s">
        <v>15650</v>
      </c>
    </row>
    <row r="491" spans="1:4" x14ac:dyDescent="0.25">
      <c r="A491" t="s">
        <v>3337</v>
      </c>
      <c r="B491" t="s">
        <v>3338</v>
      </c>
      <c r="C491" t="s">
        <v>15645</v>
      </c>
      <c r="D491" t="s">
        <v>15650</v>
      </c>
    </row>
    <row r="492" spans="1:4" x14ac:dyDescent="0.25">
      <c r="A492" t="s">
        <v>3339</v>
      </c>
      <c r="B492" t="s">
        <v>3340</v>
      </c>
      <c r="C492" t="s">
        <v>15645</v>
      </c>
      <c r="D492" t="s">
        <v>15650</v>
      </c>
    </row>
    <row r="493" spans="1:4" x14ac:dyDescent="0.25">
      <c r="A493" t="s">
        <v>3359</v>
      </c>
      <c r="B493" t="s">
        <v>3360</v>
      </c>
    </row>
    <row r="494" spans="1:4" x14ac:dyDescent="0.25">
      <c r="A494" t="s">
        <v>3380</v>
      </c>
      <c r="B494" t="s">
        <v>3381</v>
      </c>
    </row>
    <row r="495" spans="1:4" x14ac:dyDescent="0.25">
      <c r="A495" t="s">
        <v>3382</v>
      </c>
      <c r="B495" t="s">
        <v>3383</v>
      </c>
    </row>
    <row r="496" spans="1:4" x14ac:dyDescent="0.25">
      <c r="A496" t="s">
        <v>3384</v>
      </c>
      <c r="B496" t="s">
        <v>3385</v>
      </c>
    </row>
    <row r="497" spans="1:5" x14ac:dyDescent="0.25">
      <c r="A497" t="s">
        <v>3412</v>
      </c>
      <c r="B497" t="s">
        <v>3413</v>
      </c>
    </row>
    <row r="498" spans="1:5" x14ac:dyDescent="0.25">
      <c r="A498" t="s">
        <v>3419</v>
      </c>
      <c r="B498" t="s">
        <v>3420</v>
      </c>
      <c r="C498" t="s">
        <v>15645</v>
      </c>
    </row>
    <row r="499" spans="1:5" x14ac:dyDescent="0.25">
      <c r="A499" t="s">
        <v>3453</v>
      </c>
      <c r="B499" t="s">
        <v>3454</v>
      </c>
      <c r="C499" t="s">
        <v>15645</v>
      </c>
      <c r="D499" t="s">
        <v>1065</v>
      </c>
    </row>
    <row r="500" spans="1:5" x14ac:dyDescent="0.25">
      <c r="A500" t="s">
        <v>3459</v>
      </c>
      <c r="B500" t="s">
        <v>3460</v>
      </c>
      <c r="C500" t="s">
        <v>15645</v>
      </c>
      <c r="D500" t="s">
        <v>1065</v>
      </c>
    </row>
    <row r="501" spans="1:5" x14ac:dyDescent="0.25">
      <c r="A501" t="s">
        <v>3488</v>
      </c>
      <c r="B501" t="s">
        <v>3489</v>
      </c>
    </row>
    <row r="502" spans="1:5" x14ac:dyDescent="0.25">
      <c r="A502" t="s">
        <v>3510</v>
      </c>
      <c r="B502" t="s">
        <v>3511</v>
      </c>
    </row>
    <row r="503" spans="1:5" x14ac:dyDescent="0.25">
      <c r="A503" t="s">
        <v>3512</v>
      </c>
      <c r="B503" t="s">
        <v>3513</v>
      </c>
    </row>
    <row r="504" spans="1:5" x14ac:dyDescent="0.25">
      <c r="A504" t="s">
        <v>3521</v>
      </c>
      <c r="B504" t="s">
        <v>3522</v>
      </c>
    </row>
    <row r="505" spans="1:5" x14ac:dyDescent="0.25">
      <c r="A505" t="s">
        <v>3534</v>
      </c>
      <c r="B505" t="s">
        <v>3535</v>
      </c>
      <c r="C505" t="s">
        <v>15645</v>
      </c>
      <c r="D505" t="s">
        <v>15659</v>
      </c>
      <c r="E505" t="s">
        <v>15660</v>
      </c>
    </row>
    <row r="506" spans="1:5" x14ac:dyDescent="0.25">
      <c r="A506" t="s">
        <v>3551</v>
      </c>
      <c r="B506" t="s">
        <v>3552</v>
      </c>
      <c r="C506" t="s">
        <v>15645</v>
      </c>
      <c r="D506" t="s">
        <v>15665</v>
      </c>
    </row>
    <row r="507" spans="1:5" x14ac:dyDescent="0.25">
      <c r="A507" t="s">
        <v>3558</v>
      </c>
      <c r="B507" t="s">
        <v>3559</v>
      </c>
    </row>
    <row r="508" spans="1:5" x14ac:dyDescent="0.25">
      <c r="A508" t="s">
        <v>3560</v>
      </c>
      <c r="B508" t="s">
        <v>1552</v>
      </c>
    </row>
    <row r="509" spans="1:5" x14ac:dyDescent="0.25">
      <c r="A509" t="s">
        <v>3571</v>
      </c>
      <c r="B509" t="s">
        <v>3572</v>
      </c>
    </row>
    <row r="510" spans="1:5" x14ac:dyDescent="0.25">
      <c r="A510" t="s">
        <v>3591</v>
      </c>
      <c r="B510" t="s">
        <v>3592</v>
      </c>
    </row>
    <row r="511" spans="1:5" x14ac:dyDescent="0.25">
      <c r="A511" t="s">
        <v>3627</v>
      </c>
      <c r="B511" t="s">
        <v>3628</v>
      </c>
    </row>
    <row r="512" spans="1:5" x14ac:dyDescent="0.25">
      <c r="A512" t="s">
        <v>3629</v>
      </c>
      <c r="B512" t="s">
        <v>3630</v>
      </c>
    </row>
    <row r="513" spans="1:2" x14ac:dyDescent="0.25">
      <c r="A513" t="s">
        <v>3631</v>
      </c>
      <c r="B513" t="s">
        <v>3632</v>
      </c>
    </row>
    <row r="514" spans="1:2" x14ac:dyDescent="0.25">
      <c r="A514" t="s">
        <v>3633</v>
      </c>
      <c r="B514" t="s">
        <v>3634</v>
      </c>
    </row>
    <row r="515" spans="1:2" x14ac:dyDescent="0.25">
      <c r="A515" t="s">
        <v>3666</v>
      </c>
      <c r="B515" t="s">
        <v>2013</v>
      </c>
    </row>
    <row r="516" spans="1:2" x14ac:dyDescent="0.25">
      <c r="A516" t="s">
        <v>3667</v>
      </c>
      <c r="B516" t="s">
        <v>884</v>
      </c>
    </row>
    <row r="517" spans="1:2" x14ac:dyDescent="0.25">
      <c r="A517" t="s">
        <v>3675</v>
      </c>
      <c r="B517" t="s">
        <v>3676</v>
      </c>
    </row>
    <row r="518" spans="1:2" x14ac:dyDescent="0.25">
      <c r="A518" t="s">
        <v>3677</v>
      </c>
      <c r="B518" t="s">
        <v>3678</v>
      </c>
    </row>
    <row r="519" spans="1:2" x14ac:dyDescent="0.25">
      <c r="A519" t="s">
        <v>3690</v>
      </c>
      <c r="B519" t="s">
        <v>3691</v>
      </c>
    </row>
    <row r="520" spans="1:2" x14ac:dyDescent="0.25">
      <c r="A520" t="s">
        <v>3701</v>
      </c>
      <c r="B520" t="s">
        <v>3702</v>
      </c>
    </row>
    <row r="521" spans="1:2" x14ac:dyDescent="0.25">
      <c r="A521" t="s">
        <v>3721</v>
      </c>
      <c r="B521" t="s">
        <v>3722</v>
      </c>
    </row>
    <row r="522" spans="1:2" x14ac:dyDescent="0.25">
      <c r="A522" t="s">
        <v>3763</v>
      </c>
      <c r="B522" t="s">
        <v>3764</v>
      </c>
    </row>
    <row r="523" spans="1:2" x14ac:dyDescent="0.25">
      <c r="A523" t="s">
        <v>3772</v>
      </c>
      <c r="B523" t="s">
        <v>3773</v>
      </c>
    </row>
    <row r="524" spans="1:2" x14ac:dyDescent="0.25">
      <c r="A524" t="s">
        <v>3777</v>
      </c>
      <c r="B524" t="s">
        <v>3778</v>
      </c>
    </row>
    <row r="525" spans="1:2" x14ac:dyDescent="0.25">
      <c r="A525" t="s">
        <v>3779</v>
      </c>
      <c r="B525" t="s">
        <v>3780</v>
      </c>
    </row>
    <row r="526" spans="1:2" x14ac:dyDescent="0.25">
      <c r="A526" t="s">
        <v>3781</v>
      </c>
      <c r="B526" t="s">
        <v>3782</v>
      </c>
    </row>
    <row r="527" spans="1:2" x14ac:dyDescent="0.25">
      <c r="A527" t="s">
        <v>3783</v>
      </c>
      <c r="B527" t="s">
        <v>3784</v>
      </c>
    </row>
    <row r="528" spans="1:2" x14ac:dyDescent="0.25">
      <c r="A528" t="s">
        <v>3785</v>
      </c>
      <c r="B528" t="s">
        <v>3786</v>
      </c>
    </row>
    <row r="529" spans="1:4" x14ac:dyDescent="0.25">
      <c r="A529" t="s">
        <v>3791</v>
      </c>
      <c r="B529" t="s">
        <v>3792</v>
      </c>
    </row>
    <row r="530" spans="1:4" x14ac:dyDescent="0.25">
      <c r="A530" t="s">
        <v>3801</v>
      </c>
      <c r="B530" t="s">
        <v>3802</v>
      </c>
    </row>
    <row r="531" spans="1:4" x14ac:dyDescent="0.25">
      <c r="A531" t="s">
        <v>3803</v>
      </c>
      <c r="B531" t="s">
        <v>3804</v>
      </c>
    </row>
    <row r="532" spans="1:4" x14ac:dyDescent="0.25">
      <c r="A532" t="s">
        <v>3805</v>
      </c>
      <c r="B532" t="s">
        <v>3806</v>
      </c>
      <c r="C532" t="s">
        <v>15645</v>
      </c>
      <c r="D532" t="s">
        <v>15669</v>
      </c>
    </row>
    <row r="533" spans="1:4" x14ac:dyDescent="0.25">
      <c r="A533" t="s">
        <v>3850</v>
      </c>
      <c r="B533" t="s">
        <v>3851</v>
      </c>
      <c r="C533" t="s">
        <v>15645</v>
      </c>
      <c r="D533" t="s">
        <v>1065</v>
      </c>
    </row>
    <row r="534" spans="1:4" x14ac:dyDescent="0.25">
      <c r="A534" t="s">
        <v>3857</v>
      </c>
      <c r="B534" t="s">
        <v>3858</v>
      </c>
    </row>
    <row r="535" spans="1:4" x14ac:dyDescent="0.25">
      <c r="A535" t="s">
        <v>3864</v>
      </c>
      <c r="B535" t="s">
        <v>3865</v>
      </c>
      <c r="C535" t="s">
        <v>15645</v>
      </c>
      <c r="D535" t="s">
        <v>1065</v>
      </c>
    </row>
    <row r="536" spans="1:4" x14ac:dyDescent="0.25">
      <c r="A536" t="s">
        <v>3936</v>
      </c>
      <c r="B536" t="s">
        <v>3937</v>
      </c>
    </row>
    <row r="537" spans="1:4" x14ac:dyDescent="0.25">
      <c r="A537" t="s">
        <v>3938</v>
      </c>
      <c r="B537" t="s">
        <v>3939</v>
      </c>
    </row>
    <row r="538" spans="1:4" x14ac:dyDescent="0.25">
      <c r="A538" t="s">
        <v>3942</v>
      </c>
      <c r="B538" t="s">
        <v>3943</v>
      </c>
    </row>
    <row r="539" spans="1:4" x14ac:dyDescent="0.25">
      <c r="A539" t="s">
        <v>3968</v>
      </c>
      <c r="B539" t="s">
        <v>3969</v>
      </c>
    </row>
    <row r="540" spans="1:4" x14ac:dyDescent="0.25">
      <c r="A540" t="s">
        <v>3981</v>
      </c>
      <c r="B540" t="s">
        <v>3982</v>
      </c>
    </row>
    <row r="541" spans="1:4" x14ac:dyDescent="0.25">
      <c r="A541" t="s">
        <v>4005</v>
      </c>
      <c r="B541" t="s">
        <v>4006</v>
      </c>
    </row>
    <row r="542" spans="1:4" x14ac:dyDescent="0.25">
      <c r="A542" t="s">
        <v>4012</v>
      </c>
      <c r="B542" t="s">
        <v>4013</v>
      </c>
    </row>
    <row r="543" spans="1:4" x14ac:dyDescent="0.25">
      <c r="A543" t="s">
        <v>4021</v>
      </c>
      <c r="B543" t="s">
        <v>4022</v>
      </c>
    </row>
    <row r="544" spans="1:4" x14ac:dyDescent="0.25">
      <c r="A544" t="s">
        <v>4028</v>
      </c>
      <c r="B544" t="s">
        <v>4029</v>
      </c>
    </row>
    <row r="545" spans="1:4" x14ac:dyDescent="0.25">
      <c r="A545" t="s">
        <v>4030</v>
      </c>
      <c r="B545" t="s">
        <v>4031</v>
      </c>
      <c r="C545" t="s">
        <v>15645</v>
      </c>
    </row>
    <row r="546" spans="1:4" x14ac:dyDescent="0.25">
      <c r="A546" t="s">
        <v>4070</v>
      </c>
      <c r="B546" t="s">
        <v>4071</v>
      </c>
    </row>
    <row r="547" spans="1:4" x14ac:dyDescent="0.25">
      <c r="A547" t="s">
        <v>4078</v>
      </c>
      <c r="B547" t="s">
        <v>313</v>
      </c>
    </row>
    <row r="548" spans="1:4" x14ac:dyDescent="0.25">
      <c r="A548" t="s">
        <v>4084</v>
      </c>
      <c r="B548" t="s">
        <v>4085</v>
      </c>
    </row>
    <row r="549" spans="1:4" x14ac:dyDescent="0.25">
      <c r="A549" t="s">
        <v>4086</v>
      </c>
      <c r="B549" t="s">
        <v>4087</v>
      </c>
    </row>
    <row r="550" spans="1:4" x14ac:dyDescent="0.25">
      <c r="A550" t="s">
        <v>4107</v>
      </c>
      <c r="B550" t="s">
        <v>4108</v>
      </c>
    </row>
    <row r="551" spans="1:4" x14ac:dyDescent="0.25">
      <c r="A551" t="s">
        <v>4109</v>
      </c>
      <c r="B551" t="s">
        <v>4110</v>
      </c>
    </row>
    <row r="552" spans="1:4" x14ac:dyDescent="0.25">
      <c r="A552" t="s">
        <v>4129</v>
      </c>
      <c r="B552" t="s">
        <v>4130</v>
      </c>
    </row>
    <row r="553" spans="1:4" x14ac:dyDescent="0.25">
      <c r="A553" t="s">
        <v>4131</v>
      </c>
      <c r="B553" t="s">
        <v>4132</v>
      </c>
    </row>
    <row r="554" spans="1:4" x14ac:dyDescent="0.25">
      <c r="A554" t="s">
        <v>4133</v>
      </c>
      <c r="B554" t="s">
        <v>4134</v>
      </c>
    </row>
    <row r="555" spans="1:4" x14ac:dyDescent="0.25">
      <c r="A555" t="s">
        <v>4135</v>
      </c>
      <c r="B555" t="s">
        <v>4136</v>
      </c>
    </row>
    <row r="556" spans="1:4" x14ac:dyDescent="0.25">
      <c r="A556" t="s">
        <v>4137</v>
      </c>
      <c r="B556" t="s">
        <v>4138</v>
      </c>
    </row>
    <row r="557" spans="1:4" x14ac:dyDescent="0.25">
      <c r="A557" t="s">
        <v>4160</v>
      </c>
      <c r="B557" t="s">
        <v>2241</v>
      </c>
    </row>
    <row r="558" spans="1:4" x14ac:dyDescent="0.25">
      <c r="A558" t="s">
        <v>4165</v>
      </c>
      <c r="B558" t="s">
        <v>4166</v>
      </c>
      <c r="C558" t="s">
        <v>15645</v>
      </c>
      <c r="D558" t="s">
        <v>15664</v>
      </c>
    </row>
    <row r="559" spans="1:4" x14ac:dyDescent="0.25">
      <c r="A559" t="s">
        <v>4171</v>
      </c>
      <c r="B559" t="s">
        <v>4172</v>
      </c>
      <c r="C559" t="s">
        <v>15645</v>
      </c>
      <c r="D559" t="s">
        <v>1065</v>
      </c>
    </row>
    <row r="560" spans="1:4" x14ac:dyDescent="0.25">
      <c r="A560" t="s">
        <v>4177</v>
      </c>
      <c r="B560" t="s">
        <v>4178</v>
      </c>
    </row>
    <row r="561" spans="1:4" x14ac:dyDescent="0.25">
      <c r="A561" t="s">
        <v>4196</v>
      </c>
      <c r="B561" t="s">
        <v>4197</v>
      </c>
    </row>
    <row r="562" spans="1:4" x14ac:dyDescent="0.25">
      <c r="A562" t="s">
        <v>4215</v>
      </c>
      <c r="B562" t="s">
        <v>4216</v>
      </c>
    </row>
    <row r="563" spans="1:4" x14ac:dyDescent="0.25">
      <c r="A563" t="s">
        <v>4224</v>
      </c>
      <c r="B563" t="s">
        <v>4225</v>
      </c>
    </row>
    <row r="564" spans="1:4" x14ac:dyDescent="0.25">
      <c r="A564" t="s">
        <v>4230</v>
      </c>
      <c r="B564" t="s">
        <v>4231</v>
      </c>
    </row>
    <row r="565" spans="1:4" x14ac:dyDescent="0.25">
      <c r="A565" t="s">
        <v>4262</v>
      </c>
      <c r="B565" t="s">
        <v>4263</v>
      </c>
    </row>
    <row r="566" spans="1:4" x14ac:dyDescent="0.25">
      <c r="A566" t="s">
        <v>4267</v>
      </c>
      <c r="B566" t="s">
        <v>4268</v>
      </c>
    </row>
    <row r="567" spans="1:4" x14ac:dyDescent="0.25">
      <c r="A567" t="s">
        <v>4269</v>
      </c>
      <c r="B567" t="s">
        <v>4270</v>
      </c>
    </row>
    <row r="568" spans="1:4" x14ac:dyDescent="0.25">
      <c r="A568" t="s">
        <v>4271</v>
      </c>
      <c r="B568" t="s">
        <v>4272</v>
      </c>
    </row>
    <row r="569" spans="1:4" x14ac:dyDescent="0.25">
      <c r="A569" t="s">
        <v>4273</v>
      </c>
      <c r="B569" t="s">
        <v>4274</v>
      </c>
    </row>
    <row r="570" spans="1:4" x14ac:dyDescent="0.25">
      <c r="A570" t="s">
        <v>4275</v>
      </c>
      <c r="B570" t="s">
        <v>4276</v>
      </c>
    </row>
    <row r="571" spans="1:4" x14ac:dyDescent="0.25">
      <c r="A571" t="s">
        <v>4304</v>
      </c>
      <c r="B571" t="s">
        <v>4305</v>
      </c>
      <c r="C571" t="s">
        <v>15645</v>
      </c>
      <c r="D571" t="s">
        <v>1065</v>
      </c>
    </row>
    <row r="572" spans="1:4" x14ac:dyDescent="0.25">
      <c r="A572" t="s">
        <v>4322</v>
      </c>
      <c r="B572" t="s">
        <v>4323</v>
      </c>
    </row>
    <row r="573" spans="1:4" x14ac:dyDescent="0.25">
      <c r="A573" t="s">
        <v>4324</v>
      </c>
      <c r="B573" t="s">
        <v>4325</v>
      </c>
    </row>
    <row r="574" spans="1:4" x14ac:dyDescent="0.25">
      <c r="A574" t="s">
        <v>4326</v>
      </c>
      <c r="B574" t="s">
        <v>4327</v>
      </c>
    </row>
    <row r="575" spans="1:4" x14ac:dyDescent="0.25">
      <c r="A575" t="s">
        <v>4329</v>
      </c>
      <c r="B575" t="s">
        <v>4330</v>
      </c>
    </row>
    <row r="576" spans="1:4" x14ac:dyDescent="0.25">
      <c r="A576" t="s">
        <v>4337</v>
      </c>
      <c r="B576" t="s">
        <v>4338</v>
      </c>
    </row>
    <row r="577" spans="1:4" x14ac:dyDescent="0.25">
      <c r="A577" t="s">
        <v>4339</v>
      </c>
      <c r="B577" t="s">
        <v>4340</v>
      </c>
    </row>
    <row r="578" spans="1:4" x14ac:dyDescent="0.25">
      <c r="A578" t="s">
        <v>4341</v>
      </c>
      <c r="B578" t="s">
        <v>4342</v>
      </c>
    </row>
    <row r="579" spans="1:4" x14ac:dyDescent="0.25">
      <c r="A579" t="s">
        <v>4343</v>
      </c>
      <c r="B579" t="s">
        <v>4344</v>
      </c>
    </row>
    <row r="580" spans="1:4" x14ac:dyDescent="0.25">
      <c r="A580" t="s">
        <v>4345</v>
      </c>
      <c r="B580" t="s">
        <v>4346</v>
      </c>
    </row>
    <row r="581" spans="1:4" x14ac:dyDescent="0.25">
      <c r="A581" t="s">
        <v>4347</v>
      </c>
      <c r="B581" t="s">
        <v>4348</v>
      </c>
    </row>
    <row r="582" spans="1:4" x14ac:dyDescent="0.25">
      <c r="A582" t="s">
        <v>4354</v>
      </c>
      <c r="B582" t="s">
        <v>4355</v>
      </c>
      <c r="C582" t="s">
        <v>15645</v>
      </c>
      <c r="D582" t="s">
        <v>1065</v>
      </c>
    </row>
    <row r="583" spans="1:4" x14ac:dyDescent="0.25">
      <c r="A583" t="s">
        <v>4376</v>
      </c>
      <c r="B583" t="s">
        <v>4377</v>
      </c>
    </row>
    <row r="584" spans="1:4" x14ac:dyDescent="0.25">
      <c r="A584" t="s">
        <v>4394</v>
      </c>
      <c r="B584" t="s">
        <v>4395</v>
      </c>
    </row>
    <row r="585" spans="1:4" x14ac:dyDescent="0.25">
      <c r="A585" t="s">
        <v>4405</v>
      </c>
      <c r="B585" t="s">
        <v>4406</v>
      </c>
      <c r="C585" t="s">
        <v>15645</v>
      </c>
      <c r="D585" t="s">
        <v>1065</v>
      </c>
    </row>
    <row r="586" spans="1:4" x14ac:dyDescent="0.25">
      <c r="A586" t="s">
        <v>4407</v>
      </c>
      <c r="B586" t="s">
        <v>4408</v>
      </c>
      <c r="C586" t="s">
        <v>15645</v>
      </c>
      <c r="D586" t="s">
        <v>1065</v>
      </c>
    </row>
    <row r="587" spans="1:4" x14ac:dyDescent="0.25">
      <c r="A587" t="s">
        <v>4416</v>
      </c>
      <c r="B587" t="s">
        <v>4417</v>
      </c>
    </row>
    <row r="588" spans="1:4" x14ac:dyDescent="0.25">
      <c r="A588" t="s">
        <v>4418</v>
      </c>
      <c r="B588" t="s">
        <v>4419</v>
      </c>
    </row>
    <row r="589" spans="1:4" x14ac:dyDescent="0.25">
      <c r="A589" t="s">
        <v>4435</v>
      </c>
      <c r="B589" t="s">
        <v>4436</v>
      </c>
    </row>
    <row r="590" spans="1:4" x14ac:dyDescent="0.25">
      <c r="A590" t="s">
        <v>4437</v>
      </c>
      <c r="B590" t="s">
        <v>4438</v>
      </c>
    </row>
    <row r="591" spans="1:4" x14ac:dyDescent="0.25">
      <c r="A591" t="s">
        <v>4490</v>
      </c>
      <c r="B591" t="s">
        <v>4491</v>
      </c>
    </row>
    <row r="592" spans="1:4" x14ac:dyDescent="0.25">
      <c r="A592" t="s">
        <v>4492</v>
      </c>
      <c r="B592" t="s">
        <v>4493</v>
      </c>
      <c r="C592" t="s">
        <v>15645</v>
      </c>
      <c r="D592" t="s">
        <v>1065</v>
      </c>
    </row>
    <row r="593" spans="1:4" x14ac:dyDescent="0.25">
      <c r="A593" t="s">
        <v>4507</v>
      </c>
      <c r="B593" t="s">
        <v>4508</v>
      </c>
    </row>
    <row r="594" spans="1:4" x14ac:dyDescent="0.25">
      <c r="A594" t="s">
        <v>4529</v>
      </c>
      <c r="B594" t="s">
        <v>4530</v>
      </c>
    </row>
    <row r="595" spans="1:4" x14ac:dyDescent="0.25">
      <c r="A595" t="s">
        <v>4558</v>
      </c>
      <c r="B595" t="s">
        <v>4559</v>
      </c>
    </row>
    <row r="596" spans="1:4" x14ac:dyDescent="0.25">
      <c r="A596" t="s">
        <v>4572</v>
      </c>
      <c r="B596" t="s">
        <v>4573</v>
      </c>
    </row>
    <row r="597" spans="1:4" x14ac:dyDescent="0.25">
      <c r="A597" t="s">
        <v>4574</v>
      </c>
      <c r="B597" t="s">
        <v>4575</v>
      </c>
    </row>
    <row r="598" spans="1:4" x14ac:dyDescent="0.25">
      <c r="A598" t="s">
        <v>4613</v>
      </c>
      <c r="B598" t="s">
        <v>4614</v>
      </c>
    </row>
    <row r="599" spans="1:4" x14ac:dyDescent="0.25">
      <c r="A599" t="s">
        <v>4619</v>
      </c>
      <c r="B599" t="s">
        <v>4620</v>
      </c>
      <c r="C599" t="s">
        <v>15645</v>
      </c>
      <c r="D599" t="s">
        <v>15650</v>
      </c>
    </row>
    <row r="600" spans="1:4" x14ac:dyDescent="0.25">
      <c r="A600" t="s">
        <v>4638</v>
      </c>
      <c r="B600" t="s">
        <v>4639</v>
      </c>
    </row>
    <row r="601" spans="1:4" x14ac:dyDescent="0.25">
      <c r="A601" t="s">
        <v>4669</v>
      </c>
      <c r="B601" t="s">
        <v>4670</v>
      </c>
    </row>
    <row r="602" spans="1:4" x14ac:dyDescent="0.25">
      <c r="A602" t="s">
        <v>4671</v>
      </c>
      <c r="B602" t="s">
        <v>4672</v>
      </c>
    </row>
    <row r="603" spans="1:4" x14ac:dyDescent="0.25">
      <c r="A603" t="s">
        <v>4673</v>
      </c>
      <c r="B603" t="s">
        <v>4674</v>
      </c>
    </row>
    <row r="604" spans="1:4" x14ac:dyDescent="0.25">
      <c r="A604" t="s">
        <v>4675</v>
      </c>
      <c r="B604" t="s">
        <v>4676</v>
      </c>
    </row>
    <row r="605" spans="1:4" x14ac:dyDescent="0.25">
      <c r="A605" t="s">
        <v>4677</v>
      </c>
      <c r="B605" t="s">
        <v>4678</v>
      </c>
    </row>
    <row r="606" spans="1:4" x14ac:dyDescent="0.25">
      <c r="A606" t="s">
        <v>4679</v>
      </c>
      <c r="B606" t="s">
        <v>4680</v>
      </c>
    </row>
    <row r="607" spans="1:4" x14ac:dyDescent="0.25">
      <c r="A607" t="s">
        <v>4681</v>
      </c>
      <c r="B607" t="s">
        <v>4682</v>
      </c>
    </row>
    <row r="608" spans="1:4" x14ac:dyDescent="0.25">
      <c r="A608" t="s">
        <v>4683</v>
      </c>
      <c r="B608" t="s">
        <v>4684</v>
      </c>
    </row>
    <row r="609" spans="1:5" x14ac:dyDescent="0.25">
      <c r="A609" t="s">
        <v>4685</v>
      </c>
      <c r="B609" t="s">
        <v>4686</v>
      </c>
    </row>
    <row r="610" spans="1:5" x14ac:dyDescent="0.25">
      <c r="A610" t="s">
        <v>4687</v>
      </c>
      <c r="B610" t="s">
        <v>4688</v>
      </c>
    </row>
    <row r="611" spans="1:5" x14ac:dyDescent="0.25">
      <c r="A611" t="s">
        <v>4706</v>
      </c>
      <c r="B611" t="s">
        <v>4707</v>
      </c>
      <c r="C611" t="s">
        <v>15645</v>
      </c>
      <c r="D611" t="s">
        <v>1065</v>
      </c>
    </row>
    <row r="612" spans="1:5" x14ac:dyDescent="0.25">
      <c r="A612" t="s">
        <v>4711</v>
      </c>
      <c r="B612" t="s">
        <v>4712</v>
      </c>
    </row>
    <row r="613" spans="1:5" x14ac:dyDescent="0.25">
      <c r="A613" t="s">
        <v>4722</v>
      </c>
      <c r="B613" t="s">
        <v>4723</v>
      </c>
    </row>
    <row r="614" spans="1:5" x14ac:dyDescent="0.25">
      <c r="A614" t="s">
        <v>4729</v>
      </c>
      <c r="B614" t="s">
        <v>4730</v>
      </c>
    </row>
    <row r="615" spans="1:5" x14ac:dyDescent="0.25">
      <c r="A615" t="s">
        <v>4741</v>
      </c>
      <c r="B615" t="s">
        <v>4742</v>
      </c>
    </row>
    <row r="616" spans="1:5" x14ac:dyDescent="0.25">
      <c r="A616" t="s">
        <v>4755</v>
      </c>
      <c r="B616" t="s">
        <v>4756</v>
      </c>
    </row>
    <row r="617" spans="1:5" x14ac:dyDescent="0.25">
      <c r="A617" t="s">
        <v>4761</v>
      </c>
      <c r="B617" t="s">
        <v>4762</v>
      </c>
    </row>
    <row r="618" spans="1:5" x14ac:dyDescent="0.25">
      <c r="A618" t="s">
        <v>4763</v>
      </c>
      <c r="B618" t="s">
        <v>4764</v>
      </c>
    </row>
    <row r="619" spans="1:5" x14ac:dyDescent="0.25">
      <c r="A619" t="s">
        <v>4781</v>
      </c>
      <c r="B619" t="s">
        <v>4782</v>
      </c>
    </row>
    <row r="620" spans="1:5" x14ac:dyDescent="0.25">
      <c r="A620" t="s">
        <v>4804</v>
      </c>
      <c r="B620" t="s">
        <v>4805</v>
      </c>
    </row>
    <row r="621" spans="1:5" x14ac:dyDescent="0.25">
      <c r="A621" t="s">
        <v>4830</v>
      </c>
      <c r="B621" t="s">
        <v>4831</v>
      </c>
    </row>
    <row r="622" spans="1:5" x14ac:dyDescent="0.25">
      <c r="A622" t="s">
        <v>4832</v>
      </c>
      <c r="B622" t="s">
        <v>4833</v>
      </c>
    </row>
    <row r="623" spans="1:5" x14ac:dyDescent="0.25">
      <c r="A623" t="s">
        <v>4852</v>
      </c>
      <c r="B623" t="s">
        <v>4853</v>
      </c>
    </row>
    <row r="624" spans="1:5" x14ac:dyDescent="0.25">
      <c r="A624" t="s">
        <v>4854</v>
      </c>
      <c r="B624" t="s">
        <v>4855</v>
      </c>
      <c r="C624" t="s">
        <v>15645</v>
      </c>
      <c r="D624" t="s">
        <v>15647</v>
      </c>
      <c r="E624" t="s">
        <v>15651</v>
      </c>
    </row>
    <row r="625" spans="1:4" x14ac:dyDescent="0.25">
      <c r="A625" t="s">
        <v>4856</v>
      </c>
      <c r="B625" t="s">
        <v>4857</v>
      </c>
    </row>
    <row r="626" spans="1:4" x14ac:dyDescent="0.25">
      <c r="A626" t="s">
        <v>4891</v>
      </c>
      <c r="B626" t="s">
        <v>4892</v>
      </c>
    </row>
    <row r="627" spans="1:4" x14ac:dyDescent="0.25">
      <c r="A627" t="s">
        <v>4896</v>
      </c>
      <c r="B627" t="s">
        <v>4897</v>
      </c>
    </row>
    <row r="628" spans="1:4" x14ac:dyDescent="0.25">
      <c r="A628" t="s">
        <v>4902</v>
      </c>
      <c r="B628" t="s">
        <v>4903</v>
      </c>
      <c r="C628" t="s">
        <v>15645</v>
      </c>
      <c r="D628" t="s">
        <v>1065</v>
      </c>
    </row>
    <row r="629" spans="1:4" x14ac:dyDescent="0.25">
      <c r="A629" t="s">
        <v>4920</v>
      </c>
      <c r="B629" t="s">
        <v>4921</v>
      </c>
    </row>
    <row r="630" spans="1:4" x14ac:dyDescent="0.25">
      <c r="A630" t="s">
        <v>4925</v>
      </c>
      <c r="B630" t="s">
        <v>1024</v>
      </c>
    </row>
    <row r="631" spans="1:4" x14ac:dyDescent="0.25">
      <c r="A631" t="s">
        <v>4961</v>
      </c>
      <c r="B631" t="s">
        <v>4962</v>
      </c>
    </row>
    <row r="632" spans="1:4" x14ac:dyDescent="0.25">
      <c r="A632" t="s">
        <v>5000</v>
      </c>
      <c r="B632" t="s">
        <v>5001</v>
      </c>
    </row>
    <row r="633" spans="1:4" x14ac:dyDescent="0.25">
      <c r="A633" t="s">
        <v>5002</v>
      </c>
      <c r="B633" t="s">
        <v>5003</v>
      </c>
      <c r="C633" t="s">
        <v>15645</v>
      </c>
      <c r="D633" t="s">
        <v>15664</v>
      </c>
    </row>
    <row r="634" spans="1:4" x14ac:dyDescent="0.25">
      <c r="A634" t="s">
        <v>5042</v>
      </c>
      <c r="B634" t="s">
        <v>5043</v>
      </c>
      <c r="C634" t="s">
        <v>15645</v>
      </c>
      <c r="D634" t="s">
        <v>1065</v>
      </c>
    </row>
    <row r="635" spans="1:4" x14ac:dyDescent="0.25">
      <c r="A635" t="s">
        <v>5055</v>
      </c>
      <c r="B635" t="s">
        <v>5056</v>
      </c>
    </row>
    <row r="636" spans="1:4" x14ac:dyDescent="0.25">
      <c r="A636" t="s">
        <v>5057</v>
      </c>
      <c r="B636" t="s">
        <v>5058</v>
      </c>
    </row>
    <row r="637" spans="1:4" x14ac:dyDescent="0.25">
      <c r="A637" t="s">
        <v>5088</v>
      </c>
      <c r="B637" t="s">
        <v>5089</v>
      </c>
      <c r="C637" t="s">
        <v>15645</v>
      </c>
      <c r="D637" t="s">
        <v>15650</v>
      </c>
    </row>
    <row r="638" spans="1:4" x14ac:dyDescent="0.25">
      <c r="A638" t="s">
        <v>5090</v>
      </c>
      <c r="B638" t="s">
        <v>5091</v>
      </c>
      <c r="C638" t="s">
        <v>15645</v>
      </c>
      <c r="D638" t="s">
        <v>15650</v>
      </c>
    </row>
    <row r="639" spans="1:4" x14ac:dyDescent="0.25">
      <c r="A639" t="s">
        <v>5092</v>
      </c>
      <c r="B639" t="s">
        <v>5093</v>
      </c>
      <c r="C639" t="s">
        <v>15645</v>
      </c>
      <c r="D639" t="s">
        <v>15650</v>
      </c>
    </row>
    <row r="640" spans="1:4" x14ac:dyDescent="0.25">
      <c r="A640" t="s">
        <v>5094</v>
      </c>
      <c r="B640" t="s">
        <v>5095</v>
      </c>
      <c r="C640" t="s">
        <v>15645</v>
      </c>
      <c r="D640" t="s">
        <v>15650</v>
      </c>
    </row>
    <row r="641" spans="1:5" x14ac:dyDescent="0.25">
      <c r="A641" t="s">
        <v>5104</v>
      </c>
      <c r="B641" t="s">
        <v>5105</v>
      </c>
      <c r="C641" t="s">
        <v>15645</v>
      </c>
      <c r="D641" t="s">
        <v>15650</v>
      </c>
    </row>
    <row r="642" spans="1:5" x14ac:dyDescent="0.25">
      <c r="A642" t="s">
        <v>5126</v>
      </c>
      <c r="B642" t="s">
        <v>5127</v>
      </c>
    </row>
    <row r="643" spans="1:5" x14ac:dyDescent="0.25">
      <c r="A643" t="s">
        <v>5128</v>
      </c>
      <c r="B643" t="s">
        <v>5129</v>
      </c>
    </row>
    <row r="644" spans="1:5" x14ac:dyDescent="0.25">
      <c r="A644" t="s">
        <v>5130</v>
      </c>
      <c r="B644" t="s">
        <v>5131</v>
      </c>
    </row>
    <row r="645" spans="1:5" x14ac:dyDescent="0.25">
      <c r="A645" t="s">
        <v>5170</v>
      </c>
      <c r="B645" t="s">
        <v>5171</v>
      </c>
    </row>
    <row r="646" spans="1:5" x14ac:dyDescent="0.25">
      <c r="A646" t="s">
        <v>5175</v>
      </c>
      <c r="B646" t="s">
        <v>4950</v>
      </c>
    </row>
    <row r="647" spans="1:5" x14ac:dyDescent="0.25">
      <c r="A647" t="s">
        <v>5200</v>
      </c>
      <c r="B647" t="s">
        <v>5201</v>
      </c>
      <c r="C647" t="s">
        <v>15645</v>
      </c>
      <c r="D647" t="s">
        <v>1065</v>
      </c>
    </row>
    <row r="648" spans="1:5" x14ac:dyDescent="0.25">
      <c r="A648" t="s">
        <v>5202</v>
      </c>
      <c r="B648" t="s">
        <v>5203</v>
      </c>
      <c r="C648" t="s">
        <v>15645</v>
      </c>
      <c r="D648" t="s">
        <v>15664</v>
      </c>
    </row>
    <row r="649" spans="1:5" x14ac:dyDescent="0.25">
      <c r="A649" t="s">
        <v>5231</v>
      </c>
      <c r="B649" t="s">
        <v>5232</v>
      </c>
    </row>
    <row r="650" spans="1:5" x14ac:dyDescent="0.25">
      <c r="A650" t="s">
        <v>5236</v>
      </c>
      <c r="B650" t="s">
        <v>5237</v>
      </c>
    </row>
    <row r="651" spans="1:5" x14ac:dyDescent="0.25">
      <c r="A651" t="s">
        <v>5243</v>
      </c>
      <c r="B651" t="s">
        <v>5244</v>
      </c>
    </row>
    <row r="652" spans="1:5" x14ac:dyDescent="0.25">
      <c r="A652" t="s">
        <v>5245</v>
      </c>
      <c r="B652" t="s">
        <v>5244</v>
      </c>
    </row>
    <row r="653" spans="1:5" x14ac:dyDescent="0.25">
      <c r="A653" t="s">
        <v>5246</v>
      </c>
      <c r="B653" t="s">
        <v>5247</v>
      </c>
    </row>
    <row r="654" spans="1:5" x14ac:dyDescent="0.25">
      <c r="A654" t="s">
        <v>5248</v>
      </c>
      <c r="B654" t="s">
        <v>5249</v>
      </c>
      <c r="C654" t="s">
        <v>15645</v>
      </c>
      <c r="D654" t="s">
        <v>15647</v>
      </c>
      <c r="E654" t="s">
        <v>15651</v>
      </c>
    </row>
    <row r="655" spans="1:5" x14ac:dyDescent="0.25">
      <c r="A655" t="s">
        <v>5268</v>
      </c>
      <c r="B655" t="s">
        <v>5269</v>
      </c>
    </row>
    <row r="656" spans="1:5" x14ac:dyDescent="0.25">
      <c r="A656" t="s">
        <v>5270</v>
      </c>
      <c r="B656" t="s">
        <v>5271</v>
      </c>
    </row>
    <row r="657" spans="1:4" x14ac:dyDescent="0.25">
      <c r="A657" t="s">
        <v>5282</v>
      </c>
      <c r="B657" t="s">
        <v>5283</v>
      </c>
    </row>
    <row r="658" spans="1:4" x14ac:dyDescent="0.25">
      <c r="A658" t="s">
        <v>5308</v>
      </c>
      <c r="B658" t="s">
        <v>5309</v>
      </c>
      <c r="C658" t="s">
        <v>15645</v>
      </c>
      <c r="D658" t="s">
        <v>1065</v>
      </c>
    </row>
    <row r="659" spans="1:4" x14ac:dyDescent="0.25">
      <c r="A659" t="s">
        <v>5315</v>
      </c>
      <c r="B659" t="s">
        <v>5244</v>
      </c>
    </row>
    <row r="660" spans="1:4" x14ac:dyDescent="0.25">
      <c r="A660" t="s">
        <v>5320</v>
      </c>
      <c r="B660" t="s">
        <v>5321</v>
      </c>
    </row>
    <row r="661" spans="1:4" x14ac:dyDescent="0.25">
      <c r="A661" t="s">
        <v>5322</v>
      </c>
      <c r="B661" t="s">
        <v>5323</v>
      </c>
      <c r="C661" t="s">
        <v>15645</v>
      </c>
    </row>
    <row r="662" spans="1:4" x14ac:dyDescent="0.25">
      <c r="A662" t="s">
        <v>5365</v>
      </c>
      <c r="B662" t="s">
        <v>5366</v>
      </c>
      <c r="C662" t="s">
        <v>15645</v>
      </c>
      <c r="D662" t="s">
        <v>1065</v>
      </c>
    </row>
    <row r="663" spans="1:4" x14ac:dyDescent="0.25">
      <c r="A663" t="s">
        <v>5371</v>
      </c>
      <c r="B663" t="s">
        <v>5372</v>
      </c>
    </row>
    <row r="664" spans="1:4" x14ac:dyDescent="0.25">
      <c r="A664" t="s">
        <v>5399</v>
      </c>
      <c r="B664" t="s">
        <v>5400</v>
      </c>
      <c r="C664" t="s">
        <v>15645</v>
      </c>
      <c r="D664" t="s">
        <v>1065</v>
      </c>
    </row>
    <row r="665" spans="1:4" x14ac:dyDescent="0.25">
      <c r="A665" t="s">
        <v>5438</v>
      </c>
      <c r="B665" t="s">
        <v>5439</v>
      </c>
    </row>
    <row r="666" spans="1:4" x14ac:dyDescent="0.25">
      <c r="A666" t="s">
        <v>5465</v>
      </c>
      <c r="B666" t="s">
        <v>5466</v>
      </c>
    </row>
    <row r="667" spans="1:4" x14ac:dyDescent="0.25">
      <c r="A667" t="s">
        <v>5480</v>
      </c>
      <c r="B667" t="s">
        <v>5481</v>
      </c>
      <c r="C667" t="s">
        <v>15645</v>
      </c>
      <c r="D667" t="s">
        <v>1065</v>
      </c>
    </row>
    <row r="668" spans="1:4" x14ac:dyDescent="0.25">
      <c r="A668" t="s">
        <v>5489</v>
      </c>
      <c r="B668" t="s">
        <v>5490</v>
      </c>
    </row>
    <row r="669" spans="1:4" x14ac:dyDescent="0.25">
      <c r="A669" t="s">
        <v>5491</v>
      </c>
      <c r="B669" t="s">
        <v>5492</v>
      </c>
    </row>
    <row r="670" spans="1:4" x14ac:dyDescent="0.25">
      <c r="A670" t="s">
        <v>5527</v>
      </c>
      <c r="B670" t="s">
        <v>5528</v>
      </c>
    </row>
    <row r="671" spans="1:4" x14ac:dyDescent="0.25">
      <c r="A671" t="s">
        <v>5529</v>
      </c>
      <c r="B671" t="s">
        <v>5530</v>
      </c>
    </row>
    <row r="672" spans="1:4" x14ac:dyDescent="0.25">
      <c r="A672" t="s">
        <v>5531</v>
      </c>
      <c r="B672" t="s">
        <v>5532</v>
      </c>
    </row>
    <row r="673" spans="1:4" x14ac:dyDescent="0.25">
      <c r="A673" t="s">
        <v>5533</v>
      </c>
      <c r="B673" t="s">
        <v>5534</v>
      </c>
    </row>
    <row r="674" spans="1:4" x14ac:dyDescent="0.25">
      <c r="A674" t="s">
        <v>5543</v>
      </c>
      <c r="B674" t="s">
        <v>5544</v>
      </c>
    </row>
    <row r="675" spans="1:4" x14ac:dyDescent="0.25">
      <c r="A675" t="s">
        <v>5580</v>
      </c>
      <c r="B675" t="s">
        <v>5581</v>
      </c>
    </row>
    <row r="676" spans="1:4" x14ac:dyDescent="0.25">
      <c r="A676" t="s">
        <v>5586</v>
      </c>
      <c r="B676" t="s">
        <v>5587</v>
      </c>
    </row>
    <row r="677" spans="1:4" x14ac:dyDescent="0.25">
      <c r="A677" t="s">
        <v>5597</v>
      </c>
      <c r="B677" t="s">
        <v>5598</v>
      </c>
      <c r="C677" t="s">
        <v>15645</v>
      </c>
      <c r="D677" t="s">
        <v>1065</v>
      </c>
    </row>
    <row r="678" spans="1:4" x14ac:dyDescent="0.25">
      <c r="A678" t="s">
        <v>5599</v>
      </c>
      <c r="B678" t="s">
        <v>5600</v>
      </c>
      <c r="C678" t="s">
        <v>15645</v>
      </c>
      <c r="D678" t="s">
        <v>1065</v>
      </c>
    </row>
    <row r="679" spans="1:4" x14ac:dyDescent="0.25">
      <c r="A679" t="s">
        <v>5601</v>
      </c>
      <c r="B679" t="s">
        <v>5602</v>
      </c>
      <c r="C679" t="s">
        <v>15645</v>
      </c>
      <c r="D679" t="s">
        <v>1065</v>
      </c>
    </row>
    <row r="680" spans="1:4" x14ac:dyDescent="0.25">
      <c r="A680" t="s">
        <v>5603</v>
      </c>
      <c r="B680" t="s">
        <v>5604</v>
      </c>
      <c r="C680" t="s">
        <v>15645</v>
      </c>
      <c r="D680" t="s">
        <v>1065</v>
      </c>
    </row>
    <row r="681" spans="1:4" x14ac:dyDescent="0.25">
      <c r="A681" t="s">
        <v>5623</v>
      </c>
      <c r="B681" t="s">
        <v>5624</v>
      </c>
    </row>
    <row r="682" spans="1:4" x14ac:dyDescent="0.25">
      <c r="A682" t="s">
        <v>5625</v>
      </c>
      <c r="B682" t="s">
        <v>5626</v>
      </c>
    </row>
    <row r="683" spans="1:4" x14ac:dyDescent="0.25">
      <c r="A683" t="s">
        <v>5650</v>
      </c>
      <c r="B683" t="s">
        <v>5651</v>
      </c>
    </row>
    <row r="684" spans="1:4" x14ac:dyDescent="0.25">
      <c r="A684" t="s">
        <v>5652</v>
      </c>
      <c r="B684" t="s">
        <v>5653</v>
      </c>
    </row>
    <row r="685" spans="1:4" x14ac:dyDescent="0.25">
      <c r="A685" t="s">
        <v>5662</v>
      </c>
      <c r="B685" t="s">
        <v>5663</v>
      </c>
    </row>
    <row r="686" spans="1:4" x14ac:dyDescent="0.25">
      <c r="A686" t="s">
        <v>5670</v>
      </c>
      <c r="B686" t="s">
        <v>2041</v>
      </c>
    </row>
    <row r="687" spans="1:4" x14ac:dyDescent="0.25">
      <c r="A687" t="s">
        <v>5695</v>
      </c>
      <c r="B687" t="s">
        <v>5696</v>
      </c>
    </row>
    <row r="688" spans="1:4" x14ac:dyDescent="0.25">
      <c r="A688" t="s">
        <v>5706</v>
      </c>
      <c r="B688" t="s">
        <v>5707</v>
      </c>
    </row>
    <row r="689" spans="1:2" x14ac:dyDescent="0.25">
      <c r="A689" t="s">
        <v>5720</v>
      </c>
      <c r="B689" t="s">
        <v>859</v>
      </c>
    </row>
    <row r="690" spans="1:2" x14ac:dyDescent="0.25">
      <c r="A690" t="s">
        <v>5732</v>
      </c>
      <c r="B690" t="s">
        <v>5733</v>
      </c>
    </row>
    <row r="691" spans="1:2" x14ac:dyDescent="0.25">
      <c r="A691" t="s">
        <v>5734</v>
      </c>
      <c r="B691" t="s">
        <v>5735</v>
      </c>
    </row>
    <row r="692" spans="1:2" x14ac:dyDescent="0.25">
      <c r="A692" t="s">
        <v>5740</v>
      </c>
      <c r="B692" t="s">
        <v>5741</v>
      </c>
    </row>
    <row r="693" spans="1:2" x14ac:dyDescent="0.25">
      <c r="A693" t="s">
        <v>5742</v>
      </c>
      <c r="B693" t="s">
        <v>5743</v>
      </c>
    </row>
    <row r="694" spans="1:2" x14ac:dyDescent="0.25">
      <c r="A694" t="s">
        <v>5744</v>
      </c>
      <c r="B694" t="s">
        <v>5745</v>
      </c>
    </row>
    <row r="695" spans="1:2" x14ac:dyDescent="0.25">
      <c r="A695" t="s">
        <v>5746</v>
      </c>
      <c r="B695" t="s">
        <v>5747</v>
      </c>
    </row>
    <row r="696" spans="1:2" x14ac:dyDescent="0.25">
      <c r="A696" t="s">
        <v>5748</v>
      </c>
      <c r="B696" t="s">
        <v>5749</v>
      </c>
    </row>
    <row r="697" spans="1:2" x14ac:dyDescent="0.25">
      <c r="A697" t="s">
        <v>5750</v>
      </c>
      <c r="B697" t="s">
        <v>5751</v>
      </c>
    </row>
    <row r="698" spans="1:2" x14ac:dyDescent="0.25">
      <c r="A698" t="s">
        <v>5752</v>
      </c>
      <c r="B698" t="s">
        <v>5753</v>
      </c>
    </row>
    <row r="699" spans="1:2" x14ac:dyDescent="0.25">
      <c r="A699" t="s">
        <v>5754</v>
      </c>
      <c r="B699" t="s">
        <v>5755</v>
      </c>
    </row>
    <row r="700" spans="1:2" x14ac:dyDescent="0.25">
      <c r="A700" t="s">
        <v>5756</v>
      </c>
      <c r="B700" t="s">
        <v>5757</v>
      </c>
    </row>
    <row r="701" spans="1:2" x14ac:dyDescent="0.25">
      <c r="A701" t="s">
        <v>5758</v>
      </c>
      <c r="B701" t="s">
        <v>5759</v>
      </c>
    </row>
    <row r="702" spans="1:2" x14ac:dyDescent="0.25">
      <c r="A702" t="s">
        <v>5760</v>
      </c>
      <c r="B702" t="s">
        <v>5761</v>
      </c>
    </row>
    <row r="703" spans="1:2" x14ac:dyDescent="0.25">
      <c r="A703" t="s">
        <v>5762</v>
      </c>
      <c r="B703" t="s">
        <v>5763</v>
      </c>
    </row>
    <row r="704" spans="1:2" x14ac:dyDescent="0.25">
      <c r="A704" t="s">
        <v>5764</v>
      </c>
      <c r="B704" t="s">
        <v>5765</v>
      </c>
    </row>
    <row r="705" spans="1:4" x14ac:dyDescent="0.25">
      <c r="A705" t="s">
        <v>5776</v>
      </c>
      <c r="B705" t="s">
        <v>5777</v>
      </c>
      <c r="C705" t="s">
        <v>15645</v>
      </c>
      <c r="D705" t="s">
        <v>1065</v>
      </c>
    </row>
    <row r="706" spans="1:4" x14ac:dyDescent="0.25">
      <c r="A706" t="s">
        <v>5807</v>
      </c>
      <c r="B706" t="s">
        <v>5808</v>
      </c>
    </row>
    <row r="707" spans="1:4" x14ac:dyDescent="0.25">
      <c r="A707" t="s">
        <v>5809</v>
      </c>
      <c r="B707" t="s">
        <v>5810</v>
      </c>
    </row>
    <row r="708" spans="1:4" x14ac:dyDescent="0.25">
      <c r="A708" t="s">
        <v>5811</v>
      </c>
      <c r="B708" t="s">
        <v>5812</v>
      </c>
    </row>
    <row r="709" spans="1:4" x14ac:dyDescent="0.25">
      <c r="A709" t="s">
        <v>5813</v>
      </c>
      <c r="B709" t="s">
        <v>5814</v>
      </c>
    </row>
    <row r="710" spans="1:4" x14ac:dyDescent="0.25">
      <c r="A710" t="s">
        <v>5815</v>
      </c>
      <c r="B710" t="s">
        <v>5816</v>
      </c>
    </row>
    <row r="711" spans="1:4" x14ac:dyDescent="0.25">
      <c r="A711" t="s">
        <v>5826</v>
      </c>
      <c r="B711" t="s">
        <v>5827</v>
      </c>
    </row>
    <row r="712" spans="1:4" x14ac:dyDescent="0.25">
      <c r="A712" t="s">
        <v>5839</v>
      </c>
      <c r="B712" t="s">
        <v>5840</v>
      </c>
      <c r="C712" t="s">
        <v>15645</v>
      </c>
      <c r="D712" t="s">
        <v>1065</v>
      </c>
    </row>
    <row r="713" spans="1:4" x14ac:dyDescent="0.25">
      <c r="A713" t="s">
        <v>5841</v>
      </c>
      <c r="B713" t="s">
        <v>5842</v>
      </c>
    </row>
    <row r="714" spans="1:4" x14ac:dyDescent="0.25">
      <c r="A714" t="s">
        <v>5857</v>
      </c>
      <c r="B714" t="s">
        <v>5858</v>
      </c>
    </row>
    <row r="715" spans="1:4" x14ac:dyDescent="0.25">
      <c r="A715" t="s">
        <v>5859</v>
      </c>
      <c r="B715" t="s">
        <v>5860</v>
      </c>
    </row>
    <row r="716" spans="1:4" x14ac:dyDescent="0.25">
      <c r="A716" t="s">
        <v>5861</v>
      </c>
      <c r="B716" t="s">
        <v>5862</v>
      </c>
      <c r="C716" t="s">
        <v>15645</v>
      </c>
      <c r="D716" t="s">
        <v>15669</v>
      </c>
    </row>
    <row r="717" spans="1:4" x14ac:dyDescent="0.25">
      <c r="A717" t="s">
        <v>5868</v>
      </c>
      <c r="B717" t="s">
        <v>5869</v>
      </c>
    </row>
    <row r="718" spans="1:4" x14ac:dyDescent="0.25">
      <c r="A718" t="s">
        <v>5870</v>
      </c>
      <c r="B718" t="s">
        <v>5871</v>
      </c>
    </row>
    <row r="719" spans="1:4" x14ac:dyDescent="0.25">
      <c r="A719" t="s">
        <v>5879</v>
      </c>
      <c r="B719" t="s">
        <v>5880</v>
      </c>
    </row>
    <row r="720" spans="1:4" x14ac:dyDescent="0.25">
      <c r="A720" t="s">
        <v>5885</v>
      </c>
      <c r="B720" t="s">
        <v>5886</v>
      </c>
      <c r="C720" t="s">
        <v>15645</v>
      </c>
      <c r="D720" t="s">
        <v>1065</v>
      </c>
    </row>
    <row r="721" spans="1:5" x14ac:dyDescent="0.25">
      <c r="A721" t="s">
        <v>5913</v>
      </c>
      <c r="B721" t="s">
        <v>5914</v>
      </c>
    </row>
    <row r="722" spans="1:5" x14ac:dyDescent="0.25">
      <c r="A722" t="s">
        <v>5915</v>
      </c>
      <c r="B722" t="s">
        <v>5916</v>
      </c>
    </row>
    <row r="723" spans="1:5" x14ac:dyDescent="0.25">
      <c r="A723" t="s">
        <v>5917</v>
      </c>
      <c r="B723" t="s">
        <v>5918</v>
      </c>
    </row>
    <row r="724" spans="1:5" x14ac:dyDescent="0.25">
      <c r="A724" t="s">
        <v>5919</v>
      </c>
      <c r="B724" t="s">
        <v>5920</v>
      </c>
    </row>
    <row r="725" spans="1:5" x14ac:dyDescent="0.25">
      <c r="A725" t="s">
        <v>5950</v>
      </c>
      <c r="B725" t="s">
        <v>5951</v>
      </c>
    </row>
    <row r="726" spans="1:5" x14ac:dyDescent="0.25">
      <c r="A726" t="s">
        <v>5976</v>
      </c>
      <c r="B726" t="s">
        <v>5977</v>
      </c>
    </row>
    <row r="727" spans="1:5" x14ac:dyDescent="0.25">
      <c r="A727" t="s">
        <v>5978</v>
      </c>
      <c r="B727" t="s">
        <v>5979</v>
      </c>
    </row>
    <row r="728" spans="1:5" x14ac:dyDescent="0.25">
      <c r="A728" t="s">
        <v>5985</v>
      </c>
      <c r="B728" t="s">
        <v>5986</v>
      </c>
    </row>
    <row r="729" spans="1:5" x14ac:dyDescent="0.25">
      <c r="A729" t="s">
        <v>6006</v>
      </c>
      <c r="B729" t="s">
        <v>6007</v>
      </c>
      <c r="C729" t="s">
        <v>15645</v>
      </c>
    </row>
    <row r="730" spans="1:5" x14ac:dyDescent="0.25">
      <c r="A730" t="s">
        <v>6013</v>
      </c>
      <c r="B730" t="s">
        <v>6014</v>
      </c>
    </row>
    <row r="731" spans="1:5" x14ac:dyDescent="0.25">
      <c r="A731" t="s">
        <v>6054</v>
      </c>
      <c r="B731" t="s">
        <v>6055</v>
      </c>
    </row>
    <row r="732" spans="1:5" x14ac:dyDescent="0.25">
      <c r="A732" t="s">
        <v>6068</v>
      </c>
      <c r="B732" t="s">
        <v>6069</v>
      </c>
    </row>
    <row r="733" spans="1:5" x14ac:dyDescent="0.25">
      <c r="A733" t="s">
        <v>6070</v>
      </c>
      <c r="B733" t="s">
        <v>6071</v>
      </c>
    </row>
    <row r="734" spans="1:5" x14ac:dyDescent="0.25">
      <c r="A734" t="s">
        <v>6104</v>
      </c>
      <c r="B734" t="s">
        <v>6105</v>
      </c>
    </row>
    <row r="735" spans="1:5" x14ac:dyDescent="0.25">
      <c r="A735" t="s">
        <v>6198</v>
      </c>
      <c r="B735" t="s">
        <v>6199</v>
      </c>
    </row>
    <row r="736" spans="1:5" x14ac:dyDescent="0.25">
      <c r="A736" t="s">
        <v>6218</v>
      </c>
      <c r="B736" t="s">
        <v>6219</v>
      </c>
      <c r="C736" t="s">
        <v>15645</v>
      </c>
      <c r="D736" t="s">
        <v>15647</v>
      </c>
      <c r="E736" t="s">
        <v>15651</v>
      </c>
    </row>
    <row r="737" spans="1:5" x14ac:dyDescent="0.25">
      <c r="A737" t="s">
        <v>6253</v>
      </c>
      <c r="B737" t="s">
        <v>6254</v>
      </c>
    </row>
    <row r="738" spans="1:5" x14ac:dyDescent="0.25">
      <c r="A738" t="s">
        <v>6260</v>
      </c>
      <c r="B738" t="s">
        <v>6261</v>
      </c>
    </row>
    <row r="739" spans="1:5" x14ac:dyDescent="0.25">
      <c r="A739" t="s">
        <v>6304</v>
      </c>
      <c r="B739" t="s">
        <v>6305</v>
      </c>
      <c r="C739" t="s">
        <v>15645</v>
      </c>
      <c r="D739" t="s">
        <v>1065</v>
      </c>
    </row>
    <row r="740" spans="1:5" x14ac:dyDescent="0.25">
      <c r="A740" t="s">
        <v>6309</v>
      </c>
      <c r="B740" t="s">
        <v>6310</v>
      </c>
    </row>
    <row r="741" spans="1:5" x14ac:dyDescent="0.25">
      <c r="A741" t="s">
        <v>6311</v>
      </c>
      <c r="B741" t="s">
        <v>6312</v>
      </c>
    </row>
    <row r="742" spans="1:5" x14ac:dyDescent="0.25">
      <c r="A742" t="s">
        <v>6345</v>
      </c>
      <c r="B742" t="s">
        <v>6346</v>
      </c>
    </row>
    <row r="743" spans="1:5" x14ac:dyDescent="0.25">
      <c r="A743" t="s">
        <v>6347</v>
      </c>
      <c r="B743" t="s">
        <v>6348</v>
      </c>
    </row>
    <row r="744" spans="1:5" x14ac:dyDescent="0.25">
      <c r="A744" t="s">
        <v>6360</v>
      </c>
      <c r="B744" t="s">
        <v>6361</v>
      </c>
    </row>
    <row r="745" spans="1:5" x14ac:dyDescent="0.25">
      <c r="A745" t="s">
        <v>6453</v>
      </c>
      <c r="B745" t="s">
        <v>6454</v>
      </c>
    </row>
    <row r="746" spans="1:5" x14ac:dyDescent="0.25">
      <c r="A746" t="s">
        <v>6455</v>
      </c>
      <c r="B746" t="s">
        <v>6456</v>
      </c>
    </row>
    <row r="747" spans="1:5" x14ac:dyDescent="0.25">
      <c r="A747" t="s">
        <v>6485</v>
      </c>
      <c r="B747" t="s">
        <v>6486</v>
      </c>
    </row>
    <row r="748" spans="1:5" x14ac:dyDescent="0.25">
      <c r="A748" t="s">
        <v>6487</v>
      </c>
      <c r="B748" t="s">
        <v>6488</v>
      </c>
    </row>
    <row r="749" spans="1:5" x14ac:dyDescent="0.25">
      <c r="A749" t="s">
        <v>6500</v>
      </c>
      <c r="B749" t="s">
        <v>6501</v>
      </c>
    </row>
    <row r="750" spans="1:5" x14ac:dyDescent="0.25">
      <c r="A750" t="s">
        <v>6526</v>
      </c>
      <c r="B750" t="s">
        <v>6527</v>
      </c>
    </row>
    <row r="751" spans="1:5" x14ac:dyDescent="0.25">
      <c r="A751" t="s">
        <v>6542</v>
      </c>
      <c r="B751" t="s">
        <v>6543</v>
      </c>
    </row>
    <row r="752" spans="1:5" x14ac:dyDescent="0.25">
      <c r="A752" t="s">
        <v>6559</v>
      </c>
      <c r="B752" t="s">
        <v>6560</v>
      </c>
      <c r="C752" t="s">
        <v>15645</v>
      </c>
      <c r="D752" t="s">
        <v>15659</v>
      </c>
      <c r="E752" t="s">
        <v>15660</v>
      </c>
    </row>
    <row r="753" spans="1:4" x14ac:dyDescent="0.25">
      <c r="A753" t="s">
        <v>6567</v>
      </c>
      <c r="B753" t="s">
        <v>6568</v>
      </c>
    </row>
    <row r="754" spans="1:4" x14ac:dyDescent="0.25">
      <c r="A754" t="s">
        <v>6575</v>
      </c>
      <c r="B754" t="s">
        <v>6576</v>
      </c>
    </row>
    <row r="755" spans="1:4" x14ac:dyDescent="0.25">
      <c r="A755" t="s">
        <v>6577</v>
      </c>
      <c r="B755" t="s">
        <v>6578</v>
      </c>
      <c r="C755" t="s">
        <v>15645</v>
      </c>
      <c r="D755" t="s">
        <v>15669</v>
      </c>
    </row>
    <row r="756" spans="1:4" x14ac:dyDescent="0.25">
      <c r="A756" t="s">
        <v>6732</v>
      </c>
      <c r="B756" t="s">
        <v>6733</v>
      </c>
      <c r="C756" t="s">
        <v>15645</v>
      </c>
      <c r="D756" t="s">
        <v>15650</v>
      </c>
    </row>
    <row r="757" spans="1:4" x14ac:dyDescent="0.25">
      <c r="A757" t="s">
        <v>6734</v>
      </c>
      <c r="B757" t="s">
        <v>6735</v>
      </c>
      <c r="C757" t="s">
        <v>15645</v>
      </c>
      <c r="D757" t="s">
        <v>1065</v>
      </c>
    </row>
    <row r="758" spans="1:4" x14ac:dyDescent="0.25">
      <c r="A758" t="s">
        <v>6754</v>
      </c>
      <c r="B758" t="s">
        <v>6755</v>
      </c>
    </row>
    <row r="759" spans="1:4" x14ac:dyDescent="0.25">
      <c r="A759" t="s">
        <v>6766</v>
      </c>
      <c r="B759" t="s">
        <v>6767</v>
      </c>
    </row>
    <row r="760" spans="1:4" x14ac:dyDescent="0.25">
      <c r="A760" t="s">
        <v>6780</v>
      </c>
      <c r="B760" t="s">
        <v>6781</v>
      </c>
    </row>
    <row r="761" spans="1:4" x14ac:dyDescent="0.25">
      <c r="A761" t="s">
        <v>6793</v>
      </c>
      <c r="B761" t="s">
        <v>6794</v>
      </c>
      <c r="C761" t="s">
        <v>15645</v>
      </c>
    </row>
    <row r="762" spans="1:4" x14ac:dyDescent="0.25">
      <c r="A762" t="s">
        <v>6795</v>
      </c>
      <c r="B762" t="s">
        <v>6796</v>
      </c>
    </row>
    <row r="763" spans="1:4" x14ac:dyDescent="0.25">
      <c r="A763" t="s">
        <v>6797</v>
      </c>
      <c r="B763" t="s">
        <v>6798</v>
      </c>
      <c r="C763" t="s">
        <v>15645</v>
      </c>
    </row>
    <row r="764" spans="1:4" x14ac:dyDescent="0.25">
      <c r="A764" t="s">
        <v>6799</v>
      </c>
      <c r="B764" t="s">
        <v>6800</v>
      </c>
    </row>
    <row r="765" spans="1:4" x14ac:dyDescent="0.25">
      <c r="A765" t="s">
        <v>6802</v>
      </c>
      <c r="B765" t="s">
        <v>6803</v>
      </c>
    </row>
    <row r="766" spans="1:4" x14ac:dyDescent="0.25">
      <c r="A766" t="s">
        <v>6809</v>
      </c>
      <c r="B766" t="s">
        <v>6810</v>
      </c>
    </row>
    <row r="767" spans="1:4" x14ac:dyDescent="0.25">
      <c r="A767" t="s">
        <v>6825</v>
      </c>
      <c r="B767" t="s">
        <v>6826</v>
      </c>
      <c r="C767" t="s">
        <v>15645</v>
      </c>
    </row>
    <row r="768" spans="1:4" x14ac:dyDescent="0.25">
      <c r="A768" t="s">
        <v>6831</v>
      </c>
      <c r="B768" t="s">
        <v>6832</v>
      </c>
    </row>
    <row r="769" spans="1:5" x14ac:dyDescent="0.25">
      <c r="A769" t="s">
        <v>6846</v>
      </c>
      <c r="B769" t="s">
        <v>6847</v>
      </c>
      <c r="C769" t="s">
        <v>15645</v>
      </c>
      <c r="D769" t="s">
        <v>15658</v>
      </c>
    </row>
    <row r="770" spans="1:5" x14ac:dyDescent="0.25">
      <c r="A770" t="s">
        <v>6848</v>
      </c>
      <c r="B770" t="s">
        <v>6849</v>
      </c>
      <c r="C770" t="s">
        <v>15645</v>
      </c>
      <c r="D770" t="s">
        <v>15658</v>
      </c>
    </row>
    <row r="771" spans="1:5" x14ac:dyDescent="0.25">
      <c r="A771" t="s">
        <v>6878</v>
      </c>
      <c r="B771" t="s">
        <v>6879</v>
      </c>
      <c r="C771" t="s">
        <v>15645</v>
      </c>
      <c r="D771" t="s">
        <v>1065</v>
      </c>
    </row>
    <row r="772" spans="1:5" x14ac:dyDescent="0.25">
      <c r="A772" t="s">
        <v>6895</v>
      </c>
      <c r="B772" t="s">
        <v>6896</v>
      </c>
    </row>
    <row r="773" spans="1:5" x14ac:dyDescent="0.25">
      <c r="A773" t="s">
        <v>6944</v>
      </c>
      <c r="B773" t="s">
        <v>6945</v>
      </c>
      <c r="C773" t="s">
        <v>15645</v>
      </c>
      <c r="D773" t="s">
        <v>15659</v>
      </c>
      <c r="E773" t="s">
        <v>15663</v>
      </c>
    </row>
    <row r="774" spans="1:5" x14ac:dyDescent="0.25">
      <c r="A774" t="s">
        <v>6946</v>
      </c>
      <c r="B774" t="s">
        <v>6947</v>
      </c>
      <c r="C774" t="s">
        <v>15645</v>
      </c>
      <c r="D774" t="s">
        <v>15647</v>
      </c>
      <c r="E774" t="s">
        <v>15651</v>
      </c>
    </row>
    <row r="775" spans="1:5" x14ac:dyDescent="0.25">
      <c r="A775" t="s">
        <v>6953</v>
      </c>
      <c r="B775" t="s">
        <v>6954</v>
      </c>
      <c r="C775" t="s">
        <v>15645</v>
      </c>
      <c r="D775" t="s">
        <v>1065</v>
      </c>
    </row>
    <row r="776" spans="1:5" x14ac:dyDescent="0.25">
      <c r="A776" t="s">
        <v>6966</v>
      </c>
      <c r="B776" t="s">
        <v>6967</v>
      </c>
    </row>
    <row r="777" spans="1:5" x14ac:dyDescent="0.25">
      <c r="A777" t="s">
        <v>6987</v>
      </c>
      <c r="B777" t="s">
        <v>6988</v>
      </c>
    </row>
    <row r="778" spans="1:5" x14ac:dyDescent="0.25">
      <c r="A778" t="s">
        <v>7011</v>
      </c>
      <c r="B778" t="s">
        <v>7012</v>
      </c>
    </row>
    <row r="779" spans="1:5" x14ac:dyDescent="0.25">
      <c r="A779" t="s">
        <v>7025</v>
      </c>
      <c r="B779" t="s">
        <v>7026</v>
      </c>
    </row>
    <row r="780" spans="1:5" x14ac:dyDescent="0.25">
      <c r="A780" t="s">
        <v>7032</v>
      </c>
      <c r="B780" t="s">
        <v>7033</v>
      </c>
    </row>
    <row r="781" spans="1:5" x14ac:dyDescent="0.25">
      <c r="A781" t="s">
        <v>7094</v>
      </c>
      <c r="B781" t="s">
        <v>7095</v>
      </c>
    </row>
    <row r="782" spans="1:5" x14ac:dyDescent="0.25">
      <c r="A782" t="s">
        <v>7101</v>
      </c>
      <c r="B782" t="s">
        <v>7102</v>
      </c>
      <c r="C782" t="s">
        <v>15645</v>
      </c>
      <c r="D782" t="s">
        <v>1065</v>
      </c>
    </row>
    <row r="783" spans="1:5" x14ac:dyDescent="0.25">
      <c r="A783" t="s">
        <v>7151</v>
      </c>
      <c r="B783" t="s">
        <v>7152</v>
      </c>
    </row>
    <row r="784" spans="1:5" x14ac:dyDescent="0.25">
      <c r="A784" t="s">
        <v>7161</v>
      </c>
      <c r="B784" t="s">
        <v>7162</v>
      </c>
    </row>
    <row r="785" spans="1:5" x14ac:dyDescent="0.25">
      <c r="A785" t="s">
        <v>7192</v>
      </c>
      <c r="B785" t="s">
        <v>7193</v>
      </c>
      <c r="C785" t="s">
        <v>15645</v>
      </c>
      <c r="D785" t="s">
        <v>15647</v>
      </c>
      <c r="E785" t="s">
        <v>15656</v>
      </c>
    </row>
    <row r="786" spans="1:5" x14ac:dyDescent="0.25">
      <c r="A786" t="s">
        <v>7210</v>
      </c>
      <c r="B786" t="s">
        <v>7211</v>
      </c>
    </row>
    <row r="787" spans="1:5" x14ac:dyDescent="0.25">
      <c r="A787" t="s">
        <v>7217</v>
      </c>
      <c r="B787" t="s">
        <v>7218</v>
      </c>
    </row>
    <row r="788" spans="1:5" x14ac:dyDescent="0.25">
      <c r="A788" t="s">
        <v>7264</v>
      </c>
      <c r="B788" t="s">
        <v>7265</v>
      </c>
      <c r="C788" t="s">
        <v>15645</v>
      </c>
      <c r="D788" t="s">
        <v>15659</v>
      </c>
      <c r="E788" t="s">
        <v>15663</v>
      </c>
    </row>
    <row r="789" spans="1:5" x14ac:dyDescent="0.25">
      <c r="A789" t="s">
        <v>7266</v>
      </c>
      <c r="B789" t="s">
        <v>7267</v>
      </c>
    </row>
    <row r="790" spans="1:5" x14ac:dyDescent="0.25">
      <c r="A790" t="s">
        <v>7278</v>
      </c>
      <c r="B790" t="s">
        <v>7279</v>
      </c>
      <c r="C790" t="s">
        <v>15645</v>
      </c>
      <c r="D790" t="s">
        <v>1065</v>
      </c>
    </row>
    <row r="791" spans="1:5" x14ac:dyDescent="0.25">
      <c r="A791" t="s">
        <v>7288</v>
      </c>
      <c r="B791" t="s">
        <v>7289</v>
      </c>
    </row>
    <row r="792" spans="1:5" x14ac:dyDescent="0.25">
      <c r="A792" t="s">
        <v>7326</v>
      </c>
      <c r="B792" t="s">
        <v>7327</v>
      </c>
    </row>
    <row r="793" spans="1:5" x14ac:dyDescent="0.25">
      <c r="A793" t="s">
        <v>7337</v>
      </c>
      <c r="B793" t="s">
        <v>7338</v>
      </c>
    </row>
    <row r="794" spans="1:5" x14ac:dyDescent="0.25">
      <c r="A794" t="s">
        <v>7353</v>
      </c>
      <c r="B794" t="s">
        <v>7354</v>
      </c>
      <c r="C794" t="s">
        <v>15645</v>
      </c>
      <c r="D794" t="s">
        <v>1065</v>
      </c>
    </row>
    <row r="795" spans="1:5" x14ac:dyDescent="0.25">
      <c r="A795" t="s">
        <v>7362</v>
      </c>
      <c r="B795" t="s">
        <v>7363</v>
      </c>
      <c r="C795" t="s">
        <v>15645</v>
      </c>
      <c r="D795" t="s">
        <v>15647</v>
      </c>
      <c r="E795" t="s">
        <v>15670</v>
      </c>
    </row>
    <row r="796" spans="1:5" x14ac:dyDescent="0.25">
      <c r="A796" t="s">
        <v>7403</v>
      </c>
      <c r="B796" t="s">
        <v>7404</v>
      </c>
      <c r="C796" t="s">
        <v>15645</v>
      </c>
      <c r="D796" t="s">
        <v>1065</v>
      </c>
    </row>
    <row r="797" spans="1:5" x14ac:dyDescent="0.25">
      <c r="A797" t="s">
        <v>7405</v>
      </c>
      <c r="B797" t="s">
        <v>7406</v>
      </c>
      <c r="C797" t="s">
        <v>15645</v>
      </c>
      <c r="D797" t="s">
        <v>1065</v>
      </c>
    </row>
    <row r="798" spans="1:5" x14ac:dyDescent="0.25">
      <c r="A798" t="s">
        <v>7418</v>
      </c>
      <c r="B798" t="s">
        <v>7419</v>
      </c>
    </row>
    <row r="799" spans="1:5" x14ac:dyDescent="0.25">
      <c r="A799" t="s">
        <v>7432</v>
      </c>
      <c r="B799" t="s">
        <v>7433</v>
      </c>
    </row>
    <row r="800" spans="1:5" x14ac:dyDescent="0.25">
      <c r="A800" t="s">
        <v>7434</v>
      </c>
      <c r="B800" t="s">
        <v>7435</v>
      </c>
    </row>
    <row r="801" spans="1:4" x14ac:dyDescent="0.25">
      <c r="A801" t="s">
        <v>7448</v>
      </c>
      <c r="B801" t="s">
        <v>7449</v>
      </c>
    </row>
    <row r="802" spans="1:4" x14ac:dyDescent="0.25">
      <c r="A802" t="s">
        <v>7450</v>
      </c>
      <c r="B802" t="s">
        <v>7451</v>
      </c>
    </row>
    <row r="803" spans="1:4" x14ac:dyDescent="0.25">
      <c r="A803" t="s">
        <v>7509</v>
      </c>
      <c r="B803" t="s">
        <v>7510</v>
      </c>
    </row>
    <row r="804" spans="1:4" x14ac:dyDescent="0.25">
      <c r="A804" t="s">
        <v>7517</v>
      </c>
      <c r="B804" t="s">
        <v>7518</v>
      </c>
      <c r="C804" t="s">
        <v>15645</v>
      </c>
      <c r="D804" t="s">
        <v>15650</v>
      </c>
    </row>
    <row r="805" spans="1:4" x14ac:dyDescent="0.25">
      <c r="A805" t="s">
        <v>7519</v>
      </c>
      <c r="B805" t="s">
        <v>7520</v>
      </c>
      <c r="C805" t="s">
        <v>15645</v>
      </c>
      <c r="D805" t="s">
        <v>15650</v>
      </c>
    </row>
    <row r="806" spans="1:4" x14ac:dyDescent="0.25">
      <c r="A806" t="s">
        <v>7570</v>
      </c>
      <c r="B806" t="s">
        <v>7571</v>
      </c>
      <c r="C806" t="s">
        <v>15645</v>
      </c>
      <c r="D806" t="s">
        <v>1065</v>
      </c>
    </row>
    <row r="807" spans="1:4" x14ac:dyDescent="0.25">
      <c r="A807" t="s">
        <v>7576</v>
      </c>
      <c r="B807" t="s">
        <v>7577</v>
      </c>
    </row>
    <row r="808" spans="1:4" x14ac:dyDescent="0.25">
      <c r="A808" t="s">
        <v>7578</v>
      </c>
      <c r="B808" t="s">
        <v>7579</v>
      </c>
    </row>
    <row r="809" spans="1:4" x14ac:dyDescent="0.25">
      <c r="A809" t="s">
        <v>7581</v>
      </c>
      <c r="B809" t="s">
        <v>7582</v>
      </c>
    </row>
    <row r="810" spans="1:4" x14ac:dyDescent="0.25">
      <c r="A810" t="s">
        <v>7587</v>
      </c>
      <c r="B810" t="s">
        <v>7588</v>
      </c>
    </row>
    <row r="811" spans="1:4" x14ac:dyDescent="0.25">
      <c r="A811" t="s">
        <v>7589</v>
      </c>
      <c r="B811" t="s">
        <v>7590</v>
      </c>
    </row>
    <row r="812" spans="1:4" x14ac:dyDescent="0.25">
      <c r="A812" t="s">
        <v>7629</v>
      </c>
      <c r="B812" t="s">
        <v>7630</v>
      </c>
    </row>
    <row r="813" spans="1:4" x14ac:dyDescent="0.25">
      <c r="A813" t="s">
        <v>7641</v>
      </c>
      <c r="B813" t="s">
        <v>7642</v>
      </c>
    </row>
    <row r="814" spans="1:4" x14ac:dyDescent="0.25">
      <c r="A814" t="s">
        <v>7660</v>
      </c>
      <c r="B814" t="s">
        <v>7661</v>
      </c>
    </row>
    <row r="815" spans="1:4" x14ac:dyDescent="0.25">
      <c r="A815" t="s">
        <v>7662</v>
      </c>
      <c r="B815" t="s">
        <v>7663</v>
      </c>
    </row>
    <row r="816" spans="1:4" x14ac:dyDescent="0.25">
      <c r="A816" t="s">
        <v>7664</v>
      </c>
      <c r="B816" t="s">
        <v>7665</v>
      </c>
    </row>
    <row r="817" spans="1:4" x14ac:dyDescent="0.25">
      <c r="A817" t="s">
        <v>7666</v>
      </c>
      <c r="B817" t="s">
        <v>7667</v>
      </c>
    </row>
    <row r="818" spans="1:4" x14ac:dyDescent="0.25">
      <c r="A818" t="s">
        <v>7668</v>
      </c>
      <c r="B818" t="s">
        <v>7669</v>
      </c>
    </row>
    <row r="819" spans="1:4" x14ac:dyDescent="0.25">
      <c r="A819" t="s">
        <v>7679</v>
      </c>
      <c r="B819" t="s">
        <v>7680</v>
      </c>
    </row>
    <row r="820" spans="1:4" x14ac:dyDescent="0.25">
      <c r="A820" t="s">
        <v>7768</v>
      </c>
      <c r="B820" t="s">
        <v>7769</v>
      </c>
    </row>
    <row r="821" spans="1:4" x14ac:dyDescent="0.25">
      <c r="A821" t="s">
        <v>7778</v>
      </c>
      <c r="B821" t="s">
        <v>7779</v>
      </c>
    </row>
    <row r="822" spans="1:4" x14ac:dyDescent="0.25">
      <c r="A822" t="s">
        <v>7783</v>
      </c>
      <c r="B822" t="s">
        <v>7784</v>
      </c>
    </row>
    <row r="823" spans="1:4" x14ac:dyDescent="0.25">
      <c r="A823" t="s">
        <v>7785</v>
      </c>
      <c r="B823" t="s">
        <v>7786</v>
      </c>
      <c r="C823" t="s">
        <v>15645</v>
      </c>
    </row>
    <row r="824" spans="1:4" x14ac:dyDescent="0.25">
      <c r="A824" t="s">
        <v>7791</v>
      </c>
      <c r="B824" t="s">
        <v>7792</v>
      </c>
    </row>
    <row r="825" spans="1:4" x14ac:dyDescent="0.25">
      <c r="A825" t="s">
        <v>7796</v>
      </c>
      <c r="B825" t="s">
        <v>7797</v>
      </c>
    </row>
    <row r="826" spans="1:4" x14ac:dyDescent="0.25">
      <c r="A826" t="s">
        <v>7798</v>
      </c>
      <c r="B826" t="s">
        <v>7799</v>
      </c>
    </row>
    <row r="827" spans="1:4" x14ac:dyDescent="0.25">
      <c r="A827" t="s">
        <v>7811</v>
      </c>
      <c r="B827" t="s">
        <v>7812</v>
      </c>
      <c r="C827" t="s">
        <v>15645</v>
      </c>
      <c r="D827" t="s">
        <v>15650</v>
      </c>
    </row>
    <row r="828" spans="1:4" x14ac:dyDescent="0.25">
      <c r="A828" t="s">
        <v>7813</v>
      </c>
      <c r="B828" t="s">
        <v>7814</v>
      </c>
      <c r="C828" t="s">
        <v>15645</v>
      </c>
      <c r="D828" t="s">
        <v>15650</v>
      </c>
    </row>
    <row r="829" spans="1:4" x14ac:dyDescent="0.25">
      <c r="A829" t="s">
        <v>7884</v>
      </c>
      <c r="B829" t="s">
        <v>7885</v>
      </c>
    </row>
    <row r="830" spans="1:4" x14ac:dyDescent="0.25">
      <c r="A830" t="s">
        <v>7906</v>
      </c>
      <c r="B830" t="s">
        <v>1739</v>
      </c>
    </row>
    <row r="831" spans="1:4" x14ac:dyDescent="0.25">
      <c r="A831" t="s">
        <v>7914</v>
      </c>
      <c r="B831" t="s">
        <v>7915</v>
      </c>
    </row>
    <row r="832" spans="1:4" x14ac:dyDescent="0.25">
      <c r="A832" t="s">
        <v>7935</v>
      </c>
      <c r="B832" t="s">
        <v>7936</v>
      </c>
    </row>
    <row r="833" spans="1:4" x14ac:dyDescent="0.25">
      <c r="A833" t="s">
        <v>7961</v>
      </c>
      <c r="B833" t="s">
        <v>7962</v>
      </c>
    </row>
    <row r="834" spans="1:4" x14ac:dyDescent="0.25">
      <c r="A834" t="s">
        <v>7979</v>
      </c>
      <c r="B834" t="s">
        <v>7980</v>
      </c>
      <c r="C834" t="s">
        <v>15645</v>
      </c>
      <c r="D834" t="s">
        <v>15650</v>
      </c>
    </row>
    <row r="835" spans="1:4" x14ac:dyDescent="0.25">
      <c r="A835" t="s">
        <v>8044</v>
      </c>
      <c r="B835" t="s">
        <v>8045</v>
      </c>
      <c r="C835" t="s">
        <v>15645</v>
      </c>
      <c r="D835" t="s">
        <v>1065</v>
      </c>
    </row>
    <row r="836" spans="1:4" x14ac:dyDescent="0.25">
      <c r="A836" t="s">
        <v>8062</v>
      </c>
      <c r="B836" t="s">
        <v>8063</v>
      </c>
    </row>
    <row r="837" spans="1:4" x14ac:dyDescent="0.25">
      <c r="A837" t="s">
        <v>8079</v>
      </c>
      <c r="B837" t="s">
        <v>8080</v>
      </c>
      <c r="C837" t="s">
        <v>15645</v>
      </c>
      <c r="D837" t="s">
        <v>15669</v>
      </c>
    </row>
    <row r="838" spans="1:4" x14ac:dyDescent="0.25">
      <c r="A838" t="s">
        <v>8091</v>
      </c>
      <c r="B838" t="s">
        <v>8092</v>
      </c>
      <c r="C838" t="s">
        <v>15645</v>
      </c>
      <c r="D838" t="s">
        <v>15650</v>
      </c>
    </row>
    <row r="839" spans="1:4" x14ac:dyDescent="0.25">
      <c r="A839" t="s">
        <v>8123</v>
      </c>
      <c r="B839" t="s">
        <v>8124</v>
      </c>
    </row>
    <row r="840" spans="1:4" x14ac:dyDescent="0.25">
      <c r="A840" t="s">
        <v>8144</v>
      </c>
      <c r="B840" t="s">
        <v>8145</v>
      </c>
    </row>
    <row r="841" spans="1:4" x14ac:dyDescent="0.25">
      <c r="A841" t="s">
        <v>8149</v>
      </c>
      <c r="B841" t="s">
        <v>8150</v>
      </c>
    </row>
    <row r="842" spans="1:4" x14ac:dyDescent="0.25">
      <c r="A842" t="s">
        <v>8151</v>
      </c>
      <c r="B842" t="s">
        <v>8152</v>
      </c>
    </row>
    <row r="843" spans="1:4" x14ac:dyDescent="0.25">
      <c r="A843" t="s">
        <v>8153</v>
      </c>
      <c r="B843" t="s">
        <v>8154</v>
      </c>
    </row>
    <row r="844" spans="1:4" x14ac:dyDescent="0.25">
      <c r="A844" t="s">
        <v>8155</v>
      </c>
      <c r="B844" t="s">
        <v>8156</v>
      </c>
    </row>
    <row r="845" spans="1:4" x14ac:dyDescent="0.25">
      <c r="A845" t="s">
        <v>8162</v>
      </c>
      <c r="B845" t="s">
        <v>8163</v>
      </c>
    </row>
    <row r="846" spans="1:4" x14ac:dyDescent="0.25">
      <c r="A846" t="s">
        <v>8206</v>
      </c>
      <c r="B846" t="s">
        <v>8207</v>
      </c>
    </row>
    <row r="847" spans="1:4" x14ac:dyDescent="0.25">
      <c r="A847" t="s">
        <v>8234</v>
      </c>
      <c r="B847" t="s">
        <v>8235</v>
      </c>
      <c r="C847" t="s">
        <v>15645</v>
      </c>
      <c r="D847" t="s">
        <v>1065</v>
      </c>
    </row>
    <row r="848" spans="1:4" x14ac:dyDescent="0.25">
      <c r="A848" t="s">
        <v>8241</v>
      </c>
      <c r="B848" t="s">
        <v>8242</v>
      </c>
      <c r="C848" t="s">
        <v>15645</v>
      </c>
      <c r="D848" t="s">
        <v>15650</v>
      </c>
    </row>
    <row r="849" spans="1:4" x14ac:dyDescent="0.25">
      <c r="A849" t="s">
        <v>8271</v>
      </c>
      <c r="B849" t="s">
        <v>8272</v>
      </c>
      <c r="C849" t="s">
        <v>15645</v>
      </c>
      <c r="D849" t="s">
        <v>1065</v>
      </c>
    </row>
    <row r="850" spans="1:4" x14ac:dyDescent="0.25">
      <c r="A850" t="s">
        <v>8273</v>
      </c>
      <c r="B850" t="s">
        <v>8274</v>
      </c>
      <c r="C850" t="s">
        <v>15645</v>
      </c>
    </row>
    <row r="851" spans="1:4" x14ac:dyDescent="0.25">
      <c r="A851" t="s">
        <v>8338</v>
      </c>
      <c r="B851" t="s">
        <v>8339</v>
      </c>
    </row>
    <row r="852" spans="1:4" x14ac:dyDescent="0.25">
      <c r="A852" t="s">
        <v>8387</v>
      </c>
      <c r="B852" t="s">
        <v>8388</v>
      </c>
      <c r="C852" t="s">
        <v>15645</v>
      </c>
      <c r="D852" t="s">
        <v>15671</v>
      </c>
    </row>
    <row r="853" spans="1:4" x14ac:dyDescent="0.25">
      <c r="A853" t="s">
        <v>8389</v>
      </c>
      <c r="B853" t="s">
        <v>8390</v>
      </c>
      <c r="C853" t="s">
        <v>15645</v>
      </c>
      <c r="D853" t="s">
        <v>15671</v>
      </c>
    </row>
    <row r="854" spans="1:4" x14ac:dyDescent="0.25">
      <c r="A854" t="s">
        <v>8391</v>
      </c>
      <c r="B854" t="s">
        <v>8392</v>
      </c>
      <c r="C854" t="s">
        <v>15645</v>
      </c>
      <c r="D854" t="s">
        <v>15671</v>
      </c>
    </row>
    <row r="855" spans="1:4" x14ac:dyDescent="0.25">
      <c r="A855" t="s">
        <v>8393</v>
      </c>
      <c r="B855" t="s">
        <v>8394</v>
      </c>
      <c r="C855" t="s">
        <v>15645</v>
      </c>
      <c r="D855" t="s">
        <v>15671</v>
      </c>
    </row>
    <row r="856" spans="1:4" x14ac:dyDescent="0.25">
      <c r="A856" t="s">
        <v>8456</v>
      </c>
      <c r="B856" t="s">
        <v>8457</v>
      </c>
    </row>
    <row r="857" spans="1:4" x14ac:dyDescent="0.25">
      <c r="A857" t="s">
        <v>8482</v>
      </c>
      <c r="B857" t="s">
        <v>8483</v>
      </c>
    </row>
    <row r="858" spans="1:4" x14ac:dyDescent="0.25">
      <c r="A858" t="s">
        <v>8494</v>
      </c>
      <c r="B858" t="s">
        <v>8495</v>
      </c>
    </row>
    <row r="859" spans="1:4" x14ac:dyDescent="0.25">
      <c r="A859" t="s">
        <v>8562</v>
      </c>
      <c r="B859" t="s">
        <v>8563</v>
      </c>
    </row>
    <row r="860" spans="1:4" x14ac:dyDescent="0.25">
      <c r="A860" t="s">
        <v>8578</v>
      </c>
      <c r="B860" t="s">
        <v>8579</v>
      </c>
    </row>
    <row r="861" spans="1:4" x14ac:dyDescent="0.25">
      <c r="A861" t="s">
        <v>8580</v>
      </c>
      <c r="B861" t="s">
        <v>8581</v>
      </c>
    </row>
    <row r="862" spans="1:4" x14ac:dyDescent="0.25">
      <c r="A862" t="s">
        <v>8585</v>
      </c>
      <c r="B862" t="s">
        <v>8586</v>
      </c>
    </row>
    <row r="863" spans="1:4" x14ac:dyDescent="0.25">
      <c r="A863" t="s">
        <v>8595</v>
      </c>
      <c r="B863" t="s">
        <v>8596</v>
      </c>
    </row>
    <row r="864" spans="1:4" x14ac:dyDescent="0.25">
      <c r="A864" t="s">
        <v>8602</v>
      </c>
      <c r="B864" t="s">
        <v>8603</v>
      </c>
    </row>
    <row r="865" spans="1:4" x14ac:dyDescent="0.25">
      <c r="A865" t="s">
        <v>8610</v>
      </c>
      <c r="B865" t="s">
        <v>8611</v>
      </c>
    </row>
    <row r="866" spans="1:4" x14ac:dyDescent="0.25">
      <c r="A866" t="s">
        <v>8612</v>
      </c>
      <c r="B866" t="s">
        <v>8613</v>
      </c>
    </row>
    <row r="867" spans="1:4" x14ac:dyDescent="0.25">
      <c r="A867" t="s">
        <v>8672</v>
      </c>
      <c r="B867" t="s">
        <v>8673</v>
      </c>
      <c r="C867" t="s">
        <v>15645</v>
      </c>
      <c r="D867" t="s">
        <v>15658</v>
      </c>
    </row>
    <row r="868" spans="1:4" x14ac:dyDescent="0.25">
      <c r="A868" t="s">
        <v>8674</v>
      </c>
      <c r="B868" t="s">
        <v>8675</v>
      </c>
      <c r="C868" t="s">
        <v>15645</v>
      </c>
      <c r="D868" t="s">
        <v>15658</v>
      </c>
    </row>
    <row r="869" spans="1:4" x14ac:dyDescent="0.25">
      <c r="A869" t="s">
        <v>8707</v>
      </c>
      <c r="B869" t="s">
        <v>8708</v>
      </c>
      <c r="C869" t="s">
        <v>15645</v>
      </c>
      <c r="D869" t="s">
        <v>15650</v>
      </c>
    </row>
    <row r="870" spans="1:4" x14ac:dyDescent="0.25">
      <c r="A870" t="s">
        <v>8748</v>
      </c>
      <c r="B870" t="s">
        <v>8749</v>
      </c>
    </row>
    <row r="871" spans="1:4" x14ac:dyDescent="0.25">
      <c r="A871" t="s">
        <v>8783</v>
      </c>
      <c r="B871" t="s">
        <v>3360</v>
      </c>
    </row>
    <row r="872" spans="1:4" x14ac:dyDescent="0.25">
      <c r="A872" t="s">
        <v>8784</v>
      </c>
      <c r="B872" t="s">
        <v>8785</v>
      </c>
    </row>
    <row r="873" spans="1:4" x14ac:dyDescent="0.25">
      <c r="A873" t="s">
        <v>8786</v>
      </c>
      <c r="B873" t="s">
        <v>8787</v>
      </c>
    </row>
    <row r="874" spans="1:4" x14ac:dyDescent="0.25">
      <c r="A874" t="s">
        <v>8807</v>
      </c>
      <c r="B874" t="s">
        <v>8808</v>
      </c>
    </row>
    <row r="875" spans="1:4" x14ac:dyDescent="0.25">
      <c r="A875" t="s">
        <v>8893</v>
      </c>
      <c r="B875" t="s">
        <v>8894</v>
      </c>
    </row>
    <row r="876" spans="1:4" x14ac:dyDescent="0.25">
      <c r="A876" t="s">
        <v>8903</v>
      </c>
      <c r="B876" t="s">
        <v>8904</v>
      </c>
    </row>
    <row r="877" spans="1:4" x14ac:dyDescent="0.25">
      <c r="A877" t="s">
        <v>8916</v>
      </c>
      <c r="B877" t="s">
        <v>8917</v>
      </c>
    </row>
    <row r="878" spans="1:4" x14ac:dyDescent="0.25">
      <c r="A878" t="s">
        <v>8918</v>
      </c>
      <c r="B878" t="s">
        <v>8919</v>
      </c>
    </row>
    <row r="879" spans="1:4" x14ac:dyDescent="0.25">
      <c r="A879" t="s">
        <v>8920</v>
      </c>
      <c r="B879" t="s">
        <v>8921</v>
      </c>
    </row>
    <row r="880" spans="1:4" x14ac:dyDescent="0.25">
      <c r="A880" t="s">
        <v>8925</v>
      </c>
      <c r="B880" t="s">
        <v>8926</v>
      </c>
    </row>
    <row r="881" spans="1:5" x14ac:dyDescent="0.25">
      <c r="A881" t="s">
        <v>8937</v>
      </c>
      <c r="B881" t="s">
        <v>8938</v>
      </c>
    </row>
    <row r="882" spans="1:5" x14ac:dyDescent="0.25">
      <c r="A882" t="s">
        <v>8970</v>
      </c>
      <c r="B882" t="s">
        <v>8971</v>
      </c>
    </row>
    <row r="883" spans="1:5" x14ac:dyDescent="0.25">
      <c r="A883" t="s">
        <v>9021</v>
      </c>
      <c r="B883" t="s">
        <v>9022</v>
      </c>
    </row>
    <row r="884" spans="1:5" x14ac:dyDescent="0.25">
      <c r="A884" t="s">
        <v>9054</v>
      </c>
      <c r="B884" t="s">
        <v>9055</v>
      </c>
    </row>
    <row r="885" spans="1:5" x14ac:dyDescent="0.25">
      <c r="A885" t="s">
        <v>9090</v>
      </c>
      <c r="B885" t="s">
        <v>9091</v>
      </c>
    </row>
    <row r="886" spans="1:5" x14ac:dyDescent="0.25">
      <c r="A886" t="s">
        <v>9113</v>
      </c>
      <c r="B886" t="s">
        <v>9114</v>
      </c>
    </row>
    <row r="887" spans="1:5" x14ac:dyDescent="0.25">
      <c r="A887" t="s">
        <v>9115</v>
      </c>
      <c r="B887" t="s">
        <v>9116</v>
      </c>
    </row>
    <row r="888" spans="1:5" x14ac:dyDescent="0.25">
      <c r="A888" t="s">
        <v>9166</v>
      </c>
      <c r="B888" t="s">
        <v>9167</v>
      </c>
    </row>
    <row r="889" spans="1:5" x14ac:dyDescent="0.25">
      <c r="A889" t="s">
        <v>9169</v>
      </c>
      <c r="B889" t="s">
        <v>9170</v>
      </c>
    </row>
    <row r="890" spans="1:5" x14ac:dyDescent="0.25">
      <c r="A890" t="s">
        <v>9224</v>
      </c>
      <c r="B890" t="s">
        <v>9225</v>
      </c>
    </row>
    <row r="891" spans="1:5" x14ac:dyDescent="0.25">
      <c r="A891" t="s">
        <v>9237</v>
      </c>
      <c r="B891" t="s">
        <v>9238</v>
      </c>
      <c r="C891" t="s">
        <v>15645</v>
      </c>
      <c r="D891" t="s">
        <v>15647</v>
      </c>
      <c r="E891" t="s">
        <v>15651</v>
      </c>
    </row>
    <row r="892" spans="1:5" x14ac:dyDescent="0.25">
      <c r="A892" t="s">
        <v>9248</v>
      </c>
      <c r="B892" t="s">
        <v>9249</v>
      </c>
    </row>
    <row r="893" spans="1:5" x14ac:dyDescent="0.25">
      <c r="A893" t="s">
        <v>9250</v>
      </c>
      <c r="B893" t="s">
        <v>9251</v>
      </c>
    </row>
    <row r="894" spans="1:5" x14ac:dyDescent="0.25">
      <c r="A894" t="s">
        <v>9309</v>
      </c>
      <c r="B894" t="s">
        <v>9310</v>
      </c>
    </row>
    <row r="895" spans="1:5" x14ac:dyDescent="0.25">
      <c r="A895" t="s">
        <v>9311</v>
      </c>
      <c r="B895" t="s">
        <v>9312</v>
      </c>
    </row>
    <row r="896" spans="1:5" x14ac:dyDescent="0.25">
      <c r="A896" t="s">
        <v>9321</v>
      </c>
      <c r="B896" t="s">
        <v>9322</v>
      </c>
    </row>
    <row r="897" spans="1:5" x14ac:dyDescent="0.25">
      <c r="A897" t="s">
        <v>9353</v>
      </c>
      <c r="B897" t="s">
        <v>9354</v>
      </c>
      <c r="C897" t="s">
        <v>15645</v>
      </c>
      <c r="D897" t="s">
        <v>15659</v>
      </c>
      <c r="E897" t="s">
        <v>15672</v>
      </c>
    </row>
    <row r="898" spans="1:5" x14ac:dyDescent="0.25">
      <c r="A898" t="s">
        <v>9390</v>
      </c>
      <c r="B898" t="s">
        <v>9391</v>
      </c>
    </row>
    <row r="899" spans="1:5" x14ac:dyDescent="0.25">
      <c r="A899" t="s">
        <v>9414</v>
      </c>
      <c r="B899" t="s">
        <v>9415</v>
      </c>
    </row>
    <row r="900" spans="1:5" x14ac:dyDescent="0.25">
      <c r="A900" t="s">
        <v>9416</v>
      </c>
      <c r="B900" t="s">
        <v>9417</v>
      </c>
    </row>
    <row r="901" spans="1:5" x14ac:dyDescent="0.25">
      <c r="A901" t="s">
        <v>9421</v>
      </c>
      <c r="B901" t="s">
        <v>9422</v>
      </c>
    </row>
    <row r="902" spans="1:5" x14ac:dyDescent="0.25">
      <c r="A902" t="s">
        <v>9456</v>
      </c>
      <c r="B902" t="s">
        <v>9457</v>
      </c>
    </row>
    <row r="903" spans="1:5" x14ac:dyDescent="0.25">
      <c r="A903" t="s">
        <v>9458</v>
      </c>
      <c r="B903" t="s">
        <v>9459</v>
      </c>
    </row>
    <row r="904" spans="1:5" x14ac:dyDescent="0.25">
      <c r="A904" t="s">
        <v>9465</v>
      </c>
      <c r="B904" t="s">
        <v>9466</v>
      </c>
      <c r="C904" t="s">
        <v>15645</v>
      </c>
      <c r="D904" t="s">
        <v>1065</v>
      </c>
    </row>
    <row r="905" spans="1:5" x14ac:dyDescent="0.25">
      <c r="A905" t="s">
        <v>9471</v>
      </c>
      <c r="B905" t="s">
        <v>9472</v>
      </c>
    </row>
    <row r="906" spans="1:5" x14ac:dyDescent="0.25">
      <c r="A906" t="s">
        <v>9542</v>
      </c>
      <c r="B906" t="s">
        <v>9543</v>
      </c>
    </row>
    <row r="907" spans="1:5" x14ac:dyDescent="0.25">
      <c r="A907" t="s">
        <v>9588</v>
      </c>
      <c r="B907" t="s">
        <v>9589</v>
      </c>
    </row>
    <row r="908" spans="1:5" x14ac:dyDescent="0.25">
      <c r="A908" t="s">
        <v>9600</v>
      </c>
      <c r="B908" t="s">
        <v>9601</v>
      </c>
    </row>
    <row r="909" spans="1:5" x14ac:dyDescent="0.25">
      <c r="A909" t="s">
        <v>9602</v>
      </c>
      <c r="B909" t="s">
        <v>9603</v>
      </c>
    </row>
    <row r="910" spans="1:5" x14ac:dyDescent="0.25">
      <c r="A910" t="s">
        <v>9625</v>
      </c>
      <c r="B910" t="s">
        <v>9626</v>
      </c>
    </row>
    <row r="911" spans="1:5" x14ac:dyDescent="0.25">
      <c r="A911" t="s">
        <v>9645</v>
      </c>
      <c r="B911" t="s">
        <v>9646</v>
      </c>
    </row>
    <row r="912" spans="1:5" x14ac:dyDescent="0.25">
      <c r="A912" t="s">
        <v>9670</v>
      </c>
      <c r="B912" t="s">
        <v>9671</v>
      </c>
      <c r="C912" t="s">
        <v>15645</v>
      </c>
      <c r="D912" t="s">
        <v>15671</v>
      </c>
    </row>
    <row r="913" spans="1:5" x14ac:dyDescent="0.25">
      <c r="A913" t="s">
        <v>9677</v>
      </c>
      <c r="B913" t="s">
        <v>9678</v>
      </c>
    </row>
    <row r="914" spans="1:5" x14ac:dyDescent="0.25">
      <c r="A914" t="s">
        <v>9679</v>
      </c>
      <c r="B914" t="s">
        <v>9680</v>
      </c>
    </row>
    <row r="915" spans="1:5" x14ac:dyDescent="0.25">
      <c r="A915" t="s">
        <v>9689</v>
      </c>
      <c r="B915" t="s">
        <v>9690</v>
      </c>
      <c r="C915" t="s">
        <v>15645</v>
      </c>
      <c r="D915" t="s">
        <v>15650</v>
      </c>
    </row>
    <row r="916" spans="1:5" x14ac:dyDescent="0.25">
      <c r="A916" t="s">
        <v>9700</v>
      </c>
      <c r="B916" t="s">
        <v>9701</v>
      </c>
    </row>
    <row r="917" spans="1:5" x14ac:dyDescent="0.25">
      <c r="A917" t="s">
        <v>9702</v>
      </c>
      <c r="B917" t="s">
        <v>9703</v>
      </c>
    </row>
    <row r="918" spans="1:5" x14ac:dyDescent="0.25">
      <c r="A918" t="s">
        <v>9704</v>
      </c>
      <c r="B918" t="s">
        <v>9705</v>
      </c>
    </row>
    <row r="919" spans="1:5" x14ac:dyDescent="0.25">
      <c r="A919" t="s">
        <v>9721</v>
      </c>
      <c r="B919" t="s">
        <v>9722</v>
      </c>
    </row>
    <row r="920" spans="1:5" x14ac:dyDescent="0.25">
      <c r="A920" t="s">
        <v>9742</v>
      </c>
      <c r="B920" t="s">
        <v>9743</v>
      </c>
    </row>
    <row r="921" spans="1:5" x14ac:dyDescent="0.25">
      <c r="A921" t="s">
        <v>9772</v>
      </c>
      <c r="B921" t="s">
        <v>9773</v>
      </c>
    </row>
    <row r="922" spans="1:5" x14ac:dyDescent="0.25">
      <c r="A922" t="s">
        <v>9797</v>
      </c>
      <c r="B922" t="s">
        <v>9798</v>
      </c>
      <c r="C922" t="s">
        <v>15645</v>
      </c>
      <c r="D922" t="s">
        <v>15659</v>
      </c>
      <c r="E922" t="s">
        <v>15660</v>
      </c>
    </row>
    <row r="923" spans="1:5" x14ac:dyDescent="0.25">
      <c r="A923" t="s">
        <v>9819</v>
      </c>
      <c r="B923" t="s">
        <v>9820</v>
      </c>
    </row>
    <row r="924" spans="1:5" x14ac:dyDescent="0.25">
      <c r="A924" t="s">
        <v>9855</v>
      </c>
      <c r="B924" t="s">
        <v>9856</v>
      </c>
      <c r="C924" t="s">
        <v>15645</v>
      </c>
      <c r="D924" t="s">
        <v>15671</v>
      </c>
    </row>
    <row r="925" spans="1:5" x14ac:dyDescent="0.25">
      <c r="A925" t="s">
        <v>9857</v>
      </c>
      <c r="B925" t="s">
        <v>9858</v>
      </c>
      <c r="C925" t="s">
        <v>15645</v>
      </c>
      <c r="D925" t="s">
        <v>15671</v>
      </c>
    </row>
    <row r="926" spans="1:5" x14ac:dyDescent="0.25">
      <c r="A926" t="s">
        <v>9859</v>
      </c>
      <c r="B926" t="s">
        <v>9860</v>
      </c>
      <c r="C926" t="s">
        <v>15645</v>
      </c>
      <c r="D926" t="s">
        <v>15671</v>
      </c>
    </row>
    <row r="927" spans="1:5" x14ac:dyDescent="0.25">
      <c r="A927" t="s">
        <v>9916</v>
      </c>
      <c r="B927" t="s">
        <v>9917</v>
      </c>
      <c r="C927" t="s">
        <v>15645</v>
      </c>
      <c r="D927" t="s">
        <v>15659</v>
      </c>
      <c r="E927" t="s">
        <v>15672</v>
      </c>
    </row>
    <row r="928" spans="1:5" x14ac:dyDescent="0.25">
      <c r="A928" t="s">
        <v>9945</v>
      </c>
      <c r="B928" t="s">
        <v>9946</v>
      </c>
      <c r="C928" t="s">
        <v>15645</v>
      </c>
      <c r="D928" t="s">
        <v>1065</v>
      </c>
    </row>
    <row r="929" spans="1:4" x14ac:dyDescent="0.25">
      <c r="A929" t="s">
        <v>9998</v>
      </c>
      <c r="B929" t="s">
        <v>9999</v>
      </c>
    </row>
    <row r="930" spans="1:4" x14ac:dyDescent="0.25">
      <c r="A930" t="s">
        <v>10017</v>
      </c>
      <c r="B930" t="s">
        <v>10018</v>
      </c>
    </row>
    <row r="931" spans="1:4" x14ac:dyDescent="0.25">
      <c r="A931" t="s">
        <v>10026</v>
      </c>
      <c r="B931" t="s">
        <v>10027</v>
      </c>
      <c r="C931" t="s">
        <v>15645</v>
      </c>
      <c r="D931" t="s">
        <v>15673</v>
      </c>
    </row>
    <row r="932" spans="1:4" x14ac:dyDescent="0.25">
      <c r="A932" t="s">
        <v>10035</v>
      </c>
      <c r="B932" t="s">
        <v>10036</v>
      </c>
      <c r="C932" t="s">
        <v>15645</v>
      </c>
      <c r="D932" t="s">
        <v>15669</v>
      </c>
    </row>
    <row r="933" spans="1:4" x14ac:dyDescent="0.25">
      <c r="A933" t="s">
        <v>10065</v>
      </c>
      <c r="B933" t="s">
        <v>10066</v>
      </c>
    </row>
    <row r="934" spans="1:4" x14ac:dyDescent="0.25">
      <c r="A934" t="s">
        <v>10142</v>
      </c>
      <c r="B934" t="s">
        <v>10143</v>
      </c>
    </row>
    <row r="935" spans="1:4" x14ac:dyDescent="0.25">
      <c r="A935" t="s">
        <v>10148</v>
      </c>
      <c r="B935" t="s">
        <v>10149</v>
      </c>
    </row>
    <row r="936" spans="1:4" x14ac:dyDescent="0.25">
      <c r="A936" t="s">
        <v>10158</v>
      </c>
      <c r="B936" t="s">
        <v>10159</v>
      </c>
    </row>
    <row r="937" spans="1:4" x14ac:dyDescent="0.25">
      <c r="A937" t="s">
        <v>10191</v>
      </c>
      <c r="B937" t="s">
        <v>10192</v>
      </c>
    </row>
    <row r="938" spans="1:4" x14ac:dyDescent="0.25">
      <c r="A938" t="s">
        <v>10193</v>
      </c>
      <c r="B938" t="s">
        <v>10194</v>
      </c>
    </row>
    <row r="939" spans="1:4" x14ac:dyDescent="0.25">
      <c r="A939" t="s">
        <v>10195</v>
      </c>
      <c r="B939" t="s">
        <v>10196</v>
      </c>
    </row>
    <row r="940" spans="1:4" x14ac:dyDescent="0.25">
      <c r="A940" t="s">
        <v>10197</v>
      </c>
      <c r="B940" t="s">
        <v>10198</v>
      </c>
    </row>
    <row r="941" spans="1:4" x14ac:dyDescent="0.25">
      <c r="A941" t="s">
        <v>10199</v>
      </c>
      <c r="B941" t="s">
        <v>10200</v>
      </c>
    </row>
    <row r="942" spans="1:4" x14ac:dyDescent="0.25">
      <c r="A942" t="s">
        <v>10245</v>
      </c>
      <c r="B942" t="s">
        <v>10246</v>
      </c>
    </row>
    <row r="943" spans="1:4" x14ac:dyDescent="0.25">
      <c r="A943" t="s">
        <v>10253</v>
      </c>
      <c r="B943" t="s">
        <v>10254</v>
      </c>
    </row>
    <row r="944" spans="1:4" x14ac:dyDescent="0.25">
      <c r="A944" t="s">
        <v>10262</v>
      </c>
      <c r="B944" t="s">
        <v>10263</v>
      </c>
      <c r="C944" t="s">
        <v>15645</v>
      </c>
    </row>
    <row r="945" spans="1:4" x14ac:dyDescent="0.25">
      <c r="A945" t="s">
        <v>10269</v>
      </c>
      <c r="B945" t="s">
        <v>10270</v>
      </c>
    </row>
    <row r="946" spans="1:4" x14ac:dyDescent="0.25">
      <c r="A946" t="s">
        <v>10301</v>
      </c>
      <c r="B946" t="s">
        <v>10302</v>
      </c>
      <c r="C946" t="s">
        <v>15645</v>
      </c>
      <c r="D946" t="s">
        <v>1065</v>
      </c>
    </row>
    <row r="947" spans="1:4" x14ac:dyDescent="0.25">
      <c r="A947" t="s">
        <v>10340</v>
      </c>
      <c r="B947" t="s">
        <v>10341</v>
      </c>
    </row>
    <row r="948" spans="1:4" x14ac:dyDescent="0.25">
      <c r="A948" t="s">
        <v>10349</v>
      </c>
      <c r="B948" t="s">
        <v>10350</v>
      </c>
      <c r="C948" t="s">
        <v>15645</v>
      </c>
      <c r="D948" t="s">
        <v>1065</v>
      </c>
    </row>
    <row r="949" spans="1:4" x14ac:dyDescent="0.25">
      <c r="A949" t="s">
        <v>10351</v>
      </c>
      <c r="B949" t="s">
        <v>10352</v>
      </c>
      <c r="C949" t="s">
        <v>15645</v>
      </c>
      <c r="D949" t="s">
        <v>1065</v>
      </c>
    </row>
    <row r="950" spans="1:4" x14ac:dyDescent="0.25">
      <c r="A950" t="s">
        <v>10353</v>
      </c>
      <c r="B950" t="s">
        <v>10354</v>
      </c>
      <c r="C950" t="s">
        <v>15645</v>
      </c>
      <c r="D950" t="s">
        <v>1065</v>
      </c>
    </row>
    <row r="951" spans="1:4" x14ac:dyDescent="0.25">
      <c r="A951" t="s">
        <v>10355</v>
      </c>
      <c r="B951" t="s">
        <v>10356</v>
      </c>
      <c r="C951" t="s">
        <v>15645</v>
      </c>
      <c r="D951" t="s">
        <v>1065</v>
      </c>
    </row>
    <row r="952" spans="1:4" x14ac:dyDescent="0.25">
      <c r="A952" t="s">
        <v>10357</v>
      </c>
      <c r="B952" t="s">
        <v>10358</v>
      </c>
    </row>
    <row r="953" spans="1:4" x14ac:dyDescent="0.25">
      <c r="A953" t="s">
        <v>10411</v>
      </c>
      <c r="B953" t="s">
        <v>10412</v>
      </c>
    </row>
    <row r="954" spans="1:4" x14ac:dyDescent="0.25">
      <c r="A954" t="s">
        <v>10418</v>
      </c>
      <c r="B954" t="s">
        <v>10419</v>
      </c>
    </row>
    <row r="955" spans="1:4" x14ac:dyDescent="0.25">
      <c r="A955" t="s">
        <v>10428</v>
      </c>
      <c r="B955" t="s">
        <v>10429</v>
      </c>
    </row>
    <row r="956" spans="1:4" x14ac:dyDescent="0.25">
      <c r="A956" t="s">
        <v>10430</v>
      </c>
      <c r="B956" t="s">
        <v>10431</v>
      </c>
    </row>
    <row r="957" spans="1:4" x14ac:dyDescent="0.25">
      <c r="A957" t="s">
        <v>10463</v>
      </c>
      <c r="B957" t="s">
        <v>10464</v>
      </c>
    </row>
    <row r="958" spans="1:4" x14ac:dyDescent="0.25">
      <c r="A958" t="s">
        <v>10465</v>
      </c>
      <c r="B958" t="s">
        <v>10466</v>
      </c>
    </row>
    <row r="959" spans="1:4" x14ac:dyDescent="0.25">
      <c r="A959" t="s">
        <v>10512</v>
      </c>
      <c r="B959" t="s">
        <v>10513</v>
      </c>
    </row>
    <row r="960" spans="1:4" x14ac:dyDescent="0.25">
      <c r="A960" t="s">
        <v>10514</v>
      </c>
      <c r="B960" t="s">
        <v>10515</v>
      </c>
    </row>
    <row r="961" spans="1:5" x14ac:dyDescent="0.25">
      <c r="A961" t="s">
        <v>10521</v>
      </c>
      <c r="B961" t="s">
        <v>10522</v>
      </c>
      <c r="C961" t="s">
        <v>15645</v>
      </c>
      <c r="D961" t="s">
        <v>15659</v>
      </c>
      <c r="E961" t="s">
        <v>15663</v>
      </c>
    </row>
    <row r="962" spans="1:5" x14ac:dyDescent="0.25">
      <c r="A962" t="s">
        <v>10534</v>
      </c>
      <c r="B962" t="s">
        <v>10535</v>
      </c>
      <c r="C962" t="s">
        <v>15645</v>
      </c>
      <c r="D962" t="s">
        <v>1065</v>
      </c>
    </row>
    <row r="963" spans="1:5" x14ac:dyDescent="0.25">
      <c r="A963" t="s">
        <v>10536</v>
      </c>
      <c r="B963" t="s">
        <v>10537</v>
      </c>
    </row>
    <row r="964" spans="1:5" x14ac:dyDescent="0.25">
      <c r="A964" t="s">
        <v>10561</v>
      </c>
      <c r="B964" t="s">
        <v>10562</v>
      </c>
    </row>
    <row r="965" spans="1:5" x14ac:dyDescent="0.25">
      <c r="A965" t="s">
        <v>10563</v>
      </c>
      <c r="B965" t="s">
        <v>10564</v>
      </c>
    </row>
    <row r="966" spans="1:5" x14ac:dyDescent="0.25">
      <c r="A966" t="s">
        <v>10565</v>
      </c>
      <c r="B966" t="s">
        <v>10566</v>
      </c>
    </row>
    <row r="967" spans="1:5" x14ac:dyDescent="0.25">
      <c r="A967" t="s">
        <v>10567</v>
      </c>
      <c r="B967" t="s">
        <v>10568</v>
      </c>
    </row>
    <row r="968" spans="1:5" x14ac:dyDescent="0.25">
      <c r="A968" t="s">
        <v>10583</v>
      </c>
      <c r="B968" t="s">
        <v>10584</v>
      </c>
      <c r="C968" t="s">
        <v>15645</v>
      </c>
      <c r="D968" t="s">
        <v>15674</v>
      </c>
    </row>
    <row r="969" spans="1:5" x14ac:dyDescent="0.25">
      <c r="A969" t="s">
        <v>10589</v>
      </c>
      <c r="B969" t="s">
        <v>10590</v>
      </c>
      <c r="C969" t="s">
        <v>15645</v>
      </c>
      <c r="D969" t="s">
        <v>15671</v>
      </c>
    </row>
    <row r="970" spans="1:5" x14ac:dyDescent="0.25">
      <c r="A970" t="s">
        <v>10628</v>
      </c>
      <c r="B970" t="s">
        <v>10629</v>
      </c>
      <c r="C970" t="s">
        <v>15645</v>
      </c>
    </row>
    <row r="971" spans="1:5" x14ac:dyDescent="0.25">
      <c r="A971" t="s">
        <v>10636</v>
      </c>
      <c r="B971" t="s">
        <v>10637</v>
      </c>
    </row>
    <row r="972" spans="1:5" x14ac:dyDescent="0.25">
      <c r="A972" t="s">
        <v>10650</v>
      </c>
      <c r="B972" t="s">
        <v>10651</v>
      </c>
    </row>
    <row r="973" spans="1:5" x14ac:dyDescent="0.25">
      <c r="A973" t="s">
        <v>10657</v>
      </c>
      <c r="B973" t="s">
        <v>10658</v>
      </c>
    </row>
    <row r="974" spans="1:5" x14ac:dyDescent="0.25">
      <c r="A974" t="s">
        <v>10685</v>
      </c>
      <c r="B974" t="s">
        <v>10686</v>
      </c>
    </row>
    <row r="975" spans="1:5" x14ac:dyDescent="0.25">
      <c r="A975" t="s">
        <v>10687</v>
      </c>
      <c r="B975" t="s">
        <v>10688</v>
      </c>
    </row>
    <row r="976" spans="1:5" x14ac:dyDescent="0.25">
      <c r="A976" t="s">
        <v>10689</v>
      </c>
      <c r="B976" t="s">
        <v>10690</v>
      </c>
    </row>
    <row r="977" spans="1:4" x14ac:dyDescent="0.25">
      <c r="A977" t="s">
        <v>10696</v>
      </c>
      <c r="B977" t="s">
        <v>10697</v>
      </c>
    </row>
    <row r="978" spans="1:4" x14ac:dyDescent="0.25">
      <c r="A978" t="s">
        <v>10715</v>
      </c>
      <c r="B978" t="s">
        <v>10716</v>
      </c>
    </row>
    <row r="979" spans="1:4" x14ac:dyDescent="0.25">
      <c r="A979" t="s">
        <v>10725</v>
      </c>
      <c r="B979" t="s">
        <v>10726</v>
      </c>
    </row>
    <row r="980" spans="1:4" x14ac:dyDescent="0.25">
      <c r="A980" t="s">
        <v>10754</v>
      </c>
      <c r="B980" t="s">
        <v>10755</v>
      </c>
      <c r="C980" t="s">
        <v>15645</v>
      </c>
      <c r="D980" t="s">
        <v>1065</v>
      </c>
    </row>
    <row r="981" spans="1:4" x14ac:dyDescent="0.25">
      <c r="A981" t="s">
        <v>10792</v>
      </c>
      <c r="B981" t="s">
        <v>10793</v>
      </c>
    </row>
    <row r="982" spans="1:4" x14ac:dyDescent="0.25">
      <c r="A982" t="s">
        <v>10808</v>
      </c>
      <c r="B982" t="s">
        <v>10809</v>
      </c>
    </row>
    <row r="983" spans="1:4" x14ac:dyDescent="0.25">
      <c r="A983" t="s">
        <v>10813</v>
      </c>
      <c r="B983" t="s">
        <v>10814</v>
      </c>
    </row>
    <row r="984" spans="1:4" x14ac:dyDescent="0.25">
      <c r="A984" t="s">
        <v>10815</v>
      </c>
      <c r="B984" t="s">
        <v>10816</v>
      </c>
    </row>
    <row r="985" spans="1:4" x14ac:dyDescent="0.25">
      <c r="A985" t="s">
        <v>10817</v>
      </c>
      <c r="B985" t="s">
        <v>10818</v>
      </c>
    </row>
    <row r="986" spans="1:4" x14ac:dyDescent="0.25">
      <c r="A986" t="s">
        <v>10819</v>
      </c>
      <c r="B986" t="s">
        <v>10820</v>
      </c>
    </row>
    <row r="987" spans="1:4" x14ac:dyDescent="0.25">
      <c r="A987" t="s">
        <v>10861</v>
      </c>
      <c r="B987" t="s">
        <v>10862</v>
      </c>
    </row>
    <row r="988" spans="1:4" x14ac:dyDescent="0.25">
      <c r="A988" t="s">
        <v>10878</v>
      </c>
      <c r="B988" t="s">
        <v>10879</v>
      </c>
    </row>
    <row r="989" spans="1:4" x14ac:dyDescent="0.25">
      <c r="A989" t="s">
        <v>10883</v>
      </c>
      <c r="B989" t="s">
        <v>10884</v>
      </c>
    </row>
    <row r="990" spans="1:4" x14ac:dyDescent="0.25">
      <c r="A990" t="s">
        <v>10885</v>
      </c>
      <c r="B990" t="s">
        <v>10886</v>
      </c>
    </row>
    <row r="991" spans="1:4" x14ac:dyDescent="0.25">
      <c r="A991" t="s">
        <v>10906</v>
      </c>
      <c r="B991" t="s">
        <v>10907</v>
      </c>
    </row>
    <row r="992" spans="1:4" x14ac:dyDescent="0.25">
      <c r="A992" t="s">
        <v>10908</v>
      </c>
      <c r="B992" t="s">
        <v>10909</v>
      </c>
    </row>
    <row r="993" spans="1:5" x14ac:dyDescent="0.25">
      <c r="A993" t="s">
        <v>10916</v>
      </c>
      <c r="B993" t="s">
        <v>10917</v>
      </c>
    </row>
    <row r="994" spans="1:5" x14ac:dyDescent="0.25">
      <c r="A994" t="s">
        <v>10918</v>
      </c>
      <c r="B994" t="s">
        <v>10919</v>
      </c>
    </row>
    <row r="995" spans="1:5" x14ac:dyDescent="0.25">
      <c r="A995" t="s">
        <v>10920</v>
      </c>
      <c r="B995" t="s">
        <v>10921</v>
      </c>
    </row>
    <row r="996" spans="1:5" x14ac:dyDescent="0.25">
      <c r="A996" t="s">
        <v>10951</v>
      </c>
      <c r="B996" t="s">
        <v>10952</v>
      </c>
    </row>
    <row r="997" spans="1:5" x14ac:dyDescent="0.25">
      <c r="A997" t="s">
        <v>10969</v>
      </c>
      <c r="B997" t="s">
        <v>231</v>
      </c>
    </row>
    <row r="998" spans="1:5" x14ac:dyDescent="0.25">
      <c r="A998" t="s">
        <v>10973</v>
      </c>
      <c r="B998" t="s">
        <v>10974</v>
      </c>
    </row>
    <row r="999" spans="1:5" x14ac:dyDescent="0.25">
      <c r="A999" t="s">
        <v>10993</v>
      </c>
      <c r="B999" t="s">
        <v>10994</v>
      </c>
    </row>
    <row r="1000" spans="1:5" x14ac:dyDescent="0.25">
      <c r="A1000" t="s">
        <v>10995</v>
      </c>
      <c r="B1000" t="s">
        <v>10996</v>
      </c>
    </row>
    <row r="1001" spans="1:5" x14ac:dyDescent="0.25">
      <c r="A1001" t="s">
        <v>11002</v>
      </c>
      <c r="B1001" t="s">
        <v>11003</v>
      </c>
    </row>
    <row r="1002" spans="1:5" x14ac:dyDescent="0.25">
      <c r="A1002" t="s">
        <v>11021</v>
      </c>
      <c r="B1002" t="s">
        <v>11022</v>
      </c>
      <c r="C1002" t="s">
        <v>15645</v>
      </c>
      <c r="D1002" t="s">
        <v>15647</v>
      </c>
      <c r="E1002" t="s">
        <v>15667</v>
      </c>
    </row>
    <row r="1003" spans="1:5" x14ac:dyDescent="0.25">
      <c r="A1003" t="s">
        <v>11056</v>
      </c>
      <c r="B1003" t="s">
        <v>11057</v>
      </c>
      <c r="C1003" t="s">
        <v>15645</v>
      </c>
      <c r="D1003" t="s">
        <v>1065</v>
      </c>
    </row>
    <row r="1004" spans="1:5" x14ac:dyDescent="0.25">
      <c r="A1004" t="s">
        <v>11072</v>
      </c>
      <c r="B1004" t="s">
        <v>11073</v>
      </c>
    </row>
    <row r="1005" spans="1:5" x14ac:dyDescent="0.25">
      <c r="A1005" t="s">
        <v>11074</v>
      </c>
      <c r="B1005" t="s">
        <v>11075</v>
      </c>
    </row>
    <row r="1006" spans="1:5" x14ac:dyDescent="0.25">
      <c r="A1006" t="s">
        <v>11095</v>
      </c>
      <c r="B1006" t="s">
        <v>11096</v>
      </c>
    </row>
    <row r="1007" spans="1:5" x14ac:dyDescent="0.25">
      <c r="A1007" t="s">
        <v>11112</v>
      </c>
      <c r="B1007" t="s">
        <v>11113</v>
      </c>
      <c r="C1007" t="s">
        <v>15645</v>
      </c>
      <c r="D1007" t="s">
        <v>15671</v>
      </c>
    </row>
    <row r="1008" spans="1:5" x14ac:dyDescent="0.25">
      <c r="A1008" t="s">
        <v>11142</v>
      </c>
      <c r="B1008" t="s">
        <v>11143</v>
      </c>
      <c r="C1008" t="s">
        <v>15645</v>
      </c>
    </row>
    <row r="1009" spans="1:5" x14ac:dyDescent="0.25">
      <c r="A1009" t="s">
        <v>11144</v>
      </c>
      <c r="B1009" t="s">
        <v>11145</v>
      </c>
      <c r="C1009" t="s">
        <v>15645</v>
      </c>
      <c r="D1009" t="s">
        <v>15650</v>
      </c>
    </row>
    <row r="1010" spans="1:5" x14ac:dyDescent="0.25">
      <c r="A1010" t="s">
        <v>11206</v>
      </c>
      <c r="B1010" t="s">
        <v>11207</v>
      </c>
    </row>
    <row r="1011" spans="1:5" x14ac:dyDescent="0.25">
      <c r="A1011" t="s">
        <v>11217</v>
      </c>
      <c r="B1011" t="s">
        <v>11218</v>
      </c>
    </row>
    <row r="1012" spans="1:5" x14ac:dyDescent="0.25">
      <c r="A1012" t="s">
        <v>11219</v>
      </c>
      <c r="B1012" t="s">
        <v>11220</v>
      </c>
    </row>
    <row r="1013" spans="1:5" x14ac:dyDescent="0.25">
      <c r="A1013" t="s">
        <v>11221</v>
      </c>
      <c r="B1013" t="s">
        <v>11222</v>
      </c>
    </row>
    <row r="1014" spans="1:5" x14ac:dyDescent="0.25">
      <c r="A1014" t="s">
        <v>11223</v>
      </c>
      <c r="B1014" t="s">
        <v>11224</v>
      </c>
    </row>
    <row r="1015" spans="1:5" x14ac:dyDescent="0.25">
      <c r="A1015" t="s">
        <v>11225</v>
      </c>
      <c r="B1015" t="s">
        <v>11226</v>
      </c>
    </row>
    <row r="1016" spans="1:5" x14ac:dyDescent="0.25">
      <c r="A1016" t="s">
        <v>11245</v>
      </c>
      <c r="B1016" t="s">
        <v>11246</v>
      </c>
      <c r="C1016" t="s">
        <v>15645</v>
      </c>
      <c r="D1016" t="s">
        <v>15647</v>
      </c>
      <c r="E1016" t="s">
        <v>15654</v>
      </c>
    </row>
    <row r="1017" spans="1:5" x14ac:dyDescent="0.25">
      <c r="A1017" t="s">
        <v>11270</v>
      </c>
      <c r="B1017" t="s">
        <v>11271</v>
      </c>
      <c r="C1017" t="s">
        <v>15645</v>
      </c>
      <c r="D1017" t="s">
        <v>15674</v>
      </c>
    </row>
    <row r="1018" spans="1:5" x14ac:dyDescent="0.25">
      <c r="A1018" t="s">
        <v>11280</v>
      </c>
      <c r="B1018" t="s">
        <v>11281</v>
      </c>
    </row>
    <row r="1019" spans="1:5" x14ac:dyDescent="0.25">
      <c r="A1019" t="s">
        <v>11294</v>
      </c>
      <c r="B1019" t="s">
        <v>11295</v>
      </c>
      <c r="C1019" t="s">
        <v>15645</v>
      </c>
      <c r="D1019" t="s">
        <v>1065</v>
      </c>
    </row>
    <row r="1020" spans="1:5" x14ac:dyDescent="0.25">
      <c r="A1020" t="s">
        <v>11296</v>
      </c>
      <c r="B1020" t="s">
        <v>11297</v>
      </c>
    </row>
    <row r="1021" spans="1:5" x14ac:dyDescent="0.25">
      <c r="A1021" t="s">
        <v>11298</v>
      </c>
      <c r="B1021" t="s">
        <v>11299</v>
      </c>
      <c r="C1021" t="s">
        <v>15645</v>
      </c>
      <c r="D1021" t="s">
        <v>1065</v>
      </c>
    </row>
    <row r="1022" spans="1:5" x14ac:dyDescent="0.25">
      <c r="A1022" t="s">
        <v>11300</v>
      </c>
      <c r="B1022" t="s">
        <v>11301</v>
      </c>
      <c r="C1022" t="s">
        <v>15645</v>
      </c>
      <c r="D1022" t="s">
        <v>1065</v>
      </c>
    </row>
    <row r="1023" spans="1:5" x14ac:dyDescent="0.25">
      <c r="A1023" t="s">
        <v>11302</v>
      </c>
      <c r="B1023" t="s">
        <v>11303</v>
      </c>
      <c r="C1023" t="s">
        <v>15645</v>
      </c>
      <c r="D1023" t="s">
        <v>1065</v>
      </c>
    </row>
    <row r="1024" spans="1:5" x14ac:dyDescent="0.25">
      <c r="A1024" t="s">
        <v>11304</v>
      </c>
      <c r="B1024" t="s">
        <v>11305</v>
      </c>
      <c r="C1024" t="s">
        <v>15645</v>
      </c>
      <c r="D1024" t="s">
        <v>15673</v>
      </c>
    </row>
    <row r="1025" spans="1:5" x14ac:dyDescent="0.25">
      <c r="A1025" t="s">
        <v>11306</v>
      </c>
      <c r="B1025" t="s">
        <v>11307</v>
      </c>
      <c r="C1025" t="s">
        <v>15645</v>
      </c>
      <c r="D1025" t="s">
        <v>15671</v>
      </c>
    </row>
    <row r="1026" spans="1:5" x14ac:dyDescent="0.25">
      <c r="A1026" t="s">
        <v>11323</v>
      </c>
      <c r="B1026" t="s">
        <v>11324</v>
      </c>
      <c r="C1026" t="s">
        <v>15645</v>
      </c>
      <c r="D1026" t="s">
        <v>1065</v>
      </c>
    </row>
    <row r="1027" spans="1:5" x14ac:dyDescent="0.25">
      <c r="A1027" t="s">
        <v>11334</v>
      </c>
      <c r="B1027" t="s">
        <v>11335</v>
      </c>
    </row>
    <row r="1028" spans="1:5" x14ac:dyDescent="0.25">
      <c r="A1028" t="s">
        <v>11344</v>
      </c>
      <c r="B1028" t="s">
        <v>11345</v>
      </c>
    </row>
    <row r="1029" spans="1:5" x14ac:dyDescent="0.25">
      <c r="A1029" t="s">
        <v>11368</v>
      </c>
      <c r="B1029" t="s">
        <v>11369</v>
      </c>
    </row>
    <row r="1030" spans="1:5" x14ac:dyDescent="0.25">
      <c r="A1030" t="s">
        <v>11378</v>
      </c>
      <c r="B1030" t="s">
        <v>11379</v>
      </c>
    </row>
    <row r="1031" spans="1:5" x14ac:dyDescent="0.25">
      <c r="A1031" t="s">
        <v>11471</v>
      </c>
      <c r="B1031" t="s">
        <v>11472</v>
      </c>
      <c r="C1031" t="s">
        <v>15645</v>
      </c>
      <c r="D1031" t="s">
        <v>15659</v>
      </c>
      <c r="E1031" t="s">
        <v>15663</v>
      </c>
    </row>
    <row r="1032" spans="1:5" x14ac:dyDescent="0.25">
      <c r="A1032" t="s">
        <v>11482</v>
      </c>
      <c r="B1032" t="s">
        <v>11483</v>
      </c>
    </row>
    <row r="1033" spans="1:5" x14ac:dyDescent="0.25">
      <c r="A1033" t="s">
        <v>11493</v>
      </c>
      <c r="B1033" t="s">
        <v>11494</v>
      </c>
    </row>
    <row r="1034" spans="1:5" x14ac:dyDescent="0.25">
      <c r="A1034" t="s">
        <v>11495</v>
      </c>
      <c r="B1034" t="s">
        <v>11496</v>
      </c>
      <c r="C1034" t="s">
        <v>15645</v>
      </c>
      <c r="D1034" t="s">
        <v>15675</v>
      </c>
    </row>
    <row r="1035" spans="1:5" x14ac:dyDescent="0.25">
      <c r="A1035" t="s">
        <v>11497</v>
      </c>
      <c r="B1035" t="s">
        <v>11498</v>
      </c>
      <c r="C1035" t="s">
        <v>15645</v>
      </c>
      <c r="D1035" t="s">
        <v>15675</v>
      </c>
    </row>
    <row r="1036" spans="1:5" x14ac:dyDescent="0.25">
      <c r="A1036" t="s">
        <v>11499</v>
      </c>
      <c r="B1036" t="s">
        <v>11500</v>
      </c>
      <c r="C1036" t="s">
        <v>15645</v>
      </c>
      <c r="D1036" t="s">
        <v>15675</v>
      </c>
    </row>
    <row r="1037" spans="1:5" x14ac:dyDescent="0.25">
      <c r="A1037" t="s">
        <v>11501</v>
      </c>
      <c r="B1037" t="s">
        <v>11502</v>
      </c>
    </row>
    <row r="1038" spans="1:5" x14ac:dyDescent="0.25">
      <c r="A1038" t="s">
        <v>11508</v>
      </c>
      <c r="B1038" t="s">
        <v>11509</v>
      </c>
    </row>
    <row r="1039" spans="1:5" x14ac:dyDescent="0.25">
      <c r="A1039" t="s">
        <v>11510</v>
      </c>
      <c r="B1039" t="s">
        <v>11511</v>
      </c>
    </row>
    <row r="1040" spans="1:5" x14ac:dyDescent="0.25">
      <c r="A1040" t="s">
        <v>11512</v>
      </c>
      <c r="B1040" t="s">
        <v>11513</v>
      </c>
    </row>
    <row r="1041" spans="1:4" x14ac:dyDescent="0.25">
      <c r="A1041" t="s">
        <v>11514</v>
      </c>
      <c r="B1041" t="s">
        <v>11515</v>
      </c>
    </row>
    <row r="1042" spans="1:4" x14ac:dyDescent="0.25">
      <c r="A1042" t="s">
        <v>11516</v>
      </c>
      <c r="B1042" t="s">
        <v>11517</v>
      </c>
    </row>
    <row r="1043" spans="1:4" x14ac:dyDescent="0.25">
      <c r="A1043" t="s">
        <v>11518</v>
      </c>
      <c r="B1043" t="s">
        <v>11519</v>
      </c>
    </row>
    <row r="1044" spans="1:4" x14ac:dyDescent="0.25">
      <c r="A1044" t="s">
        <v>11520</v>
      </c>
      <c r="B1044" t="s">
        <v>11521</v>
      </c>
    </row>
    <row r="1045" spans="1:4" x14ac:dyDescent="0.25">
      <c r="A1045" t="s">
        <v>11522</v>
      </c>
      <c r="B1045" t="s">
        <v>11523</v>
      </c>
    </row>
    <row r="1046" spans="1:4" x14ac:dyDescent="0.25">
      <c r="A1046" t="s">
        <v>11559</v>
      </c>
      <c r="B1046" t="s">
        <v>11560</v>
      </c>
      <c r="C1046" t="s">
        <v>15645</v>
      </c>
      <c r="D1046" t="s">
        <v>1065</v>
      </c>
    </row>
    <row r="1047" spans="1:4" x14ac:dyDescent="0.25">
      <c r="A1047" t="s">
        <v>11576</v>
      </c>
      <c r="B1047" t="s">
        <v>11577</v>
      </c>
    </row>
    <row r="1048" spans="1:4" x14ac:dyDescent="0.25">
      <c r="A1048" t="s">
        <v>11583</v>
      </c>
      <c r="B1048" t="s">
        <v>11584</v>
      </c>
      <c r="C1048" t="s">
        <v>15645</v>
      </c>
      <c r="D1048" t="s">
        <v>1065</v>
      </c>
    </row>
    <row r="1049" spans="1:4" x14ac:dyDescent="0.25">
      <c r="A1049" t="s">
        <v>11597</v>
      </c>
      <c r="B1049" t="s">
        <v>11598</v>
      </c>
    </row>
    <row r="1050" spans="1:4" x14ac:dyDescent="0.25">
      <c r="A1050" t="s">
        <v>11599</v>
      </c>
      <c r="B1050" t="s">
        <v>11600</v>
      </c>
    </row>
    <row r="1051" spans="1:4" x14ac:dyDescent="0.25">
      <c r="A1051" t="s">
        <v>11610</v>
      </c>
      <c r="B1051" t="s">
        <v>11611</v>
      </c>
      <c r="C1051" t="s">
        <v>15645</v>
      </c>
      <c r="D1051" t="s">
        <v>15673</v>
      </c>
    </row>
    <row r="1052" spans="1:4" x14ac:dyDescent="0.25">
      <c r="A1052" t="s">
        <v>11617</v>
      </c>
      <c r="B1052" t="s">
        <v>11618</v>
      </c>
    </row>
    <row r="1053" spans="1:4" x14ac:dyDescent="0.25">
      <c r="A1053" t="s">
        <v>11657</v>
      </c>
      <c r="B1053" t="s">
        <v>11658</v>
      </c>
      <c r="C1053" t="s">
        <v>15645</v>
      </c>
      <c r="D1053" t="s">
        <v>15658</v>
      </c>
    </row>
    <row r="1054" spans="1:4" x14ac:dyDescent="0.25">
      <c r="A1054" t="s">
        <v>11680</v>
      </c>
      <c r="B1054" t="s">
        <v>11681</v>
      </c>
      <c r="C1054" t="s">
        <v>15645</v>
      </c>
      <c r="D1054" t="s">
        <v>15650</v>
      </c>
    </row>
    <row r="1055" spans="1:4" x14ac:dyDescent="0.25">
      <c r="A1055" t="s">
        <v>11682</v>
      </c>
      <c r="B1055" t="s">
        <v>11683</v>
      </c>
      <c r="C1055" t="s">
        <v>15645</v>
      </c>
      <c r="D1055" t="s">
        <v>1065</v>
      </c>
    </row>
    <row r="1056" spans="1:4" x14ac:dyDescent="0.25">
      <c r="A1056" t="s">
        <v>11697</v>
      </c>
      <c r="B1056" t="s">
        <v>11698</v>
      </c>
    </row>
    <row r="1057" spans="1:4" x14ac:dyDescent="0.25">
      <c r="A1057" t="s">
        <v>11714</v>
      </c>
      <c r="B1057" t="s">
        <v>11715</v>
      </c>
    </row>
    <row r="1058" spans="1:4" x14ac:dyDescent="0.25">
      <c r="A1058" t="s">
        <v>11780</v>
      </c>
      <c r="B1058" t="s">
        <v>11781</v>
      </c>
    </row>
    <row r="1059" spans="1:4" x14ac:dyDescent="0.25">
      <c r="A1059" t="s">
        <v>11788</v>
      </c>
      <c r="B1059" t="s">
        <v>11789</v>
      </c>
      <c r="C1059" t="s">
        <v>15645</v>
      </c>
      <c r="D1059" t="s">
        <v>1065</v>
      </c>
    </row>
    <row r="1060" spans="1:4" x14ac:dyDescent="0.25">
      <c r="A1060" t="s">
        <v>11800</v>
      </c>
      <c r="B1060" t="s">
        <v>11801</v>
      </c>
    </row>
    <row r="1061" spans="1:4" x14ac:dyDescent="0.25">
      <c r="A1061" t="s">
        <v>11872</v>
      </c>
      <c r="B1061" t="s">
        <v>11873</v>
      </c>
    </row>
    <row r="1062" spans="1:4" x14ac:dyDescent="0.25">
      <c r="A1062" t="s">
        <v>11887</v>
      </c>
      <c r="B1062" t="s">
        <v>11888</v>
      </c>
    </row>
    <row r="1063" spans="1:4" x14ac:dyDescent="0.25">
      <c r="A1063" t="s">
        <v>11908</v>
      </c>
      <c r="B1063" t="s">
        <v>11909</v>
      </c>
    </row>
    <row r="1064" spans="1:4" x14ac:dyDescent="0.25">
      <c r="A1064" t="s">
        <v>11916</v>
      </c>
      <c r="B1064" t="s">
        <v>11917</v>
      </c>
    </row>
    <row r="1065" spans="1:4" x14ac:dyDescent="0.25">
      <c r="A1065" t="s">
        <v>11918</v>
      </c>
      <c r="B1065" t="s">
        <v>11919</v>
      </c>
    </row>
    <row r="1066" spans="1:4" x14ac:dyDescent="0.25">
      <c r="A1066" t="s">
        <v>11927</v>
      </c>
      <c r="B1066" t="s">
        <v>11928</v>
      </c>
    </row>
    <row r="1067" spans="1:4" x14ac:dyDescent="0.25">
      <c r="A1067" t="s">
        <v>11942</v>
      </c>
      <c r="B1067" t="s">
        <v>11943</v>
      </c>
    </row>
    <row r="1068" spans="1:4" x14ac:dyDescent="0.25">
      <c r="A1068" t="s">
        <v>11954</v>
      </c>
      <c r="B1068" t="s">
        <v>11955</v>
      </c>
      <c r="C1068" t="s">
        <v>15645</v>
      </c>
      <c r="D1068" t="s">
        <v>15662</v>
      </c>
    </row>
    <row r="1069" spans="1:4" x14ac:dyDescent="0.25">
      <c r="A1069" t="s">
        <v>11978</v>
      </c>
      <c r="B1069" t="s">
        <v>11979</v>
      </c>
    </row>
    <row r="1070" spans="1:4" x14ac:dyDescent="0.25">
      <c r="A1070" t="s">
        <v>11980</v>
      </c>
      <c r="B1070" t="s">
        <v>11981</v>
      </c>
    </row>
    <row r="1071" spans="1:4" x14ac:dyDescent="0.25">
      <c r="A1071" t="s">
        <v>12033</v>
      </c>
      <c r="B1071" t="s">
        <v>12034</v>
      </c>
    </row>
    <row r="1072" spans="1:4" x14ac:dyDescent="0.25">
      <c r="A1072" t="s">
        <v>12047</v>
      </c>
      <c r="B1072" t="s">
        <v>12048</v>
      </c>
    </row>
    <row r="1073" spans="1:5" x14ac:dyDescent="0.25">
      <c r="A1073" t="s">
        <v>12054</v>
      </c>
      <c r="B1073" t="s">
        <v>12055</v>
      </c>
    </row>
    <row r="1074" spans="1:5" x14ac:dyDescent="0.25">
      <c r="A1074" t="s">
        <v>12074</v>
      </c>
      <c r="B1074" t="s">
        <v>12075</v>
      </c>
      <c r="C1074" t="s">
        <v>15645</v>
      </c>
      <c r="D1074" t="s">
        <v>15676</v>
      </c>
    </row>
    <row r="1075" spans="1:5" x14ac:dyDescent="0.25">
      <c r="A1075" t="s">
        <v>12076</v>
      </c>
      <c r="B1075" t="s">
        <v>12077</v>
      </c>
      <c r="C1075" t="s">
        <v>15645</v>
      </c>
      <c r="D1075" t="s">
        <v>15647</v>
      </c>
      <c r="E1075" t="s">
        <v>15648</v>
      </c>
    </row>
    <row r="1076" spans="1:5" x14ac:dyDescent="0.25">
      <c r="A1076" t="s">
        <v>12098</v>
      </c>
      <c r="B1076" t="s">
        <v>12099</v>
      </c>
      <c r="C1076" t="s">
        <v>15645</v>
      </c>
      <c r="D1076" t="s">
        <v>1065</v>
      </c>
    </row>
    <row r="1077" spans="1:5" x14ac:dyDescent="0.25">
      <c r="A1077" t="s">
        <v>12111</v>
      </c>
      <c r="B1077" t="s">
        <v>12112</v>
      </c>
    </row>
    <row r="1078" spans="1:5" x14ac:dyDescent="0.25">
      <c r="A1078" t="s">
        <v>12165</v>
      </c>
      <c r="B1078" t="s">
        <v>12166</v>
      </c>
    </row>
    <row r="1079" spans="1:5" x14ac:dyDescent="0.25">
      <c r="A1079" t="s">
        <v>12178</v>
      </c>
      <c r="B1079" t="s">
        <v>12179</v>
      </c>
    </row>
    <row r="1080" spans="1:5" x14ac:dyDescent="0.25">
      <c r="A1080" t="s">
        <v>12209</v>
      </c>
      <c r="B1080" t="s">
        <v>12210</v>
      </c>
    </row>
    <row r="1081" spans="1:5" x14ac:dyDescent="0.25">
      <c r="A1081" t="s">
        <v>12244</v>
      </c>
      <c r="B1081" t="s">
        <v>12245</v>
      </c>
    </row>
    <row r="1082" spans="1:5" x14ac:dyDescent="0.25">
      <c r="A1082" t="s">
        <v>12257</v>
      </c>
      <c r="B1082" t="s">
        <v>12258</v>
      </c>
    </row>
    <row r="1083" spans="1:5" x14ac:dyDescent="0.25">
      <c r="A1083" t="s">
        <v>12259</v>
      </c>
      <c r="B1083" t="s">
        <v>12260</v>
      </c>
      <c r="C1083" t="s">
        <v>15645</v>
      </c>
      <c r="D1083" t="s">
        <v>15647</v>
      </c>
      <c r="E1083" t="s">
        <v>15651</v>
      </c>
    </row>
    <row r="1084" spans="1:5" x14ac:dyDescent="0.25">
      <c r="A1084" t="s">
        <v>12272</v>
      </c>
      <c r="B1084" t="s">
        <v>12273</v>
      </c>
    </row>
    <row r="1085" spans="1:5" x14ac:dyDescent="0.25">
      <c r="A1085" t="s">
        <v>12274</v>
      </c>
      <c r="B1085" t="s">
        <v>12275</v>
      </c>
    </row>
    <row r="1086" spans="1:5" x14ac:dyDescent="0.25">
      <c r="A1086" t="s">
        <v>12276</v>
      </c>
      <c r="B1086" t="s">
        <v>12277</v>
      </c>
    </row>
    <row r="1087" spans="1:5" x14ac:dyDescent="0.25">
      <c r="A1087" t="s">
        <v>12311</v>
      </c>
      <c r="B1087" t="s">
        <v>12312</v>
      </c>
    </row>
    <row r="1088" spans="1:5" x14ac:dyDescent="0.25">
      <c r="A1088" t="s">
        <v>12332</v>
      </c>
      <c r="B1088" t="s">
        <v>12333</v>
      </c>
    </row>
    <row r="1089" spans="1:5" x14ac:dyDescent="0.25">
      <c r="A1089" t="s">
        <v>12349</v>
      </c>
      <c r="B1089" t="s">
        <v>12350</v>
      </c>
    </row>
    <row r="1090" spans="1:5" x14ac:dyDescent="0.25">
      <c r="A1090" t="s">
        <v>12351</v>
      </c>
      <c r="B1090" t="s">
        <v>12352</v>
      </c>
    </row>
    <row r="1091" spans="1:5" x14ac:dyDescent="0.25">
      <c r="A1091" t="s">
        <v>12441</v>
      </c>
      <c r="B1091" t="s">
        <v>12442</v>
      </c>
    </row>
    <row r="1092" spans="1:5" x14ac:dyDescent="0.25">
      <c r="A1092" t="s">
        <v>12469</v>
      </c>
      <c r="B1092" t="s">
        <v>12470</v>
      </c>
      <c r="C1092" t="s">
        <v>15645</v>
      </c>
      <c r="D1092" t="s">
        <v>1065</v>
      </c>
    </row>
    <row r="1093" spans="1:5" x14ac:dyDescent="0.25">
      <c r="A1093" t="s">
        <v>12492</v>
      </c>
      <c r="B1093" t="s">
        <v>12493</v>
      </c>
    </row>
    <row r="1094" spans="1:5" x14ac:dyDescent="0.25">
      <c r="A1094" t="s">
        <v>12526</v>
      </c>
      <c r="B1094" t="s">
        <v>12527</v>
      </c>
      <c r="C1094" t="s">
        <v>15645</v>
      </c>
      <c r="D1094" t="s">
        <v>15647</v>
      </c>
      <c r="E1094" t="s">
        <v>15670</v>
      </c>
    </row>
    <row r="1095" spans="1:5" x14ac:dyDescent="0.25">
      <c r="A1095" t="s">
        <v>12591</v>
      </c>
      <c r="B1095" t="s">
        <v>12592</v>
      </c>
    </row>
    <row r="1096" spans="1:5" x14ac:dyDescent="0.25">
      <c r="A1096" t="s">
        <v>12652</v>
      </c>
      <c r="B1096" t="s">
        <v>12653</v>
      </c>
    </row>
    <row r="1097" spans="1:5" x14ac:dyDescent="0.25">
      <c r="A1097" t="s">
        <v>12667</v>
      </c>
      <c r="B1097" t="s">
        <v>12668</v>
      </c>
    </row>
    <row r="1098" spans="1:5" x14ac:dyDescent="0.25">
      <c r="A1098" t="s">
        <v>12675</v>
      </c>
      <c r="B1098" t="s">
        <v>12676</v>
      </c>
    </row>
    <row r="1099" spans="1:5" x14ac:dyDescent="0.25">
      <c r="A1099" t="s">
        <v>12677</v>
      </c>
      <c r="B1099" t="s">
        <v>12678</v>
      </c>
    </row>
    <row r="1100" spans="1:5" x14ac:dyDescent="0.25">
      <c r="A1100" t="s">
        <v>12679</v>
      </c>
      <c r="B1100" t="s">
        <v>12680</v>
      </c>
    </row>
    <row r="1101" spans="1:5" x14ac:dyDescent="0.25">
      <c r="A1101" t="s">
        <v>12691</v>
      </c>
      <c r="B1101" t="s">
        <v>12692</v>
      </c>
      <c r="C1101" t="s">
        <v>15645</v>
      </c>
      <c r="D1101" t="s">
        <v>15671</v>
      </c>
    </row>
    <row r="1102" spans="1:5" x14ac:dyDescent="0.25">
      <c r="A1102" t="s">
        <v>12703</v>
      </c>
      <c r="B1102" t="s">
        <v>12704</v>
      </c>
    </row>
    <row r="1103" spans="1:5" x14ac:dyDescent="0.25">
      <c r="A1103" t="s">
        <v>12705</v>
      </c>
      <c r="B1103" t="s">
        <v>12706</v>
      </c>
    </row>
    <row r="1104" spans="1:5" x14ac:dyDescent="0.25">
      <c r="A1104" t="s">
        <v>12759</v>
      </c>
      <c r="B1104" t="s">
        <v>12760</v>
      </c>
    </row>
    <row r="1105" spans="1:5" x14ac:dyDescent="0.25">
      <c r="A1105" t="s">
        <v>12810</v>
      </c>
      <c r="B1105" t="s">
        <v>12811</v>
      </c>
    </row>
    <row r="1106" spans="1:5" x14ac:dyDescent="0.25">
      <c r="A1106" t="s">
        <v>12824</v>
      </c>
      <c r="B1106" t="s">
        <v>12811</v>
      </c>
    </row>
    <row r="1107" spans="1:5" x14ac:dyDescent="0.25">
      <c r="A1107" t="s">
        <v>12844</v>
      </c>
      <c r="B1107" t="s">
        <v>12845</v>
      </c>
    </row>
    <row r="1108" spans="1:5" x14ac:dyDescent="0.25">
      <c r="A1108" t="s">
        <v>12846</v>
      </c>
      <c r="B1108" t="s">
        <v>12847</v>
      </c>
    </row>
    <row r="1109" spans="1:5" x14ac:dyDescent="0.25">
      <c r="A1109" t="s">
        <v>12982</v>
      </c>
      <c r="B1109" t="s">
        <v>12983</v>
      </c>
    </row>
    <row r="1110" spans="1:5" x14ac:dyDescent="0.25">
      <c r="A1110" t="s">
        <v>12984</v>
      </c>
      <c r="B1110" t="s">
        <v>12985</v>
      </c>
    </row>
    <row r="1111" spans="1:5" x14ac:dyDescent="0.25">
      <c r="A1111" t="s">
        <v>12986</v>
      </c>
      <c r="B1111" t="s">
        <v>12987</v>
      </c>
    </row>
    <row r="1112" spans="1:5" x14ac:dyDescent="0.25">
      <c r="A1112" t="s">
        <v>12988</v>
      </c>
      <c r="B1112" t="s">
        <v>12989</v>
      </c>
    </row>
    <row r="1113" spans="1:5" x14ac:dyDescent="0.25">
      <c r="A1113" t="s">
        <v>12990</v>
      </c>
      <c r="B1113" t="s">
        <v>12991</v>
      </c>
    </row>
    <row r="1114" spans="1:5" x14ac:dyDescent="0.25">
      <c r="A1114" t="s">
        <v>12994</v>
      </c>
      <c r="B1114" t="s">
        <v>12995</v>
      </c>
    </row>
    <row r="1115" spans="1:5" x14ac:dyDescent="0.25">
      <c r="A1115" t="s">
        <v>13064</v>
      </c>
      <c r="B1115" t="s">
        <v>13065</v>
      </c>
    </row>
    <row r="1116" spans="1:5" x14ac:dyDescent="0.25">
      <c r="A1116" t="s">
        <v>13097</v>
      </c>
      <c r="B1116" t="s">
        <v>13098</v>
      </c>
    </row>
    <row r="1117" spans="1:5" x14ac:dyDescent="0.25">
      <c r="A1117" t="s">
        <v>13117</v>
      </c>
      <c r="B1117" t="s">
        <v>13118</v>
      </c>
      <c r="C1117" t="s">
        <v>15645</v>
      </c>
      <c r="D1117" t="s">
        <v>15647</v>
      </c>
      <c r="E1117" t="s">
        <v>15677</v>
      </c>
    </row>
    <row r="1118" spans="1:5" x14ac:dyDescent="0.25">
      <c r="A1118" t="s">
        <v>13124</v>
      </c>
      <c r="B1118" t="s">
        <v>13125</v>
      </c>
      <c r="C1118" t="s">
        <v>15645</v>
      </c>
      <c r="D1118" t="s">
        <v>15650</v>
      </c>
    </row>
    <row r="1119" spans="1:5" x14ac:dyDescent="0.25">
      <c r="A1119" t="s">
        <v>13218</v>
      </c>
      <c r="B1119" t="s">
        <v>13219</v>
      </c>
      <c r="C1119" t="s">
        <v>15645</v>
      </c>
      <c r="D1119" t="s">
        <v>1065</v>
      </c>
    </row>
    <row r="1120" spans="1:5" x14ac:dyDescent="0.25">
      <c r="A1120" t="s">
        <v>13227</v>
      </c>
      <c r="B1120" t="s">
        <v>13228</v>
      </c>
    </row>
    <row r="1121" spans="1:4" x14ac:dyDescent="0.25">
      <c r="A1121" t="s">
        <v>13229</v>
      </c>
      <c r="B1121" t="s">
        <v>13230</v>
      </c>
    </row>
    <row r="1122" spans="1:4" x14ac:dyDescent="0.25">
      <c r="A1122" t="s">
        <v>13231</v>
      </c>
      <c r="B1122" t="s">
        <v>13232</v>
      </c>
    </row>
    <row r="1123" spans="1:4" x14ac:dyDescent="0.25">
      <c r="A1123" t="s">
        <v>13233</v>
      </c>
      <c r="B1123" t="s">
        <v>13234</v>
      </c>
    </row>
    <row r="1124" spans="1:4" x14ac:dyDescent="0.25">
      <c r="A1124" t="s">
        <v>13235</v>
      </c>
      <c r="B1124" t="s">
        <v>13236</v>
      </c>
    </row>
    <row r="1125" spans="1:4" x14ac:dyDescent="0.25">
      <c r="A1125" t="s">
        <v>13237</v>
      </c>
      <c r="B1125" t="s">
        <v>13238</v>
      </c>
    </row>
    <row r="1126" spans="1:4" x14ac:dyDescent="0.25">
      <c r="A1126" t="s">
        <v>13239</v>
      </c>
      <c r="B1126" t="s">
        <v>13240</v>
      </c>
    </row>
    <row r="1127" spans="1:4" x14ac:dyDescent="0.25">
      <c r="A1127" t="s">
        <v>13241</v>
      </c>
      <c r="B1127" t="s">
        <v>13242</v>
      </c>
    </row>
    <row r="1128" spans="1:4" x14ac:dyDescent="0.25">
      <c r="A1128" t="s">
        <v>13295</v>
      </c>
      <c r="B1128" t="s">
        <v>13296</v>
      </c>
    </row>
    <row r="1129" spans="1:4" x14ac:dyDescent="0.25">
      <c r="A1129" t="s">
        <v>13332</v>
      </c>
      <c r="B1129" t="s">
        <v>13333</v>
      </c>
      <c r="C1129" t="s">
        <v>15645</v>
      </c>
      <c r="D1129" t="s">
        <v>15674</v>
      </c>
    </row>
    <row r="1130" spans="1:4" x14ac:dyDescent="0.25">
      <c r="A1130" t="s">
        <v>13349</v>
      </c>
      <c r="B1130" t="s">
        <v>13350</v>
      </c>
      <c r="C1130" t="s">
        <v>15645</v>
      </c>
      <c r="D1130" t="s">
        <v>1065</v>
      </c>
    </row>
    <row r="1131" spans="1:4" x14ac:dyDescent="0.25">
      <c r="A1131" t="s">
        <v>13376</v>
      </c>
      <c r="B1131" t="s">
        <v>13377</v>
      </c>
      <c r="C1131" t="s">
        <v>15645</v>
      </c>
    </row>
    <row r="1132" spans="1:4" x14ac:dyDescent="0.25">
      <c r="A1132" t="s">
        <v>13378</v>
      </c>
      <c r="B1132" t="s">
        <v>13379</v>
      </c>
    </row>
    <row r="1133" spans="1:4" x14ac:dyDescent="0.25">
      <c r="A1133" t="s">
        <v>13423</v>
      </c>
      <c r="B1133" t="s">
        <v>13424</v>
      </c>
    </row>
    <row r="1134" spans="1:4" x14ac:dyDescent="0.25">
      <c r="A1134" t="s">
        <v>13425</v>
      </c>
      <c r="B1134" t="s">
        <v>13426</v>
      </c>
    </row>
    <row r="1135" spans="1:4" x14ac:dyDescent="0.25">
      <c r="A1135" t="s">
        <v>13427</v>
      </c>
      <c r="B1135" t="s">
        <v>13428</v>
      </c>
    </row>
    <row r="1136" spans="1:4" x14ac:dyDescent="0.25">
      <c r="A1136" t="s">
        <v>13442</v>
      </c>
      <c r="B1136" t="s">
        <v>13443</v>
      </c>
    </row>
    <row r="1137" spans="1:4" x14ac:dyDescent="0.25">
      <c r="A1137" t="s">
        <v>13453</v>
      </c>
      <c r="B1137" t="s">
        <v>13454</v>
      </c>
    </row>
    <row r="1138" spans="1:4" x14ac:dyDescent="0.25">
      <c r="A1138" t="s">
        <v>13460</v>
      </c>
      <c r="B1138" t="s">
        <v>13461</v>
      </c>
    </row>
    <row r="1139" spans="1:4" x14ac:dyDescent="0.25">
      <c r="A1139" t="s">
        <v>13474</v>
      </c>
      <c r="B1139" t="s">
        <v>13475</v>
      </c>
    </row>
    <row r="1140" spans="1:4" x14ac:dyDescent="0.25">
      <c r="A1140" t="s">
        <v>13510</v>
      </c>
      <c r="B1140" t="s">
        <v>13511</v>
      </c>
    </row>
    <row r="1141" spans="1:4" x14ac:dyDescent="0.25">
      <c r="A1141" t="s">
        <v>13520</v>
      </c>
      <c r="B1141" t="s">
        <v>13521</v>
      </c>
    </row>
    <row r="1142" spans="1:4" x14ac:dyDescent="0.25">
      <c r="A1142" t="s">
        <v>13539</v>
      </c>
      <c r="B1142" t="s">
        <v>13540</v>
      </c>
      <c r="C1142" t="s">
        <v>15645</v>
      </c>
      <c r="D1142" t="s">
        <v>1065</v>
      </c>
    </row>
    <row r="1143" spans="1:4" x14ac:dyDescent="0.25">
      <c r="A1143" t="s">
        <v>13549</v>
      </c>
      <c r="B1143" t="s">
        <v>13550</v>
      </c>
      <c r="C1143" t="s">
        <v>15645</v>
      </c>
    </row>
    <row r="1144" spans="1:4" x14ac:dyDescent="0.25">
      <c r="A1144" t="s">
        <v>13556</v>
      </c>
      <c r="B1144" t="s">
        <v>13557</v>
      </c>
    </row>
    <row r="1145" spans="1:4" x14ac:dyDescent="0.25">
      <c r="A1145" t="s">
        <v>13561</v>
      </c>
      <c r="B1145" t="s">
        <v>13562</v>
      </c>
    </row>
    <row r="1146" spans="1:4" x14ac:dyDescent="0.25">
      <c r="A1146" t="s">
        <v>13645</v>
      </c>
      <c r="B1146" t="s">
        <v>13646</v>
      </c>
    </row>
    <row r="1147" spans="1:4" x14ac:dyDescent="0.25">
      <c r="A1147" t="s">
        <v>13655</v>
      </c>
      <c r="B1147" t="s">
        <v>13656</v>
      </c>
      <c r="C1147" t="s">
        <v>15645</v>
      </c>
      <c r="D1147" t="s">
        <v>1065</v>
      </c>
    </row>
    <row r="1148" spans="1:4" x14ac:dyDescent="0.25">
      <c r="A1148" t="s">
        <v>13671</v>
      </c>
      <c r="B1148" t="s">
        <v>13672</v>
      </c>
    </row>
    <row r="1149" spans="1:4" x14ac:dyDescent="0.25">
      <c r="A1149" t="s">
        <v>13678</v>
      </c>
      <c r="B1149" t="s">
        <v>13679</v>
      </c>
      <c r="C1149" t="s">
        <v>15645</v>
      </c>
      <c r="D1149" t="s">
        <v>15673</v>
      </c>
    </row>
    <row r="1150" spans="1:4" x14ac:dyDescent="0.25">
      <c r="A1150" t="s">
        <v>13680</v>
      </c>
      <c r="B1150" t="s">
        <v>13681</v>
      </c>
    </row>
    <row r="1151" spans="1:4" x14ac:dyDescent="0.25">
      <c r="A1151" t="s">
        <v>13707</v>
      </c>
      <c r="B1151" t="s">
        <v>13708</v>
      </c>
    </row>
    <row r="1152" spans="1:4" x14ac:dyDescent="0.25">
      <c r="A1152" t="s">
        <v>13777</v>
      </c>
      <c r="B1152" t="s">
        <v>13778</v>
      </c>
    </row>
    <row r="1153" spans="1:4" x14ac:dyDescent="0.25">
      <c r="A1153" t="s">
        <v>13800</v>
      </c>
      <c r="B1153" t="s">
        <v>13801</v>
      </c>
    </row>
    <row r="1154" spans="1:4" x14ac:dyDescent="0.25">
      <c r="A1154" t="s">
        <v>13813</v>
      </c>
      <c r="B1154" t="s">
        <v>13814</v>
      </c>
    </row>
    <row r="1155" spans="1:4" x14ac:dyDescent="0.25">
      <c r="A1155" t="s">
        <v>13853</v>
      </c>
      <c r="B1155" t="s">
        <v>13854</v>
      </c>
    </row>
    <row r="1156" spans="1:4" x14ac:dyDescent="0.25">
      <c r="A1156" t="s">
        <v>13866</v>
      </c>
      <c r="B1156" t="s">
        <v>13867</v>
      </c>
      <c r="C1156" t="s">
        <v>15645</v>
      </c>
    </row>
    <row r="1157" spans="1:4" x14ac:dyDescent="0.25">
      <c r="A1157" t="s">
        <v>13897</v>
      </c>
      <c r="B1157" t="s">
        <v>13898</v>
      </c>
    </row>
    <row r="1158" spans="1:4" x14ac:dyDescent="0.25">
      <c r="A1158" t="s">
        <v>13939</v>
      </c>
      <c r="B1158" t="s">
        <v>13940</v>
      </c>
    </row>
    <row r="1159" spans="1:4" x14ac:dyDescent="0.25">
      <c r="A1159" t="s">
        <v>13975</v>
      </c>
      <c r="B1159" t="s">
        <v>1268</v>
      </c>
    </row>
    <row r="1160" spans="1:4" x14ac:dyDescent="0.25">
      <c r="A1160" t="s">
        <v>13993</v>
      </c>
      <c r="B1160" t="s">
        <v>13994</v>
      </c>
      <c r="C1160" t="s">
        <v>15645</v>
      </c>
    </row>
    <row r="1161" spans="1:4" x14ac:dyDescent="0.25">
      <c r="A1161" t="s">
        <v>14032</v>
      </c>
      <c r="B1161" t="s">
        <v>14033</v>
      </c>
      <c r="C1161" t="s">
        <v>15645</v>
      </c>
      <c r="D1161" t="s">
        <v>1065</v>
      </c>
    </row>
    <row r="1162" spans="1:4" x14ac:dyDescent="0.25">
      <c r="A1162" t="s">
        <v>14052</v>
      </c>
      <c r="B1162" t="s">
        <v>14053</v>
      </c>
    </row>
    <row r="1163" spans="1:4" x14ac:dyDescent="0.25">
      <c r="A1163" t="s">
        <v>14070</v>
      </c>
      <c r="B1163" t="s">
        <v>14071</v>
      </c>
    </row>
    <row r="1164" spans="1:4" x14ac:dyDescent="0.25">
      <c r="A1164" t="s">
        <v>14083</v>
      </c>
      <c r="B1164" t="s">
        <v>14084</v>
      </c>
      <c r="C1164" t="s">
        <v>15645</v>
      </c>
    </row>
    <row r="1165" spans="1:4" x14ac:dyDescent="0.25">
      <c r="A1165" t="s">
        <v>14124</v>
      </c>
      <c r="B1165" t="s">
        <v>14125</v>
      </c>
    </row>
    <row r="1166" spans="1:4" x14ac:dyDescent="0.25">
      <c r="A1166" t="s">
        <v>14131</v>
      </c>
      <c r="B1166" t="s">
        <v>14132</v>
      </c>
      <c r="C1166" t="s">
        <v>15645</v>
      </c>
    </row>
    <row r="1167" spans="1:4" x14ac:dyDescent="0.25">
      <c r="A1167" t="s">
        <v>14133</v>
      </c>
      <c r="B1167" t="s">
        <v>14134</v>
      </c>
      <c r="C1167" t="s">
        <v>15645</v>
      </c>
    </row>
    <row r="1168" spans="1:4" x14ac:dyDescent="0.25">
      <c r="A1168" t="s">
        <v>14142</v>
      </c>
      <c r="B1168" t="s">
        <v>14143</v>
      </c>
      <c r="C1168" t="s">
        <v>15645</v>
      </c>
    </row>
    <row r="1169" spans="1:5" x14ac:dyDescent="0.25">
      <c r="A1169" t="s">
        <v>14154</v>
      </c>
      <c r="B1169" t="s">
        <v>14155</v>
      </c>
      <c r="C1169" t="s">
        <v>15645</v>
      </c>
      <c r="D1169" t="s">
        <v>1065</v>
      </c>
    </row>
    <row r="1170" spans="1:5" x14ac:dyDescent="0.25">
      <c r="A1170" t="s">
        <v>14199</v>
      </c>
      <c r="B1170" t="s">
        <v>14200</v>
      </c>
    </row>
    <row r="1171" spans="1:5" x14ac:dyDescent="0.25">
      <c r="A1171" t="s">
        <v>14201</v>
      </c>
      <c r="B1171" t="s">
        <v>14202</v>
      </c>
    </row>
    <row r="1172" spans="1:5" x14ac:dyDescent="0.25">
      <c r="A1172" t="s">
        <v>14207</v>
      </c>
      <c r="B1172" t="s">
        <v>14208</v>
      </c>
      <c r="C1172" t="s">
        <v>15645</v>
      </c>
      <c r="D1172" t="s">
        <v>15671</v>
      </c>
    </row>
    <row r="1173" spans="1:5" x14ac:dyDescent="0.25">
      <c r="A1173" t="s">
        <v>14209</v>
      </c>
      <c r="B1173" t="s">
        <v>14210</v>
      </c>
      <c r="C1173" t="s">
        <v>15645</v>
      </c>
      <c r="D1173" t="s">
        <v>15671</v>
      </c>
    </row>
    <row r="1174" spans="1:5" x14ac:dyDescent="0.25">
      <c r="A1174" t="s">
        <v>14250</v>
      </c>
      <c r="B1174" t="s">
        <v>14251</v>
      </c>
    </row>
    <row r="1175" spans="1:5" x14ac:dyDescent="0.25">
      <c r="A1175" t="s">
        <v>14281</v>
      </c>
      <c r="B1175" t="s">
        <v>14282</v>
      </c>
      <c r="C1175" t="s">
        <v>15645</v>
      </c>
      <c r="D1175" t="s">
        <v>1065</v>
      </c>
    </row>
    <row r="1176" spans="1:5" x14ac:dyDescent="0.25">
      <c r="A1176" t="s">
        <v>14295</v>
      </c>
      <c r="B1176" t="s">
        <v>14296</v>
      </c>
      <c r="C1176" t="s">
        <v>15645</v>
      </c>
    </row>
    <row r="1177" spans="1:5" x14ac:dyDescent="0.25">
      <c r="A1177" t="s">
        <v>14334</v>
      </c>
      <c r="B1177" t="s">
        <v>14335</v>
      </c>
      <c r="C1177" t="s">
        <v>15645</v>
      </c>
      <c r="D1177" t="s">
        <v>1065</v>
      </c>
    </row>
    <row r="1178" spans="1:5" x14ac:dyDescent="0.25">
      <c r="A1178" t="s">
        <v>14385</v>
      </c>
      <c r="B1178" t="s">
        <v>12811</v>
      </c>
    </row>
    <row r="1179" spans="1:5" x14ac:dyDescent="0.25">
      <c r="A1179" t="s">
        <v>14407</v>
      </c>
      <c r="B1179" t="s">
        <v>14408</v>
      </c>
      <c r="C1179" t="s">
        <v>15645</v>
      </c>
      <c r="D1179" t="s">
        <v>15650</v>
      </c>
    </row>
    <row r="1180" spans="1:5" x14ac:dyDescent="0.25">
      <c r="A1180" t="s">
        <v>14409</v>
      </c>
      <c r="B1180" t="s">
        <v>14410</v>
      </c>
      <c r="C1180" t="s">
        <v>15645</v>
      </c>
      <c r="D1180" t="s">
        <v>15650</v>
      </c>
    </row>
    <row r="1181" spans="1:5" x14ac:dyDescent="0.25">
      <c r="A1181" t="s">
        <v>14456</v>
      </c>
      <c r="B1181" t="s">
        <v>14457</v>
      </c>
      <c r="C1181" t="s">
        <v>15645</v>
      </c>
    </row>
    <row r="1182" spans="1:5" x14ac:dyDescent="0.25">
      <c r="A1182" t="s">
        <v>14479</v>
      </c>
      <c r="B1182" t="s">
        <v>14480</v>
      </c>
    </row>
    <row r="1183" spans="1:5" x14ac:dyDescent="0.25">
      <c r="A1183" t="s">
        <v>14485</v>
      </c>
      <c r="B1183" t="s">
        <v>14486</v>
      </c>
      <c r="C1183" t="s">
        <v>15645</v>
      </c>
      <c r="D1183" t="s">
        <v>15666</v>
      </c>
    </row>
    <row r="1184" spans="1:5" x14ac:dyDescent="0.25">
      <c r="A1184" t="s">
        <v>14524</v>
      </c>
      <c r="B1184" t="s">
        <v>14525</v>
      </c>
      <c r="C1184" t="s">
        <v>15645</v>
      </c>
      <c r="D1184" t="s">
        <v>15647</v>
      </c>
      <c r="E1184" t="s">
        <v>15677</v>
      </c>
    </row>
    <row r="1185" spans="1:5" x14ac:dyDescent="0.25">
      <c r="A1185" t="s">
        <v>14529</v>
      </c>
      <c r="B1185" t="s">
        <v>14530</v>
      </c>
    </row>
    <row r="1186" spans="1:5" x14ac:dyDescent="0.25">
      <c r="A1186" t="s">
        <v>14531</v>
      </c>
      <c r="B1186" t="s">
        <v>14532</v>
      </c>
    </row>
    <row r="1187" spans="1:5" x14ac:dyDescent="0.25">
      <c r="A1187" t="s">
        <v>14533</v>
      </c>
      <c r="B1187" t="s">
        <v>14534</v>
      </c>
    </row>
    <row r="1188" spans="1:5" x14ac:dyDescent="0.25">
      <c r="A1188" t="s">
        <v>14599</v>
      </c>
      <c r="B1188" t="s">
        <v>14600</v>
      </c>
    </row>
    <row r="1189" spans="1:5" x14ac:dyDescent="0.25">
      <c r="A1189" t="s">
        <v>14605</v>
      </c>
      <c r="B1189" t="s">
        <v>14606</v>
      </c>
    </row>
    <row r="1190" spans="1:5" x14ac:dyDescent="0.25">
      <c r="A1190" t="s">
        <v>14607</v>
      </c>
      <c r="B1190" t="s">
        <v>14608</v>
      </c>
    </row>
    <row r="1191" spans="1:5" x14ac:dyDescent="0.25">
      <c r="A1191" t="s">
        <v>14636</v>
      </c>
      <c r="B1191" t="s">
        <v>14637</v>
      </c>
    </row>
    <row r="1192" spans="1:5" x14ac:dyDescent="0.25">
      <c r="A1192" t="s">
        <v>14656</v>
      </c>
      <c r="B1192" t="s">
        <v>14657</v>
      </c>
    </row>
    <row r="1193" spans="1:5" x14ac:dyDescent="0.25">
      <c r="A1193" t="s">
        <v>14665</v>
      </c>
      <c r="B1193" t="s">
        <v>14666</v>
      </c>
    </row>
    <row r="1194" spans="1:5" x14ac:dyDescent="0.25">
      <c r="A1194" t="s">
        <v>14670</v>
      </c>
      <c r="B1194" t="s">
        <v>14671</v>
      </c>
      <c r="C1194" t="s">
        <v>15645</v>
      </c>
      <c r="D1194" t="s">
        <v>15647</v>
      </c>
      <c r="E1194" t="s">
        <v>15651</v>
      </c>
    </row>
    <row r="1195" spans="1:5" x14ac:dyDescent="0.25">
      <c r="A1195" t="s">
        <v>14678</v>
      </c>
      <c r="B1195" t="s">
        <v>14679</v>
      </c>
      <c r="C1195" t="s">
        <v>15645</v>
      </c>
      <c r="D1195" t="s">
        <v>15647</v>
      </c>
      <c r="E1195" t="s">
        <v>15654</v>
      </c>
    </row>
    <row r="1196" spans="1:5" x14ac:dyDescent="0.25">
      <c r="A1196" t="s">
        <v>14716</v>
      </c>
      <c r="B1196" t="s">
        <v>14717</v>
      </c>
    </row>
    <row r="1197" spans="1:5" x14ac:dyDescent="0.25">
      <c r="A1197" t="s">
        <v>14724</v>
      </c>
      <c r="B1197" t="s">
        <v>14725</v>
      </c>
    </row>
    <row r="1198" spans="1:5" x14ac:dyDescent="0.25">
      <c r="A1198" t="s">
        <v>14746</v>
      </c>
      <c r="B1198" t="s">
        <v>14747</v>
      </c>
    </row>
    <row r="1199" spans="1:5" x14ac:dyDescent="0.25">
      <c r="A1199" t="s">
        <v>14748</v>
      </c>
      <c r="B1199" t="s">
        <v>14749</v>
      </c>
    </row>
    <row r="1200" spans="1:5" x14ac:dyDescent="0.25">
      <c r="A1200" t="s">
        <v>14757</v>
      </c>
      <c r="B1200" t="s">
        <v>14758</v>
      </c>
    </row>
    <row r="1201" spans="1:4" x14ac:dyDescent="0.25">
      <c r="A1201" t="s">
        <v>14781</v>
      </c>
      <c r="B1201" t="s">
        <v>14782</v>
      </c>
    </row>
    <row r="1202" spans="1:4" x14ac:dyDescent="0.25">
      <c r="A1202" t="s">
        <v>14793</v>
      </c>
      <c r="B1202" t="s">
        <v>14794</v>
      </c>
    </row>
    <row r="1203" spans="1:4" x14ac:dyDescent="0.25">
      <c r="A1203" t="s">
        <v>14799</v>
      </c>
      <c r="B1203" t="s">
        <v>14800</v>
      </c>
      <c r="C1203" t="s">
        <v>15645</v>
      </c>
      <c r="D1203" t="s">
        <v>1065</v>
      </c>
    </row>
    <row r="1204" spans="1:4" x14ac:dyDescent="0.25">
      <c r="A1204" t="s">
        <v>14812</v>
      </c>
      <c r="B1204" t="s">
        <v>14813</v>
      </c>
      <c r="C1204" t="s">
        <v>15645</v>
      </c>
      <c r="D1204" t="s">
        <v>15650</v>
      </c>
    </row>
    <row r="1205" spans="1:4" x14ac:dyDescent="0.25">
      <c r="A1205" t="s">
        <v>14814</v>
      </c>
      <c r="B1205" t="s">
        <v>14815</v>
      </c>
      <c r="C1205" t="s">
        <v>15645</v>
      </c>
      <c r="D1205" t="s">
        <v>15650</v>
      </c>
    </row>
    <row r="1206" spans="1:4" x14ac:dyDescent="0.25">
      <c r="A1206" t="s">
        <v>14816</v>
      </c>
      <c r="B1206" t="s">
        <v>14817</v>
      </c>
      <c r="C1206" t="s">
        <v>15645</v>
      </c>
      <c r="D1206" t="s">
        <v>15650</v>
      </c>
    </row>
    <row r="1207" spans="1:4" x14ac:dyDescent="0.25">
      <c r="A1207" t="s">
        <v>14818</v>
      </c>
      <c r="B1207" t="s">
        <v>14819</v>
      </c>
      <c r="C1207" t="s">
        <v>15645</v>
      </c>
      <c r="D1207" t="s">
        <v>15650</v>
      </c>
    </row>
    <row r="1208" spans="1:4" x14ac:dyDescent="0.25">
      <c r="A1208" t="s">
        <v>14820</v>
      </c>
      <c r="B1208" t="s">
        <v>14821</v>
      </c>
      <c r="C1208" t="s">
        <v>15645</v>
      </c>
      <c r="D1208" t="s">
        <v>15650</v>
      </c>
    </row>
    <row r="1209" spans="1:4" x14ac:dyDescent="0.25">
      <c r="A1209" t="s">
        <v>14822</v>
      </c>
      <c r="B1209" t="s">
        <v>14823</v>
      </c>
    </row>
    <row r="1210" spans="1:4" x14ac:dyDescent="0.25">
      <c r="A1210" t="s">
        <v>14827</v>
      </c>
      <c r="B1210" t="s">
        <v>14828</v>
      </c>
    </row>
    <row r="1211" spans="1:4" x14ac:dyDescent="0.25">
      <c r="A1211" t="s">
        <v>14829</v>
      </c>
      <c r="B1211" t="s">
        <v>14830</v>
      </c>
    </row>
    <row r="1212" spans="1:4" x14ac:dyDescent="0.25">
      <c r="A1212" t="s">
        <v>14836</v>
      </c>
      <c r="B1212" t="s">
        <v>14837</v>
      </c>
    </row>
    <row r="1213" spans="1:4" x14ac:dyDescent="0.25">
      <c r="A1213" t="s">
        <v>14847</v>
      </c>
      <c r="B1213" t="s">
        <v>14848</v>
      </c>
    </row>
    <row r="1214" spans="1:4" x14ac:dyDescent="0.25">
      <c r="A1214" t="s">
        <v>14885</v>
      </c>
      <c r="B1214" t="s">
        <v>14886</v>
      </c>
    </row>
    <row r="1215" spans="1:4" x14ac:dyDescent="0.25">
      <c r="A1215" t="s">
        <v>14891</v>
      </c>
      <c r="B1215" t="s">
        <v>14892</v>
      </c>
    </row>
    <row r="1216" spans="1:4" x14ac:dyDescent="0.25">
      <c r="A1216" t="s">
        <v>14893</v>
      </c>
      <c r="B1216" t="s">
        <v>14894</v>
      </c>
    </row>
    <row r="1217" spans="1:5" x14ac:dyDescent="0.25">
      <c r="A1217" t="s">
        <v>14895</v>
      </c>
      <c r="B1217" t="s">
        <v>14896</v>
      </c>
    </row>
    <row r="1218" spans="1:5" x14ac:dyDescent="0.25">
      <c r="A1218" t="s">
        <v>14908</v>
      </c>
      <c r="B1218" t="s">
        <v>14909</v>
      </c>
    </row>
    <row r="1219" spans="1:5" x14ac:dyDescent="0.25">
      <c r="A1219" t="s">
        <v>14928</v>
      </c>
      <c r="B1219" t="s">
        <v>14929</v>
      </c>
      <c r="C1219" t="s">
        <v>15645</v>
      </c>
      <c r="D1219" t="s">
        <v>1065</v>
      </c>
    </row>
    <row r="1220" spans="1:5" x14ac:dyDescent="0.25">
      <c r="A1220" t="s">
        <v>14961</v>
      </c>
      <c r="B1220" t="s">
        <v>14962</v>
      </c>
      <c r="C1220" t="s">
        <v>15645</v>
      </c>
      <c r="D1220" t="s">
        <v>15678</v>
      </c>
    </row>
    <row r="1221" spans="1:5" x14ac:dyDescent="0.25">
      <c r="A1221" t="s">
        <v>15021</v>
      </c>
      <c r="B1221" t="s">
        <v>15022</v>
      </c>
      <c r="C1221" t="s">
        <v>15645</v>
      </c>
      <c r="D1221" t="s">
        <v>15650</v>
      </c>
    </row>
    <row r="1222" spans="1:5" x14ac:dyDescent="0.25">
      <c r="A1222" t="s">
        <v>15065</v>
      </c>
      <c r="B1222" t="s">
        <v>15066</v>
      </c>
      <c r="C1222" t="s">
        <v>15645</v>
      </c>
      <c r="D1222" t="s">
        <v>1065</v>
      </c>
    </row>
    <row r="1223" spans="1:5" x14ac:dyDescent="0.25">
      <c r="A1223" t="s">
        <v>15070</v>
      </c>
      <c r="B1223" t="s">
        <v>15071</v>
      </c>
      <c r="C1223" t="s">
        <v>15645</v>
      </c>
      <c r="D1223" t="s">
        <v>1065</v>
      </c>
    </row>
    <row r="1224" spans="1:5" x14ac:dyDescent="0.25">
      <c r="A1224" t="s">
        <v>15076</v>
      </c>
      <c r="B1224" t="s">
        <v>15077</v>
      </c>
      <c r="C1224" t="s">
        <v>15645</v>
      </c>
      <c r="D1224" t="s">
        <v>15678</v>
      </c>
    </row>
    <row r="1225" spans="1:5" x14ac:dyDescent="0.25">
      <c r="A1225" t="s">
        <v>15079</v>
      </c>
      <c r="B1225" t="s">
        <v>15080</v>
      </c>
      <c r="C1225" t="s">
        <v>15645</v>
      </c>
    </row>
    <row r="1226" spans="1:5" x14ac:dyDescent="0.25">
      <c r="A1226" t="s">
        <v>15092</v>
      </c>
      <c r="B1226" t="s">
        <v>15093</v>
      </c>
    </row>
    <row r="1227" spans="1:5" x14ac:dyDescent="0.25">
      <c r="A1227" t="s">
        <v>15094</v>
      </c>
      <c r="B1227" t="s">
        <v>15095</v>
      </c>
    </row>
    <row r="1228" spans="1:5" x14ac:dyDescent="0.25">
      <c r="A1228" t="s">
        <v>15143</v>
      </c>
      <c r="B1228" t="s">
        <v>15144</v>
      </c>
      <c r="C1228" t="s">
        <v>15645</v>
      </c>
      <c r="D1228" t="s">
        <v>1065</v>
      </c>
    </row>
    <row r="1229" spans="1:5" x14ac:dyDescent="0.25">
      <c r="A1229" t="s">
        <v>15145</v>
      </c>
      <c r="B1229" t="s">
        <v>15146</v>
      </c>
      <c r="C1229" t="s">
        <v>15645</v>
      </c>
      <c r="D1229" t="s">
        <v>1065</v>
      </c>
    </row>
    <row r="1230" spans="1:5" x14ac:dyDescent="0.25">
      <c r="A1230" t="s">
        <v>15167</v>
      </c>
      <c r="B1230" t="s">
        <v>15168</v>
      </c>
    </row>
    <row r="1231" spans="1:5" x14ac:dyDescent="0.25">
      <c r="A1231" t="s">
        <v>15169</v>
      </c>
      <c r="B1231" t="s">
        <v>15170</v>
      </c>
      <c r="C1231" t="s">
        <v>15645</v>
      </c>
      <c r="D1231" t="s">
        <v>15647</v>
      </c>
      <c r="E1231" t="s">
        <v>15648</v>
      </c>
    </row>
    <row r="1232" spans="1:5" x14ac:dyDescent="0.25">
      <c r="A1232" t="s">
        <v>15196</v>
      </c>
      <c r="B1232" t="s">
        <v>15197</v>
      </c>
      <c r="C1232" t="s">
        <v>15645</v>
      </c>
      <c r="D1232" t="s">
        <v>15673</v>
      </c>
    </row>
    <row r="1233" spans="1:4" x14ac:dyDescent="0.25">
      <c r="A1233" t="s">
        <v>15200</v>
      </c>
      <c r="B1233" t="s">
        <v>15201</v>
      </c>
    </row>
    <row r="1234" spans="1:4" x14ac:dyDescent="0.25">
      <c r="A1234" t="s">
        <v>15235</v>
      </c>
      <c r="B1234" t="s">
        <v>15236</v>
      </c>
    </row>
    <row r="1235" spans="1:4" x14ac:dyDescent="0.25">
      <c r="A1235" t="s">
        <v>15237</v>
      </c>
      <c r="B1235" t="s">
        <v>15238</v>
      </c>
    </row>
    <row r="1236" spans="1:4" x14ac:dyDescent="0.25">
      <c r="A1236" t="s">
        <v>15248</v>
      </c>
      <c r="B1236" t="s">
        <v>15249</v>
      </c>
      <c r="C1236" t="s">
        <v>15645</v>
      </c>
      <c r="D1236" t="s">
        <v>1065</v>
      </c>
    </row>
    <row r="1237" spans="1:4" x14ac:dyDescent="0.25">
      <c r="A1237" t="s">
        <v>15250</v>
      </c>
      <c r="B1237" t="s">
        <v>15251</v>
      </c>
      <c r="C1237" t="s">
        <v>15645</v>
      </c>
      <c r="D1237" t="s">
        <v>15658</v>
      </c>
    </row>
    <row r="1238" spans="1:4" x14ac:dyDescent="0.25">
      <c r="A1238" t="s">
        <v>15252</v>
      </c>
      <c r="B1238" t="s">
        <v>15253</v>
      </c>
      <c r="C1238" t="s">
        <v>15645</v>
      </c>
      <c r="D1238" t="s">
        <v>1065</v>
      </c>
    </row>
    <row r="1239" spans="1:4" x14ac:dyDescent="0.25">
      <c r="A1239" t="s">
        <v>15254</v>
      </c>
      <c r="B1239" t="s">
        <v>15255</v>
      </c>
      <c r="C1239" t="s">
        <v>15645</v>
      </c>
      <c r="D1239" t="s">
        <v>1065</v>
      </c>
    </row>
    <row r="1240" spans="1:4" x14ac:dyDescent="0.25">
      <c r="A1240" t="s">
        <v>15279</v>
      </c>
      <c r="B1240" t="s">
        <v>15280</v>
      </c>
    </row>
    <row r="1241" spans="1:4" x14ac:dyDescent="0.25">
      <c r="A1241" t="s">
        <v>15281</v>
      </c>
      <c r="B1241" t="s">
        <v>15282</v>
      </c>
    </row>
    <row r="1242" spans="1:4" x14ac:dyDescent="0.25">
      <c r="A1242" t="s">
        <v>15309</v>
      </c>
      <c r="B1242" t="s">
        <v>15310</v>
      </c>
      <c r="C1242" t="s">
        <v>15645</v>
      </c>
      <c r="D1242" t="s">
        <v>15650</v>
      </c>
    </row>
    <row r="1243" spans="1:4" x14ac:dyDescent="0.25">
      <c r="A1243" t="s">
        <v>15311</v>
      </c>
      <c r="B1243" t="s">
        <v>15312</v>
      </c>
      <c r="C1243" t="s">
        <v>15645</v>
      </c>
      <c r="D1243" t="s">
        <v>15650</v>
      </c>
    </row>
    <row r="1244" spans="1:4" x14ac:dyDescent="0.25">
      <c r="A1244" t="s">
        <v>15313</v>
      </c>
      <c r="B1244" t="s">
        <v>15314</v>
      </c>
      <c r="C1244" t="s">
        <v>15645</v>
      </c>
      <c r="D1244" t="s">
        <v>15650</v>
      </c>
    </row>
    <row r="1245" spans="1:4" x14ac:dyDescent="0.25">
      <c r="A1245" t="s">
        <v>15315</v>
      </c>
      <c r="B1245" t="s">
        <v>15316</v>
      </c>
      <c r="C1245" t="s">
        <v>15645</v>
      </c>
      <c r="D1245" t="s">
        <v>15650</v>
      </c>
    </row>
    <row r="1246" spans="1:4" x14ac:dyDescent="0.25">
      <c r="A1246" t="s">
        <v>15317</v>
      </c>
      <c r="B1246" t="s">
        <v>15318</v>
      </c>
      <c r="C1246" t="s">
        <v>15645</v>
      </c>
      <c r="D1246" t="s">
        <v>15650</v>
      </c>
    </row>
    <row r="1247" spans="1:4" x14ac:dyDescent="0.25">
      <c r="A1247" t="s">
        <v>15348</v>
      </c>
      <c r="B1247" t="s">
        <v>15349</v>
      </c>
    </row>
    <row r="1248" spans="1:4" x14ac:dyDescent="0.25">
      <c r="A1248" t="s">
        <v>15350</v>
      </c>
      <c r="B1248" t="s">
        <v>15351</v>
      </c>
    </row>
    <row r="1249" spans="1:4" x14ac:dyDescent="0.25">
      <c r="A1249" t="s">
        <v>15396</v>
      </c>
      <c r="B1249" t="s">
        <v>15397</v>
      </c>
    </row>
    <row r="1250" spans="1:4" x14ac:dyDescent="0.25">
      <c r="A1250" t="s">
        <v>15460</v>
      </c>
      <c r="B1250" t="s">
        <v>15461</v>
      </c>
    </row>
    <row r="1251" spans="1:4" x14ac:dyDescent="0.25">
      <c r="A1251" t="s">
        <v>15482</v>
      </c>
      <c r="B1251" t="s">
        <v>15483</v>
      </c>
    </row>
    <row r="1252" spans="1:4" x14ac:dyDescent="0.25">
      <c r="A1252" t="s">
        <v>15542</v>
      </c>
      <c r="B1252" t="s">
        <v>15543</v>
      </c>
      <c r="C1252" t="s">
        <v>15645</v>
      </c>
      <c r="D1252" t="s">
        <v>15679</v>
      </c>
    </row>
    <row r="1253" spans="1:4" x14ac:dyDescent="0.25">
      <c r="A1253" t="s">
        <v>15553</v>
      </c>
      <c r="B1253" t="s">
        <v>15554</v>
      </c>
    </row>
    <row r="1254" spans="1:4" x14ac:dyDescent="0.25">
      <c r="A1254" t="s">
        <v>15556</v>
      </c>
      <c r="B1254" t="s">
        <v>15557</v>
      </c>
      <c r="C1254" t="s">
        <v>15645</v>
      </c>
      <c r="D1254" t="s">
        <v>1065</v>
      </c>
    </row>
    <row r="1255" spans="1:4" x14ac:dyDescent="0.25">
      <c r="A1255" t="s">
        <v>15576</v>
      </c>
      <c r="B1255" t="s">
        <v>15577</v>
      </c>
    </row>
    <row r="1256" spans="1:4" x14ac:dyDescent="0.25">
      <c r="A1256" t="s">
        <v>15585</v>
      </c>
      <c r="B1256" t="s">
        <v>15586</v>
      </c>
      <c r="C1256" t="s">
        <v>15645</v>
      </c>
      <c r="D1256" t="s">
        <v>1065</v>
      </c>
    </row>
    <row r="1257" spans="1:4" x14ac:dyDescent="0.25">
      <c r="A1257">
        <v>26103</v>
      </c>
      <c r="B1257" t="s">
        <v>10263</v>
      </c>
      <c r="C1257" t="s">
        <v>15645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baseDatos</vt:lpstr>
      <vt:lpstr>Hoja2</vt:lpstr>
      <vt:lpstr>Hoja1</vt:lpstr>
      <vt:lpstr>Hoja7</vt:lpstr>
      <vt:lpstr>CAPACIDAD PLANTA</vt:lpstr>
      <vt:lpstr>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CONTRERAS</cp:lastModifiedBy>
  <dcterms:created xsi:type="dcterms:W3CDTF">2025-10-31T15:01:59Z</dcterms:created>
  <dcterms:modified xsi:type="dcterms:W3CDTF">2025-11-06T21:31:34Z</dcterms:modified>
</cp:coreProperties>
</file>